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24226"/>
  <mc:AlternateContent xmlns:mc="http://schemas.openxmlformats.org/markup-compatibility/2006">
    <mc:Choice Requires="x15">
      <x15ac:absPath xmlns:x15ac="http://schemas.microsoft.com/office/spreadsheetml/2010/11/ac" url="https://d.docs.live.net/345d1610474a9baa/Quotey McQuoteface/Rating and Covermatch/Student Housing/Live/"/>
    </mc:Choice>
  </mc:AlternateContent>
  <xr:revisionPtr revIDLastSave="1530" documentId="8_{8A3538D6-48AF-49D9-92A4-C77D1EEF63CE}" xr6:coauthVersionLast="47" xr6:coauthVersionMax="47" xr10:uidLastSave="{66C2A127-A583-4A1B-9E3E-09AFAB1E4EFD}"/>
  <bookViews>
    <workbookView xWindow="-120" yWindow="-120" windowWidth="38640" windowHeight="21240" tabRatio="876" activeTab="1" xr2:uid="{00000000-000D-0000-FFFF-FFFF00000000}"/>
  </bookViews>
  <sheets>
    <sheet name="Log" sheetId="40" r:id="rId1"/>
    <sheet name="Map" sheetId="39" r:id="rId2"/>
    <sheet name="Input Sheet" sheetId="5" r:id="rId3"/>
    <sheet name="Property Risk Grading " sheetId="36" r:id="rId4"/>
    <sheet name="Opta bins Model" sheetId="13" r:id="rId5"/>
    <sheet name="Capactity Calculator " sheetId="35" r:id="rId6"/>
    <sheet name="Quote Sheet" sheetId="2" r:id="rId7"/>
    <sheet name="Additional Info" sheetId="8" r:id="rId8"/>
    <sheet name="Internal Audit" sheetId="9" r:id="rId9"/>
    <sheet name="Flood" sheetId="10" state="hidden" r:id="rId10"/>
    <sheet name="EQ Calculator " sheetId="16" r:id="rId11"/>
    <sheet name="PCODES" sheetId="17" state="hidden" r:id="rId12"/>
    <sheet name="Algorithm_Temple" sheetId="18" state="hidden" r:id="rId13"/>
    <sheet name="Algorithm_QC" sheetId="19" state="hidden" r:id="rId14"/>
    <sheet name="Algorithm_ON" sheetId="20" state="hidden" r:id="rId15"/>
    <sheet name="Algorithm_BC" sheetId="21" state="hidden" r:id="rId16"/>
    <sheet name="EQ rates" sheetId="38" state="hidden" r:id="rId17"/>
    <sheet name="Algorithm_West" sheetId="22" state="hidden" r:id="rId18"/>
    <sheet name="Algorithm_ATL" sheetId="23" state="hidden" r:id="rId19"/>
    <sheet name="List type of construction" sheetId="24" state="hidden" r:id="rId20"/>
    <sheet name="Algorithm_QC_2590" sheetId="25" state="hidden" r:id="rId21"/>
    <sheet name="Algorithm_ON_2590" sheetId="26" state="hidden" r:id="rId22"/>
    <sheet name="Algorithm_West_2590" sheetId="27" state="hidden" r:id="rId23"/>
    <sheet name="Algorithm_Other_2590" sheetId="28" state="hidden" r:id="rId24"/>
    <sheet name="Algorithm_East_2590" sheetId="29" state="hidden" r:id="rId25"/>
    <sheet name="Algorithm_QC_Eco" sheetId="30" state="hidden" r:id="rId26"/>
    <sheet name="Algorithm_ON_Eco" sheetId="31" state="hidden" r:id="rId27"/>
    <sheet name="Algorithm_BC_Eco" sheetId="32" state="hidden" r:id="rId28"/>
    <sheet name="Algorithm_AB_Other_Eco" sheetId="33" state="hidden" r:id="rId29"/>
    <sheet name="Sheet3" sheetId="34" state="hidden" r:id="rId30"/>
    <sheet name="Opta Algorithm" sheetId="14" state="hidden" r:id="rId31"/>
    <sheet name="NBQSdata" sheetId="6" r:id="rId32"/>
    <sheet name="Printing" sheetId="7" state="hidden"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xlnm._FilterDatabase" localSheetId="28" hidden="1">Algorithm_AB_Other_Eco!$L$7:$M$402</definedName>
    <definedName name="_xlnm._FilterDatabase" localSheetId="27" hidden="1">Algorithm_BC_Eco!$Q$7:$R$402</definedName>
    <definedName name="_xlnm._FilterDatabase" localSheetId="25" hidden="1">Algorithm_QC_Eco!$P$7:$Q$427</definedName>
    <definedName name="_xlnm._FilterDatabase" localSheetId="10" hidden="1">'EQ Calculator '!$C$1</definedName>
    <definedName name="_xlnm._FilterDatabase" localSheetId="30" hidden="1">'Opta Algorithm'!$A$1:$M$800</definedName>
    <definedName name="_xlnm._FilterDatabase" localSheetId="11" hidden="1">PCODES!$A$2:$P$1641</definedName>
    <definedName name="afficher_prime">[1]Property!#REF!</definedName>
    <definedName name="alarm">'[2]Processing WorkSheet'!$M$38:$M$42</definedName>
    <definedName name="Alarme">[3]Sheet3!$A$38:$A$43</definedName>
    <definedName name="Assistante">'[4]UW TAB LIST'!$H$3:$H$9</definedName>
    <definedName name="Beg_Bal" localSheetId="5">#REF!</definedName>
    <definedName name="Beg_Bal" localSheetId="3">#REF!</definedName>
    <definedName name="Beg_Bal">#REF!</definedName>
    <definedName name="BrisMachine">[1]Settings!$B$163:$B$164</definedName>
    <definedName name="Broadform">[1]Settings!$B$124:$B$127</definedName>
    <definedName name="CGL_Limite">[1]Settings!$B$18:$B$23</definedName>
    <definedName name="Claims">'[1]April Property risk grading'!$C$7:$C$11</definedName>
    <definedName name="Construction">'[2]Processing WorkSheet'!$M$14:$M$23</definedName>
    <definedName name="coverage" localSheetId="5">#REF!</definedName>
    <definedName name="coverage" localSheetId="3">#REF!</definedName>
    <definedName name="coverage">#REF!</definedName>
    <definedName name="Coverages01">'[2]Processing WorkSheet'!$O$57:$O$170</definedName>
    <definedName name="Coverages02">'[2]Processing WorkSheet'!$O$172:$O$198</definedName>
    <definedName name="Coverages03">'[2]Processing WorkSheet'!$O$202:$O$214</definedName>
    <definedName name="CW182_">[1]Settings!$B$212:$B$214</definedName>
    <definedName name="cyber">[1]Settings!$G$6:$G$11</definedName>
    <definedName name="Data" localSheetId="5">#REF!</definedName>
    <definedName name="Data" localSheetId="3">#REF!</definedName>
    <definedName name="Data">#REF!</definedName>
    <definedName name="_xlnm.Database">[5]SR_Etatmat_fam_loge_men_fin!$A$1:$CZ$607</definedName>
    <definedName name="Delete">'[4]Reasons NR'!$J$7:$J$8</definedName>
    <definedName name="End_Bal" localSheetId="5">#REF!</definedName>
    <definedName name="End_Bal" localSheetId="3">#REF!</definedName>
    <definedName name="End_Bal">#REF!</definedName>
    <definedName name="Extra_Pay" localSheetId="5">#REF!</definedName>
    <definedName name="Extra_Pay" localSheetId="3">#REF!</definedName>
    <definedName name="Extra_Pay">#REF!</definedName>
    <definedName name="Fire">'[2]Processing WorkSheet'!$M$27:$M$29</definedName>
    <definedName name="Form">[1]Settings!$C$124:$C$127</definedName>
    <definedName name="Full_Print" localSheetId="5">#REF!</definedName>
    <definedName name="Full_Print" localSheetId="3">#REF!</definedName>
    <definedName name="Full_Print">#REF!</definedName>
    <definedName name="Header_Row">ROW(#REF!)</definedName>
    <definedName name="Heating_System">'[1]April Property risk grading'!$C$18:$C$22</definedName>
    <definedName name="IndustryCodes">[6]Sheet1!$A$1:$D$766</definedName>
    <definedName name="Inspection">'[1]April Property risk grading'!$C$35:$C$41</definedName>
    <definedName name="Int" localSheetId="5">#REF!</definedName>
    <definedName name="Int" localSheetId="3">#REF!</definedName>
    <definedName name="Int">#REF!</definedName>
    <definedName name="Interest_Rate" localSheetId="5">#REF!</definedName>
    <definedName name="Interest_Rate" localSheetId="3">#REF!</definedName>
    <definedName name="Interest_Rate">#REF!</definedName>
    <definedName name="Language">[1]Settings!$I$2:$I$3</definedName>
    <definedName name="Last_Row" localSheetId="5">IF('Capactity Calculator '!Values_Entered,Header_Row+'Capactity Calculator '!Number_of_Payments,Header_Row)</definedName>
    <definedName name="Last_Row" localSheetId="1">#N/A</definedName>
    <definedName name="Last_Row" localSheetId="3">IF('Property Risk Grading '!Values_Entered,Header_Row+'Property Risk Grading '!Number_of_Payments,Header_Row)</definedName>
    <definedName name="Last_Row">IF(Values_Entered,Header_Row+Number_of_Payments,Header_Row)</definedName>
    <definedName name="List_ApprovedCGL">[1]Settings!$B$168:$B$170</definedName>
    <definedName name="Loan_Amount" localSheetId="5">#REF!</definedName>
    <definedName name="Loan_Amount" localSheetId="3">#REF!</definedName>
    <definedName name="Loan_Amount">#REF!</definedName>
    <definedName name="Loan_Start" localSheetId="5">#REF!</definedName>
    <definedName name="Loan_Start" localSheetId="3">#REF!</definedName>
    <definedName name="Loan_Start">#REF!</definedName>
    <definedName name="Loan_Years" localSheetId="5">#REF!</definedName>
    <definedName name="Loan_Years" localSheetId="3">#REF!</definedName>
    <definedName name="Loan_Years">#REF!</definedName>
    <definedName name="Location">'[1]April Property risk grading'!$C$29:$C$33</definedName>
    <definedName name="MNTH" localSheetId="5">#REF!</definedName>
    <definedName name="MNTH" localSheetId="3">#REF!</definedName>
    <definedName name="MNTH">#REF!</definedName>
    <definedName name="MOA" localSheetId="5">#REF!</definedName>
    <definedName name="MOA" localSheetId="3">#REF!</definedName>
    <definedName name="MOA">#REF!</definedName>
    <definedName name="Month" localSheetId="5">#REF!</definedName>
    <definedName name="Month" localSheetId="3">#REF!</definedName>
    <definedName name="Month">#REF!</definedName>
    <definedName name="Nbofstoreys" localSheetId="5">'[7]EQ Calculator '!$D$9</definedName>
    <definedName name="Nbofstoreys" localSheetId="1">'[1]EQ rate no1'!$D$9</definedName>
    <definedName name="Nbofstoreys" localSheetId="3">'[8]EQ Calculator '!$D$9</definedName>
    <definedName name="Nbofstoreys">'EQ Calculator '!$D$9</definedName>
    <definedName name="Num_Pmt_Per_Year" localSheetId="5">#REF!</definedName>
    <definedName name="Num_Pmt_Per_Year" localSheetId="3">#REF!</definedName>
    <definedName name="Num_Pmt_Per_Year">#REF!</definedName>
    <definedName name="Number_of_Payments" localSheetId="5">MATCH(0.01,'Capactity Calculator '!End_Bal,-1)+1</definedName>
    <definedName name="Number_of_Payments" localSheetId="1">#N/A</definedName>
    <definedName name="Number_of_Payments" localSheetId="3">MATCH(0.01,'Property Risk Grading '!End_Bal,-1)+1</definedName>
    <definedName name="Number_of_Payments">MATCH(0.01,End_Bal,-1)+1</definedName>
    <definedName name="package">[1]Settings!$B$174:$B$178</definedName>
    <definedName name="Particular_situation">'[1]April Property risk grading'!$C$43:$C$46</definedName>
    <definedName name="Pay_Date" localSheetId="5">#REF!</definedName>
    <definedName name="Pay_Date" localSheetId="3">#REF!</definedName>
    <definedName name="Pay_Date">#REF!</definedName>
    <definedName name="Pay_Num" localSheetId="5">#REF!</definedName>
    <definedName name="Pay_Num" localSheetId="3">#REF!</definedName>
    <definedName name="Pay_Num">#REF!</definedName>
    <definedName name="Payment_Date" localSheetId="5">DATE(YEAR('Capactity Calculator '!Loan_Start),MONTH('Capactity Calculator '!Loan_Start)+Payment_Number,DAY('Capactity Calculator '!Loan_Start))</definedName>
    <definedName name="Payment_Date" localSheetId="1">#N/A</definedName>
    <definedName name="Payment_Date" localSheetId="3">DATE(YEAR('Property Risk Grading '!Loan_Start),MONTH('Property Risk Grading '!Loan_Start)+Payment_Number,DAY('Property Risk Grading '!Loan_Start))</definedName>
    <definedName name="Payment_Date">DATE(YEAR(Loan_Start),MONTH(Loan_Start)+Payment_Number,DAY(Loan_Start))</definedName>
    <definedName name="PolicyLenght">'[1]April Rating Property'!$F$53</definedName>
    <definedName name="PostalCode" localSheetId="5">'[7]EQ Calculator '!$D$3</definedName>
    <definedName name="PostalCode" localSheetId="1">'[1]EQ rate no1'!$D$3</definedName>
    <definedName name="PostalCode" localSheetId="3">'[8]EQ Calculator '!$D$3</definedName>
    <definedName name="PostalCode">'EQ Calculator '!$D$3</definedName>
    <definedName name="Princ" localSheetId="5">#REF!</definedName>
    <definedName name="Princ" localSheetId="3">#REF!</definedName>
    <definedName name="Princ">#REF!</definedName>
    <definedName name="Print">[1]Settings!$I$5:$I$6</definedName>
    <definedName name="_xlnm.Print_Area" localSheetId="16">'EQ rates'!$A$2:$K$88</definedName>
    <definedName name="Print_Area_Reset" localSheetId="5">OFFSET('Capactity Calculator '!Full_Print,0,0,'Capactity Calculator '!Last_Row)</definedName>
    <definedName name="Print_Area_Reset" localSheetId="1">#N/A</definedName>
    <definedName name="Print_Area_Reset" localSheetId="3">OFFSET('Property Risk Grading '!Full_Print,0,0,'Property Risk Grading '!Last_Row)</definedName>
    <definedName name="Print_Area_Reset">OFFSET(Full_Print,0,0,Last_Row)</definedName>
    <definedName name="_xlnm.Print_Titles" localSheetId="16">'EQ rates'!$2:$3</definedName>
    <definedName name="Propertytotal">[1]Property!$I$95</definedName>
    <definedName name="Protection">'[1]April Rating Property'!$B$20:$B$23</definedName>
    <definedName name="Province" localSheetId="5">'[7]Drop Down Boxes'!$A$2:$A$14</definedName>
    <definedName name="Province" localSheetId="3">'[8]Drop Down Boxes'!$A$2:$A$14</definedName>
    <definedName name="Province">'EQ Calculator '!$D$4</definedName>
    <definedName name="Province_" localSheetId="5">#REF!</definedName>
    <definedName name="Province_" localSheetId="3">'[8]EQ Calculator '!$D$4</definedName>
    <definedName name="Province_">#REF!</definedName>
    <definedName name="quin">[9]IBC!$O$1:$O$2</definedName>
    <definedName name="R_NR" localSheetId="5">#REF!</definedName>
    <definedName name="R_NR" localSheetId="3">#REF!</definedName>
    <definedName name="R_NR">#REF!</definedName>
    <definedName name="RateBC" localSheetId="5">#REF!</definedName>
    <definedName name="RateBC" localSheetId="3">#REF!</definedName>
    <definedName name="RateBC">#REF!</definedName>
    <definedName name="RateON" localSheetId="21">Algorithm_ON_2590!$L$15</definedName>
    <definedName name="RateON" localSheetId="26">Algorithm_ON_Eco!#REF!</definedName>
    <definedName name="RateON" localSheetId="5">#REF!</definedName>
    <definedName name="RateON" localSheetId="3">#REF!</definedName>
    <definedName name="RateON">#REF!</definedName>
    <definedName name="reason">[1]Settings!$A$185:$A$188</definedName>
    <definedName name="Reasons_NR" localSheetId="5">#REF!</definedName>
    <definedName name="Reasons_NR" localSheetId="3">#REF!</definedName>
    <definedName name="Reasons_NR">#REF!</definedName>
    <definedName name="reasonsNR">'[4]Reasons NR'!$F$4:$F$16</definedName>
    <definedName name="Risque_excluded">[1]Property!#REF!</definedName>
    <definedName name="rn" localSheetId="5">#REF!</definedName>
    <definedName name="rn" localSheetId="3">#REF!</definedName>
    <definedName name="rn">#REF!</definedName>
    <definedName name="Sched_Pay" localSheetId="5">#REF!</definedName>
    <definedName name="Sched_Pay" localSheetId="3">#REF!</definedName>
    <definedName name="Sched_Pay">#REF!</definedName>
    <definedName name="Scheduled_Extra_Payments" localSheetId="5">#REF!</definedName>
    <definedName name="Scheduled_Extra_Payments" localSheetId="3">#REF!</definedName>
    <definedName name="Scheduled_Extra_Payments">#REF!</definedName>
    <definedName name="Scheduled_Interest_Rate" localSheetId="5">#REF!</definedName>
    <definedName name="Scheduled_Interest_Rate" localSheetId="3">#REF!</definedName>
    <definedName name="Scheduled_Interest_Rate">#REF!</definedName>
    <definedName name="Scheduled_Monthly_Payment" localSheetId="5">#REF!</definedName>
    <definedName name="Scheduled_Monthly_Payment" localSheetId="3">#REF!</definedName>
    <definedName name="Scheduled_Monthly_Payment">#REF!</definedName>
    <definedName name="Sprk" localSheetId="5">#REF!</definedName>
    <definedName name="Sprk" localSheetId="3">#REF!</definedName>
    <definedName name="Sprk">#REF!</definedName>
    <definedName name="sResults">OFFSET([10]OpsSearch!$A$2,0,0,COUNTA([10]OpsSearch!$A:$A)-1,3)</definedName>
    <definedName name="ss">[11]Sheet1!$A$1:$D$766</definedName>
    <definedName name="Sub" localSheetId="5">'[7]Endt. Page'!$T$41:$T$42</definedName>
    <definedName name="Sub" localSheetId="3">'[8]Endt. Page'!$T$41:$T$42</definedName>
    <definedName name="Sub">'[12]Endt. Page'!$T$41:$T$42</definedName>
    <definedName name="Term" localSheetId="5">'[7]Entry Page'!$A$89:$A$91</definedName>
    <definedName name="Term" localSheetId="3">'[8]Entry Page'!$A$80:$A$82</definedName>
    <definedName name="Term">'[12]Entry Page'!$A$80:$A$82</definedName>
    <definedName name="Territoires">[3]Sheet3!$A$34:$A$36</definedName>
    <definedName name="Total_Interest" localSheetId="5">#REF!</definedName>
    <definedName name="Total_Interest" localSheetId="3">#REF!</definedName>
    <definedName name="Total_Interest">#REF!</definedName>
    <definedName name="Total_Pay" localSheetId="5">#REF!</definedName>
    <definedName name="Total_Pay" localSheetId="3">#REF!</definedName>
    <definedName name="Total_Pay">#REF!</definedName>
    <definedName name="Total_Payment" localSheetId="5">Scheduled_Payment+Extra_Payment</definedName>
    <definedName name="Total_Payment" localSheetId="1">Scheduled_Payment+Extra_Payment</definedName>
    <definedName name="Total_Payment" localSheetId="3">Scheduled_Payment+Extra_Payment</definedName>
    <definedName name="Total_Payment">Scheduled_Payment+Extra_Payment</definedName>
    <definedName name="Totalinsuredvalue" localSheetId="5">'[7]EQ Calculator '!$D$18</definedName>
    <definedName name="Totalinsuredvalue" localSheetId="1">'[1]EQ rate no1'!$D$18</definedName>
    <definedName name="Totalinsuredvalue" localSheetId="3">'[8]EQ Calculator '!$D$18</definedName>
    <definedName name="Totalinsuredvalue">'EQ Calculator '!$D$18</definedName>
    <definedName name="Town_Grade">'[1]April Rating Property'!$B$27:$B$36</definedName>
    <definedName name="Type">[1]Settings!$A$191:$A$193</definedName>
    <definedName name="Type_Alarm">'[1]April Property risk grading'!$C$48:$C$51</definedName>
    <definedName name="Type_Property">'[1]April Property risk grading'!$C$3:$C$5</definedName>
    <definedName name="typeconstruction" localSheetId="1">'[1]April Rating Property'!$B$39:$B$44</definedName>
    <definedName name="TypeConstruction">'List type of construction'!$B$2:$B$7</definedName>
    <definedName name="Typeofconstruction" localSheetId="5">'[7]EQ Calculator '!$D$8</definedName>
    <definedName name="typeofconstruction" localSheetId="1">'[1]April Rating Property'!$B$39:$B$44</definedName>
    <definedName name="Typeofconstruction" localSheetId="3">'[8]EQ Calculator '!$D$8</definedName>
    <definedName name="Typeofconstruction">'EQ Calculator '!$D$8</definedName>
    <definedName name="up_to_1000">[1]Settings!$G$3:$G$11</definedName>
    <definedName name="up_to_250">[1]Settings!$G$3:$G$9</definedName>
    <definedName name="up_to_500">[1]Settings!$G$3:$G$10</definedName>
    <definedName name="up_to_50K">[1]Settings!$G$3:$G$7</definedName>
    <definedName name="Up_to100K">[1]Settings!$G$3:$G$8</definedName>
    <definedName name="UW">'[4]UW TAB LIST'!$C$4:$C$652</definedName>
    <definedName name="Values_Entered" localSheetId="5">IF('Capactity Calculator '!Loan_Amount*'Capactity Calculator '!Interest_Rate*'Capactity Calculator '!Loan_Years*'Capactity Calculator '!Loan_Start&gt;0,1,0)</definedName>
    <definedName name="Values_Entered" localSheetId="1">#N/A</definedName>
    <definedName name="Values_Entered" localSheetId="3">IF('Property Risk Grading '!Loan_Amount*'Property Risk Grading '!Interest_Rate*'Property Risk Grading '!Loan_Years*'Property Risk Grading '!Loan_Start&gt;0,1,0)</definedName>
    <definedName name="Values_Entered">IF(Loan_Amount*Interest_Rate*Loan_Years*Loan_Start&gt;0,1,0)</definedName>
    <definedName name="Y_N">[1]Settings!$E$2:$E$3</definedName>
    <definedName name="Yes">'Property Risk Grading '!$J$8:$J$9</definedName>
    <definedName name="YOA" localSheetId="5">#REF!</definedName>
    <definedName name="YOA" localSheetId="3">#REF!</definedName>
    <definedName name="YOA">#REF!</definedName>
    <definedName name="Yr" localSheetId="5">#REF!</definedName>
    <definedName name="Yr" localSheetId="3">#REF!</definedName>
    <definedName name="Yr">#REF!</definedName>
    <definedName name="Yrbuilt" localSheetId="5">'[7]EQ Calculator '!$D$7</definedName>
    <definedName name="Yrbuilt" localSheetId="1">'[1]EQ rate no1'!$D$7</definedName>
    <definedName name="Yrbuilt" localSheetId="3">'[8]EQ Calculator '!$D$7</definedName>
    <definedName name="Yrbuilt">'EQ Calculator '!$D$7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G56" i="39" l="1"/>
  <c r="AG55" i="39"/>
  <c r="AG54" i="39"/>
  <c r="AG52" i="39"/>
  <c r="AG51" i="39"/>
  <c r="AG47" i="39"/>
  <c r="AG40" i="39"/>
  <c r="AG39" i="39"/>
  <c r="AG57" i="39"/>
  <c r="AG53" i="39"/>
  <c r="AG50" i="39"/>
  <c r="AG49" i="39"/>
  <c r="AG48" i="39"/>
  <c r="AG46" i="39"/>
  <c r="AG45" i="39"/>
  <c r="AG44" i="39"/>
  <c r="AG43" i="39"/>
  <c r="AG42" i="39"/>
  <c r="AG41" i="39"/>
  <c r="AG38" i="39"/>
  <c r="AG37" i="39"/>
  <c r="AG36" i="39"/>
  <c r="AG35" i="39"/>
  <c r="AG34" i="39"/>
  <c r="AG33" i="39"/>
  <c r="AG32" i="39"/>
  <c r="AL233" i="39"/>
  <c r="AL234" i="39"/>
  <c r="AL235" i="39"/>
  <c r="AL236" i="39"/>
  <c r="AL237" i="39"/>
  <c r="AL238" i="39"/>
  <c r="AL239" i="39"/>
  <c r="AL240" i="39"/>
  <c r="AL241" i="39"/>
  <c r="AL242" i="39"/>
  <c r="AL243" i="39"/>
  <c r="AL7" i="39"/>
  <c r="AL232" i="39"/>
  <c r="AL231" i="39"/>
  <c r="AL230" i="39"/>
  <c r="AL229" i="39"/>
  <c r="AL228" i="39"/>
  <c r="AL227" i="39"/>
  <c r="AL226" i="39"/>
  <c r="AL225" i="39"/>
  <c r="AL224" i="39"/>
  <c r="AL223" i="39"/>
  <c r="AL222" i="39"/>
  <c r="AL221" i="39"/>
  <c r="AL220" i="39"/>
  <c r="AL219" i="39"/>
  <c r="AL218" i="39"/>
  <c r="AL217" i="39"/>
  <c r="AL216" i="39"/>
  <c r="AL215" i="39"/>
  <c r="AL214" i="39"/>
  <c r="AL213" i="39"/>
  <c r="AL212" i="39"/>
  <c r="AL211" i="39"/>
  <c r="AL210" i="39"/>
  <c r="AL209" i="39"/>
  <c r="AL208" i="39"/>
  <c r="AL207" i="39"/>
  <c r="AL206" i="39"/>
  <c r="AL205" i="39"/>
  <c r="AL204" i="39"/>
  <c r="AL203" i="39"/>
  <c r="AL202" i="39"/>
  <c r="AL201" i="39"/>
  <c r="AL200" i="39"/>
  <c r="AL199" i="39"/>
  <c r="AL198" i="39"/>
  <c r="AL197" i="39"/>
  <c r="AL196" i="39"/>
  <c r="AL195" i="39"/>
  <c r="AL194" i="39"/>
  <c r="AL193" i="39"/>
  <c r="AL192" i="39"/>
  <c r="AL191" i="39"/>
  <c r="AL190" i="39"/>
  <c r="AL189" i="39"/>
  <c r="AL188" i="39"/>
  <c r="AL187" i="39"/>
  <c r="AL186" i="39"/>
  <c r="AL185" i="39"/>
  <c r="AL184" i="39"/>
  <c r="AL183" i="39"/>
  <c r="AL182" i="39"/>
  <c r="AL181" i="39"/>
  <c r="AL180" i="39"/>
  <c r="AL179" i="39"/>
  <c r="AL178" i="39"/>
  <c r="AL177" i="39"/>
  <c r="AL176" i="39"/>
  <c r="AL175" i="39"/>
  <c r="AL174" i="39"/>
  <c r="AL173" i="39"/>
  <c r="AL172" i="39"/>
  <c r="AL171" i="39"/>
  <c r="AL170" i="39"/>
  <c r="AL169" i="39"/>
  <c r="AL168" i="39"/>
  <c r="AL167" i="39"/>
  <c r="AL166" i="39"/>
  <c r="AL165" i="39"/>
  <c r="AL164" i="39"/>
  <c r="AL163" i="39"/>
  <c r="AL162" i="39"/>
  <c r="AL161" i="39"/>
  <c r="AL160" i="39"/>
  <c r="AL159" i="39"/>
  <c r="AL158" i="39"/>
  <c r="AL157" i="39"/>
  <c r="AL156" i="39"/>
  <c r="AL155" i="39"/>
  <c r="AL154" i="39"/>
  <c r="AL153" i="39"/>
  <c r="AL152" i="39"/>
  <c r="AL151" i="39"/>
  <c r="AL150" i="39"/>
  <c r="AL149" i="39"/>
  <c r="AL148" i="39"/>
  <c r="AL147" i="39"/>
  <c r="AL146" i="39"/>
  <c r="AL145" i="39"/>
  <c r="AL144" i="39"/>
  <c r="AL143" i="39"/>
  <c r="AL142" i="39"/>
  <c r="AL141" i="39"/>
  <c r="AL140" i="39"/>
  <c r="AL139" i="39"/>
  <c r="AL138" i="39"/>
  <c r="AL137" i="39"/>
  <c r="AL136" i="39"/>
  <c r="AL135" i="39"/>
  <c r="AL134" i="39"/>
  <c r="AL133" i="39"/>
  <c r="AL132" i="39"/>
  <c r="AL131" i="39"/>
  <c r="AL130" i="39"/>
  <c r="AL129" i="39"/>
  <c r="AL128" i="39"/>
  <c r="AL127" i="39"/>
  <c r="AL126" i="39"/>
  <c r="AL125" i="39"/>
  <c r="AL124" i="39"/>
  <c r="AL123" i="39"/>
  <c r="AL122" i="39"/>
  <c r="AL121" i="39"/>
  <c r="AL120" i="39"/>
  <c r="AL119" i="39"/>
  <c r="AL118" i="39"/>
  <c r="AL117" i="39"/>
  <c r="AL116" i="39"/>
  <c r="AL115" i="39"/>
  <c r="AL114" i="39"/>
  <c r="AL113" i="39"/>
  <c r="AL112" i="39"/>
  <c r="AL111" i="39"/>
  <c r="AL110" i="39"/>
  <c r="AL109" i="39"/>
  <c r="AL108" i="39"/>
  <c r="AL107" i="39"/>
  <c r="AL106" i="39"/>
  <c r="AL105" i="39"/>
  <c r="AL104" i="39"/>
  <c r="AL103" i="39"/>
  <c r="AL102" i="39"/>
  <c r="AL101" i="39"/>
  <c r="AL100" i="39"/>
  <c r="AL99" i="39"/>
  <c r="AL98" i="39"/>
  <c r="AL97" i="39"/>
  <c r="AL96" i="39"/>
  <c r="AL95" i="39"/>
  <c r="AL94" i="39"/>
  <c r="AL93" i="39"/>
  <c r="AL92" i="39"/>
  <c r="AL91" i="39"/>
  <c r="AL90" i="39"/>
  <c r="AL89" i="39"/>
  <c r="AL88" i="39"/>
  <c r="AL87" i="39"/>
  <c r="AL86" i="39"/>
  <c r="AL85" i="39"/>
  <c r="AL84" i="39"/>
  <c r="AL83" i="39"/>
  <c r="AL82" i="39"/>
  <c r="AL81" i="39"/>
  <c r="AL80" i="39"/>
  <c r="AL79" i="39"/>
  <c r="AL78" i="39"/>
  <c r="AL77" i="39"/>
  <c r="AL76" i="39"/>
  <c r="AL75" i="39"/>
  <c r="AL74" i="39"/>
  <c r="AL73" i="39"/>
  <c r="AL72" i="39"/>
  <c r="AL71" i="39"/>
  <c r="AL70" i="39"/>
  <c r="AL69" i="39"/>
  <c r="AL68" i="39"/>
  <c r="AL67" i="39"/>
  <c r="AL66" i="39"/>
  <c r="AL65" i="39"/>
  <c r="AL64" i="39"/>
  <c r="AL63" i="39"/>
  <c r="AL62" i="39"/>
  <c r="AL61" i="39"/>
  <c r="AL60" i="39"/>
  <c r="AL59" i="39"/>
  <c r="AL58" i="39"/>
  <c r="AL57" i="39"/>
  <c r="AL56" i="39"/>
  <c r="AL55" i="39"/>
  <c r="AL54" i="39"/>
  <c r="AL53" i="39"/>
  <c r="AL52" i="39"/>
  <c r="AL51" i="39"/>
  <c r="AL50" i="39"/>
  <c r="AL49" i="39"/>
  <c r="AL48" i="39"/>
  <c r="AL47" i="39"/>
  <c r="AL46" i="39"/>
  <c r="AL45" i="39"/>
  <c r="AL44" i="39"/>
  <c r="AL43" i="39"/>
  <c r="AL42" i="39"/>
  <c r="AL41" i="39"/>
  <c r="AL40" i="39"/>
  <c r="AL39" i="39"/>
  <c r="AL38" i="39"/>
  <c r="AL37" i="39"/>
  <c r="AL36" i="39"/>
  <c r="AL35" i="39"/>
  <c r="AL34" i="39"/>
  <c r="AL33" i="39"/>
  <c r="AL32" i="39"/>
  <c r="AL31" i="39"/>
  <c r="AL30" i="39"/>
  <c r="AL29" i="39"/>
  <c r="AL28" i="39"/>
  <c r="AL27" i="39"/>
  <c r="AL26" i="39"/>
  <c r="AL25" i="39"/>
  <c r="AL24" i="39"/>
  <c r="AL23" i="39"/>
  <c r="AL22" i="39"/>
  <c r="AL21" i="39"/>
  <c r="AL20" i="39"/>
  <c r="AL19" i="39"/>
  <c r="AL18" i="39"/>
  <c r="AL17" i="39"/>
  <c r="AL16" i="39"/>
  <c r="AL15" i="39"/>
  <c r="AL14" i="39"/>
  <c r="AL13" i="39"/>
  <c r="AL12" i="39"/>
  <c r="AL11" i="39"/>
  <c r="AL10" i="39"/>
  <c r="AL9" i="39"/>
  <c r="AL8" i="39"/>
  <c r="H26" i="39" l="1"/>
  <c r="J26" i="39" s="1"/>
  <c r="H25" i="39" l="1"/>
  <c r="J25" i="39" s="1"/>
  <c r="M25" i="39" s="1"/>
  <c r="N25" i="39" s="1"/>
  <c r="M26" i="39"/>
  <c r="N26" i="39" s="1"/>
  <c r="L26" i="39"/>
  <c r="H24" i="39"/>
  <c r="J24" i="39" s="1"/>
  <c r="H21" i="39"/>
  <c r="J21" i="39" s="1"/>
  <c r="H23" i="39"/>
  <c r="J23" i="39" s="1"/>
  <c r="M23" i="39" s="1"/>
  <c r="Q287" i="39"/>
  <c r="U287" i="39" s="1"/>
  <c r="H27" i="39" s="1"/>
  <c r="J27" i="39" s="1"/>
  <c r="L27" i="39" s="1"/>
  <c r="L23" i="39" l="1"/>
  <c r="N23" i="39" s="1"/>
  <c r="M21" i="39"/>
  <c r="N21" i="39" s="1"/>
  <c r="L21" i="39"/>
  <c r="M24" i="39"/>
  <c r="N24" i="39" s="1"/>
  <c r="L24" i="39"/>
  <c r="M27" i="39"/>
  <c r="N27" i="39" s="1"/>
  <c r="L25" i="39"/>
  <c r="H16" i="39" l="1"/>
  <c r="J16" i="39" s="1"/>
  <c r="H20" i="39"/>
  <c r="J20" i="39" s="1"/>
  <c r="H19" i="39"/>
  <c r="J19" i="39" s="1"/>
  <c r="H18" i="39"/>
  <c r="J18" i="39" s="1"/>
  <c r="H17" i="39"/>
  <c r="I17" i="39" s="1"/>
  <c r="J17" i="39" s="1"/>
  <c r="Q239" i="39"/>
  <c r="S256" i="39" s="1"/>
  <c r="U256" i="39" s="1"/>
  <c r="Q238" i="39"/>
  <c r="Q251" i="39" s="1"/>
  <c r="Q237" i="39"/>
  <c r="Q255" i="39" s="1"/>
  <c r="Q236" i="39"/>
  <c r="Q266" i="39"/>
  <c r="U276" i="39" s="1"/>
  <c r="Q265" i="39"/>
  <c r="Q264" i="39"/>
  <c r="U264" i="39" s="1"/>
  <c r="M17" i="39" l="1"/>
  <c r="N17" i="39" s="1"/>
  <c r="L17" i="39"/>
  <c r="M18" i="39"/>
  <c r="N18" i="39" s="1"/>
  <c r="L18" i="39"/>
  <c r="M16" i="39"/>
  <c r="N16" i="39" s="1"/>
  <c r="L16" i="39"/>
  <c r="L19" i="39"/>
  <c r="M19" i="39"/>
  <c r="N19" i="39" s="1"/>
  <c r="M20" i="39"/>
  <c r="N20" i="39" s="1"/>
  <c r="L20" i="39"/>
  <c r="U271" i="39"/>
  <c r="U282" i="39" s="1"/>
  <c r="H15" i="39" s="1"/>
  <c r="J15" i="39" s="1"/>
  <c r="U236" i="39"/>
  <c r="U251" i="39"/>
  <c r="M15" i="39" l="1"/>
  <c r="N15" i="39" s="1"/>
  <c r="L15" i="39"/>
  <c r="Q227" i="39"/>
  <c r="Q228" i="39" s="1"/>
  <c r="Q226" i="39"/>
  <c r="Q229" i="39" l="1"/>
  <c r="U226" i="39" s="1"/>
  <c r="AD17" i="39" s="1"/>
  <c r="B31" i="5" s="1"/>
  <c r="H8" i="5" l="1"/>
  <c r="Q220" i="39"/>
  <c r="Q219" i="39"/>
  <c r="Q218" i="39"/>
  <c r="Q217" i="39"/>
  <c r="U217" i="39" s="1"/>
  <c r="AD9" i="39" s="1"/>
  <c r="B21" i="5" s="1"/>
  <c r="H13" i="39"/>
  <c r="H11" i="39"/>
  <c r="H10" i="39"/>
  <c r="H9" i="39"/>
  <c r="Q202" i="39"/>
  <c r="Q206" i="39" s="1"/>
  <c r="Q209" i="39" s="1"/>
  <c r="U202" i="39" s="1"/>
  <c r="Q207" i="39"/>
  <c r="Q191" i="39"/>
  <c r="U190" i="39" s="1"/>
  <c r="V190" i="39" s="1"/>
  <c r="Q192" i="39"/>
  <c r="Q193" i="39"/>
  <c r="U191" i="39" s="1"/>
  <c r="V191" i="39" s="1"/>
  <c r="Q194" i="39"/>
  <c r="Q195" i="39"/>
  <c r="S255" i="39" s="1"/>
  <c r="U255" i="39" s="1"/>
  <c r="U258" i="39" s="1"/>
  <c r="H14" i="39" s="1"/>
  <c r="J14" i="39" s="1"/>
  <c r="Q196" i="39"/>
  <c r="Q197" i="39"/>
  <c r="Q190" i="39"/>
  <c r="Q189" i="39"/>
  <c r="U189" i="39" s="1"/>
  <c r="AD10" i="39" s="1"/>
  <c r="B27" i="5" s="1"/>
  <c r="Q24" i="39"/>
  <c r="Q25" i="39"/>
  <c r="P24" i="5"/>
  <c r="A38" i="5"/>
  <c r="AD19" i="39"/>
  <c r="B33" i="5" s="1"/>
  <c r="AD18" i="39"/>
  <c r="B32" i="5" s="1"/>
  <c r="Q170" i="39"/>
  <c r="Q169" i="39"/>
  <c r="Q168" i="39"/>
  <c r="Q167" i="39"/>
  <c r="Q166" i="39"/>
  <c r="Q156" i="39"/>
  <c r="U156" i="39" s="1"/>
  <c r="AD34" i="39" s="1"/>
  <c r="B79" i="5" s="1"/>
  <c r="Q147" i="39"/>
  <c r="U147" i="39" s="1"/>
  <c r="AD30" i="39" s="1"/>
  <c r="B48" i="5" s="1"/>
  <c r="Q143" i="39"/>
  <c r="U143" i="39" s="1"/>
  <c r="AD26" i="39" s="1"/>
  <c r="B42" i="5" s="1"/>
  <c r="Q129" i="39"/>
  <c r="U129" i="39" s="1"/>
  <c r="AD27" i="39" s="1"/>
  <c r="B44" i="5" s="1"/>
  <c r="Q139" i="39"/>
  <c r="U139" i="39" s="1"/>
  <c r="AD28" i="39" s="1"/>
  <c r="B45" i="5" s="1"/>
  <c r="Q135" i="39"/>
  <c r="U135" i="39" s="1"/>
  <c r="AD29" i="39" s="1"/>
  <c r="B46" i="5" s="1"/>
  <c r="AD32" i="39"/>
  <c r="B59" i="5" s="1"/>
  <c r="Q117" i="39"/>
  <c r="Q116" i="39"/>
  <c r="Q115" i="39"/>
  <c r="Q114" i="39"/>
  <c r="Q113" i="39"/>
  <c r="Q99" i="39"/>
  <c r="Q98" i="39"/>
  <c r="Q88" i="39"/>
  <c r="Q87" i="39"/>
  <c r="Q61" i="39"/>
  <c r="Q60" i="39"/>
  <c r="Q53" i="39"/>
  <c r="Q52" i="39"/>
  <c r="Q42" i="39"/>
  <c r="Q35" i="39"/>
  <c r="Q31" i="39"/>
  <c r="Q22" i="39"/>
  <c r="Q16" i="39"/>
  <c r="Q23" i="39"/>
  <c r="M14" i="39" l="1"/>
  <c r="N14" i="39" s="1"/>
  <c r="L14" i="39"/>
  <c r="Q221" i="39"/>
  <c r="U219" i="39" s="1"/>
  <c r="AD38" i="39" s="1"/>
  <c r="U193" i="39"/>
  <c r="V193" i="39" s="1"/>
  <c r="S191" i="39"/>
  <c r="U218" i="39"/>
  <c r="AD37" i="39" s="1"/>
  <c r="H12" i="36" s="1"/>
  <c r="P25" i="5"/>
  <c r="U192" i="39"/>
  <c r="AD12" i="39" s="1"/>
  <c r="G27" i="5" s="1"/>
  <c r="AD35" i="39"/>
  <c r="U203" i="39"/>
  <c r="Q208" i="39" a="1"/>
  <c r="Q208" i="39" s="1"/>
  <c r="AD14" i="39"/>
  <c r="K27" i="5" s="1"/>
  <c r="AD11" i="39"/>
  <c r="E27" i="5" s="1"/>
  <c r="V189" i="39"/>
  <c r="U166" i="39"/>
  <c r="AD6" i="39" s="1"/>
  <c r="B16" i="5" s="1"/>
  <c r="U167" i="39"/>
  <c r="U168" i="39" l="1"/>
  <c r="H22" i="39" s="1"/>
  <c r="J22" i="39" s="1"/>
  <c r="H28" i="39"/>
  <c r="J28" i="39" s="1"/>
  <c r="AD13" i="39"/>
  <c r="I27" i="5" s="1"/>
  <c r="AD7" i="39"/>
  <c r="J15" i="5" s="1"/>
  <c r="S189" i="39"/>
  <c r="G12" i="36"/>
  <c r="F12" i="36"/>
  <c r="E12" i="36"/>
  <c r="D12" i="36"/>
  <c r="V192" i="39"/>
  <c r="S190" i="39" s="1"/>
  <c r="D15" i="36"/>
  <c r="G15" i="36"/>
  <c r="H15" i="36"/>
  <c r="E15" i="36"/>
  <c r="F15" i="36"/>
  <c r="U195" i="39" l="1"/>
  <c r="M28" i="39"/>
  <c r="N28" i="39" s="1"/>
  <c r="L28" i="39"/>
  <c r="L22" i="39"/>
  <c r="M22" i="39"/>
  <c r="N22" i="39" s="1"/>
  <c r="S192" i="39"/>
  <c r="U196" i="39" s="1"/>
  <c r="AD39" i="39" s="1"/>
  <c r="S193" i="39"/>
  <c r="U31" i="39"/>
  <c r="AD31" i="39" s="1"/>
  <c r="A54" i="5" s="1"/>
  <c r="U35" i="39"/>
  <c r="AD25" i="39" s="1"/>
  <c r="B41" i="5" s="1"/>
  <c r="AD8" i="39"/>
  <c r="H13" i="5" s="1"/>
  <c r="D3" i="16"/>
  <c r="D4" i="16" s="1"/>
  <c r="D24" i="36" l="1"/>
  <c r="H24" i="36"/>
  <c r="G24" i="36"/>
  <c r="F24" i="36"/>
  <c r="E24" i="36"/>
  <c r="Q100" i="39"/>
  <c r="Q75" i="39"/>
  <c r="Q62" i="39"/>
  <c r="Q65" i="39" s="1"/>
  <c r="Q66" i="39" s="1" a="1"/>
  <c r="Q66" i="39" s="1"/>
  <c r="U42" i="39"/>
  <c r="AD16" i="39" s="1"/>
  <c r="B30" i="5" s="1"/>
  <c r="I13" i="39"/>
  <c r="J11" i="39"/>
  <c r="M11" i="39" s="1"/>
  <c r="AJ12" i="39"/>
  <c r="AJ11" i="39"/>
  <c r="J10" i="39"/>
  <c r="J9" i="39"/>
  <c r="Q119" i="39" l="1"/>
  <c r="Q121" i="39" s="1"/>
  <c r="Q124" i="39" s="1"/>
  <c r="J13" i="39"/>
  <c r="Q54" i="39"/>
  <c r="U52" i="39" s="1"/>
  <c r="AD15" i="39" s="1"/>
  <c r="B29" i="5" s="1"/>
  <c r="Q26" i="39"/>
  <c r="H12" i="39" s="1"/>
  <c r="J12" i="39" s="1"/>
  <c r="L9" i="39"/>
  <c r="M9" i="39"/>
  <c r="M10" i="39"/>
  <c r="L10" i="39"/>
  <c r="Q78" i="39"/>
  <c r="Q79" i="39" s="1" a="1"/>
  <c r="Q79" i="39" s="1"/>
  <c r="Q77" i="39"/>
  <c r="Q80" i="39" s="1"/>
  <c r="U74" i="39" s="1"/>
  <c r="Q103" i="39"/>
  <c r="Q104" i="39" s="1" a="1"/>
  <c r="Q104" i="39" s="1"/>
  <c r="Q102" i="39"/>
  <c r="Q105" i="39" s="1"/>
  <c r="U87" i="39"/>
  <c r="U88" i="39" s="1"/>
  <c r="Q89" i="39"/>
  <c r="L11" i="39"/>
  <c r="N11" i="39" s="1"/>
  <c r="U36" i="39"/>
  <c r="Q64" i="39"/>
  <c r="Q67" i="39" s="1"/>
  <c r="N10" i="39" l="1"/>
  <c r="M13" i="39"/>
  <c r="N13" i="39" s="1"/>
  <c r="L13" i="39"/>
  <c r="M12" i="39"/>
  <c r="N12" i="39" s="1"/>
  <c r="L12" i="39"/>
  <c r="Q122" i="39"/>
  <c r="Q123" i="39" s="1" a="1"/>
  <c r="Q123" i="39" s="1"/>
  <c r="U23" i="39"/>
  <c r="U22" i="39"/>
  <c r="U24" i="39"/>
  <c r="AD20" i="39" s="1"/>
  <c r="B38" i="5" s="1"/>
  <c r="U25" i="39"/>
  <c r="AD24" i="39" s="1"/>
  <c r="B40" i="5" s="1"/>
  <c r="Q92" i="39"/>
  <c r="Q93" i="39" s="1" a="1"/>
  <c r="Q93" i="39" s="1"/>
  <c r="Q91" i="39"/>
  <c r="Q94" i="39" s="1"/>
  <c r="N9" i="39"/>
  <c r="U60" i="39"/>
  <c r="U61" i="39"/>
  <c r="AD33" i="39" s="1"/>
  <c r="B60" i="5" s="1"/>
  <c r="U114" i="39"/>
  <c r="U113" i="39"/>
  <c r="AD36" i="39"/>
  <c r="U73" i="39"/>
  <c r="U99" i="39"/>
  <c r="U98" i="39"/>
  <c r="I6" i="39" l="1" a="1"/>
  <c r="I6" i="39" s="1"/>
  <c r="I5" i="39" a="1"/>
  <c r="I5" i="39" s="1"/>
  <c r="AD23" i="39"/>
  <c r="B39" i="5" s="1"/>
  <c r="D31" i="5" s="1"/>
  <c r="U91" i="39"/>
  <c r="U92" i="39"/>
  <c r="J48" i="5" l="1"/>
  <c r="G5" i="39"/>
  <c r="G4" i="39"/>
  <c r="I4" i="39" l="1"/>
  <c r="AG6" i="39" l="1"/>
  <c r="F6" i="39"/>
  <c r="AG69" i="39" l="1"/>
  <c r="AJ7" i="39"/>
  <c r="AG7" i="39"/>
  <c r="AG12" i="39"/>
  <c r="AG11" i="39"/>
  <c r="AG13" i="39"/>
  <c r="AG25" i="39"/>
  <c r="AG62" i="39"/>
  <c r="AG71" i="39"/>
  <c r="AG70" i="39"/>
  <c r="AJ237" i="39" l="1"/>
  <c r="AJ238" i="39"/>
  <c r="AJ239" i="39"/>
  <c r="AJ240" i="39"/>
  <c r="AJ233" i="39"/>
  <c r="AJ241" i="39"/>
  <c r="AJ234" i="39"/>
  <c r="AJ242" i="39"/>
  <c r="AJ235" i="39"/>
  <c r="AJ243" i="39"/>
  <c r="AJ236" i="39"/>
  <c r="AJ230" i="39"/>
  <c r="AJ229" i="39"/>
  <c r="AJ232" i="39"/>
  <c r="AJ231" i="39"/>
  <c r="AJ8" i="39"/>
  <c r="AJ118" i="39"/>
  <c r="AJ147" i="39"/>
  <c r="AJ64" i="39"/>
  <c r="AJ105" i="39"/>
  <c r="AJ199" i="39"/>
  <c r="AJ39" i="39"/>
  <c r="AJ47" i="39"/>
  <c r="AJ61" i="39"/>
  <c r="AJ89" i="39"/>
  <c r="AJ35" i="39"/>
  <c r="AJ155" i="39"/>
  <c r="AJ205" i="39"/>
  <c r="AJ16" i="39"/>
  <c r="AJ219" i="39"/>
  <c r="AJ25" i="39"/>
  <c r="AJ134" i="39"/>
  <c r="AJ48" i="39"/>
  <c r="AJ107" i="39"/>
  <c r="AJ128" i="39"/>
  <c r="AJ193" i="39"/>
  <c r="AJ67" i="39"/>
  <c r="AJ23" i="39"/>
  <c r="AJ97" i="39"/>
  <c r="AJ178" i="39"/>
  <c r="AJ109" i="39"/>
  <c r="AJ22" i="39"/>
  <c r="AJ158" i="39"/>
  <c r="AJ95" i="39"/>
  <c r="AJ117" i="39"/>
  <c r="AJ52" i="39"/>
  <c r="AJ163" i="39"/>
  <c r="AJ124" i="39"/>
  <c r="AJ65" i="39"/>
  <c r="AJ171" i="39"/>
  <c r="AJ201" i="39"/>
  <c r="AJ36" i="39"/>
  <c r="AJ172" i="39"/>
  <c r="AJ90" i="39"/>
  <c r="AJ101" i="39"/>
  <c r="AJ131" i="39"/>
  <c r="AJ112" i="39"/>
  <c r="AJ181" i="39"/>
  <c r="AJ104" i="39"/>
  <c r="AJ138" i="39"/>
  <c r="AJ34" i="39"/>
  <c r="AJ185" i="39"/>
  <c r="AJ148" i="39"/>
  <c r="AJ100" i="39"/>
  <c r="AJ162" i="39"/>
  <c r="AJ42" i="39"/>
  <c r="AJ198" i="39"/>
  <c r="AJ188" i="39"/>
  <c r="AJ110" i="39"/>
  <c r="AJ170" i="39"/>
  <c r="AJ24" i="39"/>
  <c r="AJ74" i="39"/>
  <c r="AJ141" i="39"/>
  <c r="AJ167" i="39"/>
  <c r="AJ156" i="39"/>
  <c r="AJ197" i="39"/>
  <c r="AJ165" i="39"/>
  <c r="AJ75" i="39"/>
  <c r="AJ159" i="39"/>
  <c r="AJ26" i="39"/>
  <c r="AJ15" i="39"/>
  <c r="AJ51" i="39"/>
  <c r="AJ88" i="39"/>
  <c r="AJ164" i="39"/>
  <c r="AJ146" i="39"/>
  <c r="AJ175" i="39"/>
  <c r="AJ211" i="39"/>
  <c r="AJ182" i="39"/>
  <c r="AJ223" i="39"/>
  <c r="AJ208" i="39"/>
  <c r="AJ38" i="39"/>
  <c r="AJ216" i="39"/>
  <c r="AJ202" i="39"/>
  <c r="AJ204" i="39"/>
  <c r="AJ140" i="39"/>
  <c r="AJ63" i="39"/>
  <c r="AJ83" i="39"/>
  <c r="AJ37" i="39"/>
  <c r="AJ82" i="39"/>
  <c r="AJ98" i="39"/>
  <c r="AJ103" i="39"/>
  <c r="AJ220" i="39"/>
  <c r="AJ206" i="39"/>
  <c r="AJ207" i="39"/>
  <c r="AJ142" i="39"/>
  <c r="AJ200" i="39"/>
  <c r="AJ177" i="39"/>
  <c r="AJ46" i="39"/>
  <c r="AJ81" i="39"/>
  <c r="AJ33" i="39"/>
  <c r="AJ102" i="39"/>
  <c r="AJ133" i="39"/>
  <c r="AJ209" i="39"/>
  <c r="AJ152" i="39"/>
  <c r="AJ150" i="39"/>
  <c r="AJ221" i="39"/>
  <c r="AJ161" i="39"/>
  <c r="AJ92" i="39"/>
  <c r="AJ176" i="39"/>
  <c r="AJ91" i="39"/>
  <c r="AJ27" i="39"/>
  <c r="AJ217" i="39"/>
  <c r="AJ54" i="39"/>
  <c r="AJ168" i="39"/>
  <c r="AJ60" i="39"/>
  <c r="AJ115" i="39"/>
  <c r="AJ136" i="39"/>
  <c r="AJ213" i="39"/>
  <c r="AJ154" i="39"/>
  <c r="AJ160" i="39"/>
  <c r="AJ87" i="39"/>
  <c r="AJ169" i="39"/>
  <c r="AJ96" i="39"/>
  <c r="AJ180" i="39"/>
  <c r="AJ32" i="39"/>
  <c r="AJ179" i="39"/>
  <c r="AJ94" i="39"/>
  <c r="AJ139" i="39"/>
  <c r="AJ187" i="39"/>
  <c r="AJ144" i="39"/>
  <c r="AJ192" i="39"/>
  <c r="AJ195" i="39"/>
  <c r="AJ145" i="39"/>
  <c r="AJ111" i="39"/>
  <c r="AJ186" i="39"/>
  <c r="AJ127" i="39"/>
  <c r="AJ166" i="39"/>
  <c r="AJ114" i="39"/>
  <c r="AJ189" i="39"/>
  <c r="AJ106" i="39"/>
  <c r="AJ183" i="39"/>
  <c r="AJ71" i="39"/>
  <c r="AJ153" i="39"/>
  <c r="AJ224" i="39"/>
  <c r="AJ40" i="39"/>
  <c r="AJ203" i="39"/>
  <c r="AJ41" i="39"/>
  <c r="AJ143" i="39"/>
  <c r="AJ222" i="39"/>
  <c r="AJ173" i="39"/>
  <c r="AJ20" i="39"/>
  <c r="AJ214" i="39"/>
  <c r="AJ149" i="39"/>
  <c r="AJ116" i="39"/>
  <c r="AJ191" i="39"/>
  <c r="AJ130" i="39"/>
  <c r="AJ174" i="39"/>
  <c r="AJ137" i="39"/>
  <c r="AJ194" i="39"/>
  <c r="AJ108" i="39"/>
  <c r="AJ196" i="39"/>
  <c r="AJ80" i="39"/>
  <c r="AJ157" i="39"/>
  <c r="AJ132" i="39"/>
  <c r="AJ184" i="39"/>
  <c r="AJ77" i="39"/>
  <c r="AJ151" i="39"/>
  <c r="AJ190" i="39"/>
  <c r="AJ215" i="39"/>
  <c r="AG11" i="5" l="1"/>
  <c r="A50" i="2" l="1"/>
  <c r="AE20" i="5"/>
  <c r="C44" i="5"/>
  <c r="A20" i="2" l="1"/>
  <c r="B54" i="5"/>
  <c r="C54" i="5" s="1"/>
  <c r="E32" i="2" s="1"/>
  <c r="E44" i="5"/>
  <c r="G32" i="2" l="1"/>
  <c r="AG31" i="39" s="1"/>
  <c r="A29" i="2"/>
  <c r="D29" i="2" s="1"/>
  <c r="A30" i="2"/>
  <c r="A31" i="2"/>
  <c r="H31" i="2"/>
  <c r="F5" i="22"/>
  <c r="D13" i="16"/>
  <c r="D14" i="16"/>
  <c r="D12" i="16"/>
  <c r="G38" i="5"/>
  <c r="G39" i="5" s="1"/>
  <c r="D24" i="2"/>
  <c r="B5" i="9"/>
  <c r="B9" i="9"/>
  <c r="B7" i="9"/>
  <c r="B6" i="9"/>
  <c r="B4" i="9"/>
  <c r="D32" i="2" l="1"/>
  <c r="AJ49" i="39"/>
  <c r="A48" i="2"/>
  <c r="E54" i="2"/>
  <c r="A49" i="2"/>
  <c r="C10" i="36"/>
  <c r="G62" i="36" s="1"/>
  <c r="C70" i="36" s="1"/>
  <c r="C9" i="36"/>
  <c r="E61" i="36" s="1"/>
  <c r="C8" i="36"/>
  <c r="E60" i="36" s="1"/>
  <c r="C7" i="36"/>
  <c r="C69" i="36" s="1"/>
  <c r="AQ9" i="36" s="1"/>
  <c r="H69" i="36"/>
  <c r="C51" i="36"/>
  <c r="D51" i="36" s="1"/>
  <c r="C50" i="36"/>
  <c r="D50" i="36" s="1"/>
  <c r="C49" i="36"/>
  <c r="D49" i="36" s="1"/>
  <c r="C48" i="36"/>
  <c r="D48" i="36" s="1"/>
  <c r="C47" i="36"/>
  <c r="D47" i="36" s="1"/>
  <c r="C46" i="36"/>
  <c r="D46" i="36" s="1"/>
  <c r="C45" i="36"/>
  <c r="D45" i="36" s="1"/>
  <c r="C44" i="36"/>
  <c r="D44" i="36" s="1"/>
  <c r="C43" i="36"/>
  <c r="D43" i="36" s="1"/>
  <c r="B36" i="36"/>
  <c r="B33" i="36"/>
  <c r="B30" i="36"/>
  <c r="B27" i="36"/>
  <c r="B24" i="36"/>
  <c r="B21" i="36"/>
  <c r="B18" i="36"/>
  <c r="B15" i="36"/>
  <c r="B12" i="36"/>
  <c r="AQ8" i="36"/>
  <c r="C6" i="35"/>
  <c r="D6" i="35" s="1"/>
  <c r="C5" i="35"/>
  <c r="D5" i="35" s="1"/>
  <c r="C8" i="35"/>
  <c r="D8" i="35" s="1"/>
  <c r="AL40" i="35"/>
  <c r="AG40" i="35"/>
  <c r="AE40" i="35"/>
  <c r="AC40" i="35"/>
  <c r="D40" i="35"/>
  <c r="AK39" i="35"/>
  <c r="AF39" i="35"/>
  <c r="AD39" i="35"/>
  <c r="AB39" i="35"/>
  <c r="C39" i="35"/>
  <c r="AK38" i="35"/>
  <c r="AF38" i="35"/>
  <c r="AD38" i="35"/>
  <c r="AB38" i="35"/>
  <c r="C38" i="35"/>
  <c r="AK37" i="35"/>
  <c r="AF37" i="35"/>
  <c r="AD37" i="35"/>
  <c r="AB37" i="35"/>
  <c r="C37" i="35"/>
  <c r="AK36" i="35"/>
  <c r="AF36" i="35"/>
  <c r="AD36" i="35"/>
  <c r="AB36" i="35"/>
  <c r="C36" i="35"/>
  <c r="AK35" i="35"/>
  <c r="AF35" i="35"/>
  <c r="AD35" i="35"/>
  <c r="AB35" i="35"/>
  <c r="C35" i="35"/>
  <c r="AK34" i="35"/>
  <c r="AF34" i="35"/>
  <c r="AD34" i="35"/>
  <c r="AB34" i="35"/>
  <c r="C34" i="35"/>
  <c r="AK33" i="35"/>
  <c r="AF33" i="35"/>
  <c r="AD33" i="35"/>
  <c r="AB33" i="35"/>
  <c r="C33" i="35"/>
  <c r="AK32" i="35"/>
  <c r="AF32" i="35"/>
  <c r="AD32" i="35"/>
  <c r="AB32" i="35"/>
  <c r="C32" i="35"/>
  <c r="AK31" i="35"/>
  <c r="AF31" i="35"/>
  <c r="AD31" i="35"/>
  <c r="AB31" i="35"/>
  <c r="C31" i="35"/>
  <c r="AM29" i="35"/>
  <c r="AK17" i="35"/>
  <c r="E7" i="35"/>
  <c r="D18" i="16"/>
  <c r="D9" i="16"/>
  <c r="I13" i="33" s="1"/>
  <c r="C3" i="10"/>
  <c r="D6" i="10" s="1"/>
  <c r="D8" i="16"/>
  <c r="M12" i="30" s="1"/>
  <c r="M18" i="30" s="1"/>
  <c r="D7" i="16"/>
  <c r="N11" i="32" s="1"/>
  <c r="K5" i="18"/>
  <c r="K14" i="18" s="1"/>
  <c r="B20" i="29"/>
  <c r="B19" i="29"/>
  <c r="B18" i="29"/>
  <c r="B17" i="29"/>
  <c r="B16" i="29"/>
  <c r="B15" i="29"/>
  <c r="F6" i="29"/>
  <c r="F5" i="29"/>
  <c r="E20" i="28"/>
  <c r="B20" i="28"/>
  <c r="E19" i="28"/>
  <c r="B19" i="28"/>
  <c r="E18" i="28"/>
  <c r="B18" i="28"/>
  <c r="E17" i="28"/>
  <c r="B17" i="28"/>
  <c r="E16" i="28"/>
  <c r="E15" i="28"/>
  <c r="E14" i="28"/>
  <c r="E13" i="28"/>
  <c r="E12" i="28"/>
  <c r="F4" i="28"/>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20" i="26"/>
  <c r="B19" i="26"/>
  <c r="B18" i="26"/>
  <c r="B17" i="26"/>
  <c r="B16" i="26"/>
  <c r="B15" i="26"/>
  <c r="B14" i="26"/>
  <c r="B13" i="26"/>
  <c r="F6" i="26"/>
  <c r="B20" i="25"/>
  <c r="B19" i="25"/>
  <c r="B18" i="25"/>
  <c r="B17" i="25"/>
  <c r="B16" i="25"/>
  <c r="B15" i="25"/>
  <c r="B14" i="25"/>
  <c r="B13" i="25"/>
  <c r="F6" i="25"/>
  <c r="B20" i="23"/>
  <c r="B19" i="23"/>
  <c r="B18" i="23"/>
  <c r="B17" i="23"/>
  <c r="B16" i="23"/>
  <c r="B15" i="23"/>
  <c r="B14" i="23"/>
  <c r="B13" i="23"/>
  <c r="F6" i="23"/>
  <c r="F5" i="23"/>
  <c r="B17" i="22"/>
  <c r="B16" i="22"/>
  <c r="B15" i="22"/>
  <c r="B14" i="22"/>
  <c r="F6" i="22"/>
  <c r="B33" i="21"/>
  <c r="B32" i="21"/>
  <c r="B31" i="21"/>
  <c r="B30" i="21"/>
  <c r="B29" i="21"/>
  <c r="B28" i="21"/>
  <c r="B27" i="21"/>
  <c r="B26" i="21"/>
  <c r="B25" i="21"/>
  <c r="B24" i="21"/>
  <c r="B23" i="21"/>
  <c r="B22" i="21"/>
  <c r="B21" i="21"/>
  <c r="B20" i="21"/>
  <c r="B19" i="21"/>
  <c r="B18" i="21"/>
  <c r="B17" i="21"/>
  <c r="B16" i="21"/>
  <c r="B20" i="20"/>
  <c r="B19" i="20"/>
  <c r="B18" i="20"/>
  <c r="B17" i="20"/>
  <c r="B16" i="20"/>
  <c r="B15" i="20"/>
  <c r="B14" i="20"/>
  <c r="B13" i="20"/>
  <c r="F6" i="20"/>
  <c r="B20" i="19"/>
  <c r="B19" i="19"/>
  <c r="B18" i="19"/>
  <c r="B17" i="19"/>
  <c r="B16" i="19"/>
  <c r="B15" i="19"/>
  <c r="B14" i="19"/>
  <c r="B13" i="19"/>
  <c r="B1641" i="17"/>
  <c r="A1641" i="17"/>
  <c r="B1640" i="17"/>
  <c r="A1640" i="17"/>
  <c r="B1639" i="17"/>
  <c r="A1639" i="17"/>
  <c r="B1638" i="17"/>
  <c r="A1638" i="17"/>
  <c r="B1637" i="17"/>
  <c r="A1637" i="17"/>
  <c r="B1636" i="17"/>
  <c r="A1636" i="17"/>
  <c r="B1635" i="17"/>
  <c r="A1635" i="17"/>
  <c r="B1634" i="17"/>
  <c r="A1634" i="17"/>
  <c r="B1633" i="17"/>
  <c r="A1633" i="17"/>
  <c r="B1632" i="17"/>
  <c r="A1632" i="17"/>
  <c r="B1631" i="17"/>
  <c r="A1631" i="17"/>
  <c r="B1630" i="17"/>
  <c r="A1630" i="17"/>
  <c r="B1629" i="17"/>
  <c r="A1629" i="17"/>
  <c r="B1628" i="17"/>
  <c r="A1628" i="17"/>
  <c r="B1627" i="17"/>
  <c r="A1627" i="17"/>
  <c r="B1626" i="17"/>
  <c r="A1626" i="17"/>
  <c r="B1625" i="17"/>
  <c r="A1625" i="17"/>
  <c r="B1624" i="17"/>
  <c r="A1624" i="17"/>
  <c r="B1623" i="17"/>
  <c r="A1623" i="17"/>
  <c r="B1622" i="17"/>
  <c r="A1622" i="17"/>
  <c r="B1621" i="17"/>
  <c r="A1621" i="17"/>
  <c r="B1620" i="17"/>
  <c r="A1620" i="17"/>
  <c r="B1619" i="17"/>
  <c r="A1619" i="17"/>
  <c r="B1618" i="17"/>
  <c r="A1618" i="17"/>
  <c r="B1617" i="17"/>
  <c r="A1617" i="17"/>
  <c r="B1616" i="17"/>
  <c r="A1616" i="17"/>
  <c r="B1615" i="17"/>
  <c r="A1615" i="17"/>
  <c r="B1614" i="17"/>
  <c r="A1614" i="17"/>
  <c r="B1613" i="17"/>
  <c r="A1613" i="17"/>
  <c r="B1612" i="17"/>
  <c r="A1612" i="17"/>
  <c r="B1611" i="17"/>
  <c r="A1611" i="17"/>
  <c r="B1610" i="17"/>
  <c r="A1610" i="17"/>
  <c r="B1609" i="17"/>
  <c r="A1609" i="17"/>
  <c r="B1608" i="17"/>
  <c r="A1608" i="17"/>
  <c r="B1607" i="17"/>
  <c r="A1607" i="17"/>
  <c r="B1606" i="17"/>
  <c r="A1606" i="17"/>
  <c r="B1605" i="17"/>
  <c r="A1605" i="17"/>
  <c r="B1604" i="17"/>
  <c r="A1604" i="17"/>
  <c r="B1603" i="17"/>
  <c r="A1603" i="17"/>
  <c r="B1602" i="17"/>
  <c r="A1602" i="17"/>
  <c r="B1601" i="17"/>
  <c r="A1601" i="17"/>
  <c r="B1600" i="17"/>
  <c r="A1600" i="17"/>
  <c r="B1599" i="17"/>
  <c r="A1599" i="17"/>
  <c r="B1598" i="17"/>
  <c r="A1598" i="17"/>
  <c r="B1597" i="17"/>
  <c r="A1597" i="17"/>
  <c r="B1596" i="17"/>
  <c r="A1596" i="17"/>
  <c r="B1595" i="17"/>
  <c r="A1595" i="17"/>
  <c r="B1594" i="17"/>
  <c r="A1594" i="17"/>
  <c r="B1593" i="17"/>
  <c r="A1593" i="17"/>
  <c r="B1592" i="17"/>
  <c r="A1592" i="17"/>
  <c r="B1591" i="17"/>
  <c r="A1591" i="17"/>
  <c r="B1590" i="17"/>
  <c r="A1590" i="17"/>
  <c r="B1589" i="17"/>
  <c r="A1589" i="17"/>
  <c r="B1588" i="17"/>
  <c r="A1588" i="17"/>
  <c r="B1587" i="17"/>
  <c r="A1587" i="17"/>
  <c r="B1586" i="17"/>
  <c r="A1586" i="17"/>
  <c r="B1585" i="17"/>
  <c r="A1585" i="17"/>
  <c r="B1584" i="17"/>
  <c r="A1584" i="17"/>
  <c r="B1583" i="17"/>
  <c r="A1583" i="17"/>
  <c r="B1582" i="17"/>
  <c r="A1582" i="17"/>
  <c r="B1581" i="17"/>
  <c r="A1581" i="17"/>
  <c r="B1580" i="17"/>
  <c r="A1580" i="17"/>
  <c r="B1579" i="17"/>
  <c r="A1579" i="17"/>
  <c r="B1578" i="17"/>
  <c r="A1578" i="17"/>
  <c r="B1577" i="17"/>
  <c r="A1577" i="17"/>
  <c r="B1576" i="17"/>
  <c r="A1576" i="17"/>
  <c r="B1575" i="17"/>
  <c r="A1575" i="17"/>
  <c r="B1574" i="17"/>
  <c r="A1574" i="17"/>
  <c r="B1573" i="17"/>
  <c r="A1573" i="17"/>
  <c r="B1572" i="17"/>
  <c r="A1572" i="17"/>
  <c r="B1571" i="17"/>
  <c r="A1571" i="17"/>
  <c r="B1570" i="17"/>
  <c r="A1570" i="17"/>
  <c r="B1569" i="17"/>
  <c r="A1569" i="17"/>
  <c r="B1568" i="17"/>
  <c r="A1568" i="17"/>
  <c r="B1567" i="17"/>
  <c r="A1567" i="17"/>
  <c r="B1566" i="17"/>
  <c r="A1566" i="17"/>
  <c r="B1565" i="17"/>
  <c r="A1565" i="17"/>
  <c r="B1564" i="17"/>
  <c r="A1564" i="17"/>
  <c r="B1563" i="17"/>
  <c r="A1563" i="17"/>
  <c r="B1562" i="17"/>
  <c r="A1562" i="17"/>
  <c r="B1561" i="17"/>
  <c r="A1561" i="17"/>
  <c r="B1560" i="17"/>
  <c r="A1560" i="17"/>
  <c r="B1559" i="17"/>
  <c r="A1559" i="17"/>
  <c r="B1558" i="17"/>
  <c r="A1558" i="17"/>
  <c r="B1557" i="17"/>
  <c r="A1557" i="17"/>
  <c r="B1556" i="17"/>
  <c r="A1556" i="17"/>
  <c r="B1555" i="17"/>
  <c r="A1555" i="17"/>
  <c r="B1554" i="17"/>
  <c r="A1554" i="17"/>
  <c r="B1553" i="17"/>
  <c r="A1553" i="17"/>
  <c r="B1552" i="17"/>
  <c r="A1552" i="17"/>
  <c r="B1551" i="17"/>
  <c r="A1551" i="17"/>
  <c r="B1550" i="17"/>
  <c r="A1550" i="17"/>
  <c r="B1549" i="17"/>
  <c r="A1549" i="17"/>
  <c r="B1548" i="17"/>
  <c r="A1548" i="17"/>
  <c r="B1547" i="17"/>
  <c r="A1547" i="17"/>
  <c r="B1546" i="17"/>
  <c r="A1546" i="17"/>
  <c r="B1545" i="17"/>
  <c r="A1545" i="17"/>
  <c r="B1544" i="17"/>
  <c r="A1544" i="17"/>
  <c r="B1543" i="17"/>
  <c r="A1543" i="17"/>
  <c r="B1542" i="17"/>
  <c r="A1542" i="17"/>
  <c r="B1541" i="17"/>
  <c r="A1541" i="17"/>
  <c r="B1540" i="17"/>
  <c r="A1540" i="17"/>
  <c r="B1539" i="17"/>
  <c r="A1539" i="17"/>
  <c r="B1538" i="17"/>
  <c r="A1538" i="17"/>
  <c r="B1537" i="17"/>
  <c r="A1537" i="17"/>
  <c r="B1536" i="17"/>
  <c r="A1536" i="17"/>
  <c r="B1535" i="17"/>
  <c r="A1535" i="17"/>
  <c r="B1534" i="17"/>
  <c r="A1534" i="17"/>
  <c r="B1533" i="17"/>
  <c r="A1533" i="17"/>
  <c r="B1532" i="17"/>
  <c r="A1532" i="17"/>
  <c r="B1531" i="17"/>
  <c r="A1531" i="17"/>
  <c r="B1530" i="17"/>
  <c r="A1530" i="17"/>
  <c r="B1529" i="17"/>
  <c r="A1529" i="17"/>
  <c r="B1528" i="17"/>
  <c r="A1528" i="17"/>
  <c r="B1527" i="17"/>
  <c r="A1527" i="17"/>
  <c r="B1526" i="17"/>
  <c r="A1526" i="17"/>
  <c r="B1525" i="17"/>
  <c r="A1525" i="17"/>
  <c r="B1524" i="17"/>
  <c r="A1524" i="17"/>
  <c r="B1523" i="17"/>
  <c r="A1523" i="17"/>
  <c r="B1522" i="17"/>
  <c r="A1522" i="17"/>
  <c r="B1521" i="17"/>
  <c r="A1521" i="17"/>
  <c r="B1520" i="17"/>
  <c r="A1520" i="17"/>
  <c r="B1519" i="17"/>
  <c r="A1519" i="17"/>
  <c r="B1518" i="17"/>
  <c r="A1518" i="17"/>
  <c r="B1517" i="17"/>
  <c r="A1517" i="17"/>
  <c r="B1516" i="17"/>
  <c r="A1516" i="17"/>
  <c r="B1515" i="17"/>
  <c r="A1515" i="17"/>
  <c r="B1514" i="17"/>
  <c r="A1514" i="17"/>
  <c r="B1513" i="17"/>
  <c r="A1513" i="17"/>
  <c r="B1512" i="17"/>
  <c r="A1512" i="17"/>
  <c r="B1511" i="17"/>
  <c r="A1511" i="17"/>
  <c r="B1510" i="17"/>
  <c r="A1510" i="17"/>
  <c r="B1509" i="17"/>
  <c r="A1509" i="17"/>
  <c r="B1508" i="17"/>
  <c r="A1508" i="17"/>
  <c r="B1507" i="17"/>
  <c r="A1507" i="17"/>
  <c r="B1506" i="17"/>
  <c r="A1506" i="17"/>
  <c r="B1505" i="17"/>
  <c r="A1505" i="17"/>
  <c r="B1504" i="17"/>
  <c r="A1504" i="17"/>
  <c r="B1503" i="17"/>
  <c r="A1503" i="17"/>
  <c r="B1502" i="17"/>
  <c r="A1502" i="17"/>
  <c r="B1501" i="17"/>
  <c r="A1501" i="17"/>
  <c r="B1500" i="17"/>
  <c r="A1500" i="17"/>
  <c r="B1499" i="17"/>
  <c r="A1499" i="17"/>
  <c r="B1498" i="17"/>
  <c r="A1498" i="17"/>
  <c r="B1497" i="17"/>
  <c r="A1497" i="17"/>
  <c r="B1496" i="17"/>
  <c r="A1496" i="17"/>
  <c r="B1495" i="17"/>
  <c r="A1495" i="17"/>
  <c r="B1494" i="17"/>
  <c r="A1494" i="17"/>
  <c r="B1493" i="17"/>
  <c r="A1493" i="17"/>
  <c r="B1492" i="17"/>
  <c r="A1492" i="17"/>
  <c r="B1491" i="17"/>
  <c r="A1491" i="17"/>
  <c r="B1490" i="17"/>
  <c r="A1490" i="17"/>
  <c r="B1489" i="17"/>
  <c r="A1489" i="17"/>
  <c r="B1488" i="17"/>
  <c r="A1488" i="17"/>
  <c r="B1487" i="17"/>
  <c r="A1487" i="17"/>
  <c r="B1486" i="17"/>
  <c r="A1486" i="17"/>
  <c r="B1485" i="17"/>
  <c r="A1485" i="17"/>
  <c r="B1484" i="17"/>
  <c r="A1484" i="17"/>
  <c r="B1483" i="17"/>
  <c r="A1483" i="17"/>
  <c r="B1482" i="17"/>
  <c r="A1482" i="17"/>
  <c r="B1481" i="17"/>
  <c r="A1481" i="17"/>
  <c r="B1480" i="17"/>
  <c r="A1480" i="17"/>
  <c r="B1479" i="17"/>
  <c r="A1479" i="17"/>
  <c r="B1478" i="17"/>
  <c r="A1478" i="17"/>
  <c r="B1477" i="17"/>
  <c r="A1477" i="17"/>
  <c r="B1476" i="17"/>
  <c r="A1476" i="17"/>
  <c r="B1475" i="17"/>
  <c r="A1475" i="17"/>
  <c r="B1474" i="17"/>
  <c r="A1474" i="17"/>
  <c r="B1473" i="17"/>
  <c r="A1473" i="17"/>
  <c r="B1472" i="17"/>
  <c r="A1472" i="17"/>
  <c r="B1471" i="17"/>
  <c r="A1471" i="17"/>
  <c r="B1470" i="17"/>
  <c r="A1470" i="17"/>
  <c r="B1469" i="17"/>
  <c r="A1469" i="17"/>
  <c r="B1468" i="17"/>
  <c r="A1468" i="17"/>
  <c r="B1467" i="17"/>
  <c r="A1467" i="17"/>
  <c r="B1466" i="17"/>
  <c r="A1466" i="17"/>
  <c r="B1465" i="17"/>
  <c r="A1465" i="17"/>
  <c r="B1464" i="17"/>
  <c r="A1464" i="17"/>
  <c r="B1463" i="17"/>
  <c r="A1463" i="17"/>
  <c r="B1462" i="17"/>
  <c r="A1462" i="17"/>
  <c r="B1461" i="17"/>
  <c r="A1461" i="17"/>
  <c r="B1460" i="17"/>
  <c r="A1460" i="17"/>
  <c r="B1459" i="17"/>
  <c r="A1459" i="17"/>
  <c r="B1458" i="17"/>
  <c r="A1458" i="17"/>
  <c r="B1457" i="17"/>
  <c r="A1457" i="17"/>
  <c r="B1456" i="17"/>
  <c r="A1456" i="17"/>
  <c r="B1455" i="17"/>
  <c r="A1455" i="17"/>
  <c r="B1454" i="17"/>
  <c r="A1454" i="17"/>
  <c r="B1453" i="17"/>
  <c r="A1453" i="17"/>
  <c r="B1452" i="17"/>
  <c r="A1452" i="17"/>
  <c r="B1451" i="17"/>
  <c r="A1451" i="17"/>
  <c r="B1450" i="17"/>
  <c r="A1450" i="17"/>
  <c r="B1449" i="17"/>
  <c r="A1449" i="17"/>
  <c r="B1448" i="17"/>
  <c r="A1448" i="17"/>
  <c r="B1447" i="17"/>
  <c r="A1447" i="17"/>
  <c r="B1446" i="17"/>
  <c r="A1446" i="17"/>
  <c r="B1445" i="17"/>
  <c r="A1445" i="17"/>
  <c r="B1444" i="17"/>
  <c r="A1444" i="17"/>
  <c r="B1443" i="17"/>
  <c r="A1443" i="17"/>
  <c r="B1442" i="17"/>
  <c r="A1442" i="17"/>
  <c r="B1441" i="17"/>
  <c r="A1441" i="17"/>
  <c r="B1440" i="17"/>
  <c r="A1440" i="17"/>
  <c r="B1439" i="17"/>
  <c r="A1439" i="17"/>
  <c r="B1438" i="17"/>
  <c r="A1438" i="17"/>
  <c r="B1437" i="17"/>
  <c r="A1437" i="17"/>
  <c r="B1436" i="17"/>
  <c r="A1436" i="17"/>
  <c r="B1435" i="17"/>
  <c r="A1435" i="17"/>
  <c r="B1434" i="17"/>
  <c r="A1434" i="17"/>
  <c r="B1433" i="17"/>
  <c r="A1433" i="17"/>
  <c r="B1432" i="17"/>
  <c r="A1432" i="17"/>
  <c r="B1431" i="17"/>
  <c r="A1431" i="17"/>
  <c r="B1430" i="17"/>
  <c r="A1430" i="17"/>
  <c r="B1429" i="17"/>
  <c r="A1429" i="17"/>
  <c r="B1428" i="17"/>
  <c r="A1428" i="17"/>
  <c r="B1427" i="17"/>
  <c r="A1427" i="17"/>
  <c r="B1426" i="17"/>
  <c r="A1426" i="17"/>
  <c r="B1425" i="17"/>
  <c r="A1425" i="17"/>
  <c r="B1424" i="17"/>
  <c r="A1424" i="17"/>
  <c r="B1423" i="17"/>
  <c r="A1423" i="17"/>
  <c r="B1422" i="17"/>
  <c r="A1422" i="17"/>
  <c r="B1421" i="17"/>
  <c r="A1421" i="17"/>
  <c r="B1420" i="17"/>
  <c r="A1420" i="17"/>
  <c r="B1419" i="17"/>
  <c r="A1419" i="17"/>
  <c r="B1418" i="17"/>
  <c r="A1418" i="17"/>
  <c r="B1417" i="17"/>
  <c r="A1417" i="17"/>
  <c r="B1416" i="17"/>
  <c r="A1416" i="17"/>
  <c r="B1415" i="17"/>
  <c r="A1415" i="17"/>
  <c r="B1414" i="17"/>
  <c r="A1414" i="17"/>
  <c r="B1413" i="17"/>
  <c r="A1413" i="17"/>
  <c r="B1412" i="17"/>
  <c r="A1412" i="17"/>
  <c r="B1411" i="17"/>
  <c r="A1411" i="17"/>
  <c r="B1410" i="17"/>
  <c r="A1410" i="17"/>
  <c r="B1409" i="17"/>
  <c r="A1409" i="17"/>
  <c r="B1408" i="17"/>
  <c r="A1408" i="17"/>
  <c r="B1407" i="17"/>
  <c r="A1407" i="17"/>
  <c r="B1406" i="17"/>
  <c r="A1406" i="17"/>
  <c r="B1405" i="17"/>
  <c r="A1405" i="17"/>
  <c r="B1404" i="17"/>
  <c r="A1404" i="17"/>
  <c r="B1403" i="17"/>
  <c r="A1403" i="17"/>
  <c r="B1402" i="17"/>
  <c r="A1402" i="17"/>
  <c r="B1401" i="17"/>
  <c r="A1401" i="17"/>
  <c r="B1400" i="17"/>
  <c r="A1400" i="17"/>
  <c r="B1399" i="17"/>
  <c r="A1399" i="17"/>
  <c r="B1398" i="17"/>
  <c r="A1398" i="17"/>
  <c r="B1397" i="17"/>
  <c r="A1397" i="17"/>
  <c r="B1396" i="17"/>
  <c r="A1396" i="17"/>
  <c r="B1395" i="17"/>
  <c r="A1395" i="17"/>
  <c r="B1394" i="17"/>
  <c r="A1394" i="17"/>
  <c r="B1393" i="17"/>
  <c r="A1393" i="17"/>
  <c r="B1392" i="17"/>
  <c r="A1392" i="17"/>
  <c r="B1391" i="17"/>
  <c r="A1391" i="17"/>
  <c r="B1390" i="17"/>
  <c r="A1390" i="17"/>
  <c r="B1389" i="17"/>
  <c r="A1389" i="17"/>
  <c r="B1388" i="17"/>
  <c r="A1388" i="17"/>
  <c r="B1387" i="17"/>
  <c r="A1387" i="17"/>
  <c r="B1386" i="17"/>
  <c r="A1386" i="17"/>
  <c r="B1385" i="17"/>
  <c r="A1385" i="17"/>
  <c r="B1384" i="17"/>
  <c r="A1384" i="17"/>
  <c r="B1383" i="17"/>
  <c r="A1383" i="17"/>
  <c r="B1382" i="17"/>
  <c r="A1382" i="17"/>
  <c r="B1381" i="17"/>
  <c r="A1381" i="17"/>
  <c r="B1380" i="17"/>
  <c r="A1380" i="17"/>
  <c r="B1379" i="17"/>
  <c r="A1379" i="17"/>
  <c r="B1378" i="17"/>
  <c r="A1378" i="17"/>
  <c r="B1377" i="17"/>
  <c r="A1377" i="17"/>
  <c r="B1376" i="17"/>
  <c r="A1376" i="17"/>
  <c r="B1375" i="17"/>
  <c r="A1375" i="17"/>
  <c r="B1374" i="17"/>
  <c r="A1374" i="17"/>
  <c r="B1373" i="17"/>
  <c r="A1373" i="17"/>
  <c r="B1372" i="17"/>
  <c r="A1372" i="17"/>
  <c r="B1371" i="17"/>
  <c r="A1371" i="17"/>
  <c r="B1370" i="17"/>
  <c r="A1370" i="17"/>
  <c r="B1369" i="17"/>
  <c r="A1369" i="17"/>
  <c r="B1368" i="17"/>
  <c r="A1368" i="17"/>
  <c r="B1367" i="17"/>
  <c r="A1367" i="17"/>
  <c r="B1366" i="17"/>
  <c r="A1366" i="17"/>
  <c r="B1365" i="17"/>
  <c r="A1365" i="17"/>
  <c r="B1364" i="17"/>
  <c r="A1364" i="17"/>
  <c r="B1363" i="17"/>
  <c r="A1363" i="17"/>
  <c r="B1362" i="17"/>
  <c r="A1362" i="17"/>
  <c r="B1361" i="17"/>
  <c r="A1361" i="17"/>
  <c r="B1360" i="17"/>
  <c r="A1360" i="17"/>
  <c r="B1359" i="17"/>
  <c r="A1359" i="17"/>
  <c r="B1358" i="17"/>
  <c r="A1358" i="17"/>
  <c r="B1357" i="17"/>
  <c r="A1357" i="17"/>
  <c r="B1356" i="17"/>
  <c r="A1356" i="17"/>
  <c r="B1355" i="17"/>
  <c r="A1355" i="17"/>
  <c r="B1354" i="17"/>
  <c r="A1354" i="17"/>
  <c r="B1353" i="17"/>
  <c r="A1353" i="17"/>
  <c r="B1352" i="17"/>
  <c r="A1352" i="17"/>
  <c r="B1351" i="17"/>
  <c r="A1351" i="17"/>
  <c r="B1350" i="17"/>
  <c r="A1350" i="17"/>
  <c r="B1349" i="17"/>
  <c r="A1349" i="17"/>
  <c r="B1348" i="17"/>
  <c r="A1348" i="17"/>
  <c r="B1347" i="17"/>
  <c r="A1347" i="17"/>
  <c r="B1346" i="17"/>
  <c r="A1346" i="17"/>
  <c r="B1345" i="17"/>
  <c r="A1345" i="17"/>
  <c r="B1344" i="17"/>
  <c r="A1344" i="17"/>
  <c r="B1343" i="17"/>
  <c r="A1343" i="17"/>
  <c r="B1342" i="17"/>
  <c r="A1342" i="17"/>
  <c r="B1341" i="17"/>
  <c r="A1341" i="17"/>
  <c r="B1340" i="17"/>
  <c r="A1340" i="17"/>
  <c r="B1339" i="17"/>
  <c r="A1339" i="17"/>
  <c r="B1338" i="17"/>
  <c r="A1338" i="17"/>
  <c r="B1337" i="17"/>
  <c r="A1337" i="17"/>
  <c r="B1336" i="17"/>
  <c r="A1336" i="17"/>
  <c r="B1335" i="17"/>
  <c r="A1335" i="17"/>
  <c r="B1334" i="17"/>
  <c r="A1334" i="17"/>
  <c r="B1333" i="17"/>
  <c r="A1333" i="17"/>
  <c r="B1332" i="17"/>
  <c r="A1332" i="17"/>
  <c r="B1331" i="17"/>
  <c r="A1331" i="17"/>
  <c r="B1330" i="17"/>
  <c r="A1330" i="17"/>
  <c r="B1329" i="17"/>
  <c r="A1329" i="17"/>
  <c r="B1328" i="17"/>
  <c r="A1328" i="17"/>
  <c r="B1327" i="17"/>
  <c r="A1327" i="17"/>
  <c r="B1326" i="17"/>
  <c r="A1326" i="17"/>
  <c r="B1325" i="17"/>
  <c r="A1325" i="17"/>
  <c r="B1324" i="17"/>
  <c r="A1324" i="17"/>
  <c r="B1323" i="17"/>
  <c r="A1323" i="17"/>
  <c r="B1322" i="17"/>
  <c r="A1322" i="17"/>
  <c r="B1321" i="17"/>
  <c r="A1321" i="17"/>
  <c r="B1320" i="17"/>
  <c r="A1320" i="17"/>
  <c r="B1319" i="17"/>
  <c r="A1319" i="17"/>
  <c r="B1318" i="17"/>
  <c r="A1318" i="17"/>
  <c r="B1317" i="17"/>
  <c r="A1317" i="17"/>
  <c r="B1316" i="17"/>
  <c r="A1316" i="17"/>
  <c r="B1315" i="17"/>
  <c r="A1315" i="17"/>
  <c r="B1314" i="17"/>
  <c r="A1314" i="17"/>
  <c r="B1313" i="17"/>
  <c r="A1313" i="17"/>
  <c r="B1312" i="17"/>
  <c r="A1312" i="17"/>
  <c r="B1311" i="17"/>
  <c r="A1311" i="17"/>
  <c r="B1310" i="17"/>
  <c r="A1310" i="17"/>
  <c r="B1309" i="17"/>
  <c r="A1309" i="17"/>
  <c r="B1308" i="17"/>
  <c r="A1308" i="17"/>
  <c r="B1307" i="17"/>
  <c r="A1307" i="17"/>
  <c r="B1306" i="17"/>
  <c r="A1306" i="17"/>
  <c r="B1305" i="17"/>
  <c r="A1305" i="17"/>
  <c r="B1304" i="17"/>
  <c r="A1304" i="17"/>
  <c r="B1303" i="17"/>
  <c r="A1303" i="17"/>
  <c r="B1302" i="17"/>
  <c r="A1302" i="17"/>
  <c r="B1301" i="17"/>
  <c r="A1301" i="17"/>
  <c r="B1300" i="17"/>
  <c r="A1300" i="17"/>
  <c r="B1299" i="17"/>
  <c r="A1299" i="17"/>
  <c r="B1298" i="17"/>
  <c r="A1298" i="17"/>
  <c r="B1297" i="17"/>
  <c r="A1297" i="17"/>
  <c r="B1296" i="17"/>
  <c r="A1296" i="17"/>
  <c r="B1295" i="17"/>
  <c r="A1295" i="17"/>
  <c r="B1294" i="17"/>
  <c r="A1294" i="17"/>
  <c r="B1293" i="17"/>
  <c r="A1293" i="17"/>
  <c r="B1292" i="17"/>
  <c r="A1292" i="17"/>
  <c r="B1291" i="17"/>
  <c r="A1291" i="17"/>
  <c r="B1290" i="17"/>
  <c r="A1290" i="17"/>
  <c r="B1289" i="17"/>
  <c r="A1289" i="17"/>
  <c r="B1288" i="17"/>
  <c r="A1288" i="17"/>
  <c r="B1287" i="17"/>
  <c r="A1287" i="17"/>
  <c r="B1286" i="17"/>
  <c r="A1286" i="17"/>
  <c r="B1285" i="17"/>
  <c r="A1285" i="17"/>
  <c r="B1284" i="17"/>
  <c r="A1284" i="17"/>
  <c r="B1283" i="17"/>
  <c r="A1283" i="17"/>
  <c r="B1282" i="17"/>
  <c r="A1282" i="17"/>
  <c r="B1281" i="17"/>
  <c r="A1281" i="17"/>
  <c r="B1280" i="17"/>
  <c r="A1280" i="17"/>
  <c r="B1279" i="17"/>
  <c r="A1279" i="17"/>
  <c r="B1278" i="17"/>
  <c r="A1278" i="17"/>
  <c r="B1277" i="17"/>
  <c r="A1277" i="17"/>
  <c r="B1276" i="17"/>
  <c r="A1276" i="17"/>
  <c r="B1275" i="17"/>
  <c r="A1275" i="17"/>
  <c r="B1274" i="17"/>
  <c r="A1274" i="17"/>
  <c r="B1273" i="17"/>
  <c r="A1273" i="17"/>
  <c r="B1272" i="17"/>
  <c r="A1272" i="17"/>
  <c r="B1271" i="17"/>
  <c r="A1271" i="17"/>
  <c r="B1270" i="17"/>
  <c r="A1270" i="17"/>
  <c r="B1269" i="17"/>
  <c r="A1269" i="17"/>
  <c r="B1268" i="17"/>
  <c r="A1268" i="17"/>
  <c r="B1267" i="17"/>
  <c r="A1267" i="17"/>
  <c r="B1266" i="17"/>
  <c r="A1266" i="17"/>
  <c r="B1265" i="17"/>
  <c r="A1265" i="17"/>
  <c r="B1264" i="17"/>
  <c r="A1264" i="17"/>
  <c r="B1263" i="17"/>
  <c r="A1263" i="17"/>
  <c r="B1262" i="17"/>
  <c r="A1262" i="17"/>
  <c r="B1261" i="17"/>
  <c r="A1261" i="17"/>
  <c r="B1260" i="17"/>
  <c r="A1260" i="17"/>
  <c r="B1259" i="17"/>
  <c r="A1259" i="17"/>
  <c r="B1258" i="17"/>
  <c r="A1258" i="17"/>
  <c r="B1257" i="17"/>
  <c r="A1257" i="17"/>
  <c r="B1256" i="17"/>
  <c r="A1256" i="17"/>
  <c r="B1255" i="17"/>
  <c r="A1255" i="17"/>
  <c r="B1254" i="17"/>
  <c r="A1254" i="17"/>
  <c r="B1253" i="17"/>
  <c r="A1253" i="17"/>
  <c r="B1252" i="17"/>
  <c r="A1252" i="17"/>
  <c r="B1251" i="17"/>
  <c r="A1251" i="17"/>
  <c r="B1250" i="17"/>
  <c r="A1250" i="17"/>
  <c r="B1249" i="17"/>
  <c r="A1249" i="17"/>
  <c r="B1248" i="17"/>
  <c r="A1248" i="17"/>
  <c r="B1247" i="17"/>
  <c r="A1247" i="17"/>
  <c r="B1246" i="17"/>
  <c r="A1246" i="17"/>
  <c r="B1245" i="17"/>
  <c r="A1245" i="17"/>
  <c r="B1244" i="17"/>
  <c r="A1244" i="17"/>
  <c r="B1243" i="17"/>
  <c r="A1243" i="17"/>
  <c r="B1242" i="17"/>
  <c r="A1242" i="17"/>
  <c r="B1241" i="17"/>
  <c r="A1241" i="17"/>
  <c r="B1240" i="17"/>
  <c r="A1240" i="17"/>
  <c r="B1239" i="17"/>
  <c r="A1239" i="17"/>
  <c r="B1238" i="17"/>
  <c r="A1238" i="17"/>
  <c r="B1237" i="17"/>
  <c r="A1237" i="17"/>
  <c r="B1236" i="17"/>
  <c r="A1236" i="17"/>
  <c r="B1235" i="17"/>
  <c r="A1235" i="17"/>
  <c r="B1234" i="17"/>
  <c r="A1234" i="17"/>
  <c r="B1233" i="17"/>
  <c r="A1233" i="17"/>
  <c r="B1232" i="17"/>
  <c r="A1232" i="17"/>
  <c r="B1231" i="17"/>
  <c r="A1231" i="17"/>
  <c r="B1230" i="17"/>
  <c r="A1230" i="17"/>
  <c r="B1229" i="17"/>
  <c r="A1229" i="17"/>
  <c r="B1228" i="17"/>
  <c r="A1228" i="17"/>
  <c r="B1227" i="17"/>
  <c r="A1227" i="17"/>
  <c r="B1226" i="17"/>
  <c r="A1226" i="17"/>
  <c r="B1225" i="17"/>
  <c r="A1225" i="17"/>
  <c r="B1224" i="17"/>
  <c r="A1224" i="17"/>
  <c r="B1223" i="17"/>
  <c r="A1223" i="17"/>
  <c r="B1222" i="17"/>
  <c r="A1222" i="17"/>
  <c r="B1221" i="17"/>
  <c r="A1221" i="17"/>
  <c r="B1220" i="17"/>
  <c r="A1220" i="17"/>
  <c r="B1219" i="17"/>
  <c r="A1219" i="17"/>
  <c r="B1218" i="17"/>
  <c r="A1218" i="17"/>
  <c r="B1217" i="17"/>
  <c r="A1217" i="17"/>
  <c r="B1216" i="17"/>
  <c r="A1216" i="17"/>
  <c r="B1215" i="17"/>
  <c r="A1215" i="17"/>
  <c r="B1214" i="17"/>
  <c r="A1214" i="17"/>
  <c r="B1213" i="17"/>
  <c r="A1213" i="17"/>
  <c r="B1212" i="17"/>
  <c r="A1212" i="17"/>
  <c r="B1211" i="17"/>
  <c r="A1211" i="17"/>
  <c r="B1210" i="17"/>
  <c r="A1210" i="17"/>
  <c r="B1209" i="17"/>
  <c r="A1209" i="17"/>
  <c r="B1208" i="17"/>
  <c r="A1208" i="17"/>
  <c r="B1207" i="17"/>
  <c r="A1207" i="17"/>
  <c r="B1206" i="17"/>
  <c r="A1206" i="17"/>
  <c r="B1205" i="17"/>
  <c r="A1205" i="17"/>
  <c r="B1204" i="17"/>
  <c r="A1204" i="17"/>
  <c r="B1203" i="17"/>
  <c r="A1203" i="17"/>
  <c r="B1202" i="17"/>
  <c r="A1202" i="17"/>
  <c r="B1201" i="17"/>
  <c r="A1201" i="17"/>
  <c r="B1200" i="17"/>
  <c r="A1200" i="17"/>
  <c r="B1199" i="17"/>
  <c r="A1199" i="17"/>
  <c r="B1198" i="17"/>
  <c r="A1198" i="17"/>
  <c r="B1197" i="17"/>
  <c r="A1197" i="17"/>
  <c r="B1196" i="17"/>
  <c r="A1196" i="17"/>
  <c r="B1195" i="17"/>
  <c r="A1195" i="17"/>
  <c r="B1194" i="17"/>
  <c r="A1194" i="17"/>
  <c r="B1193" i="17"/>
  <c r="A1193" i="17"/>
  <c r="B1192" i="17"/>
  <c r="A1192" i="17"/>
  <c r="B1191" i="17"/>
  <c r="A1191" i="17"/>
  <c r="B1190" i="17"/>
  <c r="A1190" i="17"/>
  <c r="B1189" i="17"/>
  <c r="A1189" i="17"/>
  <c r="B1188" i="17"/>
  <c r="A1188" i="17"/>
  <c r="B1187" i="17"/>
  <c r="A1187" i="17"/>
  <c r="B1186" i="17"/>
  <c r="A1186" i="17"/>
  <c r="B1185" i="17"/>
  <c r="A1185" i="17"/>
  <c r="B1184" i="17"/>
  <c r="A1184" i="17"/>
  <c r="B1183" i="17"/>
  <c r="A1183" i="17"/>
  <c r="B1182" i="17"/>
  <c r="A1182" i="17"/>
  <c r="B1181" i="17"/>
  <c r="A1181" i="17"/>
  <c r="B1180" i="17"/>
  <c r="A1180" i="17"/>
  <c r="B1179" i="17"/>
  <c r="A1179" i="17"/>
  <c r="B1178" i="17"/>
  <c r="A1178" i="17"/>
  <c r="B1177" i="17"/>
  <c r="A1177" i="17"/>
  <c r="B1176" i="17"/>
  <c r="A1176" i="17"/>
  <c r="B1175" i="17"/>
  <c r="A1175" i="17"/>
  <c r="B1174" i="17"/>
  <c r="A1174" i="17"/>
  <c r="B1173" i="17"/>
  <c r="A1173" i="17"/>
  <c r="B1172" i="17"/>
  <c r="A1172" i="17"/>
  <c r="B1171" i="17"/>
  <c r="A1171" i="17"/>
  <c r="B1170" i="17"/>
  <c r="A1170" i="17"/>
  <c r="B1169" i="17"/>
  <c r="A1169" i="17"/>
  <c r="B1168" i="17"/>
  <c r="A1168" i="17"/>
  <c r="B1167" i="17"/>
  <c r="A1167" i="17"/>
  <c r="B1166" i="17"/>
  <c r="A1166" i="17"/>
  <c r="B1165" i="17"/>
  <c r="A1165" i="17"/>
  <c r="B1164" i="17"/>
  <c r="A1164" i="17"/>
  <c r="B1163" i="17"/>
  <c r="A1163" i="17"/>
  <c r="B1162" i="17"/>
  <c r="A1162" i="17"/>
  <c r="B1161" i="17"/>
  <c r="A1161" i="17"/>
  <c r="B1160" i="17"/>
  <c r="A1160" i="17"/>
  <c r="B1159" i="17"/>
  <c r="A1159" i="17"/>
  <c r="B1158" i="17"/>
  <c r="A1158" i="17"/>
  <c r="B1157" i="17"/>
  <c r="A1157" i="17"/>
  <c r="B1156" i="17"/>
  <c r="A1156" i="17"/>
  <c r="B1155" i="17"/>
  <c r="A1155" i="17"/>
  <c r="B1154" i="17"/>
  <c r="A1154" i="17"/>
  <c r="B1153" i="17"/>
  <c r="A1153" i="17"/>
  <c r="B1152" i="17"/>
  <c r="A1152" i="17"/>
  <c r="B1151" i="17"/>
  <c r="A1151" i="17"/>
  <c r="B1150" i="17"/>
  <c r="A1150" i="17"/>
  <c r="B1149" i="17"/>
  <c r="A1149" i="17"/>
  <c r="B1148" i="17"/>
  <c r="A1148" i="17"/>
  <c r="B1147" i="17"/>
  <c r="A1147" i="17"/>
  <c r="B1146" i="17"/>
  <c r="A1146" i="17"/>
  <c r="B1145" i="17"/>
  <c r="A1145" i="17"/>
  <c r="B1144" i="17"/>
  <c r="A1144" i="17"/>
  <c r="B1143" i="17"/>
  <c r="A1143" i="17"/>
  <c r="B1142" i="17"/>
  <c r="A1142" i="17"/>
  <c r="B1141" i="17"/>
  <c r="A1141" i="17"/>
  <c r="B1140" i="17"/>
  <c r="A1140" i="17"/>
  <c r="B1139" i="17"/>
  <c r="A1139" i="17"/>
  <c r="B1138" i="17"/>
  <c r="A1138" i="17"/>
  <c r="B1137" i="17"/>
  <c r="A1137" i="17"/>
  <c r="B1136" i="17"/>
  <c r="A1136" i="17"/>
  <c r="B1135" i="17"/>
  <c r="A1135" i="17"/>
  <c r="B1134" i="17"/>
  <c r="A1134" i="17"/>
  <c r="B1133" i="17"/>
  <c r="A1133" i="17"/>
  <c r="B1132" i="17"/>
  <c r="A1132" i="17"/>
  <c r="B1131" i="17"/>
  <c r="A1131" i="17"/>
  <c r="B1130" i="17"/>
  <c r="A1130" i="17"/>
  <c r="B1129" i="17"/>
  <c r="A1129" i="17"/>
  <c r="B1128" i="17"/>
  <c r="A1128" i="17"/>
  <c r="B1127" i="17"/>
  <c r="A1127" i="17"/>
  <c r="B1126" i="17"/>
  <c r="A1126" i="17"/>
  <c r="B1125" i="17"/>
  <c r="A1125" i="17"/>
  <c r="B1124" i="17"/>
  <c r="A1124" i="17"/>
  <c r="B1123" i="17"/>
  <c r="A1123" i="17"/>
  <c r="B1122" i="17"/>
  <c r="A1122" i="17"/>
  <c r="B1121" i="17"/>
  <c r="A1121" i="17"/>
  <c r="B1120" i="17"/>
  <c r="A1120" i="17"/>
  <c r="B1119" i="17"/>
  <c r="A1119" i="17"/>
  <c r="B1118" i="17"/>
  <c r="A1118" i="17"/>
  <c r="B1117" i="17"/>
  <c r="A1117" i="17"/>
  <c r="B1116" i="17"/>
  <c r="A1116" i="17"/>
  <c r="B1115" i="17"/>
  <c r="A1115" i="17"/>
  <c r="B1114" i="17"/>
  <c r="A1114" i="17"/>
  <c r="B1113" i="17"/>
  <c r="A1113" i="17"/>
  <c r="B1112" i="17"/>
  <c r="A1112" i="17"/>
  <c r="B1111" i="17"/>
  <c r="A1111" i="17"/>
  <c r="B1110" i="17"/>
  <c r="A1110" i="17"/>
  <c r="B1109" i="17"/>
  <c r="A1109" i="17"/>
  <c r="B1108" i="17"/>
  <c r="A1108" i="17"/>
  <c r="B1107" i="17"/>
  <c r="A1107" i="17"/>
  <c r="B1106" i="17"/>
  <c r="A1106" i="17"/>
  <c r="B1105" i="17"/>
  <c r="A1105" i="17"/>
  <c r="B1104" i="17"/>
  <c r="A1104" i="17"/>
  <c r="B1103" i="17"/>
  <c r="A1103" i="17"/>
  <c r="B1102" i="17"/>
  <c r="A1102" i="17"/>
  <c r="B1101" i="17"/>
  <c r="A1101" i="17"/>
  <c r="B1100" i="17"/>
  <c r="A1100" i="17"/>
  <c r="B1099" i="17"/>
  <c r="A1099" i="17"/>
  <c r="B1098" i="17"/>
  <c r="A1098" i="17"/>
  <c r="B1097" i="17"/>
  <c r="A1097" i="17"/>
  <c r="B1096" i="17"/>
  <c r="A1096" i="17"/>
  <c r="B1095" i="17"/>
  <c r="A1095" i="17"/>
  <c r="B1094" i="17"/>
  <c r="A1094" i="17"/>
  <c r="B1093" i="17"/>
  <c r="A1093" i="17"/>
  <c r="B1092" i="17"/>
  <c r="A1092" i="17"/>
  <c r="B1091" i="17"/>
  <c r="A1091" i="17"/>
  <c r="B1090" i="17"/>
  <c r="A1090" i="17"/>
  <c r="B1089" i="17"/>
  <c r="A1089" i="17"/>
  <c r="B1088" i="17"/>
  <c r="A1088" i="17"/>
  <c r="B1087" i="17"/>
  <c r="A1087" i="17"/>
  <c r="B1086" i="17"/>
  <c r="A1086" i="17"/>
  <c r="B1085" i="17"/>
  <c r="A1085" i="17"/>
  <c r="B1084" i="17"/>
  <c r="A1084" i="17"/>
  <c r="B1083" i="17"/>
  <c r="A1083" i="17"/>
  <c r="B1082" i="17"/>
  <c r="A1082" i="17"/>
  <c r="B1081" i="17"/>
  <c r="A1081" i="17"/>
  <c r="B1080" i="17"/>
  <c r="A1080" i="17"/>
  <c r="B1079" i="17"/>
  <c r="A1079" i="17"/>
  <c r="B1078" i="17"/>
  <c r="A1078" i="17"/>
  <c r="B1077" i="17"/>
  <c r="A1077" i="17"/>
  <c r="B1076" i="17"/>
  <c r="A1076" i="17"/>
  <c r="B1075" i="17"/>
  <c r="A1075" i="17"/>
  <c r="B1074" i="17"/>
  <c r="A1074" i="17"/>
  <c r="B1073" i="17"/>
  <c r="A1073" i="17"/>
  <c r="B1072" i="17"/>
  <c r="A1072" i="17"/>
  <c r="B1071" i="17"/>
  <c r="A1071" i="17"/>
  <c r="B1070" i="17"/>
  <c r="A1070" i="17"/>
  <c r="B1069" i="17"/>
  <c r="A1069" i="17"/>
  <c r="B1068" i="17"/>
  <c r="A1068" i="17"/>
  <c r="B1067" i="17"/>
  <c r="A1067" i="17"/>
  <c r="B1066" i="17"/>
  <c r="A1066" i="17"/>
  <c r="B1065" i="17"/>
  <c r="A1065" i="17"/>
  <c r="B1064" i="17"/>
  <c r="A1064" i="17"/>
  <c r="B1063" i="17"/>
  <c r="A1063" i="17"/>
  <c r="B1062" i="17"/>
  <c r="A1062" i="17"/>
  <c r="B1061" i="17"/>
  <c r="A1061" i="17"/>
  <c r="B1060" i="17"/>
  <c r="A1060" i="17"/>
  <c r="B1059" i="17"/>
  <c r="A1059" i="17"/>
  <c r="B1058" i="17"/>
  <c r="A1058" i="17"/>
  <c r="B1057" i="17"/>
  <c r="A1057" i="17"/>
  <c r="B1056" i="17"/>
  <c r="A1056" i="17"/>
  <c r="B1055" i="17"/>
  <c r="A1055" i="17"/>
  <c r="B1054" i="17"/>
  <c r="A1054" i="17"/>
  <c r="B1053" i="17"/>
  <c r="A1053" i="17"/>
  <c r="B1052" i="17"/>
  <c r="A1052" i="17"/>
  <c r="B1051" i="17"/>
  <c r="A1051" i="17"/>
  <c r="B1050" i="17"/>
  <c r="A1050" i="17"/>
  <c r="B1049" i="17"/>
  <c r="A1049" i="17"/>
  <c r="B1048" i="17"/>
  <c r="A1048" i="17"/>
  <c r="B1047" i="17"/>
  <c r="A1047" i="17"/>
  <c r="B1046" i="17"/>
  <c r="A1046" i="17"/>
  <c r="B1045" i="17"/>
  <c r="A1045" i="17"/>
  <c r="B1044" i="17"/>
  <c r="A1044" i="17"/>
  <c r="B1043" i="17"/>
  <c r="A1043" i="17"/>
  <c r="B1042" i="17"/>
  <c r="A1042" i="17"/>
  <c r="B1041" i="17"/>
  <c r="A1041" i="17"/>
  <c r="B1040" i="17"/>
  <c r="A1040" i="17"/>
  <c r="B1039" i="17"/>
  <c r="A1039" i="17"/>
  <c r="B1038" i="17"/>
  <c r="A1038" i="17"/>
  <c r="B1037" i="17"/>
  <c r="A1037" i="17"/>
  <c r="B1036" i="17"/>
  <c r="A1036" i="17"/>
  <c r="B1035" i="17"/>
  <c r="A1035" i="17"/>
  <c r="B1034" i="17"/>
  <c r="A1034" i="17"/>
  <c r="B1033" i="17"/>
  <c r="A1033" i="17"/>
  <c r="B1032" i="17"/>
  <c r="A1032" i="17"/>
  <c r="B1031" i="17"/>
  <c r="A1031" i="17"/>
  <c r="B1030" i="17"/>
  <c r="A1030" i="17"/>
  <c r="B1029" i="17"/>
  <c r="A1029" i="17"/>
  <c r="B1028" i="17"/>
  <c r="A1028" i="17"/>
  <c r="B1027" i="17"/>
  <c r="A1027" i="17"/>
  <c r="B1026" i="17"/>
  <c r="A1026" i="17"/>
  <c r="B1025" i="17"/>
  <c r="A1025" i="17"/>
  <c r="B1024" i="17"/>
  <c r="A1024" i="17"/>
  <c r="B1023" i="17"/>
  <c r="A1023" i="17"/>
  <c r="B1022" i="17"/>
  <c r="A1022" i="17"/>
  <c r="B1021" i="17"/>
  <c r="A1021" i="17"/>
  <c r="B1020" i="17"/>
  <c r="A1020" i="17"/>
  <c r="B1019" i="17"/>
  <c r="A1019" i="17"/>
  <c r="B1018" i="17"/>
  <c r="A1018" i="17"/>
  <c r="B1017" i="17"/>
  <c r="A1017" i="17"/>
  <c r="B1016" i="17"/>
  <c r="A1016" i="17"/>
  <c r="B1015" i="17"/>
  <c r="A1015" i="17"/>
  <c r="B1014" i="17"/>
  <c r="A1014" i="17"/>
  <c r="B1013" i="17"/>
  <c r="A1013" i="17"/>
  <c r="B1012" i="17"/>
  <c r="A1012" i="17"/>
  <c r="B1011" i="17"/>
  <c r="A1011" i="17"/>
  <c r="B1010" i="17"/>
  <c r="A1010" i="17"/>
  <c r="B1009" i="17"/>
  <c r="A1009" i="17"/>
  <c r="B1008" i="17"/>
  <c r="A1008" i="17"/>
  <c r="B1007" i="17"/>
  <c r="A1007" i="17"/>
  <c r="B1006" i="17"/>
  <c r="A1006" i="17"/>
  <c r="B1005" i="17"/>
  <c r="A1005" i="17"/>
  <c r="B1004" i="17"/>
  <c r="A1004" i="17"/>
  <c r="B1003" i="17"/>
  <c r="A1003" i="17"/>
  <c r="B1002" i="17"/>
  <c r="A1002" i="17"/>
  <c r="B1001" i="17"/>
  <c r="A1001" i="17"/>
  <c r="B1000" i="17"/>
  <c r="A1000" i="17"/>
  <c r="B999" i="17"/>
  <c r="A999" i="17"/>
  <c r="B998" i="17"/>
  <c r="A998" i="17"/>
  <c r="B997" i="17"/>
  <c r="A997" i="17"/>
  <c r="B996" i="17"/>
  <c r="A996" i="17"/>
  <c r="B995" i="17"/>
  <c r="A995" i="17"/>
  <c r="B994" i="17"/>
  <c r="A994" i="17"/>
  <c r="B993" i="17"/>
  <c r="A993" i="17"/>
  <c r="B992" i="17"/>
  <c r="A992" i="17"/>
  <c r="B991" i="17"/>
  <c r="A991" i="17"/>
  <c r="B990" i="17"/>
  <c r="A990" i="17"/>
  <c r="B989" i="17"/>
  <c r="A989" i="17"/>
  <c r="B988" i="17"/>
  <c r="A988" i="17"/>
  <c r="B987" i="17"/>
  <c r="A987" i="17"/>
  <c r="B986" i="17"/>
  <c r="A986" i="17"/>
  <c r="B985" i="17"/>
  <c r="A985" i="17"/>
  <c r="B984" i="17"/>
  <c r="A984" i="17"/>
  <c r="B983" i="17"/>
  <c r="A983" i="17"/>
  <c r="B982" i="17"/>
  <c r="A982" i="17"/>
  <c r="B981" i="17"/>
  <c r="A981" i="17"/>
  <c r="B980" i="17"/>
  <c r="A980" i="17"/>
  <c r="B979" i="17"/>
  <c r="A979" i="17"/>
  <c r="B978" i="17"/>
  <c r="A978" i="17"/>
  <c r="B977" i="17"/>
  <c r="A977" i="17"/>
  <c r="B976" i="17"/>
  <c r="A976" i="17"/>
  <c r="B975" i="17"/>
  <c r="A975" i="17"/>
  <c r="B974" i="17"/>
  <c r="A974" i="17"/>
  <c r="B973" i="17"/>
  <c r="A973" i="17"/>
  <c r="B972" i="17"/>
  <c r="A972" i="17"/>
  <c r="B971" i="17"/>
  <c r="A971" i="17"/>
  <c r="B970" i="17"/>
  <c r="A970" i="17"/>
  <c r="B969" i="17"/>
  <c r="A969" i="17"/>
  <c r="B968" i="17"/>
  <c r="A968" i="17"/>
  <c r="B967" i="17"/>
  <c r="A967" i="17"/>
  <c r="B966" i="17"/>
  <c r="A966" i="17"/>
  <c r="B965" i="17"/>
  <c r="A965" i="17"/>
  <c r="B964" i="17"/>
  <c r="A964" i="17"/>
  <c r="B963" i="17"/>
  <c r="A963" i="17"/>
  <c r="B962" i="17"/>
  <c r="A962" i="17"/>
  <c r="B961" i="17"/>
  <c r="A961" i="17"/>
  <c r="B960" i="17"/>
  <c r="A960" i="17"/>
  <c r="B959" i="17"/>
  <c r="A959" i="17"/>
  <c r="B958" i="17"/>
  <c r="A958" i="17"/>
  <c r="B957" i="17"/>
  <c r="A957" i="17"/>
  <c r="B956" i="17"/>
  <c r="A956" i="17"/>
  <c r="B955" i="17"/>
  <c r="A955" i="17"/>
  <c r="B954" i="17"/>
  <c r="A954" i="17"/>
  <c r="B953" i="17"/>
  <c r="A953" i="17"/>
  <c r="B952" i="17"/>
  <c r="A952" i="17"/>
  <c r="B951" i="17"/>
  <c r="A951" i="17"/>
  <c r="B950" i="17"/>
  <c r="A950" i="17"/>
  <c r="B949" i="17"/>
  <c r="A949" i="17"/>
  <c r="B948" i="17"/>
  <c r="A948" i="17"/>
  <c r="B947" i="17"/>
  <c r="A947" i="17"/>
  <c r="B946" i="17"/>
  <c r="A946" i="17"/>
  <c r="B945" i="17"/>
  <c r="A945" i="17"/>
  <c r="B944" i="17"/>
  <c r="A944" i="17"/>
  <c r="B943" i="17"/>
  <c r="A943" i="17"/>
  <c r="B942" i="17"/>
  <c r="A942" i="17"/>
  <c r="B941" i="17"/>
  <c r="A941" i="17"/>
  <c r="B940" i="17"/>
  <c r="A940" i="17"/>
  <c r="B939" i="17"/>
  <c r="A939" i="17"/>
  <c r="B938" i="17"/>
  <c r="A938" i="17"/>
  <c r="B937" i="17"/>
  <c r="A937" i="17"/>
  <c r="B936" i="17"/>
  <c r="A936" i="17"/>
  <c r="B935" i="17"/>
  <c r="A935" i="17"/>
  <c r="B934" i="17"/>
  <c r="A934" i="17"/>
  <c r="B933" i="17"/>
  <c r="A933" i="17"/>
  <c r="B932" i="17"/>
  <c r="A932" i="17"/>
  <c r="B931" i="17"/>
  <c r="A931" i="17"/>
  <c r="B930" i="17"/>
  <c r="A930" i="17"/>
  <c r="B929" i="17"/>
  <c r="A929" i="17"/>
  <c r="B928" i="17"/>
  <c r="A928" i="17"/>
  <c r="B927" i="17"/>
  <c r="A927" i="17"/>
  <c r="B926" i="17"/>
  <c r="A926" i="17"/>
  <c r="B925" i="17"/>
  <c r="A925" i="17"/>
  <c r="B924" i="17"/>
  <c r="A924" i="17"/>
  <c r="B923" i="17"/>
  <c r="A923" i="17"/>
  <c r="B922" i="17"/>
  <c r="A922" i="17"/>
  <c r="B921" i="17"/>
  <c r="A921" i="17"/>
  <c r="B920" i="17"/>
  <c r="A920" i="17"/>
  <c r="B919" i="17"/>
  <c r="A919" i="17"/>
  <c r="B918" i="17"/>
  <c r="A918" i="17"/>
  <c r="B917" i="17"/>
  <c r="A917" i="17"/>
  <c r="B916" i="17"/>
  <c r="A916" i="17"/>
  <c r="B915" i="17"/>
  <c r="A915" i="17"/>
  <c r="B914" i="17"/>
  <c r="A914" i="17"/>
  <c r="B913" i="17"/>
  <c r="A913" i="17"/>
  <c r="B912" i="17"/>
  <c r="A912" i="17"/>
  <c r="B911" i="17"/>
  <c r="A911" i="17"/>
  <c r="B910" i="17"/>
  <c r="A910" i="17"/>
  <c r="B909" i="17"/>
  <c r="A909" i="17"/>
  <c r="B908" i="17"/>
  <c r="A908" i="17"/>
  <c r="B907" i="17"/>
  <c r="A907" i="17"/>
  <c r="B906" i="17"/>
  <c r="A906" i="17"/>
  <c r="B905" i="17"/>
  <c r="A905" i="17"/>
  <c r="B904" i="17"/>
  <c r="A904" i="17"/>
  <c r="B903" i="17"/>
  <c r="A903" i="17"/>
  <c r="B902" i="17"/>
  <c r="A902" i="17"/>
  <c r="B901" i="17"/>
  <c r="A901" i="17"/>
  <c r="B900" i="17"/>
  <c r="A900" i="17"/>
  <c r="B899" i="17"/>
  <c r="A899" i="17"/>
  <c r="B898" i="17"/>
  <c r="A898" i="17"/>
  <c r="B897" i="17"/>
  <c r="A897" i="17"/>
  <c r="B896" i="17"/>
  <c r="A896" i="17"/>
  <c r="B895" i="17"/>
  <c r="A895" i="17"/>
  <c r="B894" i="17"/>
  <c r="A894" i="17"/>
  <c r="B893" i="17"/>
  <c r="A893" i="17"/>
  <c r="B892" i="17"/>
  <c r="A892" i="17"/>
  <c r="B891" i="17"/>
  <c r="A891" i="17"/>
  <c r="B890" i="17"/>
  <c r="A890" i="17"/>
  <c r="B889" i="17"/>
  <c r="A889" i="17"/>
  <c r="B888" i="17"/>
  <c r="A888" i="17"/>
  <c r="B887" i="17"/>
  <c r="A887" i="17"/>
  <c r="B886" i="17"/>
  <c r="A886" i="17"/>
  <c r="B885" i="17"/>
  <c r="A885" i="17"/>
  <c r="B884" i="17"/>
  <c r="A884" i="17"/>
  <c r="B883" i="17"/>
  <c r="A883" i="17"/>
  <c r="B882" i="17"/>
  <c r="A882" i="17"/>
  <c r="B881" i="17"/>
  <c r="A881" i="17"/>
  <c r="B880" i="17"/>
  <c r="A880" i="17"/>
  <c r="B879" i="17"/>
  <c r="A879" i="17"/>
  <c r="B878" i="17"/>
  <c r="A878" i="17"/>
  <c r="B877" i="17"/>
  <c r="A877" i="17"/>
  <c r="B876" i="17"/>
  <c r="A876" i="17"/>
  <c r="B875" i="17"/>
  <c r="A875" i="17"/>
  <c r="B874" i="17"/>
  <c r="A874" i="17"/>
  <c r="B873" i="17"/>
  <c r="A873" i="17"/>
  <c r="B872" i="17"/>
  <c r="A872" i="17"/>
  <c r="B871" i="17"/>
  <c r="A871" i="17"/>
  <c r="B870" i="17"/>
  <c r="A870" i="17"/>
  <c r="B869" i="17"/>
  <c r="A869" i="17"/>
  <c r="B868" i="17"/>
  <c r="A868" i="17"/>
  <c r="B867" i="17"/>
  <c r="A867" i="17"/>
  <c r="B866" i="17"/>
  <c r="A866" i="17"/>
  <c r="B865" i="17"/>
  <c r="A865" i="17"/>
  <c r="B864" i="17"/>
  <c r="A864" i="17"/>
  <c r="B863" i="17"/>
  <c r="A863" i="17"/>
  <c r="B862" i="17"/>
  <c r="A862" i="17"/>
  <c r="B861" i="17"/>
  <c r="A861" i="17"/>
  <c r="B860" i="17"/>
  <c r="A860" i="17"/>
  <c r="B859" i="17"/>
  <c r="A859" i="17"/>
  <c r="B858" i="17"/>
  <c r="A858" i="17"/>
  <c r="B857" i="17"/>
  <c r="A857" i="17"/>
  <c r="B856" i="17"/>
  <c r="A856" i="17"/>
  <c r="B855" i="17"/>
  <c r="A855" i="17"/>
  <c r="B854" i="17"/>
  <c r="A854" i="17"/>
  <c r="B853" i="17"/>
  <c r="A853" i="17"/>
  <c r="B852" i="17"/>
  <c r="A852" i="17"/>
  <c r="B851" i="17"/>
  <c r="A851" i="17"/>
  <c r="B850" i="17"/>
  <c r="A850" i="17"/>
  <c r="B849" i="17"/>
  <c r="A849" i="17"/>
  <c r="B848" i="17"/>
  <c r="A848" i="17"/>
  <c r="B847" i="17"/>
  <c r="A847" i="17"/>
  <c r="B846" i="17"/>
  <c r="A846" i="17"/>
  <c r="B845" i="17"/>
  <c r="A845" i="17"/>
  <c r="B844" i="17"/>
  <c r="A844" i="17"/>
  <c r="B843" i="17"/>
  <c r="A843" i="17"/>
  <c r="B842" i="17"/>
  <c r="A842" i="17"/>
  <c r="B841" i="17"/>
  <c r="A841" i="17"/>
  <c r="B840" i="17"/>
  <c r="A840" i="17"/>
  <c r="B839" i="17"/>
  <c r="A839" i="17"/>
  <c r="B838" i="17"/>
  <c r="A838" i="17"/>
  <c r="B837" i="17"/>
  <c r="A837" i="17"/>
  <c r="B836" i="17"/>
  <c r="A836" i="17"/>
  <c r="B835" i="17"/>
  <c r="A835" i="17"/>
  <c r="B834" i="17"/>
  <c r="A834" i="17"/>
  <c r="B833" i="17"/>
  <c r="A833" i="17"/>
  <c r="B832" i="17"/>
  <c r="A832" i="17"/>
  <c r="B831" i="17"/>
  <c r="A831" i="17"/>
  <c r="B830" i="17"/>
  <c r="A830" i="17"/>
  <c r="B829" i="17"/>
  <c r="A829" i="17"/>
  <c r="B828" i="17"/>
  <c r="A828" i="17"/>
  <c r="B827" i="17"/>
  <c r="A827" i="17"/>
  <c r="B826" i="17"/>
  <c r="A826" i="17"/>
  <c r="B825" i="17"/>
  <c r="A825" i="17"/>
  <c r="B824" i="17"/>
  <c r="A824" i="17"/>
  <c r="B823" i="17"/>
  <c r="A823" i="17"/>
  <c r="B822" i="17"/>
  <c r="A822" i="17"/>
  <c r="B821" i="17"/>
  <c r="A821" i="17"/>
  <c r="B820" i="17"/>
  <c r="A820" i="17"/>
  <c r="B819" i="17"/>
  <c r="A819" i="17"/>
  <c r="B818" i="17"/>
  <c r="A818" i="17"/>
  <c r="B817" i="17"/>
  <c r="A817" i="17"/>
  <c r="B816" i="17"/>
  <c r="A816" i="17"/>
  <c r="B815" i="17"/>
  <c r="A815" i="17"/>
  <c r="B814" i="17"/>
  <c r="A814" i="17"/>
  <c r="B813" i="17"/>
  <c r="A813" i="17"/>
  <c r="B812" i="17"/>
  <c r="A812" i="17"/>
  <c r="B811" i="17"/>
  <c r="A811" i="17"/>
  <c r="B810" i="17"/>
  <c r="A810" i="17"/>
  <c r="B809" i="17"/>
  <c r="A809" i="17"/>
  <c r="B808" i="17"/>
  <c r="A808" i="17"/>
  <c r="B807" i="17"/>
  <c r="A807" i="17"/>
  <c r="B806" i="17"/>
  <c r="A806" i="17"/>
  <c r="B805" i="17"/>
  <c r="A805" i="17"/>
  <c r="B804" i="17"/>
  <c r="A804" i="17"/>
  <c r="B803" i="17"/>
  <c r="A803" i="17"/>
  <c r="B802" i="17"/>
  <c r="A802" i="17"/>
  <c r="B801" i="17"/>
  <c r="A801" i="17"/>
  <c r="B800" i="17"/>
  <c r="A800" i="17"/>
  <c r="B799" i="17"/>
  <c r="A799" i="17"/>
  <c r="B798" i="17"/>
  <c r="A798" i="17"/>
  <c r="B797" i="17"/>
  <c r="A797" i="17"/>
  <c r="B796" i="17"/>
  <c r="A796" i="17"/>
  <c r="B795" i="17"/>
  <c r="A795" i="17"/>
  <c r="B794" i="17"/>
  <c r="A794" i="17"/>
  <c r="B793" i="17"/>
  <c r="A793" i="17"/>
  <c r="B792" i="17"/>
  <c r="A792" i="17"/>
  <c r="B791" i="17"/>
  <c r="A791" i="17"/>
  <c r="B790" i="17"/>
  <c r="A790" i="17"/>
  <c r="B789" i="17"/>
  <c r="A789" i="17"/>
  <c r="B788" i="17"/>
  <c r="A788" i="17"/>
  <c r="B787" i="17"/>
  <c r="A787" i="17"/>
  <c r="B786" i="17"/>
  <c r="A786" i="17"/>
  <c r="B785" i="17"/>
  <c r="A785" i="17"/>
  <c r="B784" i="17"/>
  <c r="A784" i="17"/>
  <c r="B783" i="17"/>
  <c r="A783" i="17"/>
  <c r="B782" i="17"/>
  <c r="A782" i="17"/>
  <c r="B781" i="17"/>
  <c r="A781" i="17"/>
  <c r="B780" i="17"/>
  <c r="A780" i="17"/>
  <c r="B779" i="17"/>
  <c r="A779" i="17"/>
  <c r="B778" i="17"/>
  <c r="A778" i="17"/>
  <c r="B777" i="17"/>
  <c r="A777" i="17"/>
  <c r="B776" i="17"/>
  <c r="A776" i="17"/>
  <c r="B775" i="17"/>
  <c r="A775" i="17"/>
  <c r="B774" i="17"/>
  <c r="A774" i="17"/>
  <c r="B773" i="17"/>
  <c r="A773" i="17"/>
  <c r="B772" i="17"/>
  <c r="A772" i="17"/>
  <c r="B771" i="17"/>
  <c r="A771" i="17"/>
  <c r="B770" i="17"/>
  <c r="A770" i="17"/>
  <c r="B769" i="17"/>
  <c r="A769" i="17"/>
  <c r="B768" i="17"/>
  <c r="A768" i="17"/>
  <c r="B767" i="17"/>
  <c r="A767" i="17"/>
  <c r="B766" i="17"/>
  <c r="A766" i="17"/>
  <c r="B765" i="17"/>
  <c r="A765" i="17"/>
  <c r="B764" i="17"/>
  <c r="A764" i="17"/>
  <c r="B763" i="17"/>
  <c r="A763" i="17"/>
  <c r="B762" i="17"/>
  <c r="A762" i="17"/>
  <c r="B761" i="17"/>
  <c r="A761" i="17"/>
  <c r="B760" i="17"/>
  <c r="A760" i="17"/>
  <c r="B759" i="17"/>
  <c r="A759" i="17"/>
  <c r="B758" i="17"/>
  <c r="A758" i="17"/>
  <c r="B757" i="17"/>
  <c r="A757" i="17"/>
  <c r="B756" i="17"/>
  <c r="A756" i="17"/>
  <c r="B755" i="17"/>
  <c r="A755" i="17"/>
  <c r="B754" i="17"/>
  <c r="A754" i="17"/>
  <c r="B753" i="17"/>
  <c r="A753" i="17"/>
  <c r="B752" i="17"/>
  <c r="A752" i="17"/>
  <c r="B751" i="17"/>
  <c r="A751" i="17"/>
  <c r="B750" i="17"/>
  <c r="A750" i="17"/>
  <c r="B749" i="17"/>
  <c r="A749" i="17"/>
  <c r="B748" i="17"/>
  <c r="A748" i="17"/>
  <c r="B747" i="17"/>
  <c r="A747" i="17"/>
  <c r="B746" i="17"/>
  <c r="A746" i="17"/>
  <c r="B745" i="17"/>
  <c r="A745" i="17"/>
  <c r="B744" i="17"/>
  <c r="A744" i="17"/>
  <c r="B743" i="17"/>
  <c r="A743" i="17"/>
  <c r="B742" i="17"/>
  <c r="A742" i="17"/>
  <c r="B741" i="17"/>
  <c r="A741" i="17"/>
  <c r="B740" i="17"/>
  <c r="A740" i="17"/>
  <c r="B739" i="17"/>
  <c r="A739" i="17"/>
  <c r="B738" i="17"/>
  <c r="A738" i="17"/>
  <c r="B737" i="17"/>
  <c r="A737" i="17"/>
  <c r="B736" i="17"/>
  <c r="A736" i="17"/>
  <c r="B735" i="17"/>
  <c r="A735" i="17"/>
  <c r="B734" i="17"/>
  <c r="A734" i="17"/>
  <c r="B733" i="17"/>
  <c r="A733" i="17"/>
  <c r="B732" i="17"/>
  <c r="A732" i="17"/>
  <c r="B731" i="17"/>
  <c r="A731" i="17"/>
  <c r="B730" i="17"/>
  <c r="A730" i="17"/>
  <c r="B729" i="17"/>
  <c r="A729" i="17"/>
  <c r="B728" i="17"/>
  <c r="A728" i="17"/>
  <c r="B727" i="17"/>
  <c r="A727" i="17"/>
  <c r="B726" i="17"/>
  <c r="A726" i="17"/>
  <c r="B725" i="17"/>
  <c r="A725" i="17"/>
  <c r="B724" i="17"/>
  <c r="A724" i="17"/>
  <c r="B723" i="17"/>
  <c r="A723" i="17"/>
  <c r="B722" i="17"/>
  <c r="A722" i="17"/>
  <c r="B721" i="17"/>
  <c r="A721" i="17"/>
  <c r="B720" i="17"/>
  <c r="A720" i="17"/>
  <c r="B719" i="17"/>
  <c r="A719" i="17"/>
  <c r="B718" i="17"/>
  <c r="A718" i="17"/>
  <c r="B717" i="17"/>
  <c r="A717" i="17"/>
  <c r="B716" i="17"/>
  <c r="A716" i="17"/>
  <c r="B715" i="17"/>
  <c r="A715" i="17"/>
  <c r="B714" i="17"/>
  <c r="A714" i="17"/>
  <c r="B713" i="17"/>
  <c r="A713" i="17"/>
  <c r="B712" i="17"/>
  <c r="A712" i="17"/>
  <c r="B711" i="17"/>
  <c r="A711" i="17"/>
  <c r="B710" i="17"/>
  <c r="A710" i="17"/>
  <c r="B709" i="17"/>
  <c r="A709" i="17"/>
  <c r="B708" i="17"/>
  <c r="A708" i="17"/>
  <c r="B707" i="17"/>
  <c r="A707" i="17"/>
  <c r="B706" i="17"/>
  <c r="A706" i="17"/>
  <c r="B705" i="17"/>
  <c r="A705" i="17"/>
  <c r="B704" i="17"/>
  <c r="A704" i="17"/>
  <c r="B703" i="17"/>
  <c r="A703" i="17"/>
  <c r="B702" i="17"/>
  <c r="A702" i="17"/>
  <c r="B701" i="17"/>
  <c r="A701" i="17"/>
  <c r="B700" i="17"/>
  <c r="A700" i="17"/>
  <c r="B699" i="17"/>
  <c r="A699" i="17"/>
  <c r="B698" i="17"/>
  <c r="A698" i="17"/>
  <c r="B697" i="17"/>
  <c r="A697" i="17"/>
  <c r="B696" i="17"/>
  <c r="A696" i="17"/>
  <c r="B695" i="17"/>
  <c r="A695" i="17"/>
  <c r="B694" i="17"/>
  <c r="A694" i="17"/>
  <c r="B693" i="17"/>
  <c r="A693" i="17"/>
  <c r="B692" i="17"/>
  <c r="A692" i="17"/>
  <c r="B691" i="17"/>
  <c r="A691" i="17"/>
  <c r="B690" i="17"/>
  <c r="A690" i="17"/>
  <c r="B689" i="17"/>
  <c r="A689" i="17"/>
  <c r="B688" i="17"/>
  <c r="A688" i="17"/>
  <c r="B687" i="17"/>
  <c r="A687" i="17"/>
  <c r="B686" i="17"/>
  <c r="A686" i="17"/>
  <c r="B685" i="17"/>
  <c r="A685" i="17"/>
  <c r="B684" i="17"/>
  <c r="A684" i="17"/>
  <c r="B683" i="17"/>
  <c r="A683" i="17"/>
  <c r="B682" i="17"/>
  <c r="A682" i="17"/>
  <c r="B681" i="17"/>
  <c r="A681" i="17"/>
  <c r="B680" i="17"/>
  <c r="A680" i="17"/>
  <c r="B679" i="17"/>
  <c r="A679" i="17"/>
  <c r="B678" i="17"/>
  <c r="A678" i="17"/>
  <c r="B677" i="17"/>
  <c r="A677" i="17"/>
  <c r="B676" i="17"/>
  <c r="A676" i="17"/>
  <c r="B675" i="17"/>
  <c r="A675" i="17"/>
  <c r="B674" i="17"/>
  <c r="A674" i="17"/>
  <c r="B673" i="17"/>
  <c r="A673" i="17"/>
  <c r="B672" i="17"/>
  <c r="A672" i="17"/>
  <c r="B671" i="17"/>
  <c r="A671" i="17"/>
  <c r="B670" i="17"/>
  <c r="A670" i="17"/>
  <c r="B669" i="17"/>
  <c r="A669" i="17"/>
  <c r="B668" i="17"/>
  <c r="A668" i="17"/>
  <c r="B667" i="17"/>
  <c r="A667" i="17"/>
  <c r="B666" i="17"/>
  <c r="A666" i="17"/>
  <c r="B665" i="17"/>
  <c r="A665" i="17"/>
  <c r="B664" i="17"/>
  <c r="A664" i="17"/>
  <c r="B663" i="17"/>
  <c r="A663" i="17"/>
  <c r="B662" i="17"/>
  <c r="A662" i="17"/>
  <c r="B661" i="17"/>
  <c r="A661" i="17"/>
  <c r="B660" i="17"/>
  <c r="A660" i="17"/>
  <c r="B659" i="17"/>
  <c r="A659" i="17"/>
  <c r="B658" i="17"/>
  <c r="A658" i="17"/>
  <c r="B657" i="17"/>
  <c r="A657" i="17"/>
  <c r="B656" i="17"/>
  <c r="A656" i="17"/>
  <c r="B655" i="17"/>
  <c r="A655" i="17"/>
  <c r="B654" i="17"/>
  <c r="A654" i="17"/>
  <c r="B653" i="17"/>
  <c r="A653" i="17"/>
  <c r="B652" i="17"/>
  <c r="A652" i="17"/>
  <c r="B651" i="17"/>
  <c r="A651" i="17"/>
  <c r="B650" i="17"/>
  <c r="A650" i="17"/>
  <c r="B649" i="17"/>
  <c r="A649" i="17"/>
  <c r="B648" i="17"/>
  <c r="A648" i="17"/>
  <c r="B647" i="17"/>
  <c r="A647" i="17"/>
  <c r="B646" i="17"/>
  <c r="A646" i="17"/>
  <c r="B645" i="17"/>
  <c r="A645" i="17"/>
  <c r="B644" i="17"/>
  <c r="A644" i="17"/>
  <c r="B643" i="17"/>
  <c r="A643" i="17"/>
  <c r="B642" i="17"/>
  <c r="A642" i="17"/>
  <c r="B641" i="17"/>
  <c r="A641" i="17"/>
  <c r="B640" i="17"/>
  <c r="A640" i="17"/>
  <c r="B639" i="17"/>
  <c r="A639" i="17"/>
  <c r="B638" i="17"/>
  <c r="A638" i="17"/>
  <c r="B637" i="17"/>
  <c r="A637" i="17"/>
  <c r="B636" i="17"/>
  <c r="A636" i="17"/>
  <c r="B635" i="17"/>
  <c r="A635" i="17"/>
  <c r="B634" i="17"/>
  <c r="A634" i="17"/>
  <c r="B633" i="17"/>
  <c r="A633" i="17"/>
  <c r="B632" i="17"/>
  <c r="A632" i="17"/>
  <c r="B631" i="17"/>
  <c r="A631" i="17"/>
  <c r="B630" i="17"/>
  <c r="A630" i="17"/>
  <c r="B629" i="17"/>
  <c r="A629" i="17"/>
  <c r="B628" i="17"/>
  <c r="A628" i="17"/>
  <c r="B627" i="17"/>
  <c r="A627" i="17"/>
  <c r="B626" i="17"/>
  <c r="A626" i="17"/>
  <c r="B625" i="17"/>
  <c r="A625" i="17"/>
  <c r="B624" i="17"/>
  <c r="A624" i="17"/>
  <c r="B623" i="17"/>
  <c r="A623" i="17"/>
  <c r="B622" i="17"/>
  <c r="A622" i="17"/>
  <c r="B621" i="17"/>
  <c r="A621" i="17"/>
  <c r="B620" i="17"/>
  <c r="A620" i="17"/>
  <c r="B619" i="17"/>
  <c r="A619" i="17"/>
  <c r="B618" i="17"/>
  <c r="A618" i="17"/>
  <c r="B617" i="17"/>
  <c r="A617" i="17"/>
  <c r="B616" i="17"/>
  <c r="A616" i="17"/>
  <c r="B615" i="17"/>
  <c r="A615" i="17"/>
  <c r="B614" i="17"/>
  <c r="A614" i="17"/>
  <c r="B613" i="17"/>
  <c r="A613" i="17"/>
  <c r="B612" i="17"/>
  <c r="A612" i="17"/>
  <c r="B611" i="17"/>
  <c r="A611" i="17"/>
  <c r="B610" i="17"/>
  <c r="A610" i="17"/>
  <c r="B609" i="17"/>
  <c r="A609" i="17"/>
  <c r="B608" i="17"/>
  <c r="A608" i="17"/>
  <c r="B607" i="17"/>
  <c r="A607" i="17"/>
  <c r="B606" i="17"/>
  <c r="A606" i="17"/>
  <c r="B605" i="17"/>
  <c r="A605" i="17"/>
  <c r="B604" i="17"/>
  <c r="A604" i="17"/>
  <c r="B603" i="17"/>
  <c r="A603" i="17"/>
  <c r="B602" i="17"/>
  <c r="A602" i="17"/>
  <c r="B601" i="17"/>
  <c r="A601" i="17"/>
  <c r="B600" i="17"/>
  <c r="A600" i="17"/>
  <c r="B599" i="17"/>
  <c r="A599" i="17"/>
  <c r="B598" i="17"/>
  <c r="A598" i="17"/>
  <c r="B597" i="17"/>
  <c r="A597" i="17"/>
  <c r="B596" i="17"/>
  <c r="A596" i="17"/>
  <c r="B595" i="17"/>
  <c r="A595" i="17"/>
  <c r="B594" i="17"/>
  <c r="A594" i="17"/>
  <c r="B593" i="17"/>
  <c r="A593" i="17"/>
  <c r="B592" i="17"/>
  <c r="A592" i="17"/>
  <c r="B591" i="17"/>
  <c r="A591" i="17"/>
  <c r="B590" i="17"/>
  <c r="A590" i="17"/>
  <c r="B589" i="17"/>
  <c r="A589" i="17"/>
  <c r="B588" i="17"/>
  <c r="A588" i="17"/>
  <c r="B587" i="17"/>
  <c r="A587" i="17"/>
  <c r="B586" i="17"/>
  <c r="A586" i="17"/>
  <c r="B585" i="17"/>
  <c r="A585" i="17"/>
  <c r="B584" i="17"/>
  <c r="A584" i="17"/>
  <c r="B583" i="17"/>
  <c r="A583" i="17"/>
  <c r="B582" i="17"/>
  <c r="A582" i="17"/>
  <c r="B581" i="17"/>
  <c r="A581" i="17"/>
  <c r="B580" i="17"/>
  <c r="A580" i="17"/>
  <c r="B579" i="17"/>
  <c r="A579" i="17"/>
  <c r="B578" i="17"/>
  <c r="A578" i="17"/>
  <c r="B577" i="17"/>
  <c r="A577" i="17"/>
  <c r="B576" i="17"/>
  <c r="A576" i="17"/>
  <c r="B575" i="17"/>
  <c r="A575" i="17"/>
  <c r="B574" i="17"/>
  <c r="A574" i="17"/>
  <c r="B573" i="17"/>
  <c r="A573" i="17"/>
  <c r="B572" i="17"/>
  <c r="A572" i="17"/>
  <c r="B571" i="17"/>
  <c r="A571" i="17"/>
  <c r="B570" i="17"/>
  <c r="A570" i="17"/>
  <c r="B569" i="17"/>
  <c r="A569" i="17"/>
  <c r="B568" i="17"/>
  <c r="A568" i="17"/>
  <c r="B567" i="17"/>
  <c r="A567" i="17"/>
  <c r="B566" i="17"/>
  <c r="A566" i="17"/>
  <c r="B565" i="17"/>
  <c r="A565" i="17"/>
  <c r="B564" i="17"/>
  <c r="A564" i="17"/>
  <c r="B563" i="17"/>
  <c r="A563" i="17"/>
  <c r="B562" i="17"/>
  <c r="A562" i="17"/>
  <c r="B561" i="17"/>
  <c r="A561" i="17"/>
  <c r="B560" i="17"/>
  <c r="A560" i="17"/>
  <c r="B559" i="17"/>
  <c r="A559" i="17"/>
  <c r="B558" i="17"/>
  <c r="A558" i="17"/>
  <c r="B557" i="17"/>
  <c r="A557" i="17"/>
  <c r="B556" i="17"/>
  <c r="A556" i="17"/>
  <c r="B555" i="17"/>
  <c r="A555" i="17"/>
  <c r="B554" i="17"/>
  <c r="A554" i="17"/>
  <c r="B553" i="17"/>
  <c r="A553" i="17"/>
  <c r="B552" i="17"/>
  <c r="A552" i="17"/>
  <c r="B551" i="17"/>
  <c r="A551" i="17"/>
  <c r="B550" i="17"/>
  <c r="A550" i="17"/>
  <c r="B549" i="17"/>
  <c r="A549" i="17"/>
  <c r="B548" i="17"/>
  <c r="A548" i="17"/>
  <c r="B547" i="17"/>
  <c r="A547" i="17"/>
  <c r="B546" i="17"/>
  <c r="A546" i="17"/>
  <c r="B545" i="17"/>
  <c r="A545" i="17"/>
  <c r="B544" i="17"/>
  <c r="A544" i="17"/>
  <c r="B543" i="17"/>
  <c r="A543" i="17"/>
  <c r="B542" i="17"/>
  <c r="A542" i="17"/>
  <c r="B541" i="17"/>
  <c r="A541" i="17"/>
  <c r="B540" i="17"/>
  <c r="A540" i="17"/>
  <c r="B539" i="17"/>
  <c r="A539" i="17"/>
  <c r="B538" i="17"/>
  <c r="A538" i="17"/>
  <c r="B537" i="17"/>
  <c r="A537" i="17"/>
  <c r="B536" i="17"/>
  <c r="A536" i="17"/>
  <c r="B535" i="17"/>
  <c r="A535" i="17"/>
  <c r="B534" i="17"/>
  <c r="A534" i="17"/>
  <c r="B533" i="17"/>
  <c r="A533" i="17"/>
  <c r="B532" i="17"/>
  <c r="A532" i="17"/>
  <c r="B531" i="17"/>
  <c r="A531" i="17"/>
  <c r="B530" i="17"/>
  <c r="A530" i="17"/>
  <c r="B529" i="17"/>
  <c r="A529" i="17"/>
  <c r="B528" i="17"/>
  <c r="A528" i="17"/>
  <c r="B527" i="17"/>
  <c r="A527" i="17"/>
  <c r="B526" i="17"/>
  <c r="A526" i="17"/>
  <c r="B525" i="17"/>
  <c r="A525" i="17"/>
  <c r="B524" i="17"/>
  <c r="A524" i="17"/>
  <c r="B523" i="17"/>
  <c r="A523" i="17"/>
  <c r="B522" i="17"/>
  <c r="A522" i="17"/>
  <c r="B521" i="17"/>
  <c r="A521" i="17"/>
  <c r="B520" i="17"/>
  <c r="A520" i="17"/>
  <c r="B519" i="17"/>
  <c r="A519" i="17"/>
  <c r="B518" i="17"/>
  <c r="A518" i="17"/>
  <c r="B517" i="17"/>
  <c r="A517" i="17"/>
  <c r="B516" i="17"/>
  <c r="A516" i="17"/>
  <c r="B515" i="17"/>
  <c r="A515" i="17"/>
  <c r="B514" i="17"/>
  <c r="A514" i="17"/>
  <c r="B513" i="17"/>
  <c r="A513" i="17"/>
  <c r="B512" i="17"/>
  <c r="A512" i="17"/>
  <c r="B511" i="17"/>
  <c r="A511" i="17"/>
  <c r="B510" i="17"/>
  <c r="A510" i="17"/>
  <c r="B509" i="17"/>
  <c r="A509" i="17"/>
  <c r="B508" i="17"/>
  <c r="A508" i="17"/>
  <c r="B507" i="17"/>
  <c r="A507" i="17"/>
  <c r="B506" i="17"/>
  <c r="A506" i="17"/>
  <c r="B505" i="17"/>
  <c r="A505" i="17"/>
  <c r="B504" i="17"/>
  <c r="A504" i="17"/>
  <c r="B503" i="17"/>
  <c r="A503" i="17"/>
  <c r="B502" i="17"/>
  <c r="A502" i="17"/>
  <c r="B501" i="17"/>
  <c r="A501" i="17"/>
  <c r="B500" i="17"/>
  <c r="A500" i="17"/>
  <c r="B499" i="17"/>
  <c r="A499" i="17"/>
  <c r="B498" i="17"/>
  <c r="A498" i="17"/>
  <c r="B497" i="17"/>
  <c r="A497" i="17"/>
  <c r="B496" i="17"/>
  <c r="A496" i="17"/>
  <c r="B495" i="17"/>
  <c r="A495" i="17"/>
  <c r="B494" i="17"/>
  <c r="A494" i="17"/>
  <c r="B493" i="17"/>
  <c r="A493" i="17"/>
  <c r="B492" i="17"/>
  <c r="A492" i="17"/>
  <c r="B491" i="17"/>
  <c r="A491" i="17"/>
  <c r="B490" i="17"/>
  <c r="A490" i="17"/>
  <c r="B489" i="17"/>
  <c r="A489" i="17"/>
  <c r="B488" i="17"/>
  <c r="A488" i="17"/>
  <c r="B487" i="17"/>
  <c r="A487" i="17"/>
  <c r="B486" i="17"/>
  <c r="A486" i="17"/>
  <c r="B485" i="17"/>
  <c r="A485" i="17"/>
  <c r="B484" i="17"/>
  <c r="A484" i="17"/>
  <c r="B483" i="17"/>
  <c r="A483" i="17"/>
  <c r="B482" i="17"/>
  <c r="A482" i="17"/>
  <c r="B481" i="17"/>
  <c r="A481" i="17"/>
  <c r="B480" i="17"/>
  <c r="A480" i="17"/>
  <c r="B479" i="17"/>
  <c r="A479" i="17"/>
  <c r="B478" i="17"/>
  <c r="A478" i="17"/>
  <c r="B477" i="17"/>
  <c r="A477" i="17"/>
  <c r="B476" i="17"/>
  <c r="A476" i="17"/>
  <c r="B475" i="17"/>
  <c r="A475" i="17"/>
  <c r="B474" i="17"/>
  <c r="A474" i="17"/>
  <c r="B473" i="17"/>
  <c r="A473" i="17"/>
  <c r="B472" i="17"/>
  <c r="A472" i="17"/>
  <c r="B471" i="17"/>
  <c r="A471" i="17"/>
  <c r="B470" i="17"/>
  <c r="A470" i="17"/>
  <c r="B469" i="17"/>
  <c r="A469" i="17"/>
  <c r="B468" i="17"/>
  <c r="A468" i="17"/>
  <c r="B467" i="17"/>
  <c r="A467" i="17"/>
  <c r="B466" i="17"/>
  <c r="A466" i="17"/>
  <c r="B465" i="17"/>
  <c r="A465" i="17"/>
  <c r="B464" i="17"/>
  <c r="A464" i="17"/>
  <c r="B463" i="17"/>
  <c r="A463" i="17"/>
  <c r="B462" i="17"/>
  <c r="A462" i="17"/>
  <c r="B461" i="17"/>
  <c r="A461" i="17"/>
  <c r="B460" i="17"/>
  <c r="A460" i="17"/>
  <c r="B459" i="17"/>
  <c r="A459" i="17"/>
  <c r="B458" i="17"/>
  <c r="A458" i="17"/>
  <c r="B457" i="17"/>
  <c r="A457" i="17"/>
  <c r="B456" i="17"/>
  <c r="A456" i="17"/>
  <c r="B455" i="17"/>
  <c r="A455" i="17"/>
  <c r="B454" i="17"/>
  <c r="A454" i="17"/>
  <c r="B453" i="17"/>
  <c r="A453" i="17"/>
  <c r="B452" i="17"/>
  <c r="A452" i="17"/>
  <c r="B451" i="17"/>
  <c r="A451" i="17"/>
  <c r="B450" i="17"/>
  <c r="A450" i="17"/>
  <c r="B449" i="17"/>
  <c r="A449" i="17"/>
  <c r="B448" i="17"/>
  <c r="A448" i="17"/>
  <c r="B447" i="17"/>
  <c r="A447" i="17"/>
  <c r="B446" i="17"/>
  <c r="A446" i="17"/>
  <c r="B445" i="17"/>
  <c r="A445" i="17"/>
  <c r="B444" i="17"/>
  <c r="A444" i="17"/>
  <c r="B443" i="17"/>
  <c r="A443" i="17"/>
  <c r="B442" i="17"/>
  <c r="A442" i="17"/>
  <c r="B441" i="17"/>
  <c r="A441" i="17"/>
  <c r="B440" i="17"/>
  <c r="A440" i="17"/>
  <c r="B439" i="17"/>
  <c r="A439" i="17"/>
  <c r="B438" i="17"/>
  <c r="A438" i="17"/>
  <c r="B437" i="17"/>
  <c r="A437" i="17"/>
  <c r="B436" i="17"/>
  <c r="A436" i="17"/>
  <c r="B435" i="17"/>
  <c r="A435" i="17"/>
  <c r="B434" i="17"/>
  <c r="A434" i="17"/>
  <c r="B433" i="17"/>
  <c r="A433" i="17"/>
  <c r="B432" i="17"/>
  <c r="A432" i="17"/>
  <c r="B431" i="17"/>
  <c r="A431" i="17"/>
  <c r="B430" i="17"/>
  <c r="A430" i="17"/>
  <c r="B429" i="17"/>
  <c r="A429" i="17"/>
  <c r="B428" i="17"/>
  <c r="A428" i="17"/>
  <c r="B427" i="17"/>
  <c r="A427" i="17"/>
  <c r="B426" i="17"/>
  <c r="A426" i="17"/>
  <c r="B425" i="17"/>
  <c r="A425" i="17"/>
  <c r="B424" i="17"/>
  <c r="A424" i="17"/>
  <c r="B423" i="17"/>
  <c r="A423" i="17"/>
  <c r="B422" i="17"/>
  <c r="A422" i="17"/>
  <c r="B421" i="17"/>
  <c r="A421" i="17"/>
  <c r="B420" i="17"/>
  <c r="A420" i="17"/>
  <c r="B419" i="17"/>
  <c r="A419" i="17"/>
  <c r="B418" i="17"/>
  <c r="A418" i="17"/>
  <c r="B417" i="17"/>
  <c r="A417" i="17"/>
  <c r="B416" i="17"/>
  <c r="A416" i="17"/>
  <c r="B415" i="17"/>
  <c r="A415" i="17"/>
  <c r="B414" i="17"/>
  <c r="A414" i="17"/>
  <c r="B413" i="17"/>
  <c r="A413" i="17"/>
  <c r="B412" i="17"/>
  <c r="A412" i="17"/>
  <c r="B411" i="17"/>
  <c r="A411" i="17"/>
  <c r="B410" i="17"/>
  <c r="A410" i="17"/>
  <c r="B409" i="17"/>
  <c r="A409" i="17"/>
  <c r="B408" i="17"/>
  <c r="A408" i="17"/>
  <c r="B407" i="17"/>
  <c r="A407" i="17"/>
  <c r="B406" i="17"/>
  <c r="A406" i="17"/>
  <c r="B405" i="17"/>
  <c r="A405" i="17"/>
  <c r="B404" i="17"/>
  <c r="A404" i="17"/>
  <c r="B403" i="17"/>
  <c r="A403" i="17"/>
  <c r="B402" i="17"/>
  <c r="A402" i="17"/>
  <c r="B401" i="17"/>
  <c r="A401" i="17"/>
  <c r="B400" i="17"/>
  <c r="A400" i="17"/>
  <c r="B399" i="17"/>
  <c r="A399" i="17"/>
  <c r="B398" i="17"/>
  <c r="A398" i="17"/>
  <c r="B397" i="17"/>
  <c r="A397" i="17"/>
  <c r="B396" i="17"/>
  <c r="A396" i="17"/>
  <c r="B395" i="17"/>
  <c r="A395" i="17"/>
  <c r="B394" i="17"/>
  <c r="A394" i="17"/>
  <c r="B393" i="17"/>
  <c r="A393" i="17"/>
  <c r="B392" i="17"/>
  <c r="A392" i="17"/>
  <c r="B391" i="17"/>
  <c r="A391" i="17"/>
  <c r="B390" i="17"/>
  <c r="A390" i="17"/>
  <c r="B389" i="17"/>
  <c r="A389" i="17"/>
  <c r="B388" i="17"/>
  <c r="A388" i="17"/>
  <c r="B387" i="17"/>
  <c r="A387" i="17"/>
  <c r="B386" i="17"/>
  <c r="A386" i="17"/>
  <c r="B385" i="17"/>
  <c r="A385" i="17"/>
  <c r="B384" i="17"/>
  <c r="A384" i="17"/>
  <c r="B383" i="17"/>
  <c r="A383" i="17"/>
  <c r="B382" i="17"/>
  <c r="A382" i="17"/>
  <c r="B381" i="17"/>
  <c r="A381" i="17"/>
  <c r="B380" i="17"/>
  <c r="A380" i="17"/>
  <c r="B379" i="17"/>
  <c r="A379" i="17"/>
  <c r="B378" i="17"/>
  <c r="A378" i="17"/>
  <c r="B377" i="17"/>
  <c r="A377" i="17"/>
  <c r="B376" i="17"/>
  <c r="A376" i="17"/>
  <c r="B375" i="17"/>
  <c r="A375" i="17"/>
  <c r="B374" i="17"/>
  <c r="A374" i="17"/>
  <c r="B373" i="17"/>
  <c r="A373" i="17"/>
  <c r="B372" i="17"/>
  <c r="A372" i="17"/>
  <c r="B371" i="17"/>
  <c r="A371" i="17"/>
  <c r="B370" i="17"/>
  <c r="A370" i="17"/>
  <c r="B369" i="17"/>
  <c r="A369" i="17"/>
  <c r="B368" i="17"/>
  <c r="A368" i="17"/>
  <c r="B367" i="17"/>
  <c r="A367" i="17"/>
  <c r="B366" i="17"/>
  <c r="A366" i="17"/>
  <c r="B365" i="17"/>
  <c r="A365" i="17"/>
  <c r="B364" i="17"/>
  <c r="A364" i="17"/>
  <c r="B363" i="17"/>
  <c r="A363" i="17"/>
  <c r="B362" i="17"/>
  <c r="A362" i="17"/>
  <c r="B361" i="17"/>
  <c r="A361" i="17"/>
  <c r="B360" i="17"/>
  <c r="A360" i="17"/>
  <c r="B359" i="17"/>
  <c r="A359" i="17"/>
  <c r="B358" i="17"/>
  <c r="A358" i="17"/>
  <c r="B357" i="17"/>
  <c r="A357" i="17"/>
  <c r="B356" i="17"/>
  <c r="A356" i="17"/>
  <c r="B355" i="17"/>
  <c r="A355" i="17"/>
  <c r="B354" i="17"/>
  <c r="A354" i="17"/>
  <c r="B353" i="17"/>
  <c r="A353" i="17"/>
  <c r="B352" i="17"/>
  <c r="A352" i="17"/>
  <c r="B351" i="17"/>
  <c r="A351" i="17"/>
  <c r="B350" i="17"/>
  <c r="A350" i="17"/>
  <c r="B349" i="17"/>
  <c r="A349" i="17"/>
  <c r="B348" i="17"/>
  <c r="A348" i="17"/>
  <c r="B347" i="17"/>
  <c r="A347" i="17"/>
  <c r="B346" i="17"/>
  <c r="A346" i="17"/>
  <c r="B345" i="17"/>
  <c r="A345" i="17"/>
  <c r="B344" i="17"/>
  <c r="A344" i="17"/>
  <c r="B343" i="17"/>
  <c r="A343" i="17"/>
  <c r="B342" i="17"/>
  <c r="A342" i="17"/>
  <c r="B341" i="17"/>
  <c r="A341" i="17"/>
  <c r="B340" i="17"/>
  <c r="A340" i="17"/>
  <c r="B339" i="17"/>
  <c r="A339" i="17"/>
  <c r="B338" i="17"/>
  <c r="A338" i="17"/>
  <c r="B337" i="17"/>
  <c r="A337" i="17"/>
  <c r="B336" i="17"/>
  <c r="A336" i="17"/>
  <c r="B335" i="17"/>
  <c r="A335" i="17"/>
  <c r="B334" i="17"/>
  <c r="A334" i="17"/>
  <c r="B333" i="17"/>
  <c r="A333" i="17"/>
  <c r="B332" i="17"/>
  <c r="A332" i="17"/>
  <c r="B331" i="17"/>
  <c r="A331" i="17"/>
  <c r="B330" i="17"/>
  <c r="A330" i="17"/>
  <c r="B329" i="17"/>
  <c r="A329" i="17"/>
  <c r="B328" i="17"/>
  <c r="A328" i="17"/>
  <c r="B327" i="17"/>
  <c r="A327" i="17"/>
  <c r="B326" i="17"/>
  <c r="A326" i="17"/>
  <c r="B325" i="17"/>
  <c r="A325" i="17"/>
  <c r="B324" i="17"/>
  <c r="A324" i="17"/>
  <c r="B323" i="17"/>
  <c r="A323" i="17"/>
  <c r="B322" i="17"/>
  <c r="A322" i="17"/>
  <c r="B321" i="17"/>
  <c r="A321" i="17"/>
  <c r="B320" i="17"/>
  <c r="A320" i="17"/>
  <c r="B319" i="17"/>
  <c r="A319" i="17"/>
  <c r="B318" i="17"/>
  <c r="A318" i="17"/>
  <c r="B317" i="17"/>
  <c r="A317" i="17"/>
  <c r="B316" i="17"/>
  <c r="A316" i="17"/>
  <c r="B315" i="17"/>
  <c r="A315" i="17"/>
  <c r="B314" i="17"/>
  <c r="A314" i="17"/>
  <c r="B313" i="17"/>
  <c r="A313" i="17"/>
  <c r="B312" i="17"/>
  <c r="A312" i="17"/>
  <c r="B311" i="17"/>
  <c r="A311" i="17"/>
  <c r="B310" i="17"/>
  <c r="A310" i="17"/>
  <c r="B309" i="17"/>
  <c r="A309" i="17"/>
  <c r="B308" i="17"/>
  <c r="A308" i="17"/>
  <c r="B307" i="17"/>
  <c r="A307" i="17"/>
  <c r="B306" i="17"/>
  <c r="A306" i="17"/>
  <c r="B305" i="17"/>
  <c r="A305" i="17"/>
  <c r="B304" i="17"/>
  <c r="A304" i="17"/>
  <c r="B303" i="17"/>
  <c r="A303" i="17"/>
  <c r="B302" i="17"/>
  <c r="A302" i="17"/>
  <c r="B301" i="17"/>
  <c r="A301" i="17"/>
  <c r="B300" i="17"/>
  <c r="A300" i="17"/>
  <c r="B299" i="17"/>
  <c r="A299" i="17"/>
  <c r="B298" i="17"/>
  <c r="A298" i="17"/>
  <c r="B297" i="17"/>
  <c r="A297" i="17"/>
  <c r="B296" i="17"/>
  <c r="A296" i="17"/>
  <c r="B295" i="17"/>
  <c r="A295" i="17"/>
  <c r="B294" i="17"/>
  <c r="A294" i="17"/>
  <c r="B293" i="17"/>
  <c r="A293" i="17"/>
  <c r="B292" i="17"/>
  <c r="A292" i="17"/>
  <c r="B291" i="17"/>
  <c r="A291" i="17"/>
  <c r="B290" i="17"/>
  <c r="A290" i="17"/>
  <c r="B289" i="17"/>
  <c r="A289" i="17"/>
  <c r="B288" i="17"/>
  <c r="A288" i="17"/>
  <c r="B287" i="17"/>
  <c r="A287" i="17"/>
  <c r="B286" i="17"/>
  <c r="A286" i="17"/>
  <c r="B285" i="17"/>
  <c r="A285" i="17"/>
  <c r="B284" i="17"/>
  <c r="A284" i="17"/>
  <c r="B283" i="17"/>
  <c r="A283" i="17"/>
  <c r="B282" i="17"/>
  <c r="A282" i="17"/>
  <c r="B281" i="17"/>
  <c r="A281" i="17"/>
  <c r="B280" i="17"/>
  <c r="A280" i="17"/>
  <c r="B279" i="17"/>
  <c r="A279" i="17"/>
  <c r="B278" i="17"/>
  <c r="A278" i="17"/>
  <c r="B277" i="17"/>
  <c r="A277" i="17"/>
  <c r="B276" i="17"/>
  <c r="A276" i="17"/>
  <c r="B275" i="17"/>
  <c r="A275" i="17"/>
  <c r="B274" i="17"/>
  <c r="A274" i="17"/>
  <c r="B273" i="17"/>
  <c r="A273" i="17"/>
  <c r="B272" i="17"/>
  <c r="A272" i="17"/>
  <c r="B271" i="17"/>
  <c r="A271" i="17"/>
  <c r="B270" i="17"/>
  <c r="A270" i="17"/>
  <c r="B269" i="17"/>
  <c r="A269" i="17"/>
  <c r="B268" i="17"/>
  <c r="A268" i="17"/>
  <c r="B267" i="17"/>
  <c r="A267" i="17"/>
  <c r="B266" i="17"/>
  <c r="A266" i="17"/>
  <c r="B265" i="17"/>
  <c r="A265" i="17"/>
  <c r="B264" i="17"/>
  <c r="A264" i="17"/>
  <c r="B263" i="17"/>
  <c r="A263" i="17"/>
  <c r="B262" i="17"/>
  <c r="A262" i="17"/>
  <c r="B261" i="17"/>
  <c r="A261" i="17"/>
  <c r="B260" i="17"/>
  <c r="A260" i="17"/>
  <c r="B259" i="17"/>
  <c r="A259" i="17"/>
  <c r="B258" i="17"/>
  <c r="A258" i="17"/>
  <c r="B257" i="17"/>
  <c r="A257" i="17"/>
  <c r="B256" i="17"/>
  <c r="A256" i="17"/>
  <c r="B255" i="17"/>
  <c r="A255" i="17"/>
  <c r="B254" i="17"/>
  <c r="A254" i="17"/>
  <c r="B253" i="17"/>
  <c r="A253" i="17"/>
  <c r="B252" i="17"/>
  <c r="A252" i="17"/>
  <c r="B251" i="17"/>
  <c r="A251" i="17"/>
  <c r="B250" i="17"/>
  <c r="A250" i="17"/>
  <c r="B249" i="17"/>
  <c r="A249" i="17"/>
  <c r="B248" i="17"/>
  <c r="A248" i="17"/>
  <c r="B247" i="17"/>
  <c r="A247" i="17"/>
  <c r="B246" i="17"/>
  <c r="A246" i="17"/>
  <c r="B245" i="17"/>
  <c r="A245" i="17"/>
  <c r="B244" i="17"/>
  <c r="A244" i="17"/>
  <c r="B243" i="17"/>
  <c r="A243" i="17"/>
  <c r="B242" i="17"/>
  <c r="A242" i="17"/>
  <c r="B241" i="17"/>
  <c r="A241" i="17"/>
  <c r="B240" i="17"/>
  <c r="A240" i="17"/>
  <c r="B239" i="17"/>
  <c r="A239" i="17"/>
  <c r="B238" i="17"/>
  <c r="A238" i="17"/>
  <c r="B237" i="17"/>
  <c r="A237" i="17"/>
  <c r="B236" i="17"/>
  <c r="A236" i="17"/>
  <c r="B235" i="17"/>
  <c r="A235" i="17"/>
  <c r="B234" i="17"/>
  <c r="A234" i="17"/>
  <c r="B233" i="17"/>
  <c r="A233" i="17"/>
  <c r="B232" i="17"/>
  <c r="A232" i="17"/>
  <c r="B231" i="17"/>
  <c r="A231" i="17"/>
  <c r="B230" i="17"/>
  <c r="A230" i="17"/>
  <c r="B229" i="17"/>
  <c r="A229" i="17"/>
  <c r="B228" i="17"/>
  <c r="A228" i="17"/>
  <c r="B227" i="17"/>
  <c r="A227" i="17"/>
  <c r="B226" i="17"/>
  <c r="A226" i="17"/>
  <c r="B225" i="17"/>
  <c r="A225" i="17"/>
  <c r="B224" i="17"/>
  <c r="A224" i="17"/>
  <c r="B223" i="17"/>
  <c r="A223" i="17"/>
  <c r="B222" i="17"/>
  <c r="A222" i="17"/>
  <c r="B221" i="17"/>
  <c r="A221" i="17"/>
  <c r="B220" i="17"/>
  <c r="A220" i="17"/>
  <c r="B219" i="17"/>
  <c r="A219" i="17"/>
  <c r="B218" i="17"/>
  <c r="A218" i="17"/>
  <c r="B217" i="17"/>
  <c r="A217" i="17"/>
  <c r="B216" i="17"/>
  <c r="A216" i="17"/>
  <c r="B215" i="17"/>
  <c r="A215" i="17"/>
  <c r="B214" i="17"/>
  <c r="A214" i="17"/>
  <c r="B213" i="17"/>
  <c r="A213" i="17"/>
  <c r="B212" i="17"/>
  <c r="A212" i="17"/>
  <c r="B211" i="17"/>
  <c r="A211" i="17"/>
  <c r="B210" i="17"/>
  <c r="A210" i="17"/>
  <c r="B209" i="17"/>
  <c r="A209" i="17"/>
  <c r="B208" i="17"/>
  <c r="A208" i="17"/>
  <c r="B207" i="17"/>
  <c r="A207" i="17"/>
  <c r="B206" i="17"/>
  <c r="A206" i="17"/>
  <c r="B205" i="17"/>
  <c r="A205" i="17"/>
  <c r="B204" i="17"/>
  <c r="A204" i="17"/>
  <c r="B203" i="17"/>
  <c r="A203" i="17"/>
  <c r="B202" i="17"/>
  <c r="A202" i="17"/>
  <c r="B201" i="17"/>
  <c r="A201" i="17"/>
  <c r="B200" i="17"/>
  <c r="A200" i="17"/>
  <c r="B199" i="17"/>
  <c r="A199" i="17"/>
  <c r="B198" i="17"/>
  <c r="A198" i="17"/>
  <c r="B197" i="17"/>
  <c r="A197" i="17"/>
  <c r="B196" i="17"/>
  <c r="A196" i="17"/>
  <c r="B195" i="17"/>
  <c r="A195" i="17"/>
  <c r="B194" i="17"/>
  <c r="A194" i="17"/>
  <c r="B193" i="17"/>
  <c r="A193" i="17"/>
  <c r="B192" i="17"/>
  <c r="A192" i="17"/>
  <c r="B191" i="17"/>
  <c r="A191" i="17"/>
  <c r="B190" i="17"/>
  <c r="A190" i="17"/>
  <c r="B189" i="17"/>
  <c r="A189" i="17"/>
  <c r="B188" i="17"/>
  <c r="A188" i="17"/>
  <c r="B187" i="17"/>
  <c r="A187" i="17"/>
  <c r="B186" i="17"/>
  <c r="A186" i="17"/>
  <c r="B185" i="17"/>
  <c r="A185" i="17"/>
  <c r="B184" i="17"/>
  <c r="A184" i="17"/>
  <c r="B183" i="17"/>
  <c r="A183" i="17"/>
  <c r="B182" i="17"/>
  <c r="A182" i="17"/>
  <c r="B181" i="17"/>
  <c r="A181" i="17"/>
  <c r="B180" i="17"/>
  <c r="A180" i="17"/>
  <c r="B179" i="17"/>
  <c r="A179" i="17"/>
  <c r="B178" i="17"/>
  <c r="A178" i="17"/>
  <c r="B177" i="17"/>
  <c r="A177" i="17"/>
  <c r="B176" i="17"/>
  <c r="A176" i="17"/>
  <c r="B175" i="17"/>
  <c r="A175" i="17"/>
  <c r="B174" i="17"/>
  <c r="A174" i="17"/>
  <c r="B173" i="17"/>
  <c r="A173" i="17"/>
  <c r="B172" i="17"/>
  <c r="A172" i="17"/>
  <c r="B171" i="17"/>
  <c r="A171" i="17"/>
  <c r="B170" i="17"/>
  <c r="A170" i="17"/>
  <c r="B169" i="17"/>
  <c r="A169" i="17"/>
  <c r="B168" i="17"/>
  <c r="A168" i="17"/>
  <c r="B167" i="17"/>
  <c r="A167" i="17"/>
  <c r="B166" i="17"/>
  <c r="A166" i="17"/>
  <c r="B165" i="17"/>
  <c r="A165" i="17"/>
  <c r="B164" i="17"/>
  <c r="A164" i="17"/>
  <c r="B163" i="17"/>
  <c r="A163" i="17"/>
  <c r="B162" i="17"/>
  <c r="A162" i="17"/>
  <c r="B161" i="17"/>
  <c r="A161" i="17"/>
  <c r="B160" i="17"/>
  <c r="A160" i="17"/>
  <c r="B159" i="17"/>
  <c r="A159" i="17"/>
  <c r="B158" i="17"/>
  <c r="A158" i="17"/>
  <c r="B157" i="17"/>
  <c r="A157" i="17"/>
  <c r="B156" i="17"/>
  <c r="A156" i="17"/>
  <c r="B155" i="17"/>
  <c r="A155" i="17"/>
  <c r="B154" i="17"/>
  <c r="A154" i="17"/>
  <c r="B153" i="17"/>
  <c r="A153" i="17"/>
  <c r="B152" i="17"/>
  <c r="A152" i="17"/>
  <c r="B151" i="17"/>
  <c r="A151" i="17"/>
  <c r="B150" i="17"/>
  <c r="A150" i="17"/>
  <c r="B149" i="17"/>
  <c r="A149" i="17"/>
  <c r="B148" i="17"/>
  <c r="A148" i="17"/>
  <c r="B147" i="17"/>
  <c r="A147" i="17"/>
  <c r="B146" i="17"/>
  <c r="A146" i="17"/>
  <c r="B145" i="17"/>
  <c r="A145" i="17"/>
  <c r="B144" i="17"/>
  <c r="A144" i="17"/>
  <c r="B143" i="17"/>
  <c r="A143" i="17"/>
  <c r="B142" i="17"/>
  <c r="A142" i="17"/>
  <c r="B141" i="17"/>
  <c r="A141" i="17"/>
  <c r="B140" i="17"/>
  <c r="A140" i="17"/>
  <c r="B139" i="17"/>
  <c r="A139" i="17"/>
  <c r="B138" i="17"/>
  <c r="A138" i="17"/>
  <c r="B137" i="17"/>
  <c r="A137" i="17"/>
  <c r="B136" i="17"/>
  <c r="A136" i="17"/>
  <c r="B135" i="17"/>
  <c r="A135" i="17"/>
  <c r="B134" i="17"/>
  <c r="A134" i="17"/>
  <c r="B133" i="17"/>
  <c r="A133" i="17"/>
  <c r="B132" i="17"/>
  <c r="A132" i="17"/>
  <c r="B131" i="17"/>
  <c r="A131" i="17"/>
  <c r="B130" i="17"/>
  <c r="A130" i="17"/>
  <c r="B129" i="17"/>
  <c r="A129" i="17"/>
  <c r="B128" i="17"/>
  <c r="A128" i="17"/>
  <c r="B127" i="17"/>
  <c r="A127" i="17"/>
  <c r="B126" i="17"/>
  <c r="A126" i="17"/>
  <c r="B125" i="17"/>
  <c r="A125" i="17"/>
  <c r="B124" i="17"/>
  <c r="A124" i="17"/>
  <c r="B123" i="17"/>
  <c r="A123" i="17"/>
  <c r="B122" i="17"/>
  <c r="A122" i="17"/>
  <c r="B121" i="17"/>
  <c r="A121" i="17"/>
  <c r="B120" i="17"/>
  <c r="A120" i="17"/>
  <c r="B119" i="17"/>
  <c r="A119" i="17"/>
  <c r="B118" i="17"/>
  <c r="A118" i="17"/>
  <c r="B117" i="17"/>
  <c r="A117" i="17"/>
  <c r="B116" i="17"/>
  <c r="A116" i="17"/>
  <c r="B115" i="17"/>
  <c r="A115" i="17"/>
  <c r="B114" i="17"/>
  <c r="A114" i="17"/>
  <c r="B113" i="17"/>
  <c r="A113" i="17"/>
  <c r="B112" i="17"/>
  <c r="A112" i="17"/>
  <c r="B111" i="17"/>
  <c r="A111" i="17"/>
  <c r="B110" i="17"/>
  <c r="A110" i="17"/>
  <c r="B109" i="17"/>
  <c r="A109" i="17"/>
  <c r="B108" i="17"/>
  <c r="A108" i="17"/>
  <c r="B107" i="17"/>
  <c r="A107" i="17"/>
  <c r="B106" i="17"/>
  <c r="A106" i="17"/>
  <c r="B105" i="17"/>
  <c r="A105" i="17"/>
  <c r="B104" i="17"/>
  <c r="A104" i="17"/>
  <c r="B103" i="17"/>
  <c r="A103" i="17"/>
  <c r="B102" i="17"/>
  <c r="A102" i="17"/>
  <c r="B101" i="17"/>
  <c r="A101" i="17"/>
  <c r="B100" i="17"/>
  <c r="A100" i="17"/>
  <c r="B99" i="17"/>
  <c r="A99" i="17"/>
  <c r="B98" i="17"/>
  <c r="A98" i="17"/>
  <c r="B97" i="17"/>
  <c r="A97" i="17"/>
  <c r="B96" i="17"/>
  <c r="A96" i="17"/>
  <c r="B95" i="17"/>
  <c r="A95" i="17"/>
  <c r="B94" i="17"/>
  <c r="A94" i="17"/>
  <c r="B93" i="17"/>
  <c r="A93" i="17"/>
  <c r="B92" i="17"/>
  <c r="A92" i="17"/>
  <c r="B91" i="17"/>
  <c r="A91" i="17"/>
  <c r="B90" i="17"/>
  <c r="A90" i="17"/>
  <c r="B89" i="17"/>
  <c r="A89" i="17"/>
  <c r="B88" i="17"/>
  <c r="A88" i="17"/>
  <c r="B87" i="17"/>
  <c r="A87" i="17"/>
  <c r="B86" i="17"/>
  <c r="A86" i="17"/>
  <c r="B85" i="17"/>
  <c r="A85" i="17"/>
  <c r="B84" i="17"/>
  <c r="A84" i="17"/>
  <c r="B83" i="17"/>
  <c r="A83" i="17"/>
  <c r="B82" i="17"/>
  <c r="A82" i="17"/>
  <c r="B81" i="17"/>
  <c r="A81" i="17"/>
  <c r="B80" i="17"/>
  <c r="A80" i="17"/>
  <c r="B79" i="17"/>
  <c r="A79" i="17"/>
  <c r="B78" i="17"/>
  <c r="A78" i="17"/>
  <c r="B77" i="17"/>
  <c r="A77" i="17"/>
  <c r="B76" i="17"/>
  <c r="A76" i="17"/>
  <c r="B75" i="17"/>
  <c r="A75" i="17"/>
  <c r="B74" i="17"/>
  <c r="A74" i="17"/>
  <c r="B73" i="17"/>
  <c r="A73" i="17"/>
  <c r="B72" i="17"/>
  <c r="A72" i="17"/>
  <c r="B71" i="17"/>
  <c r="A71" i="17"/>
  <c r="B70" i="17"/>
  <c r="A70" i="17"/>
  <c r="B69" i="17"/>
  <c r="A69" i="17"/>
  <c r="B68" i="17"/>
  <c r="A68" i="17"/>
  <c r="B67" i="17"/>
  <c r="A67" i="17"/>
  <c r="B66" i="17"/>
  <c r="A66" i="17"/>
  <c r="B65" i="17"/>
  <c r="A65" i="17"/>
  <c r="B64" i="17"/>
  <c r="A64" i="17"/>
  <c r="B63" i="17"/>
  <c r="A63" i="17"/>
  <c r="B62" i="17"/>
  <c r="A62" i="17"/>
  <c r="B61" i="17"/>
  <c r="A61" i="17"/>
  <c r="B60" i="17"/>
  <c r="A60" i="17"/>
  <c r="B59" i="17"/>
  <c r="A59" i="17"/>
  <c r="B58" i="17"/>
  <c r="A58" i="17"/>
  <c r="B57" i="17"/>
  <c r="A57" i="17"/>
  <c r="B56" i="17"/>
  <c r="A56" i="17"/>
  <c r="B55" i="17"/>
  <c r="A55" i="17"/>
  <c r="B54" i="17"/>
  <c r="A54" i="17"/>
  <c r="B53" i="17"/>
  <c r="A53" i="17"/>
  <c r="B52" i="17"/>
  <c r="A52" i="17"/>
  <c r="B51" i="17"/>
  <c r="A51" i="17"/>
  <c r="B50" i="17"/>
  <c r="A50" i="17"/>
  <c r="B49" i="17"/>
  <c r="A49" i="17"/>
  <c r="B48" i="17"/>
  <c r="A48" i="17"/>
  <c r="B47" i="17"/>
  <c r="A47" i="17"/>
  <c r="B46" i="17"/>
  <c r="A46" i="17"/>
  <c r="B45" i="17"/>
  <c r="A45" i="17"/>
  <c r="B44" i="17"/>
  <c r="A44" i="17"/>
  <c r="B43" i="17"/>
  <c r="A43" i="17"/>
  <c r="B42" i="17"/>
  <c r="A42" i="17"/>
  <c r="B41" i="17"/>
  <c r="A41" i="17"/>
  <c r="B40" i="17"/>
  <c r="A40" i="17"/>
  <c r="B39" i="17"/>
  <c r="A39" i="17"/>
  <c r="B38" i="17"/>
  <c r="A38" i="17"/>
  <c r="B37" i="17"/>
  <c r="A37" i="17"/>
  <c r="B36" i="17"/>
  <c r="A36" i="17"/>
  <c r="B35" i="17"/>
  <c r="A35" i="17"/>
  <c r="B34" i="17"/>
  <c r="A34" i="17"/>
  <c r="B33" i="17"/>
  <c r="A33" i="17"/>
  <c r="B32" i="17"/>
  <c r="A32" i="17"/>
  <c r="B31" i="17"/>
  <c r="A31" i="17"/>
  <c r="B30" i="17"/>
  <c r="A30" i="17"/>
  <c r="B29" i="17"/>
  <c r="A29" i="17"/>
  <c r="B28" i="17"/>
  <c r="A28" i="17"/>
  <c r="B27" i="17"/>
  <c r="A27" i="17"/>
  <c r="B26" i="17"/>
  <c r="A26" i="17"/>
  <c r="B25" i="17"/>
  <c r="A25" i="17"/>
  <c r="B24" i="17"/>
  <c r="A24" i="17"/>
  <c r="B23" i="17"/>
  <c r="A23" i="17"/>
  <c r="B22" i="17"/>
  <c r="A22" i="17"/>
  <c r="B21" i="17"/>
  <c r="A21" i="17"/>
  <c r="B20" i="17"/>
  <c r="A20" i="17"/>
  <c r="B19" i="17"/>
  <c r="A19" i="17"/>
  <c r="B18" i="17"/>
  <c r="A18" i="17"/>
  <c r="B17" i="17"/>
  <c r="A17" i="17"/>
  <c r="B16" i="17"/>
  <c r="A16" i="17"/>
  <c r="B15" i="17"/>
  <c r="A15" i="17"/>
  <c r="B14" i="17"/>
  <c r="A14" i="17"/>
  <c r="B13" i="17"/>
  <c r="A13" i="17"/>
  <c r="B12" i="17"/>
  <c r="A12" i="17"/>
  <c r="B11" i="17"/>
  <c r="A11" i="17"/>
  <c r="B10" i="17"/>
  <c r="A10" i="17"/>
  <c r="B9" i="17"/>
  <c r="A9" i="17"/>
  <c r="B8" i="17"/>
  <c r="A8" i="17"/>
  <c r="B7" i="17"/>
  <c r="A7" i="17"/>
  <c r="B6" i="17"/>
  <c r="A6" i="17"/>
  <c r="B5" i="17"/>
  <c r="A5" i="17"/>
  <c r="B4" i="17"/>
  <c r="A4" i="17"/>
  <c r="B3" i="17"/>
  <c r="A3" i="17"/>
  <c r="K10" i="18" l="1"/>
  <c r="J9" i="28"/>
  <c r="L8" i="20"/>
  <c r="L12" i="20" s="1"/>
  <c r="I9" i="29"/>
  <c r="AQ16" i="36"/>
  <c r="AE11" i="36" s="1"/>
  <c r="L8" i="22"/>
  <c r="L13" i="22" s="1"/>
  <c r="J12" i="25"/>
  <c r="L12" i="25" s="1"/>
  <c r="D53" i="36"/>
  <c r="F62" i="36"/>
  <c r="W88" i="36" s="1"/>
  <c r="J8" i="28"/>
  <c r="M8" i="31"/>
  <c r="M14" i="31" s="1"/>
  <c r="E62" i="36"/>
  <c r="E8" i="35"/>
  <c r="K9" i="18"/>
  <c r="Q8" i="21"/>
  <c r="L10" i="23"/>
  <c r="N10" i="23" s="1"/>
  <c r="L15" i="23" s="1"/>
  <c r="I12" i="33"/>
  <c r="I18" i="33" s="1"/>
  <c r="W72" i="35"/>
  <c r="F61" i="36"/>
  <c r="V83" i="36" s="1"/>
  <c r="C72" i="36"/>
  <c r="AQ12" i="36"/>
  <c r="AS12" i="36"/>
  <c r="AQ10" i="36"/>
  <c r="AQ13" i="36"/>
  <c r="AS13" i="36"/>
  <c r="AB40" i="35"/>
  <c r="AM32" i="35"/>
  <c r="AB13" i="35" s="1"/>
  <c r="AM36" i="35"/>
  <c r="AK40" i="35"/>
  <c r="D7" i="35"/>
  <c r="AM31" i="35"/>
  <c r="AB12" i="35" s="1"/>
  <c r="AM35" i="35"/>
  <c r="AM39" i="35"/>
  <c r="AF40" i="35"/>
  <c r="AM34" i="35"/>
  <c r="AM38" i="35"/>
  <c r="AD40" i="35"/>
  <c r="AM33" i="35"/>
  <c r="AB14" i="35" s="1"/>
  <c r="AM37" i="35"/>
  <c r="G8" i="35"/>
  <c r="G12" i="35" s="1"/>
  <c r="H8" i="35"/>
  <c r="F8" i="35"/>
  <c r="C40" i="35"/>
  <c r="W73" i="35"/>
  <c r="E14" i="35"/>
  <c r="J13" i="19"/>
  <c r="L13" i="19" s="1"/>
  <c r="Q9" i="21"/>
  <c r="Q17" i="21" s="1"/>
  <c r="D28" i="16"/>
  <c r="J12" i="19"/>
  <c r="L12" i="19" s="1"/>
  <c r="J17" i="19" s="1"/>
  <c r="L9" i="20"/>
  <c r="L9" i="22"/>
  <c r="L11" i="23"/>
  <c r="J13" i="25"/>
  <c r="L13" i="25" s="1"/>
  <c r="M9" i="31"/>
  <c r="N9" i="27"/>
  <c r="M13" i="30"/>
  <c r="L9" i="26"/>
  <c r="N13" i="32"/>
  <c r="N8" i="27"/>
  <c r="N12" i="32"/>
  <c r="N18" i="32" s="1"/>
  <c r="F5" i="32" s="1"/>
  <c r="L8" i="26"/>
  <c r="L12" i="26" s="1"/>
  <c r="I8" i="29"/>
  <c r="I15" i="29" s="1"/>
  <c r="I11" i="33"/>
  <c r="L7" i="20"/>
  <c r="N7" i="20" s="1"/>
  <c r="Q7" i="21"/>
  <c r="S7" i="21" s="1"/>
  <c r="L9" i="23"/>
  <c r="N9" i="23" s="1"/>
  <c r="J7" i="28"/>
  <c r="K8" i="18"/>
  <c r="J11" i="19"/>
  <c r="L11" i="19" s="1"/>
  <c r="L7" i="22"/>
  <c r="N7" i="22" s="1"/>
  <c r="L7" i="26"/>
  <c r="N7" i="26" s="1"/>
  <c r="M11" i="30"/>
  <c r="M7" i="31"/>
  <c r="O7" i="31" s="1"/>
  <c r="J11" i="25"/>
  <c r="L11" i="25" s="1"/>
  <c r="N7" i="27"/>
  <c r="N14" i="27" s="1"/>
  <c r="I7" i="29"/>
  <c r="I14" i="29" s="1"/>
  <c r="F5" i="18"/>
  <c r="K24" i="16" s="1"/>
  <c r="F4" i="18"/>
  <c r="F5" i="30"/>
  <c r="O12" i="30"/>
  <c r="K23" i="16"/>
  <c r="L15" i="22" l="1"/>
  <c r="L14" i="26"/>
  <c r="L14" i="20"/>
  <c r="K12" i="33"/>
  <c r="C71" i="36"/>
  <c r="D71" i="36" s="1"/>
  <c r="D39" i="36"/>
  <c r="F2" i="29"/>
  <c r="L17" i="23"/>
  <c r="W89" i="36"/>
  <c r="W87" i="36"/>
  <c r="I67" i="36"/>
  <c r="I70" i="36"/>
  <c r="I68" i="36"/>
  <c r="W90" i="36"/>
  <c r="I66" i="36"/>
  <c r="V77" i="36"/>
  <c r="I71" i="36"/>
  <c r="I69" i="36"/>
  <c r="J19" i="19"/>
  <c r="J19" i="25"/>
  <c r="AS15" i="36"/>
  <c r="AE9" i="36" s="1"/>
  <c r="AS14" i="36"/>
  <c r="AQ14" i="36"/>
  <c r="AQ15" i="36" s="1"/>
  <c r="AE10" i="36" s="1"/>
  <c r="AM40" i="35"/>
  <c r="AB17" i="35"/>
  <c r="E13" i="35"/>
  <c r="F12" i="35"/>
  <c r="W74" i="35"/>
  <c r="W75" i="35" s="1"/>
  <c r="F13" i="35" s="1"/>
  <c r="H14" i="35"/>
  <c r="H13" i="35"/>
  <c r="H12" i="35"/>
  <c r="S9" i="21"/>
  <c r="Q19" i="21" s="1"/>
  <c r="P12" i="32"/>
  <c r="F4" i="19"/>
  <c r="F6" i="19" s="1"/>
  <c r="K22" i="16"/>
  <c r="H21" i="16"/>
  <c r="G21" i="16"/>
  <c r="F21" i="16"/>
  <c r="I22" i="16"/>
  <c r="H23" i="16"/>
  <c r="F24" i="16"/>
  <c r="G23" i="16"/>
  <c r="C73" i="36" l="1"/>
  <c r="C74" i="36" s="1"/>
  <c r="C75" i="36" s="1"/>
  <c r="C76" i="36"/>
  <c r="F39" i="36" s="1"/>
  <c r="B23" i="5"/>
  <c r="D7" i="13" s="1"/>
  <c r="F31" i="16"/>
  <c r="I23" i="16"/>
  <c r="Q6" i="21"/>
  <c r="R21" i="21" s="1"/>
  <c r="W92" i="36"/>
  <c r="E12" i="35"/>
  <c r="L6" i="26"/>
  <c r="L13" i="26" s="1"/>
  <c r="F2" i="26" s="1"/>
  <c r="J8" i="25"/>
  <c r="I25" i="16"/>
  <c r="I26" i="16" s="1"/>
  <c r="M6" i="31"/>
  <c r="M13" i="31" s="1"/>
  <c r="F4" i="31" s="1"/>
  <c r="L6" i="20"/>
  <c r="L13" i="20" s="1"/>
  <c r="F2" i="20" s="1"/>
  <c r="J8" i="19"/>
  <c r="J18" i="19" s="1"/>
  <c r="F2" i="19" s="1"/>
  <c r="I24" i="16"/>
  <c r="I10" i="29"/>
  <c r="J10" i="28"/>
  <c r="L12" i="23"/>
  <c r="I14" i="33"/>
  <c r="N14" i="32"/>
  <c r="M14" i="30"/>
  <c r="N10" i="27"/>
  <c r="L10" i="26"/>
  <c r="J14" i="25"/>
  <c r="L10" i="20"/>
  <c r="J14" i="19"/>
  <c r="L10" i="22"/>
  <c r="Q10" i="21"/>
  <c r="K11" i="18"/>
  <c r="I8" i="33"/>
  <c r="I17" i="33"/>
  <c r="F2" i="33" s="1"/>
  <c r="N8" i="32"/>
  <c r="N17" i="32" s="1"/>
  <c r="M8" i="30"/>
  <c r="M17" i="30" s="1"/>
  <c r="F2" i="28"/>
  <c r="J6" i="28"/>
  <c r="N6" i="27"/>
  <c r="N13" i="27" s="1"/>
  <c r="I6" i="29"/>
  <c r="L8" i="23"/>
  <c r="L16" i="23" s="1"/>
  <c r="F2" i="23" s="1"/>
  <c r="L6" i="22"/>
  <c r="L14" i="22" s="1"/>
  <c r="F2" i="22" s="1"/>
  <c r="H24" i="16"/>
  <c r="H39" i="36" l="1"/>
  <c r="K31" i="16"/>
  <c r="J31" i="16"/>
  <c r="I31" i="16"/>
  <c r="H31" i="16"/>
  <c r="S6" i="21"/>
  <c r="Q18" i="21" s="1"/>
  <c r="F4" i="21" s="1"/>
  <c r="F6" i="21" s="1"/>
  <c r="C17" i="35"/>
  <c r="F2" i="31"/>
  <c r="J18" i="25"/>
  <c r="J17" i="25"/>
  <c r="F4" i="32"/>
  <c r="F2" i="32"/>
  <c r="F4" i="27"/>
  <c r="F5" i="27"/>
  <c r="N15" i="27"/>
  <c r="F2" i="27" s="1"/>
  <c r="F4" i="30"/>
  <c r="F2" i="30"/>
  <c r="H22" i="16"/>
  <c r="G24" i="16"/>
  <c r="G22" i="16"/>
  <c r="H25" i="16"/>
  <c r="F22" i="16"/>
  <c r="F36" i="16" l="1"/>
  <c r="I30" i="16"/>
  <c r="F30" i="16"/>
  <c r="K30" i="16" s="1"/>
  <c r="J30" i="16"/>
  <c r="H30" i="16"/>
  <c r="G31" i="16"/>
  <c r="G30" i="16"/>
  <c r="F2" i="21"/>
  <c r="H26" i="16"/>
  <c r="H32" i="16" s="1"/>
  <c r="F2" i="25"/>
  <c r="F23" i="16"/>
  <c r="F25" i="16"/>
  <c r="G25" i="16"/>
  <c r="G36" i="16" l="1"/>
  <c r="F35" i="16"/>
  <c r="G35" i="16" s="1"/>
  <c r="F26" i="16"/>
  <c r="G26" i="16"/>
  <c r="V2" i="14"/>
  <c r="V3" i="14" s="1"/>
  <c r="D2" i="13"/>
  <c r="D3" i="13" s="1"/>
  <c r="D1" i="13"/>
  <c r="D4" i="13" s="1"/>
  <c r="H800" i="14"/>
  <c r="H799" i="14"/>
  <c r="H798" i="14"/>
  <c r="H797" i="14"/>
  <c r="H796" i="14"/>
  <c r="H795" i="14"/>
  <c r="H794" i="14"/>
  <c r="H793" i="14"/>
  <c r="H792" i="14"/>
  <c r="H791" i="14"/>
  <c r="H790" i="14"/>
  <c r="H789" i="14"/>
  <c r="H788" i="14"/>
  <c r="H787" i="14"/>
  <c r="H786" i="14"/>
  <c r="H785" i="14"/>
  <c r="H784" i="14"/>
  <c r="H783" i="14"/>
  <c r="H782" i="14"/>
  <c r="H781" i="14"/>
  <c r="H780" i="14"/>
  <c r="H779" i="14"/>
  <c r="H778" i="14"/>
  <c r="H777" i="14"/>
  <c r="H776" i="14"/>
  <c r="H775" i="14"/>
  <c r="H774" i="14"/>
  <c r="H773" i="14"/>
  <c r="H772" i="14"/>
  <c r="H771" i="14"/>
  <c r="H770" i="14"/>
  <c r="H769" i="14"/>
  <c r="H768" i="14"/>
  <c r="H767" i="14"/>
  <c r="H766" i="14"/>
  <c r="H765" i="14"/>
  <c r="H764" i="14"/>
  <c r="H763" i="14"/>
  <c r="H762" i="14"/>
  <c r="H761" i="14"/>
  <c r="H760" i="14"/>
  <c r="H759" i="14"/>
  <c r="H758" i="14"/>
  <c r="H757" i="14"/>
  <c r="H756" i="14"/>
  <c r="H755" i="14"/>
  <c r="H754" i="14"/>
  <c r="H753" i="14"/>
  <c r="H752" i="14"/>
  <c r="H751" i="14"/>
  <c r="H750" i="14"/>
  <c r="H749" i="14"/>
  <c r="H748" i="14"/>
  <c r="H747" i="14"/>
  <c r="H746" i="14"/>
  <c r="H745" i="14"/>
  <c r="H744" i="14"/>
  <c r="H743" i="14"/>
  <c r="H742" i="14"/>
  <c r="H741" i="14"/>
  <c r="H740" i="14"/>
  <c r="H739" i="14"/>
  <c r="H738" i="14"/>
  <c r="H737" i="14"/>
  <c r="H736" i="14"/>
  <c r="H735" i="14"/>
  <c r="H734" i="14"/>
  <c r="H733" i="14"/>
  <c r="H732" i="14"/>
  <c r="H731" i="14"/>
  <c r="H730" i="14"/>
  <c r="H729" i="14"/>
  <c r="H728" i="14"/>
  <c r="H727" i="14"/>
  <c r="H726" i="14"/>
  <c r="H725" i="14"/>
  <c r="H724" i="14"/>
  <c r="H723" i="14"/>
  <c r="H722" i="14"/>
  <c r="H721" i="14"/>
  <c r="H720" i="14"/>
  <c r="H719" i="14"/>
  <c r="H718" i="14"/>
  <c r="H717" i="14"/>
  <c r="H716" i="14"/>
  <c r="H715" i="14"/>
  <c r="H714" i="14"/>
  <c r="H713" i="14"/>
  <c r="H712" i="14"/>
  <c r="H711" i="14"/>
  <c r="H710" i="14"/>
  <c r="H709" i="14"/>
  <c r="H708" i="14"/>
  <c r="H707" i="14"/>
  <c r="H706" i="14"/>
  <c r="H705" i="14"/>
  <c r="H704" i="14"/>
  <c r="H703" i="14"/>
  <c r="H702" i="14"/>
  <c r="H701" i="14"/>
  <c r="H700" i="14"/>
  <c r="H699" i="14"/>
  <c r="H698" i="14"/>
  <c r="H697" i="14"/>
  <c r="H696" i="14"/>
  <c r="H695" i="14"/>
  <c r="H694" i="14"/>
  <c r="H693" i="14"/>
  <c r="H692" i="14"/>
  <c r="H691" i="14"/>
  <c r="H690" i="14"/>
  <c r="H689" i="14"/>
  <c r="H688" i="14"/>
  <c r="H687" i="14"/>
  <c r="H686" i="14"/>
  <c r="H685" i="14"/>
  <c r="H684" i="14"/>
  <c r="H683" i="14"/>
  <c r="H682" i="14"/>
  <c r="H681" i="14"/>
  <c r="H680" i="14"/>
  <c r="H679" i="14"/>
  <c r="H678" i="14"/>
  <c r="H677" i="14"/>
  <c r="H676" i="14"/>
  <c r="H675" i="14"/>
  <c r="H674" i="14"/>
  <c r="H673" i="14"/>
  <c r="H672" i="14"/>
  <c r="H671" i="14"/>
  <c r="H670" i="14"/>
  <c r="H669" i="14"/>
  <c r="H668" i="14"/>
  <c r="H667" i="14"/>
  <c r="H666" i="14"/>
  <c r="H665" i="14"/>
  <c r="H664" i="14"/>
  <c r="H663" i="14"/>
  <c r="H662" i="14"/>
  <c r="H661" i="14"/>
  <c r="H660" i="14"/>
  <c r="H659" i="14"/>
  <c r="H658" i="14"/>
  <c r="H657" i="14"/>
  <c r="H656" i="14"/>
  <c r="H655" i="14"/>
  <c r="H654" i="14"/>
  <c r="H653" i="14"/>
  <c r="H652" i="14"/>
  <c r="H651" i="14"/>
  <c r="H650" i="14"/>
  <c r="H649" i="14"/>
  <c r="H648" i="14"/>
  <c r="H647" i="14"/>
  <c r="H646" i="14"/>
  <c r="H645" i="14"/>
  <c r="H644" i="14"/>
  <c r="H643" i="14"/>
  <c r="H642" i="14"/>
  <c r="H641" i="14"/>
  <c r="H640" i="14"/>
  <c r="H639" i="14"/>
  <c r="H638" i="14"/>
  <c r="H637" i="14"/>
  <c r="H636" i="14"/>
  <c r="H635" i="14"/>
  <c r="H634" i="14"/>
  <c r="H633" i="14"/>
  <c r="H632" i="14"/>
  <c r="H631" i="14"/>
  <c r="H630" i="14"/>
  <c r="H629" i="14"/>
  <c r="H628" i="14"/>
  <c r="H627" i="14"/>
  <c r="H626" i="14"/>
  <c r="H625" i="14"/>
  <c r="H624" i="14"/>
  <c r="H623" i="14"/>
  <c r="H622" i="14"/>
  <c r="H621" i="14"/>
  <c r="H620" i="14"/>
  <c r="H619" i="14"/>
  <c r="H618" i="14"/>
  <c r="H617" i="14"/>
  <c r="H616" i="14"/>
  <c r="H615" i="14"/>
  <c r="H614" i="14"/>
  <c r="H613" i="14"/>
  <c r="H612" i="14"/>
  <c r="H611" i="14"/>
  <c r="H610" i="14"/>
  <c r="H609" i="14"/>
  <c r="H608" i="14"/>
  <c r="H607" i="14"/>
  <c r="H606" i="14"/>
  <c r="H605" i="14"/>
  <c r="H604" i="14"/>
  <c r="H603" i="14"/>
  <c r="H602" i="14"/>
  <c r="H601" i="14"/>
  <c r="H600" i="14"/>
  <c r="H599" i="14"/>
  <c r="H598" i="14"/>
  <c r="H597" i="14"/>
  <c r="H596" i="14"/>
  <c r="H595" i="14"/>
  <c r="H594" i="14"/>
  <c r="H593" i="14"/>
  <c r="H592" i="14"/>
  <c r="H591" i="14"/>
  <c r="H590" i="14"/>
  <c r="H589" i="14"/>
  <c r="H588" i="14"/>
  <c r="H587" i="14"/>
  <c r="H586" i="14"/>
  <c r="H585" i="14"/>
  <c r="H584" i="14"/>
  <c r="H583" i="14"/>
  <c r="H582" i="14"/>
  <c r="H581" i="14"/>
  <c r="H580" i="14"/>
  <c r="H579" i="14"/>
  <c r="H578" i="14"/>
  <c r="H577" i="14"/>
  <c r="H576" i="14"/>
  <c r="H575" i="14"/>
  <c r="H574" i="14"/>
  <c r="H573" i="14"/>
  <c r="H572" i="14"/>
  <c r="H571" i="14"/>
  <c r="H570" i="14"/>
  <c r="H569" i="14"/>
  <c r="H568" i="14"/>
  <c r="H567" i="14"/>
  <c r="H566" i="14"/>
  <c r="H565" i="14"/>
  <c r="H564" i="14"/>
  <c r="H563" i="14"/>
  <c r="H562" i="14"/>
  <c r="H561" i="14"/>
  <c r="H560" i="14"/>
  <c r="H559" i="14"/>
  <c r="H558" i="14"/>
  <c r="H557" i="14"/>
  <c r="H556" i="14"/>
  <c r="H555" i="14"/>
  <c r="H554" i="14"/>
  <c r="H553" i="14"/>
  <c r="H552" i="14"/>
  <c r="H551" i="14"/>
  <c r="H550" i="14"/>
  <c r="H549" i="14"/>
  <c r="H548" i="14"/>
  <c r="H547" i="14"/>
  <c r="H546" i="14"/>
  <c r="H545" i="14"/>
  <c r="H544" i="14"/>
  <c r="H543" i="14"/>
  <c r="H542" i="14"/>
  <c r="H541" i="14"/>
  <c r="H540" i="14"/>
  <c r="H539" i="14"/>
  <c r="H538" i="14"/>
  <c r="H537" i="14"/>
  <c r="H536" i="14"/>
  <c r="H535" i="14"/>
  <c r="H534" i="14"/>
  <c r="H533" i="14"/>
  <c r="H532" i="14"/>
  <c r="H531" i="14"/>
  <c r="H530" i="14"/>
  <c r="H529" i="14"/>
  <c r="H528" i="14"/>
  <c r="H527" i="14"/>
  <c r="H526" i="14"/>
  <c r="H525" i="14"/>
  <c r="H524" i="14"/>
  <c r="H523" i="14"/>
  <c r="H522" i="14"/>
  <c r="H521" i="14"/>
  <c r="H520" i="14"/>
  <c r="H519" i="14"/>
  <c r="H518" i="14"/>
  <c r="H517" i="14"/>
  <c r="H516" i="14"/>
  <c r="H515" i="14"/>
  <c r="H514" i="14"/>
  <c r="H513" i="14"/>
  <c r="H512" i="14"/>
  <c r="H511" i="14"/>
  <c r="H510" i="14"/>
  <c r="H509" i="14"/>
  <c r="H508" i="14"/>
  <c r="H507" i="14"/>
  <c r="H506" i="14"/>
  <c r="H505" i="14"/>
  <c r="H504" i="14"/>
  <c r="H503" i="14"/>
  <c r="H502" i="14"/>
  <c r="H501" i="14"/>
  <c r="H500" i="14"/>
  <c r="H499" i="14"/>
  <c r="H498" i="14"/>
  <c r="H497" i="14"/>
  <c r="H496" i="14"/>
  <c r="H495" i="14"/>
  <c r="H494" i="14"/>
  <c r="H493" i="14"/>
  <c r="H492" i="14"/>
  <c r="H491" i="14"/>
  <c r="H490" i="14"/>
  <c r="H489" i="14"/>
  <c r="H488" i="14"/>
  <c r="H487" i="14"/>
  <c r="H486" i="14"/>
  <c r="H485" i="14"/>
  <c r="H484" i="14"/>
  <c r="H483" i="14"/>
  <c r="H482" i="14"/>
  <c r="H481" i="14"/>
  <c r="H480" i="14"/>
  <c r="H479" i="14"/>
  <c r="H478" i="14"/>
  <c r="H477" i="14"/>
  <c r="H476" i="14"/>
  <c r="H475" i="14"/>
  <c r="H474" i="14"/>
  <c r="H473" i="14"/>
  <c r="H472" i="14"/>
  <c r="H471" i="14"/>
  <c r="H470" i="14"/>
  <c r="H469" i="14"/>
  <c r="H468" i="14"/>
  <c r="H467" i="14"/>
  <c r="H466" i="14"/>
  <c r="H465" i="14"/>
  <c r="H464" i="14"/>
  <c r="H463" i="14"/>
  <c r="H462" i="14"/>
  <c r="H461" i="14"/>
  <c r="H460" i="14"/>
  <c r="H459" i="14"/>
  <c r="H458" i="14"/>
  <c r="H457" i="14"/>
  <c r="H456" i="14"/>
  <c r="H455" i="14"/>
  <c r="H454" i="14"/>
  <c r="H453" i="14"/>
  <c r="H452" i="14"/>
  <c r="H451" i="14"/>
  <c r="H450" i="14"/>
  <c r="H449" i="14"/>
  <c r="H448" i="14"/>
  <c r="H447" i="14"/>
  <c r="H446" i="14"/>
  <c r="H445" i="14"/>
  <c r="H444" i="14"/>
  <c r="H443" i="14"/>
  <c r="H442" i="14"/>
  <c r="H441" i="14"/>
  <c r="H440" i="14"/>
  <c r="H439" i="14"/>
  <c r="H438" i="14"/>
  <c r="H437" i="14"/>
  <c r="H436" i="14"/>
  <c r="H435" i="14"/>
  <c r="H434" i="14"/>
  <c r="H433" i="14"/>
  <c r="H432" i="14"/>
  <c r="H431" i="14"/>
  <c r="H430" i="14"/>
  <c r="H429" i="14"/>
  <c r="H428" i="14"/>
  <c r="H427" i="14"/>
  <c r="H426" i="14"/>
  <c r="H425" i="14"/>
  <c r="H424" i="14"/>
  <c r="H423" i="14"/>
  <c r="H422" i="14"/>
  <c r="H421" i="14"/>
  <c r="H420" i="14"/>
  <c r="H419" i="14"/>
  <c r="H418" i="14"/>
  <c r="H417" i="14"/>
  <c r="H416" i="14"/>
  <c r="H415" i="14"/>
  <c r="H414" i="14"/>
  <c r="H413" i="14"/>
  <c r="H412" i="14"/>
  <c r="H411" i="14"/>
  <c r="H410" i="14"/>
  <c r="H409" i="14"/>
  <c r="H408" i="14"/>
  <c r="H407" i="14"/>
  <c r="H406" i="14"/>
  <c r="H405" i="14"/>
  <c r="H404" i="14"/>
  <c r="H403" i="14"/>
  <c r="H402" i="14"/>
  <c r="H401" i="14"/>
  <c r="H400" i="14"/>
  <c r="H399" i="14"/>
  <c r="H398" i="14"/>
  <c r="H397" i="14"/>
  <c r="H396" i="14"/>
  <c r="H395" i="14"/>
  <c r="H394" i="14"/>
  <c r="H393" i="14"/>
  <c r="H392" i="14"/>
  <c r="H391" i="14"/>
  <c r="H390" i="14"/>
  <c r="H389" i="14"/>
  <c r="H388" i="14"/>
  <c r="H387" i="14"/>
  <c r="H386" i="14"/>
  <c r="H385" i="14"/>
  <c r="H384" i="14"/>
  <c r="H383" i="14"/>
  <c r="H382" i="14"/>
  <c r="H381" i="14"/>
  <c r="H380" i="14"/>
  <c r="H379" i="14"/>
  <c r="H378" i="14"/>
  <c r="H377" i="14"/>
  <c r="H376" i="14"/>
  <c r="H375" i="14"/>
  <c r="H374" i="14"/>
  <c r="H373" i="14"/>
  <c r="H372" i="14"/>
  <c r="H371" i="14"/>
  <c r="H370" i="14"/>
  <c r="H369" i="14"/>
  <c r="H368" i="14"/>
  <c r="H367" i="14"/>
  <c r="H366" i="14"/>
  <c r="H365" i="14"/>
  <c r="H364" i="14"/>
  <c r="H363" i="14"/>
  <c r="H362" i="14"/>
  <c r="H361" i="14"/>
  <c r="H360" i="14"/>
  <c r="H359" i="14"/>
  <c r="H358" i="14"/>
  <c r="H357" i="14"/>
  <c r="H356" i="14"/>
  <c r="H355" i="14"/>
  <c r="H354" i="14"/>
  <c r="H353" i="14"/>
  <c r="H352" i="14"/>
  <c r="H351" i="14"/>
  <c r="H350" i="14"/>
  <c r="H349" i="14"/>
  <c r="H348" i="14"/>
  <c r="H347" i="14"/>
  <c r="H346" i="14"/>
  <c r="H345" i="14"/>
  <c r="H344" i="14"/>
  <c r="H343" i="14"/>
  <c r="H342" i="14"/>
  <c r="H341" i="14"/>
  <c r="H340" i="14"/>
  <c r="H339" i="14"/>
  <c r="H338" i="14"/>
  <c r="H337" i="14"/>
  <c r="H336" i="14"/>
  <c r="H335" i="14"/>
  <c r="H334" i="14"/>
  <c r="H333" i="14"/>
  <c r="H332" i="14"/>
  <c r="H331" i="14"/>
  <c r="H330" i="14"/>
  <c r="H329" i="14"/>
  <c r="H328" i="14"/>
  <c r="H327" i="14"/>
  <c r="H326" i="14"/>
  <c r="H325" i="14"/>
  <c r="H324" i="14"/>
  <c r="H323" i="14"/>
  <c r="H322" i="14"/>
  <c r="H321" i="14"/>
  <c r="H320" i="14"/>
  <c r="H319" i="14"/>
  <c r="H318" i="14"/>
  <c r="H317" i="14"/>
  <c r="H316" i="14"/>
  <c r="H315" i="14"/>
  <c r="H314" i="14"/>
  <c r="H313" i="14"/>
  <c r="H312" i="14"/>
  <c r="H311" i="14"/>
  <c r="H310" i="14"/>
  <c r="H309" i="14"/>
  <c r="H308" i="14"/>
  <c r="H307" i="14"/>
  <c r="H306" i="14"/>
  <c r="H305" i="14"/>
  <c r="H304" i="14"/>
  <c r="H303" i="14"/>
  <c r="H302" i="14"/>
  <c r="H301" i="14"/>
  <c r="H300" i="14"/>
  <c r="H299" i="14"/>
  <c r="H298" i="14"/>
  <c r="H297" i="14"/>
  <c r="H296" i="14"/>
  <c r="H295" i="14"/>
  <c r="H294" i="14"/>
  <c r="H293" i="14"/>
  <c r="H292" i="14"/>
  <c r="H291" i="14"/>
  <c r="H290" i="14"/>
  <c r="H289" i="14"/>
  <c r="H288" i="14"/>
  <c r="H287" i="14"/>
  <c r="H286" i="14"/>
  <c r="H285" i="14"/>
  <c r="H284" i="14"/>
  <c r="H283" i="14"/>
  <c r="H282" i="14"/>
  <c r="H281" i="14"/>
  <c r="H280" i="14"/>
  <c r="H279" i="14"/>
  <c r="H278" i="14"/>
  <c r="H277" i="14"/>
  <c r="H276" i="14"/>
  <c r="H275" i="14"/>
  <c r="H274" i="14"/>
  <c r="H273" i="14"/>
  <c r="H272" i="14"/>
  <c r="H271" i="14"/>
  <c r="H270" i="14"/>
  <c r="H269" i="14"/>
  <c r="H268" i="14"/>
  <c r="H267" i="14"/>
  <c r="H266" i="14"/>
  <c r="H265" i="14"/>
  <c r="H264" i="14"/>
  <c r="H263" i="14"/>
  <c r="H262" i="14"/>
  <c r="H261" i="14"/>
  <c r="H260" i="14"/>
  <c r="H259" i="14"/>
  <c r="H258" i="14"/>
  <c r="H257" i="14"/>
  <c r="H256" i="14"/>
  <c r="H255" i="14"/>
  <c r="H254" i="14"/>
  <c r="H253" i="14"/>
  <c r="H252" i="14"/>
  <c r="H251" i="14"/>
  <c r="H250" i="14"/>
  <c r="H249" i="14"/>
  <c r="H248" i="14"/>
  <c r="H247" i="14"/>
  <c r="H246" i="14"/>
  <c r="H245" i="14"/>
  <c r="H244" i="14"/>
  <c r="H243" i="14"/>
  <c r="H242" i="14"/>
  <c r="H241" i="14"/>
  <c r="H240" i="14"/>
  <c r="H239" i="14"/>
  <c r="H238" i="14"/>
  <c r="H237" i="14"/>
  <c r="H236" i="14"/>
  <c r="H235" i="14"/>
  <c r="H234" i="14"/>
  <c r="H233" i="14"/>
  <c r="H232" i="14"/>
  <c r="H231" i="14"/>
  <c r="H230" i="14"/>
  <c r="H229" i="14"/>
  <c r="H228" i="14"/>
  <c r="H227" i="14"/>
  <c r="H226" i="14"/>
  <c r="H225" i="14"/>
  <c r="H224" i="14"/>
  <c r="H223" i="14"/>
  <c r="H222" i="14"/>
  <c r="H221" i="14"/>
  <c r="H220" i="14"/>
  <c r="H219" i="14"/>
  <c r="H218" i="14"/>
  <c r="H217" i="14"/>
  <c r="H216" i="14"/>
  <c r="H215" i="14"/>
  <c r="H214" i="14"/>
  <c r="H213" i="14"/>
  <c r="H212" i="14"/>
  <c r="H211" i="14"/>
  <c r="H210" i="14"/>
  <c r="H209" i="14"/>
  <c r="H208" i="14"/>
  <c r="H207" i="14"/>
  <c r="H206" i="14"/>
  <c r="H205" i="14"/>
  <c r="H204" i="14"/>
  <c r="H203" i="14"/>
  <c r="H202" i="14"/>
  <c r="H201" i="14"/>
  <c r="H200" i="14"/>
  <c r="H199" i="14"/>
  <c r="H198" i="14"/>
  <c r="H197" i="14"/>
  <c r="H196" i="14"/>
  <c r="H195" i="14"/>
  <c r="H194" i="14"/>
  <c r="H193" i="14"/>
  <c r="H192" i="14"/>
  <c r="H191" i="14"/>
  <c r="H190" i="14"/>
  <c r="H189" i="14"/>
  <c r="H188" i="14"/>
  <c r="H187" i="14"/>
  <c r="H186" i="14"/>
  <c r="H185" i="14"/>
  <c r="H184" i="14"/>
  <c r="H183" i="14"/>
  <c r="H182" i="14"/>
  <c r="H181" i="14"/>
  <c r="H180" i="14"/>
  <c r="H179" i="14"/>
  <c r="H178" i="14"/>
  <c r="H177" i="14"/>
  <c r="H176" i="14"/>
  <c r="H175" i="14"/>
  <c r="H174" i="14"/>
  <c r="H173" i="14"/>
  <c r="H172" i="14"/>
  <c r="H171" i="14"/>
  <c r="H170" i="14"/>
  <c r="H169" i="14"/>
  <c r="H168" i="14"/>
  <c r="H167" i="14"/>
  <c r="H166" i="14"/>
  <c r="H165" i="14"/>
  <c r="H164" i="14"/>
  <c r="H163" i="14"/>
  <c r="H162" i="14"/>
  <c r="H161" i="14"/>
  <c r="H160" i="14"/>
  <c r="H159" i="14"/>
  <c r="H158" i="14"/>
  <c r="H157" i="14"/>
  <c r="H156" i="14"/>
  <c r="H155" i="14"/>
  <c r="H154" i="14"/>
  <c r="H153" i="14"/>
  <c r="H152" i="14"/>
  <c r="H151" i="14"/>
  <c r="H150" i="14"/>
  <c r="H149" i="14"/>
  <c r="H148" i="14"/>
  <c r="H147" i="14"/>
  <c r="H146" i="14"/>
  <c r="H145" i="14"/>
  <c r="H144" i="14"/>
  <c r="H143" i="14"/>
  <c r="H142" i="14"/>
  <c r="H141" i="14"/>
  <c r="H140" i="14"/>
  <c r="H139" i="14"/>
  <c r="H138" i="14"/>
  <c r="H137" i="14"/>
  <c r="H136" i="14"/>
  <c r="H135" i="14"/>
  <c r="H134" i="14"/>
  <c r="H133" i="14"/>
  <c r="H132" i="14"/>
  <c r="H131" i="14"/>
  <c r="H130" i="14"/>
  <c r="H129" i="14"/>
  <c r="H128" i="14"/>
  <c r="H127" i="14"/>
  <c r="H126" i="14"/>
  <c r="H125" i="14"/>
  <c r="H124" i="14"/>
  <c r="H123" i="14"/>
  <c r="H122" i="14"/>
  <c r="H121" i="14"/>
  <c r="H120" i="14"/>
  <c r="H119" i="14"/>
  <c r="H118" i="14"/>
  <c r="H117" i="14"/>
  <c r="H116" i="14"/>
  <c r="H115" i="14"/>
  <c r="H114" i="14"/>
  <c r="H113" i="14"/>
  <c r="H112" i="14"/>
  <c r="H111" i="14"/>
  <c r="H110" i="14"/>
  <c r="H109" i="14"/>
  <c r="H108" i="14"/>
  <c r="H107" i="14"/>
  <c r="H106" i="14"/>
  <c r="H105" i="14"/>
  <c r="H104" i="14"/>
  <c r="H103" i="14"/>
  <c r="H102" i="14"/>
  <c r="H101" i="14"/>
  <c r="H100" i="14"/>
  <c r="H99" i="14"/>
  <c r="H98" i="14"/>
  <c r="H97" i="14"/>
  <c r="H96" i="14"/>
  <c r="H95" i="14"/>
  <c r="H94" i="14"/>
  <c r="H93" i="14"/>
  <c r="H92" i="14"/>
  <c r="H91" i="14"/>
  <c r="H90" i="14"/>
  <c r="H89" i="14"/>
  <c r="H88" i="14"/>
  <c r="H87" i="14"/>
  <c r="H86" i="14"/>
  <c r="H85" i="14"/>
  <c r="H84" i="14"/>
  <c r="H83" i="14"/>
  <c r="H82" i="14"/>
  <c r="H81" i="14"/>
  <c r="H80" i="14"/>
  <c r="H79" i="14"/>
  <c r="H78" i="14"/>
  <c r="H77" i="14"/>
  <c r="H76" i="14"/>
  <c r="H75" i="14"/>
  <c r="H74" i="14"/>
  <c r="H73" i="14"/>
  <c r="H72" i="14"/>
  <c r="H71" i="14"/>
  <c r="H70" i="14"/>
  <c r="H69" i="14"/>
  <c r="H68" i="14"/>
  <c r="H67" i="14"/>
  <c r="H66" i="14"/>
  <c r="H65" i="14"/>
  <c r="H64" i="14"/>
  <c r="H63" i="14"/>
  <c r="H62" i="14"/>
  <c r="H61" i="14"/>
  <c r="H60" i="14"/>
  <c r="H59" i="14"/>
  <c r="H58" i="14"/>
  <c r="H57" i="14"/>
  <c r="H56" i="14"/>
  <c r="H55" i="14"/>
  <c r="H54" i="14"/>
  <c r="H53" i="14"/>
  <c r="H52" i="14"/>
  <c r="H51" i="14"/>
  <c r="H50" i="14"/>
  <c r="H49" i="14"/>
  <c r="H48" i="14"/>
  <c r="H47" i="14"/>
  <c r="H46" i="14"/>
  <c r="H45" i="14"/>
  <c r="H44" i="14"/>
  <c r="H43" i="14"/>
  <c r="H42" i="14"/>
  <c r="H41" i="14"/>
  <c r="H40" i="14"/>
  <c r="H39" i="14"/>
  <c r="H38" i="14"/>
  <c r="H37" i="14"/>
  <c r="H36" i="14"/>
  <c r="H35" i="14"/>
  <c r="H34" i="14"/>
  <c r="H33" i="14"/>
  <c r="H32" i="14"/>
  <c r="H31" i="14"/>
  <c r="H30" i="14"/>
  <c r="H29" i="14"/>
  <c r="H28" i="14"/>
  <c r="H27" i="14"/>
  <c r="H26" i="14"/>
  <c r="H25" i="14"/>
  <c r="H24" i="14"/>
  <c r="H23" i="14"/>
  <c r="H22" i="14"/>
  <c r="H21" i="14"/>
  <c r="H20" i="14"/>
  <c r="H19" i="14"/>
  <c r="H18" i="14"/>
  <c r="H17" i="14"/>
  <c r="H16" i="14"/>
  <c r="H15" i="14"/>
  <c r="H14" i="14"/>
  <c r="H13" i="14"/>
  <c r="H12" i="14"/>
  <c r="H11" i="14"/>
  <c r="H10" i="14"/>
  <c r="H9" i="14"/>
  <c r="H8" i="14"/>
  <c r="H7" i="14"/>
  <c r="H6" i="14"/>
  <c r="H5" i="14"/>
  <c r="H4" i="14"/>
  <c r="H3" i="14"/>
  <c r="H2" i="14"/>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G32" i="16" l="1"/>
  <c r="F40" i="16"/>
  <c r="F32" i="16"/>
  <c r="K32" i="16" s="1"/>
  <c r="U2" i="14"/>
  <c r="U3" i="14" s="1"/>
  <c r="W2" i="14"/>
  <c r="W3" i="14" s="1"/>
  <c r="D8" i="13" s="1"/>
  <c r="D11" i="13" s="1"/>
  <c r="M16" i="13"/>
  <c r="N16" i="13"/>
  <c r="H16" i="13"/>
  <c r="G16" i="13"/>
  <c r="J16" i="13"/>
  <c r="L16" i="13"/>
  <c r="K16" i="13"/>
  <c r="F16" i="13"/>
  <c r="D5" i="13"/>
  <c r="E16" i="13"/>
  <c r="I16" i="13"/>
  <c r="I32" i="16" l="1"/>
  <c r="F37" i="16" s="1"/>
  <c r="D45" i="5" s="1"/>
  <c r="J32" i="16"/>
  <c r="D10" i="13"/>
  <c r="D9" i="13"/>
  <c r="E9" i="13" s="1"/>
  <c r="E45" i="5" l="1"/>
  <c r="C45" i="5"/>
  <c r="F45" i="5"/>
  <c r="B24" i="5"/>
  <c r="AE37" i="5"/>
  <c r="E46" i="5"/>
  <c r="C46" i="5"/>
  <c r="AE31" i="5" l="1"/>
  <c r="E27" i="2"/>
  <c r="E28" i="2"/>
  <c r="F44" i="5"/>
  <c r="K48" i="2"/>
  <c r="F43" i="2"/>
  <c r="F42" i="2"/>
  <c r="F40" i="2"/>
  <c r="E41" i="2"/>
  <c r="F41" i="2"/>
  <c r="F39" i="2"/>
  <c r="A23" i="2"/>
  <c r="C41" i="5"/>
  <c r="C64" i="5"/>
  <c r="B58" i="5"/>
  <c r="E24" i="2"/>
  <c r="E42" i="5"/>
  <c r="AL19" i="5"/>
  <c r="Z14" i="5"/>
  <c r="AA14" i="5" s="1"/>
  <c r="AM19" i="5" s="1"/>
  <c r="AK19" i="5"/>
  <c r="AJ19" i="5"/>
  <c r="S8" i="5"/>
  <c r="AI19" i="5" s="1"/>
  <c r="C42" i="5"/>
  <c r="H24" i="2" s="1"/>
  <c r="H26" i="2"/>
  <c r="H27" i="2"/>
  <c r="H28" i="2"/>
  <c r="O30" i="5"/>
  <c r="O28" i="5"/>
  <c r="O27" i="5"/>
  <c r="O26" i="5"/>
  <c r="H22" i="2"/>
  <c r="H21" i="2"/>
  <c r="H20" i="2"/>
  <c r="AG14" i="39" s="1"/>
  <c r="AG15" i="39" l="1"/>
  <c r="AJ227" i="39" s="1"/>
  <c r="AG64" i="39"/>
  <c r="AJ121" i="39" s="1"/>
  <c r="AG65" i="39"/>
  <c r="AJ122" i="39" s="1"/>
  <c r="AG17" i="39"/>
  <c r="AJ135" i="39" s="1"/>
  <c r="AG66" i="39"/>
  <c r="AJ123" i="39" s="1"/>
  <c r="AG30" i="39"/>
  <c r="AJ228" i="39" s="1"/>
  <c r="AG63" i="39"/>
  <c r="AJ120" i="39" s="1"/>
  <c r="AG24" i="39"/>
  <c r="AJ59" i="39" s="1"/>
  <c r="AG16" i="39"/>
  <c r="AJ21" i="39" s="1"/>
  <c r="AG67" i="39"/>
  <c r="AJ119" i="39" s="1"/>
  <c r="AG19" i="39"/>
  <c r="AJ86" i="39" s="1"/>
  <c r="AG21" i="39"/>
  <c r="AJ58" i="39" s="1"/>
  <c r="AG23" i="39"/>
  <c r="AJ210" i="39" s="1"/>
  <c r="AG20" i="39"/>
  <c r="AJ45" i="39" s="1"/>
  <c r="AJ18" i="39"/>
  <c r="E26" i="2"/>
  <c r="F43" i="5"/>
  <c r="P30" i="5"/>
  <c r="Q30" i="5" s="1"/>
  <c r="R30" i="5" s="1"/>
  <c r="H30" i="2"/>
  <c r="H29" i="2"/>
  <c r="H23" i="2"/>
  <c r="AD8" i="35"/>
  <c r="E41" i="5"/>
  <c r="P27" i="5"/>
  <c r="Q27" i="5" s="1"/>
  <c r="R27" i="5" s="1"/>
  <c r="P28" i="5"/>
  <c r="Q28" i="5" s="1"/>
  <c r="R28" i="5" s="1"/>
  <c r="P26" i="5"/>
  <c r="Q25" i="5"/>
  <c r="R25" i="5" s="1"/>
  <c r="AJ13" i="39" l="1"/>
  <c r="AJ85" i="39"/>
  <c r="AJ14" i="39"/>
  <c r="AJ66" i="39"/>
  <c r="AJ56" i="39"/>
  <c r="AJ29" i="39"/>
  <c r="AJ57" i="39"/>
  <c r="AJ72" i="39"/>
  <c r="AJ43" i="39"/>
  <c r="AJ30" i="39"/>
  <c r="AJ62" i="39"/>
  <c r="AJ79" i="39"/>
  <c r="AJ93" i="39"/>
  <c r="AJ17" i="39"/>
  <c r="AJ84" i="39"/>
  <c r="AJ70" i="39"/>
  <c r="AJ28" i="39"/>
  <c r="AJ73" i="39"/>
  <c r="AJ53" i="39"/>
  <c r="AJ78" i="39"/>
  <c r="AJ76" i="39"/>
  <c r="AJ69" i="39"/>
  <c r="AJ55" i="39"/>
  <c r="AJ68" i="39"/>
  <c r="AJ50" i="39"/>
  <c r="AG29" i="39"/>
  <c r="AJ226" i="39" s="1"/>
  <c r="Q26" i="5"/>
  <c r="R26" i="5" s="1"/>
  <c r="P32" i="5"/>
  <c r="P33" i="5" s="1"/>
  <c r="AL14" i="35"/>
  <c r="AL13" i="35"/>
  <c r="AL12" i="35"/>
  <c r="AD13" i="35"/>
  <c r="AD14" i="35"/>
  <c r="AE14" i="35" s="1"/>
  <c r="AD12" i="35"/>
  <c r="AM14" i="35" l="1"/>
  <c r="AE12" i="35"/>
  <c r="AD17" i="35"/>
  <c r="AE17" i="35" s="1"/>
  <c r="AG12" i="35" s="1"/>
  <c r="AL17" i="35"/>
  <c r="AM12" i="35"/>
  <c r="AM13" i="35"/>
  <c r="AE13" i="35"/>
  <c r="P34" i="5"/>
  <c r="B35" i="5" s="1"/>
  <c r="AE29" i="5"/>
  <c r="AE33" i="5"/>
  <c r="Q32" i="5"/>
  <c r="R32" i="5" s="1"/>
  <c r="B36" i="5"/>
  <c r="F20" i="2" s="1"/>
  <c r="AG27" i="39" l="1"/>
  <c r="AJ218" i="39" s="1"/>
  <c r="AE19" i="35"/>
  <c r="AE20" i="35" s="1"/>
  <c r="AH13" i="35" s="1"/>
  <c r="AM17" i="35"/>
  <c r="J29" i="5"/>
  <c r="AF12" i="35"/>
  <c r="B43" i="5"/>
  <c r="AH14" i="35" l="1"/>
  <c r="AG14" i="35" s="1"/>
  <c r="J31" i="5" s="1"/>
  <c r="AH12" i="35"/>
  <c r="AI12" i="35" s="1"/>
  <c r="I29" i="5"/>
  <c r="AO12" i="35"/>
  <c r="E25" i="2"/>
  <c r="H25" i="2"/>
  <c r="F19" i="2"/>
  <c r="AN19" i="5"/>
  <c r="AI20" i="5" s="1"/>
  <c r="AE22" i="5" s="1"/>
  <c r="AG26" i="39" l="1"/>
  <c r="AJ31" i="39" s="1"/>
  <c r="AG28" i="39"/>
  <c r="AJ19" i="39" s="1"/>
  <c r="AG18" i="39"/>
  <c r="AJ225" i="39" s="1"/>
  <c r="D20" i="2"/>
  <c r="D25" i="2" s="1"/>
  <c r="AH17" i="35"/>
  <c r="AG19" i="35" s="1"/>
  <c r="AI13" i="35" s="1"/>
  <c r="AG13" i="35" s="1"/>
  <c r="AJ13" i="35" s="1"/>
  <c r="AF14" i="35"/>
  <c r="AO14" i="35" s="1"/>
  <c r="AF22" i="5"/>
  <c r="AE21" i="5" s="1"/>
  <c r="AJ12" i="35"/>
  <c r="J33" i="5"/>
  <c r="D22" i="2" l="1"/>
  <c r="I31" i="5"/>
  <c r="C6" i="10" s="1"/>
  <c r="C5" i="10" s="1"/>
  <c r="AI17" i="35"/>
  <c r="AG17" i="35"/>
  <c r="AF13" i="35"/>
  <c r="AF17" i="35" s="1"/>
  <c r="AE23" i="5"/>
  <c r="C38" i="5" s="1"/>
  <c r="E38" i="5" s="1"/>
  <c r="AJ17" i="35"/>
  <c r="K46" i="5"/>
  <c r="E20" i="2"/>
  <c r="F38" i="2"/>
  <c r="F64" i="5"/>
  <c r="E81" i="5"/>
  <c r="S81" i="5"/>
  <c r="S82" i="5"/>
  <c r="S83" i="5"/>
  <c r="S80" i="5"/>
  <c r="I36" i="2"/>
  <c r="C67" i="5"/>
  <c r="C69" i="5" s="1"/>
  <c r="F35" i="2" s="1"/>
  <c r="AG58" i="39" s="1"/>
  <c r="J13" i="2"/>
  <c r="H13" i="2"/>
  <c r="B14" i="2"/>
  <c r="B13" i="2"/>
  <c r="B12" i="2"/>
  <c r="H11" i="2"/>
  <c r="B11" i="2"/>
  <c r="F7" i="2"/>
  <c r="B7" i="2"/>
  <c r="J6" i="2"/>
  <c r="H6" i="2"/>
  <c r="B6" i="2"/>
  <c r="I33" i="5" l="1"/>
  <c r="AG60" i="39"/>
  <c r="AJ129" i="39" s="1"/>
  <c r="AG22" i="39"/>
  <c r="AJ44" i="39" s="1"/>
  <c r="F34" i="2"/>
  <c r="AJ99" i="39"/>
  <c r="AG21" i="35"/>
  <c r="AO13" i="35"/>
  <c r="C71" i="5"/>
  <c r="F37" i="2" s="1"/>
  <c r="AG68" i="39" l="1"/>
  <c r="AJ125" i="39" s="1"/>
  <c r="AG61" i="39"/>
  <c r="AJ113" i="39" s="1"/>
  <c r="C39" i="5"/>
  <c r="E39" i="5" s="1"/>
  <c r="D54" i="5" s="1"/>
  <c r="J32" i="2" s="1"/>
  <c r="C40" i="5"/>
  <c r="E40" i="5" s="1"/>
  <c r="AE24" i="5"/>
  <c r="E35" i="2"/>
  <c r="AG59" i="39" s="1"/>
  <c r="AJ126" i="39" s="1"/>
  <c r="G64" i="5" l="1"/>
  <c r="H64" i="5" s="1"/>
  <c r="B81" i="5" s="1"/>
  <c r="B50" i="5" l="1"/>
  <c r="J20" i="2" s="1"/>
  <c r="J34" i="2" l="1"/>
  <c r="K47" i="2" s="1"/>
  <c r="AG8" i="39" s="1"/>
  <c r="J49" i="5" l="1"/>
  <c r="K49" i="2" s="1"/>
  <c r="AG9" i="39" s="1"/>
  <c r="AJ212" i="39"/>
  <c r="K50" i="2" l="1"/>
  <c r="AJ10" i="39"/>
  <c r="AG10" i="39" l="1"/>
  <c r="AJ9" i="3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<sst xmlns="http://schemas.openxmlformats.org/spreadsheetml/2006/main" count="129609" uniqueCount="101580">
  <si>
    <t>A</t>
  </si>
  <si>
    <t>B</t>
  </si>
  <si>
    <t>C</t>
  </si>
  <si>
    <t>D</t>
  </si>
  <si>
    <t>Territory Factors</t>
  </si>
  <si>
    <t>Occupancy</t>
  </si>
  <si>
    <t>Protection</t>
  </si>
  <si>
    <t>Construction</t>
  </si>
  <si>
    <t>Town Grade</t>
  </si>
  <si>
    <t>Coverage</t>
  </si>
  <si>
    <t>Pacific</t>
  </si>
  <si>
    <t>BC</t>
  </si>
  <si>
    <t>Sprinklered and Alarmed</t>
  </si>
  <si>
    <t>Fire Resistive</t>
  </si>
  <si>
    <t>1-3</t>
  </si>
  <si>
    <t>All Risk</t>
  </si>
  <si>
    <t>Praries</t>
  </si>
  <si>
    <t>AB</t>
  </si>
  <si>
    <t>Sprinklered and Non Alarmed</t>
  </si>
  <si>
    <t>Non-Combustable / Masonry</t>
  </si>
  <si>
    <t>4-6</t>
  </si>
  <si>
    <t>Named Perils</t>
  </si>
  <si>
    <t>SK</t>
  </si>
  <si>
    <t>Non Sprinklered and Alarmed</t>
  </si>
  <si>
    <t>Non-Combustable / Non-Masonry</t>
  </si>
  <si>
    <t>7-8</t>
  </si>
  <si>
    <t>Address:</t>
  </si>
  <si>
    <t>MB</t>
  </si>
  <si>
    <t>Non Sprinklered and Non Alarmed</t>
  </si>
  <si>
    <t>Masonry</t>
  </si>
  <si>
    <t>9-10</t>
  </si>
  <si>
    <t>Ontario</t>
  </si>
  <si>
    <t>ONT</t>
  </si>
  <si>
    <t>Brick Veneer</t>
  </si>
  <si>
    <t>Province:</t>
  </si>
  <si>
    <t>Quebec</t>
  </si>
  <si>
    <t>QC</t>
  </si>
  <si>
    <t>Frame</t>
  </si>
  <si>
    <t xml:space="preserve"> </t>
  </si>
  <si>
    <t>Atlantic</t>
  </si>
  <si>
    <t>ATL</t>
  </si>
  <si>
    <t>YK/NWT/NU</t>
  </si>
  <si>
    <t>base rate</t>
  </si>
  <si>
    <t>Calculation</t>
  </si>
  <si>
    <t>Building</t>
  </si>
  <si>
    <t xml:space="preserve">Contents </t>
  </si>
  <si>
    <t>Property</t>
  </si>
  <si>
    <t>Contact Information:</t>
  </si>
  <si>
    <t>Phone:</t>
  </si>
  <si>
    <t>1-855-745-1010</t>
  </si>
  <si>
    <t>Coverage &amp; Limits Required</t>
  </si>
  <si>
    <t>Form</t>
  </si>
  <si>
    <t>Deductible</t>
  </si>
  <si>
    <t>Limit</t>
  </si>
  <si>
    <t>Premium</t>
  </si>
  <si>
    <t>Total Premium:</t>
  </si>
  <si>
    <t>Policy Fee:</t>
  </si>
  <si>
    <t>Total:</t>
  </si>
  <si>
    <t>Min. Retained Premium:</t>
  </si>
  <si>
    <t>Your Commission:</t>
  </si>
  <si>
    <t>Additional Comments:</t>
  </si>
  <si>
    <t>If binding companies to be used:</t>
  </si>
  <si>
    <t>Lloyd’s of London</t>
  </si>
  <si>
    <t>Additional Extensions and Exclusions:</t>
  </si>
  <si>
    <t>UNDERWRITER QUOTE FORM</t>
  </si>
  <si>
    <t>Underwriter:</t>
  </si>
  <si>
    <t>Quote #:</t>
  </si>
  <si>
    <t>APPLICANT INFORMATION</t>
  </si>
  <si>
    <t>Insured:</t>
  </si>
  <si>
    <t>Effective Date:</t>
  </si>
  <si>
    <t>City:</t>
  </si>
  <si>
    <t>Postal Code:</t>
  </si>
  <si>
    <t>Industry Code:</t>
  </si>
  <si>
    <t>Brokerage:</t>
  </si>
  <si>
    <t>Broker:</t>
  </si>
  <si>
    <t>Limit Limit:</t>
  </si>
  <si>
    <t>Liability Coverage:</t>
  </si>
  <si>
    <t>CGL Limit:</t>
  </si>
  <si>
    <t>Medical Payments:</t>
  </si>
  <si>
    <t>Personal &amp; Advertising:</t>
  </si>
  <si>
    <t>Tenants Legal Liability:</t>
  </si>
  <si>
    <t>Non Owed Automobile:</t>
  </si>
  <si>
    <t>Contractual Liability Extension (SEF 96)</t>
  </si>
  <si>
    <t>Legal Liability for Damage to Hired Automobiles Extension (SEF 94)</t>
  </si>
  <si>
    <t>Long Term Leased Vehicle Exclusion (SEF 99)</t>
  </si>
  <si>
    <t>Reduction of Coverage for Lessees or Drivers of Leased Vehicles Endorsement (OEF 98B)</t>
  </si>
  <si>
    <t>Underwriter</t>
  </si>
  <si>
    <t>QuoteNumber</t>
  </si>
  <si>
    <t>QuoteDate</t>
  </si>
  <si>
    <t>Broker</t>
  </si>
  <si>
    <t>Producer</t>
  </si>
  <si>
    <t>Insured</t>
  </si>
  <si>
    <t>RiskStreet</t>
  </si>
  <si>
    <t>RiskCity</t>
  </si>
  <si>
    <t>RiskProvince</t>
  </si>
  <si>
    <t>RiskPostalCode</t>
  </si>
  <si>
    <t>IndustryCode</t>
  </si>
  <si>
    <t>DateEffective</t>
  </si>
  <si>
    <t>TermNbrMonth</t>
  </si>
  <si>
    <t>Quote Date:</t>
  </si>
  <si>
    <t>Policy Term:</t>
  </si>
  <si>
    <t>Input Sheet!B8</t>
  </si>
  <si>
    <t>Input Sheet!B9</t>
  </si>
  <si>
    <t>Input Sheet!B13</t>
  </si>
  <si>
    <t>Input Sheet!B14</t>
  </si>
  <si>
    <t>Input Sheet!B15</t>
  </si>
  <si>
    <t>Input Sheet!B16</t>
  </si>
  <si>
    <t>Input Sheet!H8</t>
  </si>
  <si>
    <t>Input Sheet!K8</t>
  </si>
  <si>
    <t>Input Sheet!F9</t>
  </si>
  <si>
    <t>Input Sheet!H13</t>
  </si>
  <si>
    <t>IBC Code:</t>
  </si>
  <si>
    <t>IBC Desciption:</t>
  </si>
  <si>
    <t>Alberta</t>
  </si>
  <si>
    <t>Saskatchewan</t>
  </si>
  <si>
    <t>Manitoba</t>
  </si>
  <si>
    <t>Nova Scotia</t>
  </si>
  <si>
    <t>Newfoundland</t>
  </si>
  <si>
    <t>New Brunswick</t>
  </si>
  <si>
    <t>British Columbia</t>
  </si>
  <si>
    <t>PEI</t>
  </si>
  <si>
    <t>Yukon</t>
  </si>
  <si>
    <t>Nunavut</t>
  </si>
  <si>
    <t>Minimum Deductible:</t>
  </si>
  <si>
    <t>Deductible Requested:</t>
  </si>
  <si>
    <t>months</t>
  </si>
  <si>
    <t>General Aggregate Limit:</t>
  </si>
  <si>
    <t>L1A</t>
  </si>
  <si>
    <t>L14</t>
  </si>
  <si>
    <t>LE25</t>
  </si>
  <si>
    <t>LE26</t>
  </si>
  <si>
    <t>LE45</t>
  </si>
  <si>
    <t>LX16</t>
  </si>
  <si>
    <t>ILF</t>
  </si>
  <si>
    <t>Liablity Calculation:</t>
  </si>
  <si>
    <t>Final Rate</t>
  </si>
  <si>
    <t>Yes</t>
  </si>
  <si>
    <t>No</t>
  </si>
  <si>
    <t>CGL Premium:</t>
  </si>
  <si>
    <t>Limits</t>
  </si>
  <si>
    <t>GENERAL LIABLITY UNDERWRITING</t>
  </si>
  <si>
    <t>PROPERTY UNDERWRITING</t>
  </si>
  <si>
    <t>Property Premium:</t>
  </si>
  <si>
    <t>Rents:</t>
  </si>
  <si>
    <t>CGL Designatied Premises</t>
  </si>
  <si>
    <t>2363 Rate</t>
  </si>
  <si>
    <t>Excluding Products and Completed Operations</t>
  </si>
  <si>
    <t>Building:</t>
  </si>
  <si>
    <t>Contents:</t>
  </si>
  <si>
    <t>Vandolism by Tenants:</t>
  </si>
  <si>
    <t>Sewer Backup:</t>
  </si>
  <si>
    <t>Earthquake:</t>
  </si>
  <si>
    <t>Flood:</t>
  </si>
  <si>
    <t>CGL Minimum Premium:</t>
  </si>
  <si>
    <t>Units:</t>
  </si>
  <si>
    <t>Year Built:</t>
  </si>
  <si>
    <t>Updates:</t>
  </si>
  <si>
    <t>Electrical:</t>
  </si>
  <si>
    <t>Plumbing:</t>
  </si>
  <si>
    <t>Heating:</t>
  </si>
  <si>
    <t>Roof:</t>
  </si>
  <si>
    <t>Claims Information</t>
  </si>
  <si>
    <t>Valuation</t>
  </si>
  <si>
    <t xml:space="preserve">Valuation: </t>
  </si>
  <si>
    <t>Coverage:</t>
  </si>
  <si>
    <t>Updates</t>
  </si>
  <si>
    <t>RC</t>
  </si>
  <si>
    <t>ACV</t>
  </si>
  <si>
    <t>age:</t>
  </si>
  <si>
    <t>PA1</t>
  </si>
  <si>
    <t>PN1</t>
  </si>
  <si>
    <t xml:space="preserve">PE8 </t>
  </si>
  <si>
    <t>Rate</t>
  </si>
  <si>
    <t>Protection:</t>
  </si>
  <si>
    <t>Construction:</t>
  </si>
  <si>
    <t>Town Grade:</t>
  </si>
  <si>
    <t>Student Housing</t>
  </si>
  <si>
    <t>Frills Package</t>
  </si>
  <si>
    <t>Inspection Fee:</t>
  </si>
  <si>
    <t xml:space="preserve">Age: </t>
  </si>
  <si>
    <t>Claims free</t>
  </si>
  <si>
    <t>Claims</t>
  </si>
  <si>
    <t>Liablity Market:</t>
  </si>
  <si>
    <t>Temple</t>
  </si>
  <si>
    <t>Property Market</t>
  </si>
  <si>
    <t>TabToPrint</t>
  </si>
  <si>
    <t>Quote Sheet</t>
  </si>
  <si>
    <t>Internal Audit Check List</t>
  </si>
  <si>
    <t>Date:</t>
  </si>
  <si>
    <t>New   /</t>
  </si>
  <si>
    <t>Renewal</t>
  </si>
  <si>
    <t>Policy Number:</t>
  </si>
  <si>
    <t>Term:</t>
  </si>
  <si>
    <t>Named Insured:</t>
  </si>
  <si>
    <t>Operation:</t>
  </si>
  <si>
    <t>Auditor:</t>
  </si>
  <si>
    <t>N/A</t>
  </si>
  <si>
    <t>Auditors Notes</t>
  </si>
  <si>
    <t>Fully completed &amp; signed application?</t>
  </si>
  <si>
    <t>Within the last 3 years?</t>
  </si>
  <si>
    <t>Is IAO code correct?</t>
  </si>
  <si>
    <t>Adequate understanding of all operations?</t>
  </si>
  <si>
    <t>Risk grading</t>
  </si>
  <si>
    <t>Completed (New)</t>
  </si>
  <si>
    <t>Reviewed and Updated as necessary (Renewal)</t>
  </si>
  <si>
    <t>Prohibited/ Decline Class?</t>
  </si>
  <si>
    <t>Referral required?</t>
  </si>
  <si>
    <t>Mapping completed on property risk?</t>
  </si>
  <si>
    <t>Line guide completed?</t>
  </si>
  <si>
    <t>Limits conforms with the in-house capacity?</t>
  </si>
  <si>
    <t>If not, subscriber(s) approval obtained?</t>
  </si>
  <si>
    <t>Limits/Premium conforms with your authority level?</t>
  </si>
  <si>
    <t>If not, has approval been obtained?</t>
  </si>
  <si>
    <t>Earthquake / Flood / SBU?</t>
  </si>
  <si>
    <t>Approval obtained for BC or QC</t>
  </si>
  <si>
    <t>Rating on file with methodology?</t>
  </si>
  <si>
    <t>Has proper rate credits or surcharges been applied?</t>
  </si>
  <si>
    <t>Neighbourhood assessed for crime exposure? (google, area review, etc)</t>
  </si>
  <si>
    <t>Loss information printed and on file?</t>
  </si>
  <si>
    <t>Prior and current loss information?</t>
  </si>
  <si>
    <t>Loss analysis on file, including actions?</t>
  </si>
  <si>
    <t>Loss ratio within underwriters authority level?</t>
  </si>
  <si>
    <t>Current financial statement on file for risks with BI exposures over $500,000?</t>
  </si>
  <si>
    <t>Inspection / photos required and on file?</t>
  </si>
  <si>
    <t>Reinspection ordered / on file? (3 yrs maximum)</t>
  </si>
  <si>
    <t xml:space="preserve">Recommendations send to broker? </t>
  </si>
  <si>
    <t xml:space="preserve">Recommendation completed? </t>
  </si>
  <si>
    <t>U/W analysis done?</t>
  </si>
  <si>
    <t>Comments in Notes including reasons why acceptable</t>
  </si>
  <si>
    <t>Requested conditions/requirement on the quote have been met?</t>
  </si>
  <si>
    <t>Building cost evaluator?</t>
  </si>
  <si>
    <t>Policy details correct?</t>
  </si>
  <si>
    <t>Binder confirmation sent?</t>
  </si>
  <si>
    <t>Proper wordings &amp; endorsements attached?</t>
  </si>
  <si>
    <t>Policy issued correctly in accordance with the application and quote?</t>
  </si>
  <si>
    <t>Correct name of insured, locations address, and description of occupancy?</t>
  </si>
  <si>
    <t>Correct subscribers used?</t>
  </si>
  <si>
    <t>Premium and fees correct as quoted?</t>
  </si>
  <si>
    <t>Commission correct?</t>
  </si>
  <si>
    <t xml:space="preserve">File contains all required information? </t>
  </si>
  <si>
    <t>Auditors comments:</t>
  </si>
  <si>
    <t xml:space="preserve"> UNDERWRITING THOUGHT PROCESS</t>
  </si>
  <si>
    <t>Economical</t>
  </si>
  <si>
    <t>Postal</t>
  </si>
  <si>
    <t>B0K1S0</t>
  </si>
  <si>
    <t>Account Postal Code:</t>
  </si>
  <si>
    <t>B0M1P0</t>
  </si>
  <si>
    <t>B0N1H0</t>
  </si>
  <si>
    <t>Hazard Grade:</t>
  </si>
  <si>
    <t>B0N2T0</t>
  </si>
  <si>
    <t>Flood Rate:</t>
  </si>
  <si>
    <t>B0P1N0</t>
  </si>
  <si>
    <t>B0P1R0</t>
  </si>
  <si>
    <t>B0P1V0</t>
  </si>
  <si>
    <t>B0S1C0</t>
  </si>
  <si>
    <t>B1R1R8</t>
  </si>
  <si>
    <t>B1R1S1</t>
  </si>
  <si>
    <t>B1R1S5</t>
  </si>
  <si>
    <t>B1R1S6</t>
  </si>
  <si>
    <t>B1R1S7</t>
  </si>
  <si>
    <t>B1R1S8</t>
  </si>
  <si>
    <t>B1R1S9</t>
  </si>
  <si>
    <t>B1R1T1</t>
  </si>
  <si>
    <t>B1R1T2</t>
  </si>
  <si>
    <t>B1R2E6</t>
  </si>
  <si>
    <t>B2G1A3</t>
  </si>
  <si>
    <t>B2G1A4</t>
  </si>
  <si>
    <t>B2G1A7</t>
  </si>
  <si>
    <t>B2G1S3</t>
  </si>
  <si>
    <t>B2G1S4</t>
  </si>
  <si>
    <t>B2G1V8</t>
  </si>
  <si>
    <t>B2G1W1</t>
  </si>
  <si>
    <t>B2G1W3</t>
  </si>
  <si>
    <t>B2G1W4</t>
  </si>
  <si>
    <t>B2G1W5</t>
  </si>
  <si>
    <t>B2G1W6</t>
  </si>
  <si>
    <t>B2G1W8</t>
  </si>
  <si>
    <t>B2G1W9</t>
  </si>
  <si>
    <t>B2G1X1</t>
  </si>
  <si>
    <t>B2G1X2</t>
  </si>
  <si>
    <t>B2G1X6</t>
  </si>
  <si>
    <t>B2G1X7</t>
  </si>
  <si>
    <t>B2G1X8</t>
  </si>
  <si>
    <t>B2G1X9</t>
  </si>
  <si>
    <t>B2G2A1</t>
  </si>
  <si>
    <t>B2G2A2</t>
  </si>
  <si>
    <t>B2G2A8</t>
  </si>
  <si>
    <t>B2G2A9</t>
  </si>
  <si>
    <t>B2G2C2</t>
  </si>
  <si>
    <t>B2G2C4</t>
  </si>
  <si>
    <t>B2G2C5</t>
  </si>
  <si>
    <t>B2G2W4</t>
  </si>
  <si>
    <t>B2G3B8</t>
  </si>
  <si>
    <t>B2N1H2</t>
  </si>
  <si>
    <t>B2N1H6</t>
  </si>
  <si>
    <t>B2N1H7</t>
  </si>
  <si>
    <t>B2N1J3</t>
  </si>
  <si>
    <t>B2N1J4</t>
  </si>
  <si>
    <t>B2N2B2</t>
  </si>
  <si>
    <t>B2N2B4</t>
  </si>
  <si>
    <t>B2N2B6</t>
  </si>
  <si>
    <t>B2N2B9</t>
  </si>
  <si>
    <t>B2N2C1</t>
  </si>
  <si>
    <t>B2N2C2</t>
  </si>
  <si>
    <t>B2N2C3</t>
  </si>
  <si>
    <t>B2N2C4</t>
  </si>
  <si>
    <t>B2N2C5</t>
  </si>
  <si>
    <t>B2N2C6</t>
  </si>
  <si>
    <t>B2N2C9</t>
  </si>
  <si>
    <t>B2N2E2</t>
  </si>
  <si>
    <t>B2N2E3</t>
  </si>
  <si>
    <t>B2N2J4</t>
  </si>
  <si>
    <t>B2N2J6</t>
  </si>
  <si>
    <t>B2N2J7</t>
  </si>
  <si>
    <t>B2N2K8</t>
  </si>
  <si>
    <t>B2N2L1</t>
  </si>
  <si>
    <t>B2N2L2</t>
  </si>
  <si>
    <t>B2N2N2</t>
  </si>
  <si>
    <t>B2N2N3</t>
  </si>
  <si>
    <t>B2N3J4</t>
  </si>
  <si>
    <t>B2N3J6</t>
  </si>
  <si>
    <t>B2N3K3</t>
  </si>
  <si>
    <t>B2N3K4</t>
  </si>
  <si>
    <t>B2N3Z3</t>
  </si>
  <si>
    <t>B2N3Z4</t>
  </si>
  <si>
    <t>B2N3Z5</t>
  </si>
  <si>
    <t>B2N4A1</t>
  </si>
  <si>
    <t>B2N4A2</t>
  </si>
  <si>
    <t>B2N4A3</t>
  </si>
  <si>
    <t>B2N4A5</t>
  </si>
  <si>
    <t>B2N4A6</t>
  </si>
  <si>
    <t>B2N4A7</t>
  </si>
  <si>
    <t>B2N4A8</t>
  </si>
  <si>
    <t>B2N4A9</t>
  </si>
  <si>
    <t>B2N4N6</t>
  </si>
  <si>
    <t>B2N4N7</t>
  </si>
  <si>
    <t>B2N4N8</t>
  </si>
  <si>
    <t>B2N4N9</t>
  </si>
  <si>
    <t>B2N4P1</t>
  </si>
  <si>
    <t>B2N4V1</t>
  </si>
  <si>
    <t>B2N4V7</t>
  </si>
  <si>
    <t>B2N4V9</t>
  </si>
  <si>
    <t>B2N4W1</t>
  </si>
  <si>
    <t>B2N4W2</t>
  </si>
  <si>
    <t>B2N4W4</t>
  </si>
  <si>
    <t>B2N5A7</t>
  </si>
  <si>
    <t>B2N5A8</t>
  </si>
  <si>
    <t>B2N5X8</t>
  </si>
  <si>
    <t>B2N6A3</t>
  </si>
  <si>
    <t>B2N6M6</t>
  </si>
  <si>
    <t>B2N6P4</t>
  </si>
  <si>
    <t>B2R1C8</t>
  </si>
  <si>
    <t>B2R1E7</t>
  </si>
  <si>
    <t>B2R1E8</t>
  </si>
  <si>
    <t>B2R1E9</t>
  </si>
  <si>
    <t>B2R1G1</t>
  </si>
  <si>
    <t>B2R1G2</t>
  </si>
  <si>
    <t>B2R1G6</t>
  </si>
  <si>
    <t>B2R1G7</t>
  </si>
  <si>
    <t>B2R1H1</t>
  </si>
  <si>
    <t>B2R1H6</t>
  </si>
  <si>
    <t>B2R1J1</t>
  </si>
  <si>
    <t>B2R1K3</t>
  </si>
  <si>
    <t>B2R1K4</t>
  </si>
  <si>
    <t>B2R1K7</t>
  </si>
  <si>
    <t>B2R1K8</t>
  </si>
  <si>
    <t>B2R1L9</t>
  </si>
  <si>
    <t>B2R1M1</t>
  </si>
  <si>
    <t>B2R1M2</t>
  </si>
  <si>
    <t>B2R1M3</t>
  </si>
  <si>
    <t>B2R1M4</t>
  </si>
  <si>
    <t>B2R1M5</t>
  </si>
  <si>
    <t>B2R1M6</t>
  </si>
  <si>
    <t>B2R1M7</t>
  </si>
  <si>
    <t>B2R1M8</t>
  </si>
  <si>
    <t>B2R1N2</t>
  </si>
  <si>
    <t>B2R1N3</t>
  </si>
  <si>
    <t>B2R1N4</t>
  </si>
  <si>
    <t>B2R1N5</t>
  </si>
  <si>
    <t>B2R1N9</t>
  </si>
  <si>
    <t>B2R1P1</t>
  </si>
  <si>
    <t>B2R1P2</t>
  </si>
  <si>
    <t>B2R1P4</t>
  </si>
  <si>
    <t>B2R1P5</t>
  </si>
  <si>
    <t>B2R1P6</t>
  </si>
  <si>
    <t>B2R1P7</t>
  </si>
  <si>
    <t>B2R1P8</t>
  </si>
  <si>
    <t>B2R1R1</t>
  </si>
  <si>
    <t>B2R1R2</t>
  </si>
  <si>
    <t>B2R1R3</t>
  </si>
  <si>
    <t>B2R1R4</t>
  </si>
  <si>
    <t>B2R1R8</t>
  </si>
  <si>
    <t>B2R1R9</t>
  </si>
  <si>
    <t>B2T0B5</t>
  </si>
  <si>
    <t>B2T0B6</t>
  </si>
  <si>
    <t>B2T0B7</t>
  </si>
  <si>
    <t>B2T0B8</t>
  </si>
  <si>
    <t>B2T0C5</t>
  </si>
  <si>
    <t>B2T0E7</t>
  </si>
  <si>
    <t>B2T0E8</t>
  </si>
  <si>
    <t>B2T0G8</t>
  </si>
  <si>
    <t>B2T0G9</t>
  </si>
  <si>
    <t>B2T0K8</t>
  </si>
  <si>
    <t>B2T0K9</t>
  </si>
  <si>
    <t>B2T0L4</t>
  </si>
  <si>
    <t>B2T0L5</t>
  </si>
  <si>
    <t>B2T0L6</t>
  </si>
  <si>
    <t>B2T0L7</t>
  </si>
  <si>
    <t>B2T0L8</t>
  </si>
  <si>
    <t>B2T1A4</t>
  </si>
  <si>
    <t>B2T1A6</t>
  </si>
  <si>
    <t>B2T1B7</t>
  </si>
  <si>
    <t>B2T1B8</t>
  </si>
  <si>
    <t>B2T1G3</t>
  </si>
  <si>
    <t>B2T1G7</t>
  </si>
  <si>
    <t>B2T1H7</t>
  </si>
  <si>
    <t>B2T1J2</t>
  </si>
  <si>
    <t>B2T1J4</t>
  </si>
  <si>
    <t>B2T1J5</t>
  </si>
  <si>
    <t>B2T1K1</t>
  </si>
  <si>
    <t>B2T1K6</t>
  </si>
  <si>
    <t>B2T1L6</t>
  </si>
  <si>
    <t>B2T1L8</t>
  </si>
  <si>
    <t>B2T1R5</t>
  </si>
  <si>
    <t>B2T1S8</t>
  </si>
  <si>
    <t>B2T1T1</t>
  </si>
  <si>
    <t>B2T1W3</t>
  </si>
  <si>
    <t>B2T1W6</t>
  </si>
  <si>
    <t>B3E1H3</t>
  </si>
  <si>
    <t>B3E1H4</t>
  </si>
  <si>
    <t>B3E1H7</t>
  </si>
  <si>
    <t>B3E1J7</t>
  </si>
  <si>
    <t>B3E1J9</t>
  </si>
  <si>
    <t>B3E1M9</t>
  </si>
  <si>
    <t>B3E1N5</t>
  </si>
  <si>
    <t>B3E1N9</t>
  </si>
  <si>
    <t>B4A0G6</t>
  </si>
  <si>
    <t>B4A0G7</t>
  </si>
  <si>
    <t>B4A0G8</t>
  </si>
  <si>
    <t>B4A0G9</t>
  </si>
  <si>
    <t>B4A0H1</t>
  </si>
  <si>
    <t>B4A0H2</t>
  </si>
  <si>
    <t>B4A1E2</t>
  </si>
  <si>
    <t>B4A1E3</t>
  </si>
  <si>
    <t>B4A1E4</t>
  </si>
  <si>
    <t>B4A1E5</t>
  </si>
  <si>
    <t>B4A1E6</t>
  </si>
  <si>
    <t>B4A1E8</t>
  </si>
  <si>
    <t>B4A1E9</t>
  </si>
  <si>
    <t>B4A1G2</t>
  </si>
  <si>
    <t>B4A1Z5</t>
  </si>
  <si>
    <t>B4A1Z7</t>
  </si>
  <si>
    <t>B4A1Z8</t>
  </si>
  <si>
    <t>B4A2A7</t>
  </si>
  <si>
    <t>B4A2A8</t>
  </si>
  <si>
    <t>B4A2A9</t>
  </si>
  <si>
    <t>B4A2B1</t>
  </si>
  <si>
    <t>B4A2B2</t>
  </si>
  <si>
    <t>B4A2B3</t>
  </si>
  <si>
    <t>B4A2B5</t>
  </si>
  <si>
    <t>B4A2B6</t>
  </si>
  <si>
    <t>B4A2B7</t>
  </si>
  <si>
    <t>B4A2B8</t>
  </si>
  <si>
    <t>B4A2B9</t>
  </si>
  <si>
    <t>B4A2C1</t>
  </si>
  <si>
    <t>B4A2C2</t>
  </si>
  <si>
    <t>B4A2C3</t>
  </si>
  <si>
    <t>B4A2C8</t>
  </si>
  <si>
    <t>B4A2C9</t>
  </si>
  <si>
    <t>B4A2E1</t>
  </si>
  <si>
    <t>B4A2E2</t>
  </si>
  <si>
    <t>B4A2E3</t>
  </si>
  <si>
    <t>B4A2E4</t>
  </si>
  <si>
    <t>B4A2G4</t>
  </si>
  <si>
    <t>B4A2G5</t>
  </si>
  <si>
    <t>B4A2G6</t>
  </si>
  <si>
    <t>B4A2G7</t>
  </si>
  <si>
    <t>B4A2G8</t>
  </si>
  <si>
    <t>B4A2G9</t>
  </si>
  <si>
    <t>B4A2H1</t>
  </si>
  <si>
    <t>B4A2H2</t>
  </si>
  <si>
    <t>B4A2H3</t>
  </si>
  <si>
    <t>B4A2H4</t>
  </si>
  <si>
    <t>B4A2H5</t>
  </si>
  <si>
    <t>B4A2H6</t>
  </si>
  <si>
    <t>B4A2H7</t>
  </si>
  <si>
    <t>B4A2H8</t>
  </si>
  <si>
    <t>B4A2H9</t>
  </si>
  <si>
    <t>B4A2J2</t>
  </si>
  <si>
    <t>B4A2J3</t>
  </si>
  <si>
    <t>B4A2K8</t>
  </si>
  <si>
    <t>B4A2K9</t>
  </si>
  <si>
    <t>B4A2L3</t>
  </si>
  <si>
    <t>B4A2X9</t>
  </si>
  <si>
    <t>B4A2Z4</t>
  </si>
  <si>
    <t>B4A3A5</t>
  </si>
  <si>
    <t>B4A3A8</t>
  </si>
  <si>
    <t>B4A3X5</t>
  </si>
  <si>
    <t>B4A3X6</t>
  </si>
  <si>
    <t>B4A3X7</t>
  </si>
  <si>
    <t>B4A3Y7</t>
  </si>
  <si>
    <t>B4A3Y8</t>
  </si>
  <si>
    <t>B4A3Z2</t>
  </si>
  <si>
    <t>B4A3Z5</t>
  </si>
  <si>
    <t>B4A3Z8</t>
  </si>
  <si>
    <t>B4A4A6</t>
  </si>
  <si>
    <t>B4A4A9</t>
  </si>
  <si>
    <t>B4A4G5</t>
  </si>
  <si>
    <t>B4A4G6</t>
  </si>
  <si>
    <t>B4A4G7</t>
  </si>
  <si>
    <t>B4A4G8</t>
  </si>
  <si>
    <t>B4A4H1</t>
  </si>
  <si>
    <t>B4A4J5</t>
  </si>
  <si>
    <t>B4A4J7</t>
  </si>
  <si>
    <t>B4B0A3</t>
  </si>
  <si>
    <t>B4B0A4</t>
  </si>
  <si>
    <t>B4B0A5</t>
  </si>
  <si>
    <t>B4B0A6</t>
  </si>
  <si>
    <t>B4B0A7</t>
  </si>
  <si>
    <t>B4B0A8</t>
  </si>
  <si>
    <t>B4B0A9</t>
  </si>
  <si>
    <t>B4B0B1</t>
  </si>
  <si>
    <t>B4B0B2</t>
  </si>
  <si>
    <t>B4B0B3</t>
  </si>
  <si>
    <t>B4B0B4</t>
  </si>
  <si>
    <t>B4B0B5</t>
  </si>
  <si>
    <t>B4B0B6</t>
  </si>
  <si>
    <t>B4B0B7</t>
  </si>
  <si>
    <t>B4B0B8</t>
  </si>
  <si>
    <t>B4B0B9</t>
  </si>
  <si>
    <t>B4B0J9</t>
  </si>
  <si>
    <t>B4B0K1</t>
  </si>
  <si>
    <t>B4B1A1</t>
  </si>
  <si>
    <t>B4B1A3</t>
  </si>
  <si>
    <t>B4B1A5</t>
  </si>
  <si>
    <t>B4B1A6</t>
  </si>
  <si>
    <t>B4B1A8</t>
  </si>
  <si>
    <t>B4B1B2</t>
  </si>
  <si>
    <t>B4B1B3</t>
  </si>
  <si>
    <t>B4B1B5</t>
  </si>
  <si>
    <t>B4B1B6</t>
  </si>
  <si>
    <t>B4B1B7</t>
  </si>
  <si>
    <t>B4B1B8</t>
  </si>
  <si>
    <t>B4B1B9</t>
  </si>
  <si>
    <t>B4B1J1</t>
  </si>
  <si>
    <t>B4B1P5</t>
  </si>
  <si>
    <t>B4B1R6</t>
  </si>
  <si>
    <t>B4B1R7</t>
  </si>
  <si>
    <t>B4B1S2</t>
  </si>
  <si>
    <t>B4B1S3</t>
  </si>
  <si>
    <t>B4B1Y2</t>
  </si>
  <si>
    <t>B4B2C5</t>
  </si>
  <si>
    <t>B4B2C6</t>
  </si>
  <si>
    <t>B4B2C7</t>
  </si>
  <si>
    <t>B4B2C9</t>
  </si>
  <si>
    <t>B4B2E1</t>
  </si>
  <si>
    <t>B4C0A2</t>
  </si>
  <si>
    <t>B4C0A3</t>
  </si>
  <si>
    <t>B4C0A4</t>
  </si>
  <si>
    <t>B4C0A7</t>
  </si>
  <si>
    <t>B4C0A8</t>
  </si>
  <si>
    <t>B4C0A9</t>
  </si>
  <si>
    <t>B4C0B4</t>
  </si>
  <si>
    <t>B4C0B5</t>
  </si>
  <si>
    <t>B4C0B6</t>
  </si>
  <si>
    <t>B4C0C2</t>
  </si>
  <si>
    <t>B4C1A1</t>
  </si>
  <si>
    <t>B4C1A2</t>
  </si>
  <si>
    <t>B4C1A3</t>
  </si>
  <si>
    <t>B4C1A4</t>
  </si>
  <si>
    <t>B4C1A5</t>
  </si>
  <si>
    <t>B4C1A6</t>
  </si>
  <si>
    <t>B4C1A7</t>
  </si>
  <si>
    <t>B4C1A8</t>
  </si>
  <si>
    <t>B4C1A9</t>
  </si>
  <si>
    <t>B4C1B1</t>
  </si>
  <si>
    <t>B4C1B2</t>
  </si>
  <si>
    <t>B4C1B3</t>
  </si>
  <si>
    <t>B4C1B4</t>
  </si>
  <si>
    <t>B4C1B5</t>
  </si>
  <si>
    <t>B4C1B6</t>
  </si>
  <si>
    <t>B4C1B7</t>
  </si>
  <si>
    <t>B4C1B8</t>
  </si>
  <si>
    <t>B4C1B9</t>
  </si>
  <si>
    <t>B4C1C1</t>
  </si>
  <si>
    <t>B4C1C3</t>
  </si>
  <si>
    <t>B4C1C7</t>
  </si>
  <si>
    <t>B4C1C8</t>
  </si>
  <si>
    <t>B4C1E6</t>
  </si>
  <si>
    <t>B4C1E9</t>
  </si>
  <si>
    <t>B4C1G1</t>
  </si>
  <si>
    <t>B4C1G2</t>
  </si>
  <si>
    <t>B4C1G3</t>
  </si>
  <si>
    <t>B4C1G4</t>
  </si>
  <si>
    <t>B4C1G9</t>
  </si>
  <si>
    <t>B4C1H1</t>
  </si>
  <si>
    <t>B4C1H6</t>
  </si>
  <si>
    <t>B4C1J1</t>
  </si>
  <si>
    <t>B4C1J2</t>
  </si>
  <si>
    <t>B4C1J3</t>
  </si>
  <si>
    <t>B4C1J4</t>
  </si>
  <si>
    <t>B4C1J5</t>
  </si>
  <si>
    <t>B4C1J6</t>
  </si>
  <si>
    <t>B4C1J7</t>
  </si>
  <si>
    <t>B4C1J8</t>
  </si>
  <si>
    <t>B4C1J9</t>
  </si>
  <si>
    <t>B4C1K3</t>
  </si>
  <si>
    <t>B4C1K4</t>
  </si>
  <si>
    <t>B4C1K6</t>
  </si>
  <si>
    <t>B4C1K7</t>
  </si>
  <si>
    <t>B4C1K8</t>
  </si>
  <si>
    <t>B4C1K9</t>
  </si>
  <si>
    <t>B4C1L1</t>
  </si>
  <si>
    <t>B4C1L2</t>
  </si>
  <si>
    <t>B4C1L3</t>
  </si>
  <si>
    <t>B4C1L4</t>
  </si>
  <si>
    <t>B4C1L5</t>
  </si>
  <si>
    <t>B4C1L6</t>
  </si>
  <si>
    <t>B4C1L7</t>
  </si>
  <si>
    <t>B4C1L8</t>
  </si>
  <si>
    <t>B4C1L9</t>
  </si>
  <si>
    <t>B4C1M1</t>
  </si>
  <si>
    <t>B4C1M2</t>
  </si>
  <si>
    <t>B4C1M3</t>
  </si>
  <si>
    <t>B4C1M4</t>
  </si>
  <si>
    <t>B4C1M5</t>
  </si>
  <si>
    <t>B4C1M6</t>
  </si>
  <si>
    <t>B4C1M7</t>
  </si>
  <si>
    <t>B4C1M8</t>
  </si>
  <si>
    <t>B4C1M9</t>
  </si>
  <si>
    <t>B4C1N1</t>
  </si>
  <si>
    <t>B4C1N2</t>
  </si>
  <si>
    <t>B4C1N3</t>
  </si>
  <si>
    <t>B4C1N4</t>
  </si>
  <si>
    <t>B4C1N5</t>
  </si>
  <si>
    <t>B4C1N6</t>
  </si>
  <si>
    <t>B4C1N7</t>
  </si>
  <si>
    <t>B4C1N8</t>
  </si>
  <si>
    <t>B4C1N9</t>
  </si>
  <si>
    <t>B4C1P1</t>
  </si>
  <si>
    <t>B4C1P2</t>
  </si>
  <si>
    <t>B4C1P4</t>
  </si>
  <si>
    <t>B4C1P9</t>
  </si>
  <si>
    <t>B4C1R1</t>
  </si>
  <si>
    <t>B4C1R2</t>
  </si>
  <si>
    <t>B4C1R3</t>
  </si>
  <si>
    <t>B4C1R4</t>
  </si>
  <si>
    <t>B4C1R5</t>
  </si>
  <si>
    <t>B4C1R6</t>
  </si>
  <si>
    <t>B4C1S4</t>
  </si>
  <si>
    <t>B4C1S6</t>
  </si>
  <si>
    <t>B4C1S7</t>
  </si>
  <si>
    <t>B4C1S8</t>
  </si>
  <si>
    <t>B4C1S9</t>
  </si>
  <si>
    <t>B4C1T1</t>
  </si>
  <si>
    <t>B4C1T2</t>
  </si>
  <si>
    <t>B4C1T3</t>
  </si>
  <si>
    <t>B4C1T4</t>
  </si>
  <si>
    <t>B4C1T5</t>
  </si>
  <si>
    <t>B4C1V2</t>
  </si>
  <si>
    <t>B4C1V5</t>
  </si>
  <si>
    <t>B4C1V6</t>
  </si>
  <si>
    <t>B4C1V7</t>
  </si>
  <si>
    <t>B4C1V8</t>
  </si>
  <si>
    <t>B4C1V9</t>
  </si>
  <si>
    <t>B4C1W1</t>
  </si>
  <si>
    <t>B4C1W2</t>
  </si>
  <si>
    <t>B4C1W3</t>
  </si>
  <si>
    <t>B4C1W4</t>
  </si>
  <si>
    <t>B4C1W6</t>
  </si>
  <si>
    <t>B4C2G5</t>
  </si>
  <si>
    <t>B4C2G6</t>
  </si>
  <si>
    <t>B4C2J3</t>
  </si>
  <si>
    <t>B4C2J4</t>
  </si>
  <si>
    <t>B4C2J5</t>
  </si>
  <si>
    <t>B4C2J6</t>
  </si>
  <si>
    <t>B4C2J7</t>
  </si>
  <si>
    <t>B4C2J8</t>
  </si>
  <si>
    <t>B4C2J9</t>
  </si>
  <si>
    <t>B4C2K1</t>
  </si>
  <si>
    <t>B4C2K2</t>
  </si>
  <si>
    <t>B4C2K3</t>
  </si>
  <si>
    <t>B4C2K4</t>
  </si>
  <si>
    <t>B4C2K5</t>
  </si>
  <si>
    <t>B4C2K6</t>
  </si>
  <si>
    <t>B4C2K7</t>
  </si>
  <si>
    <t>B4C2K8</t>
  </si>
  <si>
    <t>B4C2K9</t>
  </si>
  <si>
    <t>B4C2L1</t>
  </si>
  <si>
    <t>B4C2L2</t>
  </si>
  <si>
    <t>B4C2L3</t>
  </si>
  <si>
    <t>B4C2L4</t>
  </si>
  <si>
    <t>B4C2L5</t>
  </si>
  <si>
    <t>B4C2L6</t>
  </si>
  <si>
    <t>B4C2L7</t>
  </si>
  <si>
    <t>B4C2L8</t>
  </si>
  <si>
    <t>B4C2L9</t>
  </si>
  <si>
    <t>B4C2M1</t>
  </si>
  <si>
    <t>B4C2M2</t>
  </si>
  <si>
    <t>B4C2M3</t>
  </si>
  <si>
    <t>B4C2M4</t>
  </si>
  <si>
    <t>B4C2M5</t>
  </si>
  <si>
    <t>B4C2M6</t>
  </si>
  <si>
    <t>B4C2M7</t>
  </si>
  <si>
    <t>B4C2M8</t>
  </si>
  <si>
    <t>B4C2M9</t>
  </si>
  <si>
    <t>B4C2N1</t>
  </si>
  <si>
    <t>B4C2N3</t>
  </si>
  <si>
    <t>B4C2N4</t>
  </si>
  <si>
    <t>B4C2N7</t>
  </si>
  <si>
    <t>B4C2N8</t>
  </si>
  <si>
    <t>B4C2N9</t>
  </si>
  <si>
    <t>B4C2P1</t>
  </si>
  <si>
    <t>B4C2P2</t>
  </si>
  <si>
    <t>B4C2P3</t>
  </si>
  <si>
    <t>B4C2P4</t>
  </si>
  <si>
    <t>B4C2P5</t>
  </si>
  <si>
    <t>B4C2P6</t>
  </si>
  <si>
    <t>B4C2P7</t>
  </si>
  <si>
    <t>B4C2P8</t>
  </si>
  <si>
    <t>B4C2R1</t>
  </si>
  <si>
    <t>B4C2R4</t>
  </si>
  <si>
    <t>B4C2R6</t>
  </si>
  <si>
    <t>B4C2R7</t>
  </si>
  <si>
    <t>B4C2R8</t>
  </si>
  <si>
    <t>B4C2R9</t>
  </si>
  <si>
    <t>B4C2S1</t>
  </si>
  <si>
    <t>B4C2S2</t>
  </si>
  <si>
    <t>B4C2S3</t>
  </si>
  <si>
    <t>B4C2S4</t>
  </si>
  <si>
    <t>B4C2S5</t>
  </si>
  <si>
    <t>B4C2T4</t>
  </si>
  <si>
    <t>B4C2T5</t>
  </si>
  <si>
    <t>B4C2W8</t>
  </si>
  <si>
    <t>B4C2X1</t>
  </si>
  <si>
    <t>B4C2X2</t>
  </si>
  <si>
    <t>B4C2X3</t>
  </si>
  <si>
    <t>B4C2X4</t>
  </si>
  <si>
    <t>B4C2X5</t>
  </si>
  <si>
    <t>B4C3A6</t>
  </si>
  <si>
    <t>B4C3A7</t>
  </si>
  <si>
    <t>B4C3A8</t>
  </si>
  <si>
    <t>B4C3B3</t>
  </si>
  <si>
    <t>B4C3B4</t>
  </si>
  <si>
    <t>B4C3B5</t>
  </si>
  <si>
    <t>B4C3B6</t>
  </si>
  <si>
    <t>B4C3B7</t>
  </si>
  <si>
    <t>B4C3B9</t>
  </si>
  <si>
    <t>B4C3C4</t>
  </si>
  <si>
    <t>B4C3C7</t>
  </si>
  <si>
    <t>B4C3E2</t>
  </si>
  <si>
    <t>B4C3E7</t>
  </si>
  <si>
    <t>B4C3E9</t>
  </si>
  <si>
    <t>B4C3G2</t>
  </si>
  <si>
    <t>B4C3G3</t>
  </si>
  <si>
    <t>B4C3G7</t>
  </si>
  <si>
    <t>B4C3G9</t>
  </si>
  <si>
    <t>B4C3H1</t>
  </si>
  <si>
    <t>B4C3H2</t>
  </si>
  <si>
    <t>B4C3H4</t>
  </si>
  <si>
    <t>B4C3H5</t>
  </si>
  <si>
    <t>B4C3H6</t>
  </si>
  <si>
    <t>B4C3H8</t>
  </si>
  <si>
    <t>B4C3H9</t>
  </si>
  <si>
    <t>B4C3J2</t>
  </si>
  <si>
    <t>B4C3J4</t>
  </si>
  <si>
    <t>B4C3J7</t>
  </si>
  <si>
    <t>B4C3M1</t>
  </si>
  <si>
    <t>B4C3M6</t>
  </si>
  <si>
    <t>B4C3N9</t>
  </si>
  <si>
    <t>B4C3P2</t>
  </si>
  <si>
    <t>B4C3P3</t>
  </si>
  <si>
    <t>B4C3P4</t>
  </si>
  <si>
    <t>B4C3P5</t>
  </si>
  <si>
    <t>B4C3P6</t>
  </si>
  <si>
    <t>B4C3P7</t>
  </si>
  <si>
    <t>B4C3P8</t>
  </si>
  <si>
    <t>B4C3P9</t>
  </si>
  <si>
    <t>B4C3R1</t>
  </si>
  <si>
    <t>B4C3R2</t>
  </si>
  <si>
    <t>B4C3R3</t>
  </si>
  <si>
    <t>B4C3R4</t>
  </si>
  <si>
    <t>B4C3R5</t>
  </si>
  <si>
    <t>B4C3R6</t>
  </si>
  <si>
    <t>B4C3R7</t>
  </si>
  <si>
    <t>B4C3R8</t>
  </si>
  <si>
    <t>B4C3R9</t>
  </si>
  <si>
    <t>B4C3S1</t>
  </si>
  <si>
    <t>B4C3S2</t>
  </si>
  <si>
    <t>B4C3S3</t>
  </si>
  <si>
    <t>B4C3S4</t>
  </si>
  <si>
    <t>B4C3S5</t>
  </si>
  <si>
    <t>B4C3S6</t>
  </si>
  <si>
    <t>B4C3S7</t>
  </si>
  <si>
    <t>B4C3S8</t>
  </si>
  <si>
    <t>B4C3S9</t>
  </si>
  <si>
    <t>B4C3T1</t>
  </si>
  <si>
    <t>B4C3T2</t>
  </si>
  <si>
    <t>B4C3T3</t>
  </si>
  <si>
    <t>B4C3T4</t>
  </si>
  <si>
    <t>B4C3T5</t>
  </si>
  <si>
    <t>B4C3T6</t>
  </si>
  <si>
    <t>B4C3T7</t>
  </si>
  <si>
    <t>B4C3T8</t>
  </si>
  <si>
    <t>B4C3T9</t>
  </si>
  <si>
    <t>B4C3V1</t>
  </si>
  <si>
    <t>B4C3V2</t>
  </si>
  <si>
    <t>B4C3V7</t>
  </si>
  <si>
    <t>B4C3V8</t>
  </si>
  <si>
    <t>B4C3V9</t>
  </si>
  <si>
    <t>B4C3W1</t>
  </si>
  <si>
    <t>B4C3W2</t>
  </si>
  <si>
    <t>B4C3W3</t>
  </si>
  <si>
    <t>B4C3W4</t>
  </si>
  <si>
    <t>B4C3W5</t>
  </si>
  <si>
    <t>B4C3W6</t>
  </si>
  <si>
    <t>B4C3W7</t>
  </si>
  <si>
    <t>B4C3W8</t>
  </si>
  <si>
    <t>B4C3W9</t>
  </si>
  <si>
    <t>B4C3X1</t>
  </si>
  <si>
    <t>B4C3X2</t>
  </si>
  <si>
    <t>B4C3X3</t>
  </si>
  <si>
    <t>B4C3Y5</t>
  </si>
  <si>
    <t>B4C3Y6</t>
  </si>
  <si>
    <t>B4C3Y9</t>
  </si>
  <si>
    <t>B4C3Z1</t>
  </si>
  <si>
    <t>B4C3Z2</t>
  </si>
  <si>
    <t>B4C3Z4</t>
  </si>
  <si>
    <t>B4C4A1</t>
  </si>
  <si>
    <t>B4C4A2</t>
  </si>
  <si>
    <t>B4C4A3</t>
  </si>
  <si>
    <t>B4C4A4</t>
  </si>
  <si>
    <t>B4C4B1</t>
  </si>
  <si>
    <t>B4C4B3</t>
  </si>
  <si>
    <t>B4C4B4</t>
  </si>
  <si>
    <t>B4C4B5</t>
  </si>
  <si>
    <t>B4C4B7</t>
  </si>
  <si>
    <t>B4C4C1</t>
  </si>
  <si>
    <t>B4C4C2</t>
  </si>
  <si>
    <t>B4C4C6</t>
  </si>
  <si>
    <t>B4C4E3</t>
  </si>
  <si>
    <t>B4C4E6</t>
  </si>
  <si>
    <t>B4C4E9</t>
  </si>
  <si>
    <t>B4C4G2</t>
  </si>
  <si>
    <t>B4C4G3</t>
  </si>
  <si>
    <t>B4C4G5</t>
  </si>
  <si>
    <t>B4C4G9</t>
  </si>
  <si>
    <t>B4C4H1</t>
  </si>
  <si>
    <t>B4C4H2</t>
  </si>
  <si>
    <t>B4C4H3</t>
  </si>
  <si>
    <t>B4E0A1</t>
  </si>
  <si>
    <t>B4E0A5</t>
  </si>
  <si>
    <t>B4E0A8</t>
  </si>
  <si>
    <t>B4E0B9</t>
  </si>
  <si>
    <t>B4E0C1</t>
  </si>
  <si>
    <t>B4E0C4</t>
  </si>
  <si>
    <t>B4E0C8</t>
  </si>
  <si>
    <t>B4E0E2</t>
  </si>
  <si>
    <t>B4E0E3</t>
  </si>
  <si>
    <t>B4E0E9</t>
  </si>
  <si>
    <t>B4E0G1</t>
  </si>
  <si>
    <t>B4E0G2</t>
  </si>
  <si>
    <t>B4E0H1</t>
  </si>
  <si>
    <t>B4E0H3</t>
  </si>
  <si>
    <t>B4E0H6</t>
  </si>
  <si>
    <t>B4E0J5</t>
  </si>
  <si>
    <t>B4E0J6</t>
  </si>
  <si>
    <t>B4E0J7</t>
  </si>
  <si>
    <t>B4E0J8</t>
  </si>
  <si>
    <t>B4E1A1</t>
  </si>
  <si>
    <t>B4E1A2</t>
  </si>
  <si>
    <t>B4E1A3</t>
  </si>
  <si>
    <t>B4E1A4</t>
  </si>
  <si>
    <t>B4E1A5</t>
  </si>
  <si>
    <t>B4E1A6</t>
  </si>
  <si>
    <t>B4E1A7</t>
  </si>
  <si>
    <t>B4E1A9</t>
  </si>
  <si>
    <t>B4E1B1</t>
  </si>
  <si>
    <t>B4E1B2</t>
  </si>
  <si>
    <t>B4E1B3</t>
  </si>
  <si>
    <t>B4E1B8</t>
  </si>
  <si>
    <t>B4E1C6</t>
  </si>
  <si>
    <t>B4E1C7</t>
  </si>
  <si>
    <t>B4E1C8</t>
  </si>
  <si>
    <t>B4E1C9</t>
  </si>
  <si>
    <t>B4E1E1</t>
  </si>
  <si>
    <t>B4E1E2</t>
  </si>
  <si>
    <t>B4E1E3</t>
  </si>
  <si>
    <t>B4E1E4</t>
  </si>
  <si>
    <t>B4E1E5</t>
  </si>
  <si>
    <t>B4E1E6</t>
  </si>
  <si>
    <t>B4E1E7</t>
  </si>
  <si>
    <t>B4E1E8</t>
  </si>
  <si>
    <t>B4E1E9</t>
  </si>
  <si>
    <t>B4E1G1</t>
  </si>
  <si>
    <t>B4E1G2</t>
  </si>
  <si>
    <t>B4E1G3</t>
  </si>
  <si>
    <t>B4E1G4</t>
  </si>
  <si>
    <t>B4E1G5</t>
  </si>
  <si>
    <t>B4E1G6</t>
  </si>
  <si>
    <t>B4E1G7</t>
  </si>
  <si>
    <t>B4E1G8</t>
  </si>
  <si>
    <t>B4E1G9</t>
  </si>
  <si>
    <t>B4E1H1</t>
  </si>
  <si>
    <t>B4E1H2</t>
  </si>
  <si>
    <t>B4E1H3</t>
  </si>
  <si>
    <t>B4E1H4</t>
  </si>
  <si>
    <t>B4E1H5</t>
  </si>
  <si>
    <t>B4E1H6</t>
  </si>
  <si>
    <t>B4E1H7</t>
  </si>
  <si>
    <t>B4E1H8</t>
  </si>
  <si>
    <t>B4E1J3</t>
  </si>
  <si>
    <t>B4E1J5</t>
  </si>
  <si>
    <t>B4E1J6</t>
  </si>
  <si>
    <t>B4E1J7</t>
  </si>
  <si>
    <t>B4E1K5</t>
  </si>
  <si>
    <t>B4E1K6</t>
  </si>
  <si>
    <t>B4E1K7</t>
  </si>
  <si>
    <t>B4E1R1</t>
  </si>
  <si>
    <t>B4E1R2</t>
  </si>
  <si>
    <t>B4E1R3</t>
  </si>
  <si>
    <t>B4E1R6</t>
  </si>
  <si>
    <t>B4E1R7</t>
  </si>
  <si>
    <t>B4E1R8</t>
  </si>
  <si>
    <t>B4E1R9</t>
  </si>
  <si>
    <t>B4E1S1</t>
  </si>
  <si>
    <t>B4E1S2</t>
  </si>
  <si>
    <t>B4E1S3</t>
  </si>
  <si>
    <t>B4E1S5</t>
  </si>
  <si>
    <t>B4E1S7</t>
  </si>
  <si>
    <t>B4E1T2</t>
  </si>
  <si>
    <t>B4E1T4</t>
  </si>
  <si>
    <t>B4E1T5</t>
  </si>
  <si>
    <t>B4E1T6</t>
  </si>
  <si>
    <t>B4E1T7</t>
  </si>
  <si>
    <t>B4E1T8</t>
  </si>
  <si>
    <t>B4E1T9</t>
  </si>
  <si>
    <t>B4E1V3</t>
  </si>
  <si>
    <t>B4E1V4</t>
  </si>
  <si>
    <t>B4E1V5</t>
  </si>
  <si>
    <t>B4E1V6</t>
  </si>
  <si>
    <t>B4E1V7</t>
  </si>
  <si>
    <t>B4E1V8</t>
  </si>
  <si>
    <t>B4E1V9</t>
  </si>
  <si>
    <t>B4E1W1</t>
  </si>
  <si>
    <t>B4E1W2</t>
  </si>
  <si>
    <t>B4E1W3</t>
  </si>
  <si>
    <t>B4E1W5</t>
  </si>
  <si>
    <t>B4E1W6</t>
  </si>
  <si>
    <t>B4E1W7</t>
  </si>
  <si>
    <t>B4E1W8</t>
  </si>
  <si>
    <t>B4E1W9</t>
  </si>
  <si>
    <t>B4E1X1</t>
  </si>
  <si>
    <t>B4E1X2</t>
  </si>
  <si>
    <t>B4E1X4</t>
  </si>
  <si>
    <t>B4E1X5</t>
  </si>
  <si>
    <t>B4E1X6</t>
  </si>
  <si>
    <t>B4E1X7</t>
  </si>
  <si>
    <t>B4E1Y1</t>
  </si>
  <si>
    <t>B4E2E2</t>
  </si>
  <si>
    <t>B4E2E3</t>
  </si>
  <si>
    <t>B4E2E4</t>
  </si>
  <si>
    <t>B4E2E5</t>
  </si>
  <si>
    <t>B4E2E6</t>
  </si>
  <si>
    <t>B4E2E7</t>
  </si>
  <si>
    <t>B4E2E8</t>
  </si>
  <si>
    <t>B4E2E9</t>
  </si>
  <si>
    <t>B4E2G4</t>
  </si>
  <si>
    <t>B4E2G5</t>
  </si>
  <si>
    <t>B4E2G6</t>
  </si>
  <si>
    <t>B4E2G7</t>
  </si>
  <si>
    <t>B4E2G8</t>
  </si>
  <si>
    <t>B4E2G9</t>
  </si>
  <si>
    <t>B4E2H1</t>
  </si>
  <si>
    <t>B4E2H2</t>
  </si>
  <si>
    <t>B4E2H3</t>
  </si>
  <si>
    <t>B4E2H4</t>
  </si>
  <si>
    <t>B4E2H5</t>
  </si>
  <si>
    <t>B4E2H6</t>
  </si>
  <si>
    <t>B4E2H7</t>
  </si>
  <si>
    <t>B4E2H8</t>
  </si>
  <si>
    <t>B4E2H9</t>
  </si>
  <si>
    <t>B4E2J1</t>
  </si>
  <si>
    <t>B4E2J2</t>
  </si>
  <si>
    <t>B4E2J3</t>
  </si>
  <si>
    <t>B4E2J4</t>
  </si>
  <si>
    <t>B4E2J5</t>
  </si>
  <si>
    <t>B4E2J6</t>
  </si>
  <si>
    <t>B4E2J7</t>
  </si>
  <si>
    <t>B4E2J8</t>
  </si>
  <si>
    <t>B4E2J9</t>
  </si>
  <si>
    <t>B4E2K1</t>
  </si>
  <si>
    <t>B4E2K2</t>
  </si>
  <si>
    <t>B4E2K3</t>
  </si>
  <si>
    <t>B4E2K4</t>
  </si>
  <si>
    <t>B4E2K5</t>
  </si>
  <si>
    <t>B4E2K6</t>
  </si>
  <si>
    <t>B4E2K7</t>
  </si>
  <si>
    <t>B4E2K8</t>
  </si>
  <si>
    <t>B4E2K9</t>
  </si>
  <si>
    <t>B4E2L1</t>
  </si>
  <si>
    <t>B4E2L2</t>
  </si>
  <si>
    <t>B4E2L3</t>
  </si>
  <si>
    <t>B4E2L4</t>
  </si>
  <si>
    <t>B4E2L5</t>
  </si>
  <si>
    <t>B4E2L6</t>
  </si>
  <si>
    <t>B4E2L7</t>
  </si>
  <si>
    <t>B4E2L8</t>
  </si>
  <si>
    <t>B4E2L9</t>
  </si>
  <si>
    <t>B4E2M1</t>
  </si>
  <si>
    <t>B4E2P9</t>
  </si>
  <si>
    <t>B4E2R1</t>
  </si>
  <si>
    <t>B4E2R2</t>
  </si>
  <si>
    <t>B4E2R3</t>
  </si>
  <si>
    <t>B4E2R4</t>
  </si>
  <si>
    <t>B4E2R5</t>
  </si>
  <si>
    <t>B4E2R6</t>
  </si>
  <si>
    <t>B4E2R7</t>
  </si>
  <si>
    <t>B4E2R8</t>
  </si>
  <si>
    <t>B4E2R9</t>
  </si>
  <si>
    <t>B4E2S1</t>
  </si>
  <si>
    <t>B4E2S3</t>
  </si>
  <si>
    <t>B4E2S4</t>
  </si>
  <si>
    <t>B4E2S5</t>
  </si>
  <si>
    <t>B4E2S6</t>
  </si>
  <si>
    <t>B4E2S7</t>
  </si>
  <si>
    <t>B4E2S8</t>
  </si>
  <si>
    <t>B4E2S9</t>
  </si>
  <si>
    <t>B4E2T1</t>
  </si>
  <si>
    <t>B4E2T2</t>
  </si>
  <si>
    <t>B4E2T3</t>
  </si>
  <si>
    <t>B4E2T4</t>
  </si>
  <si>
    <t>B4E2T5</t>
  </si>
  <si>
    <t>B4E2T6</t>
  </si>
  <si>
    <t>B4E2T7</t>
  </si>
  <si>
    <t>B4E2T8</t>
  </si>
  <si>
    <t>B4E2T9</t>
  </si>
  <si>
    <t>B4E2V1</t>
  </si>
  <si>
    <t>B4E2V2</t>
  </si>
  <si>
    <t>B4E2V3</t>
  </si>
  <si>
    <t>B4E2V4</t>
  </si>
  <si>
    <t>B4E2V5</t>
  </si>
  <si>
    <t>B4E2V6</t>
  </si>
  <si>
    <t>B4E2V7</t>
  </si>
  <si>
    <t>B4E2V8</t>
  </si>
  <si>
    <t>B4E2V9</t>
  </si>
  <si>
    <t>B4E2W1</t>
  </si>
  <si>
    <t>B4E2W3</t>
  </si>
  <si>
    <t>B4E2W4</t>
  </si>
  <si>
    <t>B4E2W5</t>
  </si>
  <si>
    <t>B4E2W6</t>
  </si>
  <si>
    <t>B4E2W7</t>
  </si>
  <si>
    <t>B4E2W8</t>
  </si>
  <si>
    <t>B4E2X2</t>
  </si>
  <si>
    <t>B4E2X5</t>
  </si>
  <si>
    <t>B4E2X6</t>
  </si>
  <si>
    <t>B4E2X7</t>
  </si>
  <si>
    <t>B4E2X8</t>
  </si>
  <si>
    <t>B4E2Z7</t>
  </si>
  <si>
    <t>B4E2Z9</t>
  </si>
  <si>
    <t>B4E3A3</t>
  </si>
  <si>
    <t>B4E3A4</t>
  </si>
  <si>
    <t>B4E3A6</t>
  </si>
  <si>
    <t>B4E3A7</t>
  </si>
  <si>
    <t>B4E3E1</t>
  </si>
  <si>
    <t>B4E3E2</t>
  </si>
  <si>
    <t>B4E3E3</t>
  </si>
  <si>
    <t>B4E3E4</t>
  </si>
  <si>
    <t>B4E3E5</t>
  </si>
  <si>
    <t>B4E3E6</t>
  </si>
  <si>
    <t>B4E3E7</t>
  </si>
  <si>
    <t>B4E3E8</t>
  </si>
  <si>
    <t>B4E3E9</t>
  </si>
  <si>
    <t>B4E3G1</t>
  </si>
  <si>
    <t>B4E3G2</t>
  </si>
  <si>
    <t>B4E3G6</t>
  </si>
  <si>
    <t>B4E3H1</t>
  </si>
  <si>
    <t>B4E3H2</t>
  </si>
  <si>
    <t>B4E3J2</t>
  </si>
  <si>
    <t>B4E3J5</t>
  </si>
  <si>
    <t>B4E3J6</t>
  </si>
  <si>
    <t>B4E3M4</t>
  </si>
  <si>
    <t>B4E3M5</t>
  </si>
  <si>
    <t>B4E3M6</t>
  </si>
  <si>
    <t>B4E3M7</t>
  </si>
  <si>
    <t>B4E3M8</t>
  </si>
  <si>
    <t>B4E3M9</t>
  </si>
  <si>
    <t>B4E3N1</t>
  </si>
  <si>
    <t>B4E3N2</t>
  </si>
  <si>
    <t>B4E3N3</t>
  </si>
  <si>
    <t>B4E3N4</t>
  </si>
  <si>
    <t>B4E3N6</t>
  </si>
  <si>
    <t>B4N0A3</t>
  </si>
  <si>
    <t>B4N0A5</t>
  </si>
  <si>
    <t>B4N0A7</t>
  </si>
  <si>
    <t>B4N1E1</t>
  </si>
  <si>
    <t>B4N1E2</t>
  </si>
  <si>
    <t>B4N1E7</t>
  </si>
  <si>
    <t>B4N1E8</t>
  </si>
  <si>
    <t>B4N1E9</t>
  </si>
  <si>
    <t>B4N1G1</t>
  </si>
  <si>
    <t>B4N1G2</t>
  </si>
  <si>
    <t>B4N1G5</t>
  </si>
  <si>
    <t>B4N1G8</t>
  </si>
  <si>
    <t>B4N1G9</t>
  </si>
  <si>
    <t>B4N1H1</t>
  </si>
  <si>
    <t>B4N1H2</t>
  </si>
  <si>
    <t>B4N1H3</t>
  </si>
  <si>
    <t>B4N1H4</t>
  </si>
  <si>
    <t>B4N1H6</t>
  </si>
  <si>
    <t>B4N1H8</t>
  </si>
  <si>
    <t>B4N1H9</t>
  </si>
  <si>
    <t>B4N1J1</t>
  </si>
  <si>
    <t>B4N1J2</t>
  </si>
  <si>
    <t>B4N1J3</t>
  </si>
  <si>
    <t>B4N1J6</t>
  </si>
  <si>
    <t>B4N1K3</t>
  </si>
  <si>
    <t>B4N1K5</t>
  </si>
  <si>
    <t>B4N1L4</t>
  </si>
  <si>
    <t>B4N1L6</t>
  </si>
  <si>
    <t>B4N1L7</t>
  </si>
  <si>
    <t>B4N1M5</t>
  </si>
  <si>
    <t>B4N1R1</t>
  </si>
  <si>
    <t>B4N1X8</t>
  </si>
  <si>
    <t>B4N1X9</t>
  </si>
  <si>
    <t>B4N1Z4</t>
  </si>
  <si>
    <t>B4N1Z5</t>
  </si>
  <si>
    <t>B4N2E2</t>
  </si>
  <si>
    <t>B4N2E3</t>
  </si>
  <si>
    <t>B4N2E4</t>
  </si>
  <si>
    <t>B4N2E5</t>
  </si>
  <si>
    <t>B4N2E6</t>
  </si>
  <si>
    <t>B4N2K1</t>
  </si>
  <si>
    <t>B4N2K2</t>
  </si>
  <si>
    <t>B4N2K3</t>
  </si>
  <si>
    <t>B4N2K4</t>
  </si>
  <si>
    <t>B4N2K5</t>
  </si>
  <si>
    <t>B4N2K6</t>
  </si>
  <si>
    <t>B4N2N2</t>
  </si>
  <si>
    <t>B4N2N3</t>
  </si>
  <si>
    <t>B4N2N4</t>
  </si>
  <si>
    <t>B4N3X1</t>
  </si>
  <si>
    <t>B4N3Y6</t>
  </si>
  <si>
    <t>B4N3Y7</t>
  </si>
  <si>
    <t>B4N3Y8</t>
  </si>
  <si>
    <t>B4N3Z1</t>
  </si>
  <si>
    <t>B4N3Z2</t>
  </si>
  <si>
    <t>B4N4X3</t>
  </si>
  <si>
    <t>B4N4X4</t>
  </si>
  <si>
    <t>B4N5C1</t>
  </si>
  <si>
    <t>B4N5G9</t>
  </si>
  <si>
    <t>B4N5H1</t>
  </si>
  <si>
    <t>B4N5H2</t>
  </si>
  <si>
    <t>B4N5H3</t>
  </si>
  <si>
    <t>B4N5P4</t>
  </si>
  <si>
    <t>B4N5P5</t>
  </si>
  <si>
    <t>B4N5R2</t>
  </si>
  <si>
    <t>B4N5R7</t>
  </si>
  <si>
    <t>B4P0A1</t>
  </si>
  <si>
    <t>B4P0A2</t>
  </si>
  <si>
    <t>B4P0A3</t>
  </si>
  <si>
    <t>B4P0A4</t>
  </si>
  <si>
    <t>B4P0A5</t>
  </si>
  <si>
    <t>B4P0A6</t>
  </si>
  <si>
    <t>B4P0A8</t>
  </si>
  <si>
    <t>B4P0A9</t>
  </si>
  <si>
    <t>B4P1A2</t>
  </si>
  <si>
    <t>B4P1A3</t>
  </si>
  <si>
    <t>B4P1A4</t>
  </si>
  <si>
    <t>B4P1A6</t>
  </si>
  <si>
    <t>B4P1A7</t>
  </si>
  <si>
    <t>B4P1A8</t>
  </si>
  <si>
    <t>B4P1A9</t>
  </si>
  <si>
    <t>B4P1B1</t>
  </si>
  <si>
    <t>B4P1B2</t>
  </si>
  <si>
    <t>B4P1B3</t>
  </si>
  <si>
    <t>B4P1B4</t>
  </si>
  <si>
    <t>B4P1B5</t>
  </si>
  <si>
    <t>B4P1B6</t>
  </si>
  <si>
    <t>B4P1E2</t>
  </si>
  <si>
    <t>B4P1E5</t>
  </si>
  <si>
    <t>B4P1E6</t>
  </si>
  <si>
    <t>B4P1E8</t>
  </si>
  <si>
    <t>B4P1G1</t>
  </si>
  <si>
    <t>B4P1G2</t>
  </si>
  <si>
    <t>B4P1G4</t>
  </si>
  <si>
    <t>B4P1P7</t>
  </si>
  <si>
    <t>B4P1R4</t>
  </si>
  <si>
    <t>B4P1T6</t>
  </si>
  <si>
    <t>B4P1T7</t>
  </si>
  <si>
    <t>B4P1T8</t>
  </si>
  <si>
    <t>B4P1T9</t>
  </si>
  <si>
    <t>B4P1V2</t>
  </si>
  <si>
    <t>B4P1V6</t>
  </si>
  <si>
    <t>B4P1V7</t>
  </si>
  <si>
    <t>B4P1W2</t>
  </si>
  <si>
    <t>B4P1X1</t>
  </si>
  <si>
    <t>B4P1X2</t>
  </si>
  <si>
    <t>B4P1X7</t>
  </si>
  <si>
    <t>B4P1X8</t>
  </si>
  <si>
    <t>B4P1Z9</t>
  </si>
  <si>
    <t>B4P2A1</t>
  </si>
  <si>
    <t>B4P2A2</t>
  </si>
  <si>
    <t>B4P2A6</t>
  </si>
  <si>
    <t>B4P2B9</t>
  </si>
  <si>
    <t>B4P2C1</t>
  </si>
  <si>
    <t>B4P2N8</t>
  </si>
  <si>
    <t>B4P2S2</t>
  </si>
  <si>
    <t>B4P2S5</t>
  </si>
  <si>
    <t>B4P2S7</t>
  </si>
  <si>
    <t>B4P2S8</t>
  </si>
  <si>
    <t>B4R1A3</t>
  </si>
  <si>
    <t>B4R1A4</t>
  </si>
  <si>
    <t>B4R1A6</t>
  </si>
  <si>
    <t>B4R1B9</t>
  </si>
  <si>
    <t>B4V0A7</t>
  </si>
  <si>
    <t>B4V0A8</t>
  </si>
  <si>
    <t>B4V0B1</t>
  </si>
  <si>
    <t>B4V0B2</t>
  </si>
  <si>
    <t>B4V0B3</t>
  </si>
  <si>
    <t>B4V0B6</t>
  </si>
  <si>
    <t>B4V1A2</t>
  </si>
  <si>
    <t>B4V1A9</t>
  </si>
  <si>
    <t>B4V1B4</t>
  </si>
  <si>
    <t>B4V1C1</t>
  </si>
  <si>
    <t>B4V2P9</t>
  </si>
  <si>
    <t>B4V2R3</t>
  </si>
  <si>
    <t>B4V2S5</t>
  </si>
  <si>
    <t>B4V2S6</t>
  </si>
  <si>
    <t>B4V2S7</t>
  </si>
  <si>
    <t>B4V2S8</t>
  </si>
  <si>
    <t>B4V2T5</t>
  </si>
  <si>
    <t>B4V2T6</t>
  </si>
  <si>
    <t>B4V2T7</t>
  </si>
  <si>
    <t>B4V2T9</t>
  </si>
  <si>
    <t>B4V2V1</t>
  </si>
  <si>
    <t>B4V2V2</t>
  </si>
  <si>
    <t>B4V2V3</t>
  </si>
  <si>
    <t>B4V2V4</t>
  </si>
  <si>
    <t>B4V2V5</t>
  </si>
  <si>
    <t>B4V2V7</t>
  </si>
  <si>
    <t>B4V3A2</t>
  </si>
  <si>
    <t>B4V3E6</t>
  </si>
  <si>
    <t>B4V3G4</t>
  </si>
  <si>
    <t>B4V3K8</t>
  </si>
  <si>
    <t>B4V3K9</t>
  </si>
  <si>
    <t>B4V3N3</t>
  </si>
  <si>
    <t>B4V3N4</t>
  </si>
  <si>
    <t>B4V3N5</t>
  </si>
  <si>
    <t>B4V3N6</t>
  </si>
  <si>
    <t>B4V3N7</t>
  </si>
  <si>
    <t>B4V3N8</t>
  </si>
  <si>
    <t>B4V3N9</t>
  </si>
  <si>
    <t>B4V3P1</t>
  </si>
  <si>
    <t>B4V3P2</t>
  </si>
  <si>
    <t>B4V3T2</t>
  </si>
  <si>
    <t>B4V3T4</t>
  </si>
  <si>
    <t>B4V3T5</t>
  </si>
  <si>
    <t>B4V3T6</t>
  </si>
  <si>
    <t>B4V3T7</t>
  </si>
  <si>
    <t>B4V3V1</t>
  </si>
  <si>
    <t>B4V3V2</t>
  </si>
  <si>
    <t>B4V3X2</t>
  </si>
  <si>
    <t>B4V3X5</t>
  </si>
  <si>
    <t>B4V3X6</t>
  </si>
  <si>
    <t>B4V3Y3</t>
  </si>
  <si>
    <t>B4V3Y4</t>
  </si>
  <si>
    <t>B4V3Y5</t>
  </si>
  <si>
    <t>B4V3Y6</t>
  </si>
  <si>
    <t>B4V3Y7</t>
  </si>
  <si>
    <t>B4V3Y8</t>
  </si>
  <si>
    <t>B4V3Y9</t>
  </si>
  <si>
    <t>B4V3Z1</t>
  </si>
  <si>
    <t>B4V3Z2</t>
  </si>
  <si>
    <t>B4V3Z6</t>
  </si>
  <si>
    <t>B4V4A3</t>
  </si>
  <si>
    <t>B4V4A5</t>
  </si>
  <si>
    <t>B4V4A7</t>
  </si>
  <si>
    <t>B4V4A8</t>
  </si>
  <si>
    <t>B4V4A9</t>
  </si>
  <si>
    <t>B4V4C3</t>
  </si>
  <si>
    <t>B4V4C4</t>
  </si>
  <si>
    <t>B4V4C5</t>
  </si>
  <si>
    <t>B4V4C6</t>
  </si>
  <si>
    <t>B4V4C7</t>
  </si>
  <si>
    <t>B4V4C8</t>
  </si>
  <si>
    <t>B4V4C9</t>
  </si>
  <si>
    <t>B4V4E1</t>
  </si>
  <si>
    <t>B4V4E3</t>
  </si>
  <si>
    <t>B4V4E4</t>
  </si>
  <si>
    <t>B4V4E5</t>
  </si>
  <si>
    <t>B4V4E6</t>
  </si>
  <si>
    <t>B4V4E7</t>
  </si>
  <si>
    <t>B4V4E8</t>
  </si>
  <si>
    <t>B4V4E9</t>
  </si>
  <si>
    <t>B4V4G1</t>
  </si>
  <si>
    <t>B4V4G2</t>
  </si>
  <si>
    <t>B4V4G5</t>
  </si>
  <si>
    <t>B4V4H3</t>
  </si>
  <si>
    <t>B4V4H4</t>
  </si>
  <si>
    <t>B5A1E8</t>
  </si>
  <si>
    <t>B5A1E9</t>
  </si>
  <si>
    <t>B5A1G2</t>
  </si>
  <si>
    <t>B5A1H3</t>
  </si>
  <si>
    <t>B5A1H7</t>
  </si>
  <si>
    <t>B5A1H8</t>
  </si>
  <si>
    <t>B5A1J4</t>
  </si>
  <si>
    <t>B5A1J8</t>
  </si>
  <si>
    <t>B5A1J9</t>
  </si>
  <si>
    <t>B5A1K3</t>
  </si>
  <si>
    <t>B5A1K9</t>
  </si>
  <si>
    <t>B5A1L5</t>
  </si>
  <si>
    <t>B5A1L8</t>
  </si>
  <si>
    <t>B5A1L9</t>
  </si>
  <si>
    <t>B5A1M1</t>
  </si>
  <si>
    <t>B5A1M3</t>
  </si>
  <si>
    <t>B5A1N2</t>
  </si>
  <si>
    <t>B5A1N3</t>
  </si>
  <si>
    <t>B5A1N4</t>
  </si>
  <si>
    <t>B5A1N5</t>
  </si>
  <si>
    <t>B5A1N6</t>
  </si>
  <si>
    <t>B5A1N7</t>
  </si>
  <si>
    <t>B5A2N8</t>
  </si>
  <si>
    <t>B5A2N9</t>
  </si>
  <si>
    <t>B5A2P1</t>
  </si>
  <si>
    <t>B5A2P2</t>
  </si>
  <si>
    <t>B5A2P3</t>
  </si>
  <si>
    <t>B5A2P4</t>
  </si>
  <si>
    <t>B5A2P5</t>
  </si>
  <si>
    <t>B5A2R6</t>
  </si>
  <si>
    <t>B5A2R7</t>
  </si>
  <si>
    <t>B5A2R8</t>
  </si>
  <si>
    <t>B5A2W6</t>
  </si>
  <si>
    <t>B5A2W7</t>
  </si>
  <si>
    <t>B5A2X4</t>
  </si>
  <si>
    <t>B5A3A1</t>
  </si>
  <si>
    <t>B5A3A2</t>
  </si>
  <si>
    <t>B5A3B9</t>
  </si>
  <si>
    <t>B5A3C1</t>
  </si>
  <si>
    <t>B5A4C3</t>
  </si>
  <si>
    <t>B5A4C9</t>
  </si>
  <si>
    <t>B5A4P4</t>
  </si>
  <si>
    <t>B5A4P5</t>
  </si>
  <si>
    <t>B5A4P8</t>
  </si>
  <si>
    <t>B5A4P9</t>
  </si>
  <si>
    <t>B5A4R4</t>
  </si>
  <si>
    <t>B5A4R5</t>
  </si>
  <si>
    <t>B5A4S7</t>
  </si>
  <si>
    <t>E1A0C2</t>
  </si>
  <si>
    <t>E1A0C3</t>
  </si>
  <si>
    <t>E1A0C7</t>
  </si>
  <si>
    <t>E1A0C8</t>
  </si>
  <si>
    <t>E1A0G6</t>
  </si>
  <si>
    <t>E1A0H6</t>
  </si>
  <si>
    <t>E1A0H7</t>
  </si>
  <si>
    <t>E1A0H8</t>
  </si>
  <si>
    <t>E1A0K3</t>
  </si>
  <si>
    <t>E1A0K4</t>
  </si>
  <si>
    <t>E1A0K6</t>
  </si>
  <si>
    <t>E1A0K8</t>
  </si>
  <si>
    <t>E1A0M1</t>
  </si>
  <si>
    <t>E1A0M9</t>
  </si>
  <si>
    <t>E1A0N1</t>
  </si>
  <si>
    <t>E1A0N4</t>
  </si>
  <si>
    <t>E1A0N5</t>
  </si>
  <si>
    <t>E1A0N6</t>
  </si>
  <si>
    <t>E1A0P5</t>
  </si>
  <si>
    <t>E1A0P9</t>
  </si>
  <si>
    <t>E1A0R2</t>
  </si>
  <si>
    <t>E1A0R7</t>
  </si>
  <si>
    <t>E1A0R8</t>
  </si>
  <si>
    <t>E1A0T8</t>
  </si>
  <si>
    <t>E1A1A3</t>
  </si>
  <si>
    <t>E1A1A4</t>
  </si>
  <si>
    <t>E1A1A9</t>
  </si>
  <si>
    <t>E1A1B1</t>
  </si>
  <si>
    <t>E1A1B2</t>
  </si>
  <si>
    <t>E1A1B3</t>
  </si>
  <si>
    <t>E1A1B4</t>
  </si>
  <si>
    <t>E1A1B5</t>
  </si>
  <si>
    <t>E1A1B6</t>
  </si>
  <si>
    <t>E1A1B7</t>
  </si>
  <si>
    <t>E1A1B8</t>
  </si>
  <si>
    <t>E1A1B9</t>
  </si>
  <si>
    <t>E1A1C1</t>
  </si>
  <si>
    <t>E1A1C2</t>
  </si>
  <si>
    <t>E1A1C3</t>
  </si>
  <si>
    <t>E1A1C4</t>
  </si>
  <si>
    <t>E1A1C5</t>
  </si>
  <si>
    <t>E1A1C6</t>
  </si>
  <si>
    <t>E1A1C7</t>
  </si>
  <si>
    <t>E1A1E1</t>
  </si>
  <si>
    <t>E1A1E4</t>
  </si>
  <si>
    <t>E1A1E6</t>
  </si>
  <si>
    <t>E1A1E8</t>
  </si>
  <si>
    <t>E1A1E9</t>
  </si>
  <si>
    <t>E1A1G1</t>
  </si>
  <si>
    <t>E1A1G4</t>
  </si>
  <si>
    <t>E1A1G5</t>
  </si>
  <si>
    <t>E1A1G6</t>
  </si>
  <si>
    <t>E1A1G7</t>
  </si>
  <si>
    <t>E1A1G8</t>
  </si>
  <si>
    <t>E1A1H1</t>
  </si>
  <si>
    <t>E1A1H6</t>
  </si>
  <si>
    <t>E1A1H8</t>
  </si>
  <si>
    <t>E1A1H9</t>
  </si>
  <si>
    <t>E1A1J3</t>
  </si>
  <si>
    <t>E1A1J4</t>
  </si>
  <si>
    <t>E1A1J5</t>
  </si>
  <si>
    <t>E1A1J6</t>
  </si>
  <si>
    <t>E1A1J7</t>
  </si>
  <si>
    <t>E1A1L6</t>
  </si>
  <si>
    <t>E1A1L7</t>
  </si>
  <si>
    <t>E1A1L8</t>
  </si>
  <si>
    <t>E1A1L9</t>
  </si>
  <si>
    <t>E1A1M1</t>
  </si>
  <si>
    <t>E1A1M8</t>
  </si>
  <si>
    <t>E1A1N3</t>
  </si>
  <si>
    <t>E1A1N4</t>
  </si>
  <si>
    <t>E1A1N5</t>
  </si>
  <si>
    <t>E1A1N6</t>
  </si>
  <si>
    <t>E1A1N7</t>
  </si>
  <si>
    <t>E1A1N8</t>
  </si>
  <si>
    <t>E1A1S3</t>
  </si>
  <si>
    <t>E1A1S4</t>
  </si>
  <si>
    <t>E1A1S5</t>
  </si>
  <si>
    <t>E1A1S7</t>
  </si>
  <si>
    <t>E1A1S8</t>
  </si>
  <si>
    <t>E1A1T4</t>
  </si>
  <si>
    <t>E1A1T5</t>
  </si>
  <si>
    <t>E1A1X1</t>
  </si>
  <si>
    <t>E1A1Y1</t>
  </si>
  <si>
    <t>E1A1Y2</t>
  </si>
  <si>
    <t>E1A1Y5</t>
  </si>
  <si>
    <t>E1A1Y6</t>
  </si>
  <si>
    <t>E1A1Y7</t>
  </si>
  <si>
    <t>E1A1Y8</t>
  </si>
  <si>
    <t>E1A1Y9</t>
  </si>
  <si>
    <t>E1A1Z1</t>
  </si>
  <si>
    <t>E1A1Z2</t>
  </si>
  <si>
    <t>E1A1Z3</t>
  </si>
  <si>
    <t>E1A1Z4</t>
  </si>
  <si>
    <t>E1A1Z5</t>
  </si>
  <si>
    <t>E1A1Z6</t>
  </si>
  <si>
    <t>E1A1Z7</t>
  </si>
  <si>
    <t>E1A2J8</t>
  </si>
  <si>
    <t>E1A2K1</t>
  </si>
  <si>
    <t>E1A2K2</t>
  </si>
  <si>
    <t>E1A2K3</t>
  </si>
  <si>
    <t>E1A2K4</t>
  </si>
  <si>
    <t>E1A2K5</t>
  </si>
  <si>
    <t>E1A2K6</t>
  </si>
  <si>
    <t>E1A2K7</t>
  </si>
  <si>
    <t>E1A2P2</t>
  </si>
  <si>
    <t>E1A2P3</t>
  </si>
  <si>
    <t>E1A2P4</t>
  </si>
  <si>
    <t>E1A2P5</t>
  </si>
  <si>
    <t>E1A2P6</t>
  </si>
  <si>
    <t>E1A2P8</t>
  </si>
  <si>
    <t>E1A2P9</t>
  </si>
  <si>
    <t>E1A2R1</t>
  </si>
  <si>
    <t>E1A2R2</t>
  </si>
  <si>
    <t>E1A2R3</t>
  </si>
  <si>
    <t>E1A2R4</t>
  </si>
  <si>
    <t>E1A2R5</t>
  </si>
  <si>
    <t>E1A2T6</t>
  </si>
  <si>
    <t>E1A2T7</t>
  </si>
  <si>
    <t>E1A2T8</t>
  </si>
  <si>
    <t>E1A2T9</t>
  </si>
  <si>
    <t>E1A2V1</t>
  </si>
  <si>
    <t>E1A2X8</t>
  </si>
  <si>
    <t>E1A2Y9</t>
  </si>
  <si>
    <t>E1A2Z1</t>
  </si>
  <si>
    <t>E1A3A8</t>
  </si>
  <si>
    <t>E1A3A9</t>
  </si>
  <si>
    <t>E1A3B1</t>
  </si>
  <si>
    <t>E1A3B2</t>
  </si>
  <si>
    <t>E1A3B3</t>
  </si>
  <si>
    <t>E1A3B4</t>
  </si>
  <si>
    <t>E1A3B5</t>
  </si>
  <si>
    <t>E1A3B6</t>
  </si>
  <si>
    <t>E1A3B7</t>
  </si>
  <si>
    <t>E1A3B8</t>
  </si>
  <si>
    <t>E1A3B9</t>
  </si>
  <si>
    <t>E1A3C1</t>
  </si>
  <si>
    <t>E1A3C2</t>
  </si>
  <si>
    <t>E1A3C3</t>
  </si>
  <si>
    <t>E1A3C4</t>
  </si>
  <si>
    <t>E1A3C5</t>
  </si>
  <si>
    <t>E1A3C9</t>
  </si>
  <si>
    <t>E1A3E1</t>
  </si>
  <si>
    <t>E1A3E2</t>
  </si>
  <si>
    <t>E1A3E3</t>
  </si>
  <si>
    <t>E1A3E4</t>
  </si>
  <si>
    <t>E1A3E5</t>
  </si>
  <si>
    <t>E1A3E6</t>
  </si>
  <si>
    <t>E1A3E7</t>
  </si>
  <si>
    <t>E1A3E8</t>
  </si>
  <si>
    <t>E1A3E9</t>
  </si>
  <si>
    <t>E1A3G1</t>
  </si>
  <si>
    <t>E1A3G2</t>
  </si>
  <si>
    <t>E1A3G3</t>
  </si>
  <si>
    <t>E1A3G4</t>
  </si>
  <si>
    <t>E1A3H6</t>
  </si>
  <si>
    <t>E1A3H7</t>
  </si>
  <si>
    <t>E1A3J2</t>
  </si>
  <si>
    <t>E1A3J3</t>
  </si>
  <si>
    <t>E1A3L5</t>
  </si>
  <si>
    <t>E1A3L7</t>
  </si>
  <si>
    <t>E1A3L8</t>
  </si>
  <si>
    <t>E1A3R3</t>
  </si>
  <si>
    <t>E1A3R8</t>
  </si>
  <si>
    <t>E1A3R9</t>
  </si>
  <si>
    <t>E1A3S1</t>
  </si>
  <si>
    <t>E1A3S2</t>
  </si>
  <si>
    <t>E1A3S3</t>
  </si>
  <si>
    <t>E1A3S4</t>
  </si>
  <si>
    <t>E1A3S5</t>
  </si>
  <si>
    <t>E1A3S6</t>
  </si>
  <si>
    <t>E1A3S7</t>
  </si>
  <si>
    <t>E1A3S8</t>
  </si>
  <si>
    <t>E1A3S9</t>
  </si>
  <si>
    <t>E1A3T1</t>
  </si>
  <si>
    <t>E1A3T2</t>
  </si>
  <si>
    <t>E1A3T3</t>
  </si>
  <si>
    <t>E1A3T4</t>
  </si>
  <si>
    <t>E1A3T5</t>
  </si>
  <si>
    <t>E1A3T6</t>
  </si>
  <si>
    <t>E1A3T7</t>
  </si>
  <si>
    <t>E1A3T8</t>
  </si>
  <si>
    <t>E1A3T9</t>
  </si>
  <si>
    <t>E1A3V1</t>
  </si>
  <si>
    <t>E1A3V2</t>
  </si>
  <si>
    <t>E1A3V3</t>
  </si>
  <si>
    <t>E1A3V4</t>
  </si>
  <si>
    <t>E1A3V5</t>
  </si>
  <si>
    <t>E1A3V6</t>
  </si>
  <si>
    <t>E1A3V7</t>
  </si>
  <si>
    <t>E1A3V8</t>
  </si>
  <si>
    <t>E1A3V9</t>
  </si>
  <si>
    <t>E1A3W1</t>
  </si>
  <si>
    <t>E1A3W2</t>
  </si>
  <si>
    <t>E1A3W3</t>
  </si>
  <si>
    <t>E1A3W4</t>
  </si>
  <si>
    <t>E1A3W5</t>
  </si>
  <si>
    <t>E1A3W6</t>
  </si>
  <si>
    <t>E1A3W7</t>
  </si>
  <si>
    <t>E1A3W9</t>
  </si>
  <si>
    <t>E1A3X1</t>
  </si>
  <si>
    <t>E1A3X3</t>
  </si>
  <si>
    <t>E1A3X4</t>
  </si>
  <si>
    <t>E1A3X5</t>
  </si>
  <si>
    <t>E1A3X6</t>
  </si>
  <si>
    <t>E1A3X7</t>
  </si>
  <si>
    <t>E1A3X8</t>
  </si>
  <si>
    <t>E1A3X9</t>
  </si>
  <si>
    <t>E1A4A1</t>
  </si>
  <si>
    <t>E1A4A5</t>
  </si>
  <si>
    <t>E1A4E4</t>
  </si>
  <si>
    <t>E1A4E5</t>
  </si>
  <si>
    <t>E1A4E6</t>
  </si>
  <si>
    <t>E1A4E7</t>
  </si>
  <si>
    <t>E1A4E8</t>
  </si>
  <si>
    <t>E1A4E9</t>
  </si>
  <si>
    <t>E1A4G1</t>
  </si>
  <si>
    <t>E1A4G2</t>
  </si>
  <si>
    <t>E1A4G3</t>
  </si>
  <si>
    <t>E1A4G4</t>
  </si>
  <si>
    <t>E1A4G5</t>
  </si>
  <si>
    <t>E1A4G9</t>
  </si>
  <si>
    <t>E1A4N9</t>
  </si>
  <si>
    <t>E1A4P1</t>
  </si>
  <si>
    <t>E1A4P2</t>
  </si>
  <si>
    <t>E1A4P3</t>
  </si>
  <si>
    <t>E1A4P5</t>
  </si>
  <si>
    <t>E1A4P7</t>
  </si>
  <si>
    <t>E1A4R3</t>
  </si>
  <si>
    <t>E1A4R4</t>
  </si>
  <si>
    <t>E1A4R9</t>
  </si>
  <si>
    <t>E1A4T2</t>
  </si>
  <si>
    <t>E1A4T4</t>
  </si>
  <si>
    <t>E1A4T5</t>
  </si>
  <si>
    <t>E1A4T6</t>
  </si>
  <si>
    <t>E1A4V7</t>
  </si>
  <si>
    <t>E1A4V9</t>
  </si>
  <si>
    <t>E1A4X5</t>
  </si>
  <si>
    <t>E1A4Y6</t>
  </si>
  <si>
    <t>E1A4Z2</t>
  </si>
  <si>
    <t>E1A4Z3</t>
  </si>
  <si>
    <t>E1A4Z4</t>
  </si>
  <si>
    <t>E1A5A2</t>
  </si>
  <si>
    <t>E1A5B2</t>
  </si>
  <si>
    <t>E1A5B6</t>
  </si>
  <si>
    <t>E1A5E3</t>
  </si>
  <si>
    <t>E1A5G6</t>
  </si>
  <si>
    <t>E1A5N3</t>
  </si>
  <si>
    <t>E1A5N4</t>
  </si>
  <si>
    <t>E1A5R4</t>
  </si>
  <si>
    <t>E1A5T2</t>
  </si>
  <si>
    <t>E1A5T5</t>
  </si>
  <si>
    <t>E1A5Y4</t>
  </si>
  <si>
    <t>E1A5Y5</t>
  </si>
  <si>
    <t>E1A5Y7</t>
  </si>
  <si>
    <t>E1A6A4</t>
  </si>
  <si>
    <t>E1A6C2</t>
  </si>
  <si>
    <t>E1A6R6</t>
  </si>
  <si>
    <t>E1A6R7</t>
  </si>
  <si>
    <t>E1A6R9</t>
  </si>
  <si>
    <t>E1A6S5</t>
  </si>
  <si>
    <t>E1A6S6</t>
  </si>
  <si>
    <t>E1A6T1</t>
  </si>
  <si>
    <t>E1A6T2</t>
  </si>
  <si>
    <t>E1A6V4</t>
  </si>
  <si>
    <t>E1A6W7</t>
  </si>
  <si>
    <t>E1A6W8</t>
  </si>
  <si>
    <t>E1A6W9</t>
  </si>
  <si>
    <t>E1A6X7</t>
  </si>
  <si>
    <t>E1A6Y9</t>
  </si>
  <si>
    <t>E1A7J7</t>
  </si>
  <si>
    <t>E1A7J9</t>
  </si>
  <si>
    <t>E1A7P8</t>
  </si>
  <si>
    <t>E1A7R1</t>
  </si>
  <si>
    <t>E1A7R9</t>
  </si>
  <si>
    <t>E1A7S2</t>
  </si>
  <si>
    <t>E1A7W7</t>
  </si>
  <si>
    <t>E1A7Y2</t>
  </si>
  <si>
    <t>E1A7Y3</t>
  </si>
  <si>
    <t>E1A7Y8</t>
  </si>
  <si>
    <t>E1A7Z4</t>
  </si>
  <si>
    <t>E1A8B5</t>
  </si>
  <si>
    <t>E1A8E3</t>
  </si>
  <si>
    <t>E1A8E6</t>
  </si>
  <si>
    <t>E1A8E7</t>
  </si>
  <si>
    <t>E1A8E8</t>
  </si>
  <si>
    <t>E1A8H1</t>
  </si>
  <si>
    <t>E1A8H7</t>
  </si>
  <si>
    <t>E1A8K4</t>
  </si>
  <si>
    <t>E1A8M2</t>
  </si>
  <si>
    <t>E1A8M5</t>
  </si>
  <si>
    <t>E1A8N1</t>
  </si>
  <si>
    <t>E1A8N2</t>
  </si>
  <si>
    <t>E1A8P9</t>
  </si>
  <si>
    <t>E1A8S5</t>
  </si>
  <si>
    <t>E1A8T2</t>
  </si>
  <si>
    <t>E1A8T4</t>
  </si>
  <si>
    <t>E1A8V3</t>
  </si>
  <si>
    <t>E1A8V4</t>
  </si>
  <si>
    <t>E1A8W1</t>
  </si>
  <si>
    <t>E1A8W2</t>
  </si>
  <si>
    <t>E1A8X4</t>
  </si>
  <si>
    <t>E1A8Z8</t>
  </si>
  <si>
    <t>E1A8Z9</t>
  </si>
  <si>
    <t>E1A9A2</t>
  </si>
  <si>
    <t>E1A9B9</t>
  </si>
  <si>
    <t>E1A9C1</t>
  </si>
  <si>
    <t>E1B0B2</t>
  </si>
  <si>
    <t>E1B0E6</t>
  </si>
  <si>
    <t>E1B3G9</t>
  </si>
  <si>
    <t>E1B3H6</t>
  </si>
  <si>
    <t>E1B3L4</t>
  </si>
  <si>
    <t>E1B4K7</t>
  </si>
  <si>
    <t>E1B4Y6</t>
  </si>
  <si>
    <t>E1B4Y7</t>
  </si>
  <si>
    <t>E1B4Y8</t>
  </si>
  <si>
    <t>E1B4Z1</t>
  </si>
  <si>
    <t>E1B4Z5</t>
  </si>
  <si>
    <t>E1B4Z6</t>
  </si>
  <si>
    <t>E1B4Z7</t>
  </si>
  <si>
    <t>E1B4Z8</t>
  </si>
  <si>
    <t>E1B4Z9</t>
  </si>
  <si>
    <t>E1B5A1</t>
  </si>
  <si>
    <t>E1B5A2</t>
  </si>
  <si>
    <t>E1B5A3</t>
  </si>
  <si>
    <t>E1B5A4</t>
  </si>
  <si>
    <t>E1B5A5</t>
  </si>
  <si>
    <t>E1B5A6</t>
  </si>
  <si>
    <t>E1B5A7</t>
  </si>
  <si>
    <t>E1B5A8</t>
  </si>
  <si>
    <t>E1B5A9</t>
  </si>
  <si>
    <t>E1B5B2</t>
  </si>
  <si>
    <t>E1B5B3</t>
  </si>
  <si>
    <t>E1B5B4</t>
  </si>
  <si>
    <t>E1B5B5</t>
  </si>
  <si>
    <t>E1B5B6</t>
  </si>
  <si>
    <t>E1B5B7</t>
  </si>
  <si>
    <t>E1B5B8</t>
  </si>
  <si>
    <t>E1B5C3</t>
  </si>
  <si>
    <t>E1B5C4</t>
  </si>
  <si>
    <t>E1B5C5</t>
  </si>
  <si>
    <t>E1B5C6</t>
  </si>
  <si>
    <t>E1B5C7</t>
  </si>
  <si>
    <t>E1B5C8</t>
  </si>
  <si>
    <t>E1B5C9</t>
  </si>
  <si>
    <t>E1B5E1</t>
  </si>
  <si>
    <t>E1B5E4</t>
  </si>
  <si>
    <t>E1B5E6</t>
  </si>
  <si>
    <t>E1B5E7</t>
  </si>
  <si>
    <t>E1B5E9</t>
  </si>
  <si>
    <t>E1B5G1</t>
  </si>
  <si>
    <t>E1B5G2</t>
  </si>
  <si>
    <t>E1B5G4</t>
  </si>
  <si>
    <t>E1B5G7</t>
  </si>
  <si>
    <t>E1B5G8</t>
  </si>
  <si>
    <t>E1B5G9</t>
  </si>
  <si>
    <t>E1B5H1</t>
  </si>
  <si>
    <t>E1B5H2</t>
  </si>
  <si>
    <t>E1B5H6</t>
  </si>
  <si>
    <t>E1B5H7</t>
  </si>
  <si>
    <t>E1B5K3</t>
  </si>
  <si>
    <t>E1B5K4</t>
  </si>
  <si>
    <t>E1B5T6</t>
  </si>
  <si>
    <t>E1C0A3</t>
  </si>
  <si>
    <t>E1C0B2</t>
  </si>
  <si>
    <t>E1C0C5</t>
  </si>
  <si>
    <t>E1C0E1</t>
  </si>
  <si>
    <t>E1C0E6</t>
  </si>
  <si>
    <t>E1C0H7</t>
  </si>
  <si>
    <t>E1C0J1</t>
  </si>
  <si>
    <t>E1C0J8</t>
  </si>
  <si>
    <t>E1C0K1</t>
  </si>
  <si>
    <t>E1C0L1</t>
  </si>
  <si>
    <t>E1C0L2</t>
  </si>
  <si>
    <t>E1C0M6</t>
  </si>
  <si>
    <t>E1C0P4</t>
  </si>
  <si>
    <t>E1C0P8</t>
  </si>
  <si>
    <t>E1C0R5</t>
  </si>
  <si>
    <t>E1C1A1</t>
  </si>
  <si>
    <t>E1C1A4</t>
  </si>
  <si>
    <t>E1C1A6</t>
  </si>
  <si>
    <t>E1C1A7</t>
  </si>
  <si>
    <t>E1C1A8</t>
  </si>
  <si>
    <t>E1C1A9</t>
  </si>
  <si>
    <t>E1C1B1</t>
  </si>
  <si>
    <t>E1C1B2</t>
  </si>
  <si>
    <t>E1C1B3</t>
  </si>
  <si>
    <t>E1C1B4</t>
  </si>
  <si>
    <t>E1C1B8</t>
  </si>
  <si>
    <t>E1C1B9</t>
  </si>
  <si>
    <t>E1C1C2</t>
  </si>
  <si>
    <t>E1C1C4</t>
  </si>
  <si>
    <t>E1C1C5</t>
  </si>
  <si>
    <t>E1C1C6</t>
  </si>
  <si>
    <t>E1C1C8</t>
  </si>
  <si>
    <t>E1C1C9</t>
  </si>
  <si>
    <t>E1C1E8</t>
  </si>
  <si>
    <t>E1C1H4</t>
  </si>
  <si>
    <t>E1C1H5</t>
  </si>
  <si>
    <t>E1C1H6</t>
  </si>
  <si>
    <t>E1C1H7</t>
  </si>
  <si>
    <t>E1C1J4</t>
  </si>
  <si>
    <t>E1C1J8</t>
  </si>
  <si>
    <t>E1C1N4</t>
  </si>
  <si>
    <t>E1C1N5</t>
  </si>
  <si>
    <t>E1C1N6</t>
  </si>
  <si>
    <t>E1C1S8</t>
  </si>
  <si>
    <t>E1C1T2</t>
  </si>
  <si>
    <t>E1C1Z8</t>
  </si>
  <si>
    <t>E1C1Z9</t>
  </si>
  <si>
    <t>E1C2A1</t>
  </si>
  <si>
    <t>E1C2A2</t>
  </si>
  <si>
    <t>E1C2A3</t>
  </si>
  <si>
    <t>E1C2J7</t>
  </si>
  <si>
    <t>E1C2J8</t>
  </si>
  <si>
    <t>E1C2J9</t>
  </si>
  <si>
    <t>E1C2K3</t>
  </si>
  <si>
    <t>E1C2K4</t>
  </si>
  <si>
    <t>E1C2K8</t>
  </si>
  <si>
    <t>E1C2L1</t>
  </si>
  <si>
    <t>E1C2L2</t>
  </si>
  <si>
    <t>E1C2L5</t>
  </si>
  <si>
    <t>E1C2V1</t>
  </si>
  <si>
    <t>E1C2V3</t>
  </si>
  <si>
    <t>E1C2V5</t>
  </si>
  <si>
    <t>E1C2V6</t>
  </si>
  <si>
    <t>E1C2V7</t>
  </si>
  <si>
    <t>E1C2V8</t>
  </si>
  <si>
    <t>E1C2V9</t>
  </si>
  <si>
    <t>E1C2W1</t>
  </si>
  <si>
    <t>E1C2W2</t>
  </si>
  <si>
    <t>E1C2W3</t>
  </si>
  <si>
    <t>E1C2W4</t>
  </si>
  <si>
    <t>E1C2W5</t>
  </si>
  <si>
    <t>E1C2W6</t>
  </si>
  <si>
    <t>E1C2W7</t>
  </si>
  <si>
    <t>E1C2W8</t>
  </si>
  <si>
    <t>E1C2W9</t>
  </si>
  <si>
    <t>E1C2X1</t>
  </si>
  <si>
    <t>E1C3E1</t>
  </si>
  <si>
    <t>E1C3E2</t>
  </si>
  <si>
    <t>E1C3E3</t>
  </si>
  <si>
    <t>E1C3G7</t>
  </si>
  <si>
    <t>E1C3G8</t>
  </si>
  <si>
    <t>E1C3G9</t>
  </si>
  <si>
    <t>E1C3M2</t>
  </si>
  <si>
    <t>E1C4L6</t>
  </si>
  <si>
    <t>E1C4L9</t>
  </si>
  <si>
    <t>E1C4M1</t>
  </si>
  <si>
    <t>E1C4M2</t>
  </si>
  <si>
    <t>E1C4M4</t>
  </si>
  <si>
    <t>E1C4M5</t>
  </si>
  <si>
    <t>E1C4M6</t>
  </si>
  <si>
    <t>E1C4M7</t>
  </si>
  <si>
    <t>E1C4M9</t>
  </si>
  <si>
    <t>E1C4N1</t>
  </si>
  <si>
    <t>E1C4N2</t>
  </si>
  <si>
    <t>E1C4N3</t>
  </si>
  <si>
    <t>E1C4N4</t>
  </si>
  <si>
    <t>E1C4N9</t>
  </si>
  <si>
    <t>E1C4P2</t>
  </si>
  <si>
    <t>E1C4P3</t>
  </si>
  <si>
    <t>E1C4P6</t>
  </si>
  <si>
    <t>E1C4P7</t>
  </si>
  <si>
    <t>E1C4P8</t>
  </si>
  <si>
    <t>E1C4P9</t>
  </si>
  <si>
    <t>E1C4R1</t>
  </si>
  <si>
    <t>E1C4R2</t>
  </si>
  <si>
    <t>E1C4R3</t>
  </si>
  <si>
    <t>E1C4R4</t>
  </si>
  <si>
    <t>E1C4R5</t>
  </si>
  <si>
    <t>E1C4R6</t>
  </si>
  <si>
    <t>E1C4R7</t>
  </si>
  <si>
    <t>E1C4R8</t>
  </si>
  <si>
    <t>E1C4R9</t>
  </si>
  <si>
    <t>E1C4S3</t>
  </si>
  <si>
    <t>E1C4S9</t>
  </si>
  <si>
    <t>E1C4T1</t>
  </si>
  <si>
    <t>E1C4T2</t>
  </si>
  <si>
    <t>E1C4T3</t>
  </si>
  <si>
    <t>E1C4T9</t>
  </si>
  <si>
    <t>E1C4V1</t>
  </si>
  <si>
    <t>E1C4V4</t>
  </si>
  <si>
    <t>E1C4W3</t>
  </si>
  <si>
    <t>E1C4W4</t>
  </si>
  <si>
    <t>E1C4W8</t>
  </si>
  <si>
    <t>E1C4X7</t>
  </si>
  <si>
    <t>E1C4X8</t>
  </si>
  <si>
    <t>E1C4X9</t>
  </si>
  <si>
    <t>E1C5A2</t>
  </si>
  <si>
    <t>E1C5A3</t>
  </si>
  <si>
    <t>E1C5A4</t>
  </si>
  <si>
    <t>E1C5A5</t>
  </si>
  <si>
    <t>E1C5A6</t>
  </si>
  <si>
    <t>E1C5A7</t>
  </si>
  <si>
    <t>E1C5A8</t>
  </si>
  <si>
    <t>E1C5B1</t>
  </si>
  <si>
    <t>E1C5B6</t>
  </si>
  <si>
    <t>E1C5B7</t>
  </si>
  <si>
    <t>E1C5B8</t>
  </si>
  <si>
    <t>E1C5B9</t>
  </si>
  <si>
    <t>E1C5E6</t>
  </si>
  <si>
    <t>E1C5E7</t>
  </si>
  <si>
    <t>E1C5H2</t>
  </si>
  <si>
    <t>E1C5H3</t>
  </si>
  <si>
    <t>E1C5H6</t>
  </si>
  <si>
    <t>E1C5R7</t>
  </si>
  <si>
    <t>E1C5R8</t>
  </si>
  <si>
    <t>E1C5S1</t>
  </si>
  <si>
    <t>E1C5S7</t>
  </si>
  <si>
    <t>E1C5S8</t>
  </si>
  <si>
    <t>E1C5S9</t>
  </si>
  <si>
    <t>E1C5T1</t>
  </si>
  <si>
    <t>E1C5V1</t>
  </si>
  <si>
    <t>E1C5V2</t>
  </si>
  <si>
    <t>E1C5V3</t>
  </si>
  <si>
    <t>E1C5V4</t>
  </si>
  <si>
    <t>E1C5V5</t>
  </si>
  <si>
    <t>E1C5V6</t>
  </si>
  <si>
    <t>E1C5V7</t>
  </si>
  <si>
    <t>E1C5X3</t>
  </si>
  <si>
    <t>E1C5X4</t>
  </si>
  <si>
    <t>E1C5X5</t>
  </si>
  <si>
    <t>E1C5X9</t>
  </si>
  <si>
    <t>E1C5Y2</t>
  </si>
  <si>
    <t>E1C5Y3</t>
  </si>
  <si>
    <t>E1C6A7</t>
  </si>
  <si>
    <t>E1C8X3</t>
  </si>
  <si>
    <t>E1C9E6</t>
  </si>
  <si>
    <t>E1C9M2</t>
  </si>
  <si>
    <t>E1C9M3</t>
  </si>
  <si>
    <t>E1C9P6</t>
  </si>
  <si>
    <t>E1C9V8</t>
  </si>
  <si>
    <t>E1C9X9</t>
  </si>
  <si>
    <t>E1C9Y8</t>
  </si>
  <si>
    <t>E1E1G1</t>
  </si>
  <si>
    <t>E1E1G3</t>
  </si>
  <si>
    <t>E1E1G4</t>
  </si>
  <si>
    <t>E1E1N8</t>
  </si>
  <si>
    <t>E1E1N9</t>
  </si>
  <si>
    <t>E1E1V8</t>
  </si>
  <si>
    <t>E1E1V9</t>
  </si>
  <si>
    <t>E1E1W1</t>
  </si>
  <si>
    <t>E1E1W2</t>
  </si>
  <si>
    <t>E1E1W3</t>
  </si>
  <si>
    <t>E1E1W4</t>
  </si>
  <si>
    <t>E1E1W5</t>
  </si>
  <si>
    <t>E1E1X3</t>
  </si>
  <si>
    <t>E1E1X4</t>
  </si>
  <si>
    <t>E1E1X5</t>
  </si>
  <si>
    <t>E1E1X6</t>
  </si>
  <si>
    <t>E1E1X7</t>
  </si>
  <si>
    <t>E1E1X8</t>
  </si>
  <si>
    <t>E1E1X9</t>
  </si>
  <si>
    <t>E1E1Y1</t>
  </si>
  <si>
    <t>E1E1Y2</t>
  </si>
  <si>
    <t>E1E1Y3</t>
  </si>
  <si>
    <t>E1E1Y4</t>
  </si>
  <si>
    <t>E1E1Y5</t>
  </si>
  <si>
    <t>E1E1Y9</t>
  </si>
  <si>
    <t>E1E1Z1</t>
  </si>
  <si>
    <t>E1E1Z3</t>
  </si>
  <si>
    <t>E1E1Z5</t>
  </si>
  <si>
    <t>E1E1Z7</t>
  </si>
  <si>
    <t>E1E1Z9</t>
  </si>
  <si>
    <t>E1E2A2</t>
  </si>
  <si>
    <t>E1E3B8</t>
  </si>
  <si>
    <t>E1E3C2</t>
  </si>
  <si>
    <t>E1E3C5</t>
  </si>
  <si>
    <t>E1E3C6</t>
  </si>
  <si>
    <t>E1E3C7</t>
  </si>
  <si>
    <t>E1E3C8</t>
  </si>
  <si>
    <t>E1E3H5</t>
  </si>
  <si>
    <t>E1E3H6</t>
  </si>
  <si>
    <t>E1E3H7</t>
  </si>
  <si>
    <t>E1E3H8</t>
  </si>
  <si>
    <t>E1E3J2</t>
  </si>
  <si>
    <t>E1E3J3</t>
  </si>
  <si>
    <t>E1E3J4</t>
  </si>
  <si>
    <t>E1E3J5</t>
  </si>
  <si>
    <t>E1E3J8</t>
  </si>
  <si>
    <t>E1E3J9</t>
  </si>
  <si>
    <t>E1E3K1</t>
  </si>
  <si>
    <t>E1E3K2</t>
  </si>
  <si>
    <t>E1E3K8</t>
  </si>
  <si>
    <t>E1E3K9</t>
  </si>
  <si>
    <t>E1E3L1</t>
  </si>
  <si>
    <t>E1E3L2</t>
  </si>
  <si>
    <t>E1E3L7</t>
  </si>
  <si>
    <t>E1E3L8</t>
  </si>
  <si>
    <t>E1E3L9</t>
  </si>
  <si>
    <t>E1E3M1</t>
  </si>
  <si>
    <t>E1E3M3</t>
  </si>
  <si>
    <t>E1E3M5</t>
  </si>
  <si>
    <t>E1E3M8</t>
  </si>
  <si>
    <t>E1E3M9</t>
  </si>
  <si>
    <t>E1E3N1</t>
  </si>
  <si>
    <t>E1E3N2</t>
  </si>
  <si>
    <t>E1E3P8</t>
  </si>
  <si>
    <t>E1E3P9</t>
  </si>
  <si>
    <t>E2A0B5</t>
  </si>
  <si>
    <t>E2A0B6</t>
  </si>
  <si>
    <t>E2A0B7</t>
  </si>
  <si>
    <t>E2A1H8</t>
  </si>
  <si>
    <t>E2A1J1</t>
  </si>
  <si>
    <t>E2A1J2</t>
  </si>
  <si>
    <t>E2A1J3</t>
  </si>
  <si>
    <t>E2A1J5</t>
  </si>
  <si>
    <t>E2A1J7</t>
  </si>
  <si>
    <t>E2A1J9</t>
  </si>
  <si>
    <t>E2A1K1</t>
  </si>
  <si>
    <t>E2A1K2</t>
  </si>
  <si>
    <t>E2A1R9</t>
  </si>
  <si>
    <t>E2A1S2</t>
  </si>
  <si>
    <t>E2A1S4</t>
  </si>
  <si>
    <t>E2A1S7</t>
  </si>
  <si>
    <t>E2A1V8</t>
  </si>
  <si>
    <t>E2A1W8</t>
  </si>
  <si>
    <t>E2A1X8</t>
  </si>
  <si>
    <t>E2A1Z1</t>
  </si>
  <si>
    <t>E2A1Z6</t>
  </si>
  <si>
    <t>E2A1Z7</t>
  </si>
  <si>
    <t>E2A1Z8</t>
  </si>
  <si>
    <t>E2A1Z9</t>
  </si>
  <si>
    <t>E2A2A1</t>
  </si>
  <si>
    <t>E2A2A2</t>
  </si>
  <si>
    <t>E2A2A3</t>
  </si>
  <si>
    <t>E2A2A4</t>
  </si>
  <si>
    <t>E2A2A5</t>
  </si>
  <si>
    <t>E2A3A9</t>
  </si>
  <si>
    <t>E2A3B1</t>
  </si>
  <si>
    <t>E2A3B2</t>
  </si>
  <si>
    <t>E2A3E1</t>
  </si>
  <si>
    <t>E2A3E4</t>
  </si>
  <si>
    <t>E2A3E5</t>
  </si>
  <si>
    <t>E2A3E6</t>
  </si>
  <si>
    <t>E2A3E7</t>
  </si>
  <si>
    <t>E2A3G7</t>
  </si>
  <si>
    <t>E2A3G8</t>
  </si>
  <si>
    <t>E2A3M9</t>
  </si>
  <si>
    <t>E2A3P2</t>
  </si>
  <si>
    <t>E2A3P3</t>
  </si>
  <si>
    <t>E2A3R2</t>
  </si>
  <si>
    <t>E2A3R3</t>
  </si>
  <si>
    <t>E2A3X1</t>
  </si>
  <si>
    <t>E2A3Y1</t>
  </si>
  <si>
    <t>E2A3Y3</t>
  </si>
  <si>
    <t>E2A4C9</t>
  </si>
  <si>
    <t>E2A4E6</t>
  </si>
  <si>
    <t>E2A4K6</t>
  </si>
  <si>
    <t>E2A4K7</t>
  </si>
  <si>
    <t>E2A4K9</t>
  </si>
  <si>
    <t>E2A4L1</t>
  </si>
  <si>
    <t>E2A4L7</t>
  </si>
  <si>
    <t>E2A4M6</t>
  </si>
  <si>
    <t>E2A4M7</t>
  </si>
  <si>
    <t>E2A4M9</t>
  </si>
  <si>
    <t>E2A4N5</t>
  </si>
  <si>
    <t>E2A4N6</t>
  </si>
  <si>
    <t>E2A4P2</t>
  </si>
  <si>
    <t>E2A4P8</t>
  </si>
  <si>
    <t>E2A4R9</t>
  </si>
  <si>
    <t>E2A4T9</t>
  </si>
  <si>
    <t>E2A4V9</t>
  </si>
  <si>
    <t>E2A4Z8</t>
  </si>
  <si>
    <t>E2A5A9</t>
  </si>
  <si>
    <t>E2A6N3</t>
  </si>
  <si>
    <t>E2A7B7</t>
  </si>
  <si>
    <t>E2A7J5</t>
  </si>
  <si>
    <t>E2A7J9</t>
  </si>
  <si>
    <t>E2A7K3</t>
  </si>
  <si>
    <t>E2A7K6</t>
  </si>
  <si>
    <t>E2A7K7</t>
  </si>
  <si>
    <t>E2A7K8</t>
  </si>
  <si>
    <t>E3A0R2</t>
  </si>
  <si>
    <t>E3A0R3</t>
  </si>
  <si>
    <t>E3A0S6</t>
  </si>
  <si>
    <t>E3A0T1</t>
  </si>
  <si>
    <t>E3A3J7</t>
  </si>
  <si>
    <t>E3A3J8</t>
  </si>
  <si>
    <t>E3A3K2</t>
  </si>
  <si>
    <t>E3A3K4</t>
  </si>
  <si>
    <t>E3A3S2</t>
  </si>
  <si>
    <t>E3A3S3</t>
  </si>
  <si>
    <t>E3A3S4</t>
  </si>
  <si>
    <t>E3A3S5</t>
  </si>
  <si>
    <t>E3A3S6</t>
  </si>
  <si>
    <t>E3A3S7</t>
  </si>
  <si>
    <t>E3A3S8</t>
  </si>
  <si>
    <t>E3A3S9</t>
  </si>
  <si>
    <t>E3A3T4</t>
  </si>
  <si>
    <t>E3A3T8</t>
  </si>
  <si>
    <t>E3A3T9</t>
  </si>
  <si>
    <t>E3A3V1</t>
  </si>
  <si>
    <t>E3A3V2</t>
  </si>
  <si>
    <t>E3A3V3</t>
  </si>
  <si>
    <t>E3A3V8</t>
  </si>
  <si>
    <t>E3A3W4</t>
  </si>
  <si>
    <t>E3A3Y2</t>
  </si>
  <si>
    <t>E3A3Y4</t>
  </si>
  <si>
    <t>E3A3Y6</t>
  </si>
  <si>
    <t>E3A3Z2</t>
  </si>
  <si>
    <t>E3A3Z6</t>
  </si>
  <si>
    <t>E3A3Z8</t>
  </si>
  <si>
    <t>E3A4A2</t>
  </si>
  <si>
    <t>E3A4A4</t>
  </si>
  <si>
    <t>E3A4A5</t>
  </si>
  <si>
    <t>E3A4A6</t>
  </si>
  <si>
    <t>E3A4A7</t>
  </si>
  <si>
    <t>E3A4A8</t>
  </si>
  <si>
    <t>E3A4A9</t>
  </si>
  <si>
    <t>E3A4B1</t>
  </si>
  <si>
    <t>E3A4B7</t>
  </si>
  <si>
    <t>E3A4E3</t>
  </si>
  <si>
    <t>E3A4E6</t>
  </si>
  <si>
    <t>E3A4E9</t>
  </si>
  <si>
    <t>E3A4H8</t>
  </si>
  <si>
    <t>E3A4H9</t>
  </si>
  <si>
    <t>E3A4J1</t>
  </si>
  <si>
    <t>E3A4J2</t>
  </si>
  <si>
    <t>E3A4J3</t>
  </si>
  <si>
    <t>E3A4J4</t>
  </si>
  <si>
    <t>E3A4J5</t>
  </si>
  <si>
    <t>E3A4J6</t>
  </si>
  <si>
    <t>E3A4J7</t>
  </si>
  <si>
    <t>E3A4J8</t>
  </si>
  <si>
    <t>E3A4J9</t>
  </si>
  <si>
    <t>E3A4K2</t>
  </si>
  <si>
    <t>E3A4K3</t>
  </si>
  <si>
    <t>E3A4K4</t>
  </si>
  <si>
    <t>E3A4K5</t>
  </si>
  <si>
    <t>E3A4K6</t>
  </si>
  <si>
    <t>E3A4K7</t>
  </si>
  <si>
    <t>E3A4K9</t>
  </si>
  <si>
    <t>E3A4L2</t>
  </si>
  <si>
    <t>E3A4L3</t>
  </si>
  <si>
    <t>E3A4L4</t>
  </si>
  <si>
    <t>E3A4L5</t>
  </si>
  <si>
    <t>E3A4L6</t>
  </si>
  <si>
    <t>E3A4L7</t>
  </si>
  <si>
    <t>E3A4L8</t>
  </si>
  <si>
    <t>E3A4L9</t>
  </si>
  <si>
    <t>E3A4M1</t>
  </si>
  <si>
    <t>E3A4M2</t>
  </si>
  <si>
    <t>E3A4M3</t>
  </si>
  <si>
    <t>E3A4M4</t>
  </si>
  <si>
    <t>E3A4M5</t>
  </si>
  <si>
    <t>E3A4M6</t>
  </si>
  <si>
    <t>E3A4M7</t>
  </si>
  <si>
    <t>E3A4M8</t>
  </si>
  <si>
    <t>E3A4M9</t>
  </si>
  <si>
    <t>E3A4N1</t>
  </si>
  <si>
    <t>E3A4N2</t>
  </si>
  <si>
    <t>E3A4N3</t>
  </si>
  <si>
    <t>E3A4N5</t>
  </si>
  <si>
    <t>E3A4N7</t>
  </si>
  <si>
    <t>E3A4N8</t>
  </si>
  <si>
    <t>E3A4P1</t>
  </si>
  <si>
    <t>E3A4P2</t>
  </si>
  <si>
    <t>E3A4P3</t>
  </si>
  <si>
    <t>E3A4P6</t>
  </si>
  <si>
    <t>E3A4P7</t>
  </si>
  <si>
    <t>E3A4P8</t>
  </si>
  <si>
    <t>E3A4P9</t>
  </si>
  <si>
    <t>E3A4R1</t>
  </si>
  <si>
    <t>E3A4R2</t>
  </si>
  <si>
    <t>E3A4R3</t>
  </si>
  <si>
    <t>E3A4R4</t>
  </si>
  <si>
    <t>E3A4R5</t>
  </si>
  <si>
    <t>E3A4R6</t>
  </si>
  <si>
    <t>E3A4S3</t>
  </si>
  <si>
    <t>E3A5B2</t>
  </si>
  <si>
    <t>E3A5B3</t>
  </si>
  <si>
    <t>E3A5B4</t>
  </si>
  <si>
    <t>E3A5B5</t>
  </si>
  <si>
    <t>E3A5B6</t>
  </si>
  <si>
    <t>E3A5C3</t>
  </si>
  <si>
    <t>E3A5E1</t>
  </si>
  <si>
    <t>E3A5E8</t>
  </si>
  <si>
    <t>E3A5H6</t>
  </si>
  <si>
    <t>E3A5P8</t>
  </si>
  <si>
    <t>E3A5P9</t>
  </si>
  <si>
    <t>E3A5R1</t>
  </si>
  <si>
    <t>E3A5R9</t>
  </si>
  <si>
    <t>E3A5T4</t>
  </si>
  <si>
    <t>E3A5T5</t>
  </si>
  <si>
    <t>E3A5T8</t>
  </si>
  <si>
    <t>E3A5V2</t>
  </si>
  <si>
    <t>E3A6R8</t>
  </si>
  <si>
    <t>E3A6R9</t>
  </si>
  <si>
    <t>E3A6S1</t>
  </si>
  <si>
    <t>E3A6V9</t>
  </si>
  <si>
    <t>E3A7G6</t>
  </si>
  <si>
    <t>E3A7G7</t>
  </si>
  <si>
    <t>E3A8V5</t>
  </si>
  <si>
    <t>E3A8V6</t>
  </si>
  <si>
    <t>E3A8V7</t>
  </si>
  <si>
    <t>E3A8V8</t>
  </si>
  <si>
    <t>E3A8V9</t>
  </si>
  <si>
    <t>E3A8W1</t>
  </si>
  <si>
    <t>E3A8W2</t>
  </si>
  <si>
    <t>E3A8W3</t>
  </si>
  <si>
    <t>E3A8W4</t>
  </si>
  <si>
    <t>E3A8W5</t>
  </si>
  <si>
    <t>E3A8W6</t>
  </si>
  <si>
    <t>E3A8W7</t>
  </si>
  <si>
    <t>E3A8W8</t>
  </si>
  <si>
    <t>E3A8X5</t>
  </si>
  <si>
    <t>E3A8X6</t>
  </si>
  <si>
    <t>E3A8X7</t>
  </si>
  <si>
    <t>E3A8X8</t>
  </si>
  <si>
    <t>E3A8X9</t>
  </si>
  <si>
    <t>E3A9G6</t>
  </si>
  <si>
    <t>E3A9T2</t>
  </si>
  <si>
    <t>E3A9T3</t>
  </si>
  <si>
    <t>E3A9T4</t>
  </si>
  <si>
    <t>E3A9T5</t>
  </si>
  <si>
    <t>E3A9T6</t>
  </si>
  <si>
    <t>E3A9T7</t>
  </si>
  <si>
    <t>E3A9V3</t>
  </si>
  <si>
    <t>E3A9W6</t>
  </si>
  <si>
    <t>E3A9X2</t>
  </si>
  <si>
    <t>E3A9Y5</t>
  </si>
  <si>
    <t>E3A9Y8</t>
  </si>
  <si>
    <t>E3L0C3</t>
  </si>
  <si>
    <t>E3L1A6</t>
  </si>
  <si>
    <t>E3L1A7</t>
  </si>
  <si>
    <t>E3L1A8</t>
  </si>
  <si>
    <t>E3L1A9</t>
  </si>
  <si>
    <t>E3L1B1</t>
  </si>
  <si>
    <t>E3L1B2</t>
  </si>
  <si>
    <t>E3L1B3</t>
  </si>
  <si>
    <t>E3L1B4</t>
  </si>
  <si>
    <t>E3L1B8</t>
  </si>
  <si>
    <t>E3L1B9</t>
  </si>
  <si>
    <t>E3L1C1</t>
  </si>
  <si>
    <t>E3L1C7</t>
  </si>
  <si>
    <t>E3L1C8</t>
  </si>
  <si>
    <t>E3L1C9</t>
  </si>
  <si>
    <t>E3L1E8</t>
  </si>
  <si>
    <t>E3L1G1</t>
  </si>
  <si>
    <t>E3L1G3</t>
  </si>
  <si>
    <t>E3L1J3</t>
  </si>
  <si>
    <t>E3L1J5</t>
  </si>
  <si>
    <t>E3L1J7</t>
  </si>
  <si>
    <t>E3L1J9</t>
  </si>
  <si>
    <t>E3L1K2</t>
  </si>
  <si>
    <t>E3L1K3</t>
  </si>
  <si>
    <t>E3L1K7</t>
  </si>
  <si>
    <t>E3L1K8</t>
  </si>
  <si>
    <t>E3L1K9</t>
  </si>
  <si>
    <t>E3L1L4</t>
  </si>
  <si>
    <t>E3L1L5</t>
  </si>
  <si>
    <t>E3L1L6</t>
  </si>
  <si>
    <t>E3L1L7</t>
  </si>
  <si>
    <t>E3L1L8</t>
  </si>
  <si>
    <t>E3L1L9</t>
  </si>
  <si>
    <t>E3L1M2</t>
  </si>
  <si>
    <t>E3L1N3</t>
  </si>
  <si>
    <t>E3L1R7</t>
  </si>
  <si>
    <t>E3L1R9</t>
  </si>
  <si>
    <t>E3L1S2</t>
  </si>
  <si>
    <t>E3L1S3</t>
  </si>
  <si>
    <t>E3L1S4</t>
  </si>
  <si>
    <t>E3L1S5</t>
  </si>
  <si>
    <t>E3L1S6</t>
  </si>
  <si>
    <t>E3L1S7</t>
  </si>
  <si>
    <t>E3L2C6</t>
  </si>
  <si>
    <t>E3L2C7</t>
  </si>
  <si>
    <t>E3L2C8</t>
  </si>
  <si>
    <t>E3L2E4</t>
  </si>
  <si>
    <t>E3L2E6</t>
  </si>
  <si>
    <t>E3L2G1</t>
  </si>
  <si>
    <t>E3L2G2</t>
  </si>
  <si>
    <t>E3L2G6</t>
  </si>
  <si>
    <t>E3L2G7</t>
  </si>
  <si>
    <t>E3L2H3</t>
  </si>
  <si>
    <t>E3L2H4</t>
  </si>
  <si>
    <t>E3L2H5</t>
  </si>
  <si>
    <t>E3L2H6</t>
  </si>
  <si>
    <t>E3L2H8</t>
  </si>
  <si>
    <t>E3L2J1</t>
  </si>
  <si>
    <t>E3L2J2</t>
  </si>
  <si>
    <t>E3L2J4</t>
  </si>
  <si>
    <t>E3L2J6</t>
  </si>
  <si>
    <t>E3L2L5</t>
  </si>
  <si>
    <t>E3L2M2</t>
  </si>
  <si>
    <t>E3L2M3</t>
  </si>
  <si>
    <t>E3L2T9</t>
  </si>
  <si>
    <t>E3L2V1</t>
  </si>
  <si>
    <t>E3L2V2</t>
  </si>
  <si>
    <t>E3L2V3</t>
  </si>
  <si>
    <t>E3L2V4</t>
  </si>
  <si>
    <t>E3L2W5</t>
  </si>
  <si>
    <t>E3L2W6</t>
  </si>
  <si>
    <t>E3L2W8</t>
  </si>
  <si>
    <t>E3L2Y8</t>
  </si>
  <si>
    <t>E3L3A4</t>
  </si>
  <si>
    <t>E3L3A5</t>
  </si>
  <si>
    <t>E3L3A9</t>
  </si>
  <si>
    <t>E3L3B2</t>
  </si>
  <si>
    <t>E3L3B5</t>
  </si>
  <si>
    <t>E3L3B7</t>
  </si>
  <si>
    <t>E3L3C4</t>
  </si>
  <si>
    <t>E3L3H2</t>
  </si>
  <si>
    <t>E3L3H8</t>
  </si>
  <si>
    <t>E3L4X7</t>
  </si>
  <si>
    <t>E3N1R1</t>
  </si>
  <si>
    <t>E3N1R4</t>
  </si>
  <si>
    <t>E3N2H3</t>
  </si>
  <si>
    <t>E3N2K5</t>
  </si>
  <si>
    <t>E3N2K6</t>
  </si>
  <si>
    <t>E3N2K7</t>
  </si>
  <si>
    <t>E3N2K9</t>
  </si>
  <si>
    <t>E3N2M6</t>
  </si>
  <si>
    <t>E3N2M8</t>
  </si>
  <si>
    <t>E3N2M9</t>
  </si>
  <si>
    <t>E3N2P1</t>
  </si>
  <si>
    <t>E3N2P3</t>
  </si>
  <si>
    <t>E3N2P4</t>
  </si>
  <si>
    <t>E3N2R1</t>
  </si>
  <si>
    <t>E3N2S4</t>
  </si>
  <si>
    <t>E3N2S5</t>
  </si>
  <si>
    <t>E3N2S7</t>
  </si>
  <si>
    <t>E3N2T5</t>
  </si>
  <si>
    <t>E3N2X9</t>
  </si>
  <si>
    <t>E3N2Y5</t>
  </si>
  <si>
    <t>E3N3A8</t>
  </si>
  <si>
    <t>E3N3B6</t>
  </si>
  <si>
    <t>E3N3B7</t>
  </si>
  <si>
    <t>E3N3C1</t>
  </si>
  <si>
    <t>E3N3C2</t>
  </si>
  <si>
    <t>E3N3C5</t>
  </si>
  <si>
    <t>E3N3C6</t>
  </si>
  <si>
    <t>E3N3C7</t>
  </si>
  <si>
    <t>E3N3C8</t>
  </si>
  <si>
    <t>E3N3C9</t>
  </si>
  <si>
    <t>E3N3J3</t>
  </si>
  <si>
    <t>E3N3J4</t>
  </si>
  <si>
    <t>E3N3J5</t>
  </si>
  <si>
    <t>E3N3J7</t>
  </si>
  <si>
    <t>E3N3J9</t>
  </si>
  <si>
    <t>E3N3K5</t>
  </si>
  <si>
    <t>E3N3K7</t>
  </si>
  <si>
    <t>E3N3K8</t>
  </si>
  <si>
    <t>E3N3K9</t>
  </si>
  <si>
    <t>E3N3L1</t>
  </si>
  <si>
    <t>E3N3L2</t>
  </si>
  <si>
    <t>E3N3M6</t>
  </si>
  <si>
    <t>E3N3M7</t>
  </si>
  <si>
    <t>E3N3M8</t>
  </si>
  <si>
    <t>E3N3N7</t>
  </si>
  <si>
    <t>E3N3N8</t>
  </si>
  <si>
    <t>E3N3P1</t>
  </si>
  <si>
    <t>E3N3P4</t>
  </si>
  <si>
    <t>E3N3P5</t>
  </si>
  <si>
    <t>E3N3R2</t>
  </si>
  <si>
    <t>E3N3T3</t>
  </si>
  <si>
    <t>E3N3X5</t>
  </si>
  <si>
    <t>E3N3X6</t>
  </si>
  <si>
    <t>E3N3X7</t>
  </si>
  <si>
    <t>E3N3X8</t>
  </si>
  <si>
    <t>E3N3Y3</t>
  </si>
  <si>
    <t>E3N3Y4</t>
  </si>
  <si>
    <t>E3N3Y7</t>
  </si>
  <si>
    <t>E3N3Y8</t>
  </si>
  <si>
    <t>E3N3Y9</t>
  </si>
  <si>
    <t>E3N4M1</t>
  </si>
  <si>
    <t>E3N4M3</t>
  </si>
  <si>
    <t>E3N4M5</t>
  </si>
  <si>
    <t>E3N4M6</t>
  </si>
  <si>
    <t>E3N4M7</t>
  </si>
  <si>
    <t>E3N4N2</t>
  </si>
  <si>
    <t>E3V1M2</t>
  </si>
  <si>
    <t>E3V1M3</t>
  </si>
  <si>
    <t>E3V1M9</t>
  </si>
  <si>
    <t>E3V1N2</t>
  </si>
  <si>
    <t>E3V1N3</t>
  </si>
  <si>
    <t>E3V1N4</t>
  </si>
  <si>
    <t>E3V3M3</t>
  </si>
  <si>
    <t>E3V4V3</t>
  </si>
  <si>
    <t>E3V4V4</t>
  </si>
  <si>
    <t>E3Y1A1</t>
  </si>
  <si>
    <t>E3Y1A5</t>
  </si>
  <si>
    <t>E3Y1A6</t>
  </si>
  <si>
    <t>E3Y1A7</t>
  </si>
  <si>
    <t>E3Y1A8</t>
  </si>
  <si>
    <t>E3Y1B4</t>
  </si>
  <si>
    <t>E3Y1B8</t>
  </si>
  <si>
    <t>E3Y1B9</t>
  </si>
  <si>
    <t>E3Y1C1</t>
  </si>
  <si>
    <t>E3Y1C3</t>
  </si>
  <si>
    <t>E3Y1E8</t>
  </si>
  <si>
    <t>E3Y3H2</t>
  </si>
  <si>
    <t>E3Y3T7</t>
  </si>
  <si>
    <t>E3Y3V9</t>
  </si>
  <si>
    <t>E3Y3W6</t>
  </si>
  <si>
    <t>E3Y3Y4</t>
  </si>
  <si>
    <t>E3Y3Y5</t>
  </si>
  <si>
    <t>E3Z0A1</t>
  </si>
  <si>
    <t>E3Z0A3</t>
  </si>
  <si>
    <t>E3Z0A5</t>
  </si>
  <si>
    <t>E3Z0A6</t>
  </si>
  <si>
    <t>E3Z0A7</t>
  </si>
  <si>
    <t>E3Z0A8</t>
  </si>
  <si>
    <t>E3Z0A9</t>
  </si>
  <si>
    <t>E3Z0B3</t>
  </si>
  <si>
    <t>E3Z0B6</t>
  </si>
  <si>
    <t>E3Z0B8</t>
  </si>
  <si>
    <t>E3Z1A6</t>
  </si>
  <si>
    <t>E3Z1A7</t>
  </si>
  <si>
    <t>E3Z1A8</t>
  </si>
  <si>
    <t>E3Z1A9</t>
  </si>
  <si>
    <t>E3Z1B1</t>
  </si>
  <si>
    <t>E3Z1B2</t>
  </si>
  <si>
    <t>E3Z1B3</t>
  </si>
  <si>
    <t>E3Z1G1</t>
  </si>
  <si>
    <t>E3Z1G2</t>
  </si>
  <si>
    <t>E3Z1G4</t>
  </si>
  <si>
    <t>E3Z1G5</t>
  </si>
  <si>
    <t>E3Z1G6</t>
  </si>
  <si>
    <t>E3Z1K5</t>
  </si>
  <si>
    <t>E3Z1K6</t>
  </si>
  <si>
    <t>E3Z1L9</t>
  </si>
  <si>
    <t>E3Z1M1</t>
  </si>
  <si>
    <t>E3Z1M2</t>
  </si>
  <si>
    <t>E3Z1M3</t>
  </si>
  <si>
    <t>E3Z1M4</t>
  </si>
  <si>
    <t>E3Z1M5</t>
  </si>
  <si>
    <t>E3Z1M6</t>
  </si>
  <si>
    <t>E3Z1M7</t>
  </si>
  <si>
    <t>E3Z1M8</t>
  </si>
  <si>
    <t>E3Z1M9</t>
  </si>
  <si>
    <t>E3Z1N1</t>
  </si>
  <si>
    <t>E3Z2H5</t>
  </si>
  <si>
    <t>E3Z2H6</t>
  </si>
  <si>
    <t>E3Z2H9</t>
  </si>
  <si>
    <t>E3Z2J1</t>
  </si>
  <si>
    <t>E3Z2J2</t>
  </si>
  <si>
    <t>E3Z2J3</t>
  </si>
  <si>
    <t>E3Z2J4</t>
  </si>
  <si>
    <t>E3Z2J5</t>
  </si>
  <si>
    <t>E3Z2J6</t>
  </si>
  <si>
    <t>E3Z2J7</t>
  </si>
  <si>
    <t>E3Z2J8</t>
  </si>
  <si>
    <t>E3Z2J9</t>
  </si>
  <si>
    <t>E3Z2K1</t>
  </si>
  <si>
    <t>E3Z2K2</t>
  </si>
  <si>
    <t>E3Z2K3</t>
  </si>
  <si>
    <t>E3Z2K4</t>
  </si>
  <si>
    <t>E3Z2K5</t>
  </si>
  <si>
    <t>E3Z2K6</t>
  </si>
  <si>
    <t>E3Z2K7</t>
  </si>
  <si>
    <t>E3Z2K8</t>
  </si>
  <si>
    <t>E3Z2K9</t>
  </si>
  <si>
    <t>E3Z2L1</t>
  </si>
  <si>
    <t>E3Z2L2</t>
  </si>
  <si>
    <t>E3Z2L3</t>
  </si>
  <si>
    <t>E3Z2L4</t>
  </si>
  <si>
    <t>E3Z2L5</t>
  </si>
  <si>
    <t>E3Z2L6</t>
  </si>
  <si>
    <t>E3Z2L9</t>
  </si>
  <si>
    <t>E3Z2M1</t>
  </si>
  <si>
    <t>E3Z2M2</t>
  </si>
  <si>
    <t>E3Z2M3</t>
  </si>
  <si>
    <t>E3Z2M4</t>
  </si>
  <si>
    <t>E3Z2M5</t>
  </si>
  <si>
    <t>E3Z2M6</t>
  </si>
  <si>
    <t>E3Z2M7</t>
  </si>
  <si>
    <t>E3Z2M8</t>
  </si>
  <si>
    <t>E3Z2M9</t>
  </si>
  <si>
    <t>E3Z2N1</t>
  </si>
  <si>
    <t>E3Z2N2</t>
  </si>
  <si>
    <t>E3Z2N3</t>
  </si>
  <si>
    <t>E3Z2N4</t>
  </si>
  <si>
    <t>E3Z2N5</t>
  </si>
  <si>
    <t>E3Z2N6</t>
  </si>
  <si>
    <t>E3Z2N7</t>
  </si>
  <si>
    <t>E3Z2N8</t>
  </si>
  <si>
    <t>E3Z2N9</t>
  </si>
  <si>
    <t>E3Z2P2</t>
  </si>
  <si>
    <t>E3Z2P3</t>
  </si>
  <si>
    <t>E3Z2P4</t>
  </si>
  <si>
    <t>E3Z2P5</t>
  </si>
  <si>
    <t>E3Z2P6</t>
  </si>
  <si>
    <t>E3Z2P7</t>
  </si>
  <si>
    <t>E3Z2P8</t>
  </si>
  <si>
    <t>E3Z2P9</t>
  </si>
  <si>
    <t>E3Z2R1</t>
  </si>
  <si>
    <t>E3Z2R2</t>
  </si>
  <si>
    <t>E3Z2S3</t>
  </si>
  <si>
    <t>E3Z2S4</t>
  </si>
  <si>
    <t>E3Z2S5</t>
  </si>
  <si>
    <t>E3Z2S6</t>
  </si>
  <si>
    <t>E3Z2S7</t>
  </si>
  <si>
    <t>E3Z2S8</t>
  </si>
  <si>
    <t>E3Z2S9</t>
  </si>
  <si>
    <t>E3Z2T2</t>
  </si>
  <si>
    <t>E3Z2T3</t>
  </si>
  <si>
    <t>E3Z2T4</t>
  </si>
  <si>
    <t>E3Z2T5</t>
  </si>
  <si>
    <t>E3Z2T6</t>
  </si>
  <si>
    <t>E3Z2T7</t>
  </si>
  <si>
    <t>E3Z2T8</t>
  </si>
  <si>
    <t>E3Z2T9</t>
  </si>
  <si>
    <t>E3Z2V1</t>
  </si>
  <si>
    <t>E3Z2V2</t>
  </si>
  <si>
    <t>E3Z2V3</t>
  </si>
  <si>
    <t>E3Z2V4</t>
  </si>
  <si>
    <t>E3Z2V5</t>
  </si>
  <si>
    <t>E3Z2V6</t>
  </si>
  <si>
    <t>E3Z2V7</t>
  </si>
  <si>
    <t>E3Z2W1</t>
  </si>
  <si>
    <t>E3Z2W2</t>
  </si>
  <si>
    <t>E3Z2W3</t>
  </si>
  <si>
    <t>E3Z2W4</t>
  </si>
  <si>
    <t>E3Z2W5</t>
  </si>
  <si>
    <t>E3Z2W6</t>
  </si>
  <si>
    <t>E3Z2W7</t>
  </si>
  <si>
    <t>E3Z2W8</t>
  </si>
  <si>
    <t>E3Z2W9</t>
  </si>
  <si>
    <t>E3Z2X1</t>
  </si>
  <si>
    <t>E3Z2X2</t>
  </si>
  <si>
    <t>E3Z2X3</t>
  </si>
  <si>
    <t>E3Z2X4</t>
  </si>
  <si>
    <t>E3Z2X5</t>
  </si>
  <si>
    <t>E3Z2X6</t>
  </si>
  <si>
    <t>E3Z2X7</t>
  </si>
  <si>
    <t>E3Z2X8</t>
  </si>
  <si>
    <t>E3Z2X9</t>
  </si>
  <si>
    <t>E3Z2Y2</t>
  </si>
  <si>
    <t>E3Z2Y4</t>
  </si>
  <si>
    <t>E3Z2Y6</t>
  </si>
  <si>
    <t>E3Z2Y7</t>
  </si>
  <si>
    <t>E3Z2Y9</t>
  </si>
  <si>
    <t>E3Z2Z2</t>
  </si>
  <si>
    <t>E3Z2Z3</t>
  </si>
  <si>
    <t>E3Z2Z4</t>
  </si>
  <si>
    <t>E3Z2Z5</t>
  </si>
  <si>
    <t>E3Z2Z6</t>
  </si>
  <si>
    <t>E3Z2Z7</t>
  </si>
  <si>
    <t>E3Z2Z8</t>
  </si>
  <si>
    <t>E3Z2Z9</t>
  </si>
  <si>
    <t>E3Z3A1</t>
  </si>
  <si>
    <t>E3Z3A2</t>
  </si>
  <si>
    <t>E3Z3A3</t>
  </si>
  <si>
    <t>E3Z3A4</t>
  </si>
  <si>
    <t>E3Z3A6</t>
  </si>
  <si>
    <t>E3Z3A7</t>
  </si>
  <si>
    <t>E3Z3A8</t>
  </si>
  <si>
    <t>E3Z3A9</t>
  </si>
  <si>
    <t>E3Z3B1</t>
  </si>
  <si>
    <t>E3Z3B2</t>
  </si>
  <si>
    <t>E3Z3B3</t>
  </si>
  <si>
    <t>E3Z3B4</t>
  </si>
  <si>
    <t>E3Z3B6</t>
  </si>
  <si>
    <t>E3Z3B7</t>
  </si>
  <si>
    <t>E3Z3B8</t>
  </si>
  <si>
    <t>E3Z3B9</t>
  </si>
  <si>
    <t>E3Z3C1</t>
  </si>
  <si>
    <t>E3Z3C3</t>
  </si>
  <si>
    <t>E3Z3C4</t>
  </si>
  <si>
    <t>E3Z3C9</t>
  </si>
  <si>
    <t>E3Z3E1</t>
  </si>
  <si>
    <t>E3Z3E2</t>
  </si>
  <si>
    <t>E3Z3E7</t>
  </si>
  <si>
    <t>E3Z3E8</t>
  </si>
  <si>
    <t>E3Z3E9</t>
  </si>
  <si>
    <t>E3Z3G1</t>
  </si>
  <si>
    <t>E3Z3G6</t>
  </si>
  <si>
    <t>E4B2S7</t>
  </si>
  <si>
    <t>E4B2S9</t>
  </si>
  <si>
    <t>E4B2T4</t>
  </si>
  <si>
    <t>E4B2T6</t>
  </si>
  <si>
    <t>E4B2T9</t>
  </si>
  <si>
    <t>E4B2W5</t>
  </si>
  <si>
    <t>E4B2W6</t>
  </si>
  <si>
    <t>E4B2W9</t>
  </si>
  <si>
    <t>E4B2X2</t>
  </si>
  <si>
    <t>E4B2X3</t>
  </si>
  <si>
    <t>E4B2X9</t>
  </si>
  <si>
    <t>E4B2Y1</t>
  </si>
  <si>
    <t>E4B3J9</t>
  </si>
  <si>
    <t>E4B3K1</t>
  </si>
  <si>
    <t>E4B3K2</t>
  </si>
  <si>
    <t>E4B3K3</t>
  </si>
  <si>
    <t>E4B3K4</t>
  </si>
  <si>
    <t>E4B3K5</t>
  </si>
  <si>
    <t>E4B3K6</t>
  </si>
  <si>
    <t>E4B3K7</t>
  </si>
  <si>
    <t>E4B3K8</t>
  </si>
  <si>
    <t>E4B3K9</t>
  </si>
  <si>
    <t>E4B3L1</t>
  </si>
  <si>
    <t>E4B3L3</t>
  </si>
  <si>
    <t>E4B3L4</t>
  </si>
  <si>
    <t>E4B3L5</t>
  </si>
  <si>
    <t>E4B3L6</t>
  </si>
  <si>
    <t>E4B3L7</t>
  </si>
  <si>
    <t>E4B3L8</t>
  </si>
  <si>
    <t>E4B3L9</t>
  </si>
  <si>
    <t>E4B3M1</t>
  </si>
  <si>
    <t>E4B3M2</t>
  </si>
  <si>
    <t>E4B3M4</t>
  </si>
  <si>
    <t>E4B3M5</t>
  </si>
  <si>
    <t>E4B3N1</t>
  </si>
  <si>
    <t>E4B3N3</t>
  </si>
  <si>
    <t>E4B3N8</t>
  </si>
  <si>
    <t>E4B3T7</t>
  </si>
  <si>
    <t>E4B3V6</t>
  </si>
  <si>
    <t>E4E0A1</t>
  </si>
  <si>
    <t>E4E0A6</t>
  </si>
  <si>
    <t>E4E0A7</t>
  </si>
  <si>
    <t>E4E0B1</t>
  </si>
  <si>
    <t>E4E0B3</t>
  </si>
  <si>
    <t>E4E0B4</t>
  </si>
  <si>
    <t>E4E0B8</t>
  </si>
  <si>
    <t>E4E0C3</t>
  </si>
  <si>
    <t>E4E0C4</t>
  </si>
  <si>
    <t>E4E0C5</t>
  </si>
  <si>
    <t>E4E0C8</t>
  </si>
  <si>
    <t>E4E0C9</t>
  </si>
  <si>
    <t>E4E0E1</t>
  </si>
  <si>
    <t>E4E0E5</t>
  </si>
  <si>
    <t>E4E0E6</t>
  </si>
  <si>
    <t>E4E0E8</t>
  </si>
  <si>
    <t>E4E0G4</t>
  </si>
  <si>
    <t>E4E0G5</t>
  </si>
  <si>
    <t>E4E0G6</t>
  </si>
  <si>
    <t>E4E0G8</t>
  </si>
  <si>
    <t>E4E1A1</t>
  </si>
  <si>
    <t>E4E1A2</t>
  </si>
  <si>
    <t>E4E1A3</t>
  </si>
  <si>
    <t>E4E1A4</t>
  </si>
  <si>
    <t>E4E1A5</t>
  </si>
  <si>
    <t>E4E1A6</t>
  </si>
  <si>
    <t>E4E1A7</t>
  </si>
  <si>
    <t>E4E1A8</t>
  </si>
  <si>
    <t>E4E1A9</t>
  </si>
  <si>
    <t>E4E1B1</t>
  </si>
  <si>
    <t>E4E1B2</t>
  </si>
  <si>
    <t>E4E1B3</t>
  </si>
  <si>
    <t>E4E1B4</t>
  </si>
  <si>
    <t>E4E1B5</t>
  </si>
  <si>
    <t>E4E1B6</t>
  </si>
  <si>
    <t>E4E1B7</t>
  </si>
  <si>
    <t>E4E1B8</t>
  </si>
  <si>
    <t>E4E1B9</t>
  </si>
  <si>
    <t>E4E1C1</t>
  </si>
  <si>
    <t>E4E1C2</t>
  </si>
  <si>
    <t>E4E1C3</t>
  </si>
  <si>
    <t>E4E1C4</t>
  </si>
  <si>
    <t>E4E1C5</t>
  </si>
  <si>
    <t>E4E1C6</t>
  </si>
  <si>
    <t>E4E1C7</t>
  </si>
  <si>
    <t>E4E1C8</t>
  </si>
  <si>
    <t>E4E1C9</t>
  </si>
  <si>
    <t>E4E1E1</t>
  </si>
  <si>
    <t>E4E1E2</t>
  </si>
  <si>
    <t>E4E1E3</t>
  </si>
  <si>
    <t>E4E1E4</t>
  </si>
  <si>
    <t>E4E1E5</t>
  </si>
  <si>
    <t>E4E1E6</t>
  </si>
  <si>
    <t>E4E1E7</t>
  </si>
  <si>
    <t>E4E1E8</t>
  </si>
  <si>
    <t>E4E1E9</t>
  </si>
  <si>
    <t>E4E1G1</t>
  </si>
  <si>
    <t>E4E1G2</t>
  </si>
  <si>
    <t>E4E1G3</t>
  </si>
  <si>
    <t>E4E1G4</t>
  </si>
  <si>
    <t>E4E1G9</t>
  </si>
  <si>
    <t>E4E1H1</t>
  </si>
  <si>
    <t>E4E1H2</t>
  </si>
  <si>
    <t>E4E1H3</t>
  </si>
  <si>
    <t>E4E1H4</t>
  </si>
  <si>
    <t>E4E1H5</t>
  </si>
  <si>
    <t>E4E1H6</t>
  </si>
  <si>
    <t>E4E1H7</t>
  </si>
  <si>
    <t>E4E1H8</t>
  </si>
  <si>
    <t>E4E1H9</t>
  </si>
  <si>
    <t>E4E1K7</t>
  </si>
  <si>
    <t>E4E1K8</t>
  </si>
  <si>
    <t>E4E1L1</t>
  </si>
  <si>
    <t>E4E1L2</t>
  </si>
  <si>
    <t>E4E1L3</t>
  </si>
  <si>
    <t>E4E1L6</t>
  </si>
  <si>
    <t>E4E1L7</t>
  </si>
  <si>
    <t>E4E1L8</t>
  </si>
  <si>
    <t>E4E1L9</t>
  </si>
  <si>
    <t>E4E1M1</t>
  </si>
  <si>
    <t>E4E1M3</t>
  </si>
  <si>
    <t>E4E1M4</t>
  </si>
  <si>
    <t>E4E1M5</t>
  </si>
  <si>
    <t>E4E1M6</t>
  </si>
  <si>
    <t>E4E1M7</t>
  </si>
  <si>
    <t>E4E1M8</t>
  </si>
  <si>
    <t>E4E1N6</t>
  </si>
  <si>
    <t>E4E1N8</t>
  </si>
  <si>
    <t>E4E1N9</t>
  </si>
  <si>
    <t>E4E1P1</t>
  </si>
  <si>
    <t>E4E1P2</t>
  </si>
  <si>
    <t>E4E1P3</t>
  </si>
  <si>
    <t>E4E1P4</t>
  </si>
  <si>
    <t>E4E1P5</t>
  </si>
  <si>
    <t>E4E1P6</t>
  </si>
  <si>
    <t>E4E1P7</t>
  </si>
  <si>
    <t>E4E1P8</t>
  </si>
  <si>
    <t>E4E1P9</t>
  </si>
  <si>
    <t>E4E1R4</t>
  </si>
  <si>
    <t>E4E1R5</t>
  </si>
  <si>
    <t>E4E1R7</t>
  </si>
  <si>
    <t>E4E1R8</t>
  </si>
  <si>
    <t>E4E1S1</t>
  </si>
  <si>
    <t>E4E1S4</t>
  </si>
  <si>
    <t>E4E1S5</t>
  </si>
  <si>
    <t>E4E1S6</t>
  </si>
  <si>
    <t>E4E1S7</t>
  </si>
  <si>
    <t>E4E1S8</t>
  </si>
  <si>
    <t>E4E1S9</t>
  </si>
  <si>
    <t>E4E1T1</t>
  </si>
  <si>
    <t>E4E1T2</t>
  </si>
  <si>
    <t>E4E1V9</t>
  </si>
  <si>
    <t>E4E1W1</t>
  </si>
  <si>
    <t>E4E1W2</t>
  </si>
  <si>
    <t>E4E1W8</t>
  </si>
  <si>
    <t>E4E1W9</t>
  </si>
  <si>
    <t>E4E1X1</t>
  </si>
  <si>
    <t>E4E1X7</t>
  </si>
  <si>
    <t>E4E1X8</t>
  </si>
  <si>
    <t>E4E1X9</t>
  </si>
  <si>
    <t>E4E1Y1</t>
  </si>
  <si>
    <t>E4E1Y2</t>
  </si>
  <si>
    <t>E4E1Y3</t>
  </si>
  <si>
    <t>E4E1Y6</t>
  </si>
  <si>
    <t>E4E1Y9</t>
  </si>
  <si>
    <t>E4E1Z1</t>
  </si>
  <si>
    <t>E4E1Z2</t>
  </si>
  <si>
    <t>E4E1Z3</t>
  </si>
  <si>
    <t>E4E1Z4</t>
  </si>
  <si>
    <t>E4E1Z5</t>
  </si>
  <si>
    <t>E4E1Z6</t>
  </si>
  <si>
    <t>E4E1Z7</t>
  </si>
  <si>
    <t>E4E1Z8</t>
  </si>
  <si>
    <t>E4E1Z9</t>
  </si>
  <si>
    <t>E4E2A1</t>
  </si>
  <si>
    <t>E4E2A2</t>
  </si>
  <si>
    <t>E4E2A5</t>
  </si>
  <si>
    <t>E4E2A6</t>
  </si>
  <si>
    <t>E4E2A7</t>
  </si>
  <si>
    <t>E4E2A8</t>
  </si>
  <si>
    <t>E4E2A9</t>
  </si>
  <si>
    <t>E4E2B1</t>
  </si>
  <si>
    <t>E4E2B2</t>
  </si>
  <si>
    <t>E4E2B3</t>
  </si>
  <si>
    <t>E4E2B4</t>
  </si>
  <si>
    <t>E4E2B5</t>
  </si>
  <si>
    <t>E4E2B6</t>
  </si>
  <si>
    <t>E4E2B7</t>
  </si>
  <si>
    <t>E4E2B8</t>
  </si>
  <si>
    <t>E4E2B9</t>
  </si>
  <si>
    <t>E4E2C1</t>
  </si>
  <si>
    <t>E4E2C2</t>
  </si>
  <si>
    <t>E4E2C3</t>
  </si>
  <si>
    <t>E4E2C4</t>
  </si>
  <si>
    <t>E4E2C5</t>
  </si>
  <si>
    <t>E4E2C6</t>
  </si>
  <si>
    <t>E4E2C7</t>
  </si>
  <si>
    <t>E4E2C8</t>
  </si>
  <si>
    <t>E4E2C9</t>
  </si>
  <si>
    <t>E4E2E1</t>
  </si>
  <si>
    <t>E4E2E2</t>
  </si>
  <si>
    <t>E4E2E3</t>
  </si>
  <si>
    <t>E4E2E4</t>
  </si>
  <si>
    <t>E4E2E5</t>
  </si>
  <si>
    <t>E4E2E6</t>
  </si>
  <si>
    <t>E4E2E7</t>
  </si>
  <si>
    <t>E4E2E8</t>
  </si>
  <si>
    <t>E4E2E9</t>
  </si>
  <si>
    <t>E4E2G1</t>
  </si>
  <si>
    <t>E4E2G2</t>
  </si>
  <si>
    <t>E4E2G3</t>
  </si>
  <si>
    <t>E4E2G4</t>
  </si>
  <si>
    <t>E4E2G5</t>
  </si>
  <si>
    <t>E4E2G6</t>
  </si>
  <si>
    <t>E4E2G7</t>
  </si>
  <si>
    <t>E4E2G8</t>
  </si>
  <si>
    <t>E4E2G9</t>
  </si>
  <si>
    <t>E4E2H1</t>
  </si>
  <si>
    <t>E4E2H2</t>
  </si>
  <si>
    <t>E4E2H3</t>
  </si>
  <si>
    <t>E4E2H4</t>
  </si>
  <si>
    <t>E4E2H5</t>
  </si>
  <si>
    <t>E4E2H6</t>
  </si>
  <si>
    <t>E4E2H7</t>
  </si>
  <si>
    <t>E4E2H8</t>
  </si>
  <si>
    <t>E4E2H9</t>
  </si>
  <si>
    <t>E4E2J1</t>
  </si>
  <si>
    <t>E4E2J2</t>
  </si>
  <si>
    <t>E4E2J3</t>
  </si>
  <si>
    <t>E4E2J4</t>
  </si>
  <si>
    <t>E4E2J5</t>
  </si>
  <si>
    <t>E4E2J6</t>
  </si>
  <si>
    <t>E4E2J7</t>
  </si>
  <si>
    <t>E4E2J8</t>
  </si>
  <si>
    <t>E4E2J9</t>
  </si>
  <si>
    <t>E4E2K1</t>
  </si>
  <si>
    <t>E4E2K2</t>
  </si>
  <si>
    <t>E4E2K3</t>
  </si>
  <si>
    <t>E4E2K4</t>
  </si>
  <si>
    <t>E4E2K5</t>
  </si>
  <si>
    <t>E4E2K6</t>
  </si>
  <si>
    <t>E4E2K7</t>
  </si>
  <si>
    <t>E4E2K8</t>
  </si>
  <si>
    <t>E4E2K9</t>
  </si>
  <si>
    <t>E4E2L1</t>
  </si>
  <si>
    <t>E4E2L2</t>
  </si>
  <si>
    <t>E4E2L3</t>
  </si>
  <si>
    <t>E4E2L4</t>
  </si>
  <si>
    <t>E4E2L5</t>
  </si>
  <si>
    <t>E4E2L6</t>
  </si>
  <si>
    <t>E4E2L7</t>
  </si>
  <si>
    <t>E4E2L8</t>
  </si>
  <si>
    <t>E4E2L9</t>
  </si>
  <si>
    <t>E4E2M1</t>
  </si>
  <si>
    <t>E4E2M2</t>
  </si>
  <si>
    <t>E4E2M3</t>
  </si>
  <si>
    <t>E4E2M4</t>
  </si>
  <si>
    <t>E4E2M5</t>
  </si>
  <si>
    <t>E4E2M6</t>
  </si>
  <si>
    <t>E4E2M7</t>
  </si>
  <si>
    <t>E4E2M8</t>
  </si>
  <si>
    <t>E4E2M9</t>
  </si>
  <si>
    <t>E4E2N1</t>
  </si>
  <si>
    <t>E4E2N2</t>
  </si>
  <si>
    <t>E4E2N3</t>
  </si>
  <si>
    <t>E4E2N4</t>
  </si>
  <si>
    <t>E4E2N5</t>
  </si>
  <si>
    <t>E4E2N6</t>
  </si>
  <si>
    <t>E4E2N7</t>
  </si>
  <si>
    <t>E4E2N8</t>
  </si>
  <si>
    <t>E4E2N9</t>
  </si>
  <si>
    <t>E4E2P1</t>
  </si>
  <si>
    <t>E4E2P2</t>
  </si>
  <si>
    <t>E4E2P3</t>
  </si>
  <si>
    <t>E4E2P4</t>
  </si>
  <si>
    <t>E4E2P5</t>
  </si>
  <si>
    <t>E4E2P6</t>
  </si>
  <si>
    <t>E4E2P7</t>
  </si>
  <si>
    <t>E4E2P8</t>
  </si>
  <si>
    <t>E4E2P9</t>
  </si>
  <si>
    <t>E4E2R1</t>
  </si>
  <si>
    <t>E4E2R2</t>
  </si>
  <si>
    <t>E4E2R3</t>
  </si>
  <si>
    <t>E4E2R4</t>
  </si>
  <si>
    <t>E4E2R5</t>
  </si>
  <si>
    <t>E4E2R6</t>
  </si>
  <si>
    <t>E4E2R7</t>
  </si>
  <si>
    <t>E4E2R8</t>
  </si>
  <si>
    <t>E4E2R9</t>
  </si>
  <si>
    <t>E4E2S1</t>
  </si>
  <si>
    <t>E4E2S2</t>
  </si>
  <si>
    <t>E4E2S3</t>
  </si>
  <si>
    <t>E4E2S6</t>
  </si>
  <si>
    <t>E4E2S7</t>
  </si>
  <si>
    <t>E4E2S8</t>
  </si>
  <si>
    <t>E4E2T1</t>
  </si>
  <si>
    <t>E4E2T3</t>
  </si>
  <si>
    <t>E4E2T4</t>
  </si>
  <si>
    <t>E4E2T5</t>
  </si>
  <si>
    <t>E4E2T6</t>
  </si>
  <si>
    <t>E4E2V3</t>
  </si>
  <si>
    <t>E4E2V4</t>
  </si>
  <si>
    <t>E4E2V5</t>
  </si>
  <si>
    <t>E4E2V6</t>
  </si>
  <si>
    <t>E4E2V7</t>
  </si>
  <si>
    <t>E4E2V8</t>
  </si>
  <si>
    <t>E4E2V9</t>
  </si>
  <si>
    <t>E4E2W1</t>
  </si>
  <si>
    <t>E4E2W2</t>
  </si>
  <si>
    <t>E4E2W3</t>
  </si>
  <si>
    <t>E4E2W4</t>
  </si>
  <si>
    <t>E4E2W5</t>
  </si>
  <si>
    <t>E4E2W6</t>
  </si>
  <si>
    <t>E4E2W7</t>
  </si>
  <si>
    <t>E4E2W8</t>
  </si>
  <si>
    <t>E4E2W9</t>
  </si>
  <si>
    <t>E4E2X1</t>
  </si>
  <si>
    <t>E4E2X2</t>
  </si>
  <si>
    <t>E4E2X3</t>
  </si>
  <si>
    <t>E4E2X4</t>
  </si>
  <si>
    <t>E4E2X5</t>
  </si>
  <si>
    <t>E4E2X6</t>
  </si>
  <si>
    <t>E4E2X7</t>
  </si>
  <si>
    <t>E4E2X8</t>
  </si>
  <si>
    <t>E4E2X9</t>
  </si>
  <si>
    <t>E4E2Y1</t>
  </si>
  <si>
    <t>E4E2Y8</t>
  </si>
  <si>
    <t>E4E2Z2</t>
  </si>
  <si>
    <t>E4E2Z3</t>
  </si>
  <si>
    <t>E4E2Z4</t>
  </si>
  <si>
    <t>E4E2Z5</t>
  </si>
  <si>
    <t>E4E2Z6</t>
  </si>
  <si>
    <t>E4E2Z7</t>
  </si>
  <si>
    <t>E4E2Z8</t>
  </si>
  <si>
    <t>E4E2Z9</t>
  </si>
  <si>
    <t>E4E3A1</t>
  </si>
  <si>
    <t>E4E3A2</t>
  </si>
  <si>
    <t>E4E3A3</t>
  </si>
  <si>
    <t>E4E3A4</t>
  </si>
  <si>
    <t>E4E3A5</t>
  </si>
  <si>
    <t>E4E3A6</t>
  </si>
  <si>
    <t>E4E3A7</t>
  </si>
  <si>
    <t>E4E3A8</t>
  </si>
  <si>
    <t>E4E3A9</t>
  </si>
  <si>
    <t>E4E3B1</t>
  </si>
  <si>
    <t>E4E3B2</t>
  </si>
  <si>
    <t>E4E3B3</t>
  </si>
  <si>
    <t>E4E3B4</t>
  </si>
  <si>
    <t>E4E3B5</t>
  </si>
  <si>
    <t>E4E3B6</t>
  </si>
  <si>
    <t>E4E3B7</t>
  </si>
  <si>
    <t>E4E3B8</t>
  </si>
  <si>
    <t>E4E3B9</t>
  </si>
  <si>
    <t>E4E3C1</t>
  </si>
  <si>
    <t>E4E3C2</t>
  </si>
  <si>
    <t>E4E3C3</t>
  </si>
  <si>
    <t>E4E3C4</t>
  </si>
  <si>
    <t>E4E3C5</t>
  </si>
  <si>
    <t>E4E3C6</t>
  </si>
  <si>
    <t>E4E3C7</t>
  </si>
  <si>
    <t>E4E3C8</t>
  </si>
  <si>
    <t>E4E3E1</t>
  </si>
  <si>
    <t>E4E3E2</t>
  </si>
  <si>
    <t>E4E3E3</t>
  </si>
  <si>
    <t>E4E3E5</t>
  </si>
  <si>
    <t>E4E3E6</t>
  </si>
  <si>
    <t>E4E3G5</t>
  </si>
  <si>
    <t>E4E3G6</t>
  </si>
  <si>
    <t>E4E3G8</t>
  </si>
  <si>
    <t>E4E3H1</t>
  </si>
  <si>
    <t>E4E3P4</t>
  </si>
  <si>
    <t>E4E3P6</t>
  </si>
  <si>
    <t>E4E3R1</t>
  </si>
  <si>
    <t>E4E3R4</t>
  </si>
  <si>
    <t>E4E3S2</t>
  </si>
  <si>
    <t>E4E3W3</t>
  </si>
  <si>
    <t>E4E3W7</t>
  </si>
  <si>
    <t>E4E3Y1</t>
  </si>
  <si>
    <t>E4E4E8</t>
  </si>
  <si>
    <t>E4E4G7</t>
  </si>
  <si>
    <t>E4E5G4</t>
  </si>
  <si>
    <t>E4E5L1</t>
  </si>
  <si>
    <t>E4E5L2</t>
  </si>
  <si>
    <t>E4E5L3</t>
  </si>
  <si>
    <t>E4E5L4</t>
  </si>
  <si>
    <t>E4E5L5</t>
  </si>
  <si>
    <t>E4E5L6</t>
  </si>
  <si>
    <t>E4E5L7</t>
  </si>
  <si>
    <t>E4E5L8</t>
  </si>
  <si>
    <t>E4E5L9</t>
  </si>
  <si>
    <t>E4E5M2</t>
  </si>
  <si>
    <t>E4E5M3</t>
  </si>
  <si>
    <t>E4E5M4</t>
  </si>
  <si>
    <t>E4E5M9</t>
  </si>
  <si>
    <t>E4E5R5</t>
  </si>
  <si>
    <t>E4E5R7</t>
  </si>
  <si>
    <t>E4E5S1</t>
  </si>
  <si>
    <t>E4E5T5</t>
  </si>
  <si>
    <t>E4E5V9</t>
  </si>
  <si>
    <t>E4E5X1</t>
  </si>
  <si>
    <t>E4E5X2</t>
  </si>
  <si>
    <t>E4E5X4</t>
  </si>
  <si>
    <t>E4E5X6</t>
  </si>
  <si>
    <t>E4E5X8</t>
  </si>
  <si>
    <t>E4E5Z3</t>
  </si>
  <si>
    <t>E4E5Z5</t>
  </si>
  <si>
    <t>E4E5Z8</t>
  </si>
  <si>
    <t>E4E5Z9</t>
  </si>
  <si>
    <t>E4E6A2</t>
  </si>
  <si>
    <t>E4E7H3</t>
  </si>
  <si>
    <t>E4E7H4</t>
  </si>
  <si>
    <t>E4E7H5</t>
  </si>
  <si>
    <t>E4E7H6</t>
  </si>
  <si>
    <t>E4E7H7</t>
  </si>
  <si>
    <t>E4E7H8</t>
  </si>
  <si>
    <t>E4E7H9</t>
  </si>
  <si>
    <t>E4L1A1</t>
  </si>
  <si>
    <t>E4L1A4</t>
  </si>
  <si>
    <t>E4L1A5</t>
  </si>
  <si>
    <t>E4L1A6</t>
  </si>
  <si>
    <t>E4L1A7</t>
  </si>
  <si>
    <t>E4L1B5</t>
  </si>
  <si>
    <t>E4L1B6</t>
  </si>
  <si>
    <t>E4L1B7</t>
  </si>
  <si>
    <t>E4L1C2</t>
  </si>
  <si>
    <t>E4L1C3</t>
  </si>
  <si>
    <t>E4L1C4</t>
  </si>
  <si>
    <t>E4L1C5</t>
  </si>
  <si>
    <t>E4L1C6</t>
  </si>
  <si>
    <t>E4L1C7</t>
  </si>
  <si>
    <t>E4L1C8</t>
  </si>
  <si>
    <t>E4L1C9</t>
  </si>
  <si>
    <t>E4L1E1</t>
  </si>
  <si>
    <t>E4L1E2</t>
  </si>
  <si>
    <t>E4L1E3</t>
  </si>
  <si>
    <t>E4L1E4</t>
  </si>
  <si>
    <t>E4L1E5</t>
  </si>
  <si>
    <t>E4L1E6</t>
  </si>
  <si>
    <t>E4L1E7</t>
  </si>
  <si>
    <t>E4L1E8</t>
  </si>
  <si>
    <t>E4L1G7</t>
  </si>
  <si>
    <t>E4L1G8</t>
  </si>
  <si>
    <t>E4L1G9</t>
  </si>
  <si>
    <t>E4L1H3</t>
  </si>
  <si>
    <t>E4L1H4</t>
  </si>
  <si>
    <t>E4L3N5</t>
  </si>
  <si>
    <t>E4L3T5</t>
  </si>
  <si>
    <t>E4L3T6</t>
  </si>
  <si>
    <t>E4L4B1</t>
  </si>
  <si>
    <t>E4L4B2</t>
  </si>
  <si>
    <t>E4L4B3</t>
  </si>
  <si>
    <t>E4L4B5</t>
  </si>
  <si>
    <t>E4L4B9</t>
  </si>
  <si>
    <t>E4L4C2</t>
  </si>
  <si>
    <t>E4L4C3</t>
  </si>
  <si>
    <t>E4L4C4</t>
  </si>
  <si>
    <t>E4L4C7</t>
  </si>
  <si>
    <t>E4L4C8</t>
  </si>
  <si>
    <t>E4L4E2</t>
  </si>
  <si>
    <t>E4L4E3</t>
  </si>
  <si>
    <t>E4L4E9</t>
  </si>
  <si>
    <t>E4L4G1</t>
  </si>
  <si>
    <t>E4L4H5</t>
  </si>
  <si>
    <t>E4L4J4</t>
  </si>
  <si>
    <t>E4L4J7</t>
  </si>
  <si>
    <t>E4L4K9</t>
  </si>
  <si>
    <t>E4L4L1</t>
  </si>
  <si>
    <t>E4L4L2</t>
  </si>
  <si>
    <t>E4L4L8</t>
  </si>
  <si>
    <t>E4L4L9</t>
  </si>
  <si>
    <t>E4L4N1</t>
  </si>
  <si>
    <t>E4L4N2</t>
  </si>
  <si>
    <t>E4L4N3</t>
  </si>
  <si>
    <t>E4L4N4</t>
  </si>
  <si>
    <t>E4L4N5</t>
  </si>
  <si>
    <t>E4L4N6</t>
  </si>
  <si>
    <t>E4L4R3</t>
  </si>
  <si>
    <t>E4L4S2</t>
  </si>
  <si>
    <t>E5L1R1</t>
  </si>
  <si>
    <t>E5L1R3</t>
  </si>
  <si>
    <t>E5L1R4</t>
  </si>
  <si>
    <t>E5L1R5</t>
  </si>
  <si>
    <t>E5L1R6</t>
  </si>
  <si>
    <t>E5L1R7</t>
  </si>
  <si>
    <t>E5L1R8</t>
  </si>
  <si>
    <t>E5L1S1</t>
  </si>
  <si>
    <t>E5L1S2</t>
  </si>
  <si>
    <t>E5L1S3</t>
  </si>
  <si>
    <t>E5L1S4</t>
  </si>
  <si>
    <t>E5L1S5</t>
  </si>
  <si>
    <t>E5L1S6</t>
  </si>
  <si>
    <t>E5L1T7</t>
  </si>
  <si>
    <t>E5L1T8</t>
  </si>
  <si>
    <t>E5L1T9</t>
  </si>
  <si>
    <t>E5L1V2</t>
  </si>
  <si>
    <t>E5L1V3</t>
  </si>
  <si>
    <t>E5L1V4</t>
  </si>
  <si>
    <t>E5L1V5</t>
  </si>
  <si>
    <t>E5L1V6</t>
  </si>
  <si>
    <t>E5L1V7</t>
  </si>
  <si>
    <t>E5L1V8</t>
  </si>
  <si>
    <t>E5L1V9</t>
  </si>
  <si>
    <t>E5L1W1</t>
  </si>
  <si>
    <t>E5L1W2</t>
  </si>
  <si>
    <t>E5L1W3</t>
  </si>
  <si>
    <t>E5L1W4</t>
  </si>
  <si>
    <t>E5L1W5</t>
  </si>
  <si>
    <t>E5L1W6</t>
  </si>
  <si>
    <t>E5L1W7</t>
  </si>
  <si>
    <t>E5L1W8</t>
  </si>
  <si>
    <t>E5L1W9</t>
  </si>
  <si>
    <t>E5L1X1</t>
  </si>
  <si>
    <t>E5L1X2</t>
  </si>
  <si>
    <t>E5L1X5</t>
  </si>
  <si>
    <t>E5L1X6</t>
  </si>
  <si>
    <t>E5L1X7</t>
  </si>
  <si>
    <t>E5L1X8</t>
  </si>
  <si>
    <t>E5L1X9</t>
  </si>
  <si>
    <t>E5L1Y1</t>
  </si>
  <si>
    <t>E5L1Y2</t>
  </si>
  <si>
    <t>E5L1Y3</t>
  </si>
  <si>
    <t>E5L1Y5</t>
  </si>
  <si>
    <t>E5L1Y6</t>
  </si>
  <si>
    <t>E5L1Y7</t>
  </si>
  <si>
    <t>E5L2T4</t>
  </si>
  <si>
    <t>E5L2V8</t>
  </si>
  <si>
    <t>E5L2W2</t>
  </si>
  <si>
    <t>E7G0A3</t>
  </si>
  <si>
    <t>E7G0A8</t>
  </si>
  <si>
    <t>E7G1A8</t>
  </si>
  <si>
    <t>E7G1B7</t>
  </si>
  <si>
    <t>E7G1C3</t>
  </si>
  <si>
    <t>E7G1C4</t>
  </si>
  <si>
    <t>E7G1E6</t>
  </si>
  <si>
    <t>E7G1G1</t>
  </si>
  <si>
    <t>E7G1G2</t>
  </si>
  <si>
    <t>E7G1G3</t>
  </si>
  <si>
    <t>E7G1J8</t>
  </si>
  <si>
    <t>E7G1N1</t>
  </si>
  <si>
    <t>E7G1N2</t>
  </si>
  <si>
    <t>E7G1N3</t>
  </si>
  <si>
    <t>E7G1N4</t>
  </si>
  <si>
    <t>E7G1N5</t>
  </si>
  <si>
    <t>E7G1N6</t>
  </si>
  <si>
    <t>E7G1R7</t>
  </si>
  <si>
    <t>E7G1R9</t>
  </si>
  <si>
    <t>E7G1S8</t>
  </si>
  <si>
    <t>E7G1T2</t>
  </si>
  <si>
    <t>E7G1T3</t>
  </si>
  <si>
    <t>E7G1T4</t>
  </si>
  <si>
    <t>E7G1T8</t>
  </si>
  <si>
    <t>E7G1T9</t>
  </si>
  <si>
    <t>E7G1V1</t>
  </si>
  <si>
    <t>E7G1V2</t>
  </si>
  <si>
    <t>E7G2C3</t>
  </si>
  <si>
    <t>E7G2C4</t>
  </si>
  <si>
    <t>E7G2C5</t>
  </si>
  <si>
    <t>E7G2C6</t>
  </si>
  <si>
    <t>E7G2C7</t>
  </si>
  <si>
    <t>E7G2C8</t>
  </si>
  <si>
    <t>E7G2C9</t>
  </si>
  <si>
    <t>E7G2E1</t>
  </si>
  <si>
    <t>E7G2E2</t>
  </si>
  <si>
    <t>E7G2E3</t>
  </si>
  <si>
    <t>E7G2G2</t>
  </si>
  <si>
    <t>E7G2J1</t>
  </si>
  <si>
    <t>E7G2J2</t>
  </si>
  <si>
    <t>E7G2M6</t>
  </si>
  <si>
    <t>E7G2P8</t>
  </si>
  <si>
    <t>E7G2P9</t>
  </si>
  <si>
    <t>E7G3Y6</t>
  </si>
  <si>
    <t>E7G3Y8</t>
  </si>
  <si>
    <t>E7G3Z7</t>
  </si>
  <si>
    <t>E7G3Z8</t>
  </si>
  <si>
    <t>E7G3Z9</t>
  </si>
  <si>
    <t>E7G4A1</t>
  </si>
  <si>
    <t>E7G4J6</t>
  </si>
  <si>
    <t>E7H1J7</t>
  </si>
  <si>
    <t>E7H1J8</t>
  </si>
  <si>
    <t>E7H1R5</t>
  </si>
  <si>
    <t>E7H1R6</t>
  </si>
  <si>
    <t>E7H1R7</t>
  </si>
  <si>
    <t>E7H1R8</t>
  </si>
  <si>
    <t>E7H1T5</t>
  </si>
  <si>
    <t>E7H1T6</t>
  </si>
  <si>
    <t>E7H1T7</t>
  </si>
  <si>
    <t>E7H1Y2</t>
  </si>
  <si>
    <t>E7H1Y3</t>
  </si>
  <si>
    <t>E7H1Y4</t>
  </si>
  <si>
    <t>E7H1Y5</t>
  </si>
  <si>
    <t>E7H1Y6</t>
  </si>
  <si>
    <t>E7H2R5</t>
  </si>
  <si>
    <t>E7H2R6</t>
  </si>
  <si>
    <t>E7H3B1</t>
  </si>
  <si>
    <t>E7H3B2</t>
  </si>
  <si>
    <t>E7H3B3</t>
  </si>
  <si>
    <t>E7H3B4</t>
  </si>
  <si>
    <t>E7H3X6</t>
  </si>
  <si>
    <t>E7H5B5</t>
  </si>
  <si>
    <t>E7H5B6</t>
  </si>
  <si>
    <t>E7H5C6</t>
  </si>
  <si>
    <t>E7H5C7</t>
  </si>
  <si>
    <t>E7H5C8</t>
  </si>
  <si>
    <t>E7H5C9</t>
  </si>
  <si>
    <t>E7H5H1</t>
  </si>
  <si>
    <t>E7J1A1</t>
  </si>
  <si>
    <t>E7J1A3</t>
  </si>
  <si>
    <t>E7J1A4</t>
  </si>
  <si>
    <t>E7J1A5</t>
  </si>
  <si>
    <t>E7J1A6</t>
  </si>
  <si>
    <t>E7J1A7</t>
  </si>
  <si>
    <t>E7J1A8</t>
  </si>
  <si>
    <t>E7J1A9</t>
  </si>
  <si>
    <t>E7J1B1</t>
  </si>
  <si>
    <t>E7J1B2</t>
  </si>
  <si>
    <t>E7J1B3</t>
  </si>
  <si>
    <t>E7J1B4</t>
  </si>
  <si>
    <t>E7J1B5</t>
  </si>
  <si>
    <t>E7J1B6</t>
  </si>
  <si>
    <t>E7J1B7</t>
  </si>
  <si>
    <t>E7J1B8</t>
  </si>
  <si>
    <t>E7J1B9</t>
  </si>
  <si>
    <t>E7J1C1</t>
  </si>
  <si>
    <t>E7J1C2</t>
  </si>
  <si>
    <t>E7J1C3</t>
  </si>
  <si>
    <t>E7J1C4</t>
  </si>
  <si>
    <t>E7J1C6</t>
  </si>
  <si>
    <t>E7J1C7</t>
  </si>
  <si>
    <t>E7J1C8</t>
  </si>
  <si>
    <t>E7J1C9</t>
  </si>
  <si>
    <t>E7J1E1</t>
  </si>
  <si>
    <t>E7J1E2</t>
  </si>
  <si>
    <t>E7J1E3</t>
  </si>
  <si>
    <t>E7J1E4</t>
  </si>
  <si>
    <t>E7J1E6</t>
  </si>
  <si>
    <t>E7J1E7</t>
  </si>
  <si>
    <t>E7J1E8</t>
  </si>
  <si>
    <t>E7J1E9</t>
  </si>
  <si>
    <t>E7J1G1</t>
  </si>
  <si>
    <t>E7J1G3</t>
  </si>
  <si>
    <t>E7J1G4</t>
  </si>
  <si>
    <t>E7J1G5</t>
  </si>
  <si>
    <t>E7J1G6</t>
  </si>
  <si>
    <t>E7J1G7</t>
  </si>
  <si>
    <t>E7J1G9</t>
  </si>
  <si>
    <t>E7J1H1</t>
  </si>
  <si>
    <t>E7J1H2</t>
  </si>
  <si>
    <t>E7J1H4</t>
  </si>
  <si>
    <t>E7J2N2</t>
  </si>
  <si>
    <t>E7J2N3</t>
  </si>
  <si>
    <t>E7M1E3</t>
  </si>
  <si>
    <t>E7M1E4</t>
  </si>
  <si>
    <t>E7M1E5</t>
  </si>
  <si>
    <t>E7M1E7</t>
  </si>
  <si>
    <t>E7M1E8</t>
  </si>
  <si>
    <t>E7M1E9</t>
  </si>
  <si>
    <t>E7M1G6</t>
  </si>
  <si>
    <t>E7M1G7</t>
  </si>
  <si>
    <t>E7M1G8</t>
  </si>
  <si>
    <t>E7M1G9</t>
  </si>
  <si>
    <t>E7M1H1</t>
  </si>
  <si>
    <t>E7M1H2</t>
  </si>
  <si>
    <t>E7M1H3</t>
  </si>
  <si>
    <t>E7M1H4</t>
  </si>
  <si>
    <t>E7M1K2</t>
  </si>
  <si>
    <t>E7M1K5</t>
  </si>
  <si>
    <t>E7M1K6</t>
  </si>
  <si>
    <t>E7M1K7</t>
  </si>
  <si>
    <t>E7M1L4</t>
  </si>
  <si>
    <t>E7M1L5</t>
  </si>
  <si>
    <t>E7M1L6</t>
  </si>
  <si>
    <t>E7M1L7</t>
  </si>
  <si>
    <t>E7M1L8</t>
  </si>
  <si>
    <t>E7M1L9</t>
  </si>
  <si>
    <t>E7M1M3</t>
  </si>
  <si>
    <t>E7M1N6</t>
  </si>
  <si>
    <t>E7M1N7</t>
  </si>
  <si>
    <t>E7M1R5</t>
  </si>
  <si>
    <t>E7M1R6</t>
  </si>
  <si>
    <t>E7M1R7</t>
  </si>
  <si>
    <t>E7M1R8</t>
  </si>
  <si>
    <t>E7M1R9</t>
  </si>
  <si>
    <t>E7M1S3</t>
  </si>
  <si>
    <t>E7M1S4</t>
  </si>
  <si>
    <t>E7M1S6</t>
  </si>
  <si>
    <t>E7M1S7</t>
  </si>
  <si>
    <t>E7M1T8</t>
  </si>
  <si>
    <t>E7M1T9</t>
  </si>
  <si>
    <t>E7M1V1</t>
  </si>
  <si>
    <t>E7M1V2</t>
  </si>
  <si>
    <t>E7M1V3</t>
  </si>
  <si>
    <t>E7M1V4</t>
  </si>
  <si>
    <t>E7M1V5</t>
  </si>
  <si>
    <t>E7M1V6</t>
  </si>
  <si>
    <t>E7M1V8</t>
  </si>
  <si>
    <t>E7M1W3</t>
  </si>
  <si>
    <t>E7M1Z7</t>
  </si>
  <si>
    <t>E7M1Z8</t>
  </si>
  <si>
    <t>E7M1Z9</t>
  </si>
  <si>
    <t>E7M2A1</t>
  </si>
  <si>
    <t>E7M2B6</t>
  </si>
  <si>
    <t>E7M2B9</t>
  </si>
  <si>
    <t>E7M2C1</t>
  </si>
  <si>
    <t>E7M2C2</t>
  </si>
  <si>
    <t>E7M2C3</t>
  </si>
  <si>
    <t>E7M2C4</t>
  </si>
  <si>
    <t>E7M2C5</t>
  </si>
  <si>
    <t>E7M2C6</t>
  </si>
  <si>
    <t>E7M2C7</t>
  </si>
  <si>
    <t>E7M2C8</t>
  </si>
  <si>
    <t>E7M2C9</t>
  </si>
  <si>
    <t>E7M2E1</t>
  </si>
  <si>
    <t>E7M2E2</t>
  </si>
  <si>
    <t>E7M2E3</t>
  </si>
  <si>
    <t>E7M2E5</t>
  </si>
  <si>
    <t>E7M2E6</t>
  </si>
  <si>
    <t>E7M2E7</t>
  </si>
  <si>
    <t>E7M2E8</t>
  </si>
  <si>
    <t>E7M2G1</t>
  </si>
  <si>
    <t>E7M2G2</t>
  </si>
  <si>
    <t>E7M2G8</t>
  </si>
  <si>
    <t>E7M2G9</t>
  </si>
  <si>
    <t>E7M2H3</t>
  </si>
  <si>
    <t>E7M2H4</t>
  </si>
  <si>
    <t>E7M2J1</t>
  </si>
  <si>
    <t>E7M2J2</t>
  </si>
  <si>
    <t>E7M2J3</t>
  </si>
  <si>
    <t>E7M2J4</t>
  </si>
  <si>
    <t>E7M2J5</t>
  </si>
  <si>
    <t>E7M2J6</t>
  </si>
  <si>
    <t>E7M2J7</t>
  </si>
  <si>
    <t>E7M2J8</t>
  </si>
  <si>
    <t>E7M2J9</t>
  </si>
  <si>
    <t>E7M2K1</t>
  </si>
  <si>
    <t>E7M2K2</t>
  </si>
  <si>
    <t>E7M2K3</t>
  </si>
  <si>
    <t>E7M2K5</t>
  </si>
  <si>
    <t>E7M2K6</t>
  </si>
  <si>
    <t>E7M2L1</t>
  </si>
  <si>
    <t>E7M2L2</t>
  </si>
  <si>
    <t>E7M2L3</t>
  </si>
  <si>
    <t>E7M2L9</t>
  </si>
  <si>
    <t>E7M2M1</t>
  </si>
  <si>
    <t>E7M2M3</t>
  </si>
  <si>
    <t>E7M2M5</t>
  </si>
  <si>
    <t>E7M2M6</t>
  </si>
  <si>
    <t>E7M2M7</t>
  </si>
  <si>
    <t>E7M2M8</t>
  </si>
  <si>
    <t>E7M2M9</t>
  </si>
  <si>
    <t>E7M2N6</t>
  </si>
  <si>
    <t>E7M2N7</t>
  </si>
  <si>
    <t>E7M2N8</t>
  </si>
  <si>
    <t>E7M2N9</t>
  </si>
  <si>
    <t>E7M2P1</t>
  </si>
  <si>
    <t>E7M2P2</t>
  </si>
  <si>
    <t>E7M2P3</t>
  </si>
  <si>
    <t>E7M2P4</t>
  </si>
  <si>
    <t>E7M2P5</t>
  </si>
  <si>
    <t>E7M2T6</t>
  </si>
  <si>
    <t>E7M2T7</t>
  </si>
  <si>
    <t>E7M2T8</t>
  </si>
  <si>
    <t>E7M2T9</t>
  </si>
  <si>
    <t>E7M2V1</t>
  </si>
  <si>
    <t>E7M2V2</t>
  </si>
  <si>
    <t>E7M2V3</t>
  </si>
  <si>
    <t>E7M2W7</t>
  </si>
  <si>
    <t>E7M2X9</t>
  </si>
  <si>
    <t>E7M2Y3</t>
  </si>
  <si>
    <t>E7M2Y4</t>
  </si>
  <si>
    <t>E7M2Y7</t>
  </si>
  <si>
    <t>E7M2Z4</t>
  </si>
  <si>
    <t>E7M3A1</t>
  </si>
  <si>
    <t>E7M3A4</t>
  </si>
  <si>
    <t>E7M3A5</t>
  </si>
  <si>
    <t>E7M3A8</t>
  </si>
  <si>
    <t>E7M3N4</t>
  </si>
  <si>
    <t>E7M3Z8</t>
  </si>
  <si>
    <t>E7M5Y7</t>
  </si>
  <si>
    <t>E7M5Y8</t>
  </si>
  <si>
    <t>E7M5Y9</t>
  </si>
  <si>
    <t>E7M5Z3</t>
  </si>
  <si>
    <t>E7M5Z6</t>
  </si>
  <si>
    <t>E7M5Z7</t>
  </si>
  <si>
    <t>E7M5Z8</t>
  </si>
  <si>
    <t>E7M5Z9</t>
  </si>
  <si>
    <t>E7M6B1</t>
  </si>
  <si>
    <t>E7M6B2</t>
  </si>
  <si>
    <t>E8K2J6</t>
  </si>
  <si>
    <t>E8K2J7</t>
  </si>
  <si>
    <t>G0A1H0</t>
  </si>
  <si>
    <t>G0A2Y0</t>
  </si>
  <si>
    <t>G0A4V0</t>
  </si>
  <si>
    <t>G0S1E1</t>
  </si>
  <si>
    <t>G0S3G0</t>
  </si>
  <si>
    <t>G0Z1C0</t>
  </si>
  <si>
    <t>G1B1E9</t>
  </si>
  <si>
    <t>G1B1G1</t>
  </si>
  <si>
    <t>G1B1J6</t>
  </si>
  <si>
    <t>G1B1L2</t>
  </si>
  <si>
    <t>G1B1L3</t>
  </si>
  <si>
    <t>G1B1M2</t>
  </si>
  <si>
    <t>G1B2E6</t>
  </si>
  <si>
    <t>G1B2X7</t>
  </si>
  <si>
    <t>G1B2X8</t>
  </si>
  <si>
    <t>G1B2Y1</t>
  </si>
  <si>
    <t>G1B3G8</t>
  </si>
  <si>
    <t>G1J2B2</t>
  </si>
  <si>
    <t>G1J2B3</t>
  </si>
  <si>
    <t>G1J2B4</t>
  </si>
  <si>
    <t>G1J2B7</t>
  </si>
  <si>
    <t>G1J2C1</t>
  </si>
  <si>
    <t>G1J2P7</t>
  </si>
  <si>
    <t>G1J2P8</t>
  </si>
  <si>
    <t>G1J2P9</t>
  </si>
  <si>
    <t>G1J2R1</t>
  </si>
  <si>
    <t>G1J2R2</t>
  </si>
  <si>
    <t>G1J2R3</t>
  </si>
  <si>
    <t>G1J2R4</t>
  </si>
  <si>
    <t>G1J2R5</t>
  </si>
  <si>
    <t>G1J2R6</t>
  </si>
  <si>
    <t>G1J2R7</t>
  </si>
  <si>
    <t>G1J2R8</t>
  </si>
  <si>
    <t>G1J2R9</t>
  </si>
  <si>
    <t>G1J2S1</t>
  </si>
  <si>
    <t>G1J2S2</t>
  </si>
  <si>
    <t>G1J2S3</t>
  </si>
  <si>
    <t>G1J2S4</t>
  </si>
  <si>
    <t>G1J2S5</t>
  </si>
  <si>
    <t>G1J2S6</t>
  </si>
  <si>
    <t>G1J2S7</t>
  </si>
  <si>
    <t>G1J2S8</t>
  </si>
  <si>
    <t>G1J2S9</t>
  </si>
  <si>
    <t>G1J2T1</t>
  </si>
  <si>
    <t>G1J2T3</t>
  </si>
  <si>
    <t>G1J2T5</t>
  </si>
  <si>
    <t>G1J2T7</t>
  </si>
  <si>
    <t>G1J2X9</t>
  </si>
  <si>
    <t>G1J2Y1</t>
  </si>
  <si>
    <t>G1J2Y8</t>
  </si>
  <si>
    <t>G1J2Y9</t>
  </si>
  <si>
    <t>G1J2Z1</t>
  </si>
  <si>
    <t>G1J2Z2</t>
  </si>
  <si>
    <t>G1J2Z5</t>
  </si>
  <si>
    <t>G1J2Z8</t>
  </si>
  <si>
    <t>G1J2Z9</t>
  </si>
  <si>
    <t>G1J3A1</t>
  </si>
  <si>
    <t>G1J3A2</t>
  </si>
  <si>
    <t>G1J3A3</t>
  </si>
  <si>
    <t>G1J3A4</t>
  </si>
  <si>
    <t>G1J3A5</t>
  </si>
  <si>
    <t>G1J3A6</t>
  </si>
  <si>
    <t>G1J3A7</t>
  </si>
  <si>
    <t>G1J3A8</t>
  </si>
  <si>
    <t>G1J3B1</t>
  </si>
  <si>
    <t>G1J3J3</t>
  </si>
  <si>
    <t>G1J3J9</t>
  </si>
  <si>
    <t>G1J3K1</t>
  </si>
  <si>
    <t>G1J3K2</t>
  </si>
  <si>
    <t>G1J3K3</t>
  </si>
  <si>
    <t>G1J3K4</t>
  </si>
  <si>
    <t>G1J3K5</t>
  </si>
  <si>
    <t>G1J3L6</t>
  </si>
  <si>
    <t>G1J3L7</t>
  </si>
  <si>
    <t>G1J3L8</t>
  </si>
  <si>
    <t>G1J3L9</t>
  </si>
  <si>
    <t>G1J3M1</t>
  </si>
  <si>
    <t>G1J3M2</t>
  </si>
  <si>
    <t>G1J3M3</t>
  </si>
  <si>
    <t>G1J3M4</t>
  </si>
  <si>
    <t>G1J3M5</t>
  </si>
  <si>
    <t>G1J3M6</t>
  </si>
  <si>
    <t>G1J3M7</t>
  </si>
  <si>
    <t>G1J3M8</t>
  </si>
  <si>
    <t>G1J3R8</t>
  </si>
  <si>
    <t>G1J3S1</t>
  </si>
  <si>
    <t>G1J3S2</t>
  </si>
  <si>
    <t>G1J3V9</t>
  </si>
  <si>
    <t>G1J5G3</t>
  </si>
  <si>
    <t>G1J5G8</t>
  </si>
  <si>
    <t>G1J5H8</t>
  </si>
  <si>
    <t>G1J5L1</t>
  </si>
  <si>
    <t>G1J5L3</t>
  </si>
  <si>
    <t>G1K0A5</t>
  </si>
  <si>
    <t>G1K0C6</t>
  </si>
  <si>
    <t>G1K1A1</t>
  </si>
  <si>
    <t>G1K1A2</t>
  </si>
  <si>
    <t>G1K1A3</t>
  </si>
  <si>
    <t>G1K1A4</t>
  </si>
  <si>
    <t>G1K1A5</t>
  </si>
  <si>
    <t>G1K1A7</t>
  </si>
  <si>
    <t>G1K1A8</t>
  </si>
  <si>
    <t>G1K1B1</t>
  </si>
  <si>
    <t>G1K1B5</t>
  </si>
  <si>
    <t>G1K1B6</t>
  </si>
  <si>
    <t>G1K1H4</t>
  </si>
  <si>
    <t>G1K2K4</t>
  </si>
  <si>
    <t>G1K2K5</t>
  </si>
  <si>
    <t>G1K2K6</t>
  </si>
  <si>
    <t>G1K2L1</t>
  </si>
  <si>
    <t>G1K2L3</t>
  </si>
  <si>
    <t>G1K2L4</t>
  </si>
  <si>
    <t>G1K2L5</t>
  </si>
  <si>
    <t>G1K2L7</t>
  </si>
  <si>
    <t>G1K2L8</t>
  </si>
  <si>
    <t>G1K2M4</t>
  </si>
  <si>
    <t>G1K2M5</t>
  </si>
  <si>
    <t>G1K2M6</t>
  </si>
  <si>
    <t>G1K2P1</t>
  </si>
  <si>
    <t>G1K2P2</t>
  </si>
  <si>
    <t>G1K2R2</t>
  </si>
  <si>
    <t>G1K2R3</t>
  </si>
  <si>
    <t>G1K2S2</t>
  </si>
  <si>
    <t>G1K2S3</t>
  </si>
  <si>
    <t>G1K2S4</t>
  </si>
  <si>
    <t>G1K2S5</t>
  </si>
  <si>
    <t>G1K2S7</t>
  </si>
  <si>
    <t>G1K2T6</t>
  </si>
  <si>
    <t>G1K2V2</t>
  </si>
  <si>
    <t>G1K2V3</t>
  </si>
  <si>
    <t>G1K2V5</t>
  </si>
  <si>
    <t>G1K2V6</t>
  </si>
  <si>
    <t>G1K2X5</t>
  </si>
  <si>
    <t>G1K2X7</t>
  </si>
  <si>
    <t>G1K2X9</t>
  </si>
  <si>
    <t>G1K2Y1</t>
  </si>
  <si>
    <t>G1K2Y2</t>
  </si>
  <si>
    <t>G1K3C8</t>
  </si>
  <si>
    <t>G1K3C9</t>
  </si>
  <si>
    <t>G1K4K5</t>
  </si>
  <si>
    <t>G1K4K6</t>
  </si>
  <si>
    <t>G1K4K7</t>
  </si>
  <si>
    <t>G1K4K8</t>
  </si>
  <si>
    <t>G1K4V3</t>
  </si>
  <si>
    <t>G1K4V4</t>
  </si>
  <si>
    <t>G1K4V5</t>
  </si>
  <si>
    <t>G1K4Z4</t>
  </si>
  <si>
    <t>G1K5N1</t>
  </si>
  <si>
    <t>G1K5Y2</t>
  </si>
  <si>
    <t>G1K5Y3</t>
  </si>
  <si>
    <t>G1K5Y4</t>
  </si>
  <si>
    <t>G1K5Y5</t>
  </si>
  <si>
    <t>G1K5Y6</t>
  </si>
  <si>
    <t>G1K5Y7</t>
  </si>
  <si>
    <t>G1K5Z3</t>
  </si>
  <si>
    <t>G1K5Z4</t>
  </si>
  <si>
    <t>G1K5Z6</t>
  </si>
  <si>
    <t>G1K6C8</t>
  </si>
  <si>
    <t>G1K6E3</t>
  </si>
  <si>
    <t>G1K6E4</t>
  </si>
  <si>
    <t>G1K6K2</t>
  </si>
  <si>
    <t>G1K6K5</t>
  </si>
  <si>
    <t>G1K6L8</t>
  </si>
  <si>
    <t>G1K6M2</t>
  </si>
  <si>
    <t>G1K6M3</t>
  </si>
  <si>
    <t>G1K6M4</t>
  </si>
  <si>
    <t>G1K6N5</t>
  </si>
  <si>
    <t>G1K6N6</t>
  </si>
  <si>
    <t>G1K6N7</t>
  </si>
  <si>
    <t>G1K6N9</t>
  </si>
  <si>
    <t>G1K6P1</t>
  </si>
  <si>
    <t>G1K6P3</t>
  </si>
  <si>
    <t>G1K6R1</t>
  </si>
  <si>
    <t>G1K6R2</t>
  </si>
  <si>
    <t>G1K6S2</t>
  </si>
  <si>
    <t>G1K6V3</t>
  </si>
  <si>
    <t>G1K6V5</t>
  </si>
  <si>
    <t>G1K7V6</t>
  </si>
  <si>
    <t>G1K8B3</t>
  </si>
  <si>
    <t>G1K8C4</t>
  </si>
  <si>
    <t>G1K8C5</t>
  </si>
  <si>
    <t>G1K8E3</t>
  </si>
  <si>
    <t>G1K8E8</t>
  </si>
  <si>
    <t>G1K8G4</t>
  </si>
  <si>
    <t>G1K8G6</t>
  </si>
  <si>
    <t>G1K8G7</t>
  </si>
  <si>
    <t>G1K8G8</t>
  </si>
  <si>
    <t>G1K8G9</t>
  </si>
  <si>
    <t>G1K8H1</t>
  </si>
  <si>
    <t>G1K8H7</t>
  </si>
  <si>
    <t>G1K8H8</t>
  </si>
  <si>
    <t>G1K8J8</t>
  </si>
  <si>
    <t>G1K8J9</t>
  </si>
  <si>
    <t>G1K8K1</t>
  </si>
  <si>
    <t>G1K8K2</t>
  </si>
  <si>
    <t>G1K8K3</t>
  </si>
  <si>
    <t>G1K8K4</t>
  </si>
  <si>
    <t>G1K8L7</t>
  </si>
  <si>
    <t>G1K8N3</t>
  </si>
  <si>
    <t>G1K8N9</t>
  </si>
  <si>
    <t>G1K8R3</t>
  </si>
  <si>
    <t>G1K8T6</t>
  </si>
  <si>
    <t>G1K8T7</t>
  </si>
  <si>
    <t>G1K8T8</t>
  </si>
  <si>
    <t>G1K8T9</t>
  </si>
  <si>
    <t>G1K8V1</t>
  </si>
  <si>
    <t>G1K8V2</t>
  </si>
  <si>
    <t>G1K8V3</t>
  </si>
  <si>
    <t>G1K8V4</t>
  </si>
  <si>
    <t>G1K8V5</t>
  </si>
  <si>
    <t>G1K8V6</t>
  </si>
  <si>
    <t>G1K8V7</t>
  </si>
  <si>
    <t>G1K8V8</t>
  </si>
  <si>
    <t>G1K8V9</t>
  </si>
  <si>
    <t>G1K8W2</t>
  </si>
  <si>
    <t>G1K8W3</t>
  </si>
  <si>
    <t>G1K8W5</t>
  </si>
  <si>
    <t>G1K9B5</t>
  </si>
  <si>
    <t>G1K9J9</t>
  </si>
  <si>
    <t>G1K9M2</t>
  </si>
  <si>
    <t>G1L0A2</t>
  </si>
  <si>
    <t>G1L0B1</t>
  </si>
  <si>
    <t>G1L2J2</t>
  </si>
  <si>
    <t>G1L2M1</t>
  </si>
  <si>
    <t>G1L2M7</t>
  </si>
  <si>
    <t>G1L2M8</t>
  </si>
  <si>
    <t>G1L2N1</t>
  </si>
  <si>
    <t>G1L2N4</t>
  </si>
  <si>
    <t>G1L2N5</t>
  </si>
  <si>
    <t>G1L2N6</t>
  </si>
  <si>
    <t>G1L2N7</t>
  </si>
  <si>
    <t>G1L2N9</t>
  </si>
  <si>
    <t>G1L2P1</t>
  </si>
  <si>
    <t>G1L2P2</t>
  </si>
  <si>
    <t>G1L2P3</t>
  </si>
  <si>
    <t>G1L2P4</t>
  </si>
  <si>
    <t>G1L2P5</t>
  </si>
  <si>
    <t>G1L2P6</t>
  </si>
  <si>
    <t>G1L2P7</t>
  </si>
  <si>
    <t>G1L2P8</t>
  </si>
  <si>
    <t>G1L2P9</t>
  </si>
  <si>
    <t>G1L2R1</t>
  </si>
  <si>
    <t>G1L2R2</t>
  </si>
  <si>
    <t>G1L2R3</t>
  </si>
  <si>
    <t>G1L2R4</t>
  </si>
  <si>
    <t>G1L2R5</t>
  </si>
  <si>
    <t>G1L2R6</t>
  </si>
  <si>
    <t>G1L2R7</t>
  </si>
  <si>
    <t>G1L2R8</t>
  </si>
  <si>
    <t>G1L2R9</t>
  </si>
  <si>
    <t>G1L2S3</t>
  </si>
  <si>
    <t>G1L2S4</t>
  </si>
  <si>
    <t>G1L2S6</t>
  </si>
  <si>
    <t>G1L2S7</t>
  </si>
  <si>
    <t>G1L2S8</t>
  </si>
  <si>
    <t>G1L2T1</t>
  </si>
  <si>
    <t>G1L2T2</t>
  </si>
  <si>
    <t>G1L2T4</t>
  </si>
  <si>
    <t>G1L2T5</t>
  </si>
  <si>
    <t>G1L2T8</t>
  </si>
  <si>
    <t>G1L2T9</t>
  </si>
  <si>
    <t>G1L2V1</t>
  </si>
  <si>
    <t>G1L2V2</t>
  </si>
  <si>
    <t>G1L2V3</t>
  </si>
  <si>
    <t>G1L2V4</t>
  </si>
  <si>
    <t>G1L2V5</t>
  </si>
  <si>
    <t>G1L2V6</t>
  </si>
  <si>
    <t>G1L2V7</t>
  </si>
  <si>
    <t>G1L2V9</t>
  </si>
  <si>
    <t>G1L2W1</t>
  </si>
  <si>
    <t>G1L2W2</t>
  </si>
  <si>
    <t>G1L2W3</t>
  </si>
  <si>
    <t>G1L2W4</t>
  </si>
  <si>
    <t>G1L2W5</t>
  </si>
  <si>
    <t>G1L2W6</t>
  </si>
  <si>
    <t>G1L2W7</t>
  </si>
  <si>
    <t>G1L2W9</t>
  </si>
  <si>
    <t>G1L2X1</t>
  </si>
  <si>
    <t>G1L2X4</t>
  </si>
  <si>
    <t>G1L3A5</t>
  </si>
  <si>
    <t>G1L3A7</t>
  </si>
  <si>
    <t>G1L3A8</t>
  </si>
  <si>
    <t>G1L3A9</t>
  </si>
  <si>
    <t>G1L3B1</t>
  </si>
  <si>
    <t>G1L3B2</t>
  </si>
  <si>
    <t>G1L3B3</t>
  </si>
  <si>
    <t>G1L3B4</t>
  </si>
  <si>
    <t>G1L3B5</t>
  </si>
  <si>
    <t>G1L3B6</t>
  </si>
  <si>
    <t>G1L3B7</t>
  </si>
  <si>
    <t>G1L3B9</t>
  </si>
  <si>
    <t>G1L3J6</t>
  </si>
  <si>
    <t>G1L3J8</t>
  </si>
  <si>
    <t>G1L3J9</t>
  </si>
  <si>
    <t>G1L3K1</t>
  </si>
  <si>
    <t>G1L3K2</t>
  </si>
  <si>
    <t>G1L3K3</t>
  </si>
  <si>
    <t>G1L3R6</t>
  </si>
  <si>
    <t>G1L4C3</t>
  </si>
  <si>
    <t>G1L4C4</t>
  </si>
  <si>
    <t>G1L4C5</t>
  </si>
  <si>
    <t>G1L4C6</t>
  </si>
  <si>
    <t>G1L4C7</t>
  </si>
  <si>
    <t>G1L4E1</t>
  </si>
  <si>
    <t>G1L4E2</t>
  </si>
  <si>
    <t>G1L4E3</t>
  </si>
  <si>
    <t>G1L4E4</t>
  </si>
  <si>
    <t>G1L4E6</t>
  </si>
  <si>
    <t>G1L4E7</t>
  </si>
  <si>
    <t>G1L4E8</t>
  </si>
  <si>
    <t>G1L4J5</t>
  </si>
  <si>
    <t>G1L4K6</t>
  </si>
  <si>
    <t>G1L4K7</t>
  </si>
  <si>
    <t>G1L4K8</t>
  </si>
  <si>
    <t>G1L4L1</t>
  </si>
  <si>
    <t>G1L4L8</t>
  </si>
  <si>
    <t>G1L4L9</t>
  </si>
  <si>
    <t>G1L4M1</t>
  </si>
  <si>
    <t>G1L4M2</t>
  </si>
  <si>
    <t>G1L4M3</t>
  </si>
  <si>
    <t>G1L4M5</t>
  </si>
  <si>
    <t>G1L4M6</t>
  </si>
  <si>
    <t>G1L4W6</t>
  </si>
  <si>
    <t>G1L4X2</t>
  </si>
  <si>
    <t>G1L4Y1</t>
  </si>
  <si>
    <t>G1L4Y2</t>
  </si>
  <si>
    <t>G1L4Y3</t>
  </si>
  <si>
    <t>G1L4Y4</t>
  </si>
  <si>
    <t>G1L4Z1</t>
  </si>
  <si>
    <t>G1L5B1</t>
  </si>
  <si>
    <t>G1L6A7</t>
  </si>
  <si>
    <t>G1L6A8</t>
  </si>
  <si>
    <t>G1L6A9</t>
  </si>
  <si>
    <t>G1L6B1</t>
  </si>
  <si>
    <t>G1M0A1</t>
  </si>
  <si>
    <t>G1M0A2</t>
  </si>
  <si>
    <t>G1M0A3</t>
  </si>
  <si>
    <t>G1M0A5</t>
  </si>
  <si>
    <t>G1M0A6</t>
  </si>
  <si>
    <t>G1M0A7</t>
  </si>
  <si>
    <t>G1M0A8</t>
  </si>
  <si>
    <t>G1M0A9</t>
  </si>
  <si>
    <t>G1M1A1</t>
  </si>
  <si>
    <t>G1M1A2</t>
  </si>
  <si>
    <t>G1M1A3</t>
  </si>
  <si>
    <t>G1M1A4</t>
  </si>
  <si>
    <t>G1M1A5</t>
  </si>
  <si>
    <t>G1M1A6</t>
  </si>
  <si>
    <t>G1M1B1</t>
  </si>
  <si>
    <t>G1M1B2</t>
  </si>
  <si>
    <t>G1M1B3</t>
  </si>
  <si>
    <t>G1M1B4</t>
  </si>
  <si>
    <t>G1M1B5</t>
  </si>
  <si>
    <t>G1M1B7</t>
  </si>
  <si>
    <t>G1M1B8</t>
  </si>
  <si>
    <t>G1M1C2</t>
  </si>
  <si>
    <t>G1M1C3</t>
  </si>
  <si>
    <t>G1M1C5</t>
  </si>
  <si>
    <t>G1M1C6</t>
  </si>
  <si>
    <t>G1M1C7</t>
  </si>
  <si>
    <t>G1M1C8</t>
  </si>
  <si>
    <t>G1M1E2</t>
  </si>
  <si>
    <t>G1M1E4</t>
  </si>
  <si>
    <t>G1M1E5</t>
  </si>
  <si>
    <t>G1M1E6</t>
  </si>
  <si>
    <t>G1M1E7</t>
  </si>
  <si>
    <t>G1M1E8</t>
  </si>
  <si>
    <t>G1M1G1</t>
  </si>
  <si>
    <t>G1M1G2</t>
  </si>
  <si>
    <t>G1M1G3</t>
  </si>
  <si>
    <t>G1M1G4</t>
  </si>
  <si>
    <t>G1M1G5</t>
  </si>
  <si>
    <t>G1M1G6</t>
  </si>
  <si>
    <t>G1M1G7</t>
  </si>
  <si>
    <t>G1M1G8</t>
  </si>
  <si>
    <t>G1M1G9</t>
  </si>
  <si>
    <t>G1M1H1</t>
  </si>
  <si>
    <t>G1M1H2</t>
  </si>
  <si>
    <t>G1M1H3</t>
  </si>
  <si>
    <t>G1M1H4</t>
  </si>
  <si>
    <t>G1M1H5</t>
  </si>
  <si>
    <t>G1M1H6</t>
  </si>
  <si>
    <t>G1M1H7</t>
  </si>
  <si>
    <t>G1M1H8</t>
  </si>
  <si>
    <t>G1M1H9</t>
  </si>
  <si>
    <t>G1M1J1</t>
  </si>
  <si>
    <t>G1M1J2</t>
  </si>
  <si>
    <t>G1M1J3</t>
  </si>
  <si>
    <t>G1M1J4</t>
  </si>
  <si>
    <t>G1M1J5</t>
  </si>
  <si>
    <t>G1M1J6</t>
  </si>
  <si>
    <t>G1M1J7</t>
  </si>
  <si>
    <t>G1M1J8</t>
  </si>
  <si>
    <t>G1M1J9</t>
  </si>
  <si>
    <t>G1M1K1</t>
  </si>
  <si>
    <t>G1M1K2</t>
  </si>
  <si>
    <t>G1M1K3</t>
  </si>
  <si>
    <t>G1M1K4</t>
  </si>
  <si>
    <t>G1M1K5</t>
  </si>
  <si>
    <t>G1M1K6</t>
  </si>
  <si>
    <t>G1M1K7</t>
  </si>
  <si>
    <t>G1M1K8</t>
  </si>
  <si>
    <t>G1M1L1</t>
  </si>
  <si>
    <t>G1M1L2</t>
  </si>
  <si>
    <t>G1M1L3</t>
  </si>
  <si>
    <t>G1M1L4</t>
  </si>
  <si>
    <t>G1M1L5</t>
  </si>
  <si>
    <t>G1M1L6</t>
  </si>
  <si>
    <t>G1M1L7</t>
  </si>
  <si>
    <t>G1M1L8</t>
  </si>
  <si>
    <t>G1M1L9</t>
  </si>
  <si>
    <t>G1M1M1</t>
  </si>
  <si>
    <t>G1M1M2</t>
  </si>
  <si>
    <t>G1M1M3</t>
  </si>
  <si>
    <t>G1M1M4</t>
  </si>
  <si>
    <t>G1M1M5</t>
  </si>
  <si>
    <t>G1M1M6</t>
  </si>
  <si>
    <t>G1M1M7</t>
  </si>
  <si>
    <t>G1M1M8</t>
  </si>
  <si>
    <t>G1M1M9</t>
  </si>
  <si>
    <t>G1M1N1</t>
  </si>
  <si>
    <t>G1M1N2</t>
  </si>
  <si>
    <t>G1M1N3</t>
  </si>
  <si>
    <t>G1M1N4</t>
  </si>
  <si>
    <t>G1M1N7</t>
  </si>
  <si>
    <t>G1M1N8</t>
  </si>
  <si>
    <t>G1M1N9</t>
  </si>
  <si>
    <t>G1M1P1</t>
  </si>
  <si>
    <t>G1M1P2</t>
  </si>
  <si>
    <t>G1M1P3</t>
  </si>
  <si>
    <t>G1M1P4</t>
  </si>
  <si>
    <t>G1M1P5</t>
  </si>
  <si>
    <t>G1M1P6</t>
  </si>
  <si>
    <t>G1M1P7</t>
  </si>
  <si>
    <t>G1M1P8</t>
  </si>
  <si>
    <t>G1M1P9</t>
  </si>
  <si>
    <t>G1M1R1</t>
  </si>
  <si>
    <t>G1M1R2</t>
  </si>
  <si>
    <t>G1M1R3</t>
  </si>
  <si>
    <t>G1M1R4</t>
  </si>
  <si>
    <t>G1M1R5</t>
  </si>
  <si>
    <t>G1M1R6</t>
  </si>
  <si>
    <t>G1M1R7</t>
  </si>
  <si>
    <t>G1M1R8</t>
  </si>
  <si>
    <t>G1M1R9</t>
  </si>
  <si>
    <t>G1M1S1</t>
  </si>
  <si>
    <t>G1M1S2</t>
  </si>
  <si>
    <t>G1M1S3</t>
  </si>
  <si>
    <t>G1M1S4</t>
  </si>
  <si>
    <t>G1M1S5</t>
  </si>
  <si>
    <t>G1M1S7</t>
  </si>
  <si>
    <t>G1M1S9</t>
  </si>
  <si>
    <t>G1M1T1</t>
  </si>
  <si>
    <t>G1M1T3</t>
  </si>
  <si>
    <t>G1M1T5</t>
  </si>
  <si>
    <t>G1M1T6</t>
  </si>
  <si>
    <t>G1M1T7</t>
  </si>
  <si>
    <t>G1M1T8</t>
  </si>
  <si>
    <t>G1M1T9</t>
  </si>
  <si>
    <t>G1M1V1</t>
  </si>
  <si>
    <t>G1M1V3</t>
  </si>
  <si>
    <t>G1M1V4</t>
  </si>
  <si>
    <t>G1M1V5</t>
  </si>
  <si>
    <t>G1M1V6</t>
  </si>
  <si>
    <t>G1M1V7</t>
  </si>
  <si>
    <t>G1M1V8</t>
  </si>
  <si>
    <t>G1M1V9</t>
  </si>
  <si>
    <t>G1M1W1</t>
  </si>
  <si>
    <t>G1M1W3</t>
  </si>
  <si>
    <t>G1M1W4</t>
  </si>
  <si>
    <t>G1M1W5</t>
  </si>
  <si>
    <t>G1M1W6</t>
  </si>
  <si>
    <t>G1M1W7</t>
  </si>
  <si>
    <t>G1M1W8</t>
  </si>
  <si>
    <t>G1M1W9</t>
  </si>
  <si>
    <t>G1M1X1</t>
  </si>
  <si>
    <t>G1M1X2</t>
  </si>
  <si>
    <t>G1M1X3</t>
  </si>
  <si>
    <t>G1M1X4</t>
  </si>
  <si>
    <t>G1M1X5</t>
  </si>
  <si>
    <t>G1M1X6</t>
  </si>
  <si>
    <t>G1M1X7</t>
  </si>
  <si>
    <t>G1M1X8</t>
  </si>
  <si>
    <t>G1M1X9</t>
  </si>
  <si>
    <t>G1M1Y1</t>
  </si>
  <si>
    <t>G1M1Y2</t>
  </si>
  <si>
    <t>G1M1Y3</t>
  </si>
  <si>
    <t>G1M1Y4</t>
  </si>
  <si>
    <t>G1M1Y5</t>
  </si>
  <si>
    <t>G1M1Y6</t>
  </si>
  <si>
    <t>G1M1Y7</t>
  </si>
  <si>
    <t>G1M1Y8</t>
  </si>
  <si>
    <t>G1M1Y9</t>
  </si>
  <si>
    <t>G1M1Z1</t>
  </si>
  <si>
    <t>G1M1Z2</t>
  </si>
  <si>
    <t>G1M1Z3</t>
  </si>
  <si>
    <t>G1M1Z4</t>
  </si>
  <si>
    <t>G1M1Z5</t>
  </si>
  <si>
    <t>G1M1Z6</t>
  </si>
  <si>
    <t>G1M1Z8</t>
  </si>
  <si>
    <t>G1M1Z9</t>
  </si>
  <si>
    <t>G1M2A1</t>
  </si>
  <si>
    <t>G1M2A2</t>
  </si>
  <si>
    <t>G1M2A3</t>
  </si>
  <si>
    <t>G1M2A4</t>
  </si>
  <si>
    <t>G1M2A5</t>
  </si>
  <si>
    <t>G1M2A6</t>
  </si>
  <si>
    <t>G1M2A7</t>
  </si>
  <si>
    <t>G1M2A8</t>
  </si>
  <si>
    <t>G1M2A9</t>
  </si>
  <si>
    <t>G1M2B1</t>
  </si>
  <si>
    <t>G1M2B2</t>
  </si>
  <si>
    <t>G1M2C2</t>
  </si>
  <si>
    <t>G1M2C3</t>
  </si>
  <si>
    <t>G1M2C4</t>
  </si>
  <si>
    <t>G1M2C5</t>
  </si>
  <si>
    <t>G1M2C6</t>
  </si>
  <si>
    <t>G1M2C7</t>
  </si>
  <si>
    <t>G1M2C8</t>
  </si>
  <si>
    <t>G1M2C9</t>
  </si>
  <si>
    <t>G1M2E1</t>
  </si>
  <si>
    <t>G1M2E2</t>
  </si>
  <si>
    <t>G1M2E4</t>
  </si>
  <si>
    <t>G1M2E7</t>
  </si>
  <si>
    <t>G1M2E8</t>
  </si>
  <si>
    <t>G1M2E9</t>
  </si>
  <si>
    <t>G1M2G1</t>
  </si>
  <si>
    <t>G1M2G2</t>
  </si>
  <si>
    <t>G1M2G3</t>
  </si>
  <si>
    <t>G1M2G4</t>
  </si>
  <si>
    <t>G1M2G5</t>
  </si>
  <si>
    <t>G1M2G6</t>
  </si>
  <si>
    <t>G1M2G7</t>
  </si>
  <si>
    <t>G1M2G8</t>
  </si>
  <si>
    <t>G1M2G9</t>
  </si>
  <si>
    <t>G1M2H1</t>
  </si>
  <si>
    <t>G1M2H2</t>
  </si>
  <si>
    <t>G1M2H3</t>
  </si>
  <si>
    <t>G1M2H4</t>
  </si>
  <si>
    <t>G1M2H5</t>
  </si>
  <si>
    <t>G1M2H6</t>
  </si>
  <si>
    <t>G1M2H7</t>
  </si>
  <si>
    <t>G1M2H8</t>
  </si>
  <si>
    <t>G1M2H9</t>
  </si>
  <si>
    <t>G1M2J1</t>
  </si>
  <si>
    <t>G1M2J2</t>
  </si>
  <si>
    <t>G1M2J3</t>
  </si>
  <si>
    <t>G1M2J4</t>
  </si>
  <si>
    <t>G1M2J5</t>
  </si>
  <si>
    <t>G1M2J6</t>
  </si>
  <si>
    <t>G1M2J7</t>
  </si>
  <si>
    <t>G1M2J8</t>
  </si>
  <si>
    <t>G1M2J9</t>
  </si>
  <si>
    <t>G1M2K1</t>
  </si>
  <si>
    <t>G1M2K2</t>
  </si>
  <si>
    <t>G1M2K3</t>
  </si>
  <si>
    <t>G1M2K4</t>
  </si>
  <si>
    <t>G1M2K5</t>
  </si>
  <si>
    <t>G1M2K6</t>
  </si>
  <si>
    <t>G1M2K7</t>
  </si>
  <si>
    <t>G1M2K8</t>
  </si>
  <si>
    <t>G1M2K9</t>
  </si>
  <si>
    <t>G1M2L1</t>
  </si>
  <si>
    <t>G1M2L2</t>
  </si>
  <si>
    <t>G1M2L3</t>
  </si>
  <si>
    <t>G1M2L4</t>
  </si>
  <si>
    <t>G1M2L5</t>
  </si>
  <si>
    <t>G1M2L6</t>
  </si>
  <si>
    <t>G1M2L7</t>
  </si>
  <si>
    <t>G1M2L8</t>
  </si>
  <si>
    <t>G1M2L9</t>
  </si>
  <si>
    <t>G1M2M1</t>
  </si>
  <si>
    <t>G1M2M2</t>
  </si>
  <si>
    <t>G1M2M3</t>
  </si>
  <si>
    <t>G1M2M4</t>
  </si>
  <si>
    <t>G1M2M5</t>
  </si>
  <si>
    <t>G1M2M6</t>
  </si>
  <si>
    <t>G1M2M7</t>
  </si>
  <si>
    <t>G1M2M8</t>
  </si>
  <si>
    <t>G1M2M9</t>
  </si>
  <si>
    <t>G1M2N1</t>
  </si>
  <si>
    <t>G1M2N2</t>
  </si>
  <si>
    <t>G1M2N3</t>
  </si>
  <si>
    <t>G1M2N4</t>
  </si>
  <si>
    <t>G1M2N5</t>
  </si>
  <si>
    <t>G1M2N6</t>
  </si>
  <si>
    <t>G1M2N7</t>
  </si>
  <si>
    <t>G1M2N8</t>
  </si>
  <si>
    <t>G1M2N9</t>
  </si>
  <si>
    <t>G1M2P1</t>
  </si>
  <si>
    <t>G1M2P2</t>
  </si>
  <si>
    <t>G1M2P3</t>
  </si>
  <si>
    <t>G1M2P4</t>
  </si>
  <si>
    <t>G1M2P5</t>
  </si>
  <si>
    <t>G1M2P6</t>
  </si>
  <si>
    <t>G1M2P7</t>
  </si>
  <si>
    <t>G1M2P8</t>
  </si>
  <si>
    <t>G1M2P9</t>
  </si>
  <si>
    <t>G1M2R2</t>
  </si>
  <si>
    <t>G1M2R3</t>
  </si>
  <si>
    <t>G1M2R4</t>
  </si>
  <si>
    <t>G1M2R5</t>
  </si>
  <si>
    <t>G1M2R6</t>
  </si>
  <si>
    <t>G1M2R7</t>
  </si>
  <si>
    <t>G1M2R8</t>
  </si>
  <si>
    <t>G1M2R9</t>
  </si>
  <si>
    <t>G1M2S1</t>
  </si>
  <si>
    <t>G1M2S2</t>
  </si>
  <si>
    <t>G1M2S3</t>
  </si>
  <si>
    <t>G1M2S4</t>
  </si>
  <si>
    <t>G1M2S5</t>
  </si>
  <si>
    <t>G1M2S6</t>
  </si>
  <si>
    <t>G1M2S8</t>
  </si>
  <si>
    <t>G1M2S9</t>
  </si>
  <si>
    <t>G1M2T2</t>
  </si>
  <si>
    <t>G1M2T3</t>
  </si>
  <si>
    <t>G1M2T4</t>
  </si>
  <si>
    <t>G1M2T5</t>
  </si>
  <si>
    <t>G1M2T6</t>
  </si>
  <si>
    <t>G1M2T7</t>
  </si>
  <si>
    <t>G1M2T8</t>
  </si>
  <si>
    <t>G1M2T9</t>
  </si>
  <si>
    <t>G1M2V1</t>
  </si>
  <si>
    <t>G1M2V2</t>
  </si>
  <si>
    <t>G1M2V3</t>
  </si>
  <si>
    <t>G1M2V4</t>
  </si>
  <si>
    <t>G1M2V5</t>
  </si>
  <si>
    <t>G1M2V6</t>
  </si>
  <si>
    <t>G1M2V7</t>
  </si>
  <si>
    <t>G1M2V8</t>
  </si>
  <si>
    <t>G1M2V9</t>
  </si>
  <si>
    <t>G1M2W2</t>
  </si>
  <si>
    <t>G1M2W3</t>
  </si>
  <si>
    <t>G1M2W4</t>
  </si>
  <si>
    <t>G1M2W5</t>
  </si>
  <si>
    <t>G1M2W6</t>
  </si>
  <si>
    <t>G1M2W7</t>
  </si>
  <si>
    <t>G1M2W8</t>
  </si>
  <si>
    <t>G1M2X1</t>
  </si>
  <si>
    <t>G1M2X2</t>
  </si>
  <si>
    <t>G1M2X3</t>
  </si>
  <si>
    <t>G1M2X4</t>
  </si>
  <si>
    <t>G1M2X5</t>
  </si>
  <si>
    <t>G1M2X6</t>
  </si>
  <si>
    <t>G1M2X7</t>
  </si>
  <si>
    <t>G1M2X8</t>
  </si>
  <si>
    <t>G1M2X9</t>
  </si>
  <si>
    <t>G1M2Y1</t>
  </si>
  <si>
    <t>G1M2Y2</t>
  </si>
  <si>
    <t>G1M2Y3</t>
  </si>
  <si>
    <t>G1M2Y6</t>
  </si>
  <si>
    <t>G1M2Y7</t>
  </si>
  <si>
    <t>G1M2Y8</t>
  </si>
  <si>
    <t>G1M2Y9</t>
  </si>
  <si>
    <t>G1M2Z1</t>
  </si>
  <si>
    <t>G1M2Z2</t>
  </si>
  <si>
    <t>G1M2Z3</t>
  </si>
  <si>
    <t>G1M2Z4</t>
  </si>
  <si>
    <t>G1M2Z6</t>
  </si>
  <si>
    <t>G1M2Z8</t>
  </si>
  <si>
    <t>G1M2Z9</t>
  </si>
  <si>
    <t>G1M3A2</t>
  </si>
  <si>
    <t>G1M3A4</t>
  </si>
  <si>
    <t>G1M3A5</t>
  </si>
  <si>
    <t>G1M3A7</t>
  </si>
  <si>
    <t>G1M3B1</t>
  </si>
  <si>
    <t>G1M3B2</t>
  </si>
  <si>
    <t>G1M3B3</t>
  </si>
  <si>
    <t>G1M3B4</t>
  </si>
  <si>
    <t>G1M3B6</t>
  </si>
  <si>
    <t>G1M3B7</t>
  </si>
  <si>
    <t>G1M3B8</t>
  </si>
  <si>
    <t>G1M3B9</t>
  </si>
  <si>
    <t>G1M3C2</t>
  </si>
  <si>
    <t>G1M3C3</t>
  </si>
  <si>
    <t>G1M3C4</t>
  </si>
  <si>
    <t>G1M3C6</t>
  </si>
  <si>
    <t>G1M3C7</t>
  </si>
  <si>
    <t>G1M3C9</t>
  </si>
  <si>
    <t>G1M3E1</t>
  </si>
  <si>
    <t>G1M3E2</t>
  </si>
  <si>
    <t>G1M3E3</t>
  </si>
  <si>
    <t>G1M3E5</t>
  </si>
  <si>
    <t>G1M3E6</t>
  </si>
  <si>
    <t>G1M3E7</t>
  </si>
  <si>
    <t>G1M3E8</t>
  </si>
  <si>
    <t>G1M3E9</t>
  </si>
  <si>
    <t>G1M3G3</t>
  </si>
  <si>
    <t>G1M3G4</t>
  </si>
  <si>
    <t>G1M3G7</t>
  </si>
  <si>
    <t>G1M3G8</t>
  </si>
  <si>
    <t>G1M3G9</t>
  </si>
  <si>
    <t>G1M3H2</t>
  </si>
  <si>
    <t>G1M3H3</t>
  </si>
  <si>
    <t>G1M3H4</t>
  </si>
  <si>
    <t>G1M3H5</t>
  </si>
  <si>
    <t>G1M3H6</t>
  </si>
  <si>
    <t>G1M3H9</t>
  </si>
  <si>
    <t>G1M3J1</t>
  </si>
  <si>
    <t>G1M3J2</t>
  </si>
  <si>
    <t>G1M3J3</t>
  </si>
  <si>
    <t>G1M3J4</t>
  </si>
  <si>
    <t>G1M3J5</t>
  </si>
  <si>
    <t>G1M3J6</t>
  </si>
  <si>
    <t>G1M3J7</t>
  </si>
  <si>
    <t>G1M3J8</t>
  </si>
  <si>
    <t>G1M3J9</t>
  </si>
  <si>
    <t>G1M3K1</t>
  </si>
  <si>
    <t>G1M3K3</t>
  </si>
  <si>
    <t>G1M3K4</t>
  </si>
  <si>
    <t>G1M3K5</t>
  </si>
  <si>
    <t>G1M3L1</t>
  </si>
  <si>
    <t>G1M3L3</t>
  </si>
  <si>
    <t>G1M3L4</t>
  </si>
  <si>
    <t>G1M3L6</t>
  </si>
  <si>
    <t>G1M3L7</t>
  </si>
  <si>
    <t>G1M3M3</t>
  </si>
  <si>
    <t>G1M3M4</t>
  </si>
  <si>
    <t>G1M3M5</t>
  </si>
  <si>
    <t>G1M3M6</t>
  </si>
  <si>
    <t>G1M3N4</t>
  </si>
  <si>
    <t>G1M3N5</t>
  </si>
  <si>
    <t>G1M3N6</t>
  </si>
  <si>
    <t>G1M3N7</t>
  </si>
  <si>
    <t>G1M3N8</t>
  </si>
  <si>
    <t>G1M3P1</t>
  </si>
  <si>
    <t>G1M3P3</t>
  </si>
  <si>
    <t>G1M3P4</t>
  </si>
  <si>
    <t>G1M3P5</t>
  </si>
  <si>
    <t>G1M3P6</t>
  </si>
  <si>
    <t>G1M3P7</t>
  </si>
  <si>
    <t>G1M3P8</t>
  </si>
  <si>
    <t>G1M3P9</t>
  </si>
  <si>
    <t>G1M3R1</t>
  </si>
  <si>
    <t>G1M3R2</t>
  </si>
  <si>
    <t>G1M3R3</t>
  </si>
  <si>
    <t>G1M3R4</t>
  </si>
  <si>
    <t>G1M3R7</t>
  </si>
  <si>
    <t>G1M3R8</t>
  </si>
  <si>
    <t>G1M3R9</t>
  </si>
  <si>
    <t>G1M3S1</t>
  </si>
  <si>
    <t>G1M3S7</t>
  </si>
  <si>
    <t>G1M3S8</t>
  </si>
  <si>
    <t>G1M3T1</t>
  </si>
  <si>
    <t>G1M3T2</t>
  </si>
  <si>
    <t>G1M3T3</t>
  </si>
  <si>
    <t>G1M3T4</t>
  </si>
  <si>
    <t>G1M3T5</t>
  </si>
  <si>
    <t>G1M3T6</t>
  </si>
  <si>
    <t>G1M3T7</t>
  </si>
  <si>
    <t>G1M3T8</t>
  </si>
  <si>
    <t>G1M3T9</t>
  </si>
  <si>
    <t>G1M3V1</t>
  </si>
  <si>
    <t>G1M3V2</t>
  </si>
  <si>
    <t>G1M3V3</t>
  </si>
  <si>
    <t>G1M3V4</t>
  </si>
  <si>
    <t>G1M3V5</t>
  </si>
  <si>
    <t>G1M3V6</t>
  </si>
  <si>
    <t>G1M3V7</t>
  </si>
  <si>
    <t>G1M3V8</t>
  </si>
  <si>
    <t>G1M3W1</t>
  </si>
  <si>
    <t>G1M3W2</t>
  </si>
  <si>
    <t>G1M3W3</t>
  </si>
  <si>
    <t>G1M3W4</t>
  </si>
  <si>
    <t>G1M3X3</t>
  </si>
  <si>
    <t>G1M3X4</t>
  </si>
  <si>
    <t>G1M3X5</t>
  </si>
  <si>
    <t>G1M3X6</t>
  </si>
  <si>
    <t>G1M3X7</t>
  </si>
  <si>
    <t>G1M3X8</t>
  </si>
  <si>
    <t>G1M3X9</t>
  </si>
  <si>
    <t>G1M3Y1</t>
  </si>
  <si>
    <t>G1M3Y2</t>
  </si>
  <si>
    <t>G1M3Y3</t>
  </si>
  <si>
    <t>G1M3Y4</t>
  </si>
  <si>
    <t>G1M3Y5</t>
  </si>
  <si>
    <t>G1M3Y6</t>
  </si>
  <si>
    <t>G1M3Y7</t>
  </si>
  <si>
    <t>G1M3Y8</t>
  </si>
  <si>
    <t>G1M3Y9</t>
  </si>
  <si>
    <t>G1M3Z1</t>
  </si>
  <si>
    <t>G1M3Z2</t>
  </si>
  <si>
    <t>G1M3Z3</t>
  </si>
  <si>
    <t>G1M3Z4</t>
  </si>
  <si>
    <t>G1M3Z5</t>
  </si>
  <si>
    <t>G1M3Z6</t>
  </si>
  <si>
    <t>G1M3Z7</t>
  </si>
  <si>
    <t>G1M3Z8</t>
  </si>
  <si>
    <t>G1M3Z9</t>
  </si>
  <si>
    <t>G1M4A1</t>
  </si>
  <si>
    <t>G1M4A2</t>
  </si>
  <si>
    <t>G1M4A3</t>
  </si>
  <si>
    <t>G1M4A4</t>
  </si>
  <si>
    <t>G1M4A5</t>
  </si>
  <si>
    <t>G1M4A7</t>
  </si>
  <si>
    <t>G1M4A8</t>
  </si>
  <si>
    <t>G1M4A9</t>
  </si>
  <si>
    <t>G1M4B1</t>
  </si>
  <si>
    <t>G1M4B2</t>
  </si>
  <si>
    <t>G1M4B3</t>
  </si>
  <si>
    <t>G1M4B4</t>
  </si>
  <si>
    <t>G1M4B5</t>
  </si>
  <si>
    <t>G1M4B6</t>
  </si>
  <si>
    <t>G1M4B7</t>
  </si>
  <si>
    <t>G1M4B8</t>
  </si>
  <si>
    <t>G1M4B9</t>
  </si>
  <si>
    <t>G1M4C1</t>
  </si>
  <si>
    <t>G1M4C2</t>
  </si>
  <si>
    <t>G1M4C3</t>
  </si>
  <si>
    <t>G1M4C4</t>
  </si>
  <si>
    <t>G1M4C5</t>
  </si>
  <si>
    <t>G1M4C6</t>
  </si>
  <si>
    <t>G1M4C7</t>
  </si>
  <si>
    <t>G1M4C8</t>
  </si>
  <si>
    <t>G1M4C9</t>
  </si>
  <si>
    <t>G1M4E1</t>
  </si>
  <si>
    <t>G1M4E2</t>
  </si>
  <si>
    <t>G1M4E3</t>
  </si>
  <si>
    <t>G1M4E4</t>
  </si>
  <si>
    <t>G1M4E5</t>
  </si>
  <si>
    <t>G1M4E6</t>
  </si>
  <si>
    <t>G1M4E7</t>
  </si>
  <si>
    <t>G1M4E8</t>
  </si>
  <si>
    <t>G1M4E9</t>
  </si>
  <si>
    <t>G1M4G1</t>
  </si>
  <si>
    <t>G1N0A5</t>
  </si>
  <si>
    <t>G1N0A6</t>
  </si>
  <si>
    <t>G1N0B3</t>
  </si>
  <si>
    <t>G1N1A4</t>
  </si>
  <si>
    <t>G1N1A5</t>
  </si>
  <si>
    <t>G1N1A7</t>
  </si>
  <si>
    <t>G1N1B3</t>
  </si>
  <si>
    <t>G1N1B4</t>
  </si>
  <si>
    <t>G1N1C1</t>
  </si>
  <si>
    <t>G1N1C3</t>
  </si>
  <si>
    <t>G1N1C4</t>
  </si>
  <si>
    <t>G1N1C5</t>
  </si>
  <si>
    <t>G1N1C6</t>
  </si>
  <si>
    <t>G1N1C7</t>
  </si>
  <si>
    <t>G1N1C8</t>
  </si>
  <si>
    <t>G1N1H7</t>
  </si>
  <si>
    <t>G1N1H9</t>
  </si>
  <si>
    <t>G1N1J1</t>
  </si>
  <si>
    <t>G1N1L3</t>
  </si>
  <si>
    <t>G1N1L9</t>
  </si>
  <si>
    <t>G1N1M4</t>
  </si>
  <si>
    <t>G1N1M5</t>
  </si>
  <si>
    <t>G1N1M6</t>
  </si>
  <si>
    <t>G1N2R3</t>
  </si>
  <si>
    <t>G1N2R4</t>
  </si>
  <si>
    <t>G1N2R7</t>
  </si>
  <si>
    <t>G1N2R9</t>
  </si>
  <si>
    <t>G1N2W1</t>
  </si>
  <si>
    <t>G1N2W2</t>
  </si>
  <si>
    <t>G1N2W3</t>
  </si>
  <si>
    <t>G1N2W4</t>
  </si>
  <si>
    <t>G1N2W5</t>
  </si>
  <si>
    <t>G1N2W6</t>
  </si>
  <si>
    <t>G1N2Z7</t>
  </si>
  <si>
    <t>G1N2Z8</t>
  </si>
  <si>
    <t>G1N3B9</t>
  </si>
  <si>
    <t>G1N3C1</t>
  </si>
  <si>
    <t>G1N3E5</t>
  </si>
  <si>
    <t>G1N3E9</t>
  </si>
  <si>
    <t>G1N3G1</t>
  </si>
  <si>
    <t>G1N3G3</t>
  </si>
  <si>
    <t>G1N3V3</t>
  </si>
  <si>
    <t>G1N3V4</t>
  </si>
  <si>
    <t>G1N3X6</t>
  </si>
  <si>
    <t>G1N3Y2</t>
  </si>
  <si>
    <t>G1N3Y3</t>
  </si>
  <si>
    <t>G1N3Y5</t>
  </si>
  <si>
    <t>G1N3Y6</t>
  </si>
  <si>
    <t>G1N3Y7</t>
  </si>
  <si>
    <t>G1N3Y8</t>
  </si>
  <si>
    <t>G1N3Y9</t>
  </si>
  <si>
    <t>G1N3Z1</t>
  </si>
  <si>
    <t>G1N3Z2</t>
  </si>
  <si>
    <t>G1N3Z3</t>
  </si>
  <si>
    <t>G1N3Z4</t>
  </si>
  <si>
    <t>G1N3Z5</t>
  </si>
  <si>
    <t>G1N3Z6</t>
  </si>
  <si>
    <t>G1N3Z7</t>
  </si>
  <si>
    <t>G1N3Z8</t>
  </si>
  <si>
    <t>G1N3Z9</t>
  </si>
  <si>
    <t>G1N4A1</t>
  </si>
  <si>
    <t>G1N4A2</t>
  </si>
  <si>
    <t>G1N4A4</t>
  </si>
  <si>
    <t>G1N4A5</t>
  </si>
  <si>
    <t>G1N4A6</t>
  </si>
  <si>
    <t>G1N4A7</t>
  </si>
  <si>
    <t>G1N4A8</t>
  </si>
  <si>
    <t>G1N4B4</t>
  </si>
  <si>
    <t>G1N4B7</t>
  </si>
  <si>
    <t>G1N4B8</t>
  </si>
  <si>
    <t>G1N4C4</t>
  </si>
  <si>
    <t>G1N4C5</t>
  </si>
  <si>
    <t>G1N4E2</t>
  </si>
  <si>
    <t>G1N4E3</t>
  </si>
  <si>
    <t>G1N4E4</t>
  </si>
  <si>
    <t>G1N4E5</t>
  </si>
  <si>
    <t>G1N4E6</t>
  </si>
  <si>
    <t>G1N4E7</t>
  </si>
  <si>
    <t>G1N4E9</t>
  </si>
  <si>
    <t>G1N4G1</t>
  </si>
  <si>
    <t>G1N4G5</t>
  </si>
  <si>
    <t>G1N4G6</t>
  </si>
  <si>
    <t>G1N4G9</t>
  </si>
  <si>
    <t>G1N4H8</t>
  </si>
  <si>
    <t>G1N4J1</t>
  </si>
  <si>
    <t>G1N4J2</t>
  </si>
  <si>
    <t>G1N4J6</t>
  </si>
  <si>
    <t>G1N4K3</t>
  </si>
  <si>
    <t>G1N4K4</t>
  </si>
  <si>
    <t>G1N4L2</t>
  </si>
  <si>
    <t>G1N4L4</t>
  </si>
  <si>
    <t>G1N4N5</t>
  </si>
  <si>
    <t>G1N4N8</t>
  </si>
  <si>
    <t>G1N4P3</t>
  </si>
  <si>
    <t>G1N4R7</t>
  </si>
  <si>
    <t>G1N4R9</t>
  </si>
  <si>
    <t>G1N4S2</t>
  </si>
  <si>
    <t>G1N4S3</t>
  </si>
  <si>
    <t>G1N4S7</t>
  </si>
  <si>
    <t>G1N4S8</t>
  </si>
  <si>
    <t>G1N4S9</t>
  </si>
  <si>
    <t>G1N4T1</t>
  </si>
  <si>
    <t>G1N4T3</t>
  </si>
  <si>
    <t>G1N4T4</t>
  </si>
  <si>
    <t>G1P0A4</t>
  </si>
  <si>
    <t>G1P0A5</t>
  </si>
  <si>
    <t>G1P0A6</t>
  </si>
  <si>
    <t>G1P0A8</t>
  </si>
  <si>
    <t>G1P1A3</t>
  </si>
  <si>
    <t>G1P1A5</t>
  </si>
  <si>
    <t>G1P1A6</t>
  </si>
  <si>
    <t>G1P1A7</t>
  </si>
  <si>
    <t>G1P1A9</t>
  </si>
  <si>
    <t>G1P1B2</t>
  </si>
  <si>
    <t>G1P1B9</t>
  </si>
  <si>
    <t>G1P1C1</t>
  </si>
  <si>
    <t>G1P1C2</t>
  </si>
  <si>
    <t>G1P1C4</t>
  </si>
  <si>
    <t>G1P1C5</t>
  </si>
  <si>
    <t>G1P1C6</t>
  </si>
  <si>
    <t>G1P1C7</t>
  </si>
  <si>
    <t>G1P1E1</t>
  </si>
  <si>
    <t>G1P1E2</t>
  </si>
  <si>
    <t>G1P1E3</t>
  </si>
  <si>
    <t>G1P1E4</t>
  </si>
  <si>
    <t>G1P1E5</t>
  </si>
  <si>
    <t>G1P1E6</t>
  </si>
  <si>
    <t>G1P1E7</t>
  </si>
  <si>
    <t>G1P1E8</t>
  </si>
  <si>
    <t>G1P1G1</t>
  </si>
  <si>
    <t>G1P1G2</t>
  </si>
  <si>
    <t>G1P1G3</t>
  </si>
  <si>
    <t>G1P1G4</t>
  </si>
  <si>
    <t>G1P1G5</t>
  </si>
  <si>
    <t>G1P1G6</t>
  </si>
  <si>
    <t>G1P1G7</t>
  </si>
  <si>
    <t>G1P1G9</t>
  </si>
  <si>
    <t>G1P1H6</t>
  </si>
  <si>
    <t>G1P1H7</t>
  </si>
  <si>
    <t>G1P1J1</t>
  </si>
  <si>
    <t>G1P1J2</t>
  </si>
  <si>
    <t>G1P1J3</t>
  </si>
  <si>
    <t>G1P1J4</t>
  </si>
  <si>
    <t>G1P1J5</t>
  </si>
  <si>
    <t>G1P1J6</t>
  </si>
  <si>
    <t>G1P1J8</t>
  </si>
  <si>
    <t>G1P1K6</t>
  </si>
  <si>
    <t>G1P1K7</t>
  </si>
  <si>
    <t>G1P1L1</t>
  </si>
  <si>
    <t>G1P1L2</t>
  </si>
  <si>
    <t>G1P1L4</t>
  </si>
  <si>
    <t>G1P1L7</t>
  </si>
  <si>
    <t>G1P1L8</t>
  </si>
  <si>
    <t>G1P1L9</t>
  </si>
  <si>
    <t>G1P1M3</t>
  </si>
  <si>
    <t>G1P1M4</t>
  </si>
  <si>
    <t>G1P1M5</t>
  </si>
  <si>
    <t>G1P1M6</t>
  </si>
  <si>
    <t>G1P1M7</t>
  </si>
  <si>
    <t>G1P1M8</t>
  </si>
  <si>
    <t>G1P1M9</t>
  </si>
  <si>
    <t>G1P1N2</t>
  </si>
  <si>
    <t>G1P1N6</t>
  </si>
  <si>
    <t>G1P1N8</t>
  </si>
  <si>
    <t>G1P1P2</t>
  </si>
  <si>
    <t>G1P1P3</t>
  </si>
  <si>
    <t>G1P1P4</t>
  </si>
  <si>
    <t>G1P1P5</t>
  </si>
  <si>
    <t>G1P1P6</t>
  </si>
  <si>
    <t>G1P1P8</t>
  </si>
  <si>
    <t>G1P1P9</t>
  </si>
  <si>
    <t>G1P1R1</t>
  </si>
  <si>
    <t>G1P1R2</t>
  </si>
  <si>
    <t>G1P1R7</t>
  </si>
  <si>
    <t>G1P1S1</t>
  </si>
  <si>
    <t>G1P1S2</t>
  </si>
  <si>
    <t>G1P1T4</t>
  </si>
  <si>
    <t>G1P1T7</t>
  </si>
  <si>
    <t>G1P1T8</t>
  </si>
  <si>
    <t>G1P1T9</t>
  </si>
  <si>
    <t>G1P1V1</t>
  </si>
  <si>
    <t>G1P1V2</t>
  </si>
  <si>
    <t>G1P1V3</t>
  </si>
  <si>
    <t>G1P1V4</t>
  </si>
  <si>
    <t>G1P1V5</t>
  </si>
  <si>
    <t>G1P1V6</t>
  </si>
  <si>
    <t>G1P1V7</t>
  </si>
  <si>
    <t>G1P1V8</t>
  </si>
  <si>
    <t>G1P1V9</t>
  </si>
  <si>
    <t>G1P1W1</t>
  </si>
  <si>
    <t>G1P1W2</t>
  </si>
  <si>
    <t>G1P1W3</t>
  </si>
  <si>
    <t>G1P1W4</t>
  </si>
  <si>
    <t>G1P1W5</t>
  </si>
  <si>
    <t>G1P1W6</t>
  </si>
  <si>
    <t>G1P1W7</t>
  </si>
  <si>
    <t>G1P1W9</t>
  </si>
  <si>
    <t>G1P1X1</t>
  </si>
  <si>
    <t>G1P1X5</t>
  </si>
  <si>
    <t>G1P1X7</t>
  </si>
  <si>
    <t>G1P1X8</t>
  </si>
  <si>
    <t>G1P1X9</t>
  </si>
  <si>
    <t>G1P1Y1</t>
  </si>
  <si>
    <t>G1P1Y7</t>
  </si>
  <si>
    <t>G1P2A3</t>
  </si>
  <si>
    <t>G1P2A4</t>
  </si>
  <si>
    <t>G1P2A5</t>
  </si>
  <si>
    <t>G1P2A6</t>
  </si>
  <si>
    <t>G1P2A7</t>
  </si>
  <si>
    <t>G1P2A8</t>
  </si>
  <si>
    <t>G1P2B3</t>
  </si>
  <si>
    <t>G1P2B4</t>
  </si>
  <si>
    <t>G1P2E2</t>
  </si>
  <si>
    <t>G1P2E4</t>
  </si>
  <si>
    <t>G1P2E5</t>
  </si>
  <si>
    <t>G1P2E6</t>
  </si>
  <si>
    <t>G1P2E7</t>
  </si>
  <si>
    <t>G1P2E8</t>
  </si>
  <si>
    <t>G1P2E9</t>
  </si>
  <si>
    <t>G1P2G1</t>
  </si>
  <si>
    <t>G1P2G8</t>
  </si>
  <si>
    <t>G1P2J2</t>
  </si>
  <si>
    <t>G1P2J3</t>
  </si>
  <si>
    <t>G1P2J4</t>
  </si>
  <si>
    <t>G1P2J5</t>
  </si>
  <si>
    <t>G1P2J6</t>
  </si>
  <si>
    <t>G1P2J7</t>
  </si>
  <si>
    <t>G1P2J8</t>
  </si>
  <si>
    <t>G1P2J9</t>
  </si>
  <si>
    <t>G1P2K1</t>
  </si>
  <si>
    <t>G1P2K2</t>
  </si>
  <si>
    <t>G1P2K3</t>
  </si>
  <si>
    <t>G1P2K4</t>
  </si>
  <si>
    <t>G1P2K5</t>
  </si>
  <si>
    <t>G1P2K6</t>
  </si>
  <si>
    <t>G1P2K7</t>
  </si>
  <si>
    <t>G1P2K9</t>
  </si>
  <si>
    <t>G1P2L1</t>
  </si>
  <si>
    <t>G1P2L2</t>
  </si>
  <si>
    <t>G1P2M2</t>
  </si>
  <si>
    <t>G1P2M4</t>
  </si>
  <si>
    <t>G1P2M5</t>
  </si>
  <si>
    <t>G1P2M6</t>
  </si>
  <si>
    <t>G1P2M7</t>
  </si>
  <si>
    <t>G1P2M8</t>
  </si>
  <si>
    <t>G1P2M9</t>
  </si>
  <si>
    <t>G1P2N1</t>
  </si>
  <si>
    <t>G1P2N2</t>
  </si>
  <si>
    <t>G1P2N3</t>
  </si>
  <si>
    <t>G1P2N4</t>
  </si>
  <si>
    <t>G1P2N5</t>
  </si>
  <si>
    <t>G1P2N6</t>
  </si>
  <si>
    <t>G1P2N7</t>
  </si>
  <si>
    <t>G1P2N9</t>
  </si>
  <si>
    <t>G1P2P1</t>
  </si>
  <si>
    <t>G1P2P5</t>
  </si>
  <si>
    <t>G1P2P6</t>
  </si>
  <si>
    <t>G1P2P7</t>
  </si>
  <si>
    <t>G1P2R2</t>
  </si>
  <si>
    <t>G1P2R5</t>
  </si>
  <si>
    <t>G1P2R6</t>
  </si>
  <si>
    <t>G1P2S3</t>
  </si>
  <si>
    <t>G1P2S4</t>
  </si>
  <si>
    <t>G1P2S7</t>
  </si>
  <si>
    <t>G1P2S8</t>
  </si>
  <si>
    <t>G1P2S9</t>
  </si>
  <si>
    <t>G1P2T1</t>
  </si>
  <si>
    <t>G1P2T2</t>
  </si>
  <si>
    <t>G1P2T3</t>
  </si>
  <si>
    <t>G1P2T7</t>
  </si>
  <si>
    <t>G1P2T8</t>
  </si>
  <si>
    <t>G1P2T9</t>
  </si>
  <si>
    <t>G1P2V1</t>
  </si>
  <si>
    <t>G1P2W1</t>
  </si>
  <si>
    <t>G1P2W2</t>
  </si>
  <si>
    <t>G1P2W3</t>
  </si>
  <si>
    <t>G1P2W4</t>
  </si>
  <si>
    <t>G1P2W5</t>
  </si>
  <si>
    <t>G1P2W6</t>
  </si>
  <si>
    <t>G1P2W7</t>
  </si>
  <si>
    <t>G1P2W8</t>
  </si>
  <si>
    <t>G1P2W9</t>
  </si>
  <si>
    <t>G1P2X2</t>
  </si>
  <si>
    <t>G1P2X3</t>
  </si>
  <si>
    <t>G1P2X6</t>
  </si>
  <si>
    <t>G1P2X7</t>
  </si>
  <si>
    <t>G1P2Y2</t>
  </si>
  <si>
    <t>G1P2Y4</t>
  </si>
  <si>
    <t>G1P2Y5</t>
  </si>
  <si>
    <t>G1P2Y6</t>
  </si>
  <si>
    <t>G1P2Y7</t>
  </si>
  <si>
    <t>G1P2Y8</t>
  </si>
  <si>
    <t>G1P2Y9</t>
  </si>
  <si>
    <t>G1P2Z1</t>
  </si>
  <si>
    <t>G1P2Z2</t>
  </si>
  <si>
    <t>G1P2Z3</t>
  </si>
  <si>
    <t>G1P2Z4</t>
  </si>
  <si>
    <t>G1P2Z5</t>
  </si>
  <si>
    <t>G1P2Z6</t>
  </si>
  <si>
    <t>G1P2Z8</t>
  </si>
  <si>
    <t>G1P3A1</t>
  </si>
  <si>
    <t>G1P3A2</t>
  </si>
  <si>
    <t>G1P3A3</t>
  </si>
  <si>
    <t>G1P3A4</t>
  </si>
  <si>
    <t>G1P3A5</t>
  </si>
  <si>
    <t>G1P3A7</t>
  </si>
  <si>
    <t>G1P3A8</t>
  </si>
  <si>
    <t>G1P3B1</t>
  </si>
  <si>
    <t>G1P3B9</t>
  </si>
  <si>
    <t>G1P3C1</t>
  </si>
  <si>
    <t>G1P3C2</t>
  </si>
  <si>
    <t>G1P3C3</t>
  </si>
  <si>
    <t>G1P3C4</t>
  </si>
  <si>
    <t>G1P3C5</t>
  </si>
  <si>
    <t>G1P3C6</t>
  </si>
  <si>
    <t>G1P3C7</t>
  </si>
  <si>
    <t>G1P3C8</t>
  </si>
  <si>
    <t>G1P3C9</t>
  </si>
  <si>
    <t>G1P3E1</t>
  </si>
  <si>
    <t>G1P3E2</t>
  </si>
  <si>
    <t>G1P3E3</t>
  </si>
  <si>
    <t>G1P3E4</t>
  </si>
  <si>
    <t>G1P3E7</t>
  </si>
  <si>
    <t>G1P3E8</t>
  </si>
  <si>
    <t>G1P3E9</t>
  </si>
  <si>
    <t>G1P3G1</t>
  </si>
  <si>
    <t>G1P3G2</t>
  </si>
  <si>
    <t>G1P3H8</t>
  </si>
  <si>
    <t>G1P3J1</t>
  </si>
  <si>
    <t>G1P3J3</t>
  </si>
  <si>
    <t>G1P3J4</t>
  </si>
  <si>
    <t>G1P3J5</t>
  </si>
  <si>
    <t>G1P3J6</t>
  </si>
  <si>
    <t>G1P3J7</t>
  </si>
  <si>
    <t>G1P3J8</t>
  </si>
  <si>
    <t>G1P3K1</t>
  </si>
  <si>
    <t>G1P3K2</t>
  </si>
  <si>
    <t>G1P3K3</t>
  </si>
  <si>
    <t>G1P3L2</t>
  </si>
  <si>
    <t>G1P3L3</t>
  </si>
  <si>
    <t>G1P3L5</t>
  </si>
  <si>
    <t>G1P3L7</t>
  </si>
  <si>
    <t>G1P3L8</t>
  </si>
  <si>
    <t>G1P3M1</t>
  </si>
  <si>
    <t>G1P3M2</t>
  </si>
  <si>
    <t>G1P3M3</t>
  </si>
  <si>
    <t>G1P3M4</t>
  </si>
  <si>
    <t>G1P3M5</t>
  </si>
  <si>
    <t>G1P3M6</t>
  </si>
  <si>
    <t>G1P3N1</t>
  </si>
  <si>
    <t>G1P3N2</t>
  </si>
  <si>
    <t>G1P3N3</t>
  </si>
  <si>
    <t>G1P3N4</t>
  </si>
  <si>
    <t>G1P3N5</t>
  </si>
  <si>
    <t>G1P3N6</t>
  </si>
  <si>
    <t>G1P3N7</t>
  </si>
  <si>
    <t>G1P3N8</t>
  </si>
  <si>
    <t>G1P3P1</t>
  </si>
  <si>
    <t>G1P3P2</t>
  </si>
  <si>
    <t>G1P3P3</t>
  </si>
  <si>
    <t>G1P3P4</t>
  </si>
  <si>
    <t>G1P3P5</t>
  </si>
  <si>
    <t>G1P3P6</t>
  </si>
  <si>
    <t>G1P3P7</t>
  </si>
  <si>
    <t>G1P3P8</t>
  </si>
  <si>
    <t>G1P3R1</t>
  </si>
  <si>
    <t>G1P3R2</t>
  </si>
  <si>
    <t>G1P3T2</t>
  </si>
  <si>
    <t>G1P3T3</t>
  </si>
  <si>
    <t>G1P3T4</t>
  </si>
  <si>
    <t>G1P3T5</t>
  </si>
  <si>
    <t>G1P3T6</t>
  </si>
  <si>
    <t>G1P3V4</t>
  </si>
  <si>
    <t>G1P3V5</t>
  </si>
  <si>
    <t>G1P3V6</t>
  </si>
  <si>
    <t>G1P3V7</t>
  </si>
  <si>
    <t>G1P3V8</t>
  </si>
  <si>
    <t>G1P3V9</t>
  </si>
  <si>
    <t>G1P3W1</t>
  </si>
  <si>
    <t>G1P3W2</t>
  </si>
  <si>
    <t>G1P3W3</t>
  </si>
  <si>
    <t>G1P3W4</t>
  </si>
  <si>
    <t>G1P3X2</t>
  </si>
  <si>
    <t>G1P3X3</t>
  </si>
  <si>
    <t>G1P3X4</t>
  </si>
  <si>
    <t>G1P3X6</t>
  </si>
  <si>
    <t>G1P3X7</t>
  </si>
  <si>
    <t>G1P3X8</t>
  </si>
  <si>
    <t>G1P3X9</t>
  </si>
  <si>
    <t>G1P3Y1</t>
  </si>
  <si>
    <t>G1P3Y2</t>
  </si>
  <si>
    <t>G1P3Y5</t>
  </si>
  <si>
    <t>G1P3Y6</t>
  </si>
  <si>
    <t>G1P3Z3</t>
  </si>
  <si>
    <t>G1P3Z4</t>
  </si>
  <si>
    <t>G1P4B2</t>
  </si>
  <si>
    <t>G1P4C8</t>
  </si>
  <si>
    <t>G1P4C9</t>
  </si>
  <si>
    <t>G1P4E4</t>
  </si>
  <si>
    <t>G1P4E6</t>
  </si>
  <si>
    <t>G1P4E7</t>
  </si>
  <si>
    <t>G1P4G6</t>
  </si>
  <si>
    <t>G1P4G7</t>
  </si>
  <si>
    <t>G1P4H7</t>
  </si>
  <si>
    <t>G1P4H8</t>
  </si>
  <si>
    <t>G1P4H9</t>
  </si>
  <si>
    <t>G1P4K4</t>
  </si>
  <si>
    <t>G1P4K5</t>
  </si>
  <si>
    <t>G1P4K9</t>
  </si>
  <si>
    <t>G1P4L1</t>
  </si>
  <si>
    <t>G1P4L2</t>
  </si>
  <si>
    <t>G1P4L3</t>
  </si>
  <si>
    <t>G1P4M5</t>
  </si>
  <si>
    <t>G1P4M7</t>
  </si>
  <si>
    <t>G1P4P1</t>
  </si>
  <si>
    <t>G1P4P4</t>
  </si>
  <si>
    <t>G1P4P5</t>
  </si>
  <si>
    <t>G1P4P6</t>
  </si>
  <si>
    <t>G1P4P7</t>
  </si>
  <si>
    <t>G1P4R2</t>
  </si>
  <si>
    <t>G1P4R3</t>
  </si>
  <si>
    <t>G1P4R6</t>
  </si>
  <si>
    <t>G1P4R7</t>
  </si>
  <si>
    <t>G1P4S1</t>
  </si>
  <si>
    <t>G1P4S2</t>
  </si>
  <si>
    <t>G1P4S3</t>
  </si>
  <si>
    <t>G1P4S7</t>
  </si>
  <si>
    <t>G1P4S9</t>
  </si>
  <si>
    <t>G1X0A1</t>
  </si>
  <si>
    <t>G1X0A2</t>
  </si>
  <si>
    <t>G1X0A3</t>
  </si>
  <si>
    <t>G1X0A4</t>
  </si>
  <si>
    <t>G1X0A5</t>
  </si>
  <si>
    <t>G1X0A7</t>
  </si>
  <si>
    <t>G1X0A8</t>
  </si>
  <si>
    <t>G1X0B1</t>
  </si>
  <si>
    <t>G1X0B2</t>
  </si>
  <si>
    <t>G1X0B4</t>
  </si>
  <si>
    <t>G1X0B7</t>
  </si>
  <si>
    <t>G1X0B8</t>
  </si>
  <si>
    <t>G1X0B9</t>
  </si>
  <si>
    <t>G1X0C1</t>
  </si>
  <si>
    <t>G1X0C2</t>
  </si>
  <si>
    <t>G1X0C3</t>
  </si>
  <si>
    <t>G1X0C4</t>
  </si>
  <si>
    <t>G1X1H2</t>
  </si>
  <si>
    <t>G1X1H3</t>
  </si>
  <si>
    <t>G1X1H4</t>
  </si>
  <si>
    <t>G1X1V5</t>
  </si>
  <si>
    <t>G1X1V6</t>
  </si>
  <si>
    <t>G1X1Z8</t>
  </si>
  <si>
    <t>G1X1Z9</t>
  </si>
  <si>
    <t>G1X2A1</t>
  </si>
  <si>
    <t>G1X2A2</t>
  </si>
  <si>
    <t>G1X2A3</t>
  </si>
  <si>
    <t>G1X2A4</t>
  </si>
  <si>
    <t>G1X2A5</t>
  </si>
  <si>
    <t>G1X2C9</t>
  </si>
  <si>
    <t>G1X2E1</t>
  </si>
  <si>
    <t>G1X2E2</t>
  </si>
  <si>
    <t>G1X2H7</t>
  </si>
  <si>
    <t>G1X2X1</t>
  </si>
  <si>
    <t>G1X2X6</t>
  </si>
  <si>
    <t>G1X2X7</t>
  </si>
  <si>
    <t>G1X2X8</t>
  </si>
  <si>
    <t>G1X2X9</t>
  </si>
  <si>
    <t>G1X2Y1</t>
  </si>
  <si>
    <t>G1X2Y2</t>
  </si>
  <si>
    <t>G1X3V4</t>
  </si>
  <si>
    <t>G1X3W1</t>
  </si>
  <si>
    <t>G1X3W2</t>
  </si>
  <si>
    <t>G1X3X4</t>
  </si>
  <si>
    <t>G1X3Y8</t>
  </si>
  <si>
    <t>G1X4A6</t>
  </si>
  <si>
    <t>G1X4A8</t>
  </si>
  <si>
    <t>G1X4B6</t>
  </si>
  <si>
    <t>G1X4B8</t>
  </si>
  <si>
    <t>G1X4B9</t>
  </si>
  <si>
    <t>G1X4C1</t>
  </si>
  <si>
    <t>G1X4C5</t>
  </si>
  <si>
    <t>G1X4E8</t>
  </si>
  <si>
    <t>G1X4E9</t>
  </si>
  <si>
    <t>G1X4G1</t>
  </si>
  <si>
    <t>G1X4G2</t>
  </si>
  <si>
    <t>G1X4G3</t>
  </si>
  <si>
    <t>G1X4H9</t>
  </si>
  <si>
    <t>G1X4J1</t>
  </si>
  <si>
    <t>G1X4J2</t>
  </si>
  <si>
    <t>G1X4J3</t>
  </si>
  <si>
    <t>G1X4J4</t>
  </si>
  <si>
    <t>G1X4J6</t>
  </si>
  <si>
    <t>G1X4J7</t>
  </si>
  <si>
    <t>G1X4L5</t>
  </si>
  <si>
    <t>G1X4L6</t>
  </si>
  <si>
    <t>G1X4L7</t>
  </si>
  <si>
    <t>G1X4L8</t>
  </si>
  <si>
    <t>G1X4N2</t>
  </si>
  <si>
    <t>G1X4N3</t>
  </si>
  <si>
    <t>G1X4N4</t>
  </si>
  <si>
    <t>G1X4N5</t>
  </si>
  <si>
    <t>G1X4N6</t>
  </si>
  <si>
    <t>G1X4N8</t>
  </si>
  <si>
    <t>G1X4P7</t>
  </si>
  <si>
    <t>G1X4P8</t>
  </si>
  <si>
    <t>G1X4S6</t>
  </si>
  <si>
    <t>G1X4S8</t>
  </si>
  <si>
    <t>G1X4T1</t>
  </si>
  <si>
    <t>G1X4T2</t>
  </si>
  <si>
    <t>G1X4T3</t>
  </si>
  <si>
    <t>G1X4T4</t>
  </si>
  <si>
    <t>G1X4T5</t>
  </si>
  <si>
    <t>G1X4T7</t>
  </si>
  <si>
    <t>G1X4T8</t>
  </si>
  <si>
    <t>G1X4V2</t>
  </si>
  <si>
    <t>G1X4W2</t>
  </si>
  <si>
    <t>G1X4X4</t>
  </si>
  <si>
    <t>G1X4X5</t>
  </si>
  <si>
    <t>G1X4X7</t>
  </si>
  <si>
    <t>G1X4Z6</t>
  </si>
  <si>
    <t>G1X5A2</t>
  </si>
  <si>
    <t>G1X5A3</t>
  </si>
  <si>
    <t>G1X5B1</t>
  </si>
  <si>
    <t>G1X5B2</t>
  </si>
  <si>
    <t>G1X5B3</t>
  </si>
  <si>
    <t>G1X5B5</t>
  </si>
  <si>
    <t>G1X5C5</t>
  </si>
  <si>
    <t>G1X5C8</t>
  </si>
  <si>
    <t>G1X5C9</t>
  </si>
  <si>
    <t>G1X5E5</t>
  </si>
  <si>
    <t>G1X5E7</t>
  </si>
  <si>
    <t>G1X5E8</t>
  </si>
  <si>
    <t>G1X5E9</t>
  </si>
  <si>
    <t>G1X5G2</t>
  </si>
  <si>
    <t>G1X5G3</t>
  </si>
  <si>
    <t>G1X5G7</t>
  </si>
  <si>
    <t>G1X5G8</t>
  </si>
  <si>
    <t>G1X5G9</t>
  </si>
  <si>
    <t>G1X5H1</t>
  </si>
  <si>
    <t>G1X5H3</t>
  </si>
  <si>
    <t>G1X5H4</t>
  </si>
  <si>
    <t>G1X5H5</t>
  </si>
  <si>
    <t>G1X5H6</t>
  </si>
  <si>
    <t>G1Y0A1</t>
  </si>
  <si>
    <t>G1Y1A2</t>
  </si>
  <si>
    <t>G1Y1A3</t>
  </si>
  <si>
    <t>G1Y1A9</t>
  </si>
  <si>
    <t>G1Y1B1</t>
  </si>
  <si>
    <t>G1Y1B2</t>
  </si>
  <si>
    <t>G1Y1B3</t>
  </si>
  <si>
    <t>G1Y1B6</t>
  </si>
  <si>
    <t>G1Y1B7</t>
  </si>
  <si>
    <t>G1Y1C1</t>
  </si>
  <si>
    <t>G1Y1C2</t>
  </si>
  <si>
    <t>G1Y1C3</t>
  </si>
  <si>
    <t>G1Y1C4</t>
  </si>
  <si>
    <t>G1Y1E2</t>
  </si>
  <si>
    <t>G1Y1G3</t>
  </si>
  <si>
    <t>G1Y1G4</t>
  </si>
  <si>
    <t>G1Y1G5</t>
  </si>
  <si>
    <t>G1Y1G6</t>
  </si>
  <si>
    <t>G1Y1G7</t>
  </si>
  <si>
    <t>G1Y1G8</t>
  </si>
  <si>
    <t>G1Y1G9</t>
  </si>
  <si>
    <t>G1Y1H1</t>
  </si>
  <si>
    <t>G1Y1J9</t>
  </si>
  <si>
    <t>G1Y1K1</t>
  </si>
  <si>
    <t>G1Y1K2</t>
  </si>
  <si>
    <t>G1Y1K6</t>
  </si>
  <si>
    <t>G1Y1K7</t>
  </si>
  <si>
    <t>G1Y1K8</t>
  </si>
  <si>
    <t>G1Y1L1</t>
  </si>
  <si>
    <t>G1Y1L4</t>
  </si>
  <si>
    <t>G1Y1L5</t>
  </si>
  <si>
    <t>G1Y1R6</t>
  </si>
  <si>
    <t>G1Y1R8</t>
  </si>
  <si>
    <t>G1Y1S1</t>
  </si>
  <si>
    <t>G1Y1S8</t>
  </si>
  <si>
    <t>G1Y1S9</t>
  </si>
  <si>
    <t>G1Y1T2</t>
  </si>
  <si>
    <t>G1Y1V4</t>
  </si>
  <si>
    <t>G1Y3J9</t>
  </si>
  <si>
    <t>G1Y3P2</t>
  </si>
  <si>
    <t>G1Y3S6</t>
  </si>
  <si>
    <t>G1Y3T3</t>
  </si>
  <si>
    <t>G1Y3T4</t>
  </si>
  <si>
    <t>G1Y3T6</t>
  </si>
  <si>
    <t>G1Y3T7</t>
  </si>
  <si>
    <t>G1Y3T8</t>
  </si>
  <si>
    <t>G1Y3T9</t>
  </si>
  <si>
    <t>G1Y3V1</t>
  </si>
  <si>
    <t>G1Y3V2</t>
  </si>
  <si>
    <t>G1Y3V8</t>
  </si>
  <si>
    <t>G2A0A5</t>
  </si>
  <si>
    <t>G2A0A6</t>
  </si>
  <si>
    <t>G2A0A7</t>
  </si>
  <si>
    <t>G2A0A8</t>
  </si>
  <si>
    <t>G2A0A9</t>
  </si>
  <si>
    <t>G2A0B1</t>
  </si>
  <si>
    <t>G2A1A1</t>
  </si>
  <si>
    <t>G2A1A4</t>
  </si>
  <si>
    <t>G2A1A5</t>
  </si>
  <si>
    <t>G2A1A6</t>
  </si>
  <si>
    <t>G2A1A7</t>
  </si>
  <si>
    <t>G2A1A8</t>
  </si>
  <si>
    <t>G2A1A9</t>
  </si>
  <si>
    <t>G2A1B1</t>
  </si>
  <si>
    <t>G2A1B2</t>
  </si>
  <si>
    <t>G2A1B3</t>
  </si>
  <si>
    <t>G2A1B4</t>
  </si>
  <si>
    <t>G2A1C1</t>
  </si>
  <si>
    <t>G2A1C2</t>
  </si>
  <si>
    <t>G2A1C6</t>
  </si>
  <si>
    <t>G2A1C7</t>
  </si>
  <si>
    <t>G2A1C8</t>
  </si>
  <si>
    <t>G2A1C9</t>
  </si>
  <si>
    <t>G2A1G9</t>
  </si>
  <si>
    <t>G2A1H2</t>
  </si>
  <si>
    <t>G2A1N4</t>
  </si>
  <si>
    <t>G2A1N6</t>
  </si>
  <si>
    <t>G2A1N7</t>
  </si>
  <si>
    <t>G2A1N9</t>
  </si>
  <si>
    <t>G2A1P2</t>
  </si>
  <si>
    <t>G2A1S1</t>
  </si>
  <si>
    <t>G2A1S3</t>
  </si>
  <si>
    <t>G2A1S4</t>
  </si>
  <si>
    <t>G2A1S6</t>
  </si>
  <si>
    <t>G2A1S9</t>
  </si>
  <si>
    <t>G2A1T1</t>
  </si>
  <si>
    <t>G2A1T2</t>
  </si>
  <si>
    <t>G2A1T4</t>
  </si>
  <si>
    <t>G2A1T5</t>
  </si>
  <si>
    <t>G2A2K5</t>
  </si>
  <si>
    <t>G2A2K6</t>
  </si>
  <si>
    <t>G2A2K7</t>
  </si>
  <si>
    <t>G2A2K8</t>
  </si>
  <si>
    <t>G2A2K9</t>
  </si>
  <si>
    <t>G2A2L3</t>
  </si>
  <si>
    <t>G2A2L4</t>
  </si>
  <si>
    <t>G2A2L5</t>
  </si>
  <si>
    <t>G2A2L6</t>
  </si>
  <si>
    <t>G2A2L7</t>
  </si>
  <si>
    <t>G2A2L8</t>
  </si>
  <si>
    <t>G2A2L9</t>
  </si>
  <si>
    <t>G2A2M1</t>
  </si>
  <si>
    <t>G2A2M2</t>
  </si>
  <si>
    <t>G2A2M5</t>
  </si>
  <si>
    <t>G2A2M7</t>
  </si>
  <si>
    <t>G2A2M9</t>
  </si>
  <si>
    <t>G2A2N2</t>
  </si>
  <si>
    <t>G2A2N7</t>
  </si>
  <si>
    <t>G2A2N8</t>
  </si>
  <si>
    <t>G2A2P1</t>
  </si>
  <si>
    <t>G2A2P2</t>
  </si>
  <si>
    <t>G2A2P4</t>
  </si>
  <si>
    <t>G2A2P5</t>
  </si>
  <si>
    <t>G2A2P6</t>
  </si>
  <si>
    <t>G2A2P7</t>
  </si>
  <si>
    <t>G2A2R2</t>
  </si>
  <si>
    <t>G2A2R3</t>
  </si>
  <si>
    <t>G2A2R6</t>
  </si>
  <si>
    <t>G2A2R7</t>
  </si>
  <si>
    <t>G2A2R8</t>
  </si>
  <si>
    <t>G2A2R9</t>
  </si>
  <si>
    <t>G2A2S1</t>
  </si>
  <si>
    <t>G2A2S2</t>
  </si>
  <si>
    <t>G2A2W9</t>
  </si>
  <si>
    <t>G2A2X1</t>
  </si>
  <si>
    <t>G2A3A1</t>
  </si>
  <si>
    <t>G2A3A2</t>
  </si>
  <si>
    <t>G2A3A3</t>
  </si>
  <si>
    <t>G2A3A4</t>
  </si>
  <si>
    <t>G2A3A5</t>
  </si>
  <si>
    <t>G2A3A6</t>
  </si>
  <si>
    <t>G2A3K8</t>
  </si>
  <si>
    <t>G2A3L5</t>
  </si>
  <si>
    <t>G2A3M9</t>
  </si>
  <si>
    <t>G2A3P3</t>
  </si>
  <si>
    <t>G2A3S1</t>
  </si>
  <si>
    <t>G2A3W2</t>
  </si>
  <si>
    <t>G2A3W3</t>
  </si>
  <si>
    <t>G2A3W4</t>
  </si>
  <si>
    <t>G2A3W5</t>
  </si>
  <si>
    <t>G2A4A5</t>
  </si>
  <si>
    <t>G2A4B7</t>
  </si>
  <si>
    <t>G2A4B9</t>
  </si>
  <si>
    <t>G2A4G3</t>
  </si>
  <si>
    <t>G2A4G4</t>
  </si>
  <si>
    <t>G2A4G8</t>
  </si>
  <si>
    <t>G2B0N2</t>
  </si>
  <si>
    <t>G2B0N3</t>
  </si>
  <si>
    <t>G2B1C6</t>
  </si>
  <si>
    <t>G2B1C7</t>
  </si>
  <si>
    <t>G2B1C9</t>
  </si>
  <si>
    <t>G2B1E1</t>
  </si>
  <si>
    <t>G2B1E2</t>
  </si>
  <si>
    <t>G2B1E3</t>
  </si>
  <si>
    <t>G2B1E4</t>
  </si>
  <si>
    <t>G2B1E5</t>
  </si>
  <si>
    <t>G2B1E6</t>
  </si>
  <si>
    <t>G2B1E7</t>
  </si>
  <si>
    <t>G2B1E8</t>
  </si>
  <si>
    <t>G2B1E9</t>
  </si>
  <si>
    <t>G2B1G1</t>
  </si>
  <si>
    <t>G2B1G2</t>
  </si>
  <si>
    <t>G2B1J4</t>
  </si>
  <si>
    <t>G2B1J5</t>
  </si>
  <si>
    <t>G2B1J7</t>
  </si>
  <si>
    <t>G2B1J9</t>
  </si>
  <si>
    <t>G2B1K1</t>
  </si>
  <si>
    <t>G2B1K2</t>
  </si>
  <si>
    <t>G2B1K3</t>
  </si>
  <si>
    <t>G2B1K4</t>
  </si>
  <si>
    <t>G2B1K5</t>
  </si>
  <si>
    <t>G2B1K6</t>
  </si>
  <si>
    <t>G2B1K7</t>
  </si>
  <si>
    <t>G2B1K8</t>
  </si>
  <si>
    <t>G2B1K9</t>
  </si>
  <si>
    <t>G2B1L1</t>
  </si>
  <si>
    <t>G2B1L3</t>
  </si>
  <si>
    <t>G2B1N3</t>
  </si>
  <si>
    <t>G2B1N5</t>
  </si>
  <si>
    <t>G2B1N6</t>
  </si>
  <si>
    <t>G2B1N7</t>
  </si>
  <si>
    <t>G2B1N8</t>
  </si>
  <si>
    <t>G2B1P5</t>
  </si>
  <si>
    <t>G2B1P6</t>
  </si>
  <si>
    <t>G2B1R7</t>
  </si>
  <si>
    <t>G2B1R8</t>
  </si>
  <si>
    <t>G2B2V4</t>
  </si>
  <si>
    <t>G2B2V5</t>
  </si>
  <si>
    <t>G2B2V6</t>
  </si>
  <si>
    <t>G2B2W3</t>
  </si>
  <si>
    <t>G2B2W4</t>
  </si>
  <si>
    <t>G2B2W5</t>
  </si>
  <si>
    <t>G2B2W6</t>
  </si>
  <si>
    <t>G2B2W7</t>
  </si>
  <si>
    <t>G2B2X4</t>
  </si>
  <si>
    <t>G2B2X5</t>
  </si>
  <si>
    <t>G2B2X8</t>
  </si>
  <si>
    <t>G2B2X9</t>
  </si>
  <si>
    <t>G2B2Y1</t>
  </si>
  <si>
    <t>G2B2Y2</t>
  </si>
  <si>
    <t>G2B2Y6</t>
  </si>
  <si>
    <t>G2B2Y7</t>
  </si>
  <si>
    <t>G2B3B4</t>
  </si>
  <si>
    <t>G2B3B5</t>
  </si>
  <si>
    <t>G2B3B6</t>
  </si>
  <si>
    <t>G2B3C1</t>
  </si>
  <si>
    <t>G2B3C2</t>
  </si>
  <si>
    <t>G2B3C3</t>
  </si>
  <si>
    <t>G2B3C4</t>
  </si>
  <si>
    <t>G2B3C5</t>
  </si>
  <si>
    <t>G2B3C6</t>
  </si>
  <si>
    <t>G2B3C7</t>
  </si>
  <si>
    <t>G2B4H6</t>
  </si>
  <si>
    <t>G2B4L5</t>
  </si>
  <si>
    <t>G2B4S6</t>
  </si>
  <si>
    <t>G2B4T5</t>
  </si>
  <si>
    <t>G2B4T6</t>
  </si>
  <si>
    <t>G2B4V9</t>
  </si>
  <si>
    <t>G2B5E5</t>
  </si>
  <si>
    <t>G2B5L3</t>
  </si>
  <si>
    <t>G2C0A2</t>
  </si>
  <si>
    <t>G2C0A3</t>
  </si>
  <si>
    <t>G2C0A4</t>
  </si>
  <si>
    <t>G2C0A5</t>
  </si>
  <si>
    <t>G2C0A6</t>
  </si>
  <si>
    <t>G2C0A7</t>
  </si>
  <si>
    <t>G2C0A8</t>
  </si>
  <si>
    <t>G2C0A9</t>
  </si>
  <si>
    <t>G2C0B1</t>
  </si>
  <si>
    <t>G2C0B2</t>
  </si>
  <si>
    <t>G2C0B3</t>
  </si>
  <si>
    <t>G2C0B4</t>
  </si>
  <si>
    <t>G2C0B5</t>
  </si>
  <si>
    <t>G2C0B6</t>
  </si>
  <si>
    <t>G2C0B7</t>
  </si>
  <si>
    <t>G2C0B9</t>
  </si>
  <si>
    <t>G2C0J1</t>
  </si>
  <si>
    <t>G2C0J2</t>
  </si>
  <si>
    <t>G2C0M2</t>
  </si>
  <si>
    <t>G2C0M3</t>
  </si>
  <si>
    <t>G2C1H8</t>
  </si>
  <si>
    <t>G2C1H9</t>
  </si>
  <si>
    <t>G2C1J1</t>
  </si>
  <si>
    <t>G2C1J2</t>
  </si>
  <si>
    <t>G2C1K2</t>
  </si>
  <si>
    <t>G2C1K3</t>
  </si>
  <si>
    <t>G2C1K9</t>
  </si>
  <si>
    <t>G2C1L1</t>
  </si>
  <si>
    <t>G2C1L3</t>
  </si>
  <si>
    <t>G2C1L4</t>
  </si>
  <si>
    <t>G2C1M2</t>
  </si>
  <si>
    <t>G2C1M4</t>
  </si>
  <si>
    <t>G2C1N4</t>
  </si>
  <si>
    <t>G2C1N9</t>
  </si>
  <si>
    <t>G2C1P2</t>
  </si>
  <si>
    <t>G2C1P3</t>
  </si>
  <si>
    <t>G2C1P4</t>
  </si>
  <si>
    <t>G2C1P5</t>
  </si>
  <si>
    <t>G2C1P6</t>
  </si>
  <si>
    <t>G2C1R4</t>
  </si>
  <si>
    <t>G2C1S1</t>
  </si>
  <si>
    <t>G2C1S5</t>
  </si>
  <si>
    <t>G2C1S8</t>
  </si>
  <si>
    <t>G2C1T4</t>
  </si>
  <si>
    <t>G2C1T5</t>
  </si>
  <si>
    <t>G2C1T6</t>
  </si>
  <si>
    <t>G2C1T7</t>
  </si>
  <si>
    <t>G2C1V2</t>
  </si>
  <si>
    <t>G2C1V3</t>
  </si>
  <si>
    <t>G2C1V4</t>
  </si>
  <si>
    <t>G2C1V5</t>
  </si>
  <si>
    <t>G2C1V6</t>
  </si>
  <si>
    <t>G2C1V9</t>
  </si>
  <si>
    <t>G2C1W2</t>
  </si>
  <si>
    <t>G2C1W4</t>
  </si>
  <si>
    <t>G2C1W6</t>
  </si>
  <si>
    <t>G2C1Y3</t>
  </si>
  <si>
    <t>G2C1Y7</t>
  </si>
  <si>
    <t>G2C1Y8</t>
  </si>
  <si>
    <t>G2C1Y9</t>
  </si>
  <si>
    <t>G2C1Z1</t>
  </si>
  <si>
    <t>G2C1Z8</t>
  </si>
  <si>
    <t>G2C1Z9</t>
  </si>
  <si>
    <t>G2C2A3</t>
  </si>
  <si>
    <t>G2C2A4</t>
  </si>
  <si>
    <t>G2C2A6</t>
  </si>
  <si>
    <t>G2C2A7</t>
  </si>
  <si>
    <t>G2C2B2</t>
  </si>
  <si>
    <t>G2C2B3</t>
  </si>
  <si>
    <t>G2C2B9</t>
  </si>
  <si>
    <t>G2C2C2</t>
  </si>
  <si>
    <t>G2C2C4</t>
  </si>
  <si>
    <t>G2C2C5</t>
  </si>
  <si>
    <t>G2C2E1</t>
  </si>
  <si>
    <t>G2C2G1</t>
  </si>
  <si>
    <t>G2C2G8</t>
  </si>
  <si>
    <t>G2C2G9</t>
  </si>
  <si>
    <t>G2C2H9</t>
  </si>
  <si>
    <t>G2C2J1</t>
  </si>
  <si>
    <t>G2C2J2</t>
  </si>
  <si>
    <t>G2C2J3</t>
  </si>
  <si>
    <t>G2C2J6</t>
  </si>
  <si>
    <t>G2E1W4</t>
  </si>
  <si>
    <t>G2E1X1</t>
  </si>
  <si>
    <t>G2E1X2</t>
  </si>
  <si>
    <t>G2E1X5</t>
  </si>
  <si>
    <t>G2E1X6</t>
  </si>
  <si>
    <t>G2E1X7</t>
  </si>
  <si>
    <t>G2E1Y2</t>
  </si>
  <si>
    <t>G2E1Y3</t>
  </si>
  <si>
    <t>G2E1Y4</t>
  </si>
  <si>
    <t>G2E1Y5</t>
  </si>
  <si>
    <t>G2E1Y6</t>
  </si>
  <si>
    <t>G2E1Y8</t>
  </si>
  <si>
    <t>G2E1Z2</t>
  </si>
  <si>
    <t>G2E1Z5</t>
  </si>
  <si>
    <t>G2E2A8</t>
  </si>
  <si>
    <t>G2E2B1</t>
  </si>
  <si>
    <t>G2E2B2</t>
  </si>
  <si>
    <t>G2E2B3</t>
  </si>
  <si>
    <t>G2E2B4</t>
  </si>
  <si>
    <t>G2E2B5</t>
  </si>
  <si>
    <t>G2E2B6</t>
  </si>
  <si>
    <t>G2E2B7</t>
  </si>
  <si>
    <t>G2E2B9</t>
  </si>
  <si>
    <t>G2E2C1</t>
  </si>
  <si>
    <t>G2E2C2</t>
  </si>
  <si>
    <t>G2E2C5</t>
  </si>
  <si>
    <t>G2E2C6</t>
  </si>
  <si>
    <t>G2E2C7</t>
  </si>
  <si>
    <t>G2E2C8</t>
  </si>
  <si>
    <t>G2E2C9</t>
  </si>
  <si>
    <t>G2E2E1</t>
  </si>
  <si>
    <t>G2E2E2</t>
  </si>
  <si>
    <t>G2E2E5</t>
  </si>
  <si>
    <t>G2E2E6</t>
  </si>
  <si>
    <t>G2E2E7</t>
  </si>
  <si>
    <t>G2E2E8</t>
  </si>
  <si>
    <t>G2E2E9</t>
  </si>
  <si>
    <t>G2E2G1</t>
  </si>
  <si>
    <t>G2E2G2</t>
  </si>
  <si>
    <t>G2E2G3</t>
  </si>
  <si>
    <t>G2E2G4</t>
  </si>
  <si>
    <t>G2E2G5</t>
  </si>
  <si>
    <t>G2E2G6</t>
  </si>
  <si>
    <t>G2E2G8</t>
  </si>
  <si>
    <t>G2E2G9</t>
  </si>
  <si>
    <t>G2E2H1</t>
  </si>
  <si>
    <t>G2E2H2</t>
  </si>
  <si>
    <t>G2E2H3</t>
  </si>
  <si>
    <t>G2E2H5</t>
  </si>
  <si>
    <t>G2E2H6</t>
  </si>
  <si>
    <t>G2E2H7</t>
  </si>
  <si>
    <t>G2E2H8</t>
  </si>
  <si>
    <t>G2E2H9</t>
  </si>
  <si>
    <t>G2E2J2</t>
  </si>
  <si>
    <t>G2E2J4</t>
  </si>
  <si>
    <t>G2E2J7</t>
  </si>
  <si>
    <t>G2E2J8</t>
  </si>
  <si>
    <t>G2E2J9</t>
  </si>
  <si>
    <t>G2E2K1</t>
  </si>
  <si>
    <t>G2E2K8</t>
  </si>
  <si>
    <t>G2E2K9</t>
  </si>
  <si>
    <t>G2E2L1</t>
  </si>
  <si>
    <t>G2E2L2</t>
  </si>
  <si>
    <t>G2E2L3</t>
  </si>
  <si>
    <t>G2E2L4</t>
  </si>
  <si>
    <t>G2E2L5</t>
  </si>
  <si>
    <t>G2E2M1</t>
  </si>
  <si>
    <t>G2E2M8</t>
  </si>
  <si>
    <t>G2E2M9</t>
  </si>
  <si>
    <t>G2E2N6</t>
  </si>
  <si>
    <t>G2E2N8</t>
  </si>
  <si>
    <t>G2E2P4</t>
  </si>
  <si>
    <t>G2E2P5</t>
  </si>
  <si>
    <t>G2E2P6</t>
  </si>
  <si>
    <t>G2E2P7</t>
  </si>
  <si>
    <t>G2E2P8</t>
  </si>
  <si>
    <t>G2E2R3</t>
  </si>
  <si>
    <t>G2E2R4</t>
  </si>
  <si>
    <t>G2E2R9</t>
  </si>
  <si>
    <t>G2E2S1</t>
  </si>
  <si>
    <t>G2E2S2</t>
  </si>
  <si>
    <t>G2E2S3</t>
  </si>
  <si>
    <t>G2E2S4</t>
  </si>
  <si>
    <t>G2E2S5</t>
  </si>
  <si>
    <t>G2E2S6</t>
  </si>
  <si>
    <t>G2E2S7</t>
  </si>
  <si>
    <t>G2E2S8</t>
  </si>
  <si>
    <t>G2E2S9</t>
  </si>
  <si>
    <t>G2E2T1</t>
  </si>
  <si>
    <t>G2E2T2</t>
  </si>
  <si>
    <t>G2E2T3</t>
  </si>
  <si>
    <t>G2E2T6</t>
  </si>
  <si>
    <t>G2E2T7</t>
  </si>
  <si>
    <t>G2E2Z1</t>
  </si>
  <si>
    <t>G2E2Z2</t>
  </si>
  <si>
    <t>G2E3T7</t>
  </si>
  <si>
    <t>G2E4A2</t>
  </si>
  <si>
    <t>G2E4A3</t>
  </si>
  <si>
    <t>G2E4A4</t>
  </si>
  <si>
    <t>G2E4A5</t>
  </si>
  <si>
    <t>G2E4A6</t>
  </si>
  <si>
    <t>G2E4A7</t>
  </si>
  <si>
    <t>G2E4L3</t>
  </si>
  <si>
    <t>G2E4M7</t>
  </si>
  <si>
    <t>G2E4N8</t>
  </si>
  <si>
    <t>G2E4P2</t>
  </si>
  <si>
    <t>G2E4R5</t>
  </si>
  <si>
    <t>G2E4S4</t>
  </si>
  <si>
    <t>G2E4T5</t>
  </si>
  <si>
    <t>G2E4V8</t>
  </si>
  <si>
    <t>G2E4V9</t>
  </si>
  <si>
    <t>G2E4X3</t>
  </si>
  <si>
    <t>G2E4Y2</t>
  </si>
  <si>
    <t>G2E4Y3</t>
  </si>
  <si>
    <t>G2E4Y4</t>
  </si>
  <si>
    <t>G2E4Y8</t>
  </si>
  <si>
    <t>G2E4Z1</t>
  </si>
  <si>
    <t>G2E4Z2</t>
  </si>
  <si>
    <t>G2E4Z4</t>
  </si>
  <si>
    <t>G2E5B7</t>
  </si>
  <si>
    <t>G2E5C4</t>
  </si>
  <si>
    <t>G2E5E2</t>
  </si>
  <si>
    <t>G2E5E8</t>
  </si>
  <si>
    <t>G2E5E9</t>
  </si>
  <si>
    <t>G2E5G3</t>
  </si>
  <si>
    <t>G2E5G5</t>
  </si>
  <si>
    <t>G2E5G8</t>
  </si>
  <si>
    <t>G2E5H5</t>
  </si>
  <si>
    <t>G2E5H9</t>
  </si>
  <si>
    <t>G2E5J5</t>
  </si>
  <si>
    <t>G2E5K2</t>
  </si>
  <si>
    <t>G2E5K6</t>
  </si>
  <si>
    <t>G2E5L1</t>
  </si>
  <si>
    <t>G2E5M7</t>
  </si>
  <si>
    <t>G2E5N4</t>
  </si>
  <si>
    <t>G2E5N7</t>
  </si>
  <si>
    <t>G2E5P3</t>
  </si>
  <si>
    <t>G2E5R9</t>
  </si>
  <si>
    <t>G2E5S2</t>
  </si>
  <si>
    <t>G2E5S4</t>
  </si>
  <si>
    <t>G2E5T5</t>
  </si>
  <si>
    <t>G2E5V2</t>
  </si>
  <si>
    <t>G2E5V9</t>
  </si>
  <si>
    <t>G2E5W2</t>
  </si>
  <si>
    <t>G2E5W3</t>
  </si>
  <si>
    <t>G2E5W6</t>
  </si>
  <si>
    <t>G2E5X3</t>
  </si>
  <si>
    <t>G2E5X4</t>
  </si>
  <si>
    <t>G2E5X5</t>
  </si>
  <si>
    <t>G2E5X6</t>
  </si>
  <si>
    <t>G2E5Y8</t>
  </si>
  <si>
    <t>G2E5Y9</t>
  </si>
  <si>
    <t>G2E6A3</t>
  </si>
  <si>
    <t>G2E6B5</t>
  </si>
  <si>
    <t>G2E6E4</t>
  </si>
  <si>
    <t>G2E6E9</t>
  </si>
  <si>
    <t>G2E6H5</t>
  </si>
  <si>
    <t>G2E6J2</t>
  </si>
  <si>
    <t>G2E6J3</t>
  </si>
  <si>
    <t>G2E6J5</t>
  </si>
  <si>
    <t>G2E6L6</t>
  </si>
  <si>
    <t>G2G0J5</t>
  </si>
  <si>
    <t>G2G1B2</t>
  </si>
  <si>
    <t>G2G1B6</t>
  </si>
  <si>
    <t>G2G1C5</t>
  </si>
  <si>
    <t>G2G1C8</t>
  </si>
  <si>
    <t>G2G1E3</t>
  </si>
  <si>
    <t>G2G1E4</t>
  </si>
  <si>
    <t>G2G1E5</t>
  </si>
  <si>
    <t>G2G1E6</t>
  </si>
  <si>
    <t>G2G1E7</t>
  </si>
  <si>
    <t>G2G1E8</t>
  </si>
  <si>
    <t>G2G1E9</t>
  </si>
  <si>
    <t>G2G1G1</t>
  </si>
  <si>
    <t>G2G1G2</t>
  </si>
  <si>
    <t>G2G1G3</t>
  </si>
  <si>
    <t>G2G1G4</t>
  </si>
  <si>
    <t>G2G1J2</t>
  </si>
  <si>
    <t>G2G1J3</t>
  </si>
  <si>
    <t>G2G1J4</t>
  </si>
  <si>
    <t>G2G1J5</t>
  </si>
  <si>
    <t>G2G1J6</t>
  </si>
  <si>
    <t>G2G1J7</t>
  </si>
  <si>
    <t>G2G1J8</t>
  </si>
  <si>
    <t>G2G1J9</t>
  </si>
  <si>
    <t>G2G1K1</t>
  </si>
  <si>
    <t>G2G1K2</t>
  </si>
  <si>
    <t>G2G1K3</t>
  </si>
  <si>
    <t>G2G1K4</t>
  </si>
  <si>
    <t>G2G1K5</t>
  </si>
  <si>
    <t>G2G1K6</t>
  </si>
  <si>
    <t>G2G1K7</t>
  </si>
  <si>
    <t>G2G1K8</t>
  </si>
  <si>
    <t>G2G1K9</t>
  </si>
  <si>
    <t>G2G1L1</t>
  </si>
  <si>
    <t>G2G1L2</t>
  </si>
  <si>
    <t>G2G1L3</t>
  </si>
  <si>
    <t>G2G1L4</t>
  </si>
  <si>
    <t>G2G1L5</t>
  </si>
  <si>
    <t>G2G1L8</t>
  </si>
  <si>
    <t>G2G1L9</t>
  </si>
  <si>
    <t>G2G1M1</t>
  </si>
  <si>
    <t>G2G1M2</t>
  </si>
  <si>
    <t>G2G1M5</t>
  </si>
  <si>
    <t>G2G1M9</t>
  </si>
  <si>
    <t>G2G1N3</t>
  </si>
  <si>
    <t>G2G1N4</t>
  </si>
  <si>
    <t>G2G1N5</t>
  </si>
  <si>
    <t>G2G1N6</t>
  </si>
  <si>
    <t>G2G1N7</t>
  </si>
  <si>
    <t>G2G1N8</t>
  </si>
  <si>
    <t>G2G1P2</t>
  </si>
  <si>
    <t>G2G1P5</t>
  </si>
  <si>
    <t>G2G1P7</t>
  </si>
  <si>
    <t>G2G1P8</t>
  </si>
  <si>
    <t>G2G1P9</t>
  </si>
  <si>
    <t>G2G1R2</t>
  </si>
  <si>
    <t>G2G1R3</t>
  </si>
  <si>
    <t>G2G1R4</t>
  </si>
  <si>
    <t>G2G1R5</t>
  </si>
  <si>
    <t>G2G1R6</t>
  </si>
  <si>
    <t>G2G1R8</t>
  </si>
  <si>
    <t>G2G1T2</t>
  </si>
  <si>
    <t>G2G1T8</t>
  </si>
  <si>
    <t>G2G1V1</t>
  </si>
  <si>
    <t>G2G1V2</t>
  </si>
  <si>
    <t>G2G1V3</t>
  </si>
  <si>
    <t>G2G1V4</t>
  </si>
  <si>
    <t>G2G1V7</t>
  </si>
  <si>
    <t>G2G1V8</t>
  </si>
  <si>
    <t>G2G1W2</t>
  </si>
  <si>
    <t>G2G1W3</t>
  </si>
  <si>
    <t>G2G1W5</t>
  </si>
  <si>
    <t>G2G1W8</t>
  </si>
  <si>
    <t>G2G1W9</t>
  </si>
  <si>
    <t>G2G1X2</t>
  </si>
  <si>
    <t>G2G1X4</t>
  </si>
  <si>
    <t>G2G1X6</t>
  </si>
  <si>
    <t>G2G1X7</t>
  </si>
  <si>
    <t>G2G1X9</t>
  </si>
  <si>
    <t>G2G1Y1</t>
  </si>
  <si>
    <t>G2G1Y2</t>
  </si>
  <si>
    <t>G2G1Y6</t>
  </si>
  <si>
    <t>G2G1Y7</t>
  </si>
  <si>
    <t>G2G1Z1</t>
  </si>
  <si>
    <t>G2G1Z3</t>
  </si>
  <si>
    <t>G2G1Z5</t>
  </si>
  <si>
    <t>G2G1Z6</t>
  </si>
  <si>
    <t>G2G1Z9</t>
  </si>
  <si>
    <t>G2G2A5</t>
  </si>
  <si>
    <t>G2G2A6</t>
  </si>
  <si>
    <t>G2G2A7</t>
  </si>
  <si>
    <t>G2G2B4</t>
  </si>
  <si>
    <t>G2G2B5</t>
  </si>
  <si>
    <t>G2G2C3</t>
  </si>
  <si>
    <t>G2G2C4</t>
  </si>
  <si>
    <t>G2G2C5</t>
  </si>
  <si>
    <t>G2G2C8</t>
  </si>
  <si>
    <t>G2G2E2</t>
  </si>
  <si>
    <t>G2G2E3</t>
  </si>
  <si>
    <t>G2G2E4</t>
  </si>
  <si>
    <t>G2G2E5</t>
  </si>
  <si>
    <t>G2G2E7</t>
  </si>
  <si>
    <t>G2G2E8</t>
  </si>
  <si>
    <t>G2G2G1</t>
  </si>
  <si>
    <t>G2G2G9</t>
  </si>
  <si>
    <t>G2G2H2</t>
  </si>
  <si>
    <t>G2G2H3</t>
  </si>
  <si>
    <t>G2G2J4</t>
  </si>
  <si>
    <t>G2G2K1</t>
  </si>
  <si>
    <t>G2G2K3</t>
  </si>
  <si>
    <t>G2G2K4</t>
  </si>
  <si>
    <t>G2G2K6</t>
  </si>
  <si>
    <t>G2G2K7</t>
  </si>
  <si>
    <t>G2G2K8</t>
  </si>
  <si>
    <t>G2G2L2</t>
  </si>
  <si>
    <t>G2G2L3</t>
  </si>
  <si>
    <t>G2G2L4</t>
  </si>
  <si>
    <t>G2G2L5</t>
  </si>
  <si>
    <t>G2G2L6</t>
  </si>
  <si>
    <t>G2G2L7</t>
  </si>
  <si>
    <t>G2G2M1</t>
  </si>
  <si>
    <t>G2G2M5</t>
  </si>
  <si>
    <t>G2G2M6</t>
  </si>
  <si>
    <t>G2G2M7</t>
  </si>
  <si>
    <t>G2G2M8</t>
  </si>
  <si>
    <t>G2G2M9</t>
  </si>
  <si>
    <t>G2G2N1</t>
  </si>
  <si>
    <t>G2G2N5</t>
  </si>
  <si>
    <t>G2G2N7</t>
  </si>
  <si>
    <t>G2G2R1</t>
  </si>
  <si>
    <t>G2G2R2</t>
  </si>
  <si>
    <t>G2G2R3</t>
  </si>
  <si>
    <t>G2G2R4</t>
  </si>
  <si>
    <t>G2G2R5</t>
  </si>
  <si>
    <t>G2G2R6</t>
  </si>
  <si>
    <t>G2G2R8</t>
  </si>
  <si>
    <t>G2G2S2</t>
  </si>
  <si>
    <t>G2G2S3</t>
  </si>
  <si>
    <t>G2G2V1</t>
  </si>
  <si>
    <t>G2G2V3</t>
  </si>
  <si>
    <t>G2G2V4</t>
  </si>
  <si>
    <t>G2G2V6</t>
  </si>
  <si>
    <t>G2G2V7</t>
  </si>
  <si>
    <t>G2G2V8</t>
  </si>
  <si>
    <t>G2G2V9</t>
  </si>
  <si>
    <t>G2G2W1</t>
  </si>
  <si>
    <t>G2G2W2</t>
  </si>
  <si>
    <t>G2G2W3</t>
  </si>
  <si>
    <t>G2G2W4</t>
  </si>
  <si>
    <t>G2G2W5</t>
  </si>
  <si>
    <t>G2G2W7</t>
  </si>
  <si>
    <t>G2G2W8</t>
  </si>
  <si>
    <t>G2G2W9</t>
  </si>
  <si>
    <t>G2G2X1</t>
  </si>
  <si>
    <t>G2M0A1</t>
  </si>
  <si>
    <t>G2M0A9</t>
  </si>
  <si>
    <t>G2M0B1</t>
  </si>
  <si>
    <t>G2M0B2</t>
  </si>
  <si>
    <t>G2M0C2</t>
  </si>
  <si>
    <t>G2M0C3</t>
  </si>
  <si>
    <t>G2M0C5</t>
  </si>
  <si>
    <t>G2M0E4</t>
  </si>
  <si>
    <t>G2M0E5</t>
  </si>
  <si>
    <t>G2M0E8</t>
  </si>
  <si>
    <t>G2M0E9</t>
  </si>
  <si>
    <t>G2M0G2</t>
  </si>
  <si>
    <t>G2M0G3</t>
  </si>
  <si>
    <t>G2M0G4</t>
  </si>
  <si>
    <t>G2M0H1</t>
  </si>
  <si>
    <t>G2M0J6</t>
  </si>
  <si>
    <t>G2M0J7</t>
  </si>
  <si>
    <t>G2M0M3</t>
  </si>
  <si>
    <t>G2M1A7</t>
  </si>
  <si>
    <t>G2M1A8</t>
  </si>
  <si>
    <t>G2M1B6</t>
  </si>
  <si>
    <t>G2M1B7</t>
  </si>
  <si>
    <t>G2M1C1</t>
  </si>
  <si>
    <t>G2M1C2</t>
  </si>
  <si>
    <t>G2M1J4</t>
  </si>
  <si>
    <t>G2M1J8</t>
  </si>
  <si>
    <t>G2M1K1</t>
  </si>
  <si>
    <t>G2M1K3</t>
  </si>
  <si>
    <t>G2M1K5</t>
  </si>
  <si>
    <t>G2M1K6</t>
  </si>
  <si>
    <t>G2M1K7</t>
  </si>
  <si>
    <t>G2M1L2</t>
  </si>
  <si>
    <t>G2M1L3</t>
  </si>
  <si>
    <t>G2M1L4</t>
  </si>
  <si>
    <t>G2M1L5</t>
  </si>
  <si>
    <t>G2M1N8</t>
  </si>
  <si>
    <t>G2M1N9</t>
  </si>
  <si>
    <t>G2N0C7</t>
  </si>
  <si>
    <t>G2N0C9</t>
  </si>
  <si>
    <t>G2N0J6</t>
  </si>
  <si>
    <t>G2N0J7</t>
  </si>
  <si>
    <t>G2N0J8</t>
  </si>
  <si>
    <t>G2N0J9</t>
  </si>
  <si>
    <t>G2N1A9</t>
  </si>
  <si>
    <t>G2N1B1</t>
  </si>
  <si>
    <t>G2N1B2</t>
  </si>
  <si>
    <t>G2N1B3</t>
  </si>
  <si>
    <t>G2N1B4</t>
  </si>
  <si>
    <t>G2N1B9</t>
  </si>
  <si>
    <t>G2N1C1</t>
  </si>
  <si>
    <t>G2N1C2</t>
  </si>
  <si>
    <t>G2N1C3</t>
  </si>
  <si>
    <t>G2N1C4</t>
  </si>
  <si>
    <t>G2N1C7</t>
  </si>
  <si>
    <t>G2N1C9</t>
  </si>
  <si>
    <t>G2N1E1</t>
  </si>
  <si>
    <t>G2N1E2</t>
  </si>
  <si>
    <t>G2N1E3</t>
  </si>
  <si>
    <t>G2N1E6</t>
  </si>
  <si>
    <t>G2N1E7</t>
  </si>
  <si>
    <t>G2N1E8</t>
  </si>
  <si>
    <t>G2N1E9</t>
  </si>
  <si>
    <t>G2N1G1</t>
  </si>
  <si>
    <t>G2N1G2</t>
  </si>
  <si>
    <t>G2N1G3</t>
  </si>
  <si>
    <t>G2N1G4</t>
  </si>
  <si>
    <t>G2N1G5</t>
  </si>
  <si>
    <t>G2N1G6</t>
  </si>
  <si>
    <t>G2N1G9</t>
  </si>
  <si>
    <t>G2N1H1</t>
  </si>
  <si>
    <t>G2N1H3</t>
  </si>
  <si>
    <t>G2N1H4</t>
  </si>
  <si>
    <t>G2N1J5</t>
  </si>
  <si>
    <t>G2N1P5</t>
  </si>
  <si>
    <t>G2N1P6</t>
  </si>
  <si>
    <t>G2N1P7</t>
  </si>
  <si>
    <t>G2N1P9</t>
  </si>
  <si>
    <t>G2N1R3</t>
  </si>
  <si>
    <t>G2N1R6</t>
  </si>
  <si>
    <t>G2N1R7</t>
  </si>
  <si>
    <t>G2N1R8</t>
  </si>
  <si>
    <t>G2N1R9</t>
  </si>
  <si>
    <t>G2N1S1</t>
  </si>
  <si>
    <t>G2N1S2</t>
  </si>
  <si>
    <t>G2N1S3</t>
  </si>
  <si>
    <t>G2N1S4</t>
  </si>
  <si>
    <t>G2N1S6</t>
  </si>
  <si>
    <t>G2N1V1</t>
  </si>
  <si>
    <t>G2N1W2</t>
  </si>
  <si>
    <t>G2N1W3</t>
  </si>
  <si>
    <t>G2N1W4</t>
  </si>
  <si>
    <t>G2N1W7</t>
  </si>
  <si>
    <t>G2N1W8</t>
  </si>
  <si>
    <t>G2N1X4</t>
  </si>
  <si>
    <t>G2N1X6</t>
  </si>
  <si>
    <t>G2N1X8</t>
  </si>
  <si>
    <t>G2N1X9</t>
  </si>
  <si>
    <t>G2N1Y1</t>
  </si>
  <si>
    <t>G2N1Y2</t>
  </si>
  <si>
    <t>G2N1Y3</t>
  </si>
  <si>
    <t>G2N1Y4</t>
  </si>
  <si>
    <t>G2N1Y5</t>
  </si>
  <si>
    <t>G2N1Y6</t>
  </si>
  <si>
    <t>G2N1Y7</t>
  </si>
  <si>
    <t>G2N1Y8</t>
  </si>
  <si>
    <t>G2N1Y9</t>
  </si>
  <si>
    <t>G2N1Z1</t>
  </si>
  <si>
    <t>G2N1Z2</t>
  </si>
  <si>
    <t>G2N1Z3</t>
  </si>
  <si>
    <t>G2N1Z4</t>
  </si>
  <si>
    <t>G2N1Z5</t>
  </si>
  <si>
    <t>G2N1Z6</t>
  </si>
  <si>
    <t>G2N1Z7</t>
  </si>
  <si>
    <t>G2N1Z8</t>
  </si>
  <si>
    <t>G2N1Z9</t>
  </si>
  <si>
    <t>G2N2A1</t>
  </si>
  <si>
    <t>G2N2A2</t>
  </si>
  <si>
    <t>G2N2A3</t>
  </si>
  <si>
    <t>G2N2A4</t>
  </si>
  <si>
    <t>G2N2A5</t>
  </si>
  <si>
    <t>G2N2A6</t>
  </si>
  <si>
    <t>G2N2A7</t>
  </si>
  <si>
    <t>G2N2B1</t>
  </si>
  <si>
    <t>G2N2B2</t>
  </si>
  <si>
    <t>G2N2B6</t>
  </si>
  <si>
    <t>G2N2B7</t>
  </si>
  <si>
    <t>G2N2C5</t>
  </si>
  <si>
    <t>G2N2C7</t>
  </si>
  <si>
    <t>G2N2C9</t>
  </si>
  <si>
    <t>G2N2E1</t>
  </si>
  <si>
    <t>G2N2E2</t>
  </si>
  <si>
    <t>G2N2E3</t>
  </si>
  <si>
    <t>G2N2E4</t>
  </si>
  <si>
    <t>G2N2E5</t>
  </si>
  <si>
    <t>G2N2E7</t>
  </si>
  <si>
    <t>G2N2G5</t>
  </si>
  <si>
    <t>G2N2G6</t>
  </si>
  <si>
    <t>G2N2G7</t>
  </si>
  <si>
    <t>G2N2G8</t>
  </si>
  <si>
    <t>G2N2H4</t>
  </si>
  <si>
    <t>G2N2H5</t>
  </si>
  <si>
    <t>G2N2J6</t>
  </si>
  <si>
    <t>G2N2J7</t>
  </si>
  <si>
    <t>G2N2K7</t>
  </si>
  <si>
    <t>G2N2L3</t>
  </si>
  <si>
    <t>G2N2L4</t>
  </si>
  <si>
    <t>G2N2M2</t>
  </si>
  <si>
    <t>G2N2M5</t>
  </si>
  <si>
    <t>G2N2M6</t>
  </si>
  <si>
    <t>G2N2M7</t>
  </si>
  <si>
    <t>G2N2M8</t>
  </si>
  <si>
    <t>G3A1W7</t>
  </si>
  <si>
    <t>G3B0N4</t>
  </si>
  <si>
    <t>G3B0N5</t>
  </si>
  <si>
    <t>G3B0N6</t>
  </si>
  <si>
    <t>G3B0N7</t>
  </si>
  <si>
    <t>G3B0P2</t>
  </si>
  <si>
    <t>G3B0P6</t>
  </si>
  <si>
    <t>G3B0P7</t>
  </si>
  <si>
    <t>G3B0P8</t>
  </si>
  <si>
    <t>G3B0R1</t>
  </si>
  <si>
    <t>G3B0R4</t>
  </si>
  <si>
    <t>G3B0R5</t>
  </si>
  <si>
    <t>G3B0R6</t>
  </si>
  <si>
    <t>G3B0R7</t>
  </si>
  <si>
    <t>G3B0R9</t>
  </si>
  <si>
    <t>G3B0S4</t>
  </si>
  <si>
    <t>G3B0S5</t>
  </si>
  <si>
    <t>G3B0S8</t>
  </si>
  <si>
    <t>G3B0W8</t>
  </si>
  <si>
    <t>G3B0W9</t>
  </si>
  <si>
    <t>G3B0X1</t>
  </si>
  <si>
    <t>G3B0X2</t>
  </si>
  <si>
    <t>G3B0X3</t>
  </si>
  <si>
    <t>G3B0X4</t>
  </si>
  <si>
    <t>G3B0X5</t>
  </si>
  <si>
    <t>G3B0X6</t>
  </si>
  <si>
    <t>G3B0Y2</t>
  </si>
  <si>
    <t>G3B0Y3</t>
  </si>
  <si>
    <t>G3B0Y4</t>
  </si>
  <si>
    <t>G3B1L5</t>
  </si>
  <si>
    <t>G3B1M9</t>
  </si>
  <si>
    <t>G3B1N1</t>
  </si>
  <si>
    <t>G3B1N2</t>
  </si>
  <si>
    <t>G3B1N6</t>
  </si>
  <si>
    <t>G3B1N7</t>
  </si>
  <si>
    <t>G3B1P2</t>
  </si>
  <si>
    <t>G3B1P3</t>
  </si>
  <si>
    <t>G3B1P5</t>
  </si>
  <si>
    <t>G3B1P6</t>
  </si>
  <si>
    <t>G3B1P7</t>
  </si>
  <si>
    <t>G3B1P9</t>
  </si>
  <si>
    <t>G3B1R4</t>
  </si>
  <si>
    <t>G3B1R5</t>
  </si>
  <si>
    <t>G3B1R6</t>
  </si>
  <si>
    <t>G3B1R7</t>
  </si>
  <si>
    <t>G3B1T1</t>
  </si>
  <si>
    <t>G3B1T2</t>
  </si>
  <si>
    <t>G3B1W1</t>
  </si>
  <si>
    <t>G3B1W2</t>
  </si>
  <si>
    <t>G3B1X3</t>
  </si>
  <si>
    <t>G3B1X4</t>
  </si>
  <si>
    <t>G3B1X5</t>
  </si>
  <si>
    <t>G3B1X6</t>
  </si>
  <si>
    <t>G3B1X7</t>
  </si>
  <si>
    <t>G3B1X8</t>
  </si>
  <si>
    <t>G3B1X9</t>
  </si>
  <si>
    <t>G3B1Y1</t>
  </si>
  <si>
    <t>G3B1Z3</t>
  </si>
  <si>
    <t>G3B1Z7</t>
  </si>
  <si>
    <t>G3B1Z8</t>
  </si>
  <si>
    <t>G3B1Z9</t>
  </si>
  <si>
    <t>G3B2A1</t>
  </si>
  <si>
    <t>G3B2A2</t>
  </si>
  <si>
    <t>G3B2B1</t>
  </si>
  <si>
    <t>G3B2E1</t>
  </si>
  <si>
    <t>G3B2G7</t>
  </si>
  <si>
    <t>G3B2G8</t>
  </si>
  <si>
    <t>G3B2H4</t>
  </si>
  <si>
    <t>G3B2H5</t>
  </si>
  <si>
    <t>G3B2H9</t>
  </si>
  <si>
    <t>G3B2J1</t>
  </si>
  <si>
    <t>G3B2J2</t>
  </si>
  <si>
    <t>G3B2J3</t>
  </si>
  <si>
    <t>G3B2J6</t>
  </si>
  <si>
    <t>G3B2M4</t>
  </si>
  <si>
    <t>G3G1H3</t>
  </si>
  <si>
    <t>G3G1H5</t>
  </si>
  <si>
    <t>G3G1H6</t>
  </si>
  <si>
    <t>G3G1H7</t>
  </si>
  <si>
    <t>G3G1J4</t>
  </si>
  <si>
    <t>G3G1J5</t>
  </si>
  <si>
    <t>G3G1J6</t>
  </si>
  <si>
    <t>G3G1J7</t>
  </si>
  <si>
    <t>G3G1J8</t>
  </si>
  <si>
    <t>G3G1K1</t>
  </si>
  <si>
    <t>G3G1K2</t>
  </si>
  <si>
    <t>G3G1K3</t>
  </si>
  <si>
    <t>G3G1K5</t>
  </si>
  <si>
    <t>G3G1M2</t>
  </si>
  <si>
    <t>G3G1M3</t>
  </si>
  <si>
    <t>G3G1P3</t>
  </si>
  <si>
    <t>G3G1P4</t>
  </si>
  <si>
    <t>G3G1P8</t>
  </si>
  <si>
    <t>G3G1R3</t>
  </si>
  <si>
    <t>G3G1R4</t>
  </si>
  <si>
    <t>G3G1R9</t>
  </si>
  <si>
    <t>G3G1S1</t>
  </si>
  <si>
    <t>G3G1S4</t>
  </si>
  <si>
    <t>G3G1S5</t>
  </si>
  <si>
    <t>G3G1S6</t>
  </si>
  <si>
    <t>G3G1S7</t>
  </si>
  <si>
    <t>G3G1T4</t>
  </si>
  <si>
    <t>G3G1T5</t>
  </si>
  <si>
    <t>G3G2A5</t>
  </si>
  <si>
    <t>G3G2A6</t>
  </si>
  <si>
    <t>G3G2E1</t>
  </si>
  <si>
    <t>G3G2E2</t>
  </si>
  <si>
    <t>G3G2E6</t>
  </si>
  <si>
    <t>G3G2E7</t>
  </si>
  <si>
    <t>G3G2G9</t>
  </si>
  <si>
    <t>G3G2H1</t>
  </si>
  <si>
    <t>G3G2H4</t>
  </si>
  <si>
    <t>G3G2H7</t>
  </si>
  <si>
    <t>G3G2H8</t>
  </si>
  <si>
    <t>G3G2H9</t>
  </si>
  <si>
    <t>G3G2J1</t>
  </si>
  <si>
    <t>G3G2J2</t>
  </si>
  <si>
    <t>G3G2J3</t>
  </si>
  <si>
    <t>G3G2J4</t>
  </si>
  <si>
    <t>G3G2J5</t>
  </si>
  <si>
    <t>G3G2J6</t>
  </si>
  <si>
    <t>G3G2J7</t>
  </si>
  <si>
    <t>G3G2J8</t>
  </si>
  <si>
    <t>G3G2J9</t>
  </si>
  <si>
    <t>G3G2K1</t>
  </si>
  <si>
    <t>G3G2K2</t>
  </si>
  <si>
    <t>G3G2K3</t>
  </si>
  <si>
    <t>G3G2K4</t>
  </si>
  <si>
    <t>G3G2K5</t>
  </si>
  <si>
    <t>G3G2K6</t>
  </si>
  <si>
    <t>G3G2K7</t>
  </si>
  <si>
    <t>G3G2K8</t>
  </si>
  <si>
    <t>G3G2L6</t>
  </si>
  <si>
    <t>G3G2L7</t>
  </si>
  <si>
    <t>G3G2L8</t>
  </si>
  <si>
    <t>G3G2L9</t>
  </si>
  <si>
    <t>G3G2M1</t>
  </si>
  <si>
    <t>G3G2M2</t>
  </si>
  <si>
    <t>G3G2M3</t>
  </si>
  <si>
    <t>G3G2M4</t>
  </si>
  <si>
    <t>G3G2M5</t>
  </si>
  <si>
    <t>G3G2M6</t>
  </si>
  <si>
    <t>G3G2M7</t>
  </si>
  <si>
    <t>G3G2M8</t>
  </si>
  <si>
    <t>G3G2M9</t>
  </si>
  <si>
    <t>G3G2N1</t>
  </si>
  <si>
    <t>G3G2N2</t>
  </si>
  <si>
    <t>G3G2N3</t>
  </si>
  <si>
    <t>G3G2N4</t>
  </si>
  <si>
    <t>G3G2N5</t>
  </si>
  <si>
    <t>G3G2N6</t>
  </si>
  <si>
    <t>G3G2N7</t>
  </si>
  <si>
    <t>G3G2N8</t>
  </si>
  <si>
    <t>G3G2R4</t>
  </si>
  <si>
    <t>G3G2R5</t>
  </si>
  <si>
    <t>G3G2R7</t>
  </si>
  <si>
    <t>G3G2S1</t>
  </si>
  <si>
    <t>G3G2S2</t>
  </si>
  <si>
    <t>G3G2S4</t>
  </si>
  <si>
    <t>G3G2S6</t>
  </si>
  <si>
    <t>G3G2T3</t>
  </si>
  <si>
    <t>G3G2T4</t>
  </si>
  <si>
    <t>G3G2V7</t>
  </si>
  <si>
    <t>G3G3H5</t>
  </si>
  <si>
    <t>G3G3H6</t>
  </si>
  <si>
    <t>G3H0E3</t>
  </si>
  <si>
    <t>G3H0E4</t>
  </si>
  <si>
    <t>G3H0E5</t>
  </si>
  <si>
    <t>G3H0E8</t>
  </si>
  <si>
    <t>G3H0G1</t>
  </si>
  <si>
    <t>G3H0G2</t>
  </si>
  <si>
    <t>G3H0H3</t>
  </si>
  <si>
    <t>G3H1A1</t>
  </si>
  <si>
    <t>G3H1J9</t>
  </si>
  <si>
    <t>G3H1K3</t>
  </si>
  <si>
    <t>G3H1M8</t>
  </si>
  <si>
    <t>G3H1M9</t>
  </si>
  <si>
    <t>G3H1N1</t>
  </si>
  <si>
    <t>G3H1N2</t>
  </si>
  <si>
    <t>G3H1N3</t>
  </si>
  <si>
    <t>G3H1N4</t>
  </si>
  <si>
    <t>G3H1N5</t>
  </si>
  <si>
    <t>G3H1N6</t>
  </si>
  <si>
    <t>G3H1N9</t>
  </si>
  <si>
    <t>G3H1P1</t>
  </si>
  <si>
    <t>G3H1P5</t>
  </si>
  <si>
    <t>G3H1P7</t>
  </si>
  <si>
    <t>G3H1P9</t>
  </si>
  <si>
    <t>G3H1R8</t>
  </si>
  <si>
    <t>G3H1S2</t>
  </si>
  <si>
    <t>G3H1S7</t>
  </si>
  <si>
    <t>G3H1T1</t>
  </si>
  <si>
    <t>G3H1T5</t>
  </si>
  <si>
    <t>G3H1T7</t>
  </si>
  <si>
    <t>G3H1T9</t>
  </si>
  <si>
    <t>G3H1V1</t>
  </si>
  <si>
    <t>G3H1V2</t>
  </si>
  <si>
    <t>G3H1V5</t>
  </si>
  <si>
    <t>G3H1V6</t>
  </si>
  <si>
    <t>G3H1V7</t>
  </si>
  <si>
    <t>G3H1V8</t>
  </si>
  <si>
    <t>G3H1V9</t>
  </si>
  <si>
    <t>G3H1W1</t>
  </si>
  <si>
    <t>G3H1W2</t>
  </si>
  <si>
    <t>G3H1W3</t>
  </si>
  <si>
    <t>G3H1W4</t>
  </si>
  <si>
    <t>G3H1W7</t>
  </si>
  <si>
    <t>G3H1Z5</t>
  </si>
  <si>
    <t>G3H1Z6</t>
  </si>
  <si>
    <t>G3H2A2</t>
  </si>
  <si>
    <t>G3H2A3</t>
  </si>
  <si>
    <t>G3H2A4</t>
  </si>
  <si>
    <t>G3H2A6</t>
  </si>
  <si>
    <t>G3H2A7</t>
  </si>
  <si>
    <t>G3H2A8</t>
  </si>
  <si>
    <t>G3H2A9</t>
  </si>
  <si>
    <t>G3H2G2</t>
  </si>
  <si>
    <t>G3H2G3</t>
  </si>
  <si>
    <t>G3H2G7</t>
  </si>
  <si>
    <t>G3H2Z5</t>
  </si>
  <si>
    <t>G3H2Z6</t>
  </si>
  <si>
    <t>G3H2Z7</t>
  </si>
  <si>
    <t>G3H2Z8</t>
  </si>
  <si>
    <t>G3H2Z9</t>
  </si>
  <si>
    <t>G3H3A1</t>
  </si>
  <si>
    <t>G3H3A2</t>
  </si>
  <si>
    <t>G3H3A4</t>
  </si>
  <si>
    <t>G3H3B6</t>
  </si>
  <si>
    <t>G3H3E2</t>
  </si>
  <si>
    <t>G3H3J5</t>
  </si>
  <si>
    <t>G3H3J6</t>
  </si>
  <si>
    <t>G3H3J7</t>
  </si>
  <si>
    <t>G3H3J8</t>
  </si>
  <si>
    <t>G3H3L3</t>
  </si>
  <si>
    <t>G3H3L4</t>
  </si>
  <si>
    <t>G3H3L9</t>
  </si>
  <si>
    <t>G3H3M1</t>
  </si>
  <si>
    <t>G3H3M3</t>
  </si>
  <si>
    <t>G3H3M4</t>
  </si>
  <si>
    <t>G3H3M9</t>
  </si>
  <si>
    <t>G3H3N1</t>
  </si>
  <si>
    <t>G3H3N2</t>
  </si>
  <si>
    <t>G3H3N3</t>
  </si>
  <si>
    <t>G3H3P7</t>
  </si>
  <si>
    <t>G3J0C1</t>
  </si>
  <si>
    <t>G3J0C2</t>
  </si>
  <si>
    <t>G3J0C3</t>
  </si>
  <si>
    <t>G3J0C4</t>
  </si>
  <si>
    <t>G3J0C5</t>
  </si>
  <si>
    <t>G3J0C6</t>
  </si>
  <si>
    <t>G3J0C7</t>
  </si>
  <si>
    <t>G3J0C8</t>
  </si>
  <si>
    <t>G3J0C9</t>
  </si>
  <si>
    <t>G3J0E1</t>
  </si>
  <si>
    <t>G3J0E2</t>
  </si>
  <si>
    <t>G3J0E3</t>
  </si>
  <si>
    <t>G3J0E6</t>
  </si>
  <si>
    <t>G3J0E7</t>
  </si>
  <si>
    <t>G3J0G5</t>
  </si>
  <si>
    <t>G3J0H3</t>
  </si>
  <si>
    <t>G3J0H4</t>
  </si>
  <si>
    <t>G3J0H5</t>
  </si>
  <si>
    <t>G3J0J1</t>
  </si>
  <si>
    <t>G3J0J3</t>
  </si>
  <si>
    <t>G3J0J4</t>
  </si>
  <si>
    <t>G3J0K1</t>
  </si>
  <si>
    <t>G3J0K2</t>
  </si>
  <si>
    <t>G3J0K3</t>
  </si>
  <si>
    <t>G3J1H6</t>
  </si>
  <si>
    <t>G3J1H9</t>
  </si>
  <si>
    <t>G3J1J1</t>
  </si>
  <si>
    <t>G3J1L3</t>
  </si>
  <si>
    <t>G3J1L4</t>
  </si>
  <si>
    <t>G3J1L5</t>
  </si>
  <si>
    <t>G3J1L6</t>
  </si>
  <si>
    <t>G3J1L7</t>
  </si>
  <si>
    <t>G3J1L9</t>
  </si>
  <si>
    <t>G3J1M3</t>
  </si>
  <si>
    <t>G3J1M4</t>
  </si>
  <si>
    <t>G3J1M5</t>
  </si>
  <si>
    <t>G3J1M9</t>
  </si>
  <si>
    <t>G3J1N3</t>
  </si>
  <si>
    <t>G3J1N4</t>
  </si>
  <si>
    <t>G3J1N5</t>
  </si>
  <si>
    <t>G3J1N8</t>
  </si>
  <si>
    <t>G3J1P1</t>
  </si>
  <si>
    <t>G3J1P2</t>
  </si>
  <si>
    <t>G3J1P3</t>
  </si>
  <si>
    <t>G3J1P5</t>
  </si>
  <si>
    <t>G3J1P8</t>
  </si>
  <si>
    <t>G3J1P9</t>
  </si>
  <si>
    <t>G3J1R1</t>
  </si>
  <si>
    <t>G3J1R2</t>
  </si>
  <si>
    <t>G3J1R3</t>
  </si>
  <si>
    <t>G3J1R8</t>
  </si>
  <si>
    <t>G3J1R9</t>
  </si>
  <si>
    <t>G3J1S1</t>
  </si>
  <si>
    <t>G3J1S3</t>
  </si>
  <si>
    <t>G3J1S4</t>
  </si>
  <si>
    <t>G3J1T1</t>
  </si>
  <si>
    <t>G3J1V2</t>
  </si>
  <si>
    <t>G3J1V3</t>
  </si>
  <si>
    <t>G3J1V4</t>
  </si>
  <si>
    <t>G3J1V5</t>
  </si>
  <si>
    <t>G3J1V6</t>
  </si>
  <si>
    <t>G3J1V7</t>
  </si>
  <si>
    <t>G3J1W8</t>
  </si>
  <si>
    <t>G3J1Y7</t>
  </si>
  <si>
    <t>G3J1Y8</t>
  </si>
  <si>
    <t>G3J1Z9</t>
  </si>
  <si>
    <t>G3M0G4</t>
  </si>
  <si>
    <t>G3M0H5</t>
  </si>
  <si>
    <t>G3M1A1</t>
  </si>
  <si>
    <t>G3M1E7</t>
  </si>
  <si>
    <t>G3M1E8</t>
  </si>
  <si>
    <t>G3M1E9</t>
  </si>
  <si>
    <t>G3M1G3</t>
  </si>
  <si>
    <t>G3M1G4</t>
  </si>
  <si>
    <t>G3M1G6</t>
  </si>
  <si>
    <t>G3M1G8</t>
  </si>
  <si>
    <t>G3M1H1</t>
  </si>
  <si>
    <t>G3M1H3</t>
  </si>
  <si>
    <t>G3M1M8</t>
  </si>
  <si>
    <t>G3M1N1</t>
  </si>
  <si>
    <t>G3M1N3</t>
  </si>
  <si>
    <t>G3M1N4</t>
  </si>
  <si>
    <t>G3M1P3</t>
  </si>
  <si>
    <t>G3M1X4</t>
  </si>
  <si>
    <t>G3M1X5</t>
  </si>
  <si>
    <t>G3M1X6</t>
  </si>
  <si>
    <t>G3M1X8</t>
  </si>
  <si>
    <t>G3M2A5</t>
  </si>
  <si>
    <t>G3M2A7</t>
  </si>
  <si>
    <t>G3M2A8</t>
  </si>
  <si>
    <t>G3M2B2</t>
  </si>
  <si>
    <t>G3M2B3</t>
  </si>
  <si>
    <t>G3M2B4</t>
  </si>
  <si>
    <t>G3M2B6</t>
  </si>
  <si>
    <t>G3M2C3</t>
  </si>
  <si>
    <t>G3M2C4</t>
  </si>
  <si>
    <t>G3M2C7</t>
  </si>
  <si>
    <t>G3M2C8</t>
  </si>
  <si>
    <t>G3M2E2</t>
  </si>
  <si>
    <t>G3M2E4</t>
  </si>
  <si>
    <t>G3M2E5</t>
  </si>
  <si>
    <t>G3M2E6</t>
  </si>
  <si>
    <t>G3M2E7</t>
  </si>
  <si>
    <t>G3M2E8</t>
  </si>
  <si>
    <t>G3M2E9</t>
  </si>
  <si>
    <t>G3M2G1</t>
  </si>
  <si>
    <t>G3M2G7</t>
  </si>
  <si>
    <t>G3M2G8</t>
  </si>
  <si>
    <t>G3M2L2</t>
  </si>
  <si>
    <t>G3M2R6</t>
  </si>
  <si>
    <t>G3M2R7</t>
  </si>
  <si>
    <t>G3M2R8</t>
  </si>
  <si>
    <t>G3M2R9</t>
  </si>
  <si>
    <t>G3M2S1</t>
  </si>
  <si>
    <t>G3M2S2</t>
  </si>
  <si>
    <t>G3M2S3</t>
  </si>
  <si>
    <t>G3M2S4</t>
  </si>
  <si>
    <t>G3M2S5</t>
  </si>
  <si>
    <t>G3M2T1</t>
  </si>
  <si>
    <t>G3M2T2</t>
  </si>
  <si>
    <t>G3M2T3</t>
  </si>
  <si>
    <t>G3M2T6</t>
  </si>
  <si>
    <t>G3M2T7</t>
  </si>
  <si>
    <t>G3M2T9</t>
  </si>
  <si>
    <t>G3M2V1</t>
  </si>
  <si>
    <t>G3M2V2</t>
  </si>
  <si>
    <t>G3M2V3</t>
  </si>
  <si>
    <t>G3M2V7</t>
  </si>
  <si>
    <t>G3M2V8</t>
  </si>
  <si>
    <t>G3M2V9</t>
  </si>
  <si>
    <t>G3M2W2</t>
  </si>
  <si>
    <t>G3M2W3</t>
  </si>
  <si>
    <t>G3M2W4</t>
  </si>
  <si>
    <t>G3M2W7</t>
  </si>
  <si>
    <t>G3M2W8</t>
  </si>
  <si>
    <t>G3M2W9</t>
  </si>
  <si>
    <t>G3M2X1</t>
  </si>
  <si>
    <t>G3N0S2</t>
  </si>
  <si>
    <t>G3N0S5</t>
  </si>
  <si>
    <t>G3N0W2</t>
  </si>
  <si>
    <t>G3N0W5</t>
  </si>
  <si>
    <t>G3N1T2</t>
  </si>
  <si>
    <t>G3N1T4</t>
  </si>
  <si>
    <t>G3N1T6</t>
  </si>
  <si>
    <t>G3N1T8</t>
  </si>
  <si>
    <t>G3N2J5</t>
  </si>
  <si>
    <t>G3N2J6</t>
  </si>
  <si>
    <t>G3N2K9</t>
  </si>
  <si>
    <t>G3N2L1</t>
  </si>
  <si>
    <t>G3N3B3</t>
  </si>
  <si>
    <t>G3N3B4</t>
  </si>
  <si>
    <t>G5C0B1</t>
  </si>
  <si>
    <t>G5C1C6</t>
  </si>
  <si>
    <t>G5C1C7</t>
  </si>
  <si>
    <t>G5C1G2</t>
  </si>
  <si>
    <t>G5C1G3</t>
  </si>
  <si>
    <t>G5C1G6</t>
  </si>
  <si>
    <t>G5C1G7</t>
  </si>
  <si>
    <t>G5C1G8</t>
  </si>
  <si>
    <t>G5C1G9</t>
  </si>
  <si>
    <t>G5C1H1</t>
  </si>
  <si>
    <t>G5C1H2</t>
  </si>
  <si>
    <t>G5C1H3</t>
  </si>
  <si>
    <t>G5C1H4</t>
  </si>
  <si>
    <t>G5C1H5</t>
  </si>
  <si>
    <t>G5C1J1</t>
  </si>
  <si>
    <t>G5C1J4</t>
  </si>
  <si>
    <t>G5C1J5</t>
  </si>
  <si>
    <t>G5C1J6</t>
  </si>
  <si>
    <t>G5C1J7</t>
  </si>
  <si>
    <t>G5C1J8</t>
  </si>
  <si>
    <t>G5C1J9</t>
  </si>
  <si>
    <t>G5C1K1</t>
  </si>
  <si>
    <t>G5C1K6</t>
  </si>
  <si>
    <t>G5C1K7</t>
  </si>
  <si>
    <t>G5C1K8</t>
  </si>
  <si>
    <t>G5C1L3</t>
  </si>
  <si>
    <t>G5C1L4</t>
  </si>
  <si>
    <t>G5C1L5</t>
  </si>
  <si>
    <t>G5C1L6</t>
  </si>
  <si>
    <t>G5C1L8</t>
  </si>
  <si>
    <t>G5C1M1</t>
  </si>
  <si>
    <t>G5C1M6</t>
  </si>
  <si>
    <t>G5C1M7</t>
  </si>
  <si>
    <t>G5C1M8</t>
  </si>
  <si>
    <t>G5C1M9</t>
  </si>
  <si>
    <t>G5C1N1</t>
  </si>
  <si>
    <t>G5C1N2</t>
  </si>
  <si>
    <t>G5C1N3</t>
  </si>
  <si>
    <t>G5C1N4</t>
  </si>
  <si>
    <t>G5C1N9</t>
  </si>
  <si>
    <t>G5C1P2</t>
  </si>
  <si>
    <t>G5C1P3</t>
  </si>
  <si>
    <t>G5C1P4</t>
  </si>
  <si>
    <t>G5C1P5</t>
  </si>
  <si>
    <t>G5C1P6</t>
  </si>
  <si>
    <t>G5C1T1</t>
  </si>
  <si>
    <t>G5C1T2</t>
  </si>
  <si>
    <t>G5C1T7</t>
  </si>
  <si>
    <t>G5C1X4</t>
  </si>
  <si>
    <t>G5C1X6</t>
  </si>
  <si>
    <t>G5C1X8</t>
  </si>
  <si>
    <t>G5C1Y1</t>
  </si>
  <si>
    <t>G5C1Y2</t>
  </si>
  <si>
    <t>G5C1Y3</t>
  </si>
  <si>
    <t>G5C1Y4</t>
  </si>
  <si>
    <t>G5C1Y5</t>
  </si>
  <si>
    <t>G5C1Y6</t>
  </si>
  <si>
    <t>G5C1Y7</t>
  </si>
  <si>
    <t>G5C1Y8</t>
  </si>
  <si>
    <t>G5C1Y9</t>
  </si>
  <si>
    <t>G5C1Z1</t>
  </si>
  <si>
    <t>G5C1Z2</t>
  </si>
  <si>
    <t>G5C1Z3</t>
  </si>
  <si>
    <t>G5C1Z4</t>
  </si>
  <si>
    <t>G5C1Z5</t>
  </si>
  <si>
    <t>G5C1Z6</t>
  </si>
  <si>
    <t>G5C1Z7</t>
  </si>
  <si>
    <t>G5C1Z8</t>
  </si>
  <si>
    <t>G5C1Z9</t>
  </si>
  <si>
    <t>G5C2A1</t>
  </si>
  <si>
    <t>G5C2A2</t>
  </si>
  <si>
    <t>G5C2A4</t>
  </si>
  <si>
    <t>G5C2A5</t>
  </si>
  <si>
    <t>G5C2A6</t>
  </si>
  <si>
    <t>G5C2A7</t>
  </si>
  <si>
    <t>G5C2A8</t>
  </si>
  <si>
    <t>G5C2A9</t>
  </si>
  <si>
    <t>G5C2B1</t>
  </si>
  <si>
    <t>G5C2B3</t>
  </si>
  <si>
    <t>G5C2B4</t>
  </si>
  <si>
    <t>G5C2B5</t>
  </si>
  <si>
    <t>G5C2B7</t>
  </si>
  <si>
    <t>G5C2B9</t>
  </si>
  <si>
    <t>G5C2C1</t>
  </si>
  <si>
    <t>G5C2C4</t>
  </si>
  <si>
    <t>G5C2C5</t>
  </si>
  <si>
    <t>G5C2E4</t>
  </si>
  <si>
    <t>G5C2T9</t>
  </si>
  <si>
    <t>G5C2W5</t>
  </si>
  <si>
    <t>G5C2W6</t>
  </si>
  <si>
    <t>G5C3J2</t>
  </si>
  <si>
    <t>G5C3N9</t>
  </si>
  <si>
    <t>G5C3P8</t>
  </si>
  <si>
    <t>G5C3S5</t>
  </si>
  <si>
    <t>G5C3W8</t>
  </si>
  <si>
    <t>G5J0A2</t>
  </si>
  <si>
    <t>G5J0A3</t>
  </si>
  <si>
    <t>G5J0A7</t>
  </si>
  <si>
    <t>G5J0B5</t>
  </si>
  <si>
    <t>G5J0B6</t>
  </si>
  <si>
    <t>G5J1A8</t>
  </si>
  <si>
    <t>G5J1A9</t>
  </si>
  <si>
    <t>G5J1B2</t>
  </si>
  <si>
    <t>G5J1C1</t>
  </si>
  <si>
    <t>G5J1C2</t>
  </si>
  <si>
    <t>G5J1C6</t>
  </si>
  <si>
    <t>G5J1C7</t>
  </si>
  <si>
    <t>G5J1E1</t>
  </si>
  <si>
    <t>G5J1E3</t>
  </si>
  <si>
    <t>G5J1E4</t>
  </si>
  <si>
    <t>G5J1E5</t>
  </si>
  <si>
    <t>G5J1E6</t>
  </si>
  <si>
    <t>G5J1G2</t>
  </si>
  <si>
    <t>G5J1G3</t>
  </si>
  <si>
    <t>G5J1G4</t>
  </si>
  <si>
    <t>G5J1G6</t>
  </si>
  <si>
    <t>G5J1H4</t>
  </si>
  <si>
    <t>G5J1H5</t>
  </si>
  <si>
    <t>G5J1H6</t>
  </si>
  <si>
    <t>G5J1H7</t>
  </si>
  <si>
    <t>G5J1H8</t>
  </si>
  <si>
    <t>G5J1H9</t>
  </si>
  <si>
    <t>G5J1J1</t>
  </si>
  <si>
    <t>G5J1J2</t>
  </si>
  <si>
    <t>G5J1J6</t>
  </si>
  <si>
    <t>G5J1J8</t>
  </si>
  <si>
    <t>G5J1K1</t>
  </si>
  <si>
    <t>G5J1K2</t>
  </si>
  <si>
    <t>G5J1K3</t>
  </si>
  <si>
    <t>G5J1M6</t>
  </si>
  <si>
    <t>G5J1R9</t>
  </si>
  <si>
    <t>G5J1S3</t>
  </si>
  <si>
    <t>G5J1S7</t>
  </si>
  <si>
    <t>G5J1S8</t>
  </si>
  <si>
    <t>G5J1S9</t>
  </si>
  <si>
    <t>G5J1T1</t>
  </si>
  <si>
    <t>G5J1T2</t>
  </si>
  <si>
    <t>G5J1Y2</t>
  </si>
  <si>
    <t>G5J1Y3</t>
  </si>
  <si>
    <t>G5J1Y4</t>
  </si>
  <si>
    <t>G5J1Y5</t>
  </si>
  <si>
    <t>G5J1Y6</t>
  </si>
  <si>
    <t>G5J1Z6</t>
  </si>
  <si>
    <t>G5J1Z7</t>
  </si>
  <si>
    <t>G5J1Z8</t>
  </si>
  <si>
    <t>G5J1Z9</t>
  </si>
  <si>
    <t>G5J2A1</t>
  </si>
  <si>
    <t>G5J2A5</t>
  </si>
  <si>
    <t>G5J2A6</t>
  </si>
  <si>
    <t>G5J2A7</t>
  </si>
  <si>
    <t>G5J2A8</t>
  </si>
  <si>
    <t>G5J2A9</t>
  </si>
  <si>
    <t>G5J2B2</t>
  </si>
  <si>
    <t>G5J2B3</t>
  </si>
  <si>
    <t>G5J2B9</t>
  </si>
  <si>
    <t>G5J2C2</t>
  </si>
  <si>
    <t>G5J2C3</t>
  </si>
  <si>
    <t>G5J2C4</t>
  </si>
  <si>
    <t>G5J2C5</t>
  </si>
  <si>
    <t>G5J2C8</t>
  </si>
  <si>
    <t>G5J2C9</t>
  </si>
  <si>
    <t>G5J2E2</t>
  </si>
  <si>
    <t>G5J2E4</t>
  </si>
  <si>
    <t>G5J2E5</t>
  </si>
  <si>
    <t>G5J2E6</t>
  </si>
  <si>
    <t>G5J2E7</t>
  </si>
  <si>
    <t>G5J2E8</t>
  </si>
  <si>
    <t>G5J2E9</t>
  </si>
  <si>
    <t>G5J2G1</t>
  </si>
  <si>
    <t>G5J2G2</t>
  </si>
  <si>
    <t>G5J2H6</t>
  </si>
  <si>
    <t>G5J2L2</t>
  </si>
  <si>
    <t>G5J2L5</t>
  </si>
  <si>
    <t>G5J2L6</t>
  </si>
  <si>
    <t>G5J2M1</t>
  </si>
  <si>
    <t>G5J2M3</t>
  </si>
  <si>
    <t>G5J2M6</t>
  </si>
  <si>
    <t>G5J2M7</t>
  </si>
  <si>
    <t>G5J2M9</t>
  </si>
  <si>
    <t>G5J2N3</t>
  </si>
  <si>
    <t>G5J2N4</t>
  </si>
  <si>
    <t>G5J2P3</t>
  </si>
  <si>
    <t>G5J2P5</t>
  </si>
  <si>
    <t>G5J2P9</t>
  </si>
  <si>
    <t>G5J2R1</t>
  </si>
  <si>
    <t>G5J2R3</t>
  </si>
  <si>
    <t>G5J2R4</t>
  </si>
  <si>
    <t>G5J2S7</t>
  </si>
  <si>
    <t>G5J2V7</t>
  </si>
  <si>
    <t>G5J2V8</t>
  </si>
  <si>
    <t>G5J2V9</t>
  </si>
  <si>
    <t>G5J2W1</t>
  </si>
  <si>
    <t>G5J2W2</t>
  </si>
  <si>
    <t>G5J2W3</t>
  </si>
  <si>
    <t>G5J2W4</t>
  </si>
  <si>
    <t>G5J2W5</t>
  </si>
  <si>
    <t>G5J2W6</t>
  </si>
  <si>
    <t>G5J2W9</t>
  </si>
  <si>
    <t>G5J2X2</t>
  </si>
  <si>
    <t>G5J2X4</t>
  </si>
  <si>
    <t>G5J2X7</t>
  </si>
  <si>
    <t>G5J2X8</t>
  </si>
  <si>
    <t>G5J2Y1</t>
  </si>
  <si>
    <t>G5J2Y2</t>
  </si>
  <si>
    <t>G5J2Y3</t>
  </si>
  <si>
    <t>G5J2Y4</t>
  </si>
  <si>
    <t>G5J2Y5</t>
  </si>
  <si>
    <t>G5J2Y6</t>
  </si>
  <si>
    <t>G5J2Y7</t>
  </si>
  <si>
    <t>G5J2Y8</t>
  </si>
  <si>
    <t>G5J2Y9</t>
  </si>
  <si>
    <t>G5J2Z1</t>
  </si>
  <si>
    <t>G5J2Z2</t>
  </si>
  <si>
    <t>G5J2Z6</t>
  </si>
  <si>
    <t>G5J2Z7</t>
  </si>
  <si>
    <t>G5J2Z8</t>
  </si>
  <si>
    <t>G5J2Z9</t>
  </si>
  <si>
    <t>G5J3A1</t>
  </si>
  <si>
    <t>G5J3A2</t>
  </si>
  <si>
    <t>G5J3A3</t>
  </si>
  <si>
    <t>G5J3A4</t>
  </si>
  <si>
    <t>G5J3A6</t>
  </si>
  <si>
    <t>G5J3A7</t>
  </si>
  <si>
    <t>G5J3A8</t>
  </si>
  <si>
    <t>G5J3A9</t>
  </si>
  <si>
    <t>G5J3B1</t>
  </si>
  <si>
    <t>G5J3B2</t>
  </si>
  <si>
    <t>G5J3B3</t>
  </si>
  <si>
    <t>G5J3B4</t>
  </si>
  <si>
    <t>G5J3B5</t>
  </si>
  <si>
    <t>G5J3B6</t>
  </si>
  <si>
    <t>G5J3B7</t>
  </si>
  <si>
    <t>G5J3B8</t>
  </si>
  <si>
    <t>G5J3C2</t>
  </si>
  <si>
    <t>G5J3G3</t>
  </si>
  <si>
    <t>G5J3H9</t>
  </si>
  <si>
    <t>G5J3J1</t>
  </si>
  <si>
    <t>G5J3J2</t>
  </si>
  <si>
    <t>G5J3P6</t>
  </si>
  <si>
    <t>G5J3P7</t>
  </si>
  <si>
    <t>G5J3P8</t>
  </si>
  <si>
    <t>G5J3P9</t>
  </si>
  <si>
    <t>G5J3R1</t>
  </si>
  <si>
    <t>G5J3S7</t>
  </si>
  <si>
    <t>G5J3S9</t>
  </si>
  <si>
    <t>G5J3T5</t>
  </si>
  <si>
    <t>G5J3T6</t>
  </si>
  <si>
    <t>G5L4G4</t>
  </si>
  <si>
    <t>G5L4G9</t>
  </si>
  <si>
    <t>G5L4H1</t>
  </si>
  <si>
    <t>G5L4H8</t>
  </si>
  <si>
    <t>G5L4J1</t>
  </si>
  <si>
    <t>G5L4J5</t>
  </si>
  <si>
    <t>G5L4J6</t>
  </si>
  <si>
    <t>G5L4J7</t>
  </si>
  <si>
    <t>G5L4L8</t>
  </si>
  <si>
    <t>G5L4L9</t>
  </si>
  <si>
    <t>G5L4M1</t>
  </si>
  <si>
    <t>G5L4M5</t>
  </si>
  <si>
    <t>G5L4M8</t>
  </si>
  <si>
    <t>G5L5T6</t>
  </si>
  <si>
    <t>G5L5Y6</t>
  </si>
  <si>
    <t>G5L5Y8</t>
  </si>
  <si>
    <t>G5L5Z7</t>
  </si>
  <si>
    <t>G5L5Z8</t>
  </si>
  <si>
    <t>G5L6B6</t>
  </si>
  <si>
    <t>G5L6P4</t>
  </si>
  <si>
    <t>G5L6R4</t>
  </si>
  <si>
    <t>G5L6R5</t>
  </si>
  <si>
    <t>G5L6S6</t>
  </si>
  <si>
    <t>G5L7K8</t>
  </si>
  <si>
    <t>G5L7K9</t>
  </si>
  <si>
    <t>G5L7L9</t>
  </si>
  <si>
    <t>G5L7M2</t>
  </si>
  <si>
    <t>G5L7R4</t>
  </si>
  <si>
    <t>G5L7V8</t>
  </si>
  <si>
    <t>G5L7V9</t>
  </si>
  <si>
    <t>G5L7W1</t>
  </si>
  <si>
    <t>G5L7W3</t>
  </si>
  <si>
    <t>G5L7W4</t>
  </si>
  <si>
    <t>G5L7W6</t>
  </si>
  <si>
    <t>G5L8A1</t>
  </si>
  <si>
    <t>G5L8A2</t>
  </si>
  <si>
    <t>G5L8H9</t>
  </si>
  <si>
    <t>G5L8J6</t>
  </si>
  <si>
    <t>G5L8K1</t>
  </si>
  <si>
    <t>G5L8K3</t>
  </si>
  <si>
    <t>G5L8L3</t>
  </si>
  <si>
    <t>G5L8N7</t>
  </si>
  <si>
    <t>G5L8N8</t>
  </si>
  <si>
    <t>G5L8R5</t>
  </si>
  <si>
    <t>G5L8S7</t>
  </si>
  <si>
    <t>G5L8X9</t>
  </si>
  <si>
    <t>G5L9H4</t>
  </si>
  <si>
    <t>G5R0C6</t>
  </si>
  <si>
    <t>G5R0E7</t>
  </si>
  <si>
    <t>G5R0J1</t>
  </si>
  <si>
    <t>G5R1A9</t>
  </si>
  <si>
    <t>G5R1H7</t>
  </si>
  <si>
    <t>G5R1J5</t>
  </si>
  <si>
    <t>G5R1J6</t>
  </si>
  <si>
    <t>G5R1L2</t>
  </si>
  <si>
    <t>G5R1L3</t>
  </si>
  <si>
    <t>G5R1L4</t>
  </si>
  <si>
    <t>G5R1L7</t>
  </si>
  <si>
    <t>G5R1N4</t>
  </si>
  <si>
    <t>G5R1N5</t>
  </si>
  <si>
    <t>G5R1N6</t>
  </si>
  <si>
    <t>G5R1N7</t>
  </si>
  <si>
    <t>G5R1N8</t>
  </si>
  <si>
    <t>G5R1R3</t>
  </si>
  <si>
    <t>G5R1R4</t>
  </si>
  <si>
    <t>G5R1R7</t>
  </si>
  <si>
    <t>G5R1R8</t>
  </si>
  <si>
    <t>G5R1S1</t>
  </si>
  <si>
    <t>G5R1S2</t>
  </si>
  <si>
    <t>G5R1S3</t>
  </si>
  <si>
    <t>G5R1S5</t>
  </si>
  <si>
    <t>G5R1S9</t>
  </si>
  <si>
    <t>G5R1T1</t>
  </si>
  <si>
    <t>G5R1T4</t>
  </si>
  <si>
    <t>G5R1Y1</t>
  </si>
  <si>
    <t>G5R1Y6</t>
  </si>
  <si>
    <t>G5R1Y7</t>
  </si>
  <si>
    <t>G5R2H4</t>
  </si>
  <si>
    <t>G5R2H6</t>
  </si>
  <si>
    <t>G5R2H8</t>
  </si>
  <si>
    <t>G5R2H9</t>
  </si>
  <si>
    <t>G5R2J3</t>
  </si>
  <si>
    <t>G5R2N5</t>
  </si>
  <si>
    <t>G5R2N6</t>
  </si>
  <si>
    <t>G5R2N7</t>
  </si>
  <si>
    <t>G5R2P3</t>
  </si>
  <si>
    <t>G5R2P4</t>
  </si>
  <si>
    <t>G5R2R1</t>
  </si>
  <si>
    <t>G5R2R6</t>
  </si>
  <si>
    <t>G5R2T6</t>
  </si>
  <si>
    <t>G5R2V1</t>
  </si>
  <si>
    <t>G5R2V2</t>
  </si>
  <si>
    <t>G5R2V3</t>
  </si>
  <si>
    <t>G5R2V4</t>
  </si>
  <si>
    <t>G5R2V5</t>
  </si>
  <si>
    <t>G5R2V6</t>
  </si>
  <si>
    <t>G5R2V7</t>
  </si>
  <si>
    <t>G5R2V9</t>
  </si>
  <si>
    <t>G5R2X9</t>
  </si>
  <si>
    <t>G5R3A6</t>
  </si>
  <si>
    <t>G5R3A9</t>
  </si>
  <si>
    <t>G5R3B2</t>
  </si>
  <si>
    <t>G5R3B4</t>
  </si>
  <si>
    <t>G5R3B5</t>
  </si>
  <si>
    <t>G5R3B6</t>
  </si>
  <si>
    <t>G5R3B9</t>
  </si>
  <si>
    <t>G5R3G1</t>
  </si>
  <si>
    <t>G5R3G2</t>
  </si>
  <si>
    <t>G5R3G3</t>
  </si>
  <si>
    <t>G5R3G4</t>
  </si>
  <si>
    <t>G5R3G5</t>
  </si>
  <si>
    <t>G5R3G6</t>
  </si>
  <si>
    <t>G5R3G7</t>
  </si>
  <si>
    <t>G5R3G8</t>
  </si>
  <si>
    <t>G5R3J4</t>
  </si>
  <si>
    <t>G5R3J6</t>
  </si>
  <si>
    <t>G5R4A4</t>
  </si>
  <si>
    <t>G5R4C4</t>
  </si>
  <si>
    <t>G5R4C5</t>
  </si>
  <si>
    <t>G5R4C6</t>
  </si>
  <si>
    <t>G5R4C7</t>
  </si>
  <si>
    <t>G5R4C8</t>
  </si>
  <si>
    <t>G5R4K7</t>
  </si>
  <si>
    <t>G5R4L1</t>
  </si>
  <si>
    <t>G5R4N7</t>
  </si>
  <si>
    <t>G5R4R3</t>
  </si>
  <si>
    <t>G5R4T7</t>
  </si>
  <si>
    <t>G5R4W3</t>
  </si>
  <si>
    <t>G5R4W5</t>
  </si>
  <si>
    <t>G5R4Y6</t>
  </si>
  <si>
    <t>G5R5A1</t>
  </si>
  <si>
    <t>G5R5A5</t>
  </si>
  <si>
    <t>G5R5A6</t>
  </si>
  <si>
    <t>G5R5B7</t>
  </si>
  <si>
    <t>G5R5J9</t>
  </si>
  <si>
    <t>G5R5K2</t>
  </si>
  <si>
    <t>G5R5R7</t>
  </si>
  <si>
    <t>G5R5R8</t>
  </si>
  <si>
    <t>G5R5W5</t>
  </si>
  <si>
    <t>G5R5W6</t>
  </si>
  <si>
    <t>G5R5W7</t>
  </si>
  <si>
    <t>G5R5W8</t>
  </si>
  <si>
    <t>G5R5W9</t>
  </si>
  <si>
    <t>G5R5X7</t>
  </si>
  <si>
    <t>G5R5X9</t>
  </si>
  <si>
    <t>G5R6G1</t>
  </si>
  <si>
    <t>G5R6G2</t>
  </si>
  <si>
    <t>G5R6H4</t>
  </si>
  <si>
    <t>G5R6J5</t>
  </si>
  <si>
    <t>G5R6J6</t>
  </si>
  <si>
    <t>G5V0A1</t>
  </si>
  <si>
    <t>G5V0A8</t>
  </si>
  <si>
    <t>G5V0C4</t>
  </si>
  <si>
    <t>G5V0C5</t>
  </si>
  <si>
    <t>G5V0G4</t>
  </si>
  <si>
    <t>G5V1C2</t>
  </si>
  <si>
    <t>G5V1C6</t>
  </si>
  <si>
    <t>G5V1G2</t>
  </si>
  <si>
    <t>G5V1G3</t>
  </si>
  <si>
    <t>G5V1G5</t>
  </si>
  <si>
    <t>G5V1H8</t>
  </si>
  <si>
    <t>G5V1J1</t>
  </si>
  <si>
    <t>G5V1J2</t>
  </si>
  <si>
    <t>G5V1J3</t>
  </si>
  <si>
    <t>G5V1J4</t>
  </si>
  <si>
    <t>G5V1J7</t>
  </si>
  <si>
    <t>G5V1K7</t>
  </si>
  <si>
    <t>G5V1K8</t>
  </si>
  <si>
    <t>G5V1K9</t>
  </si>
  <si>
    <t>G5V1L2</t>
  </si>
  <si>
    <t>G5V1L3</t>
  </si>
  <si>
    <t>G5V1L4</t>
  </si>
  <si>
    <t>G5V1L5</t>
  </si>
  <si>
    <t>G5V1L7</t>
  </si>
  <si>
    <t>G5V1M4</t>
  </si>
  <si>
    <t>G5V1M5</t>
  </si>
  <si>
    <t>G5V1M6</t>
  </si>
  <si>
    <t>G5V1M7</t>
  </si>
  <si>
    <t>G5V1M8</t>
  </si>
  <si>
    <t>G5V1M9</t>
  </si>
  <si>
    <t>G5V1N4</t>
  </si>
  <si>
    <t>G5V1N5</t>
  </si>
  <si>
    <t>G5V1N6</t>
  </si>
  <si>
    <t>G5V1P4</t>
  </si>
  <si>
    <t>G5V1P5</t>
  </si>
  <si>
    <t>G5V1P6</t>
  </si>
  <si>
    <t>G5V1P7</t>
  </si>
  <si>
    <t>G5V1P8</t>
  </si>
  <si>
    <t>G5V1P9</t>
  </si>
  <si>
    <t>G5V1R1</t>
  </si>
  <si>
    <t>G5V1R2</t>
  </si>
  <si>
    <t>G5V1R3</t>
  </si>
  <si>
    <t>G5V1R4</t>
  </si>
  <si>
    <t>G5V1R5</t>
  </si>
  <si>
    <t>G5V1R6</t>
  </si>
  <si>
    <t>G5V1R7</t>
  </si>
  <si>
    <t>G5V1T5</t>
  </si>
  <si>
    <t>G5V1T6</t>
  </si>
  <si>
    <t>G5V1T7</t>
  </si>
  <si>
    <t>G5V1T8</t>
  </si>
  <si>
    <t>G5V1T9</t>
  </si>
  <si>
    <t>G5V1V1</t>
  </si>
  <si>
    <t>G5V1V2</t>
  </si>
  <si>
    <t>G5V1V3</t>
  </si>
  <si>
    <t>G5V1V4</t>
  </si>
  <si>
    <t>G5V1V5</t>
  </si>
  <si>
    <t>G5V1V6</t>
  </si>
  <si>
    <t>G5V1V7</t>
  </si>
  <si>
    <t>G5V1V8</t>
  </si>
  <si>
    <t>G5V1V9</t>
  </si>
  <si>
    <t>G5V1W2</t>
  </si>
  <si>
    <t>G5V1W3</t>
  </si>
  <si>
    <t>G5V1W4</t>
  </si>
  <si>
    <t>G5V1W5</t>
  </si>
  <si>
    <t>G5V1W7</t>
  </si>
  <si>
    <t>G5V1W8</t>
  </si>
  <si>
    <t>G5V1W9</t>
  </si>
  <si>
    <t>G5V1X4</t>
  </si>
  <si>
    <t>G5V1X5</t>
  </si>
  <si>
    <t>G5V1X8</t>
  </si>
  <si>
    <t>G5V1X9</t>
  </si>
  <si>
    <t>G5V1Y3</t>
  </si>
  <si>
    <t>G5V1Y4</t>
  </si>
  <si>
    <t>G5V1Y5</t>
  </si>
  <si>
    <t>G5V1Y8</t>
  </si>
  <si>
    <t>G5V1Y9</t>
  </si>
  <si>
    <t>G5V1Z3</t>
  </si>
  <si>
    <t>G5V1Z4</t>
  </si>
  <si>
    <t>G5V2A9</t>
  </si>
  <si>
    <t>G5V2B6</t>
  </si>
  <si>
    <t>G5V2E2</t>
  </si>
  <si>
    <t>G5V2E3</t>
  </si>
  <si>
    <t>G5V2E4</t>
  </si>
  <si>
    <t>G5V2E5</t>
  </si>
  <si>
    <t>G5V2H5</t>
  </si>
  <si>
    <t>G5V2H6</t>
  </si>
  <si>
    <t>G5V2J3</t>
  </si>
  <si>
    <t>G5V2J5</t>
  </si>
  <si>
    <t>G5V2J7</t>
  </si>
  <si>
    <t>G5V2J8</t>
  </si>
  <si>
    <t>G5V2J9</t>
  </si>
  <si>
    <t>G5V2K2</t>
  </si>
  <si>
    <t>G5V2K3</t>
  </si>
  <si>
    <t>G5V2K4</t>
  </si>
  <si>
    <t>G5V2K6</t>
  </si>
  <si>
    <t>G5V2K7</t>
  </si>
  <si>
    <t>G5V2K9</t>
  </si>
  <si>
    <t>G5V2L4</t>
  </si>
  <si>
    <t>G5V2L6</t>
  </si>
  <si>
    <t>G5V2M3</t>
  </si>
  <si>
    <t>G5V2M4</t>
  </si>
  <si>
    <t>G5V2M5</t>
  </si>
  <si>
    <t>G5V2M6</t>
  </si>
  <si>
    <t>G5V2M7</t>
  </si>
  <si>
    <t>G5V2M8</t>
  </si>
  <si>
    <t>G5V2M9</t>
  </si>
  <si>
    <t>G5V2N1</t>
  </si>
  <si>
    <t>G5V2N2</t>
  </si>
  <si>
    <t>G5V2N3</t>
  </si>
  <si>
    <t>G5V2N4</t>
  </si>
  <si>
    <t>G5V2N5</t>
  </si>
  <si>
    <t>G5V2N6</t>
  </si>
  <si>
    <t>G5V2P2</t>
  </si>
  <si>
    <t>G5V2P3</t>
  </si>
  <si>
    <t>G5V2P4</t>
  </si>
  <si>
    <t>G5V2P5</t>
  </si>
  <si>
    <t>G5V2P6</t>
  </si>
  <si>
    <t>G5V2P7</t>
  </si>
  <si>
    <t>G5V2P8</t>
  </si>
  <si>
    <t>G5V2P9</t>
  </si>
  <si>
    <t>G5V2R2</t>
  </si>
  <si>
    <t>G5V2R3</t>
  </si>
  <si>
    <t>G5V2R4</t>
  </si>
  <si>
    <t>G5V2S6</t>
  </si>
  <si>
    <t>G5V2S7</t>
  </si>
  <si>
    <t>G5V2S8</t>
  </si>
  <si>
    <t>G5V2T2</t>
  </si>
  <si>
    <t>G5V2T3</t>
  </si>
  <si>
    <t>G5V2T4</t>
  </si>
  <si>
    <t>G5V2T5</t>
  </si>
  <si>
    <t>G5V2T6</t>
  </si>
  <si>
    <t>G5V2T7</t>
  </si>
  <si>
    <t>G5V2T8</t>
  </si>
  <si>
    <t>G5V2T9</t>
  </si>
  <si>
    <t>G5V2V1</t>
  </si>
  <si>
    <t>G5V2V2</t>
  </si>
  <si>
    <t>G5V2V3</t>
  </si>
  <si>
    <t>G5V2V4</t>
  </si>
  <si>
    <t>G5V2V5</t>
  </si>
  <si>
    <t>G5V2V6</t>
  </si>
  <si>
    <t>G5V2V7</t>
  </si>
  <si>
    <t>G5V2V8</t>
  </si>
  <si>
    <t>G5V2V9</t>
  </si>
  <si>
    <t>G5V2W2</t>
  </si>
  <si>
    <t>G5V2X2</t>
  </si>
  <si>
    <t>G5V2Y3</t>
  </si>
  <si>
    <t>G5V2Y5</t>
  </si>
  <si>
    <t>G5V2Y6</t>
  </si>
  <si>
    <t>G5V2Y7</t>
  </si>
  <si>
    <t>G5V2Y8</t>
  </si>
  <si>
    <t>G5V2Y9</t>
  </si>
  <si>
    <t>G5V2Z1</t>
  </si>
  <si>
    <t>G5V2Z2</t>
  </si>
  <si>
    <t>G5V2Z3</t>
  </si>
  <si>
    <t>G5V2Z4</t>
  </si>
  <si>
    <t>G5V2Z5</t>
  </si>
  <si>
    <t>G5V2Z6</t>
  </si>
  <si>
    <t>G5V3B7</t>
  </si>
  <si>
    <t>G5V3C7</t>
  </si>
  <si>
    <t>G5V3C8</t>
  </si>
  <si>
    <t>G5V3C9</t>
  </si>
  <si>
    <t>G5V3E8</t>
  </si>
  <si>
    <t>G5V3E9</t>
  </si>
  <si>
    <t>G5V3G1</t>
  </si>
  <si>
    <t>G5V3G2</t>
  </si>
  <si>
    <t>G5V3G3</t>
  </si>
  <si>
    <t>G5V3G4</t>
  </si>
  <si>
    <t>G5V3G7</t>
  </si>
  <si>
    <t>G5V3G8</t>
  </si>
  <si>
    <t>G5V3G9</t>
  </si>
  <si>
    <t>G5V3H1</t>
  </si>
  <si>
    <t>G5V3H2</t>
  </si>
  <si>
    <t>G5V3H3</t>
  </si>
  <si>
    <t>G5V3H5</t>
  </si>
  <si>
    <t>G5V3J1</t>
  </si>
  <si>
    <t>G5V3J2</t>
  </si>
  <si>
    <t>G5V3J3</t>
  </si>
  <si>
    <t>G5V3J4</t>
  </si>
  <si>
    <t>G5V3J5</t>
  </si>
  <si>
    <t>G5V3J6</t>
  </si>
  <si>
    <t>G5V3J7</t>
  </si>
  <si>
    <t>G5V3J8</t>
  </si>
  <si>
    <t>G5V3K2</t>
  </si>
  <si>
    <t>G5V3K3</t>
  </si>
  <si>
    <t>G5V3K4</t>
  </si>
  <si>
    <t>G5V3K5</t>
  </si>
  <si>
    <t>G5V3K6</t>
  </si>
  <si>
    <t>G5V3K7</t>
  </si>
  <si>
    <t>G5V3K8</t>
  </si>
  <si>
    <t>G5V3K9</t>
  </si>
  <si>
    <t>G5V3L1</t>
  </si>
  <si>
    <t>G5V3L2</t>
  </si>
  <si>
    <t>G5V3L3</t>
  </si>
  <si>
    <t>G5V3L4</t>
  </si>
  <si>
    <t>G5V3L7</t>
  </si>
  <si>
    <t>G5V3L8</t>
  </si>
  <si>
    <t>G5V3L9</t>
  </si>
  <si>
    <t>G5V3M3</t>
  </si>
  <si>
    <t>G5V3M4</t>
  </si>
  <si>
    <t>G5V3M5</t>
  </si>
  <si>
    <t>G5V3M6</t>
  </si>
  <si>
    <t>G5V3N7</t>
  </si>
  <si>
    <t>G5V3N9</t>
  </si>
  <si>
    <t>G5V3P1</t>
  </si>
  <si>
    <t>G5V3P2</t>
  </si>
  <si>
    <t>G5V3P3</t>
  </si>
  <si>
    <t>G5V3P4</t>
  </si>
  <si>
    <t>G5V3P5</t>
  </si>
  <si>
    <t>G5V3P6</t>
  </si>
  <si>
    <t>G5V3P7</t>
  </si>
  <si>
    <t>G5V3P8</t>
  </si>
  <si>
    <t>G5V3P9</t>
  </si>
  <si>
    <t>G5V3R3</t>
  </si>
  <si>
    <t>G5V3T2</t>
  </si>
  <si>
    <t>G5V3T3</t>
  </si>
  <si>
    <t>G5V3T6</t>
  </si>
  <si>
    <t>G5V3T7</t>
  </si>
  <si>
    <t>G5V3V4</t>
  </si>
  <si>
    <t>G5V3V7</t>
  </si>
  <si>
    <t>G5V3W5</t>
  </si>
  <si>
    <t>G5V3W8</t>
  </si>
  <si>
    <t>G5V3X1</t>
  </si>
  <si>
    <t>G5V3X2</t>
  </si>
  <si>
    <t>G5V3X4</t>
  </si>
  <si>
    <t>G5V3Y1</t>
  </si>
  <si>
    <t>G5V3Y3</t>
  </si>
  <si>
    <t>G5V3Y8</t>
  </si>
  <si>
    <t>G5V3Z5</t>
  </si>
  <si>
    <t>G5V3Z6</t>
  </si>
  <si>
    <t>G5V3Z7</t>
  </si>
  <si>
    <t>G5V3Z8</t>
  </si>
  <si>
    <t>G5V3Z9</t>
  </si>
  <si>
    <t>G5V4A1</t>
  </si>
  <si>
    <t>G5V4A5</t>
  </si>
  <si>
    <t>G5V4A7</t>
  </si>
  <si>
    <t>G5V4A9</t>
  </si>
  <si>
    <t>G5V4E3</t>
  </si>
  <si>
    <t>G5V4E6</t>
  </si>
  <si>
    <t>G5V4E7</t>
  </si>
  <si>
    <t>G5V4E9</t>
  </si>
  <si>
    <t>G5V4G6</t>
  </si>
  <si>
    <t>G5V4H5</t>
  </si>
  <si>
    <t>G5V4H6</t>
  </si>
  <si>
    <t>G5V4H7</t>
  </si>
  <si>
    <t>G5V4H8</t>
  </si>
  <si>
    <t>G5V4J4</t>
  </si>
  <si>
    <t>G5V4K1</t>
  </si>
  <si>
    <t>G5V4K3</t>
  </si>
  <si>
    <t>G5V4L1</t>
  </si>
  <si>
    <t>G5V4N3</t>
  </si>
  <si>
    <t>G5V4N9</t>
  </si>
  <si>
    <t>G5V4P2</t>
  </si>
  <si>
    <t>G5V4P3</t>
  </si>
  <si>
    <t>G5V4P9</t>
  </si>
  <si>
    <t>G5V4S2</t>
  </si>
  <si>
    <t>G5X0B3</t>
  </si>
  <si>
    <t>G5X0B4</t>
  </si>
  <si>
    <t>G5X0B7</t>
  </si>
  <si>
    <t>G5X0B9</t>
  </si>
  <si>
    <t>G5X0C3</t>
  </si>
  <si>
    <t>G5X0C4</t>
  </si>
  <si>
    <t>G5X1C5</t>
  </si>
  <si>
    <t>G5X1E1</t>
  </si>
  <si>
    <t>G5X1E6</t>
  </si>
  <si>
    <t>G5X1E7</t>
  </si>
  <si>
    <t>G5X1E8</t>
  </si>
  <si>
    <t>G5X1E9</t>
  </si>
  <si>
    <t>G5X1G1</t>
  </si>
  <si>
    <t>G5X1G3</t>
  </si>
  <si>
    <t>G5X1H5</t>
  </si>
  <si>
    <t>G5X1H7</t>
  </si>
  <si>
    <t>G5X1H9</t>
  </si>
  <si>
    <t>G5X1J2</t>
  </si>
  <si>
    <t>G5X1J3</t>
  </si>
  <si>
    <t>G5X1J4</t>
  </si>
  <si>
    <t>G5X1J5</t>
  </si>
  <si>
    <t>G5X1J6</t>
  </si>
  <si>
    <t>G5X1J7</t>
  </si>
  <si>
    <t>G5X1J8</t>
  </si>
  <si>
    <t>G5X1K1</t>
  </si>
  <si>
    <t>G5X1K5</t>
  </si>
  <si>
    <t>G5X1K6</t>
  </si>
  <si>
    <t>G5X1K7</t>
  </si>
  <si>
    <t>G5X1K8</t>
  </si>
  <si>
    <t>G5X1K9</t>
  </si>
  <si>
    <t>G5X1L1</t>
  </si>
  <si>
    <t>G5X1L2</t>
  </si>
  <si>
    <t>G5X1L3</t>
  </si>
  <si>
    <t>G5X1L4</t>
  </si>
  <si>
    <t>G5X1L5</t>
  </si>
  <si>
    <t>G5X1L6</t>
  </si>
  <si>
    <t>G5X1L7</t>
  </si>
  <si>
    <t>G5X1L8</t>
  </si>
  <si>
    <t>G5X1L9</t>
  </si>
  <si>
    <t>G5X1M1</t>
  </si>
  <si>
    <t>G5X1M2</t>
  </si>
  <si>
    <t>G5X1M3</t>
  </si>
  <si>
    <t>G5X1M4</t>
  </si>
  <si>
    <t>G5X1M5</t>
  </si>
  <si>
    <t>G5X1M6</t>
  </si>
  <si>
    <t>G5X1M7</t>
  </si>
  <si>
    <t>G5X1M8</t>
  </si>
  <si>
    <t>G5X1M9</t>
  </si>
  <si>
    <t>G5X1N1</t>
  </si>
  <si>
    <t>G5X1N2</t>
  </si>
  <si>
    <t>G5X1R2</t>
  </si>
  <si>
    <t>G5X1R3</t>
  </si>
  <si>
    <t>G5X1R4</t>
  </si>
  <si>
    <t>G5X1R5</t>
  </si>
  <si>
    <t>G5X1R6</t>
  </si>
  <si>
    <t>G5X1R7</t>
  </si>
  <si>
    <t>G5X1R8</t>
  </si>
  <si>
    <t>G5X1R9</t>
  </si>
  <si>
    <t>G5X1S1</t>
  </si>
  <si>
    <t>G5X1V4</t>
  </si>
  <si>
    <t>G5X1V5</t>
  </si>
  <si>
    <t>G5X1V6</t>
  </si>
  <si>
    <t>G5X1V7</t>
  </si>
  <si>
    <t>G5X1V8</t>
  </si>
  <si>
    <t>G5X1V9</t>
  </si>
  <si>
    <t>G5X1W1</t>
  </si>
  <si>
    <t>G5X1W2</t>
  </si>
  <si>
    <t>G5X1X2</t>
  </si>
  <si>
    <t>G5X2H9</t>
  </si>
  <si>
    <t>G5X2J1</t>
  </si>
  <si>
    <t>G5X2J4</t>
  </si>
  <si>
    <t>G5X2J5</t>
  </si>
  <si>
    <t>G5X2J6</t>
  </si>
  <si>
    <t>G5X2L7</t>
  </si>
  <si>
    <t>G5X2L9</t>
  </si>
  <si>
    <t>G5X2M1</t>
  </si>
  <si>
    <t>G5X2M2</t>
  </si>
  <si>
    <t>G5X2M3</t>
  </si>
  <si>
    <t>G5X2N1</t>
  </si>
  <si>
    <t>G5X2N2</t>
  </si>
  <si>
    <t>G5X2N3</t>
  </si>
  <si>
    <t>G5X2N4</t>
  </si>
  <si>
    <t>G5X2N5</t>
  </si>
  <si>
    <t>G5X2N6</t>
  </si>
  <si>
    <t>G5X2N7</t>
  </si>
  <si>
    <t>G5X2N8</t>
  </si>
  <si>
    <t>G5X2P3</t>
  </si>
  <si>
    <t>G5X2P9</t>
  </si>
  <si>
    <t>G5X2R1</t>
  </si>
  <si>
    <t>G5X2R2</t>
  </si>
  <si>
    <t>G5X2R3</t>
  </si>
  <si>
    <t>G5X2R4</t>
  </si>
  <si>
    <t>G5X2R6</t>
  </si>
  <si>
    <t>G5X2R7</t>
  </si>
  <si>
    <t>G5X2R8</t>
  </si>
  <si>
    <t>G5X2R9</t>
  </si>
  <si>
    <t>G5X2S1</t>
  </si>
  <si>
    <t>G5X2S2</t>
  </si>
  <si>
    <t>G5X2S3</t>
  </si>
  <si>
    <t>G5X2S5</t>
  </si>
  <si>
    <t>G5X2S8</t>
  </si>
  <si>
    <t>G5X2S9</t>
  </si>
  <si>
    <t>G5X2T1</t>
  </si>
  <si>
    <t>G5X2W4</t>
  </si>
  <si>
    <t>G5X2W5</t>
  </si>
  <si>
    <t>G5X2W6</t>
  </si>
  <si>
    <t>G5X2W7</t>
  </si>
  <si>
    <t>G5X2W8</t>
  </si>
  <si>
    <t>G5X2W9</t>
  </si>
  <si>
    <t>G5X2X1</t>
  </si>
  <si>
    <t>G5X2X2</t>
  </si>
  <si>
    <t>G5X2X3</t>
  </si>
  <si>
    <t>G5X2X4</t>
  </si>
  <si>
    <t>G5X2X5</t>
  </si>
  <si>
    <t>G5X2X6</t>
  </si>
  <si>
    <t>G5X2X7</t>
  </si>
  <si>
    <t>G5X2X8</t>
  </si>
  <si>
    <t>G5X2Y1</t>
  </si>
  <si>
    <t>G5X2Z3</t>
  </si>
  <si>
    <t>G5X3M6</t>
  </si>
  <si>
    <t>G5X3M8</t>
  </si>
  <si>
    <t>G5X3N8</t>
  </si>
  <si>
    <t>G5X3P2</t>
  </si>
  <si>
    <t>G5X3P3</t>
  </si>
  <si>
    <t>G5X3P9</t>
  </si>
  <si>
    <t>G5X3R2</t>
  </si>
  <si>
    <t>G5X3R4</t>
  </si>
  <si>
    <t>G5X3R5</t>
  </si>
  <si>
    <t>G5X3S1</t>
  </si>
  <si>
    <t>G5X3S8</t>
  </si>
  <si>
    <t>G5Y0H7</t>
  </si>
  <si>
    <t>G5Y3R2</t>
  </si>
  <si>
    <t>G5Y3R3</t>
  </si>
  <si>
    <t>G5Y3R5</t>
  </si>
  <si>
    <t>G5Y3R8</t>
  </si>
  <si>
    <t>G5Y3R9</t>
  </si>
  <si>
    <t>G5Y3S4</t>
  </si>
  <si>
    <t>G5Y3S5</t>
  </si>
  <si>
    <t>G5Y3S6</t>
  </si>
  <si>
    <t>G5Y3S7</t>
  </si>
  <si>
    <t>G5Y3S8</t>
  </si>
  <si>
    <t>G5Y3T3</t>
  </si>
  <si>
    <t>G5Y3T4</t>
  </si>
  <si>
    <t>G5Y3T5</t>
  </si>
  <si>
    <t>G5Y4C9</t>
  </si>
  <si>
    <t>G5Y4E1</t>
  </si>
  <si>
    <t>G5Y4G6</t>
  </si>
  <si>
    <t>G5Y4G7</t>
  </si>
  <si>
    <t>G5Y4G8</t>
  </si>
  <si>
    <t>G5Y4H1</t>
  </si>
  <si>
    <t>G5Y4H2</t>
  </si>
  <si>
    <t>G5Y4H3</t>
  </si>
  <si>
    <t>G5Y4H4</t>
  </si>
  <si>
    <t>G5Y4H5</t>
  </si>
  <si>
    <t>G5Y4H6</t>
  </si>
  <si>
    <t>G5Y4H7</t>
  </si>
  <si>
    <t>G5Y4H8</t>
  </si>
  <si>
    <t>G5Y4H9</t>
  </si>
  <si>
    <t>G5Y4J1</t>
  </si>
  <si>
    <t>G5Y4J2</t>
  </si>
  <si>
    <t>G5Y4J4</t>
  </si>
  <si>
    <t>G5Y4J7</t>
  </si>
  <si>
    <t>G5Y4J8</t>
  </si>
  <si>
    <t>G5Y4J9</t>
  </si>
  <si>
    <t>G5Y4K1</t>
  </si>
  <si>
    <t>G5Y4L1</t>
  </si>
  <si>
    <t>G5Y4L2</t>
  </si>
  <si>
    <t>G5Y4L3</t>
  </si>
  <si>
    <t>G5Y4L4</t>
  </si>
  <si>
    <t>G5Y4L5</t>
  </si>
  <si>
    <t>G5Y4L6</t>
  </si>
  <si>
    <t>G5Y4M4</t>
  </si>
  <si>
    <t>G5Y4M6</t>
  </si>
  <si>
    <t>G5Y4M7</t>
  </si>
  <si>
    <t>G5Y4N2</t>
  </si>
  <si>
    <t>G5Y4N3</t>
  </si>
  <si>
    <t>G5Y4P2</t>
  </si>
  <si>
    <t>G5Y4P3</t>
  </si>
  <si>
    <t>G5Y4P4</t>
  </si>
  <si>
    <t>G5Y4R2</t>
  </si>
  <si>
    <t>G5Y5G5</t>
  </si>
  <si>
    <t>G5Y5G9</t>
  </si>
  <si>
    <t>G5Y5H9</t>
  </si>
  <si>
    <t>G5Y5L4</t>
  </si>
  <si>
    <t>G5Y5L5</t>
  </si>
  <si>
    <t>G5Y5M1</t>
  </si>
  <si>
    <t>G5Y5M3</t>
  </si>
  <si>
    <t>G5Y5S7</t>
  </si>
  <si>
    <t>G5Y6C9</t>
  </si>
  <si>
    <t>G5Y6M2</t>
  </si>
  <si>
    <t>G5Y7M8</t>
  </si>
  <si>
    <t>G5Y8K8</t>
  </si>
  <si>
    <t>G5Y8L2</t>
  </si>
  <si>
    <t>G5Y8L3</t>
  </si>
  <si>
    <t>G5Y8L4</t>
  </si>
  <si>
    <t>G5Y8L5</t>
  </si>
  <si>
    <t>G5Y8L6</t>
  </si>
  <si>
    <t>G5Y8L7</t>
  </si>
  <si>
    <t>G5Y8L8</t>
  </si>
  <si>
    <t>G5Y8L9</t>
  </si>
  <si>
    <t>G5Y8M1</t>
  </si>
  <si>
    <t>G6B1H7</t>
  </si>
  <si>
    <t>G6B1H8</t>
  </si>
  <si>
    <t>G6B1H9</t>
  </si>
  <si>
    <t>G6B1J1</t>
  </si>
  <si>
    <t>G6B1J2</t>
  </si>
  <si>
    <t>G6B1J3</t>
  </si>
  <si>
    <t>G6B1J4</t>
  </si>
  <si>
    <t>G6B1J5</t>
  </si>
  <si>
    <t>G6B1L1</t>
  </si>
  <si>
    <t>G6B1L2</t>
  </si>
  <si>
    <t>G6B1L4</t>
  </si>
  <si>
    <t>G6B2H3</t>
  </si>
  <si>
    <t>G6B2H4</t>
  </si>
  <si>
    <t>G6B2H5</t>
  </si>
  <si>
    <t>G6B2H6</t>
  </si>
  <si>
    <t>G6B2H7</t>
  </si>
  <si>
    <t>G6B2H9</t>
  </si>
  <si>
    <t>G6B2K3</t>
  </si>
  <si>
    <t>G6B2K4</t>
  </si>
  <si>
    <t>G6B2K7</t>
  </si>
  <si>
    <t>G6B2K8</t>
  </si>
  <si>
    <t>G6B2K9</t>
  </si>
  <si>
    <t>G6B2L1</t>
  </si>
  <si>
    <t>G6B2L2</t>
  </si>
  <si>
    <t>G6B2L3</t>
  </si>
  <si>
    <t>G6B2L4</t>
  </si>
  <si>
    <t>G6B2L5</t>
  </si>
  <si>
    <t>G6B2N3</t>
  </si>
  <si>
    <t>G6B2N4</t>
  </si>
  <si>
    <t>G6B2N6</t>
  </si>
  <si>
    <t>G6B2N8</t>
  </si>
  <si>
    <t>G6B2R9</t>
  </si>
  <si>
    <t>G6B2T7</t>
  </si>
  <si>
    <t>G6B2Z1</t>
  </si>
  <si>
    <t>G6B3B5</t>
  </si>
  <si>
    <t>G6E0B6</t>
  </si>
  <si>
    <t>G6E0B7</t>
  </si>
  <si>
    <t>G6E0B9</t>
  </si>
  <si>
    <t>G6E0C1</t>
  </si>
  <si>
    <t>G6E0G6</t>
  </si>
  <si>
    <t>G6E0J4</t>
  </si>
  <si>
    <t>G6E0J5</t>
  </si>
  <si>
    <t>G6E0K1</t>
  </si>
  <si>
    <t>G6E0K2</t>
  </si>
  <si>
    <t>G6E1E8</t>
  </si>
  <si>
    <t>G6E1E9</t>
  </si>
  <si>
    <t>G6E1G1</t>
  </si>
  <si>
    <t>G6E1J5</t>
  </si>
  <si>
    <t>G6E1J6</t>
  </si>
  <si>
    <t>G6E1J7</t>
  </si>
  <si>
    <t>G6E1J9</t>
  </si>
  <si>
    <t>G6E1K2</t>
  </si>
  <si>
    <t>G6E1K3</t>
  </si>
  <si>
    <t>G6E1K4</t>
  </si>
  <si>
    <t>G6E1K5</t>
  </si>
  <si>
    <t>G6E1K6</t>
  </si>
  <si>
    <t>G6E1K7</t>
  </si>
  <si>
    <t>G6E1L2</t>
  </si>
  <si>
    <t>G6E1L5</t>
  </si>
  <si>
    <t>G6E1L6</t>
  </si>
  <si>
    <t>G6E1L7</t>
  </si>
  <si>
    <t>G6E1L8</t>
  </si>
  <si>
    <t>G6E1M2</t>
  </si>
  <si>
    <t>G6E1X7</t>
  </si>
  <si>
    <t>G6E2B5</t>
  </si>
  <si>
    <t>G6E2B6</t>
  </si>
  <si>
    <t>G6E2B7</t>
  </si>
  <si>
    <t>G6E2B8</t>
  </si>
  <si>
    <t>G6E2B9</t>
  </si>
  <si>
    <t>G6E2C1</t>
  </si>
  <si>
    <t>G6E2C2</t>
  </si>
  <si>
    <t>G6E2C3</t>
  </si>
  <si>
    <t>G6E2C4</t>
  </si>
  <si>
    <t>G6E2C5</t>
  </si>
  <si>
    <t>G6E2C6</t>
  </si>
  <si>
    <t>G6E2C7</t>
  </si>
  <si>
    <t>G6E2C8</t>
  </si>
  <si>
    <t>G6E2C9</t>
  </si>
  <si>
    <t>G6E2G5</t>
  </si>
  <si>
    <t>G6E2G6</t>
  </si>
  <si>
    <t>G6E2G7</t>
  </si>
  <si>
    <t>G6E2J9</t>
  </si>
  <si>
    <t>G6E2K1</t>
  </si>
  <si>
    <t>G6E2K4</t>
  </si>
  <si>
    <t>G6E2K6</t>
  </si>
  <si>
    <t>G6E2K7</t>
  </si>
  <si>
    <t>G6E2K8</t>
  </si>
  <si>
    <t>G6E2M5</t>
  </si>
  <si>
    <t>G6E2M6</t>
  </si>
  <si>
    <t>G6E2N1</t>
  </si>
  <si>
    <t>G6E2N2</t>
  </si>
  <si>
    <t>G6E2N6</t>
  </si>
  <si>
    <t>G6E2P6</t>
  </si>
  <si>
    <t>G6E2P7</t>
  </si>
  <si>
    <t>G6E2P8</t>
  </si>
  <si>
    <t>G6E2V4</t>
  </si>
  <si>
    <t>G6E2V5</t>
  </si>
  <si>
    <t>G6E2V6</t>
  </si>
  <si>
    <t>G6E2V7</t>
  </si>
  <si>
    <t>G6E2V8</t>
  </si>
  <si>
    <t>G6E2V9</t>
  </si>
  <si>
    <t>G6E2W1</t>
  </si>
  <si>
    <t>G6E2W3</t>
  </si>
  <si>
    <t>G6E3E5</t>
  </si>
  <si>
    <t>G6E3G5</t>
  </si>
  <si>
    <t>G6E3H9</t>
  </si>
  <si>
    <t>G6E3L3</t>
  </si>
  <si>
    <t>G6E3M3</t>
  </si>
  <si>
    <t>G6E3R1</t>
  </si>
  <si>
    <t>G6E3R9</t>
  </si>
  <si>
    <t>G6E3S1</t>
  </si>
  <si>
    <t>G6E3T1</t>
  </si>
  <si>
    <t>G6E3T8</t>
  </si>
  <si>
    <t>G6E3V9</t>
  </si>
  <si>
    <t>G6E3W9</t>
  </si>
  <si>
    <t>G6E3X4</t>
  </si>
  <si>
    <t>G6E3X5</t>
  </si>
  <si>
    <t>G6E3X6</t>
  </si>
  <si>
    <t>G6E3X7</t>
  </si>
  <si>
    <t>G6E3X9</t>
  </si>
  <si>
    <t>G6E3Y1</t>
  </si>
  <si>
    <t>G6E3Y2</t>
  </si>
  <si>
    <t>G6E3Y3</t>
  </si>
  <si>
    <t>G6E3Y4</t>
  </si>
  <si>
    <t>G6E3Y5</t>
  </si>
  <si>
    <t>G6E3Y6</t>
  </si>
  <si>
    <t>G6E3Y7</t>
  </si>
  <si>
    <t>G6E3Y8</t>
  </si>
  <si>
    <t>G6E3Y9</t>
  </si>
  <si>
    <t>G6E3Z2</t>
  </si>
  <si>
    <t>G6E3Z3</t>
  </si>
  <si>
    <t>G6E3Z5</t>
  </si>
  <si>
    <t>G6E3Z6</t>
  </si>
  <si>
    <t>G6E3Z7</t>
  </si>
  <si>
    <t>G6E3Z8</t>
  </si>
  <si>
    <t>G6E3Z9</t>
  </si>
  <si>
    <t>G6E4A2</t>
  </si>
  <si>
    <t>G6E4A3</t>
  </si>
  <si>
    <t>G6E4A4</t>
  </si>
  <si>
    <t>G6E4A5</t>
  </si>
  <si>
    <t>G6E4A6</t>
  </si>
  <si>
    <t>G6E4B3</t>
  </si>
  <si>
    <t>G6E4B4</t>
  </si>
  <si>
    <t>G6E4B5</t>
  </si>
  <si>
    <t>G6E4B6</t>
  </si>
  <si>
    <t>G6E4B7</t>
  </si>
  <si>
    <t>G6E4B8</t>
  </si>
  <si>
    <t>G6E4B9</t>
  </si>
  <si>
    <t>G6E4C1</t>
  </si>
  <si>
    <t>G6E4C2</t>
  </si>
  <si>
    <t>G6E4C3</t>
  </si>
  <si>
    <t>G6E4C4</t>
  </si>
  <si>
    <t>G6E4E5</t>
  </si>
  <si>
    <t>G6E4E6</t>
  </si>
  <si>
    <t>G6E4E7</t>
  </si>
  <si>
    <t>G6E4G2</t>
  </si>
  <si>
    <t>G6E4G3</t>
  </si>
  <si>
    <t>G6E4G4</t>
  </si>
  <si>
    <t>G6E4G8</t>
  </si>
  <si>
    <t>G6E4G9</t>
  </si>
  <si>
    <t>G6G1R5</t>
  </si>
  <si>
    <t>G6G1R7</t>
  </si>
  <si>
    <t>G6G1R8</t>
  </si>
  <si>
    <t>G6G1R9</t>
  </si>
  <si>
    <t>G6G1S2</t>
  </si>
  <si>
    <t>G6G1S3</t>
  </si>
  <si>
    <t>G6G1S4</t>
  </si>
  <si>
    <t>G6G1T7</t>
  </si>
  <si>
    <t>G6G1T8</t>
  </si>
  <si>
    <t>G6G1T9</t>
  </si>
  <si>
    <t>G6G1V1</t>
  </si>
  <si>
    <t>G6G1V4</t>
  </si>
  <si>
    <t>G6G1V5</t>
  </si>
  <si>
    <t>G6G1V6</t>
  </si>
  <si>
    <t>G6G1V7</t>
  </si>
  <si>
    <t>G6G1V8</t>
  </si>
  <si>
    <t>G6G1W3</t>
  </si>
  <si>
    <t>G6G1W5</t>
  </si>
  <si>
    <t>G6G1W6</t>
  </si>
  <si>
    <t>G6G1W9</t>
  </si>
  <si>
    <t>G6G1X1</t>
  </si>
  <si>
    <t>G6G1X2</t>
  </si>
  <si>
    <t>G6G1X3</t>
  </si>
  <si>
    <t>G6G1X4</t>
  </si>
  <si>
    <t>G6G1X5</t>
  </si>
  <si>
    <t>G6G1X6</t>
  </si>
  <si>
    <t>G6G1X8</t>
  </si>
  <si>
    <t>G6G1Y3</t>
  </si>
  <si>
    <t>G6G1Y4</t>
  </si>
  <si>
    <t>G6G1Y5</t>
  </si>
  <si>
    <t>G6G1Y6</t>
  </si>
  <si>
    <t>G6G1Z3</t>
  </si>
  <si>
    <t>G6G1Z6</t>
  </si>
  <si>
    <t>G6G1Z7</t>
  </si>
  <si>
    <t>G6G1Z8</t>
  </si>
  <si>
    <t>G6G1Z9</t>
  </si>
  <si>
    <t>G6G2A1</t>
  </si>
  <si>
    <t>G6G2A2</t>
  </si>
  <si>
    <t>G6G2A3</t>
  </si>
  <si>
    <t>G6G2A4</t>
  </si>
  <si>
    <t>G6G2A5</t>
  </si>
  <si>
    <t>G6G2A6</t>
  </si>
  <si>
    <t>G6G2A7</t>
  </si>
  <si>
    <t>G6G2A8</t>
  </si>
  <si>
    <t>G6G2A9</t>
  </si>
  <si>
    <t>G6G2B1</t>
  </si>
  <si>
    <t>G6G2B3</t>
  </si>
  <si>
    <t>G6G2B7</t>
  </si>
  <si>
    <t>G6G2B8</t>
  </si>
  <si>
    <t>G6G2B9</t>
  </si>
  <si>
    <t>G6G2C1</t>
  </si>
  <si>
    <t>G6G2C4</t>
  </si>
  <si>
    <t>G6G2C5</t>
  </si>
  <si>
    <t>G6G2C6</t>
  </si>
  <si>
    <t>G6G2C7</t>
  </si>
  <si>
    <t>G6G2C9</t>
  </si>
  <si>
    <t>G6G2E1</t>
  </si>
  <si>
    <t>G6G2E2</t>
  </si>
  <si>
    <t>G6G2E3</t>
  </si>
  <si>
    <t>G6G2E4</t>
  </si>
  <si>
    <t>G6G2E5</t>
  </si>
  <si>
    <t>G6G2E6</t>
  </si>
  <si>
    <t>G6G2E7</t>
  </si>
  <si>
    <t>G6G2E8</t>
  </si>
  <si>
    <t>G6G2E9</t>
  </si>
  <si>
    <t>G6G2G1</t>
  </si>
  <si>
    <t>G6G2G2</t>
  </si>
  <si>
    <t>G6G2G3</t>
  </si>
  <si>
    <t>G6G2G4</t>
  </si>
  <si>
    <t>G6G2G5</t>
  </si>
  <si>
    <t>G6G2G6</t>
  </si>
  <si>
    <t>G6G2G7</t>
  </si>
  <si>
    <t>G6G2H1</t>
  </si>
  <si>
    <t>G6G2H2</t>
  </si>
  <si>
    <t>G6G2H3</t>
  </si>
  <si>
    <t>G6G2H4</t>
  </si>
  <si>
    <t>G6G2H5</t>
  </si>
  <si>
    <t>G6G2H6</t>
  </si>
  <si>
    <t>G6G2H7</t>
  </si>
  <si>
    <t>G6G2H8</t>
  </si>
  <si>
    <t>G6G2H9</t>
  </si>
  <si>
    <t>G6G2K1</t>
  </si>
  <si>
    <t>G6G2K2</t>
  </si>
  <si>
    <t>G6G2K3</t>
  </si>
  <si>
    <t>G6G2K5</t>
  </si>
  <si>
    <t>G6G2K6</t>
  </si>
  <si>
    <t>G6G2K7</t>
  </si>
  <si>
    <t>G6G2K8</t>
  </si>
  <si>
    <t>G6G2K9</t>
  </si>
  <si>
    <t>G6G2L4</t>
  </si>
  <si>
    <t>G6G2L6</t>
  </si>
  <si>
    <t>G6G2L7</t>
  </si>
  <si>
    <t>G6G2L8</t>
  </si>
  <si>
    <t>G6G2L9</t>
  </si>
  <si>
    <t>G6G2M1</t>
  </si>
  <si>
    <t>G6G2M3</t>
  </si>
  <si>
    <t>G6G2M4</t>
  </si>
  <si>
    <t>G6G2M5</t>
  </si>
  <si>
    <t>G6G2N1</t>
  </si>
  <si>
    <t>G6G2N3</t>
  </si>
  <si>
    <t>G6G2N4</t>
  </si>
  <si>
    <t>G6G2N6</t>
  </si>
  <si>
    <t>G6G2N7</t>
  </si>
  <si>
    <t>G6G2N8</t>
  </si>
  <si>
    <t>G6G2N9</t>
  </si>
  <si>
    <t>G6G2P1</t>
  </si>
  <si>
    <t>G6G2P2</t>
  </si>
  <si>
    <t>G6G2P3</t>
  </si>
  <si>
    <t>G6G2P4</t>
  </si>
  <si>
    <t>G6G2P5</t>
  </si>
  <si>
    <t>G6G2P6</t>
  </si>
  <si>
    <t>G6G2P7</t>
  </si>
  <si>
    <t>G6G2P8</t>
  </si>
  <si>
    <t>G6G2P9</t>
  </si>
  <si>
    <t>G6G2R1</t>
  </si>
  <si>
    <t>G6G2R2</t>
  </si>
  <si>
    <t>G6G2R3</t>
  </si>
  <si>
    <t>G6G2S5</t>
  </si>
  <si>
    <t>G6G2S6</t>
  </si>
  <si>
    <t>G6G2S8</t>
  </si>
  <si>
    <t>G6G2S9</t>
  </si>
  <si>
    <t>G6G2T3</t>
  </si>
  <si>
    <t>G6G2T4</t>
  </si>
  <si>
    <t>G6G2T5</t>
  </si>
  <si>
    <t>G6G2T6</t>
  </si>
  <si>
    <t>G6G2T7</t>
  </si>
  <si>
    <t>G6G2T8</t>
  </si>
  <si>
    <t>G6G2T9</t>
  </si>
  <si>
    <t>G6G2V1</t>
  </si>
  <si>
    <t>G6G2V2</t>
  </si>
  <si>
    <t>G6G2Y8</t>
  </si>
  <si>
    <t>G6G2Y9</t>
  </si>
  <si>
    <t>G6G2Z1</t>
  </si>
  <si>
    <t>G6G2Z2</t>
  </si>
  <si>
    <t>G6G2Z3</t>
  </si>
  <si>
    <t>G6G2Z6</t>
  </si>
  <si>
    <t>G6G2Z7</t>
  </si>
  <si>
    <t>G6G3K5</t>
  </si>
  <si>
    <t>G6G3K7</t>
  </si>
  <si>
    <t>G6G3K8</t>
  </si>
  <si>
    <t>G6G3M6</t>
  </si>
  <si>
    <t>G6G3M8</t>
  </si>
  <si>
    <t>G6G3M9</t>
  </si>
  <si>
    <t>G6G3N1</t>
  </si>
  <si>
    <t>G6G3N2</t>
  </si>
  <si>
    <t>G6G3N3</t>
  </si>
  <si>
    <t>G6G3P6</t>
  </si>
  <si>
    <t>G6G3P7</t>
  </si>
  <si>
    <t>G6G3P8</t>
  </si>
  <si>
    <t>G6G3R4</t>
  </si>
  <si>
    <t>G6G3R5</t>
  </si>
  <si>
    <t>G6G3W6</t>
  </si>
  <si>
    <t>G6G3W7</t>
  </si>
  <si>
    <t>G6G3W9</t>
  </si>
  <si>
    <t>G6G3Z5</t>
  </si>
  <si>
    <t>G6G3Z7</t>
  </si>
  <si>
    <t>G6G3Z8</t>
  </si>
  <si>
    <t>G6G3Z9</t>
  </si>
  <si>
    <t>G6G4B9</t>
  </si>
  <si>
    <t>G6G4C1</t>
  </si>
  <si>
    <t>G6G4C2</t>
  </si>
  <si>
    <t>G6G4C3</t>
  </si>
  <si>
    <t>G6G4E3</t>
  </si>
  <si>
    <t>G6G4E7</t>
  </si>
  <si>
    <t>G6G4G8</t>
  </si>
  <si>
    <t>G6G4H1</t>
  </si>
  <si>
    <t>G6G4H3</t>
  </si>
  <si>
    <t>G6G4M4</t>
  </si>
  <si>
    <t>G6G4M5</t>
  </si>
  <si>
    <t>G6G4M6</t>
  </si>
  <si>
    <t>G6G4M7</t>
  </si>
  <si>
    <t>G6G4M8</t>
  </si>
  <si>
    <t>G6G4M9</t>
  </si>
  <si>
    <t>G6G4N1</t>
  </si>
  <si>
    <t>G6G4N3</t>
  </si>
  <si>
    <t>G6G4R1</t>
  </si>
  <si>
    <t>G6G4R2</t>
  </si>
  <si>
    <t>G6G4S6</t>
  </si>
  <si>
    <t>G6G4S7</t>
  </si>
  <si>
    <t>G6G4S8</t>
  </si>
  <si>
    <t>G6G4T2</t>
  </si>
  <si>
    <t>G6G4T4</t>
  </si>
  <si>
    <t>G6G4T5</t>
  </si>
  <si>
    <t>G6G4T6</t>
  </si>
  <si>
    <t>G6G4T7</t>
  </si>
  <si>
    <t>G6G4T8</t>
  </si>
  <si>
    <t>G6G4T9</t>
  </si>
  <si>
    <t>G6G4V1</t>
  </si>
  <si>
    <t>G6G4V3</t>
  </si>
  <si>
    <t>G6G4V4</t>
  </si>
  <si>
    <t>G6G4V5</t>
  </si>
  <si>
    <t>G6G4V6</t>
  </si>
  <si>
    <t>G6G4V7</t>
  </si>
  <si>
    <t>G6G4V8</t>
  </si>
  <si>
    <t>G6G4W7</t>
  </si>
  <si>
    <t>G6G4W8</t>
  </si>
  <si>
    <t>G6G4W9</t>
  </si>
  <si>
    <t>G6G4X1</t>
  </si>
  <si>
    <t>G6G4X3</t>
  </si>
  <si>
    <t>G6G4Y1</t>
  </si>
  <si>
    <t>G6G4Y2</t>
  </si>
  <si>
    <t>G6G4Y3</t>
  </si>
  <si>
    <t>G6G4Y4</t>
  </si>
  <si>
    <t>G6G4Y5</t>
  </si>
  <si>
    <t>G6G4Y6</t>
  </si>
  <si>
    <t>G6G4Y7</t>
  </si>
  <si>
    <t>G6G4Y9</t>
  </si>
  <si>
    <t>G6G4Z5</t>
  </si>
  <si>
    <t>G6G4Z6</t>
  </si>
  <si>
    <t>G6G4Z7</t>
  </si>
  <si>
    <t>G6G4Z8</t>
  </si>
  <si>
    <t>G6G4Z9</t>
  </si>
  <si>
    <t>G6G5A1</t>
  </si>
  <si>
    <t>G6G5A2</t>
  </si>
  <si>
    <t>G6G5A3</t>
  </si>
  <si>
    <t>G6G5A4</t>
  </si>
  <si>
    <t>G6G5A5</t>
  </si>
  <si>
    <t>G6G5A6</t>
  </si>
  <si>
    <t>G6G5A7</t>
  </si>
  <si>
    <t>G6G5A8</t>
  </si>
  <si>
    <t>G6G5B1</t>
  </si>
  <si>
    <t>G6G5B2</t>
  </si>
  <si>
    <t>G6G5B4</t>
  </si>
  <si>
    <t>G6G5B5</t>
  </si>
  <si>
    <t>G6G5B7</t>
  </si>
  <si>
    <t>G6G5B8</t>
  </si>
  <si>
    <t>G6G5B9</t>
  </si>
  <si>
    <t>G6G5C1</t>
  </si>
  <si>
    <t>G6G5C2</t>
  </si>
  <si>
    <t>G6G5C3</t>
  </si>
  <si>
    <t>G6G5C4</t>
  </si>
  <si>
    <t>G6G5C5</t>
  </si>
  <si>
    <t>G6G5C6</t>
  </si>
  <si>
    <t>G6G5C7</t>
  </si>
  <si>
    <t>G6G5C8</t>
  </si>
  <si>
    <t>G6G5C9</t>
  </si>
  <si>
    <t>G6G5E1</t>
  </si>
  <si>
    <t>G6G5E2</t>
  </si>
  <si>
    <t>G6G5E3</t>
  </si>
  <si>
    <t>G6G5G1</t>
  </si>
  <si>
    <t>G6G5G2</t>
  </si>
  <si>
    <t>G6G5G3</t>
  </si>
  <si>
    <t>G6G5G4</t>
  </si>
  <si>
    <t>G6G5G5</t>
  </si>
  <si>
    <t>G6G5G6</t>
  </si>
  <si>
    <t>G6G5G7</t>
  </si>
  <si>
    <t>G6G5G9</t>
  </si>
  <si>
    <t>G6G5H1</t>
  </si>
  <si>
    <t>G6G5H2</t>
  </si>
  <si>
    <t>G6G5H3</t>
  </si>
  <si>
    <t>G6G5H4</t>
  </si>
  <si>
    <t>G6G5H5</t>
  </si>
  <si>
    <t>G6G5H6</t>
  </si>
  <si>
    <t>G6G5H7</t>
  </si>
  <si>
    <t>G6G5H9</t>
  </si>
  <si>
    <t>G6G5J1</t>
  </si>
  <si>
    <t>G6G5J2</t>
  </si>
  <si>
    <t>G6G5J3</t>
  </si>
  <si>
    <t>G6G5J6</t>
  </si>
  <si>
    <t>G6G5J7</t>
  </si>
  <si>
    <t>G6G5J8</t>
  </si>
  <si>
    <t>G6G5J9</t>
  </si>
  <si>
    <t>G6G5K3</t>
  </si>
  <si>
    <t>G6G5K6</t>
  </si>
  <si>
    <t>G6G5L2</t>
  </si>
  <si>
    <t>G6G5L4</t>
  </si>
  <si>
    <t>G6G5V5</t>
  </si>
  <si>
    <t>G6G5X4</t>
  </si>
  <si>
    <t>G6G5Y9</t>
  </si>
  <si>
    <t>G6G6L9</t>
  </si>
  <si>
    <t>G6G6P5</t>
  </si>
  <si>
    <t>G6G6P7</t>
  </si>
  <si>
    <t>G6G6S1</t>
  </si>
  <si>
    <t>G6G6V3</t>
  </si>
  <si>
    <t>G6G7A1</t>
  </si>
  <si>
    <t>G6G7A4</t>
  </si>
  <si>
    <t>G6G7A6</t>
  </si>
  <si>
    <t>G6G7C8</t>
  </si>
  <si>
    <t>G6G7J7</t>
  </si>
  <si>
    <t>G6G7M7</t>
  </si>
  <si>
    <t>G6G7P5</t>
  </si>
  <si>
    <t>G6G7T9</t>
  </si>
  <si>
    <t>G6G7V4</t>
  </si>
  <si>
    <t>G6G7Y9</t>
  </si>
  <si>
    <t>G6H0B3</t>
  </si>
  <si>
    <t>G6H0B7</t>
  </si>
  <si>
    <t>G6H1C3</t>
  </si>
  <si>
    <t>G6H1C5</t>
  </si>
  <si>
    <t>G6H1J3</t>
  </si>
  <si>
    <t>G6H1K7</t>
  </si>
  <si>
    <t>G6H1K9</t>
  </si>
  <si>
    <t>G6H1L2</t>
  </si>
  <si>
    <t>G6H1L6</t>
  </si>
  <si>
    <t>G6H1L7</t>
  </si>
  <si>
    <t>G6H1T6</t>
  </si>
  <si>
    <t>G6H1V3</t>
  </si>
  <si>
    <t>G6H1V4</t>
  </si>
  <si>
    <t>G6H1V6</t>
  </si>
  <si>
    <t>G6H1W1</t>
  </si>
  <si>
    <t>G6H1W2</t>
  </si>
  <si>
    <t>G6H1W3</t>
  </si>
  <si>
    <t>G6H1X1</t>
  </si>
  <si>
    <t>G6H1Z3</t>
  </si>
  <si>
    <t>G6H1Z4</t>
  </si>
  <si>
    <t>G6H2A1</t>
  </si>
  <si>
    <t>G6H2N6</t>
  </si>
  <si>
    <t>G6J0A5</t>
  </si>
  <si>
    <t>G6J0A6</t>
  </si>
  <si>
    <t>G6J0A9</t>
  </si>
  <si>
    <t>G6J0C4</t>
  </si>
  <si>
    <t>G6J0C5</t>
  </si>
  <si>
    <t>G6J0C6</t>
  </si>
  <si>
    <t>G6J0C7</t>
  </si>
  <si>
    <t>G6J0C8</t>
  </si>
  <si>
    <t>G6J0C9</t>
  </si>
  <si>
    <t>G6J0E4</t>
  </si>
  <si>
    <t>G6J0E5</t>
  </si>
  <si>
    <t>G6J0G1</t>
  </si>
  <si>
    <t>G6J0G2</t>
  </si>
  <si>
    <t>G6J1C8</t>
  </si>
  <si>
    <t>G6J1C9</t>
  </si>
  <si>
    <t>G6J1E1</t>
  </si>
  <si>
    <t>G6J1E2</t>
  </si>
  <si>
    <t>G6J1E3</t>
  </si>
  <si>
    <t>G6J1G8</t>
  </si>
  <si>
    <t>G6J1G9</t>
  </si>
  <si>
    <t>G6J1H1</t>
  </si>
  <si>
    <t>G6J1H2</t>
  </si>
  <si>
    <t>G6J1H3</t>
  </si>
  <si>
    <t>G6J1H7</t>
  </si>
  <si>
    <t>G6J1H8</t>
  </si>
  <si>
    <t>G6J1H9</t>
  </si>
  <si>
    <t>G6J1J1</t>
  </si>
  <si>
    <t>G6J1J2</t>
  </si>
  <si>
    <t>G6J1J3</t>
  </si>
  <si>
    <t>G6J1J4</t>
  </si>
  <si>
    <t>G6J1J5</t>
  </si>
  <si>
    <t>G6J1J6</t>
  </si>
  <si>
    <t>G6J1J7</t>
  </si>
  <si>
    <t>G6J1J8</t>
  </si>
  <si>
    <t>G6J1J9</t>
  </si>
  <si>
    <t>G6J1K3</t>
  </si>
  <si>
    <t>G6J1K4</t>
  </si>
  <si>
    <t>G6J1K5</t>
  </si>
  <si>
    <t>G6J1K6</t>
  </si>
  <si>
    <t>G6J1L6</t>
  </si>
  <si>
    <t>G6J1L7</t>
  </si>
  <si>
    <t>G6J1L8</t>
  </si>
  <si>
    <t>G6J1L9</t>
  </si>
  <si>
    <t>G6J1M1</t>
  </si>
  <si>
    <t>G6J1M2</t>
  </si>
  <si>
    <t>G6J1M3</t>
  </si>
  <si>
    <t>G6J1M4</t>
  </si>
  <si>
    <t>G6J1M5</t>
  </si>
  <si>
    <t>G6J1M6</t>
  </si>
  <si>
    <t>G6J1M7</t>
  </si>
  <si>
    <t>G6J1M8</t>
  </si>
  <si>
    <t>G6J1M9</t>
  </si>
  <si>
    <t>G6J1N5</t>
  </si>
  <si>
    <t>G6J1P3</t>
  </si>
  <si>
    <t>G6J1R1</t>
  </si>
  <si>
    <t>G6J1R2</t>
  </si>
  <si>
    <t>G6J1R4</t>
  </si>
  <si>
    <t>G6J1R5</t>
  </si>
  <si>
    <t>G6J1R7</t>
  </si>
  <si>
    <t>G6J1S6</t>
  </si>
  <si>
    <t>G6J1T1</t>
  </si>
  <si>
    <t>G6J1T4</t>
  </si>
  <si>
    <t>G6J1T7</t>
  </si>
  <si>
    <t>G6J1V1</t>
  </si>
  <si>
    <t>G6J1V8</t>
  </si>
  <si>
    <t>G6K1J2</t>
  </si>
  <si>
    <t>G6K1J4</t>
  </si>
  <si>
    <t>G6K1J8</t>
  </si>
  <si>
    <t>G6K1K1</t>
  </si>
  <si>
    <t>G6K1K3</t>
  </si>
  <si>
    <t>G6K1K5</t>
  </si>
  <si>
    <t>G6K1N2</t>
  </si>
  <si>
    <t>G6K1N5</t>
  </si>
  <si>
    <t>G6L0A4</t>
  </si>
  <si>
    <t>G6L0A5</t>
  </si>
  <si>
    <t>G6L0B6</t>
  </si>
  <si>
    <t>G6L0B7</t>
  </si>
  <si>
    <t>G6L0B8</t>
  </si>
  <si>
    <t>G6L0B9</t>
  </si>
  <si>
    <t>G6L0C3</t>
  </si>
  <si>
    <t>G6L0E4</t>
  </si>
  <si>
    <t>G6L0E5</t>
  </si>
  <si>
    <t>G6L0E6</t>
  </si>
  <si>
    <t>G6L1A1</t>
  </si>
  <si>
    <t>G6L1A2</t>
  </si>
  <si>
    <t>G6L1A3</t>
  </si>
  <si>
    <t>G6L1A4</t>
  </si>
  <si>
    <t>G6L1A5</t>
  </si>
  <si>
    <t>G6L1A6</t>
  </si>
  <si>
    <t>G6L1A7</t>
  </si>
  <si>
    <t>G6L1A8</t>
  </si>
  <si>
    <t>G6L1A9</t>
  </si>
  <si>
    <t>G6L1B1</t>
  </si>
  <si>
    <t>G6L1B2</t>
  </si>
  <si>
    <t>G6L1B3</t>
  </si>
  <si>
    <t>G6L1B4</t>
  </si>
  <si>
    <t>G6L1B5</t>
  </si>
  <si>
    <t>G6L1B6</t>
  </si>
  <si>
    <t>G6L1B7</t>
  </si>
  <si>
    <t>G6L1B8</t>
  </si>
  <si>
    <t>G6L1C2</t>
  </si>
  <si>
    <t>G6L1C5</t>
  </si>
  <si>
    <t>G6L1C6</t>
  </si>
  <si>
    <t>G6L1E8</t>
  </si>
  <si>
    <t>G6L1G1</t>
  </si>
  <si>
    <t>G6L1G2</t>
  </si>
  <si>
    <t>G6L1G3</t>
  </si>
  <si>
    <t>G6L1G4</t>
  </si>
  <si>
    <t>G6L1G5</t>
  </si>
  <si>
    <t>G6L1G6</t>
  </si>
  <si>
    <t>G6L1G7</t>
  </si>
  <si>
    <t>G6L1G8</t>
  </si>
  <si>
    <t>G6L1G9</t>
  </si>
  <si>
    <t>G6L1H1</t>
  </si>
  <si>
    <t>G6L1H2</t>
  </si>
  <si>
    <t>G6L1H3</t>
  </si>
  <si>
    <t>G6L1H4</t>
  </si>
  <si>
    <t>G6L1H5</t>
  </si>
  <si>
    <t>G6L1H6</t>
  </si>
  <si>
    <t>G6L1H7</t>
  </si>
  <si>
    <t>G6L1K2</t>
  </si>
  <si>
    <t>G6L1K3</t>
  </si>
  <si>
    <t>G6L1K4</t>
  </si>
  <si>
    <t>G6L1K5</t>
  </si>
  <si>
    <t>G6L1K6</t>
  </si>
  <si>
    <t>G6L1K7</t>
  </si>
  <si>
    <t>G6L1K8</t>
  </si>
  <si>
    <t>G6L1K9</t>
  </si>
  <si>
    <t>G6L1L1</t>
  </si>
  <si>
    <t>G6L1L2</t>
  </si>
  <si>
    <t>G6L1L3</t>
  </si>
  <si>
    <t>G6L1L4</t>
  </si>
  <si>
    <t>G6L1L5</t>
  </si>
  <si>
    <t>G6L1L6</t>
  </si>
  <si>
    <t>G6L1L7</t>
  </si>
  <si>
    <t>G6L1L8</t>
  </si>
  <si>
    <t>G6L1L9</t>
  </si>
  <si>
    <t>G6L1M1</t>
  </si>
  <si>
    <t>G6L1N4</t>
  </si>
  <si>
    <t>G6L1N5</t>
  </si>
  <si>
    <t>G6L1N6</t>
  </si>
  <si>
    <t>G6L1P7</t>
  </si>
  <si>
    <t>G6L1P8</t>
  </si>
  <si>
    <t>G6L1R1</t>
  </si>
  <si>
    <t>G6L1R2</t>
  </si>
  <si>
    <t>G6L1R4</t>
  </si>
  <si>
    <t>G6L1R5</t>
  </si>
  <si>
    <t>G6L1R6</t>
  </si>
  <si>
    <t>G6L1R7</t>
  </si>
  <si>
    <t>G6L1R8</t>
  </si>
  <si>
    <t>G6L1R9</t>
  </si>
  <si>
    <t>G6L1S1</t>
  </si>
  <si>
    <t>G6L1S3</t>
  </si>
  <si>
    <t>G6L1T2</t>
  </si>
  <si>
    <t>G6L1T3</t>
  </si>
  <si>
    <t>G6L1T4</t>
  </si>
  <si>
    <t>G6L1T5</t>
  </si>
  <si>
    <t>G6L1V3</t>
  </si>
  <si>
    <t>G6L1V4</t>
  </si>
  <si>
    <t>G6L1V5</t>
  </si>
  <si>
    <t>G6L1V6</t>
  </si>
  <si>
    <t>G6L1W4</t>
  </si>
  <si>
    <t>G6L1W9</t>
  </si>
  <si>
    <t>G6L1X5</t>
  </si>
  <si>
    <t>G6L1X8</t>
  </si>
  <si>
    <t>G6L1X9</t>
  </si>
  <si>
    <t>G6L1Y1</t>
  </si>
  <si>
    <t>G6L1Y2</t>
  </si>
  <si>
    <t>G6L1Y3</t>
  </si>
  <si>
    <t>G6L1Y4</t>
  </si>
  <si>
    <t>G6L2G3</t>
  </si>
  <si>
    <t>G6L2G4</t>
  </si>
  <si>
    <t>G6L2H3</t>
  </si>
  <si>
    <t>G6L2H4</t>
  </si>
  <si>
    <t>G6L2H8</t>
  </si>
  <si>
    <t>G6L2H9</t>
  </si>
  <si>
    <t>G6L2J1</t>
  </si>
  <si>
    <t>G6L2J3</t>
  </si>
  <si>
    <t>G6L2J4</t>
  </si>
  <si>
    <t>G6L2J5</t>
  </si>
  <si>
    <t>G6L2J6</t>
  </si>
  <si>
    <t>G6L2J7</t>
  </si>
  <si>
    <t>G6L2J9</t>
  </si>
  <si>
    <t>G6L2K5</t>
  </si>
  <si>
    <t>G6L2K6</t>
  </si>
  <si>
    <t>G6L2K7</t>
  </si>
  <si>
    <t>G6L2K9</t>
  </si>
  <si>
    <t>G6L2L1</t>
  </si>
  <si>
    <t>G6L2L2</t>
  </si>
  <si>
    <t>G6L2L4</t>
  </si>
  <si>
    <t>G6L2L5</t>
  </si>
  <si>
    <t>G6L2L6</t>
  </si>
  <si>
    <t>G6L2L7</t>
  </si>
  <si>
    <t>G6L2L8</t>
  </si>
  <si>
    <t>G6L2M3</t>
  </si>
  <si>
    <t>G6L2M4</t>
  </si>
  <si>
    <t>G6L2M5</t>
  </si>
  <si>
    <t>G6L2M6</t>
  </si>
  <si>
    <t>G6L2M8</t>
  </si>
  <si>
    <t>G6L2M9</t>
  </si>
  <si>
    <t>G6L2N1</t>
  </si>
  <si>
    <t>G6L2N2</t>
  </si>
  <si>
    <t>G6L2N3</t>
  </si>
  <si>
    <t>G6L2N4</t>
  </si>
  <si>
    <t>G6L2N5</t>
  </si>
  <si>
    <t>G6L2N6</t>
  </si>
  <si>
    <t>G6L2N7</t>
  </si>
  <si>
    <t>G6L2N8</t>
  </si>
  <si>
    <t>G6L2N9</t>
  </si>
  <si>
    <t>G6L2P1</t>
  </si>
  <si>
    <t>G6L2P2</t>
  </si>
  <si>
    <t>G6L2P3</t>
  </si>
  <si>
    <t>G6L2P4</t>
  </si>
  <si>
    <t>G6L2P5</t>
  </si>
  <si>
    <t>G6L2P6</t>
  </si>
  <si>
    <t>G6L2P7</t>
  </si>
  <si>
    <t>G6L2P8</t>
  </si>
  <si>
    <t>G6L2P9</t>
  </si>
  <si>
    <t>G6L2R1</t>
  </si>
  <si>
    <t>G6L2R2</t>
  </si>
  <si>
    <t>G6L2R3</t>
  </si>
  <si>
    <t>G6L2R4</t>
  </si>
  <si>
    <t>G6L2R5</t>
  </si>
  <si>
    <t>G6L2R6</t>
  </si>
  <si>
    <t>G6L2R7</t>
  </si>
  <si>
    <t>G6L2R8</t>
  </si>
  <si>
    <t>G6L2R9</t>
  </si>
  <si>
    <t>G6L2S3</t>
  </si>
  <si>
    <t>G6L2S4</t>
  </si>
  <si>
    <t>G6L2S6</t>
  </si>
  <si>
    <t>G6L2S7</t>
  </si>
  <si>
    <t>G6L2S8</t>
  </si>
  <si>
    <t>G6L2S9</t>
  </si>
  <si>
    <t>G6L2T1</t>
  </si>
  <si>
    <t>G6L2T2</t>
  </si>
  <si>
    <t>G6L2T3</t>
  </si>
  <si>
    <t>G6L2T4</t>
  </si>
  <si>
    <t>G6L2T5</t>
  </si>
  <si>
    <t>G6L2T6</t>
  </si>
  <si>
    <t>G6L2T7</t>
  </si>
  <si>
    <t>G6L2T8</t>
  </si>
  <si>
    <t>G6L2T9</t>
  </si>
  <si>
    <t>G6L2V1</t>
  </si>
  <si>
    <t>G6L2V2</t>
  </si>
  <si>
    <t>G6L2V3</t>
  </si>
  <si>
    <t>G6L2V4</t>
  </si>
  <si>
    <t>G6L2V5</t>
  </si>
  <si>
    <t>G6L2V6</t>
  </si>
  <si>
    <t>G6L2V7</t>
  </si>
  <si>
    <t>G6L2V8</t>
  </si>
  <si>
    <t>G6L2V9</t>
  </si>
  <si>
    <t>G6L2W1</t>
  </si>
  <si>
    <t>G6L2W2</t>
  </si>
  <si>
    <t>G6L2W3</t>
  </si>
  <si>
    <t>G6L2W4</t>
  </si>
  <si>
    <t>G6L2W5</t>
  </si>
  <si>
    <t>G6L2W6</t>
  </si>
  <si>
    <t>G6L2W7</t>
  </si>
  <si>
    <t>G6L2W8</t>
  </si>
  <si>
    <t>G6L2X1</t>
  </si>
  <si>
    <t>G6L2X2</t>
  </si>
  <si>
    <t>G6L2Y5</t>
  </si>
  <si>
    <t>G6L2Y6</t>
  </si>
  <si>
    <t>G6L2Y7</t>
  </si>
  <si>
    <t>G6L2Y8</t>
  </si>
  <si>
    <t>G6L2Y9</t>
  </si>
  <si>
    <t>G6L2Z1</t>
  </si>
  <si>
    <t>G6L2Z2</t>
  </si>
  <si>
    <t>G6L2Z3</t>
  </si>
  <si>
    <t>G6L3A6</t>
  </si>
  <si>
    <t>G6L3A7</t>
  </si>
  <si>
    <t>G6L3A9</t>
  </si>
  <si>
    <t>G6L3B1</t>
  </si>
  <si>
    <t>G6L3B5</t>
  </si>
  <si>
    <t>G6L3B6</t>
  </si>
  <si>
    <t>G6L3B7</t>
  </si>
  <si>
    <t>G6L3B8</t>
  </si>
  <si>
    <t>G6L3B9</t>
  </si>
  <si>
    <t>G6L3C1</t>
  </si>
  <si>
    <t>G6L3C5</t>
  </si>
  <si>
    <t>G6L3C6</t>
  </si>
  <si>
    <t>G6L3C7</t>
  </si>
  <si>
    <t>G6L3E7</t>
  </si>
  <si>
    <t>G6L3G9</t>
  </si>
  <si>
    <t>G6L3H1</t>
  </si>
  <si>
    <t>G6L3H4</t>
  </si>
  <si>
    <t>G6L3H6</t>
  </si>
  <si>
    <t>G6L3H7</t>
  </si>
  <si>
    <t>G6L3H8</t>
  </si>
  <si>
    <t>G6L3H9</t>
  </si>
  <si>
    <t>G6L3J1</t>
  </si>
  <si>
    <t>G6L3J2</t>
  </si>
  <si>
    <t>G6L3J4</t>
  </si>
  <si>
    <t>G6L3J5</t>
  </si>
  <si>
    <t>G6L3J9</t>
  </si>
  <si>
    <t>G6L3K1</t>
  </si>
  <si>
    <t>G6L3K2</t>
  </si>
  <si>
    <t>G6L3K3</t>
  </si>
  <si>
    <t>G6L3K5</t>
  </si>
  <si>
    <t>G6L3K7</t>
  </si>
  <si>
    <t>G6L3K9</t>
  </si>
  <si>
    <t>G6L3L1</t>
  </si>
  <si>
    <t>G6L3L4</t>
  </si>
  <si>
    <t>G6L3L5</t>
  </si>
  <si>
    <t>G6L3L6</t>
  </si>
  <si>
    <t>G6L3M2</t>
  </si>
  <si>
    <t>G6L3M3</t>
  </si>
  <si>
    <t>G6L3M4</t>
  </si>
  <si>
    <t>G6L3M5</t>
  </si>
  <si>
    <t>G6L3M6</t>
  </si>
  <si>
    <t>G6L3M7</t>
  </si>
  <si>
    <t>G6L3M8</t>
  </si>
  <si>
    <t>G6L3M9</t>
  </si>
  <si>
    <t>G6L3N1</t>
  </si>
  <si>
    <t>G6L3N2</t>
  </si>
  <si>
    <t>G6L3N6</t>
  </si>
  <si>
    <t>G6L3N7</t>
  </si>
  <si>
    <t>G6L3N8</t>
  </si>
  <si>
    <t>G6L3N9</t>
  </si>
  <si>
    <t>G6L3P1</t>
  </si>
  <si>
    <t>G6L3P8</t>
  </si>
  <si>
    <t>G6L3P9</t>
  </si>
  <si>
    <t>G6L3R1</t>
  </si>
  <si>
    <t>G6L3R2</t>
  </si>
  <si>
    <t>G6L3R6</t>
  </si>
  <si>
    <t>G6L3R8</t>
  </si>
  <si>
    <t>G6L3R9</t>
  </si>
  <si>
    <t>G6L3S1</t>
  </si>
  <si>
    <t>G6L3S5</t>
  </si>
  <si>
    <t>G6L3S6</t>
  </si>
  <si>
    <t>G6L3S7</t>
  </si>
  <si>
    <t>G6L3T1</t>
  </si>
  <si>
    <t>G6L3T2</t>
  </si>
  <si>
    <t>G6L3T3</t>
  </si>
  <si>
    <t>G6L3T4</t>
  </si>
  <si>
    <t>G6L3T7</t>
  </si>
  <si>
    <t>G6L3X3</t>
  </si>
  <si>
    <t>G6L3X4</t>
  </si>
  <si>
    <t>G6L3X5</t>
  </si>
  <si>
    <t>G6L3X6</t>
  </si>
  <si>
    <t>G6L3X7</t>
  </si>
  <si>
    <t>G6L3X8</t>
  </si>
  <si>
    <t>G6L3X9</t>
  </si>
  <si>
    <t>G6L3Y1</t>
  </si>
  <si>
    <t>G6L3Y2</t>
  </si>
  <si>
    <t>G6L4A1</t>
  </si>
  <si>
    <t>G6L4B9</t>
  </si>
  <si>
    <t>G6L4C1</t>
  </si>
  <si>
    <t>G6L4C2</t>
  </si>
  <si>
    <t>G6L4C8</t>
  </si>
  <si>
    <t>G6L4E8</t>
  </si>
  <si>
    <t>G6L4J7</t>
  </si>
  <si>
    <t>G6L4M5</t>
  </si>
  <si>
    <t>G6L4M7</t>
  </si>
  <si>
    <t>G6L4P9</t>
  </si>
  <si>
    <t>G6L4T4</t>
  </si>
  <si>
    <t>G6L4X6</t>
  </si>
  <si>
    <t>G6L4Z4</t>
  </si>
  <si>
    <t>G6L5G3</t>
  </si>
  <si>
    <t>G6L5H3</t>
  </si>
  <si>
    <t>G6L5H4</t>
  </si>
  <si>
    <t>G6L5H5</t>
  </si>
  <si>
    <t>G6L5H6</t>
  </si>
  <si>
    <t>G6L5H7</t>
  </si>
  <si>
    <t>G6L5H8</t>
  </si>
  <si>
    <t>G6L5H9</t>
  </si>
  <si>
    <t>G6L5J1</t>
  </si>
  <si>
    <t>G6L5J2</t>
  </si>
  <si>
    <t>G6L5J3</t>
  </si>
  <si>
    <t>G6L5J4</t>
  </si>
  <si>
    <t>G6L5J5</t>
  </si>
  <si>
    <t>G6L5J6</t>
  </si>
  <si>
    <t>G6L5J7</t>
  </si>
  <si>
    <t>G6L5J8</t>
  </si>
  <si>
    <t>G6L5J9</t>
  </si>
  <si>
    <t>G6L5K1</t>
  </si>
  <si>
    <t>G6L5K2</t>
  </si>
  <si>
    <t>G6L5M2</t>
  </si>
  <si>
    <t>G6L5M3</t>
  </si>
  <si>
    <t>G6L5M4</t>
  </si>
  <si>
    <t>G6L5M5</t>
  </si>
  <si>
    <t>G6L5M7</t>
  </si>
  <si>
    <t>G6L5M8</t>
  </si>
  <si>
    <t>G6L5N2</t>
  </si>
  <si>
    <t>G6L5P6</t>
  </si>
  <si>
    <t>G6L5P7</t>
  </si>
  <si>
    <t>G6L5P9</t>
  </si>
  <si>
    <t>G6L5R1</t>
  </si>
  <si>
    <t>G6L5R3</t>
  </si>
  <si>
    <t>G6L5R8</t>
  </si>
  <si>
    <t>G6L5S1</t>
  </si>
  <si>
    <t>G6L5S2</t>
  </si>
  <si>
    <t>G6L5S3</t>
  </si>
  <si>
    <t>G6L5S4</t>
  </si>
  <si>
    <t>G6L5S8</t>
  </si>
  <si>
    <t>G6L5S9</t>
  </si>
  <si>
    <t>G6L5T1</t>
  </si>
  <si>
    <t>G6L5T6</t>
  </si>
  <si>
    <t>G6L5T7</t>
  </si>
  <si>
    <t>G6L5V7</t>
  </si>
  <si>
    <t>G6P0A8</t>
  </si>
  <si>
    <t>G6P0E9</t>
  </si>
  <si>
    <t>G6P0G1</t>
  </si>
  <si>
    <t>G6P1G1</t>
  </si>
  <si>
    <t>G6P1K7</t>
  </si>
  <si>
    <t>G6P1N2</t>
  </si>
  <si>
    <t>G6P1N3</t>
  </si>
  <si>
    <t>G6P1N5</t>
  </si>
  <si>
    <t>G6P1N6</t>
  </si>
  <si>
    <t>G6P1N7</t>
  </si>
  <si>
    <t>G6P1N9</t>
  </si>
  <si>
    <t>G6P1P1</t>
  </si>
  <si>
    <t>G6P1P2</t>
  </si>
  <si>
    <t>G6P1P3</t>
  </si>
  <si>
    <t>G6P1P6</t>
  </si>
  <si>
    <t>G6P1P7</t>
  </si>
  <si>
    <t>G6P1P8</t>
  </si>
  <si>
    <t>G6P1P9</t>
  </si>
  <si>
    <t>G6P1R2</t>
  </si>
  <si>
    <t>G6P1R4</t>
  </si>
  <si>
    <t>G6P1R5</t>
  </si>
  <si>
    <t>G6P1R6</t>
  </si>
  <si>
    <t>G6P1R7</t>
  </si>
  <si>
    <t>G6P1R8</t>
  </si>
  <si>
    <t>G6P1Y3</t>
  </si>
  <si>
    <t>G6P1Y4</t>
  </si>
  <si>
    <t>G6P1Y8</t>
  </si>
  <si>
    <t>G6P1Z4</t>
  </si>
  <si>
    <t>G6P1Z5</t>
  </si>
  <si>
    <t>G6P1Z7</t>
  </si>
  <si>
    <t>G6P1Z8</t>
  </si>
  <si>
    <t>G6P1Z9</t>
  </si>
  <si>
    <t>G6P2A2</t>
  </si>
  <si>
    <t>G6P2A3</t>
  </si>
  <si>
    <t>G6P2A4</t>
  </si>
  <si>
    <t>G6P2A9</t>
  </si>
  <si>
    <t>G6P2B1</t>
  </si>
  <si>
    <t>G6P2B5</t>
  </si>
  <si>
    <t>G6P2B6</t>
  </si>
  <si>
    <t>G6P2B8</t>
  </si>
  <si>
    <t>G6P2E5</t>
  </si>
  <si>
    <t>G6P2E6</t>
  </si>
  <si>
    <t>G6P2E7</t>
  </si>
  <si>
    <t>G6P2E8</t>
  </si>
  <si>
    <t>G6P2E9</t>
  </si>
  <si>
    <t>G6P2G1</t>
  </si>
  <si>
    <t>G6P2G2</t>
  </si>
  <si>
    <t>G6P2K8</t>
  </si>
  <si>
    <t>G6P2L3</t>
  </si>
  <si>
    <t>G6P2L4</t>
  </si>
  <si>
    <t>G6P2L9</t>
  </si>
  <si>
    <t>G6P2N2</t>
  </si>
  <si>
    <t>G6P2N6</t>
  </si>
  <si>
    <t>G6P2N7</t>
  </si>
  <si>
    <t>G6P3H5</t>
  </si>
  <si>
    <t>G6P3H9</t>
  </si>
  <si>
    <t>G6P3J1</t>
  </si>
  <si>
    <t>G6P3J4</t>
  </si>
  <si>
    <t>G6P3J5</t>
  </si>
  <si>
    <t>G6P3K1</t>
  </si>
  <si>
    <t>G6P3K4</t>
  </si>
  <si>
    <t>G6P3K9</t>
  </si>
  <si>
    <t>G6P3L2</t>
  </si>
  <si>
    <t>G6P3L3</t>
  </si>
  <si>
    <t>G6P3L8</t>
  </si>
  <si>
    <t>G6P3L9</t>
  </si>
  <si>
    <t>G6P3M1</t>
  </si>
  <si>
    <t>G6P3M2</t>
  </si>
  <si>
    <t>G6P3M4</t>
  </si>
  <si>
    <t>G6P3M6</t>
  </si>
  <si>
    <t>G6P3M7</t>
  </si>
  <si>
    <t>G6P3N3</t>
  </si>
  <si>
    <t>G6P3N4</t>
  </si>
  <si>
    <t>G6P3N5</t>
  </si>
  <si>
    <t>G6P3N6</t>
  </si>
  <si>
    <t>G6P3N8</t>
  </si>
  <si>
    <t>G6P3P1</t>
  </si>
  <si>
    <t>G6P3P2</t>
  </si>
  <si>
    <t>G6P3P3</t>
  </si>
  <si>
    <t>G6P3P5</t>
  </si>
  <si>
    <t>G6P3P6</t>
  </si>
  <si>
    <t>G6P3P8</t>
  </si>
  <si>
    <t>G6P3P9</t>
  </si>
  <si>
    <t>G6P3R1</t>
  </si>
  <si>
    <t>G6P3R2</t>
  </si>
  <si>
    <t>G6P3S7</t>
  </si>
  <si>
    <t>G6P3S8</t>
  </si>
  <si>
    <t>G6P3S9</t>
  </si>
  <si>
    <t>G6P3Z1</t>
  </si>
  <si>
    <t>G6P3Z3</t>
  </si>
  <si>
    <t>G6P3Z4</t>
  </si>
  <si>
    <t>G6P3Z5</t>
  </si>
  <si>
    <t>G6P3Z6</t>
  </si>
  <si>
    <t>G6P3Z8</t>
  </si>
  <si>
    <t>G6P3Z9</t>
  </si>
  <si>
    <t>G6P4C3</t>
  </si>
  <si>
    <t>G6P4C4</t>
  </si>
  <si>
    <t>G6P4C5</t>
  </si>
  <si>
    <t>G6P4C6</t>
  </si>
  <si>
    <t>G6P4C7</t>
  </si>
  <si>
    <t>G6P4C8</t>
  </si>
  <si>
    <t>G6P4C9</t>
  </si>
  <si>
    <t>G6P4E1</t>
  </si>
  <si>
    <t>G6P4E2</t>
  </si>
  <si>
    <t>G6P4E3</t>
  </si>
  <si>
    <t>G6P4E4</t>
  </si>
  <si>
    <t>G6P4E5</t>
  </si>
  <si>
    <t>G6P4E6</t>
  </si>
  <si>
    <t>G6P4G5</t>
  </si>
  <si>
    <t>G6P4G6</t>
  </si>
  <si>
    <t>G6P4G7</t>
  </si>
  <si>
    <t>G6P4G8</t>
  </si>
  <si>
    <t>G6P4H3</t>
  </si>
  <si>
    <t>G6P4H5</t>
  </si>
  <si>
    <t>G6P4H6</t>
  </si>
  <si>
    <t>G6P4H7</t>
  </si>
  <si>
    <t>G6P4H8</t>
  </si>
  <si>
    <t>G6P4H9</t>
  </si>
  <si>
    <t>G6P4J1</t>
  </si>
  <si>
    <t>G6P4J2</t>
  </si>
  <si>
    <t>G6P4J3</t>
  </si>
  <si>
    <t>G6P4K3</t>
  </si>
  <si>
    <t>G6P4K4</t>
  </si>
  <si>
    <t>G6P4K5</t>
  </si>
  <si>
    <t>G6P4K6</t>
  </si>
  <si>
    <t>G6P4K7</t>
  </si>
  <si>
    <t>G6P4M2</t>
  </si>
  <si>
    <t>G6P4M3</t>
  </si>
  <si>
    <t>G6P4M5</t>
  </si>
  <si>
    <t>G6P4M6</t>
  </si>
  <si>
    <t>G6P4P9</t>
  </si>
  <si>
    <t>G6P4R1</t>
  </si>
  <si>
    <t>G6P4Z1</t>
  </si>
  <si>
    <t>G6P4Z8</t>
  </si>
  <si>
    <t>G6P4Z9</t>
  </si>
  <si>
    <t>G6P5A3</t>
  </si>
  <si>
    <t>G6P5A4</t>
  </si>
  <si>
    <t>G6P5A5</t>
  </si>
  <si>
    <t>G6P5A6</t>
  </si>
  <si>
    <t>G6P5A7</t>
  </si>
  <si>
    <t>G6P5A8</t>
  </si>
  <si>
    <t>G6P5A9</t>
  </si>
  <si>
    <t>G6P5B1</t>
  </si>
  <si>
    <t>G6P5B2</t>
  </si>
  <si>
    <t>G6P5B3</t>
  </si>
  <si>
    <t>G6P5B4</t>
  </si>
  <si>
    <t>G6P5B5</t>
  </si>
  <si>
    <t>G6P5B6</t>
  </si>
  <si>
    <t>G6P5B7</t>
  </si>
  <si>
    <t>G6P5B8</t>
  </si>
  <si>
    <t>G6P5B9</t>
  </si>
  <si>
    <t>G6P5C1</t>
  </si>
  <si>
    <t>G6P5C2</t>
  </si>
  <si>
    <t>G6P5C3</t>
  </si>
  <si>
    <t>G6P5C4</t>
  </si>
  <si>
    <t>G6P5C5</t>
  </si>
  <si>
    <t>G6P5C6</t>
  </si>
  <si>
    <t>G6P5C9</t>
  </si>
  <si>
    <t>G6P5E2</t>
  </si>
  <si>
    <t>G6P5E4</t>
  </si>
  <si>
    <t>G6P5E6</t>
  </si>
  <si>
    <t>G6P5E7</t>
  </si>
  <si>
    <t>G6P5J5</t>
  </si>
  <si>
    <t>G6P5M2</t>
  </si>
  <si>
    <t>G6P5R5</t>
  </si>
  <si>
    <t>G6P5R6</t>
  </si>
  <si>
    <t>G6P5R7</t>
  </si>
  <si>
    <t>G6P5R8</t>
  </si>
  <si>
    <t>G6P5R9</t>
  </si>
  <si>
    <t>G6P5T1</t>
  </si>
  <si>
    <t>G6P5T2</t>
  </si>
  <si>
    <t>G6P5T3</t>
  </si>
  <si>
    <t>G6P5T4</t>
  </si>
  <si>
    <t>G6P5T5</t>
  </si>
  <si>
    <t>G6P5V1</t>
  </si>
  <si>
    <t>G6P5V2</t>
  </si>
  <si>
    <t>G6P5V3</t>
  </si>
  <si>
    <t>G6P5W9</t>
  </si>
  <si>
    <t>G6P5X2</t>
  </si>
  <si>
    <t>G6P5X5</t>
  </si>
  <si>
    <t>G6P5Y9</t>
  </si>
  <si>
    <t>G6P5Z1</t>
  </si>
  <si>
    <t>G6P5Z2</t>
  </si>
  <si>
    <t>G6P5Z4</t>
  </si>
  <si>
    <t>G6P5Z5</t>
  </si>
  <si>
    <t>G6P5Z6</t>
  </si>
  <si>
    <t>G6P5Z7</t>
  </si>
  <si>
    <t>G6P5Z9</t>
  </si>
  <si>
    <t>G6P6A1</t>
  </si>
  <si>
    <t>G6P6C4</t>
  </si>
  <si>
    <t>G6P6C5</t>
  </si>
  <si>
    <t>G6P6C6</t>
  </si>
  <si>
    <t>G6P6C8</t>
  </si>
  <si>
    <t>G6P6G6</t>
  </si>
  <si>
    <t>G6P6G7</t>
  </si>
  <si>
    <t>G6P6G8</t>
  </si>
  <si>
    <t>G6P6G9</t>
  </si>
  <si>
    <t>G6P6H1</t>
  </si>
  <si>
    <t>G6P6H2</t>
  </si>
  <si>
    <t>G6P6H3</t>
  </si>
  <si>
    <t>G6P6H5</t>
  </si>
  <si>
    <t>G6P6H7</t>
  </si>
  <si>
    <t>G6P6H8</t>
  </si>
  <si>
    <t>G6P6H9</t>
  </si>
  <si>
    <t>G6P6J1</t>
  </si>
  <si>
    <t>G6P6J2</t>
  </si>
  <si>
    <t>G6P6J3</t>
  </si>
  <si>
    <t>G6P6J4</t>
  </si>
  <si>
    <t>G6P6J5</t>
  </si>
  <si>
    <t>G6P6J6</t>
  </si>
  <si>
    <t>G6P6J7</t>
  </si>
  <si>
    <t>G6P6J8</t>
  </si>
  <si>
    <t>G6P6J9</t>
  </si>
  <si>
    <t>G6P6K1</t>
  </si>
  <si>
    <t>G6P6L5</t>
  </si>
  <si>
    <t>G6P6L7</t>
  </si>
  <si>
    <t>G6P6L8</t>
  </si>
  <si>
    <t>G6P6R6</t>
  </si>
  <si>
    <t>G6P6T5</t>
  </si>
  <si>
    <t>G6P6T6</t>
  </si>
  <si>
    <t>G6P6T7</t>
  </si>
  <si>
    <t>G6P6T8</t>
  </si>
  <si>
    <t>G6P6X2</t>
  </si>
  <si>
    <t>G6P6X3</t>
  </si>
  <si>
    <t>G6P6X5</t>
  </si>
  <si>
    <t>G6P6X7</t>
  </si>
  <si>
    <t>G6P6X9</t>
  </si>
  <si>
    <t>G6P6Y4</t>
  </si>
  <si>
    <t>G6P6Y6</t>
  </si>
  <si>
    <t>G6P6Z1</t>
  </si>
  <si>
    <t>G6P6Z4</t>
  </si>
  <si>
    <t>G6P6Z8</t>
  </si>
  <si>
    <t>G6P6Z9</t>
  </si>
  <si>
    <t>G6P7A2</t>
  </si>
  <si>
    <t>G6P7A4</t>
  </si>
  <si>
    <t>G6P7A5</t>
  </si>
  <si>
    <t>G6P7A6</t>
  </si>
  <si>
    <t>G6P7C1</t>
  </si>
  <si>
    <t>G6P7C2</t>
  </si>
  <si>
    <t>G6P7C3</t>
  </si>
  <si>
    <t>G6P7C4</t>
  </si>
  <si>
    <t>G6P7C8</t>
  </si>
  <si>
    <t>G6P7C9</t>
  </si>
  <si>
    <t>G6P7E9</t>
  </si>
  <si>
    <t>G6P7G2</t>
  </si>
  <si>
    <t>G6P7G4</t>
  </si>
  <si>
    <t>G6P7H5</t>
  </si>
  <si>
    <t>G6P7H8</t>
  </si>
  <si>
    <t>G6P7J3</t>
  </si>
  <si>
    <t>G6P7K2</t>
  </si>
  <si>
    <t>G6P7K3</t>
  </si>
  <si>
    <t>G6P7K5</t>
  </si>
  <si>
    <t>G6P7K6</t>
  </si>
  <si>
    <t>G6P7S8</t>
  </si>
  <si>
    <t>G6P7S9</t>
  </si>
  <si>
    <t>G6P7V1</t>
  </si>
  <si>
    <t>G6P7Z3</t>
  </si>
  <si>
    <t>G6P7Z6</t>
  </si>
  <si>
    <t>G6P7Z7</t>
  </si>
  <si>
    <t>G6P8A3</t>
  </si>
  <si>
    <t>G6P8A9</t>
  </si>
  <si>
    <t>G6P8B1</t>
  </si>
  <si>
    <t>G6P8C1</t>
  </si>
  <si>
    <t>G6P8E2</t>
  </si>
  <si>
    <t>G6P8G5</t>
  </si>
  <si>
    <t>G6P8H1</t>
  </si>
  <si>
    <t>G6P8H2</t>
  </si>
  <si>
    <t>G6P8H3</t>
  </si>
  <si>
    <t>G6P8H4</t>
  </si>
  <si>
    <t>G6P8H5</t>
  </si>
  <si>
    <t>G6P8K6</t>
  </si>
  <si>
    <t>G6P8K8</t>
  </si>
  <si>
    <t>G6P8M6</t>
  </si>
  <si>
    <t>G6P8N8</t>
  </si>
  <si>
    <t>G6P8N9</t>
  </si>
  <si>
    <t>G6P8S6</t>
  </si>
  <si>
    <t>G6P8S7</t>
  </si>
  <si>
    <t>G6P8V5</t>
  </si>
  <si>
    <t>G6P8V8</t>
  </si>
  <si>
    <t>G6P8W3</t>
  </si>
  <si>
    <t>G6P8W9</t>
  </si>
  <si>
    <t>G6P9A6</t>
  </si>
  <si>
    <t>G6P9A7</t>
  </si>
  <si>
    <t>G6P9B6</t>
  </si>
  <si>
    <t>G6P9B7</t>
  </si>
  <si>
    <t>G6P9C1</t>
  </si>
  <si>
    <t>G6P9C6</t>
  </si>
  <si>
    <t>G6P9E1</t>
  </si>
  <si>
    <t>G6P9E9</t>
  </si>
  <si>
    <t>G6P9G1</t>
  </si>
  <si>
    <t>G6P9G2</t>
  </si>
  <si>
    <t>G6P9G5</t>
  </si>
  <si>
    <t>G6P9H5</t>
  </si>
  <si>
    <t>G6P9J1</t>
  </si>
  <si>
    <t>G6P9J2</t>
  </si>
  <si>
    <t>G6P9J9</t>
  </si>
  <si>
    <t>G6P9K8</t>
  </si>
  <si>
    <t>G6P9M5</t>
  </si>
  <si>
    <t>G6P9M9</t>
  </si>
  <si>
    <t>G6P9N3</t>
  </si>
  <si>
    <t>G6P9P6</t>
  </si>
  <si>
    <t>G6P9P9</t>
  </si>
  <si>
    <t>G6P9R6</t>
  </si>
  <si>
    <t>G6P9T6</t>
  </si>
  <si>
    <t>G6P9T7</t>
  </si>
  <si>
    <t>G6P9V2</t>
  </si>
  <si>
    <t>G6P9V5</t>
  </si>
  <si>
    <t>G6P9X4</t>
  </si>
  <si>
    <t>G6P9X5</t>
  </si>
  <si>
    <t>G6P9X7</t>
  </si>
  <si>
    <t>G6P9X8</t>
  </si>
  <si>
    <t>G6R0A2</t>
  </si>
  <si>
    <t>G6R0A3</t>
  </si>
  <si>
    <t>G6R0A4</t>
  </si>
  <si>
    <t>G6R0A5</t>
  </si>
  <si>
    <t>G6R0A8</t>
  </si>
  <si>
    <t>G6R0A9</t>
  </si>
  <si>
    <t>G6R0B1</t>
  </si>
  <si>
    <t>G6R1G5</t>
  </si>
  <si>
    <t>G6R1N4</t>
  </si>
  <si>
    <t>G6R1N5</t>
  </si>
  <si>
    <t>G6R1N6</t>
  </si>
  <si>
    <t>G6R1N7</t>
  </si>
  <si>
    <t>G6R1N8</t>
  </si>
  <si>
    <t>G6R1N9</t>
  </si>
  <si>
    <t>G6S0A1</t>
  </si>
  <si>
    <t>G6S0A3</t>
  </si>
  <si>
    <t>G6S0A4</t>
  </si>
  <si>
    <t>G6S0C5</t>
  </si>
  <si>
    <t>G6S0S4</t>
  </si>
  <si>
    <t>G6S0S5</t>
  </si>
  <si>
    <t>G6S0S6</t>
  </si>
  <si>
    <t>G6S0S7</t>
  </si>
  <si>
    <t>G6S0S8</t>
  </si>
  <si>
    <t>G6S1G2</t>
  </si>
  <si>
    <t>G6S1H6</t>
  </si>
  <si>
    <t>G6S1K2</t>
  </si>
  <si>
    <t>G6S1K9</t>
  </si>
  <si>
    <t>G6S1L1</t>
  </si>
  <si>
    <t>G6S1N2</t>
  </si>
  <si>
    <t>G6T0L4</t>
  </si>
  <si>
    <t>G6T0L5</t>
  </si>
  <si>
    <t>G6T0N4</t>
  </si>
  <si>
    <t>G6T0N5</t>
  </si>
  <si>
    <t>G6T0N6</t>
  </si>
  <si>
    <t>G6T0X4</t>
  </si>
  <si>
    <t>G6T0X5</t>
  </si>
  <si>
    <t>G6T0X6</t>
  </si>
  <si>
    <t>G6T1C4</t>
  </si>
  <si>
    <t>G6T1C5</t>
  </si>
  <si>
    <t>G6T1C6</t>
  </si>
  <si>
    <t>G6T1C7</t>
  </si>
  <si>
    <t>G6T1C8</t>
  </si>
  <si>
    <t>G6T1C9</t>
  </si>
  <si>
    <t>G6T1E1</t>
  </si>
  <si>
    <t>G6T1E2</t>
  </si>
  <si>
    <t>G6T1E3</t>
  </si>
  <si>
    <t>G6T1E4</t>
  </si>
  <si>
    <t>G6T1E5</t>
  </si>
  <si>
    <t>G6T1E6</t>
  </si>
  <si>
    <t>G6T1E7</t>
  </si>
  <si>
    <t>G6T1E8</t>
  </si>
  <si>
    <t>G6T1E9</t>
  </si>
  <si>
    <t>G6T1G7</t>
  </si>
  <si>
    <t>G6T1H3</t>
  </si>
  <si>
    <t>G6T1K9</t>
  </si>
  <si>
    <t>G6T1L2</t>
  </si>
  <si>
    <t>G6T1T2</t>
  </si>
  <si>
    <t>G6T2C5</t>
  </si>
  <si>
    <t>G6T2H7</t>
  </si>
  <si>
    <t>G6T2K7</t>
  </si>
  <si>
    <t>G6T2L5</t>
  </si>
  <si>
    <t>G6T2M9</t>
  </si>
  <si>
    <t>G6W0A7</t>
  </si>
  <si>
    <t>G6W0C6</t>
  </si>
  <si>
    <t>G6W0E4</t>
  </si>
  <si>
    <t>G6W1H7</t>
  </si>
  <si>
    <t>G6W5W2</t>
  </si>
  <si>
    <t>G6W6B3</t>
  </si>
  <si>
    <t>G6W6J1</t>
  </si>
  <si>
    <t>G6W6N4</t>
  </si>
  <si>
    <t>G6W6P4</t>
  </si>
  <si>
    <t>G6W6P6</t>
  </si>
  <si>
    <t>G6W6P7</t>
  </si>
  <si>
    <t>G6W6P8</t>
  </si>
  <si>
    <t>G6W6P9</t>
  </si>
  <si>
    <t>G6W6R2</t>
  </si>
  <si>
    <t>G6W6R3</t>
  </si>
  <si>
    <t>G6W6R4</t>
  </si>
  <si>
    <t>G6W6R5</t>
  </si>
  <si>
    <t>G6W6V3</t>
  </si>
  <si>
    <t>G6W6X3</t>
  </si>
  <si>
    <t>G6W6X6</t>
  </si>
  <si>
    <t>G6W6X7</t>
  </si>
  <si>
    <t>G6W6X8</t>
  </si>
  <si>
    <t>G6W6Y5</t>
  </si>
  <si>
    <t>G6W6Y6</t>
  </si>
  <si>
    <t>G6W6Y7</t>
  </si>
  <si>
    <t>G6W7G8</t>
  </si>
  <si>
    <t>G6W7L3</t>
  </si>
  <si>
    <t>G6W7L4</t>
  </si>
  <si>
    <t>G6W7M2</t>
  </si>
  <si>
    <t>G6W7M7</t>
  </si>
  <si>
    <t>G6W7N4</t>
  </si>
  <si>
    <t>G6W7N5</t>
  </si>
  <si>
    <t>G6W7P5</t>
  </si>
  <si>
    <t>G6W7R2</t>
  </si>
  <si>
    <t>G6W7T4</t>
  </si>
  <si>
    <t>G6W7T6</t>
  </si>
  <si>
    <t>G6W7T9</t>
  </si>
  <si>
    <t>G6W7V3</t>
  </si>
  <si>
    <t>G6W7V5</t>
  </si>
  <si>
    <t>G6W7V7</t>
  </si>
  <si>
    <t>G6W7V8</t>
  </si>
  <si>
    <t>G6W7W2</t>
  </si>
  <si>
    <t>G6W7X4</t>
  </si>
  <si>
    <t>G6W7Z1</t>
  </si>
  <si>
    <t>G6W7Z2</t>
  </si>
  <si>
    <t>G6W8B4</t>
  </si>
  <si>
    <t>G6W8B7</t>
  </si>
  <si>
    <t>G6W8B8</t>
  </si>
  <si>
    <t>G6W8B9</t>
  </si>
  <si>
    <t>G6W8C1</t>
  </si>
  <si>
    <t>G6W8C3</t>
  </si>
  <si>
    <t>G6W8C4</t>
  </si>
  <si>
    <t>G6W8C5</t>
  </si>
  <si>
    <t>G6W8C6</t>
  </si>
  <si>
    <t>G6W8E1</t>
  </si>
  <si>
    <t>G6W8E2</t>
  </si>
  <si>
    <t>G6W8E3</t>
  </si>
  <si>
    <t>G6W8G6</t>
  </si>
  <si>
    <t>G6W8G7</t>
  </si>
  <si>
    <t>G6X1A1</t>
  </si>
  <si>
    <t>G6X1A4</t>
  </si>
  <si>
    <t>G6X1A6</t>
  </si>
  <si>
    <t>G6X1A7</t>
  </si>
  <si>
    <t>G6X1B3</t>
  </si>
  <si>
    <t>G6X1B6</t>
  </si>
  <si>
    <t>G6X1B7</t>
  </si>
  <si>
    <t>G6X1C1</t>
  </si>
  <si>
    <t>G6X1C8</t>
  </si>
  <si>
    <t>G6X1C9</t>
  </si>
  <si>
    <t>G6X1E6</t>
  </si>
  <si>
    <t>G6X1E9</t>
  </si>
  <si>
    <t>G6X1G6</t>
  </si>
  <si>
    <t>G6X1J8</t>
  </si>
  <si>
    <t>G6X3M4</t>
  </si>
  <si>
    <t>G6X3N5</t>
  </si>
  <si>
    <t>G6X3N6</t>
  </si>
  <si>
    <t>G6X3N7</t>
  </si>
  <si>
    <t>G6X3N8</t>
  </si>
  <si>
    <t>G6X3N9</t>
  </si>
  <si>
    <t>G6X3P1</t>
  </si>
  <si>
    <t>G6X3P3</t>
  </si>
  <si>
    <t>G6X3R2</t>
  </si>
  <si>
    <t>G6X3S5</t>
  </si>
  <si>
    <t>G7A2V1</t>
  </si>
  <si>
    <t>G7A3L5</t>
  </si>
  <si>
    <t>G7A3L6</t>
  </si>
  <si>
    <t>G7A3L8</t>
  </si>
  <si>
    <t>G7A3L9</t>
  </si>
  <si>
    <t>G7A3M2</t>
  </si>
  <si>
    <t>G7A3M4</t>
  </si>
  <si>
    <t>G7A3M8</t>
  </si>
  <si>
    <t>G7A3N1</t>
  </si>
  <si>
    <t>G7A3N2</t>
  </si>
  <si>
    <t>G7A3N3</t>
  </si>
  <si>
    <t>G7A3N4</t>
  </si>
  <si>
    <t>G7A3N5</t>
  </si>
  <si>
    <t>G7A5C7</t>
  </si>
  <si>
    <t>G7A5C8</t>
  </si>
  <si>
    <t>G7A5C9</t>
  </si>
  <si>
    <t>G7B0J9</t>
  </si>
  <si>
    <t>G7B2M4</t>
  </si>
  <si>
    <t>G7B2M5</t>
  </si>
  <si>
    <t>G7B2M6</t>
  </si>
  <si>
    <t>G7B2M7</t>
  </si>
  <si>
    <t>G7B2M8</t>
  </si>
  <si>
    <t>G7B2M9</t>
  </si>
  <si>
    <t>G7B2N1</t>
  </si>
  <si>
    <t>G7B2N2</t>
  </si>
  <si>
    <t>G7B2N6</t>
  </si>
  <si>
    <t>G7B2N7</t>
  </si>
  <si>
    <t>G7B2N8</t>
  </si>
  <si>
    <t>G7B2N9</t>
  </si>
  <si>
    <t>G7B2P2</t>
  </si>
  <si>
    <t>G7B2P3</t>
  </si>
  <si>
    <t>G7B2P4</t>
  </si>
  <si>
    <t>G7B2P5</t>
  </si>
  <si>
    <t>G7B2P6</t>
  </si>
  <si>
    <t>G7B2P7</t>
  </si>
  <si>
    <t>G7B2P8</t>
  </si>
  <si>
    <t>G7B2R1</t>
  </si>
  <si>
    <t>G7B2R8</t>
  </si>
  <si>
    <t>G7B2S1</t>
  </si>
  <si>
    <t>G7B2S2</t>
  </si>
  <si>
    <t>G7B2S3</t>
  </si>
  <si>
    <t>G7B2S4</t>
  </si>
  <si>
    <t>G7B2S5</t>
  </si>
  <si>
    <t>G7B2S6</t>
  </si>
  <si>
    <t>G7B2S7</t>
  </si>
  <si>
    <t>G7B2S9</t>
  </si>
  <si>
    <t>G7B2T8</t>
  </si>
  <si>
    <t>G7B2T9</t>
  </si>
  <si>
    <t>G7B2X1</t>
  </si>
  <si>
    <t>G7B2X2</t>
  </si>
  <si>
    <t>G7B2X3</t>
  </si>
  <si>
    <t>G7B3B3</t>
  </si>
  <si>
    <t>G7B3B4</t>
  </si>
  <si>
    <t>G7B3B9</t>
  </si>
  <si>
    <t>G7B3C1</t>
  </si>
  <si>
    <t>G7B3C4</t>
  </si>
  <si>
    <t>G7B3C5</t>
  </si>
  <si>
    <t>G7B3C6</t>
  </si>
  <si>
    <t>G7B3C7</t>
  </si>
  <si>
    <t>G7B3C8</t>
  </si>
  <si>
    <t>G7B3G6</t>
  </si>
  <si>
    <t>G7B3G7</t>
  </si>
  <si>
    <t>G7B3G8</t>
  </si>
  <si>
    <t>G7B3G9</t>
  </si>
  <si>
    <t>G7B3H1</t>
  </si>
  <si>
    <t>G7B3J5</t>
  </si>
  <si>
    <t>G7B3J6</t>
  </si>
  <si>
    <t>G7B3J7</t>
  </si>
  <si>
    <t>G7B3J9</t>
  </si>
  <si>
    <t>G7B3K3</t>
  </si>
  <si>
    <t>G7B3K4</t>
  </si>
  <si>
    <t>G7B3K6</t>
  </si>
  <si>
    <t>G7B3L4</t>
  </si>
  <si>
    <t>G7B3L5</t>
  </si>
  <si>
    <t>G7B3M4</t>
  </si>
  <si>
    <t>G7B3M5</t>
  </si>
  <si>
    <t>G7B3M6</t>
  </si>
  <si>
    <t>G7B3M7</t>
  </si>
  <si>
    <t>G7B3N1</t>
  </si>
  <si>
    <t>G7B3N5</t>
  </si>
  <si>
    <t>G7B3N6</t>
  </si>
  <si>
    <t>G7B3N7</t>
  </si>
  <si>
    <t>G7B4N1</t>
  </si>
  <si>
    <t>G7H0A3</t>
  </si>
  <si>
    <t>G7H0C1</t>
  </si>
  <si>
    <t>G7H0C2</t>
  </si>
  <si>
    <t>G7H0C3</t>
  </si>
  <si>
    <t>G7H0C4</t>
  </si>
  <si>
    <t>G7H0C5</t>
  </si>
  <si>
    <t>G7H0C8</t>
  </si>
  <si>
    <t>G7H0C9</t>
  </si>
  <si>
    <t>G7H0E1</t>
  </si>
  <si>
    <t>G7H0E2</t>
  </si>
  <si>
    <t>G7H0E3</t>
  </si>
  <si>
    <t>G7H0E4</t>
  </si>
  <si>
    <t>G7H0E5</t>
  </si>
  <si>
    <t>G7H0E6</t>
  </si>
  <si>
    <t>G7H0E7</t>
  </si>
  <si>
    <t>G7H0E8</t>
  </si>
  <si>
    <t>G7H0E9</t>
  </si>
  <si>
    <t>G7H0G1</t>
  </si>
  <si>
    <t>G7H0G2</t>
  </si>
  <si>
    <t>G7H0G3</t>
  </si>
  <si>
    <t>G7H0G5</t>
  </si>
  <si>
    <t>G7H0G6</t>
  </si>
  <si>
    <t>G7H0G8</t>
  </si>
  <si>
    <t>G7H0G9</t>
  </si>
  <si>
    <t>G7H0H2</t>
  </si>
  <si>
    <t>G7H1N9</t>
  </si>
  <si>
    <t>G7H1P1</t>
  </si>
  <si>
    <t>G7H1X6</t>
  </si>
  <si>
    <t>G7H1Z7</t>
  </si>
  <si>
    <t>G7H2B4</t>
  </si>
  <si>
    <t>G7H2B5</t>
  </si>
  <si>
    <t>G7H2N4</t>
  </si>
  <si>
    <t>G7H2P3</t>
  </si>
  <si>
    <t>G7H2P5</t>
  </si>
  <si>
    <t>G7H2P6</t>
  </si>
  <si>
    <t>G7H2P7</t>
  </si>
  <si>
    <t>G7H2P8</t>
  </si>
  <si>
    <t>G7H2S2</t>
  </si>
  <si>
    <t>G7H2S3</t>
  </si>
  <si>
    <t>G7H2S7</t>
  </si>
  <si>
    <t>G7H2T1</t>
  </si>
  <si>
    <t>G7H2T2</t>
  </si>
  <si>
    <t>G7H2T9</t>
  </si>
  <si>
    <t>G7H3M3</t>
  </si>
  <si>
    <t>G7H3P5</t>
  </si>
  <si>
    <t>G7H3S3</t>
  </si>
  <si>
    <t>G7H3S5</t>
  </si>
  <si>
    <t>G7H3T8</t>
  </si>
  <si>
    <t>G7H3V6</t>
  </si>
  <si>
    <t>G7H3W4</t>
  </si>
  <si>
    <t>G7H3Y4</t>
  </si>
  <si>
    <t>G7H4A1</t>
  </si>
  <si>
    <t>G7H5J2</t>
  </si>
  <si>
    <t>G7H6C8</t>
  </si>
  <si>
    <t>G7H6H7</t>
  </si>
  <si>
    <t>G7H6J5</t>
  </si>
  <si>
    <t>G7H6M4</t>
  </si>
  <si>
    <t>G7H6R3</t>
  </si>
  <si>
    <t>G7H6S4</t>
  </si>
  <si>
    <t>G7H6V3</t>
  </si>
  <si>
    <t>G7H6Y2</t>
  </si>
  <si>
    <t>G7H7B1</t>
  </si>
  <si>
    <t>G7H7B2</t>
  </si>
  <si>
    <t>G7H7K3</t>
  </si>
  <si>
    <t>G7H7K4</t>
  </si>
  <si>
    <t>G7H7K5</t>
  </si>
  <si>
    <t>G7H7K6</t>
  </si>
  <si>
    <t>G7H7L8</t>
  </si>
  <si>
    <t>G7H7N9</t>
  </si>
  <si>
    <t>G7H8A5</t>
  </si>
  <si>
    <t>G7H8E2</t>
  </si>
  <si>
    <t>G7J0A6</t>
  </si>
  <si>
    <t>G7J0A7</t>
  </si>
  <si>
    <t>G7J0A8</t>
  </si>
  <si>
    <t>G7J0A9</t>
  </si>
  <si>
    <t>G7J0B1</t>
  </si>
  <si>
    <t>G7J0B2</t>
  </si>
  <si>
    <t>G7J0B3</t>
  </si>
  <si>
    <t>G7J0B4</t>
  </si>
  <si>
    <t>G7J0B5</t>
  </si>
  <si>
    <t>G7J0B6</t>
  </si>
  <si>
    <t>G7J0B7</t>
  </si>
  <si>
    <t>G7J0B8</t>
  </si>
  <si>
    <t>G7J0B9</t>
  </si>
  <si>
    <t>G7J0C1</t>
  </si>
  <si>
    <t>G7J0C2</t>
  </si>
  <si>
    <t>G7J0C3</t>
  </si>
  <si>
    <t>G7J0C4</t>
  </si>
  <si>
    <t>G7J0C6</t>
  </si>
  <si>
    <t>G7J0C7</t>
  </si>
  <si>
    <t>G7J0C8</t>
  </si>
  <si>
    <t>G7J0C9</t>
  </si>
  <si>
    <t>G7J0E1</t>
  </si>
  <si>
    <t>G7J0E2</t>
  </si>
  <si>
    <t>G7J0E3</t>
  </si>
  <si>
    <t>G7J0E4</t>
  </si>
  <si>
    <t>G7J0E5</t>
  </si>
  <si>
    <t>G7J0E6</t>
  </si>
  <si>
    <t>G7J0E7</t>
  </si>
  <si>
    <t>G7J0E8</t>
  </si>
  <si>
    <t>G7J0G2</t>
  </si>
  <si>
    <t>G7J0G3</t>
  </si>
  <si>
    <t>G7J0G4</t>
  </si>
  <si>
    <t>G7J0G5</t>
  </si>
  <si>
    <t>G7J0G8</t>
  </si>
  <si>
    <t>G7J0G9</t>
  </si>
  <si>
    <t>G7J0H1</t>
  </si>
  <si>
    <t>G7J0H2</t>
  </si>
  <si>
    <t>G7J0H3</t>
  </si>
  <si>
    <t>G7J0H4</t>
  </si>
  <si>
    <t>G7J0H5</t>
  </si>
  <si>
    <t>G7J0H6</t>
  </si>
  <si>
    <t>G7J0H7</t>
  </si>
  <si>
    <t>G7J0H8</t>
  </si>
  <si>
    <t>G7J1C2</t>
  </si>
  <si>
    <t>G7J1C3</t>
  </si>
  <si>
    <t>G7J1C4</t>
  </si>
  <si>
    <t>G7J1C5</t>
  </si>
  <si>
    <t>G7J1C6</t>
  </si>
  <si>
    <t>G7J1C7</t>
  </si>
  <si>
    <t>G7J1G9</t>
  </si>
  <si>
    <t>G7J1H3</t>
  </si>
  <si>
    <t>G7J1H4</t>
  </si>
  <si>
    <t>G7J1H9</t>
  </si>
  <si>
    <t>G7J1J1</t>
  </si>
  <si>
    <t>G7J1J2</t>
  </si>
  <si>
    <t>G7J1J3</t>
  </si>
  <si>
    <t>G7J1J4</t>
  </si>
  <si>
    <t>G7J1J5</t>
  </si>
  <si>
    <t>G7J1J7</t>
  </si>
  <si>
    <t>G7J1J9</t>
  </si>
  <si>
    <t>G7J1K3</t>
  </si>
  <si>
    <t>G7J1P9</t>
  </si>
  <si>
    <t>G7J1R1</t>
  </si>
  <si>
    <t>G7J1T3</t>
  </si>
  <si>
    <t>G7J2J5</t>
  </si>
  <si>
    <t>G7J3K1</t>
  </si>
  <si>
    <t>G7J3K2</t>
  </si>
  <si>
    <t>G7J3K3</t>
  </si>
  <si>
    <t>G7J3K4</t>
  </si>
  <si>
    <t>G7J3K5</t>
  </si>
  <si>
    <t>G7J3K6</t>
  </si>
  <si>
    <t>G7J3K9</t>
  </si>
  <si>
    <t>G7J3L1</t>
  </si>
  <si>
    <t>G7J3L2</t>
  </si>
  <si>
    <t>G7J3L5</t>
  </si>
  <si>
    <t>G7J3M9</t>
  </si>
  <si>
    <t>G7J3N1</t>
  </si>
  <si>
    <t>G7J3N2</t>
  </si>
  <si>
    <t>G7J3N3</t>
  </si>
  <si>
    <t>G7J3N4</t>
  </si>
  <si>
    <t>G7J3P7</t>
  </si>
  <si>
    <t>G7J3P8</t>
  </si>
  <si>
    <t>G7J3P9</t>
  </si>
  <si>
    <t>G7J3R1</t>
  </si>
  <si>
    <t>G7J3R6</t>
  </si>
  <si>
    <t>G7J3R7</t>
  </si>
  <si>
    <t>G7J3R8</t>
  </si>
  <si>
    <t>G7J3R9</t>
  </si>
  <si>
    <t>G7J3S4</t>
  </si>
  <si>
    <t>G7J3S5</t>
  </si>
  <si>
    <t>G7J3S6</t>
  </si>
  <si>
    <t>G7J3T8</t>
  </si>
  <si>
    <t>G7J3V1</t>
  </si>
  <si>
    <t>G7J3V6</t>
  </si>
  <si>
    <t>G7J3V8</t>
  </si>
  <si>
    <t>G7J3X7</t>
  </si>
  <si>
    <t>G7J3Y5</t>
  </si>
  <si>
    <t>G7J4A3</t>
  </si>
  <si>
    <t>G7J4B8</t>
  </si>
  <si>
    <t>G7J4E6</t>
  </si>
  <si>
    <t>G7J4E9</t>
  </si>
  <si>
    <t>G7J4G1</t>
  </si>
  <si>
    <t>G7J4G7</t>
  </si>
  <si>
    <t>G7J4H3</t>
  </si>
  <si>
    <t>G7J4H4</t>
  </si>
  <si>
    <t>G7J4J9</t>
  </si>
  <si>
    <t>G7J4M3</t>
  </si>
  <si>
    <t>G7J4M4</t>
  </si>
  <si>
    <t>G7J4R8</t>
  </si>
  <si>
    <t>G7J4V9</t>
  </si>
  <si>
    <t>G7J4Y7</t>
  </si>
  <si>
    <t>G7J4Y8</t>
  </si>
  <si>
    <t>G7J4Z3</t>
  </si>
  <si>
    <t>G7K1A1</t>
  </si>
  <si>
    <t>G7K1A2</t>
  </si>
  <si>
    <t>G7K1A3</t>
  </si>
  <si>
    <t>G7K1A4</t>
  </si>
  <si>
    <t>G7K1A5</t>
  </si>
  <si>
    <t>G7K1A6</t>
  </si>
  <si>
    <t>G7K1A7</t>
  </si>
  <si>
    <t>G7K1A8</t>
  </si>
  <si>
    <t>G7K1B9</t>
  </si>
  <si>
    <t>G7K1C1</t>
  </si>
  <si>
    <t>G7K1C4</t>
  </si>
  <si>
    <t>G7K1C5</t>
  </si>
  <si>
    <t>G7K1C6</t>
  </si>
  <si>
    <t>G7K1C7</t>
  </si>
  <si>
    <t>G7K1C8</t>
  </si>
  <si>
    <t>G7K1C9</t>
  </si>
  <si>
    <t>G7K1E4</t>
  </si>
  <si>
    <t>G7K1E6</t>
  </si>
  <si>
    <t>G7K1E7</t>
  </si>
  <si>
    <t>G7K1G6</t>
  </si>
  <si>
    <t>G7K1G7</t>
  </si>
  <si>
    <t>G7K1G8</t>
  </si>
  <si>
    <t>G7K1G9</t>
  </si>
  <si>
    <t>G7K1H2</t>
  </si>
  <si>
    <t>G7K1H3</t>
  </si>
  <si>
    <t>G7K1H4</t>
  </si>
  <si>
    <t>G7K1H5</t>
  </si>
  <si>
    <t>G7K1H6</t>
  </si>
  <si>
    <t>G7K1H7</t>
  </si>
  <si>
    <t>G7K1H8</t>
  </si>
  <si>
    <t>G7K1H9</t>
  </si>
  <si>
    <t>G7K1J1</t>
  </si>
  <si>
    <t>G7K1J3</t>
  </si>
  <si>
    <t>G7K1J4</t>
  </si>
  <si>
    <t>G7K1J5</t>
  </si>
  <si>
    <t>G7N0A1</t>
  </si>
  <si>
    <t>G7N0A2</t>
  </si>
  <si>
    <t>G7N0B2</t>
  </si>
  <si>
    <t>G7N1B4</t>
  </si>
  <si>
    <t>G7N1B5</t>
  </si>
  <si>
    <t>G7N1B6</t>
  </si>
  <si>
    <t>G7N1B7</t>
  </si>
  <si>
    <t>G7N1B8</t>
  </si>
  <si>
    <t>G7N1C2</t>
  </si>
  <si>
    <t>G7N1C3</t>
  </si>
  <si>
    <t>G7N1C4</t>
  </si>
  <si>
    <t>G7N1C5</t>
  </si>
  <si>
    <t>G7N1C6</t>
  </si>
  <si>
    <t>G7N1C7</t>
  </si>
  <si>
    <t>G7N1C9</t>
  </si>
  <si>
    <t>G7N1E4</t>
  </si>
  <si>
    <t>G7N1E5</t>
  </si>
  <si>
    <t>G7N1E6</t>
  </si>
  <si>
    <t>G7N1E7</t>
  </si>
  <si>
    <t>G7N1J9</t>
  </si>
  <si>
    <t>G7N1V4</t>
  </si>
  <si>
    <t>G7N1V8</t>
  </si>
  <si>
    <t>G7N1W4</t>
  </si>
  <si>
    <t>G7N1W5</t>
  </si>
  <si>
    <t>G7N1W6</t>
  </si>
  <si>
    <t>G7N1W7</t>
  </si>
  <si>
    <t>G7N1X8</t>
  </si>
  <si>
    <t>G7N1X9</t>
  </si>
  <si>
    <t>G7N1Y1</t>
  </si>
  <si>
    <t>G7N1Y4</t>
  </si>
  <si>
    <t>G7N1Y8</t>
  </si>
  <si>
    <t>G7N1Y9</t>
  </si>
  <si>
    <t>G7N2B2</t>
  </si>
  <si>
    <t>G7N2B8</t>
  </si>
  <si>
    <t>G7N2B9</t>
  </si>
  <si>
    <t>G7X0A4</t>
  </si>
  <si>
    <t>G7X0A5</t>
  </si>
  <si>
    <t>G7X0L4</t>
  </si>
  <si>
    <t>G7X1S6</t>
  </si>
  <si>
    <t>G7X1S7</t>
  </si>
  <si>
    <t>G7X1S9</t>
  </si>
  <si>
    <t>G7X1T1</t>
  </si>
  <si>
    <t>G7X1T5</t>
  </si>
  <si>
    <t>G7X1V7</t>
  </si>
  <si>
    <t>G7X1V8</t>
  </si>
  <si>
    <t>G7X1V9</t>
  </si>
  <si>
    <t>G7X1W1</t>
  </si>
  <si>
    <t>G7X1W2</t>
  </si>
  <si>
    <t>G7X1W3</t>
  </si>
  <si>
    <t>G7X1X5</t>
  </si>
  <si>
    <t>G7X1X8</t>
  </si>
  <si>
    <t>G7X1X9</t>
  </si>
  <si>
    <t>G7X1Y1</t>
  </si>
  <si>
    <t>G7X1Y3</t>
  </si>
  <si>
    <t>G7X1Y5</t>
  </si>
  <si>
    <t>G7X1Z7</t>
  </si>
  <si>
    <t>G7X1Z8</t>
  </si>
  <si>
    <t>G7X2H1</t>
  </si>
  <si>
    <t>G7X2H2</t>
  </si>
  <si>
    <t>G7X2J6</t>
  </si>
  <si>
    <t>G7X2J7</t>
  </si>
  <si>
    <t>G7X2J8</t>
  </si>
  <si>
    <t>G7X2J9</t>
  </si>
  <si>
    <t>G7X2K2</t>
  </si>
  <si>
    <t>G7X2L9</t>
  </si>
  <si>
    <t>G7X2M1</t>
  </si>
  <si>
    <t>G7X2M2</t>
  </si>
  <si>
    <t>G7X2M3</t>
  </si>
  <si>
    <t>G7X2M4</t>
  </si>
  <si>
    <t>G7X2N7</t>
  </si>
  <si>
    <t>G7X2N8</t>
  </si>
  <si>
    <t>G7X2N9</t>
  </si>
  <si>
    <t>G7X2P1</t>
  </si>
  <si>
    <t>G7X2Y2</t>
  </si>
  <si>
    <t>G7X2Y3</t>
  </si>
  <si>
    <t>G7X2Y7</t>
  </si>
  <si>
    <t>G7X3E8</t>
  </si>
  <si>
    <t>G7X3H9</t>
  </si>
  <si>
    <t>G7X3J1</t>
  </si>
  <si>
    <t>G7X3K7</t>
  </si>
  <si>
    <t>G7X3K8</t>
  </si>
  <si>
    <t>G7X3K9</t>
  </si>
  <si>
    <t>G7X3L1</t>
  </si>
  <si>
    <t>G7X3M1</t>
  </si>
  <si>
    <t>G7X3M2</t>
  </si>
  <si>
    <t>G7X3M6</t>
  </si>
  <si>
    <t>G7X4W8</t>
  </si>
  <si>
    <t>G7X4W9</t>
  </si>
  <si>
    <t>G7X4X1</t>
  </si>
  <si>
    <t>G7X4X2</t>
  </si>
  <si>
    <t>G7X5C8</t>
  </si>
  <si>
    <t>G7X5L5</t>
  </si>
  <si>
    <t>G7X5L6</t>
  </si>
  <si>
    <t>G7X5L8</t>
  </si>
  <si>
    <t>G7X5R8</t>
  </si>
  <si>
    <t>G7X5R9</t>
  </si>
  <si>
    <t>G7X5S1</t>
  </si>
  <si>
    <t>G7X5S3</t>
  </si>
  <si>
    <t>G7X5V2</t>
  </si>
  <si>
    <t>G7X5V3</t>
  </si>
  <si>
    <t>G7X5Y4</t>
  </si>
  <si>
    <t>G7X5Z3</t>
  </si>
  <si>
    <t>G7X5Z4</t>
  </si>
  <si>
    <t>G7X6A4</t>
  </si>
  <si>
    <t>G7X6A5</t>
  </si>
  <si>
    <t>G7X6A6</t>
  </si>
  <si>
    <t>G7X6A8</t>
  </si>
  <si>
    <t>G7X6A9</t>
  </si>
  <si>
    <t>G7X6B1</t>
  </si>
  <si>
    <t>G7X6E8</t>
  </si>
  <si>
    <t>G7X6E9</t>
  </si>
  <si>
    <t>G7X6G1</t>
  </si>
  <si>
    <t>G7X6G2</t>
  </si>
  <si>
    <t>G7X6G4</t>
  </si>
  <si>
    <t>G7X6G6</t>
  </si>
  <si>
    <t>G7X6G7</t>
  </si>
  <si>
    <t>G7X6G8</t>
  </si>
  <si>
    <t>G7X6G9</t>
  </si>
  <si>
    <t>G7X6H2</t>
  </si>
  <si>
    <t>G7X6H3</t>
  </si>
  <si>
    <t>G7X6H4</t>
  </si>
  <si>
    <t>G7X6K2</t>
  </si>
  <si>
    <t>G7X6K3</t>
  </si>
  <si>
    <t>G7X6K5</t>
  </si>
  <si>
    <t>G7X6K6</t>
  </si>
  <si>
    <t>G7X6K8</t>
  </si>
  <si>
    <t>G7X6L8</t>
  </si>
  <si>
    <t>G7X6M2</t>
  </si>
  <si>
    <t>G7X6M3</t>
  </si>
  <si>
    <t>G7X6M7</t>
  </si>
  <si>
    <t>G7X6M8</t>
  </si>
  <si>
    <t>G7X6M9</t>
  </si>
  <si>
    <t>G7X6N1</t>
  </si>
  <si>
    <t>G7X6S2</t>
  </si>
  <si>
    <t>G7X6S4</t>
  </si>
  <si>
    <t>G7X6S5</t>
  </si>
  <si>
    <t>G7X8L6</t>
  </si>
  <si>
    <t>G7X8T1</t>
  </si>
  <si>
    <t>G7X8Z5</t>
  </si>
  <si>
    <t>G7X9A9</t>
  </si>
  <si>
    <t>G7X9E5</t>
  </si>
  <si>
    <t>G7X9K7</t>
  </si>
  <si>
    <t>G8A1L2</t>
  </si>
  <si>
    <t>G8A1L8</t>
  </si>
  <si>
    <t>G8A1L9</t>
  </si>
  <si>
    <t>G8A1M1</t>
  </si>
  <si>
    <t>G8A1M2</t>
  </si>
  <si>
    <t>G8A1M4</t>
  </si>
  <si>
    <t>G8A1M5</t>
  </si>
  <si>
    <t>G8A1M6</t>
  </si>
  <si>
    <t>G8A1M7</t>
  </si>
  <si>
    <t>G8A1M8</t>
  </si>
  <si>
    <t>G8A1N2</t>
  </si>
  <si>
    <t>G8A1S9</t>
  </si>
  <si>
    <t>G8A1T1</t>
  </si>
  <si>
    <t>G8A1T2</t>
  </si>
  <si>
    <t>G8A1T3</t>
  </si>
  <si>
    <t>G8A1T4</t>
  </si>
  <si>
    <t>G8A1V8</t>
  </si>
  <si>
    <t>G8A1V9</t>
  </si>
  <si>
    <t>G8A1W2</t>
  </si>
  <si>
    <t>G8A1W3</t>
  </si>
  <si>
    <t>G8A1W5</t>
  </si>
  <si>
    <t>G8A1Y8</t>
  </si>
  <si>
    <t>G8A2G6</t>
  </si>
  <si>
    <t>G8B0G1</t>
  </si>
  <si>
    <t>G8B1A1</t>
  </si>
  <si>
    <t>G8B1A2</t>
  </si>
  <si>
    <t>G8B1A3</t>
  </si>
  <si>
    <t>G8B1A4</t>
  </si>
  <si>
    <t>G8B1A9</t>
  </si>
  <si>
    <t>G8B1J2</t>
  </si>
  <si>
    <t>G8B1J3</t>
  </si>
  <si>
    <t>G8B1J8</t>
  </si>
  <si>
    <t>G8B1J9</t>
  </si>
  <si>
    <t>G8B1K1</t>
  </si>
  <si>
    <t>G8B1K2</t>
  </si>
  <si>
    <t>G8B1K3</t>
  </si>
  <si>
    <t>G8B1K4</t>
  </si>
  <si>
    <t>G8B1K5</t>
  </si>
  <si>
    <t>G8B1K6</t>
  </si>
  <si>
    <t>G8B1K7</t>
  </si>
  <si>
    <t>G8B1K9</t>
  </si>
  <si>
    <t>G8B1L2</t>
  </si>
  <si>
    <t>G8B1R9</t>
  </si>
  <si>
    <t>G8B1S2</t>
  </si>
  <si>
    <t>G8B1S6</t>
  </si>
  <si>
    <t>G8B1S7</t>
  </si>
  <si>
    <t>G8B2M6</t>
  </si>
  <si>
    <t>G8B2M7</t>
  </si>
  <si>
    <t>G8B2R7</t>
  </si>
  <si>
    <t>G8B2R8</t>
  </si>
  <si>
    <t>G8B2R9</t>
  </si>
  <si>
    <t>G8B2S9</t>
  </si>
  <si>
    <t>G8B3L5</t>
  </si>
  <si>
    <t>G8B3L6</t>
  </si>
  <si>
    <t>G8B3L7</t>
  </si>
  <si>
    <t>G8B3L8</t>
  </si>
  <si>
    <t>G8B3L9</t>
  </si>
  <si>
    <t>G8B3M1</t>
  </si>
  <si>
    <t>G8B3M2</t>
  </si>
  <si>
    <t>G8B3M3</t>
  </si>
  <si>
    <t>G8B3M4</t>
  </si>
  <si>
    <t>G8B3P7</t>
  </si>
  <si>
    <t>G8B3P8</t>
  </si>
  <si>
    <t>G8B3P9</t>
  </si>
  <si>
    <t>G8B3T6</t>
  </si>
  <si>
    <t>G8B3T7</t>
  </si>
  <si>
    <t>G8B3T8</t>
  </si>
  <si>
    <t>G8B3V2</t>
  </si>
  <si>
    <t>G8B3V3</t>
  </si>
  <si>
    <t>G8B3V4</t>
  </si>
  <si>
    <t>G8B3V5</t>
  </si>
  <si>
    <t>G8B3V8</t>
  </si>
  <si>
    <t>G8B3V9</t>
  </si>
  <si>
    <t>G8B3W1</t>
  </si>
  <si>
    <t>G8B3W3</t>
  </si>
  <si>
    <t>G8B3W4</t>
  </si>
  <si>
    <t>G8B3W5</t>
  </si>
  <si>
    <t>G8B4A2</t>
  </si>
  <si>
    <t>G8B4A3</t>
  </si>
  <si>
    <t>G8B4A5</t>
  </si>
  <si>
    <t>G8B4A7</t>
  </si>
  <si>
    <t>G8B4A8</t>
  </si>
  <si>
    <t>G8B4G9</t>
  </si>
  <si>
    <t>G8B4L8</t>
  </si>
  <si>
    <t>G8B4M1</t>
  </si>
  <si>
    <t>G8B4M2</t>
  </si>
  <si>
    <t>G8B4M3</t>
  </si>
  <si>
    <t>G8B4N9</t>
  </si>
  <si>
    <t>G8B4P1</t>
  </si>
  <si>
    <t>G8B4R4</t>
  </si>
  <si>
    <t>G8B4R5</t>
  </si>
  <si>
    <t>G8B4R6</t>
  </si>
  <si>
    <t>G8B4R7</t>
  </si>
  <si>
    <t>G8B4R8</t>
  </si>
  <si>
    <t>G8B4S1</t>
  </si>
  <si>
    <t>G8B4S4</t>
  </si>
  <si>
    <t>G8B4S8</t>
  </si>
  <si>
    <t>G8B4S9</t>
  </si>
  <si>
    <t>G8B4T1</t>
  </si>
  <si>
    <t>G8B4T2</t>
  </si>
  <si>
    <t>G8B4T3</t>
  </si>
  <si>
    <t>G8B4T4</t>
  </si>
  <si>
    <t>G8B4T5</t>
  </si>
  <si>
    <t>G8B4T6</t>
  </si>
  <si>
    <t>G8B4T7</t>
  </si>
  <si>
    <t>G8B4T8</t>
  </si>
  <si>
    <t>G8B4T9</t>
  </si>
  <si>
    <t>G8B4V1</t>
  </si>
  <si>
    <t>G8B4V2</t>
  </si>
  <si>
    <t>G8B4V3</t>
  </si>
  <si>
    <t>G8B4V4</t>
  </si>
  <si>
    <t>G8B4V5</t>
  </si>
  <si>
    <t>G8B4V6</t>
  </si>
  <si>
    <t>G8B4V7</t>
  </si>
  <si>
    <t>G8B4V9</t>
  </si>
  <si>
    <t>G8B4W1</t>
  </si>
  <si>
    <t>G8B4W2</t>
  </si>
  <si>
    <t>G8B4W3</t>
  </si>
  <si>
    <t>G8B4W4</t>
  </si>
  <si>
    <t>G8B4W5</t>
  </si>
  <si>
    <t>G8B4X5</t>
  </si>
  <si>
    <t>G8B4Z2</t>
  </si>
  <si>
    <t>G8B5A1</t>
  </si>
  <si>
    <t>G8B5C2</t>
  </si>
  <si>
    <t>G8B5H8</t>
  </si>
  <si>
    <t>G8B5K4</t>
  </si>
  <si>
    <t>G8B5K6</t>
  </si>
  <si>
    <t>G8B5K8</t>
  </si>
  <si>
    <t>G8B5K9</t>
  </si>
  <si>
    <t>G8B5L1</t>
  </si>
  <si>
    <t>G8B5M5</t>
  </si>
  <si>
    <t>G8B5M6</t>
  </si>
  <si>
    <t>G8B5M7</t>
  </si>
  <si>
    <t>G8B5M8</t>
  </si>
  <si>
    <t>G8B5M9</t>
  </si>
  <si>
    <t>G8B5N1</t>
  </si>
  <si>
    <t>G8B5N2</t>
  </si>
  <si>
    <t>G8B5N3</t>
  </si>
  <si>
    <t>G8B5N4</t>
  </si>
  <si>
    <t>G8B5N5</t>
  </si>
  <si>
    <t>G8B5N6</t>
  </si>
  <si>
    <t>G8B5N7</t>
  </si>
  <si>
    <t>G8B5P9</t>
  </si>
  <si>
    <t>G8B5R1</t>
  </si>
  <si>
    <t>G8B5R2</t>
  </si>
  <si>
    <t>G8B5R3</t>
  </si>
  <si>
    <t>G8B5R4</t>
  </si>
  <si>
    <t>G8B5R5</t>
  </si>
  <si>
    <t>G8B5S1</t>
  </si>
  <si>
    <t>G8B5S2</t>
  </si>
  <si>
    <t>G8B5S3</t>
  </si>
  <si>
    <t>G8B5S4</t>
  </si>
  <si>
    <t>G8B5S5</t>
  </si>
  <si>
    <t>G8B5S6</t>
  </si>
  <si>
    <t>G8B5S8</t>
  </si>
  <si>
    <t>G8B5X5</t>
  </si>
  <si>
    <t>G8B6T4</t>
  </si>
  <si>
    <t>G8B6X1</t>
  </si>
  <si>
    <t>G8B6Z6</t>
  </si>
  <si>
    <t>G8B6Z8</t>
  </si>
  <si>
    <t>G8B7A2</t>
  </si>
  <si>
    <t>G8B7A3</t>
  </si>
  <si>
    <t>G8B7A4</t>
  </si>
  <si>
    <t>G8B7A5</t>
  </si>
  <si>
    <t>G8B7B5</t>
  </si>
  <si>
    <t>G8B7B6</t>
  </si>
  <si>
    <t>G8B7B9</t>
  </si>
  <si>
    <t>G8B7C5</t>
  </si>
  <si>
    <t>G8B7E2</t>
  </si>
  <si>
    <t>G8B7H3</t>
  </si>
  <si>
    <t>G8B7H6</t>
  </si>
  <si>
    <t>G8B7J3</t>
  </si>
  <si>
    <t>G8B7K4</t>
  </si>
  <si>
    <t>G8B7K7</t>
  </si>
  <si>
    <t>G8B7L4</t>
  </si>
  <si>
    <t>G8B7M5</t>
  </si>
  <si>
    <t>G8B7N7</t>
  </si>
  <si>
    <t>G8B7R6</t>
  </si>
  <si>
    <t>G8B7R7</t>
  </si>
  <si>
    <t>G8B7S9</t>
  </si>
  <si>
    <t>G8B7V4</t>
  </si>
  <si>
    <t>G8B7W1</t>
  </si>
  <si>
    <t>G8B7W4</t>
  </si>
  <si>
    <t>G8B7W8</t>
  </si>
  <si>
    <t>G8H0A6</t>
  </si>
  <si>
    <t>G8H0A7</t>
  </si>
  <si>
    <t>G8H0B3</t>
  </si>
  <si>
    <t>G8H0B4</t>
  </si>
  <si>
    <t>G8H0B5</t>
  </si>
  <si>
    <t>G8H0B6</t>
  </si>
  <si>
    <t>G8H0B7</t>
  </si>
  <si>
    <t>G8H1B4</t>
  </si>
  <si>
    <t>G8H1B5</t>
  </si>
  <si>
    <t>G8H1B6</t>
  </si>
  <si>
    <t>G8H1C1</t>
  </si>
  <si>
    <t>G8H1C2</t>
  </si>
  <si>
    <t>G8H1C5</t>
  </si>
  <si>
    <t>G8H1C6</t>
  </si>
  <si>
    <t>G8H1C9</t>
  </si>
  <si>
    <t>G8H1E9</t>
  </si>
  <si>
    <t>G8H1G1</t>
  </si>
  <si>
    <t>G8H1G2</t>
  </si>
  <si>
    <t>G8H1G5</t>
  </si>
  <si>
    <t>G8H1G6</t>
  </si>
  <si>
    <t>G8H1G9</t>
  </si>
  <si>
    <t>G8H1H2</t>
  </si>
  <si>
    <t>G8H1H3</t>
  </si>
  <si>
    <t>G8H1H4</t>
  </si>
  <si>
    <t>G8H1H5</t>
  </si>
  <si>
    <t>G8H1H6</t>
  </si>
  <si>
    <t>G8H1H7</t>
  </si>
  <si>
    <t>G8H1H8</t>
  </si>
  <si>
    <t>G8H1H9</t>
  </si>
  <si>
    <t>G8H1J1</t>
  </si>
  <si>
    <t>G8H1J2</t>
  </si>
  <si>
    <t>G8H1J3</t>
  </si>
  <si>
    <t>G8H1J6</t>
  </si>
  <si>
    <t>G8H1J9</t>
  </si>
  <si>
    <t>G8H1K1</t>
  </si>
  <si>
    <t>G8H1K2</t>
  </si>
  <si>
    <t>G8H1K3</t>
  </si>
  <si>
    <t>G8H1K4</t>
  </si>
  <si>
    <t>G8H1K5</t>
  </si>
  <si>
    <t>G8H1K6</t>
  </si>
  <si>
    <t>G8H1K7</t>
  </si>
  <si>
    <t>G8H1K8</t>
  </si>
  <si>
    <t>G8H1K9</t>
  </si>
  <si>
    <t>G8H1L1</t>
  </si>
  <si>
    <t>G8H1L2</t>
  </si>
  <si>
    <t>G8H1L3</t>
  </si>
  <si>
    <t>G8H1L4</t>
  </si>
  <si>
    <t>G8H1L5</t>
  </si>
  <si>
    <t>G8H1L6</t>
  </si>
  <si>
    <t>G8H1L7</t>
  </si>
  <si>
    <t>G8H1L8</t>
  </si>
  <si>
    <t>G8H1L9</t>
  </si>
  <si>
    <t>G8H1M2</t>
  </si>
  <si>
    <t>G8H1M4</t>
  </si>
  <si>
    <t>G8H1M5</t>
  </si>
  <si>
    <t>G8H1M6</t>
  </si>
  <si>
    <t>G8H1M7</t>
  </si>
  <si>
    <t>G8H1M8</t>
  </si>
  <si>
    <t>G8H1M9</t>
  </si>
  <si>
    <t>G8H1N1</t>
  </si>
  <si>
    <t>G8H1N2</t>
  </si>
  <si>
    <t>G8H1N3</t>
  </si>
  <si>
    <t>G8H1N4</t>
  </si>
  <si>
    <t>G8H1N5</t>
  </si>
  <si>
    <t>G8H1N6</t>
  </si>
  <si>
    <t>G8H1N7</t>
  </si>
  <si>
    <t>G8H1N8</t>
  </si>
  <si>
    <t>G8H1N9</t>
  </si>
  <si>
    <t>G8H1P1</t>
  </si>
  <si>
    <t>G8H1P4</t>
  </si>
  <si>
    <t>G8H1P5</t>
  </si>
  <si>
    <t>G8H1P6</t>
  </si>
  <si>
    <t>G8H1P7</t>
  </si>
  <si>
    <t>G8H1P8</t>
  </si>
  <si>
    <t>G8H1R2</t>
  </si>
  <si>
    <t>G8H1R3</t>
  </si>
  <si>
    <t>G8H1S3</t>
  </si>
  <si>
    <t>G8H1S4</t>
  </si>
  <si>
    <t>G8H1S5</t>
  </si>
  <si>
    <t>G8H1S6</t>
  </si>
  <si>
    <t>G8H1S7</t>
  </si>
  <si>
    <t>G8H1S8</t>
  </si>
  <si>
    <t>G8H1T2</t>
  </si>
  <si>
    <t>G8H1T3</t>
  </si>
  <si>
    <t>G8H1T4</t>
  </si>
  <si>
    <t>G8H1T5</t>
  </si>
  <si>
    <t>G8H1T6</t>
  </si>
  <si>
    <t>G8H1T8</t>
  </si>
  <si>
    <t>G8H1T9</t>
  </si>
  <si>
    <t>G8H1V1</t>
  </si>
  <si>
    <t>G8H1V2</t>
  </si>
  <si>
    <t>G8H1V3</t>
  </si>
  <si>
    <t>G8H1V4</t>
  </si>
  <si>
    <t>G8H1V5</t>
  </si>
  <si>
    <t>G8H1V7</t>
  </si>
  <si>
    <t>G8H1V8</t>
  </si>
  <si>
    <t>G8H1V9</t>
  </si>
  <si>
    <t>G8H1W1</t>
  </si>
  <si>
    <t>G8H1W3</t>
  </si>
  <si>
    <t>G8H1W4</t>
  </si>
  <si>
    <t>G8H1W5</t>
  </si>
  <si>
    <t>G8H1W6</t>
  </si>
  <si>
    <t>G8H1W7</t>
  </si>
  <si>
    <t>G8H1W8</t>
  </si>
  <si>
    <t>G8H1W9</t>
  </si>
  <si>
    <t>G8H1X1</t>
  </si>
  <si>
    <t>G8H1X2</t>
  </si>
  <si>
    <t>G8H1X3</t>
  </si>
  <si>
    <t>G8H1X4</t>
  </si>
  <si>
    <t>G8H1X5</t>
  </si>
  <si>
    <t>G8H1X6</t>
  </si>
  <si>
    <t>G8H1X7</t>
  </si>
  <si>
    <t>G8H1X8</t>
  </si>
  <si>
    <t>G8H1X9</t>
  </si>
  <si>
    <t>G8H1Y1</t>
  </si>
  <si>
    <t>G8H1Y2</t>
  </si>
  <si>
    <t>G8H1Y3</t>
  </si>
  <si>
    <t>G8H1Y4</t>
  </si>
  <si>
    <t>G8H1Y5</t>
  </si>
  <si>
    <t>G8H1Y6</t>
  </si>
  <si>
    <t>G8H1Y7</t>
  </si>
  <si>
    <t>G8H1Y8</t>
  </si>
  <si>
    <t>G8H1Z6</t>
  </si>
  <si>
    <t>G8H1Z7</t>
  </si>
  <si>
    <t>G8H1Z8</t>
  </si>
  <si>
    <t>G8H1Z9</t>
  </si>
  <si>
    <t>G8H2A1</t>
  </si>
  <si>
    <t>G8H2A2</t>
  </si>
  <si>
    <t>G8H2A3</t>
  </si>
  <si>
    <t>G8H2A5</t>
  </si>
  <si>
    <t>G8H2A6</t>
  </si>
  <si>
    <t>G8H2A7</t>
  </si>
  <si>
    <t>G8H2A8</t>
  </si>
  <si>
    <t>G8H2A9</t>
  </si>
  <si>
    <t>G8H2B1</t>
  </si>
  <si>
    <t>G8H2B2</t>
  </si>
  <si>
    <t>G8H2B3</t>
  </si>
  <si>
    <t>G8H2B4</t>
  </si>
  <si>
    <t>G8H2B5</t>
  </si>
  <si>
    <t>G8H2B6</t>
  </si>
  <si>
    <t>G8H2B7</t>
  </si>
  <si>
    <t>G8H2B8</t>
  </si>
  <si>
    <t>G8H2B9</t>
  </si>
  <si>
    <t>G8H2C1</t>
  </si>
  <si>
    <t>G8H2C2</t>
  </si>
  <si>
    <t>G8H2C3</t>
  </si>
  <si>
    <t>G8H2C4</t>
  </si>
  <si>
    <t>G8H2C5</t>
  </si>
  <si>
    <t>G8H2C7</t>
  </si>
  <si>
    <t>G8H2C9</t>
  </si>
  <si>
    <t>G8H2E2</t>
  </si>
  <si>
    <t>G8H2E3</t>
  </si>
  <si>
    <t>G8H2E4</t>
  </si>
  <si>
    <t>G8H2E6</t>
  </si>
  <si>
    <t>G8H2E7</t>
  </si>
  <si>
    <t>G8H2G2</t>
  </si>
  <si>
    <t>G8H2G6</t>
  </si>
  <si>
    <t>G8H2G9</t>
  </si>
  <si>
    <t>G8H2H1</t>
  </si>
  <si>
    <t>G8H2H2</t>
  </si>
  <si>
    <t>G8H2H3</t>
  </si>
  <si>
    <t>G8H2H4</t>
  </si>
  <si>
    <t>G8H2H5</t>
  </si>
  <si>
    <t>G8H2H6</t>
  </si>
  <si>
    <t>G8H2H7</t>
  </si>
  <si>
    <t>G8H2J6</t>
  </si>
  <si>
    <t>G8H2J7</t>
  </si>
  <si>
    <t>G8H2J9</t>
  </si>
  <si>
    <t>G8H2K1</t>
  </si>
  <si>
    <t>G8H2K2</t>
  </si>
  <si>
    <t>G8H2K3</t>
  </si>
  <si>
    <t>G8H2K4</t>
  </si>
  <si>
    <t>G8H2L2</t>
  </si>
  <si>
    <t>G8H2L4</t>
  </si>
  <si>
    <t>G8H2L5</t>
  </si>
  <si>
    <t>G8H2L6</t>
  </si>
  <si>
    <t>G8H2L7</t>
  </si>
  <si>
    <t>G8H2L8</t>
  </si>
  <si>
    <t>G8H2L9</t>
  </si>
  <si>
    <t>G8H2M1</t>
  </si>
  <si>
    <t>G8H2M2</t>
  </si>
  <si>
    <t>G8H2M3</t>
  </si>
  <si>
    <t>G8H2M4</t>
  </si>
  <si>
    <t>G8H2M6</t>
  </si>
  <si>
    <t>G8H2M7</t>
  </si>
  <si>
    <t>G8H2M8</t>
  </si>
  <si>
    <t>G8H2N2</t>
  </si>
  <si>
    <t>G8H2P2</t>
  </si>
  <si>
    <t>G8H2P3</t>
  </si>
  <si>
    <t>G8H2P9</t>
  </si>
  <si>
    <t>G8H2R1</t>
  </si>
  <si>
    <t>G8H2R2</t>
  </si>
  <si>
    <t>G8H2R5</t>
  </si>
  <si>
    <t>G8H2R6</t>
  </si>
  <si>
    <t>G8H2R7</t>
  </si>
  <si>
    <t>G8H2S1</t>
  </si>
  <si>
    <t>G8H2S3</t>
  </si>
  <si>
    <t>G8H2T4</t>
  </si>
  <si>
    <t>G8H2T5</t>
  </si>
  <si>
    <t>G8H2V5</t>
  </si>
  <si>
    <t>G8H2V6</t>
  </si>
  <si>
    <t>G8H2V7</t>
  </si>
  <si>
    <t>G8H2V8</t>
  </si>
  <si>
    <t>G8H2W6</t>
  </si>
  <si>
    <t>G8H2W9</t>
  </si>
  <si>
    <t>G8H2X1</t>
  </si>
  <si>
    <t>G8H2X2</t>
  </si>
  <si>
    <t>G8H2X3</t>
  </si>
  <si>
    <t>G8H2X4</t>
  </si>
  <si>
    <t>G8H2X5</t>
  </si>
  <si>
    <t>G8H2X7</t>
  </si>
  <si>
    <t>G8H2Y4</t>
  </si>
  <si>
    <t>G8H2Y8</t>
  </si>
  <si>
    <t>G8H2Y9</t>
  </si>
  <si>
    <t>G8H2Z1</t>
  </si>
  <si>
    <t>G8H2Z2</t>
  </si>
  <si>
    <t>G8H2Z3</t>
  </si>
  <si>
    <t>G8H2Z4</t>
  </si>
  <si>
    <t>G8H3A2</t>
  </si>
  <si>
    <t>G8H3B1</t>
  </si>
  <si>
    <t>G8H3B6</t>
  </si>
  <si>
    <t>G8H3C3</t>
  </si>
  <si>
    <t>G8H3E3</t>
  </si>
  <si>
    <t>G8H3E4</t>
  </si>
  <si>
    <t>G8H3E9</t>
  </si>
  <si>
    <t>G8H3G2</t>
  </si>
  <si>
    <t>G8H3H3</t>
  </si>
  <si>
    <t>G8H3J2</t>
  </si>
  <si>
    <t>G8H3J5</t>
  </si>
  <si>
    <t>G8H3K4</t>
  </si>
  <si>
    <t>G8H3L3</t>
  </si>
  <si>
    <t>G8H3L6</t>
  </si>
  <si>
    <t>G8H3L8</t>
  </si>
  <si>
    <t>G8H3M1</t>
  </si>
  <si>
    <t>G8H3M3</t>
  </si>
  <si>
    <t>G8H3M4</t>
  </si>
  <si>
    <t>G8H3N8</t>
  </si>
  <si>
    <t>G8H3N9</t>
  </si>
  <si>
    <t>G8H3P1</t>
  </si>
  <si>
    <t>G8H3P3</t>
  </si>
  <si>
    <t>G8H3P8</t>
  </si>
  <si>
    <t>G8H3R1</t>
  </si>
  <si>
    <t>G8L3S7</t>
  </si>
  <si>
    <t>G8L3S8</t>
  </si>
  <si>
    <t>G8L3S9</t>
  </si>
  <si>
    <t>G8L3T1</t>
  </si>
  <si>
    <t>G8L3T2</t>
  </si>
  <si>
    <t>G8L3T3</t>
  </si>
  <si>
    <t>G8L3V1</t>
  </si>
  <si>
    <t>G8L3V3</t>
  </si>
  <si>
    <t>G8L3W7</t>
  </si>
  <si>
    <t>G8L3X4</t>
  </si>
  <si>
    <t>G8L3X5</t>
  </si>
  <si>
    <t>G8L3X6</t>
  </si>
  <si>
    <t>G8L3X7</t>
  </si>
  <si>
    <t>G8L3Y7</t>
  </si>
  <si>
    <t>G8L3Y8</t>
  </si>
  <si>
    <t>G8L3Y9</t>
  </si>
  <si>
    <t>G8L3Z1</t>
  </si>
  <si>
    <t>G8L3Z2</t>
  </si>
  <si>
    <t>G8L3Z8</t>
  </si>
  <si>
    <t>G8L4J3</t>
  </si>
  <si>
    <t>G8L4K5</t>
  </si>
  <si>
    <t>G8L4M9</t>
  </si>
  <si>
    <t>G8L4N2</t>
  </si>
  <si>
    <t>G8L4N6</t>
  </si>
  <si>
    <t>G8L4N7</t>
  </si>
  <si>
    <t>G8L4S2</t>
  </si>
  <si>
    <t>G8L4S3</t>
  </si>
  <si>
    <t>G8L4S4</t>
  </si>
  <si>
    <t>G8L4S9</t>
  </si>
  <si>
    <t>G8L4T1</t>
  </si>
  <si>
    <t>G8L4T3</t>
  </si>
  <si>
    <t>G8L5B1</t>
  </si>
  <si>
    <t>G8L5B2</t>
  </si>
  <si>
    <t>G8L5B4</t>
  </si>
  <si>
    <t>G8L5B5</t>
  </si>
  <si>
    <t>G8L5B7</t>
  </si>
  <si>
    <t>G8L5B8</t>
  </si>
  <si>
    <t>G8L5B9</t>
  </si>
  <si>
    <t>G8L5C1</t>
  </si>
  <si>
    <t>G8L5C2</t>
  </si>
  <si>
    <t>G8L5C6</t>
  </si>
  <si>
    <t>G8L5C7</t>
  </si>
  <si>
    <t>G8L5C8</t>
  </si>
  <si>
    <t>G8L5C9</t>
  </si>
  <si>
    <t>G8L5E1</t>
  </si>
  <si>
    <t>G8L5E2</t>
  </si>
  <si>
    <t>G8L5E3</t>
  </si>
  <si>
    <t>G8L5G2</t>
  </si>
  <si>
    <t>G8L5G3</t>
  </si>
  <si>
    <t>G8L5G4</t>
  </si>
  <si>
    <t>G8L5G5</t>
  </si>
  <si>
    <t>G8L5G6</t>
  </si>
  <si>
    <t>G8L5G7</t>
  </si>
  <si>
    <t>G8L5G8</t>
  </si>
  <si>
    <t>G8L5G9</t>
  </si>
  <si>
    <t>G8L5H1</t>
  </si>
  <si>
    <t>G8L5H2</t>
  </si>
  <si>
    <t>G8L5H3</t>
  </si>
  <si>
    <t>G8L5J3</t>
  </si>
  <si>
    <t>G8L5J4</t>
  </si>
  <si>
    <t>G8L5J5</t>
  </si>
  <si>
    <t>G8L5J6</t>
  </si>
  <si>
    <t>G8L5J7</t>
  </si>
  <si>
    <t>G8T0A3</t>
  </si>
  <si>
    <t>G8T0A8</t>
  </si>
  <si>
    <t>G8T0A9</t>
  </si>
  <si>
    <t>G8T0B7</t>
  </si>
  <si>
    <t>G8T1B3</t>
  </si>
  <si>
    <t>G8T1B4</t>
  </si>
  <si>
    <t>G8T1E5</t>
  </si>
  <si>
    <t>G8T1E7</t>
  </si>
  <si>
    <t>G8T2C6</t>
  </si>
  <si>
    <t>G8T2J1</t>
  </si>
  <si>
    <t>G8T2M4</t>
  </si>
  <si>
    <t>G8T2M5</t>
  </si>
  <si>
    <t>G8T3W6</t>
  </si>
  <si>
    <t>G8T3W7</t>
  </si>
  <si>
    <t>G8T4J3</t>
  </si>
  <si>
    <t>G8T4L9</t>
  </si>
  <si>
    <t>G8T4M1</t>
  </si>
  <si>
    <t>G8T4M2</t>
  </si>
  <si>
    <t>G8T4M3</t>
  </si>
  <si>
    <t>G8T4X3</t>
  </si>
  <si>
    <t>G8T4X4</t>
  </si>
  <si>
    <t>G8T7C4</t>
  </si>
  <si>
    <t>G8T7C5</t>
  </si>
  <si>
    <t>G8T7P8</t>
  </si>
  <si>
    <t>G8T7Y6</t>
  </si>
  <si>
    <t>G8T7Y8</t>
  </si>
  <si>
    <t>G8T8B3</t>
  </si>
  <si>
    <t>G8T8B5</t>
  </si>
  <si>
    <t>G8T8B6</t>
  </si>
  <si>
    <t>G8T8E6</t>
  </si>
  <si>
    <t>G8T8E7</t>
  </si>
  <si>
    <t>G8T8E8</t>
  </si>
  <si>
    <t>G8T8E9</t>
  </si>
  <si>
    <t>G8T8G1</t>
  </si>
  <si>
    <t>G8T8G2</t>
  </si>
  <si>
    <t>G8T8G3</t>
  </si>
  <si>
    <t>G8T8G4</t>
  </si>
  <si>
    <t>G8T8G5</t>
  </si>
  <si>
    <t>G8T8G6</t>
  </si>
  <si>
    <t>G8T8H4</t>
  </si>
  <si>
    <t>G8T8H5</t>
  </si>
  <si>
    <t>G8T8J5</t>
  </si>
  <si>
    <t>G8T8K2</t>
  </si>
  <si>
    <t>G8T8L3</t>
  </si>
  <si>
    <t>G8T8M4</t>
  </si>
  <si>
    <t>G8T8M5</t>
  </si>
  <si>
    <t>G8T8M6</t>
  </si>
  <si>
    <t>G8T8M7</t>
  </si>
  <si>
    <t>G8T8M8</t>
  </si>
  <si>
    <t>G8T8M9</t>
  </si>
  <si>
    <t>G8T8N1</t>
  </si>
  <si>
    <t>G8T8P6</t>
  </si>
  <si>
    <t>G8T8P7</t>
  </si>
  <si>
    <t>G8T8P9</t>
  </si>
  <si>
    <t>G8T8T5</t>
  </si>
  <si>
    <t>G8T8T6</t>
  </si>
  <si>
    <t>G8T8V1</t>
  </si>
  <si>
    <t>G8T8Y2</t>
  </si>
  <si>
    <t>G8T8Y3</t>
  </si>
  <si>
    <t>G8T9A4</t>
  </si>
  <si>
    <t>G8T9C8</t>
  </si>
  <si>
    <t>G8T9E9</t>
  </si>
  <si>
    <t>G8T9K5</t>
  </si>
  <si>
    <t>G8T9K6</t>
  </si>
  <si>
    <t>G8T9K7</t>
  </si>
  <si>
    <t>G8T9L8</t>
  </si>
  <si>
    <t>G8T9L9</t>
  </si>
  <si>
    <t>G8T9M2</t>
  </si>
  <si>
    <t>G8T9M6</t>
  </si>
  <si>
    <t>G8T9M8</t>
  </si>
  <si>
    <t>G8T9M9</t>
  </si>
  <si>
    <t>G8T9N1</t>
  </si>
  <si>
    <t>G8T9N2</t>
  </si>
  <si>
    <t>G8T9R7</t>
  </si>
  <si>
    <t>G8T9R8</t>
  </si>
  <si>
    <t>G8T9R9</t>
  </si>
  <si>
    <t>G8T9S1</t>
  </si>
  <si>
    <t>G8T9S5</t>
  </si>
  <si>
    <t>G8T9T3</t>
  </si>
  <si>
    <t>G8T9T5</t>
  </si>
  <si>
    <t>G8T9T6</t>
  </si>
  <si>
    <t>G8T9T8</t>
  </si>
  <si>
    <t>G8T9V4</t>
  </si>
  <si>
    <t>G8V1Y9</t>
  </si>
  <si>
    <t>G8V1Z2</t>
  </si>
  <si>
    <t>G8V1Z5</t>
  </si>
  <si>
    <t>G8V1Z8</t>
  </si>
  <si>
    <t>G8V2A4</t>
  </si>
  <si>
    <t>G8V2A8</t>
  </si>
  <si>
    <t>G8V2W2</t>
  </si>
  <si>
    <t>G8W0B5</t>
  </si>
  <si>
    <t>G8W0G4</t>
  </si>
  <si>
    <t>G8W1A1</t>
  </si>
  <si>
    <t>G8W1A4</t>
  </si>
  <si>
    <t>G8W1A7</t>
  </si>
  <si>
    <t>G8W1A9</t>
  </si>
  <si>
    <t>G8W1B1</t>
  </si>
  <si>
    <t>G8W1B3</t>
  </si>
  <si>
    <t>G8W1B4</t>
  </si>
  <si>
    <t>G8W1E4</t>
  </si>
  <si>
    <t>G8W1H8</t>
  </si>
  <si>
    <t>G8W1H9</t>
  </si>
  <si>
    <t>G8W1J2</t>
  </si>
  <si>
    <t>G8W1J3</t>
  </si>
  <si>
    <t>G8W1J4</t>
  </si>
  <si>
    <t>G8W1J5</t>
  </si>
  <si>
    <t>G8W1J6</t>
  </si>
  <si>
    <t>G8W1J7</t>
  </si>
  <si>
    <t>G8W1J8</t>
  </si>
  <si>
    <t>G8W1J9</t>
  </si>
  <si>
    <t>G8W1K1</t>
  </si>
  <si>
    <t>G8W1K3</t>
  </si>
  <si>
    <t>G8W1K5</t>
  </si>
  <si>
    <t>G8W1K6</t>
  </si>
  <si>
    <t>G8W1K7</t>
  </si>
  <si>
    <t>G8W1L8</t>
  </si>
  <si>
    <t>G8W1P2</t>
  </si>
  <si>
    <t>G8W1P4</t>
  </si>
  <si>
    <t>G8W1P5</t>
  </si>
  <si>
    <t>G8W1P6</t>
  </si>
  <si>
    <t>G8W1P7</t>
  </si>
  <si>
    <t>G8W1R7</t>
  </si>
  <si>
    <t>G8W1S4</t>
  </si>
  <si>
    <t>G8W1S7</t>
  </si>
  <si>
    <t>G8W1S8</t>
  </si>
  <si>
    <t>G8W1S9</t>
  </si>
  <si>
    <t>G8W1T3</t>
  </si>
  <si>
    <t>G8W1V1</t>
  </si>
  <si>
    <t>G8W1V2</t>
  </si>
  <si>
    <t>G8W1V3</t>
  </si>
  <si>
    <t>G8W1V4</t>
  </si>
  <si>
    <t>G8W1V5</t>
  </si>
  <si>
    <t>G8W1V6</t>
  </si>
  <si>
    <t>G8W1V7</t>
  </si>
  <si>
    <t>G8W1W3</t>
  </si>
  <si>
    <t>G8W1W7</t>
  </si>
  <si>
    <t>G8W1W8</t>
  </si>
  <si>
    <t>G8W1W9</t>
  </si>
  <si>
    <t>G8W1X4</t>
  </si>
  <si>
    <t>G8W1Y2</t>
  </si>
  <si>
    <t>G8W1Y8</t>
  </si>
  <si>
    <t>G8W1Y9</t>
  </si>
  <si>
    <t>G8W1Z2</t>
  </si>
  <si>
    <t>G8W1Z4</t>
  </si>
  <si>
    <t>G9A0B3</t>
  </si>
  <si>
    <t>G9A0B4</t>
  </si>
  <si>
    <t>G9A0C6</t>
  </si>
  <si>
    <t>G9A0C7</t>
  </si>
  <si>
    <t>G9A1A2</t>
  </si>
  <si>
    <t>G9A1A3</t>
  </si>
  <si>
    <t>G9A1B2</t>
  </si>
  <si>
    <t>G9A1B3</t>
  </si>
  <si>
    <t>G9A1B4</t>
  </si>
  <si>
    <t>G9A1B5</t>
  </si>
  <si>
    <t>G9A1C1</t>
  </si>
  <si>
    <t>G9A1C2</t>
  </si>
  <si>
    <t>G9A1C3</t>
  </si>
  <si>
    <t>G9A1J6</t>
  </si>
  <si>
    <t>G9A1S3</t>
  </si>
  <si>
    <t>G9A1W8</t>
  </si>
  <si>
    <t>G9A1W9</t>
  </si>
  <si>
    <t>G9A3M3</t>
  </si>
  <si>
    <t>G9A3M5</t>
  </si>
  <si>
    <t>G9A3M6</t>
  </si>
  <si>
    <t>G9A3M8</t>
  </si>
  <si>
    <t>G9A3M9</t>
  </si>
  <si>
    <t>G9A3N8</t>
  </si>
  <si>
    <t>G9A3N9</t>
  </si>
  <si>
    <t>G9A3P1</t>
  </si>
  <si>
    <t>G9A3P6</t>
  </si>
  <si>
    <t>G9A5T9</t>
  </si>
  <si>
    <t>G9A5X9</t>
  </si>
  <si>
    <t>G9A6K3</t>
  </si>
  <si>
    <t>G9A6M6</t>
  </si>
  <si>
    <t>G9A6P2</t>
  </si>
  <si>
    <t>G9A6R1</t>
  </si>
  <si>
    <t>G9B0A5</t>
  </si>
  <si>
    <t>G9B0A6</t>
  </si>
  <si>
    <t>G9B0C1</t>
  </si>
  <si>
    <t>G9B0C2</t>
  </si>
  <si>
    <t>G9B0C3</t>
  </si>
  <si>
    <t>G9B0C4</t>
  </si>
  <si>
    <t>G9B1A1</t>
  </si>
  <si>
    <t>G9B1A2</t>
  </si>
  <si>
    <t>G9B1A3</t>
  </si>
  <si>
    <t>G9B1A4</t>
  </si>
  <si>
    <t>G9B1A5</t>
  </si>
  <si>
    <t>G9B1A6</t>
  </si>
  <si>
    <t>G9B1A8</t>
  </si>
  <si>
    <t>G9B1A9</t>
  </si>
  <si>
    <t>G9B1B1</t>
  </si>
  <si>
    <t>G9B1B2</t>
  </si>
  <si>
    <t>G9B1B3</t>
  </si>
  <si>
    <t>G9B1B4</t>
  </si>
  <si>
    <t>G9B1B5</t>
  </si>
  <si>
    <t>G9B1B6</t>
  </si>
  <si>
    <t>G9B1B7</t>
  </si>
  <si>
    <t>G9B1B9</t>
  </si>
  <si>
    <t>G9B1C1</t>
  </si>
  <si>
    <t>G9B1C2</t>
  </si>
  <si>
    <t>G9B1C3</t>
  </si>
  <si>
    <t>G9B1C6</t>
  </si>
  <si>
    <t>G9B1K4</t>
  </si>
  <si>
    <t>G9B1K5</t>
  </si>
  <si>
    <t>G9B1K6</t>
  </si>
  <si>
    <t>G9B1K7</t>
  </si>
  <si>
    <t>G9B1K8</t>
  </si>
  <si>
    <t>G9B1K9</t>
  </si>
  <si>
    <t>G9B1L7</t>
  </si>
  <si>
    <t>G9B1M1</t>
  </si>
  <si>
    <t>G9B1N5</t>
  </si>
  <si>
    <t>G9B1P8</t>
  </si>
  <si>
    <t>G9B1P9</t>
  </si>
  <si>
    <t>G9B1S8</t>
  </si>
  <si>
    <t>G9B1T8</t>
  </si>
  <si>
    <t>G9B1W2</t>
  </si>
  <si>
    <t>G9B1W3</t>
  </si>
  <si>
    <t>G9B1X1</t>
  </si>
  <si>
    <t>G9B1X9</t>
  </si>
  <si>
    <t>G9B1Y1</t>
  </si>
  <si>
    <t>G9B1Y2</t>
  </si>
  <si>
    <t>G9B1Y3</t>
  </si>
  <si>
    <t>G9B1Y4</t>
  </si>
  <si>
    <t>G9B1Y7</t>
  </si>
  <si>
    <t>G9B1Y8</t>
  </si>
  <si>
    <t>G9B1Y9</t>
  </si>
  <si>
    <t>G9B2G4</t>
  </si>
  <si>
    <t>G9B2G5</t>
  </si>
  <si>
    <t>G9B2L7</t>
  </si>
  <si>
    <t>G9B2L8</t>
  </si>
  <si>
    <t>G9N0A2</t>
  </si>
  <si>
    <t>G9N0A4</t>
  </si>
  <si>
    <t>G9N0A6</t>
  </si>
  <si>
    <t>G9N0B3</t>
  </si>
  <si>
    <t>G9N0B6</t>
  </si>
  <si>
    <t>G9N0B7</t>
  </si>
  <si>
    <t>G9N1A6</t>
  </si>
  <si>
    <t>G9N1B2</t>
  </si>
  <si>
    <t>G9N1B3</t>
  </si>
  <si>
    <t>G9N1B4</t>
  </si>
  <si>
    <t>G9N1B8</t>
  </si>
  <si>
    <t>G9N1B9</t>
  </si>
  <si>
    <t>G9N1C1</t>
  </si>
  <si>
    <t>G9N1C2</t>
  </si>
  <si>
    <t>G9N1C6</t>
  </si>
  <si>
    <t>G9N1C8</t>
  </si>
  <si>
    <t>G9N1E1</t>
  </si>
  <si>
    <t>G9N1E8</t>
  </si>
  <si>
    <t>G9N1E9</t>
  </si>
  <si>
    <t>G9N1G1</t>
  </si>
  <si>
    <t>G9N1G2</t>
  </si>
  <si>
    <t>G9N1H1</t>
  </si>
  <si>
    <t>G9N1H2</t>
  </si>
  <si>
    <t>G9N1H3</t>
  </si>
  <si>
    <t>G9N1J1</t>
  </si>
  <si>
    <t>G9N1J2</t>
  </si>
  <si>
    <t>G9N1J6</t>
  </si>
  <si>
    <t>G9N1J8</t>
  </si>
  <si>
    <t>G9N1J9</t>
  </si>
  <si>
    <t>G9N1K6</t>
  </si>
  <si>
    <t>G9N1K7</t>
  </si>
  <si>
    <t>G9N1K8</t>
  </si>
  <si>
    <t>G9N1K9</t>
  </si>
  <si>
    <t>G9N1L1</t>
  </si>
  <si>
    <t>G9N1L5</t>
  </si>
  <si>
    <t>G9N1L6</t>
  </si>
  <si>
    <t>G9N1L7</t>
  </si>
  <si>
    <t>G9N1L8</t>
  </si>
  <si>
    <t>G9N1N7</t>
  </si>
  <si>
    <t>G9N1R5</t>
  </si>
  <si>
    <t>G9N1S5</t>
  </si>
  <si>
    <t>G9N1S8</t>
  </si>
  <si>
    <t>G9N1T2</t>
  </si>
  <si>
    <t>G9N1T3</t>
  </si>
  <si>
    <t>G9N1T4</t>
  </si>
  <si>
    <t>G9N1T7</t>
  </si>
  <si>
    <t>G9N1T9</t>
  </si>
  <si>
    <t>G9N1V3</t>
  </si>
  <si>
    <t>G9N1V4</t>
  </si>
  <si>
    <t>G9N1V5</t>
  </si>
  <si>
    <t>G9N1V6</t>
  </si>
  <si>
    <t>G9N1V7</t>
  </si>
  <si>
    <t>G9N1V8</t>
  </si>
  <si>
    <t>G9N1V9</t>
  </si>
  <si>
    <t>G9N1W1</t>
  </si>
  <si>
    <t>G9N1W2</t>
  </si>
  <si>
    <t>G9N1W3</t>
  </si>
  <si>
    <t>G9N1W5</t>
  </si>
  <si>
    <t>G9N1W8</t>
  </si>
  <si>
    <t>G9N1W9</t>
  </si>
  <si>
    <t>G9N1X1</t>
  </si>
  <si>
    <t>G9N1X2</t>
  </si>
  <si>
    <t>G9N1X3</t>
  </si>
  <si>
    <t>G9N1X4</t>
  </si>
  <si>
    <t>G9N1X6</t>
  </si>
  <si>
    <t>G9N1X7</t>
  </si>
  <si>
    <t>G9N1X8</t>
  </si>
  <si>
    <t>G9N1X9</t>
  </si>
  <si>
    <t>G9N1Y1</t>
  </si>
  <si>
    <t>G9N1Y2</t>
  </si>
  <si>
    <t>G9N1Y3</t>
  </si>
  <si>
    <t>G9N1Y8</t>
  </si>
  <si>
    <t>G9N1Z3</t>
  </si>
  <si>
    <t>G9N1Z4</t>
  </si>
  <si>
    <t>G9N1Z5</t>
  </si>
  <si>
    <t>G9N1Z6</t>
  </si>
  <si>
    <t>G9N1Z7</t>
  </si>
  <si>
    <t>G9N1Z8</t>
  </si>
  <si>
    <t>G9N1Z9</t>
  </si>
  <si>
    <t>G9N2B4</t>
  </si>
  <si>
    <t>G9N2P4</t>
  </si>
  <si>
    <t>G9N2P6</t>
  </si>
  <si>
    <t>G9N2P8</t>
  </si>
  <si>
    <t>G9N2P9</t>
  </si>
  <si>
    <t>G9N2S4</t>
  </si>
  <si>
    <t>G9N2S5</t>
  </si>
  <si>
    <t>G9N2S6</t>
  </si>
  <si>
    <t>G9N2S7</t>
  </si>
  <si>
    <t>G9N2T2</t>
  </si>
  <si>
    <t>G9N2T4</t>
  </si>
  <si>
    <t>G9N2T5</t>
  </si>
  <si>
    <t>G9N2V2</t>
  </si>
  <si>
    <t>G9N2V3</t>
  </si>
  <si>
    <t>G9N2V4</t>
  </si>
  <si>
    <t>G9N2V7</t>
  </si>
  <si>
    <t>G9N2V8</t>
  </si>
  <si>
    <t>G9N2V9</t>
  </si>
  <si>
    <t>G9N2W1</t>
  </si>
  <si>
    <t>G9N2W3</t>
  </si>
  <si>
    <t>G9N2W5</t>
  </si>
  <si>
    <t>G9N2W6</t>
  </si>
  <si>
    <t>G9N2W7</t>
  </si>
  <si>
    <t>G9N2W8</t>
  </si>
  <si>
    <t>G9N2W9</t>
  </si>
  <si>
    <t>G9N2X3</t>
  </si>
  <si>
    <t>G9N2X4</t>
  </si>
  <si>
    <t>G9N2X5</t>
  </si>
  <si>
    <t>G9N2X6</t>
  </si>
  <si>
    <t>G9N2X7</t>
  </si>
  <si>
    <t>G9N2X8</t>
  </si>
  <si>
    <t>G9N2Y1</t>
  </si>
  <si>
    <t>G9N2Y2</t>
  </si>
  <si>
    <t>G9N2Y3</t>
  </si>
  <si>
    <t>G9N2Y4</t>
  </si>
  <si>
    <t>G9N2Y5</t>
  </si>
  <si>
    <t>G9N2Y6</t>
  </si>
  <si>
    <t>G9N2Y7</t>
  </si>
  <si>
    <t>G9N2Y8</t>
  </si>
  <si>
    <t>G9N2Z2</t>
  </si>
  <si>
    <t>G9N2Z3</t>
  </si>
  <si>
    <t>G9N2Z4</t>
  </si>
  <si>
    <t>G9N2Z7</t>
  </si>
  <si>
    <t>G9N2Z8</t>
  </si>
  <si>
    <t>G9N3A1</t>
  </si>
  <si>
    <t>G9N3A2</t>
  </si>
  <si>
    <t>G9N3A3</t>
  </si>
  <si>
    <t>G9N3A5</t>
  </si>
  <si>
    <t>G9N3A6</t>
  </si>
  <si>
    <t>G9N3A7</t>
  </si>
  <si>
    <t>G9N3C3</t>
  </si>
  <si>
    <t>G9N3C4</t>
  </si>
  <si>
    <t>G9N3C5</t>
  </si>
  <si>
    <t>G9N3E3</t>
  </si>
  <si>
    <t>G9N3E5</t>
  </si>
  <si>
    <t>G9N3E7</t>
  </si>
  <si>
    <t>G9N3G1</t>
  </si>
  <si>
    <t>G9N3G2</t>
  </si>
  <si>
    <t>G9N3G3</t>
  </si>
  <si>
    <t>G9N3G8</t>
  </si>
  <si>
    <t>G9N3G9</t>
  </si>
  <si>
    <t>G9N3H1</t>
  </si>
  <si>
    <t>G9N3H2</t>
  </si>
  <si>
    <t>G9N3H3</t>
  </si>
  <si>
    <t>G9N3H4</t>
  </si>
  <si>
    <t>G9N3H6</t>
  </si>
  <si>
    <t>G9N3H7</t>
  </si>
  <si>
    <t>G9N3H8</t>
  </si>
  <si>
    <t>G9N3H9</t>
  </si>
  <si>
    <t>G9N3J1</t>
  </si>
  <si>
    <t>G9N3J2</t>
  </si>
  <si>
    <t>G9N3J3</t>
  </si>
  <si>
    <t>G9N3J4</t>
  </si>
  <si>
    <t>G9N3J5</t>
  </si>
  <si>
    <t>G9N3J6</t>
  </si>
  <si>
    <t>G9N3J7</t>
  </si>
  <si>
    <t>G9N3J8</t>
  </si>
  <si>
    <t>G9N3J9</t>
  </si>
  <si>
    <t>G9N3K1</t>
  </si>
  <si>
    <t>G9N3K2</t>
  </si>
  <si>
    <t>G9N3K3</t>
  </si>
  <si>
    <t>G9N3K6</t>
  </si>
  <si>
    <t>G9N3K7</t>
  </si>
  <si>
    <t>G9N3K8</t>
  </si>
  <si>
    <t>G9N3K9</t>
  </si>
  <si>
    <t>G9N3L1</t>
  </si>
  <si>
    <t>G9N3L2</t>
  </si>
  <si>
    <t>G9N3L3</t>
  </si>
  <si>
    <t>G9N3N5</t>
  </si>
  <si>
    <t>G9N3N6</t>
  </si>
  <si>
    <t>G9N3N7</t>
  </si>
  <si>
    <t>G9N3N8</t>
  </si>
  <si>
    <t>G9N3N9</t>
  </si>
  <si>
    <t>G9N3P1</t>
  </si>
  <si>
    <t>G9N3P2</t>
  </si>
  <si>
    <t>G9N3P8</t>
  </si>
  <si>
    <t>G9N3P9</t>
  </si>
  <si>
    <t>G9N3R1</t>
  </si>
  <si>
    <t>G9N3R2</t>
  </si>
  <si>
    <t>G9N3R3</t>
  </si>
  <si>
    <t>G9N3R4</t>
  </si>
  <si>
    <t>G9N3T2</t>
  </si>
  <si>
    <t>G9N3T3</t>
  </si>
  <si>
    <t>G9N3T4</t>
  </si>
  <si>
    <t>G9N3T5</t>
  </si>
  <si>
    <t>G9N3V7</t>
  </si>
  <si>
    <t>G9N3V9</t>
  </si>
  <si>
    <t>G9N3W1</t>
  </si>
  <si>
    <t>G9N3W3</t>
  </si>
  <si>
    <t>G9N3W6</t>
  </si>
  <si>
    <t>G9N3W7</t>
  </si>
  <si>
    <t>G9N3W9</t>
  </si>
  <si>
    <t>G9N3X3</t>
  </si>
  <si>
    <t>G9N3Z1</t>
  </si>
  <si>
    <t>G9N3Z2</t>
  </si>
  <si>
    <t>G9N3Z3</t>
  </si>
  <si>
    <t>G9N3Z4</t>
  </si>
  <si>
    <t>G9N3Z5</t>
  </si>
  <si>
    <t>G9N3Z6</t>
  </si>
  <si>
    <t>G9N3Z7</t>
  </si>
  <si>
    <t>G9N3Z8</t>
  </si>
  <si>
    <t>G9N3Z9</t>
  </si>
  <si>
    <t>G9N4A1</t>
  </si>
  <si>
    <t>G9N4A2</t>
  </si>
  <si>
    <t>G9N4A3</t>
  </si>
  <si>
    <t>G9N4A4</t>
  </si>
  <si>
    <t>G9N4A5</t>
  </si>
  <si>
    <t>G9N4A6</t>
  </si>
  <si>
    <t>G9N4A7</t>
  </si>
  <si>
    <t>G9N4A8</t>
  </si>
  <si>
    <t>G9N4A9</t>
  </si>
  <si>
    <t>G9N4B9</t>
  </si>
  <si>
    <t>G9N4C2</t>
  </si>
  <si>
    <t>G9N4C3</t>
  </si>
  <si>
    <t>G9N4C4</t>
  </si>
  <si>
    <t>G9N4C5</t>
  </si>
  <si>
    <t>G9N4C6</t>
  </si>
  <si>
    <t>G9N4G7</t>
  </si>
  <si>
    <t>G9N4G8</t>
  </si>
  <si>
    <t>G9N4G9</t>
  </si>
  <si>
    <t>G9N4H1</t>
  </si>
  <si>
    <t>G9N4H2</t>
  </si>
  <si>
    <t>G9N4H3</t>
  </si>
  <si>
    <t>G9N4H4</t>
  </si>
  <si>
    <t>G9N4H9</t>
  </si>
  <si>
    <t>G9N4J3</t>
  </si>
  <si>
    <t>G9N4J4</t>
  </si>
  <si>
    <t>G9N4J5</t>
  </si>
  <si>
    <t>G9N4K8</t>
  </si>
  <si>
    <t>G9N4K9</t>
  </si>
  <si>
    <t>G9N4M1</t>
  </si>
  <si>
    <t>G9N4M2</t>
  </si>
  <si>
    <t>G9N4M3</t>
  </si>
  <si>
    <t>G9N4M4</t>
  </si>
  <si>
    <t>G9N4N7</t>
  </si>
  <si>
    <t>G9N4P9</t>
  </si>
  <si>
    <t>G9N4R1</t>
  </si>
  <si>
    <t>G9N4R2</t>
  </si>
  <si>
    <t>G9N4R3</t>
  </si>
  <si>
    <t>G9N4R4</t>
  </si>
  <si>
    <t>G9N4R5</t>
  </si>
  <si>
    <t>G9N4R8</t>
  </si>
  <si>
    <t>G9N4S8</t>
  </si>
  <si>
    <t>G9N4T7</t>
  </si>
  <si>
    <t>G9N4T8</t>
  </si>
  <si>
    <t>G9N4X1</t>
  </si>
  <si>
    <t>G9N4X2</t>
  </si>
  <si>
    <t>G9N4X4</t>
  </si>
  <si>
    <t>G9N4X5</t>
  </si>
  <si>
    <t>G9N4X6</t>
  </si>
  <si>
    <t>G9N4Y5</t>
  </si>
  <si>
    <t>G9N4Y6</t>
  </si>
  <si>
    <t>G9N4Y7</t>
  </si>
  <si>
    <t>G9N4Y8</t>
  </si>
  <si>
    <t>G9N4Y9</t>
  </si>
  <si>
    <t>G9N4Z1</t>
  </si>
  <si>
    <t>G9N4Z2</t>
  </si>
  <si>
    <t>G9N4Z3</t>
  </si>
  <si>
    <t>G9N4Z4</t>
  </si>
  <si>
    <t>G9N4Z5</t>
  </si>
  <si>
    <t>G9N4Z6</t>
  </si>
  <si>
    <t>G9N4Z7</t>
  </si>
  <si>
    <t>G9N4Z8</t>
  </si>
  <si>
    <t>G9N5A2</t>
  </si>
  <si>
    <t>G9N5A5</t>
  </si>
  <si>
    <t>G9N5A6</t>
  </si>
  <si>
    <t>G9N5A7</t>
  </si>
  <si>
    <t>G9N5A8</t>
  </si>
  <si>
    <t>G9N5C3</t>
  </si>
  <si>
    <t>G9N5C9</t>
  </si>
  <si>
    <t>G9N5E1</t>
  </si>
  <si>
    <t>G9N5E9</t>
  </si>
  <si>
    <t>G9N5G1</t>
  </si>
  <si>
    <t>G9N5G7</t>
  </si>
  <si>
    <t>G9N5G8</t>
  </si>
  <si>
    <t>G9N5H1</t>
  </si>
  <si>
    <t>G9N5H2</t>
  </si>
  <si>
    <t>G9N5H7</t>
  </si>
  <si>
    <t>G9N5H8</t>
  </si>
  <si>
    <t>G9N5H9</t>
  </si>
  <si>
    <t>G9N5J5</t>
  </si>
  <si>
    <t>G9N5J6</t>
  </si>
  <si>
    <t>G9N5J7</t>
  </si>
  <si>
    <t>G9N5J8</t>
  </si>
  <si>
    <t>G9N5J9</t>
  </si>
  <si>
    <t>G9N5K1</t>
  </si>
  <si>
    <t>G9N5K2</t>
  </si>
  <si>
    <t>G9N5K3</t>
  </si>
  <si>
    <t>G9N5K4</t>
  </si>
  <si>
    <t>G9N5K5</t>
  </si>
  <si>
    <t>G9N5K6</t>
  </si>
  <si>
    <t>G9N5K7</t>
  </si>
  <si>
    <t>G9N5K9</t>
  </si>
  <si>
    <t>G9N5L3</t>
  </si>
  <si>
    <t>G9N5M1</t>
  </si>
  <si>
    <t>G9N5M2</t>
  </si>
  <si>
    <t>G9N5M3</t>
  </si>
  <si>
    <t>G9N5M4</t>
  </si>
  <si>
    <t>G9N5M5</t>
  </si>
  <si>
    <t>G9N5M6</t>
  </si>
  <si>
    <t>G9N5M7</t>
  </si>
  <si>
    <t>G9N5M8</t>
  </si>
  <si>
    <t>G9N5N1</t>
  </si>
  <si>
    <t>G9N5P2</t>
  </si>
  <si>
    <t>G9N5P3</t>
  </si>
  <si>
    <t>G9N5T5</t>
  </si>
  <si>
    <t>G9N5T6</t>
  </si>
  <si>
    <t>G9N5T7</t>
  </si>
  <si>
    <t>G9N5T8</t>
  </si>
  <si>
    <t>G9N5T9</t>
  </si>
  <si>
    <t>G9N5V1</t>
  </si>
  <si>
    <t>G9N5V2</t>
  </si>
  <si>
    <t>G9N5V3</t>
  </si>
  <si>
    <t>G9N5V4</t>
  </si>
  <si>
    <t>G9N5V7</t>
  </si>
  <si>
    <t>G9N5V9</t>
  </si>
  <si>
    <t>G9N5W5</t>
  </si>
  <si>
    <t>G9N5W6</t>
  </si>
  <si>
    <t>G9N5X2</t>
  </si>
  <si>
    <t>G9N5Y9</t>
  </si>
  <si>
    <t>G9N5Z1</t>
  </si>
  <si>
    <t>G9N5Z2</t>
  </si>
  <si>
    <t>G9N5Z3</t>
  </si>
  <si>
    <t>G9N5Z4</t>
  </si>
  <si>
    <t>G9N5Z5</t>
  </si>
  <si>
    <t>G9N5Z6</t>
  </si>
  <si>
    <t>G9N5Z7</t>
  </si>
  <si>
    <t>G9N5Z8</t>
  </si>
  <si>
    <t>G9N5Z9</t>
  </si>
  <si>
    <t>G9N6A1</t>
  </si>
  <si>
    <t>G9N6A2</t>
  </si>
  <si>
    <t>G9N6A3</t>
  </si>
  <si>
    <t>G9N6A4</t>
  </si>
  <si>
    <t>G9N6A5</t>
  </si>
  <si>
    <t>G9N6A6</t>
  </si>
  <si>
    <t>G9N6A7</t>
  </si>
  <si>
    <t>G9N6A8</t>
  </si>
  <si>
    <t>G9N6A9</t>
  </si>
  <si>
    <t>G9N6B1</t>
  </si>
  <si>
    <t>G9N6B2</t>
  </si>
  <si>
    <t>G9N6B3</t>
  </si>
  <si>
    <t>G9N6B4</t>
  </si>
  <si>
    <t>G9N6B5</t>
  </si>
  <si>
    <t>G9N6B6</t>
  </si>
  <si>
    <t>G9N6B7</t>
  </si>
  <si>
    <t>G9N6B8</t>
  </si>
  <si>
    <t>G9N6B9</t>
  </si>
  <si>
    <t>G9N6T7</t>
  </si>
  <si>
    <t>G9N6T8</t>
  </si>
  <si>
    <t>G9N6T9</t>
  </si>
  <si>
    <t>G9N6V1</t>
  </si>
  <si>
    <t>G9N6V3</t>
  </si>
  <si>
    <t>G9N6V4</t>
  </si>
  <si>
    <t>G9N6V7</t>
  </si>
  <si>
    <t>G9N6V8</t>
  </si>
  <si>
    <t>G9N6W1</t>
  </si>
  <si>
    <t>G9N6W3</t>
  </si>
  <si>
    <t>G9N6W4</t>
  </si>
  <si>
    <t>G9N6W5</t>
  </si>
  <si>
    <t>G9N6X1</t>
  </si>
  <si>
    <t>G9N6X2</t>
  </si>
  <si>
    <t>G9N6X3</t>
  </si>
  <si>
    <t>G9N6Z8</t>
  </si>
  <si>
    <t>G9N6Z9</t>
  </si>
  <si>
    <t>G9N7A1</t>
  </si>
  <si>
    <t>G9N7A3</t>
  </si>
  <si>
    <t>G9N7A5</t>
  </si>
  <si>
    <t>G9N7A7</t>
  </si>
  <si>
    <t>G9N7B4</t>
  </si>
  <si>
    <t>G9N7B5</t>
  </si>
  <si>
    <t>G9N7B7</t>
  </si>
  <si>
    <t>G9N7B8</t>
  </si>
  <si>
    <t>G9N7C2</t>
  </si>
  <si>
    <t>G9N7C5</t>
  </si>
  <si>
    <t>G9N7C7</t>
  </si>
  <si>
    <t>G9N7C8</t>
  </si>
  <si>
    <t>G9N7C9</t>
  </si>
  <si>
    <t>G9N7E1</t>
  </si>
  <si>
    <t>G9N7E2</t>
  </si>
  <si>
    <t>G9N7E3</t>
  </si>
  <si>
    <t>G9N7E4</t>
  </si>
  <si>
    <t>G9N7G1</t>
  </si>
  <si>
    <t>G9N7G2</t>
  </si>
  <si>
    <t>G9N7G7</t>
  </si>
  <si>
    <t>G9N7H1</t>
  </si>
  <si>
    <t>G9N7H4</t>
  </si>
  <si>
    <t>G9N7H6</t>
  </si>
  <si>
    <t>G9N7H7</t>
  </si>
  <si>
    <t>G9N7H9</t>
  </si>
  <si>
    <t>G9N7J1</t>
  </si>
  <si>
    <t>G9N7J3</t>
  </si>
  <si>
    <t>G9N7J4</t>
  </si>
  <si>
    <t>G9N7J5</t>
  </si>
  <si>
    <t>G9N7J8</t>
  </si>
  <si>
    <t>G9N7K1</t>
  </si>
  <si>
    <t>G9N7K3</t>
  </si>
  <si>
    <t>G9N7K4</t>
  </si>
  <si>
    <t>G9N7K5</t>
  </si>
  <si>
    <t>G9N7K7</t>
  </si>
  <si>
    <t>G9N7K9</t>
  </si>
  <si>
    <t>G9N7L1</t>
  </si>
  <si>
    <t>G9N7L2</t>
  </si>
  <si>
    <t>G9N7L4</t>
  </si>
  <si>
    <t>G9N7L6</t>
  </si>
  <si>
    <t>G9N7L7</t>
  </si>
  <si>
    <t>G9N7L9</t>
  </si>
  <si>
    <t>G9N7M1</t>
  </si>
  <si>
    <t>G9N7M3</t>
  </si>
  <si>
    <t>G9N7M6</t>
  </si>
  <si>
    <t>G9N7M8</t>
  </si>
  <si>
    <t>G9N7N1</t>
  </si>
  <si>
    <t>G9N7N2</t>
  </si>
  <si>
    <t>G9N7N4</t>
  </si>
  <si>
    <t>G9N7N5</t>
  </si>
  <si>
    <t>G9N7N8</t>
  </si>
  <si>
    <t>G9N7N9</t>
  </si>
  <si>
    <t>G9N7P1</t>
  </si>
  <si>
    <t>G9N7P3</t>
  </si>
  <si>
    <t>G9N7P4</t>
  </si>
  <si>
    <t>G9N7P7</t>
  </si>
  <si>
    <t>G9N7P9</t>
  </si>
  <si>
    <t>G9N7R2</t>
  </si>
  <si>
    <t>G9N7R4</t>
  </si>
  <si>
    <t>G9N7S6</t>
  </si>
  <si>
    <t>G9N7T3</t>
  </si>
  <si>
    <t>G9N7T5</t>
  </si>
  <si>
    <t>G9N7T7</t>
  </si>
  <si>
    <t>G9N7V4</t>
  </si>
  <si>
    <t>G9N7V5</t>
  </si>
  <si>
    <t>G9N7V6</t>
  </si>
  <si>
    <t>G9N7V9</t>
  </si>
  <si>
    <t>G9N7W2</t>
  </si>
  <si>
    <t>G9N7W4</t>
  </si>
  <si>
    <t>G9N7W7</t>
  </si>
  <si>
    <t>G9N7X2</t>
  </si>
  <si>
    <t>G9N7X4</t>
  </si>
  <si>
    <t>G9N7X7</t>
  </si>
  <si>
    <t>G9N7Y1</t>
  </si>
  <si>
    <t>G9N7Y7</t>
  </si>
  <si>
    <t>G9N7Z4</t>
  </si>
  <si>
    <t>G9N7Z7</t>
  </si>
  <si>
    <t>G9N7Z9</t>
  </si>
  <si>
    <t>G9N8A5</t>
  </si>
  <si>
    <t>G9N8A6</t>
  </si>
  <si>
    <t>G9N8A7</t>
  </si>
  <si>
    <t>G9N8B2</t>
  </si>
  <si>
    <t>G9N8B5</t>
  </si>
  <si>
    <t>G9N8C1</t>
  </si>
  <si>
    <t>G9N8C5</t>
  </si>
  <si>
    <t>G9N8C7</t>
  </si>
  <si>
    <t>G9N8E1</t>
  </si>
  <si>
    <t>G9N8E5</t>
  </si>
  <si>
    <t>G9N8E8</t>
  </si>
  <si>
    <t>G9N8E9</t>
  </si>
  <si>
    <t>G9N8G2</t>
  </si>
  <si>
    <t>G9N8G7</t>
  </si>
  <si>
    <t>G9N8G8</t>
  </si>
  <si>
    <t>G9N8G9</t>
  </si>
  <si>
    <t>G9N8H4</t>
  </si>
  <si>
    <t>G9N8J7</t>
  </si>
  <si>
    <t>G9N8J8</t>
  </si>
  <si>
    <t>G9N8K2</t>
  </si>
  <si>
    <t>G9N8K3</t>
  </si>
  <si>
    <t>G9N8K4</t>
  </si>
  <si>
    <t>G9N8K8</t>
  </si>
  <si>
    <t>G9N8K9</t>
  </si>
  <si>
    <t>G9N8L4</t>
  </si>
  <si>
    <t>G9N8L5</t>
  </si>
  <si>
    <t>G9N8L9</t>
  </si>
  <si>
    <t>G9N8M1</t>
  </si>
  <si>
    <t>G9N8M7</t>
  </si>
  <si>
    <t>G9N8M8</t>
  </si>
  <si>
    <t>G9N8M9</t>
  </si>
  <si>
    <t>G9N8N7</t>
  </si>
  <si>
    <t>G9N8P1</t>
  </si>
  <si>
    <t>G9N8P2</t>
  </si>
  <si>
    <t>G9N8P6</t>
  </si>
  <si>
    <t>G9N8P8</t>
  </si>
  <si>
    <t>G9N8R4</t>
  </si>
  <si>
    <t>G9N8R5</t>
  </si>
  <si>
    <t>G9N8R7</t>
  </si>
  <si>
    <t>G9N8R8</t>
  </si>
  <si>
    <t>G9N8R9</t>
  </si>
  <si>
    <t>G9N8S1</t>
  </si>
  <si>
    <t>G9N8S2</t>
  </si>
  <si>
    <t>G9N8S7</t>
  </si>
  <si>
    <t>G9N8S8</t>
  </si>
  <si>
    <t>G9N8T1</t>
  </si>
  <si>
    <t>G9N8T2</t>
  </si>
  <si>
    <t>G9N8T3</t>
  </si>
  <si>
    <t>G9P1Z7</t>
  </si>
  <si>
    <t>G9P2C8</t>
  </si>
  <si>
    <t>G9P2E7</t>
  </si>
  <si>
    <t>G9P2L9</t>
  </si>
  <si>
    <t>G9P2P5</t>
  </si>
  <si>
    <t>G9P2P7</t>
  </si>
  <si>
    <t>G9P2S4</t>
  </si>
  <si>
    <t>G9P2S6</t>
  </si>
  <si>
    <t>G9P2V1</t>
  </si>
  <si>
    <t>G9P2V2</t>
  </si>
  <si>
    <t>G9T0B2</t>
  </si>
  <si>
    <t>G9T5W1</t>
  </si>
  <si>
    <t>G9T5X3</t>
  </si>
  <si>
    <t>G9T6K2</t>
  </si>
  <si>
    <t>G9T6X9</t>
  </si>
  <si>
    <t>H0M1A0</t>
  </si>
  <si>
    <t>H0M1A1</t>
  </si>
  <si>
    <t>H1B0A8</t>
  </si>
  <si>
    <t>H1B2T7</t>
  </si>
  <si>
    <t>H1B2V6</t>
  </si>
  <si>
    <t>H1B2V9</t>
  </si>
  <si>
    <t>H1B2W3</t>
  </si>
  <si>
    <t>H1B2W6</t>
  </si>
  <si>
    <t>H1B2W9</t>
  </si>
  <si>
    <t>H1B2Z9</t>
  </si>
  <si>
    <t>H1B4S8</t>
  </si>
  <si>
    <t>H1B4S9</t>
  </si>
  <si>
    <t>H1B4V4</t>
  </si>
  <si>
    <t>H1B4W4</t>
  </si>
  <si>
    <t>H1B4Z4</t>
  </si>
  <si>
    <t>H1B4Z5</t>
  </si>
  <si>
    <t>H1B5H2</t>
  </si>
  <si>
    <t>H1B5H4</t>
  </si>
  <si>
    <t>H1B5H7</t>
  </si>
  <si>
    <t>H1B5J7</t>
  </si>
  <si>
    <t>H1B5P9</t>
  </si>
  <si>
    <t>H1B5T5</t>
  </si>
  <si>
    <t>H1B5V2</t>
  </si>
  <si>
    <t>H1B5V5</t>
  </si>
  <si>
    <t>H1G1A3</t>
  </si>
  <si>
    <t>H1G1A8</t>
  </si>
  <si>
    <t>H1G1A9</t>
  </si>
  <si>
    <t>H1G1B1</t>
  </si>
  <si>
    <t>H1G1H8</t>
  </si>
  <si>
    <t>H1G5C9</t>
  </si>
  <si>
    <t>H1G5H1</t>
  </si>
  <si>
    <t>H1G5H2</t>
  </si>
  <si>
    <t>H1G5J8</t>
  </si>
  <si>
    <t>H1G5K1</t>
  </si>
  <si>
    <t>H1G5N3</t>
  </si>
  <si>
    <t>H1G6A3</t>
  </si>
  <si>
    <t>H1G6G9</t>
  </si>
  <si>
    <t>H1H1A2</t>
  </si>
  <si>
    <t>H1H1A4</t>
  </si>
  <si>
    <t>H1H1A9</t>
  </si>
  <si>
    <t>H1H5G5</t>
  </si>
  <si>
    <t>H1H5K4</t>
  </si>
  <si>
    <t>H1H5K7</t>
  </si>
  <si>
    <t>H1H5K8</t>
  </si>
  <si>
    <t>H1H5N6</t>
  </si>
  <si>
    <t>H1H5N8</t>
  </si>
  <si>
    <t>H1L2X1</t>
  </si>
  <si>
    <t>H1L3N3</t>
  </si>
  <si>
    <t>H1L3N5</t>
  </si>
  <si>
    <t>H1L3N6</t>
  </si>
  <si>
    <t>H1L3N9</t>
  </si>
  <si>
    <t>H1L3P3</t>
  </si>
  <si>
    <t>H1L3R2</t>
  </si>
  <si>
    <t>H1L3R4</t>
  </si>
  <si>
    <t>H1L3R7</t>
  </si>
  <si>
    <t>H1L3R8</t>
  </si>
  <si>
    <t>H1L3R9</t>
  </si>
  <si>
    <t>H1L3S6</t>
  </si>
  <si>
    <t>H1L3S7</t>
  </si>
  <si>
    <t>H1L3S8</t>
  </si>
  <si>
    <t>H1L3S9</t>
  </si>
  <si>
    <t>H1L3T2</t>
  </si>
  <si>
    <t>H1L3T4</t>
  </si>
  <si>
    <t>H1L3T5</t>
  </si>
  <si>
    <t>H1L3Y5</t>
  </si>
  <si>
    <t>H1L4A2</t>
  </si>
  <si>
    <t>H1L4A3</t>
  </si>
  <si>
    <t>H1L4E4</t>
  </si>
  <si>
    <t>H1L4E5</t>
  </si>
  <si>
    <t>H1L4G4</t>
  </si>
  <si>
    <t>H1L4G5</t>
  </si>
  <si>
    <t>H1L4G7</t>
  </si>
  <si>
    <t>H1L4J2</t>
  </si>
  <si>
    <t>H1L4J4</t>
  </si>
  <si>
    <t>H2B1R9</t>
  </si>
  <si>
    <t>H2B1S4</t>
  </si>
  <si>
    <t>H2B1S7</t>
  </si>
  <si>
    <t>H2B1S8</t>
  </si>
  <si>
    <t>H2B1T1</t>
  </si>
  <si>
    <t>H2B1T4</t>
  </si>
  <si>
    <t>H2B1T8</t>
  </si>
  <si>
    <t>H2B1V1</t>
  </si>
  <si>
    <t>H2B1V8</t>
  </si>
  <si>
    <t>H2B1V9</t>
  </si>
  <si>
    <t>H2B1W4</t>
  </si>
  <si>
    <t>H2B1W5</t>
  </si>
  <si>
    <t>H2B1W6</t>
  </si>
  <si>
    <t>H2B1W7</t>
  </si>
  <si>
    <t>H2B1W8</t>
  </si>
  <si>
    <t>H2B1W9</t>
  </si>
  <si>
    <t>H2B1X1</t>
  </si>
  <si>
    <t>H2B1X2</t>
  </si>
  <si>
    <t>H2B1X3</t>
  </si>
  <si>
    <t>H2B1X4</t>
  </si>
  <si>
    <t>H2B1X5</t>
  </si>
  <si>
    <t>H2B1X6</t>
  </si>
  <si>
    <t>H2B1X7</t>
  </si>
  <si>
    <t>H2B1X8</t>
  </si>
  <si>
    <t>H2B1X9</t>
  </si>
  <si>
    <t>H2B1Y3</t>
  </si>
  <si>
    <t>H2B1Y5</t>
  </si>
  <si>
    <t>H2B1Y6</t>
  </si>
  <si>
    <t>H2B1Y7</t>
  </si>
  <si>
    <t>H2B1Y9</t>
  </si>
  <si>
    <t>H2B1Z1</t>
  </si>
  <si>
    <t>H2B1Z2</t>
  </si>
  <si>
    <t>H2B1Z3</t>
  </si>
  <si>
    <t>H2B1Z4</t>
  </si>
  <si>
    <t>H2B2A8</t>
  </si>
  <si>
    <t>H2B2A9</t>
  </si>
  <si>
    <t>H2B2B1</t>
  </si>
  <si>
    <t>H2B2C1</t>
  </si>
  <si>
    <t>H2B2C2</t>
  </si>
  <si>
    <t>H2B2G1</t>
  </si>
  <si>
    <t>H2B2H2</t>
  </si>
  <si>
    <t>H2B2H3</t>
  </si>
  <si>
    <t>H2B2J5</t>
  </si>
  <si>
    <t>H2B2J6</t>
  </si>
  <si>
    <t>H2B2K8</t>
  </si>
  <si>
    <t>H2B2K9</t>
  </si>
  <si>
    <t>H2B2L1</t>
  </si>
  <si>
    <t>H2B2L2</t>
  </si>
  <si>
    <t>H2B2N1</t>
  </si>
  <si>
    <t>H2B2N2</t>
  </si>
  <si>
    <t>H2B2N3</t>
  </si>
  <si>
    <t>H2B2P5</t>
  </si>
  <si>
    <t>H2B2R6</t>
  </si>
  <si>
    <t>H2B2R7</t>
  </si>
  <si>
    <t>H2B2S9</t>
  </si>
  <si>
    <t>H2B2T1</t>
  </si>
  <si>
    <t>H2B2V3</t>
  </si>
  <si>
    <t>H2B2X3</t>
  </si>
  <si>
    <t>H2B2Y2</t>
  </si>
  <si>
    <t>H2B2Y3</t>
  </si>
  <si>
    <t>H2B2Y4</t>
  </si>
  <si>
    <t>H2B3A5</t>
  </si>
  <si>
    <t>H2B3A7</t>
  </si>
  <si>
    <t>H2B3B2</t>
  </si>
  <si>
    <t>H2B3B3</t>
  </si>
  <si>
    <t>H2B3B4</t>
  </si>
  <si>
    <t>H2B3B7</t>
  </si>
  <si>
    <t>H2B3B8</t>
  </si>
  <si>
    <t>H2B3B9</t>
  </si>
  <si>
    <t>H2B3C1</t>
  </si>
  <si>
    <t>H2B3C2</t>
  </si>
  <si>
    <t>H2B3C6</t>
  </si>
  <si>
    <t>H3C4S9</t>
  </si>
  <si>
    <t>H3C5K4</t>
  </si>
  <si>
    <t>H3C5T4</t>
  </si>
  <si>
    <t>H3C6G2</t>
  </si>
  <si>
    <t>H3C6W2</t>
  </si>
  <si>
    <t>H3K1V4</t>
  </si>
  <si>
    <t>H3K1X6</t>
  </si>
  <si>
    <t>H3K1Y3</t>
  </si>
  <si>
    <t>H3K1Z7</t>
  </si>
  <si>
    <t>H3K1Z8</t>
  </si>
  <si>
    <t>H3K2A1</t>
  </si>
  <si>
    <t>H3K2A2</t>
  </si>
  <si>
    <t>H3K2A4</t>
  </si>
  <si>
    <t>H3K2A5</t>
  </si>
  <si>
    <t>H3K2A7</t>
  </si>
  <si>
    <t>H3K2C3</t>
  </si>
  <si>
    <t>H3K2H4</t>
  </si>
  <si>
    <t>H3K2J1</t>
  </si>
  <si>
    <t>H3K2L8</t>
  </si>
  <si>
    <t>H3K2L9</t>
  </si>
  <si>
    <t>H3K2N8</t>
  </si>
  <si>
    <t>H3K3L2</t>
  </si>
  <si>
    <t>H3L1K9</t>
  </si>
  <si>
    <t>H3L2X4</t>
  </si>
  <si>
    <t>H3L3M3</t>
  </si>
  <si>
    <t>H3L3M9</t>
  </si>
  <si>
    <t>H3M1A1</t>
  </si>
  <si>
    <t>H3M1A8</t>
  </si>
  <si>
    <t>H3M1B2</t>
  </si>
  <si>
    <t>H3M1B3</t>
  </si>
  <si>
    <t>H3M1B4</t>
  </si>
  <si>
    <t>H3M1B5</t>
  </si>
  <si>
    <t>H3M1B6</t>
  </si>
  <si>
    <t>H3M1B7</t>
  </si>
  <si>
    <t>H3M1B8</t>
  </si>
  <si>
    <t>H3M1B9</t>
  </si>
  <si>
    <t>H3M1C1</t>
  </si>
  <si>
    <t>H3M1C2</t>
  </si>
  <si>
    <t>H3M1C3</t>
  </si>
  <si>
    <t>H3M1C4</t>
  </si>
  <si>
    <t>H3M1C5</t>
  </si>
  <si>
    <t>H3M1C6</t>
  </si>
  <si>
    <t>H3M1C7</t>
  </si>
  <si>
    <t>H3M1C8</t>
  </si>
  <si>
    <t>H3M1C9</t>
  </si>
  <si>
    <t>H3M1E1</t>
  </si>
  <si>
    <t>H3M1E2</t>
  </si>
  <si>
    <t>H3M1E3</t>
  </si>
  <si>
    <t>H3M1E4</t>
  </si>
  <si>
    <t>H3M1E5</t>
  </si>
  <si>
    <t>H3M1E6</t>
  </si>
  <si>
    <t>H3M1E7</t>
  </si>
  <si>
    <t>H3M1E8</t>
  </si>
  <si>
    <t>H3M1G1</t>
  </si>
  <si>
    <t>H3M1G4</t>
  </si>
  <si>
    <t>H3M1G5</t>
  </si>
  <si>
    <t>H3M1H1</t>
  </si>
  <si>
    <t>H3M1H2</t>
  </si>
  <si>
    <t>H3M1H3</t>
  </si>
  <si>
    <t>H3M1H4</t>
  </si>
  <si>
    <t>H3M1H5</t>
  </si>
  <si>
    <t>H3M1H6</t>
  </si>
  <si>
    <t>H3M1H7</t>
  </si>
  <si>
    <t>H3M1H8</t>
  </si>
  <si>
    <t>H3M1H9</t>
  </si>
  <si>
    <t>H3M1J1</t>
  </si>
  <si>
    <t>H3M1J2</t>
  </si>
  <si>
    <t>H3M1J3</t>
  </si>
  <si>
    <t>H3M1J4</t>
  </si>
  <si>
    <t>H3M1J5</t>
  </si>
  <si>
    <t>H3M1J6</t>
  </si>
  <si>
    <t>H3M1J7</t>
  </si>
  <si>
    <t>H3M1J8</t>
  </si>
  <si>
    <t>H3M1K3</t>
  </si>
  <si>
    <t>H3M1K9</t>
  </si>
  <si>
    <t>H3M1L1</t>
  </si>
  <si>
    <t>H3M1L2</t>
  </si>
  <si>
    <t>H3M1L3</t>
  </si>
  <si>
    <t>H3M1L4</t>
  </si>
  <si>
    <t>H3M1L5</t>
  </si>
  <si>
    <t>H3M1L6</t>
  </si>
  <si>
    <t>H3M1L7</t>
  </si>
  <si>
    <t>H3M1L8</t>
  </si>
  <si>
    <t>H3M1M3</t>
  </si>
  <si>
    <t>H3M1M4</t>
  </si>
  <si>
    <t>H3M1M5</t>
  </si>
  <si>
    <t>H3M1M7</t>
  </si>
  <si>
    <t>H3M1M8</t>
  </si>
  <si>
    <t>H3M1M9</t>
  </si>
  <si>
    <t>H3M1N1</t>
  </si>
  <si>
    <t>H3M1N2</t>
  </si>
  <si>
    <t>H3M1N3</t>
  </si>
  <si>
    <t>H3M1N4</t>
  </si>
  <si>
    <t>H3M1N5</t>
  </si>
  <si>
    <t>H3M1N6</t>
  </si>
  <si>
    <t>H3M1N7</t>
  </si>
  <si>
    <t>H3M1N8</t>
  </si>
  <si>
    <t>H3M1N9</t>
  </si>
  <si>
    <t>H3M1P1</t>
  </si>
  <si>
    <t>H3M1P2</t>
  </si>
  <si>
    <t>H3M1P3</t>
  </si>
  <si>
    <t>H3M1P4</t>
  </si>
  <si>
    <t>H3M1P5</t>
  </si>
  <si>
    <t>H3M1R3</t>
  </si>
  <si>
    <t>H3M1R4</t>
  </si>
  <si>
    <t>H3M1R6</t>
  </si>
  <si>
    <t>H3M1R7</t>
  </si>
  <si>
    <t>H3M1S2</t>
  </si>
  <si>
    <t>H3M1S3</t>
  </si>
  <si>
    <t>H3M1T1</t>
  </si>
  <si>
    <t>H3M1Y4</t>
  </si>
  <si>
    <t>H3M1Y5</t>
  </si>
  <si>
    <t>H3M1Y6</t>
  </si>
  <si>
    <t>H3M1Y7</t>
  </si>
  <si>
    <t>H3M1Y8</t>
  </si>
  <si>
    <t>H3M1Y9</t>
  </si>
  <si>
    <t>H3M1Z1</t>
  </si>
  <si>
    <t>H3M1Z2</t>
  </si>
  <si>
    <t>H3M1Z3</t>
  </si>
  <si>
    <t>H3M1Z4</t>
  </si>
  <si>
    <t>H3M1Z5</t>
  </si>
  <si>
    <t>H3M1Z8</t>
  </si>
  <si>
    <t>H3M1Z9</t>
  </si>
  <si>
    <t>H3M2A1</t>
  </si>
  <si>
    <t>H3M2A2</t>
  </si>
  <si>
    <t>H3M2A3</t>
  </si>
  <si>
    <t>H3M2A4</t>
  </si>
  <si>
    <t>H3M2A5</t>
  </si>
  <si>
    <t>H3M2A6</t>
  </si>
  <si>
    <t>H3M2A7</t>
  </si>
  <si>
    <t>H3M2A8</t>
  </si>
  <si>
    <t>H3M2A9</t>
  </si>
  <si>
    <t>H3M2B1</t>
  </si>
  <si>
    <t>H3M2B2</t>
  </si>
  <si>
    <t>H3M2B3</t>
  </si>
  <si>
    <t>H3M2B9</t>
  </si>
  <si>
    <t>H3M2C1</t>
  </si>
  <si>
    <t>H3M2C2</t>
  </si>
  <si>
    <t>H3M2C3</t>
  </si>
  <si>
    <t>H3M2C4</t>
  </si>
  <si>
    <t>H3M2C5</t>
  </si>
  <si>
    <t>H3M2C6</t>
  </si>
  <si>
    <t>H3M2C7</t>
  </si>
  <si>
    <t>H3M2C8</t>
  </si>
  <si>
    <t>H3M2C9</t>
  </si>
  <si>
    <t>H3M2E8</t>
  </si>
  <si>
    <t>H3M2G2</t>
  </si>
  <si>
    <t>H3M2G3</t>
  </si>
  <si>
    <t>H3M2G4</t>
  </si>
  <si>
    <t>H3M2G5</t>
  </si>
  <si>
    <t>H3M2G6</t>
  </si>
  <si>
    <t>H3M2G7</t>
  </si>
  <si>
    <t>H3M2G8</t>
  </si>
  <si>
    <t>H3M2G9</t>
  </si>
  <si>
    <t>H3M2H1</t>
  </si>
  <si>
    <t>H3M2H2</t>
  </si>
  <si>
    <t>H3M2H6</t>
  </si>
  <si>
    <t>H3M2H7</t>
  </si>
  <si>
    <t>H3M2H8</t>
  </si>
  <si>
    <t>H3M2H9</t>
  </si>
  <si>
    <t>H3M2J1</t>
  </si>
  <si>
    <t>H3M2J2</t>
  </si>
  <si>
    <t>H3M2J3</t>
  </si>
  <si>
    <t>H3M2J4</t>
  </si>
  <si>
    <t>H3M2J5</t>
  </si>
  <si>
    <t>H3M2J7</t>
  </si>
  <si>
    <t>H3M2J8</t>
  </si>
  <si>
    <t>H3M2J9</t>
  </si>
  <si>
    <t>H3M2K1</t>
  </si>
  <si>
    <t>H3M2K2</t>
  </si>
  <si>
    <t>H3M2K3</t>
  </si>
  <si>
    <t>H3M2L6</t>
  </si>
  <si>
    <t>H3M2L7</t>
  </si>
  <si>
    <t>H3M2L8</t>
  </si>
  <si>
    <t>H3M2L9</t>
  </si>
  <si>
    <t>H3M2M5</t>
  </si>
  <si>
    <t>H3M2M6</t>
  </si>
  <si>
    <t>H3M2M7</t>
  </si>
  <si>
    <t>H3M2M8</t>
  </si>
  <si>
    <t>H3M2N1</t>
  </si>
  <si>
    <t>H3M2N2</t>
  </si>
  <si>
    <t>H3M2P4</t>
  </si>
  <si>
    <t>H3M2P5</t>
  </si>
  <si>
    <t>H3M2P6</t>
  </si>
  <si>
    <t>H3M2P7</t>
  </si>
  <si>
    <t>H3M2R2</t>
  </si>
  <si>
    <t>H3M2R7</t>
  </si>
  <si>
    <t>H3M2R8</t>
  </si>
  <si>
    <t>H3M2R9</t>
  </si>
  <si>
    <t>H3M2T3</t>
  </si>
  <si>
    <t>H3M2T5</t>
  </si>
  <si>
    <t>H3M2V2</t>
  </si>
  <si>
    <t>H3M2V6</t>
  </si>
  <si>
    <t>H3M2X8</t>
  </si>
  <si>
    <t>H3M2X9</t>
  </si>
  <si>
    <t>H3M2Z1</t>
  </si>
  <si>
    <t>H3M2Z2</t>
  </si>
  <si>
    <t>H3M2Z8</t>
  </si>
  <si>
    <t>H3M2Z9</t>
  </si>
  <si>
    <t>H3M3A7</t>
  </si>
  <si>
    <t>H3M3A8</t>
  </si>
  <si>
    <t>H3M3E5</t>
  </si>
  <si>
    <t>H3M3E7</t>
  </si>
  <si>
    <t>H4J1A1</t>
  </si>
  <si>
    <t>H4J1A2</t>
  </si>
  <si>
    <t>H4J1A3</t>
  </si>
  <si>
    <t>H4J1A4</t>
  </si>
  <si>
    <t>H4J1A5</t>
  </si>
  <si>
    <t>H4J1A6</t>
  </si>
  <si>
    <t>H4J1A7</t>
  </si>
  <si>
    <t>H4J1A9</t>
  </si>
  <si>
    <t>H4J1B1</t>
  </si>
  <si>
    <t>H4J1B4</t>
  </si>
  <si>
    <t>H4J1B5</t>
  </si>
  <si>
    <t>H4J1B6</t>
  </si>
  <si>
    <t>H4J1B7</t>
  </si>
  <si>
    <t>H4J1B8</t>
  </si>
  <si>
    <t>H4J1B9</t>
  </si>
  <si>
    <t>H4J1C1</t>
  </si>
  <si>
    <t>H4J1C6</t>
  </si>
  <si>
    <t>H4J1C7</t>
  </si>
  <si>
    <t>H4J1C8</t>
  </si>
  <si>
    <t>H4J1E1</t>
  </si>
  <si>
    <t>H4J1E2</t>
  </si>
  <si>
    <t>H4J1E3</t>
  </si>
  <si>
    <t>H4J1E4</t>
  </si>
  <si>
    <t>H4J1E5</t>
  </si>
  <si>
    <t>H4J1E6</t>
  </si>
  <si>
    <t>H4J1E7</t>
  </si>
  <si>
    <t>H4J1E8</t>
  </si>
  <si>
    <t>H4J1G2</t>
  </si>
  <si>
    <t>H4J1G9</t>
  </si>
  <si>
    <t>H4J1H1</t>
  </si>
  <si>
    <t>H4J1H2</t>
  </si>
  <si>
    <t>H4J1H3</t>
  </si>
  <si>
    <t>H4J1K1</t>
  </si>
  <si>
    <t>H4J1K2</t>
  </si>
  <si>
    <t>H4J1K3</t>
  </si>
  <si>
    <t>H4J1K4</t>
  </si>
  <si>
    <t>H4J1K6</t>
  </si>
  <si>
    <t>H4J1K7</t>
  </si>
  <si>
    <t>H4J1S3</t>
  </si>
  <si>
    <t>H4J1S4</t>
  </si>
  <si>
    <t>H4J1S5</t>
  </si>
  <si>
    <t>H4J1S6</t>
  </si>
  <si>
    <t>H4J1S8</t>
  </si>
  <si>
    <t>H4J1T5</t>
  </si>
  <si>
    <t>H4J1T6</t>
  </si>
  <si>
    <t>H4J1T7</t>
  </si>
  <si>
    <t>H4J1T8</t>
  </si>
  <si>
    <t>H4J1T9</t>
  </si>
  <si>
    <t>H4J1V1</t>
  </si>
  <si>
    <t>H4J1V7</t>
  </si>
  <si>
    <t>H4J1V8</t>
  </si>
  <si>
    <t>H4J1V9</t>
  </si>
  <si>
    <t>H4J1X1</t>
  </si>
  <si>
    <t>H4J1X2</t>
  </si>
  <si>
    <t>H4J1X3</t>
  </si>
  <si>
    <t>H4J1Y3</t>
  </si>
  <si>
    <t>H4J1Z6</t>
  </si>
  <si>
    <t>H4J2A8</t>
  </si>
  <si>
    <t>H4J2C3</t>
  </si>
  <si>
    <t>H4J2C4</t>
  </si>
  <si>
    <t>H4J2C5</t>
  </si>
  <si>
    <t>H4J2C9</t>
  </si>
  <si>
    <t>H4J2E1</t>
  </si>
  <si>
    <t>H4J2E2</t>
  </si>
  <si>
    <t>H4J2E3</t>
  </si>
  <si>
    <t>H4J2E8</t>
  </si>
  <si>
    <t>H4J2E9</t>
  </si>
  <si>
    <t>H4J2G2</t>
  </si>
  <si>
    <t>H4J2G3</t>
  </si>
  <si>
    <t>H4J2G9</t>
  </si>
  <si>
    <t>H4J2H1</t>
  </si>
  <si>
    <t>H4J2H2</t>
  </si>
  <si>
    <t>H4J2H3</t>
  </si>
  <si>
    <t>H4J2H4</t>
  </si>
  <si>
    <t>H4J2H5</t>
  </si>
  <si>
    <t>H4J2J8</t>
  </si>
  <si>
    <t>H4J2J9</t>
  </si>
  <si>
    <t>H4J2K1</t>
  </si>
  <si>
    <t>H4J2K2</t>
  </si>
  <si>
    <t>H4J2K3</t>
  </si>
  <si>
    <t>H4J2K4</t>
  </si>
  <si>
    <t>H4J2K5</t>
  </si>
  <si>
    <t>H4J2L2</t>
  </si>
  <si>
    <t>H4J2L3</t>
  </si>
  <si>
    <t>H4J2L4</t>
  </si>
  <si>
    <t>H4J2L5</t>
  </si>
  <si>
    <t>H4J2L6</t>
  </si>
  <si>
    <t>H4J2L7</t>
  </si>
  <si>
    <t>H4J2L8</t>
  </si>
  <si>
    <t>H4J2L9</t>
  </si>
  <si>
    <t>H4J2M8</t>
  </si>
  <si>
    <t>H4J2N2</t>
  </si>
  <si>
    <t>H4J2P3</t>
  </si>
  <si>
    <t>H4J2P5</t>
  </si>
  <si>
    <t>H4J2P6</t>
  </si>
  <si>
    <t>H4J2P7</t>
  </si>
  <si>
    <t>H4J2P8</t>
  </si>
  <si>
    <t>H4J2P9</t>
  </si>
  <si>
    <t>H4J2R3</t>
  </si>
  <si>
    <t>H4J2R4</t>
  </si>
  <si>
    <t>H4K1A5</t>
  </si>
  <si>
    <t>H4K1P1</t>
  </si>
  <si>
    <t>H4K2J2</t>
  </si>
  <si>
    <t>H4K2Z1</t>
  </si>
  <si>
    <t>H7A4A8</t>
  </si>
  <si>
    <t>H7A4A9</t>
  </si>
  <si>
    <t>H7A4B1</t>
  </si>
  <si>
    <t>H7A4B2</t>
  </si>
  <si>
    <t>H7A4B3</t>
  </si>
  <si>
    <t>H7A4B4</t>
  </si>
  <si>
    <t>H7A4B9</t>
  </si>
  <si>
    <t>H7A4C1</t>
  </si>
  <si>
    <t>H7A4C2</t>
  </si>
  <si>
    <t>H7A4C3</t>
  </si>
  <si>
    <t>H7A4C4</t>
  </si>
  <si>
    <t>H7A4C6</t>
  </si>
  <si>
    <t>H7A4C7</t>
  </si>
  <si>
    <t>H7B1A3</t>
  </si>
  <si>
    <t>H7B1A4</t>
  </si>
  <si>
    <t>H7B1A5</t>
  </si>
  <si>
    <t>H7B1A6</t>
  </si>
  <si>
    <t>H7B1A9</t>
  </si>
  <si>
    <t>H7B1C6</t>
  </si>
  <si>
    <t>H7B1C7</t>
  </si>
  <si>
    <t>H7B1C8</t>
  </si>
  <si>
    <t>H7B1C9</t>
  </si>
  <si>
    <t>H7B1E1</t>
  </si>
  <si>
    <t>H7B1E4</t>
  </si>
  <si>
    <t>H7B1E6</t>
  </si>
  <si>
    <t>H7B1E7</t>
  </si>
  <si>
    <t>H7B1E8</t>
  </si>
  <si>
    <t>H7B1E9</t>
  </si>
  <si>
    <t>H7B1G1</t>
  </si>
  <si>
    <t>H7B1G3</t>
  </si>
  <si>
    <t>H7C0A1</t>
  </si>
  <si>
    <t>H7C0A5</t>
  </si>
  <si>
    <t>H7C0A8</t>
  </si>
  <si>
    <t>H7C0A9</t>
  </si>
  <si>
    <t>H7C0B1</t>
  </si>
  <si>
    <t>H7C0B2</t>
  </si>
  <si>
    <t>H7C1A1</t>
  </si>
  <si>
    <t>H7C1A2</t>
  </si>
  <si>
    <t>H7C1A3</t>
  </si>
  <si>
    <t>H7C1A5</t>
  </si>
  <si>
    <t>H7C1A6</t>
  </si>
  <si>
    <t>H7C1A7</t>
  </si>
  <si>
    <t>H7C1A9</t>
  </si>
  <si>
    <t>H7C1B3</t>
  </si>
  <si>
    <t>H7C1B6</t>
  </si>
  <si>
    <t>H7C1C1</t>
  </si>
  <si>
    <t>H7C1C2</t>
  </si>
  <si>
    <t>H7C1C3</t>
  </si>
  <si>
    <t>H7C1E4</t>
  </si>
  <si>
    <t>H7C1E5</t>
  </si>
  <si>
    <t>H7C1E7</t>
  </si>
  <si>
    <t>H7C1E8</t>
  </si>
  <si>
    <t>H7C1M5</t>
  </si>
  <si>
    <t>H7C1M6</t>
  </si>
  <si>
    <t>H7C1N1</t>
  </si>
  <si>
    <t>H7C1N5</t>
  </si>
  <si>
    <t>H7C1N6</t>
  </si>
  <si>
    <t>H7C1N7</t>
  </si>
  <si>
    <t>H7C1N8</t>
  </si>
  <si>
    <t>H7C1N9</t>
  </si>
  <si>
    <t>H7C1S1</t>
  </si>
  <si>
    <t>H7C1S3</t>
  </si>
  <si>
    <t>H7C1S5</t>
  </si>
  <si>
    <t>H7C1S7</t>
  </si>
  <si>
    <t>H7C1S8</t>
  </si>
  <si>
    <t>H7C1S9</t>
  </si>
  <si>
    <t>H7C1T1</t>
  </si>
  <si>
    <t>H7C1T2</t>
  </si>
  <si>
    <t>H7C1T3</t>
  </si>
  <si>
    <t>H7C1T4</t>
  </si>
  <si>
    <t>H7C1T5</t>
  </si>
  <si>
    <t>H7C1T6</t>
  </si>
  <si>
    <t>H7C1T7</t>
  </si>
  <si>
    <t>H7C1T8</t>
  </si>
  <si>
    <t>H7C1T9</t>
  </si>
  <si>
    <t>H7C1V1</t>
  </si>
  <si>
    <t>H7C1V2</t>
  </si>
  <si>
    <t>H7C1V3</t>
  </si>
  <si>
    <t>H7C1V4</t>
  </si>
  <si>
    <t>H7C1V5</t>
  </si>
  <si>
    <t>H7C1V6</t>
  </si>
  <si>
    <t>H7C1V7</t>
  </si>
  <si>
    <t>H7C1V8</t>
  </si>
  <si>
    <t>H7C1V9</t>
  </si>
  <si>
    <t>H7C1W1</t>
  </si>
  <si>
    <t>H7C1W4</t>
  </si>
  <si>
    <t>H7C1W7</t>
  </si>
  <si>
    <t>H7C1W8</t>
  </si>
  <si>
    <t>H7C1W9</t>
  </si>
  <si>
    <t>H7C1Y5</t>
  </si>
  <si>
    <t>H7C1Y6</t>
  </si>
  <si>
    <t>H7C1Z4</t>
  </si>
  <si>
    <t>H7C2A7</t>
  </si>
  <si>
    <t>H7C2A8</t>
  </si>
  <si>
    <t>H7C2C8</t>
  </si>
  <si>
    <t>H7C2E2</t>
  </si>
  <si>
    <t>H7C2H1</t>
  </si>
  <si>
    <t>H7C2H2</t>
  </si>
  <si>
    <t>H7C2K5</t>
  </si>
  <si>
    <t>H7C2K6</t>
  </si>
  <si>
    <t>H7C2M4</t>
  </si>
  <si>
    <t>H7C2N6</t>
  </si>
  <si>
    <t>H7C2N7</t>
  </si>
  <si>
    <t>H7C2P5</t>
  </si>
  <si>
    <t>H7C2P8</t>
  </si>
  <si>
    <t>H7C2R1</t>
  </si>
  <si>
    <t>H7C2R2</t>
  </si>
  <si>
    <t>H7C2S3</t>
  </si>
  <si>
    <t>H7C2S8</t>
  </si>
  <si>
    <t>H7C2S9</t>
  </si>
  <si>
    <t>H7C2T1</t>
  </si>
  <si>
    <t>H7C2T2</t>
  </si>
  <si>
    <t>H7C2T3</t>
  </si>
  <si>
    <t>H7C2T4</t>
  </si>
  <si>
    <t>H7C2T5</t>
  </si>
  <si>
    <t>H7C2T8</t>
  </si>
  <si>
    <t>H7C2V1</t>
  </si>
  <si>
    <t>H7C2V2</t>
  </si>
  <si>
    <t>H7H0A8</t>
  </si>
  <si>
    <t>H7H1E5</t>
  </si>
  <si>
    <t>H7H1W2</t>
  </si>
  <si>
    <t>H7H1W7</t>
  </si>
  <si>
    <t>H7H1W8</t>
  </si>
  <si>
    <t>H7H1W9</t>
  </si>
  <si>
    <t>H7H1X1</t>
  </si>
  <si>
    <t>H7H1X2</t>
  </si>
  <si>
    <t>H7H1X3</t>
  </si>
  <si>
    <t>H7H1X4</t>
  </si>
  <si>
    <t>H7H1X5</t>
  </si>
  <si>
    <t>H7H1X6</t>
  </si>
  <si>
    <t>H7H1X7</t>
  </si>
  <si>
    <t>H7H1X8</t>
  </si>
  <si>
    <t>H7H1X9</t>
  </si>
  <si>
    <t>H7H1Y1</t>
  </si>
  <si>
    <t>H7H1Y2</t>
  </si>
  <si>
    <t>H7H1Z1</t>
  </si>
  <si>
    <t>H7H1Z2</t>
  </si>
  <si>
    <t>H7H1Z3</t>
  </si>
  <si>
    <t>H7H1Z4</t>
  </si>
  <si>
    <t>H7H1Z5</t>
  </si>
  <si>
    <t>H7H1Z7</t>
  </si>
  <si>
    <t>H7H1Z8</t>
  </si>
  <si>
    <t>H7H1Z9</t>
  </si>
  <si>
    <t>H7H2B2</t>
  </si>
  <si>
    <t>H7H2B3</t>
  </si>
  <si>
    <t>H7H2B5</t>
  </si>
  <si>
    <t>H7H2B6</t>
  </si>
  <si>
    <t>H7H2B7</t>
  </si>
  <si>
    <t>H7H2B8</t>
  </si>
  <si>
    <t>H7H2B9</t>
  </si>
  <si>
    <t>H7H2C2</t>
  </si>
  <si>
    <t>H7H2C3</t>
  </si>
  <si>
    <t>H7H2C5</t>
  </si>
  <si>
    <t>H7H2C6</t>
  </si>
  <si>
    <t>H7H2C8</t>
  </si>
  <si>
    <t>H7H2C9</t>
  </si>
  <si>
    <t>H7H2E1</t>
  </si>
  <si>
    <t>H7H2G3</t>
  </si>
  <si>
    <t>H7H2G4</t>
  </si>
  <si>
    <t>H7H2G5</t>
  </si>
  <si>
    <t>H7H2G6</t>
  </si>
  <si>
    <t>H7H2G7</t>
  </si>
  <si>
    <t>H7H2G8</t>
  </si>
  <si>
    <t>H7H2G9</t>
  </si>
  <si>
    <t>H7H2H1</t>
  </si>
  <si>
    <t>H7H2H2</t>
  </si>
  <si>
    <t>H7H2H3</t>
  </si>
  <si>
    <t>H7H2H4</t>
  </si>
  <si>
    <t>H7H2H5</t>
  </si>
  <si>
    <t>H7H2H6</t>
  </si>
  <si>
    <t>H7H2H7</t>
  </si>
  <si>
    <t>H7H2H8</t>
  </si>
  <si>
    <t>H7H2H9</t>
  </si>
  <si>
    <t>H7H2J1</t>
  </si>
  <si>
    <t>H7H2J2</t>
  </si>
  <si>
    <t>H7H2J3</t>
  </si>
  <si>
    <t>H7H2J4</t>
  </si>
  <si>
    <t>H7H2J5</t>
  </si>
  <si>
    <t>H7H2J6</t>
  </si>
  <si>
    <t>H7H2J7</t>
  </si>
  <si>
    <t>H7H2J8</t>
  </si>
  <si>
    <t>H7H2J9</t>
  </si>
  <si>
    <t>H7H2K1</t>
  </si>
  <si>
    <t>H7H2K2</t>
  </si>
  <si>
    <t>H7H2K3</t>
  </si>
  <si>
    <t>H7H2K4</t>
  </si>
  <si>
    <t>H7H2K5</t>
  </si>
  <si>
    <t>H7H2K6</t>
  </si>
  <si>
    <t>H7H2K7</t>
  </si>
  <si>
    <t>H7H2K8</t>
  </si>
  <si>
    <t>H7H2K9</t>
  </si>
  <si>
    <t>H7H2L1</t>
  </si>
  <si>
    <t>H7H2L2</t>
  </si>
  <si>
    <t>H7H2L3</t>
  </si>
  <si>
    <t>H7H2L4</t>
  </si>
  <si>
    <t>H7H2L5</t>
  </si>
  <si>
    <t>H7H2L6</t>
  </si>
  <si>
    <t>H7H2L7</t>
  </si>
  <si>
    <t>H7H2L8</t>
  </si>
  <si>
    <t>H7H2L9</t>
  </si>
  <si>
    <t>H7H2M1</t>
  </si>
  <si>
    <t>H7H2M2</t>
  </si>
  <si>
    <t>H7H2M3</t>
  </si>
  <si>
    <t>H7H2M4</t>
  </si>
  <si>
    <t>H7H2M5</t>
  </si>
  <si>
    <t>H7H2M6</t>
  </si>
  <si>
    <t>H7H2M7</t>
  </si>
  <si>
    <t>H7H2M8</t>
  </si>
  <si>
    <t>H7H2M9</t>
  </si>
  <si>
    <t>H7H2N1</t>
  </si>
  <si>
    <t>H7H2N2</t>
  </si>
  <si>
    <t>H7H2N5</t>
  </si>
  <si>
    <t>H7H2N7</t>
  </si>
  <si>
    <t>H7H2N8</t>
  </si>
  <si>
    <t>H7H2N9</t>
  </si>
  <si>
    <t>H7H2P8</t>
  </si>
  <si>
    <t>H7H2R5</t>
  </si>
  <si>
    <t>H7H2R7</t>
  </si>
  <si>
    <t>H7H2S1</t>
  </si>
  <si>
    <t>H7H2S3</t>
  </si>
  <si>
    <t>H7H2S4</t>
  </si>
  <si>
    <t>H7H2V2</t>
  </si>
  <si>
    <t>H7H2Y4</t>
  </si>
  <si>
    <t>H7H2Y6</t>
  </si>
  <si>
    <t>H7H2Z6</t>
  </si>
  <si>
    <t>H7H2Z7</t>
  </si>
  <si>
    <t>H7H2Z8</t>
  </si>
  <si>
    <t>H7H2Z9</t>
  </si>
  <si>
    <t>H7H3A2</t>
  </si>
  <si>
    <t>H7H3B6</t>
  </si>
  <si>
    <t>H7H3B9</t>
  </si>
  <si>
    <t>H7H3C3</t>
  </si>
  <si>
    <t>H7H3E4</t>
  </si>
  <si>
    <t>H7H3E6</t>
  </si>
  <si>
    <t>H7L0A2</t>
  </si>
  <si>
    <t>H7L0A7</t>
  </si>
  <si>
    <t>H7L0C5</t>
  </si>
  <si>
    <t>H7L1A1</t>
  </si>
  <si>
    <t>H7L1A2</t>
  </si>
  <si>
    <t>H7L1A3</t>
  </si>
  <si>
    <t>H7L1A4</t>
  </si>
  <si>
    <t>H7L1A5</t>
  </si>
  <si>
    <t>H7L1A6</t>
  </si>
  <si>
    <t>H7L1A7</t>
  </si>
  <si>
    <t>H7L1A8</t>
  </si>
  <si>
    <t>H7L1A9</t>
  </si>
  <si>
    <t>H7L1B1</t>
  </si>
  <si>
    <t>H7L1B3</t>
  </si>
  <si>
    <t>H7L1J4</t>
  </si>
  <si>
    <t>H7L1J5</t>
  </si>
  <si>
    <t>H7L1J6</t>
  </si>
  <si>
    <t>H7L1J7</t>
  </si>
  <si>
    <t>H7L1K1</t>
  </si>
  <si>
    <t>H7L1K2</t>
  </si>
  <si>
    <t>H7L1K3</t>
  </si>
  <si>
    <t>H7L1L2</t>
  </si>
  <si>
    <t>H7L1L5</t>
  </si>
  <si>
    <t>H7L1L7</t>
  </si>
  <si>
    <t>H7L1L8</t>
  </si>
  <si>
    <t>H7L1M1</t>
  </si>
  <si>
    <t>H7L1M5</t>
  </si>
  <si>
    <t>H7L1M7</t>
  </si>
  <si>
    <t>H7L1N2</t>
  </si>
  <si>
    <t>H7L1N3</t>
  </si>
  <si>
    <t>H7L1N4</t>
  </si>
  <si>
    <t>H7L1N5</t>
  </si>
  <si>
    <t>H7L1N6</t>
  </si>
  <si>
    <t>H7L1N7</t>
  </si>
  <si>
    <t>H7L1N8</t>
  </si>
  <si>
    <t>H7L1N9</t>
  </si>
  <si>
    <t>H7L2C6</t>
  </si>
  <si>
    <t>H7L2C7</t>
  </si>
  <si>
    <t>H7L2C8</t>
  </si>
  <si>
    <t>H7L2C9</t>
  </si>
  <si>
    <t>H7L2E1</t>
  </si>
  <si>
    <t>H7L2E2</t>
  </si>
  <si>
    <t>H7L2E3</t>
  </si>
  <si>
    <t>H7L2E4</t>
  </si>
  <si>
    <t>H7L2E5</t>
  </si>
  <si>
    <t>H7L2E6</t>
  </si>
  <si>
    <t>H7L2G1</t>
  </si>
  <si>
    <t>H7L2G2</t>
  </si>
  <si>
    <t>H7L2G3</t>
  </si>
  <si>
    <t>H7L2G4</t>
  </si>
  <si>
    <t>H7L2G6</t>
  </si>
  <si>
    <t>H7L2G7</t>
  </si>
  <si>
    <t>H7L2G8</t>
  </si>
  <si>
    <t>H7L2G9</t>
  </si>
  <si>
    <t>H7L2L5</t>
  </si>
  <si>
    <t>H7L2L7</t>
  </si>
  <si>
    <t>H7L2L9</t>
  </si>
  <si>
    <t>H7L2M5</t>
  </si>
  <si>
    <t>H7L2M9</t>
  </si>
  <si>
    <t>H7L2N1</t>
  </si>
  <si>
    <t>H7L2N3</t>
  </si>
  <si>
    <t>H7L2P9</t>
  </si>
  <si>
    <t>H7L2R1</t>
  </si>
  <si>
    <t>H7L2R2</t>
  </si>
  <si>
    <t>H7L2R3</t>
  </si>
  <si>
    <t>H7L2W7</t>
  </si>
  <si>
    <t>H7L2W8</t>
  </si>
  <si>
    <t>H7L2W9</t>
  </si>
  <si>
    <t>H7L2X1</t>
  </si>
  <si>
    <t>H7L2Y8</t>
  </si>
  <si>
    <t>H7L2Y9</t>
  </si>
  <si>
    <t>H7L3B4</t>
  </si>
  <si>
    <t>H7L3B5</t>
  </si>
  <si>
    <t>H7L3B6</t>
  </si>
  <si>
    <t>H7L3E6</t>
  </si>
  <si>
    <t>H7L3E7</t>
  </si>
  <si>
    <t>H7L3E8</t>
  </si>
  <si>
    <t>H7L3E9</t>
  </si>
  <si>
    <t>H7L3G1</t>
  </si>
  <si>
    <t>H7L3G2</t>
  </si>
  <si>
    <t>H7L3G3</t>
  </si>
  <si>
    <t>H7L3G4</t>
  </si>
  <si>
    <t>H7L3G5</t>
  </si>
  <si>
    <t>H7L3G6</t>
  </si>
  <si>
    <t>H7L3G7</t>
  </si>
  <si>
    <t>H7L3G8</t>
  </si>
  <si>
    <t>H7L3G9</t>
  </si>
  <si>
    <t>H7L3H1</t>
  </si>
  <si>
    <t>H7L3H2</t>
  </si>
  <si>
    <t>H7L3H3</t>
  </si>
  <si>
    <t>H7L3H4</t>
  </si>
  <si>
    <t>H7L3H5</t>
  </si>
  <si>
    <t>H7L3J4</t>
  </si>
  <si>
    <t>H7L3M1</t>
  </si>
  <si>
    <t>H7L3M5</t>
  </si>
  <si>
    <t>H7L3T7</t>
  </si>
  <si>
    <t>H7L3X7</t>
  </si>
  <si>
    <t>H7L4B3</t>
  </si>
  <si>
    <t>H7L4J7</t>
  </si>
  <si>
    <t>H7L4N4</t>
  </si>
  <si>
    <t>H7L4N6</t>
  </si>
  <si>
    <t>H7L4P5</t>
  </si>
  <si>
    <t>H7L4Y6</t>
  </si>
  <si>
    <t>H7L5S6</t>
  </si>
  <si>
    <t>H7N1J3</t>
  </si>
  <si>
    <t>H7N1J6</t>
  </si>
  <si>
    <t>H7N1M6</t>
  </si>
  <si>
    <t>H7N1P4</t>
  </si>
  <si>
    <t>H7N1P5</t>
  </si>
  <si>
    <t>H7N1R1</t>
  </si>
  <si>
    <t>H7N1R2</t>
  </si>
  <si>
    <t>H7N1R3</t>
  </si>
  <si>
    <t>H7N1T4</t>
  </si>
  <si>
    <t>H7N1T5</t>
  </si>
  <si>
    <t>H7N1T6</t>
  </si>
  <si>
    <t>H7N1X5</t>
  </si>
  <si>
    <t>H7N1X6</t>
  </si>
  <si>
    <t>H7N1X7</t>
  </si>
  <si>
    <t>H7N1X8</t>
  </si>
  <si>
    <t>H7N2K5</t>
  </si>
  <si>
    <t>H7N2K6</t>
  </si>
  <si>
    <t>H7N2K8</t>
  </si>
  <si>
    <t>H7N2L1</t>
  </si>
  <si>
    <t>H7N2L3</t>
  </si>
  <si>
    <t>H7N2L4</t>
  </si>
  <si>
    <t>H7N2L5</t>
  </si>
  <si>
    <t>H7N2L8</t>
  </si>
  <si>
    <t>H7N2N9</t>
  </si>
  <si>
    <t>H7N2P2</t>
  </si>
  <si>
    <t>H7N2P6</t>
  </si>
  <si>
    <t>H7N2P8</t>
  </si>
  <si>
    <t>H7N2V3</t>
  </si>
  <si>
    <t>H7N2V7</t>
  </si>
  <si>
    <t>H7N2W2</t>
  </si>
  <si>
    <t>H7N2W3</t>
  </si>
  <si>
    <t>H7N2W4</t>
  </si>
  <si>
    <t>H7N2W5</t>
  </si>
  <si>
    <t>H7N2W6</t>
  </si>
  <si>
    <t>H7N2W7</t>
  </si>
  <si>
    <t>H7N2W8</t>
  </si>
  <si>
    <t>H7N2Z3</t>
  </si>
  <si>
    <t>H7N2Z5</t>
  </si>
  <si>
    <t>H7N3A6</t>
  </si>
  <si>
    <t>H7N3A7</t>
  </si>
  <si>
    <t>H7N3A8</t>
  </si>
  <si>
    <t>H7N3A9</t>
  </si>
  <si>
    <t>H7N3C1</t>
  </si>
  <si>
    <t>H7N3C2</t>
  </si>
  <si>
    <t>H7N3C3</t>
  </si>
  <si>
    <t>H7N3C4</t>
  </si>
  <si>
    <t>H7N3C5</t>
  </si>
  <si>
    <t>H7N3E3</t>
  </si>
  <si>
    <t>H7N3E4</t>
  </si>
  <si>
    <t>H7N3E5</t>
  </si>
  <si>
    <t>H7N3E6</t>
  </si>
  <si>
    <t>H7N3E7</t>
  </si>
  <si>
    <t>H7N3E8</t>
  </si>
  <si>
    <t>H7N3G1</t>
  </si>
  <si>
    <t>H7N3G2</t>
  </si>
  <si>
    <t>H7N3G7</t>
  </si>
  <si>
    <t>H7N3G8</t>
  </si>
  <si>
    <t>H7N3G9</t>
  </si>
  <si>
    <t>H7N3H1</t>
  </si>
  <si>
    <t>H7N3H2</t>
  </si>
  <si>
    <t>H7N3H3</t>
  </si>
  <si>
    <t>H7N3H4</t>
  </si>
  <si>
    <t>H7N3H5</t>
  </si>
  <si>
    <t>H7N3H6</t>
  </si>
  <si>
    <t>H7N3H7</t>
  </si>
  <si>
    <t>H7N3H9</t>
  </si>
  <si>
    <t>H7N3J4</t>
  </si>
  <si>
    <t>H7N3J5</t>
  </si>
  <si>
    <t>H7N3J6</t>
  </si>
  <si>
    <t>H7N3J9</t>
  </si>
  <si>
    <t>H7N3K1</t>
  </si>
  <si>
    <t>H7N3K3</t>
  </si>
  <si>
    <t>H7N3K5</t>
  </si>
  <si>
    <t>H7N3K6</t>
  </si>
  <si>
    <t>H7N3K7</t>
  </si>
  <si>
    <t>H7N3L1</t>
  </si>
  <si>
    <t>H7N3L2</t>
  </si>
  <si>
    <t>H7N3L5</t>
  </si>
  <si>
    <t>H7N3L6</t>
  </si>
  <si>
    <t>H7N3L7</t>
  </si>
  <si>
    <t>H7N3L8</t>
  </si>
  <si>
    <t>H7N3M3</t>
  </si>
  <si>
    <t>H7N3M5</t>
  </si>
  <si>
    <t>H7N3M6</t>
  </si>
  <si>
    <t>H7N3M7</t>
  </si>
  <si>
    <t>H7N3M9</t>
  </si>
  <si>
    <t>H7N3N7</t>
  </si>
  <si>
    <t>H7N3W2</t>
  </si>
  <si>
    <t>H7N5J6</t>
  </si>
  <si>
    <t>H7N5P4</t>
  </si>
  <si>
    <t>H7N5P5</t>
  </si>
  <si>
    <t>H7N5P7</t>
  </si>
  <si>
    <t>H7R0A1</t>
  </si>
  <si>
    <t>H7R0A2</t>
  </si>
  <si>
    <t>H7R1P8</t>
  </si>
  <si>
    <t>H7R1P9</t>
  </si>
  <si>
    <t>H7R2M1</t>
  </si>
  <si>
    <t>H7R2T5</t>
  </si>
  <si>
    <t>H7R2T6</t>
  </si>
  <si>
    <t>H7R2T7</t>
  </si>
  <si>
    <t>H7R2T8</t>
  </si>
  <si>
    <t>H7R2T9</t>
  </si>
  <si>
    <t>H7R2V1</t>
  </si>
  <si>
    <t>H7R2V2</t>
  </si>
  <si>
    <t>H7R2X5</t>
  </si>
  <si>
    <t>H7R4S5</t>
  </si>
  <si>
    <t>H7R4T2</t>
  </si>
  <si>
    <t>H7R4T3</t>
  </si>
  <si>
    <t>H7R4T4</t>
  </si>
  <si>
    <t>H7R4T5</t>
  </si>
  <si>
    <t>H7R4T6</t>
  </si>
  <si>
    <t>H7R4T7</t>
  </si>
  <si>
    <t>H7R4T8</t>
  </si>
  <si>
    <t>H7R4T9</t>
  </si>
  <si>
    <t>H7R4V3</t>
  </si>
  <si>
    <t>H7R4V7</t>
  </si>
  <si>
    <t>H7R4V9</t>
  </si>
  <si>
    <t>H7R4W1</t>
  </si>
  <si>
    <t>H7R4W2</t>
  </si>
  <si>
    <t>H7R4W3</t>
  </si>
  <si>
    <t>H7R4W4</t>
  </si>
  <si>
    <t>H7R4W5</t>
  </si>
  <si>
    <t>H7R4W6</t>
  </si>
  <si>
    <t>H7R4W7</t>
  </si>
  <si>
    <t>H7R4W8</t>
  </si>
  <si>
    <t>H7R4W9</t>
  </si>
  <si>
    <t>H7R4X1</t>
  </si>
  <si>
    <t>H7R4X2</t>
  </si>
  <si>
    <t>H7R4X3</t>
  </si>
  <si>
    <t>H7R4X4</t>
  </si>
  <si>
    <t>H7R4X5</t>
  </si>
  <si>
    <t>H7R4X6</t>
  </si>
  <si>
    <t>H7R4X7</t>
  </si>
  <si>
    <t>H7R4X8</t>
  </si>
  <si>
    <t>H7R4X9</t>
  </si>
  <si>
    <t>H7R4Y1</t>
  </si>
  <si>
    <t>H7R4Y2</t>
  </si>
  <si>
    <t>H7R4Y3</t>
  </si>
  <si>
    <t>H7R4Y4</t>
  </si>
  <si>
    <t>H7R4Y5</t>
  </si>
  <si>
    <t>H7R4Y6</t>
  </si>
  <si>
    <t>H7R4Y7</t>
  </si>
  <si>
    <t>H7R4Y8</t>
  </si>
  <si>
    <t>H7R4Y9</t>
  </si>
  <si>
    <t>H7R4Z1</t>
  </si>
  <si>
    <t>H7R4Z2</t>
  </si>
  <si>
    <t>H7R4Z3</t>
  </si>
  <si>
    <t>H7R4Z4</t>
  </si>
  <si>
    <t>H7R4Z5</t>
  </si>
  <si>
    <t>H7R4Z6</t>
  </si>
  <si>
    <t>H7R4Z8</t>
  </si>
  <si>
    <t>H7R4Z9</t>
  </si>
  <si>
    <t>H7R5A1</t>
  </si>
  <si>
    <t>H7R5A2</t>
  </si>
  <si>
    <t>H7R5A3</t>
  </si>
  <si>
    <t>H7R5A4</t>
  </si>
  <si>
    <t>H7R5A5</t>
  </si>
  <si>
    <t>H7R5A6</t>
  </si>
  <si>
    <t>H7R5A8</t>
  </si>
  <si>
    <t>H7R5C3</t>
  </si>
  <si>
    <t>H7R5C6</t>
  </si>
  <si>
    <t>H7R5E1</t>
  </si>
  <si>
    <t>H7R5H2</t>
  </si>
  <si>
    <t>H7R5K3</t>
  </si>
  <si>
    <t>H7R5M5</t>
  </si>
  <si>
    <t>H7R5V7</t>
  </si>
  <si>
    <t>H7R5W1</t>
  </si>
  <si>
    <t>H7R5W5</t>
  </si>
  <si>
    <t>H7R5W9</t>
  </si>
  <si>
    <t>H7R6A3</t>
  </si>
  <si>
    <t>H7R6A4</t>
  </si>
  <si>
    <t>H7R6B2</t>
  </si>
  <si>
    <t>H7R6B9</t>
  </si>
  <si>
    <t>H7R6C1</t>
  </si>
  <si>
    <t>H7R6C5</t>
  </si>
  <si>
    <t>H7R6C6</t>
  </si>
  <si>
    <t>H7R6C8</t>
  </si>
  <si>
    <t>H7R6C9</t>
  </si>
  <si>
    <t>H7R6E1</t>
  </si>
  <si>
    <t>H7R6E2</t>
  </si>
  <si>
    <t>H7R6E3</t>
  </si>
  <si>
    <t>H7R6E4</t>
  </si>
  <si>
    <t>H7R6E5</t>
  </si>
  <si>
    <t>H7R6G2</t>
  </si>
  <si>
    <t>H7R6G6</t>
  </si>
  <si>
    <t>H7R6G7</t>
  </si>
  <si>
    <t>H7R6H4</t>
  </si>
  <si>
    <t>H7R6H5</t>
  </si>
  <si>
    <t>H7R6J3</t>
  </si>
  <si>
    <t>H7R6J5</t>
  </si>
  <si>
    <t>H7R6J7</t>
  </si>
  <si>
    <t>H7R6J8</t>
  </si>
  <si>
    <t>H7R6J9</t>
  </si>
  <si>
    <t>H7R6K2</t>
  </si>
  <si>
    <t>H7R6K3</t>
  </si>
  <si>
    <t>H7R6K5</t>
  </si>
  <si>
    <t>H7X1W5</t>
  </si>
  <si>
    <t>H7X1X2</t>
  </si>
  <si>
    <t>H7X1X3</t>
  </si>
  <si>
    <t>H7X1X4</t>
  </si>
  <si>
    <t>H7X1X5</t>
  </si>
  <si>
    <t>H7X1X6</t>
  </si>
  <si>
    <t>H7X2Y8</t>
  </si>
  <si>
    <t>H7X3B5</t>
  </si>
  <si>
    <t>H7Y1A1</t>
  </si>
  <si>
    <t>H7Y1A6</t>
  </si>
  <si>
    <t>H7Y1A8</t>
  </si>
  <si>
    <t>H7Y1B1</t>
  </si>
  <si>
    <t>H7Y1B2</t>
  </si>
  <si>
    <t>H7Y1E1</t>
  </si>
  <si>
    <t>H7Y1E2</t>
  </si>
  <si>
    <t>H7Y1E3</t>
  </si>
  <si>
    <t>H7Y1E4</t>
  </si>
  <si>
    <t>H7Y1E5</t>
  </si>
  <si>
    <t>H7Y1E6</t>
  </si>
  <si>
    <t>H7Y1E7</t>
  </si>
  <si>
    <t>H7Y1E8</t>
  </si>
  <si>
    <t>H7Y1L6</t>
  </si>
  <si>
    <t>H7Y1L7</t>
  </si>
  <si>
    <t>H7Y1L9</t>
  </si>
  <si>
    <t>H7Y1M2</t>
  </si>
  <si>
    <t>H7Y1M3</t>
  </si>
  <si>
    <t>H7Y1M4</t>
  </si>
  <si>
    <t>H7Y1T3</t>
  </si>
  <si>
    <t>H7Y1T4</t>
  </si>
  <si>
    <t>H7Y1W4</t>
  </si>
  <si>
    <t>H7Y1W5</t>
  </si>
  <si>
    <t>H7Y1W6</t>
  </si>
  <si>
    <t>H7Y1X1</t>
  </si>
  <si>
    <t>H7Y1X3</t>
  </si>
  <si>
    <t>H7Y1X4</t>
  </si>
  <si>
    <t>H7Y1X5</t>
  </si>
  <si>
    <t>H7Y1Y5</t>
  </si>
  <si>
    <t>H7Y1Z4</t>
  </si>
  <si>
    <t>H7Y2A3</t>
  </si>
  <si>
    <t>H7Y2E1</t>
  </si>
  <si>
    <t>H7Y2E6</t>
  </si>
  <si>
    <t>H7Y2G2</t>
  </si>
  <si>
    <t>H7Y2G3</t>
  </si>
  <si>
    <t>H7Y2J4</t>
  </si>
  <si>
    <t>H7Y2J5</t>
  </si>
  <si>
    <t>H7Y2J6</t>
  </si>
  <si>
    <t>H8P1B7</t>
  </si>
  <si>
    <t>H8P1B8</t>
  </si>
  <si>
    <t>H8P1N4</t>
  </si>
  <si>
    <t>H8P1N8</t>
  </si>
  <si>
    <t>H8P1P7</t>
  </si>
  <si>
    <t>H8P1R4</t>
  </si>
  <si>
    <t>H8P1S2</t>
  </si>
  <si>
    <t>H8P1S4</t>
  </si>
  <si>
    <t>H8P1X5</t>
  </si>
  <si>
    <t>H8P1X6</t>
  </si>
  <si>
    <t>H8P1Y6</t>
  </si>
  <si>
    <t>H8P1Z1</t>
  </si>
  <si>
    <t>H8P2B2</t>
  </si>
  <si>
    <t>H8P2B9</t>
  </si>
  <si>
    <t>H8P2C5</t>
  </si>
  <si>
    <t>H8P2C9</t>
  </si>
  <si>
    <t>H8P2T6</t>
  </si>
  <si>
    <t>H8P2T7</t>
  </si>
  <si>
    <t>H8P2V7</t>
  </si>
  <si>
    <t>H8P2W2</t>
  </si>
  <si>
    <t>H8P2W3</t>
  </si>
  <si>
    <t>H8P2W9</t>
  </si>
  <si>
    <t>H8P3A3</t>
  </si>
  <si>
    <t>H8P3B5</t>
  </si>
  <si>
    <t>H8P3B7</t>
  </si>
  <si>
    <t>H8P3B8</t>
  </si>
  <si>
    <t>H8P3B9</t>
  </si>
  <si>
    <t>H8P3C1</t>
  </si>
  <si>
    <t>H8P3C2</t>
  </si>
  <si>
    <t>H8P3C3</t>
  </si>
  <si>
    <t>H8P3H7</t>
  </si>
  <si>
    <t>H8P3N4</t>
  </si>
  <si>
    <t>H8P3N5</t>
  </si>
  <si>
    <t>H8P3N9</t>
  </si>
  <si>
    <t>H8P3P3</t>
  </si>
  <si>
    <t>H8P3S6</t>
  </si>
  <si>
    <t>H8P3S8</t>
  </si>
  <si>
    <t>H8R0B8</t>
  </si>
  <si>
    <t>H8R2A1</t>
  </si>
  <si>
    <t>H8R2A4</t>
  </si>
  <si>
    <t>H8R2B8</t>
  </si>
  <si>
    <t>H8R2B9</t>
  </si>
  <si>
    <t>H8R2E2</t>
  </si>
  <si>
    <t>H8R2E3</t>
  </si>
  <si>
    <t>H8R2E4</t>
  </si>
  <si>
    <t>H8R2E9</t>
  </si>
  <si>
    <t>H8R2J6</t>
  </si>
  <si>
    <t>H8R2J7</t>
  </si>
  <si>
    <t>H8R2M2</t>
  </si>
  <si>
    <t>H8R2M3</t>
  </si>
  <si>
    <t>H8R2M4</t>
  </si>
  <si>
    <t>H8R2M8</t>
  </si>
  <si>
    <t>H8R2N1</t>
  </si>
  <si>
    <t>H8R2N3</t>
  </si>
  <si>
    <t>H8R2N6</t>
  </si>
  <si>
    <t>H8R2N7</t>
  </si>
  <si>
    <t>H8R2N8</t>
  </si>
  <si>
    <t>H8R2P3</t>
  </si>
  <si>
    <t>H8R2P4</t>
  </si>
  <si>
    <t>H8R2P5</t>
  </si>
  <si>
    <t>H8R2P6</t>
  </si>
  <si>
    <t>H8R2P7</t>
  </si>
  <si>
    <t>H8R2P8</t>
  </si>
  <si>
    <t>H8R2P9</t>
  </si>
  <si>
    <t>H8R2R5</t>
  </si>
  <si>
    <t>H8R2R8</t>
  </si>
  <si>
    <t>H8R3G1</t>
  </si>
  <si>
    <t>H8R3N1</t>
  </si>
  <si>
    <t>H8R3N7</t>
  </si>
  <si>
    <t>H8R3N8</t>
  </si>
  <si>
    <t>H8R3P5</t>
  </si>
  <si>
    <t>H8R3P7</t>
  </si>
  <si>
    <t>H8R4A8</t>
  </si>
  <si>
    <t>H8R4B7</t>
  </si>
  <si>
    <t>H8S1B2</t>
  </si>
  <si>
    <t>H8S2A6</t>
  </si>
  <si>
    <t>H8S2B8</t>
  </si>
  <si>
    <t>H8S2C9</t>
  </si>
  <si>
    <t>H8S2E2</t>
  </si>
  <si>
    <t>H8S2E3</t>
  </si>
  <si>
    <t>H8S2E4</t>
  </si>
  <si>
    <t>H8S2E5</t>
  </si>
  <si>
    <t>H8S2E6</t>
  </si>
  <si>
    <t>H8S2E7</t>
  </si>
  <si>
    <t>H8S2E8</t>
  </si>
  <si>
    <t>H8S2E9</t>
  </si>
  <si>
    <t>H8S2G1</t>
  </si>
  <si>
    <t>H8S2G2</t>
  </si>
  <si>
    <t>H8S2G3</t>
  </si>
  <si>
    <t>H8S2G4</t>
  </si>
  <si>
    <t>H8S2G5</t>
  </si>
  <si>
    <t>H8S2G6</t>
  </si>
  <si>
    <t>H8S2G7</t>
  </si>
  <si>
    <t>H8S2G8</t>
  </si>
  <si>
    <t>H8S2G9</t>
  </si>
  <si>
    <t>H8S2H3</t>
  </si>
  <si>
    <t>H8S2H6</t>
  </si>
  <si>
    <t>H8S2J3</t>
  </si>
  <si>
    <t>H8S2J6</t>
  </si>
  <si>
    <t>H8S2J7</t>
  </si>
  <si>
    <t>H8S2J8</t>
  </si>
  <si>
    <t>H8S2K6</t>
  </si>
  <si>
    <t>H8S2K7</t>
  </si>
  <si>
    <t>H8S2M1</t>
  </si>
  <si>
    <t>H8S2M2</t>
  </si>
  <si>
    <t>H8S2M3</t>
  </si>
  <si>
    <t>H8S2M4</t>
  </si>
  <si>
    <t>H8S2M8</t>
  </si>
  <si>
    <t>H8S2N5</t>
  </si>
  <si>
    <t>H8S2N6</t>
  </si>
  <si>
    <t>H8S2N7</t>
  </si>
  <si>
    <t>H8S2N8</t>
  </si>
  <si>
    <t>H8S2N9</t>
  </si>
  <si>
    <t>H8S2P1</t>
  </si>
  <si>
    <t>H8S2P2</t>
  </si>
  <si>
    <t>H8S2P3</t>
  </si>
  <si>
    <t>H8S2P4</t>
  </si>
  <si>
    <t>H8S2P5</t>
  </si>
  <si>
    <t>H8S2P6</t>
  </si>
  <si>
    <t>H8S2P7</t>
  </si>
  <si>
    <t>H8S2X1</t>
  </si>
  <si>
    <t>H8S2X2</t>
  </si>
  <si>
    <t>H8S2X3</t>
  </si>
  <si>
    <t>H8S2X4</t>
  </si>
  <si>
    <t>H8S2Y9</t>
  </si>
  <si>
    <t>H8S2Z1</t>
  </si>
  <si>
    <t>H8S3A7</t>
  </si>
  <si>
    <t>H8S3A8</t>
  </si>
  <si>
    <t>H8S3A9</t>
  </si>
  <si>
    <t>H8S3B6</t>
  </si>
  <si>
    <t>H8S3B9</t>
  </si>
  <si>
    <t>H8S3J8</t>
  </si>
  <si>
    <t>H8S3K8</t>
  </si>
  <si>
    <t>H8S3L8</t>
  </si>
  <si>
    <t>H8S3L9</t>
  </si>
  <si>
    <t>H8S3M1</t>
  </si>
  <si>
    <t>H8S3M6</t>
  </si>
  <si>
    <t>H8S3M7</t>
  </si>
  <si>
    <t>H8S3P8</t>
  </si>
  <si>
    <t>H8S3R7</t>
  </si>
  <si>
    <t>H8S3S8</t>
  </si>
  <si>
    <t>H8S3S9</t>
  </si>
  <si>
    <t>H8S3T5</t>
  </si>
  <si>
    <t>H8S3T6</t>
  </si>
  <si>
    <t>H8S3T9</t>
  </si>
  <si>
    <t>H8S3V1</t>
  </si>
  <si>
    <t>H8S3V4</t>
  </si>
  <si>
    <t>H8S3V5</t>
  </si>
  <si>
    <t>H8S3V6</t>
  </si>
  <si>
    <t>H8S3V7</t>
  </si>
  <si>
    <t>H8S3W9</t>
  </si>
  <si>
    <t>H8S3X1</t>
  </si>
  <si>
    <t>H8S3X2</t>
  </si>
  <si>
    <t>H8S3Y2</t>
  </si>
  <si>
    <t>H8S3Y3</t>
  </si>
  <si>
    <t>H8S3Y4</t>
  </si>
  <si>
    <t>H8S3Y5</t>
  </si>
  <si>
    <t>H8S3Y8</t>
  </si>
  <si>
    <t>H8S3Y9</t>
  </si>
  <si>
    <t>H8S3Z1</t>
  </si>
  <si>
    <t>H8S3Z2</t>
  </si>
  <si>
    <t>H8S3Z6</t>
  </si>
  <si>
    <t>H8S3Z7</t>
  </si>
  <si>
    <t>H8S4B7</t>
  </si>
  <si>
    <t>H8S4E4</t>
  </si>
  <si>
    <t>H8S4G2</t>
  </si>
  <si>
    <t>H8S4J5</t>
  </si>
  <si>
    <t>H8S4J6</t>
  </si>
  <si>
    <t>H8S4L9</t>
  </si>
  <si>
    <t>H8T1K7</t>
  </si>
  <si>
    <t>H8T1N5</t>
  </si>
  <si>
    <t>H8T1N6</t>
  </si>
  <si>
    <t>H8T1N7</t>
  </si>
  <si>
    <t>H8T1N8</t>
  </si>
  <si>
    <t>H8T1P3</t>
  </si>
  <si>
    <t>H8T1P9</t>
  </si>
  <si>
    <t>H8T1R1</t>
  </si>
  <si>
    <t>H8T1R5</t>
  </si>
  <si>
    <t>H8T1R6</t>
  </si>
  <si>
    <t>H8T1R8</t>
  </si>
  <si>
    <t>H8T1S3</t>
  </si>
  <si>
    <t>H8T1T6</t>
  </si>
  <si>
    <t>H8T1V1</t>
  </si>
  <si>
    <t>H8T1W1</t>
  </si>
  <si>
    <t>H8T1W2</t>
  </si>
  <si>
    <t>H8T2C6</t>
  </si>
  <si>
    <t>H8T2C8</t>
  </si>
  <si>
    <t>H8T2H3</t>
  </si>
  <si>
    <t>H8T2H4</t>
  </si>
  <si>
    <t>H8T2K2</t>
  </si>
  <si>
    <t>H8T2N2</t>
  </si>
  <si>
    <t>H8T2P4</t>
  </si>
  <si>
    <t>H8T2P5</t>
  </si>
  <si>
    <t>H8T2P6</t>
  </si>
  <si>
    <t>H8T2P7</t>
  </si>
  <si>
    <t>H8T2P8</t>
  </si>
  <si>
    <t>H8T2P9</t>
  </si>
  <si>
    <t>H8T2R5</t>
  </si>
  <si>
    <t>H8T2R6</t>
  </si>
  <si>
    <t>H8T2R7</t>
  </si>
  <si>
    <t>H8T2R8</t>
  </si>
  <si>
    <t>H8T2R9</t>
  </si>
  <si>
    <t>H8T2S5</t>
  </si>
  <si>
    <t>H8T2S7</t>
  </si>
  <si>
    <t>H8T2S8</t>
  </si>
  <si>
    <t>H8T2T6</t>
  </si>
  <si>
    <t>H8Y1A1</t>
  </si>
  <si>
    <t>H8Y1A2</t>
  </si>
  <si>
    <t>H8Y1A3</t>
  </si>
  <si>
    <t>H8Y1A4</t>
  </si>
  <si>
    <t>H8Y1A5</t>
  </si>
  <si>
    <t>H8Y1A6</t>
  </si>
  <si>
    <t>H8Y1A7</t>
  </si>
  <si>
    <t>H8Y1A8</t>
  </si>
  <si>
    <t>H8Y1A9</t>
  </si>
  <si>
    <t>H8Y1B1</t>
  </si>
  <si>
    <t>H8Y1B2</t>
  </si>
  <si>
    <t>H8Y1B3</t>
  </si>
  <si>
    <t>H8Y1B6</t>
  </si>
  <si>
    <t>H8Y1B7</t>
  </si>
  <si>
    <t>H8Y1C1</t>
  </si>
  <si>
    <t>H8Y1C2</t>
  </si>
  <si>
    <t>H8Y1E8</t>
  </si>
  <si>
    <t>H8Y1E9</t>
  </si>
  <si>
    <t>H8Y1G1</t>
  </si>
  <si>
    <t>H8Y1G2</t>
  </si>
  <si>
    <t>H8Y1G6</t>
  </si>
  <si>
    <t>H8Y1G7</t>
  </si>
  <si>
    <t>H8Y1G8</t>
  </si>
  <si>
    <t>H8Y1H1</t>
  </si>
  <si>
    <t>H8Y1H2</t>
  </si>
  <si>
    <t>H8Y1H6</t>
  </si>
  <si>
    <t>H8Y1H7</t>
  </si>
  <si>
    <t>H8Y1H8</t>
  </si>
  <si>
    <t>H8Y1H9</t>
  </si>
  <si>
    <t>H8Y1S3</t>
  </si>
  <si>
    <t>H8Y1W4</t>
  </si>
  <si>
    <t>H8Y1W5</t>
  </si>
  <si>
    <t>H8Y1W6</t>
  </si>
  <si>
    <t>H8Y1W7</t>
  </si>
  <si>
    <t>H8Y1W8</t>
  </si>
  <si>
    <t>H8Y1W9</t>
  </si>
  <si>
    <t>H8Y1X1</t>
  </si>
  <si>
    <t>H8Y1X2</t>
  </si>
  <si>
    <t>H8Y1X3</t>
  </si>
  <si>
    <t>H8Y1X6</t>
  </si>
  <si>
    <t>H8Y1X7</t>
  </si>
  <si>
    <t>H8Y1X9</t>
  </si>
  <si>
    <t>H8Y1Y1</t>
  </si>
  <si>
    <t>H8Y1Y3</t>
  </si>
  <si>
    <t>H8Y2G3</t>
  </si>
  <si>
    <t>H8Y2G4</t>
  </si>
  <si>
    <t>H8Y2G5</t>
  </si>
  <si>
    <t>H8Y2G6</t>
  </si>
  <si>
    <t>H8Y2G7</t>
  </si>
  <si>
    <t>H8Y2G8</t>
  </si>
  <si>
    <t>H8Y2G9</t>
  </si>
  <si>
    <t>H8Y2H1</t>
  </si>
  <si>
    <t>H8Y2H2</t>
  </si>
  <si>
    <t>H8Y2H3</t>
  </si>
  <si>
    <t>H8Y2H4</t>
  </si>
  <si>
    <t>H8Y2H5</t>
  </si>
  <si>
    <t>H8Y2H6</t>
  </si>
  <si>
    <t>H8Y2H7</t>
  </si>
  <si>
    <t>H8Y2H9</t>
  </si>
  <si>
    <t>H8Y2J1</t>
  </si>
  <si>
    <t>H8Y2J4</t>
  </si>
  <si>
    <t>H8Y2J6</t>
  </si>
  <si>
    <t>H8Y2J8</t>
  </si>
  <si>
    <t>H8Y2J9</t>
  </si>
  <si>
    <t>H8Y2K1</t>
  </si>
  <si>
    <t>H8Y2K2</t>
  </si>
  <si>
    <t>H8Y2K3</t>
  </si>
  <si>
    <t>H8Y2K4</t>
  </si>
  <si>
    <t>H8Y2K5</t>
  </si>
  <si>
    <t>H8Y2K6</t>
  </si>
  <si>
    <t>H8Y2K7</t>
  </si>
  <si>
    <t>H8Y2K8</t>
  </si>
  <si>
    <t>H8Y2K9</t>
  </si>
  <si>
    <t>H8Y2L1</t>
  </si>
  <si>
    <t>H8Y2L2</t>
  </si>
  <si>
    <t>H8Y2L3</t>
  </si>
  <si>
    <t>H8Y2L4</t>
  </si>
  <si>
    <t>H8Y2L5</t>
  </si>
  <si>
    <t>H8Y2L8</t>
  </si>
  <si>
    <t>H8Y2L9</t>
  </si>
  <si>
    <t>H8Y2M1</t>
  </si>
  <si>
    <t>H8Y2M3</t>
  </si>
  <si>
    <t>H8Y2M5</t>
  </si>
  <si>
    <t>H8Y2M6</t>
  </si>
  <si>
    <t>H8Y2N8</t>
  </si>
  <si>
    <t>H8Y2N9</t>
  </si>
  <si>
    <t>H8Y2P1</t>
  </si>
  <si>
    <t>H8Y2S8</t>
  </si>
  <si>
    <t>H8Y2T3</t>
  </si>
  <si>
    <t>H8Y2T4</t>
  </si>
  <si>
    <t>H8Y2T5</t>
  </si>
  <si>
    <t>H8Y2V1</t>
  </si>
  <si>
    <t>H8Y2V2</t>
  </si>
  <si>
    <t>H8Y2V4</t>
  </si>
  <si>
    <t>H8Y2V6</t>
  </si>
  <si>
    <t>H8Y2V7</t>
  </si>
  <si>
    <t>H8Y2V9</t>
  </si>
  <si>
    <t>H8Y2W1</t>
  </si>
  <si>
    <t>H8Y2W4</t>
  </si>
  <si>
    <t>H8Y2W5</t>
  </si>
  <si>
    <t>H8Y2W6</t>
  </si>
  <si>
    <t>H8Y2W7</t>
  </si>
  <si>
    <t>H8Y2Y3</t>
  </si>
  <si>
    <t>H8Y2Y4</t>
  </si>
  <si>
    <t>H8Y2Y7</t>
  </si>
  <si>
    <t>H8Y3G6</t>
  </si>
  <si>
    <t>H8Y3H6</t>
  </si>
  <si>
    <t>H8Y3H7</t>
  </si>
  <si>
    <t>H8Y3J1</t>
  </si>
  <si>
    <t>H8Y3J4</t>
  </si>
  <si>
    <t>H8Y3K2</t>
  </si>
  <si>
    <t>H8Y3K3</t>
  </si>
  <si>
    <t>H8Y3K7</t>
  </si>
  <si>
    <t>H8Y3K8</t>
  </si>
  <si>
    <t>H8Y3N9</t>
  </si>
  <si>
    <t>H8Y3R2</t>
  </si>
  <si>
    <t>H8Y3S1</t>
  </si>
  <si>
    <t>H9S1H7</t>
  </si>
  <si>
    <t>H9S1H8</t>
  </si>
  <si>
    <t>H9S2A2</t>
  </si>
  <si>
    <t>H9S2A6</t>
  </si>
  <si>
    <t>H9S2A8</t>
  </si>
  <si>
    <t>H9S2B2</t>
  </si>
  <si>
    <t>H9S2B3</t>
  </si>
  <si>
    <t>H9S2B6</t>
  </si>
  <si>
    <t>H9S2B8</t>
  </si>
  <si>
    <t>H9S2C2</t>
  </si>
  <si>
    <t>H9S2C3</t>
  </si>
  <si>
    <t>H9S2C4</t>
  </si>
  <si>
    <t>H9S2G8</t>
  </si>
  <si>
    <t>H9S2H4</t>
  </si>
  <si>
    <t>H9S2H5</t>
  </si>
  <si>
    <t>H9S2H6</t>
  </si>
  <si>
    <t>H9S2H7</t>
  </si>
  <si>
    <t>H9S2K7</t>
  </si>
  <si>
    <t>H9S2K8</t>
  </si>
  <si>
    <t>H9S2K9</t>
  </si>
  <si>
    <t>H9S2L1</t>
  </si>
  <si>
    <t>H9S3G5</t>
  </si>
  <si>
    <t>H9S3G6</t>
  </si>
  <si>
    <t>H9S3J8</t>
  </si>
  <si>
    <t>H9S3K7</t>
  </si>
  <si>
    <t>H9S3K9</t>
  </si>
  <si>
    <t>H9S3L2</t>
  </si>
  <si>
    <t>H9S3L3</t>
  </si>
  <si>
    <t>H9S3L8</t>
  </si>
  <si>
    <t>H9S3L9</t>
  </si>
  <si>
    <t>H9S3M8</t>
  </si>
  <si>
    <t>H9S3M9</t>
  </si>
  <si>
    <t>H9S3N1</t>
  </si>
  <si>
    <t>H9S3N2</t>
  </si>
  <si>
    <t>H9S3N3</t>
  </si>
  <si>
    <t>H9S3N8</t>
  </si>
  <si>
    <t>H9S3N9</t>
  </si>
  <si>
    <t>H9S3P1</t>
  </si>
  <si>
    <t>H9S3P9</t>
  </si>
  <si>
    <t>H9S3R1</t>
  </si>
  <si>
    <t>H9S3R2</t>
  </si>
  <si>
    <t>H9S3R3</t>
  </si>
  <si>
    <t>H9S3R4</t>
  </si>
  <si>
    <t>H9S3T2</t>
  </si>
  <si>
    <t>H9S3T3</t>
  </si>
  <si>
    <t>H9S3V7</t>
  </si>
  <si>
    <t>H9S3W1</t>
  </si>
  <si>
    <t>H9S3W3</t>
  </si>
  <si>
    <t>H9S3W4</t>
  </si>
  <si>
    <t>H9S3X6</t>
  </si>
  <si>
    <t>H9S4G4</t>
  </si>
  <si>
    <t>H9S4H8</t>
  </si>
  <si>
    <t>H9S4H9</t>
  </si>
  <si>
    <t>H9S4J7</t>
  </si>
  <si>
    <t>H9S4K5</t>
  </si>
  <si>
    <t>H9S4K6</t>
  </si>
  <si>
    <t>H9S4K9</t>
  </si>
  <si>
    <t>H9S4L2</t>
  </si>
  <si>
    <t>H9S4L3</t>
  </si>
  <si>
    <t>H9S4L4</t>
  </si>
  <si>
    <t>H9S4L5</t>
  </si>
  <si>
    <t>H9S4L6</t>
  </si>
  <si>
    <t>H9S4L7</t>
  </si>
  <si>
    <t>H9S4L9</t>
  </si>
  <si>
    <t>H9S4M2</t>
  </si>
  <si>
    <t>H9S4M3</t>
  </si>
  <si>
    <t>H9S4M9</t>
  </si>
  <si>
    <t>H9S4N4</t>
  </si>
  <si>
    <t>H9S4N7</t>
  </si>
  <si>
    <t>H9S4N8</t>
  </si>
  <si>
    <t>H9S4N9</t>
  </si>
  <si>
    <t>H9S4P1</t>
  </si>
  <si>
    <t>H9S4P2</t>
  </si>
  <si>
    <t>H9S4P3</t>
  </si>
  <si>
    <t>H9S4P4</t>
  </si>
  <si>
    <t>H9S4P5</t>
  </si>
  <si>
    <t>H9S4P6</t>
  </si>
  <si>
    <t>H9S4P7</t>
  </si>
  <si>
    <t>H9S4P8</t>
  </si>
  <si>
    <t>H9S4P9</t>
  </si>
  <si>
    <t>H9S4R2</t>
  </si>
  <si>
    <t>H9S5C5</t>
  </si>
  <si>
    <t>H9S5C7</t>
  </si>
  <si>
    <t>H9S5C8</t>
  </si>
  <si>
    <t>H9S5C9</t>
  </si>
  <si>
    <t>H9S5E1</t>
  </si>
  <si>
    <t>H9S5H7</t>
  </si>
  <si>
    <t>H9S5J4</t>
  </si>
  <si>
    <t>H9S5K6</t>
  </si>
  <si>
    <t>H9S5K7</t>
  </si>
  <si>
    <t>H9S5K9</t>
  </si>
  <si>
    <t>H9S5L1</t>
  </si>
  <si>
    <t>H9S5L4</t>
  </si>
  <si>
    <t>H9S5N4</t>
  </si>
  <si>
    <t>H9S5N5</t>
  </si>
  <si>
    <t>H9S5T5</t>
  </si>
  <si>
    <t>H9S5V5</t>
  </si>
  <si>
    <t>H9S5V6</t>
  </si>
  <si>
    <t>H9S5W4</t>
  </si>
  <si>
    <t>H9S5W7</t>
  </si>
  <si>
    <t>H9S5X6</t>
  </si>
  <si>
    <t>H9X0A3</t>
  </si>
  <si>
    <t>H9X0A4</t>
  </si>
  <si>
    <t>H9X0A6</t>
  </si>
  <si>
    <t>H9X1B3</t>
  </si>
  <si>
    <t>H9X1B5</t>
  </si>
  <si>
    <t>H9X1C2</t>
  </si>
  <si>
    <t>H9X1C3</t>
  </si>
  <si>
    <t>H9X1C4</t>
  </si>
  <si>
    <t>H9X1C5</t>
  </si>
  <si>
    <t>H9X1C6</t>
  </si>
  <si>
    <t>H9X1C7</t>
  </si>
  <si>
    <t>H9X1C8</t>
  </si>
  <si>
    <t>H9X1C9</t>
  </si>
  <si>
    <t>H9X1E1</t>
  </si>
  <si>
    <t>H9X1E2</t>
  </si>
  <si>
    <t>H9X1E3</t>
  </si>
  <si>
    <t>H9X1E4</t>
  </si>
  <si>
    <t>H9X1E5</t>
  </si>
  <si>
    <t>H9X1H8</t>
  </si>
  <si>
    <t>H9X1H9</t>
  </si>
  <si>
    <t>H9X1J5</t>
  </si>
  <si>
    <t>H9X1J6</t>
  </si>
  <si>
    <t>H9X1J8</t>
  </si>
  <si>
    <t>H9X1J9</t>
  </si>
  <si>
    <t>H9X1K1</t>
  </si>
  <si>
    <t>H9X1K2</t>
  </si>
  <si>
    <t>H9X1K3</t>
  </si>
  <si>
    <t>H9X1K4</t>
  </si>
  <si>
    <t>H9X1K5</t>
  </si>
  <si>
    <t>H9X1K6</t>
  </si>
  <si>
    <t>H9X1K8</t>
  </si>
  <si>
    <t>H9X1L3</t>
  </si>
  <si>
    <t>H9X1L5</t>
  </si>
  <si>
    <t>H9X1L6</t>
  </si>
  <si>
    <t>H9X1L7</t>
  </si>
  <si>
    <t>H9X1L8</t>
  </si>
  <si>
    <t>H9X1L9</t>
  </si>
  <si>
    <t>H9X1M1</t>
  </si>
  <si>
    <t>H9X1M2</t>
  </si>
  <si>
    <t>H9X1M3</t>
  </si>
  <si>
    <t>H9X1M4</t>
  </si>
  <si>
    <t>H9X1M5</t>
  </si>
  <si>
    <t>H9X1M6</t>
  </si>
  <si>
    <t>H9X1M9</t>
  </si>
  <si>
    <t>H9X1N1</t>
  </si>
  <si>
    <t>H9X1N2</t>
  </si>
  <si>
    <t>H9X1N3</t>
  </si>
  <si>
    <t>H9X1N4</t>
  </si>
  <si>
    <t>H9X1N5</t>
  </si>
  <si>
    <t>H9X1N6</t>
  </si>
  <si>
    <t>H9X1N9</t>
  </si>
  <si>
    <t>H9X1V4</t>
  </si>
  <si>
    <t>H9X1V5</t>
  </si>
  <si>
    <t>H9X1V6</t>
  </si>
  <si>
    <t>H9X1V7</t>
  </si>
  <si>
    <t>H9X1V8</t>
  </si>
  <si>
    <t>H9X1V9</t>
  </si>
  <si>
    <t>H9X1W2</t>
  </si>
  <si>
    <t>H9X1W3</t>
  </si>
  <si>
    <t>H9X1W4</t>
  </si>
  <si>
    <t>H9X1W5</t>
  </si>
  <si>
    <t>H9X1W6</t>
  </si>
  <si>
    <t>H9X1W7</t>
  </si>
  <si>
    <t>H9X1W8</t>
  </si>
  <si>
    <t>H9X1W9</t>
  </si>
  <si>
    <t>H9X1X1</t>
  </si>
  <si>
    <t>H9X1X3</t>
  </si>
  <si>
    <t>H9X1X4</t>
  </si>
  <si>
    <t>H9X1X5</t>
  </si>
  <si>
    <t>H9X1X6</t>
  </si>
  <si>
    <t>H9X1X7</t>
  </si>
  <si>
    <t>H9X1X8</t>
  </si>
  <si>
    <t>H9X1X9</t>
  </si>
  <si>
    <t>H9X1Y1</t>
  </si>
  <si>
    <t>H9X1Y2</t>
  </si>
  <si>
    <t>H9X1Y3</t>
  </si>
  <si>
    <t>H9X1Y5</t>
  </si>
  <si>
    <t>H9X1Y6</t>
  </si>
  <si>
    <t>H9X1Z1</t>
  </si>
  <si>
    <t>H9X1Z2</t>
  </si>
  <si>
    <t>H9X1Z9</t>
  </si>
  <si>
    <t>H9X2A1</t>
  </si>
  <si>
    <t>H9X2A2</t>
  </si>
  <si>
    <t>H9X2A3</t>
  </si>
  <si>
    <t>H9X2B4</t>
  </si>
  <si>
    <t>H9X2B5</t>
  </si>
  <si>
    <t>H9X2B6</t>
  </si>
  <si>
    <t>H9X2B7</t>
  </si>
  <si>
    <t>H9X2B8</t>
  </si>
  <si>
    <t>H9X2B9</t>
  </si>
  <si>
    <t>H9X2C1</t>
  </si>
  <si>
    <t>H9X2C2</t>
  </si>
  <si>
    <t>H9X2C3</t>
  </si>
  <si>
    <t>H9X2C6</t>
  </si>
  <si>
    <t>H9X2C7</t>
  </si>
  <si>
    <t>H9X2C8</t>
  </si>
  <si>
    <t>H9X2C9</t>
  </si>
  <si>
    <t>H9X2E1</t>
  </si>
  <si>
    <t>H9X2E2</t>
  </si>
  <si>
    <t>H9X2E3</t>
  </si>
  <si>
    <t>H9X2E4</t>
  </si>
  <si>
    <t>H9X2E5</t>
  </si>
  <si>
    <t>H9X2E6</t>
  </si>
  <si>
    <t>H9X3L3</t>
  </si>
  <si>
    <t>H9X3L4</t>
  </si>
  <si>
    <t>H9X3L5</t>
  </si>
  <si>
    <t>H9X3L6</t>
  </si>
  <si>
    <t>H9X3P7</t>
  </si>
  <si>
    <t>H9X3P9</t>
  </si>
  <si>
    <t>H9X3R9</t>
  </si>
  <si>
    <t>H9X3W6</t>
  </si>
  <si>
    <t>H9X3W7</t>
  </si>
  <si>
    <t>H9X4C2</t>
  </si>
  <si>
    <t>H9X4C3</t>
  </si>
  <si>
    <t>H9X4C4</t>
  </si>
  <si>
    <t>H9X4C5</t>
  </si>
  <si>
    <t>H9X4C6</t>
  </si>
  <si>
    <t>H9X4C7</t>
  </si>
  <si>
    <t>J0A1B0</t>
  </si>
  <si>
    <t>J0A1E0</t>
  </si>
  <si>
    <t>J0B1L0</t>
  </si>
  <si>
    <t>J0B1R0</t>
  </si>
  <si>
    <t>J0B2C0</t>
  </si>
  <si>
    <t>J0B2H0</t>
  </si>
  <si>
    <t>J0C1A0</t>
  </si>
  <si>
    <t>J0E2N0</t>
  </si>
  <si>
    <t>J0H1A0</t>
  </si>
  <si>
    <t>J0H1E0</t>
  </si>
  <si>
    <t>J0J1A0</t>
  </si>
  <si>
    <t>J0J1L0</t>
  </si>
  <si>
    <t>J0J1M0</t>
  </si>
  <si>
    <t>J0J1N0</t>
  </si>
  <si>
    <t>J0J1W0</t>
  </si>
  <si>
    <t>J0J2K0</t>
  </si>
  <si>
    <t>J0K1A0</t>
  </si>
  <si>
    <t>J0K1K0</t>
  </si>
  <si>
    <t>J0K2L0</t>
  </si>
  <si>
    <t>J0L1T0</t>
  </si>
  <si>
    <t>J0L1Y0</t>
  </si>
  <si>
    <t>J0L2B0</t>
  </si>
  <si>
    <t>J0L2K0</t>
  </si>
  <si>
    <t>J0N1G1</t>
  </si>
  <si>
    <t>J0N1G2</t>
  </si>
  <si>
    <t>J0N1G4</t>
  </si>
  <si>
    <t>J0N1G5</t>
  </si>
  <si>
    <t>J0N1P0</t>
  </si>
  <si>
    <t>J0P1B0</t>
  </si>
  <si>
    <t>J0P1P0</t>
  </si>
  <si>
    <t>J0P1X0</t>
  </si>
  <si>
    <t>J0P1Z0</t>
  </si>
  <si>
    <t>J0R1K0</t>
  </si>
  <si>
    <t>J0R1R7</t>
  </si>
  <si>
    <t>J0S1G0</t>
  </si>
  <si>
    <t>J0S1H0</t>
  </si>
  <si>
    <t>J0S1K0</t>
  </si>
  <si>
    <t>J0S1T0</t>
  </si>
  <si>
    <t>J0T2N0</t>
  </si>
  <si>
    <t>J0V1J0</t>
  </si>
  <si>
    <t>J0V1R0</t>
  </si>
  <si>
    <t>J0X1K0</t>
  </si>
  <si>
    <t>J0X1V0</t>
  </si>
  <si>
    <t>J1E0A9</t>
  </si>
  <si>
    <t>J1E1Z8</t>
  </si>
  <si>
    <t>J1E2A1</t>
  </si>
  <si>
    <t>J1E2A3</t>
  </si>
  <si>
    <t>J1E2A4</t>
  </si>
  <si>
    <t>J1E2A9</t>
  </si>
  <si>
    <t>J1E2B1</t>
  </si>
  <si>
    <t>J1E2B2</t>
  </si>
  <si>
    <t>J1E2B3</t>
  </si>
  <si>
    <t>J1E2B4</t>
  </si>
  <si>
    <t>J1E2B5</t>
  </si>
  <si>
    <t>J1E2B6</t>
  </si>
  <si>
    <t>J1E2B7</t>
  </si>
  <si>
    <t>J1E2B9</t>
  </si>
  <si>
    <t>J1E2C2</t>
  </si>
  <si>
    <t>J1E2C4</t>
  </si>
  <si>
    <t>J1E2C5</t>
  </si>
  <si>
    <t>J1E2C6</t>
  </si>
  <si>
    <t>J1E2C7</t>
  </si>
  <si>
    <t>J1E2C8</t>
  </si>
  <si>
    <t>J1E2C9</t>
  </si>
  <si>
    <t>J1E2E1</t>
  </si>
  <si>
    <t>J1E2E2</t>
  </si>
  <si>
    <t>J1E2E3</t>
  </si>
  <si>
    <t>J1E2E4</t>
  </si>
  <si>
    <t>J1E2E5</t>
  </si>
  <si>
    <t>J1E2E6</t>
  </si>
  <si>
    <t>J1E2E8</t>
  </si>
  <si>
    <t>J1E2J4</t>
  </si>
  <si>
    <t>J1E3H5</t>
  </si>
  <si>
    <t>J1E3H6</t>
  </si>
  <si>
    <t>J1E3V7</t>
  </si>
  <si>
    <t>J1E4A7</t>
  </si>
  <si>
    <t>J1E4C3</t>
  </si>
  <si>
    <t>J1E4H7</t>
  </si>
  <si>
    <t>J1G1A1</t>
  </si>
  <si>
    <t>J1G1A2</t>
  </si>
  <si>
    <t>J1G1A3</t>
  </si>
  <si>
    <t>J1G1A4</t>
  </si>
  <si>
    <t>J1G1A5</t>
  </si>
  <si>
    <t>J1G1A7</t>
  </si>
  <si>
    <t>J1G1B2</t>
  </si>
  <si>
    <t>J1G1H8</t>
  </si>
  <si>
    <t>J1G1H9</t>
  </si>
  <si>
    <t>J1G1J1</t>
  </si>
  <si>
    <t>J1G1P4</t>
  </si>
  <si>
    <t>J1G1P5</t>
  </si>
  <si>
    <t>J1G1P7</t>
  </si>
  <si>
    <t>J1G1T4</t>
  </si>
  <si>
    <t>J1G1T5</t>
  </si>
  <si>
    <t>J1G1T6</t>
  </si>
  <si>
    <t>J1G1T7</t>
  </si>
  <si>
    <t>J1G1V2</t>
  </si>
  <si>
    <t>J1G1V3</t>
  </si>
  <si>
    <t>J1G1V4</t>
  </si>
  <si>
    <t>J1G1V5</t>
  </si>
  <si>
    <t>J1G2B9</t>
  </si>
  <si>
    <t>J1G2C1</t>
  </si>
  <si>
    <t>J1G2C2</t>
  </si>
  <si>
    <t>J1G2C3</t>
  </si>
  <si>
    <t>J1G2C4</t>
  </si>
  <si>
    <t>J1G2C5</t>
  </si>
  <si>
    <t>J1G2C6</t>
  </si>
  <si>
    <t>J1G2C8</t>
  </si>
  <si>
    <t>J1G2C9</t>
  </si>
  <si>
    <t>J1G2E2</t>
  </si>
  <si>
    <t>J1G2E4</t>
  </si>
  <si>
    <t>J1G2E5</t>
  </si>
  <si>
    <t>J1G2E6</t>
  </si>
  <si>
    <t>J1G2H5</t>
  </si>
  <si>
    <t>J1G2H8</t>
  </si>
  <si>
    <t>J1G2H9</t>
  </si>
  <si>
    <t>J1G4W4</t>
  </si>
  <si>
    <t>J1H0G6</t>
  </si>
  <si>
    <t>J1H0G8</t>
  </si>
  <si>
    <t>J1H1E3</t>
  </si>
  <si>
    <t>J1H1E5</t>
  </si>
  <si>
    <t>J1H1E7</t>
  </si>
  <si>
    <t>J1H1E8</t>
  </si>
  <si>
    <t>J1H1E9</t>
  </si>
  <si>
    <t>J1H1G1</t>
  </si>
  <si>
    <t>J1H1G6</t>
  </si>
  <si>
    <t>J1H1G7</t>
  </si>
  <si>
    <t>J1H1G8</t>
  </si>
  <si>
    <t>J1H1G9</t>
  </si>
  <si>
    <t>J1H1H3</t>
  </si>
  <si>
    <t>J1H1K1</t>
  </si>
  <si>
    <t>J1H1K3</t>
  </si>
  <si>
    <t>J1H1L4</t>
  </si>
  <si>
    <t>J1H1M4</t>
  </si>
  <si>
    <t>J1H1M5</t>
  </si>
  <si>
    <t>J1H1N2</t>
  </si>
  <si>
    <t>J1H1N3</t>
  </si>
  <si>
    <t>J1H1N8</t>
  </si>
  <si>
    <t>J1H1P3</t>
  </si>
  <si>
    <t>J1H1R7</t>
  </si>
  <si>
    <t>J1H1R9</t>
  </si>
  <si>
    <t>J1H1S1</t>
  </si>
  <si>
    <t>J1H1S2</t>
  </si>
  <si>
    <t>J1H1S3</t>
  </si>
  <si>
    <t>J1H1S7</t>
  </si>
  <si>
    <t>J1H1S8</t>
  </si>
  <si>
    <t>J1H1S9</t>
  </si>
  <si>
    <t>J1H1T7</t>
  </si>
  <si>
    <t>J1H1T8</t>
  </si>
  <si>
    <t>J1H1V7</t>
  </si>
  <si>
    <t>J1H1V9</t>
  </si>
  <si>
    <t>J1H1W3</t>
  </si>
  <si>
    <t>J1H1W5</t>
  </si>
  <si>
    <t>J1H1X8</t>
  </si>
  <si>
    <t>J1H1Z1</t>
  </si>
  <si>
    <t>J1H1Z5</t>
  </si>
  <si>
    <t>J1H1Z6</t>
  </si>
  <si>
    <t>J1H1Z9</t>
  </si>
  <si>
    <t>J1H2A2</t>
  </si>
  <si>
    <t>J1H2E9</t>
  </si>
  <si>
    <t>J1H2G1</t>
  </si>
  <si>
    <t>J1H2G2</t>
  </si>
  <si>
    <t>J1H2G3</t>
  </si>
  <si>
    <t>J1H2G4</t>
  </si>
  <si>
    <t>J1H2G6</t>
  </si>
  <si>
    <t>J1H2G7</t>
  </si>
  <si>
    <t>J1H2H3</t>
  </si>
  <si>
    <t>J1H2H6</t>
  </si>
  <si>
    <t>J1H2H7</t>
  </si>
  <si>
    <t>J1H2J2</t>
  </si>
  <si>
    <t>J1H2K8</t>
  </si>
  <si>
    <t>J1H3B4</t>
  </si>
  <si>
    <t>J1H3C8</t>
  </si>
  <si>
    <t>J1H3E1</t>
  </si>
  <si>
    <t>J1H3G7</t>
  </si>
  <si>
    <t>J1H3H2</t>
  </si>
  <si>
    <t>J1H3H3</t>
  </si>
  <si>
    <t>J1H3K7</t>
  </si>
  <si>
    <t>J1H3M3</t>
  </si>
  <si>
    <t>J1H3P2</t>
  </si>
  <si>
    <t>J1H3P3</t>
  </si>
  <si>
    <t>J1H3P4</t>
  </si>
  <si>
    <t>J1H3P5</t>
  </si>
  <si>
    <t>J1H3V2</t>
  </si>
  <si>
    <t>J1H3V7</t>
  </si>
  <si>
    <t>J1H3V8</t>
  </si>
  <si>
    <t>J1H3V9</t>
  </si>
  <si>
    <t>J1H3W1</t>
  </si>
  <si>
    <t>J1H3W2</t>
  </si>
  <si>
    <t>J1H3W3</t>
  </si>
  <si>
    <t>J1H3W4</t>
  </si>
  <si>
    <t>J1H3X4</t>
  </si>
  <si>
    <t>J1H3X6</t>
  </si>
  <si>
    <t>J1H4A7</t>
  </si>
  <si>
    <t>J1H4A9</t>
  </si>
  <si>
    <t>J1H4B1</t>
  </si>
  <si>
    <t>J1H4B3</t>
  </si>
  <si>
    <t>J1H4B7</t>
  </si>
  <si>
    <t>J1H4E7</t>
  </si>
  <si>
    <t>J1H4E8</t>
  </si>
  <si>
    <t>J1H4E9</t>
  </si>
  <si>
    <t>J1H4G1</t>
  </si>
  <si>
    <t>J1H4G2</t>
  </si>
  <si>
    <t>J1H4K3</t>
  </si>
  <si>
    <t>J1H4M3</t>
  </si>
  <si>
    <t>J1H4M5</t>
  </si>
  <si>
    <t>J1H4M6</t>
  </si>
  <si>
    <t>J1H4X4</t>
  </si>
  <si>
    <t>J1H4Y2</t>
  </si>
  <si>
    <t>J1H4Y3</t>
  </si>
  <si>
    <t>J1H4Z5</t>
  </si>
  <si>
    <t>J1H4Z6</t>
  </si>
  <si>
    <t>J1H5C7</t>
  </si>
  <si>
    <t>J1H5E2</t>
  </si>
  <si>
    <t>J1H5E4</t>
  </si>
  <si>
    <t>J1H5E9</t>
  </si>
  <si>
    <t>J1H5G1</t>
  </si>
  <si>
    <t>J1H5T2</t>
  </si>
  <si>
    <t>J1H5T4</t>
  </si>
  <si>
    <t>J1H5W2</t>
  </si>
  <si>
    <t>J1H5Y8</t>
  </si>
  <si>
    <t>J1H5Z7</t>
  </si>
  <si>
    <t>J1H6B1</t>
  </si>
  <si>
    <t>J1H6B2</t>
  </si>
  <si>
    <t>J1H6C6</t>
  </si>
  <si>
    <t>J1H6E6</t>
  </si>
  <si>
    <t>J1H6E7</t>
  </si>
  <si>
    <t>J1H6E9</t>
  </si>
  <si>
    <t>J1H6G4</t>
  </si>
  <si>
    <t>J1H6G5</t>
  </si>
  <si>
    <t>J1H6L2</t>
  </si>
  <si>
    <t>J1H6P1</t>
  </si>
  <si>
    <t>J1J0A2</t>
  </si>
  <si>
    <t>J1J0A4</t>
  </si>
  <si>
    <t>J1J1A1</t>
  </si>
  <si>
    <t>J1J1A6</t>
  </si>
  <si>
    <t>J1J1A7</t>
  </si>
  <si>
    <t>J1J1A9</t>
  </si>
  <si>
    <t>J1J1B1</t>
  </si>
  <si>
    <t>J1J1B2</t>
  </si>
  <si>
    <t>J1J1B5</t>
  </si>
  <si>
    <t>J1J1B6</t>
  </si>
  <si>
    <t>J1J1W9</t>
  </si>
  <si>
    <t>J1J1Y8</t>
  </si>
  <si>
    <t>J1J2A4</t>
  </si>
  <si>
    <t>J1J2A6</t>
  </si>
  <si>
    <t>J1J2A8</t>
  </si>
  <si>
    <t>J1J2A9</t>
  </si>
  <si>
    <t>J1J2B1</t>
  </si>
  <si>
    <t>J1J2B2</t>
  </si>
  <si>
    <t>J1J2B6</t>
  </si>
  <si>
    <t>J1J2E2</t>
  </si>
  <si>
    <t>J1J2E5</t>
  </si>
  <si>
    <t>J1J2E8</t>
  </si>
  <si>
    <t>J1J2G5</t>
  </si>
  <si>
    <t>J1J2G6</t>
  </si>
  <si>
    <t>J1J2G7</t>
  </si>
  <si>
    <t>J1J2G8</t>
  </si>
  <si>
    <t>J1J2G9</t>
  </si>
  <si>
    <t>J1J2H1</t>
  </si>
  <si>
    <t>J1J2H3</t>
  </si>
  <si>
    <t>J1J2H9</t>
  </si>
  <si>
    <t>J1J2J1</t>
  </si>
  <si>
    <t>J1J2J2</t>
  </si>
  <si>
    <t>J1J2J3</t>
  </si>
  <si>
    <t>J1J2J4</t>
  </si>
  <si>
    <t>J1J2J5</t>
  </si>
  <si>
    <t>J1J2J6</t>
  </si>
  <si>
    <t>J1J2J7</t>
  </si>
  <si>
    <t>J1J2J8</t>
  </si>
  <si>
    <t>J1J2J9</t>
  </si>
  <si>
    <t>J1J2K4</t>
  </si>
  <si>
    <t>J1J2K5</t>
  </si>
  <si>
    <t>J1J2K8</t>
  </si>
  <si>
    <t>J1J2K9</t>
  </si>
  <si>
    <t>J1J2L1</t>
  </si>
  <si>
    <t>J1J2L2</t>
  </si>
  <si>
    <t>J1J2L5</t>
  </si>
  <si>
    <t>J1J2L6</t>
  </si>
  <si>
    <t>J1J2L7</t>
  </si>
  <si>
    <t>J1J2L8</t>
  </si>
  <si>
    <t>J1J2L9</t>
  </si>
  <si>
    <t>J1J2M2</t>
  </si>
  <si>
    <t>J1J2N2</t>
  </si>
  <si>
    <t>J1J2N3</t>
  </si>
  <si>
    <t>J1J2N9</t>
  </si>
  <si>
    <t>J1J2P1</t>
  </si>
  <si>
    <t>J1J2R1</t>
  </si>
  <si>
    <t>J1J2V7</t>
  </si>
  <si>
    <t>J1J2V8</t>
  </si>
  <si>
    <t>J1J2W7</t>
  </si>
  <si>
    <t>J1J2X4</t>
  </si>
  <si>
    <t>J1J2Y3</t>
  </si>
  <si>
    <t>J1J2Y4</t>
  </si>
  <si>
    <t>J1J2Z2</t>
  </si>
  <si>
    <t>J1J2Z3</t>
  </si>
  <si>
    <t>J1J2Z4</t>
  </si>
  <si>
    <t>J1J2Z5</t>
  </si>
  <si>
    <t>J1J2Z6</t>
  </si>
  <si>
    <t>J1J3B3</t>
  </si>
  <si>
    <t>J1J3C3</t>
  </si>
  <si>
    <t>J1J3C4</t>
  </si>
  <si>
    <t>J1J3C5</t>
  </si>
  <si>
    <t>J1J3S9</t>
  </si>
  <si>
    <t>J1J3T3</t>
  </si>
  <si>
    <t>J1J3T4</t>
  </si>
  <si>
    <t>J1J3T5</t>
  </si>
  <si>
    <t>J1J3V2</t>
  </si>
  <si>
    <t>J1J3V3</t>
  </si>
  <si>
    <t>J1J3V6</t>
  </si>
  <si>
    <t>J1J3V9</t>
  </si>
  <si>
    <t>J1J3X1</t>
  </si>
  <si>
    <t>J1J3X3</t>
  </si>
  <si>
    <t>J1J3X6</t>
  </si>
  <si>
    <t>J1J3X7</t>
  </si>
  <si>
    <t>J1J3Z1</t>
  </si>
  <si>
    <t>J1J3Z2</t>
  </si>
  <si>
    <t>J1J3Z6</t>
  </si>
  <si>
    <t>J1J4A1</t>
  </si>
  <si>
    <t>J1J4H7</t>
  </si>
  <si>
    <t>J1J4M9</t>
  </si>
  <si>
    <t>J1J4N7</t>
  </si>
  <si>
    <t>J1J4N8</t>
  </si>
  <si>
    <t>J1J4N9</t>
  </si>
  <si>
    <t>J1J4P1</t>
  </si>
  <si>
    <t>J1K0A1</t>
  </si>
  <si>
    <t>J1K1A3</t>
  </si>
  <si>
    <t>J1K1A4</t>
  </si>
  <si>
    <t>J1K1A5</t>
  </si>
  <si>
    <t>J1K1A6</t>
  </si>
  <si>
    <t>J1K1A7</t>
  </si>
  <si>
    <t>J1K1A8</t>
  </si>
  <si>
    <t>J1K1A9</t>
  </si>
  <si>
    <t>J1K1B3</t>
  </si>
  <si>
    <t>J1K1C2</t>
  </si>
  <si>
    <t>J1K1C3</t>
  </si>
  <si>
    <t>J1K1M1</t>
  </si>
  <si>
    <t>J1K1M3</t>
  </si>
  <si>
    <t>J1K1M4</t>
  </si>
  <si>
    <t>J1K1M8</t>
  </si>
  <si>
    <t>J1K1Y9</t>
  </si>
  <si>
    <t>J1K1Z6</t>
  </si>
  <si>
    <t>J1K1Z8</t>
  </si>
  <si>
    <t>J1K1Z9</t>
  </si>
  <si>
    <t>J1K2A1</t>
  </si>
  <si>
    <t>J1K2A2</t>
  </si>
  <si>
    <t>J1K2A3</t>
  </si>
  <si>
    <t>J1K2A5</t>
  </si>
  <si>
    <t>J1K2V1</t>
  </si>
  <si>
    <t>J1K2Y1</t>
  </si>
  <si>
    <t>J1K2Y6</t>
  </si>
  <si>
    <t>J1L1C5</t>
  </si>
  <si>
    <t>J1L1C9</t>
  </si>
  <si>
    <t>J1L1E1</t>
  </si>
  <si>
    <t>J1L1G8</t>
  </si>
  <si>
    <t>J1L1G9</t>
  </si>
  <si>
    <t>J1L1H1</t>
  </si>
  <si>
    <t>J1L1H4</t>
  </si>
  <si>
    <t>J1L1H5</t>
  </si>
  <si>
    <t>J1L1P6</t>
  </si>
  <si>
    <t>J1L1W3</t>
  </si>
  <si>
    <t>J1L1W4</t>
  </si>
  <si>
    <t>J1L1Y3</t>
  </si>
  <si>
    <t>J1L1Y7</t>
  </si>
  <si>
    <t>J1L2G4</t>
  </si>
  <si>
    <t>J1L2G5</t>
  </si>
  <si>
    <t>J1L2H3</t>
  </si>
  <si>
    <t>J1L2H5</t>
  </si>
  <si>
    <t>J1M0A7</t>
  </si>
  <si>
    <t>J1M1G8</t>
  </si>
  <si>
    <t>J1M1J6</t>
  </si>
  <si>
    <t>J1M1J9</t>
  </si>
  <si>
    <t>J1M1K1</t>
  </si>
  <si>
    <t>J1M1K2</t>
  </si>
  <si>
    <t>J1M1K3</t>
  </si>
  <si>
    <t>J1M1K6</t>
  </si>
  <si>
    <t>J1M1L7</t>
  </si>
  <si>
    <t>J1M1L8</t>
  </si>
  <si>
    <t>J1M1L9</t>
  </si>
  <si>
    <t>J1M1M1</t>
  </si>
  <si>
    <t>J1M1M2</t>
  </si>
  <si>
    <t>J1M1M3</t>
  </si>
  <si>
    <t>J1M1P6</t>
  </si>
  <si>
    <t>J1M1R6</t>
  </si>
  <si>
    <t>J1M1R8</t>
  </si>
  <si>
    <t>J1M1S7</t>
  </si>
  <si>
    <t>J1M1Y9</t>
  </si>
  <si>
    <t>J1M2A2</t>
  </si>
  <si>
    <t>J1M2A6</t>
  </si>
  <si>
    <t>J1M2C1</t>
  </si>
  <si>
    <t>J1M2J4</t>
  </si>
  <si>
    <t>J1N0B2</t>
  </si>
  <si>
    <t>J1N0B3</t>
  </si>
  <si>
    <t>J1N2N5</t>
  </si>
  <si>
    <t>J1N2N6</t>
  </si>
  <si>
    <t>J1N2N7</t>
  </si>
  <si>
    <t>J1N2P3</t>
  </si>
  <si>
    <t>J1N2R1</t>
  </si>
  <si>
    <t>J1N2R2</t>
  </si>
  <si>
    <t>J1N2R5</t>
  </si>
  <si>
    <t>J1N2R6</t>
  </si>
  <si>
    <t>J1N2R7</t>
  </si>
  <si>
    <t>J1N2R8</t>
  </si>
  <si>
    <t>J1N2R9</t>
  </si>
  <si>
    <t>J1N2S1</t>
  </si>
  <si>
    <t>J1N2S2</t>
  </si>
  <si>
    <t>J1N2S3</t>
  </si>
  <si>
    <t>J1N2S6</t>
  </si>
  <si>
    <t>J1N2S7</t>
  </si>
  <si>
    <t>J1N2S8</t>
  </si>
  <si>
    <t>J1N2S9</t>
  </si>
  <si>
    <t>J1N2T1</t>
  </si>
  <si>
    <t>J1N2T2</t>
  </si>
  <si>
    <t>J1N2T3</t>
  </si>
  <si>
    <t>J1N2T4</t>
  </si>
  <si>
    <t>J1N3B6</t>
  </si>
  <si>
    <t>J1N3C2</t>
  </si>
  <si>
    <t>J1N3R8</t>
  </si>
  <si>
    <t>J1N4A7</t>
  </si>
  <si>
    <t>J1R0M1</t>
  </si>
  <si>
    <t>J1R0M2</t>
  </si>
  <si>
    <t>J1R0P8</t>
  </si>
  <si>
    <t>J1R0R5</t>
  </si>
  <si>
    <t>J1R0R6</t>
  </si>
  <si>
    <t>J1R0R7</t>
  </si>
  <si>
    <t>J1X0C9</t>
  </si>
  <si>
    <t>J1X0E3</t>
  </si>
  <si>
    <t>J1X0G1</t>
  </si>
  <si>
    <t>J1X0H7</t>
  </si>
  <si>
    <t>J1X0H8</t>
  </si>
  <si>
    <t>J1X0H9</t>
  </si>
  <si>
    <t>J1X0J1</t>
  </si>
  <si>
    <t>J1X0J2</t>
  </si>
  <si>
    <t>J1X0J3</t>
  </si>
  <si>
    <t>J1X0J4</t>
  </si>
  <si>
    <t>J1X0J5</t>
  </si>
  <si>
    <t>J1X0J6</t>
  </si>
  <si>
    <t>J1X0L1</t>
  </si>
  <si>
    <t>J1X0L3</t>
  </si>
  <si>
    <t>J1X0L4</t>
  </si>
  <si>
    <t>J1X0L8</t>
  </si>
  <si>
    <t>J1X0L9</t>
  </si>
  <si>
    <t>J1X0M1</t>
  </si>
  <si>
    <t>J1X0N4</t>
  </si>
  <si>
    <t>J1X0V1</t>
  </si>
  <si>
    <t>J1X0V2</t>
  </si>
  <si>
    <t>J1X1A7</t>
  </si>
  <si>
    <t>J1X1A9</t>
  </si>
  <si>
    <t>J1X1E1</t>
  </si>
  <si>
    <t>J1X1E2</t>
  </si>
  <si>
    <t>J1X1E3</t>
  </si>
  <si>
    <t>J1X1E4</t>
  </si>
  <si>
    <t>J1X1E8</t>
  </si>
  <si>
    <t>J1X1E9</t>
  </si>
  <si>
    <t>J1X1G1</t>
  </si>
  <si>
    <t>J1X1G2</t>
  </si>
  <si>
    <t>J1X1H2</t>
  </si>
  <si>
    <t>J1X1H3</t>
  </si>
  <si>
    <t>J1X1H4</t>
  </si>
  <si>
    <t>J1X1H5</t>
  </si>
  <si>
    <t>J1X1H6</t>
  </si>
  <si>
    <t>J1X1H9</t>
  </si>
  <si>
    <t>J1X1K3</t>
  </si>
  <si>
    <t>J1X1K4</t>
  </si>
  <si>
    <t>J1X1K5</t>
  </si>
  <si>
    <t>J1X1K6</t>
  </si>
  <si>
    <t>J1X1K7</t>
  </si>
  <si>
    <t>J1X1K8</t>
  </si>
  <si>
    <t>J1X1K9</t>
  </si>
  <si>
    <t>J1X1L1</t>
  </si>
  <si>
    <t>J1X1L2</t>
  </si>
  <si>
    <t>J1X1L4</t>
  </si>
  <si>
    <t>J1X1L5</t>
  </si>
  <si>
    <t>J1X1M6</t>
  </si>
  <si>
    <t>J1X1N1</t>
  </si>
  <si>
    <t>J1X1N5</t>
  </si>
  <si>
    <t>J1X1N6</t>
  </si>
  <si>
    <t>J1X1N7</t>
  </si>
  <si>
    <t>J1X1N8</t>
  </si>
  <si>
    <t>J1X1N9</t>
  </si>
  <si>
    <t>J1X1P1</t>
  </si>
  <si>
    <t>J1X1P2</t>
  </si>
  <si>
    <t>J1X1P3</t>
  </si>
  <si>
    <t>J1X1P6</t>
  </si>
  <si>
    <t>J1X1P7</t>
  </si>
  <si>
    <t>J1X1P8</t>
  </si>
  <si>
    <t>J1X1P9</t>
  </si>
  <si>
    <t>J1X1R1</t>
  </si>
  <si>
    <t>J1X1R2</t>
  </si>
  <si>
    <t>J1X1R3</t>
  </si>
  <si>
    <t>J1X1R4</t>
  </si>
  <si>
    <t>J1X1R5</t>
  </si>
  <si>
    <t>J1X1R6</t>
  </si>
  <si>
    <t>J1X1R7</t>
  </si>
  <si>
    <t>J1X1R8</t>
  </si>
  <si>
    <t>J1X1R9</t>
  </si>
  <si>
    <t>J1X1S5</t>
  </si>
  <si>
    <t>J1X1S6</t>
  </si>
  <si>
    <t>J1X1S7</t>
  </si>
  <si>
    <t>J1X1S8</t>
  </si>
  <si>
    <t>J1X1S9</t>
  </si>
  <si>
    <t>J1X1T1</t>
  </si>
  <si>
    <t>J1X1T2</t>
  </si>
  <si>
    <t>J1X1T3</t>
  </si>
  <si>
    <t>J1X1T4</t>
  </si>
  <si>
    <t>J1X1T5</t>
  </si>
  <si>
    <t>J1X1T6</t>
  </si>
  <si>
    <t>J1X1T7</t>
  </si>
  <si>
    <t>J1X1T8</t>
  </si>
  <si>
    <t>J1X1T9</t>
  </si>
  <si>
    <t>J1X1V1</t>
  </si>
  <si>
    <t>J1X1V2</t>
  </si>
  <si>
    <t>J1X1V3</t>
  </si>
  <si>
    <t>J1X1V4</t>
  </si>
  <si>
    <t>J1X1V5</t>
  </si>
  <si>
    <t>J1X1V6</t>
  </si>
  <si>
    <t>J1X1V7</t>
  </si>
  <si>
    <t>J1X1X4</t>
  </si>
  <si>
    <t>J1X1X6</t>
  </si>
  <si>
    <t>J1X1X7</t>
  </si>
  <si>
    <t>J1X1X8</t>
  </si>
  <si>
    <t>J1X1X9</t>
  </si>
  <si>
    <t>J1X1Y1</t>
  </si>
  <si>
    <t>J1X1Y2</t>
  </si>
  <si>
    <t>J1X1Y3</t>
  </si>
  <si>
    <t>J1X1Y4</t>
  </si>
  <si>
    <t>J1X1Y5</t>
  </si>
  <si>
    <t>J1X1Y6</t>
  </si>
  <si>
    <t>J1X1Y7</t>
  </si>
  <si>
    <t>J1X1Y8</t>
  </si>
  <si>
    <t>J1X1Y9</t>
  </si>
  <si>
    <t>J1X1Z1</t>
  </si>
  <si>
    <t>J1X1Z2</t>
  </si>
  <si>
    <t>J1X1Z3</t>
  </si>
  <si>
    <t>J1X1Z4</t>
  </si>
  <si>
    <t>J1X1Z6</t>
  </si>
  <si>
    <t>J1X1Z8</t>
  </si>
  <si>
    <t>J1X2A5</t>
  </si>
  <si>
    <t>J1X2A9</t>
  </si>
  <si>
    <t>J1X2B3</t>
  </si>
  <si>
    <t>J1X2B5</t>
  </si>
  <si>
    <t>J1X2B8</t>
  </si>
  <si>
    <t>J1X2C1</t>
  </si>
  <si>
    <t>J1X2C2</t>
  </si>
  <si>
    <t>J1X2C3</t>
  </si>
  <si>
    <t>J1X2C4</t>
  </si>
  <si>
    <t>J1X2C5</t>
  </si>
  <si>
    <t>J1X2C7</t>
  </si>
  <si>
    <t>J1X2E3</t>
  </si>
  <si>
    <t>J1X2G6</t>
  </si>
  <si>
    <t>J1X2N7</t>
  </si>
  <si>
    <t>J1X2N9</t>
  </si>
  <si>
    <t>J1X2P6</t>
  </si>
  <si>
    <t>J1X2P7</t>
  </si>
  <si>
    <t>J1X2P8</t>
  </si>
  <si>
    <t>J1X2P9</t>
  </si>
  <si>
    <t>J1X2R3</t>
  </si>
  <si>
    <t>J1X2R4</t>
  </si>
  <si>
    <t>J1X2R5</t>
  </si>
  <si>
    <t>J1X2R6</t>
  </si>
  <si>
    <t>J1X2R7</t>
  </si>
  <si>
    <t>J1X2R9</t>
  </si>
  <si>
    <t>J1X2S1</t>
  </si>
  <si>
    <t>J1X2S2</t>
  </si>
  <si>
    <t>J1X2S3</t>
  </si>
  <si>
    <t>J1X2S4</t>
  </si>
  <si>
    <t>J1X2S5</t>
  </si>
  <si>
    <t>J1X2S6</t>
  </si>
  <si>
    <t>J1X2S7</t>
  </si>
  <si>
    <t>J1X2S8</t>
  </si>
  <si>
    <t>J1X2S9</t>
  </si>
  <si>
    <t>J1X2T1</t>
  </si>
  <si>
    <t>J1X2T2</t>
  </si>
  <si>
    <t>J1X2T3</t>
  </si>
  <si>
    <t>J1X2T6</t>
  </si>
  <si>
    <t>J1X2T7</t>
  </si>
  <si>
    <t>J1X2T8</t>
  </si>
  <si>
    <t>J1X2T9</t>
  </si>
  <si>
    <t>J1X2V1</t>
  </si>
  <si>
    <t>J1X2V2</t>
  </si>
  <si>
    <t>J1X2V3</t>
  </si>
  <si>
    <t>J1X2V4</t>
  </si>
  <si>
    <t>J1X2V5</t>
  </si>
  <si>
    <t>J1X2V6</t>
  </si>
  <si>
    <t>J1X2V8</t>
  </si>
  <si>
    <t>J1X2V9</t>
  </si>
  <si>
    <t>J1X2W1</t>
  </si>
  <si>
    <t>J1X2W2</t>
  </si>
  <si>
    <t>J1X2W3</t>
  </si>
  <si>
    <t>J1X2W4</t>
  </si>
  <si>
    <t>J1X2W5</t>
  </si>
  <si>
    <t>J1X2W6</t>
  </si>
  <si>
    <t>J1X2W7</t>
  </si>
  <si>
    <t>J1X2W8</t>
  </si>
  <si>
    <t>J1X2W9</t>
  </si>
  <si>
    <t>J1X2X1</t>
  </si>
  <si>
    <t>J1X2X2</t>
  </si>
  <si>
    <t>J1X2X3</t>
  </si>
  <si>
    <t>J1X2X4</t>
  </si>
  <si>
    <t>J1X2X5</t>
  </si>
  <si>
    <t>J1X2X6</t>
  </si>
  <si>
    <t>J1X2X7</t>
  </si>
  <si>
    <t>J1X2X8</t>
  </si>
  <si>
    <t>J1X2X9</t>
  </si>
  <si>
    <t>J1X2Y1</t>
  </si>
  <si>
    <t>J1X2Y2</t>
  </si>
  <si>
    <t>J1X2Y3</t>
  </si>
  <si>
    <t>J1X2Y4</t>
  </si>
  <si>
    <t>J1X2Y5</t>
  </si>
  <si>
    <t>J1X2Y6</t>
  </si>
  <si>
    <t>J1X2Y7</t>
  </si>
  <si>
    <t>J1X2Y8</t>
  </si>
  <si>
    <t>J1X2Y9</t>
  </si>
  <si>
    <t>J1X2Z1</t>
  </si>
  <si>
    <t>J1X2Z2</t>
  </si>
  <si>
    <t>J1X2Z3</t>
  </si>
  <si>
    <t>J1X2Z4</t>
  </si>
  <si>
    <t>J1X2Z5</t>
  </si>
  <si>
    <t>J1X2Z6</t>
  </si>
  <si>
    <t>J1X2Z7</t>
  </si>
  <si>
    <t>J1X2Z8</t>
  </si>
  <si>
    <t>J1X2Z9</t>
  </si>
  <si>
    <t>J1X3A1</t>
  </si>
  <si>
    <t>J1X3A2</t>
  </si>
  <si>
    <t>J1X3A3</t>
  </si>
  <si>
    <t>J1X3A4</t>
  </si>
  <si>
    <t>J1X3A5</t>
  </si>
  <si>
    <t>J1X3A6</t>
  </si>
  <si>
    <t>J1X3A7</t>
  </si>
  <si>
    <t>J1X3A8</t>
  </si>
  <si>
    <t>J1X3A9</t>
  </si>
  <si>
    <t>J1X3B1</t>
  </si>
  <si>
    <t>J1X3B2</t>
  </si>
  <si>
    <t>J1X3B3</t>
  </si>
  <si>
    <t>J1X3B4</t>
  </si>
  <si>
    <t>J1X3B5</t>
  </si>
  <si>
    <t>J1X3B6</t>
  </si>
  <si>
    <t>J1X3B7</t>
  </si>
  <si>
    <t>J1X3B8</t>
  </si>
  <si>
    <t>J1X3B9</t>
  </si>
  <si>
    <t>J1X3C1</t>
  </si>
  <si>
    <t>J1X3E1</t>
  </si>
  <si>
    <t>J1X3E2</t>
  </si>
  <si>
    <t>J1X3E3</t>
  </si>
  <si>
    <t>J1X3E4</t>
  </si>
  <si>
    <t>J1X3E5</t>
  </si>
  <si>
    <t>J1X3E6</t>
  </si>
  <si>
    <t>J1X3E7</t>
  </si>
  <si>
    <t>J1X3H5</t>
  </si>
  <si>
    <t>J1X3H6</t>
  </si>
  <si>
    <t>J1X3H7</t>
  </si>
  <si>
    <t>J1X3H8</t>
  </si>
  <si>
    <t>J1X3H9</t>
  </si>
  <si>
    <t>J1X3J1</t>
  </si>
  <si>
    <t>J1X3J2</t>
  </si>
  <si>
    <t>J1X3J3</t>
  </si>
  <si>
    <t>J1X3K2</t>
  </si>
  <si>
    <t>J1X3K3</t>
  </si>
  <si>
    <t>J1X3K4</t>
  </si>
  <si>
    <t>J1X3K8</t>
  </si>
  <si>
    <t>J1X3K9</t>
  </si>
  <si>
    <t>J1X3L1</t>
  </si>
  <si>
    <t>J1X3L2</t>
  </si>
  <si>
    <t>J1X3L3</t>
  </si>
  <si>
    <t>J1X3L4</t>
  </si>
  <si>
    <t>J1X3L5</t>
  </si>
  <si>
    <t>J1X3L6</t>
  </si>
  <si>
    <t>J1X3M2</t>
  </si>
  <si>
    <t>J1X3M3</t>
  </si>
  <si>
    <t>J1X3M7</t>
  </si>
  <si>
    <t>J1X3M8</t>
  </si>
  <si>
    <t>J1X3M9</t>
  </si>
  <si>
    <t>J1X3N1</t>
  </si>
  <si>
    <t>J1X3N2</t>
  </si>
  <si>
    <t>J1X3N4</t>
  </si>
  <si>
    <t>J1X3N6</t>
  </si>
  <si>
    <t>J1X3R4</t>
  </si>
  <si>
    <t>J1X3R5</t>
  </si>
  <si>
    <t>J1X3T2</t>
  </si>
  <si>
    <t>J1X3T3</t>
  </si>
  <si>
    <t>J1X3T4</t>
  </si>
  <si>
    <t>J1X3X3</t>
  </si>
  <si>
    <t>J1X3Y3</t>
  </si>
  <si>
    <t>J1X3Y5</t>
  </si>
  <si>
    <t>J1X3Z5</t>
  </si>
  <si>
    <t>J1X4A1</t>
  </si>
  <si>
    <t>J1X4M1</t>
  </si>
  <si>
    <t>J1X4M2</t>
  </si>
  <si>
    <t>J1X4M5</t>
  </si>
  <si>
    <t>J1X4M7</t>
  </si>
  <si>
    <t>J1X4N4</t>
  </si>
  <si>
    <t>J1X4P2</t>
  </si>
  <si>
    <t>J1X4S5</t>
  </si>
  <si>
    <t>J1X4T8</t>
  </si>
  <si>
    <t>J1X4T9</t>
  </si>
  <si>
    <t>J1X4V4</t>
  </si>
  <si>
    <t>J1X4V5</t>
  </si>
  <si>
    <t>J1X4V9</t>
  </si>
  <si>
    <t>J1X4W8</t>
  </si>
  <si>
    <t>J1X4X5</t>
  </si>
  <si>
    <t>J1X4Y1</t>
  </si>
  <si>
    <t>J1X4Y4</t>
  </si>
  <si>
    <t>J1X4Y6</t>
  </si>
  <si>
    <t>J1X4Z9</t>
  </si>
  <si>
    <t>J1X5A7</t>
  </si>
  <si>
    <t>J1X5B3</t>
  </si>
  <si>
    <t>J1X5B5</t>
  </si>
  <si>
    <t>J1X5B6</t>
  </si>
  <si>
    <t>J1X5B7</t>
  </si>
  <si>
    <t>J1X5C2</t>
  </si>
  <si>
    <t>J1X5C9</t>
  </si>
  <si>
    <t>J1X5G1</t>
  </si>
  <si>
    <t>J1X5G9</t>
  </si>
  <si>
    <t>J1X5H3</t>
  </si>
  <si>
    <t>J1X5H9</t>
  </si>
  <si>
    <t>J1X5J3</t>
  </si>
  <si>
    <t>J1X5J9</t>
  </si>
  <si>
    <t>J1X5K2</t>
  </si>
  <si>
    <t>J1X5K9</t>
  </si>
  <si>
    <t>J1X5L4</t>
  </si>
  <si>
    <t>J1X5L9</t>
  </si>
  <si>
    <t>J1X5M8</t>
  </si>
  <si>
    <t>J1X5P2</t>
  </si>
  <si>
    <t>J1X5P8</t>
  </si>
  <si>
    <t>J1X5S1</t>
  </si>
  <si>
    <t>J1X5T3</t>
  </si>
  <si>
    <t>J1X5T4</t>
  </si>
  <si>
    <t>J1X5T5</t>
  </si>
  <si>
    <t>J1X5T6</t>
  </si>
  <si>
    <t>J1X5T7</t>
  </si>
  <si>
    <t>J1X5T8</t>
  </si>
  <si>
    <t>J1X5T9</t>
  </si>
  <si>
    <t>J1X5V1</t>
  </si>
  <si>
    <t>J1X5X3</t>
  </si>
  <si>
    <t>J1X5X4</t>
  </si>
  <si>
    <t>J1X5X5</t>
  </si>
  <si>
    <t>J1X5X8</t>
  </si>
  <si>
    <t>J1X5Y3</t>
  </si>
  <si>
    <t>J1X5Y4</t>
  </si>
  <si>
    <t>J1X5Z2</t>
  </si>
  <si>
    <t>J1X5Z5</t>
  </si>
  <si>
    <t>J1X5Z7</t>
  </si>
  <si>
    <t>J1X6A3</t>
  </si>
  <si>
    <t>J1X6A4</t>
  </si>
  <si>
    <t>J1X6E8</t>
  </si>
  <si>
    <t>J1X6G3</t>
  </si>
  <si>
    <t>J1X6G6</t>
  </si>
  <si>
    <t>J1X6H7</t>
  </si>
  <si>
    <t>J1X7H8</t>
  </si>
  <si>
    <t>J1X7J4</t>
  </si>
  <si>
    <t>J1X7J7</t>
  </si>
  <si>
    <t>J1X7K5</t>
  </si>
  <si>
    <t>J1X7P4</t>
  </si>
  <si>
    <t>J1X7S5</t>
  </si>
  <si>
    <t>J1X7S8</t>
  </si>
  <si>
    <t>J1X7T2</t>
  </si>
  <si>
    <t>J2C0A4</t>
  </si>
  <si>
    <t>J2C0A5</t>
  </si>
  <si>
    <t>J2C0A7</t>
  </si>
  <si>
    <t>J2C0B1</t>
  </si>
  <si>
    <t>J2C0B2</t>
  </si>
  <si>
    <t>J2C0C7</t>
  </si>
  <si>
    <t>J2C0E6</t>
  </si>
  <si>
    <t>J2C0J7</t>
  </si>
  <si>
    <t>J2C0J9</t>
  </si>
  <si>
    <t>J2C0K1</t>
  </si>
  <si>
    <t>J2C0L7</t>
  </si>
  <si>
    <t>J2C0L8</t>
  </si>
  <si>
    <t>J2C0M4</t>
  </si>
  <si>
    <t>J2C0P3</t>
  </si>
  <si>
    <t>J2C1A3</t>
  </si>
  <si>
    <t>J2C1A4</t>
  </si>
  <si>
    <t>J2C1A5</t>
  </si>
  <si>
    <t>J2C1A6</t>
  </si>
  <si>
    <t>J2C1A7</t>
  </si>
  <si>
    <t>J2C1A8</t>
  </si>
  <si>
    <t>J2C1A9</t>
  </si>
  <si>
    <t>J2C1B1</t>
  </si>
  <si>
    <t>J2C1B7</t>
  </si>
  <si>
    <t>J2C1B8</t>
  </si>
  <si>
    <t>J2C1B9</t>
  </si>
  <si>
    <t>J2C1C1</t>
  </si>
  <si>
    <t>J2C1C4</t>
  </si>
  <si>
    <t>J2C1E6</t>
  </si>
  <si>
    <t>J2C1H4</t>
  </si>
  <si>
    <t>J2C1H5</t>
  </si>
  <si>
    <t>J2C1H6</t>
  </si>
  <si>
    <t>J2C1H8</t>
  </si>
  <si>
    <t>J2C1H9</t>
  </si>
  <si>
    <t>J2C1J1</t>
  </si>
  <si>
    <t>J2C1J2</t>
  </si>
  <si>
    <t>J2C1J5</t>
  </si>
  <si>
    <t>J2C1J7</t>
  </si>
  <si>
    <t>J2C1J9</t>
  </si>
  <si>
    <t>J2C1K3</t>
  </si>
  <si>
    <t>J2C1K4</t>
  </si>
  <si>
    <t>J2C1K5</t>
  </si>
  <si>
    <t>J2C1K8</t>
  </si>
  <si>
    <t>J2C1L2</t>
  </si>
  <si>
    <t>J2C1L3</t>
  </si>
  <si>
    <t>J2C1L4</t>
  </si>
  <si>
    <t>J2C1L5</t>
  </si>
  <si>
    <t>J2C1L6</t>
  </si>
  <si>
    <t>J2C1L7</t>
  </si>
  <si>
    <t>J2C1L8</t>
  </si>
  <si>
    <t>J2C1L9</t>
  </si>
  <si>
    <t>J2C1M1</t>
  </si>
  <si>
    <t>J2C1M3</t>
  </si>
  <si>
    <t>J2C1M6</t>
  </si>
  <si>
    <t>J2C1M7</t>
  </si>
  <si>
    <t>J2C1N4</t>
  </si>
  <si>
    <t>J2C1N5</t>
  </si>
  <si>
    <t>J2C1N6</t>
  </si>
  <si>
    <t>J2C1N7</t>
  </si>
  <si>
    <t>J2C1N8</t>
  </si>
  <si>
    <t>J2C1P3</t>
  </si>
  <si>
    <t>J2C1P4</t>
  </si>
  <si>
    <t>J2C1P5</t>
  </si>
  <si>
    <t>J2C1P6</t>
  </si>
  <si>
    <t>J2C1P7</t>
  </si>
  <si>
    <t>J2C1P8</t>
  </si>
  <si>
    <t>J2C1R1</t>
  </si>
  <si>
    <t>J2C1R2</t>
  </si>
  <si>
    <t>J2C1R3</t>
  </si>
  <si>
    <t>J2C1R4</t>
  </si>
  <si>
    <t>J2C1R5</t>
  </si>
  <si>
    <t>J2C1R6</t>
  </si>
  <si>
    <t>J2C1R7</t>
  </si>
  <si>
    <t>J2C1R8</t>
  </si>
  <si>
    <t>J2C1R9</t>
  </si>
  <si>
    <t>J2C1S1</t>
  </si>
  <si>
    <t>J2C1S2</t>
  </si>
  <si>
    <t>J2C1S3</t>
  </si>
  <si>
    <t>J2C1S4</t>
  </si>
  <si>
    <t>J2C1S5</t>
  </si>
  <si>
    <t>J2C1S6</t>
  </si>
  <si>
    <t>J2C1S7</t>
  </si>
  <si>
    <t>J2C1S8</t>
  </si>
  <si>
    <t>J2C1S9</t>
  </si>
  <si>
    <t>J2C1T1</t>
  </si>
  <si>
    <t>J2C1T2</t>
  </si>
  <si>
    <t>J2C1T3</t>
  </si>
  <si>
    <t>J2C1T4</t>
  </si>
  <si>
    <t>J2C1T5</t>
  </si>
  <si>
    <t>J2C1T7</t>
  </si>
  <si>
    <t>J2C1T8</t>
  </si>
  <si>
    <t>J2C1T9</t>
  </si>
  <si>
    <t>J2C1V3</t>
  </si>
  <si>
    <t>J2C1V4</t>
  </si>
  <si>
    <t>J2C1V5</t>
  </si>
  <si>
    <t>J2C1V6</t>
  </si>
  <si>
    <t>J2C1V7</t>
  </si>
  <si>
    <t>J2C1V8</t>
  </si>
  <si>
    <t>J2C1V9</t>
  </si>
  <si>
    <t>J2C1W1</t>
  </si>
  <si>
    <t>J2C1W2</t>
  </si>
  <si>
    <t>J2C1W4</t>
  </si>
  <si>
    <t>J2C1W5</t>
  </si>
  <si>
    <t>J2C1W6</t>
  </si>
  <si>
    <t>J2C1W7</t>
  </si>
  <si>
    <t>J2C1W8</t>
  </si>
  <si>
    <t>J2C1W9</t>
  </si>
  <si>
    <t>J2C1X1</t>
  </si>
  <si>
    <t>J2C1X4</t>
  </si>
  <si>
    <t>J2C1X5</t>
  </si>
  <si>
    <t>J2C1X6</t>
  </si>
  <si>
    <t>J2C1X7</t>
  </si>
  <si>
    <t>J2C1X8</t>
  </si>
  <si>
    <t>J2C1X9</t>
  </si>
  <si>
    <t>J2C1Y1</t>
  </si>
  <si>
    <t>J2C1Y2</t>
  </si>
  <si>
    <t>J2C1Y3</t>
  </si>
  <si>
    <t>J2C1Y4</t>
  </si>
  <si>
    <t>J2C1Y6</t>
  </si>
  <si>
    <t>J2C1Y7</t>
  </si>
  <si>
    <t>J2C1Y8</t>
  </si>
  <si>
    <t>J2C1Y9</t>
  </si>
  <si>
    <t>J2C1Z1</t>
  </si>
  <si>
    <t>J2C1Z2</t>
  </si>
  <si>
    <t>J2C1Z4</t>
  </si>
  <si>
    <t>J2C1Z5</t>
  </si>
  <si>
    <t>J2C1Z6</t>
  </si>
  <si>
    <t>J2C1Z7</t>
  </si>
  <si>
    <t>J2C1Z8</t>
  </si>
  <si>
    <t>J2C1Z9</t>
  </si>
  <si>
    <t>J2C2A1</t>
  </si>
  <si>
    <t>J2C2A2</t>
  </si>
  <si>
    <t>J2C2A3</t>
  </si>
  <si>
    <t>J2C2A4</t>
  </si>
  <si>
    <t>J2C2B6</t>
  </si>
  <si>
    <t>J2C2C1</t>
  </si>
  <si>
    <t>J2C2C2</t>
  </si>
  <si>
    <t>J2C2C3</t>
  </si>
  <si>
    <t>J2C2C4</t>
  </si>
  <si>
    <t>J2C2C5</t>
  </si>
  <si>
    <t>J2C2C6</t>
  </si>
  <si>
    <t>J2C2C7</t>
  </si>
  <si>
    <t>J2C2C8</t>
  </si>
  <si>
    <t>J2C2C9</t>
  </si>
  <si>
    <t>J2C2E1</t>
  </si>
  <si>
    <t>J2C2E2</t>
  </si>
  <si>
    <t>J2C2E3</t>
  </si>
  <si>
    <t>J2C2E4</t>
  </si>
  <si>
    <t>J2C2E5</t>
  </si>
  <si>
    <t>J2C2E6</t>
  </si>
  <si>
    <t>J2C2E7</t>
  </si>
  <si>
    <t>J2C2G3</t>
  </si>
  <si>
    <t>J2C2G8</t>
  </si>
  <si>
    <t>J2C2G9</t>
  </si>
  <si>
    <t>J2C2H1</t>
  </si>
  <si>
    <t>J2C2H2</t>
  </si>
  <si>
    <t>J2C2H3</t>
  </si>
  <si>
    <t>J2C2H4</t>
  </si>
  <si>
    <t>J2C2H5</t>
  </si>
  <si>
    <t>J2C2H9</t>
  </si>
  <si>
    <t>J2C2J1</t>
  </si>
  <si>
    <t>J2C2J2</t>
  </si>
  <si>
    <t>J2C2J3</t>
  </si>
  <si>
    <t>J2C2J4</t>
  </si>
  <si>
    <t>J2C2J5</t>
  </si>
  <si>
    <t>J2C2J6</t>
  </si>
  <si>
    <t>J2C2K2</t>
  </si>
  <si>
    <t>J2C2K3</t>
  </si>
  <si>
    <t>J2C2K4</t>
  </si>
  <si>
    <t>J2C2K5</t>
  </si>
  <si>
    <t>J2C2M4</t>
  </si>
  <si>
    <t>J2C2M5</t>
  </si>
  <si>
    <t>J2C2M6</t>
  </si>
  <si>
    <t>J2C2M7</t>
  </si>
  <si>
    <t>J2C2M8</t>
  </si>
  <si>
    <t>J2C2M9</t>
  </si>
  <si>
    <t>J2C2N6</t>
  </si>
  <si>
    <t>J2C2P1</t>
  </si>
  <si>
    <t>J2C2P2</t>
  </si>
  <si>
    <t>J2C2R7</t>
  </si>
  <si>
    <t>J2C2R8</t>
  </si>
  <si>
    <t>J2C2R9</t>
  </si>
  <si>
    <t>J2C2S1</t>
  </si>
  <si>
    <t>J2C2S2</t>
  </si>
  <si>
    <t>J2C2S3</t>
  </si>
  <si>
    <t>J2C2T6</t>
  </si>
  <si>
    <t>J2C2T7</t>
  </si>
  <si>
    <t>J2C3B4</t>
  </si>
  <si>
    <t>J2C3C4</t>
  </si>
  <si>
    <t>J2C3C8</t>
  </si>
  <si>
    <t>J2C3E1</t>
  </si>
  <si>
    <t>J2C3E2</t>
  </si>
  <si>
    <t>J2C3E3</t>
  </si>
  <si>
    <t>J2C3E4</t>
  </si>
  <si>
    <t>J2C3E6</t>
  </si>
  <si>
    <t>J2C3E7</t>
  </si>
  <si>
    <t>J2C3E8</t>
  </si>
  <si>
    <t>J2C3E9</t>
  </si>
  <si>
    <t>J2C3G1</t>
  </si>
  <si>
    <t>J2C3G2</t>
  </si>
  <si>
    <t>J2C3G3</t>
  </si>
  <si>
    <t>J2C3G4</t>
  </si>
  <si>
    <t>J2C3G5</t>
  </si>
  <si>
    <t>J2C3G7</t>
  </si>
  <si>
    <t>J2C3G8</t>
  </si>
  <si>
    <t>J2C3H6</t>
  </si>
  <si>
    <t>J2C3H9</t>
  </si>
  <si>
    <t>J2C3J2</t>
  </si>
  <si>
    <t>J2C3J3</t>
  </si>
  <si>
    <t>J2C3J4</t>
  </si>
  <si>
    <t>J2C3J5</t>
  </si>
  <si>
    <t>J2C3J6</t>
  </si>
  <si>
    <t>J2C3J7</t>
  </si>
  <si>
    <t>J2C3J8</t>
  </si>
  <si>
    <t>J2C3J9</t>
  </si>
  <si>
    <t>J2C3K1</t>
  </si>
  <si>
    <t>J2C3K6</t>
  </si>
  <si>
    <t>J2C3K9</t>
  </si>
  <si>
    <t>J2C3L1</t>
  </si>
  <si>
    <t>J2C3L2</t>
  </si>
  <si>
    <t>J2C3L3</t>
  </si>
  <si>
    <t>J2C3L4</t>
  </si>
  <si>
    <t>J2C3L5</t>
  </si>
  <si>
    <t>J2C3L6</t>
  </si>
  <si>
    <t>J2C3L7</t>
  </si>
  <si>
    <t>J2C3L8</t>
  </si>
  <si>
    <t>J2C3M2</t>
  </si>
  <si>
    <t>J2C3M3</t>
  </si>
  <si>
    <t>J2C3M5</t>
  </si>
  <si>
    <t>J2C3N1</t>
  </si>
  <si>
    <t>J2C3N2</t>
  </si>
  <si>
    <t>J2C3N3</t>
  </si>
  <si>
    <t>J2C3N4</t>
  </si>
  <si>
    <t>J2C3N5</t>
  </si>
  <si>
    <t>J2C3N7</t>
  </si>
  <si>
    <t>J2C3N8</t>
  </si>
  <si>
    <t>J2C3P3</t>
  </si>
  <si>
    <t>J2C3P4</t>
  </si>
  <si>
    <t>J2C3P5</t>
  </si>
  <si>
    <t>J2C3P6</t>
  </si>
  <si>
    <t>J2C3P7</t>
  </si>
  <si>
    <t>J2C3P8</t>
  </si>
  <si>
    <t>J2C3P9</t>
  </si>
  <si>
    <t>J2C3R2</t>
  </si>
  <si>
    <t>J2C3R3</t>
  </si>
  <si>
    <t>J2C3R4</t>
  </si>
  <si>
    <t>J2C3R5</t>
  </si>
  <si>
    <t>J2C3R6</t>
  </si>
  <si>
    <t>J2C3R7</t>
  </si>
  <si>
    <t>J2C3R8</t>
  </si>
  <si>
    <t>J2C3R9</t>
  </si>
  <si>
    <t>J2C3S1</t>
  </si>
  <si>
    <t>J2C3S2</t>
  </si>
  <si>
    <t>J2C3S4</t>
  </si>
  <si>
    <t>J2C3S5</t>
  </si>
  <si>
    <t>J2C3S6</t>
  </si>
  <si>
    <t>J2C3S7</t>
  </si>
  <si>
    <t>J2C3S8</t>
  </si>
  <si>
    <t>J2C3S9</t>
  </si>
  <si>
    <t>J2C3T1</t>
  </si>
  <si>
    <t>J2C3T2</t>
  </si>
  <si>
    <t>J2C3V2</t>
  </si>
  <si>
    <t>J2C3V3</t>
  </si>
  <si>
    <t>J2C3V4</t>
  </si>
  <si>
    <t>J2C3V5</t>
  </si>
  <si>
    <t>J2C3V6</t>
  </si>
  <si>
    <t>J2C3V7</t>
  </si>
  <si>
    <t>J2C3V8</t>
  </si>
  <si>
    <t>J2C3V9</t>
  </si>
  <si>
    <t>J2C3W1</t>
  </si>
  <si>
    <t>J2C3W2</t>
  </si>
  <si>
    <t>J2C3W3</t>
  </si>
  <si>
    <t>J2C3W4</t>
  </si>
  <si>
    <t>J2C3W5</t>
  </si>
  <si>
    <t>J2C3W6</t>
  </si>
  <si>
    <t>J2C3W8</t>
  </si>
  <si>
    <t>J2C3Y6</t>
  </si>
  <si>
    <t>J2C3Y7</t>
  </si>
  <si>
    <t>J2C3Y8</t>
  </si>
  <si>
    <t>J2C3Y9</t>
  </si>
  <si>
    <t>J2C3Z1</t>
  </si>
  <si>
    <t>J2C3Z2</t>
  </si>
  <si>
    <t>J2C3Z3</t>
  </si>
  <si>
    <t>J2C3Z4</t>
  </si>
  <si>
    <t>J2C3Z5</t>
  </si>
  <si>
    <t>J2C3Z8</t>
  </si>
  <si>
    <t>J2C3Z9</t>
  </si>
  <si>
    <t>J2C4A1</t>
  </si>
  <si>
    <t>J2C4A2</t>
  </si>
  <si>
    <t>J2C4A3</t>
  </si>
  <si>
    <t>J2C4A4</t>
  </si>
  <si>
    <t>J2C4A7</t>
  </si>
  <si>
    <t>J2C4A8</t>
  </si>
  <si>
    <t>J2C4A9</t>
  </si>
  <si>
    <t>J2C4B1</t>
  </si>
  <si>
    <t>J2C4C1</t>
  </si>
  <si>
    <t>J2C4C2</t>
  </si>
  <si>
    <t>J2C4C5</t>
  </si>
  <si>
    <t>J2C4C8</t>
  </si>
  <si>
    <t>J2C4C9</t>
  </si>
  <si>
    <t>J2C4E1</t>
  </si>
  <si>
    <t>J2C4E3</t>
  </si>
  <si>
    <t>J2C4G6</t>
  </si>
  <si>
    <t>J2C4G7</t>
  </si>
  <si>
    <t>J2C4G8</t>
  </si>
  <si>
    <t>J2C4G9</t>
  </si>
  <si>
    <t>J2C4H1</t>
  </si>
  <si>
    <t>J2C4H3</t>
  </si>
  <si>
    <t>J2C4J8</t>
  </si>
  <si>
    <t>J2C4J9</t>
  </si>
  <si>
    <t>J2C4K1</t>
  </si>
  <si>
    <t>J2C4K2</t>
  </si>
  <si>
    <t>J2C4K3</t>
  </si>
  <si>
    <t>J2C4K9</t>
  </si>
  <si>
    <t>J2C4L1</t>
  </si>
  <si>
    <t>J2C4L3</t>
  </si>
  <si>
    <t>J2C4L6</t>
  </si>
  <si>
    <t>J2C4L7</t>
  </si>
  <si>
    <t>J2C4M8</t>
  </si>
  <si>
    <t>J2C4N3</t>
  </si>
  <si>
    <t>J2C4N5</t>
  </si>
  <si>
    <t>J2C4N6</t>
  </si>
  <si>
    <t>J2C4N7</t>
  </si>
  <si>
    <t>J2C4N8</t>
  </si>
  <si>
    <t>J2C4N9</t>
  </si>
  <si>
    <t>J2C4R5</t>
  </si>
  <si>
    <t>J2C4R6</t>
  </si>
  <si>
    <t>J2C4R7</t>
  </si>
  <si>
    <t>J2C4S5</t>
  </si>
  <si>
    <t>J2C4S6</t>
  </si>
  <si>
    <t>J2C4T3</t>
  </si>
  <si>
    <t>J2C4T4</t>
  </si>
  <si>
    <t>J2C4T9</t>
  </si>
  <si>
    <t>J2C4V1</t>
  </si>
  <si>
    <t>J2C4V2</t>
  </si>
  <si>
    <t>J2C4V3</t>
  </si>
  <si>
    <t>J2C4V4</t>
  </si>
  <si>
    <t>J2C4V9</t>
  </si>
  <si>
    <t>J2C4W1</t>
  </si>
  <si>
    <t>J2C4W2</t>
  </si>
  <si>
    <t>J2C4W3</t>
  </si>
  <si>
    <t>J2C4W8</t>
  </si>
  <si>
    <t>J2C4W9</t>
  </si>
  <si>
    <t>J2C4X1</t>
  </si>
  <si>
    <t>J2C4X3</t>
  </si>
  <si>
    <t>J2C4X4</t>
  </si>
  <si>
    <t>J2C4X5</t>
  </si>
  <si>
    <t>J2C4X7</t>
  </si>
  <si>
    <t>J2C5B5</t>
  </si>
  <si>
    <t>J2C5B9</t>
  </si>
  <si>
    <t>J2C5C1</t>
  </si>
  <si>
    <t>J2C5C4</t>
  </si>
  <si>
    <t>J2C5C6</t>
  </si>
  <si>
    <t>J2C5C8</t>
  </si>
  <si>
    <t>J2C5C9</t>
  </si>
  <si>
    <t>J2C5E1</t>
  </si>
  <si>
    <t>J2C5E2</t>
  </si>
  <si>
    <t>J2C5E3</t>
  </si>
  <si>
    <t>J2C5E4</t>
  </si>
  <si>
    <t>J2C5E5</t>
  </si>
  <si>
    <t>J2C5E6</t>
  </si>
  <si>
    <t>J2C5E7</t>
  </si>
  <si>
    <t>J2C5E8</t>
  </si>
  <si>
    <t>J2C5E9</t>
  </si>
  <si>
    <t>J2C5G2</t>
  </si>
  <si>
    <t>J2C5G3</t>
  </si>
  <si>
    <t>J2C5G5</t>
  </si>
  <si>
    <t>J2C5G8</t>
  </si>
  <si>
    <t>J2C5H2</t>
  </si>
  <si>
    <t>J2C5H4</t>
  </si>
  <si>
    <t>J2C5K5</t>
  </si>
  <si>
    <t>J2C5L4</t>
  </si>
  <si>
    <t>J2C5M6</t>
  </si>
  <si>
    <t>J2C5M8</t>
  </si>
  <si>
    <t>J2C5N7</t>
  </si>
  <si>
    <t>J2C5P9</t>
  </si>
  <si>
    <t>J2C5R2</t>
  </si>
  <si>
    <t>J2C5R4</t>
  </si>
  <si>
    <t>J2C5R6</t>
  </si>
  <si>
    <t>J2C5S2</t>
  </si>
  <si>
    <t>J2C5S6</t>
  </si>
  <si>
    <t>J2C5S7</t>
  </si>
  <si>
    <t>J2C5T2</t>
  </si>
  <si>
    <t>J2C5T6</t>
  </si>
  <si>
    <t>J2C5T7</t>
  </si>
  <si>
    <t>J2C5T9</t>
  </si>
  <si>
    <t>J2C5V1</t>
  </si>
  <si>
    <t>J2C5V2</t>
  </si>
  <si>
    <t>J2C5V5</t>
  </si>
  <si>
    <t>J2C5V6</t>
  </si>
  <si>
    <t>J2C5V8</t>
  </si>
  <si>
    <t>J2C5V9</t>
  </si>
  <si>
    <t>J2C5W2</t>
  </si>
  <si>
    <t>J2C5W5</t>
  </si>
  <si>
    <t>J2C5W6</t>
  </si>
  <si>
    <t>J2C5W7</t>
  </si>
  <si>
    <t>J2C5W8</t>
  </si>
  <si>
    <t>J2C5X1</t>
  </si>
  <si>
    <t>J2C5Y8</t>
  </si>
  <si>
    <t>J2C5Y9</t>
  </si>
  <si>
    <t>J2C5Z2</t>
  </si>
  <si>
    <t>J2C5Z3</t>
  </si>
  <si>
    <t>J2C6A1</t>
  </si>
  <si>
    <t>J2C6B5</t>
  </si>
  <si>
    <t>J2C6B6</t>
  </si>
  <si>
    <t>J2C6G1</t>
  </si>
  <si>
    <t>J2C6G8</t>
  </si>
  <si>
    <t>J2C6H5</t>
  </si>
  <si>
    <t>J2C6K6</t>
  </si>
  <si>
    <t>J2C6M1</t>
  </si>
  <si>
    <t>J2C6N8</t>
  </si>
  <si>
    <t>J2C6P1</t>
  </si>
  <si>
    <t>J2C6P2</t>
  </si>
  <si>
    <t>J2C6P4</t>
  </si>
  <si>
    <t>J2C6P5</t>
  </si>
  <si>
    <t>J2C6P7</t>
  </si>
  <si>
    <t>J2C6P9</t>
  </si>
  <si>
    <t>J2C6Z8</t>
  </si>
  <si>
    <t>J2C7C2</t>
  </si>
  <si>
    <t>J2C7C3</t>
  </si>
  <si>
    <t>J2C7C8</t>
  </si>
  <si>
    <t>J2C7E1</t>
  </si>
  <si>
    <t>J2C7E3</t>
  </si>
  <si>
    <t>J2C7E4</t>
  </si>
  <si>
    <t>J2C7E5</t>
  </si>
  <si>
    <t>J2C7E7</t>
  </si>
  <si>
    <t>J2C7E8</t>
  </si>
  <si>
    <t>J2C7G8</t>
  </si>
  <si>
    <t>J2C7H6</t>
  </si>
  <si>
    <t>J2C7J4</t>
  </si>
  <si>
    <t>J2C7M5</t>
  </si>
  <si>
    <t>J2C7M8</t>
  </si>
  <si>
    <t>J2C7R6</t>
  </si>
  <si>
    <t>J2C7S3</t>
  </si>
  <si>
    <t>J2C7V2</t>
  </si>
  <si>
    <t>J2C7V7</t>
  </si>
  <si>
    <t>J2C7Y4</t>
  </si>
  <si>
    <t>J2C7Y7</t>
  </si>
  <si>
    <t>J2C7Z1</t>
  </si>
  <si>
    <t>J2C7Z5</t>
  </si>
  <si>
    <t>J2C8A2</t>
  </si>
  <si>
    <t>J2C8A6</t>
  </si>
  <si>
    <t>J2C8C7</t>
  </si>
  <si>
    <t>J2C8J8</t>
  </si>
  <si>
    <t>J2C8J9</t>
  </si>
  <si>
    <t>J2C8K2</t>
  </si>
  <si>
    <t>J2C8M2</t>
  </si>
  <si>
    <t>J2C8M6</t>
  </si>
  <si>
    <t>J2C8N3</t>
  </si>
  <si>
    <t>J2C8N4</t>
  </si>
  <si>
    <t>J2C8P3</t>
  </si>
  <si>
    <t>J2C8R3</t>
  </si>
  <si>
    <t>J2C8R4</t>
  </si>
  <si>
    <t>J2C8S9</t>
  </si>
  <si>
    <t>J2C8T2</t>
  </si>
  <si>
    <t>J2C8T3</t>
  </si>
  <si>
    <t>J2C8V8</t>
  </si>
  <si>
    <t>J2C8W6</t>
  </si>
  <si>
    <t>J2G0A1</t>
  </si>
  <si>
    <t>J2G0A5</t>
  </si>
  <si>
    <t>J2G0A7</t>
  </si>
  <si>
    <t>J2G0A8</t>
  </si>
  <si>
    <t>J2G1A9</t>
  </si>
  <si>
    <t>J2G1B2</t>
  </si>
  <si>
    <t>J2G1E1</t>
  </si>
  <si>
    <t>J2G1E2</t>
  </si>
  <si>
    <t>J2G1E3</t>
  </si>
  <si>
    <t>J2G1E4</t>
  </si>
  <si>
    <t>J2G1E7</t>
  </si>
  <si>
    <t>J2G1E9</t>
  </si>
  <si>
    <t>J2G1G1</t>
  </si>
  <si>
    <t>J2G1G6</t>
  </si>
  <si>
    <t>J2G1G8</t>
  </si>
  <si>
    <t>J2G1G9</t>
  </si>
  <si>
    <t>J2G1H5</t>
  </si>
  <si>
    <t>J2G1H6</t>
  </si>
  <si>
    <t>J2G1H7</t>
  </si>
  <si>
    <t>J2G1J2</t>
  </si>
  <si>
    <t>J2G1K5</t>
  </si>
  <si>
    <t>J2G1K6</t>
  </si>
  <si>
    <t>J2G1K7</t>
  </si>
  <si>
    <t>J2G1K8</t>
  </si>
  <si>
    <t>J2G1K9</t>
  </si>
  <si>
    <t>J2G1L1</t>
  </si>
  <si>
    <t>J2G1L2</t>
  </si>
  <si>
    <t>J2G1L3</t>
  </si>
  <si>
    <t>J2G1L5</t>
  </si>
  <si>
    <t>J2G1L6</t>
  </si>
  <si>
    <t>J2G1L9</t>
  </si>
  <si>
    <t>J2G1M1</t>
  </si>
  <si>
    <t>J2G1M2</t>
  </si>
  <si>
    <t>J2G1M3</t>
  </si>
  <si>
    <t>J2G1M4</t>
  </si>
  <si>
    <t>J2G1M5</t>
  </si>
  <si>
    <t>J2G1M6</t>
  </si>
  <si>
    <t>J2G1M7</t>
  </si>
  <si>
    <t>J2G1M9</t>
  </si>
  <si>
    <t>J2G1N1</t>
  </si>
  <si>
    <t>J2G1N2</t>
  </si>
  <si>
    <t>J2G1N3</t>
  </si>
  <si>
    <t>J2G1N4</t>
  </si>
  <si>
    <t>J2G1N5</t>
  </si>
  <si>
    <t>J2G1N6</t>
  </si>
  <si>
    <t>J2G1N7</t>
  </si>
  <si>
    <t>J2G1N8</t>
  </si>
  <si>
    <t>J2G1N9</t>
  </si>
  <si>
    <t>J2G1P1</t>
  </si>
  <si>
    <t>J2G1P2</t>
  </si>
  <si>
    <t>J2G1P3</t>
  </si>
  <si>
    <t>J2G1P4</t>
  </si>
  <si>
    <t>J2G1P5</t>
  </si>
  <si>
    <t>J2G1P6</t>
  </si>
  <si>
    <t>J2G1P7</t>
  </si>
  <si>
    <t>J2G1P8</t>
  </si>
  <si>
    <t>J2G1P9</t>
  </si>
  <si>
    <t>J2G1R7</t>
  </si>
  <si>
    <t>J2G1R8</t>
  </si>
  <si>
    <t>J2G1R9</t>
  </si>
  <si>
    <t>J2G1S1</t>
  </si>
  <si>
    <t>J2G1S2</t>
  </si>
  <si>
    <t>J2G1T3</t>
  </si>
  <si>
    <t>J2G1T6</t>
  </si>
  <si>
    <t>J2G1T7</t>
  </si>
  <si>
    <t>J2G1T8</t>
  </si>
  <si>
    <t>J2G1T9</t>
  </si>
  <si>
    <t>J2G1V1</t>
  </si>
  <si>
    <t>J2G1V2</t>
  </si>
  <si>
    <t>J2G1V3</t>
  </si>
  <si>
    <t>J2G1V4</t>
  </si>
  <si>
    <t>J2G1V5</t>
  </si>
  <si>
    <t>J2G1V6</t>
  </si>
  <si>
    <t>J2G1V7</t>
  </si>
  <si>
    <t>J2G1V8</t>
  </si>
  <si>
    <t>J2G1V9</t>
  </si>
  <si>
    <t>J2G1W1</t>
  </si>
  <si>
    <t>J2G1W2</t>
  </si>
  <si>
    <t>J2G1W3</t>
  </si>
  <si>
    <t>J2G1W4</t>
  </si>
  <si>
    <t>J2G1W5</t>
  </si>
  <si>
    <t>J2G1W6</t>
  </si>
  <si>
    <t>J2G1W7</t>
  </si>
  <si>
    <t>J2G1W8</t>
  </si>
  <si>
    <t>J2G1W9</t>
  </si>
  <si>
    <t>J2G1X1</t>
  </si>
  <si>
    <t>J2G1X2</t>
  </si>
  <si>
    <t>J2G1X3</t>
  </si>
  <si>
    <t>J2G1X4</t>
  </si>
  <si>
    <t>J2G1X5</t>
  </si>
  <si>
    <t>J2G1X7</t>
  </si>
  <si>
    <t>J2G1X9</t>
  </si>
  <si>
    <t>J2G1Y1</t>
  </si>
  <si>
    <t>J2G1Z4</t>
  </si>
  <si>
    <t>J2G1Z5</t>
  </si>
  <si>
    <t>J2G1Z6</t>
  </si>
  <si>
    <t>J2G1Z7</t>
  </si>
  <si>
    <t>J2G1Z8</t>
  </si>
  <si>
    <t>J2G1Z9</t>
  </si>
  <si>
    <t>J2G2A1</t>
  </si>
  <si>
    <t>J2G2B7</t>
  </si>
  <si>
    <t>J2G2B8</t>
  </si>
  <si>
    <t>J2G2B9</t>
  </si>
  <si>
    <t>J2G2C1</t>
  </si>
  <si>
    <t>J2G2C2</t>
  </si>
  <si>
    <t>J2G2C3</t>
  </si>
  <si>
    <t>J2G2C4</t>
  </si>
  <si>
    <t>J2G2C5</t>
  </si>
  <si>
    <t>J2G2C6</t>
  </si>
  <si>
    <t>J2G2C7</t>
  </si>
  <si>
    <t>J2G2C9</t>
  </si>
  <si>
    <t>J2G2E1</t>
  </si>
  <si>
    <t>J2G2E2</t>
  </si>
  <si>
    <t>J2G2E3</t>
  </si>
  <si>
    <t>J2G2E4</t>
  </si>
  <si>
    <t>J2G2E5</t>
  </si>
  <si>
    <t>J2G2E6</t>
  </si>
  <si>
    <t>J2G2E7</t>
  </si>
  <si>
    <t>J2G2E8</t>
  </si>
  <si>
    <t>J2G2E9</t>
  </si>
  <si>
    <t>J2G2G1</t>
  </si>
  <si>
    <t>J2G2G2</t>
  </si>
  <si>
    <t>J2G2G4</t>
  </si>
  <si>
    <t>J2G2G7</t>
  </si>
  <si>
    <t>J2G2G8</t>
  </si>
  <si>
    <t>J2G2G9</t>
  </si>
  <si>
    <t>J2G2H1</t>
  </si>
  <si>
    <t>J2G2H2</t>
  </si>
  <si>
    <t>J2G2H3</t>
  </si>
  <si>
    <t>J2G2H4</t>
  </si>
  <si>
    <t>J2G2H6</t>
  </si>
  <si>
    <t>J2G2J1</t>
  </si>
  <si>
    <t>J2G2J5</t>
  </si>
  <si>
    <t>J2G2J6</t>
  </si>
  <si>
    <t>J2G2J7</t>
  </si>
  <si>
    <t>J2G2J9</t>
  </si>
  <si>
    <t>J2G2K1</t>
  </si>
  <si>
    <t>J2G2K2</t>
  </si>
  <si>
    <t>J2G2K3</t>
  </si>
  <si>
    <t>J2G2K4</t>
  </si>
  <si>
    <t>J2G2K5</t>
  </si>
  <si>
    <t>J2G2K6</t>
  </si>
  <si>
    <t>J2G2K7</t>
  </si>
  <si>
    <t>J2G2K8</t>
  </si>
  <si>
    <t>J2G2K9</t>
  </si>
  <si>
    <t>J2G2L1</t>
  </si>
  <si>
    <t>J2G2L2</t>
  </si>
  <si>
    <t>J2G2L3</t>
  </si>
  <si>
    <t>J2G2L4</t>
  </si>
  <si>
    <t>J2G2L5</t>
  </si>
  <si>
    <t>J2G2L6</t>
  </si>
  <si>
    <t>J2G2L7</t>
  </si>
  <si>
    <t>J2G2L8</t>
  </si>
  <si>
    <t>J2G2L9</t>
  </si>
  <si>
    <t>J2G2M1</t>
  </si>
  <si>
    <t>J2G2M2</t>
  </si>
  <si>
    <t>J2G2M3</t>
  </si>
  <si>
    <t>J2G2M4</t>
  </si>
  <si>
    <t>J2G2M5</t>
  </si>
  <si>
    <t>J2G2M6</t>
  </si>
  <si>
    <t>J2G2M7</t>
  </si>
  <si>
    <t>J2G2M8</t>
  </si>
  <si>
    <t>J2G2M9</t>
  </si>
  <si>
    <t>J2G2N1</t>
  </si>
  <si>
    <t>J2G2N2</t>
  </si>
  <si>
    <t>J2G2N3</t>
  </si>
  <si>
    <t>J2G2N4</t>
  </si>
  <si>
    <t>J2G2N5</t>
  </si>
  <si>
    <t>J2G2N6</t>
  </si>
  <si>
    <t>J2G2N7</t>
  </si>
  <si>
    <t>J2G2N8</t>
  </si>
  <si>
    <t>J2G2N9</t>
  </si>
  <si>
    <t>J2G2P1</t>
  </si>
  <si>
    <t>J2G2P2</t>
  </si>
  <si>
    <t>J2G2P3</t>
  </si>
  <si>
    <t>J2G2P4</t>
  </si>
  <si>
    <t>J2G2P6</t>
  </si>
  <si>
    <t>J2G2P7</t>
  </si>
  <si>
    <t>J2G2P8</t>
  </si>
  <si>
    <t>J2G2P9</t>
  </si>
  <si>
    <t>J2G2R1</t>
  </si>
  <si>
    <t>J2G2R2</t>
  </si>
  <si>
    <t>J2G2R3</t>
  </si>
  <si>
    <t>J2G2R4</t>
  </si>
  <si>
    <t>J2G2R5</t>
  </si>
  <si>
    <t>J2G2R6</t>
  </si>
  <si>
    <t>J2G2R7</t>
  </si>
  <si>
    <t>J2G2R8</t>
  </si>
  <si>
    <t>J2G2R9</t>
  </si>
  <si>
    <t>J2G2S1</t>
  </si>
  <si>
    <t>J2G2S2</t>
  </si>
  <si>
    <t>J2G2S3</t>
  </si>
  <si>
    <t>J2G2S4</t>
  </si>
  <si>
    <t>J2G2S5</t>
  </si>
  <si>
    <t>J2G2S7</t>
  </si>
  <si>
    <t>J2G2S8</t>
  </si>
  <si>
    <t>J2G2S9</t>
  </si>
  <si>
    <t>J2G2T1</t>
  </si>
  <si>
    <t>J2G2T4</t>
  </si>
  <si>
    <t>J2G2T5</t>
  </si>
  <si>
    <t>J2G2T7</t>
  </si>
  <si>
    <t>J2G2T8</t>
  </si>
  <si>
    <t>J2G2T9</t>
  </si>
  <si>
    <t>J2G2V1</t>
  </si>
  <si>
    <t>J2G2V2</t>
  </si>
  <si>
    <t>J2G2V5</t>
  </si>
  <si>
    <t>J2G2V6</t>
  </si>
  <si>
    <t>J2G2V7</t>
  </si>
  <si>
    <t>J2G2V8</t>
  </si>
  <si>
    <t>J2G2V9</t>
  </si>
  <si>
    <t>J2G2W1</t>
  </si>
  <si>
    <t>J2G2W3</t>
  </si>
  <si>
    <t>J2G2W4</t>
  </si>
  <si>
    <t>J2G2W5</t>
  </si>
  <si>
    <t>J2G2W6</t>
  </si>
  <si>
    <t>J2G2W7</t>
  </si>
  <si>
    <t>J2G2W8</t>
  </si>
  <si>
    <t>J2G2W9</t>
  </si>
  <si>
    <t>J2G2X1</t>
  </si>
  <si>
    <t>J2G2X2</t>
  </si>
  <si>
    <t>J2G2X3</t>
  </si>
  <si>
    <t>J2G2X4</t>
  </si>
  <si>
    <t>J2G2X5</t>
  </si>
  <si>
    <t>J2G2X6</t>
  </si>
  <si>
    <t>J2G2X8</t>
  </si>
  <si>
    <t>J2G2X9</t>
  </si>
  <si>
    <t>J2G2Y1</t>
  </si>
  <si>
    <t>J2G2Y3</t>
  </si>
  <si>
    <t>J2G2Y5</t>
  </si>
  <si>
    <t>J2G2Y6</t>
  </si>
  <si>
    <t>J2G2Y9</t>
  </si>
  <si>
    <t>J2G2Z5</t>
  </si>
  <si>
    <t>J2G2Z9</t>
  </si>
  <si>
    <t>J2G3A1</t>
  </si>
  <si>
    <t>J2G3A2</t>
  </si>
  <si>
    <t>J2G3B3</t>
  </si>
  <si>
    <t>J2G3B4</t>
  </si>
  <si>
    <t>J2G3B5</t>
  </si>
  <si>
    <t>J2G3B6</t>
  </si>
  <si>
    <t>J2G3B7</t>
  </si>
  <si>
    <t>J2G3B8</t>
  </si>
  <si>
    <t>J2G3B9</t>
  </si>
  <si>
    <t>J2G3C1</t>
  </si>
  <si>
    <t>J2G3C2</t>
  </si>
  <si>
    <t>J2G3C3</t>
  </si>
  <si>
    <t>J2G3H3</t>
  </si>
  <si>
    <t>J2G3H4</t>
  </si>
  <si>
    <t>J2G3H7</t>
  </si>
  <si>
    <t>J2G3H8</t>
  </si>
  <si>
    <t>J2G3H9</t>
  </si>
  <si>
    <t>J2G3J1</t>
  </si>
  <si>
    <t>J2G3J2</t>
  </si>
  <si>
    <t>J2G3J3</t>
  </si>
  <si>
    <t>J2G3J4</t>
  </si>
  <si>
    <t>J2G3J5</t>
  </si>
  <si>
    <t>J2G3J6</t>
  </si>
  <si>
    <t>J2G3J7</t>
  </si>
  <si>
    <t>J2G3J8</t>
  </si>
  <si>
    <t>J2G3J9</t>
  </si>
  <si>
    <t>J2G3K1</t>
  </si>
  <si>
    <t>J2G3K2</t>
  </si>
  <si>
    <t>J2G3K3</t>
  </si>
  <si>
    <t>J2G3K4</t>
  </si>
  <si>
    <t>J2G3K5</t>
  </si>
  <si>
    <t>J2G3K6</t>
  </si>
  <si>
    <t>J2G3K7</t>
  </si>
  <si>
    <t>J2G3K8</t>
  </si>
  <si>
    <t>J2G3K9</t>
  </si>
  <si>
    <t>J2G3L2</t>
  </si>
  <si>
    <t>J2G3L3</t>
  </si>
  <si>
    <t>J2G3L4</t>
  </si>
  <si>
    <t>J2G3L5</t>
  </si>
  <si>
    <t>J2G3L6</t>
  </si>
  <si>
    <t>J2G3L7</t>
  </si>
  <si>
    <t>J2G3L8</t>
  </si>
  <si>
    <t>J2G3L9</t>
  </si>
  <si>
    <t>J2G3M1</t>
  </si>
  <si>
    <t>J2G3M2</t>
  </si>
  <si>
    <t>J2G3M3</t>
  </si>
  <si>
    <t>J2G3M4</t>
  </si>
  <si>
    <t>J2G3M5</t>
  </si>
  <si>
    <t>J2G3M6</t>
  </si>
  <si>
    <t>J2G3M7</t>
  </si>
  <si>
    <t>J2G3M8</t>
  </si>
  <si>
    <t>J2G3M9</t>
  </si>
  <si>
    <t>J2G3N1</t>
  </si>
  <si>
    <t>J2G3N2</t>
  </si>
  <si>
    <t>J2G3N3</t>
  </si>
  <si>
    <t>J2G3N4</t>
  </si>
  <si>
    <t>J2G3N5</t>
  </si>
  <si>
    <t>J2G3N6</t>
  </si>
  <si>
    <t>J2G3N7</t>
  </si>
  <si>
    <t>J2G3N8</t>
  </si>
  <si>
    <t>J2G3N9</t>
  </si>
  <si>
    <t>J2G3P1</t>
  </si>
  <si>
    <t>J2G3P2</t>
  </si>
  <si>
    <t>J2G3P3</t>
  </si>
  <si>
    <t>J2G3P4</t>
  </si>
  <si>
    <t>J2G3P5</t>
  </si>
  <si>
    <t>J2G3P6</t>
  </si>
  <si>
    <t>J2G3P7</t>
  </si>
  <si>
    <t>J2G3P8</t>
  </si>
  <si>
    <t>J2G3P9</t>
  </si>
  <si>
    <t>J2G3R1</t>
  </si>
  <si>
    <t>J2G3R7</t>
  </si>
  <si>
    <t>J2G3R8</t>
  </si>
  <si>
    <t>J2G3S1</t>
  </si>
  <si>
    <t>J2G3S2</t>
  </si>
  <si>
    <t>J2G3S3</t>
  </si>
  <si>
    <t>J2G3S4</t>
  </si>
  <si>
    <t>J2G3S5</t>
  </si>
  <si>
    <t>J2G3S6</t>
  </si>
  <si>
    <t>J2G3S7</t>
  </si>
  <si>
    <t>J2G3S8</t>
  </si>
  <si>
    <t>J2G3S9</t>
  </si>
  <si>
    <t>J2G3T1</t>
  </si>
  <si>
    <t>J2G3T2</t>
  </si>
  <si>
    <t>J2G3T4</t>
  </si>
  <si>
    <t>J2G3T5</t>
  </si>
  <si>
    <t>J2G3T6</t>
  </si>
  <si>
    <t>J2G3T7</t>
  </si>
  <si>
    <t>J2G3T8</t>
  </si>
  <si>
    <t>J2G3T9</t>
  </si>
  <si>
    <t>J2G3V1</t>
  </si>
  <si>
    <t>J2G3V2</t>
  </si>
  <si>
    <t>J2G3V3</t>
  </si>
  <si>
    <t>J2G3V5</t>
  </si>
  <si>
    <t>J2G3V6</t>
  </si>
  <si>
    <t>J2G3V7</t>
  </si>
  <si>
    <t>J2G3V8</t>
  </si>
  <si>
    <t>J2G3W1</t>
  </si>
  <si>
    <t>J2G3W2</t>
  </si>
  <si>
    <t>J2G3W3</t>
  </si>
  <si>
    <t>J2G3W4</t>
  </si>
  <si>
    <t>J2G3W7</t>
  </si>
  <si>
    <t>J2G3W8</t>
  </si>
  <si>
    <t>J2G3W9</t>
  </si>
  <si>
    <t>J2G3X1</t>
  </si>
  <si>
    <t>J2G3X2</t>
  </si>
  <si>
    <t>J2G3X3</t>
  </si>
  <si>
    <t>J2G3X4</t>
  </si>
  <si>
    <t>J2G3X6</t>
  </si>
  <si>
    <t>J2G3X8</t>
  </si>
  <si>
    <t>J2G3Y1</t>
  </si>
  <si>
    <t>J2G3Y4</t>
  </si>
  <si>
    <t>J2G3Y5</t>
  </si>
  <si>
    <t>J2G3Z2</t>
  </si>
  <si>
    <t>J2G3Z5</t>
  </si>
  <si>
    <t>J2G3Z6</t>
  </si>
  <si>
    <t>J2G3Z8</t>
  </si>
  <si>
    <t>J2G4C3</t>
  </si>
  <si>
    <t>J2G4C4</t>
  </si>
  <si>
    <t>J2G4C5</t>
  </si>
  <si>
    <t>J2G4H6</t>
  </si>
  <si>
    <t>J2G4H7</t>
  </si>
  <si>
    <t>J2G4K5</t>
  </si>
  <si>
    <t>J2G4L2</t>
  </si>
  <si>
    <t>J2G4L3</t>
  </si>
  <si>
    <t>J2G4L4</t>
  </si>
  <si>
    <t>J2G4L5</t>
  </si>
  <si>
    <t>J2G4L6</t>
  </si>
  <si>
    <t>J2G4L7</t>
  </si>
  <si>
    <t>J2G4L9</t>
  </si>
  <si>
    <t>J2G4M1</t>
  </si>
  <si>
    <t>J2G4M4</t>
  </si>
  <si>
    <t>J2G4M5</t>
  </si>
  <si>
    <t>J2G4M6</t>
  </si>
  <si>
    <t>J2G4N9</t>
  </si>
  <si>
    <t>J2G4P1</t>
  </si>
  <si>
    <t>J2G4P2</t>
  </si>
  <si>
    <t>J2G4R1</t>
  </si>
  <si>
    <t>J2G4R6</t>
  </si>
  <si>
    <t>J2G4R8</t>
  </si>
  <si>
    <t>J2G4R9</t>
  </si>
  <si>
    <t>J2G4S1</t>
  </si>
  <si>
    <t>J2G4S2</t>
  </si>
  <si>
    <t>J2G4T8</t>
  </si>
  <si>
    <t>J2G4T9</t>
  </si>
  <si>
    <t>J2G4V1</t>
  </si>
  <si>
    <t>J2G4V2</t>
  </si>
  <si>
    <t>J2G4V3</t>
  </si>
  <si>
    <t>J2G4V7</t>
  </si>
  <si>
    <t>J2G4V8</t>
  </si>
  <si>
    <t>J2G4V9</t>
  </si>
  <si>
    <t>J2G4W1</t>
  </si>
  <si>
    <t>J2G4W2</t>
  </si>
  <si>
    <t>J2G4W3</t>
  </si>
  <si>
    <t>J2G4W5</t>
  </si>
  <si>
    <t>J2G4W6</t>
  </si>
  <si>
    <t>J2G4W7</t>
  </si>
  <si>
    <t>J2G4W8</t>
  </si>
  <si>
    <t>J2G4W9</t>
  </si>
  <si>
    <t>J2G4Y2</t>
  </si>
  <si>
    <t>J2G4Y4</t>
  </si>
  <si>
    <t>J2G4Y5</t>
  </si>
  <si>
    <t>J2G4Y6</t>
  </si>
  <si>
    <t>J2G4Y7</t>
  </si>
  <si>
    <t>J2G4Y8</t>
  </si>
  <si>
    <t>J2G4Y9</t>
  </si>
  <si>
    <t>J2G4Z1</t>
  </si>
  <si>
    <t>J2G4Z6</t>
  </si>
  <si>
    <t>J2G5A1</t>
  </si>
  <si>
    <t>J2G5A2</t>
  </si>
  <si>
    <t>J2G5A3</t>
  </si>
  <si>
    <t>J2G5A5</t>
  </si>
  <si>
    <t>J2G5A6</t>
  </si>
  <si>
    <t>J2G5A7</t>
  </si>
  <si>
    <t>J2G5A9</t>
  </si>
  <si>
    <t>J2G5B1</t>
  </si>
  <si>
    <t>J2G5B2</t>
  </si>
  <si>
    <t>J2G5B3</t>
  </si>
  <si>
    <t>J2G5B4</t>
  </si>
  <si>
    <t>J2G5B6</t>
  </si>
  <si>
    <t>J2G5B7</t>
  </si>
  <si>
    <t>J2G5B8</t>
  </si>
  <si>
    <t>J2G5B9</t>
  </si>
  <si>
    <t>J2G5C1</t>
  </si>
  <si>
    <t>J2G5C2</t>
  </si>
  <si>
    <t>J2G5C3</t>
  </si>
  <si>
    <t>J2G5C4</t>
  </si>
  <si>
    <t>J2G5C5</t>
  </si>
  <si>
    <t>J2G5C6</t>
  </si>
  <si>
    <t>J2G5C7</t>
  </si>
  <si>
    <t>J2G5C8</t>
  </si>
  <si>
    <t>J2G5C9</t>
  </si>
  <si>
    <t>J2G5E1</t>
  </si>
  <si>
    <t>J2G5E2</t>
  </si>
  <si>
    <t>J2G5E3</t>
  </si>
  <si>
    <t>J2G5E4</t>
  </si>
  <si>
    <t>J2G5E5</t>
  </si>
  <si>
    <t>J2G5E6</t>
  </si>
  <si>
    <t>J2G5E7</t>
  </si>
  <si>
    <t>J2G5E8</t>
  </si>
  <si>
    <t>J2G5E9</t>
  </si>
  <si>
    <t>J2G5G1</t>
  </si>
  <si>
    <t>J2G5G2</t>
  </si>
  <si>
    <t>J2G5G3</t>
  </si>
  <si>
    <t>J2G5G4</t>
  </si>
  <si>
    <t>J2G5G5</t>
  </si>
  <si>
    <t>J2G5G6</t>
  </si>
  <si>
    <t>J2G5G7</t>
  </si>
  <si>
    <t>J2G5G8</t>
  </si>
  <si>
    <t>J2G5G9</t>
  </si>
  <si>
    <t>J2G5H1</t>
  </si>
  <si>
    <t>J2G5H2</t>
  </si>
  <si>
    <t>J2G5H3</t>
  </si>
  <si>
    <t>J2G5H4</t>
  </si>
  <si>
    <t>J2G5H5</t>
  </si>
  <si>
    <t>J2G5H6</t>
  </si>
  <si>
    <t>J2G5H7</t>
  </si>
  <si>
    <t>J2G5H8</t>
  </si>
  <si>
    <t>J2G5H9</t>
  </si>
  <si>
    <t>J2G5J1</t>
  </si>
  <si>
    <t>J2G5J2</t>
  </si>
  <si>
    <t>J2G5J3</t>
  </si>
  <si>
    <t>J2G5J4</t>
  </si>
  <si>
    <t>J2G5J5</t>
  </si>
  <si>
    <t>J2G5J6</t>
  </si>
  <si>
    <t>J2G5J7</t>
  </si>
  <si>
    <t>J2G5J8</t>
  </si>
  <si>
    <t>J2G5J9</t>
  </si>
  <si>
    <t>J2G5K1</t>
  </si>
  <si>
    <t>J2G5K2</t>
  </si>
  <si>
    <t>J2G5K3</t>
  </si>
  <si>
    <t>J2G5K4</t>
  </si>
  <si>
    <t>J2G5K5</t>
  </si>
  <si>
    <t>J2G5K6</t>
  </si>
  <si>
    <t>J2G5K7</t>
  </si>
  <si>
    <t>J2G5K8</t>
  </si>
  <si>
    <t>J2G5K9</t>
  </si>
  <si>
    <t>J2G5L1</t>
  </si>
  <si>
    <t>J2G5L2</t>
  </si>
  <si>
    <t>J2G5L3</t>
  </si>
  <si>
    <t>J2G5L4</t>
  </si>
  <si>
    <t>J2G5L9</t>
  </si>
  <si>
    <t>J2G5M1</t>
  </si>
  <si>
    <t>J2G5M2</t>
  </si>
  <si>
    <t>J2G5M3</t>
  </si>
  <si>
    <t>J2G5M4</t>
  </si>
  <si>
    <t>J2G5M5</t>
  </si>
  <si>
    <t>J2G5M6</t>
  </si>
  <si>
    <t>J2G5M7</t>
  </si>
  <si>
    <t>J2G5M8</t>
  </si>
  <si>
    <t>J2G5M9</t>
  </si>
  <si>
    <t>J2G5N1</t>
  </si>
  <si>
    <t>J2G5N2</t>
  </si>
  <si>
    <t>J2G5N3</t>
  </si>
  <si>
    <t>J2G5N4</t>
  </si>
  <si>
    <t>J2G5N5</t>
  </si>
  <si>
    <t>J2G5N7</t>
  </si>
  <si>
    <t>J2G5P5</t>
  </si>
  <si>
    <t>J2G5P6</t>
  </si>
  <si>
    <t>J2G5R5</t>
  </si>
  <si>
    <t>J2G5R6</t>
  </si>
  <si>
    <t>J2G5R7</t>
  </si>
  <si>
    <t>J2G5R8</t>
  </si>
  <si>
    <t>J2G5R9</t>
  </si>
  <si>
    <t>J2G5S1</t>
  </si>
  <si>
    <t>J2G5S5</t>
  </si>
  <si>
    <t>J2G5S6</t>
  </si>
  <si>
    <t>J2G5S7</t>
  </si>
  <si>
    <t>J2G5S8</t>
  </si>
  <si>
    <t>J2G5S9</t>
  </si>
  <si>
    <t>J2G5T1</t>
  </si>
  <si>
    <t>J2G5T2</t>
  </si>
  <si>
    <t>J2G5T7</t>
  </si>
  <si>
    <t>J2G5T8</t>
  </si>
  <si>
    <t>J2G5T9</t>
  </si>
  <si>
    <t>J2G5V1</t>
  </si>
  <si>
    <t>J2G5V2</t>
  </si>
  <si>
    <t>J2G5V3</t>
  </si>
  <si>
    <t>J2G5V5</t>
  </si>
  <si>
    <t>J2G5V6</t>
  </si>
  <si>
    <t>J2G5V7</t>
  </si>
  <si>
    <t>J2G5V8</t>
  </si>
  <si>
    <t>J2G5V9</t>
  </si>
  <si>
    <t>J2G5W1</t>
  </si>
  <si>
    <t>J2G5W2</t>
  </si>
  <si>
    <t>J2G5W3</t>
  </si>
  <si>
    <t>J2G5X2</t>
  </si>
  <si>
    <t>J2G5X4</t>
  </si>
  <si>
    <t>J2G5X5</t>
  </si>
  <si>
    <t>J2G5X6</t>
  </si>
  <si>
    <t>J2G5X7</t>
  </si>
  <si>
    <t>J2G5Y3</t>
  </si>
  <si>
    <t>J2G5Y4</t>
  </si>
  <si>
    <t>J2G5Y5</t>
  </si>
  <si>
    <t>J2G5Y8</t>
  </si>
  <si>
    <t>J2G5Y9</t>
  </si>
  <si>
    <t>J2G5Z1</t>
  </si>
  <si>
    <t>J2G5Z2</t>
  </si>
  <si>
    <t>J2G5Z3</t>
  </si>
  <si>
    <t>J2G5Z4</t>
  </si>
  <si>
    <t>J2G5Z5</t>
  </si>
  <si>
    <t>J2G5Z8</t>
  </si>
  <si>
    <t>J2G5Z9</t>
  </si>
  <si>
    <t>J2G6B3</t>
  </si>
  <si>
    <t>J2G6B4</t>
  </si>
  <si>
    <t>J2G6B5</t>
  </si>
  <si>
    <t>J2G6B6</t>
  </si>
  <si>
    <t>J2G6B7</t>
  </si>
  <si>
    <t>J2G6B8</t>
  </si>
  <si>
    <t>J2G6B9</t>
  </si>
  <si>
    <t>J2G6C1</t>
  </si>
  <si>
    <t>J2G6C2</t>
  </si>
  <si>
    <t>J2G6C3</t>
  </si>
  <si>
    <t>J2G6C4</t>
  </si>
  <si>
    <t>J2G6C5</t>
  </si>
  <si>
    <t>J2G6C6</t>
  </si>
  <si>
    <t>J2G6C7</t>
  </si>
  <si>
    <t>J2G6E1</t>
  </si>
  <si>
    <t>J2G6E2</t>
  </si>
  <si>
    <t>J2G6E3</t>
  </si>
  <si>
    <t>J2G6E4</t>
  </si>
  <si>
    <t>J2G6E5</t>
  </si>
  <si>
    <t>J2G6E6</t>
  </si>
  <si>
    <t>J2G6E7</t>
  </si>
  <si>
    <t>J2G6E8</t>
  </si>
  <si>
    <t>J2G6E9</t>
  </si>
  <si>
    <t>J2G6G1</t>
  </si>
  <si>
    <t>J2G6G2</t>
  </si>
  <si>
    <t>J2G6G3</t>
  </si>
  <si>
    <t>J2G6G6</t>
  </si>
  <si>
    <t>J2G6G8</t>
  </si>
  <si>
    <t>J2G6G9</t>
  </si>
  <si>
    <t>J2G6H1</t>
  </si>
  <si>
    <t>J2G6H2</t>
  </si>
  <si>
    <t>J2G6H3</t>
  </si>
  <si>
    <t>J2G6H4</t>
  </si>
  <si>
    <t>J2G6H5</t>
  </si>
  <si>
    <t>J2G6H6</t>
  </si>
  <si>
    <t>J2G6H7</t>
  </si>
  <si>
    <t>J2G6H8</t>
  </si>
  <si>
    <t>J2G6H9</t>
  </si>
  <si>
    <t>J2G6J2</t>
  </si>
  <si>
    <t>J2G6J3</t>
  </si>
  <si>
    <t>J2G6J4</t>
  </si>
  <si>
    <t>J2G6J6</t>
  </si>
  <si>
    <t>J2G6J8</t>
  </si>
  <si>
    <t>J2G6J9</t>
  </si>
  <si>
    <t>J2G6K1</t>
  </si>
  <si>
    <t>J2G6K4</t>
  </si>
  <si>
    <t>J2G6K6</t>
  </si>
  <si>
    <t>J2G6K7</t>
  </si>
  <si>
    <t>J2G6K8</t>
  </si>
  <si>
    <t>J2G6L6</t>
  </si>
  <si>
    <t>J2G6L7</t>
  </si>
  <si>
    <t>J2G6L8</t>
  </si>
  <si>
    <t>J2G6L9</t>
  </si>
  <si>
    <t>J2G6M1</t>
  </si>
  <si>
    <t>J2G6M2</t>
  </si>
  <si>
    <t>J2G6M6</t>
  </si>
  <si>
    <t>J2G6M7</t>
  </si>
  <si>
    <t>J2G6M9</t>
  </si>
  <si>
    <t>J2G6N1</t>
  </si>
  <si>
    <t>J2G6N2</t>
  </si>
  <si>
    <t>J2G6N3</t>
  </si>
  <si>
    <t>J2G6N4</t>
  </si>
  <si>
    <t>J2G6N5</t>
  </si>
  <si>
    <t>J2G6N6</t>
  </si>
  <si>
    <t>J2G6N8</t>
  </si>
  <si>
    <t>J2G6N9</t>
  </si>
  <si>
    <t>J2G6P6</t>
  </si>
  <si>
    <t>J2G6R1</t>
  </si>
  <si>
    <t>J2G6R7</t>
  </si>
  <si>
    <t>J2G6T1</t>
  </si>
  <si>
    <t>J2G6T2</t>
  </si>
  <si>
    <t>J2G6T5</t>
  </si>
  <si>
    <t>J2G6T6</t>
  </si>
  <si>
    <t>J2G6T7</t>
  </si>
  <si>
    <t>J2G6T8</t>
  </si>
  <si>
    <t>J2G6W3</t>
  </si>
  <si>
    <t>J2G6W5</t>
  </si>
  <si>
    <t>J2G6W6</t>
  </si>
  <si>
    <t>J2G6W8</t>
  </si>
  <si>
    <t>J2G6W9</t>
  </si>
  <si>
    <t>J2G6X1</t>
  </si>
  <si>
    <t>J2G6X2</t>
  </si>
  <si>
    <t>J2G6X3</t>
  </si>
  <si>
    <t>J2G6X4</t>
  </si>
  <si>
    <t>J2G6X7</t>
  </si>
  <si>
    <t>J2G6X8</t>
  </si>
  <si>
    <t>J2G6X9</t>
  </si>
  <si>
    <t>J2G6Y1</t>
  </si>
  <si>
    <t>J2G6Z7</t>
  </si>
  <si>
    <t>J2G6Z9</t>
  </si>
  <si>
    <t>J2G7A1</t>
  </si>
  <si>
    <t>J2G7A2</t>
  </si>
  <si>
    <t>J2G7A3</t>
  </si>
  <si>
    <t>J2G7A4</t>
  </si>
  <si>
    <t>J2G7A5</t>
  </si>
  <si>
    <t>J2G7A6</t>
  </si>
  <si>
    <t>J2G7C1</t>
  </si>
  <si>
    <t>J2G7C2</t>
  </si>
  <si>
    <t>J2G7C3</t>
  </si>
  <si>
    <t>J2G7C4</t>
  </si>
  <si>
    <t>J2G7C5</t>
  </si>
  <si>
    <t>J2G7C6</t>
  </si>
  <si>
    <t>J2G7C7</t>
  </si>
  <si>
    <t>J2G7C8</t>
  </si>
  <si>
    <t>J2G7C9</t>
  </si>
  <si>
    <t>J2G7E1</t>
  </si>
  <si>
    <t>J2G7E2</t>
  </si>
  <si>
    <t>J2G7E3</t>
  </si>
  <si>
    <t>J2G7G2</t>
  </si>
  <si>
    <t>J2G7G3</t>
  </si>
  <si>
    <t>J2G7G4</t>
  </si>
  <si>
    <t>J2G7G5</t>
  </si>
  <si>
    <t>J2G7G6</t>
  </si>
  <si>
    <t>J2G7G7</t>
  </si>
  <si>
    <t>J2G7G8</t>
  </si>
  <si>
    <t>J2G7G9</t>
  </si>
  <si>
    <t>J2G7H1</t>
  </si>
  <si>
    <t>J2G7H2</t>
  </si>
  <si>
    <t>J2G7H3</t>
  </si>
  <si>
    <t>J2G7H4</t>
  </si>
  <si>
    <t>J2G7H5</t>
  </si>
  <si>
    <t>J2G7H6</t>
  </si>
  <si>
    <t>J2G7H7</t>
  </si>
  <si>
    <t>J2G7H8</t>
  </si>
  <si>
    <t>J2G7H9</t>
  </si>
  <si>
    <t>J2G7J2</t>
  </si>
  <si>
    <t>J2G7J3</t>
  </si>
  <si>
    <t>J2G7J4</t>
  </si>
  <si>
    <t>J2G7J6</t>
  </si>
  <si>
    <t>J2G7J7</t>
  </si>
  <si>
    <t>J2G7K1</t>
  </si>
  <si>
    <t>J2G7K2</t>
  </si>
  <si>
    <t>J2G7K3</t>
  </si>
  <si>
    <t>J2G7K4</t>
  </si>
  <si>
    <t>J2G7K6</t>
  </si>
  <si>
    <t>J2G7L2</t>
  </si>
  <si>
    <t>J2G7L5</t>
  </si>
  <si>
    <t>J2G7L6</t>
  </si>
  <si>
    <t>J2G7L7</t>
  </si>
  <si>
    <t>J2G7L8</t>
  </si>
  <si>
    <t>J2G7L9</t>
  </si>
  <si>
    <t>J2G7M1</t>
  </si>
  <si>
    <t>J2G7M2</t>
  </si>
  <si>
    <t>J2G7M3</t>
  </si>
  <si>
    <t>J2G7M4</t>
  </si>
  <si>
    <t>J2G7M5</t>
  </si>
  <si>
    <t>J2G7M6</t>
  </si>
  <si>
    <t>J2G7M7</t>
  </si>
  <si>
    <t>J2G7M8</t>
  </si>
  <si>
    <t>J2G7M9</t>
  </si>
  <si>
    <t>J2G7N1</t>
  </si>
  <si>
    <t>J2G7N4</t>
  </si>
  <si>
    <t>J2G7N6</t>
  </si>
  <si>
    <t>J2G7P2</t>
  </si>
  <si>
    <t>J2G7P3</t>
  </si>
  <si>
    <t>J2G7P4</t>
  </si>
  <si>
    <t>J2G7P5</t>
  </si>
  <si>
    <t>J2G7P6</t>
  </si>
  <si>
    <t>J2G7P7</t>
  </si>
  <si>
    <t>J2G7P8</t>
  </si>
  <si>
    <t>J2G7P9</t>
  </si>
  <si>
    <t>J2G7R1</t>
  </si>
  <si>
    <t>J2G7R2</t>
  </si>
  <si>
    <t>J2G7R3</t>
  </si>
  <si>
    <t>J2G7R4</t>
  </si>
  <si>
    <t>J2G7R5</t>
  </si>
  <si>
    <t>J2G7R6</t>
  </si>
  <si>
    <t>J2G7R7</t>
  </si>
  <si>
    <t>J2G7S1</t>
  </si>
  <si>
    <t>J2G7S5</t>
  </si>
  <si>
    <t>J2G7S6</t>
  </si>
  <si>
    <t>J2G7S7</t>
  </si>
  <si>
    <t>J2G7S8</t>
  </si>
  <si>
    <t>J2G7S9</t>
  </si>
  <si>
    <t>J2G7T1</t>
  </si>
  <si>
    <t>J2G7T2</t>
  </si>
  <si>
    <t>J2G7T3</t>
  </si>
  <si>
    <t>J2G7T4</t>
  </si>
  <si>
    <t>J2G7W1</t>
  </si>
  <si>
    <t>J2G7W2</t>
  </si>
  <si>
    <t>J2G7W3</t>
  </si>
  <si>
    <t>J2G7W4</t>
  </si>
  <si>
    <t>J2G7W5</t>
  </si>
  <si>
    <t>J2G7W6</t>
  </si>
  <si>
    <t>J2G7X7</t>
  </si>
  <si>
    <t>J2G7X9</t>
  </si>
  <si>
    <t>J2G7Y1</t>
  </si>
  <si>
    <t>J2G7Y2</t>
  </si>
  <si>
    <t>J2G7Y3</t>
  </si>
  <si>
    <t>J2G7Y4</t>
  </si>
  <si>
    <t>J2G8A2</t>
  </si>
  <si>
    <t>J2G8A9</t>
  </si>
  <si>
    <t>J2G8E1</t>
  </si>
  <si>
    <t>J2G8E2</t>
  </si>
  <si>
    <t>J2G8E3</t>
  </si>
  <si>
    <t>J2G8E4</t>
  </si>
  <si>
    <t>J2G8E5</t>
  </si>
  <si>
    <t>J2G8E7</t>
  </si>
  <si>
    <t>J2G8E9</t>
  </si>
  <si>
    <t>J2G8G2</t>
  </si>
  <si>
    <t>J2G8G3</t>
  </si>
  <si>
    <t>J2G8G5</t>
  </si>
  <si>
    <t>J2G8G6</t>
  </si>
  <si>
    <t>J2G8G7</t>
  </si>
  <si>
    <t>J2G8H4</t>
  </si>
  <si>
    <t>J2G8H5</t>
  </si>
  <si>
    <t>J2G8H8</t>
  </si>
  <si>
    <t>J2G8J1</t>
  </si>
  <si>
    <t>J2G8J2</t>
  </si>
  <si>
    <t>J2G8J3</t>
  </si>
  <si>
    <t>J2G8J5</t>
  </si>
  <si>
    <t>J2G8J6</t>
  </si>
  <si>
    <t>J2G8J9</t>
  </si>
  <si>
    <t>J2G8K1</t>
  </si>
  <si>
    <t>J2G8K3</t>
  </si>
  <si>
    <t>J2G8K5</t>
  </si>
  <si>
    <t>J2G8K6</t>
  </si>
  <si>
    <t>J2G8K7</t>
  </si>
  <si>
    <t>J2G8L1</t>
  </si>
  <si>
    <t>J2G8L2</t>
  </si>
  <si>
    <t>J2G8L6</t>
  </si>
  <si>
    <t>J2G8L9</t>
  </si>
  <si>
    <t>J2G8M1</t>
  </si>
  <si>
    <t>J2G8M4</t>
  </si>
  <si>
    <t>J2G8M5</t>
  </si>
  <si>
    <t>J2G8M6</t>
  </si>
  <si>
    <t>J2G8M8</t>
  </si>
  <si>
    <t>J2G8N1</t>
  </si>
  <si>
    <t>J2G8N4</t>
  </si>
  <si>
    <t>J2G8N6</t>
  </si>
  <si>
    <t>J2G8N7</t>
  </si>
  <si>
    <t>J2G8N8</t>
  </si>
  <si>
    <t>J2G8P4</t>
  </si>
  <si>
    <t>J2G8P5</t>
  </si>
  <si>
    <t>J2G8P6</t>
  </si>
  <si>
    <t>J2G8P8</t>
  </si>
  <si>
    <t>J2G8R1</t>
  </si>
  <si>
    <t>J2G8R2</t>
  </si>
  <si>
    <t>J2G8R3</t>
  </si>
  <si>
    <t>J2G8R5</t>
  </si>
  <si>
    <t>J2G8R6</t>
  </si>
  <si>
    <t>J2G8S1</t>
  </si>
  <si>
    <t>J2G8S2</t>
  </si>
  <si>
    <t>J2G8S3</t>
  </si>
  <si>
    <t>J2G8S5</t>
  </si>
  <si>
    <t>J2G8S6</t>
  </si>
  <si>
    <t>J2G8S7</t>
  </si>
  <si>
    <t>J2G8T4</t>
  </si>
  <si>
    <t>J2G8T6</t>
  </si>
  <si>
    <t>J2G8T8</t>
  </si>
  <si>
    <t>J2G8V1</t>
  </si>
  <si>
    <t>J2G8V6</t>
  </si>
  <si>
    <t>J2G8V9</t>
  </si>
  <si>
    <t>J2G8W2</t>
  </si>
  <si>
    <t>J2G8W3</t>
  </si>
  <si>
    <t>J2G8W7</t>
  </si>
  <si>
    <t>J2G8W8</t>
  </si>
  <si>
    <t>J2G8W9</t>
  </si>
  <si>
    <t>J2G8X4</t>
  </si>
  <si>
    <t>J2G8Y2</t>
  </si>
  <si>
    <t>J2G8Y3</t>
  </si>
  <si>
    <t>J2G8Y4</t>
  </si>
  <si>
    <t>J2G8Y7</t>
  </si>
  <si>
    <t>J2G8Y8</t>
  </si>
  <si>
    <t>J2G8Z4</t>
  </si>
  <si>
    <t>J2G8Z5</t>
  </si>
  <si>
    <t>J2G8Z9</t>
  </si>
  <si>
    <t>J2G9A1</t>
  </si>
  <si>
    <t>J2G9A7</t>
  </si>
  <si>
    <t>J2G9A9</t>
  </si>
  <si>
    <t>J2G9B1</t>
  </si>
  <si>
    <t>J2G9B3</t>
  </si>
  <si>
    <t>J2G9C3</t>
  </si>
  <si>
    <t>J2G9G5</t>
  </si>
  <si>
    <t>J2G9G6</t>
  </si>
  <si>
    <t>J2G9G9</t>
  </si>
  <si>
    <t>J2G9H1</t>
  </si>
  <si>
    <t>J2G9H2</t>
  </si>
  <si>
    <t>J2G9H4</t>
  </si>
  <si>
    <t>J2G9H5</t>
  </si>
  <si>
    <t>J2G9H7</t>
  </si>
  <si>
    <t>J2G9J2</t>
  </si>
  <si>
    <t>J2G9J3</t>
  </si>
  <si>
    <t>J2G9J4</t>
  </si>
  <si>
    <t>J2G9J5</t>
  </si>
  <si>
    <t>J2G9J7</t>
  </si>
  <si>
    <t>J2G9K8</t>
  </si>
  <si>
    <t>J2G9L4</t>
  </si>
  <si>
    <t>J2G9L5</t>
  </si>
  <si>
    <t>J2G9L9</t>
  </si>
  <si>
    <t>J2G9M1</t>
  </si>
  <si>
    <t>J2G9M2</t>
  </si>
  <si>
    <t>J2G9M3</t>
  </si>
  <si>
    <t>J2G9M4</t>
  </si>
  <si>
    <t>J2G9M5</t>
  </si>
  <si>
    <t>J2G9M7</t>
  </si>
  <si>
    <t>J2G9N3</t>
  </si>
  <si>
    <t>J2G9N4</t>
  </si>
  <si>
    <t>J2G9N5</t>
  </si>
  <si>
    <t>J2G9N6</t>
  </si>
  <si>
    <t>J2G9N9</t>
  </si>
  <si>
    <t>J2G9P1</t>
  </si>
  <si>
    <t>J2G9P4</t>
  </si>
  <si>
    <t>J2G9P7</t>
  </si>
  <si>
    <t>J2G9P9</t>
  </si>
  <si>
    <t>J2G9R1</t>
  </si>
  <si>
    <t>J2G9R3</t>
  </si>
  <si>
    <t>J2G9R7</t>
  </si>
  <si>
    <t>J2G9R9</t>
  </si>
  <si>
    <t>J2G9S1</t>
  </si>
  <si>
    <t>J2G9S3</t>
  </si>
  <si>
    <t>J2G9S6</t>
  </si>
  <si>
    <t>J2G9S9</t>
  </si>
  <si>
    <t>J2G9T2</t>
  </si>
  <si>
    <t>J2H0E8</t>
  </si>
  <si>
    <t>J2H0N3</t>
  </si>
  <si>
    <t>J2H0R3</t>
  </si>
  <si>
    <t>J2H0R4</t>
  </si>
  <si>
    <t>J2H0T3</t>
  </si>
  <si>
    <t>J2H0T6</t>
  </si>
  <si>
    <t>J2H0V1</t>
  </si>
  <si>
    <t>J2H0V4</t>
  </si>
  <si>
    <t>J2H0V5</t>
  </si>
  <si>
    <t>J2H0Y9</t>
  </si>
  <si>
    <t>J2H0Z1</t>
  </si>
  <si>
    <t>J2H0Z6</t>
  </si>
  <si>
    <t>J2H0Z7</t>
  </si>
  <si>
    <t>J2H1A1</t>
  </si>
  <si>
    <t>J2H1A2</t>
  </si>
  <si>
    <t>J2H1A3</t>
  </si>
  <si>
    <t>J2H1A4</t>
  </si>
  <si>
    <t>J2H1B1</t>
  </si>
  <si>
    <t>J2H1B4</t>
  </si>
  <si>
    <t>J2H1H3</t>
  </si>
  <si>
    <t>J2H1H5</t>
  </si>
  <si>
    <t>J2H1T7</t>
  </si>
  <si>
    <t>J2H1V5</t>
  </si>
  <si>
    <t>J2H2G1</t>
  </si>
  <si>
    <t>J2H2J3</t>
  </si>
  <si>
    <t>J2H2K8</t>
  </si>
  <si>
    <t>J2H2R4</t>
  </si>
  <si>
    <t>J2H2R5</t>
  </si>
  <si>
    <t>J2H2X1</t>
  </si>
  <si>
    <t>J2H2X3</t>
  </si>
  <si>
    <t>J2H2Z5</t>
  </si>
  <si>
    <t>J2H2Z6</t>
  </si>
  <si>
    <t>J2H2Z7</t>
  </si>
  <si>
    <t>J2H2Z8</t>
  </si>
  <si>
    <t>J2H2Z9</t>
  </si>
  <si>
    <t>J2H3A1</t>
  </si>
  <si>
    <t>J2H3A2</t>
  </si>
  <si>
    <t>J2H3A3</t>
  </si>
  <si>
    <t>J2H3A4</t>
  </si>
  <si>
    <t>J2H3A5</t>
  </si>
  <si>
    <t>J2H3A6</t>
  </si>
  <si>
    <t>J2H3A7</t>
  </si>
  <si>
    <t>J2H3A8</t>
  </si>
  <si>
    <t>J2H3B5</t>
  </si>
  <si>
    <t>J2H3B8</t>
  </si>
  <si>
    <t>J2J0A2</t>
  </si>
  <si>
    <t>J2J0A4</t>
  </si>
  <si>
    <t>J2J0E5</t>
  </si>
  <si>
    <t>J2J0H5</t>
  </si>
  <si>
    <t>J2J0H6</t>
  </si>
  <si>
    <t>J2J0H7</t>
  </si>
  <si>
    <t>J2J0H8</t>
  </si>
  <si>
    <t>J2J0M3</t>
  </si>
  <si>
    <t>J2J0M7</t>
  </si>
  <si>
    <t>J2J0M9</t>
  </si>
  <si>
    <t>J2J0P2</t>
  </si>
  <si>
    <t>J2J0P4</t>
  </si>
  <si>
    <t>J2J0P7</t>
  </si>
  <si>
    <t>J2J0R1</t>
  </si>
  <si>
    <t>J2J0R2</t>
  </si>
  <si>
    <t>J2J0R4</t>
  </si>
  <si>
    <t>J2J0R6</t>
  </si>
  <si>
    <t>J2J0R7</t>
  </si>
  <si>
    <t>J2J0S2</t>
  </si>
  <si>
    <t>J2J0S4</t>
  </si>
  <si>
    <t>J2J0S5</t>
  </si>
  <si>
    <t>J2J0S7</t>
  </si>
  <si>
    <t>J2J1A4</t>
  </si>
  <si>
    <t>J2J1A5</t>
  </si>
  <si>
    <t>J2J1A6</t>
  </si>
  <si>
    <t>J2J1A7</t>
  </si>
  <si>
    <t>J2J1A8</t>
  </si>
  <si>
    <t>J2J1B4</t>
  </si>
  <si>
    <t>J2J1B8</t>
  </si>
  <si>
    <t>J2J1C1</t>
  </si>
  <si>
    <t>J2J1C2</t>
  </si>
  <si>
    <t>J2J1E1</t>
  </si>
  <si>
    <t>J2J1E2</t>
  </si>
  <si>
    <t>J2J1E7</t>
  </si>
  <si>
    <t>J2J1E8</t>
  </si>
  <si>
    <t>J2J1E9</t>
  </si>
  <si>
    <t>J2J1H6</t>
  </si>
  <si>
    <t>J2J1H7</t>
  </si>
  <si>
    <t>J2J1H8</t>
  </si>
  <si>
    <t>J2J1J6</t>
  </si>
  <si>
    <t>J2J1J7</t>
  </si>
  <si>
    <t>J2J1J9</t>
  </si>
  <si>
    <t>J2J1K2</t>
  </si>
  <si>
    <t>J2J1K7</t>
  </si>
  <si>
    <t>J2J1K8</t>
  </si>
  <si>
    <t>J2J1L5</t>
  </si>
  <si>
    <t>J2J1M5</t>
  </si>
  <si>
    <t>J2J1M6</t>
  </si>
  <si>
    <t>J2J1N1</t>
  </si>
  <si>
    <t>J2J1N2</t>
  </si>
  <si>
    <t>J2J1N4</t>
  </si>
  <si>
    <t>J2J1N5</t>
  </si>
  <si>
    <t>J2J1N8</t>
  </si>
  <si>
    <t>J2J1P2</t>
  </si>
  <si>
    <t>J2J1V4</t>
  </si>
  <si>
    <t>J2J1V5</t>
  </si>
  <si>
    <t>J2J1W3</t>
  </si>
  <si>
    <t>J2J1W4</t>
  </si>
  <si>
    <t>J2J1W5</t>
  </si>
  <si>
    <t>J2J1Y2</t>
  </si>
  <si>
    <t>J2J1Y3</t>
  </si>
  <si>
    <t>J2J1Y4</t>
  </si>
  <si>
    <t>J2J1Y5</t>
  </si>
  <si>
    <t>J2J1Z9</t>
  </si>
  <si>
    <t>J2J2A2</t>
  </si>
  <si>
    <t>J2J2A3</t>
  </si>
  <si>
    <t>J2J2A4</t>
  </si>
  <si>
    <t>J2J2B8</t>
  </si>
  <si>
    <t>J2J2E2</t>
  </si>
  <si>
    <t>J2J2E6</t>
  </si>
  <si>
    <t>J2J2E7</t>
  </si>
  <si>
    <t>J2J2G1</t>
  </si>
  <si>
    <t>J2J2G2</t>
  </si>
  <si>
    <t>J2J2G5</t>
  </si>
  <si>
    <t>J2J2J3</t>
  </si>
  <si>
    <t>J2J2L1</t>
  </si>
  <si>
    <t>J2J2L2</t>
  </si>
  <si>
    <t>J2J2L3</t>
  </si>
  <si>
    <t>J2J2L4</t>
  </si>
  <si>
    <t>J2J2L5</t>
  </si>
  <si>
    <t>J2J2L6</t>
  </si>
  <si>
    <t>J2J2L7</t>
  </si>
  <si>
    <t>J2J2M1</t>
  </si>
  <si>
    <t>J2J2M3</t>
  </si>
  <si>
    <t>J2J2P5</t>
  </si>
  <si>
    <t>J2J2P9</t>
  </si>
  <si>
    <t>J2J2R1</t>
  </si>
  <si>
    <t>J2J2R3</t>
  </si>
  <si>
    <t>J2J2S2</t>
  </si>
  <si>
    <t>J2J2S3</t>
  </si>
  <si>
    <t>J2J2S4</t>
  </si>
  <si>
    <t>J2J2S5</t>
  </si>
  <si>
    <t>J2J2S6</t>
  </si>
  <si>
    <t>J2J2S7</t>
  </si>
  <si>
    <t>J2J2S8</t>
  </si>
  <si>
    <t>J2J2S9</t>
  </si>
  <si>
    <t>J2J2T7</t>
  </si>
  <si>
    <t>J2J2V2</t>
  </si>
  <si>
    <t>J2J2Y5</t>
  </si>
  <si>
    <t>J2J2Z4</t>
  </si>
  <si>
    <t>J2J2Z5</t>
  </si>
  <si>
    <t>J2K0A3</t>
  </si>
  <si>
    <t>J2K0A8</t>
  </si>
  <si>
    <t>J2K0E5</t>
  </si>
  <si>
    <t>J2K0G2</t>
  </si>
  <si>
    <t>J2K0G7</t>
  </si>
  <si>
    <t>J2K0G8</t>
  </si>
  <si>
    <t>J2K0J2</t>
  </si>
  <si>
    <t>J2K0J3</t>
  </si>
  <si>
    <t>J2K1A8</t>
  </si>
  <si>
    <t>J2K1A9</t>
  </si>
  <si>
    <t>J2K1B2</t>
  </si>
  <si>
    <t>J2K1B3</t>
  </si>
  <si>
    <t>J2K1B4</t>
  </si>
  <si>
    <t>J2K1B6</t>
  </si>
  <si>
    <t>J2K1B7</t>
  </si>
  <si>
    <t>J2K1B8</t>
  </si>
  <si>
    <t>J2K1B9</t>
  </si>
  <si>
    <t>J2K1C3</t>
  </si>
  <si>
    <t>J2K1C4</t>
  </si>
  <si>
    <t>J2K1C5</t>
  </si>
  <si>
    <t>J2K1C6</t>
  </si>
  <si>
    <t>J2K1C7</t>
  </si>
  <si>
    <t>J2K1E3</t>
  </si>
  <si>
    <t>J2K1E5</t>
  </si>
  <si>
    <t>J2K1E6</t>
  </si>
  <si>
    <t>J2K1E7</t>
  </si>
  <si>
    <t>J2K1E9</t>
  </si>
  <si>
    <t>J2K1G1</t>
  </si>
  <si>
    <t>J2K1G2</t>
  </si>
  <si>
    <t>J2K1G3</t>
  </si>
  <si>
    <t>J2K1G4</t>
  </si>
  <si>
    <t>J2K1G6</t>
  </si>
  <si>
    <t>J2K1H2</t>
  </si>
  <si>
    <t>J2K1H4</t>
  </si>
  <si>
    <t>J2K1H5</t>
  </si>
  <si>
    <t>J2K1H6</t>
  </si>
  <si>
    <t>J2K1H7</t>
  </si>
  <si>
    <t>J2K1H8</t>
  </si>
  <si>
    <t>J2K1H9</t>
  </si>
  <si>
    <t>J2K1J4</t>
  </si>
  <si>
    <t>J2K1J5</t>
  </si>
  <si>
    <t>J2K1J6</t>
  </si>
  <si>
    <t>J2K1K8</t>
  </si>
  <si>
    <t>J2K1K9</t>
  </si>
  <si>
    <t>J2K1L1</t>
  </si>
  <si>
    <t>J2K1L2</t>
  </si>
  <si>
    <t>J2K1L3</t>
  </si>
  <si>
    <t>J2K1L4</t>
  </si>
  <si>
    <t>J2K1L5</t>
  </si>
  <si>
    <t>J2K1L6</t>
  </si>
  <si>
    <t>J2K1L7</t>
  </si>
  <si>
    <t>J2K1L8</t>
  </si>
  <si>
    <t>J2K1L9</t>
  </si>
  <si>
    <t>J2K1M1</t>
  </si>
  <si>
    <t>J2K1M2</t>
  </si>
  <si>
    <t>J2K1M8</t>
  </si>
  <si>
    <t>J2K1N2</t>
  </si>
  <si>
    <t>J2K1N3</t>
  </si>
  <si>
    <t>J2K1N4</t>
  </si>
  <si>
    <t>J2K1P1</t>
  </si>
  <si>
    <t>J2K1P6</t>
  </si>
  <si>
    <t>J2K1P7</t>
  </si>
  <si>
    <t>J2K1S6</t>
  </si>
  <si>
    <t>J2K1S7</t>
  </si>
  <si>
    <t>J2K1S8</t>
  </si>
  <si>
    <t>J2K1S9</t>
  </si>
  <si>
    <t>J2K1T6</t>
  </si>
  <si>
    <t>J2K1V9</t>
  </si>
  <si>
    <t>J2K1W2</t>
  </si>
  <si>
    <t>J2K1W3</t>
  </si>
  <si>
    <t>J2K1W5</t>
  </si>
  <si>
    <t>J2K2H6</t>
  </si>
  <si>
    <t>J2K2H7</t>
  </si>
  <si>
    <t>J2K2H8</t>
  </si>
  <si>
    <t>J2K2H9</t>
  </si>
  <si>
    <t>J2K2J4</t>
  </si>
  <si>
    <t>J2K2J5</t>
  </si>
  <si>
    <t>J2K2J8</t>
  </si>
  <si>
    <t>J2K2L1</t>
  </si>
  <si>
    <t>J2K2L5</t>
  </si>
  <si>
    <t>J2K2L7</t>
  </si>
  <si>
    <t>J2K2L9</t>
  </si>
  <si>
    <t>J2K2P2</t>
  </si>
  <si>
    <t>J2K2P4</t>
  </si>
  <si>
    <t>J2K2P5</t>
  </si>
  <si>
    <t>J2K2P6</t>
  </si>
  <si>
    <t>J2K2R8</t>
  </si>
  <si>
    <t>J2K2R9</t>
  </si>
  <si>
    <t>J2K2S3</t>
  </si>
  <si>
    <t>J2K2S4</t>
  </si>
  <si>
    <t>J2K2S6</t>
  </si>
  <si>
    <t>J2K2S7</t>
  </si>
  <si>
    <t>J2K2T1</t>
  </si>
  <si>
    <t>J2K2T2</t>
  </si>
  <si>
    <t>J2K2T9</t>
  </si>
  <si>
    <t>J2K2V1</t>
  </si>
  <si>
    <t>J2K2V5</t>
  </si>
  <si>
    <t>J2K2V6</t>
  </si>
  <si>
    <t>J2K2V7</t>
  </si>
  <si>
    <t>J2K2V9</t>
  </si>
  <si>
    <t>J2K2W4</t>
  </si>
  <si>
    <t>J2K2W8</t>
  </si>
  <si>
    <t>J2K3A5</t>
  </si>
  <si>
    <t>J2K3A6</t>
  </si>
  <si>
    <t>J2K3A7</t>
  </si>
  <si>
    <t>J2K3A8</t>
  </si>
  <si>
    <t>J2K3A9</t>
  </si>
  <si>
    <t>J2K3B1</t>
  </si>
  <si>
    <t>J2K3B3</t>
  </si>
  <si>
    <t>J2K3B4</t>
  </si>
  <si>
    <t>J2K3B6</t>
  </si>
  <si>
    <t>J2K3B7</t>
  </si>
  <si>
    <t>J2K3B8</t>
  </si>
  <si>
    <t>J2K3B9</t>
  </si>
  <si>
    <t>J2K3C1</t>
  </si>
  <si>
    <t>J2K3C2</t>
  </si>
  <si>
    <t>J2K3C3</t>
  </si>
  <si>
    <t>J2K3C4</t>
  </si>
  <si>
    <t>J2K3C5</t>
  </si>
  <si>
    <t>J2K3C6</t>
  </si>
  <si>
    <t>J2K3C7</t>
  </si>
  <si>
    <t>J2K3C8</t>
  </si>
  <si>
    <t>J2K3C9</t>
  </si>
  <si>
    <t>J2K3E1</t>
  </si>
  <si>
    <t>J2K3E2</t>
  </si>
  <si>
    <t>J2K3E4</t>
  </si>
  <si>
    <t>J2K3E5</t>
  </si>
  <si>
    <t>J2K3E6</t>
  </si>
  <si>
    <t>J2K3E7</t>
  </si>
  <si>
    <t>J2K3E9</t>
  </si>
  <si>
    <t>J2K3G4</t>
  </si>
  <si>
    <t>J2K3H7</t>
  </si>
  <si>
    <t>J2K3H8</t>
  </si>
  <si>
    <t>J2K3J1</t>
  </si>
  <si>
    <t>J2K3J2</t>
  </si>
  <si>
    <t>J2K3K2</t>
  </si>
  <si>
    <t>J2K3K7</t>
  </si>
  <si>
    <t>J2K3L5</t>
  </si>
  <si>
    <t>J2K3M1</t>
  </si>
  <si>
    <t>J2K3M2</t>
  </si>
  <si>
    <t>J2K3M4</t>
  </si>
  <si>
    <t>J2K3M5</t>
  </si>
  <si>
    <t>J2K3M7</t>
  </si>
  <si>
    <t>J2K3M9</t>
  </si>
  <si>
    <t>J2K3N1</t>
  </si>
  <si>
    <t>J2K3N3</t>
  </si>
  <si>
    <t>J2K3N4</t>
  </si>
  <si>
    <t>J2K3N6</t>
  </si>
  <si>
    <t>J2K3N8</t>
  </si>
  <si>
    <t>J2K3N9</t>
  </si>
  <si>
    <t>J2K3P1</t>
  </si>
  <si>
    <t>J2K3P5</t>
  </si>
  <si>
    <t>J2K3P6</t>
  </si>
  <si>
    <t>J2K3P8</t>
  </si>
  <si>
    <t>J2K3P9</t>
  </si>
  <si>
    <t>J2K3R6</t>
  </si>
  <si>
    <t>J2K3R8</t>
  </si>
  <si>
    <t>J2K3R9</t>
  </si>
  <si>
    <t>J2K3S1</t>
  </si>
  <si>
    <t>J2K3S2</t>
  </si>
  <si>
    <t>J2K3S4</t>
  </si>
  <si>
    <t>J2K3S5</t>
  </si>
  <si>
    <t>J2K3T2</t>
  </si>
  <si>
    <t>J2K3T4</t>
  </si>
  <si>
    <t>J2K3T5</t>
  </si>
  <si>
    <t>J2K3T6</t>
  </si>
  <si>
    <t>J2K3T7</t>
  </si>
  <si>
    <t>J2K3T8</t>
  </si>
  <si>
    <t>J2K3T9</t>
  </si>
  <si>
    <t>J2K3V2</t>
  </si>
  <si>
    <t>J2K3V3</t>
  </si>
  <si>
    <t>J2K3V9</t>
  </si>
  <si>
    <t>J2K3W2</t>
  </si>
  <si>
    <t>J2K3W3</t>
  </si>
  <si>
    <t>J2K3W5</t>
  </si>
  <si>
    <t>J2K3W6</t>
  </si>
  <si>
    <t>J2K3W7</t>
  </si>
  <si>
    <t>J2K3W9</t>
  </si>
  <si>
    <t>J2K3X2</t>
  </si>
  <si>
    <t>J2K3X3</t>
  </si>
  <si>
    <t>J2K3X4</t>
  </si>
  <si>
    <t>J2K3X7</t>
  </si>
  <si>
    <t>J2K3Y2</t>
  </si>
  <si>
    <t>J2K3Y3</t>
  </si>
  <si>
    <t>J2K3Y4</t>
  </si>
  <si>
    <t>J2K3Y6</t>
  </si>
  <si>
    <t>J2K3Y7</t>
  </si>
  <si>
    <t>J2K3Y8</t>
  </si>
  <si>
    <t>J2K4C9</t>
  </si>
  <si>
    <t>J2K4E2</t>
  </si>
  <si>
    <t>J2K4J5</t>
  </si>
  <si>
    <t>J2K4J6</t>
  </si>
  <si>
    <t>J2K4J8</t>
  </si>
  <si>
    <t>J2K4J9</t>
  </si>
  <si>
    <t>J2K4K1</t>
  </si>
  <si>
    <t>J2K4K2</t>
  </si>
  <si>
    <t>J2K4K9</t>
  </si>
  <si>
    <t>J2K4L1</t>
  </si>
  <si>
    <t>J2K4L2</t>
  </si>
  <si>
    <t>J2K4L4</t>
  </si>
  <si>
    <t>J2K4L5</t>
  </si>
  <si>
    <t>J2K4L6</t>
  </si>
  <si>
    <t>J2K4L7</t>
  </si>
  <si>
    <t>J2K4L8</t>
  </si>
  <si>
    <t>J2K4L9</t>
  </si>
  <si>
    <t>J2K4M1</t>
  </si>
  <si>
    <t>J2K4M9</t>
  </si>
  <si>
    <t>J2K4N1</t>
  </si>
  <si>
    <t>J2K4N2</t>
  </si>
  <si>
    <t>J2K4N3</t>
  </si>
  <si>
    <t>J2K4N4</t>
  </si>
  <si>
    <t>J2K4N5</t>
  </si>
  <si>
    <t>J2K4N6</t>
  </si>
  <si>
    <t>J2K4N7</t>
  </si>
  <si>
    <t>J2K4P3</t>
  </si>
  <si>
    <t>J2K4P4</t>
  </si>
  <si>
    <t>J2K4P5</t>
  </si>
  <si>
    <t>J2K4P6</t>
  </si>
  <si>
    <t>J2K4P7</t>
  </si>
  <si>
    <t>J2K4P8</t>
  </si>
  <si>
    <t>J2K4P9</t>
  </si>
  <si>
    <t>J2K4R1</t>
  </si>
  <si>
    <t>J2K4X2</t>
  </si>
  <si>
    <t>J2K4X3</t>
  </si>
  <si>
    <t>J2K4X4</t>
  </si>
  <si>
    <t>J2K4Y3</t>
  </si>
  <si>
    <t>J2K4Z9</t>
  </si>
  <si>
    <t>J2K5A8</t>
  </si>
  <si>
    <t>J2K5B2</t>
  </si>
  <si>
    <t>J2K5B8</t>
  </si>
  <si>
    <t>J2K5C3</t>
  </si>
  <si>
    <t>J2K5C7</t>
  </si>
  <si>
    <t>J2K5E1</t>
  </si>
  <si>
    <t>J2K5G5</t>
  </si>
  <si>
    <t>J2K5G7</t>
  </si>
  <si>
    <t>J2L0A9</t>
  </si>
  <si>
    <t>J2L0C6</t>
  </si>
  <si>
    <t>J2L0C7</t>
  </si>
  <si>
    <t>J2L0E4</t>
  </si>
  <si>
    <t>J2L0E5</t>
  </si>
  <si>
    <t>J2L0E7</t>
  </si>
  <si>
    <t>J2L0E8</t>
  </si>
  <si>
    <t>J2L0E9</t>
  </si>
  <si>
    <t>J2L0G1</t>
  </si>
  <si>
    <t>J2L0G2</t>
  </si>
  <si>
    <t>J2L0G3</t>
  </si>
  <si>
    <t>J2L0G4</t>
  </si>
  <si>
    <t>J2L0G5</t>
  </si>
  <si>
    <t>J2L0G6</t>
  </si>
  <si>
    <t>J2L0J2</t>
  </si>
  <si>
    <t>J2L0N5</t>
  </si>
  <si>
    <t>J2L0N9</t>
  </si>
  <si>
    <t>J2L0P3</t>
  </si>
  <si>
    <t>J2L0P5</t>
  </si>
  <si>
    <t>J2L1A5</t>
  </si>
  <si>
    <t>J2L1A8</t>
  </si>
  <si>
    <t>J2L1A9</t>
  </si>
  <si>
    <t>J2L1E1</t>
  </si>
  <si>
    <t>J2L1E4</t>
  </si>
  <si>
    <t>J2L1E6</t>
  </si>
  <si>
    <t>J2L1E7</t>
  </si>
  <si>
    <t>J2L1E8</t>
  </si>
  <si>
    <t>J2L1E9</t>
  </si>
  <si>
    <t>J2L1G6</t>
  </si>
  <si>
    <t>J2L1G7</t>
  </si>
  <si>
    <t>J2L1M6</t>
  </si>
  <si>
    <t>J2L1M7</t>
  </si>
  <si>
    <t>J2L1M8</t>
  </si>
  <si>
    <t>J2L1M9</t>
  </si>
  <si>
    <t>J2L1N1</t>
  </si>
  <si>
    <t>J2L1N2</t>
  </si>
  <si>
    <t>J2L1N3</t>
  </si>
  <si>
    <t>J2L1N4</t>
  </si>
  <si>
    <t>J2L1P4</t>
  </si>
  <si>
    <t>J2L1S1</t>
  </si>
  <si>
    <t>J2L1S2</t>
  </si>
  <si>
    <t>J2L1S3</t>
  </si>
  <si>
    <t>J2L1S4</t>
  </si>
  <si>
    <t>J2L1S5</t>
  </si>
  <si>
    <t>J2L2A5</t>
  </si>
  <si>
    <t>J2L2A6</t>
  </si>
  <si>
    <t>J2L2A7</t>
  </si>
  <si>
    <t>J2L2A8</t>
  </si>
  <si>
    <t>J2L2A9</t>
  </si>
  <si>
    <t>J2L2B3</t>
  </si>
  <si>
    <t>J2L2B4</t>
  </si>
  <si>
    <t>J2L2M7</t>
  </si>
  <si>
    <t>J2L2S4</t>
  </si>
  <si>
    <t>J2L2W5</t>
  </si>
  <si>
    <t>J2L2W7</t>
  </si>
  <si>
    <t>J2L2X2</t>
  </si>
  <si>
    <t>J2L2X3</t>
  </si>
  <si>
    <t>J2L2X8</t>
  </si>
  <si>
    <t>J2L2X9</t>
  </si>
  <si>
    <t>J2L3C3</t>
  </si>
  <si>
    <t>J2L3C8</t>
  </si>
  <si>
    <t>J2L3J4</t>
  </si>
  <si>
    <t>J2L3J5</t>
  </si>
  <si>
    <t>J2L3L8</t>
  </si>
  <si>
    <t>J2L3M8</t>
  </si>
  <si>
    <t>J2L3N7</t>
  </si>
  <si>
    <t>J2N0A5</t>
  </si>
  <si>
    <t>J2N0A7</t>
  </si>
  <si>
    <t>J2N0B1</t>
  </si>
  <si>
    <t>J2N0C3</t>
  </si>
  <si>
    <t>J2N0C8</t>
  </si>
  <si>
    <t>J2N1A1</t>
  </si>
  <si>
    <t>J2N1A2</t>
  </si>
  <si>
    <t>J2N1A3</t>
  </si>
  <si>
    <t>J2N1A4</t>
  </si>
  <si>
    <t>J2N1A5</t>
  </si>
  <si>
    <t>J2N1A6</t>
  </si>
  <si>
    <t>J2N1A7</t>
  </si>
  <si>
    <t>J2N1A8</t>
  </si>
  <si>
    <t>J2N1A9</t>
  </si>
  <si>
    <t>J2N1B1</t>
  </si>
  <si>
    <t>J2N1B2</t>
  </si>
  <si>
    <t>J2N1B3</t>
  </si>
  <si>
    <t>J2N1B4</t>
  </si>
  <si>
    <t>J2N1B5</t>
  </si>
  <si>
    <t>J2N1B6</t>
  </si>
  <si>
    <t>J2N1B7</t>
  </si>
  <si>
    <t>J2N1B8</t>
  </si>
  <si>
    <t>J2N1B9</t>
  </si>
  <si>
    <t>J2N1C1</t>
  </si>
  <si>
    <t>J2N1C3</t>
  </si>
  <si>
    <t>J2N1C4</t>
  </si>
  <si>
    <t>J2N1C6</t>
  </si>
  <si>
    <t>J2N1C7</t>
  </si>
  <si>
    <t>J2N1C8</t>
  </si>
  <si>
    <t>J2N1C9</t>
  </si>
  <si>
    <t>J2N1E1</t>
  </si>
  <si>
    <t>J2N1E2</t>
  </si>
  <si>
    <t>J2N1E3</t>
  </si>
  <si>
    <t>J2N1E4</t>
  </si>
  <si>
    <t>J2N1E5</t>
  </si>
  <si>
    <t>J2N1E6</t>
  </si>
  <si>
    <t>J2N1E7</t>
  </si>
  <si>
    <t>J2N1E8</t>
  </si>
  <si>
    <t>J2N1E9</t>
  </si>
  <si>
    <t>J2N1G1</t>
  </si>
  <si>
    <t>J2N1G2</t>
  </si>
  <si>
    <t>J2N1G3</t>
  </si>
  <si>
    <t>J2N1G4</t>
  </si>
  <si>
    <t>J2N1G5</t>
  </si>
  <si>
    <t>J2N1G6</t>
  </si>
  <si>
    <t>J2N1G7</t>
  </si>
  <si>
    <t>J2N1G8</t>
  </si>
  <si>
    <t>J2N1G9</t>
  </si>
  <si>
    <t>J2N1H1</t>
  </si>
  <si>
    <t>J2N1H2</t>
  </si>
  <si>
    <t>J2N1H3</t>
  </si>
  <si>
    <t>J2N1H4</t>
  </si>
  <si>
    <t>J2N1H5</t>
  </si>
  <si>
    <t>J2N1H6</t>
  </si>
  <si>
    <t>J2N1H7</t>
  </si>
  <si>
    <t>J2N1H8</t>
  </si>
  <si>
    <t>J2N1H9</t>
  </si>
  <si>
    <t>J2N1J1</t>
  </si>
  <si>
    <t>J2N1J2</t>
  </si>
  <si>
    <t>J2N1J4</t>
  </si>
  <si>
    <t>J2N1J5</t>
  </si>
  <si>
    <t>J2N1J6</t>
  </si>
  <si>
    <t>J2N1J7</t>
  </si>
  <si>
    <t>J2N1J9</t>
  </si>
  <si>
    <t>J2N1K3</t>
  </si>
  <si>
    <t>J2N1K8</t>
  </si>
  <si>
    <t>J2N1L1</t>
  </si>
  <si>
    <t>J2N1L2</t>
  </si>
  <si>
    <t>J2N1L3</t>
  </si>
  <si>
    <t>J2N1L4</t>
  </si>
  <si>
    <t>J2N1L5</t>
  </si>
  <si>
    <t>J2N1L6</t>
  </si>
  <si>
    <t>J2N1L7</t>
  </si>
  <si>
    <t>J2N1L8</t>
  </si>
  <si>
    <t>J2N1L9</t>
  </si>
  <si>
    <t>J2N1M1</t>
  </si>
  <si>
    <t>J2N1M3</t>
  </si>
  <si>
    <t>J2N1M4</t>
  </si>
  <si>
    <t>J2N1M5</t>
  </si>
  <si>
    <t>J2N1M7</t>
  </si>
  <si>
    <t>J2N1M8</t>
  </si>
  <si>
    <t>J2N1N1</t>
  </si>
  <si>
    <t>J2N1N9</t>
  </si>
  <si>
    <t>J2N1P1</t>
  </si>
  <si>
    <t>J2N1P2</t>
  </si>
  <si>
    <t>J2N1P3</t>
  </si>
  <si>
    <t>J2N1P4</t>
  </si>
  <si>
    <t>J2N1P5</t>
  </si>
  <si>
    <t>J2N1P6</t>
  </si>
  <si>
    <t>J2N1P7</t>
  </si>
  <si>
    <t>J2N1P8</t>
  </si>
  <si>
    <t>J2N1P9</t>
  </si>
  <si>
    <t>J2N1R1</t>
  </si>
  <si>
    <t>J2N1R4</t>
  </si>
  <si>
    <t>J2N1R7</t>
  </si>
  <si>
    <t>J2N1R8</t>
  </si>
  <si>
    <t>J2N1R9</t>
  </si>
  <si>
    <t>J2N1S3</t>
  </si>
  <si>
    <t>J2N1S5</t>
  </si>
  <si>
    <t>J2N1T4</t>
  </si>
  <si>
    <t>J2N1X6</t>
  </si>
  <si>
    <t>J2N1X7</t>
  </si>
  <si>
    <t>J2N1Y1</t>
  </si>
  <si>
    <t>J2N1Z2</t>
  </si>
  <si>
    <t>J2N1Z3</t>
  </si>
  <si>
    <t>J2N1Z4</t>
  </si>
  <si>
    <t>J2N1Z6</t>
  </si>
  <si>
    <t>J2N1Z7</t>
  </si>
  <si>
    <t>J2N2A1</t>
  </si>
  <si>
    <t>J2N2A2</t>
  </si>
  <si>
    <t>J2N2A3</t>
  </si>
  <si>
    <t>J2N2A4</t>
  </si>
  <si>
    <t>J2N2A5</t>
  </si>
  <si>
    <t>J2N2A6</t>
  </si>
  <si>
    <t>J2N2A7</t>
  </si>
  <si>
    <t>J2N2A8</t>
  </si>
  <si>
    <t>J2N2A9</t>
  </si>
  <si>
    <t>J2N2B7</t>
  </si>
  <si>
    <t>J2N2C4</t>
  </si>
  <si>
    <t>J2N2C5</t>
  </si>
  <si>
    <t>J2N2C6</t>
  </si>
  <si>
    <t>J2N2C7</t>
  </si>
  <si>
    <t>J2N2C8</t>
  </si>
  <si>
    <t>J2N2C9</t>
  </si>
  <si>
    <t>J2N2E1</t>
  </si>
  <si>
    <t>J2N2E2</t>
  </si>
  <si>
    <t>J2N2E3</t>
  </si>
  <si>
    <t>J2N2E4</t>
  </si>
  <si>
    <t>J2N2E5</t>
  </si>
  <si>
    <t>J2N2E6</t>
  </si>
  <si>
    <t>J2N2E7</t>
  </si>
  <si>
    <t>J2N2E8</t>
  </si>
  <si>
    <t>J2N2E9</t>
  </si>
  <si>
    <t>J2N2G1</t>
  </si>
  <si>
    <t>J2N2G2</t>
  </si>
  <si>
    <t>J2N2G3</t>
  </si>
  <si>
    <t>J2N2G4</t>
  </si>
  <si>
    <t>J2N2G5</t>
  </si>
  <si>
    <t>J2N2G6</t>
  </si>
  <si>
    <t>J2N2G7</t>
  </si>
  <si>
    <t>J2N2G8</t>
  </si>
  <si>
    <t>J2N2G9</t>
  </si>
  <si>
    <t>J2N2H1</t>
  </si>
  <si>
    <t>J2N2H2</t>
  </si>
  <si>
    <t>J2N2H3</t>
  </si>
  <si>
    <t>J2N2H4</t>
  </si>
  <si>
    <t>J2N2H5</t>
  </si>
  <si>
    <t>J2N2H6</t>
  </si>
  <si>
    <t>J2N2H7</t>
  </si>
  <si>
    <t>J2N2H8</t>
  </si>
  <si>
    <t>J2N2H9</t>
  </si>
  <si>
    <t>J2N2J3</t>
  </si>
  <si>
    <t>J2N2J6</t>
  </si>
  <si>
    <t>J2N2J7</t>
  </si>
  <si>
    <t>J2N2J8</t>
  </si>
  <si>
    <t>J2N2J9</t>
  </si>
  <si>
    <t>J2N2K3</t>
  </si>
  <si>
    <t>J2N2K4</t>
  </si>
  <si>
    <t>J2N2K5</t>
  </si>
  <si>
    <t>J2N2K6</t>
  </si>
  <si>
    <t>J2N2K7</t>
  </si>
  <si>
    <t>J2N2K8</t>
  </si>
  <si>
    <t>J2N2K9</t>
  </si>
  <si>
    <t>J2N2L1</t>
  </si>
  <si>
    <t>J2N2L2</t>
  </si>
  <si>
    <t>J2N2L3</t>
  </si>
  <si>
    <t>J2N2L4</t>
  </si>
  <si>
    <t>J2N2L5</t>
  </si>
  <si>
    <t>J2N2L6</t>
  </si>
  <si>
    <t>J2N2L7</t>
  </si>
  <si>
    <t>J2N2L8</t>
  </si>
  <si>
    <t>J2N2L9</t>
  </si>
  <si>
    <t>J2N2M1</t>
  </si>
  <si>
    <t>J2N2M2</t>
  </si>
  <si>
    <t>J2N2M3</t>
  </si>
  <si>
    <t>J2N2M4</t>
  </si>
  <si>
    <t>J2N2M5</t>
  </si>
  <si>
    <t>J2N2M6</t>
  </si>
  <si>
    <t>J2N2M7</t>
  </si>
  <si>
    <t>J2N2M8</t>
  </si>
  <si>
    <t>J2N2M9</t>
  </si>
  <si>
    <t>J2N2N1</t>
  </si>
  <si>
    <t>J2N2N2</t>
  </si>
  <si>
    <t>J2N2N3</t>
  </si>
  <si>
    <t>J2N2N4</t>
  </si>
  <si>
    <t>J2N2N5</t>
  </si>
  <si>
    <t>J2N2N6</t>
  </si>
  <si>
    <t>J2N2R2</t>
  </si>
  <si>
    <t>J2N2S7</t>
  </si>
  <si>
    <t>J2N2T1</t>
  </si>
  <si>
    <t>J2N2T2</t>
  </si>
  <si>
    <t>J2N2T3</t>
  </si>
  <si>
    <t>J2N2T4</t>
  </si>
  <si>
    <t>J2N2T5</t>
  </si>
  <si>
    <t>J2N2T8</t>
  </si>
  <si>
    <t>J2N2V6</t>
  </si>
  <si>
    <t>J2N2V7</t>
  </si>
  <si>
    <t>J2N2W1</t>
  </si>
  <si>
    <t>J2N2W6</t>
  </si>
  <si>
    <t>J2N2W7</t>
  </si>
  <si>
    <t>J2N2W8</t>
  </si>
  <si>
    <t>J2N2W9</t>
  </si>
  <si>
    <t>J2N2X1</t>
  </si>
  <si>
    <t>J2N2X2</t>
  </si>
  <si>
    <t>J2N2X3</t>
  </si>
  <si>
    <t>J2N2X6</t>
  </si>
  <si>
    <t>J2N2X8</t>
  </si>
  <si>
    <t>J2N2X9</t>
  </si>
  <si>
    <t>J2N2Y1</t>
  </si>
  <si>
    <t>J2N2Y4</t>
  </si>
  <si>
    <t>J2N2Y9</t>
  </si>
  <si>
    <t>J2N2Z2</t>
  </si>
  <si>
    <t>J2N2Z6</t>
  </si>
  <si>
    <t>J2N2Z7</t>
  </si>
  <si>
    <t>J2N3A1</t>
  </si>
  <si>
    <t>J2N3A7</t>
  </si>
  <si>
    <t>J2N3A8</t>
  </si>
  <si>
    <t>J2N3A9</t>
  </si>
  <si>
    <t>J2N3B1</t>
  </si>
  <si>
    <t>J2N3B2</t>
  </si>
  <si>
    <t>J2N3B3</t>
  </si>
  <si>
    <t>J2N3B5</t>
  </si>
  <si>
    <t>J2N3B6</t>
  </si>
  <si>
    <t>J2N3B7</t>
  </si>
  <si>
    <t>J2N3B9</t>
  </si>
  <si>
    <t>J2N3C1</t>
  </si>
  <si>
    <t>J2N3C2</t>
  </si>
  <si>
    <t>J2N3C4</t>
  </si>
  <si>
    <t>J2N3C7</t>
  </si>
  <si>
    <t>J2N3C8</t>
  </si>
  <si>
    <t>J2N3E1</t>
  </si>
  <si>
    <t>J2N3E2</t>
  </si>
  <si>
    <t>J2N3E3</t>
  </si>
  <si>
    <t>J2N3G4</t>
  </si>
  <si>
    <t>J2R0A5</t>
  </si>
  <si>
    <t>J2R0A9</t>
  </si>
  <si>
    <t>J2R0B1</t>
  </si>
  <si>
    <t>J2R1B5</t>
  </si>
  <si>
    <t>J2R1B7</t>
  </si>
  <si>
    <t>J2R1B8</t>
  </si>
  <si>
    <t>J2R1B9</t>
  </si>
  <si>
    <t>J2R1C2</t>
  </si>
  <si>
    <t>J2R1C3</t>
  </si>
  <si>
    <t>J2R1C4</t>
  </si>
  <si>
    <t>J2R1C5</t>
  </si>
  <si>
    <t>J2R1C6</t>
  </si>
  <si>
    <t>J2R1E1</t>
  </si>
  <si>
    <t>J2R1E2</t>
  </si>
  <si>
    <t>J2R1E3</t>
  </si>
  <si>
    <t>J2R1G1</t>
  </si>
  <si>
    <t>J2R1G2</t>
  </si>
  <si>
    <t>J2R1H1</t>
  </si>
  <si>
    <t>J2R1H2</t>
  </si>
  <si>
    <t>J2R1H5</t>
  </si>
  <si>
    <t>J2R1H7</t>
  </si>
  <si>
    <t>J2R1H8</t>
  </si>
  <si>
    <t>J2R1J3</t>
  </si>
  <si>
    <t>J2R1J4</t>
  </si>
  <si>
    <t>J2R1K1</t>
  </si>
  <si>
    <t>J2R1K5</t>
  </si>
  <si>
    <t>J2R1K6</t>
  </si>
  <si>
    <t>J2R1K7</t>
  </si>
  <si>
    <t>J2R1K8</t>
  </si>
  <si>
    <t>J2R1L3</t>
  </si>
  <si>
    <t>J2R1P6</t>
  </si>
  <si>
    <t>J2R1R7</t>
  </si>
  <si>
    <t>J2R1R8</t>
  </si>
  <si>
    <t>J2R1R9</t>
  </si>
  <si>
    <t>J2R1S1</t>
  </si>
  <si>
    <t>J2R1S2</t>
  </si>
  <si>
    <t>J2R1W4</t>
  </si>
  <si>
    <t>J2R2G4</t>
  </si>
  <si>
    <t>J2R2H5</t>
  </si>
  <si>
    <t>J2R2H6</t>
  </si>
  <si>
    <t>J2R2H9</t>
  </si>
  <si>
    <t>J2R2J5</t>
  </si>
  <si>
    <t>J2S0A3</t>
  </si>
  <si>
    <t>J2S0A8</t>
  </si>
  <si>
    <t>J2S0A9</t>
  </si>
  <si>
    <t>J2S0B8</t>
  </si>
  <si>
    <t>J2S0B9</t>
  </si>
  <si>
    <t>J2S0C1</t>
  </si>
  <si>
    <t>J2S0E9</t>
  </si>
  <si>
    <t>J2S0G1</t>
  </si>
  <si>
    <t>J2S0H1</t>
  </si>
  <si>
    <t>J2S0H3</t>
  </si>
  <si>
    <t>J2S0H8</t>
  </si>
  <si>
    <t>J2S0H9</t>
  </si>
  <si>
    <t>J2S1A1</t>
  </si>
  <si>
    <t>J2S1A2</t>
  </si>
  <si>
    <t>J2S1A3</t>
  </si>
  <si>
    <t>J2S1A4</t>
  </si>
  <si>
    <t>J2S1A5</t>
  </si>
  <si>
    <t>J2S1A6</t>
  </si>
  <si>
    <t>J2S1A7</t>
  </si>
  <si>
    <t>J2S1A8</t>
  </si>
  <si>
    <t>J2S1E1</t>
  </si>
  <si>
    <t>J2S1E2</t>
  </si>
  <si>
    <t>J2S1E3</t>
  </si>
  <si>
    <t>J2S1E4</t>
  </si>
  <si>
    <t>J2S1E5</t>
  </si>
  <si>
    <t>J2S1E6</t>
  </si>
  <si>
    <t>J2S1E9</t>
  </si>
  <si>
    <t>J2S1H1</t>
  </si>
  <si>
    <t>J2S1H2</t>
  </si>
  <si>
    <t>J2S1H3</t>
  </si>
  <si>
    <t>J2S1H4</t>
  </si>
  <si>
    <t>J2S1H5</t>
  </si>
  <si>
    <t>J2S1H6</t>
  </si>
  <si>
    <t>J2S1H8</t>
  </si>
  <si>
    <t>J2S1H9</t>
  </si>
  <si>
    <t>J2S1L4</t>
  </si>
  <si>
    <t>J2S1L5</t>
  </si>
  <si>
    <t>J2S1Y2</t>
  </si>
  <si>
    <t>J2S1Y4</t>
  </si>
  <si>
    <t>J2S1Y5</t>
  </si>
  <si>
    <t>J2S1Y7</t>
  </si>
  <si>
    <t>J2S1Z7</t>
  </si>
  <si>
    <t>J2S2A2</t>
  </si>
  <si>
    <t>J2S2A4</t>
  </si>
  <si>
    <t>J2S2C1</t>
  </si>
  <si>
    <t>J2S2C2</t>
  </si>
  <si>
    <t>J2S2E3</t>
  </si>
  <si>
    <t>J2S2E4</t>
  </si>
  <si>
    <t>J2S2E5</t>
  </si>
  <si>
    <t>J2S2G7</t>
  </si>
  <si>
    <t>J2S2G8</t>
  </si>
  <si>
    <t>J2S2H6</t>
  </si>
  <si>
    <t>J2S2H7</t>
  </si>
  <si>
    <t>J2S2J1</t>
  </si>
  <si>
    <t>J2S2K6</t>
  </si>
  <si>
    <t>J2S2M1</t>
  </si>
  <si>
    <t>J2S2M2</t>
  </si>
  <si>
    <t>J2S2M3</t>
  </si>
  <si>
    <t>J2S2M4</t>
  </si>
  <si>
    <t>J2S2M8</t>
  </si>
  <si>
    <t>J2S2P8</t>
  </si>
  <si>
    <t>J2S2P9</t>
  </si>
  <si>
    <t>J2S2R1</t>
  </si>
  <si>
    <t>J2S2T7</t>
  </si>
  <si>
    <t>J2S2T9</t>
  </si>
  <si>
    <t>J2S2W4</t>
  </si>
  <si>
    <t>J2S2W5</t>
  </si>
  <si>
    <t>J2S2W6</t>
  </si>
  <si>
    <t>J2S2X7</t>
  </si>
  <si>
    <t>J2S2X8</t>
  </si>
  <si>
    <t>J2S2X9</t>
  </si>
  <si>
    <t>J2S2Y1</t>
  </si>
  <si>
    <t>J2S2Y5</t>
  </si>
  <si>
    <t>J2S2Y6</t>
  </si>
  <si>
    <t>J2S2Y8</t>
  </si>
  <si>
    <t>J2S2Y9</t>
  </si>
  <si>
    <t>J2S2Z2</t>
  </si>
  <si>
    <t>J2S2Z3</t>
  </si>
  <si>
    <t>J2S3A2</t>
  </si>
  <si>
    <t>J2S3A8</t>
  </si>
  <si>
    <t>J2S3A9</t>
  </si>
  <si>
    <t>J2S3B1</t>
  </si>
  <si>
    <t>J2S3B2</t>
  </si>
  <si>
    <t>J2S3B6</t>
  </si>
  <si>
    <t>J2S3B7</t>
  </si>
  <si>
    <t>J2S3C2</t>
  </si>
  <si>
    <t>J2S3C3</t>
  </si>
  <si>
    <t>J2S3C4</t>
  </si>
  <si>
    <t>J2S3C6</t>
  </si>
  <si>
    <t>J2S3C8</t>
  </si>
  <si>
    <t>J2S3C9</t>
  </si>
  <si>
    <t>J2S3E1</t>
  </si>
  <si>
    <t>J2S3E2</t>
  </si>
  <si>
    <t>J2S3E3</t>
  </si>
  <si>
    <t>J2S3E4</t>
  </si>
  <si>
    <t>J2S3E5</t>
  </si>
  <si>
    <t>J2S3E6</t>
  </si>
  <si>
    <t>J2S3E7</t>
  </si>
  <si>
    <t>J2S3E8</t>
  </si>
  <si>
    <t>J2S3G1</t>
  </si>
  <si>
    <t>J2S3G2</t>
  </si>
  <si>
    <t>J2S3G3</t>
  </si>
  <si>
    <t>J2S3G4</t>
  </si>
  <si>
    <t>J2S3G5</t>
  </si>
  <si>
    <t>J2S3G6</t>
  </si>
  <si>
    <t>J2S3G7</t>
  </si>
  <si>
    <t>J2S3G8</t>
  </si>
  <si>
    <t>J2S3G9</t>
  </si>
  <si>
    <t>J2S3H1</t>
  </si>
  <si>
    <t>J2S3H2</t>
  </si>
  <si>
    <t>J2S3H3</t>
  </si>
  <si>
    <t>J2S3H4</t>
  </si>
  <si>
    <t>J2S3H6</t>
  </si>
  <si>
    <t>J2S3H7</t>
  </si>
  <si>
    <t>J2S3H9</t>
  </si>
  <si>
    <t>J2S3J1</t>
  </si>
  <si>
    <t>J2S3J2</t>
  </si>
  <si>
    <t>J2S3J4</t>
  </si>
  <si>
    <t>J2S3J9</t>
  </si>
  <si>
    <t>J2S3K1</t>
  </si>
  <si>
    <t>J2S3K3</t>
  </si>
  <si>
    <t>J2S3K4</t>
  </si>
  <si>
    <t>J2S3K5</t>
  </si>
  <si>
    <t>J2S3K6</t>
  </si>
  <si>
    <t>J2S3K7</t>
  </si>
  <si>
    <t>J2S3K9</t>
  </si>
  <si>
    <t>J2S3L1</t>
  </si>
  <si>
    <t>J2S3L2</t>
  </si>
  <si>
    <t>J2S3L3</t>
  </si>
  <si>
    <t>J2S3L6</t>
  </si>
  <si>
    <t>J2S3L7</t>
  </si>
  <si>
    <t>J2S3L9</t>
  </si>
  <si>
    <t>J2S3M1</t>
  </si>
  <si>
    <t>J2S3M2</t>
  </si>
  <si>
    <t>J2S3M3</t>
  </si>
  <si>
    <t>J2S3M4</t>
  </si>
  <si>
    <t>J2S3M5</t>
  </si>
  <si>
    <t>J2S3M6</t>
  </si>
  <si>
    <t>J2S3M7</t>
  </si>
  <si>
    <t>J2S3M8</t>
  </si>
  <si>
    <t>J2S3M9</t>
  </si>
  <si>
    <t>J2S3N1</t>
  </si>
  <si>
    <t>J2S3N2</t>
  </si>
  <si>
    <t>J2S3N3</t>
  </si>
  <si>
    <t>J2S3N4</t>
  </si>
  <si>
    <t>J2S3N5</t>
  </si>
  <si>
    <t>J2S3N6</t>
  </si>
  <si>
    <t>J2S3N7</t>
  </si>
  <si>
    <t>J2S3N8</t>
  </si>
  <si>
    <t>J2S3N9</t>
  </si>
  <si>
    <t>J2S3P1</t>
  </si>
  <si>
    <t>J2S3P2</t>
  </si>
  <si>
    <t>J2S3P3</t>
  </si>
  <si>
    <t>J2S3P5</t>
  </si>
  <si>
    <t>J2S3P6</t>
  </si>
  <si>
    <t>J2S3P8</t>
  </si>
  <si>
    <t>J2S3P9</t>
  </si>
  <si>
    <t>J2S3R1</t>
  </si>
  <si>
    <t>J2S3R2</t>
  </si>
  <si>
    <t>J2S3R3</t>
  </si>
  <si>
    <t>J2S3R4</t>
  </si>
  <si>
    <t>J2S3R6</t>
  </si>
  <si>
    <t>J2S3R7</t>
  </si>
  <si>
    <t>J2S3R8</t>
  </si>
  <si>
    <t>J2S3R9</t>
  </si>
  <si>
    <t>J2S3S1</t>
  </si>
  <si>
    <t>J2S3S2</t>
  </si>
  <si>
    <t>J2S3S3</t>
  </si>
  <si>
    <t>J2S3S4</t>
  </si>
  <si>
    <t>J2S3S5</t>
  </si>
  <si>
    <t>J2S3S6</t>
  </si>
  <si>
    <t>J2S3S7</t>
  </si>
  <si>
    <t>J2S3S8</t>
  </si>
  <si>
    <t>J2S3S9</t>
  </si>
  <si>
    <t>J2S3T1</t>
  </si>
  <si>
    <t>J2S3T2</t>
  </si>
  <si>
    <t>J2S3T3</t>
  </si>
  <si>
    <t>J2S3T4</t>
  </si>
  <si>
    <t>J2S3T5</t>
  </si>
  <si>
    <t>J2S3T6</t>
  </si>
  <si>
    <t>J2S3T7</t>
  </si>
  <si>
    <t>J2S3T8</t>
  </si>
  <si>
    <t>J2S3T9</t>
  </si>
  <si>
    <t>J2S3V1</t>
  </si>
  <si>
    <t>J2S3V2</t>
  </si>
  <si>
    <t>J2S3V3</t>
  </si>
  <si>
    <t>J2S3V4</t>
  </si>
  <si>
    <t>J2S3V5</t>
  </si>
  <si>
    <t>J2S3V7</t>
  </si>
  <si>
    <t>J2S3V8</t>
  </si>
  <si>
    <t>J2S3W3</t>
  </si>
  <si>
    <t>J2S3W4</t>
  </si>
  <si>
    <t>J2S3W5</t>
  </si>
  <si>
    <t>J2S3W6</t>
  </si>
  <si>
    <t>J2S3W7</t>
  </si>
  <si>
    <t>J2S3W8</t>
  </si>
  <si>
    <t>J2S3X1</t>
  </si>
  <si>
    <t>J2S3X2</t>
  </si>
  <si>
    <t>J2S3X4</t>
  </si>
  <si>
    <t>J2S3X5</t>
  </si>
  <si>
    <t>J2S3X6</t>
  </si>
  <si>
    <t>J2S3X7</t>
  </si>
  <si>
    <t>J2S3X8</t>
  </si>
  <si>
    <t>J2S3Y2</t>
  </si>
  <si>
    <t>J2S3Y3</t>
  </si>
  <si>
    <t>J2S3Y4</t>
  </si>
  <si>
    <t>J2S3Y5</t>
  </si>
  <si>
    <t>J2S3Y9</t>
  </si>
  <si>
    <t>J2S3Z1</t>
  </si>
  <si>
    <t>J2S3Z2</t>
  </si>
  <si>
    <t>J2S3Z3</t>
  </si>
  <si>
    <t>J2S3Z4</t>
  </si>
  <si>
    <t>J2S3Z5</t>
  </si>
  <si>
    <t>J2S3Z6</t>
  </si>
  <si>
    <t>J2S4A1</t>
  </si>
  <si>
    <t>J2S4A2</t>
  </si>
  <si>
    <t>J2S4A3</t>
  </si>
  <si>
    <t>J2S4E5</t>
  </si>
  <si>
    <t>J2S4E6</t>
  </si>
  <si>
    <t>J2S4E7</t>
  </si>
  <si>
    <t>J2S4E8</t>
  </si>
  <si>
    <t>J2S4E9</t>
  </si>
  <si>
    <t>J2S4H5</t>
  </si>
  <si>
    <t>J2S4H7</t>
  </si>
  <si>
    <t>J2S4H8</t>
  </si>
  <si>
    <t>J2S4H9</t>
  </si>
  <si>
    <t>J2S4J1</t>
  </si>
  <si>
    <t>J2S4J2</t>
  </si>
  <si>
    <t>J2S4J3</t>
  </si>
  <si>
    <t>J2S4J4</t>
  </si>
  <si>
    <t>J2S4J5</t>
  </si>
  <si>
    <t>J2S4J6</t>
  </si>
  <si>
    <t>J2S4J7</t>
  </si>
  <si>
    <t>J2S4K6</t>
  </si>
  <si>
    <t>J2S4K8</t>
  </si>
  <si>
    <t>J2S4K9</t>
  </si>
  <si>
    <t>J2S4L1</t>
  </si>
  <si>
    <t>J2S4L2</t>
  </si>
  <si>
    <t>J2S4L3</t>
  </si>
  <si>
    <t>J2S4L4</t>
  </si>
  <si>
    <t>J2S4L5</t>
  </si>
  <si>
    <t>J2S4L6</t>
  </si>
  <si>
    <t>J2S4L7</t>
  </si>
  <si>
    <t>J2S4L8</t>
  </si>
  <si>
    <t>J2S4L9</t>
  </si>
  <si>
    <t>J2S4N1</t>
  </si>
  <si>
    <t>J2S4N3</t>
  </si>
  <si>
    <t>J2S4N4</t>
  </si>
  <si>
    <t>J2S4N5</t>
  </si>
  <si>
    <t>J2S4N6</t>
  </si>
  <si>
    <t>J2S4N7</t>
  </si>
  <si>
    <t>J2S4N9</t>
  </si>
  <si>
    <t>J2S4P1</t>
  </si>
  <si>
    <t>J2S4P2</t>
  </si>
  <si>
    <t>J2S4P3</t>
  </si>
  <si>
    <t>J2S4P4</t>
  </si>
  <si>
    <t>J2S4P5</t>
  </si>
  <si>
    <t>J2S4P6</t>
  </si>
  <si>
    <t>J2S4P7</t>
  </si>
  <si>
    <t>J2S4P8</t>
  </si>
  <si>
    <t>J2S4P9</t>
  </si>
  <si>
    <t>J2S4R1</t>
  </si>
  <si>
    <t>J2S4R2</t>
  </si>
  <si>
    <t>J2S4R3</t>
  </si>
  <si>
    <t>J2S4R4</t>
  </si>
  <si>
    <t>J2S4R5</t>
  </si>
  <si>
    <t>J2S4R6</t>
  </si>
  <si>
    <t>J2S4R7</t>
  </si>
  <si>
    <t>J2S4R8</t>
  </si>
  <si>
    <t>J2S4V3</t>
  </si>
  <si>
    <t>J2S4V4</t>
  </si>
  <si>
    <t>J2S4V6</t>
  </si>
  <si>
    <t>J2S4V9</t>
  </si>
  <si>
    <t>J2S4W1</t>
  </si>
  <si>
    <t>J2S4W2</t>
  </si>
  <si>
    <t>J2S4Z8</t>
  </si>
  <si>
    <t>J2S5A1</t>
  </si>
  <si>
    <t>J2S5A2</t>
  </si>
  <si>
    <t>J2S5A3</t>
  </si>
  <si>
    <t>J2S5A5</t>
  </si>
  <si>
    <t>J2S5A6</t>
  </si>
  <si>
    <t>J2S5A7</t>
  </si>
  <si>
    <t>J2S5A8</t>
  </si>
  <si>
    <t>J2S5A9</t>
  </si>
  <si>
    <t>J2S5B5</t>
  </si>
  <si>
    <t>J2S5B6</t>
  </si>
  <si>
    <t>J2S5B7</t>
  </si>
  <si>
    <t>J2S5B8</t>
  </si>
  <si>
    <t>J2S5B9</t>
  </si>
  <si>
    <t>J2S5C1</t>
  </si>
  <si>
    <t>J2S5C2</t>
  </si>
  <si>
    <t>J2S5C3</t>
  </si>
  <si>
    <t>J2S5E4</t>
  </si>
  <si>
    <t>J2S5E5</t>
  </si>
  <si>
    <t>J2S5E6</t>
  </si>
  <si>
    <t>J2S5E7</t>
  </si>
  <si>
    <t>J2S5E8</t>
  </si>
  <si>
    <t>J2S5E9</t>
  </si>
  <si>
    <t>J2S5G1</t>
  </si>
  <si>
    <t>J2S5G2</t>
  </si>
  <si>
    <t>J2S5G3</t>
  </si>
  <si>
    <t>J2S5G4</t>
  </si>
  <si>
    <t>J2S5J5</t>
  </si>
  <si>
    <t>J2S5J6</t>
  </si>
  <si>
    <t>J2S5J7</t>
  </si>
  <si>
    <t>J2S5J8</t>
  </si>
  <si>
    <t>J2S5J9</t>
  </si>
  <si>
    <t>J2S5M9</t>
  </si>
  <si>
    <t>J2S5N7</t>
  </si>
  <si>
    <t>J2S5S4</t>
  </si>
  <si>
    <t>J2S5T9</t>
  </si>
  <si>
    <t>J2S5V1</t>
  </si>
  <si>
    <t>J2S5V2</t>
  </si>
  <si>
    <t>J2S5V3</t>
  </si>
  <si>
    <t>J2S5V6</t>
  </si>
  <si>
    <t>J2S5X2</t>
  </si>
  <si>
    <t>J2S5X8</t>
  </si>
  <si>
    <t>J2S5X9</t>
  </si>
  <si>
    <t>J2S5Z6</t>
  </si>
  <si>
    <t>J2S5Z7</t>
  </si>
  <si>
    <t>J2S6A5</t>
  </si>
  <si>
    <t>J2S6A6</t>
  </si>
  <si>
    <t>J2S6A7</t>
  </si>
  <si>
    <t>J2S6B6</t>
  </si>
  <si>
    <t>J2S6B7</t>
  </si>
  <si>
    <t>J2S6E9</t>
  </si>
  <si>
    <t>J2S6G1</t>
  </si>
  <si>
    <t>J2S6H6</t>
  </si>
  <si>
    <t>J2S6H7</t>
  </si>
  <si>
    <t>J2S6M5</t>
  </si>
  <si>
    <t>J2S6M6</t>
  </si>
  <si>
    <t>J2S6M7</t>
  </si>
  <si>
    <t>J2S6N9</t>
  </si>
  <si>
    <t>J2S6P2</t>
  </si>
  <si>
    <t>J2S6P3</t>
  </si>
  <si>
    <t>J2S6P4</t>
  </si>
  <si>
    <t>J2S6P5</t>
  </si>
  <si>
    <t>J2S6P6</t>
  </si>
  <si>
    <t>J2S6P7</t>
  </si>
  <si>
    <t>J2S6P8</t>
  </si>
  <si>
    <t>J2S6P9</t>
  </si>
  <si>
    <t>J2S6R1</t>
  </si>
  <si>
    <t>J2S6R2</t>
  </si>
  <si>
    <t>J2S6R3</t>
  </si>
  <si>
    <t>J2S6R4</t>
  </si>
  <si>
    <t>J2S6R6</t>
  </si>
  <si>
    <t>J2S6R7</t>
  </si>
  <si>
    <t>J2S6R8</t>
  </si>
  <si>
    <t>J2S6R9</t>
  </si>
  <si>
    <t>J2S6S1</t>
  </si>
  <si>
    <t>J2S6S2</t>
  </si>
  <si>
    <t>J2S6S4</t>
  </si>
  <si>
    <t>J2S6S5</t>
  </si>
  <si>
    <t>J2S6S6</t>
  </si>
  <si>
    <t>J2S6S7</t>
  </si>
  <si>
    <t>J2S6S8</t>
  </si>
  <si>
    <t>J2S6S9</t>
  </si>
  <si>
    <t>J2S6T1</t>
  </si>
  <si>
    <t>J2S6T2</t>
  </si>
  <si>
    <t>J2S6T3</t>
  </si>
  <si>
    <t>J2S6T4</t>
  </si>
  <si>
    <t>J2S6T5</t>
  </si>
  <si>
    <t>J2S6T6</t>
  </si>
  <si>
    <t>J2S6T8</t>
  </si>
  <si>
    <t>J2S6T9</t>
  </si>
  <si>
    <t>J2S6V1</t>
  </si>
  <si>
    <t>J2S6V2</t>
  </si>
  <si>
    <t>J2S6V3</t>
  </si>
  <si>
    <t>J2S6V4</t>
  </si>
  <si>
    <t>J2S6V5</t>
  </si>
  <si>
    <t>J2S6V6</t>
  </si>
  <si>
    <t>J2S6V7</t>
  </si>
  <si>
    <t>J2S6V8</t>
  </si>
  <si>
    <t>J2S6V9</t>
  </si>
  <si>
    <t>J2S6W1</t>
  </si>
  <si>
    <t>J2S6W2</t>
  </si>
  <si>
    <t>J2S6W3</t>
  </si>
  <si>
    <t>J2S6W4</t>
  </si>
  <si>
    <t>J2S6W5</t>
  </si>
  <si>
    <t>J2S6W8</t>
  </si>
  <si>
    <t>J2S6W9</t>
  </si>
  <si>
    <t>J2S6X1</t>
  </si>
  <si>
    <t>J2S6X2</t>
  </si>
  <si>
    <t>J2S6X3</t>
  </si>
  <si>
    <t>J2S6X4</t>
  </si>
  <si>
    <t>J2S6X5</t>
  </si>
  <si>
    <t>J2S6X6</t>
  </si>
  <si>
    <t>J2S6X9</t>
  </si>
  <si>
    <t>J2S6Y2</t>
  </si>
  <si>
    <t>J2S6Y3</t>
  </si>
  <si>
    <t>J2S6Y4</t>
  </si>
  <si>
    <t>J2S6Y5</t>
  </si>
  <si>
    <t>J2S6Y8</t>
  </si>
  <si>
    <t>J2S6Z2</t>
  </si>
  <si>
    <t>J2S6Z3</t>
  </si>
  <si>
    <t>J2S6Z4</t>
  </si>
  <si>
    <t>J2S6Z5</t>
  </si>
  <si>
    <t>J2S7A9</t>
  </si>
  <si>
    <t>J2S7C9</t>
  </si>
  <si>
    <t>J2S7E4</t>
  </si>
  <si>
    <t>J2S7E7</t>
  </si>
  <si>
    <t>J2S7G1</t>
  </si>
  <si>
    <t>J2S7G3</t>
  </si>
  <si>
    <t>J2S7G4</t>
  </si>
  <si>
    <t>J2S7G8</t>
  </si>
  <si>
    <t>J2S7H5</t>
  </si>
  <si>
    <t>J2S7K6</t>
  </si>
  <si>
    <t>J2S7K8</t>
  </si>
  <si>
    <t>J2S7L2</t>
  </si>
  <si>
    <t>J2S7L3</t>
  </si>
  <si>
    <t>J2S7L9</t>
  </si>
  <si>
    <t>J2S7M1</t>
  </si>
  <si>
    <t>J2S7N1</t>
  </si>
  <si>
    <t>J2S7N7</t>
  </si>
  <si>
    <t>J2S7N8</t>
  </si>
  <si>
    <t>J2S7P4</t>
  </si>
  <si>
    <t>J2S7P9</t>
  </si>
  <si>
    <t>J2S7R1</t>
  </si>
  <si>
    <t>J2S7R2</t>
  </si>
  <si>
    <t>J2S7R8</t>
  </si>
  <si>
    <t>J2S7R9</t>
  </si>
  <si>
    <t>J2S7S4</t>
  </si>
  <si>
    <t>J2S7S5</t>
  </si>
  <si>
    <t>J2S7S6</t>
  </si>
  <si>
    <t>J2S7S8</t>
  </si>
  <si>
    <t>J2S7S9</t>
  </si>
  <si>
    <t>J2S7V5</t>
  </si>
  <si>
    <t>J2S7V8</t>
  </si>
  <si>
    <t>J2S7V9</t>
  </si>
  <si>
    <t>J2S7W3</t>
  </si>
  <si>
    <t>J2S7W9</t>
  </si>
  <si>
    <t>J2S7X7</t>
  </si>
  <si>
    <t>J2S7Y2</t>
  </si>
  <si>
    <t>J2S7Y4</t>
  </si>
  <si>
    <t>J2S7Y7</t>
  </si>
  <si>
    <t>J2S7Y8</t>
  </si>
  <si>
    <t>J2S7Z1</t>
  </si>
  <si>
    <t>J2S7Z2</t>
  </si>
  <si>
    <t>J2S7Z5</t>
  </si>
  <si>
    <t>J2S7Z8</t>
  </si>
  <si>
    <t>J2S8A2</t>
  </si>
  <si>
    <t>J2S8A3</t>
  </si>
  <si>
    <t>J2S8A5</t>
  </si>
  <si>
    <t>J2S8A6</t>
  </si>
  <si>
    <t>J2S8A7</t>
  </si>
  <si>
    <t>J2S8A8</t>
  </si>
  <si>
    <t>J2S8A9</t>
  </si>
  <si>
    <t>J2S8B2</t>
  </si>
  <si>
    <t>J2S8B4</t>
  </si>
  <si>
    <t>J2S8B5</t>
  </si>
  <si>
    <t>J2S8B6</t>
  </si>
  <si>
    <t>J2S8C1</t>
  </si>
  <si>
    <t>J2S8C3</t>
  </si>
  <si>
    <t>J2S8C7</t>
  </si>
  <si>
    <t>J2S8C8</t>
  </si>
  <si>
    <t>J2S8E1</t>
  </si>
  <si>
    <t>J2S8E4</t>
  </si>
  <si>
    <t>J2S8E6</t>
  </si>
  <si>
    <t>J2S8E8</t>
  </si>
  <si>
    <t>J2S8G2</t>
  </si>
  <si>
    <t>J2S8G5</t>
  </si>
  <si>
    <t>J2S8G9</t>
  </si>
  <si>
    <t>J2S8H1</t>
  </si>
  <si>
    <t>J2S8H4</t>
  </si>
  <si>
    <t>J2S8H5</t>
  </si>
  <si>
    <t>J2S8H8</t>
  </si>
  <si>
    <t>J2S8H9</t>
  </si>
  <si>
    <t>J2S8J7</t>
  </si>
  <si>
    <t>J2S8J8</t>
  </si>
  <si>
    <t>J2S8K5</t>
  </si>
  <si>
    <t>J2S8K6</t>
  </si>
  <si>
    <t>J2S8K7</t>
  </si>
  <si>
    <t>J2S8K8</t>
  </si>
  <si>
    <t>J2S8K9</t>
  </si>
  <si>
    <t>J2S8L1</t>
  </si>
  <si>
    <t>J2S8L7</t>
  </si>
  <si>
    <t>J2S8L8</t>
  </si>
  <si>
    <t>J2S8L9</t>
  </si>
  <si>
    <t>J2S8M1</t>
  </si>
  <si>
    <t>J2S8M2</t>
  </si>
  <si>
    <t>J2S8N2</t>
  </si>
  <si>
    <t>J2S8N3</t>
  </si>
  <si>
    <t>J2S8N6</t>
  </si>
  <si>
    <t>J2S8N8</t>
  </si>
  <si>
    <t>J2S8P1</t>
  </si>
  <si>
    <t>J2S8P3</t>
  </si>
  <si>
    <t>J2S8P4</t>
  </si>
  <si>
    <t>J2S8R4</t>
  </si>
  <si>
    <t>J2S8S3</t>
  </si>
  <si>
    <t>J2S8T3</t>
  </si>
  <si>
    <t>J2S8T4</t>
  </si>
  <si>
    <t>J2S8T5</t>
  </si>
  <si>
    <t>J2S8V1</t>
  </si>
  <si>
    <t>J2S8V3</t>
  </si>
  <si>
    <t>J2S8V9</t>
  </si>
  <si>
    <t>J2S8X4</t>
  </si>
  <si>
    <t>J2S8X5</t>
  </si>
  <si>
    <t>J2S8X9</t>
  </si>
  <si>
    <t>J2S8Y2</t>
  </si>
  <si>
    <t>J2S8Y6</t>
  </si>
  <si>
    <t>J2S8Y7</t>
  </si>
  <si>
    <t>J2S8Y9</t>
  </si>
  <si>
    <t>J2S8Z1</t>
  </si>
  <si>
    <t>J2S8Z2</t>
  </si>
  <si>
    <t>J2S8Z4</t>
  </si>
  <si>
    <t>J2S9C1</t>
  </si>
  <si>
    <t>J2S9C5</t>
  </si>
  <si>
    <t>J2S9C6</t>
  </si>
  <si>
    <t>J2S9C8</t>
  </si>
  <si>
    <t>J2S9E2</t>
  </si>
  <si>
    <t>J2S9E3</t>
  </si>
  <si>
    <t>J2T0A1</t>
  </si>
  <si>
    <t>J2T0A2</t>
  </si>
  <si>
    <t>J2T0A5</t>
  </si>
  <si>
    <t>J2T0A6</t>
  </si>
  <si>
    <t>J2T0A7</t>
  </si>
  <si>
    <t>J2T0A8</t>
  </si>
  <si>
    <t>J2T0A9</t>
  </si>
  <si>
    <t>J2T0B1</t>
  </si>
  <si>
    <t>J2T0B2</t>
  </si>
  <si>
    <t>J2T0B3</t>
  </si>
  <si>
    <t>J2T0B4</t>
  </si>
  <si>
    <t>J2T0C4</t>
  </si>
  <si>
    <t>J2T0C6</t>
  </si>
  <si>
    <t>J2T0E4</t>
  </si>
  <si>
    <t>J2T0E5</t>
  </si>
  <si>
    <t>J2T0E6</t>
  </si>
  <si>
    <t>J2T1A1</t>
  </si>
  <si>
    <t>J2T1A3</t>
  </si>
  <si>
    <t>J2T1A4</t>
  </si>
  <si>
    <t>J2T1A9</t>
  </si>
  <si>
    <t>J2T1B1</t>
  </si>
  <si>
    <t>J2T1B3</t>
  </si>
  <si>
    <t>J2T1B4</t>
  </si>
  <si>
    <t>J2T1B5</t>
  </si>
  <si>
    <t>J2T1B6</t>
  </si>
  <si>
    <t>J2T1B7</t>
  </si>
  <si>
    <t>J2T1B8</t>
  </si>
  <si>
    <t>J2T1B9</t>
  </si>
  <si>
    <t>J2T1C1</t>
  </si>
  <si>
    <t>J2T1C2</t>
  </si>
  <si>
    <t>J2T1C3</t>
  </si>
  <si>
    <t>J2T1E1</t>
  </si>
  <si>
    <t>J2T1E2</t>
  </si>
  <si>
    <t>J2T1E3</t>
  </si>
  <si>
    <t>J2T1E4</t>
  </si>
  <si>
    <t>J2T1E5</t>
  </si>
  <si>
    <t>J2T1E6</t>
  </si>
  <si>
    <t>J2T1E7</t>
  </si>
  <si>
    <t>J2T1E8</t>
  </si>
  <si>
    <t>J2T1E9</t>
  </si>
  <si>
    <t>J2T1G1</t>
  </si>
  <si>
    <t>J2T1G2</t>
  </si>
  <si>
    <t>J2T1G3</t>
  </si>
  <si>
    <t>J2T1G6</t>
  </si>
  <si>
    <t>J2T1G8</t>
  </si>
  <si>
    <t>J2T1H1</t>
  </si>
  <si>
    <t>J2T1H2</t>
  </si>
  <si>
    <t>J2T1H3</t>
  </si>
  <si>
    <t>J2T1H4</t>
  </si>
  <si>
    <t>J2T1H5</t>
  </si>
  <si>
    <t>J2T1H6</t>
  </si>
  <si>
    <t>J2T1H7</t>
  </si>
  <si>
    <t>J2T1H8</t>
  </si>
  <si>
    <t>J2T1H9</t>
  </si>
  <si>
    <t>J2T1J1</t>
  </si>
  <si>
    <t>J2T1J2</t>
  </si>
  <si>
    <t>J2T1J3</t>
  </si>
  <si>
    <t>J2T1J4</t>
  </si>
  <si>
    <t>J2T1J5</t>
  </si>
  <si>
    <t>J2T1J6</t>
  </si>
  <si>
    <t>J2T1J7</t>
  </si>
  <si>
    <t>J2T1J8</t>
  </si>
  <si>
    <t>J2T1K1</t>
  </si>
  <si>
    <t>J2T1K2</t>
  </si>
  <si>
    <t>J2T1K3</t>
  </si>
  <si>
    <t>J2T1K4</t>
  </si>
  <si>
    <t>J2T1K5</t>
  </si>
  <si>
    <t>J2T1K6</t>
  </si>
  <si>
    <t>J2T1K7</t>
  </si>
  <si>
    <t>J2T1K8</t>
  </si>
  <si>
    <t>J2T1K9</t>
  </si>
  <si>
    <t>J2T1M6</t>
  </si>
  <si>
    <t>J2T1P1</t>
  </si>
  <si>
    <t>J2T1P2</t>
  </si>
  <si>
    <t>J2T1P3</t>
  </si>
  <si>
    <t>J2T1P4</t>
  </si>
  <si>
    <t>J2T1P5</t>
  </si>
  <si>
    <t>J2T1P6</t>
  </si>
  <si>
    <t>J2T1P7</t>
  </si>
  <si>
    <t>J2T1P8</t>
  </si>
  <si>
    <t>J2T1P9</t>
  </si>
  <si>
    <t>J2T1R1</t>
  </si>
  <si>
    <t>J2T1R2</t>
  </si>
  <si>
    <t>J2T1R3</t>
  </si>
  <si>
    <t>J2T1R4</t>
  </si>
  <si>
    <t>J2T1R5</t>
  </si>
  <si>
    <t>J2T1R6</t>
  </si>
  <si>
    <t>J2T1R7</t>
  </si>
  <si>
    <t>J2T1R8</t>
  </si>
  <si>
    <t>J2T1R9</t>
  </si>
  <si>
    <t>J2T1S1</t>
  </si>
  <si>
    <t>J2T1S2</t>
  </si>
  <si>
    <t>J2T1S5</t>
  </si>
  <si>
    <t>J2T1S6</t>
  </si>
  <si>
    <t>J2T1S7</t>
  </si>
  <si>
    <t>J2T1S8</t>
  </si>
  <si>
    <t>J2T1S9</t>
  </si>
  <si>
    <t>J2T1T1</t>
  </si>
  <si>
    <t>J2T1T2</t>
  </si>
  <si>
    <t>J2T1T3</t>
  </si>
  <si>
    <t>J2T1T4</t>
  </si>
  <si>
    <t>J2T1T5</t>
  </si>
  <si>
    <t>J2T1T6</t>
  </si>
  <si>
    <t>J2T1T8</t>
  </si>
  <si>
    <t>J2T1T9</t>
  </si>
  <si>
    <t>J2T1V1</t>
  </si>
  <si>
    <t>J2T1V2</t>
  </si>
  <si>
    <t>J2T1V3</t>
  </si>
  <si>
    <t>J2T1V4</t>
  </si>
  <si>
    <t>J2T1V5</t>
  </si>
  <si>
    <t>J2T1V9</t>
  </si>
  <si>
    <t>J2T1W2</t>
  </si>
  <si>
    <t>J2T1W3</t>
  </si>
  <si>
    <t>J2T1W5</t>
  </si>
  <si>
    <t>J2T1W7</t>
  </si>
  <si>
    <t>J2T1X2</t>
  </si>
  <si>
    <t>J2T1X4</t>
  </si>
  <si>
    <t>J2T1X5</t>
  </si>
  <si>
    <t>J2T1X6</t>
  </si>
  <si>
    <t>J2T1X7</t>
  </si>
  <si>
    <t>J2T1X8</t>
  </si>
  <si>
    <t>J2T1Y1</t>
  </si>
  <si>
    <t>J2T2E7</t>
  </si>
  <si>
    <t>J2T2E8</t>
  </si>
  <si>
    <t>J2T2E9</t>
  </si>
  <si>
    <t>J2T2J4</t>
  </si>
  <si>
    <t>J2T2K3</t>
  </si>
  <si>
    <t>J2T2K4</t>
  </si>
  <si>
    <t>J2T2K5</t>
  </si>
  <si>
    <t>J2T2K6</t>
  </si>
  <si>
    <t>J2T2N9</t>
  </si>
  <si>
    <t>J2T2P3</t>
  </si>
  <si>
    <t>J2T2P9</t>
  </si>
  <si>
    <t>J2T2R2</t>
  </si>
  <si>
    <t>J2T2R3</t>
  </si>
  <si>
    <t>J2T2R4</t>
  </si>
  <si>
    <t>J2T2R5</t>
  </si>
  <si>
    <t>J2T2S1</t>
  </si>
  <si>
    <t>J2T2S2</t>
  </si>
  <si>
    <t>J2T2S3</t>
  </si>
  <si>
    <t>J2T2S4</t>
  </si>
  <si>
    <t>J2T2S5</t>
  </si>
  <si>
    <t>J2T2T2</t>
  </si>
  <si>
    <t>J2T2T3</t>
  </si>
  <si>
    <t>J2T2T4</t>
  </si>
  <si>
    <t>J2T2T5</t>
  </si>
  <si>
    <t>J2T2T7</t>
  </si>
  <si>
    <t>J2T2T8</t>
  </si>
  <si>
    <t>J2T2V1</t>
  </si>
  <si>
    <t>J2T2V2</t>
  </si>
  <si>
    <t>J2T2V3</t>
  </si>
  <si>
    <t>J2T2V4</t>
  </si>
  <si>
    <t>J2T2V5</t>
  </si>
  <si>
    <t>J2T2V6</t>
  </si>
  <si>
    <t>J2T2V7</t>
  </si>
  <si>
    <t>J2T2V8</t>
  </si>
  <si>
    <t>J2T2V9</t>
  </si>
  <si>
    <t>J2T2W1</t>
  </si>
  <si>
    <t>J2T2W2</t>
  </si>
  <si>
    <t>J2T2W3</t>
  </si>
  <si>
    <t>J2T2W4</t>
  </si>
  <si>
    <t>J2T2W5</t>
  </si>
  <si>
    <t>J2T2W6</t>
  </si>
  <si>
    <t>J2T2W7</t>
  </si>
  <si>
    <t>J2T2W8</t>
  </si>
  <si>
    <t>J2T2W9</t>
  </si>
  <si>
    <t>J2T2X1</t>
  </si>
  <si>
    <t>J2T2X2</t>
  </si>
  <si>
    <t>J2T2X3</t>
  </si>
  <si>
    <t>J2T2X4</t>
  </si>
  <si>
    <t>J2T2X5</t>
  </si>
  <si>
    <t>J2T2X6</t>
  </si>
  <si>
    <t>J2T2X7</t>
  </si>
  <si>
    <t>J2T3K4</t>
  </si>
  <si>
    <t>J2T3K6</t>
  </si>
  <si>
    <t>J2T3K7</t>
  </si>
  <si>
    <t>J2T3L3</t>
  </si>
  <si>
    <t>J2T3L4</t>
  </si>
  <si>
    <t>J2T3M5</t>
  </si>
  <si>
    <t>J2T3M6</t>
  </si>
  <si>
    <t>J2T3M7</t>
  </si>
  <si>
    <t>J2T3M9</t>
  </si>
  <si>
    <t>J2T3N1</t>
  </si>
  <si>
    <t>J2T3N2</t>
  </si>
  <si>
    <t>J2T3N3</t>
  </si>
  <si>
    <t>J2T3N4</t>
  </si>
  <si>
    <t>J2T3N5</t>
  </si>
  <si>
    <t>J2T3N6</t>
  </si>
  <si>
    <t>J2T3N7</t>
  </si>
  <si>
    <t>J2T3N8</t>
  </si>
  <si>
    <t>J2T3N9</t>
  </si>
  <si>
    <t>J2T3P1</t>
  </si>
  <si>
    <t>J2T3P2</t>
  </si>
  <si>
    <t>J2T3P3</t>
  </si>
  <si>
    <t>J2T3P4</t>
  </si>
  <si>
    <t>J2T3P5</t>
  </si>
  <si>
    <t>J2T3P6</t>
  </si>
  <si>
    <t>J2T3P7</t>
  </si>
  <si>
    <t>J2T3P8</t>
  </si>
  <si>
    <t>J2T3P9</t>
  </si>
  <si>
    <t>J2T3R1</t>
  </si>
  <si>
    <t>J2T3R2</t>
  </si>
  <si>
    <t>J2T3R6</t>
  </si>
  <si>
    <t>J2T3R7</t>
  </si>
  <si>
    <t>J2T3R8</t>
  </si>
  <si>
    <t>J2T3S1</t>
  </si>
  <si>
    <t>J2T3S6</t>
  </si>
  <si>
    <t>J2T3S7</t>
  </si>
  <si>
    <t>J2T3S8</t>
  </si>
  <si>
    <t>J2T3S9</t>
  </si>
  <si>
    <t>J2T3T7</t>
  </si>
  <si>
    <t>J2T3T8</t>
  </si>
  <si>
    <t>J2T3T9</t>
  </si>
  <si>
    <t>J2T3V1</t>
  </si>
  <si>
    <t>J2T3V8</t>
  </si>
  <si>
    <t>J2T3W6</t>
  </si>
  <si>
    <t>J2T3W7</t>
  </si>
  <si>
    <t>J2T3W8</t>
  </si>
  <si>
    <t>J2T3X5</t>
  </si>
  <si>
    <t>J2T3X6</t>
  </si>
  <si>
    <t>J2T3Y2</t>
  </si>
  <si>
    <t>J2T3Y3</t>
  </si>
  <si>
    <t>J2T3Y4</t>
  </si>
  <si>
    <t>J2T3Y5</t>
  </si>
  <si>
    <t>J2T3Z6</t>
  </si>
  <si>
    <t>J2T4A4</t>
  </si>
  <si>
    <t>J2T4B2</t>
  </si>
  <si>
    <t>J2T4B3</t>
  </si>
  <si>
    <t>J2T4B6</t>
  </si>
  <si>
    <t>J2T4B7</t>
  </si>
  <si>
    <t>J2T4B8</t>
  </si>
  <si>
    <t>J2T4B9</t>
  </si>
  <si>
    <t>J2T4C1</t>
  </si>
  <si>
    <t>J2T4C2</t>
  </si>
  <si>
    <t>J2T4C3</t>
  </si>
  <si>
    <t>J2T4C7</t>
  </si>
  <si>
    <t>J2T4C9</t>
  </si>
  <si>
    <t>J2T4E3</t>
  </si>
  <si>
    <t>J2T4G3</t>
  </si>
  <si>
    <t>J2T4G4</t>
  </si>
  <si>
    <t>J2T4G5</t>
  </si>
  <si>
    <t>J2T4G6</t>
  </si>
  <si>
    <t>J2T4G7</t>
  </si>
  <si>
    <t>J2T4G8</t>
  </si>
  <si>
    <t>J2T4H4</t>
  </si>
  <si>
    <t>J2T4J4</t>
  </si>
  <si>
    <t>J2T4J8</t>
  </si>
  <si>
    <t>J2T4J9</t>
  </si>
  <si>
    <t>J2T4K1</t>
  </si>
  <si>
    <t>J2T4K2</t>
  </si>
  <si>
    <t>J2T4K9</t>
  </si>
  <si>
    <t>J2T4L3</t>
  </si>
  <si>
    <t>J2T4L4</t>
  </si>
  <si>
    <t>J2T4L5</t>
  </si>
  <si>
    <t>J2T4L7</t>
  </si>
  <si>
    <t>J2T4L8</t>
  </si>
  <si>
    <t>J2T4L9</t>
  </si>
  <si>
    <t>J2T4M1</t>
  </si>
  <si>
    <t>J2T4M2</t>
  </si>
  <si>
    <t>J2T4M3</t>
  </si>
  <si>
    <t>J2T4M4</t>
  </si>
  <si>
    <t>J2T4M6</t>
  </si>
  <si>
    <t>J2T4M7</t>
  </si>
  <si>
    <t>J2T4M8</t>
  </si>
  <si>
    <t>J2T4M9</t>
  </si>
  <si>
    <t>J2T4N2</t>
  </si>
  <si>
    <t>J2T4N5</t>
  </si>
  <si>
    <t>J2T4N7</t>
  </si>
  <si>
    <t>J2T4N9</t>
  </si>
  <si>
    <t>J2T4P6</t>
  </si>
  <si>
    <t>J2T4P7</t>
  </si>
  <si>
    <t>J2T4P9</t>
  </si>
  <si>
    <t>J2T4R1</t>
  </si>
  <si>
    <t>J2T4R7</t>
  </si>
  <si>
    <t>J2T4R8</t>
  </si>
  <si>
    <t>J2T4R9</t>
  </si>
  <si>
    <t>J2T4S1</t>
  </si>
  <si>
    <t>J2T4S8</t>
  </si>
  <si>
    <t>J2T4T1</t>
  </si>
  <si>
    <t>J2T4T2</t>
  </si>
  <si>
    <t>J2T4T8</t>
  </si>
  <si>
    <t>J2T4T9</t>
  </si>
  <si>
    <t>J2T4V1</t>
  </si>
  <si>
    <t>J2T4W4</t>
  </si>
  <si>
    <t>J2T4W7</t>
  </si>
  <si>
    <t>J2T4W8</t>
  </si>
  <si>
    <t>J2T4W9</t>
  </si>
  <si>
    <t>J2T4X1</t>
  </si>
  <si>
    <t>J2T4X4</t>
  </si>
  <si>
    <t>J2T4X6</t>
  </si>
  <si>
    <t>J2T4Y3</t>
  </si>
  <si>
    <t>J2T4Y6</t>
  </si>
  <si>
    <t>J2T4Z7</t>
  </si>
  <si>
    <t>J2T4Z8</t>
  </si>
  <si>
    <t>J2T4Z9</t>
  </si>
  <si>
    <t>J2T5A1</t>
  </si>
  <si>
    <t>J2T5A2</t>
  </si>
  <si>
    <t>J2T5A6</t>
  </si>
  <si>
    <t>J2T5A7</t>
  </si>
  <si>
    <t>J2T5B1</t>
  </si>
  <si>
    <t>J2T5B8</t>
  </si>
  <si>
    <t>J2T5E1</t>
  </si>
  <si>
    <t>J2T5E2</t>
  </si>
  <si>
    <t>J2T5E3</t>
  </si>
  <si>
    <t>J2T5E4</t>
  </si>
  <si>
    <t>J2T5E5</t>
  </si>
  <si>
    <t>J2T5E6</t>
  </si>
  <si>
    <t>J2T5E7</t>
  </si>
  <si>
    <t>J2T5E8</t>
  </si>
  <si>
    <t>J2T5G2</t>
  </si>
  <si>
    <t>J2T5G3</t>
  </si>
  <si>
    <t>J2T5G5</t>
  </si>
  <si>
    <t>J2T5G7</t>
  </si>
  <si>
    <t>J2T5G8</t>
  </si>
  <si>
    <t>J2T5G9</t>
  </si>
  <si>
    <t>J2T5H1</t>
  </si>
  <si>
    <t>J2T5H4</t>
  </si>
  <si>
    <t>J2T5H5</t>
  </si>
  <si>
    <t>J2T5H7</t>
  </si>
  <si>
    <t>J2T5H8</t>
  </si>
  <si>
    <t>J2T5J7</t>
  </si>
  <si>
    <t>J2T5J9</t>
  </si>
  <si>
    <t>J2T5K1</t>
  </si>
  <si>
    <t>J2T5K2</t>
  </si>
  <si>
    <t>J2T5K3</t>
  </si>
  <si>
    <t>J2T5K4</t>
  </si>
  <si>
    <t>J2T5K5</t>
  </si>
  <si>
    <t>J2T5K6</t>
  </si>
  <si>
    <t>J2T5K7</t>
  </si>
  <si>
    <t>J2T5K9</t>
  </si>
  <si>
    <t>J2T5L1</t>
  </si>
  <si>
    <t>J2T5L2</t>
  </si>
  <si>
    <t>J2T5L4</t>
  </si>
  <si>
    <t>J2T5L5</t>
  </si>
  <si>
    <t>J2T5L6</t>
  </si>
  <si>
    <t>J2W0A4</t>
  </si>
  <si>
    <t>J2W0A5</t>
  </si>
  <si>
    <t>J2W0E1</t>
  </si>
  <si>
    <t>J2W0E3</t>
  </si>
  <si>
    <t>J2W0E7</t>
  </si>
  <si>
    <t>J2W0G8</t>
  </si>
  <si>
    <t>J2W0H1</t>
  </si>
  <si>
    <t>J2W0H2</t>
  </si>
  <si>
    <t>J2W1A1</t>
  </si>
  <si>
    <t>J2W1A2</t>
  </si>
  <si>
    <t>J2W1A3</t>
  </si>
  <si>
    <t>J2W1A4</t>
  </si>
  <si>
    <t>J2W1A5</t>
  </si>
  <si>
    <t>J2W1A6</t>
  </si>
  <si>
    <t>J2W1A7</t>
  </si>
  <si>
    <t>J2W1A8</t>
  </si>
  <si>
    <t>J2W1A9</t>
  </si>
  <si>
    <t>J2W1B1</t>
  </si>
  <si>
    <t>J2W1B2</t>
  </si>
  <si>
    <t>J2W1B3</t>
  </si>
  <si>
    <t>J2W1B6</t>
  </si>
  <si>
    <t>J2W1B9</t>
  </si>
  <si>
    <t>J2W1Z6</t>
  </si>
  <si>
    <t>J2W1Z7</t>
  </si>
  <si>
    <t>J2W1Z8</t>
  </si>
  <si>
    <t>J2W2A7</t>
  </si>
  <si>
    <t>J2W2A9</t>
  </si>
  <si>
    <t>J2W2B9</t>
  </si>
  <si>
    <t>J2W2C1</t>
  </si>
  <si>
    <t>J2W2C4</t>
  </si>
  <si>
    <t>J2W2C5</t>
  </si>
  <si>
    <t>J2W2C6</t>
  </si>
  <si>
    <t>J2W2C7</t>
  </si>
  <si>
    <t>J2W2C8</t>
  </si>
  <si>
    <t>J2W2C9</t>
  </si>
  <si>
    <t>J2W2E1</t>
  </si>
  <si>
    <t>J2W2E2</t>
  </si>
  <si>
    <t>J2W2E4</t>
  </si>
  <si>
    <t>J2W2E7</t>
  </si>
  <si>
    <t>J2W2G3</t>
  </si>
  <si>
    <t>J2W2G5</t>
  </si>
  <si>
    <t>J2W2H2</t>
  </si>
  <si>
    <t>J2W2J6</t>
  </si>
  <si>
    <t>J2W2M8</t>
  </si>
  <si>
    <t>J2W2Y7</t>
  </si>
  <si>
    <t>J2W2Z3</t>
  </si>
  <si>
    <t>J2W3C1</t>
  </si>
  <si>
    <t>J2W3E2</t>
  </si>
  <si>
    <t>J2X0A5</t>
  </si>
  <si>
    <t>J2X0A6</t>
  </si>
  <si>
    <t>J2X0A9</t>
  </si>
  <si>
    <t>J2X0B1</t>
  </si>
  <si>
    <t>J2X0B3</t>
  </si>
  <si>
    <t>J2X0B4</t>
  </si>
  <si>
    <t>J2X0C4</t>
  </si>
  <si>
    <t>J2X1A1</t>
  </si>
  <si>
    <t>J2X1A2</t>
  </si>
  <si>
    <t>J2X1A4</t>
  </si>
  <si>
    <t>J2X1A5</t>
  </si>
  <si>
    <t>J2X1B3</t>
  </si>
  <si>
    <t>J2X1B4</t>
  </si>
  <si>
    <t>J2X1B5</t>
  </si>
  <si>
    <t>J2X1B6</t>
  </si>
  <si>
    <t>J2X1B7</t>
  </si>
  <si>
    <t>J2X1C5</t>
  </si>
  <si>
    <t>J2X1C6</t>
  </si>
  <si>
    <t>J2X1C7</t>
  </si>
  <si>
    <t>J2X1C8</t>
  </si>
  <si>
    <t>J2X1C9</t>
  </si>
  <si>
    <t>J2X1E1</t>
  </si>
  <si>
    <t>J2X1E2</t>
  </si>
  <si>
    <t>J2X1E3</t>
  </si>
  <si>
    <t>J2X1G1</t>
  </si>
  <si>
    <t>J2X1G2</t>
  </si>
  <si>
    <t>J2X1G3</t>
  </si>
  <si>
    <t>J2X1G4</t>
  </si>
  <si>
    <t>J2X2S4</t>
  </si>
  <si>
    <t>J2X2S7</t>
  </si>
  <si>
    <t>J2X2S8</t>
  </si>
  <si>
    <t>J2X2S9</t>
  </si>
  <si>
    <t>J2X2T3</t>
  </si>
  <si>
    <t>J2X2T4</t>
  </si>
  <si>
    <t>J2X2T5</t>
  </si>
  <si>
    <t>J2X2T6</t>
  </si>
  <si>
    <t>J2X2T7</t>
  </si>
  <si>
    <t>J2X2T8</t>
  </si>
  <si>
    <t>J2X2T9</t>
  </si>
  <si>
    <t>J2X2V1</t>
  </si>
  <si>
    <t>J2X2V2</t>
  </si>
  <si>
    <t>J2X2V3</t>
  </si>
  <si>
    <t>J2X2V4</t>
  </si>
  <si>
    <t>J2X2V6</t>
  </si>
  <si>
    <t>J2X2V7</t>
  </si>
  <si>
    <t>J2X2W1</t>
  </si>
  <si>
    <t>J2X2W2</t>
  </si>
  <si>
    <t>J2X2W3</t>
  </si>
  <si>
    <t>J2X2W4</t>
  </si>
  <si>
    <t>J2X2W5</t>
  </si>
  <si>
    <t>J2X2W7</t>
  </si>
  <si>
    <t>J2X2X9</t>
  </si>
  <si>
    <t>J2X2Y1</t>
  </si>
  <si>
    <t>J2X2Y2</t>
  </si>
  <si>
    <t>J2X2Y3</t>
  </si>
  <si>
    <t>J2X2Y4</t>
  </si>
  <si>
    <t>J2X2Y5</t>
  </si>
  <si>
    <t>J2X3A5</t>
  </si>
  <si>
    <t>J2X3A6</t>
  </si>
  <si>
    <t>J2X3A7</t>
  </si>
  <si>
    <t>J2X3A8</t>
  </si>
  <si>
    <t>J2X3A9</t>
  </si>
  <si>
    <t>J2X3E6</t>
  </si>
  <si>
    <t>J2X3E7</t>
  </si>
  <si>
    <t>J2X3E8</t>
  </si>
  <si>
    <t>J2X3E9</t>
  </si>
  <si>
    <t>J2X3G1</t>
  </si>
  <si>
    <t>J2X3G2</t>
  </si>
  <si>
    <t>J2X3L7</t>
  </si>
  <si>
    <t>J2X3L8</t>
  </si>
  <si>
    <t>J2X3L9</t>
  </si>
  <si>
    <t>J2X3M1</t>
  </si>
  <si>
    <t>J2X3P3</t>
  </si>
  <si>
    <t>J2X3P4</t>
  </si>
  <si>
    <t>J2X3P5</t>
  </si>
  <si>
    <t>J2X3P8</t>
  </si>
  <si>
    <t>J2X3R1</t>
  </si>
  <si>
    <t>J2X3R3</t>
  </si>
  <si>
    <t>J2X3R4</t>
  </si>
  <si>
    <t>J2X4C2</t>
  </si>
  <si>
    <t>J2X4C4</t>
  </si>
  <si>
    <t>J2X4C6</t>
  </si>
  <si>
    <t>J2X4K3</t>
  </si>
  <si>
    <t>J2X4K8</t>
  </si>
  <si>
    <t>J2X4L7</t>
  </si>
  <si>
    <t>J2X4L8</t>
  </si>
  <si>
    <t>J2X4M1</t>
  </si>
  <si>
    <t>J2X4N5</t>
  </si>
  <si>
    <t>J2X4N6</t>
  </si>
  <si>
    <t>J2X4P3</t>
  </si>
  <si>
    <t>J2X4P4</t>
  </si>
  <si>
    <t>J2X4R7</t>
  </si>
  <si>
    <t>J2X4R8</t>
  </si>
  <si>
    <t>J2X4T2</t>
  </si>
  <si>
    <t>J2X4T5</t>
  </si>
  <si>
    <t>J2X4T6</t>
  </si>
  <si>
    <t>J2X4T7</t>
  </si>
  <si>
    <t>J2X4T8</t>
  </si>
  <si>
    <t>J2X4T9</t>
  </si>
  <si>
    <t>J2X4V1</t>
  </si>
  <si>
    <t>J2X4V2</t>
  </si>
  <si>
    <t>J2X4W4</t>
  </si>
  <si>
    <t>J2X4W5</t>
  </si>
  <si>
    <t>J2X4X2</t>
  </si>
  <si>
    <t>J2X4X3</t>
  </si>
  <si>
    <t>J2X4X6</t>
  </si>
  <si>
    <t>J2X4X9</t>
  </si>
  <si>
    <t>J2X4Y3</t>
  </si>
  <si>
    <t>J2X4Y8</t>
  </si>
  <si>
    <t>J2X4Y9</t>
  </si>
  <si>
    <t>J2X4Z1</t>
  </si>
  <si>
    <t>J2X4Z5</t>
  </si>
  <si>
    <t>J2X5A8</t>
  </si>
  <si>
    <t>J2X5C8</t>
  </si>
  <si>
    <t>J2X5G7</t>
  </si>
  <si>
    <t>J2X5G8</t>
  </si>
  <si>
    <t>J2X5J1</t>
  </si>
  <si>
    <t>J2X5K9</t>
  </si>
  <si>
    <t>J2X5M4</t>
  </si>
  <si>
    <t>J2X5P6</t>
  </si>
  <si>
    <t>J2X5R1</t>
  </si>
  <si>
    <t>J2X5R3</t>
  </si>
  <si>
    <t>J2X5R4</t>
  </si>
  <si>
    <t>J2X5R5</t>
  </si>
  <si>
    <t>J2X5S1</t>
  </si>
  <si>
    <t>J2X5S2</t>
  </si>
  <si>
    <t>J2X5S4</t>
  </si>
  <si>
    <t>J2X5S5</t>
  </si>
  <si>
    <t>J2X5S6</t>
  </si>
  <si>
    <t>J2X5T1</t>
  </si>
  <si>
    <t>J2X5T2</t>
  </si>
  <si>
    <t>J2X5V2</t>
  </si>
  <si>
    <t>J2X5V7</t>
  </si>
  <si>
    <t>J2X5W2</t>
  </si>
  <si>
    <t>J2X5W3</t>
  </si>
  <si>
    <t>J2X5W4</t>
  </si>
  <si>
    <t>J2X5W5</t>
  </si>
  <si>
    <t>J2Y0A4</t>
  </si>
  <si>
    <t>J2Y0A5</t>
  </si>
  <si>
    <t>J2Y1A1</t>
  </si>
  <si>
    <t>J2Y1A4</t>
  </si>
  <si>
    <t>J2Y1C7</t>
  </si>
  <si>
    <t>J2Y1C8</t>
  </si>
  <si>
    <t>J2Y1H3</t>
  </si>
  <si>
    <t>J2Y1H4</t>
  </si>
  <si>
    <t>J2Y1H5</t>
  </si>
  <si>
    <t>J2Y1H6</t>
  </si>
  <si>
    <t>J2Y1H9</t>
  </si>
  <si>
    <t>J2Y1J1</t>
  </si>
  <si>
    <t>J2Y1J6</t>
  </si>
  <si>
    <t>J3A1A1</t>
  </si>
  <si>
    <t>J3A1B6</t>
  </si>
  <si>
    <t>J3A1K1</t>
  </si>
  <si>
    <t>J3A1K9</t>
  </si>
  <si>
    <t>J3A1M9</t>
  </si>
  <si>
    <t>J3A1N8</t>
  </si>
  <si>
    <t>J3A1R7</t>
  </si>
  <si>
    <t>J3A1X3</t>
  </si>
  <si>
    <t>J3A2B2</t>
  </si>
  <si>
    <t>J3B0C5</t>
  </si>
  <si>
    <t>J3B0C6</t>
  </si>
  <si>
    <t>J3B1L8</t>
  </si>
  <si>
    <t>J3B1L9</t>
  </si>
  <si>
    <t>J3B1M1</t>
  </si>
  <si>
    <t>J3B1M2</t>
  </si>
  <si>
    <t>J3B1N4</t>
  </si>
  <si>
    <t>J3B1N5</t>
  </si>
  <si>
    <t>J3B1N6</t>
  </si>
  <si>
    <t>J3B1N7</t>
  </si>
  <si>
    <t>J3B1N8</t>
  </si>
  <si>
    <t>J3B1N9</t>
  </si>
  <si>
    <t>J3B1R7</t>
  </si>
  <si>
    <t>J3B1R8</t>
  </si>
  <si>
    <t>J3B1R9</t>
  </si>
  <si>
    <t>J3B1S1</t>
  </si>
  <si>
    <t>J3B1S2</t>
  </si>
  <si>
    <t>J3B1V3</t>
  </si>
  <si>
    <t>J3B1V4</t>
  </si>
  <si>
    <t>J3B1V5</t>
  </si>
  <si>
    <t>J3B1V6</t>
  </si>
  <si>
    <t>J3B1V9</t>
  </si>
  <si>
    <t>J3B1W1</t>
  </si>
  <si>
    <t>J3B1W9</t>
  </si>
  <si>
    <t>J3B1X1</t>
  </si>
  <si>
    <t>J3B1X2</t>
  </si>
  <si>
    <t>J3B1X3</t>
  </si>
  <si>
    <t>J3B1X4</t>
  </si>
  <si>
    <t>J3B1X7</t>
  </si>
  <si>
    <t>J3B1Y8</t>
  </si>
  <si>
    <t>J3B1Z1</t>
  </si>
  <si>
    <t>J3B1Z3</t>
  </si>
  <si>
    <t>J3B1Z5</t>
  </si>
  <si>
    <t>J3B1Z7</t>
  </si>
  <si>
    <t>J3B1Z8</t>
  </si>
  <si>
    <t>J3B1Z9</t>
  </si>
  <si>
    <t>J3B3X9</t>
  </si>
  <si>
    <t>J3B3Y2</t>
  </si>
  <si>
    <t>J3B3Y7</t>
  </si>
  <si>
    <t>J3B3Y8</t>
  </si>
  <si>
    <t>J3B3Y9</t>
  </si>
  <si>
    <t>J3B3Z1</t>
  </si>
  <si>
    <t>J3B3Z2</t>
  </si>
  <si>
    <t>J3B3Z3</t>
  </si>
  <si>
    <t>J3B3Z5</t>
  </si>
  <si>
    <t>J3B3Z6</t>
  </si>
  <si>
    <t>J3B3Z7</t>
  </si>
  <si>
    <t>J3B4A4</t>
  </si>
  <si>
    <t>J3B4A5</t>
  </si>
  <si>
    <t>J3B4A7</t>
  </si>
  <si>
    <t>J3B4B1</t>
  </si>
  <si>
    <t>J3B4B2</t>
  </si>
  <si>
    <t>J3B4B3</t>
  </si>
  <si>
    <t>J3B4B4</t>
  </si>
  <si>
    <t>J3B4B6</t>
  </si>
  <si>
    <t>J3B4C4</t>
  </si>
  <si>
    <t>J3B4C5</t>
  </si>
  <si>
    <t>J3B4C7</t>
  </si>
  <si>
    <t>J3B4G9</t>
  </si>
  <si>
    <t>J3B4H2</t>
  </si>
  <si>
    <t>J3B4H5</t>
  </si>
  <si>
    <t>J3B4H6</t>
  </si>
  <si>
    <t>J3B4H7</t>
  </si>
  <si>
    <t>J3B4K2</t>
  </si>
  <si>
    <t>J3B4K3</t>
  </si>
  <si>
    <t>J3B4K4</t>
  </si>
  <si>
    <t>J3B4K7</t>
  </si>
  <si>
    <t>J3B4K8</t>
  </si>
  <si>
    <t>J3B4K9</t>
  </si>
  <si>
    <t>J3B5M2</t>
  </si>
  <si>
    <t>J3B5Z9</t>
  </si>
  <si>
    <t>J3B6C3</t>
  </si>
  <si>
    <t>J3B6C7</t>
  </si>
  <si>
    <t>J3B6H8</t>
  </si>
  <si>
    <t>J3B6H9</t>
  </si>
  <si>
    <t>J3B6J1</t>
  </si>
  <si>
    <t>J3B6J4</t>
  </si>
  <si>
    <t>J3B6J7</t>
  </si>
  <si>
    <t>J3B6J8</t>
  </si>
  <si>
    <t>J3B6L5</t>
  </si>
  <si>
    <t>J3B6L6</t>
  </si>
  <si>
    <t>J3B6L8</t>
  </si>
  <si>
    <t>J3B6L9</t>
  </si>
  <si>
    <t>J3B6M2</t>
  </si>
  <si>
    <t>J3B6M3</t>
  </si>
  <si>
    <t>J3B6M8</t>
  </si>
  <si>
    <t>J3B6M9</t>
  </si>
  <si>
    <t>J3B6N1</t>
  </si>
  <si>
    <t>J3B6N2</t>
  </si>
  <si>
    <t>J3B6N3</t>
  </si>
  <si>
    <t>J3B6N4</t>
  </si>
  <si>
    <t>J3B6N5</t>
  </si>
  <si>
    <t>J3B6N6</t>
  </si>
  <si>
    <t>J3B6N7</t>
  </si>
  <si>
    <t>J3B6N8</t>
  </si>
  <si>
    <t>J3B6R2</t>
  </si>
  <si>
    <t>J3B6R3</t>
  </si>
  <si>
    <t>J3B6R4</t>
  </si>
  <si>
    <t>J3B6R5</t>
  </si>
  <si>
    <t>J3B6R6</t>
  </si>
  <si>
    <t>J3B6R7</t>
  </si>
  <si>
    <t>J3B6R8</t>
  </si>
  <si>
    <t>J3B6R9</t>
  </si>
  <si>
    <t>J3B6W4</t>
  </si>
  <si>
    <t>J3B6W5</t>
  </si>
  <si>
    <t>J3B6W6</t>
  </si>
  <si>
    <t>J3B6W7</t>
  </si>
  <si>
    <t>J3B6W9</t>
  </si>
  <si>
    <t>J3B6X1</t>
  </si>
  <si>
    <t>J3B7J5</t>
  </si>
  <si>
    <t>J3B7L5</t>
  </si>
  <si>
    <t>J3B7N3</t>
  </si>
  <si>
    <t>J3B7N4</t>
  </si>
  <si>
    <t>J3B7R2</t>
  </si>
  <si>
    <t>J3B7S9</t>
  </si>
  <si>
    <t>J3B7T1</t>
  </si>
  <si>
    <t>J3B7T4</t>
  </si>
  <si>
    <t>J3B7T6</t>
  </si>
  <si>
    <t>J3B7T8</t>
  </si>
  <si>
    <t>J3B7V8</t>
  </si>
  <si>
    <t>J3B8E1</t>
  </si>
  <si>
    <t>J3B8H1</t>
  </si>
  <si>
    <t>J3B8J6</t>
  </si>
  <si>
    <t>J3B8J7</t>
  </si>
  <si>
    <t>J3G0A4</t>
  </si>
  <si>
    <t>J3G2E5</t>
  </si>
  <si>
    <t>J3G2E9</t>
  </si>
  <si>
    <t>J3G2G7</t>
  </si>
  <si>
    <t>J3G2G8</t>
  </si>
  <si>
    <t>J3G2G9</t>
  </si>
  <si>
    <t>J3G2H1</t>
  </si>
  <si>
    <t>J3G2H2</t>
  </si>
  <si>
    <t>J3G2H3</t>
  </si>
  <si>
    <t>J3G2J3</t>
  </si>
  <si>
    <t>J3G2J4</t>
  </si>
  <si>
    <t>J3G2J5</t>
  </si>
  <si>
    <t>J3G2J6</t>
  </si>
  <si>
    <t>J3G2J7</t>
  </si>
  <si>
    <t>J3G2K5</t>
  </si>
  <si>
    <t>J3G2M6</t>
  </si>
  <si>
    <t>J3G2M7</t>
  </si>
  <si>
    <t>J3G4H3</t>
  </si>
  <si>
    <t>J3G4H5</t>
  </si>
  <si>
    <t>J3G4H6</t>
  </si>
  <si>
    <t>J3G4H7</t>
  </si>
  <si>
    <t>J3G4H8</t>
  </si>
  <si>
    <t>J3G4J1</t>
  </si>
  <si>
    <t>J3G4J5</t>
  </si>
  <si>
    <t>J3G4L8</t>
  </si>
  <si>
    <t>J3G4L9</t>
  </si>
  <si>
    <t>J3G4M1</t>
  </si>
  <si>
    <t>J3G4M2</t>
  </si>
  <si>
    <t>J3G4M3</t>
  </si>
  <si>
    <t>J3G4P2</t>
  </si>
  <si>
    <t>J3G4P3</t>
  </si>
  <si>
    <t>J3G4P4</t>
  </si>
  <si>
    <t>J3G4P5</t>
  </si>
  <si>
    <t>J3G4T2</t>
  </si>
  <si>
    <t>J3G5E8</t>
  </si>
  <si>
    <t>J3G5E9</t>
  </si>
  <si>
    <t>J3G6R7</t>
  </si>
  <si>
    <t>J3G6W4</t>
  </si>
  <si>
    <t>J3H1H5</t>
  </si>
  <si>
    <t>J3H1J7</t>
  </si>
  <si>
    <t>J3H1K6</t>
  </si>
  <si>
    <t>J3H1K7</t>
  </si>
  <si>
    <t>J3H1L3</t>
  </si>
  <si>
    <t>J3H1L4</t>
  </si>
  <si>
    <t>J3H1R2</t>
  </si>
  <si>
    <t>J3H1R3</t>
  </si>
  <si>
    <t>J3H1R4</t>
  </si>
  <si>
    <t>J3H1T3</t>
  </si>
  <si>
    <t>J3H1T4</t>
  </si>
  <si>
    <t>J3H1T5</t>
  </si>
  <si>
    <t>J3H1T6</t>
  </si>
  <si>
    <t>J3H1V4</t>
  </si>
  <si>
    <t>J3H1V6</t>
  </si>
  <si>
    <t>J3H1Z3</t>
  </si>
  <si>
    <t>J3H1Z5</t>
  </si>
  <si>
    <t>J3H1Z6</t>
  </si>
  <si>
    <t>J3H1Z8</t>
  </si>
  <si>
    <t>J3H2A1</t>
  </si>
  <si>
    <t>J3H2B6</t>
  </si>
  <si>
    <t>J3H2B8</t>
  </si>
  <si>
    <t>J3H2J1</t>
  </si>
  <si>
    <t>J3H2J2</t>
  </si>
  <si>
    <t>J3H2J3</t>
  </si>
  <si>
    <t>J3H2J4</t>
  </si>
  <si>
    <t>J3H2K6</t>
  </si>
  <si>
    <t>J3H2K7</t>
  </si>
  <si>
    <t>J3H2K9</t>
  </si>
  <si>
    <t>J3H4J7</t>
  </si>
  <si>
    <t>J3H5J9</t>
  </si>
  <si>
    <t>J3L0A1</t>
  </si>
  <si>
    <t>J3L0A2</t>
  </si>
  <si>
    <t>J3L0A3</t>
  </si>
  <si>
    <t>J3L0A4</t>
  </si>
  <si>
    <t>J3L0A5</t>
  </si>
  <si>
    <t>J3L0A6</t>
  </si>
  <si>
    <t>J3L0A7</t>
  </si>
  <si>
    <t>J3L0A9</t>
  </si>
  <si>
    <t>J3L0B1</t>
  </si>
  <si>
    <t>J3L0B2</t>
  </si>
  <si>
    <t>J3L0B3</t>
  </si>
  <si>
    <t>J3L0B4</t>
  </si>
  <si>
    <t>J3L0B5</t>
  </si>
  <si>
    <t>J3L0B6</t>
  </si>
  <si>
    <t>J3L0B7</t>
  </si>
  <si>
    <t>J3L0B8</t>
  </si>
  <si>
    <t>J3L0C6</t>
  </si>
  <si>
    <t>J3L0C7</t>
  </si>
  <si>
    <t>J3L0E2</t>
  </si>
  <si>
    <t>J3L0E3</t>
  </si>
  <si>
    <t>J3L0E4</t>
  </si>
  <si>
    <t>J3L0E5</t>
  </si>
  <si>
    <t>J3L0G3</t>
  </si>
  <si>
    <t>J3L0G4</t>
  </si>
  <si>
    <t>J3L0G5</t>
  </si>
  <si>
    <t>J3L0G6</t>
  </si>
  <si>
    <t>J3L0H6</t>
  </si>
  <si>
    <t>J3L0H7</t>
  </si>
  <si>
    <t>J3L0H8</t>
  </si>
  <si>
    <t>J3L0H9</t>
  </si>
  <si>
    <t>J3L0J1</t>
  </si>
  <si>
    <t>J3L0J7</t>
  </si>
  <si>
    <t>J3L0J8</t>
  </si>
  <si>
    <t>J3L0J9</t>
  </si>
  <si>
    <t>J3L0K1</t>
  </si>
  <si>
    <t>J3L0K2</t>
  </si>
  <si>
    <t>J3L0K3</t>
  </si>
  <si>
    <t>J3L0K4</t>
  </si>
  <si>
    <t>J3L0K7</t>
  </si>
  <si>
    <t>J3L0K8</t>
  </si>
  <si>
    <t>J3L0K9</t>
  </si>
  <si>
    <t>J3L0L1</t>
  </si>
  <si>
    <t>J3L0L2</t>
  </si>
  <si>
    <t>J3L0L3</t>
  </si>
  <si>
    <t>J3L0L4</t>
  </si>
  <si>
    <t>J3L0L9</t>
  </si>
  <si>
    <t>J3L0M1</t>
  </si>
  <si>
    <t>J3L0M2</t>
  </si>
  <si>
    <t>J3L0M3</t>
  </si>
  <si>
    <t>J3L0M8</t>
  </si>
  <si>
    <t>J3L0N5</t>
  </si>
  <si>
    <t>J3L0N6</t>
  </si>
  <si>
    <t>J3L0N7</t>
  </si>
  <si>
    <t>J3L0N8</t>
  </si>
  <si>
    <t>J3L0P7</t>
  </si>
  <si>
    <t>J3L0P9</t>
  </si>
  <si>
    <t>J3L0R1</t>
  </si>
  <si>
    <t>J3L0R3</t>
  </si>
  <si>
    <t>J3L0R4</t>
  </si>
  <si>
    <t>J3L0R7</t>
  </si>
  <si>
    <t>J3L0R8</t>
  </si>
  <si>
    <t>J3L0S3</t>
  </si>
  <si>
    <t>J3L0S4</t>
  </si>
  <si>
    <t>J3L0T2</t>
  </si>
  <si>
    <t>J3L1A2</t>
  </si>
  <si>
    <t>J3L1A3</t>
  </si>
  <si>
    <t>J3L1A4</t>
  </si>
  <si>
    <t>J3L1A5</t>
  </si>
  <si>
    <t>J3L1A6</t>
  </si>
  <si>
    <t>J3L1A7</t>
  </si>
  <si>
    <t>J3L1A8</t>
  </si>
  <si>
    <t>J3L1A9</t>
  </si>
  <si>
    <t>J3L1B1</t>
  </si>
  <si>
    <t>J3L1B2</t>
  </si>
  <si>
    <t>J3L1B3</t>
  </si>
  <si>
    <t>J3L1B4</t>
  </si>
  <si>
    <t>J3L1B5</t>
  </si>
  <si>
    <t>J3L1B6</t>
  </si>
  <si>
    <t>J3L1B7</t>
  </si>
  <si>
    <t>J3L1B8</t>
  </si>
  <si>
    <t>J3L1B9</t>
  </si>
  <si>
    <t>J3L1C1</t>
  </si>
  <si>
    <t>J3L1C2</t>
  </si>
  <si>
    <t>J3L1C5</t>
  </si>
  <si>
    <t>J3L1C6</t>
  </si>
  <si>
    <t>J3L1C7</t>
  </si>
  <si>
    <t>J3L1C8</t>
  </si>
  <si>
    <t>J3L1C9</t>
  </si>
  <si>
    <t>J3L1E1</t>
  </si>
  <si>
    <t>J3L1E2</t>
  </si>
  <si>
    <t>J3L1E3</t>
  </si>
  <si>
    <t>J3L1E7</t>
  </si>
  <si>
    <t>J3L1E8</t>
  </si>
  <si>
    <t>J3L1E9</t>
  </si>
  <si>
    <t>J3L1G1</t>
  </si>
  <si>
    <t>J3L1G2</t>
  </si>
  <si>
    <t>J3L1G3</t>
  </si>
  <si>
    <t>J3L1G4</t>
  </si>
  <si>
    <t>J3L1G5</t>
  </si>
  <si>
    <t>J3L1G6</t>
  </si>
  <si>
    <t>J3L1G7</t>
  </si>
  <si>
    <t>J3L1G8</t>
  </si>
  <si>
    <t>J3L1H1</t>
  </si>
  <si>
    <t>J3L1H8</t>
  </si>
  <si>
    <t>J3L1H9</t>
  </si>
  <si>
    <t>J3L1J8</t>
  </si>
  <si>
    <t>J3L1J9</t>
  </si>
  <si>
    <t>J3L1K8</t>
  </si>
  <si>
    <t>J3L1K9</t>
  </si>
  <si>
    <t>J3L1L3</t>
  </si>
  <si>
    <t>J3L1L4</t>
  </si>
  <si>
    <t>J3L1L7</t>
  </si>
  <si>
    <t>J3L1L8</t>
  </si>
  <si>
    <t>J3L1L9</t>
  </si>
  <si>
    <t>J3L1M1</t>
  </si>
  <si>
    <t>J3L1M3</t>
  </si>
  <si>
    <t>J3L1N3</t>
  </si>
  <si>
    <t>J3L1N4</t>
  </si>
  <si>
    <t>J3L1N9</t>
  </si>
  <si>
    <t>J3L1P1</t>
  </si>
  <si>
    <t>J3L1P2</t>
  </si>
  <si>
    <t>J3L1P3</t>
  </si>
  <si>
    <t>J3L1P4</t>
  </si>
  <si>
    <t>J3L1R2</t>
  </si>
  <si>
    <t>J3L1R4</t>
  </si>
  <si>
    <t>J3L1R8</t>
  </si>
  <si>
    <t>J3L1R9</t>
  </si>
  <si>
    <t>J3L1S2</t>
  </si>
  <si>
    <t>J3L1S7</t>
  </si>
  <si>
    <t>J3L1S8</t>
  </si>
  <si>
    <t>J3L1T5</t>
  </si>
  <si>
    <t>J3L1V3</t>
  </si>
  <si>
    <t>J3L1V4</t>
  </si>
  <si>
    <t>J3L1V5</t>
  </si>
  <si>
    <t>J3L1V7</t>
  </si>
  <si>
    <t>J3L1V8</t>
  </si>
  <si>
    <t>J3L1W4</t>
  </si>
  <si>
    <t>J3L1W5</t>
  </si>
  <si>
    <t>J3L1X3</t>
  </si>
  <si>
    <t>J3L1X4</t>
  </si>
  <si>
    <t>J3L1X6</t>
  </si>
  <si>
    <t>J3L1X9</t>
  </si>
  <si>
    <t>J3L1Y1</t>
  </si>
  <si>
    <t>J3L1Y2</t>
  </si>
  <si>
    <t>J3L1Y3</t>
  </si>
  <si>
    <t>J3L1Y4</t>
  </si>
  <si>
    <t>J3L1Y5</t>
  </si>
  <si>
    <t>J3L1Y6</t>
  </si>
  <si>
    <t>J3L2K8</t>
  </si>
  <si>
    <t>J3L2M6</t>
  </si>
  <si>
    <t>J3L2M7</t>
  </si>
  <si>
    <t>J3L2N4</t>
  </si>
  <si>
    <t>J3L2N5</t>
  </si>
  <si>
    <t>J3L2N6</t>
  </si>
  <si>
    <t>J3L2N9</t>
  </si>
  <si>
    <t>J3L2S3</t>
  </si>
  <si>
    <t>J3L2S4</t>
  </si>
  <si>
    <t>J3L2S8</t>
  </si>
  <si>
    <t>J3L2T1</t>
  </si>
  <si>
    <t>J3L2T2</t>
  </si>
  <si>
    <t>J3L2T6</t>
  </si>
  <si>
    <t>J3L2T7</t>
  </si>
  <si>
    <t>J3L2T8</t>
  </si>
  <si>
    <t>J3L2V1</t>
  </si>
  <si>
    <t>J3L2V2</t>
  </si>
  <si>
    <t>J3L2V3</t>
  </si>
  <si>
    <t>J3L2V4</t>
  </si>
  <si>
    <t>J3L2V5</t>
  </si>
  <si>
    <t>J3L2V9</t>
  </si>
  <si>
    <t>J3L3P9</t>
  </si>
  <si>
    <t>J3L4E7</t>
  </si>
  <si>
    <t>J3L4E8</t>
  </si>
  <si>
    <t>J3L4E9</t>
  </si>
  <si>
    <t>J3L4G1</t>
  </si>
  <si>
    <t>J3L4G4</t>
  </si>
  <si>
    <t>J3L4G8</t>
  </si>
  <si>
    <t>J3L4G9</t>
  </si>
  <si>
    <t>J3L4H1</t>
  </si>
  <si>
    <t>J3L4H2</t>
  </si>
  <si>
    <t>J3L4H3</t>
  </si>
  <si>
    <t>J3L4H4</t>
  </si>
  <si>
    <t>J3L4H5</t>
  </si>
  <si>
    <t>J3L4H6</t>
  </si>
  <si>
    <t>J3L4H7</t>
  </si>
  <si>
    <t>J3L4H8</t>
  </si>
  <si>
    <t>J3L4H9</t>
  </si>
  <si>
    <t>J3L4J1</t>
  </si>
  <si>
    <t>J3L4J2</t>
  </si>
  <si>
    <t>J3L4J3</t>
  </si>
  <si>
    <t>J3L4J4</t>
  </si>
  <si>
    <t>J3L4J5</t>
  </si>
  <si>
    <t>J3L4J6</t>
  </si>
  <si>
    <t>J3L4J7</t>
  </si>
  <si>
    <t>J3L4J8</t>
  </si>
  <si>
    <t>J3L4J9</t>
  </si>
  <si>
    <t>J3L4K5</t>
  </si>
  <si>
    <t>J3L4K6</t>
  </si>
  <si>
    <t>J3L4K7</t>
  </si>
  <si>
    <t>J3L4L4</t>
  </si>
  <si>
    <t>J3L4L5</t>
  </si>
  <si>
    <t>J3L4L6</t>
  </si>
  <si>
    <t>J3L4M2</t>
  </si>
  <si>
    <t>J3L4N6</t>
  </si>
  <si>
    <t>J3L4P3</t>
  </si>
  <si>
    <t>J3L4P4</t>
  </si>
  <si>
    <t>J3L4R6</t>
  </si>
  <si>
    <t>J3L4R8</t>
  </si>
  <si>
    <t>J3L4S1</t>
  </si>
  <si>
    <t>J3L4S2</t>
  </si>
  <si>
    <t>J3L4S7</t>
  </si>
  <si>
    <t>J3L4T4</t>
  </si>
  <si>
    <t>J3L4T5</t>
  </si>
  <si>
    <t>J3L4T6</t>
  </si>
  <si>
    <t>J3L4V1</t>
  </si>
  <si>
    <t>J3L4V6</t>
  </si>
  <si>
    <t>J3L4V8</t>
  </si>
  <si>
    <t>J3L4V9</t>
  </si>
  <si>
    <t>J3L4W5</t>
  </si>
  <si>
    <t>J3L4X5</t>
  </si>
  <si>
    <t>J3L4X6</t>
  </si>
  <si>
    <t>J3L4X8</t>
  </si>
  <si>
    <t>J3L4Y2</t>
  </si>
  <si>
    <t>J3L4Y9</t>
  </si>
  <si>
    <t>J3L4Z1</t>
  </si>
  <si>
    <t>J3L4Z2</t>
  </si>
  <si>
    <t>J3L4Z3</t>
  </si>
  <si>
    <t>J3L4Z4</t>
  </si>
  <si>
    <t>J3L4Z5</t>
  </si>
  <si>
    <t>J3L4Z6</t>
  </si>
  <si>
    <t>J3L4Z7</t>
  </si>
  <si>
    <t>J3L5A5</t>
  </si>
  <si>
    <t>J3L5B8</t>
  </si>
  <si>
    <t>J3L5B9</t>
  </si>
  <si>
    <t>J3L5C3</t>
  </si>
  <si>
    <t>J3L5C7</t>
  </si>
  <si>
    <t>J3L5E1</t>
  </si>
  <si>
    <t>J3L5E4</t>
  </si>
  <si>
    <t>J3L5E6</t>
  </si>
  <si>
    <t>J3L5E8</t>
  </si>
  <si>
    <t>J3L5G2</t>
  </si>
  <si>
    <t>J3L5G7</t>
  </si>
  <si>
    <t>J3L5H5</t>
  </si>
  <si>
    <t>J3L5K9</t>
  </si>
  <si>
    <t>J3L5L1</t>
  </si>
  <si>
    <t>J3L5L3</t>
  </si>
  <si>
    <t>J3L5L5</t>
  </si>
  <si>
    <t>J3L5L6</t>
  </si>
  <si>
    <t>J3L5L9</t>
  </si>
  <si>
    <t>J3L5M1</t>
  </si>
  <si>
    <t>J3L5M2</t>
  </si>
  <si>
    <t>J3L5M3</t>
  </si>
  <si>
    <t>J3L5M4</t>
  </si>
  <si>
    <t>J3L5R4</t>
  </si>
  <si>
    <t>J3L5R9</t>
  </si>
  <si>
    <t>J3L5S1</t>
  </si>
  <si>
    <t>J3L5S3</t>
  </si>
  <si>
    <t>J3L5S8</t>
  </si>
  <si>
    <t>J3L5T7</t>
  </si>
  <si>
    <t>J3L5T9</t>
  </si>
  <si>
    <t>J3L5V1</t>
  </si>
  <si>
    <t>J3L5V2</t>
  </si>
  <si>
    <t>J3L5W3</t>
  </si>
  <si>
    <t>J3L5X3</t>
  </si>
  <si>
    <t>J3L5X4</t>
  </si>
  <si>
    <t>J3L5X5</t>
  </si>
  <si>
    <t>J3L5Y1</t>
  </si>
  <si>
    <t>J3L5Z1</t>
  </si>
  <si>
    <t>J3L6E4</t>
  </si>
  <si>
    <t>J3L6E5</t>
  </si>
  <si>
    <t>J3L6E7</t>
  </si>
  <si>
    <t>J3L6E8</t>
  </si>
  <si>
    <t>J3L6E9</t>
  </si>
  <si>
    <t>J3L6G8</t>
  </si>
  <si>
    <t>J3L6H5</t>
  </si>
  <si>
    <t>J3L6H6</t>
  </si>
  <si>
    <t>J3L6H9</t>
  </si>
  <si>
    <t>J3L6J5</t>
  </si>
  <si>
    <t>J3L6J6</t>
  </si>
  <si>
    <t>J3L6J8</t>
  </si>
  <si>
    <t>J3L6K5</t>
  </si>
  <si>
    <t>J3L6L2</t>
  </si>
  <si>
    <t>J3L6L5</t>
  </si>
  <si>
    <t>J3L6L8</t>
  </si>
  <si>
    <t>J3L6V1</t>
  </si>
  <si>
    <t>J3L6V2</t>
  </si>
  <si>
    <t>J3L6V3</t>
  </si>
  <si>
    <t>J3L6V5</t>
  </si>
  <si>
    <t>J3L6V6</t>
  </si>
  <si>
    <t>J3L6V8</t>
  </si>
  <si>
    <t>J3L6X2</t>
  </si>
  <si>
    <t>J3L6X5</t>
  </si>
  <si>
    <t>J3L6X6</t>
  </si>
  <si>
    <t>J3L6X7</t>
  </si>
  <si>
    <t>J3L6Y2</t>
  </si>
  <si>
    <t>J3L6Y5</t>
  </si>
  <si>
    <t>J3L6Y6</t>
  </si>
  <si>
    <t>J3L6Y8</t>
  </si>
  <si>
    <t>J3L6Z6</t>
  </si>
  <si>
    <t>J3L7A1</t>
  </si>
  <si>
    <t>J3L7A3</t>
  </si>
  <si>
    <t>J3L7A8</t>
  </si>
  <si>
    <t>J3L7A9</t>
  </si>
  <si>
    <t>J3L7B4</t>
  </si>
  <si>
    <t>J3M0A2</t>
  </si>
  <si>
    <t>J3M0A3</t>
  </si>
  <si>
    <t>J3M0A6</t>
  </si>
  <si>
    <t>J3M0A7</t>
  </si>
  <si>
    <t>J3M0A8</t>
  </si>
  <si>
    <t>J3M0A9</t>
  </si>
  <si>
    <t>J3M0B2</t>
  </si>
  <si>
    <t>J3M0B3</t>
  </si>
  <si>
    <t>J3M0B4</t>
  </si>
  <si>
    <t>J3M0B5</t>
  </si>
  <si>
    <t>J3M0B6</t>
  </si>
  <si>
    <t>J3M0B7</t>
  </si>
  <si>
    <t>J3M0B8</t>
  </si>
  <si>
    <t>J3M0B9</t>
  </si>
  <si>
    <t>J3M0C2</t>
  </si>
  <si>
    <t>J3M0C3</t>
  </si>
  <si>
    <t>J3M0C4</t>
  </si>
  <si>
    <t>J3M0C5</t>
  </si>
  <si>
    <t>J3M0C6</t>
  </si>
  <si>
    <t>J3M0C7</t>
  </si>
  <si>
    <t>J3M0C8</t>
  </si>
  <si>
    <t>J3M0C9</t>
  </si>
  <si>
    <t>J3M0E1</t>
  </si>
  <si>
    <t>J3M0E2</t>
  </si>
  <si>
    <t>J3M0E3</t>
  </si>
  <si>
    <t>J3M0E5</t>
  </si>
  <si>
    <t>J3M0E6</t>
  </si>
  <si>
    <t>J3M0E7</t>
  </si>
  <si>
    <t>J3M0E8</t>
  </si>
  <si>
    <t>J3M0E9</t>
  </si>
  <si>
    <t>J3M0G1</t>
  </si>
  <si>
    <t>J3M0G2</t>
  </si>
  <si>
    <t>J3M0G3</t>
  </si>
  <si>
    <t>J3M1A2</t>
  </si>
  <si>
    <t>J3M1A4</t>
  </si>
  <si>
    <t>J3M1A5</t>
  </si>
  <si>
    <t>J3M1A6</t>
  </si>
  <si>
    <t>J3M1A8</t>
  </si>
  <si>
    <t>J3M1B2</t>
  </si>
  <si>
    <t>J3M1B3</t>
  </si>
  <si>
    <t>J3M1B4</t>
  </si>
  <si>
    <t>J3M1B5</t>
  </si>
  <si>
    <t>J3M1B6</t>
  </si>
  <si>
    <t>J3M1B7</t>
  </si>
  <si>
    <t>J3M1B8</t>
  </si>
  <si>
    <t>J3M1B9</t>
  </si>
  <si>
    <t>J3M1C1</t>
  </si>
  <si>
    <t>J3M1C2</t>
  </si>
  <si>
    <t>J3M1C3</t>
  </si>
  <si>
    <t>J3M1C4</t>
  </si>
  <si>
    <t>J3M1C5</t>
  </si>
  <si>
    <t>J3M1C6</t>
  </si>
  <si>
    <t>J3M1C7</t>
  </si>
  <si>
    <t>J3M1C8</t>
  </si>
  <si>
    <t>J3M1C9</t>
  </si>
  <si>
    <t>J3M1E1</t>
  </si>
  <si>
    <t>J3M1E2</t>
  </si>
  <si>
    <t>J3M1E3</t>
  </si>
  <si>
    <t>J3M1E4</t>
  </si>
  <si>
    <t>J3M1E6</t>
  </si>
  <si>
    <t>J3M1E7</t>
  </si>
  <si>
    <t>J3M1E8</t>
  </si>
  <si>
    <t>J3M1E9</t>
  </si>
  <si>
    <t>J3M1G1</t>
  </si>
  <si>
    <t>J3M1G2</t>
  </si>
  <si>
    <t>J3M1G3</t>
  </si>
  <si>
    <t>J3M1G4</t>
  </si>
  <si>
    <t>J3M1G5</t>
  </si>
  <si>
    <t>J3M1G6</t>
  </si>
  <si>
    <t>J3M1G7</t>
  </si>
  <si>
    <t>J3M1G8</t>
  </si>
  <si>
    <t>J3M1G9</t>
  </si>
  <si>
    <t>J3M1H1</t>
  </si>
  <si>
    <t>J3M1H2</t>
  </si>
  <si>
    <t>J3M1H3</t>
  </si>
  <si>
    <t>J3M1H4</t>
  </si>
  <si>
    <t>J3M1H5</t>
  </si>
  <si>
    <t>J3M1H6</t>
  </si>
  <si>
    <t>J3M1H7</t>
  </si>
  <si>
    <t>J3M1H8</t>
  </si>
  <si>
    <t>J3M1H9</t>
  </si>
  <si>
    <t>J3M1J1</t>
  </si>
  <si>
    <t>J3M1J2</t>
  </si>
  <si>
    <t>J3M1J3</t>
  </si>
  <si>
    <t>J3M1J4</t>
  </si>
  <si>
    <t>J3M1J6</t>
  </si>
  <si>
    <t>J3M1J7</t>
  </si>
  <si>
    <t>J3M1J8</t>
  </si>
  <si>
    <t>J3M1J9</t>
  </si>
  <si>
    <t>J3M1K1</t>
  </si>
  <si>
    <t>J3M1K2</t>
  </si>
  <si>
    <t>J3M1K3</t>
  </si>
  <si>
    <t>J3M1K4</t>
  </si>
  <si>
    <t>J3M1K5</t>
  </si>
  <si>
    <t>J3M1K6</t>
  </si>
  <si>
    <t>J3M1K7</t>
  </si>
  <si>
    <t>J3M1K8</t>
  </si>
  <si>
    <t>J3M1K9</t>
  </si>
  <si>
    <t>J3M1L1</t>
  </si>
  <si>
    <t>J3M1L2</t>
  </si>
  <si>
    <t>J3M1L3</t>
  </si>
  <si>
    <t>J3M1L4</t>
  </si>
  <si>
    <t>J3M1L5</t>
  </si>
  <si>
    <t>J3M1L8</t>
  </si>
  <si>
    <t>J3M1L9</t>
  </si>
  <si>
    <t>J3M1M2</t>
  </si>
  <si>
    <t>J3M1M3</t>
  </si>
  <si>
    <t>J3M1M4</t>
  </si>
  <si>
    <t>J3M1M5</t>
  </si>
  <si>
    <t>J3M1M6</t>
  </si>
  <si>
    <t>J3M1M7</t>
  </si>
  <si>
    <t>J3M1M8</t>
  </si>
  <si>
    <t>J3M1M9</t>
  </si>
  <si>
    <t>J3M1N1</t>
  </si>
  <si>
    <t>J3M1N2</t>
  </si>
  <si>
    <t>J3M1N3</t>
  </si>
  <si>
    <t>J3M1N4</t>
  </si>
  <si>
    <t>J3M1N5</t>
  </si>
  <si>
    <t>J3M1P1</t>
  </si>
  <si>
    <t>J3M1P3</t>
  </si>
  <si>
    <t>J3M1P5</t>
  </si>
  <si>
    <t>J3M1P6</t>
  </si>
  <si>
    <t>J3M1P7</t>
  </si>
  <si>
    <t>J3M1P8</t>
  </si>
  <si>
    <t>J3M1P9</t>
  </si>
  <si>
    <t>J3M1R1</t>
  </si>
  <si>
    <t>J3M1R2</t>
  </si>
  <si>
    <t>J3M1R3</t>
  </si>
  <si>
    <t>J3M1R4</t>
  </si>
  <si>
    <t>J3M1R5</t>
  </si>
  <si>
    <t>J3M1R6</t>
  </si>
  <si>
    <t>J3M1R8</t>
  </si>
  <si>
    <t>J3M1R9</t>
  </si>
  <si>
    <t>J3M1S1</t>
  </si>
  <si>
    <t>J3M1S2</t>
  </si>
  <si>
    <t>J3M1S3</t>
  </si>
  <si>
    <t>J3M1S4</t>
  </si>
  <si>
    <t>J3M1T1</t>
  </si>
  <si>
    <t>J3N0A2</t>
  </si>
  <si>
    <t>J3N0A3</t>
  </si>
  <si>
    <t>J3N0A4</t>
  </si>
  <si>
    <t>J3N0B3</t>
  </si>
  <si>
    <t>J3N0B4</t>
  </si>
  <si>
    <t>J3N0B5</t>
  </si>
  <si>
    <t>J3N0B6</t>
  </si>
  <si>
    <t>J3N1C3</t>
  </si>
  <si>
    <t>J3N1E9</t>
  </si>
  <si>
    <t>J3N1G1</t>
  </si>
  <si>
    <t>J3N1G2</t>
  </si>
  <si>
    <t>J3N1G3</t>
  </si>
  <si>
    <t>J3N1G4</t>
  </si>
  <si>
    <t>J3N1G6</t>
  </si>
  <si>
    <t>J3N1G7</t>
  </si>
  <si>
    <t>J3N1G8</t>
  </si>
  <si>
    <t>J3N1G9</t>
  </si>
  <si>
    <t>J3N1H1</t>
  </si>
  <si>
    <t>J3N1H3</t>
  </si>
  <si>
    <t>J3N1H6</t>
  </si>
  <si>
    <t>J3N1H7</t>
  </si>
  <si>
    <t>J3N1H8</t>
  </si>
  <si>
    <t>J3N1H9</t>
  </si>
  <si>
    <t>J3N1J1</t>
  </si>
  <si>
    <t>J3N1J2</t>
  </si>
  <si>
    <t>J3N1J3</t>
  </si>
  <si>
    <t>J3N1J4</t>
  </si>
  <si>
    <t>J3N1J5</t>
  </si>
  <si>
    <t>J3N1J6</t>
  </si>
  <si>
    <t>J3N1J7</t>
  </si>
  <si>
    <t>J3N1J8</t>
  </si>
  <si>
    <t>J3N1J9</t>
  </si>
  <si>
    <t>J3N1K1</t>
  </si>
  <si>
    <t>J3N1K2</t>
  </si>
  <si>
    <t>J3N1K3</t>
  </si>
  <si>
    <t>J3N1K4</t>
  </si>
  <si>
    <t>J3N1K5</t>
  </si>
  <si>
    <t>J3N1L1</t>
  </si>
  <si>
    <t>J3N1L3</t>
  </si>
  <si>
    <t>J3N1L6</t>
  </si>
  <si>
    <t>J3N1L7</t>
  </si>
  <si>
    <t>J3N1L9</t>
  </si>
  <si>
    <t>J3N1M4</t>
  </si>
  <si>
    <t>J3N1M5</t>
  </si>
  <si>
    <t>J3N1M6</t>
  </si>
  <si>
    <t>J3N1N4</t>
  </si>
  <si>
    <t>J3N1N5</t>
  </si>
  <si>
    <t>J3N1N6</t>
  </si>
  <si>
    <t>J3N1N7</t>
  </si>
  <si>
    <t>J3N1P9</t>
  </si>
  <si>
    <t>J3N1R8</t>
  </si>
  <si>
    <t>J3N1R9</t>
  </si>
  <si>
    <t>J3N1S1</t>
  </si>
  <si>
    <t>J3N1S3</t>
  </si>
  <si>
    <t>J3N1S4</t>
  </si>
  <si>
    <t>J3N1S7</t>
  </si>
  <si>
    <t>J3N1S8</t>
  </si>
  <si>
    <t>J3N1S9</t>
  </si>
  <si>
    <t>J3N1T2</t>
  </si>
  <si>
    <t>J3N1T3</t>
  </si>
  <si>
    <t>J3N1T5</t>
  </si>
  <si>
    <t>J3N1T6</t>
  </si>
  <si>
    <t>J3N1T7</t>
  </si>
  <si>
    <t>J3N1T8</t>
  </si>
  <si>
    <t>J3N1V7</t>
  </si>
  <si>
    <t>J3N1V9</t>
  </si>
  <si>
    <t>J3N1W1</t>
  </si>
  <si>
    <t>J3N1W4</t>
  </si>
  <si>
    <t>J3N1W5</t>
  </si>
  <si>
    <t>J3N1W6</t>
  </si>
  <si>
    <t>J3N1W7</t>
  </si>
  <si>
    <t>J3N1W8</t>
  </si>
  <si>
    <t>J3N1X2</t>
  </si>
  <si>
    <t>J3N1X3</t>
  </si>
  <si>
    <t>J3N1X4</t>
  </si>
  <si>
    <t>J3N1X5</t>
  </si>
  <si>
    <t>J3N1X6</t>
  </si>
  <si>
    <t>J3N1X7</t>
  </si>
  <si>
    <t>J3N1X8</t>
  </si>
  <si>
    <t>J3N1X9</t>
  </si>
  <si>
    <t>J3N1Y1</t>
  </si>
  <si>
    <t>J3N1Y2</t>
  </si>
  <si>
    <t>J3N1Y3</t>
  </si>
  <si>
    <t>J3N1Y4</t>
  </si>
  <si>
    <t>J3N1Y5</t>
  </si>
  <si>
    <t>J3N1Y7</t>
  </si>
  <si>
    <t>J3N1Y8</t>
  </si>
  <si>
    <t>J3N1Y9</t>
  </si>
  <si>
    <t>J3N1Z1</t>
  </si>
  <si>
    <t>J3N1Z3</t>
  </si>
  <si>
    <t>J3P0B5</t>
  </si>
  <si>
    <t>J3P0B6</t>
  </si>
  <si>
    <t>J3P0B7</t>
  </si>
  <si>
    <t>J3P0B8</t>
  </si>
  <si>
    <t>J3P0B9</t>
  </si>
  <si>
    <t>J3P0C1</t>
  </si>
  <si>
    <t>J3P0C2</t>
  </si>
  <si>
    <t>J3P0H1</t>
  </si>
  <si>
    <t>J3P1A1</t>
  </si>
  <si>
    <t>J3P1A2</t>
  </si>
  <si>
    <t>J3P1A3</t>
  </si>
  <si>
    <t>J3P1A4</t>
  </si>
  <si>
    <t>J3P1A5</t>
  </si>
  <si>
    <t>J3P1A6</t>
  </si>
  <si>
    <t>J3P1A7</t>
  </si>
  <si>
    <t>J3P1A8</t>
  </si>
  <si>
    <t>J3P1A9</t>
  </si>
  <si>
    <t>J3P1B1</t>
  </si>
  <si>
    <t>J3P1B7</t>
  </si>
  <si>
    <t>J3P1B9</t>
  </si>
  <si>
    <t>J3P1C2</t>
  </si>
  <si>
    <t>J3P1C4</t>
  </si>
  <si>
    <t>J3P1C7</t>
  </si>
  <si>
    <t>J3P2M7</t>
  </si>
  <si>
    <t>J3P3Y7</t>
  </si>
  <si>
    <t>J3P4B4</t>
  </si>
  <si>
    <t>J3P4B5</t>
  </si>
  <si>
    <t>J3P4B6</t>
  </si>
  <si>
    <t>J3P4E3</t>
  </si>
  <si>
    <t>J3P4E4</t>
  </si>
  <si>
    <t>J3P4G1</t>
  </si>
  <si>
    <t>J3P4G2</t>
  </si>
  <si>
    <t>J3P4G3</t>
  </si>
  <si>
    <t>J3P4G4</t>
  </si>
  <si>
    <t>J3P4J3</t>
  </si>
  <si>
    <t>J3P4J4</t>
  </si>
  <si>
    <t>J3P4J5</t>
  </si>
  <si>
    <t>J3P4J6</t>
  </si>
  <si>
    <t>J3P4M2</t>
  </si>
  <si>
    <t>J3P4M4</t>
  </si>
  <si>
    <t>J3P4M5</t>
  </si>
  <si>
    <t>J3P4M6</t>
  </si>
  <si>
    <t>J3P4M7</t>
  </si>
  <si>
    <t>J3P4R2</t>
  </si>
  <si>
    <t>J3P4R3</t>
  </si>
  <si>
    <t>J3P4R5</t>
  </si>
  <si>
    <t>J3P4R7</t>
  </si>
  <si>
    <t>J3P6A6</t>
  </si>
  <si>
    <t>J3P6A7</t>
  </si>
  <si>
    <t>J3P6A8</t>
  </si>
  <si>
    <t>J3P6A9</t>
  </si>
  <si>
    <t>J3P6B1</t>
  </si>
  <si>
    <t>J3P6B2</t>
  </si>
  <si>
    <t>J3P6B3</t>
  </si>
  <si>
    <t>J3P6B5</t>
  </si>
  <si>
    <t>J3P6B6</t>
  </si>
  <si>
    <t>J3P6B7</t>
  </si>
  <si>
    <t>J3P6B8</t>
  </si>
  <si>
    <t>J3P6B9</t>
  </si>
  <si>
    <t>J3P6C2</t>
  </si>
  <si>
    <t>J3P6C3</t>
  </si>
  <si>
    <t>J3P6C4</t>
  </si>
  <si>
    <t>J3P6C6</t>
  </si>
  <si>
    <t>J3P6C7</t>
  </si>
  <si>
    <t>J3P6H9</t>
  </si>
  <si>
    <t>J3P6J1</t>
  </si>
  <si>
    <t>J3P6J2</t>
  </si>
  <si>
    <t>J3P6J3</t>
  </si>
  <si>
    <t>J3P6J5</t>
  </si>
  <si>
    <t>J3P6L8</t>
  </si>
  <si>
    <t>J3P6L9</t>
  </si>
  <si>
    <t>J3P6M1</t>
  </si>
  <si>
    <t>J3P6S6</t>
  </si>
  <si>
    <t>J3P6Y3</t>
  </si>
  <si>
    <t>J3P7B7</t>
  </si>
  <si>
    <t>J3P7B8</t>
  </si>
  <si>
    <t>J3P7E3</t>
  </si>
  <si>
    <t>J3P7V8</t>
  </si>
  <si>
    <t>J3P7W8</t>
  </si>
  <si>
    <t>J3P7X3</t>
  </si>
  <si>
    <t>J3P7X4</t>
  </si>
  <si>
    <t>J3P7X5</t>
  </si>
  <si>
    <t>J3P7X7</t>
  </si>
  <si>
    <t>J3P7Y3</t>
  </si>
  <si>
    <t>J3P7Z2</t>
  </si>
  <si>
    <t>J3P8A1</t>
  </si>
  <si>
    <t>J3P8A2</t>
  </si>
  <si>
    <t>J3P8E1</t>
  </si>
  <si>
    <t>J3T0A2</t>
  </si>
  <si>
    <t>J3T1E4</t>
  </si>
  <si>
    <t>J3T1E5</t>
  </si>
  <si>
    <t>J3T1G6</t>
  </si>
  <si>
    <t>J3T1G8</t>
  </si>
  <si>
    <t>J3T1G9</t>
  </si>
  <si>
    <t>J3T1H1</t>
  </si>
  <si>
    <t>J3T1H2</t>
  </si>
  <si>
    <t>J3T1H5</t>
  </si>
  <si>
    <t>J3T1H6</t>
  </si>
  <si>
    <t>J3T1H7</t>
  </si>
  <si>
    <t>J3T1H9</t>
  </si>
  <si>
    <t>J3T1N8</t>
  </si>
  <si>
    <t>J3T1S4</t>
  </si>
  <si>
    <t>J3T1W4</t>
  </si>
  <si>
    <t>J3T1X2</t>
  </si>
  <si>
    <t>J3T1X9</t>
  </si>
  <si>
    <t>J3T1Z3</t>
  </si>
  <si>
    <t>J3V0A1</t>
  </si>
  <si>
    <t>J3V0A3</t>
  </si>
  <si>
    <t>J3V0A4</t>
  </si>
  <si>
    <t>J3V0A5</t>
  </si>
  <si>
    <t>J3V0A8</t>
  </si>
  <si>
    <t>J3V0A9</t>
  </si>
  <si>
    <t>J3V0B4</t>
  </si>
  <si>
    <t>J3V0B7</t>
  </si>
  <si>
    <t>J3V0B8</t>
  </si>
  <si>
    <t>J3V0B9</t>
  </si>
  <si>
    <t>J3V0C1</t>
  </si>
  <si>
    <t>J3V0C2</t>
  </si>
  <si>
    <t>J3V0C3</t>
  </si>
  <si>
    <t>J3V0C4</t>
  </si>
  <si>
    <t>J3V0C6</t>
  </si>
  <si>
    <t>J3V0C7</t>
  </si>
  <si>
    <t>J3V0C8</t>
  </si>
  <si>
    <t>J3V0C9</t>
  </si>
  <si>
    <t>J3V0E2</t>
  </si>
  <si>
    <t>J3V0E3</t>
  </si>
  <si>
    <t>J3V0E7</t>
  </si>
  <si>
    <t>J3V0E8</t>
  </si>
  <si>
    <t>J3V0E9</t>
  </si>
  <si>
    <t>J3V0G4</t>
  </si>
  <si>
    <t>J3V0G5</t>
  </si>
  <si>
    <t>J3V0G9</t>
  </si>
  <si>
    <t>J3V0H1</t>
  </si>
  <si>
    <t>J3V0H2</t>
  </si>
  <si>
    <t>J3V1A8</t>
  </si>
  <si>
    <t>J3V1A9</t>
  </si>
  <si>
    <t>J3V1B1</t>
  </si>
  <si>
    <t>J3V1B2</t>
  </si>
  <si>
    <t>J3V1B9</t>
  </si>
  <si>
    <t>J3V1J7</t>
  </si>
  <si>
    <t>J3V1M9</t>
  </si>
  <si>
    <t>J3V1N1</t>
  </si>
  <si>
    <t>J3V1N5</t>
  </si>
  <si>
    <t>J3V1S3</t>
  </si>
  <si>
    <t>J3V2T1</t>
  </si>
  <si>
    <t>J3V2W9</t>
  </si>
  <si>
    <t>J3V2X1</t>
  </si>
  <si>
    <t>J3V2Z3</t>
  </si>
  <si>
    <t>J3V3B2</t>
  </si>
  <si>
    <t>J3V3B3</t>
  </si>
  <si>
    <t>J3V3C9</t>
  </si>
  <si>
    <t>J3V3E3</t>
  </si>
  <si>
    <t>J3V3E4</t>
  </si>
  <si>
    <t>J3V4P6</t>
  </si>
  <si>
    <t>J3V4P7</t>
  </si>
  <si>
    <t>J3V4P8</t>
  </si>
  <si>
    <t>J3V4P9</t>
  </si>
  <si>
    <t>J3V4T4</t>
  </si>
  <si>
    <t>J3V5G8</t>
  </si>
  <si>
    <t>J3V5G9</t>
  </si>
  <si>
    <t>J3V5H1</t>
  </si>
  <si>
    <t>J3V5H9</t>
  </si>
  <si>
    <t>J3V5J4</t>
  </si>
  <si>
    <t>J3V5J5</t>
  </si>
  <si>
    <t>J3V5J6</t>
  </si>
  <si>
    <t>J3V5J8</t>
  </si>
  <si>
    <t>J3V5J9</t>
  </si>
  <si>
    <t>J3V5K1</t>
  </si>
  <si>
    <t>J3V5K2</t>
  </si>
  <si>
    <t>J3V5K3</t>
  </si>
  <si>
    <t>J3V5K4</t>
  </si>
  <si>
    <t>J3V5W1</t>
  </si>
  <si>
    <t>J3V6A6</t>
  </si>
  <si>
    <t>J3V6A7</t>
  </si>
  <si>
    <t>J3V6A8</t>
  </si>
  <si>
    <t>J3V6B1</t>
  </si>
  <si>
    <t>J3V6B2</t>
  </si>
  <si>
    <t>J3V6B6</t>
  </si>
  <si>
    <t>J3V6C3</t>
  </si>
  <si>
    <t>J3V6C5</t>
  </si>
  <si>
    <t>J3V6C7</t>
  </si>
  <si>
    <t>J3V6E6</t>
  </si>
  <si>
    <t>J3V6G1</t>
  </si>
  <si>
    <t>J3V6H1</t>
  </si>
  <si>
    <t>J3V6J1</t>
  </si>
  <si>
    <t>J3V6J6</t>
  </si>
  <si>
    <t>J3V6J7</t>
  </si>
  <si>
    <t>J3V6J8</t>
  </si>
  <si>
    <t>J3V6J9</t>
  </si>
  <si>
    <t>J3V6K1</t>
  </si>
  <si>
    <t>J3V6K2</t>
  </si>
  <si>
    <t>J3V6K8</t>
  </si>
  <si>
    <t>J3V6L3</t>
  </si>
  <si>
    <t>J3V6L4</t>
  </si>
  <si>
    <t>J3V6L5</t>
  </si>
  <si>
    <t>J3V6L6</t>
  </si>
  <si>
    <t>J3V6L7</t>
  </si>
  <si>
    <t>J3V6L8</t>
  </si>
  <si>
    <t>J3V6L9</t>
  </si>
  <si>
    <t>J3V6N8</t>
  </si>
  <si>
    <t>J3V6P3</t>
  </si>
  <si>
    <t>J3V6P4</t>
  </si>
  <si>
    <t>J3V6P5</t>
  </si>
  <si>
    <t>J3V6P6</t>
  </si>
  <si>
    <t>J3V6P7</t>
  </si>
  <si>
    <t>J3V6P8</t>
  </si>
  <si>
    <t>J3V6P9</t>
  </si>
  <si>
    <t>J3V6R1</t>
  </si>
  <si>
    <t>J3V6R6</t>
  </si>
  <si>
    <t>J3V6R7</t>
  </si>
  <si>
    <t>J3Y0A5</t>
  </si>
  <si>
    <t>J3Y0A6</t>
  </si>
  <si>
    <t>J3Y0A7</t>
  </si>
  <si>
    <t>J3Y0B5</t>
  </si>
  <si>
    <t>J3Y0B6</t>
  </si>
  <si>
    <t>J3Y0E2</t>
  </si>
  <si>
    <t>J3Y0E5</t>
  </si>
  <si>
    <t>J3Y0G2</t>
  </si>
  <si>
    <t>J3Y0G3</t>
  </si>
  <si>
    <t>J3Y0H7</t>
  </si>
  <si>
    <t>J3Y0H9</t>
  </si>
  <si>
    <t>J3Y0J2</t>
  </si>
  <si>
    <t>J3Y0L4</t>
  </si>
  <si>
    <t>J3Y0L5</t>
  </si>
  <si>
    <t>J3Y3R5</t>
  </si>
  <si>
    <t>J3Y3R7</t>
  </si>
  <si>
    <t>J3Y3R8</t>
  </si>
  <si>
    <t>J3Y3R9</t>
  </si>
  <si>
    <t>J3Y3S2</t>
  </si>
  <si>
    <t>J3Y3S3</t>
  </si>
  <si>
    <t>J3Y3S4</t>
  </si>
  <si>
    <t>J3Y3S5</t>
  </si>
  <si>
    <t>J3Y3S6</t>
  </si>
  <si>
    <t>J3Y5E2</t>
  </si>
  <si>
    <t>J3Y5E5</t>
  </si>
  <si>
    <t>J3Y5E6</t>
  </si>
  <si>
    <t>J3Y5E9</t>
  </si>
  <si>
    <t>J3Y5G1</t>
  </si>
  <si>
    <t>J3Y5G3</t>
  </si>
  <si>
    <t>J3Y5H3</t>
  </si>
  <si>
    <t>J3Y5J6</t>
  </si>
  <si>
    <t>J3Y5J7</t>
  </si>
  <si>
    <t>J3Y5J8</t>
  </si>
  <si>
    <t>J3Y5K2</t>
  </si>
  <si>
    <t>J3Y5M4</t>
  </si>
  <si>
    <t>J3Y5P1</t>
  </si>
  <si>
    <t>J3Y5P2</t>
  </si>
  <si>
    <t>J3Y5P3</t>
  </si>
  <si>
    <t>J3Y5P4</t>
  </si>
  <si>
    <t>J3Y5P5</t>
  </si>
  <si>
    <t>J3Y5P6</t>
  </si>
  <si>
    <t>J3Y5P7</t>
  </si>
  <si>
    <t>J3Y5P8</t>
  </si>
  <si>
    <t>J3Y5Z7</t>
  </si>
  <si>
    <t>J3Y6K2</t>
  </si>
  <si>
    <t>J3Y7M3</t>
  </si>
  <si>
    <t>J3Y7W3</t>
  </si>
  <si>
    <t>J3Y7Z6</t>
  </si>
  <si>
    <t>J3Y8G8</t>
  </si>
  <si>
    <t>J3Y8K7</t>
  </si>
  <si>
    <t>J3Y8L2</t>
  </si>
  <si>
    <t>J3Y8M6</t>
  </si>
  <si>
    <t>J3Y8N5</t>
  </si>
  <si>
    <t>J3Y8N7</t>
  </si>
  <si>
    <t>J3Y8S6</t>
  </si>
  <si>
    <t>J3Y8S7</t>
  </si>
  <si>
    <t>J3Y8T3</t>
  </si>
  <si>
    <t>J3Y8T4</t>
  </si>
  <si>
    <t>J3Y8T5</t>
  </si>
  <si>
    <t>J3Y8X5</t>
  </si>
  <si>
    <t>J3Y9C1</t>
  </si>
  <si>
    <t>J3Y9C2</t>
  </si>
  <si>
    <t>J3Y9C7</t>
  </si>
  <si>
    <t>J3Y9E4</t>
  </si>
  <si>
    <t>J3Y9H1</t>
  </si>
  <si>
    <t>J3Y9H3</t>
  </si>
  <si>
    <t>J3Y9J5</t>
  </si>
  <si>
    <t>J3Y9J9</t>
  </si>
  <si>
    <t>J3Y9K7</t>
  </si>
  <si>
    <t>J3Y9K8</t>
  </si>
  <si>
    <t>J3Y9L1</t>
  </si>
  <si>
    <t>J3Z0A5</t>
  </si>
  <si>
    <t>J3Z0A6</t>
  </si>
  <si>
    <t>J3Z0A7</t>
  </si>
  <si>
    <t>J3Z0A8</t>
  </si>
  <si>
    <t>J3Z0A9</t>
  </si>
  <si>
    <t>J3Z0B1</t>
  </si>
  <si>
    <t>J3Z0B2</t>
  </si>
  <si>
    <t>J3Z0B3</t>
  </si>
  <si>
    <t>J3Z0B4</t>
  </si>
  <si>
    <t>J3Z0B5</t>
  </si>
  <si>
    <t>J3Z0B6</t>
  </si>
  <si>
    <t>J3Z0B7</t>
  </si>
  <si>
    <t>J3Z0B8</t>
  </si>
  <si>
    <t>J3Z0B9</t>
  </si>
  <si>
    <t>J3Z0C1</t>
  </si>
  <si>
    <t>J3Z0C2</t>
  </si>
  <si>
    <t>J3Z0C3</t>
  </si>
  <si>
    <t>J3Z0C4</t>
  </si>
  <si>
    <t>J3Z1A2</t>
  </si>
  <si>
    <t>J3Z1A5</t>
  </si>
  <si>
    <t>J3Z1A8</t>
  </si>
  <si>
    <t>J3Z1A9</t>
  </si>
  <si>
    <t>J3Z1B1</t>
  </si>
  <si>
    <t>J3Z1B4</t>
  </si>
  <si>
    <t>J3Z1B5</t>
  </si>
  <si>
    <t>J3Z1B6</t>
  </si>
  <si>
    <t>J3Z1B7</t>
  </si>
  <si>
    <t>J3Z1B9</t>
  </si>
  <si>
    <t>J3Z1C2</t>
  </si>
  <si>
    <t>J3Z1C4</t>
  </si>
  <si>
    <t>J3Z1C6</t>
  </si>
  <si>
    <t>J3Z1C8</t>
  </si>
  <si>
    <t>J3Z1C9</t>
  </si>
  <si>
    <t>J3Z1E1</t>
  </si>
  <si>
    <t>J3Z1E2</t>
  </si>
  <si>
    <t>J3Z1E3</t>
  </si>
  <si>
    <t>J3Z1E4</t>
  </si>
  <si>
    <t>J3Z1E5</t>
  </si>
  <si>
    <t>J3Z1E6</t>
  </si>
  <si>
    <t>J3Z1E7</t>
  </si>
  <si>
    <t>J3Z1E8</t>
  </si>
  <si>
    <t>J3Z1E9</t>
  </si>
  <si>
    <t>J3Z1G1</t>
  </si>
  <si>
    <t>J3Z1G2</t>
  </si>
  <si>
    <t>J3Z1G6</t>
  </si>
  <si>
    <t>J3Z1H3</t>
  </si>
  <si>
    <t>J3Z1H4</t>
  </si>
  <si>
    <t>J3Z1H5</t>
  </si>
  <si>
    <t>J3Z1H6</t>
  </si>
  <si>
    <t>J3Z1H9</t>
  </si>
  <si>
    <t>J3Z1J3</t>
  </si>
  <si>
    <t>J3Z1J6</t>
  </si>
  <si>
    <t>J3Z1J7</t>
  </si>
  <si>
    <t>J3Z1J8</t>
  </si>
  <si>
    <t>J3Z1J9</t>
  </si>
  <si>
    <t>J3Z1K1</t>
  </si>
  <si>
    <t>J3Z1K2</t>
  </si>
  <si>
    <t>J4X0A1</t>
  </si>
  <si>
    <t>J4X0A3</t>
  </si>
  <si>
    <t>J4X0A4</t>
  </si>
  <si>
    <t>J4X0A5</t>
  </si>
  <si>
    <t>J4X1A3</t>
  </si>
  <si>
    <t>J4X1A9</t>
  </si>
  <si>
    <t>J4X1B2</t>
  </si>
  <si>
    <t>J4X1C7</t>
  </si>
  <si>
    <t>J4X1E5</t>
  </si>
  <si>
    <t>J4X1E6</t>
  </si>
  <si>
    <t>J4X1G7</t>
  </si>
  <si>
    <t>J4X1G8</t>
  </si>
  <si>
    <t>J4X1H1</t>
  </si>
  <si>
    <t>J4X1W5</t>
  </si>
  <si>
    <t>J4X2L2</t>
  </si>
  <si>
    <t>J4X2L3</t>
  </si>
  <si>
    <t>J4X2L4</t>
  </si>
  <si>
    <t>J4X2L5</t>
  </si>
  <si>
    <t>J4X2L6</t>
  </si>
  <si>
    <t>J4X2L7</t>
  </si>
  <si>
    <t>J4X2L8</t>
  </si>
  <si>
    <t>J4X2L9</t>
  </si>
  <si>
    <t>J4X2M1</t>
  </si>
  <si>
    <t>J4X2M2</t>
  </si>
  <si>
    <t>J4X2M3</t>
  </si>
  <si>
    <t>J4X2M4</t>
  </si>
  <si>
    <t>J4X2M5</t>
  </si>
  <si>
    <t>J4X2M6</t>
  </si>
  <si>
    <t>J4X2P5</t>
  </si>
  <si>
    <t>J4X2P6</t>
  </si>
  <si>
    <t>J4X2R1</t>
  </si>
  <si>
    <t>J4X2R2</t>
  </si>
  <si>
    <t>J4X2R3</t>
  </si>
  <si>
    <t>J4X2T7</t>
  </si>
  <si>
    <t>J4X2T8</t>
  </si>
  <si>
    <t>J4X2V3</t>
  </si>
  <si>
    <t>J4X2V4</t>
  </si>
  <si>
    <t>J4X2V6</t>
  </si>
  <si>
    <t>J4X2V8</t>
  </si>
  <si>
    <t>J4X2W1</t>
  </si>
  <si>
    <t>J4X2W2</t>
  </si>
  <si>
    <t>J4X2W5</t>
  </si>
  <si>
    <t>J4X2W6</t>
  </si>
  <si>
    <t>J4X2W7</t>
  </si>
  <si>
    <t>J4X2W8</t>
  </si>
  <si>
    <t>J4X2X9</t>
  </si>
  <si>
    <t>J4X2Y1</t>
  </si>
  <si>
    <t>J4X2Y2</t>
  </si>
  <si>
    <t>J4X2Y3</t>
  </si>
  <si>
    <t>J4X2Y4</t>
  </si>
  <si>
    <t>J4X2Y5</t>
  </si>
  <si>
    <t>J4X2Y7</t>
  </si>
  <si>
    <t>J4X2Z1</t>
  </si>
  <si>
    <t>J4X2Z2</t>
  </si>
  <si>
    <t>J4X2Z3</t>
  </si>
  <si>
    <t>J4X2Z4</t>
  </si>
  <si>
    <t>J4X2Z5</t>
  </si>
  <si>
    <t>J4X2Z9</t>
  </si>
  <si>
    <t>J4X3A1</t>
  </si>
  <si>
    <t>J4X3A2</t>
  </si>
  <si>
    <t>J4X3A4</t>
  </si>
  <si>
    <t>J4X3A5</t>
  </si>
  <si>
    <t>J4X3A6</t>
  </si>
  <si>
    <t>J4X3A7</t>
  </si>
  <si>
    <t>J4X3A8</t>
  </si>
  <si>
    <t>J4X3B1</t>
  </si>
  <si>
    <t>J4Y0A1</t>
  </si>
  <si>
    <t>J4Y0A2</t>
  </si>
  <si>
    <t>J4Y0A3</t>
  </si>
  <si>
    <t>J4Y0A4</t>
  </si>
  <si>
    <t>J4Y0A6</t>
  </si>
  <si>
    <t>J4Y0A7</t>
  </si>
  <si>
    <t>J4Y0A8</t>
  </si>
  <si>
    <t>J4Y0B1</t>
  </si>
  <si>
    <t>J4Y0B2</t>
  </si>
  <si>
    <t>J4Y0B7</t>
  </si>
  <si>
    <t>J4Y0C4</t>
  </si>
  <si>
    <t>J4Y0C5</t>
  </si>
  <si>
    <t>J4Y0C6</t>
  </si>
  <si>
    <t>J4Y0C8</t>
  </si>
  <si>
    <t>J4Y0C9</t>
  </si>
  <si>
    <t>J4Y0E1</t>
  </si>
  <si>
    <t>J4Y0E4</t>
  </si>
  <si>
    <t>J4Y0E5</t>
  </si>
  <si>
    <t>J4Y0G1</t>
  </si>
  <si>
    <t>J4Y0G5</t>
  </si>
  <si>
    <t>J4Y2J3</t>
  </si>
  <si>
    <t>J4Y2P3</t>
  </si>
  <si>
    <t>J4Y2P4</t>
  </si>
  <si>
    <t>J4Y2P6</t>
  </si>
  <si>
    <t>J4Y2R2</t>
  </si>
  <si>
    <t>J4Y2R3</t>
  </si>
  <si>
    <t>J4Y2R4</t>
  </si>
  <si>
    <t>J4Y2T9</t>
  </si>
  <si>
    <t>J4Y2V7</t>
  </si>
  <si>
    <t>J4Y2X3</t>
  </si>
  <si>
    <t>J4Y2X4</t>
  </si>
  <si>
    <t>J4Y2X6</t>
  </si>
  <si>
    <t>J4Y2X7</t>
  </si>
  <si>
    <t>J4Y2X9</t>
  </si>
  <si>
    <t>J4Y2Y1</t>
  </si>
  <si>
    <t>J4Y2Y2</t>
  </si>
  <si>
    <t>J4Y2Y3</t>
  </si>
  <si>
    <t>J4Y2Y4</t>
  </si>
  <si>
    <t>J4Y2Y5</t>
  </si>
  <si>
    <t>J4Y2Y6</t>
  </si>
  <si>
    <t>J4Y2Y7</t>
  </si>
  <si>
    <t>J4Y2Z2</t>
  </si>
  <si>
    <t>J4Y3A5</t>
  </si>
  <si>
    <t>J4Y3A9</t>
  </si>
  <si>
    <t>J4Y3B7</t>
  </si>
  <si>
    <t>J4Y3B8</t>
  </si>
  <si>
    <t>J4Y3C1</t>
  </si>
  <si>
    <t>J4Y3C2</t>
  </si>
  <si>
    <t>J4Y3C4</t>
  </si>
  <si>
    <t>J4Y3C9</t>
  </si>
  <si>
    <t>J4Y3E9</t>
  </si>
  <si>
    <t>J4Y3G9</t>
  </si>
  <si>
    <t>J4Y3H1</t>
  </si>
  <si>
    <t>J4Y3H4</t>
  </si>
  <si>
    <t>J4Y3J2</t>
  </si>
  <si>
    <t>J4Y3J5</t>
  </si>
  <si>
    <t>J4Y3K3</t>
  </si>
  <si>
    <t>J4Y3K5</t>
  </si>
  <si>
    <t>J4Y3K6</t>
  </si>
  <si>
    <t>J5A0A1</t>
  </si>
  <si>
    <t>J5A0A2</t>
  </si>
  <si>
    <t>J5A0A3</t>
  </si>
  <si>
    <t>J5A0A4</t>
  </si>
  <si>
    <t>J5A0A5</t>
  </si>
  <si>
    <t>J5A0A6</t>
  </si>
  <si>
    <t>J5A0A7</t>
  </si>
  <si>
    <t>J5A0A8</t>
  </si>
  <si>
    <t>J5A0A9</t>
  </si>
  <si>
    <t>J5A0B1</t>
  </si>
  <si>
    <t>J5A0B2</t>
  </si>
  <si>
    <t>J5A0B3</t>
  </si>
  <si>
    <t>J5A0B4</t>
  </si>
  <si>
    <t>J5A0B5</t>
  </si>
  <si>
    <t>J5A0B9</t>
  </si>
  <si>
    <t>J5A0C1</t>
  </si>
  <si>
    <t>J5A1A1</t>
  </si>
  <si>
    <t>J5A1A3</t>
  </si>
  <si>
    <t>J5A1A4</t>
  </si>
  <si>
    <t>J5A1A9</t>
  </si>
  <si>
    <t>J5A1B1</t>
  </si>
  <si>
    <t>J5A1B2</t>
  </si>
  <si>
    <t>J5A1B3</t>
  </si>
  <si>
    <t>J5A1B4</t>
  </si>
  <si>
    <t>J5A1B8</t>
  </si>
  <si>
    <t>J5A1B9</t>
  </si>
  <si>
    <t>J5A1C1</t>
  </si>
  <si>
    <t>J5A1C2</t>
  </si>
  <si>
    <t>J5A1C3</t>
  </si>
  <si>
    <t>J5A1C4</t>
  </si>
  <si>
    <t>J5A1C5</t>
  </si>
  <si>
    <t>J5A1C6</t>
  </si>
  <si>
    <t>J5A1C7</t>
  </si>
  <si>
    <t>J5A1C8</t>
  </si>
  <si>
    <t>J5A1C9</t>
  </si>
  <si>
    <t>J5A1E1</t>
  </si>
  <si>
    <t>J5A1E3</t>
  </si>
  <si>
    <t>J5A1E4</t>
  </si>
  <si>
    <t>J5A1E7</t>
  </si>
  <si>
    <t>J5A1E9</t>
  </si>
  <si>
    <t>J5A1K2</t>
  </si>
  <si>
    <t>J5A1L3</t>
  </si>
  <si>
    <t>J5A1L7</t>
  </si>
  <si>
    <t>J5A1L8</t>
  </si>
  <si>
    <t>J5A1L9</t>
  </si>
  <si>
    <t>J5A1N2</t>
  </si>
  <si>
    <t>J5A1N3</t>
  </si>
  <si>
    <t>J5A1N4</t>
  </si>
  <si>
    <t>J5A1R5</t>
  </si>
  <si>
    <t>J5A2A4</t>
  </si>
  <si>
    <t>J5A2A6</t>
  </si>
  <si>
    <t>J5A2A7</t>
  </si>
  <si>
    <t>J5A2A8</t>
  </si>
  <si>
    <t>J5A2A9</t>
  </si>
  <si>
    <t>J5A2B1</t>
  </si>
  <si>
    <t>J5A2B2</t>
  </si>
  <si>
    <t>J5A2B3</t>
  </si>
  <si>
    <t>J5A2B4</t>
  </si>
  <si>
    <t>J5A2B5</t>
  </si>
  <si>
    <t>J5A2B6</t>
  </si>
  <si>
    <t>J5A2B7</t>
  </si>
  <si>
    <t>J5A2C2</t>
  </si>
  <si>
    <t>J5A2E1</t>
  </si>
  <si>
    <t>J5A2E2</t>
  </si>
  <si>
    <t>J5A2E4</t>
  </si>
  <si>
    <t>J5A2E6</t>
  </si>
  <si>
    <t>J5A2H3</t>
  </si>
  <si>
    <t>J5A2H4</t>
  </si>
  <si>
    <t>J5A2H6</t>
  </si>
  <si>
    <t>J5A2H7</t>
  </si>
  <si>
    <t>J5A2J5</t>
  </si>
  <si>
    <t>J5A2L5</t>
  </si>
  <si>
    <t>J5A2M5</t>
  </si>
  <si>
    <t>J5A2P9</t>
  </si>
  <si>
    <t>J5A2R4</t>
  </si>
  <si>
    <t>J5B0A2</t>
  </si>
  <si>
    <t>J5B1A1</t>
  </si>
  <si>
    <t>J5B1A2</t>
  </si>
  <si>
    <t>J5B1A3</t>
  </si>
  <si>
    <t>J5B1A4</t>
  </si>
  <si>
    <t>J5B1A5</t>
  </si>
  <si>
    <t>J5B1A6</t>
  </si>
  <si>
    <t>J5B1B1</t>
  </si>
  <si>
    <t>J5B1B2</t>
  </si>
  <si>
    <t>J5B1B3</t>
  </si>
  <si>
    <t>J5B1B4</t>
  </si>
  <si>
    <t>J5B1B5</t>
  </si>
  <si>
    <t>J5B1B6</t>
  </si>
  <si>
    <t>J5B1B7</t>
  </si>
  <si>
    <t>J5B1B8</t>
  </si>
  <si>
    <t>J5B1B9</t>
  </si>
  <si>
    <t>J5B1C1</t>
  </si>
  <si>
    <t>J5B1C2</t>
  </si>
  <si>
    <t>J5B1C3</t>
  </si>
  <si>
    <t>J5B1C4</t>
  </si>
  <si>
    <t>J5B1C5</t>
  </si>
  <si>
    <t>J5B1C6</t>
  </si>
  <si>
    <t>J5B1C7</t>
  </si>
  <si>
    <t>J5B1C8</t>
  </si>
  <si>
    <t>J5B1C9</t>
  </si>
  <si>
    <t>J5B1E1</t>
  </si>
  <si>
    <t>J5B1E2</t>
  </si>
  <si>
    <t>J5B1E3</t>
  </si>
  <si>
    <t>J5B1E5</t>
  </si>
  <si>
    <t>J5B1E6</t>
  </si>
  <si>
    <t>J5B1E7</t>
  </si>
  <si>
    <t>J5B1E9</t>
  </si>
  <si>
    <t>J5B1G6</t>
  </si>
  <si>
    <t>J5B1G7</t>
  </si>
  <si>
    <t>J5B1H2</t>
  </si>
  <si>
    <t>J5B1H9</t>
  </si>
  <si>
    <t>J5B1L9</t>
  </si>
  <si>
    <t>J5B1S5</t>
  </si>
  <si>
    <t>J5B1S8</t>
  </si>
  <si>
    <t>J5B1S9</t>
  </si>
  <si>
    <t>J5B1T2</t>
  </si>
  <si>
    <t>J5B1T4</t>
  </si>
  <si>
    <t>J5B1T9</t>
  </si>
  <si>
    <t>J5B1V2</t>
  </si>
  <si>
    <t>J5B1V3</t>
  </si>
  <si>
    <t>J5B1V4</t>
  </si>
  <si>
    <t>J5B1V5</t>
  </si>
  <si>
    <t>J5B1V6</t>
  </si>
  <si>
    <t>J5B1V7</t>
  </si>
  <si>
    <t>J5B1V8</t>
  </si>
  <si>
    <t>J5B1V9</t>
  </si>
  <si>
    <t>J5B1W1</t>
  </si>
  <si>
    <t>J5B1W2</t>
  </si>
  <si>
    <t>J5B1W3</t>
  </si>
  <si>
    <t>J5B1W4</t>
  </si>
  <si>
    <t>J5B1W5</t>
  </si>
  <si>
    <t>J5B1W6</t>
  </si>
  <si>
    <t>J5B1W7</t>
  </si>
  <si>
    <t>J5B1W8</t>
  </si>
  <si>
    <t>J5B1W9</t>
  </si>
  <si>
    <t>J5B1X1</t>
  </si>
  <si>
    <t>J5B1X2</t>
  </si>
  <si>
    <t>J5B1X3</t>
  </si>
  <si>
    <t>J5B1X4</t>
  </si>
  <si>
    <t>J5B1X5</t>
  </si>
  <si>
    <t>J5B1X6</t>
  </si>
  <si>
    <t>J5B1X7</t>
  </si>
  <si>
    <t>J5B1X8</t>
  </si>
  <si>
    <t>J5B1X9</t>
  </si>
  <si>
    <t>J5B1Y1</t>
  </si>
  <si>
    <t>J5B1Y2</t>
  </si>
  <si>
    <t>J5B1Y3</t>
  </si>
  <si>
    <t>J5B1Y4</t>
  </si>
  <si>
    <t>J5B1Y5</t>
  </si>
  <si>
    <t>J5B1Y6</t>
  </si>
  <si>
    <t>J5B1Y7</t>
  </si>
  <si>
    <t>J5B1Y8</t>
  </si>
  <si>
    <t>J5B1Y9</t>
  </si>
  <si>
    <t>J5B1Z1</t>
  </si>
  <si>
    <t>J5B1Z4</t>
  </si>
  <si>
    <t>J5B1Z6</t>
  </si>
  <si>
    <t>J5B1Z8</t>
  </si>
  <si>
    <t>J5B2A3</t>
  </si>
  <si>
    <t>J5B2A5</t>
  </si>
  <si>
    <t>J5B2J1</t>
  </si>
  <si>
    <t>J5B2J9</t>
  </si>
  <si>
    <t>J5C0A1</t>
  </si>
  <si>
    <t>J5C0A2</t>
  </si>
  <si>
    <t>J5C0A3</t>
  </si>
  <si>
    <t>J5C0A4</t>
  </si>
  <si>
    <t>J5C0A5</t>
  </si>
  <si>
    <t>J5C0A6</t>
  </si>
  <si>
    <t>J5C0A7</t>
  </si>
  <si>
    <t>J5C0A8</t>
  </si>
  <si>
    <t>J5C0A9</t>
  </si>
  <si>
    <t>J5C0B1</t>
  </si>
  <si>
    <t>J5C0B5</t>
  </si>
  <si>
    <t>J5C0B6</t>
  </si>
  <si>
    <t>J5C0B8</t>
  </si>
  <si>
    <t>J5C1A1</t>
  </si>
  <si>
    <t>J5C1A2</t>
  </si>
  <si>
    <t>J5C1A3</t>
  </si>
  <si>
    <t>J5C1A4</t>
  </si>
  <si>
    <t>J5C1A5</t>
  </si>
  <si>
    <t>J5C1A6</t>
  </si>
  <si>
    <t>J5C1A7</t>
  </si>
  <si>
    <t>J5C1A8</t>
  </si>
  <si>
    <t>J5C1A9</t>
  </si>
  <si>
    <t>J5C1B1</t>
  </si>
  <si>
    <t>J5C1B3</t>
  </si>
  <si>
    <t>J5C1E5</t>
  </si>
  <si>
    <t>J5C1E7</t>
  </si>
  <si>
    <t>J5C1E8</t>
  </si>
  <si>
    <t>J5C1E9</t>
  </si>
  <si>
    <t>J5C1G1</t>
  </si>
  <si>
    <t>J5C1G2</t>
  </si>
  <si>
    <t>J5C1G3</t>
  </si>
  <si>
    <t>J5C1G4</t>
  </si>
  <si>
    <t>J5C1G5</t>
  </si>
  <si>
    <t>J5C1G6</t>
  </si>
  <si>
    <t>J5C1G7</t>
  </si>
  <si>
    <t>J5C1G8</t>
  </si>
  <si>
    <t>J5C1H1</t>
  </si>
  <si>
    <t>J5C1H2</t>
  </si>
  <si>
    <t>J5C1H3</t>
  </si>
  <si>
    <t>J5C1H4</t>
  </si>
  <si>
    <t>J5C1H5</t>
  </si>
  <si>
    <t>J5C1H6</t>
  </si>
  <si>
    <t>J5C1H7</t>
  </si>
  <si>
    <t>J5C1H8</t>
  </si>
  <si>
    <t>J5C1H9</t>
  </si>
  <si>
    <t>J5C1J1</t>
  </si>
  <si>
    <t>J5C1J2</t>
  </si>
  <si>
    <t>J5C1J3</t>
  </si>
  <si>
    <t>J5C1J4</t>
  </si>
  <si>
    <t>J5C1J5</t>
  </si>
  <si>
    <t>J5C1J6</t>
  </si>
  <si>
    <t>J5C1J7</t>
  </si>
  <si>
    <t>J5C1J8</t>
  </si>
  <si>
    <t>J5C1J9</t>
  </si>
  <si>
    <t>J5C1K1</t>
  </si>
  <si>
    <t>J5C1K2</t>
  </si>
  <si>
    <t>J5C1K3</t>
  </si>
  <si>
    <t>J5C1K4</t>
  </si>
  <si>
    <t>J5C1K5</t>
  </si>
  <si>
    <t>J5C1K6</t>
  </si>
  <si>
    <t>J5C1K7</t>
  </si>
  <si>
    <t>J5C1K8</t>
  </si>
  <si>
    <t>J5C1K9</t>
  </si>
  <si>
    <t>J5C1L1</t>
  </si>
  <si>
    <t>J5C1L2</t>
  </si>
  <si>
    <t>J5C1L3</t>
  </si>
  <si>
    <t>J5C1L4</t>
  </si>
  <si>
    <t>J5C1L5</t>
  </si>
  <si>
    <t>J5C1L6</t>
  </si>
  <si>
    <t>J5C1L7</t>
  </si>
  <si>
    <t>J5C1M1</t>
  </si>
  <si>
    <t>J5C1M2</t>
  </si>
  <si>
    <t>J5C1M3</t>
  </si>
  <si>
    <t>J5C1M4</t>
  </si>
  <si>
    <t>J5C1M5</t>
  </si>
  <si>
    <t>J5C1M8</t>
  </si>
  <si>
    <t>J5C1N3</t>
  </si>
  <si>
    <t>J5C1N4</t>
  </si>
  <si>
    <t>J5C1N5</t>
  </si>
  <si>
    <t>J5C1N6</t>
  </si>
  <si>
    <t>J5C1N7</t>
  </si>
  <si>
    <t>J5C1N8</t>
  </si>
  <si>
    <t>J5C1N9</t>
  </si>
  <si>
    <t>J5C1P1</t>
  </si>
  <si>
    <t>J5C1P2</t>
  </si>
  <si>
    <t>J5C1P3</t>
  </si>
  <si>
    <t>J5C1P4</t>
  </si>
  <si>
    <t>J5C1P5</t>
  </si>
  <si>
    <t>J5C1P6</t>
  </si>
  <si>
    <t>J5C1P7</t>
  </si>
  <si>
    <t>J5C1P8</t>
  </si>
  <si>
    <t>J5C1P9</t>
  </si>
  <si>
    <t>J5C1R1</t>
  </si>
  <si>
    <t>J5C1R2</t>
  </si>
  <si>
    <t>J5C1R3</t>
  </si>
  <si>
    <t>J5C1R4</t>
  </si>
  <si>
    <t>J5C1R5</t>
  </si>
  <si>
    <t>J5C1R6</t>
  </si>
  <si>
    <t>J5C1R7</t>
  </si>
  <si>
    <t>J5C1R8</t>
  </si>
  <si>
    <t>J5C1R9</t>
  </si>
  <si>
    <t>J5C1S1</t>
  </si>
  <si>
    <t>J5C1S2</t>
  </si>
  <si>
    <t>J5C1S3</t>
  </si>
  <si>
    <t>J5C1S4</t>
  </si>
  <si>
    <t>J5C1S5</t>
  </si>
  <si>
    <t>J5C1S6</t>
  </si>
  <si>
    <t>J5C1S7</t>
  </si>
  <si>
    <t>J5C1S8</t>
  </si>
  <si>
    <t>J5C1T1</t>
  </si>
  <si>
    <t>J5C1V6</t>
  </si>
  <si>
    <t>J5C1V7</t>
  </si>
  <si>
    <t>J5C1V8</t>
  </si>
  <si>
    <t>J5C1V9</t>
  </si>
  <si>
    <t>J5C1W1</t>
  </si>
  <si>
    <t>J5C1W2</t>
  </si>
  <si>
    <t>J5C1W3</t>
  </si>
  <si>
    <t>J5C1W4</t>
  </si>
  <si>
    <t>J5C1W5</t>
  </si>
  <si>
    <t>J5C1W6</t>
  </si>
  <si>
    <t>J5C1W7</t>
  </si>
  <si>
    <t>J5C1W8</t>
  </si>
  <si>
    <t>J5C1W9</t>
  </si>
  <si>
    <t>J5C1X1</t>
  </si>
  <si>
    <t>J5C1X2</t>
  </si>
  <si>
    <t>J5C1X3</t>
  </si>
  <si>
    <t>J5C1X4</t>
  </si>
  <si>
    <t>J5C1X5</t>
  </si>
  <si>
    <t>J5C1X6</t>
  </si>
  <si>
    <t>J5C1X7</t>
  </si>
  <si>
    <t>J5C1X8</t>
  </si>
  <si>
    <t>J5C1X9</t>
  </si>
  <si>
    <t>J5C1Y1</t>
  </si>
  <si>
    <t>J5C1Y2</t>
  </si>
  <si>
    <t>J5C1Y3</t>
  </si>
  <si>
    <t>J5C1Y4</t>
  </si>
  <si>
    <t>J5C1Y5</t>
  </si>
  <si>
    <t>J5C1Y6</t>
  </si>
  <si>
    <t>J5C1Y7</t>
  </si>
  <si>
    <t>J5C1Y8</t>
  </si>
  <si>
    <t>J5C1Y9</t>
  </si>
  <si>
    <t>J5C1Z2</t>
  </si>
  <si>
    <t>J5C1Z3</t>
  </si>
  <si>
    <t>J5C1Z5</t>
  </si>
  <si>
    <t>J5C1Z6</t>
  </si>
  <si>
    <t>J5C1Z8</t>
  </si>
  <si>
    <t>J5C2A1</t>
  </si>
  <si>
    <t>J5C2A2</t>
  </si>
  <si>
    <t>J5C2A3</t>
  </si>
  <si>
    <t>J5C2A4</t>
  </si>
  <si>
    <t>J5C2A6</t>
  </si>
  <si>
    <t>J5C2A7</t>
  </si>
  <si>
    <t>J5C2A8</t>
  </si>
  <si>
    <t>J5C2A9</t>
  </si>
  <si>
    <t>J5C2B1</t>
  </si>
  <si>
    <t>J5C2B2</t>
  </si>
  <si>
    <t>J5C2B4</t>
  </si>
  <si>
    <t>J5C2B5</t>
  </si>
  <si>
    <t>J5J0A2</t>
  </si>
  <si>
    <t>J5J0B3</t>
  </si>
  <si>
    <t>J5J0C3</t>
  </si>
  <si>
    <t>J5J0C4</t>
  </si>
  <si>
    <t>J5J0C5</t>
  </si>
  <si>
    <t>J5J0C7</t>
  </si>
  <si>
    <t>J5J0G3</t>
  </si>
  <si>
    <t>J5J0G4</t>
  </si>
  <si>
    <t>J5J0G5</t>
  </si>
  <si>
    <t>J5J0G8</t>
  </si>
  <si>
    <t>J5J0H1</t>
  </si>
  <si>
    <t>J5J0H3</t>
  </si>
  <si>
    <t>J5J0J5</t>
  </si>
  <si>
    <t>J5J0J7</t>
  </si>
  <si>
    <t>J5J0J8</t>
  </si>
  <si>
    <t>J5J0J9</t>
  </si>
  <si>
    <t>J5J0K4</t>
  </si>
  <si>
    <t>J5J0K5</t>
  </si>
  <si>
    <t>J5J0K6</t>
  </si>
  <si>
    <t>J5J0K7</t>
  </si>
  <si>
    <t>J5J0K8</t>
  </si>
  <si>
    <t>J5J0K9</t>
  </si>
  <si>
    <t>J5J0L2</t>
  </si>
  <si>
    <t>J5J0L3</t>
  </si>
  <si>
    <t>J5J1A3</t>
  </si>
  <si>
    <t>J5J1B4</t>
  </si>
  <si>
    <t>J5J1B5</t>
  </si>
  <si>
    <t>J5J1B6</t>
  </si>
  <si>
    <t>J5J1B7</t>
  </si>
  <si>
    <t>J5J1B8</t>
  </si>
  <si>
    <t>J5J1C1</t>
  </si>
  <si>
    <t>J5J1C5</t>
  </si>
  <si>
    <t>J5J1C6</t>
  </si>
  <si>
    <t>J5J1C7</t>
  </si>
  <si>
    <t>J5J1C9</t>
  </si>
  <si>
    <t>J5J1E1</t>
  </si>
  <si>
    <t>J5J1E2</t>
  </si>
  <si>
    <t>J5J1E3</t>
  </si>
  <si>
    <t>J5J1E5</t>
  </si>
  <si>
    <t>J5J1E6</t>
  </si>
  <si>
    <t>J5J1E9</t>
  </si>
  <si>
    <t>J5J1G1</t>
  </si>
  <si>
    <t>J5J1G2</t>
  </si>
  <si>
    <t>J5J1G3</t>
  </si>
  <si>
    <t>J5J1G4</t>
  </si>
  <si>
    <t>J5J1G5</t>
  </si>
  <si>
    <t>J5J1G6</t>
  </si>
  <si>
    <t>J5J1G8</t>
  </si>
  <si>
    <t>J5J1G9</t>
  </si>
  <si>
    <t>J5J1H1</t>
  </si>
  <si>
    <t>J5J1H2</t>
  </si>
  <si>
    <t>J5J1H4</t>
  </si>
  <si>
    <t>J5J1H5</t>
  </si>
  <si>
    <t>J5J1H6</t>
  </si>
  <si>
    <t>J5J1H7</t>
  </si>
  <si>
    <t>J5J1H8</t>
  </si>
  <si>
    <t>J5J1H9</t>
  </si>
  <si>
    <t>J5J1J2</t>
  </si>
  <si>
    <t>J5J1J4</t>
  </si>
  <si>
    <t>J5J1K2</t>
  </si>
  <si>
    <t>J5J1K4</t>
  </si>
  <si>
    <t>J5J1L1</t>
  </si>
  <si>
    <t>J5J1M8</t>
  </si>
  <si>
    <t>J5J1M9</t>
  </si>
  <si>
    <t>J5J1N1</t>
  </si>
  <si>
    <t>J5J1N2</t>
  </si>
  <si>
    <t>J5J1N3</t>
  </si>
  <si>
    <t>J5J1N4</t>
  </si>
  <si>
    <t>J5J1N5</t>
  </si>
  <si>
    <t>J5J1N6</t>
  </si>
  <si>
    <t>J5J1N7</t>
  </si>
  <si>
    <t>J5J1N9</t>
  </si>
  <si>
    <t>J5J1P2</t>
  </si>
  <si>
    <t>J5J1P3</t>
  </si>
  <si>
    <t>J5J1R2</t>
  </si>
  <si>
    <t>J5J1S9</t>
  </si>
  <si>
    <t>J5J1T1</t>
  </si>
  <si>
    <t>J5J1T2</t>
  </si>
  <si>
    <t>J5J1T3</t>
  </si>
  <si>
    <t>J5J1T4</t>
  </si>
  <si>
    <t>J5J1T7</t>
  </si>
  <si>
    <t>J5J1T9</t>
  </si>
  <si>
    <t>J5J1X6</t>
  </si>
  <si>
    <t>J5J1Y8</t>
  </si>
  <si>
    <t>J5J1Y9</t>
  </si>
  <si>
    <t>J5J1Z1</t>
  </si>
  <si>
    <t>J5J1Z2</t>
  </si>
  <si>
    <t>J5J1Z3</t>
  </si>
  <si>
    <t>J5J1Z4</t>
  </si>
  <si>
    <t>J5J1Z5</t>
  </si>
  <si>
    <t>J5J1Z6</t>
  </si>
  <si>
    <t>J5J1Z9</t>
  </si>
  <si>
    <t>J5J2A5</t>
  </si>
  <si>
    <t>J5J2G3</t>
  </si>
  <si>
    <t>J5J2H2</t>
  </si>
  <si>
    <t>J5J2L9</t>
  </si>
  <si>
    <t>J5J2P7</t>
  </si>
  <si>
    <t>J5J2P9</t>
  </si>
  <si>
    <t>J5J2R4</t>
  </si>
  <si>
    <t>J5J2R7</t>
  </si>
  <si>
    <t>J5J2R8</t>
  </si>
  <si>
    <t>J5J2R9</t>
  </si>
  <si>
    <t>J5J2S1</t>
  </si>
  <si>
    <t>J5J2S2</t>
  </si>
  <si>
    <t>J5J2T6</t>
  </si>
  <si>
    <t>J5J2V3</t>
  </si>
  <si>
    <t>J5J2V6</t>
  </si>
  <si>
    <t>J5J2V8</t>
  </si>
  <si>
    <t>J5J2V9</t>
  </si>
  <si>
    <t>J5J2W1</t>
  </si>
  <si>
    <t>J5J2W2</t>
  </si>
  <si>
    <t>J5J2Y7</t>
  </si>
  <si>
    <t>J5J2Y9</t>
  </si>
  <si>
    <t>J5L0A1</t>
  </si>
  <si>
    <t>J5L0B4</t>
  </si>
  <si>
    <t>J5L0B9</t>
  </si>
  <si>
    <t>J5L1B5</t>
  </si>
  <si>
    <t>J5L1C6</t>
  </si>
  <si>
    <t>J5L1C7</t>
  </si>
  <si>
    <t>J5L1C9</t>
  </si>
  <si>
    <t>J5L1E1</t>
  </si>
  <si>
    <t>J5L1E2</t>
  </si>
  <si>
    <t>J5L1E4</t>
  </si>
  <si>
    <t>J5L1H4</t>
  </si>
  <si>
    <t>J5L1H9</t>
  </si>
  <si>
    <t>J5L1K9</t>
  </si>
  <si>
    <t>J5L1L4</t>
  </si>
  <si>
    <t>J5L1P1</t>
  </si>
  <si>
    <t>J5L1P3</t>
  </si>
  <si>
    <t>J5L1R4</t>
  </si>
  <si>
    <t>J5L1S2</t>
  </si>
  <si>
    <t>J5L1T6</t>
  </si>
  <si>
    <t>J5L1W7</t>
  </si>
  <si>
    <t>J5L1Z7</t>
  </si>
  <si>
    <t>J5L2B6</t>
  </si>
  <si>
    <t>J5L2C8</t>
  </si>
  <si>
    <t>J5L2E4</t>
  </si>
  <si>
    <t>J5L2G5</t>
  </si>
  <si>
    <t>J5L2G8</t>
  </si>
  <si>
    <t>J5L2H3</t>
  </si>
  <si>
    <t>J5L2H4</t>
  </si>
  <si>
    <t>J5L2H5</t>
  </si>
  <si>
    <t>J5L2J1</t>
  </si>
  <si>
    <t>J5L2L8</t>
  </si>
  <si>
    <t>J5L2P2</t>
  </si>
  <si>
    <t>J5L2P3</t>
  </si>
  <si>
    <t>J5L2S3</t>
  </si>
  <si>
    <t>J5L2T2</t>
  </si>
  <si>
    <t>J5M0H5</t>
  </si>
  <si>
    <t>J5M1Y1</t>
  </si>
  <si>
    <t>J5M1Y5</t>
  </si>
  <si>
    <t>J5M1Y6</t>
  </si>
  <si>
    <t>J5M1Y7</t>
  </si>
  <si>
    <t>J5M1Y8</t>
  </si>
  <si>
    <t>J5M1Y9</t>
  </si>
  <si>
    <t>J5M1Z1</t>
  </si>
  <si>
    <t>J5M1Z2</t>
  </si>
  <si>
    <t>J5M2A2</t>
  </si>
  <si>
    <t>J5M2B8</t>
  </si>
  <si>
    <t>J5M2S8</t>
  </si>
  <si>
    <t>J5M2S9</t>
  </si>
  <si>
    <t>J5M2T1</t>
  </si>
  <si>
    <t>J5M2T2</t>
  </si>
  <si>
    <t>J5M2T3</t>
  </si>
  <si>
    <t>J5M2T4</t>
  </si>
  <si>
    <t>J5M2T5</t>
  </si>
  <si>
    <t>J5M2T6</t>
  </si>
  <si>
    <t>J5M2T7</t>
  </si>
  <si>
    <t>J5M2T8</t>
  </si>
  <si>
    <t>J5M2T9</t>
  </si>
  <si>
    <t>J5M2V1</t>
  </si>
  <si>
    <t>J5M2V2</t>
  </si>
  <si>
    <t>J5M2V3</t>
  </si>
  <si>
    <t>J5M2V8</t>
  </si>
  <si>
    <t>J5M2V9</t>
  </si>
  <si>
    <t>J5M2W1</t>
  </si>
  <si>
    <t>J5M2W2</t>
  </si>
  <si>
    <t>J5M2W3</t>
  </si>
  <si>
    <t>J5M2W4</t>
  </si>
  <si>
    <t>J5M2W5</t>
  </si>
  <si>
    <t>J5M2W7</t>
  </si>
  <si>
    <t>J5M2X1</t>
  </si>
  <si>
    <t>J5M2X2</t>
  </si>
  <si>
    <t>J5M2X3</t>
  </si>
  <si>
    <t>J5M2X4</t>
  </si>
  <si>
    <t>J5M2X5</t>
  </si>
  <si>
    <t>J5M2X6</t>
  </si>
  <si>
    <t>J5M2X7</t>
  </si>
  <si>
    <t>J5M2X8</t>
  </si>
  <si>
    <t>J5M2Z3</t>
  </si>
  <si>
    <t>J5M2Z4</t>
  </si>
  <si>
    <t>J5M3A1</t>
  </si>
  <si>
    <t>J5M3A2</t>
  </si>
  <si>
    <t>J5M3A3</t>
  </si>
  <si>
    <t>J5M3A4</t>
  </si>
  <si>
    <t>J5M3A5</t>
  </si>
  <si>
    <t>J5M3A6</t>
  </si>
  <si>
    <t>J5M3A7</t>
  </si>
  <si>
    <t>J5M3A8</t>
  </si>
  <si>
    <t>J5M3A9</t>
  </si>
  <si>
    <t>J5M3B1</t>
  </si>
  <si>
    <t>J5M3B2</t>
  </si>
  <si>
    <t>J5M3B4</t>
  </si>
  <si>
    <t>J5M3B6</t>
  </si>
  <si>
    <t>J5M3E7</t>
  </si>
  <si>
    <t>J5R0A7</t>
  </si>
  <si>
    <t>J5R0A8</t>
  </si>
  <si>
    <t>J5R0A9</t>
  </si>
  <si>
    <t>J5R0B4</t>
  </si>
  <si>
    <t>J5R0B5</t>
  </si>
  <si>
    <t>J5R0C1</t>
  </si>
  <si>
    <t>J5R0C2</t>
  </si>
  <si>
    <t>J5R0C3</t>
  </si>
  <si>
    <t>J5R0C4</t>
  </si>
  <si>
    <t>J5R0C5</t>
  </si>
  <si>
    <t>J5R0C9</t>
  </si>
  <si>
    <t>J5R0E4</t>
  </si>
  <si>
    <t>J5R0E8</t>
  </si>
  <si>
    <t>J5R0E9</t>
  </si>
  <si>
    <t>J5R0G1</t>
  </si>
  <si>
    <t>J5R0G2</t>
  </si>
  <si>
    <t>J5R0G3</t>
  </si>
  <si>
    <t>J5R0G4</t>
  </si>
  <si>
    <t>J5R0G5</t>
  </si>
  <si>
    <t>J5R0G6</t>
  </si>
  <si>
    <t>J5R0G7</t>
  </si>
  <si>
    <t>J5R0G8</t>
  </si>
  <si>
    <t>J5R0H7</t>
  </si>
  <si>
    <t>J5R0H8</t>
  </si>
  <si>
    <t>J5R0H9</t>
  </si>
  <si>
    <t>J5R0L3</t>
  </si>
  <si>
    <t>J5R0L8</t>
  </si>
  <si>
    <t>J5R0L9</t>
  </si>
  <si>
    <t>J5R0M1</t>
  </si>
  <si>
    <t>J5R0M2</t>
  </si>
  <si>
    <t>J5R1A1</t>
  </si>
  <si>
    <t>J5R1A2</t>
  </si>
  <si>
    <t>J5R1A3</t>
  </si>
  <si>
    <t>J5R1A4</t>
  </si>
  <si>
    <t>J5R1A5</t>
  </si>
  <si>
    <t>J5R1A6</t>
  </si>
  <si>
    <t>J5R1A7</t>
  </si>
  <si>
    <t>J5R1A8</t>
  </si>
  <si>
    <t>J5R1A9</t>
  </si>
  <si>
    <t>J5R1B1</t>
  </si>
  <si>
    <t>J5R1B2</t>
  </si>
  <si>
    <t>J5R1B3</t>
  </si>
  <si>
    <t>J5R1B4</t>
  </si>
  <si>
    <t>J5R1B6</t>
  </si>
  <si>
    <t>J5R1B8</t>
  </si>
  <si>
    <t>J5R1B9</t>
  </si>
  <si>
    <t>J5R1C1</t>
  </si>
  <si>
    <t>J5R1C2</t>
  </si>
  <si>
    <t>J5R1C3</t>
  </si>
  <si>
    <t>J5R1C4</t>
  </si>
  <si>
    <t>J5R1C5</t>
  </si>
  <si>
    <t>J5R1C6</t>
  </si>
  <si>
    <t>J5R1C7</t>
  </si>
  <si>
    <t>J5R1E1</t>
  </si>
  <si>
    <t>J5R1E2</t>
  </si>
  <si>
    <t>J5R1E5</t>
  </si>
  <si>
    <t>J5R1J2</t>
  </si>
  <si>
    <t>J5R1J3</t>
  </si>
  <si>
    <t>J5R1J4</t>
  </si>
  <si>
    <t>J5R1J5</t>
  </si>
  <si>
    <t>J5R1R7</t>
  </si>
  <si>
    <t>J5R1R8</t>
  </si>
  <si>
    <t>J5R1R9</t>
  </si>
  <si>
    <t>J5R1S7</t>
  </si>
  <si>
    <t>J5R1W7</t>
  </si>
  <si>
    <t>J5R1W9</t>
  </si>
  <si>
    <t>J5R1X4</t>
  </si>
  <si>
    <t>J5R1Y7</t>
  </si>
  <si>
    <t>J5R1Y9</t>
  </si>
  <si>
    <t>J5R1Z2</t>
  </si>
  <si>
    <t>J5R1Z9</t>
  </si>
  <si>
    <t>J5R2A4</t>
  </si>
  <si>
    <t>J5R2E4</t>
  </si>
  <si>
    <t>J5R2E5</t>
  </si>
  <si>
    <t>J5R2E6</t>
  </si>
  <si>
    <t>J5R2E7</t>
  </si>
  <si>
    <t>J5R2H4</t>
  </si>
  <si>
    <t>J5R2H5</t>
  </si>
  <si>
    <t>J5R2J3</t>
  </si>
  <si>
    <t>J5R2L4</t>
  </si>
  <si>
    <t>J5R2L5</t>
  </si>
  <si>
    <t>J5R2L7</t>
  </si>
  <si>
    <t>J5R2R1</t>
  </si>
  <si>
    <t>J5R2T2</t>
  </si>
  <si>
    <t>J5R2T7</t>
  </si>
  <si>
    <t>J5R2V1</t>
  </si>
  <si>
    <t>J5R2V2</t>
  </si>
  <si>
    <t>J5R2V5</t>
  </si>
  <si>
    <t>J5R3A3</t>
  </si>
  <si>
    <t>J5R3A9</t>
  </si>
  <si>
    <t>J5R3C3</t>
  </si>
  <si>
    <t>J5R3H1</t>
  </si>
  <si>
    <t>J5R3H2</t>
  </si>
  <si>
    <t>J5R3H4</t>
  </si>
  <si>
    <t>J5R3H5</t>
  </si>
  <si>
    <t>J5R3H6</t>
  </si>
  <si>
    <t>J5R3H7</t>
  </si>
  <si>
    <t>J5R3H8</t>
  </si>
  <si>
    <t>J5R3L4</t>
  </si>
  <si>
    <t>J5R3L5</t>
  </si>
  <si>
    <t>J5R3L6</t>
  </si>
  <si>
    <t>J5R3L8</t>
  </si>
  <si>
    <t>J5R3L9</t>
  </si>
  <si>
    <t>J5R3N3</t>
  </si>
  <si>
    <t>J5R3N5</t>
  </si>
  <si>
    <t>J5R3N6</t>
  </si>
  <si>
    <t>J5R3N7</t>
  </si>
  <si>
    <t>J5R3N8</t>
  </si>
  <si>
    <t>J5R3P3</t>
  </si>
  <si>
    <t>J5R3P5</t>
  </si>
  <si>
    <t>J5R3P6</t>
  </si>
  <si>
    <t>J5R3P7</t>
  </si>
  <si>
    <t>J5R3P8</t>
  </si>
  <si>
    <t>J5R3P9</t>
  </si>
  <si>
    <t>J5R3R1</t>
  </si>
  <si>
    <t>J5R3R2</t>
  </si>
  <si>
    <t>J5R3R3</t>
  </si>
  <si>
    <t>J5R3R4</t>
  </si>
  <si>
    <t>J5R3R5</t>
  </si>
  <si>
    <t>J5R3S3</t>
  </si>
  <si>
    <t>J5R3S6</t>
  </si>
  <si>
    <t>J5R3T2</t>
  </si>
  <si>
    <t>J5R3T3</t>
  </si>
  <si>
    <t>J5R3T4</t>
  </si>
  <si>
    <t>J5R3V1</t>
  </si>
  <si>
    <t>J5R3V2</t>
  </si>
  <si>
    <t>J5R3X3</t>
  </si>
  <si>
    <t>J5R3X5</t>
  </si>
  <si>
    <t>J5R3X6</t>
  </si>
  <si>
    <t>J5R3Z2</t>
  </si>
  <si>
    <t>J5R3Z3</t>
  </si>
  <si>
    <t>J5R4A4</t>
  </si>
  <si>
    <t>J5R4A5</t>
  </si>
  <si>
    <t>J5R4B9</t>
  </si>
  <si>
    <t>J5R4C1</t>
  </si>
  <si>
    <t>J5R4C2</t>
  </si>
  <si>
    <t>J5R4C3</t>
  </si>
  <si>
    <t>J5R4C4</t>
  </si>
  <si>
    <t>J5R4C5</t>
  </si>
  <si>
    <t>J5R4C6</t>
  </si>
  <si>
    <t>J5R4E6</t>
  </si>
  <si>
    <t>J5R4E7</t>
  </si>
  <si>
    <t>J5R4G1</t>
  </si>
  <si>
    <t>J5R4G8</t>
  </si>
  <si>
    <t>J5R4G9</t>
  </si>
  <si>
    <t>J5R4H1</t>
  </si>
  <si>
    <t>J5R4H2</t>
  </si>
  <si>
    <t>J5R4H3</t>
  </si>
  <si>
    <t>J5R4H4</t>
  </si>
  <si>
    <t>J5R4H6</t>
  </si>
  <si>
    <t>J5R4J2</t>
  </si>
  <si>
    <t>J5R4J7</t>
  </si>
  <si>
    <t>J5R4K2</t>
  </si>
  <si>
    <t>J5R4K3</t>
  </si>
  <si>
    <t>J5R4K6</t>
  </si>
  <si>
    <t>J5R4K7</t>
  </si>
  <si>
    <t>J5R4L6</t>
  </si>
  <si>
    <t>J5R4L7</t>
  </si>
  <si>
    <t>J5R4M1</t>
  </si>
  <si>
    <t>J5R4M2</t>
  </si>
  <si>
    <t>J5R4P7</t>
  </si>
  <si>
    <t>J5R4P9</t>
  </si>
  <si>
    <t>J5R4R1</t>
  </si>
  <si>
    <t>J5R4R3</t>
  </si>
  <si>
    <t>J5R4R4</t>
  </si>
  <si>
    <t>J5R4R5</t>
  </si>
  <si>
    <t>J5R4R6</t>
  </si>
  <si>
    <t>J5R4R7</t>
  </si>
  <si>
    <t>J5R4R8</t>
  </si>
  <si>
    <t>J5R4S1</t>
  </si>
  <si>
    <t>J5R4S3</t>
  </si>
  <si>
    <t>J5R4S7</t>
  </si>
  <si>
    <t>J5R4S8</t>
  </si>
  <si>
    <t>J5R4S9</t>
  </si>
  <si>
    <t>J5R4T1</t>
  </si>
  <si>
    <t>J5R4T2</t>
  </si>
  <si>
    <t>J5R4T3</t>
  </si>
  <si>
    <t>J5R4T7</t>
  </si>
  <si>
    <t>J5R4T9</t>
  </si>
  <si>
    <t>J5R4V2</t>
  </si>
  <si>
    <t>J5R4V4</t>
  </si>
  <si>
    <t>J5R4V8</t>
  </si>
  <si>
    <t>J5R4V9</t>
  </si>
  <si>
    <t>J5R4W1</t>
  </si>
  <si>
    <t>J5R4W2</t>
  </si>
  <si>
    <t>J5R4W3</t>
  </si>
  <si>
    <t>J5R4W4</t>
  </si>
  <si>
    <t>J5R4W5</t>
  </si>
  <si>
    <t>J5R4W7</t>
  </si>
  <si>
    <t>J5R4W8</t>
  </si>
  <si>
    <t>J5R4X4</t>
  </si>
  <si>
    <t>J5R4Y1</t>
  </si>
  <si>
    <t>J5R4Y8</t>
  </si>
  <si>
    <t>J5R4Z2</t>
  </si>
  <si>
    <t>J5R4Z3</t>
  </si>
  <si>
    <t>J5R4Z4</t>
  </si>
  <si>
    <t>J5R4Z5</t>
  </si>
  <si>
    <t>J5R4Z6</t>
  </si>
  <si>
    <t>J5R5A7</t>
  </si>
  <si>
    <t>J5R5C7</t>
  </si>
  <si>
    <t>J5R5E1</t>
  </si>
  <si>
    <t>J5R5E8</t>
  </si>
  <si>
    <t>J5R5G4</t>
  </si>
  <si>
    <t>J5R5G5</t>
  </si>
  <si>
    <t>J5R5G6</t>
  </si>
  <si>
    <t>J5R5H8</t>
  </si>
  <si>
    <t>J5R5H9</t>
  </si>
  <si>
    <t>J5R5J1</t>
  </si>
  <si>
    <t>J5R5J2</t>
  </si>
  <si>
    <t>J5R5L2</t>
  </si>
  <si>
    <t>J5R5L7</t>
  </si>
  <si>
    <t>J5R5M7</t>
  </si>
  <si>
    <t>J5R5M8</t>
  </si>
  <si>
    <t>J5R5M9</t>
  </si>
  <si>
    <t>J5R5N1</t>
  </si>
  <si>
    <t>J5R5N2</t>
  </si>
  <si>
    <t>J5R5N3</t>
  </si>
  <si>
    <t>J5R5N4</t>
  </si>
  <si>
    <t>J5R5N8</t>
  </si>
  <si>
    <t>J5R5N9</t>
  </si>
  <si>
    <t>J5R5P1</t>
  </si>
  <si>
    <t>J5R5P2</t>
  </si>
  <si>
    <t>J5R5P3</t>
  </si>
  <si>
    <t>J5R5P8</t>
  </si>
  <si>
    <t>J5R5R7</t>
  </si>
  <si>
    <t>J5R5R9</t>
  </si>
  <si>
    <t>J5R5S5</t>
  </si>
  <si>
    <t>J5R5S6</t>
  </si>
  <si>
    <t>J5R5T8</t>
  </si>
  <si>
    <t>J5R5V3</t>
  </si>
  <si>
    <t>J5R5V4</t>
  </si>
  <si>
    <t>J5R5V8</t>
  </si>
  <si>
    <t>J5R5V9</t>
  </si>
  <si>
    <t>J5R5W6</t>
  </si>
  <si>
    <t>J5R5W8</t>
  </si>
  <si>
    <t>J5R5W9</t>
  </si>
  <si>
    <t>J5R5X1</t>
  </si>
  <si>
    <t>J5R5X3</t>
  </si>
  <si>
    <t>J5R5X4</t>
  </si>
  <si>
    <t>J5R5Y1</t>
  </si>
  <si>
    <t>J5R5Y2</t>
  </si>
  <si>
    <t>J5R5Y3</t>
  </si>
  <si>
    <t>J5R5Y9</t>
  </si>
  <si>
    <t>J5R5Z3</t>
  </si>
  <si>
    <t>J5R5Z4</t>
  </si>
  <si>
    <t>J5R5Z5</t>
  </si>
  <si>
    <t>J5R5Z6</t>
  </si>
  <si>
    <t>J5R5Z8</t>
  </si>
  <si>
    <t>J5R5Z9</t>
  </si>
  <si>
    <t>J5R6A1</t>
  </si>
  <si>
    <t>J5R6A4</t>
  </si>
  <si>
    <t>J5R6A6</t>
  </si>
  <si>
    <t>J5R6A7</t>
  </si>
  <si>
    <t>J5R6B2</t>
  </si>
  <si>
    <t>J5R6B7</t>
  </si>
  <si>
    <t>J5R6B8</t>
  </si>
  <si>
    <t>J5R6B9</t>
  </si>
  <si>
    <t>J5R6C2</t>
  </si>
  <si>
    <t>J5R6C3</t>
  </si>
  <si>
    <t>J5R6E2</t>
  </si>
  <si>
    <t>J5R6E3</t>
  </si>
  <si>
    <t>J5R6E4</t>
  </si>
  <si>
    <t>J5R6E5</t>
  </si>
  <si>
    <t>J5R6E6</t>
  </si>
  <si>
    <t>J5R6G5</t>
  </si>
  <si>
    <t>J5R6G6</t>
  </si>
  <si>
    <t>J5R6G7</t>
  </si>
  <si>
    <t>J5R6H1</t>
  </si>
  <si>
    <t>J5R6H2</t>
  </si>
  <si>
    <t>J5R6H3</t>
  </si>
  <si>
    <t>J5R6H5</t>
  </si>
  <si>
    <t>J5R6H7</t>
  </si>
  <si>
    <t>J5R6H8</t>
  </si>
  <si>
    <t>J5R6H9</t>
  </si>
  <si>
    <t>J5R6J3</t>
  </si>
  <si>
    <t>J5R6J4</t>
  </si>
  <si>
    <t>J5R6J5</t>
  </si>
  <si>
    <t>J5R6J6</t>
  </si>
  <si>
    <t>J5R6J7</t>
  </si>
  <si>
    <t>J5R6J9</t>
  </si>
  <si>
    <t>J5R6K3</t>
  </si>
  <si>
    <t>J5R6K6</t>
  </si>
  <si>
    <t>J5R6K7</t>
  </si>
  <si>
    <t>J5R6K8</t>
  </si>
  <si>
    <t>J5R6L6</t>
  </si>
  <si>
    <t>J5R6L7</t>
  </si>
  <si>
    <t>J5R6L8</t>
  </si>
  <si>
    <t>J5R6L9</t>
  </si>
  <si>
    <t>J5R6M1</t>
  </si>
  <si>
    <t>J5R6M2</t>
  </si>
  <si>
    <t>J5R6M3</t>
  </si>
  <si>
    <t>J5R6M5</t>
  </si>
  <si>
    <t>J5R6M6</t>
  </si>
  <si>
    <t>J5R6M7</t>
  </si>
  <si>
    <t>J5R6N1</t>
  </si>
  <si>
    <t>J5R6N2</t>
  </si>
  <si>
    <t>J5R6N3</t>
  </si>
  <si>
    <t>J5R6N4</t>
  </si>
  <si>
    <t>J5R6P1</t>
  </si>
  <si>
    <t>J5R6P2</t>
  </si>
  <si>
    <t>J5R6P3</t>
  </si>
  <si>
    <t>J5R6P5</t>
  </si>
  <si>
    <t>J5R6P6</t>
  </si>
  <si>
    <t>J5R6R4</t>
  </si>
  <si>
    <t>J5R6S4</t>
  </si>
  <si>
    <t>J5R6T1</t>
  </si>
  <si>
    <t>J5R6T2</t>
  </si>
  <si>
    <t>J5R6T4</t>
  </si>
  <si>
    <t>J5R6T5</t>
  </si>
  <si>
    <t>J5R6T6</t>
  </si>
  <si>
    <t>J5R6T7</t>
  </si>
  <si>
    <t>J5R6V3</t>
  </si>
  <si>
    <t>J5R6V4</t>
  </si>
  <si>
    <t>J5R6V5</t>
  </si>
  <si>
    <t>J5R6V7</t>
  </si>
  <si>
    <t>J5R6V8</t>
  </si>
  <si>
    <t>J5R6V9</t>
  </si>
  <si>
    <t>J5R6W1</t>
  </si>
  <si>
    <t>J5R6W2</t>
  </si>
  <si>
    <t>J5R6W3</t>
  </si>
  <si>
    <t>J5R6W4</t>
  </si>
  <si>
    <t>J5R6W5</t>
  </si>
  <si>
    <t>J5R6W9</t>
  </si>
  <si>
    <t>J5R6X1</t>
  </si>
  <si>
    <t>J5R6X2</t>
  </si>
  <si>
    <t>J5R6X3</t>
  </si>
  <si>
    <t>J5R6X4</t>
  </si>
  <si>
    <t>J5R6X5</t>
  </si>
  <si>
    <t>J5R6X6</t>
  </si>
  <si>
    <t>J5R6X7</t>
  </si>
  <si>
    <t>J5R6X8</t>
  </si>
  <si>
    <t>J5R6Z5</t>
  </si>
  <si>
    <t>J5R6Z6</t>
  </si>
  <si>
    <t>J5R6Z7</t>
  </si>
  <si>
    <t>J5V0A1</t>
  </si>
  <si>
    <t>J5V0A2</t>
  </si>
  <si>
    <t>J5V0A3</t>
  </si>
  <si>
    <t>J5V0A4</t>
  </si>
  <si>
    <t>J5V1A5</t>
  </si>
  <si>
    <t>J5V1A6</t>
  </si>
  <si>
    <t>J5V1A8</t>
  </si>
  <si>
    <t>J5V1A9</t>
  </si>
  <si>
    <t>J5V1B3</t>
  </si>
  <si>
    <t>J5V1B4</t>
  </si>
  <si>
    <t>J5V1B5</t>
  </si>
  <si>
    <t>J5V1B6</t>
  </si>
  <si>
    <t>J5V1B7</t>
  </si>
  <si>
    <t>J5V1B8</t>
  </si>
  <si>
    <t>J5V1C1</t>
  </si>
  <si>
    <t>J5V1C2</t>
  </si>
  <si>
    <t>J5V1C3</t>
  </si>
  <si>
    <t>J5V1C4</t>
  </si>
  <si>
    <t>J5V1C5</t>
  </si>
  <si>
    <t>J5V1C6</t>
  </si>
  <si>
    <t>J5V1C7</t>
  </si>
  <si>
    <t>J5V1C8</t>
  </si>
  <si>
    <t>J5V1C9</t>
  </si>
  <si>
    <t>J5V1E1</t>
  </si>
  <si>
    <t>J5V1E2</t>
  </si>
  <si>
    <t>J5V1E4</t>
  </si>
  <si>
    <t>J5V1E6</t>
  </si>
  <si>
    <t>J5V1E7</t>
  </si>
  <si>
    <t>J5V1E8</t>
  </si>
  <si>
    <t>J5V1E9</t>
  </si>
  <si>
    <t>J5V1G1</t>
  </si>
  <si>
    <t>J5V1G2</t>
  </si>
  <si>
    <t>J5V1G3</t>
  </si>
  <si>
    <t>J5V1G4</t>
  </si>
  <si>
    <t>J5V1G5</t>
  </si>
  <si>
    <t>J5V1G6</t>
  </si>
  <si>
    <t>J5V1G9</t>
  </si>
  <si>
    <t>J5V1H2</t>
  </si>
  <si>
    <t>J5V1H3</t>
  </si>
  <si>
    <t>J5V1H4</t>
  </si>
  <si>
    <t>J5V1H5</t>
  </si>
  <si>
    <t>J5V1H6</t>
  </si>
  <si>
    <t>J5V1H7</t>
  </si>
  <si>
    <t>J5V1H8</t>
  </si>
  <si>
    <t>J5V1H9</t>
  </si>
  <si>
    <t>J5V1J1</t>
  </si>
  <si>
    <t>J5V1J3</t>
  </si>
  <si>
    <t>J5V1J4</t>
  </si>
  <si>
    <t>J5V1J5</t>
  </si>
  <si>
    <t>J5V1J6</t>
  </si>
  <si>
    <t>J5V1J7</t>
  </si>
  <si>
    <t>J5V1J8</t>
  </si>
  <si>
    <t>J5V1J9</t>
  </si>
  <si>
    <t>J5V1K1</t>
  </si>
  <si>
    <t>J5V1K2</t>
  </si>
  <si>
    <t>J5V1K3</t>
  </si>
  <si>
    <t>J5V1K4</t>
  </si>
  <si>
    <t>J5V1K5</t>
  </si>
  <si>
    <t>J5V1K6</t>
  </si>
  <si>
    <t>J5V1K7</t>
  </si>
  <si>
    <t>J5V1K8</t>
  </si>
  <si>
    <t>J5V1K9</t>
  </si>
  <si>
    <t>J5V1L1</t>
  </si>
  <si>
    <t>J5V1L2</t>
  </si>
  <si>
    <t>J5V1L3</t>
  </si>
  <si>
    <t>J5V1L4</t>
  </si>
  <si>
    <t>J5V1L5</t>
  </si>
  <si>
    <t>J5V1L6</t>
  </si>
  <si>
    <t>J5V1L7</t>
  </si>
  <si>
    <t>J5V1L8</t>
  </si>
  <si>
    <t>J5V1L9</t>
  </si>
  <si>
    <t>J5V1M2</t>
  </si>
  <si>
    <t>J5V1M3</t>
  </si>
  <si>
    <t>J5V1M4</t>
  </si>
  <si>
    <t>J5V1M5</t>
  </si>
  <si>
    <t>J5V1M6</t>
  </si>
  <si>
    <t>J5V1M7</t>
  </si>
  <si>
    <t>J5V1M8</t>
  </si>
  <si>
    <t>J5V1M9</t>
  </si>
  <si>
    <t>J5V1N1</t>
  </si>
  <si>
    <t>J5V1N2</t>
  </si>
  <si>
    <t>J5V1N3</t>
  </si>
  <si>
    <t>J5V1N4</t>
  </si>
  <si>
    <t>J5V1N5</t>
  </si>
  <si>
    <t>J5V1N6</t>
  </si>
  <si>
    <t>J5V1N7</t>
  </si>
  <si>
    <t>J5V1N8</t>
  </si>
  <si>
    <t>J5V1N9</t>
  </si>
  <si>
    <t>J5V1P1</t>
  </si>
  <si>
    <t>J5V1P2</t>
  </si>
  <si>
    <t>J5V1P3</t>
  </si>
  <si>
    <t>J5V1P4</t>
  </si>
  <si>
    <t>J5V1P5</t>
  </si>
  <si>
    <t>J5V1P6</t>
  </si>
  <si>
    <t>J5V1P7</t>
  </si>
  <si>
    <t>J5V1P8</t>
  </si>
  <si>
    <t>J5V1P9</t>
  </si>
  <si>
    <t>J5V1R1</t>
  </si>
  <si>
    <t>J5V1R2</t>
  </si>
  <si>
    <t>J5V1R3</t>
  </si>
  <si>
    <t>J5V1R4</t>
  </si>
  <si>
    <t>J5V1R5</t>
  </si>
  <si>
    <t>J5V1R6</t>
  </si>
  <si>
    <t>J5V1R7</t>
  </si>
  <si>
    <t>J5V1R8</t>
  </si>
  <si>
    <t>J5V1R9</t>
  </si>
  <si>
    <t>J5V1S1</t>
  </si>
  <si>
    <t>J5V1S2</t>
  </si>
  <si>
    <t>J5V1S3</t>
  </si>
  <si>
    <t>J5V1S4</t>
  </si>
  <si>
    <t>J5V1S5</t>
  </si>
  <si>
    <t>J5V1S6</t>
  </si>
  <si>
    <t>J5V1S7</t>
  </si>
  <si>
    <t>J5V1S8</t>
  </si>
  <si>
    <t>J5V1S9</t>
  </si>
  <si>
    <t>J5V1T1</t>
  </si>
  <si>
    <t>J5V1T2</t>
  </si>
  <si>
    <t>J5V1T3</t>
  </si>
  <si>
    <t>J5V1T4</t>
  </si>
  <si>
    <t>J5V1T5</t>
  </si>
  <si>
    <t>J5V1T6</t>
  </si>
  <si>
    <t>J5V1T7</t>
  </si>
  <si>
    <t>J5V1T8</t>
  </si>
  <si>
    <t>J5V1T9</t>
  </si>
  <si>
    <t>J5V1V1</t>
  </si>
  <si>
    <t>J5V1V2</t>
  </si>
  <si>
    <t>J5V1V3</t>
  </si>
  <si>
    <t>J5V1V4</t>
  </si>
  <si>
    <t>J5V1V5</t>
  </si>
  <si>
    <t>J5V1V6</t>
  </si>
  <si>
    <t>J5V1V7</t>
  </si>
  <si>
    <t>J5V1V8</t>
  </si>
  <si>
    <t>J5V1V9</t>
  </si>
  <si>
    <t>J5V1W1</t>
  </si>
  <si>
    <t>J5V1W2</t>
  </si>
  <si>
    <t>J5V1W3</t>
  </si>
  <si>
    <t>J5V1W4</t>
  </si>
  <si>
    <t>J5V1W5</t>
  </si>
  <si>
    <t>J5V1W6</t>
  </si>
  <si>
    <t>J5V1W7</t>
  </si>
  <si>
    <t>J5V1W8</t>
  </si>
  <si>
    <t>J5V1W9</t>
  </si>
  <si>
    <t>J5V1X1</t>
  </si>
  <si>
    <t>J5V1X2</t>
  </si>
  <si>
    <t>J5V1X3</t>
  </si>
  <si>
    <t>J5V1X4</t>
  </si>
  <si>
    <t>J5V1X5</t>
  </si>
  <si>
    <t>J5V1X6</t>
  </si>
  <si>
    <t>J5V1X7</t>
  </si>
  <si>
    <t>J5V1X8</t>
  </si>
  <si>
    <t>J5V1Y3</t>
  </si>
  <si>
    <t>J5V1Y4</t>
  </si>
  <si>
    <t>J5V1Y5</t>
  </si>
  <si>
    <t>J5V1Y6</t>
  </si>
  <si>
    <t>J5V1Y7</t>
  </si>
  <si>
    <t>J5V1Y8</t>
  </si>
  <si>
    <t>J5V1Y9</t>
  </si>
  <si>
    <t>J5V1Z1</t>
  </si>
  <si>
    <t>J5V1Z2</t>
  </si>
  <si>
    <t>J5V1Z3</t>
  </si>
  <si>
    <t>J5V1Z4</t>
  </si>
  <si>
    <t>J5V1Z5</t>
  </si>
  <si>
    <t>J5V1Z6</t>
  </si>
  <si>
    <t>J5V1Z7</t>
  </si>
  <si>
    <t>J5V1Z8</t>
  </si>
  <si>
    <t>J5V1Z9</t>
  </si>
  <si>
    <t>J5V2A2</t>
  </si>
  <si>
    <t>J5V2A3</t>
  </si>
  <si>
    <t>J5V2A4</t>
  </si>
  <si>
    <t>J5V2A5</t>
  </si>
  <si>
    <t>J5V2A6</t>
  </si>
  <si>
    <t>J5V2A7</t>
  </si>
  <si>
    <t>J5V2A8</t>
  </si>
  <si>
    <t>J5V2A9</t>
  </si>
  <si>
    <t>J5V2B1</t>
  </si>
  <si>
    <t>J5V2B2</t>
  </si>
  <si>
    <t>J5V2B3</t>
  </si>
  <si>
    <t>J5V2B4</t>
  </si>
  <si>
    <t>J5V2B5</t>
  </si>
  <si>
    <t>J5V2B6</t>
  </si>
  <si>
    <t>J5V2B7</t>
  </si>
  <si>
    <t>J5V2B9</t>
  </si>
  <si>
    <t>J5V2C1</t>
  </si>
  <si>
    <t>J5V2C2</t>
  </si>
  <si>
    <t>J5V2C3</t>
  </si>
  <si>
    <t>J5V2C4</t>
  </si>
  <si>
    <t>J5V2C5</t>
  </si>
  <si>
    <t>J5V2C6</t>
  </si>
  <si>
    <t>J5V2C7</t>
  </si>
  <si>
    <t>J5V2C8</t>
  </si>
  <si>
    <t>J5V2C9</t>
  </si>
  <si>
    <t>J5V2E3</t>
  </si>
  <si>
    <t>J5V2E4</t>
  </si>
  <si>
    <t>J5V2E5</t>
  </si>
  <si>
    <t>J5V2E6</t>
  </si>
  <si>
    <t>J5V2E7</t>
  </si>
  <si>
    <t>J5V2E8</t>
  </si>
  <si>
    <t>J5V2E9</t>
  </si>
  <si>
    <t>J5V2G1</t>
  </si>
  <si>
    <t>J5V2G2</t>
  </si>
  <si>
    <t>J5V2G4</t>
  </si>
  <si>
    <t>J5V2G5</t>
  </si>
  <si>
    <t>J5V2G6</t>
  </si>
  <si>
    <t>J5V2G7</t>
  </si>
  <si>
    <t>J5V2G8</t>
  </si>
  <si>
    <t>J5V2G9</t>
  </si>
  <si>
    <t>J5V2H1</t>
  </si>
  <si>
    <t>J5V2H2</t>
  </si>
  <si>
    <t>J5V2H3</t>
  </si>
  <si>
    <t>J5V2H4</t>
  </si>
  <si>
    <t>J5V2H5</t>
  </si>
  <si>
    <t>J5V2H6</t>
  </si>
  <si>
    <t>J5V2H7</t>
  </si>
  <si>
    <t>J5V2H8</t>
  </si>
  <si>
    <t>J5V2H9</t>
  </si>
  <si>
    <t>J5V2J1</t>
  </si>
  <si>
    <t>J5V2J2</t>
  </si>
  <si>
    <t>J5V2J3</t>
  </si>
  <si>
    <t>J5V2J4</t>
  </si>
  <si>
    <t>J5V2J5</t>
  </si>
  <si>
    <t>J5V2J6</t>
  </si>
  <si>
    <t>J5V2J7</t>
  </si>
  <si>
    <t>J5V2J8</t>
  </si>
  <si>
    <t>J5V2K4</t>
  </si>
  <si>
    <t>J5V2K5</t>
  </si>
  <si>
    <t>J5V2K6</t>
  </si>
  <si>
    <t>J5V2K7</t>
  </si>
  <si>
    <t>J5V2L5</t>
  </si>
  <si>
    <t>J5V2L6</t>
  </si>
  <si>
    <t>J5V2L7</t>
  </si>
  <si>
    <t>J5V2L8</t>
  </si>
  <si>
    <t>J5V2L9</t>
  </si>
  <si>
    <t>J5V2M3</t>
  </si>
  <si>
    <t>J5V2M4</t>
  </si>
  <si>
    <t>J5V2M5</t>
  </si>
  <si>
    <t>J5V2M6</t>
  </si>
  <si>
    <t>J5V2M9</t>
  </si>
  <si>
    <t>J5V2N1</t>
  </si>
  <si>
    <t>J5V2N3</t>
  </si>
  <si>
    <t>J5V2N5</t>
  </si>
  <si>
    <t>J5V2N6</t>
  </si>
  <si>
    <t>J5V2N8</t>
  </si>
  <si>
    <t>J5V2N9</t>
  </si>
  <si>
    <t>J5V2P1</t>
  </si>
  <si>
    <t>J5V2P2</t>
  </si>
  <si>
    <t>J5V2P3</t>
  </si>
  <si>
    <t>J5V2P4</t>
  </si>
  <si>
    <t>J5V2P9</t>
  </si>
  <si>
    <t>J5V2R1</t>
  </si>
  <si>
    <t>J5V2R5</t>
  </si>
  <si>
    <t>J5V2R6</t>
  </si>
  <si>
    <t>J5V2S2</t>
  </si>
  <si>
    <t>J5V2S3</t>
  </si>
  <si>
    <t>J5V2S4</t>
  </si>
  <si>
    <t>J5V2S5</t>
  </si>
  <si>
    <t>J5V2S6</t>
  </si>
  <si>
    <t>J5V2S7</t>
  </si>
  <si>
    <t>J5V2S8</t>
  </si>
  <si>
    <t>J5V2S9</t>
  </si>
  <si>
    <t>J5V2T1</t>
  </si>
  <si>
    <t>J5V2T2</t>
  </si>
  <si>
    <t>J5V2T3</t>
  </si>
  <si>
    <t>J5V2T4</t>
  </si>
  <si>
    <t>J5V2T5</t>
  </si>
  <si>
    <t>J5V2T6</t>
  </si>
  <si>
    <t>J5V2T7</t>
  </si>
  <si>
    <t>J5V2T8</t>
  </si>
  <si>
    <t>J5V2T9</t>
  </si>
  <si>
    <t>J5V2V1</t>
  </si>
  <si>
    <t>J5V2V2</t>
  </si>
  <si>
    <t>J5V2V3</t>
  </si>
  <si>
    <t>J5V2V4</t>
  </si>
  <si>
    <t>J5V2V5</t>
  </si>
  <si>
    <t>J5V2V6</t>
  </si>
  <si>
    <t>J5V2V7</t>
  </si>
  <si>
    <t>J5V2V8</t>
  </si>
  <si>
    <t>J5V2V9</t>
  </si>
  <si>
    <t>J5V2W1</t>
  </si>
  <si>
    <t>J5V2W2</t>
  </si>
  <si>
    <t>J5V2W5</t>
  </si>
  <si>
    <t>J5V2X3</t>
  </si>
  <si>
    <t>J5V2X4</t>
  </si>
  <si>
    <t>J5V2X5</t>
  </si>
  <si>
    <t>J5V2X6</t>
  </si>
  <si>
    <t>J5V2X7</t>
  </si>
  <si>
    <t>J5V2X8</t>
  </si>
  <si>
    <t>J5V2X9</t>
  </si>
  <si>
    <t>J5V2Y1</t>
  </si>
  <si>
    <t>J5V2Y2</t>
  </si>
  <si>
    <t>J5V2Y3</t>
  </si>
  <si>
    <t>J5V2Y4</t>
  </si>
  <si>
    <t>J5V2Y5</t>
  </si>
  <si>
    <t>J5V2Y6</t>
  </si>
  <si>
    <t>J5V2Y8</t>
  </si>
  <si>
    <t>J5V2Y9</t>
  </si>
  <si>
    <t>J5V2Z1</t>
  </si>
  <si>
    <t>J5V2Z2</t>
  </si>
  <si>
    <t>J5V2Z3</t>
  </si>
  <si>
    <t>J5V2Z7</t>
  </si>
  <si>
    <t>J5V2Z8</t>
  </si>
  <si>
    <t>J5V2Z9</t>
  </si>
  <si>
    <t>J5V3A3</t>
  </si>
  <si>
    <t>J5V3A5</t>
  </si>
  <si>
    <t>J5V3A6</t>
  </si>
  <si>
    <t>J5V3A7</t>
  </si>
  <si>
    <t>J5V3A8</t>
  </si>
  <si>
    <t>J5V3A9</t>
  </si>
  <si>
    <t>J5V3B1</t>
  </si>
  <si>
    <t>J5V3B2</t>
  </si>
  <si>
    <t>J5V3B3</t>
  </si>
  <si>
    <t>J5V3B4</t>
  </si>
  <si>
    <t>J5V3B5</t>
  </si>
  <si>
    <t>J5V3B6</t>
  </si>
  <si>
    <t>J5V3B7</t>
  </si>
  <si>
    <t>J5V3B8</t>
  </si>
  <si>
    <t>J5V3B9</t>
  </si>
  <si>
    <t>J5V3C1</t>
  </si>
  <si>
    <t>J5V3C2</t>
  </si>
  <si>
    <t>J5V3C3</t>
  </si>
  <si>
    <t>J5V3C4</t>
  </si>
  <si>
    <t>J5V3C5</t>
  </si>
  <si>
    <t>J5W0A2</t>
  </si>
  <si>
    <t>J5W0A3</t>
  </si>
  <si>
    <t>J5W0A4</t>
  </si>
  <si>
    <t>J5W0A5</t>
  </si>
  <si>
    <t>J5W0A6</t>
  </si>
  <si>
    <t>J5W0B3</t>
  </si>
  <si>
    <t>J5W0B4</t>
  </si>
  <si>
    <t>J5W0B5</t>
  </si>
  <si>
    <t>J5W0B6</t>
  </si>
  <si>
    <t>J5W0B7</t>
  </si>
  <si>
    <t>J5W0C3</t>
  </si>
  <si>
    <t>J5W0G2</t>
  </si>
  <si>
    <t>J5W0G3</t>
  </si>
  <si>
    <t>J5W0G4</t>
  </si>
  <si>
    <t>J5W0G5</t>
  </si>
  <si>
    <t>J5W0L3</t>
  </si>
  <si>
    <t>J5W1A1</t>
  </si>
  <si>
    <t>J5W1A2</t>
  </si>
  <si>
    <t>J5W1A3</t>
  </si>
  <si>
    <t>J5W1A9</t>
  </si>
  <si>
    <t>J5W1B2</t>
  </si>
  <si>
    <t>J5W1B7</t>
  </si>
  <si>
    <t>J5W1B8</t>
  </si>
  <si>
    <t>J5W1B9</t>
  </si>
  <si>
    <t>J5W1C1</t>
  </si>
  <si>
    <t>J5W1C6</t>
  </si>
  <si>
    <t>J5W1C9</t>
  </si>
  <si>
    <t>J5W1E1</t>
  </si>
  <si>
    <t>J5W1E2</t>
  </si>
  <si>
    <t>J5W1E6</t>
  </si>
  <si>
    <t>J5W1E8</t>
  </si>
  <si>
    <t>J5W1G3</t>
  </si>
  <si>
    <t>J5W1G4</t>
  </si>
  <si>
    <t>J5W1G5</t>
  </si>
  <si>
    <t>J5W1G6</t>
  </si>
  <si>
    <t>J5W1G8</t>
  </si>
  <si>
    <t>J5W1G9</t>
  </si>
  <si>
    <t>J5W1H1</t>
  </si>
  <si>
    <t>J5W1H2</t>
  </si>
  <si>
    <t>J5W1H3</t>
  </si>
  <si>
    <t>J5W1H4</t>
  </si>
  <si>
    <t>J5W1H5</t>
  </si>
  <si>
    <t>J5W1H8</t>
  </si>
  <si>
    <t>J5W1H9</t>
  </si>
  <si>
    <t>J5W1J3</t>
  </si>
  <si>
    <t>J5W1J4</t>
  </si>
  <si>
    <t>J5W1J7</t>
  </si>
  <si>
    <t>J5W1K7</t>
  </si>
  <si>
    <t>J5W1K8</t>
  </si>
  <si>
    <t>J5W1K9</t>
  </si>
  <si>
    <t>J5W1L1</t>
  </si>
  <si>
    <t>J5W1L2</t>
  </si>
  <si>
    <t>J5W1L3</t>
  </si>
  <si>
    <t>J5W1L4</t>
  </si>
  <si>
    <t>J5W1L5</t>
  </si>
  <si>
    <t>J5W1L6</t>
  </si>
  <si>
    <t>J5W1L7</t>
  </si>
  <si>
    <t>J5W1L8</t>
  </si>
  <si>
    <t>J5W1L9</t>
  </si>
  <si>
    <t>J5W1M1</t>
  </si>
  <si>
    <t>J5W1M2</t>
  </si>
  <si>
    <t>J5W1M3</t>
  </si>
  <si>
    <t>J5W1M4</t>
  </si>
  <si>
    <t>J5W1M5</t>
  </si>
  <si>
    <t>J5W1M6</t>
  </si>
  <si>
    <t>J5W1M7</t>
  </si>
  <si>
    <t>J5W1M8</t>
  </si>
  <si>
    <t>J5W1M9</t>
  </si>
  <si>
    <t>J5W1N1</t>
  </si>
  <si>
    <t>J5W1N2</t>
  </si>
  <si>
    <t>J5W1N3</t>
  </si>
  <si>
    <t>J5W1N4</t>
  </si>
  <si>
    <t>J5W1N5</t>
  </si>
  <si>
    <t>J5W1N7</t>
  </si>
  <si>
    <t>J5W1N9</t>
  </si>
  <si>
    <t>J5W1P1</t>
  </si>
  <si>
    <t>J5W1P2</t>
  </si>
  <si>
    <t>J5W1P3</t>
  </si>
  <si>
    <t>J5W1P4</t>
  </si>
  <si>
    <t>J5W1P5</t>
  </si>
  <si>
    <t>J5W1P9</t>
  </si>
  <si>
    <t>J5W1R1</t>
  </si>
  <si>
    <t>J5W1R2</t>
  </si>
  <si>
    <t>J5W1R3</t>
  </si>
  <si>
    <t>J5W1R4</t>
  </si>
  <si>
    <t>J5W1R5</t>
  </si>
  <si>
    <t>J5W1R6</t>
  </si>
  <si>
    <t>J5W1R7</t>
  </si>
  <si>
    <t>J5W1R8</t>
  </si>
  <si>
    <t>J5W1R9</t>
  </si>
  <si>
    <t>J5W1S1</t>
  </si>
  <si>
    <t>J5W1S2</t>
  </si>
  <si>
    <t>J5W1S3</t>
  </si>
  <si>
    <t>J5W1S4</t>
  </si>
  <si>
    <t>J5W1S5</t>
  </si>
  <si>
    <t>J5W1S6</t>
  </si>
  <si>
    <t>J5W1S7</t>
  </si>
  <si>
    <t>J5W1S8</t>
  </si>
  <si>
    <t>J5W1S9</t>
  </si>
  <si>
    <t>J5W1T1</t>
  </si>
  <si>
    <t>J5W1T2</t>
  </si>
  <si>
    <t>J5W1T3</t>
  </si>
  <si>
    <t>J5W1T4</t>
  </si>
  <si>
    <t>J5W1T7</t>
  </si>
  <si>
    <t>J5W1T8</t>
  </si>
  <si>
    <t>J5W1T9</t>
  </si>
  <si>
    <t>J5W1V1</t>
  </si>
  <si>
    <t>J5W1V2</t>
  </si>
  <si>
    <t>J5W1V3</t>
  </si>
  <si>
    <t>J5W1V4</t>
  </si>
  <si>
    <t>J5W1V5</t>
  </si>
  <si>
    <t>J5W1V6</t>
  </si>
  <si>
    <t>J5W1V7</t>
  </si>
  <si>
    <t>J5W1V8</t>
  </si>
  <si>
    <t>J5W1V9</t>
  </si>
  <si>
    <t>J5W1W1</t>
  </si>
  <si>
    <t>J5W1W2</t>
  </si>
  <si>
    <t>J5W1W3</t>
  </si>
  <si>
    <t>J5W1W4</t>
  </si>
  <si>
    <t>J5W1W5</t>
  </si>
  <si>
    <t>J5W1W6</t>
  </si>
  <si>
    <t>J5W1W7</t>
  </si>
  <si>
    <t>J5W1W8</t>
  </si>
  <si>
    <t>J5W1W9</t>
  </si>
  <si>
    <t>J5W1X1</t>
  </si>
  <si>
    <t>J5W1X2</t>
  </si>
  <si>
    <t>J5W1X3</t>
  </si>
  <si>
    <t>J5W1X4</t>
  </si>
  <si>
    <t>J5W1X5</t>
  </si>
  <si>
    <t>J5W1X6</t>
  </si>
  <si>
    <t>J5W1X7</t>
  </si>
  <si>
    <t>J5W1X8</t>
  </si>
  <si>
    <t>J5W1X9</t>
  </si>
  <si>
    <t>J5W1Y1</t>
  </si>
  <si>
    <t>J5W1Y2</t>
  </si>
  <si>
    <t>J5W1Y3</t>
  </si>
  <si>
    <t>J5W1Y4</t>
  </si>
  <si>
    <t>J5W1Y5</t>
  </si>
  <si>
    <t>J5W1Y6</t>
  </si>
  <si>
    <t>J5W1Y7</t>
  </si>
  <si>
    <t>J5W1Y8</t>
  </si>
  <si>
    <t>J5W1Y9</t>
  </si>
  <si>
    <t>J5W1Z1</t>
  </si>
  <si>
    <t>J5W1Z4</t>
  </si>
  <si>
    <t>J5W1Z5</t>
  </si>
  <si>
    <t>J5W1Z6</t>
  </si>
  <si>
    <t>J5W2A6</t>
  </si>
  <si>
    <t>J5W2A7</t>
  </si>
  <si>
    <t>J5W2A8</t>
  </si>
  <si>
    <t>J5W2A9</t>
  </si>
  <si>
    <t>J5W2B1</t>
  </si>
  <si>
    <t>J5W2B2</t>
  </si>
  <si>
    <t>J5W2B3</t>
  </si>
  <si>
    <t>J5W2B4</t>
  </si>
  <si>
    <t>J5W2B5</t>
  </si>
  <si>
    <t>J5W2B6</t>
  </si>
  <si>
    <t>J5W2B7</t>
  </si>
  <si>
    <t>J5W2B8</t>
  </si>
  <si>
    <t>J5W2B9</t>
  </si>
  <si>
    <t>J5W2C1</t>
  </si>
  <si>
    <t>J5W2C2</t>
  </si>
  <si>
    <t>J5W2C3</t>
  </si>
  <si>
    <t>J5W2C4</t>
  </si>
  <si>
    <t>J5W2C5</t>
  </si>
  <si>
    <t>J5W2C6</t>
  </si>
  <si>
    <t>J5W2C7</t>
  </si>
  <si>
    <t>J5W2C8</t>
  </si>
  <si>
    <t>J5W2C9</t>
  </si>
  <si>
    <t>J5W2E1</t>
  </si>
  <si>
    <t>J5W2E2</t>
  </si>
  <si>
    <t>J5W2E3</t>
  </si>
  <si>
    <t>J5W2E4</t>
  </si>
  <si>
    <t>J5W2E5</t>
  </si>
  <si>
    <t>J5W2E6</t>
  </si>
  <si>
    <t>J5W2E7</t>
  </si>
  <si>
    <t>J5W2E8</t>
  </si>
  <si>
    <t>J5W2E9</t>
  </si>
  <si>
    <t>J5W2G1</t>
  </si>
  <si>
    <t>J5W2G2</t>
  </si>
  <si>
    <t>J5W2G3</t>
  </si>
  <si>
    <t>J5W2G4</t>
  </si>
  <si>
    <t>J5W2G5</t>
  </si>
  <si>
    <t>J5W2G6</t>
  </si>
  <si>
    <t>J5W2G7</t>
  </si>
  <si>
    <t>J5W2G8</t>
  </si>
  <si>
    <t>J5W2G9</t>
  </si>
  <si>
    <t>J5W2H1</t>
  </si>
  <si>
    <t>J5W2H2</t>
  </si>
  <si>
    <t>J5W2H3</t>
  </si>
  <si>
    <t>J5W2H5</t>
  </si>
  <si>
    <t>J5W2H9</t>
  </si>
  <si>
    <t>J5W2J1</t>
  </si>
  <si>
    <t>J5W2J2</t>
  </si>
  <si>
    <t>J5W2J3</t>
  </si>
  <si>
    <t>J5W2J4</t>
  </si>
  <si>
    <t>J5W2J5</t>
  </si>
  <si>
    <t>J5W2J6</t>
  </si>
  <si>
    <t>J5W2J8</t>
  </si>
  <si>
    <t>J5W2J9</t>
  </si>
  <si>
    <t>J5W2K1</t>
  </si>
  <si>
    <t>J5W2K2</t>
  </si>
  <si>
    <t>J5W2K5</t>
  </si>
  <si>
    <t>J5W2K6</t>
  </si>
  <si>
    <t>J5W2K9</t>
  </si>
  <si>
    <t>J5W2L1</t>
  </si>
  <si>
    <t>J5W2L6</t>
  </si>
  <si>
    <t>J5W2L7</t>
  </si>
  <si>
    <t>J5W2L8</t>
  </si>
  <si>
    <t>J5W2L9</t>
  </si>
  <si>
    <t>J5W2M1</t>
  </si>
  <si>
    <t>J5W2M3</t>
  </si>
  <si>
    <t>J5W2M7</t>
  </si>
  <si>
    <t>J5W2N1</t>
  </si>
  <si>
    <t>J5W2N2</t>
  </si>
  <si>
    <t>J5W2N5</t>
  </si>
  <si>
    <t>J5W2N6</t>
  </si>
  <si>
    <t>J5W2N7</t>
  </si>
  <si>
    <t>J5W2N9</t>
  </si>
  <si>
    <t>J5W2P3</t>
  </si>
  <si>
    <t>J5W2R1</t>
  </si>
  <si>
    <t>J5W2R2</t>
  </si>
  <si>
    <t>J5W2R3</t>
  </si>
  <si>
    <t>J5W2R4</t>
  </si>
  <si>
    <t>J5W2S1</t>
  </si>
  <si>
    <t>J5W2S2</t>
  </si>
  <si>
    <t>J5W2S3</t>
  </si>
  <si>
    <t>J5W2S4</t>
  </si>
  <si>
    <t>J5W2S6</t>
  </si>
  <si>
    <t>J5W2S7</t>
  </si>
  <si>
    <t>J5W2S8</t>
  </si>
  <si>
    <t>J5W2S9</t>
  </si>
  <si>
    <t>J5W2T1</t>
  </si>
  <si>
    <t>J5W2T2</t>
  </si>
  <si>
    <t>J5W2T6</t>
  </si>
  <si>
    <t>J5W2T7</t>
  </si>
  <si>
    <t>J5W2T8</t>
  </si>
  <si>
    <t>J5W2T9</t>
  </si>
  <si>
    <t>J5W2V1</t>
  </si>
  <si>
    <t>J5W2V2</t>
  </si>
  <si>
    <t>J5W2V3</t>
  </si>
  <si>
    <t>J5W2V4</t>
  </si>
  <si>
    <t>J5W2V5</t>
  </si>
  <si>
    <t>J5W2V6</t>
  </si>
  <si>
    <t>J5W2V7</t>
  </si>
  <si>
    <t>J5W2V8</t>
  </si>
  <si>
    <t>J5W2V9</t>
  </si>
  <si>
    <t>J5W2W1</t>
  </si>
  <si>
    <t>J5W2W5</t>
  </si>
  <si>
    <t>J5W2W7</t>
  </si>
  <si>
    <t>J5W2W8</t>
  </si>
  <si>
    <t>J5W2W9</t>
  </si>
  <si>
    <t>J5W2X1</t>
  </si>
  <si>
    <t>J5W2X2</t>
  </si>
  <si>
    <t>J5W2X3</t>
  </si>
  <si>
    <t>J5W2X4</t>
  </si>
  <si>
    <t>J5W2X5</t>
  </si>
  <si>
    <t>J5W2X6</t>
  </si>
  <si>
    <t>J5W2X7</t>
  </si>
  <si>
    <t>J5W2X8</t>
  </si>
  <si>
    <t>J5W2X9</t>
  </si>
  <si>
    <t>J5W2Y1</t>
  </si>
  <si>
    <t>J5W2Y2</t>
  </si>
  <si>
    <t>J5W2Y3</t>
  </si>
  <si>
    <t>J5W2Y4</t>
  </si>
  <si>
    <t>J5W2Y5</t>
  </si>
  <si>
    <t>J5W2Y6</t>
  </si>
  <si>
    <t>J5W2Y7</t>
  </si>
  <si>
    <t>J5W2Y8</t>
  </si>
  <si>
    <t>J5W2Y9</t>
  </si>
  <si>
    <t>J5W2Z1</t>
  </si>
  <si>
    <t>J5W2Z2</t>
  </si>
  <si>
    <t>J5W2Z3</t>
  </si>
  <si>
    <t>J5W2Z4</t>
  </si>
  <si>
    <t>J5W2Z5</t>
  </si>
  <si>
    <t>J5W2Z6</t>
  </si>
  <si>
    <t>J5W2Z7</t>
  </si>
  <si>
    <t>J5W2Z8</t>
  </si>
  <si>
    <t>J5W2Z9</t>
  </si>
  <si>
    <t>J5W3A1</t>
  </si>
  <si>
    <t>J5W3A2</t>
  </si>
  <si>
    <t>J5W3A3</t>
  </si>
  <si>
    <t>J5W3A4</t>
  </si>
  <si>
    <t>J5W3A5</t>
  </si>
  <si>
    <t>J5W3A6</t>
  </si>
  <si>
    <t>J5W3A7</t>
  </si>
  <si>
    <t>J5W3A8</t>
  </si>
  <si>
    <t>J5W3A9</t>
  </si>
  <si>
    <t>J5W3B1</t>
  </si>
  <si>
    <t>J5W3B2</t>
  </si>
  <si>
    <t>J5W3B3</t>
  </si>
  <si>
    <t>J5W3B4</t>
  </si>
  <si>
    <t>J5W3B5</t>
  </si>
  <si>
    <t>J5W3B6</t>
  </si>
  <si>
    <t>J5W3B7</t>
  </si>
  <si>
    <t>J5W3B8</t>
  </si>
  <si>
    <t>J5W3B9</t>
  </si>
  <si>
    <t>J5W3C1</t>
  </si>
  <si>
    <t>J5W3C2</t>
  </si>
  <si>
    <t>J5W3C3</t>
  </si>
  <si>
    <t>J5W3C4</t>
  </si>
  <si>
    <t>J5W3C5</t>
  </si>
  <si>
    <t>J5W3C6</t>
  </si>
  <si>
    <t>J5W3C7</t>
  </si>
  <si>
    <t>J5W3C8</t>
  </si>
  <si>
    <t>J5W3C9</t>
  </si>
  <si>
    <t>J5W3E1</t>
  </si>
  <si>
    <t>J5W3E2</t>
  </si>
  <si>
    <t>J5W3E3</t>
  </si>
  <si>
    <t>J5W3E5</t>
  </si>
  <si>
    <t>J5W3E6</t>
  </si>
  <si>
    <t>J5W3E7</t>
  </si>
  <si>
    <t>J5W3E8</t>
  </si>
  <si>
    <t>J5W3E9</t>
  </si>
  <si>
    <t>J5W3G1</t>
  </si>
  <si>
    <t>J5W3G2</t>
  </si>
  <si>
    <t>J5W3G3</t>
  </si>
  <si>
    <t>J5W3G4</t>
  </si>
  <si>
    <t>J5W3G5</t>
  </si>
  <si>
    <t>J5W3G6</t>
  </si>
  <si>
    <t>J5W3G7</t>
  </si>
  <si>
    <t>J5W3G8</t>
  </si>
  <si>
    <t>J5W3G9</t>
  </si>
  <si>
    <t>J5W3H1</t>
  </si>
  <si>
    <t>J5W3H2</t>
  </si>
  <si>
    <t>J5W3H3</t>
  </si>
  <si>
    <t>J5W3H4</t>
  </si>
  <si>
    <t>J5W3H5</t>
  </si>
  <si>
    <t>J5W3H6</t>
  </si>
  <si>
    <t>J5W3H7</t>
  </si>
  <si>
    <t>J5W3H8</t>
  </si>
  <si>
    <t>J5W3H9</t>
  </si>
  <si>
    <t>J5W3J1</t>
  </si>
  <si>
    <t>J5W3J2</t>
  </si>
  <si>
    <t>J5W3J3</t>
  </si>
  <si>
    <t>J5W3J4</t>
  </si>
  <si>
    <t>J5W3J5</t>
  </si>
  <si>
    <t>J5W3J6</t>
  </si>
  <si>
    <t>J5W3J7</t>
  </si>
  <si>
    <t>J5W3J8</t>
  </si>
  <si>
    <t>J5W3J9</t>
  </si>
  <si>
    <t>J5W3K1</t>
  </si>
  <si>
    <t>J5W3K2</t>
  </si>
  <si>
    <t>J5W3K3</t>
  </si>
  <si>
    <t>J5W3K4</t>
  </si>
  <si>
    <t>J5W3K5</t>
  </si>
  <si>
    <t>J5W3K6</t>
  </si>
  <si>
    <t>J5W3K7</t>
  </si>
  <si>
    <t>J5W3K8</t>
  </si>
  <si>
    <t>J5W3K9</t>
  </si>
  <si>
    <t>J5W3L1</t>
  </si>
  <si>
    <t>J5W3L2</t>
  </si>
  <si>
    <t>J5W3L3</t>
  </si>
  <si>
    <t>J5W3L4</t>
  </si>
  <si>
    <t>J5W3L5</t>
  </si>
  <si>
    <t>J5W3L6</t>
  </si>
  <si>
    <t>J5W3L7</t>
  </si>
  <si>
    <t>J5W3L8</t>
  </si>
  <si>
    <t>J5W3L9</t>
  </si>
  <si>
    <t>J5W3M1</t>
  </si>
  <si>
    <t>J5W3M2</t>
  </si>
  <si>
    <t>J5W3M3</t>
  </si>
  <si>
    <t>J5W3M4</t>
  </si>
  <si>
    <t>J5W3M5</t>
  </si>
  <si>
    <t>J5W3M6</t>
  </si>
  <si>
    <t>J5W3M7</t>
  </si>
  <si>
    <t>J5W3N1</t>
  </si>
  <si>
    <t>J5W3N2</t>
  </si>
  <si>
    <t>J5W3N4</t>
  </si>
  <si>
    <t>J5W3N5</t>
  </si>
  <si>
    <t>J5W3P3</t>
  </si>
  <si>
    <t>J5W3P4</t>
  </si>
  <si>
    <t>J5W3P6</t>
  </si>
  <si>
    <t>J5W3P7</t>
  </si>
  <si>
    <t>J5W3R1</t>
  </si>
  <si>
    <t>J5W3R2</t>
  </si>
  <si>
    <t>J5W3R3</t>
  </si>
  <si>
    <t>J5W3R4</t>
  </si>
  <si>
    <t>J5W3R5</t>
  </si>
  <si>
    <t>J5W3R6</t>
  </si>
  <si>
    <t>J5W3R7</t>
  </si>
  <si>
    <t>J5W3R8</t>
  </si>
  <si>
    <t>J5W3R9</t>
  </si>
  <si>
    <t>J5W3S1</t>
  </si>
  <si>
    <t>J5W3S2</t>
  </si>
  <si>
    <t>J5W3S4</t>
  </si>
  <si>
    <t>J5W3S5</t>
  </si>
  <si>
    <t>J5W3S7</t>
  </si>
  <si>
    <t>J5W3S8</t>
  </si>
  <si>
    <t>J5W4L6</t>
  </si>
  <si>
    <t>J5W4L7</t>
  </si>
  <si>
    <t>J5W4M3</t>
  </si>
  <si>
    <t>J5W4M5</t>
  </si>
  <si>
    <t>J5W4M6</t>
  </si>
  <si>
    <t>J5W4M8</t>
  </si>
  <si>
    <t>J5W4N1</t>
  </si>
  <si>
    <t>J5W4N2</t>
  </si>
  <si>
    <t>J5W4N3</t>
  </si>
  <si>
    <t>J5W4N4</t>
  </si>
  <si>
    <t>J5W4N5</t>
  </si>
  <si>
    <t>J5W4N6</t>
  </si>
  <si>
    <t>J5W4N7</t>
  </si>
  <si>
    <t>J5W4N8</t>
  </si>
  <si>
    <t>J5W4N9</t>
  </si>
  <si>
    <t>J5W4P1</t>
  </si>
  <si>
    <t>J5W4P3</t>
  </si>
  <si>
    <t>J5W4P4</t>
  </si>
  <si>
    <t>J5W4P5</t>
  </si>
  <si>
    <t>J5W4P6</t>
  </si>
  <si>
    <t>J5W4P7</t>
  </si>
  <si>
    <t>J5W4P8</t>
  </si>
  <si>
    <t>J5W4P9</t>
  </si>
  <si>
    <t>J5W4R3</t>
  </si>
  <si>
    <t>J5W5H7</t>
  </si>
  <si>
    <t>J5W5H8</t>
  </si>
  <si>
    <t>J5W5H9</t>
  </si>
  <si>
    <t>J5W5J1</t>
  </si>
  <si>
    <t>J5W5J2</t>
  </si>
  <si>
    <t>J5W5J3</t>
  </si>
  <si>
    <t>J5W5V1</t>
  </si>
  <si>
    <t>J5W5V3</t>
  </si>
  <si>
    <t>J5W5V6</t>
  </si>
  <si>
    <t>J5W5V7</t>
  </si>
  <si>
    <t>J5W5W1</t>
  </si>
  <si>
    <t>J5W5W3</t>
  </si>
  <si>
    <t>J5W5W4</t>
  </si>
  <si>
    <t>J5W5W5</t>
  </si>
  <si>
    <t>J5W5W6</t>
  </si>
  <si>
    <t>J5W5Y1</t>
  </si>
  <si>
    <t>J5W5Z3</t>
  </si>
  <si>
    <t>J5W5Z4</t>
  </si>
  <si>
    <t>J5W5Z8</t>
  </si>
  <si>
    <t>J5W5Z9</t>
  </si>
  <si>
    <t>J5W6A1</t>
  </si>
  <si>
    <t>J5W6A2</t>
  </si>
  <si>
    <t>J5W6A3</t>
  </si>
  <si>
    <t>J5W6A4</t>
  </si>
  <si>
    <t>J5W6A5</t>
  </si>
  <si>
    <t>J5W6A6</t>
  </si>
  <si>
    <t>J5W6A7</t>
  </si>
  <si>
    <t>J5W6A8</t>
  </si>
  <si>
    <t>J5W6A9</t>
  </si>
  <si>
    <t>J5W6B5</t>
  </si>
  <si>
    <t>J5W6B6</t>
  </si>
  <si>
    <t>J5W6C1</t>
  </si>
  <si>
    <t>J5W6C4</t>
  </si>
  <si>
    <t>J5W6C5</t>
  </si>
  <si>
    <t>J5W6E1</t>
  </si>
  <si>
    <t>J5W6E3</t>
  </si>
  <si>
    <t>J5W6E4</t>
  </si>
  <si>
    <t>J5W6E6</t>
  </si>
  <si>
    <t>J5W6E7</t>
  </si>
  <si>
    <t>J5W6E9</t>
  </si>
  <si>
    <t>J5W6H2</t>
  </si>
  <si>
    <t>J5W6H3</t>
  </si>
  <si>
    <t>J5W6H7</t>
  </si>
  <si>
    <t>J5X0A1</t>
  </si>
  <si>
    <t>J5X0A2</t>
  </si>
  <si>
    <t>J5X0A4</t>
  </si>
  <si>
    <t>J5X0A5</t>
  </si>
  <si>
    <t>J5X0A6</t>
  </si>
  <si>
    <t>J5X0A7</t>
  </si>
  <si>
    <t>J5X0A9</t>
  </si>
  <si>
    <t>J5X0B5</t>
  </si>
  <si>
    <t>J5X2N1</t>
  </si>
  <si>
    <t>J5X2P7</t>
  </si>
  <si>
    <t>J5X2P8</t>
  </si>
  <si>
    <t>J5X2P9</t>
  </si>
  <si>
    <t>J5X2R1</t>
  </si>
  <si>
    <t>J5X2R8</t>
  </si>
  <si>
    <t>J5X2R9</t>
  </si>
  <si>
    <t>J5X2S1</t>
  </si>
  <si>
    <t>J5X2T2</t>
  </si>
  <si>
    <t>J5X2T3</t>
  </si>
  <si>
    <t>J5X2T4</t>
  </si>
  <si>
    <t>J5X2T5</t>
  </si>
  <si>
    <t>J5X2V8</t>
  </si>
  <si>
    <t>J5X2V9</t>
  </si>
  <si>
    <t>J5X2W1</t>
  </si>
  <si>
    <t>J5X2W2</t>
  </si>
  <si>
    <t>J5X2W3</t>
  </si>
  <si>
    <t>J5X2W4</t>
  </si>
  <si>
    <t>J5X2W5</t>
  </si>
  <si>
    <t>J5X2W6</t>
  </si>
  <si>
    <t>J5X2W7</t>
  </si>
  <si>
    <t>J5X2W8</t>
  </si>
  <si>
    <t>J5X2W9</t>
  </si>
  <si>
    <t>J5X2X1</t>
  </si>
  <si>
    <t>J5X2X2</t>
  </si>
  <si>
    <t>J5X2X3</t>
  </si>
  <si>
    <t>J5X2X4</t>
  </si>
  <si>
    <t>J5X2X6</t>
  </si>
  <si>
    <t>J5X2X8</t>
  </si>
  <si>
    <t>J5X2Y3</t>
  </si>
  <si>
    <t>J5X2Y5</t>
  </si>
  <si>
    <t>J5X2Y6</t>
  </si>
  <si>
    <t>J5X2Y7</t>
  </si>
  <si>
    <t>J5X2Y8</t>
  </si>
  <si>
    <t>J5X2Y9</t>
  </si>
  <si>
    <t>J5X2Z1</t>
  </si>
  <si>
    <t>J5X2Z2</t>
  </si>
  <si>
    <t>J5X2Z3</t>
  </si>
  <si>
    <t>J5X2Z4</t>
  </si>
  <si>
    <t>J5X2Z5</t>
  </si>
  <si>
    <t>J5X2Z6</t>
  </si>
  <si>
    <t>J5X2Z7</t>
  </si>
  <si>
    <t>J5X2Z8</t>
  </si>
  <si>
    <t>J5X3A4</t>
  </si>
  <si>
    <t>J5X3A9</t>
  </si>
  <si>
    <t>J5X3B6</t>
  </si>
  <si>
    <t>J5X3B7</t>
  </si>
  <si>
    <t>J5X3B8</t>
  </si>
  <si>
    <t>J5X3B9</t>
  </si>
  <si>
    <t>J5X3K3</t>
  </si>
  <si>
    <t>J5X3K4</t>
  </si>
  <si>
    <t>J5X3K5</t>
  </si>
  <si>
    <t>J5X3K6</t>
  </si>
  <si>
    <t>J5X3K7</t>
  </si>
  <si>
    <t>J5X3K8</t>
  </si>
  <si>
    <t>J5X3K9</t>
  </si>
  <si>
    <t>J5X3L1</t>
  </si>
  <si>
    <t>J5X3L2</t>
  </si>
  <si>
    <t>J5X3L5</t>
  </si>
  <si>
    <t>J5X3L7</t>
  </si>
  <si>
    <t>J5X3M3</t>
  </si>
  <si>
    <t>J5X3M4</t>
  </si>
  <si>
    <t>J5X3N3</t>
  </si>
  <si>
    <t>J5X3N6</t>
  </si>
  <si>
    <t>J5X3N7</t>
  </si>
  <si>
    <t>J5X3N8</t>
  </si>
  <si>
    <t>J5X3N9</t>
  </si>
  <si>
    <t>J5X3P1</t>
  </si>
  <si>
    <t>J5X3P2</t>
  </si>
  <si>
    <t>J5X3P3</t>
  </si>
  <si>
    <t>J5X3P4</t>
  </si>
  <si>
    <t>J5X3P5</t>
  </si>
  <si>
    <t>J5X3P6</t>
  </si>
  <si>
    <t>J5X3P7</t>
  </si>
  <si>
    <t>J5X3P8</t>
  </si>
  <si>
    <t>J5X3P9</t>
  </si>
  <si>
    <t>J5X3R1</t>
  </si>
  <si>
    <t>J5X3R2</t>
  </si>
  <si>
    <t>J5X3R3</t>
  </si>
  <si>
    <t>J5X3R4</t>
  </si>
  <si>
    <t>J5X3R5</t>
  </si>
  <si>
    <t>J5X3R7</t>
  </si>
  <si>
    <t>J5X3R9</t>
  </si>
  <si>
    <t>J5X3S7</t>
  </si>
  <si>
    <t>J5X3W5</t>
  </si>
  <si>
    <t>J5X3W7</t>
  </si>
  <si>
    <t>J5X3W8</t>
  </si>
  <si>
    <t>J5X3W9</t>
  </si>
  <si>
    <t>J5X3X1</t>
  </si>
  <si>
    <t>J5X3X2</t>
  </si>
  <si>
    <t>J5X3X6</t>
  </si>
  <si>
    <t>J5X3X8</t>
  </si>
  <si>
    <t>J5X3X9</t>
  </si>
  <si>
    <t>J5X3Y1</t>
  </si>
  <si>
    <t>J5X3Y2</t>
  </si>
  <si>
    <t>J5X3Y3</t>
  </si>
  <si>
    <t>J5X3Y4</t>
  </si>
  <si>
    <t>J5X3Y5</t>
  </si>
  <si>
    <t>J5X3Y6</t>
  </si>
  <si>
    <t>J5X3Y7</t>
  </si>
  <si>
    <t>J5X3Y8</t>
  </si>
  <si>
    <t>J5X3Z2</t>
  </si>
  <si>
    <t>J5X3Z3</t>
  </si>
  <si>
    <t>J5X3Z5</t>
  </si>
  <si>
    <t>J5X3Z6</t>
  </si>
  <si>
    <t>J5X3Z7</t>
  </si>
  <si>
    <t>J5X3Z8</t>
  </si>
  <si>
    <t>J5X3Z9</t>
  </si>
  <si>
    <t>J5X4A1</t>
  </si>
  <si>
    <t>J5X4C1</t>
  </si>
  <si>
    <t>J5X4C2</t>
  </si>
  <si>
    <t>J5X4C3</t>
  </si>
  <si>
    <t>J5X4C4</t>
  </si>
  <si>
    <t>J5X4C5</t>
  </si>
  <si>
    <t>J5X4C6</t>
  </si>
  <si>
    <t>J5X4C7</t>
  </si>
  <si>
    <t>J5X4C8</t>
  </si>
  <si>
    <t>J5X4C9</t>
  </si>
  <si>
    <t>J5X4E2</t>
  </si>
  <si>
    <t>J5X4N7</t>
  </si>
  <si>
    <t>J5X4N8</t>
  </si>
  <si>
    <t>J5X4N9</t>
  </si>
  <si>
    <t>J5X4P1</t>
  </si>
  <si>
    <t>J5X4P2</t>
  </si>
  <si>
    <t>J5X4P3</t>
  </si>
  <si>
    <t>J5X4P4</t>
  </si>
  <si>
    <t>J5X4P8</t>
  </si>
  <si>
    <t>J5X4P9</t>
  </si>
  <si>
    <t>J5X4R1</t>
  </si>
  <si>
    <t>J5X4R2</t>
  </si>
  <si>
    <t>J5X4R3</t>
  </si>
  <si>
    <t>J5X4R4</t>
  </si>
  <si>
    <t>J5X4R5</t>
  </si>
  <si>
    <t>J5X4R6</t>
  </si>
  <si>
    <t>J5X4R7</t>
  </si>
  <si>
    <t>J5X4R9</t>
  </si>
  <si>
    <t>J5X4S5</t>
  </si>
  <si>
    <t>J5X4S6</t>
  </si>
  <si>
    <t>J5X4S7</t>
  </si>
  <si>
    <t>J5X4T1</t>
  </si>
  <si>
    <t>J5X4T2</t>
  </si>
  <si>
    <t>J5X4T7</t>
  </si>
  <si>
    <t>J5X4V7</t>
  </si>
  <si>
    <t>J5X4V8</t>
  </si>
  <si>
    <t>J5X4W1</t>
  </si>
  <si>
    <t>J5X4W2</t>
  </si>
  <si>
    <t>J5Y0A3</t>
  </si>
  <si>
    <t>J5Y0A4</t>
  </si>
  <si>
    <t>J5Y0B1</t>
  </si>
  <si>
    <t>J5Y0B2</t>
  </si>
  <si>
    <t>J5Y0B7</t>
  </si>
  <si>
    <t>J5Y0B8</t>
  </si>
  <si>
    <t>J5Y0B9</t>
  </si>
  <si>
    <t>J5Y0C2</t>
  </si>
  <si>
    <t>J5Y0C5</t>
  </si>
  <si>
    <t>J5Y0C6</t>
  </si>
  <si>
    <t>J5Y0C7</t>
  </si>
  <si>
    <t>J5Y0C8</t>
  </si>
  <si>
    <t>J5Y0C9</t>
  </si>
  <si>
    <t>J5Y0E1</t>
  </si>
  <si>
    <t>J5Y0E3</t>
  </si>
  <si>
    <t>J5Y0E4</t>
  </si>
  <si>
    <t>J5Y0E5</t>
  </si>
  <si>
    <t>J5Y0E6</t>
  </si>
  <si>
    <t>J5Y0E8</t>
  </si>
  <si>
    <t>J5Y0E9</t>
  </si>
  <si>
    <t>J5Y0G1</t>
  </si>
  <si>
    <t>J5Y0G6</t>
  </si>
  <si>
    <t>J5Y0G9</t>
  </si>
  <si>
    <t>J5Y0H4</t>
  </si>
  <si>
    <t>J5Y0H5</t>
  </si>
  <si>
    <t>J5Y0H6</t>
  </si>
  <si>
    <t>J5Y0H7</t>
  </si>
  <si>
    <t>J5Y0H8</t>
  </si>
  <si>
    <t>J5Y0H9</t>
  </si>
  <si>
    <t>J5Y0J2</t>
  </si>
  <si>
    <t>J5Y0J3</t>
  </si>
  <si>
    <t>J5Y0J4</t>
  </si>
  <si>
    <t>J5Y0J5</t>
  </si>
  <si>
    <t>J5Y0J6</t>
  </si>
  <si>
    <t>J5Y0J7</t>
  </si>
  <si>
    <t>J5Y0J8</t>
  </si>
  <si>
    <t>J5Y0J9</t>
  </si>
  <si>
    <t>J5Y0K1</t>
  </si>
  <si>
    <t>J5Y0K2</t>
  </si>
  <si>
    <t>J5Y0K3</t>
  </si>
  <si>
    <t>J5Y0K7</t>
  </si>
  <si>
    <t>J5Y0K9</t>
  </si>
  <si>
    <t>J5Y0Y5</t>
  </si>
  <si>
    <t>J5Y1A2</t>
  </si>
  <si>
    <t>J5Y1N9</t>
  </si>
  <si>
    <t>J5Y3H4</t>
  </si>
  <si>
    <t>J5Y3H5</t>
  </si>
  <si>
    <t>J5Y3H6</t>
  </si>
  <si>
    <t>J5Y3T6</t>
  </si>
  <si>
    <t>J5Y3T8</t>
  </si>
  <si>
    <t>J5Y3V1</t>
  </si>
  <si>
    <t>J5Y3V2</t>
  </si>
  <si>
    <t>J5Y3V5</t>
  </si>
  <si>
    <t>J5Y3V8</t>
  </si>
  <si>
    <t>J5Y3W1</t>
  </si>
  <si>
    <t>J5Y3W2</t>
  </si>
  <si>
    <t>J5Y3W8</t>
  </si>
  <si>
    <t>J5Y3X6</t>
  </si>
  <si>
    <t>J5Y3Y8</t>
  </si>
  <si>
    <t>J5Y3Y9</t>
  </si>
  <si>
    <t>J5Y3Z1</t>
  </si>
  <si>
    <t>J5Y3Z6</t>
  </si>
  <si>
    <t>J5Y3Z7</t>
  </si>
  <si>
    <t>J5Y4A1</t>
  </si>
  <si>
    <t>J5Y4A6</t>
  </si>
  <si>
    <t>J5Y4A7</t>
  </si>
  <si>
    <t>J5Y4B1</t>
  </si>
  <si>
    <t>J5Y4C5</t>
  </si>
  <si>
    <t>J5Y4C8</t>
  </si>
  <si>
    <t>J5Y4E1</t>
  </si>
  <si>
    <t>J5Y4E2</t>
  </si>
  <si>
    <t>J5Y4E4</t>
  </si>
  <si>
    <t>J5Y4G5</t>
  </si>
  <si>
    <t>J5Z0A3</t>
  </si>
  <si>
    <t>J5Z0A4</t>
  </si>
  <si>
    <t>J5Z0A7</t>
  </si>
  <si>
    <t>J5Z0A8</t>
  </si>
  <si>
    <t>J5Z0A9</t>
  </si>
  <si>
    <t>J5Z0B1</t>
  </si>
  <si>
    <t>J5Z0B2</t>
  </si>
  <si>
    <t>J5Z0B3</t>
  </si>
  <si>
    <t>J5Z0B8</t>
  </si>
  <si>
    <t>J5Z0C8</t>
  </si>
  <si>
    <t>J5Z0C9</t>
  </si>
  <si>
    <t>J5Z0E1</t>
  </si>
  <si>
    <t>J5Z1B5</t>
  </si>
  <si>
    <t>J5Z1B8</t>
  </si>
  <si>
    <t>J5Z1C3</t>
  </si>
  <si>
    <t>J5Z1C4</t>
  </si>
  <si>
    <t>J5Z1C5</t>
  </si>
  <si>
    <t>J5Z1C6</t>
  </si>
  <si>
    <t>J5Z1C7</t>
  </si>
  <si>
    <t>J5Z1C8</t>
  </si>
  <si>
    <t>J5Z1C9</t>
  </si>
  <si>
    <t>J5Z1E2</t>
  </si>
  <si>
    <t>J5Z1E3</t>
  </si>
  <si>
    <t>J5Z1E9</t>
  </si>
  <si>
    <t>J5Z1G1</t>
  </si>
  <si>
    <t>J5Z1G2</t>
  </si>
  <si>
    <t>J5Z1G7</t>
  </si>
  <si>
    <t>J5Z1G8</t>
  </si>
  <si>
    <t>J5Z1G9</t>
  </si>
  <si>
    <t>J5Z1H2</t>
  </si>
  <si>
    <t>J5Z1H3</t>
  </si>
  <si>
    <t>J5Z1H6</t>
  </si>
  <si>
    <t>J5Z1H8</t>
  </si>
  <si>
    <t>J5Z1J2</t>
  </si>
  <si>
    <t>J5Z1J3</t>
  </si>
  <si>
    <t>J5Z1J4</t>
  </si>
  <si>
    <t>J5Z1J5</t>
  </si>
  <si>
    <t>J5Z1K3</t>
  </si>
  <si>
    <t>J5Z1L5</t>
  </si>
  <si>
    <t>J5Z1L6</t>
  </si>
  <si>
    <t>J5Z1L7</t>
  </si>
  <si>
    <t>J5Z1L8</t>
  </si>
  <si>
    <t>J5Z1L9</t>
  </si>
  <si>
    <t>J5Z1M1</t>
  </si>
  <si>
    <t>J5Z1M2</t>
  </si>
  <si>
    <t>J5Z1M3</t>
  </si>
  <si>
    <t>J5Z1M4</t>
  </si>
  <si>
    <t>J5Z1M5</t>
  </si>
  <si>
    <t>J5Z1P5</t>
  </si>
  <si>
    <t>J5Z1P6</t>
  </si>
  <si>
    <t>J5Z1R3</t>
  </si>
  <si>
    <t>J5Z1R4</t>
  </si>
  <si>
    <t>J5Z1R5</t>
  </si>
  <si>
    <t>J5Z1R6</t>
  </si>
  <si>
    <t>J5Z1R7</t>
  </si>
  <si>
    <t>J5Z1R8</t>
  </si>
  <si>
    <t>J5Z1S1</t>
  </si>
  <si>
    <t>J5Z1S8</t>
  </si>
  <si>
    <t>J5Z1T4</t>
  </si>
  <si>
    <t>J5Z1T5</t>
  </si>
  <si>
    <t>J5Z1T6</t>
  </si>
  <si>
    <t>J5Z1V1</t>
  </si>
  <si>
    <t>J5Z1V3</t>
  </si>
  <si>
    <t>J5Z1V4</t>
  </si>
  <si>
    <t>J5Z1V8</t>
  </si>
  <si>
    <t>J5Z1V9</t>
  </si>
  <si>
    <t>J5Z1W5</t>
  </si>
  <si>
    <t>J5Z1W8</t>
  </si>
  <si>
    <t>J5Z1X2</t>
  </si>
  <si>
    <t>J5Z1Y9</t>
  </si>
  <si>
    <t>J5Z1Z1</t>
  </si>
  <si>
    <t>J5Z1Z2</t>
  </si>
  <si>
    <t>J5Z1Z4</t>
  </si>
  <si>
    <t>J5Z1Z6</t>
  </si>
  <si>
    <t>J5Z2A9</t>
  </si>
  <si>
    <t>J5Z2B1</t>
  </si>
  <si>
    <t>J5Z2B2</t>
  </si>
  <si>
    <t>J5Z2B3</t>
  </si>
  <si>
    <t>J5Z2B4</t>
  </si>
  <si>
    <t>J5Z2B5</t>
  </si>
  <si>
    <t>J5Z2B6</t>
  </si>
  <si>
    <t>J5Z2B7</t>
  </si>
  <si>
    <t>J5Z2B9</t>
  </si>
  <si>
    <t>J5Z2L9</t>
  </si>
  <si>
    <t>J5Z2M2</t>
  </si>
  <si>
    <t>J5Z2M5</t>
  </si>
  <si>
    <t>J5Z2M6</t>
  </si>
  <si>
    <t>J5Z2M7</t>
  </si>
  <si>
    <t>J5Z2M8</t>
  </si>
  <si>
    <t>J5Z2M9</t>
  </si>
  <si>
    <t>J5Z2N1</t>
  </si>
  <si>
    <t>J5Z2N8</t>
  </si>
  <si>
    <t>J5Z2P6</t>
  </si>
  <si>
    <t>J5Z2P8</t>
  </si>
  <si>
    <t>J5Z2P9</t>
  </si>
  <si>
    <t>J5Z2R1</t>
  </si>
  <si>
    <t>J5Z2R2</t>
  </si>
  <si>
    <t>J5Z2R3</t>
  </si>
  <si>
    <t>J5Z2R4</t>
  </si>
  <si>
    <t>J5Z2R5</t>
  </si>
  <si>
    <t>J5Z2R6</t>
  </si>
  <si>
    <t>J5Z2R7</t>
  </si>
  <si>
    <t>J5Z2R8</t>
  </si>
  <si>
    <t>J5Z2R9</t>
  </si>
  <si>
    <t>J5Z2S1</t>
  </si>
  <si>
    <t>J5Z2S3</t>
  </si>
  <si>
    <t>J5Z2S4</t>
  </si>
  <si>
    <t>J5Z2S5</t>
  </si>
  <si>
    <t>J5Z2S6</t>
  </si>
  <si>
    <t>J5Z2S7</t>
  </si>
  <si>
    <t>J5Z2S8</t>
  </si>
  <si>
    <t>J5Z2S9</t>
  </si>
  <si>
    <t>J5Z2T1</t>
  </si>
  <si>
    <t>J5Z2T2</t>
  </si>
  <si>
    <t>J5Z2V1</t>
  </si>
  <si>
    <t>J5Z2V2</t>
  </si>
  <si>
    <t>J5Z2V3</t>
  </si>
  <si>
    <t>J5Z2V4</t>
  </si>
  <si>
    <t>J5Z2W1</t>
  </si>
  <si>
    <t>J5Z2W2</t>
  </si>
  <si>
    <t>J5Z2W3</t>
  </si>
  <si>
    <t>J5Z2W4</t>
  </si>
  <si>
    <t>J5Z2W5</t>
  </si>
  <si>
    <t>J5Z2W7</t>
  </si>
  <si>
    <t>J5Z2W8</t>
  </si>
  <si>
    <t>J5Z2W9</t>
  </si>
  <si>
    <t>J5Z2X1</t>
  </si>
  <si>
    <t>J5Z2X2</t>
  </si>
  <si>
    <t>J5Z2X3</t>
  </si>
  <si>
    <t>J5Z2X7</t>
  </si>
  <si>
    <t>J5Z2X8</t>
  </si>
  <si>
    <t>J5Z2Y2</t>
  </si>
  <si>
    <t>J5Z2Y3</t>
  </si>
  <si>
    <t>J5Z2Y4</t>
  </si>
  <si>
    <t>J5Z2Y5</t>
  </si>
  <si>
    <t>J5Z2Y6</t>
  </si>
  <si>
    <t>J5Z2Z1</t>
  </si>
  <si>
    <t>J5Z2Z2</t>
  </si>
  <si>
    <t>J5Z2Z3</t>
  </si>
  <si>
    <t>J5Z2Z4</t>
  </si>
  <si>
    <t>J5Z2Z5</t>
  </si>
  <si>
    <t>J5Z2Z9</t>
  </si>
  <si>
    <t>J5Z3A1</t>
  </si>
  <si>
    <t>J5Z3A2</t>
  </si>
  <si>
    <t>J5Z3A3</t>
  </si>
  <si>
    <t>J5Z3A4</t>
  </si>
  <si>
    <t>J5Z3A5</t>
  </si>
  <si>
    <t>J5Z3A7</t>
  </si>
  <si>
    <t>J5Z3A8</t>
  </si>
  <si>
    <t>J5Z3A9</t>
  </si>
  <si>
    <t>J5Z3B5</t>
  </si>
  <si>
    <t>J5Z3B6</t>
  </si>
  <si>
    <t>J5Z3B7</t>
  </si>
  <si>
    <t>J5Z3B9</t>
  </si>
  <si>
    <t>J5Z3C1</t>
  </si>
  <si>
    <t>J5Z3C2</t>
  </si>
  <si>
    <t>J5Z3C3</t>
  </si>
  <si>
    <t>J5Z3C4</t>
  </si>
  <si>
    <t>J5Z3C6</t>
  </si>
  <si>
    <t>J5Z3C7</t>
  </si>
  <si>
    <t>J5Z3C8</t>
  </si>
  <si>
    <t>J5Z3C9</t>
  </si>
  <si>
    <t>J5Z3E1</t>
  </si>
  <si>
    <t>J5Z3E2</t>
  </si>
  <si>
    <t>J5Z3E3</t>
  </si>
  <si>
    <t>J5Z3E8</t>
  </si>
  <si>
    <t>J5Z3G5</t>
  </si>
  <si>
    <t>J5Z3G8</t>
  </si>
  <si>
    <t>J5Z3H2</t>
  </si>
  <si>
    <t>J5Z3H3</t>
  </si>
  <si>
    <t>J5Z3H5</t>
  </si>
  <si>
    <t>J5Z3H9</t>
  </si>
  <si>
    <t>J5Z3J1</t>
  </si>
  <si>
    <t>J5Z3J2</t>
  </si>
  <si>
    <t>J5Z3J3</t>
  </si>
  <si>
    <t>J5Z3J4</t>
  </si>
  <si>
    <t>J5Z3J5</t>
  </si>
  <si>
    <t>J5Z3J6</t>
  </si>
  <si>
    <t>J5Z3J7</t>
  </si>
  <si>
    <t>J5Z3J8</t>
  </si>
  <si>
    <t>J5Z3J9</t>
  </si>
  <si>
    <t>J5Z3K1</t>
  </si>
  <si>
    <t>J5Z3K2</t>
  </si>
  <si>
    <t>J5Z3L4</t>
  </si>
  <si>
    <t>J5Z3L7</t>
  </si>
  <si>
    <t>J5Z3L8</t>
  </si>
  <si>
    <t>J5Z3L9</t>
  </si>
  <si>
    <t>J5Z3M7</t>
  </si>
  <si>
    <t>J5Z3M9</t>
  </si>
  <si>
    <t>J5Z3P2</t>
  </si>
  <si>
    <t>J5Z3P3</t>
  </si>
  <si>
    <t>J5Z3P5</t>
  </si>
  <si>
    <t>J5Z3P9</t>
  </si>
  <si>
    <t>J5Z3R1</t>
  </si>
  <si>
    <t>J5Z3R2</t>
  </si>
  <si>
    <t>J5Z3R4</t>
  </si>
  <si>
    <t>J5Z3R5</t>
  </si>
  <si>
    <t>J5Z3R8</t>
  </si>
  <si>
    <t>J5Z3R9</t>
  </si>
  <si>
    <t>J5Z3S1</t>
  </si>
  <si>
    <t>J5Z3S4</t>
  </si>
  <si>
    <t>J5Z3S5</t>
  </si>
  <si>
    <t>J5Z3S8</t>
  </si>
  <si>
    <t>J5Z3T1</t>
  </si>
  <si>
    <t>J5Z3T3</t>
  </si>
  <si>
    <t>J5Z3T6</t>
  </si>
  <si>
    <t>J5Z3V3</t>
  </si>
  <si>
    <t>J5Z3V6</t>
  </si>
  <si>
    <t>J5Z3W2</t>
  </si>
  <si>
    <t>J5Z3W4</t>
  </si>
  <si>
    <t>J5Z3W5</t>
  </si>
  <si>
    <t>J5Z3X8</t>
  </si>
  <si>
    <t>J5Z3X9</t>
  </si>
  <si>
    <t>J5Z3Y1</t>
  </si>
  <si>
    <t>J5Z4A6</t>
  </si>
  <si>
    <t>J5Z4B8</t>
  </si>
  <si>
    <t>J5Z4C6</t>
  </si>
  <si>
    <t>J5Z4E4</t>
  </si>
  <si>
    <t>J5Z4E9</t>
  </si>
  <si>
    <t>J5Z4H7</t>
  </si>
  <si>
    <t>J5Z4H9</t>
  </si>
  <si>
    <t>J5Z4J1</t>
  </si>
  <si>
    <t>J5Z4J2</t>
  </si>
  <si>
    <t>J5Z4J3</t>
  </si>
  <si>
    <t>J5Z4J4</t>
  </si>
  <si>
    <t>J5Z4J5</t>
  </si>
  <si>
    <t>J5Z4K3</t>
  </si>
  <si>
    <t>J5Z4K4</t>
  </si>
  <si>
    <t>J5Z4L5</t>
  </si>
  <si>
    <t>J5Z4L7</t>
  </si>
  <si>
    <t>J5Z4L8</t>
  </si>
  <si>
    <t>J5Z4L9</t>
  </si>
  <si>
    <t>J5Z4M1</t>
  </si>
  <si>
    <t>J5Z4M2</t>
  </si>
  <si>
    <t>J5Z4N5</t>
  </si>
  <si>
    <t>J5Z4N6</t>
  </si>
  <si>
    <t>J5Z4N8</t>
  </si>
  <si>
    <t>J5Z4N9</t>
  </si>
  <si>
    <t>J5Z4P1</t>
  </si>
  <si>
    <t>J5Z4P2</t>
  </si>
  <si>
    <t>J5Z4P6</t>
  </si>
  <si>
    <t>J5Z4P7</t>
  </si>
  <si>
    <t>J5Z4P8</t>
  </si>
  <si>
    <t>J5Z4R4</t>
  </si>
  <si>
    <t>J5Z4R5</t>
  </si>
  <si>
    <t>J5Z4R6</t>
  </si>
  <si>
    <t>J5Z4R7</t>
  </si>
  <si>
    <t>J5Z4T8</t>
  </si>
  <si>
    <t>J5Z4T9</t>
  </si>
  <si>
    <t>J5Z4V6</t>
  </si>
  <si>
    <t>J5Z4V8</t>
  </si>
  <si>
    <t>J5Z4V9</t>
  </si>
  <si>
    <t>J5Z4W1</t>
  </si>
  <si>
    <t>J5Z4W2</t>
  </si>
  <si>
    <t>J5Z4W8</t>
  </si>
  <si>
    <t>J5Z4X1</t>
  </si>
  <si>
    <t>J5Z4X2</t>
  </si>
  <si>
    <t>J5Z4X4</t>
  </si>
  <si>
    <t>J5Z4X5</t>
  </si>
  <si>
    <t>J5Z4X7</t>
  </si>
  <si>
    <t>J5Z4Y8</t>
  </si>
  <si>
    <t>J5Z4Z1</t>
  </si>
  <si>
    <t>J5Z4Z2</t>
  </si>
  <si>
    <t>J5Z4Z3</t>
  </si>
  <si>
    <t>J5Z5A2</t>
  </si>
  <si>
    <t>J5Z5A3</t>
  </si>
  <si>
    <t>J5Z5A4</t>
  </si>
  <si>
    <t>J5Z5A6</t>
  </si>
  <si>
    <t>J5Z5B3</t>
  </si>
  <si>
    <t>J5Z5B4</t>
  </si>
  <si>
    <t>J5Z5E4</t>
  </si>
  <si>
    <t>J5Z5E9</t>
  </si>
  <si>
    <t>J5Z5G1</t>
  </si>
  <si>
    <t>J5Z5G6</t>
  </si>
  <si>
    <t>J6A0A4</t>
  </si>
  <si>
    <t>J6A0A6</t>
  </si>
  <si>
    <t>J6A0A7</t>
  </si>
  <si>
    <t>J6A0A8</t>
  </si>
  <si>
    <t>J6A0B3</t>
  </si>
  <si>
    <t>J6A0B5</t>
  </si>
  <si>
    <t>J6A0B6</t>
  </si>
  <si>
    <t>J6A0H7</t>
  </si>
  <si>
    <t>J6A0H8</t>
  </si>
  <si>
    <t>J6A1A1</t>
  </si>
  <si>
    <t>J6A1A2</t>
  </si>
  <si>
    <t>J6A1C7</t>
  </si>
  <si>
    <t>J6A1C8</t>
  </si>
  <si>
    <t>J6A1C9</t>
  </si>
  <si>
    <t>J6A1E1</t>
  </si>
  <si>
    <t>J6A1E2</t>
  </si>
  <si>
    <t>J6A1E3</t>
  </si>
  <si>
    <t>J6A1E4</t>
  </si>
  <si>
    <t>J6A1E5</t>
  </si>
  <si>
    <t>J6A1E6</t>
  </si>
  <si>
    <t>J6A1E7</t>
  </si>
  <si>
    <t>J6A1E8</t>
  </si>
  <si>
    <t>J6A1E9</t>
  </si>
  <si>
    <t>J6A1G1</t>
  </si>
  <si>
    <t>J6A1G2</t>
  </si>
  <si>
    <t>J6A1G3</t>
  </si>
  <si>
    <t>J6A1G4</t>
  </si>
  <si>
    <t>J6A1G5</t>
  </si>
  <si>
    <t>J6A1G6</t>
  </si>
  <si>
    <t>J6A1G7</t>
  </si>
  <si>
    <t>J6A1G8</t>
  </si>
  <si>
    <t>J6A1G9</t>
  </si>
  <si>
    <t>J6A1H1</t>
  </si>
  <si>
    <t>J6A1H3</t>
  </si>
  <si>
    <t>J6A1H4</t>
  </si>
  <si>
    <t>J6A1H5</t>
  </si>
  <si>
    <t>J6A1H6</t>
  </si>
  <si>
    <t>J6A1H7</t>
  </si>
  <si>
    <t>J6A1H8</t>
  </si>
  <si>
    <t>J6A1H9</t>
  </si>
  <si>
    <t>J6A1J1</t>
  </si>
  <si>
    <t>J6A1J2</t>
  </si>
  <si>
    <t>J6A1J3</t>
  </si>
  <si>
    <t>J6A1J4</t>
  </si>
  <si>
    <t>J6A1J5</t>
  </si>
  <si>
    <t>J6A1J6</t>
  </si>
  <si>
    <t>J6A1J7</t>
  </si>
  <si>
    <t>J6A1L5</t>
  </si>
  <si>
    <t>J6A1L7</t>
  </si>
  <si>
    <t>J6A1L8</t>
  </si>
  <si>
    <t>J6A1L9</t>
  </si>
  <si>
    <t>J6A1M1</t>
  </si>
  <si>
    <t>J6A1M2</t>
  </si>
  <si>
    <t>J6A1M3</t>
  </si>
  <si>
    <t>J6A1M4</t>
  </si>
  <si>
    <t>J6A1M5</t>
  </si>
  <si>
    <t>J6A1M6</t>
  </si>
  <si>
    <t>J6A1M7</t>
  </si>
  <si>
    <t>J6A1M8</t>
  </si>
  <si>
    <t>J6A1M9</t>
  </si>
  <si>
    <t>J6A1N1</t>
  </si>
  <si>
    <t>J6A1N2</t>
  </si>
  <si>
    <t>J6A1N3</t>
  </si>
  <si>
    <t>J6A1N4</t>
  </si>
  <si>
    <t>J6A1N5</t>
  </si>
  <si>
    <t>J6A1N6</t>
  </si>
  <si>
    <t>J6A1N7</t>
  </si>
  <si>
    <t>J6A1N8</t>
  </si>
  <si>
    <t>J6A1N9</t>
  </si>
  <si>
    <t>J6A1P1</t>
  </si>
  <si>
    <t>J6A1P2</t>
  </si>
  <si>
    <t>J6A1P3</t>
  </si>
  <si>
    <t>J6A1P4</t>
  </si>
  <si>
    <t>J6A1P5</t>
  </si>
  <si>
    <t>J6A1P6</t>
  </si>
  <si>
    <t>J6A1P7</t>
  </si>
  <si>
    <t>J6A1P8</t>
  </si>
  <si>
    <t>J6A1P9</t>
  </si>
  <si>
    <t>J6A1R1</t>
  </si>
  <si>
    <t>J6A1R2</t>
  </si>
  <si>
    <t>J6A1R3</t>
  </si>
  <si>
    <t>J6A1R4</t>
  </si>
  <si>
    <t>J6A1R5</t>
  </si>
  <si>
    <t>J6A1R6</t>
  </si>
  <si>
    <t>J6A1S7</t>
  </si>
  <si>
    <t>J6A1S9</t>
  </si>
  <si>
    <t>J6A1T1</t>
  </si>
  <si>
    <t>J6A1T2</t>
  </si>
  <si>
    <t>J6A1T5</t>
  </si>
  <si>
    <t>J6A1T7</t>
  </si>
  <si>
    <t>J6A1T8</t>
  </si>
  <si>
    <t>J6A1T9</t>
  </si>
  <si>
    <t>J6A1Y7</t>
  </si>
  <si>
    <t>J6A2A4</t>
  </si>
  <si>
    <t>J6A2H7</t>
  </si>
  <si>
    <t>J6A2N8</t>
  </si>
  <si>
    <t>J6A2P1</t>
  </si>
  <si>
    <t>J6A2P5</t>
  </si>
  <si>
    <t>J6A2R5</t>
  </si>
  <si>
    <t>J6A2R6</t>
  </si>
  <si>
    <t>J6A2R8</t>
  </si>
  <si>
    <t>J6A2R9</t>
  </si>
  <si>
    <t>J6A2S2</t>
  </si>
  <si>
    <t>J6A2S5</t>
  </si>
  <si>
    <t>J6A2T1</t>
  </si>
  <si>
    <t>J6A2T4</t>
  </si>
  <si>
    <t>J6A2Y9</t>
  </si>
  <si>
    <t>J6A2Z1</t>
  </si>
  <si>
    <t>J6A2Z2</t>
  </si>
  <si>
    <t>J6A2Z3</t>
  </si>
  <si>
    <t>J6A2Z5</t>
  </si>
  <si>
    <t>J6A2Z6</t>
  </si>
  <si>
    <t>J6A3A6</t>
  </si>
  <si>
    <t>J6A3A7</t>
  </si>
  <si>
    <t>J6A3A8</t>
  </si>
  <si>
    <t>J6A3A9</t>
  </si>
  <si>
    <t>J6A3B1</t>
  </si>
  <si>
    <t>J6A3B2</t>
  </si>
  <si>
    <t>J6A3B3</t>
  </si>
  <si>
    <t>J6A3B4</t>
  </si>
  <si>
    <t>J6A3B5</t>
  </si>
  <si>
    <t>J6A3B6</t>
  </si>
  <si>
    <t>J6A3B7</t>
  </si>
  <si>
    <t>J6A3B8</t>
  </si>
  <si>
    <t>J6A3B9</t>
  </si>
  <si>
    <t>J6A3C2</t>
  </si>
  <si>
    <t>J6A3C3</t>
  </si>
  <si>
    <t>J6A3C4</t>
  </si>
  <si>
    <t>J6A3C5</t>
  </si>
  <si>
    <t>J6A3C6</t>
  </si>
  <si>
    <t>J6A3C7</t>
  </si>
  <si>
    <t>J6A3C8</t>
  </si>
  <si>
    <t>J6A3C9</t>
  </si>
  <si>
    <t>J6A3E1</t>
  </si>
  <si>
    <t>J6A3E2</t>
  </si>
  <si>
    <t>J6A3E3</t>
  </si>
  <si>
    <t>J6A3E6</t>
  </si>
  <si>
    <t>J6A3E7</t>
  </si>
  <si>
    <t>J6A3E8</t>
  </si>
  <si>
    <t>J6A3E9</t>
  </si>
  <si>
    <t>J6A3G2</t>
  </si>
  <si>
    <t>J6A3G3</t>
  </si>
  <si>
    <t>J6A3G4</t>
  </si>
  <si>
    <t>J6A3G5</t>
  </si>
  <si>
    <t>J6A3H1</t>
  </si>
  <si>
    <t>J6A3J2</t>
  </si>
  <si>
    <t>J6A3J3</t>
  </si>
  <si>
    <t>J6A3J4</t>
  </si>
  <si>
    <t>J6A3J5</t>
  </si>
  <si>
    <t>J6A3J6</t>
  </si>
  <si>
    <t>J6A3J7</t>
  </si>
  <si>
    <t>J6A3J8</t>
  </si>
  <si>
    <t>J6A3J9</t>
  </si>
  <si>
    <t>J6A3K1</t>
  </si>
  <si>
    <t>J6A3L6</t>
  </si>
  <si>
    <t>J6A3L7</t>
  </si>
  <si>
    <t>J6A3L9</t>
  </si>
  <si>
    <t>J6A3M1</t>
  </si>
  <si>
    <t>J6A3M2</t>
  </si>
  <si>
    <t>J6A3M3</t>
  </si>
  <si>
    <t>J6A3M4</t>
  </si>
  <si>
    <t>J6A3M5</t>
  </si>
  <si>
    <t>J6A3M6</t>
  </si>
  <si>
    <t>J6A3M7</t>
  </si>
  <si>
    <t>J6A3M8</t>
  </si>
  <si>
    <t>J6A3M9</t>
  </si>
  <si>
    <t>J6A3P2</t>
  </si>
  <si>
    <t>J6A3P3</t>
  </si>
  <si>
    <t>J6A3P4</t>
  </si>
  <si>
    <t>J6A3P5</t>
  </si>
  <si>
    <t>J6A3P6</t>
  </si>
  <si>
    <t>J6A3P7</t>
  </si>
  <si>
    <t>J6A3P8</t>
  </si>
  <si>
    <t>J6A3P9</t>
  </si>
  <si>
    <t>J6A3R1</t>
  </si>
  <si>
    <t>J6A3R2</t>
  </si>
  <si>
    <t>J6A3R3</t>
  </si>
  <si>
    <t>J6A3R4</t>
  </si>
  <si>
    <t>J6A3R5</t>
  </si>
  <si>
    <t>J6A3R6</t>
  </si>
  <si>
    <t>J6A3R7</t>
  </si>
  <si>
    <t>J6A3T1</t>
  </si>
  <si>
    <t>J6A3T2</t>
  </si>
  <si>
    <t>J6A3T3</t>
  </si>
  <si>
    <t>J6A3T9</t>
  </si>
  <si>
    <t>J6A3V4</t>
  </si>
  <si>
    <t>J6A3W3</t>
  </si>
  <si>
    <t>J6A3X1</t>
  </si>
  <si>
    <t>J6A3X2</t>
  </si>
  <si>
    <t>J6A3X3</t>
  </si>
  <si>
    <t>J6A3X4</t>
  </si>
  <si>
    <t>J6A3X7</t>
  </si>
  <si>
    <t>J6A3X8</t>
  </si>
  <si>
    <t>J6A3X9</t>
  </si>
  <si>
    <t>J6A3Y1</t>
  </si>
  <si>
    <t>J6A3Y2</t>
  </si>
  <si>
    <t>J6A3Y3</t>
  </si>
  <si>
    <t>J6A3Y4</t>
  </si>
  <si>
    <t>J6A3Y5</t>
  </si>
  <si>
    <t>J6A3Y6</t>
  </si>
  <si>
    <t>J6A3Y7</t>
  </si>
  <si>
    <t>J6A3Y8</t>
  </si>
  <si>
    <t>J6A3Z3</t>
  </si>
  <si>
    <t>J6A3Z4</t>
  </si>
  <si>
    <t>J6A3Z6</t>
  </si>
  <si>
    <t>J6A3Z7</t>
  </si>
  <si>
    <t>J6A3Z8</t>
  </si>
  <si>
    <t>J6A3Z9</t>
  </si>
  <si>
    <t>J6A4B8</t>
  </si>
  <si>
    <t>J6A4B9</t>
  </si>
  <si>
    <t>J6A4C1</t>
  </si>
  <si>
    <t>J6A4C2</t>
  </si>
  <si>
    <t>J6A4C3</t>
  </si>
  <si>
    <t>J6A4C4</t>
  </si>
  <si>
    <t>J6A4C5</t>
  </si>
  <si>
    <t>J6A4J4</t>
  </si>
  <si>
    <t>J6A4R1</t>
  </si>
  <si>
    <t>J6A5J5</t>
  </si>
  <si>
    <t>J6A5J6</t>
  </si>
  <si>
    <t>J6A5J7</t>
  </si>
  <si>
    <t>J6A5K2</t>
  </si>
  <si>
    <t>J6A5K4</t>
  </si>
  <si>
    <t>J6A5K8</t>
  </si>
  <si>
    <t>J6A5L2</t>
  </si>
  <si>
    <t>J6A5L3</t>
  </si>
  <si>
    <t>J6A5L7</t>
  </si>
  <si>
    <t>J6A5M1</t>
  </si>
  <si>
    <t>J6A5M3</t>
  </si>
  <si>
    <t>J6A5M4</t>
  </si>
  <si>
    <t>J6A5M5</t>
  </si>
  <si>
    <t>J6A5M9</t>
  </si>
  <si>
    <t>J6A5N2</t>
  </si>
  <si>
    <t>J6A5N6</t>
  </si>
  <si>
    <t>J6A5N7</t>
  </si>
  <si>
    <t>J6A5N8</t>
  </si>
  <si>
    <t>J6A5P1</t>
  </si>
  <si>
    <t>J6A5P7</t>
  </si>
  <si>
    <t>J6A5R3</t>
  </si>
  <si>
    <t>J6A5S6</t>
  </si>
  <si>
    <t>J6A5S7</t>
  </si>
  <si>
    <t>J6A6A7</t>
  </si>
  <si>
    <t>J6A6B3</t>
  </si>
  <si>
    <t>J6A6C5</t>
  </si>
  <si>
    <t>J6A6J5</t>
  </si>
  <si>
    <t>J6A6J6</t>
  </si>
  <si>
    <t>J6A6J7</t>
  </si>
  <si>
    <t>J6A6J8</t>
  </si>
  <si>
    <t>J6A6J9</t>
  </si>
  <si>
    <t>J6A6K1</t>
  </si>
  <si>
    <t>J6A6K2</t>
  </si>
  <si>
    <t>J6A6K3</t>
  </si>
  <si>
    <t>J6A6K4</t>
  </si>
  <si>
    <t>J6A6K7</t>
  </si>
  <si>
    <t>J6A6K8</t>
  </si>
  <si>
    <t>J6A6K9</t>
  </si>
  <si>
    <t>J6A6L1</t>
  </si>
  <si>
    <t>J6A6L2</t>
  </si>
  <si>
    <t>J6A6L5</t>
  </si>
  <si>
    <t>J6A6L6</t>
  </si>
  <si>
    <t>J6A6L7</t>
  </si>
  <si>
    <t>J6A6L9</t>
  </si>
  <si>
    <t>J6A6M1</t>
  </si>
  <si>
    <t>J6A6M2</t>
  </si>
  <si>
    <t>J6A6M3</t>
  </si>
  <si>
    <t>J6A6M4</t>
  </si>
  <si>
    <t>J6A6M6</t>
  </si>
  <si>
    <t>J6A6M7</t>
  </si>
  <si>
    <t>J6A6M9</t>
  </si>
  <si>
    <t>J6A6N2</t>
  </si>
  <si>
    <t>J6A6N3</t>
  </si>
  <si>
    <t>J6A6N5</t>
  </si>
  <si>
    <t>J6A6N6</t>
  </si>
  <si>
    <t>J6A6N7</t>
  </si>
  <si>
    <t>J6A6N8</t>
  </si>
  <si>
    <t>J6A6N9</t>
  </si>
  <si>
    <t>J6A6P1</t>
  </si>
  <si>
    <t>J6A6P2</t>
  </si>
  <si>
    <t>J6A6P3</t>
  </si>
  <si>
    <t>J6A6P4</t>
  </si>
  <si>
    <t>J6A6P5</t>
  </si>
  <si>
    <t>J6A6S4</t>
  </si>
  <si>
    <t>J6A6S7</t>
  </si>
  <si>
    <t>J6A6X3</t>
  </si>
  <si>
    <t>J6A6X4</t>
  </si>
  <si>
    <t>J6A6X5</t>
  </si>
  <si>
    <t>J6A6X6</t>
  </si>
  <si>
    <t>J6A6X7</t>
  </si>
  <si>
    <t>J6A6X8</t>
  </si>
  <si>
    <t>J6A6X9</t>
  </si>
  <si>
    <t>J6A6Y1</t>
  </si>
  <si>
    <t>J6A6Y2</t>
  </si>
  <si>
    <t>J6A6Y3</t>
  </si>
  <si>
    <t>J6A6Y9</t>
  </si>
  <si>
    <t>J6A6Z3</t>
  </si>
  <si>
    <t>J6A6Z4</t>
  </si>
  <si>
    <t>J6A6Z6</t>
  </si>
  <si>
    <t>J6A6Z7</t>
  </si>
  <si>
    <t>J6A6Z8</t>
  </si>
  <si>
    <t>J6A6Z9</t>
  </si>
  <si>
    <t>J6A7A1</t>
  </si>
  <si>
    <t>J6A7A5</t>
  </si>
  <si>
    <t>J6A7A6</t>
  </si>
  <si>
    <t>J6A7B5</t>
  </si>
  <si>
    <t>J6A7B6</t>
  </si>
  <si>
    <t>J6A7B7</t>
  </si>
  <si>
    <t>J6A7B8</t>
  </si>
  <si>
    <t>J6A7C7</t>
  </si>
  <si>
    <t>J6A7C8</t>
  </si>
  <si>
    <t>J6A7C9</t>
  </si>
  <si>
    <t>J6A7E2</t>
  </si>
  <si>
    <t>J6A7G4</t>
  </si>
  <si>
    <t>J6A7G5</t>
  </si>
  <si>
    <t>J6A7H5</t>
  </si>
  <si>
    <t>J6A7J1</t>
  </si>
  <si>
    <t>J6A7J2</t>
  </si>
  <si>
    <t>J6A7J3</t>
  </si>
  <si>
    <t>J6A7J4</t>
  </si>
  <si>
    <t>J6A7K4</t>
  </si>
  <si>
    <t>J6A7L8</t>
  </si>
  <si>
    <t>J6A7L9</t>
  </si>
  <si>
    <t>J6A7P9</t>
  </si>
  <si>
    <t>J6A7R1</t>
  </si>
  <si>
    <t>J6A7R8</t>
  </si>
  <si>
    <t>J6A7S1</t>
  </si>
  <si>
    <t>J6A7S3</t>
  </si>
  <si>
    <t>J6A7S5</t>
  </si>
  <si>
    <t>J6A7T1</t>
  </si>
  <si>
    <t>J6A7T2</t>
  </si>
  <si>
    <t>J6A7T3</t>
  </si>
  <si>
    <t>J6A7T4</t>
  </si>
  <si>
    <t>J6A7T5</t>
  </si>
  <si>
    <t>J6A7T6</t>
  </si>
  <si>
    <t>J6A7T7</t>
  </si>
  <si>
    <t>J6A7T8</t>
  </si>
  <si>
    <t>J6A7T9</t>
  </si>
  <si>
    <t>J6A7V1</t>
  </si>
  <si>
    <t>J6A7V2</t>
  </si>
  <si>
    <t>J6A7V3</t>
  </si>
  <si>
    <t>J6A7V4</t>
  </si>
  <si>
    <t>J6A7V5</t>
  </si>
  <si>
    <t>J6A7V6</t>
  </si>
  <si>
    <t>J6A7V7</t>
  </si>
  <si>
    <t>J6A7V8</t>
  </si>
  <si>
    <t>J6A7V9</t>
  </si>
  <si>
    <t>J6A7W1</t>
  </si>
  <si>
    <t>J6A7W2</t>
  </si>
  <si>
    <t>J6A7W3</t>
  </si>
  <si>
    <t>J6A7W4</t>
  </si>
  <si>
    <t>J6A7W5</t>
  </si>
  <si>
    <t>J6A7W6</t>
  </si>
  <si>
    <t>J6A7W7</t>
  </si>
  <si>
    <t>J6A7W8</t>
  </si>
  <si>
    <t>J6A7W9</t>
  </si>
  <si>
    <t>J6A7X1</t>
  </si>
  <si>
    <t>J6A7X2</t>
  </si>
  <si>
    <t>J6A7X4</t>
  </si>
  <si>
    <t>J6A7X5</t>
  </si>
  <si>
    <t>J6A7X6</t>
  </si>
  <si>
    <t>J6A7X7</t>
  </si>
  <si>
    <t>J6A7X8</t>
  </si>
  <si>
    <t>J6A7X9</t>
  </si>
  <si>
    <t>J6A7Y1</t>
  </si>
  <si>
    <t>J6A7Y2</t>
  </si>
  <si>
    <t>J6A7Y3</t>
  </si>
  <si>
    <t>J6A7Y4</t>
  </si>
  <si>
    <t>J6A7Y5</t>
  </si>
  <si>
    <t>J6A7Y6</t>
  </si>
  <si>
    <t>J6A7Y7</t>
  </si>
  <si>
    <t>J6A7Y8</t>
  </si>
  <si>
    <t>J6A7Y9</t>
  </si>
  <si>
    <t>J6A7Z1</t>
  </si>
  <si>
    <t>J6A7Z3</t>
  </si>
  <si>
    <t>J6A7Z4</t>
  </si>
  <si>
    <t>J6A7Z6</t>
  </si>
  <si>
    <t>J6A8A1</t>
  </si>
  <si>
    <t>J6A8A3</t>
  </si>
  <si>
    <t>J6A8A8</t>
  </si>
  <si>
    <t>J6A8A9</t>
  </si>
  <si>
    <t>J6A8B7</t>
  </si>
  <si>
    <t>J6A8B8</t>
  </si>
  <si>
    <t>J6A8C9</t>
  </si>
  <si>
    <t>J6A8E1</t>
  </si>
  <si>
    <t>J6A8G7</t>
  </si>
  <si>
    <t>J6A8H4</t>
  </si>
  <si>
    <t>J6A8H6</t>
  </si>
  <si>
    <t>J6A8K8</t>
  </si>
  <si>
    <t>J6A8L1</t>
  </si>
  <si>
    <t>J6A8L2</t>
  </si>
  <si>
    <t>J6A8L6</t>
  </si>
  <si>
    <t>J6E0A1</t>
  </si>
  <si>
    <t>J6E0A2</t>
  </si>
  <si>
    <t>J6E0A3</t>
  </si>
  <si>
    <t>J6E0A5</t>
  </si>
  <si>
    <t>J6E0B8</t>
  </si>
  <si>
    <t>J6E0C7</t>
  </si>
  <si>
    <t>J6E0C8</t>
  </si>
  <si>
    <t>J6E0E1</t>
  </si>
  <si>
    <t>J6E0E2</t>
  </si>
  <si>
    <t>J6E0G1</t>
  </si>
  <si>
    <t>J6E0G2</t>
  </si>
  <si>
    <t>J6E0G4</t>
  </si>
  <si>
    <t>J6E0H7</t>
  </si>
  <si>
    <t>J6E0K9</t>
  </si>
  <si>
    <t>J6E0L9</t>
  </si>
  <si>
    <t>J6E0M4</t>
  </si>
  <si>
    <t>J6E0M5</t>
  </si>
  <si>
    <t>J6E0M8</t>
  </si>
  <si>
    <t>J6E0M9</t>
  </si>
  <si>
    <t>J6E0N1</t>
  </si>
  <si>
    <t>J6E0N2</t>
  </si>
  <si>
    <t>J6E0N3</t>
  </si>
  <si>
    <t>J6E0N4</t>
  </si>
  <si>
    <t>J6E0N5</t>
  </si>
  <si>
    <t>J6E0N6</t>
  </si>
  <si>
    <t>J6E0N7</t>
  </si>
  <si>
    <t>J6E0N8</t>
  </si>
  <si>
    <t>J6E0N9</t>
  </si>
  <si>
    <t>J6E0P2</t>
  </si>
  <si>
    <t>J6E0P3</t>
  </si>
  <si>
    <t>J6E0P4</t>
  </si>
  <si>
    <t>J6E0P5</t>
  </si>
  <si>
    <t>J6E0P6</t>
  </si>
  <si>
    <t>J6E0P7</t>
  </si>
  <si>
    <t>J6E0P8</t>
  </si>
  <si>
    <t>J6E1A1</t>
  </si>
  <si>
    <t>J6E1A2</t>
  </si>
  <si>
    <t>J6E1A3</t>
  </si>
  <si>
    <t>J6E1A4</t>
  </si>
  <si>
    <t>J6E1A5</t>
  </si>
  <si>
    <t>J6E1A6</t>
  </si>
  <si>
    <t>J6E1C6</t>
  </si>
  <si>
    <t>J6E1C7</t>
  </si>
  <si>
    <t>J6E1C8</t>
  </si>
  <si>
    <t>J6E1C9</t>
  </si>
  <si>
    <t>J6E1E1</t>
  </si>
  <si>
    <t>J6E1E3</t>
  </si>
  <si>
    <t>J6E1E4</t>
  </si>
  <si>
    <t>J6E1E5</t>
  </si>
  <si>
    <t>J6E1E6</t>
  </si>
  <si>
    <t>J6E1E7</t>
  </si>
  <si>
    <t>J6E1E8</t>
  </si>
  <si>
    <t>J6E1E9</t>
  </si>
  <si>
    <t>J6E1G4</t>
  </si>
  <si>
    <t>J6E1G5</t>
  </si>
  <si>
    <t>J6E1G6</t>
  </si>
  <si>
    <t>J6E1G7</t>
  </si>
  <si>
    <t>J6E1G8</t>
  </si>
  <si>
    <t>J6E1G9</t>
  </si>
  <si>
    <t>J6E1H1</t>
  </si>
  <si>
    <t>J6E1H2</t>
  </si>
  <si>
    <t>J6E1H4</t>
  </si>
  <si>
    <t>J6E1H7</t>
  </si>
  <si>
    <t>J6E1H8</t>
  </si>
  <si>
    <t>J6E1H9</t>
  </si>
  <si>
    <t>J6E1J1</t>
  </si>
  <si>
    <t>J6E1J3</t>
  </si>
  <si>
    <t>J6E1J4</t>
  </si>
  <si>
    <t>J6E1J5</t>
  </si>
  <si>
    <t>J6E1J6</t>
  </si>
  <si>
    <t>J6E1J9</t>
  </si>
  <si>
    <t>J6E1K1</t>
  </si>
  <si>
    <t>J6E1K2</t>
  </si>
  <si>
    <t>J6E1K3</t>
  </si>
  <si>
    <t>J6E1K4</t>
  </si>
  <si>
    <t>J6E1K5</t>
  </si>
  <si>
    <t>J6E1K6</t>
  </si>
  <si>
    <t>J6E1K8</t>
  </si>
  <si>
    <t>J6E1K9</t>
  </si>
  <si>
    <t>J6E1L1</t>
  </si>
  <si>
    <t>J6E1M1</t>
  </si>
  <si>
    <t>J6E1M4</t>
  </si>
  <si>
    <t>J6E1M5</t>
  </si>
  <si>
    <t>J6E1M6</t>
  </si>
  <si>
    <t>J6E1M7</t>
  </si>
  <si>
    <t>J6E1M8</t>
  </si>
  <si>
    <t>J6E1M9</t>
  </si>
  <si>
    <t>J6E1N3</t>
  </si>
  <si>
    <t>J6E1N4</t>
  </si>
  <si>
    <t>J6E1N5</t>
  </si>
  <si>
    <t>J6E1N9</t>
  </si>
  <si>
    <t>J6E1P1</t>
  </si>
  <si>
    <t>J6E1P2</t>
  </si>
  <si>
    <t>J6E1P3</t>
  </si>
  <si>
    <t>J6E1P5</t>
  </si>
  <si>
    <t>J6E1P6</t>
  </si>
  <si>
    <t>J6E1P8</t>
  </si>
  <si>
    <t>J6E1P9</t>
  </si>
  <si>
    <t>J6E1R1</t>
  </si>
  <si>
    <t>J6E1R2</t>
  </si>
  <si>
    <t>J6E1R3</t>
  </si>
  <si>
    <t>J6E1R4</t>
  </si>
  <si>
    <t>J6E1R7</t>
  </si>
  <si>
    <t>J6E1R8</t>
  </si>
  <si>
    <t>J6E1R9</t>
  </si>
  <si>
    <t>J6E1S2</t>
  </si>
  <si>
    <t>J6E1S6</t>
  </si>
  <si>
    <t>J6E1S7</t>
  </si>
  <si>
    <t>J6E1T7</t>
  </si>
  <si>
    <t>J6E1V2</t>
  </si>
  <si>
    <t>J6E1V3</t>
  </si>
  <si>
    <t>J6E1V4</t>
  </si>
  <si>
    <t>J6E1V5</t>
  </si>
  <si>
    <t>J6E1V6</t>
  </si>
  <si>
    <t>J6E1V7</t>
  </si>
  <si>
    <t>J6E1V8</t>
  </si>
  <si>
    <t>J6E1V9</t>
  </si>
  <si>
    <t>J6E1W1</t>
  </si>
  <si>
    <t>J6E1W2</t>
  </si>
  <si>
    <t>J6E1W3</t>
  </si>
  <si>
    <t>J6E1W4</t>
  </si>
  <si>
    <t>J6E1W5</t>
  </si>
  <si>
    <t>J6E1W6</t>
  </si>
  <si>
    <t>J6E1W7</t>
  </si>
  <si>
    <t>J6E1W8</t>
  </si>
  <si>
    <t>J6E1W9</t>
  </si>
  <si>
    <t>J6E1X1</t>
  </si>
  <si>
    <t>J6E1X2</t>
  </si>
  <si>
    <t>J6E1X3</t>
  </si>
  <si>
    <t>J6E1X9</t>
  </si>
  <si>
    <t>J6E1Y5</t>
  </si>
  <si>
    <t>J6E1Y6</t>
  </si>
  <si>
    <t>J6E1Y7</t>
  </si>
  <si>
    <t>J6E2B3</t>
  </si>
  <si>
    <t>J6E2B4</t>
  </si>
  <si>
    <t>J6E2B5</t>
  </si>
  <si>
    <t>J6E2B6</t>
  </si>
  <si>
    <t>J6E2B7</t>
  </si>
  <si>
    <t>J6E2B8</t>
  </si>
  <si>
    <t>J6E2B9</t>
  </si>
  <si>
    <t>J6E2C1</t>
  </si>
  <si>
    <t>J6E2N7</t>
  </si>
  <si>
    <t>J6E2P3</t>
  </si>
  <si>
    <t>J6E2P4</t>
  </si>
  <si>
    <t>J6E2P8</t>
  </si>
  <si>
    <t>J6E2P9</t>
  </si>
  <si>
    <t>J6E2R6</t>
  </si>
  <si>
    <t>J6E2R8</t>
  </si>
  <si>
    <t>J6E2V4</t>
  </si>
  <si>
    <t>J6E2V5</t>
  </si>
  <si>
    <t>J6E2W4</t>
  </si>
  <si>
    <t>J6E2W5</t>
  </si>
  <si>
    <t>J6E2X8</t>
  </si>
  <si>
    <t>J6E2Y3</t>
  </si>
  <si>
    <t>J6E2Y4</t>
  </si>
  <si>
    <t>J6E2Y5</t>
  </si>
  <si>
    <t>J6E3A7</t>
  </si>
  <si>
    <t>J6E3A8</t>
  </si>
  <si>
    <t>J6E3A9</t>
  </si>
  <si>
    <t>J6E3B1</t>
  </si>
  <si>
    <t>J6E3C8</t>
  </si>
  <si>
    <t>J6E3C9</t>
  </si>
  <si>
    <t>J6E3E1</t>
  </si>
  <si>
    <t>J6E3H4</t>
  </si>
  <si>
    <t>J6E3H5</t>
  </si>
  <si>
    <t>J6E3H6</t>
  </si>
  <si>
    <t>J6E3L2</t>
  </si>
  <si>
    <t>J6E3L3</t>
  </si>
  <si>
    <t>J6E3L4</t>
  </si>
  <si>
    <t>J6E3L5</t>
  </si>
  <si>
    <t>J6E3L6</t>
  </si>
  <si>
    <t>J6E3L8</t>
  </si>
  <si>
    <t>J6E3L9</t>
  </si>
  <si>
    <t>J6E3M2</t>
  </si>
  <si>
    <t>J6E3M3</t>
  </si>
  <si>
    <t>J6E3M4</t>
  </si>
  <si>
    <t>J6E3M5</t>
  </si>
  <si>
    <t>J6E3P7</t>
  </si>
  <si>
    <t>J6E3P8</t>
  </si>
  <si>
    <t>J6E3R1</t>
  </si>
  <si>
    <t>J6E3R2</t>
  </si>
  <si>
    <t>J6E3R4</t>
  </si>
  <si>
    <t>J6E3R5</t>
  </si>
  <si>
    <t>J6E3R6</t>
  </si>
  <si>
    <t>J6E3S2</t>
  </si>
  <si>
    <t>J6E3S4</t>
  </si>
  <si>
    <t>J6E3S6</t>
  </si>
  <si>
    <t>J6E3S8</t>
  </si>
  <si>
    <t>J6E3V4</t>
  </si>
  <si>
    <t>J6E3W5</t>
  </si>
  <si>
    <t>J6E3W6</t>
  </si>
  <si>
    <t>J6E3W7</t>
  </si>
  <si>
    <t>J6E3W8</t>
  </si>
  <si>
    <t>J6E3W9</t>
  </si>
  <si>
    <t>J6E3X1</t>
  </si>
  <si>
    <t>J6E3X2</t>
  </si>
  <si>
    <t>J6E3X5</t>
  </si>
  <si>
    <t>J6E3X6</t>
  </si>
  <si>
    <t>J6E3X7</t>
  </si>
  <si>
    <t>J6E3X8</t>
  </si>
  <si>
    <t>J6E3X9</t>
  </si>
  <si>
    <t>J6E3Y1</t>
  </si>
  <si>
    <t>J6E3Y2</t>
  </si>
  <si>
    <t>J6E3Y3</t>
  </si>
  <si>
    <t>J6E4A1</t>
  </si>
  <si>
    <t>J6E4A2</t>
  </si>
  <si>
    <t>J6E4A3</t>
  </si>
  <si>
    <t>J6E4A4</t>
  </si>
  <si>
    <t>J6E4A5</t>
  </si>
  <si>
    <t>J6E4A6</t>
  </si>
  <si>
    <t>J6E4B1</t>
  </si>
  <si>
    <t>J6E4B2</t>
  </si>
  <si>
    <t>J6E4C1</t>
  </si>
  <si>
    <t>J6E4C2</t>
  </si>
  <si>
    <t>J6E4C3</t>
  </si>
  <si>
    <t>J6E4C4</t>
  </si>
  <si>
    <t>J6E4C5</t>
  </si>
  <si>
    <t>J6E4C6</t>
  </si>
  <si>
    <t>J6E4C7</t>
  </si>
  <si>
    <t>J6E4C8</t>
  </si>
  <si>
    <t>J6E4C9</t>
  </si>
  <si>
    <t>J6E4E7</t>
  </si>
  <si>
    <t>J6E4E8</t>
  </si>
  <si>
    <t>J6E4E9</t>
  </si>
  <si>
    <t>J6E4G1</t>
  </si>
  <si>
    <t>J6E4G2</t>
  </si>
  <si>
    <t>J6E4G3</t>
  </si>
  <si>
    <t>J6E4G4</t>
  </si>
  <si>
    <t>J6E4G6</t>
  </si>
  <si>
    <t>J6E4G7</t>
  </si>
  <si>
    <t>J6E4G8</t>
  </si>
  <si>
    <t>J6E4G9</t>
  </si>
  <si>
    <t>J6E4H1</t>
  </si>
  <si>
    <t>J6E4H4</t>
  </si>
  <si>
    <t>J6E4H5</t>
  </si>
  <si>
    <t>J6E4H6</t>
  </si>
  <si>
    <t>J6E4H7</t>
  </si>
  <si>
    <t>J6E4H8</t>
  </si>
  <si>
    <t>J6E4H9</t>
  </si>
  <si>
    <t>J6E4J1</t>
  </si>
  <si>
    <t>J6E4J3</t>
  </si>
  <si>
    <t>J6E4J4</t>
  </si>
  <si>
    <t>J6E4J5</t>
  </si>
  <si>
    <t>J6E4J6</t>
  </si>
  <si>
    <t>J6E4J7</t>
  </si>
  <si>
    <t>J6E4K4</t>
  </si>
  <si>
    <t>J6E4K6</t>
  </si>
  <si>
    <t>J6E4L2</t>
  </si>
  <si>
    <t>J6E4L3</t>
  </si>
  <si>
    <t>J6E4L4</t>
  </si>
  <si>
    <t>J6E4L8</t>
  </si>
  <si>
    <t>J6E4L9</t>
  </si>
  <si>
    <t>J6E4M8</t>
  </si>
  <si>
    <t>J6E4N3</t>
  </si>
  <si>
    <t>J6E4N4</t>
  </si>
  <si>
    <t>J6E4N5</t>
  </si>
  <si>
    <t>J6E4N6</t>
  </si>
  <si>
    <t>J6E4N7</t>
  </si>
  <si>
    <t>J6E4P3</t>
  </si>
  <si>
    <t>J6E4P4</t>
  </si>
  <si>
    <t>J6E4R1</t>
  </si>
  <si>
    <t>J6E4R2</t>
  </si>
  <si>
    <t>J6E4R3</t>
  </si>
  <si>
    <t>J6E4R4</t>
  </si>
  <si>
    <t>J6E4R7</t>
  </si>
  <si>
    <t>J6E4R9</t>
  </si>
  <si>
    <t>J6E4S1</t>
  </si>
  <si>
    <t>J6E4S2</t>
  </si>
  <si>
    <t>J6E4S6</t>
  </si>
  <si>
    <t>J6E4S8</t>
  </si>
  <si>
    <t>J6E4S9</t>
  </si>
  <si>
    <t>J6E4T1</t>
  </si>
  <si>
    <t>J6E4T2</t>
  </si>
  <si>
    <t>J6E4T3</t>
  </si>
  <si>
    <t>J6E4T4</t>
  </si>
  <si>
    <t>J6E4T5</t>
  </si>
  <si>
    <t>J6E4T6</t>
  </si>
  <si>
    <t>J6E4T7</t>
  </si>
  <si>
    <t>J6E4T8</t>
  </si>
  <si>
    <t>J6E4T9</t>
  </si>
  <si>
    <t>J6E5B6</t>
  </si>
  <si>
    <t>J6E5B7</t>
  </si>
  <si>
    <t>J6E5B8</t>
  </si>
  <si>
    <t>J6E5B9</t>
  </si>
  <si>
    <t>J6E5C1</t>
  </si>
  <si>
    <t>J6E5C2</t>
  </si>
  <si>
    <t>J6E5E4</t>
  </si>
  <si>
    <t>J6E5E7</t>
  </si>
  <si>
    <t>J6E5E8</t>
  </si>
  <si>
    <t>J6E5G2</t>
  </si>
  <si>
    <t>J6E5G3</t>
  </si>
  <si>
    <t>J6E5G4</t>
  </si>
  <si>
    <t>J6E5G6</t>
  </si>
  <si>
    <t>J6E5G7</t>
  </si>
  <si>
    <t>J6E5G8</t>
  </si>
  <si>
    <t>J6E5G9</t>
  </si>
  <si>
    <t>J6E5H1</t>
  </si>
  <si>
    <t>J6E5H2</t>
  </si>
  <si>
    <t>J6E5L2</t>
  </si>
  <si>
    <t>J6E5L3</t>
  </si>
  <si>
    <t>J6E5L5</t>
  </si>
  <si>
    <t>J6E5L6</t>
  </si>
  <si>
    <t>J6E5L7</t>
  </si>
  <si>
    <t>J6E5L8</t>
  </si>
  <si>
    <t>J6E5L9</t>
  </si>
  <si>
    <t>J6E5M1</t>
  </si>
  <si>
    <t>J6E5M2</t>
  </si>
  <si>
    <t>J6E5M3</t>
  </si>
  <si>
    <t>J6E5P1</t>
  </si>
  <si>
    <t>J6E5P4</t>
  </si>
  <si>
    <t>J6E5P5</t>
  </si>
  <si>
    <t>J6E5P6</t>
  </si>
  <si>
    <t>J6E5P7</t>
  </si>
  <si>
    <t>J6E5T2</t>
  </si>
  <si>
    <t>J6E5V6</t>
  </si>
  <si>
    <t>J6E5X6</t>
  </si>
  <si>
    <t>J6E5X7</t>
  </si>
  <si>
    <t>J6E5Z3</t>
  </si>
  <si>
    <t>J6E5Z4</t>
  </si>
  <si>
    <t>J6E5Z5</t>
  </si>
  <si>
    <t>J6E6C1</t>
  </si>
  <si>
    <t>J6E6C2</t>
  </si>
  <si>
    <t>J6E6H3</t>
  </si>
  <si>
    <t>J6E6J5</t>
  </si>
  <si>
    <t>J6E6J8</t>
  </si>
  <si>
    <t>J6E6K1</t>
  </si>
  <si>
    <t>J6E6K2</t>
  </si>
  <si>
    <t>J6E6K3</t>
  </si>
  <si>
    <t>J6E6K4</t>
  </si>
  <si>
    <t>J6E6K9</t>
  </si>
  <si>
    <t>J6E6M4</t>
  </si>
  <si>
    <t>J6E6N3</t>
  </si>
  <si>
    <t>J6E6N6</t>
  </si>
  <si>
    <t>J6E6N7</t>
  </si>
  <si>
    <t>J6E6P1</t>
  </si>
  <si>
    <t>J6E6P3</t>
  </si>
  <si>
    <t>J6E6P5</t>
  </si>
  <si>
    <t>J6E6R1</t>
  </si>
  <si>
    <t>J6E6R2</t>
  </si>
  <si>
    <t>J6E6S5</t>
  </si>
  <si>
    <t>J6E6S9</t>
  </si>
  <si>
    <t>J6E6T6</t>
  </si>
  <si>
    <t>J6E6W5</t>
  </si>
  <si>
    <t>J6E6W9</t>
  </si>
  <si>
    <t>J6E6X6</t>
  </si>
  <si>
    <t>J6E6Y6</t>
  </si>
  <si>
    <t>J6E6Z4</t>
  </si>
  <si>
    <t>J6E7A1</t>
  </si>
  <si>
    <t>J6E7A3</t>
  </si>
  <si>
    <t>J6E7B2</t>
  </si>
  <si>
    <t>J6E7C6</t>
  </si>
  <si>
    <t>J6E7C8</t>
  </si>
  <si>
    <t>J6E7E8</t>
  </si>
  <si>
    <t>J6E7G1</t>
  </si>
  <si>
    <t>J6E7G2</t>
  </si>
  <si>
    <t>J6E7G4</t>
  </si>
  <si>
    <t>J6E7G5</t>
  </si>
  <si>
    <t>J6E7G9</t>
  </si>
  <si>
    <t>J6E7H4</t>
  </si>
  <si>
    <t>J6E7J3</t>
  </si>
  <si>
    <t>J6E7J4</t>
  </si>
  <si>
    <t>J6E7J5</t>
  </si>
  <si>
    <t>J6E7J6</t>
  </si>
  <si>
    <t>J6E7J7</t>
  </si>
  <si>
    <t>J6E7J8</t>
  </si>
  <si>
    <t>J6E7J9</t>
  </si>
  <si>
    <t>J6E7K2</t>
  </si>
  <si>
    <t>J6E7K4</t>
  </si>
  <si>
    <t>J6E7K7</t>
  </si>
  <si>
    <t>J6E7K8</t>
  </si>
  <si>
    <t>J6E7L5</t>
  </si>
  <si>
    <t>J6E7M2</t>
  </si>
  <si>
    <t>J6E7M5</t>
  </si>
  <si>
    <t>J6E7M8</t>
  </si>
  <si>
    <t>J6E7M9</t>
  </si>
  <si>
    <t>J6E7N7</t>
  </si>
  <si>
    <t>J6E7P3</t>
  </si>
  <si>
    <t>J6E7P4</t>
  </si>
  <si>
    <t>J6E7P6</t>
  </si>
  <si>
    <t>J6E7R5</t>
  </si>
  <si>
    <t>J6E7T5</t>
  </si>
  <si>
    <t>J6E7X1</t>
  </si>
  <si>
    <t>J6E7X4</t>
  </si>
  <si>
    <t>J6E7Y1</t>
  </si>
  <si>
    <t>J6E7Y4</t>
  </si>
  <si>
    <t>J6E7Y5</t>
  </si>
  <si>
    <t>J6E7Y6</t>
  </si>
  <si>
    <t>J6E7Y8</t>
  </si>
  <si>
    <t>J6E7Y9</t>
  </si>
  <si>
    <t>J6E8A1</t>
  </si>
  <si>
    <t>J6E8A3</t>
  </si>
  <si>
    <t>J6E8A7</t>
  </si>
  <si>
    <t>J6E8A9</t>
  </si>
  <si>
    <t>J6E8B4</t>
  </si>
  <si>
    <t>J6E8B9</t>
  </si>
  <si>
    <t>J6E8C1</t>
  </si>
  <si>
    <t>J6E8G8</t>
  </si>
  <si>
    <t>J6E8G9</t>
  </si>
  <si>
    <t>J6E8H1</t>
  </si>
  <si>
    <t>J6E8J2</t>
  </si>
  <si>
    <t>J6E8J3</t>
  </si>
  <si>
    <t>J6E8K4</t>
  </si>
  <si>
    <t>J6E8K5</t>
  </si>
  <si>
    <t>J6E8K9</t>
  </si>
  <si>
    <t>J6E8L1</t>
  </si>
  <si>
    <t>J6E8M5</t>
  </si>
  <si>
    <t>J6E8M7</t>
  </si>
  <si>
    <t>J6E8N8</t>
  </si>
  <si>
    <t>J6E8N9</t>
  </si>
  <si>
    <t>J6E8P2</t>
  </si>
  <si>
    <t>J6E8P5</t>
  </si>
  <si>
    <t>J6E8P6</t>
  </si>
  <si>
    <t>J6E8R7</t>
  </si>
  <si>
    <t>J6E8V8</t>
  </si>
  <si>
    <t>J6E8W4</t>
  </si>
  <si>
    <t>J6E8W7</t>
  </si>
  <si>
    <t>J6E8X2</t>
  </si>
  <si>
    <t>J6E8X6</t>
  </si>
  <si>
    <t>J6E8X7</t>
  </si>
  <si>
    <t>J6E8Y5</t>
  </si>
  <si>
    <t>J6E8Y6</t>
  </si>
  <si>
    <t>J6E8Y7</t>
  </si>
  <si>
    <t>J6E8Z8</t>
  </si>
  <si>
    <t>J6E9A1</t>
  </si>
  <si>
    <t>J6E9A2</t>
  </si>
  <si>
    <t>J6E9A3</t>
  </si>
  <si>
    <t>J6E9B6</t>
  </si>
  <si>
    <t>J6E9E3</t>
  </si>
  <si>
    <t>J6E9E5</t>
  </si>
  <si>
    <t>J6E9E6</t>
  </si>
  <si>
    <t>J6E9G7</t>
  </si>
  <si>
    <t>J6E9H7</t>
  </si>
  <si>
    <t>J6E9H8</t>
  </si>
  <si>
    <t>J6E9H9</t>
  </si>
  <si>
    <t>J6E9J2</t>
  </si>
  <si>
    <t>J6E9J3</t>
  </si>
  <si>
    <t>J6E9J5</t>
  </si>
  <si>
    <t>J6E9J6</t>
  </si>
  <si>
    <t>J6E9J7</t>
  </si>
  <si>
    <t>J6E9J9</t>
  </si>
  <si>
    <t>J6J0A5</t>
  </si>
  <si>
    <t>J6J0A6</t>
  </si>
  <si>
    <t>J6J0A7</t>
  </si>
  <si>
    <t>J6J0B4</t>
  </si>
  <si>
    <t>J6J0B5</t>
  </si>
  <si>
    <t>J6J0B6</t>
  </si>
  <si>
    <t>J6J0B7</t>
  </si>
  <si>
    <t>J6J0B8</t>
  </si>
  <si>
    <t>J6J1A1</t>
  </si>
  <si>
    <t>J6J1A2</t>
  </si>
  <si>
    <t>J6J1A3</t>
  </si>
  <si>
    <t>J6J1A4</t>
  </si>
  <si>
    <t>J6J1A5</t>
  </si>
  <si>
    <t>J6J1A6</t>
  </si>
  <si>
    <t>J6J1A7</t>
  </si>
  <si>
    <t>J6J1A8</t>
  </si>
  <si>
    <t>J6J1A9</t>
  </si>
  <si>
    <t>J6J1B1</t>
  </si>
  <si>
    <t>J6J1B2</t>
  </si>
  <si>
    <t>J6J1B3</t>
  </si>
  <si>
    <t>J6J1B4</t>
  </si>
  <si>
    <t>J6J1B5</t>
  </si>
  <si>
    <t>J6J1B6</t>
  </si>
  <si>
    <t>J6J1B8</t>
  </si>
  <si>
    <t>J6J1E9</t>
  </si>
  <si>
    <t>J6J1G1</t>
  </si>
  <si>
    <t>J6J1G2</t>
  </si>
  <si>
    <t>J6J1G3</t>
  </si>
  <si>
    <t>J6J1G4</t>
  </si>
  <si>
    <t>J6J1G5</t>
  </si>
  <si>
    <t>J6J1H4</t>
  </si>
  <si>
    <t>J6J1K2</t>
  </si>
  <si>
    <t>J6J1K3</t>
  </si>
  <si>
    <t>J6J1T9</t>
  </si>
  <si>
    <t>J6J1V3</t>
  </si>
  <si>
    <t>J6J1V4</t>
  </si>
  <si>
    <t>J6J1W3</t>
  </si>
  <si>
    <t>J6J1W4</t>
  </si>
  <si>
    <t>J6J1W6</t>
  </si>
  <si>
    <t>J6J1X1</t>
  </si>
  <si>
    <t>J6J1X2</t>
  </si>
  <si>
    <t>J6J1X3</t>
  </si>
  <si>
    <t>J6J1X5</t>
  </si>
  <si>
    <t>J6J1Y2</t>
  </si>
  <si>
    <t>J6J1Y3</t>
  </si>
  <si>
    <t>J6J1Y4</t>
  </si>
  <si>
    <t>J6J1Y5</t>
  </si>
  <si>
    <t>J6J1Y7</t>
  </si>
  <si>
    <t>J6J1Y8</t>
  </si>
  <si>
    <t>J6J1Y9</t>
  </si>
  <si>
    <t>J6J1Z1</t>
  </si>
  <si>
    <t>J6J1Z2</t>
  </si>
  <si>
    <t>J6J1Z7</t>
  </si>
  <si>
    <t>J6J1Z8</t>
  </si>
  <si>
    <t>J6J1Z9</t>
  </si>
  <si>
    <t>J6J2A1</t>
  </si>
  <si>
    <t>J6J2A8</t>
  </si>
  <si>
    <t>J6J2A9</t>
  </si>
  <si>
    <t>J6J2B1</t>
  </si>
  <si>
    <t>J6J2B2</t>
  </si>
  <si>
    <t>J6J2B3</t>
  </si>
  <si>
    <t>J6J2B5</t>
  </si>
  <si>
    <t>J6J2B6</t>
  </si>
  <si>
    <t>J6J2B7</t>
  </si>
  <si>
    <t>J6J2C8</t>
  </si>
  <si>
    <t>J6J2E2</t>
  </si>
  <si>
    <t>J6J2E3</t>
  </si>
  <si>
    <t>J6J2E4</t>
  </si>
  <si>
    <t>J6J2E5</t>
  </si>
  <si>
    <t>J6J2E6</t>
  </si>
  <si>
    <t>J6J2E7</t>
  </si>
  <si>
    <t>J6J2E8</t>
  </si>
  <si>
    <t>J6J2G6</t>
  </si>
  <si>
    <t>J6J2G7</t>
  </si>
  <si>
    <t>J6J2G8</t>
  </si>
  <si>
    <t>J6J2G9</t>
  </si>
  <si>
    <t>J6J2H1</t>
  </si>
  <si>
    <t>J6J2H2</t>
  </si>
  <si>
    <t>J6J2H3</t>
  </si>
  <si>
    <t>J6J2J5</t>
  </si>
  <si>
    <t>J6J2J6</t>
  </si>
  <si>
    <t>J6J2J7</t>
  </si>
  <si>
    <t>J6J2K4</t>
  </si>
  <si>
    <t>J6J2K5</t>
  </si>
  <si>
    <t>J6J2K6</t>
  </si>
  <si>
    <t>J6J2K9</t>
  </si>
  <si>
    <t>J6J2L1</t>
  </si>
  <si>
    <t>J6J2L2</t>
  </si>
  <si>
    <t>J6J2L3</t>
  </si>
  <si>
    <t>J6J2L4</t>
  </si>
  <si>
    <t>J6J2L5</t>
  </si>
  <si>
    <t>J6J2L9</t>
  </si>
  <si>
    <t>J6J2M1</t>
  </si>
  <si>
    <t>J6J2M2</t>
  </si>
  <si>
    <t>J6J2M3</t>
  </si>
  <si>
    <t>J6J2M4</t>
  </si>
  <si>
    <t>J6J2M5</t>
  </si>
  <si>
    <t>J6J2M6</t>
  </si>
  <si>
    <t>J6J2M7</t>
  </si>
  <si>
    <t>J6J2M8</t>
  </si>
  <si>
    <t>J6J2N2</t>
  </si>
  <si>
    <t>J6J2N3</t>
  </si>
  <si>
    <t>J6J2N4</t>
  </si>
  <si>
    <t>J6J2N5</t>
  </si>
  <si>
    <t>J6J2N6</t>
  </si>
  <si>
    <t>J6J2N7</t>
  </si>
  <si>
    <t>J6J2P6</t>
  </si>
  <si>
    <t>J6J2P7</t>
  </si>
  <si>
    <t>J6J2P8</t>
  </si>
  <si>
    <t>J6J2P9</t>
  </si>
  <si>
    <t>J6J2R1</t>
  </si>
  <si>
    <t>J6J2R6</t>
  </si>
  <si>
    <t>J6J2R7</t>
  </si>
  <si>
    <t>J6J2R8</t>
  </si>
  <si>
    <t>J6J2S1</t>
  </si>
  <si>
    <t>J6J2S2</t>
  </si>
  <si>
    <t>J6J2X3</t>
  </si>
  <si>
    <t>J6J2Y1</t>
  </si>
  <si>
    <t>J6J2Y4</t>
  </si>
  <si>
    <t>J6J2Y7</t>
  </si>
  <si>
    <t>J6J2Y8</t>
  </si>
  <si>
    <t>J6J2Y9</t>
  </si>
  <si>
    <t>J6J2Z2</t>
  </si>
  <si>
    <t>J6J2Z3</t>
  </si>
  <si>
    <t>J6J2Z4</t>
  </si>
  <si>
    <t>J6J2Z5</t>
  </si>
  <si>
    <t>J6J2Z6</t>
  </si>
  <si>
    <t>J6J2Z7</t>
  </si>
  <si>
    <t>J6J2Z8</t>
  </si>
  <si>
    <t>J6J2Z9</t>
  </si>
  <si>
    <t>J6J3A1</t>
  </si>
  <si>
    <t>J6J3A2</t>
  </si>
  <si>
    <t>J6J3A3</t>
  </si>
  <si>
    <t>J6J3A4</t>
  </si>
  <si>
    <t>J6J3A5</t>
  </si>
  <si>
    <t>J6J3A6</t>
  </si>
  <si>
    <t>J6J3A7</t>
  </si>
  <si>
    <t>J6J3B2</t>
  </si>
  <si>
    <t>J6J3B4</t>
  </si>
  <si>
    <t>J6J3B9</t>
  </si>
  <si>
    <t>J6J3C1</t>
  </si>
  <si>
    <t>J6J3C2</t>
  </si>
  <si>
    <t>J6J3C3</t>
  </si>
  <si>
    <t>J6J3C4</t>
  </si>
  <si>
    <t>J6J3C7</t>
  </si>
  <si>
    <t>J6J3C8</t>
  </si>
  <si>
    <t>J6J3C9</t>
  </si>
  <si>
    <t>J6J3E1</t>
  </si>
  <si>
    <t>J6J3E2</t>
  </si>
  <si>
    <t>J6J3E3</t>
  </si>
  <si>
    <t>J6J3E9</t>
  </si>
  <si>
    <t>J6J3G1</t>
  </si>
  <si>
    <t>J6J3G2</t>
  </si>
  <si>
    <t>J6J3G3</t>
  </si>
  <si>
    <t>J6J3G9</t>
  </si>
  <si>
    <t>J6J3M6</t>
  </si>
  <si>
    <t>J6J3N1</t>
  </si>
  <si>
    <t>J6J3N2</t>
  </si>
  <si>
    <t>J6J3N6</t>
  </si>
  <si>
    <t>J6J3N7</t>
  </si>
  <si>
    <t>J6J3N9</t>
  </si>
  <si>
    <t>J6J3P1</t>
  </si>
  <si>
    <t>J6J3P2</t>
  </si>
  <si>
    <t>J6J3P3</t>
  </si>
  <si>
    <t>J6J3P4</t>
  </si>
  <si>
    <t>J6J3P5</t>
  </si>
  <si>
    <t>J6J3P7</t>
  </si>
  <si>
    <t>J6J3P9</t>
  </si>
  <si>
    <t>J6J3R1</t>
  </si>
  <si>
    <t>J6J3R2</t>
  </si>
  <si>
    <t>J6J3R3</t>
  </si>
  <si>
    <t>J6J3R5</t>
  </si>
  <si>
    <t>J6J3T5</t>
  </si>
  <si>
    <t>J6J3T6</t>
  </si>
  <si>
    <t>J6J3T7</t>
  </si>
  <si>
    <t>J6J3T8</t>
  </si>
  <si>
    <t>J6J3T9</t>
  </si>
  <si>
    <t>J6J3V1</t>
  </si>
  <si>
    <t>J6J3V2</t>
  </si>
  <si>
    <t>J6J3V3</t>
  </si>
  <si>
    <t>J6J3V4</t>
  </si>
  <si>
    <t>J6J3W2</t>
  </si>
  <si>
    <t>J6J3W3</t>
  </si>
  <si>
    <t>J6J3W4</t>
  </si>
  <si>
    <t>J6J3W5</t>
  </si>
  <si>
    <t>J6J3W6</t>
  </si>
  <si>
    <t>J6J3W7</t>
  </si>
  <si>
    <t>J6J3W8</t>
  </si>
  <si>
    <t>J6J3W9</t>
  </si>
  <si>
    <t>J6J3X2</t>
  </si>
  <si>
    <t>J6J3X3</t>
  </si>
  <si>
    <t>J6J3X4</t>
  </si>
  <si>
    <t>J6J3X5</t>
  </si>
  <si>
    <t>J6J3X6</t>
  </si>
  <si>
    <t>J6J3X7</t>
  </si>
  <si>
    <t>J6J3X8</t>
  </si>
  <si>
    <t>J6J3Y1</t>
  </si>
  <si>
    <t>J6J3Y2</t>
  </si>
  <si>
    <t>J6J3Y3</t>
  </si>
  <si>
    <t>J6J3Y4</t>
  </si>
  <si>
    <t>J6J4A4</t>
  </si>
  <si>
    <t>J6J4A6</t>
  </si>
  <si>
    <t>J6J4B9</t>
  </si>
  <si>
    <t>J6J4C3</t>
  </si>
  <si>
    <t>J6J4C4</t>
  </si>
  <si>
    <t>J6J4C6</t>
  </si>
  <si>
    <t>J6J4C7</t>
  </si>
  <si>
    <t>J6J4C8</t>
  </si>
  <si>
    <t>J6J4C9</t>
  </si>
  <si>
    <t>J6J4E1</t>
  </si>
  <si>
    <t>J6J4E2</t>
  </si>
  <si>
    <t>J6J4E3</t>
  </si>
  <si>
    <t>J6J4E4</t>
  </si>
  <si>
    <t>J6J4E6</t>
  </si>
  <si>
    <t>J6J4E8</t>
  </si>
  <si>
    <t>J6J4G1</t>
  </si>
  <si>
    <t>J6J4G2</t>
  </si>
  <si>
    <t>J6J4G5</t>
  </si>
  <si>
    <t>J6J4G6</t>
  </si>
  <si>
    <t>J6J4G7</t>
  </si>
  <si>
    <t>J6J4G8</t>
  </si>
  <si>
    <t>J6J4G9</t>
  </si>
  <si>
    <t>J6J4H1</t>
  </si>
  <si>
    <t>J6J4H2</t>
  </si>
  <si>
    <t>J6J4H5</t>
  </si>
  <si>
    <t>J6J4H6</t>
  </si>
  <si>
    <t>J6J4H7</t>
  </si>
  <si>
    <t>J6J4H8</t>
  </si>
  <si>
    <t>J6J4H9</t>
  </si>
  <si>
    <t>J6J4J1</t>
  </si>
  <si>
    <t>J6J4J2</t>
  </si>
  <si>
    <t>J6J4J3</t>
  </si>
  <si>
    <t>J6J4J4</t>
  </si>
  <si>
    <t>J6J4J5</t>
  </si>
  <si>
    <t>J6J4J6</t>
  </si>
  <si>
    <t>J6J4J7</t>
  </si>
  <si>
    <t>J6J4J8</t>
  </si>
  <si>
    <t>J6J4J9</t>
  </si>
  <si>
    <t>J6J4K4</t>
  </si>
  <si>
    <t>J6J4L1</t>
  </si>
  <si>
    <t>J6J4L2</t>
  </si>
  <si>
    <t>J6J4L3</t>
  </si>
  <si>
    <t>J6J4L4</t>
  </si>
  <si>
    <t>J6J4L5</t>
  </si>
  <si>
    <t>J6J4L6</t>
  </si>
  <si>
    <t>J6J4L7</t>
  </si>
  <si>
    <t>J6J4L8</t>
  </si>
  <si>
    <t>J6J4L9</t>
  </si>
  <si>
    <t>J6J4M1</t>
  </si>
  <si>
    <t>J6J4M2</t>
  </si>
  <si>
    <t>J6J4M3</t>
  </si>
  <si>
    <t>J6J4M4</t>
  </si>
  <si>
    <t>J6J4M5</t>
  </si>
  <si>
    <t>J6J4M6</t>
  </si>
  <si>
    <t>J6J4M7</t>
  </si>
  <si>
    <t>J6J4M8</t>
  </si>
  <si>
    <t>J6J4N5</t>
  </si>
  <si>
    <t>J6J4N6</t>
  </si>
  <si>
    <t>J6J4P4</t>
  </si>
  <si>
    <t>J6J4P9</t>
  </si>
  <si>
    <t>J6J4R1</t>
  </si>
  <si>
    <t>J6J4R2</t>
  </si>
  <si>
    <t>J6J4R3</t>
  </si>
  <si>
    <t>J6J4R4</t>
  </si>
  <si>
    <t>J6J4R5</t>
  </si>
  <si>
    <t>J6J4R6</t>
  </si>
  <si>
    <t>J6J4R7</t>
  </si>
  <si>
    <t>J6J4R8</t>
  </si>
  <si>
    <t>J6J4R9</t>
  </si>
  <si>
    <t>J6J4S1</t>
  </si>
  <si>
    <t>J6J4S3</t>
  </si>
  <si>
    <t>J6J4S4</t>
  </si>
  <si>
    <t>J6J4S5</t>
  </si>
  <si>
    <t>J6J4S6</t>
  </si>
  <si>
    <t>J6J4S7</t>
  </si>
  <si>
    <t>J6J4S8</t>
  </si>
  <si>
    <t>J6J4T1</t>
  </si>
  <si>
    <t>J6J4T7</t>
  </si>
  <si>
    <t>J6J4T8</t>
  </si>
  <si>
    <t>J6J4T9</t>
  </si>
  <si>
    <t>J6J4V1</t>
  </si>
  <si>
    <t>J6J4V2</t>
  </si>
  <si>
    <t>J6J4V3</t>
  </si>
  <si>
    <t>J6J4V4</t>
  </si>
  <si>
    <t>J6J4V5</t>
  </si>
  <si>
    <t>J6J4V6</t>
  </si>
  <si>
    <t>J6J4V7</t>
  </si>
  <si>
    <t>J6J4W3</t>
  </si>
  <si>
    <t>J6J4W4</t>
  </si>
  <si>
    <t>J6J4W5</t>
  </si>
  <si>
    <t>J6J4W6</t>
  </si>
  <si>
    <t>J6J4W7</t>
  </si>
  <si>
    <t>J6J4W8</t>
  </si>
  <si>
    <t>J6J4W9</t>
  </si>
  <si>
    <t>J6J4X1</t>
  </si>
  <si>
    <t>J6J4X2</t>
  </si>
  <si>
    <t>J6J4X3</t>
  </si>
  <si>
    <t>J6J4X4</t>
  </si>
  <si>
    <t>J6J4X5</t>
  </si>
  <si>
    <t>J6J4X7</t>
  </si>
  <si>
    <t>J6J5A2</t>
  </si>
  <si>
    <t>J6J5A4</t>
  </si>
  <si>
    <t>J6J5A5</t>
  </si>
  <si>
    <t>J6J5A8</t>
  </si>
  <si>
    <t>J6J5B1</t>
  </si>
  <si>
    <t>J6J5B3</t>
  </si>
  <si>
    <t>J6J5B4</t>
  </si>
  <si>
    <t>J6J5B5</t>
  </si>
  <si>
    <t>J6J5C2</t>
  </si>
  <si>
    <t>J6J5C3</t>
  </si>
  <si>
    <t>J6J5C7</t>
  </si>
  <si>
    <t>J6J5C8</t>
  </si>
  <si>
    <t>J6J5E1</t>
  </si>
  <si>
    <t>J6J5E3</t>
  </si>
  <si>
    <t>J6J5E4</t>
  </si>
  <si>
    <t>J6J5E8</t>
  </si>
  <si>
    <t>J6J5E9</t>
  </si>
  <si>
    <t>J6J5G5</t>
  </si>
  <si>
    <t>J6J5G7</t>
  </si>
  <si>
    <t>J6J5G9</t>
  </si>
  <si>
    <t>J6J5H1</t>
  </si>
  <si>
    <t>J6J5H2</t>
  </si>
  <si>
    <t>J6J5H4</t>
  </si>
  <si>
    <t>J6J5H5</t>
  </si>
  <si>
    <t>J6J5H6</t>
  </si>
  <si>
    <t>J6J5H7</t>
  </si>
  <si>
    <t>J6J5J1</t>
  </si>
  <si>
    <t>J6J5J2</t>
  </si>
  <si>
    <t>J6J5J3</t>
  </si>
  <si>
    <t>J6J5J6</t>
  </si>
  <si>
    <t>J6J5J7</t>
  </si>
  <si>
    <t>J6J5K1</t>
  </si>
  <si>
    <t>J6J5K4</t>
  </si>
  <si>
    <t>J6J5K5</t>
  </si>
  <si>
    <t>J6J5K6</t>
  </si>
  <si>
    <t>J6J5K7</t>
  </si>
  <si>
    <t>J6J5K8</t>
  </si>
  <si>
    <t>J6J5L5</t>
  </si>
  <si>
    <t>J6J5L8</t>
  </si>
  <si>
    <t>J6J5M2</t>
  </si>
  <si>
    <t>J6J5M3</t>
  </si>
  <si>
    <t>J6J5M5</t>
  </si>
  <si>
    <t>J6J5M8</t>
  </si>
  <si>
    <t>J6J5M9</t>
  </si>
  <si>
    <t>J6J5N2</t>
  </si>
  <si>
    <t>J6J5N4</t>
  </si>
  <si>
    <t>J6J5N6</t>
  </si>
  <si>
    <t>J6J5P2</t>
  </si>
  <si>
    <t>J6J5P3</t>
  </si>
  <si>
    <t>J6J5P6</t>
  </si>
  <si>
    <t>J6J5P8</t>
  </si>
  <si>
    <t>J6J5P9</t>
  </si>
  <si>
    <t>J6J5R1</t>
  </si>
  <si>
    <t>J6J5R5</t>
  </si>
  <si>
    <t>J6J5R6</t>
  </si>
  <si>
    <t>J6J5R7</t>
  </si>
  <si>
    <t>J6J5R8</t>
  </si>
  <si>
    <t>J6J5S2</t>
  </si>
  <si>
    <t>J6J5S3</t>
  </si>
  <si>
    <t>J6J5S5</t>
  </si>
  <si>
    <t>J6J5T1</t>
  </si>
  <si>
    <t>J6J5T2</t>
  </si>
  <si>
    <t>J6J5T3</t>
  </si>
  <si>
    <t>J6J5T4</t>
  </si>
  <si>
    <t>J6J5T8</t>
  </si>
  <si>
    <t>J6J5T9</t>
  </si>
  <si>
    <t>J6J5V1</t>
  </si>
  <si>
    <t>J6J5V2</t>
  </si>
  <si>
    <t>J6J5V3</t>
  </si>
  <si>
    <t>J6J5V4</t>
  </si>
  <si>
    <t>J6J5V8</t>
  </si>
  <si>
    <t>J6J5W1</t>
  </si>
  <si>
    <t>J6J5W2</t>
  </si>
  <si>
    <t>J6J5W4</t>
  </si>
  <si>
    <t>J6J5W5</t>
  </si>
  <si>
    <t>J6J5X4</t>
  </si>
  <si>
    <t>J6J5X5</t>
  </si>
  <si>
    <t>J6J5Y1</t>
  </si>
  <si>
    <t>J6J5Y5</t>
  </si>
  <si>
    <t>J6J5Z3</t>
  </si>
  <si>
    <t>J6J5Z4</t>
  </si>
  <si>
    <t>J6J5Z5</t>
  </si>
  <si>
    <t>J6J5Z6</t>
  </si>
  <si>
    <t>J6J5Z7</t>
  </si>
  <si>
    <t>J6J5Z8</t>
  </si>
  <si>
    <t>J6J5Z9</t>
  </si>
  <si>
    <t>J6J6A1</t>
  </si>
  <si>
    <t>J6J6A4</t>
  </si>
  <si>
    <t>J6J6A5</t>
  </si>
  <si>
    <t>J6J6A6</t>
  </si>
  <si>
    <t>J6J6B7</t>
  </si>
  <si>
    <t>J6J6C3</t>
  </si>
  <si>
    <t>J6J6C4</t>
  </si>
  <si>
    <t>J6J6C5</t>
  </si>
  <si>
    <t>J6J6C7</t>
  </si>
  <si>
    <t>J6J6E9</t>
  </si>
  <si>
    <t>J6J6G1</t>
  </si>
  <si>
    <t>J6J6G2</t>
  </si>
  <si>
    <t>J6J6G3</t>
  </si>
  <si>
    <t>J6J6G4</t>
  </si>
  <si>
    <t>J6J6G5</t>
  </si>
  <si>
    <t>J6K1B7</t>
  </si>
  <si>
    <t>J6K1B8</t>
  </si>
  <si>
    <t>J6K1B9</t>
  </si>
  <si>
    <t>J6K1C1</t>
  </si>
  <si>
    <t>J6K1C2</t>
  </si>
  <si>
    <t>J6K1E1</t>
  </si>
  <si>
    <t>J6K1E8</t>
  </si>
  <si>
    <t>J6K1G1</t>
  </si>
  <si>
    <t>J6K1N2</t>
  </si>
  <si>
    <t>J6K2G1</t>
  </si>
  <si>
    <t>J6K2G2</t>
  </si>
  <si>
    <t>J6K2G3</t>
  </si>
  <si>
    <t>J6K2P7</t>
  </si>
  <si>
    <t>J6K3L2</t>
  </si>
  <si>
    <t>J6K3L5</t>
  </si>
  <si>
    <t>J6K3L6</t>
  </si>
  <si>
    <t>J6K3L7</t>
  </si>
  <si>
    <t>J6K3L8</t>
  </si>
  <si>
    <t>J6K3M1</t>
  </si>
  <si>
    <t>J6K3M2</t>
  </si>
  <si>
    <t>J6K3M3</t>
  </si>
  <si>
    <t>J6K3M4</t>
  </si>
  <si>
    <t>J6K3M5</t>
  </si>
  <si>
    <t>J6K3M6</t>
  </si>
  <si>
    <t>J6K3M9</t>
  </si>
  <si>
    <t>J6K3N1</t>
  </si>
  <si>
    <t>J6K3N2</t>
  </si>
  <si>
    <t>J6K3N3</t>
  </si>
  <si>
    <t>J6K3N4</t>
  </si>
  <si>
    <t>J6K3S9</t>
  </si>
  <si>
    <t>J6K3X2</t>
  </si>
  <si>
    <t>J6K3Y3</t>
  </si>
  <si>
    <t>J6K4A1</t>
  </si>
  <si>
    <t>J6K4A7</t>
  </si>
  <si>
    <t>J6K4G9</t>
  </si>
  <si>
    <t>J6K4S1</t>
  </si>
  <si>
    <t>J6K4W6</t>
  </si>
  <si>
    <t>J6K5G3</t>
  </si>
  <si>
    <t>J6K5H2</t>
  </si>
  <si>
    <t>J6N0A3</t>
  </si>
  <si>
    <t>J6N0A4</t>
  </si>
  <si>
    <t>J6N0B6</t>
  </si>
  <si>
    <t>J6N1V7</t>
  </si>
  <si>
    <t>J6N1V9</t>
  </si>
  <si>
    <t>J6N1W1</t>
  </si>
  <si>
    <t>J6N1W2</t>
  </si>
  <si>
    <t>J6N1W3</t>
  </si>
  <si>
    <t>J6N1X6</t>
  </si>
  <si>
    <t>J6N1X8</t>
  </si>
  <si>
    <t>J6N1X9</t>
  </si>
  <si>
    <t>J6N1Y1</t>
  </si>
  <si>
    <t>J6N1Y5</t>
  </si>
  <si>
    <t>J6N1Y9</t>
  </si>
  <si>
    <t>J6N1Z1</t>
  </si>
  <si>
    <t>J6N1Z2</t>
  </si>
  <si>
    <t>J6N1Z3</t>
  </si>
  <si>
    <t>J6N1Z9</t>
  </si>
  <si>
    <t>J6N2A2</t>
  </si>
  <si>
    <t>J6N2A5</t>
  </si>
  <si>
    <t>J6N2G5</t>
  </si>
  <si>
    <t>J6N2G6</t>
  </si>
  <si>
    <t>J6N2G7</t>
  </si>
  <si>
    <t>J6N2G8</t>
  </si>
  <si>
    <t>J6N2G9</t>
  </si>
  <si>
    <t>J6N2H1</t>
  </si>
  <si>
    <t>J6N2H2</t>
  </si>
  <si>
    <t>J6N2H3</t>
  </si>
  <si>
    <t>J6N2H4</t>
  </si>
  <si>
    <t>J6N2H5</t>
  </si>
  <si>
    <t>J6N2H6</t>
  </si>
  <si>
    <t>J6N2H7</t>
  </si>
  <si>
    <t>J6N2H8</t>
  </si>
  <si>
    <t>J6N2H9</t>
  </si>
  <si>
    <t>J6N2J3</t>
  </si>
  <si>
    <t>J6N2J4</t>
  </si>
  <si>
    <t>J6N2J5</t>
  </si>
  <si>
    <t>J6N2J6</t>
  </si>
  <si>
    <t>J6N2J7</t>
  </si>
  <si>
    <t>J6N2J8</t>
  </si>
  <si>
    <t>J6N2J9</t>
  </si>
  <si>
    <t>J6N2K1</t>
  </si>
  <si>
    <t>J6N2K2</t>
  </si>
  <si>
    <t>J6N2K3</t>
  </si>
  <si>
    <t>J6N2K4</t>
  </si>
  <si>
    <t>J6N2K5</t>
  </si>
  <si>
    <t>J6N2K9</t>
  </si>
  <si>
    <t>J6N2L1</t>
  </si>
  <si>
    <t>J6N2L2</t>
  </si>
  <si>
    <t>J6N2P8</t>
  </si>
  <si>
    <t>J6N2S5</t>
  </si>
  <si>
    <t>J6N2S7</t>
  </si>
  <si>
    <t>J6N2S9</t>
  </si>
  <si>
    <t>J6N2T2</t>
  </si>
  <si>
    <t>J6N2T3</t>
  </si>
  <si>
    <t>J6N2T5</t>
  </si>
  <si>
    <t>J6N2T6</t>
  </si>
  <si>
    <t>J6N2T7</t>
  </si>
  <si>
    <t>J6N2T9</t>
  </si>
  <si>
    <t>J6N2X2</t>
  </si>
  <si>
    <t>J6N2X7</t>
  </si>
  <si>
    <t>J6N2X9</t>
  </si>
  <si>
    <t>J6N2Y1</t>
  </si>
  <si>
    <t>J6N2Y2</t>
  </si>
  <si>
    <t>J6N2Y4</t>
  </si>
  <si>
    <t>J6N2Y5</t>
  </si>
  <si>
    <t>J6N2Y6</t>
  </si>
  <si>
    <t>J6N2Y7</t>
  </si>
  <si>
    <t>J6N2Y8</t>
  </si>
  <si>
    <t>J6N2Y9</t>
  </si>
  <si>
    <t>J6N2Z1</t>
  </si>
  <si>
    <t>J6N2Z5</t>
  </si>
  <si>
    <t>J6N2Z6</t>
  </si>
  <si>
    <t>J6N2Z7</t>
  </si>
  <si>
    <t>J6N2Z8</t>
  </si>
  <si>
    <t>J6N2Z9</t>
  </si>
  <si>
    <t>J6N3A1</t>
  </si>
  <si>
    <t>J6N3A2</t>
  </si>
  <si>
    <t>J6N3A6</t>
  </si>
  <si>
    <t>J6N3A7</t>
  </si>
  <si>
    <t>J6N3A8</t>
  </si>
  <si>
    <t>J6N3A9</t>
  </si>
  <si>
    <t>J6N3B1</t>
  </si>
  <si>
    <t>J6N3B2</t>
  </si>
  <si>
    <t>J6N3B3</t>
  </si>
  <si>
    <t>J6N3B4</t>
  </si>
  <si>
    <t>J6N3B5</t>
  </si>
  <si>
    <t>J6N3B8</t>
  </si>
  <si>
    <t>J6N3B9</t>
  </si>
  <si>
    <t>J6N3C1</t>
  </si>
  <si>
    <t>J6N3C2</t>
  </si>
  <si>
    <t>J6N3C3</t>
  </si>
  <si>
    <t>J6N3E3</t>
  </si>
  <si>
    <t>J6N3E8</t>
  </si>
  <si>
    <t>J6N3G2</t>
  </si>
  <si>
    <t>J6N3G7</t>
  </si>
  <si>
    <t>J6N3K2</t>
  </si>
  <si>
    <t>J6N3M1</t>
  </si>
  <si>
    <t>J6N3N1</t>
  </si>
  <si>
    <t>J6N3N4</t>
  </si>
  <si>
    <t>J6N3P1</t>
  </si>
  <si>
    <t>J6N3P7</t>
  </si>
  <si>
    <t>J6N3R6</t>
  </si>
  <si>
    <t>J6N3S1</t>
  </si>
  <si>
    <t>J6N3S2</t>
  </si>
  <si>
    <t>J6N3S8</t>
  </si>
  <si>
    <t>J6N3S9</t>
  </si>
  <si>
    <t>J6N3T1</t>
  </si>
  <si>
    <t>J6N3T2</t>
  </si>
  <si>
    <t>J6N3T3</t>
  </si>
  <si>
    <t>J6N3T4</t>
  </si>
  <si>
    <t>J6N3V2</t>
  </si>
  <si>
    <t>J6N3V3</t>
  </si>
  <si>
    <t>J6N3V6</t>
  </si>
  <si>
    <t>J6N3V7</t>
  </si>
  <si>
    <t>J6R0C9</t>
  </si>
  <si>
    <t>J6R0E1</t>
  </si>
  <si>
    <t>J6R0E2</t>
  </si>
  <si>
    <t>J6R0E3</t>
  </si>
  <si>
    <t>J6R0E4</t>
  </si>
  <si>
    <t>J6R1A8</t>
  </si>
  <si>
    <t>J6R1A9</t>
  </si>
  <si>
    <t>J6R1B1</t>
  </si>
  <si>
    <t>J6R1B2</t>
  </si>
  <si>
    <t>J6R1B5</t>
  </si>
  <si>
    <t>J6R1B6</t>
  </si>
  <si>
    <t>J6R1B8</t>
  </si>
  <si>
    <t>J6R1C6</t>
  </si>
  <si>
    <t>J6R1Z4</t>
  </si>
  <si>
    <t>J6R1Z5</t>
  </si>
  <si>
    <t>J6R1Z7</t>
  </si>
  <si>
    <t>J6R2L1</t>
  </si>
  <si>
    <t>J6S0A1</t>
  </si>
  <si>
    <t>J6S0A2</t>
  </si>
  <si>
    <t>J6S0A3</t>
  </si>
  <si>
    <t>J6S0A4</t>
  </si>
  <si>
    <t>J6S0A5</t>
  </si>
  <si>
    <t>J6S0A6</t>
  </si>
  <si>
    <t>J6S0A7</t>
  </si>
  <si>
    <t>J6S0A8</t>
  </si>
  <si>
    <t>J6S0A9</t>
  </si>
  <si>
    <t>J6S0B1</t>
  </si>
  <si>
    <t>J6S0B2</t>
  </si>
  <si>
    <t>J6S0B3</t>
  </si>
  <si>
    <t>J6S0B4</t>
  </si>
  <si>
    <t>J6S0B5</t>
  </si>
  <si>
    <t>J6S0B6</t>
  </si>
  <si>
    <t>J6S0B7</t>
  </si>
  <si>
    <t>J6S0B8</t>
  </si>
  <si>
    <t>J6S0B9</t>
  </si>
  <si>
    <t>J6S0C1</t>
  </si>
  <si>
    <t>J6S0C2</t>
  </si>
  <si>
    <t>J6S0C3</t>
  </si>
  <si>
    <t>J6S0C4</t>
  </si>
  <si>
    <t>J6S0C5</t>
  </si>
  <si>
    <t>J6S0C6</t>
  </si>
  <si>
    <t>J6S0C7</t>
  </si>
  <si>
    <t>J6S0C8</t>
  </si>
  <si>
    <t>J6S0E1</t>
  </si>
  <si>
    <t>J6S0E2</t>
  </si>
  <si>
    <t>J6S0E3</t>
  </si>
  <si>
    <t>J6S0E4</t>
  </si>
  <si>
    <t>J6S0E5</t>
  </si>
  <si>
    <t>J6S0E6</t>
  </si>
  <si>
    <t>J6S0E7</t>
  </si>
  <si>
    <t>J6S0E8</t>
  </si>
  <si>
    <t>J6S0G5</t>
  </si>
  <si>
    <t>J6S0G6</t>
  </si>
  <si>
    <t>J6S0G7</t>
  </si>
  <si>
    <t>J6S0H1</t>
  </si>
  <si>
    <t>J6S1A2</t>
  </si>
  <si>
    <t>J6S1A5</t>
  </si>
  <si>
    <t>J6S1B6</t>
  </si>
  <si>
    <t>J6S1B8</t>
  </si>
  <si>
    <t>J6S1C2</t>
  </si>
  <si>
    <t>J6S1H4</t>
  </si>
  <si>
    <t>J6S1H7</t>
  </si>
  <si>
    <t>J6S1J6</t>
  </si>
  <si>
    <t>J6S1J8</t>
  </si>
  <si>
    <t>J6S1M2</t>
  </si>
  <si>
    <t>J6S1M3</t>
  </si>
  <si>
    <t>J6S1M4</t>
  </si>
  <si>
    <t>J6S1M5</t>
  </si>
  <si>
    <t>J6S1M7</t>
  </si>
  <si>
    <t>J6S1N1</t>
  </si>
  <si>
    <t>J6S1N4</t>
  </si>
  <si>
    <t>J6S1N8</t>
  </si>
  <si>
    <t>J6S1N9</t>
  </si>
  <si>
    <t>J6S1P1</t>
  </si>
  <si>
    <t>J6S1P3</t>
  </si>
  <si>
    <t>J6S1P4</t>
  </si>
  <si>
    <t>J6S1P5</t>
  </si>
  <si>
    <t>J6S1P6</t>
  </si>
  <si>
    <t>J6S1R2</t>
  </si>
  <si>
    <t>J6S1R5</t>
  </si>
  <si>
    <t>J6S1R6</t>
  </si>
  <si>
    <t>J6S1S6</t>
  </si>
  <si>
    <t>J6S1S7</t>
  </si>
  <si>
    <t>J6S1S8</t>
  </si>
  <si>
    <t>J6S1S9</t>
  </si>
  <si>
    <t>J6S1T1</t>
  </si>
  <si>
    <t>J6S1T2</t>
  </si>
  <si>
    <t>J6S1T3</t>
  </si>
  <si>
    <t>J6S1W4</t>
  </si>
  <si>
    <t>J6S1W5</t>
  </si>
  <si>
    <t>J6S1W6</t>
  </si>
  <si>
    <t>J6S1W7</t>
  </si>
  <si>
    <t>J6S1W8</t>
  </si>
  <si>
    <t>J6S1W9</t>
  </si>
  <si>
    <t>J6S1X1</t>
  </si>
  <si>
    <t>J6S1X2</t>
  </si>
  <si>
    <t>J6S1X3</t>
  </si>
  <si>
    <t>J6S1X4</t>
  </si>
  <si>
    <t>J6S1X9</t>
  </si>
  <si>
    <t>J6S1Y1</t>
  </si>
  <si>
    <t>J6S1Y2</t>
  </si>
  <si>
    <t>J6S1Z7</t>
  </si>
  <si>
    <t>J6S1Z9</t>
  </si>
  <si>
    <t>J6S2A3</t>
  </si>
  <si>
    <t>J6S2A4</t>
  </si>
  <si>
    <t>J6S2A6</t>
  </si>
  <si>
    <t>J6S2A8</t>
  </si>
  <si>
    <t>J6S2A9</t>
  </si>
  <si>
    <t>J6S2B1</t>
  </si>
  <si>
    <t>J6S2B2</t>
  </si>
  <si>
    <t>J6S2B3</t>
  </si>
  <si>
    <t>J6S2B4</t>
  </si>
  <si>
    <t>J6S2B5</t>
  </si>
  <si>
    <t>J6S2B6</t>
  </si>
  <si>
    <t>J6S2B7</t>
  </si>
  <si>
    <t>J6S2G4</t>
  </si>
  <si>
    <t>J6S2H3</t>
  </si>
  <si>
    <t>J6S2H4</t>
  </si>
  <si>
    <t>J6S2H5</t>
  </si>
  <si>
    <t>J6S2H6</t>
  </si>
  <si>
    <t>J6S2H7</t>
  </si>
  <si>
    <t>J6S2H8</t>
  </si>
  <si>
    <t>J6S2H9</t>
  </si>
  <si>
    <t>J6S2J1</t>
  </si>
  <si>
    <t>J6S2J2</t>
  </si>
  <si>
    <t>J6S2J3</t>
  </si>
  <si>
    <t>J6S2J4</t>
  </si>
  <si>
    <t>J6S2J5</t>
  </si>
  <si>
    <t>J6S2J6</t>
  </si>
  <si>
    <t>J6S2J7</t>
  </si>
  <si>
    <t>J6S2J8</t>
  </si>
  <si>
    <t>J6S2J9</t>
  </si>
  <si>
    <t>J6S2K1</t>
  </si>
  <si>
    <t>J6S2K2</t>
  </si>
  <si>
    <t>J6S2K3</t>
  </si>
  <si>
    <t>J6S2K4</t>
  </si>
  <si>
    <t>J6S2K5</t>
  </si>
  <si>
    <t>J6S2K6</t>
  </si>
  <si>
    <t>J6S2K7</t>
  </si>
  <si>
    <t>J6S2K8</t>
  </si>
  <si>
    <t>J6S2K9</t>
  </si>
  <si>
    <t>J6S2M2</t>
  </si>
  <si>
    <t>J6S2M3</t>
  </si>
  <si>
    <t>J6S2M4</t>
  </si>
  <si>
    <t>J6S2M5</t>
  </si>
  <si>
    <t>J6S2M6</t>
  </si>
  <si>
    <t>J6S2M7</t>
  </si>
  <si>
    <t>J6S2M8</t>
  </si>
  <si>
    <t>J6S2N1</t>
  </si>
  <si>
    <t>J6S2N2</t>
  </si>
  <si>
    <t>J6S2N3</t>
  </si>
  <si>
    <t>J6S2N4</t>
  </si>
  <si>
    <t>J6S2N5</t>
  </si>
  <si>
    <t>J6S2N6</t>
  </si>
  <si>
    <t>J6S2N7</t>
  </si>
  <si>
    <t>J6S2N8</t>
  </si>
  <si>
    <t>J6S2N9</t>
  </si>
  <si>
    <t>J6S2P1</t>
  </si>
  <si>
    <t>J6S2P2</t>
  </si>
  <si>
    <t>J6S2P3</t>
  </si>
  <si>
    <t>J6S2P4</t>
  </si>
  <si>
    <t>J6S2P5</t>
  </si>
  <si>
    <t>J6S2P6</t>
  </si>
  <si>
    <t>J6S2R5</t>
  </si>
  <si>
    <t>J6S2R6</t>
  </si>
  <si>
    <t>J6S2R8</t>
  </si>
  <si>
    <t>J6S2R9</t>
  </si>
  <si>
    <t>J6S2S2</t>
  </si>
  <si>
    <t>J6S2S3</t>
  </si>
  <si>
    <t>J6S2S5</t>
  </si>
  <si>
    <t>J6S2W5</t>
  </si>
  <si>
    <t>J6S2W8</t>
  </si>
  <si>
    <t>J6S2W9</t>
  </si>
  <si>
    <t>J6S2X2</t>
  </si>
  <si>
    <t>J6S2X4</t>
  </si>
  <si>
    <t>J6S2X5</t>
  </si>
  <si>
    <t>J6S2X6</t>
  </si>
  <si>
    <t>J6S2X7</t>
  </si>
  <si>
    <t>J6S2X8</t>
  </si>
  <si>
    <t>J6S2Y3</t>
  </si>
  <si>
    <t>J6S2Y8</t>
  </si>
  <si>
    <t>J6S2Y9</t>
  </si>
  <si>
    <t>J6S2Z5</t>
  </si>
  <si>
    <t>J6S2Z6</t>
  </si>
  <si>
    <t>J6S2Z9</t>
  </si>
  <si>
    <t>J6S3A1</t>
  </si>
  <si>
    <t>J6S3A7</t>
  </si>
  <si>
    <t>J6S3A8</t>
  </si>
  <si>
    <t>J6S3A9</t>
  </si>
  <si>
    <t>J6S3B7</t>
  </si>
  <si>
    <t>J6S3G2</t>
  </si>
  <si>
    <t>J6S3G5</t>
  </si>
  <si>
    <t>J6S3H8</t>
  </si>
  <si>
    <t>J6S3J2</t>
  </si>
  <si>
    <t>J6S3J4</t>
  </si>
  <si>
    <t>J6S3J5</t>
  </si>
  <si>
    <t>J6S3J6</t>
  </si>
  <si>
    <t>J6S3J7</t>
  </si>
  <si>
    <t>J6S3J8</t>
  </si>
  <si>
    <t>J6S3J9</t>
  </si>
  <si>
    <t>J6S3K1</t>
  </si>
  <si>
    <t>J6S3K2</t>
  </si>
  <si>
    <t>J6S3K3</t>
  </si>
  <si>
    <t>J6S3K4</t>
  </si>
  <si>
    <t>J6S3K5</t>
  </si>
  <si>
    <t>J6S3L5</t>
  </si>
  <si>
    <t>J6S3L6</t>
  </si>
  <si>
    <t>J6S3L7</t>
  </si>
  <si>
    <t>J6S3L8</t>
  </si>
  <si>
    <t>J6S3L9</t>
  </si>
  <si>
    <t>J6S3M1</t>
  </si>
  <si>
    <t>J6S3M2</t>
  </si>
  <si>
    <t>J6S3M3</t>
  </si>
  <si>
    <t>J6S3M5</t>
  </si>
  <si>
    <t>J6S3M6</t>
  </si>
  <si>
    <t>J6S3N5</t>
  </si>
  <si>
    <t>J6S3N8</t>
  </si>
  <si>
    <t>J6S3N9</t>
  </si>
  <si>
    <t>J6S3P5</t>
  </si>
  <si>
    <t>J6S3P6</t>
  </si>
  <si>
    <t>J6S3R3</t>
  </si>
  <si>
    <t>J6S3R4</t>
  </si>
  <si>
    <t>J6S3R5</t>
  </si>
  <si>
    <t>J6S3R6</t>
  </si>
  <si>
    <t>J6S3S6</t>
  </si>
  <si>
    <t>J6S3S7</t>
  </si>
  <si>
    <t>J6S3T4</t>
  </si>
  <si>
    <t>J6S3T5</t>
  </si>
  <si>
    <t>J6S3T9</t>
  </si>
  <si>
    <t>J6S3V9</t>
  </si>
  <si>
    <t>J6S3W1</t>
  </si>
  <si>
    <t>J6S3W5</t>
  </si>
  <si>
    <t>J6S3W6</t>
  </si>
  <si>
    <t>J6S3W8</t>
  </si>
  <si>
    <t>J6S3W9</t>
  </si>
  <si>
    <t>J6S3X1</t>
  </si>
  <si>
    <t>J6S3X2</t>
  </si>
  <si>
    <t>J6S3X3</t>
  </si>
  <si>
    <t>J6S3X4</t>
  </si>
  <si>
    <t>J6S3X7</t>
  </si>
  <si>
    <t>J6S3X8</t>
  </si>
  <si>
    <t>J6S3Y4</t>
  </si>
  <si>
    <t>J6S3Y5</t>
  </si>
  <si>
    <t>J6S3Z2</t>
  </si>
  <si>
    <t>J6S3Z3</t>
  </si>
  <si>
    <t>J6S3Z4</t>
  </si>
  <si>
    <t>J6S3Z5</t>
  </si>
  <si>
    <t>J6S3Z6</t>
  </si>
  <si>
    <t>J6S3Z7</t>
  </si>
  <si>
    <t>J6S3Z8</t>
  </si>
  <si>
    <t>J6S3Z9</t>
  </si>
  <si>
    <t>J6S4A2</t>
  </si>
  <si>
    <t>J6S4A8</t>
  </si>
  <si>
    <t>J6S4A9</t>
  </si>
  <si>
    <t>J6S4B4</t>
  </si>
  <si>
    <t>J6S4B5</t>
  </si>
  <si>
    <t>J6S4B6</t>
  </si>
  <si>
    <t>J6S4B9</t>
  </si>
  <si>
    <t>J6S4C3</t>
  </si>
  <si>
    <t>J6S4C4</t>
  </si>
  <si>
    <t>J6S4C9</t>
  </si>
  <si>
    <t>J6S4E3</t>
  </si>
  <si>
    <t>J6S4E4</t>
  </si>
  <si>
    <t>J6S4E5</t>
  </si>
  <si>
    <t>J6S4E6</t>
  </si>
  <si>
    <t>J6S4G2</t>
  </si>
  <si>
    <t>J6S4G3</t>
  </si>
  <si>
    <t>J6S4G6</t>
  </si>
  <si>
    <t>J6S4G7</t>
  </si>
  <si>
    <t>J6S4J9</t>
  </si>
  <si>
    <t>J6S4K1</t>
  </si>
  <si>
    <t>J6S4L5</t>
  </si>
  <si>
    <t>J6S4L6</t>
  </si>
  <si>
    <t>J6S4L9</t>
  </si>
  <si>
    <t>J6S4M1</t>
  </si>
  <si>
    <t>J6S4M2</t>
  </si>
  <si>
    <t>J6S4V3</t>
  </si>
  <si>
    <t>J6S4W4</t>
  </si>
  <si>
    <t>J6S4X5</t>
  </si>
  <si>
    <t>J6S4Y8</t>
  </si>
  <si>
    <t>J6S5A7</t>
  </si>
  <si>
    <t>J6S5E3</t>
  </si>
  <si>
    <t>J6S5E4</t>
  </si>
  <si>
    <t>J6S5E5</t>
  </si>
  <si>
    <t>J6S5E6</t>
  </si>
  <si>
    <t>J6S5G7</t>
  </si>
  <si>
    <t>J6S5G8</t>
  </si>
  <si>
    <t>J6S5H7</t>
  </si>
  <si>
    <t>J6S5J6</t>
  </si>
  <si>
    <t>J6S5J8</t>
  </si>
  <si>
    <t>J6S5K2</t>
  </si>
  <si>
    <t>J6S5K3</t>
  </si>
  <si>
    <t>J6S5L4</t>
  </si>
  <si>
    <t>J6S5L5</t>
  </si>
  <si>
    <t>J6S5L6</t>
  </si>
  <si>
    <t>J6S5M7</t>
  </si>
  <si>
    <t>J6S5P1</t>
  </si>
  <si>
    <t>J6S5P8</t>
  </si>
  <si>
    <t>J6S5P9</t>
  </si>
  <si>
    <t>J6S5R9</t>
  </si>
  <si>
    <t>J6S5S9</t>
  </si>
  <si>
    <t>J6S5T3</t>
  </si>
  <si>
    <t>J6S5T5</t>
  </si>
  <si>
    <t>J6S5V1</t>
  </si>
  <si>
    <t>J6S5V2</t>
  </si>
  <si>
    <t>J6S5V3</t>
  </si>
  <si>
    <t>J6S5V4</t>
  </si>
  <si>
    <t>J6S5W1</t>
  </si>
  <si>
    <t>J6S5W8</t>
  </si>
  <si>
    <t>J6S5X1</t>
  </si>
  <si>
    <t>J6S5X2</t>
  </si>
  <si>
    <t>J6S5X3</t>
  </si>
  <si>
    <t>J6S5X4</t>
  </si>
  <si>
    <t>J6S5X5</t>
  </si>
  <si>
    <t>J6S5X8</t>
  </si>
  <si>
    <t>J6S5Y7</t>
  </si>
  <si>
    <t>J6S5Y9</t>
  </si>
  <si>
    <t>J6S6B3</t>
  </si>
  <si>
    <t>J6S6B8</t>
  </si>
  <si>
    <t>J6S6B9</t>
  </si>
  <si>
    <t>J6S6C1</t>
  </si>
  <si>
    <t>J6S6C2</t>
  </si>
  <si>
    <t>J6S6C9</t>
  </si>
  <si>
    <t>J6S6E1</t>
  </si>
  <si>
    <t>J6S6E2</t>
  </si>
  <si>
    <t>J6S6E3</t>
  </si>
  <si>
    <t>J6S6E4</t>
  </si>
  <si>
    <t>J6S6E5</t>
  </si>
  <si>
    <t>J6S6E6</t>
  </si>
  <si>
    <t>J6S6E7</t>
  </si>
  <si>
    <t>J6S6E8</t>
  </si>
  <si>
    <t>J6S6H8</t>
  </si>
  <si>
    <t>J6S6H9</t>
  </si>
  <si>
    <t>J6S6J1</t>
  </si>
  <si>
    <t>J6S6K5</t>
  </si>
  <si>
    <t>J6S6K6</t>
  </si>
  <si>
    <t>J6S6K7</t>
  </si>
  <si>
    <t>J6S6K8</t>
  </si>
  <si>
    <t>J6S6K9</t>
  </si>
  <si>
    <t>J6S6P2</t>
  </si>
  <si>
    <t>J6S6S3</t>
  </si>
  <si>
    <t>J6S6S4</t>
  </si>
  <si>
    <t>J6S6S6</t>
  </si>
  <si>
    <t>J6S6T3</t>
  </si>
  <si>
    <t>J6S6T7</t>
  </si>
  <si>
    <t>J6S6V4</t>
  </si>
  <si>
    <t>J6S6V6</t>
  </si>
  <si>
    <t>J6S6V7</t>
  </si>
  <si>
    <t>J6S6V8</t>
  </si>
  <si>
    <t>J6S6V9</t>
  </si>
  <si>
    <t>J6S6W1</t>
  </si>
  <si>
    <t>J6S6W3</t>
  </si>
  <si>
    <t>J6T0A1</t>
  </si>
  <si>
    <t>J6T0A3</t>
  </si>
  <si>
    <t>J6T0A6</t>
  </si>
  <si>
    <t>J6T0A7</t>
  </si>
  <si>
    <t>J6T0A8</t>
  </si>
  <si>
    <t>J6T0A9</t>
  </si>
  <si>
    <t>J6T0B1</t>
  </si>
  <si>
    <t>J6T0B2</t>
  </si>
  <si>
    <t>J6T0B4</t>
  </si>
  <si>
    <t>J6T0B5</t>
  </si>
  <si>
    <t>J6T0B9</t>
  </si>
  <si>
    <t>J6T0C1</t>
  </si>
  <si>
    <t>J6T0C2</t>
  </si>
  <si>
    <t>J6T1A1</t>
  </si>
  <si>
    <t>J6T1B8</t>
  </si>
  <si>
    <t>J6T1C2</t>
  </si>
  <si>
    <t>J6T1G1</t>
  </si>
  <si>
    <t>J6T1G3</t>
  </si>
  <si>
    <t>J6T1G4</t>
  </si>
  <si>
    <t>J6T1G5</t>
  </si>
  <si>
    <t>J6T1G6</t>
  </si>
  <si>
    <t>J6T1G7</t>
  </si>
  <si>
    <t>J6T1G8</t>
  </si>
  <si>
    <t>J6T1G9</t>
  </si>
  <si>
    <t>J6T1H1</t>
  </si>
  <si>
    <t>J6T1H2</t>
  </si>
  <si>
    <t>J6T1H3</t>
  </si>
  <si>
    <t>J6T1N8</t>
  </si>
  <si>
    <t>J6T1N9</t>
  </si>
  <si>
    <t>J6T1Y1</t>
  </si>
  <si>
    <t>J6T1Y3</t>
  </si>
  <si>
    <t>J6T2A5</t>
  </si>
  <si>
    <t>J6T2A6</t>
  </si>
  <si>
    <t>J6T2A7</t>
  </si>
  <si>
    <t>J6T2A8</t>
  </si>
  <si>
    <t>J6T2A9</t>
  </si>
  <si>
    <t>J6T2B1</t>
  </si>
  <si>
    <t>J6T2B2</t>
  </si>
  <si>
    <t>J6T2B3</t>
  </si>
  <si>
    <t>J6T2B4</t>
  </si>
  <si>
    <t>J6T2B5</t>
  </si>
  <si>
    <t>J6T2B6</t>
  </si>
  <si>
    <t>J6T2B7</t>
  </si>
  <si>
    <t>J6T2B8</t>
  </si>
  <si>
    <t>J6T2B9</t>
  </si>
  <si>
    <t>J6T2C1</t>
  </si>
  <si>
    <t>J6T2C2</t>
  </si>
  <si>
    <t>J6T2E5</t>
  </si>
  <si>
    <t>J6T2E6</t>
  </si>
  <si>
    <t>J6T2E7</t>
  </si>
  <si>
    <t>J6T2E8</t>
  </si>
  <si>
    <t>J6T2E9</t>
  </si>
  <si>
    <t>J6T2G1</t>
  </si>
  <si>
    <t>J6T2G2</t>
  </si>
  <si>
    <t>J6T2G3</t>
  </si>
  <si>
    <t>J6T2G4</t>
  </si>
  <si>
    <t>J6T2G5</t>
  </si>
  <si>
    <t>J6T2G6</t>
  </si>
  <si>
    <t>J6T2G7</t>
  </si>
  <si>
    <t>J6T2G8</t>
  </si>
  <si>
    <t>J6T2G9</t>
  </si>
  <si>
    <t>J6T2H8</t>
  </si>
  <si>
    <t>J6T2K1</t>
  </si>
  <si>
    <t>J6T2K2</t>
  </si>
  <si>
    <t>J6T2K3</t>
  </si>
  <si>
    <t>J6T2K4</t>
  </si>
  <si>
    <t>J6T2K5</t>
  </si>
  <si>
    <t>J6T2K6</t>
  </si>
  <si>
    <t>J6T2K7</t>
  </si>
  <si>
    <t>J6T2K8</t>
  </si>
  <si>
    <t>J6T2L1</t>
  </si>
  <si>
    <t>J6T2L2</t>
  </si>
  <si>
    <t>J6T2L3</t>
  </si>
  <si>
    <t>J6T2L4</t>
  </si>
  <si>
    <t>J6T2L5</t>
  </si>
  <si>
    <t>J6T2L6</t>
  </si>
  <si>
    <t>J6T2L9</t>
  </si>
  <si>
    <t>J6T2M2</t>
  </si>
  <si>
    <t>J6T2M3</t>
  </si>
  <si>
    <t>J6T2M4</t>
  </si>
  <si>
    <t>J6T2M5</t>
  </si>
  <si>
    <t>J6T2M6</t>
  </si>
  <si>
    <t>J6T2M7</t>
  </si>
  <si>
    <t>J6T2M8</t>
  </si>
  <si>
    <t>J6T2M9</t>
  </si>
  <si>
    <t>J6T2N1</t>
  </si>
  <si>
    <t>J6T2N2</t>
  </si>
  <si>
    <t>J6T2N7</t>
  </si>
  <si>
    <t>J6T2N9</t>
  </si>
  <si>
    <t>J6T2P1</t>
  </si>
  <si>
    <t>J6T2P2</t>
  </si>
  <si>
    <t>J6T2P3</t>
  </si>
  <si>
    <t>J6T2P4</t>
  </si>
  <si>
    <t>J6T2P5</t>
  </si>
  <si>
    <t>J6T2P6</t>
  </si>
  <si>
    <t>J6T2P7</t>
  </si>
  <si>
    <t>J6T2P8</t>
  </si>
  <si>
    <t>J6T2R4</t>
  </si>
  <si>
    <t>J6T2R5</t>
  </si>
  <si>
    <t>J6T2R6</t>
  </si>
  <si>
    <t>J6T2R7</t>
  </si>
  <si>
    <t>J6T2R8</t>
  </si>
  <si>
    <t>J6T2R9</t>
  </si>
  <si>
    <t>J6T2S1</t>
  </si>
  <si>
    <t>J6T2S2</t>
  </si>
  <si>
    <t>J6T2S3</t>
  </si>
  <si>
    <t>J6T2S4</t>
  </si>
  <si>
    <t>J6T2S9</t>
  </si>
  <si>
    <t>J6T2T1</t>
  </si>
  <si>
    <t>J6T2T2</t>
  </si>
  <si>
    <t>J6T2T3</t>
  </si>
  <si>
    <t>J6T2T4</t>
  </si>
  <si>
    <t>J6T2T5</t>
  </si>
  <si>
    <t>J6T2T6</t>
  </si>
  <si>
    <t>J6T2T7</t>
  </si>
  <si>
    <t>J6T2T8</t>
  </si>
  <si>
    <t>J6T2T9</t>
  </si>
  <si>
    <t>J6T2V1</t>
  </si>
  <si>
    <t>J6T2V2</t>
  </si>
  <si>
    <t>J6T2V3</t>
  </si>
  <si>
    <t>J6T2V4</t>
  </si>
  <si>
    <t>J6T2V5</t>
  </si>
  <si>
    <t>J6T2V6</t>
  </si>
  <si>
    <t>J6T2V7</t>
  </si>
  <si>
    <t>J6T2V8</t>
  </si>
  <si>
    <t>J6T2V9</t>
  </si>
  <si>
    <t>J6T2W3</t>
  </si>
  <si>
    <t>J6T2W4</t>
  </si>
  <si>
    <t>J6T2W5</t>
  </si>
  <si>
    <t>J6T2W6</t>
  </si>
  <si>
    <t>J6T2W7</t>
  </si>
  <si>
    <t>J6T2W8</t>
  </si>
  <si>
    <t>J6T2W9</t>
  </si>
  <si>
    <t>J6T2X1</t>
  </si>
  <si>
    <t>J6T2X3</t>
  </si>
  <si>
    <t>J6T2X4</t>
  </si>
  <si>
    <t>J6T2X5</t>
  </si>
  <si>
    <t>J6T2X6</t>
  </si>
  <si>
    <t>J6T2X7</t>
  </si>
  <si>
    <t>J6T2X8</t>
  </si>
  <si>
    <t>J6T2X9</t>
  </si>
  <si>
    <t>J6T2Y1</t>
  </si>
  <si>
    <t>J6T2Y2</t>
  </si>
  <si>
    <t>J6T2Y3</t>
  </si>
  <si>
    <t>J6T2Y4</t>
  </si>
  <si>
    <t>J6T2Y5</t>
  </si>
  <si>
    <t>J6T2Y6</t>
  </si>
  <si>
    <t>J6T2Y7</t>
  </si>
  <si>
    <t>J6T2Y8</t>
  </si>
  <si>
    <t>J6T2Y9</t>
  </si>
  <si>
    <t>J6T2Z1</t>
  </si>
  <si>
    <t>J6T2Z5</t>
  </si>
  <si>
    <t>J6T2Z6</t>
  </si>
  <si>
    <t>J6T2Z7</t>
  </si>
  <si>
    <t>J6T2Z8</t>
  </si>
  <si>
    <t>J6T2Z9</t>
  </si>
  <si>
    <t>J6T3A1</t>
  </si>
  <si>
    <t>J6T3A2</t>
  </si>
  <si>
    <t>J6T3A3</t>
  </si>
  <si>
    <t>J6T3A4</t>
  </si>
  <si>
    <t>J6T3A5</t>
  </si>
  <si>
    <t>J6T3A6</t>
  </si>
  <si>
    <t>J6T3A7</t>
  </si>
  <si>
    <t>J6T3A8</t>
  </si>
  <si>
    <t>J6T3A9</t>
  </si>
  <si>
    <t>J6T3B1</t>
  </si>
  <si>
    <t>J6T3B2</t>
  </si>
  <si>
    <t>J6T3B3</t>
  </si>
  <si>
    <t>J6T3B4</t>
  </si>
  <si>
    <t>J6T3B5</t>
  </si>
  <si>
    <t>J6T3B7</t>
  </si>
  <si>
    <t>J6T3B8</t>
  </si>
  <si>
    <t>J6T3B9</t>
  </si>
  <si>
    <t>J6T3C1</t>
  </si>
  <si>
    <t>J6T3C2</t>
  </si>
  <si>
    <t>J6T3C3</t>
  </si>
  <si>
    <t>J6T3C4</t>
  </si>
  <si>
    <t>J6T3C5</t>
  </si>
  <si>
    <t>J6T3C6</t>
  </si>
  <si>
    <t>J6T3C7</t>
  </si>
  <si>
    <t>J6T3C8</t>
  </si>
  <si>
    <t>J6T3C9</t>
  </si>
  <si>
    <t>J6T3E1</t>
  </si>
  <si>
    <t>J6T3E2</t>
  </si>
  <si>
    <t>J6T3E3</t>
  </si>
  <si>
    <t>J6T3E4</t>
  </si>
  <si>
    <t>J6T3E5</t>
  </si>
  <si>
    <t>J6T3E6</t>
  </si>
  <si>
    <t>J6T3E7</t>
  </si>
  <si>
    <t>J6T3E8</t>
  </si>
  <si>
    <t>J6T3E9</t>
  </si>
  <si>
    <t>J6T3G1</t>
  </si>
  <si>
    <t>J6T3G2</t>
  </si>
  <si>
    <t>J6T3G3</t>
  </si>
  <si>
    <t>J6T3G4</t>
  </si>
  <si>
    <t>J6T3G5</t>
  </si>
  <si>
    <t>J6T3G6</t>
  </si>
  <si>
    <t>J6T3G8</t>
  </si>
  <si>
    <t>J6T3G9</t>
  </si>
  <si>
    <t>J6T3H1</t>
  </si>
  <si>
    <t>J6T3H2</t>
  </si>
  <si>
    <t>J6T3H3</t>
  </si>
  <si>
    <t>J6T3H4</t>
  </si>
  <si>
    <t>J6T3H5</t>
  </si>
  <si>
    <t>J6T3H6</t>
  </si>
  <si>
    <t>J6T3H7</t>
  </si>
  <si>
    <t>J6T3H8</t>
  </si>
  <si>
    <t>J6T3H9</t>
  </si>
  <si>
    <t>J6T3J2</t>
  </si>
  <si>
    <t>J6T3J8</t>
  </si>
  <si>
    <t>J6T3J9</t>
  </si>
  <si>
    <t>J6T3K1</t>
  </si>
  <si>
    <t>J6T3K2</t>
  </si>
  <si>
    <t>J6T3K3</t>
  </si>
  <si>
    <t>J6T3K4</t>
  </si>
  <si>
    <t>J6T3K5</t>
  </si>
  <si>
    <t>J6T3K7</t>
  </si>
  <si>
    <t>J6T3K8</t>
  </si>
  <si>
    <t>J6T3K9</t>
  </si>
  <si>
    <t>J6T3L1</t>
  </si>
  <si>
    <t>J6T3L2</t>
  </si>
  <si>
    <t>J6T3L3</t>
  </si>
  <si>
    <t>J6T3L4</t>
  </si>
  <si>
    <t>J6T3L5</t>
  </si>
  <si>
    <t>J6T3L6</t>
  </si>
  <si>
    <t>J6T3L7</t>
  </si>
  <si>
    <t>J6T3L8</t>
  </si>
  <si>
    <t>J6T3L9</t>
  </si>
  <si>
    <t>J6T3M1</t>
  </si>
  <si>
    <t>J6T3M2</t>
  </si>
  <si>
    <t>J6T3N6</t>
  </si>
  <si>
    <t>J6T3N7</t>
  </si>
  <si>
    <t>J6T3N8</t>
  </si>
  <si>
    <t>J6T3N9</t>
  </si>
  <si>
    <t>J6T3P1</t>
  </si>
  <si>
    <t>J6T3P2</t>
  </si>
  <si>
    <t>J6T3P3</t>
  </si>
  <si>
    <t>J6T3P4</t>
  </si>
  <si>
    <t>J6T3P5</t>
  </si>
  <si>
    <t>J6T3P6</t>
  </si>
  <si>
    <t>J6T3P7</t>
  </si>
  <si>
    <t>J6T3P8</t>
  </si>
  <si>
    <t>J6T3P9</t>
  </si>
  <si>
    <t>J6T3R1</t>
  </si>
  <si>
    <t>J6T3R2</t>
  </si>
  <si>
    <t>J6T3R3</t>
  </si>
  <si>
    <t>J6T3R4</t>
  </si>
  <si>
    <t>J6T3R5</t>
  </si>
  <si>
    <t>J6T3S3</t>
  </si>
  <si>
    <t>J6T3S4</t>
  </si>
  <si>
    <t>J6T3S5</t>
  </si>
  <si>
    <t>J6T3T9</t>
  </si>
  <si>
    <t>J6T3V1</t>
  </si>
  <si>
    <t>J6T3V2</t>
  </si>
  <si>
    <t>J6T3V3</t>
  </si>
  <si>
    <t>J6T3V4</t>
  </si>
  <si>
    <t>J6T3V5</t>
  </si>
  <si>
    <t>J6T3V6</t>
  </si>
  <si>
    <t>J6T3V7</t>
  </si>
  <si>
    <t>J6T3V8</t>
  </si>
  <si>
    <t>J6T3V9</t>
  </si>
  <si>
    <t>J6T3W1</t>
  </si>
  <si>
    <t>J6T3W2</t>
  </si>
  <si>
    <t>J6T3W3</t>
  </si>
  <si>
    <t>J6T3W4</t>
  </si>
  <si>
    <t>J6T3W5</t>
  </si>
  <si>
    <t>J6T3W6</t>
  </si>
  <si>
    <t>J6T3X7</t>
  </si>
  <si>
    <t>J6T3X8</t>
  </si>
  <si>
    <t>J6T3Y7</t>
  </si>
  <si>
    <t>J6T3Y8</t>
  </si>
  <si>
    <t>J6T3Y9</t>
  </si>
  <si>
    <t>J6T3Z1</t>
  </si>
  <si>
    <t>J6T3Z2</t>
  </si>
  <si>
    <t>J6T3Z3</t>
  </si>
  <si>
    <t>J6T4B4</t>
  </si>
  <si>
    <t>J6T4B6</t>
  </si>
  <si>
    <t>J6T4B7</t>
  </si>
  <si>
    <t>J6T4B8</t>
  </si>
  <si>
    <t>J6T4B9</t>
  </si>
  <si>
    <t>J6T4C1</t>
  </si>
  <si>
    <t>J6T4C2</t>
  </si>
  <si>
    <t>J6T4C3</t>
  </si>
  <si>
    <t>J6T4C4</t>
  </si>
  <si>
    <t>J6T4C5</t>
  </si>
  <si>
    <t>J6T4C6</t>
  </si>
  <si>
    <t>J6T4C7</t>
  </si>
  <si>
    <t>J6T4C8</t>
  </si>
  <si>
    <t>J6T4C9</t>
  </si>
  <si>
    <t>J6T4E1</t>
  </si>
  <si>
    <t>J6T4E2</t>
  </si>
  <si>
    <t>J6T4E5</t>
  </si>
  <si>
    <t>J6T4E6</t>
  </si>
  <si>
    <t>J6T4E7</t>
  </si>
  <si>
    <t>J6T4E8</t>
  </si>
  <si>
    <t>J6T4E9</t>
  </si>
  <si>
    <t>J6T4G1</t>
  </si>
  <si>
    <t>J6T4G2</t>
  </si>
  <si>
    <t>J6T4G3</t>
  </si>
  <si>
    <t>J6T4G4</t>
  </si>
  <si>
    <t>J6T4G5</t>
  </si>
  <si>
    <t>J6T4H3</t>
  </si>
  <si>
    <t>J6T4H4</t>
  </si>
  <si>
    <t>J6T4H5</t>
  </si>
  <si>
    <t>J6T4H6</t>
  </si>
  <si>
    <t>J6T4K3</t>
  </si>
  <si>
    <t>J6T4K4</t>
  </si>
  <si>
    <t>J6T4K5</t>
  </si>
  <si>
    <t>J6T4K6</t>
  </si>
  <si>
    <t>J6T4K7</t>
  </si>
  <si>
    <t>J6T4K8</t>
  </si>
  <si>
    <t>J6T4L4</t>
  </si>
  <si>
    <t>J6T4L5</t>
  </si>
  <si>
    <t>J6T4L9</t>
  </si>
  <si>
    <t>J6T4M1</t>
  </si>
  <si>
    <t>J6T4R6</t>
  </si>
  <si>
    <t>J6T4R8</t>
  </si>
  <si>
    <t>J6T4S9</t>
  </si>
  <si>
    <t>J6T4T1</t>
  </si>
  <si>
    <t>J6T4T2</t>
  </si>
  <si>
    <t>J6T4T3</t>
  </si>
  <si>
    <t>J6T4T4</t>
  </si>
  <si>
    <t>J6T4T5</t>
  </si>
  <si>
    <t>J6T4T6</t>
  </si>
  <si>
    <t>J6T4T7</t>
  </si>
  <si>
    <t>J6T4T8</t>
  </si>
  <si>
    <t>J6T4T9</t>
  </si>
  <si>
    <t>J6T4V1</t>
  </si>
  <si>
    <t>J6T4V3</t>
  </si>
  <si>
    <t>J6T4V6</t>
  </si>
  <si>
    <t>J6T4V7</t>
  </si>
  <si>
    <t>J6T4W9</t>
  </si>
  <si>
    <t>J6T4X1</t>
  </si>
  <si>
    <t>J6T4X2</t>
  </si>
  <si>
    <t>J6T4X3</t>
  </si>
  <si>
    <t>J6T4X4</t>
  </si>
  <si>
    <t>J6T4X5</t>
  </si>
  <si>
    <t>J6T4Y5</t>
  </si>
  <si>
    <t>J6T4Y6</t>
  </si>
  <si>
    <t>J6T4Z4</t>
  </si>
  <si>
    <t>J6T4Z5</t>
  </si>
  <si>
    <t>J6T5A5</t>
  </si>
  <si>
    <t>J6T5A7</t>
  </si>
  <si>
    <t>J6T5A9</t>
  </si>
  <si>
    <t>J6T5B1</t>
  </si>
  <si>
    <t>J6T5B2</t>
  </si>
  <si>
    <t>J6T5B3</t>
  </si>
  <si>
    <t>J6T5B4</t>
  </si>
  <si>
    <t>J6T5B5</t>
  </si>
  <si>
    <t>J6T5B6</t>
  </si>
  <si>
    <t>J6T5B7</t>
  </si>
  <si>
    <t>J6T5B8</t>
  </si>
  <si>
    <t>J6T5B9</t>
  </si>
  <si>
    <t>J6T5C1</t>
  </si>
  <si>
    <t>J6T5C2</t>
  </si>
  <si>
    <t>J6T5C3</t>
  </si>
  <si>
    <t>J6T5C4</t>
  </si>
  <si>
    <t>J6T5C5</t>
  </si>
  <si>
    <t>J6T5C6</t>
  </si>
  <si>
    <t>J6T5C8</t>
  </si>
  <si>
    <t>J6T5C9</t>
  </si>
  <si>
    <t>J6T5E1</t>
  </si>
  <si>
    <t>J6T5E2</t>
  </si>
  <si>
    <t>J6T5E3</t>
  </si>
  <si>
    <t>J6T5E4</t>
  </si>
  <si>
    <t>J6T5E5</t>
  </si>
  <si>
    <t>J6T5E6</t>
  </si>
  <si>
    <t>J6T5E7</t>
  </si>
  <si>
    <t>J6T5E8</t>
  </si>
  <si>
    <t>J6T5E9</t>
  </si>
  <si>
    <t>J6T5G1</t>
  </si>
  <si>
    <t>J6T5G2</t>
  </si>
  <si>
    <t>J6T5G3</t>
  </si>
  <si>
    <t>J6T5G4</t>
  </si>
  <si>
    <t>J6T5G5</t>
  </si>
  <si>
    <t>J6T5G6</t>
  </si>
  <si>
    <t>J6T5G7</t>
  </si>
  <si>
    <t>J6T5G8</t>
  </si>
  <si>
    <t>J6T5G9</t>
  </si>
  <si>
    <t>J6T5H1</t>
  </si>
  <si>
    <t>J6T5H2</t>
  </si>
  <si>
    <t>J6T5H3</t>
  </si>
  <si>
    <t>J6T5H4</t>
  </si>
  <si>
    <t>J6T5H5</t>
  </si>
  <si>
    <t>J6T5H6</t>
  </si>
  <si>
    <t>J6T5H7</t>
  </si>
  <si>
    <t>J6T5H9</t>
  </si>
  <si>
    <t>J6T5J1</t>
  </si>
  <si>
    <t>J6T5J3</t>
  </si>
  <si>
    <t>J6T5J4</t>
  </si>
  <si>
    <t>J6T5J5</t>
  </si>
  <si>
    <t>J6T5J6</t>
  </si>
  <si>
    <t>J6T5K2</t>
  </si>
  <si>
    <t>J6T5K4</t>
  </si>
  <si>
    <t>J6T5K5</t>
  </si>
  <si>
    <t>J6T5K6</t>
  </si>
  <si>
    <t>J6T5K7</t>
  </si>
  <si>
    <t>J6T5K8</t>
  </si>
  <si>
    <t>J6T5K9</t>
  </si>
  <si>
    <t>J6T5L1</t>
  </si>
  <si>
    <t>J6T5L2</t>
  </si>
  <si>
    <t>J6T5L3</t>
  </si>
  <si>
    <t>J6T5L4</t>
  </si>
  <si>
    <t>J6T5L5</t>
  </si>
  <si>
    <t>J6T5L6</t>
  </si>
  <si>
    <t>J6T5L8</t>
  </si>
  <si>
    <t>J6T5L9</t>
  </si>
  <si>
    <t>J6T5M4</t>
  </si>
  <si>
    <t>J6T5M5</t>
  </si>
  <si>
    <t>J6T5M6</t>
  </si>
  <si>
    <t>J6T5M7</t>
  </si>
  <si>
    <t>J6T5M8</t>
  </si>
  <si>
    <t>J6T5M9</t>
  </si>
  <si>
    <t>J6T5N1</t>
  </si>
  <si>
    <t>J6T5N3</t>
  </si>
  <si>
    <t>J6T5N4</t>
  </si>
  <si>
    <t>J6T5N5</t>
  </si>
  <si>
    <t>J6T5N6</t>
  </si>
  <si>
    <t>J6T5N7</t>
  </si>
  <si>
    <t>J6T5N8</t>
  </si>
  <si>
    <t>J6T5N9</t>
  </si>
  <si>
    <t>J6T5P1</t>
  </si>
  <si>
    <t>J6T5P2</t>
  </si>
  <si>
    <t>J6T5P3</t>
  </si>
  <si>
    <t>J6T5P6</t>
  </si>
  <si>
    <t>J6T5P7</t>
  </si>
  <si>
    <t>J6T5P8</t>
  </si>
  <si>
    <t>J6T5P9</t>
  </si>
  <si>
    <t>J6T5R1</t>
  </si>
  <si>
    <t>J6T5R2</t>
  </si>
  <si>
    <t>J6T5R3</t>
  </si>
  <si>
    <t>J6T5R4</t>
  </si>
  <si>
    <t>J6T5R5</t>
  </si>
  <si>
    <t>J6T5R6</t>
  </si>
  <si>
    <t>J6T5R8</t>
  </si>
  <si>
    <t>J6T5R9</t>
  </si>
  <si>
    <t>J6T5S1</t>
  </si>
  <si>
    <t>J6T5S2</t>
  </si>
  <si>
    <t>J6T5S3</t>
  </si>
  <si>
    <t>J6T5S4</t>
  </si>
  <si>
    <t>J6T5S5</t>
  </si>
  <si>
    <t>J6T5S6</t>
  </si>
  <si>
    <t>J6T5S7</t>
  </si>
  <si>
    <t>J6T5S8</t>
  </si>
  <si>
    <t>J6T5S9</t>
  </si>
  <si>
    <t>J6T5T1</t>
  </si>
  <si>
    <t>J6T5T2</t>
  </si>
  <si>
    <t>J6T5T3</t>
  </si>
  <si>
    <t>J6T5T4</t>
  </si>
  <si>
    <t>J6T5T5</t>
  </si>
  <si>
    <t>J6T5T6</t>
  </si>
  <si>
    <t>J6T5T7</t>
  </si>
  <si>
    <t>J6T5T8</t>
  </si>
  <si>
    <t>J6T5T9</t>
  </si>
  <si>
    <t>J6T5V1</t>
  </si>
  <si>
    <t>J6T5V2</t>
  </si>
  <si>
    <t>J6T5V3</t>
  </si>
  <si>
    <t>J6T5V5</t>
  </si>
  <si>
    <t>J6T5V6</t>
  </si>
  <si>
    <t>J6T5V7</t>
  </si>
  <si>
    <t>J6T5V8</t>
  </si>
  <si>
    <t>J6T5V9</t>
  </si>
  <si>
    <t>J6T5W1</t>
  </si>
  <si>
    <t>J6T5W2</t>
  </si>
  <si>
    <t>J6T5W3</t>
  </si>
  <si>
    <t>J6T5W4</t>
  </si>
  <si>
    <t>J6T5W5</t>
  </si>
  <si>
    <t>J6T5W6</t>
  </si>
  <si>
    <t>J6T5W8</t>
  </si>
  <si>
    <t>J6T5W9</t>
  </si>
  <si>
    <t>J6T5X1</t>
  </si>
  <si>
    <t>J6T5X3</t>
  </si>
  <si>
    <t>J6T5X4</t>
  </si>
  <si>
    <t>J6T5X5</t>
  </si>
  <si>
    <t>J6T5X6</t>
  </si>
  <si>
    <t>J6T5X7</t>
  </si>
  <si>
    <t>J6T5X8</t>
  </si>
  <si>
    <t>J6T5X9</t>
  </si>
  <si>
    <t>J6T5Y1</t>
  </si>
  <si>
    <t>J6T5Y2</t>
  </si>
  <si>
    <t>J6T5Y3</t>
  </si>
  <si>
    <t>J6T5Y4</t>
  </si>
  <si>
    <t>J6T5Y5</t>
  </si>
  <si>
    <t>J6T5Y6</t>
  </si>
  <si>
    <t>J6T5Y8</t>
  </si>
  <si>
    <t>J6T5Y9</t>
  </si>
  <si>
    <t>J6T5Z1</t>
  </si>
  <si>
    <t>J6T5Z2</t>
  </si>
  <si>
    <t>J6T5Z3</t>
  </si>
  <si>
    <t>J6T5Z4</t>
  </si>
  <si>
    <t>J6T5Z5</t>
  </si>
  <si>
    <t>J6T5Z6</t>
  </si>
  <si>
    <t>J6T5Z7</t>
  </si>
  <si>
    <t>J6T5Z8</t>
  </si>
  <si>
    <t>J6T5Z9</t>
  </si>
  <si>
    <t>J6T6A1</t>
  </si>
  <si>
    <t>J6T6A2</t>
  </si>
  <si>
    <t>J6T6A3</t>
  </si>
  <si>
    <t>J6T6A4</t>
  </si>
  <si>
    <t>J6T6A5</t>
  </si>
  <si>
    <t>J6T6A6</t>
  </si>
  <si>
    <t>J6T6A7</t>
  </si>
  <si>
    <t>J6T6A8</t>
  </si>
  <si>
    <t>J6T6A9</t>
  </si>
  <si>
    <t>J6T6B1</t>
  </si>
  <si>
    <t>J6T6B2</t>
  </si>
  <si>
    <t>J6T6B3</t>
  </si>
  <si>
    <t>J6T6B4</t>
  </si>
  <si>
    <t>J6T6B5</t>
  </si>
  <si>
    <t>J6T6B6</t>
  </si>
  <si>
    <t>J6T6B7</t>
  </si>
  <si>
    <t>J6T6B8</t>
  </si>
  <si>
    <t>J6T6C1</t>
  </si>
  <si>
    <t>J6T6C8</t>
  </si>
  <si>
    <t>J6T6E3</t>
  </si>
  <si>
    <t>J6T6E9</t>
  </si>
  <si>
    <t>J6T6G2</t>
  </si>
  <si>
    <t>J6T6G6</t>
  </si>
  <si>
    <t>J6T6H6</t>
  </si>
  <si>
    <t>J6T6H7</t>
  </si>
  <si>
    <t>J6T6H9</t>
  </si>
  <si>
    <t>J6T6J3</t>
  </si>
  <si>
    <t>J6T6J4</t>
  </si>
  <si>
    <t>J6T6J5</t>
  </si>
  <si>
    <t>J6T6J6</t>
  </si>
  <si>
    <t>J6T6J7</t>
  </si>
  <si>
    <t>J6T6J8</t>
  </si>
  <si>
    <t>J6T6J9</t>
  </si>
  <si>
    <t>J6T6K1</t>
  </si>
  <si>
    <t>J6T6K2</t>
  </si>
  <si>
    <t>J6T6K3</t>
  </si>
  <si>
    <t>J6T6K4</t>
  </si>
  <si>
    <t>J6T6K6</t>
  </si>
  <si>
    <t>J6T6K7</t>
  </si>
  <si>
    <t>J6T6K8</t>
  </si>
  <si>
    <t>J6T6L1</t>
  </si>
  <si>
    <t>J6T6L7</t>
  </si>
  <si>
    <t>J6T6L9</t>
  </si>
  <si>
    <t>J6T6M3</t>
  </si>
  <si>
    <t>J6T6M6</t>
  </si>
  <si>
    <t>J6T6M7</t>
  </si>
  <si>
    <t>J6T6M8</t>
  </si>
  <si>
    <t>J6T6N1</t>
  </si>
  <si>
    <t>J6T6N2</t>
  </si>
  <si>
    <t>J6T6N3</t>
  </si>
  <si>
    <t>J6T6N4</t>
  </si>
  <si>
    <t>J6V0A2</t>
  </si>
  <si>
    <t>J6V0A7</t>
  </si>
  <si>
    <t>J6V0A9</t>
  </si>
  <si>
    <t>J6V0B2</t>
  </si>
  <si>
    <t>J6V0C8</t>
  </si>
  <si>
    <t>J6V0E1</t>
  </si>
  <si>
    <t>J6V0E3</t>
  </si>
  <si>
    <t>J6V0E4</t>
  </si>
  <si>
    <t>J6V0E5</t>
  </si>
  <si>
    <t>J6V1A1</t>
  </si>
  <si>
    <t>J6V1A3</t>
  </si>
  <si>
    <t>J6V1A4</t>
  </si>
  <si>
    <t>J6V1A6</t>
  </si>
  <si>
    <t>J6V1A8</t>
  </si>
  <si>
    <t>J6V1A9</t>
  </si>
  <si>
    <t>J6V1B1</t>
  </si>
  <si>
    <t>J6V1B6</t>
  </si>
  <si>
    <t>J6V1B7</t>
  </si>
  <si>
    <t>J6V1B8</t>
  </si>
  <si>
    <t>J6V1B9</t>
  </si>
  <si>
    <t>J6V1C1</t>
  </si>
  <si>
    <t>J6V1C2</t>
  </si>
  <si>
    <t>J6V1C3</t>
  </si>
  <si>
    <t>J6V1C4</t>
  </si>
  <si>
    <t>J6V1H3</t>
  </si>
  <si>
    <t>J6V1H4</t>
  </si>
  <si>
    <t>J6V1H5</t>
  </si>
  <si>
    <t>J6V1J4</t>
  </si>
  <si>
    <t>J6V1J5</t>
  </si>
  <si>
    <t>J6V1K8</t>
  </si>
  <si>
    <t>J6V1K9</t>
  </si>
  <si>
    <t>J6V1L4</t>
  </si>
  <si>
    <t>J6V1L5</t>
  </si>
  <si>
    <t>J6V1M6</t>
  </si>
  <si>
    <t>J6V1N1</t>
  </si>
  <si>
    <t>J6V1N2</t>
  </si>
  <si>
    <t>J6V1N4</t>
  </si>
  <si>
    <t>J6V1N5</t>
  </si>
  <si>
    <t>J6V1N9</t>
  </si>
  <si>
    <t>J6V1P1</t>
  </si>
  <si>
    <t>J6V1P4</t>
  </si>
  <si>
    <t>J6V1P5</t>
  </si>
  <si>
    <t>J6V1P6</t>
  </si>
  <si>
    <t>J6V1P7</t>
  </si>
  <si>
    <t>J6V1P8</t>
  </si>
  <si>
    <t>J6V1P9</t>
  </si>
  <si>
    <t>J6V1R1</t>
  </si>
  <si>
    <t>J6V1R2</t>
  </si>
  <si>
    <t>J6V1R3</t>
  </si>
  <si>
    <t>J6V1R4</t>
  </si>
  <si>
    <t>J6V1R6</t>
  </si>
  <si>
    <t>J6V1R7</t>
  </si>
  <si>
    <t>J6V1R8</t>
  </si>
  <si>
    <t>J6V1S4</t>
  </si>
  <si>
    <t>J6V1S5</t>
  </si>
  <si>
    <t>J6V1S6</t>
  </si>
  <si>
    <t>J6V1S7</t>
  </si>
  <si>
    <t>J6V1S8</t>
  </si>
  <si>
    <t>J6V1S9</t>
  </si>
  <si>
    <t>J6V1T2</t>
  </si>
  <si>
    <t>J6V1T3</t>
  </si>
  <si>
    <t>J6V1T4</t>
  </si>
  <si>
    <t>J6V1T5</t>
  </si>
  <si>
    <t>J6V1T6</t>
  </si>
  <si>
    <t>J6V1T7</t>
  </si>
  <si>
    <t>J6V1T9</t>
  </si>
  <si>
    <t>J6V2H2</t>
  </si>
  <si>
    <t>J6V9T6</t>
  </si>
  <si>
    <t>J6W0B1</t>
  </si>
  <si>
    <t>J6W0B7</t>
  </si>
  <si>
    <t>J6W0B8</t>
  </si>
  <si>
    <t>J6W0B9</t>
  </si>
  <si>
    <t>J6W0C1</t>
  </si>
  <si>
    <t>J6W0E1</t>
  </si>
  <si>
    <t>J6W1A1</t>
  </si>
  <si>
    <t>J6W1A2</t>
  </si>
  <si>
    <t>J6W1A3</t>
  </si>
  <si>
    <t>J6W1A4</t>
  </si>
  <si>
    <t>J6W1A5</t>
  </si>
  <si>
    <t>J6W1A7</t>
  </si>
  <si>
    <t>J6W1A8</t>
  </si>
  <si>
    <t>J6W1A9</t>
  </si>
  <si>
    <t>J6W1B1</t>
  </si>
  <si>
    <t>J6W1B2</t>
  </si>
  <si>
    <t>J6W1B3</t>
  </si>
  <si>
    <t>J6W1B4</t>
  </si>
  <si>
    <t>J6W1B5</t>
  </si>
  <si>
    <t>J6W1B6</t>
  </si>
  <si>
    <t>J6W1B7</t>
  </si>
  <si>
    <t>J6W1B8</t>
  </si>
  <si>
    <t>J6W1B9</t>
  </si>
  <si>
    <t>J6W1C1</t>
  </si>
  <si>
    <t>J6W1C2</t>
  </si>
  <si>
    <t>J6W1C3</t>
  </si>
  <si>
    <t>J6W1C4</t>
  </si>
  <si>
    <t>J6W1C5</t>
  </si>
  <si>
    <t>J6W1C6</t>
  </si>
  <si>
    <t>J6W1C8</t>
  </si>
  <si>
    <t>J6W1E2</t>
  </si>
  <si>
    <t>J6W1E4</t>
  </si>
  <si>
    <t>J6W1E5</t>
  </si>
  <si>
    <t>J6W1E6</t>
  </si>
  <si>
    <t>J6W1E9</t>
  </si>
  <si>
    <t>J6W1G1</t>
  </si>
  <si>
    <t>J6W1G2</t>
  </si>
  <si>
    <t>J6W1G9</t>
  </si>
  <si>
    <t>J6W1H2</t>
  </si>
  <si>
    <t>J6W1H3</t>
  </si>
  <si>
    <t>J6W1H4</t>
  </si>
  <si>
    <t>J6W1H5</t>
  </si>
  <si>
    <t>J6W1H7</t>
  </si>
  <si>
    <t>J6W1H9</t>
  </si>
  <si>
    <t>J6W1J2</t>
  </si>
  <si>
    <t>J6W1K8</t>
  </si>
  <si>
    <t>J6W1L1</t>
  </si>
  <si>
    <t>J6W1Y9</t>
  </si>
  <si>
    <t>J6W1Z1</t>
  </si>
  <si>
    <t>J6W1Z5</t>
  </si>
  <si>
    <t>J6W1Z6</t>
  </si>
  <si>
    <t>J6W1Z7</t>
  </si>
  <si>
    <t>J6W2K3</t>
  </si>
  <si>
    <t>J6W2K4</t>
  </si>
  <si>
    <t>J6W2L1</t>
  </si>
  <si>
    <t>J6W2L2</t>
  </si>
  <si>
    <t>J6W2L3</t>
  </si>
  <si>
    <t>J6W2L4</t>
  </si>
  <si>
    <t>J6W2L5</t>
  </si>
  <si>
    <t>J6W2N7</t>
  </si>
  <si>
    <t>J6W2N8</t>
  </si>
  <si>
    <t>J6W2N9</t>
  </si>
  <si>
    <t>J6W2P1</t>
  </si>
  <si>
    <t>J6W2P2</t>
  </si>
  <si>
    <t>J6W2P3</t>
  </si>
  <si>
    <t>J6W2P4</t>
  </si>
  <si>
    <t>J6W2S4</t>
  </si>
  <si>
    <t>J6W2S5</t>
  </si>
  <si>
    <t>J6W2S6</t>
  </si>
  <si>
    <t>J6W2S7</t>
  </si>
  <si>
    <t>J6W2S8</t>
  </si>
  <si>
    <t>J6W2T2</t>
  </si>
  <si>
    <t>J6W2T3</t>
  </si>
  <si>
    <t>J6W2T4</t>
  </si>
  <si>
    <t>J6W2T5</t>
  </si>
  <si>
    <t>J6W2T6</t>
  </si>
  <si>
    <t>J6W2W1</t>
  </si>
  <si>
    <t>J6W2W2</t>
  </si>
  <si>
    <t>J6W2W3</t>
  </si>
  <si>
    <t>J6W2W4</t>
  </si>
  <si>
    <t>J6W2Y3</t>
  </si>
  <si>
    <t>J6W2Y4</t>
  </si>
  <si>
    <t>J6W2Y5</t>
  </si>
  <si>
    <t>J6W2Y6</t>
  </si>
  <si>
    <t>J6W3C2</t>
  </si>
  <si>
    <t>J6W3C3</t>
  </si>
  <si>
    <t>J6W3C5</t>
  </si>
  <si>
    <t>J6W3C9</t>
  </si>
  <si>
    <t>J6W3E1</t>
  </si>
  <si>
    <t>J6W3E2</t>
  </si>
  <si>
    <t>J6W3H6</t>
  </si>
  <si>
    <t>J6W3L8</t>
  </si>
  <si>
    <t>J6W3L9</t>
  </si>
  <si>
    <t>J6W3M2</t>
  </si>
  <si>
    <t>J6W3M3</t>
  </si>
  <si>
    <t>J6W3M4</t>
  </si>
  <si>
    <t>J6W3M5</t>
  </si>
  <si>
    <t>J6W3M6</t>
  </si>
  <si>
    <t>J6W3M9</t>
  </si>
  <si>
    <t>J6W3N6</t>
  </si>
  <si>
    <t>J6W3P2</t>
  </si>
  <si>
    <t>J6W3P5</t>
  </si>
  <si>
    <t>J6W3P6</t>
  </si>
  <si>
    <t>J6W3P7</t>
  </si>
  <si>
    <t>J6W3P8</t>
  </si>
  <si>
    <t>J6W3P9</t>
  </si>
  <si>
    <t>J6W3R9</t>
  </si>
  <si>
    <t>J6W3S1</t>
  </si>
  <si>
    <t>J6W3S6</t>
  </si>
  <si>
    <t>J6W3S7</t>
  </si>
  <si>
    <t>J6W3S8</t>
  </si>
  <si>
    <t>J6W3S9</t>
  </si>
  <si>
    <t>J6W3T2</t>
  </si>
  <si>
    <t>J6W3T4</t>
  </si>
  <si>
    <t>J6W3T5</t>
  </si>
  <si>
    <t>J6W3T6</t>
  </si>
  <si>
    <t>J6W3W2</t>
  </si>
  <si>
    <t>J6W3W3</t>
  </si>
  <si>
    <t>J6W3X9</t>
  </si>
  <si>
    <t>J6W3Y1</t>
  </si>
  <si>
    <t>J6W3Z8</t>
  </si>
  <si>
    <t>J6W4C2</t>
  </si>
  <si>
    <t>J6W4E7</t>
  </si>
  <si>
    <t>J6W4G1</t>
  </si>
  <si>
    <t>J6W4G2</t>
  </si>
  <si>
    <t>J6W4H5</t>
  </si>
  <si>
    <t>J6W4H6</t>
  </si>
  <si>
    <t>J6W4K3</t>
  </si>
  <si>
    <t>J6W4K4</t>
  </si>
  <si>
    <t>J6W4K5</t>
  </si>
  <si>
    <t>J6W4L7</t>
  </si>
  <si>
    <t>J6W4L9</t>
  </si>
  <si>
    <t>J6W4M2</t>
  </si>
  <si>
    <t>J6W4R2</t>
  </si>
  <si>
    <t>J6W4R5</t>
  </si>
  <si>
    <t>J6W4R6</t>
  </si>
  <si>
    <t>J6W4R7</t>
  </si>
  <si>
    <t>J6W4R8</t>
  </si>
  <si>
    <t>J6W4R9</t>
  </si>
  <si>
    <t>J6W4S2</t>
  </si>
  <si>
    <t>J6W4S5</t>
  </si>
  <si>
    <t>J6W4S8</t>
  </si>
  <si>
    <t>J6W4T5</t>
  </si>
  <si>
    <t>J6W4T6</t>
  </si>
  <si>
    <t>J6W4T7</t>
  </si>
  <si>
    <t>J6W4T8</t>
  </si>
  <si>
    <t>J6W4T9</t>
  </si>
  <si>
    <t>J6W4V1</t>
  </si>
  <si>
    <t>J6W4V2</t>
  </si>
  <si>
    <t>J6W4V3</t>
  </si>
  <si>
    <t>J6W4V4</t>
  </si>
  <si>
    <t>J6W4V5</t>
  </si>
  <si>
    <t>J6W4V6</t>
  </si>
  <si>
    <t>J6W4V7</t>
  </si>
  <si>
    <t>J6W4V8</t>
  </si>
  <si>
    <t>J6W4V9</t>
  </si>
  <si>
    <t>J6W4W1</t>
  </si>
  <si>
    <t>J6W4W2</t>
  </si>
  <si>
    <t>J6W4W3</t>
  </si>
  <si>
    <t>J6W4W4</t>
  </si>
  <si>
    <t>J6W4W7</t>
  </si>
  <si>
    <t>J6W4Z3</t>
  </si>
  <si>
    <t>J6W5C5</t>
  </si>
  <si>
    <t>J6W5C6</t>
  </si>
  <si>
    <t>J6W5E9</t>
  </si>
  <si>
    <t>J6W5G2</t>
  </si>
  <si>
    <t>J6W5G4</t>
  </si>
  <si>
    <t>J6W5G6</t>
  </si>
  <si>
    <t>J6W5G7</t>
  </si>
  <si>
    <t>J6W5G8</t>
  </si>
  <si>
    <t>J6W5G9</t>
  </si>
  <si>
    <t>J6W5H1</t>
  </si>
  <si>
    <t>J6W5H3</t>
  </si>
  <si>
    <t>J6W5H4</t>
  </si>
  <si>
    <t>J6W5K2</t>
  </si>
  <si>
    <t>J6W5K4</t>
  </si>
  <si>
    <t>J6W5K5</t>
  </si>
  <si>
    <t>J6W5N5</t>
  </si>
  <si>
    <t>J6W5N6</t>
  </si>
  <si>
    <t>J6W5N7</t>
  </si>
  <si>
    <t>J6W5P1</t>
  </si>
  <si>
    <t>J6W5P2</t>
  </si>
  <si>
    <t>J6W5S1</t>
  </si>
  <si>
    <t>J6W5S2</t>
  </si>
  <si>
    <t>J6W5S3</t>
  </si>
  <si>
    <t>J6W5S7</t>
  </si>
  <si>
    <t>J6W5V3</t>
  </si>
  <si>
    <t>J6W5V5</t>
  </si>
  <si>
    <t>J6W5W4</t>
  </si>
  <si>
    <t>J6W5W5</t>
  </si>
  <si>
    <t>J6W5W8</t>
  </si>
  <si>
    <t>J6W5W9</t>
  </si>
  <si>
    <t>J6W5X1</t>
  </si>
  <si>
    <t>J6W5X3</t>
  </si>
  <si>
    <t>J6W5X4</t>
  </si>
  <si>
    <t>J6W5X6</t>
  </si>
  <si>
    <t>J6W5X9</t>
  </si>
  <si>
    <t>J6W5Y1</t>
  </si>
  <si>
    <t>J6W5Y2</t>
  </si>
  <si>
    <t>J6W5Y7</t>
  </si>
  <si>
    <t>J6W6A2</t>
  </si>
  <si>
    <t>J6W6A3</t>
  </si>
  <si>
    <t>J6W6A9</t>
  </si>
  <si>
    <t>J6W6C2</t>
  </si>
  <si>
    <t>J6W6C4</t>
  </si>
  <si>
    <t>J6W6C5</t>
  </si>
  <si>
    <t>J6W6C6</t>
  </si>
  <si>
    <t>J6W6E4</t>
  </si>
  <si>
    <t>J6W6E8</t>
  </si>
  <si>
    <t>J6W6E9</t>
  </si>
  <si>
    <t>J6W6G1</t>
  </si>
  <si>
    <t>J6W6G6</t>
  </si>
  <si>
    <t>J6W6G7</t>
  </si>
  <si>
    <t>J6W6G8</t>
  </si>
  <si>
    <t>J6W6G9</t>
  </si>
  <si>
    <t>J6W6H1</t>
  </si>
  <si>
    <t>J6W6H6</t>
  </si>
  <si>
    <t>J6W6H9</t>
  </si>
  <si>
    <t>J6W6J3</t>
  </si>
  <si>
    <t>J6W6J6</t>
  </si>
  <si>
    <t>J6W6K1</t>
  </si>
  <si>
    <t>J6W6K3</t>
  </si>
  <si>
    <t>J6W6K4</t>
  </si>
  <si>
    <t>J6W6L7</t>
  </si>
  <si>
    <t>J6Y1J3</t>
  </si>
  <si>
    <t>J6Z1A1</t>
  </si>
  <si>
    <t>J6Z1A2</t>
  </si>
  <si>
    <t>J6Z1A3</t>
  </si>
  <si>
    <t>J6Z1A4</t>
  </si>
  <si>
    <t>J6Z1A8</t>
  </si>
  <si>
    <t>J6Z1A9</t>
  </si>
  <si>
    <t>J6Z1B3</t>
  </si>
  <si>
    <t>J6Z1B4</t>
  </si>
  <si>
    <t>J6Z1B5</t>
  </si>
  <si>
    <t>J6Z1B6</t>
  </si>
  <si>
    <t>J6Z1B7</t>
  </si>
  <si>
    <t>J6Z1B9</t>
  </si>
  <si>
    <t>J6Z1C5</t>
  </si>
  <si>
    <t>J6Z1C7</t>
  </si>
  <si>
    <t>J6Z1E2</t>
  </si>
  <si>
    <t>J6Z1G1</t>
  </si>
  <si>
    <t>J6Z1K2</t>
  </si>
  <si>
    <t>J6Z1K3</t>
  </si>
  <si>
    <t>J6Z1K4</t>
  </si>
  <si>
    <t>J6Z1K5</t>
  </si>
  <si>
    <t>J6Z1K6</t>
  </si>
  <si>
    <t>J6Z1K9</t>
  </si>
  <si>
    <t>J6Z1L2</t>
  </si>
  <si>
    <t>J6Z1L3</t>
  </si>
  <si>
    <t>J6Z1L4</t>
  </si>
  <si>
    <t>J6Z1L5</t>
  </si>
  <si>
    <t>J6Z1L6</t>
  </si>
  <si>
    <t>J6Z1L7</t>
  </si>
  <si>
    <t>J6Z1L8</t>
  </si>
  <si>
    <t>J6Z1X8</t>
  </si>
  <si>
    <t>J6Z1X9</t>
  </si>
  <si>
    <t>J6Z1Y9</t>
  </si>
  <si>
    <t>J6Z1Z2</t>
  </si>
  <si>
    <t>J6Z1Z4</t>
  </si>
  <si>
    <t>J6Z1Z5</t>
  </si>
  <si>
    <t>J6Z2A6</t>
  </si>
  <si>
    <t>J6Z2A9</t>
  </si>
  <si>
    <t>J6Z2B1</t>
  </si>
  <si>
    <t>J6Z2B7</t>
  </si>
  <si>
    <t>J6Z2B8</t>
  </si>
  <si>
    <t>J6Z2C6</t>
  </si>
  <si>
    <t>J6Z2C7</t>
  </si>
  <si>
    <t>J6Z2C8</t>
  </si>
  <si>
    <t>J6Z2E3</t>
  </si>
  <si>
    <t>J6Z2E4</t>
  </si>
  <si>
    <t>J6Z2G1</t>
  </si>
  <si>
    <t>J6Z2G2</t>
  </si>
  <si>
    <t>J6Z2H3</t>
  </si>
  <si>
    <t>J6Z2H4</t>
  </si>
  <si>
    <t>J6Z2H5</t>
  </si>
  <si>
    <t>J6Z2J5</t>
  </si>
  <si>
    <t>J6Z2L6</t>
  </si>
  <si>
    <t>J6Z2L9</t>
  </si>
  <si>
    <t>J6Z2M1</t>
  </si>
  <si>
    <t>J6Z2M4</t>
  </si>
  <si>
    <t>J6Z2M5</t>
  </si>
  <si>
    <t>J6Z2M7</t>
  </si>
  <si>
    <t>J6Z2M8</t>
  </si>
  <si>
    <t>J6Z2N1</t>
  </si>
  <si>
    <t>J6Z2N2</t>
  </si>
  <si>
    <t>J6Z2N3</t>
  </si>
  <si>
    <t>J6Z2N4</t>
  </si>
  <si>
    <t>J6Z2N5</t>
  </si>
  <si>
    <t>J6Z2N6</t>
  </si>
  <si>
    <t>J6Z2N7</t>
  </si>
  <si>
    <t>J6Z2P1</t>
  </si>
  <si>
    <t>J6Z2P2</t>
  </si>
  <si>
    <t>J6Z2P4</t>
  </si>
  <si>
    <t>J6Z2P5</t>
  </si>
  <si>
    <t>J6Z2P6</t>
  </si>
  <si>
    <t>J6Z2P7</t>
  </si>
  <si>
    <t>J6Z2P8</t>
  </si>
  <si>
    <t>J6Z2P9</t>
  </si>
  <si>
    <t>J6Z2R1</t>
  </si>
  <si>
    <t>J6Z2R2</t>
  </si>
  <si>
    <t>J6Z2R3</t>
  </si>
  <si>
    <t>J6Z2R4</t>
  </si>
  <si>
    <t>J6Z2R5</t>
  </si>
  <si>
    <t>J6Z2R6</t>
  </si>
  <si>
    <t>J6Z2R7</t>
  </si>
  <si>
    <t>J6Z2R8</t>
  </si>
  <si>
    <t>J6Z3E1</t>
  </si>
  <si>
    <t>J6Z3E5</t>
  </si>
  <si>
    <t>J6Z3E6</t>
  </si>
  <si>
    <t>J6Z3E7</t>
  </si>
  <si>
    <t>J6Z3L6</t>
  </si>
  <si>
    <t>J6Z3L7</t>
  </si>
  <si>
    <t>J6Z3L9</t>
  </si>
  <si>
    <t>J6Z3M1</t>
  </si>
  <si>
    <t>J6Z3M6</t>
  </si>
  <si>
    <t>J6Z3S4</t>
  </si>
  <si>
    <t>J6Z3W8</t>
  </si>
  <si>
    <t>J6Z3Y7</t>
  </si>
  <si>
    <t>J6Z4A7</t>
  </si>
  <si>
    <t>J6Z4B6</t>
  </si>
  <si>
    <t>J6Z4C8</t>
  </si>
  <si>
    <t>J6Z4E9</t>
  </si>
  <si>
    <t>J6Z4G2</t>
  </si>
  <si>
    <t>J6Z4G3</t>
  </si>
  <si>
    <t>J6Z4G6</t>
  </si>
  <si>
    <t>J6Z4J3</t>
  </si>
  <si>
    <t>J6Z4R1</t>
  </si>
  <si>
    <t>J7A0A4</t>
  </si>
  <si>
    <t>J7A1B9</t>
  </si>
  <si>
    <t>J7A1C1</t>
  </si>
  <si>
    <t>J7A1C2</t>
  </si>
  <si>
    <t>J7A1C3</t>
  </si>
  <si>
    <t>J7A1C4</t>
  </si>
  <si>
    <t>J7A1C5</t>
  </si>
  <si>
    <t>J7A1C9</t>
  </si>
  <si>
    <t>J7A1E1</t>
  </si>
  <si>
    <t>J7A1E3</t>
  </si>
  <si>
    <t>J7A1E4</t>
  </si>
  <si>
    <t>J7A1E5</t>
  </si>
  <si>
    <t>J7A1E6</t>
  </si>
  <si>
    <t>J7A1G1</t>
  </si>
  <si>
    <t>J7A1J8</t>
  </si>
  <si>
    <t>J7A1K1</t>
  </si>
  <si>
    <t>J7A1L1</t>
  </si>
  <si>
    <t>J7A1L4</t>
  </si>
  <si>
    <t>J7A1L5</t>
  </si>
  <si>
    <t>J7A1L6</t>
  </si>
  <si>
    <t>J7A1L8</t>
  </si>
  <si>
    <t>J7A1L9</t>
  </si>
  <si>
    <t>J7A1M3</t>
  </si>
  <si>
    <t>J7A1M4</t>
  </si>
  <si>
    <t>J7A1M5</t>
  </si>
  <si>
    <t>J7A1M6</t>
  </si>
  <si>
    <t>J7A1M7</t>
  </si>
  <si>
    <t>J7A1M8</t>
  </si>
  <si>
    <t>J7A1M9</t>
  </si>
  <si>
    <t>J7A1N1</t>
  </si>
  <si>
    <t>J7A2C4</t>
  </si>
  <si>
    <t>J7A2C5</t>
  </si>
  <si>
    <t>J7A2C8</t>
  </si>
  <si>
    <t>J7A2C9</t>
  </si>
  <si>
    <t>J7A2E1</t>
  </si>
  <si>
    <t>J7A2G2</t>
  </si>
  <si>
    <t>J7A2G3</t>
  </si>
  <si>
    <t>J7A2G6</t>
  </si>
  <si>
    <t>J7A2H7</t>
  </si>
  <si>
    <t>J7A2X3</t>
  </si>
  <si>
    <t>J7A2X4</t>
  </si>
  <si>
    <t>J7A2X5</t>
  </si>
  <si>
    <t>J7A2X6</t>
  </si>
  <si>
    <t>J7A2X7</t>
  </si>
  <si>
    <t>J7A2X8</t>
  </si>
  <si>
    <t>J7A2X9</t>
  </si>
  <si>
    <t>J7A2Y1</t>
  </si>
  <si>
    <t>J7A2Y2</t>
  </si>
  <si>
    <t>J7A2Y3</t>
  </si>
  <si>
    <t>J7A2Y6</t>
  </si>
  <si>
    <t>J7A2Y8</t>
  </si>
  <si>
    <t>J7A2Y9</t>
  </si>
  <si>
    <t>J7A2Z7</t>
  </si>
  <si>
    <t>J7A3A4</t>
  </si>
  <si>
    <t>J7A3A5</t>
  </si>
  <si>
    <t>J7A3K2</t>
  </si>
  <si>
    <t>J7A3K3</t>
  </si>
  <si>
    <t>J7A3K9</t>
  </si>
  <si>
    <t>J7A3L3</t>
  </si>
  <si>
    <t>J7A3L4</t>
  </si>
  <si>
    <t>J7A3M2</t>
  </si>
  <si>
    <t>J7A3M3</t>
  </si>
  <si>
    <t>J7A3M4</t>
  </si>
  <si>
    <t>J7A3M5</t>
  </si>
  <si>
    <t>J7A3N2</t>
  </si>
  <si>
    <t>J7A3N3</t>
  </si>
  <si>
    <t>J7A3N6</t>
  </si>
  <si>
    <t>J7A3N7</t>
  </si>
  <si>
    <t>J7A3P2</t>
  </si>
  <si>
    <t>J7A3P3</t>
  </si>
  <si>
    <t>J7A3P4</t>
  </si>
  <si>
    <t>J7A3P5</t>
  </si>
  <si>
    <t>J7A3P6</t>
  </si>
  <si>
    <t>J7A3P7</t>
  </si>
  <si>
    <t>J7A3P8</t>
  </si>
  <si>
    <t>J7A3P9</t>
  </si>
  <si>
    <t>J7A3R1</t>
  </si>
  <si>
    <t>J7A3R2</t>
  </si>
  <si>
    <t>J7A3R4</t>
  </si>
  <si>
    <t>J7A3R5</t>
  </si>
  <si>
    <t>J7A3R6</t>
  </si>
  <si>
    <t>J7A3T2</t>
  </si>
  <si>
    <t>J7A3T3</t>
  </si>
  <si>
    <t>J7A3V1</t>
  </si>
  <si>
    <t>J7A3V8</t>
  </si>
  <si>
    <t>J7A3V9</t>
  </si>
  <si>
    <t>J7A3W1</t>
  </si>
  <si>
    <t>J7A3W4</t>
  </si>
  <si>
    <t>J7A3X6</t>
  </si>
  <si>
    <t>J7A3Y7</t>
  </si>
  <si>
    <t>J7A4B4</t>
  </si>
  <si>
    <t>J7A4H1</t>
  </si>
  <si>
    <t>J7A4H2</t>
  </si>
  <si>
    <t>J7A4H5</t>
  </si>
  <si>
    <t>J7A4H6</t>
  </si>
  <si>
    <t>J7A4H7</t>
  </si>
  <si>
    <t>J7A4M1</t>
  </si>
  <si>
    <t>J7A4N8</t>
  </si>
  <si>
    <t>J7A4P5</t>
  </si>
  <si>
    <t>J7A4P6</t>
  </si>
  <si>
    <t>J7A4P8</t>
  </si>
  <si>
    <t>J7A4R9</t>
  </si>
  <si>
    <t>J7A4S1</t>
  </si>
  <si>
    <t>J7A4S7</t>
  </si>
  <si>
    <t>J7A4Y1</t>
  </si>
  <si>
    <t>J7A4Y2</t>
  </si>
  <si>
    <t>J7A4Y3</t>
  </si>
  <si>
    <t>J7A4Y4</t>
  </si>
  <si>
    <t>J7A4Y5</t>
  </si>
  <si>
    <t>J7A4Z1</t>
  </si>
  <si>
    <t>J7A4Z2</t>
  </si>
  <si>
    <t>J7A4Z3</t>
  </si>
  <si>
    <t>J7A4Z5</t>
  </si>
  <si>
    <t>J7A4Z9</t>
  </si>
  <si>
    <t>J7G0A1</t>
  </si>
  <si>
    <t>J7G1A1</t>
  </si>
  <si>
    <t>J7G1A2</t>
  </si>
  <si>
    <t>J7G1A3</t>
  </si>
  <si>
    <t>J7G1A4</t>
  </si>
  <si>
    <t>J7G1A5</t>
  </si>
  <si>
    <t>J7G1A6</t>
  </si>
  <si>
    <t>J7G1A7</t>
  </si>
  <si>
    <t>J7G1B1</t>
  </si>
  <si>
    <t>J7G1B4</t>
  </si>
  <si>
    <t>J7G1B5</t>
  </si>
  <si>
    <t>J7G1B6</t>
  </si>
  <si>
    <t>J7G1B7</t>
  </si>
  <si>
    <t>J7G1B8</t>
  </si>
  <si>
    <t>J7G1B9</t>
  </si>
  <si>
    <t>J7G1C1</t>
  </si>
  <si>
    <t>J7G1C2</t>
  </si>
  <si>
    <t>J7G1C3</t>
  </si>
  <si>
    <t>J7G1C5</t>
  </si>
  <si>
    <t>J7G1C6</t>
  </si>
  <si>
    <t>J7G1C7</t>
  </si>
  <si>
    <t>J7G1E1</t>
  </si>
  <si>
    <t>J7G1E2</t>
  </si>
  <si>
    <t>J7G1E3</t>
  </si>
  <si>
    <t>J7G1E4</t>
  </si>
  <si>
    <t>J7G1E5</t>
  </si>
  <si>
    <t>J7G1E6</t>
  </si>
  <si>
    <t>J7G1E7</t>
  </si>
  <si>
    <t>J7G1E8</t>
  </si>
  <si>
    <t>J7G1E9</t>
  </si>
  <si>
    <t>J7G1G1</t>
  </si>
  <si>
    <t>J7G1G2</t>
  </si>
  <si>
    <t>J7G1G3</t>
  </si>
  <si>
    <t>J7G1G4</t>
  </si>
  <si>
    <t>J7G1L9</t>
  </si>
  <si>
    <t>J7G1M1</t>
  </si>
  <si>
    <t>J7G1M2</t>
  </si>
  <si>
    <t>J7G1M3</t>
  </si>
  <si>
    <t>J7G1M4</t>
  </si>
  <si>
    <t>J7G1M5</t>
  </si>
  <si>
    <t>J7G1N3</t>
  </si>
  <si>
    <t>J7G1N4</t>
  </si>
  <si>
    <t>J7G1N7</t>
  </si>
  <si>
    <t>J7G1N8</t>
  </si>
  <si>
    <t>J7G1N9</t>
  </si>
  <si>
    <t>J7G1P1</t>
  </si>
  <si>
    <t>J7G1P2</t>
  </si>
  <si>
    <t>J7G1P3</t>
  </si>
  <si>
    <t>J7G1P4</t>
  </si>
  <si>
    <t>J7G1P5</t>
  </si>
  <si>
    <t>J7G1P6</t>
  </si>
  <si>
    <t>J7G1P7</t>
  </si>
  <si>
    <t>J7G1P8</t>
  </si>
  <si>
    <t>J7G1P9</t>
  </si>
  <si>
    <t>J7G1R1</t>
  </si>
  <si>
    <t>J7G1R2</t>
  </si>
  <si>
    <t>J7G1R3</t>
  </si>
  <si>
    <t>J7G1R5</t>
  </si>
  <si>
    <t>J7G1R6</t>
  </si>
  <si>
    <t>J7G1R7</t>
  </si>
  <si>
    <t>J7G1R8</t>
  </si>
  <si>
    <t>J7G1R9</t>
  </si>
  <si>
    <t>J7G1S1</t>
  </si>
  <si>
    <t>J7G1S3</t>
  </si>
  <si>
    <t>J7G1S4</t>
  </si>
  <si>
    <t>J7G1S5</t>
  </si>
  <si>
    <t>J7G1S6</t>
  </si>
  <si>
    <t>J7G1S7</t>
  </si>
  <si>
    <t>J7G1S8</t>
  </si>
  <si>
    <t>J7G1S9</t>
  </si>
  <si>
    <t>J7G1T1</t>
  </si>
  <si>
    <t>J7G1T2</t>
  </si>
  <si>
    <t>J7G1T3</t>
  </si>
  <si>
    <t>J7G1T4</t>
  </si>
  <si>
    <t>J7G1T5</t>
  </si>
  <si>
    <t>J7G1T6</t>
  </si>
  <si>
    <t>J7G1X9</t>
  </si>
  <si>
    <t>J7G1Y2</t>
  </si>
  <si>
    <t>J7G1Y3</t>
  </si>
  <si>
    <t>J7G1Y6</t>
  </si>
  <si>
    <t>J7G1Y8</t>
  </si>
  <si>
    <t>J7G1Z1</t>
  </si>
  <si>
    <t>J7G1Z2</t>
  </si>
  <si>
    <t>J7G1Z5</t>
  </si>
  <si>
    <t>J7G1Z9</t>
  </si>
  <si>
    <t>J7G2A2</t>
  </si>
  <si>
    <t>J7G2A5</t>
  </si>
  <si>
    <t>J7G2A6</t>
  </si>
  <si>
    <t>J7G2A7</t>
  </si>
  <si>
    <t>J7G2A8</t>
  </si>
  <si>
    <t>J7G2B1</t>
  </si>
  <si>
    <t>J7G2B2</t>
  </si>
  <si>
    <t>J7G2B3</t>
  </si>
  <si>
    <t>J7G2B4</t>
  </si>
  <si>
    <t>J7G2B5</t>
  </si>
  <si>
    <t>J7G2B6</t>
  </si>
  <si>
    <t>J7G2B7</t>
  </si>
  <si>
    <t>J7G2B9</t>
  </si>
  <si>
    <t>J7G2C1</t>
  </si>
  <si>
    <t>J7G2C2</t>
  </si>
  <si>
    <t>J7G2C3</t>
  </si>
  <si>
    <t>J7G2C4</t>
  </si>
  <si>
    <t>J7G2C6</t>
  </si>
  <si>
    <t>J7G2C7</t>
  </si>
  <si>
    <t>J7G2C8</t>
  </si>
  <si>
    <t>J7G2E2</t>
  </si>
  <si>
    <t>J7G2E3</t>
  </si>
  <si>
    <t>J7G2E4</t>
  </si>
  <si>
    <t>J7G2E5</t>
  </si>
  <si>
    <t>J7G2E6</t>
  </si>
  <si>
    <t>J7G2E7</t>
  </si>
  <si>
    <t>J7G2E8</t>
  </si>
  <si>
    <t>J7G2E9</t>
  </si>
  <si>
    <t>J7G2G8</t>
  </si>
  <si>
    <t>J7G2G9</t>
  </si>
  <si>
    <t>J7G2H4</t>
  </si>
  <si>
    <t>J7G2H5</t>
  </si>
  <si>
    <t>J7G2J2</t>
  </si>
  <si>
    <t>J7G2J3</t>
  </si>
  <si>
    <t>J7G2J5</t>
  </si>
  <si>
    <t>J7G2J6</t>
  </si>
  <si>
    <t>J7G2K5</t>
  </si>
  <si>
    <t>J7G2K6</t>
  </si>
  <si>
    <t>J7G2K7</t>
  </si>
  <si>
    <t>J7G2K8</t>
  </si>
  <si>
    <t>J7G2L1</t>
  </si>
  <si>
    <t>J7G2N2</t>
  </si>
  <si>
    <t>J7G2N6</t>
  </si>
  <si>
    <t>J7G2N7</t>
  </si>
  <si>
    <t>J7G2N9</t>
  </si>
  <si>
    <t>J7G2P6</t>
  </si>
  <si>
    <t>J7G2R1</t>
  </si>
  <si>
    <t>J7G2R4</t>
  </si>
  <si>
    <t>J7G2R5</t>
  </si>
  <si>
    <t>J7G2R6</t>
  </si>
  <si>
    <t>J7G2S2</t>
  </si>
  <si>
    <t>J7G2S3</t>
  </si>
  <si>
    <t>J7G2S4</t>
  </si>
  <si>
    <t>J7G2S5</t>
  </si>
  <si>
    <t>J7G2S8</t>
  </si>
  <si>
    <t>J7G2T1</t>
  </si>
  <si>
    <t>J7G2T3</t>
  </si>
  <si>
    <t>J7G2T4</t>
  </si>
  <si>
    <t>J7G2T7</t>
  </si>
  <si>
    <t>J7G2T8</t>
  </si>
  <si>
    <t>J7G2X5</t>
  </si>
  <si>
    <t>J7G2Y2</t>
  </si>
  <si>
    <t>J7G2Y9</t>
  </si>
  <si>
    <t>J7G2Z1</t>
  </si>
  <si>
    <t>J7G2Z5</t>
  </si>
  <si>
    <t>J7G2Z7</t>
  </si>
  <si>
    <t>J7G2Z8</t>
  </si>
  <si>
    <t>J7G3A1</t>
  </si>
  <si>
    <t>J7G3A2</t>
  </si>
  <si>
    <t>J7G3A3</t>
  </si>
  <si>
    <t>J7G3B1</t>
  </si>
  <si>
    <t>J7G3C8</t>
  </si>
  <si>
    <t>J7G3C9</t>
  </si>
  <si>
    <t>J7G3E4</t>
  </si>
  <si>
    <t>J7G3J1</t>
  </si>
  <si>
    <t>J7G3J6</t>
  </si>
  <si>
    <t>J7G3K2</t>
  </si>
  <si>
    <t>J7G3K6</t>
  </si>
  <si>
    <t>J7G3K7</t>
  </si>
  <si>
    <t>J7G3K8</t>
  </si>
  <si>
    <t>J7G4K1</t>
  </si>
  <si>
    <t>J7G4K2</t>
  </si>
  <si>
    <t>J7G4K4</t>
  </si>
  <si>
    <t>J7G4K5</t>
  </si>
  <si>
    <t>J7G4K6</t>
  </si>
  <si>
    <t>J7G4K7</t>
  </si>
  <si>
    <t>J7G4K8</t>
  </si>
  <si>
    <t>J7G4K9</t>
  </si>
  <si>
    <t>J7G5K1</t>
  </si>
  <si>
    <t>J7G5K2</t>
  </si>
  <si>
    <t>J7G5K3</t>
  </si>
  <si>
    <t>J7G5K4</t>
  </si>
  <si>
    <t>J7G5K5</t>
  </si>
  <si>
    <t>J7K0A1</t>
  </si>
  <si>
    <t>J7K0A2</t>
  </si>
  <si>
    <t>J7K0A3</t>
  </si>
  <si>
    <t>J7K0A4</t>
  </si>
  <si>
    <t>J7K0A5</t>
  </si>
  <si>
    <t>J7K0A6</t>
  </si>
  <si>
    <t>J7K0B1</t>
  </si>
  <si>
    <t>J7K0B4</t>
  </si>
  <si>
    <t>J7K0B5</t>
  </si>
  <si>
    <t>J7K0B6</t>
  </si>
  <si>
    <t>J7K0B7</t>
  </si>
  <si>
    <t>J7K0B8</t>
  </si>
  <si>
    <t>J7K0B9</t>
  </si>
  <si>
    <t>J7K0C1</t>
  </si>
  <si>
    <t>J7K0C2</t>
  </si>
  <si>
    <t>J7K0C3</t>
  </si>
  <si>
    <t>J7K0C4</t>
  </si>
  <si>
    <t>J7K0C5</t>
  </si>
  <si>
    <t>J7K0C6</t>
  </si>
  <si>
    <t>J7K0C7</t>
  </si>
  <si>
    <t>J7K0C8</t>
  </si>
  <si>
    <t>J7K0C9</t>
  </si>
  <si>
    <t>J7K0E1</t>
  </si>
  <si>
    <t>J7K0E2</t>
  </si>
  <si>
    <t>J7K0E3</t>
  </si>
  <si>
    <t>J7K0E4</t>
  </si>
  <si>
    <t>J7K0E6</t>
  </si>
  <si>
    <t>J7K0E7</t>
  </si>
  <si>
    <t>J7K0E8</t>
  </si>
  <si>
    <t>J7K0E9</t>
  </si>
  <si>
    <t>J7K0G1</t>
  </si>
  <si>
    <t>J7K0G2</t>
  </si>
  <si>
    <t>J7K0G5</t>
  </si>
  <si>
    <t>J7K0G6</t>
  </si>
  <si>
    <t>J7K0G7</t>
  </si>
  <si>
    <t>J7K0G8</t>
  </si>
  <si>
    <t>J7K0G9</t>
  </si>
  <si>
    <t>J7K0H1</t>
  </si>
  <si>
    <t>J7K0H2</t>
  </si>
  <si>
    <t>J7K0H3</t>
  </si>
  <si>
    <t>J7K0H4</t>
  </si>
  <si>
    <t>J7K0H7</t>
  </si>
  <si>
    <t>J7K0H8</t>
  </si>
  <si>
    <t>J7K0H9</t>
  </si>
  <si>
    <t>J7K0J1</t>
  </si>
  <si>
    <t>J7K0J3</t>
  </si>
  <si>
    <t>J7K0J4</t>
  </si>
  <si>
    <t>J7K0J5</t>
  </si>
  <si>
    <t>J7K0J6</t>
  </si>
  <si>
    <t>J7K0J7</t>
  </si>
  <si>
    <t>J7K0J8</t>
  </si>
  <si>
    <t>J7K0J9</t>
  </si>
  <si>
    <t>J7K0K2</t>
  </si>
  <si>
    <t>J7K0K3</t>
  </si>
  <si>
    <t>J7K0K5</t>
  </si>
  <si>
    <t>J7K0K7</t>
  </si>
  <si>
    <t>J7K0K8</t>
  </si>
  <si>
    <t>J7K0L1</t>
  </si>
  <si>
    <t>J7K0L3</t>
  </si>
  <si>
    <t>J7K0L4</t>
  </si>
  <si>
    <t>J7K0L5</t>
  </si>
  <si>
    <t>J7K0M1</t>
  </si>
  <si>
    <t>J7K0M2</t>
  </si>
  <si>
    <t>J7K0P6</t>
  </si>
  <si>
    <t>J7K0P7</t>
  </si>
  <si>
    <t>J7K0R1</t>
  </si>
  <si>
    <t>J7K0R5</t>
  </si>
  <si>
    <t>J7K0T1</t>
  </si>
  <si>
    <t>J7K0T2</t>
  </si>
  <si>
    <t>J7K0T3</t>
  </si>
  <si>
    <t>J7K1A1</t>
  </si>
  <si>
    <t>J7K1A2</t>
  </si>
  <si>
    <t>J7K1A3</t>
  </si>
  <si>
    <t>J7K1A4</t>
  </si>
  <si>
    <t>J7K1A5</t>
  </si>
  <si>
    <t>J7K1A6</t>
  </si>
  <si>
    <t>J7K1A7</t>
  </si>
  <si>
    <t>J7K1A8</t>
  </si>
  <si>
    <t>J7K1A9</t>
  </si>
  <si>
    <t>J7K1B1</t>
  </si>
  <si>
    <t>J7K1B2</t>
  </si>
  <si>
    <t>J7K1B3</t>
  </si>
  <si>
    <t>J7K1B4</t>
  </si>
  <si>
    <t>J7K1B5</t>
  </si>
  <si>
    <t>J7K1B6</t>
  </si>
  <si>
    <t>J7K1B7</t>
  </si>
  <si>
    <t>J7K1B8</t>
  </si>
  <si>
    <t>J7K1B9</t>
  </si>
  <si>
    <t>J7K1C1</t>
  </si>
  <si>
    <t>J7K1C2</t>
  </si>
  <si>
    <t>J7K1C3</t>
  </si>
  <si>
    <t>J7K1C4</t>
  </si>
  <si>
    <t>J7K1C5</t>
  </si>
  <si>
    <t>J7K1C6</t>
  </si>
  <si>
    <t>J7K1C7</t>
  </si>
  <si>
    <t>J7K1C8</t>
  </si>
  <si>
    <t>J7K1C9</t>
  </si>
  <si>
    <t>J7K1E1</t>
  </si>
  <si>
    <t>J7K1E2</t>
  </si>
  <si>
    <t>J7K1E3</t>
  </si>
  <si>
    <t>J7K1E4</t>
  </si>
  <si>
    <t>J7K1E5</t>
  </si>
  <si>
    <t>J7K1E6</t>
  </si>
  <si>
    <t>J7K1E7</t>
  </si>
  <si>
    <t>J7K1E8</t>
  </si>
  <si>
    <t>J7K1E9</t>
  </si>
  <si>
    <t>J7K1G1</t>
  </si>
  <si>
    <t>J7K1G2</t>
  </si>
  <si>
    <t>J7K1G3</t>
  </si>
  <si>
    <t>J7K1G4</t>
  </si>
  <si>
    <t>J7K1G7</t>
  </si>
  <si>
    <t>J7K1G8</t>
  </si>
  <si>
    <t>J7K1G9</t>
  </si>
  <si>
    <t>J7K1H1</t>
  </si>
  <si>
    <t>J7K1H2</t>
  </si>
  <si>
    <t>J7K1H3</t>
  </si>
  <si>
    <t>J7K1H4</t>
  </si>
  <si>
    <t>J7K1H5</t>
  </si>
  <si>
    <t>J7K1H6</t>
  </si>
  <si>
    <t>J7K1H7</t>
  </si>
  <si>
    <t>J7K1H8</t>
  </si>
  <si>
    <t>J7K1H9</t>
  </si>
  <si>
    <t>J7K1J1</t>
  </si>
  <si>
    <t>J7K1J2</t>
  </si>
  <si>
    <t>J7K1J3</t>
  </si>
  <si>
    <t>J7K1J4</t>
  </si>
  <si>
    <t>J7K1J5</t>
  </si>
  <si>
    <t>J7K1J6</t>
  </si>
  <si>
    <t>J7K1J7</t>
  </si>
  <si>
    <t>J7K1J8</t>
  </si>
  <si>
    <t>J7K1J9</t>
  </si>
  <si>
    <t>J7K1K1</t>
  </si>
  <si>
    <t>J7K1K2</t>
  </si>
  <si>
    <t>J7K1K3</t>
  </si>
  <si>
    <t>J7K1K4</t>
  </si>
  <si>
    <t>J7K1K5</t>
  </si>
  <si>
    <t>J7K1K6</t>
  </si>
  <si>
    <t>J7K1K7</t>
  </si>
  <si>
    <t>J7K1K8</t>
  </si>
  <si>
    <t>J7K1K9</t>
  </si>
  <si>
    <t>J7K1L1</t>
  </si>
  <si>
    <t>J7K1L2</t>
  </si>
  <si>
    <t>J7K1L3</t>
  </si>
  <si>
    <t>J7K1L4</t>
  </si>
  <si>
    <t>J7K1L5</t>
  </si>
  <si>
    <t>J7K1L6</t>
  </si>
  <si>
    <t>J7K1M6</t>
  </si>
  <si>
    <t>J7K1M7</t>
  </si>
  <si>
    <t>J7K1M8</t>
  </si>
  <si>
    <t>J7K1M9</t>
  </si>
  <si>
    <t>J7K1N1</t>
  </si>
  <si>
    <t>J7K1N2</t>
  </si>
  <si>
    <t>J7K1N3</t>
  </si>
  <si>
    <t>J7K1N6</t>
  </si>
  <si>
    <t>J7K1N8</t>
  </si>
  <si>
    <t>J7K1N9</t>
  </si>
  <si>
    <t>J7K1P6</t>
  </si>
  <si>
    <t>J7K1R1</t>
  </si>
  <si>
    <t>J7K1R3</t>
  </si>
  <si>
    <t>J7K1R5</t>
  </si>
  <si>
    <t>J7K1R8</t>
  </si>
  <si>
    <t>J7K1R9</t>
  </si>
  <si>
    <t>J7K1S3</t>
  </si>
  <si>
    <t>J7K1S4</t>
  </si>
  <si>
    <t>J7K1S7</t>
  </si>
  <si>
    <t>J7K1S8</t>
  </si>
  <si>
    <t>J7K1S9</t>
  </si>
  <si>
    <t>J7K1T1</t>
  </si>
  <si>
    <t>J7K1T4</t>
  </si>
  <si>
    <t>J7K1T5</t>
  </si>
  <si>
    <t>J7K1T6</t>
  </si>
  <si>
    <t>J7K1T7</t>
  </si>
  <si>
    <t>J7K1T8</t>
  </si>
  <si>
    <t>J7K1T9</t>
  </si>
  <si>
    <t>J7K1V4</t>
  </si>
  <si>
    <t>J7K1V5</t>
  </si>
  <si>
    <t>J7K1V7</t>
  </si>
  <si>
    <t>J7K1W1</t>
  </si>
  <si>
    <t>J7K1W2</t>
  </si>
  <si>
    <t>J7K1W3</t>
  </si>
  <si>
    <t>J7K1X2</t>
  </si>
  <si>
    <t>J7K1X3</t>
  </si>
  <si>
    <t>J7K1X4</t>
  </si>
  <si>
    <t>J7K1X5</t>
  </si>
  <si>
    <t>J7K2B3</t>
  </si>
  <si>
    <t>J7K2B4</t>
  </si>
  <si>
    <t>J7K2C6</t>
  </si>
  <si>
    <t>J7K2C8</t>
  </si>
  <si>
    <t>J7K2C9</t>
  </si>
  <si>
    <t>J7K2E8</t>
  </si>
  <si>
    <t>J7K2E9</t>
  </si>
  <si>
    <t>J7K2G1</t>
  </si>
  <si>
    <t>J7K2G2</t>
  </si>
  <si>
    <t>J7K2G3</t>
  </si>
  <si>
    <t>J7K2G4</t>
  </si>
  <si>
    <t>J7K2G5</t>
  </si>
  <si>
    <t>J7K2G6</t>
  </si>
  <si>
    <t>J7K2G7</t>
  </si>
  <si>
    <t>J7K2H1</t>
  </si>
  <si>
    <t>J7K2H2</t>
  </si>
  <si>
    <t>J7K2H3</t>
  </si>
  <si>
    <t>J7K2H4</t>
  </si>
  <si>
    <t>J7K2H5</t>
  </si>
  <si>
    <t>J7K2H6</t>
  </si>
  <si>
    <t>J7K2H7</t>
  </si>
  <si>
    <t>J7K2J1</t>
  </si>
  <si>
    <t>J7K2J2</t>
  </si>
  <si>
    <t>J7K2J3</t>
  </si>
  <si>
    <t>J7K2J4</t>
  </si>
  <si>
    <t>J7K2J5</t>
  </si>
  <si>
    <t>J7K2J6</t>
  </si>
  <si>
    <t>J7K2J7</t>
  </si>
  <si>
    <t>J7K2J8</t>
  </si>
  <si>
    <t>J7K2J9</t>
  </si>
  <si>
    <t>J7K2K1</t>
  </si>
  <si>
    <t>J7K2K2</t>
  </si>
  <si>
    <t>J7K2K3</t>
  </si>
  <si>
    <t>J7K2K4</t>
  </si>
  <si>
    <t>J7K2K5</t>
  </si>
  <si>
    <t>J7K2K6</t>
  </si>
  <si>
    <t>J7K2K7</t>
  </si>
  <si>
    <t>J7K2K8</t>
  </si>
  <si>
    <t>J7K2K9</t>
  </si>
  <si>
    <t>J7K2L1</t>
  </si>
  <si>
    <t>J7K2L2</t>
  </si>
  <si>
    <t>J7K2L3</t>
  </si>
  <si>
    <t>J7K2L4</t>
  </si>
  <si>
    <t>J7K2M7</t>
  </si>
  <si>
    <t>J7K2M8</t>
  </si>
  <si>
    <t>J7K2M9</t>
  </si>
  <si>
    <t>J7K2N1</t>
  </si>
  <si>
    <t>J7K2N2</t>
  </si>
  <si>
    <t>J7K2N3</t>
  </si>
  <si>
    <t>J7K2N4</t>
  </si>
  <si>
    <t>J7K2N5</t>
  </si>
  <si>
    <t>J7K2N6</t>
  </si>
  <si>
    <t>J7K2N7</t>
  </si>
  <si>
    <t>J7K2N8</t>
  </si>
  <si>
    <t>J7K2N9</t>
  </si>
  <si>
    <t>J7K2P1</t>
  </si>
  <si>
    <t>J7K2P2</t>
  </si>
  <si>
    <t>J7K2P3</t>
  </si>
  <si>
    <t>J7K2P4</t>
  </si>
  <si>
    <t>J7K2R8</t>
  </si>
  <si>
    <t>J7K2S2</t>
  </si>
  <si>
    <t>J7K2S3</t>
  </si>
  <si>
    <t>J7K2S6</t>
  </si>
  <si>
    <t>J7K2S7</t>
  </si>
  <si>
    <t>J7K2S8</t>
  </si>
  <si>
    <t>J7K2S9</t>
  </si>
  <si>
    <t>J7K2T1</t>
  </si>
  <si>
    <t>J7K2T2</t>
  </si>
  <si>
    <t>J7K2T3</t>
  </si>
  <si>
    <t>J7K2T4</t>
  </si>
  <si>
    <t>J7K2T5</t>
  </si>
  <si>
    <t>J7K2T6</t>
  </si>
  <si>
    <t>J7K2T7</t>
  </si>
  <si>
    <t>J7K2T8</t>
  </si>
  <si>
    <t>J7K2T9</t>
  </si>
  <si>
    <t>J7K2V1</t>
  </si>
  <si>
    <t>J7K2V2</t>
  </si>
  <si>
    <t>J7K2V3</t>
  </si>
  <si>
    <t>J7K2V6</t>
  </si>
  <si>
    <t>J7K2V7</t>
  </si>
  <si>
    <t>J7K2V8</t>
  </si>
  <si>
    <t>J7K2V9</t>
  </si>
  <si>
    <t>J7K2X8</t>
  </si>
  <si>
    <t>J7K2X9</t>
  </si>
  <si>
    <t>J7K2Y1</t>
  </si>
  <si>
    <t>J7K2Y2</t>
  </si>
  <si>
    <t>J7K2Y6</t>
  </si>
  <si>
    <t>J7K2Y7</t>
  </si>
  <si>
    <t>J7K2Y8</t>
  </si>
  <si>
    <t>J7K2Z4</t>
  </si>
  <si>
    <t>J7K2Z8</t>
  </si>
  <si>
    <t>J7K2Z9</t>
  </si>
  <si>
    <t>J7K3A1</t>
  </si>
  <si>
    <t>J7K3A2</t>
  </si>
  <si>
    <t>J7K3A3</t>
  </si>
  <si>
    <t>J7K3A4</t>
  </si>
  <si>
    <t>J7K3A5</t>
  </si>
  <si>
    <t>J7K3A6</t>
  </si>
  <si>
    <t>J7K3A7</t>
  </si>
  <si>
    <t>J7K3A8</t>
  </si>
  <si>
    <t>J7K3A9</t>
  </si>
  <si>
    <t>J7K3B1</t>
  </si>
  <si>
    <t>J7K3B2</t>
  </si>
  <si>
    <t>J7K3B3</t>
  </si>
  <si>
    <t>J7K3B8</t>
  </si>
  <si>
    <t>J7K3E3</t>
  </si>
  <si>
    <t>J7K3E9</t>
  </si>
  <si>
    <t>J7K3G2</t>
  </si>
  <si>
    <t>J7K3G3</t>
  </si>
  <si>
    <t>J7K3G4</t>
  </si>
  <si>
    <t>J7K3K2</t>
  </si>
  <si>
    <t>J7K3K4</t>
  </si>
  <si>
    <t>J7K3K5</t>
  </si>
  <si>
    <t>J7K3K6</t>
  </si>
  <si>
    <t>J7K3K7</t>
  </si>
  <si>
    <t>J7K3K8</t>
  </si>
  <si>
    <t>J7K3K9</t>
  </si>
  <si>
    <t>J7K3L1</t>
  </si>
  <si>
    <t>J7K3L2</t>
  </si>
  <si>
    <t>J7K3L9</t>
  </si>
  <si>
    <t>J7K3M1</t>
  </si>
  <si>
    <t>J7K3M2</t>
  </si>
  <si>
    <t>J7K3M3</t>
  </si>
  <si>
    <t>J7K3N4</t>
  </si>
  <si>
    <t>J7K3N5</t>
  </si>
  <si>
    <t>J7K3P1</t>
  </si>
  <si>
    <t>J7K3P2</t>
  </si>
  <si>
    <t>J7K3P4</t>
  </si>
  <si>
    <t>J7K3P5</t>
  </si>
  <si>
    <t>J7K3P6</t>
  </si>
  <si>
    <t>J7K3P7</t>
  </si>
  <si>
    <t>J7K3P8</t>
  </si>
  <si>
    <t>J7K3P9</t>
  </si>
  <si>
    <t>J7K3R1</t>
  </si>
  <si>
    <t>J7K3R2</t>
  </si>
  <si>
    <t>J7K3R3</t>
  </si>
  <si>
    <t>J7K3R8</t>
  </si>
  <si>
    <t>J7K3S6</t>
  </si>
  <si>
    <t>J7K3T4</t>
  </si>
  <si>
    <t>J7K3T5</t>
  </si>
  <si>
    <t>J7K3T7</t>
  </si>
  <si>
    <t>J7K3T9</t>
  </si>
  <si>
    <t>J7K3W1</t>
  </si>
  <si>
    <t>J7K3W2</t>
  </si>
  <si>
    <t>J7K3W4</t>
  </si>
  <si>
    <t>J7K3W5</t>
  </si>
  <si>
    <t>J7K3W6</t>
  </si>
  <si>
    <t>J7K3W7</t>
  </si>
  <si>
    <t>J7K3W8</t>
  </si>
  <si>
    <t>J7K3W9</t>
  </si>
  <si>
    <t>J7K3X3</t>
  </si>
  <si>
    <t>J7K3X4</t>
  </si>
  <si>
    <t>J7K3X5</t>
  </si>
  <si>
    <t>J7K3X6</t>
  </si>
  <si>
    <t>J7K3X7</t>
  </si>
  <si>
    <t>J7K3X8</t>
  </si>
  <si>
    <t>J7K3X9</t>
  </si>
  <si>
    <t>J7K3Y1</t>
  </si>
  <si>
    <t>J7K3Y2</t>
  </si>
  <si>
    <t>J7K3Y3</t>
  </si>
  <si>
    <t>J7K3Y4</t>
  </si>
  <si>
    <t>J7K3Y5</t>
  </si>
  <si>
    <t>J7K3Y6</t>
  </si>
  <si>
    <t>J7K3Y7</t>
  </si>
  <si>
    <t>J7K3Y8</t>
  </si>
  <si>
    <t>J7K3Y9</t>
  </si>
  <si>
    <t>J7K3Z1</t>
  </si>
  <si>
    <t>J7K3Z2</t>
  </si>
  <si>
    <t>J7K3Z3</t>
  </si>
  <si>
    <t>J7K3Z4</t>
  </si>
  <si>
    <t>J7K3Z5</t>
  </si>
  <si>
    <t>J7K3Z6</t>
  </si>
  <si>
    <t>J7K3Z8</t>
  </si>
  <si>
    <t>J7K3Z9</t>
  </si>
  <si>
    <t>J7K4A1</t>
  </si>
  <si>
    <t>J7K4A2</t>
  </si>
  <si>
    <t>J7K4A3</t>
  </si>
  <si>
    <t>J7K4A4</t>
  </si>
  <si>
    <t>J7K4A5</t>
  </si>
  <si>
    <t>J7K4A6</t>
  </si>
  <si>
    <t>J7K4A8</t>
  </si>
  <si>
    <t>J7K4A9</t>
  </si>
  <si>
    <t>J7K4B1</t>
  </si>
  <si>
    <t>J7K4B2</t>
  </si>
  <si>
    <t>J7K4B3</t>
  </si>
  <si>
    <t>J7K4B4</t>
  </si>
  <si>
    <t>J7K4B5</t>
  </si>
  <si>
    <t>J7K4B7</t>
  </si>
  <si>
    <t>J7K4B8</t>
  </si>
  <si>
    <t>J7K4B9</t>
  </si>
  <si>
    <t>J7K4C1</t>
  </si>
  <si>
    <t>J7K4C2</t>
  </si>
  <si>
    <t>J7K4C3</t>
  </si>
  <si>
    <t>J7K4C4</t>
  </si>
  <si>
    <t>J7K4C5</t>
  </si>
  <si>
    <t>J7K4C6</t>
  </si>
  <si>
    <t>J7K4C7</t>
  </si>
  <si>
    <t>J7K4C8</t>
  </si>
  <si>
    <t>J7K4C9</t>
  </si>
  <si>
    <t>J7K4E1</t>
  </si>
  <si>
    <t>J7K4E2</t>
  </si>
  <si>
    <t>J7K4E3</t>
  </si>
  <si>
    <t>J7K4E4</t>
  </si>
  <si>
    <t>J7K4E7</t>
  </si>
  <si>
    <t>J7K4E8</t>
  </si>
  <si>
    <t>J7L1A1</t>
  </si>
  <si>
    <t>J7L1A2</t>
  </si>
  <si>
    <t>J7L1A3</t>
  </si>
  <si>
    <t>J7L1A4</t>
  </si>
  <si>
    <t>J7L1A6</t>
  </si>
  <si>
    <t>J7L1A7</t>
  </si>
  <si>
    <t>J7L1A9</t>
  </si>
  <si>
    <t>J7L3S3</t>
  </si>
  <si>
    <t>J7L3S4</t>
  </si>
  <si>
    <t>J7L3S5</t>
  </si>
  <si>
    <t>J7L3S6</t>
  </si>
  <si>
    <t>J7L3Y1</t>
  </si>
  <si>
    <t>J7N0A8</t>
  </si>
  <si>
    <t>J7N2B6</t>
  </si>
  <si>
    <t>J7N2B8</t>
  </si>
  <si>
    <t>J7N2C1</t>
  </si>
  <si>
    <t>J7N2C3</t>
  </si>
  <si>
    <t>J7N2G2</t>
  </si>
  <si>
    <t>J7N2G4</t>
  </si>
  <si>
    <t>J7N2M8</t>
  </si>
  <si>
    <t>J7N2N3</t>
  </si>
  <si>
    <t>J7N2N4</t>
  </si>
  <si>
    <t>J7N2N6</t>
  </si>
  <si>
    <t>J7N2P2</t>
  </si>
  <si>
    <t>J7N2P3</t>
  </si>
  <si>
    <t>J7N2P9</t>
  </si>
  <si>
    <t>J7N2R1</t>
  </si>
  <si>
    <t>J7N2R2</t>
  </si>
  <si>
    <t>J7N2S9</t>
  </si>
  <si>
    <t>J7N2T3</t>
  </si>
  <si>
    <t>J7N2T4</t>
  </si>
  <si>
    <t>J7N2T7</t>
  </si>
  <si>
    <t>J7N2V3</t>
  </si>
  <si>
    <t>J7N2V4</t>
  </si>
  <si>
    <t>J7N3N1</t>
  </si>
  <si>
    <t>J7P0C4</t>
  </si>
  <si>
    <t>J7P0E3</t>
  </si>
  <si>
    <t>J7P0E4</t>
  </si>
  <si>
    <t>J7P1A2</t>
  </si>
  <si>
    <t>J7P1A6</t>
  </si>
  <si>
    <t>J7P1A7</t>
  </si>
  <si>
    <t>J7P1A8</t>
  </si>
  <si>
    <t>J7P1A9</t>
  </si>
  <si>
    <t>J7P1B2</t>
  </si>
  <si>
    <t>J7P1B4</t>
  </si>
  <si>
    <t>J7P1B5</t>
  </si>
  <si>
    <t>J7P1H1</t>
  </si>
  <si>
    <t>J7P1H3</t>
  </si>
  <si>
    <t>J7P1H5</t>
  </si>
  <si>
    <t>J7P1H6</t>
  </si>
  <si>
    <t>J7P1H8</t>
  </si>
  <si>
    <t>J7P1J1</t>
  </si>
  <si>
    <t>J7P1J2</t>
  </si>
  <si>
    <t>J7P1J3</t>
  </si>
  <si>
    <t>J7P1J4</t>
  </si>
  <si>
    <t>J7P1J5</t>
  </si>
  <si>
    <t>J7P1J6</t>
  </si>
  <si>
    <t>J7P1J8</t>
  </si>
  <si>
    <t>J7P1K1</t>
  </si>
  <si>
    <t>J7P1K2</t>
  </si>
  <si>
    <t>J7P1K4</t>
  </si>
  <si>
    <t>J7P1K6</t>
  </si>
  <si>
    <t>J7P1L4</t>
  </si>
  <si>
    <t>J7P1L5</t>
  </si>
  <si>
    <t>J7P1L6</t>
  </si>
  <si>
    <t>J7P1L7</t>
  </si>
  <si>
    <t>J7P1L8</t>
  </si>
  <si>
    <t>J7P1L9</t>
  </si>
  <si>
    <t>J7P1M1</t>
  </si>
  <si>
    <t>J7P2P5</t>
  </si>
  <si>
    <t>J7P2S5</t>
  </si>
  <si>
    <t>J7P2S8</t>
  </si>
  <si>
    <t>J7P2S9</t>
  </si>
  <si>
    <t>J7P2T2</t>
  </si>
  <si>
    <t>J7P2T3</t>
  </si>
  <si>
    <t>J7P2T4</t>
  </si>
  <si>
    <t>J7P2T5</t>
  </si>
  <si>
    <t>J7P3G2</t>
  </si>
  <si>
    <t>J7P3H3</t>
  </si>
  <si>
    <t>J7P3H4</t>
  </si>
  <si>
    <t>J7P3J2</t>
  </si>
  <si>
    <t>J7P3J3</t>
  </si>
  <si>
    <t>J7P3J8</t>
  </si>
  <si>
    <t>J7P3J9</t>
  </si>
  <si>
    <t>J7P3K2</t>
  </si>
  <si>
    <t>J7P3K3</t>
  </si>
  <si>
    <t>J7P3K4</t>
  </si>
  <si>
    <t>J7P3K5</t>
  </si>
  <si>
    <t>J7P3K6</t>
  </si>
  <si>
    <t>J7P3L2</t>
  </si>
  <si>
    <t>J7P3L3</t>
  </si>
  <si>
    <t>J7P3L7</t>
  </si>
  <si>
    <t>J7P3L8</t>
  </si>
  <si>
    <t>J7P3M2</t>
  </si>
  <si>
    <t>J7P3M5</t>
  </si>
  <si>
    <t>J7P3M6</t>
  </si>
  <si>
    <t>J7P3M7</t>
  </si>
  <si>
    <t>J7P3M8</t>
  </si>
  <si>
    <t>J7P3M9</t>
  </si>
  <si>
    <t>J7P3N1</t>
  </si>
  <si>
    <t>J7P3N3</t>
  </si>
  <si>
    <t>J7P3N4</t>
  </si>
  <si>
    <t>J7P3N5</t>
  </si>
  <si>
    <t>J7P3N6</t>
  </si>
  <si>
    <t>J7P3N7</t>
  </si>
  <si>
    <t>J7P3N9</t>
  </si>
  <si>
    <t>J7P3P1</t>
  </si>
  <si>
    <t>J7P3P2</t>
  </si>
  <si>
    <t>J7P3P3</t>
  </si>
  <si>
    <t>J7P3P4</t>
  </si>
  <si>
    <t>J7P3P8</t>
  </si>
  <si>
    <t>J7P3P9</t>
  </si>
  <si>
    <t>J7P3S3</t>
  </si>
  <si>
    <t>J7P3V1</t>
  </si>
  <si>
    <t>J7P4E5</t>
  </si>
  <si>
    <t>J7P4H5</t>
  </si>
  <si>
    <t>J7P4S6</t>
  </si>
  <si>
    <t>J7P4W3</t>
  </si>
  <si>
    <t>J7P5C4</t>
  </si>
  <si>
    <t>J7P5H9</t>
  </si>
  <si>
    <t>J7P5K3</t>
  </si>
  <si>
    <t>J7P5M1</t>
  </si>
  <si>
    <t>J7P5M5</t>
  </si>
  <si>
    <t>J7P5M6</t>
  </si>
  <si>
    <t>J7P5N1</t>
  </si>
  <si>
    <t>J7P5N7</t>
  </si>
  <si>
    <t>J7P5N8</t>
  </si>
  <si>
    <t>J7P5N9</t>
  </si>
  <si>
    <t>J7P5P4</t>
  </si>
  <si>
    <t>J7P5R5</t>
  </si>
  <si>
    <t>J7P5V4</t>
  </si>
  <si>
    <t>J7R1K5</t>
  </si>
  <si>
    <t>J7R1K6</t>
  </si>
  <si>
    <t>J7R1W8</t>
  </si>
  <si>
    <t>J7R1W9</t>
  </si>
  <si>
    <t>J7R1X1</t>
  </si>
  <si>
    <t>J7R1X3</t>
  </si>
  <si>
    <t>J7R1X5</t>
  </si>
  <si>
    <t>J7R1X8</t>
  </si>
  <si>
    <t>J7R1X9</t>
  </si>
  <si>
    <t>J7R1Y4</t>
  </si>
  <si>
    <t>J7R2J6</t>
  </si>
  <si>
    <t>J7R2P3</t>
  </si>
  <si>
    <t>J7R2P4</t>
  </si>
  <si>
    <t>J7R2R3</t>
  </si>
  <si>
    <t>J7R2R4</t>
  </si>
  <si>
    <t>J7R2R5</t>
  </si>
  <si>
    <t>J7R2R6</t>
  </si>
  <si>
    <t>J7R2S6</t>
  </si>
  <si>
    <t>J7R2T2</t>
  </si>
  <si>
    <t>J7R2T3</t>
  </si>
  <si>
    <t>J7R4Y8</t>
  </si>
  <si>
    <t>J7R4Z4</t>
  </si>
  <si>
    <t>J7R5W6</t>
  </si>
  <si>
    <t>J7R6C5</t>
  </si>
  <si>
    <t>J7R6V4</t>
  </si>
  <si>
    <t>J7T0C3</t>
  </si>
  <si>
    <t>J7T0C4</t>
  </si>
  <si>
    <t>J7T0C9</t>
  </si>
  <si>
    <t>J7T1A1</t>
  </si>
  <si>
    <t>J7T1A7</t>
  </si>
  <si>
    <t>J7T1A8</t>
  </si>
  <si>
    <t>J7T1A9</t>
  </si>
  <si>
    <t>J7T1B1</t>
  </si>
  <si>
    <t>J7T1B2</t>
  </si>
  <si>
    <t>J7T1B3</t>
  </si>
  <si>
    <t>J7T1B4</t>
  </si>
  <si>
    <t>J7T1B5</t>
  </si>
  <si>
    <t>J7T1B6</t>
  </si>
  <si>
    <t>J7T1B7</t>
  </si>
  <si>
    <t>J7T1B8</t>
  </si>
  <si>
    <t>J7T1B9</t>
  </si>
  <si>
    <t>J7T1C1</t>
  </si>
  <si>
    <t>J7T1C2</t>
  </si>
  <si>
    <t>J7T1C3</t>
  </si>
  <si>
    <t>J7T1C4</t>
  </si>
  <si>
    <t>J7T1C7</t>
  </si>
  <si>
    <t>J7T1E1</t>
  </si>
  <si>
    <t>J7T1J2</t>
  </si>
  <si>
    <t>J7T1J3</t>
  </si>
  <si>
    <t>J7T1J4</t>
  </si>
  <si>
    <t>J7T1J5</t>
  </si>
  <si>
    <t>J7T1J6</t>
  </si>
  <si>
    <t>J7T1J7</t>
  </si>
  <si>
    <t>J7T1K1</t>
  </si>
  <si>
    <t>J7T1K2</t>
  </si>
  <si>
    <t>J7T1K3</t>
  </si>
  <si>
    <t>J7T1L3</t>
  </si>
  <si>
    <t>J7T1L4</t>
  </si>
  <si>
    <t>J7T1L5</t>
  </si>
  <si>
    <t>J7T1M2</t>
  </si>
  <si>
    <t>J7T1M3</t>
  </si>
  <si>
    <t>J7T1M4</t>
  </si>
  <si>
    <t>J7T1R1</t>
  </si>
  <si>
    <t>J7T1R2</t>
  </si>
  <si>
    <t>J7T1R3</t>
  </si>
  <si>
    <t>J7T1R4</t>
  </si>
  <si>
    <t>J7T1R5</t>
  </si>
  <si>
    <t>J7T1R6</t>
  </si>
  <si>
    <t>J7T1R7</t>
  </si>
  <si>
    <t>J7T1R8</t>
  </si>
  <si>
    <t>J7T1R9</t>
  </si>
  <si>
    <t>J7T1S1</t>
  </si>
  <si>
    <t>J7T1S2</t>
  </si>
  <si>
    <t>J7T1S3</t>
  </si>
  <si>
    <t>J7T1S4</t>
  </si>
  <si>
    <t>J7T1S5</t>
  </si>
  <si>
    <t>J7T1S6</t>
  </si>
  <si>
    <t>J7T1S7</t>
  </si>
  <si>
    <t>J7T1S8</t>
  </si>
  <si>
    <t>J7T1S9</t>
  </si>
  <si>
    <t>J7T1T1</t>
  </si>
  <si>
    <t>J7T1T2</t>
  </si>
  <si>
    <t>J7T1T3</t>
  </si>
  <si>
    <t>J7T1T4</t>
  </si>
  <si>
    <t>J7T1T5</t>
  </si>
  <si>
    <t>J7T1T6</t>
  </si>
  <si>
    <t>J7T1T7</t>
  </si>
  <si>
    <t>J7T1T8</t>
  </si>
  <si>
    <t>J7T1T9</t>
  </si>
  <si>
    <t>J7T1V1</t>
  </si>
  <si>
    <t>J7T1V2</t>
  </si>
  <si>
    <t>J7T1V3</t>
  </si>
  <si>
    <t>J7T1V4</t>
  </si>
  <si>
    <t>J7T1V9</t>
  </si>
  <si>
    <t>J7T1W1</t>
  </si>
  <si>
    <t>J7T1W2</t>
  </si>
  <si>
    <t>J7T1W3</t>
  </si>
  <si>
    <t>J7T1W4</t>
  </si>
  <si>
    <t>J7T1W5</t>
  </si>
  <si>
    <t>J7T1W6</t>
  </si>
  <si>
    <t>J7T1W8</t>
  </si>
  <si>
    <t>J7T1W9</t>
  </si>
  <si>
    <t>J7T1X1</t>
  </si>
  <si>
    <t>J7T1X2</t>
  </si>
  <si>
    <t>J7T1X3</t>
  </si>
  <si>
    <t>J7T1X4</t>
  </si>
  <si>
    <t>J7T1X5</t>
  </si>
  <si>
    <t>J7T1X6</t>
  </si>
  <si>
    <t>J7T3A8</t>
  </si>
  <si>
    <t>J7T3A9</t>
  </si>
  <si>
    <t>J7T3B1</t>
  </si>
  <si>
    <t>J7T3C3</t>
  </si>
  <si>
    <t>J7T3C5</t>
  </si>
  <si>
    <t>J7T3J2</t>
  </si>
  <si>
    <t>J7T3J3</t>
  </si>
  <si>
    <t>J7T3J4</t>
  </si>
  <si>
    <t>J7V0A1</t>
  </si>
  <si>
    <t>J7V0A4</t>
  </si>
  <si>
    <t>J7V0A5</t>
  </si>
  <si>
    <t>J7V0A6</t>
  </si>
  <si>
    <t>J7V0A7</t>
  </si>
  <si>
    <t>J7V0A8</t>
  </si>
  <si>
    <t>J7V0A9</t>
  </si>
  <si>
    <t>J7V0B1</t>
  </si>
  <si>
    <t>J7V0B8</t>
  </si>
  <si>
    <t>J7V0B9</t>
  </si>
  <si>
    <t>J7V0C4</t>
  </si>
  <si>
    <t>J7V0C5</t>
  </si>
  <si>
    <t>J7V0E1</t>
  </si>
  <si>
    <t>J7V0E2</t>
  </si>
  <si>
    <t>J7V0E3</t>
  </si>
  <si>
    <t>J7V0E4</t>
  </si>
  <si>
    <t>J7V0E5</t>
  </si>
  <si>
    <t>J7V0E6</t>
  </si>
  <si>
    <t>J7V0E7</t>
  </si>
  <si>
    <t>J7V0E8</t>
  </si>
  <si>
    <t>J7V0E9</t>
  </si>
  <si>
    <t>J7V0G4</t>
  </si>
  <si>
    <t>J7V0G5</t>
  </si>
  <si>
    <t>J7V0G6</t>
  </si>
  <si>
    <t>J7V0G7</t>
  </si>
  <si>
    <t>J7V0G8</t>
  </si>
  <si>
    <t>J7V0H1</t>
  </si>
  <si>
    <t>J7V0H2</t>
  </si>
  <si>
    <t>J7V0H3</t>
  </si>
  <si>
    <t>J7V0H6</t>
  </si>
  <si>
    <t>J7V0H8</t>
  </si>
  <si>
    <t>J7V0H9</t>
  </si>
  <si>
    <t>J7V0J4</t>
  </si>
  <si>
    <t>J7V0J5</t>
  </si>
  <si>
    <t>J7V0J6</t>
  </si>
  <si>
    <t>J7V0L3</t>
  </si>
  <si>
    <t>J7V0L5</t>
  </si>
  <si>
    <t>J7V0M2</t>
  </si>
  <si>
    <t>J7V0M3</t>
  </si>
  <si>
    <t>J7V0M4</t>
  </si>
  <si>
    <t>J7V0M5</t>
  </si>
  <si>
    <t>J7V0M6</t>
  </si>
  <si>
    <t>J7V0M7</t>
  </si>
  <si>
    <t>J7V0N3</t>
  </si>
  <si>
    <t>J7V0N7</t>
  </si>
  <si>
    <t>J7V0N8</t>
  </si>
  <si>
    <t>J7V0N9</t>
  </si>
  <si>
    <t>J7V0P1</t>
  </si>
  <si>
    <t>J7V0P2</t>
  </si>
  <si>
    <t>J7V0P3</t>
  </si>
  <si>
    <t>J7V0P4</t>
  </si>
  <si>
    <t>J7V0P5</t>
  </si>
  <si>
    <t>J7V0P6</t>
  </si>
  <si>
    <t>J7V0P7</t>
  </si>
  <si>
    <t>J7V0P8</t>
  </si>
  <si>
    <t>J7V0R1</t>
  </si>
  <si>
    <t>J7V0R2</t>
  </si>
  <si>
    <t>J7V0R6</t>
  </si>
  <si>
    <t>J7V0S3</t>
  </si>
  <si>
    <t>J7V0S4</t>
  </si>
  <si>
    <t>J7V0S7</t>
  </si>
  <si>
    <t>J7V0S8</t>
  </si>
  <si>
    <t>J7V0S9</t>
  </si>
  <si>
    <t>J7V0T2</t>
  </si>
  <si>
    <t>J7V1A1</t>
  </si>
  <si>
    <t>J7V1A2</t>
  </si>
  <si>
    <t>J7V1A3</t>
  </si>
  <si>
    <t>J7V1A4</t>
  </si>
  <si>
    <t>J7V1M4</t>
  </si>
  <si>
    <t>J7V1M5</t>
  </si>
  <si>
    <t>J7V2N6</t>
  </si>
  <si>
    <t>J7V2N7</t>
  </si>
  <si>
    <t>J7V2R6</t>
  </si>
  <si>
    <t>J7V2S3</t>
  </si>
  <si>
    <t>J7V2S4</t>
  </si>
  <si>
    <t>J7V2V4</t>
  </si>
  <si>
    <t>J7V2V5</t>
  </si>
  <si>
    <t>J7V2V6</t>
  </si>
  <si>
    <t>J7V2V7</t>
  </si>
  <si>
    <t>J7V2W1</t>
  </si>
  <si>
    <t>J7V2W2</t>
  </si>
  <si>
    <t>J7V2W3</t>
  </si>
  <si>
    <t>J7V2W4</t>
  </si>
  <si>
    <t>J7V3B4</t>
  </si>
  <si>
    <t>J7V3B6</t>
  </si>
  <si>
    <t>J7V3E1</t>
  </si>
  <si>
    <t>J7V3E2</t>
  </si>
  <si>
    <t>J7V3E4</t>
  </si>
  <si>
    <t>J7V3E7</t>
  </si>
  <si>
    <t>J7V3G2</t>
  </si>
  <si>
    <t>J7V3G3</t>
  </si>
  <si>
    <t>J7V3G5</t>
  </si>
  <si>
    <t>J7V3G7</t>
  </si>
  <si>
    <t>J7V3G9</t>
  </si>
  <si>
    <t>J7V3H3</t>
  </si>
  <si>
    <t>J7V3H4</t>
  </si>
  <si>
    <t>J7V3H5</t>
  </si>
  <si>
    <t>J7V3J4</t>
  </si>
  <si>
    <t>J7V3J5</t>
  </si>
  <si>
    <t>J7V3J6</t>
  </si>
  <si>
    <t>J7V3K1</t>
  </si>
  <si>
    <t>J7V3K2</t>
  </si>
  <si>
    <t>J7V3K3</t>
  </si>
  <si>
    <t>J7V3K4</t>
  </si>
  <si>
    <t>J7V3K5</t>
  </si>
  <si>
    <t>J7V3K6</t>
  </si>
  <si>
    <t>J7V4K4</t>
  </si>
  <si>
    <t>J7V4M1</t>
  </si>
  <si>
    <t>J7V4M2</t>
  </si>
  <si>
    <t>J7V4M3</t>
  </si>
  <si>
    <t>J7V4M6</t>
  </si>
  <si>
    <t>J7V4M7</t>
  </si>
  <si>
    <t>J7V4N6</t>
  </si>
  <si>
    <t>J7V4S6</t>
  </si>
  <si>
    <t>J7V4S7</t>
  </si>
  <si>
    <t>J7V4S8</t>
  </si>
  <si>
    <t>J7V4S9</t>
  </si>
  <si>
    <t>J7V4T3</t>
  </si>
  <si>
    <t>J7V4T4</t>
  </si>
  <si>
    <t>J7V4T5</t>
  </si>
  <si>
    <t>J7V4T8</t>
  </si>
  <si>
    <t>J7V4T9</t>
  </si>
  <si>
    <t>J7V4V1</t>
  </si>
  <si>
    <t>J7V4V2</t>
  </si>
  <si>
    <t>J7V4V3</t>
  </si>
  <si>
    <t>J7V4V8</t>
  </si>
  <si>
    <t>J7V4V9</t>
  </si>
  <si>
    <t>J7V4W1</t>
  </si>
  <si>
    <t>J7V4W2</t>
  </si>
  <si>
    <t>J7V4W3</t>
  </si>
  <si>
    <t>J7V4W4</t>
  </si>
  <si>
    <t>J7V4W5</t>
  </si>
  <si>
    <t>J7V4W6</t>
  </si>
  <si>
    <t>J7V4W7</t>
  </si>
  <si>
    <t>J7V4W8</t>
  </si>
  <si>
    <t>J7V4X5</t>
  </si>
  <si>
    <t>J7V4X6</t>
  </si>
  <si>
    <t>J7V4X7</t>
  </si>
  <si>
    <t>J7V4X8</t>
  </si>
  <si>
    <t>J7V4X9</t>
  </si>
  <si>
    <t>J7V4Y3</t>
  </si>
  <si>
    <t>J7V4Y4</t>
  </si>
  <si>
    <t>J7V4Y5</t>
  </si>
  <si>
    <t>J7V4Y6</t>
  </si>
  <si>
    <t>J7V4Y7</t>
  </si>
  <si>
    <t>J7V4Y8</t>
  </si>
  <si>
    <t>J7V4Y9</t>
  </si>
  <si>
    <t>J7V4Z2</t>
  </si>
  <si>
    <t>J7V4Z3</t>
  </si>
  <si>
    <t>J7V4Z4</t>
  </si>
  <si>
    <t>J7V4Z5</t>
  </si>
  <si>
    <t>J7V4Z7</t>
  </si>
  <si>
    <t>J7V4Z8</t>
  </si>
  <si>
    <t>J7V4Z9</t>
  </si>
  <si>
    <t>J7V5A1</t>
  </si>
  <si>
    <t>J7V5A2</t>
  </si>
  <si>
    <t>J7V5V5</t>
  </si>
  <si>
    <t>J7V5V9</t>
  </si>
  <si>
    <t>J7V5W7</t>
  </si>
  <si>
    <t>J7V5X9</t>
  </si>
  <si>
    <t>J7V5Y1</t>
  </si>
  <si>
    <t>J7V5Y2</t>
  </si>
  <si>
    <t>J7V5Y3</t>
  </si>
  <si>
    <t>J7V5Y4</t>
  </si>
  <si>
    <t>J7V5Y5</t>
  </si>
  <si>
    <t>J7V5Y6</t>
  </si>
  <si>
    <t>J7V5Y7</t>
  </si>
  <si>
    <t>J7V5Y8</t>
  </si>
  <si>
    <t>J7V5Y9</t>
  </si>
  <si>
    <t>J7V6B8</t>
  </si>
  <si>
    <t>J7V6B9</t>
  </si>
  <si>
    <t>J7V6C1</t>
  </si>
  <si>
    <t>J7V6C9</t>
  </si>
  <si>
    <t>J7V6E4</t>
  </si>
  <si>
    <t>J7V6E5</t>
  </si>
  <si>
    <t>J7V6G1</t>
  </si>
  <si>
    <t>J7V6G9</t>
  </si>
  <si>
    <t>J7V6H1</t>
  </si>
  <si>
    <t>J7V6H2</t>
  </si>
  <si>
    <t>J7V6H3</t>
  </si>
  <si>
    <t>J7V6H4</t>
  </si>
  <si>
    <t>J7V6K2</t>
  </si>
  <si>
    <t>J7V6K8</t>
  </si>
  <si>
    <t>J7V6K9</t>
  </si>
  <si>
    <t>J7V6L4</t>
  </si>
  <si>
    <t>J7V6M8</t>
  </si>
  <si>
    <t>J7V6M9</t>
  </si>
  <si>
    <t>J7V6N5</t>
  </si>
  <si>
    <t>J7V6N7</t>
  </si>
  <si>
    <t>J7V6N8</t>
  </si>
  <si>
    <t>J7V6P6</t>
  </si>
  <si>
    <t>J7V6P7</t>
  </si>
  <si>
    <t>J7V6P8</t>
  </si>
  <si>
    <t>J7V6R7</t>
  </si>
  <si>
    <t>J7V6S9</t>
  </si>
  <si>
    <t>J7V6T2</t>
  </si>
  <si>
    <t>J7V6T8</t>
  </si>
  <si>
    <t>J7V6V2</t>
  </si>
  <si>
    <t>J7V7E1</t>
  </si>
  <si>
    <t>J7V7E2</t>
  </si>
  <si>
    <t>J7V7E6</t>
  </si>
  <si>
    <t>J7V7K1</t>
  </si>
  <si>
    <t>J7V7L3</t>
  </si>
  <si>
    <t>J7V7L5</t>
  </si>
  <si>
    <t>J7V7M5</t>
  </si>
  <si>
    <t>J7V7N2</t>
  </si>
  <si>
    <t>J7V7N4</t>
  </si>
  <si>
    <t>J7V7N5</t>
  </si>
  <si>
    <t>J7V7N6</t>
  </si>
  <si>
    <t>J7V7N9</t>
  </si>
  <si>
    <t>J7V7P1</t>
  </si>
  <si>
    <t>J7V7P2</t>
  </si>
  <si>
    <t>J7V7P3</t>
  </si>
  <si>
    <t>J7V7P6</t>
  </si>
  <si>
    <t>J7V7P8</t>
  </si>
  <si>
    <t>J7V7R9</t>
  </si>
  <si>
    <t>J7V7W8</t>
  </si>
  <si>
    <t>J7V7W9</t>
  </si>
  <si>
    <t>J7V7X1</t>
  </si>
  <si>
    <t>J7V7X2</t>
  </si>
  <si>
    <t>J7V7X4</t>
  </si>
  <si>
    <t>J7V7Y3</t>
  </si>
  <si>
    <t>J7V7Y6</t>
  </si>
  <si>
    <t>J7V7Z3</t>
  </si>
  <si>
    <t>J7V8A2</t>
  </si>
  <si>
    <t>J7V8A3</t>
  </si>
  <si>
    <t>J7V8A7</t>
  </si>
  <si>
    <t>J7V8A8</t>
  </si>
  <si>
    <t>J7V8A9</t>
  </si>
  <si>
    <t>J7V8B1</t>
  </si>
  <si>
    <t>J7V8B2</t>
  </si>
  <si>
    <t>J7V8B3</t>
  </si>
  <si>
    <t>J7V8B4</t>
  </si>
  <si>
    <t>J7V8B5</t>
  </si>
  <si>
    <t>J7V8B6</t>
  </si>
  <si>
    <t>J7V8C1</t>
  </si>
  <si>
    <t>J7V8C5</t>
  </si>
  <si>
    <t>J7V8G7</t>
  </si>
  <si>
    <t>J7V8H1</t>
  </si>
  <si>
    <t>J7V8H2</t>
  </si>
  <si>
    <t>J7V8H4</t>
  </si>
  <si>
    <t>J7V8H5</t>
  </si>
  <si>
    <t>J7V8H6</t>
  </si>
  <si>
    <t>J7V8H9</t>
  </si>
  <si>
    <t>J7V8J4</t>
  </si>
  <si>
    <t>J7V8J7</t>
  </si>
  <si>
    <t>J7V8K2</t>
  </si>
  <si>
    <t>J7V8K3</t>
  </si>
  <si>
    <t>J7V8K6</t>
  </si>
  <si>
    <t>J7V8K7</t>
  </si>
  <si>
    <t>J7V8P3</t>
  </si>
  <si>
    <t>J7V8P5</t>
  </si>
  <si>
    <t>J7V8P9</t>
  </si>
  <si>
    <t>J7V8T4</t>
  </si>
  <si>
    <t>J7V8T5</t>
  </si>
  <si>
    <t>J7V8T9</t>
  </si>
  <si>
    <t>J7V8V1</t>
  </si>
  <si>
    <t>J7V8V3</t>
  </si>
  <si>
    <t>J7V8V9</t>
  </si>
  <si>
    <t>J7V8W3</t>
  </si>
  <si>
    <t>J7V8W5</t>
  </si>
  <si>
    <t>J7V8W6</t>
  </si>
  <si>
    <t>J7V8Y2</t>
  </si>
  <si>
    <t>J7V8Y3</t>
  </si>
  <si>
    <t>J7V8Y4</t>
  </si>
  <si>
    <t>J7V8Y5</t>
  </si>
  <si>
    <t>J7V9A3</t>
  </si>
  <si>
    <t>J7V9A4</t>
  </si>
  <si>
    <t>J7V9A6</t>
  </si>
  <si>
    <t>J7V9B1</t>
  </si>
  <si>
    <t>J7V9B9</t>
  </si>
  <si>
    <t>J7V9E2</t>
  </si>
  <si>
    <t>J7V9E3</t>
  </si>
  <si>
    <t>J7V9E4</t>
  </si>
  <si>
    <t>J7V9G4</t>
  </si>
  <si>
    <t>J7V9G5</t>
  </si>
  <si>
    <t>J7V9G6</t>
  </si>
  <si>
    <t>J7V9G7</t>
  </si>
  <si>
    <t>J7V9G8</t>
  </si>
  <si>
    <t>J7V9G9</t>
  </si>
  <si>
    <t>J7V9H1</t>
  </si>
  <si>
    <t>J7V9H3</t>
  </si>
  <si>
    <t>J7V9H7</t>
  </si>
  <si>
    <t>J7V9J5</t>
  </si>
  <si>
    <t>J7V9J7</t>
  </si>
  <si>
    <t>J7V9J8</t>
  </si>
  <si>
    <t>J7V9K5</t>
  </si>
  <si>
    <t>J7V9K6</t>
  </si>
  <si>
    <t>J7V9K8</t>
  </si>
  <si>
    <t>J7V9L2</t>
  </si>
  <si>
    <t>J7V9L3</t>
  </si>
  <si>
    <t>J7V9L4</t>
  </si>
  <si>
    <t>J7V9L5</t>
  </si>
  <si>
    <t>J7V9N4</t>
  </si>
  <si>
    <t>J7V9N5</t>
  </si>
  <si>
    <t>J7V9N6</t>
  </si>
  <si>
    <t>J7V9P5</t>
  </si>
  <si>
    <t>J7V9R2</t>
  </si>
  <si>
    <t>J7V9R3</t>
  </si>
  <si>
    <t>J7V9R4</t>
  </si>
  <si>
    <t>J7V9T4</t>
  </si>
  <si>
    <t>J7V9T5</t>
  </si>
  <si>
    <t>J7V9T6</t>
  </si>
  <si>
    <t>J7V9T7</t>
  </si>
  <si>
    <t>J7V9V6</t>
  </si>
  <si>
    <t>J7V9V7</t>
  </si>
  <si>
    <t>J7V9V8</t>
  </si>
  <si>
    <t>J7V9W1</t>
  </si>
  <si>
    <t>J7V9W2</t>
  </si>
  <si>
    <t>J7V9W7</t>
  </si>
  <si>
    <t>J7V9X2</t>
  </si>
  <si>
    <t>J7V9X3</t>
  </si>
  <si>
    <t>J7V9X4</t>
  </si>
  <si>
    <t>J7V9Z1</t>
  </si>
  <si>
    <t>J7V9Z2</t>
  </si>
  <si>
    <t>J7V9Z3</t>
  </si>
  <si>
    <t>J7V9Z4</t>
  </si>
  <si>
    <t>J7V9Z7</t>
  </si>
  <si>
    <t>J7V9Z8</t>
  </si>
  <si>
    <t>J7X0A1</t>
  </si>
  <si>
    <t>J7X0A2</t>
  </si>
  <si>
    <t>J7X0A3</t>
  </si>
  <si>
    <t>J7X0A4</t>
  </si>
  <si>
    <t>J7X0A5</t>
  </si>
  <si>
    <t>J7X1A3</t>
  </si>
  <si>
    <t>J7X1A4</t>
  </si>
  <si>
    <t>J7X1A5</t>
  </si>
  <si>
    <t>J7X1A6</t>
  </si>
  <si>
    <t>J7X1A7</t>
  </si>
  <si>
    <t>J7X1B1</t>
  </si>
  <si>
    <t>J7X1B3</t>
  </si>
  <si>
    <t>J7X1B4</t>
  </si>
  <si>
    <t>J7X1B5</t>
  </si>
  <si>
    <t>J7X1B6</t>
  </si>
  <si>
    <t>J7X1B7</t>
  </si>
  <si>
    <t>J7X1B8</t>
  </si>
  <si>
    <t>J7X1B9</t>
  </si>
  <si>
    <t>J7X1C5</t>
  </si>
  <si>
    <t>J7X1H5</t>
  </si>
  <si>
    <t>J7X1H6</t>
  </si>
  <si>
    <t>J7X1H7</t>
  </si>
  <si>
    <t>J7X1H9</t>
  </si>
  <si>
    <t>J7X1J4</t>
  </si>
  <si>
    <t>J7X1J7</t>
  </si>
  <si>
    <t>J7X1J8</t>
  </si>
  <si>
    <t>J7X1J9</t>
  </si>
  <si>
    <t>J7X1K1</t>
  </si>
  <si>
    <t>J7X1K2</t>
  </si>
  <si>
    <t>J7X1K3</t>
  </si>
  <si>
    <t>J7X1K4</t>
  </si>
  <si>
    <t>J7X1K6</t>
  </si>
  <si>
    <t>J7X1K9</t>
  </si>
  <si>
    <t>J7X1L8</t>
  </si>
  <si>
    <t>J7X1L9</t>
  </si>
  <si>
    <t>J7X1M4</t>
  </si>
  <si>
    <t>J7X1N2</t>
  </si>
  <si>
    <t>J7X1N3</t>
  </si>
  <si>
    <t>J7X1N4</t>
  </si>
  <si>
    <t>J7X1N5</t>
  </si>
  <si>
    <t>J7X1N6</t>
  </si>
  <si>
    <t>J7X1N7</t>
  </si>
  <si>
    <t>J7X1N8</t>
  </si>
  <si>
    <t>J7X1P1</t>
  </si>
  <si>
    <t>J7X1P2</t>
  </si>
  <si>
    <t>J7X1P3</t>
  </si>
  <si>
    <t>J7X1P6</t>
  </si>
  <si>
    <t>J7X1P7</t>
  </si>
  <si>
    <t>J7X1P8</t>
  </si>
  <si>
    <t>J7X1P9</t>
  </si>
  <si>
    <t>J7X1R1</t>
  </si>
  <si>
    <t>J7Y0A9</t>
  </si>
  <si>
    <t>J7Y0B9</t>
  </si>
  <si>
    <t>J7Y0C2</t>
  </si>
  <si>
    <t>J7Y0C8</t>
  </si>
  <si>
    <t>J7Y0E4</t>
  </si>
  <si>
    <t>J7Y0E5</t>
  </si>
  <si>
    <t>J7Y0E6</t>
  </si>
  <si>
    <t>J7Y0E7</t>
  </si>
  <si>
    <t>J7Y1A1</t>
  </si>
  <si>
    <t>J7Y1A2</t>
  </si>
  <si>
    <t>J7Y1A4</t>
  </si>
  <si>
    <t>J7Y1A5</t>
  </si>
  <si>
    <t>J7Y1A6</t>
  </si>
  <si>
    <t>J7Y1A7</t>
  </si>
  <si>
    <t>J7Y1A8</t>
  </si>
  <si>
    <t>J7Y1A9</t>
  </si>
  <si>
    <t>J7Y1B1</t>
  </si>
  <si>
    <t>J7Y1B2</t>
  </si>
  <si>
    <t>J7Y1B3</t>
  </si>
  <si>
    <t>J7Y1B4</t>
  </si>
  <si>
    <t>J7Y1B5</t>
  </si>
  <si>
    <t>J7Y1B6</t>
  </si>
  <si>
    <t>J7Y1B7</t>
  </si>
  <si>
    <t>J7Y1B8</t>
  </si>
  <si>
    <t>J7Y1B9</t>
  </si>
  <si>
    <t>J7Y1C1</t>
  </si>
  <si>
    <t>J7Y1C2</t>
  </si>
  <si>
    <t>J7Y1C3</t>
  </si>
  <si>
    <t>J7Y1C4</t>
  </si>
  <si>
    <t>J7Y1C5</t>
  </si>
  <si>
    <t>J7Y1C6</t>
  </si>
  <si>
    <t>J7Y1C8</t>
  </si>
  <si>
    <t>J7Y1C9</t>
  </si>
  <si>
    <t>J7Y1E1</t>
  </si>
  <si>
    <t>J7Y1E2</t>
  </si>
  <si>
    <t>J7Y1E3</t>
  </si>
  <si>
    <t>J7Y1E6</t>
  </si>
  <si>
    <t>J7Y1E7</t>
  </si>
  <si>
    <t>J7Y1E8</t>
  </si>
  <si>
    <t>J7Y1E9</t>
  </si>
  <si>
    <t>J7Y1G1</t>
  </si>
  <si>
    <t>J7Y1G2</t>
  </si>
  <si>
    <t>J7Y1G4</t>
  </si>
  <si>
    <t>J7Y1G5</t>
  </si>
  <si>
    <t>J7Y1G6</t>
  </si>
  <si>
    <t>J7Y1H1</t>
  </si>
  <si>
    <t>J7Y1H2</t>
  </si>
  <si>
    <t>J7Y1H5</t>
  </si>
  <si>
    <t>J7Y1H6</t>
  </si>
  <si>
    <t>J7Y1H8</t>
  </si>
  <si>
    <t>J7Y1J2</t>
  </si>
  <si>
    <t>J7Y1J3</t>
  </si>
  <si>
    <t>J7Y1J4</t>
  </si>
  <si>
    <t>J7Y1J8</t>
  </si>
  <si>
    <t>J7Y1J9</t>
  </si>
  <si>
    <t>J7Y1K1</t>
  </si>
  <si>
    <t>J7Y1K2</t>
  </si>
  <si>
    <t>J7Y1K3</t>
  </si>
  <si>
    <t>J7Y1K5</t>
  </si>
  <si>
    <t>J7Y1K6</t>
  </si>
  <si>
    <t>J7Y1M1</t>
  </si>
  <si>
    <t>J7Y1M4</t>
  </si>
  <si>
    <t>J7Y1M5</t>
  </si>
  <si>
    <t>J7Y1M6</t>
  </si>
  <si>
    <t>J7Y1M7</t>
  </si>
  <si>
    <t>J7Y1M8</t>
  </si>
  <si>
    <t>J7Y1N7</t>
  </si>
  <si>
    <t>J7Y1N8</t>
  </si>
  <si>
    <t>J7Y1N9</t>
  </si>
  <si>
    <t>J7Y1P1</t>
  </si>
  <si>
    <t>J7Y1P2</t>
  </si>
  <si>
    <t>J7Y1P6</t>
  </si>
  <si>
    <t>J7Y1P7</t>
  </si>
  <si>
    <t>J7Y1P8</t>
  </si>
  <si>
    <t>J7Y1P9</t>
  </si>
  <si>
    <t>J7Y1R2</t>
  </si>
  <si>
    <t>J7Y1R3</t>
  </si>
  <si>
    <t>J7Y1R4</t>
  </si>
  <si>
    <t>J7Y1R5</t>
  </si>
  <si>
    <t>J7Y1R6</t>
  </si>
  <si>
    <t>J7Y1R8</t>
  </si>
  <si>
    <t>J7Y1R9</t>
  </si>
  <si>
    <t>J7Y1S1</t>
  </si>
  <si>
    <t>J7Y1S2</t>
  </si>
  <si>
    <t>J7Y1S3</t>
  </si>
  <si>
    <t>J7Y1S4</t>
  </si>
  <si>
    <t>J7Y1S5</t>
  </si>
  <si>
    <t>J7Y1S6</t>
  </si>
  <si>
    <t>J7Y1S8</t>
  </si>
  <si>
    <t>J7Y1T2</t>
  </si>
  <si>
    <t>J7Y1T3</t>
  </si>
  <si>
    <t>J7Y1T5</t>
  </si>
  <si>
    <t>J7Y1T7</t>
  </si>
  <si>
    <t>J7Y1T8</t>
  </si>
  <si>
    <t>J7Y1T9</t>
  </si>
  <si>
    <t>J7Y1V1</t>
  </si>
  <si>
    <t>J7Y1V2</t>
  </si>
  <si>
    <t>J7Y1V3</t>
  </si>
  <si>
    <t>J7Y1V4</t>
  </si>
  <si>
    <t>J7Y1V5</t>
  </si>
  <si>
    <t>J7Y1V6</t>
  </si>
  <si>
    <t>J7Y1V7</t>
  </si>
  <si>
    <t>J7Y1V8</t>
  </si>
  <si>
    <t>J7Y1V9</t>
  </si>
  <si>
    <t>J7Y1W1</t>
  </si>
  <si>
    <t>J7Y1W2</t>
  </si>
  <si>
    <t>J7Y1W3</t>
  </si>
  <si>
    <t>J7Y1W4</t>
  </si>
  <si>
    <t>J7Y1W5</t>
  </si>
  <si>
    <t>J7Y1W6</t>
  </si>
  <si>
    <t>J7Y1W7</t>
  </si>
  <si>
    <t>J7Y1W8</t>
  </si>
  <si>
    <t>J7Y1Z1</t>
  </si>
  <si>
    <t>J7Y2B8</t>
  </si>
  <si>
    <t>J7Y2C4</t>
  </si>
  <si>
    <t>J7Y2E2</t>
  </si>
  <si>
    <t>J7Y2H9</t>
  </si>
  <si>
    <t>J7Y2L8</t>
  </si>
  <si>
    <t>J7Y2L9</t>
  </si>
  <si>
    <t>J7Y2M2</t>
  </si>
  <si>
    <t>J7Y2M9</t>
  </si>
  <si>
    <t>J7Y2N1</t>
  </si>
  <si>
    <t>J7Y2N2</t>
  </si>
  <si>
    <t>J7Y2N3</t>
  </si>
  <si>
    <t>J7Y2S4</t>
  </si>
  <si>
    <t>J7Y2S5</t>
  </si>
  <si>
    <t>J7Y2S6</t>
  </si>
  <si>
    <t>J7Y2T8</t>
  </si>
  <si>
    <t>J7Y2T9</t>
  </si>
  <si>
    <t>J7Y2V1</t>
  </si>
  <si>
    <t>J7Y2V4</t>
  </si>
  <si>
    <t>J7Y2V8</t>
  </si>
  <si>
    <t>J7Y2V9</t>
  </si>
  <si>
    <t>J7Y2W1</t>
  </si>
  <si>
    <t>J7Y2W2</t>
  </si>
  <si>
    <t>J7Y2W3</t>
  </si>
  <si>
    <t>J7Y2W4</t>
  </si>
  <si>
    <t>J7Y2W5</t>
  </si>
  <si>
    <t>J7Y2W6</t>
  </si>
  <si>
    <t>J7Y2W9</t>
  </si>
  <si>
    <t>J7Y2X7</t>
  </si>
  <si>
    <t>J7Y2Y6</t>
  </si>
  <si>
    <t>J7Y2Y7</t>
  </si>
  <si>
    <t>J7Y2Y8</t>
  </si>
  <si>
    <t>J7Y2Y9</t>
  </si>
  <si>
    <t>J7Y2Z2</t>
  </si>
  <si>
    <t>J7Y2Z4</t>
  </si>
  <si>
    <t>J7Y3A7</t>
  </si>
  <si>
    <t>J7Y3B1</t>
  </si>
  <si>
    <t>J7Y3H6</t>
  </si>
  <si>
    <t>J7Y3H7</t>
  </si>
  <si>
    <t>J7Y3H9</t>
  </si>
  <si>
    <t>J7Y3J1</t>
  </si>
  <si>
    <t>J7Y3N8</t>
  </si>
  <si>
    <t>J7Y3N9</t>
  </si>
  <si>
    <t>J7Y3P1</t>
  </si>
  <si>
    <t>J7Y3P4</t>
  </si>
  <si>
    <t>J7Y3P5</t>
  </si>
  <si>
    <t>J7Y3R2</t>
  </si>
  <si>
    <t>J7Y3R3</t>
  </si>
  <si>
    <t>J7Y3R5</t>
  </si>
  <si>
    <t>J7Y3R9</t>
  </si>
  <si>
    <t>J7Y3S7</t>
  </si>
  <si>
    <t>J7Y3T3</t>
  </si>
  <si>
    <t>J7Y3W5</t>
  </si>
  <si>
    <t>J7Y3W7</t>
  </si>
  <si>
    <t>J7Y3X1</t>
  </si>
  <si>
    <t>J7Y3X2</t>
  </si>
  <si>
    <t>J7Y3Y5</t>
  </si>
  <si>
    <t>J7Y3Y8</t>
  </si>
  <si>
    <t>J7Y4A1</t>
  </si>
  <si>
    <t>J7Y4A2</t>
  </si>
  <si>
    <t>J7Y4A3</t>
  </si>
  <si>
    <t>J7Y4A4</t>
  </si>
  <si>
    <t>J7Y4A5</t>
  </si>
  <si>
    <t>J7Y4A6</t>
  </si>
  <si>
    <t>J7Y4G2</t>
  </si>
  <si>
    <t>J7Y4G3</t>
  </si>
  <si>
    <t>J7Y4G6</t>
  </si>
  <si>
    <t>J7Y4H1</t>
  </si>
  <si>
    <t>J7Y4H2</t>
  </si>
  <si>
    <t>J7Y4H7</t>
  </si>
  <si>
    <t>J7Y4H8</t>
  </si>
  <si>
    <t>J7Y4H9</t>
  </si>
  <si>
    <t>J7Y4J1</t>
  </si>
  <si>
    <t>J7Y4J2</t>
  </si>
  <si>
    <t>J7Y4J3</t>
  </si>
  <si>
    <t>J7Y4N1</t>
  </si>
  <si>
    <t>J7Y4N6</t>
  </si>
  <si>
    <t>J7Y4N9</t>
  </si>
  <si>
    <t>J7Y4P1</t>
  </si>
  <si>
    <t>J7Y4S7</t>
  </si>
  <si>
    <t>J7Y4S8</t>
  </si>
  <si>
    <t>J7Y4T6</t>
  </si>
  <si>
    <t>J7Y4V3</t>
  </si>
  <si>
    <t>J7Y4X3</t>
  </si>
  <si>
    <t>J7Y4X5</t>
  </si>
  <si>
    <t>J7Y4X6</t>
  </si>
  <si>
    <t>J7Y4X8</t>
  </si>
  <si>
    <t>J7Y4Y3</t>
  </si>
  <si>
    <t>J7Y4Y9</t>
  </si>
  <si>
    <t>J7Y4Z4</t>
  </si>
  <si>
    <t>J7Y4Z7</t>
  </si>
  <si>
    <t>J7Y4Z9</t>
  </si>
  <si>
    <t>J7Y5A2</t>
  </si>
  <si>
    <t>J7Y5A3</t>
  </si>
  <si>
    <t>J7Y5A5</t>
  </si>
  <si>
    <t>J7Y5C4</t>
  </si>
  <si>
    <t>J7Y5C8</t>
  </si>
  <si>
    <t>J7Y5C9</t>
  </si>
  <si>
    <t>J7Y5E1</t>
  </si>
  <si>
    <t>J7Y5E4</t>
  </si>
  <si>
    <t>J7Y5E7</t>
  </si>
  <si>
    <t>J7Y5E9</t>
  </si>
  <si>
    <t>J7Y5G1</t>
  </si>
  <si>
    <t>J7Y5G2</t>
  </si>
  <si>
    <t>J7Y5G5</t>
  </si>
  <si>
    <t>J7Y5G8</t>
  </si>
  <si>
    <t>J7Y5H1</t>
  </si>
  <si>
    <t>J7Y5H6</t>
  </si>
  <si>
    <t>J7Y5J1</t>
  </si>
  <si>
    <t>J7Y5K5</t>
  </si>
  <si>
    <t>J7Y5K7</t>
  </si>
  <si>
    <t>J7Y5K9</t>
  </si>
  <si>
    <t>J7Z0C9</t>
  </si>
  <si>
    <t>J7Z1A1</t>
  </si>
  <si>
    <t>J7Z1A2</t>
  </si>
  <si>
    <t>J7Z1A3</t>
  </si>
  <si>
    <t>J7Z1A6</t>
  </si>
  <si>
    <t>J7Z1A7</t>
  </si>
  <si>
    <t>J7Z1A8</t>
  </si>
  <si>
    <t>J7Z1A9</t>
  </si>
  <si>
    <t>J7Z1B3</t>
  </si>
  <si>
    <t>J7Z1B4</t>
  </si>
  <si>
    <t>J7Z1B5</t>
  </si>
  <si>
    <t>J7Z1B6</t>
  </si>
  <si>
    <t>J7Z1B7</t>
  </si>
  <si>
    <t>J7Z1B8</t>
  </si>
  <si>
    <t>J7Z1B9</t>
  </si>
  <si>
    <t>J7Z1C1</t>
  </si>
  <si>
    <t>J7Z1C2</t>
  </si>
  <si>
    <t>J7Z1C3</t>
  </si>
  <si>
    <t>J7Z1C4</t>
  </si>
  <si>
    <t>J7Z1C7</t>
  </si>
  <si>
    <t>J7Z1C8</t>
  </si>
  <si>
    <t>J7Z1C9</t>
  </si>
  <si>
    <t>J7Z1E1</t>
  </si>
  <si>
    <t>J7Z1E2</t>
  </si>
  <si>
    <t>J7Z1E3</t>
  </si>
  <si>
    <t>J7Z1E4</t>
  </si>
  <si>
    <t>J7Z1E5</t>
  </si>
  <si>
    <t>J7Z1E8</t>
  </si>
  <si>
    <t>J7Z1E9</t>
  </si>
  <si>
    <t>J7Z1G1</t>
  </si>
  <si>
    <t>J7Z1G2</t>
  </si>
  <si>
    <t>J7Z1G3</t>
  </si>
  <si>
    <t>J7Z1G4</t>
  </si>
  <si>
    <t>J7Z1G5</t>
  </si>
  <si>
    <t>J7Z1G6</t>
  </si>
  <si>
    <t>J7Z1G7</t>
  </si>
  <si>
    <t>J7Z1G8</t>
  </si>
  <si>
    <t>J7Z1G9</t>
  </si>
  <si>
    <t>J7Z1H1</t>
  </si>
  <si>
    <t>J7Z1H2</t>
  </si>
  <si>
    <t>J7Z1H8</t>
  </si>
  <si>
    <t>J7Z1J3</t>
  </si>
  <si>
    <t>J7Z1J4</t>
  </si>
  <si>
    <t>J7Z1J9</t>
  </si>
  <si>
    <t>J7Z1K1</t>
  </si>
  <si>
    <t>J7Z1K5</t>
  </si>
  <si>
    <t>J7Z1K6</t>
  </si>
  <si>
    <t>J7Z1L4</t>
  </si>
  <si>
    <t>J7Z1M2</t>
  </si>
  <si>
    <t>J7Z1M3</t>
  </si>
  <si>
    <t>J7Z1M4</t>
  </si>
  <si>
    <t>J7Z1R6</t>
  </si>
  <si>
    <t>J7Z1R7</t>
  </si>
  <si>
    <t>J7Z1T1</t>
  </si>
  <si>
    <t>J7Z1T2</t>
  </si>
  <si>
    <t>J7Z1V2</t>
  </si>
  <si>
    <t>J7Z1V3</t>
  </si>
  <si>
    <t>J7Z1V4</t>
  </si>
  <si>
    <t>J7Z1V6</t>
  </si>
  <si>
    <t>J7Z1X7</t>
  </si>
  <si>
    <t>J7Z1X8</t>
  </si>
  <si>
    <t>J7Z1Z7</t>
  </si>
  <si>
    <t>J7Z1Z8</t>
  </si>
  <si>
    <t>J7Z1Z9</t>
  </si>
  <si>
    <t>J7Z2B2</t>
  </si>
  <si>
    <t>J7Z2B6</t>
  </si>
  <si>
    <t>J7Z2B7</t>
  </si>
  <si>
    <t>J7Z2B9</t>
  </si>
  <si>
    <t>J7Z2K3</t>
  </si>
  <si>
    <t>J7Z2K4</t>
  </si>
  <si>
    <t>J7Z2K5</t>
  </si>
  <si>
    <t>J7Z2L5</t>
  </si>
  <si>
    <t>J7Z2L6</t>
  </si>
  <si>
    <t>J7Z2N3</t>
  </si>
  <si>
    <t>J7Z2N7</t>
  </si>
  <si>
    <t>J7Z2N8</t>
  </si>
  <si>
    <t>J7Z2N9</t>
  </si>
  <si>
    <t>J7Z2R1</t>
  </si>
  <si>
    <t>J7Z2R2</t>
  </si>
  <si>
    <t>J7Z2R3</t>
  </si>
  <si>
    <t>J7Z2R4</t>
  </si>
  <si>
    <t>J7Z2S1</t>
  </si>
  <si>
    <t>J7Z2S2</t>
  </si>
  <si>
    <t>J7Z2S3</t>
  </si>
  <si>
    <t>J7Z2S4</t>
  </si>
  <si>
    <t>J7Z2S5</t>
  </si>
  <si>
    <t>J7Z2S6</t>
  </si>
  <si>
    <t>J7Z2S7</t>
  </si>
  <si>
    <t>J7Z2T4</t>
  </si>
  <si>
    <t>J7Z2T5</t>
  </si>
  <si>
    <t>J7Z2V4</t>
  </si>
  <si>
    <t>J7Z4V1</t>
  </si>
  <si>
    <t>J7Z4V3</t>
  </si>
  <si>
    <t>J7Z4V5</t>
  </si>
  <si>
    <t>J7Z4V6</t>
  </si>
  <si>
    <t>J7Z4W2</t>
  </si>
  <si>
    <t>J7Z4W5</t>
  </si>
  <si>
    <t>J7Z4W9</t>
  </si>
  <si>
    <t>J7Z4X1</t>
  </si>
  <si>
    <t>J7Z4X3</t>
  </si>
  <si>
    <t>J7Z4X6</t>
  </si>
  <si>
    <t>J7Z4Y2</t>
  </si>
  <si>
    <t>J7Z4Y4</t>
  </si>
  <si>
    <t>J7Z5A2</t>
  </si>
  <si>
    <t>J7Z5A5</t>
  </si>
  <si>
    <t>J7Z5A6</t>
  </si>
  <si>
    <t>J7Z5A7</t>
  </si>
  <si>
    <t>J7Z5A8</t>
  </si>
  <si>
    <t>J7Z5B1</t>
  </si>
  <si>
    <t>J7Z5B2</t>
  </si>
  <si>
    <t>J7Z5B3</t>
  </si>
  <si>
    <t>J7Z5B5</t>
  </si>
  <si>
    <t>J7Z5B6</t>
  </si>
  <si>
    <t>J7Z5B7</t>
  </si>
  <si>
    <t>J7Z5B8</t>
  </si>
  <si>
    <t>J7Z5B9</t>
  </si>
  <si>
    <t>J7Z5C1</t>
  </si>
  <si>
    <t>J7Z5C2</t>
  </si>
  <si>
    <t>J7Z5C3</t>
  </si>
  <si>
    <t>J7Z5C4</t>
  </si>
  <si>
    <t>J7Z5C5</t>
  </si>
  <si>
    <t>J7Z5C6</t>
  </si>
  <si>
    <t>J7Z5C7</t>
  </si>
  <si>
    <t>J7Z5C8</t>
  </si>
  <si>
    <t>J7Z5C9</t>
  </si>
  <si>
    <t>J7Z5E1</t>
  </si>
  <si>
    <t>J7Z5E2</t>
  </si>
  <si>
    <t>J7Z5E3</t>
  </si>
  <si>
    <t>J7Z5E4</t>
  </si>
  <si>
    <t>J7Z5E5</t>
  </si>
  <si>
    <t>J7Z5E6</t>
  </si>
  <si>
    <t>J7Z5E7</t>
  </si>
  <si>
    <t>J7Z5E8</t>
  </si>
  <si>
    <t>J7Z5E9</t>
  </si>
  <si>
    <t>J7Z5G1</t>
  </si>
  <si>
    <t>J7Z5G2</t>
  </si>
  <si>
    <t>J7Z5J5</t>
  </si>
  <si>
    <t>J7Z5J6</t>
  </si>
  <si>
    <t>J7Z5K3</t>
  </si>
  <si>
    <t>J7Z5K4</t>
  </si>
  <si>
    <t>J7Z5K5</t>
  </si>
  <si>
    <t>J7Z5K7</t>
  </si>
  <si>
    <t>J7Z5L1</t>
  </si>
  <si>
    <t>J7Z5L2</t>
  </si>
  <si>
    <t>J7Z5L3</t>
  </si>
  <si>
    <t>J7Z5L4</t>
  </si>
  <si>
    <t>J7Z5L5</t>
  </si>
  <si>
    <t>J7Z5L6</t>
  </si>
  <si>
    <t>J7Z5L7</t>
  </si>
  <si>
    <t>J7Z5L8</t>
  </si>
  <si>
    <t>J7Z5L9</t>
  </si>
  <si>
    <t>J7Z5M1</t>
  </si>
  <si>
    <t>J7Z5M2</t>
  </si>
  <si>
    <t>J7Z5M3</t>
  </si>
  <si>
    <t>J7Z5M4</t>
  </si>
  <si>
    <t>J7Z5M5</t>
  </si>
  <si>
    <t>J7Z5M6</t>
  </si>
  <si>
    <t>J7Z5M7</t>
  </si>
  <si>
    <t>J7Z5M8</t>
  </si>
  <si>
    <t>J7Z5M9</t>
  </si>
  <si>
    <t>J7Z5N1</t>
  </si>
  <si>
    <t>J7Z5N2</t>
  </si>
  <si>
    <t>J7Z5N3</t>
  </si>
  <si>
    <t>J7Z5N4</t>
  </si>
  <si>
    <t>J7Z5N5</t>
  </si>
  <si>
    <t>J7Z5N6</t>
  </si>
  <si>
    <t>J7Z5N7</t>
  </si>
  <si>
    <t>J7Z5N8</t>
  </si>
  <si>
    <t>J7Z5N9</t>
  </si>
  <si>
    <t>J7Z5P1</t>
  </si>
  <si>
    <t>J7Z5P2</t>
  </si>
  <si>
    <t>J7Z5P3</t>
  </si>
  <si>
    <t>J7Z5P4</t>
  </si>
  <si>
    <t>J7Z5P5</t>
  </si>
  <si>
    <t>J7Z5P6</t>
  </si>
  <si>
    <t>J7Z5P8</t>
  </si>
  <si>
    <t>J7Z5P9</t>
  </si>
  <si>
    <t>J7Z5R3</t>
  </si>
  <si>
    <t>J7Z5R5</t>
  </si>
  <si>
    <t>J7Z5R6</t>
  </si>
  <si>
    <t>J7Z5R7</t>
  </si>
  <si>
    <t>J7Z5S1</t>
  </si>
  <si>
    <t>J7Z5S2</t>
  </si>
  <si>
    <t>J7Z5S3</t>
  </si>
  <si>
    <t>J7Z5S4</t>
  </si>
  <si>
    <t>J7Z5S5</t>
  </si>
  <si>
    <t>J7Z5S6</t>
  </si>
  <si>
    <t>J7Z5S7</t>
  </si>
  <si>
    <t>J7Z5S8</t>
  </si>
  <si>
    <t>J7Z5S9</t>
  </si>
  <si>
    <t>J7Z5T1</t>
  </si>
  <si>
    <t>J7Z5T2</t>
  </si>
  <si>
    <t>J7Z5T3</t>
  </si>
  <si>
    <t>J7Z6B5</t>
  </si>
  <si>
    <t>J7Z6B8</t>
  </si>
  <si>
    <t>J7Z6B9</t>
  </si>
  <si>
    <t>J7Z6E5</t>
  </si>
  <si>
    <t>J7Z6E8</t>
  </si>
  <si>
    <t>J7Z6J2</t>
  </si>
  <si>
    <t>J7Z6N2</t>
  </si>
  <si>
    <t>J7Z6P9</t>
  </si>
  <si>
    <t>J7Z7G8</t>
  </si>
  <si>
    <t>J8B1A4</t>
  </si>
  <si>
    <t>J8B1G5</t>
  </si>
  <si>
    <t>J8B1G6</t>
  </si>
  <si>
    <t>J8B1G7</t>
  </si>
  <si>
    <t>J8B1G8</t>
  </si>
  <si>
    <t>J8B1J5</t>
  </si>
  <si>
    <t>J8B1J7</t>
  </si>
  <si>
    <t>J8B1J8</t>
  </si>
  <si>
    <t>J8B1J9</t>
  </si>
  <si>
    <t>J8B1K1</t>
  </si>
  <si>
    <t>J8B1K2</t>
  </si>
  <si>
    <t>J8B1K3</t>
  </si>
  <si>
    <t>J8B1P4</t>
  </si>
  <si>
    <t>J8B1P7</t>
  </si>
  <si>
    <t>J8B1P8</t>
  </si>
  <si>
    <t>J8B1P9</t>
  </si>
  <si>
    <t>J8B1R9</t>
  </si>
  <si>
    <t>J8B1S1</t>
  </si>
  <si>
    <t>J8C0M2</t>
  </si>
  <si>
    <t>J8C0M4</t>
  </si>
  <si>
    <t>J8C0M8</t>
  </si>
  <si>
    <t>J8C0N1</t>
  </si>
  <si>
    <t>J8C0N2</t>
  </si>
  <si>
    <t>J8C0N3</t>
  </si>
  <si>
    <t>J8C0N4</t>
  </si>
  <si>
    <t>J8C0N5</t>
  </si>
  <si>
    <t>J8C0N6</t>
  </si>
  <si>
    <t>J8C0N7</t>
  </si>
  <si>
    <t>J8C0N8</t>
  </si>
  <si>
    <t>J8C0P5</t>
  </si>
  <si>
    <t>J8C0P6</t>
  </si>
  <si>
    <t>J8C0P8</t>
  </si>
  <si>
    <t>J8C0P9</t>
  </si>
  <si>
    <t>J8E0A4</t>
  </si>
  <si>
    <t>J8E0A7</t>
  </si>
  <si>
    <t>J8E0A8</t>
  </si>
  <si>
    <t>J8E0B3</t>
  </si>
  <si>
    <t>J8E0C3</t>
  </si>
  <si>
    <t>J8E0G2</t>
  </si>
  <si>
    <t>J8E1C6</t>
  </si>
  <si>
    <t>J8E1C7</t>
  </si>
  <si>
    <t>J8E1C8</t>
  </si>
  <si>
    <t>J8E1C9</t>
  </si>
  <si>
    <t>J8E1E1</t>
  </si>
  <si>
    <t>J8E1E2</t>
  </si>
  <si>
    <t>J8E1G1</t>
  </si>
  <si>
    <t>J8E1G2</t>
  </si>
  <si>
    <t>J8E1G3</t>
  </si>
  <si>
    <t>J8E1G5</t>
  </si>
  <si>
    <t>J8E1G6</t>
  </si>
  <si>
    <t>J8E1G8</t>
  </si>
  <si>
    <t>J8E1H2</t>
  </si>
  <si>
    <t>J8E1H3</t>
  </si>
  <si>
    <t>J8E1H4</t>
  </si>
  <si>
    <t>J8E1H8</t>
  </si>
  <si>
    <t>J8E1J3</t>
  </si>
  <si>
    <t>J8E1K2</t>
  </si>
  <si>
    <t>J8E1K3</t>
  </si>
  <si>
    <t>J8E1K6</t>
  </si>
  <si>
    <t>J8E1K8</t>
  </si>
  <si>
    <t>J8E1K9</t>
  </si>
  <si>
    <t>J8E1L1</t>
  </si>
  <si>
    <t>J8E1L2</t>
  </si>
  <si>
    <t>J8E1N2</t>
  </si>
  <si>
    <t>J8E1N3</t>
  </si>
  <si>
    <t>J8E1N4</t>
  </si>
  <si>
    <t>J8E1N5</t>
  </si>
  <si>
    <t>J8E1N7</t>
  </si>
  <si>
    <t>J8E1N8</t>
  </si>
  <si>
    <t>J8E1R7</t>
  </si>
  <si>
    <t>J8E1R8</t>
  </si>
  <si>
    <t>J8E1R9</t>
  </si>
  <si>
    <t>J8E1S2</t>
  </si>
  <si>
    <t>J8E1S6</t>
  </si>
  <si>
    <t>J8E1S7</t>
  </si>
  <si>
    <t>J8E1T1</t>
  </si>
  <si>
    <t>J8E1T5</t>
  </si>
  <si>
    <t>J8E1T6</t>
  </si>
  <si>
    <t>J8E1T7</t>
  </si>
  <si>
    <t>J8E1V1</t>
  </si>
  <si>
    <t>J8E1V4</t>
  </si>
  <si>
    <t>J8E2K7</t>
  </si>
  <si>
    <t>J8E2R1</t>
  </si>
  <si>
    <t>J8E2R6</t>
  </si>
  <si>
    <t>J8E2R7</t>
  </si>
  <si>
    <t>J8E2R8</t>
  </si>
  <si>
    <t>J8E2S1</t>
  </si>
  <si>
    <t>J8E2S4</t>
  </si>
  <si>
    <t>J8E2S5</t>
  </si>
  <si>
    <t>J8E2S7</t>
  </si>
  <si>
    <t>J8E2T1</t>
  </si>
  <si>
    <t>J8E2X3</t>
  </si>
  <si>
    <t>J8E2X5</t>
  </si>
  <si>
    <t>J8E2X8</t>
  </si>
  <si>
    <t>J8E2Z7</t>
  </si>
  <si>
    <t>J8E2Z9</t>
  </si>
  <si>
    <t>J8E3A4</t>
  </si>
  <si>
    <t>J8E3A5</t>
  </si>
  <si>
    <t>J8E3A6</t>
  </si>
  <si>
    <t>J8E3A7</t>
  </si>
  <si>
    <t>J8E3A8</t>
  </si>
  <si>
    <t>J8E3B1</t>
  </si>
  <si>
    <t>J8E3B5</t>
  </si>
  <si>
    <t>J8E3B6</t>
  </si>
  <si>
    <t>J8E3B7</t>
  </si>
  <si>
    <t>J8E3B8</t>
  </si>
  <si>
    <t>J8E3B9</t>
  </si>
  <si>
    <t>J8E3C2</t>
  </si>
  <si>
    <t>J8E3C3</t>
  </si>
  <si>
    <t>J8E3C4</t>
  </si>
  <si>
    <t>J8E3C5</t>
  </si>
  <si>
    <t>J8E3C6</t>
  </si>
  <si>
    <t>J8E3C7</t>
  </si>
  <si>
    <t>J8E3C8</t>
  </si>
  <si>
    <t>J8E3E6</t>
  </si>
  <si>
    <t>J8E3E7</t>
  </si>
  <si>
    <t>J8E3E8</t>
  </si>
  <si>
    <t>J8E3H6</t>
  </si>
  <si>
    <t>J8E3H8</t>
  </si>
  <si>
    <t>J8E3J1</t>
  </si>
  <si>
    <t>J8E3J2</t>
  </si>
  <si>
    <t>J8E3J3</t>
  </si>
  <si>
    <t>J8E3J4</t>
  </si>
  <si>
    <t>J8E3J5</t>
  </si>
  <si>
    <t>J8E3J6</t>
  </si>
  <si>
    <t>J8E3J7</t>
  </si>
  <si>
    <t>J8E3J9</t>
  </si>
  <si>
    <t>J8E3K3</t>
  </si>
  <si>
    <t>J8E3K4</t>
  </si>
  <si>
    <t>J8E3K6</t>
  </si>
  <si>
    <t>J8E3K7</t>
  </si>
  <si>
    <t>J8E3K8</t>
  </si>
  <si>
    <t>J8E3L8</t>
  </si>
  <si>
    <t>J8E3L9</t>
  </si>
  <si>
    <t>J8E3M1</t>
  </si>
  <si>
    <t>J8E3M2</t>
  </si>
  <si>
    <t>J8E3M3</t>
  </si>
  <si>
    <t>J8H0K8</t>
  </si>
  <si>
    <t>J8H1C2</t>
  </si>
  <si>
    <t>J8H1C4</t>
  </si>
  <si>
    <t>J8H1C6</t>
  </si>
  <si>
    <t>J8H1E6</t>
  </si>
  <si>
    <t>J8H1E8</t>
  </si>
  <si>
    <t>J8H1E9</t>
  </si>
  <si>
    <t>J8H1H1</t>
  </si>
  <si>
    <t>J8H1H2</t>
  </si>
  <si>
    <t>J8H1H8</t>
  </si>
  <si>
    <t>J8H1H9</t>
  </si>
  <si>
    <t>J8H1J1</t>
  </si>
  <si>
    <t>J8H1J2</t>
  </si>
  <si>
    <t>J8H1J3</t>
  </si>
  <si>
    <t>J8H1J4</t>
  </si>
  <si>
    <t>J8H1J6</t>
  </si>
  <si>
    <t>J8H1K4</t>
  </si>
  <si>
    <t>J8H1K5</t>
  </si>
  <si>
    <t>J8H1K6</t>
  </si>
  <si>
    <t>J8H1K7</t>
  </si>
  <si>
    <t>J8H1K8</t>
  </si>
  <si>
    <t>J8H1K9</t>
  </si>
  <si>
    <t>J8H1L9</t>
  </si>
  <si>
    <t>J8H1M1</t>
  </si>
  <si>
    <t>J8H1M2</t>
  </si>
  <si>
    <t>J8H1M3</t>
  </si>
  <si>
    <t>J8H1M4</t>
  </si>
  <si>
    <t>J8H1M5</t>
  </si>
  <si>
    <t>J8H1M6</t>
  </si>
  <si>
    <t>J8H1N7</t>
  </si>
  <si>
    <t>J8H1N8</t>
  </si>
  <si>
    <t>J8H1N9</t>
  </si>
  <si>
    <t>J8H1P1</t>
  </si>
  <si>
    <t>J8H1P3</t>
  </si>
  <si>
    <t>J8H1P4</t>
  </si>
  <si>
    <t>J8H1R2</t>
  </si>
  <si>
    <t>J8H1R3</t>
  </si>
  <si>
    <t>J8H1R4</t>
  </si>
  <si>
    <t>J8H1R5</t>
  </si>
  <si>
    <t>J8H1R6</t>
  </si>
  <si>
    <t>J8H1R7</t>
  </si>
  <si>
    <t>J8H1R9</t>
  </si>
  <si>
    <t>J8H1S4</t>
  </si>
  <si>
    <t>J8H1S5</t>
  </si>
  <si>
    <t>J8H1S6</t>
  </si>
  <si>
    <t>J8H1S7</t>
  </si>
  <si>
    <t>J8H1T2</t>
  </si>
  <si>
    <t>J8H1T4</t>
  </si>
  <si>
    <t>J8H1T5</t>
  </si>
  <si>
    <t>J8H1T6</t>
  </si>
  <si>
    <t>J8H1T9</t>
  </si>
  <si>
    <t>J8H1V2</t>
  </si>
  <si>
    <t>J8H1V3</t>
  </si>
  <si>
    <t>J8H1V5</t>
  </si>
  <si>
    <t>J8H1V6</t>
  </si>
  <si>
    <t>J8H1V7</t>
  </si>
  <si>
    <t>J8H1V8</t>
  </si>
  <si>
    <t>J8H1W2</t>
  </si>
  <si>
    <t>J8H1W5</t>
  </si>
  <si>
    <t>J8H1X2</t>
  </si>
  <si>
    <t>J8H1X4</t>
  </si>
  <si>
    <t>J8H1X6</t>
  </si>
  <si>
    <t>J8H1X7</t>
  </si>
  <si>
    <t>J8H1X8</t>
  </si>
  <si>
    <t>J8H1Y1</t>
  </si>
  <si>
    <t>J8H1Y2</t>
  </si>
  <si>
    <t>J8H1Y3</t>
  </si>
  <si>
    <t>J8H1Y4</t>
  </si>
  <si>
    <t>J8H1Y5</t>
  </si>
  <si>
    <t>J8H1Y6</t>
  </si>
  <si>
    <t>J8H1Y7</t>
  </si>
  <si>
    <t>J8H1Y8</t>
  </si>
  <si>
    <t>J8H1Y9</t>
  </si>
  <si>
    <t>J8H1Z3</t>
  </si>
  <si>
    <t>J8H1Z5</t>
  </si>
  <si>
    <t>J8H1Z9</t>
  </si>
  <si>
    <t>J8H2A1</t>
  </si>
  <si>
    <t>J8H2A6</t>
  </si>
  <si>
    <t>J8H2A7</t>
  </si>
  <si>
    <t>J8H2A8</t>
  </si>
  <si>
    <t>J8H2A9</t>
  </si>
  <si>
    <t>J8H2B1</t>
  </si>
  <si>
    <t>J8H2B2</t>
  </si>
  <si>
    <t>J8H2B3</t>
  </si>
  <si>
    <t>J8H2B4</t>
  </si>
  <si>
    <t>J8H2B5</t>
  </si>
  <si>
    <t>J8H2B6</t>
  </si>
  <si>
    <t>J8H2C1</t>
  </si>
  <si>
    <t>J8H2C2</t>
  </si>
  <si>
    <t>J8H2C3</t>
  </si>
  <si>
    <t>J8H2C4</t>
  </si>
  <si>
    <t>J8H2C6</t>
  </si>
  <si>
    <t>J8H2E5</t>
  </si>
  <si>
    <t>J8H2E6</t>
  </si>
  <si>
    <t>J8H2E7</t>
  </si>
  <si>
    <t>J8H2E8</t>
  </si>
  <si>
    <t>J8H2G5</t>
  </si>
  <si>
    <t>J8H2G6</t>
  </si>
  <si>
    <t>J8H2G7</t>
  </si>
  <si>
    <t>J8H2H1</t>
  </si>
  <si>
    <t>J8H2H2</t>
  </si>
  <si>
    <t>J8H2H4</t>
  </si>
  <si>
    <t>J8H2H5</t>
  </si>
  <si>
    <t>J8H2J1</t>
  </si>
  <si>
    <t>J8H2J3</t>
  </si>
  <si>
    <t>J8H2J4</t>
  </si>
  <si>
    <t>J8H2J7</t>
  </si>
  <si>
    <t>J8H2J8</t>
  </si>
  <si>
    <t>J8H2K8</t>
  </si>
  <si>
    <t>J8H2K9</t>
  </si>
  <si>
    <t>J8H2L2</t>
  </si>
  <si>
    <t>J8H2L3</t>
  </si>
  <si>
    <t>J8H2L4</t>
  </si>
  <si>
    <t>J8H2L7</t>
  </si>
  <si>
    <t>J8H2N8</t>
  </si>
  <si>
    <t>J8H2N9</t>
  </si>
  <si>
    <t>J8H2P9</t>
  </si>
  <si>
    <t>J8H2R1</t>
  </si>
  <si>
    <t>J8H2R7</t>
  </si>
  <si>
    <t>J8H2R8</t>
  </si>
  <si>
    <t>J8H2V9</t>
  </si>
  <si>
    <t>J8H2W3</t>
  </si>
  <si>
    <t>J8H2W4</t>
  </si>
  <si>
    <t>J8H2W5</t>
  </si>
  <si>
    <t>J8H2W6</t>
  </si>
  <si>
    <t>J8H2W7</t>
  </si>
  <si>
    <t>J8H2X3</t>
  </si>
  <si>
    <t>J8H2X4</t>
  </si>
  <si>
    <t>J8H2X5</t>
  </si>
  <si>
    <t>J8H2X6</t>
  </si>
  <si>
    <t>J8H2X7</t>
  </si>
  <si>
    <t>J8H2Z5</t>
  </si>
  <si>
    <t>J8H2Z6</t>
  </si>
  <si>
    <t>J8H2Z8</t>
  </si>
  <si>
    <t>J8H3A1</t>
  </si>
  <si>
    <t>J8H3A2</t>
  </si>
  <si>
    <t>J8H3A3</t>
  </si>
  <si>
    <t>J8H3A4</t>
  </si>
  <si>
    <t>J8H3A5</t>
  </si>
  <si>
    <t>J8H3A9</t>
  </si>
  <si>
    <t>J8H3B1</t>
  </si>
  <si>
    <t>J8H3B2</t>
  </si>
  <si>
    <t>J8H3B3</t>
  </si>
  <si>
    <t>J8H3B4</t>
  </si>
  <si>
    <t>J8H3B5</t>
  </si>
  <si>
    <t>J8H3C4</t>
  </si>
  <si>
    <t>J8H3C5</t>
  </si>
  <si>
    <t>J8H3C6</t>
  </si>
  <si>
    <t>J8H3C7</t>
  </si>
  <si>
    <t>J8H3G2</t>
  </si>
  <si>
    <t>J8H3K9</t>
  </si>
  <si>
    <t>J8H3L3</t>
  </si>
  <si>
    <t>J8H3M3</t>
  </si>
  <si>
    <t>J8H3M4</t>
  </si>
  <si>
    <t>J8H3M5</t>
  </si>
  <si>
    <t>J8H3M6</t>
  </si>
  <si>
    <t>J8H3M8</t>
  </si>
  <si>
    <t>J8H3N5</t>
  </si>
  <si>
    <t>J8H3N6</t>
  </si>
  <si>
    <t>J8H3R1</t>
  </si>
  <si>
    <t>J8H3R2</t>
  </si>
  <si>
    <t>J8H3R3</t>
  </si>
  <si>
    <t>J8H3R4</t>
  </si>
  <si>
    <t>J8H3R5</t>
  </si>
  <si>
    <t>J8H3R6</t>
  </si>
  <si>
    <t>J8H3R7</t>
  </si>
  <si>
    <t>J8H3R9</t>
  </si>
  <si>
    <t>J8H3S3</t>
  </si>
  <si>
    <t>J8H3S4</t>
  </si>
  <si>
    <t>J8H3S6</t>
  </si>
  <si>
    <t>J8H3S7</t>
  </si>
  <si>
    <t>J8H3S8</t>
  </si>
  <si>
    <t>J8H3S9</t>
  </si>
  <si>
    <t>J8H3T1</t>
  </si>
  <si>
    <t>J8H3T2</t>
  </si>
  <si>
    <t>J8H3T4</t>
  </si>
  <si>
    <t>J8H3T5</t>
  </si>
  <si>
    <t>J8H3T6</t>
  </si>
  <si>
    <t>J8H3T7</t>
  </si>
  <si>
    <t>J8H3V1</t>
  </si>
  <si>
    <t>J8H3V2</t>
  </si>
  <si>
    <t>J8H3V4</t>
  </si>
  <si>
    <t>J8H3Z4</t>
  </si>
  <si>
    <t>J8H3Z5</t>
  </si>
  <si>
    <t>J8H4B7</t>
  </si>
  <si>
    <t>J8H4C3</t>
  </si>
  <si>
    <t>J8H4C4</t>
  </si>
  <si>
    <t>J8H4H6</t>
  </si>
  <si>
    <t>J8H4J3</t>
  </si>
  <si>
    <t>J8H4J4</t>
  </si>
  <si>
    <t>J8H4J5</t>
  </si>
  <si>
    <t>J8H4K1</t>
  </si>
  <si>
    <t>J8H4L2</t>
  </si>
  <si>
    <t>J8H4M8</t>
  </si>
  <si>
    <t>J8H4N2</t>
  </si>
  <si>
    <t>J8H4N5</t>
  </si>
  <si>
    <t>J8H4N7</t>
  </si>
  <si>
    <t>J8L1A2</t>
  </si>
  <si>
    <t>J8L1A3</t>
  </si>
  <si>
    <t>J8L1A4</t>
  </si>
  <si>
    <t>J8L1A5</t>
  </si>
  <si>
    <t>J8L1A6</t>
  </si>
  <si>
    <t>J8L1A7</t>
  </si>
  <si>
    <t>J8L1A8</t>
  </si>
  <si>
    <t>J8L1A9</t>
  </si>
  <si>
    <t>J8L1B6</t>
  </si>
  <si>
    <t>J8L1B7</t>
  </si>
  <si>
    <t>J8L1B8</t>
  </si>
  <si>
    <t>J8L1B9</t>
  </si>
  <si>
    <t>J8L1C1</t>
  </si>
  <si>
    <t>J8L1C8</t>
  </si>
  <si>
    <t>J8L1C9</t>
  </si>
  <si>
    <t>J8L1E3</t>
  </si>
  <si>
    <t>J8L1E4</t>
  </si>
  <si>
    <t>J8L1E5</t>
  </si>
  <si>
    <t>J8L1E6</t>
  </si>
  <si>
    <t>J8L1E7</t>
  </si>
  <si>
    <t>J8L1E8</t>
  </si>
  <si>
    <t>J8L1G1</t>
  </si>
  <si>
    <t>J8L1G3</t>
  </si>
  <si>
    <t>J8L2E7</t>
  </si>
  <si>
    <t>J8L2E9</t>
  </si>
  <si>
    <t>J8L2G1</t>
  </si>
  <si>
    <t>J8L2G2</t>
  </si>
  <si>
    <t>J8L2G3</t>
  </si>
  <si>
    <t>J8L2G4</t>
  </si>
  <si>
    <t>J8L2G5</t>
  </si>
  <si>
    <t>J8L2G6</t>
  </si>
  <si>
    <t>J8L2G7</t>
  </si>
  <si>
    <t>J8L2G8</t>
  </si>
  <si>
    <t>J8L2J1</t>
  </si>
  <si>
    <t>J8L2J2</t>
  </si>
  <si>
    <t>J8L2J3</t>
  </si>
  <si>
    <t>J8L2J4</t>
  </si>
  <si>
    <t>J8L2J5</t>
  </si>
  <si>
    <t>J8L2J6</t>
  </si>
  <si>
    <t>J8L2J7</t>
  </si>
  <si>
    <t>J8L2J8</t>
  </si>
  <si>
    <t>J8L2J9</t>
  </si>
  <si>
    <t>J8L2K1</t>
  </si>
  <si>
    <t>J8L2K2</t>
  </si>
  <si>
    <t>J8L2K3</t>
  </si>
  <si>
    <t>J8L2K6</t>
  </si>
  <si>
    <t>J8L2K7</t>
  </si>
  <si>
    <t>J8L2K8</t>
  </si>
  <si>
    <t>J8L2K9</t>
  </si>
  <si>
    <t>J8L2L1</t>
  </si>
  <si>
    <t>J8L2L7</t>
  </si>
  <si>
    <t>J8L2L9</t>
  </si>
  <si>
    <t>J8L3B6</t>
  </si>
  <si>
    <t>J8M0A2</t>
  </si>
  <si>
    <t>J8M1A6</t>
  </si>
  <si>
    <t>J8M1A7</t>
  </si>
  <si>
    <t>J8M1A8</t>
  </si>
  <si>
    <t>J8M1A9</t>
  </si>
  <si>
    <t>J8M1B1</t>
  </si>
  <si>
    <t>J8M1B2</t>
  </si>
  <si>
    <t>J8M1B3</t>
  </si>
  <si>
    <t>J8M1B4</t>
  </si>
  <si>
    <t>J8M1B5</t>
  </si>
  <si>
    <t>J8M1B6</t>
  </si>
  <si>
    <t>J8M1B7</t>
  </si>
  <si>
    <t>J8M1B8</t>
  </si>
  <si>
    <t>J8M1B9</t>
  </si>
  <si>
    <t>J8M1C1</t>
  </si>
  <si>
    <t>J8M1C3</t>
  </si>
  <si>
    <t>J8M1C4</t>
  </si>
  <si>
    <t>J8M1C8</t>
  </si>
  <si>
    <t>J8M1E7</t>
  </si>
  <si>
    <t>J8M1E8</t>
  </si>
  <si>
    <t>J8M1E9</t>
  </si>
  <si>
    <t>J8M1K1</t>
  </si>
  <si>
    <t>J8M1R4</t>
  </si>
  <si>
    <t>J8M1V5</t>
  </si>
  <si>
    <t>J8M1Y7</t>
  </si>
  <si>
    <t>J8M1Y8</t>
  </si>
  <si>
    <t>J8M2B9</t>
  </si>
  <si>
    <t>J8M2E4</t>
  </si>
  <si>
    <t>J8N0A7</t>
  </si>
  <si>
    <t>J8N7C4</t>
  </si>
  <si>
    <t>J8N7C5</t>
  </si>
  <si>
    <t>J8N7E2</t>
  </si>
  <si>
    <t>J8N7E5</t>
  </si>
  <si>
    <t>J8N7E7</t>
  </si>
  <si>
    <t>J8N7E9</t>
  </si>
  <si>
    <t>J8N7G5</t>
  </si>
  <si>
    <t>J8N7G6</t>
  </si>
  <si>
    <t>J8N7H1</t>
  </si>
  <si>
    <t>J8N7H2</t>
  </si>
  <si>
    <t>J8N7H6</t>
  </si>
  <si>
    <t>J8N7H9</t>
  </si>
  <si>
    <t>J8N7J1</t>
  </si>
  <si>
    <t>J8N7M9</t>
  </si>
  <si>
    <t>J8P0A1</t>
  </si>
  <si>
    <t>J8P0A2</t>
  </si>
  <si>
    <t>J8P0A3</t>
  </si>
  <si>
    <t>J8P0A4</t>
  </si>
  <si>
    <t>J8P0A5</t>
  </si>
  <si>
    <t>J8P0A6</t>
  </si>
  <si>
    <t>J8P0A7</t>
  </si>
  <si>
    <t>J8P0A8</t>
  </si>
  <si>
    <t>J8P0A9</t>
  </si>
  <si>
    <t>J8P0B4</t>
  </si>
  <si>
    <t>J8P0B5</t>
  </si>
  <si>
    <t>J8P0B6</t>
  </si>
  <si>
    <t>J8P0B7</t>
  </si>
  <si>
    <t>J8P0C1</t>
  </si>
  <si>
    <t>J8P0C2</t>
  </si>
  <si>
    <t>J8P0C3</t>
  </si>
  <si>
    <t>J8P0C5</t>
  </si>
  <si>
    <t>J8P0C6</t>
  </si>
  <si>
    <t>J8P0E2</t>
  </si>
  <si>
    <t>J8P0E3</t>
  </si>
  <si>
    <t>J8P0E4</t>
  </si>
  <si>
    <t>J8P0E8</t>
  </si>
  <si>
    <t>J8P1A1</t>
  </si>
  <si>
    <t>J8P1A2</t>
  </si>
  <si>
    <t>J8P1A3</t>
  </si>
  <si>
    <t>J8P1A6</t>
  </si>
  <si>
    <t>J8P1A7</t>
  </si>
  <si>
    <t>J8P1A8</t>
  </si>
  <si>
    <t>J8P1B3</t>
  </si>
  <si>
    <t>J8P1B4</t>
  </si>
  <si>
    <t>J8P1B7</t>
  </si>
  <si>
    <t>J8P1B8</t>
  </si>
  <si>
    <t>J8P1G6</t>
  </si>
  <si>
    <t>J8P1G8</t>
  </si>
  <si>
    <t>J8P1H1</t>
  </si>
  <si>
    <t>J8P1H2</t>
  </si>
  <si>
    <t>J8P1H3</t>
  </si>
  <si>
    <t>J8P1H4</t>
  </si>
  <si>
    <t>J8P1H5</t>
  </si>
  <si>
    <t>J8P1H6</t>
  </si>
  <si>
    <t>J8P1H7</t>
  </si>
  <si>
    <t>J8P1H8</t>
  </si>
  <si>
    <t>J8P1H9</t>
  </si>
  <si>
    <t>J8P1J3</t>
  </si>
  <si>
    <t>J8P1J6</t>
  </si>
  <si>
    <t>J8P1J7</t>
  </si>
  <si>
    <t>J8P1J8</t>
  </si>
  <si>
    <t>J8P1J9</t>
  </si>
  <si>
    <t>J8P1K1</t>
  </si>
  <si>
    <t>J8P1K2</t>
  </si>
  <si>
    <t>J8P1L1</t>
  </si>
  <si>
    <t>J8P1L5</t>
  </si>
  <si>
    <t>J8P1N5</t>
  </si>
  <si>
    <t>J8P1N6</t>
  </si>
  <si>
    <t>J8P1N7</t>
  </si>
  <si>
    <t>J8P1N8</t>
  </si>
  <si>
    <t>J8P1N9</t>
  </si>
  <si>
    <t>J8P1P1</t>
  </si>
  <si>
    <t>J8P1P2</t>
  </si>
  <si>
    <t>J8P1P3</t>
  </si>
  <si>
    <t>J8P1P4</t>
  </si>
  <si>
    <t>J8P1P5</t>
  </si>
  <si>
    <t>J8P1P6</t>
  </si>
  <si>
    <t>J8P1P7</t>
  </si>
  <si>
    <t>J8P1P8</t>
  </si>
  <si>
    <t>J8P1R8</t>
  </si>
  <si>
    <t>J8P1R9</t>
  </si>
  <si>
    <t>J8P1S2</t>
  </si>
  <si>
    <t>J8P1S3</t>
  </si>
  <si>
    <t>J8P1S4</t>
  </si>
  <si>
    <t>J8P1S5</t>
  </si>
  <si>
    <t>J8P1S6</t>
  </si>
  <si>
    <t>J8P1S8</t>
  </si>
  <si>
    <t>J8P1S9</t>
  </si>
  <si>
    <t>J8P1T1</t>
  </si>
  <si>
    <t>J8P1T2</t>
  </si>
  <si>
    <t>J8P1T3</t>
  </si>
  <si>
    <t>J8P1T4</t>
  </si>
  <si>
    <t>J8P1T5</t>
  </si>
  <si>
    <t>J8P1T6</t>
  </si>
  <si>
    <t>J8P1T7</t>
  </si>
  <si>
    <t>J8P1T8</t>
  </si>
  <si>
    <t>J8P1T9</t>
  </si>
  <si>
    <t>J8P1V2</t>
  </si>
  <si>
    <t>J8P1V3</t>
  </si>
  <si>
    <t>J8P1V5</t>
  </si>
  <si>
    <t>J8P1V6</t>
  </si>
  <si>
    <t>J8P1V7</t>
  </si>
  <si>
    <t>J8P1V8</t>
  </si>
  <si>
    <t>J8P1V9</t>
  </si>
  <si>
    <t>J8P1W1</t>
  </si>
  <si>
    <t>J8P1W4</t>
  </si>
  <si>
    <t>J8P1W7</t>
  </si>
  <si>
    <t>J8P1W8</t>
  </si>
  <si>
    <t>J8P1W9</t>
  </si>
  <si>
    <t>J8P1X1</t>
  </si>
  <si>
    <t>J8P1X2</t>
  </si>
  <si>
    <t>J8P1X3</t>
  </si>
  <si>
    <t>J8P1X4</t>
  </si>
  <si>
    <t>J8P1Y3</t>
  </si>
  <si>
    <t>J8P1Y5</t>
  </si>
  <si>
    <t>J8P1Y6</t>
  </si>
  <si>
    <t>J8P1Y7</t>
  </si>
  <si>
    <t>J8P1Y8</t>
  </si>
  <si>
    <t>J8P1Y9</t>
  </si>
  <si>
    <t>J8P1Z1</t>
  </si>
  <si>
    <t>J8P1Z2</t>
  </si>
  <si>
    <t>J8P1Z4</t>
  </si>
  <si>
    <t>J8P1Z5</t>
  </si>
  <si>
    <t>J8P1Z6</t>
  </si>
  <si>
    <t>J8P1Z7</t>
  </si>
  <si>
    <t>J8P1Z8</t>
  </si>
  <si>
    <t>J8P1Z9</t>
  </si>
  <si>
    <t>J8P2A1</t>
  </si>
  <si>
    <t>J8P2A2</t>
  </si>
  <si>
    <t>J8P2A3</t>
  </si>
  <si>
    <t>J8P2A4</t>
  </si>
  <si>
    <t>J8P2A5</t>
  </si>
  <si>
    <t>J8P2A6</t>
  </si>
  <si>
    <t>J8P2A7</t>
  </si>
  <si>
    <t>J8P2A8</t>
  </si>
  <si>
    <t>J8P2B1</t>
  </si>
  <si>
    <t>J8P2B4</t>
  </si>
  <si>
    <t>J8P2B5</t>
  </si>
  <si>
    <t>J8P2B8</t>
  </si>
  <si>
    <t>J8P2B9</t>
  </si>
  <si>
    <t>J8P2C1</t>
  </si>
  <si>
    <t>J8P2C2</t>
  </si>
  <si>
    <t>J8P2C3</t>
  </si>
  <si>
    <t>J8P2C6</t>
  </si>
  <si>
    <t>J8P2C7</t>
  </si>
  <si>
    <t>J8P2C8</t>
  </si>
  <si>
    <t>J8P2E1</t>
  </si>
  <si>
    <t>J8P2E4</t>
  </si>
  <si>
    <t>J8P2E6</t>
  </si>
  <si>
    <t>J8P2E7</t>
  </si>
  <si>
    <t>J8P2E8</t>
  </si>
  <si>
    <t>J8P2E9</t>
  </si>
  <si>
    <t>J8P2G1</t>
  </si>
  <si>
    <t>J8P2G2</t>
  </si>
  <si>
    <t>J8P2G3</t>
  </si>
  <si>
    <t>J8P2G4</t>
  </si>
  <si>
    <t>J8P2G5</t>
  </si>
  <si>
    <t>J8P2G6</t>
  </si>
  <si>
    <t>J8P2G8</t>
  </si>
  <si>
    <t>J8P2H5</t>
  </si>
  <si>
    <t>J8P2H6</t>
  </si>
  <si>
    <t>J8P2H7</t>
  </si>
  <si>
    <t>J8P2H8</t>
  </si>
  <si>
    <t>J8P2H9</t>
  </si>
  <si>
    <t>J8P2J1</t>
  </si>
  <si>
    <t>J8P2J2</t>
  </si>
  <si>
    <t>J8P2J3</t>
  </si>
  <si>
    <t>J8P2J4</t>
  </si>
  <si>
    <t>J8P2J5</t>
  </si>
  <si>
    <t>J8P2J6</t>
  </si>
  <si>
    <t>J8P2J7</t>
  </si>
  <si>
    <t>J8P2J8</t>
  </si>
  <si>
    <t>J8P2J9</t>
  </si>
  <si>
    <t>J8P2K1</t>
  </si>
  <si>
    <t>J8P2K2</t>
  </si>
  <si>
    <t>J8P2K3</t>
  </si>
  <si>
    <t>J8P2K4</t>
  </si>
  <si>
    <t>J8P2K6</t>
  </si>
  <si>
    <t>J8P2K7</t>
  </si>
  <si>
    <t>J8P2K9</t>
  </si>
  <si>
    <t>J8P2L1</t>
  </si>
  <si>
    <t>J8P2L2</t>
  </si>
  <si>
    <t>J8P2L3</t>
  </si>
  <si>
    <t>J8P4E1</t>
  </si>
  <si>
    <t>J8P4E3</t>
  </si>
  <si>
    <t>J8P4E5</t>
  </si>
  <si>
    <t>J8P4E6</t>
  </si>
  <si>
    <t>J8P4E7</t>
  </si>
  <si>
    <t>J8P4E8</t>
  </si>
  <si>
    <t>J8P4E9</t>
  </si>
  <si>
    <t>J8P4G1</t>
  </si>
  <si>
    <t>J8P4G2</t>
  </si>
  <si>
    <t>J8P4G3</t>
  </si>
  <si>
    <t>J8P4G4</t>
  </si>
  <si>
    <t>J8P4G6</t>
  </si>
  <si>
    <t>J8P4N6</t>
  </si>
  <si>
    <t>J8P4N7</t>
  </si>
  <si>
    <t>J8P4T7</t>
  </si>
  <si>
    <t>J8P4T8</t>
  </si>
  <si>
    <t>J8P4T9</t>
  </si>
  <si>
    <t>J8P4V1</t>
  </si>
  <si>
    <t>J8P4V2</t>
  </si>
  <si>
    <t>J8P4V3</t>
  </si>
  <si>
    <t>J8P4V4</t>
  </si>
  <si>
    <t>J8P4V5</t>
  </si>
  <si>
    <t>J8P4V6</t>
  </si>
  <si>
    <t>J8P4V7</t>
  </si>
  <si>
    <t>J8P4V9</t>
  </si>
  <si>
    <t>J8P4W1</t>
  </si>
  <si>
    <t>J8P4W3</t>
  </si>
  <si>
    <t>J8P6J6</t>
  </si>
  <si>
    <t>J8P6K9</t>
  </si>
  <si>
    <t>J8P6L4</t>
  </si>
  <si>
    <t>J8P6M5</t>
  </si>
  <si>
    <t>J8P6M8</t>
  </si>
  <si>
    <t>J8P6M9</t>
  </si>
  <si>
    <t>J8P6N1</t>
  </si>
  <si>
    <t>J8P6N2</t>
  </si>
  <si>
    <t>J8P6N3</t>
  </si>
  <si>
    <t>J8P6N4</t>
  </si>
  <si>
    <t>J8P6N5</t>
  </si>
  <si>
    <t>J8P6N6</t>
  </si>
  <si>
    <t>J8P6N7</t>
  </si>
  <si>
    <t>J8P6N8</t>
  </si>
  <si>
    <t>J8P6N9</t>
  </si>
  <si>
    <t>J8P6P1</t>
  </si>
  <si>
    <t>J8P6P2</t>
  </si>
  <si>
    <t>J8P6P6</t>
  </si>
  <si>
    <t>J8P6P7</t>
  </si>
  <si>
    <t>J8P6P8</t>
  </si>
  <si>
    <t>J8P6P9</t>
  </si>
  <si>
    <t>J8P6R1</t>
  </si>
  <si>
    <t>J8P6R2</t>
  </si>
  <si>
    <t>J8P6R3</t>
  </si>
  <si>
    <t>J8P6R4</t>
  </si>
  <si>
    <t>J8P6R9</t>
  </si>
  <si>
    <t>J8P6S1</t>
  </si>
  <si>
    <t>J8P6S2</t>
  </si>
  <si>
    <t>J8P6S3</t>
  </si>
  <si>
    <t>J8P6S4</t>
  </si>
  <si>
    <t>J8P6S6</t>
  </si>
  <si>
    <t>J8P6S7</t>
  </si>
  <si>
    <t>J8P6S8</t>
  </si>
  <si>
    <t>J8P6S9</t>
  </si>
  <si>
    <t>J8P6T1</t>
  </si>
  <si>
    <t>J8P6T3</t>
  </si>
  <si>
    <t>J8P6T4</t>
  </si>
  <si>
    <t>J8P6T5</t>
  </si>
  <si>
    <t>J8P6T6</t>
  </si>
  <si>
    <t>J8P6T7</t>
  </si>
  <si>
    <t>J8P6V2</t>
  </si>
  <si>
    <t>J8P6V3</t>
  </si>
  <si>
    <t>J8P6V4</t>
  </si>
  <si>
    <t>J8P6V5</t>
  </si>
  <si>
    <t>J8P6V6</t>
  </si>
  <si>
    <t>J8P6V7</t>
  </si>
  <si>
    <t>J8P6V8</t>
  </si>
  <si>
    <t>J8P6V9</t>
  </si>
  <si>
    <t>J8P6W6</t>
  </si>
  <si>
    <t>J8P6W7</t>
  </si>
  <si>
    <t>J8P6W8</t>
  </si>
  <si>
    <t>J8P6W9</t>
  </si>
  <si>
    <t>J8P6X2</t>
  </si>
  <si>
    <t>J8P6X3</t>
  </si>
  <si>
    <t>J8P6X4</t>
  </si>
  <si>
    <t>J8P6X6</t>
  </si>
  <si>
    <t>J8P6X7</t>
  </si>
  <si>
    <t>J8P6Y1</t>
  </si>
  <si>
    <t>J8P6Y2</t>
  </si>
  <si>
    <t>J8P6Y3</t>
  </si>
  <si>
    <t>J8P6Y4</t>
  </si>
  <si>
    <t>J8P6Y6</t>
  </si>
  <si>
    <t>J8P6Y7</t>
  </si>
  <si>
    <t>J8P6Y8</t>
  </si>
  <si>
    <t>J8P6Y9</t>
  </si>
  <si>
    <t>J8P6Z1</t>
  </si>
  <si>
    <t>J8P6Z2</t>
  </si>
  <si>
    <t>J8P6Z3</t>
  </si>
  <si>
    <t>J8P6Z4</t>
  </si>
  <si>
    <t>J8P6Z5</t>
  </si>
  <si>
    <t>J8P6Z7</t>
  </si>
  <si>
    <t>J8P6Z9</t>
  </si>
  <si>
    <t>J8P7A4</t>
  </si>
  <si>
    <t>J8P7A5</t>
  </si>
  <si>
    <t>J8P7A7</t>
  </si>
  <si>
    <t>J8P7A8</t>
  </si>
  <si>
    <t>J8P7A9</t>
  </si>
  <si>
    <t>J8P7B3</t>
  </si>
  <si>
    <t>J8P7B5</t>
  </si>
  <si>
    <t>J8P7B6</t>
  </si>
  <si>
    <t>J8P7B7</t>
  </si>
  <si>
    <t>J8P7B8</t>
  </si>
  <si>
    <t>J8P7B9</t>
  </si>
  <si>
    <t>J8P7C2</t>
  </si>
  <si>
    <t>J8P7C7</t>
  </si>
  <si>
    <t>J8P7C8</t>
  </si>
  <si>
    <t>J8P7C9</t>
  </si>
  <si>
    <t>J8P7E2</t>
  </si>
  <si>
    <t>J8P7E5</t>
  </si>
  <si>
    <t>J8P7E6</t>
  </si>
  <si>
    <t>J8P7E7</t>
  </si>
  <si>
    <t>J8P7E8</t>
  </si>
  <si>
    <t>J8P7G2</t>
  </si>
  <si>
    <t>J8P7G5</t>
  </si>
  <si>
    <t>J8P7G6</t>
  </si>
  <si>
    <t>J8P7G8</t>
  </si>
  <si>
    <t>J8P7H4</t>
  </si>
  <si>
    <t>J8P7H5</t>
  </si>
  <si>
    <t>J8P7H6</t>
  </si>
  <si>
    <t>J8P7H7</t>
  </si>
  <si>
    <t>J8P7H8</t>
  </si>
  <si>
    <t>J8P7J1</t>
  </si>
  <si>
    <t>J8P7J3</t>
  </si>
  <si>
    <t>J8P7J4</t>
  </si>
  <si>
    <t>J8P7J5</t>
  </si>
  <si>
    <t>J8P7J6</t>
  </si>
  <si>
    <t>J8P7J7</t>
  </si>
  <si>
    <t>J8P7J8</t>
  </si>
  <si>
    <t>J8P7K1</t>
  </si>
  <si>
    <t>J8P7K2</t>
  </si>
  <si>
    <t>J8P7K6</t>
  </si>
  <si>
    <t>J8P7K7</t>
  </si>
  <si>
    <t>J8P7K8</t>
  </si>
  <si>
    <t>J8P7L2</t>
  </si>
  <si>
    <t>J8P7L3</t>
  </si>
  <si>
    <t>J8P7L4</t>
  </si>
  <si>
    <t>J8P7L6</t>
  </si>
  <si>
    <t>J8P7L7</t>
  </si>
  <si>
    <t>J8P7M1</t>
  </si>
  <si>
    <t>J8P7M2</t>
  </si>
  <si>
    <t>J8P7M6</t>
  </si>
  <si>
    <t>J8P7M7</t>
  </si>
  <si>
    <t>J8P7M8</t>
  </si>
  <si>
    <t>J8P7M9</t>
  </si>
  <si>
    <t>J8P7N1</t>
  </si>
  <si>
    <t>J8P7P1</t>
  </si>
  <si>
    <t>J8P7P2</t>
  </si>
  <si>
    <t>J8P7P6</t>
  </si>
  <si>
    <t>J8P7P7</t>
  </si>
  <si>
    <t>J8P7R1</t>
  </si>
  <si>
    <t>J8P7R2</t>
  </si>
  <si>
    <t>J8P7R3</t>
  </si>
  <si>
    <t>J8P7S1</t>
  </si>
  <si>
    <t>J8P7S2</t>
  </si>
  <si>
    <t>J8P7S3</t>
  </si>
  <si>
    <t>J8P7S4</t>
  </si>
  <si>
    <t>J8P7S5</t>
  </si>
  <si>
    <t>J8P7S6</t>
  </si>
  <si>
    <t>J8P7S7</t>
  </si>
  <si>
    <t>J8P7S8</t>
  </si>
  <si>
    <t>J8P7S9</t>
  </si>
  <si>
    <t>J8P7T1</t>
  </si>
  <si>
    <t>J8P7T3</t>
  </si>
  <si>
    <t>J8P7T6</t>
  </si>
  <si>
    <t>J8P7V4</t>
  </si>
  <si>
    <t>J8P7V5</t>
  </si>
  <si>
    <t>J8P7W5</t>
  </si>
  <si>
    <t>J8P7W6</t>
  </si>
  <si>
    <t>J8P7W7</t>
  </si>
  <si>
    <t>J8P7W8</t>
  </si>
  <si>
    <t>J8P7X6</t>
  </si>
  <si>
    <t>J8P7X7</t>
  </si>
  <si>
    <t>J8P7X8</t>
  </si>
  <si>
    <t>J8P7Y1</t>
  </si>
  <si>
    <t>J8P7Y5</t>
  </si>
  <si>
    <t>J8P7Y7</t>
  </si>
  <si>
    <t>J8P7Y8</t>
  </si>
  <si>
    <t>J8P7Y9</t>
  </si>
  <si>
    <t>J8P7Z1</t>
  </si>
  <si>
    <t>J8P7Z2</t>
  </si>
  <si>
    <t>J8P7Z4</t>
  </si>
  <si>
    <t>J8P8A2</t>
  </si>
  <si>
    <t>J8P8A3</t>
  </si>
  <si>
    <t>J8P8B2</t>
  </si>
  <si>
    <t>J8P8B7</t>
  </si>
  <si>
    <t>J8P8B9</t>
  </si>
  <si>
    <t>J8P8C2</t>
  </si>
  <si>
    <t>J8P8C3</t>
  </si>
  <si>
    <t>J8P8C4</t>
  </si>
  <si>
    <t>J8P8C5</t>
  </si>
  <si>
    <t>J8R1A3</t>
  </si>
  <si>
    <t>J8R1A5</t>
  </si>
  <si>
    <t>J8R1H9</t>
  </si>
  <si>
    <t>J8R1L6</t>
  </si>
  <si>
    <t>J8R1L7</t>
  </si>
  <si>
    <t>J8R1L8</t>
  </si>
  <si>
    <t>J8R1M1</t>
  </si>
  <si>
    <t>J8R1M2</t>
  </si>
  <si>
    <t>J8R1M3</t>
  </si>
  <si>
    <t>J8R1M4</t>
  </si>
  <si>
    <t>J8R1M5</t>
  </si>
  <si>
    <t>J8R1M6</t>
  </si>
  <si>
    <t>J8R1M9</t>
  </si>
  <si>
    <t>J8R1N4</t>
  </si>
  <si>
    <t>J8R1N5</t>
  </si>
  <si>
    <t>J8R1N7</t>
  </si>
  <si>
    <t>J8R1P8</t>
  </si>
  <si>
    <t>J8R2B4</t>
  </si>
  <si>
    <t>J8R2B5</t>
  </si>
  <si>
    <t>J8R2B6</t>
  </si>
  <si>
    <t>J8R2B7</t>
  </si>
  <si>
    <t>J8R2B8</t>
  </si>
  <si>
    <t>J8R2B9</t>
  </si>
  <si>
    <t>J8R2C1</t>
  </si>
  <si>
    <t>J8R2G9</t>
  </si>
  <si>
    <t>J8R2H1</t>
  </si>
  <si>
    <t>J8R2H2</t>
  </si>
  <si>
    <t>J8R2K7</t>
  </si>
  <si>
    <t>J8R2R8</t>
  </si>
  <si>
    <t>J8R2R9</t>
  </si>
  <si>
    <t>J8R2V3</t>
  </si>
  <si>
    <t>J8R2X2</t>
  </si>
  <si>
    <t>J8R3X2</t>
  </si>
  <si>
    <t>J8R3Y6</t>
  </si>
  <si>
    <t>J8R3Y7</t>
  </si>
  <si>
    <t>J8R3Z5</t>
  </si>
  <si>
    <t>J8R4A4</t>
  </si>
  <si>
    <t>J8T0B5</t>
  </si>
  <si>
    <t>J8T0C2</t>
  </si>
  <si>
    <t>J8T0C7</t>
  </si>
  <si>
    <t>J8T1H1</t>
  </si>
  <si>
    <t>J8T1N8</t>
  </si>
  <si>
    <t>J8T1P1</t>
  </si>
  <si>
    <t>J8T1P2</t>
  </si>
  <si>
    <t>J8T1S8</t>
  </si>
  <si>
    <t>J8T1W4</t>
  </si>
  <si>
    <t>J8T1Y2</t>
  </si>
  <si>
    <t>J8T2A6</t>
  </si>
  <si>
    <t>J8T2A7</t>
  </si>
  <si>
    <t>J8T2A8</t>
  </si>
  <si>
    <t>J8T2A9</t>
  </si>
  <si>
    <t>J8T2B1</t>
  </si>
  <si>
    <t>J8T2B4</t>
  </si>
  <si>
    <t>J8T2B7</t>
  </si>
  <si>
    <t>J8T2G1</t>
  </si>
  <si>
    <t>J8T2H2</t>
  </si>
  <si>
    <t>J8T2H3</t>
  </si>
  <si>
    <t>J8T2K5</t>
  </si>
  <si>
    <t>J8T2K8</t>
  </si>
  <si>
    <t>J8T2K9</t>
  </si>
  <si>
    <t>J8T2L1</t>
  </si>
  <si>
    <t>J8T2L2</t>
  </si>
  <si>
    <t>J8T2L3</t>
  </si>
  <si>
    <t>J8T2L4</t>
  </si>
  <si>
    <t>J8T2L5</t>
  </si>
  <si>
    <t>J8T2L6</t>
  </si>
  <si>
    <t>J8T2M3</t>
  </si>
  <si>
    <t>J8T2M4</t>
  </si>
  <si>
    <t>J8T2M8</t>
  </si>
  <si>
    <t>J8T2N1</t>
  </si>
  <si>
    <t>J8T2N2</t>
  </si>
  <si>
    <t>J8T2N5</t>
  </si>
  <si>
    <t>J8T2N6</t>
  </si>
  <si>
    <t>J8T2N7</t>
  </si>
  <si>
    <t>J8T2N8</t>
  </si>
  <si>
    <t>J8T2N9</t>
  </si>
  <si>
    <t>J8T2P1</t>
  </si>
  <si>
    <t>J8T2P2</t>
  </si>
  <si>
    <t>J8T2P3</t>
  </si>
  <si>
    <t>J8T2P4</t>
  </si>
  <si>
    <t>J8T2P5</t>
  </si>
  <si>
    <t>J8T2P6</t>
  </si>
  <si>
    <t>J8T2P7</t>
  </si>
  <si>
    <t>J8T2P8</t>
  </si>
  <si>
    <t>J8T2P9</t>
  </si>
  <si>
    <t>J8T2S4</t>
  </si>
  <si>
    <t>J8T2T3</t>
  </si>
  <si>
    <t>J8T2V7</t>
  </si>
  <si>
    <t>J8T2V8</t>
  </si>
  <si>
    <t>J8T2V9</t>
  </si>
  <si>
    <t>J8T2W2</t>
  </si>
  <si>
    <t>J8T2W3</t>
  </si>
  <si>
    <t>J8T3H2</t>
  </si>
  <si>
    <t>J8T3H4</t>
  </si>
  <si>
    <t>J8T3J4</t>
  </si>
  <si>
    <t>J8T3K6</t>
  </si>
  <si>
    <t>J8T3L1</t>
  </si>
  <si>
    <t>J8T3L4</t>
  </si>
  <si>
    <t>J8T3L5</t>
  </si>
  <si>
    <t>J8T3M4</t>
  </si>
  <si>
    <t>J8T3M5</t>
  </si>
  <si>
    <t>J8T3M6</t>
  </si>
  <si>
    <t>J8T3P9</t>
  </si>
  <si>
    <t>J8T3R3</t>
  </si>
  <si>
    <t>J8T3R4</t>
  </si>
  <si>
    <t>J8T3S2</t>
  </si>
  <si>
    <t>J8T3S3</t>
  </si>
  <si>
    <t>J8T3S4</t>
  </si>
  <si>
    <t>J8T3T6</t>
  </si>
  <si>
    <t>J8T3T8</t>
  </si>
  <si>
    <t>J8T3W7</t>
  </si>
  <si>
    <t>J8T3W8</t>
  </si>
  <si>
    <t>J8T3W9</t>
  </si>
  <si>
    <t>J8T3X8</t>
  </si>
  <si>
    <t>J8T3X9</t>
  </si>
  <si>
    <t>J8T3Y3</t>
  </si>
  <si>
    <t>J8T3Y4</t>
  </si>
  <si>
    <t>J8T3Y6</t>
  </si>
  <si>
    <t>J8T3Y7</t>
  </si>
  <si>
    <t>J8T3Z1</t>
  </si>
  <si>
    <t>J8T3Z7</t>
  </si>
  <si>
    <t>J8T3Z8</t>
  </si>
  <si>
    <t>J8T3Z9</t>
  </si>
  <si>
    <t>J8T4A1</t>
  </si>
  <si>
    <t>J8T4A2</t>
  </si>
  <si>
    <t>J8T4A3</t>
  </si>
  <si>
    <t>J8T4B2</t>
  </si>
  <si>
    <t>J8T4B3</t>
  </si>
  <si>
    <t>J8T4G3</t>
  </si>
  <si>
    <t>J8T4G4</t>
  </si>
  <si>
    <t>J8T4G6</t>
  </si>
  <si>
    <t>J8T4G8</t>
  </si>
  <si>
    <t>J8T4G9</t>
  </si>
  <si>
    <t>J8T4H2</t>
  </si>
  <si>
    <t>J8T4H3</t>
  </si>
  <si>
    <t>J8T4H4</t>
  </si>
  <si>
    <t>J8T4T9</t>
  </si>
  <si>
    <t>J8T4V2</t>
  </si>
  <si>
    <t>J8T4V6</t>
  </si>
  <si>
    <t>J8T4V7</t>
  </si>
  <si>
    <t>J8T4V8</t>
  </si>
  <si>
    <t>J8T4V9</t>
  </si>
  <si>
    <t>J8T4W1</t>
  </si>
  <si>
    <t>J8T4W2</t>
  </si>
  <si>
    <t>J8T4W3</t>
  </si>
  <si>
    <t>J8T4W4</t>
  </si>
  <si>
    <t>J8T4Y1</t>
  </si>
  <si>
    <t>J8T4Y4</t>
  </si>
  <si>
    <t>J8T5C3</t>
  </si>
  <si>
    <t>J8T5G1</t>
  </si>
  <si>
    <t>J8T5K1</t>
  </si>
  <si>
    <t>J8T5K2</t>
  </si>
  <si>
    <t>J8T5K3</t>
  </si>
  <si>
    <t>J8T5K4</t>
  </si>
  <si>
    <t>J8T5K5</t>
  </si>
  <si>
    <t>J8T5L1</t>
  </si>
  <si>
    <t>J8T5L2</t>
  </si>
  <si>
    <t>J8T5L3</t>
  </si>
  <si>
    <t>J8T5L4</t>
  </si>
  <si>
    <t>J8T5L6</t>
  </si>
  <si>
    <t>J8T5L7</t>
  </si>
  <si>
    <t>J8T5L8</t>
  </si>
  <si>
    <t>J8T5N5</t>
  </si>
  <si>
    <t>J8T5N6</t>
  </si>
  <si>
    <t>J8T5N9</t>
  </si>
  <si>
    <t>J8T5P1</t>
  </si>
  <si>
    <t>J8T5S3</t>
  </si>
  <si>
    <t>J8T5S7</t>
  </si>
  <si>
    <t>J8T5V4</t>
  </si>
  <si>
    <t>J8T5X5</t>
  </si>
  <si>
    <t>J8T5X7</t>
  </si>
  <si>
    <t>J8T5Y3</t>
  </si>
  <si>
    <t>J8T5Y7</t>
  </si>
  <si>
    <t>J8T5Y8</t>
  </si>
  <si>
    <t>J8T5Z1</t>
  </si>
  <si>
    <t>J8T5Z5</t>
  </si>
  <si>
    <t>J8T6A2</t>
  </si>
  <si>
    <t>J8T6C8</t>
  </si>
  <si>
    <t>J8T6G2</t>
  </si>
  <si>
    <t>J8T6G5</t>
  </si>
  <si>
    <t>J8T6G9</t>
  </si>
  <si>
    <t>J8T6H4</t>
  </si>
  <si>
    <t>J8T6H5</t>
  </si>
  <si>
    <t>J8T6J2</t>
  </si>
  <si>
    <t>J8T6J8</t>
  </si>
  <si>
    <t>J8T6K1</t>
  </si>
  <si>
    <t>J8T6K3</t>
  </si>
  <si>
    <t>J8T6K6</t>
  </si>
  <si>
    <t>J8T6Y7</t>
  </si>
  <si>
    <t>J8T6Y8</t>
  </si>
  <si>
    <t>J8T6Y9</t>
  </si>
  <si>
    <t>J8T8A4</t>
  </si>
  <si>
    <t>J8T8B4</t>
  </si>
  <si>
    <t>J8T8C2</t>
  </si>
  <si>
    <t>J8T8H5</t>
  </si>
  <si>
    <t>J8T8P4</t>
  </si>
  <si>
    <t>J8T8P6</t>
  </si>
  <si>
    <t>J8T8P7</t>
  </si>
  <si>
    <t>J8T8S1</t>
  </si>
  <si>
    <t>J8V0A7</t>
  </si>
  <si>
    <t>J8V1A2</t>
  </si>
  <si>
    <t>J8V1A4</t>
  </si>
  <si>
    <t>J8V1A5</t>
  </si>
  <si>
    <t>J8V1A6</t>
  </si>
  <si>
    <t>J8V1A7</t>
  </si>
  <si>
    <t>J8V1A8</t>
  </si>
  <si>
    <t>J8V1B1</t>
  </si>
  <si>
    <t>J8V1B2</t>
  </si>
  <si>
    <t>J8V1B3</t>
  </si>
  <si>
    <t>J8V1B4</t>
  </si>
  <si>
    <t>J8V1B5</t>
  </si>
  <si>
    <t>J8V1B6</t>
  </si>
  <si>
    <t>J8V1B7</t>
  </si>
  <si>
    <t>J8V1B9</t>
  </si>
  <si>
    <t>J8V1C1</t>
  </si>
  <si>
    <t>J8V1E1</t>
  </si>
  <si>
    <t>J8V1E2</t>
  </si>
  <si>
    <t>J8V1E3</t>
  </si>
  <si>
    <t>J8V1E4</t>
  </si>
  <si>
    <t>J8V1E5</t>
  </si>
  <si>
    <t>J8V1H7</t>
  </si>
  <si>
    <t>J8V1J5</t>
  </si>
  <si>
    <t>J8V1J7</t>
  </si>
  <si>
    <t>J8V2S2</t>
  </si>
  <si>
    <t>J8X0A2</t>
  </si>
  <si>
    <t>J8X1B9</t>
  </si>
  <si>
    <t>J8X1G6</t>
  </si>
  <si>
    <t>J8X1H1</t>
  </si>
  <si>
    <t>J8X1K7</t>
  </si>
  <si>
    <t>J8X3N8</t>
  </si>
  <si>
    <t>J8X3S2</t>
  </si>
  <si>
    <t>J8X3S3</t>
  </si>
  <si>
    <t>J8X3T6</t>
  </si>
  <si>
    <t>J8X3T8</t>
  </si>
  <si>
    <t>J8X3T9</t>
  </si>
  <si>
    <t>J8X3V1</t>
  </si>
  <si>
    <t>J8X3V2</t>
  </si>
  <si>
    <t>J8X3W1</t>
  </si>
  <si>
    <t>J8X3W4</t>
  </si>
  <si>
    <t>J8X3W7</t>
  </si>
  <si>
    <t>J8X4C6</t>
  </si>
  <si>
    <t>J8X4G3</t>
  </si>
  <si>
    <t>J8X4J3</t>
  </si>
  <si>
    <t>J8Z0A1</t>
  </si>
  <si>
    <t>J8Z1S6</t>
  </si>
  <si>
    <t>J8Z1S7</t>
  </si>
  <si>
    <t>J8Z1S8</t>
  </si>
  <si>
    <t>J8Z1S9</t>
  </si>
  <si>
    <t>J8Z1T3</t>
  </si>
  <si>
    <t>J8Z1T4</t>
  </si>
  <si>
    <t>J8Z1V3</t>
  </si>
  <si>
    <t>J8Z1V4</t>
  </si>
  <si>
    <t>J8Z1V8</t>
  </si>
  <si>
    <t>J8Z1W5</t>
  </si>
  <si>
    <t>J8Z1W8</t>
  </si>
  <si>
    <t>J8Z1X4</t>
  </si>
  <si>
    <t>J8Z1Y7</t>
  </si>
  <si>
    <t>J8Z1Y8</t>
  </si>
  <si>
    <t>J8Z1Z8</t>
  </si>
  <si>
    <t>J8Z2A1</t>
  </si>
  <si>
    <t>J8Z2A3</t>
  </si>
  <si>
    <t>J8Z2A4</t>
  </si>
  <si>
    <t>J8Z2A7</t>
  </si>
  <si>
    <t>J8Z2A8</t>
  </si>
  <si>
    <t>J8Z2A9</t>
  </si>
  <si>
    <t>J8Z2B1</t>
  </si>
  <si>
    <t>J8Z2B2</t>
  </si>
  <si>
    <t>J8Z2B3</t>
  </si>
  <si>
    <t>J8Z2B4</t>
  </si>
  <si>
    <t>J8Z2B8</t>
  </si>
  <si>
    <t>J8Z2C2</t>
  </si>
  <si>
    <t>J8Z2C3</t>
  </si>
  <si>
    <t>J8Z2M4</t>
  </si>
  <si>
    <t>J8Z3E5</t>
  </si>
  <si>
    <t>J8Z3E7</t>
  </si>
  <si>
    <t>J8Z3G5</t>
  </si>
  <si>
    <t>J8Z3P2</t>
  </si>
  <si>
    <t>J8Z3P3</t>
  </si>
  <si>
    <t>J8Z3P4</t>
  </si>
  <si>
    <t>J8Z3R1</t>
  </si>
  <si>
    <t>J8Z3R2</t>
  </si>
  <si>
    <t>J9A1A6</t>
  </si>
  <si>
    <t>J9A1B5</t>
  </si>
  <si>
    <t>J9A1B6</t>
  </si>
  <si>
    <t>J9A1B9</t>
  </si>
  <si>
    <t>J9A1C1</t>
  </si>
  <si>
    <t>J9A1C3</t>
  </si>
  <si>
    <t>J9A1C4</t>
  </si>
  <si>
    <t>J9A1C5</t>
  </si>
  <si>
    <t>J9A1C6</t>
  </si>
  <si>
    <t>J9A1E7</t>
  </si>
  <si>
    <t>J9A1E8</t>
  </si>
  <si>
    <t>J9A1G3</t>
  </si>
  <si>
    <t>J9A1P2</t>
  </si>
  <si>
    <t>J9A1P4</t>
  </si>
  <si>
    <t>J9A1P6</t>
  </si>
  <si>
    <t>J9A1P7</t>
  </si>
  <si>
    <t>J9A1P8</t>
  </si>
  <si>
    <t>J9A1R1</t>
  </si>
  <si>
    <t>J9A1R4</t>
  </si>
  <si>
    <t>J9A1R5</t>
  </si>
  <si>
    <t>J9A1R6</t>
  </si>
  <si>
    <t>J9A1R8</t>
  </si>
  <si>
    <t>J9A1R9</t>
  </si>
  <si>
    <t>J9A1S2</t>
  </si>
  <si>
    <t>J9E0A6</t>
  </si>
  <si>
    <t>J9E1G2</t>
  </si>
  <si>
    <t>J9E1G4</t>
  </si>
  <si>
    <t>J9E1G5</t>
  </si>
  <si>
    <t>J9E1N8</t>
  </si>
  <si>
    <t>J9E1P1</t>
  </si>
  <si>
    <t>J9E1P2</t>
  </si>
  <si>
    <t>J9E1P3</t>
  </si>
  <si>
    <t>J9E1P4</t>
  </si>
  <si>
    <t>J9E1P6</t>
  </si>
  <si>
    <t>J9E1P9</t>
  </si>
  <si>
    <t>J9E1R1</t>
  </si>
  <si>
    <t>J9E1R3</t>
  </si>
  <si>
    <t>J9E1R8</t>
  </si>
  <si>
    <t>J9E1R9</t>
  </si>
  <si>
    <t>J9E1S1</t>
  </si>
  <si>
    <t>J9E1S2</t>
  </si>
  <si>
    <t>J9E1S3</t>
  </si>
  <si>
    <t>J9E1S4</t>
  </si>
  <si>
    <t>J9E1T5</t>
  </si>
  <si>
    <t>J9E1T8</t>
  </si>
  <si>
    <t>J9E1V3</t>
  </si>
  <si>
    <t>J9E1Y3</t>
  </si>
  <si>
    <t>J9E1Y4</t>
  </si>
  <si>
    <t>J9E1Y5</t>
  </si>
  <si>
    <t>J9E1Y6</t>
  </si>
  <si>
    <t>J9E1Y7</t>
  </si>
  <si>
    <t>J9E1Y8</t>
  </si>
  <si>
    <t>J9E1Y9</t>
  </si>
  <si>
    <t>J9E1Z1</t>
  </si>
  <si>
    <t>J9E1Z2</t>
  </si>
  <si>
    <t>J9E1Z3</t>
  </si>
  <si>
    <t>J9E1Z4</t>
  </si>
  <si>
    <t>J9E1Z6</t>
  </si>
  <si>
    <t>J9E1Z7</t>
  </si>
  <si>
    <t>J9E1Z8</t>
  </si>
  <si>
    <t>J9E1Z9</t>
  </si>
  <si>
    <t>J9E2A1</t>
  </si>
  <si>
    <t>J9E2A3</t>
  </si>
  <si>
    <t>J9E2A4</t>
  </si>
  <si>
    <t>J9E2A5</t>
  </si>
  <si>
    <t>J9E2A6</t>
  </si>
  <si>
    <t>J9E2A8</t>
  </si>
  <si>
    <t>J9E2A9</t>
  </si>
  <si>
    <t>J9E2B2</t>
  </si>
  <si>
    <t>J9E2H1</t>
  </si>
  <si>
    <t>J9E2H2</t>
  </si>
  <si>
    <t>J9E2J1</t>
  </si>
  <si>
    <t>J9E2J2</t>
  </si>
  <si>
    <t>J9E2J4</t>
  </si>
  <si>
    <t>J9E2J5</t>
  </si>
  <si>
    <t>J9E2J6</t>
  </si>
  <si>
    <t>J9E2J7</t>
  </si>
  <si>
    <t>J9E2J8</t>
  </si>
  <si>
    <t>J9E2K4</t>
  </si>
  <si>
    <t>J9E2K7</t>
  </si>
  <si>
    <t>J9E3B2</t>
  </si>
  <si>
    <t>J9E3B3</t>
  </si>
  <si>
    <t>J9E3B4</t>
  </si>
  <si>
    <t>J9E3B9</t>
  </si>
  <si>
    <t>J9E3C1</t>
  </si>
  <si>
    <t>J9E3C2</t>
  </si>
  <si>
    <t>J9E3C3</t>
  </si>
  <si>
    <t>J9E3C4</t>
  </si>
  <si>
    <t>J9E3C5</t>
  </si>
  <si>
    <t>J9E3C9</t>
  </si>
  <si>
    <t>J9E3G9</t>
  </si>
  <si>
    <t>J9E3K6</t>
  </si>
  <si>
    <t>J9E3L4</t>
  </si>
  <si>
    <t>J9E3M7</t>
  </si>
  <si>
    <t>J9E3N1</t>
  </si>
  <si>
    <t>J9E3N4</t>
  </si>
  <si>
    <t>J9E3P1</t>
  </si>
  <si>
    <t>J9E3P2</t>
  </si>
  <si>
    <t>J9E3P4</t>
  </si>
  <si>
    <t>J9H0A4</t>
  </si>
  <si>
    <t>J9H0A5</t>
  </si>
  <si>
    <t>J9H0A6</t>
  </si>
  <si>
    <t>J9H0A7</t>
  </si>
  <si>
    <t>J9H0A8</t>
  </si>
  <si>
    <t>J9H0A9</t>
  </si>
  <si>
    <t>J9H0B1</t>
  </si>
  <si>
    <t>J9H0C1</t>
  </si>
  <si>
    <t>J9H0E1</t>
  </si>
  <si>
    <t>J9H0E2</t>
  </si>
  <si>
    <t>J9H0E3</t>
  </si>
  <si>
    <t>J9H0E4</t>
  </si>
  <si>
    <t>J9H0E9</t>
  </si>
  <si>
    <t>J9H0G1</t>
  </si>
  <si>
    <t>J9H0G2</t>
  </si>
  <si>
    <t>J9H0G3</t>
  </si>
  <si>
    <t>J9H0G5</t>
  </si>
  <si>
    <t>J9H1W2</t>
  </si>
  <si>
    <t>J9H1W4</t>
  </si>
  <si>
    <t>J9H1W5</t>
  </si>
  <si>
    <t>J9H1W6</t>
  </si>
  <si>
    <t>J9H1Z3</t>
  </si>
  <si>
    <t>J9H2J5</t>
  </si>
  <si>
    <t>J9H2J6</t>
  </si>
  <si>
    <t>J9H2M9</t>
  </si>
  <si>
    <t>J9H2N1</t>
  </si>
  <si>
    <t>J9H5E1</t>
  </si>
  <si>
    <t>J9H5E3</t>
  </si>
  <si>
    <t>J9H5E4</t>
  </si>
  <si>
    <t>J9H5E5</t>
  </si>
  <si>
    <t>J9H5E6</t>
  </si>
  <si>
    <t>J9H5E7</t>
  </si>
  <si>
    <t>J9H5T6</t>
  </si>
  <si>
    <t>J9H5T7</t>
  </si>
  <si>
    <t>J9H5T8</t>
  </si>
  <si>
    <t>J9H5T9</t>
  </si>
  <si>
    <t>J9H5V1</t>
  </si>
  <si>
    <t>J9H5V2</t>
  </si>
  <si>
    <t>J9H5V3</t>
  </si>
  <si>
    <t>J9H5V4</t>
  </si>
  <si>
    <t>J9H5W5</t>
  </si>
  <si>
    <t>J9H5W6</t>
  </si>
  <si>
    <t>J9H6R7</t>
  </si>
  <si>
    <t>J9H6R8</t>
  </si>
  <si>
    <t>J9H6W4</t>
  </si>
  <si>
    <t>J9H6W5</t>
  </si>
  <si>
    <t>J9H6W6</t>
  </si>
  <si>
    <t>J9H6Y2</t>
  </si>
  <si>
    <t>J9H6Z3</t>
  </si>
  <si>
    <t>J9H6Z4</t>
  </si>
  <si>
    <t>J9H6Z8</t>
  </si>
  <si>
    <t>J9H7A2</t>
  </si>
  <si>
    <t>J9H7A4</t>
  </si>
  <si>
    <t>J9H7A7</t>
  </si>
  <si>
    <t>J9H7E4</t>
  </si>
  <si>
    <t>J9H7K8</t>
  </si>
  <si>
    <t>J9H7K9</t>
  </si>
  <si>
    <t>J9H7L1</t>
  </si>
  <si>
    <t>J9H7L2</t>
  </si>
  <si>
    <t>J9H7L3</t>
  </si>
  <si>
    <t>J9H7L4</t>
  </si>
  <si>
    <t>J9J1A9</t>
  </si>
  <si>
    <t>J9J1B1</t>
  </si>
  <si>
    <t>J9J1C1</t>
  </si>
  <si>
    <t>J9J1C2</t>
  </si>
  <si>
    <t>J9J1G1</t>
  </si>
  <si>
    <t>J9J1G4</t>
  </si>
  <si>
    <t>J9J2H4</t>
  </si>
  <si>
    <t>J9J2H6</t>
  </si>
  <si>
    <t>J9Z0A1</t>
  </si>
  <si>
    <t>J9Z1A6</t>
  </si>
  <si>
    <t>J9Z1B1</t>
  </si>
  <si>
    <t>J9Z1B5</t>
  </si>
  <si>
    <t>J9Z1B6</t>
  </si>
  <si>
    <t>J9Z1B7</t>
  </si>
  <si>
    <t>J9Z1B8</t>
  </si>
  <si>
    <t>J9Z1B9</t>
  </si>
  <si>
    <t>J9Z1C1</t>
  </si>
  <si>
    <t>J9Z1C2</t>
  </si>
  <si>
    <t>J9Z1E1</t>
  </si>
  <si>
    <t>J9Z1E2</t>
  </si>
  <si>
    <t>J9Z1E4</t>
  </si>
  <si>
    <t>J9Z1E5</t>
  </si>
  <si>
    <t>J9Z1E6</t>
  </si>
  <si>
    <t>J9Z1E7</t>
  </si>
  <si>
    <t>J9Z1E8</t>
  </si>
  <si>
    <t>J9Z1G7</t>
  </si>
  <si>
    <t>J9Z1G8</t>
  </si>
  <si>
    <t>J9Z1G9</t>
  </si>
  <si>
    <t>J9Z1H1</t>
  </si>
  <si>
    <t>J9Z1H2</t>
  </si>
  <si>
    <t>J9Z1H3</t>
  </si>
  <si>
    <t>J9Z1H4</t>
  </si>
  <si>
    <t>J9Z1H5</t>
  </si>
  <si>
    <t>J9Z1H7</t>
  </si>
  <si>
    <t>J9Z1J3</t>
  </si>
  <si>
    <t>J9Z1J4</t>
  </si>
  <si>
    <t>J9Z1J5</t>
  </si>
  <si>
    <t>J9Z1J6</t>
  </si>
  <si>
    <t>J9Z1J7</t>
  </si>
  <si>
    <t>J9Z1J8</t>
  </si>
  <si>
    <t>J9Z1J9</t>
  </si>
  <si>
    <t>J9Z1K1</t>
  </si>
  <si>
    <t>J9Z1K2</t>
  </si>
  <si>
    <t>J9Z1K3</t>
  </si>
  <si>
    <t>J9Z1K4</t>
  </si>
  <si>
    <t>J9Z1K5</t>
  </si>
  <si>
    <t>J9Z1K6</t>
  </si>
  <si>
    <t>J9Z1K7</t>
  </si>
  <si>
    <t>J9Z1K8</t>
  </si>
  <si>
    <t>J9Z1K9</t>
  </si>
  <si>
    <t>J9Z1L1</t>
  </si>
  <si>
    <t>J9Z1L2</t>
  </si>
  <si>
    <t>J9Z1L3</t>
  </si>
  <si>
    <t>J9Z1L4</t>
  </si>
  <si>
    <t>J9Z1L5</t>
  </si>
  <si>
    <t>J9Z1L6</t>
  </si>
  <si>
    <t>J9Z1L7</t>
  </si>
  <si>
    <t>J9Z1L8</t>
  </si>
  <si>
    <t>J9Z1L9</t>
  </si>
  <si>
    <t>J9Z1M1</t>
  </si>
  <si>
    <t>J9Z1M2</t>
  </si>
  <si>
    <t>J9Z1M3</t>
  </si>
  <si>
    <t>J9Z1M4</t>
  </si>
  <si>
    <t>J9Z1M5</t>
  </si>
  <si>
    <t>J9Z1M6</t>
  </si>
  <si>
    <t>J9Z1M7</t>
  </si>
  <si>
    <t>J9Z1M8</t>
  </si>
  <si>
    <t>J9Z1M9</t>
  </si>
  <si>
    <t>J9Z1N1</t>
  </si>
  <si>
    <t>J9Z1N2</t>
  </si>
  <si>
    <t>J9Z1N3</t>
  </si>
  <si>
    <t>J9Z1N4</t>
  </si>
  <si>
    <t>J9Z1N5</t>
  </si>
  <si>
    <t>J9Z1N6</t>
  </si>
  <si>
    <t>J9Z1N7</t>
  </si>
  <si>
    <t>J9Z1N9</t>
  </si>
  <si>
    <t>J9Z1P2</t>
  </si>
  <si>
    <t>J9Z1R6</t>
  </si>
  <si>
    <t>J9Z1T2</t>
  </si>
  <si>
    <t>J9Z1T3</t>
  </si>
  <si>
    <t>J9Z1T4</t>
  </si>
  <si>
    <t>J9Z1T5</t>
  </si>
  <si>
    <t>J9Z1T6</t>
  </si>
  <si>
    <t>J9Z1T7</t>
  </si>
  <si>
    <t>J9Z1T8</t>
  </si>
  <si>
    <t>J9Z1T9</t>
  </si>
  <si>
    <t>J9Z1V1</t>
  </si>
  <si>
    <t>J9Z1V2</t>
  </si>
  <si>
    <t>J9Z1V3</t>
  </si>
  <si>
    <t>J9Z1V4</t>
  </si>
  <si>
    <t>J9Z1V5</t>
  </si>
  <si>
    <t>J9Z1V6</t>
  </si>
  <si>
    <t>J9Z1W5</t>
  </si>
  <si>
    <t>J9Z1W6</t>
  </si>
  <si>
    <t>J9Z1W8</t>
  </si>
  <si>
    <t>J9Z1X2</t>
  </si>
  <si>
    <t>J9Z1X6</t>
  </si>
  <si>
    <t>J9Z1X7</t>
  </si>
  <si>
    <t>J9Z1X8</t>
  </si>
  <si>
    <t>J9Z1Y1</t>
  </si>
  <si>
    <t>J9Z1Y2</t>
  </si>
  <si>
    <t>J9Z1Y3</t>
  </si>
  <si>
    <t>J9Z1Y4</t>
  </si>
  <si>
    <t>J9Z1Y5</t>
  </si>
  <si>
    <t>J9Z1Y6</t>
  </si>
  <si>
    <t>J9Z1Y7</t>
  </si>
  <si>
    <t>J9Z1Y8</t>
  </si>
  <si>
    <t>J9Z1Z1</t>
  </si>
  <si>
    <t>J9Z1Z2</t>
  </si>
  <si>
    <t>J9Z1Z4</t>
  </si>
  <si>
    <t>J9Z1Z5</t>
  </si>
  <si>
    <t>J9Z1Z6</t>
  </si>
  <si>
    <t>J9Z2B1</t>
  </si>
  <si>
    <t>J9Z2B2</t>
  </si>
  <si>
    <t>J9Z2B3</t>
  </si>
  <si>
    <t>J9Z2B4</t>
  </si>
  <si>
    <t>J9Z2B7</t>
  </si>
  <si>
    <t>J9Z2B8</t>
  </si>
  <si>
    <t>J9Z2B9</t>
  </si>
  <si>
    <t>J9Z2C1</t>
  </si>
  <si>
    <t>J9Z2C2</t>
  </si>
  <si>
    <t>J9Z2C3</t>
  </si>
  <si>
    <t>J9Z2C4</t>
  </si>
  <si>
    <t>J9Z2C5</t>
  </si>
  <si>
    <t>J9Z2C6</t>
  </si>
  <si>
    <t>J9Z2C7</t>
  </si>
  <si>
    <t>J9Z2C8</t>
  </si>
  <si>
    <t>J9Z2G8</t>
  </si>
  <si>
    <t>J9Z2G9</t>
  </si>
  <si>
    <t>J9Z2H2</t>
  </si>
  <si>
    <t>J9Z2H4</t>
  </si>
  <si>
    <t>J9Z2H5</t>
  </si>
  <si>
    <t>J9Z2H7</t>
  </si>
  <si>
    <t>J9Z2S3</t>
  </si>
  <si>
    <t>J9Z2S4</t>
  </si>
  <si>
    <t>J9Z2X1</t>
  </si>
  <si>
    <t>J9Z2X8</t>
  </si>
  <si>
    <t>J9Z2X9</t>
  </si>
  <si>
    <t>J9Z2Y6</t>
  </si>
  <si>
    <t>J9Z2Y7</t>
  </si>
  <si>
    <t>J9Z3A6</t>
  </si>
  <si>
    <t>J9Z3C9</t>
  </si>
  <si>
    <t>J9Z3E1</t>
  </si>
  <si>
    <t>J9Z3E4</t>
  </si>
  <si>
    <t>J9Z3E7</t>
  </si>
  <si>
    <t>J9Z3E9</t>
  </si>
  <si>
    <t>J9Z3G1</t>
  </si>
  <si>
    <t>J9Z3K1</t>
  </si>
  <si>
    <t>J9Z3K4</t>
  </si>
  <si>
    <t>J9Z3L2</t>
  </si>
  <si>
    <t>J9Z3L6</t>
  </si>
  <si>
    <t>J9Z3L7</t>
  </si>
  <si>
    <t>J9Z3N4</t>
  </si>
  <si>
    <t>J9Z3N6</t>
  </si>
  <si>
    <t>J9Z3N9</t>
  </si>
  <si>
    <t>J9Z3P2</t>
  </si>
  <si>
    <t>J9Z3P3</t>
  </si>
  <si>
    <t>J9Z3R5</t>
  </si>
  <si>
    <t>K0A1A0</t>
  </si>
  <si>
    <t>K0A1E0</t>
  </si>
  <si>
    <t>K0A1L0</t>
  </si>
  <si>
    <t>K0A1M0</t>
  </si>
  <si>
    <t>K0A1N0</t>
  </si>
  <si>
    <t>K0A1R0</t>
  </si>
  <si>
    <t>K0A1T0</t>
  </si>
  <si>
    <t>K0A1V0</t>
  </si>
  <si>
    <t>K0A1W1</t>
  </si>
  <si>
    <t>K0A2A0</t>
  </si>
  <si>
    <t>K0A2E0</t>
  </si>
  <si>
    <t>K0A2H0</t>
  </si>
  <si>
    <t>K0A2Z0</t>
  </si>
  <si>
    <t>K0A3C0</t>
  </si>
  <si>
    <t>K0A3M0</t>
  </si>
  <si>
    <t>K0B1B0</t>
  </si>
  <si>
    <t>K0B1G0</t>
  </si>
  <si>
    <t>K0B1L0</t>
  </si>
  <si>
    <t>K0C1E0</t>
  </si>
  <si>
    <t>K0C1H0</t>
  </si>
  <si>
    <t>K0C1K0</t>
  </si>
  <si>
    <t>K0C1N0</t>
  </si>
  <si>
    <t>K0C1S0</t>
  </si>
  <si>
    <t>K0C1X0</t>
  </si>
  <si>
    <t>K0C2A0</t>
  </si>
  <si>
    <t>K0C2B0</t>
  </si>
  <si>
    <t>K0C2J0</t>
  </si>
  <si>
    <t>K0E1R0</t>
  </si>
  <si>
    <t>K0E1T0</t>
  </si>
  <si>
    <t>K0E1W0</t>
  </si>
  <si>
    <t>K0E1X0</t>
  </si>
  <si>
    <t>K0G1J0</t>
  </si>
  <si>
    <t>K0G1P0</t>
  </si>
  <si>
    <t>K0G1S0</t>
  </si>
  <si>
    <t>K0H1H0</t>
  </si>
  <si>
    <t>K0H2H0</t>
  </si>
  <si>
    <t>K0H2T0</t>
  </si>
  <si>
    <t>K0H2W0</t>
  </si>
  <si>
    <t>K0K1C0</t>
  </si>
  <si>
    <t>K0K1K0</t>
  </si>
  <si>
    <t>K0K2B0</t>
  </si>
  <si>
    <t>K0K2C0</t>
  </si>
  <si>
    <t>K0K2M0</t>
  </si>
  <si>
    <t>K0K2V0</t>
  </si>
  <si>
    <t>K0K3A0</t>
  </si>
  <si>
    <t>K0K3E0</t>
  </si>
  <si>
    <t>K0K3K0</t>
  </si>
  <si>
    <t>K0L1L0</t>
  </si>
  <si>
    <t>K0L2H0</t>
  </si>
  <si>
    <t>K0L2V0</t>
  </si>
  <si>
    <t>K0L2W0</t>
  </si>
  <si>
    <t>K0M1A0</t>
  </si>
  <si>
    <t>K0M1K0</t>
  </si>
  <si>
    <t>K0M1N0</t>
  </si>
  <si>
    <t>K1A0A1</t>
  </si>
  <si>
    <t>K1A0G2</t>
  </si>
  <si>
    <t>K1A0G8</t>
  </si>
  <si>
    <t>K1A0H7</t>
  </si>
  <si>
    <t>K1A0L5</t>
  </si>
  <si>
    <t>K1A0X1</t>
  </si>
  <si>
    <t>K1B0A1</t>
  </si>
  <si>
    <t>K1B0A3</t>
  </si>
  <si>
    <t>K1B1A5</t>
  </si>
  <si>
    <t>K1B1A9</t>
  </si>
  <si>
    <t>K1B1B2</t>
  </si>
  <si>
    <t>K1B1C5</t>
  </si>
  <si>
    <t>K1B3K8</t>
  </si>
  <si>
    <t>K1B3L7</t>
  </si>
  <si>
    <t>K1B3L8</t>
  </si>
  <si>
    <t>K1B3L9</t>
  </si>
  <si>
    <t>K1B3M1</t>
  </si>
  <si>
    <t>K1B3M2</t>
  </si>
  <si>
    <t>K1B3M4</t>
  </si>
  <si>
    <t>K1B3M6</t>
  </si>
  <si>
    <t>K1B3M8</t>
  </si>
  <si>
    <t>K1B3M9</t>
  </si>
  <si>
    <t>K1B3N1</t>
  </si>
  <si>
    <t>K1B3N2</t>
  </si>
  <si>
    <t>K1B3N3</t>
  </si>
  <si>
    <t>K1B3N5</t>
  </si>
  <si>
    <t>K1B3N6</t>
  </si>
  <si>
    <t>K1B3N7</t>
  </si>
  <si>
    <t>K1B3N8</t>
  </si>
  <si>
    <t>K1B3N9</t>
  </si>
  <si>
    <t>K1B3P1</t>
  </si>
  <si>
    <t>K1B3P2</t>
  </si>
  <si>
    <t>K1B3P3</t>
  </si>
  <si>
    <t>K1B3P4</t>
  </si>
  <si>
    <t>K1B3P5</t>
  </si>
  <si>
    <t>K1B3P6</t>
  </si>
  <si>
    <t>K1B3P7</t>
  </si>
  <si>
    <t>K1B3P8</t>
  </si>
  <si>
    <t>K1B3P9</t>
  </si>
  <si>
    <t>K1B3R2</t>
  </si>
  <si>
    <t>K1B3R6</t>
  </si>
  <si>
    <t>K1B3S5</t>
  </si>
  <si>
    <t>K1B3V5</t>
  </si>
  <si>
    <t>K1B3W5</t>
  </si>
  <si>
    <t>K1B3W6</t>
  </si>
  <si>
    <t>K1B3W7</t>
  </si>
  <si>
    <t>K1B3W8</t>
  </si>
  <si>
    <t>K1B4C6</t>
  </si>
  <si>
    <t>K1B4E6</t>
  </si>
  <si>
    <t>K1B4N7</t>
  </si>
  <si>
    <t>K1B4N8</t>
  </si>
  <si>
    <t>K1B4N9</t>
  </si>
  <si>
    <t>K1B4P1</t>
  </si>
  <si>
    <t>K1B4P2</t>
  </si>
  <si>
    <t>K1B4S2</t>
  </si>
  <si>
    <t>K1B4V4</t>
  </si>
  <si>
    <t>K1B4V5</t>
  </si>
  <si>
    <t>K1B4V7</t>
  </si>
  <si>
    <t>K1B4W4</t>
  </si>
  <si>
    <t>K1B4X2</t>
  </si>
  <si>
    <t>K1B4Z9</t>
  </si>
  <si>
    <t>K1B5A1</t>
  </si>
  <si>
    <t>K1B5A2</t>
  </si>
  <si>
    <t>K1B5B9</t>
  </si>
  <si>
    <t>K1B5H7</t>
  </si>
  <si>
    <t>K1B5H8</t>
  </si>
  <si>
    <t>K1B5H9</t>
  </si>
  <si>
    <t>K1B5J1</t>
  </si>
  <si>
    <t>K1B5J2</t>
  </si>
  <si>
    <t>K1B5J3</t>
  </si>
  <si>
    <t>K1B5J4</t>
  </si>
  <si>
    <t>K1B5J5</t>
  </si>
  <si>
    <t>K1B5J6</t>
  </si>
  <si>
    <t>K1B5K1</t>
  </si>
  <si>
    <t>K1B5K3</t>
  </si>
  <si>
    <t>K1B5K4</t>
  </si>
  <si>
    <t>K1B5K5</t>
  </si>
  <si>
    <t>K1B5K6</t>
  </si>
  <si>
    <t>K1B5K7</t>
  </si>
  <si>
    <t>K1B5K8</t>
  </si>
  <si>
    <t>K1B5L2</t>
  </si>
  <si>
    <t>K1B5M2</t>
  </si>
  <si>
    <t>K1B5M3</t>
  </si>
  <si>
    <t>K1B5M4</t>
  </si>
  <si>
    <t>K1B5M5</t>
  </si>
  <si>
    <t>K1B5P2</t>
  </si>
  <si>
    <t>K1B5P5</t>
  </si>
  <si>
    <t>K1B5P7</t>
  </si>
  <si>
    <t>K1C0A2</t>
  </si>
  <si>
    <t>K1C0A3</t>
  </si>
  <si>
    <t>K1C0A5</t>
  </si>
  <si>
    <t>K1C1E5</t>
  </si>
  <si>
    <t>K1C1S1</t>
  </si>
  <si>
    <t>K1C1S2</t>
  </si>
  <si>
    <t>K1C1S3</t>
  </si>
  <si>
    <t>K1C2E2</t>
  </si>
  <si>
    <t>K1C2K4</t>
  </si>
  <si>
    <t>K1C2K5</t>
  </si>
  <si>
    <t>K1C2K7</t>
  </si>
  <si>
    <t>K1C2L5</t>
  </si>
  <si>
    <t>K1C2N1</t>
  </si>
  <si>
    <t>K1C2X8</t>
  </si>
  <si>
    <t>K1C4M8</t>
  </si>
  <si>
    <t>K1C4R1</t>
  </si>
  <si>
    <t>K1C5G3</t>
  </si>
  <si>
    <t>K1C6E7</t>
  </si>
  <si>
    <t>K1C6V8</t>
  </si>
  <si>
    <t>K1C6Z7</t>
  </si>
  <si>
    <t>K1C7B3</t>
  </si>
  <si>
    <t>K1C7E4</t>
  </si>
  <si>
    <t>K1C7H4</t>
  </si>
  <si>
    <t>K1C7H7</t>
  </si>
  <si>
    <t>K1C7H8</t>
  </si>
  <si>
    <t>K1C7J2</t>
  </si>
  <si>
    <t>K1C7K2</t>
  </si>
  <si>
    <t>K1C7K9</t>
  </si>
  <si>
    <t>K1C7L3</t>
  </si>
  <si>
    <t>K1E1B1</t>
  </si>
  <si>
    <t>K1E1C8</t>
  </si>
  <si>
    <t>K1E1W7</t>
  </si>
  <si>
    <t>K1E1W9</t>
  </si>
  <si>
    <t>K1E1X1</t>
  </si>
  <si>
    <t>K1E1X2</t>
  </si>
  <si>
    <t>K1E2C1</t>
  </si>
  <si>
    <t>K1E2C2</t>
  </si>
  <si>
    <t>K1E2C3</t>
  </si>
  <si>
    <t>K1E2C5</t>
  </si>
  <si>
    <t>K1E2C7</t>
  </si>
  <si>
    <t>K1E2C8</t>
  </si>
  <si>
    <t>K1E2C9</t>
  </si>
  <si>
    <t>K1E2L1</t>
  </si>
  <si>
    <t>K1E2L2</t>
  </si>
  <si>
    <t>K1E2L4</t>
  </si>
  <si>
    <t>K1E2N6</t>
  </si>
  <si>
    <t>K1E2P3</t>
  </si>
  <si>
    <t>K1E2P7</t>
  </si>
  <si>
    <t>K1G0E5</t>
  </si>
  <si>
    <t>K1G0E6</t>
  </si>
  <si>
    <t>K1G0E7</t>
  </si>
  <si>
    <t>K1G0E8</t>
  </si>
  <si>
    <t>K1G3P7</t>
  </si>
  <si>
    <t>K1G3T6</t>
  </si>
  <si>
    <t>K1G3T7</t>
  </si>
  <si>
    <t>K1G4A7</t>
  </si>
  <si>
    <t>K1G4B5</t>
  </si>
  <si>
    <t>K1G4E2</t>
  </si>
  <si>
    <t>K1G4J4</t>
  </si>
  <si>
    <t>K1G4J9</t>
  </si>
  <si>
    <t>K1G4X5</t>
  </si>
  <si>
    <t>K1G5H2</t>
  </si>
  <si>
    <t>K1G5X9</t>
  </si>
  <si>
    <t>K1G5Y1</t>
  </si>
  <si>
    <t>K1G5Y2</t>
  </si>
  <si>
    <t>K1H1A2</t>
  </si>
  <si>
    <t>K1H1A3</t>
  </si>
  <si>
    <t>K1H1B2</t>
  </si>
  <si>
    <t>K1H1B9</t>
  </si>
  <si>
    <t>K1H1W2</t>
  </si>
  <si>
    <t>K1H5C7</t>
  </si>
  <si>
    <t>K1H5C8</t>
  </si>
  <si>
    <t>K1H5E4</t>
  </si>
  <si>
    <t>K1H5E5</t>
  </si>
  <si>
    <t>K1H5E6</t>
  </si>
  <si>
    <t>K1H5E7</t>
  </si>
  <si>
    <t>K1H5E8</t>
  </si>
  <si>
    <t>K1H5E9</t>
  </si>
  <si>
    <t>K1H5G1</t>
  </si>
  <si>
    <t>K1H5G2</t>
  </si>
  <si>
    <t>K1H5G3</t>
  </si>
  <si>
    <t>K1H5J5</t>
  </si>
  <si>
    <t>K1H5J6</t>
  </si>
  <si>
    <t>K1H5J7</t>
  </si>
  <si>
    <t>K1H5J8</t>
  </si>
  <si>
    <t>K1H5J9</t>
  </si>
  <si>
    <t>K1H5K1</t>
  </si>
  <si>
    <t>K1H5K2</t>
  </si>
  <si>
    <t>K1H5K3</t>
  </si>
  <si>
    <t>K1H5K4</t>
  </si>
  <si>
    <t>K1H5K5</t>
  </si>
  <si>
    <t>K1H5K6</t>
  </si>
  <si>
    <t>K1H5K7</t>
  </si>
  <si>
    <t>K1H5K8</t>
  </si>
  <si>
    <t>K1H5K9</t>
  </si>
  <si>
    <t>K1H5L7</t>
  </si>
  <si>
    <t>K1H5L8</t>
  </si>
  <si>
    <t>K1H5L9</t>
  </si>
  <si>
    <t>K1H5M1</t>
  </si>
  <si>
    <t>K1H5M2</t>
  </si>
  <si>
    <t>K1H5M3</t>
  </si>
  <si>
    <t>K1H5M4</t>
  </si>
  <si>
    <t>K1H6J7</t>
  </si>
  <si>
    <t>K1H6J8</t>
  </si>
  <si>
    <t>K1H6J9</t>
  </si>
  <si>
    <t>K1H6K1</t>
  </si>
  <si>
    <t>K1H6K2</t>
  </si>
  <si>
    <t>K1H6K3</t>
  </si>
  <si>
    <t>K1H6K4</t>
  </si>
  <si>
    <t>K1H6K5</t>
  </si>
  <si>
    <t>K1H6K6</t>
  </si>
  <si>
    <t>K1H6K7</t>
  </si>
  <si>
    <t>K1H6K8</t>
  </si>
  <si>
    <t>K1H7K6</t>
  </si>
  <si>
    <t>K1H7K8</t>
  </si>
  <si>
    <t>K1H7L1</t>
  </si>
  <si>
    <t>K1H7L3</t>
  </si>
  <si>
    <t>K1H7W9</t>
  </si>
  <si>
    <t>K1H7X1</t>
  </si>
  <si>
    <t>K1H7X2</t>
  </si>
  <si>
    <t>K1H7X3</t>
  </si>
  <si>
    <t>K1H7X5</t>
  </si>
  <si>
    <t>K1H7X6</t>
  </si>
  <si>
    <t>K1H7X7</t>
  </si>
  <si>
    <t>K1H7X8</t>
  </si>
  <si>
    <t>K1H7X9</t>
  </si>
  <si>
    <t>K1H7Y9</t>
  </si>
  <si>
    <t>K1H8A2</t>
  </si>
  <si>
    <t>K1H8A3</t>
  </si>
  <si>
    <t>K1H8A4</t>
  </si>
  <si>
    <t>K1H8A5</t>
  </si>
  <si>
    <t>K1H8A6</t>
  </si>
  <si>
    <t>K1H8A8</t>
  </si>
  <si>
    <t>K1H8B7</t>
  </si>
  <si>
    <t>K1H8E8</t>
  </si>
  <si>
    <t>K1H8E9</t>
  </si>
  <si>
    <t>K1H8G1</t>
  </si>
  <si>
    <t>K1H8G7</t>
  </si>
  <si>
    <t>K1H8G8</t>
  </si>
  <si>
    <t>K1H8G9</t>
  </si>
  <si>
    <t>K1H8H1</t>
  </si>
  <si>
    <t>K1H8H4</t>
  </si>
  <si>
    <t>K1H8K2</t>
  </si>
  <si>
    <t>K1H8K5</t>
  </si>
  <si>
    <t>K1H8K7</t>
  </si>
  <si>
    <t>K1H8K8</t>
  </si>
  <si>
    <t>K1H8K9</t>
  </si>
  <si>
    <t>K1H8L5</t>
  </si>
  <si>
    <t>K1H8M3</t>
  </si>
  <si>
    <t>K1H8M9</t>
  </si>
  <si>
    <t>K1H8N2</t>
  </si>
  <si>
    <t>K1H8N6</t>
  </si>
  <si>
    <t>K1H8P3</t>
  </si>
  <si>
    <t>K1K1K4</t>
  </si>
  <si>
    <t>K1K1K5</t>
  </si>
  <si>
    <t>K1K1K6</t>
  </si>
  <si>
    <t>K1K1K7</t>
  </si>
  <si>
    <t>K1K1K8</t>
  </si>
  <si>
    <t>K1K1K9</t>
  </si>
  <si>
    <t>K1K1L1</t>
  </si>
  <si>
    <t>K1K1L2</t>
  </si>
  <si>
    <t>K1K1M9</t>
  </si>
  <si>
    <t>K1K1N2</t>
  </si>
  <si>
    <t>K1K1N3</t>
  </si>
  <si>
    <t>K1K1P9</t>
  </si>
  <si>
    <t>K1K1R1</t>
  </si>
  <si>
    <t>K1K1R2</t>
  </si>
  <si>
    <t>K1K1R3</t>
  </si>
  <si>
    <t>K1K1S5</t>
  </si>
  <si>
    <t>K1K1S6</t>
  </si>
  <si>
    <t>K1K1S7</t>
  </si>
  <si>
    <t>K1K1S8</t>
  </si>
  <si>
    <t>K1K1V4</t>
  </si>
  <si>
    <t>K1K1V5</t>
  </si>
  <si>
    <t>K1K1V6</t>
  </si>
  <si>
    <t>K1K1V7</t>
  </si>
  <si>
    <t>K1K1X6</t>
  </si>
  <si>
    <t>K1K1X8</t>
  </si>
  <si>
    <t>K1K3T3</t>
  </si>
  <si>
    <t>K1K3T4</t>
  </si>
  <si>
    <t>K1K3T6</t>
  </si>
  <si>
    <t>K1K3T7</t>
  </si>
  <si>
    <t>K1K3T8</t>
  </si>
  <si>
    <t>K1K3T9</t>
  </si>
  <si>
    <t>K1K3V1</t>
  </si>
  <si>
    <t>K1K3V2</t>
  </si>
  <si>
    <t>K1K3V3</t>
  </si>
  <si>
    <t>K1K3V5</t>
  </si>
  <si>
    <t>K1K3V6</t>
  </si>
  <si>
    <t>K1K3V7</t>
  </si>
  <si>
    <t>K1K4L1</t>
  </si>
  <si>
    <t>K1K4L9</t>
  </si>
  <si>
    <t>K1K4M9</t>
  </si>
  <si>
    <t>K1L0A1</t>
  </si>
  <si>
    <t>K1L0A4</t>
  </si>
  <si>
    <t>K1L0A5</t>
  </si>
  <si>
    <t>K1L1A7</t>
  </si>
  <si>
    <t>K1L5Z1</t>
  </si>
  <si>
    <t>K1L5Z4</t>
  </si>
  <si>
    <t>K1L5Z6</t>
  </si>
  <si>
    <t>K1L5Z7</t>
  </si>
  <si>
    <t>K1L5Z9</t>
  </si>
  <si>
    <t>K1L6A1</t>
  </si>
  <si>
    <t>K1L6A2</t>
  </si>
  <si>
    <t>K1L6A3</t>
  </si>
  <si>
    <t>K1L6A4</t>
  </si>
  <si>
    <t>K1L6A5</t>
  </si>
  <si>
    <t>K1L6A6</t>
  </si>
  <si>
    <t>K1L6A7</t>
  </si>
  <si>
    <t>K1L6C8</t>
  </si>
  <si>
    <t>K1L6E2</t>
  </si>
  <si>
    <t>K1L6E4</t>
  </si>
  <si>
    <t>K1L6E6</t>
  </si>
  <si>
    <t>K1L6E7</t>
  </si>
  <si>
    <t>K1L6E8</t>
  </si>
  <si>
    <t>K1L6E9</t>
  </si>
  <si>
    <t>K1L6M6</t>
  </si>
  <si>
    <t>K1L6M7</t>
  </si>
  <si>
    <t>K1L6M8</t>
  </si>
  <si>
    <t>K1L6M9</t>
  </si>
  <si>
    <t>K1L6N1</t>
  </si>
  <si>
    <t>K1L6P5</t>
  </si>
  <si>
    <t>K1L6P7</t>
  </si>
  <si>
    <t>K1L6P9</t>
  </si>
  <si>
    <t>K1L6R1</t>
  </si>
  <si>
    <t>K1L6R2</t>
  </si>
  <si>
    <t>K1L6R3</t>
  </si>
  <si>
    <t>K1L6R8</t>
  </si>
  <si>
    <t>K1L6S1</t>
  </si>
  <si>
    <t>K1L6S2</t>
  </si>
  <si>
    <t>K1L6S3</t>
  </si>
  <si>
    <t>K1L6S4</t>
  </si>
  <si>
    <t>K1L6S5</t>
  </si>
  <si>
    <t>K1L6S6</t>
  </si>
  <si>
    <t>K1L6S7</t>
  </si>
  <si>
    <t>K1L6S8</t>
  </si>
  <si>
    <t>K1L7E7</t>
  </si>
  <si>
    <t>K1L7J8</t>
  </si>
  <si>
    <t>K1L7K9</t>
  </si>
  <si>
    <t>K1L7L1</t>
  </si>
  <si>
    <t>K1L7L2</t>
  </si>
  <si>
    <t>K1L7L3</t>
  </si>
  <si>
    <t>K1L7N1</t>
  </si>
  <si>
    <t>K1L7N2</t>
  </si>
  <si>
    <t>K1L7R8</t>
  </si>
  <si>
    <t>K1L7R9</t>
  </si>
  <si>
    <t>K1L7S4</t>
  </si>
  <si>
    <t>K1L7S5</t>
  </si>
  <si>
    <t>K1L7S6</t>
  </si>
  <si>
    <t>K1L7T1</t>
  </si>
  <si>
    <t>K1L7T2</t>
  </si>
  <si>
    <t>K1L7V3</t>
  </si>
  <si>
    <t>K1L7V4</t>
  </si>
  <si>
    <t>K1L7V5</t>
  </si>
  <si>
    <t>K1L7V6</t>
  </si>
  <si>
    <t>K1L7V7</t>
  </si>
  <si>
    <t>K1L7V8</t>
  </si>
  <si>
    <t>K1L7V9</t>
  </si>
  <si>
    <t>K1L7W1</t>
  </si>
  <si>
    <t>K1L7W2</t>
  </si>
  <si>
    <t>K1L7W3</t>
  </si>
  <si>
    <t>K1L7W4</t>
  </si>
  <si>
    <t>K1L7W5</t>
  </si>
  <si>
    <t>K1L7W6</t>
  </si>
  <si>
    <t>K1L7W7</t>
  </si>
  <si>
    <t>K1L7W8</t>
  </si>
  <si>
    <t>K1L7X1</t>
  </si>
  <si>
    <t>K1L7X2</t>
  </si>
  <si>
    <t>K1L7X8</t>
  </si>
  <si>
    <t>K1L7X9</t>
  </si>
  <si>
    <t>K1L7Y1</t>
  </si>
  <si>
    <t>K1L7Y2</t>
  </si>
  <si>
    <t>K1L8B5</t>
  </si>
  <si>
    <t>K1L8B6</t>
  </si>
  <si>
    <t>K1L8B7</t>
  </si>
  <si>
    <t>K1L8B8</t>
  </si>
  <si>
    <t>K1L8B9</t>
  </si>
  <si>
    <t>K1L8C1</t>
  </si>
  <si>
    <t>K1L8C2</t>
  </si>
  <si>
    <t>K1L8C3</t>
  </si>
  <si>
    <t>K1L8C4</t>
  </si>
  <si>
    <t>K1L8C9</t>
  </si>
  <si>
    <t>K1L8E7</t>
  </si>
  <si>
    <t>K1L8G5</t>
  </si>
  <si>
    <t>K1L8H5</t>
  </si>
  <si>
    <t>K1L8K1</t>
  </si>
  <si>
    <t>K1L8K2</t>
  </si>
  <si>
    <t>K1L8K6</t>
  </si>
  <si>
    <t>K1L8L7</t>
  </si>
  <si>
    <t>K1M0P3</t>
  </si>
  <si>
    <t>K1M0P5</t>
  </si>
  <si>
    <t>K1M0P8</t>
  </si>
  <si>
    <t>K1M0Y9</t>
  </si>
  <si>
    <t>K1M0Z1</t>
  </si>
  <si>
    <t>K1M0Z2</t>
  </si>
  <si>
    <t>K1M0Z3</t>
  </si>
  <si>
    <t>K1M0Z4</t>
  </si>
  <si>
    <t>K1M0Z5</t>
  </si>
  <si>
    <t>K1M0Z6</t>
  </si>
  <si>
    <t>K1M1A8</t>
  </si>
  <si>
    <t>K1M1B1</t>
  </si>
  <si>
    <t>K1M1B2</t>
  </si>
  <si>
    <t>K1M1C5</t>
  </si>
  <si>
    <t>K1M1C6</t>
  </si>
  <si>
    <t>K1M1C7</t>
  </si>
  <si>
    <t>K1M1C8</t>
  </si>
  <si>
    <t>K1M1E1</t>
  </si>
  <si>
    <t>K1M1E2</t>
  </si>
  <si>
    <t>K1M1E3</t>
  </si>
  <si>
    <t>K1M1E4</t>
  </si>
  <si>
    <t>K1M1E5</t>
  </si>
  <si>
    <t>K1M1E6</t>
  </si>
  <si>
    <t>K1M1E7</t>
  </si>
  <si>
    <t>K1M1E8</t>
  </si>
  <si>
    <t>K1M1E9</t>
  </si>
  <si>
    <t>K1M1G1</t>
  </si>
  <si>
    <t>K1M1G2</t>
  </si>
  <si>
    <t>K1M1G3</t>
  </si>
  <si>
    <t>K1M1L4</t>
  </si>
  <si>
    <t>K1M1L5</t>
  </si>
  <si>
    <t>K1M1L6</t>
  </si>
  <si>
    <t>K1M1L7</t>
  </si>
  <si>
    <t>K1M1L8</t>
  </si>
  <si>
    <t>K1M1L9</t>
  </si>
  <si>
    <t>K1M1M2</t>
  </si>
  <si>
    <t>K1M1M3</t>
  </si>
  <si>
    <t>K1M1M4</t>
  </si>
  <si>
    <t>K1M1M6</t>
  </si>
  <si>
    <t>K1M1M7</t>
  </si>
  <si>
    <t>K1M1M8</t>
  </si>
  <si>
    <t>K1M1M9</t>
  </si>
  <si>
    <t>K1M1N1</t>
  </si>
  <si>
    <t>K1M1N2</t>
  </si>
  <si>
    <t>K1M1N3</t>
  </si>
  <si>
    <t>K1M1N4</t>
  </si>
  <si>
    <t>K1M1N5</t>
  </si>
  <si>
    <t>K1M1N6</t>
  </si>
  <si>
    <t>K1M1N7</t>
  </si>
  <si>
    <t>K1M1N8</t>
  </si>
  <si>
    <t>K1M1N9</t>
  </si>
  <si>
    <t>K1M1P1</t>
  </si>
  <si>
    <t>K1M1P2</t>
  </si>
  <si>
    <t>K1M1P3</t>
  </si>
  <si>
    <t>K1M1P4</t>
  </si>
  <si>
    <t>K1M1P5</t>
  </si>
  <si>
    <t>K1M1P6</t>
  </si>
  <si>
    <t>K1M1P7</t>
  </si>
  <si>
    <t>K1M1P8</t>
  </si>
  <si>
    <t>K1M1P9</t>
  </si>
  <si>
    <t>K1M1R1</t>
  </si>
  <si>
    <t>K1M1R2</t>
  </si>
  <si>
    <t>K1M1R3</t>
  </si>
  <si>
    <t>K1M1R4</t>
  </si>
  <si>
    <t>K1M1R5</t>
  </si>
  <si>
    <t>K1M1R6</t>
  </si>
  <si>
    <t>K1M1R7</t>
  </si>
  <si>
    <t>K1M1R8</t>
  </si>
  <si>
    <t>K1M1R9</t>
  </si>
  <si>
    <t>K1M1S1</t>
  </si>
  <si>
    <t>K1M1S2</t>
  </si>
  <si>
    <t>K1M1S3</t>
  </si>
  <si>
    <t>K1M1S4</t>
  </si>
  <si>
    <t>K1M1S5</t>
  </si>
  <si>
    <t>K1M1S6</t>
  </si>
  <si>
    <t>K1M1S7</t>
  </si>
  <si>
    <t>K1M1S8</t>
  </si>
  <si>
    <t>K1M1S9</t>
  </si>
  <si>
    <t>K1M1T1</t>
  </si>
  <si>
    <t>K1M1T2</t>
  </si>
  <si>
    <t>K1M1T3</t>
  </si>
  <si>
    <t>K1M1T4</t>
  </si>
  <si>
    <t>K1M1T5</t>
  </si>
  <si>
    <t>K1M1T6</t>
  </si>
  <si>
    <t>K1M1T7</t>
  </si>
  <si>
    <t>K1M1T8</t>
  </si>
  <si>
    <t>K1M1T9</t>
  </si>
  <si>
    <t>K1M1V1</t>
  </si>
  <si>
    <t>K1M1V2</t>
  </si>
  <si>
    <t>K1M1V3</t>
  </si>
  <si>
    <t>K1M1V4</t>
  </si>
  <si>
    <t>K1M1V5</t>
  </si>
  <si>
    <t>K1M1V6</t>
  </si>
  <si>
    <t>K1M1V7</t>
  </si>
  <si>
    <t>K1M1V8</t>
  </si>
  <si>
    <t>K1M1V9</t>
  </si>
  <si>
    <t>K1M1W1</t>
  </si>
  <si>
    <t>K1M1W2</t>
  </si>
  <si>
    <t>K1M1W3</t>
  </si>
  <si>
    <t>K1M1W4</t>
  </si>
  <si>
    <t>K1M1W5</t>
  </si>
  <si>
    <t>K1M1W8</t>
  </si>
  <si>
    <t>K1M1W9</t>
  </si>
  <si>
    <t>K1M1X2</t>
  </si>
  <si>
    <t>K1M1X3</t>
  </si>
  <si>
    <t>K1M1X4</t>
  </si>
  <si>
    <t>K1M1X5</t>
  </si>
  <si>
    <t>K1M1X6</t>
  </si>
  <si>
    <t>K1M1X7</t>
  </si>
  <si>
    <t>K1M1X8</t>
  </si>
  <si>
    <t>K1M1X9</t>
  </si>
  <si>
    <t>K1M1Y1</t>
  </si>
  <si>
    <t>K1M1Y2</t>
  </si>
  <si>
    <t>K1M1Y3</t>
  </si>
  <si>
    <t>K1M1Y4</t>
  </si>
  <si>
    <t>K1M1Y6</t>
  </si>
  <si>
    <t>K1M1Y7</t>
  </si>
  <si>
    <t>K1M1Y8</t>
  </si>
  <si>
    <t>K1M1Y9</t>
  </si>
  <si>
    <t>K1M1Z1</t>
  </si>
  <si>
    <t>K1M1Z2</t>
  </si>
  <si>
    <t>K1M1Z3</t>
  </si>
  <si>
    <t>K1M1Z4</t>
  </si>
  <si>
    <t>K1M1Z5</t>
  </si>
  <si>
    <t>K1M1Z6</t>
  </si>
  <si>
    <t>K1M1Z7</t>
  </si>
  <si>
    <t>K1M1Z8</t>
  </si>
  <si>
    <t>K1M1Z9</t>
  </si>
  <si>
    <t>K1M2A1</t>
  </si>
  <si>
    <t>K1M2A3</t>
  </si>
  <si>
    <t>K1M2A4</t>
  </si>
  <si>
    <t>K1M2A5</t>
  </si>
  <si>
    <t>K1M2A6</t>
  </si>
  <si>
    <t>K1M2A7</t>
  </si>
  <si>
    <t>K1M2A8</t>
  </si>
  <si>
    <t>K1M2A9</t>
  </si>
  <si>
    <t>K1M2B1</t>
  </si>
  <si>
    <t>K1M2B2</t>
  </si>
  <si>
    <t>K1M2B3</t>
  </si>
  <si>
    <t>K1M2B4</t>
  </si>
  <si>
    <t>K1M2B5</t>
  </si>
  <si>
    <t>K1M2B6</t>
  </si>
  <si>
    <t>K1M2B7</t>
  </si>
  <si>
    <t>K1M2B8</t>
  </si>
  <si>
    <t>K1M2B9</t>
  </si>
  <si>
    <t>K1M2C1</t>
  </si>
  <si>
    <t>K1M2C2</t>
  </si>
  <si>
    <t>K1M2C3</t>
  </si>
  <si>
    <t>K1M2C5</t>
  </si>
  <si>
    <t>K1M2C6</t>
  </si>
  <si>
    <t>K1M2C8</t>
  </si>
  <si>
    <t>K1M2C9</t>
  </si>
  <si>
    <t>K1M2E1</t>
  </si>
  <si>
    <t>K1M2E2</t>
  </si>
  <si>
    <t>K1M2E3</t>
  </si>
  <si>
    <t>K1M2E4</t>
  </si>
  <si>
    <t>K1M2E5</t>
  </si>
  <si>
    <t>K1M2E8</t>
  </si>
  <si>
    <t>K1M2G2</t>
  </si>
  <si>
    <t>K1M2G3</t>
  </si>
  <si>
    <t>K1M2G6</t>
  </si>
  <si>
    <t>K1M2G7</t>
  </si>
  <si>
    <t>K1M2G9</t>
  </si>
  <si>
    <t>K1M2H2</t>
  </si>
  <si>
    <t>K1M2H3</t>
  </si>
  <si>
    <t>K1M2H6</t>
  </si>
  <si>
    <t>K1M2J4</t>
  </si>
  <si>
    <t>K1M2J7</t>
  </si>
  <si>
    <t>K1M2J8</t>
  </si>
  <si>
    <t>K1M2J9</t>
  </si>
  <si>
    <t>K1M2K2</t>
  </si>
  <si>
    <t>K1M2K3</t>
  </si>
  <si>
    <t>K1N0A2</t>
  </si>
  <si>
    <t>K1N0A4</t>
  </si>
  <si>
    <t>K1N0A7</t>
  </si>
  <si>
    <t>K1N0B4</t>
  </si>
  <si>
    <t>K1N0B5</t>
  </si>
  <si>
    <t>K1N0B7</t>
  </si>
  <si>
    <t>K1N1E4</t>
  </si>
  <si>
    <t>K1N1E6</t>
  </si>
  <si>
    <t>K1N1E8</t>
  </si>
  <si>
    <t>K1N1G1</t>
  </si>
  <si>
    <t>K1N1G2</t>
  </si>
  <si>
    <t>K1N1G3</t>
  </si>
  <si>
    <t>K1N1G4</t>
  </si>
  <si>
    <t>K1N1G5</t>
  </si>
  <si>
    <t>K1N1G7</t>
  </si>
  <si>
    <t>K1N1H5</t>
  </si>
  <si>
    <t>K1N1J1</t>
  </si>
  <si>
    <t>K1N1J2</t>
  </si>
  <si>
    <t>K1N1J6</t>
  </si>
  <si>
    <t>K1N1J7</t>
  </si>
  <si>
    <t>K1N1J9</t>
  </si>
  <si>
    <t>K1N1K6</t>
  </si>
  <si>
    <t>K1N1K7</t>
  </si>
  <si>
    <t>K1N5A2</t>
  </si>
  <si>
    <t>K1N5A6</t>
  </si>
  <si>
    <t>K1N5A7</t>
  </si>
  <si>
    <t>K1N5B3</t>
  </si>
  <si>
    <t>K1N5B4</t>
  </si>
  <si>
    <t>K1N5B5</t>
  </si>
  <si>
    <t>K1N5B6</t>
  </si>
  <si>
    <t>K1N5B9</t>
  </si>
  <si>
    <t>K1N5C1</t>
  </si>
  <si>
    <t>K1N5C2</t>
  </si>
  <si>
    <t>K1N5C3</t>
  </si>
  <si>
    <t>K1N5C4</t>
  </si>
  <si>
    <t>K1N5C5</t>
  </si>
  <si>
    <t>K1N5C6</t>
  </si>
  <si>
    <t>K1N5E1</t>
  </si>
  <si>
    <t>K1N5E2</t>
  </si>
  <si>
    <t>K1N5E3</t>
  </si>
  <si>
    <t>K1N5E4</t>
  </si>
  <si>
    <t>K1N5E5</t>
  </si>
  <si>
    <t>K1N5E6</t>
  </si>
  <si>
    <t>K1N5E7</t>
  </si>
  <si>
    <t>K1N5E8</t>
  </si>
  <si>
    <t>K1N5E9</t>
  </si>
  <si>
    <t>K1N5G1</t>
  </si>
  <si>
    <t>K1N5G2</t>
  </si>
  <si>
    <t>K1N5G3</t>
  </si>
  <si>
    <t>K1N5G4</t>
  </si>
  <si>
    <t>K1N5G5</t>
  </si>
  <si>
    <t>K1N5G6</t>
  </si>
  <si>
    <t>K1N5G7</t>
  </si>
  <si>
    <t>K1N5G8</t>
  </si>
  <si>
    <t>K1N5G9</t>
  </si>
  <si>
    <t>K1N5H3</t>
  </si>
  <si>
    <t>K1N5H5</t>
  </si>
  <si>
    <t>K1N5H6</t>
  </si>
  <si>
    <t>K1N5H8</t>
  </si>
  <si>
    <t>K1N5J1</t>
  </si>
  <si>
    <t>K1N5J2</t>
  </si>
  <si>
    <t>K1N5J3</t>
  </si>
  <si>
    <t>K1N5J5</t>
  </si>
  <si>
    <t>K1N5J9</t>
  </si>
  <si>
    <t>K1N5K6</t>
  </si>
  <si>
    <t>K1N5K7</t>
  </si>
  <si>
    <t>K1N5K8</t>
  </si>
  <si>
    <t>K1N5L2</t>
  </si>
  <si>
    <t>K1N5L3</t>
  </si>
  <si>
    <t>K1N5L9</t>
  </si>
  <si>
    <t>K1N5M2</t>
  </si>
  <si>
    <t>K1N5M9</t>
  </si>
  <si>
    <t>K1N5N1</t>
  </si>
  <si>
    <t>K1N5N2</t>
  </si>
  <si>
    <t>K1N5N3</t>
  </si>
  <si>
    <t>K1N5N4</t>
  </si>
  <si>
    <t>K1N5N5</t>
  </si>
  <si>
    <t>K1N5N8</t>
  </si>
  <si>
    <t>K1N5N9</t>
  </si>
  <si>
    <t>K1N5P9</t>
  </si>
  <si>
    <t>K1N5R1</t>
  </si>
  <si>
    <t>K1N5R2</t>
  </si>
  <si>
    <t>K1N5R3</t>
  </si>
  <si>
    <t>K1N5R5</t>
  </si>
  <si>
    <t>K1N5R6</t>
  </si>
  <si>
    <t>K1N5R8</t>
  </si>
  <si>
    <t>K1N5R9</t>
  </si>
  <si>
    <t>K1N5S1</t>
  </si>
  <si>
    <t>K1N5S2</t>
  </si>
  <si>
    <t>K1N5S3</t>
  </si>
  <si>
    <t>K1N5S4</t>
  </si>
  <si>
    <t>K1N5T7</t>
  </si>
  <si>
    <t>K1N5T9</t>
  </si>
  <si>
    <t>K1N5V2</t>
  </si>
  <si>
    <t>K1N5V3</t>
  </si>
  <si>
    <t>K1N5V4</t>
  </si>
  <si>
    <t>K1N5V5</t>
  </si>
  <si>
    <t>K1N5V6</t>
  </si>
  <si>
    <t>K1N5V7</t>
  </si>
  <si>
    <t>K1N5V8</t>
  </si>
  <si>
    <t>K1N5W6</t>
  </si>
  <si>
    <t>K1N5Y2</t>
  </si>
  <si>
    <t>K1N5Y3</t>
  </si>
  <si>
    <t>K1N5Y5</t>
  </si>
  <si>
    <t>K1N5Y8</t>
  </si>
  <si>
    <t>K1N5Y9</t>
  </si>
  <si>
    <t>K1N5Z1</t>
  </si>
  <si>
    <t>K1N5Z2</t>
  </si>
  <si>
    <t>K1N5Z3</t>
  </si>
  <si>
    <t>K1N5Z4</t>
  </si>
  <si>
    <t>K1N5Z5</t>
  </si>
  <si>
    <t>K1N5Z6</t>
  </si>
  <si>
    <t>K1N5Z7</t>
  </si>
  <si>
    <t>K1N5Z8</t>
  </si>
  <si>
    <t>K1N5Z9</t>
  </si>
  <si>
    <t>K1N6A1</t>
  </si>
  <si>
    <t>K1N6A2</t>
  </si>
  <si>
    <t>K1N6A3</t>
  </si>
  <si>
    <t>K1N6A4</t>
  </si>
  <si>
    <t>K1N6A9</t>
  </si>
  <si>
    <t>K1N6B1</t>
  </si>
  <si>
    <t>K1N6B2</t>
  </si>
  <si>
    <t>K1N6B4</t>
  </si>
  <si>
    <t>K1N6B6</t>
  </si>
  <si>
    <t>K1N6B7</t>
  </si>
  <si>
    <t>K1N6B9</t>
  </si>
  <si>
    <t>K1N6C1</t>
  </si>
  <si>
    <t>K1N6C2</t>
  </si>
  <si>
    <t>K1N6C3</t>
  </si>
  <si>
    <t>K1N6C4</t>
  </si>
  <si>
    <t>K1N6C5</t>
  </si>
  <si>
    <t>K1N6C6</t>
  </si>
  <si>
    <t>K1N6C7</t>
  </si>
  <si>
    <t>K1N6C8</t>
  </si>
  <si>
    <t>K1N6C9</t>
  </si>
  <si>
    <t>K1N6E6</t>
  </si>
  <si>
    <t>K1N6G6</t>
  </si>
  <si>
    <t>K1N6G7</t>
  </si>
  <si>
    <t>K1N6G8</t>
  </si>
  <si>
    <t>K1N6G9</t>
  </si>
  <si>
    <t>K1N6H1</t>
  </si>
  <si>
    <t>K1N6H2</t>
  </si>
  <si>
    <t>K1N6H3</t>
  </si>
  <si>
    <t>K1N6H4</t>
  </si>
  <si>
    <t>K1N6H5</t>
  </si>
  <si>
    <t>K1N6H6</t>
  </si>
  <si>
    <t>K1N6K3</t>
  </si>
  <si>
    <t>K1N6K4</t>
  </si>
  <si>
    <t>K1N6K5</t>
  </si>
  <si>
    <t>K1N6K6</t>
  </si>
  <si>
    <t>K1N6K7</t>
  </si>
  <si>
    <t>K1N6K8</t>
  </si>
  <si>
    <t>K1N6K9</t>
  </si>
  <si>
    <t>K1N6M6</t>
  </si>
  <si>
    <t>K1N6M7</t>
  </si>
  <si>
    <t>K1N6N1</t>
  </si>
  <si>
    <t>K1N6Z2</t>
  </si>
  <si>
    <t>K1N7A7</t>
  </si>
  <si>
    <t>K1N7A8</t>
  </si>
  <si>
    <t>K1N7A9</t>
  </si>
  <si>
    <t>K1N7B1</t>
  </si>
  <si>
    <t>K1N7C1</t>
  </si>
  <si>
    <t>K1N7C2</t>
  </si>
  <si>
    <t>K1N7C3</t>
  </si>
  <si>
    <t>K1N7C6</t>
  </si>
  <si>
    <t>K1N7C7</t>
  </si>
  <si>
    <t>K1N7C8</t>
  </si>
  <si>
    <t>K1N7C9</t>
  </si>
  <si>
    <t>K1N7G7</t>
  </si>
  <si>
    <t>K1N7H1</t>
  </si>
  <si>
    <t>K1N7H2</t>
  </si>
  <si>
    <t>K1N7H4</t>
  </si>
  <si>
    <t>K1N7H5</t>
  </si>
  <si>
    <t>K1N7H6</t>
  </si>
  <si>
    <t>K1N7H8</t>
  </si>
  <si>
    <t>K1N7J1</t>
  </si>
  <si>
    <t>K1N7J3</t>
  </si>
  <si>
    <t>K1N7J6</t>
  </si>
  <si>
    <t>K1N7J8</t>
  </si>
  <si>
    <t>K1N7K7</t>
  </si>
  <si>
    <t>K1N7K8</t>
  </si>
  <si>
    <t>K1N7L1</t>
  </si>
  <si>
    <t>K1N7L2</t>
  </si>
  <si>
    <t>K1N7L3</t>
  </si>
  <si>
    <t>K1N7L4</t>
  </si>
  <si>
    <t>K1N7L5</t>
  </si>
  <si>
    <t>K1N7L6</t>
  </si>
  <si>
    <t>K1N7L7</t>
  </si>
  <si>
    <t>K1N7L8</t>
  </si>
  <si>
    <t>K1N7L9</t>
  </si>
  <si>
    <t>K1N7M1</t>
  </si>
  <si>
    <t>K1N7M2</t>
  </si>
  <si>
    <t>K1N7M3</t>
  </si>
  <si>
    <t>K1N7M4</t>
  </si>
  <si>
    <t>K1N7M7</t>
  </si>
  <si>
    <t>K1N7M8</t>
  </si>
  <si>
    <t>K1N7R1</t>
  </si>
  <si>
    <t>K1N7R2</t>
  </si>
  <si>
    <t>K1N7R3</t>
  </si>
  <si>
    <t>K1N7S9</t>
  </si>
  <si>
    <t>K1N7V5</t>
  </si>
  <si>
    <t>K1N7V6</t>
  </si>
  <si>
    <t>K1N7V9</t>
  </si>
  <si>
    <t>K1N7X7</t>
  </si>
  <si>
    <t>K1N7Y2</t>
  </si>
  <si>
    <t>K1N7Y4</t>
  </si>
  <si>
    <t>K1N7Y6</t>
  </si>
  <si>
    <t>K1N8B5</t>
  </si>
  <si>
    <t>K1N8B6</t>
  </si>
  <si>
    <t>K1N8B7</t>
  </si>
  <si>
    <t>K1N8B8</t>
  </si>
  <si>
    <t>K1N8B9</t>
  </si>
  <si>
    <t>K1N8C1</t>
  </si>
  <si>
    <t>K1N8C2</t>
  </si>
  <si>
    <t>K1N8C3</t>
  </si>
  <si>
    <t>K1N8C4</t>
  </si>
  <si>
    <t>K1N8C5</t>
  </si>
  <si>
    <t>K1N8C6</t>
  </si>
  <si>
    <t>K1N8G8</t>
  </si>
  <si>
    <t>K1N8H1</t>
  </si>
  <si>
    <t>K1N8H2</t>
  </si>
  <si>
    <t>K1N8H4</t>
  </si>
  <si>
    <t>K1N8H5</t>
  </si>
  <si>
    <t>K1N8H6</t>
  </si>
  <si>
    <t>K1N8H7</t>
  </si>
  <si>
    <t>K1N8H8</t>
  </si>
  <si>
    <t>K1N8H9</t>
  </si>
  <si>
    <t>K1N8J1</t>
  </si>
  <si>
    <t>K1N8J2</t>
  </si>
  <si>
    <t>K1N8J9</t>
  </si>
  <si>
    <t>K1N8K1</t>
  </si>
  <si>
    <t>K1N8K2</t>
  </si>
  <si>
    <t>K1N8K3</t>
  </si>
  <si>
    <t>K1N8K4</t>
  </si>
  <si>
    <t>K1N8K6</t>
  </si>
  <si>
    <t>K1N8K7</t>
  </si>
  <si>
    <t>K1N8K8</t>
  </si>
  <si>
    <t>K1N8K9</t>
  </si>
  <si>
    <t>K1N8L1</t>
  </si>
  <si>
    <t>K1N8L2</t>
  </si>
  <si>
    <t>K1N8L3</t>
  </si>
  <si>
    <t>K1N8L7</t>
  </si>
  <si>
    <t>K1N8L8</t>
  </si>
  <si>
    <t>K1N8L9</t>
  </si>
  <si>
    <t>K1N8M1</t>
  </si>
  <si>
    <t>K1N8M2</t>
  </si>
  <si>
    <t>K1N8M3</t>
  </si>
  <si>
    <t>K1N8M4</t>
  </si>
  <si>
    <t>K1N8M5</t>
  </si>
  <si>
    <t>K1N8R3</t>
  </si>
  <si>
    <t>K1N8R4</t>
  </si>
  <si>
    <t>K1N8T1</t>
  </si>
  <si>
    <t>K1N8W2</t>
  </si>
  <si>
    <t>K1N8W6</t>
  </si>
  <si>
    <t>K1N8W8</t>
  </si>
  <si>
    <t>K1N8X8</t>
  </si>
  <si>
    <t>K1N8Y1</t>
  </si>
  <si>
    <t>K1N8Y7</t>
  </si>
  <si>
    <t>K1N8Y9</t>
  </si>
  <si>
    <t>K1N8Z5</t>
  </si>
  <si>
    <t>K1N8Z6</t>
  </si>
  <si>
    <t>K1N8Z7</t>
  </si>
  <si>
    <t>K1N9C8</t>
  </si>
  <si>
    <t>K1N9C9</t>
  </si>
  <si>
    <t>K1N9E2</t>
  </si>
  <si>
    <t>K1N9E6</t>
  </si>
  <si>
    <t>K1N9E8</t>
  </si>
  <si>
    <t>K1N9G5</t>
  </si>
  <si>
    <t>K1N9G7</t>
  </si>
  <si>
    <t>K1N9H5</t>
  </si>
  <si>
    <t>K1N9H8</t>
  </si>
  <si>
    <t>K1N9H9</t>
  </si>
  <si>
    <t>K1N9J3</t>
  </si>
  <si>
    <t>K1N9J4</t>
  </si>
  <si>
    <t>K1N9J5</t>
  </si>
  <si>
    <t>K1N9K3</t>
  </si>
  <si>
    <t>K1N9K8</t>
  </si>
  <si>
    <t>K1N9N7</t>
  </si>
  <si>
    <t>K1S0A2</t>
  </si>
  <si>
    <t>K1S0A3</t>
  </si>
  <si>
    <t>K1S0A4</t>
  </si>
  <si>
    <t>K1S0A5</t>
  </si>
  <si>
    <t>K1S0A6</t>
  </si>
  <si>
    <t>K1S0A7</t>
  </si>
  <si>
    <t>K1S0A8</t>
  </si>
  <si>
    <t>K1S0B2</t>
  </si>
  <si>
    <t>K1S0B3</t>
  </si>
  <si>
    <t>K1S0B4</t>
  </si>
  <si>
    <t>K1S0B5</t>
  </si>
  <si>
    <t>K1S0B8</t>
  </si>
  <si>
    <t>K1S0B9</t>
  </si>
  <si>
    <t>K1S0C1</t>
  </si>
  <si>
    <t>K1S0C2</t>
  </si>
  <si>
    <t>K1S0C3</t>
  </si>
  <si>
    <t>K1S0C6</t>
  </si>
  <si>
    <t>K1S0C7</t>
  </si>
  <si>
    <t>K1S0C8</t>
  </si>
  <si>
    <t>K1S0C9</t>
  </si>
  <si>
    <t>K1S0E1</t>
  </si>
  <si>
    <t>K1S0E2</t>
  </si>
  <si>
    <t>K1S0E3</t>
  </si>
  <si>
    <t>K1S0E4</t>
  </si>
  <si>
    <t>K1S0H9</t>
  </si>
  <si>
    <t>K1S0J3</t>
  </si>
  <si>
    <t>K1S0J4</t>
  </si>
  <si>
    <t>K1S0J7</t>
  </si>
  <si>
    <t>K1S0J8</t>
  </si>
  <si>
    <t>K1S0K4</t>
  </si>
  <si>
    <t>K1S0K6</t>
  </si>
  <si>
    <t>K1S0K7</t>
  </si>
  <si>
    <t>K1S0L4</t>
  </si>
  <si>
    <t>K1S0M5</t>
  </si>
  <si>
    <t>K1S0M8</t>
  </si>
  <si>
    <t>K1S0N4</t>
  </si>
  <si>
    <t>K1S0R6</t>
  </si>
  <si>
    <t>K1S0R7</t>
  </si>
  <si>
    <t>K1S0S8</t>
  </si>
  <si>
    <t>K1S0S9</t>
  </si>
  <si>
    <t>K1S0T2</t>
  </si>
  <si>
    <t>K1S0T5</t>
  </si>
  <si>
    <t>K1S0T6</t>
  </si>
  <si>
    <t>K1S0T9</t>
  </si>
  <si>
    <t>K1S0V1</t>
  </si>
  <si>
    <t>K1S0V3</t>
  </si>
  <si>
    <t>K1S0V5</t>
  </si>
  <si>
    <t>K1S0V6</t>
  </si>
  <si>
    <t>K1S0V7</t>
  </si>
  <si>
    <t>K1S0V8</t>
  </si>
  <si>
    <t>K1S0W1</t>
  </si>
  <si>
    <t>K1S0W2</t>
  </si>
  <si>
    <t>K1S0W3</t>
  </si>
  <si>
    <t>K1S0W4</t>
  </si>
  <si>
    <t>K1S0W5</t>
  </si>
  <si>
    <t>K1S0W6</t>
  </si>
  <si>
    <t>K1S0W7</t>
  </si>
  <si>
    <t>K1S0W8</t>
  </si>
  <si>
    <t>K1S0W9</t>
  </si>
  <si>
    <t>K1S0X1</t>
  </si>
  <si>
    <t>K1S0X2</t>
  </si>
  <si>
    <t>K1S0X3</t>
  </si>
  <si>
    <t>K1S0X4</t>
  </si>
  <si>
    <t>K1S0X5</t>
  </si>
  <si>
    <t>K1S0X6</t>
  </si>
  <si>
    <t>K1S0X7</t>
  </si>
  <si>
    <t>K1S0X8</t>
  </si>
  <si>
    <t>K1S0X9</t>
  </si>
  <si>
    <t>K1S0Y1</t>
  </si>
  <si>
    <t>K1S0Y2</t>
  </si>
  <si>
    <t>K1S0Y3</t>
  </si>
  <si>
    <t>K1S0Y4</t>
  </si>
  <si>
    <t>K1S0Y5</t>
  </si>
  <si>
    <t>K1S0Y6</t>
  </si>
  <si>
    <t>K1S0Y7</t>
  </si>
  <si>
    <t>K1S0Y8</t>
  </si>
  <si>
    <t>K1S0Y9</t>
  </si>
  <si>
    <t>K1S0Z1</t>
  </si>
  <si>
    <t>K1S0Z2</t>
  </si>
  <si>
    <t>K1S0Z3</t>
  </si>
  <si>
    <t>K1S0Z4</t>
  </si>
  <si>
    <t>K1S0Z5</t>
  </si>
  <si>
    <t>K1S0Z6</t>
  </si>
  <si>
    <t>K1S0Z7</t>
  </si>
  <si>
    <t>K1S0Z8</t>
  </si>
  <si>
    <t>K1S0Z9</t>
  </si>
  <si>
    <t>K1S1A1</t>
  </si>
  <si>
    <t>K1S1A2</t>
  </si>
  <si>
    <t>K1S1A3</t>
  </si>
  <si>
    <t>K1S1A4</t>
  </si>
  <si>
    <t>K1S1A5</t>
  </si>
  <si>
    <t>K1S1A6</t>
  </si>
  <si>
    <t>K1S1A7</t>
  </si>
  <si>
    <t>K1S1A8</t>
  </si>
  <si>
    <t>K1S1A9</t>
  </si>
  <si>
    <t>K1S1B1</t>
  </si>
  <si>
    <t>K1S1B2</t>
  </si>
  <si>
    <t>K1S1B3</t>
  </si>
  <si>
    <t>K1S1B5</t>
  </si>
  <si>
    <t>K1S1B7</t>
  </si>
  <si>
    <t>K1S1B8</t>
  </si>
  <si>
    <t>K1S1B9</t>
  </si>
  <si>
    <t>K1S1C1</t>
  </si>
  <si>
    <t>K1S1C8</t>
  </si>
  <si>
    <t>K1S1E6</t>
  </si>
  <si>
    <t>K1S1E8</t>
  </si>
  <si>
    <t>K1S1E9</t>
  </si>
  <si>
    <t>K1S1G1</t>
  </si>
  <si>
    <t>K1S1G2</t>
  </si>
  <si>
    <t>K1S1G5</t>
  </si>
  <si>
    <t>K1S1G7</t>
  </si>
  <si>
    <t>K1S1H2</t>
  </si>
  <si>
    <t>K1S1H3</t>
  </si>
  <si>
    <t>K1S1H4</t>
  </si>
  <si>
    <t>K1S1H5</t>
  </si>
  <si>
    <t>K1S1H6</t>
  </si>
  <si>
    <t>K1S1H7</t>
  </si>
  <si>
    <t>K1S1M7</t>
  </si>
  <si>
    <t>K1S1M9</t>
  </si>
  <si>
    <t>K1S1P8</t>
  </si>
  <si>
    <t>K1S1S1</t>
  </si>
  <si>
    <t>K1S1S2</t>
  </si>
  <si>
    <t>K1S1S3</t>
  </si>
  <si>
    <t>K1S1S4</t>
  </si>
  <si>
    <t>K1S1S5</t>
  </si>
  <si>
    <t>K1S1S7</t>
  </si>
  <si>
    <t>K1S1S8</t>
  </si>
  <si>
    <t>K1S1S9</t>
  </si>
  <si>
    <t>K1S1T1</t>
  </si>
  <si>
    <t>K1S1T2</t>
  </si>
  <si>
    <t>K1S1T3</t>
  </si>
  <si>
    <t>K1S1T4</t>
  </si>
  <si>
    <t>K1S1T6</t>
  </si>
  <si>
    <t>K1S1T7</t>
  </si>
  <si>
    <t>K1S1T8</t>
  </si>
  <si>
    <t>K1S1V3</t>
  </si>
  <si>
    <t>K1S2W5</t>
  </si>
  <si>
    <t>K1S2W6</t>
  </si>
  <si>
    <t>K1S2Y2</t>
  </si>
  <si>
    <t>K1S2Y4</t>
  </si>
  <si>
    <t>K1S2Y5</t>
  </si>
  <si>
    <t>K1S2Y6</t>
  </si>
  <si>
    <t>K1S2Y8</t>
  </si>
  <si>
    <t>K1S2Z4</t>
  </si>
  <si>
    <t>K1S2Z5</t>
  </si>
  <si>
    <t>K1S2Z6</t>
  </si>
  <si>
    <t>K1S2Z7</t>
  </si>
  <si>
    <t>K1S2Z9</t>
  </si>
  <si>
    <t>K1S3A2</t>
  </si>
  <si>
    <t>K1S3A3</t>
  </si>
  <si>
    <t>K1S3A4</t>
  </si>
  <si>
    <t>K1S3A5</t>
  </si>
  <si>
    <t>K1S3A6</t>
  </si>
  <si>
    <t>K1S3A7</t>
  </si>
  <si>
    <t>K1S3A8</t>
  </si>
  <si>
    <t>K1S3A9</t>
  </si>
  <si>
    <t>K1S3B1</t>
  </si>
  <si>
    <t>K1S3B2</t>
  </si>
  <si>
    <t>K1S3B3</t>
  </si>
  <si>
    <t>K1S3B4</t>
  </si>
  <si>
    <t>K1S3B5</t>
  </si>
  <si>
    <t>K1S3B6</t>
  </si>
  <si>
    <t>K1S3B7</t>
  </si>
  <si>
    <t>K1S3B8</t>
  </si>
  <si>
    <t>K1S3B9</t>
  </si>
  <si>
    <t>K1S3C1</t>
  </si>
  <si>
    <t>K1S3C2</t>
  </si>
  <si>
    <t>K1S3C3</t>
  </si>
  <si>
    <t>K1S3C4</t>
  </si>
  <si>
    <t>K1S3C5</t>
  </si>
  <si>
    <t>K1S3C6</t>
  </si>
  <si>
    <t>K1S3C7</t>
  </si>
  <si>
    <t>K1S3X6</t>
  </si>
  <si>
    <t>K1S3X7</t>
  </si>
  <si>
    <t>K1S3X8</t>
  </si>
  <si>
    <t>K1S3X9</t>
  </si>
  <si>
    <t>K1S3Y1</t>
  </si>
  <si>
    <t>K1S3Y2</t>
  </si>
  <si>
    <t>K1S3Y3</t>
  </si>
  <si>
    <t>K1S3Y4</t>
  </si>
  <si>
    <t>K1S4H2</t>
  </si>
  <si>
    <t>K1S4H3</t>
  </si>
  <si>
    <t>K1S4M5</t>
  </si>
  <si>
    <t>K1S4S7</t>
  </si>
  <si>
    <t>K1S4S8</t>
  </si>
  <si>
    <t>K1S4S9</t>
  </si>
  <si>
    <t>K1S4T1</t>
  </si>
  <si>
    <t>K1S4V7</t>
  </si>
  <si>
    <t>K1S4V8</t>
  </si>
  <si>
    <t>K1S4W8</t>
  </si>
  <si>
    <t>K1S4X1</t>
  </si>
  <si>
    <t>K1S4X3</t>
  </si>
  <si>
    <t>K1S4X5</t>
  </si>
  <si>
    <t>K1S4X6</t>
  </si>
  <si>
    <t>K1S4X7</t>
  </si>
  <si>
    <t>K1S4X8</t>
  </si>
  <si>
    <t>K1S4X9</t>
  </si>
  <si>
    <t>K1S4Y4</t>
  </si>
  <si>
    <t>K1S4Y6</t>
  </si>
  <si>
    <t>K1S4Y7</t>
  </si>
  <si>
    <t>K1S4Y8</t>
  </si>
  <si>
    <t>K1S4Y9</t>
  </si>
  <si>
    <t>K1S4Z1</t>
  </si>
  <si>
    <t>K1S4Z2</t>
  </si>
  <si>
    <t>K1S4Z3</t>
  </si>
  <si>
    <t>K1S4Z4</t>
  </si>
  <si>
    <t>K1S4Z5</t>
  </si>
  <si>
    <t>K1S4Z6</t>
  </si>
  <si>
    <t>K1S4Z7</t>
  </si>
  <si>
    <t>K1S4Z8</t>
  </si>
  <si>
    <t>K1S4Z9</t>
  </si>
  <si>
    <t>K1S5A1</t>
  </si>
  <si>
    <t>K1S5A2</t>
  </si>
  <si>
    <t>K1S5A6</t>
  </si>
  <si>
    <t>K1S5C1</t>
  </si>
  <si>
    <t>K1S5C3</t>
  </si>
  <si>
    <t>K1S5H2</t>
  </si>
  <si>
    <t>K1S5K1</t>
  </si>
  <si>
    <t>K1S5K8</t>
  </si>
  <si>
    <t>K1S5K9</t>
  </si>
  <si>
    <t>K1S5L2</t>
  </si>
  <si>
    <t>K1S5L3</t>
  </si>
  <si>
    <t>K1S5L9</t>
  </si>
  <si>
    <t>K1S5M1</t>
  </si>
  <si>
    <t>K1S5M2</t>
  </si>
  <si>
    <t>K1S5M8</t>
  </si>
  <si>
    <t>K1S5M9</t>
  </si>
  <si>
    <t>K1S5P3</t>
  </si>
  <si>
    <t>K1S5P6</t>
  </si>
  <si>
    <t>K1S5P8</t>
  </si>
  <si>
    <t>K1S5R2</t>
  </si>
  <si>
    <t>K1S5R8</t>
  </si>
  <si>
    <t>K1S5R9</t>
  </si>
  <si>
    <t>K1S5S1</t>
  </si>
  <si>
    <t>K1S5S2</t>
  </si>
  <si>
    <t>K1S5S3</t>
  </si>
  <si>
    <t>K1S5S4</t>
  </si>
  <si>
    <t>K1S5S5</t>
  </si>
  <si>
    <t>K1S5T1</t>
  </si>
  <si>
    <t>K1V0C4</t>
  </si>
  <si>
    <t>K1V1A7</t>
  </si>
  <si>
    <t>K1V1H8</t>
  </si>
  <si>
    <t>K1V2E4</t>
  </si>
  <si>
    <t>K1V6J3</t>
  </si>
  <si>
    <t>K1V6J4</t>
  </si>
  <si>
    <t>K1V6K3</t>
  </si>
  <si>
    <t>K1V6L1</t>
  </si>
  <si>
    <t>K1V6L5</t>
  </si>
  <si>
    <t>K1V6L9</t>
  </si>
  <si>
    <t>K1V6M5</t>
  </si>
  <si>
    <t>K1V6M6</t>
  </si>
  <si>
    <t>K1V6M7</t>
  </si>
  <si>
    <t>K1V6M8</t>
  </si>
  <si>
    <t>K1V6P1</t>
  </si>
  <si>
    <t>K1V6P2</t>
  </si>
  <si>
    <t>K1V6R1</t>
  </si>
  <si>
    <t>K1V6R4</t>
  </si>
  <si>
    <t>K1V8J1</t>
  </si>
  <si>
    <t>K1V8J2</t>
  </si>
  <si>
    <t>K1V8K4</t>
  </si>
  <si>
    <t>K1V8M4</t>
  </si>
  <si>
    <t>K1V8M5</t>
  </si>
  <si>
    <t>K1V8M6</t>
  </si>
  <si>
    <t>K1V8M7</t>
  </si>
  <si>
    <t>K1V8M8</t>
  </si>
  <si>
    <t>K1V8M9</t>
  </si>
  <si>
    <t>K1V8N1</t>
  </si>
  <si>
    <t>K1V8N4</t>
  </si>
  <si>
    <t>K1V8N5</t>
  </si>
  <si>
    <t>K1V8W6</t>
  </si>
  <si>
    <t>K1V8X7</t>
  </si>
  <si>
    <t>K1V9R5</t>
  </si>
  <si>
    <t>K1V9W6</t>
  </si>
  <si>
    <t>K1Y0A1</t>
  </si>
  <si>
    <t>K1Y0A3</t>
  </si>
  <si>
    <t>K1Y0A5</t>
  </si>
  <si>
    <t>K1Y0C3</t>
  </si>
  <si>
    <t>K1Y0C4</t>
  </si>
  <si>
    <t>K1Y0C5</t>
  </si>
  <si>
    <t>K1Y0C6</t>
  </si>
  <si>
    <t>K1Y0C7</t>
  </si>
  <si>
    <t>K1Y0C8</t>
  </si>
  <si>
    <t>K1Y0C9</t>
  </si>
  <si>
    <t>K1Y0E1</t>
  </si>
  <si>
    <t>K1Y0E2</t>
  </si>
  <si>
    <t>K1Y0E3</t>
  </si>
  <si>
    <t>K1Y0E6</t>
  </si>
  <si>
    <t>K1Y0E7</t>
  </si>
  <si>
    <t>K1Y0E8</t>
  </si>
  <si>
    <t>K1Y0E9</t>
  </si>
  <si>
    <t>K1Y0G1</t>
  </si>
  <si>
    <t>K1Y0G2</t>
  </si>
  <si>
    <t>K1Y0G6</t>
  </si>
  <si>
    <t>K1Y0G8</t>
  </si>
  <si>
    <t>K1Y0G9</t>
  </si>
  <si>
    <t>K1Y0H1</t>
  </si>
  <si>
    <t>K1Y0H2</t>
  </si>
  <si>
    <t>K1Y0J2</t>
  </si>
  <si>
    <t>K1Y0J3</t>
  </si>
  <si>
    <t>K1Y0J4</t>
  </si>
  <si>
    <t>K1Y0J5</t>
  </si>
  <si>
    <t>K1Y0M1</t>
  </si>
  <si>
    <t>K1Y0M2</t>
  </si>
  <si>
    <t>K1Y0M3</t>
  </si>
  <si>
    <t>K1Y2J9</t>
  </si>
  <si>
    <t>K1Y2K1</t>
  </si>
  <si>
    <t>K1Y2K3</t>
  </si>
  <si>
    <t>K1Y2K4</t>
  </si>
  <si>
    <t>K1Y2K5</t>
  </si>
  <si>
    <t>K1Y2K6</t>
  </si>
  <si>
    <t>K1Y2K7</t>
  </si>
  <si>
    <t>K1Y2K8</t>
  </si>
  <si>
    <t>K1Y2K9</t>
  </si>
  <si>
    <t>K1Y2L1</t>
  </si>
  <si>
    <t>K1Y2L2</t>
  </si>
  <si>
    <t>K1Y2L3</t>
  </si>
  <si>
    <t>K1Y2L4</t>
  </si>
  <si>
    <t>K1Y2L5</t>
  </si>
  <si>
    <t>K1Y2L6</t>
  </si>
  <si>
    <t>K1Y2L7</t>
  </si>
  <si>
    <t>K1Y4M6</t>
  </si>
  <si>
    <t>K1Y4X6</t>
  </si>
  <si>
    <t>K2A0G3</t>
  </si>
  <si>
    <t>K2A0G6</t>
  </si>
  <si>
    <t>K2A0G7</t>
  </si>
  <si>
    <t>K2A1G4</t>
  </si>
  <si>
    <t>K2A1R8</t>
  </si>
  <si>
    <t>K2A1Z1</t>
  </si>
  <si>
    <t>K2A2P8</t>
  </si>
  <si>
    <t>K2A2T8</t>
  </si>
  <si>
    <t>K2A3T6</t>
  </si>
  <si>
    <t>K2A3W6</t>
  </si>
  <si>
    <t>K2A3X4</t>
  </si>
  <si>
    <t>K2A3Y3</t>
  </si>
  <si>
    <t>K2A3Y8</t>
  </si>
  <si>
    <t>K2A3Z9</t>
  </si>
  <si>
    <t>K2A4A1</t>
  </si>
  <si>
    <t>K2A4B1</t>
  </si>
  <si>
    <t>K2A4B2</t>
  </si>
  <si>
    <t>K2A4H6</t>
  </si>
  <si>
    <t>K2B1B4</t>
  </si>
  <si>
    <t>K2B5A3</t>
  </si>
  <si>
    <t>K2B5K7</t>
  </si>
  <si>
    <t>K2B5K8</t>
  </si>
  <si>
    <t>K2B5M3</t>
  </si>
  <si>
    <t>K2B6N1</t>
  </si>
  <si>
    <t>K2B6N2</t>
  </si>
  <si>
    <t>K2B6R5</t>
  </si>
  <si>
    <t>K2B8E4</t>
  </si>
  <si>
    <t>K2C0H6</t>
  </si>
  <si>
    <t>K2C0H7</t>
  </si>
  <si>
    <t>K2C0H8</t>
  </si>
  <si>
    <t>K2C0H9</t>
  </si>
  <si>
    <t>K2C1N1</t>
  </si>
  <si>
    <t>K2C1N2</t>
  </si>
  <si>
    <t>K2C1N4</t>
  </si>
  <si>
    <t>K2C1N5</t>
  </si>
  <si>
    <t>K2C1P6</t>
  </si>
  <si>
    <t>K2C1P7</t>
  </si>
  <si>
    <t>K2C1P8</t>
  </si>
  <si>
    <t>K2C1P9</t>
  </si>
  <si>
    <t>K2C3J7</t>
  </si>
  <si>
    <t>K2C3J8</t>
  </si>
  <si>
    <t>K2C3J9</t>
  </si>
  <si>
    <t>K2C3L2</t>
  </si>
  <si>
    <t>K2C3L5</t>
  </si>
  <si>
    <t>K2C3Y8</t>
  </si>
  <si>
    <t>K2E0A1</t>
  </si>
  <si>
    <t>K2E0A5</t>
  </si>
  <si>
    <t>K2E0A6</t>
  </si>
  <si>
    <t>K2E0A7</t>
  </si>
  <si>
    <t>K2E0A8</t>
  </si>
  <si>
    <t>K2E0A9</t>
  </si>
  <si>
    <t>K2E0B1</t>
  </si>
  <si>
    <t>K2E0B3</t>
  </si>
  <si>
    <t>K2E0B5</t>
  </si>
  <si>
    <t>K2E0B6</t>
  </si>
  <si>
    <t>K2E0B8</t>
  </si>
  <si>
    <t>K2E1A1</t>
  </si>
  <si>
    <t>K2E1A2</t>
  </si>
  <si>
    <t>K2E1A3</t>
  </si>
  <si>
    <t>K2E1A5</t>
  </si>
  <si>
    <t>K2E1A6</t>
  </si>
  <si>
    <t>K2E1A9</t>
  </si>
  <si>
    <t>K2E1B1</t>
  </si>
  <si>
    <t>K2E1B2</t>
  </si>
  <si>
    <t>K2E1B3</t>
  </si>
  <si>
    <t>K2E1B4</t>
  </si>
  <si>
    <t>K2E1B6</t>
  </si>
  <si>
    <t>K2E1B7</t>
  </si>
  <si>
    <t>K2E1B8</t>
  </si>
  <si>
    <t>K2E1C4</t>
  </si>
  <si>
    <t>K2E1C5</t>
  </si>
  <si>
    <t>K2E1C7</t>
  </si>
  <si>
    <t>K2E5V9</t>
  </si>
  <si>
    <t>K2E5W1</t>
  </si>
  <si>
    <t>K2E5W2</t>
  </si>
  <si>
    <t>K2E5W3</t>
  </si>
  <si>
    <t>K2E5W6</t>
  </si>
  <si>
    <t>K2E5W8</t>
  </si>
  <si>
    <t>K2E5W9</t>
  </si>
  <si>
    <t>K2E5X1</t>
  </si>
  <si>
    <t>K2E5X4</t>
  </si>
  <si>
    <t>K2E5X5</t>
  </si>
  <si>
    <t>K2E5X7</t>
  </si>
  <si>
    <t>K2E5X9</t>
  </si>
  <si>
    <t>K2E5Y1</t>
  </si>
  <si>
    <t>K2E6T6</t>
  </si>
  <si>
    <t>K2E6T7</t>
  </si>
  <si>
    <t>K2E6T8</t>
  </si>
  <si>
    <t>K2E6T9</t>
  </si>
  <si>
    <t>K2E6V2</t>
  </si>
  <si>
    <t>K2E6V4</t>
  </si>
  <si>
    <t>K2E6V5</t>
  </si>
  <si>
    <t>K2E6V6</t>
  </si>
  <si>
    <t>K2E6V7</t>
  </si>
  <si>
    <t>K2E6V8</t>
  </si>
  <si>
    <t>K2E6W2</t>
  </si>
  <si>
    <t>K2E6W9</t>
  </si>
  <si>
    <t>K2E6X6</t>
  </si>
  <si>
    <t>K2E6X7</t>
  </si>
  <si>
    <t>K2E6Z8</t>
  </si>
  <si>
    <t>K2E6Z9</t>
  </si>
  <si>
    <t>K2E7A1</t>
  </si>
  <si>
    <t>K2E7A4</t>
  </si>
  <si>
    <t>K2E7A5</t>
  </si>
  <si>
    <t>K2E7A6</t>
  </si>
  <si>
    <t>K2E7A7</t>
  </si>
  <si>
    <t>K2E7A8</t>
  </si>
  <si>
    <t>K2E7A9</t>
  </si>
  <si>
    <t>K2E7B1</t>
  </si>
  <si>
    <t>K2E7J1</t>
  </si>
  <si>
    <t>K2E7J2</t>
  </si>
  <si>
    <t>K2E7J4</t>
  </si>
  <si>
    <t>K2E7J5</t>
  </si>
  <si>
    <t>K2E7J6</t>
  </si>
  <si>
    <t>K2E7J9</t>
  </si>
  <si>
    <t>K2E7K1</t>
  </si>
  <si>
    <t>K2E7K3</t>
  </si>
  <si>
    <t>K2E7K7</t>
  </si>
  <si>
    <t>K2E7K8</t>
  </si>
  <si>
    <t>K2E7L2</t>
  </si>
  <si>
    <t>K2E7L5</t>
  </si>
  <si>
    <t>K2E7L6</t>
  </si>
  <si>
    <t>K2E7L9</t>
  </si>
  <si>
    <t>K2E7M1</t>
  </si>
  <si>
    <t>K2E7M2</t>
  </si>
  <si>
    <t>K2E7M3</t>
  </si>
  <si>
    <t>K2E7M6</t>
  </si>
  <si>
    <t>K2E7R4</t>
  </si>
  <si>
    <t>K2E7S3</t>
  </si>
  <si>
    <t>K2E7S4</t>
  </si>
  <si>
    <t>K2E7S6</t>
  </si>
  <si>
    <t>K2E7S8</t>
  </si>
  <si>
    <t>K2E7T6</t>
  </si>
  <si>
    <t>K2E7T7</t>
  </si>
  <si>
    <t>K2E7T8</t>
  </si>
  <si>
    <t>K2E7T9</t>
  </si>
  <si>
    <t>K2E7V1</t>
  </si>
  <si>
    <t>K2E7V2</t>
  </si>
  <si>
    <t>K2E7V3</t>
  </si>
  <si>
    <t>K2E7V4</t>
  </si>
  <si>
    <t>K2E7V5</t>
  </si>
  <si>
    <t>K2E7V6</t>
  </si>
  <si>
    <t>K2E7V7</t>
  </si>
  <si>
    <t>K2E7W5</t>
  </si>
  <si>
    <t>K2E7W6</t>
  </si>
  <si>
    <t>K2E7X1</t>
  </si>
  <si>
    <t>K2E7X6</t>
  </si>
  <si>
    <t>K2E7X7</t>
  </si>
  <si>
    <t>K2E7Y1</t>
  </si>
  <si>
    <t>K2E7Y3</t>
  </si>
  <si>
    <t>K2E7Y4</t>
  </si>
  <si>
    <t>K2E7Y5</t>
  </si>
  <si>
    <t>K2E7Y6</t>
  </si>
  <si>
    <t>K2E7Y7</t>
  </si>
  <si>
    <t>K2E7Y8</t>
  </si>
  <si>
    <t>K2E7Y9</t>
  </si>
  <si>
    <t>K2E7Z1</t>
  </si>
  <si>
    <t>K2E7Z2</t>
  </si>
  <si>
    <t>K2E7Z4</t>
  </si>
  <si>
    <t>K2E7Z6</t>
  </si>
  <si>
    <t>K2E7Z7</t>
  </si>
  <si>
    <t>K2E7Z9</t>
  </si>
  <si>
    <t>K2E8A1</t>
  </si>
  <si>
    <t>K2E8A2</t>
  </si>
  <si>
    <t>K2E8A3</t>
  </si>
  <si>
    <t>K2E8A4</t>
  </si>
  <si>
    <t>K2E8A5</t>
  </si>
  <si>
    <t>K2E8A6</t>
  </si>
  <si>
    <t>K2E8A7</t>
  </si>
  <si>
    <t>K2E8A9</t>
  </si>
  <si>
    <t>K2E8B1</t>
  </si>
  <si>
    <t>K2E8B2</t>
  </si>
  <si>
    <t>K2E8B3</t>
  </si>
  <si>
    <t>K2E8B4</t>
  </si>
  <si>
    <t>K2E8B5</t>
  </si>
  <si>
    <t>K2E8B7</t>
  </si>
  <si>
    <t>K2E8B9</t>
  </si>
  <si>
    <t>K2E8C1</t>
  </si>
  <si>
    <t>K2E8C2</t>
  </si>
  <si>
    <t>K2E8C3</t>
  </si>
  <si>
    <t>K2E8C4</t>
  </si>
  <si>
    <t>K2G0A6</t>
  </si>
  <si>
    <t>K2G0A7</t>
  </si>
  <si>
    <t>K2G0A8</t>
  </si>
  <si>
    <t>K2G0A9</t>
  </si>
  <si>
    <t>K2G0B2</t>
  </si>
  <si>
    <t>K2G0B3</t>
  </si>
  <si>
    <t>K2G0B4</t>
  </si>
  <si>
    <t>K2G0B6</t>
  </si>
  <si>
    <t>K2G0B7</t>
  </si>
  <si>
    <t>K2G0B8</t>
  </si>
  <si>
    <t>K2G0B9</t>
  </si>
  <si>
    <t>K2G0C1</t>
  </si>
  <si>
    <t>K2G0C2</t>
  </si>
  <si>
    <t>K2G0C3</t>
  </si>
  <si>
    <t>K2G0C4</t>
  </si>
  <si>
    <t>K2G0C5</t>
  </si>
  <si>
    <t>K2G0C6</t>
  </si>
  <si>
    <t>K2G0C7</t>
  </si>
  <si>
    <t>K2G0C8</t>
  </si>
  <si>
    <t>K2G0C9</t>
  </si>
  <si>
    <t>K2G0E2</t>
  </si>
  <si>
    <t>K2G0E3</t>
  </si>
  <si>
    <t>K2G0E4</t>
  </si>
  <si>
    <t>K2G0E5</t>
  </si>
  <si>
    <t>K2G0J9</t>
  </si>
  <si>
    <t>K2G0K1</t>
  </si>
  <si>
    <t>K2G0K2</t>
  </si>
  <si>
    <t>K2G0K3</t>
  </si>
  <si>
    <t>K2G0K5</t>
  </si>
  <si>
    <t>K2G0K6</t>
  </si>
  <si>
    <t>K2G0K7</t>
  </si>
  <si>
    <t>K2G0K8</t>
  </si>
  <si>
    <t>K2G0K9</t>
  </si>
  <si>
    <t>K2G1E3</t>
  </si>
  <si>
    <t>K2G1E5</t>
  </si>
  <si>
    <t>K2G1E7</t>
  </si>
  <si>
    <t>K2G1E8</t>
  </si>
  <si>
    <t>K2G1E9</t>
  </si>
  <si>
    <t>K2G1G1</t>
  </si>
  <si>
    <t>K2G1W2</t>
  </si>
  <si>
    <t>K2G3M9</t>
  </si>
  <si>
    <t>K2G3R4</t>
  </si>
  <si>
    <t>K2G3T8</t>
  </si>
  <si>
    <t>K2G3V1</t>
  </si>
  <si>
    <t>K2G3V4</t>
  </si>
  <si>
    <t>K2G3V5</t>
  </si>
  <si>
    <t>K2G3V6</t>
  </si>
  <si>
    <t>K2G3V7</t>
  </si>
  <si>
    <t>K2G3V9</t>
  </si>
  <si>
    <t>K2G3W1</t>
  </si>
  <si>
    <t>K2G3W3</t>
  </si>
  <si>
    <t>K2G3W5</t>
  </si>
  <si>
    <t>K2G3W6</t>
  </si>
  <si>
    <t>K2G3W7</t>
  </si>
  <si>
    <t>K2G4B2</t>
  </si>
  <si>
    <t>K2G4E1</t>
  </si>
  <si>
    <t>K2G4E2</t>
  </si>
  <si>
    <t>K2G4E3</t>
  </si>
  <si>
    <t>K2G4E4</t>
  </si>
  <si>
    <t>K2G4E5</t>
  </si>
  <si>
    <t>K2G4J5</t>
  </si>
  <si>
    <t>K2G4M8</t>
  </si>
  <si>
    <t>K2G4N1</t>
  </si>
  <si>
    <t>K2G4N2</t>
  </si>
  <si>
    <t>K2G4N4</t>
  </si>
  <si>
    <t>K2G5K8</t>
  </si>
  <si>
    <t>K2G5T5</t>
  </si>
  <si>
    <t>K2G5W6</t>
  </si>
  <si>
    <t>K2G5X2</t>
  </si>
  <si>
    <t>K2G5X4</t>
  </si>
  <si>
    <t>K2G5X8</t>
  </si>
  <si>
    <t>K2G6R1</t>
  </si>
  <si>
    <t>K2G6R5</t>
  </si>
  <si>
    <t>K2G6R6</t>
  </si>
  <si>
    <t>K2G6R7</t>
  </si>
  <si>
    <t>K2G6T8</t>
  </si>
  <si>
    <t>K2G6T9</t>
  </si>
  <si>
    <t>K2G6Y4</t>
  </si>
  <si>
    <t>K2G6Y5</t>
  </si>
  <si>
    <t>K2G6Y6</t>
  </si>
  <si>
    <t>K2G6Y7</t>
  </si>
  <si>
    <t>K2G6Y8</t>
  </si>
  <si>
    <t>K2G7B5</t>
  </si>
  <si>
    <t>K2G7C5</t>
  </si>
  <si>
    <t>K2G7C9</t>
  </si>
  <si>
    <t>K2G7E1</t>
  </si>
  <si>
    <t>K2G7E2</t>
  </si>
  <si>
    <t>K2G7E3</t>
  </si>
  <si>
    <t>K2G7E4</t>
  </si>
  <si>
    <t>K2G7E5</t>
  </si>
  <si>
    <t>K2J0A1</t>
  </si>
  <si>
    <t>K2J0A2</t>
  </si>
  <si>
    <t>K2J0A3</t>
  </si>
  <si>
    <t>K2J0A5</t>
  </si>
  <si>
    <t>K2J0A8</t>
  </si>
  <si>
    <t>K2J0A9</t>
  </si>
  <si>
    <t>K2J0B1</t>
  </si>
  <si>
    <t>K2J0B2</t>
  </si>
  <si>
    <t>K2J0B3</t>
  </si>
  <si>
    <t>K2J0B4</t>
  </si>
  <si>
    <t>K2J0B5</t>
  </si>
  <si>
    <t>K2J0B6</t>
  </si>
  <si>
    <t>K2J0B7</t>
  </si>
  <si>
    <t>K2J0B8</t>
  </si>
  <si>
    <t>K2J0B9</t>
  </si>
  <si>
    <t>K2J0C8</t>
  </si>
  <si>
    <t>K2J0H1</t>
  </si>
  <si>
    <t>K2J0H2</t>
  </si>
  <si>
    <t>K2J0H3</t>
  </si>
  <si>
    <t>K2J0H4</t>
  </si>
  <si>
    <t>K2J0H5</t>
  </si>
  <si>
    <t>K2J0H8</t>
  </si>
  <si>
    <t>K2J0H9</t>
  </si>
  <si>
    <t>K2J0J1</t>
  </si>
  <si>
    <t>K2J0J2</t>
  </si>
  <si>
    <t>K2J0J6</t>
  </si>
  <si>
    <t>K2J0K1</t>
  </si>
  <si>
    <t>K2J0K2</t>
  </si>
  <si>
    <t>K2J0K3</t>
  </si>
  <si>
    <t>K2J0K4</t>
  </si>
  <si>
    <t>K2J0K5</t>
  </si>
  <si>
    <t>K2J0K6</t>
  </si>
  <si>
    <t>K2J0L5</t>
  </si>
  <si>
    <t>K2J0M7</t>
  </si>
  <si>
    <t>K2J0M8</t>
  </si>
  <si>
    <t>K2J0M9</t>
  </si>
  <si>
    <t>K2J0N1</t>
  </si>
  <si>
    <t>K2J0N2</t>
  </si>
  <si>
    <t>K2J0N3</t>
  </si>
  <si>
    <t>K2J0N4</t>
  </si>
  <si>
    <t>K2J0N5</t>
  </si>
  <si>
    <t>K2J0N7</t>
  </si>
  <si>
    <t>K2J0N8</t>
  </si>
  <si>
    <t>K2J0N9</t>
  </si>
  <si>
    <t>K2J0P1</t>
  </si>
  <si>
    <t>K2J0P2</t>
  </si>
  <si>
    <t>K2J0P3</t>
  </si>
  <si>
    <t>K2J0P9</t>
  </si>
  <si>
    <t>K2J0R2</t>
  </si>
  <si>
    <t>K2J0V3</t>
  </si>
  <si>
    <t>K2J0V4</t>
  </si>
  <si>
    <t>K2J0V5</t>
  </si>
  <si>
    <t>K2J0V6</t>
  </si>
  <si>
    <t>K2J0V7</t>
  </si>
  <si>
    <t>K2J0V8</t>
  </si>
  <si>
    <t>K2J0V9</t>
  </si>
  <si>
    <t>K2J0W1</t>
  </si>
  <si>
    <t>K2J0W2</t>
  </si>
  <si>
    <t>K2J0W3</t>
  </si>
  <si>
    <t>K2J0W7</t>
  </si>
  <si>
    <t>K2J0W8</t>
  </si>
  <si>
    <t>K2J0X6</t>
  </si>
  <si>
    <t>K2J0X7</t>
  </si>
  <si>
    <t>K2J0X8</t>
  </si>
  <si>
    <t>K2J0X9</t>
  </si>
  <si>
    <t>K2J0Y1</t>
  </si>
  <si>
    <t>K2J0Y2</t>
  </si>
  <si>
    <t>K2J0Y3</t>
  </si>
  <si>
    <t>K2J0Y4</t>
  </si>
  <si>
    <t>K2J0Y5</t>
  </si>
  <si>
    <t>K2J0Z7</t>
  </si>
  <si>
    <t>K2J1V6</t>
  </si>
  <si>
    <t>K2J1Z9</t>
  </si>
  <si>
    <t>K2J2J6</t>
  </si>
  <si>
    <t>K2J2J7</t>
  </si>
  <si>
    <t>K2J2L3</t>
  </si>
  <si>
    <t>K2J2L9</t>
  </si>
  <si>
    <t>K2J2N7</t>
  </si>
  <si>
    <t>K2J2R8</t>
  </si>
  <si>
    <t>K2J2S7</t>
  </si>
  <si>
    <t>K2J2T4</t>
  </si>
  <si>
    <t>K2J2V9</t>
  </si>
  <si>
    <t>K2J2W1</t>
  </si>
  <si>
    <t>K2J2W3</t>
  </si>
  <si>
    <t>K2J2W4</t>
  </si>
  <si>
    <t>K2J2W7</t>
  </si>
  <si>
    <t>K2J3G4</t>
  </si>
  <si>
    <t>K2J3H1</t>
  </si>
  <si>
    <t>K2J3T2</t>
  </si>
  <si>
    <t>K2J3T3</t>
  </si>
  <si>
    <t>K2J3T4</t>
  </si>
  <si>
    <t>K2J3T5</t>
  </si>
  <si>
    <t>K2J3T6</t>
  </si>
  <si>
    <t>K2J3T7</t>
  </si>
  <si>
    <t>K2J3T8</t>
  </si>
  <si>
    <t>K2J3T9</t>
  </si>
  <si>
    <t>K2J3V1</t>
  </si>
  <si>
    <t>K2J3V2</t>
  </si>
  <si>
    <t>K2J3V3</t>
  </si>
  <si>
    <t>K2J3V4</t>
  </si>
  <si>
    <t>K2J3X8</t>
  </si>
  <si>
    <t>K2J3X9</t>
  </si>
  <si>
    <t>K2J3Y1</t>
  </si>
  <si>
    <t>K2J3Y2</t>
  </si>
  <si>
    <t>K2J3Y3</t>
  </si>
  <si>
    <t>K2J4A3</t>
  </si>
  <si>
    <t>K2J4B1</t>
  </si>
  <si>
    <t>K2J4G5</t>
  </si>
  <si>
    <t>K2J4G8</t>
  </si>
  <si>
    <t>K2J4G9</t>
  </si>
  <si>
    <t>K2J4H6</t>
  </si>
  <si>
    <t>K2J4H7</t>
  </si>
  <si>
    <t>K2J4H9</t>
  </si>
  <si>
    <t>K2J4J1</t>
  </si>
  <si>
    <t>K2J4J4</t>
  </si>
  <si>
    <t>K2J4J7</t>
  </si>
  <si>
    <t>K2J4J8</t>
  </si>
  <si>
    <t>K2J4K2</t>
  </si>
  <si>
    <t>K2J4M6</t>
  </si>
  <si>
    <t>K2J4R8</t>
  </si>
  <si>
    <t>K2J4X6</t>
  </si>
  <si>
    <t>K2J4X7</t>
  </si>
  <si>
    <t>K2J4X8</t>
  </si>
  <si>
    <t>K2J4X9</t>
  </si>
  <si>
    <t>K2J4Y1</t>
  </si>
  <si>
    <t>K2J4Y2</t>
  </si>
  <si>
    <t>K2J4Y3</t>
  </si>
  <si>
    <t>K2J4Y4</t>
  </si>
  <si>
    <t>K2J4Y5</t>
  </si>
  <si>
    <t>K2J5A9</t>
  </si>
  <si>
    <t>K2J5B1</t>
  </si>
  <si>
    <t>K2J5C1</t>
  </si>
  <si>
    <t>K2J5E3</t>
  </si>
  <si>
    <t>K2J5E4</t>
  </si>
  <si>
    <t>K2J5E5</t>
  </si>
  <si>
    <t>K2J5E6</t>
  </si>
  <si>
    <t>K2J5E7</t>
  </si>
  <si>
    <t>K2J5E8</t>
  </si>
  <si>
    <t>K2J5E9</t>
  </si>
  <si>
    <t>K2J5G1</t>
  </si>
  <si>
    <t>K2J5G3</t>
  </si>
  <si>
    <t>K2J5G4</t>
  </si>
  <si>
    <t>K2J5G5</t>
  </si>
  <si>
    <t>K2J5J8</t>
  </si>
  <si>
    <t>K2J5L3</t>
  </si>
  <si>
    <t>K2J5L5</t>
  </si>
  <si>
    <t>K2J5L6</t>
  </si>
  <si>
    <t>K2J5L7</t>
  </si>
  <si>
    <t>K2J5L8</t>
  </si>
  <si>
    <t>K2J5L9</t>
  </si>
  <si>
    <t>K2J5M1</t>
  </si>
  <si>
    <t>K2J5M2</t>
  </si>
  <si>
    <t>K2J5M3</t>
  </si>
  <si>
    <t>K2J5M4</t>
  </si>
  <si>
    <t>K2J5M5</t>
  </si>
  <si>
    <t>K2J5M6</t>
  </si>
  <si>
    <t>K2J5M7</t>
  </si>
  <si>
    <t>K2J5M8</t>
  </si>
  <si>
    <t>K2J5N1</t>
  </si>
  <si>
    <t>K2J5N3</t>
  </si>
  <si>
    <t>K2J5N4</t>
  </si>
  <si>
    <t>K2J5N5</t>
  </si>
  <si>
    <t>K2J5N6</t>
  </si>
  <si>
    <t>K2J5N7</t>
  </si>
  <si>
    <t>K2J5N8</t>
  </si>
  <si>
    <t>K2J5N9</t>
  </si>
  <si>
    <t>K2J5P1</t>
  </si>
  <si>
    <t>K2J5P2</t>
  </si>
  <si>
    <t>K2J5P3</t>
  </si>
  <si>
    <t>K2J5P4</t>
  </si>
  <si>
    <t>K2J5P5</t>
  </si>
  <si>
    <t>K2J5P7</t>
  </si>
  <si>
    <t>K2J5P9</t>
  </si>
  <si>
    <t>K2J5R1</t>
  </si>
  <si>
    <t>K2J5R2</t>
  </si>
  <si>
    <t>K2J5R3</t>
  </si>
  <si>
    <t>K2J5R4</t>
  </si>
  <si>
    <t>K2J5R5</t>
  </si>
  <si>
    <t>K2J5R6</t>
  </si>
  <si>
    <t>K2J5R8</t>
  </si>
  <si>
    <t>K2J5R9</t>
  </si>
  <si>
    <t>K2J5S1</t>
  </si>
  <si>
    <t>K2J5S2</t>
  </si>
  <si>
    <t>K2J5S3</t>
  </si>
  <si>
    <t>K2J5S8</t>
  </si>
  <si>
    <t>K2J5S9</t>
  </si>
  <si>
    <t>K2J5T1</t>
  </si>
  <si>
    <t>K2J5T2</t>
  </si>
  <si>
    <t>K2J5T3</t>
  </si>
  <si>
    <t>K2J5T4</t>
  </si>
  <si>
    <t>K2J5T5</t>
  </si>
  <si>
    <t>K2J5T6</t>
  </si>
  <si>
    <t>K2J5T7</t>
  </si>
  <si>
    <t>K2J5T8</t>
  </si>
  <si>
    <t>K2J5T9</t>
  </si>
  <si>
    <t>K2J5V1</t>
  </si>
  <si>
    <t>K2J5V2</t>
  </si>
  <si>
    <t>K2J5V3</t>
  </si>
  <si>
    <t>K2J5V4</t>
  </si>
  <si>
    <t>K2J5W2</t>
  </si>
  <si>
    <t>K2J5W3</t>
  </si>
  <si>
    <t>K2J5W4</t>
  </si>
  <si>
    <t>K2J5W5</t>
  </si>
  <si>
    <t>K2J5W6</t>
  </si>
  <si>
    <t>K2J5W7</t>
  </si>
  <si>
    <t>K2J5W8</t>
  </si>
  <si>
    <t>K2J5W9</t>
  </si>
  <si>
    <t>K2J5X2</t>
  </si>
  <si>
    <t>K2J5X3</t>
  </si>
  <si>
    <t>K2J5X4</t>
  </si>
  <si>
    <t>K2J5X5</t>
  </si>
  <si>
    <t>K2L4B6</t>
  </si>
  <si>
    <t>K2L4B9</t>
  </si>
  <si>
    <t>K2L4C2</t>
  </si>
  <si>
    <t>K2L4C3</t>
  </si>
  <si>
    <t>K2L4G8</t>
  </si>
  <si>
    <t>K2T0A2</t>
  </si>
  <si>
    <t>K2T0C2</t>
  </si>
  <si>
    <t>K2T0C3</t>
  </si>
  <si>
    <t>K2T0C4</t>
  </si>
  <si>
    <t>K2T0C7</t>
  </si>
  <si>
    <t>K2T0C8</t>
  </si>
  <si>
    <t>K2T0C9</t>
  </si>
  <si>
    <t>K2T0G5</t>
  </si>
  <si>
    <t>K2T0H1</t>
  </si>
  <si>
    <t>K2T0H5</t>
  </si>
  <si>
    <t>K2T0H6</t>
  </si>
  <si>
    <t>K2T1B7</t>
  </si>
  <si>
    <t>K2T1C2</t>
  </si>
  <si>
    <t>K2T1C3</t>
  </si>
  <si>
    <t>K2T1C4</t>
  </si>
  <si>
    <t>K2T1E9</t>
  </si>
  <si>
    <t>K2T1G1</t>
  </si>
  <si>
    <t>K2T1G2</t>
  </si>
  <si>
    <t>K2T1G3</t>
  </si>
  <si>
    <t>K2T1G4</t>
  </si>
  <si>
    <t>K2T1G5</t>
  </si>
  <si>
    <t>K2T1G6</t>
  </si>
  <si>
    <t>K2T1L2</t>
  </si>
  <si>
    <t>K2T1L3</t>
  </si>
  <si>
    <t>K2V0A1</t>
  </si>
  <si>
    <t>K2V0A2</t>
  </si>
  <si>
    <t>K2V1A1</t>
  </si>
  <si>
    <t>K2V1A2</t>
  </si>
  <si>
    <t>K2V1A3</t>
  </si>
  <si>
    <t>K2V1A4</t>
  </si>
  <si>
    <t>K2V1A5</t>
  </si>
  <si>
    <t>K2V1A6</t>
  </si>
  <si>
    <t>K2V1A7</t>
  </si>
  <si>
    <t>K2V1A8</t>
  </si>
  <si>
    <t>K2V1B7</t>
  </si>
  <si>
    <t>K2V1B8</t>
  </si>
  <si>
    <t>K2V1B9</t>
  </si>
  <si>
    <t>K2V1C2</t>
  </si>
  <si>
    <t>K2V1C3</t>
  </si>
  <si>
    <t>K2V1C6</t>
  </si>
  <si>
    <t>K2V1C7</t>
  </si>
  <si>
    <t>K2V1C8</t>
  </si>
  <si>
    <t>K2V1C9</t>
  </si>
  <si>
    <t>K2V1E2</t>
  </si>
  <si>
    <t>K4B1H9</t>
  </si>
  <si>
    <t>K4K0A5</t>
  </si>
  <si>
    <t>K4K1A1</t>
  </si>
  <si>
    <t>K4K1H6</t>
  </si>
  <si>
    <t>K4K1H7</t>
  </si>
  <si>
    <t>K4K1J2</t>
  </si>
  <si>
    <t>K4K1J3</t>
  </si>
  <si>
    <t>K4K1J4</t>
  </si>
  <si>
    <t>K4K1T5</t>
  </si>
  <si>
    <t>K4K1V5</t>
  </si>
  <si>
    <t>K4M0A3</t>
  </si>
  <si>
    <t>K4M0A8</t>
  </si>
  <si>
    <t>K4M0A9</t>
  </si>
  <si>
    <t>K4M0B1</t>
  </si>
  <si>
    <t>K4M0B2</t>
  </si>
  <si>
    <t>K4M0B3</t>
  </si>
  <si>
    <t>K4M0B4</t>
  </si>
  <si>
    <t>K4M0B5</t>
  </si>
  <si>
    <t>K4M0B6</t>
  </si>
  <si>
    <t>K4M0B7</t>
  </si>
  <si>
    <t>K4M0B8</t>
  </si>
  <si>
    <t>K4M0B9</t>
  </si>
  <si>
    <t>K4M0C1</t>
  </si>
  <si>
    <t>K4M0C2</t>
  </si>
  <si>
    <t>K4M0C3</t>
  </si>
  <si>
    <t>K4M1A1</t>
  </si>
  <si>
    <t>K4M1A2</t>
  </si>
  <si>
    <t>K4M1A3</t>
  </si>
  <si>
    <t>K4M1A4</t>
  </si>
  <si>
    <t>K4M1A5</t>
  </si>
  <si>
    <t>K4M1A6</t>
  </si>
  <si>
    <t>K4M1A7</t>
  </si>
  <si>
    <t>K4M1A8</t>
  </si>
  <si>
    <t>K4M1A9</t>
  </si>
  <si>
    <t>K4M1B1</t>
  </si>
  <si>
    <t>K4M1B3</t>
  </si>
  <si>
    <t>K4M1C7</t>
  </si>
  <si>
    <t>K4M1E3</t>
  </si>
  <si>
    <t>K4M1E4</t>
  </si>
  <si>
    <t>K4M1E5</t>
  </si>
  <si>
    <t>K4M1E6</t>
  </si>
  <si>
    <t>K4M1E7</t>
  </si>
  <si>
    <t>K4M1E8</t>
  </si>
  <si>
    <t>K4M1E9</t>
  </si>
  <si>
    <t>K4M1G1</t>
  </si>
  <si>
    <t>K4M1G2</t>
  </si>
  <si>
    <t>K4M1G3</t>
  </si>
  <si>
    <t>K4M1G4</t>
  </si>
  <si>
    <t>K4M1G7</t>
  </si>
  <si>
    <t>K4M1H1</t>
  </si>
  <si>
    <t>K4M1H2</t>
  </si>
  <si>
    <t>K4M1J2</t>
  </si>
  <si>
    <t>K4M1J3</t>
  </si>
  <si>
    <t>K4M1J4</t>
  </si>
  <si>
    <t>K4M1J6</t>
  </si>
  <si>
    <t>K4M1J7</t>
  </si>
  <si>
    <t>K4M1J8</t>
  </si>
  <si>
    <t>K4M1J9</t>
  </si>
  <si>
    <t>K4M1K1</t>
  </si>
  <si>
    <t>K4M1L1</t>
  </si>
  <si>
    <t>K4M1L4</t>
  </si>
  <si>
    <t>K4M1L6</t>
  </si>
  <si>
    <t>K4M1L7</t>
  </si>
  <si>
    <t>K4R0A1</t>
  </si>
  <si>
    <t>K4R0A5</t>
  </si>
  <si>
    <t>K4R0A6</t>
  </si>
  <si>
    <t>K4R0A7</t>
  </si>
  <si>
    <t>K4R0A8</t>
  </si>
  <si>
    <t>K4R0A9</t>
  </si>
  <si>
    <t>K4R0B1</t>
  </si>
  <si>
    <t>K4R0B2</t>
  </si>
  <si>
    <t>K4R0B3</t>
  </si>
  <si>
    <t>K4R0B4</t>
  </si>
  <si>
    <t>K4R1A2</t>
  </si>
  <si>
    <t>K4R1A5</t>
  </si>
  <si>
    <t>K4R1A6</t>
  </si>
  <si>
    <t>K4R1A7</t>
  </si>
  <si>
    <t>K4R1A8</t>
  </si>
  <si>
    <t>K4R1A9</t>
  </si>
  <si>
    <t>K4R1B6</t>
  </si>
  <si>
    <t>K4R1B7</t>
  </si>
  <si>
    <t>K4R1B8</t>
  </si>
  <si>
    <t>K4R1B9</t>
  </si>
  <si>
    <t>K4R1C1</t>
  </si>
  <si>
    <t>K4R1C2</t>
  </si>
  <si>
    <t>K4R1C3</t>
  </si>
  <si>
    <t>K4R1C4</t>
  </si>
  <si>
    <t>K4R1C5</t>
  </si>
  <si>
    <t>K4R1C6</t>
  </si>
  <si>
    <t>K4R1C7</t>
  </si>
  <si>
    <t>K4R1C8</t>
  </si>
  <si>
    <t>K4R1C9</t>
  </si>
  <si>
    <t>K4R1E1</t>
  </si>
  <si>
    <t>K4R1E2</t>
  </si>
  <si>
    <t>K4R1E3</t>
  </si>
  <si>
    <t>K4R1E6</t>
  </si>
  <si>
    <t>K4R1E7</t>
  </si>
  <si>
    <t>K4R1E8</t>
  </si>
  <si>
    <t>K4R1E9</t>
  </si>
  <si>
    <t>K4R1G1</t>
  </si>
  <si>
    <t>K4R1G2</t>
  </si>
  <si>
    <t>K4R1G3</t>
  </si>
  <si>
    <t>K4R1G4</t>
  </si>
  <si>
    <t>K4R1G5</t>
  </si>
  <si>
    <t>K4R1G6</t>
  </si>
  <si>
    <t>K4R1G8</t>
  </si>
  <si>
    <t>K4R1G9</t>
  </si>
  <si>
    <t>K6A2R2</t>
  </si>
  <si>
    <t>K6A2T4</t>
  </si>
  <si>
    <t>K6A2W5</t>
  </si>
  <si>
    <t>K6A2W6</t>
  </si>
  <si>
    <t>K6H0A2</t>
  </si>
  <si>
    <t>K6H0B5</t>
  </si>
  <si>
    <t>K6H1C4</t>
  </si>
  <si>
    <t>K6H1C6</t>
  </si>
  <si>
    <t>K6H1C8</t>
  </si>
  <si>
    <t>K6H1E2</t>
  </si>
  <si>
    <t>K6H1E4</t>
  </si>
  <si>
    <t>K6H1E5</t>
  </si>
  <si>
    <t>K6H1E6</t>
  </si>
  <si>
    <t>K6H1E7</t>
  </si>
  <si>
    <t>K6H1E8</t>
  </si>
  <si>
    <t>K6H1E9</t>
  </si>
  <si>
    <t>K6H1G1</t>
  </si>
  <si>
    <t>K6H1G2</t>
  </si>
  <si>
    <t>K6H1G4</t>
  </si>
  <si>
    <t>K6H1H6</t>
  </si>
  <si>
    <t>K6H1H7</t>
  </si>
  <si>
    <t>K6H1H8</t>
  </si>
  <si>
    <t>K6H1J5</t>
  </si>
  <si>
    <t>K6H1J7</t>
  </si>
  <si>
    <t>K6H1J9</t>
  </si>
  <si>
    <t>K6H1K1</t>
  </si>
  <si>
    <t>K6H1K2</t>
  </si>
  <si>
    <t>K6H1K3</t>
  </si>
  <si>
    <t>K6H1K4</t>
  </si>
  <si>
    <t>K6H1L1</t>
  </si>
  <si>
    <t>K6H1X4</t>
  </si>
  <si>
    <t>K6H1X5</t>
  </si>
  <si>
    <t>K6H2C6</t>
  </si>
  <si>
    <t>K6H2C8</t>
  </si>
  <si>
    <t>K6H2H7</t>
  </si>
  <si>
    <t>K6H2H8</t>
  </si>
  <si>
    <t>K6H2H9</t>
  </si>
  <si>
    <t>K6H2L4</t>
  </si>
  <si>
    <t>K6H2L5</t>
  </si>
  <si>
    <t>K6H2N1</t>
  </si>
  <si>
    <t>K6H2N2</t>
  </si>
  <si>
    <t>K6H2N4</t>
  </si>
  <si>
    <t>K6H2N8</t>
  </si>
  <si>
    <t>K6H2P9</t>
  </si>
  <si>
    <t>K6H2R1</t>
  </si>
  <si>
    <t>K6H2R2</t>
  </si>
  <si>
    <t>K6H2R3</t>
  </si>
  <si>
    <t>K6H2R4</t>
  </si>
  <si>
    <t>K6H2R5</t>
  </si>
  <si>
    <t>K6H2R6</t>
  </si>
  <si>
    <t>K6H2R7</t>
  </si>
  <si>
    <t>K6H2S3</t>
  </si>
  <si>
    <t>K6H2S4</t>
  </si>
  <si>
    <t>K6H2S5</t>
  </si>
  <si>
    <t>K6H2S6</t>
  </si>
  <si>
    <t>K6H2S7</t>
  </si>
  <si>
    <t>K6H2S8</t>
  </si>
  <si>
    <t>K6H2T3</t>
  </si>
  <si>
    <t>K6H2T4</t>
  </si>
  <si>
    <t>K6H2T8</t>
  </si>
  <si>
    <t>K6H2T9</t>
  </si>
  <si>
    <t>K6H2V1</t>
  </si>
  <si>
    <t>K6H2V2</t>
  </si>
  <si>
    <t>K6H2V3</t>
  </si>
  <si>
    <t>K6H2V4</t>
  </si>
  <si>
    <t>K6H2V6</t>
  </si>
  <si>
    <t>K6H2V8</t>
  </si>
  <si>
    <t>K6H2W5</t>
  </si>
  <si>
    <t>K6H2W6</t>
  </si>
  <si>
    <t>K6H2W9</t>
  </si>
  <si>
    <t>K6H2X2</t>
  </si>
  <si>
    <t>K6H2X4</t>
  </si>
  <si>
    <t>K6H2X5</t>
  </si>
  <si>
    <t>K6H2X6</t>
  </si>
  <si>
    <t>K6H2X7</t>
  </si>
  <si>
    <t>K6H2X8</t>
  </si>
  <si>
    <t>K6H2X9</t>
  </si>
  <si>
    <t>K6H2Y1</t>
  </si>
  <si>
    <t>K6H2Y2</t>
  </si>
  <si>
    <t>K6H2Y4</t>
  </si>
  <si>
    <t>K6H2Y5</t>
  </si>
  <si>
    <t>K6H2Y6</t>
  </si>
  <si>
    <t>K6H2Y7</t>
  </si>
  <si>
    <t>K6H2Y8</t>
  </si>
  <si>
    <t>K6H2Y9</t>
  </si>
  <si>
    <t>K6H2Z1</t>
  </si>
  <si>
    <t>K6H2Z2</t>
  </si>
  <si>
    <t>K6H2Z3</t>
  </si>
  <si>
    <t>K6H2Z5</t>
  </si>
  <si>
    <t>K6H2Z6</t>
  </si>
  <si>
    <t>K6H2Z7</t>
  </si>
  <si>
    <t>K6H2Z8</t>
  </si>
  <si>
    <t>K6H2Z9</t>
  </si>
  <si>
    <t>K6H3A1</t>
  </si>
  <si>
    <t>K6H3A2</t>
  </si>
  <si>
    <t>K6H3A3</t>
  </si>
  <si>
    <t>K6H3A4</t>
  </si>
  <si>
    <t>K6H3A5</t>
  </si>
  <si>
    <t>K6H3A6</t>
  </si>
  <si>
    <t>K6H3A7</t>
  </si>
  <si>
    <t>K6H3A8</t>
  </si>
  <si>
    <t>K6H3A9</t>
  </si>
  <si>
    <t>K6H3B1</t>
  </si>
  <si>
    <t>K6H3B5</t>
  </si>
  <si>
    <t>K6H3C4</t>
  </si>
  <si>
    <t>K6H3G3</t>
  </si>
  <si>
    <t>K6H3G6</t>
  </si>
  <si>
    <t>K6H3H5</t>
  </si>
  <si>
    <t>K6H3H6</t>
  </si>
  <si>
    <t>K6H3H7</t>
  </si>
  <si>
    <t>K6H3H8</t>
  </si>
  <si>
    <t>K6H3H9</t>
  </si>
  <si>
    <t>K6H3J2</t>
  </si>
  <si>
    <t>K6H3J3</t>
  </si>
  <si>
    <t>K6H3J4</t>
  </si>
  <si>
    <t>K6H3J5</t>
  </si>
  <si>
    <t>K6H3J6</t>
  </si>
  <si>
    <t>K6H3J7</t>
  </si>
  <si>
    <t>K6H3J8</t>
  </si>
  <si>
    <t>K6H3K1</t>
  </si>
  <si>
    <t>K6H3M5</t>
  </si>
  <si>
    <t>K6H3M7</t>
  </si>
  <si>
    <t>K6H3N2</t>
  </si>
  <si>
    <t>K6H3P5</t>
  </si>
  <si>
    <t>K6H3P9</t>
  </si>
  <si>
    <t>K6H3R1</t>
  </si>
  <si>
    <t>K6H3R2</t>
  </si>
  <si>
    <t>K6H3R3</t>
  </si>
  <si>
    <t>K6H3R4</t>
  </si>
  <si>
    <t>K6H3R5</t>
  </si>
  <si>
    <t>K6H3R6</t>
  </si>
  <si>
    <t>K6H3R7</t>
  </si>
  <si>
    <t>K6H3R8</t>
  </si>
  <si>
    <t>K6H3T4</t>
  </si>
  <si>
    <t>K6H3T5</t>
  </si>
  <si>
    <t>K6H3T6</t>
  </si>
  <si>
    <t>K6H3T7</t>
  </si>
  <si>
    <t>K6H3T8</t>
  </si>
  <si>
    <t>K6H3V1</t>
  </si>
  <si>
    <t>K6H3V2</t>
  </si>
  <si>
    <t>K6H3V4</t>
  </si>
  <si>
    <t>K6H3V5</t>
  </si>
  <si>
    <t>K6H3Y3</t>
  </si>
  <si>
    <t>K6H3Y4</t>
  </si>
  <si>
    <t>K6H3Y5</t>
  </si>
  <si>
    <t>K6H3Y9</t>
  </si>
  <si>
    <t>K6H3Z1</t>
  </si>
  <si>
    <t>K6H3Z5</t>
  </si>
  <si>
    <t>K6H4B5</t>
  </si>
  <si>
    <t>K6H4B6</t>
  </si>
  <si>
    <t>K6H4B7</t>
  </si>
  <si>
    <t>K6H4B8</t>
  </si>
  <si>
    <t>K6H4B9</t>
  </si>
  <si>
    <t>K6H4C1</t>
  </si>
  <si>
    <t>K6H4C2</t>
  </si>
  <si>
    <t>K6H4C3</t>
  </si>
  <si>
    <t>K6H4C4</t>
  </si>
  <si>
    <t>K6H4C5</t>
  </si>
  <si>
    <t>K6H4C6</t>
  </si>
  <si>
    <t>K6H4C7</t>
  </si>
  <si>
    <t>K6H4C8</t>
  </si>
  <si>
    <t>K6H4C9</t>
  </si>
  <si>
    <t>K6H4E1</t>
  </si>
  <si>
    <t>K6H4E2</t>
  </si>
  <si>
    <t>K6H4E3</t>
  </si>
  <si>
    <t>K6H4E4</t>
  </si>
  <si>
    <t>K6H4E5</t>
  </si>
  <si>
    <t>K6H4K6</t>
  </si>
  <si>
    <t>K6H4K7</t>
  </si>
  <si>
    <t>K6H4K9</t>
  </si>
  <si>
    <t>K6H4M8</t>
  </si>
  <si>
    <t>K6H4M9</t>
  </si>
  <si>
    <t>K6H4N1</t>
  </si>
  <si>
    <t>K6H4N2</t>
  </si>
  <si>
    <t>K6H4N3</t>
  </si>
  <si>
    <t>K6H4N4</t>
  </si>
  <si>
    <t>K6H4P4</t>
  </si>
  <si>
    <t>K6H4P5</t>
  </si>
  <si>
    <t>K6H4R3</t>
  </si>
  <si>
    <t>K6H4R4</t>
  </si>
  <si>
    <t>K6H4R5</t>
  </si>
  <si>
    <t>K6H4S7</t>
  </si>
  <si>
    <t>K6H4S8</t>
  </si>
  <si>
    <t>K6H4S9</t>
  </si>
  <si>
    <t>K6H4T1</t>
  </si>
  <si>
    <t>K6H4T2</t>
  </si>
  <si>
    <t>K6H4T4</t>
  </si>
  <si>
    <t>K6H4T5</t>
  </si>
  <si>
    <t>K6H4T6</t>
  </si>
  <si>
    <t>K6H4W8</t>
  </si>
  <si>
    <t>K6H4X1</t>
  </si>
  <si>
    <t>K6H4Y7</t>
  </si>
  <si>
    <t>K6H4Y8</t>
  </si>
  <si>
    <t>K6H4Z1</t>
  </si>
  <si>
    <t>K6H5E2</t>
  </si>
  <si>
    <t>K6H5E5</t>
  </si>
  <si>
    <t>K6H5G3</t>
  </si>
  <si>
    <t>K6H5G6</t>
  </si>
  <si>
    <t>K6H5R6</t>
  </si>
  <si>
    <t>K6H5R8</t>
  </si>
  <si>
    <t>K6H5R9</t>
  </si>
  <si>
    <t>K6H5S5</t>
  </si>
  <si>
    <t>K6H5S6</t>
  </si>
  <si>
    <t>K6H5S7</t>
  </si>
  <si>
    <t>K6H5T1</t>
  </si>
  <si>
    <t>K6H5T2</t>
  </si>
  <si>
    <t>K6H5T3</t>
  </si>
  <si>
    <t>K6H5T5</t>
  </si>
  <si>
    <t>K6H5T7</t>
  </si>
  <si>
    <t>K6H5T9</t>
  </si>
  <si>
    <t>K6H5V1</t>
  </si>
  <si>
    <t>K6H5V2</t>
  </si>
  <si>
    <t>K6H5V3</t>
  </si>
  <si>
    <t>K6H5V4</t>
  </si>
  <si>
    <t>K6H5V5</t>
  </si>
  <si>
    <t>K6H5V6</t>
  </si>
  <si>
    <t>K6H5V7</t>
  </si>
  <si>
    <t>K6H5W4</t>
  </si>
  <si>
    <t>K6H5X2</t>
  </si>
  <si>
    <t>K6H5X4</t>
  </si>
  <si>
    <t>K6H5Y4</t>
  </si>
  <si>
    <t>K6H5Y6</t>
  </si>
  <si>
    <t>K6H5Z3</t>
  </si>
  <si>
    <t>K6H5Z5</t>
  </si>
  <si>
    <t>K6H5Z9</t>
  </si>
  <si>
    <t>K6H6A4</t>
  </si>
  <si>
    <t>K6H6A7</t>
  </si>
  <si>
    <t>K6H6A8</t>
  </si>
  <si>
    <t>K6H6A9</t>
  </si>
  <si>
    <t>K6H6B1</t>
  </si>
  <si>
    <t>K6H6B2</t>
  </si>
  <si>
    <t>K6H6B9</t>
  </si>
  <si>
    <t>K6H6E8</t>
  </si>
  <si>
    <t>K6H6E9</t>
  </si>
  <si>
    <t>K6H6G1</t>
  </si>
  <si>
    <t>K6H6G3</t>
  </si>
  <si>
    <t>K6H6G4</t>
  </si>
  <si>
    <t>K6H6G5</t>
  </si>
  <si>
    <t>K6H6H5</t>
  </si>
  <si>
    <t>K6H6J6</t>
  </si>
  <si>
    <t>K6H6K1</t>
  </si>
  <si>
    <t>K6H6K8</t>
  </si>
  <si>
    <t>K6H6K9</t>
  </si>
  <si>
    <t>K6H6L2</t>
  </si>
  <si>
    <t>K6H6M2</t>
  </si>
  <si>
    <t>K6H6N4</t>
  </si>
  <si>
    <t>K6H6N6</t>
  </si>
  <si>
    <t>K6H6N7</t>
  </si>
  <si>
    <t>K6H6N8</t>
  </si>
  <si>
    <t>K6H6R3</t>
  </si>
  <si>
    <t>K6H6S2</t>
  </si>
  <si>
    <t>K6H6S3</t>
  </si>
  <si>
    <t>K6H6S5</t>
  </si>
  <si>
    <t>K6H6S7</t>
  </si>
  <si>
    <t>K6H6T1</t>
  </si>
  <si>
    <t>K6H6T2</t>
  </si>
  <si>
    <t>K6H6V6</t>
  </si>
  <si>
    <t>K6H6V7</t>
  </si>
  <si>
    <t>K6H6W4</t>
  </si>
  <si>
    <t>K6H6W5</t>
  </si>
  <si>
    <t>K6H6X6</t>
  </si>
  <si>
    <t>K6H6X7</t>
  </si>
  <si>
    <t>K6H6Z1</t>
  </si>
  <si>
    <t>K6H6Z3</t>
  </si>
  <si>
    <t>K6H6Z5</t>
  </si>
  <si>
    <t>K6H7B6</t>
  </si>
  <si>
    <t>K6H7E7</t>
  </si>
  <si>
    <t>K6H7G2</t>
  </si>
  <si>
    <t>K6H7G3</t>
  </si>
  <si>
    <t>K6H7H2</t>
  </si>
  <si>
    <t>K6H7H3</t>
  </si>
  <si>
    <t>K6H7H6</t>
  </si>
  <si>
    <t>K6H7H8</t>
  </si>
  <si>
    <t>K6H7H9</t>
  </si>
  <si>
    <t>K6H7J1</t>
  </si>
  <si>
    <t>K6H7J2</t>
  </si>
  <si>
    <t>K6H7J3</t>
  </si>
  <si>
    <t>K6H7J6</t>
  </si>
  <si>
    <t>K6H7J7</t>
  </si>
  <si>
    <t>K6H7J8</t>
  </si>
  <si>
    <t>K6H7K4</t>
  </si>
  <si>
    <t>K6H7K5</t>
  </si>
  <si>
    <t>K6H7K7</t>
  </si>
  <si>
    <t>K6H7L1</t>
  </si>
  <si>
    <t>K6H7L2</t>
  </si>
  <si>
    <t>K6H7L6</t>
  </si>
  <si>
    <t>K6H7L7</t>
  </si>
  <si>
    <t>K6H7M2</t>
  </si>
  <si>
    <t>K6H7M3</t>
  </si>
  <si>
    <t>K6H7M7</t>
  </si>
  <si>
    <t>K6H7N6</t>
  </si>
  <si>
    <t>K6H7N7</t>
  </si>
  <si>
    <t>K6H7N8</t>
  </si>
  <si>
    <t>K6H7P3</t>
  </si>
  <si>
    <t>K6H7P6</t>
  </si>
  <si>
    <t>K6H7P7</t>
  </si>
  <si>
    <t>K6H7P8</t>
  </si>
  <si>
    <t>K6H7P9</t>
  </si>
  <si>
    <t>K6H7R1</t>
  </si>
  <si>
    <t>K6H7R2</t>
  </si>
  <si>
    <t>K6H7R3</t>
  </si>
  <si>
    <t>K6H7R4</t>
  </si>
  <si>
    <t>K6H7R5</t>
  </si>
  <si>
    <t>K6H7R6</t>
  </si>
  <si>
    <t>K6H7R7</t>
  </si>
  <si>
    <t>K6H7R8</t>
  </si>
  <si>
    <t>K6H7R9</t>
  </si>
  <si>
    <t>K6H7S1</t>
  </si>
  <si>
    <t>K6H7S2</t>
  </si>
  <si>
    <t>K6H7S3</t>
  </si>
  <si>
    <t>K6H7S4</t>
  </si>
  <si>
    <t>K6H7S5</t>
  </si>
  <si>
    <t>K6H7S6</t>
  </si>
  <si>
    <t>K6H7S7</t>
  </si>
  <si>
    <t>K6H7S8</t>
  </si>
  <si>
    <t>K6H7S9</t>
  </si>
  <si>
    <t>K6H7T1</t>
  </si>
  <si>
    <t>K6H7T3</t>
  </si>
  <si>
    <t>K6H7T4</t>
  </si>
  <si>
    <t>K6H7T5</t>
  </si>
  <si>
    <t>K6H7T6</t>
  </si>
  <si>
    <t>K6H7T7</t>
  </si>
  <si>
    <t>K6H7T8</t>
  </si>
  <si>
    <t>K6H7T9</t>
  </si>
  <si>
    <t>K6H7V1</t>
  </si>
  <si>
    <t>K6H7V2</t>
  </si>
  <si>
    <t>K6H7V3</t>
  </si>
  <si>
    <t>K6H7V4</t>
  </si>
  <si>
    <t>K6H7V5</t>
  </si>
  <si>
    <t>K6H7V6</t>
  </si>
  <si>
    <t>K6J1A1</t>
  </si>
  <si>
    <t>K6J1A4</t>
  </si>
  <si>
    <t>K6J1A5</t>
  </si>
  <si>
    <t>K6J1A6</t>
  </si>
  <si>
    <t>K6J1A7</t>
  </si>
  <si>
    <t>K6J1A9</t>
  </si>
  <si>
    <t>K6J1B1</t>
  </si>
  <si>
    <t>K6J1B2</t>
  </si>
  <si>
    <t>K6J1B3</t>
  </si>
  <si>
    <t>K6J1B4</t>
  </si>
  <si>
    <t>K6J1B5</t>
  </si>
  <si>
    <t>K6J1B6</t>
  </si>
  <si>
    <t>K6J1B7</t>
  </si>
  <si>
    <t>K6J1B9</t>
  </si>
  <si>
    <t>K6J1C5</t>
  </si>
  <si>
    <t>K6J1C6</t>
  </si>
  <si>
    <t>K6J1C7</t>
  </si>
  <si>
    <t>K6J1C8</t>
  </si>
  <si>
    <t>K6J1C9</t>
  </si>
  <si>
    <t>K6J1E1</t>
  </si>
  <si>
    <t>K6J1E2</t>
  </si>
  <si>
    <t>K6J1E3</t>
  </si>
  <si>
    <t>K6J1E4</t>
  </si>
  <si>
    <t>K6J1E5</t>
  </si>
  <si>
    <t>K6J1E6</t>
  </si>
  <si>
    <t>K6J1E7</t>
  </si>
  <si>
    <t>K6J1E8</t>
  </si>
  <si>
    <t>K6J1E9</t>
  </si>
  <si>
    <t>K6J1G1</t>
  </si>
  <si>
    <t>K6J1G9</t>
  </si>
  <si>
    <t>K6J1H1</t>
  </si>
  <si>
    <t>K6J1H2</t>
  </si>
  <si>
    <t>K6J1H4</t>
  </si>
  <si>
    <t>K6J2P7</t>
  </si>
  <si>
    <t>K6J2P8</t>
  </si>
  <si>
    <t>K6J2P9</t>
  </si>
  <si>
    <t>K6J2R1</t>
  </si>
  <si>
    <t>K6J2R3</t>
  </si>
  <si>
    <t>K6J2R5</t>
  </si>
  <si>
    <t>K6J2R6</t>
  </si>
  <si>
    <t>K6J2R8</t>
  </si>
  <si>
    <t>K6J2S5</t>
  </si>
  <si>
    <t>K6J2S6</t>
  </si>
  <si>
    <t>K6J2S8</t>
  </si>
  <si>
    <t>K6J2S9</t>
  </si>
  <si>
    <t>K6J2T4</t>
  </si>
  <si>
    <t>K6J2T5</t>
  </si>
  <si>
    <t>K6J2T6</t>
  </si>
  <si>
    <t>K6J2T7</t>
  </si>
  <si>
    <t>K6J2T8</t>
  </si>
  <si>
    <t>K6J2T9</t>
  </si>
  <si>
    <t>K6J2V6</t>
  </si>
  <si>
    <t>K6J2V8</t>
  </si>
  <si>
    <t>K6J2W2</t>
  </si>
  <si>
    <t>K6J2W3</t>
  </si>
  <si>
    <t>K6J2W4</t>
  </si>
  <si>
    <t>K6J2W5</t>
  </si>
  <si>
    <t>K6J2W6</t>
  </si>
  <si>
    <t>K6J2W7</t>
  </si>
  <si>
    <t>K6J2X7</t>
  </si>
  <si>
    <t>K6J2X8</t>
  </si>
  <si>
    <t>K6J2X9</t>
  </si>
  <si>
    <t>K6J2Y2</t>
  </si>
  <si>
    <t>K6J2Z1</t>
  </si>
  <si>
    <t>K6J2Z2</t>
  </si>
  <si>
    <t>K6J3A3</t>
  </si>
  <si>
    <t>K6J3P2</t>
  </si>
  <si>
    <t>K6J3P9</t>
  </si>
  <si>
    <t>K6J3R1</t>
  </si>
  <si>
    <t>K6J3R2</t>
  </si>
  <si>
    <t>K6J3R3</t>
  </si>
  <si>
    <t>K6J3R4</t>
  </si>
  <si>
    <t>K6J3R5</t>
  </si>
  <si>
    <t>K6J3R6</t>
  </si>
  <si>
    <t>K6J3R7</t>
  </si>
  <si>
    <t>K6J3R8</t>
  </si>
  <si>
    <t>K6J3R9</t>
  </si>
  <si>
    <t>K6J3S1</t>
  </si>
  <si>
    <t>K6J3S2</t>
  </si>
  <si>
    <t>K6J3S4</t>
  </si>
  <si>
    <t>K6J3S5</t>
  </si>
  <si>
    <t>K6J3S6</t>
  </si>
  <si>
    <t>K6J3V3</t>
  </si>
  <si>
    <t>K6J3V5</t>
  </si>
  <si>
    <t>K6J3V6</t>
  </si>
  <si>
    <t>K6J3V7</t>
  </si>
  <si>
    <t>K6J3W4</t>
  </si>
  <si>
    <t>K6J3W6</t>
  </si>
  <si>
    <t>K6J3W7</t>
  </si>
  <si>
    <t>K6J3W8</t>
  </si>
  <si>
    <t>K6J3W9</t>
  </si>
  <si>
    <t>K6J3X1</t>
  </si>
  <si>
    <t>K6J3X2</t>
  </si>
  <si>
    <t>K6J3X3</t>
  </si>
  <si>
    <t>K6J3X6</t>
  </si>
  <si>
    <t>K6J3X9</t>
  </si>
  <si>
    <t>K6J3Y1</t>
  </si>
  <si>
    <t>K6J3Y2</t>
  </si>
  <si>
    <t>K6J3Y3</t>
  </si>
  <si>
    <t>K6J3Y4</t>
  </si>
  <si>
    <t>K6J3Y5</t>
  </si>
  <si>
    <t>K6J3Z6</t>
  </si>
  <si>
    <t>K6J3Z9</t>
  </si>
  <si>
    <t>K6J4A2</t>
  </si>
  <si>
    <t>K6J4A8</t>
  </si>
  <si>
    <t>K6J4A9</t>
  </si>
  <si>
    <t>K6J4B5</t>
  </si>
  <si>
    <t>K6J4B6</t>
  </si>
  <si>
    <t>K6J4B7</t>
  </si>
  <si>
    <t>K6J4B9</t>
  </si>
  <si>
    <t>K6J4C1</t>
  </si>
  <si>
    <t>K6J4G8</t>
  </si>
  <si>
    <t>K6J4G9</t>
  </si>
  <si>
    <t>K6J4H1</t>
  </si>
  <si>
    <t>K6J4H2</t>
  </si>
  <si>
    <t>K6J4H3</t>
  </si>
  <si>
    <t>K6J4H4</t>
  </si>
  <si>
    <t>K6J4H5</t>
  </si>
  <si>
    <t>K6J4H7</t>
  </si>
  <si>
    <t>K6J4J1</t>
  </si>
  <si>
    <t>K6J4L2</t>
  </si>
  <si>
    <t>K6J4L3</t>
  </si>
  <si>
    <t>K6J4L4</t>
  </si>
  <si>
    <t>K6J4L5</t>
  </si>
  <si>
    <t>K6J4L6</t>
  </si>
  <si>
    <t>K6J4L7</t>
  </si>
  <si>
    <t>K6J4L8</t>
  </si>
  <si>
    <t>K6J4L9</t>
  </si>
  <si>
    <t>K6J4M1</t>
  </si>
  <si>
    <t>K6J4M2</t>
  </si>
  <si>
    <t>K6J4M3</t>
  </si>
  <si>
    <t>K6J4M4</t>
  </si>
  <si>
    <t>K6J4M5</t>
  </si>
  <si>
    <t>K6J4M6</t>
  </si>
  <si>
    <t>K6J4M8</t>
  </si>
  <si>
    <t>K6J4M9</t>
  </si>
  <si>
    <t>K6J4N2</t>
  </si>
  <si>
    <t>K6J4N3</t>
  </si>
  <si>
    <t>K6J4N4</t>
  </si>
  <si>
    <t>K6J4N5</t>
  </si>
  <si>
    <t>K6J4N6</t>
  </si>
  <si>
    <t>K6J4N7</t>
  </si>
  <si>
    <t>K6J4N8</t>
  </si>
  <si>
    <t>K6J4P1</t>
  </si>
  <si>
    <t>K6J4P2</t>
  </si>
  <si>
    <t>K6J5N1</t>
  </si>
  <si>
    <t>K6J5R1</t>
  </si>
  <si>
    <t>K6J5R6</t>
  </si>
  <si>
    <t>K6J5W9</t>
  </si>
  <si>
    <t>K6J5Y3</t>
  </si>
  <si>
    <t>K6V1J1</t>
  </si>
  <si>
    <t>K6V1J4</t>
  </si>
  <si>
    <t>K6V1L1</t>
  </si>
  <si>
    <t>K6V1L2</t>
  </si>
  <si>
    <t>K6V1L3</t>
  </si>
  <si>
    <t>K6V1L5</t>
  </si>
  <si>
    <t>K6V1L7</t>
  </si>
  <si>
    <t>K6V1L8</t>
  </si>
  <si>
    <t>K6V1L9</t>
  </si>
  <si>
    <t>K6V1M1</t>
  </si>
  <si>
    <t>K6V1M2</t>
  </si>
  <si>
    <t>K6V1M3</t>
  </si>
  <si>
    <t>K6V1M4</t>
  </si>
  <si>
    <t>K6V1P2</t>
  </si>
  <si>
    <t>K6V1P3</t>
  </si>
  <si>
    <t>K6V1P5</t>
  </si>
  <si>
    <t>K6V1P7</t>
  </si>
  <si>
    <t>K6V1P8</t>
  </si>
  <si>
    <t>K6V1R1</t>
  </si>
  <si>
    <t>K6V1R2</t>
  </si>
  <si>
    <t>K6V1R3</t>
  </si>
  <si>
    <t>K6V1R4</t>
  </si>
  <si>
    <t>K6V1R5</t>
  </si>
  <si>
    <t>K6V1R6</t>
  </si>
  <si>
    <t>K6V1S5</t>
  </si>
  <si>
    <t>K6V1S6</t>
  </si>
  <si>
    <t>K6V1S8</t>
  </si>
  <si>
    <t>K6V1T1</t>
  </si>
  <si>
    <t>K6V1T2</t>
  </si>
  <si>
    <t>K6V1T3</t>
  </si>
  <si>
    <t>K6V1T4</t>
  </si>
  <si>
    <t>K6V1T5</t>
  </si>
  <si>
    <t>K6V1T6</t>
  </si>
  <si>
    <t>K6V1V4</t>
  </si>
  <si>
    <t>K6V1V5</t>
  </si>
  <si>
    <t>K6V1V6</t>
  </si>
  <si>
    <t>K6V1V7</t>
  </si>
  <si>
    <t>K6V1V8</t>
  </si>
  <si>
    <t>K6V1V9</t>
  </si>
  <si>
    <t>K6V1W1</t>
  </si>
  <si>
    <t>K6V1W2</t>
  </si>
  <si>
    <t>K6V1W3</t>
  </si>
  <si>
    <t>K6V1W4</t>
  </si>
  <si>
    <t>K6V1W5</t>
  </si>
  <si>
    <t>K6V1W6</t>
  </si>
  <si>
    <t>K6V1W7</t>
  </si>
  <si>
    <t>K6V1W8</t>
  </si>
  <si>
    <t>K6V1W9</t>
  </si>
  <si>
    <t>K6V1X1</t>
  </si>
  <si>
    <t>K6V1X2</t>
  </si>
  <si>
    <t>K6V1X4</t>
  </si>
  <si>
    <t>K6V1X5</t>
  </si>
  <si>
    <t>K6V1X6</t>
  </si>
  <si>
    <t>K6V1Y3</t>
  </si>
  <si>
    <t>K6V1Y4</t>
  </si>
  <si>
    <t>K6V1Y6</t>
  </si>
  <si>
    <t>K6V1Y7</t>
  </si>
  <si>
    <t>K6V1Y8</t>
  </si>
  <si>
    <t>K6V1Y9</t>
  </si>
  <si>
    <t>K6V1Z1</t>
  </si>
  <si>
    <t>K6V1Z2</t>
  </si>
  <si>
    <t>K6V1Z4</t>
  </si>
  <si>
    <t>K6V1Z5</t>
  </si>
  <si>
    <t>K6V1Z6</t>
  </si>
  <si>
    <t>K6V1Z7</t>
  </si>
  <si>
    <t>K6V1Z8</t>
  </si>
  <si>
    <t>K6V1Z9</t>
  </si>
  <si>
    <t>K6V2A1</t>
  </si>
  <si>
    <t>K6V2A2</t>
  </si>
  <si>
    <t>K6V2B4</t>
  </si>
  <si>
    <t>K6V2B6</t>
  </si>
  <si>
    <t>K6V2B7</t>
  </si>
  <si>
    <t>K6V2C6</t>
  </si>
  <si>
    <t>K6V2C7</t>
  </si>
  <si>
    <t>K6V2E6</t>
  </si>
  <si>
    <t>K6V2E7</t>
  </si>
  <si>
    <t>K6V2E8</t>
  </si>
  <si>
    <t>K6V2G8</t>
  </si>
  <si>
    <t>K6V2G9</t>
  </si>
  <si>
    <t>K6V2H1</t>
  </si>
  <si>
    <t>K6V2H2</t>
  </si>
  <si>
    <t>K6V2H3</t>
  </si>
  <si>
    <t>K6V2H4</t>
  </si>
  <si>
    <t>K6V2H5</t>
  </si>
  <si>
    <t>K6V2H6</t>
  </si>
  <si>
    <t>K6V2H7</t>
  </si>
  <si>
    <t>K6V2H8</t>
  </si>
  <si>
    <t>K6V2H9</t>
  </si>
  <si>
    <t>K6V2J1</t>
  </si>
  <si>
    <t>K6V2K7</t>
  </si>
  <si>
    <t>K6V2K9</t>
  </si>
  <si>
    <t>K6V2L1</t>
  </si>
  <si>
    <t>K6V2L2</t>
  </si>
  <si>
    <t>K6V2L3</t>
  </si>
  <si>
    <t>K6V2L4</t>
  </si>
  <si>
    <t>K6V2L5</t>
  </si>
  <si>
    <t>K6V2L6</t>
  </si>
  <si>
    <t>K6V2L7</t>
  </si>
  <si>
    <t>K6V2M1</t>
  </si>
  <si>
    <t>K6V2M2</t>
  </si>
  <si>
    <t>K6V2M3</t>
  </si>
  <si>
    <t>K6V2N1</t>
  </si>
  <si>
    <t>K6V2N2</t>
  </si>
  <si>
    <t>K6V2N3</t>
  </si>
  <si>
    <t>K6V2N4</t>
  </si>
  <si>
    <t>K6V2N5</t>
  </si>
  <si>
    <t>K6V2N6</t>
  </si>
  <si>
    <t>K6V2N7</t>
  </si>
  <si>
    <t>K6V2N8</t>
  </si>
  <si>
    <t>K6V2N9</t>
  </si>
  <si>
    <t>K6V2P1</t>
  </si>
  <si>
    <t>K6V2P2</t>
  </si>
  <si>
    <t>K6V2P3</t>
  </si>
  <si>
    <t>K6V2P4</t>
  </si>
  <si>
    <t>K6V2P5</t>
  </si>
  <si>
    <t>K6V2P6</t>
  </si>
  <si>
    <t>K6V2P7</t>
  </si>
  <si>
    <t>K6V2P8</t>
  </si>
  <si>
    <t>K6V2P9</t>
  </si>
  <si>
    <t>K6V2R1</t>
  </si>
  <si>
    <t>K6V2R7</t>
  </si>
  <si>
    <t>K6V2R8</t>
  </si>
  <si>
    <t>K6V2R9</t>
  </si>
  <si>
    <t>K6V2S1</t>
  </si>
  <si>
    <t>K6V2S2</t>
  </si>
  <si>
    <t>K6V2S3</t>
  </si>
  <si>
    <t>K6V2S4</t>
  </si>
  <si>
    <t>K6V2S5</t>
  </si>
  <si>
    <t>K6V2S6</t>
  </si>
  <si>
    <t>K6V2S7</t>
  </si>
  <si>
    <t>K6V2S8</t>
  </si>
  <si>
    <t>K6V2S9</t>
  </si>
  <si>
    <t>K6V2T1</t>
  </si>
  <si>
    <t>K6V2T2</t>
  </si>
  <si>
    <t>K6V2T3</t>
  </si>
  <si>
    <t>K6V2T4</t>
  </si>
  <si>
    <t>K6V2T5</t>
  </si>
  <si>
    <t>K6V2T6</t>
  </si>
  <si>
    <t>K6V2T7</t>
  </si>
  <si>
    <t>K6V2T8</t>
  </si>
  <si>
    <t>K6V2T9</t>
  </si>
  <si>
    <t>K6V2V1</t>
  </si>
  <si>
    <t>K6V2V2</t>
  </si>
  <si>
    <t>K6V2V3</t>
  </si>
  <si>
    <t>K6V2V4</t>
  </si>
  <si>
    <t>K6V2W1</t>
  </si>
  <si>
    <t>K6V2W2</t>
  </si>
  <si>
    <t>K6V2W3</t>
  </si>
  <si>
    <t>K6V2W6</t>
  </si>
  <si>
    <t>K6V2W8</t>
  </si>
  <si>
    <t>K6V2W9</t>
  </si>
  <si>
    <t>K6V2X1</t>
  </si>
  <si>
    <t>K6V2X4</t>
  </si>
  <si>
    <t>K6V2X5</t>
  </si>
  <si>
    <t>K6V2X6</t>
  </si>
  <si>
    <t>K6V2X7</t>
  </si>
  <si>
    <t>K6V2X9</t>
  </si>
  <si>
    <t>K6V2Y3</t>
  </si>
  <si>
    <t>K6V3B7</t>
  </si>
  <si>
    <t>K6V3C1</t>
  </si>
  <si>
    <t>K6V3E5</t>
  </si>
  <si>
    <t>K6V3E6</t>
  </si>
  <si>
    <t>K6V3E7</t>
  </si>
  <si>
    <t>K6V3E8</t>
  </si>
  <si>
    <t>K6V3E9</t>
  </si>
  <si>
    <t>K6V3G4</t>
  </si>
  <si>
    <t>K6V3G5</t>
  </si>
  <si>
    <t>K6V3L9</t>
  </si>
  <si>
    <t>K6V3M7</t>
  </si>
  <si>
    <t>K6V3N8</t>
  </si>
  <si>
    <t>K6V3N9</t>
  </si>
  <si>
    <t>K6V3R6</t>
  </si>
  <si>
    <t>K6V3R7</t>
  </si>
  <si>
    <t>K6V3R8</t>
  </si>
  <si>
    <t>K6V3R9</t>
  </si>
  <si>
    <t>K6V3S1</t>
  </si>
  <si>
    <t>K6V3S2</t>
  </si>
  <si>
    <t>K6V3V5</t>
  </si>
  <si>
    <t>K6V3V7</t>
  </si>
  <si>
    <t>K6V3V8</t>
  </si>
  <si>
    <t>K6V3V9</t>
  </si>
  <si>
    <t>K6V3W2</t>
  </si>
  <si>
    <t>K6V3W3</t>
  </si>
  <si>
    <t>K6V3X4</t>
  </si>
  <si>
    <t>K6V3X6</t>
  </si>
  <si>
    <t>K6V3X7</t>
  </si>
  <si>
    <t>K6V3X8</t>
  </si>
  <si>
    <t>K6V3X9</t>
  </si>
  <si>
    <t>K6V3Y1</t>
  </si>
  <si>
    <t>K6V3Y2</t>
  </si>
  <si>
    <t>K6V3Y3</t>
  </si>
  <si>
    <t>K6V3Y4</t>
  </si>
  <si>
    <t>K6V3Y5</t>
  </si>
  <si>
    <t>K6V3Z4</t>
  </si>
  <si>
    <t>K6V3Z5</t>
  </si>
  <si>
    <t>K6V3Z6</t>
  </si>
  <si>
    <t>K6V3Z7</t>
  </si>
  <si>
    <t>K6V3Z8</t>
  </si>
  <si>
    <t>K6V3Z9</t>
  </si>
  <si>
    <t>K6V4A1</t>
  </si>
  <si>
    <t>K6V4A2</t>
  </si>
  <si>
    <t>K6V4A3</t>
  </si>
  <si>
    <t>K6V4A4</t>
  </si>
  <si>
    <t>K6V4A5</t>
  </si>
  <si>
    <t>K6V4A6</t>
  </si>
  <si>
    <t>K6V4A7</t>
  </si>
  <si>
    <t>K6V4A8</t>
  </si>
  <si>
    <t>K6V4B3</t>
  </si>
  <si>
    <t>K6V4B4</t>
  </si>
  <si>
    <t>K6V4B5</t>
  </si>
  <si>
    <t>K6V4B6</t>
  </si>
  <si>
    <t>K6V4B7</t>
  </si>
  <si>
    <t>K6V4B8</t>
  </si>
  <si>
    <t>K6V4B9</t>
  </si>
  <si>
    <t>K6V4C1</t>
  </si>
  <si>
    <t>K6V4C2</t>
  </si>
  <si>
    <t>K6V4C3</t>
  </si>
  <si>
    <t>K6V4C4</t>
  </si>
  <si>
    <t>K6V4C5</t>
  </si>
  <si>
    <t>K6V4C6</t>
  </si>
  <si>
    <t>K6V4C7</t>
  </si>
  <si>
    <t>K6V4C8</t>
  </si>
  <si>
    <t>K6V4C9</t>
  </si>
  <si>
    <t>K6V4E1</t>
  </si>
  <si>
    <t>K6V4E6</t>
  </si>
  <si>
    <t>K6V4E7</t>
  </si>
  <si>
    <t>K6V4E8</t>
  </si>
  <si>
    <t>K6V4E9</t>
  </si>
  <si>
    <t>K6V4G1</t>
  </si>
  <si>
    <t>K6V4G2</t>
  </si>
  <si>
    <t>K6V4G3</t>
  </si>
  <si>
    <t>K6V4G5</t>
  </si>
  <si>
    <t>K6V4G6</t>
  </si>
  <si>
    <t>K6V4H4</t>
  </si>
  <si>
    <t>K6V4H5</t>
  </si>
  <si>
    <t>K6V4H6</t>
  </si>
  <si>
    <t>K6V4H8</t>
  </si>
  <si>
    <t>K6V4H9</t>
  </si>
  <si>
    <t>K6V4J1</t>
  </si>
  <si>
    <t>K6V4J2</t>
  </si>
  <si>
    <t>K6V4J3</t>
  </si>
  <si>
    <t>K6V4J4</t>
  </si>
  <si>
    <t>K6V4J5</t>
  </si>
  <si>
    <t>K6V4J6</t>
  </si>
  <si>
    <t>K6V4N4</t>
  </si>
  <si>
    <t>K6V4N6</t>
  </si>
  <si>
    <t>K6V4P9</t>
  </si>
  <si>
    <t>K6V4R1</t>
  </si>
  <si>
    <t>K6V4S1</t>
  </si>
  <si>
    <t>K6V4S2</t>
  </si>
  <si>
    <t>K6V4S3</t>
  </si>
  <si>
    <t>K6V4S4</t>
  </si>
  <si>
    <t>K6V4S5</t>
  </si>
  <si>
    <t>K6V4S6</t>
  </si>
  <si>
    <t>K6V4S7</t>
  </si>
  <si>
    <t>K6V4S8</t>
  </si>
  <si>
    <t>K6V4V2</t>
  </si>
  <si>
    <t>K6V4V3</t>
  </si>
  <si>
    <t>K6V4V4</t>
  </si>
  <si>
    <t>K6V4V5</t>
  </si>
  <si>
    <t>K6V4V6</t>
  </si>
  <si>
    <t>K6V4V7</t>
  </si>
  <si>
    <t>K6V4V9</t>
  </si>
  <si>
    <t>K6V4W2</t>
  </si>
  <si>
    <t>K6V4Y2</t>
  </si>
  <si>
    <t>K6V4Y3</t>
  </si>
  <si>
    <t>K6V4Y4</t>
  </si>
  <si>
    <t>K6V4Y5</t>
  </si>
  <si>
    <t>K6V4Y6</t>
  </si>
  <si>
    <t>K6V4Z3</t>
  </si>
  <si>
    <t>K6V4Z4</t>
  </si>
  <si>
    <t>K6V4Z5</t>
  </si>
  <si>
    <t>K6V4Z6</t>
  </si>
  <si>
    <t>K6V4Z8</t>
  </si>
  <si>
    <t>K6V4Z9</t>
  </si>
  <si>
    <t>K6V5A3</t>
  </si>
  <si>
    <t>K6V5A5</t>
  </si>
  <si>
    <t>K6V5A7</t>
  </si>
  <si>
    <t>K6V5A8</t>
  </si>
  <si>
    <t>K6V5A9</t>
  </si>
  <si>
    <t>K6V5B1</t>
  </si>
  <si>
    <t>K6V5B2</t>
  </si>
  <si>
    <t>K6V5B3</t>
  </si>
  <si>
    <t>K6V5B4</t>
  </si>
  <si>
    <t>K6V5B5</t>
  </si>
  <si>
    <t>K6V5B8</t>
  </si>
  <si>
    <t>K6V5B9</t>
  </si>
  <si>
    <t>K6V5C1</t>
  </si>
  <si>
    <t>K6V5C2</t>
  </si>
  <si>
    <t>K6V5C3</t>
  </si>
  <si>
    <t>K6V5C4</t>
  </si>
  <si>
    <t>K6V5C5</t>
  </si>
  <si>
    <t>K6V5C6</t>
  </si>
  <si>
    <t>K6V5C7</t>
  </si>
  <si>
    <t>K6V5C8</t>
  </si>
  <si>
    <t>K6V5C9</t>
  </si>
  <si>
    <t>K6V5E1</t>
  </si>
  <si>
    <t>K6V5E4</t>
  </si>
  <si>
    <t>K6V5G6</t>
  </si>
  <si>
    <t>K6V5G7</t>
  </si>
  <si>
    <t>K6V5G8</t>
  </si>
  <si>
    <t>K6V5G9</t>
  </si>
  <si>
    <t>K6V5H1</t>
  </si>
  <si>
    <t>K6V5H2</t>
  </si>
  <si>
    <t>K6V5H3</t>
  </si>
  <si>
    <t>K6V5J8</t>
  </si>
  <si>
    <t>K6V5K2</t>
  </si>
  <si>
    <t>K6V5K3</t>
  </si>
  <si>
    <t>K6V5K5</t>
  </si>
  <si>
    <t>K6V5K6</t>
  </si>
  <si>
    <t>K6V5L5</t>
  </si>
  <si>
    <t>K6V5L6</t>
  </si>
  <si>
    <t>K6V5L7</t>
  </si>
  <si>
    <t>K6V5L8</t>
  </si>
  <si>
    <t>K6V5M2</t>
  </si>
  <si>
    <t>K6V5M4</t>
  </si>
  <si>
    <t>K6V5M5</t>
  </si>
  <si>
    <t>K6V5T7</t>
  </si>
  <si>
    <t>K6V5V8</t>
  </si>
  <si>
    <t>K6V5Y2</t>
  </si>
  <si>
    <t>K6V5Y7</t>
  </si>
  <si>
    <t>K6V6C2</t>
  </si>
  <si>
    <t>K6V6E5</t>
  </si>
  <si>
    <t>K6V6E7</t>
  </si>
  <si>
    <t>K6V6L3</t>
  </si>
  <si>
    <t>K6V6S4</t>
  </si>
  <si>
    <t>K6V6S8</t>
  </si>
  <si>
    <t>K6V6S9</t>
  </si>
  <si>
    <t>K6V6T1</t>
  </si>
  <si>
    <t>K6V6T2</t>
  </si>
  <si>
    <t>K6V6T4</t>
  </si>
  <si>
    <t>K6V6Z5</t>
  </si>
  <si>
    <t>K6V6Z7</t>
  </si>
  <si>
    <t>K6V7A9</t>
  </si>
  <si>
    <t>K6V7B2</t>
  </si>
  <si>
    <t>K6V7E6</t>
  </si>
  <si>
    <t>K6V7L4</t>
  </si>
  <si>
    <t>K7A1M4</t>
  </si>
  <si>
    <t>K7A1M5</t>
  </si>
  <si>
    <t>K7A1M6</t>
  </si>
  <si>
    <t>K7A1M7</t>
  </si>
  <si>
    <t>K7A1M8</t>
  </si>
  <si>
    <t>K7A1M9</t>
  </si>
  <si>
    <t>K7A1N1</t>
  </si>
  <si>
    <t>K7A1N2</t>
  </si>
  <si>
    <t>K7A1N3</t>
  </si>
  <si>
    <t>K7A1N4</t>
  </si>
  <si>
    <t>K7A1N5</t>
  </si>
  <si>
    <t>K7A1N6</t>
  </si>
  <si>
    <t>K7A1N8</t>
  </si>
  <si>
    <t>K7A1N9</t>
  </si>
  <si>
    <t>K7A1P1</t>
  </si>
  <si>
    <t>K7A1P2</t>
  </si>
  <si>
    <t>K7A1P3</t>
  </si>
  <si>
    <t>K7A1P4</t>
  </si>
  <si>
    <t>K7A1P6</t>
  </si>
  <si>
    <t>K7A1P7</t>
  </si>
  <si>
    <t>K7A1P8</t>
  </si>
  <si>
    <t>K7A1P9</t>
  </si>
  <si>
    <t>K7A1R1</t>
  </si>
  <si>
    <t>K7A1R5</t>
  </si>
  <si>
    <t>K7A1R6</t>
  </si>
  <si>
    <t>K7A1R7</t>
  </si>
  <si>
    <t>K7A1R8</t>
  </si>
  <si>
    <t>K7A1S3</t>
  </si>
  <si>
    <t>K7A1S4</t>
  </si>
  <si>
    <t>K7A1S5</t>
  </si>
  <si>
    <t>K7A1S8</t>
  </si>
  <si>
    <t>K7A1S9</t>
  </si>
  <si>
    <t>K7A1V5</t>
  </si>
  <si>
    <t>K7A1V6</t>
  </si>
  <si>
    <t>K7A1V7</t>
  </si>
  <si>
    <t>K7A1V8</t>
  </si>
  <si>
    <t>K7A1V9</t>
  </si>
  <si>
    <t>K7A1W1</t>
  </si>
  <si>
    <t>K7A1W2</t>
  </si>
  <si>
    <t>K7A1W3</t>
  </si>
  <si>
    <t>K7A1W4</t>
  </si>
  <si>
    <t>K7A1W5</t>
  </si>
  <si>
    <t>K7A1W6</t>
  </si>
  <si>
    <t>K7A1W7</t>
  </si>
  <si>
    <t>K7A1W8</t>
  </si>
  <si>
    <t>K7A1W9</t>
  </si>
  <si>
    <t>K7A1X1</t>
  </si>
  <si>
    <t>K7A1X2</t>
  </si>
  <si>
    <t>K7A1X3</t>
  </si>
  <si>
    <t>K7A1X4</t>
  </si>
  <si>
    <t>K7A1X5</t>
  </si>
  <si>
    <t>K7A1X6</t>
  </si>
  <si>
    <t>K7A1X7</t>
  </si>
  <si>
    <t>K7A1X8</t>
  </si>
  <si>
    <t>K7A1X9</t>
  </si>
  <si>
    <t>K7A1Y1</t>
  </si>
  <si>
    <t>K7A1Y2</t>
  </si>
  <si>
    <t>K7A1Y3</t>
  </si>
  <si>
    <t>K7A1Y4</t>
  </si>
  <si>
    <t>K7A1Y5</t>
  </si>
  <si>
    <t>K7A1Y6</t>
  </si>
  <si>
    <t>K7A1Y7</t>
  </si>
  <si>
    <t>K7A1Y8</t>
  </si>
  <si>
    <t>K7A1Y9</t>
  </si>
  <si>
    <t>K7A1Z2</t>
  </si>
  <si>
    <t>K7A1Z3</t>
  </si>
  <si>
    <t>K7A1Z4</t>
  </si>
  <si>
    <t>K7A1Z5</t>
  </si>
  <si>
    <t>K7A1Z6</t>
  </si>
  <si>
    <t>K7A1Z7</t>
  </si>
  <si>
    <t>K7A1Z8</t>
  </si>
  <si>
    <t>K7A1Z9</t>
  </si>
  <si>
    <t>K7A2A1</t>
  </si>
  <si>
    <t>K7A2A3</t>
  </si>
  <si>
    <t>K7A2A4</t>
  </si>
  <si>
    <t>K7A2A8</t>
  </si>
  <si>
    <t>K7A2B1</t>
  </si>
  <si>
    <t>K7A2B3</t>
  </si>
  <si>
    <t>K7A2B5</t>
  </si>
  <si>
    <t>K7A2H4</t>
  </si>
  <si>
    <t>K7A2H5</t>
  </si>
  <si>
    <t>K7A2H6</t>
  </si>
  <si>
    <t>K7A2H7</t>
  </si>
  <si>
    <t>K7A2K3</t>
  </si>
  <si>
    <t>K7A2K4</t>
  </si>
  <si>
    <t>K7A2P6</t>
  </si>
  <si>
    <t>K7A2Y2</t>
  </si>
  <si>
    <t>K7A2Y3</t>
  </si>
  <si>
    <t>K7A2Y5</t>
  </si>
  <si>
    <t>K7A3B8</t>
  </si>
  <si>
    <t>K7A3B9</t>
  </si>
  <si>
    <t>K7A3C1</t>
  </si>
  <si>
    <t>K7A3C2</t>
  </si>
  <si>
    <t>K7A3K4</t>
  </si>
  <si>
    <t>K7A3K6</t>
  </si>
  <si>
    <t>K7A3K8</t>
  </si>
  <si>
    <t>K7A3L1</t>
  </si>
  <si>
    <t>K7A3L2</t>
  </si>
  <si>
    <t>K7A3L3</t>
  </si>
  <si>
    <t>K7A3L4</t>
  </si>
  <si>
    <t>K7A3L5</t>
  </si>
  <si>
    <t>K7A3L6</t>
  </si>
  <si>
    <t>K7A3L7</t>
  </si>
  <si>
    <t>K7A3L8</t>
  </si>
  <si>
    <t>K7A3L9</t>
  </si>
  <si>
    <t>K7A3M1</t>
  </si>
  <si>
    <t>K7A3M2</t>
  </si>
  <si>
    <t>K7A3M3</t>
  </si>
  <si>
    <t>K7A3N2</t>
  </si>
  <si>
    <t>K7A3N4</t>
  </si>
  <si>
    <t>K7A3N5</t>
  </si>
  <si>
    <t>K7A3N6</t>
  </si>
  <si>
    <t>K7A3N7</t>
  </si>
  <si>
    <t>K7A3N8</t>
  </si>
  <si>
    <t>K7A3P3</t>
  </si>
  <si>
    <t>K7A3P6</t>
  </si>
  <si>
    <t>K7A3R3</t>
  </si>
  <si>
    <t>K7A3R4</t>
  </si>
  <si>
    <t>K7A3R5</t>
  </si>
  <si>
    <t>K7A3S2</t>
  </si>
  <si>
    <t>K7A3S3</t>
  </si>
  <si>
    <t>K7A3S4</t>
  </si>
  <si>
    <t>K7A3S5</t>
  </si>
  <si>
    <t>K7A3S6</t>
  </si>
  <si>
    <t>K7A3S8</t>
  </si>
  <si>
    <t>K7A3S9</t>
  </si>
  <si>
    <t>K7A3T1</t>
  </si>
  <si>
    <t>K7A3T6</t>
  </si>
  <si>
    <t>K7A3T7</t>
  </si>
  <si>
    <t>K7A3V6</t>
  </si>
  <si>
    <t>K7A3V7</t>
  </si>
  <si>
    <t>K7A3V8</t>
  </si>
  <si>
    <t>K7A3V9</t>
  </si>
  <si>
    <t>K7A3W2</t>
  </si>
  <si>
    <t>K7A3W4</t>
  </si>
  <si>
    <t>K7A3W7</t>
  </si>
  <si>
    <t>K7A3W8</t>
  </si>
  <si>
    <t>K7A3W9</t>
  </si>
  <si>
    <t>K7A3X1</t>
  </si>
  <si>
    <t>K7A3X2</t>
  </si>
  <si>
    <t>K7A3X3</t>
  </si>
  <si>
    <t>K7A3X4</t>
  </si>
  <si>
    <t>K7A3X5</t>
  </si>
  <si>
    <t>K7A3X6</t>
  </si>
  <si>
    <t>K7A3X7</t>
  </si>
  <si>
    <t>K7A3X8</t>
  </si>
  <si>
    <t>K7A3X9</t>
  </si>
  <si>
    <t>K7A3Y1</t>
  </si>
  <si>
    <t>K7A3Y2</t>
  </si>
  <si>
    <t>K7A3Y3</t>
  </si>
  <si>
    <t>K7A3Y4</t>
  </si>
  <si>
    <t>K7A3Z3</t>
  </si>
  <si>
    <t>K7A3Z7</t>
  </si>
  <si>
    <t>K7A4A5</t>
  </si>
  <si>
    <t>K7A4A6</t>
  </si>
  <si>
    <t>K7A4B3</t>
  </si>
  <si>
    <t>K7A4B4</t>
  </si>
  <si>
    <t>K7A4B5</t>
  </si>
  <si>
    <t>K7A4B6</t>
  </si>
  <si>
    <t>K7A4B7</t>
  </si>
  <si>
    <t>K7A4B8</t>
  </si>
  <si>
    <t>K7A4B9</t>
  </si>
  <si>
    <t>K7A4C1</t>
  </si>
  <si>
    <t>K7A4C3</t>
  </si>
  <si>
    <t>K7A4C4</t>
  </si>
  <si>
    <t>K7A4C5</t>
  </si>
  <si>
    <t>K7A4C7</t>
  </si>
  <si>
    <t>K7A4C8</t>
  </si>
  <si>
    <t>K7A4C9</t>
  </si>
  <si>
    <t>K7A4E1</t>
  </si>
  <si>
    <t>K7A4E2</t>
  </si>
  <si>
    <t>K7A4E3</t>
  </si>
  <si>
    <t>K7A4E4</t>
  </si>
  <si>
    <t>K7A4E5</t>
  </si>
  <si>
    <t>K7A4E6</t>
  </si>
  <si>
    <t>K7A4E7</t>
  </si>
  <si>
    <t>K7A4E8</t>
  </si>
  <si>
    <t>K7A4E9</t>
  </si>
  <si>
    <t>K7A4G1</t>
  </si>
  <si>
    <t>K7A4G2</t>
  </si>
  <si>
    <t>K7A4G3</t>
  </si>
  <si>
    <t>K7A4G4</t>
  </si>
  <si>
    <t>K7A4G5</t>
  </si>
  <si>
    <t>K7A4G6</t>
  </si>
  <si>
    <t>K7A4G8</t>
  </si>
  <si>
    <t>K7A4H1</t>
  </si>
  <si>
    <t>K7A4H3</t>
  </si>
  <si>
    <t>K7A4H5</t>
  </si>
  <si>
    <t>K7A4L5</t>
  </si>
  <si>
    <t>K7A4L8</t>
  </si>
  <si>
    <t>K7A4L9</t>
  </si>
  <si>
    <t>K7A4N2</t>
  </si>
  <si>
    <t>K7A4N3</t>
  </si>
  <si>
    <t>K7A4P1</t>
  </si>
  <si>
    <t>K7A4P2</t>
  </si>
  <si>
    <t>K7A4R2</t>
  </si>
  <si>
    <t>K7A4R3</t>
  </si>
  <si>
    <t>K7A4R4</t>
  </si>
  <si>
    <t>K7A4S1</t>
  </si>
  <si>
    <t>K7A4S2</t>
  </si>
  <si>
    <t>K7A4S3</t>
  </si>
  <si>
    <t>K7A4V2</t>
  </si>
  <si>
    <t>K7A4V3</t>
  </si>
  <si>
    <t>K7A4V4</t>
  </si>
  <si>
    <t>K7A4V6</t>
  </si>
  <si>
    <t>K7A4W4</t>
  </si>
  <si>
    <t>K7A4W5</t>
  </si>
  <si>
    <t>K7A4W8</t>
  </si>
  <si>
    <t>K7A4X1</t>
  </si>
  <si>
    <t>K7A4X2</t>
  </si>
  <si>
    <t>K7A4X3</t>
  </si>
  <si>
    <t>K7A4X4</t>
  </si>
  <si>
    <t>K7A4X6</t>
  </si>
  <si>
    <t>K7A4X7</t>
  </si>
  <si>
    <t>K7A4Y9</t>
  </si>
  <si>
    <t>K7A4Z7</t>
  </si>
  <si>
    <t>K7A4Z8</t>
  </si>
  <si>
    <t>K7A5A2</t>
  </si>
  <si>
    <t>K7A5A3</t>
  </si>
  <si>
    <t>K7A5B1</t>
  </si>
  <si>
    <t>K7A5E1</t>
  </si>
  <si>
    <t>K7A5K2</t>
  </si>
  <si>
    <t>K7A5K3</t>
  </si>
  <si>
    <t>K7A5K6</t>
  </si>
  <si>
    <t>K7A5L3</t>
  </si>
  <si>
    <t>K7C0A5</t>
  </si>
  <si>
    <t>K7C3R9</t>
  </si>
  <si>
    <t>K7C3S4</t>
  </si>
  <si>
    <t>K7C3S5</t>
  </si>
  <si>
    <t>K7C3S6</t>
  </si>
  <si>
    <t>K7C3S7</t>
  </si>
  <si>
    <t>K7C4T7</t>
  </si>
  <si>
    <t>K7C4T8</t>
  </si>
  <si>
    <t>K7G0A3</t>
  </si>
  <si>
    <t>K7G1E6</t>
  </si>
  <si>
    <t>K7G1E9</t>
  </si>
  <si>
    <t>K7G1H2</t>
  </si>
  <si>
    <t>K7G1H3</t>
  </si>
  <si>
    <t>K7G1H6</t>
  </si>
  <si>
    <t>K7G1H7</t>
  </si>
  <si>
    <t>K7G1H9</t>
  </si>
  <si>
    <t>K7G1J8</t>
  </si>
  <si>
    <t>K7G1J9</t>
  </si>
  <si>
    <t>K7G1K1</t>
  </si>
  <si>
    <t>K7G1K2</t>
  </si>
  <si>
    <t>K7G1K3</t>
  </si>
  <si>
    <t>K7G1K4</t>
  </si>
  <si>
    <t>K7G1K5</t>
  </si>
  <si>
    <t>K7G1L1</t>
  </si>
  <si>
    <t>K7G1L2</t>
  </si>
  <si>
    <t>K7G1L5</t>
  </si>
  <si>
    <t>K7G1L6</t>
  </si>
  <si>
    <t>K7G1L7</t>
  </si>
  <si>
    <t>K7G1L8</t>
  </si>
  <si>
    <t>K7G1M4</t>
  </si>
  <si>
    <t>K7G1M5</t>
  </si>
  <si>
    <t>K7G1M6</t>
  </si>
  <si>
    <t>K7G1M7</t>
  </si>
  <si>
    <t>K7G1M8</t>
  </si>
  <si>
    <t>K7G1N2</t>
  </si>
  <si>
    <t>K7G1N4</t>
  </si>
  <si>
    <t>K7G1N5</t>
  </si>
  <si>
    <t>K7G1N6</t>
  </si>
  <si>
    <t>K7G1N7</t>
  </si>
  <si>
    <t>K7G1N8</t>
  </si>
  <si>
    <t>K7G1P8</t>
  </si>
  <si>
    <t>K7G1R1</t>
  </si>
  <si>
    <t>K7G1R2</t>
  </si>
  <si>
    <t>K7G1S4</t>
  </si>
  <si>
    <t>K7G1T8</t>
  </si>
  <si>
    <t>K7G1V1</t>
  </si>
  <si>
    <t>K7G1V3</t>
  </si>
  <si>
    <t>K7G1V4</t>
  </si>
  <si>
    <t>K7G1V7</t>
  </si>
  <si>
    <t>K7G1V8</t>
  </si>
  <si>
    <t>K7G1X5</t>
  </si>
  <si>
    <t>K7G1X6</t>
  </si>
  <si>
    <t>K7G1X7</t>
  </si>
  <si>
    <t>K7G1X8</t>
  </si>
  <si>
    <t>K7G1Y3</t>
  </si>
  <si>
    <t>K7G1Y4</t>
  </si>
  <si>
    <t>K7G1Y5</t>
  </si>
  <si>
    <t>K7G1Y6</t>
  </si>
  <si>
    <t>K7G1Y7</t>
  </si>
  <si>
    <t>K7G1Y8</t>
  </si>
  <si>
    <t>K7G1Y9</t>
  </si>
  <si>
    <t>K7G1Z1</t>
  </si>
  <si>
    <t>K7G1Z2</t>
  </si>
  <si>
    <t>K7G1Z3</t>
  </si>
  <si>
    <t>K7G1Z4</t>
  </si>
  <si>
    <t>K7G1Z5</t>
  </si>
  <si>
    <t>K7G1Z6</t>
  </si>
  <si>
    <t>K7G1Z7</t>
  </si>
  <si>
    <t>K7G2A9</t>
  </si>
  <si>
    <t>K7G2B1</t>
  </si>
  <si>
    <t>K7G2B2</t>
  </si>
  <si>
    <t>K7G2B3</t>
  </si>
  <si>
    <t>K7G2B4</t>
  </si>
  <si>
    <t>K7G2B5</t>
  </si>
  <si>
    <t>K7G2B6</t>
  </si>
  <si>
    <t>K7G2B7</t>
  </si>
  <si>
    <t>K7G2C2</t>
  </si>
  <si>
    <t>K7G2C3</t>
  </si>
  <si>
    <t>K7G2C7</t>
  </si>
  <si>
    <t>K7G2C8</t>
  </si>
  <si>
    <t>K7G2E9</t>
  </si>
  <si>
    <t>K7G2G1</t>
  </si>
  <si>
    <t>K7G2G2</t>
  </si>
  <si>
    <t>K7G2G3</t>
  </si>
  <si>
    <t>K7G2G4</t>
  </si>
  <si>
    <t>K7G2G5</t>
  </si>
  <si>
    <t>K7G2G7</t>
  </si>
  <si>
    <t>K7G2H7</t>
  </si>
  <si>
    <t>K7G2H8</t>
  </si>
  <si>
    <t>K7G2H9</t>
  </si>
  <si>
    <t>K7G2J1</t>
  </si>
  <si>
    <t>K7G2L1</t>
  </si>
  <si>
    <t>K7G2L7</t>
  </si>
  <si>
    <t>K7G2L8</t>
  </si>
  <si>
    <t>K7G2L9</t>
  </si>
  <si>
    <t>K7G2M1</t>
  </si>
  <si>
    <t>K7G2M2</t>
  </si>
  <si>
    <t>K7G2M3</t>
  </si>
  <si>
    <t>K7G2M4</t>
  </si>
  <si>
    <t>K7G2M6</t>
  </si>
  <si>
    <t>K7G2M8</t>
  </si>
  <si>
    <t>K7G2M9</t>
  </si>
  <si>
    <t>K7G2N1</t>
  </si>
  <si>
    <t>K7G2N2</t>
  </si>
  <si>
    <t>K7G2P2</t>
  </si>
  <si>
    <t>K7G2P3</t>
  </si>
  <si>
    <t>K7G2P4</t>
  </si>
  <si>
    <t>K7G2P6</t>
  </si>
  <si>
    <t>K7G2P8</t>
  </si>
  <si>
    <t>K7G2P9</t>
  </si>
  <si>
    <t>K7G2W5</t>
  </si>
  <si>
    <t>K7G2W6</t>
  </si>
  <si>
    <t>K7G2W9</t>
  </si>
  <si>
    <t>K7G2Y5</t>
  </si>
  <si>
    <t>K7G2Y6</t>
  </si>
  <si>
    <t>K7G2Y7</t>
  </si>
  <si>
    <t>K7G2Z1</t>
  </si>
  <si>
    <t>K7G3A6</t>
  </si>
  <si>
    <t>K7G3A9</t>
  </si>
  <si>
    <t>K7G3B6</t>
  </si>
  <si>
    <t>K7G3B7</t>
  </si>
  <si>
    <t>K7G3C6</t>
  </si>
  <si>
    <t>K7G3C7</t>
  </si>
  <si>
    <t>K7G3E2</t>
  </si>
  <si>
    <t>K7G3E4</t>
  </si>
  <si>
    <t>K7G3E8</t>
  </si>
  <si>
    <t>K7G3E9</t>
  </si>
  <si>
    <t>K7G3G1</t>
  </si>
  <si>
    <t>K7G3G3</t>
  </si>
  <si>
    <t>K7G3G4</t>
  </si>
  <si>
    <t>K7H0A1</t>
  </si>
  <si>
    <t>K7H0A3</t>
  </si>
  <si>
    <t>K7H1A1</t>
  </si>
  <si>
    <t>K7H1A2</t>
  </si>
  <si>
    <t>K7H1A3</t>
  </si>
  <si>
    <t>K7H1A4</t>
  </si>
  <si>
    <t>K7H1A5</t>
  </si>
  <si>
    <t>K7H1A6</t>
  </si>
  <si>
    <t>K7H1A7</t>
  </si>
  <si>
    <t>K7H1A8</t>
  </si>
  <si>
    <t>K7H1A9</t>
  </si>
  <si>
    <t>K7H1B1</t>
  </si>
  <si>
    <t>K7H1B2</t>
  </si>
  <si>
    <t>K7H1B3</t>
  </si>
  <si>
    <t>K7H1B4</t>
  </si>
  <si>
    <t>K7H1B5</t>
  </si>
  <si>
    <t>K7H1B6</t>
  </si>
  <si>
    <t>K7H1B7</t>
  </si>
  <si>
    <t>K7H1B8</t>
  </si>
  <si>
    <t>K7H1C1</t>
  </si>
  <si>
    <t>K7H1C2</t>
  </si>
  <si>
    <t>K7H1C3</t>
  </si>
  <si>
    <t>K7H1C4</t>
  </si>
  <si>
    <t>K7H1C5</t>
  </si>
  <si>
    <t>K7H1C6</t>
  </si>
  <si>
    <t>K7H1C7</t>
  </si>
  <si>
    <t>K7H1C8</t>
  </si>
  <si>
    <t>K7H1C9</t>
  </si>
  <si>
    <t>K7H1E1</t>
  </si>
  <si>
    <t>K7H1E2</t>
  </si>
  <si>
    <t>K7H1E3</t>
  </si>
  <si>
    <t>K7H1E4</t>
  </si>
  <si>
    <t>K7H1E5</t>
  </si>
  <si>
    <t>K7H1E6</t>
  </si>
  <si>
    <t>K7H1E8</t>
  </si>
  <si>
    <t>K7H1E9</t>
  </si>
  <si>
    <t>K7H1G1</t>
  </si>
  <si>
    <t>K7H1G2</t>
  </si>
  <si>
    <t>K7H1G3</t>
  </si>
  <si>
    <t>K7H1G4</t>
  </si>
  <si>
    <t>K7H1G5</t>
  </si>
  <si>
    <t>K7H1G6</t>
  </si>
  <si>
    <t>K7H1G7</t>
  </si>
  <si>
    <t>K7H1G8</t>
  </si>
  <si>
    <t>K7H1G9</t>
  </si>
  <si>
    <t>K7H1H1</t>
  </si>
  <si>
    <t>K7H1H2</t>
  </si>
  <si>
    <t>K7H1H3</t>
  </si>
  <si>
    <t>K7H1H4</t>
  </si>
  <si>
    <t>K7H1H5</t>
  </si>
  <si>
    <t>K7H1H6</t>
  </si>
  <si>
    <t>K7H1H7</t>
  </si>
  <si>
    <t>K7H1H8</t>
  </si>
  <si>
    <t>K7H1H9</t>
  </si>
  <si>
    <t>K7H1J1</t>
  </si>
  <si>
    <t>K7H1J2</t>
  </si>
  <si>
    <t>K7H1J3</t>
  </si>
  <si>
    <t>K7H1J4</t>
  </si>
  <si>
    <t>K7H1J5</t>
  </si>
  <si>
    <t>K7H1J6</t>
  </si>
  <si>
    <t>K7H1J7</t>
  </si>
  <si>
    <t>K7H1J8</t>
  </si>
  <si>
    <t>K7H1J9</t>
  </si>
  <si>
    <t>K7H1K1</t>
  </si>
  <si>
    <t>K7H1K2</t>
  </si>
  <si>
    <t>K7H1K3</t>
  </si>
  <si>
    <t>K7H1K4</t>
  </si>
  <si>
    <t>K7H1K5</t>
  </si>
  <si>
    <t>K7H1K6</t>
  </si>
  <si>
    <t>K7H1K7</t>
  </si>
  <si>
    <t>K7H1K9</t>
  </si>
  <si>
    <t>K7H1L2</t>
  </si>
  <si>
    <t>K7H1L3</t>
  </si>
  <si>
    <t>K7H1L4</t>
  </si>
  <si>
    <t>K7H1L5</t>
  </si>
  <si>
    <t>K7H1L6</t>
  </si>
  <si>
    <t>K7H1L7</t>
  </si>
  <si>
    <t>K7H1L8</t>
  </si>
  <si>
    <t>K7H1L9</t>
  </si>
  <si>
    <t>K7H1M1</t>
  </si>
  <si>
    <t>K7H1M2</t>
  </si>
  <si>
    <t>K7H1M3</t>
  </si>
  <si>
    <t>K7H1M4</t>
  </si>
  <si>
    <t>K7H1M5</t>
  </si>
  <si>
    <t>K7H1M6</t>
  </si>
  <si>
    <t>K7H1M7</t>
  </si>
  <si>
    <t>K7H1M8</t>
  </si>
  <si>
    <t>K7H1M9</t>
  </si>
  <si>
    <t>K7H1N1</t>
  </si>
  <si>
    <t>K7H1N3</t>
  </si>
  <si>
    <t>K7H1N4</t>
  </si>
  <si>
    <t>K7H1N5</t>
  </si>
  <si>
    <t>K7H1N6</t>
  </si>
  <si>
    <t>K7H1N7</t>
  </si>
  <si>
    <t>K7H1N8</t>
  </si>
  <si>
    <t>K7H1N9</t>
  </si>
  <si>
    <t>K7H1P1</t>
  </si>
  <si>
    <t>K7H1P2</t>
  </si>
  <si>
    <t>K7H1P4</t>
  </si>
  <si>
    <t>K7H1P5</t>
  </si>
  <si>
    <t>K7H1P6</t>
  </si>
  <si>
    <t>K7H1P7</t>
  </si>
  <si>
    <t>K7H1P9</t>
  </si>
  <si>
    <t>K7H1R1</t>
  </si>
  <si>
    <t>K7H1R3</t>
  </si>
  <si>
    <t>K7H1R4</t>
  </si>
  <si>
    <t>K7H1R5</t>
  </si>
  <si>
    <t>K7H1R6</t>
  </si>
  <si>
    <t>K7H1R7</t>
  </si>
  <si>
    <t>K7H1R8</t>
  </si>
  <si>
    <t>K7H1R9</t>
  </si>
  <si>
    <t>K7H1S1</t>
  </si>
  <si>
    <t>K7H1S2</t>
  </si>
  <si>
    <t>K7H1S3</t>
  </si>
  <si>
    <t>K7H1S4</t>
  </si>
  <si>
    <t>K7H1S5</t>
  </si>
  <si>
    <t>K7H1S6</t>
  </si>
  <si>
    <t>K7H1S8</t>
  </si>
  <si>
    <t>K7H1S9</t>
  </si>
  <si>
    <t>K7H1T1</t>
  </si>
  <si>
    <t>K7H1T2</t>
  </si>
  <si>
    <t>K7H1T3</t>
  </si>
  <si>
    <t>K7H1T4</t>
  </si>
  <si>
    <t>K7H1T5</t>
  </si>
  <si>
    <t>K7H1T6</t>
  </si>
  <si>
    <t>K7H1T7</t>
  </si>
  <si>
    <t>K7H1T8</t>
  </si>
  <si>
    <t>K7H1T9</t>
  </si>
  <si>
    <t>K7H1V7</t>
  </si>
  <si>
    <t>K7H1V9</t>
  </si>
  <si>
    <t>K7H1W1</t>
  </si>
  <si>
    <t>K7H1W2</t>
  </si>
  <si>
    <t>K7H1W3</t>
  </si>
  <si>
    <t>K7H1W4</t>
  </si>
  <si>
    <t>K7H1W5</t>
  </si>
  <si>
    <t>K7H1W6</t>
  </si>
  <si>
    <t>K7H1W7</t>
  </si>
  <si>
    <t>K7H1W8</t>
  </si>
  <si>
    <t>K7H1W9</t>
  </si>
  <si>
    <t>K7H1X1</t>
  </si>
  <si>
    <t>K7H1X2</t>
  </si>
  <si>
    <t>K7H1X3</t>
  </si>
  <si>
    <t>K7H1X4</t>
  </si>
  <si>
    <t>K7H1X5</t>
  </si>
  <si>
    <t>K7H1X6</t>
  </si>
  <si>
    <t>K7H1X7</t>
  </si>
  <si>
    <t>K7H1X8</t>
  </si>
  <si>
    <t>K7H1X9</t>
  </si>
  <si>
    <t>K7H1Y1</t>
  </si>
  <si>
    <t>K7H1Y2</t>
  </si>
  <si>
    <t>K7H1Y3</t>
  </si>
  <si>
    <t>K7H1Y4</t>
  </si>
  <si>
    <t>K7H1Y5</t>
  </si>
  <si>
    <t>K7H1Y6</t>
  </si>
  <si>
    <t>K7H1Y7</t>
  </si>
  <si>
    <t>K7H1Y8</t>
  </si>
  <si>
    <t>K7H1Y9</t>
  </si>
  <si>
    <t>K7H1Z1</t>
  </si>
  <si>
    <t>K7H1Z2</t>
  </si>
  <si>
    <t>K7H1Z3</t>
  </si>
  <si>
    <t>K7H1Z4</t>
  </si>
  <si>
    <t>K7H1Z5</t>
  </si>
  <si>
    <t>K7H1Z6</t>
  </si>
  <si>
    <t>K7H1Z7</t>
  </si>
  <si>
    <t>K7H1Z8</t>
  </si>
  <si>
    <t>K7H1Z9</t>
  </si>
  <si>
    <t>K7H2A1</t>
  </si>
  <si>
    <t>K7H2A2</t>
  </si>
  <si>
    <t>K7H2A3</t>
  </si>
  <si>
    <t>K7H2A4</t>
  </si>
  <si>
    <t>K7H2A5</t>
  </si>
  <si>
    <t>K7H2A6</t>
  </si>
  <si>
    <t>K7H2A7</t>
  </si>
  <si>
    <t>K7H2A8</t>
  </si>
  <si>
    <t>K7H2A9</t>
  </si>
  <si>
    <t>K7H2B1</t>
  </si>
  <si>
    <t>K7H2B2</t>
  </si>
  <si>
    <t>K7H2B3</t>
  </si>
  <si>
    <t>K7H2B4</t>
  </si>
  <si>
    <t>K7H2B5</t>
  </si>
  <si>
    <t>K7H2B6</t>
  </si>
  <si>
    <t>K7H2B7</t>
  </si>
  <si>
    <t>K7H2B8</t>
  </si>
  <si>
    <t>K7H2B9</t>
  </si>
  <si>
    <t>K7H2C1</t>
  </si>
  <si>
    <t>K7H2C2</t>
  </si>
  <si>
    <t>K7H2C3</t>
  </si>
  <si>
    <t>K7H2C4</t>
  </si>
  <si>
    <t>K7H2C5</t>
  </si>
  <si>
    <t>K7H2C6</t>
  </si>
  <si>
    <t>K7H2C7</t>
  </si>
  <si>
    <t>K7H2C9</t>
  </si>
  <si>
    <t>K7H2E1</t>
  </si>
  <si>
    <t>K7H2E2</t>
  </si>
  <si>
    <t>K7H2E3</t>
  </si>
  <si>
    <t>K7H2E4</t>
  </si>
  <si>
    <t>K7H2E5</t>
  </si>
  <si>
    <t>K7H2E6</t>
  </si>
  <si>
    <t>K7H2E7</t>
  </si>
  <si>
    <t>K7H2E8</t>
  </si>
  <si>
    <t>K7H2E9</t>
  </si>
  <si>
    <t>K7H2G2</t>
  </si>
  <si>
    <t>K7H2G3</t>
  </si>
  <si>
    <t>K7H2G5</t>
  </si>
  <si>
    <t>K7H2G6</t>
  </si>
  <si>
    <t>K7H2G9</t>
  </si>
  <si>
    <t>K7H2H3</t>
  </si>
  <si>
    <t>K7H2H4</t>
  </si>
  <si>
    <t>K7H2H5</t>
  </si>
  <si>
    <t>K7H2H6</t>
  </si>
  <si>
    <t>K7H2H7</t>
  </si>
  <si>
    <t>K7H2H8</t>
  </si>
  <si>
    <t>K7H2H9</t>
  </si>
  <si>
    <t>K7H2J2</t>
  </si>
  <si>
    <t>K7H2J3</t>
  </si>
  <si>
    <t>K7H2J4</t>
  </si>
  <si>
    <t>K7H2J5</t>
  </si>
  <si>
    <t>K7H2J6</t>
  </si>
  <si>
    <t>K7H2J7</t>
  </si>
  <si>
    <t>K7H2J8</t>
  </si>
  <si>
    <t>K7H2K2</t>
  </si>
  <si>
    <t>K7H2K3</t>
  </si>
  <si>
    <t>K7H2K4</t>
  </si>
  <si>
    <t>K7H2K7</t>
  </si>
  <si>
    <t>K7H2K9</t>
  </si>
  <si>
    <t>K7H2L1</t>
  </si>
  <si>
    <t>K7H2L2</t>
  </si>
  <si>
    <t>K7H2L3</t>
  </si>
  <si>
    <t>K7H2L4</t>
  </si>
  <si>
    <t>K7H2L5</t>
  </si>
  <si>
    <t>K7H2L6</t>
  </si>
  <si>
    <t>K7H2L7</t>
  </si>
  <si>
    <t>K7H2L8</t>
  </si>
  <si>
    <t>K7H2L9</t>
  </si>
  <si>
    <t>K7H2M1</t>
  </si>
  <si>
    <t>K7H2M2</t>
  </si>
  <si>
    <t>K7H2M3</t>
  </si>
  <si>
    <t>K7H2M4</t>
  </si>
  <si>
    <t>K7H2M5</t>
  </si>
  <si>
    <t>K7H2M7</t>
  </si>
  <si>
    <t>K7H2M8</t>
  </si>
  <si>
    <t>K7H2M9</t>
  </si>
  <si>
    <t>K7H2N1</t>
  </si>
  <si>
    <t>K7H2N2</t>
  </si>
  <si>
    <t>K7H2N3</t>
  </si>
  <si>
    <t>K7H2N4</t>
  </si>
  <si>
    <t>K7H2N5</t>
  </si>
  <si>
    <t>K7H2N6</t>
  </si>
  <si>
    <t>K7H2N7</t>
  </si>
  <si>
    <t>K7H2N8</t>
  </si>
  <si>
    <t>K7H2N9</t>
  </si>
  <si>
    <t>K7H2P1</t>
  </si>
  <si>
    <t>K7H2P2</t>
  </si>
  <si>
    <t>K7H2P3</t>
  </si>
  <si>
    <t>K7H2P4</t>
  </si>
  <si>
    <t>K7H2P5</t>
  </si>
  <si>
    <t>K7H2P6</t>
  </si>
  <si>
    <t>K7H2P7</t>
  </si>
  <si>
    <t>K7H2P8</t>
  </si>
  <si>
    <t>K7H2P9</t>
  </si>
  <si>
    <t>K7H2R1</t>
  </si>
  <si>
    <t>K7H2R2</t>
  </si>
  <si>
    <t>K7H2R3</t>
  </si>
  <si>
    <t>K7H2R4</t>
  </si>
  <si>
    <t>K7H2R5</t>
  </si>
  <si>
    <t>K7H2R6</t>
  </si>
  <si>
    <t>K7H2R7</t>
  </si>
  <si>
    <t>K7H2S1</t>
  </si>
  <si>
    <t>K7H2S2</t>
  </si>
  <si>
    <t>K7H2S3</t>
  </si>
  <si>
    <t>K7H2S4</t>
  </si>
  <si>
    <t>K7H2S5</t>
  </si>
  <si>
    <t>K7H2S6</t>
  </si>
  <si>
    <t>K7H2S7</t>
  </si>
  <si>
    <t>K7H2S8</t>
  </si>
  <si>
    <t>K7H2S9</t>
  </si>
  <si>
    <t>K7H2T1</t>
  </si>
  <si>
    <t>K7H2T2</t>
  </si>
  <si>
    <t>K7H2T3</t>
  </si>
  <si>
    <t>K7H2T4</t>
  </si>
  <si>
    <t>K7H2T5</t>
  </si>
  <si>
    <t>K7H2T6</t>
  </si>
  <si>
    <t>K7H2T7</t>
  </si>
  <si>
    <t>K7H2T8</t>
  </si>
  <si>
    <t>K7H2T9</t>
  </si>
  <si>
    <t>K7H2V1</t>
  </si>
  <si>
    <t>K7H2V2</t>
  </si>
  <si>
    <t>K7H2V3</t>
  </si>
  <si>
    <t>K7H2V4</t>
  </si>
  <si>
    <t>K7H2V5</t>
  </si>
  <si>
    <t>K7H2V6</t>
  </si>
  <si>
    <t>K7H2V7</t>
  </si>
  <si>
    <t>K7H2V8</t>
  </si>
  <si>
    <t>K7H2W1</t>
  </si>
  <si>
    <t>K7H2W2</t>
  </si>
  <si>
    <t>K7H2W3</t>
  </si>
  <si>
    <t>K7H2W4</t>
  </si>
  <si>
    <t>K7H2W5</t>
  </si>
  <si>
    <t>K7H2W6</t>
  </si>
  <si>
    <t>K7H2W7</t>
  </si>
  <si>
    <t>K7H2W8</t>
  </si>
  <si>
    <t>K7H2W9</t>
  </si>
  <si>
    <t>K7H2X1</t>
  </si>
  <si>
    <t>K7H2X2</t>
  </si>
  <si>
    <t>K7H2X3</t>
  </si>
  <si>
    <t>K7H2X4</t>
  </si>
  <si>
    <t>K7H2X5</t>
  </si>
  <si>
    <t>K7H2X8</t>
  </si>
  <si>
    <t>K7H2X9</t>
  </si>
  <si>
    <t>K7H2Y1</t>
  </si>
  <si>
    <t>K7H2Y2</t>
  </si>
  <si>
    <t>K7H2Y3</t>
  </si>
  <si>
    <t>K7H2Y4</t>
  </si>
  <si>
    <t>K7H2Y5</t>
  </si>
  <si>
    <t>K7H2Y6</t>
  </si>
  <si>
    <t>K7H2Y7</t>
  </si>
  <si>
    <t>K7H2Y8</t>
  </si>
  <si>
    <t>K7H2Y9</t>
  </si>
  <si>
    <t>K7H2Z1</t>
  </si>
  <si>
    <t>K7H2Z2</t>
  </si>
  <si>
    <t>K7H2Z3</t>
  </si>
  <si>
    <t>K7H2Z4</t>
  </si>
  <si>
    <t>K7H2Z5</t>
  </si>
  <si>
    <t>K7H2Z6</t>
  </si>
  <si>
    <t>K7H2Z7</t>
  </si>
  <si>
    <t>K7H3A1</t>
  </si>
  <si>
    <t>K7H3A2</t>
  </si>
  <si>
    <t>K7H3A3</t>
  </si>
  <si>
    <t>K7H3A4</t>
  </si>
  <si>
    <t>K7H3A5</t>
  </si>
  <si>
    <t>K7H3A6</t>
  </si>
  <si>
    <t>K7H3A7</t>
  </si>
  <si>
    <t>K7H3E1</t>
  </si>
  <si>
    <t>K7H3E2</t>
  </si>
  <si>
    <t>K7H3E3</t>
  </si>
  <si>
    <t>K7H3E4</t>
  </si>
  <si>
    <t>K7H3E5</t>
  </si>
  <si>
    <t>K7H3G1</t>
  </si>
  <si>
    <t>K7H3G2</t>
  </si>
  <si>
    <t>K7H3G3</t>
  </si>
  <si>
    <t>K7H3G4</t>
  </si>
  <si>
    <t>K7H3G5</t>
  </si>
  <si>
    <t>K7H3G6</t>
  </si>
  <si>
    <t>K7H3G7</t>
  </si>
  <si>
    <t>K7H3G8</t>
  </si>
  <si>
    <t>K7H3G9</t>
  </si>
  <si>
    <t>K7H3H1</t>
  </si>
  <si>
    <t>K7H3H2</t>
  </si>
  <si>
    <t>K7H3H5</t>
  </si>
  <si>
    <t>K7H3H6</t>
  </si>
  <si>
    <t>K7H3H7</t>
  </si>
  <si>
    <t>K7H3H8</t>
  </si>
  <si>
    <t>K7H3H9</t>
  </si>
  <si>
    <t>K7H3J1</t>
  </si>
  <si>
    <t>K7H3J3</t>
  </si>
  <si>
    <t>K7H3J5</t>
  </si>
  <si>
    <t>K7H3J6</t>
  </si>
  <si>
    <t>K7H3J7</t>
  </si>
  <si>
    <t>K7H3J8</t>
  </si>
  <si>
    <t>K7H3J9</t>
  </si>
  <si>
    <t>K7H3K1</t>
  </si>
  <si>
    <t>K7H3K2</t>
  </si>
  <si>
    <t>K7H3K4</t>
  </si>
  <si>
    <t>K7H3K5</t>
  </si>
  <si>
    <t>K7H3K6</t>
  </si>
  <si>
    <t>K7H3K7</t>
  </si>
  <si>
    <t>K7H3K9</t>
  </si>
  <si>
    <t>K7H3L3</t>
  </si>
  <si>
    <t>K7H3L4</t>
  </si>
  <si>
    <t>K7H3M2</t>
  </si>
  <si>
    <t>K7H3M3</t>
  </si>
  <si>
    <t>K7H3M4</t>
  </si>
  <si>
    <t>K7H3M5</t>
  </si>
  <si>
    <t>K7H3M6</t>
  </si>
  <si>
    <t>K7H3M7</t>
  </si>
  <si>
    <t>K7H3M8</t>
  </si>
  <si>
    <t>K7H3M9</t>
  </si>
  <si>
    <t>K7H3N1</t>
  </si>
  <si>
    <t>K7H3N2</t>
  </si>
  <si>
    <t>K7H3N4</t>
  </si>
  <si>
    <t>K7H3N5</t>
  </si>
  <si>
    <t>K7H3N6</t>
  </si>
  <si>
    <t>K7H3N7</t>
  </si>
  <si>
    <t>K7H3N8</t>
  </si>
  <si>
    <t>K7H3N9</t>
  </si>
  <si>
    <t>K7H3P1</t>
  </si>
  <si>
    <t>K7H3P2</t>
  </si>
  <si>
    <t>K7H3P3</t>
  </si>
  <si>
    <t>K7H3P4</t>
  </si>
  <si>
    <t>K7H3P7</t>
  </si>
  <si>
    <t>K7H3R1</t>
  </si>
  <si>
    <t>K7H3R4</t>
  </si>
  <si>
    <t>K7H3R6</t>
  </si>
  <si>
    <t>K7H3R7</t>
  </si>
  <si>
    <t>K7M6E6</t>
  </si>
  <si>
    <t>K7M6E7</t>
  </si>
  <si>
    <t>K7M6E8</t>
  </si>
  <si>
    <t>K7M6E9</t>
  </si>
  <si>
    <t>K7M6G1</t>
  </si>
  <si>
    <t>K7M6G2</t>
  </si>
  <si>
    <t>K7M6H1</t>
  </si>
  <si>
    <t>K7M6H2</t>
  </si>
  <si>
    <t>K7M6H3</t>
  </si>
  <si>
    <t>K7M6H4</t>
  </si>
  <si>
    <t>K7M6H5</t>
  </si>
  <si>
    <t>K7M6H9</t>
  </si>
  <si>
    <t>K7M6J3</t>
  </si>
  <si>
    <t>K7M6J4</t>
  </si>
  <si>
    <t>K7M6J5</t>
  </si>
  <si>
    <t>K7M6J6</t>
  </si>
  <si>
    <t>K7M6J7</t>
  </si>
  <si>
    <t>K7M6J8</t>
  </si>
  <si>
    <t>K7M6K1</t>
  </si>
  <si>
    <t>K7M6K4</t>
  </si>
  <si>
    <t>K7M6L4</t>
  </si>
  <si>
    <t>K7M6L8</t>
  </si>
  <si>
    <t>K7M6L9</t>
  </si>
  <si>
    <t>K7M6M1</t>
  </si>
  <si>
    <t>K7M6M7</t>
  </si>
  <si>
    <t>K7M6N3</t>
  </si>
  <si>
    <t>K7P2V3</t>
  </si>
  <si>
    <t>K7P2V4</t>
  </si>
  <si>
    <t>K7P2V5</t>
  </si>
  <si>
    <t>K7P2V6</t>
  </si>
  <si>
    <t>K7P3A6</t>
  </si>
  <si>
    <t>K7R0A1</t>
  </si>
  <si>
    <t>K7R0A2</t>
  </si>
  <si>
    <t>K7R0A3</t>
  </si>
  <si>
    <t>K7R0A5</t>
  </si>
  <si>
    <t>K7R0A6</t>
  </si>
  <si>
    <t>K7R1C4</t>
  </si>
  <si>
    <t>K7R1C5</t>
  </si>
  <si>
    <t>K7R1C9</t>
  </si>
  <si>
    <t>K7R1E2</t>
  </si>
  <si>
    <t>K7R1E6</t>
  </si>
  <si>
    <t>K7R1E8</t>
  </si>
  <si>
    <t>K7R1E9</t>
  </si>
  <si>
    <t>K7R1G1</t>
  </si>
  <si>
    <t>K7R1G9</t>
  </si>
  <si>
    <t>K7R1H2</t>
  </si>
  <si>
    <t>K7R1H3</t>
  </si>
  <si>
    <t>K7R1H4</t>
  </si>
  <si>
    <t>K7R1H5</t>
  </si>
  <si>
    <t>K7R1H6</t>
  </si>
  <si>
    <t>K7R1H7</t>
  </si>
  <si>
    <t>K7R1H8</t>
  </si>
  <si>
    <t>K7R1H9</t>
  </si>
  <si>
    <t>K7R1J1</t>
  </si>
  <si>
    <t>K7R1J2</t>
  </si>
  <si>
    <t>K7R1J3</t>
  </si>
  <si>
    <t>K7R1J8</t>
  </si>
  <si>
    <t>K7R1J9</t>
  </si>
  <si>
    <t>K7R1K1</t>
  </si>
  <si>
    <t>K7R1K2</t>
  </si>
  <si>
    <t>K7R1K3</t>
  </si>
  <si>
    <t>K7R1K4</t>
  </si>
  <si>
    <t>K7R1K9</t>
  </si>
  <si>
    <t>K7R1L2</t>
  </si>
  <si>
    <t>K7R1L3</t>
  </si>
  <si>
    <t>K7R1M4</t>
  </si>
  <si>
    <t>K7R1M5</t>
  </si>
  <si>
    <t>K7R1M7</t>
  </si>
  <si>
    <t>K7R1M8</t>
  </si>
  <si>
    <t>K7R1N1</t>
  </si>
  <si>
    <t>K7R1P6</t>
  </si>
  <si>
    <t>K7R1P7</t>
  </si>
  <si>
    <t>K7R1P8</t>
  </si>
  <si>
    <t>K7R1P9</t>
  </si>
  <si>
    <t>K7R1R1</t>
  </si>
  <si>
    <t>K7R1R2</t>
  </si>
  <si>
    <t>K7R1S3</t>
  </si>
  <si>
    <t>K7R1S4</t>
  </si>
  <si>
    <t>K7R1S5</t>
  </si>
  <si>
    <t>K7R1S6</t>
  </si>
  <si>
    <t>K7R1S7</t>
  </si>
  <si>
    <t>K7R1T4</t>
  </si>
  <si>
    <t>K7R1T5</t>
  </si>
  <si>
    <t>K7R1T6</t>
  </si>
  <si>
    <t>K7R1T7</t>
  </si>
  <si>
    <t>K7R1T8</t>
  </si>
  <si>
    <t>K7R1T9</t>
  </si>
  <si>
    <t>K7R2E8</t>
  </si>
  <si>
    <t>K7R2G9</t>
  </si>
  <si>
    <t>K7R2H8</t>
  </si>
  <si>
    <t>K7R2H9</t>
  </si>
  <si>
    <t>K7R2J8</t>
  </si>
  <si>
    <t>K7R2J9</t>
  </si>
  <si>
    <t>K7R2K8</t>
  </si>
  <si>
    <t>K7R2K9</t>
  </si>
  <si>
    <t>K7R2L2</t>
  </si>
  <si>
    <t>K7R2L3</t>
  </si>
  <si>
    <t>K7R2L4</t>
  </si>
  <si>
    <t>K7R2L8</t>
  </si>
  <si>
    <t>K7R2N3</t>
  </si>
  <si>
    <t>K7R2N5</t>
  </si>
  <si>
    <t>K7R2P8</t>
  </si>
  <si>
    <t>K7R2R4</t>
  </si>
  <si>
    <t>K7R2S6</t>
  </si>
  <si>
    <t>K7R2S7</t>
  </si>
  <si>
    <t>K7R2X7</t>
  </si>
  <si>
    <t>K7R2Y1</t>
  </si>
  <si>
    <t>K7R2Y2</t>
  </si>
  <si>
    <t>K7R2Y4</t>
  </si>
  <si>
    <t>K7R2Y5</t>
  </si>
  <si>
    <t>K7R2Y8</t>
  </si>
  <si>
    <t>K7R3A2</t>
  </si>
  <si>
    <t>K7R3A3</t>
  </si>
  <si>
    <t>K7R3A4</t>
  </si>
  <si>
    <t>K7R3A5</t>
  </si>
  <si>
    <t>K7R3A6</t>
  </si>
  <si>
    <t>K7R3A7</t>
  </si>
  <si>
    <t>K7R3A8</t>
  </si>
  <si>
    <t>K7R3A9</t>
  </si>
  <si>
    <t>K7R3B1</t>
  </si>
  <si>
    <t>K7R3B2</t>
  </si>
  <si>
    <t>K7R3B3</t>
  </si>
  <si>
    <t>K7R3B4</t>
  </si>
  <si>
    <t>K7R3B5</t>
  </si>
  <si>
    <t>K7R3B6</t>
  </si>
  <si>
    <t>K7R3B7</t>
  </si>
  <si>
    <t>K7R3B8</t>
  </si>
  <si>
    <t>K7R3B9</t>
  </si>
  <si>
    <t>K7R3C1</t>
  </si>
  <si>
    <t>K7R3C2</t>
  </si>
  <si>
    <t>K7R3C3</t>
  </si>
  <si>
    <t>K7R3C4</t>
  </si>
  <si>
    <t>K7R3C5</t>
  </si>
  <si>
    <t>K7R3C6</t>
  </si>
  <si>
    <t>K7R3C7</t>
  </si>
  <si>
    <t>K7R3C8</t>
  </si>
  <si>
    <t>K7R3E2</t>
  </si>
  <si>
    <t>K7R3E3</t>
  </si>
  <si>
    <t>K7R3E4</t>
  </si>
  <si>
    <t>K7R3E7</t>
  </si>
  <si>
    <t>K7R3E8</t>
  </si>
  <si>
    <t>K7R3H7</t>
  </si>
  <si>
    <t>K7R3J1</t>
  </si>
  <si>
    <t>K7R3L2</t>
  </si>
  <si>
    <t>K7R3M7</t>
  </si>
  <si>
    <t>K7R3N9</t>
  </si>
  <si>
    <t>K7R3P6</t>
  </si>
  <si>
    <t>K7R3R8</t>
  </si>
  <si>
    <t>K7R3S1</t>
  </si>
  <si>
    <t>K7R3S3</t>
  </si>
  <si>
    <t>K7R3S4</t>
  </si>
  <si>
    <t>K7R3V5</t>
  </si>
  <si>
    <t>K7R3X3</t>
  </si>
  <si>
    <t>K7R3X5</t>
  </si>
  <si>
    <t>K7R3X8</t>
  </si>
  <si>
    <t>K7R3X9</t>
  </si>
  <si>
    <t>K7R3Y1</t>
  </si>
  <si>
    <t>K7R3Y3</t>
  </si>
  <si>
    <t>K7R3Y4</t>
  </si>
  <si>
    <t>K7R3Y5</t>
  </si>
  <si>
    <t>K7R3Y6</t>
  </si>
  <si>
    <t>K7R3Y7</t>
  </si>
  <si>
    <t>K7R3Y9</t>
  </si>
  <si>
    <t>K7R3Z1</t>
  </si>
  <si>
    <t>K7R3Z2</t>
  </si>
  <si>
    <t>K7R3Z3</t>
  </si>
  <si>
    <t>K7R3Z4</t>
  </si>
  <si>
    <t>K7R3Z5</t>
  </si>
  <si>
    <t>K7R3Z6</t>
  </si>
  <si>
    <t>K7R3Z7</t>
  </si>
  <si>
    <t>K7R3Z8</t>
  </si>
  <si>
    <t>K7R3Z9</t>
  </si>
  <si>
    <t>K7R4A1</t>
  </si>
  <si>
    <t>K7R4A2</t>
  </si>
  <si>
    <t>K7R4A3</t>
  </si>
  <si>
    <t>K7R4A4</t>
  </si>
  <si>
    <t>K7R4A6</t>
  </si>
  <si>
    <t>K7R4A7</t>
  </si>
  <si>
    <t>K7R4A9</t>
  </si>
  <si>
    <t>K7R4B2</t>
  </si>
  <si>
    <t>K7R4B6</t>
  </si>
  <si>
    <t>K7R4B7</t>
  </si>
  <si>
    <t>K7R4B8</t>
  </si>
  <si>
    <t>K7R4C3</t>
  </si>
  <si>
    <t>K7R4C4</t>
  </si>
  <si>
    <t>K7R4C5</t>
  </si>
  <si>
    <t>K7R4C6</t>
  </si>
  <si>
    <t>K7S0A2</t>
  </si>
  <si>
    <t>K7S0B9</t>
  </si>
  <si>
    <t>K7S0C2</t>
  </si>
  <si>
    <t>K7S0C8</t>
  </si>
  <si>
    <t>K7S0C9</t>
  </si>
  <si>
    <t>K7S0E2</t>
  </si>
  <si>
    <t>K7S1A1</t>
  </si>
  <si>
    <t>K7S1A3</t>
  </si>
  <si>
    <t>K7S1A4</t>
  </si>
  <si>
    <t>K7S1A5</t>
  </si>
  <si>
    <t>K7S1A7</t>
  </si>
  <si>
    <t>K7S1A8</t>
  </si>
  <si>
    <t>K7S1A9</t>
  </si>
  <si>
    <t>K7S1C8</t>
  </si>
  <si>
    <t>K7S1C9</t>
  </si>
  <si>
    <t>K7S1E1</t>
  </si>
  <si>
    <t>K7S1G5</t>
  </si>
  <si>
    <t>K7S1G6</t>
  </si>
  <si>
    <t>K7S1G7</t>
  </si>
  <si>
    <t>K7S1J3</t>
  </si>
  <si>
    <t>K7S1J4</t>
  </si>
  <si>
    <t>K7S1J5</t>
  </si>
  <si>
    <t>K7S1J6</t>
  </si>
  <si>
    <t>K7S1J7</t>
  </si>
  <si>
    <t>K7S1L1</t>
  </si>
  <si>
    <t>K7S1L2</t>
  </si>
  <si>
    <t>K7S1L3</t>
  </si>
  <si>
    <t>K7S1L4</t>
  </si>
  <si>
    <t>K7S1L5</t>
  </si>
  <si>
    <t>K7S1L6</t>
  </si>
  <si>
    <t>K7S1L7</t>
  </si>
  <si>
    <t>K7S1L8</t>
  </si>
  <si>
    <t>K7S1L9</t>
  </si>
  <si>
    <t>K7S1M8</t>
  </si>
  <si>
    <t>K7S1M9</t>
  </si>
  <si>
    <t>K7S1N1</t>
  </si>
  <si>
    <t>K7S1N2</t>
  </si>
  <si>
    <t>K7S1N3</t>
  </si>
  <si>
    <t>K7S1N4</t>
  </si>
  <si>
    <t>K7S1N6</t>
  </si>
  <si>
    <t>K7S1N7</t>
  </si>
  <si>
    <t>K7S1R7</t>
  </si>
  <si>
    <t>K7S1R8</t>
  </si>
  <si>
    <t>K7S1R9</t>
  </si>
  <si>
    <t>K7S1S1</t>
  </si>
  <si>
    <t>K7S1S6</t>
  </si>
  <si>
    <t>K7S1S7</t>
  </si>
  <si>
    <t>K7S1S8</t>
  </si>
  <si>
    <t>K7S1S9</t>
  </si>
  <si>
    <t>K7S1T1</t>
  </si>
  <si>
    <t>K7S1T2</t>
  </si>
  <si>
    <t>K7S1T3</t>
  </si>
  <si>
    <t>K7S1T4</t>
  </si>
  <si>
    <t>K7S1V1</t>
  </si>
  <si>
    <t>K7S1W3</t>
  </si>
  <si>
    <t>K7S1W4</t>
  </si>
  <si>
    <t>K7S1W5</t>
  </si>
  <si>
    <t>K7S1W7</t>
  </si>
  <si>
    <t>K7S1W8</t>
  </si>
  <si>
    <t>K7S1X1</t>
  </si>
  <si>
    <t>K7S1X3</t>
  </si>
  <si>
    <t>K7S1X8</t>
  </si>
  <si>
    <t>K7S1Y1</t>
  </si>
  <si>
    <t>K7S1Y2</t>
  </si>
  <si>
    <t>K7S1Y3</t>
  </si>
  <si>
    <t>K7S1Y4</t>
  </si>
  <si>
    <t>K7S1Y5</t>
  </si>
  <si>
    <t>K7S1Y6</t>
  </si>
  <si>
    <t>K7S1Y7</t>
  </si>
  <si>
    <t>K7S1Y8</t>
  </si>
  <si>
    <t>K7S1Y9</t>
  </si>
  <si>
    <t>K7S1Z1</t>
  </si>
  <si>
    <t>K7S1Z2</t>
  </si>
  <si>
    <t>K7S1Z3</t>
  </si>
  <si>
    <t>K7S1Z5</t>
  </si>
  <si>
    <t>K7S1Z6</t>
  </si>
  <si>
    <t>K7S2C1</t>
  </si>
  <si>
    <t>K7S2C2</t>
  </si>
  <si>
    <t>K7S2C3</t>
  </si>
  <si>
    <t>K7S2C4</t>
  </si>
  <si>
    <t>K7S2C5</t>
  </si>
  <si>
    <t>K7S2C6</t>
  </si>
  <si>
    <t>K7S2C8</t>
  </si>
  <si>
    <t>K7S2C9</t>
  </si>
  <si>
    <t>K7S2E1</t>
  </si>
  <si>
    <t>K7S2E2</t>
  </si>
  <si>
    <t>K7S2E3</t>
  </si>
  <si>
    <t>K7S2E5</t>
  </si>
  <si>
    <t>K7S2E6</t>
  </si>
  <si>
    <t>K7S2E7</t>
  </si>
  <si>
    <t>K7S2E9</t>
  </si>
  <si>
    <t>K7S2G2</t>
  </si>
  <si>
    <t>K7S2G8</t>
  </si>
  <si>
    <t>K7S2G9</t>
  </si>
  <si>
    <t>K7S2H1</t>
  </si>
  <si>
    <t>K7S2H2</t>
  </si>
  <si>
    <t>K7S2H3</t>
  </si>
  <si>
    <t>K7S2H4</t>
  </si>
  <si>
    <t>K7S2H5</t>
  </si>
  <si>
    <t>K7S2H6</t>
  </si>
  <si>
    <t>K7S2H7</t>
  </si>
  <si>
    <t>K7S2H8</t>
  </si>
  <si>
    <t>K7S2H9</t>
  </si>
  <si>
    <t>K7S2J1</t>
  </si>
  <si>
    <t>K7S2J2</t>
  </si>
  <si>
    <t>K7S2J3</t>
  </si>
  <si>
    <t>K7S2J4</t>
  </si>
  <si>
    <t>K7S2J5</t>
  </si>
  <si>
    <t>K7S2J6</t>
  </si>
  <si>
    <t>K7S2J7</t>
  </si>
  <si>
    <t>K7S2J8</t>
  </si>
  <si>
    <t>K7S2J9</t>
  </si>
  <si>
    <t>K7S2K1</t>
  </si>
  <si>
    <t>K7S2K2</t>
  </si>
  <si>
    <t>K7S2K3</t>
  </si>
  <si>
    <t>K7S2K4</t>
  </si>
  <si>
    <t>K7S2K5</t>
  </si>
  <si>
    <t>K7S2K6</t>
  </si>
  <si>
    <t>K7S2K7</t>
  </si>
  <si>
    <t>K7S2K8</t>
  </si>
  <si>
    <t>K7S2K9</t>
  </si>
  <si>
    <t>K7S2L1</t>
  </si>
  <si>
    <t>K7S2L2</t>
  </si>
  <si>
    <t>K7S2L3</t>
  </si>
  <si>
    <t>K7S2L4</t>
  </si>
  <si>
    <t>K7S2L6</t>
  </si>
  <si>
    <t>K7S2L7</t>
  </si>
  <si>
    <t>K7S2L8</t>
  </si>
  <si>
    <t>K7S2M2</t>
  </si>
  <si>
    <t>K7S2M3</t>
  </si>
  <si>
    <t>K7S2M5</t>
  </si>
  <si>
    <t>K7S2M6</t>
  </si>
  <si>
    <t>K7S2N1</t>
  </si>
  <si>
    <t>K7S2N4</t>
  </si>
  <si>
    <t>K7S2N5</t>
  </si>
  <si>
    <t>K7S2N6</t>
  </si>
  <si>
    <t>K7S2N7</t>
  </si>
  <si>
    <t>K7S2N8</t>
  </si>
  <si>
    <t>K7S2N9</t>
  </si>
  <si>
    <t>K7S2P2</t>
  </si>
  <si>
    <t>K7S2P3</t>
  </si>
  <si>
    <t>K7S2P4</t>
  </si>
  <si>
    <t>K7S2P5</t>
  </si>
  <si>
    <t>K7S2R4</t>
  </si>
  <si>
    <t>K7S2R5</t>
  </si>
  <si>
    <t>K7S2R6</t>
  </si>
  <si>
    <t>K7S2R7</t>
  </si>
  <si>
    <t>K7S2T2</t>
  </si>
  <si>
    <t>K7S2T4</t>
  </si>
  <si>
    <t>K7S3G6</t>
  </si>
  <si>
    <t>K7S3H9</t>
  </si>
  <si>
    <t>K7S3J4</t>
  </si>
  <si>
    <t>K7S3J6</t>
  </si>
  <si>
    <t>K7S3K1</t>
  </si>
  <si>
    <t>K7S3K2</t>
  </si>
  <si>
    <t>K7S3K4</t>
  </si>
  <si>
    <t>K7S3K8</t>
  </si>
  <si>
    <t>K7S3K9</t>
  </si>
  <si>
    <t>K7S3L5</t>
  </si>
  <si>
    <t>K7S3L8</t>
  </si>
  <si>
    <t>K7S3N1</t>
  </si>
  <si>
    <t>K7S3N5</t>
  </si>
  <si>
    <t>K7S3R2</t>
  </si>
  <si>
    <t>K7S3R6</t>
  </si>
  <si>
    <t>K7S3T7</t>
  </si>
  <si>
    <t>K7S3T9</t>
  </si>
  <si>
    <t>K7S3V1</t>
  </si>
  <si>
    <t>K7S3V5</t>
  </si>
  <si>
    <t>K7S3V7</t>
  </si>
  <si>
    <t>K7S3V8</t>
  </si>
  <si>
    <t>K7S3W1</t>
  </si>
  <si>
    <t>K7S3W2</t>
  </si>
  <si>
    <t>K7S3W3</t>
  </si>
  <si>
    <t>K7S3X8</t>
  </si>
  <si>
    <t>K7S3X9</t>
  </si>
  <si>
    <t>K7S3Y7</t>
  </si>
  <si>
    <t>K7S3Z3</t>
  </si>
  <si>
    <t>K7S3Z4</t>
  </si>
  <si>
    <t>K7S3Z5</t>
  </si>
  <si>
    <t>K7S3Z6</t>
  </si>
  <si>
    <t>K7S3Z7</t>
  </si>
  <si>
    <t>K7S3Z8</t>
  </si>
  <si>
    <t>K7V0A3</t>
  </si>
  <si>
    <t>K7V1L8</t>
  </si>
  <si>
    <t>K7V1L9</t>
  </si>
  <si>
    <t>K7V1M1</t>
  </si>
  <si>
    <t>K7V1M2</t>
  </si>
  <si>
    <t>K7V1P4</t>
  </si>
  <si>
    <t>K7V1P5</t>
  </si>
  <si>
    <t>K7V1P6</t>
  </si>
  <si>
    <t>K7V1V5</t>
  </si>
  <si>
    <t>K7V1V7</t>
  </si>
  <si>
    <t>K7V1V8</t>
  </si>
  <si>
    <t>K7V1X6</t>
  </si>
  <si>
    <t>K7V1X7</t>
  </si>
  <si>
    <t>K7V1Y1</t>
  </si>
  <si>
    <t>K7V1Y2</t>
  </si>
  <si>
    <t>K7V1Y3</t>
  </si>
  <si>
    <t>K7V1Y4</t>
  </si>
  <si>
    <t>K7V1Y5</t>
  </si>
  <si>
    <t>K7V1Y6</t>
  </si>
  <si>
    <t>K7V2B5</t>
  </si>
  <si>
    <t>K7V2B6</t>
  </si>
  <si>
    <t>K7V2B7</t>
  </si>
  <si>
    <t>K7V2B8</t>
  </si>
  <si>
    <t>K7V2B9</t>
  </si>
  <si>
    <t>K7V2C1</t>
  </si>
  <si>
    <t>K7V2C2</t>
  </si>
  <si>
    <t>K7V2C3</t>
  </si>
  <si>
    <t>K7V2C4</t>
  </si>
  <si>
    <t>K7V2C5</t>
  </si>
  <si>
    <t>K7V2C6</t>
  </si>
  <si>
    <t>K7V2C7</t>
  </si>
  <si>
    <t>K7V2C8</t>
  </si>
  <si>
    <t>K7V2G7</t>
  </si>
  <si>
    <t>K7V2G8</t>
  </si>
  <si>
    <t>K7V2G9</t>
  </si>
  <si>
    <t>K7V2H1</t>
  </si>
  <si>
    <t>K7V2K7</t>
  </si>
  <si>
    <t>K7V2K8</t>
  </si>
  <si>
    <t>K7V2L1</t>
  </si>
  <si>
    <t>K7V2L2</t>
  </si>
  <si>
    <t>K7V2L3</t>
  </si>
  <si>
    <t>K7V2L4</t>
  </si>
  <si>
    <t>K7V2L6</t>
  </si>
  <si>
    <t>K7V3N4</t>
  </si>
  <si>
    <t>K7V3N5</t>
  </si>
  <si>
    <t>K7V3N7</t>
  </si>
  <si>
    <t>K7V3N8</t>
  </si>
  <si>
    <t>K7V3P5</t>
  </si>
  <si>
    <t>K7V3P6</t>
  </si>
  <si>
    <t>K7V3P7</t>
  </si>
  <si>
    <t>K7V3R5</t>
  </si>
  <si>
    <t>K7V3R6</t>
  </si>
  <si>
    <t>K7V3R7</t>
  </si>
  <si>
    <t>K7V3S8</t>
  </si>
  <si>
    <t>K7V3S9</t>
  </si>
  <si>
    <t>K7V3T1</t>
  </si>
  <si>
    <t>K7V3T2</t>
  </si>
  <si>
    <t>K7V3T3</t>
  </si>
  <si>
    <t>K7V3T7</t>
  </si>
  <si>
    <t>K7V3T8</t>
  </si>
  <si>
    <t>K7V3T9</t>
  </si>
  <si>
    <t>K7V3V1</t>
  </si>
  <si>
    <t>K7V3V2</t>
  </si>
  <si>
    <t>K7V3V3</t>
  </si>
  <si>
    <t>K7V3V4</t>
  </si>
  <si>
    <t>K7V3V5</t>
  </si>
  <si>
    <t>K7V3V6</t>
  </si>
  <si>
    <t>K7V3V7</t>
  </si>
  <si>
    <t>K7V3V9</t>
  </si>
  <si>
    <t>K7V3W1</t>
  </si>
  <si>
    <t>K7V3W2</t>
  </si>
  <si>
    <t>K7V3W3</t>
  </si>
  <si>
    <t>K7V3W4</t>
  </si>
  <si>
    <t>K7V3W5</t>
  </si>
  <si>
    <t>K7V3W6</t>
  </si>
  <si>
    <t>K7V3W7</t>
  </si>
  <si>
    <t>K7V3W8</t>
  </si>
  <si>
    <t>K7V3W9</t>
  </si>
  <si>
    <t>K7V3X1</t>
  </si>
  <si>
    <t>K7V3X2</t>
  </si>
  <si>
    <t>K7V3X3</t>
  </si>
  <si>
    <t>K7V3X4</t>
  </si>
  <si>
    <t>K7V3X5</t>
  </si>
  <si>
    <t>K7V3X6</t>
  </si>
  <si>
    <t>K7V3X7</t>
  </si>
  <si>
    <t>K7V3X8</t>
  </si>
  <si>
    <t>K7V3X9</t>
  </si>
  <si>
    <t>K7V3Y1</t>
  </si>
  <si>
    <t>K7V3Y2</t>
  </si>
  <si>
    <t>K7V3Y3</t>
  </si>
  <si>
    <t>K7V3Y4</t>
  </si>
  <si>
    <t>K7V3Y5</t>
  </si>
  <si>
    <t>K7V3Y6</t>
  </si>
  <si>
    <t>K7V3Y7</t>
  </si>
  <si>
    <t>K7V3Y8</t>
  </si>
  <si>
    <t>K7V4B3</t>
  </si>
  <si>
    <t>K7V4C5</t>
  </si>
  <si>
    <t>K7V4K4</t>
  </si>
  <si>
    <t>K7V4L5</t>
  </si>
  <si>
    <t>K8A0B1</t>
  </si>
  <si>
    <t>K8A0B4</t>
  </si>
  <si>
    <t>K8A0C5</t>
  </si>
  <si>
    <t>K8A0C7</t>
  </si>
  <si>
    <t>K8A0C8</t>
  </si>
  <si>
    <t>K8A0C9</t>
  </si>
  <si>
    <t>K8A1A1</t>
  </si>
  <si>
    <t>K8A1A2</t>
  </si>
  <si>
    <t>K8A1A7</t>
  </si>
  <si>
    <t>K8A1A8</t>
  </si>
  <si>
    <t>K8A1A9</t>
  </si>
  <si>
    <t>K8A1B1</t>
  </si>
  <si>
    <t>K8A1B2</t>
  </si>
  <si>
    <t>K8A1B3</t>
  </si>
  <si>
    <t>K8A1B4</t>
  </si>
  <si>
    <t>K8A1B5</t>
  </si>
  <si>
    <t>K8A1B6</t>
  </si>
  <si>
    <t>K8A1B7</t>
  </si>
  <si>
    <t>K8A1B8</t>
  </si>
  <si>
    <t>K8A1B9</t>
  </si>
  <si>
    <t>K8A1C1</t>
  </si>
  <si>
    <t>K8A1C2</t>
  </si>
  <si>
    <t>K8A1C3</t>
  </si>
  <si>
    <t>K8A1C4</t>
  </si>
  <si>
    <t>K8A1C5</t>
  </si>
  <si>
    <t>K8A1C6</t>
  </si>
  <si>
    <t>K8A1C7</t>
  </si>
  <si>
    <t>K8A1C8</t>
  </si>
  <si>
    <t>K8A1C9</t>
  </si>
  <si>
    <t>K8A1E1</t>
  </si>
  <si>
    <t>K8A1E2</t>
  </si>
  <si>
    <t>K8A1E3</t>
  </si>
  <si>
    <t>K8A1E5</t>
  </si>
  <si>
    <t>K8A1G6</t>
  </si>
  <si>
    <t>K8A1G9</t>
  </si>
  <si>
    <t>K8A1H2</t>
  </si>
  <si>
    <t>K8A1H3</t>
  </si>
  <si>
    <t>K8A1H4</t>
  </si>
  <si>
    <t>K8A1H5</t>
  </si>
  <si>
    <t>K8A1H6</t>
  </si>
  <si>
    <t>K8A1H7</t>
  </si>
  <si>
    <t>K8A1H8</t>
  </si>
  <si>
    <t>K8A1H9</t>
  </si>
  <si>
    <t>K8A1J1</t>
  </si>
  <si>
    <t>K8A1J2</t>
  </si>
  <si>
    <t>K8A1J3</t>
  </si>
  <si>
    <t>K8A1J4</t>
  </si>
  <si>
    <t>K8A1J5</t>
  </si>
  <si>
    <t>K8A1J6</t>
  </si>
  <si>
    <t>K8A1J7</t>
  </si>
  <si>
    <t>K8A1J8</t>
  </si>
  <si>
    <t>K8A1J9</t>
  </si>
  <si>
    <t>K8A1K1</t>
  </si>
  <si>
    <t>K8A1K2</t>
  </si>
  <si>
    <t>K8A1K3</t>
  </si>
  <si>
    <t>K8A1K4</t>
  </si>
  <si>
    <t>K8A1K9</t>
  </si>
  <si>
    <t>K8A1L1</t>
  </si>
  <si>
    <t>K8A1L2</t>
  </si>
  <si>
    <t>K8A1L3</t>
  </si>
  <si>
    <t>K8A1L4</t>
  </si>
  <si>
    <t>K8A1L5</t>
  </si>
  <si>
    <t>K8A1L6</t>
  </si>
  <si>
    <t>K8A1L7</t>
  </si>
  <si>
    <t>K8A1L8</t>
  </si>
  <si>
    <t>K8A1L9</t>
  </si>
  <si>
    <t>K8A1M1</t>
  </si>
  <si>
    <t>K8A1M2</t>
  </si>
  <si>
    <t>K8A1M3</t>
  </si>
  <si>
    <t>K8A1M4</t>
  </si>
  <si>
    <t>K8A1M5</t>
  </si>
  <si>
    <t>K8A1M6</t>
  </si>
  <si>
    <t>K8A1M7</t>
  </si>
  <si>
    <t>K8A1M8</t>
  </si>
  <si>
    <t>K8A1M9</t>
  </si>
  <si>
    <t>K8A1N1</t>
  </si>
  <si>
    <t>K8A1N2</t>
  </si>
  <si>
    <t>K8A1N3</t>
  </si>
  <si>
    <t>K8A1N4</t>
  </si>
  <si>
    <t>K8A1N5</t>
  </si>
  <si>
    <t>K8A1N6</t>
  </si>
  <si>
    <t>K8A1N7</t>
  </si>
  <si>
    <t>K8A1N8</t>
  </si>
  <si>
    <t>K8A1N9</t>
  </si>
  <si>
    <t>K8A1P1</t>
  </si>
  <si>
    <t>K8A1P2</t>
  </si>
  <si>
    <t>K8A1P3</t>
  </si>
  <si>
    <t>K8A1P4</t>
  </si>
  <si>
    <t>K8A1P5</t>
  </si>
  <si>
    <t>K8A1P6</t>
  </si>
  <si>
    <t>K8A1P7</t>
  </si>
  <si>
    <t>K8A1P8</t>
  </si>
  <si>
    <t>K8A1P9</t>
  </si>
  <si>
    <t>K8A1R1</t>
  </si>
  <si>
    <t>K8A1R2</t>
  </si>
  <si>
    <t>K8A1R3</t>
  </si>
  <si>
    <t>K8A1R4</t>
  </si>
  <si>
    <t>K8A1R6</t>
  </si>
  <si>
    <t>K8A1R7</t>
  </si>
  <si>
    <t>K8A1R9</t>
  </si>
  <si>
    <t>K8A1S3</t>
  </si>
  <si>
    <t>K8A1S4</t>
  </si>
  <si>
    <t>K8A1S6</t>
  </si>
  <si>
    <t>K8A1S9</t>
  </si>
  <si>
    <t>K8A1T1</t>
  </si>
  <si>
    <t>K8A1V1</t>
  </si>
  <si>
    <t>K8A1V2</t>
  </si>
  <si>
    <t>K8A1X3</t>
  </si>
  <si>
    <t>K8A2G7</t>
  </si>
  <si>
    <t>K8A2G8</t>
  </si>
  <si>
    <t>K8A2G9</t>
  </si>
  <si>
    <t>K8A2H1</t>
  </si>
  <si>
    <t>K8A2H2</t>
  </si>
  <si>
    <t>K8A2H7</t>
  </si>
  <si>
    <t>K8A2H8</t>
  </si>
  <si>
    <t>K8A2H9</t>
  </si>
  <si>
    <t>K8A2J1</t>
  </si>
  <si>
    <t>K8A2J2</t>
  </si>
  <si>
    <t>K8A2J3</t>
  </si>
  <si>
    <t>K8A2J4</t>
  </si>
  <si>
    <t>K8A2N8</t>
  </si>
  <si>
    <t>K8A2P1</t>
  </si>
  <si>
    <t>K8A2P2</t>
  </si>
  <si>
    <t>K8A2P3</t>
  </si>
  <si>
    <t>K8A2P4</t>
  </si>
  <si>
    <t>K8A2P7</t>
  </si>
  <si>
    <t>K8A2P8</t>
  </si>
  <si>
    <t>K8A2P9</t>
  </si>
  <si>
    <t>K8A2R1</t>
  </si>
  <si>
    <t>K8A2R2</t>
  </si>
  <si>
    <t>K8A2R3</t>
  </si>
  <si>
    <t>K8A2R4</t>
  </si>
  <si>
    <t>K8A2S2</t>
  </si>
  <si>
    <t>K8A2S4</t>
  </si>
  <si>
    <t>K8A2S5</t>
  </si>
  <si>
    <t>K8A2S6</t>
  </si>
  <si>
    <t>K8A2V3</t>
  </si>
  <si>
    <t>K8A2V4</t>
  </si>
  <si>
    <t>K8A2V5</t>
  </si>
  <si>
    <t>K8A2V6</t>
  </si>
  <si>
    <t>K8A2V7</t>
  </si>
  <si>
    <t>K8A2V8</t>
  </si>
  <si>
    <t>K8A2V9</t>
  </si>
  <si>
    <t>K8A2W1</t>
  </si>
  <si>
    <t>K8A2W2</t>
  </si>
  <si>
    <t>K8A2W8</t>
  </si>
  <si>
    <t>K8A2W9</t>
  </si>
  <si>
    <t>K8A2X1</t>
  </si>
  <si>
    <t>K8A2X2</t>
  </si>
  <si>
    <t>K8A2X3</t>
  </si>
  <si>
    <t>K8A2X7</t>
  </si>
  <si>
    <t>K8A2X8</t>
  </si>
  <si>
    <t>K8A2X9</t>
  </si>
  <si>
    <t>K8A2Y1</t>
  </si>
  <si>
    <t>K8A2Y2</t>
  </si>
  <si>
    <t>K8A2Z9</t>
  </si>
  <si>
    <t>K8A3A1</t>
  </si>
  <si>
    <t>K8A3A2</t>
  </si>
  <si>
    <t>K8A3A3</t>
  </si>
  <si>
    <t>K8A3A4</t>
  </si>
  <si>
    <t>K8A3A5</t>
  </si>
  <si>
    <t>K8A3A6</t>
  </si>
  <si>
    <t>K8A3A7</t>
  </si>
  <si>
    <t>K8A3A8</t>
  </si>
  <si>
    <t>K8A3A9</t>
  </si>
  <si>
    <t>K8A3C2</t>
  </si>
  <si>
    <t>K8A3C3</t>
  </si>
  <si>
    <t>K8A3C4</t>
  </si>
  <si>
    <t>K8A3C5</t>
  </si>
  <si>
    <t>K8A3C6</t>
  </si>
  <si>
    <t>K8A3C7</t>
  </si>
  <si>
    <t>K8A3G2</t>
  </si>
  <si>
    <t>K8A3G3</t>
  </si>
  <si>
    <t>K8A3G9</t>
  </si>
  <si>
    <t>K8A3H1</t>
  </si>
  <si>
    <t>K8A3H2</t>
  </si>
  <si>
    <t>K8A3H3</t>
  </si>
  <si>
    <t>K8A3H4</t>
  </si>
  <si>
    <t>K8A3H5</t>
  </si>
  <si>
    <t>K8A3J5</t>
  </si>
  <si>
    <t>K8A3J6</t>
  </si>
  <si>
    <t>K8A3J7</t>
  </si>
  <si>
    <t>K8A3J8</t>
  </si>
  <si>
    <t>K8A3J9</t>
  </si>
  <si>
    <t>K8A3K1</t>
  </si>
  <si>
    <t>K8A3K2</t>
  </si>
  <si>
    <t>K8A3K3</t>
  </si>
  <si>
    <t>K8A3K4</t>
  </si>
  <si>
    <t>K8A3K5</t>
  </si>
  <si>
    <t>K8A3K7</t>
  </si>
  <si>
    <t>K8A3M5</t>
  </si>
  <si>
    <t>K8A3M6</t>
  </si>
  <si>
    <t>K8A3M8</t>
  </si>
  <si>
    <t>K8A3M9</t>
  </si>
  <si>
    <t>K8A3N1</t>
  </si>
  <si>
    <t>K8A3N2</t>
  </si>
  <si>
    <t>K8A3N3</t>
  </si>
  <si>
    <t>K8A3N4</t>
  </si>
  <si>
    <t>K8A3N5</t>
  </si>
  <si>
    <t>K8A3N6</t>
  </si>
  <si>
    <t>K8A3N7</t>
  </si>
  <si>
    <t>K8A3N8</t>
  </si>
  <si>
    <t>K8A3R1</t>
  </si>
  <si>
    <t>K8A3R4</t>
  </si>
  <si>
    <t>K8A3R5</t>
  </si>
  <si>
    <t>K8A3R6</t>
  </si>
  <si>
    <t>K8A3R7</t>
  </si>
  <si>
    <t>K8A3R8</t>
  </si>
  <si>
    <t>K8A3R9</t>
  </si>
  <si>
    <t>K8A3S1</t>
  </si>
  <si>
    <t>K8A3S2</t>
  </si>
  <si>
    <t>K8A3S3</t>
  </si>
  <si>
    <t>K8A3S4</t>
  </si>
  <si>
    <t>K8A3S5</t>
  </si>
  <si>
    <t>K8A3S6</t>
  </si>
  <si>
    <t>K8A3S7</t>
  </si>
  <si>
    <t>K8A3S8</t>
  </si>
  <si>
    <t>K8A3S9</t>
  </si>
  <si>
    <t>K8A3T1</t>
  </si>
  <si>
    <t>K8A3T2</t>
  </si>
  <si>
    <t>K8A3T3</t>
  </si>
  <si>
    <t>K8A3T6</t>
  </si>
  <si>
    <t>K8A3T7</t>
  </si>
  <si>
    <t>K8A3T8</t>
  </si>
  <si>
    <t>K8A3T9</t>
  </si>
  <si>
    <t>K8A3V1</t>
  </si>
  <si>
    <t>K8A3V2</t>
  </si>
  <si>
    <t>K8A3V3</t>
  </si>
  <si>
    <t>K8A3V4</t>
  </si>
  <si>
    <t>K8A3V5</t>
  </si>
  <si>
    <t>K8A3V6</t>
  </si>
  <si>
    <t>K8A3V8</t>
  </si>
  <si>
    <t>K8A3V9</t>
  </si>
  <si>
    <t>K8A3W2</t>
  </si>
  <si>
    <t>K8A3W3</t>
  </si>
  <si>
    <t>K8A3W4</t>
  </si>
  <si>
    <t>K8A3W5</t>
  </si>
  <si>
    <t>K8A3W6</t>
  </si>
  <si>
    <t>K8A3W7</t>
  </si>
  <si>
    <t>K8A3W8</t>
  </si>
  <si>
    <t>K8A3W9</t>
  </si>
  <si>
    <t>K8A3X1</t>
  </si>
  <si>
    <t>K8A3X2</t>
  </si>
  <si>
    <t>K8A3X3</t>
  </si>
  <si>
    <t>K8A3X4</t>
  </si>
  <si>
    <t>K8A3X5</t>
  </si>
  <si>
    <t>K8A3X6</t>
  </si>
  <si>
    <t>K8A3X7</t>
  </si>
  <si>
    <t>K8A3X8</t>
  </si>
  <si>
    <t>K8A3X9</t>
  </si>
  <si>
    <t>K8A3Y1</t>
  </si>
  <si>
    <t>K8A3Y2</t>
  </si>
  <si>
    <t>K8A3Y3</t>
  </si>
  <si>
    <t>K8A3Y6</t>
  </si>
  <si>
    <t>K8A3Z3</t>
  </si>
  <si>
    <t>K8A3Z4</t>
  </si>
  <si>
    <t>K8A3Z5</t>
  </si>
  <si>
    <t>K8A3Z7</t>
  </si>
  <si>
    <t>K8A4A1</t>
  </si>
  <si>
    <t>K8A4A4</t>
  </si>
  <si>
    <t>K8A4A5</t>
  </si>
  <si>
    <t>K8A4A6</t>
  </si>
  <si>
    <t>K8A4A7</t>
  </si>
  <si>
    <t>K8A4A8</t>
  </si>
  <si>
    <t>K8A4A9</t>
  </si>
  <si>
    <t>K8A4B1</t>
  </si>
  <si>
    <t>K8A4B2</t>
  </si>
  <si>
    <t>K8A4B3</t>
  </si>
  <si>
    <t>K8A4B4</t>
  </si>
  <si>
    <t>K8A4B5</t>
  </si>
  <si>
    <t>K8A4B6</t>
  </si>
  <si>
    <t>K8A4B7</t>
  </si>
  <si>
    <t>K8A4B8</t>
  </si>
  <si>
    <t>K8A4B9</t>
  </si>
  <si>
    <t>K8A4C1</t>
  </si>
  <si>
    <t>K8A4C3</t>
  </si>
  <si>
    <t>K8A4C4</t>
  </si>
  <si>
    <t>K8A4C5</t>
  </si>
  <si>
    <t>K8A4C6</t>
  </si>
  <si>
    <t>K8A4C7</t>
  </si>
  <si>
    <t>K8A4C8</t>
  </si>
  <si>
    <t>K8A4C9</t>
  </si>
  <si>
    <t>K8A4E2</t>
  </si>
  <si>
    <t>K8A4E3</t>
  </si>
  <si>
    <t>K8A4E4</t>
  </si>
  <si>
    <t>K8A4E5</t>
  </si>
  <si>
    <t>K8A4E6</t>
  </si>
  <si>
    <t>K8A4E7</t>
  </si>
  <si>
    <t>K8A4E8</t>
  </si>
  <si>
    <t>K8A4E9</t>
  </si>
  <si>
    <t>K8A4G1</t>
  </si>
  <si>
    <t>K8A4G2</t>
  </si>
  <si>
    <t>K8A4G3</t>
  </si>
  <si>
    <t>K8A4G5</t>
  </si>
  <si>
    <t>K8A4G6</t>
  </si>
  <si>
    <t>K8A4G7</t>
  </si>
  <si>
    <t>K8A4G8</t>
  </si>
  <si>
    <t>K8A4G9</t>
  </si>
  <si>
    <t>K8A4H1</t>
  </si>
  <si>
    <t>K8A4H2</t>
  </si>
  <si>
    <t>K8A4H5</t>
  </si>
  <si>
    <t>K8A4H6</t>
  </si>
  <si>
    <t>K8A4H7</t>
  </si>
  <si>
    <t>K8A4H8</t>
  </si>
  <si>
    <t>K8A4H9</t>
  </si>
  <si>
    <t>K8A4J1</t>
  </si>
  <si>
    <t>K8A4J2</t>
  </si>
  <si>
    <t>K8A4J3</t>
  </si>
  <si>
    <t>K8A4J4</t>
  </si>
  <si>
    <t>K8A4J5</t>
  </si>
  <si>
    <t>K8A4J6</t>
  </si>
  <si>
    <t>K8A4J7</t>
  </si>
  <si>
    <t>K8A4J8</t>
  </si>
  <si>
    <t>K8A4J9</t>
  </si>
  <si>
    <t>K8A4K2</t>
  </si>
  <si>
    <t>K8A4K3</t>
  </si>
  <si>
    <t>K8A4K4</t>
  </si>
  <si>
    <t>K8A4K5</t>
  </si>
  <si>
    <t>K8A4K6</t>
  </si>
  <si>
    <t>K8A4K7</t>
  </si>
  <si>
    <t>K8A4K8</t>
  </si>
  <si>
    <t>K8A4K9</t>
  </si>
  <si>
    <t>K8A4L1</t>
  </si>
  <si>
    <t>K8A4L2</t>
  </si>
  <si>
    <t>K8A4L3</t>
  </si>
  <si>
    <t>K8A4L4</t>
  </si>
  <si>
    <t>K8A4L5</t>
  </si>
  <si>
    <t>K8A4L6</t>
  </si>
  <si>
    <t>K8A4L7</t>
  </si>
  <si>
    <t>K8A4L8</t>
  </si>
  <si>
    <t>K8A4L9</t>
  </si>
  <si>
    <t>K8A4M4</t>
  </si>
  <si>
    <t>K8A4M5</t>
  </si>
  <si>
    <t>K8A4M6</t>
  </si>
  <si>
    <t>K8A4M8</t>
  </si>
  <si>
    <t>K8A4N1</t>
  </si>
  <si>
    <t>K8A4N2</t>
  </si>
  <si>
    <t>K8A4N3</t>
  </si>
  <si>
    <t>K8A4N4</t>
  </si>
  <si>
    <t>K8A4N5</t>
  </si>
  <si>
    <t>K8A4N6</t>
  </si>
  <si>
    <t>K8A4N7</t>
  </si>
  <si>
    <t>K8A4P6</t>
  </si>
  <si>
    <t>K8A4P7</t>
  </si>
  <si>
    <t>K8A4P8</t>
  </si>
  <si>
    <t>K8A4P9</t>
  </si>
  <si>
    <t>K8A4R1</t>
  </si>
  <si>
    <t>K8A4R9</t>
  </si>
  <si>
    <t>K8A4S1</t>
  </si>
  <si>
    <t>K8A4S2</t>
  </si>
  <si>
    <t>K8A4S3</t>
  </si>
  <si>
    <t>K8A4S4</t>
  </si>
  <si>
    <t>K8A4S6</t>
  </si>
  <si>
    <t>K8A4S8</t>
  </si>
  <si>
    <t>K8A4T1</t>
  </si>
  <si>
    <t>K8A4T3</t>
  </si>
  <si>
    <t>K8A4T4</t>
  </si>
  <si>
    <t>K8A4T5</t>
  </si>
  <si>
    <t>K8A4T8</t>
  </si>
  <si>
    <t>K8A4T9</t>
  </si>
  <si>
    <t>K8A4V1</t>
  </si>
  <si>
    <t>K8A4V2</t>
  </si>
  <si>
    <t>K8A4V3</t>
  </si>
  <si>
    <t>K8A4V4</t>
  </si>
  <si>
    <t>K8A4V5</t>
  </si>
  <si>
    <t>K8A4V6</t>
  </si>
  <si>
    <t>K8A4V7</t>
  </si>
  <si>
    <t>K8A4W1</t>
  </si>
  <si>
    <t>K8A4W3</t>
  </si>
  <si>
    <t>K8A4W4</t>
  </si>
  <si>
    <t>K8A4W8</t>
  </si>
  <si>
    <t>K8A4W9</t>
  </si>
  <si>
    <t>K8A4X1</t>
  </si>
  <si>
    <t>K8A4X2</t>
  </si>
  <si>
    <t>K8A4X3</t>
  </si>
  <si>
    <t>K8A4X4</t>
  </si>
  <si>
    <t>K8A4X9</t>
  </si>
  <si>
    <t>K8A4Y1</t>
  </si>
  <si>
    <t>K8A4Y2</t>
  </si>
  <si>
    <t>K8A4Y6</t>
  </si>
  <si>
    <t>K8A4Y7</t>
  </si>
  <si>
    <t>K8A4Y8</t>
  </si>
  <si>
    <t>K8A4Y9</t>
  </si>
  <si>
    <t>K8A4Z1</t>
  </si>
  <si>
    <t>K8A4Z2</t>
  </si>
  <si>
    <t>K8A4Z4</t>
  </si>
  <si>
    <t>K8A4Z6</t>
  </si>
  <si>
    <t>K8A4Z8</t>
  </si>
  <si>
    <t>K8A5A1</t>
  </si>
  <si>
    <t>K8A5A2</t>
  </si>
  <si>
    <t>K8A5A5</t>
  </si>
  <si>
    <t>K8A5A6</t>
  </si>
  <si>
    <t>K8A5B6</t>
  </si>
  <si>
    <t>K8A5C1</t>
  </si>
  <si>
    <t>K8A5J6</t>
  </si>
  <si>
    <t>K8A5J7</t>
  </si>
  <si>
    <t>K8A5J8</t>
  </si>
  <si>
    <t>K8A5K5</t>
  </si>
  <si>
    <t>K8A5K6</t>
  </si>
  <si>
    <t>K8A5K9</t>
  </si>
  <si>
    <t>K8A5L8</t>
  </si>
  <si>
    <t>K8A5L9</t>
  </si>
  <si>
    <t>K8A5M1</t>
  </si>
  <si>
    <t>K8A5M2</t>
  </si>
  <si>
    <t>K8A5M3</t>
  </si>
  <si>
    <t>K8A5M4</t>
  </si>
  <si>
    <t>K8A5M5</t>
  </si>
  <si>
    <t>K8A5M6</t>
  </si>
  <si>
    <t>K8A5M7</t>
  </si>
  <si>
    <t>K8A5M8</t>
  </si>
  <si>
    <t>K8A5M9</t>
  </si>
  <si>
    <t>K8A5N1</t>
  </si>
  <si>
    <t>K8A5N2</t>
  </si>
  <si>
    <t>K8A5N3</t>
  </si>
  <si>
    <t>K8A5N4</t>
  </si>
  <si>
    <t>K8A5N5</t>
  </si>
  <si>
    <t>K8A5N8</t>
  </si>
  <si>
    <t>K8A5N9</t>
  </si>
  <si>
    <t>K8A5P1</t>
  </si>
  <si>
    <t>K8A5P2</t>
  </si>
  <si>
    <t>K8A5P3</t>
  </si>
  <si>
    <t>K8A5P5</t>
  </si>
  <si>
    <t>K8A5P8</t>
  </si>
  <si>
    <t>K8A5P9</t>
  </si>
  <si>
    <t>K8A5R2</t>
  </si>
  <si>
    <t>K8A5R3</t>
  </si>
  <si>
    <t>K8A5R4</t>
  </si>
  <si>
    <t>K8A5R6</t>
  </si>
  <si>
    <t>K8A5R7</t>
  </si>
  <si>
    <t>K8A5R8</t>
  </si>
  <si>
    <t>K8A5R9</t>
  </si>
  <si>
    <t>K8A5S1</t>
  </si>
  <si>
    <t>K8A5S2</t>
  </si>
  <si>
    <t>K8A5S3</t>
  </si>
  <si>
    <t>K8A5S4</t>
  </si>
  <si>
    <t>K8A5S5</t>
  </si>
  <si>
    <t>K8A5S6</t>
  </si>
  <si>
    <t>K8A5S7</t>
  </si>
  <si>
    <t>K8A5S8</t>
  </si>
  <si>
    <t>K8A5S9</t>
  </si>
  <si>
    <t>K8A5T1</t>
  </si>
  <si>
    <t>K8A5T8</t>
  </si>
  <si>
    <t>K8A5T9</t>
  </si>
  <si>
    <t>K8A5V1</t>
  </si>
  <si>
    <t>K8A5V2</t>
  </si>
  <si>
    <t>K8A5V3</t>
  </si>
  <si>
    <t>K8A5V4</t>
  </si>
  <si>
    <t>K8A5V5</t>
  </si>
  <si>
    <t>K8A5V6</t>
  </si>
  <si>
    <t>K8A5V7</t>
  </si>
  <si>
    <t>K8A5V8</t>
  </si>
  <si>
    <t>K8A5W6</t>
  </si>
  <si>
    <t>K8A5W7</t>
  </si>
  <si>
    <t>K8A5W8</t>
  </si>
  <si>
    <t>K8A5W9</t>
  </si>
  <si>
    <t>K8A5X1</t>
  </si>
  <si>
    <t>K8A5Y2</t>
  </si>
  <si>
    <t>K8A5Y3</t>
  </si>
  <si>
    <t>K8A5Y4</t>
  </si>
  <si>
    <t>K8A5Y5</t>
  </si>
  <si>
    <t>K8A5Y6</t>
  </si>
  <si>
    <t>K8A5Z3</t>
  </si>
  <si>
    <t>K8A5Z4</t>
  </si>
  <si>
    <t>K8A5Z6</t>
  </si>
  <si>
    <t>K8A5Z7</t>
  </si>
  <si>
    <t>K8A6A4</t>
  </si>
  <si>
    <t>K8A6A5</t>
  </si>
  <si>
    <t>K8A6A6</t>
  </si>
  <si>
    <t>K8A6A7</t>
  </si>
  <si>
    <t>K8A6B1</t>
  </si>
  <si>
    <t>K8A6B3</t>
  </si>
  <si>
    <t>K8A6B4</t>
  </si>
  <si>
    <t>K8A6B5</t>
  </si>
  <si>
    <t>K8A6C2</t>
  </si>
  <si>
    <t>K8A6C4</t>
  </si>
  <si>
    <t>K8A6C5</t>
  </si>
  <si>
    <t>K8A6C6</t>
  </si>
  <si>
    <t>K8A6C7</t>
  </si>
  <si>
    <t>K8A6C8</t>
  </si>
  <si>
    <t>K8A6C9</t>
  </si>
  <si>
    <t>K8A6E1</t>
  </si>
  <si>
    <t>K8A6E2</t>
  </si>
  <si>
    <t>K8A6E3</t>
  </si>
  <si>
    <t>K8A6E4</t>
  </si>
  <si>
    <t>K8A6E5</t>
  </si>
  <si>
    <t>K8A6E6</t>
  </si>
  <si>
    <t>K8A6E7</t>
  </si>
  <si>
    <t>K8A6E8</t>
  </si>
  <si>
    <t>K8A6E9</t>
  </si>
  <si>
    <t>K8A6G1</t>
  </si>
  <si>
    <t>K8A6G3</t>
  </si>
  <si>
    <t>K8A6G5</t>
  </si>
  <si>
    <t>K8A6G7</t>
  </si>
  <si>
    <t>K8A6H8</t>
  </si>
  <si>
    <t>K8A6L7</t>
  </si>
  <si>
    <t>K8A6L9</t>
  </si>
  <si>
    <t>K8A6M1</t>
  </si>
  <si>
    <t>K8A6M2</t>
  </si>
  <si>
    <t>K8A6M3</t>
  </si>
  <si>
    <t>K8A6M4</t>
  </si>
  <si>
    <t>K8A6M5</t>
  </si>
  <si>
    <t>K8A6M6</t>
  </si>
  <si>
    <t>K8A6M7</t>
  </si>
  <si>
    <t>K8A6M8</t>
  </si>
  <si>
    <t>K8A6N3</t>
  </si>
  <si>
    <t>K8A6N4</t>
  </si>
  <si>
    <t>K8A6N5</t>
  </si>
  <si>
    <t>K8A6N6</t>
  </si>
  <si>
    <t>K8A6N7</t>
  </si>
  <si>
    <t>K8A6N8</t>
  </si>
  <si>
    <t>K8A6N9</t>
  </si>
  <si>
    <t>K8A6P1</t>
  </si>
  <si>
    <t>K8A6P2</t>
  </si>
  <si>
    <t>K8A6P3</t>
  </si>
  <si>
    <t>K8A6P9</t>
  </si>
  <si>
    <t>K8A6R1</t>
  </si>
  <si>
    <t>K8A6R2</t>
  </si>
  <si>
    <t>K8A6R3</t>
  </si>
  <si>
    <t>K8A6R4</t>
  </si>
  <si>
    <t>K8A6R5</t>
  </si>
  <si>
    <t>K8A6R6</t>
  </si>
  <si>
    <t>K8A6R7</t>
  </si>
  <si>
    <t>K8A6S5</t>
  </si>
  <si>
    <t>K8A6T4</t>
  </si>
  <si>
    <t>K8A6V3</t>
  </si>
  <si>
    <t>K8A6V4</t>
  </si>
  <si>
    <t>K8A6V8</t>
  </si>
  <si>
    <t>K8A6V9</t>
  </si>
  <si>
    <t>K8A6W1</t>
  </si>
  <si>
    <t>K8A6X1</t>
  </si>
  <si>
    <t>K8A6X3</t>
  </si>
  <si>
    <t>K8A6X4</t>
  </si>
  <si>
    <t>K8A6X6</t>
  </si>
  <si>
    <t>K8A6X7</t>
  </si>
  <si>
    <t>K8A6X8</t>
  </si>
  <si>
    <t>K8A6X9</t>
  </si>
  <si>
    <t>K8A7A2</t>
  </si>
  <si>
    <t>K8A7T4</t>
  </si>
  <si>
    <t>K8A7T5</t>
  </si>
  <si>
    <t>K8A7T6</t>
  </si>
  <si>
    <t>K8A7V2</t>
  </si>
  <si>
    <t>K8A7V3</t>
  </si>
  <si>
    <t>K8A7V5</t>
  </si>
  <si>
    <t>K8A7V8</t>
  </si>
  <si>
    <t>K8A7X7</t>
  </si>
  <si>
    <t>K8A7Y1</t>
  </si>
  <si>
    <t>K8A7Y6</t>
  </si>
  <si>
    <t>K8A7Y7</t>
  </si>
  <si>
    <t>K8A7Y9</t>
  </si>
  <si>
    <t>K8A8A3</t>
  </si>
  <si>
    <t>K8A8B7</t>
  </si>
  <si>
    <t>K8A8C6</t>
  </si>
  <si>
    <t>K8A8C9</t>
  </si>
  <si>
    <t>K8A8E1</t>
  </si>
  <si>
    <t>K8A8G5</t>
  </si>
  <si>
    <t>K8A8G8</t>
  </si>
  <si>
    <t>K8A8G9</t>
  </si>
  <si>
    <t>K8A8H1</t>
  </si>
  <si>
    <t>K8A8H2</t>
  </si>
  <si>
    <t>K8A8H6</t>
  </si>
  <si>
    <t>K8A8H7</t>
  </si>
  <si>
    <t>K8A8J2</t>
  </si>
  <si>
    <t>K8A8J3</t>
  </si>
  <si>
    <t>K8A8J5</t>
  </si>
  <si>
    <t>K8A8J6</t>
  </si>
  <si>
    <t>K8A8J8</t>
  </si>
  <si>
    <t>K8A8J9</t>
  </si>
  <si>
    <t>K8A8L3</t>
  </si>
  <si>
    <t>K8A8L5</t>
  </si>
  <si>
    <t>K8A8L6</t>
  </si>
  <si>
    <t>K8A8M4</t>
  </si>
  <si>
    <t>K8A8M5</t>
  </si>
  <si>
    <t>K8A8M6</t>
  </si>
  <si>
    <t>K8A8N1</t>
  </si>
  <si>
    <t>K8A8N4</t>
  </si>
  <si>
    <t>K8A8N5</t>
  </si>
  <si>
    <t>K8A8N7</t>
  </si>
  <si>
    <t>K8A8P6</t>
  </si>
  <si>
    <t>K8A8P8</t>
  </si>
  <si>
    <t>K8A8R4</t>
  </si>
  <si>
    <t>K8A8R6</t>
  </si>
  <si>
    <t>K8A8S6</t>
  </si>
  <si>
    <t>K8A8S7</t>
  </si>
  <si>
    <t>K8A8S9</t>
  </si>
  <si>
    <t>K8A8T1</t>
  </si>
  <si>
    <t>K8B0A1</t>
  </si>
  <si>
    <t>K8B1A1</t>
  </si>
  <si>
    <t>K8B1A2</t>
  </si>
  <si>
    <t>K8B1A3</t>
  </si>
  <si>
    <t>K8B1A4</t>
  </si>
  <si>
    <t>K8B1A5</t>
  </si>
  <si>
    <t>K8B1A6</t>
  </si>
  <si>
    <t>K8B1A7</t>
  </si>
  <si>
    <t>K8N0A3</t>
  </si>
  <si>
    <t>K8N1B5</t>
  </si>
  <si>
    <t>K8N1B6</t>
  </si>
  <si>
    <t>K8N1B7</t>
  </si>
  <si>
    <t>K8N1B8</t>
  </si>
  <si>
    <t>K8N1G8</t>
  </si>
  <si>
    <t>K8N1L5</t>
  </si>
  <si>
    <t>K8N1L6</t>
  </si>
  <si>
    <t>K8N1L7</t>
  </si>
  <si>
    <t>K8N1L8</t>
  </si>
  <si>
    <t>K8N1S6</t>
  </si>
  <si>
    <t>K8N1S8</t>
  </si>
  <si>
    <t>K8N1S9</t>
  </si>
  <si>
    <t>K8N1Z4</t>
  </si>
  <si>
    <t>K8N1Z5</t>
  </si>
  <si>
    <t>K8N1Z7</t>
  </si>
  <si>
    <t>K8N1Z8</t>
  </si>
  <si>
    <t>K8N2P5</t>
  </si>
  <si>
    <t>K8N2P7</t>
  </si>
  <si>
    <t>K8N2P8</t>
  </si>
  <si>
    <t>K8N2R6</t>
  </si>
  <si>
    <t>K8N2R7</t>
  </si>
  <si>
    <t>K8N2S3</t>
  </si>
  <si>
    <t>K8N2S5</t>
  </si>
  <si>
    <t>K8N2S6</t>
  </si>
  <si>
    <t>K8N2S7</t>
  </si>
  <si>
    <t>K8N2S8</t>
  </si>
  <si>
    <t>K8N2T1</t>
  </si>
  <si>
    <t>K8N2T2</t>
  </si>
  <si>
    <t>K8N2T3</t>
  </si>
  <si>
    <t>K8N2T5</t>
  </si>
  <si>
    <t>K8N2T6</t>
  </si>
  <si>
    <t>K8N2T7</t>
  </si>
  <si>
    <t>K8N2V3</t>
  </si>
  <si>
    <t>K8N2V4</t>
  </si>
  <si>
    <t>K8N2V5</t>
  </si>
  <si>
    <t>K8N2V6</t>
  </si>
  <si>
    <t>K8N2V7</t>
  </si>
  <si>
    <t>K8N2V8</t>
  </si>
  <si>
    <t>K8N2V9</t>
  </si>
  <si>
    <t>K8N2W1</t>
  </si>
  <si>
    <t>K8N2W2</t>
  </si>
  <si>
    <t>K8N2W3</t>
  </si>
  <si>
    <t>K8N2W4</t>
  </si>
  <si>
    <t>K8N2W5</t>
  </si>
  <si>
    <t>K8N2W6</t>
  </si>
  <si>
    <t>K8N2W8</t>
  </si>
  <si>
    <t>K8N2X1</t>
  </si>
  <si>
    <t>K8N2X2</t>
  </si>
  <si>
    <t>K8N2X3</t>
  </si>
  <si>
    <t>K8N2X9</t>
  </si>
  <si>
    <t>K8N2Y1</t>
  </si>
  <si>
    <t>K8N2Y2</t>
  </si>
  <si>
    <t>K8N2Y6</t>
  </si>
  <si>
    <t>K8N2Y7</t>
  </si>
  <si>
    <t>K8N2Y8</t>
  </si>
  <si>
    <t>K8N2Y9</t>
  </si>
  <si>
    <t>K8N2Z2</t>
  </si>
  <si>
    <t>K8N2Z4</t>
  </si>
  <si>
    <t>K8N2Z5</t>
  </si>
  <si>
    <t>K8N2Z6</t>
  </si>
  <si>
    <t>K8N2Z8</t>
  </si>
  <si>
    <t>K8N2Z9</t>
  </si>
  <si>
    <t>K8N3A4</t>
  </si>
  <si>
    <t>K8N3A5</t>
  </si>
  <si>
    <t>K8N3A6</t>
  </si>
  <si>
    <t>K8N3A7</t>
  </si>
  <si>
    <t>K8N3B1</t>
  </si>
  <si>
    <t>K8N3B2</t>
  </si>
  <si>
    <t>K8N3B3</t>
  </si>
  <si>
    <t>K8N3B4</t>
  </si>
  <si>
    <t>K8N3B8</t>
  </si>
  <si>
    <t>K8N3B9</t>
  </si>
  <si>
    <t>K8N3C3</t>
  </si>
  <si>
    <t>K8N3C4</t>
  </si>
  <si>
    <t>K8N3C5</t>
  </si>
  <si>
    <t>K8N3C6</t>
  </si>
  <si>
    <t>K8N3J4</t>
  </si>
  <si>
    <t>K8N3J5</t>
  </si>
  <si>
    <t>K8N3J6</t>
  </si>
  <si>
    <t>K8N3K7</t>
  </si>
  <si>
    <t>K8N3K8</t>
  </si>
  <si>
    <t>K8N3K9</t>
  </si>
  <si>
    <t>K8N3L1</t>
  </si>
  <si>
    <t>K8N3S8</t>
  </si>
  <si>
    <t>K8N3T6</t>
  </si>
  <si>
    <t>K8N3V9</t>
  </si>
  <si>
    <t>K8N3W1</t>
  </si>
  <si>
    <t>K8N3W2</t>
  </si>
  <si>
    <t>K8N3W6</t>
  </si>
  <si>
    <t>K8N4S9</t>
  </si>
  <si>
    <t>K8N4T3</t>
  </si>
  <si>
    <t>K8N4T4</t>
  </si>
  <si>
    <t>K8N4T5</t>
  </si>
  <si>
    <t>K8N4T6</t>
  </si>
  <si>
    <t>K8N4T7</t>
  </si>
  <si>
    <t>K8N4T8</t>
  </si>
  <si>
    <t>K8N4T9</t>
  </si>
  <si>
    <t>K8N4V1</t>
  </si>
  <si>
    <t>K8N4V2</t>
  </si>
  <si>
    <t>K8N4V3</t>
  </si>
  <si>
    <t>K8N4V4</t>
  </si>
  <si>
    <t>K8N4V5</t>
  </si>
  <si>
    <t>K8N4V7</t>
  </si>
  <si>
    <t>K8N4V8</t>
  </si>
  <si>
    <t>K8N4V9</t>
  </si>
  <si>
    <t>K8N4W1</t>
  </si>
  <si>
    <t>K8N4W2</t>
  </si>
  <si>
    <t>K8N4W3</t>
  </si>
  <si>
    <t>K8N4W4</t>
  </si>
  <si>
    <t>K8N4W5</t>
  </si>
  <si>
    <t>K8N4W6</t>
  </si>
  <si>
    <t>K8N4W7</t>
  </si>
  <si>
    <t>K8N4W9</t>
  </si>
  <si>
    <t>K8N4X1</t>
  </si>
  <si>
    <t>K8N4X2</t>
  </si>
  <si>
    <t>K8N4X3</t>
  </si>
  <si>
    <t>K8N4X4</t>
  </si>
  <si>
    <t>K8N4X5</t>
  </si>
  <si>
    <t>K8N4Y2</t>
  </si>
  <si>
    <t>K8N4Z5</t>
  </si>
  <si>
    <t>K8N4Z6</t>
  </si>
  <si>
    <t>K8N5A4</t>
  </si>
  <si>
    <t>K8N5G1</t>
  </si>
  <si>
    <t>K8N5H5</t>
  </si>
  <si>
    <t>K8N5K3</t>
  </si>
  <si>
    <t>K8N5K4</t>
  </si>
  <si>
    <t>K8N5L9</t>
  </si>
  <si>
    <t>K8N5M4</t>
  </si>
  <si>
    <t>K8N5M5</t>
  </si>
  <si>
    <t>K8N5N9</t>
  </si>
  <si>
    <t>K8N5P7</t>
  </si>
  <si>
    <t>K8N5R5</t>
  </si>
  <si>
    <t>K8N5R6</t>
  </si>
  <si>
    <t>K8N5S1</t>
  </si>
  <si>
    <t>K8N5S2</t>
  </si>
  <si>
    <t>K8N5S3</t>
  </si>
  <si>
    <t>K8N5S4</t>
  </si>
  <si>
    <t>K8N5S6</t>
  </si>
  <si>
    <t>K8N5S7</t>
  </si>
  <si>
    <t>K8N5S8</t>
  </si>
  <si>
    <t>K8N5S9</t>
  </si>
  <si>
    <t>K8N5T1</t>
  </si>
  <si>
    <t>K8N5T2</t>
  </si>
  <si>
    <t>K8N5T3</t>
  </si>
  <si>
    <t>K8N5T4</t>
  </si>
  <si>
    <t>K8N5T5</t>
  </si>
  <si>
    <t>K8N5T6</t>
  </si>
  <si>
    <t>K8N5T7</t>
  </si>
  <si>
    <t>K8N5T8</t>
  </si>
  <si>
    <t>K8N5W5</t>
  </si>
  <si>
    <t>K8N5X7</t>
  </si>
  <si>
    <t>K8N5Y4</t>
  </si>
  <si>
    <t>K8N5Z5</t>
  </si>
  <si>
    <t>K8N5Z6</t>
  </si>
  <si>
    <t>K8P0A9</t>
  </si>
  <si>
    <t>K8P0B7</t>
  </si>
  <si>
    <t>K8P1A1</t>
  </si>
  <si>
    <t>K8P1C3</t>
  </si>
  <si>
    <t>K8P1H4</t>
  </si>
  <si>
    <t>K8P1H7</t>
  </si>
  <si>
    <t>K8P1H8</t>
  </si>
  <si>
    <t>K8P1J1</t>
  </si>
  <si>
    <t>K8P1J2</t>
  </si>
  <si>
    <t>K8P1J3</t>
  </si>
  <si>
    <t>K8P1J5</t>
  </si>
  <si>
    <t>K8P1K5</t>
  </si>
  <si>
    <t>K8P1K6</t>
  </si>
  <si>
    <t>K8P1K8</t>
  </si>
  <si>
    <t>K8P1L1</t>
  </si>
  <si>
    <t>K8P1L2</t>
  </si>
  <si>
    <t>K8P1L3</t>
  </si>
  <si>
    <t>K8P1L4</t>
  </si>
  <si>
    <t>K8P1L5</t>
  </si>
  <si>
    <t>K8P1L6</t>
  </si>
  <si>
    <t>K8P1L7</t>
  </si>
  <si>
    <t>K8P1L8</t>
  </si>
  <si>
    <t>K8P1L9</t>
  </si>
  <si>
    <t>K8P1M9</t>
  </si>
  <si>
    <t>K8P1N1</t>
  </si>
  <si>
    <t>K8P1N2</t>
  </si>
  <si>
    <t>K8P1N3</t>
  </si>
  <si>
    <t>K8P1N4</t>
  </si>
  <si>
    <t>K8P1N5</t>
  </si>
  <si>
    <t>K8P1N6</t>
  </si>
  <si>
    <t>K8P1N7</t>
  </si>
  <si>
    <t>K8P1N9</t>
  </si>
  <si>
    <t>K8P1R5</t>
  </si>
  <si>
    <t>K8P1R6</t>
  </si>
  <si>
    <t>K8P1R9</t>
  </si>
  <si>
    <t>K8P1S1</t>
  </si>
  <si>
    <t>K8P1S2</t>
  </si>
  <si>
    <t>K8P1S3</t>
  </si>
  <si>
    <t>K8P1S4</t>
  </si>
  <si>
    <t>K8P1S5</t>
  </si>
  <si>
    <t>K8P1S6</t>
  </si>
  <si>
    <t>K8P1S7</t>
  </si>
  <si>
    <t>K8P1S8</t>
  </si>
  <si>
    <t>K8P1S9</t>
  </si>
  <si>
    <t>K8P1T1</t>
  </si>
  <si>
    <t>K8P1T2</t>
  </si>
  <si>
    <t>K8P1T3</t>
  </si>
  <si>
    <t>K8P1T6</t>
  </si>
  <si>
    <t>K8P1V1</t>
  </si>
  <si>
    <t>K8P1V2</t>
  </si>
  <si>
    <t>K8P1V3</t>
  </si>
  <si>
    <t>K8P1V4</t>
  </si>
  <si>
    <t>K8P1V5</t>
  </si>
  <si>
    <t>K8P1V6</t>
  </si>
  <si>
    <t>K8P1V7</t>
  </si>
  <si>
    <t>K8P1V8</t>
  </si>
  <si>
    <t>K8P1V9</t>
  </si>
  <si>
    <t>K8P1W1</t>
  </si>
  <si>
    <t>K8P1W2</t>
  </si>
  <si>
    <t>K8P1W3</t>
  </si>
  <si>
    <t>K8P1W4</t>
  </si>
  <si>
    <t>K8P1W5</t>
  </si>
  <si>
    <t>K8P1W6</t>
  </si>
  <si>
    <t>K8P1W7</t>
  </si>
  <si>
    <t>K8P1W8</t>
  </si>
  <si>
    <t>K8P1W9</t>
  </si>
  <si>
    <t>K8P1X1</t>
  </si>
  <si>
    <t>K8P1X3</t>
  </si>
  <si>
    <t>K8P1X4</t>
  </si>
  <si>
    <t>K8P1X5</t>
  </si>
  <si>
    <t>K8P1X6</t>
  </si>
  <si>
    <t>K8P1X7</t>
  </si>
  <si>
    <t>K8P1X8</t>
  </si>
  <si>
    <t>K8P1X9</t>
  </si>
  <si>
    <t>K8P1Y1</t>
  </si>
  <si>
    <t>K8P1Y2</t>
  </si>
  <si>
    <t>K8P1Y3</t>
  </si>
  <si>
    <t>K8P1Y4</t>
  </si>
  <si>
    <t>K8P1Y5</t>
  </si>
  <si>
    <t>K8P1Y6</t>
  </si>
  <si>
    <t>K8P1Y7</t>
  </si>
  <si>
    <t>K8P1Y8</t>
  </si>
  <si>
    <t>K8P1Y9</t>
  </si>
  <si>
    <t>K8P1Z2</t>
  </si>
  <si>
    <t>K8P1Z3</t>
  </si>
  <si>
    <t>K8P1Z4</t>
  </si>
  <si>
    <t>K8P1Z5</t>
  </si>
  <si>
    <t>K8P1Z6</t>
  </si>
  <si>
    <t>K8P1Z7</t>
  </si>
  <si>
    <t>K8P1Z8</t>
  </si>
  <si>
    <t>K8P1Z9</t>
  </si>
  <si>
    <t>K8P2A1</t>
  </si>
  <si>
    <t>K8P2A2</t>
  </si>
  <si>
    <t>K8P2A3</t>
  </si>
  <si>
    <t>K8P2A4</t>
  </si>
  <si>
    <t>K8P2A8</t>
  </si>
  <si>
    <t>K8P2A9</t>
  </si>
  <si>
    <t>K8P2B1</t>
  </si>
  <si>
    <t>K8P2B2</t>
  </si>
  <si>
    <t>K8P2B3</t>
  </si>
  <si>
    <t>K8P2B4</t>
  </si>
  <si>
    <t>K8P2E1</t>
  </si>
  <si>
    <t>K8P2E2</t>
  </si>
  <si>
    <t>K8P2E3</t>
  </si>
  <si>
    <t>K8P2E4</t>
  </si>
  <si>
    <t>K8P2E6</t>
  </si>
  <si>
    <t>K8P2E8</t>
  </si>
  <si>
    <t>K8P2E9</t>
  </si>
  <si>
    <t>K8P2G2</t>
  </si>
  <si>
    <t>K8P2J1</t>
  </si>
  <si>
    <t>K8P2J2</t>
  </si>
  <si>
    <t>K8P2J3</t>
  </si>
  <si>
    <t>K8P2J7</t>
  </si>
  <si>
    <t>K8P2M6</t>
  </si>
  <si>
    <t>K8P2M7</t>
  </si>
  <si>
    <t>K8P2M8</t>
  </si>
  <si>
    <t>K8P2M9</t>
  </si>
  <si>
    <t>K8P2P2</t>
  </si>
  <si>
    <t>K8P2P4</t>
  </si>
  <si>
    <t>K8P2P6</t>
  </si>
  <si>
    <t>K8P2P7</t>
  </si>
  <si>
    <t>K8P2P8</t>
  </si>
  <si>
    <t>K8P2P9</t>
  </si>
  <si>
    <t>K8P2R5</t>
  </si>
  <si>
    <t>K8P2R6</t>
  </si>
  <si>
    <t>K8P2R7</t>
  </si>
  <si>
    <t>K8P2R8</t>
  </si>
  <si>
    <t>K8P2R9</t>
  </si>
  <si>
    <t>K8P2S1</t>
  </si>
  <si>
    <t>K8P2S2</t>
  </si>
  <si>
    <t>K8P2S3</t>
  </si>
  <si>
    <t>K8P2S4</t>
  </si>
  <si>
    <t>K8P2S5</t>
  </si>
  <si>
    <t>K8P2S6</t>
  </si>
  <si>
    <t>K8P2S7</t>
  </si>
  <si>
    <t>K8P2S9</t>
  </si>
  <si>
    <t>K8P2V1</t>
  </si>
  <si>
    <t>K8P2V2</t>
  </si>
  <si>
    <t>K8P2V3</t>
  </si>
  <si>
    <t>K8P2V4</t>
  </si>
  <si>
    <t>K8P2V5</t>
  </si>
  <si>
    <t>K8P2V6</t>
  </si>
  <si>
    <t>K8P2V7</t>
  </si>
  <si>
    <t>K8P2V8</t>
  </si>
  <si>
    <t>K8P2V9</t>
  </si>
  <si>
    <t>K8P2W1</t>
  </si>
  <si>
    <t>K8P2W2</t>
  </si>
  <si>
    <t>K8P2W3</t>
  </si>
  <si>
    <t>K8P2W4</t>
  </si>
  <si>
    <t>K8P2W5</t>
  </si>
  <si>
    <t>K8P2W8</t>
  </si>
  <si>
    <t>K8P2W9</t>
  </si>
  <si>
    <t>K8P2X1</t>
  </si>
  <si>
    <t>K8P2X2</t>
  </si>
  <si>
    <t>K8P2X3</t>
  </si>
  <si>
    <t>K8P2X4</t>
  </si>
  <si>
    <t>K8P2X5</t>
  </si>
  <si>
    <t>K8P2X6</t>
  </si>
  <si>
    <t>K8P2X7</t>
  </si>
  <si>
    <t>K8P2X8</t>
  </si>
  <si>
    <t>K8P2X9</t>
  </si>
  <si>
    <t>K8P2Y3</t>
  </si>
  <si>
    <t>K8P2Y9</t>
  </si>
  <si>
    <t>K8P2Z1</t>
  </si>
  <si>
    <t>K8P2Z3</t>
  </si>
  <si>
    <t>K8P2Z4</t>
  </si>
  <si>
    <t>K8P2Z5</t>
  </si>
  <si>
    <t>K8P2Z6</t>
  </si>
  <si>
    <t>K8P2Z7</t>
  </si>
  <si>
    <t>K8P2Z8</t>
  </si>
  <si>
    <t>K8P2Z9</t>
  </si>
  <si>
    <t>K8P3A1</t>
  </si>
  <si>
    <t>K8P3A2</t>
  </si>
  <si>
    <t>K8P3A3</t>
  </si>
  <si>
    <t>K8P3A4</t>
  </si>
  <si>
    <t>K8P3A5</t>
  </si>
  <si>
    <t>K8P3A7</t>
  </si>
  <si>
    <t>K8P3A9</t>
  </si>
  <si>
    <t>K8P3B1</t>
  </si>
  <si>
    <t>K8P3B2</t>
  </si>
  <si>
    <t>K8P3B3</t>
  </si>
  <si>
    <t>K8P3B5</t>
  </si>
  <si>
    <t>K8P3B7</t>
  </si>
  <si>
    <t>K8P3B8</t>
  </si>
  <si>
    <t>K8P3C1</t>
  </si>
  <si>
    <t>K8P3C5</t>
  </si>
  <si>
    <t>K8P3C7</t>
  </si>
  <si>
    <t>K8P3C8</t>
  </si>
  <si>
    <t>K8P3C9</t>
  </si>
  <si>
    <t>K8P3E1</t>
  </si>
  <si>
    <t>K8P3E3</t>
  </si>
  <si>
    <t>K8P3E4</t>
  </si>
  <si>
    <t>K8P3E5</t>
  </si>
  <si>
    <t>K8P3E6</t>
  </si>
  <si>
    <t>K8P3E7</t>
  </si>
  <si>
    <t>K8P3E8</t>
  </si>
  <si>
    <t>K8P3G2</t>
  </si>
  <si>
    <t>K8P3H3</t>
  </si>
  <si>
    <t>K8P3H4</t>
  </si>
  <si>
    <t>K8P3H5</t>
  </si>
  <si>
    <t>K8P3H6</t>
  </si>
  <si>
    <t>K8P3H7</t>
  </si>
  <si>
    <t>K8P3H8</t>
  </si>
  <si>
    <t>K8P3H9</t>
  </si>
  <si>
    <t>K8P3J1</t>
  </si>
  <si>
    <t>K8P3J2</t>
  </si>
  <si>
    <t>K8P3J3</t>
  </si>
  <si>
    <t>K8P3J4</t>
  </si>
  <si>
    <t>K8P3J5</t>
  </si>
  <si>
    <t>K8P3J6</t>
  </si>
  <si>
    <t>K8P3J7</t>
  </si>
  <si>
    <t>K8P3J8</t>
  </si>
  <si>
    <t>K8P3J9</t>
  </si>
  <si>
    <t>K8P3K1</t>
  </si>
  <si>
    <t>K8P3K2</t>
  </si>
  <si>
    <t>K8P3K3</t>
  </si>
  <si>
    <t>K8P3K4</t>
  </si>
  <si>
    <t>K8P3K5</t>
  </si>
  <si>
    <t>K8P3K6</t>
  </si>
  <si>
    <t>K8P3K7</t>
  </si>
  <si>
    <t>K8P3K8</t>
  </si>
  <si>
    <t>K8P3K9</t>
  </si>
  <si>
    <t>K8P3L1</t>
  </si>
  <si>
    <t>K8P3L4</t>
  </si>
  <si>
    <t>K8P3L7</t>
  </si>
  <si>
    <t>K8P3L8</t>
  </si>
  <si>
    <t>K8P3L9</t>
  </si>
  <si>
    <t>K8P3M1</t>
  </si>
  <si>
    <t>K8P3M2</t>
  </si>
  <si>
    <t>K8P3M3</t>
  </si>
  <si>
    <t>K8P3M4</t>
  </si>
  <si>
    <t>K8P3M5</t>
  </si>
  <si>
    <t>K8P3M7</t>
  </si>
  <si>
    <t>K8P3M9</t>
  </si>
  <si>
    <t>K8P3N3</t>
  </si>
  <si>
    <t>K8P3N4</t>
  </si>
  <si>
    <t>K8P3N5</t>
  </si>
  <si>
    <t>K8P3N6</t>
  </si>
  <si>
    <t>K8P3N7</t>
  </si>
  <si>
    <t>K8P3N8</t>
  </si>
  <si>
    <t>K8P3N9</t>
  </si>
  <si>
    <t>K8P3P1</t>
  </si>
  <si>
    <t>K8P3P2</t>
  </si>
  <si>
    <t>K8P3P3</t>
  </si>
  <si>
    <t>K8P3P4</t>
  </si>
  <si>
    <t>K8P3P5</t>
  </si>
  <si>
    <t>K8P3R6</t>
  </si>
  <si>
    <t>K8P3R7</t>
  </si>
  <si>
    <t>K8P3R9</t>
  </si>
  <si>
    <t>K8P3S1</t>
  </si>
  <si>
    <t>K8P3S9</t>
  </si>
  <si>
    <t>K8P3T1</t>
  </si>
  <si>
    <t>K8P3T2</t>
  </si>
  <si>
    <t>K8P3T4</t>
  </si>
  <si>
    <t>K8P3T7</t>
  </si>
  <si>
    <t>K8P3T8</t>
  </si>
  <si>
    <t>K8P3V1</t>
  </si>
  <si>
    <t>K8P3V2</t>
  </si>
  <si>
    <t>K8P3V3</t>
  </si>
  <si>
    <t>K8P3V4</t>
  </si>
  <si>
    <t>K8P3Y4</t>
  </si>
  <si>
    <t>K8P3Y5</t>
  </si>
  <si>
    <t>K8P4A5</t>
  </si>
  <si>
    <t>K8P4A7</t>
  </si>
  <si>
    <t>K8P4A8</t>
  </si>
  <si>
    <t>K8P4A9</t>
  </si>
  <si>
    <t>K8P4H1</t>
  </si>
  <si>
    <t>K8P4H2</t>
  </si>
  <si>
    <t>K8P4H6</t>
  </si>
  <si>
    <t>K8P4H7</t>
  </si>
  <si>
    <t>K8P4H8</t>
  </si>
  <si>
    <t>K8P4H9</t>
  </si>
  <si>
    <t>K8P4J5</t>
  </si>
  <si>
    <t>K8P4J6</t>
  </si>
  <si>
    <t>K8P4R7</t>
  </si>
  <si>
    <t>K8P4S5</t>
  </si>
  <si>
    <t>K8P4V2</t>
  </si>
  <si>
    <t>K8P4V5</t>
  </si>
  <si>
    <t>K8P4W2</t>
  </si>
  <si>
    <t>K8P4X7</t>
  </si>
  <si>
    <t>K8P4Y7</t>
  </si>
  <si>
    <t>K8P4Y8</t>
  </si>
  <si>
    <t>K8P5A2</t>
  </si>
  <si>
    <t>K8P5A5</t>
  </si>
  <si>
    <t>K8P5B6</t>
  </si>
  <si>
    <t>K8P5B7</t>
  </si>
  <si>
    <t>K8P5B8</t>
  </si>
  <si>
    <t>K8P5B9</t>
  </si>
  <si>
    <t>K8P5E6</t>
  </si>
  <si>
    <t>K8P5G9</t>
  </si>
  <si>
    <t>K8P5H2</t>
  </si>
  <si>
    <t>K8P5H3</t>
  </si>
  <si>
    <t>K8P5H6</t>
  </si>
  <si>
    <t>K8P5H7</t>
  </si>
  <si>
    <t>K8P5H8</t>
  </si>
  <si>
    <t>K8P5H9</t>
  </si>
  <si>
    <t>K8P5J1</t>
  </si>
  <si>
    <t>K8P5K2</t>
  </si>
  <si>
    <t>K8P5K6</t>
  </si>
  <si>
    <t>K8P5K8</t>
  </si>
  <si>
    <t>K8P5L2</t>
  </si>
  <si>
    <t>K8P5L7</t>
  </si>
  <si>
    <t>K8P5L8</t>
  </si>
  <si>
    <t>K8P5N7</t>
  </si>
  <si>
    <t>K8P5N8</t>
  </si>
  <si>
    <t>K8P5P3</t>
  </si>
  <si>
    <t>K8V0B3</t>
  </si>
  <si>
    <t>K8V0B4</t>
  </si>
  <si>
    <t>K8V0B5</t>
  </si>
  <si>
    <t>K8V0B8</t>
  </si>
  <si>
    <t>K8V0B9</t>
  </si>
  <si>
    <t>K8V0C1</t>
  </si>
  <si>
    <t>K8V0C2</t>
  </si>
  <si>
    <t>K8V1X1</t>
  </si>
  <si>
    <t>K8V2J5</t>
  </si>
  <si>
    <t>K8V2N3</t>
  </si>
  <si>
    <t>K8V2V2</t>
  </si>
  <si>
    <t>K8V6N6</t>
  </si>
  <si>
    <t>K8V6R9</t>
  </si>
  <si>
    <t>K8V6T7</t>
  </si>
  <si>
    <t>K8V6X4</t>
  </si>
  <si>
    <t>K9A0A1</t>
  </si>
  <si>
    <t>K9A0A6</t>
  </si>
  <si>
    <t>K9A0B8</t>
  </si>
  <si>
    <t>K9A0E7</t>
  </si>
  <si>
    <t>K9A0G3</t>
  </si>
  <si>
    <t>K9A0G4</t>
  </si>
  <si>
    <t>K9A0G7</t>
  </si>
  <si>
    <t>K9A0G8</t>
  </si>
  <si>
    <t>K9A0G9</t>
  </si>
  <si>
    <t>K9A0H1</t>
  </si>
  <si>
    <t>K9A1A1</t>
  </si>
  <si>
    <t>K9A1W8</t>
  </si>
  <si>
    <t>K9A1X2</t>
  </si>
  <si>
    <t>K9A1X8</t>
  </si>
  <si>
    <t>K9A1Z4</t>
  </si>
  <si>
    <t>K9A1Z5</t>
  </si>
  <si>
    <t>K9A1Z6</t>
  </si>
  <si>
    <t>K9A1Z7</t>
  </si>
  <si>
    <t>K9A1Z8</t>
  </si>
  <si>
    <t>K9A1Z9</t>
  </si>
  <si>
    <t>K9A2H4</t>
  </si>
  <si>
    <t>K9A2H6</t>
  </si>
  <si>
    <t>K9A2H8</t>
  </si>
  <si>
    <t>K9A2H9</t>
  </si>
  <si>
    <t>K9A2J1</t>
  </si>
  <si>
    <t>K9A2K6</t>
  </si>
  <si>
    <t>K9A2N3</t>
  </si>
  <si>
    <t>K9A2N4</t>
  </si>
  <si>
    <t>K9A2N5</t>
  </si>
  <si>
    <t>K9A2N7</t>
  </si>
  <si>
    <t>K9A2N9</t>
  </si>
  <si>
    <t>K9A2P4</t>
  </si>
  <si>
    <t>K9A2P5</t>
  </si>
  <si>
    <t>K9A2R9</t>
  </si>
  <si>
    <t>K9A2W7</t>
  </si>
  <si>
    <t>K9A2X1</t>
  </si>
  <si>
    <t>K9A2Y3</t>
  </si>
  <si>
    <t>K9A2Y4</t>
  </si>
  <si>
    <t>K9A2Y5</t>
  </si>
  <si>
    <t>K9A2Y6</t>
  </si>
  <si>
    <t>K9A2Y8</t>
  </si>
  <si>
    <t>K9A2Y9</t>
  </si>
  <si>
    <t>K9A2Z1</t>
  </si>
  <si>
    <t>K9A2Z5</t>
  </si>
  <si>
    <t>K9A2Z6</t>
  </si>
  <si>
    <t>K9A2Z7</t>
  </si>
  <si>
    <t>K9A3A1</t>
  </si>
  <si>
    <t>K9A3A2</t>
  </si>
  <si>
    <t>K9A3A4</t>
  </si>
  <si>
    <t>K9A3B7</t>
  </si>
  <si>
    <t>K9A3B8</t>
  </si>
  <si>
    <t>K9A3B9</t>
  </si>
  <si>
    <t>K9A3C7</t>
  </si>
  <si>
    <t>K9A3C8</t>
  </si>
  <si>
    <t>K9A3C9</t>
  </si>
  <si>
    <t>K9A3E6</t>
  </si>
  <si>
    <t>K9A3E8</t>
  </si>
  <si>
    <t>K9A3G6</t>
  </si>
  <si>
    <t>K9A3G7</t>
  </si>
  <si>
    <t>K9A4B4</t>
  </si>
  <si>
    <t>K9A4K1</t>
  </si>
  <si>
    <t>K9A4K2</t>
  </si>
  <si>
    <t>K9A4K4</t>
  </si>
  <si>
    <t>K9A4K5</t>
  </si>
  <si>
    <t>K9A4K6</t>
  </si>
  <si>
    <t>K9A4K7</t>
  </si>
  <si>
    <t>K9A4K8</t>
  </si>
  <si>
    <t>K9A4L1</t>
  </si>
  <si>
    <t>K9A4L3</t>
  </si>
  <si>
    <t>K9A4L4</t>
  </si>
  <si>
    <t>K9A4L7</t>
  </si>
  <si>
    <t>K9A4M3</t>
  </si>
  <si>
    <t>K9A4M8</t>
  </si>
  <si>
    <t>K9A4N2</t>
  </si>
  <si>
    <t>K9A4R2</t>
  </si>
  <si>
    <t>K9A4R5</t>
  </si>
  <si>
    <t>K9A4S3</t>
  </si>
  <si>
    <t>K9A4T2</t>
  </si>
  <si>
    <t>K9A4T3</t>
  </si>
  <si>
    <t>K9A4T4</t>
  </si>
  <si>
    <t>K9A4V3</t>
  </si>
  <si>
    <t>K9A4V5</t>
  </si>
  <si>
    <t>K9A4V6</t>
  </si>
  <si>
    <t>K9A4W4</t>
  </si>
  <si>
    <t>K9A4W5</t>
  </si>
  <si>
    <t>K9A4X4</t>
  </si>
  <si>
    <t>K9A5A4</t>
  </si>
  <si>
    <t>K9A5A6</t>
  </si>
  <si>
    <t>K9A5B9</t>
  </si>
  <si>
    <t>K9A5C1</t>
  </si>
  <si>
    <t>K9A5C2</t>
  </si>
  <si>
    <t>K9A5G7</t>
  </si>
  <si>
    <t>K9A5H1</t>
  </si>
  <si>
    <t>K9A5M2</t>
  </si>
  <si>
    <t>K9A5M3</t>
  </si>
  <si>
    <t>K9A5M4</t>
  </si>
  <si>
    <t>K9A5M5</t>
  </si>
  <si>
    <t>K9A5P5</t>
  </si>
  <si>
    <t>K9A5T4</t>
  </si>
  <si>
    <t>K9A5V1</t>
  </si>
  <si>
    <t>K9A5V2</t>
  </si>
  <si>
    <t>K9A5V3</t>
  </si>
  <si>
    <t>K9A5V6</t>
  </si>
  <si>
    <t>K9A5V7</t>
  </si>
  <si>
    <t>K9A5W2</t>
  </si>
  <si>
    <t>K9H0A3</t>
  </si>
  <si>
    <t>K9H0A4</t>
  </si>
  <si>
    <t>K9H0A5</t>
  </si>
  <si>
    <t>K9H0A7</t>
  </si>
  <si>
    <t>K9H0A8</t>
  </si>
  <si>
    <t>K9H0A9</t>
  </si>
  <si>
    <t>K9H0B1</t>
  </si>
  <si>
    <t>K9H0B2</t>
  </si>
  <si>
    <t>K9H0B6</t>
  </si>
  <si>
    <t>K9H0B7</t>
  </si>
  <si>
    <t>K9H0B8</t>
  </si>
  <si>
    <t>K9H0B9</t>
  </si>
  <si>
    <t>K9H0C1</t>
  </si>
  <si>
    <t>K9H0C2</t>
  </si>
  <si>
    <t>K9H0C3</t>
  </si>
  <si>
    <t>K9H1A1</t>
  </si>
  <si>
    <t>K9H1A2</t>
  </si>
  <si>
    <t>K9H1A3</t>
  </si>
  <si>
    <t>K9H1A4</t>
  </si>
  <si>
    <t>K9H1A5</t>
  </si>
  <si>
    <t>K9H1A6</t>
  </si>
  <si>
    <t>K9H1A7</t>
  </si>
  <si>
    <t>K9H1A8</t>
  </si>
  <si>
    <t>K9H1A9</t>
  </si>
  <si>
    <t>K9H1B1</t>
  </si>
  <si>
    <t>K9H1B2</t>
  </si>
  <si>
    <t>K9H1B3</t>
  </si>
  <si>
    <t>K9H1B4</t>
  </si>
  <si>
    <t>K9H1B5</t>
  </si>
  <si>
    <t>K9H1B6</t>
  </si>
  <si>
    <t>K9H1B7</t>
  </si>
  <si>
    <t>K9H1B8</t>
  </si>
  <si>
    <t>K9H1C1</t>
  </si>
  <si>
    <t>K9H1C2</t>
  </si>
  <si>
    <t>K9H1C3</t>
  </si>
  <si>
    <t>K9H1C4</t>
  </si>
  <si>
    <t>K9H1C6</t>
  </si>
  <si>
    <t>K9H1E3</t>
  </si>
  <si>
    <t>K9H1E8</t>
  </si>
  <si>
    <t>K9H1G1</t>
  </si>
  <si>
    <t>K9H1G2</t>
  </si>
  <si>
    <t>K9H1G4</t>
  </si>
  <si>
    <t>K9H1G5</t>
  </si>
  <si>
    <t>K9H1G6</t>
  </si>
  <si>
    <t>K9H1G7</t>
  </si>
  <si>
    <t>K9H1H2</t>
  </si>
  <si>
    <t>K9H1H3</t>
  </si>
  <si>
    <t>K9H1H4</t>
  </si>
  <si>
    <t>K9H1H5</t>
  </si>
  <si>
    <t>K9H1H9</t>
  </si>
  <si>
    <t>K9H1J1</t>
  </si>
  <si>
    <t>K9H1J2</t>
  </si>
  <si>
    <t>K9H1J3</t>
  </si>
  <si>
    <t>K9H1J5</t>
  </si>
  <si>
    <t>K9H1J9</t>
  </si>
  <si>
    <t>K9H1K6</t>
  </si>
  <si>
    <t>K9H1L3</t>
  </si>
  <si>
    <t>K9H1L4</t>
  </si>
  <si>
    <t>K9H1L5</t>
  </si>
  <si>
    <t>K9H1L6</t>
  </si>
  <si>
    <t>K9H1L7</t>
  </si>
  <si>
    <t>K9H1L8</t>
  </si>
  <si>
    <t>K9H1M9</t>
  </si>
  <si>
    <t>K9H1N1</t>
  </si>
  <si>
    <t>K9H1N2</t>
  </si>
  <si>
    <t>K9H1N3</t>
  </si>
  <si>
    <t>K9H1N4</t>
  </si>
  <si>
    <t>K9H1N5</t>
  </si>
  <si>
    <t>K9H1N6</t>
  </si>
  <si>
    <t>K9H1N7</t>
  </si>
  <si>
    <t>K9H1P5</t>
  </si>
  <si>
    <t>K9H1P7</t>
  </si>
  <si>
    <t>K9H1P9</t>
  </si>
  <si>
    <t>K9H1R1</t>
  </si>
  <si>
    <t>K9H1R2</t>
  </si>
  <si>
    <t>K9H1R3</t>
  </si>
  <si>
    <t>K9H1R5</t>
  </si>
  <si>
    <t>K9H1R6</t>
  </si>
  <si>
    <t>K9H1R7</t>
  </si>
  <si>
    <t>K9H1R8</t>
  </si>
  <si>
    <t>K9H1R9</t>
  </si>
  <si>
    <t>K9H1S1</t>
  </si>
  <si>
    <t>K9H1S2</t>
  </si>
  <si>
    <t>K9H1S3</t>
  </si>
  <si>
    <t>K9H1S4</t>
  </si>
  <si>
    <t>K9H1S5</t>
  </si>
  <si>
    <t>K9H1S6</t>
  </si>
  <si>
    <t>K9H1S7</t>
  </si>
  <si>
    <t>K9H1S8</t>
  </si>
  <si>
    <t>K9H1S9</t>
  </si>
  <si>
    <t>K9H1T1</t>
  </si>
  <si>
    <t>K9H1T2</t>
  </si>
  <si>
    <t>K9H1T5</t>
  </si>
  <si>
    <t>K9H1T6</t>
  </si>
  <si>
    <t>K9H1T7</t>
  </si>
  <si>
    <t>K9H1T8</t>
  </si>
  <si>
    <t>K9H1T9</t>
  </si>
  <si>
    <t>K9H1V1</t>
  </si>
  <si>
    <t>K9H1V6</t>
  </si>
  <si>
    <t>K9H1V7</t>
  </si>
  <si>
    <t>K9H1V8</t>
  </si>
  <si>
    <t>K9H1V9</t>
  </si>
  <si>
    <t>K9H1W1</t>
  </si>
  <si>
    <t>K9H1W6</t>
  </si>
  <si>
    <t>K9H1W8</t>
  </si>
  <si>
    <t>K9H1X1</t>
  </si>
  <si>
    <t>K9H1X3</t>
  </si>
  <si>
    <t>K9H1X4</t>
  </si>
  <si>
    <t>K9H1X5</t>
  </si>
  <si>
    <t>K9H1X6</t>
  </si>
  <si>
    <t>K9H1X7</t>
  </si>
  <si>
    <t>K9H1X8</t>
  </si>
  <si>
    <t>K9H1X9</t>
  </si>
  <si>
    <t>K9H1Y1</t>
  </si>
  <si>
    <t>K9H1Y2</t>
  </si>
  <si>
    <t>K9H1Y3</t>
  </si>
  <si>
    <t>K9H1Y4</t>
  </si>
  <si>
    <t>K9H1Z2</t>
  </si>
  <si>
    <t>K9H1Z3</t>
  </si>
  <si>
    <t>K9H1Z5</t>
  </si>
  <si>
    <t>K9H1Z8</t>
  </si>
  <si>
    <t>K9H1Z9</t>
  </si>
  <si>
    <t>K9H2A1</t>
  </si>
  <si>
    <t>K9H2A2</t>
  </si>
  <si>
    <t>K9H2A3</t>
  </si>
  <si>
    <t>K9H2A4</t>
  </si>
  <si>
    <t>K9H2A5</t>
  </si>
  <si>
    <t>K9H2A6</t>
  </si>
  <si>
    <t>K9H2A7</t>
  </si>
  <si>
    <t>K9H2A9</t>
  </si>
  <si>
    <t>K9H2C7</t>
  </si>
  <si>
    <t>K9H2C8</t>
  </si>
  <si>
    <t>K9H2C9</t>
  </si>
  <si>
    <t>K9H2E1</t>
  </si>
  <si>
    <t>K9H2E2</t>
  </si>
  <si>
    <t>K9H2E3</t>
  </si>
  <si>
    <t>K9H2E5</t>
  </si>
  <si>
    <t>K9H2E6</t>
  </si>
  <si>
    <t>K9H2E7</t>
  </si>
  <si>
    <t>K9H2E8</t>
  </si>
  <si>
    <t>K9H2E9</t>
  </si>
  <si>
    <t>K9H2G2</t>
  </si>
  <si>
    <t>K9H2G3</t>
  </si>
  <si>
    <t>K9H2G5</t>
  </si>
  <si>
    <t>K9H2G6</t>
  </si>
  <si>
    <t>K9H2G7</t>
  </si>
  <si>
    <t>K9H2G8</t>
  </si>
  <si>
    <t>K9H2G9</t>
  </si>
  <si>
    <t>K9H2H1</t>
  </si>
  <si>
    <t>K9H2H3</t>
  </si>
  <si>
    <t>K9H2H4</t>
  </si>
  <si>
    <t>K9H2H5</t>
  </si>
  <si>
    <t>K9H2H6</t>
  </si>
  <si>
    <t>K9H2H7</t>
  </si>
  <si>
    <t>K9H2H9</t>
  </si>
  <si>
    <t>K9H2J2</t>
  </si>
  <si>
    <t>K9H2J3</t>
  </si>
  <si>
    <t>K9H2J4</t>
  </si>
  <si>
    <t>K9H2J5</t>
  </si>
  <si>
    <t>K9H2J6</t>
  </si>
  <si>
    <t>K9H2J7</t>
  </si>
  <si>
    <t>K9H2J8</t>
  </si>
  <si>
    <t>K9H2J9</t>
  </si>
  <si>
    <t>K9H2K5</t>
  </si>
  <si>
    <t>K9H2K6</t>
  </si>
  <si>
    <t>K9H2K7</t>
  </si>
  <si>
    <t>K9H2K8</t>
  </si>
  <si>
    <t>K9H2L1</t>
  </si>
  <si>
    <t>K9H2L2</t>
  </si>
  <si>
    <t>K9H2L3</t>
  </si>
  <si>
    <t>K9H2L4</t>
  </si>
  <si>
    <t>K9H2L5</t>
  </si>
  <si>
    <t>K9H2L6</t>
  </si>
  <si>
    <t>K9H2L7</t>
  </si>
  <si>
    <t>K9H2L8</t>
  </si>
  <si>
    <t>K9H2L9</t>
  </si>
  <si>
    <t>K9H2M1</t>
  </si>
  <si>
    <t>K9H2M2</t>
  </si>
  <si>
    <t>K9H2M3</t>
  </si>
  <si>
    <t>K9H2M4</t>
  </si>
  <si>
    <t>K9H2M5</t>
  </si>
  <si>
    <t>K9H2M6</t>
  </si>
  <si>
    <t>K9H2M7</t>
  </si>
  <si>
    <t>K9H2N2</t>
  </si>
  <si>
    <t>K9H2P2</t>
  </si>
  <si>
    <t>K9H2P4</t>
  </si>
  <si>
    <t>K9H2P5</t>
  </si>
  <si>
    <t>K9H2P6</t>
  </si>
  <si>
    <t>K9H2P7</t>
  </si>
  <si>
    <t>K9H2P8</t>
  </si>
  <si>
    <t>K9H2P9</t>
  </si>
  <si>
    <t>K9H2R1</t>
  </si>
  <si>
    <t>K9H2R2</t>
  </si>
  <si>
    <t>K9H2R3</t>
  </si>
  <si>
    <t>K9H2R4</t>
  </si>
  <si>
    <t>K9H2R5</t>
  </si>
  <si>
    <t>K9H2R7</t>
  </si>
  <si>
    <t>K9H2R8</t>
  </si>
  <si>
    <t>K9H2S7</t>
  </si>
  <si>
    <t>K9H2S9</t>
  </si>
  <si>
    <t>K9H2T1</t>
  </si>
  <si>
    <t>K9H2T2</t>
  </si>
  <si>
    <t>K9H2T3</t>
  </si>
  <si>
    <t>K9H2T4</t>
  </si>
  <si>
    <t>K9H2T5</t>
  </si>
  <si>
    <t>K9H2T6</t>
  </si>
  <si>
    <t>K9H2T7</t>
  </si>
  <si>
    <t>K9H2W2</t>
  </si>
  <si>
    <t>K9H2W3</t>
  </si>
  <si>
    <t>K9H2W4</t>
  </si>
  <si>
    <t>K9H2W5</t>
  </si>
  <si>
    <t>K9H2W6</t>
  </si>
  <si>
    <t>K9H2W7</t>
  </si>
  <si>
    <t>K9H2W8</t>
  </si>
  <si>
    <t>K9H2W9</t>
  </si>
  <si>
    <t>K9H2X1</t>
  </si>
  <si>
    <t>K9H2X2</t>
  </si>
  <si>
    <t>K9H2X3</t>
  </si>
  <si>
    <t>K9H2X4</t>
  </si>
  <si>
    <t>K9H2X5</t>
  </si>
  <si>
    <t>K9H2X6</t>
  </si>
  <si>
    <t>K9H2Y3</t>
  </si>
  <si>
    <t>K9H2Y4</t>
  </si>
  <si>
    <t>K9H2Y5</t>
  </si>
  <si>
    <t>K9H2Y7</t>
  </si>
  <si>
    <t>K9H2Y9</t>
  </si>
  <si>
    <t>K9H2Z1</t>
  </si>
  <si>
    <t>K9H2Z2</t>
  </si>
  <si>
    <t>K9H2Z3</t>
  </si>
  <si>
    <t>K9H2Z4</t>
  </si>
  <si>
    <t>K9H2Z5</t>
  </si>
  <si>
    <t>K9H2Z6</t>
  </si>
  <si>
    <t>K9H2Z7</t>
  </si>
  <si>
    <t>K9H2Z8</t>
  </si>
  <si>
    <t>K9H2Z9</t>
  </si>
  <si>
    <t>K9H3A1</t>
  </si>
  <si>
    <t>K9H3A2</t>
  </si>
  <si>
    <t>K9H3A3</t>
  </si>
  <si>
    <t>K9H3A4</t>
  </si>
  <si>
    <t>K9H3A5</t>
  </si>
  <si>
    <t>K9H3A6</t>
  </si>
  <si>
    <t>K9H3A7</t>
  </si>
  <si>
    <t>K9H3A8</t>
  </si>
  <si>
    <t>K9H3A9</t>
  </si>
  <si>
    <t>K9H3B1</t>
  </si>
  <si>
    <t>K9H3B3</t>
  </si>
  <si>
    <t>K9H3B4</t>
  </si>
  <si>
    <t>K9H3B5</t>
  </si>
  <si>
    <t>K9H3B6</t>
  </si>
  <si>
    <t>K9H3B7</t>
  </si>
  <si>
    <t>K9H3B8</t>
  </si>
  <si>
    <t>K9H3B9</t>
  </si>
  <si>
    <t>K9H3C1</t>
  </si>
  <si>
    <t>K9H3C2</t>
  </si>
  <si>
    <t>K9H3C4</t>
  </si>
  <si>
    <t>K9H3C5</t>
  </si>
  <si>
    <t>K9H3C6</t>
  </si>
  <si>
    <t>K9H3C7</t>
  </si>
  <si>
    <t>K9H3C8</t>
  </si>
  <si>
    <t>K9H3C9</t>
  </si>
  <si>
    <t>K9H3E1</t>
  </si>
  <si>
    <t>K9H3E2</t>
  </si>
  <si>
    <t>K9H3E3</t>
  </si>
  <si>
    <t>K9H3E4</t>
  </si>
  <si>
    <t>K9H3E5</t>
  </si>
  <si>
    <t>K9H3E6</t>
  </si>
  <si>
    <t>K9H3E7</t>
  </si>
  <si>
    <t>K9H3E8</t>
  </si>
  <si>
    <t>K9H3E9</t>
  </si>
  <si>
    <t>K9H3G1</t>
  </si>
  <si>
    <t>K9H3G2</t>
  </si>
  <si>
    <t>K9H3G3</t>
  </si>
  <si>
    <t>K9H3G4</t>
  </si>
  <si>
    <t>K9H3G5</t>
  </si>
  <si>
    <t>K9H3G6</t>
  </si>
  <si>
    <t>K9H3G7</t>
  </si>
  <si>
    <t>K9H3G8</t>
  </si>
  <si>
    <t>K9H3G9</t>
  </si>
  <si>
    <t>K9H3H1</t>
  </si>
  <si>
    <t>K9H3H2</t>
  </si>
  <si>
    <t>K9H3H3</t>
  </si>
  <si>
    <t>K9H3H4</t>
  </si>
  <si>
    <t>K9H3H5</t>
  </si>
  <si>
    <t>K9H3H6</t>
  </si>
  <si>
    <t>K9H3H7</t>
  </si>
  <si>
    <t>K9H3H8</t>
  </si>
  <si>
    <t>K9H3H9</t>
  </si>
  <si>
    <t>K9H3J1</t>
  </si>
  <si>
    <t>K9H3J2</t>
  </si>
  <si>
    <t>K9H3J3</t>
  </si>
  <si>
    <t>K9H3J4</t>
  </si>
  <si>
    <t>K9H3J5</t>
  </si>
  <si>
    <t>K9H3J6</t>
  </si>
  <si>
    <t>K9H3J7</t>
  </si>
  <si>
    <t>K9H3J8</t>
  </si>
  <si>
    <t>K9H3K6</t>
  </si>
  <si>
    <t>K9H3K7</t>
  </si>
  <si>
    <t>K9H3L1</t>
  </si>
  <si>
    <t>K9H3L2</t>
  </si>
  <si>
    <t>K9H3L3</t>
  </si>
  <si>
    <t>K9H3L4</t>
  </si>
  <si>
    <t>K9H3L6</t>
  </si>
  <si>
    <t>K9H3L7</t>
  </si>
  <si>
    <t>K9H3L8</t>
  </si>
  <si>
    <t>K9H3L9</t>
  </si>
  <si>
    <t>K9H3M7</t>
  </si>
  <si>
    <t>K9H3M8</t>
  </si>
  <si>
    <t>K9H3M9</t>
  </si>
  <si>
    <t>K9H3N1</t>
  </si>
  <si>
    <t>K9H3N2</t>
  </si>
  <si>
    <t>K9H3N3</t>
  </si>
  <si>
    <t>K9H3N4</t>
  </si>
  <si>
    <t>K9H3N5</t>
  </si>
  <si>
    <t>K9H3N6</t>
  </si>
  <si>
    <t>K9H3N7</t>
  </si>
  <si>
    <t>K9H3N8</t>
  </si>
  <si>
    <t>K9H3N9</t>
  </si>
  <si>
    <t>K9H3P1</t>
  </si>
  <si>
    <t>K9H3P9</t>
  </si>
  <si>
    <t>K9H3R2</t>
  </si>
  <si>
    <t>K9H3R3</t>
  </si>
  <si>
    <t>K9H3R4</t>
  </si>
  <si>
    <t>K9H3R5</t>
  </si>
  <si>
    <t>K9H3R6</t>
  </si>
  <si>
    <t>K9H3S3</t>
  </si>
  <si>
    <t>K9H3S4</t>
  </si>
  <si>
    <t>K9H3S5</t>
  </si>
  <si>
    <t>K9H3S6</t>
  </si>
  <si>
    <t>K9H3S7</t>
  </si>
  <si>
    <t>K9H3S8</t>
  </si>
  <si>
    <t>K9H3S9</t>
  </si>
  <si>
    <t>K9H3T1</t>
  </si>
  <si>
    <t>K9H3T2</t>
  </si>
  <si>
    <t>K9H3T3</t>
  </si>
  <si>
    <t>K9H3T5</t>
  </si>
  <si>
    <t>K9H3T7</t>
  </si>
  <si>
    <t>K9H3T9</t>
  </si>
  <si>
    <t>K9H3V1</t>
  </si>
  <si>
    <t>K9H3V2</t>
  </si>
  <si>
    <t>K9H3V3</t>
  </si>
  <si>
    <t>K9H3V4</t>
  </si>
  <si>
    <t>K9H3V5</t>
  </si>
  <si>
    <t>K9H3V6</t>
  </si>
  <si>
    <t>K9H3V7</t>
  </si>
  <si>
    <t>K9H3V8</t>
  </si>
  <si>
    <t>K9H3V9</t>
  </si>
  <si>
    <t>K9H3W1</t>
  </si>
  <si>
    <t>K9H3W2</t>
  </si>
  <si>
    <t>K9H3W3</t>
  </si>
  <si>
    <t>K9H3W4</t>
  </si>
  <si>
    <t>K9H3W6</t>
  </si>
  <si>
    <t>K9H3W8</t>
  </si>
  <si>
    <t>K9H3W9</t>
  </si>
  <si>
    <t>K9H3X1</t>
  </si>
  <si>
    <t>K9H3X2</t>
  </si>
  <si>
    <t>K9H3X3</t>
  </si>
  <si>
    <t>K9H3X4</t>
  </si>
  <si>
    <t>K9H3X5</t>
  </si>
  <si>
    <t>K9H3X6</t>
  </si>
  <si>
    <t>K9H3X7</t>
  </si>
  <si>
    <t>K9H3X8</t>
  </si>
  <si>
    <t>K9H3X9</t>
  </si>
  <si>
    <t>K9H3Y1</t>
  </si>
  <si>
    <t>K9H3Y2</t>
  </si>
  <si>
    <t>K9H3Y3</t>
  </si>
  <si>
    <t>K9H3Y4</t>
  </si>
  <si>
    <t>K9H3Y5</t>
  </si>
  <si>
    <t>K9H3Y6</t>
  </si>
  <si>
    <t>K9H3Y7</t>
  </si>
  <si>
    <t>K9H3Y8</t>
  </si>
  <si>
    <t>K9H3Z1</t>
  </si>
  <si>
    <t>K9H3Z2</t>
  </si>
  <si>
    <t>K9H3Z3</t>
  </si>
  <si>
    <t>K9H3Z4</t>
  </si>
  <si>
    <t>K9H3Z5</t>
  </si>
  <si>
    <t>K9H3Z6</t>
  </si>
  <si>
    <t>K9H3Z7</t>
  </si>
  <si>
    <t>K9H3Z8</t>
  </si>
  <si>
    <t>K9H3Z9</t>
  </si>
  <si>
    <t>K9H4A1</t>
  </si>
  <si>
    <t>K9H4A2</t>
  </si>
  <si>
    <t>K9H4A3</t>
  </si>
  <si>
    <t>K9H4A4</t>
  </si>
  <si>
    <t>K9H4A5</t>
  </si>
  <si>
    <t>K9H4A6</t>
  </si>
  <si>
    <t>K9H4A7</t>
  </si>
  <si>
    <t>K9H4A8</t>
  </si>
  <si>
    <t>K9H4A9</t>
  </si>
  <si>
    <t>K9H4B1</t>
  </si>
  <si>
    <t>K9H4B2</t>
  </si>
  <si>
    <t>K9H4B3</t>
  </si>
  <si>
    <t>K9H4B4</t>
  </si>
  <si>
    <t>K9H4B5</t>
  </si>
  <si>
    <t>K9H4B6</t>
  </si>
  <si>
    <t>K9H4B7</t>
  </si>
  <si>
    <t>K9H4B8</t>
  </si>
  <si>
    <t>K9H4B9</t>
  </si>
  <si>
    <t>K9H4C1</t>
  </si>
  <si>
    <t>K9H4C2</t>
  </si>
  <si>
    <t>K9H4C3</t>
  </si>
  <si>
    <t>K9H4C4</t>
  </si>
  <si>
    <t>K9H4C5</t>
  </si>
  <si>
    <t>K9H4C7</t>
  </si>
  <si>
    <t>K9H4C8</t>
  </si>
  <si>
    <t>K9H4E1</t>
  </si>
  <si>
    <t>K9H4E2</t>
  </si>
  <si>
    <t>K9H4E3</t>
  </si>
  <si>
    <t>K9H4E4</t>
  </si>
  <si>
    <t>K9H4E5</t>
  </si>
  <si>
    <t>K9H4E6</t>
  </si>
  <si>
    <t>K9H4E7</t>
  </si>
  <si>
    <t>K9H4E8</t>
  </si>
  <si>
    <t>K9H4E9</t>
  </si>
  <si>
    <t>K9H4G1</t>
  </si>
  <si>
    <t>K9H4G2</t>
  </si>
  <si>
    <t>K9H4G3</t>
  </si>
  <si>
    <t>K9H4G4</t>
  </si>
  <si>
    <t>K9H4G5</t>
  </si>
  <si>
    <t>K9H4G7</t>
  </si>
  <si>
    <t>K9H4G8</t>
  </si>
  <si>
    <t>K9H4G9</t>
  </si>
  <si>
    <t>K9H4H1</t>
  </si>
  <si>
    <t>K9H4H2</t>
  </si>
  <si>
    <t>K9H4H3</t>
  </si>
  <si>
    <t>K9H4H4</t>
  </si>
  <si>
    <t>K9H4H5</t>
  </si>
  <si>
    <t>K9H4H6</t>
  </si>
  <si>
    <t>K9H4H7</t>
  </si>
  <si>
    <t>K9H4H8</t>
  </si>
  <si>
    <t>K9H4H9</t>
  </si>
  <si>
    <t>K9H4J1</t>
  </si>
  <si>
    <t>K9H4J2</t>
  </si>
  <si>
    <t>K9H4J3</t>
  </si>
  <si>
    <t>K9H4J4</t>
  </si>
  <si>
    <t>K9H4J5</t>
  </si>
  <si>
    <t>K9H4J6</t>
  </si>
  <si>
    <t>K9H4J7</t>
  </si>
  <si>
    <t>K9H4J8</t>
  </si>
  <si>
    <t>K9H4J9</t>
  </si>
  <si>
    <t>K9H4K1</t>
  </si>
  <si>
    <t>K9H4K2</t>
  </si>
  <si>
    <t>K9H4K3</t>
  </si>
  <si>
    <t>K9H4K4</t>
  </si>
  <si>
    <t>K9H4K5</t>
  </si>
  <si>
    <t>K9H4K6</t>
  </si>
  <si>
    <t>K9H4K7</t>
  </si>
  <si>
    <t>K9H4K8</t>
  </si>
  <si>
    <t>K9H4K9</t>
  </si>
  <si>
    <t>K9H4L1</t>
  </si>
  <si>
    <t>K9H4L2</t>
  </si>
  <si>
    <t>K9H4L3</t>
  </si>
  <si>
    <t>K9H4L4</t>
  </si>
  <si>
    <t>K9H4L5</t>
  </si>
  <si>
    <t>K9H4L6</t>
  </si>
  <si>
    <t>K9H4L7</t>
  </si>
  <si>
    <t>K9H4L8</t>
  </si>
  <si>
    <t>K9H4L9</t>
  </si>
  <si>
    <t>K9H4M1</t>
  </si>
  <si>
    <t>K9H4M2</t>
  </si>
  <si>
    <t>K9H4M3</t>
  </si>
  <si>
    <t>K9H4M4</t>
  </si>
  <si>
    <t>K9H4M5</t>
  </si>
  <si>
    <t>K9H4M6</t>
  </si>
  <si>
    <t>K9H4M7</t>
  </si>
  <si>
    <t>K9H4M8</t>
  </si>
  <si>
    <t>K9H4M9</t>
  </si>
  <si>
    <t>K9H4N1</t>
  </si>
  <si>
    <t>K9H4N2</t>
  </si>
  <si>
    <t>K9H4N3</t>
  </si>
  <si>
    <t>K9H4N4</t>
  </si>
  <si>
    <t>K9H4N6</t>
  </si>
  <si>
    <t>K9H4N7</t>
  </si>
  <si>
    <t>K9H4N8</t>
  </si>
  <si>
    <t>K9H4N9</t>
  </si>
  <si>
    <t>K9H4P1</t>
  </si>
  <si>
    <t>K9H4P2</t>
  </si>
  <si>
    <t>K9H4P3</t>
  </si>
  <si>
    <t>K9H4P4</t>
  </si>
  <si>
    <t>K9H4P5</t>
  </si>
  <si>
    <t>K9H4P6</t>
  </si>
  <si>
    <t>K9H4P7</t>
  </si>
  <si>
    <t>K9H4P8</t>
  </si>
  <si>
    <t>K9H4R2</t>
  </si>
  <si>
    <t>K9H4R3</t>
  </si>
  <si>
    <t>K9H4R4</t>
  </si>
  <si>
    <t>K9H4R6</t>
  </si>
  <si>
    <t>K9H4R7</t>
  </si>
  <si>
    <t>K9H4R8</t>
  </si>
  <si>
    <t>K9H4R9</t>
  </si>
  <si>
    <t>K9H4S1</t>
  </si>
  <si>
    <t>K9H4S2</t>
  </si>
  <si>
    <t>K9H4S3</t>
  </si>
  <si>
    <t>K9H4S4</t>
  </si>
  <si>
    <t>K9H4S6</t>
  </si>
  <si>
    <t>K9H4T3</t>
  </si>
  <si>
    <t>K9H4T7</t>
  </si>
  <si>
    <t>K9H4T8</t>
  </si>
  <si>
    <t>K9H4T9</t>
  </si>
  <si>
    <t>K9H4V1</t>
  </si>
  <si>
    <t>K9H4V2</t>
  </si>
  <si>
    <t>K9H4V3</t>
  </si>
  <si>
    <t>K9H4V4</t>
  </si>
  <si>
    <t>K9H4V5</t>
  </si>
  <si>
    <t>K9H4V6</t>
  </si>
  <si>
    <t>K9H4V7</t>
  </si>
  <si>
    <t>K9H4V8</t>
  </si>
  <si>
    <t>K9H4V9</t>
  </si>
  <si>
    <t>K9H4W1</t>
  </si>
  <si>
    <t>K9H4W2</t>
  </si>
  <si>
    <t>K9H4W3</t>
  </si>
  <si>
    <t>K9H4W4</t>
  </si>
  <si>
    <t>K9H4W5</t>
  </si>
  <si>
    <t>K9H4W6</t>
  </si>
  <si>
    <t>K9H4W7</t>
  </si>
  <si>
    <t>K9H4W8</t>
  </si>
  <si>
    <t>K9H4W9</t>
  </si>
  <si>
    <t>K9H4X1</t>
  </si>
  <si>
    <t>K9H4X2</t>
  </si>
  <si>
    <t>K9H4X3</t>
  </si>
  <si>
    <t>K9H4X4</t>
  </si>
  <si>
    <t>K9H4X5</t>
  </si>
  <si>
    <t>K9H4X6</t>
  </si>
  <si>
    <t>K9H4X7</t>
  </si>
  <si>
    <t>K9H4X8</t>
  </si>
  <si>
    <t>K9H4X9</t>
  </si>
  <si>
    <t>K9H4Y1</t>
  </si>
  <si>
    <t>K9H4Y2</t>
  </si>
  <si>
    <t>K9H4Y3</t>
  </si>
  <si>
    <t>K9H4Y4</t>
  </si>
  <si>
    <t>K9H4Y5</t>
  </si>
  <si>
    <t>K9H4Y6</t>
  </si>
  <si>
    <t>K9H4Y7</t>
  </si>
  <si>
    <t>K9H4Z2</t>
  </si>
  <si>
    <t>K9H4Z4</t>
  </si>
  <si>
    <t>K9H4Z5</t>
  </si>
  <si>
    <t>K9H4Z6</t>
  </si>
  <si>
    <t>K9H4Z7</t>
  </si>
  <si>
    <t>K9H4Z8</t>
  </si>
  <si>
    <t>K9H4Z9</t>
  </si>
  <si>
    <t>K9H5A1</t>
  </si>
  <si>
    <t>K9H5A2</t>
  </si>
  <si>
    <t>K9H5A3</t>
  </si>
  <si>
    <t>K9H5A4</t>
  </si>
  <si>
    <t>K9H5A5</t>
  </si>
  <si>
    <t>K9H5A6</t>
  </si>
  <si>
    <t>K9H5A7</t>
  </si>
  <si>
    <t>K9H5B6</t>
  </si>
  <si>
    <t>K9H5B7</t>
  </si>
  <si>
    <t>K9H5B8</t>
  </si>
  <si>
    <t>K9H5B9</t>
  </si>
  <si>
    <t>K9H5C1</t>
  </si>
  <si>
    <t>K9H5C2</t>
  </si>
  <si>
    <t>K9H5C3</t>
  </si>
  <si>
    <t>K9H5C4</t>
  </si>
  <si>
    <t>K9H5C5</t>
  </si>
  <si>
    <t>K9H5C6</t>
  </si>
  <si>
    <t>K9H5E5</t>
  </si>
  <si>
    <t>K9H5E7</t>
  </si>
  <si>
    <t>K9H5E8</t>
  </si>
  <si>
    <t>K9H5E9</t>
  </si>
  <si>
    <t>K9H5G1</t>
  </si>
  <si>
    <t>K9H5G2</t>
  </si>
  <si>
    <t>K9H5G3</t>
  </si>
  <si>
    <t>K9H5G4</t>
  </si>
  <si>
    <t>K9H5G5</t>
  </si>
  <si>
    <t>K9H5G7</t>
  </si>
  <si>
    <t>K9H5G9</t>
  </si>
  <si>
    <t>K9H5H1</t>
  </si>
  <si>
    <t>K9H5H2</t>
  </si>
  <si>
    <t>K9H5H3</t>
  </si>
  <si>
    <t>K9H5J2</t>
  </si>
  <si>
    <t>K9H5J3</t>
  </si>
  <si>
    <t>K9H5J4</t>
  </si>
  <si>
    <t>K9H5J5</t>
  </si>
  <si>
    <t>K9H5J6</t>
  </si>
  <si>
    <t>K9H5K7</t>
  </si>
  <si>
    <t>K9H5K8</t>
  </si>
  <si>
    <t>K9H5L1</t>
  </si>
  <si>
    <t>K9H5L2</t>
  </si>
  <si>
    <t>K9H5L4</t>
  </si>
  <si>
    <t>K9H5L5</t>
  </si>
  <si>
    <t>K9H5L8</t>
  </si>
  <si>
    <t>K9H5M1</t>
  </si>
  <si>
    <t>K9H5P8</t>
  </si>
  <si>
    <t>K9H5P9</t>
  </si>
  <si>
    <t>K9H5R3</t>
  </si>
  <si>
    <t>K9H5S7</t>
  </si>
  <si>
    <t>K9H5S8</t>
  </si>
  <si>
    <t>K9H5V2</t>
  </si>
  <si>
    <t>K9H5V4</t>
  </si>
  <si>
    <t>K9H5V6</t>
  </si>
  <si>
    <t>K9H5X3</t>
  </si>
  <si>
    <t>K9H5X4</t>
  </si>
  <si>
    <t>K9H5X5</t>
  </si>
  <si>
    <t>K9H5X6</t>
  </si>
  <si>
    <t>K9H5X7</t>
  </si>
  <si>
    <t>K9H5X8</t>
  </si>
  <si>
    <t>K9H5X9</t>
  </si>
  <si>
    <t>K9H5Y1</t>
  </si>
  <si>
    <t>K9H5Y2</t>
  </si>
  <si>
    <t>K9H5Y3</t>
  </si>
  <si>
    <t>K9H5Y4</t>
  </si>
  <si>
    <t>K9H5Y6</t>
  </si>
  <si>
    <t>K9H5Y8</t>
  </si>
  <si>
    <t>K9H5Y9</t>
  </si>
  <si>
    <t>K9H5Z1</t>
  </si>
  <si>
    <t>K9H5Z2</t>
  </si>
  <si>
    <t>K9H5Z3</t>
  </si>
  <si>
    <t>K9H5Z4</t>
  </si>
  <si>
    <t>K9H5Z5</t>
  </si>
  <si>
    <t>K9H5Z6</t>
  </si>
  <si>
    <t>K9H5Z7</t>
  </si>
  <si>
    <t>K9H5Z8</t>
  </si>
  <si>
    <t>K9H5Z9</t>
  </si>
  <si>
    <t>K9H6A1</t>
  </si>
  <si>
    <t>K9H6A2</t>
  </si>
  <si>
    <t>K9H6A3</t>
  </si>
  <si>
    <t>K9H6A4</t>
  </si>
  <si>
    <t>K9H6A5</t>
  </si>
  <si>
    <t>K9H6A6</t>
  </si>
  <si>
    <t>K9H6A7</t>
  </si>
  <si>
    <t>K9H6A8</t>
  </si>
  <si>
    <t>K9H6A9</t>
  </si>
  <si>
    <t>K9H6B1</t>
  </si>
  <si>
    <t>K9H6B2</t>
  </si>
  <si>
    <t>K9H6B5</t>
  </si>
  <si>
    <t>K9H6B6</t>
  </si>
  <si>
    <t>K9H6B7</t>
  </si>
  <si>
    <t>K9H6H4</t>
  </si>
  <si>
    <t>K9H6H5</t>
  </si>
  <si>
    <t>K9H6H8</t>
  </si>
  <si>
    <t>K9H7C4</t>
  </si>
  <si>
    <t>K9H7C5</t>
  </si>
  <si>
    <t>K9H7C6</t>
  </si>
  <si>
    <t>K9H7C7</t>
  </si>
  <si>
    <t>K9H7C8</t>
  </si>
  <si>
    <t>K9H7C9</t>
  </si>
  <si>
    <t>K9H7E1</t>
  </si>
  <si>
    <t>K9H7E5</t>
  </si>
  <si>
    <t>K9H7E7</t>
  </si>
  <si>
    <t>K9H7E8</t>
  </si>
  <si>
    <t>K9H7E9</t>
  </si>
  <si>
    <t>K9H7G2</t>
  </si>
  <si>
    <t>K9H7G3</t>
  </si>
  <si>
    <t>K9H7G5</t>
  </si>
  <si>
    <t>K9H7G6</t>
  </si>
  <si>
    <t>K9H7G7</t>
  </si>
  <si>
    <t>K9H7G9</t>
  </si>
  <si>
    <t>K9H7H1</t>
  </si>
  <si>
    <t>K9H7H2</t>
  </si>
  <si>
    <t>K9H7H4</t>
  </si>
  <si>
    <t>K9H7J3</t>
  </si>
  <si>
    <t>K9H7J7</t>
  </si>
  <si>
    <t>K9H7J8</t>
  </si>
  <si>
    <t>K9H7J9</t>
  </si>
  <si>
    <t>K9H7K1</t>
  </si>
  <si>
    <t>K9H7K2</t>
  </si>
  <si>
    <t>K9H7K3</t>
  </si>
  <si>
    <t>K9H7K5</t>
  </si>
  <si>
    <t>K9H7K6</t>
  </si>
  <si>
    <t>K9H7K7</t>
  </si>
  <si>
    <t>K9H7K8</t>
  </si>
  <si>
    <t>K9H7K9</t>
  </si>
  <si>
    <t>K9H7L1</t>
  </si>
  <si>
    <t>K9H7L2</t>
  </si>
  <si>
    <t>K9H7L3</t>
  </si>
  <si>
    <t>K9H7L4</t>
  </si>
  <si>
    <t>K9H7L5</t>
  </si>
  <si>
    <t>K9H7M2</t>
  </si>
  <si>
    <t>K9H7M3</t>
  </si>
  <si>
    <t>K9H7M4</t>
  </si>
  <si>
    <t>K9H7M5</t>
  </si>
  <si>
    <t>K9H7N4</t>
  </si>
  <si>
    <t>K9H7N6</t>
  </si>
  <si>
    <t>K9H7N9</t>
  </si>
  <si>
    <t>K9H7P1</t>
  </si>
  <si>
    <t>K9H7P4</t>
  </si>
  <si>
    <t>K9H7P5</t>
  </si>
  <si>
    <t>K9H7R1</t>
  </si>
  <si>
    <t>K9H7R2</t>
  </si>
  <si>
    <t>K9H7R4</t>
  </si>
  <si>
    <t>K9H7R5</t>
  </si>
  <si>
    <t>K9H7R9</t>
  </si>
  <si>
    <t>K9H7S1</t>
  </si>
  <si>
    <t>K9H7S5</t>
  </si>
  <si>
    <t>K9H7T1</t>
  </si>
  <si>
    <t>K9J0A2</t>
  </si>
  <si>
    <t>K9J0A4</t>
  </si>
  <si>
    <t>K9J0A5</t>
  </si>
  <si>
    <t>K9J0A7</t>
  </si>
  <si>
    <t>K9J0A8</t>
  </si>
  <si>
    <t>K9J0B2</t>
  </si>
  <si>
    <t>K9J0B4</t>
  </si>
  <si>
    <t>K9J0B5</t>
  </si>
  <si>
    <t>K9J0B6</t>
  </si>
  <si>
    <t>K9J0B8</t>
  </si>
  <si>
    <t>K9J0C1</t>
  </si>
  <si>
    <t>K9J1B7</t>
  </si>
  <si>
    <t>K9J1C8</t>
  </si>
  <si>
    <t>K9J1C9</t>
  </si>
  <si>
    <t>K9J1E5</t>
  </si>
  <si>
    <t>K9J1E6</t>
  </si>
  <si>
    <t>K9J1E8</t>
  </si>
  <si>
    <t>K9J1G4</t>
  </si>
  <si>
    <t>K9J1H8</t>
  </si>
  <si>
    <t>K9J1J1</t>
  </si>
  <si>
    <t>K9J1J2</t>
  </si>
  <si>
    <t>K9J1J3</t>
  </si>
  <si>
    <t>K9J1K8</t>
  </si>
  <si>
    <t>K9J1K9</t>
  </si>
  <si>
    <t>K9J1P4</t>
  </si>
  <si>
    <t>K9J1P5</t>
  </si>
  <si>
    <t>K9J1P6</t>
  </si>
  <si>
    <t>K9J1P7</t>
  </si>
  <si>
    <t>K9J1P8</t>
  </si>
  <si>
    <t>K9J1P9</t>
  </si>
  <si>
    <t>K9J1R1</t>
  </si>
  <si>
    <t>K9J1R2</t>
  </si>
  <si>
    <t>K9J1R3</t>
  </si>
  <si>
    <t>K9J1R4</t>
  </si>
  <si>
    <t>K9J1R5</t>
  </si>
  <si>
    <t>K9J1R6</t>
  </si>
  <si>
    <t>K9J1R7</t>
  </si>
  <si>
    <t>K9J1R8</t>
  </si>
  <si>
    <t>K9J1R9</t>
  </si>
  <si>
    <t>K9J1S1</t>
  </si>
  <si>
    <t>K9J1S2</t>
  </si>
  <si>
    <t>K9J1S3</t>
  </si>
  <si>
    <t>K9J1S4</t>
  </si>
  <si>
    <t>K9J1S5</t>
  </si>
  <si>
    <t>K9J1S6</t>
  </si>
  <si>
    <t>K9J1S7</t>
  </si>
  <si>
    <t>K9J1S8</t>
  </si>
  <si>
    <t>K9J1S9</t>
  </si>
  <si>
    <t>K9J1T1</t>
  </si>
  <si>
    <t>K9J1T2</t>
  </si>
  <si>
    <t>K9J1T3</t>
  </si>
  <si>
    <t>K9J1T4</t>
  </si>
  <si>
    <t>K9J1T5</t>
  </si>
  <si>
    <t>K9J1T6</t>
  </si>
  <si>
    <t>K9J1T7</t>
  </si>
  <si>
    <t>K9J1T8</t>
  </si>
  <si>
    <t>K9J1T9</t>
  </si>
  <si>
    <t>K9J1V1</t>
  </si>
  <si>
    <t>K9J1V2</t>
  </si>
  <si>
    <t>K9J1V3</t>
  </si>
  <si>
    <t>K9J1V4</t>
  </si>
  <si>
    <t>K9J1V5</t>
  </si>
  <si>
    <t>K9J1V6</t>
  </si>
  <si>
    <t>K9J1V7</t>
  </si>
  <si>
    <t>K9J1V8</t>
  </si>
  <si>
    <t>K9J1V9</t>
  </si>
  <si>
    <t>K9J1W1</t>
  </si>
  <si>
    <t>K9J1W2</t>
  </si>
  <si>
    <t>K9J1W3</t>
  </si>
  <si>
    <t>K9J1W4</t>
  </si>
  <si>
    <t>K9J1W5</t>
  </si>
  <si>
    <t>K9J1W6</t>
  </si>
  <si>
    <t>K9J1W7</t>
  </si>
  <si>
    <t>K9J1W8</t>
  </si>
  <si>
    <t>K9J1W9</t>
  </si>
  <si>
    <t>K9J1X1</t>
  </si>
  <si>
    <t>K9J1X2</t>
  </si>
  <si>
    <t>K9J1X3</t>
  </si>
  <si>
    <t>K9J1X4</t>
  </si>
  <si>
    <t>K9J1X5</t>
  </si>
  <si>
    <t>K9J1X6</t>
  </si>
  <si>
    <t>K9J1X7</t>
  </si>
  <si>
    <t>K9J1X8</t>
  </si>
  <si>
    <t>K9J1X9</t>
  </si>
  <si>
    <t>K9J1Y1</t>
  </si>
  <si>
    <t>K9J1Y2</t>
  </si>
  <si>
    <t>K9J1Y3</t>
  </si>
  <si>
    <t>K9J1Y4</t>
  </si>
  <si>
    <t>K9J1Y5</t>
  </si>
  <si>
    <t>K9J1Y6</t>
  </si>
  <si>
    <t>K9J1Y7</t>
  </si>
  <si>
    <t>K9J1Y8</t>
  </si>
  <si>
    <t>K9J1Y9</t>
  </si>
  <si>
    <t>K9J1Z1</t>
  </si>
  <si>
    <t>K9J1Z2</t>
  </si>
  <si>
    <t>K9J1Z3</t>
  </si>
  <si>
    <t>K9J1Z4</t>
  </si>
  <si>
    <t>K9J1Z5</t>
  </si>
  <si>
    <t>K9J1Z6</t>
  </si>
  <si>
    <t>K9J1Z7</t>
  </si>
  <si>
    <t>K9J2A3</t>
  </si>
  <si>
    <t>K9J2A4</t>
  </si>
  <si>
    <t>K9J2A5</t>
  </si>
  <si>
    <t>K9J2A6</t>
  </si>
  <si>
    <t>K9J2A7</t>
  </si>
  <si>
    <t>K9J2A8</t>
  </si>
  <si>
    <t>K9J2A9</t>
  </si>
  <si>
    <t>K9J2B1</t>
  </si>
  <si>
    <t>K9J2B2</t>
  </si>
  <si>
    <t>K9J2B3</t>
  </si>
  <si>
    <t>K9J2B4</t>
  </si>
  <si>
    <t>K9J2B5</t>
  </si>
  <si>
    <t>K9J2B6</t>
  </si>
  <si>
    <t>K9J2B7</t>
  </si>
  <si>
    <t>K9J2B8</t>
  </si>
  <si>
    <t>K9J2B9</t>
  </si>
  <si>
    <t>K9J2C1</t>
  </si>
  <si>
    <t>K9J2C2</t>
  </si>
  <si>
    <t>K9J2C3</t>
  </si>
  <si>
    <t>K9J2C4</t>
  </si>
  <si>
    <t>K9J2C5</t>
  </si>
  <si>
    <t>K9J2C6</t>
  </si>
  <si>
    <t>K9J2C7</t>
  </si>
  <si>
    <t>K9J2C8</t>
  </si>
  <si>
    <t>K9J2C9</t>
  </si>
  <si>
    <t>K9J2E1</t>
  </si>
  <si>
    <t>K9J2E2</t>
  </si>
  <si>
    <t>K9J2E3</t>
  </si>
  <si>
    <t>K9J2E5</t>
  </si>
  <si>
    <t>K9J2E6</t>
  </si>
  <si>
    <t>K9J2E7</t>
  </si>
  <si>
    <t>K9J2G1</t>
  </si>
  <si>
    <t>K9J2G2</t>
  </si>
  <si>
    <t>K9J2G3</t>
  </si>
  <si>
    <t>K9J2G4</t>
  </si>
  <si>
    <t>K9J2G5</t>
  </si>
  <si>
    <t>K9J2G7</t>
  </si>
  <si>
    <t>K9J2G8</t>
  </si>
  <si>
    <t>K9J2G9</t>
  </si>
  <si>
    <t>K9J2H1</t>
  </si>
  <si>
    <t>K9J2H2</t>
  </si>
  <si>
    <t>K9J2H3</t>
  </si>
  <si>
    <t>K9J2H4</t>
  </si>
  <si>
    <t>K9J2H5</t>
  </si>
  <si>
    <t>K9J2H6</t>
  </si>
  <si>
    <t>K9J2H9</t>
  </si>
  <si>
    <t>K9J2J1</t>
  </si>
  <si>
    <t>K9J2J2</t>
  </si>
  <si>
    <t>K9J2J3</t>
  </si>
  <si>
    <t>K9J2J4</t>
  </si>
  <si>
    <t>K9J2J5</t>
  </si>
  <si>
    <t>K9J2J6</t>
  </si>
  <si>
    <t>K9J2J7</t>
  </si>
  <si>
    <t>K9J2J8</t>
  </si>
  <si>
    <t>K9J2J9</t>
  </si>
  <si>
    <t>K9J2K1</t>
  </si>
  <si>
    <t>K9J2K2</t>
  </si>
  <si>
    <t>K9J2K3</t>
  </si>
  <si>
    <t>K9J2K4</t>
  </si>
  <si>
    <t>K9J2K5</t>
  </si>
  <si>
    <t>K9J2K6</t>
  </si>
  <si>
    <t>K9J2K7</t>
  </si>
  <si>
    <t>K9J2K8</t>
  </si>
  <si>
    <t>K9J2K9</t>
  </si>
  <si>
    <t>K9J2L1</t>
  </si>
  <si>
    <t>K9J2L2</t>
  </si>
  <si>
    <t>K9J2L3</t>
  </si>
  <si>
    <t>K9J2L4</t>
  </si>
  <si>
    <t>K9J2L5</t>
  </si>
  <si>
    <t>K9J2L6</t>
  </si>
  <si>
    <t>K9J2L7</t>
  </si>
  <si>
    <t>K9J2L8</t>
  </si>
  <si>
    <t>K9J2M1</t>
  </si>
  <si>
    <t>K9J2M2</t>
  </si>
  <si>
    <t>K9J2M3</t>
  </si>
  <si>
    <t>K9J2M4</t>
  </si>
  <si>
    <t>K9J2M5</t>
  </si>
  <si>
    <t>K9J2M6</t>
  </si>
  <si>
    <t>K9J2M7</t>
  </si>
  <si>
    <t>K9J2M8</t>
  </si>
  <si>
    <t>K9J2M9</t>
  </si>
  <si>
    <t>K9J2N1</t>
  </si>
  <si>
    <t>K9J2N2</t>
  </si>
  <si>
    <t>K9J2N3</t>
  </si>
  <si>
    <t>K9J2N4</t>
  </si>
  <si>
    <t>K9J2N5</t>
  </si>
  <si>
    <t>K9J2N6</t>
  </si>
  <si>
    <t>K9J2N7</t>
  </si>
  <si>
    <t>K9J2N8</t>
  </si>
  <si>
    <t>K9J2N9</t>
  </si>
  <si>
    <t>K9J2P1</t>
  </si>
  <si>
    <t>K9J2P2</t>
  </si>
  <si>
    <t>K9J2P3</t>
  </si>
  <si>
    <t>K9J2P4</t>
  </si>
  <si>
    <t>K9J2P5</t>
  </si>
  <si>
    <t>K9J2P8</t>
  </si>
  <si>
    <t>K9J2R8</t>
  </si>
  <si>
    <t>K9J2R9</t>
  </si>
  <si>
    <t>K9J2S1</t>
  </si>
  <si>
    <t>K9J2S2</t>
  </si>
  <si>
    <t>K9J2S3</t>
  </si>
  <si>
    <t>K9J2S4</t>
  </si>
  <si>
    <t>K9J2S5</t>
  </si>
  <si>
    <t>K9J2S6</t>
  </si>
  <si>
    <t>K9J2S7</t>
  </si>
  <si>
    <t>K9J2S8</t>
  </si>
  <si>
    <t>K9J2S9</t>
  </si>
  <si>
    <t>K9J2T1</t>
  </si>
  <si>
    <t>K9J2T2</t>
  </si>
  <si>
    <t>K9J2T3</t>
  </si>
  <si>
    <t>K9J2T4</t>
  </si>
  <si>
    <t>K9J2T6</t>
  </si>
  <si>
    <t>K9J2T7</t>
  </si>
  <si>
    <t>K9J2T8</t>
  </si>
  <si>
    <t>K9J2V1</t>
  </si>
  <si>
    <t>K9J2V2</t>
  </si>
  <si>
    <t>K9J2V3</t>
  </si>
  <si>
    <t>K9J2V4</t>
  </si>
  <si>
    <t>K9J2V5</t>
  </si>
  <si>
    <t>K9J2V6</t>
  </si>
  <si>
    <t>K9J2V7</t>
  </si>
  <si>
    <t>K9J2V8</t>
  </si>
  <si>
    <t>K9J2V9</t>
  </si>
  <si>
    <t>K9J2W1</t>
  </si>
  <si>
    <t>K9J2W2</t>
  </si>
  <si>
    <t>K9J2W3</t>
  </si>
  <si>
    <t>K9J2X7</t>
  </si>
  <si>
    <t>K9J2X8</t>
  </si>
  <si>
    <t>K9J2X9</t>
  </si>
  <si>
    <t>K9J2Y1</t>
  </si>
  <si>
    <t>K9J2Y2</t>
  </si>
  <si>
    <t>K9J2Y3</t>
  </si>
  <si>
    <t>K9J2Y4</t>
  </si>
  <si>
    <t>K9J2Y5</t>
  </si>
  <si>
    <t>K9J2Y6</t>
  </si>
  <si>
    <t>K9J2Y7</t>
  </si>
  <si>
    <t>K9J2Y8</t>
  </si>
  <si>
    <t>K9J2Y9</t>
  </si>
  <si>
    <t>K9J2Z1</t>
  </si>
  <si>
    <t>K9J2Z2</t>
  </si>
  <si>
    <t>K9J2Z3</t>
  </si>
  <si>
    <t>K9J2Z4</t>
  </si>
  <si>
    <t>K9J2Z5</t>
  </si>
  <si>
    <t>K9J2Z6</t>
  </si>
  <si>
    <t>K9J2Z7</t>
  </si>
  <si>
    <t>K9J2Z8</t>
  </si>
  <si>
    <t>K9J2Z9</t>
  </si>
  <si>
    <t>K9J3A1</t>
  </si>
  <si>
    <t>K9J3A2</t>
  </si>
  <si>
    <t>K9J3A3</t>
  </si>
  <si>
    <t>K9J3A4</t>
  </si>
  <si>
    <t>K9J3A5</t>
  </si>
  <si>
    <t>K9J3A6</t>
  </si>
  <si>
    <t>K9J3A7</t>
  </si>
  <si>
    <t>K9J3A8</t>
  </si>
  <si>
    <t>K9J3A9</t>
  </si>
  <si>
    <t>K9J3B1</t>
  </si>
  <si>
    <t>K9J3B2</t>
  </si>
  <si>
    <t>K9J3B3</t>
  </si>
  <si>
    <t>K9J3B4</t>
  </si>
  <si>
    <t>K9J3B5</t>
  </si>
  <si>
    <t>K9J3B6</t>
  </si>
  <si>
    <t>K9J3B7</t>
  </si>
  <si>
    <t>K9J3B8</t>
  </si>
  <si>
    <t>K9J3B9</t>
  </si>
  <si>
    <t>K9J3C1</t>
  </si>
  <si>
    <t>K9J3C2</t>
  </si>
  <si>
    <t>K9J3C3</t>
  </si>
  <si>
    <t>K9J3C4</t>
  </si>
  <si>
    <t>K9J3C6</t>
  </si>
  <si>
    <t>K9J3C7</t>
  </si>
  <si>
    <t>K9J3C8</t>
  </si>
  <si>
    <t>K9J3C9</t>
  </si>
  <si>
    <t>K9J3E1</t>
  </si>
  <si>
    <t>K9J3E2</t>
  </si>
  <si>
    <t>K9J3E3</t>
  </si>
  <si>
    <t>K9J3E4</t>
  </si>
  <si>
    <t>K9J3E5</t>
  </si>
  <si>
    <t>K9J3E6</t>
  </si>
  <si>
    <t>K9J3E7</t>
  </si>
  <si>
    <t>K9J3E9</t>
  </si>
  <si>
    <t>K9J3G2</t>
  </si>
  <si>
    <t>K9J3G3</t>
  </si>
  <si>
    <t>K9J3G5</t>
  </si>
  <si>
    <t>K9J3G6</t>
  </si>
  <si>
    <t>K9J3G7</t>
  </si>
  <si>
    <t>K9J3G8</t>
  </si>
  <si>
    <t>K9J3G9</t>
  </si>
  <si>
    <t>K9J3H1</t>
  </si>
  <si>
    <t>K9J3H2</t>
  </si>
  <si>
    <t>K9J3H3</t>
  </si>
  <si>
    <t>K9J3H5</t>
  </si>
  <si>
    <t>K9J3H6</t>
  </si>
  <si>
    <t>K9J3H7</t>
  </si>
  <si>
    <t>K9J3H8</t>
  </si>
  <si>
    <t>K9J3H9</t>
  </si>
  <si>
    <t>K9J3J1</t>
  </si>
  <si>
    <t>K9J3J2</t>
  </si>
  <si>
    <t>K9J3J3</t>
  </si>
  <si>
    <t>K9J3J4</t>
  </si>
  <si>
    <t>K9J3J5</t>
  </si>
  <si>
    <t>K9J3J6</t>
  </si>
  <si>
    <t>K9J3J7</t>
  </si>
  <si>
    <t>K9J3J8</t>
  </si>
  <si>
    <t>K9J3K1</t>
  </si>
  <si>
    <t>K9J3K2</t>
  </si>
  <si>
    <t>K9J3K3</t>
  </si>
  <si>
    <t>K9J3K4</t>
  </si>
  <si>
    <t>K9J3K5</t>
  </si>
  <si>
    <t>K9J3K6</t>
  </si>
  <si>
    <t>K9J3K7</t>
  </si>
  <si>
    <t>K9J3K8</t>
  </si>
  <si>
    <t>K9J3K9</t>
  </si>
  <si>
    <t>K9J3L2</t>
  </si>
  <si>
    <t>K9J3L3</t>
  </si>
  <si>
    <t>K9J3L4</t>
  </si>
  <si>
    <t>K9J3L5</t>
  </si>
  <si>
    <t>K9J3L6</t>
  </si>
  <si>
    <t>K9J3L8</t>
  </si>
  <si>
    <t>K9J3L9</t>
  </si>
  <si>
    <t>K9J3M1</t>
  </si>
  <si>
    <t>K9J3M2</t>
  </si>
  <si>
    <t>K9J3M3</t>
  </si>
  <si>
    <t>K9J3M4</t>
  </si>
  <si>
    <t>K9J3M5</t>
  </si>
  <si>
    <t>K9J3M6</t>
  </si>
  <si>
    <t>K9J3M7</t>
  </si>
  <si>
    <t>K9J3M8</t>
  </si>
  <si>
    <t>K9J3M9</t>
  </si>
  <si>
    <t>K9J3N1</t>
  </si>
  <si>
    <t>K9J3N2</t>
  </si>
  <si>
    <t>K9J3N3</t>
  </si>
  <si>
    <t>K9J3N4</t>
  </si>
  <si>
    <t>K9J3N5</t>
  </si>
  <si>
    <t>K9J3N6</t>
  </si>
  <si>
    <t>K9J3N7</t>
  </si>
  <si>
    <t>K9J3N8</t>
  </si>
  <si>
    <t>K9J3N9</t>
  </si>
  <si>
    <t>K9J3P1</t>
  </si>
  <si>
    <t>K9J3P2</t>
  </si>
  <si>
    <t>K9J3P3</t>
  </si>
  <si>
    <t>K9J3P4</t>
  </si>
  <si>
    <t>K9J3P5</t>
  </si>
  <si>
    <t>K9J3P6</t>
  </si>
  <si>
    <t>K9J3P7</t>
  </si>
  <si>
    <t>K9J3P8</t>
  </si>
  <si>
    <t>K9J3P9</t>
  </si>
  <si>
    <t>K9J3R1</t>
  </si>
  <si>
    <t>K9J3R2</t>
  </si>
  <si>
    <t>K9J3R3</t>
  </si>
  <si>
    <t>K9J3R4</t>
  </si>
  <si>
    <t>K9J3R5</t>
  </si>
  <si>
    <t>K9J3R6</t>
  </si>
  <si>
    <t>K9J3R7</t>
  </si>
  <si>
    <t>K9J3R8</t>
  </si>
  <si>
    <t>K9J3R9</t>
  </si>
  <si>
    <t>K9J3S1</t>
  </si>
  <si>
    <t>K9J3S2</t>
  </si>
  <si>
    <t>K9J3S3</t>
  </si>
  <si>
    <t>K9J3S4</t>
  </si>
  <si>
    <t>K9J3S5</t>
  </si>
  <si>
    <t>K9J3S6</t>
  </si>
  <si>
    <t>K9J3S7</t>
  </si>
  <si>
    <t>K9J3S8</t>
  </si>
  <si>
    <t>K9J3S9</t>
  </si>
  <si>
    <t>K9J3T1</t>
  </si>
  <si>
    <t>K9J3T2</t>
  </si>
  <si>
    <t>K9J3T3</t>
  </si>
  <si>
    <t>K9J3T4</t>
  </si>
  <si>
    <t>K9J3T5</t>
  </si>
  <si>
    <t>K9J3T6</t>
  </si>
  <si>
    <t>K9J3T7</t>
  </si>
  <si>
    <t>K9J3T8</t>
  </si>
  <si>
    <t>K9J3T9</t>
  </si>
  <si>
    <t>K9J3V1</t>
  </si>
  <si>
    <t>K9J3V2</t>
  </si>
  <si>
    <t>K9J3V3</t>
  </si>
  <si>
    <t>K9J3V4</t>
  </si>
  <si>
    <t>K9J3V5</t>
  </si>
  <si>
    <t>K9J3V7</t>
  </si>
  <si>
    <t>K9J3V8</t>
  </si>
  <si>
    <t>K9J3V9</t>
  </si>
  <si>
    <t>K9J3W1</t>
  </si>
  <si>
    <t>K9J3W2</t>
  </si>
  <si>
    <t>K9J3W3</t>
  </si>
  <si>
    <t>K9J3W4</t>
  </si>
  <si>
    <t>K9J3W5</t>
  </si>
  <si>
    <t>K9J3W6</t>
  </si>
  <si>
    <t>K9J3W7</t>
  </si>
  <si>
    <t>K9J3W8</t>
  </si>
  <si>
    <t>K9J3W9</t>
  </si>
  <si>
    <t>K9J3X1</t>
  </si>
  <si>
    <t>K9J3X2</t>
  </si>
  <si>
    <t>K9J3X3</t>
  </si>
  <si>
    <t>K9J3X4</t>
  </si>
  <si>
    <t>K9J3X5</t>
  </si>
  <si>
    <t>K9J3X6</t>
  </si>
  <si>
    <t>K9J3X7</t>
  </si>
  <si>
    <t>K9J3X8</t>
  </si>
  <si>
    <t>K9J3X9</t>
  </si>
  <si>
    <t>K9J3Y1</t>
  </si>
  <si>
    <t>K9J3Y2</t>
  </si>
  <si>
    <t>K9J3Y3</t>
  </si>
  <si>
    <t>K9J3Y4</t>
  </si>
  <si>
    <t>K9J3Y5</t>
  </si>
  <si>
    <t>K9J3Y6</t>
  </si>
  <si>
    <t>K9J3Y7</t>
  </si>
  <si>
    <t>K9J3Y8</t>
  </si>
  <si>
    <t>K9J3Y9</t>
  </si>
  <si>
    <t>K9J3Z1</t>
  </si>
  <si>
    <t>K9J3Z2</t>
  </si>
  <si>
    <t>K9J3Z3</t>
  </si>
  <si>
    <t>K9J3Z4</t>
  </si>
  <si>
    <t>K9J3Z5</t>
  </si>
  <si>
    <t>K9J3Z6</t>
  </si>
  <si>
    <t>K9J3Z7</t>
  </si>
  <si>
    <t>K9J3Z8</t>
  </si>
  <si>
    <t>K9J3Z9</t>
  </si>
  <si>
    <t>K9J4A1</t>
  </si>
  <si>
    <t>K9J4A2</t>
  </si>
  <si>
    <t>K9J4A3</t>
  </si>
  <si>
    <t>K9J4A4</t>
  </si>
  <si>
    <t>K9J4A5</t>
  </si>
  <si>
    <t>K9J4A6</t>
  </si>
  <si>
    <t>K9J4A7</t>
  </si>
  <si>
    <t>K9J4A8</t>
  </si>
  <si>
    <t>K9J4A9</t>
  </si>
  <si>
    <t>K9J4B1</t>
  </si>
  <si>
    <t>K9J4B2</t>
  </si>
  <si>
    <t>K9J4B3</t>
  </si>
  <si>
    <t>K9J4B4</t>
  </si>
  <si>
    <t>K9J4B5</t>
  </si>
  <si>
    <t>K9J4B6</t>
  </si>
  <si>
    <t>K9J4B7</t>
  </si>
  <si>
    <t>K9J4B8</t>
  </si>
  <si>
    <t>K9J4B9</t>
  </si>
  <si>
    <t>K9J4C1</t>
  </si>
  <si>
    <t>K9J4C2</t>
  </si>
  <si>
    <t>K9J4C3</t>
  </si>
  <si>
    <t>K9J4C4</t>
  </si>
  <si>
    <t>K9J4C5</t>
  </si>
  <si>
    <t>K9J4C6</t>
  </si>
  <si>
    <t>K9J4C7</t>
  </si>
  <si>
    <t>K9J4C8</t>
  </si>
  <si>
    <t>K9J4C9</t>
  </si>
  <si>
    <t>K9J4E1</t>
  </si>
  <si>
    <t>K9J4E2</t>
  </si>
  <si>
    <t>K9J4E3</t>
  </si>
  <si>
    <t>K9J4E4</t>
  </si>
  <si>
    <t>K9J4E5</t>
  </si>
  <si>
    <t>K9J4E6</t>
  </si>
  <si>
    <t>K9J4E7</t>
  </si>
  <si>
    <t>K9J4E8</t>
  </si>
  <si>
    <t>K9J4E9</t>
  </si>
  <si>
    <t>K9J4G1</t>
  </si>
  <si>
    <t>K9J4G2</t>
  </si>
  <si>
    <t>K9J4G3</t>
  </si>
  <si>
    <t>K9J4G4</t>
  </si>
  <si>
    <t>K9J4G5</t>
  </si>
  <si>
    <t>K9J4G6</t>
  </si>
  <si>
    <t>K9J4G7</t>
  </si>
  <si>
    <t>K9J4G8</t>
  </si>
  <si>
    <t>K9J4G9</t>
  </si>
  <si>
    <t>K9J4H1</t>
  </si>
  <si>
    <t>K9J4H2</t>
  </si>
  <si>
    <t>K9J4H3</t>
  </si>
  <si>
    <t>K9J4H4</t>
  </si>
  <si>
    <t>K9J4H5</t>
  </si>
  <si>
    <t>K9J4H6</t>
  </si>
  <si>
    <t>K9J4H7</t>
  </si>
  <si>
    <t>K9J4J1</t>
  </si>
  <si>
    <t>K9J4J2</t>
  </si>
  <si>
    <t>K9J4J3</t>
  </si>
  <si>
    <t>K9J4J4</t>
  </si>
  <si>
    <t>K9J4J5</t>
  </si>
  <si>
    <t>K9J4J6</t>
  </si>
  <si>
    <t>K9J4J7</t>
  </si>
  <si>
    <t>K9J4L1</t>
  </si>
  <si>
    <t>K9J4L2</t>
  </si>
  <si>
    <t>K9J4L3</t>
  </si>
  <si>
    <t>K9J4L4</t>
  </si>
  <si>
    <t>K9J4L5</t>
  </si>
  <si>
    <t>K9J4L6</t>
  </si>
  <si>
    <t>K9J4L7</t>
  </si>
  <si>
    <t>K9J4L8</t>
  </si>
  <si>
    <t>K9J4M1</t>
  </si>
  <si>
    <t>K9J4M4</t>
  </si>
  <si>
    <t>K9J4M6</t>
  </si>
  <si>
    <t>K9J4M8</t>
  </si>
  <si>
    <t>K9J4M9</t>
  </si>
  <si>
    <t>K9J4N5</t>
  </si>
  <si>
    <t>K9J4N6</t>
  </si>
  <si>
    <t>K9J4N7</t>
  </si>
  <si>
    <t>K9J4P2</t>
  </si>
  <si>
    <t>K9J4P3</t>
  </si>
  <si>
    <t>K9J4P4</t>
  </si>
  <si>
    <t>K9J4P5</t>
  </si>
  <si>
    <t>K9J4P6</t>
  </si>
  <si>
    <t>K9J4P7</t>
  </si>
  <si>
    <t>K9J4P8</t>
  </si>
  <si>
    <t>K9J4P9</t>
  </si>
  <si>
    <t>K9J4R1</t>
  </si>
  <si>
    <t>K9J4R2</t>
  </si>
  <si>
    <t>K9J4R3</t>
  </si>
  <si>
    <t>K9J4R4</t>
  </si>
  <si>
    <t>K9J4R5</t>
  </si>
  <si>
    <t>K9J4R6</t>
  </si>
  <si>
    <t>K9J4R7</t>
  </si>
  <si>
    <t>K9J4R8</t>
  </si>
  <si>
    <t>K9J4R9</t>
  </si>
  <si>
    <t>K9J4Z3</t>
  </si>
  <si>
    <t>K9J4Z4</t>
  </si>
  <si>
    <t>K9J4Z5</t>
  </si>
  <si>
    <t>K9J4Z6</t>
  </si>
  <si>
    <t>K9J4Z7</t>
  </si>
  <si>
    <t>K9J4Z8</t>
  </si>
  <si>
    <t>K9J4Z9</t>
  </si>
  <si>
    <t>K9J5A1</t>
  </si>
  <si>
    <t>K9J5A2</t>
  </si>
  <si>
    <t>K9J5A3</t>
  </si>
  <si>
    <t>K9J5A4</t>
  </si>
  <si>
    <t>K9J5A5</t>
  </si>
  <si>
    <t>K9J5A6</t>
  </si>
  <si>
    <t>K9J5A7</t>
  </si>
  <si>
    <t>K9J5A8</t>
  </si>
  <si>
    <t>K9J5A9</t>
  </si>
  <si>
    <t>K9J5B1</t>
  </si>
  <si>
    <t>K9J5B2</t>
  </si>
  <si>
    <t>K9J5B3</t>
  </si>
  <si>
    <t>K9J5B4</t>
  </si>
  <si>
    <t>K9J5B5</t>
  </si>
  <si>
    <t>K9J5B6</t>
  </si>
  <si>
    <t>K9J5B7</t>
  </si>
  <si>
    <t>K9J5B8</t>
  </si>
  <si>
    <t>K9J5B9</t>
  </si>
  <si>
    <t>K9J5C1</t>
  </si>
  <si>
    <t>K9J5C2</t>
  </si>
  <si>
    <t>K9J5C3</t>
  </si>
  <si>
    <t>K9J5C4</t>
  </si>
  <si>
    <t>K9J5C5</t>
  </si>
  <si>
    <t>K9J5C6</t>
  </si>
  <si>
    <t>K9J5C7</t>
  </si>
  <si>
    <t>K9J5C8</t>
  </si>
  <si>
    <t>K9J5C9</t>
  </si>
  <si>
    <t>K9J5E1</t>
  </si>
  <si>
    <t>K9J5E2</t>
  </si>
  <si>
    <t>K9J5E3</t>
  </si>
  <si>
    <t>K9J5E4</t>
  </si>
  <si>
    <t>K9J5E5</t>
  </si>
  <si>
    <t>K9J5E6</t>
  </si>
  <si>
    <t>K9J5E7</t>
  </si>
  <si>
    <t>K9J5E8</t>
  </si>
  <si>
    <t>K9J5E9</t>
  </si>
  <si>
    <t>K9J5G1</t>
  </si>
  <si>
    <t>K9J5G2</t>
  </si>
  <si>
    <t>K9J5G3</t>
  </si>
  <si>
    <t>K9J5G4</t>
  </si>
  <si>
    <t>K9J5G5</t>
  </si>
  <si>
    <t>K9J5G7</t>
  </si>
  <si>
    <t>K9J5H5</t>
  </si>
  <si>
    <t>K9J5H6</t>
  </si>
  <si>
    <t>K9J5H7</t>
  </si>
  <si>
    <t>K9J5H8</t>
  </si>
  <si>
    <t>K9J5H9</t>
  </si>
  <si>
    <t>K9J5J1</t>
  </si>
  <si>
    <t>K9J5J2</t>
  </si>
  <si>
    <t>K9J5J3</t>
  </si>
  <si>
    <t>K9J5J4</t>
  </si>
  <si>
    <t>K9J5J5</t>
  </si>
  <si>
    <t>K9J5J6</t>
  </si>
  <si>
    <t>K9J5J7</t>
  </si>
  <si>
    <t>K9J5J8</t>
  </si>
  <si>
    <t>K9J5J9</t>
  </si>
  <si>
    <t>K9J5K1</t>
  </si>
  <si>
    <t>K9J5K2</t>
  </si>
  <si>
    <t>K9J5K3</t>
  </si>
  <si>
    <t>K9J5K4</t>
  </si>
  <si>
    <t>K9J5K5</t>
  </si>
  <si>
    <t>K9J5K7</t>
  </si>
  <si>
    <t>K9J5L1</t>
  </si>
  <si>
    <t>K9J5L3</t>
  </si>
  <si>
    <t>K9J5L4</t>
  </si>
  <si>
    <t>K9J5L5</t>
  </si>
  <si>
    <t>K9J5L6</t>
  </si>
  <si>
    <t>K9J5L7</t>
  </si>
  <si>
    <t>K9J5N8</t>
  </si>
  <si>
    <t>K9J5N9</t>
  </si>
  <si>
    <t>K9J5P1</t>
  </si>
  <si>
    <t>K9J5P2</t>
  </si>
  <si>
    <t>K9J5P3</t>
  </si>
  <si>
    <t>K9J5P4</t>
  </si>
  <si>
    <t>K9J5P7</t>
  </si>
  <si>
    <t>K9J5P8</t>
  </si>
  <si>
    <t>K9J5P9</t>
  </si>
  <si>
    <t>K9J5R1</t>
  </si>
  <si>
    <t>K9J5R2</t>
  </si>
  <si>
    <t>K9J5R3</t>
  </si>
  <si>
    <t>K9J5R9</t>
  </si>
  <si>
    <t>K9J5S2</t>
  </si>
  <si>
    <t>K9J5S6</t>
  </si>
  <si>
    <t>K9J5S7</t>
  </si>
  <si>
    <t>K9J5S8</t>
  </si>
  <si>
    <t>K9J5S9</t>
  </si>
  <si>
    <t>K9J5T1</t>
  </si>
  <si>
    <t>K9J5T2</t>
  </si>
  <si>
    <t>K9J5T3</t>
  </si>
  <si>
    <t>K9J5T4</t>
  </si>
  <si>
    <t>K9J5T5</t>
  </si>
  <si>
    <t>K9J5T6</t>
  </si>
  <si>
    <t>K9J5T7</t>
  </si>
  <si>
    <t>K9J5T8</t>
  </si>
  <si>
    <t>K9J5T9</t>
  </si>
  <si>
    <t>K9J5V1</t>
  </si>
  <si>
    <t>K9J5V2</t>
  </si>
  <si>
    <t>K9J5V3</t>
  </si>
  <si>
    <t>K9J5V4</t>
  </si>
  <si>
    <t>K9J5V5</t>
  </si>
  <si>
    <t>K9J5V9</t>
  </si>
  <si>
    <t>K9J5W1</t>
  </si>
  <si>
    <t>K9J5W2</t>
  </si>
  <si>
    <t>K9J5W3</t>
  </si>
  <si>
    <t>K9J5W7</t>
  </si>
  <si>
    <t>K9J5X1</t>
  </si>
  <si>
    <t>K9J5X2</t>
  </si>
  <si>
    <t>K9J5Y7</t>
  </si>
  <si>
    <t>K9J5Y8</t>
  </si>
  <si>
    <t>K9J5Y9</t>
  </si>
  <si>
    <t>K9J6V9</t>
  </si>
  <si>
    <t>K9J6W1</t>
  </si>
  <si>
    <t>K9J6W2</t>
  </si>
  <si>
    <t>K9J6W3</t>
  </si>
  <si>
    <t>K9J6W5</t>
  </si>
  <si>
    <t>K9J6W6</t>
  </si>
  <si>
    <t>K9J6W7</t>
  </si>
  <si>
    <t>K9J6W8</t>
  </si>
  <si>
    <t>K9J6Y3</t>
  </si>
  <si>
    <t>K9J6Y4</t>
  </si>
  <si>
    <t>K9J6Y5</t>
  </si>
  <si>
    <t>K9J6Y7</t>
  </si>
  <si>
    <t>K9J6Y8</t>
  </si>
  <si>
    <t>K9J6Y9</t>
  </si>
  <si>
    <t>K9J6Z1</t>
  </si>
  <si>
    <t>K9J6Z2</t>
  </si>
  <si>
    <t>K9J6Z3</t>
  </si>
  <si>
    <t>K9J6Z5</t>
  </si>
  <si>
    <t>K9J6Z6</t>
  </si>
  <si>
    <t>K9J6Z7</t>
  </si>
  <si>
    <t>K9J6Z8</t>
  </si>
  <si>
    <t>K9J7A1</t>
  </si>
  <si>
    <t>K9J7A2</t>
  </si>
  <si>
    <t>K9J7A4</t>
  </si>
  <si>
    <t>K9J7A5</t>
  </si>
  <si>
    <t>K9J7A8</t>
  </si>
  <si>
    <t>K9J7A9</t>
  </si>
  <si>
    <t>K9J7B1</t>
  </si>
  <si>
    <t>K9J7B2</t>
  </si>
  <si>
    <t>K9J7B3</t>
  </si>
  <si>
    <t>K9J7B4</t>
  </si>
  <si>
    <t>K9J7B5</t>
  </si>
  <si>
    <t>K9J7B6</t>
  </si>
  <si>
    <t>K9J7B7</t>
  </si>
  <si>
    <t>K9J7B8</t>
  </si>
  <si>
    <t>K9J7B9</t>
  </si>
  <si>
    <t>K9J7C1</t>
  </si>
  <si>
    <t>K9J7C2</t>
  </si>
  <si>
    <t>K9J7G7</t>
  </si>
  <si>
    <t>K9J7H2</t>
  </si>
  <si>
    <t>K9J7H3</t>
  </si>
  <si>
    <t>K9J7H4</t>
  </si>
  <si>
    <t>K9J7H5</t>
  </si>
  <si>
    <t>K9J7H6</t>
  </si>
  <si>
    <t>K9J7H7</t>
  </si>
  <si>
    <t>K9J7J6</t>
  </si>
  <si>
    <t>K9J7K4</t>
  </si>
  <si>
    <t>K9J7K5</t>
  </si>
  <si>
    <t>K9J7K6</t>
  </si>
  <si>
    <t>K9J7L4</t>
  </si>
  <si>
    <t>K9J7L8</t>
  </si>
  <si>
    <t>K9J7L9</t>
  </si>
  <si>
    <t>K9J7M1</t>
  </si>
  <si>
    <t>K9J7M4</t>
  </si>
  <si>
    <t>K9J7N9</t>
  </si>
  <si>
    <t>K9J7S4</t>
  </si>
  <si>
    <t>K9J7S5</t>
  </si>
  <si>
    <t>K9J7S8</t>
  </si>
  <si>
    <t>K9J7T4</t>
  </si>
  <si>
    <t>K9J7V5</t>
  </si>
  <si>
    <t>K9J7V6</t>
  </si>
  <si>
    <t>K9J7W7</t>
  </si>
  <si>
    <t>K9J7X5</t>
  </si>
  <si>
    <t>K9J7X6</t>
  </si>
  <si>
    <t>K9J7X7</t>
  </si>
  <si>
    <t>K9J7Y1</t>
  </si>
  <si>
    <t>K9J7Y4</t>
  </si>
  <si>
    <t>K9J7Y5</t>
  </si>
  <si>
    <t>K9J7Y6</t>
  </si>
  <si>
    <t>K9J7Y8</t>
  </si>
  <si>
    <t>K9J7Z1</t>
  </si>
  <si>
    <t>K9J7Z2</t>
  </si>
  <si>
    <t>K9J7Z3</t>
  </si>
  <si>
    <t>K9J7Z6</t>
  </si>
  <si>
    <t>K9J7Z8</t>
  </si>
  <si>
    <t>K9J8A9</t>
  </si>
  <si>
    <t>K9J8B4</t>
  </si>
  <si>
    <t>K9J8B5</t>
  </si>
  <si>
    <t>K9J8B6</t>
  </si>
  <si>
    <t>K9J8B7</t>
  </si>
  <si>
    <t>K9J8C1</t>
  </si>
  <si>
    <t>K9J8J7</t>
  </si>
  <si>
    <t>K9J8J8</t>
  </si>
  <si>
    <t>K9J8J9</t>
  </si>
  <si>
    <t>K9J8K1</t>
  </si>
  <si>
    <t>K9J8K2</t>
  </si>
  <si>
    <t>K9J8K7</t>
  </si>
  <si>
    <t>K9J8K8</t>
  </si>
  <si>
    <t>K9J8L4</t>
  </si>
  <si>
    <t>K9J8L5</t>
  </si>
  <si>
    <t>K9J8M3</t>
  </si>
  <si>
    <t>K9J8M4</t>
  </si>
  <si>
    <t>K9J8M5</t>
  </si>
  <si>
    <t>K9J8M6</t>
  </si>
  <si>
    <t>K9J8M7</t>
  </si>
  <si>
    <t>K9J8N1</t>
  </si>
  <si>
    <t>K9J8N4</t>
  </si>
  <si>
    <t>K9J8N6</t>
  </si>
  <si>
    <t>K9J8N7</t>
  </si>
  <si>
    <t>K9J8N8</t>
  </si>
  <si>
    <t>K9J8P6</t>
  </si>
  <si>
    <t>K9J8P7</t>
  </si>
  <si>
    <t>K9J8P8</t>
  </si>
  <si>
    <t>K9J8P9</t>
  </si>
  <si>
    <t>K9J8R1</t>
  </si>
  <si>
    <t>K9J8R2</t>
  </si>
  <si>
    <t>K9J8R9</t>
  </si>
  <si>
    <t>K9J8S1</t>
  </si>
  <si>
    <t>K9J8S5</t>
  </si>
  <si>
    <t>K9J8S8</t>
  </si>
  <si>
    <t>K9J8S9</t>
  </si>
  <si>
    <t>K9J8T1</t>
  </si>
  <si>
    <t>K9J8T2</t>
  </si>
  <si>
    <t>K9J8T3</t>
  </si>
  <si>
    <t>K9L0A4</t>
  </si>
  <si>
    <t>K9L0B1</t>
  </si>
  <si>
    <t>K9L0B2</t>
  </si>
  <si>
    <t>K9L1H8</t>
  </si>
  <si>
    <t>K9L1P8</t>
  </si>
  <si>
    <t>K9L1P9</t>
  </si>
  <si>
    <t>K9L1R2</t>
  </si>
  <si>
    <t>K9L1R8</t>
  </si>
  <si>
    <t>K9L1W5</t>
  </si>
  <si>
    <t>K9L1X1</t>
  </si>
  <si>
    <t>K9L1Y3</t>
  </si>
  <si>
    <t>K9L1Y4</t>
  </si>
  <si>
    <t>K9L1Y8</t>
  </si>
  <si>
    <t>K9L1Y9</t>
  </si>
  <si>
    <t>K9L1Z1</t>
  </si>
  <si>
    <t>K9L1Z4</t>
  </si>
  <si>
    <t>K9L2A3</t>
  </si>
  <si>
    <t>K9V0A3</t>
  </si>
  <si>
    <t>K9V0A4</t>
  </si>
  <si>
    <t>K9V0A5</t>
  </si>
  <si>
    <t>K9V0A8</t>
  </si>
  <si>
    <t>K9V0A9</t>
  </si>
  <si>
    <t>K9V0B6</t>
  </si>
  <si>
    <t>K9V0B9</t>
  </si>
  <si>
    <t>K9V0C1</t>
  </si>
  <si>
    <t>K9V0C2</t>
  </si>
  <si>
    <t>K9V0C3</t>
  </si>
  <si>
    <t>K9V0C4</t>
  </si>
  <si>
    <t>K9V0E2</t>
  </si>
  <si>
    <t>K9V0E3</t>
  </si>
  <si>
    <t>K9V0E4</t>
  </si>
  <si>
    <t>K9V0E5</t>
  </si>
  <si>
    <t>K9V0G3</t>
  </si>
  <si>
    <t>K9V0G4</t>
  </si>
  <si>
    <t>K9V0G5</t>
  </si>
  <si>
    <t>K9V0H6</t>
  </si>
  <si>
    <t>K9V0H8</t>
  </si>
  <si>
    <t>K9V0H9</t>
  </si>
  <si>
    <t>K9V0J2</t>
  </si>
  <si>
    <t>K9V0J5</t>
  </si>
  <si>
    <t>K9V0J6</t>
  </si>
  <si>
    <t>K9V0J9</t>
  </si>
  <si>
    <t>K9V0K1</t>
  </si>
  <si>
    <t>K9V0K2</t>
  </si>
  <si>
    <t>K9V0K3</t>
  </si>
  <si>
    <t>K9V0K4</t>
  </si>
  <si>
    <t>K9V0K5</t>
  </si>
  <si>
    <t>K9V0K7</t>
  </si>
  <si>
    <t>K9V1A4</t>
  </si>
  <si>
    <t>K9V1A6</t>
  </si>
  <si>
    <t>K9V1A9</t>
  </si>
  <si>
    <t>K9V1B6</t>
  </si>
  <si>
    <t>K9V1B9</t>
  </si>
  <si>
    <t>K9V1C3</t>
  </si>
  <si>
    <t>K9V1C4</t>
  </si>
  <si>
    <t>K9V1C5</t>
  </si>
  <si>
    <t>K9V1C6</t>
  </si>
  <si>
    <t>K9V1C7</t>
  </si>
  <si>
    <t>K9V1C8</t>
  </si>
  <si>
    <t>K9V1E1</t>
  </si>
  <si>
    <t>K9V1E8</t>
  </si>
  <si>
    <t>K9V1E9</t>
  </si>
  <si>
    <t>K9V1G1</t>
  </si>
  <si>
    <t>K9V1G2</t>
  </si>
  <si>
    <t>K9V1G3</t>
  </si>
  <si>
    <t>K9V1G4</t>
  </si>
  <si>
    <t>K9V1G5</t>
  </si>
  <si>
    <t>K9V1H9</t>
  </si>
  <si>
    <t>K9V1J1</t>
  </si>
  <si>
    <t>K9V1J2</t>
  </si>
  <si>
    <t>K9V1J3</t>
  </si>
  <si>
    <t>K9V1J4</t>
  </si>
  <si>
    <t>K9V1J9</t>
  </si>
  <si>
    <t>K9V1K1</t>
  </si>
  <si>
    <t>K9V1K2</t>
  </si>
  <si>
    <t>K9V1K3</t>
  </si>
  <si>
    <t>K9V1K4</t>
  </si>
  <si>
    <t>K9V1L2</t>
  </si>
  <si>
    <t>K9V1L3</t>
  </si>
  <si>
    <t>K9V1L5</t>
  </si>
  <si>
    <t>K9V1L6</t>
  </si>
  <si>
    <t>K9V1M8</t>
  </si>
  <si>
    <t>K9V1P3</t>
  </si>
  <si>
    <t>K9V1P6</t>
  </si>
  <si>
    <t>K9V1R1</t>
  </si>
  <si>
    <t>K9V1R2</t>
  </si>
  <si>
    <t>K9V1R3</t>
  </si>
  <si>
    <t>K9V1R4</t>
  </si>
  <si>
    <t>K9V1R7</t>
  </si>
  <si>
    <t>K9V1R8</t>
  </si>
  <si>
    <t>K9V1R9</t>
  </si>
  <si>
    <t>K9V1S1</t>
  </si>
  <si>
    <t>K9V1S2</t>
  </si>
  <si>
    <t>K9V1S3</t>
  </si>
  <si>
    <t>K9V1S4</t>
  </si>
  <si>
    <t>K9V1S5</t>
  </si>
  <si>
    <t>K9V1S6</t>
  </si>
  <si>
    <t>K9V1S7</t>
  </si>
  <si>
    <t>K9V1S8</t>
  </si>
  <si>
    <t>K9V1T1</t>
  </si>
  <si>
    <t>K9V1T2</t>
  </si>
  <si>
    <t>K9V1T3</t>
  </si>
  <si>
    <t>K9V1T4</t>
  </si>
  <si>
    <t>K9V1T5</t>
  </si>
  <si>
    <t>K9V1T6</t>
  </si>
  <si>
    <t>K9V1T7</t>
  </si>
  <si>
    <t>K9V1V1</t>
  </si>
  <si>
    <t>K9V1V8</t>
  </si>
  <si>
    <t>K9V1V9</t>
  </si>
  <si>
    <t>K9V1W3</t>
  </si>
  <si>
    <t>K9V1W4</t>
  </si>
  <si>
    <t>K9V1W5</t>
  </si>
  <si>
    <t>K9V1W6</t>
  </si>
  <si>
    <t>K9V1W8</t>
  </si>
  <si>
    <t>K9V1W9</t>
  </si>
  <si>
    <t>K9V1X1</t>
  </si>
  <si>
    <t>K9V1X3</t>
  </si>
  <si>
    <t>K9V1X4</t>
  </si>
  <si>
    <t>K9V1X5</t>
  </si>
  <si>
    <t>K9V1X6</t>
  </si>
  <si>
    <t>K9V1X7</t>
  </si>
  <si>
    <t>K9V1X8</t>
  </si>
  <si>
    <t>K9V1X9</t>
  </si>
  <si>
    <t>K9V1Y1</t>
  </si>
  <si>
    <t>K9V1Y2</t>
  </si>
  <si>
    <t>K9V1Y3</t>
  </si>
  <si>
    <t>K9V1Y4</t>
  </si>
  <si>
    <t>K9V1Y5</t>
  </si>
  <si>
    <t>K9V1Y6</t>
  </si>
  <si>
    <t>K9V1Y7</t>
  </si>
  <si>
    <t>K9V1Y8</t>
  </si>
  <si>
    <t>K9V1Y9</t>
  </si>
  <si>
    <t>K9V1Z1</t>
  </si>
  <si>
    <t>K9V1Z2</t>
  </si>
  <si>
    <t>K9V1Z3</t>
  </si>
  <si>
    <t>K9V1Z4</t>
  </si>
  <si>
    <t>K9V1Z5</t>
  </si>
  <si>
    <t>K9V1Z6</t>
  </si>
  <si>
    <t>K9V1Z7</t>
  </si>
  <si>
    <t>K9V1Z8</t>
  </si>
  <si>
    <t>K9V1Z9</t>
  </si>
  <si>
    <t>K9V2A1</t>
  </si>
  <si>
    <t>K9V2A2</t>
  </si>
  <si>
    <t>K9V2A3</t>
  </si>
  <si>
    <t>K9V2A4</t>
  </si>
  <si>
    <t>K9V2A5</t>
  </si>
  <si>
    <t>K9V2A6</t>
  </si>
  <si>
    <t>K9V2A7</t>
  </si>
  <si>
    <t>K9V2A8</t>
  </si>
  <si>
    <t>K9V2A9</t>
  </si>
  <si>
    <t>K9V2B1</t>
  </si>
  <si>
    <t>K9V2B2</t>
  </si>
  <si>
    <t>K9V2B3</t>
  </si>
  <si>
    <t>K9V2B4</t>
  </si>
  <si>
    <t>K9V2B5</t>
  </si>
  <si>
    <t>K9V2B6</t>
  </si>
  <si>
    <t>K9V2B7</t>
  </si>
  <si>
    <t>K9V2B8</t>
  </si>
  <si>
    <t>K9V2B9</t>
  </si>
  <si>
    <t>K9V2C1</t>
  </si>
  <si>
    <t>K9V2C2</t>
  </si>
  <si>
    <t>K9V2C3</t>
  </si>
  <si>
    <t>K9V2C4</t>
  </si>
  <si>
    <t>K9V2C5</t>
  </si>
  <si>
    <t>K9V2C6</t>
  </si>
  <si>
    <t>K9V2C7</t>
  </si>
  <si>
    <t>K9V2C8</t>
  </si>
  <si>
    <t>K9V2C9</t>
  </si>
  <si>
    <t>K9V2E1</t>
  </si>
  <si>
    <t>K9V2E2</t>
  </si>
  <si>
    <t>K9V2E3</t>
  </si>
  <si>
    <t>K9V2E4</t>
  </si>
  <si>
    <t>K9V2E5</t>
  </si>
  <si>
    <t>K9V2E6</t>
  </si>
  <si>
    <t>K9V2E7</t>
  </si>
  <si>
    <t>K9V2E9</t>
  </si>
  <si>
    <t>K9V2G1</t>
  </si>
  <si>
    <t>K9V2G2</t>
  </si>
  <si>
    <t>K9V2G3</t>
  </si>
  <si>
    <t>K9V2G4</t>
  </si>
  <si>
    <t>K9V2G5</t>
  </si>
  <si>
    <t>K9V2G6</t>
  </si>
  <si>
    <t>K9V2G7</t>
  </si>
  <si>
    <t>K9V2G8</t>
  </si>
  <si>
    <t>K9V2G9</t>
  </si>
  <si>
    <t>K9V2H2</t>
  </si>
  <si>
    <t>K9V2H3</t>
  </si>
  <si>
    <t>K9V2H4</t>
  </si>
  <si>
    <t>K9V2H5</t>
  </si>
  <si>
    <t>K9V2H6</t>
  </si>
  <si>
    <t>K9V2H7</t>
  </si>
  <si>
    <t>K9V2H8</t>
  </si>
  <si>
    <t>K9V2H9</t>
  </si>
  <si>
    <t>K9V2J2</t>
  </si>
  <si>
    <t>K9V2J4</t>
  </si>
  <si>
    <t>K9V2J5</t>
  </si>
  <si>
    <t>K9V2J6</t>
  </si>
  <si>
    <t>K9V2J7</t>
  </si>
  <si>
    <t>K9V2J8</t>
  </si>
  <si>
    <t>K9V2J9</t>
  </si>
  <si>
    <t>K9V2K1</t>
  </si>
  <si>
    <t>K9V2K2</t>
  </si>
  <si>
    <t>K9V2K3</t>
  </si>
  <si>
    <t>K9V2K7</t>
  </si>
  <si>
    <t>K9V2K8</t>
  </si>
  <si>
    <t>K9V2K9</t>
  </si>
  <si>
    <t>K9V2L1</t>
  </si>
  <si>
    <t>K9V2L2</t>
  </si>
  <si>
    <t>K9V2L3</t>
  </si>
  <si>
    <t>K9V2L4</t>
  </si>
  <si>
    <t>K9V2L5</t>
  </si>
  <si>
    <t>K9V2L6</t>
  </si>
  <si>
    <t>K9V2L7</t>
  </si>
  <si>
    <t>K9V2L8</t>
  </si>
  <si>
    <t>K9V2L9</t>
  </si>
  <si>
    <t>K9V2M1</t>
  </si>
  <si>
    <t>K9V2M2</t>
  </si>
  <si>
    <t>K9V2M3</t>
  </si>
  <si>
    <t>K9V2M4</t>
  </si>
  <si>
    <t>K9V2M5</t>
  </si>
  <si>
    <t>K9V2N3</t>
  </si>
  <si>
    <t>K9V2P1</t>
  </si>
  <si>
    <t>K9V2P3</t>
  </si>
  <si>
    <t>K9V2P4</t>
  </si>
  <si>
    <t>K9V2P5</t>
  </si>
  <si>
    <t>K9V2P6</t>
  </si>
  <si>
    <t>K9V2P7</t>
  </si>
  <si>
    <t>K9V2P9</t>
  </si>
  <si>
    <t>K9V2R1</t>
  </si>
  <si>
    <t>K9V2S5</t>
  </si>
  <si>
    <t>K9V2S6</t>
  </si>
  <si>
    <t>K9V2S7</t>
  </si>
  <si>
    <t>K9V2S8</t>
  </si>
  <si>
    <t>K9V2S9</t>
  </si>
  <si>
    <t>K9V2T1</t>
  </si>
  <si>
    <t>K9V2T3</t>
  </si>
  <si>
    <t>K9V2T7</t>
  </si>
  <si>
    <t>K9V2T8</t>
  </si>
  <si>
    <t>K9V2T9</t>
  </si>
  <si>
    <t>K9V2V1</t>
  </si>
  <si>
    <t>K9V2V2</t>
  </si>
  <si>
    <t>K9V2V3</t>
  </si>
  <si>
    <t>K9V2V4</t>
  </si>
  <si>
    <t>K9V2V5</t>
  </si>
  <si>
    <t>K9V2V6</t>
  </si>
  <si>
    <t>K9V2V7</t>
  </si>
  <si>
    <t>K9V2W5</t>
  </si>
  <si>
    <t>K9V2W6</t>
  </si>
  <si>
    <t>K9V2W7</t>
  </si>
  <si>
    <t>K9V2W8</t>
  </si>
  <si>
    <t>K9V2W9</t>
  </si>
  <si>
    <t>K9V2X1</t>
  </si>
  <si>
    <t>K9V2X2</t>
  </si>
  <si>
    <t>K9V2X3</t>
  </si>
  <si>
    <t>K9V2X4</t>
  </si>
  <si>
    <t>K9V2X5</t>
  </si>
  <si>
    <t>K9V2X9</t>
  </si>
  <si>
    <t>K9V2Y1</t>
  </si>
  <si>
    <t>K9V2Y2</t>
  </si>
  <si>
    <t>K9V2Y3</t>
  </si>
  <si>
    <t>K9V2Y4</t>
  </si>
  <si>
    <t>K9V2Y5</t>
  </si>
  <si>
    <t>K9V2Y6</t>
  </si>
  <si>
    <t>K9V2Y7</t>
  </si>
  <si>
    <t>K9V2Y8</t>
  </si>
  <si>
    <t>K9V2Y9</t>
  </si>
  <si>
    <t>K9V2Z1</t>
  </si>
  <si>
    <t>K9V2Z2</t>
  </si>
  <si>
    <t>K9V3A2</t>
  </si>
  <si>
    <t>K9V3A3</t>
  </si>
  <si>
    <t>K9V3A4</t>
  </si>
  <si>
    <t>K9V3A5</t>
  </si>
  <si>
    <t>K9V3A6</t>
  </si>
  <si>
    <t>K9V3A7</t>
  </si>
  <si>
    <t>K9V3A8</t>
  </si>
  <si>
    <t>K9V3A9</t>
  </si>
  <si>
    <t>K9V3B1</t>
  </si>
  <si>
    <t>K9V3B2</t>
  </si>
  <si>
    <t>K9V3B3</t>
  </si>
  <si>
    <t>K9V3B6</t>
  </si>
  <si>
    <t>K9V3B7</t>
  </si>
  <si>
    <t>K9V3B8</t>
  </si>
  <si>
    <t>K9V3B9</t>
  </si>
  <si>
    <t>K9V3C1</t>
  </si>
  <si>
    <t>K9V3C2</t>
  </si>
  <si>
    <t>K9V3C3</t>
  </si>
  <si>
    <t>K9V3C5</t>
  </si>
  <si>
    <t>K9V3C7</t>
  </si>
  <si>
    <t>K9V3C8</t>
  </si>
  <si>
    <t>K9V3C9</t>
  </si>
  <si>
    <t>K9V3E1</t>
  </si>
  <si>
    <t>K9V3E6</t>
  </si>
  <si>
    <t>K9V3E7</t>
  </si>
  <si>
    <t>K9V3E8</t>
  </si>
  <si>
    <t>K9V3E9</t>
  </si>
  <si>
    <t>K9V3G2</t>
  </si>
  <si>
    <t>K9V3G4</t>
  </si>
  <si>
    <t>K9V3G5</t>
  </si>
  <si>
    <t>K9V3G7</t>
  </si>
  <si>
    <t>K9V3L7</t>
  </si>
  <si>
    <t>K9V3L8</t>
  </si>
  <si>
    <t>K9V3L9</t>
  </si>
  <si>
    <t>K9V3M1</t>
  </si>
  <si>
    <t>K9V3M5</t>
  </si>
  <si>
    <t>K9V3N1</t>
  </si>
  <si>
    <t>K9V3N2</t>
  </si>
  <si>
    <t>K9V3N3</t>
  </si>
  <si>
    <t>K9V3N4</t>
  </si>
  <si>
    <t>K9V3N5</t>
  </si>
  <si>
    <t>K9V3P3</t>
  </si>
  <si>
    <t>K9V3P4</t>
  </si>
  <si>
    <t>K9V3P5</t>
  </si>
  <si>
    <t>K9V3P6</t>
  </si>
  <si>
    <t>K9V3P7</t>
  </si>
  <si>
    <t>K9V3R7</t>
  </si>
  <si>
    <t>K9V3Z6</t>
  </si>
  <si>
    <t>K9V3Z7</t>
  </si>
  <si>
    <t>K9V3Z9</t>
  </si>
  <si>
    <t>K9V4A1</t>
  </si>
  <si>
    <t>K9V4A2</t>
  </si>
  <si>
    <t>K9V4A3</t>
  </si>
  <si>
    <t>K9V4A4</t>
  </si>
  <si>
    <t>K9V4A5</t>
  </si>
  <si>
    <t>K9V4C3</t>
  </si>
  <si>
    <t>K9V4C4</t>
  </si>
  <si>
    <t>K9V4C5</t>
  </si>
  <si>
    <t>K9V4C6</t>
  </si>
  <si>
    <t>K9V4C7</t>
  </si>
  <si>
    <t>K9V4C8</t>
  </si>
  <si>
    <t>K9V4E5</t>
  </si>
  <si>
    <t>K9V4E6</t>
  </si>
  <si>
    <t>K9V4E7</t>
  </si>
  <si>
    <t>K9V4E9</t>
  </si>
  <si>
    <t>K9V4G2</t>
  </si>
  <si>
    <t>K9V4G3</t>
  </si>
  <si>
    <t>K9V4G5</t>
  </si>
  <si>
    <t>K9V4G6</t>
  </si>
  <si>
    <t>K9V4G7</t>
  </si>
  <si>
    <t>K9V4H2</t>
  </si>
  <si>
    <t>K9V4J1</t>
  </si>
  <si>
    <t>K9V4R4</t>
  </si>
  <si>
    <t>K9V4R7</t>
  </si>
  <si>
    <t>K9V4R8</t>
  </si>
  <si>
    <t>K9V4S1</t>
  </si>
  <si>
    <t>K9V4S2</t>
  </si>
  <si>
    <t>K9V4S3</t>
  </si>
  <si>
    <t>K9V4S4</t>
  </si>
  <si>
    <t>K9V4S5</t>
  </si>
  <si>
    <t>K9V4S6</t>
  </si>
  <si>
    <t>K9V4S7</t>
  </si>
  <si>
    <t>K9V4S8</t>
  </si>
  <si>
    <t>K9V4W9</t>
  </si>
  <si>
    <t>K9V4Y9</t>
  </si>
  <si>
    <t>K9V4Z2</t>
  </si>
  <si>
    <t>K9V4Z6</t>
  </si>
  <si>
    <t>K9V5A2</t>
  </si>
  <si>
    <t>K9V5A3</t>
  </si>
  <si>
    <t>K9V5A8</t>
  </si>
  <si>
    <t>K9V5E6</t>
  </si>
  <si>
    <t>K9V5G6</t>
  </si>
  <si>
    <t>K9V5H6</t>
  </si>
  <si>
    <t>K9V5H7</t>
  </si>
  <si>
    <t>K9V5J9</t>
  </si>
  <si>
    <t>K9V5K7</t>
  </si>
  <si>
    <t>K9V5N3</t>
  </si>
  <si>
    <t>K9V5N4</t>
  </si>
  <si>
    <t>K9V5P6</t>
  </si>
  <si>
    <t>K9V5R1</t>
  </si>
  <si>
    <t>K9V5R5</t>
  </si>
  <si>
    <t>K9V5R6</t>
  </si>
  <si>
    <t>K9V5R8</t>
  </si>
  <si>
    <t>K9V5W1</t>
  </si>
  <si>
    <t>K9V5W2</t>
  </si>
  <si>
    <t>K9V5X9</t>
  </si>
  <si>
    <t>K9V5Y2</t>
  </si>
  <si>
    <t>K9V5Z4</t>
  </si>
  <si>
    <t>K9V6A4</t>
  </si>
  <si>
    <t>K9V6A5</t>
  </si>
  <si>
    <t>K9V6C1</t>
  </si>
  <si>
    <t>K9V6E1</t>
  </si>
  <si>
    <t>K9V6E8</t>
  </si>
  <si>
    <t>K9V6G2</t>
  </si>
  <si>
    <t>K9V6G6</t>
  </si>
  <si>
    <t>K9V6G7</t>
  </si>
  <si>
    <t>K9V6J3</t>
  </si>
  <si>
    <t>K9V6K3</t>
  </si>
  <si>
    <t>K9V6K6</t>
  </si>
  <si>
    <t>K9V6L2</t>
  </si>
  <si>
    <t>K9V6L3</t>
  </si>
  <si>
    <t>L0C1L0</t>
  </si>
  <si>
    <t>L0E1E0</t>
  </si>
  <si>
    <t>L0E1L0</t>
  </si>
  <si>
    <t>L0E1R0</t>
  </si>
  <si>
    <t>L0H1J0</t>
  </si>
  <si>
    <t>L0J1C0</t>
  </si>
  <si>
    <t>L0K1A0</t>
  </si>
  <si>
    <t>L0K1B0</t>
  </si>
  <si>
    <t>L0K1E0</t>
  </si>
  <si>
    <t>L0K2B0</t>
  </si>
  <si>
    <t>L0L1P0</t>
  </si>
  <si>
    <t>L0L1X0</t>
  </si>
  <si>
    <t>L0L1X1</t>
  </si>
  <si>
    <t>L0L2E0</t>
  </si>
  <si>
    <t>L0M1B0</t>
  </si>
  <si>
    <t>L0M1B1</t>
  </si>
  <si>
    <t>L0M1B5</t>
  </si>
  <si>
    <t>L0M1B6</t>
  </si>
  <si>
    <t>L0M1G0</t>
  </si>
  <si>
    <t>L0M1P0</t>
  </si>
  <si>
    <t>L0M1T0</t>
  </si>
  <si>
    <t>L0N1G0</t>
  </si>
  <si>
    <t>L0P1B0</t>
  </si>
  <si>
    <t>L0P1K0</t>
  </si>
  <si>
    <t>L0R1H0</t>
  </si>
  <si>
    <t>L0R1H1</t>
  </si>
  <si>
    <t>L0R1M0</t>
  </si>
  <si>
    <t>L0R2H2</t>
  </si>
  <si>
    <t>L0S1A0</t>
  </si>
  <si>
    <t>L0S1K0</t>
  </si>
  <si>
    <t>L0S1S0</t>
  </si>
  <si>
    <t>L0S1V0</t>
  </si>
  <si>
    <t>L1A1A1</t>
  </si>
  <si>
    <t>L1A1A4</t>
  </si>
  <si>
    <t>L1A1A5</t>
  </si>
  <si>
    <t>L1A1A6</t>
  </si>
  <si>
    <t>L1A1A7</t>
  </si>
  <si>
    <t>L1A1C2</t>
  </si>
  <si>
    <t>L1A1C3</t>
  </si>
  <si>
    <t>L1A1C5</t>
  </si>
  <si>
    <t>L1A1C7</t>
  </si>
  <si>
    <t>L1A1E1</t>
  </si>
  <si>
    <t>L1A1E2</t>
  </si>
  <si>
    <t>L1A1L4</t>
  </si>
  <si>
    <t>L1A1L6</t>
  </si>
  <si>
    <t>L1A1M8</t>
  </si>
  <si>
    <t>L1A1M9</t>
  </si>
  <si>
    <t>L1A1N1</t>
  </si>
  <si>
    <t>L1A1N2</t>
  </si>
  <si>
    <t>L1A1N3</t>
  </si>
  <si>
    <t>L1A1N8</t>
  </si>
  <si>
    <t>L1A1N9</t>
  </si>
  <si>
    <t>L1A1P2</t>
  </si>
  <si>
    <t>L1A1P3</t>
  </si>
  <si>
    <t>L1A1R8</t>
  </si>
  <si>
    <t>L1A1S1</t>
  </si>
  <si>
    <t>L1A1S2</t>
  </si>
  <si>
    <t>L1A1S3</t>
  </si>
  <si>
    <t>L1A1T4</t>
  </si>
  <si>
    <t>L1A1T6</t>
  </si>
  <si>
    <t>L1A1T7</t>
  </si>
  <si>
    <t>L1A1T8</t>
  </si>
  <si>
    <t>L1A1T9</t>
  </si>
  <si>
    <t>L1A1V1</t>
  </si>
  <si>
    <t>L1A1W4</t>
  </si>
  <si>
    <t>L1A1W5</t>
  </si>
  <si>
    <t>L1A1X4</t>
  </si>
  <si>
    <t>L1A1X5</t>
  </si>
  <si>
    <t>L1A1X8</t>
  </si>
  <si>
    <t>L1A1X9</t>
  </si>
  <si>
    <t>L1A1Y1</t>
  </si>
  <si>
    <t>L1A1Y2</t>
  </si>
  <si>
    <t>L1A1Y3</t>
  </si>
  <si>
    <t>L1A1Y4</t>
  </si>
  <si>
    <t>L1A1Y6</t>
  </si>
  <si>
    <t>L1A1Y7</t>
  </si>
  <si>
    <t>L1A1Y8</t>
  </si>
  <si>
    <t>L1A1Z1</t>
  </si>
  <si>
    <t>L1A2G7</t>
  </si>
  <si>
    <t>L1A2G8</t>
  </si>
  <si>
    <t>L1A2H2</t>
  </si>
  <si>
    <t>L1A2H3</t>
  </si>
  <si>
    <t>L1A2H4</t>
  </si>
  <si>
    <t>L1A2H5</t>
  </si>
  <si>
    <t>L1A2H7</t>
  </si>
  <si>
    <t>L1A2H8</t>
  </si>
  <si>
    <t>L1A2H9</t>
  </si>
  <si>
    <t>L1A2J1</t>
  </si>
  <si>
    <t>L1A2J2</t>
  </si>
  <si>
    <t>L1A2J3</t>
  </si>
  <si>
    <t>L1A2J4</t>
  </si>
  <si>
    <t>L1A2K9</t>
  </si>
  <si>
    <t>L1A2M2</t>
  </si>
  <si>
    <t>L1A2M3</t>
  </si>
  <si>
    <t>L1A2N7</t>
  </si>
  <si>
    <t>L1A2N8</t>
  </si>
  <si>
    <t>L1A2N9</t>
  </si>
  <si>
    <t>L1A2P2</t>
  </si>
  <si>
    <t>L1A2P3</t>
  </si>
  <si>
    <t>L1A2R4</t>
  </si>
  <si>
    <t>L1A2R5</t>
  </si>
  <si>
    <t>L1A2R7</t>
  </si>
  <si>
    <t>L1A2R8</t>
  </si>
  <si>
    <t>L1A2R9</t>
  </si>
  <si>
    <t>L1A2S1</t>
  </si>
  <si>
    <t>L1A2S2</t>
  </si>
  <si>
    <t>L1A2S3</t>
  </si>
  <si>
    <t>L1A2S4</t>
  </si>
  <si>
    <t>L1A2S5</t>
  </si>
  <si>
    <t>L1A2S6</t>
  </si>
  <si>
    <t>L1A2S7</t>
  </si>
  <si>
    <t>L1A2S8</t>
  </si>
  <si>
    <t>L1A2S9</t>
  </si>
  <si>
    <t>L1A2T1</t>
  </si>
  <si>
    <t>L1A2T2</t>
  </si>
  <si>
    <t>L1A2T4</t>
  </si>
  <si>
    <t>L1A2T5</t>
  </si>
  <si>
    <t>L1A2T6</t>
  </si>
  <si>
    <t>L1A2T7</t>
  </si>
  <si>
    <t>L1A2T8</t>
  </si>
  <si>
    <t>L1A2V2</t>
  </si>
  <si>
    <t>L1A2V3</t>
  </si>
  <si>
    <t>L1A2V4</t>
  </si>
  <si>
    <t>L1A2V5</t>
  </si>
  <si>
    <t>L1A2V6</t>
  </si>
  <si>
    <t>L1A2V8</t>
  </si>
  <si>
    <t>L1A2V9</t>
  </si>
  <si>
    <t>L1A2W1</t>
  </si>
  <si>
    <t>L1A2W2</t>
  </si>
  <si>
    <t>L1A2W3</t>
  </si>
  <si>
    <t>L1A2W4</t>
  </si>
  <si>
    <t>L1A2W6</t>
  </si>
  <si>
    <t>L1A2Y3</t>
  </si>
  <si>
    <t>L1A2Y5</t>
  </si>
  <si>
    <t>L1A2Y6</t>
  </si>
  <si>
    <t>L1A2Y7</t>
  </si>
  <si>
    <t>L1A2Y8</t>
  </si>
  <si>
    <t>L1A2Y9</t>
  </si>
  <si>
    <t>L1A2Z1</t>
  </si>
  <si>
    <t>L1A2Z3</t>
  </si>
  <si>
    <t>L1A2Z4</t>
  </si>
  <si>
    <t>L1A2Z5</t>
  </si>
  <si>
    <t>L1A3A1</t>
  </si>
  <si>
    <t>L1A3B5</t>
  </si>
  <si>
    <t>L1A3B6</t>
  </si>
  <si>
    <t>L1A3C9</t>
  </si>
  <si>
    <t>L1A3E1</t>
  </si>
  <si>
    <t>L1A3E3</t>
  </si>
  <si>
    <t>L1A3E4</t>
  </si>
  <si>
    <t>L1A3E5</t>
  </si>
  <si>
    <t>L1A3G5</t>
  </si>
  <si>
    <t>L1A3G6</t>
  </si>
  <si>
    <t>L1A3G7</t>
  </si>
  <si>
    <t>L1A3G8</t>
  </si>
  <si>
    <t>L1A3G9</t>
  </si>
  <si>
    <t>L1A3H1</t>
  </si>
  <si>
    <t>L1A3H3</t>
  </si>
  <si>
    <t>L1A3H9</t>
  </si>
  <si>
    <t>L1A3J1</t>
  </si>
  <si>
    <t>L1A3Y9</t>
  </si>
  <si>
    <t>L1A3Z9</t>
  </si>
  <si>
    <t>L1A4B1</t>
  </si>
  <si>
    <t>L1A4B6</t>
  </si>
  <si>
    <t>L1A4H6</t>
  </si>
  <si>
    <t>L1A4H7</t>
  </si>
  <si>
    <t>L1A4K3</t>
  </si>
  <si>
    <t>L1A4K6</t>
  </si>
  <si>
    <t>L1B1H4</t>
  </si>
  <si>
    <t>L1B1J9</t>
  </si>
  <si>
    <t>L1B1K1</t>
  </si>
  <si>
    <t>L1B1K2</t>
  </si>
  <si>
    <t>L1B1K3</t>
  </si>
  <si>
    <t>L1B1K4</t>
  </si>
  <si>
    <t>L1B1K6</t>
  </si>
  <si>
    <t>L1B1K7</t>
  </si>
  <si>
    <t>L1B1K8</t>
  </si>
  <si>
    <t>L1B1L8</t>
  </si>
  <si>
    <t>L1B1M6</t>
  </si>
  <si>
    <t>L1B1M7</t>
  </si>
  <si>
    <t>L1B1N6</t>
  </si>
  <si>
    <t>L1B1N7</t>
  </si>
  <si>
    <t>L1B1N8</t>
  </si>
  <si>
    <t>L1B1N9</t>
  </si>
  <si>
    <t>L1B1P1</t>
  </si>
  <si>
    <t>L1B1P6</t>
  </si>
  <si>
    <t>L1C0G6</t>
  </si>
  <si>
    <t>L1C1A1</t>
  </si>
  <si>
    <t>L1C1A2</t>
  </si>
  <si>
    <t>L1C1A3</t>
  </si>
  <si>
    <t>L1C1A4</t>
  </si>
  <si>
    <t>L1C1A5</t>
  </si>
  <si>
    <t>L1C1A6</t>
  </si>
  <si>
    <t>L1C1A7</t>
  </si>
  <si>
    <t>L1C1A8</t>
  </si>
  <si>
    <t>L1C1A9</t>
  </si>
  <si>
    <t>L1C1B1</t>
  </si>
  <si>
    <t>L1C1B5</t>
  </si>
  <si>
    <t>L1C1B6</t>
  </si>
  <si>
    <t>L1C1B7</t>
  </si>
  <si>
    <t>L1C1B9</t>
  </si>
  <si>
    <t>L1C1C1</t>
  </si>
  <si>
    <t>L1C1C2</t>
  </si>
  <si>
    <t>L1C1C3</t>
  </si>
  <si>
    <t>L1C1C6</t>
  </si>
  <si>
    <t>L1C1E1</t>
  </si>
  <si>
    <t>L1C1E4</t>
  </si>
  <si>
    <t>L1C1P9</t>
  </si>
  <si>
    <t>L1C1R1</t>
  </si>
  <si>
    <t>L1C2H4</t>
  </si>
  <si>
    <t>L1C2H9</t>
  </si>
  <si>
    <t>L1C2J2</t>
  </si>
  <si>
    <t>L1C2J3</t>
  </si>
  <si>
    <t>L1C2K3</t>
  </si>
  <si>
    <t>L1C2L2</t>
  </si>
  <si>
    <t>L1C2P3</t>
  </si>
  <si>
    <t>L1C2P4</t>
  </si>
  <si>
    <t>L1C2P5</t>
  </si>
  <si>
    <t>L1C2P6</t>
  </si>
  <si>
    <t>L1C2V6</t>
  </si>
  <si>
    <t>L1C2V7</t>
  </si>
  <si>
    <t>L1C2V8</t>
  </si>
  <si>
    <t>L1C2V9</t>
  </si>
  <si>
    <t>L1C2W1</t>
  </si>
  <si>
    <t>L1C2W2</t>
  </si>
  <si>
    <t>L1C2W4</t>
  </si>
  <si>
    <t>L1C2W8</t>
  </si>
  <si>
    <t>L1C2W9</t>
  </si>
  <si>
    <t>L1C2X2</t>
  </si>
  <si>
    <t>L1C2X3</t>
  </si>
  <si>
    <t>L1C3L4</t>
  </si>
  <si>
    <t>L1C3L7</t>
  </si>
  <si>
    <t>L1C3L8</t>
  </si>
  <si>
    <t>L1C3L9</t>
  </si>
  <si>
    <t>L1C3M1</t>
  </si>
  <si>
    <t>L1C3M2</t>
  </si>
  <si>
    <t>L1C3M3</t>
  </si>
  <si>
    <t>L1C3M4</t>
  </si>
  <si>
    <t>L1C3M5</t>
  </si>
  <si>
    <t>L1C3M8</t>
  </si>
  <si>
    <t>L1C3M9</t>
  </si>
  <si>
    <t>L1C3N1</t>
  </si>
  <si>
    <t>L1C3N2</t>
  </si>
  <si>
    <t>L1C3R8</t>
  </si>
  <si>
    <t>L1C3R9</t>
  </si>
  <si>
    <t>L1C3S1</t>
  </si>
  <si>
    <t>L1C3T6</t>
  </si>
  <si>
    <t>L1C3X1</t>
  </si>
  <si>
    <t>L1C3X4</t>
  </si>
  <si>
    <t>L1C3X5</t>
  </si>
  <si>
    <t>L1C3X6</t>
  </si>
  <si>
    <t>L1C3Y7</t>
  </si>
  <si>
    <t>L1C4A2</t>
  </si>
  <si>
    <t>L1C4B5</t>
  </si>
  <si>
    <t>L1C4E1</t>
  </si>
  <si>
    <t>L1C4E2</t>
  </si>
  <si>
    <t>L1C4E3</t>
  </si>
  <si>
    <t>L1C4H8</t>
  </si>
  <si>
    <t>L1C4H9</t>
  </si>
  <si>
    <t>L1C4K5</t>
  </si>
  <si>
    <t>L1C4K8</t>
  </si>
  <si>
    <t>L1C4L2</t>
  </si>
  <si>
    <t>L1C4L3</t>
  </si>
  <si>
    <t>L1C4N4</t>
  </si>
  <si>
    <t>L1C4P4</t>
  </si>
  <si>
    <t>L1C4P5</t>
  </si>
  <si>
    <t>L1C4P6</t>
  </si>
  <si>
    <t>L1C4P7</t>
  </si>
  <si>
    <t>L1C4P8</t>
  </si>
  <si>
    <t>L1C4R2</t>
  </si>
  <si>
    <t>L1C4S4</t>
  </si>
  <si>
    <t>L1C4S5</t>
  </si>
  <si>
    <t>L1C4S6</t>
  </si>
  <si>
    <t>L1C4S7</t>
  </si>
  <si>
    <t>L1C4T7</t>
  </si>
  <si>
    <t>L1C4V2</t>
  </si>
  <si>
    <t>L1C4W4</t>
  </si>
  <si>
    <t>L1C4Y7</t>
  </si>
  <si>
    <t>L1C5C6</t>
  </si>
  <si>
    <t>L1C5C7</t>
  </si>
  <si>
    <t>L1C5C8</t>
  </si>
  <si>
    <t>L1C5C9</t>
  </si>
  <si>
    <t>L1C5E1</t>
  </si>
  <si>
    <t>L1C5G3</t>
  </si>
  <si>
    <t>L1C5H1</t>
  </si>
  <si>
    <t>L1C5H2</t>
  </si>
  <si>
    <t>L1C5H3</t>
  </si>
  <si>
    <t>L1C5H4</t>
  </si>
  <si>
    <t>L1C5H5</t>
  </si>
  <si>
    <t>L1C5H8</t>
  </si>
  <si>
    <t>L1C5H9</t>
  </si>
  <si>
    <t>L1C5J1</t>
  </si>
  <si>
    <t>L1C5K1</t>
  </si>
  <si>
    <t>L1C5K2</t>
  </si>
  <si>
    <t>L1C5K3</t>
  </si>
  <si>
    <t>L1C5K4</t>
  </si>
  <si>
    <t>L1C5M3</t>
  </si>
  <si>
    <t>L1C5M7</t>
  </si>
  <si>
    <t>L1E0A9</t>
  </si>
  <si>
    <t>L1E0B1</t>
  </si>
  <si>
    <t>L1E0E3</t>
  </si>
  <si>
    <t>L1E0E6</t>
  </si>
  <si>
    <t>L1E0E7</t>
  </si>
  <si>
    <t>L1E2M3</t>
  </si>
  <si>
    <t>L1E2M4</t>
  </si>
  <si>
    <t>L1E3A2</t>
  </si>
  <si>
    <t>L1E3G6</t>
  </si>
  <si>
    <t>L1G1A1</t>
  </si>
  <si>
    <t>L1G1A2</t>
  </si>
  <si>
    <t>L1G1A4</t>
  </si>
  <si>
    <t>L1G1A5</t>
  </si>
  <si>
    <t>L1G1A6</t>
  </si>
  <si>
    <t>L1G1C7</t>
  </si>
  <si>
    <t>L1G1C9</t>
  </si>
  <si>
    <t>L1G1E1</t>
  </si>
  <si>
    <t>L1G1E3</t>
  </si>
  <si>
    <t>L1G1J8</t>
  </si>
  <si>
    <t>L1G1J9</t>
  </si>
  <si>
    <t>L1G1K1</t>
  </si>
  <si>
    <t>L1G1K2</t>
  </si>
  <si>
    <t>L1G1L6</t>
  </si>
  <si>
    <t>L1G1L8</t>
  </si>
  <si>
    <t>L1G2K3</t>
  </si>
  <si>
    <t>L1G2M8</t>
  </si>
  <si>
    <t>L1G2M9</t>
  </si>
  <si>
    <t>L1G2N3</t>
  </si>
  <si>
    <t>L1G2N4</t>
  </si>
  <si>
    <t>L1G2N7</t>
  </si>
  <si>
    <t>L1G2N8</t>
  </si>
  <si>
    <t>L1G2N9</t>
  </si>
  <si>
    <t>L1G2P1</t>
  </si>
  <si>
    <t>L1G2P3</t>
  </si>
  <si>
    <t>L1G3A3</t>
  </si>
  <si>
    <t>L1G3A4</t>
  </si>
  <si>
    <t>L1G3B1</t>
  </si>
  <si>
    <t>L1G3B2</t>
  </si>
  <si>
    <t>L1G3H5</t>
  </si>
  <si>
    <t>L1G3H6</t>
  </si>
  <si>
    <t>L1G3H7</t>
  </si>
  <si>
    <t>L1G3H8</t>
  </si>
  <si>
    <t>L1G3H9</t>
  </si>
  <si>
    <t>L1G3J6</t>
  </si>
  <si>
    <t>L1G3M3</t>
  </si>
  <si>
    <t>L1G3N7</t>
  </si>
  <si>
    <t>L1G3N9</t>
  </si>
  <si>
    <t>L1G3P1</t>
  </si>
  <si>
    <t>L1G3P2</t>
  </si>
  <si>
    <t>L1G3P3</t>
  </si>
  <si>
    <t>L1G3P4</t>
  </si>
  <si>
    <t>L1G3P5</t>
  </si>
  <si>
    <t>L1G3P6</t>
  </si>
  <si>
    <t>L1G3P7</t>
  </si>
  <si>
    <t>L1G3P8</t>
  </si>
  <si>
    <t>L1G3P9</t>
  </si>
  <si>
    <t>L1G3R1</t>
  </si>
  <si>
    <t>L1G3R2</t>
  </si>
  <si>
    <t>L1G3R3</t>
  </si>
  <si>
    <t>L1G3R4</t>
  </si>
  <si>
    <t>L1G3R5</t>
  </si>
  <si>
    <t>L1G3R6</t>
  </si>
  <si>
    <t>L1G3R7</t>
  </si>
  <si>
    <t>L1G3T3</t>
  </si>
  <si>
    <t>L1G3T4</t>
  </si>
  <si>
    <t>L1G3T5</t>
  </si>
  <si>
    <t>L1G3V5</t>
  </si>
  <si>
    <t>L1G3V6</t>
  </si>
  <si>
    <t>L1G3V7</t>
  </si>
  <si>
    <t>L1G3V8</t>
  </si>
  <si>
    <t>L1G3W1</t>
  </si>
  <si>
    <t>L1G3W2</t>
  </si>
  <si>
    <t>L1G3W3</t>
  </si>
  <si>
    <t>L1G3W4</t>
  </si>
  <si>
    <t>L1G3W7</t>
  </si>
  <si>
    <t>L1G3W9</t>
  </si>
  <si>
    <t>L1G3X4</t>
  </si>
  <si>
    <t>L1G3X7</t>
  </si>
  <si>
    <t>L1G3X8</t>
  </si>
  <si>
    <t>L1G3Z4</t>
  </si>
  <si>
    <t>L1G3Z5</t>
  </si>
  <si>
    <t>L1G3Z7</t>
  </si>
  <si>
    <t>L1G3Z8</t>
  </si>
  <si>
    <t>L1G4B3</t>
  </si>
  <si>
    <t>L1G4B5</t>
  </si>
  <si>
    <t>L1G4B6</t>
  </si>
  <si>
    <t>L1G4B7</t>
  </si>
  <si>
    <t>L1G4B8</t>
  </si>
  <si>
    <t>L1G4C9</t>
  </si>
  <si>
    <t>L1G4E8</t>
  </si>
  <si>
    <t>L1G4E9</t>
  </si>
  <si>
    <t>L1G4G1</t>
  </si>
  <si>
    <t>L1G4G6</t>
  </si>
  <si>
    <t>L1G4G7</t>
  </si>
  <si>
    <t>L1G4G8</t>
  </si>
  <si>
    <t>L1G4H2</t>
  </si>
  <si>
    <t>L1G4H3</t>
  </si>
  <si>
    <t>L1G4H4</t>
  </si>
  <si>
    <t>L1G4H5</t>
  </si>
  <si>
    <t>L1G4H6</t>
  </si>
  <si>
    <t>L1G4J2</t>
  </si>
  <si>
    <t>L1G4J3</t>
  </si>
  <si>
    <t>L1G4J5</t>
  </si>
  <si>
    <t>L1G4K5</t>
  </si>
  <si>
    <t>L1G4K8</t>
  </si>
  <si>
    <t>L1G4K9</t>
  </si>
  <si>
    <t>L1G4L1</t>
  </si>
  <si>
    <t>L1G4L2</t>
  </si>
  <si>
    <t>L1G4L7</t>
  </si>
  <si>
    <t>L1G4L8</t>
  </si>
  <si>
    <t>L1G4L9</t>
  </si>
  <si>
    <t>L1G4M6</t>
  </si>
  <si>
    <t>L1G4M7</t>
  </si>
  <si>
    <t>L1G4M8</t>
  </si>
  <si>
    <t>L1G4M9</t>
  </si>
  <si>
    <t>L1G4N1</t>
  </si>
  <si>
    <t>L1G4N4</t>
  </si>
  <si>
    <t>L1G4N5</t>
  </si>
  <si>
    <t>L1G4R3</t>
  </si>
  <si>
    <t>L1G4R4</t>
  </si>
  <si>
    <t>L1G4R8</t>
  </si>
  <si>
    <t>L1G4S1</t>
  </si>
  <si>
    <t>L1G4S2</t>
  </si>
  <si>
    <t>L1G4T9</t>
  </si>
  <si>
    <t>L1G4V2</t>
  </si>
  <si>
    <t>L1G4V3</t>
  </si>
  <si>
    <t>L1G4V4</t>
  </si>
  <si>
    <t>L1G4X3</t>
  </si>
  <si>
    <t>L1G4X4</t>
  </si>
  <si>
    <t>L1G4X7</t>
  </si>
  <si>
    <t>L1G6P5</t>
  </si>
  <si>
    <t>L1G6R2</t>
  </si>
  <si>
    <t>L1G6R4</t>
  </si>
  <si>
    <t>L1G6R5</t>
  </si>
  <si>
    <t>L1G6R8</t>
  </si>
  <si>
    <t>L1G7B4</t>
  </si>
  <si>
    <t>L1G7B7</t>
  </si>
  <si>
    <t>L1G7B8</t>
  </si>
  <si>
    <t>L1G7B9</t>
  </si>
  <si>
    <t>L1G7C1</t>
  </si>
  <si>
    <t>L1G7C2</t>
  </si>
  <si>
    <t>L1G7C3</t>
  </si>
  <si>
    <t>L1G7C4</t>
  </si>
  <si>
    <t>L1G7C5</t>
  </si>
  <si>
    <t>L1G7L5</t>
  </si>
  <si>
    <t>L1G7M5</t>
  </si>
  <si>
    <t>L1G7M6</t>
  </si>
  <si>
    <t>L1G7M7</t>
  </si>
  <si>
    <t>L1G7M8</t>
  </si>
  <si>
    <t>L1G7M9</t>
  </si>
  <si>
    <t>L1G7N6</t>
  </si>
  <si>
    <t>L1G7P5</t>
  </si>
  <si>
    <t>L1G7P6</t>
  </si>
  <si>
    <t>L1G7P7</t>
  </si>
  <si>
    <t>L1G7P8</t>
  </si>
  <si>
    <t>L1G7R1</t>
  </si>
  <si>
    <t>L1G7R2</t>
  </si>
  <si>
    <t>L1G7S6</t>
  </si>
  <si>
    <t>L1G7S7</t>
  </si>
  <si>
    <t>L1G7S8</t>
  </si>
  <si>
    <t>L1G7V5</t>
  </si>
  <si>
    <t>L1G7V6</t>
  </si>
  <si>
    <t>L1G7Z7</t>
  </si>
  <si>
    <t>L1G7Z8</t>
  </si>
  <si>
    <t>L1H0A6</t>
  </si>
  <si>
    <t>L1H0A8</t>
  </si>
  <si>
    <t>L1H0A9</t>
  </si>
  <si>
    <t>L1H0B4</t>
  </si>
  <si>
    <t>L1H1A1</t>
  </si>
  <si>
    <t>L1H1A3</t>
  </si>
  <si>
    <t>L1H1A4</t>
  </si>
  <si>
    <t>L1H1A6</t>
  </si>
  <si>
    <t>L1H1A8</t>
  </si>
  <si>
    <t>L1H1J5</t>
  </si>
  <si>
    <t>L1H1J6</t>
  </si>
  <si>
    <t>L1H1J8</t>
  </si>
  <si>
    <t>L1H1K2</t>
  </si>
  <si>
    <t>L1H1M9</t>
  </si>
  <si>
    <t>L1H1N2</t>
  </si>
  <si>
    <t>L1H1N3</t>
  </si>
  <si>
    <t>L1H1N4</t>
  </si>
  <si>
    <t>L1H1P4</t>
  </si>
  <si>
    <t>L1H1P5</t>
  </si>
  <si>
    <t>L1H1P7</t>
  </si>
  <si>
    <t>L1H1P8</t>
  </si>
  <si>
    <t>L1H1P9</t>
  </si>
  <si>
    <t>L1H1R1</t>
  </si>
  <si>
    <t>L1H1R2</t>
  </si>
  <si>
    <t>L1H1R3</t>
  </si>
  <si>
    <t>L1H1W9</t>
  </si>
  <si>
    <t>L1H1X4</t>
  </si>
  <si>
    <t>L1H1X5</t>
  </si>
  <si>
    <t>L1H1X8</t>
  </si>
  <si>
    <t>L1H1X9</t>
  </si>
  <si>
    <t>L1H1Y1</t>
  </si>
  <si>
    <t>L1H1Y3</t>
  </si>
  <si>
    <t>L1H1Y4</t>
  </si>
  <si>
    <t>L1H1Y5</t>
  </si>
  <si>
    <t>L1H1Y6</t>
  </si>
  <si>
    <t>L1H1Y7</t>
  </si>
  <si>
    <t>L1H2J1</t>
  </si>
  <si>
    <t>L1H2J2</t>
  </si>
  <si>
    <t>L1H2J3</t>
  </si>
  <si>
    <t>L1H2J4</t>
  </si>
  <si>
    <t>L1H2J5</t>
  </si>
  <si>
    <t>L1H2J6</t>
  </si>
  <si>
    <t>L1H2J7</t>
  </si>
  <si>
    <t>L1H2J8</t>
  </si>
  <si>
    <t>L1H2J9</t>
  </si>
  <si>
    <t>L1H2K1</t>
  </si>
  <si>
    <t>L1H2K2</t>
  </si>
  <si>
    <t>L1H2K3</t>
  </si>
  <si>
    <t>L1H2K4</t>
  </si>
  <si>
    <t>L1H2K5</t>
  </si>
  <si>
    <t>L1H2K6</t>
  </si>
  <si>
    <t>L1H2K7</t>
  </si>
  <si>
    <t>L1H2K8</t>
  </si>
  <si>
    <t>L1H2K9</t>
  </si>
  <si>
    <t>L1H2L1</t>
  </si>
  <si>
    <t>L1H2L2</t>
  </si>
  <si>
    <t>L1H2L3</t>
  </si>
  <si>
    <t>L1H2L4</t>
  </si>
  <si>
    <t>L1H2L5</t>
  </si>
  <si>
    <t>L1H2L6</t>
  </si>
  <si>
    <t>L1H2L7</t>
  </si>
  <si>
    <t>L1H2L8</t>
  </si>
  <si>
    <t>L1H2L9</t>
  </si>
  <si>
    <t>L1H2M1</t>
  </si>
  <si>
    <t>L1H2M2</t>
  </si>
  <si>
    <t>L1H2M3</t>
  </si>
  <si>
    <t>L1H2M4</t>
  </si>
  <si>
    <t>L1H2M5</t>
  </si>
  <si>
    <t>L1H2M6</t>
  </si>
  <si>
    <t>L1H2M7</t>
  </si>
  <si>
    <t>L1H2M8</t>
  </si>
  <si>
    <t>L1H2N6</t>
  </si>
  <si>
    <t>L1H2N7</t>
  </si>
  <si>
    <t>L1H2N8</t>
  </si>
  <si>
    <t>L1H2N9</t>
  </si>
  <si>
    <t>L1H2P1</t>
  </si>
  <si>
    <t>L1H2P2</t>
  </si>
  <si>
    <t>L1H2P3</t>
  </si>
  <si>
    <t>L1H2P4</t>
  </si>
  <si>
    <t>L1H2T5</t>
  </si>
  <si>
    <t>L1H2T6</t>
  </si>
  <si>
    <t>L1H2T7</t>
  </si>
  <si>
    <t>L1H2T8</t>
  </si>
  <si>
    <t>L1H2T9</t>
  </si>
  <si>
    <t>L1H2V1</t>
  </si>
  <si>
    <t>L1H2V2</t>
  </si>
  <si>
    <t>L1H2V3</t>
  </si>
  <si>
    <t>L1H2V4</t>
  </si>
  <si>
    <t>L1H2V5</t>
  </si>
  <si>
    <t>L1H2V6</t>
  </si>
  <si>
    <t>L1H2V7</t>
  </si>
  <si>
    <t>L1H2W5</t>
  </si>
  <si>
    <t>L1H2Y7</t>
  </si>
  <si>
    <t>L1H2Y8</t>
  </si>
  <si>
    <t>L1H2Y9</t>
  </si>
  <si>
    <t>L1H2Z1</t>
  </si>
  <si>
    <t>L1H2Z2</t>
  </si>
  <si>
    <t>L1H2Z3</t>
  </si>
  <si>
    <t>L1H2Z4</t>
  </si>
  <si>
    <t>L1H2Z5</t>
  </si>
  <si>
    <t>L1H2Z7</t>
  </si>
  <si>
    <t>L1H2Z8</t>
  </si>
  <si>
    <t>L1H2Z9</t>
  </si>
  <si>
    <t>L1H3A1</t>
  </si>
  <si>
    <t>L1H3A2</t>
  </si>
  <si>
    <t>L1H3A3</t>
  </si>
  <si>
    <t>L1H3A4</t>
  </si>
  <si>
    <t>L1H3A5</t>
  </si>
  <si>
    <t>L1H3A6</t>
  </si>
  <si>
    <t>L1H3A9</t>
  </si>
  <si>
    <t>L1H3B1</t>
  </si>
  <si>
    <t>L1H3B2</t>
  </si>
  <si>
    <t>L1H3B3</t>
  </si>
  <si>
    <t>L1H3B4</t>
  </si>
  <si>
    <t>L1H3B6</t>
  </si>
  <si>
    <t>L1H3B7</t>
  </si>
  <si>
    <t>L1H3B8</t>
  </si>
  <si>
    <t>L1H3B9</t>
  </si>
  <si>
    <t>L1H3C1</t>
  </si>
  <si>
    <t>L1H3C2</t>
  </si>
  <si>
    <t>L1H3C3</t>
  </si>
  <si>
    <t>L1H3C4</t>
  </si>
  <si>
    <t>L1H3L6</t>
  </si>
  <si>
    <t>L1H3L9</t>
  </si>
  <si>
    <t>L1H3M1</t>
  </si>
  <si>
    <t>L1H3M2</t>
  </si>
  <si>
    <t>L1H3M3</t>
  </si>
  <si>
    <t>L1H3M4</t>
  </si>
  <si>
    <t>L1H3M6</t>
  </si>
  <si>
    <t>L1H3P1</t>
  </si>
  <si>
    <t>L1H3P3</t>
  </si>
  <si>
    <t>L1H3P4</t>
  </si>
  <si>
    <t>L1H3P5</t>
  </si>
  <si>
    <t>L1H3R2</t>
  </si>
  <si>
    <t>L1H3R3</t>
  </si>
  <si>
    <t>L1H3R4</t>
  </si>
  <si>
    <t>L1H3R6</t>
  </si>
  <si>
    <t>L1H3R8</t>
  </si>
  <si>
    <t>L1H3V4</t>
  </si>
  <si>
    <t>L1H3W1</t>
  </si>
  <si>
    <t>L1H3W2</t>
  </si>
  <si>
    <t>L1H3W5</t>
  </si>
  <si>
    <t>L1H3W6</t>
  </si>
  <si>
    <t>L1H3Z3</t>
  </si>
  <si>
    <t>L1H3Z4</t>
  </si>
  <si>
    <t>L1H3Z5</t>
  </si>
  <si>
    <t>L1H3Z6</t>
  </si>
  <si>
    <t>L1H3Z7</t>
  </si>
  <si>
    <t>L1H3Z9</t>
  </si>
  <si>
    <t>L1H4A1</t>
  </si>
  <si>
    <t>L1H4A3</t>
  </si>
  <si>
    <t>L1H4A4</t>
  </si>
  <si>
    <t>L1H4A6</t>
  </si>
  <si>
    <t>L1H4A9</t>
  </si>
  <si>
    <t>L1H4B1</t>
  </si>
  <si>
    <t>L1H4B2</t>
  </si>
  <si>
    <t>L1H4B3</t>
  </si>
  <si>
    <t>L1H4B4</t>
  </si>
  <si>
    <t>L1H4B5</t>
  </si>
  <si>
    <t>L1H4B6</t>
  </si>
  <si>
    <t>L1H4B8</t>
  </si>
  <si>
    <t>L1H4B9</t>
  </si>
  <si>
    <t>L1H4C1</t>
  </si>
  <si>
    <t>L1H4C2</t>
  </si>
  <si>
    <t>L1H4C3</t>
  </si>
  <si>
    <t>L1H4C4</t>
  </si>
  <si>
    <t>L1H4C9</t>
  </si>
  <si>
    <t>L1H4E3</t>
  </si>
  <si>
    <t>L1H4G1</t>
  </si>
  <si>
    <t>L1H4G2</t>
  </si>
  <si>
    <t>L1H4G3</t>
  </si>
  <si>
    <t>L1H4G4</t>
  </si>
  <si>
    <t>L1H4G6</t>
  </si>
  <si>
    <t>L1H4G7</t>
  </si>
  <si>
    <t>L1H4H2</t>
  </si>
  <si>
    <t>L1H4H3</t>
  </si>
  <si>
    <t>L1H4H4</t>
  </si>
  <si>
    <t>L1H4H5</t>
  </si>
  <si>
    <t>L1H4H7</t>
  </si>
  <si>
    <t>L1H4H9</t>
  </si>
  <si>
    <t>L1H4J1</t>
  </si>
  <si>
    <t>L1H4J2</t>
  </si>
  <si>
    <t>L1H4J3</t>
  </si>
  <si>
    <t>L1H4J4</t>
  </si>
  <si>
    <t>L1H4J5</t>
  </si>
  <si>
    <t>L1H4J6</t>
  </si>
  <si>
    <t>L1H4J7</t>
  </si>
  <si>
    <t>L1H4J8</t>
  </si>
  <si>
    <t>L1H4J9</t>
  </si>
  <si>
    <t>L1H4K1</t>
  </si>
  <si>
    <t>L1H4K2</t>
  </si>
  <si>
    <t>L1H4K5</t>
  </si>
  <si>
    <t>L1H4K7</t>
  </si>
  <si>
    <t>L1H4L5</t>
  </si>
  <si>
    <t>L1H4L6</t>
  </si>
  <si>
    <t>L1H4L8</t>
  </si>
  <si>
    <t>L1H4N1</t>
  </si>
  <si>
    <t>L1H4N2</t>
  </si>
  <si>
    <t>L1H4N4</t>
  </si>
  <si>
    <t>L1H4N6</t>
  </si>
  <si>
    <t>L1H4N7</t>
  </si>
  <si>
    <t>L1H4N8</t>
  </si>
  <si>
    <t>L1H4N9</t>
  </si>
  <si>
    <t>L1H4P1</t>
  </si>
  <si>
    <t>L1H4P2</t>
  </si>
  <si>
    <t>L1H4P3</t>
  </si>
  <si>
    <t>L1H4P4</t>
  </si>
  <si>
    <t>L1H4P9</t>
  </si>
  <si>
    <t>L1H4R1</t>
  </si>
  <si>
    <t>L1H4R3</t>
  </si>
  <si>
    <t>L1H4R4</t>
  </si>
  <si>
    <t>L1H4R5</t>
  </si>
  <si>
    <t>L1H4R6</t>
  </si>
  <si>
    <t>L1H4R7</t>
  </si>
  <si>
    <t>L1H4R8</t>
  </si>
  <si>
    <t>L1H4R9</t>
  </si>
  <si>
    <t>L1H4S2</t>
  </si>
  <si>
    <t>L1H4S3</t>
  </si>
  <si>
    <t>L1H4S5</t>
  </si>
  <si>
    <t>L1H4S6</t>
  </si>
  <si>
    <t>L1H4S7</t>
  </si>
  <si>
    <t>L1H4S9</t>
  </si>
  <si>
    <t>L1H4T1</t>
  </si>
  <si>
    <t>L1H4T2</t>
  </si>
  <si>
    <t>L1H4T4</t>
  </si>
  <si>
    <t>L1H4T5</t>
  </si>
  <si>
    <t>L1H4T6</t>
  </si>
  <si>
    <t>L1H4T7</t>
  </si>
  <si>
    <t>L1H4T8</t>
  </si>
  <si>
    <t>L1H4T9</t>
  </si>
  <si>
    <t>L1H4V1</t>
  </si>
  <si>
    <t>L1H4V2</t>
  </si>
  <si>
    <t>L1H4V3</t>
  </si>
  <si>
    <t>L1H4V4</t>
  </si>
  <si>
    <t>L1H4V5</t>
  </si>
  <si>
    <t>L1H4V6</t>
  </si>
  <si>
    <t>L1H4V7</t>
  </si>
  <si>
    <t>L1H4W1</t>
  </si>
  <si>
    <t>L1H4W2</t>
  </si>
  <si>
    <t>L1H4W3</t>
  </si>
  <si>
    <t>L1H4W4</t>
  </si>
  <si>
    <t>L1H4W5</t>
  </si>
  <si>
    <t>L1H4W6</t>
  </si>
  <si>
    <t>L1H4W7</t>
  </si>
  <si>
    <t>L1H4W8</t>
  </si>
  <si>
    <t>L1H4W9</t>
  </si>
  <si>
    <t>L1H4X1</t>
  </si>
  <si>
    <t>L1H4X2</t>
  </si>
  <si>
    <t>L1H4X3</t>
  </si>
  <si>
    <t>L1H4X4</t>
  </si>
  <si>
    <t>L1H4X7</t>
  </si>
  <si>
    <t>L1H4X8</t>
  </si>
  <si>
    <t>L1H4X9</t>
  </si>
  <si>
    <t>L1H4Y1</t>
  </si>
  <si>
    <t>L1H4Y2</t>
  </si>
  <si>
    <t>L1H4Y3</t>
  </si>
  <si>
    <t>L1H4Y4</t>
  </si>
  <si>
    <t>L1H4Y5</t>
  </si>
  <si>
    <t>L1H4Y6</t>
  </si>
  <si>
    <t>L1H4Y7</t>
  </si>
  <si>
    <t>L1H4Y8</t>
  </si>
  <si>
    <t>L1H4Y9</t>
  </si>
  <si>
    <t>L1H4Z1</t>
  </si>
  <si>
    <t>L1H4Z2</t>
  </si>
  <si>
    <t>L1H4Z4</t>
  </si>
  <si>
    <t>L1H5A1</t>
  </si>
  <si>
    <t>L1H5A3</t>
  </si>
  <si>
    <t>L1H5A5</t>
  </si>
  <si>
    <t>L1H5A6</t>
  </si>
  <si>
    <t>L1H5A7</t>
  </si>
  <si>
    <t>L1H5A8</t>
  </si>
  <si>
    <t>L1H5A9</t>
  </si>
  <si>
    <t>L1H5B1</t>
  </si>
  <si>
    <t>L1H5B2</t>
  </si>
  <si>
    <t>L1H5B3</t>
  </si>
  <si>
    <t>L1H5B4</t>
  </si>
  <si>
    <t>L1H5B5</t>
  </si>
  <si>
    <t>L1H5B6</t>
  </si>
  <si>
    <t>L1H5B7</t>
  </si>
  <si>
    <t>L1H5B8</t>
  </si>
  <si>
    <t>L1H5B9</t>
  </si>
  <si>
    <t>L1H5C1</t>
  </si>
  <si>
    <t>L1H5C2</t>
  </si>
  <si>
    <t>L1H5E6</t>
  </si>
  <si>
    <t>L1H5E7</t>
  </si>
  <si>
    <t>L1H5G4</t>
  </si>
  <si>
    <t>L1H5G5</t>
  </si>
  <si>
    <t>L1H5J1</t>
  </si>
  <si>
    <t>L1H5J5</t>
  </si>
  <si>
    <t>L1H5J6</t>
  </si>
  <si>
    <t>L1H5J7</t>
  </si>
  <si>
    <t>L1H5J9</t>
  </si>
  <si>
    <t>L1H5K2</t>
  </si>
  <si>
    <t>L1H5K4</t>
  </si>
  <si>
    <t>L1H5K7</t>
  </si>
  <si>
    <t>L1H5K8</t>
  </si>
  <si>
    <t>L1H5L9</t>
  </si>
  <si>
    <t>L1H7M7</t>
  </si>
  <si>
    <t>L1H7N7</t>
  </si>
  <si>
    <t>L1H7V8</t>
  </si>
  <si>
    <t>L1H8C1</t>
  </si>
  <si>
    <t>L1H8K8</t>
  </si>
  <si>
    <t>L1H8L3</t>
  </si>
  <si>
    <t>L1H8P3</t>
  </si>
  <si>
    <t>L1H8R1</t>
  </si>
  <si>
    <t>L1H8R9</t>
  </si>
  <si>
    <t>L1H8S7</t>
  </si>
  <si>
    <t>L1H8S9</t>
  </si>
  <si>
    <t>L1H8T5</t>
  </si>
  <si>
    <t>L1H8W5</t>
  </si>
  <si>
    <t>L1H8W6</t>
  </si>
  <si>
    <t>L1H8W7</t>
  </si>
  <si>
    <t>L1J0A2</t>
  </si>
  <si>
    <t>L1J0A3</t>
  </si>
  <si>
    <t>L1J0A4</t>
  </si>
  <si>
    <t>L1J0A5</t>
  </si>
  <si>
    <t>L1J0A6</t>
  </si>
  <si>
    <t>L1J0A7</t>
  </si>
  <si>
    <t>L1J0B8</t>
  </si>
  <si>
    <t>L1J1C5</t>
  </si>
  <si>
    <t>L1J1E5</t>
  </si>
  <si>
    <t>L1J1E7</t>
  </si>
  <si>
    <t>L1J1E8</t>
  </si>
  <si>
    <t>L1J1E9</t>
  </si>
  <si>
    <t>L1J1G3</t>
  </si>
  <si>
    <t>L1J1G4</t>
  </si>
  <si>
    <t>L1J1G6</t>
  </si>
  <si>
    <t>L1J1W3</t>
  </si>
  <si>
    <t>L1J1W4</t>
  </si>
  <si>
    <t>L1J1W5</t>
  </si>
  <si>
    <t>L1J1W6</t>
  </si>
  <si>
    <t>L1J1W7</t>
  </si>
  <si>
    <t>L1J1X1</t>
  </si>
  <si>
    <t>L1J1X2</t>
  </si>
  <si>
    <t>L1J1X3</t>
  </si>
  <si>
    <t>L1J1X4</t>
  </si>
  <si>
    <t>L1J1X5</t>
  </si>
  <si>
    <t>L1J1X6</t>
  </si>
  <si>
    <t>L1J1X9</t>
  </si>
  <si>
    <t>L1J1Y1</t>
  </si>
  <si>
    <t>L1J1Y2</t>
  </si>
  <si>
    <t>L1J1Y3</t>
  </si>
  <si>
    <t>L1J1Y4</t>
  </si>
  <si>
    <t>L1J1Y5</t>
  </si>
  <si>
    <t>L1J1Y6</t>
  </si>
  <si>
    <t>L1J1Y7</t>
  </si>
  <si>
    <t>L1J1Y8</t>
  </si>
  <si>
    <t>L1J1Y9</t>
  </si>
  <si>
    <t>L1J1Z1</t>
  </si>
  <si>
    <t>L1J1Z2</t>
  </si>
  <si>
    <t>L1J1Z4</t>
  </si>
  <si>
    <t>L1J2A4</t>
  </si>
  <si>
    <t>L1J2A5</t>
  </si>
  <si>
    <t>L1J2A6</t>
  </si>
  <si>
    <t>L1J2A7</t>
  </si>
  <si>
    <t>L1J2A8</t>
  </si>
  <si>
    <t>L1J2A9</t>
  </si>
  <si>
    <t>L1J2B1</t>
  </si>
  <si>
    <t>L1J2B4</t>
  </si>
  <si>
    <t>L1J2B5</t>
  </si>
  <si>
    <t>L1J2B6</t>
  </si>
  <si>
    <t>L1J2B7</t>
  </si>
  <si>
    <t>L1J2C1</t>
  </si>
  <si>
    <t>L1J2C3</t>
  </si>
  <si>
    <t>L1J2J2</t>
  </si>
  <si>
    <t>L1J2J3</t>
  </si>
  <si>
    <t>L1J2J4</t>
  </si>
  <si>
    <t>L1J2J5</t>
  </si>
  <si>
    <t>L1J2J7</t>
  </si>
  <si>
    <t>L1J2L6</t>
  </si>
  <si>
    <t>L1J2L7</t>
  </si>
  <si>
    <t>L1J2L8</t>
  </si>
  <si>
    <t>L1J2M7</t>
  </si>
  <si>
    <t>L1J2M8</t>
  </si>
  <si>
    <t>L1J2N6</t>
  </si>
  <si>
    <t>L1J2N7</t>
  </si>
  <si>
    <t>L1J2N9</t>
  </si>
  <si>
    <t>L1J2P1</t>
  </si>
  <si>
    <t>L1J2P2</t>
  </si>
  <si>
    <t>L1J2P3</t>
  </si>
  <si>
    <t>L1J2R1</t>
  </si>
  <si>
    <t>L1J2R2</t>
  </si>
  <si>
    <t>L1J2R4</t>
  </si>
  <si>
    <t>L1J2X9</t>
  </si>
  <si>
    <t>L1J2Y2</t>
  </si>
  <si>
    <t>L1J2Z6</t>
  </si>
  <si>
    <t>L1J2Z7</t>
  </si>
  <si>
    <t>L1J3A4</t>
  </si>
  <si>
    <t>L1J3A5</t>
  </si>
  <si>
    <t>L1J3A8</t>
  </si>
  <si>
    <t>L1J3A9</t>
  </si>
  <si>
    <t>L1J3B1</t>
  </si>
  <si>
    <t>L1J3C6</t>
  </si>
  <si>
    <t>L1J3C7</t>
  </si>
  <si>
    <t>L1J3E4</t>
  </si>
  <si>
    <t>L1J3E5</t>
  </si>
  <si>
    <t>L1J3G3</t>
  </si>
  <si>
    <t>L1J3G4</t>
  </si>
  <si>
    <t>L1J3G5</t>
  </si>
  <si>
    <t>L1J3G6</t>
  </si>
  <si>
    <t>L1J3G7</t>
  </si>
  <si>
    <t>L1J3G8</t>
  </si>
  <si>
    <t>L1J3H2</t>
  </si>
  <si>
    <t>L1J3H4</t>
  </si>
  <si>
    <t>L1J3H5</t>
  </si>
  <si>
    <t>L1J3H6</t>
  </si>
  <si>
    <t>L1J3H7</t>
  </si>
  <si>
    <t>L1J3H8</t>
  </si>
  <si>
    <t>L1J3H9</t>
  </si>
  <si>
    <t>L1J3J1</t>
  </si>
  <si>
    <t>L1J3J2</t>
  </si>
  <si>
    <t>L1J3J3</t>
  </si>
  <si>
    <t>L1J3J4</t>
  </si>
  <si>
    <t>L1J3J5</t>
  </si>
  <si>
    <t>L1J3J6</t>
  </si>
  <si>
    <t>L1J3J7</t>
  </si>
  <si>
    <t>L1J3J8</t>
  </si>
  <si>
    <t>L1J3J9</t>
  </si>
  <si>
    <t>L1J3K1</t>
  </si>
  <si>
    <t>L1J3K2</t>
  </si>
  <si>
    <t>L1J3K3</t>
  </si>
  <si>
    <t>L1J3K4</t>
  </si>
  <si>
    <t>L1J3K5</t>
  </si>
  <si>
    <t>L1J3K6</t>
  </si>
  <si>
    <t>L1J3K7</t>
  </si>
  <si>
    <t>L1J3K8</t>
  </si>
  <si>
    <t>L1J3K9</t>
  </si>
  <si>
    <t>L1J3L1</t>
  </si>
  <si>
    <t>L1J3L2</t>
  </si>
  <si>
    <t>L1J3L3</t>
  </si>
  <si>
    <t>L1J3L4</t>
  </si>
  <si>
    <t>L1J3L5</t>
  </si>
  <si>
    <t>L1J3L6</t>
  </si>
  <si>
    <t>L1J3L7</t>
  </si>
  <si>
    <t>L1J3L8</t>
  </si>
  <si>
    <t>L1J3N7</t>
  </si>
  <si>
    <t>L1J3N8</t>
  </si>
  <si>
    <t>L1J3R2</t>
  </si>
  <si>
    <t>L1J3Z7</t>
  </si>
  <si>
    <t>L1J4A3</t>
  </si>
  <si>
    <t>L1J4A4</t>
  </si>
  <si>
    <t>L1J4A5</t>
  </si>
  <si>
    <t>L1J4A6</t>
  </si>
  <si>
    <t>L1J4A7</t>
  </si>
  <si>
    <t>L1J4A8</t>
  </si>
  <si>
    <t>L1J4A9</t>
  </si>
  <si>
    <t>L1J4B1</t>
  </si>
  <si>
    <t>L1J4B2</t>
  </si>
  <si>
    <t>L1J4B9</t>
  </si>
  <si>
    <t>L1J4C1</t>
  </si>
  <si>
    <t>L1J4C2</t>
  </si>
  <si>
    <t>L1J4C3</t>
  </si>
  <si>
    <t>L1J4C4</t>
  </si>
  <si>
    <t>L1J4C5</t>
  </si>
  <si>
    <t>L1J4C6</t>
  </si>
  <si>
    <t>L1J4C7</t>
  </si>
  <si>
    <t>L1J4E1</t>
  </si>
  <si>
    <t>L1J4E3</t>
  </si>
  <si>
    <t>L1J4E4</t>
  </si>
  <si>
    <t>L1J4E5</t>
  </si>
  <si>
    <t>L1J4E6</t>
  </si>
  <si>
    <t>L1J4E7</t>
  </si>
  <si>
    <t>L1J4E8</t>
  </si>
  <si>
    <t>L1J4G1</t>
  </si>
  <si>
    <t>L1J4G2</t>
  </si>
  <si>
    <t>L1J4G3</t>
  </si>
  <si>
    <t>L1J4G4</t>
  </si>
  <si>
    <t>L1J4G5</t>
  </si>
  <si>
    <t>L1J4G6</t>
  </si>
  <si>
    <t>L1J4G7</t>
  </si>
  <si>
    <t>L1J4H1</t>
  </si>
  <si>
    <t>L1J4H2</t>
  </si>
  <si>
    <t>L1J4H3</t>
  </si>
  <si>
    <t>L1J4H4</t>
  </si>
  <si>
    <t>L1J4H5</t>
  </si>
  <si>
    <t>L1J4H6</t>
  </si>
  <si>
    <t>L1J4H7</t>
  </si>
  <si>
    <t>L1J4K8</t>
  </si>
  <si>
    <t>L1J4L2</t>
  </si>
  <si>
    <t>L1J4L3</t>
  </si>
  <si>
    <t>L1J4L4</t>
  </si>
  <si>
    <t>L1J4L5</t>
  </si>
  <si>
    <t>L1J4L6</t>
  </si>
  <si>
    <t>L1J4L7</t>
  </si>
  <si>
    <t>L1J4L8</t>
  </si>
  <si>
    <t>L1J4L9</t>
  </si>
  <si>
    <t>L1J4M5</t>
  </si>
  <si>
    <t>L1J4M6</t>
  </si>
  <si>
    <t>L1J4M7</t>
  </si>
  <si>
    <t>L1J4M8</t>
  </si>
  <si>
    <t>L1J4M9</t>
  </si>
  <si>
    <t>L1J4P3</t>
  </si>
  <si>
    <t>L1J4P4</t>
  </si>
  <si>
    <t>L1J4P5</t>
  </si>
  <si>
    <t>L1J4P6</t>
  </si>
  <si>
    <t>L1J4P7</t>
  </si>
  <si>
    <t>L1J4P8</t>
  </si>
  <si>
    <t>L1J4R5</t>
  </si>
  <si>
    <t>L1J4R8</t>
  </si>
  <si>
    <t>L1J4R9</t>
  </si>
  <si>
    <t>L1J4S1</t>
  </si>
  <si>
    <t>L1J4S2</t>
  </si>
  <si>
    <t>L1J4S3</t>
  </si>
  <si>
    <t>L1J4T7</t>
  </si>
  <si>
    <t>L1J4T8</t>
  </si>
  <si>
    <t>L1J4W3</t>
  </si>
  <si>
    <t>L1J4W5</t>
  </si>
  <si>
    <t>L1J4W6</t>
  </si>
  <si>
    <t>L1J4W7</t>
  </si>
  <si>
    <t>L1J4W8</t>
  </si>
  <si>
    <t>L1J4Z6</t>
  </si>
  <si>
    <t>L1J4Z7</t>
  </si>
  <si>
    <t>L1J4Z9</t>
  </si>
  <si>
    <t>L1J5A1</t>
  </si>
  <si>
    <t>L1J5A2</t>
  </si>
  <si>
    <t>L1J5A3</t>
  </si>
  <si>
    <t>L1J5A4</t>
  </si>
  <si>
    <t>L1J5A5</t>
  </si>
  <si>
    <t>L1J5A6</t>
  </si>
  <si>
    <t>L1J5A7</t>
  </si>
  <si>
    <t>L1J5A8</t>
  </si>
  <si>
    <t>L1J5A9</t>
  </si>
  <si>
    <t>L1J5B1</t>
  </si>
  <si>
    <t>L1J5B2</t>
  </si>
  <si>
    <t>L1J5B3</t>
  </si>
  <si>
    <t>L1J5B4</t>
  </si>
  <si>
    <t>L1J5B5</t>
  </si>
  <si>
    <t>L1J5B6</t>
  </si>
  <si>
    <t>L1J5B7</t>
  </si>
  <si>
    <t>L1J5B8</t>
  </si>
  <si>
    <t>L1J5B9</t>
  </si>
  <si>
    <t>L1J5C1</t>
  </si>
  <si>
    <t>L1J5C2</t>
  </si>
  <si>
    <t>L1J5C3</t>
  </si>
  <si>
    <t>L1J5C4</t>
  </si>
  <si>
    <t>L1J5C5</t>
  </si>
  <si>
    <t>L1J5C6</t>
  </si>
  <si>
    <t>L1J5C7</t>
  </si>
  <si>
    <t>L1J5C8</t>
  </si>
  <si>
    <t>L1J5C9</t>
  </si>
  <si>
    <t>L1J5E1</t>
  </si>
  <si>
    <t>L1J5E2</t>
  </si>
  <si>
    <t>L1J5E3</t>
  </si>
  <si>
    <t>L1J5E4</t>
  </si>
  <si>
    <t>L1J5E5</t>
  </si>
  <si>
    <t>L1J5E6</t>
  </si>
  <si>
    <t>L1J5E7</t>
  </si>
  <si>
    <t>L1J5E8</t>
  </si>
  <si>
    <t>L1J5E9</t>
  </si>
  <si>
    <t>L1J5G1</t>
  </si>
  <si>
    <t>L1J5G2</t>
  </si>
  <si>
    <t>L1J5G3</t>
  </si>
  <si>
    <t>L1J5K2</t>
  </si>
  <si>
    <t>L1J5K3</t>
  </si>
  <si>
    <t>L1J5K4</t>
  </si>
  <si>
    <t>L1J5K5</t>
  </si>
  <si>
    <t>L1J5L7</t>
  </si>
  <si>
    <t>L1J5L8</t>
  </si>
  <si>
    <t>L1J5P3</t>
  </si>
  <si>
    <t>L1J5P4</t>
  </si>
  <si>
    <t>L1J5P5</t>
  </si>
  <si>
    <t>L1J5Y8</t>
  </si>
  <si>
    <t>L1J5Y9</t>
  </si>
  <si>
    <t>L1J5Z1</t>
  </si>
  <si>
    <t>L1J6A7</t>
  </si>
  <si>
    <t>L1J6A8</t>
  </si>
  <si>
    <t>L1J6A9</t>
  </si>
  <si>
    <t>L1J6B1</t>
  </si>
  <si>
    <t>L1J6B2</t>
  </si>
  <si>
    <t>L1J6B3</t>
  </si>
  <si>
    <t>L1J6B4</t>
  </si>
  <si>
    <t>L1J6B5</t>
  </si>
  <si>
    <t>L1J6B6</t>
  </si>
  <si>
    <t>L1J6B7</t>
  </si>
  <si>
    <t>L1J6B8</t>
  </si>
  <si>
    <t>L1J6B9</t>
  </si>
  <si>
    <t>L1J6C1</t>
  </si>
  <si>
    <t>L1J6C2</t>
  </si>
  <si>
    <t>L1J6C3</t>
  </si>
  <si>
    <t>L1J6C4</t>
  </si>
  <si>
    <t>L1J6G7</t>
  </si>
  <si>
    <t>L1J6J3</t>
  </si>
  <si>
    <t>L1J6J4</t>
  </si>
  <si>
    <t>L1J6J5</t>
  </si>
  <si>
    <t>L1J6J6</t>
  </si>
  <si>
    <t>L1J6J7</t>
  </si>
  <si>
    <t>L1J6L3</t>
  </si>
  <si>
    <t>L1J6L4</t>
  </si>
  <si>
    <t>L1J6L9</t>
  </si>
  <si>
    <t>L1J6M1</t>
  </si>
  <si>
    <t>L1J6M4</t>
  </si>
  <si>
    <t>L1J6M6</t>
  </si>
  <si>
    <t>L1J6N1</t>
  </si>
  <si>
    <t>L1J6N3</t>
  </si>
  <si>
    <t>L1J6N4</t>
  </si>
  <si>
    <t>L1J6N5</t>
  </si>
  <si>
    <t>L1J6P2</t>
  </si>
  <si>
    <t>L1J6P6</t>
  </si>
  <si>
    <t>L1J6P7</t>
  </si>
  <si>
    <t>L1J6P8</t>
  </si>
  <si>
    <t>L1J6R2</t>
  </si>
  <si>
    <t>L1J6Y3</t>
  </si>
  <si>
    <t>L1J7B2</t>
  </si>
  <si>
    <t>L1J7C4</t>
  </si>
  <si>
    <t>L1J7E4</t>
  </si>
  <si>
    <t>L1J7E5</t>
  </si>
  <si>
    <t>L1J7E6</t>
  </si>
  <si>
    <t>L1J7E7</t>
  </si>
  <si>
    <t>L1J7M3</t>
  </si>
  <si>
    <t>L1J7M5</t>
  </si>
  <si>
    <t>L1J7Z1</t>
  </si>
  <si>
    <t>L1J7Z2</t>
  </si>
  <si>
    <t>L1J7Z3</t>
  </si>
  <si>
    <t>L1J7Z4</t>
  </si>
  <si>
    <t>L1J7Z5</t>
  </si>
  <si>
    <t>L1J7Z6</t>
  </si>
  <si>
    <t>L1J7Z7</t>
  </si>
  <si>
    <t>L1J7Z8</t>
  </si>
  <si>
    <t>L1J7Z9</t>
  </si>
  <si>
    <t>L1J8A1</t>
  </si>
  <si>
    <t>L1J8J2</t>
  </si>
  <si>
    <t>L1J8J4</t>
  </si>
  <si>
    <t>L1J8J7</t>
  </si>
  <si>
    <t>L1J8L6</t>
  </si>
  <si>
    <t>L1J8L8</t>
  </si>
  <si>
    <t>L1J8M4</t>
  </si>
  <si>
    <t>L1J8M7</t>
  </si>
  <si>
    <t>L1J8P5</t>
  </si>
  <si>
    <t>L1J8R6</t>
  </si>
  <si>
    <t>L1N2N4</t>
  </si>
  <si>
    <t>L1N2N5</t>
  </si>
  <si>
    <t>L1N2N6</t>
  </si>
  <si>
    <t>L1N2N8</t>
  </si>
  <si>
    <t>L1N2S2</t>
  </si>
  <si>
    <t>L1N2S3</t>
  </si>
  <si>
    <t>L1N2S4</t>
  </si>
  <si>
    <t>L1N2S5</t>
  </si>
  <si>
    <t>L1N2S6</t>
  </si>
  <si>
    <t>L1N2S7</t>
  </si>
  <si>
    <t>L1N2S8</t>
  </si>
  <si>
    <t>L1N2S9</t>
  </si>
  <si>
    <t>L1N2T1</t>
  </si>
  <si>
    <t>L1N2T2</t>
  </si>
  <si>
    <t>L1N2X2</t>
  </si>
  <si>
    <t>L1N2X3</t>
  </si>
  <si>
    <t>L1N2X4</t>
  </si>
  <si>
    <t>L1N2X5</t>
  </si>
  <si>
    <t>L1N3A3</t>
  </si>
  <si>
    <t>L1N3A4</t>
  </si>
  <si>
    <t>L1N3A5</t>
  </si>
  <si>
    <t>L1N3A6</t>
  </si>
  <si>
    <t>L1N3A7</t>
  </si>
  <si>
    <t>L1N3A8</t>
  </si>
  <si>
    <t>L1N3A9</t>
  </si>
  <si>
    <t>L1N3B9</t>
  </si>
  <si>
    <t>L1N3C1</t>
  </si>
  <si>
    <t>L1N3H2</t>
  </si>
  <si>
    <t>L1N3H3</t>
  </si>
  <si>
    <t>L1N3H4</t>
  </si>
  <si>
    <t>L1N3H5</t>
  </si>
  <si>
    <t>L1N3H6</t>
  </si>
  <si>
    <t>L1N3H7</t>
  </si>
  <si>
    <t>L1N5H8</t>
  </si>
  <si>
    <t>L1N5J1</t>
  </si>
  <si>
    <t>L1N5J3</t>
  </si>
  <si>
    <t>L1N5J5</t>
  </si>
  <si>
    <t>L1N5J9</t>
  </si>
  <si>
    <t>L1N5K1</t>
  </si>
  <si>
    <t>L1N5K8</t>
  </si>
  <si>
    <t>L1N5K9</t>
  </si>
  <si>
    <t>L1N5L1</t>
  </si>
  <si>
    <t>L1N5L2</t>
  </si>
  <si>
    <t>L1N5L3</t>
  </si>
  <si>
    <t>L1N5L4</t>
  </si>
  <si>
    <t>L1N5L5</t>
  </si>
  <si>
    <t>L1N5L6</t>
  </si>
  <si>
    <t>L1N5L7</t>
  </si>
  <si>
    <t>L1N5L8</t>
  </si>
  <si>
    <t>L1N5L9</t>
  </si>
  <si>
    <t>L1N5M1</t>
  </si>
  <si>
    <t>L1N5M2</t>
  </si>
  <si>
    <t>L1N5M3</t>
  </si>
  <si>
    <t>L1N5M4</t>
  </si>
  <si>
    <t>L1N5M5</t>
  </si>
  <si>
    <t>L1N5N4</t>
  </si>
  <si>
    <t>L1N5N5</t>
  </si>
  <si>
    <t>L1N5P3</t>
  </si>
  <si>
    <t>L1N5P7</t>
  </si>
  <si>
    <t>L1N5P9</t>
  </si>
  <si>
    <t>L1N5V6</t>
  </si>
  <si>
    <t>L1N5Z6</t>
  </si>
  <si>
    <t>L1N6B1</t>
  </si>
  <si>
    <t>L1N6B2</t>
  </si>
  <si>
    <t>L1N6B3</t>
  </si>
  <si>
    <t>L1N6B4</t>
  </si>
  <si>
    <t>L1N6B5</t>
  </si>
  <si>
    <t>L1N6B6</t>
  </si>
  <si>
    <t>L1N6C3</t>
  </si>
  <si>
    <t>L1N6C5</t>
  </si>
  <si>
    <t>L1N6C6</t>
  </si>
  <si>
    <t>L1N6C7</t>
  </si>
  <si>
    <t>L1N6C8</t>
  </si>
  <si>
    <t>L1N6C9</t>
  </si>
  <si>
    <t>L1N6E4</t>
  </si>
  <si>
    <t>L1N6E5</t>
  </si>
  <si>
    <t>L1N6E6</t>
  </si>
  <si>
    <t>L1N7J1</t>
  </si>
  <si>
    <t>L1N7J2</t>
  </si>
  <si>
    <t>L1N9Y7</t>
  </si>
  <si>
    <t>L1N9Y8</t>
  </si>
  <si>
    <t>L1P0A1</t>
  </si>
  <si>
    <t>L1P0A2</t>
  </si>
  <si>
    <t>L1P0A5</t>
  </si>
  <si>
    <t>L1P0A6</t>
  </si>
  <si>
    <t>L1P0A7</t>
  </si>
  <si>
    <t>L1P0B2</t>
  </si>
  <si>
    <t>L1P0B3</t>
  </si>
  <si>
    <t>L1P1A3</t>
  </si>
  <si>
    <t>L1P1A4</t>
  </si>
  <si>
    <t>L1P1A5</t>
  </si>
  <si>
    <t>L1P1A6</t>
  </si>
  <si>
    <t>L1P1A7</t>
  </si>
  <si>
    <t>L1P1A8</t>
  </si>
  <si>
    <t>L1P1B9</t>
  </si>
  <si>
    <t>L1P1C3</t>
  </si>
  <si>
    <t>L1P1C6</t>
  </si>
  <si>
    <t>L1P1C7</t>
  </si>
  <si>
    <t>L1P1C8</t>
  </si>
  <si>
    <t>L1P1C9</t>
  </si>
  <si>
    <t>L1P1E1</t>
  </si>
  <si>
    <t>L1P1E2</t>
  </si>
  <si>
    <t>L1P1E3</t>
  </si>
  <si>
    <t>L1P1E4</t>
  </si>
  <si>
    <t>L1P1E5</t>
  </si>
  <si>
    <t>L1P1E6</t>
  </si>
  <si>
    <t>L1P1E7</t>
  </si>
  <si>
    <t>L1P1E8</t>
  </si>
  <si>
    <t>L1P1E9</t>
  </si>
  <si>
    <t>L1P1G1</t>
  </si>
  <si>
    <t>L1P1G2</t>
  </si>
  <si>
    <t>L1P1G4</t>
  </si>
  <si>
    <t>L1P1G5</t>
  </si>
  <si>
    <t>L1P1G6</t>
  </si>
  <si>
    <t>L1P1G7</t>
  </si>
  <si>
    <t>L1P1G9</t>
  </si>
  <si>
    <t>L1P1H1</t>
  </si>
  <si>
    <t>L1P1H2</t>
  </si>
  <si>
    <t>L1P1H3</t>
  </si>
  <si>
    <t>L1P1H4</t>
  </si>
  <si>
    <t>L1P1H5</t>
  </si>
  <si>
    <t>L1P1H6</t>
  </si>
  <si>
    <t>L1P1H7</t>
  </si>
  <si>
    <t>L1P1H8</t>
  </si>
  <si>
    <t>L1P1H9</t>
  </si>
  <si>
    <t>L1P1J1</t>
  </si>
  <si>
    <t>L1P1J2</t>
  </si>
  <si>
    <t>L1P1J3</t>
  </si>
  <si>
    <t>L1P1J4</t>
  </si>
  <si>
    <t>L1P1J5</t>
  </si>
  <si>
    <t>L1P1J6</t>
  </si>
  <si>
    <t>L1P1J7</t>
  </si>
  <si>
    <t>L1P1L6</t>
  </si>
  <si>
    <t>L1P1L8</t>
  </si>
  <si>
    <t>L1P1L9</t>
  </si>
  <si>
    <t>L1P1M2</t>
  </si>
  <si>
    <t>L1P1M3</t>
  </si>
  <si>
    <t>L1P1M4</t>
  </si>
  <si>
    <t>L1P1M9</t>
  </si>
  <si>
    <t>L1P1N1</t>
  </si>
  <si>
    <t>L1P1N2</t>
  </si>
  <si>
    <t>L1P1N3</t>
  </si>
  <si>
    <t>L1P1P3</t>
  </si>
  <si>
    <t>L1P1P4</t>
  </si>
  <si>
    <t>L1P1R1</t>
  </si>
  <si>
    <t>L1P1R2</t>
  </si>
  <si>
    <t>L1P1R3</t>
  </si>
  <si>
    <t>L1P1V3</t>
  </si>
  <si>
    <t>L1P1V4</t>
  </si>
  <si>
    <t>L1P1W5</t>
  </si>
  <si>
    <t>L1P1W6</t>
  </si>
  <si>
    <t>L1P1W9</t>
  </si>
  <si>
    <t>L1P1Y1</t>
  </si>
  <si>
    <t>L1P1Y2</t>
  </si>
  <si>
    <t>L1P1Z6</t>
  </si>
  <si>
    <t>L1P2A4</t>
  </si>
  <si>
    <t>L1P2A5</t>
  </si>
  <si>
    <t>L1R3M5</t>
  </si>
  <si>
    <t>L1R3M7</t>
  </si>
  <si>
    <t>L1S6A4</t>
  </si>
  <si>
    <t>L1S6A5</t>
  </si>
  <si>
    <t>L1S6A6</t>
  </si>
  <si>
    <t>L1S6A7</t>
  </si>
  <si>
    <t>L1S6A8</t>
  </si>
  <si>
    <t>L1S6A9</t>
  </si>
  <si>
    <t>L1S6B1</t>
  </si>
  <si>
    <t>L1S6B3</t>
  </si>
  <si>
    <t>L1S6B4</t>
  </si>
  <si>
    <t>L1S6B7</t>
  </si>
  <si>
    <t>L1S6B8</t>
  </si>
  <si>
    <t>L1S6B9</t>
  </si>
  <si>
    <t>L1S6C2</t>
  </si>
  <si>
    <t>L1S6C3</t>
  </si>
  <si>
    <t>L1S6C4</t>
  </si>
  <si>
    <t>L1S6C5</t>
  </si>
  <si>
    <t>L1S6C8</t>
  </si>
  <si>
    <t>L1S6C9</t>
  </si>
  <si>
    <t>L1S6E5</t>
  </si>
  <si>
    <t>L1S6E7</t>
  </si>
  <si>
    <t>L1S6E8</t>
  </si>
  <si>
    <t>L1S6G3</t>
  </si>
  <si>
    <t>L1S6H3</t>
  </si>
  <si>
    <t>L1S6H5</t>
  </si>
  <si>
    <t>L1S6J3</t>
  </si>
  <si>
    <t>L1S6K4</t>
  </si>
  <si>
    <t>L1S6K5</t>
  </si>
  <si>
    <t>L1S6K7</t>
  </si>
  <si>
    <t>L1S6K8</t>
  </si>
  <si>
    <t>L1S6K9</t>
  </si>
  <si>
    <t>L1S6L1</t>
  </si>
  <si>
    <t>L1S6L4</t>
  </si>
  <si>
    <t>L1S6L5</t>
  </si>
  <si>
    <t>L1S6M1</t>
  </si>
  <si>
    <t>L1T0B8</t>
  </si>
  <si>
    <t>L1T0B9</t>
  </si>
  <si>
    <t>L1T0G9</t>
  </si>
  <si>
    <t>L1T0L1</t>
  </si>
  <si>
    <t>L1T2W8</t>
  </si>
  <si>
    <t>L1T3A1</t>
  </si>
  <si>
    <t>L1T3R9</t>
  </si>
  <si>
    <t>L1T3S1</t>
  </si>
  <si>
    <t>L1T3S2</t>
  </si>
  <si>
    <t>L1T3S5</t>
  </si>
  <si>
    <t>L1T3S6</t>
  </si>
  <si>
    <t>L1T3S8</t>
  </si>
  <si>
    <t>L1T3T7</t>
  </si>
  <si>
    <t>L1T3T8</t>
  </si>
  <si>
    <t>L1T3T9</t>
  </si>
  <si>
    <t>L1T3W1</t>
  </si>
  <si>
    <t>L1T3W2</t>
  </si>
  <si>
    <t>L1T3W3</t>
  </si>
  <si>
    <t>L1T3W4</t>
  </si>
  <si>
    <t>L1T3W8</t>
  </si>
  <si>
    <t>L1T3W9</t>
  </si>
  <si>
    <t>L1T3X1</t>
  </si>
  <si>
    <t>L1T3X2</t>
  </si>
  <si>
    <t>L1T3X3</t>
  </si>
  <si>
    <t>L1T3X4</t>
  </si>
  <si>
    <t>L1T3X5</t>
  </si>
  <si>
    <t>L1T3X6</t>
  </si>
  <si>
    <t>L1T3X8</t>
  </si>
  <si>
    <t>L1T3Y4</t>
  </si>
  <si>
    <t>L1T3Y5</t>
  </si>
  <si>
    <t>L1T3Z4</t>
  </si>
  <si>
    <t>L1T3Z5</t>
  </si>
  <si>
    <t>L1T3Z6</t>
  </si>
  <si>
    <t>L1T3Z7</t>
  </si>
  <si>
    <t>L1T3Z8</t>
  </si>
  <si>
    <t>L1T3Z9</t>
  </si>
  <si>
    <t>L1T4A1</t>
  </si>
  <si>
    <t>L1T4A3</t>
  </si>
  <si>
    <t>L1T4A7</t>
  </si>
  <si>
    <t>L1T4A8</t>
  </si>
  <si>
    <t>L1T4A9</t>
  </si>
  <si>
    <t>L1T4B1</t>
  </si>
  <si>
    <t>L1T4B7</t>
  </si>
  <si>
    <t>L1T4E5</t>
  </si>
  <si>
    <t>L1T4E6</t>
  </si>
  <si>
    <t>L1T4E7</t>
  </si>
  <si>
    <t>L1T4K1</t>
  </si>
  <si>
    <t>L1T4N2</t>
  </si>
  <si>
    <t>L1T4P9</t>
  </si>
  <si>
    <t>L1T4R1</t>
  </si>
  <si>
    <t>L1T4R3</t>
  </si>
  <si>
    <t>L1T4R8</t>
  </si>
  <si>
    <t>L1T4R9</t>
  </si>
  <si>
    <t>L1T4S1</t>
  </si>
  <si>
    <t>L1T4T2</t>
  </si>
  <si>
    <t>L1T4W3</t>
  </si>
  <si>
    <t>L1V0A1</t>
  </si>
  <si>
    <t>L1V0A2</t>
  </si>
  <si>
    <t>L1V0B7</t>
  </si>
  <si>
    <t>L1V1C3</t>
  </si>
  <si>
    <t>L1V1C4</t>
  </si>
  <si>
    <t>L1V1C6</t>
  </si>
  <si>
    <t>L1V1C8</t>
  </si>
  <si>
    <t>L1V1J9</t>
  </si>
  <si>
    <t>L1V1K1</t>
  </si>
  <si>
    <t>L1V1K2</t>
  </si>
  <si>
    <t>L1V1K3</t>
  </si>
  <si>
    <t>L1V1K4</t>
  </si>
  <si>
    <t>L1V1K5</t>
  </si>
  <si>
    <t>L1V1X6</t>
  </si>
  <si>
    <t>L1V1X9</t>
  </si>
  <si>
    <t>L1V1Y1</t>
  </si>
  <si>
    <t>L1V1Y2</t>
  </si>
  <si>
    <t>L1V1Y3</t>
  </si>
  <si>
    <t>L1V1Y5</t>
  </si>
  <si>
    <t>L1V3R6</t>
  </si>
  <si>
    <t>L1V5R1</t>
  </si>
  <si>
    <t>L1V5R2</t>
  </si>
  <si>
    <t>L1V6K9</t>
  </si>
  <si>
    <t>L1V6M6</t>
  </si>
  <si>
    <t>L1V6V9</t>
  </si>
  <si>
    <t>L1V6W9</t>
  </si>
  <si>
    <t>L1X0A6</t>
  </si>
  <si>
    <t>L1X1C1</t>
  </si>
  <si>
    <t>L1X1C2</t>
  </si>
  <si>
    <t>L1X1C4</t>
  </si>
  <si>
    <t>L1X1E3</t>
  </si>
  <si>
    <t>L1X1G7</t>
  </si>
  <si>
    <t>L1X1X1</t>
  </si>
  <si>
    <t>L1X1X4</t>
  </si>
  <si>
    <t>L1X1X7</t>
  </si>
  <si>
    <t>L1X1X8</t>
  </si>
  <si>
    <t>L1X1Y3</t>
  </si>
  <si>
    <t>L1X1Y4</t>
  </si>
  <si>
    <t>L1X1Y5</t>
  </si>
  <si>
    <t>L1X1Y8</t>
  </si>
  <si>
    <t>L1X1Y9</t>
  </si>
  <si>
    <t>L1X1Z1</t>
  </si>
  <si>
    <t>L1X1Z4</t>
  </si>
  <si>
    <t>L1X1Z5</t>
  </si>
  <si>
    <t>L1X2A1</t>
  </si>
  <si>
    <t>L1X2A2</t>
  </si>
  <si>
    <t>L1X2A3</t>
  </si>
  <si>
    <t>L1X2A4</t>
  </si>
  <si>
    <t>L1X2A5</t>
  </si>
  <si>
    <t>L1X2A6</t>
  </si>
  <si>
    <t>L1X2A9</t>
  </si>
  <si>
    <t>L1X2B1</t>
  </si>
  <si>
    <t>L1X2B4</t>
  </si>
  <si>
    <t>L1X2B5</t>
  </si>
  <si>
    <t>L1X2B6</t>
  </si>
  <si>
    <t>L1X2B7</t>
  </si>
  <si>
    <t>L1X2C2</t>
  </si>
  <si>
    <t>L1X2C3</t>
  </si>
  <si>
    <t>L1X2C4</t>
  </si>
  <si>
    <t>L1X2C7</t>
  </si>
  <si>
    <t>L1X2E7</t>
  </si>
  <si>
    <t>L1X2G3</t>
  </si>
  <si>
    <t>L1X2G4</t>
  </si>
  <si>
    <t>L1X2G6</t>
  </si>
  <si>
    <t>L1X2G7</t>
  </si>
  <si>
    <t>L1X2G9</t>
  </si>
  <si>
    <t>L1X2H1</t>
  </si>
  <si>
    <t>L1X2H2</t>
  </si>
  <si>
    <t>L1X2H3</t>
  </si>
  <si>
    <t>L1X2H4</t>
  </si>
  <si>
    <t>L1X2H5</t>
  </si>
  <si>
    <t>L1X2H6</t>
  </si>
  <si>
    <t>L1X2H7</t>
  </si>
  <si>
    <t>L1X2H8</t>
  </si>
  <si>
    <t>L1X2J2</t>
  </si>
  <si>
    <t>L1X2M8</t>
  </si>
  <si>
    <t>L1X2M9</t>
  </si>
  <si>
    <t>L1X2N1</t>
  </si>
  <si>
    <t>L1X2N8</t>
  </si>
  <si>
    <t>L1X2P1</t>
  </si>
  <si>
    <t>L1X2P4</t>
  </si>
  <si>
    <t>L1X2P5</t>
  </si>
  <si>
    <t>L1X2P6</t>
  </si>
  <si>
    <t>L1X2P9</t>
  </si>
  <si>
    <t>L1X2R1</t>
  </si>
  <si>
    <t>L1X2R2</t>
  </si>
  <si>
    <t>L1X2R6</t>
  </si>
  <si>
    <t>L1X2R7</t>
  </si>
  <si>
    <t>L1X2R8</t>
  </si>
  <si>
    <t>L1X2S4</t>
  </si>
  <si>
    <t>L1X2S9</t>
  </si>
  <si>
    <t>L1X2T3</t>
  </si>
  <si>
    <t>L1X2T4</t>
  </si>
  <si>
    <t>L1X2T5</t>
  </si>
  <si>
    <t>L1X2T6</t>
  </si>
  <si>
    <t>L1X2W8</t>
  </si>
  <si>
    <t>L2E6S5</t>
  </si>
  <si>
    <t>L2G0A3</t>
  </si>
  <si>
    <t>L2G3J8</t>
  </si>
  <si>
    <t>L2G6B1</t>
  </si>
  <si>
    <t>L2G6B2</t>
  </si>
  <si>
    <t>L2G6B3</t>
  </si>
  <si>
    <t>L2G6B4</t>
  </si>
  <si>
    <t>L2G6B5</t>
  </si>
  <si>
    <t>L2G6B6</t>
  </si>
  <si>
    <t>L2G6B7</t>
  </si>
  <si>
    <t>L2G6B8</t>
  </si>
  <si>
    <t>L2G6B9</t>
  </si>
  <si>
    <t>L2G6C1</t>
  </si>
  <si>
    <t>L2G6C2</t>
  </si>
  <si>
    <t>L2G6C3</t>
  </si>
  <si>
    <t>L2G6H3</t>
  </si>
  <si>
    <t>L2G6H4</t>
  </si>
  <si>
    <t>L2G6H5</t>
  </si>
  <si>
    <t>L2G6H6</t>
  </si>
  <si>
    <t>L2G6H7</t>
  </si>
  <si>
    <t>L2G6J1</t>
  </si>
  <si>
    <t>L2G6J2</t>
  </si>
  <si>
    <t>L2G6J3</t>
  </si>
  <si>
    <t>L2G6J4</t>
  </si>
  <si>
    <t>L2G6J5</t>
  </si>
  <si>
    <t>L2G6J6</t>
  </si>
  <si>
    <t>L2G6J7</t>
  </si>
  <si>
    <t>L2G6J8</t>
  </si>
  <si>
    <t>L2G6J9</t>
  </si>
  <si>
    <t>L2G6K1</t>
  </si>
  <si>
    <t>L2G6L1</t>
  </si>
  <si>
    <t>L2G6L3</t>
  </si>
  <si>
    <t>L2G6L5</t>
  </si>
  <si>
    <t>L2G6L6</t>
  </si>
  <si>
    <t>L2G6L7</t>
  </si>
  <si>
    <t>L2G6L8</t>
  </si>
  <si>
    <t>L2G6L9</t>
  </si>
  <si>
    <t>L2G6M1</t>
  </si>
  <si>
    <t>L2G6N4</t>
  </si>
  <si>
    <t>L2G6N8</t>
  </si>
  <si>
    <t>L2G6N9</t>
  </si>
  <si>
    <t>L2G6P4</t>
  </si>
  <si>
    <t>L2G6P5</t>
  </si>
  <si>
    <t>L2G6P6</t>
  </si>
  <si>
    <t>L2G6P7</t>
  </si>
  <si>
    <t>L2G6P8</t>
  </si>
  <si>
    <t>L2G6P9</t>
  </si>
  <si>
    <t>L2G6R1</t>
  </si>
  <si>
    <t>L2G6R2</t>
  </si>
  <si>
    <t>L2G6R3</t>
  </si>
  <si>
    <t>L2G6V9</t>
  </si>
  <si>
    <t>L2G6W2</t>
  </si>
  <si>
    <t>L2G6W5</t>
  </si>
  <si>
    <t>L2G6W8</t>
  </si>
  <si>
    <t>L2G6X2</t>
  </si>
  <si>
    <t>L2G6X3</t>
  </si>
  <si>
    <t>L2G6X4</t>
  </si>
  <si>
    <t>L2G6X5</t>
  </si>
  <si>
    <t>L2G6Y1</t>
  </si>
  <si>
    <t>L2G6Y2</t>
  </si>
  <si>
    <t>L2G6Y3</t>
  </si>
  <si>
    <t>L2G6Y7</t>
  </si>
  <si>
    <t>L2G6Y8</t>
  </si>
  <si>
    <t>L2G6Y9</t>
  </si>
  <si>
    <t>L2G6Z1</t>
  </si>
  <si>
    <t>L2G6Z2</t>
  </si>
  <si>
    <t>L2G6Z3</t>
  </si>
  <si>
    <t>L2G6Z4</t>
  </si>
  <si>
    <t>L2G6Z5</t>
  </si>
  <si>
    <t>L2G6Z6</t>
  </si>
  <si>
    <t>L2G6Z7</t>
  </si>
  <si>
    <t>L2G6Z8</t>
  </si>
  <si>
    <t>L2G6Z9</t>
  </si>
  <si>
    <t>L2G7A6</t>
  </si>
  <si>
    <t>L2G7A7</t>
  </si>
  <si>
    <t>L2G7A8</t>
  </si>
  <si>
    <t>L2G7B1</t>
  </si>
  <si>
    <t>L2G7B2</t>
  </si>
  <si>
    <t>L2G7B3</t>
  </si>
  <si>
    <t>L2G7G7</t>
  </si>
  <si>
    <t>L2G7N8</t>
  </si>
  <si>
    <t>L2G7W7</t>
  </si>
  <si>
    <t>L2G7X4</t>
  </si>
  <si>
    <t>L2G7X6</t>
  </si>
  <si>
    <t>L2G7X8</t>
  </si>
  <si>
    <t>L2G7X9</t>
  </si>
  <si>
    <t>L2M0A2</t>
  </si>
  <si>
    <t>L2M0A6</t>
  </si>
  <si>
    <t>L2M1N1</t>
  </si>
  <si>
    <t>L2M1N2</t>
  </si>
  <si>
    <t>L2M1N3</t>
  </si>
  <si>
    <t>L2M1N4</t>
  </si>
  <si>
    <t>L2M1N6</t>
  </si>
  <si>
    <t>L2M1N7</t>
  </si>
  <si>
    <t>L2M1N8</t>
  </si>
  <si>
    <t>L2M1N9</t>
  </si>
  <si>
    <t>L2M1P2</t>
  </si>
  <si>
    <t>L2M1P3</t>
  </si>
  <si>
    <t>L2M1P4</t>
  </si>
  <si>
    <t>L2M1P5</t>
  </si>
  <si>
    <t>L2M1P6</t>
  </si>
  <si>
    <t>L2M1P7</t>
  </si>
  <si>
    <t>L2M1P8</t>
  </si>
  <si>
    <t>L2M1P9</t>
  </si>
  <si>
    <t>L2M1R1</t>
  </si>
  <si>
    <t>L2M1R2</t>
  </si>
  <si>
    <t>L2M1W4</t>
  </si>
  <si>
    <t>L2M2N5</t>
  </si>
  <si>
    <t>L2M2N6</t>
  </si>
  <si>
    <t>L2M2N7</t>
  </si>
  <si>
    <t>L2M2N8</t>
  </si>
  <si>
    <t>L2M2N9</t>
  </si>
  <si>
    <t>L2M2R2</t>
  </si>
  <si>
    <t>L2M2R5</t>
  </si>
  <si>
    <t>L2M2Z8</t>
  </si>
  <si>
    <t>L2M2Z9</t>
  </si>
  <si>
    <t>L2M3A3</t>
  </si>
  <si>
    <t>L2M3Y1</t>
  </si>
  <si>
    <t>L2M3Y2</t>
  </si>
  <si>
    <t>L2M3Y3</t>
  </si>
  <si>
    <t>L2M3Y6</t>
  </si>
  <si>
    <t>L2M3Z5</t>
  </si>
  <si>
    <t>L2M3Z6</t>
  </si>
  <si>
    <t>L2M3Z7</t>
  </si>
  <si>
    <t>L2M3Z8</t>
  </si>
  <si>
    <t>L2M3Z9</t>
  </si>
  <si>
    <t>L2M4A1</t>
  </si>
  <si>
    <t>L2M4A2</t>
  </si>
  <si>
    <t>L2M4A3</t>
  </si>
  <si>
    <t>L2M4A4</t>
  </si>
  <si>
    <t>L2M4A5</t>
  </si>
  <si>
    <t>L2M4A6</t>
  </si>
  <si>
    <t>L2M4A7</t>
  </si>
  <si>
    <t>L2M4B4</t>
  </si>
  <si>
    <t>L2M4G5</t>
  </si>
  <si>
    <t>L2M4X9</t>
  </si>
  <si>
    <t>L2M4Y2</t>
  </si>
  <si>
    <t>L2M4Y3</t>
  </si>
  <si>
    <t>L2M4Y4</t>
  </si>
  <si>
    <t>L2M4Y5</t>
  </si>
  <si>
    <t>L2M4Y7</t>
  </si>
  <si>
    <t>L2M4Z2</t>
  </si>
  <si>
    <t>L2M4Z3</t>
  </si>
  <si>
    <t>L2M4Z4</t>
  </si>
  <si>
    <t>L2M4Z5</t>
  </si>
  <si>
    <t>L2M4Z6</t>
  </si>
  <si>
    <t>L2M4Z7</t>
  </si>
  <si>
    <t>L2M5B5</t>
  </si>
  <si>
    <t>L2M5J2</t>
  </si>
  <si>
    <t>L2M5J5</t>
  </si>
  <si>
    <t>L2M5J7</t>
  </si>
  <si>
    <t>L2M5J9</t>
  </si>
  <si>
    <t>L2M5K1</t>
  </si>
  <si>
    <t>L2M5K2</t>
  </si>
  <si>
    <t>L2M5K3</t>
  </si>
  <si>
    <t>L2M5K4</t>
  </si>
  <si>
    <t>L2M5K9</t>
  </si>
  <si>
    <t>L2M5R6</t>
  </si>
  <si>
    <t>L2M5S2</t>
  </si>
  <si>
    <t>L2M5S3</t>
  </si>
  <si>
    <t>L2M5S4</t>
  </si>
  <si>
    <t>L2M5S5</t>
  </si>
  <si>
    <t>L2M5T1</t>
  </si>
  <si>
    <t>L2M5T2</t>
  </si>
  <si>
    <t>L2M5V2</t>
  </si>
  <si>
    <t>L2M5V4</t>
  </si>
  <si>
    <t>L2M5V5</t>
  </si>
  <si>
    <t>L2M5V6</t>
  </si>
  <si>
    <t>L2M5V8</t>
  </si>
  <si>
    <t>L2M5V9</t>
  </si>
  <si>
    <t>L2M5W1</t>
  </si>
  <si>
    <t>L2M5W2</t>
  </si>
  <si>
    <t>L2M5W3</t>
  </si>
  <si>
    <t>L2M5W4</t>
  </si>
  <si>
    <t>L2M5W5</t>
  </si>
  <si>
    <t>L2M5W6</t>
  </si>
  <si>
    <t>L2M5W7</t>
  </si>
  <si>
    <t>L2M5W8</t>
  </si>
  <si>
    <t>L2M5W9</t>
  </si>
  <si>
    <t>L2M5X1</t>
  </si>
  <si>
    <t>L2M6B8</t>
  </si>
  <si>
    <t>L2M6B9</t>
  </si>
  <si>
    <t>L2M6C1</t>
  </si>
  <si>
    <t>L2M6C2</t>
  </si>
  <si>
    <t>L2M6C5</t>
  </si>
  <si>
    <t>L2M6C6</t>
  </si>
  <si>
    <t>L2M6C7</t>
  </si>
  <si>
    <t>L2M6C8</t>
  </si>
  <si>
    <t>L2M6C9</t>
  </si>
  <si>
    <t>L2M6E1</t>
  </si>
  <si>
    <t>L2M6E2</t>
  </si>
  <si>
    <t>L2M6E3</t>
  </si>
  <si>
    <t>L2M6E4</t>
  </si>
  <si>
    <t>L2M6E5</t>
  </si>
  <si>
    <t>L2M6E6</t>
  </si>
  <si>
    <t>L2M6E7</t>
  </si>
  <si>
    <t>L2M6E8</t>
  </si>
  <si>
    <t>L2M6E9</t>
  </si>
  <si>
    <t>L2M6G1</t>
  </si>
  <si>
    <t>L2M6G2</t>
  </si>
  <si>
    <t>L2M6G3</t>
  </si>
  <si>
    <t>L2M6G4</t>
  </si>
  <si>
    <t>L2M6G5</t>
  </si>
  <si>
    <t>L2M6G6</t>
  </si>
  <si>
    <t>L2M6G7</t>
  </si>
  <si>
    <t>L2M6G8</t>
  </si>
  <si>
    <t>L2M6G9</t>
  </si>
  <si>
    <t>L2M6H1</t>
  </si>
  <si>
    <t>L2M6H2</t>
  </si>
  <si>
    <t>L2M6H3</t>
  </si>
  <si>
    <t>L2M6H4</t>
  </si>
  <si>
    <t>L2M6H5</t>
  </si>
  <si>
    <t>L2M6H6</t>
  </si>
  <si>
    <t>L2M6H7</t>
  </si>
  <si>
    <t>L2M6H8</t>
  </si>
  <si>
    <t>L2M6H9</t>
  </si>
  <si>
    <t>L2M6J1</t>
  </si>
  <si>
    <t>L2M6J2</t>
  </si>
  <si>
    <t>L2M6J3</t>
  </si>
  <si>
    <t>L2M6J4</t>
  </si>
  <si>
    <t>L2M6K4</t>
  </si>
  <si>
    <t>L2M6N4</t>
  </si>
  <si>
    <t>L2M6N5</t>
  </si>
  <si>
    <t>L2M6N8</t>
  </si>
  <si>
    <t>L2M6P1</t>
  </si>
  <si>
    <t>L2M6P2</t>
  </si>
  <si>
    <t>L2M6P3</t>
  </si>
  <si>
    <t>L2M6P8</t>
  </si>
  <si>
    <t>L2M6R4</t>
  </si>
  <si>
    <t>L2M6R5</t>
  </si>
  <si>
    <t>L2M6R6</t>
  </si>
  <si>
    <t>L2M6R7</t>
  </si>
  <si>
    <t>L2M6R9</t>
  </si>
  <si>
    <t>L2M6S2</t>
  </si>
  <si>
    <t>L2M6S3</t>
  </si>
  <si>
    <t>L2M6S4</t>
  </si>
  <si>
    <t>L2M6S5</t>
  </si>
  <si>
    <t>L2M6S6</t>
  </si>
  <si>
    <t>L2M6S7</t>
  </si>
  <si>
    <t>L2M6S8</t>
  </si>
  <si>
    <t>L2M6S9</t>
  </si>
  <si>
    <t>L2M6T1</t>
  </si>
  <si>
    <t>L2M6T2</t>
  </si>
  <si>
    <t>L2M6T3</t>
  </si>
  <si>
    <t>L2M6T4</t>
  </si>
  <si>
    <t>L2M6T5</t>
  </si>
  <si>
    <t>L2M6T6</t>
  </si>
  <si>
    <t>L2M6T8</t>
  </si>
  <si>
    <t>L2M6V2</t>
  </si>
  <si>
    <t>L2M6W6</t>
  </si>
  <si>
    <t>L2M6Z1</t>
  </si>
  <si>
    <t>L2M6Z2</t>
  </si>
  <si>
    <t>L2M6Z7</t>
  </si>
  <si>
    <t>L2M7C7</t>
  </si>
  <si>
    <t>L2M7H3</t>
  </si>
  <si>
    <t>L2M7L6</t>
  </si>
  <si>
    <t>L2M7L9</t>
  </si>
  <si>
    <t>L2M7M2</t>
  </si>
  <si>
    <t>L2M7M3</t>
  </si>
  <si>
    <t>L2M7M4</t>
  </si>
  <si>
    <t>L2M7M9</t>
  </si>
  <si>
    <t>L2M7N6</t>
  </si>
  <si>
    <t>L2M7N7</t>
  </si>
  <si>
    <t>L2M7N8</t>
  </si>
  <si>
    <t>L2M7N9</t>
  </si>
  <si>
    <t>L2M7P2</t>
  </si>
  <si>
    <t>L2M7P3</t>
  </si>
  <si>
    <t>L2M7P5</t>
  </si>
  <si>
    <t>L2M7P9</t>
  </si>
  <si>
    <t>L2M7S2</t>
  </si>
  <si>
    <t>L2M7S3</t>
  </si>
  <si>
    <t>L2M7S5</t>
  </si>
  <si>
    <t>L2M7S6</t>
  </si>
  <si>
    <t>L2M7S7</t>
  </si>
  <si>
    <t>L2M7S8</t>
  </si>
  <si>
    <t>L2M7S9</t>
  </si>
  <si>
    <t>L2M7T1</t>
  </si>
  <si>
    <t>L2M7T2</t>
  </si>
  <si>
    <t>L2M7T3</t>
  </si>
  <si>
    <t>L2M7T4</t>
  </si>
  <si>
    <t>L2M7T5</t>
  </si>
  <si>
    <t>L2M7T6</t>
  </si>
  <si>
    <t>L2M7T7</t>
  </si>
  <si>
    <t>L2M7T8</t>
  </si>
  <si>
    <t>L2M7T9</t>
  </si>
  <si>
    <t>L2M7V1</t>
  </si>
  <si>
    <t>L2M7V2</t>
  </si>
  <si>
    <t>L2M7V3</t>
  </si>
  <si>
    <t>L2M7V4</t>
  </si>
  <si>
    <t>L2M7V7</t>
  </si>
  <si>
    <t>L2M7V8</t>
  </si>
  <si>
    <t>L2M7V9</t>
  </si>
  <si>
    <t>L2M7W1</t>
  </si>
  <si>
    <t>L2M7W2</t>
  </si>
  <si>
    <t>L2M7W5</t>
  </si>
  <si>
    <t>L2M7W9</t>
  </si>
  <si>
    <t>L2M7X3</t>
  </si>
  <si>
    <t>L2M7X4</t>
  </si>
  <si>
    <t>L2M7X7</t>
  </si>
  <si>
    <t>L2M7X9</t>
  </si>
  <si>
    <t>L2M7Y9</t>
  </si>
  <si>
    <t>L2M7Z1</t>
  </si>
  <si>
    <t>L2M7Z2</t>
  </si>
  <si>
    <t>L2M7Z7</t>
  </si>
  <si>
    <t>L2N0A3</t>
  </si>
  <si>
    <t>L2N1L5</t>
  </si>
  <si>
    <t>L2N3A8</t>
  </si>
  <si>
    <t>L2N3A9</t>
  </si>
  <si>
    <t>L2N4A2</t>
  </si>
  <si>
    <t>L2N4A9</t>
  </si>
  <si>
    <t>L2N4B1</t>
  </si>
  <si>
    <t>L2N4B8</t>
  </si>
  <si>
    <t>L2N4E1</t>
  </si>
  <si>
    <t>L2N4E4</t>
  </si>
  <si>
    <t>L2N4E5</t>
  </si>
  <si>
    <t>L2N4G1</t>
  </si>
  <si>
    <t>L2N4G2</t>
  </si>
  <si>
    <t>L2N4G3</t>
  </si>
  <si>
    <t>L2N4G4</t>
  </si>
  <si>
    <t>L2N4G5</t>
  </si>
  <si>
    <t>L2N4M8</t>
  </si>
  <si>
    <t>L2N4M9</t>
  </si>
  <si>
    <t>L2N4N4</t>
  </si>
  <si>
    <t>L2N4N8</t>
  </si>
  <si>
    <t>L2N4N9</t>
  </si>
  <si>
    <t>L2N4P3</t>
  </si>
  <si>
    <t>L2N4P4</t>
  </si>
  <si>
    <t>L2N4P7</t>
  </si>
  <si>
    <t>L2N4P8</t>
  </si>
  <si>
    <t>L2N4R1</t>
  </si>
  <si>
    <t>L2N4S1</t>
  </si>
  <si>
    <t>L2N4S6</t>
  </si>
  <si>
    <t>L2N4S7</t>
  </si>
  <si>
    <t>L2N4S8</t>
  </si>
  <si>
    <t>L2N4S9</t>
  </si>
  <si>
    <t>L2N4T2</t>
  </si>
  <si>
    <t>L2N4T3</t>
  </si>
  <si>
    <t>L2N4T4</t>
  </si>
  <si>
    <t>L2N4T5</t>
  </si>
  <si>
    <t>L2N4T6</t>
  </si>
  <si>
    <t>L2N4T7</t>
  </si>
  <si>
    <t>L2N4T8</t>
  </si>
  <si>
    <t>L2N4V3</t>
  </si>
  <si>
    <t>L2N4V6</t>
  </si>
  <si>
    <t>L2N4V7</t>
  </si>
  <si>
    <t>L2N4V9</t>
  </si>
  <si>
    <t>L2N4W2</t>
  </si>
  <si>
    <t>L2N4W5</t>
  </si>
  <si>
    <t>L2N4W6</t>
  </si>
  <si>
    <t>L2N4W8</t>
  </si>
  <si>
    <t>L2N5B4</t>
  </si>
  <si>
    <t>L2N5B6</t>
  </si>
  <si>
    <t>L2N5B8</t>
  </si>
  <si>
    <t>L2N5B9</t>
  </si>
  <si>
    <t>L2N5C1</t>
  </si>
  <si>
    <t>L2N5C2</t>
  </si>
  <si>
    <t>L2N5C3</t>
  </si>
  <si>
    <t>L2N5C4</t>
  </si>
  <si>
    <t>L2N5C5</t>
  </si>
  <si>
    <t>L2N5C6</t>
  </si>
  <si>
    <t>L2N5C7</t>
  </si>
  <si>
    <t>L2N5C8</t>
  </si>
  <si>
    <t>L2N5E2</t>
  </si>
  <si>
    <t>L2N5E5</t>
  </si>
  <si>
    <t>L2N5E6</t>
  </si>
  <si>
    <t>L2N5E7</t>
  </si>
  <si>
    <t>L2N5G2</t>
  </si>
  <si>
    <t>L2N5G9</t>
  </si>
  <si>
    <t>L2N5K4</t>
  </si>
  <si>
    <t>L2N5K5</t>
  </si>
  <si>
    <t>L2N5L8</t>
  </si>
  <si>
    <t>L2N5L9</t>
  </si>
  <si>
    <t>L2N5N8</t>
  </si>
  <si>
    <t>L2N5N9</t>
  </si>
  <si>
    <t>L2N5P9</t>
  </si>
  <si>
    <t>L2N6K7</t>
  </si>
  <si>
    <t>L2N6K8</t>
  </si>
  <si>
    <t>L2N6L6</t>
  </si>
  <si>
    <t>L2N6P5</t>
  </si>
  <si>
    <t>L2N6R9</t>
  </si>
  <si>
    <t>L2N6S6</t>
  </si>
  <si>
    <t>L2N6S7</t>
  </si>
  <si>
    <t>L2N6S8</t>
  </si>
  <si>
    <t>L2N6S9</t>
  </si>
  <si>
    <t>L2N6T1</t>
  </si>
  <si>
    <t>L2N6V3</t>
  </si>
  <si>
    <t>L2N6X3</t>
  </si>
  <si>
    <t>L2N7B1</t>
  </si>
  <si>
    <t>L2N7H5</t>
  </si>
  <si>
    <t>L2N7K2</t>
  </si>
  <si>
    <t>L2N7K3</t>
  </si>
  <si>
    <t>L2N7L8</t>
  </si>
  <si>
    <t>L2N7L9</t>
  </si>
  <si>
    <t>L2N7M1</t>
  </si>
  <si>
    <t>L2N7M2</t>
  </si>
  <si>
    <t>L2N7M3</t>
  </si>
  <si>
    <t>L2N7M4</t>
  </si>
  <si>
    <t>L2N7M5</t>
  </si>
  <si>
    <t>L2N7M6</t>
  </si>
  <si>
    <t>L2N7M7</t>
  </si>
  <si>
    <t>L2N7M8</t>
  </si>
  <si>
    <t>L2N7M9</t>
  </si>
  <si>
    <t>L2N7P8</t>
  </si>
  <si>
    <t>L2N7R8</t>
  </si>
  <si>
    <t>L2N7S7</t>
  </si>
  <si>
    <t>L2N7S8</t>
  </si>
  <si>
    <t>L2N7S9</t>
  </si>
  <si>
    <t>L2N7T1</t>
  </si>
  <si>
    <t>L2P0A1</t>
  </si>
  <si>
    <t>L2P0A2</t>
  </si>
  <si>
    <t>L2P0A3</t>
  </si>
  <si>
    <t>L2P0A4</t>
  </si>
  <si>
    <t>L2P0A5</t>
  </si>
  <si>
    <t>L2P0A6</t>
  </si>
  <si>
    <t>L2P0C4</t>
  </si>
  <si>
    <t>L2P0C8</t>
  </si>
  <si>
    <t>L2P0E1</t>
  </si>
  <si>
    <t>L2P0E2</t>
  </si>
  <si>
    <t>L2P1W4</t>
  </si>
  <si>
    <t>L2P1W5</t>
  </si>
  <si>
    <t>L2P1X4</t>
  </si>
  <si>
    <t>L2P1X5</t>
  </si>
  <si>
    <t>L2P1Y6</t>
  </si>
  <si>
    <t>L2P1Y8</t>
  </si>
  <si>
    <t>L2P1Z5</t>
  </si>
  <si>
    <t>L2P1Z6</t>
  </si>
  <si>
    <t>L2P2A8</t>
  </si>
  <si>
    <t>L2P2B1</t>
  </si>
  <si>
    <t>L2P2B3</t>
  </si>
  <si>
    <t>L2P2B4</t>
  </si>
  <si>
    <t>L2P2S2</t>
  </si>
  <si>
    <t>L2P2S6</t>
  </si>
  <si>
    <t>L2P2V3</t>
  </si>
  <si>
    <t>L2P2V4</t>
  </si>
  <si>
    <t>L2P2V7</t>
  </si>
  <si>
    <t>L2P2V8</t>
  </si>
  <si>
    <t>L2P2W4</t>
  </si>
  <si>
    <t>L2P2W5</t>
  </si>
  <si>
    <t>L2P2W8</t>
  </si>
  <si>
    <t>L2P2W9</t>
  </si>
  <si>
    <t>L2P2X1</t>
  </si>
  <si>
    <t>L2P2X5</t>
  </si>
  <si>
    <t>L2P2X6</t>
  </si>
  <si>
    <t>L2P2X7</t>
  </si>
  <si>
    <t>L2P2Y2</t>
  </si>
  <si>
    <t>L2P2Y3</t>
  </si>
  <si>
    <t>L2P2Y4</t>
  </si>
  <si>
    <t>L2P2Y5</t>
  </si>
  <si>
    <t>L2P2Y6</t>
  </si>
  <si>
    <t>L2P2Y7</t>
  </si>
  <si>
    <t>L2P2Y8</t>
  </si>
  <si>
    <t>L2P2Y9</t>
  </si>
  <si>
    <t>L2P2Z1</t>
  </si>
  <si>
    <t>L2P2Z2</t>
  </si>
  <si>
    <t>L2P2Z3</t>
  </si>
  <si>
    <t>L2P2Z4</t>
  </si>
  <si>
    <t>L2P2Z5</t>
  </si>
  <si>
    <t>L2P2Z7</t>
  </si>
  <si>
    <t>L2P2Z8</t>
  </si>
  <si>
    <t>L2P2Z9</t>
  </si>
  <si>
    <t>L2P3A1</t>
  </si>
  <si>
    <t>L2P3A2</t>
  </si>
  <si>
    <t>L2P3A8</t>
  </si>
  <si>
    <t>L2P3A9</t>
  </si>
  <si>
    <t>L2P3B1</t>
  </si>
  <si>
    <t>L2P3B2</t>
  </si>
  <si>
    <t>L2P3B3</t>
  </si>
  <si>
    <t>L2P3B4</t>
  </si>
  <si>
    <t>L2P3B5</t>
  </si>
  <si>
    <t>L2P3B6</t>
  </si>
  <si>
    <t>L2P3B7</t>
  </si>
  <si>
    <t>L2P3B8</t>
  </si>
  <si>
    <t>L2P3B9</t>
  </si>
  <si>
    <t>L2P3C1</t>
  </si>
  <si>
    <t>L2P3C2</t>
  </si>
  <si>
    <t>L2P3C3</t>
  </si>
  <si>
    <t>L2P3C4</t>
  </si>
  <si>
    <t>L2P3C5</t>
  </si>
  <si>
    <t>L2P3C6</t>
  </si>
  <si>
    <t>L2P3C8</t>
  </si>
  <si>
    <t>L2P3C9</t>
  </si>
  <si>
    <t>L2P3E3</t>
  </si>
  <si>
    <t>L2P3E6</t>
  </si>
  <si>
    <t>L2P3E7</t>
  </si>
  <si>
    <t>L2P3E8</t>
  </si>
  <si>
    <t>L2P3E9</t>
  </si>
  <si>
    <t>L2P3G1</t>
  </si>
  <si>
    <t>L2P3G2</t>
  </si>
  <si>
    <t>L2P3G3</t>
  </si>
  <si>
    <t>L2P3G4</t>
  </si>
  <si>
    <t>L2P3G5</t>
  </si>
  <si>
    <t>L2P3G6</t>
  </si>
  <si>
    <t>L2P3G7</t>
  </si>
  <si>
    <t>L2P3G9</t>
  </si>
  <si>
    <t>L2P3H1</t>
  </si>
  <si>
    <t>L2P3H2</t>
  </si>
  <si>
    <t>L2P3H3</t>
  </si>
  <si>
    <t>L2P3H4</t>
  </si>
  <si>
    <t>L2P3H5</t>
  </si>
  <si>
    <t>L2P3H6</t>
  </si>
  <si>
    <t>L2P3H7</t>
  </si>
  <si>
    <t>L2P3H8</t>
  </si>
  <si>
    <t>L2P3H9</t>
  </si>
  <si>
    <t>L2P3J1</t>
  </si>
  <si>
    <t>L2P3J2</t>
  </si>
  <si>
    <t>L2P3J3</t>
  </si>
  <si>
    <t>L2P3J4</t>
  </si>
  <si>
    <t>L2P3J5</t>
  </si>
  <si>
    <t>L2P3J6</t>
  </si>
  <si>
    <t>L2P3J7</t>
  </si>
  <si>
    <t>L2P3K4</t>
  </si>
  <si>
    <t>L2P3L5</t>
  </si>
  <si>
    <t>L2P3P8</t>
  </si>
  <si>
    <t>L2P3R6</t>
  </si>
  <si>
    <t>L2P3R9</t>
  </si>
  <si>
    <t>L2P3S1</t>
  </si>
  <si>
    <t>L2P3S2</t>
  </si>
  <si>
    <t>L2P3T2</t>
  </si>
  <si>
    <t>L2P3T4</t>
  </si>
  <si>
    <t>L2P3T5</t>
  </si>
  <si>
    <t>L2P3T6</t>
  </si>
  <si>
    <t>L2P3T9</t>
  </si>
  <si>
    <t>L2P3W1</t>
  </si>
  <si>
    <t>L2P3W9</t>
  </si>
  <si>
    <t>L2P3X1</t>
  </si>
  <si>
    <t>L2P3X2</t>
  </si>
  <si>
    <t>L2P3X3</t>
  </si>
  <si>
    <t>L2P3X6</t>
  </si>
  <si>
    <t>L2P3X7</t>
  </si>
  <si>
    <t>L2P3X9</t>
  </si>
  <si>
    <t>L2P3Y2</t>
  </si>
  <si>
    <t>L2P3Y3</t>
  </si>
  <si>
    <t>L2P3Y4</t>
  </si>
  <si>
    <t>L2R0A2</t>
  </si>
  <si>
    <t>L2R0A9</t>
  </si>
  <si>
    <t>L2R1A1</t>
  </si>
  <si>
    <t>L2R1B9</t>
  </si>
  <si>
    <t>L2R1C1</t>
  </si>
  <si>
    <t>L2R1C2</t>
  </si>
  <si>
    <t>L2R1C3</t>
  </si>
  <si>
    <t>L2R1C4</t>
  </si>
  <si>
    <t>L2R1C5</t>
  </si>
  <si>
    <t>L2R1C6</t>
  </si>
  <si>
    <t>L2R1C7</t>
  </si>
  <si>
    <t>L2R1C8</t>
  </si>
  <si>
    <t>L2R1C9</t>
  </si>
  <si>
    <t>L2R1E1</t>
  </si>
  <si>
    <t>L2R1E2</t>
  </si>
  <si>
    <t>L2R1E3</t>
  </si>
  <si>
    <t>L2R1E4</t>
  </si>
  <si>
    <t>L2R1E5</t>
  </si>
  <si>
    <t>L2R1E6</t>
  </si>
  <si>
    <t>L2R1E7</t>
  </si>
  <si>
    <t>L2R1E8</t>
  </si>
  <si>
    <t>L2R1E9</t>
  </si>
  <si>
    <t>L2R1G1</t>
  </si>
  <si>
    <t>L2R1G2</t>
  </si>
  <si>
    <t>L2R1G3</t>
  </si>
  <si>
    <t>L2R1G4</t>
  </si>
  <si>
    <t>L2R1G5</t>
  </si>
  <si>
    <t>L2R1G6</t>
  </si>
  <si>
    <t>L2R1G7</t>
  </si>
  <si>
    <t>L2R1G8</t>
  </si>
  <si>
    <t>L2R1K6</t>
  </si>
  <si>
    <t>L2R1K7</t>
  </si>
  <si>
    <t>L2R1K8</t>
  </si>
  <si>
    <t>L2R1K9</t>
  </si>
  <si>
    <t>L2R1L1</t>
  </si>
  <si>
    <t>L2R1L2</t>
  </si>
  <si>
    <t>L2R1L3</t>
  </si>
  <si>
    <t>L2R1L4</t>
  </si>
  <si>
    <t>L2R1L5</t>
  </si>
  <si>
    <t>L2R1L6</t>
  </si>
  <si>
    <t>L2R1L7</t>
  </si>
  <si>
    <t>L2R1M1</t>
  </si>
  <si>
    <t>L2R1M2</t>
  </si>
  <si>
    <t>L2R1M3</t>
  </si>
  <si>
    <t>L2R1M4</t>
  </si>
  <si>
    <t>L2R1M7</t>
  </si>
  <si>
    <t>L2R1N8</t>
  </si>
  <si>
    <t>L2R1N9</t>
  </si>
  <si>
    <t>L2R1P1</t>
  </si>
  <si>
    <t>L2R1P2</t>
  </si>
  <si>
    <t>L2R1P3</t>
  </si>
  <si>
    <t>L2R1P4</t>
  </si>
  <si>
    <t>L2R1P5</t>
  </si>
  <si>
    <t>L2R1P6</t>
  </si>
  <si>
    <t>L2R1P7</t>
  </si>
  <si>
    <t>L2R1P8</t>
  </si>
  <si>
    <t>L2R1P9</t>
  </si>
  <si>
    <t>L2R1R1</t>
  </si>
  <si>
    <t>L2R1R2</t>
  </si>
  <si>
    <t>L2R1R3</t>
  </si>
  <si>
    <t>L2R1R4</t>
  </si>
  <si>
    <t>L2R1R5</t>
  </si>
  <si>
    <t>L2R1R7</t>
  </si>
  <si>
    <t>L2R1R8</t>
  </si>
  <si>
    <t>L2R1T1</t>
  </si>
  <si>
    <t>L2R1T2</t>
  </si>
  <si>
    <t>L2R1T3</t>
  </si>
  <si>
    <t>L2R1T4</t>
  </si>
  <si>
    <t>L2R1T5</t>
  </si>
  <si>
    <t>L2R1T6</t>
  </si>
  <si>
    <t>L2R1T7</t>
  </si>
  <si>
    <t>L2R1T8</t>
  </si>
  <si>
    <t>L2R1T9</t>
  </si>
  <si>
    <t>L2R1V1</t>
  </si>
  <si>
    <t>L2R1V2</t>
  </si>
  <si>
    <t>L2R1V3</t>
  </si>
  <si>
    <t>L2R1V4</t>
  </si>
  <si>
    <t>L2R1V5</t>
  </si>
  <si>
    <t>L2R1V6</t>
  </si>
  <si>
    <t>L2R1V7</t>
  </si>
  <si>
    <t>L2R1V9</t>
  </si>
  <si>
    <t>L2R1X4</t>
  </si>
  <si>
    <t>L2R1X5</t>
  </si>
  <si>
    <t>L2R1X6</t>
  </si>
  <si>
    <t>L2R1X7</t>
  </si>
  <si>
    <t>L2R1X8</t>
  </si>
  <si>
    <t>L2R1X9</t>
  </si>
  <si>
    <t>L2R1Y1</t>
  </si>
  <si>
    <t>L2R1Y2</t>
  </si>
  <si>
    <t>L2R1Y3</t>
  </si>
  <si>
    <t>L2R1Y4</t>
  </si>
  <si>
    <t>L2R1Y5</t>
  </si>
  <si>
    <t>L2R1Y6</t>
  </si>
  <si>
    <t>L2R1Z8</t>
  </si>
  <si>
    <t>L2R1Z9</t>
  </si>
  <si>
    <t>L2R2A1</t>
  </si>
  <si>
    <t>L2R2A2</t>
  </si>
  <si>
    <t>L2R2A3</t>
  </si>
  <si>
    <t>L2R2A4</t>
  </si>
  <si>
    <t>L2R2A5</t>
  </si>
  <si>
    <t>L2R2B5</t>
  </si>
  <si>
    <t>L2R2B6</t>
  </si>
  <si>
    <t>L2R2B7</t>
  </si>
  <si>
    <t>L2R2B8</t>
  </si>
  <si>
    <t>L2R2B9</t>
  </si>
  <si>
    <t>L2R2C1</t>
  </si>
  <si>
    <t>L2R2C2</t>
  </si>
  <si>
    <t>L2R2C3</t>
  </si>
  <si>
    <t>L2R2C4</t>
  </si>
  <si>
    <t>L2R2C5</t>
  </si>
  <si>
    <t>L2R2C6</t>
  </si>
  <si>
    <t>L2R2C7</t>
  </si>
  <si>
    <t>L2R2C8</t>
  </si>
  <si>
    <t>L2R2C9</t>
  </si>
  <si>
    <t>L2R2E1</t>
  </si>
  <si>
    <t>L2R2E2</t>
  </si>
  <si>
    <t>L2R2E3</t>
  </si>
  <si>
    <t>L2R2E4</t>
  </si>
  <si>
    <t>L2R2E5</t>
  </si>
  <si>
    <t>L2R2E6</t>
  </si>
  <si>
    <t>L2R2E7</t>
  </si>
  <si>
    <t>L2R2E8</t>
  </si>
  <si>
    <t>L2R2E9</t>
  </si>
  <si>
    <t>L2R2G1</t>
  </si>
  <si>
    <t>L2R2G2</t>
  </si>
  <si>
    <t>L2R2G3</t>
  </si>
  <si>
    <t>L2R2G5</t>
  </si>
  <si>
    <t>L2R2G6</t>
  </si>
  <si>
    <t>L2R2G7</t>
  </si>
  <si>
    <t>L2R2G8</t>
  </si>
  <si>
    <t>L2R2G9</t>
  </si>
  <si>
    <t>L2R2H1</t>
  </si>
  <si>
    <t>L2R2H2</t>
  </si>
  <si>
    <t>L2R2H3</t>
  </si>
  <si>
    <t>L2R2H4</t>
  </si>
  <si>
    <t>L2R2H5</t>
  </si>
  <si>
    <t>L2R2H6</t>
  </si>
  <si>
    <t>L2R2H7</t>
  </si>
  <si>
    <t>L2R2H8</t>
  </si>
  <si>
    <t>L2R2H9</t>
  </si>
  <si>
    <t>L2R2J1</t>
  </si>
  <si>
    <t>L2R2J2</t>
  </si>
  <si>
    <t>L2R2J3</t>
  </si>
  <si>
    <t>L2R2J4</t>
  </si>
  <si>
    <t>L2R2J5</t>
  </si>
  <si>
    <t>L2R2J6</t>
  </si>
  <si>
    <t>L2R2J7</t>
  </si>
  <si>
    <t>L2R2J8</t>
  </si>
  <si>
    <t>L2R2J9</t>
  </si>
  <si>
    <t>L2R2K1</t>
  </si>
  <si>
    <t>L2R2K2</t>
  </si>
  <si>
    <t>L2R2K3</t>
  </si>
  <si>
    <t>L2R2K4</t>
  </si>
  <si>
    <t>L2R2K5</t>
  </si>
  <si>
    <t>L2R2K6</t>
  </si>
  <si>
    <t>L2R2K7</t>
  </si>
  <si>
    <t>L2R2K8</t>
  </si>
  <si>
    <t>L2R2K9</t>
  </si>
  <si>
    <t>L2R2L1</t>
  </si>
  <si>
    <t>L2R2L3</t>
  </si>
  <si>
    <t>L2R2L4</t>
  </si>
  <si>
    <t>L2R2L5</t>
  </si>
  <si>
    <t>L2R2L6</t>
  </si>
  <si>
    <t>L2R2L8</t>
  </si>
  <si>
    <t>L2R2M1</t>
  </si>
  <si>
    <t>L2R2M2</t>
  </si>
  <si>
    <t>L2R2M3</t>
  </si>
  <si>
    <t>L2R2M4</t>
  </si>
  <si>
    <t>L2R2M5</t>
  </si>
  <si>
    <t>L2R2M6</t>
  </si>
  <si>
    <t>L2R2M7</t>
  </si>
  <si>
    <t>L2R2M8</t>
  </si>
  <si>
    <t>L2R2M9</t>
  </si>
  <si>
    <t>L2R2N1</t>
  </si>
  <si>
    <t>L2R2N2</t>
  </si>
  <si>
    <t>L2R2N3</t>
  </si>
  <si>
    <t>L2R2N4</t>
  </si>
  <si>
    <t>L2R2N5</t>
  </si>
  <si>
    <t>L2R2N6</t>
  </si>
  <si>
    <t>L2R2N7</t>
  </si>
  <si>
    <t>L2R2N8</t>
  </si>
  <si>
    <t>L2R2N9</t>
  </si>
  <si>
    <t>L2R2P1</t>
  </si>
  <si>
    <t>L2R2P2</t>
  </si>
  <si>
    <t>L2R2P3</t>
  </si>
  <si>
    <t>L2R2P5</t>
  </si>
  <si>
    <t>L2R2P8</t>
  </si>
  <si>
    <t>L2R2P9</t>
  </si>
  <si>
    <t>L2R2R2</t>
  </si>
  <si>
    <t>L2R2R3</t>
  </si>
  <si>
    <t>L2R2R4</t>
  </si>
  <si>
    <t>L2R2R5</t>
  </si>
  <si>
    <t>L2R2R6</t>
  </si>
  <si>
    <t>L2R2R7</t>
  </si>
  <si>
    <t>L2R2R8</t>
  </si>
  <si>
    <t>L2R2R9</t>
  </si>
  <si>
    <t>L2R2S1</t>
  </si>
  <si>
    <t>L2R2S2</t>
  </si>
  <si>
    <t>L2R2S3</t>
  </si>
  <si>
    <t>L2R2S5</t>
  </si>
  <si>
    <t>L2R2S6</t>
  </si>
  <si>
    <t>L2R2S7</t>
  </si>
  <si>
    <t>L2R2S9</t>
  </si>
  <si>
    <t>L2R2T1</t>
  </si>
  <si>
    <t>L2R2T2</t>
  </si>
  <si>
    <t>L2R2T3</t>
  </si>
  <si>
    <t>L2R2T4</t>
  </si>
  <si>
    <t>L2R2T5</t>
  </si>
  <si>
    <t>L2R2T6</t>
  </si>
  <si>
    <t>L2R2T7</t>
  </si>
  <si>
    <t>L2R2T8</t>
  </si>
  <si>
    <t>L2R2T9</t>
  </si>
  <si>
    <t>L2R2V1</t>
  </si>
  <si>
    <t>L2R2V2</t>
  </si>
  <si>
    <t>L2R2V3</t>
  </si>
  <si>
    <t>L2R2V4</t>
  </si>
  <si>
    <t>L2R2V5</t>
  </si>
  <si>
    <t>L2R2V6</t>
  </si>
  <si>
    <t>L2R2V7</t>
  </si>
  <si>
    <t>L2R2V8</t>
  </si>
  <si>
    <t>L2R2W1</t>
  </si>
  <si>
    <t>L2R2W2</t>
  </si>
  <si>
    <t>L2R2W3</t>
  </si>
  <si>
    <t>L2R2W4</t>
  </si>
  <si>
    <t>L2R2W5</t>
  </si>
  <si>
    <t>L2R2W6</t>
  </si>
  <si>
    <t>L2R2W7</t>
  </si>
  <si>
    <t>L2R2W8</t>
  </si>
  <si>
    <t>L2R2W9</t>
  </si>
  <si>
    <t>L2R2X1</t>
  </si>
  <si>
    <t>L2R2X2</t>
  </si>
  <si>
    <t>L2R2X3</t>
  </si>
  <si>
    <t>L2R2X4</t>
  </si>
  <si>
    <t>L2R2X5</t>
  </si>
  <si>
    <t>L2R2X6</t>
  </si>
  <si>
    <t>L2R2X7</t>
  </si>
  <si>
    <t>L2R2X8</t>
  </si>
  <si>
    <t>L2R2X9</t>
  </si>
  <si>
    <t>L2R2Y1</t>
  </si>
  <si>
    <t>L2R2Y2</t>
  </si>
  <si>
    <t>L2R2Y3</t>
  </si>
  <si>
    <t>L2R2Y4</t>
  </si>
  <si>
    <t>L2R2Y5</t>
  </si>
  <si>
    <t>L2R2Y6</t>
  </si>
  <si>
    <t>L2R2Y7</t>
  </si>
  <si>
    <t>L2R2Y8</t>
  </si>
  <si>
    <t>L2R2Y9</t>
  </si>
  <si>
    <t>L2R2Z1</t>
  </si>
  <si>
    <t>L2R2Z2</t>
  </si>
  <si>
    <t>L2R2Z5</t>
  </si>
  <si>
    <t>L2R2Z6</t>
  </si>
  <si>
    <t>L2R2Z7</t>
  </si>
  <si>
    <t>L2R2Z8</t>
  </si>
  <si>
    <t>L2R2Z9</t>
  </si>
  <si>
    <t>L2R3A1</t>
  </si>
  <si>
    <t>L2R3A2</t>
  </si>
  <si>
    <t>L2R3A3</t>
  </si>
  <si>
    <t>L2R3A4</t>
  </si>
  <si>
    <t>L2R3A5</t>
  </si>
  <si>
    <t>L2R3A6</t>
  </si>
  <si>
    <t>L2R3A7</t>
  </si>
  <si>
    <t>L2R3A8</t>
  </si>
  <si>
    <t>L2R3A9</t>
  </si>
  <si>
    <t>L2R3B1</t>
  </si>
  <si>
    <t>L2R3B2</t>
  </si>
  <si>
    <t>L2R3B3</t>
  </si>
  <si>
    <t>L2R3B4</t>
  </si>
  <si>
    <t>L2R3B5</t>
  </si>
  <si>
    <t>L2R3B6</t>
  </si>
  <si>
    <t>L2R3B7</t>
  </si>
  <si>
    <t>L2R3B9</t>
  </si>
  <si>
    <t>L2R3C3</t>
  </si>
  <si>
    <t>L2R3C4</t>
  </si>
  <si>
    <t>L2R3C5</t>
  </si>
  <si>
    <t>L2R3C6</t>
  </si>
  <si>
    <t>L2R3C7</t>
  </si>
  <si>
    <t>L2R3C8</t>
  </si>
  <si>
    <t>L2R3C9</t>
  </si>
  <si>
    <t>L2R3E1</t>
  </si>
  <si>
    <t>L2R3E2</t>
  </si>
  <si>
    <t>L2R3E3</t>
  </si>
  <si>
    <t>L2R3E4</t>
  </si>
  <si>
    <t>L2R3E5</t>
  </si>
  <si>
    <t>L2R3E6</t>
  </si>
  <si>
    <t>L2R3E7</t>
  </si>
  <si>
    <t>L2R3E8</t>
  </si>
  <si>
    <t>L2R3E9</t>
  </si>
  <si>
    <t>L2R3G3</t>
  </si>
  <si>
    <t>L2R3G4</t>
  </si>
  <si>
    <t>L2R3G7</t>
  </si>
  <si>
    <t>L2R3G8</t>
  </si>
  <si>
    <t>L2R3H1</t>
  </si>
  <si>
    <t>L2R3H2</t>
  </si>
  <si>
    <t>L2R3H3</t>
  </si>
  <si>
    <t>L2R3H4</t>
  </si>
  <si>
    <t>L2R3H5</t>
  </si>
  <si>
    <t>L2R3H6</t>
  </si>
  <si>
    <t>L2R3H7</t>
  </si>
  <si>
    <t>L2R3H8</t>
  </si>
  <si>
    <t>L2R3H9</t>
  </si>
  <si>
    <t>L2R3J1</t>
  </si>
  <si>
    <t>L2R3J2</t>
  </si>
  <si>
    <t>L2R3J3</t>
  </si>
  <si>
    <t>L2R3J4</t>
  </si>
  <si>
    <t>L2R3J5</t>
  </si>
  <si>
    <t>L2R3J6</t>
  </si>
  <si>
    <t>L2R3J7</t>
  </si>
  <si>
    <t>L2R3J8</t>
  </si>
  <si>
    <t>L2R3J9</t>
  </si>
  <si>
    <t>L2R3K1</t>
  </si>
  <si>
    <t>L2R3K2</t>
  </si>
  <si>
    <t>L2R3K3</t>
  </si>
  <si>
    <t>L2R3K4</t>
  </si>
  <si>
    <t>L2R3K5</t>
  </si>
  <si>
    <t>L2R3L3</t>
  </si>
  <si>
    <t>L2R3L4</t>
  </si>
  <si>
    <t>L2R3L7</t>
  </si>
  <si>
    <t>L2R3L8</t>
  </si>
  <si>
    <t>L2R3L9</t>
  </si>
  <si>
    <t>L2R3M1</t>
  </si>
  <si>
    <t>L2R3M2</t>
  </si>
  <si>
    <t>L2R3M3</t>
  </si>
  <si>
    <t>L2R3M4</t>
  </si>
  <si>
    <t>L2R3M5</t>
  </si>
  <si>
    <t>L2R3M6</t>
  </si>
  <si>
    <t>L2R3M7</t>
  </si>
  <si>
    <t>L2R3M8</t>
  </si>
  <si>
    <t>L2R3M9</t>
  </si>
  <si>
    <t>L2R3N1</t>
  </si>
  <si>
    <t>L2R3N2</t>
  </si>
  <si>
    <t>L2R3N3</t>
  </si>
  <si>
    <t>L2R3N4</t>
  </si>
  <si>
    <t>L2R3N5</t>
  </si>
  <si>
    <t>L2R3N6</t>
  </si>
  <si>
    <t>L2R3N7</t>
  </si>
  <si>
    <t>L2R3N8</t>
  </si>
  <si>
    <t>L2R3P2</t>
  </si>
  <si>
    <t>L2R3P6</t>
  </si>
  <si>
    <t>L2R3P7</t>
  </si>
  <si>
    <t>L2R3W3</t>
  </si>
  <si>
    <t>L2R3W4</t>
  </si>
  <si>
    <t>L2R3W5</t>
  </si>
  <si>
    <t>L2R3W6</t>
  </si>
  <si>
    <t>L2R3W7</t>
  </si>
  <si>
    <t>L2R3W8</t>
  </si>
  <si>
    <t>L2R3W9</t>
  </si>
  <si>
    <t>L2R3X1</t>
  </si>
  <si>
    <t>L2R3X2</t>
  </si>
  <si>
    <t>L2R3X3</t>
  </si>
  <si>
    <t>L2R3X4</t>
  </si>
  <si>
    <t>L2R3X5</t>
  </si>
  <si>
    <t>L2R3X6</t>
  </si>
  <si>
    <t>L2R3X7</t>
  </si>
  <si>
    <t>L2R3X8</t>
  </si>
  <si>
    <t>L2R3X9</t>
  </si>
  <si>
    <t>L2R3Y2</t>
  </si>
  <si>
    <t>L2R3Y3</t>
  </si>
  <si>
    <t>L2R3Z1</t>
  </si>
  <si>
    <t>L2R3Z2</t>
  </si>
  <si>
    <t>L2R3Z3</t>
  </si>
  <si>
    <t>L2R3Z4</t>
  </si>
  <si>
    <t>L2R3Z5</t>
  </si>
  <si>
    <t>L2R3Z6</t>
  </si>
  <si>
    <t>L2R3Z7</t>
  </si>
  <si>
    <t>L2R3Z8</t>
  </si>
  <si>
    <t>L2R3Z9</t>
  </si>
  <si>
    <t>L2R4A1</t>
  </si>
  <si>
    <t>L2R4A2</t>
  </si>
  <si>
    <t>L2R4A3</t>
  </si>
  <si>
    <t>L2R4A4</t>
  </si>
  <si>
    <t>L2R4A5</t>
  </si>
  <si>
    <t>L2R4A6</t>
  </si>
  <si>
    <t>L2R4A7</t>
  </si>
  <si>
    <t>L2R4C3</t>
  </si>
  <si>
    <t>L2R4C4</t>
  </si>
  <si>
    <t>L2R4G4</t>
  </si>
  <si>
    <t>L2R4H4</t>
  </si>
  <si>
    <t>L2R4H5</t>
  </si>
  <si>
    <t>L2R4H6</t>
  </si>
  <si>
    <t>L2R4K7</t>
  </si>
  <si>
    <t>L2R4K8</t>
  </si>
  <si>
    <t>L2R4K9</t>
  </si>
  <si>
    <t>L2R4L1</t>
  </si>
  <si>
    <t>L2R4L2</t>
  </si>
  <si>
    <t>L2R4M2</t>
  </si>
  <si>
    <t>L2R4M3</t>
  </si>
  <si>
    <t>L2R4M4</t>
  </si>
  <si>
    <t>L2R4M5</t>
  </si>
  <si>
    <t>L2R4M6</t>
  </si>
  <si>
    <t>L2R4M7</t>
  </si>
  <si>
    <t>L2R4M8</t>
  </si>
  <si>
    <t>L2R4M9</t>
  </si>
  <si>
    <t>L2R4N1</t>
  </si>
  <si>
    <t>L2R4N2</t>
  </si>
  <si>
    <t>L2R4R3</t>
  </si>
  <si>
    <t>L2R4R4</t>
  </si>
  <si>
    <t>L2R4R5</t>
  </si>
  <si>
    <t>L2R4R7</t>
  </si>
  <si>
    <t>L2R4R8</t>
  </si>
  <si>
    <t>L2R4S1</t>
  </si>
  <si>
    <t>L2R4S2</t>
  </si>
  <si>
    <t>L2R4S5</t>
  </si>
  <si>
    <t>L2R4S6</t>
  </si>
  <si>
    <t>L2R4T6</t>
  </si>
  <si>
    <t>L2R4T7</t>
  </si>
  <si>
    <t>L2R4Y9</t>
  </si>
  <si>
    <t>L2R4Z1</t>
  </si>
  <si>
    <t>L2R4Z2</t>
  </si>
  <si>
    <t>L2R4Z3</t>
  </si>
  <si>
    <t>L2R4Z4</t>
  </si>
  <si>
    <t>L2R4Z6</t>
  </si>
  <si>
    <t>L2R4Z7</t>
  </si>
  <si>
    <t>L2R4Z8</t>
  </si>
  <si>
    <t>L2R4Z9</t>
  </si>
  <si>
    <t>L2R5A1</t>
  </si>
  <si>
    <t>L2R5A2</t>
  </si>
  <si>
    <t>L2R5B1</t>
  </si>
  <si>
    <t>L2R5B2</t>
  </si>
  <si>
    <t>L2R5B4</t>
  </si>
  <si>
    <t>L2R5B7</t>
  </si>
  <si>
    <t>L2R5B8</t>
  </si>
  <si>
    <t>L2R5B9</t>
  </si>
  <si>
    <t>L2R5C1</t>
  </si>
  <si>
    <t>L2R5C4</t>
  </si>
  <si>
    <t>L2R5C5</t>
  </si>
  <si>
    <t>L2R5C6</t>
  </si>
  <si>
    <t>L2R5E3</t>
  </si>
  <si>
    <t>L2R5E4</t>
  </si>
  <si>
    <t>L2R5E5</t>
  </si>
  <si>
    <t>L2R5E6</t>
  </si>
  <si>
    <t>L2R5E7</t>
  </si>
  <si>
    <t>L2R5E8</t>
  </si>
  <si>
    <t>L2R5E9</t>
  </si>
  <si>
    <t>L2R5G2</t>
  </si>
  <si>
    <t>L2R5G3</t>
  </si>
  <si>
    <t>L2R5G4</t>
  </si>
  <si>
    <t>L2R5G6</t>
  </si>
  <si>
    <t>L2R5G7</t>
  </si>
  <si>
    <t>L2R5G8</t>
  </si>
  <si>
    <t>L2R5G9</t>
  </si>
  <si>
    <t>L2R5H1</t>
  </si>
  <si>
    <t>L2R5H2</t>
  </si>
  <si>
    <t>L2R5H3</t>
  </si>
  <si>
    <t>L2R5H4</t>
  </si>
  <si>
    <t>L2R5H8</t>
  </si>
  <si>
    <t>L2R5H9</t>
  </si>
  <si>
    <t>L2R5J1</t>
  </si>
  <si>
    <t>L2R5J2</t>
  </si>
  <si>
    <t>L2R5J3</t>
  </si>
  <si>
    <t>L2R5J4</t>
  </si>
  <si>
    <t>L2R5J5</t>
  </si>
  <si>
    <t>L2R5J6</t>
  </si>
  <si>
    <t>L2R5J7</t>
  </si>
  <si>
    <t>L2R5J8</t>
  </si>
  <si>
    <t>L2R5J9</t>
  </si>
  <si>
    <t>L2R5K2</t>
  </si>
  <si>
    <t>L2R5K4</t>
  </si>
  <si>
    <t>L2R5K5</t>
  </si>
  <si>
    <t>L2R5K6</t>
  </si>
  <si>
    <t>L2R5K8</t>
  </si>
  <si>
    <t>L2R5K9</t>
  </si>
  <si>
    <t>L2R5L1</t>
  </si>
  <si>
    <t>L2R5L2</t>
  </si>
  <si>
    <t>L2R5L3</t>
  </si>
  <si>
    <t>L2R5L4</t>
  </si>
  <si>
    <t>L2R5L5</t>
  </si>
  <si>
    <t>L2R5L7</t>
  </si>
  <si>
    <t>L2R5L8</t>
  </si>
  <si>
    <t>L2R5L9</t>
  </si>
  <si>
    <t>L2R5M1</t>
  </si>
  <si>
    <t>L2R5M2</t>
  </si>
  <si>
    <t>L2R5M3</t>
  </si>
  <si>
    <t>L2R5M4</t>
  </si>
  <si>
    <t>L2R5M5</t>
  </si>
  <si>
    <t>L2R5M6</t>
  </si>
  <si>
    <t>L2R5M7</t>
  </si>
  <si>
    <t>L2R5M8</t>
  </si>
  <si>
    <t>L2R5M9</t>
  </si>
  <si>
    <t>L2R5N1</t>
  </si>
  <si>
    <t>L2R5N2</t>
  </si>
  <si>
    <t>L2R5N3</t>
  </si>
  <si>
    <t>L2R5N4</t>
  </si>
  <si>
    <t>L2R5N5</t>
  </si>
  <si>
    <t>L2R5N6</t>
  </si>
  <si>
    <t>L2R5N7</t>
  </si>
  <si>
    <t>L2R5N8</t>
  </si>
  <si>
    <t>L2R5N9</t>
  </si>
  <si>
    <t>L2R5P2</t>
  </si>
  <si>
    <t>L2R5P5</t>
  </si>
  <si>
    <t>L2R5P6</t>
  </si>
  <si>
    <t>L2R5P7</t>
  </si>
  <si>
    <t>L2R5P8</t>
  </si>
  <si>
    <t>L2R5P9</t>
  </si>
  <si>
    <t>L2R5R1</t>
  </si>
  <si>
    <t>L2R5R2</t>
  </si>
  <si>
    <t>L2R5R3</t>
  </si>
  <si>
    <t>L2R5R4</t>
  </si>
  <si>
    <t>L2R5R5</t>
  </si>
  <si>
    <t>L2R5R6</t>
  </si>
  <si>
    <t>L2R5R7</t>
  </si>
  <si>
    <t>L2R5R8</t>
  </si>
  <si>
    <t>L2R5R9</t>
  </si>
  <si>
    <t>L2R5S3</t>
  </si>
  <si>
    <t>L2R5S4</t>
  </si>
  <si>
    <t>L2R5S5</t>
  </si>
  <si>
    <t>L2R5S8</t>
  </si>
  <si>
    <t>L2R5S9</t>
  </si>
  <si>
    <t>L2R5T1</t>
  </si>
  <si>
    <t>L2R5T2</t>
  </si>
  <si>
    <t>L2R5T3</t>
  </si>
  <si>
    <t>L2R5T4</t>
  </si>
  <si>
    <t>L2R5T5</t>
  </si>
  <si>
    <t>L2R5T6</t>
  </si>
  <si>
    <t>L2R5T7</t>
  </si>
  <si>
    <t>L2R5T8</t>
  </si>
  <si>
    <t>L2R5T9</t>
  </si>
  <si>
    <t>L2R5V1</t>
  </si>
  <si>
    <t>L2R5V2</t>
  </si>
  <si>
    <t>L2R5V3</t>
  </si>
  <si>
    <t>L2R5V4</t>
  </si>
  <si>
    <t>L2R5V5</t>
  </si>
  <si>
    <t>L2R5V6</t>
  </si>
  <si>
    <t>L2R5V7</t>
  </si>
  <si>
    <t>L2R5V8</t>
  </si>
  <si>
    <t>L2R5W1</t>
  </si>
  <si>
    <t>L2R5W3</t>
  </si>
  <si>
    <t>L2R5W4</t>
  </si>
  <si>
    <t>L2R5W5</t>
  </si>
  <si>
    <t>L2R5W6</t>
  </si>
  <si>
    <t>L2R5W7</t>
  </si>
  <si>
    <t>L2R5W8</t>
  </si>
  <si>
    <t>L2R5W9</t>
  </si>
  <si>
    <t>L2R5X1</t>
  </si>
  <si>
    <t>L2R5X3</t>
  </si>
  <si>
    <t>L2R5X4</t>
  </si>
  <si>
    <t>L2R5X5</t>
  </si>
  <si>
    <t>L2R5X6</t>
  </si>
  <si>
    <t>L2R5X7</t>
  </si>
  <si>
    <t>L2R5X8</t>
  </si>
  <si>
    <t>L2R5X9</t>
  </si>
  <si>
    <t>L2R5Y1</t>
  </si>
  <si>
    <t>L2R5Y2</t>
  </si>
  <si>
    <t>L2R5Y3</t>
  </si>
  <si>
    <t>L2R5Y4</t>
  </si>
  <si>
    <t>L2R5Y5</t>
  </si>
  <si>
    <t>L2R5Y6</t>
  </si>
  <si>
    <t>L2R5Y7</t>
  </si>
  <si>
    <t>L2R5Y8</t>
  </si>
  <si>
    <t>L2R5Y9</t>
  </si>
  <si>
    <t>L2R5Z1</t>
  </si>
  <si>
    <t>L2R5Z5</t>
  </si>
  <si>
    <t>L2R5Z6</t>
  </si>
  <si>
    <t>L2R5Z7</t>
  </si>
  <si>
    <t>L2R5Z8</t>
  </si>
  <si>
    <t>L2R5Z9</t>
  </si>
  <si>
    <t>L2R6A1</t>
  </si>
  <si>
    <t>L2R6A2</t>
  </si>
  <si>
    <t>L2R6A3</t>
  </si>
  <si>
    <t>L2R6A4</t>
  </si>
  <si>
    <t>L2R6A5</t>
  </si>
  <si>
    <t>L2R6A6</t>
  </si>
  <si>
    <t>L2R6A7</t>
  </si>
  <si>
    <t>L2R6A8</t>
  </si>
  <si>
    <t>L2R6A9</t>
  </si>
  <si>
    <t>L2R6B1</t>
  </si>
  <si>
    <t>L2R6B2</t>
  </si>
  <si>
    <t>L2R6B3</t>
  </si>
  <si>
    <t>L2R6B4</t>
  </si>
  <si>
    <t>L2R6B5</t>
  </si>
  <si>
    <t>L2R6B6</t>
  </si>
  <si>
    <t>L2R6B7</t>
  </si>
  <si>
    <t>L2R6B8</t>
  </si>
  <si>
    <t>L2R6B9</t>
  </si>
  <si>
    <t>L2R6C1</t>
  </si>
  <si>
    <t>L2R6C2</t>
  </si>
  <si>
    <t>L2R6C3</t>
  </si>
  <si>
    <t>L2R6C4</t>
  </si>
  <si>
    <t>L2R6C5</t>
  </si>
  <si>
    <t>L2R6C6</t>
  </si>
  <si>
    <t>L2R6C7</t>
  </si>
  <si>
    <t>L2R6C8</t>
  </si>
  <si>
    <t>L2R6C9</t>
  </si>
  <si>
    <t>L2R6E1</t>
  </si>
  <si>
    <t>L2R6E2</t>
  </si>
  <si>
    <t>L2R6E3</t>
  </si>
  <si>
    <t>L2R6E4</t>
  </si>
  <si>
    <t>L2R6E5</t>
  </si>
  <si>
    <t>L2R6E6</t>
  </si>
  <si>
    <t>L2R6E7</t>
  </si>
  <si>
    <t>L2R6E8</t>
  </si>
  <si>
    <t>L2R6E9</t>
  </si>
  <si>
    <t>L2R6G1</t>
  </si>
  <si>
    <t>L2R6G2</t>
  </si>
  <si>
    <t>L2R6G3</t>
  </si>
  <si>
    <t>L2R6G4</t>
  </si>
  <si>
    <t>L2R6G5</t>
  </si>
  <si>
    <t>L2R6G6</t>
  </si>
  <si>
    <t>L2R6G7</t>
  </si>
  <si>
    <t>L2R6G8</t>
  </si>
  <si>
    <t>L2R6G9</t>
  </si>
  <si>
    <t>L2R6H1</t>
  </si>
  <si>
    <t>L2R6H2</t>
  </si>
  <si>
    <t>L2R6H3</t>
  </si>
  <si>
    <t>L2R6H4</t>
  </si>
  <si>
    <t>L2R6H5</t>
  </si>
  <si>
    <t>L2R6H6</t>
  </si>
  <si>
    <t>L2R6H7</t>
  </si>
  <si>
    <t>L2R6H8</t>
  </si>
  <si>
    <t>L2R6H9</t>
  </si>
  <si>
    <t>L2R6J1</t>
  </si>
  <si>
    <t>L2R6J2</t>
  </si>
  <si>
    <t>L2R6J3</t>
  </si>
  <si>
    <t>L2R6J4</t>
  </si>
  <si>
    <t>L2R6J5</t>
  </si>
  <si>
    <t>L2R6J6</t>
  </si>
  <si>
    <t>L2R6J7</t>
  </si>
  <si>
    <t>L2R6J8</t>
  </si>
  <si>
    <t>L2R6J9</t>
  </si>
  <si>
    <t>L2R6K1</t>
  </si>
  <si>
    <t>L2R6K2</t>
  </si>
  <si>
    <t>L2R6K3</t>
  </si>
  <si>
    <t>L2R6K4</t>
  </si>
  <si>
    <t>L2R6K5</t>
  </si>
  <si>
    <t>L2R6K6</t>
  </si>
  <si>
    <t>L2R6K7</t>
  </si>
  <si>
    <t>L2R6K8</t>
  </si>
  <si>
    <t>L2R6K9</t>
  </si>
  <si>
    <t>L2R6L1</t>
  </si>
  <si>
    <t>L2R6L2</t>
  </si>
  <si>
    <t>L2R6L3</t>
  </si>
  <si>
    <t>L2R6L4</t>
  </si>
  <si>
    <t>L2R6L5</t>
  </si>
  <si>
    <t>L2R6L6</t>
  </si>
  <si>
    <t>L2R6L7</t>
  </si>
  <si>
    <t>L2R6L8</t>
  </si>
  <si>
    <t>L2R6L9</t>
  </si>
  <si>
    <t>L2R6M1</t>
  </si>
  <si>
    <t>L2R6M2</t>
  </si>
  <si>
    <t>L2R6M3</t>
  </si>
  <si>
    <t>L2R6M4</t>
  </si>
  <si>
    <t>L2R6M5</t>
  </si>
  <si>
    <t>L2R6M6</t>
  </si>
  <si>
    <t>L2R6M7</t>
  </si>
  <si>
    <t>L2R6M8</t>
  </si>
  <si>
    <t>L2R6M9</t>
  </si>
  <si>
    <t>L2R6N1</t>
  </si>
  <si>
    <t>L2R6N2</t>
  </si>
  <si>
    <t>L2R6N3</t>
  </si>
  <si>
    <t>L2R6N4</t>
  </si>
  <si>
    <t>L2R6N5</t>
  </si>
  <si>
    <t>L2R6N6</t>
  </si>
  <si>
    <t>L2R6N7</t>
  </si>
  <si>
    <t>L2R6N8</t>
  </si>
  <si>
    <t>L2R6N9</t>
  </si>
  <si>
    <t>L2R6P1</t>
  </si>
  <si>
    <t>L2R6P2</t>
  </si>
  <si>
    <t>L2R6P3</t>
  </si>
  <si>
    <t>L2R6P4</t>
  </si>
  <si>
    <t>L2R6P5</t>
  </si>
  <si>
    <t>L2R6P6</t>
  </si>
  <si>
    <t>L2R6P9</t>
  </si>
  <si>
    <t>L2R6R4</t>
  </si>
  <si>
    <t>L2R6R6</t>
  </si>
  <si>
    <t>L2R6S2</t>
  </si>
  <si>
    <t>L2R6S3</t>
  </si>
  <si>
    <t>L2R6S4</t>
  </si>
  <si>
    <t>L2R6S7</t>
  </si>
  <si>
    <t>L2R6S8</t>
  </si>
  <si>
    <t>L2R6S9</t>
  </si>
  <si>
    <t>L2R6T3</t>
  </si>
  <si>
    <t>L2R6T7</t>
  </si>
  <si>
    <t>L2R6T8</t>
  </si>
  <si>
    <t>L2R6V2</t>
  </si>
  <si>
    <t>L2R6V5</t>
  </si>
  <si>
    <t>L2R6V8</t>
  </si>
  <si>
    <t>L2R6V9</t>
  </si>
  <si>
    <t>L2R6W2</t>
  </si>
  <si>
    <t>L2R6W7</t>
  </si>
  <si>
    <t>L2R6W8</t>
  </si>
  <si>
    <t>L2R6X6</t>
  </si>
  <si>
    <t>L2R6Y3</t>
  </si>
  <si>
    <t>L2R6Y6</t>
  </si>
  <si>
    <t>L2R6Y8</t>
  </si>
  <si>
    <t>L2R6Z1</t>
  </si>
  <si>
    <t>L2R6Z2</t>
  </si>
  <si>
    <t>L2R6Z4</t>
  </si>
  <si>
    <t>L2R6Z6</t>
  </si>
  <si>
    <t>L2R7A3</t>
  </si>
  <si>
    <t>L2R7A7</t>
  </si>
  <si>
    <t>L2R7A9</t>
  </si>
  <si>
    <t>L2R7B3</t>
  </si>
  <si>
    <t>L2R7B5</t>
  </si>
  <si>
    <t>L2R7B6</t>
  </si>
  <si>
    <t>L2R7C2</t>
  </si>
  <si>
    <t>L2R7C3</t>
  </si>
  <si>
    <t>L2R7C6</t>
  </si>
  <si>
    <t>L2R7E1</t>
  </si>
  <si>
    <t>L2R7E3</t>
  </si>
  <si>
    <t>L2R7E7</t>
  </si>
  <si>
    <t>L2R7E8</t>
  </si>
  <si>
    <t>L2R7G1</t>
  </si>
  <si>
    <t>L2R7G4</t>
  </si>
  <si>
    <t>L2R7G5</t>
  </si>
  <si>
    <t>L2R7G6</t>
  </si>
  <si>
    <t>L2R7G7</t>
  </si>
  <si>
    <t>L2R7G8</t>
  </si>
  <si>
    <t>L2R7G9</t>
  </si>
  <si>
    <t>L2R7H1</t>
  </si>
  <si>
    <t>L2R7H2</t>
  </si>
  <si>
    <t>L2R7H3</t>
  </si>
  <si>
    <t>L2R7H5</t>
  </si>
  <si>
    <t>L2R7H7</t>
  </si>
  <si>
    <t>L2R7J2</t>
  </si>
  <si>
    <t>L2R7J5</t>
  </si>
  <si>
    <t>L2R7J6</t>
  </si>
  <si>
    <t>L2R7J7</t>
  </si>
  <si>
    <t>L2R7J8</t>
  </si>
  <si>
    <t>L2R7J9</t>
  </si>
  <si>
    <t>L2R7K1</t>
  </si>
  <si>
    <t>L2R7K2</t>
  </si>
  <si>
    <t>L2R7K3</t>
  </si>
  <si>
    <t>L2R7K4</t>
  </si>
  <si>
    <t>L2R7K6</t>
  </si>
  <si>
    <t>L2R7K8</t>
  </si>
  <si>
    <t>L2R7L2</t>
  </si>
  <si>
    <t>L2R7L3</t>
  </si>
  <si>
    <t>L2R7L4</t>
  </si>
  <si>
    <t>L2R7L5</t>
  </si>
  <si>
    <t>L2R7L7</t>
  </si>
  <si>
    <t>L2R7L9</t>
  </si>
  <si>
    <t>L2R7M3</t>
  </si>
  <si>
    <t>L2R7M4</t>
  </si>
  <si>
    <t>L2R7M5</t>
  </si>
  <si>
    <t>L2R7M6</t>
  </si>
  <si>
    <t>L2R7N1</t>
  </si>
  <si>
    <t>L2R7N2</t>
  </si>
  <si>
    <t>L2R7N3</t>
  </si>
  <si>
    <t>L2R7N4</t>
  </si>
  <si>
    <t>L2R7N5</t>
  </si>
  <si>
    <t>L2R7N6</t>
  </si>
  <si>
    <t>L2R7N8</t>
  </si>
  <si>
    <t>L2R7N9</t>
  </si>
  <si>
    <t>L2R7P2</t>
  </si>
  <si>
    <t>L2R7P3</t>
  </si>
  <si>
    <t>L2R7P5</t>
  </si>
  <si>
    <t>L2R7P7</t>
  </si>
  <si>
    <t>L2R7R3</t>
  </si>
  <si>
    <t>L2R7R4</t>
  </si>
  <si>
    <t>L2R7R5</t>
  </si>
  <si>
    <t>L2R7R7</t>
  </si>
  <si>
    <t>L2R7R8</t>
  </si>
  <si>
    <t>L2R7R9</t>
  </si>
  <si>
    <t>L2R7S1</t>
  </si>
  <si>
    <t>L2R7S3</t>
  </si>
  <si>
    <t>L2R7S4</t>
  </si>
  <si>
    <t>L2R7S6</t>
  </si>
  <si>
    <t>L2R7T3</t>
  </si>
  <si>
    <t>L2S0A1</t>
  </si>
  <si>
    <t>L2S0A4</t>
  </si>
  <si>
    <t>L2S0A5</t>
  </si>
  <si>
    <t>L2S0A6</t>
  </si>
  <si>
    <t>L2S0A8</t>
  </si>
  <si>
    <t>L2S1A2</t>
  </si>
  <si>
    <t>L2S1A3</t>
  </si>
  <si>
    <t>L2S1A4</t>
  </si>
  <si>
    <t>L2S1A5</t>
  </si>
  <si>
    <t>L2S1A8</t>
  </si>
  <si>
    <t>L2S1B2</t>
  </si>
  <si>
    <t>L2S1N8</t>
  </si>
  <si>
    <t>L2S1X7</t>
  </si>
  <si>
    <t>L2S1X8</t>
  </si>
  <si>
    <t>L2S1Y5</t>
  </si>
  <si>
    <t>L2S2C2</t>
  </si>
  <si>
    <t>L2S2C5</t>
  </si>
  <si>
    <t>L2S2C7</t>
  </si>
  <si>
    <t>L2S2E7</t>
  </si>
  <si>
    <t>L2S2E9</t>
  </si>
  <si>
    <t>L2S2G1</t>
  </si>
  <si>
    <t>L2S2G2</t>
  </si>
  <si>
    <t>L2S2G3</t>
  </si>
  <si>
    <t>L2S2G4</t>
  </si>
  <si>
    <t>L2S2G5</t>
  </si>
  <si>
    <t>L2S2G6</t>
  </si>
  <si>
    <t>L2S2G7</t>
  </si>
  <si>
    <t>L2S2G8</t>
  </si>
  <si>
    <t>L2S2G9</t>
  </si>
  <si>
    <t>L2S2H1</t>
  </si>
  <si>
    <t>L2S2H2</t>
  </si>
  <si>
    <t>L2S2H3</t>
  </si>
  <si>
    <t>L2S2H5</t>
  </si>
  <si>
    <t>L2S2H6</t>
  </si>
  <si>
    <t>L2S2H8</t>
  </si>
  <si>
    <t>L2S2H9</t>
  </si>
  <si>
    <t>L2S2J9</t>
  </si>
  <si>
    <t>L2S2K2</t>
  </si>
  <si>
    <t>L2S2K3</t>
  </si>
  <si>
    <t>L2S2K4</t>
  </si>
  <si>
    <t>L2S2K5</t>
  </si>
  <si>
    <t>L2S2K6</t>
  </si>
  <si>
    <t>L2S2K7</t>
  </si>
  <si>
    <t>L2S2K8</t>
  </si>
  <si>
    <t>L2S2K9</t>
  </si>
  <si>
    <t>L2S2L1</t>
  </si>
  <si>
    <t>L2S2L2</t>
  </si>
  <si>
    <t>L2S2L3</t>
  </si>
  <si>
    <t>L2S2L4</t>
  </si>
  <si>
    <t>L2S2L5</t>
  </si>
  <si>
    <t>L2S2L6</t>
  </si>
  <si>
    <t>L2S2L7</t>
  </si>
  <si>
    <t>L2S2L8</t>
  </si>
  <si>
    <t>L2S2L9</t>
  </si>
  <si>
    <t>L2S2M1</t>
  </si>
  <si>
    <t>L2S2M2</t>
  </si>
  <si>
    <t>L2S2M3</t>
  </si>
  <si>
    <t>L2S2M4</t>
  </si>
  <si>
    <t>L2S2M5</t>
  </si>
  <si>
    <t>L2S2M6</t>
  </si>
  <si>
    <t>L2S2M7</t>
  </si>
  <si>
    <t>L2S2T9</t>
  </si>
  <si>
    <t>L2S2V1</t>
  </si>
  <si>
    <t>L2S2V2</t>
  </si>
  <si>
    <t>L2S2V3</t>
  </si>
  <si>
    <t>L2S2V4</t>
  </si>
  <si>
    <t>L2S2V5</t>
  </si>
  <si>
    <t>L2S2V6</t>
  </si>
  <si>
    <t>L2S2V7</t>
  </si>
  <si>
    <t>L2S2V8</t>
  </si>
  <si>
    <t>L2S2V9</t>
  </si>
  <si>
    <t>L2S2W1</t>
  </si>
  <si>
    <t>L2S2W2</t>
  </si>
  <si>
    <t>L2S2W3</t>
  </si>
  <si>
    <t>L2S2W4</t>
  </si>
  <si>
    <t>L2S2W5</t>
  </si>
  <si>
    <t>L2S2W6</t>
  </si>
  <si>
    <t>L2S2W7</t>
  </si>
  <si>
    <t>L2S2W8</t>
  </si>
  <si>
    <t>L2S2W9</t>
  </si>
  <si>
    <t>L2S2X1</t>
  </si>
  <si>
    <t>L2S2X2</t>
  </si>
  <si>
    <t>L2S2X3</t>
  </si>
  <si>
    <t>L2S2X4</t>
  </si>
  <si>
    <t>L2S2X5</t>
  </si>
  <si>
    <t>L2S2X6</t>
  </si>
  <si>
    <t>L2S2X7</t>
  </si>
  <si>
    <t>L2S2X8</t>
  </si>
  <si>
    <t>L2S2X9</t>
  </si>
  <si>
    <t>L2S2Y1</t>
  </si>
  <si>
    <t>L2S2Y3</t>
  </si>
  <si>
    <t>L2S2Y4</t>
  </si>
  <si>
    <t>L2S2Y5</t>
  </si>
  <si>
    <t>L2S2Y6</t>
  </si>
  <si>
    <t>L2S2Y7</t>
  </si>
  <si>
    <t>L2S2Y8</t>
  </si>
  <si>
    <t>L2S2Y9</t>
  </si>
  <si>
    <t>L2S2Z1</t>
  </si>
  <si>
    <t>L2S2Z2</t>
  </si>
  <si>
    <t>L2S2Z3</t>
  </si>
  <si>
    <t>L2S2Z4</t>
  </si>
  <si>
    <t>L2S2Z5</t>
  </si>
  <si>
    <t>L2S2Z6</t>
  </si>
  <si>
    <t>L2S2Z7</t>
  </si>
  <si>
    <t>L2S2Z8</t>
  </si>
  <si>
    <t>L2S2Z9</t>
  </si>
  <si>
    <t>L2S3A9</t>
  </si>
  <si>
    <t>L2S3B1</t>
  </si>
  <si>
    <t>L2S3B9</t>
  </si>
  <si>
    <t>L2S3C2</t>
  </si>
  <si>
    <t>L2S3C3</t>
  </si>
  <si>
    <t>L2S3C6</t>
  </si>
  <si>
    <t>L2S3C9</t>
  </si>
  <si>
    <t>L2S3E1</t>
  </si>
  <si>
    <t>L2S3E2</t>
  </si>
  <si>
    <t>L2S3E3</t>
  </si>
  <si>
    <t>L2S3E4</t>
  </si>
  <si>
    <t>L2S3E5</t>
  </si>
  <si>
    <t>L2S3E6</t>
  </si>
  <si>
    <t>L2S3E7</t>
  </si>
  <si>
    <t>L2S3E8</t>
  </si>
  <si>
    <t>L2S3E9</t>
  </si>
  <si>
    <t>L2S3G1</t>
  </si>
  <si>
    <t>L2S3G2</t>
  </si>
  <si>
    <t>L2S3G3</t>
  </si>
  <si>
    <t>L2S3G4</t>
  </si>
  <si>
    <t>L2S3G5</t>
  </si>
  <si>
    <t>L2S3G6</t>
  </si>
  <si>
    <t>L2S3G7</t>
  </si>
  <si>
    <t>L2S3G9</t>
  </si>
  <si>
    <t>L2S3H1</t>
  </si>
  <si>
    <t>L2S3H2</t>
  </si>
  <si>
    <t>L2S3H3</t>
  </si>
  <si>
    <t>L2S3H4</t>
  </si>
  <si>
    <t>L2S3J1</t>
  </si>
  <si>
    <t>L2S3J4</t>
  </si>
  <si>
    <t>L2S3J5</t>
  </si>
  <si>
    <t>L2S3J6</t>
  </si>
  <si>
    <t>L2S3J7</t>
  </si>
  <si>
    <t>L2S3J8</t>
  </si>
  <si>
    <t>L2S3J9</t>
  </si>
  <si>
    <t>L2S3K1</t>
  </si>
  <si>
    <t>L2S3K2</t>
  </si>
  <si>
    <t>L2S3K3</t>
  </si>
  <si>
    <t>L2S3K4</t>
  </si>
  <si>
    <t>L2S3K5</t>
  </si>
  <si>
    <t>L2S3M9</t>
  </si>
  <si>
    <t>L2S3N1</t>
  </si>
  <si>
    <t>L2S3N2</t>
  </si>
  <si>
    <t>L2S3N3</t>
  </si>
  <si>
    <t>L2S3N4</t>
  </si>
  <si>
    <t>L2S3N5</t>
  </si>
  <si>
    <t>L2S3P1</t>
  </si>
  <si>
    <t>L2S3P2</t>
  </si>
  <si>
    <t>L2S3P3</t>
  </si>
  <si>
    <t>L2S3P4</t>
  </si>
  <si>
    <t>L2S3P5</t>
  </si>
  <si>
    <t>L2S3P6</t>
  </si>
  <si>
    <t>L2S3P7</t>
  </si>
  <si>
    <t>L2S3P8</t>
  </si>
  <si>
    <t>L2S3P9</t>
  </si>
  <si>
    <t>L2S3R5</t>
  </si>
  <si>
    <t>L2S3R6</t>
  </si>
  <si>
    <t>L2S3R7</t>
  </si>
  <si>
    <t>L2S3R8</t>
  </si>
  <si>
    <t>L2S3R9</t>
  </si>
  <si>
    <t>L2S3S1</t>
  </si>
  <si>
    <t>L2S3S2</t>
  </si>
  <si>
    <t>L2S3S3</t>
  </si>
  <si>
    <t>L2S3S4</t>
  </si>
  <si>
    <t>L2S3S6</t>
  </si>
  <si>
    <t>L2S3S7</t>
  </si>
  <si>
    <t>L2S3S9</t>
  </si>
  <si>
    <t>L2S3T4</t>
  </si>
  <si>
    <t>L2S3T5</t>
  </si>
  <si>
    <t>L2S3T6</t>
  </si>
  <si>
    <t>L2S3V4</t>
  </si>
  <si>
    <t>L2S3V5</t>
  </si>
  <si>
    <t>L2S3V6</t>
  </si>
  <si>
    <t>L2S3W1</t>
  </si>
  <si>
    <t>L2S3W2</t>
  </si>
  <si>
    <t>L2S3W3</t>
  </si>
  <si>
    <t>L2S3X1</t>
  </si>
  <si>
    <t>L2S3X7</t>
  </si>
  <si>
    <t>L2S3X9</t>
  </si>
  <si>
    <t>L2S3Y2</t>
  </si>
  <si>
    <t>L2S3Y8</t>
  </si>
  <si>
    <t>L2S3Y9</t>
  </si>
  <si>
    <t>L2S3Z7</t>
  </si>
  <si>
    <t>L2S3Z9</t>
  </si>
  <si>
    <t>L2S4A2</t>
  </si>
  <si>
    <t>L2S4B6</t>
  </si>
  <si>
    <t>L2S4B7</t>
  </si>
  <si>
    <t>L2S4B8</t>
  </si>
  <si>
    <t>L2S4E1</t>
  </si>
  <si>
    <t>L2S4E4</t>
  </si>
  <si>
    <t>L2T1A3</t>
  </si>
  <si>
    <t>L2T2M6</t>
  </si>
  <si>
    <t>L2T2M7</t>
  </si>
  <si>
    <t>L2T2N8</t>
  </si>
  <si>
    <t>L2T2N9</t>
  </si>
  <si>
    <t>L2T2P1</t>
  </si>
  <si>
    <t>L2T2P2</t>
  </si>
  <si>
    <t>L2T2P3</t>
  </si>
  <si>
    <t>L2T2P4</t>
  </si>
  <si>
    <t>L2T3J8</t>
  </si>
  <si>
    <t>L2T3J9</t>
  </si>
  <si>
    <t>L2T3K2</t>
  </si>
  <si>
    <t>L2T3L4</t>
  </si>
  <si>
    <t>L2T3L5</t>
  </si>
  <si>
    <t>L2T3L6</t>
  </si>
  <si>
    <t>L2T3L7</t>
  </si>
  <si>
    <t>L2T3L8</t>
  </si>
  <si>
    <t>L2T3L9</t>
  </si>
  <si>
    <t>L2T3M1</t>
  </si>
  <si>
    <t>L2T3M2</t>
  </si>
  <si>
    <t>L2T3N5</t>
  </si>
  <si>
    <t>L2T3N6</t>
  </si>
  <si>
    <t>L2T3N7</t>
  </si>
  <si>
    <t>L2T3N8</t>
  </si>
  <si>
    <t>L2T3N9</t>
  </si>
  <si>
    <t>L2T3P1</t>
  </si>
  <si>
    <t>L2T3Y4</t>
  </si>
  <si>
    <t>L2V0A1</t>
  </si>
  <si>
    <t>L2V0A2</t>
  </si>
  <si>
    <t>L2V0A3</t>
  </si>
  <si>
    <t>L2V0A4</t>
  </si>
  <si>
    <t>L2V0A5</t>
  </si>
  <si>
    <t>L2V0A6</t>
  </si>
  <si>
    <t>L2V0A8</t>
  </si>
  <si>
    <t>L2V0B1</t>
  </si>
  <si>
    <t>L2V0B2</t>
  </si>
  <si>
    <t>L2V0B3</t>
  </si>
  <si>
    <t>L2V0B4</t>
  </si>
  <si>
    <t>L2V0B6</t>
  </si>
  <si>
    <t>L2V0B7</t>
  </si>
  <si>
    <t>L2V0B8</t>
  </si>
  <si>
    <t>L2V0B9</t>
  </si>
  <si>
    <t>L2V0C1</t>
  </si>
  <si>
    <t>L2V0C2</t>
  </si>
  <si>
    <t>L2V1A1</t>
  </si>
  <si>
    <t>L2V1A2</t>
  </si>
  <si>
    <t>L2V1A3</t>
  </si>
  <si>
    <t>L2V1A4</t>
  </si>
  <si>
    <t>L2V1A5</t>
  </si>
  <si>
    <t>L2V1A6</t>
  </si>
  <si>
    <t>L2V1A7</t>
  </si>
  <si>
    <t>L2V1A8</t>
  </si>
  <si>
    <t>L2V1A9</t>
  </si>
  <si>
    <t>L2V1B1</t>
  </si>
  <si>
    <t>L2V1B2</t>
  </si>
  <si>
    <t>L2V1B3</t>
  </si>
  <si>
    <t>L2V1B4</t>
  </si>
  <si>
    <t>L2V1B5</t>
  </si>
  <si>
    <t>L2V1B6</t>
  </si>
  <si>
    <t>L2V1B7</t>
  </si>
  <si>
    <t>L2V1B8</t>
  </si>
  <si>
    <t>L2V1B9</t>
  </si>
  <si>
    <t>L2V1C1</t>
  </si>
  <si>
    <t>L2V1C2</t>
  </si>
  <si>
    <t>L2V1C3</t>
  </si>
  <si>
    <t>L2V1C4</t>
  </si>
  <si>
    <t>L2V1C5</t>
  </si>
  <si>
    <t>L2V1C6</t>
  </si>
  <si>
    <t>L2V1C7</t>
  </si>
  <si>
    <t>L2V1C8</t>
  </si>
  <si>
    <t>L2V1C9</t>
  </si>
  <si>
    <t>L2V1E1</t>
  </si>
  <si>
    <t>L2V1E2</t>
  </si>
  <si>
    <t>L2V1E3</t>
  </si>
  <si>
    <t>L2V1E4</t>
  </si>
  <si>
    <t>L2V1E5</t>
  </si>
  <si>
    <t>L2V1E6</t>
  </si>
  <si>
    <t>L2V1E7</t>
  </si>
  <si>
    <t>L2V1E8</t>
  </si>
  <si>
    <t>L2V1E9</t>
  </si>
  <si>
    <t>L2V1G1</t>
  </si>
  <si>
    <t>L2V1G2</t>
  </si>
  <si>
    <t>L2V1G3</t>
  </si>
  <si>
    <t>L2V1G4</t>
  </si>
  <si>
    <t>L2V1G5</t>
  </si>
  <si>
    <t>L2V1G6</t>
  </si>
  <si>
    <t>L2V1G7</t>
  </si>
  <si>
    <t>L2V1G8</t>
  </si>
  <si>
    <t>L2V1G9</t>
  </si>
  <si>
    <t>L2V1H1</t>
  </si>
  <si>
    <t>L2V1H2</t>
  </si>
  <si>
    <t>L2V1H3</t>
  </si>
  <si>
    <t>L2V1H4</t>
  </si>
  <si>
    <t>L2V1H5</t>
  </si>
  <si>
    <t>L2V1H6</t>
  </si>
  <si>
    <t>L2V1H7</t>
  </si>
  <si>
    <t>L2V1H8</t>
  </si>
  <si>
    <t>L2V1H9</t>
  </si>
  <si>
    <t>L2V1J1</t>
  </si>
  <si>
    <t>L2V1J2</t>
  </si>
  <si>
    <t>L2V1J3</t>
  </si>
  <si>
    <t>L2V1J5</t>
  </si>
  <si>
    <t>L2V1J7</t>
  </si>
  <si>
    <t>L2V1J8</t>
  </si>
  <si>
    <t>L2V1K1</t>
  </si>
  <si>
    <t>L2V1K2</t>
  </si>
  <si>
    <t>L2V1K3</t>
  </si>
  <si>
    <t>L2V1K4</t>
  </si>
  <si>
    <t>L2V1K5</t>
  </si>
  <si>
    <t>L2V1K6</t>
  </si>
  <si>
    <t>L2V1K7</t>
  </si>
  <si>
    <t>L2V1K8</t>
  </si>
  <si>
    <t>L2V1K9</t>
  </si>
  <si>
    <t>L2V1L1</t>
  </si>
  <si>
    <t>L2V1L2</t>
  </si>
  <si>
    <t>L2V1L3</t>
  </si>
  <si>
    <t>L2V1L4</t>
  </si>
  <si>
    <t>L2V1L5</t>
  </si>
  <si>
    <t>L2V1L6</t>
  </si>
  <si>
    <t>L2V1L7</t>
  </si>
  <si>
    <t>L2V1L8</t>
  </si>
  <si>
    <t>L2V1L9</t>
  </si>
  <si>
    <t>L2V1M1</t>
  </si>
  <si>
    <t>L2V1M2</t>
  </si>
  <si>
    <t>L2V1M3</t>
  </si>
  <si>
    <t>L2V1M4</t>
  </si>
  <si>
    <t>L2V1P5</t>
  </si>
  <si>
    <t>L2V1P6</t>
  </si>
  <si>
    <t>L2V1R5</t>
  </si>
  <si>
    <t>L2V1R7</t>
  </si>
  <si>
    <t>L2V1R9</t>
  </si>
  <si>
    <t>L2V1S2</t>
  </si>
  <si>
    <t>L2V1S3</t>
  </si>
  <si>
    <t>L2V1S4</t>
  </si>
  <si>
    <t>L2V1S5</t>
  </si>
  <si>
    <t>L2V1S6</t>
  </si>
  <si>
    <t>L2V1T1</t>
  </si>
  <si>
    <t>L2V1T3</t>
  </si>
  <si>
    <t>L2V1T7</t>
  </si>
  <si>
    <t>L2V1T9</t>
  </si>
  <si>
    <t>L2V1V1</t>
  </si>
  <si>
    <t>L2V1V7</t>
  </si>
  <si>
    <t>L2V1V8</t>
  </si>
  <si>
    <t>L2V1V9</t>
  </si>
  <si>
    <t>L2V1W1</t>
  </si>
  <si>
    <t>L2V1W2</t>
  </si>
  <si>
    <t>L2V1W3</t>
  </si>
  <si>
    <t>L2V1W4</t>
  </si>
  <si>
    <t>L2V1W5</t>
  </si>
  <si>
    <t>L2V1X3</t>
  </si>
  <si>
    <t>L2V1X6</t>
  </si>
  <si>
    <t>L2V1Y5</t>
  </si>
  <si>
    <t>L2V1Y9</t>
  </si>
  <si>
    <t>L2V1Z1</t>
  </si>
  <si>
    <t>L2V1Z2</t>
  </si>
  <si>
    <t>L2V1Z3</t>
  </si>
  <si>
    <t>L2V1Z4</t>
  </si>
  <si>
    <t>L2V1Z8</t>
  </si>
  <si>
    <t>L2V1Z9</t>
  </si>
  <si>
    <t>L2V2A1</t>
  </si>
  <si>
    <t>L2V2A6</t>
  </si>
  <si>
    <t>L2V2A8</t>
  </si>
  <si>
    <t>L2V2A9</t>
  </si>
  <si>
    <t>L2V2B1</t>
  </si>
  <si>
    <t>L2V2B2</t>
  </si>
  <si>
    <t>L2V2B3</t>
  </si>
  <si>
    <t>L2V2B4</t>
  </si>
  <si>
    <t>L2V2B5</t>
  </si>
  <si>
    <t>L2V2B6</t>
  </si>
  <si>
    <t>L2V2B7</t>
  </si>
  <si>
    <t>L2V2C1</t>
  </si>
  <si>
    <t>L2V2C2</t>
  </si>
  <si>
    <t>L2V2C3</t>
  </si>
  <si>
    <t>L2V2C4</t>
  </si>
  <si>
    <t>L2V2C6</t>
  </si>
  <si>
    <t>L2V2C7</t>
  </si>
  <si>
    <t>L2V2C8</t>
  </si>
  <si>
    <t>L2V2E1</t>
  </si>
  <si>
    <t>L2V2E2</t>
  </si>
  <si>
    <t>L2V2E9</t>
  </si>
  <si>
    <t>L2V2K9</t>
  </si>
  <si>
    <t>L2V2L1</t>
  </si>
  <si>
    <t>L2V2M3</t>
  </si>
  <si>
    <t>L2V2M6</t>
  </si>
  <si>
    <t>L2V2M7</t>
  </si>
  <si>
    <t>L2V2N9</t>
  </si>
  <si>
    <t>L2V2P4</t>
  </si>
  <si>
    <t>L2V2S7</t>
  </si>
  <si>
    <t>L2V2S9</t>
  </si>
  <si>
    <t>L2V3E9</t>
  </si>
  <si>
    <t>L2V3G1</t>
  </si>
  <si>
    <t>L2V3G2</t>
  </si>
  <si>
    <t>L2V3G3</t>
  </si>
  <si>
    <t>L2V3G4</t>
  </si>
  <si>
    <t>L2V3H9</t>
  </si>
  <si>
    <t>L2V3J2</t>
  </si>
  <si>
    <t>L2V3J6</t>
  </si>
  <si>
    <t>L2V3J7</t>
  </si>
  <si>
    <t>L2V3J8</t>
  </si>
  <si>
    <t>L2V3K1</t>
  </si>
  <si>
    <t>L2V3K3</t>
  </si>
  <si>
    <t>L2V3K4</t>
  </si>
  <si>
    <t>L2V3K5</t>
  </si>
  <si>
    <t>L2V3K6</t>
  </si>
  <si>
    <t>L2V3K7</t>
  </si>
  <si>
    <t>L2V3K8</t>
  </si>
  <si>
    <t>L2V3K9</t>
  </si>
  <si>
    <t>L2V3L7</t>
  </si>
  <si>
    <t>L2V3M1</t>
  </si>
  <si>
    <t>L2V3M3</t>
  </si>
  <si>
    <t>L2V3V7</t>
  </si>
  <si>
    <t>L2V3V8</t>
  </si>
  <si>
    <t>L2V3Y5</t>
  </si>
  <si>
    <t>L2V3Y7</t>
  </si>
  <si>
    <t>L2V3Y8</t>
  </si>
  <si>
    <t>L2V3Y9</t>
  </si>
  <si>
    <t>L2V3Z3</t>
  </si>
  <si>
    <t>L2V3Z5</t>
  </si>
  <si>
    <t>L2V4A2</t>
  </si>
  <si>
    <t>L2V4A6</t>
  </si>
  <si>
    <t>L2V4A7</t>
  </si>
  <si>
    <t>L2V4A8</t>
  </si>
  <si>
    <t>L2V4A9</t>
  </si>
  <si>
    <t>L2V4B1</t>
  </si>
  <si>
    <t>L2V4B2</t>
  </si>
  <si>
    <t>L2V4B4</t>
  </si>
  <si>
    <t>L2V4J2</t>
  </si>
  <si>
    <t>L2V4J6</t>
  </si>
  <si>
    <t>L2V4J7</t>
  </si>
  <si>
    <t>L2V4J8</t>
  </si>
  <si>
    <t>L2V4K8</t>
  </si>
  <si>
    <t>L2V4P2</t>
  </si>
  <si>
    <t>L2V4R5</t>
  </si>
  <si>
    <t>L2V4S5</t>
  </si>
  <si>
    <t>L2V4T2</t>
  </si>
  <si>
    <t>L2V4T7</t>
  </si>
  <si>
    <t>L2V4T9</t>
  </si>
  <si>
    <t>L2V4V6</t>
  </si>
  <si>
    <t>L2V4V7</t>
  </si>
  <si>
    <t>L2V4W1</t>
  </si>
  <si>
    <t>L2V4X5</t>
  </si>
  <si>
    <t>L2V4Y5</t>
  </si>
  <si>
    <t>L2V4Y8</t>
  </si>
  <si>
    <t>L2V4Y9</t>
  </si>
  <si>
    <t>L2V4Z4</t>
  </si>
  <si>
    <t>L2V4Z5</t>
  </si>
  <si>
    <t>L2V4Z6</t>
  </si>
  <si>
    <t>L2V5A8</t>
  </si>
  <si>
    <t>L2V5B3</t>
  </si>
  <si>
    <t>L2V5B7</t>
  </si>
  <si>
    <t>L2V5C3</t>
  </si>
  <si>
    <t>L2V5C8</t>
  </si>
  <si>
    <t>L2V5E7</t>
  </si>
  <si>
    <t>L2V5E8</t>
  </si>
  <si>
    <t>L2V5E9</t>
  </si>
  <si>
    <t>L2W0A2</t>
  </si>
  <si>
    <t>L2W0A3</t>
  </si>
  <si>
    <t>L2W1A1</t>
  </si>
  <si>
    <t>L2W1A2</t>
  </si>
  <si>
    <t>L2W1A3</t>
  </si>
  <si>
    <t>L2W1A4</t>
  </si>
  <si>
    <t>L2W1A5</t>
  </si>
  <si>
    <t>L2W1A7</t>
  </si>
  <si>
    <t>L2W1B5</t>
  </si>
  <si>
    <t>L2W1B6</t>
  </si>
  <si>
    <t>L2W1B7</t>
  </si>
  <si>
    <t>L2W1B9</t>
  </si>
  <si>
    <t>L2W1C2</t>
  </si>
  <si>
    <t>L3B2M4</t>
  </si>
  <si>
    <t>L3B2M5</t>
  </si>
  <si>
    <t>L3B2R6</t>
  </si>
  <si>
    <t>L3B2R8</t>
  </si>
  <si>
    <t>L3B2S6</t>
  </si>
  <si>
    <t>L3B3A7</t>
  </si>
  <si>
    <t>L3B3A8</t>
  </si>
  <si>
    <t>L3B3A9</t>
  </si>
  <si>
    <t>L3B3B1</t>
  </si>
  <si>
    <t>L3B3B3</t>
  </si>
  <si>
    <t>L3B3B5</t>
  </si>
  <si>
    <t>L3B3B6</t>
  </si>
  <si>
    <t>L3B3B8</t>
  </si>
  <si>
    <t>L3B3B9</t>
  </si>
  <si>
    <t>L3B3C2</t>
  </si>
  <si>
    <t>L3B3C3</t>
  </si>
  <si>
    <t>L3B3C4</t>
  </si>
  <si>
    <t>L3B3C5</t>
  </si>
  <si>
    <t>L3B3C6</t>
  </si>
  <si>
    <t>L3B3C8</t>
  </si>
  <si>
    <t>L3B3C9</t>
  </si>
  <si>
    <t>L3B3E1</t>
  </si>
  <si>
    <t>L3B3E9</t>
  </si>
  <si>
    <t>L3B3G1</t>
  </si>
  <si>
    <t>L3B3G7</t>
  </si>
  <si>
    <t>L3B3G8</t>
  </si>
  <si>
    <t>L3B3G9</t>
  </si>
  <si>
    <t>L3B3H1</t>
  </si>
  <si>
    <t>L3B3H2</t>
  </si>
  <si>
    <t>L3B3H3</t>
  </si>
  <si>
    <t>L3B3H4</t>
  </si>
  <si>
    <t>L3B3H5</t>
  </si>
  <si>
    <t>L3B3H6</t>
  </si>
  <si>
    <t>L3B3H7</t>
  </si>
  <si>
    <t>L3B3H8</t>
  </si>
  <si>
    <t>L3B3H9</t>
  </si>
  <si>
    <t>L3B3J2</t>
  </si>
  <si>
    <t>L3B3J3</t>
  </si>
  <si>
    <t>L3B3J4</t>
  </si>
  <si>
    <t>L3B3J5</t>
  </si>
  <si>
    <t>L3B3J6</t>
  </si>
  <si>
    <t>L3B3J7</t>
  </si>
  <si>
    <t>L3B3J8</t>
  </si>
  <si>
    <t>L3B3J9</t>
  </si>
  <si>
    <t>L3B3K1</t>
  </si>
  <si>
    <t>L3B3K2</t>
  </si>
  <si>
    <t>L3B3K3</t>
  </si>
  <si>
    <t>L3B3K4</t>
  </si>
  <si>
    <t>L3B3K5</t>
  </si>
  <si>
    <t>L3B3K6</t>
  </si>
  <si>
    <t>L3B3K7</t>
  </si>
  <si>
    <t>L3B3K9</t>
  </si>
  <si>
    <t>L3B3L1</t>
  </si>
  <si>
    <t>L3B3L2</t>
  </si>
  <si>
    <t>L3B3L3</t>
  </si>
  <si>
    <t>L3B3L4</t>
  </si>
  <si>
    <t>L3B3L5</t>
  </si>
  <si>
    <t>L3B3L6</t>
  </si>
  <si>
    <t>L3B3L7</t>
  </si>
  <si>
    <t>L3B3L8</t>
  </si>
  <si>
    <t>L3B3L9</t>
  </si>
  <si>
    <t>L3B3M1</t>
  </si>
  <si>
    <t>L3B3M2</t>
  </si>
  <si>
    <t>L3B3M3</t>
  </si>
  <si>
    <t>L3B3M4</t>
  </si>
  <si>
    <t>L3B3M5</t>
  </si>
  <si>
    <t>L3B3M6</t>
  </si>
  <si>
    <t>L3B3M7</t>
  </si>
  <si>
    <t>L3B3M8</t>
  </si>
  <si>
    <t>L3B3M9</t>
  </si>
  <si>
    <t>L3B3P1</t>
  </si>
  <si>
    <t>L3B3P2</t>
  </si>
  <si>
    <t>L3B3V3</t>
  </si>
  <si>
    <t>L3B3V6</t>
  </si>
  <si>
    <t>L3B3V7</t>
  </si>
  <si>
    <t>L3B3V8</t>
  </si>
  <si>
    <t>L3B3V9</t>
  </si>
  <si>
    <t>L3B3W3</t>
  </si>
  <si>
    <t>L3B3W4</t>
  </si>
  <si>
    <t>L3B3W5</t>
  </si>
  <si>
    <t>L3B3W6</t>
  </si>
  <si>
    <t>L3B3W7</t>
  </si>
  <si>
    <t>L3B3W8</t>
  </si>
  <si>
    <t>L3B3W9</t>
  </si>
  <si>
    <t>L3B3X4</t>
  </si>
  <si>
    <t>L3B3Z5</t>
  </si>
  <si>
    <t>L3B3Z6</t>
  </si>
  <si>
    <t>L3B3Z7</t>
  </si>
  <si>
    <t>L3B3Z8</t>
  </si>
  <si>
    <t>L3B3Z9</t>
  </si>
  <si>
    <t>L3B4A1</t>
  </si>
  <si>
    <t>L3B4A2</t>
  </si>
  <si>
    <t>L3B4B1</t>
  </si>
  <si>
    <t>L3B4B2</t>
  </si>
  <si>
    <t>L3B4B3</t>
  </si>
  <si>
    <t>L3B4B4</t>
  </si>
  <si>
    <t>L3B4C4</t>
  </si>
  <si>
    <t>L3B4C5</t>
  </si>
  <si>
    <t>L3B4C6</t>
  </si>
  <si>
    <t>L3B4G3</t>
  </si>
  <si>
    <t>L3B4G4</t>
  </si>
  <si>
    <t>L3B4G5</t>
  </si>
  <si>
    <t>L3B4G6</t>
  </si>
  <si>
    <t>L3B4H3</t>
  </si>
  <si>
    <t>L3B4H4</t>
  </si>
  <si>
    <t>L3B4H5</t>
  </si>
  <si>
    <t>L3B4H6</t>
  </si>
  <si>
    <t>L3B4H7</t>
  </si>
  <si>
    <t>L3B4H8</t>
  </si>
  <si>
    <t>L3B4K3</t>
  </si>
  <si>
    <t>L3B4K4</t>
  </si>
  <si>
    <t>L3B4K5</t>
  </si>
  <si>
    <t>L3B4K6</t>
  </si>
  <si>
    <t>L3B4K7</t>
  </si>
  <si>
    <t>L3B4K8</t>
  </si>
  <si>
    <t>L3B4K9</t>
  </si>
  <si>
    <t>L3B4L1</t>
  </si>
  <si>
    <t>L3B4L2</t>
  </si>
  <si>
    <t>L3B4L3</t>
  </si>
  <si>
    <t>L3B4L4</t>
  </si>
  <si>
    <t>L3B4M2</t>
  </si>
  <si>
    <t>L3B4M3</t>
  </si>
  <si>
    <t>L3B4M4</t>
  </si>
  <si>
    <t>L3B4M5</t>
  </si>
  <si>
    <t>L3B4M7</t>
  </si>
  <si>
    <t>L3B4M8</t>
  </si>
  <si>
    <t>L3B4M9</t>
  </si>
  <si>
    <t>L3B4R8</t>
  </si>
  <si>
    <t>L3B4R9</t>
  </si>
  <si>
    <t>L3B4T6</t>
  </si>
  <si>
    <t>L3B4T7</t>
  </si>
  <si>
    <t>L3B4W4</t>
  </si>
  <si>
    <t>L3B4W5</t>
  </si>
  <si>
    <t>L3B4W6</t>
  </si>
  <si>
    <t>L3B4X6</t>
  </si>
  <si>
    <t>L3B4X7</t>
  </si>
  <si>
    <t>L3B4X8</t>
  </si>
  <si>
    <t>L3B4Z3</t>
  </si>
  <si>
    <t>L3B4Z4</t>
  </si>
  <si>
    <t>L3B4Z5</t>
  </si>
  <si>
    <t>L3B4Z6</t>
  </si>
  <si>
    <t>L3B5A6</t>
  </si>
  <si>
    <t>L3B5A7</t>
  </si>
  <si>
    <t>L3B5A8</t>
  </si>
  <si>
    <t>L3B5B6</t>
  </si>
  <si>
    <t>L3B5B7</t>
  </si>
  <si>
    <t>L3B5B8</t>
  </si>
  <si>
    <t>L3B5B9</t>
  </si>
  <si>
    <t>L3B5C1</t>
  </si>
  <si>
    <t>L3B5C2</t>
  </si>
  <si>
    <t>L3B5C3</t>
  </si>
  <si>
    <t>L3B5N6</t>
  </si>
  <si>
    <t>L3B5N7</t>
  </si>
  <si>
    <t>L3B5S9</t>
  </si>
  <si>
    <t>L3B5W1</t>
  </si>
  <si>
    <t>L3B5W4</t>
  </si>
  <si>
    <t>L3B5W6</t>
  </si>
  <si>
    <t>L3B5W7</t>
  </si>
  <si>
    <t>L3B5W8</t>
  </si>
  <si>
    <t>L3B5W9</t>
  </si>
  <si>
    <t>L3B5X1</t>
  </si>
  <si>
    <t>L3B5X4</t>
  </si>
  <si>
    <t>L3B5X5</t>
  </si>
  <si>
    <t>L3B5X6</t>
  </si>
  <si>
    <t>L3B5X7</t>
  </si>
  <si>
    <t>L3B5X8</t>
  </si>
  <si>
    <t>L3B5X9</t>
  </si>
  <si>
    <t>L3B5Y1</t>
  </si>
  <si>
    <t>L3B5Y7</t>
  </si>
  <si>
    <t>L3B5Z7</t>
  </si>
  <si>
    <t>L3B5Z8</t>
  </si>
  <si>
    <t>L3B6A4</t>
  </si>
  <si>
    <t>L3B6A6</t>
  </si>
  <si>
    <t>L3B6C2</t>
  </si>
  <si>
    <t>L3B6E1</t>
  </si>
  <si>
    <t>L3B6E3</t>
  </si>
  <si>
    <t>L3B6J1</t>
  </si>
  <si>
    <t>L3C0A8</t>
  </si>
  <si>
    <t>L3C0B1</t>
  </si>
  <si>
    <t>L3C0B5</t>
  </si>
  <si>
    <t>L3C0B6</t>
  </si>
  <si>
    <t>L3C0B7</t>
  </si>
  <si>
    <t>L3C0C1</t>
  </si>
  <si>
    <t>L3C1B5</t>
  </si>
  <si>
    <t>L3C1B7</t>
  </si>
  <si>
    <t>L3C1B9</t>
  </si>
  <si>
    <t>L3C1E3</t>
  </si>
  <si>
    <t>L3C1E4</t>
  </si>
  <si>
    <t>L3C1E5</t>
  </si>
  <si>
    <t>L3C1E6</t>
  </si>
  <si>
    <t>L3C1E9</t>
  </si>
  <si>
    <t>L3C1G9</t>
  </si>
  <si>
    <t>L3C1H1</t>
  </si>
  <si>
    <t>L3C1H8</t>
  </si>
  <si>
    <t>L3C1H9</t>
  </si>
  <si>
    <t>L3C1J1</t>
  </si>
  <si>
    <t>L3C1J3</t>
  </si>
  <si>
    <t>L3C1J5</t>
  </si>
  <si>
    <t>L3C1J7</t>
  </si>
  <si>
    <t>L3C1J9</t>
  </si>
  <si>
    <t>L3C1K2</t>
  </si>
  <si>
    <t>L3C1K4</t>
  </si>
  <si>
    <t>L3C1K6</t>
  </si>
  <si>
    <t>L3C1M9</t>
  </si>
  <si>
    <t>L3C1N1</t>
  </si>
  <si>
    <t>L3C1N2</t>
  </si>
  <si>
    <t>L3C1N3</t>
  </si>
  <si>
    <t>L3C1N4</t>
  </si>
  <si>
    <t>L3C1P2</t>
  </si>
  <si>
    <t>L3C1P3</t>
  </si>
  <si>
    <t>L3C1R6</t>
  </si>
  <si>
    <t>L3C1R7</t>
  </si>
  <si>
    <t>L3C1R8</t>
  </si>
  <si>
    <t>L3C1R9</t>
  </si>
  <si>
    <t>L3C1S1</t>
  </si>
  <si>
    <t>L3C1T9</t>
  </si>
  <si>
    <t>L3C1V1</t>
  </si>
  <si>
    <t>L3C1V2</t>
  </si>
  <si>
    <t>L3C1V3</t>
  </si>
  <si>
    <t>L3C1V4</t>
  </si>
  <si>
    <t>L3C1V5</t>
  </si>
  <si>
    <t>L3C1V7</t>
  </si>
  <si>
    <t>L3C1V8</t>
  </si>
  <si>
    <t>L3C1X4</t>
  </si>
  <si>
    <t>L3C1X5</t>
  </si>
  <si>
    <t>L3C1Z4</t>
  </si>
  <si>
    <t>L3C1Z5</t>
  </si>
  <si>
    <t>L3C1Z6</t>
  </si>
  <si>
    <t>L3C1Z7</t>
  </si>
  <si>
    <t>L3C1Z8</t>
  </si>
  <si>
    <t>L3C1Z9</t>
  </si>
  <si>
    <t>L3C2A1</t>
  </si>
  <si>
    <t>L3C2A2</t>
  </si>
  <si>
    <t>L3C2A3</t>
  </si>
  <si>
    <t>L3C2A4</t>
  </si>
  <si>
    <t>L3C2A5</t>
  </si>
  <si>
    <t>L3C2A6</t>
  </si>
  <si>
    <t>L3C2B7</t>
  </si>
  <si>
    <t>L3C2B8</t>
  </si>
  <si>
    <t>L3C2B9</t>
  </si>
  <si>
    <t>L3C2C1</t>
  </si>
  <si>
    <t>L3C2C2</t>
  </si>
  <si>
    <t>L3C2C3</t>
  </si>
  <si>
    <t>L3C2C4</t>
  </si>
  <si>
    <t>L3C2C5</t>
  </si>
  <si>
    <t>L3C2C6</t>
  </si>
  <si>
    <t>L3C2C7</t>
  </si>
  <si>
    <t>L3C2C8</t>
  </si>
  <si>
    <t>L3C2C9</t>
  </si>
  <si>
    <t>L3C2E1</t>
  </si>
  <si>
    <t>L3C2E3</t>
  </si>
  <si>
    <t>L3C2E4</t>
  </si>
  <si>
    <t>L3C2G1</t>
  </si>
  <si>
    <t>L3C2G2</t>
  </si>
  <si>
    <t>L3C2G3</t>
  </si>
  <si>
    <t>L3C2G4</t>
  </si>
  <si>
    <t>L3C2G5</t>
  </si>
  <si>
    <t>L3C2G6</t>
  </si>
  <si>
    <t>L3C2G8</t>
  </si>
  <si>
    <t>L3C2J3</t>
  </si>
  <si>
    <t>L3C2J4</t>
  </si>
  <si>
    <t>L3C2J5</t>
  </si>
  <si>
    <t>L3C2J6</t>
  </si>
  <si>
    <t>L3C2J7</t>
  </si>
  <si>
    <t>L3C2J8</t>
  </si>
  <si>
    <t>L3C2J9</t>
  </si>
  <si>
    <t>L3C2K1</t>
  </si>
  <si>
    <t>L3C2K2</t>
  </si>
  <si>
    <t>L3C2K7</t>
  </si>
  <si>
    <t>L3C2K8</t>
  </si>
  <si>
    <t>L3C2K9</t>
  </si>
  <si>
    <t>L3C2L1</t>
  </si>
  <si>
    <t>L3C2L2</t>
  </si>
  <si>
    <t>L3C2L3</t>
  </si>
  <si>
    <t>L3C2M7</t>
  </si>
  <si>
    <t>L3C2M8</t>
  </si>
  <si>
    <t>L3C2M9</t>
  </si>
  <si>
    <t>L3C2N1</t>
  </si>
  <si>
    <t>L3C2N2</t>
  </si>
  <si>
    <t>L3C2N3</t>
  </si>
  <si>
    <t>L3C2N4</t>
  </si>
  <si>
    <t>L3C2N5</t>
  </si>
  <si>
    <t>L3C2N6</t>
  </si>
  <si>
    <t>L3C2P8</t>
  </si>
  <si>
    <t>L3C2P9</t>
  </si>
  <si>
    <t>L3C2R1</t>
  </si>
  <si>
    <t>L3C2R2</t>
  </si>
  <si>
    <t>L3C2R3</t>
  </si>
  <si>
    <t>L3C2R4</t>
  </si>
  <si>
    <t>L3C2R6</t>
  </si>
  <si>
    <t>L3C2R7</t>
  </si>
  <si>
    <t>L3C2R9</t>
  </si>
  <si>
    <t>L3C2S1</t>
  </si>
  <si>
    <t>L3C2S2</t>
  </si>
  <si>
    <t>L3C2S3</t>
  </si>
  <si>
    <t>L3C2S4</t>
  </si>
  <si>
    <t>L3C2S5</t>
  </si>
  <si>
    <t>L3C2S7</t>
  </si>
  <si>
    <t>L3C2S8</t>
  </si>
  <si>
    <t>L3C2S9</t>
  </si>
  <si>
    <t>L3C2T1</t>
  </si>
  <si>
    <t>L3C2T2</t>
  </si>
  <si>
    <t>L3C2T3</t>
  </si>
  <si>
    <t>L3C2T6</t>
  </si>
  <si>
    <t>L3C2T8</t>
  </si>
  <si>
    <t>L3C2V1</t>
  </si>
  <si>
    <t>L3C2V2</t>
  </si>
  <si>
    <t>L3C2V3</t>
  </si>
  <si>
    <t>L3C2W3</t>
  </si>
  <si>
    <t>L3C2W4</t>
  </si>
  <si>
    <t>L3C2W5</t>
  </si>
  <si>
    <t>L3C2W6</t>
  </si>
  <si>
    <t>L3C2X4</t>
  </si>
  <si>
    <t>L3C3B1</t>
  </si>
  <si>
    <t>L3C4G2</t>
  </si>
  <si>
    <t>L3C4J1</t>
  </si>
  <si>
    <t>L3C4J2</t>
  </si>
  <si>
    <t>L3C4J5</t>
  </si>
  <si>
    <t>L3C4J6</t>
  </si>
  <si>
    <t>L3C4J7</t>
  </si>
  <si>
    <t>L3C4K5</t>
  </si>
  <si>
    <t>L3C4K6</t>
  </si>
  <si>
    <t>L3C4N4</t>
  </si>
  <si>
    <t>L3C4N5</t>
  </si>
  <si>
    <t>L3C4N6</t>
  </si>
  <si>
    <t>L3C4N7</t>
  </si>
  <si>
    <t>L3C4R8</t>
  </si>
  <si>
    <t>L3C4R9</t>
  </si>
  <si>
    <t>L3C4S1</t>
  </si>
  <si>
    <t>L3C4S2</t>
  </si>
  <si>
    <t>L3C4S3</t>
  </si>
  <si>
    <t>L3C4S4</t>
  </si>
  <si>
    <t>L3C4S7</t>
  </si>
  <si>
    <t>L3C4S8</t>
  </si>
  <si>
    <t>L3C4S9</t>
  </si>
  <si>
    <t>L3C4T1</t>
  </si>
  <si>
    <t>L3C4T2</t>
  </si>
  <si>
    <t>L3C4T3</t>
  </si>
  <si>
    <t>L3C4V8</t>
  </si>
  <si>
    <t>L3C4V9</t>
  </si>
  <si>
    <t>L3C4W2</t>
  </si>
  <si>
    <t>L3C4W3</t>
  </si>
  <si>
    <t>L3C4W4</t>
  </si>
  <si>
    <t>L3C4X2</t>
  </si>
  <si>
    <t>L3C4X5</t>
  </si>
  <si>
    <t>L3C4X6</t>
  </si>
  <si>
    <t>L3C4Y1</t>
  </si>
  <si>
    <t>L3C4Y2</t>
  </si>
  <si>
    <t>L3C4Y3</t>
  </si>
  <si>
    <t>L3C4Y4</t>
  </si>
  <si>
    <t>L3C4Y5</t>
  </si>
  <si>
    <t>L3C4Y6</t>
  </si>
  <si>
    <t>L3C4Y7</t>
  </si>
  <si>
    <t>L3C4Y8</t>
  </si>
  <si>
    <t>L3C4Y9</t>
  </si>
  <si>
    <t>L3C4Z1</t>
  </si>
  <si>
    <t>L3C4Z2</t>
  </si>
  <si>
    <t>L3C4Z3</t>
  </si>
  <si>
    <t>L3C4Z4</t>
  </si>
  <si>
    <t>L3C4Z5</t>
  </si>
  <si>
    <t>L3C4Z6</t>
  </si>
  <si>
    <t>L3C4Z7</t>
  </si>
  <si>
    <t>L3C4Z8</t>
  </si>
  <si>
    <t>L3C4Z9</t>
  </si>
  <si>
    <t>L3C5A1</t>
  </si>
  <si>
    <t>L3C5A2</t>
  </si>
  <si>
    <t>L3C5A3</t>
  </si>
  <si>
    <t>L3C5A4</t>
  </si>
  <si>
    <t>L3C5A5</t>
  </si>
  <si>
    <t>L3C5A6</t>
  </si>
  <si>
    <t>L3C5A7</t>
  </si>
  <si>
    <t>L3C5A8</t>
  </si>
  <si>
    <t>L3C5A9</t>
  </si>
  <si>
    <t>L3C5B1</t>
  </si>
  <si>
    <t>L3C5B2</t>
  </si>
  <si>
    <t>L3C5B4</t>
  </si>
  <si>
    <t>L3C5B5</t>
  </si>
  <si>
    <t>L3C5B6</t>
  </si>
  <si>
    <t>L3C5B7</t>
  </si>
  <si>
    <t>L3C5B8</t>
  </si>
  <si>
    <t>L3C5B9</t>
  </si>
  <si>
    <t>L3C5C1</t>
  </si>
  <si>
    <t>L3C5C2</t>
  </si>
  <si>
    <t>L3C5C3</t>
  </si>
  <si>
    <t>L3C5C4</t>
  </si>
  <si>
    <t>L3C5C5</t>
  </si>
  <si>
    <t>L3C5C6</t>
  </si>
  <si>
    <t>L3C5C7</t>
  </si>
  <si>
    <t>L3C5C8</t>
  </si>
  <si>
    <t>L3C5C9</t>
  </si>
  <si>
    <t>L3C5E1</t>
  </si>
  <si>
    <t>L3C5E2</t>
  </si>
  <si>
    <t>L3C5E3</t>
  </si>
  <si>
    <t>L3C5E4</t>
  </si>
  <si>
    <t>L3C5E5</t>
  </si>
  <si>
    <t>L3C5E6</t>
  </si>
  <si>
    <t>L3C5E7</t>
  </si>
  <si>
    <t>L3C5E8</t>
  </si>
  <si>
    <t>L3C5E9</t>
  </si>
  <si>
    <t>L3C5G1</t>
  </si>
  <si>
    <t>L3C5G2</t>
  </si>
  <si>
    <t>L3C5G3</t>
  </si>
  <si>
    <t>L3C5G4</t>
  </si>
  <si>
    <t>L3C5G5</t>
  </si>
  <si>
    <t>L3C5G6</t>
  </si>
  <si>
    <t>L3C5G7</t>
  </si>
  <si>
    <t>L3C5G8</t>
  </si>
  <si>
    <t>L3C5G9</t>
  </si>
  <si>
    <t>L3C5H1</t>
  </si>
  <si>
    <t>L3C5H2</t>
  </si>
  <si>
    <t>L3C5H3</t>
  </si>
  <si>
    <t>L3C5H4</t>
  </si>
  <si>
    <t>L3C5H5</t>
  </si>
  <si>
    <t>L3C5H7</t>
  </si>
  <si>
    <t>L3C5H8</t>
  </si>
  <si>
    <t>L3C5H9</t>
  </si>
  <si>
    <t>L3C5J1</t>
  </si>
  <si>
    <t>L3C5J2</t>
  </si>
  <si>
    <t>L3C5J3</t>
  </si>
  <si>
    <t>L3C5J4</t>
  </si>
  <si>
    <t>L3C5J5</t>
  </si>
  <si>
    <t>L3C5J6</t>
  </si>
  <si>
    <t>L3C5J7</t>
  </si>
  <si>
    <t>L3C5J9</t>
  </si>
  <si>
    <t>L3C5K1</t>
  </si>
  <si>
    <t>L3C5K2</t>
  </si>
  <si>
    <t>L3C5K3</t>
  </si>
  <si>
    <t>L3C5K4</t>
  </si>
  <si>
    <t>L3C5K5</t>
  </si>
  <si>
    <t>L3C5K6</t>
  </si>
  <si>
    <t>L3C5K7</t>
  </si>
  <si>
    <t>L3C5K8</t>
  </si>
  <si>
    <t>L3C5K9</t>
  </si>
  <si>
    <t>L3C5L1</t>
  </si>
  <si>
    <t>L3C5N1</t>
  </si>
  <si>
    <t>L3C5N2</t>
  </si>
  <si>
    <t>L3C5N3</t>
  </si>
  <si>
    <t>L3C5N4</t>
  </si>
  <si>
    <t>L3C5N5</t>
  </si>
  <si>
    <t>L3C5N6</t>
  </si>
  <si>
    <t>L3C5N7</t>
  </si>
  <si>
    <t>L3C5N8</t>
  </si>
  <si>
    <t>L3C5N9</t>
  </si>
  <si>
    <t>L3C5P1</t>
  </si>
  <si>
    <t>L3C5P2</t>
  </si>
  <si>
    <t>L3C5P3</t>
  </si>
  <si>
    <t>L3C5P4</t>
  </si>
  <si>
    <t>L3C5P5</t>
  </si>
  <si>
    <t>L3C5P6</t>
  </si>
  <si>
    <t>L3C5P7</t>
  </si>
  <si>
    <t>L3C5P8</t>
  </si>
  <si>
    <t>L3C5R1</t>
  </si>
  <si>
    <t>L3C5R2</t>
  </si>
  <si>
    <t>L3C5R9</t>
  </si>
  <si>
    <t>L3C5S1</t>
  </si>
  <si>
    <t>L3C5S2</t>
  </si>
  <si>
    <t>L3C5S3</t>
  </si>
  <si>
    <t>L3C5S4</t>
  </si>
  <si>
    <t>L3C5S5</t>
  </si>
  <si>
    <t>L3C5S6</t>
  </si>
  <si>
    <t>L3C5S7</t>
  </si>
  <si>
    <t>L3C5S8</t>
  </si>
  <si>
    <t>L3C5S9</t>
  </si>
  <si>
    <t>L3C5T1</t>
  </si>
  <si>
    <t>L3C5T2</t>
  </si>
  <si>
    <t>L3C5T3</t>
  </si>
  <si>
    <t>L3C5T4</t>
  </si>
  <si>
    <t>L3C5T5</t>
  </si>
  <si>
    <t>L3C5T6</t>
  </si>
  <si>
    <t>L3C5T7</t>
  </si>
  <si>
    <t>L3C5T8</t>
  </si>
  <si>
    <t>L3C5Y8</t>
  </si>
  <si>
    <t>L3C5Z2</t>
  </si>
  <si>
    <t>L3C5Z3</t>
  </si>
  <si>
    <t>L3C5Z5</t>
  </si>
  <si>
    <t>L3C6B5</t>
  </si>
  <si>
    <t>L3C6B6</t>
  </si>
  <si>
    <t>L3C6E1</t>
  </si>
  <si>
    <t>L3C6J6</t>
  </si>
  <si>
    <t>L3C6K1</t>
  </si>
  <si>
    <t>L3C6K2</t>
  </si>
  <si>
    <t>L3C6P1</t>
  </si>
  <si>
    <t>L3C6P8</t>
  </si>
  <si>
    <t>L3C6R2</t>
  </si>
  <si>
    <t>L3C6R3</t>
  </si>
  <si>
    <t>L3C6R4</t>
  </si>
  <si>
    <t>L3C6T4</t>
  </si>
  <si>
    <t>L3C6T6</t>
  </si>
  <si>
    <t>L3C6Y9</t>
  </si>
  <si>
    <t>L3C7A1</t>
  </si>
  <si>
    <t>L3C7A2</t>
  </si>
  <si>
    <t>L3C7A3</t>
  </si>
  <si>
    <t>L3C7B2</t>
  </si>
  <si>
    <t>L3C7B3</t>
  </si>
  <si>
    <t>L3C7B4</t>
  </si>
  <si>
    <t>L3C7C2</t>
  </si>
  <si>
    <t>L3C7C3</t>
  </si>
  <si>
    <t>L3C7E3</t>
  </si>
  <si>
    <t>L3C7E4</t>
  </si>
  <si>
    <t>L3C7E5</t>
  </si>
  <si>
    <t>L3C7E8</t>
  </si>
  <si>
    <t>L3C7J1</t>
  </si>
  <si>
    <t>L3C7K4</t>
  </si>
  <si>
    <t>L3C7K5</t>
  </si>
  <si>
    <t>L3C7K8</t>
  </si>
  <si>
    <t>L3C7L5</t>
  </si>
  <si>
    <t>L3C7M1</t>
  </si>
  <si>
    <t>L3C7M2</t>
  </si>
  <si>
    <t>L3C7M3</t>
  </si>
  <si>
    <t>L3C7M4</t>
  </si>
  <si>
    <t>L3C7M7</t>
  </si>
  <si>
    <t>L3C7M8</t>
  </si>
  <si>
    <t>L3C7M9</t>
  </si>
  <si>
    <t>L3C7N3</t>
  </si>
  <si>
    <t>L3C7N6</t>
  </si>
  <si>
    <t>L3M0A1</t>
  </si>
  <si>
    <t>L3M0A3</t>
  </si>
  <si>
    <t>L3M0B6</t>
  </si>
  <si>
    <t>L3M0C2</t>
  </si>
  <si>
    <t>L3M0C4</t>
  </si>
  <si>
    <t>L3M1A6</t>
  </si>
  <si>
    <t>L3M1A7</t>
  </si>
  <si>
    <t>L3M1E9</t>
  </si>
  <si>
    <t>L3M1G1</t>
  </si>
  <si>
    <t>L3M1G2</t>
  </si>
  <si>
    <t>L3M1G3</t>
  </si>
  <si>
    <t>L3M1G4</t>
  </si>
  <si>
    <t>L3M1G5</t>
  </si>
  <si>
    <t>L3M1G6</t>
  </si>
  <si>
    <t>L3M1G7</t>
  </si>
  <si>
    <t>L3M1G8</t>
  </si>
  <si>
    <t>L3M1H1</t>
  </si>
  <si>
    <t>L3M1H2</t>
  </si>
  <si>
    <t>L3M1H3</t>
  </si>
  <si>
    <t>L3M1H4</t>
  </si>
  <si>
    <t>L3M1H7</t>
  </si>
  <si>
    <t>L3M1K4</t>
  </si>
  <si>
    <t>L3M1K5</t>
  </si>
  <si>
    <t>L3M1K6</t>
  </si>
  <si>
    <t>L3M1K7</t>
  </si>
  <si>
    <t>L3M1K8</t>
  </si>
  <si>
    <t>L3M1K9</t>
  </si>
  <si>
    <t>L3M1L1</t>
  </si>
  <si>
    <t>L3M1L2</t>
  </si>
  <si>
    <t>L3M1L5</t>
  </si>
  <si>
    <t>L3M1M8</t>
  </si>
  <si>
    <t>L3M1M9</t>
  </si>
  <si>
    <t>L3M1N1</t>
  </si>
  <si>
    <t>L3M1N2</t>
  </si>
  <si>
    <t>L3M1N3</t>
  </si>
  <si>
    <t>L3M1N4</t>
  </si>
  <si>
    <t>L3M1R3</t>
  </si>
  <si>
    <t>L3M1R4</t>
  </si>
  <si>
    <t>L3M1R5</t>
  </si>
  <si>
    <t>L3M1R6</t>
  </si>
  <si>
    <t>L3M1R7</t>
  </si>
  <si>
    <t>L3M1R8</t>
  </si>
  <si>
    <t>L3M1R9</t>
  </si>
  <si>
    <t>L3M1S2</t>
  </si>
  <si>
    <t>L3M1V6</t>
  </si>
  <si>
    <t>L3M1V7</t>
  </si>
  <si>
    <t>L3M1X2</t>
  </si>
  <si>
    <t>L3M1X3</t>
  </si>
  <si>
    <t>L3M1Y1</t>
  </si>
  <si>
    <t>L3M1Y4</t>
  </si>
  <si>
    <t>L3M1Y5</t>
  </si>
  <si>
    <t>L3M2B4</t>
  </si>
  <si>
    <t>L3M2B5</t>
  </si>
  <si>
    <t>L3M2B6</t>
  </si>
  <si>
    <t>L3M2G5</t>
  </si>
  <si>
    <t>L3M3A8</t>
  </si>
  <si>
    <t>L3M3A9</t>
  </si>
  <si>
    <t>L3M3B2</t>
  </si>
  <si>
    <t>L3M3B3</t>
  </si>
  <si>
    <t>L3M3B4</t>
  </si>
  <si>
    <t>L3M3B5</t>
  </si>
  <si>
    <t>L3M3C1</t>
  </si>
  <si>
    <t>L3M3C4</t>
  </si>
  <si>
    <t>L3M3C5</t>
  </si>
  <si>
    <t>L3M3C6</t>
  </si>
  <si>
    <t>L3M3C7</t>
  </si>
  <si>
    <t>L3M3E1</t>
  </si>
  <si>
    <t>L3M3E2</t>
  </si>
  <si>
    <t>L3M3E3</t>
  </si>
  <si>
    <t>L3M3E4</t>
  </si>
  <si>
    <t>L3M3E5</t>
  </si>
  <si>
    <t>L3M3E6</t>
  </si>
  <si>
    <t>L3M3E7</t>
  </si>
  <si>
    <t>L3M3E8</t>
  </si>
  <si>
    <t>L3M3E9</t>
  </si>
  <si>
    <t>L3M3G1</t>
  </si>
  <si>
    <t>L3M3G2</t>
  </si>
  <si>
    <t>L3M3G3</t>
  </si>
  <si>
    <t>L3M3G4</t>
  </si>
  <si>
    <t>L3M3G5</t>
  </si>
  <si>
    <t>L3M3G7</t>
  </si>
  <si>
    <t>L3M3G8</t>
  </si>
  <si>
    <t>L3M3H2</t>
  </si>
  <si>
    <t>L3M3H4</t>
  </si>
  <si>
    <t>L3M3H5</t>
  </si>
  <si>
    <t>L3M3J2</t>
  </si>
  <si>
    <t>L3M3J5</t>
  </si>
  <si>
    <t>L3M3J7</t>
  </si>
  <si>
    <t>L3M3J9</t>
  </si>
  <si>
    <t>L3M3K2</t>
  </si>
  <si>
    <t>L3M3K3</t>
  </si>
  <si>
    <t>L3M3K4</t>
  </si>
  <si>
    <t>L3M3K5</t>
  </si>
  <si>
    <t>L3M3K6</t>
  </si>
  <si>
    <t>L3M3L1</t>
  </si>
  <si>
    <t>L3M3L2</t>
  </si>
  <si>
    <t>L3M3L3</t>
  </si>
  <si>
    <t>L3M3L4</t>
  </si>
  <si>
    <t>L3M3M1</t>
  </si>
  <si>
    <t>L3M3M4</t>
  </si>
  <si>
    <t>L3M3M5</t>
  </si>
  <si>
    <t>L3M3M6</t>
  </si>
  <si>
    <t>L3M3N6</t>
  </si>
  <si>
    <t>L3M3N7</t>
  </si>
  <si>
    <t>L3M3N8</t>
  </si>
  <si>
    <t>L3M3N9</t>
  </si>
  <si>
    <t>L3M3P1</t>
  </si>
  <si>
    <t>L3M3P9</t>
  </si>
  <si>
    <t>L3M3R1</t>
  </si>
  <si>
    <t>L3M3R8</t>
  </si>
  <si>
    <t>L3M3S1</t>
  </si>
  <si>
    <t>L3M3S2</t>
  </si>
  <si>
    <t>L3M3S4</t>
  </si>
  <si>
    <t>L3M3T2</t>
  </si>
  <si>
    <t>L3M3T3</t>
  </si>
  <si>
    <t>L3M3V6</t>
  </si>
  <si>
    <t>L3M3V7</t>
  </si>
  <si>
    <t>L3M3W6</t>
  </si>
  <si>
    <t>L3M4B8</t>
  </si>
  <si>
    <t>L3M4B9</t>
  </si>
  <si>
    <t>L3M4E7</t>
  </si>
  <si>
    <t>L3M4E9</t>
  </si>
  <si>
    <t>L3M4G1</t>
  </si>
  <si>
    <t>L3M4G3</t>
  </si>
  <si>
    <t>L3M4G4</t>
  </si>
  <si>
    <t>L3M4G5</t>
  </si>
  <si>
    <t>L3M4H1</t>
  </si>
  <si>
    <t>L3M4H4</t>
  </si>
  <si>
    <t>L3M4H5</t>
  </si>
  <si>
    <t>L3M4H6</t>
  </si>
  <si>
    <t>L3M4H8</t>
  </si>
  <si>
    <t>L3M4J7</t>
  </si>
  <si>
    <t>L3M4R7</t>
  </si>
  <si>
    <t>L3M4S9</t>
  </si>
  <si>
    <t>L3M5A3</t>
  </si>
  <si>
    <t>L3M5A4</t>
  </si>
  <si>
    <t>L3M5J2</t>
  </si>
  <si>
    <t>L3M5J3</t>
  </si>
  <si>
    <t>L3M5J4</t>
  </si>
  <si>
    <t>L3M5J8</t>
  </si>
  <si>
    <t>L3M5K3</t>
  </si>
  <si>
    <t>L3M5K6</t>
  </si>
  <si>
    <t>L3P0E9</t>
  </si>
  <si>
    <t>L3P1A1</t>
  </si>
  <si>
    <t>L3P1A3</t>
  </si>
  <si>
    <t>L3P1A4</t>
  </si>
  <si>
    <t>L3P1A5</t>
  </si>
  <si>
    <t>L3P1A9</t>
  </si>
  <si>
    <t>L3P1B1</t>
  </si>
  <si>
    <t>L3P1B2</t>
  </si>
  <si>
    <t>L3P1B3</t>
  </si>
  <si>
    <t>L3P1B6</t>
  </si>
  <si>
    <t>L3P1C1</t>
  </si>
  <si>
    <t>L3P1C2</t>
  </si>
  <si>
    <t>L3P1C3</t>
  </si>
  <si>
    <t>L3P1C4</t>
  </si>
  <si>
    <t>L3P1C5</t>
  </si>
  <si>
    <t>L3P1C6</t>
  </si>
  <si>
    <t>L3P1C7</t>
  </si>
  <si>
    <t>L3P1C8</t>
  </si>
  <si>
    <t>L3P1C9</t>
  </si>
  <si>
    <t>L3P1E1</t>
  </si>
  <si>
    <t>L3P1E2</t>
  </si>
  <si>
    <t>L3P1E3</t>
  </si>
  <si>
    <t>L3P1E4</t>
  </si>
  <si>
    <t>L3P1E5</t>
  </si>
  <si>
    <t>L3P1E6</t>
  </si>
  <si>
    <t>L3P1E7</t>
  </si>
  <si>
    <t>L3P1E8</t>
  </si>
  <si>
    <t>L3P1E9</t>
  </si>
  <si>
    <t>L3P1G1</t>
  </si>
  <si>
    <t>L3P1G2</t>
  </si>
  <si>
    <t>L3P1G3</t>
  </si>
  <si>
    <t>L3P1G4</t>
  </si>
  <si>
    <t>L3P1G5</t>
  </si>
  <si>
    <t>L3P1G6</t>
  </si>
  <si>
    <t>L3P1G7</t>
  </si>
  <si>
    <t>L3P1G8</t>
  </si>
  <si>
    <t>L3P1G9</t>
  </si>
  <si>
    <t>L3P1H2</t>
  </si>
  <si>
    <t>L3P1H3</t>
  </si>
  <si>
    <t>L3P1H7</t>
  </si>
  <si>
    <t>L3P1H8</t>
  </si>
  <si>
    <t>L3P1H9</t>
  </si>
  <si>
    <t>L3P1J3</t>
  </si>
  <si>
    <t>L3P1J7</t>
  </si>
  <si>
    <t>L3P1J9</t>
  </si>
  <si>
    <t>L3P1K1</t>
  </si>
  <si>
    <t>L3P1K3</t>
  </si>
  <si>
    <t>L3P1K4</t>
  </si>
  <si>
    <t>L3P1K5</t>
  </si>
  <si>
    <t>L3P1K6</t>
  </si>
  <si>
    <t>L3P1K7</t>
  </si>
  <si>
    <t>L3P1K8</t>
  </si>
  <si>
    <t>L3P1K9</t>
  </si>
  <si>
    <t>L3P1L1</t>
  </si>
  <si>
    <t>L3P1L2</t>
  </si>
  <si>
    <t>L3P1L4</t>
  </si>
  <si>
    <t>L3P1L5</t>
  </si>
  <si>
    <t>L3P1L6</t>
  </si>
  <si>
    <t>L3P2H8</t>
  </si>
  <si>
    <t>L3P2J1</t>
  </si>
  <si>
    <t>L3P2M6</t>
  </si>
  <si>
    <t>L3P2M7</t>
  </si>
  <si>
    <t>L3P2Y3</t>
  </si>
  <si>
    <t>L3P2Y9</t>
  </si>
  <si>
    <t>L3P2Z4</t>
  </si>
  <si>
    <t>L3P2Z5</t>
  </si>
  <si>
    <t>L3P2Z8</t>
  </si>
  <si>
    <t>L3P3A3</t>
  </si>
  <si>
    <t>L3P3A4</t>
  </si>
  <si>
    <t>L3P3A7</t>
  </si>
  <si>
    <t>L3P3B2</t>
  </si>
  <si>
    <t>L3P3B5</t>
  </si>
  <si>
    <t>L3P3B6</t>
  </si>
  <si>
    <t>L3P3B7</t>
  </si>
  <si>
    <t>L3P3B8</t>
  </si>
  <si>
    <t>L3P3B9</t>
  </si>
  <si>
    <t>L3P3C1</t>
  </si>
  <si>
    <t>L3P3C2</t>
  </si>
  <si>
    <t>L3P3C3</t>
  </si>
  <si>
    <t>L3P3C4</t>
  </si>
  <si>
    <t>L3P3C5</t>
  </si>
  <si>
    <t>L3P3C6</t>
  </si>
  <si>
    <t>L3P3C7</t>
  </si>
  <si>
    <t>L3P3C8</t>
  </si>
  <si>
    <t>L3P3C9</t>
  </si>
  <si>
    <t>L3P3E1</t>
  </si>
  <si>
    <t>L3P3G3</t>
  </si>
  <si>
    <t>L3P3G4</t>
  </si>
  <si>
    <t>L3P3G5</t>
  </si>
  <si>
    <t>L3P3G6</t>
  </si>
  <si>
    <t>L3P3G7</t>
  </si>
  <si>
    <t>L3P3G8</t>
  </si>
  <si>
    <t>L3P3G9</t>
  </si>
  <si>
    <t>L3P3H1</t>
  </si>
  <si>
    <t>L3P3H2</t>
  </si>
  <si>
    <t>L3P3H3</t>
  </si>
  <si>
    <t>L3P3H4</t>
  </si>
  <si>
    <t>L3P3H5</t>
  </si>
  <si>
    <t>L3P3H6</t>
  </si>
  <si>
    <t>L3P3H8</t>
  </si>
  <si>
    <t>L3P3J1</t>
  </si>
  <si>
    <t>L3P3K1</t>
  </si>
  <si>
    <t>L3P3K4</t>
  </si>
  <si>
    <t>L3P3K5</t>
  </si>
  <si>
    <t>L3P3M1</t>
  </si>
  <si>
    <t>L3P3M3</t>
  </si>
  <si>
    <t>L3P3M4</t>
  </si>
  <si>
    <t>L3P3M5</t>
  </si>
  <si>
    <t>L3P3M6</t>
  </si>
  <si>
    <t>L3P3M7</t>
  </si>
  <si>
    <t>L3P3M8</t>
  </si>
  <si>
    <t>L3P3M9</t>
  </si>
  <si>
    <t>L3P3N1</t>
  </si>
  <si>
    <t>L3P3N2</t>
  </si>
  <si>
    <t>L3P3P4</t>
  </si>
  <si>
    <t>L3P3P6</t>
  </si>
  <si>
    <t>L3P3R2</t>
  </si>
  <si>
    <t>L3P3S3</t>
  </si>
  <si>
    <t>L3P3S6</t>
  </si>
  <si>
    <t>L3P3T2</t>
  </si>
  <si>
    <t>L3P3T3</t>
  </si>
  <si>
    <t>L3P3T4</t>
  </si>
  <si>
    <t>L3P3T7</t>
  </si>
  <si>
    <t>L3P3T9</t>
  </si>
  <si>
    <t>L3P3V1</t>
  </si>
  <si>
    <t>L3P3V3</t>
  </si>
  <si>
    <t>L3P3V4</t>
  </si>
  <si>
    <t>L3P3X3</t>
  </si>
  <si>
    <t>L3P3X4</t>
  </si>
  <si>
    <t>L3P3X5</t>
  </si>
  <si>
    <t>L3P3X8</t>
  </si>
  <si>
    <t>L3P3X9</t>
  </si>
  <si>
    <t>L3P3Y1</t>
  </si>
  <si>
    <t>L3P3Y2</t>
  </si>
  <si>
    <t>L3P3Y3</t>
  </si>
  <si>
    <t>L3P3Y5</t>
  </si>
  <si>
    <t>L3P3Y6</t>
  </si>
  <si>
    <t>L3P3Z4</t>
  </si>
  <si>
    <t>L3P3Z7</t>
  </si>
  <si>
    <t>L3P4A6</t>
  </si>
  <si>
    <t>L3P4A7</t>
  </si>
  <si>
    <t>L3P5E3</t>
  </si>
  <si>
    <t>L3P6A7</t>
  </si>
  <si>
    <t>L3P6A8</t>
  </si>
  <si>
    <t>L3P6B1</t>
  </si>
  <si>
    <t>L3P6B2</t>
  </si>
  <si>
    <t>L3P6B5</t>
  </si>
  <si>
    <t>L3P6B6</t>
  </si>
  <si>
    <t>L3P6B7</t>
  </si>
  <si>
    <t>L3P6B8</t>
  </si>
  <si>
    <t>L3P6B9</t>
  </si>
  <si>
    <t>L3P6C1</t>
  </si>
  <si>
    <t>L3P6C2</t>
  </si>
  <si>
    <t>L3P6C3</t>
  </si>
  <si>
    <t>L3P6C4</t>
  </si>
  <si>
    <t>L3P6C5</t>
  </si>
  <si>
    <t>L3P6C6</t>
  </si>
  <si>
    <t>L3P6C7</t>
  </si>
  <si>
    <t>L3P6C8</t>
  </si>
  <si>
    <t>L3P7N8</t>
  </si>
  <si>
    <t>L3P7P6</t>
  </si>
  <si>
    <t>L3P7W5</t>
  </si>
  <si>
    <t>L3P7W6</t>
  </si>
  <si>
    <t>L3P7W7</t>
  </si>
  <si>
    <t>L3P7W8</t>
  </si>
  <si>
    <t>L3P7X7</t>
  </si>
  <si>
    <t>L3P8E1</t>
  </si>
  <si>
    <t>L3P8P3</t>
  </si>
  <si>
    <t>L3R0A1</t>
  </si>
  <si>
    <t>L3R0A2</t>
  </si>
  <si>
    <t>L3R0A7</t>
  </si>
  <si>
    <t>L3R0A8</t>
  </si>
  <si>
    <t>L3R0A9</t>
  </si>
  <si>
    <t>L3R0B1</t>
  </si>
  <si>
    <t>L3R0B2</t>
  </si>
  <si>
    <t>L3R0B4</t>
  </si>
  <si>
    <t>L3R0E6</t>
  </si>
  <si>
    <t>L3R0E9</t>
  </si>
  <si>
    <t>L3R0G1</t>
  </si>
  <si>
    <t>L3R0G7</t>
  </si>
  <si>
    <t>L3R0J2</t>
  </si>
  <si>
    <t>L3R0J3</t>
  </si>
  <si>
    <t>L3R0J6</t>
  </si>
  <si>
    <t>L3R0K5</t>
  </si>
  <si>
    <t>L3R0L1</t>
  </si>
  <si>
    <t>L3R0M8</t>
  </si>
  <si>
    <t>L3R0M9</t>
  </si>
  <si>
    <t>L3R0N1</t>
  </si>
  <si>
    <t>L3R0N3</t>
  </si>
  <si>
    <t>L3R0N5</t>
  </si>
  <si>
    <t>L3R0P5</t>
  </si>
  <si>
    <t>L3R0P6</t>
  </si>
  <si>
    <t>L3R0R5</t>
  </si>
  <si>
    <t>L3R0S5</t>
  </si>
  <si>
    <t>L3R0S6</t>
  </si>
  <si>
    <t>L3R0T1</t>
  </si>
  <si>
    <t>L3R0V3</t>
  </si>
  <si>
    <t>L3R0V4</t>
  </si>
  <si>
    <t>L3R0V5</t>
  </si>
  <si>
    <t>L3R0V7</t>
  </si>
  <si>
    <t>L3R0V8</t>
  </si>
  <si>
    <t>L3R0V9</t>
  </si>
  <si>
    <t>L3R0W2</t>
  </si>
  <si>
    <t>L3R0W3</t>
  </si>
  <si>
    <t>L3R0W4</t>
  </si>
  <si>
    <t>L3R0W7</t>
  </si>
  <si>
    <t>L3R0W8</t>
  </si>
  <si>
    <t>L3R0W9</t>
  </si>
  <si>
    <t>L3R0X5</t>
  </si>
  <si>
    <t>L3R0Z4</t>
  </si>
  <si>
    <t>L3R0Z6</t>
  </si>
  <si>
    <t>L3R0Z8</t>
  </si>
  <si>
    <t>L3R0Z9</t>
  </si>
  <si>
    <t>L3R1A6</t>
  </si>
  <si>
    <t>L3R1B4</t>
  </si>
  <si>
    <t>L3R1C8</t>
  </si>
  <si>
    <t>L3R1H1</t>
  </si>
  <si>
    <t>L3R1J5</t>
  </si>
  <si>
    <t>L3R1J6</t>
  </si>
  <si>
    <t>L3R1J7</t>
  </si>
  <si>
    <t>L3R1J8</t>
  </si>
  <si>
    <t>L3R1J9</t>
  </si>
  <si>
    <t>L3R1K1</t>
  </si>
  <si>
    <t>L3R1K2</t>
  </si>
  <si>
    <t>L3R1K3</t>
  </si>
  <si>
    <t>L3R1K4</t>
  </si>
  <si>
    <t>L3R1K5</t>
  </si>
  <si>
    <t>L3R1K6</t>
  </si>
  <si>
    <t>L3R1L1</t>
  </si>
  <si>
    <t>L3R1L2</t>
  </si>
  <si>
    <t>L3R1L4</t>
  </si>
  <si>
    <t>L3R1L5</t>
  </si>
  <si>
    <t>L3R1L6</t>
  </si>
  <si>
    <t>L3R1L8</t>
  </si>
  <si>
    <t>L3R1L9</t>
  </si>
  <si>
    <t>L3R1M1</t>
  </si>
  <si>
    <t>L3R1M2</t>
  </si>
  <si>
    <t>L3R1M3</t>
  </si>
  <si>
    <t>L3R1M4</t>
  </si>
  <si>
    <t>L3R1M5</t>
  </si>
  <si>
    <t>L3R1M6</t>
  </si>
  <si>
    <t>L3R1M7</t>
  </si>
  <si>
    <t>L3R1M8</t>
  </si>
  <si>
    <t>L3R1M9</t>
  </si>
  <si>
    <t>L3R1N1</t>
  </si>
  <si>
    <t>L3R1N3</t>
  </si>
  <si>
    <t>L3R1N4</t>
  </si>
  <si>
    <t>L3R1N5</t>
  </si>
  <si>
    <t>L3R1N6</t>
  </si>
  <si>
    <t>L3R1N7</t>
  </si>
  <si>
    <t>L3R1N8</t>
  </si>
  <si>
    <t>L3R1N9</t>
  </si>
  <si>
    <t>L3R1P1</t>
  </si>
  <si>
    <t>L3R1P2</t>
  </si>
  <si>
    <t>L3R1P3</t>
  </si>
  <si>
    <t>L3R1P4</t>
  </si>
  <si>
    <t>L3R1P5</t>
  </si>
  <si>
    <t>L3R1P6</t>
  </si>
  <si>
    <t>L3R1P7</t>
  </si>
  <si>
    <t>L3R1P8</t>
  </si>
  <si>
    <t>L3R1P9</t>
  </si>
  <si>
    <t>L3R1R1</t>
  </si>
  <si>
    <t>L3R1R2</t>
  </si>
  <si>
    <t>L3R1R3</t>
  </si>
  <si>
    <t>L3R1R4</t>
  </si>
  <si>
    <t>L3R1R5</t>
  </si>
  <si>
    <t>L3R1R6</t>
  </si>
  <si>
    <t>L3R1R7</t>
  </si>
  <si>
    <t>L3R1R8</t>
  </si>
  <si>
    <t>L3R1R9</t>
  </si>
  <si>
    <t>L3R1S3</t>
  </si>
  <si>
    <t>L3R1S4</t>
  </si>
  <si>
    <t>L3R1S5</t>
  </si>
  <si>
    <t>L3R1S6</t>
  </si>
  <si>
    <t>L3R1S7</t>
  </si>
  <si>
    <t>L3R1S8</t>
  </si>
  <si>
    <t>L3R1S9</t>
  </si>
  <si>
    <t>L3R1T1</t>
  </si>
  <si>
    <t>L3R1T2</t>
  </si>
  <si>
    <t>L3R1T3</t>
  </si>
  <si>
    <t>L3R1T5</t>
  </si>
  <si>
    <t>L3R1T6</t>
  </si>
  <si>
    <t>L3R1T8</t>
  </si>
  <si>
    <t>L3R1T9</t>
  </si>
  <si>
    <t>L3R1V1</t>
  </si>
  <si>
    <t>L3R1V2</t>
  </si>
  <si>
    <t>L3R1V3</t>
  </si>
  <si>
    <t>L3R1V4</t>
  </si>
  <si>
    <t>L3R1V5</t>
  </si>
  <si>
    <t>L3R1V6</t>
  </si>
  <si>
    <t>L3R1V7</t>
  </si>
  <si>
    <t>L3R1V8</t>
  </si>
  <si>
    <t>L3R1W1</t>
  </si>
  <si>
    <t>L3R1W2</t>
  </si>
  <si>
    <t>L3R1W3</t>
  </si>
  <si>
    <t>L3R1W4</t>
  </si>
  <si>
    <t>L3R1W5</t>
  </si>
  <si>
    <t>L3R1W6</t>
  </si>
  <si>
    <t>L3R1W7</t>
  </si>
  <si>
    <t>L3R1W8</t>
  </si>
  <si>
    <t>L3R1W9</t>
  </si>
  <si>
    <t>L3R1X1</t>
  </si>
  <si>
    <t>L3R1X2</t>
  </si>
  <si>
    <t>L3R1X3</t>
  </si>
  <si>
    <t>L3R1X4</t>
  </si>
  <si>
    <t>L3R1X5</t>
  </si>
  <si>
    <t>L3R1X6</t>
  </si>
  <si>
    <t>L3R1X7</t>
  </si>
  <si>
    <t>L3R1X8</t>
  </si>
  <si>
    <t>L3R1Y9</t>
  </si>
  <si>
    <t>L3R1Z1</t>
  </si>
  <si>
    <t>L3R1Z9</t>
  </si>
  <si>
    <t>L3R2A3</t>
  </si>
  <si>
    <t>L3R2A9</t>
  </si>
  <si>
    <t>L3R2B3</t>
  </si>
  <si>
    <t>L3R2B4</t>
  </si>
  <si>
    <t>L3R2B5</t>
  </si>
  <si>
    <t>L3R2B6</t>
  </si>
  <si>
    <t>L3R2B7</t>
  </si>
  <si>
    <t>L3R2B8</t>
  </si>
  <si>
    <t>L3R2B9</t>
  </si>
  <si>
    <t>L3R2C1</t>
  </si>
  <si>
    <t>L3R2C2</t>
  </si>
  <si>
    <t>L3R2C3</t>
  </si>
  <si>
    <t>L3R2C4</t>
  </si>
  <si>
    <t>L3R2C5</t>
  </si>
  <si>
    <t>L3R2C6</t>
  </si>
  <si>
    <t>L3R2C7</t>
  </si>
  <si>
    <t>L3R2C9</t>
  </si>
  <si>
    <t>L3R2E2</t>
  </si>
  <si>
    <t>L3R2E3</t>
  </si>
  <si>
    <t>L3R2E4</t>
  </si>
  <si>
    <t>L3R2E5</t>
  </si>
  <si>
    <t>L3R2E6</t>
  </si>
  <si>
    <t>L3R2E7</t>
  </si>
  <si>
    <t>L3R2E8</t>
  </si>
  <si>
    <t>L3R2E9</t>
  </si>
  <si>
    <t>L3R2G1</t>
  </si>
  <si>
    <t>L3R2G2</t>
  </si>
  <si>
    <t>L3R2G3</t>
  </si>
  <si>
    <t>L3R2G4</t>
  </si>
  <si>
    <t>L3R2G5</t>
  </si>
  <si>
    <t>L3R2G6</t>
  </si>
  <si>
    <t>L3R2G7</t>
  </si>
  <si>
    <t>L3R2G8</t>
  </si>
  <si>
    <t>L3R2G9</t>
  </si>
  <si>
    <t>L3R2H1</t>
  </si>
  <si>
    <t>L3R2H2</t>
  </si>
  <si>
    <t>L3R2H3</t>
  </si>
  <si>
    <t>L3R2H4</t>
  </si>
  <si>
    <t>L3R2H5</t>
  </si>
  <si>
    <t>L3R2H6</t>
  </si>
  <si>
    <t>L3R2H7</t>
  </si>
  <si>
    <t>L3R2H8</t>
  </si>
  <si>
    <t>L3R2H9</t>
  </si>
  <si>
    <t>L3R2J1</t>
  </si>
  <si>
    <t>L3R2J2</t>
  </si>
  <si>
    <t>L3R2J3</t>
  </si>
  <si>
    <t>L3R2J4</t>
  </si>
  <si>
    <t>L3R2J5</t>
  </si>
  <si>
    <t>L3R2J6</t>
  </si>
  <si>
    <t>L3R2J7</t>
  </si>
  <si>
    <t>L3R2J8</t>
  </si>
  <si>
    <t>L3R2J9</t>
  </si>
  <si>
    <t>L3R2K1</t>
  </si>
  <si>
    <t>L3R2K2</t>
  </si>
  <si>
    <t>L3R2K3</t>
  </si>
  <si>
    <t>L3R2K4</t>
  </si>
  <si>
    <t>L3R2K5</t>
  </si>
  <si>
    <t>L3R2K6</t>
  </si>
  <si>
    <t>L3R2K7</t>
  </si>
  <si>
    <t>L3R2L4</t>
  </si>
  <si>
    <t>L3R2L5</t>
  </si>
  <si>
    <t>L3R2L6</t>
  </si>
  <si>
    <t>L3R2L7</t>
  </si>
  <si>
    <t>L3R2N1</t>
  </si>
  <si>
    <t>L3R2N9</t>
  </si>
  <si>
    <t>L3R2P5</t>
  </si>
  <si>
    <t>L3R2R2</t>
  </si>
  <si>
    <t>L3R2R8</t>
  </si>
  <si>
    <t>L3R2S6</t>
  </si>
  <si>
    <t>L3R2V5</t>
  </si>
  <si>
    <t>L3R2V9</t>
  </si>
  <si>
    <t>L3R2W3</t>
  </si>
  <si>
    <t>L3R2X8</t>
  </si>
  <si>
    <t>L3R2Y6</t>
  </si>
  <si>
    <t>L3R3A6</t>
  </si>
  <si>
    <t>L3R3A7</t>
  </si>
  <si>
    <t>L3R3A8</t>
  </si>
  <si>
    <t>L3R3A9</t>
  </si>
  <si>
    <t>L3R3C4</t>
  </si>
  <si>
    <t>L3R3H4</t>
  </si>
  <si>
    <t>L3R3L7</t>
  </si>
  <si>
    <t>L3R3L8</t>
  </si>
  <si>
    <t>L3R3L9</t>
  </si>
  <si>
    <t>L3R3M1</t>
  </si>
  <si>
    <t>L3R3M2</t>
  </si>
  <si>
    <t>L3R3M3</t>
  </si>
  <si>
    <t>L3R3M4</t>
  </si>
  <si>
    <t>L3R3M5</t>
  </si>
  <si>
    <t>L3R3M6</t>
  </si>
  <si>
    <t>L3R3M7</t>
  </si>
  <si>
    <t>L3R3S1</t>
  </si>
  <si>
    <t>L3R3T7</t>
  </si>
  <si>
    <t>L3R3X3</t>
  </si>
  <si>
    <t>L3R3X4</t>
  </si>
  <si>
    <t>L3R3X5</t>
  </si>
  <si>
    <t>L3R3Y3</t>
  </si>
  <si>
    <t>L3R3Z3</t>
  </si>
  <si>
    <t>L3R3Z4</t>
  </si>
  <si>
    <t>L3R3Z5</t>
  </si>
  <si>
    <t>L3R4B6</t>
  </si>
  <si>
    <t>L3R4B7</t>
  </si>
  <si>
    <t>L3R4B8</t>
  </si>
  <si>
    <t>L3R4E5</t>
  </si>
  <si>
    <t>L3R4E6</t>
  </si>
  <si>
    <t>L3R4E9</t>
  </si>
  <si>
    <t>L3R4H8</t>
  </si>
  <si>
    <t>L3R4J7</t>
  </si>
  <si>
    <t>L3R4J8</t>
  </si>
  <si>
    <t>L3R4K4</t>
  </si>
  <si>
    <t>L3R4K6</t>
  </si>
  <si>
    <t>L3R4K7</t>
  </si>
  <si>
    <t>L3R4N8</t>
  </si>
  <si>
    <t>L3R4N9</t>
  </si>
  <si>
    <t>L3R4P6</t>
  </si>
  <si>
    <t>L3R4P8</t>
  </si>
  <si>
    <t>L3R4P9</t>
  </si>
  <si>
    <t>L3R4R1</t>
  </si>
  <si>
    <t>L3R4R2</t>
  </si>
  <si>
    <t>L3R4R3</t>
  </si>
  <si>
    <t>L3R4R4</t>
  </si>
  <si>
    <t>L3R4R5</t>
  </si>
  <si>
    <t>L3R4R6</t>
  </si>
  <si>
    <t>L3R4R7</t>
  </si>
  <si>
    <t>L3R4R8</t>
  </si>
  <si>
    <t>L3R4R9</t>
  </si>
  <si>
    <t>L3R4S2</t>
  </si>
  <si>
    <t>L3R4S3</t>
  </si>
  <si>
    <t>L3R4S4</t>
  </si>
  <si>
    <t>L3R4S5</t>
  </si>
  <si>
    <t>L3R4S6</t>
  </si>
  <si>
    <t>L3R4T4</t>
  </si>
  <si>
    <t>L3R4V6</t>
  </si>
  <si>
    <t>L3R4V7</t>
  </si>
  <si>
    <t>L3R4V8</t>
  </si>
  <si>
    <t>L3R4V9</t>
  </si>
  <si>
    <t>L3R4W1</t>
  </si>
  <si>
    <t>L3R4W2</t>
  </si>
  <si>
    <t>L3R4W3</t>
  </si>
  <si>
    <t>L3R4W4</t>
  </si>
  <si>
    <t>L3R4W5</t>
  </si>
  <si>
    <t>L3R4W6</t>
  </si>
  <si>
    <t>L3R4W7</t>
  </si>
  <si>
    <t>L3R4W8</t>
  </si>
  <si>
    <t>L3R4W9</t>
  </si>
  <si>
    <t>L3R4X1</t>
  </si>
  <si>
    <t>L3R4X2</t>
  </si>
  <si>
    <t>L3R4X3</t>
  </si>
  <si>
    <t>L3R4X4</t>
  </si>
  <si>
    <t>L3R4X5</t>
  </si>
  <si>
    <t>L3R4Y2</t>
  </si>
  <si>
    <t>L3R4Y3</t>
  </si>
  <si>
    <t>L3R4Y5</t>
  </si>
  <si>
    <t>L3R4Y7</t>
  </si>
  <si>
    <t>L3R4Y8</t>
  </si>
  <si>
    <t>L3R4Y9</t>
  </si>
  <si>
    <t>L3R4Z6</t>
  </si>
  <si>
    <t>L3R4Z9</t>
  </si>
  <si>
    <t>L3R5A3</t>
  </si>
  <si>
    <t>L3R5A5</t>
  </si>
  <si>
    <t>L3R5A6</t>
  </si>
  <si>
    <t>L3R5A7</t>
  </si>
  <si>
    <t>L3R5B3</t>
  </si>
  <si>
    <t>L3R5B7</t>
  </si>
  <si>
    <t>L3R5B8</t>
  </si>
  <si>
    <t>L3R5B9</t>
  </si>
  <si>
    <t>L3R5C2</t>
  </si>
  <si>
    <t>L3R5C3</t>
  </si>
  <si>
    <t>L3R5C4</t>
  </si>
  <si>
    <t>L3R5C8</t>
  </si>
  <si>
    <t>L3R5C9</t>
  </si>
  <si>
    <t>L3R5E1</t>
  </si>
  <si>
    <t>L3R5E7</t>
  </si>
  <si>
    <t>L3R5E8</t>
  </si>
  <si>
    <t>L3R5G2</t>
  </si>
  <si>
    <t>L3R5G6</t>
  </si>
  <si>
    <t>L3R5G8</t>
  </si>
  <si>
    <t>L3R5G9</t>
  </si>
  <si>
    <t>L3R5H2</t>
  </si>
  <si>
    <t>L3R5H3</t>
  </si>
  <si>
    <t>L3R5H7</t>
  </si>
  <si>
    <t>L3R5J3</t>
  </si>
  <si>
    <t>L3R5K2</t>
  </si>
  <si>
    <t>L3R5K7</t>
  </si>
  <si>
    <t>L3R5K8</t>
  </si>
  <si>
    <t>L3R5L2</t>
  </si>
  <si>
    <t>L3R5L8</t>
  </si>
  <si>
    <t>L3R5M2</t>
  </si>
  <si>
    <t>L3R5M3</t>
  </si>
  <si>
    <t>L3R5M4</t>
  </si>
  <si>
    <t>L3R5M7</t>
  </si>
  <si>
    <t>L3R5N1</t>
  </si>
  <si>
    <t>L3R5N4</t>
  </si>
  <si>
    <t>L3R5N6</t>
  </si>
  <si>
    <t>L3R5P1</t>
  </si>
  <si>
    <t>L3R5P3</t>
  </si>
  <si>
    <t>L3R5R1</t>
  </si>
  <si>
    <t>L3R5R5</t>
  </si>
  <si>
    <t>L3R5S1</t>
  </si>
  <si>
    <t>L3R5S2</t>
  </si>
  <si>
    <t>L3R5S3</t>
  </si>
  <si>
    <t>L3R5S4</t>
  </si>
  <si>
    <t>L3R5S6</t>
  </si>
  <si>
    <t>L3R5S8</t>
  </si>
  <si>
    <t>L3R5S9</t>
  </si>
  <si>
    <t>L3R5T1</t>
  </si>
  <si>
    <t>L3R5T2</t>
  </si>
  <si>
    <t>L3R5T4</t>
  </si>
  <si>
    <t>L3R5T6</t>
  </si>
  <si>
    <t>L3R5T7</t>
  </si>
  <si>
    <t>L3R5T8</t>
  </si>
  <si>
    <t>L3R5T9</t>
  </si>
  <si>
    <t>L3R5V4</t>
  </si>
  <si>
    <t>L3R5V5</t>
  </si>
  <si>
    <t>L3R5V7</t>
  </si>
  <si>
    <t>L3R5V8</t>
  </si>
  <si>
    <t>L3R5V9</t>
  </si>
  <si>
    <t>L3R5W1</t>
  </si>
  <si>
    <t>L3R5W2</t>
  </si>
  <si>
    <t>L3R5W3</t>
  </si>
  <si>
    <t>L3R5W4</t>
  </si>
  <si>
    <t>L3R5W6</t>
  </si>
  <si>
    <t>L3R5W7</t>
  </si>
  <si>
    <t>L3R5W8</t>
  </si>
  <si>
    <t>L3R5X2</t>
  </si>
  <si>
    <t>L3R5X3</t>
  </si>
  <si>
    <t>L3R5X5</t>
  </si>
  <si>
    <t>L3R5X6</t>
  </si>
  <si>
    <t>L3R5X7</t>
  </si>
  <si>
    <t>L3R5X9</t>
  </si>
  <si>
    <t>L3R5Y4</t>
  </si>
  <si>
    <t>L3R5Y6</t>
  </si>
  <si>
    <t>L3R5Y7</t>
  </si>
  <si>
    <t>L3R5Y9</t>
  </si>
  <si>
    <t>L3R5Z5</t>
  </si>
  <si>
    <t>L3R6A1</t>
  </si>
  <si>
    <t>L3R6A2</t>
  </si>
  <si>
    <t>L3R6A5</t>
  </si>
  <si>
    <t>L3R6B5</t>
  </si>
  <si>
    <t>L3R6B8</t>
  </si>
  <si>
    <t>L3R6B9</t>
  </si>
  <si>
    <t>L3R6C6</t>
  </si>
  <si>
    <t>L3R6C7</t>
  </si>
  <si>
    <t>L3R6E6</t>
  </si>
  <si>
    <t>L3R6E8</t>
  </si>
  <si>
    <t>L3R6G4</t>
  </si>
  <si>
    <t>L3R6G5</t>
  </si>
  <si>
    <t>L3R6G6</t>
  </si>
  <si>
    <t>L3R6G7</t>
  </si>
  <si>
    <t>L3R6G8</t>
  </si>
  <si>
    <t>L3R6G9</t>
  </si>
  <si>
    <t>L3R6H1</t>
  </si>
  <si>
    <t>L3R6H7</t>
  </si>
  <si>
    <t>L3R6J1</t>
  </si>
  <si>
    <t>L3R6J2</t>
  </si>
  <si>
    <t>L3R6J3</t>
  </si>
  <si>
    <t>L3R6J4</t>
  </si>
  <si>
    <t>L3R6J5</t>
  </si>
  <si>
    <t>L3R6J6</t>
  </si>
  <si>
    <t>L3R6J7</t>
  </si>
  <si>
    <t>L3R6J8</t>
  </si>
  <si>
    <t>L3R6J9</t>
  </si>
  <si>
    <t>L3R6K1</t>
  </si>
  <si>
    <t>L3R6K2</t>
  </si>
  <si>
    <t>L3R6K3</t>
  </si>
  <si>
    <t>L3R6K4</t>
  </si>
  <si>
    <t>L3R6K5</t>
  </si>
  <si>
    <t>L3R6K6</t>
  </si>
  <si>
    <t>L3R6K7</t>
  </si>
  <si>
    <t>L3R6K8</t>
  </si>
  <si>
    <t>L3R6K9</t>
  </si>
  <si>
    <t>L3R6L1</t>
  </si>
  <si>
    <t>L3R6L2</t>
  </si>
  <si>
    <t>L3R6L4</t>
  </si>
  <si>
    <t>L3R6L5</t>
  </si>
  <si>
    <t>L3R6L6</t>
  </si>
  <si>
    <t>L3R6L7</t>
  </si>
  <si>
    <t>L3R6L8</t>
  </si>
  <si>
    <t>L3R6L9</t>
  </si>
  <si>
    <t>L3R6M1</t>
  </si>
  <si>
    <t>L3R6M2</t>
  </si>
  <si>
    <t>L3R6M3</t>
  </si>
  <si>
    <t>L3R6M4</t>
  </si>
  <si>
    <t>L3R6M5</t>
  </si>
  <si>
    <t>L3R6M6</t>
  </si>
  <si>
    <t>L3R6M7</t>
  </si>
  <si>
    <t>L3R6M8</t>
  </si>
  <si>
    <t>L3R6M9</t>
  </si>
  <si>
    <t>L3R6N1</t>
  </si>
  <si>
    <t>L3R6N2</t>
  </si>
  <si>
    <t>L3R6N3</t>
  </si>
  <si>
    <t>L3R6N4</t>
  </si>
  <si>
    <t>L3R6N5</t>
  </si>
  <si>
    <t>L3R6N6</t>
  </si>
  <si>
    <t>L3R7K6</t>
  </si>
  <si>
    <t>L3R7K7</t>
  </si>
  <si>
    <t>L3R7K8</t>
  </si>
  <si>
    <t>L3R7K9</t>
  </si>
  <si>
    <t>L3R7L1</t>
  </si>
  <si>
    <t>L3R7L2</t>
  </si>
  <si>
    <t>L3R7L3</t>
  </si>
  <si>
    <t>L3R7L4</t>
  </si>
  <si>
    <t>L3R7L5</t>
  </si>
  <si>
    <t>L3R7L6</t>
  </si>
  <si>
    <t>L3R7L7</t>
  </si>
  <si>
    <t>L3R7L8</t>
  </si>
  <si>
    <t>L3R7L9</t>
  </si>
  <si>
    <t>L3R7M1</t>
  </si>
  <si>
    <t>L3R7M2</t>
  </si>
  <si>
    <t>L3R7M3</t>
  </si>
  <si>
    <t>L3R7M4</t>
  </si>
  <si>
    <t>L3R7M5</t>
  </si>
  <si>
    <t>L3R7M6</t>
  </si>
  <si>
    <t>L3R7M7</t>
  </si>
  <si>
    <t>L3R7V5</t>
  </si>
  <si>
    <t>L3R8B6</t>
  </si>
  <si>
    <t>L3R8G6</t>
  </si>
  <si>
    <t>L3R8G8</t>
  </si>
  <si>
    <t>L3R8H2</t>
  </si>
  <si>
    <t>L3R8H4</t>
  </si>
  <si>
    <t>L3R8H5</t>
  </si>
  <si>
    <t>L3R8H7</t>
  </si>
  <si>
    <t>L3R8V1</t>
  </si>
  <si>
    <t>L3R8X7</t>
  </si>
  <si>
    <t>L3R8X8</t>
  </si>
  <si>
    <t>L3R8X9</t>
  </si>
  <si>
    <t>L3R8Y1</t>
  </si>
  <si>
    <t>L3R8Y2</t>
  </si>
  <si>
    <t>L3R8Y3</t>
  </si>
  <si>
    <t>L3R8Y4</t>
  </si>
  <si>
    <t>L3R8Y5</t>
  </si>
  <si>
    <t>L3R8Y6</t>
  </si>
  <si>
    <t>L3R8Y7</t>
  </si>
  <si>
    <t>L3R8Y8</t>
  </si>
  <si>
    <t>L3R8Y9</t>
  </si>
  <si>
    <t>L3R8Z1</t>
  </si>
  <si>
    <t>L3R8Z2</t>
  </si>
  <si>
    <t>L3R8Z3</t>
  </si>
  <si>
    <t>L3R8Z4</t>
  </si>
  <si>
    <t>L3R9N1</t>
  </si>
  <si>
    <t>L3R9N2</t>
  </si>
  <si>
    <t>L3R9R8</t>
  </si>
  <si>
    <t>L3R9S5</t>
  </si>
  <si>
    <t>L3R9S6</t>
  </si>
  <si>
    <t>L3R9T7</t>
  </si>
  <si>
    <t>L3R9V3</t>
  </si>
  <si>
    <t>L3R9W1</t>
  </si>
  <si>
    <t>L3R9W4</t>
  </si>
  <si>
    <t>L3R9W5</t>
  </si>
  <si>
    <t>L3R9W6</t>
  </si>
  <si>
    <t>L3R9W8</t>
  </si>
  <si>
    <t>L3R9X3</t>
  </si>
  <si>
    <t>L3R9X4</t>
  </si>
  <si>
    <t>L3R9X5</t>
  </si>
  <si>
    <t>L3R9X6</t>
  </si>
  <si>
    <t>L3R9X8</t>
  </si>
  <si>
    <t>L3R9X9</t>
  </si>
  <si>
    <t>L3R9Y1</t>
  </si>
  <si>
    <t>L3R9Y2</t>
  </si>
  <si>
    <t>L3R9Y5</t>
  </si>
  <si>
    <t>L3R9Y6</t>
  </si>
  <si>
    <t>L3R9Y8</t>
  </si>
  <si>
    <t>L3R9Y9</t>
  </si>
  <si>
    <t>L3R9Z4</t>
  </si>
  <si>
    <t>L3R9Z5</t>
  </si>
  <si>
    <t>L3T1A6</t>
  </si>
  <si>
    <t>L3T1A7</t>
  </si>
  <si>
    <t>L3T1A8</t>
  </si>
  <si>
    <t>L3T1C4</t>
  </si>
  <si>
    <t>L3T1C5</t>
  </si>
  <si>
    <t>L3T1C6</t>
  </si>
  <si>
    <t>L3T1C7</t>
  </si>
  <si>
    <t>L3T1C8</t>
  </si>
  <si>
    <t>L3T1C9</t>
  </si>
  <si>
    <t>L3T1E1</t>
  </si>
  <si>
    <t>L3T1E2</t>
  </si>
  <si>
    <t>L3T1G4</t>
  </si>
  <si>
    <t>L3T1G5</t>
  </si>
  <si>
    <t>L3T1G6</t>
  </si>
  <si>
    <t>L3T1G7</t>
  </si>
  <si>
    <t>L3T1G8</t>
  </si>
  <si>
    <t>L3T1H6</t>
  </si>
  <si>
    <t>L3T1H8</t>
  </si>
  <si>
    <t>L3T1J4</t>
  </si>
  <si>
    <t>L3T1J5</t>
  </si>
  <si>
    <t>L3T1J7</t>
  </si>
  <si>
    <t>L3T1J8</t>
  </si>
  <si>
    <t>L3T1J9</t>
  </si>
  <si>
    <t>L3T1K3</t>
  </si>
  <si>
    <t>L3T1K4</t>
  </si>
  <si>
    <t>L3T1K5</t>
  </si>
  <si>
    <t>L3T1K7</t>
  </si>
  <si>
    <t>L3T1L1</t>
  </si>
  <si>
    <t>L3T1L2</t>
  </si>
  <si>
    <t>L3T1L3</t>
  </si>
  <si>
    <t>L3T1L4</t>
  </si>
  <si>
    <t>L3T1L5</t>
  </si>
  <si>
    <t>L3T1L6</t>
  </si>
  <si>
    <t>L3T1L7</t>
  </si>
  <si>
    <t>L3T1L8</t>
  </si>
  <si>
    <t>L3T1L9</t>
  </si>
  <si>
    <t>L3T1M1</t>
  </si>
  <si>
    <t>L3T1M2</t>
  </si>
  <si>
    <t>L3T1M3</t>
  </si>
  <si>
    <t>L3T1M4</t>
  </si>
  <si>
    <t>L3T1M5</t>
  </si>
  <si>
    <t>L3T1M6</t>
  </si>
  <si>
    <t>L3T1M7</t>
  </si>
  <si>
    <t>L3T1M8</t>
  </si>
  <si>
    <t>L3T1M9</t>
  </si>
  <si>
    <t>L3T1N1</t>
  </si>
  <si>
    <t>L3T1N2</t>
  </si>
  <si>
    <t>L3T1N3</t>
  </si>
  <si>
    <t>L3T1N4</t>
  </si>
  <si>
    <t>L3T1N5</t>
  </si>
  <si>
    <t>L3T1N6</t>
  </si>
  <si>
    <t>L3T1N8</t>
  </si>
  <si>
    <t>L3T1N9</t>
  </si>
  <si>
    <t>L3T1P1</t>
  </si>
  <si>
    <t>L3T1P2</t>
  </si>
  <si>
    <t>L3T1P3</t>
  </si>
  <si>
    <t>L3T1P5</t>
  </si>
  <si>
    <t>L3T1P8</t>
  </si>
  <si>
    <t>L3T1R6</t>
  </si>
  <si>
    <t>L3T1R7</t>
  </si>
  <si>
    <t>L3T1S5</t>
  </si>
  <si>
    <t>L3T1S9</t>
  </si>
  <si>
    <t>L3T1T1</t>
  </si>
  <si>
    <t>L3T1T2</t>
  </si>
  <si>
    <t>L3T1T3</t>
  </si>
  <si>
    <t>L3T1T4</t>
  </si>
  <si>
    <t>L3T1T5</t>
  </si>
  <si>
    <t>L3T1V8</t>
  </si>
  <si>
    <t>L3T1V9</t>
  </si>
  <si>
    <t>L3T1W1</t>
  </si>
  <si>
    <t>L3T1W2</t>
  </si>
  <si>
    <t>L3T1W3</t>
  </si>
  <si>
    <t>L3T1W5</t>
  </si>
  <si>
    <t>L3T1W7</t>
  </si>
  <si>
    <t>L3T1W9</t>
  </si>
  <si>
    <t>L3T1X1</t>
  </si>
  <si>
    <t>L3T1X2</t>
  </si>
  <si>
    <t>L3T1X3</t>
  </si>
  <si>
    <t>L3T1X4</t>
  </si>
  <si>
    <t>L3T1X5</t>
  </si>
  <si>
    <t>L3T1Y6</t>
  </si>
  <si>
    <t>L3T1Y7</t>
  </si>
  <si>
    <t>L3T1Y8</t>
  </si>
  <si>
    <t>L3T1Z8</t>
  </si>
  <si>
    <t>L3T1Z9</t>
  </si>
  <si>
    <t>L3T2A2</t>
  </si>
  <si>
    <t>L3T2A3</t>
  </si>
  <si>
    <t>L3T2A4</t>
  </si>
  <si>
    <t>L3T2A8</t>
  </si>
  <si>
    <t>L3T2A9</t>
  </si>
  <si>
    <t>L3T2C5</t>
  </si>
  <si>
    <t>L3T2C6</t>
  </si>
  <si>
    <t>L3T2E5</t>
  </si>
  <si>
    <t>L3T2G9</t>
  </si>
  <si>
    <t>L3T2H1</t>
  </si>
  <si>
    <t>L3T2H6</t>
  </si>
  <si>
    <t>L3T2H7</t>
  </si>
  <si>
    <t>L3T2H8</t>
  </si>
  <si>
    <t>L3T2J4</t>
  </si>
  <si>
    <t>L3T2J8</t>
  </si>
  <si>
    <t>L3T2J9</t>
  </si>
  <si>
    <t>L3T2K6</t>
  </si>
  <si>
    <t>L3T2K7</t>
  </si>
  <si>
    <t>L3T2K8</t>
  </si>
  <si>
    <t>L3T2K9</t>
  </si>
  <si>
    <t>L3T2L1</t>
  </si>
  <si>
    <t>L3T2L2</t>
  </si>
  <si>
    <t>L3T2L3</t>
  </si>
  <si>
    <t>L3T2L4</t>
  </si>
  <si>
    <t>L3T2L5</t>
  </si>
  <si>
    <t>L3T2L6</t>
  </si>
  <si>
    <t>L3T2L7</t>
  </si>
  <si>
    <t>L3T2L8</t>
  </si>
  <si>
    <t>L3T2M1</t>
  </si>
  <si>
    <t>L3T2M2</t>
  </si>
  <si>
    <t>L3T2M3</t>
  </si>
  <si>
    <t>L3T2M4</t>
  </si>
  <si>
    <t>L3T2M5</t>
  </si>
  <si>
    <t>L3T2M6</t>
  </si>
  <si>
    <t>L3T2M7</t>
  </si>
  <si>
    <t>L3T2M8</t>
  </si>
  <si>
    <t>L3T2M9</t>
  </si>
  <si>
    <t>L3T2N1</t>
  </si>
  <si>
    <t>L3T2N2</t>
  </si>
  <si>
    <t>L3T2N3</t>
  </si>
  <si>
    <t>L3T2N4</t>
  </si>
  <si>
    <t>L3T2N7</t>
  </si>
  <si>
    <t>L3T2N8</t>
  </si>
  <si>
    <t>L3T2N9</t>
  </si>
  <si>
    <t>L3T2P1</t>
  </si>
  <si>
    <t>L3T2P2</t>
  </si>
  <si>
    <t>L3T2P3</t>
  </si>
  <si>
    <t>L3T2P4</t>
  </si>
  <si>
    <t>L3T2P5</t>
  </si>
  <si>
    <t>L3T2P6</t>
  </si>
  <si>
    <t>L3T2P7</t>
  </si>
  <si>
    <t>L3T2P8</t>
  </si>
  <si>
    <t>L3T2P9</t>
  </si>
  <si>
    <t>L3T2R1</t>
  </si>
  <si>
    <t>L3T2R2</t>
  </si>
  <si>
    <t>L3T2R3</t>
  </si>
  <si>
    <t>L3T2R4</t>
  </si>
  <si>
    <t>L3T2R5</t>
  </si>
  <si>
    <t>L3T2R6</t>
  </si>
  <si>
    <t>L3T2R7</t>
  </si>
  <si>
    <t>L3T2S1</t>
  </si>
  <si>
    <t>L3T2S4</t>
  </si>
  <si>
    <t>L3T2S5</t>
  </si>
  <si>
    <t>L3T2S6</t>
  </si>
  <si>
    <t>L3T2S7</t>
  </si>
  <si>
    <t>L3T2S8</t>
  </si>
  <si>
    <t>L3T2S9</t>
  </si>
  <si>
    <t>L3T2T1</t>
  </si>
  <si>
    <t>L3T2T4</t>
  </si>
  <si>
    <t>L3T2T5</t>
  </si>
  <si>
    <t>L3T2T6</t>
  </si>
  <si>
    <t>L3T2T7</t>
  </si>
  <si>
    <t>L3T2T8</t>
  </si>
  <si>
    <t>L3T2T9</t>
  </si>
  <si>
    <t>L3T2V1</t>
  </si>
  <si>
    <t>L3T2V2</t>
  </si>
  <si>
    <t>L3T2V3</t>
  </si>
  <si>
    <t>L3T2V4</t>
  </si>
  <si>
    <t>L3T2V5</t>
  </si>
  <si>
    <t>L3T2V6</t>
  </si>
  <si>
    <t>L3T2V7</t>
  </si>
  <si>
    <t>L3T2V8</t>
  </si>
  <si>
    <t>L3T2V9</t>
  </si>
  <si>
    <t>L3T2W1</t>
  </si>
  <si>
    <t>L3T2W2</t>
  </si>
  <si>
    <t>L3T2W3</t>
  </si>
  <si>
    <t>L3T2W4</t>
  </si>
  <si>
    <t>L3T2W5</t>
  </si>
  <si>
    <t>L3T2W6</t>
  </si>
  <si>
    <t>L3T2W8</t>
  </si>
  <si>
    <t>L3T2W9</t>
  </si>
  <si>
    <t>L3T2X1</t>
  </si>
  <si>
    <t>L3T2X2</t>
  </si>
  <si>
    <t>L3T2X3</t>
  </si>
  <si>
    <t>L3T2X4</t>
  </si>
  <si>
    <t>L3T2X5</t>
  </si>
  <si>
    <t>L3T2X6</t>
  </si>
  <si>
    <t>L3T2X7</t>
  </si>
  <si>
    <t>L3T2X8</t>
  </si>
  <si>
    <t>L3T2X9</t>
  </si>
  <si>
    <t>L3T2Y1</t>
  </si>
  <si>
    <t>L3T2Y2</t>
  </si>
  <si>
    <t>L3T2Y3</t>
  </si>
  <si>
    <t>L3T2Y4</t>
  </si>
  <si>
    <t>L3T2Y5</t>
  </si>
  <si>
    <t>L3T2Y6</t>
  </si>
  <si>
    <t>L3T2Y7</t>
  </si>
  <si>
    <t>L3T3C3</t>
  </si>
  <si>
    <t>L3T3C9</t>
  </si>
  <si>
    <t>L3T3E2</t>
  </si>
  <si>
    <t>L3T3G1</t>
  </si>
  <si>
    <t>L3T3G5</t>
  </si>
  <si>
    <t>L3T3G7</t>
  </si>
  <si>
    <t>L3T3G8</t>
  </si>
  <si>
    <t>L3T3K8</t>
  </si>
  <si>
    <t>L3T3L7</t>
  </si>
  <si>
    <t>L3T3L8</t>
  </si>
  <si>
    <t>L3T3P9</t>
  </si>
  <si>
    <t>L3T3R1</t>
  </si>
  <si>
    <t>L3T3R2</t>
  </si>
  <si>
    <t>L3T3R3</t>
  </si>
  <si>
    <t>L3T3R6</t>
  </si>
  <si>
    <t>L3T3V2</t>
  </si>
  <si>
    <t>L3T3V6</t>
  </si>
  <si>
    <t>L3T3V8</t>
  </si>
  <si>
    <t>L3T3W4</t>
  </si>
  <si>
    <t>L3T4A3</t>
  </si>
  <si>
    <t>L3T4N3</t>
  </si>
  <si>
    <t>L3T4N5</t>
  </si>
  <si>
    <t>L3T4N7</t>
  </si>
  <si>
    <t>L3T4N9</t>
  </si>
  <si>
    <t>L3T4P4</t>
  </si>
  <si>
    <t>L3T4P6</t>
  </si>
  <si>
    <t>L3T4P8</t>
  </si>
  <si>
    <t>L3T4R7</t>
  </si>
  <si>
    <t>L3T4R8</t>
  </si>
  <si>
    <t>L3T4R9</t>
  </si>
  <si>
    <t>L3T4S1</t>
  </si>
  <si>
    <t>L3T4S4</t>
  </si>
  <si>
    <t>L3T4S6</t>
  </si>
  <si>
    <t>L3T4S8</t>
  </si>
  <si>
    <t>L3T4V8</t>
  </si>
  <si>
    <t>L3T4V9</t>
  </si>
  <si>
    <t>L3T4W1</t>
  </si>
  <si>
    <t>L3T4Y7</t>
  </si>
  <si>
    <t>L3T5A3</t>
  </si>
  <si>
    <t>L3T5A4</t>
  </si>
  <si>
    <t>L3T5A5</t>
  </si>
  <si>
    <t>L3T5A6</t>
  </si>
  <si>
    <t>L3T5A7</t>
  </si>
  <si>
    <t>L3T5A8</t>
  </si>
  <si>
    <t>L3T5B3</t>
  </si>
  <si>
    <t>L3T5B5</t>
  </si>
  <si>
    <t>L3T5B8</t>
  </si>
  <si>
    <t>L3T5C1</t>
  </si>
  <si>
    <t>L3T5C2</t>
  </si>
  <si>
    <t>L3T5C3</t>
  </si>
  <si>
    <t>L3T5C4</t>
  </si>
  <si>
    <t>L3T5C6</t>
  </si>
  <si>
    <t>L3T5C7</t>
  </si>
  <si>
    <t>L3T5E6</t>
  </si>
  <si>
    <t>L3T5E7</t>
  </si>
  <si>
    <t>L3T5G1</t>
  </si>
  <si>
    <t>L3T5G2</t>
  </si>
  <si>
    <t>L3T5G3</t>
  </si>
  <si>
    <t>L3T5G4</t>
  </si>
  <si>
    <t>L3T5H8</t>
  </si>
  <si>
    <t>L3T5T2</t>
  </si>
  <si>
    <t>L3T5T8</t>
  </si>
  <si>
    <t>L3T5T9</t>
  </si>
  <si>
    <t>L3T5W1</t>
  </si>
  <si>
    <t>L3T5W2</t>
  </si>
  <si>
    <t>L3T5W3</t>
  </si>
  <si>
    <t>L3T5W7</t>
  </si>
  <si>
    <t>L3T5X3</t>
  </si>
  <si>
    <t>L3T5Z2</t>
  </si>
  <si>
    <t>L3T6E7</t>
  </si>
  <si>
    <t>L3T6M8</t>
  </si>
  <si>
    <t>L3T7L4</t>
  </si>
  <si>
    <t>L3T7L5</t>
  </si>
  <si>
    <t>L3T7M7</t>
  </si>
  <si>
    <t>L3T7S3</t>
  </si>
  <si>
    <t>L3T7S4</t>
  </si>
  <si>
    <t>L3T7S5</t>
  </si>
  <si>
    <t>L3T7W9</t>
  </si>
  <si>
    <t>L3T7Y8</t>
  </si>
  <si>
    <t>L3V5N8</t>
  </si>
  <si>
    <t>L3V6H2</t>
  </si>
  <si>
    <t>L3Y1A1</t>
  </si>
  <si>
    <t>L3Y1A2</t>
  </si>
  <si>
    <t>L3Y1A5</t>
  </si>
  <si>
    <t>L3Y1B6</t>
  </si>
  <si>
    <t>L3Y1B9</t>
  </si>
  <si>
    <t>L3Y1C5</t>
  </si>
  <si>
    <t>L3Y1C6</t>
  </si>
  <si>
    <t>L3Y1C7</t>
  </si>
  <si>
    <t>L3Y1G2</t>
  </si>
  <si>
    <t>L3Y1G4</t>
  </si>
  <si>
    <t>L3Y1H4</t>
  </si>
  <si>
    <t>L3Y1H5</t>
  </si>
  <si>
    <t>L3Y1H6</t>
  </si>
  <si>
    <t>L3Y1J9</t>
  </si>
  <si>
    <t>L3Y1K2</t>
  </si>
  <si>
    <t>L3Y1K3</t>
  </si>
  <si>
    <t>L3Y1K4</t>
  </si>
  <si>
    <t>L3Y1K5</t>
  </si>
  <si>
    <t>L3Y1K6</t>
  </si>
  <si>
    <t>L3Y1K7</t>
  </si>
  <si>
    <t>L3Y1K8</t>
  </si>
  <si>
    <t>L3Y1K9</t>
  </si>
  <si>
    <t>L3Y1L1</t>
  </si>
  <si>
    <t>L3Y1L2</t>
  </si>
  <si>
    <t>L3Y1L3</t>
  </si>
  <si>
    <t>L3Y1L5</t>
  </si>
  <si>
    <t>L3Y1L9</t>
  </si>
  <si>
    <t>L3Y1M2</t>
  </si>
  <si>
    <t>L3Y1M3</t>
  </si>
  <si>
    <t>L3Y1M4</t>
  </si>
  <si>
    <t>L3Y1M5</t>
  </si>
  <si>
    <t>L3Y1M6</t>
  </si>
  <si>
    <t>L3Y1M8</t>
  </si>
  <si>
    <t>L3Y1M9</t>
  </si>
  <si>
    <t>L3Y1N1</t>
  </si>
  <si>
    <t>L3Y1N8</t>
  </si>
  <si>
    <t>L3Y1N9</t>
  </si>
  <si>
    <t>L3Y1P1</t>
  </si>
  <si>
    <t>L3Y1P2</t>
  </si>
  <si>
    <t>L3Y1P3</t>
  </si>
  <si>
    <t>L3Y1P5</t>
  </si>
  <si>
    <t>L3Y1P6</t>
  </si>
  <si>
    <t>L3Y1P7</t>
  </si>
  <si>
    <t>L3Y1P8</t>
  </si>
  <si>
    <t>L3Y1P9</t>
  </si>
  <si>
    <t>L3Y1R1</t>
  </si>
  <si>
    <t>L3Y1R2</t>
  </si>
  <si>
    <t>L3Y1R3</t>
  </si>
  <si>
    <t>L3Y1R4</t>
  </si>
  <si>
    <t>L3Y1R5</t>
  </si>
  <si>
    <t>L3Y1S5</t>
  </si>
  <si>
    <t>L3Y1S8</t>
  </si>
  <si>
    <t>L3Y1S9</t>
  </si>
  <si>
    <t>L3Y1T1</t>
  </si>
  <si>
    <t>L3Y1T2</t>
  </si>
  <si>
    <t>L3Y1T3</t>
  </si>
  <si>
    <t>L3Y1V2</t>
  </si>
  <si>
    <t>L3Y1V8</t>
  </si>
  <si>
    <t>L3Y1V9</t>
  </si>
  <si>
    <t>L3Y1W1</t>
  </si>
  <si>
    <t>L3Y1W7</t>
  </si>
  <si>
    <t>L3Y1W8</t>
  </si>
  <si>
    <t>L3Y1W9</t>
  </si>
  <si>
    <t>L3Y1X1</t>
  </si>
  <si>
    <t>L3Y1X2</t>
  </si>
  <si>
    <t>L3Y1X3</t>
  </si>
  <si>
    <t>L3Y1X4</t>
  </si>
  <si>
    <t>L3Y1X6</t>
  </si>
  <si>
    <t>L3Y2A3</t>
  </si>
  <si>
    <t>L3Y2A5</t>
  </si>
  <si>
    <t>L3Y2A6</t>
  </si>
  <si>
    <t>L3Y2A7</t>
  </si>
  <si>
    <t>L3Y2A8</t>
  </si>
  <si>
    <t>L3Y2C1</t>
  </si>
  <si>
    <t>L3Y2C2</t>
  </si>
  <si>
    <t>L3Y2C3</t>
  </si>
  <si>
    <t>L3Y2C4</t>
  </si>
  <si>
    <t>L3Y2C5</t>
  </si>
  <si>
    <t>L3Y2C6</t>
  </si>
  <si>
    <t>L3Y2C7</t>
  </si>
  <si>
    <t>L3Y2H3</t>
  </si>
  <si>
    <t>L3Y2H4</t>
  </si>
  <si>
    <t>L3Y2H5</t>
  </si>
  <si>
    <t>L3Y2H6</t>
  </si>
  <si>
    <t>L3Y2H7</t>
  </si>
  <si>
    <t>L3Y2H8</t>
  </si>
  <si>
    <t>L3Y2H9</t>
  </si>
  <si>
    <t>L3Y2J1</t>
  </si>
  <si>
    <t>L3Y2J2</t>
  </si>
  <si>
    <t>L3Y2J3</t>
  </si>
  <si>
    <t>L3Y2J6</t>
  </si>
  <si>
    <t>L3Y2K6</t>
  </si>
  <si>
    <t>L3Y2K7</t>
  </si>
  <si>
    <t>L3Y2L2</t>
  </si>
  <si>
    <t>L3Y2M5</t>
  </si>
  <si>
    <t>L3Y2M6</t>
  </si>
  <si>
    <t>L3Y2N8</t>
  </si>
  <si>
    <t>L3Y2P2</t>
  </si>
  <si>
    <t>L3Y2P3</t>
  </si>
  <si>
    <t>L3Y2P4</t>
  </si>
  <si>
    <t>L3Y2P9</t>
  </si>
  <si>
    <t>L3Y2S9</t>
  </si>
  <si>
    <t>L3Y3B5</t>
  </si>
  <si>
    <t>L3Y3B7</t>
  </si>
  <si>
    <t>L3Y3C6</t>
  </si>
  <si>
    <t>L3Y3C8</t>
  </si>
  <si>
    <t>L3Y3C9</t>
  </si>
  <si>
    <t>L3Y3L2</t>
  </si>
  <si>
    <t>L3Y3L3</t>
  </si>
  <si>
    <t>L3Y3M1</t>
  </si>
  <si>
    <t>L3Y3M2</t>
  </si>
  <si>
    <t>L3Y3M5</t>
  </si>
  <si>
    <t>L3Y3N3</t>
  </si>
  <si>
    <t>L3Y3N4</t>
  </si>
  <si>
    <t>L3Y3N7</t>
  </si>
  <si>
    <t>L3Y3N8</t>
  </si>
  <si>
    <t>L3Y3N9</t>
  </si>
  <si>
    <t>L3Y3P1</t>
  </si>
  <si>
    <t>L3Y3P2</t>
  </si>
  <si>
    <t>L3Y3P3</t>
  </si>
  <si>
    <t>L3Y3P4</t>
  </si>
  <si>
    <t>L3Y3P9</t>
  </si>
  <si>
    <t>L3Y3R1</t>
  </si>
  <si>
    <t>L3Y3R2</t>
  </si>
  <si>
    <t>L3Y3R3</t>
  </si>
  <si>
    <t>L3Y3R4</t>
  </si>
  <si>
    <t>L3Y3R6</t>
  </si>
  <si>
    <t>L3Y3S5</t>
  </si>
  <si>
    <t>L3Y3S6</t>
  </si>
  <si>
    <t>L3Y3S7</t>
  </si>
  <si>
    <t>L3Y3S8</t>
  </si>
  <si>
    <t>L3Y3S9</t>
  </si>
  <si>
    <t>L3Y3T1</t>
  </si>
  <si>
    <t>L3Y3T2</t>
  </si>
  <si>
    <t>L3Y3T3</t>
  </si>
  <si>
    <t>L3Y3T4</t>
  </si>
  <si>
    <t>L3Y3T5</t>
  </si>
  <si>
    <t>L3Y3T6</t>
  </si>
  <si>
    <t>L3Y3T7</t>
  </si>
  <si>
    <t>L3Y3T8</t>
  </si>
  <si>
    <t>L3Y3T9</t>
  </si>
  <si>
    <t>L3Y3V1</t>
  </si>
  <si>
    <t>L3Y3V2</t>
  </si>
  <si>
    <t>L3Y3V3</t>
  </si>
  <si>
    <t>L3Y3V4</t>
  </si>
  <si>
    <t>L3Y3V6</t>
  </si>
  <si>
    <t>L3Y3V7</t>
  </si>
  <si>
    <t>L3Y3V8</t>
  </si>
  <si>
    <t>L3Y3W1</t>
  </si>
  <si>
    <t>L3Y3W4</t>
  </si>
  <si>
    <t>L3Y3W5</t>
  </si>
  <si>
    <t>L3Y3W6</t>
  </si>
  <si>
    <t>L3Y3W8</t>
  </si>
  <si>
    <t>L3Y3W9</t>
  </si>
  <si>
    <t>L3Y3X1</t>
  </si>
  <si>
    <t>L3Y3X3</t>
  </si>
  <si>
    <t>L3Y3X4</t>
  </si>
  <si>
    <t>L3Y3X5</t>
  </si>
  <si>
    <t>L3Y3X6</t>
  </si>
  <si>
    <t>L3Y3X7</t>
  </si>
  <si>
    <t>L3Y3X8</t>
  </si>
  <si>
    <t>L3Y3X9</t>
  </si>
  <si>
    <t>L3Y3Y1</t>
  </si>
  <si>
    <t>L3Y3Y3</t>
  </si>
  <si>
    <t>L3Y3Y5</t>
  </si>
  <si>
    <t>L3Y3Y8</t>
  </si>
  <si>
    <t>L3Y3Y9</t>
  </si>
  <si>
    <t>L3Y3Z1</t>
  </si>
  <si>
    <t>L3Y3Z2</t>
  </si>
  <si>
    <t>L3Y3Z3</t>
  </si>
  <si>
    <t>L3Y3Z4</t>
  </si>
  <si>
    <t>L3Y3Z5</t>
  </si>
  <si>
    <t>L3Y3Z6</t>
  </si>
  <si>
    <t>L3Y3Z7</t>
  </si>
  <si>
    <t>L3Y3Z8</t>
  </si>
  <si>
    <t>L3Y3Z9</t>
  </si>
  <si>
    <t>L3Y4A2</t>
  </si>
  <si>
    <t>L3Y4A3</t>
  </si>
  <si>
    <t>L3Y4A4</t>
  </si>
  <si>
    <t>L3Y4A5</t>
  </si>
  <si>
    <t>L3Y4A6</t>
  </si>
  <si>
    <t>L3Y4A7</t>
  </si>
  <si>
    <t>L3Y4A8</t>
  </si>
  <si>
    <t>L3Y4A9</t>
  </si>
  <si>
    <t>L3Y4B5</t>
  </si>
  <si>
    <t>L3Y4B6</t>
  </si>
  <si>
    <t>L3Y4B7</t>
  </si>
  <si>
    <t>L3Y4B9</t>
  </si>
  <si>
    <t>L3Y4C1</t>
  </si>
  <si>
    <t>L3Y4C2</t>
  </si>
  <si>
    <t>L3Y4C3</t>
  </si>
  <si>
    <t>L3Y4C4</t>
  </si>
  <si>
    <t>L3Y4C5</t>
  </si>
  <si>
    <t>L3Y4C6</t>
  </si>
  <si>
    <t>L3Y4C7</t>
  </si>
  <si>
    <t>L3Y4G3</t>
  </si>
  <si>
    <t>L3Y4G4</t>
  </si>
  <si>
    <t>L3Y4G5</t>
  </si>
  <si>
    <t>L3Y4H5</t>
  </si>
  <si>
    <t>L3Y4J9</t>
  </si>
  <si>
    <t>L3Y4K2</t>
  </si>
  <si>
    <t>L3Y4K4</t>
  </si>
  <si>
    <t>L3Y4K5</t>
  </si>
  <si>
    <t>L3Y4K6</t>
  </si>
  <si>
    <t>L3Y4K8</t>
  </si>
  <si>
    <t>L3Y4L3</t>
  </si>
  <si>
    <t>L3Y4L4</t>
  </si>
  <si>
    <t>L3Y4L8</t>
  </si>
  <si>
    <t>L3Y4L9</t>
  </si>
  <si>
    <t>L3Y4M9</t>
  </si>
  <si>
    <t>L3Y4N1</t>
  </si>
  <si>
    <t>L3Y4P2</t>
  </si>
  <si>
    <t>L3Y4P8</t>
  </si>
  <si>
    <t>L3Y4V9</t>
  </si>
  <si>
    <t>L3Y4Y1</t>
  </si>
  <si>
    <t>L3Y4Y7</t>
  </si>
  <si>
    <t>L3Y4Y9</t>
  </si>
  <si>
    <t>L3Y5G5</t>
  </si>
  <si>
    <t>L3Y5J8</t>
  </si>
  <si>
    <t>L3Y5L3</t>
  </si>
  <si>
    <t>L3Y5L5</t>
  </si>
  <si>
    <t>L3Y5M1</t>
  </si>
  <si>
    <t>L3Y5N9</t>
  </si>
  <si>
    <t>L3Y5V2</t>
  </si>
  <si>
    <t>L3Y5V7</t>
  </si>
  <si>
    <t>L3Y5W2</t>
  </si>
  <si>
    <t>L3Y5Z4</t>
  </si>
  <si>
    <t>L3Y6C5</t>
  </si>
  <si>
    <t>L3Y6C7</t>
  </si>
  <si>
    <t>L3Y6E1</t>
  </si>
  <si>
    <t>L3Y6E2</t>
  </si>
  <si>
    <t>L3Y6G4</t>
  </si>
  <si>
    <t>L3Y6K4</t>
  </si>
  <si>
    <t>L3Y6K5</t>
  </si>
  <si>
    <t>L3Y6K8</t>
  </si>
  <si>
    <t>L3Y6M3</t>
  </si>
  <si>
    <t>L3Y6M4</t>
  </si>
  <si>
    <t>L3Y6M5</t>
  </si>
  <si>
    <t>L3Y6M7</t>
  </si>
  <si>
    <t>L3Y6M8</t>
  </si>
  <si>
    <t>L3Y6N5</t>
  </si>
  <si>
    <t>L3Y6N6</t>
  </si>
  <si>
    <t>L3Y6P1</t>
  </si>
  <si>
    <t>L3Y6P3</t>
  </si>
  <si>
    <t>L3Y6P6</t>
  </si>
  <si>
    <t>L3Y7G5</t>
  </si>
  <si>
    <t>L3Y7G7</t>
  </si>
  <si>
    <t>L3Y7G8</t>
  </si>
  <si>
    <t>L3Y7J1</t>
  </si>
  <si>
    <t>L3Y7J2</t>
  </si>
  <si>
    <t>L3Y7J3</t>
  </si>
  <si>
    <t>L3Y7J5</t>
  </si>
  <si>
    <t>L3Y8C7</t>
  </si>
  <si>
    <t>L3Y8C8</t>
  </si>
  <si>
    <t>L3Y8E5</t>
  </si>
  <si>
    <t>L3Y8J2</t>
  </si>
  <si>
    <t>L3Y8J3</t>
  </si>
  <si>
    <t>L3Y8P3</t>
  </si>
  <si>
    <t>L3Y8T5</t>
  </si>
  <si>
    <t>L3Y8V7</t>
  </si>
  <si>
    <t>L3Y9B2</t>
  </si>
  <si>
    <t>L3Z0G2</t>
  </si>
  <si>
    <t>L3Z0G3</t>
  </si>
  <si>
    <t>L3Z0G4</t>
  </si>
  <si>
    <t>L3Z0G5</t>
  </si>
  <si>
    <t>L3Z0G6</t>
  </si>
  <si>
    <t>L3Z0G7</t>
  </si>
  <si>
    <t>L3Z0G8</t>
  </si>
  <si>
    <t>L3Z0G9</t>
  </si>
  <si>
    <t>L3Z0H1</t>
  </si>
  <si>
    <t>L3Z0H2</t>
  </si>
  <si>
    <t>L3Z0H4</t>
  </si>
  <si>
    <t>L3Z0H5</t>
  </si>
  <si>
    <t>L3Z0H6</t>
  </si>
  <si>
    <t>L3Z0H7</t>
  </si>
  <si>
    <t>L3Z0H8</t>
  </si>
  <si>
    <t>L3Z0H9</t>
  </si>
  <si>
    <t>L3Z0J7</t>
  </si>
  <si>
    <t>L3Z0J8</t>
  </si>
  <si>
    <t>L3Z0J9</t>
  </si>
  <si>
    <t>L3Z0K1</t>
  </si>
  <si>
    <t>L3Z0K6</t>
  </si>
  <si>
    <t>L3Z0K7</t>
  </si>
  <si>
    <t>L3Z0K8</t>
  </si>
  <si>
    <t>L3Z0K9</t>
  </si>
  <si>
    <t>L3Z0L1</t>
  </si>
  <si>
    <t>L3Z0L2</t>
  </si>
  <si>
    <t>L3Z0L3</t>
  </si>
  <si>
    <t>L3Z0L4</t>
  </si>
  <si>
    <t>L3Z0L5</t>
  </si>
  <si>
    <t>L3Z0M1</t>
  </si>
  <si>
    <t>L3Z0M2</t>
  </si>
  <si>
    <t>L3Z0M3</t>
  </si>
  <si>
    <t>L3Z0M5</t>
  </si>
  <si>
    <t>L3Z0M6</t>
  </si>
  <si>
    <t>L3Z0M7</t>
  </si>
  <si>
    <t>L3Z0M9</t>
  </si>
  <si>
    <t>L3Z0N2</t>
  </si>
  <si>
    <t>L3Z0N3</t>
  </si>
  <si>
    <t>L3Z0N4</t>
  </si>
  <si>
    <t>L3Z0N5</t>
  </si>
  <si>
    <t>L3Z0N6</t>
  </si>
  <si>
    <t>L3Z0N7</t>
  </si>
  <si>
    <t>L3Z1A6</t>
  </si>
  <si>
    <t>L3Z1W5</t>
  </si>
  <si>
    <t>L3Z1W6</t>
  </si>
  <si>
    <t>L3Z1W7</t>
  </si>
  <si>
    <t>L3Z1W8</t>
  </si>
  <si>
    <t>L3Z1X2</t>
  </si>
  <si>
    <t>L3Z1X4</t>
  </si>
  <si>
    <t>L3Z1X5</t>
  </si>
  <si>
    <t>L3Z1X6</t>
  </si>
  <si>
    <t>L3Z1X7</t>
  </si>
  <si>
    <t>L3Z1X8</t>
  </si>
  <si>
    <t>L3Z1X9</t>
  </si>
  <si>
    <t>L3Z1Y1</t>
  </si>
  <si>
    <t>L3Z1Y3</t>
  </si>
  <si>
    <t>L3Z1Y6</t>
  </si>
  <si>
    <t>L3Z1Y8</t>
  </si>
  <si>
    <t>L3Z2A2</t>
  </si>
  <si>
    <t>L3Z2A3</t>
  </si>
  <si>
    <t>L3Z2A5</t>
  </si>
  <si>
    <t>L3Z2A6</t>
  </si>
  <si>
    <t>L3Z2A7</t>
  </si>
  <si>
    <t>L3Z2A8</t>
  </si>
  <si>
    <t>L3Z2A9</t>
  </si>
  <si>
    <t>L3Z2B1</t>
  </si>
  <si>
    <t>L3Z2B2</t>
  </si>
  <si>
    <t>L3Z2B3</t>
  </si>
  <si>
    <t>L3Z2B4</t>
  </si>
  <si>
    <t>L3Z2B5</t>
  </si>
  <si>
    <t>L3Z2B6</t>
  </si>
  <si>
    <t>L3Z2B7</t>
  </si>
  <si>
    <t>L3Z2B8</t>
  </si>
  <si>
    <t>L3Z2B9</t>
  </si>
  <si>
    <t>L3Z2C1</t>
  </si>
  <si>
    <t>L3Z2C4</t>
  </si>
  <si>
    <t>L3Z2C8</t>
  </si>
  <si>
    <t>L3Z2C9</t>
  </si>
  <si>
    <t>L3Z2E5</t>
  </si>
  <si>
    <t>L3Z2E8</t>
  </si>
  <si>
    <t>L3Z2E9</t>
  </si>
  <si>
    <t>L3Z2G1</t>
  </si>
  <si>
    <t>L3Z2G2</t>
  </si>
  <si>
    <t>L3Z2G3</t>
  </si>
  <si>
    <t>L3Z2G4</t>
  </si>
  <si>
    <t>L3Z2S3</t>
  </si>
  <si>
    <t>L3Z2S5</t>
  </si>
  <si>
    <t>L3Z2S6</t>
  </si>
  <si>
    <t>L3Z2S7</t>
  </si>
  <si>
    <t>L3Z2S8</t>
  </si>
  <si>
    <t>L3Z2S9</t>
  </si>
  <si>
    <t>L3Z2Y5</t>
  </si>
  <si>
    <t>L3Z3C5</t>
  </si>
  <si>
    <t>L3Z3G5</t>
  </si>
  <si>
    <t>L3Z3G6</t>
  </si>
  <si>
    <t>L3Z3G7</t>
  </si>
  <si>
    <t>L3Z3G9</t>
  </si>
  <si>
    <t>L3Z3H1</t>
  </si>
  <si>
    <t>L3Z3H2</t>
  </si>
  <si>
    <t>L3Z3H3</t>
  </si>
  <si>
    <t>L3Z3H4</t>
  </si>
  <si>
    <t>L4B1A7</t>
  </si>
  <si>
    <t>L4B1B2</t>
  </si>
  <si>
    <t>L4B1J1</t>
  </si>
  <si>
    <t>L4B2N7</t>
  </si>
  <si>
    <t>L4B3K2</t>
  </si>
  <si>
    <t>L4B3P2</t>
  </si>
  <si>
    <t>L4B3X8</t>
  </si>
  <si>
    <t>L4B3Z4</t>
  </si>
  <si>
    <t>L4G0A2</t>
  </si>
  <si>
    <t>L4G0A4</t>
  </si>
  <si>
    <t>L4G0A5</t>
  </si>
  <si>
    <t>L4G0C9</t>
  </si>
  <si>
    <t>L4G0E2</t>
  </si>
  <si>
    <t>L4G0E3</t>
  </si>
  <si>
    <t>L4G0E4</t>
  </si>
  <si>
    <t>L4G0K3</t>
  </si>
  <si>
    <t>L4G0N1</t>
  </si>
  <si>
    <t>L4G0N2</t>
  </si>
  <si>
    <t>L4G0R3</t>
  </si>
  <si>
    <t>L4G0R4</t>
  </si>
  <si>
    <t>L4G1G1</t>
  </si>
  <si>
    <t>L4G1G2</t>
  </si>
  <si>
    <t>L4G1G3</t>
  </si>
  <si>
    <t>L4G1J3</t>
  </si>
  <si>
    <t>L4G1J4</t>
  </si>
  <si>
    <t>L4G1J5</t>
  </si>
  <si>
    <t>L4G1K1</t>
  </si>
  <si>
    <t>L4G1K2</t>
  </si>
  <si>
    <t>L4G1K3</t>
  </si>
  <si>
    <t>L4G1X3</t>
  </si>
  <si>
    <t>L4G1X6</t>
  </si>
  <si>
    <t>L4G1X7</t>
  </si>
  <si>
    <t>L4G1X8</t>
  </si>
  <si>
    <t>L4G3G9</t>
  </si>
  <si>
    <t>L4G3V1</t>
  </si>
  <si>
    <t>L4G3V2</t>
  </si>
  <si>
    <t>L4G3V5</t>
  </si>
  <si>
    <t>L4G3V8</t>
  </si>
  <si>
    <t>L4G3V9</t>
  </si>
  <si>
    <t>L4G3W1</t>
  </si>
  <si>
    <t>L4G3W2</t>
  </si>
  <si>
    <t>L4G3Y5</t>
  </si>
  <si>
    <t>L4G4C2</t>
  </si>
  <si>
    <t>L4G4C3</t>
  </si>
  <si>
    <t>L4G4C4</t>
  </si>
  <si>
    <t>L4G6C3</t>
  </si>
  <si>
    <t>L4G6C8</t>
  </si>
  <si>
    <t>L4G6H6</t>
  </si>
  <si>
    <t>L4G6J9</t>
  </si>
  <si>
    <t>L4G6K9</t>
  </si>
  <si>
    <t>L4G6V5</t>
  </si>
  <si>
    <t>L4G6V7</t>
  </si>
  <si>
    <t>L4G6V8</t>
  </si>
  <si>
    <t>L4G6W1</t>
  </si>
  <si>
    <t>L4G6W2</t>
  </si>
  <si>
    <t>L4G6W3</t>
  </si>
  <si>
    <t>L4G6W9</t>
  </si>
  <si>
    <t>L4G6X5</t>
  </si>
  <si>
    <t>L4G6X7</t>
  </si>
  <si>
    <t>L4G6Y2</t>
  </si>
  <si>
    <t>L4G6Y3</t>
  </si>
  <si>
    <t>L4G6Y4</t>
  </si>
  <si>
    <t>L4G6Y5</t>
  </si>
  <si>
    <t>L4G6Y6</t>
  </si>
  <si>
    <t>L4G6Y9</t>
  </si>
  <si>
    <t>L4G6Z4</t>
  </si>
  <si>
    <t>L4G6Z5</t>
  </si>
  <si>
    <t>L4G6Z6</t>
  </si>
  <si>
    <t>L4G7B2</t>
  </si>
  <si>
    <t>L4G7B3</t>
  </si>
  <si>
    <t>L4G7E1</t>
  </si>
  <si>
    <t>L4G7E2</t>
  </si>
  <si>
    <t>L4G7E3</t>
  </si>
  <si>
    <t>L4G7E4</t>
  </si>
  <si>
    <t>L4G7H2</t>
  </si>
  <si>
    <t>L4G7H3</t>
  </si>
  <si>
    <t>L4G7H4</t>
  </si>
  <si>
    <t>L4G7H5</t>
  </si>
  <si>
    <t>L4G7H6</t>
  </si>
  <si>
    <t>L4G7H7</t>
  </si>
  <si>
    <t>L4G7H9</t>
  </si>
  <si>
    <t>L4G7J1</t>
  </si>
  <si>
    <t>L4G7J2</t>
  </si>
  <si>
    <t>L4G7J3</t>
  </si>
  <si>
    <t>L4G7J4</t>
  </si>
  <si>
    <t>L4G7J5</t>
  </si>
  <si>
    <t>L4G7J6</t>
  </si>
  <si>
    <t>L4G7J7</t>
  </si>
  <si>
    <t>L4G7J8</t>
  </si>
  <si>
    <t>L4G7K4</t>
  </si>
  <si>
    <t>L4G7K5</t>
  </si>
  <si>
    <t>L4G7K6</t>
  </si>
  <si>
    <t>L4G7K7</t>
  </si>
  <si>
    <t>L4G7K8</t>
  </si>
  <si>
    <t>L4G7K9</t>
  </si>
  <si>
    <t>L4G7L4</t>
  </si>
  <si>
    <t>L4G7M5</t>
  </si>
  <si>
    <t>L4G7M6</t>
  </si>
  <si>
    <t>L4G7M7</t>
  </si>
  <si>
    <t>L4G7M8</t>
  </si>
  <si>
    <t>L4G7M9</t>
  </si>
  <si>
    <t>L4G7N2</t>
  </si>
  <si>
    <t>L4G7N3</t>
  </si>
  <si>
    <t>L4G7N4</t>
  </si>
  <si>
    <t>L4G7N6</t>
  </si>
  <si>
    <t>L4G7N7</t>
  </si>
  <si>
    <t>L4G7N8</t>
  </si>
  <si>
    <t>L4G7N9</t>
  </si>
  <si>
    <t>L4G7P1</t>
  </si>
  <si>
    <t>L4G7P3</t>
  </si>
  <si>
    <t>L4G7P4</t>
  </si>
  <si>
    <t>L4G7P5</t>
  </si>
  <si>
    <t>L4G7P6</t>
  </si>
  <si>
    <t>L4G7P7</t>
  </si>
  <si>
    <t>L4G7P8</t>
  </si>
  <si>
    <t>L4G7P9</t>
  </si>
  <si>
    <t>L4G7R1</t>
  </si>
  <si>
    <t>L4G7R2</t>
  </si>
  <si>
    <t>L4G7R3</t>
  </si>
  <si>
    <t>L4G7R4</t>
  </si>
  <si>
    <t>L4G7R6</t>
  </si>
  <si>
    <t>L4G7R7</t>
  </si>
  <si>
    <t>L4G7R8</t>
  </si>
  <si>
    <t>L4G7R9</t>
  </si>
  <si>
    <t>L4G7S1</t>
  </si>
  <si>
    <t>L4G7S2</t>
  </si>
  <si>
    <t>L4G7S3</t>
  </si>
  <si>
    <t>L4G7S4</t>
  </si>
  <si>
    <t>L4G7S5</t>
  </si>
  <si>
    <t>L4G7S6</t>
  </si>
  <si>
    <t>L4G7S7</t>
  </si>
  <si>
    <t>L4G7X9</t>
  </si>
  <si>
    <t>L4G7Y1</t>
  </si>
  <si>
    <t>L4G7Y3</t>
  </si>
  <si>
    <t>L4G7Z5</t>
  </si>
  <si>
    <t>L4G7Z9</t>
  </si>
  <si>
    <t>L4G8A2</t>
  </si>
  <si>
    <t>L4G8A3</t>
  </si>
  <si>
    <t>L4H0A3</t>
  </si>
  <si>
    <t>L4H0A4</t>
  </si>
  <si>
    <t>L4H0A5</t>
  </si>
  <si>
    <t>L4H0A6</t>
  </si>
  <si>
    <t>L4H0A7</t>
  </si>
  <si>
    <t>L4H0A8</t>
  </si>
  <si>
    <t>L4H0B1</t>
  </si>
  <si>
    <t>L4H0H1</t>
  </si>
  <si>
    <t>L4H0J2</t>
  </si>
  <si>
    <t>L4H0K7</t>
  </si>
  <si>
    <t>L4H0K8</t>
  </si>
  <si>
    <t>L4H0K9</t>
  </si>
  <si>
    <t>L4H0L1</t>
  </si>
  <si>
    <t>L4H0L2</t>
  </si>
  <si>
    <t>L4H0L6</t>
  </si>
  <si>
    <t>L4H0P5</t>
  </si>
  <si>
    <t>L4H0P6</t>
  </si>
  <si>
    <t>L4H0P8</t>
  </si>
  <si>
    <t>L4H0R1</t>
  </si>
  <si>
    <t>L4H0R2</t>
  </si>
  <si>
    <t>L4H0R3</t>
  </si>
  <si>
    <t>L4H0R4</t>
  </si>
  <si>
    <t>L4H0R5</t>
  </si>
  <si>
    <t>L4H0R6</t>
  </si>
  <si>
    <t>L4H0R9</t>
  </si>
  <si>
    <t>L4H0S1</t>
  </si>
  <si>
    <t>L4H0S2</t>
  </si>
  <si>
    <t>L4H0S3</t>
  </si>
  <si>
    <t>L4H0S4</t>
  </si>
  <si>
    <t>L4H0S5</t>
  </si>
  <si>
    <t>L4H0S6</t>
  </si>
  <si>
    <t>L4H0S7</t>
  </si>
  <si>
    <t>L4H0S8</t>
  </si>
  <si>
    <t>L4H0S9</t>
  </si>
  <si>
    <t>L4H0T2</t>
  </si>
  <si>
    <t>L4H0W6</t>
  </si>
  <si>
    <t>L4H0Z3</t>
  </si>
  <si>
    <t>L4H1B1</t>
  </si>
  <si>
    <t>L4H1B4</t>
  </si>
  <si>
    <t>L4H1B5</t>
  </si>
  <si>
    <t>L4H1E3</t>
  </si>
  <si>
    <t>L4H1G9</t>
  </si>
  <si>
    <t>L4H1H1</t>
  </si>
  <si>
    <t>L4H1H8</t>
  </si>
  <si>
    <t>L4H1H9</t>
  </si>
  <si>
    <t>L4H1J1</t>
  </si>
  <si>
    <t>L4H1J2</t>
  </si>
  <si>
    <t>L4H1J3</t>
  </si>
  <si>
    <t>L4H1J5</t>
  </si>
  <si>
    <t>L4H1J6</t>
  </si>
  <si>
    <t>L4H1J7</t>
  </si>
  <si>
    <t>L4H1J8</t>
  </si>
  <si>
    <t>L4H1J9</t>
  </si>
  <si>
    <t>L4H1K1</t>
  </si>
  <si>
    <t>L4H1K4</t>
  </si>
  <si>
    <t>L4H1X9</t>
  </si>
  <si>
    <t>L4H2Y7</t>
  </si>
  <si>
    <t>L4H2Z6</t>
  </si>
  <si>
    <t>L4H3B5</t>
  </si>
  <si>
    <t>L4H3C3</t>
  </si>
  <si>
    <t>L4H3C5</t>
  </si>
  <si>
    <t>L4H3G7</t>
  </si>
  <si>
    <t>L4H3G9</t>
  </si>
  <si>
    <t>L4H3H1</t>
  </si>
  <si>
    <t>L4H3H9</t>
  </si>
  <si>
    <t>L4H3M1</t>
  </si>
  <si>
    <t>L4H3M6</t>
  </si>
  <si>
    <t>L4H3M8</t>
  </si>
  <si>
    <t>L4H3M9</t>
  </si>
  <si>
    <t>L4H3N2</t>
  </si>
  <si>
    <t>L4H3R6</t>
  </si>
  <si>
    <t>L4H3T3</t>
  </si>
  <si>
    <t>L4J1E9</t>
  </si>
  <si>
    <t>L4J1G4</t>
  </si>
  <si>
    <t>L4J1G6</t>
  </si>
  <si>
    <t>L4J1G7</t>
  </si>
  <si>
    <t>L4J1G8</t>
  </si>
  <si>
    <t>L4J1H2</t>
  </si>
  <si>
    <t>L4J1H3</t>
  </si>
  <si>
    <t>L4J1H4</t>
  </si>
  <si>
    <t>L4J1H5</t>
  </si>
  <si>
    <t>L4J1H6</t>
  </si>
  <si>
    <t>L4J1H7</t>
  </si>
  <si>
    <t>L4J1H9</t>
  </si>
  <si>
    <t>L4J1J3</t>
  </si>
  <si>
    <t>L4J1J4</t>
  </si>
  <si>
    <t>L4J1J5</t>
  </si>
  <si>
    <t>L4J1J6</t>
  </si>
  <si>
    <t>L4J1J7</t>
  </si>
  <si>
    <t>L4J1J8</t>
  </si>
  <si>
    <t>L4J1K2</t>
  </si>
  <si>
    <t>L4J1K3</t>
  </si>
  <si>
    <t>L4J1K9</t>
  </si>
  <si>
    <t>L4J1L2</t>
  </si>
  <si>
    <t>L4J1L3</t>
  </si>
  <si>
    <t>L4J1L5</t>
  </si>
  <si>
    <t>L4J1L8</t>
  </si>
  <si>
    <t>L4J1V5</t>
  </si>
  <si>
    <t>L4J1V6</t>
  </si>
  <si>
    <t>L4J1W3</t>
  </si>
  <si>
    <t>L4J1W4</t>
  </si>
  <si>
    <t>L4J1W5</t>
  </si>
  <si>
    <t>L4J1W6</t>
  </si>
  <si>
    <t>L4J1Y2</t>
  </si>
  <si>
    <t>L4J1Y3</t>
  </si>
  <si>
    <t>L4J1Z3</t>
  </si>
  <si>
    <t>L4J1Z4</t>
  </si>
  <si>
    <t>L4J1Z6</t>
  </si>
  <si>
    <t>L4J2A1</t>
  </si>
  <si>
    <t>L4J2A2</t>
  </si>
  <si>
    <t>L4J2A3</t>
  </si>
  <si>
    <t>L4J2A4</t>
  </si>
  <si>
    <t>L4J2B6</t>
  </si>
  <si>
    <t>L4J2B7</t>
  </si>
  <si>
    <t>L4J2B8</t>
  </si>
  <si>
    <t>L4J2B9</t>
  </si>
  <si>
    <t>L4J2E9</t>
  </si>
  <si>
    <t>L4J2G1</t>
  </si>
  <si>
    <t>L4J2S4</t>
  </si>
  <si>
    <t>L4J2S9</t>
  </si>
  <si>
    <t>L4J2T1</t>
  </si>
  <si>
    <t>L4J2T2</t>
  </si>
  <si>
    <t>L4J2T3</t>
  </si>
  <si>
    <t>L4J2V9</t>
  </si>
  <si>
    <t>L4J2W6</t>
  </si>
  <si>
    <t>L4J2W8</t>
  </si>
  <si>
    <t>L4J2X1</t>
  </si>
  <si>
    <t>L4J2X6</t>
  </si>
  <si>
    <t>L4J2X8</t>
  </si>
  <si>
    <t>L4J2Z2</t>
  </si>
  <si>
    <t>L4J2Z3</t>
  </si>
  <si>
    <t>L4J2Z7</t>
  </si>
  <si>
    <t>L4J2Z8</t>
  </si>
  <si>
    <t>L4J3M7</t>
  </si>
  <si>
    <t>L4J3V4</t>
  </si>
  <si>
    <t>L4J3V5</t>
  </si>
  <si>
    <t>L4J4R3</t>
  </si>
  <si>
    <t>L4J4R6</t>
  </si>
  <si>
    <t>L4J4R8</t>
  </si>
  <si>
    <t>L4J4S7</t>
  </si>
  <si>
    <t>L4J5W4</t>
  </si>
  <si>
    <t>L4J5W9</t>
  </si>
  <si>
    <t>L4J5Y2</t>
  </si>
  <si>
    <t>L4J5Y7</t>
  </si>
  <si>
    <t>L4J5Y9</t>
  </si>
  <si>
    <t>L4J5Z1</t>
  </si>
  <si>
    <t>L4J5Z2</t>
  </si>
  <si>
    <t>L4J5Z3</t>
  </si>
  <si>
    <t>L4J5Z4</t>
  </si>
  <si>
    <t>L4J5Z5</t>
  </si>
  <si>
    <t>L4J5Z6</t>
  </si>
  <si>
    <t>L4J5Z7</t>
  </si>
  <si>
    <t>L4J6S1</t>
  </si>
  <si>
    <t>L4J6S2</t>
  </si>
  <si>
    <t>L4J6S5</t>
  </si>
  <si>
    <t>L4J6W6</t>
  </si>
  <si>
    <t>L4J6X7</t>
  </si>
  <si>
    <t>L4J6Z6</t>
  </si>
  <si>
    <t>L4J6Z7</t>
  </si>
  <si>
    <t>L4J7R3</t>
  </si>
  <si>
    <t>L4J7Z7</t>
  </si>
  <si>
    <t>L4J8C5</t>
  </si>
  <si>
    <t>L4J8C6</t>
  </si>
  <si>
    <t>L4J8G9</t>
  </si>
  <si>
    <t>L4J8K5</t>
  </si>
  <si>
    <t>L4J8K6</t>
  </si>
  <si>
    <t>L4J8K7</t>
  </si>
  <si>
    <t>L4J8K9</t>
  </si>
  <si>
    <t>L4J8L1</t>
  </si>
  <si>
    <t>L4J8L4</t>
  </si>
  <si>
    <t>L4K1K4</t>
  </si>
  <si>
    <t>L4K1M2</t>
  </si>
  <si>
    <t>L4K1M3</t>
  </si>
  <si>
    <t>L4K1S8</t>
  </si>
  <si>
    <t>L4K1T4</t>
  </si>
  <si>
    <t>L4K1T5</t>
  </si>
  <si>
    <t>L4K1V1</t>
  </si>
  <si>
    <t>L4K1V2</t>
  </si>
  <si>
    <t>L4K1V3</t>
  </si>
  <si>
    <t>L4K2C2</t>
  </si>
  <si>
    <t>L4K2C3</t>
  </si>
  <si>
    <t>L4K2J1</t>
  </si>
  <si>
    <t>L4K2K5</t>
  </si>
  <si>
    <t>L4K2L4</t>
  </si>
  <si>
    <t>L4K3G2</t>
  </si>
  <si>
    <t>L4K3G3</t>
  </si>
  <si>
    <t>L4K3G4</t>
  </si>
  <si>
    <t>L4K3G5</t>
  </si>
  <si>
    <t>L4K3G6</t>
  </si>
  <si>
    <t>L4K3G7</t>
  </si>
  <si>
    <t>L4K3G8</t>
  </si>
  <si>
    <t>L4K3G9</t>
  </si>
  <si>
    <t>L4K3H1</t>
  </si>
  <si>
    <t>L4K3H2</t>
  </si>
  <si>
    <t>L4K3H3</t>
  </si>
  <si>
    <t>L4K3H4</t>
  </si>
  <si>
    <t>L4K3H5</t>
  </si>
  <si>
    <t>L4K3H6</t>
  </si>
  <si>
    <t>L4K3H7</t>
  </si>
  <si>
    <t>L4K3H8</t>
  </si>
  <si>
    <t>L4K3H9</t>
  </si>
  <si>
    <t>L4K3J1</t>
  </si>
  <si>
    <t>L4K3J2</t>
  </si>
  <si>
    <t>L4K3J4</t>
  </si>
  <si>
    <t>L4K3J5</t>
  </si>
  <si>
    <t>L4K3J8</t>
  </si>
  <si>
    <t>L4K3K1</t>
  </si>
  <si>
    <t>L4K3K2</t>
  </si>
  <si>
    <t>L4K3K3</t>
  </si>
  <si>
    <t>L4K3K5</t>
  </si>
  <si>
    <t>L4K3K6</t>
  </si>
  <si>
    <t>L4K3K8</t>
  </si>
  <si>
    <t>L4K3K9</t>
  </si>
  <si>
    <t>L4K3L2</t>
  </si>
  <si>
    <t>L4L0C2</t>
  </si>
  <si>
    <t>L4L0C6</t>
  </si>
  <si>
    <t>L4L0C7</t>
  </si>
  <si>
    <t>L4L0C8</t>
  </si>
  <si>
    <t>L4L0C9</t>
  </si>
  <si>
    <t>L4L0E1</t>
  </si>
  <si>
    <t>L4L1A5</t>
  </si>
  <si>
    <t>L4L1A7</t>
  </si>
  <si>
    <t>L4L1B8</t>
  </si>
  <si>
    <t>L4L1B9</t>
  </si>
  <si>
    <t>L4L1J1</t>
  </si>
  <si>
    <t>L4L1J2</t>
  </si>
  <si>
    <t>L4L1J4</t>
  </si>
  <si>
    <t>L4L1J6</t>
  </si>
  <si>
    <t>L4L1J7</t>
  </si>
  <si>
    <t>L4L1K6</t>
  </si>
  <si>
    <t>L4L1K7</t>
  </si>
  <si>
    <t>L4L1K8</t>
  </si>
  <si>
    <t>L4L1L2</t>
  </si>
  <si>
    <t>L4L1L3</t>
  </si>
  <si>
    <t>L4L1L4</t>
  </si>
  <si>
    <t>L4L1P6</t>
  </si>
  <si>
    <t>L4L1P8</t>
  </si>
  <si>
    <t>L4L1R1</t>
  </si>
  <si>
    <t>L4L1S4</t>
  </si>
  <si>
    <t>L4L1S5</t>
  </si>
  <si>
    <t>L4L1S9</t>
  </si>
  <si>
    <t>L4L1T1</t>
  </si>
  <si>
    <t>L4L1T7</t>
  </si>
  <si>
    <t>L4L1T9</t>
  </si>
  <si>
    <t>L4L1V8</t>
  </si>
  <si>
    <t>L4L1V9</t>
  </si>
  <si>
    <t>L4L1W1</t>
  </si>
  <si>
    <t>L4L1W2</t>
  </si>
  <si>
    <t>L4L1W3</t>
  </si>
  <si>
    <t>L4L1W4</t>
  </si>
  <si>
    <t>L4L1W5</t>
  </si>
  <si>
    <t>L4L1Y3</t>
  </si>
  <si>
    <t>L4L1Z1</t>
  </si>
  <si>
    <t>L4L1Z4</t>
  </si>
  <si>
    <t>L4L1Z6</t>
  </si>
  <si>
    <t>L4L1Z7</t>
  </si>
  <si>
    <t>L4L1Z8</t>
  </si>
  <si>
    <t>L4L2A9</t>
  </si>
  <si>
    <t>L4L2B1</t>
  </si>
  <si>
    <t>L4L2B2</t>
  </si>
  <si>
    <t>L4L2B4</t>
  </si>
  <si>
    <t>L4L2C4</t>
  </si>
  <si>
    <t>L4L2E5</t>
  </si>
  <si>
    <t>L4L2E7</t>
  </si>
  <si>
    <t>L4L2E9</t>
  </si>
  <si>
    <t>L4L2H3</t>
  </si>
  <si>
    <t>L4L2H4</t>
  </si>
  <si>
    <t>L4L2H5</t>
  </si>
  <si>
    <t>L4L2H8</t>
  </si>
  <si>
    <t>L4L2H9</t>
  </si>
  <si>
    <t>L4L2J1</t>
  </si>
  <si>
    <t>L4L2J2</t>
  </si>
  <si>
    <t>L4L2J5</t>
  </si>
  <si>
    <t>L4L2J6</t>
  </si>
  <si>
    <t>L4L2L2</t>
  </si>
  <si>
    <t>L4L2L3</t>
  </si>
  <si>
    <t>L4L2L4</t>
  </si>
  <si>
    <t>L4L2L5</t>
  </si>
  <si>
    <t>L4L2L6</t>
  </si>
  <si>
    <t>L4L2N1</t>
  </si>
  <si>
    <t>L4L2N2</t>
  </si>
  <si>
    <t>L4L2N3</t>
  </si>
  <si>
    <t>L4L2P2</t>
  </si>
  <si>
    <t>L4L2P3</t>
  </si>
  <si>
    <t>L4L2P4</t>
  </si>
  <si>
    <t>L4L2R2</t>
  </si>
  <si>
    <t>L4L2R8</t>
  </si>
  <si>
    <t>L4L2S1</t>
  </si>
  <si>
    <t>L4L2S2</t>
  </si>
  <si>
    <t>L4L2S4</t>
  </si>
  <si>
    <t>L4L2S6</t>
  </si>
  <si>
    <t>L4L2S9</t>
  </si>
  <si>
    <t>L4L2T1</t>
  </si>
  <si>
    <t>L4L2T2</t>
  </si>
  <si>
    <t>L4L2V2</t>
  </si>
  <si>
    <t>L4L2V3</t>
  </si>
  <si>
    <t>L4L2X1</t>
  </si>
  <si>
    <t>L4L2X3</t>
  </si>
  <si>
    <t>L4L2Z3</t>
  </si>
  <si>
    <t>L4L3J1</t>
  </si>
  <si>
    <t>L4L3J4</t>
  </si>
  <si>
    <t>L4L3J5</t>
  </si>
  <si>
    <t>L4L3J6</t>
  </si>
  <si>
    <t>L4L3K4</t>
  </si>
  <si>
    <t>L4L3K5</t>
  </si>
  <si>
    <t>L4L3K9</t>
  </si>
  <si>
    <t>L4L3L1</t>
  </si>
  <si>
    <t>L4L3L2</t>
  </si>
  <si>
    <t>L4L3L3</t>
  </si>
  <si>
    <t>L4L3L5</t>
  </si>
  <si>
    <t>L4L3P1</t>
  </si>
  <si>
    <t>L4L3P3</t>
  </si>
  <si>
    <t>L4L3P4</t>
  </si>
  <si>
    <t>L4L3P7</t>
  </si>
  <si>
    <t>L4L3S1</t>
  </si>
  <si>
    <t>L4L3S2</t>
  </si>
  <si>
    <t>L4L3S4</t>
  </si>
  <si>
    <t>L4L3S5</t>
  </si>
  <si>
    <t>L4L3S6</t>
  </si>
  <si>
    <t>L4L3S7</t>
  </si>
  <si>
    <t>L4L3Z1</t>
  </si>
  <si>
    <t>L4L3Z4</t>
  </si>
  <si>
    <t>L4L4A3</t>
  </si>
  <si>
    <t>L4L4G5</t>
  </si>
  <si>
    <t>L4L4G7</t>
  </si>
  <si>
    <t>L4L4G8</t>
  </si>
  <si>
    <t>L4L4H2</t>
  </si>
  <si>
    <t>L4L4L3</t>
  </si>
  <si>
    <t>L4L4L4</t>
  </si>
  <si>
    <t>L4L4T5</t>
  </si>
  <si>
    <t>L4L4Y8</t>
  </si>
  <si>
    <t>L4L4Y9</t>
  </si>
  <si>
    <t>L4L7B4</t>
  </si>
  <si>
    <t>L4L7B5</t>
  </si>
  <si>
    <t>L4L7B6</t>
  </si>
  <si>
    <t>L4L7B7</t>
  </si>
  <si>
    <t>L4L7C7</t>
  </si>
  <si>
    <t>L4L7C8</t>
  </si>
  <si>
    <t>L4L7C9</t>
  </si>
  <si>
    <t>L4L7E1</t>
  </si>
  <si>
    <t>L4L7E2</t>
  </si>
  <si>
    <t>L4L7E3</t>
  </si>
  <si>
    <t>L4L7E4</t>
  </si>
  <si>
    <t>L4L7E5</t>
  </si>
  <si>
    <t>L4L7E6</t>
  </si>
  <si>
    <t>L4L7E7</t>
  </si>
  <si>
    <t>L4L7E9</t>
  </si>
  <si>
    <t>L4L7G1</t>
  </si>
  <si>
    <t>L4L7G2</t>
  </si>
  <si>
    <t>L4L7G3</t>
  </si>
  <si>
    <t>L4L7H2</t>
  </si>
  <si>
    <t>L4L7H5</t>
  </si>
  <si>
    <t>L4L7H7</t>
  </si>
  <si>
    <t>L4L7H8</t>
  </si>
  <si>
    <t>L4L7X7</t>
  </si>
  <si>
    <t>L4L8G8</t>
  </si>
  <si>
    <t>L4L8L6</t>
  </si>
  <si>
    <t>L4L8L7</t>
  </si>
  <si>
    <t>L4L8L8</t>
  </si>
  <si>
    <t>L4L8L9</t>
  </si>
  <si>
    <t>L4L8M1</t>
  </si>
  <si>
    <t>L4L8M3</t>
  </si>
  <si>
    <t>L4L8M5</t>
  </si>
  <si>
    <t>L4L8M6</t>
  </si>
  <si>
    <t>L4L8M7</t>
  </si>
  <si>
    <t>L4L8M8</t>
  </si>
  <si>
    <t>L4L8N1</t>
  </si>
  <si>
    <t>L4L8N2</t>
  </si>
  <si>
    <t>L4L8N5</t>
  </si>
  <si>
    <t>L4L8N8</t>
  </si>
  <si>
    <t>L4L8P3</t>
  </si>
  <si>
    <t>L4L8P8</t>
  </si>
  <si>
    <t>L4L8P9</t>
  </si>
  <si>
    <t>L4L8R3</t>
  </si>
  <si>
    <t>L4L8S7</t>
  </si>
  <si>
    <t>L4L8S8</t>
  </si>
  <si>
    <t>L4L8S9</t>
  </si>
  <si>
    <t>L4L8T3</t>
  </si>
  <si>
    <t>L4L8T5</t>
  </si>
  <si>
    <t>L4L8V3</t>
  </si>
  <si>
    <t>L4L8V5</t>
  </si>
  <si>
    <t>L4L8V8</t>
  </si>
  <si>
    <t>L4L8W3</t>
  </si>
  <si>
    <t>L4L8Y1</t>
  </si>
  <si>
    <t>L4L8Y2</t>
  </si>
  <si>
    <t>L4L8Y3</t>
  </si>
  <si>
    <t>L4L8Z6</t>
  </si>
  <si>
    <t>L4L8Z7</t>
  </si>
  <si>
    <t>L4L9E2</t>
  </si>
  <si>
    <t>L4L9E3</t>
  </si>
  <si>
    <t>L4L9G5</t>
  </si>
  <si>
    <t>L4L9G6</t>
  </si>
  <si>
    <t>L4L9J3</t>
  </si>
  <si>
    <t>L4L9K9</t>
  </si>
  <si>
    <t>L4L9L4</t>
  </si>
  <si>
    <t>L4L9L5</t>
  </si>
  <si>
    <t>L4L9P2</t>
  </si>
  <si>
    <t>L4L9P3</t>
  </si>
  <si>
    <t>L4L9P4</t>
  </si>
  <si>
    <t>L4L9P5</t>
  </si>
  <si>
    <t>L4L9P6</t>
  </si>
  <si>
    <t>L4L9P7</t>
  </si>
  <si>
    <t>L4L9P8</t>
  </si>
  <si>
    <t>L4L9P9</t>
  </si>
  <si>
    <t>L4L9R1</t>
  </si>
  <si>
    <t>L4L9S3</t>
  </si>
  <si>
    <t>L4L9S4</t>
  </si>
  <si>
    <t>L4L9S7</t>
  </si>
  <si>
    <t>L4L9T3</t>
  </si>
  <si>
    <t>L4L9T4</t>
  </si>
  <si>
    <t>L4M1B6</t>
  </si>
  <si>
    <t>L4M1B8</t>
  </si>
  <si>
    <t>L4M1C1</t>
  </si>
  <si>
    <t>L4M1J7</t>
  </si>
  <si>
    <t>L4M1J8</t>
  </si>
  <si>
    <t>L4M1M7</t>
  </si>
  <si>
    <t>L4M1M9</t>
  </si>
  <si>
    <t>L4M3S9</t>
  </si>
  <si>
    <t>L4M3Y2</t>
  </si>
  <si>
    <t>L4M4Y7</t>
  </si>
  <si>
    <t>L4M6K7</t>
  </si>
  <si>
    <t>L4P0A1</t>
  </si>
  <si>
    <t>L4P0A2</t>
  </si>
  <si>
    <t>L4P0A3</t>
  </si>
  <si>
    <t>L4P0A4</t>
  </si>
  <si>
    <t>L4P0A5</t>
  </si>
  <si>
    <t>L4P0A7</t>
  </si>
  <si>
    <t>L4P0A9</t>
  </si>
  <si>
    <t>L4P0E5</t>
  </si>
  <si>
    <t>L4P1A3</t>
  </si>
  <si>
    <t>L4P1A4</t>
  </si>
  <si>
    <t>L4P1A7</t>
  </si>
  <si>
    <t>L4P1A8</t>
  </si>
  <si>
    <t>L4P1J9</t>
  </si>
  <si>
    <t>L4P1K2</t>
  </si>
  <si>
    <t>L4P1K3</t>
  </si>
  <si>
    <t>L4P1L3</t>
  </si>
  <si>
    <t>L4P1L4</t>
  </si>
  <si>
    <t>L4P1L5</t>
  </si>
  <si>
    <t>L4P1L6</t>
  </si>
  <si>
    <t>L4P1L7</t>
  </si>
  <si>
    <t>L4P1L8</t>
  </si>
  <si>
    <t>L4P1L9</t>
  </si>
  <si>
    <t>L4P1M1</t>
  </si>
  <si>
    <t>L4P1M2</t>
  </si>
  <si>
    <t>L4P1M3</t>
  </si>
  <si>
    <t>L4P1M4</t>
  </si>
  <si>
    <t>L4P1M5</t>
  </si>
  <si>
    <t>L4P1M7</t>
  </si>
  <si>
    <t>L4P1M8</t>
  </si>
  <si>
    <t>L4P1M9</t>
  </si>
  <si>
    <t>L4P1N1</t>
  </si>
  <si>
    <t>L4P1V4</t>
  </si>
  <si>
    <t>L4P1V5</t>
  </si>
  <si>
    <t>L4P1V6</t>
  </si>
  <si>
    <t>L4P1V7</t>
  </si>
  <si>
    <t>L4P1V8</t>
  </si>
  <si>
    <t>L4P1W1</t>
  </si>
  <si>
    <t>L4P1W2</t>
  </si>
  <si>
    <t>L4P1W5</t>
  </si>
  <si>
    <t>L4P1W7</t>
  </si>
  <si>
    <t>L4P1Y7</t>
  </si>
  <si>
    <t>L4P1Z7</t>
  </si>
  <si>
    <t>L4P2A2</t>
  </si>
  <si>
    <t>L4P2A3</t>
  </si>
  <si>
    <t>L4P2A4</t>
  </si>
  <si>
    <t>L4P2A5</t>
  </si>
  <si>
    <t>L4P2A6</t>
  </si>
  <si>
    <t>L4P2A7</t>
  </si>
  <si>
    <t>L4P2A8</t>
  </si>
  <si>
    <t>L4P2A9</t>
  </si>
  <si>
    <t>L4P2B2</t>
  </si>
  <si>
    <t>L4P2B4</t>
  </si>
  <si>
    <t>L4P2B6</t>
  </si>
  <si>
    <t>L4P2H7</t>
  </si>
  <si>
    <t>L4P2H8</t>
  </si>
  <si>
    <t>L4P2H9</t>
  </si>
  <si>
    <t>L4P2J8</t>
  </si>
  <si>
    <t>L4P2J9</t>
  </si>
  <si>
    <t>L4P2K2</t>
  </si>
  <si>
    <t>L4P2K6</t>
  </si>
  <si>
    <t>L4P2K7</t>
  </si>
  <si>
    <t>L4P2K8</t>
  </si>
  <si>
    <t>L4P2K9</t>
  </si>
  <si>
    <t>L4P2L1</t>
  </si>
  <si>
    <t>L4P2L2</t>
  </si>
  <si>
    <t>L4P2L3</t>
  </si>
  <si>
    <t>L4P2L4</t>
  </si>
  <si>
    <t>L4P2L6</t>
  </si>
  <si>
    <t>L4P2L7</t>
  </si>
  <si>
    <t>L4P2L8</t>
  </si>
  <si>
    <t>L4P2L9</t>
  </si>
  <si>
    <t>L4P2M2</t>
  </si>
  <si>
    <t>L4P2M3</t>
  </si>
  <si>
    <t>L4P2M5</t>
  </si>
  <si>
    <t>L4P2M6</t>
  </si>
  <si>
    <t>L4P2M7</t>
  </si>
  <si>
    <t>L4P2M8</t>
  </si>
  <si>
    <t>L4P2M9</t>
  </si>
  <si>
    <t>L4P2N1</t>
  </si>
  <si>
    <t>L4P2N2</t>
  </si>
  <si>
    <t>L4P2N3</t>
  </si>
  <si>
    <t>L4P2N4</t>
  </si>
  <si>
    <t>L4P2N5</t>
  </si>
  <si>
    <t>L4P2N7</t>
  </si>
  <si>
    <t>L4P2N8</t>
  </si>
  <si>
    <t>L4P2N9</t>
  </si>
  <si>
    <t>L4P2P1</t>
  </si>
  <si>
    <t>L4P2P2</t>
  </si>
  <si>
    <t>L4P2P3</t>
  </si>
  <si>
    <t>L4P2P4</t>
  </si>
  <si>
    <t>L4P2P8</t>
  </si>
  <si>
    <t>L4P2P9</t>
  </si>
  <si>
    <t>L4P2R1</t>
  </si>
  <si>
    <t>L4P2R2</t>
  </si>
  <si>
    <t>L4P2R3</t>
  </si>
  <si>
    <t>L4P2R4</t>
  </si>
  <si>
    <t>L4P2R8</t>
  </si>
  <si>
    <t>L4P3G5</t>
  </si>
  <si>
    <t>L4P3G6</t>
  </si>
  <si>
    <t>L4P3H1</t>
  </si>
  <si>
    <t>L4P3H2</t>
  </si>
  <si>
    <t>L4P3H3</t>
  </si>
  <si>
    <t>L4P3H5</t>
  </si>
  <si>
    <t>L4P3H7</t>
  </si>
  <si>
    <t>L4P3J6</t>
  </si>
  <si>
    <t>L4P3K8</t>
  </si>
  <si>
    <t>L4P3K9</t>
  </si>
  <si>
    <t>L4P3L5</t>
  </si>
  <si>
    <t>L4P3L7</t>
  </si>
  <si>
    <t>L4P3L8</t>
  </si>
  <si>
    <t>L4P3L9</t>
  </si>
  <si>
    <t>L4P3M3</t>
  </si>
  <si>
    <t>L4P3M8</t>
  </si>
  <si>
    <t>L4P3M9</t>
  </si>
  <si>
    <t>L4P3N1</t>
  </si>
  <si>
    <t>L4P3R3</t>
  </si>
  <si>
    <t>L4P3R5</t>
  </si>
  <si>
    <t>L4P3S2</t>
  </si>
  <si>
    <t>L4P3S3</t>
  </si>
  <si>
    <t>L4P3S6</t>
  </si>
  <si>
    <t>L4P3T3</t>
  </si>
  <si>
    <t>L4P3T4</t>
  </si>
  <si>
    <t>L4P3T5</t>
  </si>
  <si>
    <t>L4P3T6</t>
  </si>
  <si>
    <t>L4P3V2</t>
  </si>
  <si>
    <t>L4P3X1</t>
  </si>
  <si>
    <t>L4P3X2</t>
  </si>
  <si>
    <t>L4P3X3</t>
  </si>
  <si>
    <t>L4P3Z2</t>
  </si>
  <si>
    <t>L4P4H3</t>
  </si>
  <si>
    <t>L4P4H4</t>
  </si>
  <si>
    <t>L4P4H5</t>
  </si>
  <si>
    <t>L4P4H6</t>
  </si>
  <si>
    <t>L4P4H7</t>
  </si>
  <si>
    <t>L4T0A1</t>
  </si>
  <si>
    <t>L4T0A4</t>
  </si>
  <si>
    <t>L4T0A5</t>
  </si>
  <si>
    <t>L4T0A6</t>
  </si>
  <si>
    <t>L4T0A7</t>
  </si>
  <si>
    <t>L4T1A1</t>
  </si>
  <si>
    <t>L4T1E9</t>
  </si>
  <si>
    <t>L4T1G1</t>
  </si>
  <si>
    <t>L4T1G2</t>
  </si>
  <si>
    <t>L4T1G3</t>
  </si>
  <si>
    <t>L4T1G4</t>
  </si>
  <si>
    <t>L4T1G5</t>
  </si>
  <si>
    <t>L4T1G6</t>
  </si>
  <si>
    <t>L4T1G7</t>
  </si>
  <si>
    <t>L4T1G8</t>
  </si>
  <si>
    <t>L4T1G9</t>
  </si>
  <si>
    <t>L4T1H2</t>
  </si>
  <si>
    <t>L4T1H3</t>
  </si>
  <si>
    <t>L4T1H4</t>
  </si>
  <si>
    <t>L4T1H5</t>
  </si>
  <si>
    <t>L4T1L2</t>
  </si>
  <si>
    <t>L4T2H3</t>
  </si>
  <si>
    <t>L4T2H5</t>
  </si>
  <si>
    <t>L4T3C4</t>
  </si>
  <si>
    <t>L4T3C8</t>
  </si>
  <si>
    <t>L4T3C9</t>
  </si>
  <si>
    <t>L4T3J9</t>
  </si>
  <si>
    <t>L4T3K1</t>
  </si>
  <si>
    <t>L4T3K5</t>
  </si>
  <si>
    <t>L4T3L4</t>
  </si>
  <si>
    <t>L4T3L5</t>
  </si>
  <si>
    <t>L4T3L6</t>
  </si>
  <si>
    <t>L4T3L7</t>
  </si>
  <si>
    <t>L4T3L8</t>
  </si>
  <si>
    <t>L4T3M5</t>
  </si>
  <si>
    <t>L4T3M6</t>
  </si>
  <si>
    <t>L4T3N7</t>
  </si>
  <si>
    <t>L4T3N9</t>
  </si>
  <si>
    <t>L4T3P1</t>
  </si>
  <si>
    <t>L4T3P4</t>
  </si>
  <si>
    <t>L4T3P5</t>
  </si>
  <si>
    <t>L4T3P6</t>
  </si>
  <si>
    <t>L4T3P9</t>
  </si>
  <si>
    <t>L4T3S5</t>
  </si>
  <si>
    <t>L4T3S8</t>
  </si>
  <si>
    <t>L4T3T1</t>
  </si>
  <si>
    <t>L4T3T2</t>
  </si>
  <si>
    <t>L4T3V1</t>
  </si>
  <si>
    <t>L4T3V2</t>
  </si>
  <si>
    <t>L4T3V4</t>
  </si>
  <si>
    <t>L4T3W3</t>
  </si>
  <si>
    <t>L4T3W4</t>
  </si>
  <si>
    <t>L4T3X1</t>
  </si>
  <si>
    <t>L4T3X2</t>
  </si>
  <si>
    <t>L4T3Y3</t>
  </si>
  <si>
    <t>L4T3Y7</t>
  </si>
  <si>
    <t>L4T3Y8</t>
  </si>
  <si>
    <t>L4T3Y9</t>
  </si>
  <si>
    <t>L4T3Z4</t>
  </si>
  <si>
    <t>L4T3Z8</t>
  </si>
  <si>
    <t>L4T4A8</t>
  </si>
  <si>
    <t>L4T4B5</t>
  </si>
  <si>
    <t>L4T4B8</t>
  </si>
  <si>
    <t>L4T4B9</t>
  </si>
  <si>
    <t>L4T4C1</t>
  </si>
  <si>
    <t>L4T4E5</t>
  </si>
  <si>
    <t>L4T4E8</t>
  </si>
  <si>
    <t>L4T4G3</t>
  </si>
  <si>
    <t>L4T4G6</t>
  </si>
  <si>
    <t>L4T4G9</t>
  </si>
  <si>
    <t>L4T4H1</t>
  </si>
  <si>
    <t>L4T4H4</t>
  </si>
  <si>
    <t>L4T4J5</t>
  </si>
  <si>
    <t>L4T4M3</t>
  </si>
  <si>
    <t>L4T4M4</t>
  </si>
  <si>
    <t>L4V1A1</t>
  </si>
  <si>
    <t>L4V1A3</t>
  </si>
  <si>
    <t>L4V1A5</t>
  </si>
  <si>
    <t>L4V1A6</t>
  </si>
  <si>
    <t>L4V1C8</t>
  </si>
  <si>
    <t>L4V1C9</t>
  </si>
  <si>
    <t>L4V1E8</t>
  </si>
  <si>
    <t>L4V1G2</t>
  </si>
  <si>
    <t>L4V1G4</t>
  </si>
  <si>
    <t>L4V1G5</t>
  </si>
  <si>
    <t>L4V1L4</t>
  </si>
  <si>
    <t>L4V1N1</t>
  </si>
  <si>
    <t>L4V1N8</t>
  </si>
  <si>
    <t>L4V1P9</t>
  </si>
  <si>
    <t>L4V1R9</t>
  </si>
  <si>
    <t>L4V1T1</t>
  </si>
  <si>
    <t>L4V1W1</t>
  </si>
  <si>
    <t>L4V1W5</t>
  </si>
  <si>
    <t>L4W0A1</t>
  </si>
  <si>
    <t>L4W0A2</t>
  </si>
  <si>
    <t>L4W0A5</t>
  </si>
  <si>
    <t>L4W0A7</t>
  </si>
  <si>
    <t>L4W0A8</t>
  </si>
  <si>
    <t>L4W0A9</t>
  </si>
  <si>
    <t>L4W0B1</t>
  </si>
  <si>
    <t>L4W0B2</t>
  </si>
  <si>
    <t>L4W0B3</t>
  </si>
  <si>
    <t>L4W0B4</t>
  </si>
  <si>
    <t>L4W0B5</t>
  </si>
  <si>
    <t>L4W0B6</t>
  </si>
  <si>
    <t>L4W0B7</t>
  </si>
  <si>
    <t>L4W0B8</t>
  </si>
  <si>
    <t>L4W0B9</t>
  </si>
  <si>
    <t>L4W0C1</t>
  </si>
  <si>
    <t>L4W0C2</t>
  </si>
  <si>
    <t>L4W0C3</t>
  </si>
  <si>
    <t>L4W0C4</t>
  </si>
  <si>
    <t>L4W0C5</t>
  </si>
  <si>
    <t>L4W1A1</t>
  </si>
  <si>
    <t>L4W1A2</t>
  </si>
  <si>
    <t>L4W1A4</t>
  </si>
  <si>
    <t>L4W1A5</t>
  </si>
  <si>
    <t>L4W1A6</t>
  </si>
  <si>
    <t>L4W1A7</t>
  </si>
  <si>
    <t>L4W1A9</t>
  </si>
  <si>
    <t>L4W1B2</t>
  </si>
  <si>
    <t>L4W1B3</t>
  </si>
  <si>
    <t>L4W1B4</t>
  </si>
  <si>
    <t>L4W1B5</t>
  </si>
  <si>
    <t>L4W1B6</t>
  </si>
  <si>
    <t>L4W1B7</t>
  </si>
  <si>
    <t>L4W1B9</t>
  </si>
  <si>
    <t>L4W1C1</t>
  </si>
  <si>
    <t>L4W1C2</t>
  </si>
  <si>
    <t>L4W1C3</t>
  </si>
  <si>
    <t>L4W1C4</t>
  </si>
  <si>
    <t>L4W1C5</t>
  </si>
  <si>
    <t>L4W1C7</t>
  </si>
  <si>
    <t>L4W1C8</t>
  </si>
  <si>
    <t>L4W1C9</t>
  </si>
  <si>
    <t>L4W1E3</t>
  </si>
  <si>
    <t>L4W1E4</t>
  </si>
  <si>
    <t>L4W1E6</t>
  </si>
  <si>
    <t>L4W1E7</t>
  </si>
  <si>
    <t>L4W1E8</t>
  </si>
  <si>
    <t>L4W1E9</t>
  </si>
  <si>
    <t>L4W1G1</t>
  </si>
  <si>
    <t>L4W1G3</t>
  </si>
  <si>
    <t>L4W1G4</t>
  </si>
  <si>
    <t>L4W1G5</t>
  </si>
  <si>
    <t>L4W1G6</t>
  </si>
  <si>
    <t>L4W1G7</t>
  </si>
  <si>
    <t>L4W1G8</t>
  </si>
  <si>
    <t>L4W1G9</t>
  </si>
  <si>
    <t>L4W1H1</t>
  </si>
  <si>
    <t>L4W1H2</t>
  </si>
  <si>
    <t>L4W1H3</t>
  </si>
  <si>
    <t>L4W1H7</t>
  </si>
  <si>
    <t>L4W1H8</t>
  </si>
  <si>
    <t>L4W1H9</t>
  </si>
  <si>
    <t>L4W1J1</t>
  </si>
  <si>
    <t>L4W1J2</t>
  </si>
  <si>
    <t>L4W1J3</t>
  </si>
  <si>
    <t>L4W1J8</t>
  </si>
  <si>
    <t>L4W1J9</t>
  </si>
  <si>
    <t>L4W1K1</t>
  </si>
  <si>
    <t>L4W1K3</t>
  </si>
  <si>
    <t>L4W1K4</t>
  </si>
  <si>
    <t>L4W1K5</t>
  </si>
  <si>
    <t>L4W1K6</t>
  </si>
  <si>
    <t>L4W1K7</t>
  </si>
  <si>
    <t>L4W1K8</t>
  </si>
  <si>
    <t>L4W1N2</t>
  </si>
  <si>
    <t>L4W1N3</t>
  </si>
  <si>
    <t>L4W1N4</t>
  </si>
  <si>
    <t>L4W1N5</t>
  </si>
  <si>
    <t>L4W1N6</t>
  </si>
  <si>
    <t>L4W1N7</t>
  </si>
  <si>
    <t>L4W1N8</t>
  </si>
  <si>
    <t>L4W1P1</t>
  </si>
  <si>
    <t>L4W1P2</t>
  </si>
  <si>
    <t>L4W1P4</t>
  </si>
  <si>
    <t>L4W1P5</t>
  </si>
  <si>
    <t>L4W1P8</t>
  </si>
  <si>
    <t>L4W1P9</t>
  </si>
  <si>
    <t>L4W1R1</t>
  </si>
  <si>
    <t>L4W1R2</t>
  </si>
  <si>
    <t>L4W1R3</t>
  </si>
  <si>
    <t>L4W1R4</t>
  </si>
  <si>
    <t>L4W1R5</t>
  </si>
  <si>
    <t>L4W1R6</t>
  </si>
  <si>
    <t>L4W1R7</t>
  </si>
  <si>
    <t>L4W1R8</t>
  </si>
  <si>
    <t>L4W1R9</t>
  </si>
  <si>
    <t>L4W1S1</t>
  </si>
  <si>
    <t>L4W1S2</t>
  </si>
  <si>
    <t>L4W1S4</t>
  </si>
  <si>
    <t>L4W1S5</t>
  </si>
  <si>
    <t>L4W1S6</t>
  </si>
  <si>
    <t>L4W1S9</t>
  </si>
  <si>
    <t>L4W1T2</t>
  </si>
  <si>
    <t>L4W1T7</t>
  </si>
  <si>
    <t>L4W1T9</t>
  </si>
  <si>
    <t>L4W1V1</t>
  </si>
  <si>
    <t>L4W1V2</t>
  </si>
  <si>
    <t>L4W1V6</t>
  </si>
  <si>
    <t>L4W1V7</t>
  </si>
  <si>
    <t>L4W1V8</t>
  </si>
  <si>
    <t>L4W1V9</t>
  </si>
  <si>
    <t>L4W1W1</t>
  </si>
  <si>
    <t>L4W1W5</t>
  </si>
  <si>
    <t>L4W1W8</t>
  </si>
  <si>
    <t>L4W1W9</t>
  </si>
  <si>
    <t>L4W1X1</t>
  </si>
  <si>
    <t>L4W1X2</t>
  </si>
  <si>
    <t>L4W1X3</t>
  </si>
  <si>
    <t>L4W1X4</t>
  </si>
  <si>
    <t>L4W1X5</t>
  </si>
  <si>
    <t>L4W1X6</t>
  </si>
  <si>
    <t>L4W1Y1</t>
  </si>
  <si>
    <t>L4W1Y4</t>
  </si>
  <si>
    <t>L4W1Y5</t>
  </si>
  <si>
    <t>L4W1Y6</t>
  </si>
  <si>
    <t>L4W1Y8</t>
  </si>
  <si>
    <t>L4W1Z1</t>
  </si>
  <si>
    <t>L4W1Z3</t>
  </si>
  <si>
    <t>L4W1Z4</t>
  </si>
  <si>
    <t>L4W1Z7</t>
  </si>
  <si>
    <t>L4W1Z8</t>
  </si>
  <si>
    <t>L4W2A1</t>
  </si>
  <si>
    <t>L4W2A2</t>
  </si>
  <si>
    <t>L4W2A3</t>
  </si>
  <si>
    <t>L4W2A5</t>
  </si>
  <si>
    <t>L4W2A6</t>
  </si>
  <si>
    <t>L4W2A7</t>
  </si>
  <si>
    <t>L4W2A9</t>
  </si>
  <si>
    <t>L4W2B1</t>
  </si>
  <si>
    <t>L4W2B2</t>
  </si>
  <si>
    <t>L4W2B3</t>
  </si>
  <si>
    <t>L4W2B9</t>
  </si>
  <si>
    <t>L4W2E1</t>
  </si>
  <si>
    <t>L4W2E4</t>
  </si>
  <si>
    <t>L4W2G2</t>
  </si>
  <si>
    <t>L4W2G3</t>
  </si>
  <si>
    <t>L4W2G4</t>
  </si>
  <si>
    <t>L4W2G6</t>
  </si>
  <si>
    <t>L4W2G7</t>
  </si>
  <si>
    <t>L4W2G8</t>
  </si>
  <si>
    <t>L4W2G9</t>
  </si>
  <si>
    <t>L4W2H2</t>
  </si>
  <si>
    <t>L4W2H3</t>
  </si>
  <si>
    <t>L4W2H4</t>
  </si>
  <si>
    <t>L4W2H5</t>
  </si>
  <si>
    <t>L4W2H6</t>
  </si>
  <si>
    <t>L4W2H7</t>
  </si>
  <si>
    <t>L4W2H8</t>
  </si>
  <si>
    <t>L4W2H9</t>
  </si>
  <si>
    <t>L4W2J1</t>
  </si>
  <si>
    <t>L4W2J2</t>
  </si>
  <si>
    <t>L4W2J3</t>
  </si>
  <si>
    <t>L4W2J5</t>
  </si>
  <si>
    <t>L4W2J6</t>
  </si>
  <si>
    <t>L4W2J7</t>
  </si>
  <si>
    <t>L4W2J8</t>
  </si>
  <si>
    <t>L4W2J9</t>
  </si>
  <si>
    <t>L4W2K1</t>
  </si>
  <si>
    <t>L4W2K2</t>
  </si>
  <si>
    <t>L4W2K3</t>
  </si>
  <si>
    <t>L4W2K4</t>
  </si>
  <si>
    <t>L4W2K5</t>
  </si>
  <si>
    <t>L4W2K8</t>
  </si>
  <si>
    <t>L4W2K9</t>
  </si>
  <si>
    <t>L4W2L1</t>
  </si>
  <si>
    <t>L4W2L2</t>
  </si>
  <si>
    <t>L4W2L3</t>
  </si>
  <si>
    <t>L4W2L4</t>
  </si>
  <si>
    <t>L4W2M2</t>
  </si>
  <si>
    <t>L4W2M4</t>
  </si>
  <si>
    <t>L4W2M6</t>
  </si>
  <si>
    <t>L4W2M7</t>
  </si>
  <si>
    <t>L4W2M8</t>
  </si>
  <si>
    <t>L4W2N2</t>
  </si>
  <si>
    <t>L4W2N3</t>
  </si>
  <si>
    <t>L4W2N5</t>
  </si>
  <si>
    <t>L4W2N6</t>
  </si>
  <si>
    <t>L4W2N7</t>
  </si>
  <si>
    <t>L4W2N9</t>
  </si>
  <si>
    <t>L4W2P1</t>
  </si>
  <si>
    <t>L4W2P2</t>
  </si>
  <si>
    <t>L4W2P3</t>
  </si>
  <si>
    <t>L4W2P4</t>
  </si>
  <si>
    <t>L4W2P5</t>
  </si>
  <si>
    <t>L4W2P6</t>
  </si>
  <si>
    <t>L4W2P7</t>
  </si>
  <si>
    <t>L4W2P9</t>
  </si>
  <si>
    <t>L4W2R1</t>
  </si>
  <si>
    <t>L4W2R2</t>
  </si>
  <si>
    <t>L4W2R4</t>
  </si>
  <si>
    <t>L4W2R5</t>
  </si>
  <si>
    <t>L4W2R6</t>
  </si>
  <si>
    <t>L4W2R7</t>
  </si>
  <si>
    <t>L4W2R8</t>
  </si>
  <si>
    <t>L4W2R9</t>
  </si>
  <si>
    <t>L4W2S1</t>
  </si>
  <si>
    <t>L4W2S2</t>
  </si>
  <si>
    <t>L4W2S3</t>
  </si>
  <si>
    <t>L4W2S4</t>
  </si>
  <si>
    <t>L4W2S5</t>
  </si>
  <si>
    <t>L4W2S6</t>
  </si>
  <si>
    <t>L4W2S7</t>
  </si>
  <si>
    <t>L4W2S8</t>
  </si>
  <si>
    <t>L4W2T1</t>
  </si>
  <si>
    <t>L4W2T2</t>
  </si>
  <si>
    <t>L4W2T3</t>
  </si>
  <si>
    <t>L4W2T4</t>
  </si>
  <si>
    <t>L4W2T6</t>
  </si>
  <si>
    <t>L4W2T7</t>
  </si>
  <si>
    <t>L4W2T9</t>
  </si>
  <si>
    <t>L4W2V1</t>
  </si>
  <si>
    <t>L4W2V2</t>
  </si>
  <si>
    <t>L4W2V3</t>
  </si>
  <si>
    <t>L4W2V4</t>
  </si>
  <si>
    <t>L4W2V5</t>
  </si>
  <si>
    <t>L4W2V6</t>
  </si>
  <si>
    <t>L4W2V7</t>
  </si>
  <si>
    <t>L4W2W4</t>
  </si>
  <si>
    <t>L4W2W5</t>
  </si>
  <si>
    <t>L4W2W6</t>
  </si>
  <si>
    <t>L4W2W9</t>
  </si>
  <si>
    <t>L4W2X4</t>
  </si>
  <si>
    <t>L4W2X5</t>
  </si>
  <si>
    <t>L4W2X7</t>
  </si>
  <si>
    <t>L4W2X8</t>
  </si>
  <si>
    <t>L4W2Y1</t>
  </si>
  <si>
    <t>L4W2Z2</t>
  </si>
  <si>
    <t>L4W2Z3</t>
  </si>
  <si>
    <t>L4W2Z4</t>
  </si>
  <si>
    <t>L4W2Z5</t>
  </si>
  <si>
    <t>L4W2Z6</t>
  </si>
  <si>
    <t>L4W2Z7</t>
  </si>
  <si>
    <t>L4W2Z8</t>
  </si>
  <si>
    <t>L4W3A4</t>
  </si>
  <si>
    <t>L4W3A5</t>
  </si>
  <si>
    <t>L4W3A6</t>
  </si>
  <si>
    <t>L4W3B3</t>
  </si>
  <si>
    <t>L4W3C6</t>
  </si>
  <si>
    <t>L4W3E6</t>
  </si>
  <si>
    <t>L4W3E8</t>
  </si>
  <si>
    <t>L4W3N8</t>
  </si>
  <si>
    <t>L4W3N9</t>
  </si>
  <si>
    <t>L4W3P1</t>
  </si>
  <si>
    <t>L4W3R5</t>
  </si>
  <si>
    <t>L4W3R7</t>
  </si>
  <si>
    <t>L4W3R8</t>
  </si>
  <si>
    <t>L4W3S2</t>
  </si>
  <si>
    <t>L4W3V2</t>
  </si>
  <si>
    <t>L4W3V9</t>
  </si>
  <si>
    <t>L4W3W2</t>
  </si>
  <si>
    <t>L4W3W4</t>
  </si>
  <si>
    <t>L4W3W5</t>
  </si>
  <si>
    <t>L4W3W6</t>
  </si>
  <si>
    <t>L4W3X1</t>
  </si>
  <si>
    <t>L4W3X7</t>
  </si>
  <si>
    <t>L4W3Y2</t>
  </si>
  <si>
    <t>L4W3Y3</t>
  </si>
  <si>
    <t>L4W3Y4</t>
  </si>
  <si>
    <t>L4W3Y5</t>
  </si>
  <si>
    <t>L4W3Y6</t>
  </si>
  <si>
    <t>L4W3Z1</t>
  </si>
  <si>
    <t>L4W3Z3</t>
  </si>
  <si>
    <t>L4W3Z4</t>
  </si>
  <si>
    <t>L4W3Z6</t>
  </si>
  <si>
    <t>L4W4A5</t>
  </si>
  <si>
    <t>L4W4A7</t>
  </si>
  <si>
    <t>L4W4B6</t>
  </si>
  <si>
    <t>L4W4B7</t>
  </si>
  <si>
    <t>L4W4B8</t>
  </si>
  <si>
    <t>L4W4C1</t>
  </si>
  <si>
    <t>L4W4C2</t>
  </si>
  <si>
    <t>L4W4E1</t>
  </si>
  <si>
    <t>L4W4E2</t>
  </si>
  <si>
    <t>L4W4E3</t>
  </si>
  <si>
    <t>L4W4E4</t>
  </si>
  <si>
    <t>L4W4E9</t>
  </si>
  <si>
    <t>L4W4G1</t>
  </si>
  <si>
    <t>L4W4H1</t>
  </si>
  <si>
    <t>L4W4H2</t>
  </si>
  <si>
    <t>L4W4H3</t>
  </si>
  <si>
    <t>L4W4H9</t>
  </si>
  <si>
    <t>L4W4J1</t>
  </si>
  <si>
    <t>L4W4J2</t>
  </si>
  <si>
    <t>L4W4J4</t>
  </si>
  <si>
    <t>L4W4J5</t>
  </si>
  <si>
    <t>L4W4J7</t>
  </si>
  <si>
    <t>L4W4J8</t>
  </si>
  <si>
    <t>L4W4J9</t>
  </si>
  <si>
    <t>L4W4K1</t>
  </si>
  <si>
    <t>L4W4K2</t>
  </si>
  <si>
    <t>L4W4K3</t>
  </si>
  <si>
    <t>L4W4K4</t>
  </si>
  <si>
    <t>L4W4K8</t>
  </si>
  <si>
    <t>L4W4L4</t>
  </si>
  <si>
    <t>L4W4L5</t>
  </si>
  <si>
    <t>L4W4L6</t>
  </si>
  <si>
    <t>L4W4L8</t>
  </si>
  <si>
    <t>L4W4L9</t>
  </si>
  <si>
    <t>L4W4M1</t>
  </si>
  <si>
    <t>L4W4M2</t>
  </si>
  <si>
    <t>L4W4M5</t>
  </si>
  <si>
    <t>L4W4M6</t>
  </si>
  <si>
    <t>L4W4M8</t>
  </si>
  <si>
    <t>L4W4N3</t>
  </si>
  <si>
    <t>L4W4N5</t>
  </si>
  <si>
    <t>L4W4N7</t>
  </si>
  <si>
    <t>L4W4N8</t>
  </si>
  <si>
    <t>L4W4N9</t>
  </si>
  <si>
    <t>L4W4P1</t>
  </si>
  <si>
    <t>L4W4P2</t>
  </si>
  <si>
    <t>L4W4P3</t>
  </si>
  <si>
    <t>L4W4P4</t>
  </si>
  <si>
    <t>L4W4P7</t>
  </si>
  <si>
    <t>L4W4P8</t>
  </si>
  <si>
    <t>L4W4T1</t>
  </si>
  <si>
    <t>L4W4T2</t>
  </si>
  <si>
    <t>L4W4T4</t>
  </si>
  <si>
    <t>L4W4T5</t>
  </si>
  <si>
    <t>L4W4T7</t>
  </si>
  <si>
    <t>L4W4T9</t>
  </si>
  <si>
    <t>L4W4V2</t>
  </si>
  <si>
    <t>L4W4V3</t>
  </si>
  <si>
    <t>L4W4V4</t>
  </si>
  <si>
    <t>L4W4V7</t>
  </si>
  <si>
    <t>L4W4V9</t>
  </si>
  <si>
    <t>L4W4W1</t>
  </si>
  <si>
    <t>L4W4W2</t>
  </si>
  <si>
    <t>L4W4W7</t>
  </si>
  <si>
    <t>L4W4W8</t>
  </si>
  <si>
    <t>L4W4W9</t>
  </si>
  <si>
    <t>L4W4X2</t>
  </si>
  <si>
    <t>L4W4X3</t>
  </si>
  <si>
    <t>L4W4X5</t>
  </si>
  <si>
    <t>L4W4X6</t>
  </si>
  <si>
    <t>L4W4X7</t>
  </si>
  <si>
    <t>L4W4X8</t>
  </si>
  <si>
    <t>L4W4Y1</t>
  </si>
  <si>
    <t>L4W4Y2</t>
  </si>
  <si>
    <t>L4W4Y3</t>
  </si>
  <si>
    <t>L4W4Y4</t>
  </si>
  <si>
    <t>L4W4Y5</t>
  </si>
  <si>
    <t>L4W4Y6</t>
  </si>
  <si>
    <t>L4W4Y8</t>
  </si>
  <si>
    <t>L4W4Y9</t>
  </si>
  <si>
    <t>L4W4Z1</t>
  </si>
  <si>
    <t>L4W4Z2</t>
  </si>
  <si>
    <t>L4W4Z3</t>
  </si>
  <si>
    <t>L4W4Z4</t>
  </si>
  <si>
    <t>L4W4Z5</t>
  </si>
  <si>
    <t>L4W4Z7</t>
  </si>
  <si>
    <t>L4W5A1</t>
  </si>
  <si>
    <t>L4W5A4</t>
  </si>
  <si>
    <t>L4W5A5</t>
  </si>
  <si>
    <t>L4W5A6</t>
  </si>
  <si>
    <t>L4W5A7</t>
  </si>
  <si>
    <t>L4W5A8</t>
  </si>
  <si>
    <t>L4W5A9</t>
  </si>
  <si>
    <t>L4W5B1</t>
  </si>
  <si>
    <t>L4W5B2</t>
  </si>
  <si>
    <t>L4W5B3</t>
  </si>
  <si>
    <t>L4W5B4</t>
  </si>
  <si>
    <t>L4W5B5</t>
  </si>
  <si>
    <t>L4W5B6</t>
  </si>
  <si>
    <t>L4W5B7</t>
  </si>
  <si>
    <t>L4W5B8</t>
  </si>
  <si>
    <t>L4W5B9</t>
  </si>
  <si>
    <t>L4W5C5</t>
  </si>
  <si>
    <t>L4W5C6</t>
  </si>
  <si>
    <t>L4W5C7</t>
  </si>
  <si>
    <t>L4W5C9</t>
  </si>
  <si>
    <t>L4W5E1</t>
  </si>
  <si>
    <t>L4W5E3</t>
  </si>
  <si>
    <t>L4W5E6</t>
  </si>
  <si>
    <t>L4W5G1</t>
  </si>
  <si>
    <t>L4W5G2</t>
  </si>
  <si>
    <t>L4W5G3</t>
  </si>
  <si>
    <t>L4W5G4</t>
  </si>
  <si>
    <t>L4W5G5</t>
  </si>
  <si>
    <t>L4W5G6</t>
  </si>
  <si>
    <t>L4W5G7</t>
  </si>
  <si>
    <t>L4W5G9</t>
  </si>
  <si>
    <t>L4W5H1</t>
  </si>
  <si>
    <t>L4W5H2</t>
  </si>
  <si>
    <t>L4W5H3</t>
  </si>
  <si>
    <t>L4W5H7</t>
  </si>
  <si>
    <t>L4W5H8</t>
  </si>
  <si>
    <t>L4W5J1</t>
  </si>
  <si>
    <t>L4W5J2</t>
  </si>
  <si>
    <t>L4W5J4</t>
  </si>
  <si>
    <t>L4W5J6</t>
  </si>
  <si>
    <t>L4W5J7</t>
  </si>
  <si>
    <t>L4W5J8</t>
  </si>
  <si>
    <t>L4W5J9</t>
  </si>
  <si>
    <t>L4W5K1</t>
  </si>
  <si>
    <t>L4W5K2</t>
  </si>
  <si>
    <t>L4W5K3</t>
  </si>
  <si>
    <t>L4W5K4</t>
  </si>
  <si>
    <t>L4W5K5</t>
  </si>
  <si>
    <t>L4W5K6</t>
  </si>
  <si>
    <t>L4W5K7</t>
  </si>
  <si>
    <t>L4W5K9</t>
  </si>
  <si>
    <t>L4W5L1</t>
  </si>
  <si>
    <t>L4W5L2</t>
  </si>
  <si>
    <t>L4W5L5</t>
  </si>
  <si>
    <t>L4W5L6</t>
  </si>
  <si>
    <t>L4W5L7</t>
  </si>
  <si>
    <t>L4W5L9</t>
  </si>
  <si>
    <t>L4W5M1</t>
  </si>
  <si>
    <t>L4W5M2</t>
  </si>
  <si>
    <t>L4W5M3</t>
  </si>
  <si>
    <t>L4W5M4</t>
  </si>
  <si>
    <t>L4W5M6</t>
  </si>
  <si>
    <t>L4W5M7</t>
  </si>
  <si>
    <t>L4W5M8</t>
  </si>
  <si>
    <t>L4W5N1</t>
  </si>
  <si>
    <t>L4W5N2</t>
  </si>
  <si>
    <t>L4W5N3</t>
  </si>
  <si>
    <t>L4W5N4</t>
  </si>
  <si>
    <t>L4W5N5</t>
  </si>
  <si>
    <t>L4W5N6</t>
  </si>
  <si>
    <t>L4W5N7</t>
  </si>
  <si>
    <t>L4W5N8</t>
  </si>
  <si>
    <t>L4W5N9</t>
  </si>
  <si>
    <t>L4W5P1</t>
  </si>
  <si>
    <t>L4W5P2</t>
  </si>
  <si>
    <t>L4W5P3</t>
  </si>
  <si>
    <t>L4W5P4</t>
  </si>
  <si>
    <t>L4W5P5</t>
  </si>
  <si>
    <t>L4W5P6</t>
  </si>
  <si>
    <t>L4W5P8</t>
  </si>
  <si>
    <t>L4W5P9</t>
  </si>
  <si>
    <t>L4W5R1</t>
  </si>
  <si>
    <t>L4W5R2</t>
  </si>
  <si>
    <t>L4W5R3</t>
  </si>
  <si>
    <t>L4W5R6</t>
  </si>
  <si>
    <t>L4W5R7</t>
  </si>
  <si>
    <t>L4W5R8</t>
  </si>
  <si>
    <t>L4W5R9</t>
  </si>
  <si>
    <t>L4W5S1</t>
  </si>
  <si>
    <t>L4W5S2</t>
  </si>
  <si>
    <t>L4W5S4</t>
  </si>
  <si>
    <t>L4W5S6</t>
  </si>
  <si>
    <t>L4W5S7</t>
  </si>
  <si>
    <t>L4W5S8</t>
  </si>
  <si>
    <t>L4W5S9</t>
  </si>
  <si>
    <t>L4X1L3</t>
  </si>
  <si>
    <t>L4X1M1</t>
  </si>
  <si>
    <t>L4X1M2</t>
  </si>
  <si>
    <t>L4X1M3</t>
  </si>
  <si>
    <t>L4X1M4</t>
  </si>
  <si>
    <t>L4X1M6</t>
  </si>
  <si>
    <t>L4X1M7</t>
  </si>
  <si>
    <t>L4X1M8</t>
  </si>
  <si>
    <t>L4X1N1</t>
  </si>
  <si>
    <t>L4X1P1</t>
  </si>
  <si>
    <t>L4X1R1</t>
  </si>
  <si>
    <t>L4X1S9</t>
  </si>
  <si>
    <t>L4X1T1</t>
  </si>
  <si>
    <t>L4X1T2</t>
  </si>
  <si>
    <t>L4X1T3</t>
  </si>
  <si>
    <t>L4X1T4</t>
  </si>
  <si>
    <t>L4X1T8</t>
  </si>
  <si>
    <t>L4X1T9</t>
  </si>
  <si>
    <t>L4X1V9</t>
  </si>
  <si>
    <t>L4X1W1</t>
  </si>
  <si>
    <t>L4X1W5</t>
  </si>
  <si>
    <t>L4X1X4</t>
  </si>
  <si>
    <t>L4X1Y7</t>
  </si>
  <si>
    <t>L4X1Y8</t>
  </si>
  <si>
    <t>L4X2B4</t>
  </si>
  <si>
    <t>L4X2B5</t>
  </si>
  <si>
    <t>L4X2B6</t>
  </si>
  <si>
    <t>L4X2B7</t>
  </si>
  <si>
    <t>L4X2C1</t>
  </si>
  <si>
    <t>L4X2C5</t>
  </si>
  <si>
    <t>L4X2C6</t>
  </si>
  <si>
    <t>L4X2C7</t>
  </si>
  <si>
    <t>L4X2C8</t>
  </si>
  <si>
    <t>L4X2E2</t>
  </si>
  <si>
    <t>L4X2E6</t>
  </si>
  <si>
    <t>L4X2E9</t>
  </si>
  <si>
    <t>L4X2G1</t>
  </si>
  <si>
    <t>L4X2G3</t>
  </si>
  <si>
    <t>L4X2G5</t>
  </si>
  <si>
    <t>L4X2G6</t>
  </si>
  <si>
    <t>L4X2H1</t>
  </si>
  <si>
    <t>L4X2H2</t>
  </si>
  <si>
    <t>L4X2H5</t>
  </si>
  <si>
    <t>L4X2H6</t>
  </si>
  <si>
    <t>L4X2J3</t>
  </si>
  <si>
    <t>L4X2J9</t>
  </si>
  <si>
    <t>L4X2K1</t>
  </si>
  <si>
    <t>L4X2K2</t>
  </si>
  <si>
    <t>L4X2K3</t>
  </si>
  <si>
    <t>L4X2K4</t>
  </si>
  <si>
    <t>L4X2K5</t>
  </si>
  <si>
    <t>L4X2K8</t>
  </si>
  <si>
    <t>L4X2L1</t>
  </si>
  <si>
    <t>L4X2N9</t>
  </si>
  <si>
    <t>L4X2P2</t>
  </si>
  <si>
    <t>L4X2P3</t>
  </si>
  <si>
    <t>L4X2P5</t>
  </si>
  <si>
    <t>L4X2R6</t>
  </si>
  <si>
    <t>L4X2R9</t>
  </si>
  <si>
    <t>L4X2S1</t>
  </si>
  <si>
    <t>L4X2S7</t>
  </si>
  <si>
    <t>L4X2S8</t>
  </si>
  <si>
    <t>L4X2T8</t>
  </si>
  <si>
    <t>L4X2V2</t>
  </si>
  <si>
    <t>L4X2V5</t>
  </si>
  <si>
    <t>L4X2V6</t>
  </si>
  <si>
    <t>L4X2V7</t>
  </si>
  <si>
    <t>L4X2V8</t>
  </si>
  <si>
    <t>L4X2V9</t>
  </si>
  <si>
    <t>L4X2W1</t>
  </si>
  <si>
    <t>L4X2W2</t>
  </si>
  <si>
    <t>L4X2W4</t>
  </si>
  <si>
    <t>L4X2X1</t>
  </si>
  <si>
    <t>L4X2X2</t>
  </si>
  <si>
    <t>L4X2X6</t>
  </si>
  <si>
    <t>L4X2X7</t>
  </si>
  <si>
    <t>L4X2X9</t>
  </si>
  <si>
    <t>L4X3A2</t>
  </si>
  <si>
    <t>L4X3A4</t>
  </si>
  <si>
    <t>L4Y2A7</t>
  </si>
  <si>
    <t>L4Y4E3</t>
  </si>
  <si>
    <t>L4Z1R9</t>
  </si>
  <si>
    <t>L4Z1Y2</t>
  </si>
  <si>
    <t>L4Z1Y3</t>
  </si>
  <si>
    <t>L4Z2B9</t>
  </si>
  <si>
    <t>L4Z2C7</t>
  </si>
  <si>
    <t>L4Z2E8</t>
  </si>
  <si>
    <t>L4Z2E9</t>
  </si>
  <si>
    <t>L4Z2G3</t>
  </si>
  <si>
    <t>L4Z2G4</t>
  </si>
  <si>
    <t>L4Z2H9</t>
  </si>
  <si>
    <t>L4Z3E1</t>
  </si>
  <si>
    <t>L4Z3S6</t>
  </si>
  <si>
    <t>L4Z4B6</t>
  </si>
  <si>
    <t>L4Z4G3</t>
  </si>
  <si>
    <t>L4Z4G4</t>
  </si>
  <si>
    <t>L5C1E3</t>
  </si>
  <si>
    <t>L5C1E7</t>
  </si>
  <si>
    <t>L5C1E8</t>
  </si>
  <si>
    <t>L5C1J4</t>
  </si>
  <si>
    <t>L5C1J5</t>
  </si>
  <si>
    <t>L5C1J6</t>
  </si>
  <si>
    <t>L5C1J7</t>
  </si>
  <si>
    <t>L5C1L4</t>
  </si>
  <si>
    <t>L5C1R1</t>
  </si>
  <si>
    <t>L5C1R2</t>
  </si>
  <si>
    <t>L5C1R3</t>
  </si>
  <si>
    <t>L5C1R4</t>
  </si>
  <si>
    <t>L5C1R5</t>
  </si>
  <si>
    <t>L5C1R6</t>
  </si>
  <si>
    <t>L5C1S4</t>
  </si>
  <si>
    <t>L5C1S9</t>
  </si>
  <si>
    <t>L5C1T1</t>
  </si>
  <si>
    <t>L5C2H9</t>
  </si>
  <si>
    <t>L5C2J3</t>
  </si>
  <si>
    <t>L5C2K4</t>
  </si>
  <si>
    <t>L5C2K6</t>
  </si>
  <si>
    <t>L5C2K9</t>
  </si>
  <si>
    <t>L5C2L3</t>
  </si>
  <si>
    <t>L5C2L4</t>
  </si>
  <si>
    <t>L5C2L7</t>
  </si>
  <si>
    <t>L5C2L9</t>
  </si>
  <si>
    <t>L5C2M1</t>
  </si>
  <si>
    <t>L5C2M8</t>
  </si>
  <si>
    <t>L5C2N2</t>
  </si>
  <si>
    <t>L5C2N3</t>
  </si>
  <si>
    <t>L5C2N4</t>
  </si>
  <si>
    <t>L5C2N5</t>
  </si>
  <si>
    <t>L5C2N6</t>
  </si>
  <si>
    <t>L5C2N7</t>
  </si>
  <si>
    <t>L5C2N8</t>
  </si>
  <si>
    <t>L5C2R6</t>
  </si>
  <si>
    <t>L5C2R7</t>
  </si>
  <si>
    <t>L5C2R8</t>
  </si>
  <si>
    <t>L5C2T4</t>
  </si>
  <si>
    <t>L5C2T5</t>
  </si>
  <si>
    <t>L5C2T6</t>
  </si>
  <si>
    <t>L5C3A4</t>
  </si>
  <si>
    <t>L5G1B9</t>
  </si>
  <si>
    <t>L5G1C8</t>
  </si>
  <si>
    <t>L5G1C9</t>
  </si>
  <si>
    <t>L5G1E1</t>
  </si>
  <si>
    <t>L5G1J9</t>
  </si>
  <si>
    <t>L5G2C6</t>
  </si>
  <si>
    <t>L5G2C8</t>
  </si>
  <si>
    <t>L5G2E1</t>
  </si>
  <si>
    <t>L5G2E2</t>
  </si>
  <si>
    <t>L5G2J1</t>
  </si>
  <si>
    <t>L5G2J2</t>
  </si>
  <si>
    <t>L5G2J3</t>
  </si>
  <si>
    <t>L5G2K8</t>
  </si>
  <si>
    <t>L5G2S8</t>
  </si>
  <si>
    <t>L5G2S9</t>
  </si>
  <si>
    <t>L5G2T1</t>
  </si>
  <si>
    <t>L5G2T3</t>
  </si>
  <si>
    <t>L5G2T4</t>
  </si>
  <si>
    <t>L5G2T5</t>
  </si>
  <si>
    <t>L5G2T8</t>
  </si>
  <si>
    <t>L5G2V3</t>
  </si>
  <si>
    <t>L5G2V4</t>
  </si>
  <si>
    <t>L5G2V5</t>
  </si>
  <si>
    <t>L5G2V7</t>
  </si>
  <si>
    <t>L5G2W1</t>
  </si>
  <si>
    <t>L5G2W2</t>
  </si>
  <si>
    <t>L5G2W5</t>
  </si>
  <si>
    <t>L5G2W6</t>
  </si>
  <si>
    <t>L5G2W9</t>
  </si>
  <si>
    <t>L5G2X1</t>
  </si>
  <si>
    <t>L5G2X3</t>
  </si>
  <si>
    <t>L5G2Y2</t>
  </si>
  <si>
    <t>L5G2Y5</t>
  </si>
  <si>
    <t>L5G2Y6</t>
  </si>
  <si>
    <t>L5H1G4</t>
  </si>
  <si>
    <t>L5H1G7</t>
  </si>
  <si>
    <t>L5H1K1</t>
  </si>
  <si>
    <t>L5H1K2</t>
  </si>
  <si>
    <t>L5H1K8</t>
  </si>
  <si>
    <t>L5H1K9</t>
  </si>
  <si>
    <t>L5H1L1</t>
  </si>
  <si>
    <t>L5H1L5</t>
  </si>
  <si>
    <t>L5H2E1</t>
  </si>
  <si>
    <t>L5H2E2</t>
  </si>
  <si>
    <t>L5H2G7</t>
  </si>
  <si>
    <t>L5H2G8</t>
  </si>
  <si>
    <t>L5H2G9</t>
  </si>
  <si>
    <t>L5H2H4</t>
  </si>
  <si>
    <t>L5H2H5</t>
  </si>
  <si>
    <t>L5H2H6</t>
  </si>
  <si>
    <t>L5H2H7</t>
  </si>
  <si>
    <t>L5H2H8</t>
  </si>
  <si>
    <t>L5H2H9</t>
  </si>
  <si>
    <t>L5H2M4</t>
  </si>
  <si>
    <t>L5H2M6</t>
  </si>
  <si>
    <t>L5H2M8</t>
  </si>
  <si>
    <t>L5H3R2</t>
  </si>
  <si>
    <t>L5L2S4</t>
  </si>
  <si>
    <t>L5L2S5</t>
  </si>
  <si>
    <t>L5L2T3</t>
  </si>
  <si>
    <t>L5L2T4</t>
  </si>
  <si>
    <t>L5L3C2</t>
  </si>
  <si>
    <t>L5L3C8</t>
  </si>
  <si>
    <t>L5L3E4</t>
  </si>
  <si>
    <t>L5L3E6</t>
  </si>
  <si>
    <t>L5L3E7</t>
  </si>
  <si>
    <t>L5L3E8</t>
  </si>
  <si>
    <t>L5L3E9</t>
  </si>
  <si>
    <t>L5L3G1</t>
  </si>
  <si>
    <t>L5L3G5</t>
  </si>
  <si>
    <t>L5L3G6</t>
  </si>
  <si>
    <t>L5L3J2</t>
  </si>
  <si>
    <t>L5L3J4</t>
  </si>
  <si>
    <t>L5L3J5</t>
  </si>
  <si>
    <t>L5L3J7</t>
  </si>
  <si>
    <t>L5L3J8</t>
  </si>
  <si>
    <t>L5L3K2</t>
  </si>
  <si>
    <t>L5L3K3</t>
  </si>
  <si>
    <t>L5L3K4</t>
  </si>
  <si>
    <t>L5L3K6</t>
  </si>
  <si>
    <t>L5L3L1</t>
  </si>
  <si>
    <t>L5L3L5</t>
  </si>
  <si>
    <t>L5L3L6</t>
  </si>
  <si>
    <t>L5L3R7</t>
  </si>
  <si>
    <t>L5L3V9</t>
  </si>
  <si>
    <t>L5L5R1</t>
  </si>
  <si>
    <t>L5L5X7</t>
  </si>
  <si>
    <t>L5M0A1</t>
  </si>
  <si>
    <t>L5M0T1</t>
  </si>
  <si>
    <t>L5M1C8</t>
  </si>
  <si>
    <t>L5M1C9</t>
  </si>
  <si>
    <t>L5M1E1</t>
  </si>
  <si>
    <t>L5M1E8</t>
  </si>
  <si>
    <t>L5M1G1</t>
  </si>
  <si>
    <t>L5M1G2</t>
  </si>
  <si>
    <t>L5M1G3</t>
  </si>
  <si>
    <t>L5M1G4</t>
  </si>
  <si>
    <t>L5M1G5</t>
  </si>
  <si>
    <t>L5M1G6</t>
  </si>
  <si>
    <t>L5M1G7</t>
  </si>
  <si>
    <t>L5M1G8</t>
  </si>
  <si>
    <t>L5M1G9</t>
  </si>
  <si>
    <t>L5M1H1</t>
  </si>
  <si>
    <t>L5M1H2</t>
  </si>
  <si>
    <t>L5M1H3</t>
  </si>
  <si>
    <t>L5M1H4</t>
  </si>
  <si>
    <t>L5M1H6</t>
  </si>
  <si>
    <t>L5M1H7</t>
  </si>
  <si>
    <t>L5M1H8</t>
  </si>
  <si>
    <t>L5M1H9</t>
  </si>
  <si>
    <t>L5M1J1</t>
  </si>
  <si>
    <t>L5M1J3</t>
  </si>
  <si>
    <t>L5M1J4</t>
  </si>
  <si>
    <t>L5M1J5</t>
  </si>
  <si>
    <t>L5M1J6</t>
  </si>
  <si>
    <t>L5M1J7</t>
  </si>
  <si>
    <t>L5M1J8</t>
  </si>
  <si>
    <t>L5M1J9</t>
  </si>
  <si>
    <t>L5M1K1</t>
  </si>
  <si>
    <t>L5M1K4</t>
  </si>
  <si>
    <t>L5M1K5</t>
  </si>
  <si>
    <t>L5M1K6</t>
  </si>
  <si>
    <t>L5M1K7</t>
  </si>
  <si>
    <t>L5M1K8</t>
  </si>
  <si>
    <t>L5M1K9</t>
  </si>
  <si>
    <t>L5M1L1</t>
  </si>
  <si>
    <t>L5M1L2</t>
  </si>
  <si>
    <t>L5M1L3</t>
  </si>
  <si>
    <t>L5M1L4</t>
  </si>
  <si>
    <t>L5M1L5</t>
  </si>
  <si>
    <t>L5M1L6</t>
  </si>
  <si>
    <t>L5M1L7</t>
  </si>
  <si>
    <t>L5M1L8</t>
  </si>
  <si>
    <t>L5M1L9</t>
  </si>
  <si>
    <t>L5M1M1</t>
  </si>
  <si>
    <t>L5M1M2</t>
  </si>
  <si>
    <t>L5M1M3</t>
  </si>
  <si>
    <t>L5M1M6</t>
  </si>
  <si>
    <t>L5M1M7</t>
  </si>
  <si>
    <t>L5M1M8</t>
  </si>
  <si>
    <t>L5M1M9</t>
  </si>
  <si>
    <t>L5M1N1</t>
  </si>
  <si>
    <t>L5M1N2</t>
  </si>
  <si>
    <t>L5M1N3</t>
  </si>
  <si>
    <t>L5M1N4</t>
  </si>
  <si>
    <t>L5M1N5</t>
  </si>
  <si>
    <t>L5M1N8</t>
  </si>
  <si>
    <t>L5M1P1</t>
  </si>
  <si>
    <t>L5M1P2</t>
  </si>
  <si>
    <t>L5M1R1</t>
  </si>
  <si>
    <t>L5M1R5</t>
  </si>
  <si>
    <t>L5M1R6</t>
  </si>
  <si>
    <t>L5M1R8</t>
  </si>
  <si>
    <t>L5M1S3</t>
  </si>
  <si>
    <t>L5M1S4</t>
  </si>
  <si>
    <t>L5M1S6</t>
  </si>
  <si>
    <t>L5M1S8</t>
  </si>
  <si>
    <t>L5M1S9</t>
  </si>
  <si>
    <t>L5M1T1</t>
  </si>
  <si>
    <t>L5M1T2</t>
  </si>
  <si>
    <t>L5M1T4</t>
  </si>
  <si>
    <t>L5M1T5</t>
  </si>
  <si>
    <t>L5M1T6</t>
  </si>
  <si>
    <t>L5M1T8</t>
  </si>
  <si>
    <t>L5M1T9</t>
  </si>
  <si>
    <t>L5M1V1</t>
  </si>
  <si>
    <t>L5M1V3</t>
  </si>
  <si>
    <t>L5M1W8</t>
  </si>
  <si>
    <t>L5M1W9</t>
  </si>
  <si>
    <t>L5M1X1</t>
  </si>
  <si>
    <t>L5M1X2</t>
  </si>
  <si>
    <t>L5M1X3</t>
  </si>
  <si>
    <t>L5M1X4</t>
  </si>
  <si>
    <t>L5M1X5</t>
  </si>
  <si>
    <t>L5M1X6</t>
  </si>
  <si>
    <t>L5M1X8</t>
  </si>
  <si>
    <t>L5M1Y1</t>
  </si>
  <si>
    <t>L5M1Y2</t>
  </si>
  <si>
    <t>L5M1Y3</t>
  </si>
  <si>
    <t>L5M1Y4</t>
  </si>
  <si>
    <t>L5M1Y5</t>
  </si>
  <si>
    <t>L5M1Y6</t>
  </si>
  <si>
    <t>L5M1Y7</t>
  </si>
  <si>
    <t>L5M1Y8</t>
  </si>
  <si>
    <t>L5M1Y9</t>
  </si>
  <si>
    <t>L5M1Z1</t>
  </si>
  <si>
    <t>L5M1Z5</t>
  </si>
  <si>
    <t>L5M1Z6</t>
  </si>
  <si>
    <t>L5M1Z8</t>
  </si>
  <si>
    <t>L5M1Z9</t>
  </si>
  <si>
    <t>L5M2A1</t>
  </si>
  <si>
    <t>L5M2A2</t>
  </si>
  <si>
    <t>L5M2A3</t>
  </si>
  <si>
    <t>L5M2A4</t>
  </si>
  <si>
    <t>L5M2A5</t>
  </si>
  <si>
    <t>L5M2A6</t>
  </si>
  <si>
    <t>L5M2A7</t>
  </si>
  <si>
    <t>L5M2A8</t>
  </si>
  <si>
    <t>L5M2A9</t>
  </si>
  <si>
    <t>L5M2B1</t>
  </si>
  <si>
    <t>L5M2C8</t>
  </si>
  <si>
    <t>L5M2C9</t>
  </si>
  <si>
    <t>L5M2E7</t>
  </si>
  <si>
    <t>L5M2E8</t>
  </si>
  <si>
    <t>L5M2E9</t>
  </si>
  <si>
    <t>L5M2G1</t>
  </si>
  <si>
    <t>L5M2G2</t>
  </si>
  <si>
    <t>L5M2G3</t>
  </si>
  <si>
    <t>L5M2H1</t>
  </si>
  <si>
    <t>L5M2J3</t>
  </si>
  <si>
    <t>L5M2K5</t>
  </si>
  <si>
    <t>L5M2L2</t>
  </si>
  <si>
    <t>L5M2L7</t>
  </si>
  <si>
    <t>L5M2M3</t>
  </si>
  <si>
    <t>L5M2M5</t>
  </si>
  <si>
    <t>L5M2N2</t>
  </si>
  <si>
    <t>L5M2N3</t>
  </si>
  <si>
    <t>L5M2N4</t>
  </si>
  <si>
    <t>L5M2N5</t>
  </si>
  <si>
    <t>L5M2P3</t>
  </si>
  <si>
    <t>L5M2P4</t>
  </si>
  <si>
    <t>L5M2V1</t>
  </si>
  <si>
    <t>L5M2Y5</t>
  </si>
  <si>
    <t>L5M3K9</t>
  </si>
  <si>
    <t>L5M3L5</t>
  </si>
  <si>
    <t>L5M3L6</t>
  </si>
  <si>
    <t>L5M3L7</t>
  </si>
  <si>
    <t>L5M3L8</t>
  </si>
  <si>
    <t>L5M3L9</t>
  </si>
  <si>
    <t>L5M3M2</t>
  </si>
  <si>
    <t>L5M3M4</t>
  </si>
  <si>
    <t>L5M3M5</t>
  </si>
  <si>
    <t>L5M3M9</t>
  </si>
  <si>
    <t>L5M3N1</t>
  </si>
  <si>
    <t>L5M3N9</t>
  </si>
  <si>
    <t>L5M3P1</t>
  </si>
  <si>
    <t>L5M3P3</t>
  </si>
  <si>
    <t>L5M3P6</t>
  </si>
  <si>
    <t>L5M3R1</t>
  </si>
  <si>
    <t>L5M3R2</t>
  </si>
  <si>
    <t>L5M3R4</t>
  </si>
  <si>
    <t>L5M3R5</t>
  </si>
  <si>
    <t>L5M3R7</t>
  </si>
  <si>
    <t>L5M3R8</t>
  </si>
  <si>
    <t>L5M3R9</t>
  </si>
  <si>
    <t>L5M3S1</t>
  </si>
  <si>
    <t>L5M3S4</t>
  </si>
  <si>
    <t>L5M3S8</t>
  </si>
  <si>
    <t>L5M3S9</t>
  </si>
  <si>
    <t>L5M3T5</t>
  </si>
  <si>
    <t>L5M3T8</t>
  </si>
  <si>
    <t>L5M3V2</t>
  </si>
  <si>
    <t>L5M3V9</t>
  </si>
  <si>
    <t>L5M3W1</t>
  </si>
  <si>
    <t>L5M3W3</t>
  </si>
  <si>
    <t>L5M3W4</t>
  </si>
  <si>
    <t>L5M4A2</t>
  </si>
  <si>
    <t>L5M4A3</t>
  </si>
  <si>
    <t>L5M4A4</t>
  </si>
  <si>
    <t>L5M4M2</t>
  </si>
  <si>
    <t>L5M4M5</t>
  </si>
  <si>
    <t>L5M4M6</t>
  </si>
  <si>
    <t>L5M4M7</t>
  </si>
  <si>
    <t>L5M4M8</t>
  </si>
  <si>
    <t>L5M4N1</t>
  </si>
  <si>
    <t>L5M4N2</t>
  </si>
  <si>
    <t>L5M4R2</t>
  </si>
  <si>
    <t>L5M4R3</t>
  </si>
  <si>
    <t>L5M4R4</t>
  </si>
  <si>
    <t>L5M4R6</t>
  </si>
  <si>
    <t>L5M4R7</t>
  </si>
  <si>
    <t>L5M4S5</t>
  </si>
  <si>
    <t>L5M4W2</t>
  </si>
  <si>
    <t>L5M4W5</t>
  </si>
  <si>
    <t>L5M4W6</t>
  </si>
  <si>
    <t>L5M4W7</t>
  </si>
  <si>
    <t>L5M4W8</t>
  </si>
  <si>
    <t>L5M4W9</t>
  </si>
  <si>
    <t>L5M4X1</t>
  </si>
  <si>
    <t>L5M4X2</t>
  </si>
  <si>
    <t>L5M4X3</t>
  </si>
  <si>
    <t>L5M4X4</t>
  </si>
  <si>
    <t>L5M4X5</t>
  </si>
  <si>
    <t>L5M4X6</t>
  </si>
  <si>
    <t>L5M4Y5</t>
  </si>
  <si>
    <t>L5M4Y6</t>
  </si>
  <si>
    <t>L5M5H5</t>
  </si>
  <si>
    <t>L5M5M2</t>
  </si>
  <si>
    <t>L5M5N5</t>
  </si>
  <si>
    <t>L5M6A1</t>
  </si>
  <si>
    <t>L5M6A2</t>
  </si>
  <si>
    <t>L5M6B5</t>
  </si>
  <si>
    <t>L5M6B7</t>
  </si>
  <si>
    <t>L5M6J2</t>
  </si>
  <si>
    <t>L5M6T6</t>
  </si>
  <si>
    <t>L5M7C1</t>
  </si>
  <si>
    <t>L5M7S3</t>
  </si>
  <si>
    <t>L5M7W1</t>
  </si>
  <si>
    <t>L5M7W2</t>
  </si>
  <si>
    <t>L5M7Z6</t>
  </si>
  <si>
    <t>L5N0A4</t>
  </si>
  <si>
    <t>L5N0A6</t>
  </si>
  <si>
    <t>L5N0A8</t>
  </si>
  <si>
    <t>L5N0A9</t>
  </si>
  <si>
    <t>L5N0B6</t>
  </si>
  <si>
    <t>L5N1E4</t>
  </si>
  <si>
    <t>L5N1E5</t>
  </si>
  <si>
    <t>L5N1E9</t>
  </si>
  <si>
    <t>L5N1J9</t>
  </si>
  <si>
    <t>L5N1K2</t>
  </si>
  <si>
    <t>L5N1K3</t>
  </si>
  <si>
    <t>L5N1K4</t>
  </si>
  <si>
    <t>L5N1K5</t>
  </si>
  <si>
    <t>L5N1K6</t>
  </si>
  <si>
    <t>L5N1L1</t>
  </si>
  <si>
    <t>L5N1L2</t>
  </si>
  <si>
    <t>L5N1L6</t>
  </si>
  <si>
    <t>L5N2T5</t>
  </si>
  <si>
    <t>L5N2T6</t>
  </si>
  <si>
    <t>L5N2T8</t>
  </si>
  <si>
    <t>L5N2T9</t>
  </si>
  <si>
    <t>L5N2V1</t>
  </si>
  <si>
    <t>L5N2V2</t>
  </si>
  <si>
    <t>L5N2V3</t>
  </si>
  <si>
    <t>L5N2V4</t>
  </si>
  <si>
    <t>L5N4L9</t>
  </si>
  <si>
    <t>L5N4M1</t>
  </si>
  <si>
    <t>L5N4M2</t>
  </si>
  <si>
    <t>L5N4M3</t>
  </si>
  <si>
    <t>L5N4P1</t>
  </si>
  <si>
    <t>L5N4P2</t>
  </si>
  <si>
    <t>L5N4P3</t>
  </si>
  <si>
    <t>L5N4P4</t>
  </si>
  <si>
    <t>L5N4P5</t>
  </si>
  <si>
    <t>L5N4P6</t>
  </si>
  <si>
    <t>L5N4P7</t>
  </si>
  <si>
    <t>L5N4P8</t>
  </si>
  <si>
    <t>L5N4P9</t>
  </si>
  <si>
    <t>L5N4R1</t>
  </si>
  <si>
    <t>L5N4R2</t>
  </si>
  <si>
    <t>L5N4R3</t>
  </si>
  <si>
    <t>L5N4R4</t>
  </si>
  <si>
    <t>L5N4R5</t>
  </si>
  <si>
    <t>L5N4R6</t>
  </si>
  <si>
    <t>L5N5L7</t>
  </si>
  <si>
    <t>L5N5L8</t>
  </si>
  <si>
    <t>L5N7J6</t>
  </si>
  <si>
    <t>L5N7J7</t>
  </si>
  <si>
    <t>L5N7Y5</t>
  </si>
  <si>
    <t>L5N8E2</t>
  </si>
  <si>
    <t>L5N8E8</t>
  </si>
  <si>
    <t>L5N8J4</t>
  </si>
  <si>
    <t>L5N8K5</t>
  </si>
  <si>
    <t>L5N8K6</t>
  </si>
  <si>
    <t>L5N8K7</t>
  </si>
  <si>
    <t>L5N8K9</t>
  </si>
  <si>
    <t>L5N8L1</t>
  </si>
  <si>
    <t>L5N8P8</t>
  </si>
  <si>
    <t>L5P1A2</t>
  </si>
  <si>
    <t>L5P1A4</t>
  </si>
  <si>
    <t>L5P1B1</t>
  </si>
  <si>
    <t>L5P1B2</t>
  </si>
  <si>
    <t>L5P1B4</t>
  </si>
  <si>
    <t>L5P1B5</t>
  </si>
  <si>
    <t>L5P1B6</t>
  </si>
  <si>
    <t>L5P1B9</t>
  </si>
  <si>
    <t>L5P1C1</t>
  </si>
  <si>
    <t>L5P1C3</t>
  </si>
  <si>
    <t>L5P1C4</t>
  </si>
  <si>
    <t>L5S0A1</t>
  </si>
  <si>
    <t>L5S0A2</t>
  </si>
  <si>
    <t>L5S0A3</t>
  </si>
  <si>
    <t>L5S0A4</t>
  </si>
  <si>
    <t>L5S0A5</t>
  </si>
  <si>
    <t>L5S0A6</t>
  </si>
  <si>
    <t>L5S0A7</t>
  </si>
  <si>
    <t>L5S1A1</t>
  </si>
  <si>
    <t>L5S1A2</t>
  </si>
  <si>
    <t>L5S1A3</t>
  </si>
  <si>
    <t>L5S1A5</t>
  </si>
  <si>
    <t>L5S1A6</t>
  </si>
  <si>
    <t>L5S1A7</t>
  </si>
  <si>
    <t>L5S1A8</t>
  </si>
  <si>
    <t>L5S1A9</t>
  </si>
  <si>
    <t>L5S1B1</t>
  </si>
  <si>
    <t>L5S1B2</t>
  </si>
  <si>
    <t>L5S1B7</t>
  </si>
  <si>
    <t>L5S1B8</t>
  </si>
  <si>
    <t>L5S1C4</t>
  </si>
  <si>
    <t>L5S1C5</t>
  </si>
  <si>
    <t>L5S1C8</t>
  </si>
  <si>
    <t>L5S1E1</t>
  </si>
  <si>
    <t>L5S1E2</t>
  </si>
  <si>
    <t>L5S1E5</t>
  </si>
  <si>
    <t>L5S1E7</t>
  </si>
  <si>
    <t>L5S1E8</t>
  </si>
  <si>
    <t>L5S1E9</t>
  </si>
  <si>
    <t>L5S1G1</t>
  </si>
  <si>
    <t>L5S1G2</t>
  </si>
  <si>
    <t>L5S1G4</t>
  </si>
  <si>
    <t>L5S1G5</t>
  </si>
  <si>
    <t>L5S1G6</t>
  </si>
  <si>
    <t>L5S1G7</t>
  </si>
  <si>
    <t>L5S1H1</t>
  </si>
  <si>
    <t>L5S1H3</t>
  </si>
  <si>
    <t>L5S1H9</t>
  </si>
  <si>
    <t>L5S1J5</t>
  </si>
  <si>
    <t>L5S1J6</t>
  </si>
  <si>
    <t>L5S1J7</t>
  </si>
  <si>
    <t>L5S1J8</t>
  </si>
  <si>
    <t>L5S1J9</t>
  </si>
  <si>
    <t>L5S1K4</t>
  </si>
  <si>
    <t>L5S1K6</t>
  </si>
  <si>
    <t>L5S1L2</t>
  </si>
  <si>
    <t>L5S1L4</t>
  </si>
  <si>
    <t>L5S1L6</t>
  </si>
  <si>
    <t>L5S1L7</t>
  </si>
  <si>
    <t>L5S1L8</t>
  </si>
  <si>
    <t>L5S1L9</t>
  </si>
  <si>
    <t>L5S1M2</t>
  </si>
  <si>
    <t>L5S1M4</t>
  </si>
  <si>
    <t>L5S1M5</t>
  </si>
  <si>
    <t>L5S1M6</t>
  </si>
  <si>
    <t>L5S1M7</t>
  </si>
  <si>
    <t>L5S1M9</t>
  </si>
  <si>
    <t>L5S1N2</t>
  </si>
  <si>
    <t>L5S1N4</t>
  </si>
  <si>
    <t>L5S1N6</t>
  </si>
  <si>
    <t>L5S1N8</t>
  </si>
  <si>
    <t>L5S1N9</t>
  </si>
  <si>
    <t>L5S1P1</t>
  </si>
  <si>
    <t>L5S1P2</t>
  </si>
  <si>
    <t>L5S1P3</t>
  </si>
  <si>
    <t>L5S1P4</t>
  </si>
  <si>
    <t>L5S1P5</t>
  </si>
  <si>
    <t>L5S1P6</t>
  </si>
  <si>
    <t>L5S1P7</t>
  </si>
  <si>
    <t>L5S1P8</t>
  </si>
  <si>
    <t>L5S1P9</t>
  </si>
  <si>
    <t>L5S1R1</t>
  </si>
  <si>
    <t>L5S1R2</t>
  </si>
  <si>
    <t>L5S1R3</t>
  </si>
  <si>
    <t>L5S1R4</t>
  </si>
  <si>
    <t>L5S1R5</t>
  </si>
  <si>
    <t>L5S1R6</t>
  </si>
  <si>
    <t>L5S1R7</t>
  </si>
  <si>
    <t>L5S1R8</t>
  </si>
  <si>
    <t>L5S1R9</t>
  </si>
  <si>
    <t>L5S1S1</t>
  </si>
  <si>
    <t>L5S1S2</t>
  </si>
  <si>
    <t>L5S1S3</t>
  </si>
  <si>
    <t>L5S1S4</t>
  </si>
  <si>
    <t>L5S1S5</t>
  </si>
  <si>
    <t>L5S1S6</t>
  </si>
  <si>
    <t>L5S1S7</t>
  </si>
  <si>
    <t>L5S1S8</t>
  </si>
  <si>
    <t>L5S1S9</t>
  </si>
  <si>
    <t>L5S1T1</t>
  </si>
  <si>
    <t>L5S1T2</t>
  </si>
  <si>
    <t>L5S1T7</t>
  </si>
  <si>
    <t>L5S1T8</t>
  </si>
  <si>
    <t>L5S1T9</t>
  </si>
  <si>
    <t>L5S1V1</t>
  </si>
  <si>
    <t>L5S1V2</t>
  </si>
  <si>
    <t>L5S1V3</t>
  </si>
  <si>
    <t>L5S1V4</t>
  </si>
  <si>
    <t>L5S1V5</t>
  </si>
  <si>
    <t>L5S1V6</t>
  </si>
  <si>
    <t>L5S1V7</t>
  </si>
  <si>
    <t>L5S1V8</t>
  </si>
  <si>
    <t>L5S1V9</t>
  </si>
  <si>
    <t>L5S1W1</t>
  </si>
  <si>
    <t>L5S1W2</t>
  </si>
  <si>
    <t>L5S1W3</t>
  </si>
  <si>
    <t>L5S1W4</t>
  </si>
  <si>
    <t>L5S1W5</t>
  </si>
  <si>
    <t>L5S1W6</t>
  </si>
  <si>
    <t>L5S1W7</t>
  </si>
  <si>
    <t>L5S1W8</t>
  </si>
  <si>
    <t>L5S1W9</t>
  </si>
  <si>
    <t>L5S1X1</t>
  </si>
  <si>
    <t>L5S1X2</t>
  </si>
  <si>
    <t>L5S1X4</t>
  </si>
  <si>
    <t>L5S1X7</t>
  </si>
  <si>
    <t>L5S1X8</t>
  </si>
  <si>
    <t>L5S1X9</t>
  </si>
  <si>
    <t>L5S1Y1</t>
  </si>
  <si>
    <t>L5S1Y2</t>
  </si>
  <si>
    <t>L5S1Y3</t>
  </si>
  <si>
    <t>L5S1Y4</t>
  </si>
  <si>
    <t>L5S1Y5</t>
  </si>
  <si>
    <t>L5S1Y6</t>
  </si>
  <si>
    <t>L5S1Y7</t>
  </si>
  <si>
    <t>L5S1Y8</t>
  </si>
  <si>
    <t>L5S1Y9</t>
  </si>
  <si>
    <t>L5S1Z1</t>
  </si>
  <si>
    <t>L5S1Z2</t>
  </si>
  <si>
    <t>L5S1Z3</t>
  </si>
  <si>
    <t>L5S1Z4</t>
  </si>
  <si>
    <t>L5S1Z5</t>
  </si>
  <si>
    <t>L5S1Z7</t>
  </si>
  <si>
    <t>L5S1Z8</t>
  </si>
  <si>
    <t>L5S1Z9</t>
  </si>
  <si>
    <t>L5S2A1</t>
  </si>
  <si>
    <t>L5S2A2</t>
  </si>
  <si>
    <t>L5S2A3</t>
  </si>
  <si>
    <t>L5S2A4</t>
  </si>
  <si>
    <t>L5S2A5</t>
  </si>
  <si>
    <t>L5T0A1</t>
  </si>
  <si>
    <t>L5T0A2</t>
  </si>
  <si>
    <t>L5T0A3</t>
  </si>
  <si>
    <t>L5T0A4</t>
  </si>
  <si>
    <t>L5T0A9</t>
  </si>
  <si>
    <t>L5T1A1</t>
  </si>
  <si>
    <t>L5T1A2</t>
  </si>
  <si>
    <t>L5T1A3</t>
  </si>
  <si>
    <t>L5T1A4</t>
  </si>
  <si>
    <t>L5T1A6</t>
  </si>
  <si>
    <t>L5T1A7</t>
  </si>
  <si>
    <t>L5T1A8</t>
  </si>
  <si>
    <t>L5T1B4</t>
  </si>
  <si>
    <t>L5T1B5</t>
  </si>
  <si>
    <t>L5T1B6</t>
  </si>
  <si>
    <t>L5T1B7</t>
  </si>
  <si>
    <t>L5T1B8</t>
  </si>
  <si>
    <t>L5T1B9</t>
  </si>
  <si>
    <t>L5T1C1</t>
  </si>
  <si>
    <t>L5T1C2</t>
  </si>
  <si>
    <t>L5T1C3</t>
  </si>
  <si>
    <t>L5T1C4</t>
  </si>
  <si>
    <t>L5T1C5</t>
  </si>
  <si>
    <t>L5T1C6</t>
  </si>
  <si>
    <t>L5T1C7</t>
  </si>
  <si>
    <t>L5T1C8</t>
  </si>
  <si>
    <t>L5T1C9</t>
  </si>
  <si>
    <t>L5T1E1</t>
  </si>
  <si>
    <t>L5T1E2</t>
  </si>
  <si>
    <t>L5T1E3</t>
  </si>
  <si>
    <t>L5T1E4</t>
  </si>
  <si>
    <t>L5T1E5</t>
  </si>
  <si>
    <t>L5T1E6</t>
  </si>
  <si>
    <t>L5T1E7</t>
  </si>
  <si>
    <t>L5T1E8</t>
  </si>
  <si>
    <t>L5T1G1</t>
  </si>
  <si>
    <t>L5T1G2</t>
  </si>
  <si>
    <t>L5T1G3</t>
  </si>
  <si>
    <t>L5T1G4</t>
  </si>
  <si>
    <t>L5T1G5</t>
  </si>
  <si>
    <t>L5T1G6</t>
  </si>
  <si>
    <t>L5T1G7</t>
  </si>
  <si>
    <t>L5T1G8</t>
  </si>
  <si>
    <t>L5T1G9</t>
  </si>
  <si>
    <t>L5T1H1</t>
  </si>
  <si>
    <t>L5T1H2</t>
  </si>
  <si>
    <t>L5T1H3</t>
  </si>
  <si>
    <t>L5T1H4</t>
  </si>
  <si>
    <t>L5T1H5</t>
  </si>
  <si>
    <t>L5T1H7</t>
  </si>
  <si>
    <t>L5T1H8</t>
  </si>
  <si>
    <t>L5T1H9</t>
  </si>
  <si>
    <t>L5T1J1</t>
  </si>
  <si>
    <t>L5T1J2</t>
  </si>
  <si>
    <t>L5T1J3</t>
  </si>
  <si>
    <t>L5T1J4</t>
  </si>
  <si>
    <t>L5T1J5</t>
  </si>
  <si>
    <t>L5T1J6</t>
  </si>
  <si>
    <t>L5T1J7</t>
  </si>
  <si>
    <t>L5T1J8</t>
  </si>
  <si>
    <t>L5T1J9</t>
  </si>
  <si>
    <t>L5T1K1</t>
  </si>
  <si>
    <t>L5T1K2</t>
  </si>
  <si>
    <t>L5T1K3</t>
  </si>
  <si>
    <t>L5T1K4</t>
  </si>
  <si>
    <t>L5T1K5</t>
  </si>
  <si>
    <t>L5T1K6</t>
  </si>
  <si>
    <t>L5T1K7</t>
  </si>
  <si>
    <t>L5T1K8</t>
  </si>
  <si>
    <t>L5T1L2</t>
  </si>
  <si>
    <t>L5T1L3</t>
  </si>
  <si>
    <t>L5T1L4</t>
  </si>
  <si>
    <t>L5T1L5</t>
  </si>
  <si>
    <t>L5T1L6</t>
  </si>
  <si>
    <t>L5T1L7</t>
  </si>
  <si>
    <t>L5T1L8</t>
  </si>
  <si>
    <t>L5T1L9</t>
  </si>
  <si>
    <t>L5T1M1</t>
  </si>
  <si>
    <t>L5T1M2</t>
  </si>
  <si>
    <t>L5T1M3</t>
  </si>
  <si>
    <t>L5T1M4</t>
  </si>
  <si>
    <t>L5T1M5</t>
  </si>
  <si>
    <t>L5T1M6</t>
  </si>
  <si>
    <t>L5T1M7</t>
  </si>
  <si>
    <t>L5T1M9</t>
  </si>
  <si>
    <t>L5T1N1</t>
  </si>
  <si>
    <t>L5T1N2</t>
  </si>
  <si>
    <t>L5T1N3</t>
  </si>
  <si>
    <t>L5T1N4</t>
  </si>
  <si>
    <t>L5T1N5</t>
  </si>
  <si>
    <t>L5T1N6</t>
  </si>
  <si>
    <t>L5T1N7</t>
  </si>
  <si>
    <t>L5T1N8</t>
  </si>
  <si>
    <t>L5T1N9</t>
  </si>
  <si>
    <t>L5T1P1</t>
  </si>
  <si>
    <t>L5T1P2</t>
  </si>
  <si>
    <t>L5T1P3</t>
  </si>
  <si>
    <t>L5T1P4</t>
  </si>
  <si>
    <t>L5T1P5</t>
  </si>
  <si>
    <t>L5T1P6</t>
  </si>
  <si>
    <t>L5T1P7</t>
  </si>
  <si>
    <t>L5T1P8</t>
  </si>
  <si>
    <t>L5T1P9</t>
  </si>
  <si>
    <t>L5T1R1</t>
  </si>
  <si>
    <t>L5T1R2</t>
  </si>
  <si>
    <t>L5T1R3</t>
  </si>
  <si>
    <t>L5T1R4</t>
  </si>
  <si>
    <t>L5T1R7</t>
  </si>
  <si>
    <t>L5T1R8</t>
  </si>
  <si>
    <t>L5T1R9</t>
  </si>
  <si>
    <t>L5T1S1</t>
  </si>
  <si>
    <t>L5T1S3</t>
  </si>
  <si>
    <t>L5T1S5</t>
  </si>
  <si>
    <t>L5T1S6</t>
  </si>
  <si>
    <t>L5T1S7</t>
  </si>
  <si>
    <t>L5T1S8</t>
  </si>
  <si>
    <t>L5T1S9</t>
  </si>
  <si>
    <t>L5T1T1</t>
  </si>
  <si>
    <t>L5T1T4</t>
  </si>
  <si>
    <t>L5T1T5</t>
  </si>
  <si>
    <t>L5T1T6</t>
  </si>
  <si>
    <t>L5T1T7</t>
  </si>
  <si>
    <t>L5T1T8</t>
  </si>
  <si>
    <t>L5T1T9</t>
  </si>
  <si>
    <t>L5T1V1</t>
  </si>
  <si>
    <t>L5T1V2</t>
  </si>
  <si>
    <t>L5T1V3</t>
  </si>
  <si>
    <t>L5T1V4</t>
  </si>
  <si>
    <t>L5T1V6</t>
  </si>
  <si>
    <t>L5T1V8</t>
  </si>
  <si>
    <t>L5T1V9</t>
  </si>
  <si>
    <t>L5T1W1</t>
  </si>
  <si>
    <t>L5T1W2</t>
  </si>
  <si>
    <t>L5T1W3</t>
  </si>
  <si>
    <t>L5T1W5</t>
  </si>
  <si>
    <t>L5T1W6</t>
  </si>
  <si>
    <t>L5T1W8</t>
  </si>
  <si>
    <t>L5T1W9</t>
  </si>
  <si>
    <t>L5T1X2</t>
  </si>
  <si>
    <t>L5T1X3</t>
  </si>
  <si>
    <t>L5T1X4</t>
  </si>
  <si>
    <t>L5T1X5</t>
  </si>
  <si>
    <t>L5T1X6</t>
  </si>
  <si>
    <t>L5T1X7</t>
  </si>
  <si>
    <t>L5T1X8</t>
  </si>
  <si>
    <t>L5T1X9</t>
  </si>
  <si>
    <t>L5T1Y1</t>
  </si>
  <si>
    <t>L5T1Y2</t>
  </si>
  <si>
    <t>L5T1Y3</t>
  </si>
  <si>
    <t>L5T1Y4</t>
  </si>
  <si>
    <t>L5T1Y5</t>
  </si>
  <si>
    <t>L5T1Y6</t>
  </si>
  <si>
    <t>L5T1Y7</t>
  </si>
  <si>
    <t>L5T1Y8</t>
  </si>
  <si>
    <t>L5T1Y9</t>
  </si>
  <si>
    <t>L5T1Z1</t>
  </si>
  <si>
    <t>L5T1Z2</t>
  </si>
  <si>
    <t>L5T1Z3</t>
  </si>
  <si>
    <t>L5T1Z4</t>
  </si>
  <si>
    <t>L5T1Z5</t>
  </si>
  <si>
    <t>L5T1Z6</t>
  </si>
  <si>
    <t>L5T1Z7</t>
  </si>
  <si>
    <t>L5T1Z8</t>
  </si>
  <si>
    <t>L5T1Z9</t>
  </si>
  <si>
    <t>L5T2A1</t>
  </si>
  <si>
    <t>L5T2A2</t>
  </si>
  <si>
    <t>L5T2A3</t>
  </si>
  <si>
    <t>L5T2A4</t>
  </si>
  <si>
    <t>L5T2A5</t>
  </si>
  <si>
    <t>L5T2A6</t>
  </si>
  <si>
    <t>L5T2A7</t>
  </si>
  <si>
    <t>L5T2A8</t>
  </si>
  <si>
    <t>L5T2A9</t>
  </si>
  <si>
    <t>L5T2B2</t>
  </si>
  <si>
    <t>L5T2B3</t>
  </si>
  <si>
    <t>L5T2B4</t>
  </si>
  <si>
    <t>L5T2B5</t>
  </si>
  <si>
    <t>L5T2B6</t>
  </si>
  <si>
    <t>L5T2B7</t>
  </si>
  <si>
    <t>L5T2B8</t>
  </si>
  <si>
    <t>L5T2B9</t>
  </si>
  <si>
    <t>L5T2C1</t>
  </si>
  <si>
    <t>L5T2C2</t>
  </si>
  <si>
    <t>L5T2C3</t>
  </si>
  <si>
    <t>L5T2C4</t>
  </si>
  <si>
    <t>L5T2C5</t>
  </si>
  <si>
    <t>L5T2C6</t>
  </si>
  <si>
    <t>L5T2C7</t>
  </si>
  <si>
    <t>L5T2C8</t>
  </si>
  <si>
    <t>L5T2C9</t>
  </si>
  <si>
    <t>L5T2E1</t>
  </si>
  <si>
    <t>L5T2E2</t>
  </si>
  <si>
    <t>L5T2E3</t>
  </si>
  <si>
    <t>L5T2E4</t>
  </si>
  <si>
    <t>L5T2E5</t>
  </si>
  <si>
    <t>L5T2E6</t>
  </si>
  <si>
    <t>L5T2E7</t>
  </si>
  <si>
    <t>L5T2E9</t>
  </si>
  <si>
    <t>L5T2G1</t>
  </si>
  <si>
    <t>L5T2G2</t>
  </si>
  <si>
    <t>L5T2G3</t>
  </si>
  <si>
    <t>L5T2G4</t>
  </si>
  <si>
    <t>L5T2G5</t>
  </si>
  <si>
    <t>L5T2G6</t>
  </si>
  <si>
    <t>L5T2G7</t>
  </si>
  <si>
    <t>L5T2G8</t>
  </si>
  <si>
    <t>L5T2G9</t>
  </si>
  <si>
    <t>L5T2H2</t>
  </si>
  <si>
    <t>L5T2H3</t>
  </si>
  <si>
    <t>L5T2H4</t>
  </si>
  <si>
    <t>L5T2H5</t>
  </si>
  <si>
    <t>L5T2H6</t>
  </si>
  <si>
    <t>L5T2H7</t>
  </si>
  <si>
    <t>L5T2H8</t>
  </si>
  <si>
    <t>L5T2H9</t>
  </si>
  <si>
    <t>L5T2J1</t>
  </si>
  <si>
    <t>L5T2J2</t>
  </si>
  <si>
    <t>L5T2J3</t>
  </si>
  <si>
    <t>L5T2J4</t>
  </si>
  <si>
    <t>L5T2J5</t>
  </si>
  <si>
    <t>L5T2J6</t>
  </si>
  <si>
    <t>L5T2J7</t>
  </si>
  <si>
    <t>L5T2J8</t>
  </si>
  <si>
    <t>L5T2J9</t>
  </si>
  <si>
    <t>L5T2K2</t>
  </si>
  <si>
    <t>L5T2K3</t>
  </si>
  <si>
    <t>L5T2K4</t>
  </si>
  <si>
    <t>L5T2K5</t>
  </si>
  <si>
    <t>L5T2K6</t>
  </si>
  <si>
    <t>L5T2K7</t>
  </si>
  <si>
    <t>L5T2K8</t>
  </si>
  <si>
    <t>L5T2K9</t>
  </si>
  <si>
    <t>L5T2L1</t>
  </si>
  <si>
    <t>L5T2L2</t>
  </si>
  <si>
    <t>L5T2L3</t>
  </si>
  <si>
    <t>L5T2L4</t>
  </si>
  <si>
    <t>L5T2L5</t>
  </si>
  <si>
    <t>L5T2L6</t>
  </si>
  <si>
    <t>L5T2L7</t>
  </si>
  <si>
    <t>L5T2L8</t>
  </si>
  <si>
    <t>L5T2L9</t>
  </si>
  <si>
    <t>L5T2M3</t>
  </si>
  <si>
    <t>L5T2M4</t>
  </si>
  <si>
    <t>L5T2M7</t>
  </si>
  <si>
    <t>L5T2M8</t>
  </si>
  <si>
    <t>L5T2M9</t>
  </si>
  <si>
    <t>L5T2N1</t>
  </si>
  <si>
    <t>L5T2N2</t>
  </si>
  <si>
    <t>L5T2N3</t>
  </si>
  <si>
    <t>L5T2N5</t>
  </si>
  <si>
    <t>L5T2N6</t>
  </si>
  <si>
    <t>L5T2N7</t>
  </si>
  <si>
    <t>L5T2N8</t>
  </si>
  <si>
    <t>L5T2N9</t>
  </si>
  <si>
    <t>L5T2P2</t>
  </si>
  <si>
    <t>L5T2P3</t>
  </si>
  <si>
    <t>L5T2P4</t>
  </si>
  <si>
    <t>L5T2P5</t>
  </si>
  <si>
    <t>L5T2P6</t>
  </si>
  <si>
    <t>L5T2P7</t>
  </si>
  <si>
    <t>L5T2P9</t>
  </si>
  <si>
    <t>L5T2R1</t>
  </si>
  <si>
    <t>L5T2R2</t>
  </si>
  <si>
    <t>L5T2R4</t>
  </si>
  <si>
    <t>L5T2R5</t>
  </si>
  <si>
    <t>L5T2R6</t>
  </si>
  <si>
    <t>L5T2R7</t>
  </si>
  <si>
    <t>L5T2R8</t>
  </si>
  <si>
    <t>L5T2R9</t>
  </si>
  <si>
    <t>L5T2S2</t>
  </si>
  <si>
    <t>L5T2S3</t>
  </si>
  <si>
    <t>L5T2S4</t>
  </si>
  <si>
    <t>L5T2S5</t>
  </si>
  <si>
    <t>L5T2S6</t>
  </si>
  <si>
    <t>L5T2S7</t>
  </si>
  <si>
    <t>L5T2S8</t>
  </si>
  <si>
    <t>L5T2S9</t>
  </si>
  <si>
    <t>L5T2T1</t>
  </si>
  <si>
    <t>L5T2T2</t>
  </si>
  <si>
    <t>L5T2T3</t>
  </si>
  <si>
    <t>L5T2T4</t>
  </si>
  <si>
    <t>L5T2T5</t>
  </si>
  <si>
    <t>L5T2T6</t>
  </si>
  <si>
    <t>L5T2T8</t>
  </si>
  <si>
    <t>L5T2T9</t>
  </si>
  <si>
    <t>L5T2V1</t>
  </si>
  <si>
    <t>L5T2V2</t>
  </si>
  <si>
    <t>L5T2V3</t>
  </si>
  <si>
    <t>L5T2V4</t>
  </si>
  <si>
    <t>L5T2V5</t>
  </si>
  <si>
    <t>L5T2V6</t>
  </si>
  <si>
    <t>L5T2V7</t>
  </si>
  <si>
    <t>L5T2V8</t>
  </si>
  <si>
    <t>L5T2V9</t>
  </si>
  <si>
    <t>L5T2W1</t>
  </si>
  <si>
    <t>L5T2W2</t>
  </si>
  <si>
    <t>L5T2W3</t>
  </si>
  <si>
    <t>L5T2W4</t>
  </si>
  <si>
    <t>L5T2W5</t>
  </si>
  <si>
    <t>L5T2W6</t>
  </si>
  <si>
    <t>L5T2W7</t>
  </si>
  <si>
    <t>L5T2W8</t>
  </si>
  <si>
    <t>L5T2W9</t>
  </si>
  <si>
    <t>L5T2X1</t>
  </si>
  <si>
    <t>L5T2X3</t>
  </si>
  <si>
    <t>L5T2X4</t>
  </si>
  <si>
    <t>L5T2X5</t>
  </si>
  <si>
    <t>L5T2X6</t>
  </si>
  <si>
    <t>L5T2X7</t>
  </si>
  <si>
    <t>L5T2X8</t>
  </si>
  <si>
    <t>L5T2X9</t>
  </si>
  <si>
    <t>L5T2Y1</t>
  </si>
  <si>
    <t>L5T2Y2</t>
  </si>
  <si>
    <t>L5T2Y3</t>
  </si>
  <si>
    <t>L5T2Y4</t>
  </si>
  <si>
    <t>L5T2Y5</t>
  </si>
  <si>
    <t>L5T2Y6</t>
  </si>
  <si>
    <t>L5T2Y7</t>
  </si>
  <si>
    <t>L5T2Y8</t>
  </si>
  <si>
    <t>L5T2Y9</t>
  </si>
  <si>
    <t>L5T2Z1</t>
  </si>
  <si>
    <t>L5T2Z2</t>
  </si>
  <si>
    <t>L5T2Z3</t>
  </si>
  <si>
    <t>L5T2Z4</t>
  </si>
  <si>
    <t>L5T2Z5</t>
  </si>
  <si>
    <t>L5T2Z6</t>
  </si>
  <si>
    <t>L5T2Z7</t>
  </si>
  <si>
    <t>L5T2Z8</t>
  </si>
  <si>
    <t>L5T2Z9</t>
  </si>
  <si>
    <t>L5T3A1</t>
  </si>
  <si>
    <t>L5T3A2</t>
  </si>
  <si>
    <t>L5T3A3</t>
  </si>
  <si>
    <t>L5T3A5</t>
  </si>
  <si>
    <t>L5T3A6</t>
  </si>
  <si>
    <t>L5T3A7</t>
  </si>
  <si>
    <t>L5T3A8</t>
  </si>
  <si>
    <t>L5V1M1</t>
  </si>
  <si>
    <t>L5V1M2</t>
  </si>
  <si>
    <t>L5W0A1</t>
  </si>
  <si>
    <t>L5W0A5</t>
  </si>
  <si>
    <t>L5W0B3</t>
  </si>
  <si>
    <t>L5W0E3</t>
  </si>
  <si>
    <t>L5W0E4</t>
  </si>
  <si>
    <t>L5W1C1</t>
  </si>
  <si>
    <t>L5W1C2</t>
  </si>
  <si>
    <t>L5W1C3</t>
  </si>
  <si>
    <t>L5W1C4</t>
  </si>
  <si>
    <t>L5W1C5</t>
  </si>
  <si>
    <t>L5W1C6</t>
  </si>
  <si>
    <t>L5W1H3</t>
  </si>
  <si>
    <t>L5W1H9</t>
  </si>
  <si>
    <t>L5W1J1</t>
  </si>
  <si>
    <t>L5W1J2</t>
  </si>
  <si>
    <t>L5W1J3</t>
  </si>
  <si>
    <t>L5W1J4</t>
  </si>
  <si>
    <t>L5W1J5</t>
  </si>
  <si>
    <t>L5W1J6</t>
  </si>
  <si>
    <t>L5W1J7</t>
  </si>
  <si>
    <t>L5W1J8</t>
  </si>
  <si>
    <t>L5W1J9</t>
  </si>
  <si>
    <t>L5W1K1</t>
  </si>
  <si>
    <t>L5W1K2</t>
  </si>
  <si>
    <t>L5W1K5</t>
  </si>
  <si>
    <t>L5W1K6</t>
  </si>
  <si>
    <t>L5W1L8</t>
  </si>
  <si>
    <t>L5W1M9</t>
  </si>
  <si>
    <t>L5W1N3</t>
  </si>
  <si>
    <t>L5W1N5</t>
  </si>
  <si>
    <t>L5W1N6</t>
  </si>
  <si>
    <t>L5W1P1</t>
  </si>
  <si>
    <t>L5W1P2</t>
  </si>
  <si>
    <t>L5W1P3</t>
  </si>
  <si>
    <t>L5W1P4</t>
  </si>
  <si>
    <t>L5W1V3</t>
  </si>
  <si>
    <t>L5W1V4</t>
  </si>
  <si>
    <t>L5W1V5</t>
  </si>
  <si>
    <t>L5W1V6</t>
  </si>
  <si>
    <t>L5W1W2</t>
  </si>
  <si>
    <t>L5W1Y4</t>
  </si>
  <si>
    <t>L5W1Y5</t>
  </si>
  <si>
    <t>L5W1Y6</t>
  </si>
  <si>
    <t>L5W1Z3</t>
  </si>
  <si>
    <t>L5W1Z7</t>
  </si>
  <si>
    <t>L5W1Z8</t>
  </si>
  <si>
    <t>L5W1Z9</t>
  </si>
  <si>
    <t>L5W2A1</t>
  </si>
  <si>
    <t>L5W2A2</t>
  </si>
  <si>
    <t>L5W2A3</t>
  </si>
  <si>
    <t>L5W2A4</t>
  </si>
  <si>
    <t>L5W2A5</t>
  </si>
  <si>
    <t>L5W2A6</t>
  </si>
  <si>
    <t>L6B0A1</t>
  </si>
  <si>
    <t>L6B0A2</t>
  </si>
  <si>
    <t>L6B0A3</t>
  </si>
  <si>
    <t>L6B0A4</t>
  </si>
  <si>
    <t>L6B0A5</t>
  </si>
  <si>
    <t>L6B0A6</t>
  </si>
  <si>
    <t>L6B0A7</t>
  </si>
  <si>
    <t>L6B0A8</t>
  </si>
  <si>
    <t>L6B0A9</t>
  </si>
  <si>
    <t>L6B0B1</t>
  </si>
  <si>
    <t>L6B0B2</t>
  </si>
  <si>
    <t>L6B0B3</t>
  </si>
  <si>
    <t>L6B0H5</t>
  </si>
  <si>
    <t>L6B0H6</t>
  </si>
  <si>
    <t>L6B0H7</t>
  </si>
  <si>
    <t>L6B0H8</t>
  </si>
  <si>
    <t>L6B0N2</t>
  </si>
  <si>
    <t>L6B0N3</t>
  </si>
  <si>
    <t>L6B0N4</t>
  </si>
  <si>
    <t>L6B0N5</t>
  </si>
  <si>
    <t>L6B0N6</t>
  </si>
  <si>
    <t>L6B0N7</t>
  </si>
  <si>
    <t>L6B0N8</t>
  </si>
  <si>
    <t>L6B0N9</t>
  </si>
  <si>
    <t>L6B0P1</t>
  </si>
  <si>
    <t>L6B0R1</t>
  </si>
  <si>
    <t>L6B0R2</t>
  </si>
  <si>
    <t>L6B0R3</t>
  </si>
  <si>
    <t>L6B0R4</t>
  </si>
  <si>
    <t>L6B0T1</t>
  </si>
  <si>
    <t>L6B0T2</t>
  </si>
  <si>
    <t>L6B0T5</t>
  </si>
  <si>
    <t>L6B0V5</t>
  </si>
  <si>
    <t>L6B0V8</t>
  </si>
  <si>
    <t>L6B0V9</t>
  </si>
  <si>
    <t>L6B0W4</t>
  </si>
  <si>
    <t>L6B0W7</t>
  </si>
  <si>
    <t>L6B0W8</t>
  </si>
  <si>
    <t>L6B1A1</t>
  </si>
  <si>
    <t>L6B1B3</t>
  </si>
  <si>
    <t>L6B1B5</t>
  </si>
  <si>
    <t>L6B1B6</t>
  </si>
  <si>
    <t>L6B1B7</t>
  </si>
  <si>
    <t>L6B1B8</t>
  </si>
  <si>
    <t>L6B1B9</t>
  </si>
  <si>
    <t>L6B1C1</t>
  </si>
  <si>
    <t>L6B1C2</t>
  </si>
  <si>
    <t>L6B1C3</t>
  </si>
  <si>
    <t>L6B1C4</t>
  </si>
  <si>
    <t>L6B1C5</t>
  </si>
  <si>
    <t>L6B1C6</t>
  </si>
  <si>
    <t>L6B1C7</t>
  </si>
  <si>
    <t>L6B1C8</t>
  </si>
  <si>
    <t>L6B1C9</t>
  </si>
  <si>
    <t>L6B1E1</t>
  </si>
  <si>
    <t>L6B1E2</t>
  </si>
  <si>
    <t>L6B1E3</t>
  </si>
  <si>
    <t>L6B1E4</t>
  </si>
  <si>
    <t>L6B1E5</t>
  </si>
  <si>
    <t>L6B1E6</t>
  </si>
  <si>
    <t>L6B1K1</t>
  </si>
  <si>
    <t>L6B1K2</t>
  </si>
  <si>
    <t>L6B1K3</t>
  </si>
  <si>
    <t>L6B1K4</t>
  </si>
  <si>
    <t>L6B1K5</t>
  </si>
  <si>
    <t>L6B1K6</t>
  </si>
  <si>
    <t>L6B1K7</t>
  </si>
  <si>
    <t>L6B1K8</t>
  </si>
  <si>
    <t>L6B1K9</t>
  </si>
  <si>
    <t>L6B1L1</t>
  </si>
  <si>
    <t>L6B1L2</t>
  </si>
  <si>
    <t>L6B1L3</t>
  </si>
  <si>
    <t>L6B1L4</t>
  </si>
  <si>
    <t>L6B1L5</t>
  </si>
  <si>
    <t>L6B1L6</t>
  </si>
  <si>
    <t>L6B1L7</t>
  </si>
  <si>
    <t>L6B1L8</t>
  </si>
  <si>
    <t>L6B1L9</t>
  </si>
  <si>
    <t>L6B1M1</t>
  </si>
  <si>
    <t>L6B1M2</t>
  </si>
  <si>
    <t>L6B1M3</t>
  </si>
  <si>
    <t>L6G0A1</t>
  </si>
  <si>
    <t>L6G0A2</t>
  </si>
  <si>
    <t>L6G0A3</t>
  </si>
  <si>
    <t>L6G0A6</t>
  </si>
  <si>
    <t>L6G0A7</t>
  </si>
  <si>
    <t>L6G0A8</t>
  </si>
  <si>
    <t>L6G0B5</t>
  </si>
  <si>
    <t>L6G0B6</t>
  </si>
  <si>
    <t>L6G0B7</t>
  </si>
  <si>
    <t>L6G0B8</t>
  </si>
  <si>
    <t>L6G0B9</t>
  </si>
  <si>
    <t>L6G0C1</t>
  </si>
  <si>
    <t>L6G0C2</t>
  </si>
  <si>
    <t>L6G0C3</t>
  </si>
  <si>
    <t>L6G0C4</t>
  </si>
  <si>
    <t>L6G0C7</t>
  </si>
  <si>
    <t>L6G0C8</t>
  </si>
  <si>
    <t>L6G0C9</t>
  </si>
  <si>
    <t>L6G0E1</t>
  </si>
  <si>
    <t>L6G0E2</t>
  </si>
  <si>
    <t>L6G1A2</t>
  </si>
  <si>
    <t>L6G1A3</t>
  </si>
  <si>
    <t>L6G1A4</t>
  </si>
  <si>
    <t>L6G1A7</t>
  </si>
  <si>
    <t>L6G1A8</t>
  </si>
  <si>
    <t>L6G1B3</t>
  </si>
  <si>
    <t>L6G1B5</t>
  </si>
  <si>
    <t>L6G1C2</t>
  </si>
  <si>
    <t>L6G1C4</t>
  </si>
  <si>
    <t>L6G1C5</t>
  </si>
  <si>
    <t>L6G1C6</t>
  </si>
  <si>
    <t>L6G1C8</t>
  </si>
  <si>
    <t>L6G1C9</t>
  </si>
  <si>
    <t>L6H1B1</t>
  </si>
  <si>
    <t>L6H1B2</t>
  </si>
  <si>
    <t>L6H1E5</t>
  </si>
  <si>
    <t>L6H1E6</t>
  </si>
  <si>
    <t>L6H1E7</t>
  </si>
  <si>
    <t>L6H1E8</t>
  </si>
  <si>
    <t>L6H1E9</t>
  </si>
  <si>
    <t>L6H1G1</t>
  </si>
  <si>
    <t>L6H1G4</t>
  </si>
  <si>
    <t>L6H1G6</t>
  </si>
  <si>
    <t>L6H1G7</t>
  </si>
  <si>
    <t>L6H1G8</t>
  </si>
  <si>
    <t>L6H1G9</t>
  </si>
  <si>
    <t>L6H1H6</t>
  </si>
  <si>
    <t>L6H1H7</t>
  </si>
  <si>
    <t>L6H1H8</t>
  </si>
  <si>
    <t>L6H1K4</t>
  </si>
  <si>
    <t>L6H1L8</t>
  </si>
  <si>
    <t>L6H1L9</t>
  </si>
  <si>
    <t>L6H1M2</t>
  </si>
  <si>
    <t>L6H1R3</t>
  </si>
  <si>
    <t>L6H1R4</t>
  </si>
  <si>
    <t>L6H1R5</t>
  </si>
  <si>
    <t>L6H1R6</t>
  </si>
  <si>
    <t>L6H1R7</t>
  </si>
  <si>
    <t>L6H1R8</t>
  </si>
  <si>
    <t>L6H1R9</t>
  </si>
  <si>
    <t>L6H1S1</t>
  </si>
  <si>
    <t>L6H1S2</t>
  </si>
  <si>
    <t>L6H1S3</t>
  </si>
  <si>
    <t>L6H1S4</t>
  </si>
  <si>
    <t>L6H1S5</t>
  </si>
  <si>
    <t>L6H1S6</t>
  </si>
  <si>
    <t>L6H1S7</t>
  </si>
  <si>
    <t>L6H1S8</t>
  </si>
  <si>
    <t>L6H1S9</t>
  </si>
  <si>
    <t>L6H1T1</t>
  </si>
  <si>
    <t>L6H1T2</t>
  </si>
  <si>
    <t>L6H1T3</t>
  </si>
  <si>
    <t>L6H1T4</t>
  </si>
  <si>
    <t>L6H1T9</t>
  </si>
  <si>
    <t>L6H1V2</t>
  </si>
  <si>
    <t>L6H1V3</t>
  </si>
  <si>
    <t>L6H1V4</t>
  </si>
  <si>
    <t>L6H1W5</t>
  </si>
  <si>
    <t>L6H1W9</t>
  </si>
  <si>
    <t>L6H2P6</t>
  </si>
  <si>
    <t>L6H2P7</t>
  </si>
  <si>
    <t>L6H3A4</t>
  </si>
  <si>
    <t>L6H3A5</t>
  </si>
  <si>
    <t>L6H3A6</t>
  </si>
  <si>
    <t>L6H3A7</t>
  </si>
  <si>
    <t>L6H3A8</t>
  </si>
  <si>
    <t>L6H3A9</t>
  </si>
  <si>
    <t>L6H3B1</t>
  </si>
  <si>
    <t>L6H3B2</t>
  </si>
  <si>
    <t>L6H3B3</t>
  </si>
  <si>
    <t>L6H3B4</t>
  </si>
  <si>
    <t>L6H3B5</t>
  </si>
  <si>
    <t>L6H6M1</t>
  </si>
  <si>
    <t>L6H7L1</t>
  </si>
  <si>
    <t>L6J0A1</t>
  </si>
  <si>
    <t>L6J0A2</t>
  </si>
  <si>
    <t>L6J0A5</t>
  </si>
  <si>
    <t>L6J0A8</t>
  </si>
  <si>
    <t>L6J0A9</t>
  </si>
  <si>
    <t>L6J0B1</t>
  </si>
  <si>
    <t>L6J1A1</t>
  </si>
  <si>
    <t>L6J1A3</t>
  </si>
  <si>
    <t>L6J1A4</t>
  </si>
  <si>
    <t>L6J1B2</t>
  </si>
  <si>
    <t>L6J1B3</t>
  </si>
  <si>
    <t>L6J1B4</t>
  </si>
  <si>
    <t>L6J1B5</t>
  </si>
  <si>
    <t>L6J1B6</t>
  </si>
  <si>
    <t>L6J1B8</t>
  </si>
  <si>
    <t>L6J1C1</t>
  </si>
  <si>
    <t>L6J1C5</t>
  </si>
  <si>
    <t>L6J1C6</t>
  </si>
  <si>
    <t>L6J1C7</t>
  </si>
  <si>
    <t>L6J1C8</t>
  </si>
  <si>
    <t>L6J1C9</t>
  </si>
  <si>
    <t>L6J1E1</t>
  </si>
  <si>
    <t>L6J1E2</t>
  </si>
  <si>
    <t>L6J1E3</t>
  </si>
  <si>
    <t>L6J1E4</t>
  </si>
  <si>
    <t>L6J1E5</t>
  </si>
  <si>
    <t>L6J1G1</t>
  </si>
  <si>
    <t>L6J1G3</t>
  </si>
  <si>
    <t>L6J1G4</t>
  </si>
  <si>
    <t>L6J1G5</t>
  </si>
  <si>
    <t>L6J1G6</t>
  </si>
  <si>
    <t>L6J1G8</t>
  </si>
  <si>
    <t>L6J1H3</t>
  </si>
  <si>
    <t>L6J1H4</t>
  </si>
  <si>
    <t>L6J1H5</t>
  </si>
  <si>
    <t>L6J1H6</t>
  </si>
  <si>
    <t>L6J1H7</t>
  </si>
  <si>
    <t>L6J1H8</t>
  </si>
  <si>
    <t>L6J1H9</t>
  </si>
  <si>
    <t>L6J1J1</t>
  </si>
  <si>
    <t>L6J1M9</t>
  </si>
  <si>
    <t>L6J1N1</t>
  </si>
  <si>
    <t>L6J1N3</t>
  </si>
  <si>
    <t>L6J1N4</t>
  </si>
  <si>
    <t>L6J1N6</t>
  </si>
  <si>
    <t>L6J1N7</t>
  </si>
  <si>
    <t>L6J1P3</t>
  </si>
  <si>
    <t>L6J1P4</t>
  </si>
  <si>
    <t>L6J1P5</t>
  </si>
  <si>
    <t>L6J1P7</t>
  </si>
  <si>
    <t>L6J1P8</t>
  </si>
  <si>
    <t>L6J1P9</t>
  </si>
  <si>
    <t>L6J1S7</t>
  </si>
  <si>
    <t>L6J1T2</t>
  </si>
  <si>
    <t>L6J1T3</t>
  </si>
  <si>
    <t>L6J1T4</t>
  </si>
  <si>
    <t>L6J1T5</t>
  </si>
  <si>
    <t>L6J1X8</t>
  </si>
  <si>
    <t>L6J1Z4</t>
  </si>
  <si>
    <t>L6J2A6</t>
  </si>
  <si>
    <t>L6J2A7</t>
  </si>
  <si>
    <t>L6J2A8</t>
  </si>
  <si>
    <t>L6J2G6</t>
  </si>
  <si>
    <t>L6J2G7</t>
  </si>
  <si>
    <t>L6J2H1</t>
  </si>
  <si>
    <t>L6J2W6</t>
  </si>
  <si>
    <t>L6J2W7</t>
  </si>
  <si>
    <t>L6J2W8</t>
  </si>
  <si>
    <t>L6J2W9</t>
  </si>
  <si>
    <t>L6J2X5</t>
  </si>
  <si>
    <t>L6J2Y1</t>
  </si>
  <si>
    <t>L6J2Y2</t>
  </si>
  <si>
    <t>L6J2Y4</t>
  </si>
  <si>
    <t>L6J2Y6</t>
  </si>
  <si>
    <t>L6J2Y7</t>
  </si>
  <si>
    <t>L6J2Z1</t>
  </si>
  <si>
    <t>L6J2Z2</t>
  </si>
  <si>
    <t>L6J2Z4</t>
  </si>
  <si>
    <t>L6J2Z5</t>
  </si>
  <si>
    <t>L6J2Z6</t>
  </si>
  <si>
    <t>L6J2Z7</t>
  </si>
  <si>
    <t>L6J2Z8</t>
  </si>
  <si>
    <t>L6J2Z9</t>
  </si>
  <si>
    <t>L6J3A2</t>
  </si>
  <si>
    <t>L6J3A3</t>
  </si>
  <si>
    <t>L6J3A4</t>
  </si>
  <si>
    <t>L6J3A5</t>
  </si>
  <si>
    <t>L6J3A6</t>
  </si>
  <si>
    <t>L6J3A7</t>
  </si>
  <si>
    <t>L6J3A8</t>
  </si>
  <si>
    <t>L6J3A9</t>
  </si>
  <si>
    <t>L6J3B1</t>
  </si>
  <si>
    <t>L6J3B2</t>
  </si>
  <si>
    <t>L6J3B3</t>
  </si>
  <si>
    <t>L6J3B4</t>
  </si>
  <si>
    <t>L6J3B5</t>
  </si>
  <si>
    <t>L6J3B6</t>
  </si>
  <si>
    <t>L6J3B7</t>
  </si>
  <si>
    <t>L6J3B8</t>
  </si>
  <si>
    <t>L6J3B9</t>
  </si>
  <si>
    <t>L6J3C2</t>
  </si>
  <si>
    <t>L6J3C4</t>
  </si>
  <si>
    <t>L6J3C5</t>
  </si>
  <si>
    <t>L6J3C6</t>
  </si>
  <si>
    <t>L6J3C7</t>
  </si>
  <si>
    <t>L6J3C8</t>
  </si>
  <si>
    <t>L6J3C9</t>
  </si>
  <si>
    <t>L6J3E1</t>
  </si>
  <si>
    <t>L6J3E2</t>
  </si>
  <si>
    <t>L6J3E4</t>
  </si>
  <si>
    <t>L6J3E5</t>
  </si>
  <si>
    <t>L6J3E8</t>
  </si>
  <si>
    <t>L6J3E9</t>
  </si>
  <si>
    <t>L6J3G1</t>
  </si>
  <si>
    <t>L6J3G5</t>
  </si>
  <si>
    <t>L6J3G6</t>
  </si>
  <si>
    <t>L6J3G8</t>
  </si>
  <si>
    <t>L6J3G9</t>
  </si>
  <si>
    <t>L6J3H1</t>
  </si>
  <si>
    <t>L6J3H2</t>
  </si>
  <si>
    <t>L6J3H3</t>
  </si>
  <si>
    <t>L6J3H4</t>
  </si>
  <si>
    <t>L6J3H5</t>
  </si>
  <si>
    <t>L6J3H6</t>
  </si>
  <si>
    <t>L6J3H7</t>
  </si>
  <si>
    <t>L6J3H8</t>
  </si>
  <si>
    <t>L6J3H9</t>
  </si>
  <si>
    <t>L6J3J2</t>
  </si>
  <si>
    <t>L6J3J3</t>
  </si>
  <si>
    <t>L6J3J4</t>
  </si>
  <si>
    <t>L6J3J6</t>
  </si>
  <si>
    <t>L6J3L1</t>
  </si>
  <si>
    <t>L6J3L2</t>
  </si>
  <si>
    <t>L6J3L3</t>
  </si>
  <si>
    <t>L6J3L4</t>
  </si>
  <si>
    <t>L6J3L5</t>
  </si>
  <si>
    <t>L6J3L7</t>
  </si>
  <si>
    <t>L6J3L8</t>
  </si>
  <si>
    <t>L6J3L9</t>
  </si>
  <si>
    <t>L6J3M1</t>
  </si>
  <si>
    <t>L6J3M2</t>
  </si>
  <si>
    <t>L6J3N9</t>
  </si>
  <si>
    <t>L6J3P1</t>
  </si>
  <si>
    <t>L6J3P2</t>
  </si>
  <si>
    <t>L6J3P5</t>
  </si>
  <si>
    <t>L6J3S1</t>
  </si>
  <si>
    <t>L6J3S3</t>
  </si>
  <si>
    <t>L6J5C3</t>
  </si>
  <si>
    <t>L6J5R7</t>
  </si>
  <si>
    <t>L6J5W7</t>
  </si>
  <si>
    <t>L6J5Z7</t>
  </si>
  <si>
    <t>L6J6G6</t>
  </si>
  <si>
    <t>L6J6G8</t>
  </si>
  <si>
    <t>L6J6J3</t>
  </si>
  <si>
    <t>L6J6K8</t>
  </si>
  <si>
    <t>L6J6L2</t>
  </si>
  <si>
    <t>L6J6M9</t>
  </si>
  <si>
    <t>L6J6N2</t>
  </si>
  <si>
    <t>L6J7N3</t>
  </si>
  <si>
    <t>L6J7N9</t>
  </si>
  <si>
    <t>L6J7P6</t>
  </si>
  <si>
    <t>L6J7S9</t>
  </si>
  <si>
    <t>L6J7V8</t>
  </si>
  <si>
    <t>L6J7V9</t>
  </si>
  <si>
    <t>L6J7W1</t>
  </si>
  <si>
    <t>L6J7W2</t>
  </si>
  <si>
    <t>L6J7W3</t>
  </si>
  <si>
    <t>L6J7X1</t>
  </si>
  <si>
    <t>L6K1S6</t>
  </si>
  <si>
    <t>L6K1S7</t>
  </si>
  <si>
    <t>L6K1S8</t>
  </si>
  <si>
    <t>L6K1W3</t>
  </si>
  <si>
    <t>L6K1W4</t>
  </si>
  <si>
    <t>L6K1W5</t>
  </si>
  <si>
    <t>L6K1X3</t>
  </si>
  <si>
    <t>L6K1X4</t>
  </si>
  <si>
    <t>L6K1X5</t>
  </si>
  <si>
    <t>L6K1X6</t>
  </si>
  <si>
    <t>L6K1X7</t>
  </si>
  <si>
    <t>L6K1Y4</t>
  </si>
  <si>
    <t>L6K1Y5</t>
  </si>
  <si>
    <t>L6K1Y6</t>
  </si>
  <si>
    <t>L6K1Y7</t>
  </si>
  <si>
    <t>L6K1Y8</t>
  </si>
  <si>
    <t>L6K1Y9</t>
  </si>
  <si>
    <t>L6K1Z1</t>
  </si>
  <si>
    <t>L6K1Z2</t>
  </si>
  <si>
    <t>L6K1Z3</t>
  </si>
  <si>
    <t>L6K1Z4</t>
  </si>
  <si>
    <t>L6K1Z5</t>
  </si>
  <si>
    <t>L6K2B3</t>
  </si>
  <si>
    <t>L6K2B4</t>
  </si>
  <si>
    <t>L6K2E2</t>
  </si>
  <si>
    <t>L6K2E3</t>
  </si>
  <si>
    <t>L6K2E4</t>
  </si>
  <si>
    <t>L6K2E5</t>
  </si>
  <si>
    <t>L6K2E6</t>
  </si>
  <si>
    <t>L6K2G5</t>
  </si>
  <si>
    <t>L6K2G6</t>
  </si>
  <si>
    <t>L6K3B9</t>
  </si>
  <si>
    <t>L6K3C2</t>
  </si>
  <si>
    <t>L6K3C3</t>
  </si>
  <si>
    <t>L6K3C6</t>
  </si>
  <si>
    <t>L6K3C9</t>
  </si>
  <si>
    <t>L6K3E1</t>
  </si>
  <si>
    <t>L6K3E2</t>
  </si>
  <si>
    <t>L6K3E5</t>
  </si>
  <si>
    <t>L6K3E6</t>
  </si>
  <si>
    <t>L6K3E7</t>
  </si>
  <si>
    <t>L6K3L3</t>
  </si>
  <si>
    <t>L6K3L4</t>
  </si>
  <si>
    <t>L6K3L5</t>
  </si>
  <si>
    <t>L6K3L6</t>
  </si>
  <si>
    <t>L6K3L7</t>
  </si>
  <si>
    <t>L6K3L8</t>
  </si>
  <si>
    <t>L6K3L9</t>
  </si>
  <si>
    <t>L6K3M1</t>
  </si>
  <si>
    <t>L6K3M2</t>
  </si>
  <si>
    <t>L6K3M3</t>
  </si>
  <si>
    <t>L6K3M4</t>
  </si>
  <si>
    <t>L6K3M5</t>
  </si>
  <si>
    <t>L6K3M6</t>
  </si>
  <si>
    <t>L6K3M7</t>
  </si>
  <si>
    <t>L6K3M8</t>
  </si>
  <si>
    <t>L6K3M9</t>
  </si>
  <si>
    <t>L6K3N2</t>
  </si>
  <si>
    <t>L6K3N4</t>
  </si>
  <si>
    <t>L6K3N5</t>
  </si>
  <si>
    <t>L6K3N6</t>
  </si>
  <si>
    <t>L6K3N7</t>
  </si>
  <si>
    <t>L6K3R5</t>
  </si>
  <si>
    <t>L6K3R6</t>
  </si>
  <si>
    <t>L6K3V5</t>
  </si>
  <si>
    <t>L6L1A5</t>
  </si>
  <si>
    <t>L6L1C1</t>
  </si>
  <si>
    <t>L6L1C3</t>
  </si>
  <si>
    <t>L6L1C6</t>
  </si>
  <si>
    <t>L6L1H4</t>
  </si>
  <si>
    <t>L6L1H6</t>
  </si>
  <si>
    <t>L6L1H7</t>
  </si>
  <si>
    <t>L6L1H8</t>
  </si>
  <si>
    <t>L6L1H9</t>
  </si>
  <si>
    <t>L6L1J1</t>
  </si>
  <si>
    <t>L6L1L4</t>
  </si>
  <si>
    <t>L6L1L7</t>
  </si>
  <si>
    <t>L6L1L8</t>
  </si>
  <si>
    <t>L6L1M1</t>
  </si>
  <si>
    <t>L6L1N8</t>
  </si>
  <si>
    <t>L6L1N9</t>
  </si>
  <si>
    <t>L6L1P1</t>
  </si>
  <si>
    <t>L6L1P2</t>
  </si>
  <si>
    <t>L6L1T8</t>
  </si>
  <si>
    <t>L6L1T9</t>
  </si>
  <si>
    <t>L6L1V1</t>
  </si>
  <si>
    <t>L6L1V2</t>
  </si>
  <si>
    <t>L6L1V3</t>
  </si>
  <si>
    <t>L6L1V4</t>
  </si>
  <si>
    <t>L6L1V5</t>
  </si>
  <si>
    <t>L6L1V6</t>
  </si>
  <si>
    <t>L6L1V7</t>
  </si>
  <si>
    <t>L6L1V8</t>
  </si>
  <si>
    <t>L6L1V9</t>
  </si>
  <si>
    <t>L6L2B1</t>
  </si>
  <si>
    <t>L6L2B2</t>
  </si>
  <si>
    <t>L6L2G9</t>
  </si>
  <si>
    <t>L6L2H1</t>
  </si>
  <si>
    <t>L6L2H2</t>
  </si>
  <si>
    <t>L6L2H3</t>
  </si>
  <si>
    <t>L6L2H4</t>
  </si>
  <si>
    <t>L6L2H5</t>
  </si>
  <si>
    <t>L6L2H6</t>
  </si>
  <si>
    <t>L6L2H7</t>
  </si>
  <si>
    <t>L6L2H8</t>
  </si>
  <si>
    <t>L6L2M6</t>
  </si>
  <si>
    <t>L6L2M7</t>
  </si>
  <si>
    <t>L6L2M8</t>
  </si>
  <si>
    <t>L6L2M9</t>
  </si>
  <si>
    <t>L6L3A7</t>
  </si>
  <si>
    <t>L6L3B1</t>
  </si>
  <si>
    <t>L6L3B7</t>
  </si>
  <si>
    <t>L6L3C1</t>
  </si>
  <si>
    <t>L6L3C2</t>
  </si>
  <si>
    <t>L6L3C3</t>
  </si>
  <si>
    <t>L6L3C4</t>
  </si>
  <si>
    <t>L6L3C5</t>
  </si>
  <si>
    <t>L6L3C6</t>
  </si>
  <si>
    <t>L6L3C7</t>
  </si>
  <si>
    <t>L6L3C8</t>
  </si>
  <si>
    <t>L6L3C9</t>
  </si>
  <si>
    <t>L6L3E1</t>
  </si>
  <si>
    <t>L6L3E2</t>
  </si>
  <si>
    <t>L6L3E3</t>
  </si>
  <si>
    <t>L6L3E4</t>
  </si>
  <si>
    <t>L6L3E7</t>
  </si>
  <si>
    <t>L6L3E8</t>
  </si>
  <si>
    <t>L6L3E9</t>
  </si>
  <si>
    <t>L6L3G1</t>
  </si>
  <si>
    <t>L6L3G2</t>
  </si>
  <si>
    <t>L6L3G4</t>
  </si>
  <si>
    <t>L6L3G7</t>
  </si>
  <si>
    <t>L6L3G8</t>
  </si>
  <si>
    <t>L6L3G9</t>
  </si>
  <si>
    <t>L6L3H1</t>
  </si>
  <si>
    <t>L6L3H2</t>
  </si>
  <si>
    <t>L6L3H3</t>
  </si>
  <si>
    <t>L6L3H4</t>
  </si>
  <si>
    <t>L6L3H5</t>
  </si>
  <si>
    <t>L6L3H9</t>
  </si>
  <si>
    <t>L6L3J2</t>
  </si>
  <si>
    <t>L6L3J5</t>
  </si>
  <si>
    <t>L6L3K3</t>
  </si>
  <si>
    <t>L6L3K4</t>
  </si>
  <si>
    <t>L6L3M8</t>
  </si>
  <si>
    <t>L6L3M9</t>
  </si>
  <si>
    <t>L6L5C2</t>
  </si>
  <si>
    <t>L6L5C3</t>
  </si>
  <si>
    <t>L6L5C5</t>
  </si>
  <si>
    <t>L6L5E7</t>
  </si>
  <si>
    <t>L6L5E9</t>
  </si>
  <si>
    <t>L6L5H1</t>
  </si>
  <si>
    <t>L6L5K2</t>
  </si>
  <si>
    <t>L6L5K6</t>
  </si>
  <si>
    <t>L6L5L1</t>
  </si>
  <si>
    <t>L6L5M3</t>
  </si>
  <si>
    <t>L6L5M5</t>
  </si>
  <si>
    <t>L6L5M6</t>
  </si>
  <si>
    <t>L6L5M7</t>
  </si>
  <si>
    <t>L6L5N3</t>
  </si>
  <si>
    <t>L6L5N4</t>
  </si>
  <si>
    <t>L6L5N5</t>
  </si>
  <si>
    <t>L6L5T4</t>
  </si>
  <si>
    <t>L6L5V1</t>
  </si>
  <si>
    <t>L6L5V2</t>
  </si>
  <si>
    <t>L6L5V5</t>
  </si>
  <si>
    <t>L6L5X3</t>
  </si>
  <si>
    <t>L6L6C5</t>
  </si>
  <si>
    <t>L6L6H5</t>
  </si>
  <si>
    <t>L6L6H6</t>
  </si>
  <si>
    <t>L6L6H7</t>
  </si>
  <si>
    <t>L6L6H8</t>
  </si>
  <si>
    <t>L6L6H9</t>
  </si>
  <si>
    <t>L6L6J1</t>
  </si>
  <si>
    <t>L6L6J2</t>
  </si>
  <si>
    <t>L6L6J3</t>
  </si>
  <si>
    <t>L6L6J5</t>
  </si>
  <si>
    <t>L6L6J8</t>
  </si>
  <si>
    <t>L6L6L5</t>
  </si>
  <si>
    <t>L6L6L9</t>
  </si>
  <si>
    <t>L6L6N8</t>
  </si>
  <si>
    <t>L6L6P7</t>
  </si>
  <si>
    <t>L6L6R8</t>
  </si>
  <si>
    <t>L6L6R9</t>
  </si>
  <si>
    <t>L6L6S1</t>
  </si>
  <si>
    <t>L6L6W3</t>
  </si>
  <si>
    <t>L6M2M9</t>
  </si>
  <si>
    <t>L6M2N1</t>
  </si>
  <si>
    <t>L6M2N2</t>
  </si>
  <si>
    <t>L6M2N3</t>
  </si>
  <si>
    <t>L6M2N4</t>
  </si>
  <si>
    <t>L6M2N7</t>
  </si>
  <si>
    <t>L6M2N8</t>
  </si>
  <si>
    <t>L6M2N9</t>
  </si>
  <si>
    <t>L6M2P1</t>
  </si>
  <si>
    <t>L6M2P2</t>
  </si>
  <si>
    <t>L6M3H9</t>
  </si>
  <si>
    <t>L6M3L3</t>
  </si>
  <si>
    <t>L6M3L4</t>
  </si>
  <si>
    <t>L6M3L5</t>
  </si>
  <si>
    <t>L6M3L7</t>
  </si>
  <si>
    <t>L6M3N1</t>
  </si>
  <si>
    <t>L6M3N2</t>
  </si>
  <si>
    <t>L6M3N4</t>
  </si>
  <si>
    <t>L6M3P7</t>
  </si>
  <si>
    <t>L6M3R2</t>
  </si>
  <si>
    <t>L6M3W6</t>
  </si>
  <si>
    <t>L6M3Z4</t>
  </si>
  <si>
    <t>L6M3Z5</t>
  </si>
  <si>
    <t>L6M4B3</t>
  </si>
  <si>
    <t>L6M4B4</t>
  </si>
  <si>
    <t>L6M4G2</t>
  </si>
  <si>
    <t>L6M4V7</t>
  </si>
  <si>
    <t>L6M4V8</t>
  </si>
  <si>
    <t>L6M4V9</t>
  </si>
  <si>
    <t>L6M4W6</t>
  </si>
  <si>
    <t>L6M4X6</t>
  </si>
  <si>
    <t>L6M4X7</t>
  </si>
  <si>
    <t>L6P0A7</t>
  </si>
  <si>
    <t>L6P0A8</t>
  </si>
  <si>
    <t>L6P0A9</t>
  </si>
  <si>
    <t>L6P0B1</t>
  </si>
  <si>
    <t>L6P0B7</t>
  </si>
  <si>
    <t>L6P0G2</t>
  </si>
  <si>
    <t>L6P0G3</t>
  </si>
  <si>
    <t>L6P0J8</t>
  </si>
  <si>
    <t>L6P0K4</t>
  </si>
  <si>
    <t>L6P0K5</t>
  </si>
  <si>
    <t>L6P0L2</t>
  </si>
  <si>
    <t>L6P0L3</t>
  </si>
  <si>
    <t>L6P0M6</t>
  </si>
  <si>
    <t>L6P0M7</t>
  </si>
  <si>
    <t>L6P0P2</t>
  </si>
  <si>
    <t>L6P0P3</t>
  </si>
  <si>
    <t>L6P0R8</t>
  </si>
  <si>
    <t>L6P0R9</t>
  </si>
  <si>
    <t>L6P0S1</t>
  </si>
  <si>
    <t>L6P0S2</t>
  </si>
  <si>
    <t>L6P0W9</t>
  </si>
  <si>
    <t>L6P0X1</t>
  </si>
  <si>
    <t>L6P0X2</t>
  </si>
  <si>
    <t>L6P0Z1</t>
  </si>
  <si>
    <t>L6P1L6</t>
  </si>
  <si>
    <t>L6P1L8</t>
  </si>
  <si>
    <t>L6P1M2</t>
  </si>
  <si>
    <t>L6P1M4</t>
  </si>
  <si>
    <t>L6P1M5</t>
  </si>
  <si>
    <t>L6P1M6</t>
  </si>
  <si>
    <t>L6P1N5</t>
  </si>
  <si>
    <t>L6P1N6</t>
  </si>
  <si>
    <t>L6P1N7</t>
  </si>
  <si>
    <t>L6P1N8</t>
  </si>
  <si>
    <t>L6P1N9</t>
  </si>
  <si>
    <t>L6P1P6</t>
  </si>
  <si>
    <t>L6P1P7</t>
  </si>
  <si>
    <t>L6P1R2</t>
  </si>
  <si>
    <t>L6P1R7</t>
  </si>
  <si>
    <t>L6P1R8</t>
  </si>
  <si>
    <t>L6P1R9</t>
  </si>
  <si>
    <t>L6P1S1</t>
  </si>
  <si>
    <t>L6P1S2</t>
  </si>
  <si>
    <t>L6P1S3</t>
  </si>
  <si>
    <t>L6P1S4</t>
  </si>
  <si>
    <t>L6P1S5</t>
  </si>
  <si>
    <t>L6P1Z8</t>
  </si>
  <si>
    <t>L6P1Z9</t>
  </si>
  <si>
    <t>L6P2A1</t>
  </si>
  <si>
    <t>L6P2A2</t>
  </si>
  <si>
    <t>L6P2A4</t>
  </si>
  <si>
    <t>L6P2A5</t>
  </si>
  <si>
    <t>L6P2A6</t>
  </si>
  <si>
    <t>L6P2A7</t>
  </si>
  <si>
    <t>L6P2A8</t>
  </si>
  <si>
    <t>L6P2A9</t>
  </si>
  <si>
    <t>L6P2B1</t>
  </si>
  <si>
    <t>L6P2B2</t>
  </si>
  <si>
    <t>L6P2B5</t>
  </si>
  <si>
    <t>L6P2B6</t>
  </si>
  <si>
    <t>L6P2C6</t>
  </si>
  <si>
    <t>L6P2C7</t>
  </si>
  <si>
    <t>L6P2C8</t>
  </si>
  <si>
    <t>L6P2C9</t>
  </si>
  <si>
    <t>L6P2E1</t>
  </si>
  <si>
    <t>L6P2E2</t>
  </si>
  <si>
    <t>L6P2E5</t>
  </si>
  <si>
    <t>L6P2E6</t>
  </si>
  <si>
    <t>L6P2E7</t>
  </si>
  <si>
    <t>L6P2E8</t>
  </si>
  <si>
    <t>L6P2E9</t>
  </si>
  <si>
    <t>L6P2G1</t>
  </si>
  <si>
    <t>L6P2G2</t>
  </si>
  <si>
    <t>L6P2G3</t>
  </si>
  <si>
    <t>L6P2G4</t>
  </si>
  <si>
    <t>L6P2G6</t>
  </si>
  <si>
    <t>L6P2G7</t>
  </si>
  <si>
    <t>L6P2G8</t>
  </si>
  <si>
    <t>L6P2G9</t>
  </si>
  <si>
    <t>L6P2H1</t>
  </si>
  <si>
    <t>L6P2H2</t>
  </si>
  <si>
    <t>L6P2H3</t>
  </si>
  <si>
    <t>L6P2H6</t>
  </si>
  <si>
    <t>L6P2H7</t>
  </si>
  <si>
    <t>L6P2H8</t>
  </si>
  <si>
    <t>L6P2H9</t>
  </si>
  <si>
    <t>L6P2J1</t>
  </si>
  <si>
    <t>L6P2J2</t>
  </si>
  <si>
    <t>L6P2J3</t>
  </si>
  <si>
    <t>L6P2J4</t>
  </si>
  <si>
    <t>L6P2J5</t>
  </si>
  <si>
    <t>L6P2J6</t>
  </si>
  <si>
    <t>L6P2L2</t>
  </si>
  <si>
    <t>L6P2L3</t>
  </si>
  <si>
    <t>L6P2L4</t>
  </si>
  <si>
    <t>L6P2L5</t>
  </si>
  <si>
    <t>L6P2L6</t>
  </si>
  <si>
    <t>L6P2L7</t>
  </si>
  <si>
    <t>L6P2L8</t>
  </si>
  <si>
    <t>L6P2L9</t>
  </si>
  <si>
    <t>L6P2M1</t>
  </si>
  <si>
    <t>L6P2M2</t>
  </si>
  <si>
    <t>L6P2M3</t>
  </si>
  <si>
    <t>L6P2M4</t>
  </si>
  <si>
    <t>L6P2M5</t>
  </si>
  <si>
    <t>L6P2M6</t>
  </si>
  <si>
    <t>L6P2M7</t>
  </si>
  <si>
    <t>L6P2M9</t>
  </si>
  <si>
    <t>L6P2N1</t>
  </si>
  <si>
    <t>L6P2N2</t>
  </si>
  <si>
    <t>L6P2N3</t>
  </si>
  <si>
    <t>L6P2N4</t>
  </si>
  <si>
    <t>L6P2N5</t>
  </si>
  <si>
    <t>L6P2N6</t>
  </si>
  <si>
    <t>L6P2N7</t>
  </si>
  <si>
    <t>L6P2N8</t>
  </si>
  <si>
    <t>L6P2N9</t>
  </si>
  <si>
    <t>L6P2P1</t>
  </si>
  <si>
    <t>L6P2P2</t>
  </si>
  <si>
    <t>L6P2P3</t>
  </si>
  <si>
    <t>L6P2P4</t>
  </si>
  <si>
    <t>L6P2P5</t>
  </si>
  <si>
    <t>L6P2R4</t>
  </si>
  <si>
    <t>L6P2R5</t>
  </si>
  <si>
    <t>L6P2R6</t>
  </si>
  <si>
    <t>L6P2R7</t>
  </si>
  <si>
    <t>L6P2R8</t>
  </si>
  <si>
    <t>L6P2R9</t>
  </si>
  <si>
    <t>L6P2S1</t>
  </si>
  <si>
    <t>L6P2S2</t>
  </si>
  <si>
    <t>L6P2S3</t>
  </si>
  <si>
    <t>L6P2S5</t>
  </si>
  <si>
    <t>L6P2T4</t>
  </si>
  <si>
    <t>L6P2T5</t>
  </si>
  <si>
    <t>L6P2T6</t>
  </si>
  <si>
    <t>L6P2T7</t>
  </si>
  <si>
    <t>L6P2T8</t>
  </si>
  <si>
    <t>L6P2T9</t>
  </si>
  <si>
    <t>L6P2V1</t>
  </si>
  <si>
    <t>L6P2V2</t>
  </si>
  <si>
    <t>L6P2V3</t>
  </si>
  <si>
    <t>L6P2V4</t>
  </si>
  <si>
    <t>L6P2V5</t>
  </si>
  <si>
    <t>L6P2V6</t>
  </si>
  <si>
    <t>L6P2V7</t>
  </si>
  <si>
    <t>L6P2V8</t>
  </si>
  <si>
    <t>L6P2V9</t>
  </si>
  <si>
    <t>L6P2W1</t>
  </si>
  <si>
    <t>L6P2W2</t>
  </si>
  <si>
    <t>L6P2W3</t>
  </si>
  <si>
    <t>L6P2W4</t>
  </si>
  <si>
    <t>L6P2X5</t>
  </si>
  <si>
    <t>L6P2X6</t>
  </si>
  <si>
    <t>L6P2X7</t>
  </si>
  <si>
    <t>L6P2X8</t>
  </si>
  <si>
    <t>L6P2X9</t>
  </si>
  <si>
    <t>L6P2Y1</t>
  </si>
  <si>
    <t>L6P2Y2</t>
  </si>
  <si>
    <t>L6P2Y3</t>
  </si>
  <si>
    <t>L6P2Y4</t>
  </si>
  <si>
    <t>L6P2Y5</t>
  </si>
  <si>
    <t>L6P2Z4</t>
  </si>
  <si>
    <t>L6P2Z8</t>
  </si>
  <si>
    <t>L6P3A1</t>
  </si>
  <si>
    <t>L6P3A4</t>
  </si>
  <si>
    <t>L6P3A5</t>
  </si>
  <si>
    <t>L6P3A6</t>
  </si>
  <si>
    <t>L6P3A7</t>
  </si>
  <si>
    <t>L6P3B2</t>
  </si>
  <si>
    <t>L6P3B3</t>
  </si>
  <si>
    <t>L6P3B4</t>
  </si>
  <si>
    <t>L6P3B5</t>
  </si>
  <si>
    <t>L6P3B6</t>
  </si>
  <si>
    <t>L6P3B7</t>
  </si>
  <si>
    <t>L6P3B8</t>
  </si>
  <si>
    <t>L6P3B9</t>
  </si>
  <si>
    <t>L6P3C1</t>
  </si>
  <si>
    <t>L6P3E2</t>
  </si>
  <si>
    <t>L6P3E3</t>
  </si>
  <si>
    <t>L6P3E4</t>
  </si>
  <si>
    <t>L6P3E5</t>
  </si>
  <si>
    <t>L6P3T5</t>
  </si>
  <si>
    <t>L6P3T6</t>
  </si>
  <si>
    <t>L6P3T7</t>
  </si>
  <si>
    <t>L6S0A1</t>
  </si>
  <si>
    <t>L6S0A2</t>
  </si>
  <si>
    <t>L6S0A3</t>
  </si>
  <si>
    <t>L6S0A4</t>
  </si>
  <si>
    <t>L6S0A5</t>
  </si>
  <si>
    <t>L6S0A6</t>
  </si>
  <si>
    <t>L6S0A7</t>
  </si>
  <si>
    <t>L6S0A8</t>
  </si>
  <si>
    <t>L6S0A9</t>
  </si>
  <si>
    <t>L6S0B1</t>
  </si>
  <si>
    <t>L6S0B2</t>
  </si>
  <si>
    <t>L6S0B3</t>
  </si>
  <si>
    <t>L6S0B4</t>
  </si>
  <si>
    <t>L6S0B5</t>
  </si>
  <si>
    <t>L6S0B6</t>
  </si>
  <si>
    <t>L6S0B8</t>
  </si>
  <si>
    <t>L6S0C1</t>
  </si>
  <si>
    <t>L6S0C2</t>
  </si>
  <si>
    <t>L6S0C3</t>
  </si>
  <si>
    <t>L6S0C8</t>
  </si>
  <si>
    <t>L6S0E1</t>
  </si>
  <si>
    <t>L6S0E2</t>
  </si>
  <si>
    <t>L6S2M3</t>
  </si>
  <si>
    <t>L6S3L2</t>
  </si>
  <si>
    <t>L6S4J3</t>
  </si>
  <si>
    <t>L6S4K6</t>
  </si>
  <si>
    <t>L6S4L5</t>
  </si>
  <si>
    <t>L6S4R5</t>
  </si>
  <si>
    <t>L6S5M9</t>
  </si>
  <si>
    <t>L6S5N1</t>
  </si>
  <si>
    <t>L6S5N3</t>
  </si>
  <si>
    <t>L6S5N4</t>
  </si>
  <si>
    <t>L6S5N5</t>
  </si>
  <si>
    <t>L6S5N6</t>
  </si>
  <si>
    <t>L6S5N7</t>
  </si>
  <si>
    <t>L6S5N8</t>
  </si>
  <si>
    <t>L6S5N9</t>
  </si>
  <si>
    <t>L6S5P1</t>
  </si>
  <si>
    <t>L6S5P2</t>
  </si>
  <si>
    <t>L6S5P3</t>
  </si>
  <si>
    <t>L6S5P4</t>
  </si>
  <si>
    <t>L6S5P6</t>
  </si>
  <si>
    <t>L6S5R7</t>
  </si>
  <si>
    <t>L6S5T3</t>
  </si>
  <si>
    <t>L6S5T4</t>
  </si>
  <si>
    <t>L6S5W5</t>
  </si>
  <si>
    <t>L6S5W6</t>
  </si>
  <si>
    <t>L6S5X2</t>
  </si>
  <si>
    <t>L6S5X6</t>
  </si>
  <si>
    <t>L6S5X7</t>
  </si>
  <si>
    <t>L6S5X8</t>
  </si>
  <si>
    <t>L6S5X9</t>
  </si>
  <si>
    <t>L6S5Y1</t>
  </si>
  <si>
    <t>L6S5Z4</t>
  </si>
  <si>
    <t>L6S5Z5</t>
  </si>
  <si>
    <t>L6S5Z6</t>
  </si>
  <si>
    <t>L6S5Z7</t>
  </si>
  <si>
    <t>L6S5Z8</t>
  </si>
  <si>
    <t>L6S6A2</t>
  </si>
  <si>
    <t>L6S6A3</t>
  </si>
  <si>
    <t>L6S6A4</t>
  </si>
  <si>
    <t>L6S6A6</t>
  </si>
  <si>
    <t>L6S6A8</t>
  </si>
  <si>
    <t>L6S6B2</t>
  </si>
  <si>
    <t>L6S6B3</t>
  </si>
  <si>
    <t>L6S6B5</t>
  </si>
  <si>
    <t>L6S6B6</t>
  </si>
  <si>
    <t>L6S6B7</t>
  </si>
  <si>
    <t>L6S6B8</t>
  </si>
  <si>
    <t>L6S6B9</t>
  </si>
  <si>
    <t>L6S6C7</t>
  </si>
  <si>
    <t>L6S6C8</t>
  </si>
  <si>
    <t>L6S6C9</t>
  </si>
  <si>
    <t>L6S6E1</t>
  </si>
  <si>
    <t>L6S6E3</t>
  </si>
  <si>
    <t>L6S6E4</t>
  </si>
  <si>
    <t>L6S6E5</t>
  </si>
  <si>
    <t>L6S6E6</t>
  </si>
  <si>
    <t>L6S6E7</t>
  </si>
  <si>
    <t>L6S6E8</t>
  </si>
  <si>
    <t>L6S6E9</t>
  </si>
  <si>
    <t>L6S6G1</t>
  </si>
  <si>
    <t>L6S6G2</t>
  </si>
  <si>
    <t>L6S6G3</t>
  </si>
  <si>
    <t>L6S6G4</t>
  </si>
  <si>
    <t>L6S6G5</t>
  </si>
  <si>
    <t>L6S6G6</t>
  </si>
  <si>
    <t>L6S6G8</t>
  </si>
  <si>
    <t>L6S6G9</t>
  </si>
  <si>
    <t>L6S6H2</t>
  </si>
  <si>
    <t>L6S6H3</t>
  </si>
  <si>
    <t>L6S6H4</t>
  </si>
  <si>
    <t>L6S6K5</t>
  </si>
  <si>
    <t>L6S6K8</t>
  </si>
  <si>
    <t>L6S6K9</t>
  </si>
  <si>
    <t>L6S6L1</t>
  </si>
  <si>
    <t>L6S6L2</t>
  </si>
  <si>
    <t>L6S6L3</t>
  </si>
  <si>
    <t>L6S6L4</t>
  </si>
  <si>
    <t>L6S6L5</t>
  </si>
  <si>
    <t>L6S6L6</t>
  </si>
  <si>
    <t>L6S6L7</t>
  </si>
  <si>
    <t>L6S6L8</t>
  </si>
  <si>
    <t>L6S6L9</t>
  </si>
  <si>
    <t>L6S6M1</t>
  </si>
  <si>
    <t>L6T0A1</t>
  </si>
  <si>
    <t>L6T0A2</t>
  </si>
  <si>
    <t>L6T0A3</t>
  </si>
  <si>
    <t>L6T0A4</t>
  </si>
  <si>
    <t>L6T0A5</t>
  </si>
  <si>
    <t>L6T0A6</t>
  </si>
  <si>
    <t>L6T0A7</t>
  </si>
  <si>
    <t>L6T0A8</t>
  </si>
  <si>
    <t>L6T0A9</t>
  </si>
  <si>
    <t>L6T0B1</t>
  </si>
  <si>
    <t>L6T0B2</t>
  </si>
  <si>
    <t>L6T0B3</t>
  </si>
  <si>
    <t>L6T0B4</t>
  </si>
  <si>
    <t>L6T0B5</t>
  </si>
  <si>
    <t>L6T0B6</t>
  </si>
  <si>
    <t>L6T0B7</t>
  </si>
  <si>
    <t>L6T0B8</t>
  </si>
  <si>
    <t>L6T0B9</t>
  </si>
  <si>
    <t>L6T0C1</t>
  </si>
  <si>
    <t>L6T0C2</t>
  </si>
  <si>
    <t>L6T0C3</t>
  </si>
  <si>
    <t>L6T0C4</t>
  </si>
  <si>
    <t>L6T0C5</t>
  </si>
  <si>
    <t>L6T0C6</t>
  </si>
  <si>
    <t>L6T0C7</t>
  </si>
  <si>
    <t>L6T0C8</t>
  </si>
  <si>
    <t>L6T0E1</t>
  </si>
  <si>
    <t>L6T0E3</t>
  </si>
  <si>
    <t>L6T0E4</t>
  </si>
  <si>
    <t>L6T0E5</t>
  </si>
  <si>
    <t>L6T0E6</t>
  </si>
  <si>
    <t>L6T0E7</t>
  </si>
  <si>
    <t>L6T0E8</t>
  </si>
  <si>
    <t>L6T0E9</t>
  </si>
  <si>
    <t>L6T0G3</t>
  </si>
  <si>
    <t>L6T0G4</t>
  </si>
  <si>
    <t>L6T0G5</t>
  </si>
  <si>
    <t>L6T0G6</t>
  </si>
  <si>
    <t>L6T0G7</t>
  </si>
  <si>
    <t>L6T0G8</t>
  </si>
  <si>
    <t>L6T0H2</t>
  </si>
  <si>
    <t>L6T0H3</t>
  </si>
  <si>
    <t>L6T0H4</t>
  </si>
  <si>
    <t>L6T1A1</t>
  </si>
  <si>
    <t>L6T1A2</t>
  </si>
  <si>
    <t>L6T1A9</t>
  </si>
  <si>
    <t>L6T1B1</t>
  </si>
  <si>
    <t>L6T1B2</t>
  </si>
  <si>
    <t>L6T1E6</t>
  </si>
  <si>
    <t>L6T1E7</t>
  </si>
  <si>
    <t>L6T1E8</t>
  </si>
  <si>
    <t>L6T1E9</t>
  </si>
  <si>
    <t>L6T2H4</t>
  </si>
  <si>
    <t>L6T2H5</t>
  </si>
  <si>
    <t>L6T2H7</t>
  </si>
  <si>
    <t>L6T2H8</t>
  </si>
  <si>
    <t>L6T2J3</t>
  </si>
  <si>
    <t>L6T2J4</t>
  </si>
  <si>
    <t>L6T2J7</t>
  </si>
  <si>
    <t>L6T3A5</t>
  </si>
  <si>
    <t>L6T3T1</t>
  </si>
  <si>
    <t>L6T3T4</t>
  </si>
  <si>
    <t>L6T3T5</t>
  </si>
  <si>
    <t>L6T3T6</t>
  </si>
  <si>
    <t>L6T3T7</t>
  </si>
  <si>
    <t>L6T3V6</t>
  </si>
  <si>
    <t>L6T3V7</t>
  </si>
  <si>
    <t>L6T3V9</t>
  </si>
  <si>
    <t>L6T3W1</t>
  </si>
  <si>
    <t>L6T3W4</t>
  </si>
  <si>
    <t>L6T3W5</t>
  </si>
  <si>
    <t>L6T3W6</t>
  </si>
  <si>
    <t>L6T3W9</t>
  </si>
  <si>
    <t>L6T3X7</t>
  </si>
  <si>
    <t>L6T3Y3</t>
  </si>
  <si>
    <t>L6T3Y4</t>
  </si>
  <si>
    <t>L6T3Y9</t>
  </si>
  <si>
    <t>L6T3Z9</t>
  </si>
  <si>
    <t>L6T4A1</t>
  </si>
  <si>
    <t>L6T4A3</t>
  </si>
  <si>
    <t>L6T4A7</t>
  </si>
  <si>
    <t>L6T4B1</t>
  </si>
  <si>
    <t>L6T4B3</t>
  </si>
  <si>
    <t>L6T4B8</t>
  </si>
  <si>
    <t>L6T4E1</t>
  </si>
  <si>
    <t>L6T4E3</t>
  </si>
  <si>
    <t>L6T4E4</t>
  </si>
  <si>
    <t>L6T4E5</t>
  </si>
  <si>
    <t>L6T4E6</t>
  </si>
  <si>
    <t>L6T4G1</t>
  </si>
  <si>
    <t>L6T4G2</t>
  </si>
  <si>
    <t>L6T4G6</t>
  </si>
  <si>
    <t>L6T4G7</t>
  </si>
  <si>
    <t>L6T4G9</t>
  </si>
  <si>
    <t>L6T4H2</t>
  </si>
  <si>
    <t>L6T4H5</t>
  </si>
  <si>
    <t>L6T4H6</t>
  </si>
  <si>
    <t>L6T4J2</t>
  </si>
  <si>
    <t>L6T4J3</t>
  </si>
  <si>
    <t>L6T4J5</t>
  </si>
  <si>
    <t>L6T4K7</t>
  </si>
  <si>
    <t>L6T4L6</t>
  </si>
  <si>
    <t>L6T4L7</t>
  </si>
  <si>
    <t>L6T4M2</t>
  </si>
  <si>
    <t>L6T4M3</t>
  </si>
  <si>
    <t>L6T4M4</t>
  </si>
  <si>
    <t>L6T4M6</t>
  </si>
  <si>
    <t>L6T4M7</t>
  </si>
  <si>
    <t>L6T4N7</t>
  </si>
  <si>
    <t>L6T4N8</t>
  </si>
  <si>
    <t>L6T4N9</t>
  </si>
  <si>
    <t>L6T4P6</t>
  </si>
  <si>
    <t>L6T4P8</t>
  </si>
  <si>
    <t>L6T4R8</t>
  </si>
  <si>
    <t>L6T4R9</t>
  </si>
  <si>
    <t>L6T4S1</t>
  </si>
  <si>
    <t>L6T4S2</t>
  </si>
  <si>
    <t>L6T4S4</t>
  </si>
  <si>
    <t>L6T4S8</t>
  </si>
  <si>
    <t>L6T4T2</t>
  </si>
  <si>
    <t>L6T4T3</t>
  </si>
  <si>
    <t>L6T4T5</t>
  </si>
  <si>
    <t>L6T4T6</t>
  </si>
  <si>
    <t>L6T4T8</t>
  </si>
  <si>
    <t>L6T4T9</t>
  </si>
  <si>
    <t>L6T4V1</t>
  </si>
  <si>
    <t>L6T4V2</t>
  </si>
  <si>
    <t>L6T4V7</t>
  </si>
  <si>
    <t>L6T4V8</t>
  </si>
  <si>
    <t>L6T4V9</t>
  </si>
  <si>
    <t>L6T4W1</t>
  </si>
  <si>
    <t>L6T4W3</t>
  </si>
  <si>
    <t>L6T4W4</t>
  </si>
  <si>
    <t>L6T4W5</t>
  </si>
  <si>
    <t>L6T4W6</t>
  </si>
  <si>
    <t>L6T4W8</t>
  </si>
  <si>
    <t>L6T4W9</t>
  </si>
  <si>
    <t>L6T4X1</t>
  </si>
  <si>
    <t>L6T4X2</t>
  </si>
  <si>
    <t>L6T4X3</t>
  </si>
  <si>
    <t>L6T4X4</t>
  </si>
  <si>
    <t>L6T4X6</t>
  </si>
  <si>
    <t>L6T4Y4</t>
  </si>
  <si>
    <t>L6T4Y7</t>
  </si>
  <si>
    <t>L6T4Y9</t>
  </si>
  <si>
    <t>L6T4Z1</t>
  </si>
  <si>
    <t>L6T4Z2</t>
  </si>
  <si>
    <t>L6T4Z3</t>
  </si>
  <si>
    <t>L6T4Z4</t>
  </si>
  <si>
    <t>L6T4Z5</t>
  </si>
  <si>
    <t>L6T5A3</t>
  </si>
  <si>
    <t>L6T5A4</t>
  </si>
  <si>
    <t>L6T5A7</t>
  </si>
  <si>
    <t>L6T5A8</t>
  </si>
  <si>
    <t>L6T5A9</t>
  </si>
  <si>
    <t>L6T5B1</t>
  </si>
  <si>
    <t>L6T5B2</t>
  </si>
  <si>
    <t>L6T5B3</t>
  </si>
  <si>
    <t>L6T5B4</t>
  </si>
  <si>
    <t>L6T5B5</t>
  </si>
  <si>
    <t>L6T5B6</t>
  </si>
  <si>
    <t>L6T5B7</t>
  </si>
  <si>
    <t>L6T5B9</t>
  </si>
  <si>
    <t>L6T5C1</t>
  </si>
  <si>
    <t>L6T5C3</t>
  </si>
  <si>
    <t>L6T5C5</t>
  </si>
  <si>
    <t>L6T5E1</t>
  </si>
  <si>
    <t>L6T5E2</t>
  </si>
  <si>
    <t>L6T5E3</t>
  </si>
  <si>
    <t>L6T5E4</t>
  </si>
  <si>
    <t>L6T5E5</t>
  </si>
  <si>
    <t>L6T5E6</t>
  </si>
  <si>
    <t>L6T5E7</t>
  </si>
  <si>
    <t>L6T5E8</t>
  </si>
  <si>
    <t>L6T5E9</t>
  </si>
  <si>
    <t>L6T5G1</t>
  </si>
  <si>
    <t>L6T5G2</t>
  </si>
  <si>
    <t>L6T5G3</t>
  </si>
  <si>
    <t>L6T5G4</t>
  </si>
  <si>
    <t>L6T5G5</t>
  </si>
  <si>
    <t>L6T5G6</t>
  </si>
  <si>
    <t>L6T5G7</t>
  </si>
  <si>
    <t>L6T5G8</t>
  </si>
  <si>
    <t>L6T5G9</t>
  </si>
  <si>
    <t>L6T5H1</t>
  </si>
  <si>
    <t>L6T5H2</t>
  </si>
  <si>
    <t>L6T5H3</t>
  </si>
  <si>
    <t>L6T5H4</t>
  </si>
  <si>
    <t>L6T5H5</t>
  </si>
  <si>
    <t>L6T5H6</t>
  </si>
  <si>
    <t>L6T5H9</t>
  </si>
  <si>
    <t>L6T5J1</t>
  </si>
  <si>
    <t>L6T5J2</t>
  </si>
  <si>
    <t>L6T5J4</t>
  </si>
  <si>
    <t>L6T5J5</t>
  </si>
  <si>
    <t>L6T5J6</t>
  </si>
  <si>
    <t>L6T5J7</t>
  </si>
  <si>
    <t>L6T5J8</t>
  </si>
  <si>
    <t>L6T5K1</t>
  </si>
  <si>
    <t>L6T5K3</t>
  </si>
  <si>
    <t>L6T5K4</t>
  </si>
  <si>
    <t>L6T5K5</t>
  </si>
  <si>
    <t>L6T5K6</t>
  </si>
  <si>
    <t>L6T5K7</t>
  </si>
  <si>
    <t>L6T5K9</t>
  </si>
  <si>
    <t>L6T5L1</t>
  </si>
  <si>
    <t>L6T5L2</t>
  </si>
  <si>
    <t>L6T5L4</t>
  </si>
  <si>
    <t>L6T5L7</t>
  </si>
  <si>
    <t>L6T5L8</t>
  </si>
  <si>
    <t>L6T5L9</t>
  </si>
  <si>
    <t>L6T5M1</t>
  </si>
  <si>
    <t>L6T5M2</t>
  </si>
  <si>
    <t>L6T5M3</t>
  </si>
  <si>
    <t>L6T5M4</t>
  </si>
  <si>
    <t>L6T5M6</t>
  </si>
  <si>
    <t>L6T5M7</t>
  </si>
  <si>
    <t>L6T5M8</t>
  </si>
  <si>
    <t>L6T5N2</t>
  </si>
  <si>
    <t>L6T5N3</t>
  </si>
  <si>
    <t>L6T5N4</t>
  </si>
  <si>
    <t>L6T5N5</t>
  </si>
  <si>
    <t>L6T5N6</t>
  </si>
  <si>
    <t>L6T5N7</t>
  </si>
  <si>
    <t>L6T5N8</t>
  </si>
  <si>
    <t>L6T5N9</t>
  </si>
  <si>
    <t>L6T5P2</t>
  </si>
  <si>
    <t>L6T5P3</t>
  </si>
  <si>
    <t>L6T5P4</t>
  </si>
  <si>
    <t>L6T5P5</t>
  </si>
  <si>
    <t>L6T5P7</t>
  </si>
  <si>
    <t>L6T5P8</t>
  </si>
  <si>
    <t>L6T5P9</t>
  </si>
  <si>
    <t>L6T5R1</t>
  </si>
  <si>
    <t>L6T5R3</t>
  </si>
  <si>
    <t>L6T5R4</t>
  </si>
  <si>
    <t>L6T5R5</t>
  </si>
  <si>
    <t>L6T5R6</t>
  </si>
  <si>
    <t>L6T5R7</t>
  </si>
  <si>
    <t>L6T5R8</t>
  </si>
  <si>
    <t>L6T5R9</t>
  </si>
  <si>
    <t>L6T5S1</t>
  </si>
  <si>
    <t>L6T5S2</t>
  </si>
  <si>
    <t>L6T5S3</t>
  </si>
  <si>
    <t>L6T5S4</t>
  </si>
  <si>
    <t>L6T5S5</t>
  </si>
  <si>
    <t>L6T5S6</t>
  </si>
  <si>
    <t>L6T5S8</t>
  </si>
  <si>
    <t>L6T5S9</t>
  </si>
  <si>
    <t>L6T5T1</t>
  </si>
  <si>
    <t>L6T5T2</t>
  </si>
  <si>
    <t>L6T5T3</t>
  </si>
  <si>
    <t>L6T5T4</t>
  </si>
  <si>
    <t>L6T5T5</t>
  </si>
  <si>
    <t>L6T5T6</t>
  </si>
  <si>
    <t>L6T5T7</t>
  </si>
  <si>
    <t>L6T5T8</t>
  </si>
  <si>
    <t>L6T5V1</t>
  </si>
  <si>
    <t>L6T5V2</t>
  </si>
  <si>
    <t>L6T5V4</t>
  </si>
  <si>
    <t>L6T5V5</t>
  </si>
  <si>
    <t>L6T5V6</t>
  </si>
  <si>
    <t>L6T5V7</t>
  </si>
  <si>
    <t>L6T5V8</t>
  </si>
  <si>
    <t>L6T5V9</t>
  </si>
  <si>
    <t>L6T5W1</t>
  </si>
  <si>
    <t>L6T5W2</t>
  </si>
  <si>
    <t>L6T5W3</t>
  </si>
  <si>
    <t>L6T5W4</t>
  </si>
  <si>
    <t>L6T5W5</t>
  </si>
  <si>
    <t>L6T5W6</t>
  </si>
  <si>
    <t>L6T5W7</t>
  </si>
  <si>
    <t>L6T5W8</t>
  </si>
  <si>
    <t>L6V0A2</t>
  </si>
  <si>
    <t>L6V0A3</t>
  </si>
  <si>
    <t>L6V0A4</t>
  </si>
  <si>
    <t>L6V0A5</t>
  </si>
  <si>
    <t>L6V1A2</t>
  </si>
  <si>
    <t>L6V1A3</t>
  </si>
  <si>
    <t>L6V1A9</t>
  </si>
  <si>
    <t>L6V1B1</t>
  </si>
  <si>
    <t>L6V1C9</t>
  </si>
  <si>
    <t>L6V1E1</t>
  </si>
  <si>
    <t>L6V1E2</t>
  </si>
  <si>
    <t>L6V1E3</t>
  </si>
  <si>
    <t>L6V1E8</t>
  </si>
  <si>
    <t>L6V1E9</t>
  </si>
  <si>
    <t>L6V1G1</t>
  </si>
  <si>
    <t>L6V1G2</t>
  </si>
  <si>
    <t>L6V1G3</t>
  </si>
  <si>
    <t>L6V1G4</t>
  </si>
  <si>
    <t>L6V1G5</t>
  </si>
  <si>
    <t>L6V1H6</t>
  </si>
  <si>
    <t>L6V1H7</t>
  </si>
  <si>
    <t>L6V1J6</t>
  </si>
  <si>
    <t>L6V1J7</t>
  </si>
  <si>
    <t>L6V1J8</t>
  </si>
  <si>
    <t>L6V1J9</t>
  </si>
  <si>
    <t>L6V1K7</t>
  </si>
  <si>
    <t>L6V1K8</t>
  </si>
  <si>
    <t>L6V1L2</t>
  </si>
  <si>
    <t>L6V1L3</t>
  </si>
  <si>
    <t>L6V1L9</t>
  </si>
  <si>
    <t>L6V1M2</t>
  </si>
  <si>
    <t>L6V1N6</t>
  </si>
  <si>
    <t>L6V1N7</t>
  </si>
  <si>
    <t>L6V1N8</t>
  </si>
  <si>
    <t>L6V1N9</t>
  </si>
  <si>
    <t>L6V1P1</t>
  </si>
  <si>
    <t>L6V1P2</t>
  </si>
  <si>
    <t>L6V1P3</t>
  </si>
  <si>
    <t>L6V1P4</t>
  </si>
  <si>
    <t>L6V1P5</t>
  </si>
  <si>
    <t>L6V1P6</t>
  </si>
  <si>
    <t>L6V1P8</t>
  </si>
  <si>
    <t>L6V1P9</t>
  </si>
  <si>
    <t>L6V1R1</t>
  </si>
  <si>
    <t>L6V1R2</t>
  </si>
  <si>
    <t>L6V1R3</t>
  </si>
  <si>
    <t>L6V1R4</t>
  </si>
  <si>
    <t>L6V1R5</t>
  </si>
  <si>
    <t>L6V1R6</t>
  </si>
  <si>
    <t>L6V1R7</t>
  </si>
  <si>
    <t>L6V1R8</t>
  </si>
  <si>
    <t>L6V1R9</t>
  </si>
  <si>
    <t>L6V1S1</t>
  </si>
  <si>
    <t>L6V1S2</t>
  </si>
  <si>
    <t>L6V1S3</t>
  </si>
  <si>
    <t>L6V1S4</t>
  </si>
  <si>
    <t>L6V1S5</t>
  </si>
  <si>
    <t>L6V1S6</t>
  </si>
  <si>
    <t>L6V1S9</t>
  </si>
  <si>
    <t>L6V1T1</t>
  </si>
  <si>
    <t>L6V1T4</t>
  </si>
  <si>
    <t>L6V2P3</t>
  </si>
  <si>
    <t>L6V2P4</t>
  </si>
  <si>
    <t>L6V2P5</t>
  </si>
  <si>
    <t>L6V2P6</t>
  </si>
  <si>
    <t>L6V2P7</t>
  </si>
  <si>
    <t>L6V2P9</t>
  </si>
  <si>
    <t>L6V2R1</t>
  </si>
  <si>
    <t>L6V2R2</t>
  </si>
  <si>
    <t>L6V2R3</t>
  </si>
  <si>
    <t>L6V2R8</t>
  </si>
  <si>
    <t>L6V2R9</t>
  </si>
  <si>
    <t>L6V2S1</t>
  </si>
  <si>
    <t>L6V2S2</t>
  </si>
  <si>
    <t>L6V2S3</t>
  </si>
  <si>
    <t>L6V2S4</t>
  </si>
  <si>
    <t>L6V2V4</t>
  </si>
  <si>
    <t>L6V3A2</t>
  </si>
  <si>
    <t>L6V3A3</t>
  </si>
  <si>
    <t>L6V3A8</t>
  </si>
  <si>
    <t>L6V3E1</t>
  </si>
  <si>
    <t>L6V3E3</t>
  </si>
  <si>
    <t>L6V3E4</t>
  </si>
  <si>
    <t>L6V3H5</t>
  </si>
  <si>
    <t>L6V3H6</t>
  </si>
  <si>
    <t>L6V3H7</t>
  </si>
  <si>
    <t>L6V3H8</t>
  </si>
  <si>
    <t>L6V3H9</t>
  </si>
  <si>
    <t>L6V3J1</t>
  </si>
  <si>
    <t>L6V3M5</t>
  </si>
  <si>
    <t>L6V3M6</t>
  </si>
  <si>
    <t>L6V3N3</t>
  </si>
  <si>
    <t>L6V3T4</t>
  </si>
  <si>
    <t>L6V3Y6</t>
  </si>
  <si>
    <t>L6V4A3</t>
  </si>
  <si>
    <t>L6V4A4</t>
  </si>
  <si>
    <t>L6V4A8</t>
  </si>
  <si>
    <t>L6V4B4</t>
  </si>
  <si>
    <t>L6V4B5</t>
  </si>
  <si>
    <t>L6V4B6</t>
  </si>
  <si>
    <t>L6V4B7</t>
  </si>
  <si>
    <t>L6V4B8</t>
  </si>
  <si>
    <t>L6V4B9</t>
  </si>
  <si>
    <t>L6V4C1</t>
  </si>
  <si>
    <t>L6V4C2</t>
  </si>
  <si>
    <t>L6V4C3</t>
  </si>
  <si>
    <t>L6V4C4</t>
  </si>
  <si>
    <t>L6V4C5</t>
  </si>
  <si>
    <t>L6V4H4</t>
  </si>
  <si>
    <t>L6V4H6</t>
  </si>
  <si>
    <t>L6V4H7</t>
  </si>
  <si>
    <t>L6V4K2</t>
  </si>
  <si>
    <t>L6V4K3</t>
  </si>
  <si>
    <t>L6V4K4</t>
  </si>
  <si>
    <t>L6V4K6</t>
  </si>
  <si>
    <t>L6V4K8</t>
  </si>
  <si>
    <t>L6V4L4</t>
  </si>
  <si>
    <t>L6V4L5</t>
  </si>
  <si>
    <t>L6V4L6</t>
  </si>
  <si>
    <t>L6V4L7</t>
  </si>
  <si>
    <t>L6V4L9</t>
  </si>
  <si>
    <t>L6V4M2</t>
  </si>
  <si>
    <t>L6V4M3</t>
  </si>
  <si>
    <t>L6V4M6</t>
  </si>
  <si>
    <t>L6V4M7</t>
  </si>
  <si>
    <t>L6V4M8</t>
  </si>
  <si>
    <t>L6V4N1</t>
  </si>
  <si>
    <t>L6V4N4</t>
  </si>
  <si>
    <t>L6W0A1</t>
  </si>
  <si>
    <t>L6W0A2</t>
  </si>
  <si>
    <t>L6W0A3</t>
  </si>
  <si>
    <t>L6W0A4</t>
  </si>
  <si>
    <t>L6W0A5</t>
  </si>
  <si>
    <t>L6W0A6</t>
  </si>
  <si>
    <t>L6W0A7</t>
  </si>
  <si>
    <t>L6W0A8</t>
  </si>
  <si>
    <t>L6W0B2</t>
  </si>
  <si>
    <t>L6W0B3</t>
  </si>
  <si>
    <t>L6W0B4</t>
  </si>
  <si>
    <t>L6W1A1</t>
  </si>
  <si>
    <t>L6W1A2</t>
  </si>
  <si>
    <t>L6W1A3</t>
  </si>
  <si>
    <t>L6W1A4</t>
  </si>
  <si>
    <t>L6W1A5</t>
  </si>
  <si>
    <t>L6W1A6</t>
  </si>
  <si>
    <t>L6W1A8</t>
  </si>
  <si>
    <t>L6W1A9</t>
  </si>
  <si>
    <t>L6W1B1</t>
  </si>
  <si>
    <t>L6W1B2</t>
  </si>
  <si>
    <t>L6W1B3</t>
  </si>
  <si>
    <t>L6W1B4</t>
  </si>
  <si>
    <t>L6W1B5</t>
  </si>
  <si>
    <t>L6W1B6</t>
  </si>
  <si>
    <t>L6W1B7</t>
  </si>
  <si>
    <t>L6W1B8</t>
  </si>
  <si>
    <t>L6W1C2</t>
  </si>
  <si>
    <t>L6W1C3</t>
  </si>
  <si>
    <t>L6W1C7</t>
  </si>
  <si>
    <t>L6W1C8</t>
  </si>
  <si>
    <t>L6W1C9</t>
  </si>
  <si>
    <t>L6W1E1</t>
  </si>
  <si>
    <t>L6W1E2</t>
  </si>
  <si>
    <t>L6W1E3</t>
  </si>
  <si>
    <t>L6W1E8</t>
  </si>
  <si>
    <t>L6W1E9</t>
  </si>
  <si>
    <t>L6W1G1</t>
  </si>
  <si>
    <t>L6W1G2</t>
  </si>
  <si>
    <t>L6W1G3</t>
  </si>
  <si>
    <t>L6W1G4</t>
  </si>
  <si>
    <t>L6W1G5</t>
  </si>
  <si>
    <t>L6W1G6</t>
  </si>
  <si>
    <t>L6W1H1</t>
  </si>
  <si>
    <t>L6W1H2</t>
  </si>
  <si>
    <t>L6W1H3</t>
  </si>
  <si>
    <t>L6W1H4</t>
  </si>
  <si>
    <t>L6W1H5</t>
  </si>
  <si>
    <t>L6W1H6</t>
  </si>
  <si>
    <t>L6W1H7</t>
  </si>
  <si>
    <t>L6W1H8</t>
  </si>
  <si>
    <t>L6W1H9</t>
  </si>
  <si>
    <t>L6W1J3</t>
  </si>
  <si>
    <t>L6W1J4</t>
  </si>
  <si>
    <t>L6W1J5</t>
  </si>
  <si>
    <t>L6W1K1</t>
  </si>
  <si>
    <t>L6W1K2</t>
  </si>
  <si>
    <t>L6W1K3</t>
  </si>
  <si>
    <t>L6W1K4</t>
  </si>
  <si>
    <t>L6W1K5</t>
  </si>
  <si>
    <t>L6W1L3</t>
  </si>
  <si>
    <t>L6W1L4</t>
  </si>
  <si>
    <t>L6W1L7</t>
  </si>
  <si>
    <t>L6W1L8</t>
  </si>
  <si>
    <t>L6W1L9</t>
  </si>
  <si>
    <t>L6W1M2</t>
  </si>
  <si>
    <t>L6W1M4</t>
  </si>
  <si>
    <t>L6W1N7</t>
  </si>
  <si>
    <t>L6W1N8</t>
  </si>
  <si>
    <t>L6W1N9</t>
  </si>
  <si>
    <t>L6W1P1</t>
  </si>
  <si>
    <t>L6W1P2</t>
  </si>
  <si>
    <t>L6W1P3</t>
  </si>
  <si>
    <t>L6W1P6</t>
  </si>
  <si>
    <t>L6W1P7</t>
  </si>
  <si>
    <t>L6W1P8</t>
  </si>
  <si>
    <t>L6W1P9</t>
  </si>
  <si>
    <t>L6W1R1</t>
  </si>
  <si>
    <t>L6W1R2</t>
  </si>
  <si>
    <t>L6W1R9</t>
  </si>
  <si>
    <t>L6W1S1</t>
  </si>
  <si>
    <t>L6W1S2</t>
  </si>
  <si>
    <t>L6W1S3</t>
  </si>
  <si>
    <t>L6W1S4</t>
  </si>
  <si>
    <t>L6W1T4</t>
  </si>
  <si>
    <t>L6W1T5</t>
  </si>
  <si>
    <t>L6W1T6</t>
  </si>
  <si>
    <t>L6W1T7</t>
  </si>
  <si>
    <t>L6W1T8</t>
  </si>
  <si>
    <t>L6W1T9</t>
  </si>
  <si>
    <t>L6W1V7</t>
  </si>
  <si>
    <t>L6W1V8</t>
  </si>
  <si>
    <t>L6W1V9</t>
  </si>
  <si>
    <t>L6W1W1</t>
  </si>
  <si>
    <t>L6W1W2</t>
  </si>
  <si>
    <t>L6W1W3</t>
  </si>
  <si>
    <t>L6W1W5</t>
  </si>
  <si>
    <t>L6W1W6</t>
  </si>
  <si>
    <t>L6W1W7</t>
  </si>
  <si>
    <t>L6W1W8</t>
  </si>
  <si>
    <t>L6W1W9</t>
  </si>
  <si>
    <t>L6W1X1</t>
  </si>
  <si>
    <t>L6W1X2</t>
  </si>
  <si>
    <t>L6W1X3</t>
  </si>
  <si>
    <t>L6W1X4</t>
  </si>
  <si>
    <t>L6W1X8</t>
  </si>
  <si>
    <t>L6W1X9</t>
  </si>
  <si>
    <t>L6W1Y1</t>
  </si>
  <si>
    <t>L6W1Y2</t>
  </si>
  <si>
    <t>L6W1Y3</t>
  </si>
  <si>
    <t>L6W1Y4</t>
  </si>
  <si>
    <t>L6W1Y5</t>
  </si>
  <si>
    <t>L6W1Y6</t>
  </si>
  <si>
    <t>L6W1Y9</t>
  </si>
  <si>
    <t>L6W1Z1</t>
  </si>
  <si>
    <t>L6W1Z2</t>
  </si>
  <si>
    <t>L6W1Z3</t>
  </si>
  <si>
    <t>L6W1Z4</t>
  </si>
  <si>
    <t>L6W1Z5</t>
  </si>
  <si>
    <t>L6W2A7</t>
  </si>
  <si>
    <t>L6W2A8</t>
  </si>
  <si>
    <t>L6W2B5</t>
  </si>
  <si>
    <t>L6W2B6</t>
  </si>
  <si>
    <t>L6W2B8</t>
  </si>
  <si>
    <t>L6W2C2</t>
  </si>
  <si>
    <t>L6W2C3</t>
  </si>
  <si>
    <t>L6W2C4</t>
  </si>
  <si>
    <t>L6W2C5</t>
  </si>
  <si>
    <t>L6W2C6</t>
  </si>
  <si>
    <t>L6W2C7</t>
  </si>
  <si>
    <t>L6W2C8</t>
  </si>
  <si>
    <t>L6W2C9</t>
  </si>
  <si>
    <t>L6W2E1</t>
  </si>
  <si>
    <t>L6W2E2</t>
  </si>
  <si>
    <t>L6W2E3</t>
  </si>
  <si>
    <t>L6W2E4</t>
  </si>
  <si>
    <t>L6W2E5</t>
  </si>
  <si>
    <t>L6W2E6</t>
  </si>
  <si>
    <t>L6W2E7</t>
  </si>
  <si>
    <t>L6W2E8</t>
  </si>
  <si>
    <t>L6W2E9</t>
  </si>
  <si>
    <t>L6W2G1</t>
  </si>
  <si>
    <t>L6W2G2</t>
  </si>
  <si>
    <t>L6W2G3</t>
  </si>
  <si>
    <t>L6W2G4</t>
  </si>
  <si>
    <t>L6W2G5</t>
  </si>
  <si>
    <t>L6W2G6</t>
  </si>
  <si>
    <t>L6W2G7</t>
  </si>
  <si>
    <t>L6W2G8</t>
  </si>
  <si>
    <t>L6W2G9</t>
  </si>
  <si>
    <t>L6W2H1</t>
  </si>
  <si>
    <t>L6W2H2</t>
  </si>
  <si>
    <t>L6W2H3</t>
  </si>
  <si>
    <t>L6W2H4</t>
  </si>
  <si>
    <t>L6W2H5</t>
  </si>
  <si>
    <t>L6W2H6</t>
  </si>
  <si>
    <t>L6W2H7</t>
  </si>
  <si>
    <t>L6W2H8</t>
  </si>
  <si>
    <t>L6W2H9</t>
  </si>
  <si>
    <t>L6W2J1</t>
  </si>
  <si>
    <t>L6W2J2</t>
  </si>
  <si>
    <t>L6W2J3</t>
  </si>
  <si>
    <t>L6W2J4</t>
  </si>
  <si>
    <t>L6W2J5</t>
  </si>
  <si>
    <t>L6W2J6</t>
  </si>
  <si>
    <t>L6W2J7</t>
  </si>
  <si>
    <t>L6W2J8</t>
  </si>
  <si>
    <t>L6W2J9</t>
  </si>
  <si>
    <t>L6W2K1</t>
  </si>
  <si>
    <t>L6W2K2</t>
  </si>
  <si>
    <t>L6W2K3</t>
  </si>
  <si>
    <t>L6W2K6</t>
  </si>
  <si>
    <t>L6W2K8</t>
  </si>
  <si>
    <t>L6W2L8</t>
  </si>
  <si>
    <t>L6W2M3</t>
  </si>
  <si>
    <t>L6W2M4</t>
  </si>
  <si>
    <t>L6W2M5</t>
  </si>
  <si>
    <t>L6W2M6</t>
  </si>
  <si>
    <t>L6W2M7</t>
  </si>
  <si>
    <t>L6W2M8</t>
  </si>
  <si>
    <t>L6W2M9</t>
  </si>
  <si>
    <t>L6W2N1</t>
  </si>
  <si>
    <t>L6W2N2</t>
  </si>
  <si>
    <t>L6W2N3</t>
  </si>
  <si>
    <t>L6W2N4</t>
  </si>
  <si>
    <t>L6W2N5</t>
  </si>
  <si>
    <t>L6W2N6</t>
  </si>
  <si>
    <t>L6W2N7</t>
  </si>
  <si>
    <t>L6W2N8</t>
  </si>
  <si>
    <t>L6W2N9</t>
  </si>
  <si>
    <t>L6W2P2</t>
  </si>
  <si>
    <t>L6W2P3</t>
  </si>
  <si>
    <t>L6W2P4</t>
  </si>
  <si>
    <t>L6W2P5</t>
  </si>
  <si>
    <t>L6W2P6</t>
  </si>
  <si>
    <t>L6W2P8</t>
  </si>
  <si>
    <t>L6W2R1</t>
  </si>
  <si>
    <t>L6W2R2</t>
  </si>
  <si>
    <t>L6W2R3</t>
  </si>
  <si>
    <t>L6W2R4</t>
  </si>
  <si>
    <t>L6W2R5</t>
  </si>
  <si>
    <t>L6W2R6</t>
  </si>
  <si>
    <t>L6W2R7</t>
  </si>
  <si>
    <t>L6W2R8</t>
  </si>
  <si>
    <t>L6W2S2</t>
  </si>
  <si>
    <t>L6W2S3</t>
  </si>
  <si>
    <t>L6W2S4</t>
  </si>
  <si>
    <t>L6W2S5</t>
  </si>
  <si>
    <t>L6W2S6</t>
  </si>
  <si>
    <t>L6W2S7</t>
  </si>
  <si>
    <t>L6W2S8</t>
  </si>
  <si>
    <t>L6W2S9</t>
  </si>
  <si>
    <t>L6W2T1</t>
  </si>
  <si>
    <t>L6W2T5</t>
  </si>
  <si>
    <t>L6W2T6</t>
  </si>
  <si>
    <t>L6W2V1</t>
  </si>
  <si>
    <t>L6W2V6</t>
  </si>
  <si>
    <t>L6W2V7</t>
  </si>
  <si>
    <t>L6W2W4</t>
  </si>
  <si>
    <t>L6W3E1</t>
  </si>
  <si>
    <t>L6W3E2</t>
  </si>
  <si>
    <t>L6W3E3</t>
  </si>
  <si>
    <t>L6W3E7</t>
  </si>
  <si>
    <t>L6W3G4</t>
  </si>
  <si>
    <t>L6W3G5</t>
  </si>
  <si>
    <t>L6W3G6</t>
  </si>
  <si>
    <t>L6W3G7</t>
  </si>
  <si>
    <t>L6W3H3</t>
  </si>
  <si>
    <t>L6W3H4</t>
  </si>
  <si>
    <t>L6W3H6</t>
  </si>
  <si>
    <t>L6W3H7</t>
  </si>
  <si>
    <t>L6W3H8</t>
  </si>
  <si>
    <t>L6W3J1</t>
  </si>
  <si>
    <t>L6W3J3</t>
  </si>
  <si>
    <t>L6W3J4</t>
  </si>
  <si>
    <t>L6W3J5</t>
  </si>
  <si>
    <t>L6W3J6</t>
  </si>
  <si>
    <t>L6W3J7</t>
  </si>
  <si>
    <t>L6W3J8</t>
  </si>
  <si>
    <t>L6W3J9</t>
  </si>
  <si>
    <t>L6W3K1</t>
  </si>
  <si>
    <t>L6W3K2</t>
  </si>
  <si>
    <t>L6W3K3</t>
  </si>
  <si>
    <t>L6W3K5</t>
  </si>
  <si>
    <t>L6W3K6</t>
  </si>
  <si>
    <t>L6W3K7</t>
  </si>
  <si>
    <t>L6W3K8</t>
  </si>
  <si>
    <t>L6W3L2</t>
  </si>
  <si>
    <t>L6W3L4</t>
  </si>
  <si>
    <t>L6W3L6</t>
  </si>
  <si>
    <t>L6W3L7</t>
  </si>
  <si>
    <t>L6W3L8</t>
  </si>
  <si>
    <t>L6W3L9</t>
  </si>
  <si>
    <t>L6W3M1</t>
  </si>
  <si>
    <t>L6W3M2</t>
  </si>
  <si>
    <t>L6W3M5</t>
  </si>
  <si>
    <t>L6W3M6</t>
  </si>
  <si>
    <t>L6W3M7</t>
  </si>
  <si>
    <t>L6W3M8</t>
  </si>
  <si>
    <t>L6W3N3</t>
  </si>
  <si>
    <t>L6W3N5</t>
  </si>
  <si>
    <t>L6W3N6</t>
  </si>
  <si>
    <t>L6W3N7</t>
  </si>
  <si>
    <t>L6W3N8</t>
  </si>
  <si>
    <t>L6W3N9</t>
  </si>
  <si>
    <t>L6W3P1</t>
  </si>
  <si>
    <t>L6W3P4</t>
  </si>
  <si>
    <t>L6W3P5</t>
  </si>
  <si>
    <t>L6W3P6</t>
  </si>
  <si>
    <t>L6W3P9</t>
  </si>
  <si>
    <t>L6W3R1</t>
  </si>
  <si>
    <t>L6W3R2</t>
  </si>
  <si>
    <t>L6W3R3</t>
  </si>
  <si>
    <t>L6W3R5</t>
  </si>
  <si>
    <t>L6W3R6</t>
  </si>
  <si>
    <t>L6W3R7</t>
  </si>
  <si>
    <t>L6W3R8</t>
  </si>
  <si>
    <t>L6W3R9</t>
  </si>
  <si>
    <t>L6W3T7</t>
  </si>
  <si>
    <t>L6W3V1</t>
  </si>
  <si>
    <t>L6W3W6</t>
  </si>
  <si>
    <t>L6W3W9</t>
  </si>
  <si>
    <t>L6W3X3</t>
  </si>
  <si>
    <t>L6W3Z5</t>
  </si>
  <si>
    <t>L6W4A6</t>
  </si>
  <si>
    <t>L6W4A9</t>
  </si>
  <si>
    <t>L6W4B1</t>
  </si>
  <si>
    <t>L6W4B6</t>
  </si>
  <si>
    <t>L6W4B7</t>
  </si>
  <si>
    <t>L6W4B9</t>
  </si>
  <si>
    <t>L6W4C1</t>
  </si>
  <si>
    <t>L6W4C2</t>
  </si>
  <si>
    <t>L6W4C3</t>
  </si>
  <si>
    <t>L6W4C4</t>
  </si>
  <si>
    <t>L6W4C5</t>
  </si>
  <si>
    <t>L6W4C6</t>
  </si>
  <si>
    <t>L6W4C7</t>
  </si>
  <si>
    <t>L6W4C8</t>
  </si>
  <si>
    <t>L6W4C9</t>
  </si>
  <si>
    <t>L6W4E1</t>
  </si>
  <si>
    <t>L6W4E2</t>
  </si>
  <si>
    <t>L6W4E3</t>
  </si>
  <si>
    <t>L6W4E4</t>
  </si>
  <si>
    <t>L6W4E5</t>
  </si>
  <si>
    <t>L6W4E6</t>
  </si>
  <si>
    <t>L6W4E8</t>
  </si>
  <si>
    <t>L6W4E9</t>
  </si>
  <si>
    <t>L6W4G1</t>
  </si>
  <si>
    <t>L6W4G2</t>
  </si>
  <si>
    <t>L6W4G3</t>
  </si>
  <si>
    <t>L6W4G4</t>
  </si>
  <si>
    <t>L6W4G6</t>
  </si>
  <si>
    <t>L6W4G7</t>
  </si>
  <si>
    <t>L6W4G8</t>
  </si>
  <si>
    <t>L6W4G9</t>
  </si>
  <si>
    <t>L6W4H1</t>
  </si>
  <si>
    <t>L6W4H2</t>
  </si>
  <si>
    <t>L6W4H3</t>
  </si>
  <si>
    <t>L6W4J4</t>
  </si>
  <si>
    <t>L6W4J5</t>
  </si>
  <si>
    <t>L6W4J6</t>
  </si>
  <si>
    <t>L6W4J7</t>
  </si>
  <si>
    <t>L6W4J9</t>
  </si>
  <si>
    <t>L6W4K2</t>
  </si>
  <si>
    <t>L6W4K3</t>
  </si>
  <si>
    <t>L6W4K4</t>
  </si>
  <si>
    <t>L6W4K5</t>
  </si>
  <si>
    <t>L6W4K6</t>
  </si>
  <si>
    <t>L6W4K7</t>
  </si>
  <si>
    <t>L6W4N2</t>
  </si>
  <si>
    <t>L6W4N3</t>
  </si>
  <si>
    <t>L6W4N6</t>
  </si>
  <si>
    <t>L6W4N7</t>
  </si>
  <si>
    <t>L6W4N9</t>
  </si>
  <si>
    <t>L6W4P2</t>
  </si>
  <si>
    <t>L6W4P8</t>
  </si>
  <si>
    <t>L6W4P9</t>
  </si>
  <si>
    <t>L6W4R1</t>
  </si>
  <si>
    <t>L6W4R2</t>
  </si>
  <si>
    <t>L6W4R3</t>
  </si>
  <si>
    <t>L6W4R5</t>
  </si>
  <si>
    <t>L6W4R8</t>
  </si>
  <si>
    <t>L6W4R9</t>
  </si>
  <si>
    <t>L6W4S1</t>
  </si>
  <si>
    <t>L6W4S2</t>
  </si>
  <si>
    <t>L6W4S4</t>
  </si>
  <si>
    <t>L6W4S6</t>
  </si>
  <si>
    <t>L6W4S7</t>
  </si>
  <si>
    <t>L6W4S9</t>
  </si>
  <si>
    <t>L6W4T2</t>
  </si>
  <si>
    <t>L6W4T3</t>
  </si>
  <si>
    <t>L6W4T4</t>
  </si>
  <si>
    <t>L6W4T5</t>
  </si>
  <si>
    <t>L6W4T7</t>
  </si>
  <si>
    <t>L6W4T8</t>
  </si>
  <si>
    <t>L6W4T9</t>
  </si>
  <si>
    <t>L6W4V2</t>
  </si>
  <si>
    <t>L6W4V3</t>
  </si>
  <si>
    <t>L6X0H4</t>
  </si>
  <si>
    <t>L6X0J3</t>
  </si>
  <si>
    <t>L6X0T6</t>
  </si>
  <si>
    <t>L6X1A1</t>
  </si>
  <si>
    <t>L6X1A3</t>
  </si>
  <si>
    <t>L6X1A4</t>
  </si>
  <si>
    <t>L6X1A5</t>
  </si>
  <si>
    <t>L6X1A6</t>
  </si>
  <si>
    <t>L6X1A7</t>
  </si>
  <si>
    <t>L6X1A8</t>
  </si>
  <si>
    <t>L6X1B6</t>
  </si>
  <si>
    <t>L6X1B7</t>
  </si>
  <si>
    <t>L6X1B8</t>
  </si>
  <si>
    <t>L6X1B9</t>
  </si>
  <si>
    <t>L6X1C2</t>
  </si>
  <si>
    <t>L6X1C4</t>
  </si>
  <si>
    <t>L6X1C6</t>
  </si>
  <si>
    <t>L6X1C7</t>
  </si>
  <si>
    <t>L6X1G2</t>
  </si>
  <si>
    <t>L6X1H2</t>
  </si>
  <si>
    <t>L6X1H3</t>
  </si>
  <si>
    <t>L6X1H4</t>
  </si>
  <si>
    <t>L6X1H5</t>
  </si>
  <si>
    <t>L6X1H6</t>
  </si>
  <si>
    <t>L6X1J1</t>
  </si>
  <si>
    <t>L6X1J2</t>
  </si>
  <si>
    <t>L6X1J3</t>
  </si>
  <si>
    <t>L6X1J4</t>
  </si>
  <si>
    <t>L6X1J5</t>
  </si>
  <si>
    <t>L6X1J9</t>
  </si>
  <si>
    <t>L6X1K2</t>
  </si>
  <si>
    <t>L6X1K3</t>
  </si>
  <si>
    <t>L6X1L4</t>
  </si>
  <si>
    <t>L6X1M1</t>
  </si>
  <si>
    <t>L6X1M8</t>
  </si>
  <si>
    <t>L6X1M9</t>
  </si>
  <si>
    <t>L6X1N1</t>
  </si>
  <si>
    <t>L6X1N2</t>
  </si>
  <si>
    <t>L6X1N3</t>
  </si>
  <si>
    <t>L6X1N7</t>
  </si>
  <si>
    <t>L6X1N8</t>
  </si>
  <si>
    <t>L6X1P1</t>
  </si>
  <si>
    <t>L6X1P2</t>
  </si>
  <si>
    <t>L6X1P4</t>
  </si>
  <si>
    <t>L6X1P5</t>
  </si>
  <si>
    <t>L6X1R2</t>
  </si>
  <si>
    <t>L6X1R3</t>
  </si>
  <si>
    <t>L6X1R4</t>
  </si>
  <si>
    <t>L6X1R5</t>
  </si>
  <si>
    <t>L6X1R7</t>
  </si>
  <si>
    <t>L6X1R8</t>
  </si>
  <si>
    <t>L6X1R9</t>
  </si>
  <si>
    <t>L6X1S1</t>
  </si>
  <si>
    <t>L6X1S2</t>
  </si>
  <si>
    <t>L6X1S4</t>
  </si>
  <si>
    <t>L6X1S5</t>
  </si>
  <si>
    <t>L6X1S6</t>
  </si>
  <si>
    <t>L6X1T3</t>
  </si>
  <si>
    <t>L6X1T4</t>
  </si>
  <si>
    <t>L6X1T6</t>
  </si>
  <si>
    <t>L6X1T8</t>
  </si>
  <si>
    <t>L6X1V6</t>
  </si>
  <si>
    <t>L6X1V7</t>
  </si>
  <si>
    <t>L6X2M5</t>
  </si>
  <si>
    <t>L6X2P8</t>
  </si>
  <si>
    <t>L6X2P9</t>
  </si>
  <si>
    <t>L6X2R1</t>
  </si>
  <si>
    <t>L6X2R9</t>
  </si>
  <si>
    <t>L6X2S3</t>
  </si>
  <si>
    <t>L6X2S6</t>
  </si>
  <si>
    <t>L6X2S7</t>
  </si>
  <si>
    <t>L6X2S8</t>
  </si>
  <si>
    <t>L6X2S9</t>
  </si>
  <si>
    <t>L6X2T3</t>
  </si>
  <si>
    <t>L6X2V5</t>
  </si>
  <si>
    <t>L6X2V6</t>
  </si>
  <si>
    <t>L6X2V8</t>
  </si>
  <si>
    <t>L6X2X1</t>
  </si>
  <si>
    <t>L6X3E4</t>
  </si>
  <si>
    <t>L6X3L6</t>
  </si>
  <si>
    <t>L6X3L7</t>
  </si>
  <si>
    <t>L6X3L8</t>
  </si>
  <si>
    <t>L6X3L9</t>
  </si>
  <si>
    <t>L6X3M1</t>
  </si>
  <si>
    <t>L6X3M3</t>
  </si>
  <si>
    <t>L6X3M4</t>
  </si>
  <si>
    <t>L6X3M5</t>
  </si>
  <si>
    <t>L6X3M8</t>
  </si>
  <si>
    <t>L6X3M9</t>
  </si>
  <si>
    <t>L6X3N1</t>
  </si>
  <si>
    <t>L6X3N2</t>
  </si>
  <si>
    <t>L6X3N3</t>
  </si>
  <si>
    <t>L6X3N4</t>
  </si>
  <si>
    <t>L6X3N5</t>
  </si>
  <si>
    <t>L6X3N6</t>
  </si>
  <si>
    <t>L6X3N7</t>
  </si>
  <si>
    <t>L6X3N8</t>
  </si>
  <si>
    <t>L6X3P1</t>
  </si>
  <si>
    <t>L6X3P2</t>
  </si>
  <si>
    <t>L6X3R7</t>
  </si>
  <si>
    <t>L6X3R8</t>
  </si>
  <si>
    <t>L6X4H3</t>
  </si>
  <si>
    <t>L6X4J2</t>
  </si>
  <si>
    <t>L6X4J7</t>
  </si>
  <si>
    <t>L6X5A3</t>
  </si>
  <si>
    <t>L6X5A4</t>
  </si>
  <si>
    <t>L6Y0A1</t>
  </si>
  <si>
    <t>L6Y0A6</t>
  </si>
  <si>
    <t>L6Y0B2</t>
  </si>
  <si>
    <t>L6Y0B3</t>
  </si>
  <si>
    <t>L6Y0B4</t>
  </si>
  <si>
    <t>L6Y0B9</t>
  </si>
  <si>
    <t>L6Y0E2</t>
  </si>
  <si>
    <t>L6Y0E5</t>
  </si>
  <si>
    <t>L6Y0E6</t>
  </si>
  <si>
    <t>L6Y0E7</t>
  </si>
  <si>
    <t>L6Y0G5</t>
  </si>
  <si>
    <t>L6Y0G6</t>
  </si>
  <si>
    <t>L6Y0H3</t>
  </si>
  <si>
    <t>L6Y0H4</t>
  </si>
  <si>
    <t>L6Y0H5</t>
  </si>
  <si>
    <t>L6Y0H9</t>
  </si>
  <si>
    <t>L6Y0J1</t>
  </si>
  <si>
    <t>L6Y0J4</t>
  </si>
  <si>
    <t>L6Y0J5</t>
  </si>
  <si>
    <t>L6Y0J6</t>
  </si>
  <si>
    <t>L6Y0J7</t>
  </si>
  <si>
    <t>L6Y0J8</t>
  </si>
  <si>
    <t>L6Y0J9</t>
  </si>
  <si>
    <t>L6Y0L7</t>
  </si>
  <si>
    <t>L6Y0L8</t>
  </si>
  <si>
    <t>L6Y0M1</t>
  </si>
  <si>
    <t>L6Y0N3</t>
  </si>
  <si>
    <t>L6Y0P5</t>
  </si>
  <si>
    <t>L6Y0P9</t>
  </si>
  <si>
    <t>L6Y0R1</t>
  </si>
  <si>
    <t>L6Y0R2</t>
  </si>
  <si>
    <t>L6Y0R3</t>
  </si>
  <si>
    <t>L6Y0R8</t>
  </si>
  <si>
    <t>L6Y0S7</t>
  </si>
  <si>
    <t>L6Y0S9</t>
  </si>
  <si>
    <t>L6Y0T1</t>
  </si>
  <si>
    <t>L6Y0W3</t>
  </si>
  <si>
    <t>L6Y1G4</t>
  </si>
  <si>
    <t>L6Y1G6</t>
  </si>
  <si>
    <t>L6Y1G8</t>
  </si>
  <si>
    <t>L6Y1H4</t>
  </si>
  <si>
    <t>L6Y1H5</t>
  </si>
  <si>
    <t>L6Y1H6</t>
  </si>
  <si>
    <t>L6Y1H8</t>
  </si>
  <si>
    <t>L6Y1H9</t>
  </si>
  <si>
    <t>L6Y1J1</t>
  </si>
  <si>
    <t>L6Y1J2</t>
  </si>
  <si>
    <t>L6Y1J9</t>
  </si>
  <si>
    <t>L6Y1K1</t>
  </si>
  <si>
    <t>L6Y1K2</t>
  </si>
  <si>
    <t>L6Y1K3</t>
  </si>
  <si>
    <t>L6Y1K4</t>
  </si>
  <si>
    <t>L6Y1K5</t>
  </si>
  <si>
    <t>L6Y1K6</t>
  </si>
  <si>
    <t>L6Y1K7</t>
  </si>
  <si>
    <t>L6Y1K8</t>
  </si>
  <si>
    <t>L6Y1K9</t>
  </si>
  <si>
    <t>L6Y1L1</t>
  </si>
  <si>
    <t>L6Y1L2</t>
  </si>
  <si>
    <t>L6Y1L3</t>
  </si>
  <si>
    <t>L6Y1L4</t>
  </si>
  <si>
    <t>L6Y1L9</t>
  </si>
  <si>
    <t>L6Y1M2</t>
  </si>
  <si>
    <t>L6Y1M3</t>
  </si>
  <si>
    <t>L6Y1M4</t>
  </si>
  <si>
    <t>L6Y1M5</t>
  </si>
  <si>
    <t>L6Y1M8</t>
  </si>
  <si>
    <t>L6Y1M9</t>
  </si>
  <si>
    <t>L6Y1N6</t>
  </si>
  <si>
    <t>L6Y1N7</t>
  </si>
  <si>
    <t>L6Y1N9</t>
  </si>
  <si>
    <t>L6Y1P1</t>
  </si>
  <si>
    <t>L6Y1P3</t>
  </si>
  <si>
    <t>L6Y1P4</t>
  </si>
  <si>
    <t>L6Y1P5</t>
  </si>
  <si>
    <t>L6Y1P6</t>
  </si>
  <si>
    <t>L6Y1P7</t>
  </si>
  <si>
    <t>L6Y1P8</t>
  </si>
  <si>
    <t>L6Y1P9</t>
  </si>
  <si>
    <t>L6Y1R1</t>
  </si>
  <si>
    <t>L6Y1R2</t>
  </si>
  <si>
    <t>L6Y1R3</t>
  </si>
  <si>
    <t>L6Y1R4</t>
  </si>
  <si>
    <t>L6Y1S3</t>
  </si>
  <si>
    <t>L6Y1S4</t>
  </si>
  <si>
    <t>L6Y1S5</t>
  </si>
  <si>
    <t>L6Y1S6</t>
  </si>
  <si>
    <t>L6Y1S7</t>
  </si>
  <si>
    <t>L6Y1S8</t>
  </si>
  <si>
    <t>L6Y1S9</t>
  </si>
  <si>
    <t>L6Y1T1</t>
  </si>
  <si>
    <t>L6Y1T2</t>
  </si>
  <si>
    <t>L6Y1V7</t>
  </si>
  <si>
    <t>L6Y1V8</t>
  </si>
  <si>
    <t>L6Y1V9</t>
  </si>
  <si>
    <t>L6Y1W1</t>
  </si>
  <si>
    <t>L6Y1W2</t>
  </si>
  <si>
    <t>L6Y1W3</t>
  </si>
  <si>
    <t>L6Y1X9</t>
  </si>
  <si>
    <t>L6Y1Y3</t>
  </si>
  <si>
    <t>L6Y1Y4</t>
  </si>
  <si>
    <t>L6Y2E1</t>
  </si>
  <si>
    <t>L6Y2E4</t>
  </si>
  <si>
    <t>L6Y2K3</t>
  </si>
  <si>
    <t>L6Y2K5</t>
  </si>
  <si>
    <t>L6Y2K6</t>
  </si>
  <si>
    <t>L6Y2N4</t>
  </si>
  <si>
    <t>L6Y2N5</t>
  </si>
  <si>
    <t>L6Y2R8</t>
  </si>
  <si>
    <t>L6Y2R9</t>
  </si>
  <si>
    <t>L6Y2W9</t>
  </si>
  <si>
    <t>L6Y2X1</t>
  </si>
  <si>
    <t>L6Y2X2</t>
  </si>
  <si>
    <t>L6Y4R2</t>
  </si>
  <si>
    <t>L6Y5H4</t>
  </si>
  <si>
    <t>L6Y5J1</t>
  </si>
  <si>
    <t>L6Y5J2</t>
  </si>
  <si>
    <t>L6Y5J8</t>
  </si>
  <si>
    <t>L6Y5J9</t>
  </si>
  <si>
    <t>L6Y5K1</t>
  </si>
  <si>
    <t>L6Y5K2</t>
  </si>
  <si>
    <t>L6Y5K3</t>
  </si>
  <si>
    <t>L6Y5K4</t>
  </si>
  <si>
    <t>L6Y5K5</t>
  </si>
  <si>
    <t>L6Y5K6</t>
  </si>
  <si>
    <t>L6Y5K7</t>
  </si>
  <si>
    <t>L6Y5K8</t>
  </si>
  <si>
    <t>L6Y5K9</t>
  </si>
  <si>
    <t>L6Y5L1</t>
  </si>
  <si>
    <t>L6Y5L2</t>
  </si>
  <si>
    <t>L6Y5L3</t>
  </si>
  <si>
    <t>L6Y5L4</t>
  </si>
  <si>
    <t>L6Y5L5</t>
  </si>
  <si>
    <t>L6Y5L9</t>
  </si>
  <si>
    <t>L6Y5M1</t>
  </si>
  <si>
    <t>L6Y5M3</t>
  </si>
  <si>
    <t>L6Y5M4</t>
  </si>
  <si>
    <t>L6Y5M5</t>
  </si>
  <si>
    <t>L6Y5M8</t>
  </si>
  <si>
    <t>L6Y5M9</t>
  </si>
  <si>
    <t>L6Y5N2</t>
  </si>
  <si>
    <t>L6Y5N3</t>
  </si>
  <si>
    <t>L6Y5N4</t>
  </si>
  <si>
    <t>L6Y5N5</t>
  </si>
  <si>
    <t>L6Y5N6</t>
  </si>
  <si>
    <t>L6Y5N7</t>
  </si>
  <si>
    <t>L6Y5N8</t>
  </si>
  <si>
    <t>L6Y5N9</t>
  </si>
  <si>
    <t>L6Y5P1</t>
  </si>
  <si>
    <t>L6Y5P4</t>
  </si>
  <si>
    <t>L6Y5P8</t>
  </si>
  <si>
    <t>L6Y5R2</t>
  </si>
  <si>
    <t>L6Y5R3</t>
  </si>
  <si>
    <t>L6Y5R4</t>
  </si>
  <si>
    <t>L6Y5R5</t>
  </si>
  <si>
    <t>L6Y5R6</t>
  </si>
  <si>
    <t>L6Y5R7</t>
  </si>
  <si>
    <t>L6Y5R8</t>
  </si>
  <si>
    <t>L6Y5R9</t>
  </si>
  <si>
    <t>L6Y5S1</t>
  </si>
  <si>
    <t>L6Y5S2</t>
  </si>
  <si>
    <t>L6Y5S5</t>
  </si>
  <si>
    <t>L6Z0A2</t>
  </si>
  <si>
    <t>L6Z0A8</t>
  </si>
  <si>
    <t>L6Z0B1</t>
  </si>
  <si>
    <t>L6Z0C5</t>
  </si>
  <si>
    <t>L6Z0E2</t>
  </si>
  <si>
    <t>L6Z0E3</t>
  </si>
  <si>
    <t>L6Z0E9</t>
  </si>
  <si>
    <t>L6Z1A1</t>
  </si>
  <si>
    <t>L6Z1A3</t>
  </si>
  <si>
    <t>L6Z1A5</t>
  </si>
  <si>
    <t>L6Z1A6</t>
  </si>
  <si>
    <t>L6Z1B2</t>
  </si>
  <si>
    <t>L6Z1B3</t>
  </si>
  <si>
    <t>L6Z1B4</t>
  </si>
  <si>
    <t>L6Z1B5</t>
  </si>
  <si>
    <t>L6Z1B7</t>
  </si>
  <si>
    <t>L6Z1B8</t>
  </si>
  <si>
    <t>L6Z1C1</t>
  </si>
  <si>
    <t>L6Z1C6</t>
  </si>
  <si>
    <t>L6Z1C7</t>
  </si>
  <si>
    <t>L6Z1E7</t>
  </si>
  <si>
    <t>L6Z1E9</t>
  </si>
  <si>
    <t>L6Z1G7</t>
  </si>
  <si>
    <t>L6Z1H1</t>
  </si>
  <si>
    <t>L6Z1H2</t>
  </si>
  <si>
    <t>L6Z1H3</t>
  </si>
  <si>
    <t>L6Z1T5</t>
  </si>
  <si>
    <t>L6Z1V1</t>
  </si>
  <si>
    <t>L6Z1V2</t>
  </si>
  <si>
    <t>L6Z1V3</t>
  </si>
  <si>
    <t>L6Z1V4</t>
  </si>
  <si>
    <t>L6Z1V5</t>
  </si>
  <si>
    <t>L6Z1V6</t>
  </si>
  <si>
    <t>L6Z1V7</t>
  </si>
  <si>
    <t>L6Z1V8</t>
  </si>
  <si>
    <t>L6Z1V9</t>
  </si>
  <si>
    <t>L6Z1W1</t>
  </si>
  <si>
    <t>L6Z1W2</t>
  </si>
  <si>
    <t>L6Z1W3</t>
  </si>
  <si>
    <t>L6Z1W5</t>
  </si>
  <si>
    <t>L6Z1W6</t>
  </si>
  <si>
    <t>L6Z1W7</t>
  </si>
  <si>
    <t>L6Z1X9</t>
  </si>
  <si>
    <t>L6Z1Z6</t>
  </si>
  <si>
    <t>L6Z1Z7</t>
  </si>
  <si>
    <t>L6Z1Z8</t>
  </si>
  <si>
    <t>L6Z1Z9</t>
  </si>
  <si>
    <t>L6Z2A1</t>
  </si>
  <si>
    <t>L6Z2A2</t>
  </si>
  <si>
    <t>L6Z2A5</t>
  </si>
  <si>
    <t>L6Z2A8</t>
  </si>
  <si>
    <t>L6Z2A9</t>
  </si>
  <si>
    <t>L6Z2B1</t>
  </si>
  <si>
    <t>L6Z2B2</t>
  </si>
  <si>
    <t>L6Z2B3</t>
  </si>
  <si>
    <t>L6Z2B4</t>
  </si>
  <si>
    <t>L6Z2B5</t>
  </si>
  <si>
    <t>L6Z2B6</t>
  </si>
  <si>
    <t>L6Z2B7</t>
  </si>
  <si>
    <t>L6Z2B8</t>
  </si>
  <si>
    <t>L6Z2B9</t>
  </si>
  <si>
    <t>L6Z2C5</t>
  </si>
  <si>
    <t>L6Z2P9</t>
  </si>
  <si>
    <t>L6Z2R1</t>
  </si>
  <si>
    <t>L6Z3M4</t>
  </si>
  <si>
    <t>L6Z3M5</t>
  </si>
  <si>
    <t>L6Z3M6</t>
  </si>
  <si>
    <t>L6Z3M7</t>
  </si>
  <si>
    <t>L6Z3M8</t>
  </si>
  <si>
    <t>L6Z3M9</t>
  </si>
  <si>
    <t>L6Z3N1</t>
  </si>
  <si>
    <t>L6Z3N2</t>
  </si>
  <si>
    <t>L6Z3N3</t>
  </si>
  <si>
    <t>L6Z3N4</t>
  </si>
  <si>
    <t>L6Z3N5</t>
  </si>
  <si>
    <t>L6Z3N6</t>
  </si>
  <si>
    <t>L6Z3S9</t>
  </si>
  <si>
    <t>L6Z3T1</t>
  </si>
  <si>
    <t>L6Z3T2</t>
  </si>
  <si>
    <t>L6Z3T3</t>
  </si>
  <si>
    <t>L6Z3T4</t>
  </si>
  <si>
    <t>L6Z3T7</t>
  </si>
  <si>
    <t>L6Z3T8</t>
  </si>
  <si>
    <t>L6Z3T9</t>
  </si>
  <si>
    <t>L6Z3V1</t>
  </si>
  <si>
    <t>L6Z3V2</t>
  </si>
  <si>
    <t>L6Z3V3</t>
  </si>
  <si>
    <t>L6Z3V4</t>
  </si>
  <si>
    <t>L6Z3V5</t>
  </si>
  <si>
    <t>L6Z3V6</t>
  </si>
  <si>
    <t>L6Z3V7</t>
  </si>
  <si>
    <t>L6Z3V8</t>
  </si>
  <si>
    <t>L6Z3V9</t>
  </si>
  <si>
    <t>L6Z3W1</t>
  </si>
  <si>
    <t>L6Z3W2</t>
  </si>
  <si>
    <t>L6Z3W3</t>
  </si>
  <si>
    <t>L6Z3W4</t>
  </si>
  <si>
    <t>L6Z3W5</t>
  </si>
  <si>
    <t>L6Z3W6</t>
  </si>
  <si>
    <t>L6Z3W7</t>
  </si>
  <si>
    <t>L6Z3W8</t>
  </si>
  <si>
    <t>L6Z3X1</t>
  </si>
  <si>
    <t>L6Z3X2</t>
  </si>
  <si>
    <t>L6Z3X3</t>
  </si>
  <si>
    <t>L6Z3X4</t>
  </si>
  <si>
    <t>L6Z3Y1</t>
  </si>
  <si>
    <t>L6Z3Y2</t>
  </si>
  <si>
    <t>L6Z3Z1</t>
  </si>
  <si>
    <t>L6Z3Z3</t>
  </si>
  <si>
    <t>L6Z3Z5</t>
  </si>
  <si>
    <t>L6Z3Z6</t>
  </si>
  <si>
    <t>L6Z3Z7</t>
  </si>
  <si>
    <t>L6Z3Z8</t>
  </si>
  <si>
    <t>L6Z3Z9</t>
  </si>
  <si>
    <t>L6Z4A1</t>
  </si>
  <si>
    <t>L6Z4A3</t>
  </si>
  <si>
    <t>L6Z4A6</t>
  </si>
  <si>
    <t>L6Z4A7</t>
  </si>
  <si>
    <t>L6Z4A8</t>
  </si>
  <si>
    <t>L6Z4A9</t>
  </si>
  <si>
    <t>L6Z4B1</t>
  </si>
  <si>
    <t>L6Z4B2</t>
  </si>
  <si>
    <t>L6Z4B3</t>
  </si>
  <si>
    <t>L6Z4B4</t>
  </si>
  <si>
    <t>L6Z4B6</t>
  </si>
  <si>
    <t>L6Z4B7</t>
  </si>
  <si>
    <t>L6Z4B8</t>
  </si>
  <si>
    <t>L6Z4B9</t>
  </si>
  <si>
    <t>L6Z4C1</t>
  </si>
  <si>
    <t>L6Z4C2</t>
  </si>
  <si>
    <t>L6Z4E3</t>
  </si>
  <si>
    <t>L6Z4E4</t>
  </si>
  <si>
    <t>L6Z4E5</t>
  </si>
  <si>
    <t>L6Z4E6</t>
  </si>
  <si>
    <t>L6Z4E8</t>
  </si>
  <si>
    <t>L6Z4G2</t>
  </si>
  <si>
    <t>L6Z4G3</t>
  </si>
  <si>
    <t>L6Z4H1</t>
  </si>
  <si>
    <t>L6Z4H2</t>
  </si>
  <si>
    <t>L6Z4H3</t>
  </si>
  <si>
    <t>L6Z4J4</t>
  </si>
  <si>
    <t>L6Z4J5</t>
  </si>
  <si>
    <t>L6Z4L1</t>
  </si>
  <si>
    <t>L6Z4L2</t>
  </si>
  <si>
    <t>L6Z4N7</t>
  </si>
  <si>
    <t>L6Z4N8</t>
  </si>
  <si>
    <t>L6Z4N9</t>
  </si>
  <si>
    <t>L6Z4P1</t>
  </si>
  <si>
    <t>L6Z4P2</t>
  </si>
  <si>
    <t>L6Z4P3</t>
  </si>
  <si>
    <t>L6Z4P4</t>
  </si>
  <si>
    <t>L6Z4P5</t>
  </si>
  <si>
    <t>L6Z4P7</t>
  </si>
  <si>
    <t>L6Z4P8</t>
  </si>
  <si>
    <t>L6Z4P9</t>
  </si>
  <si>
    <t>L6Z4R5</t>
  </si>
  <si>
    <t>L6Z4S1</t>
  </si>
  <si>
    <t>L6Z4S3</t>
  </si>
  <si>
    <t>L6Z4S4</t>
  </si>
  <si>
    <t>L6Z4S5</t>
  </si>
  <si>
    <t>L6Z4S6</t>
  </si>
  <si>
    <t>L6Z4S7</t>
  </si>
  <si>
    <t>L6Z4S8</t>
  </si>
  <si>
    <t>L6Z4S9</t>
  </si>
  <si>
    <t>L6Z4T1</t>
  </si>
  <si>
    <t>L6Z4T6</t>
  </si>
  <si>
    <t>L6Z4T9</t>
  </si>
  <si>
    <t>L6Z4V2</t>
  </si>
  <si>
    <t>L6Z4V3</t>
  </si>
  <si>
    <t>L6Z4V4</t>
  </si>
  <si>
    <t>L6Z4V5</t>
  </si>
  <si>
    <t>L6Z4V6</t>
  </si>
  <si>
    <t>L7A0E4</t>
  </si>
  <si>
    <t>L7A0E5</t>
  </si>
  <si>
    <t>L7A0H3</t>
  </si>
  <si>
    <t>L7A0N7</t>
  </si>
  <si>
    <t>L7A0N8</t>
  </si>
  <si>
    <t>L7A1A1</t>
  </si>
  <si>
    <t>L7A1A2</t>
  </si>
  <si>
    <t>L7A1A3</t>
  </si>
  <si>
    <t>L7A1A4</t>
  </si>
  <si>
    <t>L7A1A5</t>
  </si>
  <si>
    <t>L7A1A6</t>
  </si>
  <si>
    <t>L7A1A7</t>
  </si>
  <si>
    <t>L7A1A9</t>
  </si>
  <si>
    <t>L7A1B1</t>
  </si>
  <si>
    <t>L7A1B2</t>
  </si>
  <si>
    <t>L7A1B3</t>
  </si>
  <si>
    <t>L7A1B4</t>
  </si>
  <si>
    <t>L7A1B5</t>
  </si>
  <si>
    <t>L7A1B6</t>
  </si>
  <si>
    <t>L7A1B7</t>
  </si>
  <si>
    <t>L7A1B8</t>
  </si>
  <si>
    <t>L7A1B9</t>
  </si>
  <si>
    <t>L7A1C1</t>
  </si>
  <si>
    <t>L7A1C2</t>
  </si>
  <si>
    <t>L7A1C3</t>
  </si>
  <si>
    <t>L7A1C4</t>
  </si>
  <si>
    <t>L7A1C5</t>
  </si>
  <si>
    <t>L7A1C6</t>
  </si>
  <si>
    <t>L7A1C7</t>
  </si>
  <si>
    <t>L7A1C8</t>
  </si>
  <si>
    <t>L7A1C9</t>
  </si>
  <si>
    <t>L7A1E1</t>
  </si>
  <si>
    <t>L7A1E2</t>
  </si>
  <si>
    <t>L7A1E3</t>
  </si>
  <si>
    <t>L7A1E5</t>
  </si>
  <si>
    <t>L7A1E7</t>
  </si>
  <si>
    <t>L7A1E8</t>
  </si>
  <si>
    <t>L7A1G1</t>
  </si>
  <si>
    <t>L7A1G2</t>
  </si>
  <si>
    <t>L7A1J6</t>
  </si>
  <si>
    <t>L7A1K9</t>
  </si>
  <si>
    <t>L7A1L1</t>
  </si>
  <si>
    <t>L7A1W4</t>
  </si>
  <si>
    <t>L7A2X5</t>
  </si>
  <si>
    <t>L7A2X9</t>
  </si>
  <si>
    <t>L7A2Y4</t>
  </si>
  <si>
    <t>L7B1B4</t>
  </si>
  <si>
    <t>L7B1B5</t>
  </si>
  <si>
    <t>L7B1B6</t>
  </si>
  <si>
    <t>L7B1B7</t>
  </si>
  <si>
    <t>L7B1B8</t>
  </si>
  <si>
    <t>L7B1C6</t>
  </si>
  <si>
    <t>L7B1C7</t>
  </si>
  <si>
    <t>L7B1G1</t>
  </si>
  <si>
    <t>L7B1G7</t>
  </si>
  <si>
    <t>L7B1H5</t>
  </si>
  <si>
    <t>L7B1H8</t>
  </si>
  <si>
    <t>L7B1J1</t>
  </si>
  <si>
    <t>L7B1J3</t>
  </si>
  <si>
    <t>L7B1J5</t>
  </si>
  <si>
    <t>L7B1J6</t>
  </si>
  <si>
    <t>L7B1J7</t>
  </si>
  <si>
    <t>L7B1K3</t>
  </si>
  <si>
    <t>L7B1K5</t>
  </si>
  <si>
    <t>L7B1K9</t>
  </si>
  <si>
    <t>L7B1L1</t>
  </si>
  <si>
    <t>L7B1L3</t>
  </si>
  <si>
    <t>L7B1L4</t>
  </si>
  <si>
    <t>L7B1L5</t>
  </si>
  <si>
    <t>L7B1M2</t>
  </si>
  <si>
    <t>L7C0S4</t>
  </si>
  <si>
    <t>L7C0V5</t>
  </si>
  <si>
    <t>L7C0V6</t>
  </si>
  <si>
    <t>L7C0X3</t>
  </si>
  <si>
    <t>L7C0Y5</t>
  </si>
  <si>
    <t>L7C0Y6</t>
  </si>
  <si>
    <t>L7C1P2</t>
  </si>
  <si>
    <t>L7C1S2</t>
  </si>
  <si>
    <t>L7C1S3</t>
  </si>
  <si>
    <t>L7C1S4</t>
  </si>
  <si>
    <t>L7C1S5</t>
  </si>
  <si>
    <t>L7C1T2</t>
  </si>
  <si>
    <t>L7C1T3</t>
  </si>
  <si>
    <t>L7C1T4</t>
  </si>
  <si>
    <t>L7C1T5</t>
  </si>
  <si>
    <t>L7C1T8</t>
  </si>
  <si>
    <t>L7C1T9</t>
  </si>
  <si>
    <t>L7C1V1</t>
  </si>
  <si>
    <t>L7C1W1</t>
  </si>
  <si>
    <t>L7C1W2</t>
  </si>
  <si>
    <t>L7C1W3</t>
  </si>
  <si>
    <t>L7C1W4</t>
  </si>
  <si>
    <t>L7C3E9</t>
  </si>
  <si>
    <t>L7E0B3</t>
  </si>
  <si>
    <t>L7E0B6</t>
  </si>
  <si>
    <t>L7E0B9</t>
  </si>
  <si>
    <t>L7E0G7</t>
  </si>
  <si>
    <t>L7E0G9</t>
  </si>
  <si>
    <t>L7E0H1</t>
  </si>
  <si>
    <t>L7E0H2</t>
  </si>
  <si>
    <t>L7E0H3</t>
  </si>
  <si>
    <t>L7E0H4</t>
  </si>
  <si>
    <t>L7E0H5</t>
  </si>
  <si>
    <t>L7E0H6</t>
  </si>
  <si>
    <t>L7E0H7</t>
  </si>
  <si>
    <t>L7E0H8</t>
  </si>
  <si>
    <t>L7E0H9</t>
  </si>
  <si>
    <t>L7E0J1</t>
  </si>
  <si>
    <t>L7E0J2</t>
  </si>
  <si>
    <t>L7E0J3</t>
  </si>
  <si>
    <t>L7E0J4</t>
  </si>
  <si>
    <t>L7E0J5</t>
  </si>
  <si>
    <t>L7E0J6</t>
  </si>
  <si>
    <t>L7E0J7</t>
  </si>
  <si>
    <t>L7E0J8</t>
  </si>
  <si>
    <t>L7E0J9</t>
  </si>
  <si>
    <t>L7E0P6</t>
  </si>
  <si>
    <t>L7E0R3</t>
  </si>
  <si>
    <t>L7E0R6</t>
  </si>
  <si>
    <t>L7E0R7</t>
  </si>
  <si>
    <t>L7E0R8</t>
  </si>
  <si>
    <t>L7E0R9</t>
  </si>
  <si>
    <t>L7E0S1</t>
  </si>
  <si>
    <t>L7E0S2</t>
  </si>
  <si>
    <t>L7E0S3</t>
  </si>
  <si>
    <t>L7E0S4</t>
  </si>
  <si>
    <t>L7E0S5</t>
  </si>
  <si>
    <t>L7E0S6</t>
  </si>
  <si>
    <t>L7E0S7</t>
  </si>
  <si>
    <t>L7E0S8</t>
  </si>
  <si>
    <t>L7E0S9</t>
  </si>
  <si>
    <t>L7E0T1</t>
  </si>
  <si>
    <t>L7E0V3</t>
  </si>
  <si>
    <t>L7E1A3</t>
  </si>
  <si>
    <t>L7E1B3</t>
  </si>
  <si>
    <t>L7E1B9</t>
  </si>
  <si>
    <t>L7E1C1</t>
  </si>
  <si>
    <t>L7E1C2</t>
  </si>
  <si>
    <t>L7E1C3</t>
  </si>
  <si>
    <t>L7E1C7</t>
  </si>
  <si>
    <t>L7E1C8</t>
  </si>
  <si>
    <t>L7E1E8</t>
  </si>
  <si>
    <t>L7E1G3</t>
  </si>
  <si>
    <t>L7E1H2</t>
  </si>
  <si>
    <t>L7E1H6</t>
  </si>
  <si>
    <t>L7E1M1</t>
  </si>
  <si>
    <t>L7E1M6</t>
  </si>
  <si>
    <t>L7E1T1</t>
  </si>
  <si>
    <t>L7E1Y2</t>
  </si>
  <si>
    <t>L7E2C7</t>
  </si>
  <si>
    <t>L7E2E6</t>
  </si>
  <si>
    <t>L7E2K2</t>
  </si>
  <si>
    <t>L7E2M7</t>
  </si>
  <si>
    <t>L7E2M8</t>
  </si>
  <si>
    <t>L7E2M9</t>
  </si>
  <si>
    <t>L7E2N1</t>
  </si>
  <si>
    <t>L7E2N2</t>
  </si>
  <si>
    <t>L7E2N3</t>
  </si>
  <si>
    <t>L7E2N4</t>
  </si>
  <si>
    <t>L7E2N5</t>
  </si>
  <si>
    <t>L7E2N6</t>
  </si>
  <si>
    <t>L7E2N7</t>
  </si>
  <si>
    <t>L7E2N8</t>
  </si>
  <si>
    <t>L7E2P3</t>
  </si>
  <si>
    <t>L7E2P4</t>
  </si>
  <si>
    <t>L7E2P5</t>
  </si>
  <si>
    <t>L7E2P6</t>
  </si>
  <si>
    <t>L7E2P7</t>
  </si>
  <si>
    <t>L7E2X9</t>
  </si>
  <si>
    <t>L7E3A2</t>
  </si>
  <si>
    <t>L7E3A3</t>
  </si>
  <si>
    <t>L7E3B9</t>
  </si>
  <si>
    <t>L7E3C1</t>
  </si>
  <si>
    <t>L7E3C7</t>
  </si>
  <si>
    <t>L7E3C8</t>
  </si>
  <si>
    <t>L7E3E4</t>
  </si>
  <si>
    <t>L7E3E5</t>
  </si>
  <si>
    <t>L7E3G1</t>
  </si>
  <si>
    <t>L7E3G2</t>
  </si>
  <si>
    <t>L7E3G3</t>
  </si>
  <si>
    <t>L7E3G4</t>
  </si>
  <si>
    <t>L7E3G5</t>
  </si>
  <si>
    <t>L7E3G9</t>
  </si>
  <si>
    <t>L7E3H2</t>
  </si>
  <si>
    <t>L7E3H3</t>
  </si>
  <si>
    <t>L7E3H4</t>
  </si>
  <si>
    <t>L7E3H7</t>
  </si>
  <si>
    <t>L7E3H8</t>
  </si>
  <si>
    <t>L7E3J4</t>
  </si>
  <si>
    <t>L7E3J5</t>
  </si>
  <si>
    <t>L7E3J7</t>
  </si>
  <si>
    <t>L7E3K1</t>
  </si>
  <si>
    <t>L7E3R5</t>
  </si>
  <si>
    <t>L7E3R8</t>
  </si>
  <si>
    <t>L7E3R9</t>
  </si>
  <si>
    <t>L7E3T4</t>
  </si>
  <si>
    <t>L7E3T5</t>
  </si>
  <si>
    <t>L7E3T6</t>
  </si>
  <si>
    <t>L7E3T7</t>
  </si>
  <si>
    <t>L7E3W7</t>
  </si>
  <si>
    <t>L7E3W9</t>
  </si>
  <si>
    <t>L7E3X1</t>
  </si>
  <si>
    <t>L7E3X2</t>
  </si>
  <si>
    <t>L7E3X3</t>
  </si>
  <si>
    <t>L7E3X4</t>
  </si>
  <si>
    <t>L7E3X5</t>
  </si>
  <si>
    <t>L7E3X9</t>
  </si>
  <si>
    <t>L7E3Y1</t>
  </si>
  <si>
    <t>L7E3Y2</t>
  </si>
  <si>
    <t>L7E3Y4</t>
  </si>
  <si>
    <t>L7E3Y5</t>
  </si>
  <si>
    <t>L7E3Y9</t>
  </si>
  <si>
    <t>L7E3Z1</t>
  </si>
  <si>
    <t>L7E4B6</t>
  </si>
  <si>
    <t>L7E4B7</t>
  </si>
  <si>
    <t>L7E4B9</t>
  </si>
  <si>
    <t>L7E4G5</t>
  </si>
  <si>
    <t>L7E4H3</t>
  </si>
  <si>
    <t>L7E4H4</t>
  </si>
  <si>
    <t>L7E4H5</t>
  </si>
  <si>
    <t>L7E4H7</t>
  </si>
  <si>
    <t>L7E5R9</t>
  </si>
  <si>
    <t>L7E5S6</t>
  </si>
  <si>
    <t>L7E5T1</t>
  </si>
  <si>
    <t>L7E5T2</t>
  </si>
  <si>
    <t>L7E5T3</t>
  </si>
  <si>
    <t>L7E5T4</t>
  </si>
  <si>
    <t>L7E5T5</t>
  </si>
  <si>
    <t>L7G0A3</t>
  </si>
  <si>
    <t>L7G0B8</t>
  </si>
  <si>
    <t>L7G0C3</t>
  </si>
  <si>
    <t>L7G0C4</t>
  </si>
  <si>
    <t>L7G0C6</t>
  </si>
  <si>
    <t>L7G0C7</t>
  </si>
  <si>
    <t>L7G0E2</t>
  </si>
  <si>
    <t>L7G0E3</t>
  </si>
  <si>
    <t>L7G0E5</t>
  </si>
  <si>
    <t>L7G0E6</t>
  </si>
  <si>
    <t>L7G0E7</t>
  </si>
  <si>
    <t>L7G0E8</t>
  </si>
  <si>
    <t>L7G0E9</t>
  </si>
  <si>
    <t>L7G0G1</t>
  </si>
  <si>
    <t>L7G0G2</t>
  </si>
  <si>
    <t>L7G0G3</t>
  </si>
  <si>
    <t>L7G0G4</t>
  </si>
  <si>
    <t>L7G0G5</t>
  </si>
  <si>
    <t>L7G1A1</t>
  </si>
  <si>
    <t>L7G1A2</t>
  </si>
  <si>
    <t>L7G1A3</t>
  </si>
  <si>
    <t>L7G1A4</t>
  </si>
  <si>
    <t>L7G1A7</t>
  </si>
  <si>
    <t>L7G1A8</t>
  </si>
  <si>
    <t>L7G1E7</t>
  </si>
  <si>
    <t>L7G1E8</t>
  </si>
  <si>
    <t>L7G1E9</t>
  </si>
  <si>
    <t>L7G1G1</t>
  </si>
  <si>
    <t>L7G1G2</t>
  </si>
  <si>
    <t>L7G1G3</t>
  </si>
  <si>
    <t>L7G1G4</t>
  </si>
  <si>
    <t>L7G1G5</t>
  </si>
  <si>
    <t>L7G1H3</t>
  </si>
  <si>
    <t>L7G1H5</t>
  </si>
  <si>
    <t>L7G1J3</t>
  </si>
  <si>
    <t>L7G1K5</t>
  </si>
  <si>
    <t>L7G1K6</t>
  </si>
  <si>
    <t>L7G1L2</t>
  </si>
  <si>
    <t>L7G1L3</t>
  </si>
  <si>
    <t>L7G1L4</t>
  </si>
  <si>
    <t>L7G1M5</t>
  </si>
  <si>
    <t>L7G1M6</t>
  </si>
  <si>
    <t>L7G1N9</t>
  </si>
  <si>
    <t>L7G1P1</t>
  </si>
  <si>
    <t>L7G1P2</t>
  </si>
  <si>
    <t>L7G1P3</t>
  </si>
  <si>
    <t>L7G1P4</t>
  </si>
  <si>
    <t>L7G1R4</t>
  </si>
  <si>
    <t>L7G1R5</t>
  </si>
  <si>
    <t>L7G1R6</t>
  </si>
  <si>
    <t>L7G1R7</t>
  </si>
  <si>
    <t>L7G1R9</t>
  </si>
  <si>
    <t>L7G1S1</t>
  </si>
  <si>
    <t>L7G1S2</t>
  </si>
  <si>
    <t>L7G1S4</t>
  </si>
  <si>
    <t>L7G1S5</t>
  </si>
  <si>
    <t>L7G1T3</t>
  </si>
  <si>
    <t>L7G1T4</t>
  </si>
  <si>
    <t>L7G1T6</t>
  </si>
  <si>
    <t>L7G1T7</t>
  </si>
  <si>
    <t>L7G1T8</t>
  </si>
  <si>
    <t>L7G1T9</t>
  </si>
  <si>
    <t>L7G1V1</t>
  </si>
  <si>
    <t>L7G1V2</t>
  </si>
  <si>
    <t>L7G1V3</t>
  </si>
  <si>
    <t>L7G1V4</t>
  </si>
  <si>
    <t>L7G1V5</t>
  </si>
  <si>
    <t>L7G1V6</t>
  </si>
  <si>
    <t>L7G1V7</t>
  </si>
  <si>
    <t>L7G1V8</t>
  </si>
  <si>
    <t>L7G1V9</t>
  </si>
  <si>
    <t>L7G1W1</t>
  </si>
  <si>
    <t>L7G1W2</t>
  </si>
  <si>
    <t>L7G1W3</t>
  </si>
  <si>
    <t>L7G1W4</t>
  </si>
  <si>
    <t>L7G1W5</t>
  </si>
  <si>
    <t>L7G1W6</t>
  </si>
  <si>
    <t>L7G1W7</t>
  </si>
  <si>
    <t>L7G1W8</t>
  </si>
  <si>
    <t>L7G1W9</t>
  </si>
  <si>
    <t>L7G1X1</t>
  </si>
  <si>
    <t>L7G1X2</t>
  </si>
  <si>
    <t>L7G1X3</t>
  </si>
  <si>
    <t>L7G1X5</t>
  </si>
  <si>
    <t>L7G1X6</t>
  </si>
  <si>
    <t>L7G1X8</t>
  </si>
  <si>
    <t>L7G1X9</t>
  </si>
  <si>
    <t>L7G1Y1</t>
  </si>
  <si>
    <t>L7G1Y2</t>
  </si>
  <si>
    <t>L7G1Y4</t>
  </si>
  <si>
    <t>L7G1Y5</t>
  </si>
  <si>
    <t>L7G1Y6</t>
  </si>
  <si>
    <t>L7G1Y7</t>
  </si>
  <si>
    <t>L7G1Y8</t>
  </si>
  <si>
    <t>L7G1Y9</t>
  </si>
  <si>
    <t>L7G1Z1</t>
  </si>
  <si>
    <t>L7G1Z2</t>
  </si>
  <si>
    <t>L7G1Z3</t>
  </si>
  <si>
    <t>L7G1Z4</t>
  </si>
  <si>
    <t>L7G1Z5</t>
  </si>
  <si>
    <t>L7G1Z6</t>
  </si>
  <si>
    <t>L7G1Z9</t>
  </si>
  <si>
    <t>L7G2A1</t>
  </si>
  <si>
    <t>L7G2A2</t>
  </si>
  <si>
    <t>L7G2A3</t>
  </si>
  <si>
    <t>L7G2A4</t>
  </si>
  <si>
    <t>L7G2A5</t>
  </si>
  <si>
    <t>L7G2A6</t>
  </si>
  <si>
    <t>L7G2A7</t>
  </si>
  <si>
    <t>L7G2A8</t>
  </si>
  <si>
    <t>L7G2A9</t>
  </si>
  <si>
    <t>L7G2B1</t>
  </si>
  <si>
    <t>L7G2B5</t>
  </si>
  <si>
    <t>L7G2B6</t>
  </si>
  <si>
    <t>L7G2B9</t>
  </si>
  <si>
    <t>L7G2C1</t>
  </si>
  <si>
    <t>L7G2C2</t>
  </si>
  <si>
    <t>L7G2C3</t>
  </si>
  <si>
    <t>L7G2C4</t>
  </si>
  <si>
    <t>L7G2C5</t>
  </si>
  <si>
    <t>L7G2C6</t>
  </si>
  <si>
    <t>L7G2C7</t>
  </si>
  <si>
    <t>L7G2C8</t>
  </si>
  <si>
    <t>L7G2C9</t>
  </si>
  <si>
    <t>L7G2E1</t>
  </si>
  <si>
    <t>L7G2E2</t>
  </si>
  <si>
    <t>L7G2E3</t>
  </si>
  <si>
    <t>L7G2E4</t>
  </si>
  <si>
    <t>L7G2G5</t>
  </si>
  <si>
    <t>L7G2G7</t>
  </si>
  <si>
    <t>L7G2H2</t>
  </si>
  <si>
    <t>L7G2H3</t>
  </si>
  <si>
    <t>L7G2H4</t>
  </si>
  <si>
    <t>L7G2H5</t>
  </si>
  <si>
    <t>L7G2H6</t>
  </si>
  <si>
    <t>L7G2H7</t>
  </si>
  <si>
    <t>L7G2H8</t>
  </si>
  <si>
    <t>L7G2J2</t>
  </si>
  <si>
    <t>L7G2J4</t>
  </si>
  <si>
    <t>L7G2K1</t>
  </si>
  <si>
    <t>L7G2K2</t>
  </si>
  <si>
    <t>L7G2K3</t>
  </si>
  <si>
    <t>L7G2K4</t>
  </si>
  <si>
    <t>L7G2K5</t>
  </si>
  <si>
    <t>L7G2K6</t>
  </si>
  <si>
    <t>L7G2K7</t>
  </si>
  <si>
    <t>L7G2K8</t>
  </si>
  <si>
    <t>L7G2K9</t>
  </si>
  <si>
    <t>L7G2L1</t>
  </si>
  <si>
    <t>L7G2L2</t>
  </si>
  <si>
    <t>L7G2L3</t>
  </si>
  <si>
    <t>L7G2L4</t>
  </si>
  <si>
    <t>L7G2L5</t>
  </si>
  <si>
    <t>L7G2L6</t>
  </si>
  <si>
    <t>L7G2L7</t>
  </si>
  <si>
    <t>L7G2L8</t>
  </si>
  <si>
    <t>L7G2L9</t>
  </si>
  <si>
    <t>L7G2M1</t>
  </si>
  <si>
    <t>L7G2M3</t>
  </si>
  <si>
    <t>L7G2M4</t>
  </si>
  <si>
    <t>L7G2M5</t>
  </si>
  <si>
    <t>L7G2M6</t>
  </si>
  <si>
    <t>L7G2M7</t>
  </si>
  <si>
    <t>L7G2M8</t>
  </si>
  <si>
    <t>L7G2M9</t>
  </si>
  <si>
    <t>L7G2N1</t>
  </si>
  <si>
    <t>L7G2N2</t>
  </si>
  <si>
    <t>L7G2N8</t>
  </si>
  <si>
    <t>L7G2P1</t>
  </si>
  <si>
    <t>L7G2P5</t>
  </si>
  <si>
    <t>L7G2P7</t>
  </si>
  <si>
    <t>L7G2P9</t>
  </si>
  <si>
    <t>L7G2R1</t>
  </si>
  <si>
    <t>L7G2R2</t>
  </si>
  <si>
    <t>L7G2R7</t>
  </si>
  <si>
    <t>L7G2R8</t>
  </si>
  <si>
    <t>L7G2R9</t>
  </si>
  <si>
    <t>L7G2S3</t>
  </si>
  <si>
    <t>L7G2S9</t>
  </si>
  <si>
    <t>L7G2T1</t>
  </si>
  <si>
    <t>L7G2T4</t>
  </si>
  <si>
    <t>L7G2T5</t>
  </si>
  <si>
    <t>L7G2T6</t>
  </si>
  <si>
    <t>L7G2T7</t>
  </si>
  <si>
    <t>L7G2T8</t>
  </si>
  <si>
    <t>L7G2T9</t>
  </si>
  <si>
    <t>L7G2V1</t>
  </si>
  <si>
    <t>L7G2V4</t>
  </si>
  <si>
    <t>L7G2V5</t>
  </si>
  <si>
    <t>L7G2V6</t>
  </si>
  <si>
    <t>L7G2V7</t>
  </si>
  <si>
    <t>L7G2V8</t>
  </si>
  <si>
    <t>L7G2V9</t>
  </si>
  <si>
    <t>L7G2W1</t>
  </si>
  <si>
    <t>L7G2W2</t>
  </si>
  <si>
    <t>L7G2W3</t>
  </si>
  <si>
    <t>L7G2W4</t>
  </si>
  <si>
    <t>L7G2W5</t>
  </si>
  <si>
    <t>L7G2W7</t>
  </si>
  <si>
    <t>L7G2Y2</t>
  </si>
  <si>
    <t>L7G2Y3</t>
  </si>
  <si>
    <t>L7G2Y4</t>
  </si>
  <si>
    <t>L7G2Y5</t>
  </si>
  <si>
    <t>L7G2Y6</t>
  </si>
  <si>
    <t>L7G2Y7</t>
  </si>
  <si>
    <t>L7G2Y8</t>
  </si>
  <si>
    <t>L7G2Y9</t>
  </si>
  <si>
    <t>L7G2Z1</t>
  </si>
  <si>
    <t>L7G2Z2</t>
  </si>
  <si>
    <t>L7G2Z3</t>
  </si>
  <si>
    <t>L7G2Z4</t>
  </si>
  <si>
    <t>L7G2Z5</t>
  </si>
  <si>
    <t>L7G2Z6</t>
  </si>
  <si>
    <t>L7G2Z7</t>
  </si>
  <si>
    <t>L7G2Z8</t>
  </si>
  <si>
    <t>L7G2Z9</t>
  </si>
  <si>
    <t>L7G3A2</t>
  </si>
  <si>
    <t>L7G3A5</t>
  </si>
  <si>
    <t>L7G3A6</t>
  </si>
  <si>
    <t>L7G3A7</t>
  </si>
  <si>
    <t>L7G3A8</t>
  </si>
  <si>
    <t>L7G3A9</t>
  </si>
  <si>
    <t>L7G3B1</t>
  </si>
  <si>
    <t>L7G3B2</t>
  </si>
  <si>
    <t>L7G3B3</t>
  </si>
  <si>
    <t>L7G3B4</t>
  </si>
  <si>
    <t>L7G3B6</t>
  </si>
  <si>
    <t>L7G3B7</t>
  </si>
  <si>
    <t>L7G3B8</t>
  </si>
  <si>
    <t>L7G3B9</t>
  </si>
  <si>
    <t>L7G3C1</t>
  </si>
  <si>
    <t>L7G3C2</t>
  </si>
  <si>
    <t>L7G3C3</t>
  </si>
  <si>
    <t>L7G3C4</t>
  </si>
  <si>
    <t>L7G3C6</t>
  </si>
  <si>
    <t>L7G3C7</t>
  </si>
  <si>
    <t>L7G3C8</t>
  </si>
  <si>
    <t>L7G3C9</t>
  </si>
  <si>
    <t>L7G3E2</t>
  </si>
  <si>
    <t>L7G3E3</t>
  </si>
  <si>
    <t>L7G3E4</t>
  </si>
  <si>
    <t>L7G3E5</t>
  </si>
  <si>
    <t>L7G3E6</t>
  </si>
  <si>
    <t>L7G3E7</t>
  </si>
  <si>
    <t>L7G3E8</t>
  </si>
  <si>
    <t>L7G3E9</t>
  </si>
  <si>
    <t>L7G3G2</t>
  </si>
  <si>
    <t>L7G3G3</t>
  </si>
  <si>
    <t>L7G3G4</t>
  </si>
  <si>
    <t>L7G3G5</t>
  </si>
  <si>
    <t>L7G3G6</t>
  </si>
  <si>
    <t>L7G3G7</t>
  </si>
  <si>
    <t>L7G3G9</t>
  </si>
  <si>
    <t>L7G3H4</t>
  </si>
  <si>
    <t>L7G3H5</t>
  </si>
  <si>
    <t>L7G3H6</t>
  </si>
  <si>
    <t>L7G3H7</t>
  </si>
  <si>
    <t>L7G3H8</t>
  </si>
  <si>
    <t>L7G3H9</t>
  </si>
  <si>
    <t>L7G3J1</t>
  </si>
  <si>
    <t>L7G3J2</t>
  </si>
  <si>
    <t>L7G3J3</t>
  </si>
  <si>
    <t>L7G3J4</t>
  </si>
  <si>
    <t>L7G3J8</t>
  </si>
  <si>
    <t>L7G3J9</t>
  </si>
  <si>
    <t>L7G3K1</t>
  </si>
  <si>
    <t>L7G3K2</t>
  </si>
  <si>
    <t>L7G3K3</t>
  </si>
  <si>
    <t>L7G3K9</t>
  </si>
  <si>
    <t>L7G3L2</t>
  </si>
  <si>
    <t>L7G3L4</t>
  </si>
  <si>
    <t>L7G3M4</t>
  </si>
  <si>
    <t>L7G3M5</t>
  </si>
  <si>
    <t>L7G3M6</t>
  </si>
  <si>
    <t>L7G3M7</t>
  </si>
  <si>
    <t>L7G3M8</t>
  </si>
  <si>
    <t>L7G3P4</t>
  </si>
  <si>
    <t>L7G3P5</t>
  </si>
  <si>
    <t>L7G3P6</t>
  </si>
  <si>
    <t>L7G3P7</t>
  </si>
  <si>
    <t>L7G3P9</t>
  </si>
  <si>
    <t>L7G3R3</t>
  </si>
  <si>
    <t>L7G3R4</t>
  </si>
  <si>
    <t>L7G3R5</t>
  </si>
  <si>
    <t>L7G3R6</t>
  </si>
  <si>
    <t>L7G3R7</t>
  </si>
  <si>
    <t>L7G3T7</t>
  </si>
  <si>
    <t>L7G3T8</t>
  </si>
  <si>
    <t>L7G3W5</t>
  </si>
  <si>
    <t>L7G3W6</t>
  </si>
  <si>
    <t>L7G3W9</t>
  </si>
  <si>
    <t>L7G3X1</t>
  </si>
  <si>
    <t>L7G3X5</t>
  </si>
  <si>
    <t>L7G3X6</t>
  </si>
  <si>
    <t>L7G3X7</t>
  </si>
  <si>
    <t>L7G3X8</t>
  </si>
  <si>
    <t>L7G3X9</t>
  </si>
  <si>
    <t>L7G3Y2</t>
  </si>
  <si>
    <t>L7G3Y3</t>
  </si>
  <si>
    <t>L7G3Y4</t>
  </si>
  <si>
    <t>L7G3Y5</t>
  </si>
  <si>
    <t>L7G3Y6</t>
  </si>
  <si>
    <t>L7G3Y7</t>
  </si>
  <si>
    <t>L7G3Y8</t>
  </si>
  <si>
    <t>L7G3Y9</t>
  </si>
  <si>
    <t>L7G3Z1</t>
  </si>
  <si>
    <t>L7G3Z2</t>
  </si>
  <si>
    <t>L7G3Z3</t>
  </si>
  <si>
    <t>L7G3Z4</t>
  </si>
  <si>
    <t>L7G3Z5</t>
  </si>
  <si>
    <t>L7G3Z6</t>
  </si>
  <si>
    <t>L7G3Z7</t>
  </si>
  <si>
    <t>L7G3Z8</t>
  </si>
  <si>
    <t>L7G3Z9</t>
  </si>
  <si>
    <t>L7G4A3</t>
  </si>
  <si>
    <t>L7G4A5</t>
  </si>
  <si>
    <t>L7G4A8</t>
  </si>
  <si>
    <t>L7G4B3</t>
  </si>
  <si>
    <t>L7G4B6</t>
  </si>
  <si>
    <t>L7G4B8</t>
  </si>
  <si>
    <t>L7G4E5</t>
  </si>
  <si>
    <t>L7G4E6</t>
  </si>
  <si>
    <t>L7G4G5</t>
  </si>
  <si>
    <t>L7G4G6</t>
  </si>
  <si>
    <t>L7G4H7</t>
  </si>
  <si>
    <t>L7G4H9</t>
  </si>
  <si>
    <t>L7G4J4</t>
  </si>
  <si>
    <t>L7G4J6</t>
  </si>
  <si>
    <t>L7G4J7</t>
  </si>
  <si>
    <t>L7G4K7</t>
  </si>
  <si>
    <t>L7G4P3</t>
  </si>
  <si>
    <t>L7G4P4</t>
  </si>
  <si>
    <t>L7G4P5</t>
  </si>
  <si>
    <t>L7G4P6</t>
  </si>
  <si>
    <t>L7G4P7</t>
  </si>
  <si>
    <t>L7G4P8</t>
  </si>
  <si>
    <t>L7G4P9</t>
  </si>
  <si>
    <t>L7G4R1</t>
  </si>
  <si>
    <t>L7G4R3</t>
  </si>
  <si>
    <t>L7G4R5</t>
  </si>
  <si>
    <t>L7G4R7</t>
  </si>
  <si>
    <t>L7G4R8</t>
  </si>
  <si>
    <t>L7G4R9</t>
  </si>
  <si>
    <t>L7G4S1</t>
  </si>
  <si>
    <t>L7G4S2</t>
  </si>
  <si>
    <t>L7G4S3</t>
  </si>
  <si>
    <t>L7G4S9</t>
  </si>
  <si>
    <t>L7G4T1</t>
  </si>
  <si>
    <t>L7G4T3</t>
  </si>
  <si>
    <t>L7G4T5</t>
  </si>
  <si>
    <t>L7G4T7</t>
  </si>
  <si>
    <t>L7G4V2</t>
  </si>
  <si>
    <t>L7G4V5</t>
  </si>
  <si>
    <t>L7G4V7</t>
  </si>
  <si>
    <t>L7G4V8</t>
  </si>
  <si>
    <t>L7G4V9</t>
  </si>
  <si>
    <t>L7G4W2</t>
  </si>
  <si>
    <t>L7G4W6</t>
  </si>
  <si>
    <t>L7G4W7</t>
  </si>
  <si>
    <t>L7G4X2</t>
  </si>
  <si>
    <t>L7G4X3</t>
  </si>
  <si>
    <t>L7G4X4</t>
  </si>
  <si>
    <t>L7G4X5</t>
  </si>
  <si>
    <t>L7G4X6</t>
  </si>
  <si>
    <t>L7G4X7</t>
  </si>
  <si>
    <t>L7G4X8</t>
  </si>
  <si>
    <t>L7G4X9</t>
  </si>
  <si>
    <t>L7G4Y4</t>
  </si>
  <si>
    <t>L7G4Y5</t>
  </si>
  <si>
    <t>L7G4Y9</t>
  </si>
  <si>
    <t>L7G4Z1</t>
  </si>
  <si>
    <t>L7G4Z5</t>
  </si>
  <si>
    <t>L7G4Z6</t>
  </si>
  <si>
    <t>L7G4Z7</t>
  </si>
  <si>
    <t>L7G5A1</t>
  </si>
  <si>
    <t>L7G5A3</t>
  </si>
  <si>
    <t>L7G5A4</t>
  </si>
  <si>
    <t>L7G5A5</t>
  </si>
  <si>
    <t>L7G5A6</t>
  </si>
  <si>
    <t>L7G5A7</t>
  </si>
  <si>
    <t>L7G5B4</t>
  </si>
  <si>
    <t>L7G5B5</t>
  </si>
  <si>
    <t>L7G5B6</t>
  </si>
  <si>
    <t>L7G5B7</t>
  </si>
  <si>
    <t>L7G5B9</t>
  </si>
  <si>
    <t>L7G5C4</t>
  </si>
  <si>
    <t>L7G5C5</t>
  </si>
  <si>
    <t>L7G5C7</t>
  </si>
  <si>
    <t>L7G5C8</t>
  </si>
  <si>
    <t>L7G5E9</t>
  </si>
  <si>
    <t>L7G5G2</t>
  </si>
  <si>
    <t>L7G5G4</t>
  </si>
  <si>
    <t>L7G5G5</t>
  </si>
  <si>
    <t>L7G5G8</t>
  </si>
  <si>
    <t>L7G5G9</t>
  </si>
  <si>
    <t>L7G5H1</t>
  </si>
  <si>
    <t>L7G5H2</t>
  </si>
  <si>
    <t>L7G5H3</t>
  </si>
  <si>
    <t>L7G5H6</t>
  </si>
  <si>
    <t>L7G5H8</t>
  </si>
  <si>
    <t>L7G5J2</t>
  </si>
  <si>
    <t>L7G5J3</t>
  </si>
  <si>
    <t>L7G5J4</t>
  </si>
  <si>
    <t>L7G5J8</t>
  </si>
  <si>
    <t>L7G5K9</t>
  </si>
  <si>
    <t>L7G5L1</t>
  </si>
  <si>
    <t>L7G5L2</t>
  </si>
  <si>
    <t>L7G5L6</t>
  </si>
  <si>
    <t>L7G5L7</t>
  </si>
  <si>
    <t>L7G5M2</t>
  </si>
  <si>
    <t>L7G5M3</t>
  </si>
  <si>
    <t>L7G5M4</t>
  </si>
  <si>
    <t>L7G5M5</t>
  </si>
  <si>
    <t>L7G5M7</t>
  </si>
  <si>
    <t>L7G5M9</t>
  </si>
  <si>
    <t>L7G5N8</t>
  </si>
  <si>
    <t>L7G5N9</t>
  </si>
  <si>
    <t>L7G5P1</t>
  </si>
  <si>
    <t>L7G5P2</t>
  </si>
  <si>
    <t>L7G5P3</t>
  </si>
  <si>
    <t>L7G5R6</t>
  </si>
  <si>
    <t>L7G5R7</t>
  </si>
  <si>
    <t>L7G5R8</t>
  </si>
  <si>
    <t>L7G5S2</t>
  </si>
  <si>
    <t>L7G5S4</t>
  </si>
  <si>
    <t>L7G5T5</t>
  </si>
  <si>
    <t>L7G5V9</t>
  </si>
  <si>
    <t>L7G5W1</t>
  </si>
  <si>
    <t>L7G5X4</t>
  </si>
  <si>
    <t>L7G5X5</t>
  </si>
  <si>
    <t>L7G5X6</t>
  </si>
  <si>
    <t>L7G5Y5</t>
  </si>
  <si>
    <t>L7G5Z3</t>
  </si>
  <si>
    <t>L7G5Z4</t>
  </si>
  <si>
    <t>L7G5Z5</t>
  </si>
  <si>
    <t>L7G5Z8</t>
  </si>
  <si>
    <t>L7G6A7</t>
  </si>
  <si>
    <t>L7G6E8</t>
  </si>
  <si>
    <t>L7G6E9</t>
  </si>
  <si>
    <t>L7G6H1</t>
  </si>
  <si>
    <t>L7G6H2</t>
  </si>
  <si>
    <t>L7G6H3</t>
  </si>
  <si>
    <t>L7G6H4</t>
  </si>
  <si>
    <t>L7G6H6</t>
  </si>
  <si>
    <t>L7G6H7</t>
  </si>
  <si>
    <t>L7G6H8</t>
  </si>
  <si>
    <t>L7G6J4</t>
  </si>
  <si>
    <t>L7G6J5</t>
  </si>
  <si>
    <t>L7G6J6</t>
  </si>
  <si>
    <t>L7G6J7</t>
  </si>
  <si>
    <t>L7G6J8</t>
  </si>
  <si>
    <t>L7G6J9</t>
  </si>
  <si>
    <t>L7G6K1</t>
  </si>
  <si>
    <t>L7G6K5</t>
  </si>
  <si>
    <t>L7G6K6</t>
  </si>
  <si>
    <t>L7G6K7</t>
  </si>
  <si>
    <t>L7G6K8</t>
  </si>
  <si>
    <t>L7G6K9</t>
  </si>
  <si>
    <t>L7G6L1</t>
  </si>
  <si>
    <t>L7G6L2</t>
  </si>
  <si>
    <t>L7G6L3</t>
  </si>
  <si>
    <t>L7G6L4</t>
  </si>
  <si>
    <t>L7G6L5</t>
  </si>
  <si>
    <t>L7G6L6</t>
  </si>
  <si>
    <t>L7L0G2</t>
  </si>
  <si>
    <t>L7L6X8</t>
  </si>
  <si>
    <t>L7L6X9</t>
  </si>
  <si>
    <t>L7L6Y5</t>
  </si>
  <si>
    <t>L7L6Y6</t>
  </si>
  <si>
    <t>L7L6Z3</t>
  </si>
  <si>
    <t>L7L6Z5</t>
  </si>
  <si>
    <t>L7L7A9</t>
  </si>
  <si>
    <t>L7L7B1</t>
  </si>
  <si>
    <t>L7L7B2</t>
  </si>
  <si>
    <t>L7L7C7</t>
  </si>
  <si>
    <t>L7L7E5</t>
  </si>
  <si>
    <t>L7L7G6</t>
  </si>
  <si>
    <t>L7L7M3</t>
  </si>
  <si>
    <t>L7L7M4</t>
  </si>
  <si>
    <t>L7L7M5</t>
  </si>
  <si>
    <t>L7L7M6</t>
  </si>
  <si>
    <t>L7L7M7</t>
  </si>
  <si>
    <t>L7L7M8</t>
  </si>
  <si>
    <t>L7L7M9</t>
  </si>
  <si>
    <t>L7L7N1</t>
  </si>
  <si>
    <t>L7L7N2</t>
  </si>
  <si>
    <t>L7L7N3</t>
  </si>
  <si>
    <t>L7L7N4</t>
  </si>
  <si>
    <t>L7P0B4</t>
  </si>
  <si>
    <t>L7P0H6</t>
  </si>
  <si>
    <t>L7P0L7</t>
  </si>
  <si>
    <t>L7P0M8</t>
  </si>
  <si>
    <t>L7P0M9</t>
  </si>
  <si>
    <t>L7P0N5</t>
  </si>
  <si>
    <t>L7T1A1</t>
  </si>
  <si>
    <t>L7T1A4</t>
  </si>
  <si>
    <t>L7T1A8</t>
  </si>
  <si>
    <t>L7T1E2</t>
  </si>
  <si>
    <t>L7T1S1</t>
  </si>
  <si>
    <t>L7T1W4</t>
  </si>
  <si>
    <t>L7T1W9</t>
  </si>
  <si>
    <t>L7T1X1</t>
  </si>
  <si>
    <t>L7T1X2</t>
  </si>
  <si>
    <t>L7T1X3</t>
  </si>
  <si>
    <t>L7T1X4</t>
  </si>
  <si>
    <t>L7T1X6</t>
  </si>
  <si>
    <t>L7T1X7</t>
  </si>
  <si>
    <t>L7T2A4</t>
  </si>
  <si>
    <t>L7T2A7</t>
  </si>
  <si>
    <t>L7T2A8</t>
  </si>
  <si>
    <t>L7T2N1</t>
  </si>
  <si>
    <t>L7T2N2</t>
  </si>
  <si>
    <t>L7T2N5</t>
  </si>
  <si>
    <t>L7T2N6</t>
  </si>
  <si>
    <t>L7T2N7</t>
  </si>
  <si>
    <t>L7T2N8</t>
  </si>
  <si>
    <t>L7T2P2</t>
  </si>
  <si>
    <t>L7T2P3</t>
  </si>
  <si>
    <t>L7T2P4</t>
  </si>
  <si>
    <t>L7T2P5</t>
  </si>
  <si>
    <t>L7T2P6</t>
  </si>
  <si>
    <t>L7T2P7</t>
  </si>
  <si>
    <t>L7T2P8</t>
  </si>
  <si>
    <t>L7T2P9</t>
  </si>
  <si>
    <t>L7T2R2</t>
  </si>
  <si>
    <t>L7T2S3</t>
  </si>
  <si>
    <t>L7T2S4</t>
  </si>
  <si>
    <t>L7T2S6</t>
  </si>
  <si>
    <t>L7T2Z8</t>
  </si>
  <si>
    <t>L7T3A1</t>
  </si>
  <si>
    <t>L7T3A3</t>
  </si>
  <si>
    <t>L7T3A7</t>
  </si>
  <si>
    <t>L7T3A8</t>
  </si>
  <si>
    <t>L7T3B2</t>
  </si>
  <si>
    <t>L7T3B3</t>
  </si>
  <si>
    <t>L7T3B4</t>
  </si>
  <si>
    <t>L7T3B5</t>
  </si>
  <si>
    <t>L7T3B6</t>
  </si>
  <si>
    <t>L7T3E5</t>
  </si>
  <si>
    <t>L7T3H4</t>
  </si>
  <si>
    <t>L7T3H5</t>
  </si>
  <si>
    <t>L7T3H6</t>
  </si>
  <si>
    <t>L7T3H7</t>
  </si>
  <si>
    <t>L7T3J6</t>
  </si>
  <si>
    <t>L7T3J7</t>
  </si>
  <si>
    <t>L7T3K3</t>
  </si>
  <si>
    <t>L7T3K4</t>
  </si>
  <si>
    <t>L7T3K6</t>
  </si>
  <si>
    <t>L7T3L8</t>
  </si>
  <si>
    <t>L7T3L9</t>
  </si>
  <si>
    <t>L7T3M1</t>
  </si>
  <si>
    <t>L7T3M2</t>
  </si>
  <si>
    <t>L7T3M3</t>
  </si>
  <si>
    <t>L7T3M4</t>
  </si>
  <si>
    <t>L7T3M5</t>
  </si>
  <si>
    <t>L7T3M6</t>
  </si>
  <si>
    <t>L7T3M7</t>
  </si>
  <si>
    <t>L7T3M8</t>
  </si>
  <si>
    <t>L7T3N3</t>
  </si>
  <si>
    <t>L7T3N4</t>
  </si>
  <si>
    <t>L7T3N8</t>
  </si>
  <si>
    <t>L7T3N9</t>
  </si>
  <si>
    <t>L7T3P1</t>
  </si>
  <si>
    <t>L7T3T3</t>
  </si>
  <si>
    <t>L7T3T4</t>
  </si>
  <si>
    <t>L7T3T5</t>
  </si>
  <si>
    <t>L7T3T6</t>
  </si>
  <si>
    <t>L7T3T7</t>
  </si>
  <si>
    <t>L7T3T8</t>
  </si>
  <si>
    <t>L7T3V6</t>
  </si>
  <si>
    <t>L7T3V7</t>
  </si>
  <si>
    <t>L7T3V8</t>
  </si>
  <si>
    <t>L7T3V9</t>
  </si>
  <si>
    <t>L7T3W4</t>
  </si>
  <si>
    <t>L7T3W6</t>
  </si>
  <si>
    <t>L7T3W7</t>
  </si>
  <si>
    <t>L7T3Z8</t>
  </si>
  <si>
    <t>L7T3Z9</t>
  </si>
  <si>
    <t>L7T4G3</t>
  </si>
  <si>
    <t>L7T4G4</t>
  </si>
  <si>
    <t>L7T4G9</t>
  </si>
  <si>
    <t>L7T4H5</t>
  </si>
  <si>
    <t>L8E0G2</t>
  </si>
  <si>
    <t>L8E1A1</t>
  </si>
  <si>
    <t>L8E1A2</t>
  </si>
  <si>
    <t>L8E1A3</t>
  </si>
  <si>
    <t>L8E1A4</t>
  </si>
  <si>
    <t>L8E1A7</t>
  </si>
  <si>
    <t>L8E1B5</t>
  </si>
  <si>
    <t>L8E1C2</t>
  </si>
  <si>
    <t>L8E1C3</t>
  </si>
  <si>
    <t>L8E2J5</t>
  </si>
  <si>
    <t>L8E2J8</t>
  </si>
  <si>
    <t>L8E2S5</t>
  </si>
  <si>
    <t>L8E2S6</t>
  </si>
  <si>
    <t>L8E2W2</t>
  </si>
  <si>
    <t>L8E2W3</t>
  </si>
  <si>
    <t>L8E2W4</t>
  </si>
  <si>
    <t>L8E2W5</t>
  </si>
  <si>
    <t>L8E2W6</t>
  </si>
  <si>
    <t>L8E2W8</t>
  </si>
  <si>
    <t>L8E2W9</t>
  </si>
  <si>
    <t>L8E2X1</t>
  </si>
  <si>
    <t>L8E2X2</t>
  </si>
  <si>
    <t>L8E2X3</t>
  </si>
  <si>
    <t>L8E2X4</t>
  </si>
  <si>
    <t>L8E2X6</t>
  </si>
  <si>
    <t>L8E2Y4</t>
  </si>
  <si>
    <t>L8E2Y5</t>
  </si>
  <si>
    <t>L8E2Z1</t>
  </si>
  <si>
    <t>L8E2Z2</t>
  </si>
  <si>
    <t>L8E2Z3</t>
  </si>
  <si>
    <t>L8E2Z4</t>
  </si>
  <si>
    <t>L8E2Z5</t>
  </si>
  <si>
    <t>L8E2Z6</t>
  </si>
  <si>
    <t>L8E2Z7</t>
  </si>
  <si>
    <t>L8E2Z9</t>
  </si>
  <si>
    <t>L8E3A2</t>
  </si>
  <si>
    <t>L8E3A3</t>
  </si>
  <si>
    <t>L8E3B7</t>
  </si>
  <si>
    <t>L8E3B8</t>
  </si>
  <si>
    <t>L8E3C1</t>
  </si>
  <si>
    <t>L8E3C2</t>
  </si>
  <si>
    <t>L8E3C3</t>
  </si>
  <si>
    <t>L8E3C4</t>
  </si>
  <si>
    <t>L8E3C5</t>
  </si>
  <si>
    <t>L8E3C6</t>
  </si>
  <si>
    <t>L8E3C7</t>
  </si>
  <si>
    <t>L8E3J6</t>
  </si>
  <si>
    <t>L8E3L1</t>
  </si>
  <si>
    <t>L8E3L8</t>
  </si>
  <si>
    <t>L8E3L9</t>
  </si>
  <si>
    <t>L8E3M5</t>
  </si>
  <si>
    <t>L8E3P1</t>
  </si>
  <si>
    <t>L8E3P2</t>
  </si>
  <si>
    <t>L8E3R4</t>
  </si>
  <si>
    <t>L8E3V1</t>
  </si>
  <si>
    <t>L8E3X8</t>
  </si>
  <si>
    <t>L8E3Z2</t>
  </si>
  <si>
    <t>L8E4A1</t>
  </si>
  <si>
    <t>L8E4B3</t>
  </si>
  <si>
    <t>L8E4H6</t>
  </si>
  <si>
    <t>L8E4H8</t>
  </si>
  <si>
    <t>L8E4L4</t>
  </si>
  <si>
    <t>L8E4P2</t>
  </si>
  <si>
    <t>L8E4P8</t>
  </si>
  <si>
    <t>L8E4P9</t>
  </si>
  <si>
    <t>L8E4V4</t>
  </si>
  <si>
    <t>L8E4V7</t>
  </si>
  <si>
    <t>L8E4V8</t>
  </si>
  <si>
    <t>L8E4W8</t>
  </si>
  <si>
    <t>L8E4Y5</t>
  </si>
  <si>
    <t>L8E5A9</t>
  </si>
  <si>
    <t>L8E5B1</t>
  </si>
  <si>
    <t>L8E5V8</t>
  </si>
  <si>
    <t>L8G1A1</t>
  </si>
  <si>
    <t>L8H1B9</t>
  </si>
  <si>
    <t>L8H1C1</t>
  </si>
  <si>
    <t>L8H1C2</t>
  </si>
  <si>
    <t>L8H1C3</t>
  </si>
  <si>
    <t>L8H1G2</t>
  </si>
  <si>
    <t>L8H1G3</t>
  </si>
  <si>
    <t>L8H1G5</t>
  </si>
  <si>
    <t>L8H1G6</t>
  </si>
  <si>
    <t>L8H1L4</t>
  </si>
  <si>
    <t>L8H1L6</t>
  </si>
  <si>
    <t>L8H1L8</t>
  </si>
  <si>
    <t>L8H1L9</t>
  </si>
  <si>
    <t>L8H1M1</t>
  </si>
  <si>
    <t>L8H1M2</t>
  </si>
  <si>
    <t>L8H1M3</t>
  </si>
  <si>
    <t>L8H1M4</t>
  </si>
  <si>
    <t>L8H1M5</t>
  </si>
  <si>
    <t>L8H1M6</t>
  </si>
  <si>
    <t>L8H1M7</t>
  </si>
  <si>
    <t>L8H1M8</t>
  </si>
  <si>
    <t>L8H1N1</t>
  </si>
  <si>
    <t>L8H1N2</t>
  </si>
  <si>
    <t>L8H1N3</t>
  </si>
  <si>
    <t>L8H1N4</t>
  </si>
  <si>
    <t>L8H1N5</t>
  </si>
  <si>
    <t>L8H1N6</t>
  </si>
  <si>
    <t>L8H1N7</t>
  </si>
  <si>
    <t>L8H1N8</t>
  </si>
  <si>
    <t>L8H1N9</t>
  </si>
  <si>
    <t>L8H1P1</t>
  </si>
  <si>
    <t>L8H2B1</t>
  </si>
  <si>
    <t>L8H2B3</t>
  </si>
  <si>
    <t>L8H2B4</t>
  </si>
  <si>
    <t>L8H2B6</t>
  </si>
  <si>
    <t>L8H2J9</t>
  </si>
  <si>
    <t>L8H2K1</t>
  </si>
  <si>
    <t>L8H2K3</t>
  </si>
  <si>
    <t>L8H2K4</t>
  </si>
  <si>
    <t>L8H2K5</t>
  </si>
  <si>
    <t>L8H2K6</t>
  </si>
  <si>
    <t>L8H2K7</t>
  </si>
  <si>
    <t>L8H2K8</t>
  </si>
  <si>
    <t>L8H2K9</t>
  </si>
  <si>
    <t>L8H2L1</t>
  </si>
  <si>
    <t>L8H2L2</t>
  </si>
  <si>
    <t>L8H2L3</t>
  </si>
  <si>
    <t>L8H2L4</t>
  </si>
  <si>
    <t>L8H2L5</t>
  </si>
  <si>
    <t>L8H2L6</t>
  </si>
  <si>
    <t>L8H2L7</t>
  </si>
  <si>
    <t>L8H2L8</t>
  </si>
  <si>
    <t>L8H2L9</t>
  </si>
  <si>
    <t>L8H2M1</t>
  </si>
  <si>
    <t>L8H2M2</t>
  </si>
  <si>
    <t>L8H2M3</t>
  </si>
  <si>
    <t>L8H2M4</t>
  </si>
  <si>
    <t>L8H2M6</t>
  </si>
  <si>
    <t>L8H2M8</t>
  </si>
  <si>
    <t>L8H2N2</t>
  </si>
  <si>
    <t>L8H2N3</t>
  </si>
  <si>
    <t>L8H2N4</t>
  </si>
  <si>
    <t>L8H2N5</t>
  </si>
  <si>
    <t>L8H2N6</t>
  </si>
  <si>
    <t>L8H2N7</t>
  </si>
  <si>
    <t>L8H2N9</t>
  </si>
  <si>
    <t>L8H2P1</t>
  </si>
  <si>
    <t>L8H2P2</t>
  </si>
  <si>
    <t>L8H2P5</t>
  </si>
  <si>
    <t>L8H2P7</t>
  </si>
  <si>
    <t>L8H2P8</t>
  </si>
  <si>
    <t>L8H2R1</t>
  </si>
  <si>
    <t>L8H2R2</t>
  </si>
  <si>
    <t>L8H2R4</t>
  </si>
  <si>
    <t>L8H2R5</t>
  </si>
  <si>
    <t>L8H2R6</t>
  </si>
  <si>
    <t>L8H2R7</t>
  </si>
  <si>
    <t>L8H2R8</t>
  </si>
  <si>
    <t>L8H2R9</t>
  </si>
  <si>
    <t>L8H2S1</t>
  </si>
  <si>
    <t>L8H2S2</t>
  </si>
  <si>
    <t>L8H2S3</t>
  </si>
  <si>
    <t>L8H2S4</t>
  </si>
  <si>
    <t>L8H2Y6</t>
  </si>
  <si>
    <t>L8H2Y7</t>
  </si>
  <si>
    <t>L8H2Y8</t>
  </si>
  <si>
    <t>L8H2Z2</t>
  </si>
  <si>
    <t>L8H2Z4</t>
  </si>
  <si>
    <t>L8H2Z6</t>
  </si>
  <si>
    <t>L8H3B1</t>
  </si>
  <si>
    <t>L8H3B4</t>
  </si>
  <si>
    <t>L8H3B6</t>
  </si>
  <si>
    <t>L8H3Y3</t>
  </si>
  <si>
    <t>L8H3Y4</t>
  </si>
  <si>
    <t>L8H3Y5</t>
  </si>
  <si>
    <t>L8H3Y6</t>
  </si>
  <si>
    <t>L8H5X5</t>
  </si>
  <si>
    <t>L8H5X7</t>
  </si>
  <si>
    <t>L8H5X9</t>
  </si>
  <si>
    <t>L8H5Y3</t>
  </si>
  <si>
    <t>L8H6A3</t>
  </si>
  <si>
    <t>L8H6A4</t>
  </si>
  <si>
    <t>L8H6A6</t>
  </si>
  <si>
    <t>L8H6B3</t>
  </si>
  <si>
    <t>L8H6B4</t>
  </si>
  <si>
    <t>L8H6B5</t>
  </si>
  <si>
    <t>L8H6B8</t>
  </si>
  <si>
    <t>L8H6B9</t>
  </si>
  <si>
    <t>L8H6C7</t>
  </si>
  <si>
    <t>L8H6C9</t>
  </si>
  <si>
    <t>L8H6E1</t>
  </si>
  <si>
    <t>L8H6E3</t>
  </si>
  <si>
    <t>L8H6E7</t>
  </si>
  <si>
    <t>L8H6E8</t>
  </si>
  <si>
    <t>L8H6E9</t>
  </si>
  <si>
    <t>L8H6G1</t>
  </si>
  <si>
    <t>L8H6G4</t>
  </si>
  <si>
    <t>L8H6G5</t>
  </si>
  <si>
    <t>L8H6G7</t>
  </si>
  <si>
    <t>L8H6G8</t>
  </si>
  <si>
    <t>L8H6N4</t>
  </si>
  <si>
    <t>L8H6N5</t>
  </si>
  <si>
    <t>L8H6N6</t>
  </si>
  <si>
    <t>L8H6N7</t>
  </si>
  <si>
    <t>L8H6P7</t>
  </si>
  <si>
    <t>L8H6P8</t>
  </si>
  <si>
    <t>L8H6P9</t>
  </si>
  <si>
    <t>L8H6R1</t>
  </si>
  <si>
    <t>L8H6R2</t>
  </si>
  <si>
    <t>L8H6R3</t>
  </si>
  <si>
    <t>L8H6R6</t>
  </si>
  <si>
    <t>L8H6R7</t>
  </si>
  <si>
    <t>L8H6R8</t>
  </si>
  <si>
    <t>L8H6R9</t>
  </si>
  <si>
    <t>L8H6S1</t>
  </si>
  <si>
    <t>L8H6S2</t>
  </si>
  <si>
    <t>L8H6S5</t>
  </si>
  <si>
    <t>L8H6S6</t>
  </si>
  <si>
    <t>L8H6S7</t>
  </si>
  <si>
    <t>L8H6T2</t>
  </si>
  <si>
    <t>L8H6T3</t>
  </si>
  <si>
    <t>L8H6V7</t>
  </si>
  <si>
    <t>L8H6V9</t>
  </si>
  <si>
    <t>L8H6W1</t>
  </si>
  <si>
    <t>L8H6W2</t>
  </si>
  <si>
    <t>L8H6W5</t>
  </si>
  <si>
    <t>L8H6W7</t>
  </si>
  <si>
    <t>L8H6W9</t>
  </si>
  <si>
    <t>L8H6X1</t>
  </si>
  <si>
    <t>L8H6X2</t>
  </si>
  <si>
    <t>L8H6X3</t>
  </si>
  <si>
    <t>L8H6X6</t>
  </si>
  <si>
    <t>L8H6X7</t>
  </si>
  <si>
    <t>L8H6X9</t>
  </si>
  <si>
    <t>L8H6Y1</t>
  </si>
  <si>
    <t>L8H6Y2</t>
  </si>
  <si>
    <t>L8H6Y3</t>
  </si>
  <si>
    <t>L8H6Y4</t>
  </si>
  <si>
    <t>L8H6Y7</t>
  </si>
  <si>
    <t>L8H6Y8</t>
  </si>
  <si>
    <t>L8H6Y9</t>
  </si>
  <si>
    <t>L8H6Z1</t>
  </si>
  <si>
    <t>L8H6Z3</t>
  </si>
  <si>
    <t>L8H6Z4</t>
  </si>
  <si>
    <t>L8H7A3</t>
  </si>
  <si>
    <t>L8H7A4</t>
  </si>
  <si>
    <t>L8H7A5</t>
  </si>
  <si>
    <t>L8H7A6</t>
  </si>
  <si>
    <t>L8H7B3</t>
  </si>
  <si>
    <t>L8H7B4</t>
  </si>
  <si>
    <t>L8H7B7</t>
  </si>
  <si>
    <t>L8H7C2</t>
  </si>
  <si>
    <t>L8H7C3</t>
  </si>
  <si>
    <t>L8H7C4</t>
  </si>
  <si>
    <t>L8H7C5</t>
  </si>
  <si>
    <t>L8H7C9</t>
  </si>
  <si>
    <t>L8H7E1</t>
  </si>
  <si>
    <t>L8H7E2</t>
  </si>
  <si>
    <t>L8H7E3</t>
  </si>
  <si>
    <t>L8H7E4</t>
  </si>
  <si>
    <t>L8H7E5</t>
  </si>
  <si>
    <t>L8H7E6</t>
  </si>
  <si>
    <t>L8H7E7</t>
  </si>
  <si>
    <t>L8H7E8</t>
  </si>
  <si>
    <t>L8H7E9</t>
  </si>
  <si>
    <t>L8H7G2</t>
  </si>
  <si>
    <t>L8H7G3</t>
  </si>
  <si>
    <t>L8H7G5</t>
  </si>
  <si>
    <t>L8H7G6</t>
  </si>
  <si>
    <t>L8H7G7</t>
  </si>
  <si>
    <t>L8H7G8</t>
  </si>
  <si>
    <t>L8H7H1</t>
  </si>
  <si>
    <t>L8H7H3</t>
  </si>
  <si>
    <t>L8H7H4</t>
  </si>
  <si>
    <t>L8H7H5</t>
  </si>
  <si>
    <t>L8H7P3</t>
  </si>
  <si>
    <t>L8H7P4</t>
  </si>
  <si>
    <t>L8H7P5</t>
  </si>
  <si>
    <t>L8H7R8</t>
  </si>
  <si>
    <t>L8H7R9</t>
  </si>
  <si>
    <t>L8H7S3</t>
  </si>
  <si>
    <t>L8H7S4</t>
  </si>
  <si>
    <t>L8H7T1</t>
  </si>
  <si>
    <t>L8H7T2</t>
  </si>
  <si>
    <t>L8H7T3</t>
  </si>
  <si>
    <t>L8H7T4</t>
  </si>
  <si>
    <t>L8K1H1</t>
  </si>
  <si>
    <t>L8K1H5</t>
  </si>
  <si>
    <t>L8K1H6</t>
  </si>
  <si>
    <t>L8K1H8</t>
  </si>
  <si>
    <t>L8K1H9</t>
  </si>
  <si>
    <t>L8K1J1</t>
  </si>
  <si>
    <t>L8K1J3</t>
  </si>
  <si>
    <t>L8K1J4</t>
  </si>
  <si>
    <t>L8K1J5</t>
  </si>
  <si>
    <t>L8K1J6</t>
  </si>
  <si>
    <t>L8K1K2</t>
  </si>
  <si>
    <t>L8K1K3</t>
  </si>
  <si>
    <t>L8K1N4</t>
  </si>
  <si>
    <t>L8K1N5</t>
  </si>
  <si>
    <t>L8K1N6</t>
  </si>
  <si>
    <t>L8K1N7</t>
  </si>
  <si>
    <t>L8K1N8</t>
  </si>
  <si>
    <t>L8K1R5</t>
  </si>
  <si>
    <t>L8K1R6</t>
  </si>
  <si>
    <t>L8K1R7</t>
  </si>
  <si>
    <t>L8K3P5</t>
  </si>
  <si>
    <t>L8K3R5</t>
  </si>
  <si>
    <t>L8K3R6</t>
  </si>
  <si>
    <t>L8K3R7</t>
  </si>
  <si>
    <t>L8K3R8</t>
  </si>
  <si>
    <t>L8K3S4</t>
  </si>
  <si>
    <t>L8K3S5</t>
  </si>
  <si>
    <t>L8K3S6</t>
  </si>
  <si>
    <t>L8K3S7</t>
  </si>
  <si>
    <t>L8K3S8</t>
  </si>
  <si>
    <t>L8K3S9</t>
  </si>
  <si>
    <t>L8K3T1</t>
  </si>
  <si>
    <t>L8K3T2</t>
  </si>
  <si>
    <t>L8K3T3</t>
  </si>
  <si>
    <t>L8K3T4</t>
  </si>
  <si>
    <t>L8K3T6</t>
  </si>
  <si>
    <t>L8K3V1</t>
  </si>
  <si>
    <t>L8K3V6</t>
  </si>
  <si>
    <t>L8K3V7</t>
  </si>
  <si>
    <t>L8K3V9</t>
  </si>
  <si>
    <t>L8K3W4</t>
  </si>
  <si>
    <t>L8K3W5</t>
  </si>
  <si>
    <t>L8K3W8</t>
  </si>
  <si>
    <t>L8K3W9</t>
  </si>
  <si>
    <t>L8K3X1</t>
  </si>
  <si>
    <t>L8K3X3</t>
  </si>
  <si>
    <t>L8K3X6</t>
  </si>
  <si>
    <t>L8K3X7</t>
  </si>
  <si>
    <t>L8K3Y7</t>
  </si>
  <si>
    <t>L8K3Y8</t>
  </si>
  <si>
    <t>L8K3Z6</t>
  </si>
  <si>
    <t>L8K3Z7</t>
  </si>
  <si>
    <t>L8K3Z8</t>
  </si>
  <si>
    <t>L8K4A1</t>
  </si>
  <si>
    <t>L8K4A2</t>
  </si>
  <si>
    <t>L8K4A4</t>
  </si>
  <si>
    <t>L8K4A7</t>
  </si>
  <si>
    <t>L8K4A8</t>
  </si>
  <si>
    <t>L8K4A9</t>
  </si>
  <si>
    <t>L8K4B1</t>
  </si>
  <si>
    <t>L8K4B3</t>
  </si>
  <si>
    <t>L8K4C9</t>
  </si>
  <si>
    <t>L8K4E1</t>
  </si>
  <si>
    <t>L8K4E2</t>
  </si>
  <si>
    <t>L8K4E3</t>
  </si>
  <si>
    <t>L8K4H6</t>
  </si>
  <si>
    <t>L8K4H7</t>
  </si>
  <si>
    <t>L8K4J6</t>
  </si>
  <si>
    <t>L8K6K4</t>
  </si>
  <si>
    <t>L8K6N4</t>
  </si>
  <si>
    <t>L9H0A1</t>
  </si>
  <si>
    <t>L9H0A6</t>
  </si>
  <si>
    <t>L9H0A7</t>
  </si>
  <si>
    <t>L9H0B1</t>
  </si>
  <si>
    <t>L9H0B2</t>
  </si>
  <si>
    <t>L9H0B3</t>
  </si>
  <si>
    <t>L9H0B4</t>
  </si>
  <si>
    <t>L9H1A1</t>
  </si>
  <si>
    <t>L9H1A2</t>
  </si>
  <si>
    <t>L9H1A3</t>
  </si>
  <si>
    <t>L9H1A5</t>
  </si>
  <si>
    <t>L9H1A6</t>
  </si>
  <si>
    <t>L9H1A7</t>
  </si>
  <si>
    <t>L9H1A8</t>
  </si>
  <si>
    <t>L9H1A9</t>
  </si>
  <si>
    <t>L9H1B1</t>
  </si>
  <si>
    <t>L9H1B2</t>
  </si>
  <si>
    <t>L9H1B3</t>
  </si>
  <si>
    <t>L9H1B4</t>
  </si>
  <si>
    <t>L9H1B5</t>
  </si>
  <si>
    <t>L9H1B6</t>
  </si>
  <si>
    <t>L9H1B7</t>
  </si>
  <si>
    <t>L9H1B8</t>
  </si>
  <si>
    <t>L9H1B9</t>
  </si>
  <si>
    <t>L9H1C1</t>
  </si>
  <si>
    <t>L9H1C2</t>
  </si>
  <si>
    <t>L9H1C3</t>
  </si>
  <si>
    <t>L9H1C4</t>
  </si>
  <si>
    <t>L9H1C7</t>
  </si>
  <si>
    <t>L9H1C8</t>
  </si>
  <si>
    <t>L9H1E2</t>
  </si>
  <si>
    <t>L9H1E3</t>
  </si>
  <si>
    <t>L9H1E4</t>
  </si>
  <si>
    <t>L9H1E5</t>
  </si>
  <si>
    <t>L9H1G4</t>
  </si>
  <si>
    <t>L9H1G5</t>
  </si>
  <si>
    <t>L9H1G6</t>
  </si>
  <si>
    <t>L9H1G7</t>
  </si>
  <si>
    <t>L9H1H1</t>
  </si>
  <si>
    <t>L9H1H2</t>
  </si>
  <si>
    <t>L9H1H3</t>
  </si>
  <si>
    <t>L9H1H4</t>
  </si>
  <si>
    <t>L9H1J4</t>
  </si>
  <si>
    <t>L9H1J5</t>
  </si>
  <si>
    <t>L9H1J6</t>
  </si>
  <si>
    <t>L9H1J7</t>
  </si>
  <si>
    <t>L9H1J8</t>
  </si>
  <si>
    <t>L9H1J9</t>
  </si>
  <si>
    <t>L9H1K2</t>
  </si>
  <si>
    <t>L9H1K3</t>
  </si>
  <si>
    <t>L9H1K4</t>
  </si>
  <si>
    <t>L9H1K5</t>
  </si>
  <si>
    <t>L9H1K6</t>
  </si>
  <si>
    <t>L9H1K7</t>
  </si>
  <si>
    <t>L9H1K8</t>
  </si>
  <si>
    <t>L9H1K9</t>
  </si>
  <si>
    <t>L9H1L1</t>
  </si>
  <si>
    <t>L9H1L2</t>
  </si>
  <si>
    <t>L9H1L3</t>
  </si>
  <si>
    <t>L9H1L4</t>
  </si>
  <si>
    <t>L9H1M3</t>
  </si>
  <si>
    <t>L9H1M4</t>
  </si>
  <si>
    <t>L9H1M7</t>
  </si>
  <si>
    <t>L9H1M9</t>
  </si>
  <si>
    <t>L9H1N5</t>
  </si>
  <si>
    <t>L9H1N6</t>
  </si>
  <si>
    <t>L9H1N8</t>
  </si>
  <si>
    <t>L9H1P3</t>
  </si>
  <si>
    <t>L9H1P4</t>
  </si>
  <si>
    <t>L9H1P5</t>
  </si>
  <si>
    <t>L9H1P6</t>
  </si>
  <si>
    <t>L9H1P7</t>
  </si>
  <si>
    <t>L9H1R5</t>
  </si>
  <si>
    <t>L9H1R6</t>
  </si>
  <si>
    <t>L9H1R7</t>
  </si>
  <si>
    <t>L9H1R8</t>
  </si>
  <si>
    <t>L9H1T2</t>
  </si>
  <si>
    <t>L9H1T5</t>
  </si>
  <si>
    <t>L9H1T7</t>
  </si>
  <si>
    <t>L9H1T8</t>
  </si>
  <si>
    <t>L9H1T9</t>
  </si>
  <si>
    <t>L9H1V1</t>
  </si>
  <si>
    <t>L9H1V2</t>
  </si>
  <si>
    <t>L9H1V3</t>
  </si>
  <si>
    <t>L9H1V4</t>
  </si>
  <si>
    <t>L9H1V5</t>
  </si>
  <si>
    <t>L9H1V6</t>
  </si>
  <si>
    <t>L9H1V7</t>
  </si>
  <si>
    <t>L9H1V8</t>
  </si>
  <si>
    <t>L9H1V9</t>
  </si>
  <si>
    <t>L9H1W1</t>
  </si>
  <si>
    <t>L9H1W2</t>
  </si>
  <si>
    <t>L9H1W3</t>
  </si>
  <si>
    <t>L9H1W4</t>
  </si>
  <si>
    <t>L9H1W5</t>
  </si>
  <si>
    <t>L9H1W6</t>
  </si>
  <si>
    <t>L9H1W7</t>
  </si>
  <si>
    <t>L9H1W8</t>
  </si>
  <si>
    <t>L9H1W9</t>
  </si>
  <si>
    <t>L9H1X2</t>
  </si>
  <si>
    <t>L9H1X3</t>
  </si>
  <si>
    <t>L9H1X4</t>
  </si>
  <si>
    <t>L9H1X5</t>
  </si>
  <si>
    <t>L9H1X6</t>
  </si>
  <si>
    <t>L9H1X7</t>
  </si>
  <si>
    <t>L9H1X8</t>
  </si>
  <si>
    <t>L9H1X9</t>
  </si>
  <si>
    <t>L9H1Y1</t>
  </si>
  <si>
    <t>L9H1Y2</t>
  </si>
  <si>
    <t>L9H1Y3</t>
  </si>
  <si>
    <t>L9H1Y4</t>
  </si>
  <si>
    <t>L9H1Y5</t>
  </si>
  <si>
    <t>L9H1Y6</t>
  </si>
  <si>
    <t>L9H1Y7</t>
  </si>
  <si>
    <t>L9H1Y8</t>
  </si>
  <si>
    <t>L9H1Y9</t>
  </si>
  <si>
    <t>L9H1Z1</t>
  </si>
  <si>
    <t>L9H1Z2</t>
  </si>
  <si>
    <t>L9H1Z3</t>
  </si>
  <si>
    <t>L9H1Z4</t>
  </si>
  <si>
    <t>L9H1Z6</t>
  </si>
  <si>
    <t>L9H1Z8</t>
  </si>
  <si>
    <t>L9H1Z9</t>
  </si>
  <si>
    <t>L9H2A1</t>
  </si>
  <si>
    <t>L9H2A2</t>
  </si>
  <si>
    <t>L9H2A3</t>
  </si>
  <si>
    <t>L9H2A4</t>
  </si>
  <si>
    <t>L9H2A5</t>
  </si>
  <si>
    <t>L9H2A6</t>
  </si>
  <si>
    <t>L9H2A7</t>
  </si>
  <si>
    <t>L9H2A8</t>
  </si>
  <si>
    <t>L9H2A9</t>
  </si>
  <si>
    <t>L9H2B1</t>
  </si>
  <si>
    <t>L9H2B2</t>
  </si>
  <si>
    <t>L9H2B3</t>
  </si>
  <si>
    <t>L9H2B4</t>
  </si>
  <si>
    <t>L9H2B5</t>
  </si>
  <si>
    <t>L9H2B6</t>
  </si>
  <si>
    <t>L9H2B9</t>
  </si>
  <si>
    <t>L9H2C1</t>
  </si>
  <si>
    <t>L9H2C2</t>
  </si>
  <si>
    <t>L9H2C3</t>
  </si>
  <si>
    <t>L9H2C4</t>
  </si>
  <si>
    <t>L9H2C5</t>
  </si>
  <si>
    <t>L9H2C6</t>
  </si>
  <si>
    <t>L9H2C7</t>
  </si>
  <si>
    <t>L9H2E2</t>
  </si>
  <si>
    <t>L9H2E3</t>
  </si>
  <si>
    <t>L9H2E4</t>
  </si>
  <si>
    <t>L9H2E8</t>
  </si>
  <si>
    <t>L9H2E9</t>
  </si>
  <si>
    <t>L9H2G2</t>
  </si>
  <si>
    <t>L9H2G5</t>
  </si>
  <si>
    <t>L9H2G6</t>
  </si>
  <si>
    <t>L9H2G7</t>
  </si>
  <si>
    <t>L9H2G8</t>
  </si>
  <si>
    <t>L9H2G9</t>
  </si>
  <si>
    <t>L9H2H1</t>
  </si>
  <si>
    <t>L9H2H2</t>
  </si>
  <si>
    <t>L9H2H3</t>
  </si>
  <si>
    <t>L9H2H4</t>
  </si>
  <si>
    <t>L9H2H5</t>
  </si>
  <si>
    <t>L9H2H6</t>
  </si>
  <si>
    <t>L9H2H7</t>
  </si>
  <si>
    <t>L9H2H8</t>
  </si>
  <si>
    <t>L9H2H9</t>
  </si>
  <si>
    <t>L9H2J1</t>
  </si>
  <si>
    <t>L9H2J2</t>
  </si>
  <si>
    <t>L9H2J3</t>
  </si>
  <si>
    <t>L9H2J4</t>
  </si>
  <si>
    <t>L9H2J5</t>
  </si>
  <si>
    <t>L9H2J6</t>
  </si>
  <si>
    <t>L9H2J7</t>
  </si>
  <si>
    <t>L9H2J8</t>
  </si>
  <si>
    <t>L9H2K1</t>
  </si>
  <si>
    <t>L9H2K2</t>
  </si>
  <si>
    <t>L9H2K3</t>
  </si>
  <si>
    <t>L9H2K4</t>
  </si>
  <si>
    <t>L9H2K5</t>
  </si>
  <si>
    <t>L9H2K6</t>
  </si>
  <si>
    <t>L9H2K7</t>
  </si>
  <si>
    <t>L9H2K8</t>
  </si>
  <si>
    <t>L9H2K9</t>
  </si>
  <si>
    <t>L9H2L1</t>
  </si>
  <si>
    <t>L9H2L2</t>
  </si>
  <si>
    <t>L9H2L3</t>
  </si>
  <si>
    <t>L9H2L4</t>
  </si>
  <si>
    <t>L9H2L5</t>
  </si>
  <si>
    <t>L9H2L6</t>
  </si>
  <si>
    <t>L9H2L7</t>
  </si>
  <si>
    <t>L9H2L8</t>
  </si>
  <si>
    <t>L9H2L9</t>
  </si>
  <si>
    <t>L9H2M1</t>
  </si>
  <si>
    <t>L9H2M2</t>
  </si>
  <si>
    <t>L9H2M4</t>
  </si>
  <si>
    <t>L9H2M5</t>
  </si>
  <si>
    <t>L9H2M6</t>
  </si>
  <si>
    <t>L9H2M7</t>
  </si>
  <si>
    <t>L9H2M8</t>
  </si>
  <si>
    <t>L9H2M9</t>
  </si>
  <si>
    <t>L9H2N1</t>
  </si>
  <si>
    <t>L9H2N2</t>
  </si>
  <si>
    <t>L9H2N3</t>
  </si>
  <si>
    <t>L9H2N4</t>
  </si>
  <si>
    <t>L9H2N7</t>
  </si>
  <si>
    <t>L9H2N8</t>
  </si>
  <si>
    <t>L9H2P1</t>
  </si>
  <si>
    <t>L9H2P2</t>
  </si>
  <si>
    <t>L9H2P3</t>
  </si>
  <si>
    <t>L9H2P4</t>
  </si>
  <si>
    <t>L9H2P5</t>
  </si>
  <si>
    <t>L9H2P6</t>
  </si>
  <si>
    <t>L9H2P7</t>
  </si>
  <si>
    <t>L9H2P9</t>
  </si>
  <si>
    <t>L9H2R1</t>
  </si>
  <si>
    <t>L9H2R3</t>
  </si>
  <si>
    <t>L9H2R4</t>
  </si>
  <si>
    <t>L9H2R6</t>
  </si>
  <si>
    <t>L9H2S1</t>
  </si>
  <si>
    <t>L9H2S2</t>
  </si>
  <si>
    <t>L9H2S3</t>
  </si>
  <si>
    <t>L9H2S9</t>
  </si>
  <si>
    <t>L9H2T3</t>
  </si>
  <si>
    <t>L9H2T4</t>
  </si>
  <si>
    <t>L9H2T5</t>
  </si>
  <si>
    <t>L9H2T6</t>
  </si>
  <si>
    <t>L9H2T7</t>
  </si>
  <si>
    <t>L9H2T9</t>
  </si>
  <si>
    <t>L9H2V2</t>
  </si>
  <si>
    <t>L9H2V3</t>
  </si>
  <si>
    <t>L9H2V6</t>
  </si>
  <si>
    <t>L9H2V7</t>
  </si>
  <si>
    <t>L9H2V8</t>
  </si>
  <si>
    <t>L9H2V9</t>
  </si>
  <si>
    <t>L9H2W1</t>
  </si>
  <si>
    <t>L9H2W2</t>
  </si>
  <si>
    <t>L9H2W3</t>
  </si>
  <si>
    <t>L9H2W4</t>
  </si>
  <si>
    <t>L9H2W5</t>
  </si>
  <si>
    <t>L9H2W6</t>
  </si>
  <si>
    <t>L9H2W8</t>
  </si>
  <si>
    <t>L9H2W9</t>
  </si>
  <si>
    <t>L9H2X1</t>
  </si>
  <si>
    <t>L9H2X2</t>
  </si>
  <si>
    <t>L9H2X4</t>
  </si>
  <si>
    <t>L9H2X5</t>
  </si>
  <si>
    <t>L9H2X6</t>
  </si>
  <si>
    <t>L9H2X7</t>
  </si>
  <si>
    <t>L9H2X8</t>
  </si>
  <si>
    <t>L9H2X9</t>
  </si>
  <si>
    <t>L9H2Y1</t>
  </si>
  <si>
    <t>L9H2Y2</t>
  </si>
  <si>
    <t>L9H2Y3</t>
  </si>
  <si>
    <t>L9H2Y4</t>
  </si>
  <si>
    <t>L9H2Y5</t>
  </si>
  <si>
    <t>L9H2Y6</t>
  </si>
  <si>
    <t>L9H2Y7</t>
  </si>
  <si>
    <t>L9H2Y8</t>
  </si>
  <si>
    <t>L9H2Y9</t>
  </si>
  <si>
    <t>L9H2Z1</t>
  </si>
  <si>
    <t>L9H2Z2</t>
  </si>
  <si>
    <t>L9H2Z3</t>
  </si>
  <si>
    <t>L9H2Z4</t>
  </si>
  <si>
    <t>L9H2Z5</t>
  </si>
  <si>
    <t>L9H2Z6</t>
  </si>
  <si>
    <t>L9H2Z7</t>
  </si>
  <si>
    <t>L9H2Z8</t>
  </si>
  <si>
    <t>L9H2Z9</t>
  </si>
  <si>
    <t>L9H3A1</t>
  </si>
  <si>
    <t>L9H3A2</t>
  </si>
  <si>
    <t>L9H3A3</t>
  </si>
  <si>
    <t>L9H3A4</t>
  </si>
  <si>
    <t>L9H3A5</t>
  </si>
  <si>
    <t>L9H3A6</t>
  </si>
  <si>
    <t>L9H3A8</t>
  </si>
  <si>
    <t>L9H3A9</t>
  </si>
  <si>
    <t>L9H3B1</t>
  </si>
  <si>
    <t>L9H3B2</t>
  </si>
  <si>
    <t>L9H3B3</t>
  </si>
  <si>
    <t>L9H3B4</t>
  </si>
  <si>
    <t>L9H3B5</t>
  </si>
  <si>
    <t>L9H3B6</t>
  </si>
  <si>
    <t>L9H3B7</t>
  </si>
  <si>
    <t>L9H3B9</t>
  </si>
  <si>
    <t>L9H3C1</t>
  </si>
  <si>
    <t>L9H3C2</t>
  </si>
  <si>
    <t>L9H3C3</t>
  </si>
  <si>
    <t>L9H3C4</t>
  </si>
  <si>
    <t>L9H3C5</t>
  </si>
  <si>
    <t>L9H3C6</t>
  </si>
  <si>
    <t>L9H3C7</t>
  </si>
  <si>
    <t>L9H3C8</t>
  </si>
  <si>
    <t>L9H3C9</t>
  </si>
  <si>
    <t>L9H3E1</t>
  </si>
  <si>
    <t>L9H3E2</t>
  </si>
  <si>
    <t>L9H3E3</t>
  </si>
  <si>
    <t>L9H3E4</t>
  </si>
  <si>
    <t>L9H3E5</t>
  </si>
  <si>
    <t>L9H3E7</t>
  </si>
  <si>
    <t>L9H3E8</t>
  </si>
  <si>
    <t>L9H3E9</t>
  </si>
  <si>
    <t>L9H3G1</t>
  </si>
  <si>
    <t>L9H3G2</t>
  </si>
  <si>
    <t>L9H3G3</t>
  </si>
  <si>
    <t>L9H3G4</t>
  </si>
  <si>
    <t>L9H3G5</t>
  </si>
  <si>
    <t>L9H3G6</t>
  </si>
  <si>
    <t>L9H3G7</t>
  </si>
  <si>
    <t>L9H3G8</t>
  </si>
  <si>
    <t>L9H3G9</t>
  </si>
  <si>
    <t>L9H3H1</t>
  </si>
  <si>
    <t>L9H3H2</t>
  </si>
  <si>
    <t>L9H3H3</t>
  </si>
  <si>
    <t>L9H3H5</t>
  </si>
  <si>
    <t>L9H3H6</t>
  </si>
  <si>
    <t>L9H3H7</t>
  </si>
  <si>
    <t>L9H3H8</t>
  </si>
  <si>
    <t>L9H3H9</t>
  </si>
  <si>
    <t>L9H3J1</t>
  </si>
  <si>
    <t>L9H3J2</t>
  </si>
  <si>
    <t>L9H3J3</t>
  </si>
  <si>
    <t>L9H3J4</t>
  </si>
  <si>
    <t>L9H3J5</t>
  </si>
  <si>
    <t>L9H3J7</t>
  </si>
  <si>
    <t>L9H3K4</t>
  </si>
  <si>
    <t>L9H3P8</t>
  </si>
  <si>
    <t>L9H3P9</t>
  </si>
  <si>
    <t>L9H3R1</t>
  </si>
  <si>
    <t>L9H4A9</t>
  </si>
  <si>
    <t>L9H4B1</t>
  </si>
  <si>
    <t>L9H4B2</t>
  </si>
  <si>
    <t>L9H4B3</t>
  </si>
  <si>
    <t>L9H4B4</t>
  </si>
  <si>
    <t>L9H4B5</t>
  </si>
  <si>
    <t>L9H4C1</t>
  </si>
  <si>
    <t>L9H4C2</t>
  </si>
  <si>
    <t>L9H4C3</t>
  </si>
  <si>
    <t>L9H4C5</t>
  </si>
  <si>
    <t>L9H4C6</t>
  </si>
  <si>
    <t>L9H4C7</t>
  </si>
  <si>
    <t>L9H4C9</t>
  </si>
  <si>
    <t>L9H4E1</t>
  </si>
  <si>
    <t>L9H4E3</t>
  </si>
  <si>
    <t>L9H4E4</t>
  </si>
  <si>
    <t>L9H4E5</t>
  </si>
  <si>
    <t>L9H4E6</t>
  </si>
  <si>
    <t>L9H4G7</t>
  </si>
  <si>
    <t>L9H4H8</t>
  </si>
  <si>
    <t>L9H4H9</t>
  </si>
  <si>
    <t>L9H4J2</t>
  </si>
  <si>
    <t>L9H4J3</t>
  </si>
  <si>
    <t>L9H4J4</t>
  </si>
  <si>
    <t>L9H4J6</t>
  </si>
  <si>
    <t>L9H4J7</t>
  </si>
  <si>
    <t>L9H4J8</t>
  </si>
  <si>
    <t>L9H4J9</t>
  </si>
  <si>
    <t>L9H4K2</t>
  </si>
  <si>
    <t>L9H4K3</t>
  </si>
  <si>
    <t>L9H4K4</t>
  </si>
  <si>
    <t>L9H4K5</t>
  </si>
  <si>
    <t>L9H4K6</t>
  </si>
  <si>
    <t>L9H4K8</t>
  </si>
  <si>
    <t>L9H4L5</t>
  </si>
  <si>
    <t>L9H4L6</t>
  </si>
  <si>
    <t>L9H4L7</t>
  </si>
  <si>
    <t>L9H4L9</t>
  </si>
  <si>
    <t>L9H4M3</t>
  </si>
  <si>
    <t>L9H4M4</t>
  </si>
  <si>
    <t>L9H4N1</t>
  </si>
  <si>
    <t>L9H4N3</t>
  </si>
  <si>
    <t>L9H4N4</t>
  </si>
  <si>
    <t>L9H4N6</t>
  </si>
  <si>
    <t>L9H4N9</t>
  </si>
  <si>
    <t>L9H4P3</t>
  </si>
  <si>
    <t>L9H4P4</t>
  </si>
  <si>
    <t>L9H4P6</t>
  </si>
  <si>
    <t>L9H4P7</t>
  </si>
  <si>
    <t>L9H4R8</t>
  </si>
  <si>
    <t>L9H4R9</t>
  </si>
  <si>
    <t>L9H4S2</t>
  </si>
  <si>
    <t>L9H4S3</t>
  </si>
  <si>
    <t>L9H4S5</t>
  </si>
  <si>
    <t>L9H4S6</t>
  </si>
  <si>
    <t>L9H4S7</t>
  </si>
  <si>
    <t>L9H4S8</t>
  </si>
  <si>
    <t>L9H4S9</t>
  </si>
  <si>
    <t>L9H4T1</t>
  </si>
  <si>
    <t>L9H4T2</t>
  </si>
  <si>
    <t>L9H4T3</t>
  </si>
  <si>
    <t>L9H4T4</t>
  </si>
  <si>
    <t>L9H4T7</t>
  </si>
  <si>
    <t>L9H4V2</t>
  </si>
  <si>
    <t>L9H4V3</t>
  </si>
  <si>
    <t>L9H4V4</t>
  </si>
  <si>
    <t>L9H4W1</t>
  </si>
  <si>
    <t>L9H4W2</t>
  </si>
  <si>
    <t>L9H5B6</t>
  </si>
  <si>
    <t>L9H5B7</t>
  </si>
  <si>
    <t>L9H5B8</t>
  </si>
  <si>
    <t>L9H5B9</t>
  </si>
  <si>
    <t>L9H5C1</t>
  </si>
  <si>
    <t>L9H5E2</t>
  </si>
  <si>
    <t>L9H5E7</t>
  </si>
  <si>
    <t>L9H5G1</t>
  </si>
  <si>
    <t>L9H5G2</t>
  </si>
  <si>
    <t>L9H5G3</t>
  </si>
  <si>
    <t>L9H5G4</t>
  </si>
  <si>
    <t>L9H5G6</t>
  </si>
  <si>
    <t>L9H5G9</t>
  </si>
  <si>
    <t>L9H5J7</t>
  </si>
  <si>
    <t>L9H5J8</t>
  </si>
  <si>
    <t>L9H5K2</t>
  </si>
  <si>
    <t>L9H5K4</t>
  </si>
  <si>
    <t>L9H5K5</t>
  </si>
  <si>
    <t>L9H5K6</t>
  </si>
  <si>
    <t>L9H5K7</t>
  </si>
  <si>
    <t>L9H5L7</t>
  </si>
  <si>
    <t>L9H5L8</t>
  </si>
  <si>
    <t>L9H5M2</t>
  </si>
  <si>
    <t>L9H5N5</t>
  </si>
  <si>
    <t>L9H5N6</t>
  </si>
  <si>
    <t>L9H5N7</t>
  </si>
  <si>
    <t>L9H5N8</t>
  </si>
  <si>
    <t>L9H5N9</t>
  </si>
  <si>
    <t>L9H5P1</t>
  </si>
  <si>
    <t>L9H5P2</t>
  </si>
  <si>
    <t>L9H5P3</t>
  </si>
  <si>
    <t>L9H5P4</t>
  </si>
  <si>
    <t>L9H5P5</t>
  </si>
  <si>
    <t>L9H5P6</t>
  </si>
  <si>
    <t>L9H5P7</t>
  </si>
  <si>
    <t>L9H5R1</t>
  </si>
  <si>
    <t>L9H5R2</t>
  </si>
  <si>
    <t>L9H6A5</t>
  </si>
  <si>
    <t>L9H6C1</t>
  </si>
  <si>
    <t>L9H6C2</t>
  </si>
  <si>
    <t>L9H6C3</t>
  </si>
  <si>
    <t>L9H6C7</t>
  </si>
  <si>
    <t>L9H6C8</t>
  </si>
  <si>
    <t>L9H6C9</t>
  </si>
  <si>
    <t>L9H6E1</t>
  </si>
  <si>
    <t>L9H6E2</t>
  </si>
  <si>
    <t>L9H6E3</t>
  </si>
  <si>
    <t>L9H6E7</t>
  </si>
  <si>
    <t>L9H6E8</t>
  </si>
  <si>
    <t>L9H6G1</t>
  </si>
  <si>
    <t>L9H6J2</t>
  </si>
  <si>
    <t>L9H6J3</t>
  </si>
  <si>
    <t>L9H6J4</t>
  </si>
  <si>
    <t>L9H6L4</t>
  </si>
  <si>
    <t>L9H6L6</t>
  </si>
  <si>
    <t>L9H6L7</t>
  </si>
  <si>
    <t>L9H6L8</t>
  </si>
  <si>
    <t>L9H6P8</t>
  </si>
  <si>
    <t>L9H6T3</t>
  </si>
  <si>
    <t>L9H6T4</t>
  </si>
  <si>
    <t>L9H6T5</t>
  </si>
  <si>
    <t>L9H6T7</t>
  </si>
  <si>
    <t>L9H6T8</t>
  </si>
  <si>
    <t>L9H6V1</t>
  </si>
  <si>
    <t>L9H6V6</t>
  </si>
  <si>
    <t>L9H6V9</t>
  </si>
  <si>
    <t>L9H6W1</t>
  </si>
  <si>
    <t>L9H6W2</t>
  </si>
  <si>
    <t>L9H6W3</t>
  </si>
  <si>
    <t>L9H6X7</t>
  </si>
  <si>
    <t>L9H6X8</t>
  </si>
  <si>
    <t>L9H6X9</t>
  </si>
  <si>
    <t>L9H6Y1</t>
  </si>
  <si>
    <t>L9H6Y2</t>
  </si>
  <si>
    <t>L9H6Y3</t>
  </si>
  <si>
    <t>L9H6Y4</t>
  </si>
  <si>
    <t>L9H6Y5</t>
  </si>
  <si>
    <t>L9H6Y6</t>
  </si>
  <si>
    <t>L9H6Y7</t>
  </si>
  <si>
    <t>L9H6Y8</t>
  </si>
  <si>
    <t>L9H6Y9</t>
  </si>
  <si>
    <t>L9H6Z1</t>
  </si>
  <si>
    <t>L9H6Z5</t>
  </si>
  <si>
    <t>L9H6Z7</t>
  </si>
  <si>
    <t>L9H6Z8</t>
  </si>
  <si>
    <t>L9H7A3</t>
  </si>
  <si>
    <t>L9H7B4</t>
  </si>
  <si>
    <t>L9H7J4</t>
  </si>
  <si>
    <t>L9H7J5</t>
  </si>
  <si>
    <t>L9H7J6</t>
  </si>
  <si>
    <t>L9H7J7</t>
  </si>
  <si>
    <t>L9H7J8</t>
  </si>
  <si>
    <t>L9H7J9</t>
  </si>
  <si>
    <t>L9H7K1</t>
  </si>
  <si>
    <t>L9H7L5</t>
  </si>
  <si>
    <t>L9H7L6</t>
  </si>
  <si>
    <t>L9H7L7</t>
  </si>
  <si>
    <t>L9H7M1</t>
  </si>
  <si>
    <t>L9H7M2</t>
  </si>
  <si>
    <t>L9H7M3</t>
  </si>
  <si>
    <t>L9H7M4</t>
  </si>
  <si>
    <t>L9H7M5</t>
  </si>
  <si>
    <t>L9H7M6</t>
  </si>
  <si>
    <t>L9H7N6</t>
  </si>
  <si>
    <t>L9H7N7</t>
  </si>
  <si>
    <t>L9H7N8</t>
  </si>
  <si>
    <t>L9H7N9</t>
  </si>
  <si>
    <t>L9H7P5</t>
  </si>
  <si>
    <t>L9H7P7</t>
  </si>
  <si>
    <t>L9H7P8</t>
  </si>
  <si>
    <t>L9H7R1</t>
  </si>
  <si>
    <t>L9H7R6</t>
  </si>
  <si>
    <t>L9H7R7</t>
  </si>
  <si>
    <t>L9H7R8</t>
  </si>
  <si>
    <t>L9H7R9</t>
  </si>
  <si>
    <t>L9H7S1</t>
  </si>
  <si>
    <t>L9H7S2</t>
  </si>
  <si>
    <t>L9H7S3</t>
  </si>
  <si>
    <t>L9H7S4</t>
  </si>
  <si>
    <t>L9H7S5</t>
  </si>
  <si>
    <t>L9H7S6</t>
  </si>
  <si>
    <t>L9H7S7</t>
  </si>
  <si>
    <t>L9H7S8</t>
  </si>
  <si>
    <t>L9H7S9</t>
  </si>
  <si>
    <t>L9H7T2</t>
  </si>
  <si>
    <t>L9H7T3</t>
  </si>
  <si>
    <t>L9H7T4</t>
  </si>
  <si>
    <t>L9H7T5</t>
  </si>
  <si>
    <t>L9H7T6</t>
  </si>
  <si>
    <t>L9L0A1</t>
  </si>
  <si>
    <t>L9L0A2</t>
  </si>
  <si>
    <t>L9L1A1</t>
  </si>
  <si>
    <t>L9L1A2</t>
  </si>
  <si>
    <t>L9L1A3</t>
  </si>
  <si>
    <t>L9L1A4</t>
  </si>
  <si>
    <t>L9L1A5</t>
  </si>
  <si>
    <t>L9L1A6</t>
  </si>
  <si>
    <t>L9L1A7</t>
  </si>
  <si>
    <t>L9L1A8</t>
  </si>
  <si>
    <t>L9L1A9</t>
  </si>
  <si>
    <t>L9L1B1</t>
  </si>
  <si>
    <t>L9L1C1</t>
  </si>
  <si>
    <t>L9L1C2</t>
  </si>
  <si>
    <t>L9L1C3</t>
  </si>
  <si>
    <t>L9L1G3</t>
  </si>
  <si>
    <t>L9L1G8</t>
  </si>
  <si>
    <t>L9L1G9</t>
  </si>
  <si>
    <t>L9L1H1</t>
  </si>
  <si>
    <t>L9L1H2</t>
  </si>
  <si>
    <t>L9L1H3</t>
  </si>
  <si>
    <t>L9L1H4</t>
  </si>
  <si>
    <t>L9L1H5</t>
  </si>
  <si>
    <t>L9L1N8</t>
  </si>
  <si>
    <t>L9L1N9</t>
  </si>
  <si>
    <t>L9L1P1</t>
  </si>
  <si>
    <t>L9L1P2</t>
  </si>
  <si>
    <t>L9L1P3</t>
  </si>
  <si>
    <t>L9L1V4</t>
  </si>
  <si>
    <t>L9N1G2</t>
  </si>
  <si>
    <t>L9N1G6</t>
  </si>
  <si>
    <t>L9N1G7</t>
  </si>
  <si>
    <t>L9N1G9</t>
  </si>
  <si>
    <t>L9N1H1</t>
  </si>
  <si>
    <t>L9N1H2</t>
  </si>
  <si>
    <t>L9N1H3</t>
  </si>
  <si>
    <t>L9N1H9</t>
  </si>
  <si>
    <t>L9N1J2</t>
  </si>
  <si>
    <t>L9N1J4</t>
  </si>
  <si>
    <t>L9N1K1</t>
  </si>
  <si>
    <t>L9N1L6</t>
  </si>
  <si>
    <t>L9N1L9</t>
  </si>
  <si>
    <t>L9N1M1</t>
  </si>
  <si>
    <t>L9N1M2</t>
  </si>
  <si>
    <t>L9N1M3</t>
  </si>
  <si>
    <t>L9N1M6</t>
  </si>
  <si>
    <t>L9N1M9</t>
  </si>
  <si>
    <t>L9N1N2</t>
  </si>
  <si>
    <t>L9N1N9</t>
  </si>
  <si>
    <t>L9N1R1</t>
  </si>
  <si>
    <t>L9N1R2</t>
  </si>
  <si>
    <t>L9R0A1</t>
  </si>
  <si>
    <t>L9R0A2</t>
  </si>
  <si>
    <t>L9R0A3</t>
  </si>
  <si>
    <t>L9R0A4</t>
  </si>
  <si>
    <t>L9R0A5</t>
  </si>
  <si>
    <t>L9R0A6</t>
  </si>
  <si>
    <t>L9R0A7</t>
  </si>
  <si>
    <t>L9R0A8</t>
  </si>
  <si>
    <t>L9R0A9</t>
  </si>
  <si>
    <t>L9R0B1</t>
  </si>
  <si>
    <t>L9R0B2</t>
  </si>
  <si>
    <t>L9R0B3</t>
  </si>
  <si>
    <t>L9R0B4</t>
  </si>
  <si>
    <t>L9R0B5</t>
  </si>
  <si>
    <t>L9R0B6</t>
  </si>
  <si>
    <t>L9R0B8</t>
  </si>
  <si>
    <t>L9R0B9</t>
  </si>
  <si>
    <t>L9R0C1</t>
  </si>
  <si>
    <t>L9R0C2</t>
  </si>
  <si>
    <t>L9R0C3</t>
  </si>
  <si>
    <t>L9R0C4</t>
  </si>
  <si>
    <t>L9R0C5</t>
  </si>
  <si>
    <t>L9R0C6</t>
  </si>
  <si>
    <t>L9R0C7</t>
  </si>
  <si>
    <t>L9R0C8</t>
  </si>
  <si>
    <t>L9R0C9</t>
  </si>
  <si>
    <t>L9R0E1</t>
  </si>
  <si>
    <t>L9R0E2</t>
  </si>
  <si>
    <t>L9R0E4</t>
  </si>
  <si>
    <t>L9R0E5</t>
  </si>
  <si>
    <t>L9R0E6</t>
  </si>
  <si>
    <t>L9R0E7</t>
  </si>
  <si>
    <t>L9R0E8</t>
  </si>
  <si>
    <t>L9R0E9</t>
  </si>
  <si>
    <t>L9R0G3</t>
  </si>
  <si>
    <t>L9R0G4</t>
  </si>
  <si>
    <t>L9R0G5</t>
  </si>
  <si>
    <t>L9R0G9</t>
  </si>
  <si>
    <t>L9R0H1</t>
  </si>
  <si>
    <t>L9R0H2</t>
  </si>
  <si>
    <t>L9R0H9</t>
  </si>
  <si>
    <t>L9R0J1</t>
  </si>
  <si>
    <t>L9R0J3</t>
  </si>
  <si>
    <t>L9R0J4</t>
  </si>
  <si>
    <t>L9R0J5</t>
  </si>
  <si>
    <t>L9R0J6</t>
  </si>
  <si>
    <t>L9R0J7</t>
  </si>
  <si>
    <t>L9R0J8</t>
  </si>
  <si>
    <t>L9R0J9</t>
  </si>
  <si>
    <t>L9R0K1</t>
  </si>
  <si>
    <t>L9R1A1</t>
  </si>
  <si>
    <t>L9R1A4</t>
  </si>
  <si>
    <t>L9R1B2</t>
  </si>
  <si>
    <t>L9R1B3</t>
  </si>
  <si>
    <t>L9R1B7</t>
  </si>
  <si>
    <t>L9R1B8</t>
  </si>
  <si>
    <t>L9R1B9</t>
  </si>
  <si>
    <t>L9R1C1</t>
  </si>
  <si>
    <t>L9R1C2</t>
  </si>
  <si>
    <t>L9R1C3</t>
  </si>
  <si>
    <t>L9R1C4</t>
  </si>
  <si>
    <t>L9R1C5</t>
  </si>
  <si>
    <t>L9R1C6</t>
  </si>
  <si>
    <t>L9R1C7</t>
  </si>
  <si>
    <t>L9R1C8</t>
  </si>
  <si>
    <t>L9R1C9</t>
  </si>
  <si>
    <t>L9R1E3</t>
  </si>
  <si>
    <t>L9R1E4</t>
  </si>
  <si>
    <t>L9R1E5</t>
  </si>
  <si>
    <t>L9R1E6</t>
  </si>
  <si>
    <t>L9R1E7</t>
  </si>
  <si>
    <t>L9R1E8</t>
  </si>
  <si>
    <t>L9R1E9</t>
  </si>
  <si>
    <t>L9R1G1</t>
  </si>
  <si>
    <t>L9R1G2</t>
  </si>
  <si>
    <t>L9R1G3</t>
  </si>
  <si>
    <t>L9R1G4</t>
  </si>
  <si>
    <t>L9R1G5</t>
  </si>
  <si>
    <t>L9R1G6</t>
  </si>
  <si>
    <t>L9R1G7</t>
  </si>
  <si>
    <t>L9R1G8</t>
  </si>
  <si>
    <t>L9R1G9</t>
  </si>
  <si>
    <t>L9R1H1</t>
  </si>
  <si>
    <t>L9R1H2</t>
  </si>
  <si>
    <t>L9R1H3</t>
  </si>
  <si>
    <t>L9R1H4</t>
  </si>
  <si>
    <t>L9R1H6</t>
  </si>
  <si>
    <t>L9R1H7</t>
  </si>
  <si>
    <t>L9R1H8</t>
  </si>
  <si>
    <t>L9R1H9</t>
  </si>
  <si>
    <t>L9R1J1</t>
  </si>
  <si>
    <t>L9R1J2</t>
  </si>
  <si>
    <t>L9R1J3</t>
  </si>
  <si>
    <t>L9R1J4</t>
  </si>
  <si>
    <t>L9R1J5</t>
  </si>
  <si>
    <t>L9R1J6</t>
  </si>
  <si>
    <t>L9R1J7</t>
  </si>
  <si>
    <t>L9R1K1</t>
  </si>
  <si>
    <t>L9R1K2</t>
  </si>
  <si>
    <t>L9R1K3</t>
  </si>
  <si>
    <t>L9R1K4</t>
  </si>
  <si>
    <t>L9R1K5</t>
  </si>
  <si>
    <t>L9R1K6</t>
  </si>
  <si>
    <t>L9R1K7</t>
  </si>
  <si>
    <t>L9R1K8</t>
  </si>
  <si>
    <t>L9R1K9</t>
  </si>
  <si>
    <t>L9R1L1</t>
  </si>
  <si>
    <t>L9R1L2</t>
  </si>
  <si>
    <t>L9R1L3</t>
  </si>
  <si>
    <t>L9R1L4</t>
  </si>
  <si>
    <t>L9R1L5</t>
  </si>
  <si>
    <t>L9R1L6</t>
  </si>
  <si>
    <t>L9R1L7</t>
  </si>
  <si>
    <t>L9R1L8</t>
  </si>
  <si>
    <t>L9R1L9</t>
  </si>
  <si>
    <t>L9R1M4</t>
  </si>
  <si>
    <t>L9R1M6</t>
  </si>
  <si>
    <t>L9R1M7</t>
  </si>
  <si>
    <t>L9R1M9</t>
  </si>
  <si>
    <t>L9R1N1</t>
  </si>
  <si>
    <t>L9R1N2</t>
  </si>
  <si>
    <t>L9R1N3</t>
  </si>
  <si>
    <t>L9R1N4</t>
  </si>
  <si>
    <t>L9R1N5</t>
  </si>
  <si>
    <t>L9R1N6</t>
  </si>
  <si>
    <t>L9R1N7</t>
  </si>
  <si>
    <t>L9R1N8</t>
  </si>
  <si>
    <t>L9R1N9</t>
  </si>
  <si>
    <t>L9R1P1</t>
  </si>
  <si>
    <t>L9R1P2</t>
  </si>
  <si>
    <t>L9R1P3</t>
  </si>
  <si>
    <t>L9R1P4</t>
  </si>
  <si>
    <t>L9R1P5</t>
  </si>
  <si>
    <t>L9R1P6</t>
  </si>
  <si>
    <t>L9R1P7</t>
  </si>
  <si>
    <t>L9R1P8</t>
  </si>
  <si>
    <t>L9R1P9</t>
  </si>
  <si>
    <t>L9R1R1</t>
  </si>
  <si>
    <t>L9R1R2</t>
  </si>
  <si>
    <t>L9R1R3</t>
  </si>
  <si>
    <t>L9R1R6</t>
  </si>
  <si>
    <t>L9R1R7</t>
  </si>
  <si>
    <t>L9R1R8</t>
  </si>
  <si>
    <t>L9R1R9</t>
  </si>
  <si>
    <t>L9R1S1</t>
  </si>
  <si>
    <t>L9R1S2</t>
  </si>
  <si>
    <t>L9R1S3</t>
  </si>
  <si>
    <t>L9R1S4</t>
  </si>
  <si>
    <t>L9R1S5</t>
  </si>
  <si>
    <t>L9R1S6</t>
  </si>
  <si>
    <t>L9R1S7</t>
  </si>
  <si>
    <t>L9R1S8</t>
  </si>
  <si>
    <t>L9R1S9</t>
  </si>
  <si>
    <t>L9R1T1</t>
  </si>
  <si>
    <t>L9R1T2</t>
  </si>
  <si>
    <t>L9R1T3</t>
  </si>
  <si>
    <t>L9R1T4</t>
  </si>
  <si>
    <t>L9R1T5</t>
  </si>
  <si>
    <t>L9R1T6</t>
  </si>
  <si>
    <t>L9R1T7</t>
  </si>
  <si>
    <t>L9R1V2</t>
  </si>
  <si>
    <t>L9R1V4</t>
  </si>
  <si>
    <t>L9R1W8</t>
  </si>
  <si>
    <t>L9R1W9</t>
  </si>
  <si>
    <t>L9R1X1</t>
  </si>
  <si>
    <t>L9R1X2</t>
  </si>
  <si>
    <t>L9R1X3</t>
  </si>
  <si>
    <t>L9R1X7</t>
  </si>
  <si>
    <t>L9R1X8</t>
  </si>
  <si>
    <t>L9R1Y2</t>
  </si>
  <si>
    <t>L9R1Y3</t>
  </si>
  <si>
    <t>L9R1Y4</t>
  </si>
  <si>
    <t>L9R1Y5</t>
  </si>
  <si>
    <t>L9R1Y6</t>
  </si>
  <si>
    <t>L9R1Y7</t>
  </si>
  <si>
    <t>L9R1Y8</t>
  </si>
  <si>
    <t>L9R1Y9</t>
  </si>
  <si>
    <t>L9R1Z1</t>
  </si>
  <si>
    <t>L9R1Z2</t>
  </si>
  <si>
    <t>L9R1Z3</t>
  </si>
  <si>
    <t>L9R1Z4</t>
  </si>
  <si>
    <t>L9R1Z5</t>
  </si>
  <si>
    <t>L9R1Z7</t>
  </si>
  <si>
    <t>L9R1Z9</t>
  </si>
  <si>
    <t>L9R2A1</t>
  </si>
  <si>
    <t>L9R2A3</t>
  </si>
  <si>
    <t>L9R2A4</t>
  </si>
  <si>
    <t>L9R2A5</t>
  </si>
  <si>
    <t>L9R2A6</t>
  </si>
  <si>
    <t>L9R2A7</t>
  </si>
  <si>
    <t>L9R2A8</t>
  </si>
  <si>
    <t>L9R2A9</t>
  </si>
  <si>
    <t>L9R2B1</t>
  </si>
  <si>
    <t>L9R2B2</t>
  </si>
  <si>
    <t>L9R2B3</t>
  </si>
  <si>
    <t>L9R2B4</t>
  </si>
  <si>
    <t>L9R2B5</t>
  </si>
  <si>
    <t>L9R2B6</t>
  </si>
  <si>
    <t>L9R2B7</t>
  </si>
  <si>
    <t>L9R2B8</t>
  </si>
  <si>
    <t>L9R2B9</t>
  </si>
  <si>
    <t>L9R2C1</t>
  </si>
  <si>
    <t>L9R2C2</t>
  </si>
  <si>
    <t>L9R2C3</t>
  </si>
  <si>
    <t>L9R2C4</t>
  </si>
  <si>
    <t>L9R2C5</t>
  </si>
  <si>
    <t>L9R2C6</t>
  </si>
  <si>
    <t>L9R2C7</t>
  </si>
  <si>
    <t>L9R2C8</t>
  </si>
  <si>
    <t>L9R2C9</t>
  </si>
  <si>
    <t>L9R2E1</t>
  </si>
  <si>
    <t>L9R2E2</t>
  </si>
  <si>
    <t>L9R2E3</t>
  </si>
  <si>
    <t>L9R2E4</t>
  </si>
  <si>
    <t>L9R2E5</t>
  </si>
  <si>
    <t>L9R2E6</t>
  </si>
  <si>
    <t>L9R2E7</t>
  </si>
  <si>
    <t>L9R2E8</t>
  </si>
  <si>
    <t>L9R2E9</t>
  </si>
  <si>
    <t>L9R2G1</t>
  </si>
  <si>
    <t>L9R2G2</t>
  </si>
  <si>
    <t>L9R2G3</t>
  </si>
  <si>
    <t>L9R2G4</t>
  </si>
  <si>
    <t>L9R2G5</t>
  </si>
  <si>
    <t>L9R2G6</t>
  </si>
  <si>
    <t>L9R2G7</t>
  </si>
  <si>
    <t>L9R2G8</t>
  </si>
  <si>
    <t>L9R2G9</t>
  </si>
  <si>
    <t>L9R2H1</t>
  </si>
  <si>
    <t>L9R2H2</t>
  </si>
  <si>
    <t>L9R2H3</t>
  </si>
  <si>
    <t>L9R2H4</t>
  </si>
  <si>
    <t>L9R2H5</t>
  </si>
  <si>
    <t>L9R2H6</t>
  </si>
  <si>
    <t>L9R2H7</t>
  </si>
  <si>
    <t>L9R2H8</t>
  </si>
  <si>
    <t>L9T0A4</t>
  </si>
  <si>
    <t>L9T0A5</t>
  </si>
  <si>
    <t>L9T0B4</t>
  </si>
  <si>
    <t>L9T0B5</t>
  </si>
  <si>
    <t>L9T0B6</t>
  </si>
  <si>
    <t>L9T0B7</t>
  </si>
  <si>
    <t>L9T0B8</t>
  </si>
  <si>
    <t>L9T0J4</t>
  </si>
  <si>
    <t>L9T0J5</t>
  </si>
  <si>
    <t>L9T0J8</t>
  </si>
  <si>
    <t>L9T0K1</t>
  </si>
  <si>
    <t>L9T0K2</t>
  </si>
  <si>
    <t>L9T0K3</t>
  </si>
  <si>
    <t>L9T0L9</t>
  </si>
  <si>
    <t>L9T0M1</t>
  </si>
  <si>
    <t>L9T1A9</t>
  </si>
  <si>
    <t>L9T1B1</t>
  </si>
  <si>
    <t>L9T1B9</t>
  </si>
  <si>
    <t>L9T1C1</t>
  </si>
  <si>
    <t>L9T1C2</t>
  </si>
  <si>
    <t>L9T1E9</t>
  </si>
  <si>
    <t>L9T1H3</t>
  </si>
  <si>
    <t>L9T1H4</t>
  </si>
  <si>
    <t>L9T1H5</t>
  </si>
  <si>
    <t>L9T1H6</t>
  </si>
  <si>
    <t>L9T1H7</t>
  </si>
  <si>
    <t>L9T1H8</t>
  </si>
  <si>
    <t>L9T1H9</t>
  </si>
  <si>
    <t>L9T1J1</t>
  </si>
  <si>
    <t>L9T1J2</t>
  </si>
  <si>
    <t>L9T1J3</t>
  </si>
  <si>
    <t>L9T1J4</t>
  </si>
  <si>
    <t>L9T1J6</t>
  </si>
  <si>
    <t>L9T1J8</t>
  </si>
  <si>
    <t>L9T1K1</t>
  </si>
  <si>
    <t>L9T1K2</t>
  </si>
  <si>
    <t>L9T1K3</t>
  </si>
  <si>
    <t>L9T1K4</t>
  </si>
  <si>
    <t>L9T1K5</t>
  </si>
  <si>
    <t>L9T1K6</t>
  </si>
  <si>
    <t>L9T1K7</t>
  </si>
  <si>
    <t>L9T1K8</t>
  </si>
  <si>
    <t>L9T1K9</t>
  </si>
  <si>
    <t>L9T1L1</t>
  </si>
  <si>
    <t>L9T1L2</t>
  </si>
  <si>
    <t>L9T1L3</t>
  </si>
  <si>
    <t>L9T1L4</t>
  </si>
  <si>
    <t>L9T1L5</t>
  </si>
  <si>
    <t>L9T1L6</t>
  </si>
  <si>
    <t>L9T1L7</t>
  </si>
  <si>
    <t>L9T1L8</t>
  </si>
  <si>
    <t>L9T1L9</t>
  </si>
  <si>
    <t>L9T1M1</t>
  </si>
  <si>
    <t>L9T1M2</t>
  </si>
  <si>
    <t>L9T1M3</t>
  </si>
  <si>
    <t>L9T1M4</t>
  </si>
  <si>
    <t>L9T1M6</t>
  </si>
  <si>
    <t>L9T1M7</t>
  </si>
  <si>
    <t>L9T1M8</t>
  </si>
  <si>
    <t>L9T1M9</t>
  </si>
  <si>
    <t>L9T1N2</t>
  </si>
  <si>
    <t>L9T1N3</t>
  </si>
  <si>
    <t>L9T1N4</t>
  </si>
  <si>
    <t>L9T1N5</t>
  </si>
  <si>
    <t>L9T1N6</t>
  </si>
  <si>
    <t>L9T1N7</t>
  </si>
  <si>
    <t>L9T1N8</t>
  </si>
  <si>
    <t>L9T1N9</t>
  </si>
  <si>
    <t>L9T1P1</t>
  </si>
  <si>
    <t>L9T1P2</t>
  </si>
  <si>
    <t>L9T1P3</t>
  </si>
  <si>
    <t>L9T1P4</t>
  </si>
  <si>
    <t>L9T1P5</t>
  </si>
  <si>
    <t>L9T1P6</t>
  </si>
  <si>
    <t>L9T1P7</t>
  </si>
  <si>
    <t>L9T1P8</t>
  </si>
  <si>
    <t>L9T1P9</t>
  </si>
  <si>
    <t>L9T1R1</t>
  </si>
  <si>
    <t>L9T1R3</t>
  </si>
  <si>
    <t>L9T1R5</t>
  </si>
  <si>
    <t>L9T1R6</t>
  </si>
  <si>
    <t>L9T1R7</t>
  </si>
  <si>
    <t>L9T1R8</t>
  </si>
  <si>
    <t>L9T1R9</t>
  </si>
  <si>
    <t>L9T1S1</t>
  </si>
  <si>
    <t>L9T1S2</t>
  </si>
  <si>
    <t>L9T1S3</t>
  </si>
  <si>
    <t>L9T1S4</t>
  </si>
  <si>
    <t>L9T1S5</t>
  </si>
  <si>
    <t>L9T1S6</t>
  </si>
  <si>
    <t>L9T1S7</t>
  </si>
  <si>
    <t>L9T1S8</t>
  </si>
  <si>
    <t>L9T1S9</t>
  </si>
  <si>
    <t>L9T1T1</t>
  </si>
  <si>
    <t>L9T1T3</t>
  </si>
  <si>
    <t>L9T1T5</t>
  </si>
  <si>
    <t>L9T1V1</t>
  </si>
  <si>
    <t>L9T1V2</t>
  </si>
  <si>
    <t>L9T1V7</t>
  </si>
  <si>
    <t>L9T1W5</t>
  </si>
  <si>
    <t>L9T1W6</t>
  </si>
  <si>
    <t>L9T1W8</t>
  </si>
  <si>
    <t>L9T1X3</t>
  </si>
  <si>
    <t>L9T1X4</t>
  </si>
  <si>
    <t>L9T1X5</t>
  </si>
  <si>
    <t>L9T1X6</t>
  </si>
  <si>
    <t>L9T1X7</t>
  </si>
  <si>
    <t>L9T1X8</t>
  </si>
  <si>
    <t>L9T1X9</t>
  </si>
  <si>
    <t>L9T1Y1</t>
  </si>
  <si>
    <t>L9T1Y2</t>
  </si>
  <si>
    <t>L9T1Y3</t>
  </si>
  <si>
    <t>L9T1Y4</t>
  </si>
  <si>
    <t>L9T1Y5</t>
  </si>
  <si>
    <t>L9T1Y6</t>
  </si>
  <si>
    <t>L9T1Y7</t>
  </si>
  <si>
    <t>L9T1Z2</t>
  </si>
  <si>
    <t>L9T1Z3</t>
  </si>
  <si>
    <t>L9T1Z9</t>
  </si>
  <si>
    <t>L9T2A4</t>
  </si>
  <si>
    <t>L9T2C6</t>
  </si>
  <si>
    <t>L9T2C7</t>
  </si>
  <si>
    <t>L9T2E1</t>
  </si>
  <si>
    <t>L9T2E3</t>
  </si>
  <si>
    <t>L9T2G5</t>
  </si>
  <si>
    <t>L9T2G6</t>
  </si>
  <si>
    <t>L9T2G7</t>
  </si>
  <si>
    <t>L9T2G8</t>
  </si>
  <si>
    <t>L9T2H1</t>
  </si>
  <si>
    <t>L9T2H4</t>
  </si>
  <si>
    <t>L9T2H5</t>
  </si>
  <si>
    <t>L9T2H6</t>
  </si>
  <si>
    <t>L9T2H7</t>
  </si>
  <si>
    <t>L9T2H8</t>
  </si>
  <si>
    <t>L9T2H9</t>
  </si>
  <si>
    <t>L9T2J1</t>
  </si>
  <si>
    <t>L9T2J3</t>
  </si>
  <si>
    <t>L9T2J5</t>
  </si>
  <si>
    <t>L9T2J6</t>
  </si>
  <si>
    <t>L9T2J7</t>
  </si>
  <si>
    <t>L9T2J8</t>
  </si>
  <si>
    <t>L9T2J9</t>
  </si>
  <si>
    <t>L9T2K1</t>
  </si>
  <si>
    <t>L9T2K2</t>
  </si>
  <si>
    <t>L9T2K3</t>
  </si>
  <si>
    <t>L9T2K4</t>
  </si>
  <si>
    <t>L9T2K5</t>
  </si>
  <si>
    <t>L9T2K7</t>
  </si>
  <si>
    <t>L9T2K8</t>
  </si>
  <si>
    <t>L9T2K9</t>
  </si>
  <si>
    <t>L9T2L1</t>
  </si>
  <si>
    <t>L9T2L2</t>
  </si>
  <si>
    <t>L9T2L3</t>
  </si>
  <si>
    <t>L9T2L5</t>
  </si>
  <si>
    <t>L9T2L6</t>
  </si>
  <si>
    <t>L9T2L7</t>
  </si>
  <si>
    <t>L9T2L8</t>
  </si>
  <si>
    <t>L9T2L9</t>
  </si>
  <si>
    <t>L9T2M1</t>
  </si>
  <si>
    <t>L9T2M2</t>
  </si>
  <si>
    <t>L9T2M3</t>
  </si>
  <si>
    <t>L9T2M6</t>
  </si>
  <si>
    <t>L9T2M7</t>
  </si>
  <si>
    <t>L9T2M8</t>
  </si>
  <si>
    <t>L9T2M9</t>
  </si>
  <si>
    <t>L9T2N1</t>
  </si>
  <si>
    <t>L9T2N3</t>
  </si>
  <si>
    <t>L9T2N5</t>
  </si>
  <si>
    <t>L9T2N6</t>
  </si>
  <si>
    <t>L9T2N8</t>
  </si>
  <si>
    <t>L9T2N9</t>
  </si>
  <si>
    <t>L9T2P1</t>
  </si>
  <si>
    <t>L9T2P3</t>
  </si>
  <si>
    <t>L9T2P4</t>
  </si>
  <si>
    <t>L9T2P5</t>
  </si>
  <si>
    <t>L9T2P6</t>
  </si>
  <si>
    <t>L9T2P7</t>
  </si>
  <si>
    <t>L9T2P9</t>
  </si>
  <si>
    <t>L9T2R1</t>
  </si>
  <si>
    <t>L9T2R2</t>
  </si>
  <si>
    <t>L9T2R3</t>
  </si>
  <si>
    <t>L9T2R4</t>
  </si>
  <si>
    <t>L9T2R5</t>
  </si>
  <si>
    <t>L9T2R6</t>
  </si>
  <si>
    <t>L9T2R7</t>
  </si>
  <si>
    <t>L9T2R8</t>
  </si>
  <si>
    <t>L9T2R9</t>
  </si>
  <si>
    <t>L9T2S1</t>
  </si>
  <si>
    <t>L9T2S2</t>
  </si>
  <si>
    <t>L9T2S3</t>
  </si>
  <si>
    <t>L9T2S4</t>
  </si>
  <si>
    <t>L9T2T1</t>
  </si>
  <si>
    <t>L9T2T2</t>
  </si>
  <si>
    <t>L9T2V1</t>
  </si>
  <si>
    <t>L9T2V2</t>
  </si>
  <si>
    <t>L9T2V4</t>
  </si>
  <si>
    <t>L9T2V7</t>
  </si>
  <si>
    <t>L9T2V8</t>
  </si>
  <si>
    <t>L9T2W1</t>
  </si>
  <si>
    <t>L9T2Y5</t>
  </si>
  <si>
    <t>L9T2Y6</t>
  </si>
  <si>
    <t>L9T2Y7</t>
  </si>
  <si>
    <t>L9T2Y8</t>
  </si>
  <si>
    <t>L9T2Y9</t>
  </si>
  <si>
    <t>L9T2Z1</t>
  </si>
  <si>
    <t>L9T2Z3</t>
  </si>
  <si>
    <t>L9T2Z4</t>
  </si>
  <si>
    <t>L9T2Z7</t>
  </si>
  <si>
    <t>L9T3C1</t>
  </si>
  <si>
    <t>L9T3C2</t>
  </si>
  <si>
    <t>L9T3G6</t>
  </si>
  <si>
    <t>L9T3G9</t>
  </si>
  <si>
    <t>L9T3H2</t>
  </si>
  <si>
    <t>L9T3H3</t>
  </si>
  <si>
    <t>L9T3H5</t>
  </si>
  <si>
    <t>L9T3H6</t>
  </si>
  <si>
    <t>L9T3H7</t>
  </si>
  <si>
    <t>L9T3J2</t>
  </si>
  <si>
    <t>L9T3K7</t>
  </si>
  <si>
    <t>L9T3K9</t>
  </si>
  <si>
    <t>L9T3L1</t>
  </si>
  <si>
    <t>L9T3L2</t>
  </si>
  <si>
    <t>L9T3L3</t>
  </si>
  <si>
    <t>L9T3L4</t>
  </si>
  <si>
    <t>L9T3L5</t>
  </si>
  <si>
    <t>L9T3M6</t>
  </si>
  <si>
    <t>L9T3N6</t>
  </si>
  <si>
    <t>L9T3N7</t>
  </si>
  <si>
    <t>L9T3P6</t>
  </si>
  <si>
    <t>L9T3V7</t>
  </si>
  <si>
    <t>L9T3X4</t>
  </si>
  <si>
    <t>L9T3Y5</t>
  </si>
  <si>
    <t>L9T3Z1</t>
  </si>
  <si>
    <t>L9T3Z5</t>
  </si>
  <si>
    <t>L9T3Z9</t>
  </si>
  <si>
    <t>L9T4A1</t>
  </si>
  <si>
    <t>L9T4A5</t>
  </si>
  <si>
    <t>L9T4A6</t>
  </si>
  <si>
    <t>L9T4B1</t>
  </si>
  <si>
    <t>L9T4B2</t>
  </si>
  <si>
    <t>L9T4B3</t>
  </si>
  <si>
    <t>L9T4B4</t>
  </si>
  <si>
    <t>L9T4B5</t>
  </si>
  <si>
    <t>L9T4C8</t>
  </si>
  <si>
    <t>L9T4E1</t>
  </si>
  <si>
    <t>L9T4G7</t>
  </si>
  <si>
    <t>L9T4G8</t>
  </si>
  <si>
    <t>L9T4H5</t>
  </si>
  <si>
    <t>L9T4H9</t>
  </si>
  <si>
    <t>L9T4J1</t>
  </si>
  <si>
    <t>L9T4J2</t>
  </si>
  <si>
    <t>L9T4J8</t>
  </si>
  <si>
    <t>L9T4K6</t>
  </si>
  <si>
    <t>L9T4L1</t>
  </si>
  <si>
    <t>L9T4L2</t>
  </si>
  <si>
    <t>L9T4L3</t>
  </si>
  <si>
    <t>L9T4N6</t>
  </si>
  <si>
    <t>L9T4P3</t>
  </si>
  <si>
    <t>L9T4R3</t>
  </si>
  <si>
    <t>L9T4W5</t>
  </si>
  <si>
    <t>L9T4W8</t>
  </si>
  <si>
    <t>L9T4W9</t>
  </si>
  <si>
    <t>L9T4X1</t>
  </si>
  <si>
    <t>L9T4X5</t>
  </si>
  <si>
    <t>L9T4X9</t>
  </si>
  <si>
    <t>L9T4Y4</t>
  </si>
  <si>
    <t>L9T4Z2</t>
  </si>
  <si>
    <t>L9T4Z4</t>
  </si>
  <si>
    <t>L9T4Z5</t>
  </si>
  <si>
    <t>L9T4Z6</t>
  </si>
  <si>
    <t>L9T4Z7</t>
  </si>
  <si>
    <t>L9T4Z8</t>
  </si>
  <si>
    <t>L9T4Z9</t>
  </si>
  <si>
    <t>L9T5A1</t>
  </si>
  <si>
    <t>L9T5A4</t>
  </si>
  <si>
    <t>L9T5A6</t>
  </si>
  <si>
    <t>L9T5A8</t>
  </si>
  <si>
    <t>L9T5B1</t>
  </si>
  <si>
    <t>L9T5B2</t>
  </si>
  <si>
    <t>L9T5B3</t>
  </si>
  <si>
    <t>L9T5C1</t>
  </si>
  <si>
    <t>L9T5C3</t>
  </si>
  <si>
    <t>L9T5C4</t>
  </si>
  <si>
    <t>L9T5C5</t>
  </si>
  <si>
    <t>L9T5C6</t>
  </si>
  <si>
    <t>L9T5C7</t>
  </si>
  <si>
    <t>L9T5C8</t>
  </si>
  <si>
    <t>L9T5E1</t>
  </si>
  <si>
    <t>L9T5E2</t>
  </si>
  <si>
    <t>L9T5E3</t>
  </si>
  <si>
    <t>L9T5E5</t>
  </si>
  <si>
    <t>L9T5E7</t>
  </si>
  <si>
    <t>L9T5E8</t>
  </si>
  <si>
    <t>L9T5E9</t>
  </si>
  <si>
    <t>L9T5G3</t>
  </si>
  <si>
    <t>L9T5G4</t>
  </si>
  <si>
    <t>L9T5G5</t>
  </si>
  <si>
    <t>L9T5G7</t>
  </si>
  <si>
    <t>L9T5G8</t>
  </si>
  <si>
    <t>L9T5G9</t>
  </si>
  <si>
    <t>L9T5H1</t>
  </si>
  <si>
    <t>L9T5H3</t>
  </si>
  <si>
    <t>L9T5H4</t>
  </si>
  <si>
    <t>L9T5H5</t>
  </si>
  <si>
    <t>L9T5H6</t>
  </si>
  <si>
    <t>L9T5H7</t>
  </si>
  <si>
    <t>L9T5J1</t>
  </si>
  <si>
    <t>L9T5J2</t>
  </si>
  <si>
    <t>L9T5J3</t>
  </si>
  <si>
    <t>L9T5M6</t>
  </si>
  <si>
    <t>L9T5V6</t>
  </si>
  <si>
    <t>L9T5V7</t>
  </si>
  <si>
    <t>L9T5Z1</t>
  </si>
  <si>
    <t>L9T6C8</t>
  </si>
  <si>
    <t>L9T6E4</t>
  </si>
  <si>
    <t>L9T6E5</t>
  </si>
  <si>
    <t>L9T6E6</t>
  </si>
  <si>
    <t>L9T6E7</t>
  </si>
  <si>
    <t>L9T6P3</t>
  </si>
  <si>
    <t>L9T6P4</t>
  </si>
  <si>
    <t>L9T6R1</t>
  </si>
  <si>
    <t>L9T6R7</t>
  </si>
  <si>
    <t>L9T6W3</t>
  </si>
  <si>
    <t>L9T6Y9</t>
  </si>
  <si>
    <t>L9T6Z5</t>
  </si>
  <si>
    <t>L9T7C6</t>
  </si>
  <si>
    <t>L9T7K7</t>
  </si>
  <si>
    <t>L9T7K8</t>
  </si>
  <si>
    <t>L9T7L1</t>
  </si>
  <si>
    <t>L9T7L4</t>
  </si>
  <si>
    <t>L9T7R3</t>
  </si>
  <si>
    <t>L9T7R4</t>
  </si>
  <si>
    <t>L9T7Z8</t>
  </si>
  <si>
    <t>L9T8E4</t>
  </si>
  <si>
    <t>L9T8K8</t>
  </si>
  <si>
    <t>L9T8L1</t>
  </si>
  <si>
    <t>L9W0E7</t>
  </si>
  <si>
    <t>L9W0E8</t>
  </si>
  <si>
    <t>L9W0E9</t>
  </si>
  <si>
    <t>L9W0G1</t>
  </si>
  <si>
    <t>L9W0G2</t>
  </si>
  <si>
    <t>L9W0H2</t>
  </si>
  <si>
    <t>L9W0H3</t>
  </si>
  <si>
    <t>L9W0H5</t>
  </si>
  <si>
    <t>L9W0J1</t>
  </si>
  <si>
    <t>L9W0J2</t>
  </si>
  <si>
    <t>L9W0J3</t>
  </si>
  <si>
    <t>L9W0J4</t>
  </si>
  <si>
    <t>L9W0J5</t>
  </si>
  <si>
    <t>L9W0K2</t>
  </si>
  <si>
    <t>L9W0K3</t>
  </si>
  <si>
    <t>L9W0K4</t>
  </si>
  <si>
    <t>L9W0K5</t>
  </si>
  <si>
    <t>L9W0K6</t>
  </si>
  <si>
    <t>L9W0L3</t>
  </si>
  <si>
    <t>L9W0L4</t>
  </si>
  <si>
    <t>L9W0L5</t>
  </si>
  <si>
    <t>L9W0L6</t>
  </si>
  <si>
    <t>L9W0L7</t>
  </si>
  <si>
    <t>L9W0L8</t>
  </si>
  <si>
    <t>L9W0L9</t>
  </si>
  <si>
    <t>L9W0M1</t>
  </si>
  <si>
    <t>L9W0M2</t>
  </si>
  <si>
    <t>L9W0M3</t>
  </si>
  <si>
    <t>L9W0N5</t>
  </si>
  <si>
    <t>L9W0N6</t>
  </si>
  <si>
    <t>L9W0N7</t>
  </si>
  <si>
    <t>L9W0N8</t>
  </si>
  <si>
    <t>L9W0N9</t>
  </si>
  <si>
    <t>L9W0P6</t>
  </si>
  <si>
    <t>L9W0P7</t>
  </si>
  <si>
    <t>L9W0P8</t>
  </si>
  <si>
    <t>L9W0P9</t>
  </si>
  <si>
    <t>L9W0R1</t>
  </si>
  <si>
    <t>L9W0R7</t>
  </si>
  <si>
    <t>L9W0R8</t>
  </si>
  <si>
    <t>L9W0R9</t>
  </si>
  <si>
    <t>L9W0S1</t>
  </si>
  <si>
    <t>L9W0S2</t>
  </si>
  <si>
    <t>L9W0V2</t>
  </si>
  <si>
    <t>L9W0V7</t>
  </si>
  <si>
    <t>L9W0V9</t>
  </si>
  <si>
    <t>L9W0W4</t>
  </si>
  <si>
    <t>L9W0W6</t>
  </si>
  <si>
    <t>L9W0W8</t>
  </si>
  <si>
    <t>L9W0X1</t>
  </si>
  <si>
    <t>L9W0X3</t>
  </si>
  <si>
    <t>L9W0X6</t>
  </si>
  <si>
    <t>L9W0X8</t>
  </si>
  <si>
    <t>L9W0Y1</t>
  </si>
  <si>
    <t>L9W0Y3</t>
  </si>
  <si>
    <t>L9W0Y5</t>
  </si>
  <si>
    <t>L9W0Y7</t>
  </si>
  <si>
    <t>L9W0Y9</t>
  </si>
  <si>
    <t>L9W0Z4</t>
  </si>
  <si>
    <t>L9W0Z6</t>
  </si>
  <si>
    <t>L9W0Z8</t>
  </si>
  <si>
    <t>L9W0Z9</t>
  </si>
  <si>
    <t>L9W2M8</t>
  </si>
  <si>
    <t>L9W2N7</t>
  </si>
  <si>
    <t>L9W2Y9</t>
  </si>
  <si>
    <t>L9W3W1</t>
  </si>
  <si>
    <t>L9W3W3</t>
  </si>
  <si>
    <t>L9W3W5</t>
  </si>
  <si>
    <t>L9W3W8</t>
  </si>
  <si>
    <t>L9W3X9</t>
  </si>
  <si>
    <t>L9W3Y2</t>
  </si>
  <si>
    <t>L9W3Z1</t>
  </si>
  <si>
    <t>L9W5L2</t>
  </si>
  <si>
    <t>L9W5L4</t>
  </si>
  <si>
    <t>L9W5L6</t>
  </si>
  <si>
    <t>L9W5L9</t>
  </si>
  <si>
    <t>L9W5M4</t>
  </si>
  <si>
    <t>L9W5M5</t>
  </si>
  <si>
    <t>L9W5N5</t>
  </si>
  <si>
    <t>L9W5R2</t>
  </si>
  <si>
    <t>L9W5R3</t>
  </si>
  <si>
    <t>L9W5S3</t>
  </si>
  <si>
    <t>L9W5S6</t>
  </si>
  <si>
    <t>L9W5S7</t>
  </si>
  <si>
    <t>L9W5S8</t>
  </si>
  <si>
    <t>L9W5V3</t>
  </si>
  <si>
    <t>L9W5V4</t>
  </si>
  <si>
    <t>L9W5V6</t>
  </si>
  <si>
    <t>L9W5V8</t>
  </si>
  <si>
    <t>L9W5V9</t>
  </si>
  <si>
    <t>L9W5W6</t>
  </si>
  <si>
    <t>L9W5W7</t>
  </si>
  <si>
    <t>L9W5X2</t>
  </si>
  <si>
    <t>L9W5X5</t>
  </si>
  <si>
    <t>L9W5Y5</t>
  </si>
  <si>
    <t>L9W5Y9</t>
  </si>
  <si>
    <t>L9W5Z1</t>
  </si>
  <si>
    <t>L9W5Z2</t>
  </si>
  <si>
    <t>L9W5Z8</t>
  </si>
  <si>
    <t>L9W6E3</t>
  </si>
  <si>
    <t>L9W6E5</t>
  </si>
  <si>
    <t>L9W7G1</t>
  </si>
  <si>
    <t>L9Y0A3</t>
  </si>
  <si>
    <t>L9Y0A6</t>
  </si>
  <si>
    <t>L9Y0A7</t>
  </si>
  <si>
    <t>L9Y0A8</t>
  </si>
  <si>
    <t>L9Y0A9</t>
  </si>
  <si>
    <t>L9Y0B4</t>
  </si>
  <si>
    <t>L9Y0C5</t>
  </si>
  <si>
    <t>L9Y0C6</t>
  </si>
  <si>
    <t>L9Y0C8</t>
  </si>
  <si>
    <t>L9Y0C9</t>
  </si>
  <si>
    <t>L9Y0E1</t>
  </si>
  <si>
    <t>L9Y0E2</t>
  </si>
  <si>
    <t>L9Y0E3</t>
  </si>
  <si>
    <t>L9Y0E4</t>
  </si>
  <si>
    <t>L9Y0E5</t>
  </si>
  <si>
    <t>L9Y0E6</t>
  </si>
  <si>
    <t>L9Y0E7</t>
  </si>
  <si>
    <t>L9Y0G2</t>
  </si>
  <si>
    <t>L9Y0G3</t>
  </si>
  <si>
    <t>L9Y0G4</t>
  </si>
  <si>
    <t>L9Y0G5</t>
  </si>
  <si>
    <t>L9Y0G6</t>
  </si>
  <si>
    <t>L9Y0G7</t>
  </si>
  <si>
    <t>L9Y0G8</t>
  </si>
  <si>
    <t>L9Y0H4</t>
  </si>
  <si>
    <t>L9Y1A4</t>
  </si>
  <si>
    <t>L9Y1A5</t>
  </si>
  <si>
    <t>L9Y1A6</t>
  </si>
  <si>
    <t>L9Y1A7</t>
  </si>
  <si>
    <t>L9Y1A8</t>
  </si>
  <si>
    <t>L9Y1A9</t>
  </si>
  <si>
    <t>L9Y1B1</t>
  </si>
  <si>
    <t>L9Y1B2</t>
  </si>
  <si>
    <t>L9Y1B3</t>
  </si>
  <si>
    <t>L9Y1B4</t>
  </si>
  <si>
    <t>L9Y1B5</t>
  </si>
  <si>
    <t>L9Y1B6</t>
  </si>
  <si>
    <t>L9Y1B7</t>
  </si>
  <si>
    <t>L9Y1B8</t>
  </si>
  <si>
    <t>L9Y1B9</t>
  </si>
  <si>
    <t>L9Y1C1</t>
  </si>
  <si>
    <t>L9Y1E5</t>
  </si>
  <si>
    <t>L9Y1E7</t>
  </si>
  <si>
    <t>L9Y1E8</t>
  </si>
  <si>
    <t>L9Y1E9</t>
  </si>
  <si>
    <t>L9Y1G1</t>
  </si>
  <si>
    <t>L9Y1G2</t>
  </si>
  <si>
    <t>L9Y1G3</t>
  </si>
  <si>
    <t>L9Y1G4</t>
  </si>
  <si>
    <t>L9Y1G5</t>
  </si>
  <si>
    <t>L9Y1G6</t>
  </si>
  <si>
    <t>L9Y1G7</t>
  </si>
  <si>
    <t>L9Y1G8</t>
  </si>
  <si>
    <t>L9Y1G9</t>
  </si>
  <si>
    <t>L9Y1H1</t>
  </si>
  <si>
    <t>L9Y1H2</t>
  </si>
  <si>
    <t>L9Y1H3</t>
  </si>
  <si>
    <t>L9Y1H4</t>
  </si>
  <si>
    <t>L9Y1K5</t>
  </si>
  <si>
    <t>L9Y1K6</t>
  </si>
  <si>
    <t>L9Y1K7</t>
  </si>
  <si>
    <t>L9Y1K8</t>
  </si>
  <si>
    <t>L9Y1K9</t>
  </si>
  <si>
    <t>L9Y1L1</t>
  </si>
  <si>
    <t>L9Y1L2</t>
  </si>
  <si>
    <t>L9Y1L3</t>
  </si>
  <si>
    <t>L9Y1L4</t>
  </si>
  <si>
    <t>L9Y1L5</t>
  </si>
  <si>
    <t>L9Y1L6</t>
  </si>
  <si>
    <t>L9Y1L7</t>
  </si>
  <si>
    <t>L9Y1L8</t>
  </si>
  <si>
    <t>L9Y1L9</t>
  </si>
  <si>
    <t>L9Y1M1</t>
  </si>
  <si>
    <t>L9Y1R2</t>
  </si>
  <si>
    <t>L9Y1R3</t>
  </si>
  <si>
    <t>L9Y1R4</t>
  </si>
  <si>
    <t>L9Y1R5</t>
  </si>
  <si>
    <t>L9Y1R6</t>
  </si>
  <si>
    <t>L9Y1R7</t>
  </si>
  <si>
    <t>L9Y1R8</t>
  </si>
  <si>
    <t>L9Y1R9</t>
  </si>
  <si>
    <t>L9Y1S1</t>
  </si>
  <si>
    <t>L9Y1S2</t>
  </si>
  <si>
    <t>L9Y1S3</t>
  </si>
  <si>
    <t>L9Y1S4</t>
  </si>
  <si>
    <t>L9Y1S5</t>
  </si>
  <si>
    <t>L9Y1S6</t>
  </si>
  <si>
    <t>L9Y1S7</t>
  </si>
  <si>
    <t>L9Y1S8</t>
  </si>
  <si>
    <t>L9Y1S9</t>
  </si>
  <si>
    <t>L9Y1V2</t>
  </si>
  <si>
    <t>L9Y1X1</t>
  </si>
  <si>
    <t>L9Y1X2</t>
  </si>
  <si>
    <t>L9Y1X3</t>
  </si>
  <si>
    <t>L9Y1X4</t>
  </si>
  <si>
    <t>L9Y1X5</t>
  </si>
  <si>
    <t>L9Y1X6</t>
  </si>
  <si>
    <t>L9Y1X7</t>
  </si>
  <si>
    <t>L9Y1X8</t>
  </si>
  <si>
    <t>L9Y1X9</t>
  </si>
  <si>
    <t>L9Y1Y1</t>
  </si>
  <si>
    <t>L9Y1Y2</t>
  </si>
  <si>
    <t>L9Y1Y3</t>
  </si>
  <si>
    <t>L9Y1Y4</t>
  </si>
  <si>
    <t>L9Y1Y5</t>
  </si>
  <si>
    <t>L9Y1Y6</t>
  </si>
  <si>
    <t>L9Y1Y7</t>
  </si>
  <si>
    <t>L9Y1Y8</t>
  </si>
  <si>
    <t>L9Y1Y9</t>
  </si>
  <si>
    <t>L9Y1Z1</t>
  </si>
  <si>
    <t>L9Y1Z2</t>
  </si>
  <si>
    <t>L9Y1Z3</t>
  </si>
  <si>
    <t>L9Y1Z4</t>
  </si>
  <si>
    <t>L9Y1Z5</t>
  </si>
  <si>
    <t>L9Y1Z6</t>
  </si>
  <si>
    <t>L9Y1Z7</t>
  </si>
  <si>
    <t>L9Y1Z8</t>
  </si>
  <si>
    <t>L9Y1Z9</t>
  </si>
  <si>
    <t>L9Y2A1</t>
  </si>
  <si>
    <t>L9Y2A8</t>
  </si>
  <si>
    <t>L9Y2A9</t>
  </si>
  <si>
    <t>L9Y2B1</t>
  </si>
  <si>
    <t>L9Y2B2</t>
  </si>
  <si>
    <t>L9Y2B3</t>
  </si>
  <si>
    <t>L9Y2B4</t>
  </si>
  <si>
    <t>L9Y2B5</t>
  </si>
  <si>
    <t>L9Y2B9</t>
  </si>
  <si>
    <t>L9Y2C1</t>
  </si>
  <si>
    <t>L9Y2C2</t>
  </si>
  <si>
    <t>L9Y2C5</t>
  </si>
  <si>
    <t>L9Y2C6</t>
  </si>
  <si>
    <t>L9Y2C7</t>
  </si>
  <si>
    <t>L9Y2C8</t>
  </si>
  <si>
    <t>L9Y2C9</t>
  </si>
  <si>
    <t>L9Y2E2</t>
  </si>
  <si>
    <t>L9Y2G2</t>
  </si>
  <si>
    <t>L9Y2G3</t>
  </si>
  <si>
    <t>L9Y2G4</t>
  </si>
  <si>
    <t>L9Y2G5</t>
  </si>
  <si>
    <t>L9Y2G8</t>
  </si>
  <si>
    <t>L9Y2G9</t>
  </si>
  <si>
    <t>L9Y2H1</t>
  </si>
  <si>
    <t>L9Y2H2</t>
  </si>
  <si>
    <t>L9Y2H3</t>
  </si>
  <si>
    <t>L9Y2H7</t>
  </si>
  <si>
    <t>L9Y2H8</t>
  </si>
  <si>
    <t>L9Y2H9</t>
  </si>
  <si>
    <t>L9Y2J1</t>
  </si>
  <si>
    <t>L9Y2J2</t>
  </si>
  <si>
    <t>L9Y2J3</t>
  </si>
  <si>
    <t>L9Y2J4</t>
  </si>
  <si>
    <t>L9Y2J5</t>
  </si>
  <si>
    <t>L9Y2J6</t>
  </si>
  <si>
    <t>L9Y2J7</t>
  </si>
  <si>
    <t>L9Y2J8</t>
  </si>
  <si>
    <t>L9Y2J9</t>
  </si>
  <si>
    <t>L9Y2K8</t>
  </si>
  <si>
    <t>L9Y2K9</t>
  </si>
  <si>
    <t>L9Y2L1</t>
  </si>
  <si>
    <t>L9Y2L2</t>
  </si>
  <si>
    <t>L9Y2M3</t>
  </si>
  <si>
    <t>L9Y2M5</t>
  </si>
  <si>
    <t>L9Y2M6</t>
  </si>
  <si>
    <t>L9Y2M7</t>
  </si>
  <si>
    <t>L9Y2M8</t>
  </si>
  <si>
    <t>L9Y2N5</t>
  </si>
  <si>
    <t>L9Y2N9</t>
  </si>
  <si>
    <t>L9Y2P2</t>
  </si>
  <si>
    <t>L9Y2P4</t>
  </si>
  <si>
    <t>L9Y2P5</t>
  </si>
  <si>
    <t>L9Y2P6</t>
  </si>
  <si>
    <t>L9Y2P8</t>
  </si>
  <si>
    <t>L9Y2P9</t>
  </si>
  <si>
    <t>L9Y2R1</t>
  </si>
  <si>
    <t>L9Y2R2</t>
  </si>
  <si>
    <t>L9Y2R3</t>
  </si>
  <si>
    <t>L9Y2R4</t>
  </si>
  <si>
    <t>L9Y2R5</t>
  </si>
  <si>
    <t>L9Y2R6</t>
  </si>
  <si>
    <t>L9Y2R7</t>
  </si>
  <si>
    <t>L9Y2R8</t>
  </si>
  <si>
    <t>L9Y2R9</t>
  </si>
  <si>
    <t>L9Y2S3</t>
  </si>
  <si>
    <t>L9Y2S5</t>
  </si>
  <si>
    <t>L9Y2S6</t>
  </si>
  <si>
    <t>L9Y2S7</t>
  </si>
  <si>
    <t>L9Y2S8</t>
  </si>
  <si>
    <t>L9Y2S9</t>
  </si>
  <si>
    <t>L9Y2T1</t>
  </si>
  <si>
    <t>L9Y2T2</t>
  </si>
  <si>
    <t>L9Y2T3</t>
  </si>
  <si>
    <t>L9Y2T4</t>
  </si>
  <si>
    <t>L9Y2T5</t>
  </si>
  <si>
    <t>L9Y2T6</t>
  </si>
  <si>
    <t>L9Y2T7</t>
  </si>
  <si>
    <t>L9Y2T8</t>
  </si>
  <si>
    <t>L9Y2T9</t>
  </si>
  <si>
    <t>L9Y2V1</t>
  </si>
  <si>
    <t>L9Y2V2</t>
  </si>
  <si>
    <t>L9Y2V3</t>
  </si>
  <si>
    <t>L9Y2V4</t>
  </si>
  <si>
    <t>L9Y2V5</t>
  </si>
  <si>
    <t>L9Y2V6</t>
  </si>
  <si>
    <t>L9Y2V7</t>
  </si>
  <si>
    <t>L9Y2V8</t>
  </si>
  <si>
    <t>L9Y2V9</t>
  </si>
  <si>
    <t>L9Y2W1</t>
  </si>
  <si>
    <t>L9Y2W2</t>
  </si>
  <si>
    <t>L9Y2W3</t>
  </si>
  <si>
    <t>L9Y2W4</t>
  </si>
  <si>
    <t>L9Y2W5</t>
  </si>
  <si>
    <t>L9Y2W6</t>
  </si>
  <si>
    <t>L9Y2W7</t>
  </si>
  <si>
    <t>L9Y2W8</t>
  </si>
  <si>
    <t>L9Y2W9</t>
  </si>
  <si>
    <t>L9Y2X1</t>
  </si>
  <si>
    <t>L9Y2X2</t>
  </si>
  <si>
    <t>L9Y2X3</t>
  </si>
  <si>
    <t>L9Y2X6</t>
  </si>
  <si>
    <t>L9Y2X7</t>
  </si>
  <si>
    <t>L9Y2X8</t>
  </si>
  <si>
    <t>L9Y2X9</t>
  </si>
  <si>
    <t>L9Y2Y1</t>
  </si>
  <si>
    <t>L9Y2Y2</t>
  </si>
  <si>
    <t>L9Y2Y3</t>
  </si>
  <si>
    <t>L9Y2Y4</t>
  </si>
  <si>
    <t>L9Y2Y5</t>
  </si>
  <si>
    <t>L9Y2Y6</t>
  </si>
  <si>
    <t>L9Y2Y7</t>
  </si>
  <si>
    <t>L9Y2Y8</t>
  </si>
  <si>
    <t>L9Y2Y9</t>
  </si>
  <si>
    <t>L9Y2Z1</t>
  </si>
  <si>
    <t>L9Y2Z2</t>
  </si>
  <si>
    <t>L9Y2Z3</t>
  </si>
  <si>
    <t>L9Y2Z4</t>
  </si>
  <si>
    <t>L9Y2Z5</t>
  </si>
  <si>
    <t>L9Y2Z6</t>
  </si>
  <si>
    <t>L9Y2Z7</t>
  </si>
  <si>
    <t>L9Y2Z8</t>
  </si>
  <si>
    <t>L9Y2Z9</t>
  </si>
  <si>
    <t>L9Y3A1</t>
  </si>
  <si>
    <t>L9Y3A2</t>
  </si>
  <si>
    <t>L9Y3A3</t>
  </si>
  <si>
    <t>L9Y3A4</t>
  </si>
  <si>
    <t>L9Y3A5</t>
  </si>
  <si>
    <t>L9Y3A6</t>
  </si>
  <si>
    <t>L9Y3A7</t>
  </si>
  <si>
    <t>L9Y3A8</t>
  </si>
  <si>
    <t>L9Y3A9</t>
  </si>
  <si>
    <t>L9Y3B1</t>
  </si>
  <si>
    <t>L9Y3B2</t>
  </si>
  <si>
    <t>L9Y3B3</t>
  </si>
  <si>
    <t>L9Y3B4</t>
  </si>
  <si>
    <t>L9Y3B5</t>
  </si>
  <si>
    <t>L9Y3B8</t>
  </si>
  <si>
    <t>L9Y3B9</t>
  </si>
  <si>
    <t>L9Y3C1</t>
  </si>
  <si>
    <t>L9Y3C2</t>
  </si>
  <si>
    <t>L9Y3C3</t>
  </si>
  <si>
    <t>L9Y3C4</t>
  </si>
  <si>
    <t>L9Y3C5</t>
  </si>
  <si>
    <t>L9Y3C6</t>
  </si>
  <si>
    <t>L9Y3C7</t>
  </si>
  <si>
    <t>L9Y3C8</t>
  </si>
  <si>
    <t>L9Y3C9</t>
  </si>
  <si>
    <t>L9Y3E1</t>
  </si>
  <si>
    <t>L9Y3E2</t>
  </si>
  <si>
    <t>L9Y3E3</t>
  </si>
  <si>
    <t>L9Y3E4</t>
  </si>
  <si>
    <t>L9Y3E5</t>
  </si>
  <si>
    <t>L9Y3E6</t>
  </si>
  <si>
    <t>L9Y3E7</t>
  </si>
  <si>
    <t>L9Y3E8</t>
  </si>
  <si>
    <t>L9Y3E9</t>
  </si>
  <si>
    <t>L9Y3G1</t>
  </si>
  <si>
    <t>L9Y3G2</t>
  </si>
  <si>
    <t>L9Y3G3</t>
  </si>
  <si>
    <t>L9Y3G4</t>
  </si>
  <si>
    <t>L9Y3G5</t>
  </si>
  <si>
    <t>L9Y3G6</t>
  </si>
  <si>
    <t>L9Y3G7</t>
  </si>
  <si>
    <t>L9Y3G8</t>
  </si>
  <si>
    <t>L9Y3G9</t>
  </si>
  <si>
    <t>L9Y3H1</t>
  </si>
  <si>
    <t>L9Y3H2</t>
  </si>
  <si>
    <t>L9Y3H3</t>
  </si>
  <si>
    <t>L9Y3H4</t>
  </si>
  <si>
    <t>L9Y3H5</t>
  </si>
  <si>
    <t>L9Y3H6</t>
  </si>
  <si>
    <t>L9Y3H7</t>
  </si>
  <si>
    <t>L9Y3H8</t>
  </si>
  <si>
    <t>L9Y3H9</t>
  </si>
  <si>
    <t>L9Y3J1</t>
  </si>
  <si>
    <t>L9Y3J2</t>
  </si>
  <si>
    <t>L9Y3J3</t>
  </si>
  <si>
    <t>L9Y3J4</t>
  </si>
  <si>
    <t>L9Y3J5</t>
  </si>
  <si>
    <t>L9Y3J6</t>
  </si>
  <si>
    <t>L9Y3J7</t>
  </si>
  <si>
    <t>L9Y3J8</t>
  </si>
  <si>
    <t>L9Y3K8</t>
  </si>
  <si>
    <t>L9Y3K9</t>
  </si>
  <si>
    <t>L9Y3L3</t>
  </si>
  <si>
    <t>L9Y3Y6</t>
  </si>
  <si>
    <t>L9Y3Y9</t>
  </si>
  <si>
    <t>L9Y3Z8</t>
  </si>
  <si>
    <t>L9Y4A1</t>
  </si>
  <si>
    <t>L9Y4A2</t>
  </si>
  <si>
    <t>L9Y4A3</t>
  </si>
  <si>
    <t>L9Y4A5</t>
  </si>
  <si>
    <t>L9Y4A6</t>
  </si>
  <si>
    <t>L9Y4A7</t>
  </si>
  <si>
    <t>L9Y4A9</t>
  </si>
  <si>
    <t>L9Y4B1</t>
  </si>
  <si>
    <t>L9Y4B4</t>
  </si>
  <si>
    <t>L9Y4B7</t>
  </si>
  <si>
    <t>L9Y4B8</t>
  </si>
  <si>
    <t>L9Y4C1</t>
  </si>
  <si>
    <t>L9Y4C2</t>
  </si>
  <si>
    <t>L9Y4C7</t>
  </si>
  <si>
    <t>L9Y4E3</t>
  </si>
  <si>
    <t>L9Y4E6</t>
  </si>
  <si>
    <t>L9Y4E7</t>
  </si>
  <si>
    <t>L9Y4G1</t>
  </si>
  <si>
    <t>L9Y4G2</t>
  </si>
  <si>
    <t>L9Y4G3</t>
  </si>
  <si>
    <t>L9Y4G4</t>
  </si>
  <si>
    <t>L9Y4G5</t>
  </si>
  <si>
    <t>L9Y4G8</t>
  </si>
  <si>
    <t>L9Y4G9</t>
  </si>
  <si>
    <t>L9Y4H1</t>
  </si>
  <si>
    <t>L9Y4H2</t>
  </si>
  <si>
    <t>L9Y4H6</t>
  </si>
  <si>
    <t>L9Y4H7</t>
  </si>
  <si>
    <t>L9Y4J9</t>
  </si>
  <si>
    <t>L9Y4K1</t>
  </si>
  <si>
    <t>L9Y4K2</t>
  </si>
  <si>
    <t>L9Y4K3</t>
  </si>
  <si>
    <t>L9Y4K6</t>
  </si>
  <si>
    <t>L9Y4L1</t>
  </si>
  <si>
    <t>L9Y4L3</t>
  </si>
  <si>
    <t>L9Y4L9</t>
  </si>
  <si>
    <t>L9Y4M3</t>
  </si>
  <si>
    <t>L9Y4M7</t>
  </si>
  <si>
    <t>L9Y4M9</t>
  </si>
  <si>
    <t>L9Y4N1</t>
  </si>
  <si>
    <t>L9Y4N7</t>
  </si>
  <si>
    <t>L9Y4P1</t>
  </si>
  <si>
    <t>L9Y4P9</t>
  </si>
  <si>
    <t>L9Y4R2</t>
  </si>
  <si>
    <t>L9Y4R4</t>
  </si>
  <si>
    <t>L9Y4R8</t>
  </si>
  <si>
    <t>L9Y4R9</t>
  </si>
  <si>
    <t>L9Y4S1</t>
  </si>
  <si>
    <t>L9Y4S2</t>
  </si>
  <si>
    <t>L9Y4S6</t>
  </si>
  <si>
    <t>L9Y4S8</t>
  </si>
  <si>
    <t>L9Y4T2</t>
  </si>
  <si>
    <t>L9Y4T6</t>
  </si>
  <si>
    <t>L9Y4V1</t>
  </si>
  <si>
    <t>L9Y4V4</t>
  </si>
  <si>
    <t>L9Y4V5</t>
  </si>
  <si>
    <t>L9Y4V6</t>
  </si>
  <si>
    <t>L9Y4W6</t>
  </si>
  <si>
    <t>L9Y4X4</t>
  </si>
  <si>
    <t>L9Y4X6</t>
  </si>
  <si>
    <t>L9Y4Y4</t>
  </si>
  <si>
    <t>L9Y4Y5</t>
  </si>
  <si>
    <t>L9Y4Y7</t>
  </si>
  <si>
    <t>L9Y5A5</t>
  </si>
  <si>
    <t>L9Y5A9</t>
  </si>
  <si>
    <t>L9Y5B1</t>
  </si>
  <si>
    <t>L9Y5B2</t>
  </si>
  <si>
    <t>L9Y5B5</t>
  </si>
  <si>
    <t>L9Y5B8</t>
  </si>
  <si>
    <t>L9Y5B9</t>
  </si>
  <si>
    <t>L9Y5G1</t>
  </si>
  <si>
    <t>L9Y5G3</t>
  </si>
  <si>
    <t>L9Y5G7</t>
  </si>
  <si>
    <t>L9Y5G9</t>
  </si>
  <si>
    <t>L9Y5H1</t>
  </si>
  <si>
    <t>L9Y5H2</t>
  </si>
  <si>
    <t>L9Y5H3</t>
  </si>
  <si>
    <t>L9Y5H4</t>
  </si>
  <si>
    <t>L9Y5H5</t>
  </si>
  <si>
    <t>L9Y5H7</t>
  </si>
  <si>
    <t>L9Y5J8</t>
  </si>
  <si>
    <t>L9Y5J9</t>
  </si>
  <si>
    <t>L9Y5K2</t>
  </si>
  <si>
    <t>L9Y5K6</t>
  </si>
  <si>
    <t>L9Y5K7</t>
  </si>
  <si>
    <t>L9Y5K8</t>
  </si>
  <si>
    <t>L9Y5K9</t>
  </si>
  <si>
    <t>L9Y5L1</t>
  </si>
  <si>
    <t>L9Y5L2</t>
  </si>
  <si>
    <t>L9Z0A7</t>
  </si>
  <si>
    <t>L9Z0A8</t>
  </si>
  <si>
    <t>L9Z0A9</t>
  </si>
  <si>
    <t>L9Z1B6</t>
  </si>
  <si>
    <t>L9Z1B7</t>
  </si>
  <si>
    <t>L9Z1E1</t>
  </si>
  <si>
    <t>L9Z1E2</t>
  </si>
  <si>
    <t>L9Z1E3</t>
  </si>
  <si>
    <t>L9Z1E4</t>
  </si>
  <si>
    <t>L9Z1E5</t>
  </si>
  <si>
    <t>L9Z1E9</t>
  </si>
  <si>
    <t>L9Z1G3</t>
  </si>
  <si>
    <t>L9Z1J1</t>
  </si>
  <si>
    <t>L9Z1J3</t>
  </si>
  <si>
    <t>L9Z1J4</t>
  </si>
  <si>
    <t>L9Z1J6</t>
  </si>
  <si>
    <t>L9Z1J7</t>
  </si>
  <si>
    <t>L9Z1J8</t>
  </si>
  <si>
    <t>L9Z1J9</t>
  </si>
  <si>
    <t>L9Z1K1</t>
  </si>
  <si>
    <t>L9Z1L6</t>
  </si>
  <si>
    <t>L9Z1L7</t>
  </si>
  <si>
    <t>L9Z1L8</t>
  </si>
  <si>
    <t>L9Z1L9</t>
  </si>
  <si>
    <t>L9Z1M1</t>
  </si>
  <si>
    <t>L9Z1M4</t>
  </si>
  <si>
    <t>L9Z1N4</t>
  </si>
  <si>
    <t>L9Z1N5</t>
  </si>
  <si>
    <t>L9Z1N6</t>
  </si>
  <si>
    <t>L9Z1N8</t>
  </si>
  <si>
    <t>L9Z1P7</t>
  </si>
  <si>
    <t>L9Z1P8</t>
  </si>
  <si>
    <t>L9Z1R8</t>
  </si>
  <si>
    <t>L9Z1X8</t>
  </si>
  <si>
    <t>L9Z1Y4</t>
  </si>
  <si>
    <t>L9Z1Z5</t>
  </si>
  <si>
    <t>L9Z2C7</t>
  </si>
  <si>
    <t>L9Z2C9</t>
  </si>
  <si>
    <t>L9Z2E1</t>
  </si>
  <si>
    <t>L9Z2E2</t>
  </si>
  <si>
    <t>L9Z2E3</t>
  </si>
  <si>
    <t>L9Z2E5</t>
  </si>
  <si>
    <t>L9Z2E6</t>
  </si>
  <si>
    <t>L9Z2E7</t>
  </si>
  <si>
    <t>L9Z2E8</t>
  </si>
  <si>
    <t>L9Z2E9</t>
  </si>
  <si>
    <t>L9Z2G1</t>
  </si>
  <si>
    <t>L9Z2G2</t>
  </si>
  <si>
    <t>L9Z2G3</t>
  </si>
  <si>
    <t>L9Z2G4</t>
  </si>
  <si>
    <t>L9Z2G7</t>
  </si>
  <si>
    <t>L9Z2G8</t>
  </si>
  <si>
    <t>L9Z2G9</t>
  </si>
  <si>
    <t>L9Z2H1</t>
  </si>
  <si>
    <t>L9Z2H2</t>
  </si>
  <si>
    <t>L9Z2H3</t>
  </si>
  <si>
    <t>L9Z2H4</t>
  </si>
  <si>
    <t>L9Z2H5</t>
  </si>
  <si>
    <t>L9Z2H6</t>
  </si>
  <si>
    <t>L9Z2H7</t>
  </si>
  <si>
    <t>L9Z2H8</t>
  </si>
  <si>
    <t>L9Z2H9</t>
  </si>
  <si>
    <t>L9Z2J1</t>
  </si>
  <si>
    <t>L9Z2J2</t>
  </si>
  <si>
    <t>L9Z2J3</t>
  </si>
  <si>
    <t>L9Z2J4</t>
  </si>
  <si>
    <t>L9Z2J5</t>
  </si>
  <si>
    <t>L9Z2J6</t>
  </si>
  <si>
    <t>L9Z2J7</t>
  </si>
  <si>
    <t>L9Z2J8</t>
  </si>
  <si>
    <t>L9Z2J9</t>
  </si>
  <si>
    <t>L9Z2K2</t>
  </si>
  <si>
    <t>L9Z2V9</t>
  </si>
  <si>
    <t>L9Z2W1</t>
  </si>
  <si>
    <t>L9Z2W2</t>
  </si>
  <si>
    <t>L9Z2W6</t>
  </si>
  <si>
    <t>L9Z2W7</t>
  </si>
  <si>
    <t>L9Z2Y7</t>
  </si>
  <si>
    <t>M1B5C3</t>
  </si>
  <si>
    <t>M1B5C6</t>
  </si>
  <si>
    <t>M1B5C8</t>
  </si>
  <si>
    <t>M1B5C9</t>
  </si>
  <si>
    <t>M1B5E1</t>
  </si>
  <si>
    <t>M1B5E2</t>
  </si>
  <si>
    <t>M1B5E3</t>
  </si>
  <si>
    <t>M1B5E4</t>
  </si>
  <si>
    <t>M1B5E5</t>
  </si>
  <si>
    <t>M1B5E6</t>
  </si>
  <si>
    <t>M1B5E7</t>
  </si>
  <si>
    <t>M1B5E8</t>
  </si>
  <si>
    <t>M1B5E9</t>
  </si>
  <si>
    <t>M1B5G1</t>
  </si>
  <si>
    <t>M1B5G2</t>
  </si>
  <si>
    <t>M1B5G3</t>
  </si>
  <si>
    <t>M1B5G4</t>
  </si>
  <si>
    <t>M1B5G6</t>
  </si>
  <si>
    <t>M1B5G8</t>
  </si>
  <si>
    <t>M1B5G9</t>
  </si>
  <si>
    <t>M1B5J8</t>
  </si>
  <si>
    <t>M1B5L9</t>
  </si>
  <si>
    <t>M1B5M1</t>
  </si>
  <si>
    <t>M1C0A1</t>
  </si>
  <si>
    <t>M1C0A2</t>
  </si>
  <si>
    <t>M1C1B1</t>
  </si>
  <si>
    <t>M1C1B2</t>
  </si>
  <si>
    <t>M1C1B3</t>
  </si>
  <si>
    <t>M1C1B4</t>
  </si>
  <si>
    <t>M1C1B7</t>
  </si>
  <si>
    <t>M1C1E6</t>
  </si>
  <si>
    <t>M1C1E7</t>
  </si>
  <si>
    <t>M1C1K3</t>
  </si>
  <si>
    <t>M1C1K4</t>
  </si>
  <si>
    <t>M1C1K5</t>
  </si>
  <si>
    <t>M1C1K7</t>
  </si>
  <si>
    <t>M1C1L1</t>
  </si>
  <si>
    <t>M1C1L2</t>
  </si>
  <si>
    <t>M1C1L5</t>
  </si>
  <si>
    <t>M1C1N8</t>
  </si>
  <si>
    <t>M1C1N9</t>
  </si>
  <si>
    <t>M1C1P3</t>
  </si>
  <si>
    <t>M1C1P4</t>
  </si>
  <si>
    <t>M1C1R5</t>
  </si>
  <si>
    <t>M1C1S5</t>
  </si>
  <si>
    <t>M1C1S6</t>
  </si>
  <si>
    <t>M1C1V5</t>
  </si>
  <si>
    <t>M1C1V6</t>
  </si>
  <si>
    <t>M1C1V8</t>
  </si>
  <si>
    <t>M1C1W6</t>
  </si>
  <si>
    <t>M1C1W8</t>
  </si>
  <si>
    <t>M1C1W9</t>
  </si>
  <si>
    <t>M1C1Z1</t>
  </si>
  <si>
    <t>M1C2A6</t>
  </si>
  <si>
    <t>M1C3A1</t>
  </si>
  <si>
    <t>M1C3J4</t>
  </si>
  <si>
    <t>M1C4Z3</t>
  </si>
  <si>
    <t>M1C4Z8</t>
  </si>
  <si>
    <t>M1E0B2</t>
  </si>
  <si>
    <t>M1E1X4</t>
  </si>
  <si>
    <t>M1E2N7</t>
  </si>
  <si>
    <t>M1E2N8</t>
  </si>
  <si>
    <t>M1E2N9</t>
  </si>
  <si>
    <t>M1E2P1</t>
  </si>
  <si>
    <t>M1E2P2</t>
  </si>
  <si>
    <t>M1E2P3</t>
  </si>
  <si>
    <t>M1E2P4</t>
  </si>
  <si>
    <t>M1E2P5</t>
  </si>
  <si>
    <t>M1E2P6</t>
  </si>
  <si>
    <t>M1E2P7</t>
  </si>
  <si>
    <t>M1E2R2</t>
  </si>
  <si>
    <t>M1E2R3</t>
  </si>
  <si>
    <t>M1E2R4</t>
  </si>
  <si>
    <t>M1E2S5</t>
  </si>
  <si>
    <t>M1E2S6</t>
  </si>
  <si>
    <t>M1E2S7</t>
  </si>
  <si>
    <t>M1E2S9</t>
  </si>
  <si>
    <t>M1E3G1</t>
  </si>
  <si>
    <t>M1E3G2</t>
  </si>
  <si>
    <t>M1E3G4</t>
  </si>
  <si>
    <t>M1E3J1</t>
  </si>
  <si>
    <t>M1E3J2</t>
  </si>
  <si>
    <t>M1E3J6</t>
  </si>
  <si>
    <t>M1E3J7</t>
  </si>
  <si>
    <t>M1E3S3</t>
  </si>
  <si>
    <t>M1E3S4</t>
  </si>
  <si>
    <t>M1E3S5</t>
  </si>
  <si>
    <t>M1E3S6</t>
  </si>
  <si>
    <t>M1E3S7</t>
  </si>
  <si>
    <t>M1E3S8</t>
  </si>
  <si>
    <t>M1E3T1</t>
  </si>
  <si>
    <t>M1E3T3</t>
  </si>
  <si>
    <t>M1E3T4</t>
  </si>
  <si>
    <t>M1E3T5</t>
  </si>
  <si>
    <t>M1E3T6</t>
  </si>
  <si>
    <t>M1E3T7</t>
  </si>
  <si>
    <t>M1E3T8</t>
  </si>
  <si>
    <t>M1E3V6</t>
  </si>
  <si>
    <t>M1E3V8</t>
  </si>
  <si>
    <t>M1E4C2</t>
  </si>
  <si>
    <t>M1E4C3</t>
  </si>
  <si>
    <t>M1E4P8</t>
  </si>
  <si>
    <t>M1E4P9</t>
  </si>
  <si>
    <t>M1E4R1</t>
  </si>
  <si>
    <t>M1E4S8</t>
  </si>
  <si>
    <t>M1E4T1</t>
  </si>
  <si>
    <t>M1E4V4</t>
  </si>
  <si>
    <t>M1E4V5</t>
  </si>
  <si>
    <t>M1E4V6</t>
  </si>
  <si>
    <t>M1E4X2</t>
  </si>
  <si>
    <t>M1E4X9</t>
  </si>
  <si>
    <t>M1E4Z1</t>
  </si>
  <si>
    <t>M1E4Z2</t>
  </si>
  <si>
    <t>M1E4Z4</t>
  </si>
  <si>
    <t>M1E5E6</t>
  </si>
  <si>
    <t>M1E5G6</t>
  </si>
  <si>
    <t>M1E5H2</t>
  </si>
  <si>
    <t>M1E5K3</t>
  </si>
  <si>
    <t>M1G1R8</t>
  </si>
  <si>
    <t>M1X1G6</t>
  </si>
  <si>
    <t>M1X1G7</t>
  </si>
  <si>
    <t>M1X1G8</t>
  </si>
  <si>
    <t>M1X1G9</t>
  </si>
  <si>
    <t>M1X1H2</t>
  </si>
  <si>
    <t>M1X1K9</t>
  </si>
  <si>
    <t>M1X1L1</t>
  </si>
  <si>
    <t>M1X1L2</t>
  </si>
  <si>
    <t>M2H1A1</t>
  </si>
  <si>
    <t>M2H1A2</t>
  </si>
  <si>
    <t>M2H1A4</t>
  </si>
  <si>
    <t>M2H1A6</t>
  </si>
  <si>
    <t>M2H1A7</t>
  </si>
  <si>
    <t>M2H1A8</t>
  </si>
  <si>
    <t>M2H1B2</t>
  </si>
  <si>
    <t>M2H1B3</t>
  </si>
  <si>
    <t>M2H1B7</t>
  </si>
  <si>
    <t>M2H1B9</t>
  </si>
  <si>
    <t>M2H1C1</t>
  </si>
  <si>
    <t>M2H1C2</t>
  </si>
  <si>
    <t>M2H1C4</t>
  </si>
  <si>
    <t>M2H1C5</t>
  </si>
  <si>
    <t>M2H1C6</t>
  </si>
  <si>
    <t>M2H1C7</t>
  </si>
  <si>
    <t>M2H1C8</t>
  </si>
  <si>
    <t>M2H1E3</t>
  </si>
  <si>
    <t>M2H1E4</t>
  </si>
  <si>
    <t>M2H1E7</t>
  </si>
  <si>
    <t>M2H1E8</t>
  </si>
  <si>
    <t>M2H1G4</t>
  </si>
  <si>
    <t>M2H2H3</t>
  </si>
  <si>
    <t>M2H3L1</t>
  </si>
  <si>
    <t>M2H3L2</t>
  </si>
  <si>
    <t>M2H3L3</t>
  </si>
  <si>
    <t>M2H3L4</t>
  </si>
  <si>
    <t>M2H3L5</t>
  </si>
  <si>
    <t>M2H3L6</t>
  </si>
  <si>
    <t>M2H3L7</t>
  </si>
  <si>
    <t>M2H3L8</t>
  </si>
  <si>
    <t>M2H3L9</t>
  </si>
  <si>
    <t>M2H3M1</t>
  </si>
  <si>
    <t>M2H3M2</t>
  </si>
  <si>
    <t>M2H3M3</t>
  </si>
  <si>
    <t>M2H3M4</t>
  </si>
  <si>
    <t>M2H3M9</t>
  </si>
  <si>
    <t>M2H3N8</t>
  </si>
  <si>
    <t>M2H3P1</t>
  </si>
  <si>
    <t>M2J0A6</t>
  </si>
  <si>
    <t>M2J0B1</t>
  </si>
  <si>
    <t>M2J1A1</t>
  </si>
  <si>
    <t>M2J1A2</t>
  </si>
  <si>
    <t>M2J1A3</t>
  </si>
  <si>
    <t>M2J1A7</t>
  </si>
  <si>
    <t>M2J1A8</t>
  </si>
  <si>
    <t>M2J1A9</t>
  </si>
  <si>
    <t>M2J1B3</t>
  </si>
  <si>
    <t>M2J1E2</t>
  </si>
  <si>
    <t>M2J1G6</t>
  </si>
  <si>
    <t>M2J1G7</t>
  </si>
  <si>
    <t>M2J1G9</t>
  </si>
  <si>
    <t>M2J1H8</t>
  </si>
  <si>
    <t>M2J1J3</t>
  </si>
  <si>
    <t>M2J1J4</t>
  </si>
  <si>
    <t>M2J1V1</t>
  </si>
  <si>
    <t>M2J1V2</t>
  </si>
  <si>
    <t>M2J1X3</t>
  </si>
  <si>
    <t>M2J1X4</t>
  </si>
  <si>
    <t>M2J1X5</t>
  </si>
  <si>
    <t>M2J1X6</t>
  </si>
  <si>
    <t>M2J1X7</t>
  </si>
  <si>
    <t>M2J1X8</t>
  </si>
  <si>
    <t>M2J1X9</t>
  </si>
  <si>
    <t>M2J1Y1</t>
  </si>
  <si>
    <t>M2J1Y2</t>
  </si>
  <si>
    <t>M2J1Z5</t>
  </si>
  <si>
    <t>M2J1Z8</t>
  </si>
  <si>
    <t>M2J1Z9</t>
  </si>
  <si>
    <t>M2J2A1</t>
  </si>
  <si>
    <t>M2J2A6</t>
  </si>
  <si>
    <t>M2J2E5</t>
  </si>
  <si>
    <t>M2J2E6</t>
  </si>
  <si>
    <t>M2J2N9</t>
  </si>
  <si>
    <t>M2J2P8</t>
  </si>
  <si>
    <t>M2J2P9</t>
  </si>
  <si>
    <t>M2J2R2</t>
  </si>
  <si>
    <t>M2J2R3</t>
  </si>
  <si>
    <t>M2J2R5</t>
  </si>
  <si>
    <t>M2J2R6</t>
  </si>
  <si>
    <t>M2J2R8</t>
  </si>
  <si>
    <t>M2J2R9</t>
  </si>
  <si>
    <t>M2J4R5</t>
  </si>
  <si>
    <t>M2J4R6</t>
  </si>
  <si>
    <t>M2J4R8</t>
  </si>
  <si>
    <t>M2J4R9</t>
  </si>
  <si>
    <t>M2J4S1</t>
  </si>
  <si>
    <t>M2J4S2</t>
  </si>
  <si>
    <t>M2J4S9</t>
  </si>
  <si>
    <t>M2J5A3</t>
  </si>
  <si>
    <t>M2J5C8</t>
  </si>
  <si>
    <t>M2J5E1</t>
  </si>
  <si>
    <t>M2J5H2</t>
  </si>
  <si>
    <t>M2K0A9</t>
  </si>
  <si>
    <t>M2K0B1</t>
  </si>
  <si>
    <t>M2K0B2</t>
  </si>
  <si>
    <t>M2K0B3</t>
  </si>
  <si>
    <t>M2K0B4</t>
  </si>
  <si>
    <t>M2K0B5</t>
  </si>
  <si>
    <t>M2K0B6</t>
  </si>
  <si>
    <t>M2K0B7</t>
  </si>
  <si>
    <t>M2K0C6</t>
  </si>
  <si>
    <t>M2K1A3</t>
  </si>
  <si>
    <t>M2K1A5</t>
  </si>
  <si>
    <t>M2K1A6</t>
  </si>
  <si>
    <t>M2K1C2</t>
  </si>
  <si>
    <t>M2K1C5</t>
  </si>
  <si>
    <t>M2K1E1</t>
  </si>
  <si>
    <t>M2K1E2</t>
  </si>
  <si>
    <t>M2K1H6</t>
  </si>
  <si>
    <t>M2K1H8</t>
  </si>
  <si>
    <t>M2K1H9</t>
  </si>
  <si>
    <t>M2K2E6</t>
  </si>
  <si>
    <t>M2K2E7</t>
  </si>
  <si>
    <t>M2K2E9</t>
  </si>
  <si>
    <t>M2K2G4</t>
  </si>
  <si>
    <t>M2K2G8</t>
  </si>
  <si>
    <t>M2K2G9</t>
  </si>
  <si>
    <t>M2K2H7</t>
  </si>
  <si>
    <t>M2K2H9</t>
  </si>
  <si>
    <t>M2K2J4</t>
  </si>
  <si>
    <t>M2K2J5</t>
  </si>
  <si>
    <t>M2K2K9</t>
  </si>
  <si>
    <t>M2K2R9</t>
  </si>
  <si>
    <t>M2K2X4</t>
  </si>
  <si>
    <t>M2K2X6</t>
  </si>
  <si>
    <t>M2K2X9</t>
  </si>
  <si>
    <t>M2K3B8</t>
  </si>
  <si>
    <t>M2K3B9</t>
  </si>
  <si>
    <t>M2K3C9</t>
  </si>
  <si>
    <t>M2K3E1</t>
  </si>
  <si>
    <t>M2L1A1</t>
  </si>
  <si>
    <t>M2L1A3</t>
  </si>
  <si>
    <t>M2L1A6</t>
  </si>
  <si>
    <t>M2L1A7</t>
  </si>
  <si>
    <t>M2L1C6</t>
  </si>
  <si>
    <t>M2L1C7</t>
  </si>
  <si>
    <t>M2L1E3</t>
  </si>
  <si>
    <t>M2L1E4</t>
  </si>
  <si>
    <t>M2L1E7</t>
  </si>
  <si>
    <t>M2L1G1</t>
  </si>
  <si>
    <t>M2L1G2</t>
  </si>
  <si>
    <t>M2L1L4</t>
  </si>
  <si>
    <t>M2L1L5</t>
  </si>
  <si>
    <t>M2L2L5</t>
  </si>
  <si>
    <t>M2L2L8</t>
  </si>
  <si>
    <t>M2L2M1</t>
  </si>
  <si>
    <t>M2L2M8</t>
  </si>
  <si>
    <t>M2L2N6</t>
  </si>
  <si>
    <t>M2L2N7</t>
  </si>
  <si>
    <t>M2L2P6</t>
  </si>
  <si>
    <t>M2L2R3</t>
  </si>
  <si>
    <t>M2L2T1</t>
  </si>
  <si>
    <t>M2L2T6</t>
  </si>
  <si>
    <t>M2L2T9</t>
  </si>
  <si>
    <t>M2L2Y8</t>
  </si>
  <si>
    <t>M2M2P4</t>
  </si>
  <si>
    <t>M2M2P6</t>
  </si>
  <si>
    <t>M2M2P7</t>
  </si>
  <si>
    <t>M2M2P8</t>
  </si>
  <si>
    <t>M2M2T4</t>
  </si>
  <si>
    <t>M2M2T5</t>
  </si>
  <si>
    <t>M2M2X3</t>
  </si>
  <si>
    <t>M2M2X4</t>
  </si>
  <si>
    <t>M2M2X5</t>
  </si>
  <si>
    <t>M2M2X6</t>
  </si>
  <si>
    <t>M2M2X7</t>
  </si>
  <si>
    <t>M2M2X8</t>
  </si>
  <si>
    <t>M2M2X9</t>
  </si>
  <si>
    <t>M2M2Y1</t>
  </si>
  <si>
    <t>M2M2Y2</t>
  </si>
  <si>
    <t>M2M2Y3</t>
  </si>
  <si>
    <t>M2M2Y5</t>
  </si>
  <si>
    <t>M2M2Y8</t>
  </si>
  <si>
    <t>M2M2Y9</t>
  </si>
  <si>
    <t>M2M2Z1</t>
  </si>
  <si>
    <t>M2M2Z2</t>
  </si>
  <si>
    <t>M2M2Z3</t>
  </si>
  <si>
    <t>M2M2Z4</t>
  </si>
  <si>
    <t>M2M2Z6</t>
  </si>
  <si>
    <t>M2M2Z7</t>
  </si>
  <si>
    <t>M2M2Z8</t>
  </si>
  <si>
    <t>M2M2Z9</t>
  </si>
  <si>
    <t>M2M3A1</t>
  </si>
  <si>
    <t>M2M3A2</t>
  </si>
  <si>
    <t>M2M3A3</t>
  </si>
  <si>
    <t>M2M3A6</t>
  </si>
  <si>
    <t>M2M3A7</t>
  </si>
  <si>
    <t>M2M3A8</t>
  </si>
  <si>
    <t>M2M3A9</t>
  </si>
  <si>
    <t>M2M3N4</t>
  </si>
  <si>
    <t>M2M3N7</t>
  </si>
  <si>
    <t>M2M3N8</t>
  </si>
  <si>
    <t>M2M3N9</t>
  </si>
  <si>
    <t>M2M3P3</t>
  </si>
  <si>
    <t>M2M3P4</t>
  </si>
  <si>
    <t>M2M3P5</t>
  </si>
  <si>
    <t>M2M3P6</t>
  </si>
  <si>
    <t>M2M3P9</t>
  </si>
  <si>
    <t>M2M3R1</t>
  </si>
  <si>
    <t>M2M3R2</t>
  </si>
  <si>
    <t>M2M3R3</t>
  </si>
  <si>
    <t>M2M3R4</t>
  </si>
  <si>
    <t>M2M3R5</t>
  </si>
  <si>
    <t>M2M3R6</t>
  </si>
  <si>
    <t>M2M3S6</t>
  </si>
  <si>
    <t>M2M3S7</t>
  </si>
  <si>
    <t>M2M3S8</t>
  </si>
  <si>
    <t>M2M3Y7</t>
  </si>
  <si>
    <t>M2M3Z4</t>
  </si>
  <si>
    <t>M2M3Z5</t>
  </si>
  <si>
    <t>M2M3Z7</t>
  </si>
  <si>
    <t>M2M3Z8</t>
  </si>
  <si>
    <t>M2M3Z9</t>
  </si>
  <si>
    <t>M2M4A1</t>
  </si>
  <si>
    <t>M2M4A2</t>
  </si>
  <si>
    <t>M2M4A3</t>
  </si>
  <si>
    <t>M2M4A6</t>
  </si>
  <si>
    <t>M2M4A7</t>
  </si>
  <si>
    <t>M2M4A8</t>
  </si>
  <si>
    <t>M2M4A9</t>
  </si>
  <si>
    <t>M2M4B2</t>
  </si>
  <si>
    <t>M2M4B3</t>
  </si>
  <si>
    <t>M2M4B4</t>
  </si>
  <si>
    <t>M2M4B5</t>
  </si>
  <si>
    <t>M2M4B6</t>
  </si>
  <si>
    <t>M2M4B7</t>
  </si>
  <si>
    <t>M2M4B8</t>
  </si>
  <si>
    <t>M2M4C3</t>
  </si>
  <si>
    <t>M2M4C5</t>
  </si>
  <si>
    <t>M2M4C6</t>
  </si>
  <si>
    <t>M2M4C7</t>
  </si>
  <si>
    <t>M2M4C8</t>
  </si>
  <si>
    <t>M2M4C9</t>
  </si>
  <si>
    <t>M2M4E1</t>
  </si>
  <si>
    <t>M2M4H4</t>
  </si>
  <si>
    <t>M2N1A1</t>
  </si>
  <si>
    <t>M2N1A3</t>
  </si>
  <si>
    <t>M2N1A9</t>
  </si>
  <si>
    <t>M2N1C3</t>
  </si>
  <si>
    <t>M2N1C4</t>
  </si>
  <si>
    <t>M2N1H7</t>
  </si>
  <si>
    <t>M2N1H8</t>
  </si>
  <si>
    <t>M2N1K1</t>
  </si>
  <si>
    <t>M2N1K2</t>
  </si>
  <si>
    <t>M2N1L6</t>
  </si>
  <si>
    <t>M2N1L7</t>
  </si>
  <si>
    <t>M2N1L8</t>
  </si>
  <si>
    <t>M2N1N6</t>
  </si>
  <si>
    <t>M2N2K1</t>
  </si>
  <si>
    <t>M2N2K2</t>
  </si>
  <si>
    <t>M2N2L7</t>
  </si>
  <si>
    <t>M2N2L8</t>
  </si>
  <si>
    <t>M2N2M3</t>
  </si>
  <si>
    <t>M2P0A2</t>
  </si>
  <si>
    <t>M2P0A3</t>
  </si>
  <si>
    <t>M2P0A4</t>
  </si>
  <si>
    <t>M2P1A1</t>
  </si>
  <si>
    <t>M2P1A2</t>
  </si>
  <si>
    <t>M2P1A3</t>
  </si>
  <si>
    <t>M2P1A4</t>
  </si>
  <si>
    <t>M2P1A5</t>
  </si>
  <si>
    <t>M2P1A6</t>
  </si>
  <si>
    <t>M2P1A7</t>
  </si>
  <si>
    <t>M2P1A8</t>
  </si>
  <si>
    <t>M2P1A9</t>
  </si>
  <si>
    <t>M2P1B1</t>
  </si>
  <si>
    <t>M2P1B2</t>
  </si>
  <si>
    <t>M2P1B3</t>
  </si>
  <si>
    <t>M2P1B4</t>
  </si>
  <si>
    <t>M2P1B5</t>
  </si>
  <si>
    <t>M2P1B6</t>
  </si>
  <si>
    <t>M2P1B7</t>
  </si>
  <si>
    <t>M2P1B8</t>
  </si>
  <si>
    <t>M2P1H3</t>
  </si>
  <si>
    <t>M2P1H4</t>
  </si>
  <si>
    <t>M2P1K3</t>
  </si>
  <si>
    <t>M2P1N6</t>
  </si>
  <si>
    <t>M2P1P1</t>
  </si>
  <si>
    <t>M2P1P2</t>
  </si>
  <si>
    <t>M2P1P3</t>
  </si>
  <si>
    <t>M2P1P4</t>
  </si>
  <si>
    <t>M2P1P5</t>
  </si>
  <si>
    <t>M2P1P6</t>
  </si>
  <si>
    <t>M2P1P7</t>
  </si>
  <si>
    <t>M2P1P9</t>
  </si>
  <si>
    <t>M2P1R4</t>
  </si>
  <si>
    <t>M2P1R6</t>
  </si>
  <si>
    <t>M2P1R7</t>
  </si>
  <si>
    <t>M2P1R8</t>
  </si>
  <si>
    <t>M2P1R9</t>
  </si>
  <si>
    <t>M2P1S1</t>
  </si>
  <si>
    <t>M2P1V6</t>
  </si>
  <si>
    <t>M2P1V7</t>
  </si>
  <si>
    <t>M2P1V8</t>
  </si>
  <si>
    <t>M2P1V9</t>
  </si>
  <si>
    <t>M2P2A6</t>
  </si>
  <si>
    <t>M2P2A8</t>
  </si>
  <si>
    <t>M2P2A9</t>
  </si>
  <si>
    <t>M2P2C1</t>
  </si>
  <si>
    <t>M2P2C2</t>
  </si>
  <si>
    <t>M2P2E1</t>
  </si>
  <si>
    <t>M2P2E3</t>
  </si>
  <si>
    <t>M2P2E5</t>
  </si>
  <si>
    <t>M2P2E7</t>
  </si>
  <si>
    <t>M2P2E9</t>
  </si>
  <si>
    <t>M2P2G1</t>
  </si>
  <si>
    <t>M2P2G3</t>
  </si>
  <si>
    <t>M2P2G4</t>
  </si>
  <si>
    <t>M2P2G6</t>
  </si>
  <si>
    <t>M2P2G9</t>
  </si>
  <si>
    <t>M2P2H1</t>
  </si>
  <si>
    <t>M2P2H2</t>
  </si>
  <si>
    <t>M2R0A1</t>
  </si>
  <si>
    <t>M2R1G2</t>
  </si>
  <si>
    <t>M2R1G3</t>
  </si>
  <si>
    <t>M2R1J3</t>
  </si>
  <si>
    <t>M2R1J4</t>
  </si>
  <si>
    <t>M2R1N8</t>
  </si>
  <si>
    <t>M2R1N9</t>
  </si>
  <si>
    <t>M2R1P1</t>
  </si>
  <si>
    <t>M2R1V4</t>
  </si>
  <si>
    <t>M2R1W6</t>
  </si>
  <si>
    <t>M2R1W8</t>
  </si>
  <si>
    <t>M2R1W9</t>
  </si>
  <si>
    <t>M2R1Y6</t>
  </si>
  <si>
    <t>M2R1Z1</t>
  </si>
  <si>
    <t>M2R1Z2</t>
  </si>
  <si>
    <t>M2R2A6</t>
  </si>
  <si>
    <t>M2R2A7</t>
  </si>
  <si>
    <t>M2R2A8</t>
  </si>
  <si>
    <t>M2R2A9</t>
  </si>
  <si>
    <t>M2R2C3</t>
  </si>
  <si>
    <t>M2R2C4</t>
  </si>
  <si>
    <t>M2R2T4</t>
  </si>
  <si>
    <t>M2R2Y9</t>
  </si>
  <si>
    <t>M2R2Z1</t>
  </si>
  <si>
    <t>M2R2Z2</t>
  </si>
  <si>
    <t>M2R2Z5</t>
  </si>
  <si>
    <t>M2R2Z6</t>
  </si>
  <si>
    <t>M2R2Z7</t>
  </si>
  <si>
    <t>M2R2Z8</t>
  </si>
  <si>
    <t>M2R2Z9</t>
  </si>
  <si>
    <t>M2R3A1</t>
  </si>
  <si>
    <t>M2R3A3</t>
  </si>
  <si>
    <t>M2R3A4</t>
  </si>
  <si>
    <t>M2R3A5</t>
  </si>
  <si>
    <t>M2R3A6</t>
  </si>
  <si>
    <t>M2R3A7</t>
  </si>
  <si>
    <t>M2R3A8</t>
  </si>
  <si>
    <t>M2R3A9</t>
  </si>
  <si>
    <t>M2R3B3</t>
  </si>
  <si>
    <t>M2R3B4</t>
  </si>
  <si>
    <t>M2R3B5</t>
  </si>
  <si>
    <t>M2R3B9</t>
  </si>
  <si>
    <t>M2R3C1</t>
  </si>
  <si>
    <t>M2R3C2</t>
  </si>
  <si>
    <t>M2R3C3</t>
  </si>
  <si>
    <t>M2R3C4</t>
  </si>
  <si>
    <t>M2R3C5</t>
  </si>
  <si>
    <t>M2R3C6</t>
  </si>
  <si>
    <t>M2R3C7</t>
  </si>
  <si>
    <t>M2R3C9</t>
  </si>
  <si>
    <t>M2R3E1</t>
  </si>
  <si>
    <t>M2R3E4</t>
  </si>
  <si>
    <t>M2R3E5</t>
  </si>
  <si>
    <t>M2R3E6</t>
  </si>
  <si>
    <t>M2R3E7</t>
  </si>
  <si>
    <t>M2R3E8</t>
  </si>
  <si>
    <t>M2R3G2</t>
  </si>
  <si>
    <t>M2R3G3</t>
  </si>
  <si>
    <t>M2R3G4</t>
  </si>
  <si>
    <t>M2R3G8</t>
  </si>
  <si>
    <t>M2R3G9</t>
  </si>
  <si>
    <t>M2R3H1</t>
  </si>
  <si>
    <t>M2R3H2</t>
  </si>
  <si>
    <t>M2R3H3</t>
  </si>
  <si>
    <t>M2R3H4</t>
  </si>
  <si>
    <t>M2R3H5</t>
  </si>
  <si>
    <t>M2R3H6</t>
  </si>
  <si>
    <t>M2R3H7</t>
  </si>
  <si>
    <t>M2R3L5</t>
  </si>
  <si>
    <t>M2R3L6</t>
  </si>
  <si>
    <t>M2R3L7</t>
  </si>
  <si>
    <t>M2R3L8</t>
  </si>
  <si>
    <t>M2R3L9</t>
  </si>
  <si>
    <t>M2R3M1</t>
  </si>
  <si>
    <t>M2R3M2</t>
  </si>
  <si>
    <t>M2R3M3</t>
  </si>
  <si>
    <t>M2R3M4</t>
  </si>
  <si>
    <t>M2R3M5</t>
  </si>
  <si>
    <t>M2R3M6</t>
  </si>
  <si>
    <t>M2R3M8</t>
  </si>
  <si>
    <t>M2R3N2</t>
  </si>
  <si>
    <t>M2R3N3</t>
  </si>
  <si>
    <t>M2R3N7</t>
  </si>
  <si>
    <t>M2R3N9</t>
  </si>
  <si>
    <t>M2R3P1</t>
  </si>
  <si>
    <t>M2R3P2</t>
  </si>
  <si>
    <t>M2R3P3</t>
  </si>
  <si>
    <t>M2R3P4</t>
  </si>
  <si>
    <t>M2R3P5</t>
  </si>
  <si>
    <t>M2R3P6</t>
  </si>
  <si>
    <t>M2R3P7</t>
  </si>
  <si>
    <t>M2R3P8</t>
  </si>
  <si>
    <t>M2R3P9</t>
  </si>
  <si>
    <t>M2R3R1</t>
  </si>
  <si>
    <t>M2R3R2</t>
  </si>
  <si>
    <t>M2R3R3</t>
  </si>
  <si>
    <t>M2R3R4</t>
  </si>
  <si>
    <t>M2R3R5</t>
  </si>
  <si>
    <t>M2R3R6</t>
  </si>
  <si>
    <t>M2R3R7</t>
  </si>
  <si>
    <t>M2R3R8</t>
  </si>
  <si>
    <t>M2R3R9</t>
  </si>
  <si>
    <t>M2R3S1</t>
  </si>
  <si>
    <t>M2R3S2</t>
  </si>
  <si>
    <t>M2R3S3</t>
  </si>
  <si>
    <t>M2R3S4</t>
  </si>
  <si>
    <t>M2R3S5</t>
  </si>
  <si>
    <t>M2R3S6</t>
  </si>
  <si>
    <t>M2R3S7</t>
  </si>
  <si>
    <t>M2R3S9</t>
  </si>
  <si>
    <t>M2R3T1</t>
  </si>
  <si>
    <t>M2R3T2</t>
  </si>
  <si>
    <t>M2R3T3</t>
  </si>
  <si>
    <t>M2R3T4</t>
  </si>
  <si>
    <t>M2R3T7</t>
  </si>
  <si>
    <t>M2R3T8</t>
  </si>
  <si>
    <t>M2R3T9</t>
  </si>
  <si>
    <t>M2R3V1</t>
  </si>
  <si>
    <t>M2R3V2</t>
  </si>
  <si>
    <t>M2R3V3</t>
  </si>
  <si>
    <t>M2R3V4</t>
  </si>
  <si>
    <t>M2R3V6</t>
  </si>
  <si>
    <t>M2R3V8</t>
  </si>
  <si>
    <t>M2R3W1</t>
  </si>
  <si>
    <t>M2R3X1</t>
  </si>
  <si>
    <t>M2R3X4</t>
  </si>
  <si>
    <t>M2R3X7</t>
  </si>
  <si>
    <t>M3A1A1</t>
  </si>
  <si>
    <t>M3A1A2</t>
  </si>
  <si>
    <t>M3A1A3</t>
  </si>
  <si>
    <t>M3A1B2</t>
  </si>
  <si>
    <t>M3A1B3</t>
  </si>
  <si>
    <t>M3A1B7</t>
  </si>
  <si>
    <t>M3A1B9</t>
  </si>
  <si>
    <t>M3A1C1</t>
  </si>
  <si>
    <t>M3A1C6</t>
  </si>
  <si>
    <t>M3A1E1</t>
  </si>
  <si>
    <t>M3A1E2</t>
  </si>
  <si>
    <t>M3A1E9</t>
  </si>
  <si>
    <t>M3A1G1</t>
  </si>
  <si>
    <t>M3A1G2</t>
  </si>
  <si>
    <t>M3A1G3</t>
  </si>
  <si>
    <t>M3A1G4</t>
  </si>
  <si>
    <t>M3A1G5</t>
  </si>
  <si>
    <t>M3A1G6</t>
  </si>
  <si>
    <t>M3A1G9</t>
  </si>
  <si>
    <t>M3A1H1</t>
  </si>
  <si>
    <t>M3A1H2</t>
  </si>
  <si>
    <t>M3A1H3</t>
  </si>
  <si>
    <t>M3A1H4</t>
  </si>
  <si>
    <t>M3A1H5</t>
  </si>
  <si>
    <t>M3A1J1</t>
  </si>
  <si>
    <t>M3A1J2</t>
  </si>
  <si>
    <t>M3A1J4</t>
  </si>
  <si>
    <t>M3A1J6</t>
  </si>
  <si>
    <t>M3A1K8</t>
  </si>
  <si>
    <t>M3A1M6</t>
  </si>
  <si>
    <t>M3A1M7</t>
  </si>
  <si>
    <t>M3A1M8</t>
  </si>
  <si>
    <t>M3A1M9</t>
  </si>
  <si>
    <t>M3A1N1</t>
  </si>
  <si>
    <t>M3A1N2</t>
  </si>
  <si>
    <t>M3A1N3</t>
  </si>
  <si>
    <t>M3A2J1</t>
  </si>
  <si>
    <t>M3A2J8</t>
  </si>
  <si>
    <t>M3A2K9</t>
  </si>
  <si>
    <t>M3A2L1</t>
  </si>
  <si>
    <t>M3A2N3</t>
  </si>
  <si>
    <t>M3A2N4</t>
  </si>
  <si>
    <t>M3A2N5</t>
  </si>
  <si>
    <t>M3A2N6</t>
  </si>
  <si>
    <t>M3A2N8</t>
  </si>
  <si>
    <t>M3A2N9</t>
  </si>
  <si>
    <t>M3A2Z1</t>
  </si>
  <si>
    <t>M3A2Z2</t>
  </si>
  <si>
    <t>M3A2Z3</t>
  </si>
  <si>
    <t>M3A2Z4</t>
  </si>
  <si>
    <t>M3A2Z5</t>
  </si>
  <si>
    <t>M3A2Z6</t>
  </si>
  <si>
    <t>M3A2Z7</t>
  </si>
  <si>
    <t>M3A3B4</t>
  </si>
  <si>
    <t>M3A3B6</t>
  </si>
  <si>
    <t>M3A3B7</t>
  </si>
  <si>
    <t>M3A3B8</t>
  </si>
  <si>
    <t>M3A3B9</t>
  </si>
  <si>
    <t>M3A3C1</t>
  </si>
  <si>
    <t>M3A3C2</t>
  </si>
  <si>
    <t>M3A3C3</t>
  </si>
  <si>
    <t>M3A3C4</t>
  </si>
  <si>
    <t>M3A3C5</t>
  </si>
  <si>
    <t>M3A3C6</t>
  </si>
  <si>
    <t>M3A3C8</t>
  </si>
  <si>
    <t>M3A3C9</t>
  </si>
  <si>
    <t>M3A3E1</t>
  </si>
  <si>
    <t>M3A3E2</t>
  </si>
  <si>
    <t>M3A3G1</t>
  </si>
  <si>
    <t>M3A3G2</t>
  </si>
  <si>
    <t>M3A3G3</t>
  </si>
  <si>
    <t>M3A3G5</t>
  </si>
  <si>
    <t>M3A3G6</t>
  </si>
  <si>
    <t>M3A3G9</t>
  </si>
  <si>
    <t>M3A3H1</t>
  </si>
  <si>
    <t>M3A3H3</t>
  </si>
  <si>
    <t>M3A3J3</t>
  </si>
  <si>
    <t>M3A3J7</t>
  </si>
  <si>
    <t>M3A3K9</t>
  </si>
  <si>
    <t>M3A3L2</t>
  </si>
  <si>
    <t>M3A3L6</t>
  </si>
  <si>
    <t>M3A3L7</t>
  </si>
  <si>
    <t>M3A3L8</t>
  </si>
  <si>
    <t>M3A3L9</t>
  </si>
  <si>
    <t>M3A3P8</t>
  </si>
  <si>
    <t>M3A3P9</t>
  </si>
  <si>
    <t>M3A3R3</t>
  </si>
  <si>
    <t>M3A3R4</t>
  </si>
  <si>
    <t>M3A3R5</t>
  </si>
  <si>
    <t>M3A3R6</t>
  </si>
  <si>
    <t>M3A3R7</t>
  </si>
  <si>
    <t>M3B0A2</t>
  </si>
  <si>
    <t>M3B0A4</t>
  </si>
  <si>
    <t>M3B1C3</t>
  </si>
  <si>
    <t>M3B1C4</t>
  </si>
  <si>
    <t>M3B1G1</t>
  </si>
  <si>
    <t>M3B1K3</t>
  </si>
  <si>
    <t>M3B1K4</t>
  </si>
  <si>
    <t>M3B1K9</t>
  </si>
  <si>
    <t>M3B1L1</t>
  </si>
  <si>
    <t>M3B1L2</t>
  </si>
  <si>
    <t>M3B1M3</t>
  </si>
  <si>
    <t>M3B1M4</t>
  </si>
  <si>
    <t>M3B1R4</t>
  </si>
  <si>
    <t>M3B1X8</t>
  </si>
  <si>
    <t>M3B1X9</t>
  </si>
  <si>
    <t>M3B1Y4</t>
  </si>
  <si>
    <t>M3B1Y7</t>
  </si>
  <si>
    <t>M3B1Y8</t>
  </si>
  <si>
    <t>M3B1Z2</t>
  </si>
  <si>
    <t>M3B1Z3</t>
  </si>
  <si>
    <t>M3B1Z4</t>
  </si>
  <si>
    <t>M3B1Z5</t>
  </si>
  <si>
    <t>M3B1Z6</t>
  </si>
  <si>
    <t>M3B2M1</t>
  </si>
  <si>
    <t>M3B2M3</t>
  </si>
  <si>
    <t>M3B2M5</t>
  </si>
  <si>
    <t>M3B2S6</t>
  </si>
  <si>
    <t>M3B2S7</t>
  </si>
  <si>
    <t>M3B2S9</t>
  </si>
  <si>
    <t>M3B2T3</t>
  </si>
  <si>
    <t>M3B2T5</t>
  </si>
  <si>
    <t>M3B2T6</t>
  </si>
  <si>
    <t>M3B2T8</t>
  </si>
  <si>
    <t>M3B2V1</t>
  </si>
  <si>
    <t>M3B2W5</t>
  </si>
  <si>
    <t>M3B2W8</t>
  </si>
  <si>
    <t>M3B2X5</t>
  </si>
  <si>
    <t>M3B2Y2</t>
  </si>
  <si>
    <t>M3B2Y3</t>
  </si>
  <si>
    <t>M3B2Y5</t>
  </si>
  <si>
    <t>M3B2Y6</t>
  </si>
  <si>
    <t>M3B2Y9</t>
  </si>
  <si>
    <t>M3B2Z1</t>
  </si>
  <si>
    <t>M3B2Z2</t>
  </si>
  <si>
    <t>M3B2Z3</t>
  </si>
  <si>
    <t>M3B2Z5</t>
  </si>
  <si>
    <t>M3B2Z6</t>
  </si>
  <si>
    <t>M3B2Z8</t>
  </si>
  <si>
    <t>M3B2Z9</t>
  </si>
  <si>
    <t>M3B3A4</t>
  </si>
  <si>
    <t>M3B3A5</t>
  </si>
  <si>
    <t>M3B3A8</t>
  </si>
  <si>
    <t>M3B3H2</t>
  </si>
  <si>
    <t>M3B3H9</t>
  </si>
  <si>
    <t>M3B3J5</t>
  </si>
  <si>
    <t>M3B3K9</t>
  </si>
  <si>
    <t>M3B3L6</t>
  </si>
  <si>
    <t>M3B3M4</t>
  </si>
  <si>
    <t>M3B3M5</t>
  </si>
  <si>
    <t>M3B3N2</t>
  </si>
  <si>
    <t>M3B3P4</t>
  </si>
  <si>
    <t>M3B3P6</t>
  </si>
  <si>
    <t>M3B3P8</t>
  </si>
  <si>
    <t>M3B3R9</t>
  </si>
  <si>
    <t>M3B3S6</t>
  </si>
  <si>
    <t>M3C0C6</t>
  </si>
  <si>
    <t>M3C0C7</t>
  </si>
  <si>
    <t>M3C0J4</t>
  </si>
  <si>
    <t>M3C0J5</t>
  </si>
  <si>
    <t>M3C0K8</t>
  </si>
  <si>
    <t>M3C1H7</t>
  </si>
  <si>
    <t>M3C1H9</t>
  </si>
  <si>
    <t>M3C1J3</t>
  </si>
  <si>
    <t>M3C1J4</t>
  </si>
  <si>
    <t>M3C1J5</t>
  </si>
  <si>
    <t>M3C1J7</t>
  </si>
  <si>
    <t>M3C1J9</t>
  </si>
  <si>
    <t>M3C1K1</t>
  </si>
  <si>
    <t>M3C1K4</t>
  </si>
  <si>
    <t>M3C1K5</t>
  </si>
  <si>
    <t>M3C1K6</t>
  </si>
  <si>
    <t>M3C1K9</t>
  </si>
  <si>
    <t>M3C1L1</t>
  </si>
  <si>
    <t>M3C1L2</t>
  </si>
  <si>
    <t>M3C1L3</t>
  </si>
  <si>
    <t>M3C1L4</t>
  </si>
  <si>
    <t>M3C1L5</t>
  </si>
  <si>
    <t>M3C1L6</t>
  </si>
  <si>
    <t>M3C1L7</t>
  </si>
  <si>
    <t>M3C1L8</t>
  </si>
  <si>
    <t>M3C1L9</t>
  </si>
  <si>
    <t>M3C1M1</t>
  </si>
  <si>
    <t>M3C1R7</t>
  </si>
  <si>
    <t>M3C1R8</t>
  </si>
  <si>
    <t>M3C1R9</t>
  </si>
  <si>
    <t>M3C1V4</t>
  </si>
  <si>
    <t>M3C1V9</t>
  </si>
  <si>
    <t>M3C1W1</t>
  </si>
  <si>
    <t>M3C1W3</t>
  </si>
  <si>
    <t>M3C1Y8</t>
  </si>
  <si>
    <t>M3C1Y9</t>
  </si>
  <si>
    <t>M3C1Z1</t>
  </si>
  <si>
    <t>M3C1Z2</t>
  </si>
  <si>
    <t>M3C1Z3</t>
  </si>
  <si>
    <t>M3C1Z4</t>
  </si>
  <si>
    <t>M3C1Z5</t>
  </si>
  <si>
    <t>M3C3H9</t>
  </si>
  <si>
    <t>M3C3K5</t>
  </si>
  <si>
    <t>M3C3K6</t>
  </si>
  <si>
    <t>M3C3K7</t>
  </si>
  <si>
    <t>M3C3L4</t>
  </si>
  <si>
    <t>M3C3M8</t>
  </si>
  <si>
    <t>M3C3N4</t>
  </si>
  <si>
    <t>M3C3N6</t>
  </si>
  <si>
    <t>M3C3N7</t>
  </si>
  <si>
    <t>M3C3P3</t>
  </si>
  <si>
    <t>M3C3R8</t>
  </si>
  <si>
    <t>M3C3S2</t>
  </si>
  <si>
    <t>M3C3S6</t>
  </si>
  <si>
    <t>M3C3T9</t>
  </si>
  <si>
    <t>M3C4B4</t>
  </si>
  <si>
    <t>M3C4B8</t>
  </si>
  <si>
    <t>M3C4B9</t>
  </si>
  <si>
    <t>M3C4C1</t>
  </si>
  <si>
    <t>M3C4C2</t>
  </si>
  <si>
    <t>M3C4C4</t>
  </si>
  <si>
    <t>M3C4C5</t>
  </si>
  <si>
    <t>M3C4E4</t>
  </si>
  <si>
    <t>M3C4E5</t>
  </si>
  <si>
    <t>M3C4E6</t>
  </si>
  <si>
    <t>M3C4E7</t>
  </si>
  <si>
    <t>M3C4E8</t>
  </si>
  <si>
    <t>M3C4G4</t>
  </si>
  <si>
    <t>M3C4H9</t>
  </si>
  <si>
    <t>M3C4J1</t>
  </si>
  <si>
    <t>M3H3S4</t>
  </si>
  <si>
    <t>M3H4X8</t>
  </si>
  <si>
    <t>M3H4X9</t>
  </si>
  <si>
    <t>M3H4Y1</t>
  </si>
  <si>
    <t>M3H4Y2</t>
  </si>
  <si>
    <t>M3H5X7</t>
  </si>
  <si>
    <t>M4A1T9</t>
  </si>
  <si>
    <t>M4A1V1</t>
  </si>
  <si>
    <t>M4A1V2</t>
  </si>
  <si>
    <t>M4A1V3</t>
  </si>
  <si>
    <t>M4A1V4</t>
  </si>
  <si>
    <t>M4A1V5</t>
  </si>
  <si>
    <t>M4A2G8</t>
  </si>
  <si>
    <t>M4A2G9</t>
  </si>
  <si>
    <t>M4A2H1</t>
  </si>
  <si>
    <t>M4A2H6</t>
  </si>
  <si>
    <t>M4A2H7</t>
  </si>
  <si>
    <t>M4A2J7</t>
  </si>
  <si>
    <t>M4A2J8</t>
  </si>
  <si>
    <t>M4A2K1</t>
  </si>
  <si>
    <t>M4A2K7</t>
  </si>
  <si>
    <t>M4A2S4</t>
  </si>
  <si>
    <t>M4B0A2</t>
  </si>
  <si>
    <t>M4B1X2</t>
  </si>
  <si>
    <t>M4B1X4</t>
  </si>
  <si>
    <t>M4B1X7</t>
  </si>
  <si>
    <t>M4B1Y2</t>
  </si>
  <si>
    <t>M4B1Y6</t>
  </si>
  <si>
    <t>M4B1Y7</t>
  </si>
  <si>
    <t>M4B1Y8</t>
  </si>
  <si>
    <t>M4B1Y9</t>
  </si>
  <si>
    <t>M4B1Z1</t>
  </si>
  <si>
    <t>M4B1Z3</t>
  </si>
  <si>
    <t>M4B1Z4</t>
  </si>
  <si>
    <t>M4B1Z5</t>
  </si>
  <si>
    <t>M4B1Z7</t>
  </si>
  <si>
    <t>M4B2S9</t>
  </si>
  <si>
    <t>M4B2T3</t>
  </si>
  <si>
    <t>M4B2T4</t>
  </si>
  <si>
    <t>M4B2T7</t>
  </si>
  <si>
    <t>M4B2T8</t>
  </si>
  <si>
    <t>M4B2V3</t>
  </si>
  <si>
    <t>M4B3B9</t>
  </si>
  <si>
    <t>M4B3C7</t>
  </si>
  <si>
    <t>M4B3E2</t>
  </si>
  <si>
    <t>M4B3E9</t>
  </si>
  <si>
    <t>M4B3G1</t>
  </si>
  <si>
    <t>M4B3G4</t>
  </si>
  <si>
    <t>M4B3G5</t>
  </si>
  <si>
    <t>M4B3G6</t>
  </si>
  <si>
    <t>M4B3G7</t>
  </si>
  <si>
    <t>M4B3G8</t>
  </si>
  <si>
    <t>M4B3H1</t>
  </si>
  <si>
    <t>M4B3H2</t>
  </si>
  <si>
    <t>M4B3H3</t>
  </si>
  <si>
    <t>M4B3H6</t>
  </si>
  <si>
    <t>M4B3L4</t>
  </si>
  <si>
    <t>M4B3L6</t>
  </si>
  <si>
    <t>M4B3L8</t>
  </si>
  <si>
    <t>M4B3M1</t>
  </si>
  <si>
    <t>M4B3M4</t>
  </si>
  <si>
    <t>M4B3M9</t>
  </si>
  <si>
    <t>M4B3N1</t>
  </si>
  <si>
    <t>M4B3N4</t>
  </si>
  <si>
    <t>M4B3N5</t>
  </si>
  <si>
    <t>M4B3N6</t>
  </si>
  <si>
    <t>M4B3N7</t>
  </si>
  <si>
    <t>M4B3N8</t>
  </si>
  <si>
    <t>M4B3N9</t>
  </si>
  <si>
    <t>M4B3P1</t>
  </si>
  <si>
    <t>M4B3P4</t>
  </si>
  <si>
    <t>M4B3P6</t>
  </si>
  <si>
    <t>M4G0A5</t>
  </si>
  <si>
    <t>M4G0B1</t>
  </si>
  <si>
    <t>M4G0B5</t>
  </si>
  <si>
    <t>M4G1A1</t>
  </si>
  <si>
    <t>M4G1A2</t>
  </si>
  <si>
    <t>M4G1A3</t>
  </si>
  <si>
    <t>M4G1A4</t>
  </si>
  <si>
    <t>M4G1A5</t>
  </si>
  <si>
    <t>M4G1A6</t>
  </si>
  <si>
    <t>M4G1A8</t>
  </si>
  <si>
    <t>M4G1A9</t>
  </si>
  <si>
    <t>M4G1B1</t>
  </si>
  <si>
    <t>M4G1B2</t>
  </si>
  <si>
    <t>M4G1B4</t>
  </si>
  <si>
    <t>M4G1B7</t>
  </si>
  <si>
    <t>M4G1B8</t>
  </si>
  <si>
    <t>M4G1E1</t>
  </si>
  <si>
    <t>M4G1L3</t>
  </si>
  <si>
    <t>M4G1L4</t>
  </si>
  <si>
    <t>M4G1Y2</t>
  </si>
  <si>
    <t>M4G1Y9</t>
  </si>
  <si>
    <t>M4G1Z1</t>
  </si>
  <si>
    <t>M4G1Z2</t>
  </si>
  <si>
    <t>M4G1Z3</t>
  </si>
  <si>
    <t>M4G1Z4</t>
  </si>
  <si>
    <t>M4G2B5</t>
  </si>
  <si>
    <t>M4G2B6</t>
  </si>
  <si>
    <t>M4G2B9</t>
  </si>
  <si>
    <t>M4G2C1</t>
  </si>
  <si>
    <t>M4G2C3</t>
  </si>
  <si>
    <t>M4G2G3</t>
  </si>
  <si>
    <t>M4G2G6</t>
  </si>
  <si>
    <t>M4G2G8</t>
  </si>
  <si>
    <t>M4G2H5</t>
  </si>
  <si>
    <t>M4G2H7</t>
  </si>
  <si>
    <t>M4G2L5</t>
  </si>
  <si>
    <t>M4G2L7</t>
  </si>
  <si>
    <t>M4G2L8</t>
  </si>
  <si>
    <t>M4G2N4</t>
  </si>
  <si>
    <t>M4G2N5</t>
  </si>
  <si>
    <t>M4G2P9</t>
  </si>
  <si>
    <t>M4G2S8</t>
  </si>
  <si>
    <t>M4G2S9</t>
  </si>
  <si>
    <t>M4G2T2</t>
  </si>
  <si>
    <t>M4G2T4</t>
  </si>
  <si>
    <t>M4G2Y7</t>
  </si>
  <si>
    <t>M4G2Y8</t>
  </si>
  <si>
    <t>M4G2Y9</t>
  </si>
  <si>
    <t>M4G2Z1</t>
  </si>
  <si>
    <t>M4G2Z3</t>
  </si>
  <si>
    <t>M4G2Z4</t>
  </si>
  <si>
    <t>M4G2Z6</t>
  </si>
  <si>
    <t>M4G3E7</t>
  </si>
  <si>
    <t>M4G3S8</t>
  </si>
  <si>
    <t>M4G3T4</t>
  </si>
  <si>
    <t>M4G3T6</t>
  </si>
  <si>
    <t>M4G3T7</t>
  </si>
  <si>
    <t>M4G3V4</t>
  </si>
  <si>
    <t>M4G3V5</t>
  </si>
  <si>
    <t>M4G3V6</t>
  </si>
  <si>
    <t>M4G3W3</t>
  </si>
  <si>
    <t>M4G3W8</t>
  </si>
  <si>
    <t>M4G3W9</t>
  </si>
  <si>
    <t>M4G3Y2</t>
  </si>
  <si>
    <t>M4G3Y4</t>
  </si>
  <si>
    <t>M4G3Y5</t>
  </si>
  <si>
    <t>M4G4B4</t>
  </si>
  <si>
    <t>M4G4B5</t>
  </si>
  <si>
    <t>M4G4B7</t>
  </si>
  <si>
    <t>M4G4C5</t>
  </si>
  <si>
    <t>M4G4C9</t>
  </si>
  <si>
    <t>M4G4E8</t>
  </si>
  <si>
    <t>M4G4G9</t>
  </si>
  <si>
    <t>M4G4H2</t>
  </si>
  <si>
    <t>M4G4H7</t>
  </si>
  <si>
    <t>M4G4H9</t>
  </si>
  <si>
    <t>M4G4J1</t>
  </si>
  <si>
    <t>M4G4J2</t>
  </si>
  <si>
    <t>M4G4J3</t>
  </si>
  <si>
    <t>M4G4J4</t>
  </si>
  <si>
    <t>M4G4J5</t>
  </si>
  <si>
    <t>M4G4J6</t>
  </si>
  <si>
    <t>M4G4J7</t>
  </si>
  <si>
    <t>M4G4J8</t>
  </si>
  <si>
    <t>M4G4J9</t>
  </si>
  <si>
    <t>M4G4K1</t>
  </si>
  <si>
    <t>M4G4K3</t>
  </si>
  <si>
    <t>M4G4K4</t>
  </si>
  <si>
    <t>M4G4K7</t>
  </si>
  <si>
    <t>M4H0A2</t>
  </si>
  <si>
    <t>M4H1A2</t>
  </si>
  <si>
    <t>M4H1A3</t>
  </si>
  <si>
    <t>M4H1A4</t>
  </si>
  <si>
    <t>M4H1B6</t>
  </si>
  <si>
    <t>M4H1B7</t>
  </si>
  <si>
    <t>M4H1B8</t>
  </si>
  <si>
    <t>M4H1C2</t>
  </si>
  <si>
    <t>M4H1C3</t>
  </si>
  <si>
    <t>M4H1E2</t>
  </si>
  <si>
    <t>M4H1E3</t>
  </si>
  <si>
    <t>M4H1E4</t>
  </si>
  <si>
    <t>M4H1E9</t>
  </si>
  <si>
    <t>M4H1G3</t>
  </si>
  <si>
    <t>M4H1G5</t>
  </si>
  <si>
    <t>M4H1G7</t>
  </si>
  <si>
    <t>M4H1G8</t>
  </si>
  <si>
    <t>M4H1G9</t>
  </si>
  <si>
    <t>M4H1H1</t>
  </si>
  <si>
    <t>M4H1H2</t>
  </si>
  <si>
    <t>M4H1H4</t>
  </si>
  <si>
    <t>M4H1H5</t>
  </si>
  <si>
    <t>M4H1H8</t>
  </si>
  <si>
    <t>M4H1H9</t>
  </si>
  <si>
    <t>M4H1J7</t>
  </si>
  <si>
    <t>M4H1J8</t>
  </si>
  <si>
    <t>M4H1J9</t>
  </si>
  <si>
    <t>M4H1K1</t>
  </si>
  <si>
    <t>M4H1K2</t>
  </si>
  <si>
    <t>M4H1K3</t>
  </si>
  <si>
    <t>M4H1K4</t>
  </si>
  <si>
    <t>M4H1K5</t>
  </si>
  <si>
    <t>M4H1K6</t>
  </si>
  <si>
    <t>M4H1K7</t>
  </si>
  <si>
    <t>M4H1K8</t>
  </si>
  <si>
    <t>M4H1L9</t>
  </si>
  <si>
    <t>M4H1M5</t>
  </si>
  <si>
    <t>M4H1M6</t>
  </si>
  <si>
    <t>M4H1N5</t>
  </si>
  <si>
    <t>M4H1N7</t>
  </si>
  <si>
    <t>M4H1N8</t>
  </si>
  <si>
    <t>M4H1P4</t>
  </si>
  <si>
    <t>M4H1P6</t>
  </si>
  <si>
    <t>M4K1J7</t>
  </si>
  <si>
    <t>M4K1M7</t>
  </si>
  <si>
    <t>M4K1M8</t>
  </si>
  <si>
    <t>M4K1M9</t>
  </si>
  <si>
    <t>M4K1N2</t>
  </si>
  <si>
    <t>M4K1S8</t>
  </si>
  <si>
    <t>M4K1T4</t>
  </si>
  <si>
    <t>M4K1T5</t>
  </si>
  <si>
    <t>M4K1V1</t>
  </si>
  <si>
    <t>M4K1V2</t>
  </si>
  <si>
    <t>M4K1V3</t>
  </si>
  <si>
    <t>M4K1V4</t>
  </si>
  <si>
    <t>M4K1V5</t>
  </si>
  <si>
    <t>M4K1X3</t>
  </si>
  <si>
    <t>M4K1X4</t>
  </si>
  <si>
    <t>M4K2B8</t>
  </si>
  <si>
    <t>M4K2B9</t>
  </si>
  <si>
    <t>M4K2J1</t>
  </si>
  <si>
    <t>M4K2J2</t>
  </si>
  <si>
    <t>M4K2J9</t>
  </si>
  <si>
    <t>M4K2K1</t>
  </si>
  <si>
    <t>M4K2K8</t>
  </si>
  <si>
    <t>M4K2L4</t>
  </si>
  <si>
    <t>M4K2L5</t>
  </si>
  <si>
    <t>M4K2L6</t>
  </si>
  <si>
    <t>M4K2L8</t>
  </si>
  <si>
    <t>M4K2L9</t>
  </si>
  <si>
    <t>M4K2M1</t>
  </si>
  <si>
    <t>M4K2M2</t>
  </si>
  <si>
    <t>M4K2M4</t>
  </si>
  <si>
    <t>M4K2M6</t>
  </si>
  <si>
    <t>M4K2P1</t>
  </si>
  <si>
    <t>M4K2P2</t>
  </si>
  <si>
    <t>M4K2P6</t>
  </si>
  <si>
    <t>M4K2R6</t>
  </si>
  <si>
    <t>M4K2R7</t>
  </si>
  <si>
    <t>M4K2R8</t>
  </si>
  <si>
    <t>M4K2S2</t>
  </si>
  <si>
    <t>M4K2S3</t>
  </si>
  <si>
    <t>M4K2S5</t>
  </si>
  <si>
    <t>M4K2X4</t>
  </si>
  <si>
    <t>M4K3H8</t>
  </si>
  <si>
    <t>M4K3Y1</t>
  </si>
  <si>
    <t>M4K3Y3</t>
  </si>
  <si>
    <t>M4L3W6</t>
  </si>
  <si>
    <t>M4M0A1</t>
  </si>
  <si>
    <t>M4M1A1</t>
  </si>
  <si>
    <t>M4M1A2</t>
  </si>
  <si>
    <t>M4M1A4</t>
  </si>
  <si>
    <t>M4M1A5</t>
  </si>
  <si>
    <t>M4M1A7</t>
  </si>
  <si>
    <t>M4M1A9</t>
  </si>
  <si>
    <t>M4M1B2</t>
  </si>
  <si>
    <t>M4M1B3</t>
  </si>
  <si>
    <t>M4M1B4</t>
  </si>
  <si>
    <t>M4M1B5</t>
  </si>
  <si>
    <t>M4M1B7</t>
  </si>
  <si>
    <t>M4M1B8</t>
  </si>
  <si>
    <t>M4M1B9</t>
  </si>
  <si>
    <t>M4M1C2</t>
  </si>
  <si>
    <t>M4M1C4</t>
  </si>
  <si>
    <t>M4M1C6</t>
  </si>
  <si>
    <t>M4M1C8</t>
  </si>
  <si>
    <t>M4M1E3</t>
  </si>
  <si>
    <t>M4M1E6</t>
  </si>
  <si>
    <t>M4M1E9</t>
  </si>
  <si>
    <t>M4M1G2</t>
  </si>
  <si>
    <t>M4M1G3</t>
  </si>
  <si>
    <t>M4M1G4</t>
  </si>
  <si>
    <t>M4M1G5</t>
  </si>
  <si>
    <t>M4M1G6</t>
  </si>
  <si>
    <t>M4M1G7</t>
  </si>
  <si>
    <t>M4M1G8</t>
  </si>
  <si>
    <t>M4M1H1</t>
  </si>
  <si>
    <t>M4M1H3</t>
  </si>
  <si>
    <t>M4M1H5</t>
  </si>
  <si>
    <t>M4M1H6</t>
  </si>
  <si>
    <t>M4M1L8</t>
  </si>
  <si>
    <t>M4M1L9</t>
  </si>
  <si>
    <t>M4M1M4</t>
  </si>
  <si>
    <t>M4M1N7</t>
  </si>
  <si>
    <t>M4M1P9</t>
  </si>
  <si>
    <t>M4M1R1</t>
  </si>
  <si>
    <t>M4M1R2</t>
  </si>
  <si>
    <t>M4M1T2</t>
  </si>
  <si>
    <t>M4M1X7</t>
  </si>
  <si>
    <t>M4M1X9</t>
  </si>
  <si>
    <t>M4M2A5</t>
  </si>
  <si>
    <t>M4M2A6</t>
  </si>
  <si>
    <t>M4M2A9</t>
  </si>
  <si>
    <t>M4M2B2</t>
  </si>
  <si>
    <t>M4M2B3</t>
  </si>
  <si>
    <t>M4M2B7</t>
  </si>
  <si>
    <t>M4M2B8</t>
  </si>
  <si>
    <t>M4M2B9</t>
  </si>
  <si>
    <t>M4M2C1</t>
  </si>
  <si>
    <t>M4M2C2</t>
  </si>
  <si>
    <t>M4M2C5</t>
  </si>
  <si>
    <t>M4M2C8</t>
  </si>
  <si>
    <t>M4M2C9</t>
  </si>
  <si>
    <t>M4M2E1</t>
  </si>
  <si>
    <t>M4M2E2</t>
  </si>
  <si>
    <t>M4M2E4</t>
  </si>
  <si>
    <t>M4M2E6</t>
  </si>
  <si>
    <t>M4M2E7</t>
  </si>
  <si>
    <t>M4M2E8</t>
  </si>
  <si>
    <t>M4M2G7</t>
  </si>
  <si>
    <t>M4M2H2</t>
  </si>
  <si>
    <t>M4M2H3</t>
  </si>
  <si>
    <t>M4M2H7</t>
  </si>
  <si>
    <t>M4M2H8</t>
  </si>
  <si>
    <t>M4M2J2</t>
  </si>
  <si>
    <t>M4M2K2</t>
  </si>
  <si>
    <t>M4M2K9</t>
  </si>
  <si>
    <t>M4M2M2</t>
  </si>
  <si>
    <t>M4M2M3</t>
  </si>
  <si>
    <t>M4M2M8</t>
  </si>
  <si>
    <t>M4M2M9</t>
  </si>
  <si>
    <t>M4M2P6</t>
  </si>
  <si>
    <t>M4M2P7</t>
  </si>
  <si>
    <t>M4M2R5</t>
  </si>
  <si>
    <t>M4M2R6</t>
  </si>
  <si>
    <t>M4M2R7</t>
  </si>
  <si>
    <t>M4M2S5</t>
  </si>
  <si>
    <t>M4M2S6</t>
  </si>
  <si>
    <t>M4M2S7</t>
  </si>
  <si>
    <t>M4M2S9</t>
  </si>
  <si>
    <t>M4M2T5</t>
  </si>
  <si>
    <t>M4M3B9</t>
  </si>
  <si>
    <t>M4M3C1</t>
  </si>
  <si>
    <t>M4M3C4</t>
  </si>
  <si>
    <t>M4M3E7</t>
  </si>
  <si>
    <t>M4M3E8</t>
  </si>
  <si>
    <t>M4M3E9</t>
  </si>
  <si>
    <t>M4M3G1</t>
  </si>
  <si>
    <t>M4M3G2</t>
  </si>
  <si>
    <t>M4M3G3</t>
  </si>
  <si>
    <t>M4M3G5</t>
  </si>
  <si>
    <t>M4M3G7</t>
  </si>
  <si>
    <t>M4M3G8</t>
  </si>
  <si>
    <t>M4M3H3</t>
  </si>
  <si>
    <t>M4M3H6</t>
  </si>
  <si>
    <t>M4M3H7</t>
  </si>
  <si>
    <t>M4M3J4</t>
  </si>
  <si>
    <t>M4M3J6</t>
  </si>
  <si>
    <t>M4M3J9</t>
  </si>
  <si>
    <t>M4M3K2</t>
  </si>
  <si>
    <t>M4M3K4</t>
  </si>
  <si>
    <t>M4M3K8</t>
  </si>
  <si>
    <t>M4M3L4</t>
  </si>
  <si>
    <t>M4M3L5</t>
  </si>
  <si>
    <t>M4M3L9</t>
  </si>
  <si>
    <t>M4M3M1</t>
  </si>
  <si>
    <t>M4M3M2</t>
  </si>
  <si>
    <t>M4M3M3</t>
  </si>
  <si>
    <t>M4M3M5</t>
  </si>
  <si>
    <t>M4M3M9</t>
  </si>
  <si>
    <t>M4M3N7</t>
  </si>
  <si>
    <t>M4M3P2</t>
  </si>
  <si>
    <t>M4N0A5</t>
  </si>
  <si>
    <t>M4N1T4</t>
  </si>
  <si>
    <t>M4N1T7</t>
  </si>
  <si>
    <t>M4N1V2</t>
  </si>
  <si>
    <t>M4N1V3</t>
  </si>
  <si>
    <t>M4N1V4</t>
  </si>
  <si>
    <t>M4N1W7</t>
  </si>
  <si>
    <t>M4N1W8</t>
  </si>
  <si>
    <t>M4N1Y1</t>
  </si>
  <si>
    <t>M4N1Y2</t>
  </si>
  <si>
    <t>M4N2E4</t>
  </si>
  <si>
    <t>M4N2E5</t>
  </si>
  <si>
    <t>M4N2E6</t>
  </si>
  <si>
    <t>M4N2E7</t>
  </si>
  <si>
    <t>M4N2E8</t>
  </si>
  <si>
    <t>M4N2E9</t>
  </si>
  <si>
    <t>M4N2G1</t>
  </si>
  <si>
    <t>M4N2G2</t>
  </si>
  <si>
    <t>M4N2G3</t>
  </si>
  <si>
    <t>M4N2G4</t>
  </si>
  <si>
    <t>M4N2G5</t>
  </si>
  <si>
    <t>M4N2G6</t>
  </si>
  <si>
    <t>M4N2G7</t>
  </si>
  <si>
    <t>M4N2G8</t>
  </si>
  <si>
    <t>M4N2G9</t>
  </si>
  <si>
    <t>M4N2H1</t>
  </si>
  <si>
    <t>M4N2H2</t>
  </si>
  <si>
    <t>M4N2H3</t>
  </si>
  <si>
    <t>M4N2H4</t>
  </si>
  <si>
    <t>M4N2H5</t>
  </si>
  <si>
    <t>M4N2H6</t>
  </si>
  <si>
    <t>M4N2P2</t>
  </si>
  <si>
    <t>M4N2P9</t>
  </si>
  <si>
    <t>M4N2R1</t>
  </si>
  <si>
    <t>M4N2W4</t>
  </si>
  <si>
    <t>M4N2W5</t>
  </si>
  <si>
    <t>M4N2W6</t>
  </si>
  <si>
    <t>M4N2W7</t>
  </si>
  <si>
    <t>M4N2W8</t>
  </si>
  <si>
    <t>M4N2X4</t>
  </si>
  <si>
    <t>M4N2X5</t>
  </si>
  <si>
    <t>M4N3C9</t>
  </si>
  <si>
    <t>M4N3E1</t>
  </si>
  <si>
    <t>M4N3E2</t>
  </si>
  <si>
    <t>M4N3E3</t>
  </si>
  <si>
    <t>M4N3E4</t>
  </si>
  <si>
    <t>M4N3E5</t>
  </si>
  <si>
    <t>M4N3E9</t>
  </si>
  <si>
    <t>M4N3G1</t>
  </si>
  <si>
    <t>M4N3H3</t>
  </si>
  <si>
    <t>M4N3H4</t>
  </si>
  <si>
    <t>M4N3H5</t>
  </si>
  <si>
    <t>M4N3H6</t>
  </si>
  <si>
    <t>M4N3N2</t>
  </si>
  <si>
    <t>M4N3N4</t>
  </si>
  <si>
    <t>M4N3N9</t>
  </si>
  <si>
    <t>M4N3P8</t>
  </si>
  <si>
    <t>M4N3P9</t>
  </si>
  <si>
    <t>M4N3R1</t>
  </si>
  <si>
    <t>M4N3R3</t>
  </si>
  <si>
    <t>M4W1K8</t>
  </si>
  <si>
    <t>M4W1K9</t>
  </si>
  <si>
    <t>M4W1N8</t>
  </si>
  <si>
    <t>M4W1P2</t>
  </si>
  <si>
    <t>M4W1P3</t>
  </si>
  <si>
    <t>M4W1P4</t>
  </si>
  <si>
    <t>M4W1S2</t>
  </si>
  <si>
    <t>M4W1S3</t>
  </si>
  <si>
    <t>M4W2E6</t>
  </si>
  <si>
    <t>M4W2E7</t>
  </si>
  <si>
    <t>M4W2E8</t>
  </si>
  <si>
    <t>M4W2E9</t>
  </si>
  <si>
    <t>M4W2G1</t>
  </si>
  <si>
    <t>M4W2G2</t>
  </si>
  <si>
    <t>M4W2G3</t>
  </si>
  <si>
    <t>M4W2V5</t>
  </si>
  <si>
    <t>M4W2V8</t>
  </si>
  <si>
    <t>M4W2Y8</t>
  </si>
  <si>
    <t>M4W2Z1</t>
  </si>
  <si>
    <t>M4W2Z2</t>
  </si>
  <si>
    <t>M4W2Z3</t>
  </si>
  <si>
    <t>M4W2Z4</t>
  </si>
  <si>
    <t>M4W2Z5</t>
  </si>
  <si>
    <t>M4W2Z6</t>
  </si>
  <si>
    <t>M4W2Z7</t>
  </si>
  <si>
    <t>M4W3A4</t>
  </si>
  <si>
    <t>M4W3X2</t>
  </si>
  <si>
    <t>M4W3X3</t>
  </si>
  <si>
    <t>M4W3X4</t>
  </si>
  <si>
    <t>M4W3X5</t>
  </si>
  <si>
    <t>M4W3X6</t>
  </si>
  <si>
    <t>M4W3X7</t>
  </si>
  <si>
    <t>M4W3X8</t>
  </si>
  <si>
    <t>M4X1B5</t>
  </si>
  <si>
    <t>M4X1B8</t>
  </si>
  <si>
    <t>M4X1V4</t>
  </si>
  <si>
    <t>M5A0B7</t>
  </si>
  <si>
    <t>M5A1A1</t>
  </si>
  <si>
    <t>M5A1A2</t>
  </si>
  <si>
    <t>M5A1A3</t>
  </si>
  <si>
    <t>M5A1A4</t>
  </si>
  <si>
    <t>M5A1A5</t>
  </si>
  <si>
    <t>M5A1A6</t>
  </si>
  <si>
    <t>M5A1A7</t>
  </si>
  <si>
    <t>M5A1A8</t>
  </si>
  <si>
    <t>M5A1A9</t>
  </si>
  <si>
    <t>M5A1B1</t>
  </si>
  <si>
    <t>M5A1C3</t>
  </si>
  <si>
    <t>M5A1G1</t>
  </si>
  <si>
    <t>M5A1G3</t>
  </si>
  <si>
    <t>M5A1G4</t>
  </si>
  <si>
    <t>M5A1G7</t>
  </si>
  <si>
    <t>M5A1G9</t>
  </si>
  <si>
    <t>M5A1H1</t>
  </si>
  <si>
    <t>M5A1H7</t>
  </si>
  <si>
    <t>M5A1V2</t>
  </si>
  <si>
    <t>M5A1V6</t>
  </si>
  <si>
    <t>M5A1X8</t>
  </si>
  <si>
    <t>M5A1Y9</t>
  </si>
  <si>
    <t>M5A1Z1</t>
  </si>
  <si>
    <t>M5A1Z3</t>
  </si>
  <si>
    <t>M5A2J1</t>
  </si>
  <si>
    <t>M5A2J5</t>
  </si>
  <si>
    <t>M5A2J8</t>
  </si>
  <si>
    <t>M5A2J9</t>
  </si>
  <si>
    <t>M5A2L8</t>
  </si>
  <si>
    <t>M5A2M2</t>
  </si>
  <si>
    <t>M5A2M3</t>
  </si>
  <si>
    <t>M5A2Y1</t>
  </si>
  <si>
    <t>M5A2Y2</t>
  </si>
  <si>
    <t>M5A3C4</t>
  </si>
  <si>
    <t>M5A3G5</t>
  </si>
  <si>
    <t>M5A3J8</t>
  </si>
  <si>
    <t>M5A3K6</t>
  </si>
  <si>
    <t>M5A3K7</t>
  </si>
  <si>
    <t>M5A3K8</t>
  </si>
  <si>
    <t>M5A3L1</t>
  </si>
  <si>
    <t>M5A3L2</t>
  </si>
  <si>
    <t>M5A3L3</t>
  </si>
  <si>
    <t>M5A3P1</t>
  </si>
  <si>
    <t>M5A3P2</t>
  </si>
  <si>
    <t>M5A3P3</t>
  </si>
  <si>
    <t>M5A3P4</t>
  </si>
  <si>
    <t>M5A3P5</t>
  </si>
  <si>
    <t>M5A3P9</t>
  </si>
  <si>
    <t>M5A3R3</t>
  </si>
  <si>
    <t>M5A3R4</t>
  </si>
  <si>
    <t>M5A3R5</t>
  </si>
  <si>
    <t>M5A3R6</t>
  </si>
  <si>
    <t>M5A3S1</t>
  </si>
  <si>
    <t>M5A3T1</t>
  </si>
  <si>
    <t>M5A3W3</t>
  </si>
  <si>
    <t>M5A4C2</t>
  </si>
  <si>
    <t>M5A4G1</t>
  </si>
  <si>
    <t>M5A4G2</t>
  </si>
  <si>
    <t>M5A4G3</t>
  </si>
  <si>
    <t>M5A4G4</t>
  </si>
  <si>
    <t>M5A4G7</t>
  </si>
  <si>
    <t>M5A4L2</t>
  </si>
  <si>
    <t>M5A4N5</t>
  </si>
  <si>
    <t>M5A4N6</t>
  </si>
  <si>
    <t>M5A4R1</t>
  </si>
  <si>
    <t>M5A4R2</t>
  </si>
  <si>
    <t>M5A4T1</t>
  </si>
  <si>
    <t>M5A4T2</t>
  </si>
  <si>
    <t>M5A4T3</t>
  </si>
  <si>
    <t>M6M2B6</t>
  </si>
  <si>
    <t>M6M2C3</t>
  </si>
  <si>
    <t>M6M2C4</t>
  </si>
  <si>
    <t>M6M2E3</t>
  </si>
  <si>
    <t>M6M2E4</t>
  </si>
  <si>
    <t>M6M2E5</t>
  </si>
  <si>
    <t>M6M2J5</t>
  </si>
  <si>
    <t>M6M2J6</t>
  </si>
  <si>
    <t>M6M4X6</t>
  </si>
  <si>
    <t>M6M4X7</t>
  </si>
  <si>
    <t>M6M4Y5</t>
  </si>
  <si>
    <t>M6M5A2</t>
  </si>
  <si>
    <t>M6M5A7</t>
  </si>
  <si>
    <t>M6M5H4</t>
  </si>
  <si>
    <t>M6M5H8</t>
  </si>
  <si>
    <t>M6M5J3</t>
  </si>
  <si>
    <t>M6M5J4</t>
  </si>
  <si>
    <t>M6M5J5</t>
  </si>
  <si>
    <t>M6M5J6</t>
  </si>
  <si>
    <t>M6M5L4</t>
  </si>
  <si>
    <t>M6N2H8</t>
  </si>
  <si>
    <t>M6N2J1</t>
  </si>
  <si>
    <t>M6N2J4</t>
  </si>
  <si>
    <t>M6N2J5</t>
  </si>
  <si>
    <t>M6N2J6</t>
  </si>
  <si>
    <t>M6N2J9</t>
  </si>
  <si>
    <t>M6N2K1</t>
  </si>
  <si>
    <t>M6N2K3</t>
  </si>
  <si>
    <t>M6N2K4</t>
  </si>
  <si>
    <t>M6N2K5</t>
  </si>
  <si>
    <t>M6N2L3</t>
  </si>
  <si>
    <t>M6N2L4</t>
  </si>
  <si>
    <t>M6N2L5</t>
  </si>
  <si>
    <t>M6N2L6</t>
  </si>
  <si>
    <t>M6N2L7</t>
  </si>
  <si>
    <t>M6N2M7</t>
  </si>
  <si>
    <t>M6N2M8</t>
  </si>
  <si>
    <t>M6N2M9</t>
  </si>
  <si>
    <t>M6N2N1</t>
  </si>
  <si>
    <t>M6N2N2</t>
  </si>
  <si>
    <t>M6N2N4</t>
  </si>
  <si>
    <t>M6N2N6</t>
  </si>
  <si>
    <t>M6N2N9</t>
  </si>
  <si>
    <t>M6N2P1</t>
  </si>
  <si>
    <t>M6N2P5</t>
  </si>
  <si>
    <t>M6N2P7</t>
  </si>
  <si>
    <t>M6N2P8</t>
  </si>
  <si>
    <t>M6N2P9</t>
  </si>
  <si>
    <t>M6N2R1</t>
  </si>
  <si>
    <t>M6N2R2</t>
  </si>
  <si>
    <t>M6N2R4</t>
  </si>
  <si>
    <t>M6N2S3</t>
  </si>
  <si>
    <t>M6N2S4</t>
  </si>
  <si>
    <t>M6N2S5</t>
  </si>
  <si>
    <t>M6N2S7</t>
  </si>
  <si>
    <t>M6N3R7</t>
  </si>
  <si>
    <t>M6N3T4</t>
  </si>
  <si>
    <t>M6N3Y2</t>
  </si>
  <si>
    <t>M6N4C4</t>
  </si>
  <si>
    <t>M6N4E2</t>
  </si>
  <si>
    <t>M6N4K2</t>
  </si>
  <si>
    <t>M6N4K9</t>
  </si>
  <si>
    <t>M6N4L1</t>
  </si>
  <si>
    <t>M6N4L6</t>
  </si>
  <si>
    <t>M6N4L7</t>
  </si>
  <si>
    <t>M6N4L8</t>
  </si>
  <si>
    <t>M6N4L9</t>
  </si>
  <si>
    <t>M6N4M1</t>
  </si>
  <si>
    <t>M6N4M6</t>
  </si>
  <si>
    <t>M6N4M7</t>
  </si>
  <si>
    <t>M6N4M8</t>
  </si>
  <si>
    <t>M6N4M9</t>
  </si>
  <si>
    <t>M6N4N1</t>
  </si>
  <si>
    <t>M6N4N2</t>
  </si>
  <si>
    <t>M6N4P4</t>
  </si>
  <si>
    <t>M6N4R5</t>
  </si>
  <si>
    <t>M6N4R7</t>
  </si>
  <si>
    <t>M6N4S2</t>
  </si>
  <si>
    <t>M6N4S3</t>
  </si>
  <si>
    <t>M6N4S4</t>
  </si>
  <si>
    <t>M6N4S7</t>
  </si>
  <si>
    <t>M6N4V4</t>
  </si>
  <si>
    <t>M6N4V5</t>
  </si>
  <si>
    <t>M6N4V6</t>
  </si>
  <si>
    <t>M6N4V7</t>
  </si>
  <si>
    <t>M6N4W5</t>
  </si>
  <si>
    <t>M6N4W6</t>
  </si>
  <si>
    <t>M6N4X4</t>
  </si>
  <si>
    <t>M6N4X5</t>
  </si>
  <si>
    <t>M6N4X6</t>
  </si>
  <si>
    <t>M6N4X7</t>
  </si>
  <si>
    <t>M6N4Y8</t>
  </si>
  <si>
    <t>M6N5A2</t>
  </si>
  <si>
    <t>M6N5G6</t>
  </si>
  <si>
    <t>M6S0A2</t>
  </si>
  <si>
    <t>M6S1A5</t>
  </si>
  <si>
    <t>M6S1A8</t>
  </si>
  <si>
    <t>M6S1B5</t>
  </si>
  <si>
    <t>M6S1B6</t>
  </si>
  <si>
    <t>M6S1G6</t>
  </si>
  <si>
    <t>M6S1G7</t>
  </si>
  <si>
    <t>M6S1M1</t>
  </si>
  <si>
    <t>M6S1M2</t>
  </si>
  <si>
    <t>M6S1M3</t>
  </si>
  <si>
    <t>M6S1R5</t>
  </si>
  <si>
    <t>M6S1R6</t>
  </si>
  <si>
    <t>M6S1R8</t>
  </si>
  <si>
    <t>M6S1R9</t>
  </si>
  <si>
    <t>M6S1S1</t>
  </si>
  <si>
    <t>M6S1W3</t>
  </si>
  <si>
    <t>M6S1W6</t>
  </si>
  <si>
    <t>M6S1W7</t>
  </si>
  <si>
    <t>M6S1W8</t>
  </si>
  <si>
    <t>M6S1W9</t>
  </si>
  <si>
    <t>M6S1X1</t>
  </si>
  <si>
    <t>M6S1X2</t>
  </si>
  <si>
    <t>M6S1X3</t>
  </si>
  <si>
    <t>M6S1X4</t>
  </si>
  <si>
    <t>M6S1X5</t>
  </si>
  <si>
    <t>M6S1X6</t>
  </si>
  <si>
    <t>M6S1X7</t>
  </si>
  <si>
    <t>M6S1X9</t>
  </si>
  <si>
    <t>M6S1Z8</t>
  </si>
  <si>
    <t>M6S1Z9</t>
  </si>
  <si>
    <t>M6S2A6</t>
  </si>
  <si>
    <t>M6S2A7</t>
  </si>
  <si>
    <t>M6S2A8</t>
  </si>
  <si>
    <t>M6S2A9</t>
  </si>
  <si>
    <t>M6S2B4</t>
  </si>
  <si>
    <t>M6S2B5</t>
  </si>
  <si>
    <t>M6S2B6</t>
  </si>
  <si>
    <t>M6S2B7</t>
  </si>
  <si>
    <t>M6S2B8</t>
  </si>
  <si>
    <t>M6S2B9</t>
  </si>
  <si>
    <t>M6S2C1</t>
  </si>
  <si>
    <t>M6S2G2</t>
  </si>
  <si>
    <t>M6S2G3</t>
  </si>
  <si>
    <t>M6S2G4</t>
  </si>
  <si>
    <t>M6S2G5</t>
  </si>
  <si>
    <t>M6S2G6</t>
  </si>
  <si>
    <t>M6S2G7</t>
  </si>
  <si>
    <t>M6S2H1</t>
  </si>
  <si>
    <t>M6S2H2</t>
  </si>
  <si>
    <t>M6S2H9</t>
  </si>
  <si>
    <t>M6S2J1</t>
  </si>
  <si>
    <t>M6S2J2</t>
  </si>
  <si>
    <t>M6S2J3</t>
  </si>
  <si>
    <t>M6S2J4</t>
  </si>
  <si>
    <t>M6S2J5</t>
  </si>
  <si>
    <t>M6S2M4</t>
  </si>
  <si>
    <t>M6S2M5</t>
  </si>
  <si>
    <t>M6S2M6</t>
  </si>
  <si>
    <t>M6S2N2</t>
  </si>
  <si>
    <t>M6S2N3</t>
  </si>
  <si>
    <t>M6S2N4</t>
  </si>
  <si>
    <t>M6S2N5</t>
  </si>
  <si>
    <t>M6S2N6</t>
  </si>
  <si>
    <t>M6S2N7</t>
  </si>
  <si>
    <t>M6S2N8</t>
  </si>
  <si>
    <t>M6S2N9</t>
  </si>
  <si>
    <t>M6S2P1</t>
  </si>
  <si>
    <t>M6S2P2</t>
  </si>
  <si>
    <t>M6S2P7</t>
  </si>
  <si>
    <t>M6S2P8</t>
  </si>
  <si>
    <t>M6S2P9</t>
  </si>
  <si>
    <t>M6S2R2</t>
  </si>
  <si>
    <t>M6S2R3</t>
  </si>
  <si>
    <t>M6S2R4</t>
  </si>
  <si>
    <t>M6S2R5</t>
  </si>
  <si>
    <t>M6S2R6</t>
  </si>
  <si>
    <t>M6S2R7</t>
  </si>
  <si>
    <t>M6S2T4</t>
  </si>
  <si>
    <t>M6S2T5</t>
  </si>
  <si>
    <t>M6S2T6</t>
  </si>
  <si>
    <t>M6S2T7</t>
  </si>
  <si>
    <t>M6S3J1</t>
  </si>
  <si>
    <t>M6S3J2</t>
  </si>
  <si>
    <t>M6S3N4</t>
  </si>
  <si>
    <t>M6S3N9</t>
  </si>
  <si>
    <t>M6S3P1</t>
  </si>
  <si>
    <t>M6S3P2</t>
  </si>
  <si>
    <t>M6S3S9</t>
  </si>
  <si>
    <t>M6S3T2</t>
  </si>
  <si>
    <t>M6S3Y9</t>
  </si>
  <si>
    <t>M6S3Z1</t>
  </si>
  <si>
    <t>M6S4A7</t>
  </si>
  <si>
    <t>M6S4A9</t>
  </si>
  <si>
    <t>M6S4B2</t>
  </si>
  <si>
    <t>M6S4B3</t>
  </si>
  <si>
    <t>M6S4G2</t>
  </si>
  <si>
    <t>M6S4G4</t>
  </si>
  <si>
    <t>M6S4H8</t>
  </si>
  <si>
    <t>M6S4H9</t>
  </si>
  <si>
    <t>M6S4J1</t>
  </si>
  <si>
    <t>M6S4J2</t>
  </si>
  <si>
    <t>M6S4J3</t>
  </si>
  <si>
    <t>M6S4J4</t>
  </si>
  <si>
    <t>M6S4J5</t>
  </si>
  <si>
    <t>M6S4J6</t>
  </si>
  <si>
    <t>M6S4K3</t>
  </si>
  <si>
    <t>M6S4K6</t>
  </si>
  <si>
    <t>M6S4K7</t>
  </si>
  <si>
    <t>M6S4K8</t>
  </si>
  <si>
    <t>M6S4K9</t>
  </si>
  <si>
    <t>M6S4L1</t>
  </si>
  <si>
    <t>M6S4L6</t>
  </si>
  <si>
    <t>M6S4L7</t>
  </si>
  <si>
    <t>M6S4L8</t>
  </si>
  <si>
    <t>M6S4M1</t>
  </si>
  <si>
    <t>M6S4M2</t>
  </si>
  <si>
    <t>M6S4M3</t>
  </si>
  <si>
    <t>M6S4M4</t>
  </si>
  <si>
    <t>M6S4M5</t>
  </si>
  <si>
    <t>M6S4M6</t>
  </si>
  <si>
    <t>M6S4M7</t>
  </si>
  <si>
    <t>M6S4M8</t>
  </si>
  <si>
    <t>M6S4M9</t>
  </si>
  <si>
    <t>M6S4N1</t>
  </si>
  <si>
    <t>M6S4N2</t>
  </si>
  <si>
    <t>M6S4N3</t>
  </si>
  <si>
    <t>M6S4N4</t>
  </si>
  <si>
    <t>M6S4N5</t>
  </si>
  <si>
    <t>M6S4N6</t>
  </si>
  <si>
    <t>M6S4N7</t>
  </si>
  <si>
    <t>M6S4N8</t>
  </si>
  <si>
    <t>M6S4P1</t>
  </si>
  <si>
    <t>M6S4P2</t>
  </si>
  <si>
    <t>M6S4P3</t>
  </si>
  <si>
    <t>M6S4P4</t>
  </si>
  <si>
    <t>M6S4P5</t>
  </si>
  <si>
    <t>M6S4P7</t>
  </si>
  <si>
    <t>M6S4P8</t>
  </si>
  <si>
    <t>M6S4P9</t>
  </si>
  <si>
    <t>M6S4R1</t>
  </si>
  <si>
    <t>M6S4R2</t>
  </si>
  <si>
    <t>M6S4R3</t>
  </si>
  <si>
    <t>M6S4R4</t>
  </si>
  <si>
    <t>M6S4R5</t>
  </si>
  <si>
    <t>M6S4R6</t>
  </si>
  <si>
    <t>M6S4R7</t>
  </si>
  <si>
    <t>M6S4R8</t>
  </si>
  <si>
    <t>M6S4R9</t>
  </si>
  <si>
    <t>M6S4S1</t>
  </si>
  <si>
    <t>M6S4S2</t>
  </si>
  <si>
    <t>M6S4S3</t>
  </si>
  <si>
    <t>M6S4S4</t>
  </si>
  <si>
    <t>M6S4S5</t>
  </si>
  <si>
    <t>M6S4S6</t>
  </si>
  <si>
    <t>M6S4S7</t>
  </si>
  <si>
    <t>M6S4S8</t>
  </si>
  <si>
    <t>M6S4S9</t>
  </si>
  <si>
    <t>M6S4V1</t>
  </si>
  <si>
    <t>M6S4V5</t>
  </si>
  <si>
    <t>M6S4V6</t>
  </si>
  <si>
    <t>M6S4W6</t>
  </si>
  <si>
    <t>M6S4W7</t>
  </si>
  <si>
    <t>M6S4Y8</t>
  </si>
  <si>
    <t>M6S4Y9</t>
  </si>
  <si>
    <t>M6S4Z1</t>
  </si>
  <si>
    <t>M6S4Z3</t>
  </si>
  <si>
    <t>M6S4Z4</t>
  </si>
  <si>
    <t>M6S4Z5</t>
  </si>
  <si>
    <t>M6S4Z6</t>
  </si>
  <si>
    <t>M6S5A6</t>
  </si>
  <si>
    <t>M6S5B3</t>
  </si>
  <si>
    <t>M6S5B5</t>
  </si>
  <si>
    <t>M6S5B6</t>
  </si>
  <si>
    <t>M6S5B7</t>
  </si>
  <si>
    <t>M8V0A9</t>
  </si>
  <si>
    <t>M8V0B1</t>
  </si>
  <si>
    <t>M8V0B2</t>
  </si>
  <si>
    <t>M8V1A2</t>
  </si>
  <si>
    <t>M8V1A3</t>
  </si>
  <si>
    <t>M8V1A4</t>
  </si>
  <si>
    <t>M8V1A9</t>
  </si>
  <si>
    <t>M8V1B3</t>
  </si>
  <si>
    <t>M8V1M5</t>
  </si>
  <si>
    <t>M8V1M6</t>
  </si>
  <si>
    <t>M8V1P2</t>
  </si>
  <si>
    <t>M8V2K3</t>
  </si>
  <si>
    <t>M8V2K5</t>
  </si>
  <si>
    <t>M8V2L3</t>
  </si>
  <si>
    <t>M8V2R5</t>
  </si>
  <si>
    <t>M8V3V7</t>
  </si>
  <si>
    <t>M8V3W3</t>
  </si>
  <si>
    <t>M8V4A4</t>
  </si>
  <si>
    <t>M8V4A5</t>
  </si>
  <si>
    <t>M8V4A6</t>
  </si>
  <si>
    <t>M8V4A7</t>
  </si>
  <si>
    <t>M8V4A8</t>
  </si>
  <si>
    <t>M8V4A9</t>
  </si>
  <si>
    <t>M8V4B1</t>
  </si>
  <si>
    <t>M8V4C5</t>
  </si>
  <si>
    <t>M8V4C6</t>
  </si>
  <si>
    <t>M8W1B3</t>
  </si>
  <si>
    <t>M8W1B4</t>
  </si>
  <si>
    <t>M8W1B8</t>
  </si>
  <si>
    <t>M8W1C1</t>
  </si>
  <si>
    <t>M8W1C2</t>
  </si>
  <si>
    <t>M8W1C3</t>
  </si>
  <si>
    <t>M8W1C4</t>
  </si>
  <si>
    <t>M8W1G1</t>
  </si>
  <si>
    <t>M8W1G2</t>
  </si>
  <si>
    <t>M8W1G9</t>
  </si>
  <si>
    <t>M8W1H1</t>
  </si>
  <si>
    <t>M8W1L5</t>
  </si>
  <si>
    <t>M8W1L6</t>
  </si>
  <si>
    <t>M8W1L7</t>
  </si>
  <si>
    <t>M8W1L8</t>
  </si>
  <si>
    <t>M8W1L9</t>
  </si>
  <si>
    <t>M8W1M1</t>
  </si>
  <si>
    <t>M8W1M2</t>
  </si>
  <si>
    <t>M8W1M3</t>
  </si>
  <si>
    <t>M8W1M4</t>
  </si>
  <si>
    <t>M8W1M5</t>
  </si>
  <si>
    <t>M8W1M6</t>
  </si>
  <si>
    <t>M8W1M7</t>
  </si>
  <si>
    <t>M8W1R1</t>
  </si>
  <si>
    <t>M8W1R2</t>
  </si>
  <si>
    <t>M8W1T4</t>
  </si>
  <si>
    <t>M8W1T5</t>
  </si>
  <si>
    <t>M8W1T6</t>
  </si>
  <si>
    <t>M8W1T7</t>
  </si>
  <si>
    <t>M8W1T8</t>
  </si>
  <si>
    <t>M8W1T9</t>
  </si>
  <si>
    <t>M8W1V1</t>
  </si>
  <si>
    <t>M8W1V2</t>
  </si>
  <si>
    <t>M8W1V3</t>
  </si>
  <si>
    <t>M8W1V4</t>
  </si>
  <si>
    <t>M8W1V5</t>
  </si>
  <si>
    <t>M8W1V6</t>
  </si>
  <si>
    <t>M8W1V7</t>
  </si>
  <si>
    <t>M8W1V8</t>
  </si>
  <si>
    <t>M8W1V9</t>
  </si>
  <si>
    <t>M8W1W1</t>
  </si>
  <si>
    <t>M8W1W2</t>
  </si>
  <si>
    <t>M8W1W3</t>
  </si>
  <si>
    <t>M8W1W4</t>
  </si>
  <si>
    <t>M8W1W5</t>
  </si>
  <si>
    <t>M8W1W6</t>
  </si>
  <si>
    <t>M8W1W7</t>
  </si>
  <si>
    <t>M8W1W8</t>
  </si>
  <si>
    <t>M8W1W9</t>
  </si>
  <si>
    <t>M8W1X1</t>
  </si>
  <si>
    <t>M8W1X2</t>
  </si>
  <si>
    <t>M8W1X3</t>
  </si>
  <si>
    <t>M8W1X4</t>
  </si>
  <si>
    <t>M8W1X5</t>
  </si>
  <si>
    <t>M8W1X6</t>
  </si>
  <si>
    <t>M8W1X7</t>
  </si>
  <si>
    <t>M8W1X8</t>
  </si>
  <si>
    <t>M8W1X9</t>
  </si>
  <si>
    <t>M8W1Y1</t>
  </si>
  <si>
    <t>M8W1Y2</t>
  </si>
  <si>
    <t>M8W1Y3</t>
  </si>
  <si>
    <t>M8W1Y4</t>
  </si>
  <si>
    <t>M8W1Y5</t>
  </si>
  <si>
    <t>M8W1Y7</t>
  </si>
  <si>
    <t>M8W1Y9</t>
  </si>
  <si>
    <t>M8W1Z1</t>
  </si>
  <si>
    <t>M8W1Z2</t>
  </si>
  <si>
    <t>M8W2C4</t>
  </si>
  <si>
    <t>M8W2C5</t>
  </si>
  <si>
    <t>M8W2C6</t>
  </si>
  <si>
    <t>M8W2C7</t>
  </si>
  <si>
    <t>M8W2E1</t>
  </si>
  <si>
    <t>M8W2E2</t>
  </si>
  <si>
    <t>M8W2H8</t>
  </si>
  <si>
    <t>M8W2H9</t>
  </si>
  <si>
    <t>M8W2J1</t>
  </si>
  <si>
    <t>M8W2J5</t>
  </si>
  <si>
    <t>M8W2J6</t>
  </si>
  <si>
    <t>M8W2S8</t>
  </si>
  <si>
    <t>M8W2W7</t>
  </si>
  <si>
    <t>M8W3H5</t>
  </si>
  <si>
    <t>M8W3H6</t>
  </si>
  <si>
    <t>M8W3J6</t>
  </si>
  <si>
    <t>M8W3J7</t>
  </si>
  <si>
    <t>M8W3J8</t>
  </si>
  <si>
    <t>M8W3K8</t>
  </si>
  <si>
    <t>M8W3M7</t>
  </si>
  <si>
    <t>M8W3M9</t>
  </si>
  <si>
    <t>M8W3N1</t>
  </si>
  <si>
    <t>M8W3N2</t>
  </si>
  <si>
    <t>M8W3N3</t>
  </si>
  <si>
    <t>M8W3N4</t>
  </si>
  <si>
    <t>M8W3N5</t>
  </si>
  <si>
    <t>M8W3N6</t>
  </si>
  <si>
    <t>M8W3N7</t>
  </si>
  <si>
    <t>M8W3N8</t>
  </si>
  <si>
    <t>M8W3P1</t>
  </si>
  <si>
    <t>M8W3P2</t>
  </si>
  <si>
    <t>M8W3P3</t>
  </si>
  <si>
    <t>M8W3P4</t>
  </si>
  <si>
    <t>M8W3S9</t>
  </si>
  <si>
    <t>M8W3T1</t>
  </si>
  <si>
    <t>M8W3T2</t>
  </si>
  <si>
    <t>M8W3T3</t>
  </si>
  <si>
    <t>M8W3T4</t>
  </si>
  <si>
    <t>M8W3T5</t>
  </si>
  <si>
    <t>M8W3T6</t>
  </si>
  <si>
    <t>M8W3T7</t>
  </si>
  <si>
    <t>M8W3W3</t>
  </si>
  <si>
    <t>M8W3W4</t>
  </si>
  <si>
    <t>M8W3W5</t>
  </si>
  <si>
    <t>M8W3W6</t>
  </si>
  <si>
    <t>M8W3W7</t>
  </si>
  <si>
    <t>M8W3W8</t>
  </si>
  <si>
    <t>M8W3W9</t>
  </si>
  <si>
    <t>M8W3X1</t>
  </si>
  <si>
    <t>M8W3X2</t>
  </si>
  <si>
    <t>M8W3X3</t>
  </si>
  <si>
    <t>M8W3X4</t>
  </si>
  <si>
    <t>M8W3X5</t>
  </si>
  <si>
    <t>M8W3X6</t>
  </si>
  <si>
    <t>M8W3X7</t>
  </si>
  <si>
    <t>M8W3X8</t>
  </si>
  <si>
    <t>M8W3X9</t>
  </si>
  <si>
    <t>M8W3Y1</t>
  </si>
  <si>
    <t>M8W3Y2</t>
  </si>
  <si>
    <t>M8W3Y5</t>
  </si>
  <si>
    <t>M8W3Y6</t>
  </si>
  <si>
    <t>M8W3Y7</t>
  </si>
  <si>
    <t>M8W3Y8</t>
  </si>
  <si>
    <t>M8W3Y9</t>
  </si>
  <si>
    <t>M8W3Z1</t>
  </si>
  <si>
    <t>M8W3Z2</t>
  </si>
  <si>
    <t>M8W3Z3</t>
  </si>
  <si>
    <t>M8W3Z4</t>
  </si>
  <si>
    <t>M8W3Z5</t>
  </si>
  <si>
    <t>M8W3Z6</t>
  </si>
  <si>
    <t>M8W3Z7</t>
  </si>
  <si>
    <t>M8W4N4</t>
  </si>
  <si>
    <t>M8W4N6</t>
  </si>
  <si>
    <t>M8W4P3</t>
  </si>
  <si>
    <t>M8W4R1</t>
  </si>
  <si>
    <t>M8W4R2</t>
  </si>
  <si>
    <t>M8W4R3</t>
  </si>
  <si>
    <t>M8W4R4</t>
  </si>
  <si>
    <t>M8W4R5</t>
  </si>
  <si>
    <t>M8W4R6</t>
  </si>
  <si>
    <t>M8W4R7</t>
  </si>
  <si>
    <t>M8W4R8</t>
  </si>
  <si>
    <t>M8W4R9</t>
  </si>
  <si>
    <t>M8W4S1</t>
  </si>
  <si>
    <t>M8W4S3</t>
  </si>
  <si>
    <t>M8W4S7</t>
  </si>
  <si>
    <t>M8W4S8</t>
  </si>
  <si>
    <t>M8W4S9</t>
  </si>
  <si>
    <t>M8W4T1</t>
  </si>
  <si>
    <t>M8W4Y3</t>
  </si>
  <si>
    <t>M8W4Z2</t>
  </si>
  <si>
    <t>M8X0A3</t>
  </si>
  <si>
    <t>M8X0A5</t>
  </si>
  <si>
    <t>M8X1A1</t>
  </si>
  <si>
    <t>M8X1A2</t>
  </si>
  <si>
    <t>M8X1A3</t>
  </si>
  <si>
    <t>M8X1A4</t>
  </si>
  <si>
    <t>M8X1A5</t>
  </si>
  <si>
    <t>M8X1A6</t>
  </si>
  <si>
    <t>M8X1A7</t>
  </si>
  <si>
    <t>M8X1A8</t>
  </si>
  <si>
    <t>M8X1A9</t>
  </si>
  <si>
    <t>M8X1B1</t>
  </si>
  <si>
    <t>M8X1B2</t>
  </si>
  <si>
    <t>M8X1C3</t>
  </si>
  <si>
    <t>M8X1C4</t>
  </si>
  <si>
    <t>M8X1C5</t>
  </si>
  <si>
    <t>M8X1C6</t>
  </si>
  <si>
    <t>M8X1C7</t>
  </si>
  <si>
    <t>M8X1C8</t>
  </si>
  <si>
    <t>M8X1C9</t>
  </si>
  <si>
    <t>M8X1E1</t>
  </si>
  <si>
    <t>M8X1E2</t>
  </si>
  <si>
    <t>M8X1E7</t>
  </si>
  <si>
    <t>M8X1E9</t>
  </si>
  <si>
    <t>M8X1G2</t>
  </si>
  <si>
    <t>M8X1G3</t>
  </si>
  <si>
    <t>M8X1G4</t>
  </si>
  <si>
    <t>M8X1G5</t>
  </si>
  <si>
    <t>M8X1G6</t>
  </si>
  <si>
    <t>M8X1G7</t>
  </si>
  <si>
    <t>M8X1G8</t>
  </si>
  <si>
    <t>M8X1G9</t>
  </si>
  <si>
    <t>M8X1H4</t>
  </si>
  <si>
    <t>M8X1H5</t>
  </si>
  <si>
    <t>M8X1H6</t>
  </si>
  <si>
    <t>M8X1H7</t>
  </si>
  <si>
    <t>M8X1H8</t>
  </si>
  <si>
    <t>M8X1H9</t>
  </si>
  <si>
    <t>M8X1J1</t>
  </si>
  <si>
    <t>M8X1J2</t>
  </si>
  <si>
    <t>M8X1J3</t>
  </si>
  <si>
    <t>M8X1J4</t>
  </si>
  <si>
    <t>M8X1J5</t>
  </si>
  <si>
    <t>M8X1J6</t>
  </si>
  <si>
    <t>M8X1J7</t>
  </si>
  <si>
    <t>M8X1J8</t>
  </si>
  <si>
    <t>M8X1J9</t>
  </si>
  <si>
    <t>M8X1K1</t>
  </si>
  <si>
    <t>M8X1K2</t>
  </si>
  <si>
    <t>M8X1K3</t>
  </si>
  <si>
    <t>M8X1K4</t>
  </si>
  <si>
    <t>M8X1K5</t>
  </si>
  <si>
    <t>M8X1K6</t>
  </si>
  <si>
    <t>M8X1K7</t>
  </si>
  <si>
    <t>M8X1K8</t>
  </si>
  <si>
    <t>M8X1K9</t>
  </si>
  <si>
    <t>M8X1L1</t>
  </si>
  <si>
    <t>M8X1L7</t>
  </si>
  <si>
    <t>M8X1L9</t>
  </si>
  <si>
    <t>M8X1M2</t>
  </si>
  <si>
    <t>M8X1M3</t>
  </si>
  <si>
    <t>M8X1M4</t>
  </si>
  <si>
    <t>M8X1M5</t>
  </si>
  <si>
    <t>M8X1M6</t>
  </si>
  <si>
    <t>M8X1M7</t>
  </si>
  <si>
    <t>M8X1M8</t>
  </si>
  <si>
    <t>M8X1M9</t>
  </si>
  <si>
    <t>M8X1N1</t>
  </si>
  <si>
    <t>M8X1N2</t>
  </si>
  <si>
    <t>M8X1N3</t>
  </si>
  <si>
    <t>M8X1N4</t>
  </si>
  <si>
    <t>M8X1N5</t>
  </si>
  <si>
    <t>M8X1N6</t>
  </si>
  <si>
    <t>M8X1N7</t>
  </si>
  <si>
    <t>M8X1N8</t>
  </si>
  <si>
    <t>M8X1N9</t>
  </si>
  <si>
    <t>M8X1P1</t>
  </si>
  <si>
    <t>M8X1P2</t>
  </si>
  <si>
    <t>M8X1P3</t>
  </si>
  <si>
    <t>M8X1P4</t>
  </si>
  <si>
    <t>M8X1P5</t>
  </si>
  <si>
    <t>M8X1P6</t>
  </si>
  <si>
    <t>M8X1P7</t>
  </si>
  <si>
    <t>M8X1P8</t>
  </si>
  <si>
    <t>M8X1R5</t>
  </si>
  <si>
    <t>M8X1R6</t>
  </si>
  <si>
    <t>M8X1R7</t>
  </si>
  <si>
    <t>M8X1R8</t>
  </si>
  <si>
    <t>M8X1R9</t>
  </si>
  <si>
    <t>M8X1S5</t>
  </si>
  <si>
    <t>M8X1V2</t>
  </si>
  <si>
    <t>M8X1W5</t>
  </si>
  <si>
    <t>M8X1W7</t>
  </si>
  <si>
    <t>M8X1X1</t>
  </si>
  <si>
    <t>M8X1X3</t>
  </si>
  <si>
    <t>M8X1X8</t>
  </si>
  <si>
    <t>M8X1Y3</t>
  </si>
  <si>
    <t>M8X1Y4</t>
  </si>
  <si>
    <t>M8X1Y6</t>
  </si>
  <si>
    <t>M8X1Y8</t>
  </si>
  <si>
    <t>M8X1Y9</t>
  </si>
  <si>
    <t>M8X1Z3</t>
  </si>
  <si>
    <t>M8X1Z4</t>
  </si>
  <si>
    <t>M8X1Z5</t>
  </si>
  <si>
    <t>M8X1Z6</t>
  </si>
  <si>
    <t>M8X1Z7</t>
  </si>
  <si>
    <t>M8X1Z8</t>
  </si>
  <si>
    <t>M8X1Z9</t>
  </si>
  <si>
    <t>M8X2A1</t>
  </si>
  <si>
    <t>M8X2A2</t>
  </si>
  <si>
    <t>M8X2A3</t>
  </si>
  <si>
    <t>M8X2A4</t>
  </si>
  <si>
    <t>M8X2A5</t>
  </si>
  <si>
    <t>M8X2A6</t>
  </si>
  <si>
    <t>M8X2A7</t>
  </si>
  <si>
    <t>M8X2A8</t>
  </si>
  <si>
    <t>M8X2A9</t>
  </si>
  <si>
    <t>M8X2B1</t>
  </si>
  <si>
    <t>M8X2B2</t>
  </si>
  <si>
    <t>M8X2B3</t>
  </si>
  <si>
    <t>M8X2B4</t>
  </si>
  <si>
    <t>M8X2B5</t>
  </si>
  <si>
    <t>M8X2B6</t>
  </si>
  <si>
    <t>M8X2B7</t>
  </si>
  <si>
    <t>M8X2B8</t>
  </si>
  <si>
    <t>M8X2B9</t>
  </si>
  <si>
    <t>M8X2C1</t>
  </si>
  <si>
    <t>M8X2C2</t>
  </si>
  <si>
    <t>M8X2C3</t>
  </si>
  <si>
    <t>M8X2C4</t>
  </si>
  <si>
    <t>M8X2C5</t>
  </si>
  <si>
    <t>M8X2C6</t>
  </si>
  <si>
    <t>M8X2C7</t>
  </si>
  <si>
    <t>M8X2C8</t>
  </si>
  <si>
    <t>M8X2C9</t>
  </si>
  <si>
    <t>M8X2E1</t>
  </si>
  <si>
    <t>M8X2E2</t>
  </si>
  <si>
    <t>M8X2E3</t>
  </si>
  <si>
    <t>M8X2E4</t>
  </si>
  <si>
    <t>M8X2E5</t>
  </si>
  <si>
    <t>M8X2E7</t>
  </si>
  <si>
    <t>M8X2E9</t>
  </si>
  <si>
    <t>M8X2G1</t>
  </si>
  <si>
    <t>M8X2G2</t>
  </si>
  <si>
    <t>M8X2G3</t>
  </si>
  <si>
    <t>M8X2G4</t>
  </si>
  <si>
    <t>M8X2G5</t>
  </si>
  <si>
    <t>M8X2G6</t>
  </si>
  <si>
    <t>M8X2G7</t>
  </si>
  <si>
    <t>M8X2G8</t>
  </si>
  <si>
    <t>M8X2G9</t>
  </si>
  <si>
    <t>M8X2H5</t>
  </si>
  <si>
    <t>M8X2H6</t>
  </si>
  <si>
    <t>M8X2H7</t>
  </si>
  <si>
    <t>M8X2H8</t>
  </si>
  <si>
    <t>M8X2H9</t>
  </si>
  <si>
    <t>M8X2J1</t>
  </si>
  <si>
    <t>M8X2J6</t>
  </si>
  <si>
    <t>M8X2J7</t>
  </si>
  <si>
    <t>M8X2J8</t>
  </si>
  <si>
    <t>M8X2K4</t>
  </si>
  <si>
    <t>M8X2K5</t>
  </si>
  <si>
    <t>M8X2L4</t>
  </si>
  <si>
    <t>M8X2L6</t>
  </si>
  <si>
    <t>M8X2M7</t>
  </si>
  <si>
    <t>M8X2M9</t>
  </si>
  <si>
    <t>M8X2N1</t>
  </si>
  <si>
    <t>M8X2N2</t>
  </si>
  <si>
    <t>M8X2N3</t>
  </si>
  <si>
    <t>M8X2N7</t>
  </si>
  <si>
    <t>M8X2N8</t>
  </si>
  <si>
    <t>M8X2P5</t>
  </si>
  <si>
    <t>M8X2P6</t>
  </si>
  <si>
    <t>M8X2P9</t>
  </si>
  <si>
    <t>M8X2R5</t>
  </si>
  <si>
    <t>M8X2R7</t>
  </si>
  <si>
    <t>M8X2S3</t>
  </si>
  <si>
    <t>M8X2S7</t>
  </si>
  <si>
    <t>M8X2S9</t>
  </si>
  <si>
    <t>M8X2T1</t>
  </si>
  <si>
    <t>M8X2T2</t>
  </si>
  <si>
    <t>M8X2T4</t>
  </si>
  <si>
    <t>M8X2T8</t>
  </si>
  <si>
    <t>M8X2V1</t>
  </si>
  <si>
    <t>M8X2V2</t>
  </si>
  <si>
    <t>M8X2V3</t>
  </si>
  <si>
    <t>M8X2V4</t>
  </si>
  <si>
    <t>M8X2V5</t>
  </si>
  <si>
    <t>M8X2V6</t>
  </si>
  <si>
    <t>M8X2V7</t>
  </si>
  <si>
    <t>M8X2W2</t>
  </si>
  <si>
    <t>M8X2W3</t>
  </si>
  <si>
    <t>M8X2W4</t>
  </si>
  <si>
    <t>M8X2Y7</t>
  </si>
  <si>
    <t>M8X2Y8</t>
  </si>
  <si>
    <t>M8X2Y9</t>
  </si>
  <si>
    <t>M8X2Z3</t>
  </si>
  <si>
    <t>M8X2Z4</t>
  </si>
  <si>
    <t>M8X2Z5</t>
  </si>
  <si>
    <t>M8X2Z7</t>
  </si>
  <si>
    <t>M8X2Z8</t>
  </si>
  <si>
    <t>M8X2Z9</t>
  </si>
  <si>
    <t>M8Y0A1</t>
  </si>
  <si>
    <t>M8Y0A7</t>
  </si>
  <si>
    <t>M8Y0A9</t>
  </si>
  <si>
    <t>M8Y0B2</t>
  </si>
  <si>
    <t>M8Y0B3</t>
  </si>
  <si>
    <t>M8Y0B4</t>
  </si>
  <si>
    <t>M8Y0B5</t>
  </si>
  <si>
    <t>M8Y1C3</t>
  </si>
  <si>
    <t>M8Y1C5</t>
  </si>
  <si>
    <t>M8Y1C6</t>
  </si>
  <si>
    <t>M8Y1C7</t>
  </si>
  <si>
    <t>M8Y1C8</t>
  </si>
  <si>
    <t>M8Y1C9</t>
  </si>
  <si>
    <t>M8Y1E1</t>
  </si>
  <si>
    <t>M8Y1E2</t>
  </si>
  <si>
    <t>M8Y1E3</t>
  </si>
  <si>
    <t>M8Y1E6</t>
  </si>
  <si>
    <t>M8Y1E7</t>
  </si>
  <si>
    <t>M8Y1E8</t>
  </si>
  <si>
    <t>M8Y1G2</t>
  </si>
  <si>
    <t>M8Y1G4</t>
  </si>
  <si>
    <t>M8Y1G5</t>
  </si>
  <si>
    <t>M8Y1G6</t>
  </si>
  <si>
    <t>M8Y1G7</t>
  </si>
  <si>
    <t>M8Y1G8</t>
  </si>
  <si>
    <t>M8Y1G9</t>
  </si>
  <si>
    <t>M8Y1H2</t>
  </si>
  <si>
    <t>M8Y1H3</t>
  </si>
  <si>
    <t>M8Y1H5</t>
  </si>
  <si>
    <t>M8Y1H6</t>
  </si>
  <si>
    <t>M8Y1H8</t>
  </si>
  <si>
    <t>M8Y1J1</t>
  </si>
  <si>
    <t>M8Y1J2</t>
  </si>
  <si>
    <t>M8Y1J3</t>
  </si>
  <si>
    <t>M8Y1J4</t>
  </si>
  <si>
    <t>M8Y1J6</t>
  </si>
  <si>
    <t>M8Y1J7</t>
  </si>
  <si>
    <t>M8Y1K1</t>
  </si>
  <si>
    <t>M8Y1K2</t>
  </si>
  <si>
    <t>M8Y1K3</t>
  </si>
  <si>
    <t>M8Y1K4</t>
  </si>
  <si>
    <t>M8Y1K5</t>
  </si>
  <si>
    <t>M8Y1K6</t>
  </si>
  <si>
    <t>M8Y1K7</t>
  </si>
  <si>
    <t>M8Y1K8</t>
  </si>
  <si>
    <t>M8Y1K9</t>
  </si>
  <si>
    <t>M8Y1L1</t>
  </si>
  <si>
    <t>M8Y1L2</t>
  </si>
  <si>
    <t>M8Y1L4</t>
  </si>
  <si>
    <t>M8Y1L6</t>
  </si>
  <si>
    <t>M8Y1L9</t>
  </si>
  <si>
    <t>M8Y1M1</t>
  </si>
  <si>
    <t>M8Y1M2</t>
  </si>
  <si>
    <t>M8Y1M3</t>
  </si>
  <si>
    <t>M8Y1M4</t>
  </si>
  <si>
    <t>M8Y1M9</t>
  </si>
  <si>
    <t>M8Y1N1</t>
  </si>
  <si>
    <t>M8Y1N3</t>
  </si>
  <si>
    <t>M8Y1N4</t>
  </si>
  <si>
    <t>M8Y1P1</t>
  </si>
  <si>
    <t>M8Y1P2</t>
  </si>
  <si>
    <t>M8Y1P3</t>
  </si>
  <si>
    <t>M8Y1P4</t>
  </si>
  <si>
    <t>M8Y1P5</t>
  </si>
  <si>
    <t>M8Y1P6</t>
  </si>
  <si>
    <t>M8Y1P7</t>
  </si>
  <si>
    <t>M8Y1P8</t>
  </si>
  <si>
    <t>M8Y1R1</t>
  </si>
  <si>
    <t>M8Y1R2</t>
  </si>
  <si>
    <t>M8Y1R4</t>
  </si>
  <si>
    <t>M8Y1R5</t>
  </si>
  <si>
    <t>M8Y1R6</t>
  </si>
  <si>
    <t>M8Y1R7</t>
  </si>
  <si>
    <t>M8Y1S3</t>
  </si>
  <si>
    <t>M8Y1X7</t>
  </si>
  <si>
    <t>M8Y1X8</t>
  </si>
  <si>
    <t>M8Y1X9</t>
  </si>
  <si>
    <t>M8Y1Y6</t>
  </si>
  <si>
    <t>M8Y1Z2</t>
  </si>
  <si>
    <t>M8Y1Z3</t>
  </si>
  <si>
    <t>M8Y1Z4</t>
  </si>
  <si>
    <t>M8Y1Z5</t>
  </si>
  <si>
    <t>M8Y1Z9</t>
  </si>
  <si>
    <t>M8Y2A2</t>
  </si>
  <si>
    <t>M8Y2A3</t>
  </si>
  <si>
    <t>M8Y2A7</t>
  </si>
  <si>
    <t>M8Y2A8</t>
  </si>
  <si>
    <t>M8Y2A9</t>
  </si>
  <si>
    <t>M8Y2B1</t>
  </si>
  <si>
    <t>M8Y2C2</t>
  </si>
  <si>
    <t>M8Y2C3</t>
  </si>
  <si>
    <t>M8Y2C4</t>
  </si>
  <si>
    <t>M8Y2C5</t>
  </si>
  <si>
    <t>M8Y2C6</t>
  </si>
  <si>
    <t>M8Y2C7</t>
  </si>
  <si>
    <t>M8Y2C8</t>
  </si>
  <si>
    <t>M8Y2C9</t>
  </si>
  <si>
    <t>M8Y2E1</t>
  </si>
  <si>
    <t>M8Y2E2</t>
  </si>
  <si>
    <t>M8Y2E3</t>
  </si>
  <si>
    <t>M8Y2E4</t>
  </si>
  <si>
    <t>M8Y2E9</t>
  </si>
  <si>
    <t>M8Y2G1</t>
  </si>
  <si>
    <t>M8Y2G2</t>
  </si>
  <si>
    <t>M8Y2G3</t>
  </si>
  <si>
    <t>M8Y2G5</t>
  </si>
  <si>
    <t>M8Y2G6</t>
  </si>
  <si>
    <t>M8Y2H3</t>
  </si>
  <si>
    <t>M8Y2H4</t>
  </si>
  <si>
    <t>M8Y2H5</t>
  </si>
  <si>
    <t>M8Y2H6</t>
  </si>
  <si>
    <t>M8Y2H7</t>
  </si>
  <si>
    <t>M8Y2H8</t>
  </si>
  <si>
    <t>M8Y2H9</t>
  </si>
  <si>
    <t>M8Y2J1</t>
  </si>
  <si>
    <t>M8Y2J2</t>
  </si>
  <si>
    <t>M8Y2J3</t>
  </si>
  <si>
    <t>M8Y2J4</t>
  </si>
  <si>
    <t>M8Y2J5</t>
  </si>
  <si>
    <t>M8Y2J6</t>
  </si>
  <si>
    <t>M8Y2J7</t>
  </si>
  <si>
    <t>M8Y2J8</t>
  </si>
  <si>
    <t>M8Y2J9</t>
  </si>
  <si>
    <t>M8Y2K1</t>
  </si>
  <si>
    <t>M8Y2K2</t>
  </si>
  <si>
    <t>M8Y2K7</t>
  </si>
  <si>
    <t>M8Y2L1</t>
  </si>
  <si>
    <t>M8Y2L2</t>
  </si>
  <si>
    <t>M8Y2L3</t>
  </si>
  <si>
    <t>M8Y2L6</t>
  </si>
  <si>
    <t>M8Y2M3</t>
  </si>
  <si>
    <t>M8Y2M6</t>
  </si>
  <si>
    <t>M8Y2M7</t>
  </si>
  <si>
    <t>M8Y2P4</t>
  </si>
  <si>
    <t>M8Y2S1</t>
  </si>
  <si>
    <t>M8Y2S4</t>
  </si>
  <si>
    <t>M8Y2S6</t>
  </si>
  <si>
    <t>M8Y2S7</t>
  </si>
  <si>
    <t>M8Y2T5</t>
  </si>
  <si>
    <t>M8Y2T6</t>
  </si>
  <si>
    <t>M8Y2T7</t>
  </si>
  <si>
    <t>M8Y2T8</t>
  </si>
  <si>
    <t>M8Y2T9</t>
  </si>
  <si>
    <t>M8Y2V1</t>
  </si>
  <si>
    <t>M8Y2V2</t>
  </si>
  <si>
    <t>M8Y2V3</t>
  </si>
  <si>
    <t>M8Y2V4</t>
  </si>
  <si>
    <t>M8Y2V5</t>
  </si>
  <si>
    <t>M8Y2V6</t>
  </si>
  <si>
    <t>M8Y2V7</t>
  </si>
  <si>
    <t>M8Y2V8</t>
  </si>
  <si>
    <t>M8Y2W6</t>
  </si>
  <si>
    <t>M8Y2W7</t>
  </si>
  <si>
    <t>M8Y2W8</t>
  </si>
  <si>
    <t>M8Y2W9</t>
  </si>
  <si>
    <t>M8Y2X1</t>
  </si>
  <si>
    <t>M8Y2X8</t>
  </si>
  <si>
    <t>M8Y2X9</t>
  </si>
  <si>
    <t>M8Y2Y1</t>
  </si>
  <si>
    <t>M8Y2Y2</t>
  </si>
  <si>
    <t>M8Y2Y3</t>
  </si>
  <si>
    <t>M8Y2Y4</t>
  </si>
  <si>
    <t>M8Y2Z3</t>
  </si>
  <si>
    <t>M8Y2Z4</t>
  </si>
  <si>
    <t>M8Y2Z5</t>
  </si>
  <si>
    <t>M8Y2Z6</t>
  </si>
  <si>
    <t>M8Y2Z7</t>
  </si>
  <si>
    <t>M8Y2Z8</t>
  </si>
  <si>
    <t>M8Y2Z9</t>
  </si>
  <si>
    <t>M8Y3A1</t>
  </si>
  <si>
    <t>M8Y3A4</t>
  </si>
  <si>
    <t>M8Y3A6</t>
  </si>
  <si>
    <t>M8Y3A7</t>
  </si>
  <si>
    <t>M8Y3A8</t>
  </si>
  <si>
    <t>M8Y3A9</t>
  </si>
  <si>
    <t>M8Y3B1</t>
  </si>
  <si>
    <t>M8Y3B3</t>
  </si>
  <si>
    <t>M8Y3B4</t>
  </si>
  <si>
    <t>M8Y3B5</t>
  </si>
  <si>
    <t>M8Y3B6</t>
  </si>
  <si>
    <t>M8Y3B7</t>
  </si>
  <si>
    <t>M8Y3B8</t>
  </si>
  <si>
    <t>M8Y3B9</t>
  </si>
  <si>
    <t>M8Y3C1</t>
  </si>
  <si>
    <t>M8Y3C2</t>
  </si>
  <si>
    <t>M8Y3C3</t>
  </si>
  <si>
    <t>M8Y3C4</t>
  </si>
  <si>
    <t>M8Y3C5</t>
  </si>
  <si>
    <t>M8Y3C8</t>
  </si>
  <si>
    <t>M8Y3C9</t>
  </si>
  <si>
    <t>M8Y3E2</t>
  </si>
  <si>
    <t>M8Y3E3</t>
  </si>
  <si>
    <t>M8Y3E4</t>
  </si>
  <si>
    <t>M8Y3E5</t>
  </si>
  <si>
    <t>M8Y3E6</t>
  </si>
  <si>
    <t>M8Y3E8</t>
  </si>
  <si>
    <t>M8Y3E9</t>
  </si>
  <si>
    <t>M8Y3G1</t>
  </si>
  <si>
    <t>M8Y3G2</t>
  </si>
  <si>
    <t>M8Y3G4</t>
  </si>
  <si>
    <t>M8Y3G5</t>
  </si>
  <si>
    <t>M8Y3G6</t>
  </si>
  <si>
    <t>M8Y3G7</t>
  </si>
  <si>
    <t>M8Y3H6</t>
  </si>
  <si>
    <t>M8Y3H8</t>
  </si>
  <si>
    <t>M8Y3H9</t>
  </si>
  <si>
    <t>M8Y3J1</t>
  </si>
  <si>
    <t>M8Y3J2</t>
  </si>
  <si>
    <t>M8Y3J3</t>
  </si>
  <si>
    <t>M8Y3J4</t>
  </si>
  <si>
    <t>M8Y3J5</t>
  </si>
  <si>
    <t>M8Y3J8</t>
  </si>
  <si>
    <t>M8Y3K8</t>
  </si>
  <si>
    <t>M8Y3K9</t>
  </si>
  <si>
    <t>M8Y3L1</t>
  </si>
  <si>
    <t>M8Y3L2</t>
  </si>
  <si>
    <t>M8Y3L4</t>
  </si>
  <si>
    <t>M8Y3L5</t>
  </si>
  <si>
    <t>M8Y3L6</t>
  </si>
  <si>
    <t>M8Y3L7</t>
  </si>
  <si>
    <t>M8Y3L8</t>
  </si>
  <si>
    <t>M8Y3L9</t>
  </si>
  <si>
    <t>M8Y3M1</t>
  </si>
  <si>
    <t>M8Y3M2</t>
  </si>
  <si>
    <t>M8Y3M5</t>
  </si>
  <si>
    <t>M8Y3M6</t>
  </si>
  <si>
    <t>M8Y3P2</t>
  </si>
  <si>
    <t>M8Y3P4</t>
  </si>
  <si>
    <t>M8Y3P7</t>
  </si>
  <si>
    <t>M8Y3P8</t>
  </si>
  <si>
    <t>M8Y3P9</t>
  </si>
  <si>
    <t>M8Y3R1</t>
  </si>
  <si>
    <t>M8Y3R2</t>
  </si>
  <si>
    <t>M8Y3R9</t>
  </si>
  <si>
    <t>M8Y3S1</t>
  </si>
  <si>
    <t>M8Y3S2</t>
  </si>
  <si>
    <t>M8Y3S3</t>
  </si>
  <si>
    <t>M8Y3S4</t>
  </si>
  <si>
    <t>M8Y3S5</t>
  </si>
  <si>
    <t>M8Y3S6</t>
  </si>
  <si>
    <t>M8Y3S7</t>
  </si>
  <si>
    <t>M8Y3S8</t>
  </si>
  <si>
    <t>M8Y3S9</t>
  </si>
  <si>
    <t>M8Y3T1</t>
  </si>
  <si>
    <t>M8Y3T2</t>
  </si>
  <si>
    <t>M8Y3T3</t>
  </si>
  <si>
    <t>M8Y3T4</t>
  </si>
  <si>
    <t>M8Y3V7</t>
  </si>
  <si>
    <t>M8Y3V8</t>
  </si>
  <si>
    <t>M8Y3V9</t>
  </si>
  <si>
    <t>M8Y3W1</t>
  </si>
  <si>
    <t>M8Y3W2</t>
  </si>
  <si>
    <t>M8Y3W5</t>
  </si>
  <si>
    <t>M8Y3W6</t>
  </si>
  <si>
    <t>M8Y3W7</t>
  </si>
  <si>
    <t>M8Y3W8</t>
  </si>
  <si>
    <t>M8Y3W9</t>
  </si>
  <si>
    <t>M8Y3X1</t>
  </si>
  <si>
    <t>M8Y3X2</t>
  </si>
  <si>
    <t>M8Y3X3</t>
  </si>
  <si>
    <t>M8Y3X4</t>
  </si>
  <si>
    <t>M8Y3X7</t>
  </si>
  <si>
    <t>M8Y3Y2</t>
  </si>
  <si>
    <t>M8Y3Y3</t>
  </si>
  <si>
    <t>M8Y3Y4</t>
  </si>
  <si>
    <t>M8Y3Y6</t>
  </si>
  <si>
    <t>M8Y3Y8</t>
  </si>
  <si>
    <t>M8Y3Y9</t>
  </si>
  <si>
    <t>M8Y3Z6</t>
  </si>
  <si>
    <t>M8Y3Z7</t>
  </si>
  <si>
    <t>M8Y3Z8</t>
  </si>
  <si>
    <t>M8Y4A4</t>
  </si>
  <si>
    <t>M8Y4A6</t>
  </si>
  <si>
    <t>M8Y4A8</t>
  </si>
  <si>
    <t>M8Y4A9</t>
  </si>
  <si>
    <t>M8Y4B5</t>
  </si>
  <si>
    <t>M8Y4B7</t>
  </si>
  <si>
    <t>M8Y4E3</t>
  </si>
  <si>
    <t>M8Y4E4</t>
  </si>
  <si>
    <t>M8Y4E5</t>
  </si>
  <si>
    <t>M8Y4G2</t>
  </si>
  <si>
    <t>M8Y4G3</t>
  </si>
  <si>
    <t>M8Y4G6</t>
  </si>
  <si>
    <t>M8Y4G7</t>
  </si>
  <si>
    <t>M8Y4G8</t>
  </si>
  <si>
    <t>M8Y4G9</t>
  </si>
  <si>
    <t>M8Y4H1</t>
  </si>
  <si>
    <t>M8Y4H2</t>
  </si>
  <si>
    <t>M8Y4H3</t>
  </si>
  <si>
    <t>M8Y4H4</t>
  </si>
  <si>
    <t>M8Y4H5</t>
  </si>
  <si>
    <t>M8Y4H6</t>
  </si>
  <si>
    <t>M8Y4H7</t>
  </si>
  <si>
    <t>M8Y4H8</t>
  </si>
  <si>
    <t>M8Y4H9</t>
  </si>
  <si>
    <t>M8Z1L8</t>
  </si>
  <si>
    <t>M8Z1M7</t>
  </si>
  <si>
    <t>M8Z1M8</t>
  </si>
  <si>
    <t>M8Z1N1</t>
  </si>
  <si>
    <t>M8Z1N4</t>
  </si>
  <si>
    <t>M8Z1X1</t>
  </si>
  <si>
    <t>M8Z2E4</t>
  </si>
  <si>
    <t>M8Z2K1</t>
  </si>
  <si>
    <t>M8Z2K2</t>
  </si>
  <si>
    <t>M8Z2K3</t>
  </si>
  <si>
    <t>M8Z2K4</t>
  </si>
  <si>
    <t>M8Z2K5</t>
  </si>
  <si>
    <t>M8Z2K6</t>
  </si>
  <si>
    <t>M8Z2K7</t>
  </si>
  <si>
    <t>M8Z2K8</t>
  </si>
  <si>
    <t>M8Z2K9</t>
  </si>
  <si>
    <t>M8Z2L1</t>
  </si>
  <si>
    <t>M8Z2L2</t>
  </si>
  <si>
    <t>M8Z2L3</t>
  </si>
  <si>
    <t>M8Z2L4</t>
  </si>
  <si>
    <t>M8Z2L5</t>
  </si>
  <si>
    <t>M8Z2M3</t>
  </si>
  <si>
    <t>M8Z2M4</t>
  </si>
  <si>
    <t>M8Z2M5</t>
  </si>
  <si>
    <t>M8Z2M6</t>
  </si>
  <si>
    <t>M8Z2M7</t>
  </si>
  <si>
    <t>M8Z2M8</t>
  </si>
  <si>
    <t>M8Z2M9</t>
  </si>
  <si>
    <t>M8Z2N1</t>
  </si>
  <si>
    <t>M8Z2N2</t>
  </si>
  <si>
    <t>M8Z2N3</t>
  </si>
  <si>
    <t>M8Z2N4</t>
  </si>
  <si>
    <t>M8Z2N5</t>
  </si>
  <si>
    <t>M8Z2N6</t>
  </si>
  <si>
    <t>M8Z2N7</t>
  </si>
  <si>
    <t>M8Z2N8</t>
  </si>
  <si>
    <t>M8Z2N9</t>
  </si>
  <si>
    <t>M8Z2P1</t>
  </si>
  <si>
    <t>M8Z2P2</t>
  </si>
  <si>
    <t>M8Z2P3</t>
  </si>
  <si>
    <t>M8Z2P4</t>
  </si>
  <si>
    <t>M8Z2P5</t>
  </si>
  <si>
    <t>M8Z2P6</t>
  </si>
  <si>
    <t>M8Z2P7</t>
  </si>
  <si>
    <t>M8Z2P8</t>
  </si>
  <si>
    <t>M8Z2P9</t>
  </si>
  <si>
    <t>M8Z2R1</t>
  </si>
  <si>
    <t>M8Z2R2</t>
  </si>
  <si>
    <t>M8Z2R3</t>
  </si>
  <si>
    <t>M8Z2R8</t>
  </si>
  <si>
    <t>M8Z2R9</t>
  </si>
  <si>
    <t>M8Z2S1</t>
  </si>
  <si>
    <t>M8Z2S2</t>
  </si>
  <si>
    <t>M8Z2S3</t>
  </si>
  <si>
    <t>M8Z2S4</t>
  </si>
  <si>
    <t>M8Z2S5</t>
  </si>
  <si>
    <t>M8Z2V1</t>
  </si>
  <si>
    <t>M8Z2V2</t>
  </si>
  <si>
    <t>M8Z2V3</t>
  </si>
  <si>
    <t>M8Z2V4</t>
  </si>
  <si>
    <t>M8Z2V5</t>
  </si>
  <si>
    <t>M8Z2V6</t>
  </si>
  <si>
    <t>M8Z2V7</t>
  </si>
  <si>
    <t>M8Z2V8</t>
  </si>
  <si>
    <t>M8Z2V9</t>
  </si>
  <si>
    <t>M8Z2W1</t>
  </si>
  <si>
    <t>M8Z2W2</t>
  </si>
  <si>
    <t>M8Z2W3</t>
  </si>
  <si>
    <t>M8Z2W4</t>
  </si>
  <si>
    <t>M8Z2W5</t>
  </si>
  <si>
    <t>M8Z2W6</t>
  </si>
  <si>
    <t>M8Z2X4</t>
  </si>
  <si>
    <t>M8Z2X5</t>
  </si>
  <si>
    <t>M8Z2X6</t>
  </si>
  <si>
    <t>M8Z2X7</t>
  </si>
  <si>
    <t>M8Z2X8</t>
  </si>
  <si>
    <t>M8Z2X9</t>
  </si>
  <si>
    <t>M8Z2Y1</t>
  </si>
  <si>
    <t>M8Z2Y2</t>
  </si>
  <si>
    <t>M8Z2Y3</t>
  </si>
  <si>
    <t>M8Z2Y4</t>
  </si>
  <si>
    <t>M8Z2Y5</t>
  </si>
  <si>
    <t>M8Z2Y6</t>
  </si>
  <si>
    <t>M8Z2Y7</t>
  </si>
  <si>
    <t>M8Z2Y8</t>
  </si>
  <si>
    <t>M8Z2Y9</t>
  </si>
  <si>
    <t>M8Z2Z1</t>
  </si>
  <si>
    <t>M8Z3A1</t>
  </si>
  <si>
    <t>M8Z3A2</t>
  </si>
  <si>
    <t>M8Z3B2</t>
  </si>
  <si>
    <t>M8Z3B3</t>
  </si>
  <si>
    <t>M8Z3B4</t>
  </si>
  <si>
    <t>M8Z3B5</t>
  </si>
  <si>
    <t>M8Z3B6</t>
  </si>
  <si>
    <t>M8Z3B7</t>
  </si>
  <si>
    <t>M8Z3B8</t>
  </si>
  <si>
    <t>M8Z3B9</t>
  </si>
  <si>
    <t>M8Z3C1</t>
  </si>
  <si>
    <t>M8Z3C3</t>
  </si>
  <si>
    <t>M8Z3C9</t>
  </si>
  <si>
    <t>M8Z3E1</t>
  </si>
  <si>
    <t>M8Z3E2</t>
  </si>
  <si>
    <t>M8Z3E3</t>
  </si>
  <si>
    <t>M8Z3E4</t>
  </si>
  <si>
    <t>M8Z3E5</t>
  </si>
  <si>
    <t>M8Z3E6</t>
  </si>
  <si>
    <t>M8Z3E7</t>
  </si>
  <si>
    <t>M8Z3E8</t>
  </si>
  <si>
    <t>M8Z3E9</t>
  </si>
  <si>
    <t>M8Z3G1</t>
  </si>
  <si>
    <t>M8Z3G2</t>
  </si>
  <si>
    <t>M8Z3G3</t>
  </si>
  <si>
    <t>M8Z3G4</t>
  </si>
  <si>
    <t>M8Z3G5</t>
  </si>
  <si>
    <t>M8Z3G6</t>
  </si>
  <si>
    <t>M8Z3G7</t>
  </si>
  <si>
    <t>M8Z3G8</t>
  </si>
  <si>
    <t>M8Z3G9</t>
  </si>
  <si>
    <t>M8Z3H1</t>
  </si>
  <si>
    <t>M8Z3H2</t>
  </si>
  <si>
    <t>M8Z3H3</t>
  </si>
  <si>
    <t>M8Z3H4</t>
  </si>
  <si>
    <t>M8Z3H5</t>
  </si>
  <si>
    <t>M8Z3H6</t>
  </si>
  <si>
    <t>M8Z3H8</t>
  </si>
  <si>
    <t>M8Z3J3</t>
  </si>
  <si>
    <t>M8Z3J4</t>
  </si>
  <si>
    <t>M8Z3J5</t>
  </si>
  <si>
    <t>M8Z3J6</t>
  </si>
  <si>
    <t>M8Z3J7</t>
  </si>
  <si>
    <t>M8Z3J8</t>
  </si>
  <si>
    <t>M8Z3J9</t>
  </si>
  <si>
    <t>M8Z3K1</t>
  </si>
  <si>
    <t>M8Z3K2</t>
  </si>
  <si>
    <t>M8Z3K3</t>
  </si>
  <si>
    <t>M8Z3K4</t>
  </si>
  <si>
    <t>M8Z3K5</t>
  </si>
  <si>
    <t>M8Z3K6</t>
  </si>
  <si>
    <t>M8Z3K7</t>
  </si>
  <si>
    <t>M8Z3K8</t>
  </si>
  <si>
    <t>M8Z3K9</t>
  </si>
  <si>
    <t>M8Z3L1</t>
  </si>
  <si>
    <t>M8Z3L7</t>
  </si>
  <si>
    <t>M8Z3L8</t>
  </si>
  <si>
    <t>M8Z3M3</t>
  </si>
  <si>
    <t>M8Z3M4</t>
  </si>
  <si>
    <t>M8Z3M5</t>
  </si>
  <si>
    <t>M8Z3M6</t>
  </si>
  <si>
    <t>M8Z3M7</t>
  </si>
  <si>
    <t>M8Z3M8</t>
  </si>
  <si>
    <t>M8Z3M9</t>
  </si>
  <si>
    <t>M8Z3N1</t>
  </si>
  <si>
    <t>M8Z3N2</t>
  </si>
  <si>
    <t>M8Z3N3</t>
  </si>
  <si>
    <t>M8Z3N4</t>
  </si>
  <si>
    <t>M8Z3N5</t>
  </si>
  <si>
    <t>M8Z3P4</t>
  </si>
  <si>
    <t>M8Z3P5</t>
  </si>
  <si>
    <t>M8Z3P6</t>
  </si>
  <si>
    <t>M8Z3P7</t>
  </si>
  <si>
    <t>M8Z3P8</t>
  </si>
  <si>
    <t>M8Z3P9</t>
  </si>
  <si>
    <t>M8Z3R1</t>
  </si>
  <si>
    <t>M8Z3R8</t>
  </si>
  <si>
    <t>M8Z3R9</t>
  </si>
  <si>
    <t>M8Z3S1</t>
  </si>
  <si>
    <t>M8Z3S2</t>
  </si>
  <si>
    <t>M8Z3S3</t>
  </si>
  <si>
    <t>M8Z3S4</t>
  </si>
  <si>
    <t>M8Z3S5</t>
  </si>
  <si>
    <t>M8Z3S6</t>
  </si>
  <si>
    <t>M8Z3S7</t>
  </si>
  <si>
    <t>M8Z3S8</t>
  </si>
  <si>
    <t>M8Z3S9</t>
  </si>
  <si>
    <t>M8Z3T1</t>
  </si>
  <si>
    <t>M8Z3T2</t>
  </si>
  <si>
    <t>M8Z3T3</t>
  </si>
  <si>
    <t>M8Z3T4</t>
  </si>
  <si>
    <t>M8Z3T5</t>
  </si>
  <si>
    <t>M8Z3T6</t>
  </si>
  <si>
    <t>M8Z3T7</t>
  </si>
  <si>
    <t>M8Z3T8</t>
  </si>
  <si>
    <t>M8Z3T9</t>
  </si>
  <si>
    <t>M8Z3V1</t>
  </si>
  <si>
    <t>M8Z3V2</t>
  </si>
  <si>
    <t>M8Z3V3</t>
  </si>
  <si>
    <t>M8Z3V4</t>
  </si>
  <si>
    <t>M8Z3V5</t>
  </si>
  <si>
    <t>M8Z3V6</t>
  </si>
  <si>
    <t>M8Z3V7</t>
  </si>
  <si>
    <t>M8Z3V8</t>
  </si>
  <si>
    <t>M8Z3V9</t>
  </si>
  <si>
    <t>M8Z3W1</t>
  </si>
  <si>
    <t>M8Z3W2</t>
  </si>
  <si>
    <t>M8Z3W3</t>
  </si>
  <si>
    <t>M8Z3W4</t>
  </si>
  <si>
    <t>M8Z3W5</t>
  </si>
  <si>
    <t>M8Z3W6</t>
  </si>
  <si>
    <t>M8Z3W7</t>
  </si>
  <si>
    <t>M8Z3W8</t>
  </si>
  <si>
    <t>M8Z3W9</t>
  </si>
  <si>
    <t>M8Z3X1</t>
  </si>
  <si>
    <t>M8Z3X2</t>
  </si>
  <si>
    <t>M8Z3Y2</t>
  </si>
  <si>
    <t>M8Z3Y3</t>
  </si>
  <si>
    <t>M8Z3Y8</t>
  </si>
  <si>
    <t>M8Z3Z9</t>
  </si>
  <si>
    <t>M8Z4A1</t>
  </si>
  <si>
    <t>M8Z4A2</t>
  </si>
  <si>
    <t>M8Z4A3</t>
  </si>
  <si>
    <t>M8Z4A4</t>
  </si>
  <si>
    <t>M8Z4A5</t>
  </si>
  <si>
    <t>M8Z4B1</t>
  </si>
  <si>
    <t>M8Z4B2</t>
  </si>
  <si>
    <t>M8Z4B3</t>
  </si>
  <si>
    <t>M8Z4B4</t>
  </si>
  <si>
    <t>M8Z4B5</t>
  </si>
  <si>
    <t>M8Z4B8</t>
  </si>
  <si>
    <t>M8Z4B9</t>
  </si>
  <si>
    <t>M8Z4C1</t>
  </si>
  <si>
    <t>M8Z4C2</t>
  </si>
  <si>
    <t>M8Z4C3</t>
  </si>
  <si>
    <t>M8Z4C6</t>
  </si>
  <si>
    <t>M8Z4C7</t>
  </si>
  <si>
    <t>M8Z4G8</t>
  </si>
  <si>
    <t>M8Z4G9</t>
  </si>
  <si>
    <t>M8Z4H1</t>
  </si>
  <si>
    <t>M8Z4H2</t>
  </si>
  <si>
    <t>M8Z4H3</t>
  </si>
  <si>
    <t>M8Z4H4</t>
  </si>
  <si>
    <t>M8Z4H5</t>
  </si>
  <si>
    <t>M8Z4H6</t>
  </si>
  <si>
    <t>M8Z4H7</t>
  </si>
  <si>
    <t>M8Z4H8</t>
  </si>
  <si>
    <t>M8Z4H9</t>
  </si>
  <si>
    <t>M8Z4J1</t>
  </si>
  <si>
    <t>M8Z4J2</t>
  </si>
  <si>
    <t>M8Z4J3</t>
  </si>
  <si>
    <t>M8Z4J8</t>
  </si>
  <si>
    <t>M8Z4J9</t>
  </si>
  <si>
    <t>M8Z4K1</t>
  </si>
  <si>
    <t>M8Z4K2</t>
  </si>
  <si>
    <t>M8Z4K3</t>
  </si>
  <si>
    <t>M8Z4K4</t>
  </si>
  <si>
    <t>M8Z4K5</t>
  </si>
  <si>
    <t>M8Z4K6</t>
  </si>
  <si>
    <t>M8Z4K7</t>
  </si>
  <si>
    <t>M8Z4K8</t>
  </si>
  <si>
    <t>M8Z4K9</t>
  </si>
  <si>
    <t>M8Z4L1</t>
  </si>
  <si>
    <t>M8Z4L2</t>
  </si>
  <si>
    <t>M8Z4L3</t>
  </si>
  <si>
    <t>M8Z4L4</t>
  </si>
  <si>
    <t>M8Z4M4</t>
  </si>
  <si>
    <t>M8Z4M5</t>
  </si>
  <si>
    <t>M8Z4M6</t>
  </si>
  <si>
    <t>M8Z4M7</t>
  </si>
  <si>
    <t>M8Z4M8</t>
  </si>
  <si>
    <t>M8Z4M9</t>
  </si>
  <si>
    <t>M8Z4N1</t>
  </si>
  <si>
    <t>M8Z4N2</t>
  </si>
  <si>
    <t>M8Z4N3</t>
  </si>
  <si>
    <t>M8Z4N4</t>
  </si>
  <si>
    <t>M8Z4N5</t>
  </si>
  <si>
    <t>M8Z4N6</t>
  </si>
  <si>
    <t>M8Z4R3</t>
  </si>
  <si>
    <t>M8Z4R7</t>
  </si>
  <si>
    <t>M8Z4R8</t>
  </si>
  <si>
    <t>M8Z4S1</t>
  </si>
  <si>
    <t>M8Z4S3</t>
  </si>
  <si>
    <t>M8Z4S6</t>
  </si>
  <si>
    <t>M8Z4S7</t>
  </si>
  <si>
    <t>M8Z4S8</t>
  </si>
  <si>
    <t>M8Z4S9</t>
  </si>
  <si>
    <t>M8Z4T1</t>
  </si>
  <si>
    <t>M8Z4T2</t>
  </si>
  <si>
    <t>M8Z4T5</t>
  </si>
  <si>
    <t>M8Z4T6</t>
  </si>
  <si>
    <t>M8Z4T7</t>
  </si>
  <si>
    <t>M8Z4T8</t>
  </si>
  <si>
    <t>M8Z4V5</t>
  </si>
  <si>
    <t>M8Z4V6</t>
  </si>
  <si>
    <t>M8Z4V7</t>
  </si>
  <si>
    <t>M8Z4V8</t>
  </si>
  <si>
    <t>M8Z4W7</t>
  </si>
  <si>
    <t>M8Z4W8</t>
  </si>
  <si>
    <t>M8Z4W9</t>
  </si>
  <si>
    <t>M8Z4X2</t>
  </si>
  <si>
    <t>M8Z5S5</t>
  </si>
  <si>
    <t>M8Z5V1</t>
  </si>
  <si>
    <t>M8Z5V5</t>
  </si>
  <si>
    <t>M8Z5W2</t>
  </si>
  <si>
    <t>M8Z5X1</t>
  </si>
  <si>
    <t>M8Z5X2</t>
  </si>
  <si>
    <t>M8Z5X3</t>
  </si>
  <si>
    <t>M8Z6A8</t>
  </si>
  <si>
    <t>M8Z6A9</t>
  </si>
  <si>
    <t>M8Z6B9</t>
  </si>
  <si>
    <t>M9A0A1</t>
  </si>
  <si>
    <t>M9A0A2</t>
  </si>
  <si>
    <t>M9A0A3</t>
  </si>
  <si>
    <t>M9A0A4</t>
  </si>
  <si>
    <t>M9A0A5</t>
  </si>
  <si>
    <t>M9A0A6</t>
  </si>
  <si>
    <t>M9A0A7</t>
  </si>
  <si>
    <t>M9A0B1</t>
  </si>
  <si>
    <t>M9A0B2</t>
  </si>
  <si>
    <t>M9A0B4</t>
  </si>
  <si>
    <t>M9A0B5</t>
  </si>
  <si>
    <t>M9A0B6</t>
  </si>
  <si>
    <t>M9A0C3</t>
  </si>
  <si>
    <t>M9A1A3</t>
  </si>
  <si>
    <t>M9A1A4</t>
  </si>
  <si>
    <t>M9A1A7</t>
  </si>
  <si>
    <t>M9A1A8</t>
  </si>
  <si>
    <t>M9A1B5</t>
  </si>
  <si>
    <t>M9A1B7</t>
  </si>
  <si>
    <t>M9A1B8</t>
  </si>
  <si>
    <t>M9A1B9</t>
  </si>
  <si>
    <t>M9A1C1</t>
  </si>
  <si>
    <t>M9A1E1</t>
  </si>
  <si>
    <t>M9A1E2</t>
  </si>
  <si>
    <t>M9A1E3</t>
  </si>
  <si>
    <t>M9A1E4</t>
  </si>
  <si>
    <t>M9A1E6</t>
  </si>
  <si>
    <t>M9A1E7</t>
  </si>
  <si>
    <t>M9A1E8</t>
  </si>
  <si>
    <t>M9A1E9</t>
  </si>
  <si>
    <t>M9A1G1</t>
  </si>
  <si>
    <t>M9A1G2</t>
  </si>
  <si>
    <t>M9A1G3</t>
  </si>
  <si>
    <t>M9A1G4</t>
  </si>
  <si>
    <t>M9A1G6</t>
  </si>
  <si>
    <t>M9A1G7</t>
  </si>
  <si>
    <t>M9A1G8</t>
  </si>
  <si>
    <t>M9A1G9</t>
  </si>
  <si>
    <t>M9A1H1</t>
  </si>
  <si>
    <t>M9A1H2</t>
  </si>
  <si>
    <t>M9A1H3</t>
  </si>
  <si>
    <t>M9A1H4</t>
  </si>
  <si>
    <t>M9A1H5</t>
  </si>
  <si>
    <t>M9A1H6</t>
  </si>
  <si>
    <t>M9A1H7</t>
  </si>
  <si>
    <t>M9A1H8</t>
  </si>
  <si>
    <t>M9A1H9</t>
  </si>
  <si>
    <t>M9A1J1</t>
  </si>
  <si>
    <t>M9A1L9</t>
  </si>
  <si>
    <t>M9A1M3</t>
  </si>
  <si>
    <t>M9A1M4</t>
  </si>
  <si>
    <t>M9A1N2</t>
  </si>
  <si>
    <t>M9A1N3</t>
  </si>
  <si>
    <t>M9A1N4</t>
  </si>
  <si>
    <t>M9A1N5</t>
  </si>
  <si>
    <t>M9A1N6</t>
  </si>
  <si>
    <t>M9A1N7</t>
  </si>
  <si>
    <t>M9A1N8</t>
  </si>
  <si>
    <t>M9A1N9</t>
  </si>
  <si>
    <t>M9A1P1</t>
  </si>
  <si>
    <t>M9A1P4</t>
  </si>
  <si>
    <t>M9A1P5</t>
  </si>
  <si>
    <t>M9A1P6</t>
  </si>
  <si>
    <t>M9A1P7</t>
  </si>
  <si>
    <t>M9A1P9</t>
  </si>
  <si>
    <t>M9A1R4</t>
  </si>
  <si>
    <t>M9A1R5</t>
  </si>
  <si>
    <t>M9A1R6</t>
  </si>
  <si>
    <t>M9A1R7</t>
  </si>
  <si>
    <t>M9A1R8</t>
  </si>
  <si>
    <t>M9A1R9</t>
  </si>
  <si>
    <t>M9A1S1</t>
  </si>
  <si>
    <t>M9A1S2</t>
  </si>
  <si>
    <t>M9A1S3</t>
  </si>
  <si>
    <t>M9A1S4</t>
  </si>
  <si>
    <t>M9A1S5</t>
  </si>
  <si>
    <t>M9A1S6</t>
  </si>
  <si>
    <t>M9A1S7</t>
  </si>
  <si>
    <t>M9A1S8</t>
  </si>
  <si>
    <t>M9A1S9</t>
  </si>
  <si>
    <t>M9A1T1</t>
  </si>
  <si>
    <t>M9A1T2</t>
  </si>
  <si>
    <t>M9A1T3</t>
  </si>
  <si>
    <t>M9A1T4</t>
  </si>
  <si>
    <t>M9A1T5</t>
  </si>
  <si>
    <t>M9A1T6</t>
  </si>
  <si>
    <t>M9A1T7</t>
  </si>
  <si>
    <t>M9A1T8</t>
  </si>
  <si>
    <t>M9A1T9</t>
  </si>
  <si>
    <t>M9A1V1</t>
  </si>
  <si>
    <t>M9A1V4</t>
  </si>
  <si>
    <t>M9A1V5</t>
  </si>
  <si>
    <t>M9A1V8</t>
  </si>
  <si>
    <t>M9A1W2</t>
  </si>
  <si>
    <t>M9A1W3</t>
  </si>
  <si>
    <t>M9A1W5</t>
  </si>
  <si>
    <t>M9A2E7</t>
  </si>
  <si>
    <t>M9A2G2</t>
  </si>
  <si>
    <t>M9A2G3</t>
  </si>
  <si>
    <t>M9A2G4</t>
  </si>
  <si>
    <t>M9A2G5</t>
  </si>
  <si>
    <t>M9A2G6</t>
  </si>
  <si>
    <t>M9A2G7</t>
  </si>
  <si>
    <t>M9A2G8</t>
  </si>
  <si>
    <t>M9A2G9</t>
  </si>
  <si>
    <t>M9A2H1</t>
  </si>
  <si>
    <t>M9A2H2</t>
  </si>
  <si>
    <t>M9A2H3</t>
  </si>
  <si>
    <t>M9A2H4</t>
  </si>
  <si>
    <t>M9A2H8</t>
  </si>
  <si>
    <t>M9A2H9</t>
  </si>
  <si>
    <t>M9A2J1</t>
  </si>
  <si>
    <t>M9A2J2</t>
  </si>
  <si>
    <t>M9A2J3</t>
  </si>
  <si>
    <t>M9A2J4</t>
  </si>
  <si>
    <t>M9A2J5</t>
  </si>
  <si>
    <t>M9A2J6</t>
  </si>
  <si>
    <t>M9A2J8</t>
  </si>
  <si>
    <t>M9A2J9</t>
  </si>
  <si>
    <t>M9A2K2</t>
  </si>
  <si>
    <t>M9A2K3</t>
  </si>
  <si>
    <t>M9A2L8</t>
  </si>
  <si>
    <t>M9A2L9</t>
  </si>
  <si>
    <t>M9A2M1</t>
  </si>
  <si>
    <t>M9A2M2</t>
  </si>
  <si>
    <t>M9A2M3</t>
  </si>
  <si>
    <t>M9A2M4</t>
  </si>
  <si>
    <t>M9A2M5</t>
  </si>
  <si>
    <t>M9A2M6</t>
  </si>
  <si>
    <t>M9A2M7</t>
  </si>
  <si>
    <t>M9A2M8</t>
  </si>
  <si>
    <t>M9A2T7</t>
  </si>
  <si>
    <t>M9A2T8</t>
  </si>
  <si>
    <t>M9A2T9</t>
  </si>
  <si>
    <t>M9A2V1</t>
  </si>
  <si>
    <t>M9A2V2</t>
  </si>
  <si>
    <t>M9A2V3</t>
  </si>
  <si>
    <t>M9A2V4</t>
  </si>
  <si>
    <t>M9A2V5</t>
  </si>
  <si>
    <t>M9A2V6</t>
  </si>
  <si>
    <t>M9A2V7</t>
  </si>
  <si>
    <t>M9A2V8</t>
  </si>
  <si>
    <t>M9A2V9</t>
  </si>
  <si>
    <t>M9A2W1</t>
  </si>
  <si>
    <t>M9A2W2</t>
  </si>
  <si>
    <t>M9A2X7</t>
  </si>
  <si>
    <t>M9A2Y5</t>
  </si>
  <si>
    <t>M9A2Y7</t>
  </si>
  <si>
    <t>M9A2Y9</t>
  </si>
  <si>
    <t>M9A3A6</t>
  </si>
  <si>
    <t>M9A3A7</t>
  </si>
  <si>
    <t>M9A3A8</t>
  </si>
  <si>
    <t>M9A3B4</t>
  </si>
  <si>
    <t>M9A3B6</t>
  </si>
  <si>
    <t>M9A3G7</t>
  </si>
  <si>
    <t>M9A3G9</t>
  </si>
  <si>
    <t>M9A3L7</t>
  </si>
  <si>
    <t>M9A3L8</t>
  </si>
  <si>
    <t>M9A3M2</t>
  </si>
  <si>
    <t>M9A3M5</t>
  </si>
  <si>
    <t>M9A3N3</t>
  </si>
  <si>
    <t>M9A3N4</t>
  </si>
  <si>
    <t>M9A3N5</t>
  </si>
  <si>
    <t>M9A3N6</t>
  </si>
  <si>
    <t>M9A3N7</t>
  </si>
  <si>
    <t>M9A3N8</t>
  </si>
  <si>
    <t>M9A3N9</t>
  </si>
  <si>
    <t>M9A3P1</t>
  </si>
  <si>
    <t>M9A3P2</t>
  </si>
  <si>
    <t>M9A3P3</t>
  </si>
  <si>
    <t>M9A3P4</t>
  </si>
  <si>
    <t>M9A3P5</t>
  </si>
  <si>
    <t>M9A3S9</t>
  </si>
  <si>
    <t>M9A3T2</t>
  </si>
  <si>
    <t>M9A3T5</t>
  </si>
  <si>
    <t>M9A3T6</t>
  </si>
  <si>
    <t>M9A3T7</t>
  </si>
  <si>
    <t>M9A3V1</t>
  </si>
  <si>
    <t>M9A3V9</t>
  </si>
  <si>
    <t>M9A4A7</t>
  </si>
  <si>
    <t>M9A4A8</t>
  </si>
  <si>
    <t>M9A4A9</t>
  </si>
  <si>
    <t>M9A4B1</t>
  </si>
  <si>
    <t>M9A4B2</t>
  </si>
  <si>
    <t>M9A4B4</t>
  </si>
  <si>
    <t>M9A4C7</t>
  </si>
  <si>
    <t>M9A4C8</t>
  </si>
  <si>
    <t>M9A4C9</t>
  </si>
  <si>
    <t>M9A4E1</t>
  </si>
  <si>
    <t>M9A4N1</t>
  </si>
  <si>
    <t>M9A4R6</t>
  </si>
  <si>
    <t>M9A4W9</t>
  </si>
  <si>
    <t>M9A4X1</t>
  </si>
  <si>
    <t>M9A4X2</t>
  </si>
  <si>
    <t>M9A4X3</t>
  </si>
  <si>
    <t>M9A4X4</t>
  </si>
  <si>
    <t>M9A4X5</t>
  </si>
  <si>
    <t>M9A4Y1</t>
  </si>
  <si>
    <t>M9A4Y5</t>
  </si>
  <si>
    <t>M9A4Y6</t>
  </si>
  <si>
    <t>M9A5A3</t>
  </si>
  <si>
    <t>M9A5A4</t>
  </si>
  <si>
    <t>M9A5A5</t>
  </si>
  <si>
    <t>M9A5A9</t>
  </si>
  <si>
    <t>M9A5B1</t>
  </si>
  <si>
    <t>M9A5B2</t>
  </si>
  <si>
    <t>M9A5B4</t>
  </si>
  <si>
    <t>M9A5B7</t>
  </si>
  <si>
    <t>M9A5C5</t>
  </si>
  <si>
    <t>M9A5C7</t>
  </si>
  <si>
    <t>M9A5C9</t>
  </si>
  <si>
    <t>M9A5E3</t>
  </si>
  <si>
    <t>M9A5E5</t>
  </si>
  <si>
    <t>M9A5E7</t>
  </si>
  <si>
    <t>M9A5G1</t>
  </si>
  <si>
    <t>M9A5G3</t>
  </si>
  <si>
    <t>M9A5G4</t>
  </si>
  <si>
    <t>M9A5G5</t>
  </si>
  <si>
    <t>M9A5G6</t>
  </si>
  <si>
    <t>M9A5G8</t>
  </si>
  <si>
    <t>M9A5G9</t>
  </si>
  <si>
    <t>M9A5H1</t>
  </si>
  <si>
    <t>M9B0A9</t>
  </si>
  <si>
    <t>M9B1C1</t>
  </si>
  <si>
    <t>M9B1H5</t>
  </si>
  <si>
    <t>M9B1H8</t>
  </si>
  <si>
    <t>M9B1J7</t>
  </si>
  <si>
    <t>M9B1J8</t>
  </si>
  <si>
    <t>M9B1J9</t>
  </si>
  <si>
    <t>M9B1Z2</t>
  </si>
  <si>
    <t>M9B1Z6</t>
  </si>
  <si>
    <t>M9B2B2</t>
  </si>
  <si>
    <t>M9B2B3</t>
  </si>
  <si>
    <t>M9B2C5</t>
  </si>
  <si>
    <t>M9B2C6</t>
  </si>
  <si>
    <t>M9B2C7</t>
  </si>
  <si>
    <t>M9B2C8</t>
  </si>
  <si>
    <t>M9B2H6</t>
  </si>
  <si>
    <t>M9B2H7</t>
  </si>
  <si>
    <t>M9B2H8</t>
  </si>
  <si>
    <t>M9B2H9</t>
  </si>
  <si>
    <t>M9B2J1</t>
  </si>
  <si>
    <t>M9B2J2</t>
  </si>
  <si>
    <t>M9B2J3</t>
  </si>
  <si>
    <t>M9B2J4</t>
  </si>
  <si>
    <t>M9B2J5</t>
  </si>
  <si>
    <t>M9B2J6</t>
  </si>
  <si>
    <t>M9B2J7</t>
  </si>
  <si>
    <t>M9B2J8</t>
  </si>
  <si>
    <t>M9B2J9</t>
  </si>
  <si>
    <t>M9B2K1</t>
  </si>
  <si>
    <t>M9B2K2</t>
  </si>
  <si>
    <t>M9B2K3</t>
  </si>
  <si>
    <t>M9B2K4</t>
  </si>
  <si>
    <t>M9B2K5</t>
  </si>
  <si>
    <t>M9B2K6</t>
  </si>
  <si>
    <t>M9B2K7</t>
  </si>
  <si>
    <t>M9B2K8</t>
  </si>
  <si>
    <t>M9B2K9</t>
  </si>
  <si>
    <t>M9B2L2</t>
  </si>
  <si>
    <t>M9B2L5</t>
  </si>
  <si>
    <t>M9B2L6</t>
  </si>
  <si>
    <t>M9B2M4</t>
  </si>
  <si>
    <t>M9B2M5</t>
  </si>
  <si>
    <t>M9B2M6</t>
  </si>
  <si>
    <t>M9B2M7</t>
  </si>
  <si>
    <t>M9B2M8</t>
  </si>
  <si>
    <t>M9B2N1</t>
  </si>
  <si>
    <t>M9B2N7</t>
  </si>
  <si>
    <t>M9B2N8</t>
  </si>
  <si>
    <t>M9B2P8</t>
  </si>
  <si>
    <t>M9B2R2</t>
  </si>
  <si>
    <t>M9B2R4</t>
  </si>
  <si>
    <t>M9B2R5</t>
  </si>
  <si>
    <t>M9B2R7</t>
  </si>
  <si>
    <t>M9B2R8</t>
  </si>
  <si>
    <t>M9B2S9</t>
  </si>
  <si>
    <t>M9B2T1</t>
  </si>
  <si>
    <t>M9B2T2</t>
  </si>
  <si>
    <t>M9B2T7</t>
  </si>
  <si>
    <t>M9B2T8</t>
  </si>
  <si>
    <t>M9B2T9</t>
  </si>
  <si>
    <t>M9B2V1</t>
  </si>
  <si>
    <t>M9B2V4</t>
  </si>
  <si>
    <t>M9B2V5</t>
  </si>
  <si>
    <t>M9B2V6</t>
  </si>
  <si>
    <t>M9B2V7</t>
  </si>
  <si>
    <t>M9B2V8</t>
  </si>
  <si>
    <t>M9B2W1</t>
  </si>
  <si>
    <t>M9B2W4</t>
  </si>
  <si>
    <t>M9B2W5</t>
  </si>
  <si>
    <t>M9B2W6</t>
  </si>
  <si>
    <t>M9B2W7</t>
  </si>
  <si>
    <t>M9B2W9</t>
  </si>
  <si>
    <t>M9B2X1</t>
  </si>
  <si>
    <t>M9B2X3</t>
  </si>
  <si>
    <t>M9B2X4</t>
  </si>
  <si>
    <t>M9B2X5</t>
  </si>
  <si>
    <t>M9B2X7</t>
  </si>
  <si>
    <t>M9B2X8</t>
  </si>
  <si>
    <t>M9B2X9</t>
  </si>
  <si>
    <t>M9B2Y1</t>
  </si>
  <si>
    <t>M9B2Y2</t>
  </si>
  <si>
    <t>M9B2Y3</t>
  </si>
  <si>
    <t>M9B2Y4</t>
  </si>
  <si>
    <t>M9B2Y5</t>
  </si>
  <si>
    <t>M9B2Y6</t>
  </si>
  <si>
    <t>M9B2Y7</t>
  </si>
  <si>
    <t>M9B2Y8</t>
  </si>
  <si>
    <t>M9B2Z1</t>
  </si>
  <si>
    <t>M9B2Z2</t>
  </si>
  <si>
    <t>M9B2Z4</t>
  </si>
  <si>
    <t>M9B2Z8</t>
  </si>
  <si>
    <t>M9B2Z9</t>
  </si>
  <si>
    <t>M9B3A1</t>
  </si>
  <si>
    <t>M9B3A4</t>
  </si>
  <si>
    <t>M9B3A5</t>
  </si>
  <si>
    <t>M9B3A6</t>
  </si>
  <si>
    <t>M9B3A7</t>
  </si>
  <si>
    <t>M9B3A8</t>
  </si>
  <si>
    <t>M9B3A9</t>
  </si>
  <si>
    <t>M9B3B3</t>
  </si>
  <si>
    <t>M9B3C7</t>
  </si>
  <si>
    <t>M9B3C8</t>
  </si>
  <si>
    <t>M9B3C9</t>
  </si>
  <si>
    <t>M9B3E1</t>
  </si>
  <si>
    <t>M9B3E2</t>
  </si>
  <si>
    <t>M9B3E3</t>
  </si>
  <si>
    <t>M9B3H4</t>
  </si>
  <si>
    <t>M9B3K1</t>
  </si>
  <si>
    <t>M9B3L8</t>
  </si>
  <si>
    <t>M9B3M1</t>
  </si>
  <si>
    <t>M9B3M3</t>
  </si>
  <si>
    <t>M9B3M5</t>
  </si>
  <si>
    <t>M9B3M6</t>
  </si>
  <si>
    <t>M9B3M7</t>
  </si>
  <si>
    <t>M9B3M8</t>
  </si>
  <si>
    <t>M9B3M9</t>
  </si>
  <si>
    <t>M9B3N1</t>
  </si>
  <si>
    <t>M9B3N2</t>
  </si>
  <si>
    <t>M9B3N3</t>
  </si>
  <si>
    <t>M9B3N4</t>
  </si>
  <si>
    <t>M9B3N5</t>
  </si>
  <si>
    <t>M9B3N6</t>
  </si>
  <si>
    <t>M9B3N8</t>
  </si>
  <si>
    <t>M9B3N9</t>
  </si>
  <si>
    <t>M9B3P1</t>
  </si>
  <si>
    <t>M9B3W5</t>
  </si>
  <si>
    <t>M9B3W7</t>
  </si>
  <si>
    <t>M9B3W8</t>
  </si>
  <si>
    <t>M9B3X1</t>
  </si>
  <si>
    <t>M9B3X2</t>
  </si>
  <si>
    <t>M9B3Y4</t>
  </si>
  <si>
    <t>M9B3Y5</t>
  </si>
  <si>
    <t>M9B3Y6</t>
  </si>
  <si>
    <t>M9B3Y7</t>
  </si>
  <si>
    <t>M9B3Y8</t>
  </si>
  <si>
    <t>M9B3Z3</t>
  </si>
  <si>
    <t>M9B4B1</t>
  </si>
  <si>
    <t>M9B4L2</t>
  </si>
  <si>
    <t>M9B4L8</t>
  </si>
  <si>
    <t>M9B4M2</t>
  </si>
  <si>
    <t>M9B4M4</t>
  </si>
  <si>
    <t>M9B4M5</t>
  </si>
  <si>
    <t>M9B4W5</t>
  </si>
  <si>
    <t>M9B4W6</t>
  </si>
  <si>
    <t>M9B4W7</t>
  </si>
  <si>
    <t>M9B4W8</t>
  </si>
  <si>
    <t>M9B4W9</t>
  </si>
  <si>
    <t>M9B4X1</t>
  </si>
  <si>
    <t>M9B4X2</t>
  </si>
  <si>
    <t>M9B4X3</t>
  </si>
  <si>
    <t>M9B4X4</t>
  </si>
  <si>
    <t>M9B4X5</t>
  </si>
  <si>
    <t>M9B4X6</t>
  </si>
  <si>
    <t>M9B4X7</t>
  </si>
  <si>
    <t>M9B4X8</t>
  </si>
  <si>
    <t>M9B4X9</t>
  </si>
  <si>
    <t>M9B4Y1</t>
  </si>
  <si>
    <t>M9B4Y2</t>
  </si>
  <si>
    <t>M9B4Y3</t>
  </si>
  <si>
    <t>M9B4Y4</t>
  </si>
  <si>
    <t>M9B4Y5</t>
  </si>
  <si>
    <t>M9B4Y6</t>
  </si>
  <si>
    <t>M9B4Y7</t>
  </si>
  <si>
    <t>M9B4Y8</t>
  </si>
  <si>
    <t>M9B4Y9</t>
  </si>
  <si>
    <t>M9B4Z1</t>
  </si>
  <si>
    <t>M9B4Z2</t>
  </si>
  <si>
    <t>M9B4Z3</t>
  </si>
  <si>
    <t>M9B4Z5</t>
  </si>
  <si>
    <t>M9B4Z7</t>
  </si>
  <si>
    <t>M9B5A1</t>
  </si>
  <si>
    <t>M9B5A2</t>
  </si>
  <si>
    <t>M9B5A3</t>
  </si>
  <si>
    <t>M9B5E9</t>
  </si>
  <si>
    <t>M9B5G1</t>
  </si>
  <si>
    <t>M9B5G2</t>
  </si>
  <si>
    <t>M9B5G3</t>
  </si>
  <si>
    <t>M9B5G5</t>
  </si>
  <si>
    <t>M9B5G6</t>
  </si>
  <si>
    <t>M9B5G7</t>
  </si>
  <si>
    <t>M9B5G8</t>
  </si>
  <si>
    <t>M9B5H2</t>
  </si>
  <si>
    <t>M9B5H3</t>
  </si>
  <si>
    <t>M9B5H4</t>
  </si>
  <si>
    <t>M9B5H5</t>
  </si>
  <si>
    <t>M9B5J4</t>
  </si>
  <si>
    <t>M9B5J5</t>
  </si>
  <si>
    <t>M9B5J6</t>
  </si>
  <si>
    <t>M9B5J9</t>
  </si>
  <si>
    <t>M9B5L6</t>
  </si>
  <si>
    <t>M9B5L7</t>
  </si>
  <si>
    <t>M9B5L9</t>
  </si>
  <si>
    <t>M9B5M1</t>
  </si>
  <si>
    <t>M9B5M2</t>
  </si>
  <si>
    <t>M9B5M3</t>
  </si>
  <si>
    <t>M9B5M4</t>
  </si>
  <si>
    <t>M9B5M5</t>
  </si>
  <si>
    <t>M9B5N2</t>
  </si>
  <si>
    <t>M9B5N4</t>
  </si>
  <si>
    <t>M9B5N5</t>
  </si>
  <si>
    <t>M9B5N6</t>
  </si>
  <si>
    <t>M9B5N7</t>
  </si>
  <si>
    <t>M9B5N8</t>
  </si>
  <si>
    <t>M9B5P7</t>
  </si>
  <si>
    <t>M9B5P8</t>
  </si>
  <si>
    <t>M9B5P9</t>
  </si>
  <si>
    <t>M9B5R3</t>
  </si>
  <si>
    <t>M9B5R4</t>
  </si>
  <si>
    <t>M9B5R6</t>
  </si>
  <si>
    <t>M9B5R7</t>
  </si>
  <si>
    <t>M9B5S3</t>
  </si>
  <si>
    <t>M9B5S4</t>
  </si>
  <si>
    <t>M9B5S5</t>
  </si>
  <si>
    <t>M9B5S6</t>
  </si>
  <si>
    <t>M9B5S7</t>
  </si>
  <si>
    <t>M9B5S8</t>
  </si>
  <si>
    <t>M9B5S9</t>
  </si>
  <si>
    <t>M9B5T1</t>
  </si>
  <si>
    <t>M9B5T5</t>
  </si>
  <si>
    <t>M9B5T6</t>
  </si>
  <si>
    <t>M9B5T7</t>
  </si>
  <si>
    <t>M9B5T8</t>
  </si>
  <si>
    <t>M9B5T9</t>
  </si>
  <si>
    <t>M9B5V1</t>
  </si>
  <si>
    <t>M9B5V2</t>
  </si>
  <si>
    <t>M9B5V3</t>
  </si>
  <si>
    <t>M9B5V5</t>
  </si>
  <si>
    <t>M9B5V6</t>
  </si>
  <si>
    <t>M9B5W1</t>
  </si>
  <si>
    <t>M9B5W3</t>
  </si>
  <si>
    <t>M9B5W4</t>
  </si>
  <si>
    <t>M9B6A5</t>
  </si>
  <si>
    <t>M9B6B6</t>
  </si>
  <si>
    <t>M9B6E1</t>
  </si>
  <si>
    <t>M9B6G8</t>
  </si>
  <si>
    <t>M9B6H1</t>
  </si>
  <si>
    <t>M9B6H2</t>
  </si>
  <si>
    <t>M9B6H3</t>
  </si>
  <si>
    <t>M9B6H4</t>
  </si>
  <si>
    <t>M9B6J1</t>
  </si>
  <si>
    <t>M9B6J5</t>
  </si>
  <si>
    <t>M9B6J6</t>
  </si>
  <si>
    <t>M9B6J7</t>
  </si>
  <si>
    <t>M9B6J9</t>
  </si>
  <si>
    <t>M9B6K1</t>
  </si>
  <si>
    <t>M9B6K2</t>
  </si>
  <si>
    <t>M9B6L3</t>
  </si>
  <si>
    <t>M9C0A2</t>
  </si>
  <si>
    <t>M9C0A3</t>
  </si>
  <si>
    <t>M9C0A4</t>
  </si>
  <si>
    <t>M9C0A5</t>
  </si>
  <si>
    <t>M9C0A6</t>
  </si>
  <si>
    <t>M9C0A7</t>
  </si>
  <si>
    <t>M9C0A8</t>
  </si>
  <si>
    <t>M9C1A1</t>
  </si>
  <si>
    <t>M9C1A2</t>
  </si>
  <si>
    <t>M9C1A3</t>
  </si>
  <si>
    <t>M9C1A4</t>
  </si>
  <si>
    <t>M9C1A5</t>
  </si>
  <si>
    <t>M9C1A6</t>
  </si>
  <si>
    <t>M9C1A7</t>
  </si>
  <si>
    <t>M9C1A8</t>
  </si>
  <si>
    <t>M9C1B1</t>
  </si>
  <si>
    <t>M9C1B2</t>
  </si>
  <si>
    <t>M9C1B3</t>
  </si>
  <si>
    <t>M9C1B4</t>
  </si>
  <si>
    <t>M9C1B5</t>
  </si>
  <si>
    <t>M9C1B6</t>
  </si>
  <si>
    <t>M9C1B7</t>
  </si>
  <si>
    <t>M9C1B8</t>
  </si>
  <si>
    <t>M9C1B9</t>
  </si>
  <si>
    <t>M9C1C1</t>
  </si>
  <si>
    <t>M9C1C2</t>
  </si>
  <si>
    <t>M9C1H4</t>
  </si>
  <si>
    <t>M9C1H5</t>
  </si>
  <si>
    <t>M9C1K4</t>
  </si>
  <si>
    <t>M9C1K6</t>
  </si>
  <si>
    <t>M9C1K7</t>
  </si>
  <si>
    <t>M9C1K8</t>
  </si>
  <si>
    <t>M9C1L3</t>
  </si>
  <si>
    <t>M9C1L4</t>
  </si>
  <si>
    <t>M9C1L5</t>
  </si>
  <si>
    <t>M9C1L6</t>
  </si>
  <si>
    <t>M9C1L7</t>
  </si>
  <si>
    <t>M9C1L8</t>
  </si>
  <si>
    <t>M9C1L9</t>
  </si>
  <si>
    <t>M9C1M1</t>
  </si>
  <si>
    <t>M9C1M2</t>
  </si>
  <si>
    <t>M9C1M3</t>
  </si>
  <si>
    <t>M9C1M4</t>
  </si>
  <si>
    <t>M9C1N4</t>
  </si>
  <si>
    <t>M9C1N5</t>
  </si>
  <si>
    <t>M9C1N6</t>
  </si>
  <si>
    <t>M9C1N7</t>
  </si>
  <si>
    <t>M9C1N8</t>
  </si>
  <si>
    <t>M9C1N9</t>
  </si>
  <si>
    <t>M9C1P1</t>
  </si>
  <si>
    <t>M9C1P2</t>
  </si>
  <si>
    <t>M9C1P3</t>
  </si>
  <si>
    <t>M9C1P4</t>
  </si>
  <si>
    <t>M9C1P5</t>
  </si>
  <si>
    <t>M9C1P6</t>
  </si>
  <si>
    <t>M9C1P7</t>
  </si>
  <si>
    <t>M9C1P8</t>
  </si>
  <si>
    <t>M9C1P9</t>
  </si>
  <si>
    <t>M9C1R1</t>
  </si>
  <si>
    <t>M9C1R2</t>
  </si>
  <si>
    <t>M9C1R3</t>
  </si>
  <si>
    <t>M9C1R4</t>
  </si>
  <si>
    <t>M9C1R5</t>
  </si>
  <si>
    <t>M9C1R6</t>
  </si>
  <si>
    <t>M9C1R7</t>
  </si>
  <si>
    <t>M9C1R9</t>
  </si>
  <si>
    <t>M9C1S1</t>
  </si>
  <si>
    <t>M9C1S5</t>
  </si>
  <si>
    <t>M9C1V5</t>
  </si>
  <si>
    <t>M9C1V6</t>
  </si>
  <si>
    <t>M9C1V7</t>
  </si>
  <si>
    <t>M9C1X7</t>
  </si>
  <si>
    <t>M9C1X8</t>
  </si>
  <si>
    <t>M9C1Y1</t>
  </si>
  <si>
    <t>M9C1Y2</t>
  </si>
  <si>
    <t>M9C1Y3</t>
  </si>
  <si>
    <t>M9C1Y4</t>
  </si>
  <si>
    <t>M9C1Y5</t>
  </si>
  <si>
    <t>M9C1Y6</t>
  </si>
  <si>
    <t>M9C1Y7</t>
  </si>
  <si>
    <t>M9C1Y8</t>
  </si>
  <si>
    <t>M9C1Y9</t>
  </si>
  <si>
    <t>M9C1Z1</t>
  </si>
  <si>
    <t>M9C1Z2</t>
  </si>
  <si>
    <t>M9C2A3</t>
  </si>
  <si>
    <t>M9C2A4</t>
  </si>
  <si>
    <t>M9C2A5</t>
  </si>
  <si>
    <t>M9C2A6</t>
  </si>
  <si>
    <t>M9C2C4</t>
  </si>
  <si>
    <t>M9C2C5</t>
  </si>
  <si>
    <t>M9C2C6</t>
  </si>
  <si>
    <t>M9C2C9</t>
  </si>
  <si>
    <t>M9C2E1</t>
  </si>
  <si>
    <t>M9C2E2</t>
  </si>
  <si>
    <t>M9C2E3</t>
  </si>
  <si>
    <t>M9C2E4</t>
  </si>
  <si>
    <t>M9C2E7</t>
  </si>
  <si>
    <t>M9C2E8</t>
  </si>
  <si>
    <t>M9C2E9</t>
  </si>
  <si>
    <t>M9C2G1</t>
  </si>
  <si>
    <t>M9C2G2</t>
  </si>
  <si>
    <t>M9C2H3</t>
  </si>
  <si>
    <t>M9C2H5</t>
  </si>
  <si>
    <t>M9C2H8</t>
  </si>
  <si>
    <t>M9C2H9</t>
  </si>
  <si>
    <t>M9C2J1</t>
  </si>
  <si>
    <t>M9C2J2</t>
  </si>
  <si>
    <t>M9C2J3</t>
  </si>
  <si>
    <t>M9C2J4</t>
  </si>
  <si>
    <t>M9C2J5</t>
  </si>
  <si>
    <t>M9C2J6</t>
  </si>
  <si>
    <t>M9C2J7</t>
  </si>
  <si>
    <t>M9C2J8</t>
  </si>
  <si>
    <t>M9C2J9</t>
  </si>
  <si>
    <t>M9C2K1</t>
  </si>
  <si>
    <t>M9C2K2</t>
  </si>
  <si>
    <t>M9C2K3</t>
  </si>
  <si>
    <t>M9C2K4</t>
  </si>
  <si>
    <t>M9C2K5</t>
  </si>
  <si>
    <t>M9C2K6</t>
  </si>
  <si>
    <t>M9C2L3</t>
  </si>
  <si>
    <t>M9C2L4</t>
  </si>
  <si>
    <t>M9C2L5</t>
  </si>
  <si>
    <t>M9C2L6</t>
  </si>
  <si>
    <t>M9C2L7</t>
  </si>
  <si>
    <t>M9C2L9</t>
  </si>
  <si>
    <t>M9C2M2</t>
  </si>
  <si>
    <t>M9C2M3</t>
  </si>
  <si>
    <t>M9C2M4</t>
  </si>
  <si>
    <t>M9C2M5</t>
  </si>
  <si>
    <t>M9C2M6</t>
  </si>
  <si>
    <t>M9C2M7</t>
  </si>
  <si>
    <t>M9C2M9</t>
  </si>
  <si>
    <t>M9C2N3</t>
  </si>
  <si>
    <t>M9C2P8</t>
  </si>
  <si>
    <t>M9C2P9</t>
  </si>
  <si>
    <t>M9C2R2</t>
  </si>
  <si>
    <t>M9C2R3</t>
  </si>
  <si>
    <t>M9C2R5</t>
  </si>
  <si>
    <t>M9C2R6</t>
  </si>
  <si>
    <t>M9C2R7</t>
  </si>
  <si>
    <t>M9C2R8</t>
  </si>
  <si>
    <t>M9C2R9</t>
  </si>
  <si>
    <t>M9C2S1</t>
  </si>
  <si>
    <t>M9C2S2</t>
  </si>
  <si>
    <t>M9C2S3</t>
  </si>
  <si>
    <t>M9C2S4</t>
  </si>
  <si>
    <t>M9C2S5</t>
  </si>
  <si>
    <t>M9C2S6</t>
  </si>
  <si>
    <t>M9C2S7</t>
  </si>
  <si>
    <t>M9C2S8</t>
  </si>
  <si>
    <t>M9C2S9</t>
  </si>
  <si>
    <t>M9C2T1</t>
  </si>
  <si>
    <t>M9C2T2</t>
  </si>
  <si>
    <t>M9C2T3</t>
  </si>
  <si>
    <t>M9C2T4</t>
  </si>
  <si>
    <t>M9C2T5</t>
  </si>
  <si>
    <t>M9C2T6</t>
  </si>
  <si>
    <t>M9C2V1</t>
  </si>
  <si>
    <t>M9C2V2</t>
  </si>
  <si>
    <t>M9C2V3</t>
  </si>
  <si>
    <t>M9C2V4</t>
  </si>
  <si>
    <t>M9C2V5</t>
  </si>
  <si>
    <t>M9C2V6</t>
  </si>
  <si>
    <t>M9C2V8</t>
  </si>
  <si>
    <t>M9C2W2</t>
  </si>
  <si>
    <t>M9C2W4</t>
  </si>
  <si>
    <t>M9C2W5</t>
  </si>
  <si>
    <t>M9C2W6</t>
  </si>
  <si>
    <t>M9C2W7</t>
  </si>
  <si>
    <t>M9C2W8</t>
  </si>
  <si>
    <t>M9C2W9</t>
  </si>
  <si>
    <t>M9C2X1</t>
  </si>
  <si>
    <t>M9C2X2</t>
  </si>
  <si>
    <t>M9C2X3</t>
  </si>
  <si>
    <t>M9C2X4</t>
  </si>
  <si>
    <t>M9C2X5</t>
  </si>
  <si>
    <t>M9C2X6</t>
  </si>
  <si>
    <t>M9C2X7</t>
  </si>
  <si>
    <t>M9C2X8</t>
  </si>
  <si>
    <t>M9C2Y5</t>
  </si>
  <si>
    <t>M9C2Y8</t>
  </si>
  <si>
    <t>M9C2Y9</t>
  </si>
  <si>
    <t>M9C2Z1</t>
  </si>
  <si>
    <t>M9C2Z2</t>
  </si>
  <si>
    <t>M9C2Z3</t>
  </si>
  <si>
    <t>M9C2Z4</t>
  </si>
  <si>
    <t>M9C2Z5</t>
  </si>
  <si>
    <t>M9C2Z6</t>
  </si>
  <si>
    <t>M9C3A8</t>
  </si>
  <si>
    <t>M9C3A9</t>
  </si>
  <si>
    <t>M9C3B1</t>
  </si>
  <si>
    <t>M9C3C1</t>
  </si>
  <si>
    <t>M9C3C2</t>
  </si>
  <si>
    <t>M9C3C3</t>
  </si>
  <si>
    <t>M9C3C4</t>
  </si>
  <si>
    <t>M9C3C5</t>
  </si>
  <si>
    <t>M9C3C6</t>
  </si>
  <si>
    <t>M9C3E2</t>
  </si>
  <si>
    <t>M9C3E3</t>
  </si>
  <si>
    <t>M9C3E4</t>
  </si>
  <si>
    <t>M9C3E5</t>
  </si>
  <si>
    <t>M9C3E6</t>
  </si>
  <si>
    <t>M9C3E7</t>
  </si>
  <si>
    <t>M9C3E8</t>
  </si>
  <si>
    <t>M9C3E9</t>
  </si>
  <si>
    <t>M9C3G1</t>
  </si>
  <si>
    <t>M9C3G7</t>
  </si>
  <si>
    <t>M9C3H1</t>
  </si>
  <si>
    <t>M9C3H2</t>
  </si>
  <si>
    <t>M9C3H3</t>
  </si>
  <si>
    <t>M9C3H4</t>
  </si>
  <si>
    <t>M9C3H5</t>
  </si>
  <si>
    <t>M9C3H6</t>
  </si>
  <si>
    <t>M9C3J2</t>
  </si>
  <si>
    <t>M9C3J3</t>
  </si>
  <si>
    <t>M9C3J4</t>
  </si>
  <si>
    <t>M9C3J5</t>
  </si>
  <si>
    <t>M9C3J6</t>
  </si>
  <si>
    <t>M9C3J7</t>
  </si>
  <si>
    <t>M9C3J8</t>
  </si>
  <si>
    <t>M9C3J9</t>
  </si>
  <si>
    <t>M9C3K1</t>
  </si>
  <si>
    <t>M9C3K2</t>
  </si>
  <si>
    <t>M9C3K3</t>
  </si>
  <si>
    <t>M9C3K4</t>
  </si>
  <si>
    <t>M9C3K5</t>
  </si>
  <si>
    <t>M9C3M4</t>
  </si>
  <si>
    <t>M9C3M6</t>
  </si>
  <si>
    <t>M9C3M8</t>
  </si>
  <si>
    <t>M9C3N2</t>
  </si>
  <si>
    <t>M9C3N3</t>
  </si>
  <si>
    <t>M9C3N4</t>
  </si>
  <si>
    <t>M9C3N5</t>
  </si>
  <si>
    <t>M9C3N6</t>
  </si>
  <si>
    <t>M9C3N7</t>
  </si>
  <si>
    <t>M9C3N8</t>
  </si>
  <si>
    <t>M9C3P1</t>
  </si>
  <si>
    <t>M9C3P2</t>
  </si>
  <si>
    <t>M9C3P3</t>
  </si>
  <si>
    <t>M9C3P4</t>
  </si>
  <si>
    <t>M9C3P5</t>
  </si>
  <si>
    <t>M9C3P6</t>
  </si>
  <si>
    <t>M9C3P7</t>
  </si>
  <si>
    <t>M9C3P9</t>
  </si>
  <si>
    <t>M9C3R1</t>
  </si>
  <si>
    <t>M9C3R2</t>
  </si>
  <si>
    <t>M9C3R3</t>
  </si>
  <si>
    <t>M9C3R4</t>
  </si>
  <si>
    <t>M9C3R5</t>
  </si>
  <si>
    <t>M9C3R6</t>
  </si>
  <si>
    <t>M9C3R7</t>
  </si>
  <si>
    <t>M9C3R8</t>
  </si>
  <si>
    <t>M9C3R9</t>
  </si>
  <si>
    <t>M9C3S3</t>
  </si>
  <si>
    <t>M9C3S4</t>
  </si>
  <si>
    <t>M9C3T1</t>
  </si>
  <si>
    <t>M9C3T4</t>
  </si>
  <si>
    <t>M9C3T5</t>
  </si>
  <si>
    <t>M9C3W1</t>
  </si>
  <si>
    <t>M9C3W2</t>
  </si>
  <si>
    <t>M9C3W3</t>
  </si>
  <si>
    <t>M9C3W4</t>
  </si>
  <si>
    <t>M9C3W5</t>
  </si>
  <si>
    <t>M9C3W6</t>
  </si>
  <si>
    <t>M9C3W7</t>
  </si>
  <si>
    <t>M9C3W8</t>
  </si>
  <si>
    <t>M9C3X1</t>
  </si>
  <si>
    <t>M9C3X2</t>
  </si>
  <si>
    <t>M9C3X5</t>
  </si>
  <si>
    <t>M9C3X7</t>
  </si>
  <si>
    <t>M9C4J1</t>
  </si>
  <si>
    <t>M9C4J2</t>
  </si>
  <si>
    <t>M9C4J3</t>
  </si>
  <si>
    <t>M9C4J4</t>
  </si>
  <si>
    <t>M9C4J5</t>
  </si>
  <si>
    <t>M9C4J6</t>
  </si>
  <si>
    <t>M9C4J9</t>
  </si>
  <si>
    <t>M9C4K2</t>
  </si>
  <si>
    <t>M9C4K3</t>
  </si>
  <si>
    <t>M9C4K4</t>
  </si>
  <si>
    <t>M9C4L4</t>
  </si>
  <si>
    <t>M9C4S4</t>
  </si>
  <si>
    <t>M9C4S5</t>
  </si>
  <si>
    <t>M9C4V2</t>
  </si>
  <si>
    <t>M9C4V3</t>
  </si>
  <si>
    <t>M9C4V5</t>
  </si>
  <si>
    <t>M9C4V8</t>
  </si>
  <si>
    <t>M9C4V9</t>
  </si>
  <si>
    <t>M9C4W1</t>
  </si>
  <si>
    <t>M9C4W2</t>
  </si>
  <si>
    <t>M9C4W5</t>
  </si>
  <si>
    <t>M9C4W6</t>
  </si>
  <si>
    <t>M9C4W7</t>
  </si>
  <si>
    <t>M9C4X1</t>
  </si>
  <si>
    <t>M9C4X2</t>
  </si>
  <si>
    <t>M9C4X3</t>
  </si>
  <si>
    <t>M9C4X6</t>
  </si>
  <si>
    <t>M9C4X7</t>
  </si>
  <si>
    <t>M9C4X8</t>
  </si>
  <si>
    <t>M9C4X9</t>
  </si>
  <si>
    <t>M9C4Y1</t>
  </si>
  <si>
    <t>M9C4Y2</t>
  </si>
  <si>
    <t>M9C4Y3</t>
  </si>
  <si>
    <t>M9C4Y4</t>
  </si>
  <si>
    <t>M9C4Y6</t>
  </si>
  <si>
    <t>M9C4Y7</t>
  </si>
  <si>
    <t>M9C4Y8</t>
  </si>
  <si>
    <t>M9C4Y9</t>
  </si>
  <si>
    <t>M9C4Z1</t>
  </si>
  <si>
    <t>M9C5A9</t>
  </si>
  <si>
    <t>M9C5E9</t>
  </si>
  <si>
    <t>M9C5G9</t>
  </si>
  <si>
    <t>M9C5H3</t>
  </si>
  <si>
    <t>M9C5H5</t>
  </si>
  <si>
    <t>M9C5H6</t>
  </si>
  <si>
    <t>M9C5K1</t>
  </si>
  <si>
    <t>M9C5K2</t>
  </si>
  <si>
    <t>M9C5K4</t>
  </si>
  <si>
    <t>M9C5K8</t>
  </si>
  <si>
    <t>M9C5L2</t>
  </si>
  <si>
    <t>M9C5L4</t>
  </si>
  <si>
    <t>M9C5L5</t>
  </si>
  <si>
    <t>M9C5L6</t>
  </si>
  <si>
    <t>M9C5M9</t>
  </si>
  <si>
    <t>M9C5N2</t>
  </si>
  <si>
    <t>M9C5N4</t>
  </si>
  <si>
    <t>M9C5N5</t>
  </si>
  <si>
    <t>M9C5N6</t>
  </si>
  <si>
    <t>M9C5P1</t>
  </si>
  <si>
    <t>M9C5P2</t>
  </si>
  <si>
    <t>M9C5P5</t>
  </si>
  <si>
    <t>M9C5P6</t>
  </si>
  <si>
    <t>M9C5R1</t>
  </si>
  <si>
    <t>M9C5R7</t>
  </si>
  <si>
    <t>M9C5S2</t>
  </si>
  <si>
    <t>M9L1C2</t>
  </si>
  <si>
    <t>M9L1C6</t>
  </si>
  <si>
    <t>M9L1C7</t>
  </si>
  <si>
    <t>M9L1C9</t>
  </si>
  <si>
    <t>M9L1G7</t>
  </si>
  <si>
    <t>M9L1G8</t>
  </si>
  <si>
    <t>M9L1G9</t>
  </si>
  <si>
    <t>M9L1H1</t>
  </si>
  <si>
    <t>M9L1H2</t>
  </si>
  <si>
    <t>M9L1H8</t>
  </si>
  <si>
    <t>M9L1J4</t>
  </si>
  <si>
    <t>M9L2H8</t>
  </si>
  <si>
    <t>M9L2J9</t>
  </si>
  <si>
    <t>M9L2K1</t>
  </si>
  <si>
    <t>M9L2K2</t>
  </si>
  <si>
    <t>M9L2P3</t>
  </si>
  <si>
    <t>M9L2P6</t>
  </si>
  <si>
    <t>M9L2P7</t>
  </si>
  <si>
    <t>M9L2P8</t>
  </si>
  <si>
    <t>M9L2P9</t>
  </si>
  <si>
    <t>M9L2R1</t>
  </si>
  <si>
    <t>M9L2R2</t>
  </si>
  <si>
    <t>M9L2V6</t>
  </si>
  <si>
    <t>M9L2V7</t>
  </si>
  <si>
    <t>M9L3A6</t>
  </si>
  <si>
    <t>M9M0A2</t>
  </si>
  <si>
    <t>M9M0A3</t>
  </si>
  <si>
    <t>M9M0A4</t>
  </si>
  <si>
    <t>M9M0A5</t>
  </si>
  <si>
    <t>M9M0A6</t>
  </si>
  <si>
    <t>M9M0A7</t>
  </si>
  <si>
    <t>M9M0E1</t>
  </si>
  <si>
    <t>M9M1G1</t>
  </si>
  <si>
    <t>M9M1G4</t>
  </si>
  <si>
    <t>M9M1G5</t>
  </si>
  <si>
    <t>M9M1H7</t>
  </si>
  <si>
    <t>M9M1H8</t>
  </si>
  <si>
    <t>M9M1H9</t>
  </si>
  <si>
    <t>M9M1J2</t>
  </si>
  <si>
    <t>M9M1J3</t>
  </si>
  <si>
    <t>M9M1J9</t>
  </si>
  <si>
    <t>M9M1K1</t>
  </si>
  <si>
    <t>M9M1K6</t>
  </si>
  <si>
    <t>M9M1P4</t>
  </si>
  <si>
    <t>M9M1R1</t>
  </si>
  <si>
    <t>M9M1R2</t>
  </si>
  <si>
    <t>M9M1R3</t>
  </si>
  <si>
    <t>M9M1R4</t>
  </si>
  <si>
    <t>M9M1R5</t>
  </si>
  <si>
    <t>M9M1R6</t>
  </si>
  <si>
    <t>M9M1R7</t>
  </si>
  <si>
    <t>M9M1R8</t>
  </si>
  <si>
    <t>M9M1S5</t>
  </si>
  <si>
    <t>M9M1T1</t>
  </si>
  <si>
    <t>M9M1T4</t>
  </si>
  <si>
    <t>M9M1T8</t>
  </si>
  <si>
    <t>M9M1T9</t>
  </si>
  <si>
    <t>M9M1V1</t>
  </si>
  <si>
    <t>M9M1V2</t>
  </si>
  <si>
    <t>M9M1V3</t>
  </si>
  <si>
    <t>M9M1V4</t>
  </si>
  <si>
    <t>M9M1V5</t>
  </si>
  <si>
    <t>M9M1V6</t>
  </si>
  <si>
    <t>M9M1V7</t>
  </si>
  <si>
    <t>M9M1V9</t>
  </si>
  <si>
    <t>M9M1W2</t>
  </si>
  <si>
    <t>M9M1W3</t>
  </si>
  <si>
    <t>M9M1W5</t>
  </si>
  <si>
    <t>M9M1W6</t>
  </si>
  <si>
    <t>M9M1X1</t>
  </si>
  <si>
    <t>M9M1X6</t>
  </si>
  <si>
    <t>M9M1Y1</t>
  </si>
  <si>
    <t>M9M1Y4</t>
  </si>
  <si>
    <t>M9M1Z1</t>
  </si>
  <si>
    <t>M9M1Z4</t>
  </si>
  <si>
    <t>M9M1Z6</t>
  </si>
  <si>
    <t>M9M1Z7</t>
  </si>
  <si>
    <t>M9M1Z9</t>
  </si>
  <si>
    <t>M9M2B8</t>
  </si>
  <si>
    <t>M9M2B9</t>
  </si>
  <si>
    <t>M9M2C1</t>
  </si>
  <si>
    <t>M9M2C4</t>
  </si>
  <si>
    <t>M9M2C5</t>
  </si>
  <si>
    <t>M9M2G1</t>
  </si>
  <si>
    <t>M9M2P9</t>
  </si>
  <si>
    <t>M9M2R2</t>
  </si>
  <si>
    <t>M9M2R3</t>
  </si>
  <si>
    <t>M9M2S5</t>
  </si>
  <si>
    <t>M9M2S7</t>
  </si>
  <si>
    <t>M9M2T5</t>
  </si>
  <si>
    <t>M9M2V1</t>
  </si>
  <si>
    <t>M9M2V2</t>
  </si>
  <si>
    <t>M9M2V3</t>
  </si>
  <si>
    <t>M9M2V4</t>
  </si>
  <si>
    <t>M9M2V5</t>
  </si>
  <si>
    <t>M9M2W3</t>
  </si>
  <si>
    <t>M9M2W4</t>
  </si>
  <si>
    <t>M9M2Z6</t>
  </si>
  <si>
    <t>M9M3A3</t>
  </si>
  <si>
    <t>M9M3A9</t>
  </si>
  <si>
    <t>M9N0A2</t>
  </si>
  <si>
    <t>M9N0A4</t>
  </si>
  <si>
    <t>M9N0A7</t>
  </si>
  <si>
    <t>M9N1A1</t>
  </si>
  <si>
    <t>M9N1A2</t>
  </si>
  <si>
    <t>M9N1C1</t>
  </si>
  <si>
    <t>M9N1C2</t>
  </si>
  <si>
    <t>M9N1C8</t>
  </si>
  <si>
    <t>M9N1C9</t>
  </si>
  <si>
    <t>M9N1E3</t>
  </si>
  <si>
    <t>M9N1E4</t>
  </si>
  <si>
    <t>M9N1E5</t>
  </si>
  <si>
    <t>M9N1E6</t>
  </si>
  <si>
    <t>M9N1G4</t>
  </si>
  <si>
    <t>M9N1H7</t>
  </si>
  <si>
    <t>M9N1H8</t>
  </si>
  <si>
    <t>M9N1H9</t>
  </si>
  <si>
    <t>M9N1J1</t>
  </si>
  <si>
    <t>M9N1J2</t>
  </si>
  <si>
    <t>M9N1J4</t>
  </si>
  <si>
    <t>M9N1K3</t>
  </si>
  <si>
    <t>M9N1K6</t>
  </si>
  <si>
    <t>M9N1K7</t>
  </si>
  <si>
    <t>M9N1K9</t>
  </si>
  <si>
    <t>M9N1L1</t>
  </si>
  <si>
    <t>M9N1L9</t>
  </si>
  <si>
    <t>M9N1M1</t>
  </si>
  <si>
    <t>M9N1M2</t>
  </si>
  <si>
    <t>M9N1M3</t>
  </si>
  <si>
    <t>M9N1M4</t>
  </si>
  <si>
    <t>M9N1M5</t>
  </si>
  <si>
    <t>M9N1M6</t>
  </si>
  <si>
    <t>M9N1M7</t>
  </si>
  <si>
    <t>M9N1M8</t>
  </si>
  <si>
    <t>M9N1N3</t>
  </si>
  <si>
    <t>M9N1N4</t>
  </si>
  <si>
    <t>M9N1P2</t>
  </si>
  <si>
    <t>M9N1P3</t>
  </si>
  <si>
    <t>M9N1P4</t>
  </si>
  <si>
    <t>M9N1P5</t>
  </si>
  <si>
    <t>M9N1P6</t>
  </si>
  <si>
    <t>M9N1P7</t>
  </si>
  <si>
    <t>M9N1P8</t>
  </si>
  <si>
    <t>M9N1P9</t>
  </si>
  <si>
    <t>M9N1R1</t>
  </si>
  <si>
    <t>M9N1R2</t>
  </si>
  <si>
    <t>M9N1R4</t>
  </si>
  <si>
    <t>M9N1R5</t>
  </si>
  <si>
    <t>M9N1R6</t>
  </si>
  <si>
    <t>M9N1R7</t>
  </si>
  <si>
    <t>M9N1R8</t>
  </si>
  <si>
    <t>M9N1S2</t>
  </si>
  <si>
    <t>M9N1S3</t>
  </si>
  <si>
    <t>M9N1S4</t>
  </si>
  <si>
    <t>M9N1S5</t>
  </si>
  <si>
    <t>M9N1S6</t>
  </si>
  <si>
    <t>M9N1S7</t>
  </si>
  <si>
    <t>M9N1S8</t>
  </si>
  <si>
    <t>M9N1S9</t>
  </si>
  <si>
    <t>M9N1T2</t>
  </si>
  <si>
    <t>M9N1V1</t>
  </si>
  <si>
    <t>M9N1V4</t>
  </si>
  <si>
    <t>M9N1V6</t>
  </si>
  <si>
    <t>M9N1W1</t>
  </si>
  <si>
    <t>M9N1W2</t>
  </si>
  <si>
    <t>M9N1W4</t>
  </si>
  <si>
    <t>M9N1W5</t>
  </si>
  <si>
    <t>M9N1W7</t>
  </si>
  <si>
    <t>M9N1X2</t>
  </si>
  <si>
    <t>M9N1X3</t>
  </si>
  <si>
    <t>M9N1X4</t>
  </si>
  <si>
    <t>M9N1X5</t>
  </si>
  <si>
    <t>M9N1X6</t>
  </si>
  <si>
    <t>M9N1X7</t>
  </si>
  <si>
    <t>M9N1X8</t>
  </si>
  <si>
    <t>M9N1X9</t>
  </si>
  <si>
    <t>M9N1Y1</t>
  </si>
  <si>
    <t>M9N1Y2</t>
  </si>
  <si>
    <t>M9N1Y3</t>
  </si>
  <si>
    <t>M9N1Y5</t>
  </si>
  <si>
    <t>M9N1Y6</t>
  </si>
  <si>
    <t>M9N1Y7</t>
  </si>
  <si>
    <t>M9N1Y8</t>
  </si>
  <si>
    <t>M9N1Y9</t>
  </si>
  <si>
    <t>M9N1Z1</t>
  </si>
  <si>
    <t>M9N1Z2</t>
  </si>
  <si>
    <t>M9N1Z3</t>
  </si>
  <si>
    <t>M9N1Z4</t>
  </si>
  <si>
    <t>M9N1Z5</t>
  </si>
  <si>
    <t>M9N1Z6</t>
  </si>
  <si>
    <t>M9N1Z7</t>
  </si>
  <si>
    <t>M9N1Z8</t>
  </si>
  <si>
    <t>M9N1Z9</t>
  </si>
  <si>
    <t>M9N2A1</t>
  </si>
  <si>
    <t>M9N2A3</t>
  </si>
  <si>
    <t>M9N2A4</t>
  </si>
  <si>
    <t>M9N2A5</t>
  </si>
  <si>
    <t>M9N2A6</t>
  </si>
  <si>
    <t>M9N2A7</t>
  </si>
  <si>
    <t>M9N2A8</t>
  </si>
  <si>
    <t>M9N2A9</t>
  </si>
  <si>
    <t>M9N2B1</t>
  </si>
  <si>
    <t>M9N2B2</t>
  </si>
  <si>
    <t>M9N2B3</t>
  </si>
  <si>
    <t>M9N2B4</t>
  </si>
  <si>
    <t>M9N2B5</t>
  </si>
  <si>
    <t>M9N2B6</t>
  </si>
  <si>
    <t>M9N2B7</t>
  </si>
  <si>
    <t>M9N2B8</t>
  </si>
  <si>
    <t>M9N2B9</t>
  </si>
  <si>
    <t>M9N2C1</t>
  </si>
  <si>
    <t>M9N2C2</t>
  </si>
  <si>
    <t>M9N2C3</t>
  </si>
  <si>
    <t>M9N2C4</t>
  </si>
  <si>
    <t>M9N2C5</t>
  </si>
  <si>
    <t>M9N2J2</t>
  </si>
  <si>
    <t>M9N2J5</t>
  </si>
  <si>
    <t>M9N2J6</t>
  </si>
  <si>
    <t>M9N2J7</t>
  </si>
  <si>
    <t>M9N2K4</t>
  </si>
  <si>
    <t>M9N2K5</t>
  </si>
  <si>
    <t>M9N2L2</t>
  </si>
  <si>
    <t>M9N2L3</t>
  </si>
  <si>
    <t>M9N2L4</t>
  </si>
  <si>
    <t>M9N2L6</t>
  </si>
  <si>
    <t>M9N2L7</t>
  </si>
  <si>
    <t>M9N2L8</t>
  </si>
  <si>
    <t>M9N2L9</t>
  </si>
  <si>
    <t>M9N2M4</t>
  </si>
  <si>
    <t>M9N2M5</t>
  </si>
  <si>
    <t>M9N2M6</t>
  </si>
  <si>
    <t>M9N2M7</t>
  </si>
  <si>
    <t>M9N2M8</t>
  </si>
  <si>
    <t>M9N2M9</t>
  </si>
  <si>
    <t>M9N2N1</t>
  </si>
  <si>
    <t>M9N2N2</t>
  </si>
  <si>
    <t>M9N2N3</t>
  </si>
  <si>
    <t>M9N2N4</t>
  </si>
  <si>
    <t>M9N2N5</t>
  </si>
  <si>
    <t>M9N2N6</t>
  </si>
  <si>
    <t>M9N2N8</t>
  </si>
  <si>
    <t>M9N2N9</t>
  </si>
  <si>
    <t>M9N2P1</t>
  </si>
  <si>
    <t>M9N2P2</t>
  </si>
  <si>
    <t>M9N2P4</t>
  </si>
  <si>
    <t>M9N2P8</t>
  </si>
  <si>
    <t>M9N2P9</t>
  </si>
  <si>
    <t>M9N3E4</t>
  </si>
  <si>
    <t>M9N3E6</t>
  </si>
  <si>
    <t>M9N3G1</t>
  </si>
  <si>
    <t>M9N3G2</t>
  </si>
  <si>
    <t>M9N3G4</t>
  </si>
  <si>
    <t>M9N3G7</t>
  </si>
  <si>
    <t>M9N3G8</t>
  </si>
  <si>
    <t>M9N3G9</t>
  </si>
  <si>
    <t>M9N3H1</t>
  </si>
  <si>
    <t>M9N3H2</t>
  </si>
  <si>
    <t>M9N3H3</t>
  </si>
  <si>
    <t>M9N3H5</t>
  </si>
  <si>
    <t>M9N3H6</t>
  </si>
  <si>
    <t>M9N3H7</t>
  </si>
  <si>
    <t>M9N3H8</t>
  </si>
  <si>
    <t>M9N3H9</t>
  </si>
  <si>
    <t>M9N3J1</t>
  </si>
  <si>
    <t>M9N3J2</t>
  </si>
  <si>
    <t>M9N3J4</t>
  </si>
  <si>
    <t>M9N3J6</t>
  </si>
  <si>
    <t>M9N3J7</t>
  </si>
  <si>
    <t>M9N3K1</t>
  </si>
  <si>
    <t>M9N3K2</t>
  </si>
  <si>
    <t>M9N3K3</t>
  </si>
  <si>
    <t>M9N3K5</t>
  </si>
  <si>
    <t>M9N3K6</t>
  </si>
  <si>
    <t>M9N3K7</t>
  </si>
  <si>
    <t>M9N3K8</t>
  </si>
  <si>
    <t>M9N3L1</t>
  </si>
  <si>
    <t>M9N3L2</t>
  </si>
  <si>
    <t>M9N3L3</t>
  </si>
  <si>
    <t>M9N3L4</t>
  </si>
  <si>
    <t>M9N3L5</t>
  </si>
  <si>
    <t>M9N3L6</t>
  </si>
  <si>
    <t>M9N3L7</t>
  </si>
  <si>
    <t>M9N3L8</t>
  </si>
  <si>
    <t>M9N3L9</t>
  </si>
  <si>
    <t>M9N3M2</t>
  </si>
  <si>
    <t>M9N3M3</t>
  </si>
  <si>
    <t>M9N3P1</t>
  </si>
  <si>
    <t>M9N3P2</t>
  </si>
  <si>
    <t>M9N3P3</t>
  </si>
  <si>
    <t>M9N3P5</t>
  </si>
  <si>
    <t>M9N3P9</t>
  </si>
  <si>
    <t>M9N3R1</t>
  </si>
  <si>
    <t>M9N3R2</t>
  </si>
  <si>
    <t>M9N3R9</t>
  </si>
  <si>
    <t>M9N3T1</t>
  </si>
  <si>
    <t>M9N3T5</t>
  </si>
  <si>
    <t>M9N3T8</t>
  </si>
  <si>
    <t>M9N3V8</t>
  </si>
  <si>
    <t>M9N3V9</t>
  </si>
  <si>
    <t>M9N3W1</t>
  </si>
  <si>
    <t>M9N3W2</t>
  </si>
  <si>
    <t>M9N3W3</t>
  </si>
  <si>
    <t>M9N3W6</t>
  </si>
  <si>
    <t>M9N3X2</t>
  </si>
  <si>
    <t>M9N3X4</t>
  </si>
  <si>
    <t>M9N3X5</t>
  </si>
  <si>
    <t>M9N3X6</t>
  </si>
  <si>
    <t>M9N3X7</t>
  </si>
  <si>
    <t>M9N3X8</t>
  </si>
  <si>
    <t>M9N3Z4</t>
  </si>
  <si>
    <t>M9N3Z5</t>
  </si>
  <si>
    <t>M9N3Z6</t>
  </si>
  <si>
    <t>M9N3Z7</t>
  </si>
  <si>
    <t>M9N3Z9</t>
  </si>
  <si>
    <t>M9N4A1</t>
  </si>
  <si>
    <t>M9N4A2</t>
  </si>
  <si>
    <t>M9P1V5</t>
  </si>
  <si>
    <t>M9P1V7</t>
  </si>
  <si>
    <t>M9P1V9</t>
  </si>
  <si>
    <t>M9P1W1</t>
  </si>
  <si>
    <t>M9P1W2</t>
  </si>
  <si>
    <t>M9P1W3</t>
  </si>
  <si>
    <t>M9P1W4</t>
  </si>
  <si>
    <t>M9P1W6</t>
  </si>
  <si>
    <t>M9P1W7</t>
  </si>
  <si>
    <t>M9P1W8</t>
  </si>
  <si>
    <t>M9P2H6</t>
  </si>
  <si>
    <t>M9P2H8</t>
  </si>
  <si>
    <t>M9P2J2</t>
  </si>
  <si>
    <t>M9P2J3</t>
  </si>
  <si>
    <t>M9P2K9</t>
  </si>
  <si>
    <t>M9P2L1</t>
  </si>
  <si>
    <t>M9P2L2</t>
  </si>
  <si>
    <t>M9P2L3</t>
  </si>
  <si>
    <t>M9P2L4</t>
  </si>
  <si>
    <t>M9P2M6</t>
  </si>
  <si>
    <t>M9P2M7</t>
  </si>
  <si>
    <t>M9P2M8</t>
  </si>
  <si>
    <t>M9P2M9</t>
  </si>
  <si>
    <t>M9P2N1</t>
  </si>
  <si>
    <t>M9P2N2</t>
  </si>
  <si>
    <t>M9P2N3</t>
  </si>
  <si>
    <t>M9P2N4</t>
  </si>
  <si>
    <t>M9P2N5</t>
  </si>
  <si>
    <t>M9P2N7</t>
  </si>
  <si>
    <t>M9P2N8</t>
  </si>
  <si>
    <t>M9P2R2</t>
  </si>
  <si>
    <t>M9P2R3</t>
  </si>
  <si>
    <t>M9P2R4</t>
  </si>
  <si>
    <t>M9P2R5</t>
  </si>
  <si>
    <t>M9P2T3</t>
  </si>
  <si>
    <t>M9P2T6</t>
  </si>
  <si>
    <t>M9P2V6</t>
  </si>
  <si>
    <t>M9P2V7</t>
  </si>
  <si>
    <t>M9P2X8</t>
  </si>
  <si>
    <t>M9P2Y6</t>
  </si>
  <si>
    <t>M9V0A1</t>
  </si>
  <si>
    <t>M9V0A3</t>
  </si>
  <si>
    <t>M9V1A1</t>
  </si>
  <si>
    <t>M9V1A2</t>
  </si>
  <si>
    <t>M9V1A3</t>
  </si>
  <si>
    <t>M9V1A6</t>
  </si>
  <si>
    <t>M9V1A7</t>
  </si>
  <si>
    <t>M9V1A8</t>
  </si>
  <si>
    <t>M9V1A9</t>
  </si>
  <si>
    <t>M9V1B2</t>
  </si>
  <si>
    <t>M9V1B3</t>
  </si>
  <si>
    <t>M9V1B4</t>
  </si>
  <si>
    <t>M9V1B9</t>
  </si>
  <si>
    <t>M9V1C1</t>
  </si>
  <si>
    <t>M9V1C2</t>
  </si>
  <si>
    <t>M9V1C3</t>
  </si>
  <si>
    <t>M9V1C4</t>
  </si>
  <si>
    <t>M9V1C5</t>
  </si>
  <si>
    <t>M9V1C6</t>
  </si>
  <si>
    <t>M9V1C7</t>
  </si>
  <si>
    <t>M9V1C8</t>
  </si>
  <si>
    <t>M9V1C9</t>
  </si>
  <si>
    <t>M9V1E4</t>
  </si>
  <si>
    <t>M9V1E5</t>
  </si>
  <si>
    <t>M9V1E6</t>
  </si>
  <si>
    <t>M9V1E7</t>
  </si>
  <si>
    <t>M9V1E8</t>
  </si>
  <si>
    <t>M9V1E9</t>
  </si>
  <si>
    <t>M9V1G1</t>
  </si>
  <si>
    <t>M9V1G2</t>
  </si>
  <si>
    <t>M9V1G3</t>
  </si>
  <si>
    <t>M9V1G4</t>
  </si>
  <si>
    <t>M9V1H3</t>
  </si>
  <si>
    <t>M9V1H4</t>
  </si>
  <si>
    <t>M9V1H5</t>
  </si>
  <si>
    <t>M9V1H6</t>
  </si>
  <si>
    <t>M9V1H8</t>
  </si>
  <si>
    <t>M9V1L3</t>
  </si>
  <si>
    <t>M9V1L7</t>
  </si>
  <si>
    <t>M9V1L8</t>
  </si>
  <si>
    <t>M9V1L9</t>
  </si>
  <si>
    <t>M9V1M1</t>
  </si>
  <si>
    <t>M9V1M2</t>
  </si>
  <si>
    <t>M9V1M3</t>
  </si>
  <si>
    <t>M9V1M5</t>
  </si>
  <si>
    <t>M9V1M6</t>
  </si>
  <si>
    <t>M9V1M7</t>
  </si>
  <si>
    <t>M9V1M8</t>
  </si>
  <si>
    <t>M9V1N2</t>
  </si>
  <si>
    <t>M9V1N4</t>
  </si>
  <si>
    <t>M9V1N5</t>
  </si>
  <si>
    <t>M9V1N6</t>
  </si>
  <si>
    <t>M9V1P9</t>
  </si>
  <si>
    <t>M9V1R1</t>
  </si>
  <si>
    <t>M9V1R2</t>
  </si>
  <si>
    <t>M9V1R3</t>
  </si>
  <si>
    <t>M9V1R4</t>
  </si>
  <si>
    <t>M9V1R5</t>
  </si>
  <si>
    <t>M9V1R6</t>
  </si>
  <si>
    <t>M9V1S5</t>
  </si>
  <si>
    <t>M9V1S6</t>
  </si>
  <si>
    <t>M9V1S7</t>
  </si>
  <si>
    <t>M9V1S8</t>
  </si>
  <si>
    <t>M9V1S9</t>
  </si>
  <si>
    <t>M9V1T1</t>
  </si>
  <si>
    <t>M9V1T3</t>
  </si>
  <si>
    <t>M9V1T6</t>
  </si>
  <si>
    <t>M9V1T8</t>
  </si>
  <si>
    <t>M9V1T9</t>
  </si>
  <si>
    <t>M9V1V1</t>
  </si>
  <si>
    <t>M9V1V2</t>
  </si>
  <si>
    <t>M9V1V3</t>
  </si>
  <si>
    <t>M9V1V4</t>
  </si>
  <si>
    <t>M9V1V6</t>
  </si>
  <si>
    <t>M9V1V7</t>
  </si>
  <si>
    <t>M9V1V8</t>
  </si>
  <si>
    <t>M9V1W1</t>
  </si>
  <si>
    <t>M9V1W5</t>
  </si>
  <si>
    <t>M9V1W6</t>
  </si>
  <si>
    <t>M9V1W7</t>
  </si>
  <si>
    <t>M9V1W9</t>
  </si>
  <si>
    <t>M9V1X2</t>
  </si>
  <si>
    <t>M9V1X7</t>
  </si>
  <si>
    <t>M9V1X8</t>
  </si>
  <si>
    <t>M9V1Y1</t>
  </si>
  <si>
    <t>M9V1Y7</t>
  </si>
  <si>
    <t>M9V1Y8</t>
  </si>
  <si>
    <t>M9V1Z3</t>
  </si>
  <si>
    <t>M9V2B1</t>
  </si>
  <si>
    <t>M9V2B8</t>
  </si>
  <si>
    <t>M9V2B9</t>
  </si>
  <si>
    <t>M9V2C1</t>
  </si>
  <si>
    <t>M9V2G3</t>
  </si>
  <si>
    <t>M9V2G8</t>
  </si>
  <si>
    <t>M9V2G9</t>
  </si>
  <si>
    <t>M9V2H1</t>
  </si>
  <si>
    <t>M9V2H9</t>
  </si>
  <si>
    <t>M9V2J8</t>
  </si>
  <si>
    <t>M9V2J9</t>
  </si>
  <si>
    <t>M9V2K1</t>
  </si>
  <si>
    <t>M9V2K2</t>
  </si>
  <si>
    <t>M9V2L1</t>
  </si>
  <si>
    <t>M9V2L2</t>
  </si>
  <si>
    <t>M9V2L3</t>
  </si>
  <si>
    <t>M9V2L4</t>
  </si>
  <si>
    <t>M9V2L5</t>
  </si>
  <si>
    <t>M9V2L6</t>
  </si>
  <si>
    <t>M9V2R3</t>
  </si>
  <si>
    <t>M9V2S5</t>
  </si>
  <si>
    <t>M9V2S6</t>
  </si>
  <si>
    <t>M9V2S7</t>
  </si>
  <si>
    <t>M9V2S8</t>
  </si>
  <si>
    <t>M9V2S9</t>
  </si>
  <si>
    <t>M9V2T2</t>
  </si>
  <si>
    <t>M9V2T3</t>
  </si>
  <si>
    <t>M9V2T4</t>
  </si>
  <si>
    <t>M9V2T5</t>
  </si>
  <si>
    <t>M9V2T6</t>
  </si>
  <si>
    <t>M9V2T7</t>
  </si>
  <si>
    <t>M9V2T8</t>
  </si>
  <si>
    <t>M9V2T9</t>
  </si>
  <si>
    <t>M9V2V2</t>
  </si>
  <si>
    <t>M9V2V3</t>
  </si>
  <si>
    <t>M9V2V4</t>
  </si>
  <si>
    <t>M9V2V5</t>
  </si>
  <si>
    <t>M9V2V6</t>
  </si>
  <si>
    <t>M9V2V7</t>
  </si>
  <si>
    <t>M9V2V8</t>
  </si>
  <si>
    <t>M9V2V9</t>
  </si>
  <si>
    <t>M9V2W1</t>
  </si>
  <si>
    <t>M9V2W2</t>
  </si>
  <si>
    <t>M9V2W4</t>
  </si>
  <si>
    <t>M9V2W5</t>
  </si>
  <si>
    <t>M9V2W7</t>
  </si>
  <si>
    <t>M9V2W8</t>
  </si>
  <si>
    <t>M9V2W9</t>
  </si>
  <si>
    <t>M9V2X1</t>
  </si>
  <si>
    <t>M9V2X2</t>
  </si>
  <si>
    <t>M9V2X3</t>
  </si>
  <si>
    <t>M9V2X4</t>
  </si>
  <si>
    <t>M9V2X5</t>
  </si>
  <si>
    <t>M9V2X6</t>
  </si>
  <si>
    <t>M9V2X8</t>
  </si>
  <si>
    <t>M9V2Y1</t>
  </si>
  <si>
    <t>M9V2Y2</t>
  </si>
  <si>
    <t>M9V2Y3</t>
  </si>
  <si>
    <t>M9V2Y4</t>
  </si>
  <si>
    <t>M9V2Y5</t>
  </si>
  <si>
    <t>M9V2Y6</t>
  </si>
  <si>
    <t>M9V2Y7</t>
  </si>
  <si>
    <t>M9V2Y8</t>
  </si>
  <si>
    <t>M9V2Y9</t>
  </si>
  <si>
    <t>M9V2Z1</t>
  </si>
  <si>
    <t>M9V2Z3</t>
  </si>
  <si>
    <t>M9V2Z4</t>
  </si>
  <si>
    <t>M9V2Z5</t>
  </si>
  <si>
    <t>M9V2Z7</t>
  </si>
  <si>
    <t>M9V2Z9</t>
  </si>
  <si>
    <t>M9V3B3</t>
  </si>
  <si>
    <t>M9V3B4</t>
  </si>
  <si>
    <t>M9V3E1</t>
  </si>
  <si>
    <t>M9V3E2</t>
  </si>
  <si>
    <t>M9V3E6</t>
  </si>
  <si>
    <t>M9V3E8</t>
  </si>
  <si>
    <t>M9V3E9</t>
  </si>
  <si>
    <t>M9V3J7</t>
  </si>
  <si>
    <t>M9V3J8</t>
  </si>
  <si>
    <t>M9V3J9</t>
  </si>
  <si>
    <t>M9V3K1</t>
  </si>
  <si>
    <t>M9V3K5</t>
  </si>
  <si>
    <t>M9V3K6</t>
  </si>
  <si>
    <t>M9V3K7</t>
  </si>
  <si>
    <t>M9V3K9</t>
  </si>
  <si>
    <t>M9V3L1</t>
  </si>
  <si>
    <t>M9V3M6</t>
  </si>
  <si>
    <t>M9V3M7</t>
  </si>
  <si>
    <t>M9V3N2</t>
  </si>
  <si>
    <t>M9V3N3</t>
  </si>
  <si>
    <t>M9V3P9</t>
  </si>
  <si>
    <t>M9V3R1</t>
  </si>
  <si>
    <t>M9V3R2</t>
  </si>
  <si>
    <t>M9V3S3</t>
  </si>
  <si>
    <t>M9V3S7</t>
  </si>
  <si>
    <t>M9V3S8</t>
  </si>
  <si>
    <t>M9V3S9</t>
  </si>
  <si>
    <t>M9V3T8</t>
  </si>
  <si>
    <t>M9V3V2</t>
  </si>
  <si>
    <t>M9V3V3</t>
  </si>
  <si>
    <t>M9V3V4</t>
  </si>
  <si>
    <t>M9V3V5</t>
  </si>
  <si>
    <t>M9V3V8</t>
  </si>
  <si>
    <t>M9V3V9</t>
  </si>
  <si>
    <t>M9V3W1</t>
  </si>
  <si>
    <t>M9V3W2</t>
  </si>
  <si>
    <t>M9V3W3</t>
  </si>
  <si>
    <t>M9V3W5</t>
  </si>
  <si>
    <t>M9V3W6</t>
  </si>
  <si>
    <t>M9V3W7</t>
  </si>
  <si>
    <t>M9V3X8</t>
  </si>
  <si>
    <t>M9V3X9</t>
  </si>
  <si>
    <t>M9V3Y3</t>
  </si>
  <si>
    <t>M9V3Y4</t>
  </si>
  <si>
    <t>M9V3Y6</t>
  </si>
  <si>
    <t>M9V3Y7</t>
  </si>
  <si>
    <t>M9V3Y8</t>
  </si>
  <si>
    <t>M9V3Z2</t>
  </si>
  <si>
    <t>M9V3Z3</t>
  </si>
  <si>
    <t>M9V3Z6</t>
  </si>
  <si>
    <t>M9V3Z7</t>
  </si>
  <si>
    <t>M9V4A1</t>
  </si>
  <si>
    <t>M9V4A2</t>
  </si>
  <si>
    <t>M9V4A8</t>
  </si>
  <si>
    <t>M9V4B2</t>
  </si>
  <si>
    <t>M9V4B4</t>
  </si>
  <si>
    <t>M9V4B5</t>
  </si>
  <si>
    <t>M9V4B7</t>
  </si>
  <si>
    <t>M9V4C1</t>
  </si>
  <si>
    <t>M9V4C2</t>
  </si>
  <si>
    <t>M9V4C4</t>
  </si>
  <si>
    <t>M9V4G1</t>
  </si>
  <si>
    <t>M9V4G6</t>
  </si>
  <si>
    <t>M9V4H6</t>
  </si>
  <si>
    <t>M9V4J7</t>
  </si>
  <si>
    <t>M9V4J8</t>
  </si>
  <si>
    <t>M9V4J9</t>
  </si>
  <si>
    <t>M9V4K6</t>
  </si>
  <si>
    <t>M9V4M2</t>
  </si>
  <si>
    <t>M9V4N5</t>
  </si>
  <si>
    <t>M9V4N6</t>
  </si>
  <si>
    <t>M9V4N7</t>
  </si>
  <si>
    <t>M9V4N8</t>
  </si>
  <si>
    <t>M9V4R9</t>
  </si>
  <si>
    <t>M9V4Z3</t>
  </si>
  <si>
    <t>M9V4Z4</t>
  </si>
  <si>
    <t>M9V4Z5</t>
  </si>
  <si>
    <t>M9V4Z6</t>
  </si>
  <si>
    <t>M9V4Z7</t>
  </si>
  <si>
    <t>M9V4Z8</t>
  </si>
  <si>
    <t>M9V4Z9</t>
  </si>
  <si>
    <t>M9V5A1</t>
  </si>
  <si>
    <t>M9V5A4</t>
  </si>
  <si>
    <t>M9V5B3</t>
  </si>
  <si>
    <t>M9V5B4</t>
  </si>
  <si>
    <t>M9V5B6</t>
  </si>
  <si>
    <t>M9V5B7</t>
  </si>
  <si>
    <t>M9V5B8</t>
  </si>
  <si>
    <t>M9V5C3</t>
  </si>
  <si>
    <t>M9V5C8</t>
  </si>
  <si>
    <t>M9V5E2</t>
  </si>
  <si>
    <t>M9V5E4</t>
  </si>
  <si>
    <t>M9V5E5</t>
  </si>
  <si>
    <t>M9V5E6</t>
  </si>
  <si>
    <t>M9V5E7</t>
  </si>
  <si>
    <t>M9V5E8</t>
  </si>
  <si>
    <t>M9V5G2</t>
  </si>
  <si>
    <t>M9V5G5</t>
  </si>
  <si>
    <t>M9V5H1</t>
  </si>
  <si>
    <t>M9V5H6</t>
  </si>
  <si>
    <t>M9V5H7</t>
  </si>
  <si>
    <t>M9V5H9</t>
  </si>
  <si>
    <t>M9V5J1</t>
  </si>
  <si>
    <t>M9W0A2</t>
  </si>
  <si>
    <t>M9W0A4</t>
  </si>
  <si>
    <t>M9W0A5</t>
  </si>
  <si>
    <t>M9W0A6</t>
  </si>
  <si>
    <t>M9W0A7</t>
  </si>
  <si>
    <t>M9W0A8</t>
  </si>
  <si>
    <t>M9W0A9</t>
  </si>
  <si>
    <t>M9W0B3</t>
  </si>
  <si>
    <t>M9W0B6</t>
  </si>
  <si>
    <t>M9W0C2</t>
  </si>
  <si>
    <t>M9W0C3</t>
  </si>
  <si>
    <t>M9W1R5</t>
  </si>
  <si>
    <t>M9W2J3</t>
  </si>
  <si>
    <t>M9W2J5</t>
  </si>
  <si>
    <t>M9W2L1</t>
  </si>
  <si>
    <t>M9W2L5</t>
  </si>
  <si>
    <t>M9W2L7</t>
  </si>
  <si>
    <t>M9W2L9</t>
  </si>
  <si>
    <t>M9W2M1</t>
  </si>
  <si>
    <t>M9W2M2</t>
  </si>
  <si>
    <t>M9W2M3</t>
  </si>
  <si>
    <t>M9W2M4</t>
  </si>
  <si>
    <t>M9W2M5</t>
  </si>
  <si>
    <t>M9W2N6</t>
  </si>
  <si>
    <t>M9W2N7</t>
  </si>
  <si>
    <t>M9W2N8</t>
  </si>
  <si>
    <t>M9W2N9</t>
  </si>
  <si>
    <t>M9W2P1</t>
  </si>
  <si>
    <t>M9W2P2</t>
  </si>
  <si>
    <t>M9W2P5</t>
  </si>
  <si>
    <t>M9W2P6</t>
  </si>
  <si>
    <t>M9W2P8</t>
  </si>
  <si>
    <t>M9W2T4</t>
  </si>
  <si>
    <t>M9W2V2</t>
  </si>
  <si>
    <t>M9W2V3</t>
  </si>
  <si>
    <t>M9W2V7</t>
  </si>
  <si>
    <t>M9W2V8</t>
  </si>
  <si>
    <t>M9W2V9</t>
  </si>
  <si>
    <t>M9W2W1</t>
  </si>
  <si>
    <t>M9W2W9</t>
  </si>
  <si>
    <t>M9W2X1</t>
  </si>
  <si>
    <t>M9W2X2</t>
  </si>
  <si>
    <t>M9W2X3</t>
  </si>
  <si>
    <t>M9W2X4</t>
  </si>
  <si>
    <t>M9W2X5</t>
  </si>
  <si>
    <t>M9W2X6</t>
  </si>
  <si>
    <t>M9W2X8</t>
  </si>
  <si>
    <t>M9W2X9</t>
  </si>
  <si>
    <t>M9W2Y2</t>
  </si>
  <si>
    <t>M9W2Y3</t>
  </si>
  <si>
    <t>M9W2Y4</t>
  </si>
  <si>
    <t>M9W2Y5</t>
  </si>
  <si>
    <t>M9W2Y6</t>
  </si>
  <si>
    <t>M9W2Y7</t>
  </si>
  <si>
    <t>M9W2Y8</t>
  </si>
  <si>
    <t>M9W2Y9</t>
  </si>
  <si>
    <t>M9W3H5</t>
  </si>
  <si>
    <t>M9W3H6</t>
  </si>
  <si>
    <t>M9W3H8</t>
  </si>
  <si>
    <t>M9W3H9</t>
  </si>
  <si>
    <t>M9W3K4</t>
  </si>
  <si>
    <t>M9W3K5</t>
  </si>
  <si>
    <t>M9W3K6</t>
  </si>
  <si>
    <t>M9W3K7</t>
  </si>
  <si>
    <t>M9W3P4</t>
  </si>
  <si>
    <t>M9W3P5</t>
  </si>
  <si>
    <t>M9W3P6</t>
  </si>
  <si>
    <t>M9W3P7</t>
  </si>
  <si>
    <t>M9W3V8</t>
  </si>
  <si>
    <t>M9W3W2</t>
  </si>
  <si>
    <t>M9W3W3</t>
  </si>
  <si>
    <t>M9W3X9</t>
  </si>
  <si>
    <t>M9W4B8</t>
  </si>
  <si>
    <t>M9W4B9</t>
  </si>
  <si>
    <t>M9W4C1</t>
  </si>
  <si>
    <t>M9W4C7</t>
  </si>
  <si>
    <t>M9W4E3</t>
  </si>
  <si>
    <t>M9W4E4</t>
  </si>
  <si>
    <t>M9W4E5</t>
  </si>
  <si>
    <t>M9W4E6</t>
  </si>
  <si>
    <t>M9W4E7</t>
  </si>
  <si>
    <t>M9W4E8</t>
  </si>
  <si>
    <t>M9W4E9</t>
  </si>
  <si>
    <t>M9W4G1</t>
  </si>
  <si>
    <t>M9W4G2</t>
  </si>
  <si>
    <t>M9W4G3</t>
  </si>
  <si>
    <t>M9W4G4</t>
  </si>
  <si>
    <t>M9W4G7</t>
  </si>
  <si>
    <t>M9W4G8</t>
  </si>
  <si>
    <t>M9W4G9</t>
  </si>
  <si>
    <t>M9W4H1</t>
  </si>
  <si>
    <t>M9W4H4</t>
  </si>
  <si>
    <t>M9W4H5</t>
  </si>
  <si>
    <t>M9W4H6</t>
  </si>
  <si>
    <t>M9W4H7</t>
  </si>
  <si>
    <t>M9W4H8</t>
  </si>
  <si>
    <t>M9W4H9</t>
  </si>
  <si>
    <t>M9W4L5</t>
  </si>
  <si>
    <t>M9W4L6</t>
  </si>
  <si>
    <t>M9W4L7</t>
  </si>
  <si>
    <t>M9W5J8</t>
  </si>
  <si>
    <t>M9W5K1</t>
  </si>
  <si>
    <t>M9W5K3</t>
  </si>
  <si>
    <t>M9W5K5</t>
  </si>
  <si>
    <t>M9W5K7</t>
  </si>
  <si>
    <t>M9W5L7</t>
  </si>
  <si>
    <t>M9W5M3</t>
  </si>
  <si>
    <t>M9W5N5</t>
  </si>
  <si>
    <t>M9W5N6</t>
  </si>
  <si>
    <t>M9W5N9</t>
  </si>
  <si>
    <t>M9W5P5</t>
  </si>
  <si>
    <t>M9W5R1</t>
  </si>
  <si>
    <t>M9W5R2</t>
  </si>
  <si>
    <t>M9W5S2</t>
  </si>
  <si>
    <t>M9W5S3</t>
  </si>
  <si>
    <t>M9W5S5</t>
  </si>
  <si>
    <t>M9W5S6</t>
  </si>
  <si>
    <t>M9W5S7</t>
  </si>
  <si>
    <t>M9W5S8</t>
  </si>
  <si>
    <t>M9W5S9</t>
  </si>
  <si>
    <t>M9W5T1</t>
  </si>
  <si>
    <t>M9W5T2</t>
  </si>
  <si>
    <t>M9W5T3</t>
  </si>
  <si>
    <t>M9W5T5</t>
  </si>
  <si>
    <t>M9W5T6</t>
  </si>
  <si>
    <t>M9W5T7</t>
  </si>
  <si>
    <t>M9W5T8</t>
  </si>
  <si>
    <t>M9W5T9</t>
  </si>
  <si>
    <t>M9W5V1</t>
  </si>
  <si>
    <t>M9W5V8</t>
  </si>
  <si>
    <t>M9W5V9</t>
  </si>
  <si>
    <t>M9W5W4</t>
  </si>
  <si>
    <t>M9W5W8</t>
  </si>
  <si>
    <t>M9W5X1</t>
  </si>
  <si>
    <t>M9W5X3</t>
  </si>
  <si>
    <t>M9W5X4</t>
  </si>
  <si>
    <t>M9W5X5</t>
  </si>
  <si>
    <t>M9W5Y1</t>
  </si>
  <si>
    <t>M9W5Y2</t>
  </si>
  <si>
    <t>M9W5Y3</t>
  </si>
  <si>
    <t>M9W5Y4</t>
  </si>
  <si>
    <t>M9W5Y6</t>
  </si>
  <si>
    <t>M9W5Y8</t>
  </si>
  <si>
    <t>M9W5Y9</t>
  </si>
  <si>
    <t>M9W5Z6</t>
  </si>
  <si>
    <t>M9W5Z7</t>
  </si>
  <si>
    <t>M9W6A6</t>
  </si>
  <si>
    <t>M9W6A7</t>
  </si>
  <si>
    <t>M9W6C2</t>
  </si>
  <si>
    <t>M9W6H6</t>
  </si>
  <si>
    <t>M9W6H9</t>
  </si>
  <si>
    <t>M9W6J1</t>
  </si>
  <si>
    <t>M9W6J4</t>
  </si>
  <si>
    <t>M9W6J5</t>
  </si>
  <si>
    <t>M9W6J7</t>
  </si>
  <si>
    <t>M9W6J8</t>
  </si>
  <si>
    <t>M9W6J9</t>
  </si>
  <si>
    <t>M9W6K7</t>
  </si>
  <si>
    <t>M9W6K8</t>
  </si>
  <si>
    <t>M9W6K9</t>
  </si>
  <si>
    <t>M9W6L4</t>
  </si>
  <si>
    <t>M9W6L5</t>
  </si>
  <si>
    <t>M9W6M1</t>
  </si>
  <si>
    <t>M9W6M5</t>
  </si>
  <si>
    <t>M9W6M6</t>
  </si>
  <si>
    <t>M9W6N3</t>
  </si>
  <si>
    <t>M9W6N4</t>
  </si>
  <si>
    <t>M9W6N5</t>
  </si>
  <si>
    <t>M9W6N8</t>
  </si>
  <si>
    <t>M9W6P3</t>
  </si>
  <si>
    <t>M9W6P4</t>
  </si>
  <si>
    <t>M9W6P5</t>
  </si>
  <si>
    <t>M9W6P6</t>
  </si>
  <si>
    <t>M9W6P7</t>
  </si>
  <si>
    <t>M9W6P9</t>
  </si>
  <si>
    <t>M9W6R1</t>
  </si>
  <si>
    <t>M9W6R2</t>
  </si>
  <si>
    <t>M9W6R6</t>
  </si>
  <si>
    <t>M9W6R9</t>
  </si>
  <si>
    <t>M9W6S1</t>
  </si>
  <si>
    <t>M9W6S2</t>
  </si>
  <si>
    <t>M9W6S4</t>
  </si>
  <si>
    <t>M9W6S5</t>
  </si>
  <si>
    <t>M9W6S6</t>
  </si>
  <si>
    <t>M9W6S7</t>
  </si>
  <si>
    <t>M9W6S9</t>
  </si>
  <si>
    <t>M9W6T4</t>
  </si>
  <si>
    <t>M9W6T5</t>
  </si>
  <si>
    <t>M9W6T6</t>
  </si>
  <si>
    <t>M9W6T7</t>
  </si>
  <si>
    <t>M9W6T8</t>
  </si>
  <si>
    <t>M9W6V3</t>
  </si>
  <si>
    <t>M9W6V5</t>
  </si>
  <si>
    <t>M9W6V6</t>
  </si>
  <si>
    <t>M9W6V8</t>
  </si>
  <si>
    <t>M9W6X8</t>
  </si>
  <si>
    <t>M9W6Y1</t>
  </si>
  <si>
    <t>M9W6Y3</t>
  </si>
  <si>
    <t>M9W6Y4</t>
  </si>
  <si>
    <t>M9W6Y6</t>
  </si>
  <si>
    <t>M9W6Y7</t>
  </si>
  <si>
    <t>M9W7A6</t>
  </si>
  <si>
    <t>M9W7B2</t>
  </si>
  <si>
    <t>M9W7B3</t>
  </si>
  <si>
    <t>M9W7B4</t>
  </si>
  <si>
    <t>M9W7B5</t>
  </si>
  <si>
    <t>M9W7B6</t>
  </si>
  <si>
    <t>M9W7B7</t>
  </si>
  <si>
    <t>M9W7B8</t>
  </si>
  <si>
    <t>M9W7B9</t>
  </si>
  <si>
    <t>M9W7C1</t>
  </si>
  <si>
    <t>M9W7C2</t>
  </si>
  <si>
    <t>M9W7C3</t>
  </si>
  <si>
    <t>M9W7E2</t>
  </si>
  <si>
    <t>M9W7E3</t>
  </si>
  <si>
    <t>M9W7E4</t>
  </si>
  <si>
    <t>M9W7E5</t>
  </si>
  <si>
    <t>M9W7E6</t>
  </si>
  <si>
    <t>M9W7E7</t>
  </si>
  <si>
    <t>M9W7E8</t>
  </si>
  <si>
    <t>M9W7G5</t>
  </si>
  <si>
    <t>M9W7G6</t>
  </si>
  <si>
    <t>M9W7H3</t>
  </si>
  <si>
    <t>M9W7J2</t>
  </si>
  <si>
    <t>M9W7J4</t>
  </si>
  <si>
    <t>M9W7J5</t>
  </si>
  <si>
    <t>M9W7J6</t>
  </si>
  <si>
    <t>M9W7K3</t>
  </si>
  <si>
    <t>M9W7K5</t>
  </si>
  <si>
    <t>N0A1N1</t>
  </si>
  <si>
    <t>N0A1N6</t>
  </si>
  <si>
    <t>N0A1S0</t>
  </si>
  <si>
    <t>N0B1J0</t>
  </si>
  <si>
    <t>N0B1M0</t>
  </si>
  <si>
    <t>N0B1N0</t>
  </si>
  <si>
    <t>N0B1S0</t>
  </si>
  <si>
    <t>N0B2E0</t>
  </si>
  <si>
    <t>N0B2V0</t>
  </si>
  <si>
    <t>N0E1A0</t>
  </si>
  <si>
    <t>N0E1E0</t>
  </si>
  <si>
    <t>N0E1G0</t>
  </si>
  <si>
    <t>N0E1N0</t>
  </si>
  <si>
    <t>N0G1A0</t>
  </si>
  <si>
    <t>N0G1H0</t>
  </si>
  <si>
    <t>N0G1R0</t>
  </si>
  <si>
    <t>N0G1X0</t>
  </si>
  <si>
    <t>N0G2H0</t>
  </si>
  <si>
    <t>N0G2K0</t>
  </si>
  <si>
    <t>N0G2M0</t>
  </si>
  <si>
    <t>N0G2N0</t>
  </si>
  <si>
    <t>N0G2V0</t>
  </si>
  <si>
    <t>N0G2X0</t>
  </si>
  <si>
    <t>N0H1J0</t>
  </si>
  <si>
    <t>N0H2C0</t>
  </si>
  <si>
    <t>N0H2C1</t>
  </si>
  <si>
    <t>N0H2C2</t>
  </si>
  <si>
    <t>N0H2C4</t>
  </si>
  <si>
    <t>N0H2N0</t>
  </si>
  <si>
    <t>N0H2P0</t>
  </si>
  <si>
    <t>N0H2V0</t>
  </si>
  <si>
    <t>N0J1B0</t>
  </si>
  <si>
    <t>N0J1H0</t>
  </si>
  <si>
    <t>N0J1J0</t>
  </si>
  <si>
    <t>N0J1R0</t>
  </si>
  <si>
    <t>N0J1S0</t>
  </si>
  <si>
    <t>N0K1G0</t>
  </si>
  <si>
    <t>N0K1M0</t>
  </si>
  <si>
    <t>N0K1N0</t>
  </si>
  <si>
    <t>N0K1W0</t>
  </si>
  <si>
    <t>N0L1E0</t>
  </si>
  <si>
    <t>N0L1G0</t>
  </si>
  <si>
    <t>N0L1G3</t>
  </si>
  <si>
    <t>N0M1B0</t>
  </si>
  <si>
    <t>N0M1C0</t>
  </si>
  <si>
    <t>N0M1L0</t>
  </si>
  <si>
    <t>N0M2K0</t>
  </si>
  <si>
    <t>N0P1J0</t>
  </si>
  <si>
    <t>N0P1L0</t>
  </si>
  <si>
    <t>N0P1V0</t>
  </si>
  <si>
    <t>N0P1Z0</t>
  </si>
  <si>
    <t>N0P2B0</t>
  </si>
  <si>
    <t>N0P2K0</t>
  </si>
  <si>
    <t>N0P2L0</t>
  </si>
  <si>
    <t>N0R1A0</t>
  </si>
  <si>
    <t>N0R1A7</t>
  </si>
  <si>
    <t>N0R1C0</t>
  </si>
  <si>
    <t>N0R1J0</t>
  </si>
  <si>
    <t>N0R1S0</t>
  </si>
  <si>
    <t>N1A2W2</t>
  </si>
  <si>
    <t>N1C1A6</t>
  </si>
  <si>
    <t>N1C1B1</t>
  </si>
  <si>
    <t>N1C1B3</t>
  </si>
  <si>
    <t>N1C1B5</t>
  </si>
  <si>
    <t>N1C1B6</t>
  </si>
  <si>
    <t>N1C1C7</t>
  </si>
  <si>
    <t>N1C1C9</t>
  </si>
  <si>
    <t>N1C1E1</t>
  </si>
  <si>
    <t>N1C1E2</t>
  </si>
  <si>
    <t>N1C1E3</t>
  </si>
  <si>
    <t>N1C1E4</t>
  </si>
  <si>
    <t>N1C1E5</t>
  </si>
  <si>
    <t>N1C1E9</t>
  </si>
  <si>
    <t>N1C1G1</t>
  </si>
  <si>
    <t>N1E0A2</t>
  </si>
  <si>
    <t>N1E0G6</t>
  </si>
  <si>
    <t>N1E1C5</t>
  </si>
  <si>
    <t>N1E1C6</t>
  </si>
  <si>
    <t>N1E1E2</t>
  </si>
  <si>
    <t>N1E1E3</t>
  </si>
  <si>
    <t>N1E1E4</t>
  </si>
  <si>
    <t>N1E1E5</t>
  </si>
  <si>
    <t>N1E1E6</t>
  </si>
  <si>
    <t>N1E1G5</t>
  </si>
  <si>
    <t>N1E1G6</t>
  </si>
  <si>
    <t>N1E1G8</t>
  </si>
  <si>
    <t>N1E1J4</t>
  </si>
  <si>
    <t>N1E1J5</t>
  </si>
  <si>
    <t>N1E1K4</t>
  </si>
  <si>
    <t>N1E1K5</t>
  </si>
  <si>
    <t>N1E1L1</t>
  </si>
  <si>
    <t>N1E1L2</t>
  </si>
  <si>
    <t>N1E1L3</t>
  </si>
  <si>
    <t>N1E1L4</t>
  </si>
  <si>
    <t>N1E1L5</t>
  </si>
  <si>
    <t>N1E1L6</t>
  </si>
  <si>
    <t>N1E1L7</t>
  </si>
  <si>
    <t>N1E1M3</t>
  </si>
  <si>
    <t>N1E1M4</t>
  </si>
  <si>
    <t>N1E1M5</t>
  </si>
  <si>
    <t>N1E1M6</t>
  </si>
  <si>
    <t>N1E1M7</t>
  </si>
  <si>
    <t>N1E1M8</t>
  </si>
  <si>
    <t>N1E1M9</t>
  </si>
  <si>
    <t>N1E1N1</t>
  </si>
  <si>
    <t>N1E1R1</t>
  </si>
  <si>
    <t>N1E1R4</t>
  </si>
  <si>
    <t>N1E1R5</t>
  </si>
  <si>
    <t>N1E1R7</t>
  </si>
  <si>
    <t>N1E1S1</t>
  </si>
  <si>
    <t>N1E1S2</t>
  </si>
  <si>
    <t>N1E1S3</t>
  </si>
  <si>
    <t>N1E1S4</t>
  </si>
  <si>
    <t>N1E1S5</t>
  </si>
  <si>
    <t>N1E1T4</t>
  </si>
  <si>
    <t>N1E1T5</t>
  </si>
  <si>
    <t>N1E1T6</t>
  </si>
  <si>
    <t>N1E1T7</t>
  </si>
  <si>
    <t>N1E1T8</t>
  </si>
  <si>
    <t>N1E1V2</t>
  </si>
  <si>
    <t>N1E1V3</t>
  </si>
  <si>
    <t>N1E1V6</t>
  </si>
  <si>
    <t>N1E1V9</t>
  </si>
  <si>
    <t>N1E1W7</t>
  </si>
  <si>
    <t>N1E1W8</t>
  </si>
  <si>
    <t>N1E1X4</t>
  </si>
  <si>
    <t>N1E1X5</t>
  </si>
  <si>
    <t>N1E1X6</t>
  </si>
  <si>
    <t>N1E1Y9</t>
  </si>
  <si>
    <t>N1E1Z2</t>
  </si>
  <si>
    <t>N1E1Z3</t>
  </si>
  <si>
    <t>N1E1Z7</t>
  </si>
  <si>
    <t>N1E1Z8</t>
  </si>
  <si>
    <t>N1E1Z9</t>
  </si>
  <si>
    <t>N1E2A1</t>
  </si>
  <si>
    <t>N1E2A2</t>
  </si>
  <si>
    <t>N1E2A3</t>
  </si>
  <si>
    <t>N1E2A4</t>
  </si>
  <si>
    <t>N1E2A5</t>
  </si>
  <si>
    <t>N1E2A6</t>
  </si>
  <si>
    <t>N1E2A7</t>
  </si>
  <si>
    <t>N1E2A8</t>
  </si>
  <si>
    <t>N1E2A9</t>
  </si>
  <si>
    <t>N1E2B2</t>
  </si>
  <si>
    <t>N1E2B3</t>
  </si>
  <si>
    <t>N1E2B4</t>
  </si>
  <si>
    <t>N1E2B5</t>
  </si>
  <si>
    <t>N1E2B7</t>
  </si>
  <si>
    <t>N1E2B8</t>
  </si>
  <si>
    <t>N1E2B9</t>
  </si>
  <si>
    <t>N1E2C1</t>
  </si>
  <si>
    <t>N1E2C2</t>
  </si>
  <si>
    <t>N1E2C3</t>
  </si>
  <si>
    <t>N1E2C4</t>
  </si>
  <si>
    <t>N1E2C5</t>
  </si>
  <si>
    <t>N1E2C6</t>
  </si>
  <si>
    <t>N1E2C7</t>
  </si>
  <si>
    <t>N1E2C8</t>
  </si>
  <si>
    <t>N1E2C9</t>
  </si>
  <si>
    <t>N1E2E1</t>
  </si>
  <si>
    <t>N1E2E2</t>
  </si>
  <si>
    <t>N1E2E3</t>
  </si>
  <si>
    <t>N1E2E4</t>
  </si>
  <si>
    <t>N1E2E5</t>
  </si>
  <si>
    <t>N1E2E6</t>
  </si>
  <si>
    <t>N1E2E7</t>
  </si>
  <si>
    <t>N1E2E8</t>
  </si>
  <si>
    <t>N1E2E9</t>
  </si>
  <si>
    <t>N1E2G1</t>
  </si>
  <si>
    <t>N1E2G2</t>
  </si>
  <si>
    <t>N1E2G4</t>
  </si>
  <si>
    <t>N1E2G5</t>
  </si>
  <si>
    <t>N1E2G6</t>
  </si>
  <si>
    <t>N1E2G7</t>
  </si>
  <si>
    <t>N1E2G8</t>
  </si>
  <si>
    <t>N1E2G9</t>
  </si>
  <si>
    <t>N1E2H1</t>
  </si>
  <si>
    <t>N1E2H2</t>
  </si>
  <si>
    <t>N1E2H3</t>
  </si>
  <si>
    <t>N1E2H4</t>
  </si>
  <si>
    <t>N1E2H5</t>
  </si>
  <si>
    <t>N1E2H6</t>
  </si>
  <si>
    <t>N1E2H7</t>
  </si>
  <si>
    <t>N1E2H8</t>
  </si>
  <si>
    <t>N1E2H9</t>
  </si>
  <si>
    <t>N1E2J1</t>
  </si>
  <si>
    <t>N1E2J2</t>
  </si>
  <si>
    <t>N1E2J3</t>
  </si>
  <si>
    <t>N1E2J4</t>
  </si>
  <si>
    <t>N1E2J5</t>
  </si>
  <si>
    <t>N1E2J6</t>
  </si>
  <si>
    <t>N1E2J7</t>
  </si>
  <si>
    <t>N1E2J8</t>
  </si>
  <si>
    <t>N1E2J9</t>
  </si>
  <si>
    <t>N1E2K1</t>
  </si>
  <si>
    <t>N1E2K2</t>
  </si>
  <si>
    <t>N1E2K3</t>
  </si>
  <si>
    <t>N1E2K4</t>
  </si>
  <si>
    <t>N1E2K5</t>
  </si>
  <si>
    <t>N1E2K6</t>
  </si>
  <si>
    <t>N1E2K7</t>
  </si>
  <si>
    <t>N1E2K8</t>
  </si>
  <si>
    <t>N1E2K9</t>
  </si>
  <si>
    <t>N1E2L1</t>
  </si>
  <si>
    <t>N1E2L2</t>
  </si>
  <si>
    <t>N1E2L3</t>
  </si>
  <si>
    <t>N1E2L4</t>
  </si>
  <si>
    <t>N1E2L5</t>
  </si>
  <si>
    <t>N1E2L6</t>
  </si>
  <si>
    <t>N1E2L7</t>
  </si>
  <si>
    <t>N1E2L8</t>
  </si>
  <si>
    <t>N1E2L9</t>
  </si>
  <si>
    <t>N1E2M1</t>
  </si>
  <si>
    <t>N1E2M3</t>
  </si>
  <si>
    <t>N1E2M5</t>
  </si>
  <si>
    <t>N1E2M6</t>
  </si>
  <si>
    <t>N1E2M7</t>
  </si>
  <si>
    <t>N1E2M8</t>
  </si>
  <si>
    <t>N1E2M9</t>
  </si>
  <si>
    <t>N1E2N1</t>
  </si>
  <si>
    <t>N1E2N2</t>
  </si>
  <si>
    <t>N1E2P1</t>
  </si>
  <si>
    <t>N1E2P2</t>
  </si>
  <si>
    <t>N1E2P3</t>
  </si>
  <si>
    <t>N1E2P4</t>
  </si>
  <si>
    <t>N1E2P5</t>
  </si>
  <si>
    <t>N1E2P6</t>
  </si>
  <si>
    <t>N1E2P7</t>
  </si>
  <si>
    <t>N1E2P8</t>
  </si>
  <si>
    <t>N1E2P9</t>
  </si>
  <si>
    <t>N1E2R1</t>
  </si>
  <si>
    <t>N1E2R2</t>
  </si>
  <si>
    <t>N1E2R3</t>
  </si>
  <si>
    <t>N1E2R4</t>
  </si>
  <si>
    <t>N1E2R5</t>
  </si>
  <si>
    <t>N1E2R6</t>
  </si>
  <si>
    <t>N1E2R7</t>
  </si>
  <si>
    <t>N1E2R8</t>
  </si>
  <si>
    <t>N1E2R9</t>
  </si>
  <si>
    <t>N1E2S1</t>
  </si>
  <si>
    <t>N1E2S2</t>
  </si>
  <si>
    <t>N1E2S3</t>
  </si>
  <si>
    <t>N1E2S4</t>
  </si>
  <si>
    <t>N1E2S5</t>
  </si>
  <si>
    <t>N1E2S6</t>
  </si>
  <si>
    <t>N1E2S7</t>
  </si>
  <si>
    <t>N1E2S8</t>
  </si>
  <si>
    <t>N1E2S9</t>
  </si>
  <si>
    <t>N1E2T1</t>
  </si>
  <si>
    <t>N1E2T2</t>
  </si>
  <si>
    <t>N1E2T3</t>
  </si>
  <si>
    <t>N1E2T4</t>
  </si>
  <si>
    <t>N1E2T5</t>
  </si>
  <si>
    <t>N1E2T6</t>
  </si>
  <si>
    <t>N1E2T7</t>
  </si>
  <si>
    <t>N1E2T8</t>
  </si>
  <si>
    <t>N1E2T9</t>
  </si>
  <si>
    <t>N1E2V1</t>
  </si>
  <si>
    <t>N1E2V2</t>
  </si>
  <si>
    <t>N1E2V3</t>
  </si>
  <si>
    <t>N1E2V4</t>
  </si>
  <si>
    <t>N1E2V5</t>
  </si>
  <si>
    <t>N1E2V6</t>
  </si>
  <si>
    <t>N1E2V7</t>
  </si>
  <si>
    <t>N1E2V8</t>
  </si>
  <si>
    <t>N1E2V9</t>
  </si>
  <si>
    <t>N1E2W1</t>
  </si>
  <si>
    <t>N1E2W2</t>
  </si>
  <si>
    <t>N1E2W3</t>
  </si>
  <si>
    <t>N1E2W4</t>
  </si>
  <si>
    <t>N1E2W5</t>
  </si>
  <si>
    <t>N1E2W6</t>
  </si>
  <si>
    <t>N1E2W7</t>
  </si>
  <si>
    <t>N1E2W8</t>
  </si>
  <si>
    <t>N1E2W9</t>
  </si>
  <si>
    <t>N1E2X1</t>
  </si>
  <si>
    <t>N1E2X2</t>
  </si>
  <si>
    <t>N1E2X3</t>
  </si>
  <si>
    <t>N1E2X4</t>
  </si>
  <si>
    <t>N1E2X5</t>
  </si>
  <si>
    <t>N1E2X6</t>
  </si>
  <si>
    <t>N1E2X7</t>
  </si>
  <si>
    <t>N1E2X8</t>
  </si>
  <si>
    <t>N1E2X9</t>
  </si>
  <si>
    <t>N1E2Y2</t>
  </si>
  <si>
    <t>N1E2Y3</t>
  </si>
  <si>
    <t>N1E2Y4</t>
  </si>
  <si>
    <t>N1E2Y5</t>
  </si>
  <si>
    <t>N1E2Y6</t>
  </si>
  <si>
    <t>N1E2Y7</t>
  </si>
  <si>
    <t>N1E2Y8</t>
  </si>
  <si>
    <t>N1E2Y9</t>
  </si>
  <si>
    <t>N1E2Z1</t>
  </si>
  <si>
    <t>N1E2Z2</t>
  </si>
  <si>
    <t>N1E2Z3</t>
  </si>
  <si>
    <t>N1E2Z6</t>
  </si>
  <si>
    <t>N1E2Z7</t>
  </si>
  <si>
    <t>N1E2Z8</t>
  </si>
  <si>
    <t>N1E2Z9</t>
  </si>
  <si>
    <t>N1E3A1</t>
  </si>
  <si>
    <t>N1E3A2</t>
  </si>
  <si>
    <t>N1E3A3</t>
  </si>
  <si>
    <t>N1E3A4</t>
  </si>
  <si>
    <t>N1E3A5</t>
  </si>
  <si>
    <t>N1E3A6</t>
  </si>
  <si>
    <t>N1E3A7</t>
  </si>
  <si>
    <t>N1E3A8</t>
  </si>
  <si>
    <t>N1E3A9</t>
  </si>
  <si>
    <t>N1E3B1</t>
  </si>
  <si>
    <t>N1E3B2</t>
  </si>
  <si>
    <t>N1E3B3</t>
  </si>
  <si>
    <t>N1E3B4</t>
  </si>
  <si>
    <t>N1E3B5</t>
  </si>
  <si>
    <t>N1E3B6</t>
  </si>
  <si>
    <t>N1E3B7</t>
  </si>
  <si>
    <t>N1E3B8</t>
  </si>
  <si>
    <t>N1E3B9</t>
  </si>
  <si>
    <t>N1E3C1</t>
  </si>
  <si>
    <t>N1E3C2</t>
  </si>
  <si>
    <t>N1E3C3</t>
  </si>
  <si>
    <t>N1E3C5</t>
  </si>
  <si>
    <t>N1E3C6</t>
  </si>
  <si>
    <t>N1E3C7</t>
  </si>
  <si>
    <t>N1E3C8</t>
  </si>
  <si>
    <t>N1E3C9</t>
  </si>
  <si>
    <t>N1E3E1</t>
  </si>
  <si>
    <t>N1E3E2</t>
  </si>
  <si>
    <t>N1E3E3</t>
  </si>
  <si>
    <t>N1E3E4</t>
  </si>
  <si>
    <t>N1E3E5</t>
  </si>
  <si>
    <t>N1E3E6</t>
  </si>
  <si>
    <t>N1E3E7</t>
  </si>
  <si>
    <t>N1E3E8</t>
  </si>
  <si>
    <t>N1E3E9</t>
  </si>
  <si>
    <t>N1E3G1</t>
  </si>
  <si>
    <t>N1E3G2</t>
  </si>
  <si>
    <t>N1E3G4</t>
  </si>
  <si>
    <t>N1E3G5</t>
  </si>
  <si>
    <t>N1E3G6</t>
  </si>
  <si>
    <t>N1E3G7</t>
  </si>
  <si>
    <t>N1E3G8</t>
  </si>
  <si>
    <t>N1E3G9</t>
  </si>
  <si>
    <t>N1E3H1</t>
  </si>
  <si>
    <t>N1E3H2</t>
  </si>
  <si>
    <t>N1E3H3</t>
  </si>
  <si>
    <t>N1E3H4</t>
  </si>
  <si>
    <t>N1E3H5</t>
  </si>
  <si>
    <t>N1E3H6</t>
  </si>
  <si>
    <t>N1E3H7</t>
  </si>
  <si>
    <t>N1E3H8</t>
  </si>
  <si>
    <t>N1E3J1</t>
  </si>
  <si>
    <t>N1E3J2</t>
  </si>
  <si>
    <t>N1E3J3</t>
  </si>
  <si>
    <t>N1E3J4</t>
  </si>
  <si>
    <t>N1E3J5</t>
  </si>
  <si>
    <t>N1E3J6</t>
  </si>
  <si>
    <t>N1E3J7</t>
  </si>
  <si>
    <t>N1E3L9</t>
  </si>
  <si>
    <t>N1E3M9</t>
  </si>
  <si>
    <t>N1E3N2</t>
  </si>
  <si>
    <t>N1E3N4</t>
  </si>
  <si>
    <t>N1E3P3</t>
  </si>
  <si>
    <t>N1E3P4</t>
  </si>
  <si>
    <t>N1E3P5</t>
  </si>
  <si>
    <t>N1E3R1</t>
  </si>
  <si>
    <t>N1E3R2</t>
  </si>
  <si>
    <t>N1E3R6</t>
  </si>
  <si>
    <t>N1E3R7</t>
  </si>
  <si>
    <t>N1E3R8</t>
  </si>
  <si>
    <t>N1E3R9</t>
  </si>
  <si>
    <t>N1E3S2</t>
  </si>
  <si>
    <t>N1E3S3</t>
  </si>
  <si>
    <t>N1E3S4</t>
  </si>
  <si>
    <t>N1E3S5</t>
  </si>
  <si>
    <t>N1E3S6</t>
  </si>
  <si>
    <t>N1E3S7</t>
  </si>
  <si>
    <t>N1E3X2</t>
  </si>
  <si>
    <t>N1E3X3</t>
  </si>
  <si>
    <t>N1E3X4</t>
  </si>
  <si>
    <t>N1E3X5</t>
  </si>
  <si>
    <t>N1E3X6</t>
  </si>
  <si>
    <t>N1E3X7</t>
  </si>
  <si>
    <t>N1E3X8</t>
  </si>
  <si>
    <t>N1E3X9</t>
  </si>
  <si>
    <t>N1E3Y1</t>
  </si>
  <si>
    <t>N1E3Y2</t>
  </si>
  <si>
    <t>N1E3Y4</t>
  </si>
  <si>
    <t>N1E3Z6</t>
  </si>
  <si>
    <t>N1E3Z7</t>
  </si>
  <si>
    <t>N1E3Z8</t>
  </si>
  <si>
    <t>N1E3Z9</t>
  </si>
  <si>
    <t>N1E4A1</t>
  </si>
  <si>
    <t>N1E4A2</t>
  </si>
  <si>
    <t>N1E4A3</t>
  </si>
  <si>
    <t>N1E4A4</t>
  </si>
  <si>
    <t>N1E4B3</t>
  </si>
  <si>
    <t>N1E4B4</t>
  </si>
  <si>
    <t>N1E4B6</t>
  </si>
  <si>
    <t>N1E4B7</t>
  </si>
  <si>
    <t>N1E4B8</t>
  </si>
  <si>
    <t>N1E4G5</t>
  </si>
  <si>
    <t>N1E4G6</t>
  </si>
  <si>
    <t>N1E4H1</t>
  </si>
  <si>
    <t>N1E4H2</t>
  </si>
  <si>
    <t>N1E4H4</t>
  </si>
  <si>
    <t>N1E4H8</t>
  </si>
  <si>
    <t>N1E4J1</t>
  </si>
  <si>
    <t>N1E4J2</t>
  </si>
  <si>
    <t>N1E4J6</t>
  </si>
  <si>
    <t>N1E4J7</t>
  </si>
  <si>
    <t>N1E4J8</t>
  </si>
  <si>
    <t>N1E4J9</t>
  </si>
  <si>
    <t>N1E4K1</t>
  </si>
  <si>
    <t>N1E4K2</t>
  </si>
  <si>
    <t>N1E4K3</t>
  </si>
  <si>
    <t>N1E4K4</t>
  </si>
  <si>
    <t>N1E4K5</t>
  </si>
  <si>
    <t>N1E4K6</t>
  </si>
  <si>
    <t>N1E4K7</t>
  </si>
  <si>
    <t>N1E4K8</t>
  </si>
  <si>
    <t>N1E4K9</t>
  </si>
  <si>
    <t>N1E4L1</t>
  </si>
  <si>
    <t>N1E4L2</t>
  </si>
  <si>
    <t>N1E4L3</t>
  </si>
  <si>
    <t>N1E4L4</t>
  </si>
  <si>
    <t>N1E4L5</t>
  </si>
  <si>
    <t>N1E4L6</t>
  </si>
  <si>
    <t>N1E4L7</t>
  </si>
  <si>
    <t>N1E4L8</t>
  </si>
  <si>
    <t>N1E4L9</t>
  </si>
  <si>
    <t>N1E4M1</t>
  </si>
  <si>
    <t>N1E4M2</t>
  </si>
  <si>
    <t>N1E4M3</t>
  </si>
  <si>
    <t>N1E4M4</t>
  </si>
  <si>
    <t>N1E4M5</t>
  </si>
  <si>
    <t>N1E4M6</t>
  </si>
  <si>
    <t>N1E4M7</t>
  </si>
  <si>
    <t>N1E4M8</t>
  </si>
  <si>
    <t>N1E4M9</t>
  </si>
  <si>
    <t>N1E4N1</t>
  </si>
  <si>
    <t>N1E4N2</t>
  </si>
  <si>
    <t>N1E4N3</t>
  </si>
  <si>
    <t>N1E4N4</t>
  </si>
  <si>
    <t>N1E4N5</t>
  </si>
  <si>
    <t>N1E4N6</t>
  </si>
  <si>
    <t>N1E4N7</t>
  </si>
  <si>
    <t>N1E4N8</t>
  </si>
  <si>
    <t>N1E4N9</t>
  </si>
  <si>
    <t>N1E4P1</t>
  </si>
  <si>
    <t>N1E4P2</t>
  </si>
  <si>
    <t>N1E4P3</t>
  </si>
  <si>
    <t>N1E4P4</t>
  </si>
  <si>
    <t>N1E4P5</t>
  </si>
  <si>
    <t>N1E4P6</t>
  </si>
  <si>
    <t>N1E4P7</t>
  </si>
  <si>
    <t>N1E4P8</t>
  </si>
  <si>
    <t>N1E4P9</t>
  </si>
  <si>
    <t>N1E4R1</t>
  </si>
  <si>
    <t>N1E4R2</t>
  </si>
  <si>
    <t>N1E4R3</t>
  </si>
  <si>
    <t>N1E4R4</t>
  </si>
  <si>
    <t>N1E4R5</t>
  </si>
  <si>
    <t>N1E4R6</t>
  </si>
  <si>
    <t>N1E4R7</t>
  </si>
  <si>
    <t>N1E4R8</t>
  </si>
  <si>
    <t>N1E4R9</t>
  </si>
  <si>
    <t>N1E4S1</t>
  </si>
  <si>
    <t>N1E4S2</t>
  </si>
  <si>
    <t>N1E4S3</t>
  </si>
  <si>
    <t>N1E4S4</t>
  </si>
  <si>
    <t>N1E4S5</t>
  </si>
  <si>
    <t>N1E4S6</t>
  </si>
  <si>
    <t>N1E4S7</t>
  </si>
  <si>
    <t>N1E4S8</t>
  </si>
  <si>
    <t>N1E4S9</t>
  </si>
  <si>
    <t>N1E4T1</t>
  </si>
  <si>
    <t>N1E4T2</t>
  </si>
  <si>
    <t>N1E4T3</t>
  </si>
  <si>
    <t>N1E4T4</t>
  </si>
  <si>
    <t>N1E4T5</t>
  </si>
  <si>
    <t>N1E4T6</t>
  </si>
  <si>
    <t>N1E4T7</t>
  </si>
  <si>
    <t>N1E4T8</t>
  </si>
  <si>
    <t>N1E4T9</t>
  </si>
  <si>
    <t>N1E4V1</t>
  </si>
  <si>
    <t>N1E4V2</t>
  </si>
  <si>
    <t>N1E4V3</t>
  </si>
  <si>
    <t>N1E4V4</t>
  </si>
  <si>
    <t>N1E4V5</t>
  </si>
  <si>
    <t>N1E4V6</t>
  </si>
  <si>
    <t>N1E4V7</t>
  </si>
  <si>
    <t>N1E4V8</t>
  </si>
  <si>
    <t>N1E4V9</t>
  </si>
  <si>
    <t>N1E4W1</t>
  </si>
  <si>
    <t>N1E4W2</t>
  </si>
  <si>
    <t>N1E4W3</t>
  </si>
  <si>
    <t>N1E4W4</t>
  </si>
  <si>
    <t>N1E4W5</t>
  </si>
  <si>
    <t>N1E4W6</t>
  </si>
  <si>
    <t>N1E4W7</t>
  </si>
  <si>
    <t>N1E4X1</t>
  </si>
  <si>
    <t>N1E4X2</t>
  </si>
  <si>
    <t>N1E4X3</t>
  </si>
  <si>
    <t>N1E4X4</t>
  </si>
  <si>
    <t>N1E4X5</t>
  </si>
  <si>
    <t>N1E4X6</t>
  </si>
  <si>
    <t>N1E4X7</t>
  </si>
  <si>
    <t>N1E4X8</t>
  </si>
  <si>
    <t>N1E4X9</t>
  </si>
  <si>
    <t>N1E4Y1</t>
  </si>
  <si>
    <t>N1E4Y2</t>
  </si>
  <si>
    <t>N1E4Y4</t>
  </si>
  <si>
    <t>N1E4Y6</t>
  </si>
  <si>
    <t>N1E4Y7</t>
  </si>
  <si>
    <t>N1E4Y8</t>
  </si>
  <si>
    <t>N1E4Y9</t>
  </si>
  <si>
    <t>N1E4Z1</t>
  </si>
  <si>
    <t>N1E4Z3</t>
  </si>
  <si>
    <t>N1E4Z6</t>
  </si>
  <si>
    <t>N1E4Z7</t>
  </si>
  <si>
    <t>N1E4Z9</t>
  </si>
  <si>
    <t>N1E5A1</t>
  </si>
  <si>
    <t>N1E5A2</t>
  </si>
  <si>
    <t>N1E5A3</t>
  </si>
  <si>
    <t>N1E5A4</t>
  </si>
  <si>
    <t>N1E5A5</t>
  </si>
  <si>
    <t>N1E5A6</t>
  </si>
  <si>
    <t>N1E5A7</t>
  </si>
  <si>
    <t>N1E5A8</t>
  </si>
  <si>
    <t>N1E5A9</t>
  </si>
  <si>
    <t>N1E5B1</t>
  </si>
  <si>
    <t>N1E5B2</t>
  </si>
  <si>
    <t>N1E5B3</t>
  </si>
  <si>
    <t>N1E5B4</t>
  </si>
  <si>
    <t>N1E5B5</t>
  </si>
  <si>
    <t>N1E5B6</t>
  </si>
  <si>
    <t>N1E5B7</t>
  </si>
  <si>
    <t>N1E5B8</t>
  </si>
  <si>
    <t>N1E5B9</t>
  </si>
  <si>
    <t>N1E5C9</t>
  </si>
  <si>
    <t>N1E5E1</t>
  </si>
  <si>
    <t>N1E5E2</t>
  </si>
  <si>
    <t>N1E5E3</t>
  </si>
  <si>
    <t>N1E5E4</t>
  </si>
  <si>
    <t>N1E5E5</t>
  </si>
  <si>
    <t>N1E5E6</t>
  </si>
  <si>
    <t>N1E5E7</t>
  </si>
  <si>
    <t>N1E5E8</t>
  </si>
  <si>
    <t>N1E5E9</t>
  </si>
  <si>
    <t>N1E5G1</t>
  </si>
  <si>
    <t>N1E5G2</t>
  </si>
  <si>
    <t>N1E5G3</t>
  </si>
  <si>
    <t>N1E5G4</t>
  </si>
  <si>
    <t>N1E5G5</t>
  </si>
  <si>
    <t>N1E5G7</t>
  </si>
  <si>
    <t>N1E5G8</t>
  </si>
  <si>
    <t>N1E5G9</t>
  </si>
  <si>
    <t>N1E5H1</t>
  </si>
  <si>
    <t>N1E5H2</t>
  </si>
  <si>
    <t>N1E5H3</t>
  </si>
  <si>
    <t>N1E5H4</t>
  </si>
  <si>
    <t>N1E5H5</t>
  </si>
  <si>
    <t>N1E5K2</t>
  </si>
  <si>
    <t>N1E5K3</t>
  </si>
  <si>
    <t>N1E5K4</t>
  </si>
  <si>
    <t>N1E5K5</t>
  </si>
  <si>
    <t>N1E5K6</t>
  </si>
  <si>
    <t>N1E5K7</t>
  </si>
  <si>
    <t>N1E5K8</t>
  </si>
  <si>
    <t>N1E5K9</t>
  </si>
  <si>
    <t>N1E5L1</t>
  </si>
  <si>
    <t>N1E5L2</t>
  </si>
  <si>
    <t>N1E5L3</t>
  </si>
  <si>
    <t>N1E5L4</t>
  </si>
  <si>
    <t>N1E5L5</t>
  </si>
  <si>
    <t>N1E5L6</t>
  </si>
  <si>
    <t>N1E5L7</t>
  </si>
  <si>
    <t>N1E5L8</t>
  </si>
  <si>
    <t>N1E5L9</t>
  </si>
  <si>
    <t>N1E5M1</t>
  </si>
  <si>
    <t>N1E5M2</t>
  </si>
  <si>
    <t>N1E5M3</t>
  </si>
  <si>
    <t>N1E5M4</t>
  </si>
  <si>
    <t>N1E5M5</t>
  </si>
  <si>
    <t>N1E5M6</t>
  </si>
  <si>
    <t>N1E5M7</t>
  </si>
  <si>
    <t>N1E5M8</t>
  </si>
  <si>
    <t>N1E5M9</t>
  </si>
  <si>
    <t>N1E5N1</t>
  </si>
  <si>
    <t>N1E5N2</t>
  </si>
  <si>
    <t>N1E5N3</t>
  </si>
  <si>
    <t>N1E5N4</t>
  </si>
  <si>
    <t>N1E5N5</t>
  </si>
  <si>
    <t>N1E5N6</t>
  </si>
  <si>
    <t>N1E5N7</t>
  </si>
  <si>
    <t>N1E5N8</t>
  </si>
  <si>
    <t>N1E5N9</t>
  </si>
  <si>
    <t>N1E5P1</t>
  </si>
  <si>
    <t>N1E5P2</t>
  </si>
  <si>
    <t>N1E5P3</t>
  </si>
  <si>
    <t>N1E5P6</t>
  </si>
  <si>
    <t>N1E5P7</t>
  </si>
  <si>
    <t>N1E5P8</t>
  </si>
  <si>
    <t>N1E5P9</t>
  </si>
  <si>
    <t>N1E5R1</t>
  </si>
  <si>
    <t>N1E5R2</t>
  </si>
  <si>
    <t>N1E5R3</t>
  </si>
  <si>
    <t>N1E5R4</t>
  </si>
  <si>
    <t>N1E5R5</t>
  </si>
  <si>
    <t>N1E5R6</t>
  </si>
  <si>
    <t>N1E5R7</t>
  </si>
  <si>
    <t>N1E5R9</t>
  </si>
  <si>
    <t>N1E5S1</t>
  </si>
  <si>
    <t>N1E5S2</t>
  </si>
  <si>
    <t>N1E5S3</t>
  </si>
  <si>
    <t>N1E5S4</t>
  </si>
  <si>
    <t>N1E5S5</t>
  </si>
  <si>
    <t>N1E5S6</t>
  </si>
  <si>
    <t>N1E5S7</t>
  </si>
  <si>
    <t>N1E5S8</t>
  </si>
  <si>
    <t>N1E5S9</t>
  </si>
  <si>
    <t>N1E5T1</t>
  </si>
  <si>
    <t>N1E5T2</t>
  </si>
  <si>
    <t>N1E5T3</t>
  </si>
  <si>
    <t>N1E5T4</t>
  </si>
  <si>
    <t>N1E5T5</t>
  </si>
  <si>
    <t>N1E5T6</t>
  </si>
  <si>
    <t>N1E5T7</t>
  </si>
  <si>
    <t>N1E5T8</t>
  </si>
  <si>
    <t>N1E5T9</t>
  </si>
  <si>
    <t>N1E5V1</t>
  </si>
  <si>
    <t>N1E5V2</t>
  </si>
  <si>
    <t>N1E5V3</t>
  </si>
  <si>
    <t>N1E5V4</t>
  </si>
  <si>
    <t>N1E5V5</t>
  </si>
  <si>
    <t>N1E5V6</t>
  </si>
  <si>
    <t>N1E5V7</t>
  </si>
  <si>
    <t>N1E5V8</t>
  </si>
  <si>
    <t>N1E5V9</t>
  </si>
  <si>
    <t>N1E5W1</t>
  </si>
  <si>
    <t>N1E5W2</t>
  </si>
  <si>
    <t>N1E5W3</t>
  </si>
  <si>
    <t>N1E5W4</t>
  </si>
  <si>
    <t>N1E5W5</t>
  </si>
  <si>
    <t>N1E5W6</t>
  </si>
  <si>
    <t>N1E5W7</t>
  </si>
  <si>
    <t>N1E5W8</t>
  </si>
  <si>
    <t>N1E5W9</t>
  </si>
  <si>
    <t>N1E5X1</t>
  </si>
  <si>
    <t>N1E5X2</t>
  </si>
  <si>
    <t>N1E5X3</t>
  </si>
  <si>
    <t>N1E5X4</t>
  </si>
  <si>
    <t>N1E5X5</t>
  </si>
  <si>
    <t>N1E5X6</t>
  </si>
  <si>
    <t>N1E5X7</t>
  </si>
  <si>
    <t>N1E5X8</t>
  </si>
  <si>
    <t>N1E5X9</t>
  </si>
  <si>
    <t>N1E5Y1</t>
  </si>
  <si>
    <t>N1E5Y2</t>
  </si>
  <si>
    <t>N1E5Y3</t>
  </si>
  <si>
    <t>N1E5Y4</t>
  </si>
  <si>
    <t>N1E5Y5</t>
  </si>
  <si>
    <t>N1E5Y6</t>
  </si>
  <si>
    <t>N1E5Y7</t>
  </si>
  <si>
    <t>N1E5Y8</t>
  </si>
  <si>
    <t>N1E5Y9</t>
  </si>
  <si>
    <t>N1E5Z3</t>
  </si>
  <si>
    <t>N1E5Z4</t>
  </si>
  <si>
    <t>N1E5Z5</t>
  </si>
  <si>
    <t>N1E5Z8</t>
  </si>
  <si>
    <t>N1E6A1</t>
  </si>
  <si>
    <t>N1E6A2</t>
  </si>
  <si>
    <t>N1E6A3</t>
  </si>
  <si>
    <t>N1E6A4</t>
  </si>
  <si>
    <t>N1E6A5</t>
  </si>
  <si>
    <t>N1E6A7</t>
  </si>
  <si>
    <t>N1E6A8</t>
  </si>
  <si>
    <t>N1E6A9</t>
  </si>
  <si>
    <t>N1E6B2</t>
  </si>
  <si>
    <t>N1E6B4</t>
  </si>
  <si>
    <t>N1E6B6</t>
  </si>
  <si>
    <t>N1E6B7</t>
  </si>
  <si>
    <t>N1E6C2</t>
  </si>
  <si>
    <t>N1E6C3</t>
  </si>
  <si>
    <t>N1E6C5</t>
  </si>
  <si>
    <t>N1E6C7</t>
  </si>
  <si>
    <t>N1E6C8</t>
  </si>
  <si>
    <t>N1E6E7</t>
  </si>
  <si>
    <t>N1E6G9</t>
  </si>
  <si>
    <t>N1E6H3</t>
  </si>
  <si>
    <t>N1E6J5</t>
  </si>
  <si>
    <t>N1E6J6</t>
  </si>
  <si>
    <t>N1E6K5</t>
  </si>
  <si>
    <t>N1E6K9</t>
  </si>
  <si>
    <t>N1E6L4</t>
  </si>
  <si>
    <t>N1E6L5</t>
  </si>
  <si>
    <t>N1E6M3</t>
  </si>
  <si>
    <t>N1E6M4</t>
  </si>
  <si>
    <t>N1E6M7</t>
  </si>
  <si>
    <t>N1E6M8</t>
  </si>
  <si>
    <t>N1E6M9</t>
  </si>
  <si>
    <t>N1E6N1</t>
  </si>
  <si>
    <t>N1E6N2</t>
  </si>
  <si>
    <t>N1E6N3</t>
  </si>
  <si>
    <t>N1E6N4</t>
  </si>
  <si>
    <t>N1E6N7</t>
  </si>
  <si>
    <t>N1E6N9</t>
  </si>
  <si>
    <t>N1E6P7</t>
  </si>
  <si>
    <t>N1E6R1</t>
  </si>
  <si>
    <t>N1E6R2</t>
  </si>
  <si>
    <t>N1E6R4</t>
  </si>
  <si>
    <t>N1E6R6</t>
  </si>
  <si>
    <t>N1E6R7</t>
  </si>
  <si>
    <t>N1E6R8</t>
  </si>
  <si>
    <t>N1E6R9</t>
  </si>
  <si>
    <t>N1E6S1</t>
  </si>
  <si>
    <t>N1E6S2</t>
  </si>
  <si>
    <t>N1E6S6</t>
  </si>
  <si>
    <t>N1E6S7</t>
  </si>
  <si>
    <t>N1E6T3</t>
  </si>
  <si>
    <t>N1E6T4</t>
  </si>
  <si>
    <t>N1E6T6</t>
  </si>
  <si>
    <t>N1E6T7</t>
  </si>
  <si>
    <t>N1E6T8</t>
  </si>
  <si>
    <t>N1E6T9</t>
  </si>
  <si>
    <t>N1E6V1</t>
  </si>
  <si>
    <t>N1E6V3</t>
  </si>
  <si>
    <t>N1E6V4</t>
  </si>
  <si>
    <t>N1E6V5</t>
  </si>
  <si>
    <t>N1E6W6</t>
  </si>
  <si>
    <t>N1E6X1</t>
  </si>
  <si>
    <t>N1E6Z5</t>
  </si>
  <si>
    <t>N1E6Z6</t>
  </si>
  <si>
    <t>N1E6Z7</t>
  </si>
  <si>
    <t>N1E7A8</t>
  </si>
  <si>
    <t>N1E7A9</t>
  </si>
  <si>
    <t>N1E7E3</t>
  </si>
  <si>
    <t>N1E7G9</t>
  </si>
  <si>
    <t>N1E7H7</t>
  </si>
  <si>
    <t>N1E7H8</t>
  </si>
  <si>
    <t>N1E7H9</t>
  </si>
  <si>
    <t>N1E7K1</t>
  </si>
  <si>
    <t>N1G1A5</t>
  </si>
  <si>
    <t>N1G1A6</t>
  </si>
  <si>
    <t>N1G1A7</t>
  </si>
  <si>
    <t>N1G1A9</t>
  </si>
  <si>
    <t>N1G1C6</t>
  </si>
  <si>
    <t>N1G1C7</t>
  </si>
  <si>
    <t>N1G1C8</t>
  </si>
  <si>
    <t>N1G1E2</t>
  </si>
  <si>
    <t>N1G1E3</t>
  </si>
  <si>
    <t>N1G1E4</t>
  </si>
  <si>
    <t>N1G1E5</t>
  </si>
  <si>
    <t>N1G1E7</t>
  </si>
  <si>
    <t>N1G1G2</t>
  </si>
  <si>
    <t>N1G1G3</t>
  </si>
  <si>
    <t>N1G1G4</t>
  </si>
  <si>
    <t>N1G1G5</t>
  </si>
  <si>
    <t>N1G1H3</t>
  </si>
  <si>
    <t>N1G1H5</t>
  </si>
  <si>
    <t>N1G1T7</t>
  </si>
  <si>
    <t>N1G1X2</t>
  </si>
  <si>
    <t>N1G1X4</t>
  </si>
  <si>
    <t>N1G1Z6</t>
  </si>
  <si>
    <t>N1G1Z7</t>
  </si>
  <si>
    <t>N1G1Z8</t>
  </si>
  <si>
    <t>N1G1Z9</t>
  </si>
  <si>
    <t>N1G2A1</t>
  </si>
  <si>
    <t>N1G2A2</t>
  </si>
  <si>
    <t>N1G2A3</t>
  </si>
  <si>
    <t>N1G2A6</t>
  </si>
  <si>
    <t>N1G2A7</t>
  </si>
  <si>
    <t>N1G2A8</t>
  </si>
  <si>
    <t>N1G2B1</t>
  </si>
  <si>
    <t>N1G2B2</t>
  </si>
  <si>
    <t>N1G2B9</t>
  </si>
  <si>
    <t>N1G2C1</t>
  </si>
  <si>
    <t>N1G2C3</t>
  </si>
  <si>
    <t>N1G2E3</t>
  </si>
  <si>
    <t>N1G2V5</t>
  </si>
  <si>
    <t>N1G2Y2</t>
  </si>
  <si>
    <t>N1G3A6</t>
  </si>
  <si>
    <t>N1G3N2</t>
  </si>
  <si>
    <t>N1G3S3</t>
  </si>
  <si>
    <t>N1G3X1</t>
  </si>
  <si>
    <t>N1G4P8</t>
  </si>
  <si>
    <t>N1H0A1</t>
  </si>
  <si>
    <t>N1H0A4</t>
  </si>
  <si>
    <t>N1H1B2</t>
  </si>
  <si>
    <t>N1H1B4</t>
  </si>
  <si>
    <t>N1H1B8</t>
  </si>
  <si>
    <t>N1H1G7</t>
  </si>
  <si>
    <t>N1H1G8</t>
  </si>
  <si>
    <t>N1H1H1</t>
  </si>
  <si>
    <t>N1H1H3</t>
  </si>
  <si>
    <t>N1H1J2</t>
  </si>
  <si>
    <t>N1H1J5</t>
  </si>
  <si>
    <t>N1H1J6</t>
  </si>
  <si>
    <t>N1H1J7</t>
  </si>
  <si>
    <t>N1H1K8</t>
  </si>
  <si>
    <t>N1H1K9</t>
  </si>
  <si>
    <t>N1H1L8</t>
  </si>
  <si>
    <t>N1H1L9</t>
  </si>
  <si>
    <t>N1H1M9</t>
  </si>
  <si>
    <t>N1H1N1</t>
  </si>
  <si>
    <t>N1H1N2</t>
  </si>
  <si>
    <t>N1H1N3</t>
  </si>
  <si>
    <t>N1H1N4</t>
  </si>
  <si>
    <t>N1H1N6</t>
  </si>
  <si>
    <t>N1H1N7</t>
  </si>
  <si>
    <t>N1H1P6</t>
  </si>
  <si>
    <t>N1H1P7</t>
  </si>
  <si>
    <t>N1H1P8</t>
  </si>
  <si>
    <t>N1H1P9</t>
  </si>
  <si>
    <t>N1H1R1</t>
  </si>
  <si>
    <t>N1H1R2</t>
  </si>
  <si>
    <t>N1H1R9</t>
  </si>
  <si>
    <t>N1H1S1</t>
  </si>
  <si>
    <t>N1H1S4</t>
  </si>
  <si>
    <t>N1H1S5</t>
  </si>
  <si>
    <t>N1H1S6</t>
  </si>
  <si>
    <t>N1H1S7</t>
  </si>
  <si>
    <t>N1H1S8</t>
  </si>
  <si>
    <t>N1H1T2</t>
  </si>
  <si>
    <t>N1H1T3</t>
  </si>
  <si>
    <t>N1H1T4</t>
  </si>
  <si>
    <t>N1H1T7</t>
  </si>
  <si>
    <t>N1H1T8</t>
  </si>
  <si>
    <t>N1H1V3</t>
  </si>
  <si>
    <t>N1H1V4</t>
  </si>
  <si>
    <t>N1H1X5</t>
  </si>
  <si>
    <t>N1H1X7</t>
  </si>
  <si>
    <t>N1H1X8</t>
  </si>
  <si>
    <t>N1H1Y6</t>
  </si>
  <si>
    <t>N1H1Y7</t>
  </si>
  <si>
    <t>N1H1Z1</t>
  </si>
  <si>
    <t>N1H2A4</t>
  </si>
  <si>
    <t>N1H2A6</t>
  </si>
  <si>
    <t>N1H2A7</t>
  </si>
  <si>
    <t>N1H2A8</t>
  </si>
  <si>
    <t>N1H2B1</t>
  </si>
  <si>
    <t>N1H2B2</t>
  </si>
  <si>
    <t>N1H2B3</t>
  </si>
  <si>
    <t>N1H2B4</t>
  </si>
  <si>
    <t>N1H2B5</t>
  </si>
  <si>
    <t>N1H2B6</t>
  </si>
  <si>
    <t>N1H2C9</t>
  </si>
  <si>
    <t>N1H2E1</t>
  </si>
  <si>
    <t>N1H2E2</t>
  </si>
  <si>
    <t>N1H2G6</t>
  </si>
  <si>
    <t>N1H2G7</t>
  </si>
  <si>
    <t>N1H2H6</t>
  </si>
  <si>
    <t>N1H2S7</t>
  </si>
  <si>
    <t>N1H2S8</t>
  </si>
  <si>
    <t>N1H2T1</t>
  </si>
  <si>
    <t>N1H2W6</t>
  </si>
  <si>
    <t>N1H2W7</t>
  </si>
  <si>
    <t>N1H2W8</t>
  </si>
  <si>
    <t>N1H2Z2</t>
  </si>
  <si>
    <t>N1H2Z3</t>
  </si>
  <si>
    <t>N1H2Z4</t>
  </si>
  <si>
    <t>N1H2Z6</t>
  </si>
  <si>
    <t>N1H2Z7</t>
  </si>
  <si>
    <t>N1H2Z9</t>
  </si>
  <si>
    <t>N1H3A1</t>
  </si>
  <si>
    <t>N1H3A2</t>
  </si>
  <si>
    <t>N1H3A3</t>
  </si>
  <si>
    <t>N1H3A4</t>
  </si>
  <si>
    <t>N1H3A5</t>
  </si>
  <si>
    <t>N1H3B6</t>
  </si>
  <si>
    <t>N1H3E4</t>
  </si>
  <si>
    <t>N1H3E6</t>
  </si>
  <si>
    <t>N1H3G2</t>
  </si>
  <si>
    <t>N1H3H2</t>
  </si>
  <si>
    <t>N1H3H3</t>
  </si>
  <si>
    <t>N1H3H5</t>
  </si>
  <si>
    <t>N1H3H8</t>
  </si>
  <si>
    <t>N1H3J1</t>
  </si>
  <si>
    <t>N1H3J3</t>
  </si>
  <si>
    <t>N1H3J5</t>
  </si>
  <si>
    <t>N1H3J6</t>
  </si>
  <si>
    <t>N1H3J7</t>
  </si>
  <si>
    <t>N1H3J8</t>
  </si>
  <si>
    <t>N1H3J9</t>
  </si>
  <si>
    <t>N1H3K2</t>
  </si>
  <si>
    <t>N1H3K6</t>
  </si>
  <si>
    <t>N1H3K7</t>
  </si>
  <si>
    <t>N1H3K8</t>
  </si>
  <si>
    <t>N1H3K9</t>
  </si>
  <si>
    <t>N1H3L1</t>
  </si>
  <si>
    <t>N1H3L2</t>
  </si>
  <si>
    <t>N1H3L3</t>
  </si>
  <si>
    <t>N1H3L4</t>
  </si>
  <si>
    <t>N1H3L5</t>
  </si>
  <si>
    <t>N1H3L6</t>
  </si>
  <si>
    <t>N1H3L7</t>
  </si>
  <si>
    <t>N1H3L8</t>
  </si>
  <si>
    <t>N1H3L9</t>
  </si>
  <si>
    <t>N1H3M1</t>
  </si>
  <si>
    <t>N1H3M2</t>
  </si>
  <si>
    <t>N1H3M3</t>
  </si>
  <si>
    <t>N1H3M4</t>
  </si>
  <si>
    <t>N1H3M5</t>
  </si>
  <si>
    <t>N1H3M6</t>
  </si>
  <si>
    <t>N1H3M7</t>
  </si>
  <si>
    <t>N1H3M8</t>
  </si>
  <si>
    <t>N1H3M9</t>
  </si>
  <si>
    <t>N1H3N1</t>
  </si>
  <si>
    <t>N1H3N2</t>
  </si>
  <si>
    <t>N1H3N3</t>
  </si>
  <si>
    <t>N1H3N4</t>
  </si>
  <si>
    <t>N1H3N5</t>
  </si>
  <si>
    <t>N1H3N6</t>
  </si>
  <si>
    <t>N1H3N8</t>
  </si>
  <si>
    <t>N1H3P1</t>
  </si>
  <si>
    <t>N1H3P2</t>
  </si>
  <si>
    <t>N1H3P3</t>
  </si>
  <si>
    <t>N1H3P4</t>
  </si>
  <si>
    <t>N1H3P5</t>
  </si>
  <si>
    <t>N1H3P6</t>
  </si>
  <si>
    <t>N1H3P7</t>
  </si>
  <si>
    <t>N1H3P9</t>
  </si>
  <si>
    <t>N1H3R1</t>
  </si>
  <si>
    <t>N1H3R2</t>
  </si>
  <si>
    <t>N1H3R3</t>
  </si>
  <si>
    <t>N1H3R4</t>
  </si>
  <si>
    <t>N1H3R5</t>
  </si>
  <si>
    <t>N1H3R6</t>
  </si>
  <si>
    <t>N1H3R7</t>
  </si>
  <si>
    <t>N1H3R8</t>
  </si>
  <si>
    <t>N1H3R9</t>
  </si>
  <si>
    <t>N1H3S2</t>
  </si>
  <si>
    <t>N1H3S4</t>
  </si>
  <si>
    <t>N1H3S5</t>
  </si>
  <si>
    <t>N1H3S6</t>
  </si>
  <si>
    <t>N1H3T9</t>
  </si>
  <si>
    <t>N1H3V4</t>
  </si>
  <si>
    <t>N1H3V6</t>
  </si>
  <si>
    <t>N1H3V7</t>
  </si>
  <si>
    <t>N1H3V8</t>
  </si>
  <si>
    <t>N1H3W1</t>
  </si>
  <si>
    <t>N1H3W3</t>
  </si>
  <si>
    <t>N1H3W4</t>
  </si>
  <si>
    <t>N1H3W5</t>
  </si>
  <si>
    <t>N1H3X2</t>
  </si>
  <si>
    <t>N1H3X3</t>
  </si>
  <si>
    <t>N1H3X5</t>
  </si>
  <si>
    <t>N1H3X6</t>
  </si>
  <si>
    <t>N1H3X7</t>
  </si>
  <si>
    <t>N1H3X8</t>
  </si>
  <si>
    <t>N1H3X9</t>
  </si>
  <si>
    <t>N1H3Y1</t>
  </si>
  <si>
    <t>N1H3Y4</t>
  </si>
  <si>
    <t>N1H3Y5</t>
  </si>
  <si>
    <t>N1H3Y6</t>
  </si>
  <si>
    <t>N1H3Y7</t>
  </si>
  <si>
    <t>N1H3Z1</t>
  </si>
  <si>
    <t>N1H3Z4</t>
  </si>
  <si>
    <t>N1H3Z5</t>
  </si>
  <si>
    <t>N1H3Z6</t>
  </si>
  <si>
    <t>N1H3Z7</t>
  </si>
  <si>
    <t>N1H3Z8</t>
  </si>
  <si>
    <t>N1H3Z9</t>
  </si>
  <si>
    <t>N1H4A1</t>
  </si>
  <si>
    <t>N1H4A2</t>
  </si>
  <si>
    <t>N1H4A4</t>
  </si>
  <si>
    <t>N1H4A5</t>
  </si>
  <si>
    <t>N1H4A6</t>
  </si>
  <si>
    <t>N1H4A7</t>
  </si>
  <si>
    <t>N1H4A8</t>
  </si>
  <si>
    <t>N1H4A9</t>
  </si>
  <si>
    <t>N1H4B1</t>
  </si>
  <si>
    <t>N1H4B2</t>
  </si>
  <si>
    <t>N1H4B3</t>
  </si>
  <si>
    <t>N1H4B4</t>
  </si>
  <si>
    <t>N1H4B5</t>
  </si>
  <si>
    <t>N1H4B6</t>
  </si>
  <si>
    <t>N1H4B8</t>
  </si>
  <si>
    <t>N1H4B9</t>
  </si>
  <si>
    <t>N1H4C1</t>
  </si>
  <si>
    <t>N1H4C2</t>
  </si>
  <si>
    <t>N1H4C3</t>
  </si>
  <si>
    <t>N1H4C4</t>
  </si>
  <si>
    <t>N1H4C6</t>
  </si>
  <si>
    <t>N1H4C9</t>
  </si>
  <si>
    <t>N1H4E1</t>
  </si>
  <si>
    <t>N1H4E2</t>
  </si>
  <si>
    <t>N1H4E3</t>
  </si>
  <si>
    <t>N1H4E4</t>
  </si>
  <si>
    <t>N1H4E5</t>
  </si>
  <si>
    <t>N1H4E6</t>
  </si>
  <si>
    <t>N1H4E7</t>
  </si>
  <si>
    <t>N1H4G5</t>
  </si>
  <si>
    <t>N1H4G6</t>
  </si>
  <si>
    <t>N1H4G7</t>
  </si>
  <si>
    <t>N1H4G8</t>
  </si>
  <si>
    <t>N1H4G9</t>
  </si>
  <si>
    <t>N1H4H1</t>
  </si>
  <si>
    <t>N1H4H2</t>
  </si>
  <si>
    <t>N1H4H3</t>
  </si>
  <si>
    <t>N1H4H4</t>
  </si>
  <si>
    <t>N1H4H5</t>
  </si>
  <si>
    <t>N1H4H6</t>
  </si>
  <si>
    <t>N1H4H7</t>
  </si>
  <si>
    <t>N1H4H9</t>
  </si>
  <si>
    <t>N1H4J1</t>
  </si>
  <si>
    <t>N1H4J4</t>
  </si>
  <si>
    <t>N1H4K1</t>
  </si>
  <si>
    <t>N1H4K9</t>
  </si>
  <si>
    <t>N1H4L5</t>
  </si>
  <si>
    <t>N1H4L6</t>
  </si>
  <si>
    <t>N1H4L7</t>
  </si>
  <si>
    <t>N1H4L8</t>
  </si>
  <si>
    <t>N1H4L9</t>
  </si>
  <si>
    <t>N1H4M1</t>
  </si>
  <si>
    <t>N1H4M2</t>
  </si>
  <si>
    <t>N1H4M3</t>
  </si>
  <si>
    <t>N1H4M4</t>
  </si>
  <si>
    <t>N1H4M5</t>
  </si>
  <si>
    <t>N1H4M6</t>
  </si>
  <si>
    <t>N1H4P5</t>
  </si>
  <si>
    <t>N1H4P6</t>
  </si>
  <si>
    <t>N1H4P7</t>
  </si>
  <si>
    <t>N1H4P8</t>
  </si>
  <si>
    <t>N1H4P9</t>
  </si>
  <si>
    <t>N1H4R6</t>
  </si>
  <si>
    <t>N1H4S9</t>
  </si>
  <si>
    <t>N1H4T2</t>
  </si>
  <si>
    <t>N1H4T3</t>
  </si>
  <si>
    <t>N1H4T6</t>
  </si>
  <si>
    <t>N1H4T7</t>
  </si>
  <si>
    <t>N1H4T8</t>
  </si>
  <si>
    <t>N1H4T9</t>
  </si>
  <si>
    <t>N1H4V1</t>
  </si>
  <si>
    <t>N1H4V2</t>
  </si>
  <si>
    <t>N1H4X3</t>
  </si>
  <si>
    <t>N1H4X4</t>
  </si>
  <si>
    <t>N1H4X5</t>
  </si>
  <si>
    <t>N1H4X6</t>
  </si>
  <si>
    <t>N1H4Z5</t>
  </si>
  <si>
    <t>N1H4Z6</t>
  </si>
  <si>
    <t>N1H5A2</t>
  </si>
  <si>
    <t>N1H5A3</t>
  </si>
  <si>
    <t>N1H5A4</t>
  </si>
  <si>
    <t>N1H5G1</t>
  </si>
  <si>
    <t>N1H5K9</t>
  </si>
  <si>
    <t>N1H5L1</t>
  </si>
  <si>
    <t>N1H5P5</t>
  </si>
  <si>
    <t>N1H5P7</t>
  </si>
  <si>
    <t>N1H5S3</t>
  </si>
  <si>
    <t>N1H5S7</t>
  </si>
  <si>
    <t>N1H5V6</t>
  </si>
  <si>
    <t>N1H5V7</t>
  </si>
  <si>
    <t>N1H5V8</t>
  </si>
  <si>
    <t>N1H5W8</t>
  </si>
  <si>
    <t>N1H5W9</t>
  </si>
  <si>
    <t>N1H5Y5</t>
  </si>
  <si>
    <t>N1H5Z4</t>
  </si>
  <si>
    <t>N1H5Z5</t>
  </si>
  <si>
    <t>N1H6H7</t>
  </si>
  <si>
    <t>N1H6H8</t>
  </si>
  <si>
    <t>N1H6J1</t>
  </si>
  <si>
    <t>N1H6V8</t>
  </si>
  <si>
    <t>N1H7C3</t>
  </si>
  <si>
    <t>N1H7G5</t>
  </si>
  <si>
    <t>N1H7H8</t>
  </si>
  <si>
    <t>N1H7H9</t>
  </si>
  <si>
    <t>N1H7J5</t>
  </si>
  <si>
    <t>N1H7L5</t>
  </si>
  <si>
    <t>N1H7P5</t>
  </si>
  <si>
    <t>N1H7R7</t>
  </si>
  <si>
    <t>N1H7T8</t>
  </si>
  <si>
    <t>N1H7T9</t>
  </si>
  <si>
    <t>N1H7V6</t>
  </si>
  <si>
    <t>N1H7W7</t>
  </si>
  <si>
    <t>N1H7Y3</t>
  </si>
  <si>
    <t>N1H8E2</t>
  </si>
  <si>
    <t>N1H8J1</t>
  </si>
  <si>
    <t>N1H8J3</t>
  </si>
  <si>
    <t>N1H8K7</t>
  </si>
  <si>
    <t>N1H8K9</t>
  </si>
  <si>
    <t>N1H8L8</t>
  </si>
  <si>
    <t>N1H8M8</t>
  </si>
  <si>
    <t>N1H8M9</t>
  </si>
  <si>
    <t>N1H8N1</t>
  </si>
  <si>
    <t>N1H8N2</t>
  </si>
  <si>
    <t>N1H8N3</t>
  </si>
  <si>
    <t>N1H8N4</t>
  </si>
  <si>
    <t>N1H8P4</t>
  </si>
  <si>
    <t>N1H8P5</t>
  </si>
  <si>
    <t>N1K0A1</t>
  </si>
  <si>
    <t>N1K1J9</t>
  </si>
  <si>
    <t>N1K1K1</t>
  </si>
  <si>
    <t>N1K1K3</t>
  </si>
  <si>
    <t>N1K1P6</t>
  </si>
  <si>
    <t>N1K1S6</t>
  </si>
  <si>
    <t>N1K1S7</t>
  </si>
  <si>
    <t>N1K1S8</t>
  </si>
  <si>
    <t>N1K1T3</t>
  </si>
  <si>
    <t>N1K1T4</t>
  </si>
  <si>
    <t>N1K1W5</t>
  </si>
  <si>
    <t>N1K1W6</t>
  </si>
  <si>
    <t>N1K1W9</t>
  </si>
  <si>
    <t>N1L0C3</t>
  </si>
  <si>
    <t>N1L0H2</t>
  </si>
  <si>
    <t>N1L1B6</t>
  </si>
  <si>
    <t>N1L1B7</t>
  </si>
  <si>
    <t>N1L1P4</t>
  </si>
  <si>
    <t>N1M0A8</t>
  </si>
  <si>
    <t>N1M0A9</t>
  </si>
  <si>
    <t>N1M0B1</t>
  </si>
  <si>
    <t>N1M1C4</t>
  </si>
  <si>
    <t>N1M1G1</t>
  </si>
  <si>
    <t>N1M1G2</t>
  </si>
  <si>
    <t>N1M1G9</t>
  </si>
  <si>
    <t>N1M1H2</t>
  </si>
  <si>
    <t>N1M1H4</t>
  </si>
  <si>
    <t>N1M1H7</t>
  </si>
  <si>
    <t>N1M1H8</t>
  </si>
  <si>
    <t>N1M1H9</t>
  </si>
  <si>
    <t>N1M1K2</t>
  </si>
  <si>
    <t>N1M1K3</t>
  </si>
  <si>
    <t>N1M1K4</t>
  </si>
  <si>
    <t>N1M1K5</t>
  </si>
  <si>
    <t>N1M1K6</t>
  </si>
  <si>
    <t>N1M1K7</t>
  </si>
  <si>
    <t>N1M1K8</t>
  </si>
  <si>
    <t>N1M1K9</t>
  </si>
  <si>
    <t>N1M1L4</t>
  </si>
  <si>
    <t>N1M1L5</t>
  </si>
  <si>
    <t>N1M1L7</t>
  </si>
  <si>
    <t>N1M1M3</t>
  </si>
  <si>
    <t>N1M1M4</t>
  </si>
  <si>
    <t>N1M1M5</t>
  </si>
  <si>
    <t>N1M1M6</t>
  </si>
  <si>
    <t>N1M1M7</t>
  </si>
  <si>
    <t>N1M1M8</t>
  </si>
  <si>
    <t>N1M1M9</t>
  </si>
  <si>
    <t>N1M1N1</t>
  </si>
  <si>
    <t>N1M1N5</t>
  </si>
  <si>
    <t>N1M1N6</t>
  </si>
  <si>
    <t>N1M1N7</t>
  </si>
  <si>
    <t>N1M1N8</t>
  </si>
  <si>
    <t>N1M1N9</t>
  </si>
  <si>
    <t>N1M1P3</t>
  </si>
  <si>
    <t>N1M1P5</t>
  </si>
  <si>
    <t>N1M1P8</t>
  </si>
  <si>
    <t>N1M1P9</t>
  </si>
  <si>
    <t>N1M1R1</t>
  </si>
  <si>
    <t>N1M1R2</t>
  </si>
  <si>
    <t>N1M1R3</t>
  </si>
  <si>
    <t>N1M1R4</t>
  </si>
  <si>
    <t>N1M1R5</t>
  </si>
  <si>
    <t>N1M1S1</t>
  </si>
  <si>
    <t>N1M1S3</t>
  </si>
  <si>
    <t>N1M1S4</t>
  </si>
  <si>
    <t>N1M1S5</t>
  </si>
  <si>
    <t>N1M1S6</t>
  </si>
  <si>
    <t>N1M1S7</t>
  </si>
  <si>
    <t>N1M1S8</t>
  </si>
  <si>
    <t>N1M1T1</t>
  </si>
  <si>
    <t>N1M1T2</t>
  </si>
  <si>
    <t>N1M1T4</t>
  </si>
  <si>
    <t>N1M1T5</t>
  </si>
  <si>
    <t>N1M1T6</t>
  </si>
  <si>
    <t>N1M1T7</t>
  </si>
  <si>
    <t>N1M1V1</t>
  </si>
  <si>
    <t>N1M1V2</t>
  </si>
  <si>
    <t>N1M1V3</t>
  </si>
  <si>
    <t>N1M1V4</t>
  </si>
  <si>
    <t>N1M1V5</t>
  </si>
  <si>
    <t>N1M1V6</t>
  </si>
  <si>
    <t>N1M1V7</t>
  </si>
  <si>
    <t>N1M1V8</t>
  </si>
  <si>
    <t>N1M1V9</t>
  </si>
  <si>
    <t>N1M1W1</t>
  </si>
  <si>
    <t>N1M1W2</t>
  </si>
  <si>
    <t>N1M1W3</t>
  </si>
  <si>
    <t>N1M1W4</t>
  </si>
  <si>
    <t>N1M1W5</t>
  </si>
  <si>
    <t>N1M1W6</t>
  </si>
  <si>
    <t>N1M1W7</t>
  </si>
  <si>
    <t>N1M1W8</t>
  </si>
  <si>
    <t>N1M1W9</t>
  </si>
  <si>
    <t>N1M1X1</t>
  </si>
  <si>
    <t>N1M1X2</t>
  </si>
  <si>
    <t>N1M1X3</t>
  </si>
  <si>
    <t>N1M1X4</t>
  </si>
  <si>
    <t>N1M1X5</t>
  </si>
  <si>
    <t>N1M1X6</t>
  </si>
  <si>
    <t>N1M1X7</t>
  </si>
  <si>
    <t>N1M1X8</t>
  </si>
  <si>
    <t>N1M1X9</t>
  </si>
  <si>
    <t>N1M1Y1</t>
  </si>
  <si>
    <t>N1M1Y4</t>
  </si>
  <si>
    <t>N1M1Y5</t>
  </si>
  <si>
    <t>N1M1Y6</t>
  </si>
  <si>
    <t>N1M1Y8</t>
  </si>
  <si>
    <t>N1M1Y9</t>
  </si>
  <si>
    <t>N1M1Z1</t>
  </si>
  <si>
    <t>N1M1Z2</t>
  </si>
  <si>
    <t>N1M1Z3</t>
  </si>
  <si>
    <t>N1M2A9</t>
  </si>
  <si>
    <t>N1M2B1</t>
  </si>
  <si>
    <t>N1M2B6</t>
  </si>
  <si>
    <t>N1M2B7</t>
  </si>
  <si>
    <t>N1M2B8</t>
  </si>
  <si>
    <t>N1M2B9</t>
  </si>
  <si>
    <t>N1M2C1</t>
  </si>
  <si>
    <t>N1M2C2</t>
  </si>
  <si>
    <t>N1M2C3</t>
  </si>
  <si>
    <t>N1M2C4</t>
  </si>
  <si>
    <t>N1M2C5</t>
  </si>
  <si>
    <t>N1M2C6</t>
  </si>
  <si>
    <t>N1M2C7</t>
  </si>
  <si>
    <t>N1M2C8</t>
  </si>
  <si>
    <t>N1M2C9</t>
  </si>
  <si>
    <t>N1M2E1</t>
  </si>
  <si>
    <t>N1M2E2</t>
  </si>
  <si>
    <t>N1M2E7</t>
  </si>
  <si>
    <t>N1M2E8</t>
  </si>
  <si>
    <t>N1M2E9</t>
  </si>
  <si>
    <t>N1M2G1</t>
  </si>
  <si>
    <t>N1M2G2</t>
  </si>
  <si>
    <t>N1M2G3</t>
  </si>
  <si>
    <t>N1M2H2</t>
  </si>
  <si>
    <t>N1M2H3</t>
  </si>
  <si>
    <t>N1M2H4</t>
  </si>
  <si>
    <t>N1M2H5</t>
  </si>
  <si>
    <t>N1M2H6</t>
  </si>
  <si>
    <t>N1M2H7</t>
  </si>
  <si>
    <t>N1M2J5</t>
  </si>
  <si>
    <t>N1M2J6</t>
  </si>
  <si>
    <t>N1M2J7</t>
  </si>
  <si>
    <t>N1M2J8</t>
  </si>
  <si>
    <t>N1M2J9</t>
  </si>
  <si>
    <t>N1M2K3</t>
  </si>
  <si>
    <t>N1M2L3</t>
  </si>
  <si>
    <t>N1M2L4</t>
  </si>
  <si>
    <t>N1M2L5</t>
  </si>
  <si>
    <t>N1M2L6</t>
  </si>
  <si>
    <t>N1M2L7</t>
  </si>
  <si>
    <t>N1M2L8</t>
  </si>
  <si>
    <t>N1M2M1</t>
  </si>
  <si>
    <t>N1M2M2</t>
  </si>
  <si>
    <t>N1M2M6</t>
  </si>
  <si>
    <t>N1M2M8</t>
  </si>
  <si>
    <t>N1M2N1</t>
  </si>
  <si>
    <t>N1M2N4</t>
  </si>
  <si>
    <t>N1M2N5</t>
  </si>
  <si>
    <t>N1M2P2</t>
  </si>
  <si>
    <t>N1M2P3</t>
  </si>
  <si>
    <t>N1M2P4</t>
  </si>
  <si>
    <t>N1M2P5</t>
  </si>
  <si>
    <t>N1M2P6</t>
  </si>
  <si>
    <t>N1M2P7</t>
  </si>
  <si>
    <t>N1M2P8</t>
  </si>
  <si>
    <t>N1M2P9</t>
  </si>
  <si>
    <t>N1M2R1</t>
  </si>
  <si>
    <t>N1M2R2</t>
  </si>
  <si>
    <t>N1M2R3</t>
  </si>
  <si>
    <t>N1M2R7</t>
  </si>
  <si>
    <t>N1M2R8</t>
  </si>
  <si>
    <t>N1M2R9</t>
  </si>
  <si>
    <t>N1M2S7</t>
  </si>
  <si>
    <t>N1M2S8</t>
  </si>
  <si>
    <t>N1M2S9</t>
  </si>
  <si>
    <t>N1M2T8</t>
  </si>
  <si>
    <t>N1M2T9</t>
  </si>
  <si>
    <t>N1M2V1</t>
  </si>
  <si>
    <t>N1M2V2</t>
  </si>
  <si>
    <t>N1M2V4</t>
  </si>
  <si>
    <t>N1M2V5</t>
  </si>
  <si>
    <t>N1M2V9</t>
  </si>
  <si>
    <t>N1M2W1</t>
  </si>
  <si>
    <t>N1M2X4</t>
  </si>
  <si>
    <t>N1M2X5</t>
  </si>
  <si>
    <t>N1M2X6</t>
  </si>
  <si>
    <t>N1M2X8</t>
  </si>
  <si>
    <t>N1M2Y5</t>
  </si>
  <si>
    <t>N1M2Y6</t>
  </si>
  <si>
    <t>N1M2Y7</t>
  </si>
  <si>
    <t>N1M2Y8</t>
  </si>
  <si>
    <t>N1M2Z1</t>
  </si>
  <si>
    <t>N1M2Z2</t>
  </si>
  <si>
    <t>N1M2Z4</t>
  </si>
  <si>
    <t>N1M2Z5</t>
  </si>
  <si>
    <t>N1M2Z6</t>
  </si>
  <si>
    <t>N1M2Z7</t>
  </si>
  <si>
    <t>N1M2Z8</t>
  </si>
  <si>
    <t>N1M2Z9</t>
  </si>
  <si>
    <t>N1M3A1</t>
  </si>
  <si>
    <t>N1M3A2</t>
  </si>
  <si>
    <t>N1M3A3</t>
  </si>
  <si>
    <t>N1M3A4</t>
  </si>
  <si>
    <t>N1M3A5</t>
  </si>
  <si>
    <t>N1M3A6</t>
  </si>
  <si>
    <t>N1M3A7</t>
  </si>
  <si>
    <t>N1M3A8</t>
  </si>
  <si>
    <t>N1M3A9</t>
  </si>
  <si>
    <t>N1M3B1</t>
  </si>
  <si>
    <t>N1M3B2</t>
  </si>
  <si>
    <t>N1M3B3</t>
  </si>
  <si>
    <t>N1M3B4</t>
  </si>
  <si>
    <t>N1M3B7</t>
  </si>
  <si>
    <t>N1M3B8</t>
  </si>
  <si>
    <t>N1M3B9</t>
  </si>
  <si>
    <t>N1M3C1</t>
  </si>
  <si>
    <t>N1M3C2</t>
  </si>
  <si>
    <t>N1M3C3</t>
  </si>
  <si>
    <t>N1M3C4</t>
  </si>
  <si>
    <t>N1M3C5</t>
  </si>
  <si>
    <t>N1M3C6</t>
  </si>
  <si>
    <t>N1M3C7</t>
  </si>
  <si>
    <t>N1M3C8</t>
  </si>
  <si>
    <t>N1M3C9</t>
  </si>
  <si>
    <t>N1M3E1</t>
  </si>
  <si>
    <t>N1M3E6</t>
  </si>
  <si>
    <t>N1M3G1</t>
  </si>
  <si>
    <t>N1M3G4</t>
  </si>
  <si>
    <t>N1M3G5</t>
  </si>
  <si>
    <t>N1M3G6</t>
  </si>
  <si>
    <t>N1M3G9</t>
  </si>
  <si>
    <t>N1M3H1</t>
  </si>
  <si>
    <t>N1M3H3</t>
  </si>
  <si>
    <t>N1M3H4</t>
  </si>
  <si>
    <t>N1M3H5</t>
  </si>
  <si>
    <t>N1M3H8</t>
  </si>
  <si>
    <t>N1M3H9</t>
  </si>
  <si>
    <t>N1M3J1</t>
  </si>
  <si>
    <t>N1M3J2</t>
  </si>
  <si>
    <t>N1M3J3</t>
  </si>
  <si>
    <t>N1M3J4</t>
  </si>
  <si>
    <t>N1M3J7</t>
  </si>
  <si>
    <t>N1M3J8</t>
  </si>
  <si>
    <t>N1M3K2</t>
  </si>
  <si>
    <t>N1M3K3</t>
  </si>
  <si>
    <t>N1M3K4</t>
  </si>
  <si>
    <t>N1M3L8</t>
  </si>
  <si>
    <t>N1M3M6</t>
  </si>
  <si>
    <t>N1M3N3</t>
  </si>
  <si>
    <t>N1M3N4</t>
  </si>
  <si>
    <t>N1M3R2</t>
  </si>
  <si>
    <t>N1M3R6</t>
  </si>
  <si>
    <t>N1M3R9</t>
  </si>
  <si>
    <t>N1M3S1</t>
  </si>
  <si>
    <t>N1M3S8</t>
  </si>
  <si>
    <t>N1M3T5</t>
  </si>
  <si>
    <t>N1M3T6</t>
  </si>
  <si>
    <t>N1M3T7</t>
  </si>
  <si>
    <t>N1M3V1</t>
  </si>
  <si>
    <t>N1M3V2</t>
  </si>
  <si>
    <t>N1M3V3</t>
  </si>
  <si>
    <t>N1M3V6</t>
  </si>
  <si>
    <t>N1M3V7</t>
  </si>
  <si>
    <t>N1M3W3</t>
  </si>
  <si>
    <t>N1P0A5</t>
  </si>
  <si>
    <t>N1P0A7</t>
  </si>
  <si>
    <t>N1R0A1</t>
  </si>
  <si>
    <t>N1R0A4</t>
  </si>
  <si>
    <t>N1R1C1</t>
  </si>
  <si>
    <t>N1R1C8</t>
  </si>
  <si>
    <t>N1R1C9</t>
  </si>
  <si>
    <t>N1R1E1</t>
  </si>
  <si>
    <t>N1R1E2</t>
  </si>
  <si>
    <t>N1R1E4</t>
  </si>
  <si>
    <t>N1R1E5</t>
  </si>
  <si>
    <t>N1R1E6</t>
  </si>
  <si>
    <t>N1R1E7</t>
  </si>
  <si>
    <t>N1R1E8</t>
  </si>
  <si>
    <t>N1R1E9</t>
  </si>
  <si>
    <t>N1R1G1</t>
  </si>
  <si>
    <t>N1R1G2</t>
  </si>
  <si>
    <t>N1R1G5</t>
  </si>
  <si>
    <t>N1R1G6</t>
  </si>
  <si>
    <t>N1R1H1</t>
  </si>
  <si>
    <t>N1R1H3</t>
  </si>
  <si>
    <t>N1R1H4</t>
  </si>
  <si>
    <t>N1R1H5</t>
  </si>
  <si>
    <t>N1R1H6</t>
  </si>
  <si>
    <t>N1R1H7</t>
  </si>
  <si>
    <t>N1R1H8</t>
  </si>
  <si>
    <t>N1R1H9</t>
  </si>
  <si>
    <t>N1R1J1</t>
  </si>
  <si>
    <t>N1R1J4</t>
  </si>
  <si>
    <t>N1R1J5</t>
  </si>
  <si>
    <t>N1R1J6</t>
  </si>
  <si>
    <t>N1R1K3</t>
  </si>
  <si>
    <t>N1R1K4</t>
  </si>
  <si>
    <t>N1R1K5</t>
  </si>
  <si>
    <t>N1R1K6</t>
  </si>
  <si>
    <t>N1R1K8</t>
  </si>
  <si>
    <t>N1R1L1</t>
  </si>
  <si>
    <t>N1R1L7</t>
  </si>
  <si>
    <t>N1R1N7</t>
  </si>
  <si>
    <t>N1R1N9</t>
  </si>
  <si>
    <t>N1R1P1</t>
  </si>
  <si>
    <t>N1R1P2</t>
  </si>
  <si>
    <t>N1R1P4</t>
  </si>
  <si>
    <t>N1R1P5</t>
  </si>
  <si>
    <t>N1R1P6</t>
  </si>
  <si>
    <t>N1R1P7</t>
  </si>
  <si>
    <t>N1R1R2</t>
  </si>
  <si>
    <t>N1R1S2</t>
  </si>
  <si>
    <t>N1R1S3</t>
  </si>
  <si>
    <t>N1R1S6</t>
  </si>
  <si>
    <t>N1R1T4</t>
  </si>
  <si>
    <t>N1R1T5</t>
  </si>
  <si>
    <t>N1R1T7</t>
  </si>
  <si>
    <t>N1R1T8</t>
  </si>
  <si>
    <t>N1R1V4</t>
  </si>
  <si>
    <t>N1R1V5</t>
  </si>
  <si>
    <t>N1R1V6</t>
  </si>
  <si>
    <t>N1R1V7</t>
  </si>
  <si>
    <t>N1R1V9</t>
  </si>
  <si>
    <t>N1R1W1</t>
  </si>
  <si>
    <t>N1R1W3</t>
  </si>
  <si>
    <t>N1R1W5</t>
  </si>
  <si>
    <t>N1R1W6</t>
  </si>
  <si>
    <t>N1R2A3</t>
  </si>
  <si>
    <t>N1R2A6</t>
  </si>
  <si>
    <t>N1R2A7</t>
  </si>
  <si>
    <t>N1R2C7</t>
  </si>
  <si>
    <t>N1R2C8</t>
  </si>
  <si>
    <t>N1R2E3</t>
  </si>
  <si>
    <t>N1R2E7</t>
  </si>
  <si>
    <t>N1R2E9</t>
  </si>
  <si>
    <t>N1R2G5</t>
  </si>
  <si>
    <t>N1R2G6</t>
  </si>
  <si>
    <t>N1R2G7</t>
  </si>
  <si>
    <t>N1R2J3</t>
  </si>
  <si>
    <t>N1R2M1</t>
  </si>
  <si>
    <t>N1R2M2</t>
  </si>
  <si>
    <t>N1R2M3</t>
  </si>
  <si>
    <t>N1R2M4</t>
  </si>
  <si>
    <t>N1R2M9</t>
  </si>
  <si>
    <t>N1R2N1</t>
  </si>
  <si>
    <t>N1R2N2</t>
  </si>
  <si>
    <t>N1R2N3</t>
  </si>
  <si>
    <t>N1R2N4</t>
  </si>
  <si>
    <t>N1R2N6</t>
  </si>
  <si>
    <t>N1R2R1</t>
  </si>
  <si>
    <t>N1R2R2</t>
  </si>
  <si>
    <t>N1R2R3</t>
  </si>
  <si>
    <t>N1R2R8</t>
  </si>
  <si>
    <t>N1R2R9</t>
  </si>
  <si>
    <t>N1R2S1</t>
  </si>
  <si>
    <t>N1R2S2</t>
  </si>
  <si>
    <t>N1R2S3</t>
  </si>
  <si>
    <t>N1R2S4</t>
  </si>
  <si>
    <t>N1R2S5</t>
  </si>
  <si>
    <t>N1R2T5</t>
  </si>
  <si>
    <t>N1R2T6</t>
  </si>
  <si>
    <t>N1R2T7</t>
  </si>
  <si>
    <t>N1R2T8</t>
  </si>
  <si>
    <t>N1R2T9</t>
  </si>
  <si>
    <t>N1R2V1</t>
  </si>
  <si>
    <t>N1R2V7</t>
  </si>
  <si>
    <t>N1R2V8</t>
  </si>
  <si>
    <t>N1R2V9</t>
  </si>
  <si>
    <t>N1R2W1</t>
  </si>
  <si>
    <t>N1R2W2</t>
  </si>
  <si>
    <t>N1R2W3</t>
  </si>
  <si>
    <t>N1R2W5</t>
  </si>
  <si>
    <t>N1R2W6</t>
  </si>
  <si>
    <t>N1R2W7</t>
  </si>
  <si>
    <t>N1R2W8</t>
  </si>
  <si>
    <t>N1R2W9</t>
  </si>
  <si>
    <t>N1R2X1</t>
  </si>
  <si>
    <t>N1R2X2</t>
  </si>
  <si>
    <t>N1R2X6</t>
  </si>
  <si>
    <t>N1R2X7</t>
  </si>
  <si>
    <t>N1R2X8</t>
  </si>
  <si>
    <t>N1R2X9</t>
  </si>
  <si>
    <t>N1R2Y1</t>
  </si>
  <si>
    <t>N1R2Y2</t>
  </si>
  <si>
    <t>N1R2Y3</t>
  </si>
  <si>
    <t>N1R2Y4</t>
  </si>
  <si>
    <t>N1R2Y5</t>
  </si>
  <si>
    <t>N1R2Y6</t>
  </si>
  <si>
    <t>N1R2Y7</t>
  </si>
  <si>
    <t>N1R2Y8</t>
  </si>
  <si>
    <t>N1R2Y9</t>
  </si>
  <si>
    <t>N1R2Z1</t>
  </si>
  <si>
    <t>N1R2Z2</t>
  </si>
  <si>
    <t>N1R2Z3</t>
  </si>
  <si>
    <t>N1R2Z4</t>
  </si>
  <si>
    <t>N1R2Z5</t>
  </si>
  <si>
    <t>N1R2Z6</t>
  </si>
  <si>
    <t>N1R2Z7</t>
  </si>
  <si>
    <t>N1R2Z8</t>
  </si>
  <si>
    <t>N1R3A7</t>
  </si>
  <si>
    <t>N1R3A8</t>
  </si>
  <si>
    <t>N1R3B1</t>
  </si>
  <si>
    <t>N1R3B2</t>
  </si>
  <si>
    <t>N1R3B3</t>
  </si>
  <si>
    <t>N1R3B4</t>
  </si>
  <si>
    <t>N1R3B5</t>
  </si>
  <si>
    <t>N1R3B6</t>
  </si>
  <si>
    <t>N1R3B7</t>
  </si>
  <si>
    <t>N1R3B8</t>
  </si>
  <si>
    <t>N1R3C1</t>
  </si>
  <si>
    <t>N1R3C2</t>
  </si>
  <si>
    <t>N1R3C3</t>
  </si>
  <si>
    <t>N1R3C4</t>
  </si>
  <si>
    <t>N1R3C5</t>
  </si>
  <si>
    <t>N1R3C7</t>
  </si>
  <si>
    <t>N1R3C8</t>
  </si>
  <si>
    <t>N1R3C9</t>
  </si>
  <si>
    <t>N1R3E1</t>
  </si>
  <si>
    <t>N1R3E2</t>
  </si>
  <si>
    <t>N1R3E3</t>
  </si>
  <si>
    <t>N1R3E4</t>
  </si>
  <si>
    <t>N1R3E5</t>
  </si>
  <si>
    <t>N1R3E6</t>
  </si>
  <si>
    <t>N1R3E7</t>
  </si>
  <si>
    <t>N1R3E8</t>
  </si>
  <si>
    <t>N1R3G2</t>
  </si>
  <si>
    <t>N1R3J2</t>
  </si>
  <si>
    <t>N1R3J3</t>
  </si>
  <si>
    <t>N1R3J4</t>
  </si>
  <si>
    <t>N1R3J5</t>
  </si>
  <si>
    <t>N1R3J6</t>
  </si>
  <si>
    <t>N1R3J7</t>
  </si>
  <si>
    <t>N1R3J8</t>
  </si>
  <si>
    <t>N1R3J9</t>
  </si>
  <si>
    <t>N1R3K1</t>
  </si>
  <si>
    <t>N1R3K2</t>
  </si>
  <si>
    <t>N1R3K3</t>
  </si>
  <si>
    <t>N1R3K4</t>
  </si>
  <si>
    <t>N1R3K5</t>
  </si>
  <si>
    <t>N1R3K6</t>
  </si>
  <si>
    <t>N1R3K7</t>
  </si>
  <si>
    <t>N1R3K8</t>
  </si>
  <si>
    <t>N1R3K9</t>
  </si>
  <si>
    <t>N1R3L1</t>
  </si>
  <si>
    <t>N1R3L3</t>
  </si>
  <si>
    <t>N1R3L4</t>
  </si>
  <si>
    <t>N1R3L5</t>
  </si>
  <si>
    <t>N1R3L6</t>
  </si>
  <si>
    <t>N1R3L7</t>
  </si>
  <si>
    <t>N1R3L8</t>
  </si>
  <si>
    <t>N1R3L9</t>
  </si>
  <si>
    <t>N1R3M1</t>
  </si>
  <si>
    <t>N1R3M2</t>
  </si>
  <si>
    <t>N1R3M4</t>
  </si>
  <si>
    <t>N1R3M6</t>
  </si>
  <si>
    <t>N1R3M7</t>
  </si>
  <si>
    <t>N1R3M8</t>
  </si>
  <si>
    <t>N1R3M9</t>
  </si>
  <si>
    <t>N1R3N1</t>
  </si>
  <si>
    <t>N1R3N2</t>
  </si>
  <si>
    <t>N1R3N3</t>
  </si>
  <si>
    <t>N1R3N4</t>
  </si>
  <si>
    <t>N1R3N5</t>
  </si>
  <si>
    <t>N1R3N6</t>
  </si>
  <si>
    <t>N1R3N7</t>
  </si>
  <si>
    <t>N1R3N8</t>
  </si>
  <si>
    <t>N1R3N9</t>
  </si>
  <si>
    <t>N1R3P1</t>
  </si>
  <si>
    <t>N1R3P2</t>
  </si>
  <si>
    <t>N1R3P4</t>
  </si>
  <si>
    <t>N1R3P5</t>
  </si>
  <si>
    <t>N1R3R6</t>
  </si>
  <si>
    <t>N1R3R7</t>
  </si>
  <si>
    <t>N1R3R8</t>
  </si>
  <si>
    <t>N1R3R9</t>
  </si>
  <si>
    <t>N1R3S1</t>
  </si>
  <si>
    <t>N1R3S2</t>
  </si>
  <si>
    <t>N1R3T2</t>
  </si>
  <si>
    <t>N1R3T8</t>
  </si>
  <si>
    <t>N1R3T9</t>
  </si>
  <si>
    <t>N1R3V1</t>
  </si>
  <si>
    <t>N1R3V2</t>
  </si>
  <si>
    <t>N1R3V3</t>
  </si>
  <si>
    <t>N1R3V4</t>
  </si>
  <si>
    <t>N1R3W2</t>
  </si>
  <si>
    <t>N1R3W3</t>
  </si>
  <si>
    <t>N1R3W4</t>
  </si>
  <si>
    <t>N1R3W5</t>
  </si>
  <si>
    <t>N1R3W6</t>
  </si>
  <si>
    <t>N1R3W7</t>
  </si>
  <si>
    <t>N1R3W8</t>
  </si>
  <si>
    <t>N1R3W9</t>
  </si>
  <si>
    <t>N1R3X1</t>
  </si>
  <si>
    <t>N1R3X2</t>
  </si>
  <si>
    <t>N1R3X3</t>
  </si>
  <si>
    <t>N1R3X4</t>
  </si>
  <si>
    <t>N1R3X5</t>
  </si>
  <si>
    <t>N1R3X6</t>
  </si>
  <si>
    <t>N1R3X9</t>
  </si>
  <si>
    <t>N1R3Y4</t>
  </si>
  <si>
    <t>N1R3Y5</t>
  </si>
  <si>
    <t>N1R3Y6</t>
  </si>
  <si>
    <t>N1R3Y7</t>
  </si>
  <si>
    <t>N1R3Z4</t>
  </si>
  <si>
    <t>N1R3Z5</t>
  </si>
  <si>
    <t>N1R4A2</t>
  </si>
  <si>
    <t>N1R4A4</t>
  </si>
  <si>
    <t>N1R4A6</t>
  </si>
  <si>
    <t>N1R4A7</t>
  </si>
  <si>
    <t>N1R4G1</t>
  </si>
  <si>
    <t>N1R4G3</t>
  </si>
  <si>
    <t>N1R4G6</t>
  </si>
  <si>
    <t>N1R4J2</t>
  </si>
  <si>
    <t>N1R4J3</t>
  </si>
  <si>
    <t>N1R4J5</t>
  </si>
  <si>
    <t>N1R4J6</t>
  </si>
  <si>
    <t>N1R4J9</t>
  </si>
  <si>
    <t>N1R4K1</t>
  </si>
  <si>
    <t>N1R4L4</t>
  </si>
  <si>
    <t>N1R4L6</t>
  </si>
  <si>
    <t>N1R4L7</t>
  </si>
  <si>
    <t>N1R4L8</t>
  </si>
  <si>
    <t>N1R4S4</t>
  </si>
  <si>
    <t>N1R4X4</t>
  </si>
  <si>
    <t>N1R4X5</t>
  </si>
  <si>
    <t>N1R4X6</t>
  </si>
  <si>
    <t>N1R4X7</t>
  </si>
  <si>
    <t>N1R4X8</t>
  </si>
  <si>
    <t>N1R4X9</t>
  </si>
  <si>
    <t>N1R4Y1</t>
  </si>
  <si>
    <t>N1R4Y2</t>
  </si>
  <si>
    <t>N1R4Y3</t>
  </si>
  <si>
    <t>N1R4Y4</t>
  </si>
  <si>
    <t>N1R4Y5</t>
  </si>
  <si>
    <t>N1R5A5</t>
  </si>
  <si>
    <t>N1R5A6</t>
  </si>
  <si>
    <t>N1R5A7</t>
  </si>
  <si>
    <t>N1R5A8</t>
  </si>
  <si>
    <t>N1R5C3</t>
  </si>
  <si>
    <t>N1R5C4</t>
  </si>
  <si>
    <t>N1R5C5</t>
  </si>
  <si>
    <t>N1R5C6</t>
  </si>
  <si>
    <t>N1R5E6</t>
  </si>
  <si>
    <t>N1R5E7</t>
  </si>
  <si>
    <t>N1R5E8</t>
  </si>
  <si>
    <t>N1R5E9</t>
  </si>
  <si>
    <t>N1R5J1</t>
  </si>
  <si>
    <t>N1R5N4</t>
  </si>
  <si>
    <t>N1R5N5</t>
  </si>
  <si>
    <t>N1R5S8</t>
  </si>
  <si>
    <t>N1R5S9</t>
  </si>
  <si>
    <t>N1R5T2</t>
  </si>
  <si>
    <t>N1R5T3</t>
  </si>
  <si>
    <t>N1R5T6</t>
  </si>
  <si>
    <t>N1R5T7</t>
  </si>
  <si>
    <t>N1R5T8</t>
  </si>
  <si>
    <t>N1R5V1</t>
  </si>
  <si>
    <t>N1R5V3</t>
  </si>
  <si>
    <t>N1R5V5</t>
  </si>
  <si>
    <t>N1R5V9</t>
  </si>
  <si>
    <t>N1R5W1</t>
  </si>
  <si>
    <t>N1R5W3</t>
  </si>
  <si>
    <t>N1R5W4</t>
  </si>
  <si>
    <t>N1R5W6</t>
  </si>
  <si>
    <t>N1R5W7</t>
  </si>
  <si>
    <t>N1R5W8</t>
  </si>
  <si>
    <t>N1R5X1</t>
  </si>
  <si>
    <t>N1R5X2</t>
  </si>
  <si>
    <t>N1R5X6</t>
  </si>
  <si>
    <t>N1R5X9</t>
  </si>
  <si>
    <t>N1R5Y2</t>
  </si>
  <si>
    <t>N1R5Y3</t>
  </si>
  <si>
    <t>N1R5Y5</t>
  </si>
  <si>
    <t>N1R5Y6</t>
  </si>
  <si>
    <t>N1R5Y8</t>
  </si>
  <si>
    <t>N1R5Z7</t>
  </si>
  <si>
    <t>N1R6C6</t>
  </si>
  <si>
    <t>N1R6C8</t>
  </si>
  <si>
    <t>N1R6C9</t>
  </si>
  <si>
    <t>N1R6E2</t>
  </si>
  <si>
    <t>N1R6G4</t>
  </si>
  <si>
    <t>N1R6G7</t>
  </si>
  <si>
    <t>N1R6G8</t>
  </si>
  <si>
    <t>N1R6G9</t>
  </si>
  <si>
    <t>N1R6H1</t>
  </si>
  <si>
    <t>N1R6H2</t>
  </si>
  <si>
    <t>N1R6H3</t>
  </si>
  <si>
    <t>N1R6H4</t>
  </si>
  <si>
    <t>N1R6H5</t>
  </si>
  <si>
    <t>N1R6H9</t>
  </si>
  <si>
    <t>N1R6K2</t>
  </si>
  <si>
    <t>N1R6K3</t>
  </si>
  <si>
    <t>N1R6K5</t>
  </si>
  <si>
    <t>N1R6K7</t>
  </si>
  <si>
    <t>N1R6K8</t>
  </si>
  <si>
    <t>N1R6K9</t>
  </si>
  <si>
    <t>N1R6L1</t>
  </si>
  <si>
    <t>N1R6L2</t>
  </si>
  <si>
    <t>N1R6M3</t>
  </si>
  <si>
    <t>N1R6P8</t>
  </si>
  <si>
    <t>N1R6P9</t>
  </si>
  <si>
    <t>N1R6R1</t>
  </si>
  <si>
    <t>N1R6V2</t>
  </si>
  <si>
    <t>N1R6W7</t>
  </si>
  <si>
    <t>N1R7A5</t>
  </si>
  <si>
    <t>N1R7A6</t>
  </si>
  <si>
    <t>N1R7B1</t>
  </si>
  <si>
    <t>N1R7B6</t>
  </si>
  <si>
    <t>N1R7E3</t>
  </si>
  <si>
    <t>N1R7G4</t>
  </si>
  <si>
    <t>N1R7G6</t>
  </si>
  <si>
    <t>N1R7G7</t>
  </si>
  <si>
    <t>N1R7G8</t>
  </si>
  <si>
    <t>N1R7G9</t>
  </si>
  <si>
    <t>N1R7H9</t>
  </si>
  <si>
    <t>N1R7L1</t>
  </si>
  <si>
    <t>N1R7L6</t>
  </si>
  <si>
    <t>N1R7S5</t>
  </si>
  <si>
    <t>N1R7S6</t>
  </si>
  <si>
    <t>N1R8A5</t>
  </si>
  <si>
    <t>N1R8A6</t>
  </si>
  <si>
    <t>N1R8A7</t>
  </si>
  <si>
    <t>N1R8B6</t>
  </si>
  <si>
    <t>N1R8C1</t>
  </si>
  <si>
    <t>N1R8C8</t>
  </si>
  <si>
    <t>N1R8C9</t>
  </si>
  <si>
    <t>N1R8E3</t>
  </si>
  <si>
    <t>N1R8E4</t>
  </si>
  <si>
    <t>N1R8E8</t>
  </si>
  <si>
    <t>N1R8E9</t>
  </si>
  <si>
    <t>N1R8H1</t>
  </si>
  <si>
    <t>N1R8H5</t>
  </si>
  <si>
    <t>N1R8H6</t>
  </si>
  <si>
    <t>N1R8K8</t>
  </si>
  <si>
    <t>N1R8L1</t>
  </si>
  <si>
    <t>N1R8M8</t>
  </si>
  <si>
    <t>N1R8M9</t>
  </si>
  <si>
    <t>N1R8N1</t>
  </si>
  <si>
    <t>N1R8N2</t>
  </si>
  <si>
    <t>N1R8N3</t>
  </si>
  <si>
    <t>N1R8N4</t>
  </si>
  <si>
    <t>N1R8N5</t>
  </si>
  <si>
    <t>N1R8N6</t>
  </si>
  <si>
    <t>N1R8N7</t>
  </si>
  <si>
    <t>N1R8P2</t>
  </si>
  <si>
    <t>N1R8P8</t>
  </si>
  <si>
    <t>N1R8R1</t>
  </si>
  <si>
    <t>N1R8R7</t>
  </si>
  <si>
    <t>N1R8R8</t>
  </si>
  <si>
    <t>N1R8R9</t>
  </si>
  <si>
    <t>N1R8S1</t>
  </si>
  <si>
    <t>N1S1H3</t>
  </si>
  <si>
    <t>N1S1H4</t>
  </si>
  <si>
    <t>N1S1H5</t>
  </si>
  <si>
    <t>N1S1H6</t>
  </si>
  <si>
    <t>N1S1M6</t>
  </si>
  <si>
    <t>N1S1M7</t>
  </si>
  <si>
    <t>N1S1N1</t>
  </si>
  <si>
    <t>N1S1P5</t>
  </si>
  <si>
    <t>N1S1P6</t>
  </si>
  <si>
    <t>N1S1P7</t>
  </si>
  <si>
    <t>N1S1P8</t>
  </si>
  <si>
    <t>N1S1T1</t>
  </si>
  <si>
    <t>N1S1T2</t>
  </si>
  <si>
    <t>N1S1T3</t>
  </si>
  <si>
    <t>N1S1T8</t>
  </si>
  <si>
    <t>N1S1T9</t>
  </si>
  <si>
    <t>N1S1V1</t>
  </si>
  <si>
    <t>N1S1V2</t>
  </si>
  <si>
    <t>N1S1V3</t>
  </si>
  <si>
    <t>N1S1V4</t>
  </si>
  <si>
    <t>N1S1V5</t>
  </si>
  <si>
    <t>N1S1X2</t>
  </si>
  <si>
    <t>N1S1X3</t>
  </si>
  <si>
    <t>N1S1X4</t>
  </si>
  <si>
    <t>N1S1X5</t>
  </si>
  <si>
    <t>N1S1X6</t>
  </si>
  <si>
    <t>N1S1X7</t>
  </si>
  <si>
    <t>N1S1Y3</t>
  </si>
  <si>
    <t>N1S1Y4</t>
  </si>
  <si>
    <t>N1S1Y5</t>
  </si>
  <si>
    <t>N1S1Y9</t>
  </si>
  <si>
    <t>N1S1Z1</t>
  </si>
  <si>
    <t>N1S1Z2</t>
  </si>
  <si>
    <t>N1S1Z3</t>
  </si>
  <si>
    <t>N1S1Z6</t>
  </si>
  <si>
    <t>N1S1Z7</t>
  </si>
  <si>
    <t>N1S1Z8</t>
  </si>
  <si>
    <t>N1S1Z9</t>
  </si>
  <si>
    <t>N1S2A4</t>
  </si>
  <si>
    <t>N1S2A5</t>
  </si>
  <si>
    <t>N1S2B2</t>
  </si>
  <si>
    <t>N1S2B3</t>
  </si>
  <si>
    <t>N1S2B4</t>
  </si>
  <si>
    <t>N1S2B7</t>
  </si>
  <si>
    <t>N1S2B8</t>
  </si>
  <si>
    <t>N1S2B9</t>
  </si>
  <si>
    <t>N1S2C1</t>
  </si>
  <si>
    <t>N1S2C4</t>
  </si>
  <si>
    <t>N1S2C5</t>
  </si>
  <si>
    <t>N1S2C8</t>
  </si>
  <si>
    <t>N1S2H3</t>
  </si>
  <si>
    <t>N1S2H4</t>
  </si>
  <si>
    <t>N1S2K7</t>
  </si>
  <si>
    <t>N1S2L1</t>
  </si>
  <si>
    <t>N1S2L3</t>
  </si>
  <si>
    <t>N1S2L7</t>
  </si>
  <si>
    <t>N1S2L8</t>
  </si>
  <si>
    <t>N1S2L9</t>
  </si>
  <si>
    <t>N1S2M1</t>
  </si>
  <si>
    <t>N1S2M2</t>
  </si>
  <si>
    <t>N1S2M3</t>
  </si>
  <si>
    <t>N1S2M4</t>
  </si>
  <si>
    <t>N1S2M5</t>
  </si>
  <si>
    <t>N1S2P1</t>
  </si>
  <si>
    <t>N1S2P3</t>
  </si>
  <si>
    <t>N1S2P4</t>
  </si>
  <si>
    <t>N1S2P5</t>
  </si>
  <si>
    <t>N1S2P6</t>
  </si>
  <si>
    <t>N1S2P7</t>
  </si>
  <si>
    <t>N1S2P8</t>
  </si>
  <si>
    <t>N1S2P9</t>
  </si>
  <si>
    <t>N1S2R1</t>
  </si>
  <si>
    <t>N1S2R2</t>
  </si>
  <si>
    <t>N1S2R3</t>
  </si>
  <si>
    <t>N1S2R4</t>
  </si>
  <si>
    <t>N1S2R5</t>
  </si>
  <si>
    <t>N1S2R6</t>
  </si>
  <si>
    <t>N1S2R7</t>
  </si>
  <si>
    <t>N1S2T6</t>
  </si>
  <si>
    <t>N1S2T7</t>
  </si>
  <si>
    <t>N1S2T8</t>
  </si>
  <si>
    <t>N1S2T9</t>
  </si>
  <si>
    <t>N1S2V1</t>
  </si>
  <si>
    <t>N1S2V2</t>
  </si>
  <si>
    <t>N1S2V3</t>
  </si>
  <si>
    <t>N1S2V4</t>
  </si>
  <si>
    <t>N1S2V5</t>
  </si>
  <si>
    <t>N1S2X9</t>
  </si>
  <si>
    <t>N1S2Y1</t>
  </si>
  <si>
    <t>N1S2Y4</t>
  </si>
  <si>
    <t>N1S2Y6</t>
  </si>
  <si>
    <t>N1S2Y8</t>
  </si>
  <si>
    <t>N1S2Y9</t>
  </si>
  <si>
    <t>N1S2Z1</t>
  </si>
  <si>
    <t>N1S2Z2</t>
  </si>
  <si>
    <t>N1S2Z3</t>
  </si>
  <si>
    <t>N1S2Z4</t>
  </si>
  <si>
    <t>N1S2Z5</t>
  </si>
  <si>
    <t>N1S2Z9</t>
  </si>
  <si>
    <t>N1S3C5</t>
  </si>
  <si>
    <t>N1S3C7</t>
  </si>
  <si>
    <t>N1S3C8</t>
  </si>
  <si>
    <t>N1S3C9</t>
  </si>
  <si>
    <t>N1S3E4</t>
  </si>
  <si>
    <t>N1S3V6</t>
  </si>
  <si>
    <t>N1S4Z2</t>
  </si>
  <si>
    <t>N1T1H2</t>
  </si>
  <si>
    <t>N1T1H4</t>
  </si>
  <si>
    <t>N1T1H5</t>
  </si>
  <si>
    <t>N1T1H6</t>
  </si>
  <si>
    <t>N1T1H7</t>
  </si>
  <si>
    <t>N1T1P7</t>
  </si>
  <si>
    <t>N1T1R3</t>
  </si>
  <si>
    <t>N1T1V7</t>
  </si>
  <si>
    <t>N1T1V8</t>
  </si>
  <si>
    <t>N1T1W7</t>
  </si>
  <si>
    <t>N1T1W8</t>
  </si>
  <si>
    <t>N1T1X3</t>
  </si>
  <si>
    <t>N1T1X5</t>
  </si>
  <si>
    <t>N1T1Y1</t>
  </si>
  <si>
    <t>N1T2A5</t>
  </si>
  <si>
    <t>N1T2A6</t>
  </si>
  <si>
    <t>N1T2J1</t>
  </si>
  <si>
    <t>N2B1W3</t>
  </si>
  <si>
    <t>N2B3E4</t>
  </si>
  <si>
    <t>N2B3E6</t>
  </si>
  <si>
    <t>N2B3E7</t>
  </si>
  <si>
    <t>N2B3E8</t>
  </si>
  <si>
    <t>N2B3E9</t>
  </si>
  <si>
    <t>N2B3G1</t>
  </si>
  <si>
    <t>N2B3J7</t>
  </si>
  <si>
    <t>N2B3V3</t>
  </si>
  <si>
    <t>N2B3V4</t>
  </si>
  <si>
    <t>N2B3V5</t>
  </si>
  <si>
    <t>N2B3V6</t>
  </si>
  <si>
    <t>N2B3V7</t>
  </si>
  <si>
    <t>N2B3V8</t>
  </si>
  <si>
    <t>N2B3V9</t>
  </si>
  <si>
    <t>N2B3W1</t>
  </si>
  <si>
    <t>N2B3W2</t>
  </si>
  <si>
    <t>N2B3W3</t>
  </si>
  <si>
    <t>N2B3W4</t>
  </si>
  <si>
    <t>N2B3W5</t>
  </si>
  <si>
    <t>N2B3W6</t>
  </si>
  <si>
    <t>N2B3W7</t>
  </si>
  <si>
    <t>N2B3W8</t>
  </si>
  <si>
    <t>N2B3X2</t>
  </si>
  <si>
    <t>N2C0A2</t>
  </si>
  <si>
    <t>N2C0A3</t>
  </si>
  <si>
    <t>N2C0A4</t>
  </si>
  <si>
    <t>N2C0A6</t>
  </si>
  <si>
    <t>N2C0A7</t>
  </si>
  <si>
    <t>N2C0A8</t>
  </si>
  <si>
    <t>N2C0A9</t>
  </si>
  <si>
    <t>N2C0B1</t>
  </si>
  <si>
    <t>N2C0B2</t>
  </si>
  <si>
    <t>N2C1H9</t>
  </si>
  <si>
    <t>N2C1J1</t>
  </si>
  <si>
    <t>N2C1J2</t>
  </si>
  <si>
    <t>N2C1J3</t>
  </si>
  <si>
    <t>N2C1K4</t>
  </si>
  <si>
    <t>N2C1K5</t>
  </si>
  <si>
    <t>N2C1K8</t>
  </si>
  <si>
    <t>N2C1K9</t>
  </si>
  <si>
    <t>N2C1L1</t>
  </si>
  <si>
    <t>N2C1L2</t>
  </si>
  <si>
    <t>N2C1L3</t>
  </si>
  <si>
    <t>N2C1L4</t>
  </si>
  <si>
    <t>N2C1L5</t>
  </si>
  <si>
    <t>N2C1L6</t>
  </si>
  <si>
    <t>N2C1L7</t>
  </si>
  <si>
    <t>N2C1L8</t>
  </si>
  <si>
    <t>N2C1S2</t>
  </si>
  <si>
    <t>N2C1X2</t>
  </si>
  <si>
    <t>N2C1X4</t>
  </si>
  <si>
    <t>N2C1X5</t>
  </si>
  <si>
    <t>N2C1X6</t>
  </si>
  <si>
    <t>N2C2B3</t>
  </si>
  <si>
    <t>N2C2B6</t>
  </si>
  <si>
    <t>N2C2B8</t>
  </si>
  <si>
    <t>N2C2B9</t>
  </si>
  <si>
    <t>N2C2C1</t>
  </si>
  <si>
    <t>N2C2C2</t>
  </si>
  <si>
    <t>N2C2C3</t>
  </si>
  <si>
    <t>N2C2C4</t>
  </si>
  <si>
    <t>N2C2C6</t>
  </si>
  <si>
    <t>N2C2C7</t>
  </si>
  <si>
    <t>N2C2C8</t>
  </si>
  <si>
    <t>N2C2C9</t>
  </si>
  <si>
    <t>N2C2E1</t>
  </si>
  <si>
    <t>N2C2E2</t>
  </si>
  <si>
    <t>N2C2E3</t>
  </si>
  <si>
    <t>N2C2E4</t>
  </si>
  <si>
    <t>N2C2E5</t>
  </si>
  <si>
    <t>N2C2E6</t>
  </si>
  <si>
    <t>N2C2E7</t>
  </si>
  <si>
    <t>N2C2E8</t>
  </si>
  <si>
    <t>N2C2G1</t>
  </si>
  <si>
    <t>N2C2G2</t>
  </si>
  <si>
    <t>N2C2G3</t>
  </si>
  <si>
    <t>N2C2G4</t>
  </si>
  <si>
    <t>N2C2G5</t>
  </si>
  <si>
    <t>N2C2G6</t>
  </si>
  <si>
    <t>N2C2G7</t>
  </si>
  <si>
    <t>N2C2G8</t>
  </si>
  <si>
    <t>N2C2H6</t>
  </si>
  <si>
    <t>N2C2J6</t>
  </si>
  <si>
    <t>N2C2K2</t>
  </si>
  <si>
    <t>N2C2K3</t>
  </si>
  <si>
    <t>N2C2K4</t>
  </si>
  <si>
    <t>N2C2K5</t>
  </si>
  <si>
    <t>N2C2K6</t>
  </si>
  <si>
    <t>N2C2K7</t>
  </si>
  <si>
    <t>N2C2L3</t>
  </si>
  <si>
    <t>N2C2L6</t>
  </si>
  <si>
    <t>N2C2L9</t>
  </si>
  <si>
    <t>N2C2M3</t>
  </si>
  <si>
    <t>N2C2N3</t>
  </si>
  <si>
    <t>N2C2N8</t>
  </si>
  <si>
    <t>N2C2N9</t>
  </si>
  <si>
    <t>N2C2P7</t>
  </si>
  <si>
    <t>N2C2P8</t>
  </si>
  <si>
    <t>N2C2R1</t>
  </si>
  <si>
    <t>N2C2R2</t>
  </si>
  <si>
    <t>N2C2R3</t>
  </si>
  <si>
    <t>N2C2R4</t>
  </si>
  <si>
    <t>N2C2R5</t>
  </si>
  <si>
    <t>N2C2R6</t>
  </si>
  <si>
    <t>N2C2S3</t>
  </si>
  <si>
    <t>N2C2S4</t>
  </si>
  <si>
    <t>N2C2S5</t>
  </si>
  <si>
    <t>N2C2S6</t>
  </si>
  <si>
    <t>N2C2S7</t>
  </si>
  <si>
    <t>N2C2S9</t>
  </si>
  <si>
    <t>N2C2T3</t>
  </si>
  <si>
    <t>N2C2T4</t>
  </si>
  <si>
    <t>N2C2T5</t>
  </si>
  <si>
    <t>N2C2T6</t>
  </si>
  <si>
    <t>N2C2T7</t>
  </si>
  <si>
    <t>N2C2T8</t>
  </si>
  <si>
    <t>N2C2T9</t>
  </si>
  <si>
    <t>N2C2V1</t>
  </si>
  <si>
    <t>N2C2V2</t>
  </si>
  <si>
    <t>N2C2V3</t>
  </si>
  <si>
    <t>N2C2V4</t>
  </si>
  <si>
    <t>N2C2V5</t>
  </si>
  <si>
    <t>N2C2V6</t>
  </si>
  <si>
    <t>N2E0E2</t>
  </si>
  <si>
    <t>N2E1W7</t>
  </si>
  <si>
    <t>N2E1W8</t>
  </si>
  <si>
    <t>N2E1W9</t>
  </si>
  <si>
    <t>N2E1X1</t>
  </si>
  <si>
    <t>N2E1X2</t>
  </si>
  <si>
    <t>N2E1X7</t>
  </si>
  <si>
    <t>N2E1Y6</t>
  </si>
  <si>
    <t>N2E2A9</t>
  </si>
  <si>
    <t>N2E2C3</t>
  </si>
  <si>
    <t>N2E2C4</t>
  </si>
  <si>
    <t>N2E2K6</t>
  </si>
  <si>
    <t>N2E2L6</t>
  </si>
  <si>
    <t>N2E3B3</t>
  </si>
  <si>
    <t>N2E3B4</t>
  </si>
  <si>
    <t>N2E3B5</t>
  </si>
  <si>
    <t>N2E3E1</t>
  </si>
  <si>
    <t>N2E3E2</t>
  </si>
  <si>
    <t>N2E3G4</t>
  </si>
  <si>
    <t>N2E3G9</t>
  </si>
  <si>
    <t>N2E3J2</t>
  </si>
  <si>
    <t>N2E3J3</t>
  </si>
  <si>
    <t>N2E3L8</t>
  </si>
  <si>
    <t>N2J0A1</t>
  </si>
  <si>
    <t>N2J0A3</t>
  </si>
  <si>
    <t>N2J0A4</t>
  </si>
  <si>
    <t>N2J0A6</t>
  </si>
  <si>
    <t>N2J0A7</t>
  </si>
  <si>
    <t>N2J0A8</t>
  </si>
  <si>
    <t>N2J0B3</t>
  </si>
  <si>
    <t>N2J0B4</t>
  </si>
  <si>
    <t>N2J1B6</t>
  </si>
  <si>
    <t>N2J1B7</t>
  </si>
  <si>
    <t>N2J1E4</t>
  </si>
  <si>
    <t>N2J1E5</t>
  </si>
  <si>
    <t>N2J1E6</t>
  </si>
  <si>
    <t>N2J1E7</t>
  </si>
  <si>
    <t>N2J1H9</t>
  </si>
  <si>
    <t>N2J1J1</t>
  </si>
  <si>
    <t>N2J1K5</t>
  </si>
  <si>
    <t>N2J1K6</t>
  </si>
  <si>
    <t>N2J1K7</t>
  </si>
  <si>
    <t>N2J1K9</t>
  </si>
  <si>
    <t>N2J1L4</t>
  </si>
  <si>
    <t>N2J1L5</t>
  </si>
  <si>
    <t>N2J1L6</t>
  </si>
  <si>
    <t>N2J1L7</t>
  </si>
  <si>
    <t>N2J1L8</t>
  </si>
  <si>
    <t>N2J1L9</t>
  </si>
  <si>
    <t>N2J1M2</t>
  </si>
  <si>
    <t>N2J1M4</t>
  </si>
  <si>
    <t>N2J1N3</t>
  </si>
  <si>
    <t>N2J1N5</t>
  </si>
  <si>
    <t>N2J1N7</t>
  </si>
  <si>
    <t>N2J1N8</t>
  </si>
  <si>
    <t>N2J1N9</t>
  </si>
  <si>
    <t>N2J1P2</t>
  </si>
  <si>
    <t>N2J1P5</t>
  </si>
  <si>
    <t>N2J1P6</t>
  </si>
  <si>
    <t>N2J1P7</t>
  </si>
  <si>
    <t>N2J1P8</t>
  </si>
  <si>
    <t>N2J1P9</t>
  </si>
  <si>
    <t>N2J1R1</t>
  </si>
  <si>
    <t>N2J1R2</t>
  </si>
  <si>
    <t>N2J1R3</t>
  </si>
  <si>
    <t>N2J1R4</t>
  </si>
  <si>
    <t>N2J1R8</t>
  </si>
  <si>
    <t>N2J1S1</t>
  </si>
  <si>
    <t>N2J1S2</t>
  </si>
  <si>
    <t>N2J1S3</t>
  </si>
  <si>
    <t>N2J1S4</t>
  </si>
  <si>
    <t>N2J1T3</t>
  </si>
  <si>
    <t>N2J1T4</t>
  </si>
  <si>
    <t>N2J1T6</t>
  </si>
  <si>
    <t>N2J1T7</t>
  </si>
  <si>
    <t>N2J1V1</t>
  </si>
  <si>
    <t>N2J1V6</t>
  </si>
  <si>
    <t>N2J1V7</t>
  </si>
  <si>
    <t>N2J2E4</t>
  </si>
  <si>
    <t>N2J2E5</t>
  </si>
  <si>
    <t>N2J2G8</t>
  </si>
  <si>
    <t>N2J2G9</t>
  </si>
  <si>
    <t>N2J2H1</t>
  </si>
  <si>
    <t>N2J2H2</t>
  </si>
  <si>
    <t>N2J2H3</t>
  </si>
  <si>
    <t>N2J2H4</t>
  </si>
  <si>
    <t>N2J2H5</t>
  </si>
  <si>
    <t>N2J2H6</t>
  </si>
  <si>
    <t>N2J2H7</t>
  </si>
  <si>
    <t>N2J2J3</t>
  </si>
  <si>
    <t>N2J2J4</t>
  </si>
  <si>
    <t>N2J2J5</t>
  </si>
  <si>
    <t>N2J2J6</t>
  </si>
  <si>
    <t>N2J2J7</t>
  </si>
  <si>
    <t>N2J2J8</t>
  </si>
  <si>
    <t>N2J2J9</t>
  </si>
  <si>
    <t>N2J2K1</t>
  </si>
  <si>
    <t>N2J2K2</t>
  </si>
  <si>
    <t>N2J2K7</t>
  </si>
  <si>
    <t>N2J2K8</t>
  </si>
  <si>
    <t>N2J2K9</t>
  </si>
  <si>
    <t>N2J2L1</t>
  </si>
  <si>
    <t>N2J2L2</t>
  </si>
  <si>
    <t>N2J2L3</t>
  </si>
  <si>
    <t>N2J2L4</t>
  </si>
  <si>
    <t>N2J2L5</t>
  </si>
  <si>
    <t>N2J2L8</t>
  </si>
  <si>
    <t>N2J2M2</t>
  </si>
  <si>
    <t>N2J2P1</t>
  </si>
  <si>
    <t>N2J2P7</t>
  </si>
  <si>
    <t>N2J2P8</t>
  </si>
  <si>
    <t>N2J2P9</t>
  </si>
  <si>
    <t>N2J2R1</t>
  </si>
  <si>
    <t>N2J2R2</t>
  </si>
  <si>
    <t>N2J2R3</t>
  </si>
  <si>
    <t>N2J2R4</t>
  </si>
  <si>
    <t>N2J2R5</t>
  </si>
  <si>
    <t>N2J2R6</t>
  </si>
  <si>
    <t>N2J2R7</t>
  </si>
  <si>
    <t>N2J2R8</t>
  </si>
  <si>
    <t>N2J2R9</t>
  </si>
  <si>
    <t>N2J2S1</t>
  </si>
  <si>
    <t>N2J2S2</t>
  </si>
  <si>
    <t>N2J2S3</t>
  </si>
  <si>
    <t>N2J2S4</t>
  </si>
  <si>
    <t>N2J2S5</t>
  </si>
  <si>
    <t>N2J2S6</t>
  </si>
  <si>
    <t>N2J2S7</t>
  </si>
  <si>
    <t>N2J2S8</t>
  </si>
  <si>
    <t>N2J2S9</t>
  </si>
  <si>
    <t>N2J2T1</t>
  </si>
  <si>
    <t>N2J2T2</t>
  </si>
  <si>
    <t>N2J2T3</t>
  </si>
  <si>
    <t>N2J2T4</t>
  </si>
  <si>
    <t>N2J2T5</t>
  </si>
  <si>
    <t>N2J2T6</t>
  </si>
  <si>
    <t>N2J2T7</t>
  </si>
  <si>
    <t>N2J2T8</t>
  </si>
  <si>
    <t>N2J2T9</t>
  </si>
  <si>
    <t>N2J2V1</t>
  </si>
  <si>
    <t>N2J2V4</t>
  </si>
  <si>
    <t>N2J2V5</t>
  </si>
  <si>
    <t>N2J2V6</t>
  </si>
  <si>
    <t>N2J2V7</t>
  </si>
  <si>
    <t>N2J2V8</t>
  </si>
  <si>
    <t>N2J2V9</t>
  </si>
  <si>
    <t>N2J2W1</t>
  </si>
  <si>
    <t>N2J2W2</t>
  </si>
  <si>
    <t>N2J2W3</t>
  </si>
  <si>
    <t>N2J2W4</t>
  </si>
  <si>
    <t>N2J2W6</t>
  </si>
  <si>
    <t>N2J2W7</t>
  </si>
  <si>
    <t>N2J2W8</t>
  </si>
  <si>
    <t>N2J2W9</t>
  </si>
  <si>
    <t>N2J2X1</t>
  </si>
  <si>
    <t>N2J2X2</t>
  </si>
  <si>
    <t>N2J2X3</t>
  </si>
  <si>
    <t>N2J2X4</t>
  </si>
  <si>
    <t>N2J2X5</t>
  </si>
  <si>
    <t>N2J2X6</t>
  </si>
  <si>
    <t>N2J2X7</t>
  </si>
  <si>
    <t>N2J2X8</t>
  </si>
  <si>
    <t>N2J2X9</t>
  </si>
  <si>
    <t>N2J2Y2</t>
  </si>
  <si>
    <t>N2J2Y3</t>
  </si>
  <si>
    <t>N2J2Y5</t>
  </si>
  <si>
    <t>N2J2Y7</t>
  </si>
  <si>
    <t>N2J2Y9</t>
  </si>
  <si>
    <t>N2J2Z2</t>
  </si>
  <si>
    <t>N2J2Z3</t>
  </si>
  <si>
    <t>N2J2Z6</t>
  </si>
  <si>
    <t>N2J2Z7</t>
  </si>
  <si>
    <t>N2J2Z8</t>
  </si>
  <si>
    <t>N2J2Z9</t>
  </si>
  <si>
    <t>N2J3A1</t>
  </si>
  <si>
    <t>N2J3A2</t>
  </si>
  <si>
    <t>N2J3A3</t>
  </si>
  <si>
    <t>N2J3A4</t>
  </si>
  <si>
    <t>N2J3A5</t>
  </si>
  <si>
    <t>N2J3A6</t>
  </si>
  <si>
    <t>N2J3A7</t>
  </si>
  <si>
    <t>N2J3A8</t>
  </si>
  <si>
    <t>N2J3A9</t>
  </si>
  <si>
    <t>N2J3B1</t>
  </si>
  <si>
    <t>N2J3B2</t>
  </si>
  <si>
    <t>N2J3B3</t>
  </si>
  <si>
    <t>N2J3B4</t>
  </si>
  <si>
    <t>N2J3B5</t>
  </si>
  <si>
    <t>N2J3B6</t>
  </si>
  <si>
    <t>N2J3B7</t>
  </si>
  <si>
    <t>N2J3B8</t>
  </si>
  <si>
    <t>N2J3B9</t>
  </si>
  <si>
    <t>N2J3C1</t>
  </si>
  <si>
    <t>N2J3C2</t>
  </si>
  <si>
    <t>N2J3C3</t>
  </si>
  <si>
    <t>N2J3C4</t>
  </si>
  <si>
    <t>N2J3C5</t>
  </si>
  <si>
    <t>N2J3C6</t>
  </si>
  <si>
    <t>N2J3C7</t>
  </si>
  <si>
    <t>N2J3C8</t>
  </si>
  <si>
    <t>N2J3C9</t>
  </si>
  <si>
    <t>N2J3E1</t>
  </si>
  <si>
    <t>N2J3E2</t>
  </si>
  <si>
    <t>N2J3E3</t>
  </si>
  <si>
    <t>N2J3E4</t>
  </si>
  <si>
    <t>N2J3E5</t>
  </si>
  <si>
    <t>N2J3E6</t>
  </si>
  <si>
    <t>N2J3E7</t>
  </si>
  <si>
    <t>N2J3E8</t>
  </si>
  <si>
    <t>N2J3E9</t>
  </si>
  <si>
    <t>N2J3G1</t>
  </si>
  <si>
    <t>N2J3G2</t>
  </si>
  <si>
    <t>N2J3G3</t>
  </si>
  <si>
    <t>N2J3G5</t>
  </si>
  <si>
    <t>N2J3G8</t>
  </si>
  <si>
    <t>N2J3G9</t>
  </si>
  <si>
    <t>N2J3H1</t>
  </si>
  <si>
    <t>N2J3H2</t>
  </si>
  <si>
    <t>N2J3H3</t>
  </si>
  <si>
    <t>N2J3H4</t>
  </si>
  <si>
    <t>N2J3H5</t>
  </si>
  <si>
    <t>N2J3H6</t>
  </si>
  <si>
    <t>N2J3H7</t>
  </si>
  <si>
    <t>N2J3H8</t>
  </si>
  <si>
    <t>N2J3J2</t>
  </si>
  <si>
    <t>N2J3J3</t>
  </si>
  <si>
    <t>N2J3J5</t>
  </si>
  <si>
    <t>N2J3J6</t>
  </si>
  <si>
    <t>N2J3J7</t>
  </si>
  <si>
    <t>N2J3J8</t>
  </si>
  <si>
    <t>N2J3J9</t>
  </si>
  <si>
    <t>N2J3K1</t>
  </si>
  <si>
    <t>N2J3K2</t>
  </si>
  <si>
    <t>N2J3K3</t>
  </si>
  <si>
    <t>N2J3K4</t>
  </si>
  <si>
    <t>N2J3K5</t>
  </si>
  <si>
    <t>N2J3K6</t>
  </si>
  <si>
    <t>N2J3K7</t>
  </si>
  <si>
    <t>N2J3K8</t>
  </si>
  <si>
    <t>N2J3K9</t>
  </si>
  <si>
    <t>N2J3L1</t>
  </si>
  <si>
    <t>N2J3L3</t>
  </si>
  <si>
    <t>N2J3L4</t>
  </si>
  <si>
    <t>N2J3L5</t>
  </si>
  <si>
    <t>N2J3L9</t>
  </si>
  <si>
    <t>N2J3M1</t>
  </si>
  <si>
    <t>N2J3M2</t>
  </si>
  <si>
    <t>N2J3M3</t>
  </si>
  <si>
    <t>N2J3M4</t>
  </si>
  <si>
    <t>N2J3M5</t>
  </si>
  <si>
    <t>N2J3M6</t>
  </si>
  <si>
    <t>N2J3M7</t>
  </si>
  <si>
    <t>N2J3M8</t>
  </si>
  <si>
    <t>N2J3M9</t>
  </si>
  <si>
    <t>N2J3N9</t>
  </si>
  <si>
    <t>N2J3P4</t>
  </si>
  <si>
    <t>N2J3R3</t>
  </si>
  <si>
    <t>N2J3R4</t>
  </si>
  <si>
    <t>N2J3R5</t>
  </si>
  <si>
    <t>N2J3R6</t>
  </si>
  <si>
    <t>N2J3S6</t>
  </si>
  <si>
    <t>N2J3W3</t>
  </si>
  <si>
    <t>N2J3W5</t>
  </si>
  <si>
    <t>N2J3W6</t>
  </si>
  <si>
    <t>N2J3W8</t>
  </si>
  <si>
    <t>N2J3W9</t>
  </si>
  <si>
    <t>N2J3X1</t>
  </si>
  <si>
    <t>N2J3X2</t>
  </si>
  <si>
    <t>N2J3X3</t>
  </si>
  <si>
    <t>N2J3X4</t>
  </si>
  <si>
    <t>N2J3X5</t>
  </si>
  <si>
    <t>N2J3X6</t>
  </si>
  <si>
    <t>N2J3X7</t>
  </si>
  <si>
    <t>N2J3X8</t>
  </si>
  <si>
    <t>N2J3X9</t>
  </si>
  <si>
    <t>N2J3Y1</t>
  </si>
  <si>
    <t>N2J3Z1</t>
  </si>
  <si>
    <t>N2J3Z2</t>
  </si>
  <si>
    <t>N2J3Z3</t>
  </si>
  <si>
    <t>N2J3Z6</t>
  </si>
  <si>
    <t>N2J3Z9</t>
  </si>
  <si>
    <t>N2J4A1</t>
  </si>
  <si>
    <t>N2J4A3</t>
  </si>
  <si>
    <t>N2J4A4</t>
  </si>
  <si>
    <t>N2J4A5</t>
  </si>
  <si>
    <t>N2J4A6</t>
  </si>
  <si>
    <t>N2J4A7</t>
  </si>
  <si>
    <t>N2J4A8</t>
  </si>
  <si>
    <t>N2J4A9</t>
  </si>
  <si>
    <t>N2J4B3</t>
  </si>
  <si>
    <t>N2J4B5</t>
  </si>
  <si>
    <t>N2J4B6</t>
  </si>
  <si>
    <t>N2J4B8</t>
  </si>
  <si>
    <t>N2J4B9</t>
  </si>
  <si>
    <t>N2J4C1</t>
  </si>
  <si>
    <t>N2J4C2</t>
  </si>
  <si>
    <t>N2J4C3</t>
  </si>
  <si>
    <t>N2J4C4</t>
  </si>
  <si>
    <t>N2J4C5</t>
  </si>
  <si>
    <t>N2J4C6</t>
  </si>
  <si>
    <t>N2J4C7</t>
  </si>
  <si>
    <t>N2J4E6</t>
  </si>
  <si>
    <t>N2J4E7</t>
  </si>
  <si>
    <t>N2J4G2</t>
  </si>
  <si>
    <t>N2J4G3</t>
  </si>
  <si>
    <t>N2J4G4</t>
  </si>
  <si>
    <t>N2J4G5</t>
  </si>
  <si>
    <t>N2J4G6</t>
  </si>
  <si>
    <t>N2J4G7</t>
  </si>
  <si>
    <t>N2J4H1</t>
  </si>
  <si>
    <t>N2J4H2</t>
  </si>
  <si>
    <t>N2J4H4</t>
  </si>
  <si>
    <t>N2J4H5</t>
  </si>
  <si>
    <t>N2J4H7</t>
  </si>
  <si>
    <t>N2J4H9</t>
  </si>
  <si>
    <t>N2J4J1</t>
  </si>
  <si>
    <t>N2J4J2</t>
  </si>
  <si>
    <t>N2J4K7</t>
  </si>
  <si>
    <t>N2J4K8</t>
  </si>
  <si>
    <t>N2J4L1</t>
  </si>
  <si>
    <t>N2J4L3</t>
  </si>
  <si>
    <t>N2J4L4</t>
  </si>
  <si>
    <t>N2J4L7</t>
  </si>
  <si>
    <t>N2J4M1</t>
  </si>
  <si>
    <t>N2J4M4</t>
  </si>
  <si>
    <t>N2J4M6</t>
  </si>
  <si>
    <t>N2J4M8</t>
  </si>
  <si>
    <t>N2J4M9</t>
  </si>
  <si>
    <t>N2J4N3</t>
  </si>
  <si>
    <t>N2J4N4</t>
  </si>
  <si>
    <t>N2J4N5</t>
  </si>
  <si>
    <t>N2J4N7</t>
  </si>
  <si>
    <t>N2J4P1</t>
  </si>
  <si>
    <t>N2J4P4</t>
  </si>
  <si>
    <t>N2J4P5</t>
  </si>
  <si>
    <t>N2J4P6</t>
  </si>
  <si>
    <t>N2J4P7</t>
  </si>
  <si>
    <t>N2J4P9</t>
  </si>
  <si>
    <t>N2J4R1</t>
  </si>
  <si>
    <t>N2J4R2</t>
  </si>
  <si>
    <t>N2J4R3</t>
  </si>
  <si>
    <t>N2J4R4</t>
  </si>
  <si>
    <t>N2J4R6</t>
  </si>
  <si>
    <t>N2J4R7</t>
  </si>
  <si>
    <t>N2J4R8</t>
  </si>
  <si>
    <t>N2J4R9</t>
  </si>
  <si>
    <t>N2J4S1</t>
  </si>
  <si>
    <t>N2J4S4</t>
  </si>
  <si>
    <t>N2J4S5</t>
  </si>
  <si>
    <t>N2J4S6</t>
  </si>
  <si>
    <t>N2J4S8</t>
  </si>
  <si>
    <t>N2J4S9</t>
  </si>
  <si>
    <t>N2J4T2</t>
  </si>
  <si>
    <t>N2J4T3</t>
  </si>
  <si>
    <t>N2J4T7</t>
  </si>
  <si>
    <t>N2J4T9</t>
  </si>
  <si>
    <t>N2J4V1</t>
  </si>
  <si>
    <t>N2J4V3</t>
  </si>
  <si>
    <t>N2J4V5</t>
  </si>
  <si>
    <t>N2J4V6</t>
  </si>
  <si>
    <t>N2J4V7</t>
  </si>
  <si>
    <t>N2J4V8</t>
  </si>
  <si>
    <t>N2J4V9</t>
  </si>
  <si>
    <t>N2J4W1</t>
  </si>
  <si>
    <t>N2J4W2</t>
  </si>
  <si>
    <t>N2J4W3</t>
  </si>
  <si>
    <t>N2J4W4</t>
  </si>
  <si>
    <t>N2J4W5</t>
  </si>
  <si>
    <t>N2J4W6</t>
  </si>
  <si>
    <t>N2J4W7</t>
  </si>
  <si>
    <t>N2J4W8</t>
  </si>
  <si>
    <t>N2J4W9</t>
  </si>
  <si>
    <t>N2J4X1</t>
  </si>
  <si>
    <t>N2J4X2</t>
  </si>
  <si>
    <t>N2J4X3</t>
  </si>
  <si>
    <t>N2J4X4</t>
  </si>
  <si>
    <t>N2J4X5</t>
  </si>
  <si>
    <t>N2J4X6</t>
  </si>
  <si>
    <t>N2J4X7</t>
  </si>
  <si>
    <t>N2J4X8</t>
  </si>
  <si>
    <t>N2J4X9</t>
  </si>
  <si>
    <t>N2J4Y1</t>
  </si>
  <si>
    <t>N2J4Y3</t>
  </si>
  <si>
    <t>N2J4Y4</t>
  </si>
  <si>
    <t>N2J4Y5</t>
  </si>
  <si>
    <t>N2J4Y6</t>
  </si>
  <si>
    <t>N2J4Y7</t>
  </si>
  <si>
    <t>N2J4Y8</t>
  </si>
  <si>
    <t>N2J4Y9</t>
  </si>
  <si>
    <t>N2J4Z1</t>
  </si>
  <si>
    <t>N2J4Z2</t>
  </si>
  <si>
    <t>N2J4Z3</t>
  </si>
  <si>
    <t>N2J4Z4</t>
  </si>
  <si>
    <t>N2J4Z5</t>
  </si>
  <si>
    <t>N2J4Z6</t>
  </si>
  <si>
    <t>N2J4Z7</t>
  </si>
  <si>
    <t>N2J4Z8</t>
  </si>
  <si>
    <t>N2J4Z9</t>
  </si>
  <si>
    <t>N2J5A1</t>
  </si>
  <si>
    <t>N2J5A2</t>
  </si>
  <si>
    <t>N2J5A3</t>
  </si>
  <si>
    <t>N2J5A4</t>
  </si>
  <si>
    <t>N2K0A4</t>
  </si>
  <si>
    <t>N2K0B1</t>
  </si>
  <si>
    <t>N2K0B2</t>
  </si>
  <si>
    <t>N2K0B3</t>
  </si>
  <si>
    <t>N2K0B4</t>
  </si>
  <si>
    <t>N2K0B5</t>
  </si>
  <si>
    <t>N2K0B6</t>
  </si>
  <si>
    <t>N2K1A1</t>
  </si>
  <si>
    <t>N2K1A2</t>
  </si>
  <si>
    <t>N2K1A3</t>
  </si>
  <si>
    <t>N2K1A4</t>
  </si>
  <si>
    <t>N2K1A5</t>
  </si>
  <si>
    <t>N2K1A8</t>
  </si>
  <si>
    <t>N2K1B2</t>
  </si>
  <si>
    <t>N2K1B3</t>
  </si>
  <si>
    <t>N2K1B4</t>
  </si>
  <si>
    <t>N2K1B5</t>
  </si>
  <si>
    <t>N2K1B6</t>
  </si>
  <si>
    <t>N2K1B8</t>
  </si>
  <si>
    <t>N2K1B9</t>
  </si>
  <si>
    <t>N2K1C3</t>
  </si>
  <si>
    <t>N2K1C4</t>
  </si>
  <si>
    <t>N2K1C5</t>
  </si>
  <si>
    <t>N2K1C6</t>
  </si>
  <si>
    <t>N2K1E3</t>
  </si>
  <si>
    <t>N2K1E4</t>
  </si>
  <si>
    <t>N2K1E7</t>
  </si>
  <si>
    <t>N2K1G1</t>
  </si>
  <si>
    <t>N2K1G2</t>
  </si>
  <si>
    <t>N2K1G6</t>
  </si>
  <si>
    <t>N2K1G7</t>
  </si>
  <si>
    <t>N2K1G8</t>
  </si>
  <si>
    <t>N2K1G9</t>
  </si>
  <si>
    <t>N2K1H1</t>
  </si>
  <si>
    <t>N2K1H2</t>
  </si>
  <si>
    <t>N2K1H3</t>
  </si>
  <si>
    <t>N2K1H4</t>
  </si>
  <si>
    <t>N2K1H5</t>
  </si>
  <si>
    <t>N2K1H6</t>
  </si>
  <si>
    <t>N2K1H7</t>
  </si>
  <si>
    <t>N2K1H8</t>
  </si>
  <si>
    <t>N2K1H9</t>
  </si>
  <si>
    <t>N2K1J1</t>
  </si>
  <si>
    <t>N2K1J2</t>
  </si>
  <si>
    <t>N2K1J3</t>
  </si>
  <si>
    <t>N2K1J4</t>
  </si>
  <si>
    <t>N2K1J5</t>
  </si>
  <si>
    <t>N2K1J6</t>
  </si>
  <si>
    <t>N2K1J7</t>
  </si>
  <si>
    <t>N2K1J8</t>
  </si>
  <si>
    <t>N2K1K1</t>
  </si>
  <si>
    <t>N2K1K2</t>
  </si>
  <si>
    <t>N2K1K4</t>
  </si>
  <si>
    <t>N2K1K5</t>
  </si>
  <si>
    <t>N2K1K6</t>
  </si>
  <si>
    <t>N2K1K7</t>
  </si>
  <si>
    <t>N2K1K8</t>
  </si>
  <si>
    <t>N2K1M2</t>
  </si>
  <si>
    <t>N2K1M3</t>
  </si>
  <si>
    <t>N2K1M5</t>
  </si>
  <si>
    <t>N2K1M6</t>
  </si>
  <si>
    <t>N2K1M7</t>
  </si>
  <si>
    <t>N2K1M8</t>
  </si>
  <si>
    <t>N2K1P3</t>
  </si>
  <si>
    <t>N2K1P5</t>
  </si>
  <si>
    <t>N2K1P8</t>
  </si>
  <si>
    <t>N2K1P9</t>
  </si>
  <si>
    <t>N2K1R1</t>
  </si>
  <si>
    <t>N2K1R2</t>
  </si>
  <si>
    <t>N2K1R3</t>
  </si>
  <si>
    <t>N2K1R4</t>
  </si>
  <si>
    <t>N2K1R7</t>
  </si>
  <si>
    <t>N2K1R8</t>
  </si>
  <si>
    <t>N2K1R9</t>
  </si>
  <si>
    <t>N2K1S1</t>
  </si>
  <si>
    <t>N2K1S3</t>
  </si>
  <si>
    <t>N2K1S4</t>
  </si>
  <si>
    <t>N2K1S5</t>
  </si>
  <si>
    <t>N2K1S6</t>
  </si>
  <si>
    <t>N2K1S7</t>
  </si>
  <si>
    <t>N2K1S8</t>
  </si>
  <si>
    <t>N2K1S9</t>
  </si>
  <si>
    <t>N2K1T1</t>
  </si>
  <si>
    <t>N2K1T2</t>
  </si>
  <si>
    <t>N2K1T3</t>
  </si>
  <si>
    <t>N2K1T4</t>
  </si>
  <si>
    <t>N2K1T5</t>
  </si>
  <si>
    <t>N2K1T6</t>
  </si>
  <si>
    <t>N2K1T7</t>
  </si>
  <si>
    <t>N2K1T8</t>
  </si>
  <si>
    <t>N2K1T9</t>
  </si>
  <si>
    <t>N2K1V1</t>
  </si>
  <si>
    <t>N2K1V2</t>
  </si>
  <si>
    <t>N2K1V3</t>
  </si>
  <si>
    <t>N2K1V4</t>
  </si>
  <si>
    <t>N2K1V5</t>
  </si>
  <si>
    <t>N2K1V6</t>
  </si>
  <si>
    <t>N2K1V8</t>
  </si>
  <si>
    <t>N2K1V9</t>
  </si>
  <si>
    <t>N2K1W1</t>
  </si>
  <si>
    <t>N2K2B2</t>
  </si>
  <si>
    <t>N2K2B7</t>
  </si>
  <si>
    <t>N2K2B8</t>
  </si>
  <si>
    <t>N2K2B9</t>
  </si>
  <si>
    <t>N2K2C1</t>
  </si>
  <si>
    <t>N2K2C4</t>
  </si>
  <si>
    <t>N2K2C6</t>
  </si>
  <si>
    <t>N2K2C9</t>
  </si>
  <si>
    <t>N2K2E1</t>
  </si>
  <si>
    <t>N2K2E4</t>
  </si>
  <si>
    <t>N2K2E5</t>
  </si>
  <si>
    <t>N2K2E6</t>
  </si>
  <si>
    <t>N2K2E7</t>
  </si>
  <si>
    <t>N2K2E8</t>
  </si>
  <si>
    <t>N2K2E9</t>
  </si>
  <si>
    <t>N2K2G1</t>
  </si>
  <si>
    <t>N2K2G3</t>
  </si>
  <si>
    <t>N2K2H1</t>
  </si>
  <si>
    <t>N2K2H2</t>
  </si>
  <si>
    <t>N2K2H7</t>
  </si>
  <si>
    <t>N2K2J1</t>
  </si>
  <si>
    <t>N2K2J2</t>
  </si>
  <si>
    <t>N2K2J3</t>
  </si>
  <si>
    <t>N2K2J7</t>
  </si>
  <si>
    <t>N2K2J8</t>
  </si>
  <si>
    <t>N2K2K6</t>
  </si>
  <si>
    <t>N2K2K7</t>
  </si>
  <si>
    <t>N2K2K8</t>
  </si>
  <si>
    <t>N2K2K9</t>
  </si>
  <si>
    <t>N2K2L1</t>
  </si>
  <si>
    <t>N2K2L2</t>
  </si>
  <si>
    <t>N2K2L3</t>
  </si>
  <si>
    <t>N2K2L4</t>
  </si>
  <si>
    <t>N2K2L6</t>
  </si>
  <si>
    <t>N2K2M2</t>
  </si>
  <si>
    <t>N2K2M8</t>
  </si>
  <si>
    <t>N2K2R5</t>
  </si>
  <si>
    <t>N2K2S4</t>
  </si>
  <si>
    <t>N2K2Y5</t>
  </si>
  <si>
    <t>N2K2Y8</t>
  </si>
  <si>
    <t>N2K2Z1</t>
  </si>
  <si>
    <t>N2K2Z2</t>
  </si>
  <si>
    <t>N2K2Z3</t>
  </si>
  <si>
    <t>N2K2Z4</t>
  </si>
  <si>
    <t>N2K3C5</t>
  </si>
  <si>
    <t>N2K3C7</t>
  </si>
  <si>
    <t>N2K3G1</t>
  </si>
  <si>
    <t>N2K3G2</t>
  </si>
  <si>
    <t>N2K3G3</t>
  </si>
  <si>
    <t>N2K3G4</t>
  </si>
  <si>
    <t>N2K3G5</t>
  </si>
  <si>
    <t>N2K3G6</t>
  </si>
  <si>
    <t>N2K3G7</t>
  </si>
  <si>
    <t>N2K3G8</t>
  </si>
  <si>
    <t>N2K3K3</t>
  </si>
  <si>
    <t>N2K3M6</t>
  </si>
  <si>
    <t>N2K3M7</t>
  </si>
  <si>
    <t>N2K3M9</t>
  </si>
  <si>
    <t>N2K3N2</t>
  </si>
  <si>
    <t>N2K3N4</t>
  </si>
  <si>
    <t>N2K3N8</t>
  </si>
  <si>
    <t>N2K3R6</t>
  </si>
  <si>
    <t>N2K3R7</t>
  </si>
  <si>
    <t>N2K3S4</t>
  </si>
  <si>
    <t>N2K3S6</t>
  </si>
  <si>
    <t>N2K3S7</t>
  </si>
  <si>
    <t>N2K3T1</t>
  </si>
  <si>
    <t>N2K3T7</t>
  </si>
  <si>
    <t>N2K3V1</t>
  </si>
  <si>
    <t>N2K3V2</t>
  </si>
  <si>
    <t>N2K3V5</t>
  </si>
  <si>
    <t>N2K3V7</t>
  </si>
  <si>
    <t>N2K3V8</t>
  </si>
  <si>
    <t>N2K3V9</t>
  </si>
  <si>
    <t>N2K3W1</t>
  </si>
  <si>
    <t>N2K3W2</t>
  </si>
  <si>
    <t>N2K3W3</t>
  </si>
  <si>
    <t>N2K3W9</t>
  </si>
  <si>
    <t>N2K3X3</t>
  </si>
  <si>
    <t>N2K3X5</t>
  </si>
  <si>
    <t>N2K3X6</t>
  </si>
  <si>
    <t>N2K4A9</t>
  </si>
  <si>
    <t>N2K4B1</t>
  </si>
  <si>
    <t>N2K4C7</t>
  </si>
  <si>
    <t>N2K4E3</t>
  </si>
  <si>
    <t>N2K4G8</t>
  </si>
  <si>
    <t>N2K4H9</t>
  </si>
  <si>
    <t>N2K4J1</t>
  </si>
  <si>
    <t>N2K4J2</t>
  </si>
  <si>
    <t>N2K4J3</t>
  </si>
  <si>
    <t>N2K4J4</t>
  </si>
  <si>
    <t>N2K4J5</t>
  </si>
  <si>
    <t>N2K4J6</t>
  </si>
  <si>
    <t>N2K4J7</t>
  </si>
  <si>
    <t>N2K4J8</t>
  </si>
  <si>
    <t>N2K4J9</t>
  </si>
  <si>
    <t>N2K4K1</t>
  </si>
  <si>
    <t>N2K4K2</t>
  </si>
  <si>
    <t>N2K4K3</t>
  </si>
  <si>
    <t>N2K4N4</t>
  </si>
  <si>
    <t>N2K4N8</t>
  </si>
  <si>
    <t>N2K4N9</t>
  </si>
  <si>
    <t>N2K4P4</t>
  </si>
  <si>
    <t>N2K4P5</t>
  </si>
  <si>
    <t>N2K4P6</t>
  </si>
  <si>
    <t>N2L0A2</t>
  </si>
  <si>
    <t>N2L0A5</t>
  </si>
  <si>
    <t>N2L1A6</t>
  </si>
  <si>
    <t>N2L1A7</t>
  </si>
  <si>
    <t>N2L1C7</t>
  </si>
  <si>
    <t>N2L1J3</t>
  </si>
  <si>
    <t>N2L1J4</t>
  </si>
  <si>
    <t>N2L1J5</t>
  </si>
  <si>
    <t>N2L1L3</t>
  </si>
  <si>
    <t>N2L1L4</t>
  </si>
  <si>
    <t>N2L1L5</t>
  </si>
  <si>
    <t>N2L1L7</t>
  </si>
  <si>
    <t>N2L1R3</t>
  </si>
  <si>
    <t>N2L1R4</t>
  </si>
  <si>
    <t>N2L1S7</t>
  </si>
  <si>
    <t>N2L1S8</t>
  </si>
  <si>
    <t>N2L1T1</t>
  </si>
  <si>
    <t>N2L1T2</t>
  </si>
  <si>
    <t>N2L1T4</t>
  </si>
  <si>
    <t>N2L1T5</t>
  </si>
  <si>
    <t>N2L1T8</t>
  </si>
  <si>
    <t>N2L1V1</t>
  </si>
  <si>
    <t>N2L1X4</t>
  </si>
  <si>
    <t>N2L1X5</t>
  </si>
  <si>
    <t>N2L1X7</t>
  </si>
  <si>
    <t>N2L1X9</t>
  </si>
  <si>
    <t>N2L1Y1</t>
  </si>
  <si>
    <t>N2L1Y2</t>
  </si>
  <si>
    <t>N2L1Y6</t>
  </si>
  <si>
    <t>N2L1Y9</t>
  </si>
  <si>
    <t>N2L1Z2</t>
  </si>
  <si>
    <t>N2L1Z3</t>
  </si>
  <si>
    <t>N2L1Z4</t>
  </si>
  <si>
    <t>N2L2A5</t>
  </si>
  <si>
    <t>N2L2A7</t>
  </si>
  <si>
    <t>N2L2B3</t>
  </si>
  <si>
    <t>N2L2B4</t>
  </si>
  <si>
    <t>N2L2C7</t>
  </si>
  <si>
    <t>N2L2C8</t>
  </si>
  <si>
    <t>N2L2G3</t>
  </si>
  <si>
    <t>N2L2X6</t>
  </si>
  <si>
    <t>N2L2X7</t>
  </si>
  <si>
    <t>N2L2X8</t>
  </si>
  <si>
    <t>N2L2X9</t>
  </si>
  <si>
    <t>N2L2Y1</t>
  </si>
  <si>
    <t>N2L2Y2</t>
  </si>
  <si>
    <t>N2L2Y3</t>
  </si>
  <si>
    <t>N2L2Y5</t>
  </si>
  <si>
    <t>N2L2Y6</t>
  </si>
  <si>
    <t>N2L2Y8</t>
  </si>
  <si>
    <t>N2L2Y9</t>
  </si>
  <si>
    <t>N2L2Z1</t>
  </si>
  <si>
    <t>N2L2Z2</t>
  </si>
  <si>
    <t>N2L2Z4</t>
  </si>
  <si>
    <t>N2L2Z5</t>
  </si>
  <si>
    <t>N2L2Z6</t>
  </si>
  <si>
    <t>N2L2Z7</t>
  </si>
  <si>
    <t>N2L2Z8</t>
  </si>
  <si>
    <t>N2L2Z9</t>
  </si>
  <si>
    <t>N2L3A1</t>
  </si>
  <si>
    <t>N2L3A4</t>
  </si>
  <si>
    <t>N2L3A5</t>
  </si>
  <si>
    <t>N2L3L5</t>
  </si>
  <si>
    <t>N2L3L6</t>
  </si>
  <si>
    <t>N2L3L7</t>
  </si>
  <si>
    <t>N2L3L8</t>
  </si>
  <si>
    <t>N2L3L9</t>
  </si>
  <si>
    <t>N2L3M1</t>
  </si>
  <si>
    <t>N2L3M2</t>
  </si>
  <si>
    <t>N2L3M3</t>
  </si>
  <si>
    <t>N2L3M4</t>
  </si>
  <si>
    <t>N2L3M8</t>
  </si>
  <si>
    <t>N2L3N1</t>
  </si>
  <si>
    <t>N2L3S1</t>
  </si>
  <si>
    <t>N2L3S2</t>
  </si>
  <si>
    <t>N2L3S4</t>
  </si>
  <si>
    <t>N2L3S5</t>
  </si>
  <si>
    <t>N2L5E2</t>
  </si>
  <si>
    <t>N2L5T1</t>
  </si>
  <si>
    <t>N2L6B9</t>
  </si>
  <si>
    <t>N2L6C2</t>
  </si>
  <si>
    <t>N2L6L4</t>
  </si>
  <si>
    <t>N2L6L5</t>
  </si>
  <si>
    <t>N2L6L6</t>
  </si>
  <si>
    <t>N2L6L7</t>
  </si>
  <si>
    <t>N2L6L8</t>
  </si>
  <si>
    <t>N2L6L9</t>
  </si>
  <si>
    <t>N2L6M1</t>
  </si>
  <si>
    <t>N2L6M2</t>
  </si>
  <si>
    <t>N2L6M3</t>
  </si>
  <si>
    <t>N2P0A3</t>
  </si>
  <si>
    <t>N2P0A4</t>
  </si>
  <si>
    <t>N2P0A5</t>
  </si>
  <si>
    <t>N2P0A6</t>
  </si>
  <si>
    <t>N2P0B2</t>
  </si>
  <si>
    <t>N2P1A4</t>
  </si>
  <si>
    <t>N2P1A5</t>
  </si>
  <si>
    <t>N2P1A6</t>
  </si>
  <si>
    <t>N2P1A7</t>
  </si>
  <si>
    <t>N2P1A8</t>
  </si>
  <si>
    <t>N2P1B2</t>
  </si>
  <si>
    <t>N2P1B3</t>
  </si>
  <si>
    <t>N2P1B4</t>
  </si>
  <si>
    <t>N2P1B5</t>
  </si>
  <si>
    <t>N2P1B6</t>
  </si>
  <si>
    <t>N2P1B7</t>
  </si>
  <si>
    <t>N2P1C5</t>
  </si>
  <si>
    <t>N2P1C6</t>
  </si>
  <si>
    <t>N2P1C7</t>
  </si>
  <si>
    <t>N2P1C8</t>
  </si>
  <si>
    <t>N2P1C9</t>
  </si>
  <si>
    <t>N2P1E1</t>
  </si>
  <si>
    <t>N2P1E2</t>
  </si>
  <si>
    <t>N2P1E3</t>
  </si>
  <si>
    <t>N2P1E4</t>
  </si>
  <si>
    <t>N2P1E6</t>
  </si>
  <si>
    <t>N2P1E7</t>
  </si>
  <si>
    <t>N2P1E8</t>
  </si>
  <si>
    <t>N2P1G1</t>
  </si>
  <si>
    <t>N2P1G3</t>
  </si>
  <si>
    <t>N2P1G4</t>
  </si>
  <si>
    <t>N2P1G5</t>
  </si>
  <si>
    <t>N2P1G8</t>
  </si>
  <si>
    <t>N2P1H4</t>
  </si>
  <si>
    <t>N2P1H5</t>
  </si>
  <si>
    <t>N2P1H7</t>
  </si>
  <si>
    <t>N2P1H8</t>
  </si>
  <si>
    <t>N2P1H9</t>
  </si>
  <si>
    <t>N2P1J6</t>
  </si>
  <si>
    <t>N2P1K2</t>
  </si>
  <si>
    <t>N2P1L5</t>
  </si>
  <si>
    <t>N2P1L9</t>
  </si>
  <si>
    <t>N2P1M4</t>
  </si>
  <si>
    <t>N2P1M7</t>
  </si>
  <si>
    <t>N2P1M8</t>
  </si>
  <si>
    <t>N2P1M9</t>
  </si>
  <si>
    <t>N2P1N1</t>
  </si>
  <si>
    <t>N2P1N2</t>
  </si>
  <si>
    <t>N2P1N3</t>
  </si>
  <si>
    <t>N2P1N5</t>
  </si>
  <si>
    <t>N2P1N6</t>
  </si>
  <si>
    <t>N2P1N7</t>
  </si>
  <si>
    <t>N2P1N8</t>
  </si>
  <si>
    <t>N2P1N9</t>
  </si>
  <si>
    <t>N2P1P2</t>
  </si>
  <si>
    <t>N2P1P5</t>
  </si>
  <si>
    <t>N2P1P6</t>
  </si>
  <si>
    <t>N2P1R6</t>
  </si>
  <si>
    <t>N2P1R8</t>
  </si>
  <si>
    <t>N2P1R9</t>
  </si>
  <si>
    <t>N2P1S1</t>
  </si>
  <si>
    <t>N2P1S5</t>
  </si>
  <si>
    <t>N2P1T2</t>
  </si>
  <si>
    <t>N2P1T4</t>
  </si>
  <si>
    <t>N2P1T6</t>
  </si>
  <si>
    <t>N2P1V2</t>
  </si>
  <si>
    <t>N2P1V3</t>
  </si>
  <si>
    <t>N2P1V6</t>
  </si>
  <si>
    <t>N2P1V8</t>
  </si>
  <si>
    <t>N2P1V9</t>
  </si>
  <si>
    <t>N2P1W1</t>
  </si>
  <si>
    <t>N2P1W3</t>
  </si>
  <si>
    <t>N2P1W6</t>
  </si>
  <si>
    <t>N2P1W7</t>
  </si>
  <si>
    <t>N2P1X1</t>
  </si>
  <si>
    <t>N2P1X2</t>
  </si>
  <si>
    <t>N2P1Y9</t>
  </si>
  <si>
    <t>N2P1Z5</t>
  </si>
  <si>
    <t>N2P1Z8</t>
  </si>
  <si>
    <t>N2P1Z9</t>
  </si>
  <si>
    <t>N2P2A1</t>
  </si>
  <si>
    <t>N2P2A4</t>
  </si>
  <si>
    <t>N2P2A7</t>
  </si>
  <si>
    <t>N2P2A8</t>
  </si>
  <si>
    <t>N2P2A9</t>
  </si>
  <si>
    <t>N2P2B1</t>
  </si>
  <si>
    <t>N2P2B2</t>
  </si>
  <si>
    <t>N2P2B3</t>
  </si>
  <si>
    <t>N2P2B5</t>
  </si>
  <si>
    <t>N2P2B6</t>
  </si>
  <si>
    <t>N2P2B9</t>
  </si>
  <si>
    <t>N2P2C2</t>
  </si>
  <si>
    <t>N2P2C3</t>
  </si>
  <si>
    <t>N2P2C4</t>
  </si>
  <si>
    <t>N2P2C5</t>
  </si>
  <si>
    <t>N2P2E2</t>
  </si>
  <si>
    <t>N2P2E3</t>
  </si>
  <si>
    <t>N2P2E4</t>
  </si>
  <si>
    <t>N2P2E5</t>
  </si>
  <si>
    <t>N2P2E8</t>
  </si>
  <si>
    <t>N2P2E9</t>
  </si>
  <si>
    <t>N2P2G5</t>
  </si>
  <si>
    <t>N2P2H6</t>
  </si>
  <si>
    <t>N2P2H7</t>
  </si>
  <si>
    <t>N2P2H8</t>
  </si>
  <si>
    <t>N2P2H9</t>
  </si>
  <si>
    <t>N2P2J1</t>
  </si>
  <si>
    <t>N2P2J2</t>
  </si>
  <si>
    <t>N2P2J3</t>
  </si>
  <si>
    <t>N2P2J7</t>
  </si>
  <si>
    <t>N2P2J8</t>
  </si>
  <si>
    <t>N2P2K2</t>
  </si>
  <si>
    <t>N2P2K3</t>
  </si>
  <si>
    <t>N2P2K4</t>
  </si>
  <si>
    <t>N2P2K5</t>
  </si>
  <si>
    <t>N2P2K6</t>
  </si>
  <si>
    <t>N2P2K7</t>
  </si>
  <si>
    <t>N2P2K8</t>
  </si>
  <si>
    <t>N2P2K9</t>
  </si>
  <si>
    <t>N2P2L2</t>
  </si>
  <si>
    <t>N2P2L3</t>
  </si>
  <si>
    <t>N2P2L6</t>
  </si>
  <si>
    <t>N2P2L7</t>
  </si>
  <si>
    <t>N2P2L8</t>
  </si>
  <si>
    <t>N2P2L9</t>
  </si>
  <si>
    <t>N2P2M3</t>
  </si>
  <si>
    <t>N2P2M4</t>
  </si>
  <si>
    <t>N2P2M5</t>
  </si>
  <si>
    <t>N2P2M6</t>
  </si>
  <si>
    <t>N2P2M7</t>
  </si>
  <si>
    <t>N2P2M8</t>
  </si>
  <si>
    <t>N2P2M9</t>
  </si>
  <si>
    <t>N2P2P7</t>
  </si>
  <si>
    <t>N2P2R6</t>
  </si>
  <si>
    <t>N2P2R7</t>
  </si>
  <si>
    <t>N2P2R8</t>
  </si>
  <si>
    <t>N2P2R9</t>
  </si>
  <si>
    <t>N2P2S3</t>
  </si>
  <si>
    <t>N2P2S4</t>
  </si>
  <si>
    <t>N2P2S5</t>
  </si>
  <si>
    <t>N2P2S6</t>
  </si>
  <si>
    <t>N2P2T1</t>
  </si>
  <si>
    <t>N2P2T5</t>
  </si>
  <si>
    <t>N2P2V2</t>
  </si>
  <si>
    <t>N2P2W7</t>
  </si>
  <si>
    <t>N2P2W8</t>
  </si>
  <si>
    <t>N2P2W9</t>
  </si>
  <si>
    <t>N2P2X7</t>
  </si>
  <si>
    <t>N2P3A4</t>
  </si>
  <si>
    <t>N2P3W6</t>
  </si>
  <si>
    <t>N2R1H2</t>
  </si>
  <si>
    <t>N2R1K2</t>
  </si>
  <si>
    <t>N2R1L6</t>
  </si>
  <si>
    <t>N2R1L7</t>
  </si>
  <si>
    <t>N2R1M3</t>
  </si>
  <si>
    <t>N2R1M5</t>
  </si>
  <si>
    <t>N2R1S6</t>
  </si>
  <si>
    <t>N2Z0A1</t>
  </si>
  <si>
    <t>N2Z0A2</t>
  </si>
  <si>
    <t>N2Z0A3</t>
  </si>
  <si>
    <t>N2Z0A5</t>
  </si>
  <si>
    <t>N2Z0A6</t>
  </si>
  <si>
    <t>N2Z0A7</t>
  </si>
  <si>
    <t>N2Z0A8</t>
  </si>
  <si>
    <t>N2Z0A9</t>
  </si>
  <si>
    <t>N2Z0B1</t>
  </si>
  <si>
    <t>N2Z0B2</t>
  </si>
  <si>
    <t>N2Z0B4</t>
  </si>
  <si>
    <t>N2Z1A2</t>
  </si>
  <si>
    <t>N2Z1A4</t>
  </si>
  <si>
    <t>N2Z1A5</t>
  </si>
  <si>
    <t>N2Z1A9</t>
  </si>
  <si>
    <t>N2Z1B1</t>
  </si>
  <si>
    <t>N2Z1B2</t>
  </si>
  <si>
    <t>N2Z1B3</t>
  </si>
  <si>
    <t>N2Z1B4</t>
  </si>
  <si>
    <t>N2Z1B5</t>
  </si>
  <si>
    <t>N2Z1B6</t>
  </si>
  <si>
    <t>N2Z1B7</t>
  </si>
  <si>
    <t>N2Z1B9</t>
  </si>
  <si>
    <t>N2Z1C1</t>
  </si>
  <si>
    <t>N2Z1C3</t>
  </si>
  <si>
    <t>N2Z1C4</t>
  </si>
  <si>
    <t>N2Z1C5</t>
  </si>
  <si>
    <t>N2Z1E9</t>
  </si>
  <si>
    <t>N2Z1G1</t>
  </si>
  <si>
    <t>N2Z1G2</t>
  </si>
  <si>
    <t>N2Z1G3</t>
  </si>
  <si>
    <t>N2Z1G4</t>
  </si>
  <si>
    <t>N2Z1G5</t>
  </si>
  <si>
    <t>N2Z1G6</t>
  </si>
  <si>
    <t>N2Z1G8</t>
  </si>
  <si>
    <t>N2Z1G9</t>
  </si>
  <si>
    <t>N2Z1H1</t>
  </si>
  <si>
    <t>N2Z1H2</t>
  </si>
  <si>
    <t>N2Z1L6</t>
  </si>
  <si>
    <t>N2Z1L7</t>
  </si>
  <si>
    <t>N2Z1L9</t>
  </si>
  <si>
    <t>N2Z1M1</t>
  </si>
  <si>
    <t>N2Z1M2</t>
  </si>
  <si>
    <t>N2Z1M3</t>
  </si>
  <si>
    <t>N2Z1M4</t>
  </si>
  <si>
    <t>N2Z1M6</t>
  </si>
  <si>
    <t>N2Z1N2</t>
  </si>
  <si>
    <t>N2Z1N3</t>
  </si>
  <si>
    <t>N2Z1N6</t>
  </si>
  <si>
    <t>N2Z1N7</t>
  </si>
  <si>
    <t>N2Z1N8</t>
  </si>
  <si>
    <t>N2Z1N9</t>
  </si>
  <si>
    <t>N2Z1P1</t>
  </si>
  <si>
    <t>N2Z1P6</t>
  </si>
  <si>
    <t>N2Z1P7</t>
  </si>
  <si>
    <t>N2Z1P9</t>
  </si>
  <si>
    <t>N2Z1R1</t>
  </si>
  <si>
    <t>N2Z1R3</t>
  </si>
  <si>
    <t>N2Z1R4</t>
  </si>
  <si>
    <t>N2Z1R6</t>
  </si>
  <si>
    <t>N2Z1R7</t>
  </si>
  <si>
    <t>N2Z1R9</t>
  </si>
  <si>
    <t>N2Z1S1</t>
  </si>
  <si>
    <t>N2Z1S9</t>
  </si>
  <si>
    <t>N2Z1T1</t>
  </si>
  <si>
    <t>N2Z1T2</t>
  </si>
  <si>
    <t>N2Z1T3</t>
  </si>
  <si>
    <t>N2Z1T4</t>
  </si>
  <si>
    <t>N2Z1T5</t>
  </si>
  <si>
    <t>N2Z1T6</t>
  </si>
  <si>
    <t>N2Z1T7</t>
  </si>
  <si>
    <t>N2Z1T9</t>
  </si>
  <si>
    <t>N2Z1V1</t>
  </si>
  <si>
    <t>N2Z1V2</t>
  </si>
  <si>
    <t>N2Z1V4</t>
  </si>
  <si>
    <t>N2Z1V5</t>
  </si>
  <si>
    <t>N2Z1V6</t>
  </si>
  <si>
    <t>N2Z1V7</t>
  </si>
  <si>
    <t>N2Z1V9</t>
  </si>
  <si>
    <t>N2Z1W1</t>
  </si>
  <si>
    <t>N2Z1W3</t>
  </si>
  <si>
    <t>N2Z1W4</t>
  </si>
  <si>
    <t>N2Z1W6</t>
  </si>
  <si>
    <t>N2Z1W7</t>
  </si>
  <si>
    <t>N2Z1W8</t>
  </si>
  <si>
    <t>N2Z1W9</t>
  </si>
  <si>
    <t>N2Z1X1</t>
  </si>
  <si>
    <t>N2Z1X3</t>
  </si>
  <si>
    <t>N2Z1X4</t>
  </si>
  <si>
    <t>N2Z1X5</t>
  </si>
  <si>
    <t>N2Z1X6</t>
  </si>
  <si>
    <t>N2Z1X7</t>
  </si>
  <si>
    <t>N2Z1X8</t>
  </si>
  <si>
    <t>N2Z1Y1</t>
  </si>
  <si>
    <t>N2Z1Y3</t>
  </si>
  <si>
    <t>N2Z1Y4</t>
  </si>
  <si>
    <t>N2Z1Y5</t>
  </si>
  <si>
    <t>N2Z1Y6</t>
  </si>
  <si>
    <t>N2Z1Y7</t>
  </si>
  <si>
    <t>N2Z1Y9</t>
  </si>
  <si>
    <t>N2Z1Z1</t>
  </si>
  <si>
    <t>N2Z1Z2</t>
  </si>
  <si>
    <t>N2Z1Z4</t>
  </si>
  <si>
    <t>N2Z1Z5</t>
  </si>
  <si>
    <t>N2Z1Z7</t>
  </si>
  <si>
    <t>N2Z1Z8</t>
  </si>
  <si>
    <t>N2Z1Z9</t>
  </si>
  <si>
    <t>N2Z2A1</t>
  </si>
  <si>
    <t>N2Z2A2</t>
  </si>
  <si>
    <t>N2Z2A3</t>
  </si>
  <si>
    <t>N2Z2A5</t>
  </si>
  <si>
    <t>N2Z2A6</t>
  </si>
  <si>
    <t>N2Z2A8</t>
  </si>
  <si>
    <t>N2Z2A9</t>
  </si>
  <si>
    <t>N2Z2B1</t>
  </si>
  <si>
    <t>N2Z2B2</t>
  </si>
  <si>
    <t>N2Z2B3</t>
  </si>
  <si>
    <t>N2Z2B4</t>
  </si>
  <si>
    <t>N2Z2B5</t>
  </si>
  <si>
    <t>N2Z2B6</t>
  </si>
  <si>
    <t>N2Z2B8</t>
  </si>
  <si>
    <t>N2Z2B9</t>
  </si>
  <si>
    <t>N2Z2C2</t>
  </si>
  <si>
    <t>N2Z2C3</t>
  </si>
  <si>
    <t>N2Z2C4</t>
  </si>
  <si>
    <t>N2Z2C5</t>
  </si>
  <si>
    <t>N2Z2C6</t>
  </si>
  <si>
    <t>N2Z2C8</t>
  </si>
  <si>
    <t>N2Z2C9</t>
  </si>
  <si>
    <t>N2Z2E2</t>
  </si>
  <si>
    <t>N2Z2E3</t>
  </si>
  <si>
    <t>N2Z2E5</t>
  </si>
  <si>
    <t>N2Z2E6</t>
  </si>
  <si>
    <t>N2Z2E7</t>
  </si>
  <si>
    <t>N2Z2E8</t>
  </si>
  <si>
    <t>N2Z2E9</t>
  </si>
  <si>
    <t>N2Z2G1</t>
  </si>
  <si>
    <t>N2Z2G2</t>
  </si>
  <si>
    <t>N2Z2G3</t>
  </si>
  <si>
    <t>N2Z2G4</t>
  </si>
  <si>
    <t>N2Z2G5</t>
  </si>
  <si>
    <t>N2Z2G6</t>
  </si>
  <si>
    <t>N2Z2G7</t>
  </si>
  <si>
    <t>N2Z2G8</t>
  </si>
  <si>
    <t>N2Z2G9</t>
  </si>
  <si>
    <t>N2Z2H1</t>
  </si>
  <si>
    <t>N2Z2H3</t>
  </si>
  <si>
    <t>N2Z2H6</t>
  </si>
  <si>
    <t>N2Z2H8</t>
  </si>
  <si>
    <t>N2Z2H9</t>
  </si>
  <si>
    <t>N2Z2J1</t>
  </si>
  <si>
    <t>N2Z2J2</t>
  </si>
  <si>
    <t>N2Z2J3</t>
  </si>
  <si>
    <t>N2Z2J4</t>
  </si>
  <si>
    <t>N2Z2J5</t>
  </si>
  <si>
    <t>N2Z2J6</t>
  </si>
  <si>
    <t>N2Z2J7</t>
  </si>
  <si>
    <t>N2Z2J8</t>
  </si>
  <si>
    <t>N2Z2K1</t>
  </si>
  <si>
    <t>N2Z2K6</t>
  </si>
  <si>
    <t>N2Z2K8</t>
  </si>
  <si>
    <t>N2Z2K9</t>
  </si>
  <si>
    <t>N2Z2L2</t>
  </si>
  <si>
    <t>N2Z2N3</t>
  </si>
  <si>
    <t>N2Z2N8</t>
  </si>
  <si>
    <t>N2Z2P2</t>
  </si>
  <si>
    <t>N2Z2P3</t>
  </si>
  <si>
    <t>N2Z2P5</t>
  </si>
  <si>
    <t>N2Z2P6</t>
  </si>
  <si>
    <t>N2Z2P8</t>
  </si>
  <si>
    <t>N2Z2P9</t>
  </si>
  <si>
    <t>N2Z2R1</t>
  </si>
  <si>
    <t>N2Z2R2</t>
  </si>
  <si>
    <t>N2Z2R3</t>
  </si>
  <si>
    <t>N2Z2R4</t>
  </si>
  <si>
    <t>N2Z2R5</t>
  </si>
  <si>
    <t>N2Z2R6</t>
  </si>
  <si>
    <t>N2Z2R8</t>
  </si>
  <si>
    <t>N2Z2R9</t>
  </si>
  <si>
    <t>N2Z2S1</t>
  </si>
  <si>
    <t>N2Z2S2</t>
  </si>
  <si>
    <t>N2Z2S3</t>
  </si>
  <si>
    <t>N2Z2S4</t>
  </si>
  <si>
    <t>N2Z2S5</t>
  </si>
  <si>
    <t>N2Z2S6</t>
  </si>
  <si>
    <t>N2Z2S8</t>
  </si>
  <si>
    <t>N2Z2S9</t>
  </si>
  <si>
    <t>N2Z2T2</t>
  </si>
  <si>
    <t>N2Z2T3</t>
  </si>
  <si>
    <t>N2Z2T5</t>
  </si>
  <si>
    <t>N2Z2T6</t>
  </si>
  <si>
    <t>N2Z2T7</t>
  </si>
  <si>
    <t>N2Z2T8</t>
  </si>
  <si>
    <t>N2Z2T9</t>
  </si>
  <si>
    <t>N2Z2V1</t>
  </si>
  <si>
    <t>N2Z2V2</t>
  </si>
  <si>
    <t>N2Z2V3</t>
  </si>
  <si>
    <t>N2Z2V5</t>
  </si>
  <si>
    <t>N2Z2V7</t>
  </si>
  <si>
    <t>N2Z2W2</t>
  </si>
  <si>
    <t>N2Z2W3</t>
  </si>
  <si>
    <t>N2Z2W5</t>
  </si>
  <si>
    <t>N2Z2W6</t>
  </si>
  <si>
    <t>N2Z2Y1</t>
  </si>
  <si>
    <t>N2Z2Y2</t>
  </si>
  <si>
    <t>N2Z2Y4</t>
  </si>
  <si>
    <t>N2Z2Y5</t>
  </si>
  <si>
    <t>N2Z2Z5</t>
  </si>
  <si>
    <t>N2Z2Z6</t>
  </si>
  <si>
    <t>N2Z2Z7</t>
  </si>
  <si>
    <t>N2Z2Z8</t>
  </si>
  <si>
    <t>N2Z2Z9</t>
  </si>
  <si>
    <t>N2Z3A1</t>
  </si>
  <si>
    <t>N2Z3A2</t>
  </si>
  <si>
    <t>N2Z3A4</t>
  </si>
  <si>
    <t>N2Z3A5</t>
  </si>
  <si>
    <t>N2Z3A6</t>
  </si>
  <si>
    <t>N2Z3A7</t>
  </si>
  <si>
    <t>N2Z3A8</t>
  </si>
  <si>
    <t>N2Z3A9</t>
  </si>
  <si>
    <t>N2Z3B1</t>
  </si>
  <si>
    <t>N2Z3B2</t>
  </si>
  <si>
    <t>N2Z3B3</t>
  </si>
  <si>
    <t>N2Z3B4</t>
  </si>
  <si>
    <t>N2Z3B5</t>
  </si>
  <si>
    <t>N2Z3B6</t>
  </si>
  <si>
    <t>N2Z3B7</t>
  </si>
  <si>
    <t>N2Z3C1</t>
  </si>
  <si>
    <t>N2Z3C2</t>
  </si>
  <si>
    <t>N2Z3C3</t>
  </si>
  <si>
    <t>N3A0A1</t>
  </si>
  <si>
    <t>N3A0A2</t>
  </si>
  <si>
    <t>N3A0A3</t>
  </si>
  <si>
    <t>N3A0A9</t>
  </si>
  <si>
    <t>N3A0B1</t>
  </si>
  <si>
    <t>N3A0B2</t>
  </si>
  <si>
    <t>N3A0B3</t>
  </si>
  <si>
    <t>N3A0B4</t>
  </si>
  <si>
    <t>N3A0B8</t>
  </si>
  <si>
    <t>N3A0B9</t>
  </si>
  <si>
    <t>N3A0C1</t>
  </si>
  <si>
    <t>N3A0C2</t>
  </si>
  <si>
    <t>N3A0C3</t>
  </si>
  <si>
    <t>N3A1A2</t>
  </si>
  <si>
    <t>N3A1A3</t>
  </si>
  <si>
    <t>N3A1A6</t>
  </si>
  <si>
    <t>N3A1A7</t>
  </si>
  <si>
    <t>N3A1A8</t>
  </si>
  <si>
    <t>N3A1A9</t>
  </si>
  <si>
    <t>N3A1B1</t>
  </si>
  <si>
    <t>N3A1B2</t>
  </si>
  <si>
    <t>N3A1B3</t>
  </si>
  <si>
    <t>N3A1B4</t>
  </si>
  <si>
    <t>N3A1B5</t>
  </si>
  <si>
    <t>N3A1B6</t>
  </si>
  <si>
    <t>N3A1B7</t>
  </si>
  <si>
    <t>N3A1B8</t>
  </si>
  <si>
    <t>N3A1C3</t>
  </si>
  <si>
    <t>N3A1C4</t>
  </si>
  <si>
    <t>N3A1C5</t>
  </si>
  <si>
    <t>N3A1C6</t>
  </si>
  <si>
    <t>N3A1C7</t>
  </si>
  <si>
    <t>N3A1C8</t>
  </si>
  <si>
    <t>N3A1E1</t>
  </si>
  <si>
    <t>N3A1E2</t>
  </si>
  <si>
    <t>N3A1E3</t>
  </si>
  <si>
    <t>N3A1E6</t>
  </si>
  <si>
    <t>N3A1E7</t>
  </si>
  <si>
    <t>N3A1G2</t>
  </si>
  <si>
    <t>N3A1G5</t>
  </si>
  <si>
    <t>N3A1G6</t>
  </si>
  <si>
    <t>N3A1G8</t>
  </si>
  <si>
    <t>N3A1H2</t>
  </si>
  <si>
    <t>N3A1H3</t>
  </si>
  <si>
    <t>N3A1H4</t>
  </si>
  <si>
    <t>N3A1H5</t>
  </si>
  <si>
    <t>N3A1H6</t>
  </si>
  <si>
    <t>N3A1H7</t>
  </si>
  <si>
    <t>N3A1H9</t>
  </si>
  <si>
    <t>N3A1J2</t>
  </si>
  <si>
    <t>N3A1J3</t>
  </si>
  <si>
    <t>N3A1J4</t>
  </si>
  <si>
    <t>N3A1J5</t>
  </si>
  <si>
    <t>N3A1J6</t>
  </si>
  <si>
    <t>N3A1J7</t>
  </si>
  <si>
    <t>N3A1J8</t>
  </si>
  <si>
    <t>N3A1J9</t>
  </si>
  <si>
    <t>N3A1K1</t>
  </si>
  <si>
    <t>N3A1K2</t>
  </si>
  <si>
    <t>N3A1K3</t>
  </si>
  <si>
    <t>N3A1K4</t>
  </si>
  <si>
    <t>N3A1K5</t>
  </si>
  <si>
    <t>N3A1K6</t>
  </si>
  <si>
    <t>N3A1K7</t>
  </si>
  <si>
    <t>N3A1K8</t>
  </si>
  <si>
    <t>N3A1K9</t>
  </si>
  <si>
    <t>N3A1L1</t>
  </si>
  <si>
    <t>N3A1L2</t>
  </si>
  <si>
    <t>N3A1L3</t>
  </si>
  <si>
    <t>N3A1L4</t>
  </si>
  <si>
    <t>N3A1L5</t>
  </si>
  <si>
    <t>N3A1L6</t>
  </si>
  <si>
    <t>N3A1L7</t>
  </si>
  <si>
    <t>N3A1L8</t>
  </si>
  <si>
    <t>N3A1L9</t>
  </si>
  <si>
    <t>N3A1M1</t>
  </si>
  <si>
    <t>N3A1M2</t>
  </si>
  <si>
    <t>N3A1M5</t>
  </si>
  <si>
    <t>N3A1M7</t>
  </si>
  <si>
    <t>N3A1N2</t>
  </si>
  <si>
    <t>N3A1N5</t>
  </si>
  <si>
    <t>N3A1N6</t>
  </si>
  <si>
    <t>N3A1N7</t>
  </si>
  <si>
    <t>N3A1N8</t>
  </si>
  <si>
    <t>N3A1N9</t>
  </si>
  <si>
    <t>N3A1P1</t>
  </si>
  <si>
    <t>N3A1P2</t>
  </si>
  <si>
    <t>N3A1P3</t>
  </si>
  <si>
    <t>N3A1P4</t>
  </si>
  <si>
    <t>N3A1P5</t>
  </si>
  <si>
    <t>N3A1P6</t>
  </si>
  <si>
    <t>N3A1P7</t>
  </si>
  <si>
    <t>N3A1P8</t>
  </si>
  <si>
    <t>N3A1R2</t>
  </si>
  <si>
    <t>N3A1R3</t>
  </si>
  <si>
    <t>N3A1R4</t>
  </si>
  <si>
    <t>N3A1R5</t>
  </si>
  <si>
    <t>N3A1R6</t>
  </si>
  <si>
    <t>N3A1R7</t>
  </si>
  <si>
    <t>N3A1S1</t>
  </si>
  <si>
    <t>N3A1S2</t>
  </si>
  <si>
    <t>N3A1S3</t>
  </si>
  <si>
    <t>N3A1S4</t>
  </si>
  <si>
    <t>N3A1T3</t>
  </si>
  <si>
    <t>N3A1T4</t>
  </si>
  <si>
    <t>N3A1T5</t>
  </si>
  <si>
    <t>N3A1T8</t>
  </si>
  <si>
    <t>N3A1T9</t>
  </si>
  <si>
    <t>N3A1V1</t>
  </si>
  <si>
    <t>N3A1V2</t>
  </si>
  <si>
    <t>N3A1V3</t>
  </si>
  <si>
    <t>N3A1V4</t>
  </si>
  <si>
    <t>N3A1V5</t>
  </si>
  <si>
    <t>N3A1X3</t>
  </si>
  <si>
    <t>N3A1X4</t>
  </si>
  <si>
    <t>N3A1X6</t>
  </si>
  <si>
    <t>N3A1X9</t>
  </si>
  <si>
    <t>N3A1Y1</t>
  </si>
  <si>
    <t>N3A1Y2</t>
  </si>
  <si>
    <t>N3A1Y4</t>
  </si>
  <si>
    <t>N3A1Y7</t>
  </si>
  <si>
    <t>N3A1Y8</t>
  </si>
  <si>
    <t>N3A1Y9</t>
  </si>
  <si>
    <t>N3A1Z1</t>
  </si>
  <si>
    <t>N3A1Z2</t>
  </si>
  <si>
    <t>N3A1Z3</t>
  </si>
  <si>
    <t>N3A1Z4</t>
  </si>
  <si>
    <t>N3A1Z5</t>
  </si>
  <si>
    <t>N3A1Z6</t>
  </si>
  <si>
    <t>N3A1Z7</t>
  </si>
  <si>
    <t>N3A1Z8</t>
  </si>
  <si>
    <t>N3A1Z9</t>
  </si>
  <si>
    <t>N3A2A1</t>
  </si>
  <si>
    <t>N3A2A3</t>
  </si>
  <si>
    <t>N3A2A4</t>
  </si>
  <si>
    <t>N3A2A5</t>
  </si>
  <si>
    <t>N3A2A6</t>
  </si>
  <si>
    <t>N3A2A7</t>
  </si>
  <si>
    <t>N3A2A8</t>
  </si>
  <si>
    <t>N3A2A9</t>
  </si>
  <si>
    <t>N3A2B1</t>
  </si>
  <si>
    <t>N3A2C1</t>
  </si>
  <si>
    <t>N3A2C2</t>
  </si>
  <si>
    <t>N3A2C6</t>
  </si>
  <si>
    <t>N3A2C8</t>
  </si>
  <si>
    <t>N3A2E1</t>
  </si>
  <si>
    <t>N3A2E2</t>
  </si>
  <si>
    <t>N3A2E3</t>
  </si>
  <si>
    <t>N3A2E4</t>
  </si>
  <si>
    <t>N3A2E5</t>
  </si>
  <si>
    <t>N3A2E7</t>
  </si>
  <si>
    <t>N3A2E8</t>
  </si>
  <si>
    <t>N3A2G1</t>
  </si>
  <si>
    <t>N3A2G2</t>
  </si>
  <si>
    <t>N3A2G3</t>
  </si>
  <si>
    <t>N3A2H3</t>
  </si>
  <si>
    <t>N3A2H4</t>
  </si>
  <si>
    <t>N3A2H5</t>
  </si>
  <si>
    <t>N3A2H6</t>
  </si>
  <si>
    <t>N3A2J1</t>
  </si>
  <si>
    <t>N3A2J5</t>
  </si>
  <si>
    <t>N3A2J6</t>
  </si>
  <si>
    <t>N3A2J8</t>
  </si>
  <si>
    <t>N3A2J9</t>
  </si>
  <si>
    <t>N3A2K1</t>
  </si>
  <si>
    <t>N3A2K2</t>
  </si>
  <si>
    <t>N3A2K3</t>
  </si>
  <si>
    <t>N3A2K4</t>
  </si>
  <si>
    <t>N3A2K5</t>
  </si>
  <si>
    <t>N3A2K6</t>
  </si>
  <si>
    <t>N3A2K7</t>
  </si>
  <si>
    <t>N3A2Y8</t>
  </si>
  <si>
    <t>N3A3A1</t>
  </si>
  <si>
    <t>N3A3B1</t>
  </si>
  <si>
    <t>N3A3E1</t>
  </si>
  <si>
    <t>N3A3E2</t>
  </si>
  <si>
    <t>N3A3E8</t>
  </si>
  <si>
    <t>N3A3E9</t>
  </si>
  <si>
    <t>N3A3G1</t>
  </si>
  <si>
    <t>N3A3G2</t>
  </si>
  <si>
    <t>N3A3G3</t>
  </si>
  <si>
    <t>N3A3G5</t>
  </si>
  <si>
    <t>N3A3K7</t>
  </si>
  <si>
    <t>N3A3S6</t>
  </si>
  <si>
    <t>N3A3S7</t>
  </si>
  <si>
    <t>N3A3S9</t>
  </si>
  <si>
    <t>N3A3T1</t>
  </si>
  <si>
    <t>N3A3T2</t>
  </si>
  <si>
    <t>N3A3T3</t>
  </si>
  <si>
    <t>N3A3T4</t>
  </si>
  <si>
    <t>N3A3T6</t>
  </si>
  <si>
    <t>N3A3V2</t>
  </si>
  <si>
    <t>N3A3V3</t>
  </si>
  <si>
    <t>N3A3V4</t>
  </si>
  <si>
    <t>N3A3V5</t>
  </si>
  <si>
    <t>N3A3V6</t>
  </si>
  <si>
    <t>N3A3V7</t>
  </si>
  <si>
    <t>N3A3V8</t>
  </si>
  <si>
    <t>N3A3W2</t>
  </si>
  <si>
    <t>N3A3W3</t>
  </si>
  <si>
    <t>N3A3W4</t>
  </si>
  <si>
    <t>N3A3W5</t>
  </si>
  <si>
    <t>N3A3W7</t>
  </si>
  <si>
    <t>N3A3W8</t>
  </si>
  <si>
    <t>N3A3W9</t>
  </si>
  <si>
    <t>N3A3X2</t>
  </si>
  <si>
    <t>N3A3X3</t>
  </si>
  <si>
    <t>N3A3X7</t>
  </si>
  <si>
    <t>N3A3Y3</t>
  </si>
  <si>
    <t>N3A3Z3</t>
  </si>
  <si>
    <t>N3A3Z4</t>
  </si>
  <si>
    <t>N3A3Z5</t>
  </si>
  <si>
    <t>N3A3Z7</t>
  </si>
  <si>
    <t>N3A3Z8</t>
  </si>
  <si>
    <t>N3A4A1</t>
  </si>
  <si>
    <t>N3A4A2</t>
  </si>
  <si>
    <t>N3A4A3</t>
  </si>
  <si>
    <t>N3A4A4</t>
  </si>
  <si>
    <t>N3A4A5</t>
  </si>
  <si>
    <t>N3A4A6</t>
  </si>
  <si>
    <t>N3A4A7</t>
  </si>
  <si>
    <t>N3A4A8</t>
  </si>
  <si>
    <t>N3A4A9</t>
  </si>
  <si>
    <t>N3A4B1</t>
  </si>
  <si>
    <t>N3A4B2</t>
  </si>
  <si>
    <t>N3A4B3</t>
  </si>
  <si>
    <t>N3A4B4</t>
  </si>
  <si>
    <t>N3A4B5</t>
  </si>
  <si>
    <t>N3A4B6</t>
  </si>
  <si>
    <t>N3A4B7</t>
  </si>
  <si>
    <t>N3A4B8</t>
  </si>
  <si>
    <t>N3A4B9</t>
  </si>
  <si>
    <t>N3A4C1</t>
  </si>
  <si>
    <t>N3A4G9</t>
  </si>
  <si>
    <t>N3A4J1</t>
  </si>
  <si>
    <t>N3A4J2</t>
  </si>
  <si>
    <t>N3A4J4</t>
  </si>
  <si>
    <t>N3A4J5</t>
  </si>
  <si>
    <t>N3A4J6</t>
  </si>
  <si>
    <t>N3A4J7</t>
  </si>
  <si>
    <t>N3A4L6</t>
  </si>
  <si>
    <t>N3A4L7</t>
  </si>
  <si>
    <t>N3A4L8</t>
  </si>
  <si>
    <t>N3A4L9</t>
  </si>
  <si>
    <t>N3A4M1</t>
  </si>
  <si>
    <t>N3A4M4</t>
  </si>
  <si>
    <t>N3A4N5</t>
  </si>
  <si>
    <t>N3A4N6</t>
  </si>
  <si>
    <t>N3A4N7</t>
  </si>
  <si>
    <t>N3A4N8</t>
  </si>
  <si>
    <t>N3A4N9</t>
  </si>
  <si>
    <t>N3A4P4</t>
  </si>
  <si>
    <t>N3A4P5</t>
  </si>
  <si>
    <t>N3A4P6</t>
  </si>
  <si>
    <t>N3A4P7</t>
  </si>
  <si>
    <t>N3A4P8</t>
  </si>
  <si>
    <t>N3A4P9</t>
  </si>
  <si>
    <t>N3A4R1</t>
  </si>
  <si>
    <t>N3A4R2</t>
  </si>
  <si>
    <t>N3A4R3</t>
  </si>
  <si>
    <t>N3B0A5</t>
  </si>
  <si>
    <t>N3B0A6</t>
  </si>
  <si>
    <t>N3B0B1</t>
  </si>
  <si>
    <t>N3B1R1</t>
  </si>
  <si>
    <t>N3B1R5</t>
  </si>
  <si>
    <t>N3B1S1</t>
  </si>
  <si>
    <t>N3B1Z4</t>
  </si>
  <si>
    <t>N3B1Z6</t>
  </si>
  <si>
    <t>N3B1Z8</t>
  </si>
  <si>
    <t>N3B1Z9</t>
  </si>
  <si>
    <t>N3B2A1</t>
  </si>
  <si>
    <t>N3B2A2</t>
  </si>
  <si>
    <t>N3B2B6</t>
  </si>
  <si>
    <t>N3B2C9</t>
  </si>
  <si>
    <t>N3B2E1</t>
  </si>
  <si>
    <t>N3B2E2</t>
  </si>
  <si>
    <t>N3B2E3</t>
  </si>
  <si>
    <t>N3B2E6</t>
  </si>
  <si>
    <t>N3B2J4</t>
  </si>
  <si>
    <t>N3B2J6</t>
  </si>
  <si>
    <t>N3B2J7</t>
  </si>
  <si>
    <t>N3B2K5</t>
  </si>
  <si>
    <t>N3B2K6</t>
  </si>
  <si>
    <t>N3B2K8</t>
  </si>
  <si>
    <t>N3B2L1</t>
  </si>
  <si>
    <t>N3B2L3</t>
  </si>
  <si>
    <t>N3B2L5</t>
  </si>
  <si>
    <t>N3B2L6</t>
  </si>
  <si>
    <t>N3B2L7</t>
  </si>
  <si>
    <t>N3B2L8</t>
  </si>
  <si>
    <t>N3B2L9</t>
  </si>
  <si>
    <t>N3B2M1</t>
  </si>
  <si>
    <t>N3B2M2</t>
  </si>
  <si>
    <t>N3B2M3</t>
  </si>
  <si>
    <t>N3B2P5</t>
  </si>
  <si>
    <t>N3B2P7</t>
  </si>
  <si>
    <t>N3B2S1</t>
  </si>
  <si>
    <t>N3B2S2</t>
  </si>
  <si>
    <t>N3B2S3</t>
  </si>
  <si>
    <t>N3B2S4</t>
  </si>
  <si>
    <t>N3B2W2</t>
  </si>
  <si>
    <t>N3B2W4</t>
  </si>
  <si>
    <t>N3B2W6</t>
  </si>
  <si>
    <t>N3B2Y3</t>
  </si>
  <si>
    <t>N3B2Y4</t>
  </si>
  <si>
    <t>N3B2Y5</t>
  </si>
  <si>
    <t>N3B2Y6</t>
  </si>
  <si>
    <t>N3B2Y7</t>
  </si>
  <si>
    <t>N3B2Z1</t>
  </si>
  <si>
    <t>N3B3B1</t>
  </si>
  <si>
    <t>N3B3B2</t>
  </si>
  <si>
    <t>N3B3C7</t>
  </si>
  <si>
    <t>N3B3E3</t>
  </si>
  <si>
    <t>N3B3E6</t>
  </si>
  <si>
    <t>N3B3G2</t>
  </si>
  <si>
    <t>N3B3G3</t>
  </si>
  <si>
    <t>N3B3G4</t>
  </si>
  <si>
    <t>N3B3J7</t>
  </si>
  <si>
    <t>N3B3J8</t>
  </si>
  <si>
    <t>N3B3J9</t>
  </si>
  <si>
    <t>N3B3K3</t>
  </si>
  <si>
    <t>N3B3L4</t>
  </si>
  <si>
    <t>N3B3L5</t>
  </si>
  <si>
    <t>N3B3L6</t>
  </si>
  <si>
    <t>N3B3L7</t>
  </si>
  <si>
    <t>N3B3N2</t>
  </si>
  <si>
    <t>N3B3P1</t>
  </si>
  <si>
    <t>N3B3P2</t>
  </si>
  <si>
    <t>N3C0A1</t>
  </si>
  <si>
    <t>N3C1A1</t>
  </si>
  <si>
    <t>N3C1A3</t>
  </si>
  <si>
    <t>N3C1C2</t>
  </si>
  <si>
    <t>N3C1C3</t>
  </si>
  <si>
    <t>N3C1C4</t>
  </si>
  <si>
    <t>N3C1G2</t>
  </si>
  <si>
    <t>N3C1G6</t>
  </si>
  <si>
    <t>N3C1G7</t>
  </si>
  <si>
    <t>N3C1G8</t>
  </si>
  <si>
    <t>N3C1G9</t>
  </si>
  <si>
    <t>N3C1H1</t>
  </si>
  <si>
    <t>N3C1T5</t>
  </si>
  <si>
    <t>N3C1T6</t>
  </si>
  <si>
    <t>N3C1T9</t>
  </si>
  <si>
    <t>N3C1V1</t>
  </si>
  <si>
    <t>N3C1Y6</t>
  </si>
  <si>
    <t>N3C1Y7</t>
  </si>
  <si>
    <t>N3C1Y8</t>
  </si>
  <si>
    <t>N3C1Y9</t>
  </si>
  <si>
    <t>N3C1Z1</t>
  </si>
  <si>
    <t>N3C1Z3</t>
  </si>
  <si>
    <t>N3C1Z4</t>
  </si>
  <si>
    <t>N3C1Z5</t>
  </si>
  <si>
    <t>N3C1Z6</t>
  </si>
  <si>
    <t>N3C1Z9</t>
  </si>
  <si>
    <t>N3C2A2</t>
  </si>
  <si>
    <t>N3C2A3</t>
  </si>
  <si>
    <t>N3C2A4</t>
  </si>
  <si>
    <t>N3C2B4</t>
  </si>
  <si>
    <t>N3C2B5</t>
  </si>
  <si>
    <t>N3C2B8</t>
  </si>
  <si>
    <t>N3C2C4</t>
  </si>
  <si>
    <t>N3C2C5</t>
  </si>
  <si>
    <t>N3C2C7</t>
  </si>
  <si>
    <t>N3C2E8</t>
  </si>
  <si>
    <t>N3C2E9</t>
  </si>
  <si>
    <t>N3C2H3</t>
  </si>
  <si>
    <t>N3C2P9</t>
  </si>
  <si>
    <t>N3C2R8</t>
  </si>
  <si>
    <t>N3C2R9</t>
  </si>
  <si>
    <t>N3C2S6</t>
  </si>
  <si>
    <t>N3C2S8</t>
  </si>
  <si>
    <t>N3C2S9</t>
  </si>
  <si>
    <t>N3C2T3</t>
  </si>
  <si>
    <t>N3C2T4</t>
  </si>
  <si>
    <t>N3C2T6</t>
  </si>
  <si>
    <t>N3C2T7</t>
  </si>
  <si>
    <t>N3C2T9</t>
  </si>
  <si>
    <t>N3C2V1</t>
  </si>
  <si>
    <t>N3C2V3</t>
  </si>
  <si>
    <t>N3C2W4</t>
  </si>
  <si>
    <t>N3C2X4</t>
  </si>
  <si>
    <t>N3C2X7</t>
  </si>
  <si>
    <t>N3C2X8</t>
  </si>
  <si>
    <t>N3C2X9</t>
  </si>
  <si>
    <t>N3C2Y6</t>
  </si>
  <si>
    <t>N3C2Y9</t>
  </si>
  <si>
    <t>N3C2Z1</t>
  </si>
  <si>
    <t>N3C2Z2</t>
  </si>
  <si>
    <t>N3C2Z3</t>
  </si>
  <si>
    <t>N3C3A9</t>
  </si>
  <si>
    <t>N3C3B1</t>
  </si>
  <si>
    <t>N3C3B2</t>
  </si>
  <si>
    <t>N3C3B3</t>
  </si>
  <si>
    <t>N3C3B4</t>
  </si>
  <si>
    <t>N3C3B5</t>
  </si>
  <si>
    <t>N3C3H4</t>
  </si>
  <si>
    <t>N3C3K9</t>
  </si>
  <si>
    <t>N3C3P1</t>
  </si>
  <si>
    <t>N3C3P6</t>
  </si>
  <si>
    <t>N3C3T1</t>
  </si>
  <si>
    <t>N3C3T2</t>
  </si>
  <si>
    <t>N3C3W2</t>
  </si>
  <si>
    <t>N3C3X4</t>
  </si>
  <si>
    <t>N3C3Y8</t>
  </si>
  <si>
    <t>N3C3Z9</t>
  </si>
  <si>
    <t>N3C4E8</t>
  </si>
  <si>
    <t>N3H0A1</t>
  </si>
  <si>
    <t>N3H0A3</t>
  </si>
  <si>
    <t>N3H0A4</t>
  </si>
  <si>
    <t>N3H0A5</t>
  </si>
  <si>
    <t>N3H0A6</t>
  </si>
  <si>
    <t>N3H0A7</t>
  </si>
  <si>
    <t>N3H1A2</t>
  </si>
  <si>
    <t>N3H1A3</t>
  </si>
  <si>
    <t>N3H1A4</t>
  </si>
  <si>
    <t>N3H1A5</t>
  </si>
  <si>
    <t>N3H1A8</t>
  </si>
  <si>
    <t>N3H1B5</t>
  </si>
  <si>
    <t>N3H1B6</t>
  </si>
  <si>
    <t>N3H1B8</t>
  </si>
  <si>
    <t>N3H1B9</t>
  </si>
  <si>
    <t>N3H1C1</t>
  </si>
  <si>
    <t>N3H1C2</t>
  </si>
  <si>
    <t>N3H1C3</t>
  </si>
  <si>
    <t>N3H1C4</t>
  </si>
  <si>
    <t>N3H1C9</t>
  </si>
  <si>
    <t>N3H1E2</t>
  </si>
  <si>
    <t>N3H1E3</t>
  </si>
  <si>
    <t>N3H1E4</t>
  </si>
  <si>
    <t>N3H1E5</t>
  </si>
  <si>
    <t>N3H1E6</t>
  </si>
  <si>
    <t>N3H1H7</t>
  </si>
  <si>
    <t>N3H1J2</t>
  </si>
  <si>
    <t>N3H1J4</t>
  </si>
  <si>
    <t>N3H1J5</t>
  </si>
  <si>
    <t>N3H1J6</t>
  </si>
  <si>
    <t>N3H1J7</t>
  </si>
  <si>
    <t>N3H1J8</t>
  </si>
  <si>
    <t>N3H1J9</t>
  </si>
  <si>
    <t>N3H1K1</t>
  </si>
  <si>
    <t>N3H1K3</t>
  </si>
  <si>
    <t>N3H1K4</t>
  </si>
  <si>
    <t>N3H1K5</t>
  </si>
  <si>
    <t>N3H1K6</t>
  </si>
  <si>
    <t>N3H1K7</t>
  </si>
  <si>
    <t>N3H1K8</t>
  </si>
  <si>
    <t>N3H1K9</t>
  </si>
  <si>
    <t>N3H1L1</t>
  </si>
  <si>
    <t>N3H1L2</t>
  </si>
  <si>
    <t>N3H1L3</t>
  </si>
  <si>
    <t>N3H1L4</t>
  </si>
  <si>
    <t>N3H1L5</t>
  </si>
  <si>
    <t>N3H1L6</t>
  </si>
  <si>
    <t>N3H1L7</t>
  </si>
  <si>
    <t>N3H1M3</t>
  </si>
  <si>
    <t>N3H1M4</t>
  </si>
  <si>
    <t>N3H1M5</t>
  </si>
  <si>
    <t>N3H1M6</t>
  </si>
  <si>
    <t>N3H1M7</t>
  </si>
  <si>
    <t>N3H1M8</t>
  </si>
  <si>
    <t>N3H1M9</t>
  </si>
  <si>
    <t>N3H1N1</t>
  </si>
  <si>
    <t>N3H1N2</t>
  </si>
  <si>
    <t>N3H1N3</t>
  </si>
  <si>
    <t>N3H1N4</t>
  </si>
  <si>
    <t>N3H1N5</t>
  </si>
  <si>
    <t>N3H1N6</t>
  </si>
  <si>
    <t>N3H1N7</t>
  </si>
  <si>
    <t>N3H1N8</t>
  </si>
  <si>
    <t>N3H1P5</t>
  </si>
  <si>
    <t>N3H1P6</t>
  </si>
  <si>
    <t>N3H1P7</t>
  </si>
  <si>
    <t>N3H1P8</t>
  </si>
  <si>
    <t>N3H1P9</t>
  </si>
  <si>
    <t>N3H1R1</t>
  </si>
  <si>
    <t>N3H1R2</t>
  </si>
  <si>
    <t>N3H1R3</t>
  </si>
  <si>
    <t>N3H1S1</t>
  </si>
  <si>
    <t>N3H1S2</t>
  </si>
  <si>
    <t>N3H1S3</t>
  </si>
  <si>
    <t>N3H1S4</t>
  </si>
  <si>
    <t>N3H1S5</t>
  </si>
  <si>
    <t>N3H1S6</t>
  </si>
  <si>
    <t>N3H1S8</t>
  </si>
  <si>
    <t>N3H1S9</t>
  </si>
  <si>
    <t>N3H1T1</t>
  </si>
  <si>
    <t>N3H1T3</t>
  </si>
  <si>
    <t>N3H1V2</t>
  </si>
  <si>
    <t>N3H1V5</t>
  </si>
  <si>
    <t>N3H1V6</t>
  </si>
  <si>
    <t>N3H1V7</t>
  </si>
  <si>
    <t>N3H1V8</t>
  </si>
  <si>
    <t>N3H1V9</t>
  </si>
  <si>
    <t>N3H1W1</t>
  </si>
  <si>
    <t>N3H1W2</t>
  </si>
  <si>
    <t>N3H1W3</t>
  </si>
  <si>
    <t>N3H1W4</t>
  </si>
  <si>
    <t>N3H1W5</t>
  </si>
  <si>
    <t>N3H1X9</t>
  </si>
  <si>
    <t>N3H1Y1</t>
  </si>
  <si>
    <t>N3H1Y2</t>
  </si>
  <si>
    <t>N3H1Y3</t>
  </si>
  <si>
    <t>N3H1Y5</t>
  </si>
  <si>
    <t>N3H1Y6</t>
  </si>
  <si>
    <t>N3H1Y9</t>
  </si>
  <si>
    <t>N3H1Z2</t>
  </si>
  <si>
    <t>N3H1Z7</t>
  </si>
  <si>
    <t>N3H2A6</t>
  </si>
  <si>
    <t>N3H2A7</t>
  </si>
  <si>
    <t>N3H2A8</t>
  </si>
  <si>
    <t>N3H2B1</t>
  </si>
  <si>
    <t>N3H2B9</t>
  </si>
  <si>
    <t>N3H2C1</t>
  </si>
  <si>
    <t>N3H2C2</t>
  </si>
  <si>
    <t>N3H2C3</t>
  </si>
  <si>
    <t>N3H2E1</t>
  </si>
  <si>
    <t>N3H2E3</t>
  </si>
  <si>
    <t>N3H2E4</t>
  </si>
  <si>
    <t>N3H2E6</t>
  </si>
  <si>
    <t>N3H2G3</t>
  </si>
  <si>
    <t>N3H2G6</t>
  </si>
  <si>
    <t>N3H2G9</t>
  </si>
  <si>
    <t>N3H2H2</t>
  </si>
  <si>
    <t>N3H2H3</t>
  </si>
  <si>
    <t>N3H2H4</t>
  </si>
  <si>
    <t>N3H2H5</t>
  </si>
  <si>
    <t>N3H2H6</t>
  </si>
  <si>
    <t>N3H2H7</t>
  </si>
  <si>
    <t>N3H2H8</t>
  </si>
  <si>
    <t>N3H2H9</t>
  </si>
  <si>
    <t>N3H2J1</t>
  </si>
  <si>
    <t>N3H2J2</t>
  </si>
  <si>
    <t>N3H2J3</t>
  </si>
  <si>
    <t>N3H2J4</t>
  </si>
  <si>
    <t>N3H2J5</t>
  </si>
  <si>
    <t>N3H2J6</t>
  </si>
  <si>
    <t>N3H2J7</t>
  </si>
  <si>
    <t>N3H2J8</t>
  </si>
  <si>
    <t>N3H2J9</t>
  </si>
  <si>
    <t>N3H2K1</t>
  </si>
  <si>
    <t>N3H2K2</t>
  </si>
  <si>
    <t>N3H2L1</t>
  </si>
  <si>
    <t>N3H2L2</t>
  </si>
  <si>
    <t>N3H2L3</t>
  </si>
  <si>
    <t>N3H2L5</t>
  </si>
  <si>
    <t>N3H2L6</t>
  </si>
  <si>
    <t>N3H2L7</t>
  </si>
  <si>
    <t>N3H2L8</t>
  </si>
  <si>
    <t>N3H2L9</t>
  </si>
  <si>
    <t>N3H2M1</t>
  </si>
  <si>
    <t>N3H2M2</t>
  </si>
  <si>
    <t>N3H2M3</t>
  </si>
  <si>
    <t>N3H2M4</t>
  </si>
  <si>
    <t>N3H2M5</t>
  </si>
  <si>
    <t>N3H2M6</t>
  </si>
  <si>
    <t>N3H2M7</t>
  </si>
  <si>
    <t>N3H2M8</t>
  </si>
  <si>
    <t>N3H2N7</t>
  </si>
  <si>
    <t>N3H2P2</t>
  </si>
  <si>
    <t>N3H2P3</t>
  </si>
  <si>
    <t>N3H2P4</t>
  </si>
  <si>
    <t>N3H2V1</t>
  </si>
  <si>
    <t>N3H2V2</t>
  </si>
  <si>
    <t>N3H2V3</t>
  </si>
  <si>
    <t>N3H2V5</t>
  </si>
  <si>
    <t>N3H2V7</t>
  </si>
  <si>
    <t>N3H2V8</t>
  </si>
  <si>
    <t>N3H2V9</t>
  </si>
  <si>
    <t>N3H2W1</t>
  </si>
  <si>
    <t>N3H2W4</t>
  </si>
  <si>
    <t>N3H2W6</t>
  </si>
  <si>
    <t>N3H2Z7</t>
  </si>
  <si>
    <t>N3H3A1</t>
  </si>
  <si>
    <t>N3H3A2</t>
  </si>
  <si>
    <t>N3H3A5</t>
  </si>
  <si>
    <t>N3H3A8</t>
  </si>
  <si>
    <t>N3H3B1</t>
  </si>
  <si>
    <t>N3H3B3</t>
  </si>
  <si>
    <t>N3H3B5</t>
  </si>
  <si>
    <t>N3H3C1</t>
  </si>
  <si>
    <t>N3H3C2</t>
  </si>
  <si>
    <t>N3H3C3</t>
  </si>
  <si>
    <t>N3H3C4</t>
  </si>
  <si>
    <t>N3H3C5</t>
  </si>
  <si>
    <t>N3H3C6</t>
  </si>
  <si>
    <t>N3H3C7</t>
  </si>
  <si>
    <t>N3H3C8</t>
  </si>
  <si>
    <t>N3H3C9</t>
  </si>
  <si>
    <t>N3H3E1</t>
  </si>
  <si>
    <t>N3H3E2</t>
  </si>
  <si>
    <t>N3H3E3</t>
  </si>
  <si>
    <t>N3H3E8</t>
  </si>
  <si>
    <t>N3H3E9</t>
  </si>
  <si>
    <t>N3H3G1</t>
  </si>
  <si>
    <t>N3H3G4</t>
  </si>
  <si>
    <t>N3H3G5</t>
  </si>
  <si>
    <t>N3H3G6</t>
  </si>
  <si>
    <t>N3H3G7</t>
  </si>
  <si>
    <t>N3H3G8</t>
  </si>
  <si>
    <t>N3H3G9</t>
  </si>
  <si>
    <t>N3H3H1</t>
  </si>
  <si>
    <t>N3H3H2</t>
  </si>
  <si>
    <t>N3H3H3</t>
  </si>
  <si>
    <t>N3H3H4</t>
  </si>
  <si>
    <t>N3H3H5</t>
  </si>
  <si>
    <t>N3H3H6</t>
  </si>
  <si>
    <t>N3H3H7</t>
  </si>
  <si>
    <t>N3H3H8</t>
  </si>
  <si>
    <t>N3H3H9</t>
  </si>
  <si>
    <t>N3H3J1</t>
  </si>
  <si>
    <t>N3H3J2</t>
  </si>
  <si>
    <t>N3H3J3</t>
  </si>
  <si>
    <t>N3H3J4</t>
  </si>
  <si>
    <t>N3H3J5</t>
  </si>
  <si>
    <t>N3H3J6</t>
  </si>
  <si>
    <t>N3H3J7</t>
  </si>
  <si>
    <t>N3H3J8</t>
  </si>
  <si>
    <t>N3H3J9</t>
  </si>
  <si>
    <t>N3H3K1</t>
  </si>
  <si>
    <t>N3H3K2</t>
  </si>
  <si>
    <t>N3H3K4</t>
  </si>
  <si>
    <t>N3H3K6</t>
  </si>
  <si>
    <t>N3H3K8</t>
  </si>
  <si>
    <t>N3H3K9</t>
  </si>
  <si>
    <t>N3H3L2</t>
  </si>
  <si>
    <t>N3H3L3</t>
  </si>
  <si>
    <t>N3H3L4</t>
  </si>
  <si>
    <t>N3H3L5</t>
  </si>
  <si>
    <t>N3H3L6</t>
  </si>
  <si>
    <t>N3H3L7</t>
  </si>
  <si>
    <t>N3H3L8</t>
  </si>
  <si>
    <t>N3H3L9</t>
  </si>
  <si>
    <t>N3H3M1</t>
  </si>
  <si>
    <t>N3H3M2</t>
  </si>
  <si>
    <t>N3H3M3</t>
  </si>
  <si>
    <t>N3H3M4</t>
  </si>
  <si>
    <t>N3H3M5</t>
  </si>
  <si>
    <t>N3H3M6</t>
  </si>
  <si>
    <t>N3H3M7</t>
  </si>
  <si>
    <t>N3H3M8</t>
  </si>
  <si>
    <t>N3H3M9</t>
  </si>
  <si>
    <t>N3H3N1</t>
  </si>
  <si>
    <t>N3H3N2</t>
  </si>
  <si>
    <t>N3H3N4</t>
  </si>
  <si>
    <t>N3H3N6</t>
  </si>
  <si>
    <t>N3H3N7</t>
  </si>
  <si>
    <t>N3H3N8</t>
  </si>
  <si>
    <t>N3H3N9</t>
  </si>
  <si>
    <t>N3H3P1</t>
  </si>
  <si>
    <t>N3H3P2</t>
  </si>
  <si>
    <t>N3H3P8</t>
  </si>
  <si>
    <t>N3H3P9</t>
  </si>
  <si>
    <t>N3H3R1</t>
  </si>
  <si>
    <t>N3H3R2</t>
  </si>
  <si>
    <t>N3H3R3</t>
  </si>
  <si>
    <t>N3H3R4</t>
  </si>
  <si>
    <t>N3H3R5</t>
  </si>
  <si>
    <t>N3H3R6</t>
  </si>
  <si>
    <t>N3H3R7</t>
  </si>
  <si>
    <t>N3H3R8</t>
  </si>
  <si>
    <t>N3H3R9</t>
  </si>
  <si>
    <t>N3H3S2</t>
  </si>
  <si>
    <t>N3H3S3</t>
  </si>
  <si>
    <t>N3H3S4</t>
  </si>
  <si>
    <t>N3H3S5</t>
  </si>
  <si>
    <t>N3H3S6</t>
  </si>
  <si>
    <t>N3H3S7</t>
  </si>
  <si>
    <t>N3H3S8</t>
  </si>
  <si>
    <t>N3H3S9</t>
  </si>
  <si>
    <t>N3H3T1</t>
  </si>
  <si>
    <t>N3H3T2</t>
  </si>
  <si>
    <t>N3H3T3</t>
  </si>
  <si>
    <t>N3H3T4</t>
  </si>
  <si>
    <t>N3H3T5</t>
  </si>
  <si>
    <t>N3H3T6</t>
  </si>
  <si>
    <t>N3H3T7</t>
  </si>
  <si>
    <t>N3H3T8</t>
  </si>
  <si>
    <t>N3H3T9</t>
  </si>
  <si>
    <t>N3H3V1</t>
  </si>
  <si>
    <t>N3H3V5</t>
  </si>
  <si>
    <t>N3H3V6</t>
  </si>
  <si>
    <t>N3H3V7</t>
  </si>
  <si>
    <t>N3H3V8</t>
  </si>
  <si>
    <t>N3H3V9</t>
  </si>
  <si>
    <t>N3H3W1</t>
  </si>
  <si>
    <t>N3H3W2</t>
  </si>
  <si>
    <t>N3H3W3</t>
  </si>
  <si>
    <t>N3H3W4</t>
  </si>
  <si>
    <t>N3H3W5</t>
  </si>
  <si>
    <t>N3H3W6</t>
  </si>
  <si>
    <t>N3H3W7</t>
  </si>
  <si>
    <t>N3H3W8</t>
  </si>
  <si>
    <t>N3H3W9</t>
  </si>
  <si>
    <t>N3H3X1</t>
  </si>
  <si>
    <t>N3H3X2</t>
  </si>
  <si>
    <t>N3H3X3</t>
  </si>
  <si>
    <t>N3H3X4</t>
  </si>
  <si>
    <t>N3H3X5</t>
  </si>
  <si>
    <t>N3H3X6</t>
  </si>
  <si>
    <t>N3H3X7</t>
  </si>
  <si>
    <t>N3H3X8</t>
  </si>
  <si>
    <t>N3H3Y2</t>
  </si>
  <si>
    <t>N3H3Y3</t>
  </si>
  <si>
    <t>N3H3Y9</t>
  </si>
  <si>
    <t>N3H3Z1</t>
  </si>
  <si>
    <t>N3H3Z2</t>
  </si>
  <si>
    <t>N3H3Z3</t>
  </si>
  <si>
    <t>N3H3Z4</t>
  </si>
  <si>
    <t>N3H4B1</t>
  </si>
  <si>
    <t>N3H4B2</t>
  </si>
  <si>
    <t>N3H4C3</t>
  </si>
  <si>
    <t>N3H4C4</t>
  </si>
  <si>
    <t>N3H4C7</t>
  </si>
  <si>
    <t>N3H4C8</t>
  </si>
  <si>
    <t>N3H4G3</t>
  </si>
  <si>
    <t>N3H4J7</t>
  </si>
  <si>
    <t>N3H4J9</t>
  </si>
  <si>
    <t>N3H4K3</t>
  </si>
  <si>
    <t>N3H4K4</t>
  </si>
  <si>
    <t>N3H4K5</t>
  </si>
  <si>
    <t>N3H4K9</t>
  </si>
  <si>
    <t>N3H4L6</t>
  </si>
  <si>
    <t>N3H4L7</t>
  </si>
  <si>
    <t>N3H4L9</t>
  </si>
  <si>
    <t>N3H4R8</t>
  </si>
  <si>
    <t>N3H4R9</t>
  </si>
  <si>
    <t>N3H4S1</t>
  </si>
  <si>
    <t>N3H4S5</t>
  </si>
  <si>
    <t>N3H4S6</t>
  </si>
  <si>
    <t>N3H4S7</t>
  </si>
  <si>
    <t>N3H4S8</t>
  </si>
  <si>
    <t>N3H4T3</t>
  </si>
  <si>
    <t>N3H4T7</t>
  </si>
  <si>
    <t>N3H4V4</t>
  </si>
  <si>
    <t>N3H4X1</t>
  </si>
  <si>
    <t>N3H4Y2</t>
  </si>
  <si>
    <t>N3H4Z5</t>
  </si>
  <si>
    <t>N3H5A9</t>
  </si>
  <si>
    <t>N3H5B1</t>
  </si>
  <si>
    <t>N3H5B3</t>
  </si>
  <si>
    <t>N3H5B4</t>
  </si>
  <si>
    <t>N3H5B5</t>
  </si>
  <si>
    <t>N3H5B7</t>
  </si>
  <si>
    <t>N3H5B8</t>
  </si>
  <si>
    <t>N3H5B9</t>
  </si>
  <si>
    <t>N3H5C5</t>
  </si>
  <si>
    <t>N3H5C6</t>
  </si>
  <si>
    <t>N3H5C7</t>
  </si>
  <si>
    <t>N3H5C8</t>
  </si>
  <si>
    <t>N3H5E1</t>
  </si>
  <si>
    <t>N3H5E7</t>
  </si>
  <si>
    <t>N3H5E9</t>
  </si>
  <si>
    <t>N3H5G1</t>
  </si>
  <si>
    <t>N3H5G4</t>
  </si>
  <si>
    <t>N3H5G6</t>
  </si>
  <si>
    <t>N3H5H8</t>
  </si>
  <si>
    <t>N3H5J6</t>
  </si>
  <si>
    <t>N3H5J8</t>
  </si>
  <si>
    <t>N3H5K2</t>
  </si>
  <si>
    <t>N3H5K3</t>
  </si>
  <si>
    <t>N3H5K6</t>
  </si>
  <si>
    <t>N3H5K7</t>
  </si>
  <si>
    <t>N3H5L1</t>
  </si>
  <si>
    <t>N3H5L2</t>
  </si>
  <si>
    <t>N3H5L3</t>
  </si>
  <si>
    <t>N3H5L4</t>
  </si>
  <si>
    <t>N3H5L5</t>
  </si>
  <si>
    <t>N3H5L7</t>
  </si>
  <si>
    <t>N3H5L8</t>
  </si>
  <si>
    <t>N3H5M1</t>
  </si>
  <si>
    <t>N3H5M2</t>
  </si>
  <si>
    <t>N3H5M9</t>
  </si>
  <si>
    <t>N3H5N1</t>
  </si>
  <si>
    <t>N3H5N2</t>
  </si>
  <si>
    <t>N3H5N3</t>
  </si>
  <si>
    <t>N3H5N4</t>
  </si>
  <si>
    <t>N3H5N6</t>
  </si>
  <si>
    <t>N3H5N7</t>
  </si>
  <si>
    <t>N3H5N8</t>
  </si>
  <si>
    <t>N3H5P1</t>
  </si>
  <si>
    <t>N3H5P3</t>
  </si>
  <si>
    <t>N3H5S1</t>
  </si>
  <si>
    <t>N3H5S9</t>
  </si>
  <si>
    <t>N3H5T1</t>
  </si>
  <si>
    <t>N3H5T5</t>
  </si>
  <si>
    <t>N3H5T7</t>
  </si>
  <si>
    <t>N3H5T8</t>
  </si>
  <si>
    <t>N3L0B1</t>
  </si>
  <si>
    <t>N3L1E8</t>
  </si>
  <si>
    <t>N3L1G2</t>
  </si>
  <si>
    <t>N3L1H1</t>
  </si>
  <si>
    <t>N3L1J3</t>
  </si>
  <si>
    <t>N3L1J6</t>
  </si>
  <si>
    <t>N3L1J7</t>
  </si>
  <si>
    <t>N3L1J8</t>
  </si>
  <si>
    <t>N3L1J9</t>
  </si>
  <si>
    <t>N3L1K1</t>
  </si>
  <si>
    <t>N3L1K2</t>
  </si>
  <si>
    <t>N3L1K3</t>
  </si>
  <si>
    <t>N3L1K4</t>
  </si>
  <si>
    <t>N3L1K5</t>
  </si>
  <si>
    <t>N3L1K6</t>
  </si>
  <si>
    <t>N3L1K7</t>
  </si>
  <si>
    <t>N3L1K8</t>
  </si>
  <si>
    <t>N3L1K9</t>
  </si>
  <si>
    <t>N3L1L2</t>
  </si>
  <si>
    <t>N3L1L3</t>
  </si>
  <si>
    <t>N3L1L4</t>
  </si>
  <si>
    <t>N3L1L5</t>
  </si>
  <si>
    <t>N3L1L6</t>
  </si>
  <si>
    <t>N3L1L7</t>
  </si>
  <si>
    <t>N3L1L8</t>
  </si>
  <si>
    <t>N3L1L9</t>
  </si>
  <si>
    <t>N3L1M1</t>
  </si>
  <si>
    <t>N3L1M2</t>
  </si>
  <si>
    <t>N3L1M3</t>
  </si>
  <si>
    <t>N3L1M7</t>
  </si>
  <si>
    <t>N3L1M8</t>
  </si>
  <si>
    <t>N3L1M9</t>
  </si>
  <si>
    <t>N3L1N1</t>
  </si>
  <si>
    <t>N3L1N2</t>
  </si>
  <si>
    <t>N3L1N3</t>
  </si>
  <si>
    <t>N3L1N4</t>
  </si>
  <si>
    <t>N3L1N5</t>
  </si>
  <si>
    <t>N3L1N6</t>
  </si>
  <si>
    <t>N3L1N7</t>
  </si>
  <si>
    <t>N3L1N8</t>
  </si>
  <si>
    <t>N3L1N9</t>
  </si>
  <si>
    <t>N3L1P1</t>
  </si>
  <si>
    <t>N3L1P4</t>
  </si>
  <si>
    <t>N3L1P6</t>
  </si>
  <si>
    <t>N3L1P7</t>
  </si>
  <si>
    <t>N3L1P8</t>
  </si>
  <si>
    <t>N3L1P9</t>
  </si>
  <si>
    <t>N3L1R1</t>
  </si>
  <si>
    <t>N3L1R2</t>
  </si>
  <si>
    <t>N3L1R3</t>
  </si>
  <si>
    <t>N3L1R4</t>
  </si>
  <si>
    <t>N3L1R5</t>
  </si>
  <si>
    <t>N3L1R6</t>
  </si>
  <si>
    <t>N3L1R7</t>
  </si>
  <si>
    <t>N3L1R8</t>
  </si>
  <si>
    <t>N3L1R9</t>
  </si>
  <si>
    <t>N3L1S1</t>
  </si>
  <si>
    <t>N3L1S2</t>
  </si>
  <si>
    <t>N3L1S3</t>
  </si>
  <si>
    <t>N3L1S4</t>
  </si>
  <si>
    <t>N3L1S5</t>
  </si>
  <si>
    <t>N3L1S6</t>
  </si>
  <si>
    <t>N3L1S7</t>
  </si>
  <si>
    <t>N3L1S8</t>
  </si>
  <si>
    <t>N3L1T1</t>
  </si>
  <si>
    <t>N3L1T3</t>
  </si>
  <si>
    <t>N3L1T4</t>
  </si>
  <si>
    <t>N3L1T6</t>
  </si>
  <si>
    <t>N3L1T7</t>
  </si>
  <si>
    <t>N3L1T8</t>
  </si>
  <si>
    <t>N3L1T9</t>
  </si>
  <si>
    <t>N3L1V4</t>
  </si>
  <si>
    <t>N3L1W1</t>
  </si>
  <si>
    <t>N3L2B2</t>
  </si>
  <si>
    <t>N3L2B3</t>
  </si>
  <si>
    <t>N3L2B4</t>
  </si>
  <si>
    <t>N3L2B5</t>
  </si>
  <si>
    <t>N3L2B6</t>
  </si>
  <si>
    <t>N3L2C1</t>
  </si>
  <si>
    <t>N3L2C2</t>
  </si>
  <si>
    <t>N3L2C3</t>
  </si>
  <si>
    <t>N3L2C4</t>
  </si>
  <si>
    <t>N3L2C5</t>
  </si>
  <si>
    <t>N3L2C6</t>
  </si>
  <si>
    <t>N3L2C8</t>
  </si>
  <si>
    <t>N3L2H9</t>
  </si>
  <si>
    <t>N3L2J1</t>
  </si>
  <si>
    <t>N3L2J2</t>
  </si>
  <si>
    <t>N3L2J3</t>
  </si>
  <si>
    <t>N3L2J4</t>
  </si>
  <si>
    <t>N3L2J5</t>
  </si>
  <si>
    <t>N3L2J6</t>
  </si>
  <si>
    <t>N3L2J7</t>
  </si>
  <si>
    <t>N3L2J8</t>
  </si>
  <si>
    <t>N3L2J9</t>
  </si>
  <si>
    <t>N3L2K1</t>
  </si>
  <si>
    <t>N3L2K2</t>
  </si>
  <si>
    <t>N3L2K3</t>
  </si>
  <si>
    <t>N3L2K4</t>
  </si>
  <si>
    <t>N3L2K5</t>
  </si>
  <si>
    <t>N3L2K6</t>
  </si>
  <si>
    <t>N3L2K7</t>
  </si>
  <si>
    <t>N3L2K8</t>
  </si>
  <si>
    <t>N3L2K9</t>
  </si>
  <si>
    <t>N3L2L1</t>
  </si>
  <si>
    <t>N3L2L2</t>
  </si>
  <si>
    <t>N3L2L3</t>
  </si>
  <si>
    <t>N3L2L4</t>
  </si>
  <si>
    <t>N3L2L5</t>
  </si>
  <si>
    <t>N3L2L6</t>
  </si>
  <si>
    <t>N3L2L7</t>
  </si>
  <si>
    <t>N3L2L8</t>
  </si>
  <si>
    <t>N3L2L9</t>
  </si>
  <si>
    <t>N3L2M2</t>
  </si>
  <si>
    <t>N3L2M3</t>
  </si>
  <si>
    <t>N3L2M4</t>
  </si>
  <si>
    <t>N3L2M5</t>
  </si>
  <si>
    <t>N3L2M6</t>
  </si>
  <si>
    <t>N3L2M7</t>
  </si>
  <si>
    <t>N3L2M8</t>
  </si>
  <si>
    <t>N3L2M9</t>
  </si>
  <si>
    <t>N3L2N1</t>
  </si>
  <si>
    <t>N3L2N2</t>
  </si>
  <si>
    <t>N3L2N7</t>
  </si>
  <si>
    <t>N3L2N8</t>
  </si>
  <si>
    <t>N3L2N9</t>
  </si>
  <si>
    <t>N3L2P1</t>
  </si>
  <si>
    <t>N3L2P2</t>
  </si>
  <si>
    <t>N3L2P4</t>
  </si>
  <si>
    <t>N3L2P6</t>
  </si>
  <si>
    <t>N3L2R1</t>
  </si>
  <si>
    <t>N3L2R2</t>
  </si>
  <si>
    <t>N3L2R3</t>
  </si>
  <si>
    <t>N3L2R4</t>
  </si>
  <si>
    <t>N3L2R5</t>
  </si>
  <si>
    <t>N3L2R6</t>
  </si>
  <si>
    <t>N3L2R7</t>
  </si>
  <si>
    <t>N3L2R8</t>
  </si>
  <si>
    <t>N3L2S2</t>
  </si>
  <si>
    <t>N3L2S3</t>
  </si>
  <si>
    <t>N3L2S4</t>
  </si>
  <si>
    <t>N3L2S5</t>
  </si>
  <si>
    <t>N3L2S6</t>
  </si>
  <si>
    <t>N3L2S7</t>
  </si>
  <si>
    <t>N3L2S8</t>
  </si>
  <si>
    <t>N3L2S9</t>
  </si>
  <si>
    <t>N3L2T1</t>
  </si>
  <si>
    <t>N3L2T2</t>
  </si>
  <si>
    <t>N3L2T3</t>
  </si>
  <si>
    <t>N3L2T6</t>
  </si>
  <si>
    <t>N3L2T7</t>
  </si>
  <si>
    <t>N3L2T8</t>
  </si>
  <si>
    <t>N3L2T9</t>
  </si>
  <si>
    <t>N3L2V1</t>
  </si>
  <si>
    <t>N3L2V2</t>
  </si>
  <si>
    <t>N3L2V3</t>
  </si>
  <si>
    <t>N3L2V4</t>
  </si>
  <si>
    <t>N3L2W2</t>
  </si>
  <si>
    <t>N3L2W3</t>
  </si>
  <si>
    <t>N3L2W4</t>
  </si>
  <si>
    <t>N3L2W7</t>
  </si>
  <si>
    <t>N3L2X2</t>
  </si>
  <si>
    <t>N3L2X3</t>
  </si>
  <si>
    <t>N3L2X4</t>
  </si>
  <si>
    <t>N3L2X5</t>
  </si>
  <si>
    <t>N3L2X7</t>
  </si>
  <si>
    <t>N3L2X9</t>
  </si>
  <si>
    <t>N3L2Y1</t>
  </si>
  <si>
    <t>N3L2Y2</t>
  </si>
  <si>
    <t>N3L2Y4</t>
  </si>
  <si>
    <t>N3L2Y5</t>
  </si>
  <si>
    <t>N3L2Y6</t>
  </si>
  <si>
    <t>N3L2Y7</t>
  </si>
  <si>
    <t>N3L2Y8</t>
  </si>
  <si>
    <t>N3L2Y9</t>
  </si>
  <si>
    <t>N3L2Z1</t>
  </si>
  <si>
    <t>N3L2Z2</t>
  </si>
  <si>
    <t>N3L2Z3</t>
  </si>
  <si>
    <t>N3L2Z4</t>
  </si>
  <si>
    <t>N3L2Z6</t>
  </si>
  <si>
    <t>N3L2Z7</t>
  </si>
  <si>
    <t>N3L2Z8</t>
  </si>
  <si>
    <t>N3L2Z9</t>
  </si>
  <si>
    <t>N3L3A1</t>
  </si>
  <si>
    <t>N3L3A2</t>
  </si>
  <si>
    <t>N3L3A3</t>
  </si>
  <si>
    <t>N3L3A4</t>
  </si>
  <si>
    <t>N3L3A5</t>
  </si>
  <si>
    <t>N3L3A6</t>
  </si>
  <si>
    <t>N3L3A7</t>
  </si>
  <si>
    <t>N3L3A9</t>
  </si>
  <si>
    <t>N3L3B1</t>
  </si>
  <si>
    <t>N3L3B4</t>
  </si>
  <si>
    <t>N3L3B5</t>
  </si>
  <si>
    <t>N3L3B6</t>
  </si>
  <si>
    <t>N3L3B9</t>
  </si>
  <si>
    <t>N3L3C1</t>
  </si>
  <si>
    <t>N3L3C4</t>
  </si>
  <si>
    <t>N3L3G7</t>
  </si>
  <si>
    <t>N3L3H1</t>
  </si>
  <si>
    <t>N3L3H2</t>
  </si>
  <si>
    <t>N3L3H3</t>
  </si>
  <si>
    <t>N3L3H4</t>
  </si>
  <si>
    <t>N3L3H5</t>
  </si>
  <si>
    <t>N3L3H6</t>
  </si>
  <si>
    <t>N3L3H7</t>
  </si>
  <si>
    <t>N3L3H8</t>
  </si>
  <si>
    <t>N3L3J1</t>
  </si>
  <si>
    <t>N3L3J3</t>
  </si>
  <si>
    <t>N3L3J4</t>
  </si>
  <si>
    <t>N3L3K9</t>
  </si>
  <si>
    <t>N3L3L1</t>
  </si>
  <si>
    <t>N3L3L2</t>
  </si>
  <si>
    <t>N3L3L3</t>
  </si>
  <si>
    <t>N3L3L6</t>
  </si>
  <si>
    <t>N3L3L9</t>
  </si>
  <si>
    <t>N3L3M1</t>
  </si>
  <si>
    <t>N3L3M2</t>
  </si>
  <si>
    <t>N3L3M3</t>
  </si>
  <si>
    <t>N3L3M4</t>
  </si>
  <si>
    <t>N3L3M5</t>
  </si>
  <si>
    <t>N3L3M6</t>
  </si>
  <si>
    <t>N3L3M7</t>
  </si>
  <si>
    <t>N3L3M8</t>
  </si>
  <si>
    <t>N3L3M9</t>
  </si>
  <si>
    <t>N3L3N1</t>
  </si>
  <si>
    <t>N3L3N2</t>
  </si>
  <si>
    <t>N3L3N3</t>
  </si>
  <si>
    <t>N3L3N4</t>
  </si>
  <si>
    <t>N3L3N5</t>
  </si>
  <si>
    <t>N3L3N7</t>
  </si>
  <si>
    <t>N3L3N8</t>
  </si>
  <si>
    <t>N3L3P1</t>
  </si>
  <si>
    <t>N3L3P2</t>
  </si>
  <si>
    <t>N3L3P3</t>
  </si>
  <si>
    <t>N3L3P4</t>
  </si>
  <si>
    <t>N3L3P7</t>
  </si>
  <si>
    <t>N3L3P9</t>
  </si>
  <si>
    <t>N3L3R1</t>
  </si>
  <si>
    <t>N3L3R2</t>
  </si>
  <si>
    <t>N3L3R3</t>
  </si>
  <si>
    <t>N3L3R4</t>
  </si>
  <si>
    <t>N3L3R5</t>
  </si>
  <si>
    <t>N3L3R7</t>
  </si>
  <si>
    <t>N3L3R9</t>
  </si>
  <si>
    <t>N3L3S1</t>
  </si>
  <si>
    <t>N3L3S2</t>
  </si>
  <si>
    <t>N3L3S3</t>
  </si>
  <si>
    <t>N3L3S4</t>
  </si>
  <si>
    <t>N3L3S5</t>
  </si>
  <si>
    <t>N3L3S6</t>
  </si>
  <si>
    <t>N3L3S7</t>
  </si>
  <si>
    <t>N3L3S8</t>
  </si>
  <si>
    <t>N3L3S9</t>
  </si>
  <si>
    <t>N3L3T1</t>
  </si>
  <si>
    <t>N3L3T3</t>
  </si>
  <si>
    <t>N3L3T4</t>
  </si>
  <si>
    <t>N3L3T9</t>
  </si>
  <si>
    <t>N3L3V2</t>
  </si>
  <si>
    <t>N3L3V3</t>
  </si>
  <si>
    <t>N3L3V6</t>
  </si>
  <si>
    <t>N3L3V8</t>
  </si>
  <si>
    <t>N3L3V9</t>
  </si>
  <si>
    <t>N3L3W1</t>
  </si>
  <si>
    <t>N3L3W2</t>
  </si>
  <si>
    <t>N3L3W3</t>
  </si>
  <si>
    <t>N3L3W4</t>
  </si>
  <si>
    <t>N3L3X4</t>
  </si>
  <si>
    <t>N3L4A6</t>
  </si>
  <si>
    <t>N3L4A7</t>
  </si>
  <si>
    <t>N3L4A9</t>
  </si>
  <si>
    <t>N3L4E1</t>
  </si>
  <si>
    <t>N3L4E2</t>
  </si>
  <si>
    <t>N3L4E3</t>
  </si>
  <si>
    <t>N3L4E6</t>
  </si>
  <si>
    <t>N3S0A6</t>
  </si>
  <si>
    <t>N3S0A9</t>
  </si>
  <si>
    <t>N3S0B1</t>
  </si>
  <si>
    <t>N3S0B2</t>
  </si>
  <si>
    <t>N3S0B3</t>
  </si>
  <si>
    <t>N3S0B4</t>
  </si>
  <si>
    <t>N3S0B5</t>
  </si>
  <si>
    <t>N3S0B6</t>
  </si>
  <si>
    <t>N3S0B7</t>
  </si>
  <si>
    <t>N3S0C5</t>
  </si>
  <si>
    <t>N3S0C7</t>
  </si>
  <si>
    <t>N3S1A2</t>
  </si>
  <si>
    <t>N3S1A6</t>
  </si>
  <si>
    <t>N3S1B1</t>
  </si>
  <si>
    <t>N3S1B3</t>
  </si>
  <si>
    <t>N3S1B4</t>
  </si>
  <si>
    <t>N3S1B8</t>
  </si>
  <si>
    <t>N3S1C1</t>
  </si>
  <si>
    <t>N3S1C2</t>
  </si>
  <si>
    <t>N3S1C3</t>
  </si>
  <si>
    <t>N3S1C8</t>
  </si>
  <si>
    <t>N3S1C9</t>
  </si>
  <si>
    <t>N3S1E1</t>
  </si>
  <si>
    <t>N3S1E2</t>
  </si>
  <si>
    <t>N3S1E7</t>
  </si>
  <si>
    <t>N3S1E8</t>
  </si>
  <si>
    <t>N3S1E9</t>
  </si>
  <si>
    <t>N3S1G1</t>
  </si>
  <si>
    <t>N3S1G5</t>
  </si>
  <si>
    <t>N3S1G6</t>
  </si>
  <si>
    <t>N3S1G7</t>
  </si>
  <si>
    <t>N3S1G9</t>
  </si>
  <si>
    <t>N3S1H3</t>
  </si>
  <si>
    <t>N3S1H4</t>
  </si>
  <si>
    <t>N3S1H5</t>
  </si>
  <si>
    <t>N3S1H6</t>
  </si>
  <si>
    <t>N3S1H7</t>
  </si>
  <si>
    <t>N3S1H8</t>
  </si>
  <si>
    <t>N3S1H9</t>
  </si>
  <si>
    <t>N3S1J1</t>
  </si>
  <si>
    <t>N3S1J3</t>
  </si>
  <si>
    <t>N3S1J5</t>
  </si>
  <si>
    <t>N3S1J6</t>
  </si>
  <si>
    <t>N3S1J7</t>
  </si>
  <si>
    <t>N3S1J8</t>
  </si>
  <si>
    <t>N3S1J9</t>
  </si>
  <si>
    <t>N3S1K1</t>
  </si>
  <si>
    <t>N3S1K2</t>
  </si>
  <si>
    <t>N3S1K3</t>
  </si>
  <si>
    <t>N3S1K4</t>
  </si>
  <si>
    <t>N3S1K5</t>
  </si>
  <si>
    <t>N3S1K6</t>
  </si>
  <si>
    <t>N3S1K7</t>
  </si>
  <si>
    <t>N3S1K8</t>
  </si>
  <si>
    <t>N3S1K9</t>
  </si>
  <si>
    <t>N3S1L1</t>
  </si>
  <si>
    <t>N3S1L2</t>
  </si>
  <si>
    <t>N3S1L3</t>
  </si>
  <si>
    <t>N3S1L4</t>
  </si>
  <si>
    <t>N3S1L5</t>
  </si>
  <si>
    <t>N3S1L6</t>
  </si>
  <si>
    <t>N3S1L7</t>
  </si>
  <si>
    <t>N3S1L8</t>
  </si>
  <si>
    <t>N3S1L9</t>
  </si>
  <si>
    <t>N3S1M1</t>
  </si>
  <si>
    <t>N3S1M2</t>
  </si>
  <si>
    <t>N3S1M3</t>
  </si>
  <si>
    <t>N3S1M4</t>
  </si>
  <si>
    <t>N3S1M5</t>
  </si>
  <si>
    <t>N3S1M6</t>
  </si>
  <si>
    <t>N3S1M7</t>
  </si>
  <si>
    <t>N3S1M8</t>
  </si>
  <si>
    <t>N3S1M9</t>
  </si>
  <si>
    <t>N3S1N1</t>
  </si>
  <si>
    <t>N3S1N2</t>
  </si>
  <si>
    <t>N3S1N3</t>
  </si>
  <si>
    <t>N3S1N4</t>
  </si>
  <si>
    <t>N3S1N5</t>
  </si>
  <si>
    <t>N3S1N6</t>
  </si>
  <si>
    <t>N3S1N7</t>
  </si>
  <si>
    <t>N3S1N8</t>
  </si>
  <si>
    <t>N3S1N9</t>
  </si>
  <si>
    <t>N3S1P1</t>
  </si>
  <si>
    <t>N3S1P2</t>
  </si>
  <si>
    <t>N3S1P3</t>
  </si>
  <si>
    <t>N3S1P4</t>
  </si>
  <si>
    <t>N3S1P5</t>
  </si>
  <si>
    <t>N3S1P6</t>
  </si>
  <si>
    <t>N3S1P7</t>
  </si>
  <si>
    <t>N3S1P8</t>
  </si>
  <si>
    <t>N3S1P9</t>
  </si>
  <si>
    <t>N3S1R1</t>
  </si>
  <si>
    <t>N3S1R2</t>
  </si>
  <si>
    <t>N3S1R3</t>
  </si>
  <si>
    <t>N3S1R4</t>
  </si>
  <si>
    <t>N3S1R5</t>
  </si>
  <si>
    <t>N3S1R6</t>
  </si>
  <si>
    <t>N3S1R7</t>
  </si>
  <si>
    <t>N3S1R8</t>
  </si>
  <si>
    <t>N3S1R9</t>
  </si>
  <si>
    <t>N3S1S1</t>
  </si>
  <si>
    <t>N3S1S2</t>
  </si>
  <si>
    <t>N3S1S3</t>
  </si>
  <si>
    <t>N3S1S4</t>
  </si>
  <si>
    <t>N3S1S5</t>
  </si>
  <si>
    <t>N3S1S6</t>
  </si>
  <si>
    <t>N3S1S7</t>
  </si>
  <si>
    <t>N3S1S8</t>
  </si>
  <si>
    <t>N3S1S9</t>
  </si>
  <si>
    <t>N3S1T1</t>
  </si>
  <si>
    <t>N3S1T2</t>
  </si>
  <si>
    <t>N3S1T3</t>
  </si>
  <si>
    <t>N3S1T4</t>
  </si>
  <si>
    <t>N3S1T5</t>
  </si>
  <si>
    <t>N3S1T6</t>
  </si>
  <si>
    <t>N3S1T7</t>
  </si>
  <si>
    <t>N3S1T8</t>
  </si>
  <si>
    <t>N3S1T9</t>
  </si>
  <si>
    <t>N3S1V1</t>
  </si>
  <si>
    <t>N3S1V2</t>
  </si>
  <si>
    <t>N3S1V3</t>
  </si>
  <si>
    <t>N3S1V4</t>
  </si>
  <si>
    <t>N3S1V5</t>
  </si>
  <si>
    <t>N3S1V6</t>
  </si>
  <si>
    <t>N3S1V7</t>
  </si>
  <si>
    <t>N3S1V8</t>
  </si>
  <si>
    <t>N3S1V9</t>
  </si>
  <si>
    <t>N3S1W1</t>
  </si>
  <si>
    <t>N3S1W2</t>
  </si>
  <si>
    <t>N3S1W3</t>
  </si>
  <si>
    <t>N3S1W5</t>
  </si>
  <si>
    <t>N3S1W6</t>
  </si>
  <si>
    <t>N3S1W7</t>
  </si>
  <si>
    <t>N3S1W8</t>
  </si>
  <si>
    <t>N3S1W9</t>
  </si>
  <si>
    <t>N3S1X1</t>
  </si>
  <si>
    <t>N3S1X2</t>
  </si>
  <si>
    <t>N3S1X3</t>
  </si>
  <si>
    <t>N3S1X4</t>
  </si>
  <si>
    <t>N3S1X5</t>
  </si>
  <si>
    <t>N3S1X6</t>
  </si>
  <si>
    <t>N3S1X7</t>
  </si>
  <si>
    <t>N3S1X8</t>
  </si>
  <si>
    <t>N3S1X9</t>
  </si>
  <si>
    <t>N3S1Y1</t>
  </si>
  <si>
    <t>N3S1Y2</t>
  </si>
  <si>
    <t>N3S1Y3</t>
  </si>
  <si>
    <t>N3S1Y4</t>
  </si>
  <si>
    <t>N3S1Y5</t>
  </si>
  <si>
    <t>N3S1Y6</t>
  </si>
  <si>
    <t>N3S1Y7</t>
  </si>
  <si>
    <t>N3S1Y8</t>
  </si>
  <si>
    <t>N3S1Y9</t>
  </si>
  <si>
    <t>N3S1Z1</t>
  </si>
  <si>
    <t>N3S1Z2</t>
  </si>
  <si>
    <t>N3S1Z3</t>
  </si>
  <si>
    <t>N3S1Z4</t>
  </si>
  <si>
    <t>N3S1Z5</t>
  </si>
  <si>
    <t>N3S1Z6</t>
  </si>
  <si>
    <t>N3S1Z7</t>
  </si>
  <si>
    <t>N3S1Z8</t>
  </si>
  <si>
    <t>N3S1Z9</t>
  </si>
  <si>
    <t>N3S2A1</t>
  </si>
  <si>
    <t>N3S2A2</t>
  </si>
  <si>
    <t>N3S2A3</t>
  </si>
  <si>
    <t>N3S2A4</t>
  </si>
  <si>
    <t>N3S2A5</t>
  </si>
  <si>
    <t>N3S2A6</t>
  </si>
  <si>
    <t>N3S2A7</t>
  </si>
  <si>
    <t>N3S2A8</t>
  </si>
  <si>
    <t>N3S2A9</t>
  </si>
  <si>
    <t>N3S2B1</t>
  </si>
  <si>
    <t>N3S2B2</t>
  </si>
  <si>
    <t>N3S2B3</t>
  </si>
  <si>
    <t>N3S2B4</t>
  </si>
  <si>
    <t>N3S2B5</t>
  </si>
  <si>
    <t>N3S2B6</t>
  </si>
  <si>
    <t>N3S2B7</t>
  </si>
  <si>
    <t>N3S2B8</t>
  </si>
  <si>
    <t>N3S2B9</t>
  </si>
  <si>
    <t>N3S2C1</t>
  </si>
  <si>
    <t>N3S2C2</t>
  </si>
  <si>
    <t>N3S2C3</t>
  </si>
  <si>
    <t>N3S2C4</t>
  </si>
  <si>
    <t>N3S2C5</t>
  </si>
  <si>
    <t>N3S2C6</t>
  </si>
  <si>
    <t>N3S2C7</t>
  </si>
  <si>
    <t>N3S2C8</t>
  </si>
  <si>
    <t>N3S2C9</t>
  </si>
  <si>
    <t>N3S2E1</t>
  </si>
  <si>
    <t>N3S2E2</t>
  </si>
  <si>
    <t>N3S2E3</t>
  </si>
  <si>
    <t>N3S2E4</t>
  </si>
  <si>
    <t>N3S2E5</t>
  </si>
  <si>
    <t>N3S2E7</t>
  </si>
  <si>
    <t>N3S2E8</t>
  </si>
  <si>
    <t>N3S2E9</t>
  </si>
  <si>
    <t>N3S2G1</t>
  </si>
  <si>
    <t>N3S2G2</t>
  </si>
  <si>
    <t>N3S2G3</t>
  </si>
  <si>
    <t>N3S2G4</t>
  </si>
  <si>
    <t>N3S2G5</t>
  </si>
  <si>
    <t>N3S2G6</t>
  </si>
  <si>
    <t>N3S2G7</t>
  </si>
  <si>
    <t>N3S2G8</t>
  </si>
  <si>
    <t>N3S2G9</t>
  </si>
  <si>
    <t>N3S2H1</t>
  </si>
  <si>
    <t>N3S2H2</t>
  </si>
  <si>
    <t>N3S2H3</t>
  </si>
  <si>
    <t>N3S2H4</t>
  </si>
  <si>
    <t>N3S2H5</t>
  </si>
  <si>
    <t>N3S2H6</t>
  </si>
  <si>
    <t>N3S2H7</t>
  </si>
  <si>
    <t>N3S2H8</t>
  </si>
  <si>
    <t>N3S2H9</t>
  </si>
  <si>
    <t>N3S2J2</t>
  </si>
  <si>
    <t>N3S2J3</t>
  </si>
  <si>
    <t>N3S2J4</t>
  </si>
  <si>
    <t>N3S2J5</t>
  </si>
  <si>
    <t>N3S2J6</t>
  </si>
  <si>
    <t>N3S2J7</t>
  </si>
  <si>
    <t>N3S2J8</t>
  </si>
  <si>
    <t>N3S2J9</t>
  </si>
  <si>
    <t>N3S2K1</t>
  </si>
  <si>
    <t>N3S2K2</t>
  </si>
  <si>
    <t>N3S2K3</t>
  </si>
  <si>
    <t>N3S2K4</t>
  </si>
  <si>
    <t>N3S2K5</t>
  </si>
  <si>
    <t>N3S2K6</t>
  </si>
  <si>
    <t>N3S2K7</t>
  </si>
  <si>
    <t>N3S2K8</t>
  </si>
  <si>
    <t>N3S2K9</t>
  </si>
  <si>
    <t>N3S2L1</t>
  </si>
  <si>
    <t>N3S2L2</t>
  </si>
  <si>
    <t>N3S2L3</t>
  </si>
  <si>
    <t>N3S2L4</t>
  </si>
  <si>
    <t>N3S2L5</t>
  </si>
  <si>
    <t>N3S2L6</t>
  </si>
  <si>
    <t>N3S2L7</t>
  </si>
  <si>
    <t>N3S2L9</t>
  </si>
  <si>
    <t>N3S2M1</t>
  </si>
  <si>
    <t>N3S2M2</t>
  </si>
  <si>
    <t>N3S2M3</t>
  </si>
  <si>
    <t>N3S2M4</t>
  </si>
  <si>
    <t>N3S2M5</t>
  </si>
  <si>
    <t>N3S2M6</t>
  </si>
  <si>
    <t>N3S2M7</t>
  </si>
  <si>
    <t>N3S2M8</t>
  </si>
  <si>
    <t>N3S2M9</t>
  </si>
  <si>
    <t>N3S2N1</t>
  </si>
  <si>
    <t>N3S2N2</t>
  </si>
  <si>
    <t>N3S2N3</t>
  </si>
  <si>
    <t>N3S2N4</t>
  </si>
  <si>
    <t>N3S2N5</t>
  </si>
  <si>
    <t>N3S2N6</t>
  </si>
  <si>
    <t>N3S2N7</t>
  </si>
  <si>
    <t>N3S2N8</t>
  </si>
  <si>
    <t>N3S2N9</t>
  </si>
  <si>
    <t>N3S2P7</t>
  </si>
  <si>
    <t>N3S2P8</t>
  </si>
  <si>
    <t>N3S2P9</t>
  </si>
  <si>
    <t>N3S2R1</t>
  </si>
  <si>
    <t>N3S2R2</t>
  </si>
  <si>
    <t>N3S2R4</t>
  </si>
  <si>
    <t>N3S2R6</t>
  </si>
  <si>
    <t>N3S2R8</t>
  </si>
  <si>
    <t>N3S2S1</t>
  </si>
  <si>
    <t>N3S2S3</t>
  </si>
  <si>
    <t>N3S2S7</t>
  </si>
  <si>
    <t>N3S2S8</t>
  </si>
  <si>
    <t>N3S2S9</t>
  </si>
  <si>
    <t>N3S2T1</t>
  </si>
  <si>
    <t>N3S2T2</t>
  </si>
  <si>
    <t>N3S2T3</t>
  </si>
  <si>
    <t>N3S2T5</t>
  </si>
  <si>
    <t>N3S2T6</t>
  </si>
  <si>
    <t>N3S2T7</t>
  </si>
  <si>
    <t>N3S2T8</t>
  </si>
  <si>
    <t>N3S2T9</t>
  </si>
  <si>
    <t>N3S2V1</t>
  </si>
  <si>
    <t>N3S2V3</t>
  </si>
  <si>
    <t>N3S2V4</t>
  </si>
  <si>
    <t>N3S2V7</t>
  </si>
  <si>
    <t>N3S2V8</t>
  </si>
  <si>
    <t>N3S2W1</t>
  </si>
  <si>
    <t>N3S2W2</t>
  </si>
  <si>
    <t>N3S2W3</t>
  </si>
  <si>
    <t>N3S2W4</t>
  </si>
  <si>
    <t>N3S2W5</t>
  </si>
  <si>
    <t>N3S2W6</t>
  </si>
  <si>
    <t>N3S2W7</t>
  </si>
  <si>
    <t>N3S2W8</t>
  </si>
  <si>
    <t>N3S2W9</t>
  </si>
  <si>
    <t>N3S2X5</t>
  </si>
  <si>
    <t>N3S2X6</t>
  </si>
  <si>
    <t>N3S2X7</t>
  </si>
  <si>
    <t>N3S2X9</t>
  </si>
  <si>
    <t>N3S2Y4</t>
  </si>
  <si>
    <t>N3S2Y5</t>
  </si>
  <si>
    <t>N3S2Z2</t>
  </si>
  <si>
    <t>N3S2Z3</t>
  </si>
  <si>
    <t>N3S2Z9</t>
  </si>
  <si>
    <t>N3S3A1</t>
  </si>
  <si>
    <t>N3S3A2</t>
  </si>
  <si>
    <t>N3S3A3</t>
  </si>
  <si>
    <t>N3S3A4</t>
  </si>
  <si>
    <t>N3S3A5</t>
  </si>
  <si>
    <t>N3S3A6</t>
  </si>
  <si>
    <t>N3S3A8</t>
  </si>
  <si>
    <t>N3S3B5</t>
  </si>
  <si>
    <t>N3S3B8</t>
  </si>
  <si>
    <t>N3S3C1</t>
  </si>
  <si>
    <t>N3S3C5</t>
  </si>
  <si>
    <t>N3S3C8</t>
  </si>
  <si>
    <t>N3S3C9</t>
  </si>
  <si>
    <t>N3S3E1</t>
  </si>
  <si>
    <t>N3S3E5</t>
  </si>
  <si>
    <t>N3S3E8</t>
  </si>
  <si>
    <t>N3S3E9</t>
  </si>
  <si>
    <t>N3S3G1</t>
  </si>
  <si>
    <t>N3S3G2</t>
  </si>
  <si>
    <t>N3S3G3</t>
  </si>
  <si>
    <t>N3S3G4</t>
  </si>
  <si>
    <t>N3S3G5</t>
  </si>
  <si>
    <t>N3S3H2</t>
  </si>
  <si>
    <t>N3S3H3</t>
  </si>
  <si>
    <t>N3S3H4</t>
  </si>
  <si>
    <t>N3S3H5</t>
  </si>
  <si>
    <t>N3S3J6</t>
  </si>
  <si>
    <t>N3S3J7</t>
  </si>
  <si>
    <t>N3S3J8</t>
  </si>
  <si>
    <t>N3S3J9</t>
  </si>
  <si>
    <t>N3S3L1</t>
  </si>
  <si>
    <t>N3S3L2</t>
  </si>
  <si>
    <t>N3S3L3</t>
  </si>
  <si>
    <t>N3S3L4</t>
  </si>
  <si>
    <t>N3S3L5</t>
  </si>
  <si>
    <t>N3S3N1</t>
  </si>
  <si>
    <t>N3S3N2</t>
  </si>
  <si>
    <t>N3S3N4</t>
  </si>
  <si>
    <t>N3S3R2</t>
  </si>
  <si>
    <t>N3S3R5</t>
  </si>
  <si>
    <t>N3S5E5</t>
  </si>
  <si>
    <t>N3S5E6</t>
  </si>
  <si>
    <t>N3S5E7</t>
  </si>
  <si>
    <t>N3S5E8</t>
  </si>
  <si>
    <t>N3S5E9</t>
  </si>
  <si>
    <t>N3S5G9</t>
  </si>
  <si>
    <t>N3S5H1</t>
  </si>
  <si>
    <t>N3S5H3</t>
  </si>
  <si>
    <t>N3S5H7</t>
  </si>
  <si>
    <t>N3S5H8</t>
  </si>
  <si>
    <t>N3S5H9</t>
  </si>
  <si>
    <t>N3S5J1</t>
  </si>
  <si>
    <t>N3S5J2</t>
  </si>
  <si>
    <t>N3S5J3</t>
  </si>
  <si>
    <t>N3S5J4</t>
  </si>
  <si>
    <t>N3S5J5</t>
  </si>
  <si>
    <t>N3S5L4</t>
  </si>
  <si>
    <t>N3S5L6</t>
  </si>
  <si>
    <t>N3S5L8</t>
  </si>
  <si>
    <t>N3S5M1</t>
  </si>
  <si>
    <t>N3S5N4</t>
  </si>
  <si>
    <t>N3S5T5</t>
  </si>
  <si>
    <t>N3S5T6</t>
  </si>
  <si>
    <t>N3S5T7</t>
  </si>
  <si>
    <t>N3S5T9</t>
  </si>
  <si>
    <t>N3S5Y9</t>
  </si>
  <si>
    <t>N3S5Z1</t>
  </si>
  <si>
    <t>N3S5Z2</t>
  </si>
  <si>
    <t>N3S5Z3</t>
  </si>
  <si>
    <t>N3S5Z4</t>
  </si>
  <si>
    <t>N3S6B9</t>
  </si>
  <si>
    <t>N3S6C1</t>
  </si>
  <si>
    <t>N3S6C2</t>
  </si>
  <si>
    <t>N3S6C3</t>
  </si>
  <si>
    <t>N3S6S1</t>
  </si>
  <si>
    <t>N3S6S5</t>
  </si>
  <si>
    <t>N3S6S6</t>
  </si>
  <si>
    <t>N3S6S7</t>
  </si>
  <si>
    <t>N3S6S8</t>
  </si>
  <si>
    <t>N3S6V2</t>
  </si>
  <si>
    <t>N3S6V3</t>
  </si>
  <si>
    <t>N3S6V4</t>
  </si>
  <si>
    <t>N3S6W1</t>
  </si>
  <si>
    <t>N3S6W2</t>
  </si>
  <si>
    <t>N3S6W4</t>
  </si>
  <si>
    <t>N3S6W5</t>
  </si>
  <si>
    <t>N3S7J7</t>
  </si>
  <si>
    <t>N3S7J8</t>
  </si>
  <si>
    <t>N3S7J9</t>
  </si>
  <si>
    <t>N3S7K4</t>
  </si>
  <si>
    <t>N3S7M4</t>
  </si>
  <si>
    <t>N3S7M6</t>
  </si>
  <si>
    <t>N3S7N5</t>
  </si>
  <si>
    <t>N3S7N7</t>
  </si>
  <si>
    <t>N3S7N8</t>
  </si>
  <si>
    <t>N3S7P4</t>
  </si>
  <si>
    <t>N3S7R9</t>
  </si>
  <si>
    <t>N3S7S2</t>
  </si>
  <si>
    <t>N3S7S4</t>
  </si>
  <si>
    <t>N3S7S9</t>
  </si>
  <si>
    <t>N3S7T1</t>
  </si>
  <si>
    <t>N3S7T2</t>
  </si>
  <si>
    <t>N3S7T7</t>
  </si>
  <si>
    <t>N3S7T8</t>
  </si>
  <si>
    <t>N3S7V1</t>
  </si>
  <si>
    <t>N3S7V3</t>
  </si>
  <si>
    <t>N3S7X4</t>
  </si>
  <si>
    <t>N3S7Y4</t>
  </si>
  <si>
    <t>N3T0C7</t>
  </si>
  <si>
    <t>N3T0C8</t>
  </si>
  <si>
    <t>N3T0G6</t>
  </si>
  <si>
    <t>N3T1B9</t>
  </si>
  <si>
    <t>N3T1C1</t>
  </si>
  <si>
    <t>N3T1C4</t>
  </si>
  <si>
    <t>N3T1C5</t>
  </si>
  <si>
    <t>N3T1C6</t>
  </si>
  <si>
    <t>N3T1C8</t>
  </si>
  <si>
    <t>N3T1E2</t>
  </si>
  <si>
    <t>N3T1E3</t>
  </si>
  <si>
    <t>N3T1E4</t>
  </si>
  <si>
    <t>N3T1E5</t>
  </si>
  <si>
    <t>N3T1E6</t>
  </si>
  <si>
    <t>N3T1E7</t>
  </si>
  <si>
    <t>N3T1E8</t>
  </si>
  <si>
    <t>N3T1E9</t>
  </si>
  <si>
    <t>N3T1G1</t>
  </si>
  <si>
    <t>N3T1G2</t>
  </si>
  <si>
    <t>N3T1G3</t>
  </si>
  <si>
    <t>N3T1G4</t>
  </si>
  <si>
    <t>N3T1G5</t>
  </si>
  <si>
    <t>N3T1G7</t>
  </si>
  <si>
    <t>N3T1G8</t>
  </si>
  <si>
    <t>N3T1G9</t>
  </si>
  <si>
    <t>N3T1H1</t>
  </si>
  <si>
    <t>N3T1H2</t>
  </si>
  <si>
    <t>N3T1H3</t>
  </si>
  <si>
    <t>N3T1H4</t>
  </si>
  <si>
    <t>N3T1H5</t>
  </si>
  <si>
    <t>N3T1H6</t>
  </si>
  <si>
    <t>N3T1H7</t>
  </si>
  <si>
    <t>N3T1H8</t>
  </si>
  <si>
    <t>N3T1H9</t>
  </si>
  <si>
    <t>N3T1J1</t>
  </si>
  <si>
    <t>N3T1J2</t>
  </si>
  <si>
    <t>N3T1J3</t>
  </si>
  <si>
    <t>N3T1J4</t>
  </si>
  <si>
    <t>N3T1J5</t>
  </si>
  <si>
    <t>N3T1J6</t>
  </si>
  <si>
    <t>N3T1J7</t>
  </si>
  <si>
    <t>N3T1K3</t>
  </si>
  <si>
    <t>N3T1K4</t>
  </si>
  <si>
    <t>N3T1K5</t>
  </si>
  <si>
    <t>N3T1K6</t>
  </si>
  <si>
    <t>N3T1K7</t>
  </si>
  <si>
    <t>N3T1K8</t>
  </si>
  <si>
    <t>N3T1K9</t>
  </si>
  <si>
    <t>N3T1L1</t>
  </si>
  <si>
    <t>N3T1L3</t>
  </si>
  <si>
    <t>N3T1L4</t>
  </si>
  <si>
    <t>N3T1L5</t>
  </si>
  <si>
    <t>N3T1L6</t>
  </si>
  <si>
    <t>N3T1L7</t>
  </si>
  <si>
    <t>N3T1L8</t>
  </si>
  <si>
    <t>N3T1M1</t>
  </si>
  <si>
    <t>N3T1M2</t>
  </si>
  <si>
    <t>N3T1M4</t>
  </si>
  <si>
    <t>N3T1M5</t>
  </si>
  <si>
    <t>N3T1M6</t>
  </si>
  <si>
    <t>N3T1M8</t>
  </si>
  <si>
    <t>N3T1M9</t>
  </si>
  <si>
    <t>N3T1N1</t>
  </si>
  <si>
    <t>N3T1N2</t>
  </si>
  <si>
    <t>N3T1N3</t>
  </si>
  <si>
    <t>N3T1N4</t>
  </si>
  <si>
    <t>N3T1N5</t>
  </si>
  <si>
    <t>N3T1N6</t>
  </si>
  <si>
    <t>N3T1N7</t>
  </si>
  <si>
    <t>N3T1N8</t>
  </si>
  <si>
    <t>N3T1N9</t>
  </si>
  <si>
    <t>N3T1P2</t>
  </si>
  <si>
    <t>N3T1P4</t>
  </si>
  <si>
    <t>N3T1R1</t>
  </si>
  <si>
    <t>N3T1R3</t>
  </si>
  <si>
    <t>N3T1S4</t>
  </si>
  <si>
    <t>N3T1S5</t>
  </si>
  <si>
    <t>N3T1S6</t>
  </si>
  <si>
    <t>N3T1S8</t>
  </si>
  <si>
    <t>N3T1S9</t>
  </si>
  <si>
    <t>N3T1T1</t>
  </si>
  <si>
    <t>N3T1T2</t>
  </si>
  <si>
    <t>N3T1V8</t>
  </si>
  <si>
    <t>N3T1W2</t>
  </si>
  <si>
    <t>N3T1W3</t>
  </si>
  <si>
    <t>N3T1W4</t>
  </si>
  <si>
    <t>N3T1W5</t>
  </si>
  <si>
    <t>N3T1W6</t>
  </si>
  <si>
    <t>N3T1W7</t>
  </si>
  <si>
    <t>N3T1W8</t>
  </si>
  <si>
    <t>N3T1W9</t>
  </si>
  <si>
    <t>N3T1X1</t>
  </si>
  <si>
    <t>N3T1X2</t>
  </si>
  <si>
    <t>N3T1X3</t>
  </si>
  <si>
    <t>N3T1X4</t>
  </si>
  <si>
    <t>N3T1X5</t>
  </si>
  <si>
    <t>N3T1X6</t>
  </si>
  <si>
    <t>N3T1X7</t>
  </si>
  <si>
    <t>N3T1X8</t>
  </si>
  <si>
    <t>N3T1X9</t>
  </si>
  <si>
    <t>N3T1Y1</t>
  </si>
  <si>
    <t>N3T1Y2</t>
  </si>
  <si>
    <t>N3T1Y4</t>
  </si>
  <si>
    <t>N3T1Y5</t>
  </si>
  <si>
    <t>N3T1Y6</t>
  </si>
  <si>
    <t>N3T1Y7</t>
  </si>
  <si>
    <t>N3T1Y8</t>
  </si>
  <si>
    <t>N3T1Y9</t>
  </si>
  <si>
    <t>N3T1Z1</t>
  </si>
  <si>
    <t>N3T1Z2</t>
  </si>
  <si>
    <t>N3T1Z4</t>
  </si>
  <si>
    <t>N3T1Z5</t>
  </si>
  <si>
    <t>N3T1Z7</t>
  </si>
  <si>
    <t>N3T1Z8</t>
  </si>
  <si>
    <t>N3T1Z9</t>
  </si>
  <si>
    <t>N3T2A1</t>
  </si>
  <si>
    <t>N3T2A2</t>
  </si>
  <si>
    <t>N3T2A3</t>
  </si>
  <si>
    <t>N3T2A4</t>
  </si>
  <si>
    <t>N3T2A5</t>
  </si>
  <si>
    <t>N3T2A6</t>
  </si>
  <si>
    <t>N3T2A7</t>
  </si>
  <si>
    <t>N3T2A8</t>
  </si>
  <si>
    <t>N3T2A9</t>
  </si>
  <si>
    <t>N3T2B1</t>
  </si>
  <si>
    <t>N3T2B2</t>
  </si>
  <si>
    <t>N3T2B3</t>
  </si>
  <si>
    <t>N3T2B4</t>
  </si>
  <si>
    <t>N3T2B5</t>
  </si>
  <si>
    <t>N3T2B6</t>
  </si>
  <si>
    <t>N3T2B7</t>
  </si>
  <si>
    <t>N3T2B8</t>
  </si>
  <si>
    <t>N3T2B9</t>
  </si>
  <si>
    <t>N3T2C1</t>
  </si>
  <si>
    <t>N3T2C2</t>
  </si>
  <si>
    <t>N3T2C3</t>
  </si>
  <si>
    <t>N3T2C4</t>
  </si>
  <si>
    <t>N3T2C6</t>
  </si>
  <si>
    <t>N3T2E8</t>
  </si>
  <si>
    <t>N3T2G2</t>
  </si>
  <si>
    <t>N3T2G3</t>
  </si>
  <si>
    <t>N3T2G4</t>
  </si>
  <si>
    <t>N3T2G5</t>
  </si>
  <si>
    <t>N3T2G6</t>
  </si>
  <si>
    <t>N3T2G7</t>
  </si>
  <si>
    <t>N3T2G8</t>
  </si>
  <si>
    <t>N3T2H1</t>
  </si>
  <si>
    <t>N3T2H2</t>
  </si>
  <si>
    <t>N3T2H3</t>
  </si>
  <si>
    <t>N3T2H4</t>
  </si>
  <si>
    <t>N3T2H5</t>
  </si>
  <si>
    <t>N3T2H6</t>
  </si>
  <si>
    <t>N3T2H7</t>
  </si>
  <si>
    <t>N3T2H8</t>
  </si>
  <si>
    <t>N3T2H9</t>
  </si>
  <si>
    <t>N3T2J1</t>
  </si>
  <si>
    <t>N3T2J2</t>
  </si>
  <si>
    <t>N3T2J3</t>
  </si>
  <si>
    <t>N3T2J4</t>
  </si>
  <si>
    <t>N3T2J5</t>
  </si>
  <si>
    <t>N3T2J6</t>
  </si>
  <si>
    <t>N3T2J7</t>
  </si>
  <si>
    <t>N3T2J8</t>
  </si>
  <si>
    <t>N3T2J9</t>
  </si>
  <si>
    <t>N3T2K1</t>
  </si>
  <si>
    <t>N3T2K2</t>
  </si>
  <si>
    <t>N3T2K3</t>
  </si>
  <si>
    <t>N3T2K6</t>
  </si>
  <si>
    <t>N3T2K7</t>
  </si>
  <si>
    <t>N3T2K8</t>
  </si>
  <si>
    <t>N3T2L1</t>
  </si>
  <si>
    <t>N3T2L2</t>
  </si>
  <si>
    <t>N3T2L4</t>
  </si>
  <si>
    <t>N3T2L5</t>
  </si>
  <si>
    <t>N3T2L6</t>
  </si>
  <si>
    <t>N3T2L7</t>
  </si>
  <si>
    <t>N3T2L8</t>
  </si>
  <si>
    <t>N3T2L9</t>
  </si>
  <si>
    <t>N3T2M1</t>
  </si>
  <si>
    <t>N3T2M2</t>
  </si>
  <si>
    <t>N3T2M4</t>
  </si>
  <si>
    <t>N3T2M5</t>
  </si>
  <si>
    <t>N3T2M6</t>
  </si>
  <si>
    <t>N3T2M7</t>
  </si>
  <si>
    <t>N3T2M8</t>
  </si>
  <si>
    <t>N3T2M9</t>
  </si>
  <si>
    <t>N3T2N1</t>
  </si>
  <si>
    <t>N3T2N2</t>
  </si>
  <si>
    <t>N3T2N4</t>
  </si>
  <si>
    <t>N3T2N5</t>
  </si>
  <si>
    <t>N3T2N7</t>
  </si>
  <si>
    <t>N3T2N8</t>
  </si>
  <si>
    <t>N3T2P2</t>
  </si>
  <si>
    <t>N3T2P3</t>
  </si>
  <si>
    <t>N3T2T7</t>
  </si>
  <si>
    <t>N3T2T9</t>
  </si>
  <si>
    <t>N3T2W2</t>
  </si>
  <si>
    <t>N3T2W3</t>
  </si>
  <si>
    <t>N3T2W4</t>
  </si>
  <si>
    <t>N3T2W5</t>
  </si>
  <si>
    <t>N3T2W6</t>
  </si>
  <si>
    <t>N3T2W7</t>
  </si>
  <si>
    <t>N3T2W8</t>
  </si>
  <si>
    <t>N3T2X1</t>
  </si>
  <si>
    <t>N3T2Y1</t>
  </si>
  <si>
    <t>N3T2Y2</t>
  </si>
  <si>
    <t>N3T2Y3</t>
  </si>
  <si>
    <t>N3T2Y4</t>
  </si>
  <si>
    <t>N3T2Y5</t>
  </si>
  <si>
    <t>N3T2Z4</t>
  </si>
  <si>
    <t>N3T2Z5</t>
  </si>
  <si>
    <t>N3T2Z6</t>
  </si>
  <si>
    <t>N3T2Z7</t>
  </si>
  <si>
    <t>N3T2Z8</t>
  </si>
  <si>
    <t>N3T2Z9</t>
  </si>
  <si>
    <t>N3T3A1</t>
  </si>
  <si>
    <t>N3T3B1</t>
  </si>
  <si>
    <t>N3T3B2</t>
  </si>
  <si>
    <t>N3T3B4</t>
  </si>
  <si>
    <t>N3T3B6</t>
  </si>
  <si>
    <t>N3T3B7</t>
  </si>
  <si>
    <t>N3T3B8</t>
  </si>
  <si>
    <t>N3T3C2</t>
  </si>
  <si>
    <t>N3T3C3</t>
  </si>
  <si>
    <t>N3T3C4</t>
  </si>
  <si>
    <t>N3T3C5</t>
  </si>
  <si>
    <t>N3T3C6</t>
  </si>
  <si>
    <t>N3T3C7</t>
  </si>
  <si>
    <t>N3T3C8</t>
  </si>
  <si>
    <t>N3T3C9</t>
  </si>
  <si>
    <t>N3T3E3</t>
  </si>
  <si>
    <t>N3T3E4</t>
  </si>
  <si>
    <t>N3T3E5</t>
  </si>
  <si>
    <t>N3T3G5</t>
  </si>
  <si>
    <t>N3T3G6</t>
  </si>
  <si>
    <t>N3T3G7</t>
  </si>
  <si>
    <t>N3T3G8</t>
  </si>
  <si>
    <t>N3T3G9</t>
  </si>
  <si>
    <t>N3T3H1</t>
  </si>
  <si>
    <t>N3T3H2</t>
  </si>
  <si>
    <t>N3T3H3</t>
  </si>
  <si>
    <t>N3T3H4</t>
  </si>
  <si>
    <t>N3T3K1</t>
  </si>
  <si>
    <t>N3T3K4</t>
  </si>
  <si>
    <t>N3T3K5</t>
  </si>
  <si>
    <t>N3T3P6</t>
  </si>
  <si>
    <t>N3T3P7</t>
  </si>
  <si>
    <t>N3T3R2</t>
  </si>
  <si>
    <t>N3T3R3</t>
  </si>
  <si>
    <t>N3T3R4</t>
  </si>
  <si>
    <t>N3T3R5</t>
  </si>
  <si>
    <t>N3T3R6</t>
  </si>
  <si>
    <t>N3T3R7</t>
  </si>
  <si>
    <t>N3T3R8</t>
  </si>
  <si>
    <t>N3T3W2</t>
  </si>
  <si>
    <t>N3T3W3</t>
  </si>
  <si>
    <t>N3T4A4</t>
  </si>
  <si>
    <t>N3T4A5</t>
  </si>
  <si>
    <t>N3T4A6</t>
  </si>
  <si>
    <t>N3T4A8</t>
  </si>
  <si>
    <t>N3T4A9</t>
  </si>
  <si>
    <t>N3T4B1</t>
  </si>
  <si>
    <t>N3T4B2</t>
  </si>
  <si>
    <t>N3T4B7</t>
  </si>
  <si>
    <t>N3T4B8</t>
  </si>
  <si>
    <t>N3T4C5</t>
  </si>
  <si>
    <t>N3T4C6</t>
  </si>
  <si>
    <t>N3T4C7</t>
  </si>
  <si>
    <t>N3T4C8</t>
  </si>
  <si>
    <t>N3T4C9</t>
  </si>
  <si>
    <t>N3T4E1</t>
  </si>
  <si>
    <t>N3T4E4</t>
  </si>
  <si>
    <t>N3T4E5</t>
  </si>
  <si>
    <t>N3T4E6</t>
  </si>
  <si>
    <t>N3T4E7</t>
  </si>
  <si>
    <t>N3T4E8</t>
  </si>
  <si>
    <t>N3T4G7</t>
  </si>
  <si>
    <t>N3T4G8</t>
  </si>
  <si>
    <t>N3T4G9</t>
  </si>
  <si>
    <t>N3T4H1</t>
  </si>
  <si>
    <t>N3T4H4</t>
  </si>
  <si>
    <t>N3T4H5</t>
  </si>
  <si>
    <t>N3T4H6</t>
  </si>
  <si>
    <t>N3T4H7</t>
  </si>
  <si>
    <t>N3T4H8</t>
  </si>
  <si>
    <t>N3T4J1</t>
  </si>
  <si>
    <t>N3T4J2</t>
  </si>
  <si>
    <t>N3T4J3</t>
  </si>
  <si>
    <t>N3T4J4</t>
  </si>
  <si>
    <t>N3T4J5</t>
  </si>
  <si>
    <t>N3T4J6</t>
  </si>
  <si>
    <t>N3T4J7</t>
  </si>
  <si>
    <t>N3T4J8</t>
  </si>
  <si>
    <t>N3T4J9</t>
  </si>
  <si>
    <t>N3T4K1</t>
  </si>
  <si>
    <t>N3T4K2</t>
  </si>
  <si>
    <t>N3T4K3</t>
  </si>
  <si>
    <t>N3T4K4</t>
  </si>
  <si>
    <t>N3T4K5</t>
  </si>
  <si>
    <t>N3T4K6</t>
  </si>
  <si>
    <t>N3T4L6</t>
  </si>
  <si>
    <t>N3T4M2</t>
  </si>
  <si>
    <t>N3T4M3</t>
  </si>
  <si>
    <t>N3T4M5</t>
  </si>
  <si>
    <t>N3T4M7</t>
  </si>
  <si>
    <t>N3T4M9</t>
  </si>
  <si>
    <t>N3T4N1</t>
  </si>
  <si>
    <t>N3T4N4</t>
  </si>
  <si>
    <t>N3T4N5</t>
  </si>
  <si>
    <t>N3T4N6</t>
  </si>
  <si>
    <t>N3T4N7</t>
  </si>
  <si>
    <t>N3T4P1</t>
  </si>
  <si>
    <t>N3T4P2</t>
  </si>
  <si>
    <t>N3T4R6</t>
  </si>
  <si>
    <t>N3T4R8</t>
  </si>
  <si>
    <t>N3T4S4</t>
  </si>
  <si>
    <t>N3T4S5</t>
  </si>
  <si>
    <t>N3T4S7</t>
  </si>
  <si>
    <t>N3T4T1</t>
  </si>
  <si>
    <t>N3T4T2</t>
  </si>
  <si>
    <t>N3T4T3</t>
  </si>
  <si>
    <t>N3T4T4</t>
  </si>
  <si>
    <t>N3T4T6</t>
  </si>
  <si>
    <t>N3T4T7</t>
  </si>
  <si>
    <t>N3T4T8</t>
  </si>
  <si>
    <t>N3T4T9</t>
  </si>
  <si>
    <t>N3T4V1</t>
  </si>
  <si>
    <t>N3T4V2</t>
  </si>
  <si>
    <t>N3T4V3</t>
  </si>
  <si>
    <t>N3T4V4</t>
  </si>
  <si>
    <t>N3T4V5</t>
  </si>
  <si>
    <t>N3T4V6</t>
  </si>
  <si>
    <t>N3T4V7</t>
  </si>
  <si>
    <t>N3T4V8</t>
  </si>
  <si>
    <t>N3T4V9</t>
  </si>
  <si>
    <t>N3T4W1</t>
  </si>
  <si>
    <t>N3T4W2</t>
  </si>
  <si>
    <t>N3T4W3</t>
  </si>
  <si>
    <t>N3T4W4</t>
  </si>
  <si>
    <t>N3T4W6</t>
  </si>
  <si>
    <t>N3T4W7</t>
  </si>
  <si>
    <t>N3T4W8</t>
  </si>
  <si>
    <t>N3T4W9</t>
  </si>
  <si>
    <t>N3T4X1</t>
  </si>
  <si>
    <t>N3T4X2</t>
  </si>
  <si>
    <t>N3T4X4</t>
  </si>
  <si>
    <t>N3T4X5</t>
  </si>
  <si>
    <t>N3T4X6</t>
  </si>
  <si>
    <t>N3T4X7</t>
  </si>
  <si>
    <t>N3T4X8</t>
  </si>
  <si>
    <t>N3T4X9</t>
  </si>
  <si>
    <t>N3T4Y1</t>
  </si>
  <si>
    <t>N3T4Y2</t>
  </si>
  <si>
    <t>N3T4Y3</t>
  </si>
  <si>
    <t>N3T4Y4</t>
  </si>
  <si>
    <t>N3T4Y5</t>
  </si>
  <si>
    <t>N3T4Y6</t>
  </si>
  <si>
    <t>N3T4Y7</t>
  </si>
  <si>
    <t>N3T4Y8</t>
  </si>
  <si>
    <t>N3T4Y9</t>
  </si>
  <si>
    <t>N3T4Z1</t>
  </si>
  <si>
    <t>N3T4Z2</t>
  </si>
  <si>
    <t>N3T4Z3</t>
  </si>
  <si>
    <t>N3T4Z4</t>
  </si>
  <si>
    <t>N3T4Z5</t>
  </si>
  <si>
    <t>N3T4Z6</t>
  </si>
  <si>
    <t>N3T4Z7</t>
  </si>
  <si>
    <t>N3T4Z8</t>
  </si>
  <si>
    <t>N3T4Z9</t>
  </si>
  <si>
    <t>N3T5A1</t>
  </si>
  <si>
    <t>N3T5A2</t>
  </si>
  <si>
    <t>N3T5A3</t>
  </si>
  <si>
    <t>N3T5A4</t>
  </si>
  <si>
    <t>N3T5B5</t>
  </si>
  <si>
    <t>N3T5B6</t>
  </si>
  <si>
    <t>N3T5B7</t>
  </si>
  <si>
    <t>N3T5B9</t>
  </si>
  <si>
    <t>N3T5C1</t>
  </si>
  <si>
    <t>N3T5C2</t>
  </si>
  <si>
    <t>N3T5C3</t>
  </si>
  <si>
    <t>N3T5C4</t>
  </si>
  <si>
    <t>N3T5C5</t>
  </si>
  <si>
    <t>N3T5C6</t>
  </si>
  <si>
    <t>N3T5C7</t>
  </si>
  <si>
    <t>N3T5C8</t>
  </si>
  <si>
    <t>N3T5C9</t>
  </si>
  <si>
    <t>N3T5E1</t>
  </si>
  <si>
    <t>N3T5E2</t>
  </si>
  <si>
    <t>N3T5E6</t>
  </si>
  <si>
    <t>N3T5E7</t>
  </si>
  <si>
    <t>N3T5E8</t>
  </si>
  <si>
    <t>N3T5E9</t>
  </si>
  <si>
    <t>N3T5G1</t>
  </si>
  <si>
    <t>N3T5G2</t>
  </si>
  <si>
    <t>N3T5L5</t>
  </si>
  <si>
    <t>N3T5L9</t>
  </si>
  <si>
    <t>N3T5V9</t>
  </si>
  <si>
    <t>N3T5W3</t>
  </si>
  <si>
    <t>N3T5W6</t>
  </si>
  <si>
    <t>N3T5W7</t>
  </si>
  <si>
    <t>N3T5W9</t>
  </si>
  <si>
    <t>N3T5X4</t>
  </si>
  <si>
    <t>N3T5X5</t>
  </si>
  <si>
    <t>N3T5X6</t>
  </si>
  <si>
    <t>N3T5X9</t>
  </si>
  <si>
    <t>N3T5Y1</t>
  </si>
  <si>
    <t>N3T5Z8</t>
  </si>
  <si>
    <t>N3T5Z9</t>
  </si>
  <si>
    <t>N3T6A7</t>
  </si>
  <si>
    <t>N3T6A8</t>
  </si>
  <si>
    <t>N3T6A9</t>
  </si>
  <si>
    <t>N3T6B6</t>
  </si>
  <si>
    <t>N3T6B7</t>
  </si>
  <si>
    <t>N3T6B8</t>
  </si>
  <si>
    <t>N3T6B9</t>
  </si>
  <si>
    <t>N3T6C8</t>
  </si>
  <si>
    <t>N3T6C9</t>
  </si>
  <si>
    <t>N3T6E2</t>
  </si>
  <si>
    <t>N3T6G6</t>
  </si>
  <si>
    <t>N3T6J8</t>
  </si>
  <si>
    <t>N3T6J9</t>
  </si>
  <si>
    <t>N3T6M1</t>
  </si>
  <si>
    <t>N3T6T1</t>
  </si>
  <si>
    <t>N3W1A1</t>
  </si>
  <si>
    <t>N3W1A3</t>
  </si>
  <si>
    <t>N3W1A4</t>
  </si>
  <si>
    <t>N3W1A6</t>
  </si>
  <si>
    <t>N3W1A7</t>
  </si>
  <si>
    <t>N3W1B1</t>
  </si>
  <si>
    <t>N3W1B2</t>
  </si>
  <si>
    <t>N3W1B3</t>
  </si>
  <si>
    <t>N3W1B4</t>
  </si>
  <si>
    <t>N3W1B5</t>
  </si>
  <si>
    <t>N3W1B6</t>
  </si>
  <si>
    <t>N3W1B7</t>
  </si>
  <si>
    <t>N3W1B8</t>
  </si>
  <si>
    <t>N3W1B9</t>
  </si>
  <si>
    <t>N3W1C1</t>
  </si>
  <si>
    <t>N3W1C2</t>
  </si>
  <si>
    <t>N3W1C3</t>
  </si>
  <si>
    <t>N3W1C4</t>
  </si>
  <si>
    <t>N3W1C5</t>
  </si>
  <si>
    <t>N3W1C6</t>
  </si>
  <si>
    <t>N3W1C7</t>
  </si>
  <si>
    <t>N3W1C8</t>
  </si>
  <si>
    <t>N3W1C9</t>
  </si>
  <si>
    <t>N3W1E1</t>
  </si>
  <si>
    <t>N3W1E2</t>
  </si>
  <si>
    <t>N3W1E3</t>
  </si>
  <si>
    <t>N3W1E4</t>
  </si>
  <si>
    <t>N3W1E6</t>
  </si>
  <si>
    <t>N3W1G1</t>
  </si>
  <si>
    <t>N3W1G2</t>
  </si>
  <si>
    <t>N3W1J2</t>
  </si>
  <si>
    <t>N3W1K9</t>
  </si>
  <si>
    <t>N3W1L1</t>
  </si>
  <si>
    <t>N3W1L2</t>
  </si>
  <si>
    <t>N3W1L3</t>
  </si>
  <si>
    <t>N3W1L4</t>
  </si>
  <si>
    <t>N3W1L5</t>
  </si>
  <si>
    <t>N3W1M2</t>
  </si>
  <si>
    <t>N3W1M3</t>
  </si>
  <si>
    <t>N3W1M4</t>
  </si>
  <si>
    <t>N3W1N7</t>
  </si>
  <si>
    <t>N3W1N8</t>
  </si>
  <si>
    <t>N3W1T8</t>
  </si>
  <si>
    <t>N3W1V1</t>
  </si>
  <si>
    <t>N3W1V5</t>
  </si>
  <si>
    <t>N3W1V6</t>
  </si>
  <si>
    <t>N3W1Z2</t>
  </si>
  <si>
    <t>N3W1Z3</t>
  </si>
  <si>
    <t>N3W1Z4</t>
  </si>
  <si>
    <t>N3W1Z5</t>
  </si>
  <si>
    <t>N3W2H1</t>
  </si>
  <si>
    <t>N3W2H7</t>
  </si>
  <si>
    <t>N3W2H8</t>
  </si>
  <si>
    <t>N3W2J2</t>
  </si>
  <si>
    <t>N3W2J5</t>
  </si>
  <si>
    <t>N3W2J7</t>
  </si>
  <si>
    <t>N3Y1A6</t>
  </si>
  <si>
    <t>N3Y1E7</t>
  </si>
  <si>
    <t>N3Y1E8</t>
  </si>
  <si>
    <t>N3Y1E9</t>
  </si>
  <si>
    <t>N3Y1G1</t>
  </si>
  <si>
    <t>N3Y1H3</t>
  </si>
  <si>
    <t>N3Y1H4</t>
  </si>
  <si>
    <t>N3Y1H5</t>
  </si>
  <si>
    <t>N3Y1H6</t>
  </si>
  <si>
    <t>N3Y1H7</t>
  </si>
  <si>
    <t>N3Y1H8</t>
  </si>
  <si>
    <t>N3Y1H9</t>
  </si>
  <si>
    <t>N3Y1J1</t>
  </si>
  <si>
    <t>N3Y1J2</t>
  </si>
  <si>
    <t>N3Y1J3</t>
  </si>
  <si>
    <t>N3Y1J4</t>
  </si>
  <si>
    <t>N3Y1L3</t>
  </si>
  <si>
    <t>N3Y1L4</t>
  </si>
  <si>
    <t>N3Y1L5</t>
  </si>
  <si>
    <t>N3Y1L6</t>
  </si>
  <si>
    <t>N3Y1L7</t>
  </si>
  <si>
    <t>N3Y1L8</t>
  </si>
  <si>
    <t>N3Y1P8</t>
  </si>
  <si>
    <t>N3Y1P9</t>
  </si>
  <si>
    <t>N3Y1R1</t>
  </si>
  <si>
    <t>N3Y1R2</t>
  </si>
  <si>
    <t>N3Y1R6</t>
  </si>
  <si>
    <t>N3Y1R7</t>
  </si>
  <si>
    <t>N3Y1R8</t>
  </si>
  <si>
    <t>N3Y1V5</t>
  </si>
  <si>
    <t>N3Y1V7</t>
  </si>
  <si>
    <t>N3Y1V9</t>
  </si>
  <si>
    <t>N3Y1W1</t>
  </si>
  <si>
    <t>N3Y1W2</t>
  </si>
  <si>
    <t>N3Y1Y2</t>
  </si>
  <si>
    <t>N3Y1Y3</t>
  </si>
  <si>
    <t>N3Y1Y7</t>
  </si>
  <si>
    <t>N3Y1Z8</t>
  </si>
  <si>
    <t>N3Y1Z9</t>
  </si>
  <si>
    <t>N3Y2A1</t>
  </si>
  <si>
    <t>N3Y2A3</t>
  </si>
  <si>
    <t>N3Y2A4</t>
  </si>
  <si>
    <t>N3Y2A5</t>
  </si>
  <si>
    <t>N3Y2A6</t>
  </si>
  <si>
    <t>N3Y2B1</t>
  </si>
  <si>
    <t>N3Y2B3</t>
  </si>
  <si>
    <t>N3Y2B4</t>
  </si>
  <si>
    <t>N3Y2C4</t>
  </si>
  <si>
    <t>N3Y2C5</t>
  </si>
  <si>
    <t>N3Y2C6</t>
  </si>
  <si>
    <t>N3Y2C7</t>
  </si>
  <si>
    <t>N3Y2E5</t>
  </si>
  <si>
    <t>N3Y2G1</t>
  </si>
  <si>
    <t>N3Y2G2</t>
  </si>
  <si>
    <t>N3Y2G3</t>
  </si>
  <si>
    <t>N3Y2G5</t>
  </si>
  <si>
    <t>N3Y2G6</t>
  </si>
  <si>
    <t>N3Y2G7</t>
  </si>
  <si>
    <t>N3Y2G8</t>
  </si>
  <si>
    <t>N3Y2G9</t>
  </si>
  <si>
    <t>N3Y2H6</t>
  </si>
  <si>
    <t>N3Y2H7</t>
  </si>
  <si>
    <t>N3Y2H8</t>
  </si>
  <si>
    <t>N3Y2H9</t>
  </si>
  <si>
    <t>N3Y2J1</t>
  </si>
  <si>
    <t>N3Y2J2</t>
  </si>
  <si>
    <t>N3Y2J3</t>
  </si>
  <si>
    <t>N3Y2J4</t>
  </si>
  <si>
    <t>N3Y2K6</t>
  </si>
  <si>
    <t>N3Y2K7</t>
  </si>
  <si>
    <t>N3Y2K8</t>
  </si>
  <si>
    <t>N3Y2K9</t>
  </si>
  <si>
    <t>N3Y2L1</t>
  </si>
  <si>
    <t>N3Y2L2</t>
  </si>
  <si>
    <t>N3Y2L3</t>
  </si>
  <si>
    <t>N3Y2L4</t>
  </si>
  <si>
    <t>N3Y2L5</t>
  </si>
  <si>
    <t>N3Y2L6</t>
  </si>
  <si>
    <t>N3Y2L7</t>
  </si>
  <si>
    <t>N3Y2L8</t>
  </si>
  <si>
    <t>N3Y2L9</t>
  </si>
  <si>
    <t>N3Y2M1</t>
  </si>
  <si>
    <t>N3Y2M2</t>
  </si>
  <si>
    <t>N3Y2M3</t>
  </si>
  <si>
    <t>N3Y2M4</t>
  </si>
  <si>
    <t>N3Y2M5</t>
  </si>
  <si>
    <t>N3Y2M6</t>
  </si>
  <si>
    <t>N3Y2M7</t>
  </si>
  <si>
    <t>N3Y2M8</t>
  </si>
  <si>
    <t>N3Y2M9</t>
  </si>
  <si>
    <t>N3Y2N1</t>
  </si>
  <si>
    <t>N3Y2N2</t>
  </si>
  <si>
    <t>N3Y2N3</t>
  </si>
  <si>
    <t>N3Y2N4</t>
  </si>
  <si>
    <t>N3Y2N6</t>
  </si>
  <si>
    <t>N3Y2P1</t>
  </si>
  <si>
    <t>N3Y2P2</t>
  </si>
  <si>
    <t>N3Y2P3</t>
  </si>
  <si>
    <t>N3Y2P4</t>
  </si>
  <si>
    <t>N3Y2P6</t>
  </si>
  <si>
    <t>N3Y2P7</t>
  </si>
  <si>
    <t>N3Y2P8</t>
  </si>
  <si>
    <t>N3Y2R1</t>
  </si>
  <si>
    <t>N3Y2R2</t>
  </si>
  <si>
    <t>N3Y2R3</t>
  </si>
  <si>
    <t>N3Y2R4</t>
  </si>
  <si>
    <t>N3Y2R5</t>
  </si>
  <si>
    <t>N3Y2R6</t>
  </si>
  <si>
    <t>N3Y2R7</t>
  </si>
  <si>
    <t>N3Y2R8</t>
  </si>
  <si>
    <t>N3Y2R9</t>
  </si>
  <si>
    <t>N3Y2S3</t>
  </si>
  <si>
    <t>N3Y2S4</t>
  </si>
  <si>
    <t>N3Y2S5</t>
  </si>
  <si>
    <t>N3Y2S6</t>
  </si>
  <si>
    <t>N3Y2S7</t>
  </si>
  <si>
    <t>N3Y2S8</t>
  </si>
  <si>
    <t>N3Y2S9</t>
  </si>
  <si>
    <t>N3Y2T1</t>
  </si>
  <si>
    <t>N3Y2T3</t>
  </si>
  <si>
    <t>N3Y2T4</t>
  </si>
  <si>
    <t>N3Y2T5</t>
  </si>
  <si>
    <t>N3Y2T6</t>
  </si>
  <si>
    <t>N3Y2T7</t>
  </si>
  <si>
    <t>N3Y2T8</t>
  </si>
  <si>
    <t>N3Y2T9</t>
  </si>
  <si>
    <t>N3Y2V1</t>
  </si>
  <si>
    <t>N3Y2V2</t>
  </si>
  <si>
    <t>N3Y2V3</t>
  </si>
  <si>
    <t>N3Y2V4</t>
  </si>
  <si>
    <t>N3Y2V5</t>
  </si>
  <si>
    <t>N3Y2V6</t>
  </si>
  <si>
    <t>N3Y2V7</t>
  </si>
  <si>
    <t>N3Y2V9</t>
  </si>
  <si>
    <t>N3Y2W2</t>
  </si>
  <si>
    <t>N3Y2W4</t>
  </si>
  <si>
    <t>N3Y2W7</t>
  </si>
  <si>
    <t>N3Y2W9</t>
  </si>
  <si>
    <t>N3Y2X1</t>
  </si>
  <si>
    <t>N3Y2X2</t>
  </si>
  <si>
    <t>N3Y2X3</t>
  </si>
  <si>
    <t>N3Y3K8</t>
  </si>
  <si>
    <t>N3Y3M1</t>
  </si>
  <si>
    <t>N3Y3M3</t>
  </si>
  <si>
    <t>N3Y3M4</t>
  </si>
  <si>
    <t>N3Y3M6</t>
  </si>
  <si>
    <t>N3Y3M7</t>
  </si>
  <si>
    <t>N3Y3M8</t>
  </si>
  <si>
    <t>N3Y3M9</t>
  </si>
  <si>
    <t>N3Y3N6</t>
  </si>
  <si>
    <t>N3Y3N7</t>
  </si>
  <si>
    <t>N3Y3N8</t>
  </si>
  <si>
    <t>N3Y3N9</t>
  </si>
  <si>
    <t>N3Y3P1</t>
  </si>
  <si>
    <t>N3Y3P5</t>
  </si>
  <si>
    <t>N3Y3P6</t>
  </si>
  <si>
    <t>N3Y3P7</t>
  </si>
  <si>
    <t>N3Y3P9</t>
  </si>
  <si>
    <t>N3Y3S3</t>
  </si>
  <si>
    <t>N3Y3S4</t>
  </si>
  <si>
    <t>N3Y3S5</t>
  </si>
  <si>
    <t>N3Y3S6</t>
  </si>
  <si>
    <t>N3Y3S9</t>
  </si>
  <si>
    <t>N3Y3T1</t>
  </si>
  <si>
    <t>N3Y3T2</t>
  </si>
  <si>
    <t>N3Y3T3</t>
  </si>
  <si>
    <t>N3Y3T6</t>
  </si>
  <si>
    <t>N3Y3T7</t>
  </si>
  <si>
    <t>N3Y3V2</t>
  </si>
  <si>
    <t>N3Y3V3</t>
  </si>
  <si>
    <t>N3Y3V4</t>
  </si>
  <si>
    <t>N3Y3V5</t>
  </si>
  <si>
    <t>N3Y3V6</t>
  </si>
  <si>
    <t>N3Y3V7</t>
  </si>
  <si>
    <t>N3Y3V8</t>
  </si>
  <si>
    <t>N3Y3V9</t>
  </si>
  <si>
    <t>N3Y3W1</t>
  </si>
  <si>
    <t>N3Y3W2</t>
  </si>
  <si>
    <t>N3Y3W8</t>
  </si>
  <si>
    <t>N3Y3X1</t>
  </si>
  <si>
    <t>N3Y3X2</t>
  </si>
  <si>
    <t>N3Y3X5</t>
  </si>
  <si>
    <t>N3Y3X7</t>
  </si>
  <si>
    <t>N3Y3X8</t>
  </si>
  <si>
    <t>N3Y3Y1</t>
  </si>
  <si>
    <t>N3Y3Y2</t>
  </si>
  <si>
    <t>N3Y3Y6</t>
  </si>
  <si>
    <t>N3Y3Y7</t>
  </si>
  <si>
    <t>N3Y3Y8</t>
  </si>
  <si>
    <t>N3Y3Y9</t>
  </si>
  <si>
    <t>N3Y3Z1</t>
  </si>
  <si>
    <t>N3Y3Z2</t>
  </si>
  <si>
    <t>N3Y3Z3</t>
  </si>
  <si>
    <t>N3Y4A2</t>
  </si>
  <si>
    <t>N3Y4A3</t>
  </si>
  <si>
    <t>N3Y4A4</t>
  </si>
  <si>
    <t>N3Y4A5</t>
  </si>
  <si>
    <t>N3Y4B1</t>
  </si>
  <si>
    <t>N3Y4B2</t>
  </si>
  <si>
    <t>N3Y4G6</t>
  </si>
  <si>
    <t>N3Y4G7</t>
  </si>
  <si>
    <t>N3Y4G8</t>
  </si>
  <si>
    <t>N3Y4G9</t>
  </si>
  <si>
    <t>N3Y4M3</t>
  </si>
  <si>
    <t>N3Y4R3</t>
  </si>
  <si>
    <t>N3Y4R6</t>
  </si>
  <si>
    <t>N3Y4R7</t>
  </si>
  <si>
    <t>N3Y4S1</t>
  </si>
  <si>
    <t>N3Y4S6</t>
  </si>
  <si>
    <t>N3Y4S7</t>
  </si>
  <si>
    <t>N3Y4S9</t>
  </si>
  <si>
    <t>N3Y4T3</t>
  </si>
  <si>
    <t>N3Y4X6</t>
  </si>
  <si>
    <t>N3Y4X8</t>
  </si>
  <si>
    <t>N3Y5B6</t>
  </si>
  <si>
    <t>N3Y5E3</t>
  </si>
  <si>
    <t>N3Y5E8</t>
  </si>
  <si>
    <t>N3Y5G2</t>
  </si>
  <si>
    <t>N3Y5G3</t>
  </si>
  <si>
    <t>N3Y5G4</t>
  </si>
  <si>
    <t>N3Y5G8</t>
  </si>
  <si>
    <t>N3Y5G9</t>
  </si>
  <si>
    <t>N3Y5H1</t>
  </si>
  <si>
    <t>N3Y5H8</t>
  </si>
  <si>
    <t>N3Y5H9</t>
  </si>
  <si>
    <t>N3Y5J5</t>
  </si>
  <si>
    <t>N3Y5J6</t>
  </si>
  <si>
    <t>N3Y5J9</t>
  </si>
  <si>
    <t>N3Y5K1</t>
  </si>
  <si>
    <t>N3Y5L8</t>
  </si>
  <si>
    <t>N3Y5M1</t>
  </si>
  <si>
    <t>N3Y5M6</t>
  </si>
  <si>
    <t>N3Y5N3</t>
  </si>
  <si>
    <t>N3Y5N4</t>
  </si>
  <si>
    <t>N3Y5N5</t>
  </si>
  <si>
    <t>N4B1J2</t>
  </si>
  <si>
    <t>N4B1M8</t>
  </si>
  <si>
    <t>N4B1M9</t>
  </si>
  <si>
    <t>N4B1R9</t>
  </si>
  <si>
    <t>N4B1S1</t>
  </si>
  <si>
    <t>N4B1S2</t>
  </si>
  <si>
    <t>N4B1S5</t>
  </si>
  <si>
    <t>N4B1S6</t>
  </si>
  <si>
    <t>N4B1S7</t>
  </si>
  <si>
    <t>N4B1S8</t>
  </si>
  <si>
    <t>N4B1V9</t>
  </si>
  <si>
    <t>N4B1W1</t>
  </si>
  <si>
    <t>N4B1W2</t>
  </si>
  <si>
    <t>N4B1X8</t>
  </si>
  <si>
    <t>N4B1Z5</t>
  </si>
  <si>
    <t>N4B2A2</t>
  </si>
  <si>
    <t>N4B2A3</t>
  </si>
  <si>
    <t>N4B2K6</t>
  </si>
  <si>
    <t>N4B2K9</t>
  </si>
  <si>
    <t>N4B2L9</t>
  </si>
  <si>
    <t>N4B2M1</t>
  </si>
  <si>
    <t>N4B2M2</t>
  </si>
  <si>
    <t>N4B2M3</t>
  </si>
  <si>
    <t>N4B2M4</t>
  </si>
  <si>
    <t>N4B2M6</t>
  </si>
  <si>
    <t>N4B2M8</t>
  </si>
  <si>
    <t>N4B2M9</t>
  </si>
  <si>
    <t>N4B2N2</t>
  </si>
  <si>
    <t>N4B2N3</t>
  </si>
  <si>
    <t>N4B2N4</t>
  </si>
  <si>
    <t>N4B2N5</t>
  </si>
  <si>
    <t>N4B2N6</t>
  </si>
  <si>
    <t>N4B2W4</t>
  </si>
  <si>
    <t>N4B2X2</t>
  </si>
  <si>
    <t>N4B3C3</t>
  </si>
  <si>
    <t>N4G0B9</t>
  </si>
  <si>
    <t>N4G0C8</t>
  </si>
  <si>
    <t>N4G0E1</t>
  </si>
  <si>
    <t>N4G1B4</t>
  </si>
  <si>
    <t>N4G1E1</t>
  </si>
  <si>
    <t>N4G1E2</t>
  </si>
  <si>
    <t>N4G1E3</t>
  </si>
  <si>
    <t>N4G1E4</t>
  </si>
  <si>
    <t>N4G1E6</t>
  </si>
  <si>
    <t>N4G1E7</t>
  </si>
  <si>
    <t>N4G1E9</t>
  </si>
  <si>
    <t>N4G1G3</t>
  </si>
  <si>
    <t>N4G1G4</t>
  </si>
  <si>
    <t>N4G1G7</t>
  </si>
  <si>
    <t>N4G1G8</t>
  </si>
  <si>
    <t>N4G1G9</t>
  </si>
  <si>
    <t>N4G1H1</t>
  </si>
  <si>
    <t>N4G1H4</t>
  </si>
  <si>
    <t>N4G1H5</t>
  </si>
  <si>
    <t>N4G1H6</t>
  </si>
  <si>
    <t>N4G1H7</t>
  </si>
  <si>
    <t>N4G1K1</t>
  </si>
  <si>
    <t>N4G1K2</t>
  </si>
  <si>
    <t>N4G1K3</t>
  </si>
  <si>
    <t>N4G1K4</t>
  </si>
  <si>
    <t>N4G1K8</t>
  </si>
  <si>
    <t>N4G1K9</t>
  </si>
  <si>
    <t>N4G1L1</t>
  </si>
  <si>
    <t>N4G1L9</t>
  </si>
  <si>
    <t>N4G1M1</t>
  </si>
  <si>
    <t>N4G1M2</t>
  </si>
  <si>
    <t>N4G1M5</t>
  </si>
  <si>
    <t>N4G1M6</t>
  </si>
  <si>
    <t>N4G1M7</t>
  </si>
  <si>
    <t>N4G1M8</t>
  </si>
  <si>
    <t>N4G1N2</t>
  </si>
  <si>
    <t>N4G1N3</t>
  </si>
  <si>
    <t>N4G1N4</t>
  </si>
  <si>
    <t>N4G1N6</t>
  </si>
  <si>
    <t>N4G1N7</t>
  </si>
  <si>
    <t>N4G1N8</t>
  </si>
  <si>
    <t>N4G1N9</t>
  </si>
  <si>
    <t>N4G1P2</t>
  </si>
  <si>
    <t>N4G1P3</t>
  </si>
  <si>
    <t>N4G1P4</t>
  </si>
  <si>
    <t>N4G1P5</t>
  </si>
  <si>
    <t>N4G1P6</t>
  </si>
  <si>
    <t>N4G1P8</t>
  </si>
  <si>
    <t>N4G1S2</t>
  </si>
  <si>
    <t>N4G1S5</t>
  </si>
  <si>
    <t>N4G1S7</t>
  </si>
  <si>
    <t>N4G1S8</t>
  </si>
  <si>
    <t>N4G1S9</t>
  </si>
  <si>
    <t>N4G1T1</t>
  </si>
  <si>
    <t>N4G1T2</t>
  </si>
  <si>
    <t>N4G1T4</t>
  </si>
  <si>
    <t>N4G1T5</t>
  </si>
  <si>
    <t>N4G1T6</t>
  </si>
  <si>
    <t>N4G1T7</t>
  </si>
  <si>
    <t>N4G1T8</t>
  </si>
  <si>
    <t>N4G1V2</t>
  </si>
  <si>
    <t>N4G1V3</t>
  </si>
  <si>
    <t>N4G1V4</t>
  </si>
  <si>
    <t>N4G1V5</t>
  </si>
  <si>
    <t>N4G1V6</t>
  </si>
  <si>
    <t>N4G1V7</t>
  </si>
  <si>
    <t>N4G1V8</t>
  </si>
  <si>
    <t>N4G1V9</t>
  </si>
  <si>
    <t>N4G1W1</t>
  </si>
  <si>
    <t>N4G1W2</t>
  </si>
  <si>
    <t>N4G1W3</t>
  </si>
  <si>
    <t>N4G1W4</t>
  </si>
  <si>
    <t>N4G1W5</t>
  </si>
  <si>
    <t>N4G1W6</t>
  </si>
  <si>
    <t>N4G1W7</t>
  </si>
  <si>
    <t>N4G1X2</t>
  </si>
  <si>
    <t>N4G1X3</t>
  </si>
  <si>
    <t>N4G1X4</t>
  </si>
  <si>
    <t>N4G1X8</t>
  </si>
  <si>
    <t>N4G1Y1</t>
  </si>
  <si>
    <t>N4G1Y2</t>
  </si>
  <si>
    <t>N4G1Y5</t>
  </si>
  <si>
    <t>N4G1Y9</t>
  </si>
  <si>
    <t>N4G1Z2</t>
  </si>
  <si>
    <t>N4G1Z4</t>
  </si>
  <si>
    <t>N4G1Z5</t>
  </si>
  <si>
    <t>N4G1Z7</t>
  </si>
  <si>
    <t>N4G1Z8</t>
  </si>
  <si>
    <t>N4G1Z9</t>
  </si>
  <si>
    <t>N4G2A1</t>
  </si>
  <si>
    <t>N4G2A3</t>
  </si>
  <si>
    <t>N4G2B2</t>
  </si>
  <si>
    <t>N4G2B3</t>
  </si>
  <si>
    <t>N4G2B4</t>
  </si>
  <si>
    <t>N4G2B5</t>
  </si>
  <si>
    <t>N4G2B6</t>
  </si>
  <si>
    <t>N4G2B7</t>
  </si>
  <si>
    <t>N4G2B8</t>
  </si>
  <si>
    <t>N4G2B9</t>
  </si>
  <si>
    <t>N4G2C1</t>
  </si>
  <si>
    <t>N4G2C2</t>
  </si>
  <si>
    <t>N4G2C3</t>
  </si>
  <si>
    <t>N4G2C4</t>
  </si>
  <si>
    <t>N4G2C6</t>
  </si>
  <si>
    <t>N4G2E4</t>
  </si>
  <si>
    <t>N4G2E5</t>
  </si>
  <si>
    <t>N4G2E6</t>
  </si>
  <si>
    <t>N4G2E7</t>
  </si>
  <si>
    <t>N4G2E8</t>
  </si>
  <si>
    <t>N4G2E9</t>
  </si>
  <si>
    <t>N4G2G1</t>
  </si>
  <si>
    <t>N4G2G2</t>
  </si>
  <si>
    <t>N4G2G3</t>
  </si>
  <si>
    <t>N4G2G4</t>
  </si>
  <si>
    <t>N4G2G5</t>
  </si>
  <si>
    <t>N4G2G7</t>
  </si>
  <si>
    <t>N4G2G8</t>
  </si>
  <si>
    <t>N4G2G9</t>
  </si>
  <si>
    <t>N4G2H1</t>
  </si>
  <si>
    <t>N4G2H2</t>
  </si>
  <si>
    <t>N4G2H3</t>
  </si>
  <si>
    <t>N4G2H4</t>
  </si>
  <si>
    <t>N4G2H5</t>
  </si>
  <si>
    <t>N4G2H8</t>
  </si>
  <si>
    <t>N4G2J1</t>
  </si>
  <si>
    <t>N4G2J4</t>
  </si>
  <si>
    <t>N4G2K2</t>
  </si>
  <si>
    <t>N4G2K3</t>
  </si>
  <si>
    <t>N4G2K7</t>
  </si>
  <si>
    <t>N4G2K8</t>
  </si>
  <si>
    <t>N4G2K9</t>
  </si>
  <si>
    <t>N4G2L1</t>
  </si>
  <si>
    <t>N4G2L2</t>
  </si>
  <si>
    <t>N4G2L3</t>
  </si>
  <si>
    <t>N4G2L6</t>
  </si>
  <si>
    <t>N4G2L7</t>
  </si>
  <si>
    <t>N4G2L8</t>
  </si>
  <si>
    <t>N4G2L9</t>
  </si>
  <si>
    <t>N4G2M1</t>
  </si>
  <si>
    <t>N4G2M7</t>
  </si>
  <si>
    <t>N4G2M8</t>
  </si>
  <si>
    <t>N4G2T5</t>
  </si>
  <si>
    <t>N4G2T8</t>
  </si>
  <si>
    <t>N4G2V2</t>
  </si>
  <si>
    <t>N4G2V3</t>
  </si>
  <si>
    <t>N4G2W1</t>
  </si>
  <si>
    <t>N4G2W2</t>
  </si>
  <si>
    <t>N4G2W3</t>
  </si>
  <si>
    <t>N4G2W4</t>
  </si>
  <si>
    <t>N4G2X9</t>
  </si>
  <si>
    <t>N4G2Y5</t>
  </si>
  <si>
    <t>N4G2Y6</t>
  </si>
  <si>
    <t>N4G2Y7</t>
  </si>
  <si>
    <t>N4G2Y8</t>
  </si>
  <si>
    <t>N4G2Z1</t>
  </si>
  <si>
    <t>N4G2Z2</t>
  </si>
  <si>
    <t>N4G2Z4</t>
  </si>
  <si>
    <t>N4G2Z6</t>
  </si>
  <si>
    <t>N4G2Z7</t>
  </si>
  <si>
    <t>N4G2Z8</t>
  </si>
  <si>
    <t>N4G2Z9</t>
  </si>
  <si>
    <t>N4G3A1</t>
  </si>
  <si>
    <t>N4G3A2</t>
  </si>
  <si>
    <t>N4G3A3</t>
  </si>
  <si>
    <t>N4G3A4</t>
  </si>
  <si>
    <t>N4G3A6</t>
  </si>
  <si>
    <t>N4G3B5</t>
  </si>
  <si>
    <t>N4G3B7</t>
  </si>
  <si>
    <t>N4G3B8</t>
  </si>
  <si>
    <t>N4G3C2</t>
  </si>
  <si>
    <t>N4G3C5</t>
  </si>
  <si>
    <t>N4G3C6</t>
  </si>
  <si>
    <t>N4G3C9</t>
  </si>
  <si>
    <t>N4G3E1</t>
  </si>
  <si>
    <t>N4G3E2</t>
  </si>
  <si>
    <t>N4G3E3</t>
  </si>
  <si>
    <t>N4G3E4</t>
  </si>
  <si>
    <t>N4G3E5</t>
  </si>
  <si>
    <t>N4G3E6</t>
  </si>
  <si>
    <t>N4G3E7</t>
  </si>
  <si>
    <t>N4G3E8</t>
  </si>
  <si>
    <t>N4G3G4</t>
  </si>
  <si>
    <t>N4G3G5</t>
  </si>
  <si>
    <t>N4G3G6</t>
  </si>
  <si>
    <t>N4G3G7</t>
  </si>
  <si>
    <t>N4G3G8</t>
  </si>
  <si>
    <t>N4G3G9</t>
  </si>
  <si>
    <t>N4G3H1</t>
  </si>
  <si>
    <t>N4G3H2</t>
  </si>
  <si>
    <t>N4G3H3</t>
  </si>
  <si>
    <t>N4G3H4</t>
  </si>
  <si>
    <t>N4G3H5</t>
  </si>
  <si>
    <t>N4G3H6</t>
  </si>
  <si>
    <t>N4G3H7</t>
  </si>
  <si>
    <t>N4G3J4</t>
  </si>
  <si>
    <t>N4G3J5</t>
  </si>
  <si>
    <t>N4G3J6</t>
  </si>
  <si>
    <t>N4G3J7</t>
  </si>
  <si>
    <t>N4G3J8</t>
  </si>
  <si>
    <t>N4G3K4</t>
  </si>
  <si>
    <t>N4G3K5</t>
  </si>
  <si>
    <t>N4G3K6</t>
  </si>
  <si>
    <t>N4G3K7</t>
  </si>
  <si>
    <t>N4G3K8</t>
  </si>
  <si>
    <t>N4G3K9</t>
  </si>
  <si>
    <t>N4G3L1</t>
  </si>
  <si>
    <t>N4G3L2</t>
  </si>
  <si>
    <t>N4G3L3</t>
  </si>
  <si>
    <t>N4G3L4</t>
  </si>
  <si>
    <t>N4G3L5</t>
  </si>
  <si>
    <t>N4G3L6</t>
  </si>
  <si>
    <t>N4G3L7</t>
  </si>
  <si>
    <t>N4G3L8</t>
  </si>
  <si>
    <t>N4G3L9</t>
  </si>
  <si>
    <t>N4G3M1</t>
  </si>
  <si>
    <t>N4G3M2</t>
  </si>
  <si>
    <t>N4G3M3</t>
  </si>
  <si>
    <t>N4G3M4</t>
  </si>
  <si>
    <t>N4G3M5</t>
  </si>
  <si>
    <t>N4G3M6</t>
  </si>
  <si>
    <t>N4G3M7</t>
  </si>
  <si>
    <t>N4G3M8</t>
  </si>
  <si>
    <t>N4G3M9</t>
  </si>
  <si>
    <t>N4G3N5</t>
  </si>
  <si>
    <t>N4G3N6</t>
  </si>
  <si>
    <t>N4G3N7</t>
  </si>
  <si>
    <t>N4G3N8</t>
  </si>
  <si>
    <t>N4G3N9</t>
  </si>
  <si>
    <t>N4G3P1</t>
  </si>
  <si>
    <t>N4G3P2</t>
  </si>
  <si>
    <t>N4G3P3</t>
  </si>
  <si>
    <t>N4G3P4</t>
  </si>
  <si>
    <t>N4G3P5</t>
  </si>
  <si>
    <t>N4G3P6</t>
  </si>
  <si>
    <t>N4G3P8</t>
  </si>
  <si>
    <t>N4G3R2</t>
  </si>
  <si>
    <t>N4G3R4</t>
  </si>
  <si>
    <t>N4G3R6</t>
  </si>
  <si>
    <t>N4G3R7</t>
  </si>
  <si>
    <t>N4G3R8</t>
  </si>
  <si>
    <t>N4G3S1</t>
  </si>
  <si>
    <t>N4G3S3</t>
  </si>
  <si>
    <t>N4G3S5</t>
  </si>
  <si>
    <t>N4G3T3</t>
  </si>
  <si>
    <t>N4G3T4</t>
  </si>
  <si>
    <t>N4G3T5</t>
  </si>
  <si>
    <t>N4G3T6</t>
  </si>
  <si>
    <t>N4G3T7</t>
  </si>
  <si>
    <t>N4G3V3</t>
  </si>
  <si>
    <t>N4G3V4</t>
  </si>
  <si>
    <t>N4G3V5</t>
  </si>
  <si>
    <t>N4G3V6</t>
  </si>
  <si>
    <t>N4G3V7</t>
  </si>
  <si>
    <t>N4G3V8</t>
  </si>
  <si>
    <t>N4G3V9</t>
  </si>
  <si>
    <t>N4G3W1</t>
  </si>
  <si>
    <t>N4G3W4</t>
  </si>
  <si>
    <t>N4G3W5</t>
  </si>
  <si>
    <t>N4G3W6</t>
  </si>
  <si>
    <t>N4G3W7</t>
  </si>
  <si>
    <t>N4G3W8</t>
  </si>
  <si>
    <t>N4G3W9</t>
  </si>
  <si>
    <t>N4G3X1</t>
  </si>
  <si>
    <t>N4G3X2</t>
  </si>
  <si>
    <t>N4G3Y5</t>
  </si>
  <si>
    <t>N4G3Y6</t>
  </si>
  <si>
    <t>N4G3Y7</t>
  </si>
  <si>
    <t>N4G3Z1</t>
  </si>
  <si>
    <t>N4G3Z3</t>
  </si>
  <si>
    <t>N4G4A5</t>
  </si>
  <si>
    <t>N4G4A6</t>
  </si>
  <si>
    <t>N4G4H1</t>
  </si>
  <si>
    <t>N4G4J3</t>
  </si>
  <si>
    <t>N4G4J9</t>
  </si>
  <si>
    <t>N4G4K9</t>
  </si>
  <si>
    <t>N4G4M4</t>
  </si>
  <si>
    <t>N4G4N3</t>
  </si>
  <si>
    <t>N4G4N4</t>
  </si>
  <si>
    <t>N4G4R6</t>
  </si>
  <si>
    <t>N4G4S1</t>
  </si>
  <si>
    <t>N4G4S2</t>
  </si>
  <si>
    <t>N4G4S5</t>
  </si>
  <si>
    <t>N4G4S9</t>
  </si>
  <si>
    <t>N4G4T1</t>
  </si>
  <si>
    <t>N4G4T2</t>
  </si>
  <si>
    <t>N4G4T4</t>
  </si>
  <si>
    <t>N4G4T6</t>
  </si>
  <si>
    <t>N4G4T7</t>
  </si>
  <si>
    <t>N4G4T9</t>
  </si>
  <si>
    <t>N4G4V3</t>
  </si>
  <si>
    <t>N4G4V5</t>
  </si>
  <si>
    <t>N4G4W4</t>
  </si>
  <si>
    <t>N4G4W5</t>
  </si>
  <si>
    <t>N4G4W9</t>
  </si>
  <si>
    <t>N4G4Y1</t>
  </si>
  <si>
    <t>N4G4Y2</t>
  </si>
  <si>
    <t>N4G4Z1</t>
  </si>
  <si>
    <t>N4G4Z2</t>
  </si>
  <si>
    <t>N4G4Z4</t>
  </si>
  <si>
    <t>N4G4Z6</t>
  </si>
  <si>
    <t>N4G4Z8</t>
  </si>
  <si>
    <t>N4G4Z9</t>
  </si>
  <si>
    <t>N4G5A5</t>
  </si>
  <si>
    <t>N4G5A6</t>
  </si>
  <si>
    <t>N4G5A7</t>
  </si>
  <si>
    <t>N4G5A8</t>
  </si>
  <si>
    <t>N4G5A9</t>
  </si>
  <si>
    <t>N4G5B1</t>
  </si>
  <si>
    <t>N4G5B5</t>
  </si>
  <si>
    <t>N4G5B6</t>
  </si>
  <si>
    <t>N4G5B8</t>
  </si>
  <si>
    <t>N4G5B9</t>
  </si>
  <si>
    <t>N4G5C6</t>
  </si>
  <si>
    <t>N4G5C7</t>
  </si>
  <si>
    <t>N4G5C8</t>
  </si>
  <si>
    <t>N4G5C9</t>
  </si>
  <si>
    <t>N4G5E2</t>
  </si>
  <si>
    <t>N4G5E3</t>
  </si>
  <si>
    <t>N4G5E5</t>
  </si>
  <si>
    <t>N4G5G2</t>
  </si>
  <si>
    <t>N4G5G8</t>
  </si>
  <si>
    <t>N4G5H7</t>
  </si>
  <si>
    <t>N4G5J5</t>
  </si>
  <si>
    <t>N4G5K8</t>
  </si>
  <si>
    <t>N4G5K9</t>
  </si>
  <si>
    <t>N4G5N5</t>
  </si>
  <si>
    <t>N4G5N6</t>
  </si>
  <si>
    <t>N4G5N9</t>
  </si>
  <si>
    <t>N4G5P2</t>
  </si>
  <si>
    <t>N4G5P3</t>
  </si>
  <si>
    <t>N4G5P6</t>
  </si>
  <si>
    <t>N4G5P8</t>
  </si>
  <si>
    <t>N4G5V1</t>
  </si>
  <si>
    <t>N4G5V8</t>
  </si>
  <si>
    <t>N4G5X2</t>
  </si>
  <si>
    <t>N4K0A5</t>
  </si>
  <si>
    <t>N4K0A6</t>
  </si>
  <si>
    <t>N4K0A7</t>
  </si>
  <si>
    <t>N4K0B4</t>
  </si>
  <si>
    <t>N4K0B5</t>
  </si>
  <si>
    <t>N4K1A1</t>
  </si>
  <si>
    <t>N4K1A7</t>
  </si>
  <si>
    <t>N4K1A8</t>
  </si>
  <si>
    <t>N4K1A9</t>
  </si>
  <si>
    <t>N4K1B8</t>
  </si>
  <si>
    <t>N4K1C3</t>
  </si>
  <si>
    <t>N4K1C4</t>
  </si>
  <si>
    <t>N4K1C5</t>
  </si>
  <si>
    <t>N4K1C6</t>
  </si>
  <si>
    <t>N4K1C7</t>
  </si>
  <si>
    <t>N4K1C8</t>
  </si>
  <si>
    <t>N4K1C9</t>
  </si>
  <si>
    <t>N4K1E1</t>
  </si>
  <si>
    <t>N4K1E6</t>
  </si>
  <si>
    <t>N4K1E7</t>
  </si>
  <si>
    <t>N4K1E8</t>
  </si>
  <si>
    <t>N4K1E9</t>
  </si>
  <si>
    <t>N4K1G1</t>
  </si>
  <si>
    <t>N4K1G2</t>
  </si>
  <si>
    <t>N4K1G4</t>
  </si>
  <si>
    <t>N4K1H6</t>
  </si>
  <si>
    <t>N4K1H7</t>
  </si>
  <si>
    <t>N4K1H8</t>
  </si>
  <si>
    <t>N4K1H9</t>
  </si>
  <si>
    <t>N4K1J1</t>
  </si>
  <si>
    <t>N4K1J2</t>
  </si>
  <si>
    <t>N4K1K8</t>
  </si>
  <si>
    <t>N4K1K9</t>
  </si>
  <si>
    <t>N4K1L1</t>
  </si>
  <si>
    <t>N4K1L2</t>
  </si>
  <si>
    <t>N4K1L3</t>
  </si>
  <si>
    <t>N4K1L4</t>
  </si>
  <si>
    <t>N4K1L5</t>
  </si>
  <si>
    <t>N4K1N4</t>
  </si>
  <si>
    <t>N4K1N5</t>
  </si>
  <si>
    <t>N4K1N6</t>
  </si>
  <si>
    <t>N4K1N8</t>
  </si>
  <si>
    <t>N4K1N9</t>
  </si>
  <si>
    <t>N4K1P1</t>
  </si>
  <si>
    <t>N4K1P2</t>
  </si>
  <si>
    <t>N4K1P3</t>
  </si>
  <si>
    <t>N4K1S1</t>
  </si>
  <si>
    <t>N4K1S2</t>
  </si>
  <si>
    <t>N4K1S3</t>
  </si>
  <si>
    <t>N4K1S4</t>
  </si>
  <si>
    <t>N4K1S5</t>
  </si>
  <si>
    <t>N4K1S7</t>
  </si>
  <si>
    <t>N4K1S8</t>
  </si>
  <si>
    <t>N4K1T8</t>
  </si>
  <si>
    <t>N4K1T9</t>
  </si>
  <si>
    <t>N4K1V2</t>
  </si>
  <si>
    <t>N4K1V6</t>
  </si>
  <si>
    <t>N4K1V7</t>
  </si>
  <si>
    <t>N4K1V8</t>
  </si>
  <si>
    <t>N4K1V9</t>
  </si>
  <si>
    <t>N4K1W1</t>
  </si>
  <si>
    <t>N4K1W3</t>
  </si>
  <si>
    <t>N4K1W4</t>
  </si>
  <si>
    <t>N4K1W5</t>
  </si>
  <si>
    <t>N4K1W8</t>
  </si>
  <si>
    <t>N4K1W9</t>
  </si>
  <si>
    <t>N4K1Y5</t>
  </si>
  <si>
    <t>N4K1Z5</t>
  </si>
  <si>
    <t>N4K1Z6</t>
  </si>
  <si>
    <t>N4K2C6</t>
  </si>
  <si>
    <t>N4K2C8</t>
  </si>
  <si>
    <t>N4K2C9</t>
  </si>
  <si>
    <t>N4K2E1</t>
  </si>
  <si>
    <t>N4K2E2</t>
  </si>
  <si>
    <t>N4K2E3</t>
  </si>
  <si>
    <t>N4K2E4</t>
  </si>
  <si>
    <t>N4K2E5</t>
  </si>
  <si>
    <t>N4K2E6</t>
  </si>
  <si>
    <t>N4K2E7</t>
  </si>
  <si>
    <t>N4K2E8</t>
  </si>
  <si>
    <t>N4K2E9</t>
  </si>
  <si>
    <t>N4K2G1</t>
  </si>
  <si>
    <t>N4K2G2</t>
  </si>
  <si>
    <t>N4K2G3</t>
  </si>
  <si>
    <t>N4K2G4</t>
  </si>
  <si>
    <t>N4K2G5</t>
  </si>
  <si>
    <t>N4K2G6</t>
  </si>
  <si>
    <t>N4K2G7</t>
  </si>
  <si>
    <t>N4K2G8</t>
  </si>
  <si>
    <t>N4K2G9</t>
  </si>
  <si>
    <t>N4K2H1</t>
  </si>
  <si>
    <t>N4K2H2</t>
  </si>
  <si>
    <t>N4K2H3</t>
  </si>
  <si>
    <t>N4K2H4</t>
  </si>
  <si>
    <t>N4K2H5</t>
  </si>
  <si>
    <t>N4K2H6</t>
  </si>
  <si>
    <t>N4K2H7</t>
  </si>
  <si>
    <t>N4K2H8</t>
  </si>
  <si>
    <t>N4K2H9</t>
  </si>
  <si>
    <t>N4K2J1</t>
  </si>
  <si>
    <t>N4K2J2</t>
  </si>
  <si>
    <t>N4K2J3</t>
  </si>
  <si>
    <t>N4K2J4</t>
  </si>
  <si>
    <t>N4K2J5</t>
  </si>
  <si>
    <t>N4K2J6</t>
  </si>
  <si>
    <t>N4K2J8</t>
  </si>
  <si>
    <t>N4K2J9</t>
  </si>
  <si>
    <t>N4K2K1</t>
  </si>
  <si>
    <t>N4K2K2</t>
  </si>
  <si>
    <t>N4K2K3</t>
  </si>
  <si>
    <t>N4K2K4</t>
  </si>
  <si>
    <t>N4K2K5</t>
  </si>
  <si>
    <t>N4K2K6</t>
  </si>
  <si>
    <t>N4K2K7</t>
  </si>
  <si>
    <t>N4K2K8</t>
  </si>
  <si>
    <t>N4K2K9</t>
  </si>
  <si>
    <t>N4K2L2</t>
  </si>
  <si>
    <t>N4K2L3</t>
  </si>
  <si>
    <t>N4K2L4</t>
  </si>
  <si>
    <t>N4K2L5</t>
  </si>
  <si>
    <t>N4K2L6</t>
  </si>
  <si>
    <t>N4K2L7</t>
  </si>
  <si>
    <t>N4K2L8</t>
  </si>
  <si>
    <t>N4K2L9</t>
  </si>
  <si>
    <t>N4K2M1</t>
  </si>
  <si>
    <t>N4K2M2</t>
  </si>
  <si>
    <t>N4K2M4</t>
  </si>
  <si>
    <t>N4K2M6</t>
  </si>
  <si>
    <t>N4K2M8</t>
  </si>
  <si>
    <t>N4K2M9</t>
  </si>
  <si>
    <t>N4K2N1</t>
  </si>
  <si>
    <t>N4K2N2</t>
  </si>
  <si>
    <t>N4K2N4</t>
  </si>
  <si>
    <t>N4K2N6</t>
  </si>
  <si>
    <t>N4K2N7</t>
  </si>
  <si>
    <t>N4K2N8</t>
  </si>
  <si>
    <t>N4K2N9</t>
  </si>
  <si>
    <t>N4K2P1</t>
  </si>
  <si>
    <t>N4K2P4</t>
  </si>
  <si>
    <t>N4K2P6</t>
  </si>
  <si>
    <t>N4K2P7</t>
  </si>
  <si>
    <t>N4K2P9</t>
  </si>
  <si>
    <t>N4K2R2</t>
  </si>
  <si>
    <t>N4K2R5</t>
  </si>
  <si>
    <t>N4K2R8</t>
  </si>
  <si>
    <t>N4K2S2</t>
  </si>
  <si>
    <t>N4K3J5</t>
  </si>
  <si>
    <t>N4K3J6</t>
  </si>
  <si>
    <t>N4K3J7</t>
  </si>
  <si>
    <t>N4K3J8</t>
  </si>
  <si>
    <t>N4K3J9</t>
  </si>
  <si>
    <t>N4K3K1</t>
  </si>
  <si>
    <t>N4K3K2</t>
  </si>
  <si>
    <t>N4K3L4</t>
  </si>
  <si>
    <t>N4K3M1</t>
  </si>
  <si>
    <t>N4K3M2</t>
  </si>
  <si>
    <t>N4K3M3</t>
  </si>
  <si>
    <t>N4K3N5</t>
  </si>
  <si>
    <t>N4K3N7</t>
  </si>
  <si>
    <t>N4K3N8</t>
  </si>
  <si>
    <t>N4K3P9</t>
  </si>
  <si>
    <t>N4K3R1</t>
  </si>
  <si>
    <t>N4K3R2</t>
  </si>
  <si>
    <t>N4K3R3</t>
  </si>
  <si>
    <t>N4K3S4</t>
  </si>
  <si>
    <t>N4K3S5</t>
  </si>
  <si>
    <t>N4K3S6</t>
  </si>
  <si>
    <t>N4K3S7</t>
  </si>
  <si>
    <t>N4K3S8</t>
  </si>
  <si>
    <t>N4K3V2</t>
  </si>
  <si>
    <t>N4K3V3</t>
  </si>
  <si>
    <t>N4K3V4</t>
  </si>
  <si>
    <t>N4K3V5</t>
  </si>
  <si>
    <t>N4K3V6</t>
  </si>
  <si>
    <t>N4K3V7</t>
  </si>
  <si>
    <t>N4K3V8</t>
  </si>
  <si>
    <t>N4K3V9</t>
  </si>
  <si>
    <t>N4K3W3</t>
  </si>
  <si>
    <t>N4K3W5</t>
  </si>
  <si>
    <t>N4K3W6</t>
  </si>
  <si>
    <t>N4K3W7</t>
  </si>
  <si>
    <t>N4K3W8</t>
  </si>
  <si>
    <t>N4K3W9</t>
  </si>
  <si>
    <t>N4K3X1</t>
  </si>
  <si>
    <t>N4K3X3</t>
  </si>
  <si>
    <t>N4K3X4</t>
  </si>
  <si>
    <t>N4K3X5</t>
  </si>
  <si>
    <t>N4K3X8</t>
  </si>
  <si>
    <t>N4K3X9</t>
  </si>
  <si>
    <t>N4K3Y1</t>
  </si>
  <si>
    <t>N4K3Y2</t>
  </si>
  <si>
    <t>N4K3Y3</t>
  </si>
  <si>
    <t>N4K3Y4</t>
  </si>
  <si>
    <t>N4K3Y6</t>
  </si>
  <si>
    <t>N4K3Y7</t>
  </si>
  <si>
    <t>N4K3Y8</t>
  </si>
  <si>
    <t>N4K3Y9</t>
  </si>
  <si>
    <t>N4K3Z2</t>
  </si>
  <si>
    <t>N4K3Z7</t>
  </si>
  <si>
    <t>N4K3Z8</t>
  </si>
  <si>
    <t>N4K3Z9</t>
  </si>
  <si>
    <t>N4K4A1</t>
  </si>
  <si>
    <t>N4K4A2</t>
  </si>
  <si>
    <t>N4K4A3</t>
  </si>
  <si>
    <t>N4K4A4</t>
  </si>
  <si>
    <t>N4K4A5</t>
  </si>
  <si>
    <t>N4K4A6</t>
  </si>
  <si>
    <t>N4K4A7</t>
  </si>
  <si>
    <t>N4K4A8</t>
  </si>
  <si>
    <t>N4K4A9</t>
  </si>
  <si>
    <t>N4K4B3</t>
  </si>
  <si>
    <t>N4K4B4</t>
  </si>
  <si>
    <t>N4K4B5</t>
  </si>
  <si>
    <t>N4K4B6</t>
  </si>
  <si>
    <t>N4K4B7</t>
  </si>
  <si>
    <t>N4K4B8</t>
  </si>
  <si>
    <t>N4K4B9</t>
  </si>
  <si>
    <t>N4K4C1</t>
  </si>
  <si>
    <t>N4K4C2</t>
  </si>
  <si>
    <t>N4K4C3</t>
  </si>
  <si>
    <t>N4K4C4</t>
  </si>
  <si>
    <t>N4K4C6</t>
  </si>
  <si>
    <t>N4K4E3</t>
  </si>
  <si>
    <t>N4K4E9</t>
  </si>
  <si>
    <t>N4K4G1</t>
  </si>
  <si>
    <t>N4K4G6</t>
  </si>
  <si>
    <t>N4K4G7</t>
  </si>
  <si>
    <t>N4K4G8</t>
  </si>
  <si>
    <t>N4K4H7</t>
  </si>
  <si>
    <t>N4K4K4</t>
  </si>
  <si>
    <t>N4K4K5</t>
  </si>
  <si>
    <t>N4K4K6</t>
  </si>
  <si>
    <t>N4K4K7</t>
  </si>
  <si>
    <t>N4K4L1</t>
  </si>
  <si>
    <t>N4K4L8</t>
  </si>
  <si>
    <t>N4K4L9</t>
  </si>
  <si>
    <t>N4K4M2</t>
  </si>
  <si>
    <t>N4K4M3</t>
  </si>
  <si>
    <t>N4K4M4</t>
  </si>
  <si>
    <t>N4K4M5</t>
  </si>
  <si>
    <t>N4K4M6</t>
  </si>
  <si>
    <t>N4K4M7</t>
  </si>
  <si>
    <t>N4K4M8</t>
  </si>
  <si>
    <t>N4K4M9</t>
  </si>
  <si>
    <t>N4K4N1</t>
  </si>
  <si>
    <t>N4K4N2</t>
  </si>
  <si>
    <t>N4K4N3</t>
  </si>
  <si>
    <t>N4K4N4</t>
  </si>
  <si>
    <t>N4K4N7</t>
  </si>
  <si>
    <t>N4K4P4</t>
  </si>
  <si>
    <t>N4K4P7</t>
  </si>
  <si>
    <t>N4K4P9</t>
  </si>
  <si>
    <t>N4K4R1</t>
  </si>
  <si>
    <t>N4K4R2</t>
  </si>
  <si>
    <t>N4K4R3</t>
  </si>
  <si>
    <t>N4K4R4</t>
  </si>
  <si>
    <t>N4K4R5</t>
  </si>
  <si>
    <t>N4K4R7</t>
  </si>
  <si>
    <t>N4K4R8</t>
  </si>
  <si>
    <t>N4K4R9</t>
  </si>
  <si>
    <t>N4K4S2</t>
  </si>
  <si>
    <t>N4K4S5</t>
  </si>
  <si>
    <t>N4K4T7</t>
  </si>
  <si>
    <t>N4K4T8</t>
  </si>
  <si>
    <t>N4K4V1</t>
  </si>
  <si>
    <t>N4K4W3</t>
  </si>
  <si>
    <t>N4K4W5</t>
  </si>
  <si>
    <t>N4K4W6</t>
  </si>
  <si>
    <t>N4K4W7</t>
  </si>
  <si>
    <t>N4K4W8</t>
  </si>
  <si>
    <t>N4K4W9</t>
  </si>
  <si>
    <t>N4K4X1</t>
  </si>
  <si>
    <t>N4K4X2</t>
  </si>
  <si>
    <t>N4K4X3</t>
  </si>
  <si>
    <t>N4K4X4</t>
  </si>
  <si>
    <t>N4K4X5</t>
  </si>
  <si>
    <t>N4K4X6</t>
  </si>
  <si>
    <t>N4K4X7</t>
  </si>
  <si>
    <t>N4K4X8</t>
  </si>
  <si>
    <t>N4K4X9</t>
  </si>
  <si>
    <t>N4K4Y1</t>
  </si>
  <si>
    <t>N4K4Y6</t>
  </si>
  <si>
    <t>N4K4Y7</t>
  </si>
  <si>
    <t>N4K4Y8</t>
  </si>
  <si>
    <t>N4K4Y9</t>
  </si>
  <si>
    <t>N4K5B1</t>
  </si>
  <si>
    <t>N4K5B2</t>
  </si>
  <si>
    <t>N4K5B3</t>
  </si>
  <si>
    <t>N4K5B4</t>
  </si>
  <si>
    <t>N4K5B5</t>
  </si>
  <si>
    <t>N4K5B6</t>
  </si>
  <si>
    <t>N4K5B7</t>
  </si>
  <si>
    <t>N4K5B8</t>
  </si>
  <si>
    <t>N4K5B9</t>
  </si>
  <si>
    <t>N4K5C1</t>
  </si>
  <si>
    <t>N4K5C2</t>
  </si>
  <si>
    <t>N4K5C7</t>
  </si>
  <si>
    <t>N4K5E4</t>
  </si>
  <si>
    <t>N4K5E5</t>
  </si>
  <si>
    <t>N4K5E6</t>
  </si>
  <si>
    <t>N4K5H5</t>
  </si>
  <si>
    <t>N4K5H6</t>
  </si>
  <si>
    <t>N4K5H7</t>
  </si>
  <si>
    <t>N4K5H8</t>
  </si>
  <si>
    <t>N4K5H9</t>
  </si>
  <si>
    <t>N4K5L1</t>
  </si>
  <si>
    <t>N4K5L2</t>
  </si>
  <si>
    <t>N4K5L4</t>
  </si>
  <si>
    <t>N4K5L5</t>
  </si>
  <si>
    <t>N4K5M6</t>
  </si>
  <si>
    <t>N4K5S4</t>
  </si>
  <si>
    <t>N4K5W2</t>
  </si>
  <si>
    <t>N4K5W3</t>
  </si>
  <si>
    <t>N4K5W6</t>
  </si>
  <si>
    <t>N4K5Y2</t>
  </si>
  <si>
    <t>N4K5Y3</t>
  </si>
  <si>
    <t>N4K5Y4</t>
  </si>
  <si>
    <t>N4K5Y5</t>
  </si>
  <si>
    <t>N4K5Y9</t>
  </si>
  <si>
    <t>N4K5Z1</t>
  </si>
  <si>
    <t>N4K6B7</t>
  </si>
  <si>
    <t>N4K6B8</t>
  </si>
  <si>
    <t>N4K6C9</t>
  </si>
  <si>
    <t>N4K6E9</t>
  </si>
  <si>
    <t>N4K6G1</t>
  </si>
  <si>
    <t>N4K6G2</t>
  </si>
  <si>
    <t>N4K6G4</t>
  </si>
  <si>
    <t>N4K6G6</t>
  </si>
  <si>
    <t>N4K6G9</t>
  </si>
  <si>
    <t>N4K6H1</t>
  </si>
  <si>
    <t>N4K6H2</t>
  </si>
  <si>
    <t>N4K6H4</t>
  </si>
  <si>
    <t>N4K6H8</t>
  </si>
  <si>
    <t>N4K6H9</t>
  </si>
  <si>
    <t>N4K6J2</t>
  </si>
  <si>
    <t>N4K6J3</t>
  </si>
  <si>
    <t>N4K6J8</t>
  </si>
  <si>
    <t>N4K6J9</t>
  </si>
  <si>
    <t>N4K6L9</t>
  </si>
  <si>
    <t>N4K6R4</t>
  </si>
  <si>
    <t>N4K6R5</t>
  </si>
  <si>
    <t>N4K6R6</t>
  </si>
  <si>
    <t>N4K6S4</t>
  </si>
  <si>
    <t>N4K6V4</t>
  </si>
  <si>
    <t>N4K6V8</t>
  </si>
  <si>
    <t>N4K6V9</t>
  </si>
  <si>
    <t>N4K6W4</t>
  </si>
  <si>
    <t>N4K6W7</t>
  </si>
  <si>
    <t>N4K6W8</t>
  </si>
  <si>
    <t>N4K6X2</t>
  </si>
  <si>
    <t>N4K6X3</t>
  </si>
  <si>
    <t>N4K6X9</t>
  </si>
  <si>
    <t>N4K6Y1</t>
  </si>
  <si>
    <t>N4K6Y2</t>
  </si>
  <si>
    <t>N4K6Y7</t>
  </si>
  <si>
    <t>N4K6Y8</t>
  </si>
  <si>
    <t>N4K6Y9</t>
  </si>
  <si>
    <t>N4K7A2</t>
  </si>
  <si>
    <t>N4L1A1</t>
  </si>
  <si>
    <t>N4L1A3</t>
  </si>
  <si>
    <t>N4L1A4</t>
  </si>
  <si>
    <t>N4L1A9</t>
  </si>
  <si>
    <t>N4L1B3</t>
  </si>
  <si>
    <t>N4L1B4</t>
  </si>
  <si>
    <t>N4L1B6</t>
  </si>
  <si>
    <t>N4L1B9</t>
  </si>
  <si>
    <t>N4L1C1</t>
  </si>
  <si>
    <t>N4L1C2</t>
  </si>
  <si>
    <t>N4L1C3</t>
  </si>
  <si>
    <t>N4L1E1</t>
  </si>
  <si>
    <t>N4L1E2</t>
  </si>
  <si>
    <t>N4L1E3</t>
  </si>
  <si>
    <t>N4L1G1</t>
  </si>
  <si>
    <t>N4L1G2</t>
  </si>
  <si>
    <t>N4L1G4</t>
  </si>
  <si>
    <t>N4L1G5</t>
  </si>
  <si>
    <t>N4L1G9</t>
  </si>
  <si>
    <t>N4L1K7</t>
  </si>
  <si>
    <t>N4L1K8</t>
  </si>
  <si>
    <t>N4L1K9</t>
  </si>
  <si>
    <t>N4L1L3</t>
  </si>
  <si>
    <t>N4L1L4</t>
  </si>
  <si>
    <t>N4L1M7</t>
  </si>
  <si>
    <t>N4L1M8</t>
  </si>
  <si>
    <t>N4L1M9</t>
  </si>
  <si>
    <t>N4L1N1</t>
  </si>
  <si>
    <t>N4L1P4</t>
  </si>
  <si>
    <t>N4L1R9</t>
  </si>
  <si>
    <t>N4L1S1</t>
  </si>
  <si>
    <t>N4L1S3</t>
  </si>
  <si>
    <t>N4L1S8</t>
  </si>
  <si>
    <t>N4L1V3</t>
  </si>
  <si>
    <t>N4L1V4</t>
  </si>
  <si>
    <t>N4L1V5</t>
  </si>
  <si>
    <t>N4L1V6</t>
  </si>
  <si>
    <t>N4L1V7</t>
  </si>
  <si>
    <t>N4L1V9</t>
  </si>
  <si>
    <t>N4L1W1</t>
  </si>
  <si>
    <t>N4L1W3</t>
  </si>
  <si>
    <t>N4L1X2</t>
  </si>
  <si>
    <t>N4L1X3</t>
  </si>
  <si>
    <t>N4L1X9</t>
  </si>
  <si>
    <t>N4L1Y1</t>
  </si>
  <si>
    <t>N4L1Y2</t>
  </si>
  <si>
    <t>N4L1Y5</t>
  </si>
  <si>
    <t>N4N0A5</t>
  </si>
  <si>
    <t>N4N1K4</t>
  </si>
  <si>
    <t>N4N1M6</t>
  </si>
  <si>
    <t>N4N1M7</t>
  </si>
  <si>
    <t>N4N1M8</t>
  </si>
  <si>
    <t>N4N1R4</t>
  </si>
  <si>
    <t>N4N1R5</t>
  </si>
  <si>
    <t>N4N1R6</t>
  </si>
  <si>
    <t>N4N1R7</t>
  </si>
  <si>
    <t>N4N1R8</t>
  </si>
  <si>
    <t>N4N1R9</t>
  </si>
  <si>
    <t>N4N1T1</t>
  </si>
  <si>
    <t>N4N1T2</t>
  </si>
  <si>
    <t>N4N1T3</t>
  </si>
  <si>
    <t>N4N1T4</t>
  </si>
  <si>
    <t>N4N1T5</t>
  </si>
  <si>
    <t>N4N1T6</t>
  </si>
  <si>
    <t>N4N1T7</t>
  </si>
  <si>
    <t>N4N1V7</t>
  </si>
  <si>
    <t>N4N1V9</t>
  </si>
  <si>
    <t>N4N1W1</t>
  </si>
  <si>
    <t>N4N1W2</t>
  </si>
  <si>
    <t>N4N1W3</t>
  </si>
  <si>
    <t>N4N1W4</t>
  </si>
  <si>
    <t>N4N1W5</t>
  </si>
  <si>
    <t>N4N1W6</t>
  </si>
  <si>
    <t>N4N1W7</t>
  </si>
  <si>
    <t>N4N1X9</t>
  </si>
  <si>
    <t>N4N1Y1</t>
  </si>
  <si>
    <t>N4N1Y2</t>
  </si>
  <si>
    <t>N4N1Y3</t>
  </si>
  <si>
    <t>N4N1Y4</t>
  </si>
  <si>
    <t>N4N1Y5</t>
  </si>
  <si>
    <t>N4N1Y6</t>
  </si>
  <si>
    <t>N4N1Y7</t>
  </si>
  <si>
    <t>N4N1Y8</t>
  </si>
  <si>
    <t>N4N1Y9</t>
  </si>
  <si>
    <t>N4N1Z1</t>
  </si>
  <si>
    <t>N4N1Z2</t>
  </si>
  <si>
    <t>N4N1Z8</t>
  </si>
  <si>
    <t>N4N2A4</t>
  </si>
  <si>
    <t>N4N2V7</t>
  </si>
  <si>
    <t>N4N2W8</t>
  </si>
  <si>
    <t>N4N2W9</t>
  </si>
  <si>
    <t>N4N2X1</t>
  </si>
  <si>
    <t>N4N2X2</t>
  </si>
  <si>
    <t>N4N2Y2</t>
  </si>
  <si>
    <t>N4N2Y3</t>
  </si>
  <si>
    <t>N4N2Y7</t>
  </si>
  <si>
    <t>N4N2Y8</t>
  </si>
  <si>
    <t>N4N2Z1</t>
  </si>
  <si>
    <t>N4N2Z2</t>
  </si>
  <si>
    <t>N4N2Z5</t>
  </si>
  <si>
    <t>N4N2Z6</t>
  </si>
  <si>
    <t>N4N2Z7</t>
  </si>
  <si>
    <t>N4N2Z8</t>
  </si>
  <si>
    <t>N4N2Z9</t>
  </si>
  <si>
    <t>N4N3A4</t>
  </si>
  <si>
    <t>N4N3A6</t>
  </si>
  <si>
    <t>N4N3A7</t>
  </si>
  <si>
    <t>N4N3A8</t>
  </si>
  <si>
    <t>N4N3A9</t>
  </si>
  <si>
    <t>N4N3B1</t>
  </si>
  <si>
    <t>N4N3B2</t>
  </si>
  <si>
    <t>N4N3B3</t>
  </si>
  <si>
    <t>N4N3B4</t>
  </si>
  <si>
    <t>N4N3E9</t>
  </si>
  <si>
    <t>N4N3H5</t>
  </si>
  <si>
    <t>N4N3J2</t>
  </si>
  <si>
    <t>N4N3K7</t>
  </si>
  <si>
    <t>N4N3N3</t>
  </si>
  <si>
    <t>N4N3R9</t>
  </si>
  <si>
    <t>N4N3S3</t>
  </si>
  <si>
    <t>N4N3W5</t>
  </si>
  <si>
    <t>N4S1A1</t>
  </si>
  <si>
    <t>N4S1A2</t>
  </si>
  <si>
    <t>N4S1A3</t>
  </si>
  <si>
    <t>N4S1A4</t>
  </si>
  <si>
    <t>N4S1A5</t>
  </si>
  <si>
    <t>N4S1A6</t>
  </si>
  <si>
    <t>N4S1A7</t>
  </si>
  <si>
    <t>N4S1A8</t>
  </si>
  <si>
    <t>N4S1A9</t>
  </si>
  <si>
    <t>N4S1B1</t>
  </si>
  <si>
    <t>N4S1B2</t>
  </si>
  <si>
    <t>N4S1B3</t>
  </si>
  <si>
    <t>N4S1B4</t>
  </si>
  <si>
    <t>N4S1B5</t>
  </si>
  <si>
    <t>N4S1H8</t>
  </si>
  <si>
    <t>N4S1H9</t>
  </si>
  <si>
    <t>N4S1J1</t>
  </si>
  <si>
    <t>N4S1J2</t>
  </si>
  <si>
    <t>N4S1J3</t>
  </si>
  <si>
    <t>N4S1K3</t>
  </si>
  <si>
    <t>N4S1K4</t>
  </si>
  <si>
    <t>N4S1K7</t>
  </si>
  <si>
    <t>N4S1K8</t>
  </si>
  <si>
    <t>N4S1L1</t>
  </si>
  <si>
    <t>N4S1L8</t>
  </si>
  <si>
    <t>N4S1L9</t>
  </si>
  <si>
    <t>N4S1M1</t>
  </si>
  <si>
    <t>N4S1M2</t>
  </si>
  <si>
    <t>N4S1M5</t>
  </si>
  <si>
    <t>N4S1M6</t>
  </si>
  <si>
    <t>N4S1M7</t>
  </si>
  <si>
    <t>N4S1M8</t>
  </si>
  <si>
    <t>N4S1M9</t>
  </si>
  <si>
    <t>N4S1N1</t>
  </si>
  <si>
    <t>N4S1N2</t>
  </si>
  <si>
    <t>N4S1N3</t>
  </si>
  <si>
    <t>N4S1N4</t>
  </si>
  <si>
    <t>N4S1N5</t>
  </si>
  <si>
    <t>N4S1N6</t>
  </si>
  <si>
    <t>N4S1N7</t>
  </si>
  <si>
    <t>N4S1N8</t>
  </si>
  <si>
    <t>N4S1N9</t>
  </si>
  <si>
    <t>N4S1P1</t>
  </si>
  <si>
    <t>N4S1S9</t>
  </si>
  <si>
    <t>N4S1T1</t>
  </si>
  <si>
    <t>N4S1T3</t>
  </si>
  <si>
    <t>N4S1T4</t>
  </si>
  <si>
    <t>N4S1T5</t>
  </si>
  <si>
    <t>N4S1T9</t>
  </si>
  <si>
    <t>N4S1V1</t>
  </si>
  <si>
    <t>N4S1V2</t>
  </si>
  <si>
    <t>N4S1V3</t>
  </si>
  <si>
    <t>N4S1V5</t>
  </si>
  <si>
    <t>N4S1V6</t>
  </si>
  <si>
    <t>N4S1V9</t>
  </si>
  <si>
    <t>N4S1W1</t>
  </si>
  <si>
    <t>N4S1W2</t>
  </si>
  <si>
    <t>N4S1W3</t>
  </si>
  <si>
    <t>N4S1W4</t>
  </si>
  <si>
    <t>N4S1W5</t>
  </si>
  <si>
    <t>N4S1W6</t>
  </si>
  <si>
    <t>N4S1W7</t>
  </si>
  <si>
    <t>N4S1W8</t>
  </si>
  <si>
    <t>N4S1W9</t>
  </si>
  <si>
    <t>N4S1X1</t>
  </si>
  <si>
    <t>N4S1X2</t>
  </si>
  <si>
    <t>N4S1X3</t>
  </si>
  <si>
    <t>N4S1X5</t>
  </si>
  <si>
    <t>N4S1X8</t>
  </si>
  <si>
    <t>N4S1Y1</t>
  </si>
  <si>
    <t>N4S1Y2</t>
  </si>
  <si>
    <t>N4S1Y3</t>
  </si>
  <si>
    <t>N4S1Z3</t>
  </si>
  <si>
    <t>N4S1Z5</t>
  </si>
  <si>
    <t>N4S1Z7</t>
  </si>
  <si>
    <t>N4S1Z8</t>
  </si>
  <si>
    <t>N4S1Z9</t>
  </si>
  <si>
    <t>N4S2A1</t>
  </si>
  <si>
    <t>N4S2A2</t>
  </si>
  <si>
    <t>N4S2B6</t>
  </si>
  <si>
    <t>N4S2B7</t>
  </si>
  <si>
    <t>N4S2B8</t>
  </si>
  <si>
    <t>N4S2C2</t>
  </si>
  <si>
    <t>N4S2C3</t>
  </si>
  <si>
    <t>N4S2C4</t>
  </si>
  <si>
    <t>N4S2C5</t>
  </si>
  <si>
    <t>N4S2C6</t>
  </si>
  <si>
    <t>N4S2C8</t>
  </si>
  <si>
    <t>N4S2E2</t>
  </si>
  <si>
    <t>N4S2E3</t>
  </si>
  <si>
    <t>N4S2G6</t>
  </si>
  <si>
    <t>N4S2G7</t>
  </si>
  <si>
    <t>N4S2H5</t>
  </si>
  <si>
    <t>N4S2H8</t>
  </si>
  <si>
    <t>N4S2P9</t>
  </si>
  <si>
    <t>N4S2R1</t>
  </si>
  <si>
    <t>N4S2R5</t>
  </si>
  <si>
    <t>N4S2R6</t>
  </si>
  <si>
    <t>N4S2R7</t>
  </si>
  <si>
    <t>N4S2R8</t>
  </si>
  <si>
    <t>N4S2R9</t>
  </si>
  <si>
    <t>N4S2S8</t>
  </si>
  <si>
    <t>N4S2S9</t>
  </si>
  <si>
    <t>N4S2T1</t>
  </si>
  <si>
    <t>N4S2T2</t>
  </si>
  <si>
    <t>N4S2T3</t>
  </si>
  <si>
    <t>N4S2T4</t>
  </si>
  <si>
    <t>N4S2V4</t>
  </si>
  <si>
    <t>N4S2V5</t>
  </si>
  <si>
    <t>N4S2V6</t>
  </si>
  <si>
    <t>N4S2V7</t>
  </si>
  <si>
    <t>N4S2V8</t>
  </si>
  <si>
    <t>N4S2V9</t>
  </si>
  <si>
    <t>N4S2W2</t>
  </si>
  <si>
    <t>N4S2W5</t>
  </si>
  <si>
    <t>N4S2X9</t>
  </si>
  <si>
    <t>N4S2Y1</t>
  </si>
  <si>
    <t>N4S2Y2</t>
  </si>
  <si>
    <t>N4S2Y3</t>
  </si>
  <si>
    <t>N4S2Y4</t>
  </si>
  <si>
    <t>N4S2Y5</t>
  </si>
  <si>
    <t>N4S2Y6</t>
  </si>
  <si>
    <t>N4S2Y7</t>
  </si>
  <si>
    <t>N4S2Y9</t>
  </si>
  <si>
    <t>N4S2Z1</t>
  </si>
  <si>
    <t>N4S2Z9</t>
  </si>
  <si>
    <t>N4S3A2</t>
  </si>
  <si>
    <t>N4S3A3</t>
  </si>
  <si>
    <t>N4S3A5</t>
  </si>
  <si>
    <t>N4S3A6</t>
  </si>
  <si>
    <t>N4S3A7</t>
  </si>
  <si>
    <t>N4S3A8</t>
  </si>
  <si>
    <t>N4S3A9</t>
  </si>
  <si>
    <t>N4S3B1</t>
  </si>
  <si>
    <t>N4S3B7</t>
  </si>
  <si>
    <t>N4S3C5</t>
  </si>
  <si>
    <t>N4S3E1</t>
  </si>
  <si>
    <t>N4S3E2</t>
  </si>
  <si>
    <t>N4S3E3</t>
  </si>
  <si>
    <t>N4S3E6</t>
  </si>
  <si>
    <t>N4S3E9</t>
  </si>
  <si>
    <t>N4S3G1</t>
  </si>
  <si>
    <t>N4S3G4</t>
  </si>
  <si>
    <t>N4S3G5</t>
  </si>
  <si>
    <t>N4S3G6</t>
  </si>
  <si>
    <t>N4S3G7</t>
  </si>
  <si>
    <t>N4S3G8</t>
  </si>
  <si>
    <t>N4S3G9</t>
  </si>
  <si>
    <t>N4S3H3</t>
  </si>
  <si>
    <t>N4S3H4</t>
  </si>
  <si>
    <t>N4S3H5</t>
  </si>
  <si>
    <t>N4S3H6</t>
  </si>
  <si>
    <t>N4S3H7</t>
  </si>
  <si>
    <t>N4S3H8</t>
  </si>
  <si>
    <t>N4S3H9</t>
  </si>
  <si>
    <t>N4S3J1</t>
  </si>
  <si>
    <t>N4S3J4</t>
  </si>
  <si>
    <t>N4S3J6</t>
  </si>
  <si>
    <t>N4S3J7</t>
  </si>
  <si>
    <t>N4S3J8</t>
  </si>
  <si>
    <t>N4S3J9</t>
  </si>
  <si>
    <t>N4S3K1</t>
  </si>
  <si>
    <t>N4S3K2</t>
  </si>
  <si>
    <t>N4S3K7</t>
  </si>
  <si>
    <t>N4S3K8</t>
  </si>
  <si>
    <t>N4S3K9</t>
  </si>
  <si>
    <t>N4S3L1</t>
  </si>
  <si>
    <t>N4S3L5</t>
  </si>
  <si>
    <t>N4S3L6</t>
  </si>
  <si>
    <t>N4S3L7</t>
  </si>
  <si>
    <t>N4S3L9</t>
  </si>
  <si>
    <t>N4S3M2</t>
  </si>
  <si>
    <t>N4S3M5</t>
  </si>
  <si>
    <t>N4S3M6</t>
  </si>
  <si>
    <t>N4S3M7</t>
  </si>
  <si>
    <t>N4S3N9</t>
  </si>
  <si>
    <t>N4S3P1</t>
  </si>
  <si>
    <t>N4S3P4</t>
  </si>
  <si>
    <t>N4S3S6</t>
  </si>
  <si>
    <t>N4S4C8</t>
  </si>
  <si>
    <t>N4S4C9</t>
  </si>
  <si>
    <t>N4S4E1</t>
  </si>
  <si>
    <t>N4S4E2</t>
  </si>
  <si>
    <t>N4S4E3</t>
  </si>
  <si>
    <t>N4S4E4</t>
  </si>
  <si>
    <t>N4S4E5</t>
  </si>
  <si>
    <t>N4S4E6</t>
  </si>
  <si>
    <t>N4S4E7</t>
  </si>
  <si>
    <t>N4S4E8</t>
  </si>
  <si>
    <t>N4S4E9</t>
  </si>
  <si>
    <t>N4S4G1</t>
  </si>
  <si>
    <t>N4S4M1</t>
  </si>
  <si>
    <t>N4S4M2</t>
  </si>
  <si>
    <t>N4S4M3</t>
  </si>
  <si>
    <t>N4S4M4</t>
  </si>
  <si>
    <t>N4S4M5</t>
  </si>
  <si>
    <t>N4S4M6</t>
  </si>
  <si>
    <t>N4S4M7</t>
  </si>
  <si>
    <t>N4S4T5</t>
  </si>
  <si>
    <t>N4S4T6</t>
  </si>
  <si>
    <t>N4S4T8</t>
  </si>
  <si>
    <t>N4S4W7</t>
  </si>
  <si>
    <t>N4S5A3</t>
  </si>
  <si>
    <t>N4S5H6</t>
  </si>
  <si>
    <t>N4S5M2</t>
  </si>
  <si>
    <t>N4S5X6</t>
  </si>
  <si>
    <t>N4S5X7</t>
  </si>
  <si>
    <t>N4S5X8</t>
  </si>
  <si>
    <t>N4S5X9</t>
  </si>
  <si>
    <t>N4S5Y1</t>
  </si>
  <si>
    <t>N4S5Y2</t>
  </si>
  <si>
    <t>N4S5Y3</t>
  </si>
  <si>
    <t>N4S5Y4</t>
  </si>
  <si>
    <t>N4S5Y5</t>
  </si>
  <si>
    <t>N4S5Y6</t>
  </si>
  <si>
    <t>N4S5Y7</t>
  </si>
  <si>
    <t>N4S5Y8</t>
  </si>
  <si>
    <t>N4S5Y9</t>
  </si>
  <si>
    <t>N4S5Z3</t>
  </si>
  <si>
    <t>N4S5Z4</t>
  </si>
  <si>
    <t>N4S5Z5</t>
  </si>
  <si>
    <t>N4S5Z6</t>
  </si>
  <si>
    <t>N4S5Z7</t>
  </si>
  <si>
    <t>N4S5Z8</t>
  </si>
  <si>
    <t>N4S6A1</t>
  </si>
  <si>
    <t>N4S6A2</t>
  </si>
  <si>
    <t>N4S6A3</t>
  </si>
  <si>
    <t>N4S6A4</t>
  </si>
  <si>
    <t>N4S6A5</t>
  </si>
  <si>
    <t>N4S6A6</t>
  </si>
  <si>
    <t>N4S6A7</t>
  </si>
  <si>
    <t>N4S6A8</t>
  </si>
  <si>
    <t>N4S6B2</t>
  </si>
  <si>
    <t>N4S6B5</t>
  </si>
  <si>
    <t>N4S6B6</t>
  </si>
  <si>
    <t>N4S6B7</t>
  </si>
  <si>
    <t>N4S6B8</t>
  </si>
  <si>
    <t>N4S6C1</t>
  </si>
  <si>
    <t>N4S6C6</t>
  </si>
  <si>
    <t>N4S6C9</t>
  </si>
  <si>
    <t>N4S6E1</t>
  </si>
  <si>
    <t>N4S6E3</t>
  </si>
  <si>
    <t>N4S8M5</t>
  </si>
  <si>
    <t>N4S8P1</t>
  </si>
  <si>
    <t>N4S8P5</t>
  </si>
  <si>
    <t>N4S8R4</t>
  </si>
  <si>
    <t>N4S8S5</t>
  </si>
  <si>
    <t>N4S8W5</t>
  </si>
  <si>
    <t>N4S8Y5</t>
  </si>
  <si>
    <t>N4S8Y8</t>
  </si>
  <si>
    <t>N4T0A2</t>
  </si>
  <si>
    <t>N4T0A3</t>
  </si>
  <si>
    <t>N4T0A4</t>
  </si>
  <si>
    <t>N4T0A5</t>
  </si>
  <si>
    <t>N4T0A6</t>
  </si>
  <si>
    <t>N4T0B8</t>
  </si>
  <si>
    <t>N4T0B9</t>
  </si>
  <si>
    <t>N4T0C7</t>
  </si>
  <si>
    <t>N4T0C8</t>
  </si>
  <si>
    <t>N4T0E1</t>
  </si>
  <si>
    <t>N4T0E2</t>
  </si>
  <si>
    <t>N4T0E5</t>
  </si>
  <si>
    <t>N4T0E7</t>
  </si>
  <si>
    <t>N4T1V3</t>
  </si>
  <si>
    <t>N4T1V6</t>
  </si>
  <si>
    <t>N4T1W1</t>
  </si>
  <si>
    <t>N4T1W2</t>
  </si>
  <si>
    <t>N4T1W3</t>
  </si>
  <si>
    <t>N4T1W4</t>
  </si>
  <si>
    <t>N4T1W6</t>
  </si>
  <si>
    <t>N4X0A1</t>
  </si>
  <si>
    <t>N4X1C8</t>
  </si>
  <si>
    <t>N4X1C9</t>
  </si>
  <si>
    <t>N4X1E3</t>
  </si>
  <si>
    <t>N4X1E4</t>
  </si>
  <si>
    <t>N4X1E5</t>
  </si>
  <si>
    <t>N4X1E6</t>
  </si>
  <si>
    <t>N4X1G2</t>
  </si>
  <si>
    <t>N5A0B2</t>
  </si>
  <si>
    <t>N5A0B3</t>
  </si>
  <si>
    <t>N5A0B4</t>
  </si>
  <si>
    <t>N5A0B6</t>
  </si>
  <si>
    <t>N5A0B7</t>
  </si>
  <si>
    <t>N5A0B8</t>
  </si>
  <si>
    <t>N5A0B9</t>
  </si>
  <si>
    <t>N5A1A1</t>
  </si>
  <si>
    <t>N5A1A3</t>
  </si>
  <si>
    <t>N5A1B6</t>
  </si>
  <si>
    <t>N5A1C8</t>
  </si>
  <si>
    <t>N5A1C9</t>
  </si>
  <si>
    <t>N5A1E2</t>
  </si>
  <si>
    <t>N5A1E4</t>
  </si>
  <si>
    <t>N5A1E5</t>
  </si>
  <si>
    <t>N5A1E6</t>
  </si>
  <si>
    <t>N5A1H8</t>
  </si>
  <si>
    <t>N5A1H9</t>
  </si>
  <si>
    <t>N5A1J1</t>
  </si>
  <si>
    <t>N5A1J2</t>
  </si>
  <si>
    <t>N5A1J3</t>
  </si>
  <si>
    <t>N5A1J4</t>
  </si>
  <si>
    <t>N5A1J6</t>
  </si>
  <si>
    <t>N5A1J7</t>
  </si>
  <si>
    <t>N5A1W6</t>
  </si>
  <si>
    <t>N5A1W7</t>
  </si>
  <si>
    <t>N5A1W8</t>
  </si>
  <si>
    <t>N5A2R5</t>
  </si>
  <si>
    <t>N5A2S6</t>
  </si>
  <si>
    <t>N5A2T1</t>
  </si>
  <si>
    <t>N5A2T2</t>
  </si>
  <si>
    <t>N5A2T4</t>
  </si>
  <si>
    <t>N5A2V4</t>
  </si>
  <si>
    <t>N5A2V6</t>
  </si>
  <si>
    <t>N5A2W4</t>
  </si>
  <si>
    <t>N5A2W6</t>
  </si>
  <si>
    <t>N5A2W8</t>
  </si>
  <si>
    <t>N5A2W9</t>
  </si>
  <si>
    <t>N5A2X1</t>
  </si>
  <si>
    <t>N5A2Y6</t>
  </si>
  <si>
    <t>N5A2Z3</t>
  </si>
  <si>
    <t>N5A2Z4</t>
  </si>
  <si>
    <t>N5A2Z5</t>
  </si>
  <si>
    <t>N5A2Z6</t>
  </si>
  <si>
    <t>N5A2Z7</t>
  </si>
  <si>
    <t>N5A2Z8</t>
  </si>
  <si>
    <t>N5A2Z9</t>
  </si>
  <si>
    <t>N5A3A1</t>
  </si>
  <si>
    <t>N5A3A6</t>
  </si>
  <si>
    <t>N5A3A7</t>
  </si>
  <si>
    <t>N5A3A8</t>
  </si>
  <si>
    <t>N5A3A9</t>
  </si>
  <si>
    <t>N5A3B1</t>
  </si>
  <si>
    <t>N5A3B2</t>
  </si>
  <si>
    <t>N5A3B3</t>
  </si>
  <si>
    <t>N5A3B4</t>
  </si>
  <si>
    <t>N5A3B5</t>
  </si>
  <si>
    <t>N5A3B9</t>
  </si>
  <si>
    <t>N5A3C1</t>
  </si>
  <si>
    <t>N5A3C2</t>
  </si>
  <si>
    <t>N5A3C4</t>
  </si>
  <si>
    <t>N5A3C5</t>
  </si>
  <si>
    <t>N5A3C7</t>
  </si>
  <si>
    <t>N5A3C8</t>
  </si>
  <si>
    <t>N5A3C9</t>
  </si>
  <si>
    <t>N5A3E1</t>
  </si>
  <si>
    <t>N5A3E2</t>
  </si>
  <si>
    <t>N5A3E3</t>
  </si>
  <si>
    <t>N5A3E4</t>
  </si>
  <si>
    <t>N5A3E5</t>
  </si>
  <si>
    <t>N5A3E6</t>
  </si>
  <si>
    <t>N5A3E7</t>
  </si>
  <si>
    <t>N5A3G4</t>
  </si>
  <si>
    <t>N5A3G5</t>
  </si>
  <si>
    <t>N5A3G6</t>
  </si>
  <si>
    <t>N5A3G8</t>
  </si>
  <si>
    <t>N5A3H1</t>
  </si>
  <si>
    <t>N5A3H2</t>
  </si>
  <si>
    <t>N5A3H3</t>
  </si>
  <si>
    <t>N5A3H4</t>
  </si>
  <si>
    <t>N5A3J2</t>
  </si>
  <si>
    <t>N5A3J3</t>
  </si>
  <si>
    <t>N5A3J5</t>
  </si>
  <si>
    <t>N5A3J7</t>
  </si>
  <si>
    <t>N5A3J8</t>
  </si>
  <si>
    <t>N5A3K2</t>
  </si>
  <si>
    <t>N5A3K3</t>
  </si>
  <si>
    <t>N5A3K4</t>
  </si>
  <si>
    <t>N5A3K5</t>
  </si>
  <si>
    <t>N5A3L7</t>
  </si>
  <si>
    <t>N5A3L8</t>
  </si>
  <si>
    <t>N5A3L9</t>
  </si>
  <si>
    <t>N5A3M1</t>
  </si>
  <si>
    <t>N5A3P1</t>
  </si>
  <si>
    <t>N5A4A5</t>
  </si>
  <si>
    <t>N5A4A6</t>
  </si>
  <si>
    <t>N5A4A7</t>
  </si>
  <si>
    <t>N5A4A8</t>
  </si>
  <si>
    <t>N5A4A9</t>
  </si>
  <si>
    <t>N5A4B1</t>
  </si>
  <si>
    <t>N5A4B3</t>
  </si>
  <si>
    <t>N5A4B8</t>
  </si>
  <si>
    <t>N5A4C1</t>
  </si>
  <si>
    <t>N5A4C4</t>
  </si>
  <si>
    <t>N5A4C5</t>
  </si>
  <si>
    <t>N5A4C8</t>
  </si>
  <si>
    <t>N5A4G3</t>
  </si>
  <si>
    <t>N5A4G4</t>
  </si>
  <si>
    <t>N5A4G5</t>
  </si>
  <si>
    <t>N5A4G6</t>
  </si>
  <si>
    <t>N5A4G7</t>
  </si>
  <si>
    <t>N5A4L4</t>
  </si>
  <si>
    <t>N5A4M8</t>
  </si>
  <si>
    <t>N5A4M9</t>
  </si>
  <si>
    <t>N5A4N1</t>
  </si>
  <si>
    <t>N5A4N2</t>
  </si>
  <si>
    <t>N5A4N3</t>
  </si>
  <si>
    <t>N5A4N4</t>
  </si>
  <si>
    <t>N5A4R5</t>
  </si>
  <si>
    <t>N5A4R6</t>
  </si>
  <si>
    <t>N5A4S9</t>
  </si>
  <si>
    <t>N5A4T1</t>
  </si>
  <si>
    <t>N5A4T2</t>
  </si>
  <si>
    <t>N5A4V5</t>
  </si>
  <si>
    <t>N5A4V6</t>
  </si>
  <si>
    <t>N5A4V7</t>
  </si>
  <si>
    <t>N5A4V8</t>
  </si>
  <si>
    <t>N5A4V9</t>
  </si>
  <si>
    <t>N5A4W1</t>
  </si>
  <si>
    <t>N5A4W2</t>
  </si>
  <si>
    <t>N5A4W3</t>
  </si>
  <si>
    <t>N5A4W4</t>
  </si>
  <si>
    <t>N5A4W5</t>
  </si>
  <si>
    <t>N5A4W6</t>
  </si>
  <si>
    <t>N5A4W7</t>
  </si>
  <si>
    <t>N5A4W8</t>
  </si>
  <si>
    <t>N5A4X2</t>
  </si>
  <si>
    <t>N5A4X3</t>
  </si>
  <si>
    <t>N5A4X4</t>
  </si>
  <si>
    <t>N5A4X6</t>
  </si>
  <si>
    <t>N5A4X9</t>
  </si>
  <si>
    <t>N5A4Y2</t>
  </si>
  <si>
    <t>N5A5E7</t>
  </si>
  <si>
    <t>N5A5G6</t>
  </si>
  <si>
    <t>N5A5G9</t>
  </si>
  <si>
    <t>N5A5H4</t>
  </si>
  <si>
    <t>N5A5M7</t>
  </si>
  <si>
    <t>N5A5M8</t>
  </si>
  <si>
    <t>N5A5M9</t>
  </si>
  <si>
    <t>N5A5N2</t>
  </si>
  <si>
    <t>N5A5N4</t>
  </si>
  <si>
    <t>N5A5N5</t>
  </si>
  <si>
    <t>N5A5N7</t>
  </si>
  <si>
    <t>N5A5N8</t>
  </si>
  <si>
    <t>N5A5P1</t>
  </si>
  <si>
    <t>N5A5P3</t>
  </si>
  <si>
    <t>N5A5P4</t>
  </si>
  <si>
    <t>N5A5P5</t>
  </si>
  <si>
    <t>N5A5P6</t>
  </si>
  <si>
    <t>N5A5P7</t>
  </si>
  <si>
    <t>N5A5P8</t>
  </si>
  <si>
    <t>N5A5P9</t>
  </si>
  <si>
    <t>N5A5R1</t>
  </si>
  <si>
    <t>N5A5R2</t>
  </si>
  <si>
    <t>N5A5R3</t>
  </si>
  <si>
    <t>N5A5R4</t>
  </si>
  <si>
    <t>N5A5R5</t>
  </si>
  <si>
    <t>N5A5R6</t>
  </si>
  <si>
    <t>N5A5R7</t>
  </si>
  <si>
    <t>N5A5R8</t>
  </si>
  <si>
    <t>N5A5R9</t>
  </si>
  <si>
    <t>N5A5S1</t>
  </si>
  <si>
    <t>N5A5S2</t>
  </si>
  <si>
    <t>N5A5S3</t>
  </si>
  <si>
    <t>N5A5S4</t>
  </si>
  <si>
    <t>N5A5S7</t>
  </si>
  <si>
    <t>N5A5S9</t>
  </si>
  <si>
    <t>N5A5T1</t>
  </si>
  <si>
    <t>N5A5T2</t>
  </si>
  <si>
    <t>N5A5T3</t>
  </si>
  <si>
    <t>N5A5T4</t>
  </si>
  <si>
    <t>N5A5T5</t>
  </si>
  <si>
    <t>N5A5T6</t>
  </si>
  <si>
    <t>N5A5T7</t>
  </si>
  <si>
    <t>N5A5T8</t>
  </si>
  <si>
    <t>N5A5T9</t>
  </si>
  <si>
    <t>N5A5V5</t>
  </si>
  <si>
    <t>N5A5V6</t>
  </si>
  <si>
    <t>N5A5V7</t>
  </si>
  <si>
    <t>N5A5V8</t>
  </si>
  <si>
    <t>N5A5V9</t>
  </si>
  <si>
    <t>N5A5W1</t>
  </si>
  <si>
    <t>N5A5W2</t>
  </si>
  <si>
    <t>N5A5W3</t>
  </si>
  <si>
    <t>N5A5W9</t>
  </si>
  <si>
    <t>N5A5X1</t>
  </si>
  <si>
    <t>N5A5X2</t>
  </si>
  <si>
    <t>N5A5X3</t>
  </si>
  <si>
    <t>N5A5Y1</t>
  </si>
  <si>
    <t>N5A5Y2</t>
  </si>
  <si>
    <t>N5A5Y3</t>
  </si>
  <si>
    <t>N5A5Y4</t>
  </si>
  <si>
    <t>N5A5Z6</t>
  </si>
  <si>
    <t>N5A5Z8</t>
  </si>
  <si>
    <t>N5A5Z9</t>
  </si>
  <si>
    <t>N5A6A1</t>
  </si>
  <si>
    <t>N5A6A3</t>
  </si>
  <si>
    <t>N5A6A7</t>
  </si>
  <si>
    <t>N5A6A8</t>
  </si>
  <si>
    <t>N5A6A9</t>
  </si>
  <si>
    <t>N5A6B1</t>
  </si>
  <si>
    <t>N5A6B7</t>
  </si>
  <si>
    <t>N5A6B9</t>
  </si>
  <si>
    <t>N5A6C5</t>
  </si>
  <si>
    <t>N5A6C7</t>
  </si>
  <si>
    <t>N5A6C9</t>
  </si>
  <si>
    <t>N5A6E1</t>
  </si>
  <si>
    <t>N5A6E3</t>
  </si>
  <si>
    <t>N5A6E4</t>
  </si>
  <si>
    <t>N5A6E5</t>
  </si>
  <si>
    <t>N5A6E6</t>
  </si>
  <si>
    <t>N5A6E7</t>
  </si>
  <si>
    <t>N5A6E8</t>
  </si>
  <si>
    <t>N5A6E9</t>
  </si>
  <si>
    <t>N5A6G1</t>
  </si>
  <si>
    <t>N5A6G8</t>
  </si>
  <si>
    <t>N5A6H1</t>
  </si>
  <si>
    <t>N5A6H2</t>
  </si>
  <si>
    <t>N5A6H3</t>
  </si>
  <si>
    <t>N5A6H4</t>
  </si>
  <si>
    <t>N5A6H5</t>
  </si>
  <si>
    <t>N5A6J3</t>
  </si>
  <si>
    <t>N5A6K2</t>
  </si>
  <si>
    <t>N5A6K3</t>
  </si>
  <si>
    <t>N5A6K6</t>
  </si>
  <si>
    <t>N5A6K8</t>
  </si>
  <si>
    <t>N5A6K9</t>
  </si>
  <si>
    <t>N5A6L1</t>
  </si>
  <si>
    <t>N5A6L3</t>
  </si>
  <si>
    <t>N5A6L4</t>
  </si>
  <si>
    <t>N5A6L5</t>
  </si>
  <si>
    <t>N5A6L8</t>
  </si>
  <si>
    <t>N5A6L9</t>
  </si>
  <si>
    <t>N5A6M1</t>
  </si>
  <si>
    <t>N5A6M6</t>
  </si>
  <si>
    <t>N5A6M7</t>
  </si>
  <si>
    <t>N5A6M8</t>
  </si>
  <si>
    <t>N5A6M9</t>
  </si>
  <si>
    <t>N5A6N1</t>
  </si>
  <si>
    <t>N5A6N2</t>
  </si>
  <si>
    <t>N5A6N3</t>
  </si>
  <si>
    <t>N5A6N4</t>
  </si>
  <si>
    <t>N5A6N5</t>
  </si>
  <si>
    <t>N5A6N8</t>
  </si>
  <si>
    <t>N5A6N9</t>
  </si>
  <si>
    <t>N5A6P1</t>
  </si>
  <si>
    <t>N5A6P2</t>
  </si>
  <si>
    <t>N5A6P3</t>
  </si>
  <si>
    <t>N5A6P4</t>
  </si>
  <si>
    <t>N5A6P5</t>
  </si>
  <si>
    <t>N5A6P6</t>
  </si>
  <si>
    <t>N5A6P7</t>
  </si>
  <si>
    <t>N5A6P8</t>
  </si>
  <si>
    <t>N5A6P9</t>
  </si>
  <si>
    <t>N5A6R2</t>
  </si>
  <si>
    <t>N5A6R4</t>
  </si>
  <si>
    <t>N5A6R5</t>
  </si>
  <si>
    <t>N5A6R6</t>
  </si>
  <si>
    <t>N5A6R7</t>
  </si>
  <si>
    <t>N5A6R9</t>
  </si>
  <si>
    <t>N5A6S1</t>
  </si>
  <si>
    <t>N5A6S6</t>
  </si>
  <si>
    <t>N5A6S7</t>
  </si>
  <si>
    <t>N5A6S8</t>
  </si>
  <si>
    <t>N5A6S9</t>
  </si>
  <si>
    <t>N5A6T1</t>
  </si>
  <si>
    <t>N5A6T2</t>
  </si>
  <si>
    <t>N5A6T3</t>
  </si>
  <si>
    <t>N5A6T5</t>
  </si>
  <si>
    <t>N5A6T6</t>
  </si>
  <si>
    <t>N5A6T7</t>
  </si>
  <si>
    <t>N5A6T8</t>
  </si>
  <si>
    <t>N5A6V2</t>
  </si>
  <si>
    <t>N5A6V4</t>
  </si>
  <si>
    <t>N5A6V5</t>
  </si>
  <si>
    <t>N5A6V6</t>
  </si>
  <si>
    <t>N5A6V7</t>
  </si>
  <si>
    <t>N5A6V8</t>
  </si>
  <si>
    <t>N5A6W1</t>
  </si>
  <si>
    <t>N5A6W3</t>
  </si>
  <si>
    <t>N5A6W4</t>
  </si>
  <si>
    <t>N5A6W7</t>
  </si>
  <si>
    <t>N5A6X2</t>
  </si>
  <si>
    <t>N5A6X3</t>
  </si>
  <si>
    <t>N5A6Z2</t>
  </si>
  <si>
    <t>N5A7A4</t>
  </si>
  <si>
    <t>N5A7A5</t>
  </si>
  <si>
    <t>N5A7A7</t>
  </si>
  <si>
    <t>N5A7B2</t>
  </si>
  <si>
    <t>N5A7B9</t>
  </si>
  <si>
    <t>N5A7E1</t>
  </si>
  <si>
    <t>N5A7E2</t>
  </si>
  <si>
    <t>N5A7E3</t>
  </si>
  <si>
    <t>N5A7E4</t>
  </si>
  <si>
    <t>N5A7E5</t>
  </si>
  <si>
    <t>N5A7E6</t>
  </si>
  <si>
    <t>N5A7E9</t>
  </si>
  <si>
    <t>N5A7G2</t>
  </si>
  <si>
    <t>N5A7G3</t>
  </si>
  <si>
    <t>N5A7G4</t>
  </si>
  <si>
    <t>N5A7G9</t>
  </si>
  <si>
    <t>N5A7H1</t>
  </si>
  <si>
    <t>N5A7H2</t>
  </si>
  <si>
    <t>N5A7H4</t>
  </si>
  <si>
    <t>N5A7H8</t>
  </si>
  <si>
    <t>N5A7H9</t>
  </si>
  <si>
    <t>N5A7J1</t>
  </si>
  <si>
    <t>N5A7J2</t>
  </si>
  <si>
    <t>N5A7J6</t>
  </si>
  <si>
    <t>N5A7J7</t>
  </si>
  <si>
    <t>N5A7K1</t>
  </si>
  <si>
    <t>N5A7K2</t>
  </si>
  <si>
    <t>N5A7K3</t>
  </si>
  <si>
    <t>N5A7K5</t>
  </si>
  <si>
    <t>N5A7K6</t>
  </si>
  <si>
    <t>N5A7L3</t>
  </si>
  <si>
    <t>N5A7M3</t>
  </si>
  <si>
    <t>N5A7M5</t>
  </si>
  <si>
    <t>N5A7M8</t>
  </si>
  <si>
    <t>N5A7M9</t>
  </si>
  <si>
    <t>N5A7N5</t>
  </si>
  <si>
    <t>N5A7N8</t>
  </si>
  <si>
    <t>N5A7N9</t>
  </si>
  <si>
    <t>N5A7P3</t>
  </si>
  <si>
    <t>N5A7P4</t>
  </si>
  <si>
    <t>N5A7P5</t>
  </si>
  <si>
    <t>N5A7P7</t>
  </si>
  <si>
    <t>N5A7P8</t>
  </si>
  <si>
    <t>N5A7P9</t>
  </si>
  <si>
    <t>N5A7R1</t>
  </si>
  <si>
    <t>N5A7R2</t>
  </si>
  <si>
    <t>N5A7R3</t>
  </si>
  <si>
    <t>N5A7R4</t>
  </si>
  <si>
    <t>N5A7R6</t>
  </si>
  <si>
    <t>N5A7R7</t>
  </si>
  <si>
    <t>N5A7R8</t>
  </si>
  <si>
    <t>N5A7S1</t>
  </si>
  <si>
    <t>N5A7S3</t>
  </si>
  <si>
    <t>N5A7S6</t>
  </si>
  <si>
    <t>N5A7S7</t>
  </si>
  <si>
    <t>N5A7S8</t>
  </si>
  <si>
    <t>N5A7S9</t>
  </si>
  <si>
    <t>N5A7T6</t>
  </si>
  <si>
    <t>N5A7T7</t>
  </si>
  <si>
    <t>N5A7T8</t>
  </si>
  <si>
    <t>N5A7V4</t>
  </si>
  <si>
    <t>N5A7V8</t>
  </si>
  <si>
    <t>N5A7V9</t>
  </si>
  <si>
    <t>N5A7W2</t>
  </si>
  <si>
    <t>N5A7W3</t>
  </si>
  <si>
    <t>N5A7W5</t>
  </si>
  <si>
    <t>N5A7W8</t>
  </si>
  <si>
    <t>N5A7W9</t>
  </si>
  <si>
    <t>N5A7X1</t>
  </si>
  <si>
    <t>N5A7X3</t>
  </si>
  <si>
    <t>N5A7X5</t>
  </si>
  <si>
    <t>N5A7X7</t>
  </si>
  <si>
    <t>N5A7X8</t>
  </si>
  <si>
    <t>N5A7X9</t>
  </si>
  <si>
    <t>N5A7Y1</t>
  </si>
  <si>
    <t>N5A7Y3</t>
  </si>
  <si>
    <t>N5A7Y4</t>
  </si>
  <si>
    <t>N5A7Y6</t>
  </si>
  <si>
    <t>N5A7Z7</t>
  </si>
  <si>
    <t>N5A8A4</t>
  </si>
  <si>
    <t>N5A8A8</t>
  </si>
  <si>
    <t>N5A8B2</t>
  </si>
  <si>
    <t>N5A8B4</t>
  </si>
  <si>
    <t>N5A8C3</t>
  </si>
  <si>
    <t>N5C0A9</t>
  </si>
  <si>
    <t>N5C0B1</t>
  </si>
  <si>
    <t>N5C1G3</t>
  </si>
  <si>
    <t>N5C1G5</t>
  </si>
  <si>
    <t>N5C1G6</t>
  </si>
  <si>
    <t>N5C1H5</t>
  </si>
  <si>
    <t>N5C1H6</t>
  </si>
  <si>
    <t>N5C1J1</t>
  </si>
  <si>
    <t>N5C1J3</t>
  </si>
  <si>
    <t>N5C1J4</t>
  </si>
  <si>
    <t>N5C1J5</t>
  </si>
  <si>
    <t>N5C1J6</t>
  </si>
  <si>
    <t>N5C1J7</t>
  </si>
  <si>
    <t>N5C1J8</t>
  </si>
  <si>
    <t>N5C1J9</t>
  </si>
  <si>
    <t>N5C1K2</t>
  </si>
  <si>
    <t>N5C1K3</t>
  </si>
  <si>
    <t>N5C1K4</t>
  </si>
  <si>
    <t>N5C1K6</t>
  </si>
  <si>
    <t>N5C1K7</t>
  </si>
  <si>
    <t>N5C1K8</t>
  </si>
  <si>
    <t>N5C1K9</t>
  </si>
  <si>
    <t>N5C1L2</t>
  </si>
  <si>
    <t>N5C1L3</t>
  </si>
  <si>
    <t>N5C1L4</t>
  </si>
  <si>
    <t>N5C1L5</t>
  </si>
  <si>
    <t>N5C1L6</t>
  </si>
  <si>
    <t>N5C1L7</t>
  </si>
  <si>
    <t>N5C1M2</t>
  </si>
  <si>
    <t>N5C1M3</t>
  </si>
  <si>
    <t>N5C1M4</t>
  </si>
  <si>
    <t>N5C1M5</t>
  </si>
  <si>
    <t>N5C1M6</t>
  </si>
  <si>
    <t>N5C1M7</t>
  </si>
  <si>
    <t>N5C1N1</t>
  </si>
  <si>
    <t>N5C1N2</t>
  </si>
  <si>
    <t>N5C1N3</t>
  </si>
  <si>
    <t>N5C1N6</t>
  </si>
  <si>
    <t>N5C1N7</t>
  </si>
  <si>
    <t>N5C1N8</t>
  </si>
  <si>
    <t>N5C1N9</t>
  </si>
  <si>
    <t>N5C1P1</t>
  </si>
  <si>
    <t>N5C1P5</t>
  </si>
  <si>
    <t>N5C1P6</t>
  </si>
  <si>
    <t>N5C1P7</t>
  </si>
  <si>
    <t>N5C1P9</t>
  </si>
  <si>
    <t>N5C1R1</t>
  </si>
  <si>
    <t>N5C1R2</t>
  </si>
  <si>
    <t>N5C1S2</t>
  </si>
  <si>
    <t>N5C1S4</t>
  </si>
  <si>
    <t>N5C1S5</t>
  </si>
  <si>
    <t>N5C1S6</t>
  </si>
  <si>
    <t>N5C1W1</t>
  </si>
  <si>
    <t>N5C1W2</t>
  </si>
  <si>
    <t>N5C1W3</t>
  </si>
  <si>
    <t>N5C1X3</t>
  </si>
  <si>
    <t>N5C1X5</t>
  </si>
  <si>
    <t>N5C1Y2</t>
  </si>
  <si>
    <t>N5C1Y3</t>
  </si>
  <si>
    <t>N5C1Y8</t>
  </si>
  <si>
    <t>N5C1Y9</t>
  </si>
  <si>
    <t>N5C1Z1</t>
  </si>
  <si>
    <t>N5C1Z2</t>
  </si>
  <si>
    <t>N5C1Z3</t>
  </si>
  <si>
    <t>N5C1Z4</t>
  </si>
  <si>
    <t>N5C1Z5</t>
  </si>
  <si>
    <t>N5C1Z7</t>
  </si>
  <si>
    <t>N5C1Z8</t>
  </si>
  <si>
    <t>N5C1Z9</t>
  </si>
  <si>
    <t>N5C2A1</t>
  </si>
  <si>
    <t>N5C2A2</t>
  </si>
  <si>
    <t>N5C2A3</t>
  </si>
  <si>
    <t>N5C2A4</t>
  </si>
  <si>
    <t>N5C2A5</t>
  </si>
  <si>
    <t>N5C2A6</t>
  </si>
  <si>
    <t>N5C2A8</t>
  </si>
  <si>
    <t>N5C2B3</t>
  </si>
  <si>
    <t>N5C2B9</t>
  </si>
  <si>
    <t>N5C2C7</t>
  </si>
  <si>
    <t>N5C2G7</t>
  </si>
  <si>
    <t>N5C2J1</t>
  </si>
  <si>
    <t>N5C2K6</t>
  </si>
  <si>
    <t>N5C2K7</t>
  </si>
  <si>
    <t>N5C2K8</t>
  </si>
  <si>
    <t>N5C2K9</t>
  </si>
  <si>
    <t>N5C2M5</t>
  </si>
  <si>
    <t>N5C2M6</t>
  </si>
  <si>
    <t>N5C2M7</t>
  </si>
  <si>
    <t>N5C2M8</t>
  </si>
  <si>
    <t>N5C2M9</t>
  </si>
  <si>
    <t>N5C2N1</t>
  </si>
  <si>
    <t>N5C2N2</t>
  </si>
  <si>
    <t>N5C2N3</t>
  </si>
  <si>
    <t>N5C2N7</t>
  </si>
  <si>
    <t>N5C2N8</t>
  </si>
  <si>
    <t>N5C2N9</t>
  </si>
  <si>
    <t>N5C2P1</t>
  </si>
  <si>
    <t>N5C2P2</t>
  </si>
  <si>
    <t>N5C2P3</t>
  </si>
  <si>
    <t>N5C2P8</t>
  </si>
  <si>
    <t>N5C2P9</t>
  </si>
  <si>
    <t>N5C2R1</t>
  </si>
  <si>
    <t>N5C2R2</t>
  </si>
  <si>
    <t>N5C2R3</t>
  </si>
  <si>
    <t>N5C2R6</t>
  </si>
  <si>
    <t>N5C2R7</t>
  </si>
  <si>
    <t>N5C2S8</t>
  </si>
  <si>
    <t>N5C2T2</t>
  </si>
  <si>
    <t>N5C2T3</t>
  </si>
  <si>
    <t>N5C3A6</t>
  </si>
  <si>
    <t>N5C3A9</t>
  </si>
  <si>
    <t>N5C3B1</t>
  </si>
  <si>
    <t>N5C3B2</t>
  </si>
  <si>
    <t>N5C3B3</t>
  </si>
  <si>
    <t>N5C3B4</t>
  </si>
  <si>
    <t>N5C3B9</t>
  </si>
  <si>
    <t>N5C3C6</t>
  </si>
  <si>
    <t>N5C3C7</t>
  </si>
  <si>
    <t>N5C3C9</t>
  </si>
  <si>
    <t>N5C3E1</t>
  </si>
  <si>
    <t>N5C3E2</t>
  </si>
  <si>
    <t>N5C3E4</t>
  </si>
  <si>
    <t>N5C3E5</t>
  </si>
  <si>
    <t>N5C3E6</t>
  </si>
  <si>
    <t>N5C3E9</t>
  </si>
  <si>
    <t>N5C3G3</t>
  </si>
  <si>
    <t>N5C3G4</t>
  </si>
  <si>
    <t>N5C3G6</t>
  </si>
  <si>
    <t>N5C3G7</t>
  </si>
  <si>
    <t>N5C3G8</t>
  </si>
  <si>
    <t>N5C3G9</t>
  </si>
  <si>
    <t>N5C3H1</t>
  </si>
  <si>
    <t>N5C3H2</t>
  </si>
  <si>
    <t>N5C3H3</t>
  </si>
  <si>
    <t>N5C3H7</t>
  </si>
  <si>
    <t>N5C3H8</t>
  </si>
  <si>
    <t>N5C3H9</t>
  </si>
  <si>
    <t>N5C3L3</t>
  </si>
  <si>
    <t>N5C3L9</t>
  </si>
  <si>
    <t>N5C3P1</t>
  </si>
  <si>
    <t>N5C3P3</t>
  </si>
  <si>
    <t>N5C3P5</t>
  </si>
  <si>
    <t>N5C3R1</t>
  </si>
  <si>
    <t>N5C3R2</t>
  </si>
  <si>
    <t>N5C3S3</t>
  </si>
  <si>
    <t>N5C3T4</t>
  </si>
  <si>
    <t>N5C3V1</t>
  </si>
  <si>
    <t>N5C3V7</t>
  </si>
  <si>
    <t>N5C3W6</t>
  </si>
  <si>
    <t>N5C3Y8</t>
  </si>
  <si>
    <t>N5C3Y9</t>
  </si>
  <si>
    <t>N5C4A8</t>
  </si>
  <si>
    <t>N5C4A9</t>
  </si>
  <si>
    <t>N5C4B1</t>
  </si>
  <si>
    <t>N5C4B3</t>
  </si>
  <si>
    <t>N5C4B4</t>
  </si>
  <si>
    <t>N5C4C1</t>
  </si>
  <si>
    <t>N5C4C8</t>
  </si>
  <si>
    <t>N5C4E2</t>
  </si>
  <si>
    <t>N5C4E7</t>
  </si>
  <si>
    <t>N5C4E8</t>
  </si>
  <si>
    <t>N5H0A1</t>
  </si>
  <si>
    <t>N5H0A5</t>
  </si>
  <si>
    <t>N5H1J1</t>
  </si>
  <si>
    <t>N5H1J5</t>
  </si>
  <si>
    <t>N5H1P8</t>
  </si>
  <si>
    <t>N5H1S6</t>
  </si>
  <si>
    <t>N5H1S7</t>
  </si>
  <si>
    <t>N5H1S8</t>
  </si>
  <si>
    <t>N5H1S9</t>
  </si>
  <si>
    <t>N5H1V6</t>
  </si>
  <si>
    <t>N5H1V8</t>
  </si>
  <si>
    <t>N5H1V9</t>
  </si>
  <si>
    <t>N5H1W1</t>
  </si>
  <si>
    <t>N5H1W2</t>
  </si>
  <si>
    <t>N5H1W3</t>
  </si>
  <si>
    <t>N5H1X3</t>
  </si>
  <si>
    <t>N5H1X5</t>
  </si>
  <si>
    <t>N5H1X7</t>
  </si>
  <si>
    <t>N5H1X8</t>
  </si>
  <si>
    <t>N5H1Z8</t>
  </si>
  <si>
    <t>N5H2E3</t>
  </si>
  <si>
    <t>N5H2P8</t>
  </si>
  <si>
    <t>N5H2P9</t>
  </si>
  <si>
    <t>N5H2R1</t>
  </si>
  <si>
    <t>N5H2R5</t>
  </si>
  <si>
    <t>N5H2T7</t>
  </si>
  <si>
    <t>N5H2V2</t>
  </si>
  <si>
    <t>N5H2V3</t>
  </si>
  <si>
    <t>N5H2V4</t>
  </si>
  <si>
    <t>N5H2V5</t>
  </si>
  <si>
    <t>N5H2V6</t>
  </si>
  <si>
    <t>N5H2V7</t>
  </si>
  <si>
    <t>N5H2W1</t>
  </si>
  <si>
    <t>N5H2W2</t>
  </si>
  <si>
    <t>N5H2W8</t>
  </si>
  <si>
    <t>N5H2Y3</t>
  </si>
  <si>
    <t>N5H2Y4</t>
  </si>
  <si>
    <t>N5H2Z3</t>
  </si>
  <si>
    <t>N5H2Z5</t>
  </si>
  <si>
    <t>N5H2Z7</t>
  </si>
  <si>
    <t>N5H2Z9</t>
  </si>
  <si>
    <t>N5H3A5</t>
  </si>
  <si>
    <t>N5H3C4</t>
  </si>
  <si>
    <t>N5H3C5</t>
  </si>
  <si>
    <t>N5H3C6</t>
  </si>
  <si>
    <t>N5H3C8</t>
  </si>
  <si>
    <t>N5H3C9</t>
  </si>
  <si>
    <t>N5H3E2</t>
  </si>
  <si>
    <t>N5H3G6</t>
  </si>
  <si>
    <t>N5H3H8</t>
  </si>
  <si>
    <t>N5L1A8</t>
  </si>
  <si>
    <t>N5L1A9</t>
  </si>
  <si>
    <t>N5L1B2</t>
  </si>
  <si>
    <t>N5L1B3</t>
  </si>
  <si>
    <t>N5L1B5</t>
  </si>
  <si>
    <t>N5L1B6</t>
  </si>
  <si>
    <t>N5L1B7</t>
  </si>
  <si>
    <t>N5L1B8</t>
  </si>
  <si>
    <t>N5L1B9</t>
  </si>
  <si>
    <t>N5L1C1</t>
  </si>
  <si>
    <t>N5L1C3</t>
  </si>
  <si>
    <t>N5L1C5</t>
  </si>
  <si>
    <t>N5L1G4</t>
  </si>
  <si>
    <t>N5L1H3</t>
  </si>
  <si>
    <t>N5L1H9</t>
  </si>
  <si>
    <t>N5P0A1</t>
  </si>
  <si>
    <t>N5P0A2</t>
  </si>
  <si>
    <t>N5P0A3</t>
  </si>
  <si>
    <t>N5P0A6</t>
  </si>
  <si>
    <t>N5P0A7</t>
  </si>
  <si>
    <t>N5P0A8</t>
  </si>
  <si>
    <t>N5P0A9</t>
  </si>
  <si>
    <t>N5P0B1</t>
  </si>
  <si>
    <t>N5P0B2</t>
  </si>
  <si>
    <t>N5P0B3</t>
  </si>
  <si>
    <t>N5P0B4</t>
  </si>
  <si>
    <t>N5P0B7</t>
  </si>
  <si>
    <t>N5P0B8</t>
  </si>
  <si>
    <t>N5P0C1</t>
  </si>
  <si>
    <t>N5P0C2</t>
  </si>
  <si>
    <t>N5P0C4</t>
  </si>
  <si>
    <t>N5P1A1</t>
  </si>
  <si>
    <t>N5P1A2</t>
  </si>
  <si>
    <t>N5P1A3</t>
  </si>
  <si>
    <t>N5P1A4</t>
  </si>
  <si>
    <t>N5P1A5</t>
  </si>
  <si>
    <t>N5P1A6</t>
  </si>
  <si>
    <t>N5P1A7</t>
  </si>
  <si>
    <t>N5P1A8</t>
  </si>
  <si>
    <t>N5P1A9</t>
  </si>
  <si>
    <t>N5P1B1</t>
  </si>
  <si>
    <t>N5P1B2</t>
  </si>
  <si>
    <t>N5P1B3</t>
  </si>
  <si>
    <t>N5P1B4</t>
  </si>
  <si>
    <t>N5P1H3</t>
  </si>
  <si>
    <t>N5P1H4</t>
  </si>
  <si>
    <t>N5P1H5</t>
  </si>
  <si>
    <t>N5P1H6</t>
  </si>
  <si>
    <t>N5P1K2</t>
  </si>
  <si>
    <t>N5P1R2</t>
  </si>
  <si>
    <t>N5P1V7</t>
  </si>
  <si>
    <t>N5P2H4</t>
  </si>
  <si>
    <t>N5P2J3</t>
  </si>
  <si>
    <t>N5P2J4</t>
  </si>
  <si>
    <t>N5P2J5</t>
  </si>
  <si>
    <t>N5P2J6</t>
  </si>
  <si>
    <t>N5P2K9</t>
  </si>
  <si>
    <t>N5P2L1</t>
  </si>
  <si>
    <t>N5P2L2</t>
  </si>
  <si>
    <t>N5P2M9</t>
  </si>
  <si>
    <t>N5P2N1</t>
  </si>
  <si>
    <t>N5P2N2</t>
  </si>
  <si>
    <t>N5P2N3</t>
  </si>
  <si>
    <t>N5P2N9</t>
  </si>
  <si>
    <t>N5P2P3</t>
  </si>
  <si>
    <t>N5P3K9</t>
  </si>
  <si>
    <t>N5P3P4</t>
  </si>
  <si>
    <t>N5P3X2</t>
  </si>
  <si>
    <t>N5P3X3</t>
  </si>
  <si>
    <t>N5P3X4</t>
  </si>
  <si>
    <t>N5P3X6</t>
  </si>
  <si>
    <t>N5P3X7</t>
  </si>
  <si>
    <t>N5P3X8</t>
  </si>
  <si>
    <t>N5P3X9</t>
  </si>
  <si>
    <t>N5P3Y5</t>
  </si>
  <si>
    <t>N5P3Z2</t>
  </si>
  <si>
    <t>N5P3Z3</t>
  </si>
  <si>
    <t>N5P4B2</t>
  </si>
  <si>
    <t>N5P4C1</t>
  </si>
  <si>
    <t>N5P4E7</t>
  </si>
  <si>
    <t>N5P4H6</t>
  </si>
  <si>
    <t>N5P4H8</t>
  </si>
  <si>
    <t>N5P4H9</t>
  </si>
  <si>
    <t>N5P4J1</t>
  </si>
  <si>
    <t>N5P4J2</t>
  </si>
  <si>
    <t>N5P4J3</t>
  </si>
  <si>
    <t>N5P4J8</t>
  </si>
  <si>
    <t>N5P4K2</t>
  </si>
  <si>
    <t>N5P4K4</t>
  </si>
  <si>
    <t>N5P4L2</t>
  </si>
  <si>
    <t>N5P4N6</t>
  </si>
  <si>
    <t>N5P4N9</t>
  </si>
  <si>
    <t>N5P4P1</t>
  </si>
  <si>
    <t>N5P4P2</t>
  </si>
  <si>
    <t>N5P4P3</t>
  </si>
  <si>
    <t>N5P4P6</t>
  </si>
  <si>
    <t>N5P4P7</t>
  </si>
  <si>
    <t>N5P4P8</t>
  </si>
  <si>
    <t>N5R2Z6</t>
  </si>
  <si>
    <t>N5R2Z8</t>
  </si>
  <si>
    <t>N5R3C9</t>
  </si>
  <si>
    <t>N5R3E1</t>
  </si>
  <si>
    <t>N5R3G9</t>
  </si>
  <si>
    <t>N5R3H8</t>
  </si>
  <si>
    <t>N5R3H9</t>
  </si>
  <si>
    <t>N5R3J9</t>
  </si>
  <si>
    <t>N5V0A7</t>
  </si>
  <si>
    <t>N5V3P9</t>
  </si>
  <si>
    <t>N5V3R1</t>
  </si>
  <si>
    <t>N5V4L7</t>
  </si>
  <si>
    <t>N5V4N2</t>
  </si>
  <si>
    <t>N5V4T3</t>
  </si>
  <si>
    <t>N5V4T7</t>
  </si>
  <si>
    <t>N5V4Z5</t>
  </si>
  <si>
    <t>N5V5A2</t>
  </si>
  <si>
    <t>N5V5A3</t>
  </si>
  <si>
    <t>N5V5A9</t>
  </si>
  <si>
    <t>N5V5B4</t>
  </si>
  <si>
    <t>N5V5B7</t>
  </si>
  <si>
    <t>N5V5C8</t>
  </si>
  <si>
    <t>N5V5J3</t>
  </si>
  <si>
    <t>N5V5J4</t>
  </si>
  <si>
    <t>N5V5J5</t>
  </si>
  <si>
    <t>N5V5J6</t>
  </si>
  <si>
    <t>N5V5K1</t>
  </si>
  <si>
    <t>N5W0A1</t>
  </si>
  <si>
    <t>N5W0A2</t>
  </si>
  <si>
    <t>N5W0A3</t>
  </si>
  <si>
    <t>N5W0A4</t>
  </si>
  <si>
    <t>N5W0A5</t>
  </si>
  <si>
    <t>N5W0A7</t>
  </si>
  <si>
    <t>N5W1A1</t>
  </si>
  <si>
    <t>N5W1A2</t>
  </si>
  <si>
    <t>N5W1A3</t>
  </si>
  <si>
    <t>N5W1A4</t>
  </si>
  <si>
    <t>N5W1A7</t>
  </si>
  <si>
    <t>N5W1A9</t>
  </si>
  <si>
    <t>N5W1B1</t>
  </si>
  <si>
    <t>N5W1B3</t>
  </si>
  <si>
    <t>N5W1B4</t>
  </si>
  <si>
    <t>N5W1B5</t>
  </si>
  <si>
    <t>N5W1B6</t>
  </si>
  <si>
    <t>N5W1B7</t>
  </si>
  <si>
    <t>N5W1B8</t>
  </si>
  <si>
    <t>N5W1B9</t>
  </si>
  <si>
    <t>N5W1C1</t>
  </si>
  <si>
    <t>N5W1C2</t>
  </si>
  <si>
    <t>N5W1C3</t>
  </si>
  <si>
    <t>N5W1C5</t>
  </si>
  <si>
    <t>N5W1C6</t>
  </si>
  <si>
    <t>N5W1C8</t>
  </si>
  <si>
    <t>N5W1C9</t>
  </si>
  <si>
    <t>N5W1E5</t>
  </si>
  <si>
    <t>N5W1G8</t>
  </si>
  <si>
    <t>N5W1H2</t>
  </si>
  <si>
    <t>N5W1H4</t>
  </si>
  <si>
    <t>N5W1H5</t>
  </si>
  <si>
    <t>N5W1H6</t>
  </si>
  <si>
    <t>N5W1T9</t>
  </si>
  <si>
    <t>N5W1V2</t>
  </si>
  <si>
    <t>N5W1V4</t>
  </si>
  <si>
    <t>N5W1V5</t>
  </si>
  <si>
    <t>N5W1V6</t>
  </si>
  <si>
    <t>N5W1V7</t>
  </si>
  <si>
    <t>N5W1V8</t>
  </si>
  <si>
    <t>N5W1W9</t>
  </si>
  <si>
    <t>N5W1X2</t>
  </si>
  <si>
    <t>N5W1X3</t>
  </si>
  <si>
    <t>N5W1X4</t>
  </si>
  <si>
    <t>N5W1X5</t>
  </si>
  <si>
    <t>N5W1X6</t>
  </si>
  <si>
    <t>N5W1X7</t>
  </si>
  <si>
    <t>N5W1Y5</t>
  </si>
  <si>
    <t>N5W1Y6</t>
  </si>
  <si>
    <t>N5W1Y7</t>
  </si>
  <si>
    <t>N5W1Y8</t>
  </si>
  <si>
    <t>N5W1Y9</t>
  </si>
  <si>
    <t>N5W1Z1</t>
  </si>
  <si>
    <t>N5W1Z2</t>
  </si>
  <si>
    <t>N5W1Z3</t>
  </si>
  <si>
    <t>N5W1Z4</t>
  </si>
  <si>
    <t>N5W1Z7</t>
  </si>
  <si>
    <t>N5W1Z8</t>
  </si>
  <si>
    <t>N5W1Z9</t>
  </si>
  <si>
    <t>N5W2A1</t>
  </si>
  <si>
    <t>N5W2A2</t>
  </si>
  <si>
    <t>N5W2A3</t>
  </si>
  <si>
    <t>N5W2A4</t>
  </si>
  <si>
    <t>N5W2A5</t>
  </si>
  <si>
    <t>N5W2A6</t>
  </si>
  <si>
    <t>N5W2A7</t>
  </si>
  <si>
    <t>N5W2A8</t>
  </si>
  <si>
    <t>N5W2A9</t>
  </si>
  <si>
    <t>N5W2B1</t>
  </si>
  <si>
    <t>N5W2B2</t>
  </si>
  <si>
    <t>N5W2B3</t>
  </si>
  <si>
    <t>N5W2C7</t>
  </si>
  <si>
    <t>N5W2C8</t>
  </si>
  <si>
    <t>N5W2C9</t>
  </si>
  <si>
    <t>N5W2E1</t>
  </si>
  <si>
    <t>N5W2E2</t>
  </si>
  <si>
    <t>N5W2E3</t>
  </si>
  <si>
    <t>N5W2H7</t>
  </si>
  <si>
    <t>N5W2H8</t>
  </si>
  <si>
    <t>N5W2H9</t>
  </si>
  <si>
    <t>N5W2J1</t>
  </si>
  <si>
    <t>N5W2J2</t>
  </si>
  <si>
    <t>N5W2J3</t>
  </si>
  <si>
    <t>N5W2J4</t>
  </si>
  <si>
    <t>N5W2K7</t>
  </si>
  <si>
    <t>N5W2K8</t>
  </si>
  <si>
    <t>N5W2K9</t>
  </si>
  <si>
    <t>N5W2L1</t>
  </si>
  <si>
    <t>N5W2L2</t>
  </si>
  <si>
    <t>N5W2P3</t>
  </si>
  <si>
    <t>N5W2P4</t>
  </si>
  <si>
    <t>N5W2P9</t>
  </si>
  <si>
    <t>N5W2R1</t>
  </si>
  <si>
    <t>N5W2R2</t>
  </si>
  <si>
    <t>N5W2R3</t>
  </si>
  <si>
    <t>N5W2R4</t>
  </si>
  <si>
    <t>N5W2R5</t>
  </si>
  <si>
    <t>N5W2R7</t>
  </si>
  <si>
    <t>N5W2V8</t>
  </si>
  <si>
    <t>N5W2V9</t>
  </si>
  <si>
    <t>N5W2W1</t>
  </si>
  <si>
    <t>N5W2W7</t>
  </si>
  <si>
    <t>N5W2W8</t>
  </si>
  <si>
    <t>N5W3B8</t>
  </si>
  <si>
    <t>N5W3C3</t>
  </si>
  <si>
    <t>N5W3C6</t>
  </si>
  <si>
    <t>N5W3C8</t>
  </si>
  <si>
    <t>N5W3E1</t>
  </si>
  <si>
    <t>N5W3E3</t>
  </si>
  <si>
    <t>N5W3E4</t>
  </si>
  <si>
    <t>N5W4L9</t>
  </si>
  <si>
    <t>N5W4M1</t>
  </si>
  <si>
    <t>N5W4M3</t>
  </si>
  <si>
    <t>N5W4M4</t>
  </si>
  <si>
    <t>N5W4M6</t>
  </si>
  <si>
    <t>N5W4M7</t>
  </si>
  <si>
    <t>N5W4M9</t>
  </si>
  <si>
    <t>N5W4N2</t>
  </si>
  <si>
    <t>N5W4N3</t>
  </si>
  <si>
    <t>N5W4N4</t>
  </si>
  <si>
    <t>N5W4N5</t>
  </si>
  <si>
    <t>N5W4N6</t>
  </si>
  <si>
    <t>N5W4N7</t>
  </si>
  <si>
    <t>N5W4N8</t>
  </si>
  <si>
    <t>N5W4N9</t>
  </si>
  <si>
    <t>N5W4P1</t>
  </si>
  <si>
    <t>N5W4P7</t>
  </si>
  <si>
    <t>N5W4P8</t>
  </si>
  <si>
    <t>N5W4P9</t>
  </si>
  <si>
    <t>N5W4R1</t>
  </si>
  <si>
    <t>N5W4R2</t>
  </si>
  <si>
    <t>N5W4R3</t>
  </si>
  <si>
    <t>N5W4R4</t>
  </si>
  <si>
    <t>N5W4R5</t>
  </si>
  <si>
    <t>N5W4R6</t>
  </si>
  <si>
    <t>N5W4R7</t>
  </si>
  <si>
    <t>N5W4R8</t>
  </si>
  <si>
    <t>N5W4R9</t>
  </si>
  <si>
    <t>N5W4S1</t>
  </si>
  <si>
    <t>N5W4S2</t>
  </si>
  <si>
    <t>N5W4S3</t>
  </si>
  <si>
    <t>N5W4S4</t>
  </si>
  <si>
    <t>N5W4S5</t>
  </si>
  <si>
    <t>N5W4S6</t>
  </si>
  <si>
    <t>N5W4S7</t>
  </si>
  <si>
    <t>N5W4S8</t>
  </si>
  <si>
    <t>N5W4S9</t>
  </si>
  <si>
    <t>N5W4T8</t>
  </si>
  <si>
    <t>N5W4T9</t>
  </si>
  <si>
    <t>N5W4V1</t>
  </si>
  <si>
    <t>N5W4V2</t>
  </si>
  <si>
    <t>N5W4V3</t>
  </si>
  <si>
    <t>N5W4V4</t>
  </si>
  <si>
    <t>N5W4V5</t>
  </si>
  <si>
    <t>N5W4V6</t>
  </si>
  <si>
    <t>N5W4V7</t>
  </si>
  <si>
    <t>N5W4V8</t>
  </si>
  <si>
    <t>N5W4V9</t>
  </si>
  <si>
    <t>N5W4W1</t>
  </si>
  <si>
    <t>N5W4W2</t>
  </si>
  <si>
    <t>N5W4W3</t>
  </si>
  <si>
    <t>N5W4W4</t>
  </si>
  <si>
    <t>N5W4W5</t>
  </si>
  <si>
    <t>N5W4W7</t>
  </si>
  <si>
    <t>N5W4W8</t>
  </si>
  <si>
    <t>N5W4W9</t>
  </si>
  <si>
    <t>N5W4X1</t>
  </si>
  <si>
    <t>N5W4X2</t>
  </si>
  <si>
    <t>N5W4X3</t>
  </si>
  <si>
    <t>N5W4X4</t>
  </si>
  <si>
    <t>N5W4X5</t>
  </si>
  <si>
    <t>N5W4X6</t>
  </si>
  <si>
    <t>N5W4X7</t>
  </si>
  <si>
    <t>N5W4X8</t>
  </si>
  <si>
    <t>N5W4X9</t>
  </si>
  <si>
    <t>N5W4Y3</t>
  </si>
  <si>
    <t>N5W4Y4</t>
  </si>
  <si>
    <t>N5W4Y5</t>
  </si>
  <si>
    <t>N5W4Y6</t>
  </si>
  <si>
    <t>N5W4Z1</t>
  </si>
  <si>
    <t>N5W4Z2</t>
  </si>
  <si>
    <t>N5W4Z3</t>
  </si>
  <si>
    <t>N5W4Z4</t>
  </si>
  <si>
    <t>N5W4Z5</t>
  </si>
  <si>
    <t>N5W4Z6</t>
  </si>
  <si>
    <t>N5W4Z7</t>
  </si>
  <si>
    <t>N5W4Z8</t>
  </si>
  <si>
    <t>N5W4Z9</t>
  </si>
  <si>
    <t>N5W5A1</t>
  </si>
  <si>
    <t>N5W5A2</t>
  </si>
  <si>
    <t>N5W5A3</t>
  </si>
  <si>
    <t>N5W5A4</t>
  </si>
  <si>
    <t>N5W5A5</t>
  </si>
  <si>
    <t>N5W5A6</t>
  </si>
  <si>
    <t>N5W5C1</t>
  </si>
  <si>
    <t>N5W5C2</t>
  </si>
  <si>
    <t>N5W5C9</t>
  </si>
  <si>
    <t>N5W5E3</t>
  </si>
  <si>
    <t>N5W5E5</t>
  </si>
  <si>
    <t>N5W5E6</t>
  </si>
  <si>
    <t>N5W5E7</t>
  </si>
  <si>
    <t>N5W5L4</t>
  </si>
  <si>
    <t>N5W5L5</t>
  </si>
  <si>
    <t>N5W5L6</t>
  </si>
  <si>
    <t>N5W5M8</t>
  </si>
  <si>
    <t>N5W5N6</t>
  </si>
  <si>
    <t>N5W5N9</t>
  </si>
  <si>
    <t>N5W5P1</t>
  </si>
  <si>
    <t>N5W5P4</t>
  </si>
  <si>
    <t>N5W5P9</t>
  </si>
  <si>
    <t>N5W5V3</t>
  </si>
  <si>
    <t>N5W5V5</t>
  </si>
  <si>
    <t>N5W5W1</t>
  </si>
  <si>
    <t>N5W5W4</t>
  </si>
  <si>
    <t>N5W5W5</t>
  </si>
  <si>
    <t>N5W5W6</t>
  </si>
  <si>
    <t>N5W5W7</t>
  </si>
  <si>
    <t>N5W5W8</t>
  </si>
  <si>
    <t>N5W5W9</t>
  </si>
  <si>
    <t>N5W5X2</t>
  </si>
  <si>
    <t>N5W5X3</t>
  </si>
  <si>
    <t>N5W5X4</t>
  </si>
  <si>
    <t>N5W5X5</t>
  </si>
  <si>
    <t>N5W5X6</t>
  </si>
  <si>
    <t>N5W5X8</t>
  </si>
  <si>
    <t>N5W5X9</t>
  </si>
  <si>
    <t>N5W5Y1</t>
  </si>
  <si>
    <t>N5W5Y2</t>
  </si>
  <si>
    <t>N5W5Y3</t>
  </si>
  <si>
    <t>N5W5Y5</t>
  </si>
  <si>
    <t>N5W5Y6</t>
  </si>
  <si>
    <t>N5W5Y7</t>
  </si>
  <si>
    <t>N5W5Y9</t>
  </si>
  <si>
    <t>N5W5Z3</t>
  </si>
  <si>
    <t>N5W5Z8</t>
  </si>
  <si>
    <t>N5W5Z9</t>
  </si>
  <si>
    <t>N5W6A1</t>
  </si>
  <si>
    <t>N5W6A2</t>
  </si>
  <si>
    <t>N5W6A3</t>
  </si>
  <si>
    <t>N5W6A4</t>
  </si>
  <si>
    <t>N5W6B3</t>
  </si>
  <si>
    <t>N5W6B5</t>
  </si>
  <si>
    <t>N5W6B6</t>
  </si>
  <si>
    <t>N5W6B9</t>
  </si>
  <si>
    <t>N5W6C1</t>
  </si>
  <si>
    <t>N5W6C2</t>
  </si>
  <si>
    <t>N5W6C3</t>
  </si>
  <si>
    <t>N5W6C4</t>
  </si>
  <si>
    <t>N5W6C5</t>
  </si>
  <si>
    <t>N5W6C6</t>
  </si>
  <si>
    <t>N5W6C7</t>
  </si>
  <si>
    <t>N5W6C8</t>
  </si>
  <si>
    <t>N5W6E2</t>
  </si>
  <si>
    <t>N5W6E3</t>
  </si>
  <si>
    <t>N5W6E4</t>
  </si>
  <si>
    <t>N5W6E9</t>
  </si>
  <si>
    <t>N5W6G1</t>
  </si>
  <si>
    <t>N5W6G2</t>
  </si>
  <si>
    <t>N5W6G3</t>
  </si>
  <si>
    <t>N5W6G5</t>
  </si>
  <si>
    <t>N5W6G7</t>
  </si>
  <si>
    <t>N5W6G8</t>
  </si>
  <si>
    <t>N5W6G9</t>
  </si>
  <si>
    <t>N5W6H3</t>
  </si>
  <si>
    <t>N5X0A6</t>
  </si>
  <si>
    <t>N5X1C4</t>
  </si>
  <si>
    <t>N5X1C5</t>
  </si>
  <si>
    <t>N5X1G2</t>
  </si>
  <si>
    <t>N5X1G3</t>
  </si>
  <si>
    <t>N5X1G4</t>
  </si>
  <si>
    <t>N5X1G5</t>
  </si>
  <si>
    <t>N5X1H1</t>
  </si>
  <si>
    <t>N5X1H2</t>
  </si>
  <si>
    <t>N5X1H3</t>
  </si>
  <si>
    <t>N5X1H4</t>
  </si>
  <si>
    <t>N5X1H5</t>
  </si>
  <si>
    <t>N5X1H6</t>
  </si>
  <si>
    <t>N5X1H7</t>
  </si>
  <si>
    <t>N5X1H8</t>
  </si>
  <si>
    <t>N5X1H9</t>
  </si>
  <si>
    <t>N5X1J1</t>
  </si>
  <si>
    <t>N5X1J2</t>
  </si>
  <si>
    <t>N5X1J3</t>
  </si>
  <si>
    <t>N5X1J4</t>
  </si>
  <si>
    <t>N5X1J5</t>
  </si>
  <si>
    <t>N5X1J6</t>
  </si>
  <si>
    <t>N5X1J7</t>
  </si>
  <si>
    <t>N5X1J8</t>
  </si>
  <si>
    <t>N5X1J9</t>
  </si>
  <si>
    <t>N5X1K1</t>
  </si>
  <si>
    <t>N5X1K2</t>
  </si>
  <si>
    <t>N5X1K3</t>
  </si>
  <si>
    <t>N5X1K5</t>
  </si>
  <si>
    <t>N5X1K6</t>
  </si>
  <si>
    <t>N5X1L2</t>
  </si>
  <si>
    <t>N5X1T3</t>
  </si>
  <si>
    <t>N5X1T5</t>
  </si>
  <si>
    <t>N5X1T9</t>
  </si>
  <si>
    <t>N5X1V2</t>
  </si>
  <si>
    <t>N5X1V8</t>
  </si>
  <si>
    <t>N5X1W8</t>
  </si>
  <si>
    <t>N5X1W9</t>
  </si>
  <si>
    <t>N5X1X2</t>
  </si>
  <si>
    <t>N5X1X6</t>
  </si>
  <si>
    <t>N5X1Y2</t>
  </si>
  <si>
    <t>N5X1Y6</t>
  </si>
  <si>
    <t>N5X1Z6</t>
  </si>
  <si>
    <t>N5X2A5</t>
  </si>
  <si>
    <t>N5X2B1</t>
  </si>
  <si>
    <t>N5X2B5</t>
  </si>
  <si>
    <t>N5X2B8</t>
  </si>
  <si>
    <t>N5X2M1</t>
  </si>
  <si>
    <t>N5X2M2</t>
  </si>
  <si>
    <t>N5X2M3</t>
  </si>
  <si>
    <t>N5X2M4</t>
  </si>
  <si>
    <t>N5X2N7</t>
  </si>
  <si>
    <t>N5X2N8</t>
  </si>
  <si>
    <t>N5X2N9</t>
  </si>
  <si>
    <t>N5X2P1</t>
  </si>
  <si>
    <t>N5X2P7</t>
  </si>
  <si>
    <t>N5X2P9</t>
  </si>
  <si>
    <t>N5X2S2</t>
  </si>
  <si>
    <t>N5X2T1</t>
  </si>
  <si>
    <t>N5X2W8</t>
  </si>
  <si>
    <t>N5X2Y6</t>
  </si>
  <si>
    <t>N5X3T4</t>
  </si>
  <si>
    <t>N5X3T9</t>
  </si>
  <si>
    <t>N5X3W2</t>
  </si>
  <si>
    <t>N5X3W3</t>
  </si>
  <si>
    <t>N5X3X8</t>
  </si>
  <si>
    <t>N5X3Z3</t>
  </si>
  <si>
    <t>N5X4A8</t>
  </si>
  <si>
    <t>N5X4C4</t>
  </si>
  <si>
    <t>N5X4G2</t>
  </si>
  <si>
    <t>N5Y0A9</t>
  </si>
  <si>
    <t>N5Y1J8</t>
  </si>
  <si>
    <t>N5Y1J9</t>
  </si>
  <si>
    <t>N5Y1K1</t>
  </si>
  <si>
    <t>N5Y1K3</t>
  </si>
  <si>
    <t>N5Y1K4</t>
  </si>
  <si>
    <t>N5Y1P4</t>
  </si>
  <si>
    <t>N5Y1P5</t>
  </si>
  <si>
    <t>N5Y1P7</t>
  </si>
  <si>
    <t>N5Y2N4</t>
  </si>
  <si>
    <t>N5Y4J3</t>
  </si>
  <si>
    <t>N5Y4J5</t>
  </si>
  <si>
    <t>N5Y4R2</t>
  </si>
  <si>
    <t>N5Y4S9</t>
  </si>
  <si>
    <t>N5Y4T2</t>
  </si>
  <si>
    <t>N5Y4T4</t>
  </si>
  <si>
    <t>N5Y5E9</t>
  </si>
  <si>
    <t>N5Y5K7</t>
  </si>
  <si>
    <t>N5Y5M2</t>
  </si>
  <si>
    <t>N5Y5M3</t>
  </si>
  <si>
    <t>N5Y5M4</t>
  </si>
  <si>
    <t>N5Y5M5</t>
  </si>
  <si>
    <t>N5Y5M6</t>
  </si>
  <si>
    <t>N5Y5M7</t>
  </si>
  <si>
    <t>N5Y5N1</t>
  </si>
  <si>
    <t>N5Y5N2</t>
  </si>
  <si>
    <t>N5Y5N3</t>
  </si>
  <si>
    <t>N5Y5N4</t>
  </si>
  <si>
    <t>N5Y5N5</t>
  </si>
  <si>
    <t>N5Y5N6</t>
  </si>
  <si>
    <t>N5Y5N7</t>
  </si>
  <si>
    <t>N5Y5P1</t>
  </si>
  <si>
    <t>N5Y5P6</t>
  </si>
  <si>
    <t>N5Y5P7</t>
  </si>
  <si>
    <t>N5Y5P9</t>
  </si>
  <si>
    <t>N5Y5R1</t>
  </si>
  <si>
    <t>N5Y5R2</t>
  </si>
  <si>
    <t>N5Y5R3</t>
  </si>
  <si>
    <t>N5Y5V3</t>
  </si>
  <si>
    <t>N5Y5V4</t>
  </si>
  <si>
    <t>N5Y6H5</t>
  </si>
  <si>
    <t>N5Y6H6</t>
  </si>
  <si>
    <t>N5Y6K8</t>
  </si>
  <si>
    <t>N5Y6K9</t>
  </si>
  <si>
    <t>N5Y6L4</t>
  </si>
  <si>
    <t>N5Y6L5</t>
  </si>
  <si>
    <t>N5Y6L6</t>
  </si>
  <si>
    <t>N5Y6L7</t>
  </si>
  <si>
    <t>N5Y6M4</t>
  </si>
  <si>
    <t>N5Z1E4</t>
  </si>
  <si>
    <t>N5Z1E5</t>
  </si>
  <si>
    <t>N5Z1J2</t>
  </si>
  <si>
    <t>N5Z1J3</t>
  </si>
  <si>
    <t>N5Z1J4</t>
  </si>
  <si>
    <t>N5Z1J8</t>
  </si>
  <si>
    <t>N5Z1K1</t>
  </si>
  <si>
    <t>N5Z1K2</t>
  </si>
  <si>
    <t>N5Z1K3</t>
  </si>
  <si>
    <t>N5Z1N1</t>
  </si>
  <si>
    <t>N5Z1R5</t>
  </si>
  <si>
    <t>N5Z1R7</t>
  </si>
  <si>
    <t>N5Z1R8</t>
  </si>
  <si>
    <t>N5Z1X8</t>
  </si>
  <si>
    <t>N5Z1Y8</t>
  </si>
  <si>
    <t>N5Z1Y9</t>
  </si>
  <si>
    <t>N5Z1Z1</t>
  </si>
  <si>
    <t>N5Z1Z4</t>
  </si>
  <si>
    <t>N5Z1Z5</t>
  </si>
  <si>
    <t>N5Z1Z6</t>
  </si>
  <si>
    <t>N5Z1Z7</t>
  </si>
  <si>
    <t>N5Z2A2</t>
  </si>
  <si>
    <t>N5Z2W4</t>
  </si>
  <si>
    <t>N5Z2X1</t>
  </si>
  <si>
    <t>N5Z2X3</t>
  </si>
  <si>
    <t>N5Z2X4</t>
  </si>
  <si>
    <t>N5Z2X5</t>
  </si>
  <si>
    <t>N5Z2X6</t>
  </si>
  <si>
    <t>N5Z2X7</t>
  </si>
  <si>
    <t>N5Z2X9</t>
  </si>
  <si>
    <t>N5Z2Z5</t>
  </si>
  <si>
    <t>N5Z2Z7</t>
  </si>
  <si>
    <t>N5Z2Z9</t>
  </si>
  <si>
    <t>N5Z3J3</t>
  </si>
  <si>
    <t>N5Z3J4</t>
  </si>
  <si>
    <t>N5Z3J8</t>
  </si>
  <si>
    <t>N5Z3J9</t>
  </si>
  <si>
    <t>N5Z3K1</t>
  </si>
  <si>
    <t>N5Z3K2</t>
  </si>
  <si>
    <t>N5Z3N1</t>
  </si>
  <si>
    <t>N5Z3N2</t>
  </si>
  <si>
    <t>N5Z3N6</t>
  </si>
  <si>
    <t>N5Z3N7</t>
  </si>
  <si>
    <t>N5Z3N8</t>
  </si>
  <si>
    <t>N5Z3N9</t>
  </si>
  <si>
    <t>N5Z3P2</t>
  </si>
  <si>
    <t>N5Z3P5</t>
  </si>
  <si>
    <t>N5Z3P6</t>
  </si>
  <si>
    <t>N5Z3P8</t>
  </si>
  <si>
    <t>N5Z3R3</t>
  </si>
  <si>
    <t>N5Z3R4</t>
  </si>
  <si>
    <t>N5Z3R5</t>
  </si>
  <si>
    <t>N5Z3R6</t>
  </si>
  <si>
    <t>N5Z3S2</t>
  </si>
  <si>
    <t>N5Z3S3</t>
  </si>
  <si>
    <t>N5Z3S4</t>
  </si>
  <si>
    <t>N5Z3S5</t>
  </si>
  <si>
    <t>N5Z3S6</t>
  </si>
  <si>
    <t>N5Z3S7</t>
  </si>
  <si>
    <t>N5Z3T2</t>
  </si>
  <si>
    <t>N5Z4P9</t>
  </si>
  <si>
    <t>N5Z4R1</t>
  </si>
  <si>
    <t>N6A0A5</t>
  </si>
  <si>
    <t>N6A0A7</t>
  </si>
  <si>
    <t>N6A1A1</t>
  </si>
  <si>
    <t>N6A1A3</t>
  </si>
  <si>
    <t>N6A1A4</t>
  </si>
  <si>
    <t>N6A1A5</t>
  </si>
  <si>
    <t>N6A1A6</t>
  </si>
  <si>
    <t>N6A1A7</t>
  </si>
  <si>
    <t>N6A1A8</t>
  </si>
  <si>
    <t>N6A1B1</t>
  </si>
  <si>
    <t>N6A1B8</t>
  </si>
  <si>
    <t>N6A1C1</t>
  </si>
  <si>
    <t>N6A1H1</t>
  </si>
  <si>
    <t>N6A1H2</t>
  </si>
  <si>
    <t>N6A1H3</t>
  </si>
  <si>
    <t>N6A1J8</t>
  </si>
  <si>
    <t>N6A1K4</t>
  </si>
  <si>
    <t>N6A1L1</t>
  </si>
  <si>
    <t>N6A1L2</t>
  </si>
  <si>
    <t>N6A1L7</t>
  </si>
  <si>
    <t>N6A1L8</t>
  </si>
  <si>
    <t>N6A2B2</t>
  </si>
  <si>
    <t>N6A2B3</t>
  </si>
  <si>
    <t>N6A2B4</t>
  </si>
  <si>
    <t>N6A2B5</t>
  </si>
  <si>
    <t>N6A2E1</t>
  </si>
  <si>
    <t>N6A2E2</t>
  </si>
  <si>
    <t>N6A2E3</t>
  </si>
  <si>
    <t>N6A2E4</t>
  </si>
  <si>
    <t>N6A2E5</t>
  </si>
  <si>
    <t>N6A2G3</t>
  </si>
  <si>
    <t>N6A2G4</t>
  </si>
  <si>
    <t>N6A2G5</t>
  </si>
  <si>
    <t>N6A2H9</t>
  </si>
  <si>
    <t>N6A2J1</t>
  </si>
  <si>
    <t>N6A2J2</t>
  </si>
  <si>
    <t>N6A2J4</t>
  </si>
  <si>
    <t>N6A2J5</t>
  </si>
  <si>
    <t>N6A2J7</t>
  </si>
  <si>
    <t>N6A2J9</t>
  </si>
  <si>
    <t>N6A2K2</t>
  </si>
  <si>
    <t>N6A2K4</t>
  </si>
  <si>
    <t>N6A2K5</t>
  </si>
  <si>
    <t>N6A2K6</t>
  </si>
  <si>
    <t>N6A2K7</t>
  </si>
  <si>
    <t>N6A2K8</t>
  </si>
  <si>
    <t>N6A2K9</t>
  </si>
  <si>
    <t>N6A2L1</t>
  </si>
  <si>
    <t>N6A2L2</t>
  </si>
  <si>
    <t>N6A2L3</t>
  </si>
  <si>
    <t>N6A2L4</t>
  </si>
  <si>
    <t>N6A2L5</t>
  </si>
  <si>
    <t>N6A2L6</t>
  </si>
  <si>
    <t>N6A2L7</t>
  </si>
  <si>
    <t>N6A2L8</t>
  </si>
  <si>
    <t>N6A2L9</t>
  </si>
  <si>
    <t>N6A2M1</t>
  </si>
  <si>
    <t>N6A2M2</t>
  </si>
  <si>
    <t>N6A2M3</t>
  </si>
  <si>
    <t>N6A2M4</t>
  </si>
  <si>
    <t>N6A2M5</t>
  </si>
  <si>
    <t>N6A2M6</t>
  </si>
  <si>
    <t>N6A2M7</t>
  </si>
  <si>
    <t>N6A2M8</t>
  </si>
  <si>
    <t>N6A2M9</t>
  </si>
  <si>
    <t>N6A2N1</t>
  </si>
  <si>
    <t>N6A2N2</t>
  </si>
  <si>
    <t>N6A2N3</t>
  </si>
  <si>
    <t>N6A2N8</t>
  </si>
  <si>
    <t>N6A2P1</t>
  </si>
  <si>
    <t>N6A2P6</t>
  </si>
  <si>
    <t>N6A2P8</t>
  </si>
  <si>
    <t>N6A2P9</t>
  </si>
  <si>
    <t>N6A2R1</t>
  </si>
  <si>
    <t>N6A2R2</t>
  </si>
  <si>
    <t>N6A2R4</t>
  </si>
  <si>
    <t>N6A2R5</t>
  </si>
  <si>
    <t>N6A2S5</t>
  </si>
  <si>
    <t>N6A2S6</t>
  </si>
  <si>
    <t>N6A2S9</t>
  </si>
  <si>
    <t>N6A2T1</t>
  </si>
  <si>
    <t>N6A2T2</t>
  </si>
  <si>
    <t>N6A2V9</t>
  </si>
  <si>
    <t>N6A2W3</t>
  </si>
  <si>
    <t>N6A2W4</t>
  </si>
  <si>
    <t>N6A2W6</t>
  </si>
  <si>
    <t>N6A2W7</t>
  </si>
  <si>
    <t>N6A2W8</t>
  </si>
  <si>
    <t>N6A2W9</t>
  </si>
  <si>
    <t>N6A2X1</t>
  </si>
  <si>
    <t>N6A2X2</t>
  </si>
  <si>
    <t>N6A2X3</t>
  </si>
  <si>
    <t>N6A2X4</t>
  </si>
  <si>
    <t>N6A2X5</t>
  </si>
  <si>
    <t>N6A2X6</t>
  </si>
  <si>
    <t>N6A2X7</t>
  </si>
  <si>
    <t>N6A2X8</t>
  </si>
  <si>
    <t>N6A2X9</t>
  </si>
  <si>
    <t>N6A2Y1</t>
  </si>
  <si>
    <t>N6A2Y2</t>
  </si>
  <si>
    <t>N6A2Y3</t>
  </si>
  <si>
    <t>N6A2Y4</t>
  </si>
  <si>
    <t>N6A2Y5</t>
  </si>
  <si>
    <t>N6A2Y8</t>
  </si>
  <si>
    <t>N6A2Y9</t>
  </si>
  <si>
    <t>N6A3K4</t>
  </si>
  <si>
    <t>N6A3K5</t>
  </si>
  <si>
    <t>N6A3K6</t>
  </si>
  <si>
    <t>N6A3K7</t>
  </si>
  <si>
    <t>N6A3K8</t>
  </si>
  <si>
    <t>N6A3K9</t>
  </si>
  <si>
    <t>N6A3L1</t>
  </si>
  <si>
    <t>N6A3L2</t>
  </si>
  <si>
    <t>N6A3L3</t>
  </si>
  <si>
    <t>N6A3L4</t>
  </si>
  <si>
    <t>N6A3L5</t>
  </si>
  <si>
    <t>N6A3L6</t>
  </si>
  <si>
    <t>N6A3L7</t>
  </si>
  <si>
    <t>N6A3L8</t>
  </si>
  <si>
    <t>N6A3L9</t>
  </si>
  <si>
    <t>N6A3M1</t>
  </si>
  <si>
    <t>N6A3M2</t>
  </si>
  <si>
    <t>N6A3M3</t>
  </si>
  <si>
    <t>N6A3M7</t>
  </si>
  <si>
    <t>N6A3M8</t>
  </si>
  <si>
    <t>N6A3N4</t>
  </si>
  <si>
    <t>N6A3N5</t>
  </si>
  <si>
    <t>N6A3N6</t>
  </si>
  <si>
    <t>N6A3N7</t>
  </si>
  <si>
    <t>N6A3N8</t>
  </si>
  <si>
    <t>N6A3P2</t>
  </si>
  <si>
    <t>N6A3P3</t>
  </si>
  <si>
    <t>N6A3P5</t>
  </si>
  <si>
    <t>N6A3P8</t>
  </si>
  <si>
    <t>N6A3V3</t>
  </si>
  <si>
    <t>N6A3V4</t>
  </si>
  <si>
    <t>N6A3V5</t>
  </si>
  <si>
    <t>N6A3V6</t>
  </si>
  <si>
    <t>N6A3V7</t>
  </si>
  <si>
    <t>N6A3X8</t>
  </si>
  <si>
    <t>N6A3X9</t>
  </si>
  <si>
    <t>N6A3Y1</t>
  </si>
  <si>
    <t>N6A3Y2</t>
  </si>
  <si>
    <t>N6A4B3</t>
  </si>
  <si>
    <t>N6A4B4</t>
  </si>
  <si>
    <t>N6A4K1</t>
  </si>
  <si>
    <t>N6A5B5</t>
  </si>
  <si>
    <t>N6A5B7</t>
  </si>
  <si>
    <t>N6A5B8</t>
  </si>
  <si>
    <t>N6A5B9</t>
  </si>
  <si>
    <t>N6A5C1</t>
  </si>
  <si>
    <t>N6A5C2</t>
  </si>
  <si>
    <t>N6A5H3</t>
  </si>
  <si>
    <t>N6A5H4</t>
  </si>
  <si>
    <t>N6A5K6</t>
  </si>
  <si>
    <t>N6A5L4</t>
  </si>
  <si>
    <t>N6A5L7</t>
  </si>
  <si>
    <t>N6A5N5</t>
  </si>
  <si>
    <t>N6A5N8</t>
  </si>
  <si>
    <t>N6A5P9</t>
  </si>
  <si>
    <t>N6A5R8</t>
  </si>
  <si>
    <t>N6A6H5</t>
  </si>
  <si>
    <t>N6A6H6</t>
  </si>
  <si>
    <t>N6A6H9</t>
  </si>
  <si>
    <t>N6A6K1</t>
  </si>
  <si>
    <t>N6A6K2</t>
  </si>
  <si>
    <t>N6B0A2</t>
  </si>
  <si>
    <t>N6B1A1</t>
  </si>
  <si>
    <t>N6B1A2</t>
  </si>
  <si>
    <t>N6B1A6</t>
  </si>
  <si>
    <t>N6B1A8</t>
  </si>
  <si>
    <t>N6B1B1</t>
  </si>
  <si>
    <t>N6B1B3</t>
  </si>
  <si>
    <t>N6B1B4</t>
  </si>
  <si>
    <t>N6B1B5</t>
  </si>
  <si>
    <t>N6B1B6</t>
  </si>
  <si>
    <t>N6B1B7</t>
  </si>
  <si>
    <t>N6B1B8</t>
  </si>
  <si>
    <t>N6B1C5</t>
  </si>
  <si>
    <t>N6B1C7</t>
  </si>
  <si>
    <t>N6B1C8</t>
  </si>
  <si>
    <t>N6B1C9</t>
  </si>
  <si>
    <t>N6B1E1</t>
  </si>
  <si>
    <t>N6B1E2</t>
  </si>
  <si>
    <t>N6B1E3</t>
  </si>
  <si>
    <t>N6B1G2</t>
  </si>
  <si>
    <t>N6B1G4</t>
  </si>
  <si>
    <t>N6B1G5</t>
  </si>
  <si>
    <t>N6B1G6</t>
  </si>
  <si>
    <t>N6B1G7</t>
  </si>
  <si>
    <t>N6B1G8</t>
  </si>
  <si>
    <t>N6B1G9</t>
  </si>
  <si>
    <t>N6B1H9</t>
  </si>
  <si>
    <t>N6B1J1</t>
  </si>
  <si>
    <t>N6B1J2</t>
  </si>
  <si>
    <t>N6B1J3</t>
  </si>
  <si>
    <t>N6B1J4</t>
  </si>
  <si>
    <t>N6B1J5</t>
  </si>
  <si>
    <t>N6B1J6</t>
  </si>
  <si>
    <t>N6B1J7</t>
  </si>
  <si>
    <t>N6B1J8</t>
  </si>
  <si>
    <t>N6B1J9</t>
  </si>
  <si>
    <t>N6B1K2</t>
  </si>
  <si>
    <t>N6B1K7</t>
  </si>
  <si>
    <t>N6B1K8</t>
  </si>
  <si>
    <t>N6B1K9</t>
  </si>
  <si>
    <t>N6B1L1</t>
  </si>
  <si>
    <t>N6B1L2</t>
  </si>
  <si>
    <t>N6B1L3</t>
  </si>
  <si>
    <t>N6B1L4</t>
  </si>
  <si>
    <t>N6B1L5</t>
  </si>
  <si>
    <t>N6B1L6</t>
  </si>
  <si>
    <t>N6B1L7</t>
  </si>
  <si>
    <t>N6B1L9</t>
  </si>
  <si>
    <t>N6B1M1</t>
  </si>
  <si>
    <t>N6B1M2</t>
  </si>
  <si>
    <t>N6B1M3</t>
  </si>
  <si>
    <t>N6B1M9</t>
  </si>
  <si>
    <t>N6B1N7</t>
  </si>
  <si>
    <t>N6B1N8</t>
  </si>
  <si>
    <t>N6B1P1</t>
  </si>
  <si>
    <t>N6B1P2</t>
  </si>
  <si>
    <t>N6B1P3</t>
  </si>
  <si>
    <t>N6B1P8</t>
  </si>
  <si>
    <t>N6B1P9</t>
  </si>
  <si>
    <t>N6B1R8</t>
  </si>
  <si>
    <t>N6B1S4</t>
  </si>
  <si>
    <t>N6B1T6</t>
  </si>
  <si>
    <t>N6B1T9</t>
  </si>
  <si>
    <t>N6B1X2</t>
  </si>
  <si>
    <t>N6B1X3</t>
  </si>
  <si>
    <t>N6B1X4</t>
  </si>
  <si>
    <t>N6B1Z1</t>
  </si>
  <si>
    <t>N6B1Z3</t>
  </si>
  <si>
    <t>N6B2H1</t>
  </si>
  <si>
    <t>N6B2H3</t>
  </si>
  <si>
    <t>N6B2H6</t>
  </si>
  <si>
    <t>N6B2H7</t>
  </si>
  <si>
    <t>N6B2H8</t>
  </si>
  <si>
    <t>N6B2J3</t>
  </si>
  <si>
    <t>N6B2J4</t>
  </si>
  <si>
    <t>N6B2J5</t>
  </si>
  <si>
    <t>N6B2J6</t>
  </si>
  <si>
    <t>N6B2J7</t>
  </si>
  <si>
    <t>N6B2J8</t>
  </si>
  <si>
    <t>N6B2J9</t>
  </si>
  <si>
    <t>N6B2K1</t>
  </si>
  <si>
    <t>N6B2K2</t>
  </si>
  <si>
    <t>N6B2K3</t>
  </si>
  <si>
    <t>N6B2K4</t>
  </si>
  <si>
    <t>N6B2K5</t>
  </si>
  <si>
    <t>N6B2K6</t>
  </si>
  <si>
    <t>N6B2K7</t>
  </si>
  <si>
    <t>N6B2K8</t>
  </si>
  <si>
    <t>N6B2K9</t>
  </si>
  <si>
    <t>N6B2L1</t>
  </si>
  <si>
    <t>N6B2L2</t>
  </si>
  <si>
    <t>N6B2L3</t>
  </si>
  <si>
    <t>N6B2L4</t>
  </si>
  <si>
    <t>N6B2L5</t>
  </si>
  <si>
    <t>N6B2L6</t>
  </si>
  <si>
    <t>N6B2L7</t>
  </si>
  <si>
    <t>N6B2L8</t>
  </si>
  <si>
    <t>N6B2L9</t>
  </si>
  <si>
    <t>N6B2M1</t>
  </si>
  <si>
    <t>N6B2M2</t>
  </si>
  <si>
    <t>N6B2M3</t>
  </si>
  <si>
    <t>N6B2M4</t>
  </si>
  <si>
    <t>N6B2M5</t>
  </si>
  <si>
    <t>N6B2M7</t>
  </si>
  <si>
    <t>N6B2M8</t>
  </si>
  <si>
    <t>N6B2M9</t>
  </si>
  <si>
    <t>N6B2N1</t>
  </si>
  <si>
    <t>N6B2N2</t>
  </si>
  <si>
    <t>N6B2N3</t>
  </si>
  <si>
    <t>N6B2N4</t>
  </si>
  <si>
    <t>N6B2N5</t>
  </si>
  <si>
    <t>N6B2N6</t>
  </si>
  <si>
    <t>N6B2P1</t>
  </si>
  <si>
    <t>N6B2P4</t>
  </si>
  <si>
    <t>N6B2S1</t>
  </si>
  <si>
    <t>N6B2S3</t>
  </si>
  <si>
    <t>N6B2S4</t>
  </si>
  <si>
    <t>N6B2S5</t>
  </si>
  <si>
    <t>N6B2S6</t>
  </si>
  <si>
    <t>N6B2S7</t>
  </si>
  <si>
    <t>N6B2S8</t>
  </si>
  <si>
    <t>N6B2V4</t>
  </si>
  <si>
    <t>N6B2V5</t>
  </si>
  <si>
    <t>N6B2V6</t>
  </si>
  <si>
    <t>N6B2V7</t>
  </si>
  <si>
    <t>N6B2W9</t>
  </si>
  <si>
    <t>N6B2X9</t>
  </si>
  <si>
    <t>N6B2Y2</t>
  </si>
  <si>
    <t>N6B3A8</t>
  </si>
  <si>
    <t>N6B3G3</t>
  </si>
  <si>
    <t>N6B3G4</t>
  </si>
  <si>
    <t>N6B3G5</t>
  </si>
  <si>
    <t>N6B3K7</t>
  </si>
  <si>
    <t>N6B3K8</t>
  </si>
  <si>
    <t>N6B3L1</t>
  </si>
  <si>
    <t>N6B3L2</t>
  </si>
  <si>
    <t>N6B3L3</t>
  </si>
  <si>
    <t>N6B3L4</t>
  </si>
  <si>
    <t>N6B3M6</t>
  </si>
  <si>
    <t>N6B3N3</t>
  </si>
  <si>
    <t>N6B3N7</t>
  </si>
  <si>
    <t>N6B3N8</t>
  </si>
  <si>
    <t>N6B3N9</t>
  </si>
  <si>
    <t>N6B3P2</t>
  </si>
  <si>
    <t>N6B3P4</t>
  </si>
  <si>
    <t>N6B3P8</t>
  </si>
  <si>
    <t>N6B3R1</t>
  </si>
  <si>
    <t>N6B3R2</t>
  </si>
  <si>
    <t>N6B3R4</t>
  </si>
  <si>
    <t>N6B3R5</t>
  </si>
  <si>
    <t>N6B3R6</t>
  </si>
  <si>
    <t>N6B3R7</t>
  </si>
  <si>
    <t>N6B3R8</t>
  </si>
  <si>
    <t>N6C1A1</t>
  </si>
  <si>
    <t>N6C1A2</t>
  </si>
  <si>
    <t>N6C1A3</t>
  </si>
  <si>
    <t>N6C1A4</t>
  </si>
  <si>
    <t>N6C1A5</t>
  </si>
  <si>
    <t>N6C1A6</t>
  </si>
  <si>
    <t>N6C1A7</t>
  </si>
  <si>
    <t>N6C1A8</t>
  </si>
  <si>
    <t>N6C1A9</t>
  </si>
  <si>
    <t>N6C1B2</t>
  </si>
  <si>
    <t>N6C1B3</t>
  </si>
  <si>
    <t>N6C1C9</t>
  </si>
  <si>
    <t>N6C1E1</t>
  </si>
  <si>
    <t>N6C1E8</t>
  </si>
  <si>
    <t>N6C1E9</t>
  </si>
  <si>
    <t>N6C1H1</t>
  </si>
  <si>
    <t>N6C1H3</t>
  </si>
  <si>
    <t>N6C1K7</t>
  </si>
  <si>
    <t>N6C1M4</t>
  </si>
  <si>
    <t>N6C1M5</t>
  </si>
  <si>
    <t>N6C1M6</t>
  </si>
  <si>
    <t>N6C1M7</t>
  </si>
  <si>
    <t>N6C1M8</t>
  </si>
  <si>
    <t>N6C1M9</t>
  </si>
  <si>
    <t>N6C1P8</t>
  </si>
  <si>
    <t>N6C1P9</t>
  </si>
  <si>
    <t>N6C1R1</t>
  </si>
  <si>
    <t>N6C1R2</t>
  </si>
  <si>
    <t>N6C1R4</t>
  </si>
  <si>
    <t>N6C1T8</t>
  </si>
  <si>
    <t>N6C1T9</t>
  </si>
  <si>
    <t>N6C1V7</t>
  </si>
  <si>
    <t>N6C1W1</t>
  </si>
  <si>
    <t>N6C1W2</t>
  </si>
  <si>
    <t>N6C1W3</t>
  </si>
  <si>
    <t>N6C2C5</t>
  </si>
  <si>
    <t>N6C2C6</t>
  </si>
  <si>
    <t>N6C3E7</t>
  </si>
  <si>
    <t>N6C3E8</t>
  </si>
  <si>
    <t>N6C3K3</t>
  </si>
  <si>
    <t>N6C3K4</t>
  </si>
  <si>
    <t>N6C3N7</t>
  </si>
  <si>
    <t>N6C3N8</t>
  </si>
  <si>
    <t>N6C3P5</t>
  </si>
  <si>
    <t>N6C3W6</t>
  </si>
  <si>
    <t>N6C3W7</t>
  </si>
  <si>
    <t>N6C3W8</t>
  </si>
  <si>
    <t>N6C3W9</t>
  </si>
  <si>
    <t>N6C4J5</t>
  </si>
  <si>
    <t>N6C4J6</t>
  </si>
  <si>
    <t>N6C4J9</t>
  </si>
  <si>
    <t>N6C4K1</t>
  </si>
  <si>
    <t>N6C4M5</t>
  </si>
  <si>
    <t>N6C4M6</t>
  </si>
  <si>
    <t>N6C4M7</t>
  </si>
  <si>
    <t>N6C4M8</t>
  </si>
  <si>
    <t>N6C4M9</t>
  </si>
  <si>
    <t>N6C4N1</t>
  </si>
  <si>
    <t>N6C4N2</t>
  </si>
  <si>
    <t>N6C4S5</t>
  </si>
  <si>
    <t>N6C4S6</t>
  </si>
  <si>
    <t>N6C4T5</t>
  </si>
  <si>
    <t>N6C4T6</t>
  </si>
  <si>
    <t>N6C4X5</t>
  </si>
  <si>
    <t>N6C5K2</t>
  </si>
  <si>
    <t>N6C6B4</t>
  </si>
  <si>
    <t>N6E0A2</t>
  </si>
  <si>
    <t>N6E0A3</t>
  </si>
  <si>
    <t>N6E0A4</t>
  </si>
  <si>
    <t>N6E0A5</t>
  </si>
  <si>
    <t>N6E0A7</t>
  </si>
  <si>
    <t>N6E1B7</t>
  </si>
  <si>
    <t>N6E1E7</t>
  </si>
  <si>
    <t>N6E1E8</t>
  </si>
  <si>
    <t>N6E1G1</t>
  </si>
  <si>
    <t>N6E1K1</t>
  </si>
  <si>
    <t>N6E1K2</t>
  </si>
  <si>
    <t>N6E1K3</t>
  </si>
  <si>
    <t>N6E1K4</t>
  </si>
  <si>
    <t>N6E1K6</t>
  </si>
  <si>
    <t>N6E1K7</t>
  </si>
  <si>
    <t>N6E1K8</t>
  </si>
  <si>
    <t>N6E1K9</t>
  </si>
  <si>
    <t>N6E1L1</t>
  </si>
  <si>
    <t>N6E1L2</t>
  </si>
  <si>
    <t>N6E1L3</t>
  </si>
  <si>
    <t>N6E1L4</t>
  </si>
  <si>
    <t>N6E1L5</t>
  </si>
  <si>
    <t>N6E1L7</t>
  </si>
  <si>
    <t>N6E1M1</t>
  </si>
  <si>
    <t>N6E1M2</t>
  </si>
  <si>
    <t>N6E1M3</t>
  </si>
  <si>
    <t>N6E1M4</t>
  </si>
  <si>
    <t>N6E1M5</t>
  </si>
  <si>
    <t>N6E1M6</t>
  </si>
  <si>
    <t>N6E1M7</t>
  </si>
  <si>
    <t>N6E1M8</t>
  </si>
  <si>
    <t>N6E1M9</t>
  </si>
  <si>
    <t>N6E1N9</t>
  </si>
  <si>
    <t>N6E1P5</t>
  </si>
  <si>
    <t>N6E1P6</t>
  </si>
  <si>
    <t>N6E1P7</t>
  </si>
  <si>
    <t>N6E1P8</t>
  </si>
  <si>
    <t>N6E1P9</t>
  </si>
  <si>
    <t>N6E1R1</t>
  </si>
  <si>
    <t>N6E1R2</t>
  </si>
  <si>
    <t>N6E1R3</t>
  </si>
  <si>
    <t>N6E1R4</t>
  </si>
  <si>
    <t>N6E1R5</t>
  </si>
  <si>
    <t>N6E1R6</t>
  </si>
  <si>
    <t>N6E1T1</t>
  </si>
  <si>
    <t>N6E1V4</t>
  </si>
  <si>
    <t>N6E1V5</t>
  </si>
  <si>
    <t>N6E1W1</t>
  </si>
  <si>
    <t>N6E1X8</t>
  </si>
  <si>
    <t>N6E1Y8</t>
  </si>
  <si>
    <t>N6E1Z2</t>
  </si>
  <si>
    <t>N6E1Z3</t>
  </si>
  <si>
    <t>N6E1Z4</t>
  </si>
  <si>
    <t>N6E1Z6</t>
  </si>
  <si>
    <t>N6E1Z7</t>
  </si>
  <si>
    <t>N6E2C3</t>
  </si>
  <si>
    <t>N6E2G1</t>
  </si>
  <si>
    <t>N6E2G9</t>
  </si>
  <si>
    <t>N6E2M2</t>
  </si>
  <si>
    <t>N6E2R9</t>
  </si>
  <si>
    <t>N6E2S5</t>
  </si>
  <si>
    <t>N6E2S6</t>
  </si>
  <si>
    <t>N6E2S8</t>
  </si>
  <si>
    <t>N6E2T1</t>
  </si>
  <si>
    <t>N6E2T3</t>
  </si>
  <si>
    <t>N6E2T4</t>
  </si>
  <si>
    <t>N6E2T5</t>
  </si>
  <si>
    <t>N6E2T6</t>
  </si>
  <si>
    <t>N6E2T7</t>
  </si>
  <si>
    <t>N6E2T8</t>
  </si>
  <si>
    <t>N6E2V1</t>
  </si>
  <si>
    <t>N6E2V2</t>
  </si>
  <si>
    <t>N6E2V6</t>
  </si>
  <si>
    <t>N6E2W9</t>
  </si>
  <si>
    <t>N6E2Z2</t>
  </si>
  <si>
    <t>N6E2Z3</t>
  </si>
  <si>
    <t>N6E2Z6</t>
  </si>
  <si>
    <t>N6E2Z7</t>
  </si>
  <si>
    <t>N6E2Z8</t>
  </si>
  <si>
    <t>N6E3A1</t>
  </si>
  <si>
    <t>N6E3A2</t>
  </si>
  <si>
    <t>N6E3C2</t>
  </si>
  <si>
    <t>N6E3N6</t>
  </si>
  <si>
    <t>N6E3N8</t>
  </si>
  <si>
    <t>N6E3P3</t>
  </si>
  <si>
    <t>N6E3R4</t>
  </si>
  <si>
    <t>N6E3T1</t>
  </si>
  <si>
    <t>N6E3T2</t>
  </si>
  <si>
    <t>N6E3T3</t>
  </si>
  <si>
    <t>N6E3T5</t>
  </si>
  <si>
    <t>N6E3T6</t>
  </si>
  <si>
    <t>N6E3T7</t>
  </si>
  <si>
    <t>N6E3T8</t>
  </si>
  <si>
    <t>N6E3V8</t>
  </si>
  <si>
    <t>N6E3W1</t>
  </si>
  <si>
    <t>N6E3W8</t>
  </si>
  <si>
    <t>N6E3W9</t>
  </si>
  <si>
    <t>N6E3X1</t>
  </si>
  <si>
    <t>N6E3X2</t>
  </si>
  <si>
    <t>N6E3X3</t>
  </si>
  <si>
    <t>N6E3X6</t>
  </si>
  <si>
    <t>N6E3X8</t>
  </si>
  <si>
    <t>N6E3X9</t>
  </si>
  <si>
    <t>N6E3Y4</t>
  </si>
  <si>
    <t>N6E3Y7</t>
  </si>
  <si>
    <t>N6E3Y8</t>
  </si>
  <si>
    <t>N6E3Y9</t>
  </si>
  <si>
    <t>N6E3Z1</t>
  </si>
  <si>
    <t>N6E3Z2</t>
  </si>
  <si>
    <t>N6E3Z3</t>
  </si>
  <si>
    <t>N6E3Z4</t>
  </si>
  <si>
    <t>N6E3Z6</t>
  </si>
  <si>
    <t>N6E3Z7</t>
  </si>
  <si>
    <t>N6E4A1</t>
  </si>
  <si>
    <t>N6E4A3</t>
  </si>
  <si>
    <t>N6G0A1</t>
  </si>
  <si>
    <t>N6G0A2</t>
  </si>
  <si>
    <t>N6G0A3</t>
  </si>
  <si>
    <t>N6G0C1</t>
  </si>
  <si>
    <t>N6G0E5</t>
  </si>
  <si>
    <t>N6G0E6</t>
  </si>
  <si>
    <t>N6G0E7</t>
  </si>
  <si>
    <t>N6G0E8</t>
  </si>
  <si>
    <t>N6G0E9</t>
  </si>
  <si>
    <t>N6G0H2</t>
  </si>
  <si>
    <t>N6G0J4</t>
  </si>
  <si>
    <t>N6G0J7</t>
  </si>
  <si>
    <t>N6G0J9</t>
  </si>
  <si>
    <t>N6G0K1</t>
  </si>
  <si>
    <t>N6G0K3</t>
  </si>
  <si>
    <t>N6G0K4</t>
  </si>
  <si>
    <t>N6G0K5</t>
  </si>
  <si>
    <t>N6G0K6</t>
  </si>
  <si>
    <t>N6G0K8</t>
  </si>
  <si>
    <t>N6G0K9</t>
  </si>
  <si>
    <t>N6G0L2</t>
  </si>
  <si>
    <t>N6G0L4</t>
  </si>
  <si>
    <t>N6G0L6</t>
  </si>
  <si>
    <t>N6G0L7</t>
  </si>
  <si>
    <t>N6G0L8</t>
  </si>
  <si>
    <t>N6G0L9</t>
  </si>
  <si>
    <t>N6G0M1</t>
  </si>
  <si>
    <t>N6G0M2</t>
  </si>
  <si>
    <t>N6G1A1</t>
  </si>
  <si>
    <t>N6G1A2</t>
  </si>
  <si>
    <t>N6G1A3</t>
  </si>
  <si>
    <t>N6G1A4</t>
  </si>
  <si>
    <t>N6G1A5</t>
  </si>
  <si>
    <t>N6G1A6</t>
  </si>
  <si>
    <t>N6G1A7</t>
  </si>
  <si>
    <t>N6G1A8</t>
  </si>
  <si>
    <t>N6G1B3</t>
  </si>
  <si>
    <t>N6G1B4</t>
  </si>
  <si>
    <t>N6G1C4</t>
  </si>
  <si>
    <t>N6G1C5</t>
  </si>
  <si>
    <t>N6G1C6</t>
  </si>
  <si>
    <t>N6G1C7</t>
  </si>
  <si>
    <t>N6G1C8</t>
  </si>
  <si>
    <t>N6G1C9</t>
  </si>
  <si>
    <t>N6G1E1</t>
  </si>
  <si>
    <t>N6G1E4</t>
  </si>
  <si>
    <t>N6G1E5</t>
  </si>
  <si>
    <t>N6G1E6</t>
  </si>
  <si>
    <t>N6G1E7</t>
  </si>
  <si>
    <t>N6G1E8</t>
  </si>
  <si>
    <t>N6G1E9</t>
  </si>
  <si>
    <t>N6G1G1</t>
  </si>
  <si>
    <t>N6G1G2</t>
  </si>
  <si>
    <t>N6G1G3</t>
  </si>
  <si>
    <t>N6G1G4</t>
  </si>
  <si>
    <t>N6G1G5</t>
  </si>
  <si>
    <t>N6G1G8</t>
  </si>
  <si>
    <t>N6G1H4</t>
  </si>
  <si>
    <t>N6G1H5</t>
  </si>
  <si>
    <t>N6G1W3</t>
  </si>
  <si>
    <t>N6G1W4</t>
  </si>
  <si>
    <t>N6G1W5</t>
  </si>
  <si>
    <t>N6G1W6</t>
  </si>
  <si>
    <t>N6G1W7</t>
  </si>
  <si>
    <t>N6G1W8</t>
  </si>
  <si>
    <t>N6G2J4</t>
  </si>
  <si>
    <t>N6G2J7</t>
  </si>
  <si>
    <t>N6G2J8</t>
  </si>
  <si>
    <t>N6G2J9</t>
  </si>
  <si>
    <t>N6G2K1</t>
  </si>
  <si>
    <t>N6G2K2</t>
  </si>
  <si>
    <t>N6G2K3</t>
  </si>
  <si>
    <t>N6G2K4</t>
  </si>
  <si>
    <t>N6G2K6</t>
  </si>
  <si>
    <t>N6G2K7</t>
  </si>
  <si>
    <t>N6G2K8</t>
  </si>
  <si>
    <t>N6G2M1</t>
  </si>
  <si>
    <t>N6G2M3</t>
  </si>
  <si>
    <t>N6G2M4</t>
  </si>
  <si>
    <t>N6G2M5</t>
  </si>
  <si>
    <t>N6G2M7</t>
  </si>
  <si>
    <t>N6G2M8</t>
  </si>
  <si>
    <t>N6G2N4</t>
  </si>
  <si>
    <t>N6G2N5</t>
  </si>
  <si>
    <t>N6G2N6</t>
  </si>
  <si>
    <t>N6G2P2</t>
  </si>
  <si>
    <t>N6G2P8</t>
  </si>
  <si>
    <t>N6G2R9</t>
  </si>
  <si>
    <t>N6G2S1</t>
  </si>
  <si>
    <t>N6G2S2</t>
  </si>
  <si>
    <t>N6G2S3</t>
  </si>
  <si>
    <t>N6G2S4</t>
  </si>
  <si>
    <t>N6G2S5</t>
  </si>
  <si>
    <t>N6G2S6</t>
  </si>
  <si>
    <t>N6G2V3</t>
  </si>
  <si>
    <t>N6G2V4</t>
  </si>
  <si>
    <t>N6G2W2</t>
  </si>
  <si>
    <t>N6G3H1</t>
  </si>
  <si>
    <t>N6G3H2</t>
  </si>
  <si>
    <t>N6G4B8</t>
  </si>
  <si>
    <t>N6G4B9</t>
  </si>
  <si>
    <t>N6G4C1</t>
  </si>
  <si>
    <t>N6G4C2</t>
  </si>
  <si>
    <t>N6G4C3</t>
  </si>
  <si>
    <t>N6G4J5</t>
  </si>
  <si>
    <t>N6G4K8</t>
  </si>
  <si>
    <t>N6G4M4</t>
  </si>
  <si>
    <t>N6G4M6</t>
  </si>
  <si>
    <t>N6G4P4</t>
  </si>
  <si>
    <t>N6G4W5</t>
  </si>
  <si>
    <t>N6G4W6</t>
  </si>
  <si>
    <t>N6G4W9</t>
  </si>
  <si>
    <t>N6G4X1</t>
  </si>
  <si>
    <t>N6G4Y3</t>
  </si>
  <si>
    <t>N6G4Y7</t>
  </si>
  <si>
    <t>N6G4Y9</t>
  </si>
  <si>
    <t>N6G4Z3</t>
  </si>
  <si>
    <t>N6G5B3</t>
  </si>
  <si>
    <t>N6G5B9</t>
  </si>
  <si>
    <t>N6G5C3</t>
  </si>
  <si>
    <t>N6G5C8</t>
  </si>
  <si>
    <t>N6G5E3</t>
  </si>
  <si>
    <t>N6G5E9</t>
  </si>
  <si>
    <t>N6G5G6</t>
  </si>
  <si>
    <t>N6G5H4</t>
  </si>
  <si>
    <t>N6G5H5</t>
  </si>
  <si>
    <t>N6G5J3</t>
  </si>
  <si>
    <t>N6G5J7</t>
  </si>
  <si>
    <t>N6G5J8</t>
  </si>
  <si>
    <t>N6G5J9</t>
  </si>
  <si>
    <t>N6G5L1</t>
  </si>
  <si>
    <t>N6G5L2</t>
  </si>
  <si>
    <t>N6G5L3</t>
  </si>
  <si>
    <t>N6G5L4</t>
  </si>
  <si>
    <t>N6G5L5</t>
  </si>
  <si>
    <t>N6G5L6</t>
  </si>
  <si>
    <t>N6G5L7</t>
  </si>
  <si>
    <t>N6G5L8</t>
  </si>
  <si>
    <t>N6G5L9</t>
  </si>
  <si>
    <t>N6G5M1</t>
  </si>
  <si>
    <t>N6G5M7</t>
  </si>
  <si>
    <t>N6G5M8</t>
  </si>
  <si>
    <t>N6G5N8</t>
  </si>
  <si>
    <t>N6H0C8</t>
  </si>
  <si>
    <t>N6H0E1</t>
  </si>
  <si>
    <t>N6H0E2</t>
  </si>
  <si>
    <t>N6H0G6</t>
  </si>
  <si>
    <t>N6H0G7</t>
  </si>
  <si>
    <t>N6H0G8</t>
  </si>
  <si>
    <t>N6H1A2</t>
  </si>
  <si>
    <t>N6H1A3</t>
  </si>
  <si>
    <t>N6H1A4</t>
  </si>
  <si>
    <t>N6H1A5</t>
  </si>
  <si>
    <t>N6H1A6</t>
  </si>
  <si>
    <t>N6H1A7</t>
  </si>
  <si>
    <t>N6H1A8</t>
  </si>
  <si>
    <t>N6H1B3</t>
  </si>
  <si>
    <t>N6H1B4</t>
  </si>
  <si>
    <t>N6H1B5</t>
  </si>
  <si>
    <t>N6H1B6</t>
  </si>
  <si>
    <t>N6H1B7</t>
  </si>
  <si>
    <t>N6H1B8</t>
  </si>
  <si>
    <t>N6H1B9</t>
  </si>
  <si>
    <t>N6H1C1</t>
  </si>
  <si>
    <t>N6H1C2</t>
  </si>
  <si>
    <t>N6H1C3</t>
  </si>
  <si>
    <t>N6H1C4</t>
  </si>
  <si>
    <t>N6H1C5</t>
  </si>
  <si>
    <t>N6H1C6</t>
  </si>
  <si>
    <t>N6H1C7</t>
  </si>
  <si>
    <t>N6H1C8</t>
  </si>
  <si>
    <t>N6H1C9</t>
  </si>
  <si>
    <t>N6H1E1</t>
  </si>
  <si>
    <t>N6H1E2</t>
  </si>
  <si>
    <t>N6H1E3</t>
  </si>
  <si>
    <t>N6H1E5</t>
  </si>
  <si>
    <t>N6H1E6</t>
  </si>
  <si>
    <t>N6H1E9</t>
  </si>
  <si>
    <t>N6H1G4</t>
  </si>
  <si>
    <t>N6H1G5</t>
  </si>
  <si>
    <t>N6H1G6</t>
  </si>
  <si>
    <t>N6H1G7</t>
  </si>
  <si>
    <t>N6H1G8</t>
  </si>
  <si>
    <t>N6H1G9</t>
  </si>
  <si>
    <t>N6H1H1</t>
  </si>
  <si>
    <t>N6H1H2</t>
  </si>
  <si>
    <t>N6H1H3</t>
  </si>
  <si>
    <t>N6H1H5</t>
  </si>
  <si>
    <t>N6H1H6</t>
  </si>
  <si>
    <t>N6H1H7</t>
  </si>
  <si>
    <t>N6H1H8</t>
  </si>
  <si>
    <t>N6H1H9</t>
  </si>
  <si>
    <t>N6H1J2</t>
  </si>
  <si>
    <t>N6H1J3</t>
  </si>
  <si>
    <t>N6H1J4</t>
  </si>
  <si>
    <t>N6H1J5</t>
  </si>
  <si>
    <t>N6H1J6</t>
  </si>
  <si>
    <t>N6H1J7</t>
  </si>
  <si>
    <t>N6H1J8</t>
  </si>
  <si>
    <t>N6H1J9</t>
  </si>
  <si>
    <t>N6H1K1</t>
  </si>
  <si>
    <t>N6H1K2</t>
  </si>
  <si>
    <t>N6H1K3</t>
  </si>
  <si>
    <t>N6H1K4</t>
  </si>
  <si>
    <t>N6H1K5</t>
  </si>
  <si>
    <t>N6H1K6</t>
  </si>
  <si>
    <t>N6H1K7</t>
  </si>
  <si>
    <t>N6H1K8</t>
  </si>
  <si>
    <t>N6H1K9</t>
  </si>
  <si>
    <t>N6H1L1</t>
  </si>
  <si>
    <t>N6H1L2</t>
  </si>
  <si>
    <t>N6H1L3</t>
  </si>
  <si>
    <t>N6H1L4</t>
  </si>
  <si>
    <t>N6H1L5</t>
  </si>
  <si>
    <t>N6H1L6</t>
  </si>
  <si>
    <t>N6H1L7</t>
  </si>
  <si>
    <t>N6H1L8</t>
  </si>
  <si>
    <t>N6H1M5</t>
  </si>
  <si>
    <t>N6H1M6</t>
  </si>
  <si>
    <t>N6H1M7</t>
  </si>
  <si>
    <t>N6H1M8</t>
  </si>
  <si>
    <t>N6H1M9</t>
  </si>
  <si>
    <t>N6H1N1</t>
  </si>
  <si>
    <t>N6H1N2</t>
  </si>
  <si>
    <t>N6H1N3</t>
  </si>
  <si>
    <t>N6H1N4</t>
  </si>
  <si>
    <t>N6H1N5</t>
  </si>
  <si>
    <t>N6H1N6</t>
  </si>
  <si>
    <t>N6H1N7</t>
  </si>
  <si>
    <t>N6H1P3</t>
  </si>
  <si>
    <t>N6H1P4</t>
  </si>
  <si>
    <t>N6H1P5</t>
  </si>
  <si>
    <t>N6H1P6</t>
  </si>
  <si>
    <t>N6H1P7</t>
  </si>
  <si>
    <t>N6H1P8</t>
  </si>
  <si>
    <t>N6H1P9</t>
  </si>
  <si>
    <t>N6H1R1</t>
  </si>
  <si>
    <t>N6H1R2</t>
  </si>
  <si>
    <t>N6H1R3</t>
  </si>
  <si>
    <t>N6H1R4</t>
  </si>
  <si>
    <t>N6H1R5</t>
  </si>
  <si>
    <t>N6H1R7</t>
  </si>
  <si>
    <t>N6H1R9</t>
  </si>
  <si>
    <t>N6H1S5</t>
  </si>
  <si>
    <t>N6H1S6</t>
  </si>
  <si>
    <t>N6H1T2</t>
  </si>
  <si>
    <t>N6H1W5</t>
  </si>
  <si>
    <t>N6H1W6</t>
  </si>
  <si>
    <t>N6H1W7</t>
  </si>
  <si>
    <t>N6H1X1</t>
  </si>
  <si>
    <t>N6H1X2</t>
  </si>
  <si>
    <t>N6H1X3</t>
  </si>
  <si>
    <t>N6H1X4</t>
  </si>
  <si>
    <t>N6H1X5</t>
  </si>
  <si>
    <t>N6H1X6</t>
  </si>
  <si>
    <t>N6H1X7</t>
  </si>
  <si>
    <t>N6H1X8</t>
  </si>
  <si>
    <t>N6H1X9</t>
  </si>
  <si>
    <t>N6H1Y1</t>
  </si>
  <si>
    <t>N6H1Y2</t>
  </si>
  <si>
    <t>N6H1Y3</t>
  </si>
  <si>
    <t>N6H1Y4</t>
  </si>
  <si>
    <t>N6H1Y5</t>
  </si>
  <si>
    <t>N6H1Y6</t>
  </si>
  <si>
    <t>N6H1Y7</t>
  </si>
  <si>
    <t>N6H1Y8</t>
  </si>
  <si>
    <t>N6H1Y9</t>
  </si>
  <si>
    <t>N6H1Z1</t>
  </si>
  <si>
    <t>N6H1Z2</t>
  </si>
  <si>
    <t>N6H1Z3</t>
  </si>
  <si>
    <t>N6H1Z4</t>
  </si>
  <si>
    <t>N6H1Z5</t>
  </si>
  <si>
    <t>N6H1Z6</t>
  </si>
  <si>
    <t>N6H1Z8</t>
  </si>
  <si>
    <t>N6H2A1</t>
  </si>
  <si>
    <t>N6H2A2</t>
  </si>
  <si>
    <t>N6H2A3</t>
  </si>
  <si>
    <t>N6H2A4</t>
  </si>
  <si>
    <t>N6H2A5</t>
  </si>
  <si>
    <t>N6H2A6</t>
  </si>
  <si>
    <t>N6H2A7</t>
  </si>
  <si>
    <t>N6H2A8</t>
  </si>
  <si>
    <t>N6H2A9</t>
  </si>
  <si>
    <t>N6H2B1</t>
  </si>
  <si>
    <t>N6H2B2</t>
  </si>
  <si>
    <t>N6H2B3</t>
  </si>
  <si>
    <t>N6H2B4</t>
  </si>
  <si>
    <t>N6H2B5</t>
  </si>
  <si>
    <t>N6H2B6</t>
  </si>
  <si>
    <t>N6H2B7</t>
  </si>
  <si>
    <t>N6H2B8</t>
  </si>
  <si>
    <t>N6H2B9</t>
  </si>
  <si>
    <t>N6H2C1</t>
  </si>
  <si>
    <t>N6H2C2</t>
  </si>
  <si>
    <t>N6H2C4</t>
  </si>
  <si>
    <t>N6H2C5</t>
  </si>
  <si>
    <t>N6H2C6</t>
  </si>
  <si>
    <t>N6H2C7</t>
  </si>
  <si>
    <t>N6H2E1</t>
  </si>
  <si>
    <t>N6H2E2</t>
  </si>
  <si>
    <t>N6H2E3</t>
  </si>
  <si>
    <t>N6H2E4</t>
  </si>
  <si>
    <t>N6H2E7</t>
  </si>
  <si>
    <t>N6H2E8</t>
  </si>
  <si>
    <t>N6H2E9</t>
  </si>
  <si>
    <t>N6H2G1</t>
  </si>
  <si>
    <t>N6H2G2</t>
  </si>
  <si>
    <t>N6H2G3</t>
  </si>
  <si>
    <t>N6H2G4</t>
  </si>
  <si>
    <t>N6H2G6</t>
  </si>
  <si>
    <t>N6H2G9</t>
  </si>
  <si>
    <t>N6H2H1</t>
  </si>
  <si>
    <t>N6H2H4</t>
  </si>
  <si>
    <t>N6H2H6</t>
  </si>
  <si>
    <t>N6H2H7</t>
  </si>
  <si>
    <t>N6H2H8</t>
  </si>
  <si>
    <t>N6H2J1</t>
  </si>
  <si>
    <t>N6H2J8</t>
  </si>
  <si>
    <t>N6H2J9</t>
  </si>
  <si>
    <t>N6H2K1</t>
  </si>
  <si>
    <t>N6H2K2</t>
  </si>
  <si>
    <t>N6H2L3</t>
  </si>
  <si>
    <t>N6H2L7</t>
  </si>
  <si>
    <t>N6H2L8</t>
  </si>
  <si>
    <t>N6H2L9</t>
  </si>
  <si>
    <t>N6H2M1</t>
  </si>
  <si>
    <t>N6H2M2</t>
  </si>
  <si>
    <t>N6H2M3</t>
  </si>
  <si>
    <t>N6H2M4</t>
  </si>
  <si>
    <t>N6H2M5</t>
  </si>
  <si>
    <t>N6H2N1</t>
  </si>
  <si>
    <t>N6H2N2</t>
  </si>
  <si>
    <t>N6H2N3</t>
  </si>
  <si>
    <t>N6H2N4</t>
  </si>
  <si>
    <t>N6H2N5</t>
  </si>
  <si>
    <t>N6H2N6</t>
  </si>
  <si>
    <t>N6H2N7</t>
  </si>
  <si>
    <t>N6H2N8</t>
  </si>
  <si>
    <t>N6H2N9</t>
  </si>
  <si>
    <t>N6H2P1</t>
  </si>
  <si>
    <t>N6H2P2</t>
  </si>
  <si>
    <t>N6H2P3</t>
  </si>
  <si>
    <t>N6H2P4</t>
  </si>
  <si>
    <t>N6H2P5</t>
  </si>
  <si>
    <t>N6H2P6</t>
  </si>
  <si>
    <t>N6H2P7</t>
  </si>
  <si>
    <t>N6H2P8</t>
  </si>
  <si>
    <t>N6H2P9</t>
  </si>
  <si>
    <t>N6H2R1</t>
  </si>
  <si>
    <t>N6H2R2</t>
  </si>
  <si>
    <t>N6H2R3</t>
  </si>
  <si>
    <t>N6H2R4</t>
  </si>
  <si>
    <t>N6H2R5</t>
  </si>
  <si>
    <t>N6H2R6</t>
  </si>
  <si>
    <t>N6H2S4</t>
  </si>
  <si>
    <t>N6H2S9</t>
  </si>
  <si>
    <t>N6H2T3</t>
  </si>
  <si>
    <t>N6H2T8</t>
  </si>
  <si>
    <t>N6H2W9</t>
  </si>
  <si>
    <t>N6H3L8</t>
  </si>
  <si>
    <t>N6H3L9</t>
  </si>
  <si>
    <t>N6H3M1</t>
  </si>
  <si>
    <t>N6H3N3</t>
  </si>
  <si>
    <t>N6H3R6</t>
  </si>
  <si>
    <t>N6H3R7</t>
  </si>
  <si>
    <t>N6H3R8</t>
  </si>
  <si>
    <t>N6H3S7</t>
  </si>
  <si>
    <t>N6H3S8</t>
  </si>
  <si>
    <t>N6H4M4</t>
  </si>
  <si>
    <t>N6H4M5</t>
  </si>
  <si>
    <t>N6H4M6</t>
  </si>
  <si>
    <t>N6H4N9</t>
  </si>
  <si>
    <t>N6H4P2</t>
  </si>
  <si>
    <t>N6H4P3</t>
  </si>
  <si>
    <t>N6H4P6</t>
  </si>
  <si>
    <t>N6H4P7</t>
  </si>
  <si>
    <t>N6H4R8</t>
  </si>
  <si>
    <t>N6H4R9</t>
  </si>
  <si>
    <t>N6H4S4</t>
  </si>
  <si>
    <t>N6H4S5</t>
  </si>
  <si>
    <t>N6H5A4</t>
  </si>
  <si>
    <t>N6H5C4</t>
  </si>
  <si>
    <t>N6H5C5</t>
  </si>
  <si>
    <t>N6H5C6</t>
  </si>
  <si>
    <t>N6H5E1</t>
  </si>
  <si>
    <t>N6H5G5</t>
  </si>
  <si>
    <t>N6H5G6</t>
  </si>
  <si>
    <t>N6H5H2</t>
  </si>
  <si>
    <t>N6H5H7</t>
  </si>
  <si>
    <t>N6H5H8</t>
  </si>
  <si>
    <t>N6H5L2</t>
  </si>
  <si>
    <t>N6H5N2</t>
  </si>
  <si>
    <t>N6H5N4</t>
  </si>
  <si>
    <t>N6H5P1</t>
  </si>
  <si>
    <t>N6H5R2</t>
  </si>
  <si>
    <t>N6H5W3</t>
  </si>
  <si>
    <t>N6J0A1</t>
  </si>
  <si>
    <t>N6J1A1</t>
  </si>
  <si>
    <t>N6J1A2</t>
  </si>
  <si>
    <t>N6J1A3</t>
  </si>
  <si>
    <t>N6J1A4</t>
  </si>
  <si>
    <t>N6J1A5</t>
  </si>
  <si>
    <t>N6J1A6</t>
  </si>
  <si>
    <t>N6J1A7</t>
  </si>
  <si>
    <t>N6J1E1</t>
  </si>
  <si>
    <t>N6J1E2</t>
  </si>
  <si>
    <t>N6J1E3</t>
  </si>
  <si>
    <t>N6J1E4</t>
  </si>
  <si>
    <t>N6J1E5</t>
  </si>
  <si>
    <t>N6J1E6</t>
  </si>
  <si>
    <t>N6J1E7</t>
  </si>
  <si>
    <t>N6J1E8</t>
  </si>
  <si>
    <t>N6J1G1</t>
  </si>
  <si>
    <t>N6J1H4</t>
  </si>
  <si>
    <t>N6J1H6</t>
  </si>
  <si>
    <t>N6J1H7</t>
  </si>
  <si>
    <t>N6J1H8</t>
  </si>
  <si>
    <t>N6J1H9</t>
  </si>
  <si>
    <t>N6J1J1</t>
  </si>
  <si>
    <t>N6J1J2</t>
  </si>
  <si>
    <t>N6J2J2</t>
  </si>
  <si>
    <t>N6J2J3</t>
  </si>
  <si>
    <t>N6J2J4</t>
  </si>
  <si>
    <t>N6J2J5</t>
  </si>
  <si>
    <t>N6J2J6</t>
  </si>
  <si>
    <t>N6J2J7</t>
  </si>
  <si>
    <t>N6J2J8</t>
  </si>
  <si>
    <t>N6J2K2</t>
  </si>
  <si>
    <t>N6J2K4</t>
  </si>
  <si>
    <t>N6J2K7</t>
  </si>
  <si>
    <t>N6J2K8</t>
  </si>
  <si>
    <t>N6J2P1</t>
  </si>
  <si>
    <t>N6J2P2</t>
  </si>
  <si>
    <t>N6J2R3</t>
  </si>
  <si>
    <t>N6J2R4</t>
  </si>
  <si>
    <t>N6J2R5</t>
  </si>
  <si>
    <t>N6J2R6</t>
  </si>
  <si>
    <t>N6J2R7</t>
  </si>
  <si>
    <t>N6J2T1</t>
  </si>
  <si>
    <t>N6J2T2</t>
  </si>
  <si>
    <t>N6J2T3</t>
  </si>
  <si>
    <t>N6J2T4</t>
  </si>
  <si>
    <t>N6J2W4</t>
  </si>
  <si>
    <t>N6J2W5</t>
  </si>
  <si>
    <t>N6J2X3</t>
  </si>
  <si>
    <t>N6J2X4</t>
  </si>
  <si>
    <t>N6J2X5</t>
  </si>
  <si>
    <t>N6J4G5</t>
  </si>
  <si>
    <t>N6J4G8</t>
  </si>
  <si>
    <t>N6J4Y6</t>
  </si>
  <si>
    <t>N6J4Y7</t>
  </si>
  <si>
    <t>N6J4Y8</t>
  </si>
  <si>
    <t>N6L0A1</t>
  </si>
  <si>
    <t>N6L0A2</t>
  </si>
  <si>
    <t>N6L0A3</t>
  </si>
  <si>
    <t>N6L0A4</t>
  </si>
  <si>
    <t>N6L0A5</t>
  </si>
  <si>
    <t>N6L0A6</t>
  </si>
  <si>
    <t>N6L0A7</t>
  </si>
  <si>
    <t>N6L0A8</t>
  </si>
  <si>
    <t>N6L0A9</t>
  </si>
  <si>
    <t>N6L0B1</t>
  </si>
  <si>
    <t>N6L0B4</t>
  </si>
  <si>
    <t>N6L0B5</t>
  </si>
  <si>
    <t>N6L0B6</t>
  </si>
  <si>
    <t>N6L0B7</t>
  </si>
  <si>
    <t>N6L0B8</t>
  </si>
  <si>
    <t>N6L0C1</t>
  </si>
  <si>
    <t>N6L0C4</t>
  </si>
  <si>
    <t>N6L1A1</t>
  </si>
  <si>
    <t>N6L1A2</t>
  </si>
  <si>
    <t>N6L1A3</t>
  </si>
  <si>
    <t>N6L1A4</t>
  </si>
  <si>
    <t>N6L1A5</t>
  </si>
  <si>
    <t>N6L1A6</t>
  </si>
  <si>
    <t>N6L1A7</t>
  </si>
  <si>
    <t>N6L1A8</t>
  </si>
  <si>
    <t>N6L1A9</t>
  </si>
  <si>
    <t>N6L1B1</t>
  </si>
  <si>
    <t>N6L1B2</t>
  </si>
  <si>
    <t>N6L1B3</t>
  </si>
  <si>
    <t>N6L1B4</t>
  </si>
  <si>
    <t>N6L1B5</t>
  </si>
  <si>
    <t>N6L1B6</t>
  </si>
  <si>
    <t>N6L1B7</t>
  </si>
  <si>
    <t>N6L1B8</t>
  </si>
  <si>
    <t>N6L1B9</t>
  </si>
  <si>
    <t>N6L1C1</t>
  </si>
  <si>
    <t>N6L1C2</t>
  </si>
  <si>
    <t>N6L1C3</t>
  </si>
  <si>
    <t>N6L1C4</t>
  </si>
  <si>
    <t>N6L1C5</t>
  </si>
  <si>
    <t>N6L1C6</t>
  </si>
  <si>
    <t>N6L1C7</t>
  </si>
  <si>
    <t>N6L1C8</t>
  </si>
  <si>
    <t>N6L1C9</t>
  </si>
  <si>
    <t>N6L1E1</t>
  </si>
  <si>
    <t>N6L1E2</t>
  </si>
  <si>
    <t>N6L1E3</t>
  </si>
  <si>
    <t>N6L1E4</t>
  </si>
  <si>
    <t>N6L1E5</t>
  </si>
  <si>
    <t>N6L1E6</t>
  </si>
  <si>
    <t>N6L1E7</t>
  </si>
  <si>
    <t>N6L1E8</t>
  </si>
  <si>
    <t>N6L1E9</t>
  </si>
  <si>
    <t>N6L1G1</t>
  </si>
  <si>
    <t>N6L1G2</t>
  </si>
  <si>
    <t>N6L1G3</t>
  </si>
  <si>
    <t>N6L1G4</t>
  </si>
  <si>
    <t>N6L1G5</t>
  </si>
  <si>
    <t>N6L1G6</t>
  </si>
  <si>
    <t>N6L1G7</t>
  </si>
  <si>
    <t>N6L1G8</t>
  </si>
  <si>
    <t>N6L1G9</t>
  </si>
  <si>
    <t>N6L1H2</t>
  </si>
  <si>
    <t>N6L1H4</t>
  </si>
  <si>
    <t>N6L1J3</t>
  </si>
  <si>
    <t>N6L1J9</t>
  </si>
  <si>
    <t>N6L1K1</t>
  </si>
  <si>
    <t>N6L1K2</t>
  </si>
  <si>
    <t>N6L1K3</t>
  </si>
  <si>
    <t>N6L1M9</t>
  </si>
  <si>
    <t>N6L1P6</t>
  </si>
  <si>
    <t>N6L1P7</t>
  </si>
  <si>
    <t>N6L1P8</t>
  </si>
  <si>
    <t>N6L1P9</t>
  </si>
  <si>
    <t>N6L1R1</t>
  </si>
  <si>
    <t>N6L1R2</t>
  </si>
  <si>
    <t>N6L1R3</t>
  </si>
  <si>
    <t>N6L1R4</t>
  </si>
  <si>
    <t>N6L1R5</t>
  </si>
  <si>
    <t>N6M1A1</t>
  </si>
  <si>
    <t>N6M1A2</t>
  </si>
  <si>
    <t>N6M1A4</t>
  </si>
  <si>
    <t>N6M1A5</t>
  </si>
  <si>
    <t>N6M1A6</t>
  </si>
  <si>
    <t>N6M1A7</t>
  </si>
  <si>
    <t>N6M1A8</t>
  </si>
  <si>
    <t>N6M1A9</t>
  </si>
  <si>
    <t>N6M1B1</t>
  </si>
  <si>
    <t>N6M1B2</t>
  </si>
  <si>
    <t>N6M1B3</t>
  </si>
  <si>
    <t>N6M1C4</t>
  </si>
  <si>
    <t>N6M1C5</t>
  </si>
  <si>
    <t>N6M1H2</t>
  </si>
  <si>
    <t>N6M1H3</t>
  </si>
  <si>
    <t>N6M1H5</t>
  </si>
  <si>
    <t>N6N0A1</t>
  </si>
  <si>
    <t>N6N0A2</t>
  </si>
  <si>
    <t>N6N0A3</t>
  </si>
  <si>
    <t>N6N0A4</t>
  </si>
  <si>
    <t>N6N1A1</t>
  </si>
  <si>
    <t>N6N1A2</t>
  </si>
  <si>
    <t>N6N1A3</t>
  </si>
  <si>
    <t>N6N1A4</t>
  </si>
  <si>
    <t>N6N1A5</t>
  </si>
  <si>
    <t>N6N1A6</t>
  </si>
  <si>
    <t>N6N1A7</t>
  </si>
  <si>
    <t>N6N1A8</t>
  </si>
  <si>
    <t>N6N1A9</t>
  </si>
  <si>
    <t>N6N1B1</t>
  </si>
  <si>
    <t>N6N1B2</t>
  </si>
  <si>
    <t>N6N1B3</t>
  </si>
  <si>
    <t>N6N1B4</t>
  </si>
  <si>
    <t>N6N1B5</t>
  </si>
  <si>
    <t>N6N1B6</t>
  </si>
  <si>
    <t>N6N1B7</t>
  </si>
  <si>
    <t>N6N1B8</t>
  </si>
  <si>
    <t>N6N1B9</t>
  </si>
  <si>
    <t>N6N1C1</t>
  </si>
  <si>
    <t>N6N1C2</t>
  </si>
  <si>
    <t>N6N1C3</t>
  </si>
  <si>
    <t>N6N1C5</t>
  </si>
  <si>
    <t>N6N1C6</t>
  </si>
  <si>
    <t>N6N1C7</t>
  </si>
  <si>
    <t>N6N1C8</t>
  </si>
  <si>
    <t>N6N1C9</t>
  </si>
  <si>
    <t>N6N1E1</t>
  </si>
  <si>
    <t>N6N1E2</t>
  </si>
  <si>
    <t>N6N1E3</t>
  </si>
  <si>
    <t>N6N1E4</t>
  </si>
  <si>
    <t>N6N1E7</t>
  </si>
  <si>
    <t>N6N1E8</t>
  </si>
  <si>
    <t>N6N1G2</t>
  </si>
  <si>
    <t>N6N1G3</t>
  </si>
  <si>
    <t>N6N1G4</t>
  </si>
  <si>
    <t>N6N1G5</t>
  </si>
  <si>
    <t>N6N1G6</t>
  </si>
  <si>
    <t>N6N1G7</t>
  </si>
  <si>
    <t>N6N1H5</t>
  </si>
  <si>
    <t>N6N1H6</t>
  </si>
  <si>
    <t>N6N1J2</t>
  </si>
  <si>
    <t>N6N1J3</t>
  </si>
  <si>
    <t>N6N1J4</t>
  </si>
  <si>
    <t>N6N1J5</t>
  </si>
  <si>
    <t>N6N1J6</t>
  </si>
  <si>
    <t>N6N1J8</t>
  </si>
  <si>
    <t>N6N1K5</t>
  </si>
  <si>
    <t>N6N1K9</t>
  </si>
  <si>
    <t>N6N1L2</t>
  </si>
  <si>
    <t>N6N1L3</t>
  </si>
  <si>
    <t>N6N1L6</t>
  </si>
  <si>
    <t>N6N1L7</t>
  </si>
  <si>
    <t>N6N1L8</t>
  </si>
  <si>
    <t>N6N1L9</t>
  </si>
  <si>
    <t>N6N1M3</t>
  </si>
  <si>
    <t>N6N1M4</t>
  </si>
  <si>
    <t>N6N1M5</t>
  </si>
  <si>
    <t>N6N1M6</t>
  </si>
  <si>
    <t>N6N1M7</t>
  </si>
  <si>
    <t>N6N1M8</t>
  </si>
  <si>
    <t>N6N1N3</t>
  </si>
  <si>
    <t>N6N1N7</t>
  </si>
  <si>
    <t>N6N1N8</t>
  </si>
  <si>
    <t>N6N1N9</t>
  </si>
  <si>
    <t>N6N1P3</t>
  </si>
  <si>
    <t>N6N1P4</t>
  </si>
  <si>
    <t>N6N1P5</t>
  </si>
  <si>
    <t>N6N1P6</t>
  </si>
  <si>
    <t>N6N1P7</t>
  </si>
  <si>
    <t>N6N1P8</t>
  </si>
  <si>
    <t>N6N1P9</t>
  </si>
  <si>
    <t>N6N1R1</t>
  </si>
  <si>
    <t>N6N1R2</t>
  </si>
  <si>
    <t>N6N1R3</t>
  </si>
  <si>
    <t>N6P1E6</t>
  </si>
  <si>
    <t>N6P1G6</t>
  </si>
  <si>
    <t>N6P1G7</t>
  </si>
  <si>
    <t>N6P1G8</t>
  </si>
  <si>
    <t>N6P1H7</t>
  </si>
  <si>
    <t>N6P1K3</t>
  </si>
  <si>
    <t>N6P1K4</t>
  </si>
  <si>
    <t>N6P1K5</t>
  </si>
  <si>
    <t>N6P1K7</t>
  </si>
  <si>
    <t>N6P1K8</t>
  </si>
  <si>
    <t>N6P1L2</t>
  </si>
  <si>
    <t>N6P1L3</t>
  </si>
  <si>
    <t>N6P1L4</t>
  </si>
  <si>
    <t>N6P1L5</t>
  </si>
  <si>
    <t>N6P1L6</t>
  </si>
  <si>
    <t>N6P1L7</t>
  </si>
  <si>
    <t>N6P1L8</t>
  </si>
  <si>
    <t>N6P1L9</t>
  </si>
  <si>
    <t>N6P1M4</t>
  </si>
  <si>
    <t>N6P1M7</t>
  </si>
  <si>
    <t>N6P1M9</t>
  </si>
  <si>
    <t>N6P1N3</t>
  </si>
  <si>
    <t>N6P1N6</t>
  </si>
  <si>
    <t>N6P1N9</t>
  </si>
  <si>
    <t>N6P1P7</t>
  </si>
  <si>
    <t>N6P1R8</t>
  </si>
  <si>
    <t>N6P1S3</t>
  </si>
  <si>
    <t>N6P1S8</t>
  </si>
  <si>
    <t>N6P1S9</t>
  </si>
  <si>
    <t>N7G0A2</t>
  </si>
  <si>
    <t>N7G0A3</t>
  </si>
  <si>
    <t>N7G0A5</t>
  </si>
  <si>
    <t>N7G0B3</t>
  </si>
  <si>
    <t>N7G1A7</t>
  </si>
  <si>
    <t>N7G1B1</t>
  </si>
  <si>
    <t>N7G1B4</t>
  </si>
  <si>
    <t>N7G1B5</t>
  </si>
  <si>
    <t>N7G1B9</t>
  </si>
  <si>
    <t>N7G1C3</t>
  </si>
  <si>
    <t>N7G1C4</t>
  </si>
  <si>
    <t>N7G1C6</t>
  </si>
  <si>
    <t>N7G1C7</t>
  </si>
  <si>
    <t>N7G1C8</t>
  </si>
  <si>
    <t>N7G1C9</t>
  </si>
  <si>
    <t>N7G1E1</t>
  </si>
  <si>
    <t>N7G1E4</t>
  </si>
  <si>
    <t>N7G1E5</t>
  </si>
  <si>
    <t>N7G1E6</t>
  </si>
  <si>
    <t>N7G1E7</t>
  </si>
  <si>
    <t>N7G1E8</t>
  </si>
  <si>
    <t>N7G1E9</t>
  </si>
  <si>
    <t>N7G1G1</t>
  </si>
  <si>
    <t>N7G1G2</t>
  </si>
  <si>
    <t>N7G1G3</t>
  </si>
  <si>
    <t>N7G1G5</t>
  </si>
  <si>
    <t>N7G1G6</t>
  </si>
  <si>
    <t>N7G1G7</t>
  </si>
  <si>
    <t>N7G1G8</t>
  </si>
  <si>
    <t>N7G1G9</t>
  </si>
  <si>
    <t>N7G1H1</t>
  </si>
  <si>
    <t>N7G1H4</t>
  </si>
  <si>
    <t>N7G1H5</t>
  </si>
  <si>
    <t>N7G1H7</t>
  </si>
  <si>
    <t>N7G1H8</t>
  </si>
  <si>
    <t>N7G1H9</t>
  </si>
  <si>
    <t>N7G1J1</t>
  </si>
  <si>
    <t>N7G1J2</t>
  </si>
  <si>
    <t>N7G1J3</t>
  </si>
  <si>
    <t>N7G1J4</t>
  </si>
  <si>
    <t>N7G1J5</t>
  </si>
  <si>
    <t>N7G1J6</t>
  </si>
  <si>
    <t>N7G1J7</t>
  </si>
  <si>
    <t>N7G1J8</t>
  </si>
  <si>
    <t>N7G1J9</t>
  </si>
  <si>
    <t>N7G1K4</t>
  </si>
  <si>
    <t>N7G1K5</t>
  </si>
  <si>
    <t>N7G1K6</t>
  </si>
  <si>
    <t>N7G1K7</t>
  </si>
  <si>
    <t>N7G1K8</t>
  </si>
  <si>
    <t>N7G1K9</t>
  </si>
  <si>
    <t>N7G1L1</t>
  </si>
  <si>
    <t>N7G1L2</t>
  </si>
  <si>
    <t>N7G1L3</t>
  </si>
  <si>
    <t>N7G1M6</t>
  </si>
  <si>
    <t>N7G1M7</t>
  </si>
  <si>
    <t>N7G1M8</t>
  </si>
  <si>
    <t>N7G1M9</t>
  </si>
  <si>
    <t>N7G1N1</t>
  </si>
  <si>
    <t>N7G1N2</t>
  </si>
  <si>
    <t>N7G1N3</t>
  </si>
  <si>
    <t>N7G1N4</t>
  </si>
  <si>
    <t>N7G1N5</t>
  </si>
  <si>
    <t>N7G1N6</t>
  </si>
  <si>
    <t>N7G1N7</t>
  </si>
  <si>
    <t>N7G1N9</t>
  </si>
  <si>
    <t>N7G1P2</t>
  </si>
  <si>
    <t>N7G1P4</t>
  </si>
  <si>
    <t>N7G1P5</t>
  </si>
  <si>
    <t>N7G1P6</t>
  </si>
  <si>
    <t>N7G1P7</t>
  </si>
  <si>
    <t>N7G1P8</t>
  </si>
  <si>
    <t>N7G1P9</t>
  </si>
  <si>
    <t>N7G1R1</t>
  </si>
  <si>
    <t>N7G1R2</t>
  </si>
  <si>
    <t>N7G1R3</t>
  </si>
  <si>
    <t>N7G1R4</t>
  </si>
  <si>
    <t>N7G1R5</t>
  </si>
  <si>
    <t>N7G1R6</t>
  </si>
  <si>
    <t>N7G1R7</t>
  </si>
  <si>
    <t>N7G1R8</t>
  </si>
  <si>
    <t>N7G1S1</t>
  </si>
  <si>
    <t>N7G1S2</t>
  </si>
  <si>
    <t>N7G1S3</t>
  </si>
  <si>
    <t>N7G1S4</t>
  </si>
  <si>
    <t>N7G1S5</t>
  </si>
  <si>
    <t>N7G1S6</t>
  </si>
  <si>
    <t>N7G1S7</t>
  </si>
  <si>
    <t>N7G1S9</t>
  </si>
  <si>
    <t>N7G1T2</t>
  </si>
  <si>
    <t>N7G1T5</t>
  </si>
  <si>
    <t>N7G1T6</t>
  </si>
  <si>
    <t>N7G1T7</t>
  </si>
  <si>
    <t>N7G1T8</t>
  </si>
  <si>
    <t>N7G1T9</t>
  </si>
  <si>
    <t>N7G1V1</t>
  </si>
  <si>
    <t>N7G1V2</t>
  </si>
  <si>
    <t>N7G1V3</t>
  </si>
  <si>
    <t>N7G1V4</t>
  </si>
  <si>
    <t>N7G1V5</t>
  </si>
  <si>
    <t>N7G1V7</t>
  </si>
  <si>
    <t>N7G1V8</t>
  </si>
  <si>
    <t>N7G1V9</t>
  </si>
  <si>
    <t>N7G1W1</t>
  </si>
  <si>
    <t>N7G1W2</t>
  </si>
  <si>
    <t>N7G1W4</t>
  </si>
  <si>
    <t>N7G1W6</t>
  </si>
  <si>
    <t>N7G1X3</t>
  </si>
  <si>
    <t>N7G1X4</t>
  </si>
  <si>
    <t>N7G1X5</t>
  </si>
  <si>
    <t>N7G1X6</t>
  </si>
  <si>
    <t>N7G1X7</t>
  </si>
  <si>
    <t>N7G1X8</t>
  </si>
  <si>
    <t>N7G1X9</t>
  </si>
  <si>
    <t>N7G1Y1</t>
  </si>
  <si>
    <t>N7G1Y2</t>
  </si>
  <si>
    <t>N7G1Y3</t>
  </si>
  <si>
    <t>N7G1Y4</t>
  </si>
  <si>
    <t>N7G1Y5</t>
  </si>
  <si>
    <t>N7G1Y6</t>
  </si>
  <si>
    <t>N7G1Y7</t>
  </si>
  <si>
    <t>N7G1Y8</t>
  </si>
  <si>
    <t>N7G1Y9</t>
  </si>
  <si>
    <t>N7G1Z1</t>
  </si>
  <si>
    <t>N7G1Z2</t>
  </si>
  <si>
    <t>N7G1Z3</t>
  </si>
  <si>
    <t>N7G1Z4</t>
  </si>
  <si>
    <t>N7G1Z5</t>
  </si>
  <si>
    <t>N7G1Z6</t>
  </si>
  <si>
    <t>N7G1Z7</t>
  </si>
  <si>
    <t>N7G1Z8</t>
  </si>
  <si>
    <t>N7G2A5</t>
  </si>
  <si>
    <t>N7G2A6</t>
  </si>
  <si>
    <t>N7G2A8</t>
  </si>
  <si>
    <t>N7G2B1</t>
  </si>
  <si>
    <t>N7G2B2</t>
  </si>
  <si>
    <t>N7G2B9</t>
  </si>
  <si>
    <t>N7G2E1</t>
  </si>
  <si>
    <t>N7G2E2</t>
  </si>
  <si>
    <t>N7G2E6</t>
  </si>
  <si>
    <t>N7G2E7</t>
  </si>
  <si>
    <t>N7G2E8</t>
  </si>
  <si>
    <t>N7G2G1</t>
  </si>
  <si>
    <t>N7G2G2</t>
  </si>
  <si>
    <t>N7G2G3</t>
  </si>
  <si>
    <t>N7G2G4</t>
  </si>
  <si>
    <t>N7G2G7</t>
  </si>
  <si>
    <t>N7G2G8</t>
  </si>
  <si>
    <t>N7G2H1</t>
  </si>
  <si>
    <t>N7G2H2</t>
  </si>
  <si>
    <t>N7G2H3</t>
  </si>
  <si>
    <t>N7G2H4</t>
  </si>
  <si>
    <t>N7G2H5</t>
  </si>
  <si>
    <t>N7G2H9</t>
  </si>
  <si>
    <t>N7G2J2</t>
  </si>
  <si>
    <t>N7G2J4</t>
  </si>
  <si>
    <t>N7G2J5</t>
  </si>
  <si>
    <t>N7G2J6</t>
  </si>
  <si>
    <t>N7G2J7</t>
  </si>
  <si>
    <t>N7G2J8</t>
  </si>
  <si>
    <t>N7G2L4</t>
  </si>
  <si>
    <t>N7G2L5</t>
  </si>
  <si>
    <t>N7G2L6</t>
  </si>
  <si>
    <t>N7G2L7</t>
  </si>
  <si>
    <t>N7G2L8</t>
  </si>
  <si>
    <t>N7G2L9</t>
  </si>
  <si>
    <t>N7G2M1</t>
  </si>
  <si>
    <t>N7G2M4</t>
  </si>
  <si>
    <t>N7G2M5</t>
  </si>
  <si>
    <t>N7G2M6</t>
  </si>
  <si>
    <t>N7G2M7</t>
  </si>
  <si>
    <t>N7G2M8</t>
  </si>
  <si>
    <t>N7G2M9</t>
  </si>
  <si>
    <t>N7G2N8</t>
  </si>
  <si>
    <t>N7G2P1</t>
  </si>
  <si>
    <t>N7G2P2</t>
  </si>
  <si>
    <t>N7G2P3</t>
  </si>
  <si>
    <t>N7G2P4</t>
  </si>
  <si>
    <t>N7G2P5</t>
  </si>
  <si>
    <t>N7G2P6</t>
  </si>
  <si>
    <t>N7G2R2</t>
  </si>
  <si>
    <t>N7G2R3</t>
  </si>
  <si>
    <t>N7G2R4</t>
  </si>
  <si>
    <t>N7G2R5</t>
  </si>
  <si>
    <t>N7G2R6</t>
  </si>
  <si>
    <t>N7G2R7</t>
  </si>
  <si>
    <t>N7G2R8</t>
  </si>
  <si>
    <t>N7G2R9</t>
  </si>
  <si>
    <t>N7G2S1</t>
  </si>
  <si>
    <t>N7G2S2</t>
  </si>
  <si>
    <t>N7G2S3</t>
  </si>
  <si>
    <t>N7G2S4</t>
  </si>
  <si>
    <t>N7G2S5</t>
  </si>
  <si>
    <t>N7G2S6</t>
  </si>
  <si>
    <t>N7G2S7</t>
  </si>
  <si>
    <t>N7G2S8</t>
  </si>
  <si>
    <t>N7G2S9</t>
  </si>
  <si>
    <t>N7G2T1</t>
  </si>
  <si>
    <t>N7G2T2</t>
  </si>
  <si>
    <t>N7G2T3</t>
  </si>
  <si>
    <t>N7G2T5</t>
  </si>
  <si>
    <t>N7G2T6</t>
  </si>
  <si>
    <t>N7G2T7</t>
  </si>
  <si>
    <t>N7G2T8</t>
  </si>
  <si>
    <t>N7G2T9</t>
  </si>
  <si>
    <t>N7G2V1</t>
  </si>
  <si>
    <t>N7G2V2</t>
  </si>
  <si>
    <t>N7G2V3</t>
  </si>
  <si>
    <t>N7G2V4</t>
  </si>
  <si>
    <t>N7G2V5</t>
  </si>
  <si>
    <t>N7G2V6</t>
  </si>
  <si>
    <t>N7G2V7</t>
  </si>
  <si>
    <t>N7G2V9</t>
  </si>
  <si>
    <t>N7G2W2</t>
  </si>
  <si>
    <t>N7G2W4</t>
  </si>
  <si>
    <t>N7G2W5</t>
  </si>
  <si>
    <t>N7G2W6</t>
  </si>
  <si>
    <t>N7G2W7</t>
  </si>
  <si>
    <t>N7G2W8</t>
  </si>
  <si>
    <t>N7G2W9</t>
  </si>
  <si>
    <t>N7G2X1</t>
  </si>
  <si>
    <t>N7G2X2</t>
  </si>
  <si>
    <t>N7G2X8</t>
  </si>
  <si>
    <t>N7G2X9</t>
  </si>
  <si>
    <t>N7G2Y1</t>
  </si>
  <si>
    <t>N7G2Y2</t>
  </si>
  <si>
    <t>N7G2Y3</t>
  </si>
  <si>
    <t>N7G2Y4</t>
  </si>
  <si>
    <t>N7G2Y6</t>
  </si>
  <si>
    <t>N7G2Y8</t>
  </si>
  <si>
    <t>N7G2Y9</t>
  </si>
  <si>
    <t>N7G2Z1</t>
  </si>
  <si>
    <t>N7G2Z6</t>
  </si>
  <si>
    <t>N7G2Z7</t>
  </si>
  <si>
    <t>N7G2Z8</t>
  </si>
  <si>
    <t>N7G2Z9</t>
  </si>
  <si>
    <t>N7G3A1</t>
  </si>
  <si>
    <t>N7G3A2</t>
  </si>
  <si>
    <t>N7G3A3</t>
  </si>
  <si>
    <t>N7G3A4</t>
  </si>
  <si>
    <t>N7G3A5</t>
  </si>
  <si>
    <t>N7G3A6</t>
  </si>
  <si>
    <t>N7G3A7</t>
  </si>
  <si>
    <t>N7G3A9</t>
  </si>
  <si>
    <t>N7G3B1</t>
  </si>
  <si>
    <t>N7G3B2</t>
  </si>
  <si>
    <t>N7G3B3</t>
  </si>
  <si>
    <t>N7G3B4</t>
  </si>
  <si>
    <t>N7G3B5</t>
  </si>
  <si>
    <t>N7G3B6</t>
  </si>
  <si>
    <t>N7G3B7</t>
  </si>
  <si>
    <t>N7G3B8</t>
  </si>
  <si>
    <t>N7G3C6</t>
  </si>
  <si>
    <t>N7G3C8</t>
  </si>
  <si>
    <t>N7G3C9</t>
  </si>
  <si>
    <t>N7G3E5</t>
  </si>
  <si>
    <t>N7G3E6</t>
  </si>
  <si>
    <t>N7G3E7</t>
  </si>
  <si>
    <t>N7G3K2</t>
  </si>
  <si>
    <t>N7G3K6</t>
  </si>
  <si>
    <t>N7G3K7</t>
  </si>
  <si>
    <t>N7G3N9</t>
  </si>
  <si>
    <t>N7G3P5</t>
  </si>
  <si>
    <t>N7G3P9</t>
  </si>
  <si>
    <t>N7G3R1</t>
  </si>
  <si>
    <t>N7G3R2</t>
  </si>
  <si>
    <t>N7G3R6</t>
  </si>
  <si>
    <t>N7G3T7</t>
  </si>
  <si>
    <t>N7G3T8</t>
  </si>
  <si>
    <t>N7G3T9</t>
  </si>
  <si>
    <t>N7G3V1</t>
  </si>
  <si>
    <t>N7G3V2</t>
  </si>
  <si>
    <t>N7G3V3</t>
  </si>
  <si>
    <t>N7G3V5</t>
  </si>
  <si>
    <t>N7G3V7</t>
  </si>
  <si>
    <t>N7G3V8</t>
  </si>
  <si>
    <t>N7G3W2</t>
  </si>
  <si>
    <t>N7G3W4</t>
  </si>
  <si>
    <t>N7G3W5</t>
  </si>
  <si>
    <t>N7G3W8</t>
  </si>
  <si>
    <t>N7G3W9</t>
  </si>
  <si>
    <t>N7G3X3</t>
  </si>
  <si>
    <t>N7G3Y4</t>
  </si>
  <si>
    <t>N7G3Y5</t>
  </si>
  <si>
    <t>N7G3Y6</t>
  </si>
  <si>
    <t>N7G3Y8</t>
  </si>
  <si>
    <t>N7G3Y9</t>
  </si>
  <si>
    <t>N7G3Z1</t>
  </si>
  <si>
    <t>N7G3Z4</t>
  </si>
  <si>
    <t>N7G3Z8</t>
  </si>
  <si>
    <t>N7G4A1</t>
  </si>
  <si>
    <t>N7G4A2</t>
  </si>
  <si>
    <t>N7G4A3</t>
  </si>
  <si>
    <t>N7G4A4</t>
  </si>
  <si>
    <t>N7G4A7</t>
  </si>
  <si>
    <t>N7G4A9</t>
  </si>
  <si>
    <t>N7G4B1</t>
  </si>
  <si>
    <t>N7G4B5</t>
  </si>
  <si>
    <t>N7G4C3</t>
  </si>
  <si>
    <t>N7G4C4</t>
  </si>
  <si>
    <t>N7G4C5</t>
  </si>
  <si>
    <t>N7G4E8</t>
  </si>
  <si>
    <t>N7G4E9</t>
  </si>
  <si>
    <t>N7G4G4</t>
  </si>
  <si>
    <t>N7G4G7</t>
  </si>
  <si>
    <t>N7G4G8</t>
  </si>
  <si>
    <t>N7G4G9</t>
  </si>
  <si>
    <t>N7G4H1</t>
  </si>
  <si>
    <t>N7G4H5</t>
  </si>
  <si>
    <t>N7G4H9</t>
  </si>
  <si>
    <t>N7G4J1</t>
  </si>
  <si>
    <t>N7G4J2</t>
  </si>
  <si>
    <t>N7G4J3</t>
  </si>
  <si>
    <t>N7G4J4</t>
  </si>
  <si>
    <t>N7G4J5</t>
  </si>
  <si>
    <t>N7G4J7</t>
  </si>
  <si>
    <t>N7G4K7</t>
  </si>
  <si>
    <t>N7G4L7</t>
  </si>
  <si>
    <t>N7G4L9</t>
  </si>
  <si>
    <t>N7L0B2</t>
  </si>
  <si>
    <t>N7L0B8</t>
  </si>
  <si>
    <t>N7L1A4</t>
  </si>
  <si>
    <t>N7L1A5</t>
  </si>
  <si>
    <t>N7L1A6</t>
  </si>
  <si>
    <t>N7L1A7</t>
  </si>
  <si>
    <t>N7L1B2</t>
  </si>
  <si>
    <t>N7L1B3</t>
  </si>
  <si>
    <t>N7L1B4</t>
  </si>
  <si>
    <t>N7L1B5</t>
  </si>
  <si>
    <t>N7L1B7</t>
  </si>
  <si>
    <t>N7L1C1</t>
  </si>
  <si>
    <t>N7L1C2</t>
  </si>
  <si>
    <t>N7L1C3</t>
  </si>
  <si>
    <t>N7L1C6</t>
  </si>
  <si>
    <t>N7L1C7</t>
  </si>
  <si>
    <t>N7L1E2</t>
  </si>
  <si>
    <t>N7L1E4</t>
  </si>
  <si>
    <t>N7L1E8</t>
  </si>
  <si>
    <t>N7L1E9</t>
  </si>
  <si>
    <t>N7L1G1</t>
  </si>
  <si>
    <t>N7L1G2</t>
  </si>
  <si>
    <t>N7L1G7</t>
  </si>
  <si>
    <t>N7L1G9</t>
  </si>
  <si>
    <t>N7L1H1</t>
  </si>
  <si>
    <t>N7L1H2</t>
  </si>
  <si>
    <t>N7L1J1</t>
  </si>
  <si>
    <t>N7L1J2</t>
  </si>
  <si>
    <t>N7L1J3</t>
  </si>
  <si>
    <t>N7L1J4</t>
  </si>
  <si>
    <t>N7L1J5</t>
  </si>
  <si>
    <t>N7L1J6</t>
  </si>
  <si>
    <t>N7L1J9</t>
  </si>
  <si>
    <t>N7L1L3</t>
  </si>
  <si>
    <t>N7L1S2</t>
  </si>
  <si>
    <t>N7L1S3</t>
  </si>
  <si>
    <t>N7L1S4</t>
  </si>
  <si>
    <t>N7L1S5</t>
  </si>
  <si>
    <t>N7L1S6</t>
  </si>
  <si>
    <t>N7L1S7</t>
  </si>
  <si>
    <t>N7L1S8</t>
  </si>
  <si>
    <t>N7L1S9</t>
  </si>
  <si>
    <t>N7L1T1</t>
  </si>
  <si>
    <t>N7L1T2</t>
  </si>
  <si>
    <t>N7L1T3</t>
  </si>
  <si>
    <t>N7L1T4</t>
  </si>
  <si>
    <t>N7L1T5</t>
  </si>
  <si>
    <t>N7L1T6</t>
  </si>
  <si>
    <t>N7L1T7</t>
  </si>
  <si>
    <t>N7L1T8</t>
  </si>
  <si>
    <t>N7L1T9</t>
  </si>
  <si>
    <t>N7L1V1</t>
  </si>
  <si>
    <t>N7L1V2</t>
  </si>
  <si>
    <t>N7L1V5</t>
  </si>
  <si>
    <t>N7L1V6</t>
  </si>
  <si>
    <t>N7L1V7</t>
  </si>
  <si>
    <t>N7L1V8</t>
  </si>
  <si>
    <t>N7L1V9</t>
  </si>
  <si>
    <t>N7L1W1</t>
  </si>
  <si>
    <t>N7L1W2</t>
  </si>
  <si>
    <t>N7L1W3</t>
  </si>
  <si>
    <t>N7L1W4</t>
  </si>
  <si>
    <t>N7L1W5</t>
  </si>
  <si>
    <t>N7L1W6</t>
  </si>
  <si>
    <t>N7L1W7</t>
  </si>
  <si>
    <t>N7L1W8</t>
  </si>
  <si>
    <t>N7L1X1</t>
  </si>
  <si>
    <t>N7L1X2</t>
  </si>
  <si>
    <t>N7L1X3</t>
  </si>
  <si>
    <t>N7L1X4</t>
  </si>
  <si>
    <t>N7L1X5</t>
  </si>
  <si>
    <t>N7L1X6</t>
  </si>
  <si>
    <t>N7L1Y2</t>
  </si>
  <si>
    <t>N7L1Y3</t>
  </si>
  <si>
    <t>N7L1Y4</t>
  </si>
  <si>
    <t>N7L1Y5</t>
  </si>
  <si>
    <t>N7L1Y6</t>
  </si>
  <si>
    <t>N7L1Y7</t>
  </si>
  <si>
    <t>N7L1Y8</t>
  </si>
  <si>
    <t>N7L1Y9</t>
  </si>
  <si>
    <t>N7L1Z2</t>
  </si>
  <si>
    <t>N7L1Z4</t>
  </si>
  <si>
    <t>N7L1Z5</t>
  </si>
  <si>
    <t>N7L1Z6</t>
  </si>
  <si>
    <t>N7L1Z7</t>
  </si>
  <si>
    <t>N7L1Z8</t>
  </si>
  <si>
    <t>N7L1Z9</t>
  </si>
  <si>
    <t>N7L2A1</t>
  </si>
  <si>
    <t>N7L2A2</t>
  </si>
  <si>
    <t>N7L2A3</t>
  </si>
  <si>
    <t>N7L2A9</t>
  </si>
  <si>
    <t>N7L2B3</t>
  </si>
  <si>
    <t>N7L2B5</t>
  </si>
  <si>
    <t>N7L2B6</t>
  </si>
  <si>
    <t>N7L2B8</t>
  </si>
  <si>
    <t>N7L2L3</t>
  </si>
  <si>
    <t>N7L2L5</t>
  </si>
  <si>
    <t>N7L2L8</t>
  </si>
  <si>
    <t>N7L2L9</t>
  </si>
  <si>
    <t>N7L2M1</t>
  </si>
  <si>
    <t>N7L2M6</t>
  </si>
  <si>
    <t>N7L2M7</t>
  </si>
  <si>
    <t>N7L2M9</t>
  </si>
  <si>
    <t>N7L2R8</t>
  </si>
  <si>
    <t>N7L2R9</t>
  </si>
  <si>
    <t>N7L2S1</t>
  </si>
  <si>
    <t>N7L2S2</t>
  </si>
  <si>
    <t>N7L2S3</t>
  </si>
  <si>
    <t>N7L2S4</t>
  </si>
  <si>
    <t>N7L2S5</t>
  </si>
  <si>
    <t>N7L2S6</t>
  </si>
  <si>
    <t>N7L2S7</t>
  </si>
  <si>
    <t>N7L2S8</t>
  </si>
  <si>
    <t>N7L2S9</t>
  </si>
  <si>
    <t>N7L2T3</t>
  </si>
  <si>
    <t>N7L2T5</t>
  </si>
  <si>
    <t>N7L2V7</t>
  </si>
  <si>
    <t>N7L2V8</t>
  </si>
  <si>
    <t>N7L2V9</t>
  </si>
  <si>
    <t>N7L2X4</t>
  </si>
  <si>
    <t>N7L2X5</t>
  </si>
  <si>
    <t>N7L2X9</t>
  </si>
  <si>
    <t>N7L2Y1</t>
  </si>
  <si>
    <t>N7L2Y8</t>
  </si>
  <si>
    <t>N7L2Y9</t>
  </si>
  <si>
    <t>N7L2Z1</t>
  </si>
  <si>
    <t>N7L2Z2</t>
  </si>
  <si>
    <t>N7L2Z3</t>
  </si>
  <si>
    <t>N7L2Z4</t>
  </si>
  <si>
    <t>N7L2Z6</t>
  </si>
  <si>
    <t>N7L2Z7</t>
  </si>
  <si>
    <t>N7L2Z8</t>
  </si>
  <si>
    <t>N7L2Z9</t>
  </si>
  <si>
    <t>N7L3A1</t>
  </si>
  <si>
    <t>N7L3A2</t>
  </si>
  <si>
    <t>N7L3A3</t>
  </si>
  <si>
    <t>N7L3A5</t>
  </si>
  <si>
    <t>N7L3A6</t>
  </si>
  <si>
    <t>N7L3C4</t>
  </si>
  <si>
    <t>N7L3C5</t>
  </si>
  <si>
    <t>N7L3C6</t>
  </si>
  <si>
    <t>N7L3C7</t>
  </si>
  <si>
    <t>N7L3C9</t>
  </si>
  <si>
    <t>N7L3E1</t>
  </si>
  <si>
    <t>N7L3E2</t>
  </si>
  <si>
    <t>N7L3E3</t>
  </si>
  <si>
    <t>N7L3E4</t>
  </si>
  <si>
    <t>N7L3E5</t>
  </si>
  <si>
    <t>N7L3G1</t>
  </si>
  <si>
    <t>N7L3G2</t>
  </si>
  <si>
    <t>N7L3G4</t>
  </si>
  <si>
    <t>N7L3G5</t>
  </si>
  <si>
    <t>N7L3G6</t>
  </si>
  <si>
    <t>N7L3G7</t>
  </si>
  <si>
    <t>N7L3G8</t>
  </si>
  <si>
    <t>N7L3G9</t>
  </si>
  <si>
    <t>N7L3H5</t>
  </si>
  <si>
    <t>N7L3H6</t>
  </si>
  <si>
    <t>N7L3H8</t>
  </si>
  <si>
    <t>N7L3H9</t>
  </si>
  <si>
    <t>N7L3J2</t>
  </si>
  <si>
    <t>N7L3J3</t>
  </si>
  <si>
    <t>N7L3J4</t>
  </si>
  <si>
    <t>N7L3J5</t>
  </si>
  <si>
    <t>N7L3J6</t>
  </si>
  <si>
    <t>N7L3L6</t>
  </si>
  <si>
    <t>N7L3L7</t>
  </si>
  <si>
    <t>N7L3L9</t>
  </si>
  <si>
    <t>N7L3N7</t>
  </si>
  <si>
    <t>N7L3N8</t>
  </si>
  <si>
    <t>N7L3N9</t>
  </si>
  <si>
    <t>N7L3R1</t>
  </si>
  <si>
    <t>N7L3S9</t>
  </si>
  <si>
    <t>N7L3V6</t>
  </si>
  <si>
    <t>N7L3V7</t>
  </si>
  <si>
    <t>N7L3V8</t>
  </si>
  <si>
    <t>N7L3V9</t>
  </si>
  <si>
    <t>N7L3Y9</t>
  </si>
  <si>
    <t>N7L3Z1</t>
  </si>
  <si>
    <t>N7L3Z3</t>
  </si>
  <si>
    <t>N7L3Z6</t>
  </si>
  <si>
    <t>N7L3Z8</t>
  </si>
  <si>
    <t>N7L4A5</t>
  </si>
  <si>
    <t>N7L4A6</t>
  </si>
  <si>
    <t>N7L4A7</t>
  </si>
  <si>
    <t>N7L4A8</t>
  </si>
  <si>
    <t>N7L4B2</t>
  </si>
  <si>
    <t>N7L4B3</t>
  </si>
  <si>
    <t>N7L4B4</t>
  </si>
  <si>
    <t>N7L4B6</t>
  </si>
  <si>
    <t>N7L4B7</t>
  </si>
  <si>
    <t>N7L4C1</t>
  </si>
  <si>
    <t>N7L4E3</t>
  </si>
  <si>
    <t>N7L4G9</t>
  </si>
  <si>
    <t>N7L4J9</t>
  </si>
  <si>
    <t>N7L4K1</t>
  </si>
  <si>
    <t>N7L4K2</t>
  </si>
  <si>
    <t>N7L4N3</t>
  </si>
  <si>
    <t>N7L4P5</t>
  </si>
  <si>
    <t>N7L4T2</t>
  </si>
  <si>
    <t>N7L4V2</t>
  </si>
  <si>
    <t>N7L4Z9</t>
  </si>
  <si>
    <t>N7L5A1</t>
  </si>
  <si>
    <t>N7L5B2</t>
  </si>
  <si>
    <t>N7L5H5</t>
  </si>
  <si>
    <t>N7L5H6</t>
  </si>
  <si>
    <t>N7L5J9</t>
  </si>
  <si>
    <t>N7L5K1</t>
  </si>
  <si>
    <t>N7L5K5</t>
  </si>
  <si>
    <t>N7L5M8</t>
  </si>
  <si>
    <t>N7L5N8</t>
  </si>
  <si>
    <t>N7L5P4</t>
  </si>
  <si>
    <t>N7L5P5</t>
  </si>
  <si>
    <t>N7L5P6</t>
  </si>
  <si>
    <t>N7L5P7</t>
  </si>
  <si>
    <t>N7L5R3</t>
  </si>
  <si>
    <t>N7L5R4</t>
  </si>
  <si>
    <t>N7L5R5</t>
  </si>
  <si>
    <t>N7L5R7</t>
  </si>
  <si>
    <t>N7L5S3</t>
  </si>
  <si>
    <t>N7L5S4</t>
  </si>
  <si>
    <t>N7M0A8</t>
  </si>
  <si>
    <t>N7M0A9</t>
  </si>
  <si>
    <t>N7M0B1</t>
  </si>
  <si>
    <t>N7M0B2</t>
  </si>
  <si>
    <t>N7M0B4</t>
  </si>
  <si>
    <t>N7M0B5</t>
  </si>
  <si>
    <t>N7M0B9</t>
  </si>
  <si>
    <t>N7M0C3</t>
  </si>
  <si>
    <t>N7M0C4</t>
  </si>
  <si>
    <t>N7M0C5</t>
  </si>
  <si>
    <t>N7M0E2</t>
  </si>
  <si>
    <t>N7M0E3</t>
  </si>
  <si>
    <t>N7M0E4</t>
  </si>
  <si>
    <t>N7M0E5</t>
  </si>
  <si>
    <t>N7M0J8</t>
  </si>
  <si>
    <t>N7M0J9</t>
  </si>
  <si>
    <t>N7M0K1</t>
  </si>
  <si>
    <t>N7M0K3</t>
  </si>
  <si>
    <t>N7M0K4</t>
  </si>
  <si>
    <t>N7M1A1</t>
  </si>
  <si>
    <t>N7M1A2</t>
  </si>
  <si>
    <t>N7M1A4</t>
  </si>
  <si>
    <t>N7M1A5</t>
  </si>
  <si>
    <t>N7M1A6</t>
  </si>
  <si>
    <t>N7M1A7</t>
  </si>
  <si>
    <t>N7M1A8</t>
  </si>
  <si>
    <t>N7M1A9</t>
  </si>
  <si>
    <t>N7M1B1</t>
  </si>
  <si>
    <t>N7M1B2</t>
  </si>
  <si>
    <t>N7M1B3</t>
  </si>
  <si>
    <t>N7M1B4</t>
  </si>
  <si>
    <t>N7M1B5</t>
  </si>
  <si>
    <t>N7M1B6</t>
  </si>
  <si>
    <t>N7M1B7</t>
  </si>
  <si>
    <t>N7M1B8</t>
  </si>
  <si>
    <t>N7M1B9</t>
  </si>
  <si>
    <t>N7M1C2</t>
  </si>
  <si>
    <t>N7M1C4</t>
  </si>
  <si>
    <t>N7M1C6</t>
  </si>
  <si>
    <t>N7M1C7</t>
  </si>
  <si>
    <t>N7M1E2</t>
  </si>
  <si>
    <t>N7M1E3</t>
  </si>
  <si>
    <t>N7M1E4</t>
  </si>
  <si>
    <t>N7M1E5</t>
  </si>
  <si>
    <t>N7M1E6</t>
  </si>
  <si>
    <t>N7M1E7</t>
  </si>
  <si>
    <t>N7M1E8</t>
  </si>
  <si>
    <t>N7M1E9</t>
  </si>
  <si>
    <t>N7M1G1</t>
  </si>
  <si>
    <t>N7M1G2</t>
  </si>
  <si>
    <t>N7M1G3</t>
  </si>
  <si>
    <t>N7M1G4</t>
  </si>
  <si>
    <t>N7M1G6</t>
  </si>
  <si>
    <t>N7M1G7</t>
  </si>
  <si>
    <t>N7M1G8</t>
  </si>
  <si>
    <t>N7M1G9</t>
  </si>
  <si>
    <t>N7M1H1</t>
  </si>
  <si>
    <t>N7M1H2</t>
  </si>
  <si>
    <t>N7M1H3</t>
  </si>
  <si>
    <t>N7M1H4</t>
  </si>
  <si>
    <t>N7M1H6</t>
  </si>
  <si>
    <t>N7M1H7</t>
  </si>
  <si>
    <t>N7M1H8</t>
  </si>
  <si>
    <t>N7M1J1</t>
  </si>
  <si>
    <t>N7M1J3</t>
  </si>
  <si>
    <t>N7M1J4</t>
  </si>
  <si>
    <t>N7M1J5</t>
  </si>
  <si>
    <t>N7M1J6</t>
  </si>
  <si>
    <t>N7M1J7</t>
  </si>
  <si>
    <t>N7M1J9</t>
  </si>
  <si>
    <t>N7M1K1</t>
  </si>
  <si>
    <t>N7M1K2</t>
  </si>
  <si>
    <t>N7M1K3</t>
  </si>
  <si>
    <t>N7M1K5</t>
  </si>
  <si>
    <t>N7M1K6</t>
  </si>
  <si>
    <t>N7M1K8</t>
  </si>
  <si>
    <t>N7M1K9</t>
  </si>
  <si>
    <t>N7M1L1</t>
  </si>
  <si>
    <t>N7M1L2</t>
  </si>
  <si>
    <t>N7M1L3</t>
  </si>
  <si>
    <t>N7M1L4</t>
  </si>
  <si>
    <t>N7M1L5</t>
  </si>
  <si>
    <t>N7M1L6</t>
  </si>
  <si>
    <t>N7M1N1</t>
  </si>
  <si>
    <t>N7M1P7</t>
  </si>
  <si>
    <t>N7M1P8</t>
  </si>
  <si>
    <t>N7M1P9</t>
  </si>
  <si>
    <t>N7M1R3</t>
  </si>
  <si>
    <t>N7M1R4</t>
  </si>
  <si>
    <t>N7M1R7</t>
  </si>
  <si>
    <t>N7M1R9</t>
  </si>
  <si>
    <t>N7M1S6</t>
  </si>
  <si>
    <t>N7M1S7</t>
  </si>
  <si>
    <t>N7M1S8</t>
  </si>
  <si>
    <t>N7M1S9</t>
  </si>
  <si>
    <t>N7M1T1</t>
  </si>
  <si>
    <t>N7M1T4</t>
  </si>
  <si>
    <t>N7M1T6</t>
  </si>
  <si>
    <t>N7M1V1</t>
  </si>
  <si>
    <t>N7M1V2</t>
  </si>
  <si>
    <t>N7M1V3</t>
  </si>
  <si>
    <t>N7M1W3</t>
  </si>
  <si>
    <t>N7M1W6</t>
  </si>
  <si>
    <t>N7M1X1</t>
  </si>
  <si>
    <t>N7M1X3</t>
  </si>
  <si>
    <t>N7M2G2</t>
  </si>
  <si>
    <t>N7M2G3</t>
  </si>
  <si>
    <t>N7M2G4</t>
  </si>
  <si>
    <t>N7M2G5</t>
  </si>
  <si>
    <t>N7M2G6</t>
  </si>
  <si>
    <t>N7M2G7</t>
  </si>
  <si>
    <t>N7M2G9</t>
  </si>
  <si>
    <t>N7M2H3</t>
  </si>
  <si>
    <t>N7M2H4</t>
  </si>
  <si>
    <t>N7M2H5</t>
  </si>
  <si>
    <t>N7M2K8</t>
  </si>
  <si>
    <t>N7M2L7</t>
  </si>
  <si>
    <t>N7M2M4</t>
  </si>
  <si>
    <t>N7M2M5</t>
  </si>
  <si>
    <t>N7M2M6</t>
  </si>
  <si>
    <t>N7M2M7</t>
  </si>
  <si>
    <t>N7M2N5</t>
  </si>
  <si>
    <t>N7M2N6</t>
  </si>
  <si>
    <t>N7M2N7</t>
  </si>
  <si>
    <t>N7M2N8</t>
  </si>
  <si>
    <t>N7M2P6</t>
  </si>
  <si>
    <t>N7M2P8</t>
  </si>
  <si>
    <t>N7M2P9</t>
  </si>
  <si>
    <t>N7M2R9</t>
  </si>
  <si>
    <t>N7M2S1</t>
  </si>
  <si>
    <t>N7M2T7</t>
  </si>
  <si>
    <t>N7M2V7</t>
  </si>
  <si>
    <t>N7M2X7</t>
  </si>
  <si>
    <t>N7M2X8</t>
  </si>
  <si>
    <t>N7M2X9</t>
  </si>
  <si>
    <t>N7M2Y7</t>
  </si>
  <si>
    <t>N7M2Z6</t>
  </si>
  <si>
    <t>N7M2Z7</t>
  </si>
  <si>
    <t>N7M3A5</t>
  </si>
  <si>
    <t>N7M3A6</t>
  </si>
  <si>
    <t>N7M3A7</t>
  </si>
  <si>
    <t>N7M3A8</t>
  </si>
  <si>
    <t>N7M3A9</t>
  </si>
  <si>
    <t>N7M3B4</t>
  </si>
  <si>
    <t>N7M3B5</t>
  </si>
  <si>
    <t>N7M3B6</t>
  </si>
  <si>
    <t>N7M3B7</t>
  </si>
  <si>
    <t>N7M3B8</t>
  </si>
  <si>
    <t>N7M3B9</t>
  </si>
  <si>
    <t>N7M3C1</t>
  </si>
  <si>
    <t>N7M3C2</t>
  </si>
  <si>
    <t>N7M3C3</t>
  </si>
  <si>
    <t>N7M3C8</t>
  </si>
  <si>
    <t>N7M3C9</t>
  </si>
  <si>
    <t>N7M3E1</t>
  </si>
  <si>
    <t>N7M3E2</t>
  </si>
  <si>
    <t>N7M3G3</t>
  </si>
  <si>
    <t>N7M3G4</t>
  </si>
  <si>
    <t>N7M3G6</t>
  </si>
  <si>
    <t>N7M3G7</t>
  </si>
  <si>
    <t>N7M3G8</t>
  </si>
  <si>
    <t>N7M3G9</t>
  </si>
  <si>
    <t>N7M3H1</t>
  </si>
  <si>
    <t>N7M3H2</t>
  </si>
  <si>
    <t>N7M3H4</t>
  </si>
  <si>
    <t>N7M3H5</t>
  </si>
  <si>
    <t>N7M3H6</t>
  </si>
  <si>
    <t>N7M3H7</t>
  </si>
  <si>
    <t>N7M3H8</t>
  </si>
  <si>
    <t>N7M3H9</t>
  </si>
  <si>
    <t>N7M3J1</t>
  </si>
  <si>
    <t>N7M3J2</t>
  </si>
  <si>
    <t>N7M3J3</t>
  </si>
  <si>
    <t>N7M3J4</t>
  </si>
  <si>
    <t>N7M3J5</t>
  </si>
  <si>
    <t>N7M3J6</t>
  </si>
  <si>
    <t>N7M3J7</t>
  </si>
  <si>
    <t>N7M3J8</t>
  </si>
  <si>
    <t>N7M3J9</t>
  </si>
  <si>
    <t>N7M3K1</t>
  </si>
  <si>
    <t>N7M3K2</t>
  </si>
  <si>
    <t>N7M3K3</t>
  </si>
  <si>
    <t>N7M3K6</t>
  </si>
  <si>
    <t>N7M3K7</t>
  </si>
  <si>
    <t>N7M3K8</t>
  </si>
  <si>
    <t>N7M3K9</t>
  </si>
  <si>
    <t>N7M3L1</t>
  </si>
  <si>
    <t>N7M3L2</t>
  </si>
  <si>
    <t>N7M3L3</t>
  </si>
  <si>
    <t>N7M3L4</t>
  </si>
  <si>
    <t>N7M3L5</t>
  </si>
  <si>
    <t>N7M3L7</t>
  </si>
  <si>
    <t>N7M3L8</t>
  </si>
  <si>
    <t>N7M3L9</t>
  </si>
  <si>
    <t>N7M3M1</t>
  </si>
  <si>
    <t>N7M3M2</t>
  </si>
  <si>
    <t>N7M3M3</t>
  </si>
  <si>
    <t>N7M3M4</t>
  </si>
  <si>
    <t>N7M3M5</t>
  </si>
  <si>
    <t>N7M3M6</t>
  </si>
  <si>
    <t>N7M3M7</t>
  </si>
  <si>
    <t>N7M3M8</t>
  </si>
  <si>
    <t>N7M3M9</t>
  </si>
  <si>
    <t>N7M3N1</t>
  </si>
  <si>
    <t>N7M3N2</t>
  </si>
  <si>
    <t>N7M3N3</t>
  </si>
  <si>
    <t>N7M3N4</t>
  </si>
  <si>
    <t>N7M3N5</t>
  </si>
  <si>
    <t>N7M3N6</t>
  </si>
  <si>
    <t>N7M3N7</t>
  </si>
  <si>
    <t>N7M3N9</t>
  </si>
  <si>
    <t>N7M3P1</t>
  </si>
  <si>
    <t>N7M3P2</t>
  </si>
  <si>
    <t>N7M3P3</t>
  </si>
  <si>
    <t>N7M3P4</t>
  </si>
  <si>
    <t>N7M3P5</t>
  </si>
  <si>
    <t>N7M3P6</t>
  </si>
  <si>
    <t>N7M3P7</t>
  </si>
  <si>
    <t>N7M3P8</t>
  </si>
  <si>
    <t>N7M3P9</t>
  </si>
  <si>
    <t>N7M3R1</t>
  </si>
  <si>
    <t>N7M3R2</t>
  </si>
  <si>
    <t>N7M3R3</t>
  </si>
  <si>
    <t>N7M3R4</t>
  </si>
  <si>
    <t>N7M3R5</t>
  </si>
  <si>
    <t>N7M3R7</t>
  </si>
  <si>
    <t>N7M3R8</t>
  </si>
  <si>
    <t>N7M3R9</t>
  </si>
  <si>
    <t>N7M3S1</t>
  </si>
  <si>
    <t>N7M3S2</t>
  </si>
  <si>
    <t>N7M3S3</t>
  </si>
  <si>
    <t>N7M3S4</t>
  </si>
  <si>
    <t>N7M3S5</t>
  </si>
  <si>
    <t>N7M3S6</t>
  </si>
  <si>
    <t>N7M3S7</t>
  </si>
  <si>
    <t>N7M3T1</t>
  </si>
  <si>
    <t>N7M3T9</t>
  </si>
  <si>
    <t>N7M3V7</t>
  </si>
  <si>
    <t>N7M3V8</t>
  </si>
  <si>
    <t>N7M3V9</t>
  </si>
  <si>
    <t>N7M3W1</t>
  </si>
  <si>
    <t>N7M3W2</t>
  </si>
  <si>
    <t>N7M3W4</t>
  </si>
  <si>
    <t>N7M3W5</t>
  </si>
  <si>
    <t>N7M3W6</t>
  </si>
  <si>
    <t>N7M3X4</t>
  </si>
  <si>
    <t>N7M3X5</t>
  </si>
  <si>
    <t>N7M3Y1</t>
  </si>
  <si>
    <t>N7M3Y2</t>
  </si>
  <si>
    <t>N7M3Y3</t>
  </si>
  <si>
    <t>N7M3Z2</t>
  </si>
  <si>
    <t>N7M4A1</t>
  </si>
  <si>
    <t>N7M4A2</t>
  </si>
  <si>
    <t>N7M4A3</t>
  </si>
  <si>
    <t>N7M4A4</t>
  </si>
  <si>
    <t>N7M4A5</t>
  </si>
  <si>
    <t>N7M4A6</t>
  </si>
  <si>
    <t>N7M4B4</t>
  </si>
  <si>
    <t>N7M4B6</t>
  </si>
  <si>
    <t>N7M4H2</t>
  </si>
  <si>
    <t>N7M4H3</t>
  </si>
  <si>
    <t>N7M4H4</t>
  </si>
  <si>
    <t>N7M4H5</t>
  </si>
  <si>
    <t>N7M4H6</t>
  </si>
  <si>
    <t>N7M4H7</t>
  </si>
  <si>
    <t>N7M4H8</t>
  </si>
  <si>
    <t>N7M4H9</t>
  </si>
  <si>
    <t>N7M4J1</t>
  </si>
  <si>
    <t>N7M4J2</t>
  </si>
  <si>
    <t>N7M4J3</t>
  </si>
  <si>
    <t>N7M4J4</t>
  </si>
  <si>
    <t>N7M4J5</t>
  </si>
  <si>
    <t>N7M4J6</t>
  </si>
  <si>
    <t>N7M4J7</t>
  </si>
  <si>
    <t>N7M4J8</t>
  </si>
  <si>
    <t>N7M4J9</t>
  </si>
  <si>
    <t>N7M4K2</t>
  </si>
  <si>
    <t>N7M4K3</t>
  </si>
  <si>
    <t>N7M4K4</t>
  </si>
  <si>
    <t>N7M4K5</t>
  </si>
  <si>
    <t>N7M4K6</t>
  </si>
  <si>
    <t>N7M4K7</t>
  </si>
  <si>
    <t>N7M4K8</t>
  </si>
  <si>
    <t>N7M4K9</t>
  </si>
  <si>
    <t>N7M4L1</t>
  </si>
  <si>
    <t>N7M4L2</t>
  </si>
  <si>
    <t>N7M4L3</t>
  </si>
  <si>
    <t>N7M4L4</t>
  </si>
  <si>
    <t>N7M4L5</t>
  </si>
  <si>
    <t>N7M4L6</t>
  </si>
  <si>
    <t>N7M4L7</t>
  </si>
  <si>
    <t>N7M4L8</t>
  </si>
  <si>
    <t>N7M4L9</t>
  </si>
  <si>
    <t>N7M4M1</t>
  </si>
  <si>
    <t>N7M4M2</t>
  </si>
  <si>
    <t>N7M4M3</t>
  </si>
  <si>
    <t>N7M4M5</t>
  </si>
  <si>
    <t>N7M4M6</t>
  </si>
  <si>
    <t>N7M4M7</t>
  </si>
  <si>
    <t>N7M4M8</t>
  </si>
  <si>
    <t>N7M4M9</t>
  </si>
  <si>
    <t>N7M4N1</t>
  </si>
  <si>
    <t>N7M4N2</t>
  </si>
  <si>
    <t>N7M4N3</t>
  </si>
  <si>
    <t>N7M4N4</t>
  </si>
  <si>
    <t>N7M4N5</t>
  </si>
  <si>
    <t>N7M4N6</t>
  </si>
  <si>
    <t>N7M4N7</t>
  </si>
  <si>
    <t>N7M4N8</t>
  </si>
  <si>
    <t>N7M4N9</t>
  </si>
  <si>
    <t>N7M4P1</t>
  </si>
  <si>
    <t>N7M4P2</t>
  </si>
  <si>
    <t>N7M4P3</t>
  </si>
  <si>
    <t>N7M4P5</t>
  </si>
  <si>
    <t>N7M4P6</t>
  </si>
  <si>
    <t>N7M4P8</t>
  </si>
  <si>
    <t>N7M4P9</t>
  </si>
  <si>
    <t>N7M4R1</t>
  </si>
  <si>
    <t>N7M4R2</t>
  </si>
  <si>
    <t>N7M4R3</t>
  </si>
  <si>
    <t>N7M4R4</t>
  </si>
  <si>
    <t>N7M4S1</t>
  </si>
  <si>
    <t>N7M4S2</t>
  </si>
  <si>
    <t>N7M4S3</t>
  </si>
  <si>
    <t>N7M4S5</t>
  </si>
  <si>
    <t>N7M4S8</t>
  </si>
  <si>
    <t>N7M4T4</t>
  </si>
  <si>
    <t>N7M4V1</t>
  </si>
  <si>
    <t>N7M4V4</t>
  </si>
  <si>
    <t>N7M4V5</t>
  </si>
  <si>
    <t>N7M4V7</t>
  </si>
  <si>
    <t>N7M4V8</t>
  </si>
  <si>
    <t>N7M4V9</t>
  </si>
  <si>
    <t>N7M4W1</t>
  </si>
  <si>
    <t>N7M4W2</t>
  </si>
  <si>
    <t>N7M4W3</t>
  </si>
  <si>
    <t>N7M4W4</t>
  </si>
  <si>
    <t>N7M4W5</t>
  </si>
  <si>
    <t>N7M4W6</t>
  </si>
  <si>
    <t>N7M4X1</t>
  </si>
  <si>
    <t>N7M4X2</t>
  </si>
  <si>
    <t>N7M4X3</t>
  </si>
  <si>
    <t>N7M4X5</t>
  </si>
  <si>
    <t>N7M4X7</t>
  </si>
  <si>
    <t>N7M4X9</t>
  </si>
  <si>
    <t>N7M4Y1</t>
  </si>
  <si>
    <t>N7M4Y2</t>
  </si>
  <si>
    <t>N7M4Y3</t>
  </si>
  <si>
    <t>N7M4Y5</t>
  </si>
  <si>
    <t>N7M4Y9</t>
  </si>
  <si>
    <t>N7M4Z1</t>
  </si>
  <si>
    <t>N7M4Z2</t>
  </si>
  <si>
    <t>N7M4Z3</t>
  </si>
  <si>
    <t>N7M4Z4</t>
  </si>
  <si>
    <t>N7M4Z5</t>
  </si>
  <si>
    <t>N7M4Z6</t>
  </si>
  <si>
    <t>N7M5A3</t>
  </si>
  <si>
    <t>N7M5A4</t>
  </si>
  <si>
    <t>N7M5A5</t>
  </si>
  <si>
    <t>N7M5A6</t>
  </si>
  <si>
    <t>N7M5A7</t>
  </si>
  <si>
    <t>N7M5A8</t>
  </si>
  <si>
    <t>N7M5B2</t>
  </si>
  <si>
    <t>N7M5B3</t>
  </si>
  <si>
    <t>N7M5B5</t>
  </si>
  <si>
    <t>N7M5G5</t>
  </si>
  <si>
    <t>N7M5G6</t>
  </si>
  <si>
    <t>N7M5G7</t>
  </si>
  <si>
    <t>N7M5G8</t>
  </si>
  <si>
    <t>N7M5G9</t>
  </si>
  <si>
    <t>N7M5H1</t>
  </si>
  <si>
    <t>N7M5H3</t>
  </si>
  <si>
    <t>N7M5H5</t>
  </si>
  <si>
    <t>N7M5H7</t>
  </si>
  <si>
    <t>N7M5H8</t>
  </si>
  <si>
    <t>N7M5H9</t>
  </si>
  <si>
    <t>N7M5J1</t>
  </si>
  <si>
    <t>N7M5J2</t>
  </si>
  <si>
    <t>N7M5J3</t>
  </si>
  <si>
    <t>N7M5J4</t>
  </si>
  <si>
    <t>N7M5J6</t>
  </si>
  <si>
    <t>N7M5J8</t>
  </si>
  <si>
    <t>N7M5J9</t>
  </si>
  <si>
    <t>N7M5K1</t>
  </si>
  <si>
    <t>N7M5K2</t>
  </si>
  <si>
    <t>N7M5K3</t>
  </si>
  <si>
    <t>N7M5K4</t>
  </si>
  <si>
    <t>N7M5K5</t>
  </si>
  <si>
    <t>N7M5K6</t>
  </si>
  <si>
    <t>N7M5K8</t>
  </si>
  <si>
    <t>N7M5L1</t>
  </si>
  <si>
    <t>N7M5L3</t>
  </si>
  <si>
    <t>N7M5L5</t>
  </si>
  <si>
    <t>N7M5L6</t>
  </si>
  <si>
    <t>N7M5L7</t>
  </si>
  <si>
    <t>N7M5L8</t>
  </si>
  <si>
    <t>N7M5L9</t>
  </si>
  <si>
    <t>N7M5M1</t>
  </si>
  <si>
    <t>N7M5M7</t>
  </si>
  <si>
    <t>N7M5M9</t>
  </si>
  <si>
    <t>N7M5R9</t>
  </si>
  <si>
    <t>N7M5T8</t>
  </si>
  <si>
    <t>N7M5T9</t>
  </si>
  <si>
    <t>N7M5V1</t>
  </si>
  <si>
    <t>N7M5V3</t>
  </si>
  <si>
    <t>N7M5V4</t>
  </si>
  <si>
    <t>N7M5V5</t>
  </si>
  <si>
    <t>N7M5V6</t>
  </si>
  <si>
    <t>N7M5V7</t>
  </si>
  <si>
    <t>N7M5V8</t>
  </si>
  <si>
    <t>N7M5W3</t>
  </si>
  <si>
    <t>N7M5W4</t>
  </si>
  <si>
    <t>N7M5W7</t>
  </si>
  <si>
    <t>N7M5W8</t>
  </si>
  <si>
    <t>N7M5X2</t>
  </si>
  <si>
    <t>N7M5Y4</t>
  </si>
  <si>
    <t>N7M5Y8</t>
  </si>
  <si>
    <t>N7M5Y9</t>
  </si>
  <si>
    <t>N7M5Z1</t>
  </si>
  <si>
    <t>N7M5Z8</t>
  </si>
  <si>
    <t>N7M6A4</t>
  </si>
  <si>
    <t>N7M6A6</t>
  </si>
  <si>
    <t>N7M6A9</t>
  </si>
  <si>
    <t>N7M6B1</t>
  </si>
  <si>
    <t>N7M6B2</t>
  </si>
  <si>
    <t>N7M6B3</t>
  </si>
  <si>
    <t>N7M6B6</t>
  </si>
  <si>
    <t>N7M6B7</t>
  </si>
  <si>
    <t>N7M6B8</t>
  </si>
  <si>
    <t>N7M6C4</t>
  </si>
  <si>
    <t>N7M6C5</t>
  </si>
  <si>
    <t>N7M6C6</t>
  </si>
  <si>
    <t>N7M6C7</t>
  </si>
  <si>
    <t>N7M6C9</t>
  </si>
  <si>
    <t>N7M6E5</t>
  </si>
  <si>
    <t>N7M6E6</t>
  </si>
  <si>
    <t>N7M6E7</t>
  </si>
  <si>
    <t>N7M6G5</t>
  </si>
  <si>
    <t>N7M6G6</t>
  </si>
  <si>
    <t>N7M6G7</t>
  </si>
  <si>
    <t>N7M6G8</t>
  </si>
  <si>
    <t>N7M6G9</t>
  </si>
  <si>
    <t>N7M6H1</t>
  </si>
  <si>
    <t>N7M6H5</t>
  </si>
  <si>
    <t>N7M6H6</t>
  </si>
  <si>
    <t>N7M6H7</t>
  </si>
  <si>
    <t>N7M6J5</t>
  </si>
  <si>
    <t>N7M6J8</t>
  </si>
  <si>
    <t>N7M6K4</t>
  </si>
  <si>
    <t>N7M6K7</t>
  </si>
  <si>
    <t>N7M6L4</t>
  </si>
  <si>
    <t>N7M6L7</t>
  </si>
  <si>
    <t>N7M6L9</t>
  </si>
  <si>
    <t>N7M6M2</t>
  </si>
  <si>
    <t>N7M6M5</t>
  </si>
  <si>
    <t>N7M6M6</t>
  </si>
  <si>
    <t>N7S0A1</t>
  </si>
  <si>
    <t>N7S0A4</t>
  </si>
  <si>
    <t>N7S0A5</t>
  </si>
  <si>
    <t>N7S0A6</t>
  </si>
  <si>
    <t>N7S0A7</t>
  </si>
  <si>
    <t>N7S0A8</t>
  </si>
  <si>
    <t>N7S0B1</t>
  </si>
  <si>
    <t>N7S0B2</t>
  </si>
  <si>
    <t>N7S0B3</t>
  </si>
  <si>
    <t>N7S0B4</t>
  </si>
  <si>
    <t>N7S0B5</t>
  </si>
  <si>
    <t>N7S0B6</t>
  </si>
  <si>
    <t>N7S0B7</t>
  </si>
  <si>
    <t>N7S0B8</t>
  </si>
  <si>
    <t>N7S0C4</t>
  </si>
  <si>
    <t>N7S0C6</t>
  </si>
  <si>
    <t>N7S0C7</t>
  </si>
  <si>
    <t>N7S0C8</t>
  </si>
  <si>
    <t>N7S0C9</t>
  </si>
  <si>
    <t>N7S1W6</t>
  </si>
  <si>
    <t>N7S2J2</t>
  </si>
  <si>
    <t>N7S2K8</t>
  </si>
  <si>
    <t>N7S2K9</t>
  </si>
  <si>
    <t>N7S2M4</t>
  </si>
  <si>
    <t>N7S3H1</t>
  </si>
  <si>
    <t>N7S3H2</t>
  </si>
  <si>
    <t>N7S3S7</t>
  </si>
  <si>
    <t>N7S3V7</t>
  </si>
  <si>
    <t>N7S3W4</t>
  </si>
  <si>
    <t>N7S3X3</t>
  </si>
  <si>
    <t>N7S3X4</t>
  </si>
  <si>
    <t>N7S3X5</t>
  </si>
  <si>
    <t>N7S3X6</t>
  </si>
  <si>
    <t>N7S3X9</t>
  </si>
  <si>
    <t>N7S3Y8</t>
  </si>
  <si>
    <t>N7S3Y9</t>
  </si>
  <si>
    <t>N7S3Z1</t>
  </si>
  <si>
    <t>N7S3Z2</t>
  </si>
  <si>
    <t>N7S3Z3</t>
  </si>
  <si>
    <t>N7S3Z4</t>
  </si>
  <si>
    <t>N7S3Z5</t>
  </si>
  <si>
    <t>N7S3Z6</t>
  </si>
  <si>
    <t>N7S3Z8</t>
  </si>
  <si>
    <t>N7S3Z9</t>
  </si>
  <si>
    <t>N7S4A2</t>
  </si>
  <si>
    <t>N7S4L5</t>
  </si>
  <si>
    <t>N7S4M6</t>
  </si>
  <si>
    <t>N7S4M8</t>
  </si>
  <si>
    <t>N7S4M9</t>
  </si>
  <si>
    <t>N7S4P2</t>
  </si>
  <si>
    <t>N7S4P4</t>
  </si>
  <si>
    <t>N7S4P6</t>
  </si>
  <si>
    <t>N7S4R1</t>
  </si>
  <si>
    <t>N7S4R2</t>
  </si>
  <si>
    <t>N7S4R3</t>
  </si>
  <si>
    <t>N7S4R4</t>
  </si>
  <si>
    <t>N7S4S7</t>
  </si>
  <si>
    <t>N7S4T9</t>
  </si>
  <si>
    <t>N7S4Y8</t>
  </si>
  <si>
    <t>N7S5G3</t>
  </si>
  <si>
    <t>N7S5H7</t>
  </si>
  <si>
    <t>N7S5J6</t>
  </si>
  <si>
    <t>N7S5L8</t>
  </si>
  <si>
    <t>N7S5L9</t>
  </si>
  <si>
    <t>N7S5M1</t>
  </si>
  <si>
    <t>N7S5M2</t>
  </si>
  <si>
    <t>N7S5M3</t>
  </si>
  <si>
    <t>N7S5M4</t>
  </si>
  <si>
    <t>N7S5M5</t>
  </si>
  <si>
    <t>N7S5S6</t>
  </si>
  <si>
    <t>N7S5T3</t>
  </si>
  <si>
    <t>N7S5T5</t>
  </si>
  <si>
    <t>N7S6G2</t>
  </si>
  <si>
    <t>N7S6G3</t>
  </si>
  <si>
    <t>N7S6G4</t>
  </si>
  <si>
    <t>N7S6G9</t>
  </si>
  <si>
    <t>N7S6K2</t>
  </si>
  <si>
    <t>N7S6K3</t>
  </si>
  <si>
    <t>N7S6L2</t>
  </si>
  <si>
    <t>N7S6L5</t>
  </si>
  <si>
    <t>N7S6M1</t>
  </si>
  <si>
    <t>N7S6M2</t>
  </si>
  <si>
    <t>N7S6M3</t>
  </si>
  <si>
    <t>N7S6M4</t>
  </si>
  <si>
    <t>N7S6M6</t>
  </si>
  <si>
    <t>N7S6M8</t>
  </si>
  <si>
    <t>N7W0A1</t>
  </si>
  <si>
    <t>N7W0A2</t>
  </si>
  <si>
    <t>N7W0A4</t>
  </si>
  <si>
    <t>N7W1A1</t>
  </si>
  <si>
    <t>N7W1A3</t>
  </si>
  <si>
    <t>N7W1A8</t>
  </si>
  <si>
    <t>N7W1A9</t>
  </si>
  <si>
    <t>N7W1B1</t>
  </si>
  <si>
    <t>N7W1B2</t>
  </si>
  <si>
    <t>N7W1B3</t>
  </si>
  <si>
    <t>N7W1B4</t>
  </si>
  <si>
    <t>N7W1B5</t>
  </si>
  <si>
    <t>N7W1B6</t>
  </si>
  <si>
    <t>N7W1B7</t>
  </si>
  <si>
    <t>N7W1B8</t>
  </si>
  <si>
    <t>N7W1C2</t>
  </si>
  <si>
    <t>N7W1C4</t>
  </si>
  <si>
    <t>N7W1C5</t>
  </si>
  <si>
    <t>N7W1C6</t>
  </si>
  <si>
    <t>N7W1C7</t>
  </si>
  <si>
    <t>N7W1C8</t>
  </si>
  <si>
    <t>N7X1A7</t>
  </si>
  <si>
    <t>N7X1C2</t>
  </si>
  <si>
    <t>N7X1C4</t>
  </si>
  <si>
    <t>N7X1C7</t>
  </si>
  <si>
    <t>N7X1E3</t>
  </si>
  <si>
    <t>N7X1E4</t>
  </si>
  <si>
    <t>N7X1E8</t>
  </si>
  <si>
    <t>N7X1G2</t>
  </si>
  <si>
    <t>N7X1G3</t>
  </si>
  <si>
    <t>N7X1G6</t>
  </si>
  <si>
    <t>N7X1G8</t>
  </si>
  <si>
    <t>N7X1G9</t>
  </si>
  <si>
    <t>N7X1H6</t>
  </si>
  <si>
    <t>N7X1H7</t>
  </si>
  <si>
    <t>N8A0A2</t>
  </si>
  <si>
    <t>N8A0A3</t>
  </si>
  <si>
    <t>N8A0A5</t>
  </si>
  <si>
    <t>N8A0A6</t>
  </si>
  <si>
    <t>N8A0A7</t>
  </si>
  <si>
    <t>N8A0A8</t>
  </si>
  <si>
    <t>N8A0A9</t>
  </si>
  <si>
    <t>N8A0B1</t>
  </si>
  <si>
    <t>N8A1A1</t>
  </si>
  <si>
    <t>N8A1A2</t>
  </si>
  <si>
    <t>N8A1A3</t>
  </si>
  <si>
    <t>N8A1A4</t>
  </si>
  <si>
    <t>N8A1A5</t>
  </si>
  <si>
    <t>N8A1A6</t>
  </si>
  <si>
    <t>N8A1A7</t>
  </si>
  <si>
    <t>N8A1A8</t>
  </si>
  <si>
    <t>N8A1A9</t>
  </si>
  <si>
    <t>N8A1B1</t>
  </si>
  <si>
    <t>N8A1B2</t>
  </si>
  <si>
    <t>N8A1B3</t>
  </si>
  <si>
    <t>N8A1B4</t>
  </si>
  <si>
    <t>N8A1B5</t>
  </si>
  <si>
    <t>N8A1B6</t>
  </si>
  <si>
    <t>N8A1B7</t>
  </si>
  <si>
    <t>N8A1B8</t>
  </si>
  <si>
    <t>N8A1B9</t>
  </si>
  <si>
    <t>N8A1C1</t>
  </si>
  <si>
    <t>N8A1C2</t>
  </si>
  <si>
    <t>N8A1C3</t>
  </si>
  <si>
    <t>N8A1C4</t>
  </si>
  <si>
    <t>N8A1C5</t>
  </si>
  <si>
    <t>N8A1C6</t>
  </si>
  <si>
    <t>N8A1C7</t>
  </si>
  <si>
    <t>N8A1C8</t>
  </si>
  <si>
    <t>N8A1C9</t>
  </si>
  <si>
    <t>N8A1E1</t>
  </si>
  <si>
    <t>N8A1E2</t>
  </si>
  <si>
    <t>N8A1E3</t>
  </si>
  <si>
    <t>N8A1E4</t>
  </si>
  <si>
    <t>N8A1E5</t>
  </si>
  <si>
    <t>N8A1E6</t>
  </si>
  <si>
    <t>N8A1E7</t>
  </si>
  <si>
    <t>N8A1E8</t>
  </si>
  <si>
    <t>N8A1G1</t>
  </si>
  <si>
    <t>N8A1G2</t>
  </si>
  <si>
    <t>N8A1G3</t>
  </si>
  <si>
    <t>N8A1G4</t>
  </si>
  <si>
    <t>N8A1G5</t>
  </si>
  <si>
    <t>N8A1G6</t>
  </si>
  <si>
    <t>N8A1G7</t>
  </si>
  <si>
    <t>N8A1G8</t>
  </si>
  <si>
    <t>N8A1G9</t>
  </si>
  <si>
    <t>N8A1H1</t>
  </si>
  <si>
    <t>N8A1H2</t>
  </si>
  <si>
    <t>N8A1H3</t>
  </si>
  <si>
    <t>N8A1H4</t>
  </si>
  <si>
    <t>N8A1H5</t>
  </si>
  <si>
    <t>N8A1H6</t>
  </si>
  <si>
    <t>N8A1H7</t>
  </si>
  <si>
    <t>N8A1H8</t>
  </si>
  <si>
    <t>N8A1H9</t>
  </si>
  <si>
    <t>N8A1J1</t>
  </si>
  <si>
    <t>N8A1J2</t>
  </si>
  <si>
    <t>N8A1J3</t>
  </si>
  <si>
    <t>N8A1J4</t>
  </si>
  <si>
    <t>N8A1J5</t>
  </si>
  <si>
    <t>N8A1J6</t>
  </si>
  <si>
    <t>N8A1J7</t>
  </si>
  <si>
    <t>N8A1J8</t>
  </si>
  <si>
    <t>N8A1J9</t>
  </si>
  <si>
    <t>N8A1K1</t>
  </si>
  <si>
    <t>N8A1K2</t>
  </si>
  <si>
    <t>N8A1K3</t>
  </si>
  <si>
    <t>N8A1K4</t>
  </si>
  <si>
    <t>N8A1K5</t>
  </si>
  <si>
    <t>N8A1K6</t>
  </si>
  <si>
    <t>N8A1K7</t>
  </si>
  <si>
    <t>N8A1K8</t>
  </si>
  <si>
    <t>N8A1K9</t>
  </si>
  <si>
    <t>N8A1L1</t>
  </si>
  <si>
    <t>N8A1L2</t>
  </si>
  <si>
    <t>N8A1L3</t>
  </si>
  <si>
    <t>N8A1L4</t>
  </si>
  <si>
    <t>N8A1L5</t>
  </si>
  <si>
    <t>N8A1L6</t>
  </si>
  <si>
    <t>N8A1L7</t>
  </si>
  <si>
    <t>N8A1L8</t>
  </si>
  <si>
    <t>N8A1L9</t>
  </si>
  <si>
    <t>N8A1M1</t>
  </si>
  <si>
    <t>N8A1M2</t>
  </si>
  <si>
    <t>N8A1M3</t>
  </si>
  <si>
    <t>N8A1M4</t>
  </si>
  <si>
    <t>N8A1M5</t>
  </si>
  <si>
    <t>N8A1M6</t>
  </si>
  <si>
    <t>N8A1M7</t>
  </si>
  <si>
    <t>N8A1M8</t>
  </si>
  <si>
    <t>N8A1M9</t>
  </si>
  <si>
    <t>N8A1N1</t>
  </si>
  <si>
    <t>N8A1N2</t>
  </si>
  <si>
    <t>N8A1N3</t>
  </si>
  <si>
    <t>N8A1N4</t>
  </si>
  <si>
    <t>N8A1N5</t>
  </si>
  <si>
    <t>N8A1N6</t>
  </si>
  <si>
    <t>N8A1N7</t>
  </si>
  <si>
    <t>N8A1N8</t>
  </si>
  <si>
    <t>N8A1N9</t>
  </si>
  <si>
    <t>N8A1P1</t>
  </si>
  <si>
    <t>N8A1P2</t>
  </si>
  <si>
    <t>N8A1P3</t>
  </si>
  <si>
    <t>N8A1P6</t>
  </si>
  <si>
    <t>N8A1P7</t>
  </si>
  <si>
    <t>N8A1P8</t>
  </si>
  <si>
    <t>N8A1P9</t>
  </si>
  <si>
    <t>N8A1R1</t>
  </si>
  <si>
    <t>N8A1R2</t>
  </si>
  <si>
    <t>N8A1R3</t>
  </si>
  <si>
    <t>N8A1R4</t>
  </si>
  <si>
    <t>N8A1R5</t>
  </si>
  <si>
    <t>N8A1R6</t>
  </si>
  <si>
    <t>N8A1R7</t>
  </si>
  <si>
    <t>N8A1R8</t>
  </si>
  <si>
    <t>N8A1R9</t>
  </si>
  <si>
    <t>N8A1S1</t>
  </si>
  <si>
    <t>N8A1S2</t>
  </si>
  <si>
    <t>N8A1S3</t>
  </si>
  <si>
    <t>N8A1S4</t>
  </si>
  <si>
    <t>N8A1S5</t>
  </si>
  <si>
    <t>N8A1S6</t>
  </si>
  <si>
    <t>N8A1S8</t>
  </si>
  <si>
    <t>N8A1S9</t>
  </si>
  <si>
    <t>N8A1T1</t>
  </si>
  <si>
    <t>N8A1T2</t>
  </si>
  <si>
    <t>N8A1T3</t>
  </si>
  <si>
    <t>N8A1T6</t>
  </si>
  <si>
    <t>N8A1T7</t>
  </si>
  <si>
    <t>N8A1T8</t>
  </si>
  <si>
    <t>N8A1T9</t>
  </si>
  <si>
    <t>N8A1V1</t>
  </si>
  <si>
    <t>N8A1V2</t>
  </si>
  <si>
    <t>N8A1V3</t>
  </si>
  <si>
    <t>N8A1V4</t>
  </si>
  <si>
    <t>N8A1V5</t>
  </si>
  <si>
    <t>N8A1V6</t>
  </si>
  <si>
    <t>N8A1V7</t>
  </si>
  <si>
    <t>N8A1V8</t>
  </si>
  <si>
    <t>N8A1V9</t>
  </si>
  <si>
    <t>N8A1W1</t>
  </si>
  <si>
    <t>N8A1W2</t>
  </si>
  <si>
    <t>N8A1W3</t>
  </si>
  <si>
    <t>N8A1W4</t>
  </si>
  <si>
    <t>N8A1W5</t>
  </si>
  <si>
    <t>N8A1W6</t>
  </si>
  <si>
    <t>N8A1W7</t>
  </si>
  <si>
    <t>N8A1W8</t>
  </si>
  <si>
    <t>N8A1W9</t>
  </si>
  <si>
    <t>N8A1X1</t>
  </si>
  <si>
    <t>N8A1X2</t>
  </si>
  <si>
    <t>N8A1X3</t>
  </si>
  <si>
    <t>N8A1X4</t>
  </si>
  <si>
    <t>N8A1X5</t>
  </si>
  <si>
    <t>N8A1X6</t>
  </si>
  <si>
    <t>N8A1X7</t>
  </si>
  <si>
    <t>N8A1X8</t>
  </si>
  <si>
    <t>N8A1X9</t>
  </si>
  <si>
    <t>N8A1Y1</t>
  </si>
  <si>
    <t>N8A1Y2</t>
  </si>
  <si>
    <t>N8A1Y3</t>
  </si>
  <si>
    <t>N8A1Y4</t>
  </si>
  <si>
    <t>N8A1Y5</t>
  </si>
  <si>
    <t>N8A1Y6</t>
  </si>
  <si>
    <t>N8A1Y7</t>
  </si>
  <si>
    <t>N8A1Y8</t>
  </si>
  <si>
    <t>N8A1Y9</t>
  </si>
  <si>
    <t>N8A1Z1</t>
  </si>
  <si>
    <t>N8A1Z2</t>
  </si>
  <si>
    <t>N8A1Z3</t>
  </si>
  <si>
    <t>N8A1Z4</t>
  </si>
  <si>
    <t>N8A1Z5</t>
  </si>
  <si>
    <t>N8A1Z6</t>
  </si>
  <si>
    <t>N8A1Z8</t>
  </si>
  <si>
    <t>N8A1Z9</t>
  </si>
  <si>
    <t>N8A2A1</t>
  </si>
  <si>
    <t>N8A2A2</t>
  </si>
  <si>
    <t>N8A2A3</t>
  </si>
  <si>
    <t>N8A2A4</t>
  </si>
  <si>
    <t>N8A2A5</t>
  </si>
  <si>
    <t>N8A2A6</t>
  </si>
  <si>
    <t>N8A2A7</t>
  </si>
  <si>
    <t>N8A2A8</t>
  </si>
  <si>
    <t>N8A2A9</t>
  </si>
  <si>
    <t>N8A2B1</t>
  </si>
  <si>
    <t>N8A2B2</t>
  </si>
  <si>
    <t>N8A2B3</t>
  </si>
  <si>
    <t>N8A2B4</t>
  </si>
  <si>
    <t>N8A2B5</t>
  </si>
  <si>
    <t>N8A2B6</t>
  </si>
  <si>
    <t>N8A2B7</t>
  </si>
  <si>
    <t>N8A2B8</t>
  </si>
  <si>
    <t>N8A2B9</t>
  </si>
  <si>
    <t>N8A2C1</t>
  </si>
  <si>
    <t>N8A2C2</t>
  </si>
  <si>
    <t>N8A2C3</t>
  </si>
  <si>
    <t>N8A2C4</t>
  </si>
  <si>
    <t>N8A2C5</t>
  </si>
  <si>
    <t>N8A2C6</t>
  </si>
  <si>
    <t>N8A2C7</t>
  </si>
  <si>
    <t>N8A2C8</t>
  </si>
  <si>
    <t>N8A2C9</t>
  </si>
  <si>
    <t>N8A2E1</t>
  </si>
  <si>
    <t>N8A2E2</t>
  </si>
  <si>
    <t>N8A2E3</t>
  </si>
  <si>
    <t>N8A2E4</t>
  </si>
  <si>
    <t>N8A2E5</t>
  </si>
  <si>
    <t>N8A2E6</t>
  </si>
  <si>
    <t>N8A2E7</t>
  </si>
  <si>
    <t>N8A2E8</t>
  </si>
  <si>
    <t>N8A2E9</t>
  </si>
  <si>
    <t>N8A2G1</t>
  </si>
  <si>
    <t>N8A2G2</t>
  </si>
  <si>
    <t>N8A2G3</t>
  </si>
  <si>
    <t>N8A2G4</t>
  </si>
  <si>
    <t>N8A2G5</t>
  </si>
  <si>
    <t>N8A2G6</t>
  </si>
  <si>
    <t>N8A2G7</t>
  </si>
  <si>
    <t>N8A2G8</t>
  </si>
  <si>
    <t>N8A2G9</t>
  </si>
  <si>
    <t>N8A2H1</t>
  </si>
  <si>
    <t>N8A2H2</t>
  </si>
  <si>
    <t>N8A2H3</t>
  </si>
  <si>
    <t>N8A2H4</t>
  </si>
  <si>
    <t>N8A2H5</t>
  </si>
  <si>
    <t>N8A2H6</t>
  </si>
  <si>
    <t>N8A2H7</t>
  </si>
  <si>
    <t>N8A2H8</t>
  </si>
  <si>
    <t>N8A2H9</t>
  </si>
  <si>
    <t>N8A2J1</t>
  </si>
  <si>
    <t>N8A2J2</t>
  </si>
  <si>
    <t>N8A2J3</t>
  </si>
  <si>
    <t>N8A2J4</t>
  </si>
  <si>
    <t>N8A2J5</t>
  </si>
  <si>
    <t>N8A2J6</t>
  </si>
  <si>
    <t>N8A2J7</t>
  </si>
  <si>
    <t>N8A2J8</t>
  </si>
  <si>
    <t>N8A2J9</t>
  </si>
  <si>
    <t>N8A2K1</t>
  </si>
  <si>
    <t>N8A2K2</t>
  </si>
  <si>
    <t>N8A2K3</t>
  </si>
  <si>
    <t>N8A2K4</t>
  </si>
  <si>
    <t>N8A2K5</t>
  </si>
  <si>
    <t>N8A2K6</t>
  </si>
  <si>
    <t>N8A2K8</t>
  </si>
  <si>
    <t>N8A2K9</t>
  </si>
  <si>
    <t>N8A2L1</t>
  </si>
  <si>
    <t>N8A2L4</t>
  </si>
  <si>
    <t>N8A2L5</t>
  </si>
  <si>
    <t>N8A2L6</t>
  </si>
  <si>
    <t>N8A2L7</t>
  </si>
  <si>
    <t>N8A2L8</t>
  </si>
  <si>
    <t>N8A2L9</t>
  </si>
  <si>
    <t>N8A2M1</t>
  </si>
  <si>
    <t>N8A2M3</t>
  </si>
  <si>
    <t>N8A2M4</t>
  </si>
  <si>
    <t>N8A2M5</t>
  </si>
  <si>
    <t>N8A2M6</t>
  </si>
  <si>
    <t>N8A2M7</t>
  </si>
  <si>
    <t>N8A2M8</t>
  </si>
  <si>
    <t>N8A2M9</t>
  </si>
  <si>
    <t>N8A2N1</t>
  </si>
  <si>
    <t>N8A2N2</t>
  </si>
  <si>
    <t>N8A2N3</t>
  </si>
  <si>
    <t>N8A2N4</t>
  </si>
  <si>
    <t>N8A2N5</t>
  </si>
  <si>
    <t>N8A2N6</t>
  </si>
  <si>
    <t>N8A2N7</t>
  </si>
  <si>
    <t>N8A2N8</t>
  </si>
  <si>
    <t>N8A2N9</t>
  </si>
  <si>
    <t>N8A2P1</t>
  </si>
  <si>
    <t>N8A2P2</t>
  </si>
  <si>
    <t>N8A2P4</t>
  </si>
  <si>
    <t>N8A2P5</t>
  </si>
  <si>
    <t>N8A2P6</t>
  </si>
  <si>
    <t>N8A2P7</t>
  </si>
  <si>
    <t>N8A2P8</t>
  </si>
  <si>
    <t>N8A2P9</t>
  </si>
  <si>
    <t>N8A2R1</t>
  </si>
  <si>
    <t>N8A2R2</t>
  </si>
  <si>
    <t>N8A2R3</t>
  </si>
  <si>
    <t>N8A2R4</t>
  </si>
  <si>
    <t>N8A2R5</t>
  </si>
  <si>
    <t>N8A2R6</t>
  </si>
  <si>
    <t>N8A2R7</t>
  </si>
  <si>
    <t>N8A2R8</t>
  </si>
  <si>
    <t>N8A2R9</t>
  </si>
  <si>
    <t>N8A2S1</t>
  </si>
  <si>
    <t>N8A2S2</t>
  </si>
  <si>
    <t>N8A2S3</t>
  </si>
  <si>
    <t>N8A2S4</t>
  </si>
  <si>
    <t>N8A2S5</t>
  </si>
  <si>
    <t>N8A2S6</t>
  </si>
  <si>
    <t>N8A2S7</t>
  </si>
  <si>
    <t>N8A2S8</t>
  </si>
  <si>
    <t>N8A2S9</t>
  </si>
  <si>
    <t>N8A2T1</t>
  </si>
  <si>
    <t>N8A2T2</t>
  </si>
  <si>
    <t>N8A2T3</t>
  </si>
  <si>
    <t>N8A2T4</t>
  </si>
  <si>
    <t>N8A2T5</t>
  </si>
  <si>
    <t>N8A2T6</t>
  </si>
  <si>
    <t>N8A2T7</t>
  </si>
  <si>
    <t>N8A2T8</t>
  </si>
  <si>
    <t>N8A2T9</t>
  </si>
  <si>
    <t>N8A2V1</t>
  </si>
  <si>
    <t>N8A2V2</t>
  </si>
  <si>
    <t>N8A2V3</t>
  </si>
  <si>
    <t>N8A2V4</t>
  </si>
  <si>
    <t>N8A2V5</t>
  </si>
  <si>
    <t>N8A2V6</t>
  </si>
  <si>
    <t>N8A2V7</t>
  </si>
  <si>
    <t>N8A2V8</t>
  </si>
  <si>
    <t>N8A2V9</t>
  </si>
  <si>
    <t>N8A2W1</t>
  </si>
  <si>
    <t>N8A2W2</t>
  </si>
  <si>
    <t>N8A2W3</t>
  </si>
  <si>
    <t>N8A2W4</t>
  </si>
  <si>
    <t>N8A2W5</t>
  </si>
  <si>
    <t>N8A2W6</t>
  </si>
  <si>
    <t>N8A2W7</t>
  </si>
  <si>
    <t>N8A2W8</t>
  </si>
  <si>
    <t>N8A2W9</t>
  </si>
  <si>
    <t>N8A2X1</t>
  </si>
  <si>
    <t>N8A2X2</t>
  </si>
  <si>
    <t>N8A2X3</t>
  </si>
  <si>
    <t>N8A2X4</t>
  </si>
  <si>
    <t>N8A2X5</t>
  </si>
  <si>
    <t>N8A2X6</t>
  </si>
  <si>
    <t>N8A2X7</t>
  </si>
  <si>
    <t>N8A2X8</t>
  </si>
  <si>
    <t>N8A2X9</t>
  </si>
  <si>
    <t>N8A2Y1</t>
  </si>
  <si>
    <t>N8A2Y2</t>
  </si>
  <si>
    <t>N8A2Y4</t>
  </si>
  <si>
    <t>N8A2Y5</t>
  </si>
  <si>
    <t>N8A2Y6</t>
  </si>
  <si>
    <t>N8A2Y9</t>
  </si>
  <si>
    <t>N8A2Z1</t>
  </si>
  <si>
    <t>N8A2Z2</t>
  </si>
  <si>
    <t>N8A2Z3</t>
  </si>
  <si>
    <t>N8A2Z4</t>
  </si>
  <si>
    <t>N8A2Z5</t>
  </si>
  <si>
    <t>N8A2Z7</t>
  </si>
  <si>
    <t>N8A2Z8</t>
  </si>
  <si>
    <t>N8A2Z9</t>
  </si>
  <si>
    <t>N8A3A1</t>
  </si>
  <si>
    <t>N8A3A3</t>
  </si>
  <si>
    <t>N8A3A4</t>
  </si>
  <si>
    <t>N8A3A5</t>
  </si>
  <si>
    <t>N8A3A6</t>
  </si>
  <si>
    <t>N8A3A7</t>
  </si>
  <si>
    <t>N8A3A8</t>
  </si>
  <si>
    <t>N8A3A9</t>
  </si>
  <si>
    <t>N8A3B1</t>
  </si>
  <si>
    <t>N8A3B2</t>
  </si>
  <si>
    <t>N8A3B3</t>
  </si>
  <si>
    <t>N8A3B4</t>
  </si>
  <si>
    <t>N8A3B5</t>
  </si>
  <si>
    <t>N8A3B7</t>
  </si>
  <si>
    <t>N8A3B9</t>
  </si>
  <si>
    <t>N8A3C1</t>
  </si>
  <si>
    <t>N8A3C2</t>
  </si>
  <si>
    <t>N8A3C3</t>
  </si>
  <si>
    <t>N8A3C4</t>
  </si>
  <si>
    <t>N8A3C5</t>
  </si>
  <si>
    <t>N8A3C6</t>
  </si>
  <si>
    <t>N8A3C7</t>
  </si>
  <si>
    <t>N8A3C8</t>
  </si>
  <si>
    <t>N8A3C9</t>
  </si>
  <si>
    <t>N8A3E1</t>
  </si>
  <si>
    <t>N8A3E2</t>
  </si>
  <si>
    <t>N8A3E3</t>
  </si>
  <si>
    <t>N8A3E4</t>
  </si>
  <si>
    <t>N8A3E5</t>
  </si>
  <si>
    <t>N8A3E7</t>
  </si>
  <si>
    <t>N8A3E8</t>
  </si>
  <si>
    <t>N8A3E9</t>
  </si>
  <si>
    <t>N8A3G1</t>
  </si>
  <si>
    <t>N8A3G2</t>
  </si>
  <si>
    <t>N8A3G3</t>
  </si>
  <si>
    <t>N8A3G4</t>
  </si>
  <si>
    <t>N8A3G5</t>
  </si>
  <si>
    <t>N8A3G6</t>
  </si>
  <si>
    <t>N8A3G7</t>
  </si>
  <si>
    <t>N8A3G8</t>
  </si>
  <si>
    <t>N8A3G9</t>
  </si>
  <si>
    <t>N8A3H1</t>
  </si>
  <si>
    <t>N8A3H2</t>
  </si>
  <si>
    <t>N8A3H3</t>
  </si>
  <si>
    <t>N8A3H4</t>
  </si>
  <si>
    <t>N8A3H6</t>
  </si>
  <si>
    <t>N8A3H7</t>
  </si>
  <si>
    <t>N8A3H8</t>
  </si>
  <si>
    <t>N8A3H9</t>
  </si>
  <si>
    <t>N8A3J1</t>
  </si>
  <si>
    <t>N8A3J2</t>
  </si>
  <si>
    <t>N8A3J3</t>
  </si>
  <si>
    <t>N8A3J4</t>
  </si>
  <si>
    <t>N8A3J5</t>
  </si>
  <si>
    <t>N8A3J6</t>
  </si>
  <si>
    <t>N8A3J7</t>
  </si>
  <si>
    <t>N8A3J8</t>
  </si>
  <si>
    <t>N8A3J9</t>
  </si>
  <si>
    <t>N8A3K1</t>
  </si>
  <si>
    <t>N8A3K2</t>
  </si>
  <si>
    <t>N8A3K3</t>
  </si>
  <si>
    <t>N8A3K4</t>
  </si>
  <si>
    <t>N8A3K5</t>
  </si>
  <si>
    <t>N8A3K6</t>
  </si>
  <si>
    <t>N8A3K7</t>
  </si>
  <si>
    <t>N8A3K8</t>
  </si>
  <si>
    <t>N8A3K9</t>
  </si>
  <si>
    <t>N8A3L1</t>
  </si>
  <si>
    <t>N8A3L2</t>
  </si>
  <si>
    <t>N8A3L3</t>
  </si>
  <si>
    <t>N8A3L4</t>
  </si>
  <si>
    <t>N8A3L5</t>
  </si>
  <si>
    <t>N8A3L6</t>
  </si>
  <si>
    <t>N8A3L7</t>
  </si>
  <si>
    <t>N8A3L8</t>
  </si>
  <si>
    <t>N8A3L9</t>
  </si>
  <si>
    <t>N8A3M1</t>
  </si>
  <si>
    <t>N8A3M2</t>
  </si>
  <si>
    <t>N8A3M3</t>
  </si>
  <si>
    <t>N8A3M4</t>
  </si>
  <si>
    <t>N8A3M5</t>
  </si>
  <si>
    <t>N8A3M6</t>
  </si>
  <si>
    <t>N8A3M7</t>
  </si>
  <si>
    <t>N8A3M8</t>
  </si>
  <si>
    <t>N8A3M9</t>
  </si>
  <si>
    <t>N8A3N1</t>
  </si>
  <si>
    <t>N8A3N2</t>
  </si>
  <si>
    <t>N8A3N3</t>
  </si>
  <si>
    <t>N8A3N4</t>
  </si>
  <si>
    <t>N8A3N5</t>
  </si>
  <si>
    <t>N8A3N6</t>
  </si>
  <si>
    <t>N8A3N7</t>
  </si>
  <si>
    <t>N8A3N8</t>
  </si>
  <si>
    <t>N8A3N9</t>
  </si>
  <si>
    <t>N8A3P1</t>
  </si>
  <si>
    <t>N8A3P2</t>
  </si>
  <si>
    <t>N8A3P3</t>
  </si>
  <si>
    <t>N8A3P4</t>
  </si>
  <si>
    <t>N8A3P5</t>
  </si>
  <si>
    <t>N8A3P6</t>
  </si>
  <si>
    <t>N8A3P8</t>
  </si>
  <si>
    <t>N8A3P9</t>
  </si>
  <si>
    <t>N8A3R1</t>
  </si>
  <si>
    <t>N8A3R2</t>
  </si>
  <si>
    <t>N8A3R3</t>
  </si>
  <si>
    <t>N8A3R4</t>
  </si>
  <si>
    <t>N8A3R5</t>
  </si>
  <si>
    <t>N8A3R6</t>
  </si>
  <si>
    <t>N8A3R7</t>
  </si>
  <si>
    <t>N8A3R8</t>
  </si>
  <si>
    <t>N8A3R9</t>
  </si>
  <si>
    <t>N8A3S1</t>
  </si>
  <si>
    <t>N8A3S2</t>
  </si>
  <si>
    <t>N8A3S3</t>
  </si>
  <si>
    <t>N8A3S4</t>
  </si>
  <si>
    <t>N8A3S5</t>
  </si>
  <si>
    <t>N8A3S6</t>
  </si>
  <si>
    <t>N8A3S7</t>
  </si>
  <si>
    <t>N8A3S8</t>
  </si>
  <si>
    <t>N8A3S9</t>
  </si>
  <si>
    <t>N8A3T1</t>
  </si>
  <si>
    <t>N8A3T2</t>
  </si>
  <si>
    <t>N8A3T3</t>
  </si>
  <si>
    <t>N8A3T4</t>
  </si>
  <si>
    <t>N8A3T5</t>
  </si>
  <si>
    <t>N8A3T6</t>
  </si>
  <si>
    <t>N8A3T7</t>
  </si>
  <si>
    <t>N8A3T8</t>
  </si>
  <si>
    <t>N8A3T9</t>
  </si>
  <si>
    <t>N8A3V1</t>
  </si>
  <si>
    <t>N8A3V2</t>
  </si>
  <si>
    <t>N8A3V3</t>
  </si>
  <si>
    <t>N8A3V4</t>
  </si>
  <si>
    <t>N8A3V5</t>
  </si>
  <si>
    <t>N8A3V6</t>
  </si>
  <si>
    <t>N8A3V7</t>
  </si>
  <si>
    <t>N8A3V8</t>
  </si>
  <si>
    <t>N8A3V9</t>
  </si>
  <si>
    <t>N8A3W1</t>
  </si>
  <si>
    <t>N8A3W2</t>
  </si>
  <si>
    <t>N8A3W3</t>
  </si>
  <si>
    <t>N8A3W4</t>
  </si>
  <si>
    <t>N8A3W5</t>
  </si>
  <si>
    <t>N8A3W6</t>
  </si>
  <si>
    <t>N8A3W7</t>
  </si>
  <si>
    <t>N8A3W8</t>
  </si>
  <si>
    <t>N8A3W9</t>
  </si>
  <si>
    <t>N8A3X1</t>
  </si>
  <si>
    <t>N8A3X2</t>
  </si>
  <si>
    <t>N8A3X3</t>
  </si>
  <si>
    <t>N8A3X4</t>
  </si>
  <si>
    <t>N8A3X5</t>
  </si>
  <si>
    <t>N8A3X6</t>
  </si>
  <si>
    <t>N8A3X7</t>
  </si>
  <si>
    <t>N8A3X8</t>
  </si>
  <si>
    <t>N8A3X9</t>
  </si>
  <si>
    <t>N8A3Y1</t>
  </si>
  <si>
    <t>N8A3Y2</t>
  </si>
  <si>
    <t>N8A3Y3</t>
  </si>
  <si>
    <t>N8A3Y4</t>
  </si>
  <si>
    <t>N8A3Y5</t>
  </si>
  <si>
    <t>N8A3Y6</t>
  </si>
  <si>
    <t>N8A3Y7</t>
  </si>
  <si>
    <t>N8A3Y8</t>
  </si>
  <si>
    <t>N8A3Y9</t>
  </si>
  <si>
    <t>N8A3Z1</t>
  </si>
  <si>
    <t>N8A3Z2</t>
  </si>
  <si>
    <t>N8A3Z3</t>
  </si>
  <si>
    <t>N8A3Z4</t>
  </si>
  <si>
    <t>N8A3Z5</t>
  </si>
  <si>
    <t>N8A3Z6</t>
  </si>
  <si>
    <t>N8A3Z7</t>
  </si>
  <si>
    <t>N8A3Z8</t>
  </si>
  <si>
    <t>N8A3Z9</t>
  </si>
  <si>
    <t>N8A4A1</t>
  </si>
  <si>
    <t>N8A4A2</t>
  </si>
  <si>
    <t>N8A4A3</t>
  </si>
  <si>
    <t>N8A4A4</t>
  </si>
  <si>
    <t>N8A4A5</t>
  </si>
  <si>
    <t>N8A4A6</t>
  </si>
  <si>
    <t>N8A4A8</t>
  </si>
  <si>
    <t>N8A4B1</t>
  </si>
  <si>
    <t>N8A4B2</t>
  </si>
  <si>
    <t>N8A4B3</t>
  </si>
  <si>
    <t>N8A4B4</t>
  </si>
  <si>
    <t>N8A4B5</t>
  </si>
  <si>
    <t>N8A4B6</t>
  </si>
  <si>
    <t>N8A4B7</t>
  </si>
  <si>
    <t>N8A4B8</t>
  </si>
  <si>
    <t>N8A4B9</t>
  </si>
  <si>
    <t>N8A4C1</t>
  </si>
  <si>
    <t>N8A4C2</t>
  </si>
  <si>
    <t>N8A4C3</t>
  </si>
  <si>
    <t>N8A4C4</t>
  </si>
  <si>
    <t>N8A4C5</t>
  </si>
  <si>
    <t>N8A4C6</t>
  </si>
  <si>
    <t>N8A4C7</t>
  </si>
  <si>
    <t>N8A4E2</t>
  </si>
  <si>
    <t>N8A4E3</t>
  </si>
  <si>
    <t>N8A4E5</t>
  </si>
  <si>
    <t>N8A4E6</t>
  </si>
  <si>
    <t>N8A4E7</t>
  </si>
  <si>
    <t>N8A4E8</t>
  </si>
  <si>
    <t>N8A4E9</t>
  </si>
  <si>
    <t>N8A4G2</t>
  </si>
  <si>
    <t>N8A4G3</t>
  </si>
  <si>
    <t>N8A4G4</t>
  </si>
  <si>
    <t>N8A4G5</t>
  </si>
  <si>
    <t>N8A4G6</t>
  </si>
  <si>
    <t>N8A4G7</t>
  </si>
  <si>
    <t>N8A4G8</t>
  </si>
  <si>
    <t>N8A4G9</t>
  </si>
  <si>
    <t>N8A4H1</t>
  </si>
  <si>
    <t>N8A4H2</t>
  </si>
  <si>
    <t>N8A4H3</t>
  </si>
  <si>
    <t>N8A4H4</t>
  </si>
  <si>
    <t>N8A4H5</t>
  </si>
  <si>
    <t>N8A4H6</t>
  </si>
  <si>
    <t>N8A4H7</t>
  </si>
  <si>
    <t>N8A4H8</t>
  </si>
  <si>
    <t>N8A4H9</t>
  </si>
  <si>
    <t>N8A4J1</t>
  </si>
  <si>
    <t>N8A4J2</t>
  </si>
  <si>
    <t>N8A4J3</t>
  </si>
  <si>
    <t>N8A4J4</t>
  </si>
  <si>
    <t>N8A4J5</t>
  </si>
  <si>
    <t>N8A4J7</t>
  </si>
  <si>
    <t>N8A4J8</t>
  </si>
  <si>
    <t>N8A4J9</t>
  </si>
  <si>
    <t>N8A4K1</t>
  </si>
  <si>
    <t>N8A4K2</t>
  </si>
  <si>
    <t>N8A4K3</t>
  </si>
  <si>
    <t>N8A4K4</t>
  </si>
  <si>
    <t>N8A4K5</t>
  </si>
  <si>
    <t>N8A4K6</t>
  </si>
  <si>
    <t>N8A4K7</t>
  </si>
  <si>
    <t>N8A4K8</t>
  </si>
  <si>
    <t>N8A4K9</t>
  </si>
  <si>
    <t>N8A4L1</t>
  </si>
  <si>
    <t>N8A4L2</t>
  </si>
  <si>
    <t>N8A4L3</t>
  </si>
  <si>
    <t>N8A4L4</t>
  </si>
  <si>
    <t>N8A4L5</t>
  </si>
  <si>
    <t>N8A4L6</t>
  </si>
  <si>
    <t>N8A4L7</t>
  </si>
  <si>
    <t>N8A4L8</t>
  </si>
  <si>
    <t>N8A4M1</t>
  </si>
  <si>
    <t>N8A4M2</t>
  </si>
  <si>
    <t>N8A4M3</t>
  </si>
  <si>
    <t>N8A4M4</t>
  </si>
  <si>
    <t>N8A4M5</t>
  </si>
  <si>
    <t>N8A4M6</t>
  </si>
  <si>
    <t>N8A4M7</t>
  </si>
  <si>
    <t>N8A4M8</t>
  </si>
  <si>
    <t>N8A4M9</t>
  </si>
  <si>
    <t>N8A4N1</t>
  </si>
  <si>
    <t>N8A4N2</t>
  </si>
  <si>
    <t>N8A4N3</t>
  </si>
  <si>
    <t>N8A4N4</t>
  </si>
  <si>
    <t>N8A4N5</t>
  </si>
  <si>
    <t>N8A4N6</t>
  </si>
  <si>
    <t>N8A4N7</t>
  </si>
  <si>
    <t>N8A4N8</t>
  </si>
  <si>
    <t>N8A4N9</t>
  </si>
  <si>
    <t>N8A4P1</t>
  </si>
  <si>
    <t>N8A4P2</t>
  </si>
  <si>
    <t>N8A4P3</t>
  </si>
  <si>
    <t>N8A4P4</t>
  </si>
  <si>
    <t>N8A4P5</t>
  </si>
  <si>
    <t>N8A4P7</t>
  </si>
  <si>
    <t>N8A4P8</t>
  </si>
  <si>
    <t>N8A4P9</t>
  </si>
  <si>
    <t>N8A4R1</t>
  </si>
  <si>
    <t>N8A4R2</t>
  </si>
  <si>
    <t>N8A4R3</t>
  </si>
  <si>
    <t>N8A4R4</t>
  </si>
  <si>
    <t>N8A4R5</t>
  </si>
  <si>
    <t>N8A4R6</t>
  </si>
  <si>
    <t>N8A4R7</t>
  </si>
  <si>
    <t>N8A4R8</t>
  </si>
  <si>
    <t>N8A4R9</t>
  </si>
  <si>
    <t>N8A4S1</t>
  </si>
  <si>
    <t>N8A4S2</t>
  </si>
  <si>
    <t>N8A4S3</t>
  </si>
  <si>
    <t>N8A4S6</t>
  </si>
  <si>
    <t>N8A4S7</t>
  </si>
  <si>
    <t>N8A4S8</t>
  </si>
  <si>
    <t>N8A4S9</t>
  </si>
  <si>
    <t>N8A4T1</t>
  </si>
  <si>
    <t>N8A4T2</t>
  </si>
  <si>
    <t>N8A4T3</t>
  </si>
  <si>
    <t>N8A4T4</t>
  </si>
  <si>
    <t>N8A4T5</t>
  </si>
  <si>
    <t>N8A4T6</t>
  </si>
  <si>
    <t>N8A4T7</t>
  </si>
  <si>
    <t>N8A4T8</t>
  </si>
  <si>
    <t>N8A4T9</t>
  </si>
  <si>
    <t>N8A4V1</t>
  </si>
  <si>
    <t>N8A4V2</t>
  </si>
  <si>
    <t>N8A4V3</t>
  </si>
  <si>
    <t>N8A4V4</t>
  </si>
  <si>
    <t>N8A4V5</t>
  </si>
  <si>
    <t>N8A4V6</t>
  </si>
  <si>
    <t>N8A4V7</t>
  </si>
  <si>
    <t>N8A4V8</t>
  </si>
  <si>
    <t>N8A4W1</t>
  </si>
  <si>
    <t>N8A4W2</t>
  </si>
  <si>
    <t>N8A4W3</t>
  </si>
  <si>
    <t>N8A4W4</t>
  </si>
  <si>
    <t>N8A4W5</t>
  </si>
  <si>
    <t>N8A4W6</t>
  </si>
  <si>
    <t>N8A4W7</t>
  </si>
  <si>
    <t>N8A4W8</t>
  </si>
  <si>
    <t>N8A4X1</t>
  </si>
  <si>
    <t>N8A4X2</t>
  </si>
  <si>
    <t>N8A4X3</t>
  </si>
  <si>
    <t>N8A4X4</t>
  </si>
  <si>
    <t>N8A4X5</t>
  </si>
  <si>
    <t>N8A4X6</t>
  </si>
  <si>
    <t>N8A4X7</t>
  </si>
  <si>
    <t>N8A4X8</t>
  </si>
  <si>
    <t>N8A4X9</t>
  </si>
  <si>
    <t>N8A4Y1</t>
  </si>
  <si>
    <t>N8A4Y2</t>
  </si>
  <si>
    <t>N8A4Y3</t>
  </si>
  <si>
    <t>N8A4Y4</t>
  </si>
  <si>
    <t>N8A4Y5</t>
  </si>
  <si>
    <t>N8A4Y6</t>
  </si>
  <si>
    <t>N8A4Y7</t>
  </si>
  <si>
    <t>N8A4Y8</t>
  </si>
  <si>
    <t>N8A4Y9</t>
  </si>
  <si>
    <t>N8A4Z1</t>
  </si>
  <si>
    <t>N8A4Z2</t>
  </si>
  <si>
    <t>N8A4Z3</t>
  </si>
  <si>
    <t>N8A4Z4</t>
  </si>
  <si>
    <t>N8A4Z5</t>
  </si>
  <si>
    <t>N8A4Z7</t>
  </si>
  <si>
    <t>N8A4Z8</t>
  </si>
  <si>
    <t>N8A4Z9</t>
  </si>
  <si>
    <t>N8A5A2</t>
  </si>
  <si>
    <t>N8A5A3</t>
  </si>
  <si>
    <t>N8A5A4</t>
  </si>
  <si>
    <t>N8A5A5</t>
  </si>
  <si>
    <t>N8A5A6</t>
  </si>
  <si>
    <t>N8A5A7</t>
  </si>
  <si>
    <t>N8A5A8</t>
  </si>
  <si>
    <t>N8A5A9</t>
  </si>
  <si>
    <t>N8A5B1</t>
  </si>
  <si>
    <t>N8A5B2</t>
  </si>
  <si>
    <t>N8A5B3</t>
  </si>
  <si>
    <t>N8A5B5</t>
  </si>
  <si>
    <t>N8A5B7</t>
  </si>
  <si>
    <t>N8A5B8</t>
  </si>
  <si>
    <t>N8A5B9</t>
  </si>
  <si>
    <t>N8A5C1</t>
  </si>
  <si>
    <t>N8A5C2</t>
  </si>
  <si>
    <t>N8A5C4</t>
  </si>
  <si>
    <t>N8A5C5</t>
  </si>
  <si>
    <t>N8A5C8</t>
  </si>
  <si>
    <t>N8A5C9</t>
  </si>
  <si>
    <t>N8A5E1</t>
  </si>
  <si>
    <t>N8A5E2</t>
  </si>
  <si>
    <t>N8A5E4</t>
  </si>
  <si>
    <t>N8A5E5</t>
  </si>
  <si>
    <t>N8A5E6</t>
  </si>
  <si>
    <t>N8A5E7</t>
  </si>
  <si>
    <t>N8A5E8</t>
  </si>
  <si>
    <t>N8A5E9</t>
  </si>
  <si>
    <t>N8A5G1</t>
  </si>
  <si>
    <t>N8A5G3</t>
  </si>
  <si>
    <t>N8A5G4</t>
  </si>
  <si>
    <t>N8A5G5</t>
  </si>
  <si>
    <t>N8A5G6</t>
  </si>
  <si>
    <t>N8A5G7</t>
  </si>
  <si>
    <t>N8A5G8</t>
  </si>
  <si>
    <t>N8A5G9</t>
  </si>
  <si>
    <t>N8A5H1</t>
  </si>
  <si>
    <t>N8A5H2</t>
  </si>
  <si>
    <t>N8A5H3</t>
  </si>
  <si>
    <t>N8A5H5</t>
  </si>
  <si>
    <t>N8A5H6</t>
  </si>
  <si>
    <t>N8A5H7</t>
  </si>
  <si>
    <t>N8A5H8</t>
  </si>
  <si>
    <t>N8A5H9</t>
  </si>
  <si>
    <t>N8A5J1</t>
  </si>
  <si>
    <t>N8A5J3</t>
  </si>
  <si>
    <t>N8A5J4</t>
  </si>
  <si>
    <t>N8A5J5</t>
  </si>
  <si>
    <t>N8A5J6</t>
  </si>
  <si>
    <t>N8A5J7</t>
  </si>
  <si>
    <t>N8A5J8</t>
  </si>
  <si>
    <t>N8A8A1</t>
  </si>
  <si>
    <t>N8A8A2</t>
  </si>
  <si>
    <t>N8A8A3</t>
  </si>
  <si>
    <t>N8A8A4</t>
  </si>
  <si>
    <t>N8A8A5</t>
  </si>
  <si>
    <t>N8A8A6</t>
  </si>
  <si>
    <t>N8A8A7</t>
  </si>
  <si>
    <t>N8A8A8</t>
  </si>
  <si>
    <t>N8A8A9</t>
  </si>
  <si>
    <t>N8A8B1</t>
  </si>
  <si>
    <t>N8A8B2</t>
  </si>
  <si>
    <t>N8A8B3</t>
  </si>
  <si>
    <t>N8A8B4</t>
  </si>
  <si>
    <t>N8A8B5</t>
  </si>
  <si>
    <t>N8A8B6</t>
  </si>
  <si>
    <t>N8A8B7</t>
  </si>
  <si>
    <t>N8A8B8</t>
  </si>
  <si>
    <t>N8A8B9</t>
  </si>
  <si>
    <t>N8A8C1</t>
  </si>
  <si>
    <t>N8A8C2</t>
  </si>
  <si>
    <t>N8A9A1</t>
  </si>
  <si>
    <t>N8A9A2</t>
  </si>
  <si>
    <t>N8A9A3</t>
  </si>
  <si>
    <t>N8A9A4</t>
  </si>
  <si>
    <t>N8A9A5</t>
  </si>
  <si>
    <t>N8A9A6</t>
  </si>
  <si>
    <t>N8A9A7</t>
  </si>
  <si>
    <t>N8A9A8</t>
  </si>
  <si>
    <t>N8A9A9</t>
  </si>
  <si>
    <t>N8A9B1</t>
  </si>
  <si>
    <t>N8A9B2</t>
  </si>
  <si>
    <t>N8A9B3</t>
  </si>
  <si>
    <t>N8A9B4</t>
  </si>
  <si>
    <t>N8A9B5</t>
  </si>
  <si>
    <t>N8A9B6</t>
  </si>
  <si>
    <t>N8A9B7</t>
  </si>
  <si>
    <t>N8A9B8</t>
  </si>
  <si>
    <t>N8A9B9</t>
  </si>
  <si>
    <t>N8A9C1</t>
  </si>
  <si>
    <t>N8A9C2</t>
  </si>
  <si>
    <t>N8A9C3</t>
  </si>
  <si>
    <t>N8A9C4</t>
  </si>
  <si>
    <t>N8A9C5</t>
  </si>
  <si>
    <t>N8A9C6</t>
  </si>
  <si>
    <t>N8A9C7</t>
  </si>
  <si>
    <t>N8A9C8</t>
  </si>
  <si>
    <t>N8A9C9</t>
  </si>
  <si>
    <t>N8A9E1</t>
  </si>
  <si>
    <t>N8A9E2</t>
  </si>
  <si>
    <t>N8A9E3</t>
  </si>
  <si>
    <t>N8A9E4</t>
  </si>
  <si>
    <t>N8A9E5</t>
  </si>
  <si>
    <t>N8A9E6</t>
  </si>
  <si>
    <t>N8A9E7</t>
  </si>
  <si>
    <t>N8A9E8</t>
  </si>
  <si>
    <t>N8A9E9</t>
  </si>
  <si>
    <t>N8A9G1</t>
  </si>
  <si>
    <t>N8A9G2</t>
  </si>
  <si>
    <t>N8A9G3</t>
  </si>
  <si>
    <t>N8A9G4</t>
  </si>
  <si>
    <t>N8A9G5</t>
  </si>
  <si>
    <t>N8A9G6</t>
  </si>
  <si>
    <t>N8A9G7</t>
  </si>
  <si>
    <t>N8A9G8</t>
  </si>
  <si>
    <t>N8A9G9</t>
  </si>
  <si>
    <t>N8A9H1</t>
  </si>
  <si>
    <t>N8A9H2</t>
  </si>
  <si>
    <t>N8A9H3</t>
  </si>
  <si>
    <t>N8A9H4</t>
  </si>
  <si>
    <t>N8A9H5</t>
  </si>
  <si>
    <t>N8A9H6</t>
  </si>
  <si>
    <t>N8A9H7</t>
  </si>
  <si>
    <t>N8A9H8</t>
  </si>
  <si>
    <t>N8A9H9</t>
  </si>
  <si>
    <t>N8A9J1</t>
  </si>
  <si>
    <t>N8A9J2</t>
  </si>
  <si>
    <t>N8A9J3</t>
  </si>
  <si>
    <t>N8A9J4</t>
  </si>
  <si>
    <t>N8A9J5</t>
  </si>
  <si>
    <t>N8A9J6</t>
  </si>
  <si>
    <t>N8A9J7</t>
  </si>
  <si>
    <t>N8A9J8</t>
  </si>
  <si>
    <t>N8A9J9</t>
  </si>
  <si>
    <t>N8A9K1</t>
  </si>
  <si>
    <t>N8A9K2</t>
  </si>
  <si>
    <t>N8A9K3</t>
  </si>
  <si>
    <t>N8A9K4</t>
  </si>
  <si>
    <t>N8A9K5</t>
  </si>
  <si>
    <t>N8A9K6</t>
  </si>
  <si>
    <t>N8A9K7</t>
  </si>
  <si>
    <t>N8A9K8</t>
  </si>
  <si>
    <t>N8A9K9</t>
  </si>
  <si>
    <t>N8A9L1</t>
  </si>
  <si>
    <t>N8A9L2</t>
  </si>
  <si>
    <t>N8A9L3</t>
  </si>
  <si>
    <t>N8A9L4</t>
  </si>
  <si>
    <t>N8A9L5</t>
  </si>
  <si>
    <t>N8A9L6</t>
  </si>
  <si>
    <t>N8A9L7</t>
  </si>
  <si>
    <t>N8A9L9</t>
  </si>
  <si>
    <t>N8A9M1</t>
  </si>
  <si>
    <t>N8A9M2</t>
  </si>
  <si>
    <t>N8A9M3</t>
  </si>
  <si>
    <t>N8A9M4</t>
  </si>
  <si>
    <t>N8A9M5</t>
  </si>
  <si>
    <t>N8A9M6</t>
  </si>
  <si>
    <t>N8A9M7</t>
  </si>
  <si>
    <t>N8A9M8</t>
  </si>
  <si>
    <t>N8A9M9</t>
  </si>
  <si>
    <t>N8A9N1</t>
  </si>
  <si>
    <t>N8A9N2</t>
  </si>
  <si>
    <t>N8A9N3</t>
  </si>
  <si>
    <t>N8A9N4</t>
  </si>
  <si>
    <t>N8A9N5</t>
  </si>
  <si>
    <t>N8A9N6</t>
  </si>
  <si>
    <t>N8A9N7</t>
  </si>
  <si>
    <t>N8A9N8</t>
  </si>
  <si>
    <t>N8A9N9</t>
  </si>
  <si>
    <t>N8A9P1</t>
  </si>
  <si>
    <t>N8A9P2</t>
  </si>
  <si>
    <t>N8A9P3</t>
  </si>
  <si>
    <t>N8A9P4</t>
  </si>
  <si>
    <t>N8A9P5</t>
  </si>
  <si>
    <t>N8A9P6</t>
  </si>
  <si>
    <t>N8A9P7</t>
  </si>
  <si>
    <t>N8A9P8</t>
  </si>
  <si>
    <t>N8A9P9</t>
  </si>
  <si>
    <t>N8A9R1</t>
  </si>
  <si>
    <t>N8A9R2</t>
  </si>
  <si>
    <t>N8A9R3</t>
  </si>
  <si>
    <t>N8A9R4</t>
  </si>
  <si>
    <t>N8A9R5</t>
  </si>
  <si>
    <t>N8A9R6</t>
  </si>
  <si>
    <t>N8A9R7</t>
  </si>
  <si>
    <t>N8A9R8</t>
  </si>
  <si>
    <t>N8A9R9</t>
  </si>
  <si>
    <t>N8A9S1</t>
  </si>
  <si>
    <t>N8A9S2</t>
  </si>
  <si>
    <t>N8A9S3</t>
  </si>
  <si>
    <t>N8A9S4</t>
  </si>
  <si>
    <t>N8A9S5</t>
  </si>
  <si>
    <t>N8A9S6</t>
  </si>
  <si>
    <t>N8A9S7</t>
  </si>
  <si>
    <t>N8A9S8</t>
  </si>
  <si>
    <t>N8A9S9</t>
  </si>
  <si>
    <t>N8A9T1</t>
  </si>
  <si>
    <t>N8A9T2</t>
  </si>
  <si>
    <t>N8A9T3</t>
  </si>
  <si>
    <t>N8A9T4</t>
  </si>
  <si>
    <t>N8A9T5</t>
  </si>
  <si>
    <t>N8A9T6</t>
  </si>
  <si>
    <t>N8A9T7</t>
  </si>
  <si>
    <t>N8A9T8</t>
  </si>
  <si>
    <t>N8A9T9</t>
  </si>
  <si>
    <t>N8A9V1</t>
  </si>
  <si>
    <t>N8A9V2</t>
  </si>
  <si>
    <t>N8A9V3</t>
  </si>
  <si>
    <t>N8A9V4</t>
  </si>
  <si>
    <t>N8A9V5</t>
  </si>
  <si>
    <t>N8A9V6</t>
  </si>
  <si>
    <t>N8A9V7</t>
  </si>
  <si>
    <t>N8A9V8</t>
  </si>
  <si>
    <t>N8A9V9</t>
  </si>
  <si>
    <t>N8A9W1</t>
  </si>
  <si>
    <t>N8A9W2</t>
  </si>
  <si>
    <t>N8A9W3</t>
  </si>
  <si>
    <t>N8A9W4</t>
  </si>
  <si>
    <t>N8A9W5</t>
  </si>
  <si>
    <t>N8A9W6</t>
  </si>
  <si>
    <t>N8A9W7</t>
  </si>
  <si>
    <t>N8A9W8</t>
  </si>
  <si>
    <t>N8A9W9</t>
  </si>
  <si>
    <t>N8A9X1</t>
  </si>
  <si>
    <t>N8A9X2</t>
  </si>
  <si>
    <t>N8A9X3</t>
  </si>
  <si>
    <t>N8A9X4</t>
  </si>
  <si>
    <t>N8A9X5</t>
  </si>
  <si>
    <t>N8A9X6</t>
  </si>
  <si>
    <t>N8A9X7</t>
  </si>
  <si>
    <t>N8H0A3</t>
  </si>
  <si>
    <t>N8H2J8</t>
  </si>
  <si>
    <t>N8H2R2</t>
  </si>
  <si>
    <t>N8H5E9</t>
  </si>
  <si>
    <t>N8H5K5</t>
  </si>
  <si>
    <t>N8H5L6</t>
  </si>
  <si>
    <t>N8H5L7</t>
  </si>
  <si>
    <t>N8H5N8</t>
  </si>
  <si>
    <t>N8N0A1</t>
  </si>
  <si>
    <t>N8N0A2</t>
  </si>
  <si>
    <t>N8N0A3</t>
  </si>
  <si>
    <t>N8N0A4</t>
  </si>
  <si>
    <t>N8N0A5</t>
  </si>
  <si>
    <t>N8N0A6</t>
  </si>
  <si>
    <t>N8N0A7</t>
  </si>
  <si>
    <t>N8N0A9</t>
  </si>
  <si>
    <t>N8N0B3</t>
  </si>
  <si>
    <t>N8N0B4</t>
  </si>
  <si>
    <t>N8N0B6</t>
  </si>
  <si>
    <t>N8N0B7</t>
  </si>
  <si>
    <t>N8N0B8</t>
  </si>
  <si>
    <t>N8N0C1</t>
  </si>
  <si>
    <t>N8N1B3</t>
  </si>
  <si>
    <t>N8N1B4</t>
  </si>
  <si>
    <t>N8N1B6</t>
  </si>
  <si>
    <t>N8N1B8</t>
  </si>
  <si>
    <t>N8N1B9</t>
  </si>
  <si>
    <t>N8N1J9</t>
  </si>
  <si>
    <t>N8N1K1</t>
  </si>
  <si>
    <t>N8N1K2</t>
  </si>
  <si>
    <t>N8N1K4</t>
  </si>
  <si>
    <t>N8N1K5</t>
  </si>
  <si>
    <t>N8N1K6</t>
  </si>
  <si>
    <t>N8N1K8</t>
  </si>
  <si>
    <t>N8N1K9</t>
  </si>
  <si>
    <t>N8N1L7</t>
  </si>
  <si>
    <t>N8N1L8</t>
  </si>
  <si>
    <t>N8N1M7</t>
  </si>
  <si>
    <t>N8N1M8</t>
  </si>
  <si>
    <t>N8N1M9</t>
  </si>
  <si>
    <t>N8N1N1</t>
  </si>
  <si>
    <t>N8N1P9</t>
  </si>
  <si>
    <t>N8N1R2</t>
  </si>
  <si>
    <t>N8N1S4</t>
  </si>
  <si>
    <t>N8N1S5</t>
  </si>
  <si>
    <t>N8N1S7</t>
  </si>
  <si>
    <t>N8N1S9</t>
  </si>
  <si>
    <t>N8N1W9</t>
  </si>
  <si>
    <t>N8N1X1</t>
  </si>
  <si>
    <t>N8N1Y2</t>
  </si>
  <si>
    <t>N8N2G9</t>
  </si>
  <si>
    <t>N8N2H1</t>
  </si>
  <si>
    <t>N8N2H2</t>
  </si>
  <si>
    <t>N8N2H3</t>
  </si>
  <si>
    <t>N8N2H6</t>
  </si>
  <si>
    <t>N8N2K6</t>
  </si>
  <si>
    <t>N8N2K7</t>
  </si>
  <si>
    <t>N8N2K9</t>
  </si>
  <si>
    <t>N8N2L1</t>
  </si>
  <si>
    <t>N8N2L2</t>
  </si>
  <si>
    <t>N8N2L3</t>
  </si>
  <si>
    <t>N8N2L4</t>
  </si>
  <si>
    <t>N8N2L6</t>
  </si>
  <si>
    <t>N8N2L9</t>
  </si>
  <si>
    <t>N8N2M1</t>
  </si>
  <si>
    <t>N8N2M2</t>
  </si>
  <si>
    <t>N8N2M3</t>
  </si>
  <si>
    <t>N8N2M4</t>
  </si>
  <si>
    <t>N8N2M5</t>
  </si>
  <si>
    <t>N8N2M8</t>
  </si>
  <si>
    <t>N8N2M9</t>
  </si>
  <si>
    <t>N8N2N1</t>
  </si>
  <si>
    <t>N8N2P4</t>
  </si>
  <si>
    <t>N8N2P5</t>
  </si>
  <si>
    <t>N8N2P6</t>
  </si>
  <si>
    <t>N8N2P7</t>
  </si>
  <si>
    <t>N8N2P8</t>
  </si>
  <si>
    <t>N8N2P9</t>
  </si>
  <si>
    <t>N8N2R1</t>
  </si>
  <si>
    <t>N8N2R2</t>
  </si>
  <si>
    <t>N8N2R3</t>
  </si>
  <si>
    <t>N8N2R4</t>
  </si>
  <si>
    <t>N8N2R5</t>
  </si>
  <si>
    <t>N8N2R6</t>
  </si>
  <si>
    <t>N8N2R7</t>
  </si>
  <si>
    <t>N8N2R8</t>
  </si>
  <si>
    <t>N8N2R9</t>
  </si>
  <si>
    <t>N8N2S1</t>
  </si>
  <si>
    <t>N8N2S2</t>
  </si>
  <si>
    <t>N8N2S3</t>
  </si>
  <si>
    <t>N8N2S4</t>
  </si>
  <si>
    <t>N8N2S5</t>
  </si>
  <si>
    <t>N8N2S6</t>
  </si>
  <si>
    <t>N8N2S9</t>
  </si>
  <si>
    <t>N8N2T1</t>
  </si>
  <si>
    <t>N8N2T2</t>
  </si>
  <si>
    <t>N8N2T3</t>
  </si>
  <si>
    <t>N8N2T4</t>
  </si>
  <si>
    <t>N8N2T7</t>
  </si>
  <si>
    <t>N8N2T8</t>
  </si>
  <si>
    <t>N8N2T9</t>
  </si>
  <si>
    <t>N8N2V1</t>
  </si>
  <si>
    <t>N8N2V2</t>
  </si>
  <si>
    <t>N8N2V3</t>
  </si>
  <si>
    <t>N8N2V4</t>
  </si>
  <si>
    <t>N8N2V5</t>
  </si>
  <si>
    <t>N8N2V9</t>
  </si>
  <si>
    <t>N8N2W6</t>
  </si>
  <si>
    <t>N8N2W7</t>
  </si>
  <si>
    <t>N8N2W8</t>
  </si>
  <si>
    <t>N8N2W9</t>
  </si>
  <si>
    <t>N8N2X2</t>
  </si>
  <si>
    <t>N8N2X3</t>
  </si>
  <si>
    <t>N8N2X4</t>
  </si>
  <si>
    <t>N8N2X5</t>
  </si>
  <si>
    <t>N8N2X8</t>
  </si>
  <si>
    <t>N8N2Y3</t>
  </si>
  <si>
    <t>N8N2Y4</t>
  </si>
  <si>
    <t>N8N2Y5</t>
  </si>
  <si>
    <t>N8N2Y7</t>
  </si>
  <si>
    <t>N8N2Y8</t>
  </si>
  <si>
    <t>N8N2Z1</t>
  </si>
  <si>
    <t>N8N2Z2</t>
  </si>
  <si>
    <t>N8N3B7</t>
  </si>
  <si>
    <t>N8N3C4</t>
  </si>
  <si>
    <t>N8N3G1</t>
  </si>
  <si>
    <t>N8N3G2</t>
  </si>
  <si>
    <t>N8N3G3</t>
  </si>
  <si>
    <t>N8N3G4</t>
  </si>
  <si>
    <t>N8N3G5</t>
  </si>
  <si>
    <t>N8N3H9</t>
  </si>
  <si>
    <t>N8N3J1</t>
  </si>
  <si>
    <t>N8N3J2</t>
  </si>
  <si>
    <t>N8N3J4</t>
  </si>
  <si>
    <t>N8N3J5</t>
  </si>
  <si>
    <t>N8N3L2</t>
  </si>
  <si>
    <t>N8N3L4</t>
  </si>
  <si>
    <t>N8N3M5</t>
  </si>
  <si>
    <t>N8N3N1</t>
  </si>
  <si>
    <t>N8N3N4</t>
  </si>
  <si>
    <t>N8N3P5</t>
  </si>
  <si>
    <t>N8N3R3</t>
  </si>
  <si>
    <t>N8N3R8</t>
  </si>
  <si>
    <t>N8N3R9</t>
  </si>
  <si>
    <t>N8N3S2</t>
  </si>
  <si>
    <t>N8N3S5</t>
  </si>
  <si>
    <t>N8N3S6</t>
  </si>
  <si>
    <t>N8N3S7</t>
  </si>
  <si>
    <t>N8N3S9</t>
  </si>
  <si>
    <t>N8N3T1</t>
  </si>
  <si>
    <t>N8N3T2</t>
  </si>
  <si>
    <t>N8N3T3</t>
  </si>
  <si>
    <t>N8N3V6</t>
  </si>
  <si>
    <t>N8N3W2</t>
  </si>
  <si>
    <t>N8N3X8</t>
  </si>
  <si>
    <t>N8N3Z2</t>
  </si>
  <si>
    <t>N8N3Z3</t>
  </si>
  <si>
    <t>N8N3Z4</t>
  </si>
  <si>
    <t>N8N3Z5</t>
  </si>
  <si>
    <t>N8N3Z6</t>
  </si>
  <si>
    <t>N8N3Z7</t>
  </si>
  <si>
    <t>N8N3Z8</t>
  </si>
  <si>
    <t>N8N3Z9</t>
  </si>
  <si>
    <t>N8N4A1</t>
  </si>
  <si>
    <t>N8N4A2</t>
  </si>
  <si>
    <t>N8N4A3</t>
  </si>
  <si>
    <t>N8N4A4</t>
  </si>
  <si>
    <t>N8N4A5</t>
  </si>
  <si>
    <t>N8N4A6</t>
  </si>
  <si>
    <t>N8N4A7</t>
  </si>
  <si>
    <t>N8N4E8</t>
  </si>
  <si>
    <t>N8N4E9</t>
  </si>
  <si>
    <t>N8N4G1</t>
  </si>
  <si>
    <t>N8N4G2</t>
  </si>
  <si>
    <t>N8N4G3</t>
  </si>
  <si>
    <t>N8N4G4</t>
  </si>
  <si>
    <t>N8N4G9</t>
  </si>
  <si>
    <t>N8N4H1</t>
  </si>
  <si>
    <t>N8N4H2</t>
  </si>
  <si>
    <t>N8N4J9</t>
  </si>
  <si>
    <t>N8N4K1</t>
  </si>
  <si>
    <t>N8N4K2</t>
  </si>
  <si>
    <t>N8N4K3</t>
  </si>
  <si>
    <t>N8N4K4</t>
  </si>
  <si>
    <t>N8N4K5</t>
  </si>
  <si>
    <t>N8N4K6</t>
  </si>
  <si>
    <t>N8N4K7</t>
  </si>
  <si>
    <t>N8N4K8</t>
  </si>
  <si>
    <t>N8N4K9</t>
  </si>
  <si>
    <t>N8N4L1</t>
  </si>
  <si>
    <t>N8N4L2</t>
  </si>
  <si>
    <t>N8N4L3</t>
  </si>
  <si>
    <t>N8N4L4</t>
  </si>
  <si>
    <t>N8N4L5</t>
  </si>
  <si>
    <t>N8N4L6</t>
  </si>
  <si>
    <t>N8N4L7</t>
  </si>
  <si>
    <t>N8N4N8</t>
  </si>
  <si>
    <t>N8N4R3</t>
  </si>
  <si>
    <t>N8N4R4</t>
  </si>
  <si>
    <t>N8N4R5</t>
  </si>
  <si>
    <t>N8N4R6</t>
  </si>
  <si>
    <t>N8N4S1</t>
  </si>
  <si>
    <t>N8N4T4</t>
  </si>
  <si>
    <t>N8N4T5</t>
  </si>
  <si>
    <t>N8N4V8</t>
  </si>
  <si>
    <t>N8N4W2</t>
  </si>
  <si>
    <t>N8N4W3</t>
  </si>
  <si>
    <t>N8N4X1</t>
  </si>
  <si>
    <t>N8N4X3</t>
  </si>
  <si>
    <t>N8N4X9</t>
  </si>
  <si>
    <t>N8N4Y1</t>
  </si>
  <si>
    <t>N8N4Y2</t>
  </si>
  <si>
    <t>N8N4Y3</t>
  </si>
  <si>
    <t>N8N4Y4</t>
  </si>
  <si>
    <t>N8N4Y5</t>
  </si>
  <si>
    <t>N8N5A1</t>
  </si>
  <si>
    <t>N8N5A8</t>
  </si>
  <si>
    <t>N8N5A9</t>
  </si>
  <si>
    <t>N8N5B6</t>
  </si>
  <si>
    <t>N8N5B7</t>
  </si>
  <si>
    <t>N8N5B8</t>
  </si>
  <si>
    <t>N8N5B9</t>
  </si>
  <si>
    <t>N8N5C2</t>
  </si>
  <si>
    <t>N8N5C3</t>
  </si>
  <si>
    <t>N8N5C4</t>
  </si>
  <si>
    <t>N8N5C5</t>
  </si>
  <si>
    <t>N8N5C6</t>
  </si>
  <si>
    <t>N8N5C8</t>
  </si>
  <si>
    <t>N8N5E4</t>
  </si>
  <si>
    <t>N8N5E5</t>
  </si>
  <si>
    <t>N8N5E6</t>
  </si>
  <si>
    <t>N8N5E7</t>
  </si>
  <si>
    <t>N8N5E8</t>
  </si>
  <si>
    <t>N8N5E9</t>
  </si>
  <si>
    <t>N8N5G1</t>
  </si>
  <si>
    <t>N8N5G2</t>
  </si>
  <si>
    <t>N8N5G5</t>
  </si>
  <si>
    <t>N8N5G6</t>
  </si>
  <si>
    <t>N8N5G8</t>
  </si>
  <si>
    <t>N8N5G9</t>
  </si>
  <si>
    <t>N8N5H1</t>
  </si>
  <si>
    <t>N8N5H2</t>
  </si>
  <si>
    <t>N8N5H4</t>
  </si>
  <si>
    <t>N8P0A1</t>
  </si>
  <si>
    <t>N8P0A2</t>
  </si>
  <si>
    <t>N8P0A3</t>
  </si>
  <si>
    <t>N8P0A4</t>
  </si>
  <si>
    <t>N8P0A5</t>
  </si>
  <si>
    <t>N8P0A6</t>
  </si>
  <si>
    <t>N8P0A7</t>
  </si>
  <si>
    <t>N8P0A8</t>
  </si>
  <si>
    <t>N8P0A9</t>
  </si>
  <si>
    <t>N8P0B1</t>
  </si>
  <si>
    <t>N8P0B2</t>
  </si>
  <si>
    <t>N8P0B3</t>
  </si>
  <si>
    <t>N8P0B4</t>
  </si>
  <si>
    <t>N8P0B5</t>
  </si>
  <si>
    <t>N8P1A1</t>
  </si>
  <si>
    <t>N8P1A2</t>
  </si>
  <si>
    <t>N8P1A4</t>
  </si>
  <si>
    <t>N8P1A5</t>
  </si>
  <si>
    <t>N8P1A6</t>
  </si>
  <si>
    <t>N8P1A7</t>
  </si>
  <si>
    <t>N8P1A8</t>
  </si>
  <si>
    <t>N8P1B1</t>
  </si>
  <si>
    <t>N8P1B2</t>
  </si>
  <si>
    <t>N8P1B3</t>
  </si>
  <si>
    <t>N8P1B4</t>
  </si>
  <si>
    <t>N8P1B5</t>
  </si>
  <si>
    <t>N8P1B6</t>
  </si>
  <si>
    <t>N8P1B7</t>
  </si>
  <si>
    <t>N8P1B8</t>
  </si>
  <si>
    <t>N8P1B9</t>
  </si>
  <si>
    <t>N8P1C1</t>
  </si>
  <si>
    <t>N8P1C2</t>
  </si>
  <si>
    <t>N8P1C3</t>
  </si>
  <si>
    <t>N8P1C4</t>
  </si>
  <si>
    <t>N8P1C5</t>
  </si>
  <si>
    <t>N8P1C6</t>
  </si>
  <si>
    <t>N8P1C7</t>
  </si>
  <si>
    <t>N8P1C8</t>
  </si>
  <si>
    <t>N8P1C9</t>
  </si>
  <si>
    <t>N8P1E1</t>
  </si>
  <si>
    <t>N8P1E2</t>
  </si>
  <si>
    <t>N8P1E3</t>
  </si>
  <si>
    <t>N8P1E4</t>
  </si>
  <si>
    <t>N8P1E9</t>
  </si>
  <si>
    <t>N8P1G1</t>
  </si>
  <si>
    <t>N8P1G2</t>
  </si>
  <si>
    <t>N8P1G3</t>
  </si>
  <si>
    <t>N8P1G4</t>
  </si>
  <si>
    <t>N8P1G5</t>
  </si>
  <si>
    <t>N8P1G6</t>
  </si>
  <si>
    <t>N8P1G7</t>
  </si>
  <si>
    <t>N8P1H2</t>
  </si>
  <si>
    <t>N8P1H3</t>
  </si>
  <si>
    <t>N8P1H4</t>
  </si>
  <si>
    <t>N8P1H6</t>
  </si>
  <si>
    <t>N8P1H7</t>
  </si>
  <si>
    <t>N8P1H8</t>
  </si>
  <si>
    <t>N8P1H9</t>
  </si>
  <si>
    <t>N8P1J1</t>
  </si>
  <si>
    <t>N8P1J2</t>
  </si>
  <si>
    <t>N8P1J3</t>
  </si>
  <si>
    <t>N8P1J4</t>
  </si>
  <si>
    <t>N8P1J5</t>
  </si>
  <si>
    <t>N8P1J6</t>
  </si>
  <si>
    <t>N8P1J7</t>
  </si>
  <si>
    <t>N8P1J8</t>
  </si>
  <si>
    <t>N8P1J9</t>
  </si>
  <si>
    <t>N8P1K1</t>
  </si>
  <si>
    <t>N8P1K2</t>
  </si>
  <si>
    <t>N8P1K3</t>
  </si>
  <si>
    <t>N8P1K4</t>
  </si>
  <si>
    <t>N8P1K5</t>
  </si>
  <si>
    <t>N8P1K6</t>
  </si>
  <si>
    <t>N8P1K7</t>
  </si>
  <si>
    <t>N8P1K8</t>
  </si>
  <si>
    <t>N8P1K9</t>
  </si>
  <si>
    <t>N8P1L1</t>
  </si>
  <si>
    <t>N8P1L2</t>
  </si>
  <si>
    <t>N8P1L3</t>
  </si>
  <si>
    <t>N8P1L4</t>
  </si>
  <si>
    <t>N8P1L5</t>
  </si>
  <si>
    <t>N8P1L6</t>
  </si>
  <si>
    <t>N8P1L7</t>
  </si>
  <si>
    <t>N8P1L8</t>
  </si>
  <si>
    <t>N8P1L9</t>
  </si>
  <si>
    <t>N8P1M1</t>
  </si>
  <si>
    <t>N8P1M2</t>
  </si>
  <si>
    <t>N8P1M3</t>
  </si>
  <si>
    <t>N8P1M4</t>
  </si>
  <si>
    <t>N8P1M5</t>
  </si>
  <si>
    <t>N8P1M6</t>
  </si>
  <si>
    <t>N8P1M7</t>
  </si>
  <si>
    <t>N8P1M8</t>
  </si>
  <si>
    <t>N8P1M9</t>
  </si>
  <si>
    <t>N8P1N1</t>
  </si>
  <si>
    <t>N8P1N2</t>
  </si>
  <si>
    <t>N8P1N3</t>
  </si>
  <si>
    <t>N8P1N4</t>
  </si>
  <si>
    <t>N8P1N5</t>
  </si>
  <si>
    <t>N8P1N6</t>
  </si>
  <si>
    <t>N8P1N7</t>
  </si>
  <si>
    <t>N8P1N8</t>
  </si>
  <si>
    <t>N8P1N9</t>
  </si>
  <si>
    <t>N8P1P1</t>
  </si>
  <si>
    <t>N8P1P2</t>
  </si>
  <si>
    <t>N8P1P3</t>
  </si>
  <si>
    <t>N8P1P4</t>
  </si>
  <si>
    <t>N8P1P5</t>
  </si>
  <si>
    <t>N8P1P6</t>
  </si>
  <si>
    <t>N8P1P7</t>
  </si>
  <si>
    <t>N8P1P8</t>
  </si>
  <si>
    <t>N8P1P9</t>
  </si>
  <si>
    <t>N8P1R1</t>
  </si>
  <si>
    <t>N8P1R2</t>
  </si>
  <si>
    <t>N8P1R3</t>
  </si>
  <si>
    <t>N8P1R4</t>
  </si>
  <si>
    <t>N8P1R5</t>
  </si>
  <si>
    <t>N8P1R6</t>
  </si>
  <si>
    <t>N8P1R7</t>
  </si>
  <si>
    <t>N8P1R8</t>
  </si>
  <si>
    <t>N8P1R9</t>
  </si>
  <si>
    <t>N8P1S1</t>
  </si>
  <si>
    <t>N8P1S2</t>
  </si>
  <si>
    <t>N8P1S3</t>
  </si>
  <si>
    <t>N8P1S4</t>
  </si>
  <si>
    <t>N8P1S5</t>
  </si>
  <si>
    <t>N8P1S6</t>
  </si>
  <si>
    <t>N8P1S7</t>
  </si>
  <si>
    <t>N8P1S8</t>
  </si>
  <si>
    <t>N8P1S9</t>
  </si>
  <si>
    <t>N8P1T1</t>
  </si>
  <si>
    <t>N8P1T2</t>
  </si>
  <si>
    <t>N8P1T3</t>
  </si>
  <si>
    <t>N8P1T4</t>
  </si>
  <si>
    <t>N8P1T5</t>
  </si>
  <si>
    <t>N8P1T6</t>
  </si>
  <si>
    <t>N8P1T7</t>
  </si>
  <si>
    <t>N8P1T8</t>
  </si>
  <si>
    <t>N8P1T9</t>
  </si>
  <si>
    <t>N8P1V1</t>
  </si>
  <si>
    <t>N8P1V2</t>
  </si>
  <si>
    <t>N8P1V3</t>
  </si>
  <si>
    <t>N8P1V4</t>
  </si>
  <si>
    <t>N8P1V5</t>
  </si>
  <si>
    <t>N8P1V6</t>
  </si>
  <si>
    <t>N8P1V7</t>
  </si>
  <si>
    <t>N8P1V8</t>
  </si>
  <si>
    <t>N8P1V9</t>
  </si>
  <si>
    <t>N8P1W1</t>
  </si>
  <si>
    <t>N8P1W2</t>
  </si>
  <si>
    <t>N8P1W3</t>
  </si>
  <si>
    <t>N8P1W4</t>
  </si>
  <si>
    <t>N8P1W5</t>
  </si>
  <si>
    <t>N8P1W6</t>
  </si>
  <si>
    <t>N8P1W7</t>
  </si>
  <si>
    <t>N8P1W8</t>
  </si>
  <si>
    <t>N8P1W9</t>
  </si>
  <si>
    <t>N8P1X1</t>
  </si>
  <si>
    <t>N8P1X2</t>
  </si>
  <si>
    <t>N8P1X3</t>
  </si>
  <si>
    <t>N8P1X4</t>
  </si>
  <si>
    <t>N8P1X5</t>
  </si>
  <si>
    <t>N8P1X6</t>
  </si>
  <si>
    <t>N8P1X7</t>
  </si>
  <si>
    <t>N8P1X8</t>
  </si>
  <si>
    <t>N8P1X9</t>
  </si>
  <si>
    <t>N8P1Y2</t>
  </si>
  <si>
    <t>N8P1Y3</t>
  </si>
  <si>
    <t>N8P1Y4</t>
  </si>
  <si>
    <t>N8P1Y5</t>
  </si>
  <si>
    <t>N8P1Y6</t>
  </si>
  <si>
    <t>N8P1Y7</t>
  </si>
  <si>
    <t>N8P1Y8</t>
  </si>
  <si>
    <t>N8P1Y9</t>
  </si>
  <si>
    <t>N8P1Z1</t>
  </si>
  <si>
    <t>N8P1Z2</t>
  </si>
  <si>
    <t>N8P1Z3</t>
  </si>
  <si>
    <t>N8P1Z4</t>
  </si>
  <si>
    <t>N8P1Z5</t>
  </si>
  <si>
    <t>N8P1Z6</t>
  </si>
  <si>
    <t>N8P1Z7</t>
  </si>
  <si>
    <t>N8P1Z8</t>
  </si>
  <si>
    <t>N8P1Z9</t>
  </si>
  <si>
    <t>N8P2A1</t>
  </si>
  <si>
    <t>N8P2A2</t>
  </si>
  <si>
    <t>N8P2A3</t>
  </si>
  <si>
    <t>N8R0A1</t>
  </si>
  <si>
    <t>N8R0A2</t>
  </si>
  <si>
    <t>N8R0A3</t>
  </si>
  <si>
    <t>N8R0A4</t>
  </si>
  <si>
    <t>N8R0A5</t>
  </si>
  <si>
    <t>N8R0A6</t>
  </si>
  <si>
    <t>N8R0A7</t>
  </si>
  <si>
    <t>N8R0A9</t>
  </si>
  <si>
    <t>N8R0B1</t>
  </si>
  <si>
    <t>N8R0B2</t>
  </si>
  <si>
    <t>N8R1A1</t>
  </si>
  <si>
    <t>N8R1A2</t>
  </si>
  <si>
    <t>N8R1A5</t>
  </si>
  <si>
    <t>N8R1B1</t>
  </si>
  <si>
    <t>N8R1B2</t>
  </si>
  <si>
    <t>N8R1B3</t>
  </si>
  <si>
    <t>N8R1B4</t>
  </si>
  <si>
    <t>N8R1B7</t>
  </si>
  <si>
    <t>N8R1B8</t>
  </si>
  <si>
    <t>N8R1B9</t>
  </si>
  <si>
    <t>N8R1C2</t>
  </si>
  <si>
    <t>N8R1C4</t>
  </si>
  <si>
    <t>N8R1C5</t>
  </si>
  <si>
    <t>N8R1C6</t>
  </si>
  <si>
    <t>N8R1C7</t>
  </si>
  <si>
    <t>N8R1C8</t>
  </si>
  <si>
    <t>N8R1C9</t>
  </si>
  <si>
    <t>N8R1E4</t>
  </si>
  <si>
    <t>N8R1E5</t>
  </si>
  <si>
    <t>N8R1E6</t>
  </si>
  <si>
    <t>N8R1E8</t>
  </si>
  <si>
    <t>N8R1E9</t>
  </si>
  <si>
    <t>N8R1G1</t>
  </si>
  <si>
    <t>N8R1G4</t>
  </si>
  <si>
    <t>N8R1G5</t>
  </si>
  <si>
    <t>N8R1G8</t>
  </si>
  <si>
    <t>N8R1G9</t>
  </si>
  <si>
    <t>N8R1H1</t>
  </si>
  <si>
    <t>N8R1H2</t>
  </si>
  <si>
    <t>N8R1H3</t>
  </si>
  <si>
    <t>N8R1H4</t>
  </si>
  <si>
    <t>N8R1H5</t>
  </si>
  <si>
    <t>N8R1H6</t>
  </si>
  <si>
    <t>N8R1H7</t>
  </si>
  <si>
    <t>N8R1H8</t>
  </si>
  <si>
    <t>N8R1H9</t>
  </si>
  <si>
    <t>N8R1J1</t>
  </si>
  <si>
    <t>N8R1J2</t>
  </si>
  <si>
    <t>N8R1J3</t>
  </si>
  <si>
    <t>N8R1J4</t>
  </si>
  <si>
    <t>N8R1J5</t>
  </si>
  <si>
    <t>N8R1J6</t>
  </si>
  <si>
    <t>N8R1J8</t>
  </si>
  <si>
    <t>N8R1J9</t>
  </si>
  <si>
    <t>N8R1K1</t>
  </si>
  <si>
    <t>N8R1K2</t>
  </si>
  <si>
    <t>N8R1K3</t>
  </si>
  <si>
    <t>N8R1K6</t>
  </si>
  <si>
    <t>N8R1K7</t>
  </si>
  <si>
    <t>N8R1K8</t>
  </si>
  <si>
    <t>N8R1K9</t>
  </si>
  <si>
    <t>N8R1L2</t>
  </si>
  <si>
    <t>N8R1L3</t>
  </si>
  <si>
    <t>N8R1L5</t>
  </si>
  <si>
    <t>N8R1L6</t>
  </si>
  <si>
    <t>N8R1L8</t>
  </si>
  <si>
    <t>N8R1L9</t>
  </si>
  <si>
    <t>N8R1M1</t>
  </si>
  <si>
    <t>N8R1M2</t>
  </si>
  <si>
    <t>N8R1M3</t>
  </si>
  <si>
    <t>N8R1M4</t>
  </si>
  <si>
    <t>N8R1M5</t>
  </si>
  <si>
    <t>N8R1M8</t>
  </si>
  <si>
    <t>N8R1M9</t>
  </si>
  <si>
    <t>N8R1N1</t>
  </si>
  <si>
    <t>N8R1N2</t>
  </si>
  <si>
    <t>N8R1N3</t>
  </si>
  <si>
    <t>N8R1N4</t>
  </si>
  <si>
    <t>N8R1N5</t>
  </si>
  <si>
    <t>N8R1N7</t>
  </si>
  <si>
    <t>N8R1N9</t>
  </si>
  <si>
    <t>N8R1P1</t>
  </si>
  <si>
    <t>N8R1P2</t>
  </si>
  <si>
    <t>N8R1P3</t>
  </si>
  <si>
    <t>N8R1P4</t>
  </si>
  <si>
    <t>N8R1P6</t>
  </si>
  <si>
    <t>N8R1P7</t>
  </si>
  <si>
    <t>N8R1P8</t>
  </si>
  <si>
    <t>N8R1P9</t>
  </si>
  <si>
    <t>N8R1R1</t>
  </si>
  <si>
    <t>N8R1R2</t>
  </si>
  <si>
    <t>N8R1R3</t>
  </si>
  <si>
    <t>N8R1R4</t>
  </si>
  <si>
    <t>N8R1R5</t>
  </si>
  <si>
    <t>N8R1R6</t>
  </si>
  <si>
    <t>N8R1R7</t>
  </si>
  <si>
    <t>N8R1R9</t>
  </si>
  <si>
    <t>N8R1S1</t>
  </si>
  <si>
    <t>N8R1S2</t>
  </si>
  <si>
    <t>N8R1S3</t>
  </si>
  <si>
    <t>N8R1S4</t>
  </si>
  <si>
    <t>N8R1S5</t>
  </si>
  <si>
    <t>N8R1S6</t>
  </si>
  <si>
    <t>N8R1S7</t>
  </si>
  <si>
    <t>N8R1S8</t>
  </si>
  <si>
    <t>N8R1S9</t>
  </si>
  <si>
    <t>N8R1T1</t>
  </si>
  <si>
    <t>N8R1T2</t>
  </si>
  <si>
    <t>N8R1T3</t>
  </si>
  <si>
    <t>N8R1T4</t>
  </si>
  <si>
    <t>N8R1T5</t>
  </si>
  <si>
    <t>N8R1T6</t>
  </si>
  <si>
    <t>N8R1T7</t>
  </si>
  <si>
    <t>N8R1T8</t>
  </si>
  <si>
    <t>N8R1T9</t>
  </si>
  <si>
    <t>N8R1V1</t>
  </si>
  <si>
    <t>N8R1V2</t>
  </si>
  <si>
    <t>N8R1V3</t>
  </si>
  <si>
    <t>N8R1V4</t>
  </si>
  <si>
    <t>N8R1V5</t>
  </si>
  <si>
    <t>N8R1V6</t>
  </si>
  <si>
    <t>N8R1V7</t>
  </si>
  <si>
    <t>N8R1V8</t>
  </si>
  <si>
    <t>N8R1V9</t>
  </si>
  <si>
    <t>N8R1W1</t>
  </si>
  <si>
    <t>N8R1W2</t>
  </si>
  <si>
    <t>N8R1W3</t>
  </si>
  <si>
    <t>N8R1W5</t>
  </si>
  <si>
    <t>N8R1W6</t>
  </si>
  <si>
    <t>N8R1W7</t>
  </si>
  <si>
    <t>N8R1W8</t>
  </si>
  <si>
    <t>N8R1W9</t>
  </si>
  <si>
    <t>N8R1X1</t>
  </si>
  <si>
    <t>N8R1X2</t>
  </si>
  <si>
    <t>N8R1X3</t>
  </si>
  <si>
    <t>N8R1X4</t>
  </si>
  <si>
    <t>N8R1X5</t>
  </si>
  <si>
    <t>N8R1X6</t>
  </si>
  <si>
    <t>N8R1X7</t>
  </si>
  <si>
    <t>N8R1X8</t>
  </si>
  <si>
    <t>N8R1X9</t>
  </si>
  <si>
    <t>N8R1Y1</t>
  </si>
  <si>
    <t>N8R1Y2</t>
  </si>
  <si>
    <t>N8R1Y3</t>
  </si>
  <si>
    <t>N8R1Y4</t>
  </si>
  <si>
    <t>N8R1Y5</t>
  </si>
  <si>
    <t>N8R1Y6</t>
  </si>
  <si>
    <t>N8R1Y7</t>
  </si>
  <si>
    <t>N8R1Y8</t>
  </si>
  <si>
    <t>N8R1Y9</t>
  </si>
  <si>
    <t>N8R1Z1</t>
  </si>
  <si>
    <t>N8R1Z2</t>
  </si>
  <si>
    <t>N8R1Z3</t>
  </si>
  <si>
    <t>N8R1Z4</t>
  </si>
  <si>
    <t>N8R1Z5</t>
  </si>
  <si>
    <t>N8R1Z7</t>
  </si>
  <si>
    <t>N8R1Z8</t>
  </si>
  <si>
    <t>N8R1Z9</t>
  </si>
  <si>
    <t>N8R2A1</t>
  </si>
  <si>
    <t>N8R2A2</t>
  </si>
  <si>
    <t>N8R2A3</t>
  </si>
  <si>
    <t>N8R2A4</t>
  </si>
  <si>
    <t>N8R2A5</t>
  </si>
  <si>
    <t>N8R2A6</t>
  </si>
  <si>
    <t>N8R2A7</t>
  </si>
  <si>
    <t>N8R2A8</t>
  </si>
  <si>
    <t>N8R2A9</t>
  </si>
  <si>
    <t>N8R2B1</t>
  </si>
  <si>
    <t>N8R2B2</t>
  </si>
  <si>
    <t>N8R2B3</t>
  </si>
  <si>
    <t>N8R2B4</t>
  </si>
  <si>
    <t>N8R2B5</t>
  </si>
  <si>
    <t>N8R2B6</t>
  </si>
  <si>
    <t>N8R2B7</t>
  </si>
  <si>
    <t>N8R2B8</t>
  </si>
  <si>
    <t>N8R2B9</t>
  </si>
  <si>
    <t>N8R2C1</t>
  </si>
  <si>
    <t>N8R2C2</t>
  </si>
  <si>
    <t>N8R2C3</t>
  </si>
  <si>
    <t>N8R2C4</t>
  </si>
  <si>
    <t>N8R2C5</t>
  </si>
  <si>
    <t>N8R2C6</t>
  </si>
  <si>
    <t>N8R2C8</t>
  </si>
  <si>
    <t>N8R2C9</t>
  </si>
  <si>
    <t>N8R2E1</t>
  </si>
  <si>
    <t>N8R2E2</t>
  </si>
  <si>
    <t>N8R2E3</t>
  </si>
  <si>
    <t>N8R2E4</t>
  </si>
  <si>
    <t>N8R2E5</t>
  </si>
  <si>
    <t>N8R2E6</t>
  </si>
  <si>
    <t>N8R2E7</t>
  </si>
  <si>
    <t>N8R2E8</t>
  </si>
  <si>
    <t>N8R2E9</t>
  </si>
  <si>
    <t>N8R2G1</t>
  </si>
  <si>
    <t>N8R2G2</t>
  </si>
  <si>
    <t>N8R2G3</t>
  </si>
  <si>
    <t>N8R2G4</t>
  </si>
  <si>
    <t>N8R2G5</t>
  </si>
  <si>
    <t>N8R2G7</t>
  </si>
  <si>
    <t>N8R2G8</t>
  </si>
  <si>
    <t>N8R2H1</t>
  </si>
  <si>
    <t>N8R2H3</t>
  </si>
  <si>
    <t>N8R2H4</t>
  </si>
  <si>
    <t>N8R2H6</t>
  </si>
  <si>
    <t>N8R2H7</t>
  </si>
  <si>
    <t>N8R2H8</t>
  </si>
  <si>
    <t>N8R2H9</t>
  </si>
  <si>
    <t>N8R2J2</t>
  </si>
  <si>
    <t>N8R2J3</t>
  </si>
  <si>
    <t>N8R2J4</t>
  </si>
  <si>
    <t>N8R2J5</t>
  </si>
  <si>
    <t>N8R2J6</t>
  </si>
  <si>
    <t>N8R2J7</t>
  </si>
  <si>
    <t>N8R2J8</t>
  </si>
  <si>
    <t>N8R2J9</t>
  </si>
  <si>
    <t>N8R2K1</t>
  </si>
  <si>
    <t>N8R2K2</t>
  </si>
  <si>
    <t>N8R2K3</t>
  </si>
  <si>
    <t>N8R2K4</t>
  </si>
  <si>
    <t>N8R2K5</t>
  </si>
  <si>
    <t>N8R2K6</t>
  </si>
  <si>
    <t>N8R2K7</t>
  </si>
  <si>
    <t>N8R2K8</t>
  </si>
  <si>
    <t>N8R2K9</t>
  </si>
  <si>
    <t>N8R2L1</t>
  </si>
  <si>
    <t>N8R2L2</t>
  </si>
  <si>
    <t>N8R2L3</t>
  </si>
  <si>
    <t>N8R2L4</t>
  </si>
  <si>
    <t>N8S0A1</t>
  </si>
  <si>
    <t>N8S1E6</t>
  </si>
  <si>
    <t>N8S1E9</t>
  </si>
  <si>
    <t>N8S1G4</t>
  </si>
  <si>
    <t>N8S1G8</t>
  </si>
  <si>
    <t>N8S1H1</t>
  </si>
  <si>
    <t>N8S1H2</t>
  </si>
  <si>
    <t>N8S1T5</t>
  </si>
  <si>
    <t>N8S1T6</t>
  </si>
  <si>
    <t>N8S1T7</t>
  </si>
  <si>
    <t>N8S1T8</t>
  </si>
  <si>
    <t>N8S1V1</t>
  </si>
  <si>
    <t>N8S1V3</t>
  </si>
  <si>
    <t>N8S1V4</t>
  </si>
  <si>
    <t>N8S1V5</t>
  </si>
  <si>
    <t>N8S1V6</t>
  </si>
  <si>
    <t>N8S1W2</t>
  </si>
  <si>
    <t>N8S1W5</t>
  </si>
  <si>
    <t>N8S1W8</t>
  </si>
  <si>
    <t>N8S1W9</t>
  </si>
  <si>
    <t>N8S1Y3</t>
  </si>
  <si>
    <t>N8S1Y4</t>
  </si>
  <si>
    <t>N8S1Y6</t>
  </si>
  <si>
    <t>N8S1Y8</t>
  </si>
  <si>
    <t>N8S1Z2</t>
  </si>
  <si>
    <t>N8S1Z4</t>
  </si>
  <si>
    <t>N8S1Z5</t>
  </si>
  <si>
    <t>N8S2A9</t>
  </si>
  <si>
    <t>N8S2B1</t>
  </si>
  <si>
    <t>N8S2B2</t>
  </si>
  <si>
    <t>N8S2B4</t>
  </si>
  <si>
    <t>N8S2B5</t>
  </si>
  <si>
    <t>N8S2B6</t>
  </si>
  <si>
    <t>N8S2B7</t>
  </si>
  <si>
    <t>N8S2B8</t>
  </si>
  <si>
    <t>N8S2Z4</t>
  </si>
  <si>
    <t>N8S3A4</t>
  </si>
  <si>
    <t>N8S3A5</t>
  </si>
  <si>
    <t>N8S3C3</t>
  </si>
  <si>
    <t>N8S3E6</t>
  </si>
  <si>
    <t>N8S3E7</t>
  </si>
  <si>
    <t>N8S3E9</t>
  </si>
  <si>
    <t>N8S3G5</t>
  </si>
  <si>
    <t>N8S3G6</t>
  </si>
  <si>
    <t>N8S3G7</t>
  </si>
  <si>
    <t>N8S3G8</t>
  </si>
  <si>
    <t>N8S3G9</t>
  </si>
  <si>
    <t>N8S3H1</t>
  </si>
  <si>
    <t>N8S3H2</t>
  </si>
  <si>
    <t>N8S3H3</t>
  </si>
  <si>
    <t>N8S3H4</t>
  </si>
  <si>
    <t>N8S3H5</t>
  </si>
  <si>
    <t>N8S3H6</t>
  </si>
  <si>
    <t>N8S3H7</t>
  </si>
  <si>
    <t>N8S3H8</t>
  </si>
  <si>
    <t>N8S3H9</t>
  </si>
  <si>
    <t>N8S3J1</t>
  </si>
  <si>
    <t>N8S3J2</t>
  </si>
  <si>
    <t>N8S3J9</t>
  </si>
  <si>
    <t>N8S3K1</t>
  </si>
  <si>
    <t>N8S3K2</t>
  </si>
  <si>
    <t>N8S3K4</t>
  </si>
  <si>
    <t>N8S3K5</t>
  </si>
  <si>
    <t>N8S3K6</t>
  </si>
  <si>
    <t>N8S3M6</t>
  </si>
  <si>
    <t>N8S3M7</t>
  </si>
  <si>
    <t>N8S3M8</t>
  </si>
  <si>
    <t>N8S3M9</t>
  </si>
  <si>
    <t>N8S3N1</t>
  </si>
  <si>
    <t>N8S3N2</t>
  </si>
  <si>
    <t>N8S3N4</t>
  </si>
  <si>
    <t>N8S3P4</t>
  </si>
  <si>
    <t>N8S3P6</t>
  </si>
  <si>
    <t>N8S3P7</t>
  </si>
  <si>
    <t>N8S3R6</t>
  </si>
  <si>
    <t>N8S3R7</t>
  </si>
  <si>
    <t>N8S3S7</t>
  </si>
  <si>
    <t>N8S3S8</t>
  </si>
  <si>
    <t>N8S3T2</t>
  </si>
  <si>
    <t>N8S3T3</t>
  </si>
  <si>
    <t>N8S3T4</t>
  </si>
  <si>
    <t>N8S3W4</t>
  </si>
  <si>
    <t>N8S3W6</t>
  </si>
  <si>
    <t>N8S3W7</t>
  </si>
  <si>
    <t>N8S3X5</t>
  </si>
  <si>
    <t>N8S3X6</t>
  </si>
  <si>
    <t>N8S3Y5</t>
  </si>
  <si>
    <t>N8S3Y6</t>
  </si>
  <si>
    <t>N8S3Y7</t>
  </si>
  <si>
    <t>N8S3Y8</t>
  </si>
  <si>
    <t>N8S3Y9</t>
  </si>
  <si>
    <t>N8S3Z1</t>
  </si>
  <si>
    <t>N8S3Z2</t>
  </si>
  <si>
    <t>N8S3Z5</t>
  </si>
  <si>
    <t>N8S3Z6</t>
  </si>
  <si>
    <t>N8S3Z7</t>
  </si>
  <si>
    <t>N8S3Z8</t>
  </si>
  <si>
    <t>N8S3Z9</t>
  </si>
  <si>
    <t>N8S4A1</t>
  </si>
  <si>
    <t>N8S4A2</t>
  </si>
  <si>
    <t>N8S4A4</t>
  </si>
  <si>
    <t>N8S4A7</t>
  </si>
  <si>
    <t>N8S4A8</t>
  </si>
  <si>
    <t>N8S4A9</t>
  </si>
  <si>
    <t>N8S4B1</t>
  </si>
  <si>
    <t>N8S4B2</t>
  </si>
  <si>
    <t>N8S4B9</t>
  </si>
  <si>
    <t>N8S4C2</t>
  </si>
  <si>
    <t>N8S4C7</t>
  </si>
  <si>
    <t>N8S4C8</t>
  </si>
  <si>
    <t>N8S4C9</t>
  </si>
  <si>
    <t>N8S4E1</t>
  </si>
  <si>
    <t>N8S4E2</t>
  </si>
  <si>
    <t>N8S4E3</t>
  </si>
  <si>
    <t>N8S4E4</t>
  </si>
  <si>
    <t>N8S4E6</t>
  </si>
  <si>
    <t>N8S4E7</t>
  </si>
  <si>
    <t>N8S4E8</t>
  </si>
  <si>
    <t>N8S4E9</t>
  </si>
  <si>
    <t>N8S4G1</t>
  </si>
  <si>
    <t>N8S4G2</t>
  </si>
  <si>
    <t>N8S4G3</t>
  </si>
  <si>
    <t>N8S4G4</t>
  </si>
  <si>
    <t>N8S4G5</t>
  </si>
  <si>
    <t>N8S4G6</t>
  </si>
  <si>
    <t>N8S4G7</t>
  </si>
  <si>
    <t>N8S4G8</t>
  </si>
  <si>
    <t>N8S4G9</t>
  </si>
  <si>
    <t>N8S4H1</t>
  </si>
  <si>
    <t>N8S4H2</t>
  </si>
  <si>
    <t>N8S4H3</t>
  </si>
  <si>
    <t>N8S4H4</t>
  </si>
  <si>
    <t>N8S4H5</t>
  </si>
  <si>
    <t>N8S4H6</t>
  </si>
  <si>
    <t>N8S4H7</t>
  </si>
  <si>
    <t>N8S4H8</t>
  </si>
  <si>
    <t>N8S4H9</t>
  </si>
  <si>
    <t>N8S4J1</t>
  </si>
  <si>
    <t>N8S4J2</t>
  </si>
  <si>
    <t>N8S4J3</t>
  </si>
  <si>
    <t>N8S4J4</t>
  </si>
  <si>
    <t>N8S4J5</t>
  </si>
  <si>
    <t>N8S4J6</t>
  </si>
  <si>
    <t>N8S4J7</t>
  </si>
  <si>
    <t>N8S4J8</t>
  </si>
  <si>
    <t>N8S4J9</t>
  </si>
  <si>
    <t>N8S4K1</t>
  </si>
  <si>
    <t>N8S4K2</t>
  </si>
  <si>
    <t>N8S4K3</t>
  </si>
  <si>
    <t>N8S4K4</t>
  </si>
  <si>
    <t>N8S4K5</t>
  </si>
  <si>
    <t>N8S4K6</t>
  </si>
  <si>
    <t>N8S4K7</t>
  </si>
  <si>
    <t>N8S4K8</t>
  </si>
  <si>
    <t>N8S4K9</t>
  </si>
  <si>
    <t>N8S4L1</t>
  </si>
  <si>
    <t>N8S4L2</t>
  </si>
  <si>
    <t>N8S4L3</t>
  </si>
  <si>
    <t>N8S4L9</t>
  </si>
  <si>
    <t>N8S4M1</t>
  </si>
  <si>
    <t>N8S4M2</t>
  </si>
  <si>
    <t>N8S4M3</t>
  </si>
  <si>
    <t>N8S4M4</t>
  </si>
  <si>
    <t>N8S4M5</t>
  </si>
  <si>
    <t>N8S4M6</t>
  </si>
  <si>
    <t>N8S4M7</t>
  </si>
  <si>
    <t>N8S4M8</t>
  </si>
  <si>
    <t>N8S4M9</t>
  </si>
  <si>
    <t>N8S4N1</t>
  </si>
  <si>
    <t>N8S4N2</t>
  </si>
  <si>
    <t>N8S4N3</t>
  </si>
  <si>
    <t>N8S4N4</t>
  </si>
  <si>
    <t>N8S4N5</t>
  </si>
  <si>
    <t>N8S4N6</t>
  </si>
  <si>
    <t>N8S4N7</t>
  </si>
  <si>
    <t>N8S4N8</t>
  </si>
  <si>
    <t>N8S4N9</t>
  </si>
  <si>
    <t>N8S4P1</t>
  </si>
  <si>
    <t>N8S4P3</t>
  </si>
  <si>
    <t>N8S4P4</t>
  </si>
  <si>
    <t>N8S4P6</t>
  </si>
  <si>
    <t>N8S4P8</t>
  </si>
  <si>
    <t>N8S4R3</t>
  </si>
  <si>
    <t>N8S4R6</t>
  </si>
  <si>
    <t>N8S4R7</t>
  </si>
  <si>
    <t>N8S4R8</t>
  </si>
  <si>
    <t>N8S4R9</t>
  </si>
  <si>
    <t>N8S4S1</t>
  </si>
  <si>
    <t>N8S4S3</t>
  </si>
  <si>
    <t>N8S4S4</t>
  </si>
  <si>
    <t>N8S4S6</t>
  </si>
  <si>
    <t>N8S4S8</t>
  </si>
  <si>
    <t>N8S4T1</t>
  </si>
  <si>
    <t>N8S4T2</t>
  </si>
  <si>
    <t>N8S4T3</t>
  </si>
  <si>
    <t>N8S4T4</t>
  </si>
  <si>
    <t>N8S4T6</t>
  </si>
  <si>
    <t>N8S4T7</t>
  </si>
  <si>
    <t>N8S4V2</t>
  </si>
  <si>
    <t>N8S4V3</t>
  </si>
  <si>
    <t>N8T0A3</t>
  </si>
  <si>
    <t>N8T0A4</t>
  </si>
  <si>
    <t>N8T0A6</t>
  </si>
  <si>
    <t>N8T1E3</t>
  </si>
  <si>
    <t>N8T1E4</t>
  </si>
  <si>
    <t>N8T1E5</t>
  </si>
  <si>
    <t>N8T1E6</t>
  </si>
  <si>
    <t>N8T1E8</t>
  </si>
  <si>
    <t>N8T1E9</t>
  </si>
  <si>
    <t>N8T1G1</t>
  </si>
  <si>
    <t>N8T1G3</t>
  </si>
  <si>
    <t>N8T1J1</t>
  </si>
  <si>
    <t>N8T1K1</t>
  </si>
  <si>
    <t>N8T1K2</t>
  </si>
  <si>
    <t>N8T2P5</t>
  </si>
  <si>
    <t>N8T2P6</t>
  </si>
  <si>
    <t>N8T2S7</t>
  </si>
  <si>
    <t>N8T2T3</t>
  </si>
  <si>
    <t>N8T2T4</t>
  </si>
  <si>
    <t>N8T2T5</t>
  </si>
  <si>
    <t>N8T2T6</t>
  </si>
  <si>
    <t>N8T2V6</t>
  </si>
  <si>
    <t>N8T2V7</t>
  </si>
  <si>
    <t>N8T2V8</t>
  </si>
  <si>
    <t>N8T2V9</t>
  </si>
  <si>
    <t>N8T2W1</t>
  </si>
  <si>
    <t>N8T2W2</t>
  </si>
  <si>
    <t>N8T2W3</t>
  </si>
  <si>
    <t>N8T2W4</t>
  </si>
  <si>
    <t>N8T2W5</t>
  </si>
  <si>
    <t>N8T2W8</t>
  </si>
  <si>
    <t>N8T2W9</t>
  </si>
  <si>
    <t>N8T2X1</t>
  </si>
  <si>
    <t>N8T2X2</t>
  </si>
  <si>
    <t>N8T2Y3</t>
  </si>
  <si>
    <t>N8T2Y4</t>
  </si>
  <si>
    <t>N8T2Y5</t>
  </si>
  <si>
    <t>N8T2Y6</t>
  </si>
  <si>
    <t>N8T2Y7</t>
  </si>
  <si>
    <t>N8T2Y9</t>
  </si>
  <si>
    <t>N8T2Z3</t>
  </si>
  <si>
    <t>N8T2Z5</t>
  </si>
  <si>
    <t>N8T2Z6</t>
  </si>
  <si>
    <t>N8T2Z7</t>
  </si>
  <si>
    <t>N8T2Z8</t>
  </si>
  <si>
    <t>N8T3A2</t>
  </si>
  <si>
    <t>N8T3A3</t>
  </si>
  <si>
    <t>N8T3A5</t>
  </si>
  <si>
    <t>N8T3A6</t>
  </si>
  <si>
    <t>N8T3B4</t>
  </si>
  <si>
    <t>N8T3B5</t>
  </si>
  <si>
    <t>N8T3B6</t>
  </si>
  <si>
    <t>N8T3B7</t>
  </si>
  <si>
    <t>N8T3B8</t>
  </si>
  <si>
    <t>N8T3B9</t>
  </si>
  <si>
    <t>N8T3C1</t>
  </si>
  <si>
    <t>N8T3C2</t>
  </si>
  <si>
    <t>N8T3C3</t>
  </si>
  <si>
    <t>N8T3C4</t>
  </si>
  <si>
    <t>N8T3C5</t>
  </si>
  <si>
    <t>N8T3C6</t>
  </si>
  <si>
    <t>N8T3C7</t>
  </si>
  <si>
    <t>N8T3C8</t>
  </si>
  <si>
    <t>N8T3E1</t>
  </si>
  <si>
    <t>N8T3E2</t>
  </si>
  <si>
    <t>N8T3E7</t>
  </si>
  <si>
    <t>N8T3E8</t>
  </si>
  <si>
    <t>N8T3G6</t>
  </si>
  <si>
    <t>N8T3G7</t>
  </si>
  <si>
    <t>N8T3G8</t>
  </si>
  <si>
    <t>N8T3G9</t>
  </si>
  <si>
    <t>N8T3H2</t>
  </si>
  <si>
    <t>N8T3H4</t>
  </si>
  <si>
    <t>N8T3H5</t>
  </si>
  <si>
    <t>N8T3H9</t>
  </si>
  <si>
    <t>N8T3J2</t>
  </si>
  <si>
    <t>N8T3J6</t>
  </si>
  <si>
    <t>N8T3J9</t>
  </si>
  <si>
    <t>N8T3K4</t>
  </si>
  <si>
    <t>N8T3K7</t>
  </si>
  <si>
    <t>N8T3L6</t>
  </si>
  <si>
    <t>N8T3L7</t>
  </si>
  <si>
    <t>N8T3L8</t>
  </si>
  <si>
    <t>N8T3L9</t>
  </si>
  <si>
    <t>N8T3M1</t>
  </si>
  <si>
    <t>N8T3M2</t>
  </si>
  <si>
    <t>N8T3M3</t>
  </si>
  <si>
    <t>N8T3M4</t>
  </si>
  <si>
    <t>N8T3M5</t>
  </si>
  <si>
    <t>N8T3M9</t>
  </si>
  <si>
    <t>N8T3N3</t>
  </si>
  <si>
    <t>N8T3N5</t>
  </si>
  <si>
    <t>N8T3N6</t>
  </si>
  <si>
    <t>N8T3P5</t>
  </si>
  <si>
    <t>N8T3P6</t>
  </si>
  <si>
    <t>N8T3P7</t>
  </si>
  <si>
    <t>N8T3P8</t>
  </si>
  <si>
    <t>N8T3P9</t>
  </si>
  <si>
    <t>N8T3R3</t>
  </si>
  <si>
    <t>N8T3R6</t>
  </si>
  <si>
    <t>N8T3R7</t>
  </si>
  <si>
    <t>N8T3R8</t>
  </si>
  <si>
    <t>N8T3R9</t>
  </si>
  <si>
    <t>N8Y1A7</t>
  </si>
  <si>
    <t>N8Y1B5</t>
  </si>
  <si>
    <t>N8Y1B7</t>
  </si>
  <si>
    <t>N8Y1B8</t>
  </si>
  <si>
    <t>N8Y1H1</t>
  </si>
  <si>
    <t>N8Y1H5</t>
  </si>
  <si>
    <t>N8Y1H6</t>
  </si>
  <si>
    <t>N8Y2E9</t>
  </si>
  <si>
    <t>N8Y2G1</t>
  </si>
  <si>
    <t>N8Y3A6</t>
  </si>
  <si>
    <t>N8Y3B1</t>
  </si>
  <si>
    <t>N8Y3B3</t>
  </si>
  <si>
    <t>N8Y4S8</t>
  </si>
  <si>
    <t>N9A6Z6</t>
  </si>
  <si>
    <t>N9H1V8</t>
  </si>
  <si>
    <t>N9H1V9</t>
  </si>
  <si>
    <t>N9H1W3</t>
  </si>
  <si>
    <t>N9H1W4</t>
  </si>
  <si>
    <t>N9H2A7</t>
  </si>
  <si>
    <t>N9J2M3</t>
  </si>
  <si>
    <t>N9J2M5</t>
  </si>
  <si>
    <t>N9J2M8</t>
  </si>
  <si>
    <t>N9J2M9</t>
  </si>
  <si>
    <t>N9J2N2</t>
  </si>
  <si>
    <t>N9J2N3</t>
  </si>
  <si>
    <t>N9J2N6</t>
  </si>
  <si>
    <t>N9J2N8</t>
  </si>
  <si>
    <t>N9J2P1</t>
  </si>
  <si>
    <t>N9J2P3</t>
  </si>
  <si>
    <t>N9J2S6</t>
  </si>
  <si>
    <t>N9J2S7</t>
  </si>
  <si>
    <t>N9J2S8</t>
  </si>
  <si>
    <t>N9J2S9</t>
  </si>
  <si>
    <t>N9J2T1</t>
  </si>
  <si>
    <t>N9J2T2</t>
  </si>
  <si>
    <t>N9J2T3</t>
  </si>
  <si>
    <t>N9J2T4</t>
  </si>
  <si>
    <t>N9J2T5</t>
  </si>
  <si>
    <t>N9J2T7</t>
  </si>
  <si>
    <t>N9J2T9</t>
  </si>
  <si>
    <t>N9J2V2</t>
  </si>
  <si>
    <t>N9J2V4</t>
  </si>
  <si>
    <t>N9J2V6</t>
  </si>
  <si>
    <t>N9J2V7</t>
  </si>
  <si>
    <t>N9J2V8</t>
  </si>
  <si>
    <t>N9J2V9</t>
  </si>
  <si>
    <t>N9J2W1</t>
  </si>
  <si>
    <t>N9J2W3</t>
  </si>
  <si>
    <t>N9J2W5</t>
  </si>
  <si>
    <t>N9J2W8</t>
  </si>
  <si>
    <t>N9J2W9</t>
  </si>
  <si>
    <t>N9J2X1</t>
  </si>
  <si>
    <t>N9J2X2</t>
  </si>
  <si>
    <t>N9J3K7</t>
  </si>
  <si>
    <t>N9K0A1</t>
  </si>
  <si>
    <t>N9K0A2</t>
  </si>
  <si>
    <t>N9K1A1</t>
  </si>
  <si>
    <t>N9K1A2</t>
  </si>
  <si>
    <t>N9K1B4</t>
  </si>
  <si>
    <t>N9K1C7</t>
  </si>
  <si>
    <t>N9K1C8</t>
  </si>
  <si>
    <t>N9K1C9</t>
  </si>
  <si>
    <t>N9K1E1</t>
  </si>
  <si>
    <t>N9K1E2</t>
  </si>
  <si>
    <t>N9K1E3</t>
  </si>
  <si>
    <t>N9K1E4</t>
  </si>
  <si>
    <t>N9K1E5</t>
  </si>
  <si>
    <t>N9K1E6</t>
  </si>
  <si>
    <t>N9K1E7</t>
  </si>
  <si>
    <t>N9K1E8</t>
  </si>
  <si>
    <t>N9K1E9</t>
  </si>
  <si>
    <t>N9K1G1</t>
  </si>
  <si>
    <t>N9K1G2</t>
  </si>
  <si>
    <t>N9K1G3</t>
  </si>
  <si>
    <t>N9K1G4</t>
  </si>
  <si>
    <t>N9K1G5</t>
  </si>
  <si>
    <t>N9V2Y9</t>
  </si>
  <si>
    <t>P0A1X0</t>
  </si>
  <si>
    <t>P0B1A0</t>
  </si>
  <si>
    <t>P0B1J0</t>
  </si>
  <si>
    <t>P0B1L0</t>
  </si>
  <si>
    <t>P0H1V0</t>
  </si>
  <si>
    <t>P0L1N0</t>
  </si>
  <si>
    <t>P0M1E0</t>
  </si>
  <si>
    <t>P0M1K0</t>
  </si>
  <si>
    <t>P0M1L0</t>
  </si>
  <si>
    <t>P0M1M0</t>
  </si>
  <si>
    <t>P0M1P0</t>
  </si>
  <si>
    <t>P0M2C0</t>
  </si>
  <si>
    <t>P0M3C0</t>
  </si>
  <si>
    <t>P0R1L0</t>
  </si>
  <si>
    <t>P1A1B5</t>
  </si>
  <si>
    <t>P1A1B6</t>
  </si>
  <si>
    <t>P1A1B7</t>
  </si>
  <si>
    <t>P1A1C6</t>
  </si>
  <si>
    <t>P1A1E4</t>
  </si>
  <si>
    <t>P1A1G7</t>
  </si>
  <si>
    <t>P1A1G8</t>
  </si>
  <si>
    <t>P1A1J5</t>
  </si>
  <si>
    <t>P1A1J6</t>
  </si>
  <si>
    <t>P1A1K6</t>
  </si>
  <si>
    <t>P1A1K7</t>
  </si>
  <si>
    <t>P1A1K9</t>
  </si>
  <si>
    <t>P1A1L1</t>
  </si>
  <si>
    <t>P1A1L7</t>
  </si>
  <si>
    <t>P1A1M3</t>
  </si>
  <si>
    <t>P1A1M8</t>
  </si>
  <si>
    <t>P1A1M9</t>
  </si>
  <si>
    <t>P1A1N2</t>
  </si>
  <si>
    <t>P1A1N3</t>
  </si>
  <si>
    <t>P1A1N5</t>
  </si>
  <si>
    <t>P1A1N6</t>
  </si>
  <si>
    <t>P1A1N7</t>
  </si>
  <si>
    <t>P1A1N8</t>
  </si>
  <si>
    <t>P1A1N9</t>
  </si>
  <si>
    <t>P1A1P1</t>
  </si>
  <si>
    <t>P1A1P2</t>
  </si>
  <si>
    <t>P1A1P3</t>
  </si>
  <si>
    <t>P1A1P4</t>
  </si>
  <si>
    <t>P1A1P7</t>
  </si>
  <si>
    <t>P1A1P8</t>
  </si>
  <si>
    <t>P1A1P9</t>
  </si>
  <si>
    <t>P1A1R3</t>
  </si>
  <si>
    <t>P1A1R4</t>
  </si>
  <si>
    <t>P1A1R5</t>
  </si>
  <si>
    <t>P1A1R7</t>
  </si>
  <si>
    <t>P1A1R8</t>
  </si>
  <si>
    <t>P1A1R9</t>
  </si>
  <si>
    <t>P1A1S1</t>
  </si>
  <si>
    <t>P1A1S2</t>
  </si>
  <si>
    <t>P1A1S3</t>
  </si>
  <si>
    <t>P1A1S4</t>
  </si>
  <si>
    <t>P1A1S5</t>
  </si>
  <si>
    <t>P1A1S6</t>
  </si>
  <si>
    <t>P1A1S8</t>
  </si>
  <si>
    <t>P1A1S9</t>
  </si>
  <si>
    <t>P1A1T1</t>
  </si>
  <si>
    <t>P1A1T2</t>
  </si>
  <si>
    <t>P1A1T3</t>
  </si>
  <si>
    <t>P1A1T8</t>
  </si>
  <si>
    <t>P1A1V1</t>
  </si>
  <si>
    <t>P1A1V3</t>
  </si>
  <si>
    <t>P1A1V5</t>
  </si>
  <si>
    <t>P1A1V7</t>
  </si>
  <si>
    <t>P1A1W1</t>
  </si>
  <si>
    <t>P1A1W2</t>
  </si>
  <si>
    <t>P1A1W8</t>
  </si>
  <si>
    <t>P1A1X1</t>
  </si>
  <si>
    <t>P1A1X2</t>
  </si>
  <si>
    <t>P1A1X3</t>
  </si>
  <si>
    <t>P1A1X5</t>
  </si>
  <si>
    <t>P1A1X6</t>
  </si>
  <si>
    <t>P1A1X7</t>
  </si>
  <si>
    <t>P1A1X8</t>
  </si>
  <si>
    <t>P1A2B7</t>
  </si>
  <si>
    <t>P1A2B9</t>
  </si>
  <si>
    <t>P1A2C2</t>
  </si>
  <si>
    <t>P1A2C3</t>
  </si>
  <si>
    <t>P1A2C4</t>
  </si>
  <si>
    <t>P1A2C5</t>
  </si>
  <si>
    <t>P1A2C6</t>
  </si>
  <si>
    <t>P1A2C7</t>
  </si>
  <si>
    <t>P1A2C8</t>
  </si>
  <si>
    <t>P1A2C9</t>
  </si>
  <si>
    <t>P1A2E1</t>
  </si>
  <si>
    <t>P1A2E2</t>
  </si>
  <si>
    <t>P1A2E3</t>
  </si>
  <si>
    <t>P1A2E4</t>
  </si>
  <si>
    <t>P1A2E5</t>
  </si>
  <si>
    <t>P1A2E6</t>
  </si>
  <si>
    <t>P1A2E7</t>
  </si>
  <si>
    <t>P1A2E8</t>
  </si>
  <si>
    <t>P1A2E9</t>
  </si>
  <si>
    <t>P1A2G1</t>
  </si>
  <si>
    <t>P1A2G2</t>
  </si>
  <si>
    <t>P1A2G3</t>
  </si>
  <si>
    <t>P1A2G4</t>
  </si>
  <si>
    <t>P1A2G5</t>
  </si>
  <si>
    <t>P1A2G6</t>
  </si>
  <si>
    <t>P1A2G7</t>
  </si>
  <si>
    <t>P1A2H1</t>
  </si>
  <si>
    <t>P1A2H2</t>
  </si>
  <si>
    <t>P1A2H4</t>
  </si>
  <si>
    <t>P1A2H5</t>
  </si>
  <si>
    <t>P1A2H6</t>
  </si>
  <si>
    <t>P1A2H7</t>
  </si>
  <si>
    <t>P1A2H8</t>
  </si>
  <si>
    <t>P1A2H9</t>
  </si>
  <si>
    <t>P1A2J1</t>
  </si>
  <si>
    <t>P1A2J2</t>
  </si>
  <si>
    <t>P1A2J3</t>
  </si>
  <si>
    <t>P1A2J4</t>
  </si>
  <si>
    <t>P1A2M2</t>
  </si>
  <si>
    <t>P1A2N6</t>
  </si>
  <si>
    <t>P1A2N7</t>
  </si>
  <si>
    <t>P1A2N8</t>
  </si>
  <si>
    <t>P1A2N9</t>
  </si>
  <si>
    <t>P1A2P1</t>
  </si>
  <si>
    <t>P1A2P3</t>
  </si>
  <si>
    <t>P1A2P4</t>
  </si>
  <si>
    <t>P1A2R1</t>
  </si>
  <si>
    <t>P1A2R2</t>
  </si>
  <si>
    <t>P1A2R3</t>
  </si>
  <si>
    <t>P1A2R8</t>
  </si>
  <si>
    <t>P1A2R9</t>
  </si>
  <si>
    <t>P1A2S4</t>
  </si>
  <si>
    <t>P1A2T8</t>
  </si>
  <si>
    <t>P1A2V4</t>
  </si>
  <si>
    <t>P1A2V5</t>
  </si>
  <si>
    <t>P1A3L1</t>
  </si>
  <si>
    <t>P1A3L2</t>
  </si>
  <si>
    <t>P1A3L4</t>
  </si>
  <si>
    <t>P1A3L5</t>
  </si>
  <si>
    <t>P1A3L6</t>
  </si>
  <si>
    <t>P1A3M3</t>
  </si>
  <si>
    <t>P1A3M4</t>
  </si>
  <si>
    <t>P1A3M5</t>
  </si>
  <si>
    <t>P1A3M6</t>
  </si>
  <si>
    <t>P1A3M7</t>
  </si>
  <si>
    <t>P1A3M8</t>
  </si>
  <si>
    <t>P1A3N5</t>
  </si>
  <si>
    <t>P1A3N6</t>
  </si>
  <si>
    <t>P1A3N7</t>
  </si>
  <si>
    <t>P1A3N8</t>
  </si>
  <si>
    <t>P1A3P1</t>
  </si>
  <si>
    <t>P1A3P3</t>
  </si>
  <si>
    <t>P1A3P5</t>
  </si>
  <si>
    <t>P1A3P6</t>
  </si>
  <si>
    <t>P1A3R1</t>
  </si>
  <si>
    <t>P1A3R3</t>
  </si>
  <si>
    <t>P1A3R4</t>
  </si>
  <si>
    <t>P1A3R7</t>
  </si>
  <si>
    <t>P1A3R8</t>
  </si>
  <si>
    <t>P1A3S4</t>
  </si>
  <si>
    <t>P1A3S8</t>
  </si>
  <si>
    <t>P1A3S9</t>
  </si>
  <si>
    <t>P1A3T5</t>
  </si>
  <si>
    <t>P1A3V2</t>
  </si>
  <si>
    <t>P1A3V3</t>
  </si>
  <si>
    <t>P1A3V9</t>
  </si>
  <si>
    <t>P1A3W1</t>
  </si>
  <si>
    <t>P1A3W3</t>
  </si>
  <si>
    <t>P1A3W4</t>
  </si>
  <si>
    <t>P1A3W5</t>
  </si>
  <si>
    <t>P1A3W6</t>
  </si>
  <si>
    <t>P1A3W7</t>
  </si>
  <si>
    <t>P1A3W8</t>
  </si>
  <si>
    <t>P1A3W9</t>
  </si>
  <si>
    <t>P1A3Y2</t>
  </si>
  <si>
    <t>P1A3Y3</t>
  </si>
  <si>
    <t>P1A3Y4</t>
  </si>
  <si>
    <t>P1A3Y5</t>
  </si>
  <si>
    <t>P1A3Y6</t>
  </si>
  <si>
    <t>P1A3Y7</t>
  </si>
  <si>
    <t>P1A3Y8</t>
  </si>
  <si>
    <t>P1A3Y9</t>
  </si>
  <si>
    <t>P1A3Z1</t>
  </si>
  <si>
    <t>P1A3Z2</t>
  </si>
  <si>
    <t>P1A3Z8</t>
  </si>
  <si>
    <t>P1A4A1</t>
  </si>
  <si>
    <t>P1A4A2</t>
  </si>
  <si>
    <t>P1A4A4</t>
  </si>
  <si>
    <t>P1A4A5</t>
  </si>
  <si>
    <t>P1A4A6</t>
  </si>
  <si>
    <t>P1A4A7</t>
  </si>
  <si>
    <t>P1A4A9</t>
  </si>
  <si>
    <t>P1A4E4</t>
  </si>
  <si>
    <t>P1A4E9</t>
  </si>
  <si>
    <t>P1A4G1</t>
  </si>
  <si>
    <t>P1A4G3</t>
  </si>
  <si>
    <t>P1A4G6</t>
  </si>
  <si>
    <t>P1A4G9</t>
  </si>
  <si>
    <t>P1A4H2</t>
  </si>
  <si>
    <t>P1A4J9</t>
  </si>
  <si>
    <t>P1A4K1</t>
  </si>
  <si>
    <t>P1A4K5</t>
  </si>
  <si>
    <t>P1A4K7</t>
  </si>
  <si>
    <t>P1A4K9</t>
  </si>
  <si>
    <t>P1A4L2</t>
  </si>
  <si>
    <t>P1A4L3</t>
  </si>
  <si>
    <t>P1A4L4</t>
  </si>
  <si>
    <t>P1A4L5</t>
  </si>
  <si>
    <t>P1A4L6</t>
  </si>
  <si>
    <t>P1A4L8</t>
  </si>
  <si>
    <t>P1A4L9</t>
  </si>
  <si>
    <t>P1A4M1</t>
  </si>
  <si>
    <t>P1A4M5</t>
  </si>
  <si>
    <t>P1A4M6</t>
  </si>
  <si>
    <t>P1A4M7</t>
  </si>
  <si>
    <t>P1A4M8</t>
  </si>
  <si>
    <t>P1A4M9</t>
  </si>
  <si>
    <t>P1B2V6</t>
  </si>
  <si>
    <t>P1B2V8</t>
  </si>
  <si>
    <t>P1B2W1</t>
  </si>
  <si>
    <t>P1B2W2</t>
  </si>
  <si>
    <t>P1B2W3</t>
  </si>
  <si>
    <t>P1B2W4</t>
  </si>
  <si>
    <t>P1B2W9</t>
  </si>
  <si>
    <t>P1B2X8</t>
  </si>
  <si>
    <t>P1B2X9</t>
  </si>
  <si>
    <t>P1B3A5</t>
  </si>
  <si>
    <t>P1B3A6</t>
  </si>
  <si>
    <t>P1B4G6</t>
  </si>
  <si>
    <t>P1B4J3</t>
  </si>
  <si>
    <t>P1B4J8</t>
  </si>
  <si>
    <t>P1B4J9</t>
  </si>
  <si>
    <t>P1B4K2</t>
  </si>
  <si>
    <t>P1B4K3</t>
  </si>
  <si>
    <t>P1B4K4</t>
  </si>
  <si>
    <t>P1B4K6</t>
  </si>
  <si>
    <t>P1B4L3</t>
  </si>
  <si>
    <t>P1B6G7</t>
  </si>
  <si>
    <t>P1B8G4</t>
  </si>
  <si>
    <t>P1B8R3</t>
  </si>
  <si>
    <t>P1B9K8</t>
  </si>
  <si>
    <t>P1H0A3</t>
  </si>
  <si>
    <t>P1H0B3</t>
  </si>
  <si>
    <t>P1H1A1</t>
  </si>
  <si>
    <t>P1H1B9</t>
  </si>
  <si>
    <t>P1H1C2</t>
  </si>
  <si>
    <t>P1H1C3</t>
  </si>
  <si>
    <t>P1H1E5</t>
  </si>
  <si>
    <t>P1H1E7</t>
  </si>
  <si>
    <t>P1H1E8</t>
  </si>
  <si>
    <t>P1H1E9</t>
  </si>
  <si>
    <t>P1H1G1</t>
  </si>
  <si>
    <t>P1H1G2</t>
  </si>
  <si>
    <t>P1H1G4</t>
  </si>
  <si>
    <t>P1H1G5</t>
  </si>
  <si>
    <t>P1H1G6</t>
  </si>
  <si>
    <t>P1H1G7</t>
  </si>
  <si>
    <t>P1H1G8</t>
  </si>
  <si>
    <t>P1H1G9</t>
  </si>
  <si>
    <t>P1H1H1</t>
  </si>
  <si>
    <t>P1H1H2</t>
  </si>
  <si>
    <t>P1H1H3</t>
  </si>
  <si>
    <t>P1H1H4</t>
  </si>
  <si>
    <t>P1H1H5</t>
  </si>
  <si>
    <t>P1H1H9</t>
  </si>
  <si>
    <t>P1H1J1</t>
  </si>
  <si>
    <t>P1H1J3</t>
  </si>
  <si>
    <t>P1H1K2</t>
  </si>
  <si>
    <t>P1H1K3</t>
  </si>
  <si>
    <t>P1H1K4</t>
  </si>
  <si>
    <t>P1H1K6</t>
  </si>
  <si>
    <t>P1H1K7</t>
  </si>
  <si>
    <t>P1H1L1</t>
  </si>
  <si>
    <t>P1H1L4</t>
  </si>
  <si>
    <t>P1H1L9</t>
  </si>
  <si>
    <t>P1H1M6</t>
  </si>
  <si>
    <t>P1H1M7</t>
  </si>
  <si>
    <t>P1H1M8</t>
  </si>
  <si>
    <t>P1H1M9</t>
  </si>
  <si>
    <t>P1H1N1</t>
  </si>
  <si>
    <t>P1H1N2</t>
  </si>
  <si>
    <t>P1H1N9</t>
  </si>
  <si>
    <t>P1H1P1</t>
  </si>
  <si>
    <t>P1H1P2</t>
  </si>
  <si>
    <t>P1H1P5</t>
  </si>
  <si>
    <t>P1H1R1</t>
  </si>
  <si>
    <t>P1H1R3</t>
  </si>
  <si>
    <t>P1H1R4</t>
  </si>
  <si>
    <t>P1H1R5</t>
  </si>
  <si>
    <t>P1H1R6</t>
  </si>
  <si>
    <t>P1H1T3</t>
  </si>
  <si>
    <t>P1H1T4</t>
  </si>
  <si>
    <t>P1H1T8</t>
  </si>
  <si>
    <t>P1H1V2</t>
  </si>
  <si>
    <t>P1H1V9</t>
  </si>
  <si>
    <t>P1H1W2</t>
  </si>
  <si>
    <t>P1H1W3</t>
  </si>
  <si>
    <t>P1H1W4</t>
  </si>
  <si>
    <t>P1H1W5</t>
  </si>
  <si>
    <t>P1H1W6</t>
  </si>
  <si>
    <t>P1H1X1</t>
  </si>
  <si>
    <t>P1H1X2</t>
  </si>
  <si>
    <t>P1H1X3</t>
  </si>
  <si>
    <t>P1H1X4</t>
  </si>
  <si>
    <t>P1H1X6</t>
  </si>
  <si>
    <t>P1H1X7</t>
  </si>
  <si>
    <t>P1H1X8</t>
  </si>
  <si>
    <t>P1H1X9</t>
  </si>
  <si>
    <t>P1H1Y1</t>
  </si>
  <si>
    <t>P1H1Y3</t>
  </si>
  <si>
    <t>P1H1Y6</t>
  </si>
  <si>
    <t>P1H1Z6</t>
  </si>
  <si>
    <t>P1H1Z9</t>
  </si>
  <si>
    <t>P1H2A2</t>
  </si>
  <si>
    <t>P1H2A4</t>
  </si>
  <si>
    <t>P1H2A6</t>
  </si>
  <si>
    <t>P1H2A8</t>
  </si>
  <si>
    <t>P1H2A9</t>
  </si>
  <si>
    <t>P1H2B1</t>
  </si>
  <si>
    <t>P1H2B2</t>
  </si>
  <si>
    <t>P1H2B3</t>
  </si>
  <si>
    <t>P1H2B4</t>
  </si>
  <si>
    <t>P1H2B6</t>
  </si>
  <si>
    <t>P1H2B7</t>
  </si>
  <si>
    <t>P1H2B8</t>
  </si>
  <si>
    <t>P1H2B9</t>
  </si>
  <si>
    <t>P1H2C1</t>
  </si>
  <si>
    <t>P1H2C2</t>
  </si>
  <si>
    <t>P1H2C5</t>
  </si>
  <si>
    <t>P1H2C6</t>
  </si>
  <si>
    <t>P1H2C7</t>
  </si>
  <si>
    <t>P1H2C8</t>
  </si>
  <si>
    <t>P1H2C9</t>
  </si>
  <si>
    <t>P1H2E1</t>
  </si>
  <si>
    <t>P1H2J9</t>
  </si>
  <si>
    <t>P1H2K3</t>
  </si>
  <si>
    <t>P1H2L4</t>
  </si>
  <si>
    <t>P1H2L6</t>
  </si>
  <si>
    <t>P1H2L7</t>
  </si>
  <si>
    <t>P1H2L8</t>
  </si>
  <si>
    <t>P1H2L9</t>
  </si>
  <si>
    <t>P1H2M7</t>
  </si>
  <si>
    <t>P1H2R3</t>
  </si>
  <si>
    <t>P1L0A1</t>
  </si>
  <si>
    <t>P1L0A2</t>
  </si>
  <si>
    <t>P1L0B7</t>
  </si>
  <si>
    <t>P1L1C8</t>
  </si>
  <si>
    <t>P1L1C9</t>
  </si>
  <si>
    <t>P1L1E1</t>
  </si>
  <si>
    <t>P1L1E2</t>
  </si>
  <si>
    <t>P1L1E5</t>
  </si>
  <si>
    <t>P1L1E8</t>
  </si>
  <si>
    <t>P1L1G1</t>
  </si>
  <si>
    <t>P1L1G2</t>
  </si>
  <si>
    <t>P1L1G3</t>
  </si>
  <si>
    <t>P1L1G5</t>
  </si>
  <si>
    <t>P1L1G7</t>
  </si>
  <si>
    <t>P1L1G8</t>
  </si>
  <si>
    <t>P1L1G9</t>
  </si>
  <si>
    <t>P1L1H1</t>
  </si>
  <si>
    <t>P1L1H2</t>
  </si>
  <si>
    <t>P1L1H3</t>
  </si>
  <si>
    <t>P1L1H4</t>
  </si>
  <si>
    <t>P1L1H5</t>
  </si>
  <si>
    <t>P1L1H6</t>
  </si>
  <si>
    <t>P1L1H7</t>
  </si>
  <si>
    <t>P1L1H9</t>
  </si>
  <si>
    <t>P1L1J1</t>
  </si>
  <si>
    <t>P1L1J2</t>
  </si>
  <si>
    <t>P1L1J3</t>
  </si>
  <si>
    <t>P1L1J4</t>
  </si>
  <si>
    <t>P1L1J5</t>
  </si>
  <si>
    <t>P1L1J7</t>
  </si>
  <si>
    <t>P1L1J9</t>
  </si>
  <si>
    <t>P1L1K1</t>
  </si>
  <si>
    <t>P1L1K2</t>
  </si>
  <si>
    <t>P1L1K3</t>
  </si>
  <si>
    <t>P1L1K4</t>
  </si>
  <si>
    <t>P1L1L8</t>
  </si>
  <si>
    <t>P1L1L9</t>
  </si>
  <si>
    <t>P1L1M1</t>
  </si>
  <si>
    <t>P1L1M3</t>
  </si>
  <si>
    <t>P1L1M8</t>
  </si>
  <si>
    <t>P1L1N6</t>
  </si>
  <si>
    <t>P1L1P9</t>
  </si>
  <si>
    <t>P1L1R1</t>
  </si>
  <si>
    <t>P1L1R7</t>
  </si>
  <si>
    <t>P1L1R9</t>
  </si>
  <si>
    <t>P1L1S1</t>
  </si>
  <si>
    <t>P1L1S2</t>
  </si>
  <si>
    <t>P1L1S4</t>
  </si>
  <si>
    <t>P1L1S7</t>
  </si>
  <si>
    <t>P1L1S8</t>
  </si>
  <si>
    <t>P1L1T2</t>
  </si>
  <si>
    <t>P1L1T4</t>
  </si>
  <si>
    <t>P1L1W8</t>
  </si>
  <si>
    <t>P1L1X2</t>
  </si>
  <si>
    <t>P1L1X5</t>
  </si>
  <si>
    <t>P1L1Z8</t>
  </si>
  <si>
    <t>P1L1Z9</t>
  </si>
  <si>
    <t>P1L2A2</t>
  </si>
  <si>
    <t>P1L2A3</t>
  </si>
  <si>
    <t>P1L2A4</t>
  </si>
  <si>
    <t>P1L2A5</t>
  </si>
  <si>
    <t>P1L2A6</t>
  </si>
  <si>
    <t>P1L2A7</t>
  </si>
  <si>
    <t>P1L2A9</t>
  </si>
  <si>
    <t>P1L2B2</t>
  </si>
  <si>
    <t>P1L2B3</t>
  </si>
  <si>
    <t>P1L2B4</t>
  </si>
  <si>
    <t>P1L2B5</t>
  </si>
  <si>
    <t>P1L2B8</t>
  </si>
  <si>
    <t>P1L2B9</t>
  </si>
  <si>
    <t>P1L2C1</t>
  </si>
  <si>
    <t>P1L2E1</t>
  </si>
  <si>
    <t>P1L2E3</t>
  </si>
  <si>
    <t>P1L2E4</t>
  </si>
  <si>
    <t>P1L2E6</t>
  </si>
  <si>
    <t>P1L2E7</t>
  </si>
  <si>
    <t>P1L2E8</t>
  </si>
  <si>
    <t>P1L2G2</t>
  </si>
  <si>
    <t>P1L2G4</t>
  </si>
  <si>
    <t>P1L2G7</t>
  </si>
  <si>
    <t>P1L2H5</t>
  </si>
  <si>
    <t>P1L2H8</t>
  </si>
  <si>
    <t>P2A0B1</t>
  </si>
  <si>
    <t>P2A1A9</t>
  </si>
  <si>
    <t>P2A1C8</t>
  </si>
  <si>
    <t>P2A1C9</t>
  </si>
  <si>
    <t>P2A1G2</t>
  </si>
  <si>
    <t>P2A1H3</t>
  </si>
  <si>
    <t>P2A1H4</t>
  </si>
  <si>
    <t>P2A1J4</t>
  </si>
  <si>
    <t>P2A1J5</t>
  </si>
  <si>
    <t>P2A1J6</t>
  </si>
  <si>
    <t>P2A1J7</t>
  </si>
  <si>
    <t>P2A1J8</t>
  </si>
  <si>
    <t>P2A1J9</t>
  </si>
  <si>
    <t>P2A1K6</t>
  </si>
  <si>
    <t>P2A1K7</t>
  </si>
  <si>
    <t>P2A1K8</t>
  </si>
  <si>
    <t>P2A1K9</t>
  </si>
  <si>
    <t>P2A1L1</t>
  </si>
  <si>
    <t>P2A1L2</t>
  </si>
  <si>
    <t>P2A1L3</t>
  </si>
  <si>
    <t>P2A1L4</t>
  </si>
  <si>
    <t>P2A1L5</t>
  </si>
  <si>
    <t>P2A1L6</t>
  </si>
  <si>
    <t>P2A1L8</t>
  </si>
  <si>
    <t>P2A1L9</t>
  </si>
  <si>
    <t>P2A1M1</t>
  </si>
  <si>
    <t>P2A1M2</t>
  </si>
  <si>
    <t>P2A1N6</t>
  </si>
  <si>
    <t>P2A1N7</t>
  </si>
  <si>
    <t>P2A1N8</t>
  </si>
  <si>
    <t>P2A1N9</t>
  </si>
  <si>
    <t>P2A1P1</t>
  </si>
  <si>
    <t>P2A1P2</t>
  </si>
  <si>
    <t>P2A1P3</t>
  </si>
  <si>
    <t>P2A1P4</t>
  </si>
  <si>
    <t>P2A1P5</t>
  </si>
  <si>
    <t>P2A1P6</t>
  </si>
  <si>
    <t>P2A1P7</t>
  </si>
  <si>
    <t>P2A1P8</t>
  </si>
  <si>
    <t>P2A1P9</t>
  </si>
  <si>
    <t>P2A1S7</t>
  </si>
  <si>
    <t>P2A1S9</t>
  </si>
  <si>
    <t>P2A1V1</t>
  </si>
  <si>
    <t>P2A1V2</t>
  </si>
  <si>
    <t>P2A1V3</t>
  </si>
  <si>
    <t>P2A1V4</t>
  </si>
  <si>
    <t>P2A1V5</t>
  </si>
  <si>
    <t>P2A1V6</t>
  </si>
  <si>
    <t>P2A1V7</t>
  </si>
  <si>
    <t>P2A1V8</t>
  </si>
  <si>
    <t>P2A1V9</t>
  </si>
  <si>
    <t>P2A1W1</t>
  </si>
  <si>
    <t>P2A1W2</t>
  </si>
  <si>
    <t>P2A1W3</t>
  </si>
  <si>
    <t>P2A1X4</t>
  </si>
  <si>
    <t>P2A1X6</t>
  </si>
  <si>
    <t>P2A2G6</t>
  </si>
  <si>
    <t>P2A2G7</t>
  </si>
  <si>
    <t>P2A2G8</t>
  </si>
  <si>
    <t>P2A2H2</t>
  </si>
  <si>
    <t>P2A2H3</t>
  </si>
  <si>
    <t>P2A2H4</t>
  </si>
  <si>
    <t>P2A2H8</t>
  </si>
  <si>
    <t>P2A2J1</t>
  </si>
  <si>
    <t>P2A2J2</t>
  </si>
  <si>
    <t>P2A2J3</t>
  </si>
  <si>
    <t>P2A2J4</t>
  </si>
  <si>
    <t>P2A2J5</t>
  </si>
  <si>
    <t>P2A2J6</t>
  </si>
  <si>
    <t>P2A2J7</t>
  </si>
  <si>
    <t>P2A2J8</t>
  </si>
  <si>
    <t>P2A2J9</t>
  </si>
  <si>
    <t>P2A2K1</t>
  </si>
  <si>
    <t>P2A2K2</t>
  </si>
  <si>
    <t>P2A2K3</t>
  </si>
  <si>
    <t>P2A2K4</t>
  </si>
  <si>
    <t>P2A2K5</t>
  </si>
  <si>
    <t>P2A2K6</t>
  </si>
  <si>
    <t>P2A2K8</t>
  </si>
  <si>
    <t>P2A2S1</t>
  </si>
  <si>
    <t>P2A2S2</t>
  </si>
  <si>
    <t>P2A2S3</t>
  </si>
  <si>
    <t>P2A2S4</t>
  </si>
  <si>
    <t>P2A2T6</t>
  </si>
  <si>
    <t>P2A2T7</t>
  </si>
  <si>
    <t>P2A2T8</t>
  </si>
  <si>
    <t>P2A2T9</t>
  </si>
  <si>
    <t>P2A2V1</t>
  </si>
  <si>
    <t>P2A2V2</t>
  </si>
  <si>
    <t>P2A2V4</t>
  </si>
  <si>
    <t>P2A2V5</t>
  </si>
  <si>
    <t>P2A2Y8</t>
  </si>
  <si>
    <t>P2A3A3</t>
  </si>
  <si>
    <t>P2A3A7</t>
  </si>
  <si>
    <t>P2A3A8</t>
  </si>
  <si>
    <t>P2A3B4</t>
  </si>
  <si>
    <t>P2A3C1</t>
  </si>
  <si>
    <t>P2B0A1</t>
  </si>
  <si>
    <t>P2B0A3</t>
  </si>
  <si>
    <t>P2B0A5</t>
  </si>
  <si>
    <t>P2B0A6</t>
  </si>
  <si>
    <t>P2B0A8</t>
  </si>
  <si>
    <t>P2B0B1</t>
  </si>
  <si>
    <t>P2B0B3</t>
  </si>
  <si>
    <t>P2B1A1</t>
  </si>
  <si>
    <t>P2B1A2</t>
  </si>
  <si>
    <t>P2B1A4</t>
  </si>
  <si>
    <t>P2B1A5</t>
  </si>
  <si>
    <t>P2B1A6</t>
  </si>
  <si>
    <t>P2B1A7</t>
  </si>
  <si>
    <t>P2B1A8</t>
  </si>
  <si>
    <t>P2B1A9</t>
  </si>
  <si>
    <t>P2B1B1</t>
  </si>
  <si>
    <t>P2B1B2</t>
  </si>
  <si>
    <t>P2B1B3</t>
  </si>
  <si>
    <t>P2B1B7</t>
  </si>
  <si>
    <t>P2B1B9</t>
  </si>
  <si>
    <t>P2B1C2</t>
  </si>
  <si>
    <t>P2B1C3</t>
  </si>
  <si>
    <t>P2B1C4</t>
  </si>
  <si>
    <t>P2B1C5</t>
  </si>
  <si>
    <t>P2B1C6</t>
  </si>
  <si>
    <t>P2B1C7</t>
  </si>
  <si>
    <t>P2B1E1</t>
  </si>
  <si>
    <t>P2B1E2</t>
  </si>
  <si>
    <t>P2B1E4</t>
  </si>
  <si>
    <t>P2B1E5</t>
  </si>
  <si>
    <t>P2B1E6</t>
  </si>
  <si>
    <t>P2B1E7</t>
  </si>
  <si>
    <t>P2B1E8</t>
  </si>
  <si>
    <t>P2B1E9</t>
  </si>
  <si>
    <t>P2B1G1</t>
  </si>
  <si>
    <t>P2B1G2</t>
  </si>
  <si>
    <t>P2B1G3</t>
  </si>
  <si>
    <t>P2B1G6</t>
  </si>
  <si>
    <t>P2B1G7</t>
  </si>
  <si>
    <t>P2B1G8</t>
  </si>
  <si>
    <t>P2B1G9</t>
  </si>
  <si>
    <t>P2B1H1</t>
  </si>
  <si>
    <t>P2B1H2</t>
  </si>
  <si>
    <t>P2B1H3</t>
  </si>
  <si>
    <t>P2B1H4</t>
  </si>
  <si>
    <t>P2B1H5</t>
  </si>
  <si>
    <t>P2B1H6</t>
  </si>
  <si>
    <t>P2B1H7</t>
  </si>
  <si>
    <t>P2B1H8</t>
  </si>
  <si>
    <t>P2B1H9</t>
  </si>
  <si>
    <t>P2B1J1</t>
  </si>
  <si>
    <t>P2B1J3</t>
  </si>
  <si>
    <t>P2B1J4</t>
  </si>
  <si>
    <t>P2B1J5</t>
  </si>
  <si>
    <t>P2B1J6</t>
  </si>
  <si>
    <t>P2B1J7</t>
  </si>
  <si>
    <t>P2B1J8</t>
  </si>
  <si>
    <t>P2B1J9</t>
  </si>
  <si>
    <t>P2B1K1</t>
  </si>
  <si>
    <t>P2B1K2</t>
  </si>
  <si>
    <t>P2B1K3</t>
  </si>
  <si>
    <t>P2B1K4</t>
  </si>
  <si>
    <t>P2B1K5</t>
  </si>
  <si>
    <t>P2B1K6</t>
  </si>
  <si>
    <t>P2B1K7</t>
  </si>
  <si>
    <t>P2B1K8</t>
  </si>
  <si>
    <t>P2B1K9</t>
  </si>
  <si>
    <t>P2B1L1</t>
  </si>
  <si>
    <t>P2B1L2</t>
  </si>
  <si>
    <t>P2B1L3</t>
  </si>
  <si>
    <t>P2B1L4</t>
  </si>
  <si>
    <t>P2B1L5</t>
  </si>
  <si>
    <t>P2B1L6</t>
  </si>
  <si>
    <t>P2B1L7</t>
  </si>
  <si>
    <t>P2B1L8</t>
  </si>
  <si>
    <t>P2B1L9</t>
  </si>
  <si>
    <t>P2B1M1</t>
  </si>
  <si>
    <t>P2B1M2</t>
  </si>
  <si>
    <t>P2B1M3</t>
  </si>
  <si>
    <t>P2B1M4</t>
  </si>
  <si>
    <t>P2B1M5</t>
  </si>
  <si>
    <t>P2B1M6</t>
  </si>
  <si>
    <t>P2B1M7</t>
  </si>
  <si>
    <t>P2B1M8</t>
  </si>
  <si>
    <t>P2B1M9</t>
  </si>
  <si>
    <t>P2B1N1</t>
  </si>
  <si>
    <t>P2B1N3</t>
  </si>
  <si>
    <t>P2B1N4</t>
  </si>
  <si>
    <t>P2B1N5</t>
  </si>
  <si>
    <t>P2B1N6</t>
  </si>
  <si>
    <t>P2B1N7</t>
  </si>
  <si>
    <t>P2B1N8</t>
  </si>
  <si>
    <t>P2B1N9</t>
  </si>
  <si>
    <t>P2B1P1</t>
  </si>
  <si>
    <t>P2B1P2</t>
  </si>
  <si>
    <t>P2B1P3</t>
  </si>
  <si>
    <t>P2B1P4</t>
  </si>
  <si>
    <t>P2B1P5</t>
  </si>
  <si>
    <t>P2B1P6</t>
  </si>
  <si>
    <t>P2B1P7</t>
  </si>
  <si>
    <t>P2B1P8</t>
  </si>
  <si>
    <t>P2B1P9</t>
  </si>
  <si>
    <t>P2B1R1</t>
  </si>
  <si>
    <t>P2B1R2</t>
  </si>
  <si>
    <t>P2B1R3</t>
  </si>
  <si>
    <t>P2B1R4</t>
  </si>
  <si>
    <t>P2B1R5</t>
  </si>
  <si>
    <t>P2B1R6</t>
  </si>
  <si>
    <t>P2B1R7</t>
  </si>
  <si>
    <t>P2B1R8</t>
  </si>
  <si>
    <t>P2B1R9</t>
  </si>
  <si>
    <t>P2B1S1</t>
  </si>
  <si>
    <t>P2B1S2</t>
  </si>
  <si>
    <t>P2B1S3</t>
  </si>
  <si>
    <t>P2B1S4</t>
  </si>
  <si>
    <t>P2B1S5</t>
  </si>
  <si>
    <t>P2B1S6</t>
  </si>
  <si>
    <t>P2B1S7</t>
  </si>
  <si>
    <t>P2B1S8</t>
  </si>
  <si>
    <t>P2B1T1</t>
  </si>
  <si>
    <t>P2B1T2</t>
  </si>
  <si>
    <t>P2B1T3</t>
  </si>
  <si>
    <t>P2B1T4</t>
  </si>
  <si>
    <t>P2B1T5</t>
  </si>
  <si>
    <t>P2B1T6</t>
  </si>
  <si>
    <t>P2B1T7</t>
  </si>
  <si>
    <t>P2B1T8</t>
  </si>
  <si>
    <t>P2B1T9</t>
  </si>
  <si>
    <t>P2B1V2</t>
  </si>
  <si>
    <t>P2B1V3</t>
  </si>
  <si>
    <t>P2B1V4</t>
  </si>
  <si>
    <t>P2B1V6</t>
  </si>
  <si>
    <t>P2B1V8</t>
  </si>
  <si>
    <t>P2B1W1</t>
  </si>
  <si>
    <t>P2B1W2</t>
  </si>
  <si>
    <t>P2B1W3</t>
  </si>
  <si>
    <t>P2B1W4</t>
  </si>
  <si>
    <t>P2B1W5</t>
  </si>
  <si>
    <t>P2B1W6</t>
  </si>
  <si>
    <t>P2B1W7</t>
  </si>
  <si>
    <t>P2B1W8</t>
  </si>
  <si>
    <t>P2B1W9</t>
  </si>
  <si>
    <t>P2B1X1</t>
  </si>
  <si>
    <t>P2B1X2</t>
  </si>
  <si>
    <t>P2B1X3</t>
  </si>
  <si>
    <t>P2B1X4</t>
  </si>
  <si>
    <t>P2B1X5</t>
  </si>
  <si>
    <t>P2B1X9</t>
  </si>
  <si>
    <t>P2B1Y1</t>
  </si>
  <si>
    <t>P2B1Y2</t>
  </si>
  <si>
    <t>P2B1Y3</t>
  </si>
  <si>
    <t>P2B1Y4</t>
  </si>
  <si>
    <t>P2B1Y5</t>
  </si>
  <si>
    <t>P2B1Y6</t>
  </si>
  <si>
    <t>P2B1Y7</t>
  </si>
  <si>
    <t>P2B1Y8</t>
  </si>
  <si>
    <t>P2B1Y9</t>
  </si>
  <si>
    <t>P2B1Z1</t>
  </si>
  <si>
    <t>P2B1Z2</t>
  </si>
  <si>
    <t>P2B1Z3</t>
  </si>
  <si>
    <t>P2B1Z4</t>
  </si>
  <si>
    <t>P2B1Z6</t>
  </si>
  <si>
    <t>P2B1Z8</t>
  </si>
  <si>
    <t>P2B1Z9</t>
  </si>
  <si>
    <t>P2B2A2</t>
  </si>
  <si>
    <t>P2B2A3</t>
  </si>
  <si>
    <t>P2B2A4</t>
  </si>
  <si>
    <t>P2B2A5</t>
  </si>
  <si>
    <t>P2B2A6</t>
  </si>
  <si>
    <t>P2B2A7</t>
  </si>
  <si>
    <t>P2B2A8</t>
  </si>
  <si>
    <t>P2B2A9</t>
  </si>
  <si>
    <t>P2B2B1</t>
  </si>
  <si>
    <t>P2B2B2</t>
  </si>
  <si>
    <t>P2B2B3</t>
  </si>
  <si>
    <t>P2B2B4</t>
  </si>
  <si>
    <t>P2B2B5</t>
  </si>
  <si>
    <t>P2B2B6</t>
  </si>
  <si>
    <t>P2B2B7</t>
  </si>
  <si>
    <t>P2B2B8</t>
  </si>
  <si>
    <t>P2B2B9</t>
  </si>
  <si>
    <t>P2B2C1</t>
  </si>
  <si>
    <t>P2B2C2</t>
  </si>
  <si>
    <t>P2B2C3</t>
  </si>
  <si>
    <t>P2B2C4</t>
  </si>
  <si>
    <t>P2B2C5</t>
  </si>
  <si>
    <t>P2B2C6</t>
  </si>
  <si>
    <t>P2B2C7</t>
  </si>
  <si>
    <t>P2B2C8</t>
  </si>
  <si>
    <t>P2B2C9</t>
  </si>
  <si>
    <t>P2B2E1</t>
  </si>
  <si>
    <t>P2B2E2</t>
  </si>
  <si>
    <t>P2B2E3</t>
  </si>
  <si>
    <t>P2B2E4</t>
  </si>
  <si>
    <t>P2B2E5</t>
  </si>
  <si>
    <t>P2B2E6</t>
  </si>
  <si>
    <t>P2B2E7</t>
  </si>
  <si>
    <t>P2B2E8</t>
  </si>
  <si>
    <t>P2B2G1</t>
  </si>
  <si>
    <t>P2B2G2</t>
  </si>
  <si>
    <t>P2B2G3</t>
  </si>
  <si>
    <t>P2B2G4</t>
  </si>
  <si>
    <t>P2B2G5</t>
  </si>
  <si>
    <t>P2B2G6</t>
  </si>
  <si>
    <t>P2B2G7</t>
  </si>
  <si>
    <t>P2B2G8</t>
  </si>
  <si>
    <t>P2B2G9</t>
  </si>
  <si>
    <t>P2B2H1</t>
  </si>
  <si>
    <t>P2B2H2</t>
  </si>
  <si>
    <t>P2B2H3</t>
  </si>
  <si>
    <t>P2B2H4</t>
  </si>
  <si>
    <t>P2B2H5</t>
  </si>
  <si>
    <t>P2B2H6</t>
  </si>
  <si>
    <t>P2B2H7</t>
  </si>
  <si>
    <t>P2B2H8</t>
  </si>
  <si>
    <t>P2B2H9</t>
  </si>
  <si>
    <t>P2B2J1</t>
  </si>
  <si>
    <t>P2B2J2</t>
  </si>
  <si>
    <t>P2B2J3</t>
  </si>
  <si>
    <t>P2B2J4</t>
  </si>
  <si>
    <t>P2B2K7</t>
  </si>
  <si>
    <t>P2B2L2</t>
  </si>
  <si>
    <t>P2B2M8</t>
  </si>
  <si>
    <t>P2B2M9</t>
  </si>
  <si>
    <t>P2B2N1</t>
  </si>
  <si>
    <t>P2B2N2</t>
  </si>
  <si>
    <t>P2B2N7</t>
  </si>
  <si>
    <t>P2B2N8</t>
  </si>
  <si>
    <t>P2B2N9</t>
  </si>
  <si>
    <t>P2B2R1</t>
  </si>
  <si>
    <t>P2B2R2</t>
  </si>
  <si>
    <t>P2B2R3</t>
  </si>
  <si>
    <t>P2B2R4</t>
  </si>
  <si>
    <t>P2B2R5</t>
  </si>
  <si>
    <t>P2B2R6</t>
  </si>
  <si>
    <t>P2B2S3</t>
  </si>
  <si>
    <t>P2B2S9</t>
  </si>
  <si>
    <t>P2B2T7</t>
  </si>
  <si>
    <t>P2B2T8</t>
  </si>
  <si>
    <t>P2B2T9</t>
  </si>
  <si>
    <t>P2B2V1</t>
  </si>
  <si>
    <t>P2B2V2</t>
  </si>
  <si>
    <t>P2B2V3</t>
  </si>
  <si>
    <t>P2B2V4</t>
  </si>
  <si>
    <t>P2B2W4</t>
  </si>
  <si>
    <t>P2B2X3</t>
  </si>
  <si>
    <t>P2B2X4</t>
  </si>
  <si>
    <t>P2B2X7</t>
  </si>
  <si>
    <t>P2B2X8</t>
  </si>
  <si>
    <t>P2B2X9</t>
  </si>
  <si>
    <t>P2B2Y1</t>
  </si>
  <si>
    <t>P2B2Y2</t>
  </si>
  <si>
    <t>P2B2Y3</t>
  </si>
  <si>
    <t>P2B2Y4</t>
  </si>
  <si>
    <t>P2B2Y5</t>
  </si>
  <si>
    <t>P2B2Y8</t>
  </si>
  <si>
    <t>P2B2Z5</t>
  </si>
  <si>
    <t>P2B2Z6</t>
  </si>
  <si>
    <t>P2B2Z7</t>
  </si>
  <si>
    <t>P2B3A1</t>
  </si>
  <si>
    <t>P2B3A2</t>
  </si>
  <si>
    <t>P2B3A3</t>
  </si>
  <si>
    <t>P2B3A4</t>
  </si>
  <si>
    <t>P2B3A5</t>
  </si>
  <si>
    <t>P2B3A6</t>
  </si>
  <si>
    <t>P2B3A7</t>
  </si>
  <si>
    <t>P2B3A8</t>
  </si>
  <si>
    <t>P2B3A9</t>
  </si>
  <si>
    <t>P2B3B1</t>
  </si>
  <si>
    <t>P2B3B2</t>
  </si>
  <si>
    <t>P2B3B3</t>
  </si>
  <si>
    <t>P2B3B4</t>
  </si>
  <si>
    <t>P2B3B5</t>
  </si>
  <si>
    <t>P2B3B6</t>
  </si>
  <si>
    <t>P2B3B8</t>
  </si>
  <si>
    <t>P2B3B9</t>
  </si>
  <si>
    <t>P2B3C1</t>
  </si>
  <si>
    <t>P2B3C3</t>
  </si>
  <si>
    <t>P2B3C4</t>
  </si>
  <si>
    <t>P2B3C7</t>
  </si>
  <si>
    <t>P2B3C8</t>
  </si>
  <si>
    <t>P2B3C9</t>
  </si>
  <si>
    <t>P2B3E1</t>
  </si>
  <si>
    <t>P2B3E2</t>
  </si>
  <si>
    <t>P2B3E3</t>
  </si>
  <si>
    <t>P2B3E4</t>
  </si>
  <si>
    <t>P2B3E5</t>
  </si>
  <si>
    <t>P2B3E6</t>
  </si>
  <si>
    <t>P2B3E7</t>
  </si>
  <si>
    <t>P2B3E8</t>
  </si>
  <si>
    <t>P2B3E9</t>
  </si>
  <si>
    <t>P2B3G1</t>
  </si>
  <si>
    <t>P2B3G2</t>
  </si>
  <si>
    <t>P2B3G3</t>
  </si>
  <si>
    <t>P2B3G4</t>
  </si>
  <si>
    <t>P2B3G5</t>
  </si>
  <si>
    <t>P2B3G6</t>
  </si>
  <si>
    <t>P2B3G7</t>
  </si>
  <si>
    <t>P2B3G8</t>
  </si>
  <si>
    <t>P2B3H1</t>
  </si>
  <si>
    <t>P2B3H2</t>
  </si>
  <si>
    <t>P2B3H4</t>
  </si>
  <si>
    <t>P2B3H5</t>
  </si>
  <si>
    <t>P2B3H7</t>
  </si>
  <si>
    <t>P2B3H9</t>
  </si>
  <si>
    <t>P2B3J1</t>
  </si>
  <si>
    <t>P2B3J2</t>
  </si>
  <si>
    <t>P2B3J3</t>
  </si>
  <si>
    <t>P2B3K2</t>
  </si>
  <si>
    <t>P2B3K5</t>
  </si>
  <si>
    <t>P2B3K6</t>
  </si>
  <si>
    <t>P2B3K7</t>
  </si>
  <si>
    <t>P2B3L2</t>
  </si>
  <si>
    <t>P2B3L3</t>
  </si>
  <si>
    <t>P2B3L4</t>
  </si>
  <si>
    <t>P2B3M6</t>
  </si>
  <si>
    <t>P2B3M8</t>
  </si>
  <si>
    <t>P2B3N4</t>
  </si>
  <si>
    <t>P2B3N6</t>
  </si>
  <si>
    <t>P2B3N7</t>
  </si>
  <si>
    <t>P2B3N8</t>
  </si>
  <si>
    <t>P3A1A1</t>
  </si>
  <si>
    <t>P3A1A2</t>
  </si>
  <si>
    <t>P3A1K3</t>
  </si>
  <si>
    <t>P3A1P3</t>
  </si>
  <si>
    <t>P3A1P4</t>
  </si>
  <si>
    <t>P3A1P5</t>
  </si>
  <si>
    <t>P3A1P7</t>
  </si>
  <si>
    <t>P3A1P8</t>
  </si>
  <si>
    <t>P3A1R1</t>
  </si>
  <si>
    <t>P3A1R4</t>
  </si>
  <si>
    <t>P3A1R5</t>
  </si>
  <si>
    <t>P3A1T2</t>
  </si>
  <si>
    <t>P3A1T3</t>
  </si>
  <si>
    <t>P3A1T5</t>
  </si>
  <si>
    <t>P3A1V2</t>
  </si>
  <si>
    <t>P3A1V3</t>
  </si>
  <si>
    <t>P3A1W7</t>
  </si>
  <si>
    <t>P3A1X3</t>
  </si>
  <si>
    <t>P3A1X7</t>
  </si>
  <si>
    <t>P3A1X8</t>
  </si>
  <si>
    <t>P3A2T2</t>
  </si>
  <si>
    <t>P3A2T3</t>
  </si>
  <si>
    <t>P3A2T4</t>
  </si>
  <si>
    <t>P3A2W2</t>
  </si>
  <si>
    <t>P3A2W3</t>
  </si>
  <si>
    <t>P3A2W4</t>
  </si>
  <si>
    <t>P3A2W5</t>
  </si>
  <si>
    <t>P3A2W6</t>
  </si>
  <si>
    <t>P3A2W7</t>
  </si>
  <si>
    <t>P3A2W8</t>
  </si>
  <si>
    <t>P3A2W9</t>
  </si>
  <si>
    <t>P3A2X1</t>
  </si>
  <si>
    <t>P3A2X3</t>
  </si>
  <si>
    <t>P3A2X4</t>
  </si>
  <si>
    <t>P3A2X5</t>
  </si>
  <si>
    <t>P3A2Y4</t>
  </si>
  <si>
    <t>P3A2Y5</t>
  </si>
  <si>
    <t>P3A2Z1</t>
  </si>
  <si>
    <t>P3A2Z2</t>
  </si>
  <si>
    <t>P3A2Z7</t>
  </si>
  <si>
    <t>P3A2Z8</t>
  </si>
  <si>
    <t>P3A2Z9</t>
  </si>
  <si>
    <t>P3A3A3</t>
  </si>
  <si>
    <t>P3A3B3</t>
  </si>
  <si>
    <t>P3A3C6</t>
  </si>
  <si>
    <t>P3A3E5</t>
  </si>
  <si>
    <t>P3A3H7</t>
  </si>
  <si>
    <t>P3A4Z2</t>
  </si>
  <si>
    <t>P3A5B5</t>
  </si>
  <si>
    <t>P3A5C2</t>
  </si>
  <si>
    <t>P3A5J9</t>
  </si>
  <si>
    <t>P3A5L8</t>
  </si>
  <si>
    <t>P3A5R9</t>
  </si>
  <si>
    <t>P3A5T8</t>
  </si>
  <si>
    <t>P3A5V4</t>
  </si>
  <si>
    <t>P3A5V5</t>
  </si>
  <si>
    <t>P3A5V6</t>
  </si>
  <si>
    <t>P3A5V7</t>
  </si>
  <si>
    <t>P3A5V8</t>
  </si>
  <si>
    <t>P3A5V9</t>
  </si>
  <si>
    <t>P3A5X9</t>
  </si>
  <si>
    <t>P3A5Y5</t>
  </si>
  <si>
    <t>P3A5Z1</t>
  </si>
  <si>
    <t>P3A5Z8</t>
  </si>
  <si>
    <t>P3A6B2</t>
  </si>
  <si>
    <t>P3A6C2</t>
  </si>
  <si>
    <t>P3B0A1</t>
  </si>
  <si>
    <t>P3B0A3</t>
  </si>
  <si>
    <t>P3B0A9</t>
  </si>
  <si>
    <t>P3B0B1</t>
  </si>
  <si>
    <t>P3B0B4</t>
  </si>
  <si>
    <t>P3B0E1</t>
  </si>
  <si>
    <t>P3B1B1</t>
  </si>
  <si>
    <t>P3B1B2</t>
  </si>
  <si>
    <t>P3B1C5</t>
  </si>
  <si>
    <t>P3B1C6</t>
  </si>
  <si>
    <t>P3B1E8</t>
  </si>
  <si>
    <t>P3B1G2</t>
  </si>
  <si>
    <t>P3B1G3</t>
  </si>
  <si>
    <t>P3B1H9</t>
  </si>
  <si>
    <t>P3B1J1</t>
  </si>
  <si>
    <t>P3B1J2</t>
  </si>
  <si>
    <t>P3B1J3</t>
  </si>
  <si>
    <t>P3B1M1</t>
  </si>
  <si>
    <t>P3B1M2</t>
  </si>
  <si>
    <t>P3B1M6</t>
  </si>
  <si>
    <t>P3B1M7</t>
  </si>
  <si>
    <t>P3B1M8</t>
  </si>
  <si>
    <t>P3B1N1</t>
  </si>
  <si>
    <t>P3B1N2</t>
  </si>
  <si>
    <t>P3B1N3</t>
  </si>
  <si>
    <t>P3B1N4</t>
  </si>
  <si>
    <t>P3B1N5</t>
  </si>
  <si>
    <t>P3B1N7</t>
  </si>
  <si>
    <t>P3B1P1</t>
  </si>
  <si>
    <t>P3B1P3</t>
  </si>
  <si>
    <t>P3B1P5</t>
  </si>
  <si>
    <t>P3B1P6</t>
  </si>
  <si>
    <t>P3B2C5</t>
  </si>
  <si>
    <t>P3B2C6</t>
  </si>
  <si>
    <t>P3B2C7</t>
  </si>
  <si>
    <t>P3B2C8</t>
  </si>
  <si>
    <t>P3B2C9</t>
  </si>
  <si>
    <t>P3B2E1</t>
  </si>
  <si>
    <t>P3B2E2</t>
  </si>
  <si>
    <t>P3B2E3</t>
  </si>
  <si>
    <t>P3B2E4</t>
  </si>
  <si>
    <t>P3B2E5</t>
  </si>
  <si>
    <t>P3B2E6</t>
  </si>
  <si>
    <t>P3B2E8</t>
  </si>
  <si>
    <t>P3B2G6</t>
  </si>
  <si>
    <t>P3B2G7</t>
  </si>
  <si>
    <t>P3B2G8</t>
  </si>
  <si>
    <t>P3B2H2</t>
  </si>
  <si>
    <t>P3B2H3</t>
  </si>
  <si>
    <t>P3B2H4</t>
  </si>
  <si>
    <t>P3B2H5</t>
  </si>
  <si>
    <t>P3B2H6</t>
  </si>
  <si>
    <t>P3B2H8</t>
  </si>
  <si>
    <t>P3B2H9</t>
  </si>
  <si>
    <t>P3B2J1</t>
  </si>
  <si>
    <t>P3B2J2</t>
  </si>
  <si>
    <t>P3B2J3</t>
  </si>
  <si>
    <t>P3B2J4</t>
  </si>
  <si>
    <t>P3B2J5</t>
  </si>
  <si>
    <t>P3B2J6</t>
  </si>
  <si>
    <t>P3B2J7</t>
  </si>
  <si>
    <t>P3B2J9</t>
  </si>
  <si>
    <t>P3B2K1</t>
  </si>
  <si>
    <t>P3B2K2</t>
  </si>
  <si>
    <t>P3B2K3</t>
  </si>
  <si>
    <t>P3B2K4</t>
  </si>
  <si>
    <t>P3B2K5</t>
  </si>
  <si>
    <t>P3B2K6</t>
  </si>
  <si>
    <t>P3B2K7</t>
  </si>
  <si>
    <t>P3B2K8</t>
  </si>
  <si>
    <t>P3B2K9</t>
  </si>
  <si>
    <t>P3B2L1</t>
  </si>
  <si>
    <t>P3B2L2</t>
  </si>
  <si>
    <t>P3B2L3</t>
  </si>
  <si>
    <t>P3B2L4</t>
  </si>
  <si>
    <t>P3B2L5</t>
  </si>
  <si>
    <t>P3B2L6</t>
  </si>
  <si>
    <t>P3B2L7</t>
  </si>
  <si>
    <t>P3B2L8</t>
  </si>
  <si>
    <t>P3B2L9</t>
  </si>
  <si>
    <t>P3B2M1</t>
  </si>
  <si>
    <t>P3B2M2</t>
  </si>
  <si>
    <t>P3B2M3</t>
  </si>
  <si>
    <t>P3B2M4</t>
  </si>
  <si>
    <t>P3B2M5</t>
  </si>
  <si>
    <t>P3B2M6</t>
  </si>
  <si>
    <t>P3B2M7</t>
  </si>
  <si>
    <t>P3B2M9</t>
  </si>
  <si>
    <t>P3B2N1</t>
  </si>
  <si>
    <t>P3B2N3</t>
  </si>
  <si>
    <t>P3B2N5</t>
  </si>
  <si>
    <t>P3B2N6</t>
  </si>
  <si>
    <t>P3B2N7</t>
  </si>
  <si>
    <t>P3B2N8</t>
  </si>
  <si>
    <t>P3B2N9</t>
  </si>
  <si>
    <t>P3B2P1</t>
  </si>
  <si>
    <t>P3B2P6</t>
  </si>
  <si>
    <t>P3B2P8</t>
  </si>
  <si>
    <t>P3B2R1</t>
  </si>
  <si>
    <t>P3B2R2</t>
  </si>
  <si>
    <t>P3B2R4</t>
  </si>
  <si>
    <t>P3B2R5</t>
  </si>
  <si>
    <t>P3B2R6</t>
  </si>
  <si>
    <t>P3B2R7</t>
  </si>
  <si>
    <t>P3B2R8</t>
  </si>
  <si>
    <t>P3B2R9</t>
  </si>
  <si>
    <t>P3B2S1</t>
  </si>
  <si>
    <t>P3B2S2</t>
  </si>
  <si>
    <t>P3B2S3</t>
  </si>
  <si>
    <t>P3B2S4</t>
  </si>
  <si>
    <t>P3B2S5</t>
  </si>
  <si>
    <t>P3B2S6</t>
  </si>
  <si>
    <t>P3B2S7</t>
  </si>
  <si>
    <t>P3B2S8</t>
  </si>
  <si>
    <t>P3B2S9</t>
  </si>
  <si>
    <t>P3B2T1</t>
  </si>
  <si>
    <t>P3B2T2</t>
  </si>
  <si>
    <t>P3B2T3</t>
  </si>
  <si>
    <t>P3B2T4</t>
  </si>
  <si>
    <t>P3B2T5</t>
  </si>
  <si>
    <t>P3B2T6</t>
  </si>
  <si>
    <t>P3B2T7</t>
  </si>
  <si>
    <t>P3B2T8</t>
  </si>
  <si>
    <t>P3B2V1</t>
  </si>
  <si>
    <t>P3B2V2</t>
  </si>
  <si>
    <t>P3B2V5</t>
  </si>
  <si>
    <t>P3B2V6</t>
  </si>
  <si>
    <t>P3B2V7</t>
  </si>
  <si>
    <t>P3B2V8</t>
  </si>
  <si>
    <t>P3B2V9</t>
  </si>
  <si>
    <t>P3B2W1</t>
  </si>
  <si>
    <t>P3B2W2</t>
  </si>
  <si>
    <t>P3B2W9</t>
  </si>
  <si>
    <t>P3B2X8</t>
  </si>
  <si>
    <t>P3B2X9</t>
  </si>
  <si>
    <t>P3B2Y1</t>
  </si>
  <si>
    <t>P3B2Y2</t>
  </si>
  <si>
    <t>P3B2Y3</t>
  </si>
  <si>
    <t>P3B2Y4</t>
  </si>
  <si>
    <t>P3B2Y6</t>
  </si>
  <si>
    <t>P3B2Y8</t>
  </si>
  <si>
    <t>P3B2Y9</t>
  </si>
  <si>
    <t>P3B2Z1</t>
  </si>
  <si>
    <t>P3B2Z2</t>
  </si>
  <si>
    <t>P3B3X3</t>
  </si>
  <si>
    <t>P3B4A6</t>
  </si>
  <si>
    <t>P3B4B8</t>
  </si>
  <si>
    <t>P3B4C6</t>
  </si>
  <si>
    <t>P3B4G2</t>
  </si>
  <si>
    <t>P3B4H5</t>
  </si>
  <si>
    <t>P3B4J1</t>
  </si>
  <si>
    <t>P3B4J9</t>
  </si>
  <si>
    <t>P3B4K4</t>
  </si>
  <si>
    <t>P3B4K7</t>
  </si>
  <si>
    <t>P3C0A2</t>
  </si>
  <si>
    <t>P3C1C2</t>
  </si>
  <si>
    <t>P3C1C3</t>
  </si>
  <si>
    <t>P3C1C5</t>
  </si>
  <si>
    <t>P3C1C6</t>
  </si>
  <si>
    <t>P3C1C7</t>
  </si>
  <si>
    <t>P3C1C8</t>
  </si>
  <si>
    <t>P3C1E1</t>
  </si>
  <si>
    <t>P3C1E6</t>
  </si>
  <si>
    <t>P3C1E7</t>
  </si>
  <si>
    <t>P3C1E8</t>
  </si>
  <si>
    <t>P3C1E9</t>
  </si>
  <si>
    <t>P3C1G1</t>
  </si>
  <si>
    <t>P3C1G8</t>
  </si>
  <si>
    <t>P3C1G9</t>
  </si>
  <si>
    <t>P3C1H1</t>
  </si>
  <si>
    <t>P3C1H2</t>
  </si>
  <si>
    <t>P3C1H3</t>
  </si>
  <si>
    <t>P3C1H4</t>
  </si>
  <si>
    <t>P3C1H5</t>
  </si>
  <si>
    <t>P3C1H6</t>
  </si>
  <si>
    <t>P3C1H8</t>
  </si>
  <si>
    <t>P3C1H9</t>
  </si>
  <si>
    <t>P3C1J1</t>
  </si>
  <si>
    <t>P3C1J2</t>
  </si>
  <si>
    <t>P3C1J3</t>
  </si>
  <si>
    <t>P3C1J4</t>
  </si>
  <si>
    <t>P3C1J6</t>
  </si>
  <si>
    <t>P3C1K1</t>
  </si>
  <si>
    <t>P3C1K2</t>
  </si>
  <si>
    <t>P3C1K5</t>
  </si>
  <si>
    <t>P3C1K7</t>
  </si>
  <si>
    <t>P3C1R6</t>
  </si>
  <si>
    <t>P3C1R7</t>
  </si>
  <si>
    <t>P3C1S2</t>
  </si>
  <si>
    <t>P3C1S4</t>
  </si>
  <si>
    <t>P3C1S7</t>
  </si>
  <si>
    <t>P3C1S8</t>
  </si>
  <si>
    <t>P3C1S9</t>
  </si>
  <si>
    <t>P3C2B9</t>
  </si>
  <si>
    <t>P3C2E5</t>
  </si>
  <si>
    <t>P3C2E6</t>
  </si>
  <si>
    <t>P3C2E7</t>
  </si>
  <si>
    <t>P3C2E9</t>
  </si>
  <si>
    <t>P3C2G1</t>
  </si>
  <si>
    <t>P3C2G2</t>
  </si>
  <si>
    <t>P3C2G7</t>
  </si>
  <si>
    <t>P3C2G8</t>
  </si>
  <si>
    <t>P3C2G9</t>
  </si>
  <si>
    <t>P3C2H1</t>
  </si>
  <si>
    <t>P3C2H2</t>
  </si>
  <si>
    <t>P3C2J1</t>
  </si>
  <si>
    <t>P3C2J2</t>
  </si>
  <si>
    <t>P3C2J3</t>
  </si>
  <si>
    <t>P3C2J4</t>
  </si>
  <si>
    <t>P3C2J5</t>
  </si>
  <si>
    <t>P3C2J6</t>
  </si>
  <si>
    <t>P3C2J7</t>
  </si>
  <si>
    <t>P3C2J8</t>
  </si>
  <si>
    <t>P3C2K1</t>
  </si>
  <si>
    <t>P3C2K2</t>
  </si>
  <si>
    <t>P3C2K3</t>
  </si>
  <si>
    <t>P3C2K4</t>
  </si>
  <si>
    <t>P3C2K5</t>
  </si>
  <si>
    <t>P3C2K6</t>
  </si>
  <si>
    <t>P3C2K7</t>
  </si>
  <si>
    <t>P3C2K8</t>
  </si>
  <si>
    <t>P3C2L7</t>
  </si>
  <si>
    <t>P3C2L8</t>
  </si>
  <si>
    <t>P3C2L9</t>
  </si>
  <si>
    <t>P3C2M1</t>
  </si>
  <si>
    <t>P3C2M2</t>
  </si>
  <si>
    <t>P3C2M3</t>
  </si>
  <si>
    <t>P3C2M4</t>
  </si>
  <si>
    <t>P3C2M5</t>
  </si>
  <si>
    <t>P3C2M6</t>
  </si>
  <si>
    <t>P3C2M7</t>
  </si>
  <si>
    <t>P3C2M8</t>
  </si>
  <si>
    <t>P3C2N6</t>
  </si>
  <si>
    <t>P3C2N7</t>
  </si>
  <si>
    <t>P3C2R3</t>
  </si>
  <si>
    <t>P3C2R4</t>
  </si>
  <si>
    <t>P3C2R5</t>
  </si>
  <si>
    <t>P3C2R6</t>
  </si>
  <si>
    <t>P3C2R8</t>
  </si>
  <si>
    <t>P3C2S1</t>
  </si>
  <si>
    <t>P3C2S3</t>
  </si>
  <si>
    <t>P3C2T2</t>
  </si>
  <si>
    <t>P3C2T3</t>
  </si>
  <si>
    <t>P3C2T4</t>
  </si>
  <si>
    <t>P3C2T5</t>
  </si>
  <si>
    <t>P3C2T9</t>
  </si>
  <si>
    <t>P3C2V1</t>
  </si>
  <si>
    <t>P3C2V2</t>
  </si>
  <si>
    <t>P3C2V3</t>
  </si>
  <si>
    <t>P3C2V4</t>
  </si>
  <si>
    <t>P3C2V5</t>
  </si>
  <si>
    <t>P3C2V6</t>
  </si>
  <si>
    <t>P3C2V7</t>
  </si>
  <si>
    <t>P3C2V8</t>
  </si>
  <si>
    <t>P3C2V9</t>
  </si>
  <si>
    <t>P3C2W1</t>
  </si>
  <si>
    <t>P3C2W2</t>
  </si>
  <si>
    <t>P3C2W3</t>
  </si>
  <si>
    <t>P3C2W4</t>
  </si>
  <si>
    <t>P3C2W5</t>
  </si>
  <si>
    <t>P3C2W6</t>
  </si>
  <si>
    <t>P3C2W7</t>
  </si>
  <si>
    <t>P3C2W8</t>
  </si>
  <si>
    <t>P3C2W9</t>
  </si>
  <si>
    <t>P3C2X1</t>
  </si>
  <si>
    <t>P3C2X2</t>
  </si>
  <si>
    <t>P3C2X3</t>
  </si>
  <si>
    <t>P3C2X4</t>
  </si>
  <si>
    <t>P3C2X7</t>
  </si>
  <si>
    <t>P3C2X9</t>
  </si>
  <si>
    <t>P3C2Y1</t>
  </si>
  <si>
    <t>P3C2Y2</t>
  </si>
  <si>
    <t>P3C2Y3</t>
  </si>
  <si>
    <t>P3C2Y4</t>
  </si>
  <si>
    <t>P3C2Y5</t>
  </si>
  <si>
    <t>P3C2Y6</t>
  </si>
  <si>
    <t>P3C2Z1</t>
  </si>
  <si>
    <t>P3C2Z2</t>
  </si>
  <si>
    <t>P3C2Z3</t>
  </si>
  <si>
    <t>P3C2Z5</t>
  </si>
  <si>
    <t>P3C2Z7</t>
  </si>
  <si>
    <t>P3C2Z8</t>
  </si>
  <si>
    <t>P3C2Z9</t>
  </si>
  <si>
    <t>P3C3B6</t>
  </si>
  <si>
    <t>P3C3B7</t>
  </si>
  <si>
    <t>P3C3H6</t>
  </si>
  <si>
    <t>P3C3H9</t>
  </si>
  <si>
    <t>P3C3J1</t>
  </si>
  <si>
    <t>P3C3J2</t>
  </si>
  <si>
    <t>P3C3J3</t>
  </si>
  <si>
    <t>P3C3J5</t>
  </si>
  <si>
    <t>P3C3J6</t>
  </si>
  <si>
    <t>P3C3J7</t>
  </si>
  <si>
    <t>P3C3J8</t>
  </si>
  <si>
    <t>P3C3J9</t>
  </si>
  <si>
    <t>P3C3N6</t>
  </si>
  <si>
    <t>P3C3P2</t>
  </si>
  <si>
    <t>P3C3P3</t>
  </si>
  <si>
    <t>P3C3S7</t>
  </si>
  <si>
    <t>P3C3W3</t>
  </si>
  <si>
    <t>P3C3W4</t>
  </si>
  <si>
    <t>P3C3W5</t>
  </si>
  <si>
    <t>P3C3W6</t>
  </si>
  <si>
    <t>P3C3W7</t>
  </si>
  <si>
    <t>P3C3X7</t>
  </si>
  <si>
    <t>P3C3X8</t>
  </si>
  <si>
    <t>P3C3X9</t>
  </si>
  <si>
    <t>P3C3Y1</t>
  </si>
  <si>
    <t>P3C3Y2</t>
  </si>
  <si>
    <t>P3C3Y3</t>
  </si>
  <si>
    <t>P3C4B2</t>
  </si>
  <si>
    <t>P3C4B3</t>
  </si>
  <si>
    <t>P3C4B4</t>
  </si>
  <si>
    <t>P3C4B5</t>
  </si>
  <si>
    <t>P3C4B6</t>
  </si>
  <si>
    <t>P3C4C4</t>
  </si>
  <si>
    <t>P3C4C5</t>
  </si>
  <si>
    <t>P3C4C6</t>
  </si>
  <si>
    <t>P3C4C8</t>
  </si>
  <si>
    <t>P3C4C9</t>
  </si>
  <si>
    <t>P3C4E1</t>
  </si>
  <si>
    <t>P3C4E2</t>
  </si>
  <si>
    <t>P3C4G8</t>
  </si>
  <si>
    <t>P3C4G9</t>
  </si>
  <si>
    <t>P3C4H1</t>
  </si>
  <si>
    <t>P3C4H8</t>
  </si>
  <si>
    <t>P3C4H9</t>
  </si>
  <si>
    <t>P3C4J1</t>
  </si>
  <si>
    <t>P3C4J6</t>
  </si>
  <si>
    <t>P3C4K1</t>
  </si>
  <si>
    <t>P3C4K2</t>
  </si>
  <si>
    <t>P3C4K3</t>
  </si>
  <si>
    <t>P3C4K6</t>
  </si>
  <si>
    <t>P3C4L1</t>
  </si>
  <si>
    <t>P3C4L3</t>
  </si>
  <si>
    <t>P3C4L5</t>
  </si>
  <si>
    <t>P3C4M3</t>
  </si>
  <si>
    <t>P3C4M4</t>
  </si>
  <si>
    <t>P3C4M5</t>
  </si>
  <si>
    <t>P3C4M6</t>
  </si>
  <si>
    <t>P3C4M9</t>
  </si>
  <si>
    <t>P3C4N1</t>
  </si>
  <si>
    <t>P3C4N3</t>
  </si>
  <si>
    <t>P3C4N4</t>
  </si>
  <si>
    <t>P3C4N5</t>
  </si>
  <si>
    <t>P3C4P6</t>
  </si>
  <si>
    <t>P3C4P8</t>
  </si>
  <si>
    <t>P3C4P9</t>
  </si>
  <si>
    <t>P3C4R1</t>
  </si>
  <si>
    <t>P3C4R2</t>
  </si>
  <si>
    <t>P3C4R3</t>
  </si>
  <si>
    <t>P3C4R5</t>
  </si>
  <si>
    <t>P3C4R6</t>
  </si>
  <si>
    <t>P3C4R7</t>
  </si>
  <si>
    <t>P3C4R8</t>
  </si>
  <si>
    <t>P3C4R9</t>
  </si>
  <si>
    <t>P3C4S9</t>
  </si>
  <si>
    <t>P3C4T2</t>
  </si>
  <si>
    <t>P3C4V2</t>
  </si>
  <si>
    <t>P3C4V3</t>
  </si>
  <si>
    <t>P3C4V4</t>
  </si>
  <si>
    <t>P3C4V5</t>
  </si>
  <si>
    <t>P3C4V6</t>
  </si>
  <si>
    <t>P3C4V7</t>
  </si>
  <si>
    <t>P3C4V8</t>
  </si>
  <si>
    <t>P3C4V9</t>
  </si>
  <si>
    <t>P3C4W1</t>
  </si>
  <si>
    <t>P3C4W2</t>
  </si>
  <si>
    <t>P3C4W8</t>
  </si>
  <si>
    <t>P3C4X2</t>
  </si>
  <si>
    <t>P3C4X3</t>
  </si>
  <si>
    <t>P3C4X4</t>
  </si>
  <si>
    <t>P3C4X5</t>
  </si>
  <si>
    <t>P3C4X6</t>
  </si>
  <si>
    <t>P3C4X8</t>
  </si>
  <si>
    <t>P3C4Y3</t>
  </si>
  <si>
    <t>P3C4Y4</t>
  </si>
  <si>
    <t>P3C4Y5</t>
  </si>
  <si>
    <t>P3C4Y6</t>
  </si>
  <si>
    <t>P3C4Y7</t>
  </si>
  <si>
    <t>P3C4Y8</t>
  </si>
  <si>
    <t>P3C5A4</t>
  </si>
  <si>
    <t>P3C5A5</t>
  </si>
  <si>
    <t>P3C5A6</t>
  </si>
  <si>
    <t>P3C5A7</t>
  </si>
  <si>
    <t>P3C5A8</t>
  </si>
  <si>
    <t>P3C5A9</t>
  </si>
  <si>
    <t>P3C5B1</t>
  </si>
  <si>
    <t>P3C5B2</t>
  </si>
  <si>
    <t>P3C5B3</t>
  </si>
  <si>
    <t>P3C5B4</t>
  </si>
  <si>
    <t>P3C5B5</t>
  </si>
  <si>
    <t>P3C5B6</t>
  </si>
  <si>
    <t>P3C5B7</t>
  </si>
  <si>
    <t>P3C5B8</t>
  </si>
  <si>
    <t>P3C5B9</t>
  </si>
  <si>
    <t>P3C5C1</t>
  </si>
  <si>
    <t>P3C5C3</t>
  </si>
  <si>
    <t>P3C5C4</t>
  </si>
  <si>
    <t>P3C5C5</t>
  </si>
  <si>
    <t>P3C5C6</t>
  </si>
  <si>
    <t>P3C5C7</t>
  </si>
  <si>
    <t>P3C5C8</t>
  </si>
  <si>
    <t>P3C5E1</t>
  </si>
  <si>
    <t>P3C5E3</t>
  </si>
  <si>
    <t>P3C5E4</t>
  </si>
  <si>
    <t>P3C5E5</t>
  </si>
  <si>
    <t>P3C5E6</t>
  </si>
  <si>
    <t>P3C5E7</t>
  </si>
  <si>
    <t>P3C5E8</t>
  </si>
  <si>
    <t>P3C5E9</t>
  </si>
  <si>
    <t>P3C5G1</t>
  </si>
  <si>
    <t>P3C5G3</t>
  </si>
  <si>
    <t>P3C5G4</t>
  </si>
  <si>
    <t>P3C5G5</t>
  </si>
  <si>
    <t>P3C5G6</t>
  </si>
  <si>
    <t>P3C5G7</t>
  </si>
  <si>
    <t>P3C5G8</t>
  </si>
  <si>
    <t>P3C5G9</t>
  </si>
  <si>
    <t>P3C5H1</t>
  </si>
  <si>
    <t>P3C5H2</t>
  </si>
  <si>
    <t>P3C5H3</t>
  </si>
  <si>
    <t>P3C5H4</t>
  </si>
  <si>
    <t>P3C5H5</t>
  </si>
  <si>
    <t>P3C5H6</t>
  </si>
  <si>
    <t>P3C5H7</t>
  </si>
  <si>
    <t>P3C5H8</t>
  </si>
  <si>
    <t>P3C5H9</t>
  </si>
  <si>
    <t>P3C5J1</t>
  </si>
  <si>
    <t>P3C5J2</t>
  </si>
  <si>
    <t>P3C5J3</t>
  </si>
  <si>
    <t>P3C5J4</t>
  </si>
  <si>
    <t>P3C5J5</t>
  </si>
  <si>
    <t>P3C5J6</t>
  </si>
  <si>
    <t>P3C5J7</t>
  </si>
  <si>
    <t>P3C5J8</t>
  </si>
  <si>
    <t>P3C5J9</t>
  </si>
  <si>
    <t>P3C5K1</t>
  </si>
  <si>
    <t>P3C5K2</t>
  </si>
  <si>
    <t>P3C5K4</t>
  </si>
  <si>
    <t>P3C5K5</t>
  </si>
  <si>
    <t>P3C5K6</t>
  </si>
  <si>
    <t>P3C5K7</t>
  </si>
  <si>
    <t>P3C5K8</t>
  </si>
  <si>
    <t>P3C5K9</t>
  </si>
  <si>
    <t>P3C5L1</t>
  </si>
  <si>
    <t>P3C5L2</t>
  </si>
  <si>
    <t>P3C5L3</t>
  </si>
  <si>
    <t>P3C5L4</t>
  </si>
  <si>
    <t>P3C5L5</t>
  </si>
  <si>
    <t>P3C5L7</t>
  </si>
  <si>
    <t>P3C5L8</t>
  </si>
  <si>
    <t>P3C5M1</t>
  </si>
  <si>
    <t>P3C5M3</t>
  </si>
  <si>
    <t>P3C5M4</t>
  </si>
  <si>
    <t>P3C5M5</t>
  </si>
  <si>
    <t>P3C5M7</t>
  </si>
  <si>
    <t>P3C5M8</t>
  </si>
  <si>
    <t>P3C5N1</t>
  </si>
  <si>
    <t>P3C5N3</t>
  </si>
  <si>
    <t>P3C5N4</t>
  </si>
  <si>
    <t>P3C5N6</t>
  </si>
  <si>
    <t>P3C5N7</t>
  </si>
  <si>
    <t>P3C5N8</t>
  </si>
  <si>
    <t>P3C5P1</t>
  </si>
  <si>
    <t>P3C5P2</t>
  </si>
  <si>
    <t>P3C5P6</t>
  </si>
  <si>
    <t>P3C5P7</t>
  </si>
  <si>
    <t>P3C5R9</t>
  </si>
  <si>
    <t>P3C5S1</t>
  </si>
  <si>
    <t>P3C5S2</t>
  </si>
  <si>
    <t>P3C5S3</t>
  </si>
  <si>
    <t>P3C5S4</t>
  </si>
  <si>
    <t>P3C5S5</t>
  </si>
  <si>
    <t>P3C5S8</t>
  </si>
  <si>
    <t>P3C5S9</t>
  </si>
  <si>
    <t>P3E0A7</t>
  </si>
  <si>
    <t>P3E0A9</t>
  </si>
  <si>
    <t>P3E0B1</t>
  </si>
  <si>
    <t>P3E0B2</t>
  </si>
  <si>
    <t>P3E0B9</t>
  </si>
  <si>
    <t>P3E0C7</t>
  </si>
  <si>
    <t>P3E0C9</t>
  </si>
  <si>
    <t>P3E0E1</t>
  </si>
  <si>
    <t>P3E0E3</t>
  </si>
  <si>
    <t>P3E0E4</t>
  </si>
  <si>
    <t>P3E1A1</t>
  </si>
  <si>
    <t>P3E1A2</t>
  </si>
  <si>
    <t>P3E1A4</t>
  </si>
  <si>
    <t>P3E1A5</t>
  </si>
  <si>
    <t>P3E1A7</t>
  </si>
  <si>
    <t>P3E1A9</t>
  </si>
  <si>
    <t>P3E1B1</t>
  </si>
  <si>
    <t>P3E1B4</t>
  </si>
  <si>
    <t>P3E1B5</t>
  </si>
  <si>
    <t>P3E1B7</t>
  </si>
  <si>
    <t>P3E1B8</t>
  </si>
  <si>
    <t>P3E1B9</t>
  </si>
  <si>
    <t>P3E1C1</t>
  </si>
  <si>
    <t>P3E1C2</t>
  </si>
  <si>
    <t>P3E1C3</t>
  </si>
  <si>
    <t>P3E1C4</t>
  </si>
  <si>
    <t>P3E1C5</t>
  </si>
  <si>
    <t>P3E1C6</t>
  </si>
  <si>
    <t>P3E1C7</t>
  </si>
  <si>
    <t>P3E1C8</t>
  </si>
  <si>
    <t>P3E1C9</t>
  </si>
  <si>
    <t>P3E1E3</t>
  </si>
  <si>
    <t>P3E1E4</t>
  </si>
  <si>
    <t>P3E1E5</t>
  </si>
  <si>
    <t>P3E1E6</t>
  </si>
  <si>
    <t>P3E1E7</t>
  </si>
  <si>
    <t>P3E1E8</t>
  </si>
  <si>
    <t>P3E1E9</t>
  </si>
  <si>
    <t>P3E1G1</t>
  </si>
  <si>
    <t>P3E1G2</t>
  </si>
  <si>
    <t>P3E1G3</t>
  </si>
  <si>
    <t>P3E1G6</t>
  </si>
  <si>
    <t>P3E1G7</t>
  </si>
  <si>
    <t>P3E1G8</t>
  </si>
  <si>
    <t>P3E1G9</t>
  </si>
  <si>
    <t>P3E1H2</t>
  </si>
  <si>
    <t>P3E1H3</t>
  </si>
  <si>
    <t>P3E1H5</t>
  </si>
  <si>
    <t>P3E1H6</t>
  </si>
  <si>
    <t>P3E1H7</t>
  </si>
  <si>
    <t>P3E1H9</t>
  </si>
  <si>
    <t>P3E1J1</t>
  </si>
  <si>
    <t>P3E1J2</t>
  </si>
  <si>
    <t>P3E1J3</t>
  </si>
  <si>
    <t>P3E1L1</t>
  </si>
  <si>
    <t>P3E1L2</t>
  </si>
  <si>
    <t>P3E1N6</t>
  </si>
  <si>
    <t>P3E1N7</t>
  </si>
  <si>
    <t>P3E1N8</t>
  </si>
  <si>
    <t>P3E1N9</t>
  </si>
  <si>
    <t>P3E1P1</t>
  </si>
  <si>
    <t>P3E1P2</t>
  </si>
  <si>
    <t>P3E1P3</t>
  </si>
  <si>
    <t>P3E1R8</t>
  </si>
  <si>
    <t>P3E1R9</t>
  </si>
  <si>
    <t>P3E1S1</t>
  </si>
  <si>
    <t>P3E1S3</t>
  </si>
  <si>
    <t>P3E1S4</t>
  </si>
  <si>
    <t>P3E1S5</t>
  </si>
  <si>
    <t>P3E1S6</t>
  </si>
  <si>
    <t>P3E1S7</t>
  </si>
  <si>
    <t>P3E1S8</t>
  </si>
  <si>
    <t>P3E1S9</t>
  </si>
  <si>
    <t>P3E1Y3</t>
  </si>
  <si>
    <t>P3E1Y4</t>
  </si>
  <si>
    <t>P3E1Y5</t>
  </si>
  <si>
    <t>P3E1Y6</t>
  </si>
  <si>
    <t>P3E1Y7</t>
  </si>
  <si>
    <t>P3E1Y8</t>
  </si>
  <si>
    <t>P3E1Y9</t>
  </si>
  <si>
    <t>P3E1Z1</t>
  </si>
  <si>
    <t>P3E2A3</t>
  </si>
  <si>
    <t>P3E2A4</t>
  </si>
  <si>
    <t>P3E2A5</t>
  </si>
  <si>
    <t>P3E2A6</t>
  </si>
  <si>
    <t>P3E2A7</t>
  </si>
  <si>
    <t>P3E2A9</t>
  </si>
  <si>
    <t>P3E2B1</t>
  </si>
  <si>
    <t>P3E2B2</t>
  </si>
  <si>
    <t>P3E2B3</t>
  </si>
  <si>
    <t>P3E2B8</t>
  </si>
  <si>
    <t>P3E2C2</t>
  </si>
  <si>
    <t>P3E2C3</t>
  </si>
  <si>
    <t>P3E2C4</t>
  </si>
  <si>
    <t>P3E2G6</t>
  </si>
  <si>
    <t>P3E2J1</t>
  </si>
  <si>
    <t>P3E2J2</t>
  </si>
  <si>
    <t>P3E2K8</t>
  </si>
  <si>
    <t>P3E2K9</t>
  </si>
  <si>
    <t>P3E2L1</t>
  </si>
  <si>
    <t>P3E2L4</t>
  </si>
  <si>
    <t>P3E2L5</t>
  </si>
  <si>
    <t>P3E2L8</t>
  </si>
  <si>
    <t>P3E2L9</t>
  </si>
  <si>
    <t>P3E2M2</t>
  </si>
  <si>
    <t>P3E2N1</t>
  </si>
  <si>
    <t>P3E2N3</t>
  </si>
  <si>
    <t>P3E3E1</t>
  </si>
  <si>
    <t>P3E3E2</t>
  </si>
  <si>
    <t>P3E3E5</t>
  </si>
  <si>
    <t>P3E3E6</t>
  </si>
  <si>
    <t>P3E3E7</t>
  </si>
  <si>
    <t>P3E3E8</t>
  </si>
  <si>
    <t>P3E3E9</t>
  </si>
  <si>
    <t>P3E3G4</t>
  </si>
  <si>
    <t>P3E3G5</t>
  </si>
  <si>
    <t>P3E3G9</t>
  </si>
  <si>
    <t>P3E3K6</t>
  </si>
  <si>
    <t>P3E3K7</t>
  </si>
  <si>
    <t>P3E3K8</t>
  </si>
  <si>
    <t>P3E3L1</t>
  </si>
  <si>
    <t>P3E3L2</t>
  </si>
  <si>
    <t>P3E3L3</t>
  </si>
  <si>
    <t>P3E3L4</t>
  </si>
  <si>
    <t>P3E3L6</t>
  </si>
  <si>
    <t>P3E3L7</t>
  </si>
  <si>
    <t>P3E3L8</t>
  </si>
  <si>
    <t>P3E3L9</t>
  </si>
  <si>
    <t>P3E3M1</t>
  </si>
  <si>
    <t>P3E3M2</t>
  </si>
  <si>
    <t>P3E3M5</t>
  </si>
  <si>
    <t>P3E3M6</t>
  </si>
  <si>
    <t>P3E3M7</t>
  </si>
  <si>
    <t>P3E3M8</t>
  </si>
  <si>
    <t>P3E3M9</t>
  </si>
  <si>
    <t>P3E3N1</t>
  </si>
  <si>
    <t>P3E3N2</t>
  </si>
  <si>
    <t>P3E3N3</t>
  </si>
  <si>
    <t>P3E3N5</t>
  </si>
  <si>
    <t>P3E3N6</t>
  </si>
  <si>
    <t>P3E3N7</t>
  </si>
  <si>
    <t>P3E3N8</t>
  </si>
  <si>
    <t>P3E3N9</t>
  </si>
  <si>
    <t>P3E3S4</t>
  </si>
  <si>
    <t>P3E3S5</t>
  </si>
  <si>
    <t>P3E3T2</t>
  </si>
  <si>
    <t>P3E3T3</t>
  </si>
  <si>
    <t>P3E3V1</t>
  </si>
  <si>
    <t>P3E3V2</t>
  </si>
  <si>
    <t>P3E3V3</t>
  </si>
  <si>
    <t>P3E3V4</t>
  </si>
  <si>
    <t>P3E3V5</t>
  </si>
  <si>
    <t>P3E3V6</t>
  </si>
  <si>
    <t>P3E3V9</t>
  </si>
  <si>
    <t>P3E3W1</t>
  </si>
  <si>
    <t>P3E3W4</t>
  </si>
  <si>
    <t>P3E3W5</t>
  </si>
  <si>
    <t>P3E3W7</t>
  </si>
  <si>
    <t>P3E3W8</t>
  </si>
  <si>
    <t>P3E3W9</t>
  </si>
  <si>
    <t>P3E3X1</t>
  </si>
  <si>
    <t>P3E3X2</t>
  </si>
  <si>
    <t>P3E3X4</t>
  </si>
  <si>
    <t>P3E3X5</t>
  </si>
  <si>
    <t>P3E3X6</t>
  </si>
  <si>
    <t>P3E3X7</t>
  </si>
  <si>
    <t>P3E3X8</t>
  </si>
  <si>
    <t>P3E3X9</t>
  </si>
  <si>
    <t>P3E3Y1</t>
  </si>
  <si>
    <t>P3E3Y2</t>
  </si>
  <si>
    <t>P3E3Y3</t>
  </si>
  <si>
    <t>P3E3Y4</t>
  </si>
  <si>
    <t>P3E3Y5</t>
  </si>
  <si>
    <t>P3E3Y6</t>
  </si>
  <si>
    <t>P3E3Y7</t>
  </si>
  <si>
    <t>P3E3Y8</t>
  </si>
  <si>
    <t>P3E3Z1</t>
  </si>
  <si>
    <t>P3E4A1</t>
  </si>
  <si>
    <t>P3E4A2</t>
  </si>
  <si>
    <t>P3E4A3</t>
  </si>
  <si>
    <t>P3E4A4</t>
  </si>
  <si>
    <t>P3E4A5</t>
  </si>
  <si>
    <t>P3E4A6</t>
  </si>
  <si>
    <t>P3E4A7</t>
  </si>
  <si>
    <t>P3E4A8</t>
  </si>
  <si>
    <t>P3E4A9</t>
  </si>
  <si>
    <t>P3E4B1</t>
  </si>
  <si>
    <t>P3E4B2</t>
  </si>
  <si>
    <t>P3E4B3</t>
  </si>
  <si>
    <t>P3E4B4</t>
  </si>
  <si>
    <t>P3E4B7</t>
  </si>
  <si>
    <t>P3E4B8</t>
  </si>
  <si>
    <t>P3E4C1</t>
  </si>
  <si>
    <t>P3E4C2</t>
  </si>
  <si>
    <t>P3E4C3</t>
  </si>
  <si>
    <t>P3E4C5</t>
  </si>
  <si>
    <t>P3E4C6</t>
  </si>
  <si>
    <t>P3E4C7</t>
  </si>
  <si>
    <t>P3E4C8</t>
  </si>
  <si>
    <t>P3E4C9</t>
  </si>
  <si>
    <t>P3E4E1</t>
  </si>
  <si>
    <t>P3E4E2</t>
  </si>
  <si>
    <t>P3E4E6</t>
  </si>
  <si>
    <t>P3E4E7</t>
  </si>
  <si>
    <t>P3E4E8</t>
  </si>
  <si>
    <t>P3E4G3</t>
  </si>
  <si>
    <t>P3E4G4</t>
  </si>
  <si>
    <t>P3E4G6</t>
  </si>
  <si>
    <t>P3E4G7</t>
  </si>
  <si>
    <t>P3E4G8</t>
  </si>
  <si>
    <t>P3E4G9</t>
  </si>
  <si>
    <t>P3E4H1</t>
  </si>
  <si>
    <t>P3E4H2</t>
  </si>
  <si>
    <t>P3E4H3</t>
  </si>
  <si>
    <t>P3E4H4</t>
  </si>
  <si>
    <t>P3E4H5</t>
  </si>
  <si>
    <t>P3E4H6</t>
  </si>
  <si>
    <t>P3E4H7</t>
  </si>
  <si>
    <t>P3E4H8</t>
  </si>
  <si>
    <t>P3E4H9</t>
  </si>
  <si>
    <t>P3E4J1</t>
  </si>
  <si>
    <t>P3E4J3</t>
  </si>
  <si>
    <t>P3E4J7</t>
  </si>
  <si>
    <t>P3E4J8</t>
  </si>
  <si>
    <t>P3E4J9</t>
  </si>
  <si>
    <t>P3E4K1</t>
  </si>
  <si>
    <t>P3E4K2</t>
  </si>
  <si>
    <t>P3E4K3</t>
  </si>
  <si>
    <t>P3E4K4</t>
  </si>
  <si>
    <t>P3E4K5</t>
  </si>
  <si>
    <t>P3E4K6</t>
  </si>
  <si>
    <t>P3E4K7</t>
  </si>
  <si>
    <t>P3E4K8</t>
  </si>
  <si>
    <t>P3E4K9</t>
  </si>
  <si>
    <t>P3E4L1</t>
  </si>
  <si>
    <t>P3E4L2</t>
  </si>
  <si>
    <t>P3E4L3</t>
  </si>
  <si>
    <t>P3E4L5</t>
  </si>
  <si>
    <t>P3E4N2</t>
  </si>
  <si>
    <t>P3E4N3</t>
  </si>
  <si>
    <t>P3E4N5</t>
  </si>
  <si>
    <t>P3E4N8</t>
  </si>
  <si>
    <t>P3E4P2</t>
  </si>
  <si>
    <t>P3E4P6</t>
  </si>
  <si>
    <t>P3E4P8</t>
  </si>
  <si>
    <t>P3E4R2</t>
  </si>
  <si>
    <t>P3E4R3</t>
  </si>
  <si>
    <t>P3E4R6</t>
  </si>
  <si>
    <t>P3E4R7</t>
  </si>
  <si>
    <t>P3E4R8</t>
  </si>
  <si>
    <t>P3E4S1</t>
  </si>
  <si>
    <t>P3E4S4</t>
  </si>
  <si>
    <t>P3E4S6</t>
  </si>
  <si>
    <t>P3E4S7</t>
  </si>
  <si>
    <t>P3E4T5</t>
  </si>
  <si>
    <t>P3E5H9</t>
  </si>
  <si>
    <t>P3E5J8</t>
  </si>
  <si>
    <t>P3E5K4</t>
  </si>
  <si>
    <t>P3E5L2</t>
  </si>
  <si>
    <t>P3E5L4</t>
  </si>
  <si>
    <t>P3E5M5</t>
  </si>
  <si>
    <t>P3E5M7</t>
  </si>
  <si>
    <t>P3E5N4</t>
  </si>
  <si>
    <t>P3E5P3</t>
  </si>
  <si>
    <t>P3E5P4</t>
  </si>
  <si>
    <t>P3E5P7</t>
  </si>
  <si>
    <t>P3E5P9</t>
  </si>
  <si>
    <t>P3E5R1</t>
  </si>
  <si>
    <t>P3E5T8</t>
  </si>
  <si>
    <t>P3E5Y4</t>
  </si>
  <si>
    <t>P3E5Z3</t>
  </si>
  <si>
    <t>P3E6A5</t>
  </si>
  <si>
    <t>P3E6A8</t>
  </si>
  <si>
    <t>P3E6A9</t>
  </si>
  <si>
    <t>P3E6B1</t>
  </si>
  <si>
    <t>P3E6B6</t>
  </si>
  <si>
    <t>P3E6C9</t>
  </si>
  <si>
    <t>P3E6E1</t>
  </si>
  <si>
    <t>P3E6E2</t>
  </si>
  <si>
    <t>P3E6E6</t>
  </si>
  <si>
    <t>P3E6E8</t>
  </si>
  <si>
    <t>P3E6G5</t>
  </si>
  <si>
    <t>P3E6G6</t>
  </si>
  <si>
    <t>P3E6K4</t>
  </si>
  <si>
    <t>P3E6L1</t>
  </si>
  <si>
    <t>P3E6L9</t>
  </si>
  <si>
    <t>P3G1H3</t>
  </si>
  <si>
    <t>P3G1H4</t>
  </si>
  <si>
    <t>P3G1H6</t>
  </si>
  <si>
    <t>P3G1H7</t>
  </si>
  <si>
    <t>P3G1H8</t>
  </si>
  <si>
    <t>P3G1H9</t>
  </si>
  <si>
    <t>P3G1J2</t>
  </si>
  <si>
    <t>P3G1J3</t>
  </si>
  <si>
    <t>P3G1J7</t>
  </si>
  <si>
    <t>P3G1K9</t>
  </si>
  <si>
    <t>P3G1L1</t>
  </si>
  <si>
    <t>P3G1L2</t>
  </si>
  <si>
    <t>P3G1L3</t>
  </si>
  <si>
    <t>P3G1L4</t>
  </si>
  <si>
    <t>P3G1M2</t>
  </si>
  <si>
    <t>P3G1M3</t>
  </si>
  <si>
    <t>P3G1M7</t>
  </si>
  <si>
    <t>P3G1M9</t>
  </si>
  <si>
    <t>P3G1N5</t>
  </si>
  <si>
    <t>P3G1P1</t>
  </si>
  <si>
    <t>P3N0A1</t>
  </si>
  <si>
    <t>P3N0A2</t>
  </si>
  <si>
    <t>P3N0A3</t>
  </si>
  <si>
    <t>P3N0A4</t>
  </si>
  <si>
    <t>P3N0A5</t>
  </si>
  <si>
    <t>P3N0A6</t>
  </si>
  <si>
    <t>P3N0A7</t>
  </si>
  <si>
    <t>P3N1A1</t>
  </si>
  <si>
    <t>P3N1A2</t>
  </si>
  <si>
    <t>P3N1A3</t>
  </si>
  <si>
    <t>P3N1A4</t>
  </si>
  <si>
    <t>P3N1A5</t>
  </si>
  <si>
    <t>P3N1A6</t>
  </si>
  <si>
    <t>P3N1A7</t>
  </si>
  <si>
    <t>P3N1A8</t>
  </si>
  <si>
    <t>P3N1A9</t>
  </si>
  <si>
    <t>P3N1B1</t>
  </si>
  <si>
    <t>P3N1B2</t>
  </si>
  <si>
    <t>P3N1B3</t>
  </si>
  <si>
    <t>P3N1B4</t>
  </si>
  <si>
    <t>P3N1B5</t>
  </si>
  <si>
    <t>P3N1B6</t>
  </si>
  <si>
    <t>P3N1B7</t>
  </si>
  <si>
    <t>P3N1B8</t>
  </si>
  <si>
    <t>P3N1B9</t>
  </si>
  <si>
    <t>P3N1C1</t>
  </si>
  <si>
    <t>P3N1C2</t>
  </si>
  <si>
    <t>P3N1C3</t>
  </si>
  <si>
    <t>P3N1C4</t>
  </si>
  <si>
    <t>P3N1C5</t>
  </si>
  <si>
    <t>P3N1C6</t>
  </si>
  <si>
    <t>P3N1C7</t>
  </si>
  <si>
    <t>P3N1C8</t>
  </si>
  <si>
    <t>P3N1C9</t>
  </si>
  <si>
    <t>P3N1E1</t>
  </si>
  <si>
    <t>P3N1E4</t>
  </si>
  <si>
    <t>P3N1E5</t>
  </si>
  <si>
    <t>P3N1E6</t>
  </si>
  <si>
    <t>P3N1E7</t>
  </si>
  <si>
    <t>P3N1G3</t>
  </si>
  <si>
    <t>P3N1G4</t>
  </si>
  <si>
    <t>P3N1G5</t>
  </si>
  <si>
    <t>P3N1G6</t>
  </si>
  <si>
    <t>P3N1G7</t>
  </si>
  <si>
    <t>P3N1G8</t>
  </si>
  <si>
    <t>P3N1G9</t>
  </si>
  <si>
    <t>P3N1J8</t>
  </si>
  <si>
    <t>P3N1J9</t>
  </si>
  <si>
    <t>P3N1K1</t>
  </si>
  <si>
    <t>P3N1K2</t>
  </si>
  <si>
    <t>P3N1K3</t>
  </si>
  <si>
    <t>P3N1K4</t>
  </si>
  <si>
    <t>P3N1K5</t>
  </si>
  <si>
    <t>P3N1K7</t>
  </si>
  <si>
    <t>P3N1K8</t>
  </si>
  <si>
    <t>P3N1M9</t>
  </si>
  <si>
    <t>P3N1N1</t>
  </si>
  <si>
    <t>P3N1N3</t>
  </si>
  <si>
    <t>P3N1N4</t>
  </si>
  <si>
    <t>P3N1P8</t>
  </si>
  <si>
    <t>P3N1P9</t>
  </si>
  <si>
    <t>P3N1R2</t>
  </si>
  <si>
    <t>P3N1R5</t>
  </si>
  <si>
    <t>P3N1R6</t>
  </si>
  <si>
    <t>P3N1R8</t>
  </si>
  <si>
    <t>P3N1R9</t>
  </si>
  <si>
    <t>P3N1S1</t>
  </si>
  <si>
    <t>P3N1S3</t>
  </si>
  <si>
    <t>P3N1S5</t>
  </si>
  <si>
    <t>P3N1S7</t>
  </si>
  <si>
    <t>P3Y0A2</t>
  </si>
  <si>
    <t>P3Y1B2</t>
  </si>
  <si>
    <t>P3Y1B3</t>
  </si>
  <si>
    <t>P3Y1B4</t>
  </si>
  <si>
    <t>P3Y1B6</t>
  </si>
  <si>
    <t>P3Y1C6</t>
  </si>
  <si>
    <t>P3Y1G6</t>
  </si>
  <si>
    <t>P3Y1G9</t>
  </si>
  <si>
    <t>P3Y1H5</t>
  </si>
  <si>
    <t>P3Y1K2</t>
  </si>
  <si>
    <t>P3Y1K3</t>
  </si>
  <si>
    <t>P3Y1P6</t>
  </si>
  <si>
    <t>P4N2V5</t>
  </si>
  <si>
    <t>P4N2W2</t>
  </si>
  <si>
    <t>P4N2W3</t>
  </si>
  <si>
    <t>P4N2W9</t>
  </si>
  <si>
    <t>P4N2X1</t>
  </si>
  <si>
    <t>P4N2X2</t>
  </si>
  <si>
    <t>P4N2X5</t>
  </si>
  <si>
    <t>P4N2X6</t>
  </si>
  <si>
    <t>P4N2X7</t>
  </si>
  <si>
    <t>P4N2X8</t>
  </si>
  <si>
    <t>P4N2X9</t>
  </si>
  <si>
    <t>P4N2Y4</t>
  </si>
  <si>
    <t>P4N2Y6</t>
  </si>
  <si>
    <t>P4N2Y8</t>
  </si>
  <si>
    <t>P4N2Y9</t>
  </si>
  <si>
    <t>P4N2Z1</t>
  </si>
  <si>
    <t>P4N2Z2</t>
  </si>
  <si>
    <t>P4N2Z3</t>
  </si>
  <si>
    <t>P4N3A3</t>
  </si>
  <si>
    <t>P4N3A5</t>
  </si>
  <si>
    <t>P4N3K8</t>
  </si>
  <si>
    <t>P4N3M8</t>
  </si>
  <si>
    <t>P4N3M9</t>
  </si>
  <si>
    <t>P4N3N1</t>
  </si>
  <si>
    <t>P4N3N2</t>
  </si>
  <si>
    <t>P4N3P9</t>
  </si>
  <si>
    <t>P4N3R2</t>
  </si>
  <si>
    <t>P4N3R4</t>
  </si>
  <si>
    <t>P4N3S8</t>
  </si>
  <si>
    <t>P4N3S9</t>
  </si>
  <si>
    <t>P4N3V7</t>
  </si>
  <si>
    <t>P4N3V8</t>
  </si>
  <si>
    <t>P4N3V9</t>
  </si>
  <si>
    <t>P4N3W1</t>
  </si>
  <si>
    <t>P4N3W3</t>
  </si>
  <si>
    <t>P4N3W4</t>
  </si>
  <si>
    <t>P4N3W5</t>
  </si>
  <si>
    <t>P4N3W7</t>
  </si>
  <si>
    <t>P4N3W8</t>
  </si>
  <si>
    <t>P4N3X1</t>
  </si>
  <si>
    <t>P4N3X2</t>
  </si>
  <si>
    <t>P4N3X3</t>
  </si>
  <si>
    <t>P4N3X4</t>
  </si>
  <si>
    <t>P4N3X5</t>
  </si>
  <si>
    <t>P4N3X6</t>
  </si>
  <si>
    <t>P4N3X7</t>
  </si>
  <si>
    <t>P4N3X8</t>
  </si>
  <si>
    <t>P4N3X9</t>
  </si>
  <si>
    <t>P4N3Y4</t>
  </si>
  <si>
    <t>P4N4A2</t>
  </si>
  <si>
    <t>P4N4A3</t>
  </si>
  <si>
    <t>P4N4A4</t>
  </si>
  <si>
    <t>P4N4A5</t>
  </si>
  <si>
    <t>P4N4A6</t>
  </si>
  <si>
    <t>P4N4A7</t>
  </si>
  <si>
    <t>P4N4A8</t>
  </si>
  <si>
    <t>P4N4A9</t>
  </si>
  <si>
    <t>P4N4B1</t>
  </si>
  <si>
    <t>P4N4B2</t>
  </si>
  <si>
    <t>P4N4B3</t>
  </si>
  <si>
    <t>P4N4B4</t>
  </si>
  <si>
    <t>P4N4B5</t>
  </si>
  <si>
    <t>P4N4B6</t>
  </si>
  <si>
    <t>P4N4B7</t>
  </si>
  <si>
    <t>P4N4B8</t>
  </si>
  <si>
    <t>P4N4C2</t>
  </si>
  <si>
    <t>P4N4C3</t>
  </si>
  <si>
    <t>P4N4C7</t>
  </si>
  <si>
    <t>P4N4C8</t>
  </si>
  <si>
    <t>P4N4C9</t>
  </si>
  <si>
    <t>P4N4E1</t>
  </si>
  <si>
    <t>P4N4R2</t>
  </si>
  <si>
    <t>P4N4R3</t>
  </si>
  <si>
    <t>P4N4R4</t>
  </si>
  <si>
    <t>P4N4R5</t>
  </si>
  <si>
    <t>P4N4R6</t>
  </si>
  <si>
    <t>P4N4S6</t>
  </si>
  <si>
    <t>P4N4S7</t>
  </si>
  <si>
    <t>P4N4T3</t>
  </si>
  <si>
    <t>P4N4T4</t>
  </si>
  <si>
    <t>P4N4T7</t>
  </si>
  <si>
    <t>P4N4T8</t>
  </si>
  <si>
    <t>P4N4V3</t>
  </si>
  <si>
    <t>P4N5E4</t>
  </si>
  <si>
    <t>P4N5E6</t>
  </si>
  <si>
    <t>P4N5E7</t>
  </si>
  <si>
    <t>P4N5E8</t>
  </si>
  <si>
    <t>P4N5E9</t>
  </si>
  <si>
    <t>P4N5G1</t>
  </si>
  <si>
    <t>P4N5J9</t>
  </si>
  <si>
    <t>P4N5K2</t>
  </si>
  <si>
    <t>P4N5K3</t>
  </si>
  <si>
    <t>P4N5K4</t>
  </si>
  <si>
    <t>P4N7C3</t>
  </si>
  <si>
    <t>P4N7K7</t>
  </si>
  <si>
    <t>P4N7K8</t>
  </si>
  <si>
    <t>P4N7L5</t>
  </si>
  <si>
    <t>P4N7L7</t>
  </si>
  <si>
    <t>P4N7M4</t>
  </si>
  <si>
    <t>P4N7M5</t>
  </si>
  <si>
    <t>P4N7N3</t>
  </si>
  <si>
    <t>P4N7N7</t>
  </si>
  <si>
    <t>P4N7P3</t>
  </si>
  <si>
    <t>P4N7R9</t>
  </si>
  <si>
    <t>P4N7S1</t>
  </si>
  <si>
    <t>P4N7S2</t>
  </si>
  <si>
    <t>P4N7T8</t>
  </si>
  <si>
    <t>P4N7T9</t>
  </si>
  <si>
    <t>P4N7V2</t>
  </si>
  <si>
    <t>P4N7V3</t>
  </si>
  <si>
    <t>P4N8B8</t>
  </si>
  <si>
    <t>P4N8C3</t>
  </si>
  <si>
    <t>P4N8C4</t>
  </si>
  <si>
    <t>P4N8C5</t>
  </si>
  <si>
    <t>P4N8C6</t>
  </si>
  <si>
    <t>P4N8C7</t>
  </si>
  <si>
    <t>P4N8C9</t>
  </si>
  <si>
    <t>P4N8G2</t>
  </si>
  <si>
    <t>P4N8J1</t>
  </si>
  <si>
    <t>P4N8J6</t>
  </si>
  <si>
    <t>P4N8J7</t>
  </si>
  <si>
    <t>P4N8J9</t>
  </si>
  <si>
    <t>P4N8K2</t>
  </si>
  <si>
    <t>P4N8K3</t>
  </si>
  <si>
    <t>P4N8L1</t>
  </si>
  <si>
    <t>P4P1A1</t>
  </si>
  <si>
    <t>P4P1A2</t>
  </si>
  <si>
    <t>P4P1A3</t>
  </si>
  <si>
    <t>P4P1A4</t>
  </si>
  <si>
    <t>P4P1A5</t>
  </si>
  <si>
    <t>P4P1A6</t>
  </si>
  <si>
    <t>P4P1A7</t>
  </si>
  <si>
    <t>P4P1A8</t>
  </si>
  <si>
    <t>P4P1A9</t>
  </si>
  <si>
    <t>P4P1B1</t>
  </si>
  <si>
    <t>P4P1B2</t>
  </si>
  <si>
    <t>P4P1B3</t>
  </si>
  <si>
    <t>P4P1B4</t>
  </si>
  <si>
    <t>P4P1B7</t>
  </si>
  <si>
    <t>P4P1B9</t>
  </si>
  <si>
    <t>P4P1C1</t>
  </si>
  <si>
    <t>P4P1C2</t>
  </si>
  <si>
    <t>P4P1C3</t>
  </si>
  <si>
    <t>P4P1C4</t>
  </si>
  <si>
    <t>P4P1C5</t>
  </si>
  <si>
    <t>P4P1C6</t>
  </si>
  <si>
    <t>P4P1C8</t>
  </si>
  <si>
    <t>P4P1C9</t>
  </si>
  <si>
    <t>P4P1E2</t>
  </si>
  <si>
    <t>P4P1E3</t>
  </si>
  <si>
    <t>P4P1E9</t>
  </si>
  <si>
    <t>P4P1G1</t>
  </si>
  <si>
    <t>P4P1G2</t>
  </si>
  <si>
    <t>P4P1H2</t>
  </si>
  <si>
    <t>P4P1J2</t>
  </si>
  <si>
    <t>P4R0A1</t>
  </si>
  <si>
    <t>P4R0A3</t>
  </si>
  <si>
    <t>P4R0A4</t>
  </si>
  <si>
    <t>P4R0A5</t>
  </si>
  <si>
    <t>P4R1A2</t>
  </si>
  <si>
    <t>P4R1A3</t>
  </si>
  <si>
    <t>P4R1A4</t>
  </si>
  <si>
    <t>P4R1A6</t>
  </si>
  <si>
    <t>P4R1A7</t>
  </si>
  <si>
    <t>P4R1B2</t>
  </si>
  <si>
    <t>P4R1B3</t>
  </si>
  <si>
    <t>P4R1B6</t>
  </si>
  <si>
    <t>P4R1B7</t>
  </si>
  <si>
    <t>P4R1B8</t>
  </si>
  <si>
    <t>P4R1C9</t>
  </si>
  <si>
    <t>P4R1G3</t>
  </si>
  <si>
    <t>P4R1G7</t>
  </si>
  <si>
    <t>P4R1H2</t>
  </si>
  <si>
    <t>P4R1H5</t>
  </si>
  <si>
    <t>P4R1H7</t>
  </si>
  <si>
    <t>P4R1H8</t>
  </si>
  <si>
    <t>P4R1H9</t>
  </si>
  <si>
    <t>P4R1J1</t>
  </si>
  <si>
    <t>P4R1J2</t>
  </si>
  <si>
    <t>P4R1L2</t>
  </si>
  <si>
    <t>P4R1L3</t>
  </si>
  <si>
    <t>P4R1L4</t>
  </si>
  <si>
    <t>P4R1L5</t>
  </si>
  <si>
    <t>P4R1M4</t>
  </si>
  <si>
    <t>P4R1M6</t>
  </si>
  <si>
    <t>P4R1M7</t>
  </si>
  <si>
    <t>P4R1M8</t>
  </si>
  <si>
    <t>P4R1N1</t>
  </si>
  <si>
    <t>P4R1N2</t>
  </si>
  <si>
    <t>P4R1N3</t>
  </si>
  <si>
    <t>P4R1N4</t>
  </si>
  <si>
    <t>P4R1N6</t>
  </si>
  <si>
    <t>P5N1A1</t>
  </si>
  <si>
    <t>P5N1A2</t>
  </si>
  <si>
    <t>P5N1A3</t>
  </si>
  <si>
    <t>P5N1A4</t>
  </si>
  <si>
    <t>P5N1A5</t>
  </si>
  <si>
    <t>P5N1A6</t>
  </si>
  <si>
    <t>P5N1A7</t>
  </si>
  <si>
    <t>P5N1A8</t>
  </si>
  <si>
    <t>P5N1A9</t>
  </si>
  <si>
    <t>P5N1B1</t>
  </si>
  <si>
    <t>P5N1B4</t>
  </si>
  <si>
    <t>P5N1B8</t>
  </si>
  <si>
    <t>P5N1B9</t>
  </si>
  <si>
    <t>P5N1C1</t>
  </si>
  <si>
    <t>P5N1C2</t>
  </si>
  <si>
    <t>P5N1C3</t>
  </si>
  <si>
    <t>P5N1C4</t>
  </si>
  <si>
    <t>P5N1C5</t>
  </si>
  <si>
    <t>P5N1C6</t>
  </si>
  <si>
    <t>P5N1C7</t>
  </si>
  <si>
    <t>P5N1C8</t>
  </si>
  <si>
    <t>P5N1C9</t>
  </si>
  <si>
    <t>P5N1E1</t>
  </si>
  <si>
    <t>P5N1E2</t>
  </si>
  <si>
    <t>P5N1E3</t>
  </si>
  <si>
    <t>P5N1E4</t>
  </si>
  <si>
    <t>P5N1E5</t>
  </si>
  <si>
    <t>P5N1E6</t>
  </si>
  <si>
    <t>P5N1E7</t>
  </si>
  <si>
    <t>P5N1E8</t>
  </si>
  <si>
    <t>P5N1E9</t>
  </si>
  <si>
    <t>P5N1G1</t>
  </si>
  <si>
    <t>P5N1G2</t>
  </si>
  <si>
    <t>P5N1G3</t>
  </si>
  <si>
    <t>P5N1G4</t>
  </si>
  <si>
    <t>P5N1G5</t>
  </si>
  <si>
    <t>P5N1G6</t>
  </si>
  <si>
    <t>P5N1G7</t>
  </si>
  <si>
    <t>P5N1G8</t>
  </si>
  <si>
    <t>P5N1G9</t>
  </si>
  <si>
    <t>P5N1H1</t>
  </si>
  <si>
    <t>P5N1H6</t>
  </si>
  <si>
    <t>P5N1H7</t>
  </si>
  <si>
    <t>P5N1H8</t>
  </si>
  <si>
    <t>P5N1J1</t>
  </si>
  <si>
    <t>P5N1J2</t>
  </si>
  <si>
    <t>P5N1J3</t>
  </si>
  <si>
    <t>P5N1J4</t>
  </si>
  <si>
    <t>P5N1J5</t>
  </si>
  <si>
    <t>P5N1J6</t>
  </si>
  <si>
    <t>P5N1J7</t>
  </si>
  <si>
    <t>P5N1J8</t>
  </si>
  <si>
    <t>P5N1K6</t>
  </si>
  <si>
    <t>P5N1L3</t>
  </si>
  <si>
    <t>P5N1L4</t>
  </si>
  <si>
    <t>P5N1L5</t>
  </si>
  <si>
    <t>P5N1L6</t>
  </si>
  <si>
    <t>P5N1L7</t>
  </si>
  <si>
    <t>P5N1L8</t>
  </si>
  <si>
    <t>P5N1L9</t>
  </si>
  <si>
    <t>P5N1M2</t>
  </si>
  <si>
    <t>P5N1M3</t>
  </si>
  <si>
    <t>P5N1M4</t>
  </si>
  <si>
    <t>P5N1M5</t>
  </si>
  <si>
    <t>P5N1M6</t>
  </si>
  <si>
    <t>P5N1M7</t>
  </si>
  <si>
    <t>P5N1N3</t>
  </si>
  <si>
    <t>P5N1N4</t>
  </si>
  <si>
    <t>P5N1P1</t>
  </si>
  <si>
    <t>P5N1P2</t>
  </si>
  <si>
    <t>P5N1P3</t>
  </si>
  <si>
    <t>P5N1P4</t>
  </si>
  <si>
    <t>P5N1P5</t>
  </si>
  <si>
    <t>P5N1P6</t>
  </si>
  <si>
    <t>P5N1R8</t>
  </si>
  <si>
    <t>P5N1S2</t>
  </si>
  <si>
    <t>P5N1S5</t>
  </si>
  <si>
    <t>P5N1S6</t>
  </si>
  <si>
    <t>P5N1S7</t>
  </si>
  <si>
    <t>P5N1S8</t>
  </si>
  <si>
    <t>P5N1S9</t>
  </si>
  <si>
    <t>P5N1T1</t>
  </si>
  <si>
    <t>P5N1T2</t>
  </si>
  <si>
    <t>P5N1T8</t>
  </si>
  <si>
    <t>P5N1T9</t>
  </si>
  <si>
    <t>P5N1V2</t>
  </si>
  <si>
    <t>P5N1V3</t>
  </si>
  <si>
    <t>P5N1V5</t>
  </si>
  <si>
    <t>P5N1V6</t>
  </si>
  <si>
    <t>P5N1V7</t>
  </si>
  <si>
    <t>P5N1V8</t>
  </si>
  <si>
    <t>P5N1V9</t>
  </si>
  <si>
    <t>P5N1W2</t>
  </si>
  <si>
    <t>P5N1W3</t>
  </si>
  <si>
    <t>P5N1W4</t>
  </si>
  <si>
    <t>P5N1W5</t>
  </si>
  <si>
    <t>P5N1W6</t>
  </si>
  <si>
    <t>P5N1W7</t>
  </si>
  <si>
    <t>P5N1W8</t>
  </si>
  <si>
    <t>P5N1W9</t>
  </si>
  <si>
    <t>P5N1X6</t>
  </si>
  <si>
    <t>P5N1Y4</t>
  </si>
  <si>
    <t>P5N1Y6</t>
  </si>
  <si>
    <t>P5N1Y7</t>
  </si>
  <si>
    <t>P5N1Y8</t>
  </si>
  <si>
    <t>P5N1Y9</t>
  </si>
  <si>
    <t>P5N1Z1</t>
  </si>
  <si>
    <t>P5N1Z2</t>
  </si>
  <si>
    <t>P5N1Z3</t>
  </si>
  <si>
    <t>P5N1Z4</t>
  </si>
  <si>
    <t>P5N1Z6</t>
  </si>
  <si>
    <t>P5N1Z7</t>
  </si>
  <si>
    <t>P5N2A8</t>
  </si>
  <si>
    <t>P5N2C7</t>
  </si>
  <si>
    <t>P5N2C8</t>
  </si>
  <si>
    <t>P5N2E2</t>
  </si>
  <si>
    <t>P5N2E3</t>
  </si>
  <si>
    <t>P5N2E4</t>
  </si>
  <si>
    <t>P5N2E5</t>
  </si>
  <si>
    <t>P5N2E6</t>
  </si>
  <si>
    <t>P5N2E7</t>
  </si>
  <si>
    <t>P5N2E8</t>
  </si>
  <si>
    <t>P5N2E9</t>
  </si>
  <si>
    <t>P5N2G2</t>
  </si>
  <si>
    <t>P5N2G3</t>
  </si>
  <si>
    <t>P5N2G5</t>
  </si>
  <si>
    <t>P5N2G6</t>
  </si>
  <si>
    <t>P5N2G8</t>
  </si>
  <si>
    <t>P5N2J4</t>
  </si>
  <si>
    <t>P5N2J5</t>
  </si>
  <si>
    <t>P5N2J6</t>
  </si>
  <si>
    <t>P5N2J7</t>
  </si>
  <si>
    <t>P5N2J8</t>
  </si>
  <si>
    <t>P5N2J9</t>
  </si>
  <si>
    <t>P5N2K1</t>
  </si>
  <si>
    <t>P5N2K2</t>
  </si>
  <si>
    <t>P5N2K3</t>
  </si>
  <si>
    <t>P5N2K4</t>
  </si>
  <si>
    <t>P5N2K6</t>
  </si>
  <si>
    <t>P5N2K9</t>
  </si>
  <si>
    <t>P5N2L5</t>
  </si>
  <si>
    <t>P5N2M5</t>
  </si>
  <si>
    <t>P5N2N2</t>
  </si>
  <si>
    <t>P5N2N4</t>
  </si>
  <si>
    <t>P5N2N5</t>
  </si>
  <si>
    <t>P5N2N6</t>
  </si>
  <si>
    <t>P5N2S7</t>
  </si>
  <si>
    <t>P5N2S8</t>
  </si>
  <si>
    <t>P5N2S9</t>
  </si>
  <si>
    <t>P5N2T1</t>
  </si>
  <si>
    <t>P5N2T3</t>
  </si>
  <si>
    <t>P5N2W3</t>
  </si>
  <si>
    <t>P5N2W5</t>
  </si>
  <si>
    <t>P5N2W6</t>
  </si>
  <si>
    <t>P5N2W7</t>
  </si>
  <si>
    <t>P5N2W8</t>
  </si>
  <si>
    <t>P5N2X4</t>
  </si>
  <si>
    <t>P5N2X6</t>
  </si>
  <si>
    <t>P5N2X8</t>
  </si>
  <si>
    <t>P5N2Y9</t>
  </si>
  <si>
    <t>P5N2Z3</t>
  </si>
  <si>
    <t>P5N2Z9</t>
  </si>
  <si>
    <t>P5N3A4</t>
  </si>
  <si>
    <t>P5N3A9</t>
  </si>
  <si>
    <t>P5N3B2</t>
  </si>
  <si>
    <t>P5N3B3</t>
  </si>
  <si>
    <t>P5N3C3</t>
  </si>
  <si>
    <t>P5N3E1</t>
  </si>
  <si>
    <t>P5N3E2</t>
  </si>
  <si>
    <t>P5N3E4</t>
  </si>
  <si>
    <t>P5N3E5</t>
  </si>
  <si>
    <t>P5N3E9</t>
  </si>
  <si>
    <t>P5N3G2</t>
  </si>
  <si>
    <t>P5N3H3</t>
  </si>
  <si>
    <t>P5N3H4</t>
  </si>
  <si>
    <t>P5N3H8</t>
  </si>
  <si>
    <t>P5N3H9</t>
  </si>
  <si>
    <t>P5N3J1</t>
  </si>
  <si>
    <t>P5N3J6</t>
  </si>
  <si>
    <t>P7A1A2</t>
  </si>
  <si>
    <t>P7A1A6</t>
  </si>
  <si>
    <t>P7A1A7</t>
  </si>
  <si>
    <t>P7A1B2</t>
  </si>
  <si>
    <t>P7A1B3</t>
  </si>
  <si>
    <t>P7A1B5</t>
  </si>
  <si>
    <t>P7A1B8</t>
  </si>
  <si>
    <t>P7A1C1</t>
  </si>
  <si>
    <t>P7A1C2</t>
  </si>
  <si>
    <t>P7A1E1</t>
  </si>
  <si>
    <t>P7A1E2</t>
  </si>
  <si>
    <t>P7A1E8</t>
  </si>
  <si>
    <t>P7A1E9</t>
  </si>
  <si>
    <t>P7A1G1</t>
  </si>
  <si>
    <t>P7A1G6</t>
  </si>
  <si>
    <t>P7A1G7</t>
  </si>
  <si>
    <t>P7A1G8</t>
  </si>
  <si>
    <t>P7A1G9</t>
  </si>
  <si>
    <t>P7A1H1</t>
  </si>
  <si>
    <t>P7A1H6</t>
  </si>
  <si>
    <t>P7A1H7</t>
  </si>
  <si>
    <t>P7A1H8</t>
  </si>
  <si>
    <t>P7A1H9</t>
  </si>
  <si>
    <t>P7A1J4</t>
  </si>
  <si>
    <t>P7A1J5</t>
  </si>
  <si>
    <t>P7A1K1</t>
  </si>
  <si>
    <t>P7A1K4</t>
  </si>
  <si>
    <t>P7A1K5</t>
  </si>
  <si>
    <t>P7A1K8</t>
  </si>
  <si>
    <t>P7A1K9</t>
  </si>
  <si>
    <t>P7A1L1</t>
  </si>
  <si>
    <t>P7A1L3</t>
  </si>
  <si>
    <t>P7A1L4</t>
  </si>
  <si>
    <t>P7A1L5</t>
  </si>
  <si>
    <t>P7A1L6</t>
  </si>
  <si>
    <t>P7A1L7</t>
  </si>
  <si>
    <t>P7A1L8</t>
  </si>
  <si>
    <t>P7A1L9</t>
  </si>
  <si>
    <t>P7A1M1</t>
  </si>
  <si>
    <t>P7A1M2</t>
  </si>
  <si>
    <t>P7A1M3</t>
  </si>
  <si>
    <t>P7A1M4</t>
  </si>
  <si>
    <t>P7A1M5</t>
  </si>
  <si>
    <t>P7A1M6</t>
  </si>
  <si>
    <t>P7A1M7</t>
  </si>
  <si>
    <t>P7A1M9</t>
  </si>
  <si>
    <t>P7A1N1</t>
  </si>
  <si>
    <t>P7A1N2</t>
  </si>
  <si>
    <t>P7A1N3</t>
  </si>
  <si>
    <t>P7A1N4</t>
  </si>
  <si>
    <t>P7A1N7</t>
  </si>
  <si>
    <t>P7A1N8</t>
  </si>
  <si>
    <t>P7A1N9</t>
  </si>
  <si>
    <t>P7A1P1</t>
  </si>
  <si>
    <t>P7A1P4</t>
  </si>
  <si>
    <t>P7A1P5</t>
  </si>
  <si>
    <t>P7A1P6</t>
  </si>
  <si>
    <t>P7A1P7</t>
  </si>
  <si>
    <t>P7A1P8</t>
  </si>
  <si>
    <t>P7A1P9</t>
  </si>
  <si>
    <t>P7A1R1</t>
  </si>
  <si>
    <t>P7A1R2</t>
  </si>
  <si>
    <t>P7A1R5</t>
  </si>
  <si>
    <t>P7A1R7</t>
  </si>
  <si>
    <t>P7A1V5</t>
  </si>
  <si>
    <t>P7A1V6</t>
  </si>
  <si>
    <t>P7A1V7</t>
  </si>
  <si>
    <t>P7A1W3</t>
  </si>
  <si>
    <t>P7A1X9</t>
  </si>
  <si>
    <t>P7A1Y2</t>
  </si>
  <si>
    <t>P7A1Y4</t>
  </si>
  <si>
    <t>P7A1Y5</t>
  </si>
  <si>
    <t>P7A1Y7</t>
  </si>
  <si>
    <t>P7A1Y8</t>
  </si>
  <si>
    <t>P7A1Y9</t>
  </si>
  <si>
    <t>P7A1Z1</t>
  </si>
  <si>
    <t>P7A1Z2</t>
  </si>
  <si>
    <t>P7A1Z3</t>
  </si>
  <si>
    <t>P7A1Z4</t>
  </si>
  <si>
    <t>P7A1Z6</t>
  </si>
  <si>
    <t>P7A1Z9</t>
  </si>
  <si>
    <t>P7A2A1</t>
  </si>
  <si>
    <t>P7A2A4</t>
  </si>
  <si>
    <t>P7A2A5</t>
  </si>
  <si>
    <t>P7A2A6</t>
  </si>
  <si>
    <t>P7A2B3</t>
  </si>
  <si>
    <t>P7A2B5</t>
  </si>
  <si>
    <t>P7A2B7</t>
  </si>
  <si>
    <t>P7A2B9</t>
  </si>
  <si>
    <t>P7A2C1</t>
  </si>
  <si>
    <t>P7A2C2</t>
  </si>
  <si>
    <t>P7A2C3</t>
  </si>
  <si>
    <t>P7A2C4</t>
  </si>
  <si>
    <t>P7A2C5</t>
  </si>
  <si>
    <t>P7A2C6</t>
  </si>
  <si>
    <t>P7A2C7</t>
  </si>
  <si>
    <t>P7A2C8</t>
  </si>
  <si>
    <t>P7A2C9</t>
  </si>
  <si>
    <t>P7A2E1</t>
  </si>
  <si>
    <t>P7A2E2</t>
  </si>
  <si>
    <t>P7A2E3</t>
  </si>
  <si>
    <t>P7A2E4</t>
  </si>
  <si>
    <t>P7A2E5</t>
  </si>
  <si>
    <t>P7A2E6</t>
  </si>
  <si>
    <t>P7A2E7</t>
  </si>
  <si>
    <t>P7A2E9</t>
  </si>
  <si>
    <t>P7A2G2</t>
  </si>
  <si>
    <t>P7A2G3</t>
  </si>
  <si>
    <t>P7A2G4</t>
  </si>
  <si>
    <t>P7A2G5</t>
  </si>
  <si>
    <t>P7A2G6</t>
  </si>
  <si>
    <t>P7A2G7</t>
  </si>
  <si>
    <t>P7A2G8</t>
  </si>
  <si>
    <t>P7A2G9</t>
  </si>
  <si>
    <t>P7A2H1</t>
  </si>
  <si>
    <t>P7A2H2</t>
  </si>
  <si>
    <t>P7A2H3</t>
  </si>
  <si>
    <t>P7A2H4</t>
  </si>
  <si>
    <t>P7A2H5</t>
  </si>
  <si>
    <t>P7A2H6</t>
  </si>
  <si>
    <t>P7A2H7</t>
  </si>
  <si>
    <t>P7A2H8</t>
  </si>
  <si>
    <t>P7A2H9</t>
  </si>
  <si>
    <t>P7A2J1</t>
  </si>
  <si>
    <t>P7A2J2</t>
  </si>
  <si>
    <t>P7A2J3</t>
  </si>
  <si>
    <t>P7A2J4</t>
  </si>
  <si>
    <t>P7A2J5</t>
  </si>
  <si>
    <t>P7A7K9</t>
  </si>
  <si>
    <t>P7A7X7</t>
  </si>
  <si>
    <t>P7A8C4</t>
  </si>
  <si>
    <t>P7B0A1</t>
  </si>
  <si>
    <t>P7B0A6</t>
  </si>
  <si>
    <t>P7B0A7</t>
  </si>
  <si>
    <t>P7B0A9</t>
  </si>
  <si>
    <t>P7B1W8</t>
  </si>
  <si>
    <t>P7B1Z7</t>
  </si>
  <si>
    <t>P7B2M5</t>
  </si>
  <si>
    <t>P7B2M6</t>
  </si>
  <si>
    <t>P7B2M8</t>
  </si>
  <si>
    <t>P7B2M9</t>
  </si>
  <si>
    <t>P7B2N1</t>
  </si>
  <si>
    <t>P7B2N2</t>
  </si>
  <si>
    <t>P7B2N3</t>
  </si>
  <si>
    <t>P7B2N5</t>
  </si>
  <si>
    <t>P7B2N6</t>
  </si>
  <si>
    <t>P7B2N7</t>
  </si>
  <si>
    <t>P7B2N8</t>
  </si>
  <si>
    <t>P7B2N9</t>
  </si>
  <si>
    <t>P7B2P2</t>
  </si>
  <si>
    <t>P7B2P3</t>
  </si>
  <si>
    <t>P7B2P4</t>
  </si>
  <si>
    <t>P7B2P5</t>
  </si>
  <si>
    <t>P7B2P6</t>
  </si>
  <si>
    <t>P7B2P7</t>
  </si>
  <si>
    <t>P7B2P9</t>
  </si>
  <si>
    <t>P7B2R1</t>
  </si>
  <si>
    <t>P7B2R2</t>
  </si>
  <si>
    <t>P7B2R3</t>
  </si>
  <si>
    <t>P7B2R5</t>
  </si>
  <si>
    <t>P7B2R6</t>
  </si>
  <si>
    <t>P7B2R7</t>
  </si>
  <si>
    <t>P7B2R8</t>
  </si>
  <si>
    <t>P7B2S3</t>
  </si>
  <si>
    <t>P7B2S4</t>
  </si>
  <si>
    <t>P7B2Y1</t>
  </si>
  <si>
    <t>P7B2Z1</t>
  </si>
  <si>
    <t>P7B2Z2</t>
  </si>
  <si>
    <t>P7B2Z3</t>
  </si>
  <si>
    <t>P7B2Z4</t>
  </si>
  <si>
    <t>P7B2Z5</t>
  </si>
  <si>
    <t>P7B2Z6</t>
  </si>
  <si>
    <t>P7B2Z7</t>
  </si>
  <si>
    <t>P7B2Z8</t>
  </si>
  <si>
    <t>P7B2Z9</t>
  </si>
  <si>
    <t>P7B3A2</t>
  </si>
  <si>
    <t>P7B3A3</t>
  </si>
  <si>
    <t>P7B3A4</t>
  </si>
  <si>
    <t>P7B3A6</t>
  </si>
  <si>
    <t>P7B3G9</t>
  </si>
  <si>
    <t>P7B3H1</t>
  </si>
  <si>
    <t>P7B3H2</t>
  </si>
  <si>
    <t>P7B3H3</t>
  </si>
  <si>
    <t>P7B3H4</t>
  </si>
  <si>
    <t>P7B3M1</t>
  </si>
  <si>
    <t>P7B3M3</t>
  </si>
  <si>
    <t>P7B3M4</t>
  </si>
  <si>
    <t>P7B3M5</t>
  </si>
  <si>
    <t>P7B3M7</t>
  </si>
  <si>
    <t>P7B3N1</t>
  </si>
  <si>
    <t>P7B3N2</t>
  </si>
  <si>
    <t>P7B3N3</t>
  </si>
  <si>
    <t>P7B3S6</t>
  </si>
  <si>
    <t>P7B3S7</t>
  </si>
  <si>
    <t>P7B3S8</t>
  </si>
  <si>
    <t>P7B3S9</t>
  </si>
  <si>
    <t>P7B3T1</t>
  </si>
  <si>
    <t>P7B3T2</t>
  </si>
  <si>
    <t>P7B3T3</t>
  </si>
  <si>
    <t>P7B3W3</t>
  </si>
  <si>
    <t>P7B3Y4</t>
  </si>
  <si>
    <t>P7B3Y6</t>
  </si>
  <si>
    <t>P7B3Y9</t>
  </si>
  <si>
    <t>P7B3Z1</t>
  </si>
  <si>
    <t>P7B3Z2</t>
  </si>
  <si>
    <t>P7B3Z3</t>
  </si>
  <si>
    <t>P7B3Z4</t>
  </si>
  <si>
    <t>P7B3Z5</t>
  </si>
  <si>
    <t>P7B3Z6</t>
  </si>
  <si>
    <t>P7B3Z7</t>
  </si>
  <si>
    <t>P7B3Z8</t>
  </si>
  <si>
    <t>P7B3Z9</t>
  </si>
  <si>
    <t>P7B4A1</t>
  </si>
  <si>
    <t>P7B4A2</t>
  </si>
  <si>
    <t>P7B4A3</t>
  </si>
  <si>
    <t>P7B4A4</t>
  </si>
  <si>
    <t>P7B4A5</t>
  </si>
  <si>
    <t>P7B4A6</t>
  </si>
  <si>
    <t>P7B4A7</t>
  </si>
  <si>
    <t>P7B4A8</t>
  </si>
  <si>
    <t>P7B5E1</t>
  </si>
  <si>
    <t>P7B5G9</t>
  </si>
  <si>
    <t>P7B5H2</t>
  </si>
  <si>
    <t>P7B5J1</t>
  </si>
  <si>
    <t>P7B5K5</t>
  </si>
  <si>
    <t>P7B5L6</t>
  </si>
  <si>
    <t>P7B5M4</t>
  </si>
  <si>
    <t>P7B5M5</t>
  </si>
  <si>
    <t>P7B5M6</t>
  </si>
  <si>
    <t>P7B5N2</t>
  </si>
  <si>
    <t>P7B5N3</t>
  </si>
  <si>
    <t>P7B5N4</t>
  </si>
  <si>
    <t>P7B5P6</t>
  </si>
  <si>
    <t>P7B5P9</t>
  </si>
  <si>
    <t>P7B5R1</t>
  </si>
  <si>
    <t>P7B5R3</t>
  </si>
  <si>
    <t>P7B5R5</t>
  </si>
  <si>
    <t>P7B5R6</t>
  </si>
  <si>
    <t>P7B5T9</t>
  </si>
  <si>
    <t>P7B5V4</t>
  </si>
  <si>
    <t>P7B5V5</t>
  </si>
  <si>
    <t>P7B5W3</t>
  </si>
  <si>
    <t>P7B5W4</t>
  </si>
  <si>
    <t>P7B5X5</t>
  </si>
  <si>
    <t>P7B5Z1</t>
  </si>
  <si>
    <t>P7B5Z3</t>
  </si>
  <si>
    <t>P7B5Z4</t>
  </si>
  <si>
    <t>P7B5Z5</t>
  </si>
  <si>
    <t>P7B5Z6</t>
  </si>
  <si>
    <t>P7B5Z8</t>
  </si>
  <si>
    <t>P7B6A4</t>
  </si>
  <si>
    <t>P7B6A5</t>
  </si>
  <si>
    <t>P7B6B2</t>
  </si>
  <si>
    <t>P7B6B4</t>
  </si>
  <si>
    <t>P7B6B5</t>
  </si>
  <si>
    <t>P7B6B6</t>
  </si>
  <si>
    <t>P7B6B9</t>
  </si>
  <si>
    <t>P7B6C1</t>
  </si>
  <si>
    <t>P7B6C4</t>
  </si>
  <si>
    <t>P7B6C5</t>
  </si>
  <si>
    <t>P7B6C6</t>
  </si>
  <si>
    <t>P7B6E4</t>
  </si>
  <si>
    <t>P7B6E5</t>
  </si>
  <si>
    <t>P7B6E7</t>
  </si>
  <si>
    <t>P7B6G6</t>
  </si>
  <si>
    <t>P7B6H3</t>
  </si>
  <si>
    <t>P7B6H4</t>
  </si>
  <si>
    <t>P7B6H6</t>
  </si>
  <si>
    <t>P7B6K4</t>
  </si>
  <si>
    <t>P7B6K5</t>
  </si>
  <si>
    <t>P7B6L9</t>
  </si>
  <si>
    <t>P7B6M1</t>
  </si>
  <si>
    <t>P7B6M2</t>
  </si>
  <si>
    <t>P7B6M3</t>
  </si>
  <si>
    <t>P7B6M4</t>
  </si>
  <si>
    <t>P7B6M5</t>
  </si>
  <si>
    <t>P7B6M6</t>
  </si>
  <si>
    <t>P7B6M7</t>
  </si>
  <si>
    <t>P7B6M8</t>
  </si>
  <si>
    <t>P7B6M9</t>
  </si>
  <si>
    <t>P7B6P4</t>
  </si>
  <si>
    <t>P7B6P6</t>
  </si>
  <si>
    <t>P7B6P8</t>
  </si>
  <si>
    <t>P7B6R8</t>
  </si>
  <si>
    <t>P7B6S1</t>
  </si>
  <si>
    <t>P7B6S2</t>
  </si>
  <si>
    <t>P7B6S6</t>
  </si>
  <si>
    <t>P7B6V3</t>
  </si>
  <si>
    <t>P7B6V4</t>
  </si>
  <si>
    <t>P7B6Z5</t>
  </si>
  <si>
    <t>P7B6Z6</t>
  </si>
  <si>
    <t>P7B6Z7</t>
  </si>
  <si>
    <t>P7B6Z8</t>
  </si>
  <si>
    <t>P7B7A1</t>
  </si>
  <si>
    <t>P7B7A2</t>
  </si>
  <si>
    <t>P7B7A5</t>
  </si>
  <si>
    <t>P7B7A6</t>
  </si>
  <si>
    <t>P7B7A8</t>
  </si>
  <si>
    <t>P7B7A9</t>
  </si>
  <si>
    <t>P7B7B1</t>
  </si>
  <si>
    <t>P7B7B2</t>
  </si>
  <si>
    <t>P7B7B3</t>
  </si>
  <si>
    <t>P7B7B5</t>
  </si>
  <si>
    <t>P7B7B6</t>
  </si>
  <si>
    <t>P7B7B7</t>
  </si>
  <si>
    <t>P7B7B8</t>
  </si>
  <si>
    <t>P7B7B9</t>
  </si>
  <si>
    <t>P7B7C1</t>
  </si>
  <si>
    <t>P7B7C2</t>
  </si>
  <si>
    <t>P7B7C3</t>
  </si>
  <si>
    <t>P7B7C4</t>
  </si>
  <si>
    <t>P7B7C5</t>
  </si>
  <si>
    <t>P7B7C6</t>
  </si>
  <si>
    <t>P7B7C7</t>
  </si>
  <si>
    <t>P7C0A4</t>
  </si>
  <si>
    <t>P7C0A5</t>
  </si>
  <si>
    <t>P7C0A7</t>
  </si>
  <si>
    <t>P7C0A8</t>
  </si>
  <si>
    <t>P7C0A9</t>
  </si>
  <si>
    <t>P7C0B1</t>
  </si>
  <si>
    <t>P7C0B2</t>
  </si>
  <si>
    <t>P7C1C7</t>
  </si>
  <si>
    <t>P7C1C8</t>
  </si>
  <si>
    <t>P7C1E1</t>
  </si>
  <si>
    <t>P7C1G1</t>
  </si>
  <si>
    <t>P7C1G2</t>
  </si>
  <si>
    <t>P7C1G3</t>
  </si>
  <si>
    <t>P7C1G4</t>
  </si>
  <si>
    <t>P7C1G5</t>
  </si>
  <si>
    <t>P7C1G6</t>
  </si>
  <si>
    <t>P7C1G7</t>
  </si>
  <si>
    <t>P7C1G8</t>
  </si>
  <si>
    <t>P7C1G9</t>
  </si>
  <si>
    <t>P7C1H1</t>
  </si>
  <si>
    <t>P7C1H2</t>
  </si>
  <si>
    <t>P7C1H3</t>
  </si>
  <si>
    <t>P7C1H4</t>
  </si>
  <si>
    <t>P7C1H6</t>
  </si>
  <si>
    <t>P7C1H7</t>
  </si>
  <si>
    <t>P7C1H8</t>
  </si>
  <si>
    <t>P7C1H9</t>
  </si>
  <si>
    <t>P7C1J1</t>
  </si>
  <si>
    <t>P7C1J2</t>
  </si>
  <si>
    <t>P7C1K5</t>
  </si>
  <si>
    <t>P7C1K6</t>
  </si>
  <si>
    <t>P7C1K7</t>
  </si>
  <si>
    <t>P7C1K8</t>
  </si>
  <si>
    <t>P7C1K9</t>
  </si>
  <si>
    <t>P7C1L2</t>
  </si>
  <si>
    <t>P7C1L3</t>
  </si>
  <si>
    <t>P7C1L4</t>
  </si>
  <si>
    <t>P7C1L5</t>
  </si>
  <si>
    <t>P7C1L6</t>
  </si>
  <si>
    <t>P7C1L7</t>
  </si>
  <si>
    <t>P7C1L8</t>
  </si>
  <si>
    <t>P7C1L9</t>
  </si>
  <si>
    <t>P7C1M1</t>
  </si>
  <si>
    <t>P7C1M2</t>
  </si>
  <si>
    <t>P7C1M3</t>
  </si>
  <si>
    <t>P7C1M4</t>
  </si>
  <si>
    <t>P7C1M5</t>
  </si>
  <si>
    <t>P7C1M6</t>
  </si>
  <si>
    <t>P7C1N1</t>
  </si>
  <si>
    <t>P7C1N2</t>
  </si>
  <si>
    <t>P7C1N3</t>
  </si>
  <si>
    <t>P7C1N4</t>
  </si>
  <si>
    <t>P7C1N5</t>
  </si>
  <si>
    <t>P7C1N8</t>
  </si>
  <si>
    <t>P7C1P9</t>
  </si>
  <si>
    <t>P7C1R1</t>
  </si>
  <si>
    <t>P7C1R2</t>
  </si>
  <si>
    <t>P7C1R3</t>
  </si>
  <si>
    <t>P7C1R4</t>
  </si>
  <si>
    <t>P7C1R5</t>
  </si>
  <si>
    <t>P7C1R6</t>
  </si>
  <si>
    <t>P7C1R7</t>
  </si>
  <si>
    <t>P7C1R8</t>
  </si>
  <si>
    <t>P7C1R9</t>
  </si>
  <si>
    <t>P7C1S1</t>
  </si>
  <si>
    <t>P7C1S2</t>
  </si>
  <si>
    <t>P7C1S3</t>
  </si>
  <si>
    <t>P7C1S4</t>
  </si>
  <si>
    <t>P7C1S5</t>
  </si>
  <si>
    <t>P7C1S6</t>
  </si>
  <si>
    <t>P7C1S7</t>
  </si>
  <si>
    <t>P7C1S8</t>
  </si>
  <si>
    <t>P7C1S9</t>
  </si>
  <si>
    <t>P7C1T1</t>
  </si>
  <si>
    <t>P7C1T2</t>
  </si>
  <si>
    <t>P7C1T3</t>
  </si>
  <si>
    <t>P7C1T4</t>
  </si>
  <si>
    <t>P7C1T5</t>
  </si>
  <si>
    <t>P7C1T6</t>
  </si>
  <si>
    <t>P7C1T7</t>
  </si>
  <si>
    <t>P7C1T8</t>
  </si>
  <si>
    <t>P7C1T9</t>
  </si>
  <si>
    <t>P7C1V1</t>
  </si>
  <si>
    <t>P7C1V2</t>
  </si>
  <si>
    <t>P7C1V3</t>
  </si>
  <si>
    <t>P7C1V4</t>
  </si>
  <si>
    <t>P7C1V5</t>
  </si>
  <si>
    <t>P7C1V6</t>
  </si>
  <si>
    <t>P7C1V7</t>
  </si>
  <si>
    <t>P7C1V8</t>
  </si>
  <si>
    <t>P7C1V9</t>
  </si>
  <si>
    <t>P7C1W1</t>
  </si>
  <si>
    <t>P7C1W2</t>
  </si>
  <si>
    <t>P7C1W3</t>
  </si>
  <si>
    <t>P7C1W4</t>
  </si>
  <si>
    <t>P7C1W5</t>
  </si>
  <si>
    <t>P7C1W6</t>
  </si>
  <si>
    <t>P7C1W7</t>
  </si>
  <si>
    <t>P7C1W8</t>
  </si>
  <si>
    <t>P7C1W9</t>
  </si>
  <si>
    <t>P7C1X1</t>
  </si>
  <si>
    <t>P7C1X2</t>
  </si>
  <si>
    <t>P7C1X3</t>
  </si>
  <si>
    <t>P7C1X4</t>
  </si>
  <si>
    <t>P7C1X5</t>
  </si>
  <si>
    <t>P7C1X6</t>
  </si>
  <si>
    <t>P7C1X7</t>
  </si>
  <si>
    <t>P7C1X8</t>
  </si>
  <si>
    <t>P7C1X9</t>
  </si>
  <si>
    <t>P7C1Y1</t>
  </si>
  <si>
    <t>P7C1Y2</t>
  </si>
  <si>
    <t>P7C1Y3</t>
  </si>
  <si>
    <t>P7C1Y4</t>
  </si>
  <si>
    <t>P7C1Y5</t>
  </si>
  <si>
    <t>P7C1Y6</t>
  </si>
  <si>
    <t>P7C1Y7</t>
  </si>
  <si>
    <t>P7C1Y8</t>
  </si>
  <si>
    <t>P7C1Y9</t>
  </si>
  <si>
    <t>P7C1Z1</t>
  </si>
  <si>
    <t>P7C1Z2</t>
  </si>
  <si>
    <t>P7C1Z3</t>
  </si>
  <si>
    <t>P7C1Z4</t>
  </si>
  <si>
    <t>P7C1Z5</t>
  </si>
  <si>
    <t>P7C1Z6</t>
  </si>
  <si>
    <t>P7C1Z7</t>
  </si>
  <si>
    <t>P7C1Z8</t>
  </si>
  <si>
    <t>P7C1Z9</t>
  </si>
  <si>
    <t>P7C2A1</t>
  </si>
  <si>
    <t>P7C2A2</t>
  </si>
  <si>
    <t>P7C2A3</t>
  </si>
  <si>
    <t>P7C2A4</t>
  </si>
  <si>
    <t>P7C2A5</t>
  </si>
  <si>
    <t>P7C2A6</t>
  </si>
  <si>
    <t>P7C2A7</t>
  </si>
  <si>
    <t>P7C2A8</t>
  </si>
  <si>
    <t>P7C2A9</t>
  </si>
  <si>
    <t>P7C2B1</t>
  </si>
  <si>
    <t>P7C2B2</t>
  </si>
  <si>
    <t>P7C2B3</t>
  </si>
  <si>
    <t>P7C2B4</t>
  </si>
  <si>
    <t>P7C2B5</t>
  </si>
  <si>
    <t>P7C2B6</t>
  </si>
  <si>
    <t>P7C2B7</t>
  </si>
  <si>
    <t>P7C2B8</t>
  </si>
  <si>
    <t>P7C2B9</t>
  </si>
  <si>
    <t>P7C2C1</t>
  </si>
  <si>
    <t>P7C2C2</t>
  </si>
  <si>
    <t>P7C2C3</t>
  </si>
  <si>
    <t>P7C2C4</t>
  </si>
  <si>
    <t>P7C2C5</t>
  </si>
  <si>
    <t>P7C2C6</t>
  </si>
  <si>
    <t>P7C2C7</t>
  </si>
  <si>
    <t>P7C2C8</t>
  </si>
  <si>
    <t>P7C2C9</t>
  </si>
  <si>
    <t>P7C2E1</t>
  </si>
  <si>
    <t>P7C2E2</t>
  </si>
  <si>
    <t>P7C2E3</t>
  </si>
  <si>
    <t>P7C2E4</t>
  </si>
  <si>
    <t>P7C2E5</t>
  </si>
  <si>
    <t>P7C2E6</t>
  </si>
  <si>
    <t>P7C2E7</t>
  </si>
  <si>
    <t>P7C2E8</t>
  </si>
  <si>
    <t>P7C2E9</t>
  </si>
  <si>
    <t>P7C2G1</t>
  </si>
  <si>
    <t>P7C2G2</t>
  </si>
  <si>
    <t>P7C2G5</t>
  </si>
  <si>
    <t>P7C2G6</t>
  </si>
  <si>
    <t>P7C2G9</t>
  </si>
  <si>
    <t>P7C2H1</t>
  </si>
  <si>
    <t>P7C2H4</t>
  </si>
  <si>
    <t>P7C2H5</t>
  </si>
  <si>
    <t>P7C2H8</t>
  </si>
  <si>
    <t>P7C2H9</t>
  </si>
  <si>
    <t>P7C2J1</t>
  </si>
  <si>
    <t>P7C2J2</t>
  </si>
  <si>
    <t>P7C2J3</t>
  </si>
  <si>
    <t>P7C2J6</t>
  </si>
  <si>
    <t>P7C2J8</t>
  </si>
  <si>
    <t>P7C2J9</t>
  </si>
  <si>
    <t>P7C2K1</t>
  </si>
  <si>
    <t>P7C2K2</t>
  </si>
  <si>
    <t>P7C2K6</t>
  </si>
  <si>
    <t>P7C2K7</t>
  </si>
  <si>
    <t>P7C2K8</t>
  </si>
  <si>
    <t>P7C2K9</t>
  </si>
  <si>
    <t>P7C2L1</t>
  </si>
  <si>
    <t>P7C2L3</t>
  </si>
  <si>
    <t>P7C2L4</t>
  </si>
  <si>
    <t>P7C2L6</t>
  </si>
  <si>
    <t>P7C2L7</t>
  </si>
  <si>
    <t>P7C2L8</t>
  </si>
  <si>
    <t>P7C2L9</t>
  </si>
  <si>
    <t>P7C2M1</t>
  </si>
  <si>
    <t>P7C2M4</t>
  </si>
  <si>
    <t>P7C2M5</t>
  </si>
  <si>
    <t>P7C2M6</t>
  </si>
  <si>
    <t>P7C2M7</t>
  </si>
  <si>
    <t>P7C2N1</t>
  </si>
  <si>
    <t>P7C2N3</t>
  </si>
  <si>
    <t>P7C2T6</t>
  </si>
  <si>
    <t>P7C2T8</t>
  </si>
  <si>
    <t>P7C2T9</t>
  </si>
  <si>
    <t>P7C2V1</t>
  </si>
  <si>
    <t>P7C2V2</t>
  </si>
  <si>
    <t>P7C2V3</t>
  </si>
  <si>
    <t>P7C2V4</t>
  </si>
  <si>
    <t>P7C2V5</t>
  </si>
  <si>
    <t>P7C2V6</t>
  </si>
  <si>
    <t>P7C2V7</t>
  </si>
  <si>
    <t>P7C2V8</t>
  </si>
  <si>
    <t>P7C2V9</t>
  </si>
  <si>
    <t>P7C2W1</t>
  </si>
  <si>
    <t>P7C2W2</t>
  </si>
  <si>
    <t>P7C2W3</t>
  </si>
  <si>
    <t>P7C2W4</t>
  </si>
  <si>
    <t>P7C2W5</t>
  </si>
  <si>
    <t>P7C2W6</t>
  </si>
  <si>
    <t>P7C2W8</t>
  </si>
  <si>
    <t>P7C2W9</t>
  </si>
  <si>
    <t>P7C2X1</t>
  </si>
  <si>
    <t>P7C2X2</t>
  </si>
  <si>
    <t>P7C3J3</t>
  </si>
  <si>
    <t>P7C3L1</t>
  </si>
  <si>
    <t>P7C3L2</t>
  </si>
  <si>
    <t>P7C3L9</t>
  </si>
  <si>
    <t>P7C3M3</t>
  </si>
  <si>
    <t>P7C3M4</t>
  </si>
  <si>
    <t>P7C3M5</t>
  </si>
  <si>
    <t>P7C3M6</t>
  </si>
  <si>
    <t>P7C3M7</t>
  </si>
  <si>
    <t>P7C3M9</t>
  </si>
  <si>
    <t>P7C3N1</t>
  </si>
  <si>
    <t>P7C3N2</t>
  </si>
  <si>
    <t>P7C3N3</t>
  </si>
  <si>
    <t>P7C3N4</t>
  </si>
  <si>
    <t>P7C3N5</t>
  </si>
  <si>
    <t>P7C3N6</t>
  </si>
  <si>
    <t>P7C3N7</t>
  </si>
  <si>
    <t>P7C3P4</t>
  </si>
  <si>
    <t>P7C3P8</t>
  </si>
  <si>
    <t>P7C3P9</t>
  </si>
  <si>
    <t>P7C3R2</t>
  </si>
  <si>
    <t>P7C3R4</t>
  </si>
  <si>
    <t>P7C3R5</t>
  </si>
  <si>
    <t>P7C3R6</t>
  </si>
  <si>
    <t>P7C3R7</t>
  </si>
  <si>
    <t>P7C3R8</t>
  </si>
  <si>
    <t>P7C3R9</t>
  </si>
  <si>
    <t>P7C3S1</t>
  </si>
  <si>
    <t>P7C3S2</t>
  </si>
  <si>
    <t>P7C3S5</t>
  </si>
  <si>
    <t>P7C3S6</t>
  </si>
  <si>
    <t>P7C3S7</t>
  </si>
  <si>
    <t>P7C3S8</t>
  </si>
  <si>
    <t>P7C3T4</t>
  </si>
  <si>
    <t>P7C3T5</t>
  </si>
  <si>
    <t>P7C3T6</t>
  </si>
  <si>
    <t>P7C3T7</t>
  </si>
  <si>
    <t>P7C3T8</t>
  </si>
  <si>
    <t>P7C3T9</t>
  </si>
  <si>
    <t>P7C3V1</t>
  </si>
  <si>
    <t>P7C3V2</t>
  </si>
  <si>
    <t>P7C3V8</t>
  </si>
  <si>
    <t>P7C3W1</t>
  </si>
  <si>
    <t>P7C3W7</t>
  </si>
  <si>
    <t>P7C3X1</t>
  </si>
  <si>
    <t>P7C3X2</t>
  </si>
  <si>
    <t>P7C3X3</t>
  </si>
  <si>
    <t>P7C3X4</t>
  </si>
  <si>
    <t>P7C3X5</t>
  </si>
  <si>
    <t>P7C3X6</t>
  </si>
  <si>
    <t>P7C4A2</t>
  </si>
  <si>
    <t>P7C4A3</t>
  </si>
  <si>
    <t>P7C4A4</t>
  </si>
  <si>
    <t>P7C4A5</t>
  </si>
  <si>
    <t>P7C4A6</t>
  </si>
  <si>
    <t>P7C4A7</t>
  </si>
  <si>
    <t>P7C4A8</t>
  </si>
  <si>
    <t>P7C4B6</t>
  </si>
  <si>
    <t>P7C4B7</t>
  </si>
  <si>
    <t>P7C4B8</t>
  </si>
  <si>
    <t>P7C4B9</t>
  </si>
  <si>
    <t>P7C4C1</t>
  </si>
  <si>
    <t>P7C4E1</t>
  </si>
  <si>
    <t>P7C4E2</t>
  </si>
  <si>
    <t>P7C4E3</t>
  </si>
  <si>
    <t>P7C4E4</t>
  </si>
  <si>
    <t>P7C4G3</t>
  </si>
  <si>
    <t>P7C4G4</t>
  </si>
  <si>
    <t>P7C4G5</t>
  </si>
  <si>
    <t>P7C4G6</t>
  </si>
  <si>
    <t>P7C4G7</t>
  </si>
  <si>
    <t>P7C4H5</t>
  </si>
  <si>
    <t>P7C4H6</t>
  </si>
  <si>
    <t>P7C4J3</t>
  </si>
  <si>
    <t>P7C4J4</t>
  </si>
  <si>
    <t>P7C4K1</t>
  </si>
  <si>
    <t>P7C4K3</t>
  </si>
  <si>
    <t>P7C4K5</t>
  </si>
  <si>
    <t>P7C4K6</t>
  </si>
  <si>
    <t>P7C4L5</t>
  </si>
  <si>
    <t>P7C4L6</t>
  </si>
  <si>
    <t>P7C4L7</t>
  </si>
  <si>
    <t>P7C4L8</t>
  </si>
  <si>
    <t>P7C4L9</t>
  </si>
  <si>
    <t>P7C4M1</t>
  </si>
  <si>
    <t>P7C4M2</t>
  </si>
  <si>
    <t>P7C4M3</t>
  </si>
  <si>
    <t>P7C4M4</t>
  </si>
  <si>
    <t>P7C4M5</t>
  </si>
  <si>
    <t>P7C4M6</t>
  </si>
  <si>
    <t>P7C4M7</t>
  </si>
  <si>
    <t>P7C4M8</t>
  </si>
  <si>
    <t>P7C4M9</t>
  </si>
  <si>
    <t>P7C4N1</t>
  </si>
  <si>
    <t>P7C4N2</t>
  </si>
  <si>
    <t>P7C4N3</t>
  </si>
  <si>
    <t>P7C4N4</t>
  </si>
  <si>
    <t>P7C4N5</t>
  </si>
  <si>
    <t>P7C4N6</t>
  </si>
  <si>
    <t>P7C4N7</t>
  </si>
  <si>
    <t>P7C4N8</t>
  </si>
  <si>
    <t>P7C4N9</t>
  </si>
  <si>
    <t>P7C4P1</t>
  </si>
  <si>
    <t>P7C4P2</t>
  </si>
  <si>
    <t>P7C4P3</t>
  </si>
  <si>
    <t>P7C4P4</t>
  </si>
  <si>
    <t>P7C4P5</t>
  </si>
  <si>
    <t>P7C4P6</t>
  </si>
  <si>
    <t>P7C4P7</t>
  </si>
  <si>
    <t>P7C4P8</t>
  </si>
  <si>
    <t>P7C4P9</t>
  </si>
  <si>
    <t>P7C4R1</t>
  </si>
  <si>
    <t>P7C4R2</t>
  </si>
  <si>
    <t>P7C4R3</t>
  </si>
  <si>
    <t>P7C4R4</t>
  </si>
  <si>
    <t>P7C4R5</t>
  </si>
  <si>
    <t>P7C4R6</t>
  </si>
  <si>
    <t>P7C4R7</t>
  </si>
  <si>
    <t>P7C4R8</t>
  </si>
  <si>
    <t>P7C4R9</t>
  </si>
  <si>
    <t>P7C4S1</t>
  </si>
  <si>
    <t>P7C4S2</t>
  </si>
  <si>
    <t>P7C4S3</t>
  </si>
  <si>
    <t>P7C4S4</t>
  </si>
  <si>
    <t>P7C4S5</t>
  </si>
  <si>
    <t>P7C4S6</t>
  </si>
  <si>
    <t>P7C4S7</t>
  </si>
  <si>
    <t>P7C4S8</t>
  </si>
  <si>
    <t>P7C4S9</t>
  </si>
  <si>
    <t>P7C4T1</t>
  </si>
  <si>
    <t>P7C4T2</t>
  </si>
  <si>
    <t>P7C4T3</t>
  </si>
  <si>
    <t>P7C4T4</t>
  </si>
  <si>
    <t>P7C4T5</t>
  </si>
  <si>
    <t>P7C4T8</t>
  </si>
  <si>
    <t>P7C4T9</t>
  </si>
  <si>
    <t>P7C4V6</t>
  </si>
  <si>
    <t>P7C4W1</t>
  </si>
  <si>
    <t>P7C4W2</t>
  </si>
  <si>
    <t>P7C4Y4</t>
  </si>
  <si>
    <t>P7C4Y9</t>
  </si>
  <si>
    <t>P7C4Z1</t>
  </si>
  <si>
    <t>P7C4Z4</t>
  </si>
  <si>
    <t>P7C4Z5</t>
  </si>
  <si>
    <t>P7C4Z6</t>
  </si>
  <si>
    <t>P7C4Z7</t>
  </si>
  <si>
    <t>P7C4Z8</t>
  </si>
  <si>
    <t>P7C4Z9</t>
  </si>
  <si>
    <t>P7C5A1</t>
  </si>
  <si>
    <t>P7C5A2</t>
  </si>
  <si>
    <t>P7C5A3</t>
  </si>
  <si>
    <t>P7C5A4</t>
  </si>
  <si>
    <t>P7C5A7</t>
  </si>
  <si>
    <t>P7C5A8</t>
  </si>
  <si>
    <t>P7C5A9</t>
  </si>
  <si>
    <t>P7C5B1</t>
  </si>
  <si>
    <t>P7C5B2</t>
  </si>
  <si>
    <t>P7C5B3</t>
  </si>
  <si>
    <t>P7C5B4</t>
  </si>
  <si>
    <t>P7C5B5</t>
  </si>
  <si>
    <t>P7C5B6</t>
  </si>
  <si>
    <t>P7C5B7</t>
  </si>
  <si>
    <t>P7C5B8</t>
  </si>
  <si>
    <t>P7C5C4</t>
  </si>
  <si>
    <t>P7C5C5</t>
  </si>
  <si>
    <t>P7C5C6</t>
  </si>
  <si>
    <t>P7C5C7</t>
  </si>
  <si>
    <t>P7C5C8</t>
  </si>
  <si>
    <t>P7C5C9</t>
  </si>
  <si>
    <t>P7C5E1</t>
  </si>
  <si>
    <t>P7C5E2</t>
  </si>
  <si>
    <t>P7C5E5</t>
  </si>
  <si>
    <t>P7C5E6</t>
  </si>
  <si>
    <t>P7C5E7</t>
  </si>
  <si>
    <t>P7C5G1</t>
  </si>
  <si>
    <t>P7C5G2</t>
  </si>
  <si>
    <t>P7C5G4</t>
  </si>
  <si>
    <t>P7C5G5</t>
  </si>
  <si>
    <t>P7C5G8</t>
  </si>
  <si>
    <t>P7C5G9</t>
  </si>
  <si>
    <t>P7C5H1</t>
  </si>
  <si>
    <t>P7C5H2</t>
  </si>
  <si>
    <t>P7C5H3</t>
  </si>
  <si>
    <t>P7C5H4</t>
  </si>
  <si>
    <t>P7C5H5</t>
  </si>
  <si>
    <t>P7C5H6</t>
  </si>
  <si>
    <t>P7C5H7</t>
  </si>
  <si>
    <t>P7C5H8</t>
  </si>
  <si>
    <t>P7C5H9</t>
  </si>
  <si>
    <t>P7C5J2</t>
  </si>
  <si>
    <t>P7C5J3</t>
  </si>
  <si>
    <t>P7C5J7</t>
  </si>
  <si>
    <t>P7C5J8</t>
  </si>
  <si>
    <t>P7C5J9</t>
  </si>
  <si>
    <t>P7C5K1</t>
  </si>
  <si>
    <t>P7C5K2</t>
  </si>
  <si>
    <t>P7C5K3</t>
  </si>
  <si>
    <t>P7C5K4</t>
  </si>
  <si>
    <t>P7C5K5</t>
  </si>
  <si>
    <t>P7C5K6</t>
  </si>
  <si>
    <t>P7C5K7</t>
  </si>
  <si>
    <t>P7C5K8</t>
  </si>
  <si>
    <t>P7C5K9</t>
  </si>
  <si>
    <t>P7C5L1</t>
  </si>
  <si>
    <t>P7C5L2</t>
  </si>
  <si>
    <t>P7C5L3</t>
  </si>
  <si>
    <t>P7C5L4</t>
  </si>
  <si>
    <t>P7C5L5</t>
  </si>
  <si>
    <t>P7C5L6</t>
  </si>
  <si>
    <t>P7C5L8</t>
  </si>
  <si>
    <t>P7C5L9</t>
  </si>
  <si>
    <t>P7C5M1</t>
  </si>
  <si>
    <t>P7C5M3</t>
  </si>
  <si>
    <t>P7C5M4</t>
  </si>
  <si>
    <t>P7C5M5</t>
  </si>
  <si>
    <t>P7C5M6</t>
  </si>
  <si>
    <t>P7C5N2</t>
  </si>
  <si>
    <t>P7C5N3</t>
  </si>
  <si>
    <t>P7C5N4</t>
  </si>
  <si>
    <t>P7C5P3</t>
  </si>
  <si>
    <t>P7C5P6</t>
  </si>
  <si>
    <t>P7C5P8</t>
  </si>
  <si>
    <t>P7C5P9</t>
  </si>
  <si>
    <t>P7C5R4</t>
  </si>
  <si>
    <t>P7C5R6</t>
  </si>
  <si>
    <t>P7C5R8</t>
  </si>
  <si>
    <t>P7C5R9</t>
  </si>
  <si>
    <t>P7C5T7</t>
  </si>
  <si>
    <t>P7C5V3</t>
  </si>
  <si>
    <t>P7C5V6</t>
  </si>
  <si>
    <t>P7C5V8</t>
  </si>
  <si>
    <t>P7C5V9</t>
  </si>
  <si>
    <t>P7C5W1</t>
  </si>
  <si>
    <t>P7C5W4</t>
  </si>
  <si>
    <t>P7C5W5</t>
  </si>
  <si>
    <t>P7C5W7</t>
  </si>
  <si>
    <t>P7C5W8</t>
  </si>
  <si>
    <t>P7C5W9</t>
  </si>
  <si>
    <t>P7C5X1</t>
  </si>
  <si>
    <t>P7C5Y3</t>
  </si>
  <si>
    <t>P7C5Y4</t>
  </si>
  <si>
    <t>P7C5Y8</t>
  </si>
  <si>
    <t>P7C5Y9</t>
  </si>
  <si>
    <t>P7C5Z1</t>
  </si>
  <si>
    <t>P7C5Z2</t>
  </si>
  <si>
    <t>P7C5Z4</t>
  </si>
  <si>
    <t>P7C5Z5</t>
  </si>
  <si>
    <t>P7C5Z6</t>
  </si>
  <si>
    <t>P7C5Z8</t>
  </si>
  <si>
    <t>P7C5Z9</t>
  </si>
  <si>
    <t>P7C6A5</t>
  </si>
  <si>
    <t>P7C6A6</t>
  </si>
  <si>
    <t>P7C6A7</t>
  </si>
  <si>
    <t>P7C6A9</t>
  </si>
  <si>
    <t>P7C6B1</t>
  </si>
  <si>
    <t>P7C6B2</t>
  </si>
  <si>
    <t>P7C6B3</t>
  </si>
  <si>
    <t>P7C6B4</t>
  </si>
  <si>
    <t>P7C6B5</t>
  </si>
  <si>
    <t>P7C6B6</t>
  </si>
  <si>
    <t>P7E1S4</t>
  </si>
  <si>
    <t>P7E1S5</t>
  </si>
  <si>
    <t>P7E2G1</t>
  </si>
  <si>
    <t>P7E2G6</t>
  </si>
  <si>
    <t>P7E2G7</t>
  </si>
  <si>
    <t>P7E2L6</t>
  </si>
  <si>
    <t>P7E2N3</t>
  </si>
  <si>
    <t>P7E2N4</t>
  </si>
  <si>
    <t>P7E2N5</t>
  </si>
  <si>
    <t>P7E2N6</t>
  </si>
  <si>
    <t>P7E2P7</t>
  </si>
  <si>
    <t>P7E2P8</t>
  </si>
  <si>
    <t>P7E2P9</t>
  </si>
  <si>
    <t>P7E2R6</t>
  </si>
  <si>
    <t>P7E2R8</t>
  </si>
  <si>
    <t>P7E2R9</t>
  </si>
  <si>
    <t>P7E2S1</t>
  </si>
  <si>
    <t>P7E2S2</t>
  </si>
  <si>
    <t>P7E2T2</t>
  </si>
  <si>
    <t>P7E2T3</t>
  </si>
  <si>
    <t>P7E2T4</t>
  </si>
  <si>
    <t>P7E2T5</t>
  </si>
  <si>
    <t>P7E2V3</t>
  </si>
  <si>
    <t>P7E2V4</t>
  </si>
  <si>
    <t>P7E2V6</t>
  </si>
  <si>
    <t>P7E2V8</t>
  </si>
  <si>
    <t>P7E2V9</t>
  </si>
  <si>
    <t>P7E2W1</t>
  </si>
  <si>
    <t>P7E2Z5</t>
  </si>
  <si>
    <t>P7E2Z6</t>
  </si>
  <si>
    <t>P7E2Z7</t>
  </si>
  <si>
    <t>P7E3A4</t>
  </si>
  <si>
    <t>P7E3A6</t>
  </si>
  <si>
    <t>P7E3B7</t>
  </si>
  <si>
    <t>P7E3B8</t>
  </si>
  <si>
    <t>P7E3B9</t>
  </si>
  <si>
    <t>P7E3C1</t>
  </si>
  <si>
    <t>P7E3E2</t>
  </si>
  <si>
    <t>P7E3E3</t>
  </si>
  <si>
    <t>P7E3E4</t>
  </si>
  <si>
    <t>P7E3E9</t>
  </si>
  <si>
    <t>P7E3G3</t>
  </si>
  <si>
    <t>P7E3G4</t>
  </si>
  <si>
    <t>P7E3G5</t>
  </si>
  <si>
    <t>P7E3G6</t>
  </si>
  <si>
    <t>P7E3G7</t>
  </si>
  <si>
    <t>P7E3G8</t>
  </si>
  <si>
    <t>P7E3G9</t>
  </si>
  <si>
    <t>P7E3H1</t>
  </si>
  <si>
    <t>P7E3H2</t>
  </si>
  <si>
    <t>P7E3H4</t>
  </si>
  <si>
    <t>P7E3H5</t>
  </si>
  <si>
    <t>P7E3H6</t>
  </si>
  <si>
    <t>P7E3H7</t>
  </si>
  <si>
    <t>P7E3H8</t>
  </si>
  <si>
    <t>P7E3H9</t>
  </si>
  <si>
    <t>P7E3J1</t>
  </si>
  <si>
    <t>P7E3J2</t>
  </si>
  <si>
    <t>P7E3J3</t>
  </si>
  <si>
    <t>P7E3J4</t>
  </si>
  <si>
    <t>P7E3J5</t>
  </si>
  <si>
    <t>P7E3J6</t>
  </si>
  <si>
    <t>P7E3J7</t>
  </si>
  <si>
    <t>P7E3J8</t>
  </si>
  <si>
    <t>P7E3J9</t>
  </si>
  <si>
    <t>P7E3K1</t>
  </si>
  <si>
    <t>P7E3K2</t>
  </si>
  <si>
    <t>P7E3K3</t>
  </si>
  <si>
    <t>P7E3K4</t>
  </si>
  <si>
    <t>P7E3K5</t>
  </si>
  <si>
    <t>P7E3K6</t>
  </si>
  <si>
    <t>P7E3K7</t>
  </si>
  <si>
    <t>P7E3K8</t>
  </si>
  <si>
    <t>P7E3K9</t>
  </si>
  <si>
    <t>P7E3L1</t>
  </si>
  <si>
    <t>P7E3L2</t>
  </si>
  <si>
    <t>P7E3L3</t>
  </si>
  <si>
    <t>P7E3L4</t>
  </si>
  <si>
    <t>P7E3L5</t>
  </si>
  <si>
    <t>P7E3L6</t>
  </si>
  <si>
    <t>P7E3L7</t>
  </si>
  <si>
    <t>P7E3L8</t>
  </si>
  <si>
    <t>P7E3L9</t>
  </si>
  <si>
    <t>P7E3M1</t>
  </si>
  <si>
    <t>P7E3M2</t>
  </si>
  <si>
    <t>P7E3M3</t>
  </si>
  <si>
    <t>P7E3M4</t>
  </si>
  <si>
    <t>P7E3M5</t>
  </si>
  <si>
    <t>P7E3M6</t>
  </si>
  <si>
    <t>P7E3M7</t>
  </si>
  <si>
    <t>P7E3M8</t>
  </si>
  <si>
    <t>P7E3M9</t>
  </si>
  <si>
    <t>P7E3N1</t>
  </si>
  <si>
    <t>P7E3N2</t>
  </si>
  <si>
    <t>P7E3N3</t>
  </si>
  <si>
    <t>P7E3N4</t>
  </si>
  <si>
    <t>P7E3N5</t>
  </si>
  <si>
    <t>P7E3N6</t>
  </si>
  <si>
    <t>P7E3N7</t>
  </si>
  <si>
    <t>P7E3N8</t>
  </si>
  <si>
    <t>P7E3S8</t>
  </si>
  <si>
    <t>P7E3T2</t>
  </si>
  <si>
    <t>P7E3T4</t>
  </si>
  <si>
    <t>P7E3T6</t>
  </si>
  <si>
    <t>P7E3T7</t>
  </si>
  <si>
    <t>P7E3V1</t>
  </si>
  <si>
    <t>P7E3V2</t>
  </si>
  <si>
    <t>P7E3V3</t>
  </si>
  <si>
    <t>P7E3X6</t>
  </si>
  <si>
    <t>P7E3X7</t>
  </si>
  <si>
    <t>P7E3X8</t>
  </si>
  <si>
    <t>P7E3X9</t>
  </si>
  <si>
    <t>P7E3Y1</t>
  </si>
  <si>
    <t>P7E3Y2</t>
  </si>
  <si>
    <t>P7E3Y3</t>
  </si>
  <si>
    <t>P7E3Y4</t>
  </si>
  <si>
    <t>P7E3Y5</t>
  </si>
  <si>
    <t>P7E3Y6</t>
  </si>
  <si>
    <t>P7E3Y7</t>
  </si>
  <si>
    <t>P7E3Y8</t>
  </si>
  <si>
    <t>P7E3Y9</t>
  </si>
  <si>
    <t>P7E3Z1</t>
  </si>
  <si>
    <t>P7E3Z2</t>
  </si>
  <si>
    <t>P7E3Z3</t>
  </si>
  <si>
    <t>P7E4E6</t>
  </si>
  <si>
    <t>P7E4E7</t>
  </si>
  <si>
    <t>P7E4G1</t>
  </si>
  <si>
    <t>P7E4G2</t>
  </si>
  <si>
    <t>P7E4G3</t>
  </si>
  <si>
    <t>P7E4G4</t>
  </si>
  <si>
    <t>P7E4G5</t>
  </si>
  <si>
    <t>P7E4G6</t>
  </si>
  <si>
    <t>P7E4G7</t>
  </si>
  <si>
    <t>P7E4G8</t>
  </si>
  <si>
    <t>P7E4G9</t>
  </si>
  <si>
    <t>P7E4M7</t>
  </si>
  <si>
    <t>P7E4M8</t>
  </si>
  <si>
    <t>P7E4M9</t>
  </si>
  <si>
    <t>P7E4N1</t>
  </si>
  <si>
    <t>P7E4N2</t>
  </si>
  <si>
    <t>P7E4N3</t>
  </si>
  <si>
    <t>P7E4N4</t>
  </si>
  <si>
    <t>P7E4T3</t>
  </si>
  <si>
    <t>P7E4W8</t>
  </si>
  <si>
    <t>P7E4X1</t>
  </si>
  <si>
    <t>P7E4X2</t>
  </si>
  <si>
    <t>P7E4X3</t>
  </si>
  <si>
    <t>P7E4X4</t>
  </si>
  <si>
    <t>P7E4X5</t>
  </si>
  <si>
    <t>P7E4X6</t>
  </si>
  <si>
    <t>P7E5N6</t>
  </si>
  <si>
    <t>P7E5N7</t>
  </si>
  <si>
    <t>P7E5P7</t>
  </si>
  <si>
    <t>P7E5R1</t>
  </si>
  <si>
    <t>P7E5R3</t>
  </si>
  <si>
    <t>P7E5R4</t>
  </si>
  <si>
    <t>P7E5R5</t>
  </si>
  <si>
    <t>P7E5R6</t>
  </si>
  <si>
    <t>P7E5R7</t>
  </si>
  <si>
    <t>P7E5R8</t>
  </si>
  <si>
    <t>P7E5S2</t>
  </si>
  <si>
    <t>P7E5S6</t>
  </si>
  <si>
    <t>P7E5S7</t>
  </si>
  <si>
    <t>P7E5T8</t>
  </si>
  <si>
    <t>P7E5T9</t>
  </si>
  <si>
    <t>P7E5W5</t>
  </si>
  <si>
    <t>P7E5W6</t>
  </si>
  <si>
    <t>P7E5X8</t>
  </si>
  <si>
    <t>P7E5X9</t>
  </si>
  <si>
    <t>P7E5Y1</t>
  </si>
  <si>
    <t>P7E5Y2</t>
  </si>
  <si>
    <t>P7E5Y3</t>
  </si>
  <si>
    <t>P7E5Y4</t>
  </si>
  <si>
    <t>P7E5Y5</t>
  </si>
  <si>
    <t>P7E5Y6</t>
  </si>
  <si>
    <t>P7E5Y7</t>
  </si>
  <si>
    <t>P7E5Z3</t>
  </si>
  <si>
    <t>P7E5Z4</t>
  </si>
  <si>
    <t>P7E6A4</t>
  </si>
  <si>
    <t>P7E6A5</t>
  </si>
  <si>
    <t>P7E6A6</t>
  </si>
  <si>
    <t>P7E6A7</t>
  </si>
  <si>
    <t>P7E6A8</t>
  </si>
  <si>
    <t>P7E6A9</t>
  </si>
  <si>
    <t>P7E6B1</t>
  </si>
  <si>
    <t>P7E6B2</t>
  </si>
  <si>
    <t>P7E6B3</t>
  </si>
  <si>
    <t>P7E6E2</t>
  </si>
  <si>
    <t>P7E6E5</t>
  </si>
  <si>
    <t>P7E6E8</t>
  </si>
  <si>
    <t>P7E6E9</t>
  </si>
  <si>
    <t>P7E6G5</t>
  </si>
  <si>
    <t>P7E6G6</t>
  </si>
  <si>
    <t>P7E6G8</t>
  </si>
  <si>
    <t>P7E6G9</t>
  </si>
  <si>
    <t>P7E6H6</t>
  </si>
  <si>
    <t>P7E6J4</t>
  </si>
  <si>
    <t>P7E6J6</t>
  </si>
  <si>
    <t>P7E6J7</t>
  </si>
  <si>
    <t>P7E6J8</t>
  </si>
  <si>
    <t>P7E6J9</t>
  </si>
  <si>
    <t>P7E6K1</t>
  </si>
  <si>
    <t>P7E6K2</t>
  </si>
  <si>
    <t>P7E6K3</t>
  </si>
  <si>
    <t>P7E6K4</t>
  </si>
  <si>
    <t>P7E6K5</t>
  </si>
  <si>
    <t>P7E6K6</t>
  </si>
  <si>
    <t>P7E6K7</t>
  </si>
  <si>
    <t>P7E6K8</t>
  </si>
  <si>
    <t>P7E6K9</t>
  </si>
  <si>
    <t>P7E6L1</t>
  </si>
  <si>
    <t>P7E6L2</t>
  </si>
  <si>
    <t>P7E6L3</t>
  </si>
  <si>
    <t>P7E6L4</t>
  </si>
  <si>
    <t>P7E6L5</t>
  </si>
  <si>
    <t>P7E6L6</t>
  </si>
  <si>
    <t>P7E6L7</t>
  </si>
  <si>
    <t>P7E6L8</t>
  </si>
  <si>
    <t>P7E6N8</t>
  </si>
  <si>
    <t>P7E6P3</t>
  </si>
  <si>
    <t>P7E6P4</t>
  </si>
  <si>
    <t>P7E6P5</t>
  </si>
  <si>
    <t>P7E6P6</t>
  </si>
  <si>
    <t>P7E6P9</t>
  </si>
  <si>
    <t>P7E6R1</t>
  </si>
  <si>
    <t>P7E6R4</t>
  </si>
  <si>
    <t>P7E6S1</t>
  </si>
  <si>
    <t>P7E6S5</t>
  </si>
  <si>
    <t>P7E6S7</t>
  </si>
  <si>
    <t>P7E6S8</t>
  </si>
  <si>
    <t>P7E6S9</t>
  </si>
  <si>
    <t>P7E6T1</t>
  </si>
  <si>
    <t>P7E6T4</t>
  </si>
  <si>
    <t>P7E6T5</t>
  </si>
  <si>
    <t>P7E6T6</t>
  </si>
  <si>
    <t>P7E6V4</t>
  </si>
  <si>
    <t>P7E6V6</t>
  </si>
  <si>
    <t>P7E6V8</t>
  </si>
  <si>
    <t>P7K0A3</t>
  </si>
  <si>
    <t>P7K0A4</t>
  </si>
  <si>
    <t>P7K0A5</t>
  </si>
  <si>
    <t>P7K0A6</t>
  </si>
  <si>
    <t>P7K1A1</t>
  </si>
  <si>
    <t>P7K1A3</t>
  </si>
  <si>
    <t>P7K1A7</t>
  </si>
  <si>
    <t>P7K1A9</t>
  </si>
  <si>
    <t>P7K1B2</t>
  </si>
  <si>
    <t>P7K1C9</t>
  </si>
  <si>
    <t>P7K1E1</t>
  </si>
  <si>
    <t>P7K1E2</t>
  </si>
  <si>
    <t>P7K1E3</t>
  </si>
  <si>
    <t>P7K1E7</t>
  </si>
  <si>
    <t>P8N1P5</t>
  </si>
  <si>
    <t>P8N1P7</t>
  </si>
  <si>
    <t>P8N1R4</t>
  </si>
  <si>
    <t>P8N1R8</t>
  </si>
  <si>
    <t>P8N1S1</t>
  </si>
  <si>
    <t>P8N1S9</t>
  </si>
  <si>
    <t>P8N1T1</t>
  </si>
  <si>
    <t>P8N1T2</t>
  </si>
  <si>
    <t>P8N1T9</t>
  </si>
  <si>
    <t>P8N1V1</t>
  </si>
  <si>
    <t>P8N1V2</t>
  </si>
  <si>
    <t>P8N1V4</t>
  </si>
  <si>
    <t>P8N1V6</t>
  </si>
  <si>
    <t>P8N1W7</t>
  </si>
  <si>
    <t>P8N1W8</t>
  </si>
  <si>
    <t>P8N1X1</t>
  </si>
  <si>
    <t>P8N1X2</t>
  </si>
  <si>
    <t>P8N1Y6</t>
  </si>
  <si>
    <t>P8N1Y7</t>
  </si>
  <si>
    <t>P8N1Y8</t>
  </si>
  <si>
    <t>P8N2C2</t>
  </si>
  <si>
    <t>P8N2C3</t>
  </si>
  <si>
    <t>P8N2C4</t>
  </si>
  <si>
    <t>P8N2C5</t>
  </si>
  <si>
    <t>P8N2E4</t>
  </si>
  <si>
    <t>P8N2E5</t>
  </si>
  <si>
    <t>P8N2E6</t>
  </si>
  <si>
    <t>P8N2J2</t>
  </si>
  <si>
    <t>P8N2P4</t>
  </si>
  <si>
    <t>P8N2P8</t>
  </si>
  <si>
    <t>P8N2P9</t>
  </si>
  <si>
    <t>P8N2R2</t>
  </si>
  <si>
    <t>P8N2R4</t>
  </si>
  <si>
    <t>P8N2R6</t>
  </si>
  <si>
    <t>P8N2R7</t>
  </si>
  <si>
    <t>P8N2R8</t>
  </si>
  <si>
    <t>P8N2R9</t>
  </si>
  <si>
    <t>P8N2S1</t>
  </si>
  <si>
    <t>P8N2S2</t>
  </si>
  <si>
    <t>P8N2S3</t>
  </si>
  <si>
    <t>P8N2S4</t>
  </si>
  <si>
    <t>P8N2S5</t>
  </si>
  <si>
    <t>P8N2S8</t>
  </si>
  <si>
    <t>P8N2S9</t>
  </si>
  <si>
    <t>P8N2T1</t>
  </si>
  <si>
    <t>P8N2T2</t>
  </si>
  <si>
    <t>P8N2T3</t>
  </si>
  <si>
    <t>P8N2T4</t>
  </si>
  <si>
    <t>P8N2T5</t>
  </si>
  <si>
    <t>P8N2T6</t>
  </si>
  <si>
    <t>P8N2T8</t>
  </si>
  <si>
    <t>P8N2T9</t>
  </si>
  <si>
    <t>P8N2V1</t>
  </si>
  <si>
    <t>P8N2V2</t>
  </si>
  <si>
    <t>P8N2V3</t>
  </si>
  <si>
    <t>P8N2V4</t>
  </si>
  <si>
    <t>P8N2V6</t>
  </si>
  <si>
    <t>P8N2W1</t>
  </si>
  <si>
    <t>P8N2W4</t>
  </si>
  <si>
    <t>P8N2W7</t>
  </si>
  <si>
    <t>P8N2W8</t>
  </si>
  <si>
    <t>P8N2W9</t>
  </si>
  <si>
    <t>P8N2X5</t>
  </si>
  <si>
    <t>P8N2X6</t>
  </si>
  <si>
    <t>P8N2X7</t>
  </si>
  <si>
    <t>P8N2X8</t>
  </si>
  <si>
    <t>P8N2X9</t>
  </si>
  <si>
    <t>P8N2Y1</t>
  </si>
  <si>
    <t>P8N2Y2</t>
  </si>
  <si>
    <t>P8N3C8</t>
  </si>
  <si>
    <t>P8N3H6</t>
  </si>
  <si>
    <t>P8N3K7</t>
  </si>
  <si>
    <t>P8N3L3</t>
  </si>
  <si>
    <t>P9A1H2</t>
  </si>
  <si>
    <t>P9A1H4</t>
  </si>
  <si>
    <t>P9A1K8</t>
  </si>
  <si>
    <t>P9A1K9</t>
  </si>
  <si>
    <t>P9A1L1</t>
  </si>
  <si>
    <t>P9A1L2</t>
  </si>
  <si>
    <t>P9A1N1</t>
  </si>
  <si>
    <t>P9A1N2</t>
  </si>
  <si>
    <t>P9A1N3</t>
  </si>
  <si>
    <t>P9A1N4</t>
  </si>
  <si>
    <t>P9A1R3</t>
  </si>
  <si>
    <t>P9A1R4</t>
  </si>
  <si>
    <t>P9A1R5</t>
  </si>
  <si>
    <t>P9A1T1</t>
  </si>
  <si>
    <t>P9A2C4</t>
  </si>
  <si>
    <t>P9A2C8</t>
  </si>
  <si>
    <t>P9A2E2</t>
  </si>
  <si>
    <t>P9A2E3</t>
  </si>
  <si>
    <t>P9A2E5</t>
  </si>
  <si>
    <t>P9A2E9</t>
  </si>
  <si>
    <t>P9A2G1</t>
  </si>
  <si>
    <t>P9A2G2</t>
  </si>
  <si>
    <t>P9A2G3</t>
  </si>
  <si>
    <t>P9A2G4</t>
  </si>
  <si>
    <t>P9A2H6</t>
  </si>
  <si>
    <t>P9A2H7</t>
  </si>
  <si>
    <t>P9A2H8</t>
  </si>
  <si>
    <t>P9A2H9</t>
  </si>
  <si>
    <t>P9A2J1</t>
  </si>
  <si>
    <t>P9A2J2</t>
  </si>
  <si>
    <t>P9A2J3</t>
  </si>
  <si>
    <t>P9A2J5</t>
  </si>
  <si>
    <t>P9A2L2</t>
  </si>
  <si>
    <t>P9A2L5</t>
  </si>
  <si>
    <t>P9N0B9</t>
  </si>
  <si>
    <t>P9N0C1</t>
  </si>
  <si>
    <t>P9N0C7</t>
  </si>
  <si>
    <t>P9N0C8</t>
  </si>
  <si>
    <t>P9N0H3</t>
  </si>
  <si>
    <t>P9N1A2</t>
  </si>
  <si>
    <t>P9N1A7</t>
  </si>
  <si>
    <t>P9N1A9</t>
  </si>
  <si>
    <t>P9N1C2</t>
  </si>
  <si>
    <t>P9N1C3</t>
  </si>
  <si>
    <t>P9N1C4</t>
  </si>
  <si>
    <t>P9N1C5</t>
  </si>
  <si>
    <t>P9N1E9</t>
  </si>
  <si>
    <t>P9N1G1</t>
  </si>
  <si>
    <t>P9N1G2</t>
  </si>
  <si>
    <t>P9N1G3</t>
  </si>
  <si>
    <t>P9N1G4</t>
  </si>
  <si>
    <t>P9N1G5</t>
  </si>
  <si>
    <t>P9N1G6</t>
  </si>
  <si>
    <t>P9N1G7</t>
  </si>
  <si>
    <t>P9N1G9</t>
  </si>
  <si>
    <t>P9N1H2</t>
  </si>
  <si>
    <t>P9N1H8</t>
  </si>
  <si>
    <t>P9N1H9</t>
  </si>
  <si>
    <t>P9N1J1</t>
  </si>
  <si>
    <t>P9N1J3</t>
  </si>
  <si>
    <t>P9N1J4</t>
  </si>
  <si>
    <t>P9N1M6</t>
  </si>
  <si>
    <t>P9N1P1</t>
  </si>
  <si>
    <t>P9N1P2</t>
  </si>
  <si>
    <t>P9N1P3</t>
  </si>
  <si>
    <t>P9N1P4</t>
  </si>
  <si>
    <t>P9N1P5</t>
  </si>
  <si>
    <t>P9N1P6</t>
  </si>
  <si>
    <t>P9N1P7</t>
  </si>
  <si>
    <t>P9N1P9</t>
  </si>
  <si>
    <t>P9N1R2</t>
  </si>
  <si>
    <t>P9N1R9</t>
  </si>
  <si>
    <t>P9N1S1</t>
  </si>
  <si>
    <t>P9N1S2</t>
  </si>
  <si>
    <t>P9N1S4</t>
  </si>
  <si>
    <t>P9N1S5</t>
  </si>
  <si>
    <t>P9N1S6</t>
  </si>
  <si>
    <t>P9N1S7</t>
  </si>
  <si>
    <t>P9N1S8</t>
  </si>
  <si>
    <t>P9N1S9</t>
  </si>
  <si>
    <t>P9N1T1</t>
  </si>
  <si>
    <t>P9N1T2</t>
  </si>
  <si>
    <t>P9N1T3</t>
  </si>
  <si>
    <t>P9N1T4</t>
  </si>
  <si>
    <t>P9N1T5</t>
  </si>
  <si>
    <t>P9N1T6</t>
  </si>
  <si>
    <t>P9N1T7</t>
  </si>
  <si>
    <t>P9N1T8</t>
  </si>
  <si>
    <t>P9N1T9</t>
  </si>
  <si>
    <t>P9N1V1</t>
  </si>
  <si>
    <t>P9N1V2</t>
  </si>
  <si>
    <t>P9N1V4</t>
  </si>
  <si>
    <t>P9N1V6</t>
  </si>
  <si>
    <t>P9N1V9</t>
  </si>
  <si>
    <t>P9N1W1</t>
  </si>
  <si>
    <t>P9N1W3</t>
  </si>
  <si>
    <t>P9N1W4</t>
  </si>
  <si>
    <t>P9N1W5</t>
  </si>
  <si>
    <t>P9N1W6</t>
  </si>
  <si>
    <t>P9N1W7</t>
  </si>
  <si>
    <t>P9N1W8</t>
  </si>
  <si>
    <t>P9N1W9</t>
  </si>
  <si>
    <t>P9N1X1</t>
  </si>
  <si>
    <t>P9N1X2</t>
  </si>
  <si>
    <t>P9N1X6</t>
  </si>
  <si>
    <t>P9N1X7</t>
  </si>
  <si>
    <t>P9N1X8</t>
  </si>
  <si>
    <t>P9N1X9</t>
  </si>
  <si>
    <t>P9N1Y1</t>
  </si>
  <si>
    <t>P9N1Y6</t>
  </si>
  <si>
    <t>P9N1Y7</t>
  </si>
  <si>
    <t>P9N1Y8</t>
  </si>
  <si>
    <t>P9N1Y9</t>
  </si>
  <si>
    <t>P9N1Z2</t>
  </si>
  <si>
    <t>P9N1Z8</t>
  </si>
  <si>
    <t>P9N2A1</t>
  </si>
  <si>
    <t>P9N2A2</t>
  </si>
  <si>
    <t>P9N2A4</t>
  </si>
  <si>
    <t>P9N2A5</t>
  </si>
  <si>
    <t>P9N2B9</t>
  </si>
  <si>
    <t>P9N2C1</t>
  </si>
  <si>
    <t>P9N2K4</t>
  </si>
  <si>
    <t>P9N2K5</t>
  </si>
  <si>
    <t>P9N2K8</t>
  </si>
  <si>
    <t>P9N2K9</t>
  </si>
  <si>
    <t>P9N2L4</t>
  </si>
  <si>
    <t>P9N2L5</t>
  </si>
  <si>
    <t>P9N2L7</t>
  </si>
  <si>
    <t>P9N2L9</t>
  </si>
  <si>
    <t>P9N2M6</t>
  </si>
  <si>
    <t>P9N2M7</t>
  </si>
  <si>
    <t>P9N2M8</t>
  </si>
  <si>
    <t>P9N2N1</t>
  </si>
  <si>
    <t>P9N2N8</t>
  </si>
  <si>
    <t>P9N2Y4</t>
  </si>
  <si>
    <t>P9N2Z1</t>
  </si>
  <si>
    <t>P9N2Z2</t>
  </si>
  <si>
    <t>P9N2Z4</t>
  </si>
  <si>
    <t>P9N2Z5</t>
  </si>
  <si>
    <t>P9N2Z6</t>
  </si>
  <si>
    <t>P9N2Z7</t>
  </si>
  <si>
    <t>P9N2Z8</t>
  </si>
  <si>
    <t>P9N2Z9</t>
  </si>
  <si>
    <t>P9N3A2</t>
  </si>
  <si>
    <t>P9N3A3</t>
  </si>
  <si>
    <t>P9N3A4</t>
  </si>
  <si>
    <t>P9N3A9</t>
  </si>
  <si>
    <t>P9N3B1</t>
  </si>
  <si>
    <t>P9N3B2</t>
  </si>
  <si>
    <t>P9N3B4</t>
  </si>
  <si>
    <t>P9N3B9</t>
  </si>
  <si>
    <t>P9N3C1</t>
  </si>
  <si>
    <t>P9N3C9</t>
  </si>
  <si>
    <t>P9N3E1</t>
  </si>
  <si>
    <t>P9N3E2</t>
  </si>
  <si>
    <t>P9N3E4</t>
  </si>
  <si>
    <t>P9N3E5</t>
  </si>
  <si>
    <t>P9N3E6</t>
  </si>
  <si>
    <t>P9N3G2</t>
  </si>
  <si>
    <t>P9N3G4</t>
  </si>
  <si>
    <t>P9N3G6</t>
  </si>
  <si>
    <t>P9N3G7</t>
  </si>
  <si>
    <t>P9N3G9</t>
  </si>
  <si>
    <t>P9N3H8</t>
  </si>
  <si>
    <t>P9N3X2</t>
  </si>
  <si>
    <t>P9N3Y5</t>
  </si>
  <si>
    <t>P9N4E9</t>
  </si>
  <si>
    <t>P9N4H4</t>
  </si>
  <si>
    <t>P9N4H5</t>
  </si>
  <si>
    <t>P9N4J2</t>
  </si>
  <si>
    <t>P9N4J3</t>
  </si>
  <si>
    <t>P9N4J4</t>
  </si>
  <si>
    <t>P9N4J5</t>
  </si>
  <si>
    <t>P9N4J6</t>
  </si>
  <si>
    <t>P9N4M4</t>
  </si>
  <si>
    <t>P9N4M9</t>
  </si>
  <si>
    <t>R0A0A1</t>
  </si>
  <si>
    <t>R0A0A2</t>
  </si>
  <si>
    <t>R0A0R0</t>
  </si>
  <si>
    <t>R0A0W0</t>
  </si>
  <si>
    <t>R0A1E0</t>
  </si>
  <si>
    <t>R0B0C0</t>
  </si>
  <si>
    <t>R0C0A0</t>
  </si>
  <si>
    <t>R0C2R0</t>
  </si>
  <si>
    <t>R0G0J0</t>
  </si>
  <si>
    <t>R0G1K0</t>
  </si>
  <si>
    <t>R0G1R0</t>
  </si>
  <si>
    <t>R0J0T0</t>
  </si>
  <si>
    <t>R0J1E0</t>
  </si>
  <si>
    <t>R0J1H0</t>
  </si>
  <si>
    <t>R0K2C0</t>
  </si>
  <si>
    <t>R0K2G0</t>
  </si>
  <si>
    <t>R0L0Y0</t>
  </si>
  <si>
    <t>R0L1G0</t>
  </si>
  <si>
    <t>R0L1S0</t>
  </si>
  <si>
    <t>R0L1Z0</t>
  </si>
  <si>
    <t>R0M0N0</t>
  </si>
  <si>
    <t>R0M2C0</t>
  </si>
  <si>
    <t>R1A0B3</t>
  </si>
  <si>
    <t>R1A0B4</t>
  </si>
  <si>
    <t>R1A0C3</t>
  </si>
  <si>
    <t>R1A0G9</t>
  </si>
  <si>
    <t>R1A0H1</t>
  </si>
  <si>
    <t>R1A0J4</t>
  </si>
  <si>
    <t>R1A0J5</t>
  </si>
  <si>
    <t>R1A0K1</t>
  </si>
  <si>
    <t>R1A0K2</t>
  </si>
  <si>
    <t>R1A0L3</t>
  </si>
  <si>
    <t>R1A0L4</t>
  </si>
  <si>
    <t>R1A0L9</t>
  </si>
  <si>
    <t>R1A0M2</t>
  </si>
  <si>
    <t>R1A0M9</t>
  </si>
  <si>
    <t>R1A0N1</t>
  </si>
  <si>
    <t>R1A0N2</t>
  </si>
  <si>
    <t>R1A0N3</t>
  </si>
  <si>
    <t>R1A0N5</t>
  </si>
  <si>
    <t>R1A0N6</t>
  </si>
  <si>
    <t>R1A0N7</t>
  </si>
  <si>
    <t>R1A0N8</t>
  </si>
  <si>
    <t>R1A0P3</t>
  </si>
  <si>
    <t>R1A0P4</t>
  </si>
  <si>
    <t>R1A0P5</t>
  </si>
  <si>
    <t>R1A0P6</t>
  </si>
  <si>
    <t>R1A0P7</t>
  </si>
  <si>
    <t>R1A0P8</t>
  </si>
  <si>
    <t>R1A0R3</t>
  </si>
  <si>
    <t>R1A0R4</t>
  </si>
  <si>
    <t>R1A0R5</t>
  </si>
  <si>
    <t>R1A0R6</t>
  </si>
  <si>
    <t>R1A0R7</t>
  </si>
  <si>
    <t>R1A0R9</t>
  </si>
  <si>
    <t>R1A0S1</t>
  </si>
  <si>
    <t>R1A0S2</t>
  </si>
  <si>
    <t>R1A0S3</t>
  </si>
  <si>
    <t>R1A0S4</t>
  </si>
  <si>
    <t>R1A0S5</t>
  </si>
  <si>
    <t>R1A0S6</t>
  </si>
  <si>
    <t>R1A0S7</t>
  </si>
  <si>
    <t>R1A0S8</t>
  </si>
  <si>
    <t>R1A0S9</t>
  </si>
  <si>
    <t>R1A0T1</t>
  </si>
  <si>
    <t>R1A0T2</t>
  </si>
  <si>
    <t>R1A0T6</t>
  </si>
  <si>
    <t>R1A0T7</t>
  </si>
  <si>
    <t>R1A0T8</t>
  </si>
  <si>
    <t>R1A0T9</t>
  </si>
  <si>
    <t>R1A0V1</t>
  </si>
  <si>
    <t>R1A0V2</t>
  </si>
  <si>
    <t>R1A0V3</t>
  </si>
  <si>
    <t>R1A0V9</t>
  </si>
  <si>
    <t>R1A0W6</t>
  </si>
  <si>
    <t>R1A0W7</t>
  </si>
  <si>
    <t>R1A0X1</t>
  </si>
  <si>
    <t>R1A0X2</t>
  </si>
  <si>
    <t>R1A0X4</t>
  </si>
  <si>
    <t>R1A0X5</t>
  </si>
  <si>
    <t>R1A0X6</t>
  </si>
  <si>
    <t>R1A0X7</t>
  </si>
  <si>
    <t>R1A0Y4</t>
  </si>
  <si>
    <t>R1A0Y5</t>
  </si>
  <si>
    <t>R1A0Y6</t>
  </si>
  <si>
    <t>R1A0Y7</t>
  </si>
  <si>
    <t>R1A0Y8</t>
  </si>
  <si>
    <t>R1A0Y9</t>
  </si>
  <si>
    <t>R1A0Z1</t>
  </si>
  <si>
    <t>R1A0Z2</t>
  </si>
  <si>
    <t>R1A0Z3</t>
  </si>
  <si>
    <t>R1A0Z7</t>
  </si>
  <si>
    <t>R1A0Z8</t>
  </si>
  <si>
    <t>R1A0Z9</t>
  </si>
  <si>
    <t>R1A1A1</t>
  </si>
  <si>
    <t>R1A1A2</t>
  </si>
  <si>
    <t>R1A1A3</t>
  </si>
  <si>
    <t>R1A1A4</t>
  </si>
  <si>
    <t>R1A1A5</t>
  </si>
  <si>
    <t>R1A1A6</t>
  </si>
  <si>
    <t>R1A1A8</t>
  </si>
  <si>
    <t>R1A1A9</t>
  </si>
  <si>
    <t>R1A1B1</t>
  </si>
  <si>
    <t>R1A1B2</t>
  </si>
  <si>
    <t>R1A1B3</t>
  </si>
  <si>
    <t>R1A1B4</t>
  </si>
  <si>
    <t>R1A1B5</t>
  </si>
  <si>
    <t>R1A1B6</t>
  </si>
  <si>
    <t>R1A1B7</t>
  </si>
  <si>
    <t>R1A1B8</t>
  </si>
  <si>
    <t>R1A1C1</t>
  </si>
  <si>
    <t>R1A1C2</t>
  </si>
  <si>
    <t>R1A1C4</t>
  </si>
  <si>
    <t>R1A1C5</t>
  </si>
  <si>
    <t>R1A1C6</t>
  </si>
  <si>
    <t>R1A1C7</t>
  </si>
  <si>
    <t>R1A1C8</t>
  </si>
  <si>
    <t>R1A1C9</t>
  </si>
  <si>
    <t>R1A1E3</t>
  </si>
  <si>
    <t>R1A1G6</t>
  </si>
  <si>
    <t>R1A1J4</t>
  </si>
  <si>
    <t>R1A1J5</t>
  </si>
  <si>
    <t>R1A1J7</t>
  </si>
  <si>
    <t>R1A1J9</t>
  </si>
  <si>
    <t>R1A1K3</t>
  </si>
  <si>
    <t>R1A1K6</t>
  </si>
  <si>
    <t>R1A1L9</t>
  </si>
  <si>
    <t>R1A1M1</t>
  </si>
  <si>
    <t>R1A1M2</t>
  </si>
  <si>
    <t>R1A1M3</t>
  </si>
  <si>
    <t>R1A1M4</t>
  </si>
  <si>
    <t>R1A1M5</t>
  </si>
  <si>
    <t>R1A1M6</t>
  </si>
  <si>
    <t>R1A1M7</t>
  </si>
  <si>
    <t>R1A1M8</t>
  </si>
  <si>
    <t>R1A1M9</t>
  </si>
  <si>
    <t>R1A1N1</t>
  </si>
  <si>
    <t>R1A1N2</t>
  </si>
  <si>
    <t>R1A1N3</t>
  </si>
  <si>
    <t>R1A1N4</t>
  </si>
  <si>
    <t>R1A1N6</t>
  </si>
  <si>
    <t>R1A1N7</t>
  </si>
  <si>
    <t>R1A1N8</t>
  </si>
  <si>
    <t>R1A1P1</t>
  </si>
  <si>
    <t>R1A1P2</t>
  </si>
  <si>
    <t>R1A1S4</t>
  </si>
  <si>
    <t>R1A1S7</t>
  </si>
  <si>
    <t>R1A1S8</t>
  </si>
  <si>
    <t>R1A1S9</t>
  </si>
  <si>
    <t>R1A1T1</t>
  </si>
  <si>
    <t>R1A1T2</t>
  </si>
  <si>
    <t>R1A1T3</t>
  </si>
  <si>
    <t>R1A1T4</t>
  </si>
  <si>
    <t>R1A1T5</t>
  </si>
  <si>
    <t>R1A1T6</t>
  </si>
  <si>
    <t>R1A1T7</t>
  </si>
  <si>
    <t>R1A1T8</t>
  </si>
  <si>
    <t>R1A1T9</t>
  </si>
  <si>
    <t>R1A1V1</t>
  </si>
  <si>
    <t>R1A1V2</t>
  </si>
  <si>
    <t>R1A1V3</t>
  </si>
  <si>
    <t>R1A1V4</t>
  </si>
  <si>
    <t>R1A1V6</t>
  </si>
  <si>
    <t>R1A1V7</t>
  </si>
  <si>
    <t>R1A1W5</t>
  </si>
  <si>
    <t>R1A1X1</t>
  </si>
  <si>
    <t>R1A1X2</t>
  </si>
  <si>
    <t>R1A1X3</t>
  </si>
  <si>
    <t>R1A1X4</t>
  </si>
  <si>
    <t>R1A1X5</t>
  </si>
  <si>
    <t>R1A1X6</t>
  </si>
  <si>
    <t>R1A1Z1</t>
  </si>
  <si>
    <t>R1A1Z2</t>
  </si>
  <si>
    <t>R1A1Z4</t>
  </si>
  <si>
    <t>R1A2A1</t>
  </si>
  <si>
    <t>R1A2A6</t>
  </si>
  <si>
    <t>R1A2A7</t>
  </si>
  <si>
    <t>R1A2A8</t>
  </si>
  <si>
    <t>R1A2A9</t>
  </si>
  <si>
    <t>R1A2B1</t>
  </si>
  <si>
    <t>R1A2B2</t>
  </si>
  <si>
    <t>R1A2B3</t>
  </si>
  <si>
    <t>R1A2B4</t>
  </si>
  <si>
    <t>R1A2B5</t>
  </si>
  <si>
    <t>R1A2C3</t>
  </si>
  <si>
    <t>R1A2C7</t>
  </si>
  <si>
    <t>R1A2E8</t>
  </si>
  <si>
    <t>R1A2H5</t>
  </si>
  <si>
    <t>R1A2H8</t>
  </si>
  <si>
    <t>R1A2J2</t>
  </si>
  <si>
    <t>R1A2J3</t>
  </si>
  <si>
    <t>R1A2J5</t>
  </si>
  <si>
    <t>R1A2J7</t>
  </si>
  <si>
    <t>R1A2K4</t>
  </si>
  <si>
    <t>R1A2L6</t>
  </si>
  <si>
    <t>R1A2M1</t>
  </si>
  <si>
    <t>R1A2M2</t>
  </si>
  <si>
    <t>R1A2M8</t>
  </si>
  <si>
    <t>R1A2M9</t>
  </si>
  <si>
    <t>R1A2P3</t>
  </si>
  <si>
    <t>R1A2P4</t>
  </si>
  <si>
    <t>R1A3T4</t>
  </si>
  <si>
    <t>R1A3T5</t>
  </si>
  <si>
    <t>R1A3T7</t>
  </si>
  <si>
    <t>R1A3Z1</t>
  </si>
  <si>
    <t>R1A3Z2</t>
  </si>
  <si>
    <t>R1A3Z6</t>
  </si>
  <si>
    <t>R1A4L2</t>
  </si>
  <si>
    <t>R1N0E8</t>
  </si>
  <si>
    <t>R1N0L2</t>
  </si>
  <si>
    <t>R1N0L6</t>
  </si>
  <si>
    <t>R1N0L7</t>
  </si>
  <si>
    <t>R1N0L8</t>
  </si>
  <si>
    <t>R1N0L9</t>
  </si>
  <si>
    <t>R1N0M1</t>
  </si>
  <si>
    <t>R1N0M2</t>
  </si>
  <si>
    <t>R1N0P4</t>
  </si>
  <si>
    <t>R1N0P5</t>
  </si>
  <si>
    <t>R1N0P6</t>
  </si>
  <si>
    <t>R1N0P7</t>
  </si>
  <si>
    <t>R1N0P8</t>
  </si>
  <si>
    <t>R1N0S4</t>
  </si>
  <si>
    <t>R1N0S5</t>
  </si>
  <si>
    <t>R1N0S6</t>
  </si>
  <si>
    <t>R1N0T2</t>
  </si>
  <si>
    <t>R1N0T4</t>
  </si>
  <si>
    <t>R1N0T5</t>
  </si>
  <si>
    <t>R1N0T6</t>
  </si>
  <si>
    <t>R1N0V6</t>
  </si>
  <si>
    <t>R1N0V7</t>
  </si>
  <si>
    <t>R1N0V8</t>
  </si>
  <si>
    <t>R1N0V9</t>
  </si>
  <si>
    <t>R1N0W1</t>
  </si>
  <si>
    <t>R1N0W2</t>
  </si>
  <si>
    <t>R1N0W3</t>
  </si>
  <si>
    <t>R1N0Y2</t>
  </si>
  <si>
    <t>R1N0Y3</t>
  </si>
  <si>
    <t>R1N0Y5</t>
  </si>
  <si>
    <t>R1N0Y6</t>
  </si>
  <si>
    <t>R1N0Y7</t>
  </si>
  <si>
    <t>R1N0Y8</t>
  </si>
  <si>
    <t>R1N0Y9</t>
  </si>
  <si>
    <t>R1N0Z1</t>
  </si>
  <si>
    <t>R1N1A5</t>
  </si>
  <si>
    <t>R1N1A6</t>
  </si>
  <si>
    <t>R1N1A7</t>
  </si>
  <si>
    <t>R1N1A8</t>
  </si>
  <si>
    <t>R1N1A9</t>
  </si>
  <si>
    <t>R1N1B1</t>
  </si>
  <si>
    <t>R1N1B2</t>
  </si>
  <si>
    <t>R1N1M8</t>
  </si>
  <si>
    <t>R1N1N1</t>
  </si>
  <si>
    <t>R1N1T3</t>
  </si>
  <si>
    <t>R1N1T6</t>
  </si>
  <si>
    <t>R1N1T8</t>
  </si>
  <si>
    <t>R1N1T9</t>
  </si>
  <si>
    <t>R1N1W4</t>
  </si>
  <si>
    <t>R1N1W5</t>
  </si>
  <si>
    <t>R1N1W6</t>
  </si>
  <si>
    <t>R1N1W7</t>
  </si>
  <si>
    <t>R1N1W8</t>
  </si>
  <si>
    <t>R1N1W9</t>
  </si>
  <si>
    <t>R1N1Y3</t>
  </si>
  <si>
    <t>R1N1Y4</t>
  </si>
  <si>
    <t>R1N1Y5</t>
  </si>
  <si>
    <t>R1N1Y6</t>
  </si>
  <si>
    <t>R1N1Y7</t>
  </si>
  <si>
    <t>R1N1Y8</t>
  </si>
  <si>
    <t>R1N2A1</t>
  </si>
  <si>
    <t>R1N2A2</t>
  </si>
  <si>
    <t>R1N2A3</t>
  </si>
  <si>
    <t>R1N2A4</t>
  </si>
  <si>
    <t>R1N2B6</t>
  </si>
  <si>
    <t>R1N2B7</t>
  </si>
  <si>
    <t>R1N2B9</t>
  </si>
  <si>
    <t>R1N2E4</t>
  </si>
  <si>
    <t>R1N2E5</t>
  </si>
  <si>
    <t>R1N2E6</t>
  </si>
  <si>
    <t>R1N2E7</t>
  </si>
  <si>
    <t>R1N2J2</t>
  </si>
  <si>
    <t>R1N2K4</t>
  </si>
  <si>
    <t>R1N2K5</t>
  </si>
  <si>
    <t>R1N2K6</t>
  </si>
  <si>
    <t>R1N2K7</t>
  </si>
  <si>
    <t>R1N2L7</t>
  </si>
  <si>
    <t>R1N2L8</t>
  </si>
  <si>
    <t>R1N2L9</t>
  </si>
  <si>
    <t>R1N2M1</t>
  </si>
  <si>
    <t>R1N2M2</t>
  </si>
  <si>
    <t>R1N2N4</t>
  </si>
  <si>
    <t>R1N2Z5</t>
  </si>
  <si>
    <t>R1N2Z7</t>
  </si>
  <si>
    <t>R1N2Z8</t>
  </si>
  <si>
    <t>R1N2Z9</t>
  </si>
  <si>
    <t>R1N3A8</t>
  </si>
  <si>
    <t>R1N3B1</t>
  </si>
  <si>
    <t>R1N3E9</t>
  </si>
  <si>
    <t>R1N3H8</t>
  </si>
  <si>
    <t>R1N3J7</t>
  </si>
  <si>
    <t>R1N3K1</t>
  </si>
  <si>
    <t>R1N3K6</t>
  </si>
  <si>
    <t>R1N3K7</t>
  </si>
  <si>
    <t>R1N3M1</t>
  </si>
  <si>
    <t>R1N3N4</t>
  </si>
  <si>
    <t>R1N3N5</t>
  </si>
  <si>
    <t>R1N3P3</t>
  </si>
  <si>
    <t>R1N3P8</t>
  </si>
  <si>
    <t>R1N3R6</t>
  </si>
  <si>
    <t>R1N3R8</t>
  </si>
  <si>
    <t>R1N3R9</t>
  </si>
  <si>
    <t>R1N3S1</t>
  </si>
  <si>
    <t>R1N3S4</t>
  </si>
  <si>
    <t>R1N3S5</t>
  </si>
  <si>
    <t>R1N3S6</t>
  </si>
  <si>
    <t>R1N3S7</t>
  </si>
  <si>
    <t>R1N3S8</t>
  </si>
  <si>
    <t>R1N3S9</t>
  </si>
  <si>
    <t>R1N3T1</t>
  </si>
  <si>
    <t>R1N3T8</t>
  </si>
  <si>
    <t>R1N3W5</t>
  </si>
  <si>
    <t>R1N3W6</t>
  </si>
  <si>
    <t>R1N3W8</t>
  </si>
  <si>
    <t>R1N3X2</t>
  </si>
  <si>
    <t>R1N3X3</t>
  </si>
  <si>
    <t>R1N3X4</t>
  </si>
  <si>
    <t>R1N3Y4</t>
  </si>
  <si>
    <t>R1N3Y5</t>
  </si>
  <si>
    <t>R2C0R1</t>
  </si>
  <si>
    <t>R2C1E9</t>
  </si>
  <si>
    <t>R2C1L8</t>
  </si>
  <si>
    <t>R2C1L9</t>
  </si>
  <si>
    <t>R2C1M1</t>
  </si>
  <si>
    <t>R2C1M2</t>
  </si>
  <si>
    <t>R2C1M3</t>
  </si>
  <si>
    <t>R2C1M6</t>
  </si>
  <si>
    <t>R2C1M7</t>
  </si>
  <si>
    <t>R2C1M8</t>
  </si>
  <si>
    <t>R2C1M9</t>
  </si>
  <si>
    <t>R2C1N2</t>
  </si>
  <si>
    <t>R2C1N3</t>
  </si>
  <si>
    <t>R2C1N4</t>
  </si>
  <si>
    <t>R2C1N8</t>
  </si>
  <si>
    <t>R2C1N9</t>
  </si>
  <si>
    <t>R2C1P1</t>
  </si>
  <si>
    <t>R2C1P2</t>
  </si>
  <si>
    <t>R2C1P3</t>
  </si>
  <si>
    <t>R2C1P4</t>
  </si>
  <si>
    <t>R2C1P5</t>
  </si>
  <si>
    <t>R2C1P6</t>
  </si>
  <si>
    <t>R2C1P7</t>
  </si>
  <si>
    <t>R2C1P8</t>
  </si>
  <si>
    <t>R2C1R4</t>
  </si>
  <si>
    <t>R2C1R5</t>
  </si>
  <si>
    <t>R2C1R6</t>
  </si>
  <si>
    <t>R2C1R7</t>
  </si>
  <si>
    <t>R2C1R8</t>
  </si>
  <si>
    <t>R2C1R9</t>
  </si>
  <si>
    <t>R2C1S1</t>
  </si>
  <si>
    <t>R2C1S2</t>
  </si>
  <si>
    <t>R2C1S3</t>
  </si>
  <si>
    <t>R2C1S4</t>
  </si>
  <si>
    <t>R2C1S8</t>
  </si>
  <si>
    <t>R2C1S9</t>
  </si>
  <si>
    <t>R2C1T1</t>
  </si>
  <si>
    <t>R2C1T2</t>
  </si>
  <si>
    <t>R2C1T3</t>
  </si>
  <si>
    <t>R2C1T4</t>
  </si>
  <si>
    <t>R2C1T5</t>
  </si>
  <si>
    <t>R2C1V1</t>
  </si>
  <si>
    <t>R2C1V2</t>
  </si>
  <si>
    <t>R2C1V3</t>
  </si>
  <si>
    <t>R2C1V4</t>
  </si>
  <si>
    <t>R2C1V5</t>
  </si>
  <si>
    <t>R2C1V6</t>
  </si>
  <si>
    <t>R2C1W1</t>
  </si>
  <si>
    <t>R2C1W2</t>
  </si>
  <si>
    <t>R2C1W3</t>
  </si>
  <si>
    <t>R2C1W4</t>
  </si>
  <si>
    <t>R2C1W5</t>
  </si>
  <si>
    <t>R2C1W6</t>
  </si>
  <si>
    <t>R2C1W7</t>
  </si>
  <si>
    <t>R2C1W8</t>
  </si>
  <si>
    <t>R2C1X2</t>
  </si>
  <si>
    <t>R2C1X3</t>
  </si>
  <si>
    <t>R2C1X4</t>
  </si>
  <si>
    <t>R2C1X5</t>
  </si>
  <si>
    <t>R2C1X6</t>
  </si>
  <si>
    <t>R2C1X7</t>
  </si>
  <si>
    <t>R2C1X8</t>
  </si>
  <si>
    <t>R2C1X9</t>
  </si>
  <si>
    <t>R2C1Y1</t>
  </si>
  <si>
    <t>R2C1Y4</t>
  </si>
  <si>
    <t>R2C1Y5</t>
  </si>
  <si>
    <t>R2C1Y6</t>
  </si>
  <si>
    <t>R2C1Y7</t>
  </si>
  <si>
    <t>R2C1Y9</t>
  </si>
  <si>
    <t>R2C1Z1</t>
  </si>
  <si>
    <t>R2C1Z2</t>
  </si>
  <si>
    <t>R2C1Z3</t>
  </si>
  <si>
    <t>R2C1Z6</t>
  </si>
  <si>
    <t>R2C1Z8</t>
  </si>
  <si>
    <t>R2C1Z9</t>
  </si>
  <si>
    <t>R2C2A3</t>
  </si>
  <si>
    <t>R2C2A4</t>
  </si>
  <si>
    <t>R2C2A5</t>
  </si>
  <si>
    <t>R2C2A6</t>
  </si>
  <si>
    <t>R2C2B3</t>
  </si>
  <si>
    <t>R2C2B6</t>
  </si>
  <si>
    <t>R2C2B7</t>
  </si>
  <si>
    <t>R2C2B8</t>
  </si>
  <si>
    <t>R2C2B9</t>
  </si>
  <si>
    <t>R2C2C1</t>
  </si>
  <si>
    <t>R2C2C2</t>
  </si>
  <si>
    <t>R2C2C3</t>
  </si>
  <si>
    <t>R2C2G6</t>
  </si>
  <si>
    <t>R2C2K8</t>
  </si>
  <si>
    <t>R2C2K9</t>
  </si>
  <si>
    <t>R2C2M3</t>
  </si>
  <si>
    <t>R2C2M5</t>
  </si>
  <si>
    <t>R2C2M7</t>
  </si>
  <si>
    <t>R2C2N5</t>
  </si>
  <si>
    <t>R2C2N7</t>
  </si>
  <si>
    <t>R2C2N9</t>
  </si>
  <si>
    <t>R2C2P1</t>
  </si>
  <si>
    <t>R2C2P2</t>
  </si>
  <si>
    <t>R2C2P3</t>
  </si>
  <si>
    <t>R2C2P4</t>
  </si>
  <si>
    <t>R2C2P5</t>
  </si>
  <si>
    <t>R2C2P6</t>
  </si>
  <si>
    <t>R2C2S1</t>
  </si>
  <si>
    <t>R2C2S2</t>
  </si>
  <si>
    <t>R2C2S3</t>
  </si>
  <si>
    <t>R2C2S4</t>
  </si>
  <si>
    <t>R2C2S5</t>
  </si>
  <si>
    <t>R2C2S6</t>
  </si>
  <si>
    <t>R2C2S7</t>
  </si>
  <si>
    <t>R2C2S8</t>
  </si>
  <si>
    <t>R2C2T1</t>
  </si>
  <si>
    <t>R2C2T5</t>
  </si>
  <si>
    <t>R2C2T6</t>
  </si>
  <si>
    <t>R2C2T7</t>
  </si>
  <si>
    <t>R2C2T8</t>
  </si>
  <si>
    <t>R2C2T9</t>
  </si>
  <si>
    <t>R2C2V1</t>
  </si>
  <si>
    <t>R2C2V2</t>
  </si>
  <si>
    <t>R2C2V3</t>
  </si>
  <si>
    <t>R2C2V4</t>
  </si>
  <si>
    <t>R2C2V7</t>
  </si>
  <si>
    <t>R2C2V8</t>
  </si>
  <si>
    <t>R2C2W1</t>
  </si>
  <si>
    <t>R2C2W2</t>
  </si>
  <si>
    <t>R2C2W3</t>
  </si>
  <si>
    <t>R2C2W4</t>
  </si>
  <si>
    <t>R2C2W5</t>
  </si>
  <si>
    <t>R2C2W6</t>
  </si>
  <si>
    <t>R2C2W7</t>
  </si>
  <si>
    <t>R2C2W8</t>
  </si>
  <si>
    <t>R2C2W9</t>
  </si>
  <si>
    <t>R2C2X1</t>
  </si>
  <si>
    <t>R2C2X2</t>
  </si>
  <si>
    <t>R2C2X3</t>
  </si>
  <si>
    <t>R2C2X4</t>
  </si>
  <si>
    <t>R2C2X5</t>
  </si>
  <si>
    <t>R2C2X6</t>
  </si>
  <si>
    <t>R2C2X7</t>
  </si>
  <si>
    <t>R2C2X8</t>
  </si>
  <si>
    <t>R2C2X9</t>
  </si>
  <si>
    <t>R2C2Y1</t>
  </si>
  <si>
    <t>R2C2Y2</t>
  </si>
  <si>
    <t>R2C2Y3</t>
  </si>
  <si>
    <t>R2C2Y4</t>
  </si>
  <si>
    <t>R2C2Y5</t>
  </si>
  <si>
    <t>R2C2Y6</t>
  </si>
  <si>
    <t>R2C2Y7</t>
  </si>
  <si>
    <t>R2C2Y8</t>
  </si>
  <si>
    <t>R2C2Y9</t>
  </si>
  <si>
    <t>R2C2Z1</t>
  </si>
  <si>
    <t>R2C2Z6</t>
  </si>
  <si>
    <t>R2C2Z7</t>
  </si>
  <si>
    <t>R2C2Z8</t>
  </si>
  <si>
    <t>R2C3A2</t>
  </si>
  <si>
    <t>R2C3A7</t>
  </si>
  <si>
    <t>R2C3A8</t>
  </si>
  <si>
    <t>R2C3A9</t>
  </si>
  <si>
    <t>R2C3B1</t>
  </si>
  <si>
    <t>R2C3B2</t>
  </si>
  <si>
    <t>R2C3B3</t>
  </si>
  <si>
    <t>R2C3B4</t>
  </si>
  <si>
    <t>R2C3B5</t>
  </si>
  <si>
    <t>R2C3B6</t>
  </si>
  <si>
    <t>R2C3B7</t>
  </si>
  <si>
    <t>R2C3G5</t>
  </si>
  <si>
    <t>R2C3P7</t>
  </si>
  <si>
    <t>R2C3V4</t>
  </si>
  <si>
    <t>R2C3V5</t>
  </si>
  <si>
    <t>R2C3V6</t>
  </si>
  <si>
    <t>R2C3V7</t>
  </si>
  <si>
    <t>R2C3V8</t>
  </si>
  <si>
    <t>R2C3V9</t>
  </si>
  <si>
    <t>R2C3W1</t>
  </si>
  <si>
    <t>R2C3W2</t>
  </si>
  <si>
    <t>R2C3W3</t>
  </si>
  <si>
    <t>R2C3W4</t>
  </si>
  <si>
    <t>R2C3W5</t>
  </si>
  <si>
    <t>R2C3W6</t>
  </si>
  <si>
    <t>R2C3W7</t>
  </si>
  <si>
    <t>R2C3W8</t>
  </si>
  <si>
    <t>R2C3W9</t>
  </si>
  <si>
    <t>R2C3X1</t>
  </si>
  <si>
    <t>R2C3X2</t>
  </si>
  <si>
    <t>R2C3X3</t>
  </si>
  <si>
    <t>R2C3X4</t>
  </si>
  <si>
    <t>R2C3X5</t>
  </si>
  <si>
    <t>R2C3Y1</t>
  </si>
  <si>
    <t>R2C3Y2</t>
  </si>
  <si>
    <t>R2C3Y3</t>
  </si>
  <si>
    <t>R2C3Y4</t>
  </si>
  <si>
    <t>R2C3Y5</t>
  </si>
  <si>
    <t>R2C3Y6</t>
  </si>
  <si>
    <t>R2C3Y7</t>
  </si>
  <si>
    <t>R2C3Y8</t>
  </si>
  <si>
    <t>R2C3Y9</t>
  </si>
  <si>
    <t>R2C3Z2</t>
  </si>
  <si>
    <t>R2C3Z3</t>
  </si>
  <si>
    <t>R2C3Z6</t>
  </si>
  <si>
    <t>R2C3Z7</t>
  </si>
  <si>
    <t>R2C3Z8</t>
  </si>
  <si>
    <t>R2C3Z9</t>
  </si>
  <si>
    <t>R2C4A1</t>
  </si>
  <si>
    <t>R2C4A2</t>
  </si>
  <si>
    <t>R2C4A3</t>
  </si>
  <si>
    <t>R2C4A4</t>
  </si>
  <si>
    <t>R2C4A5</t>
  </si>
  <si>
    <t>R2C4A6</t>
  </si>
  <si>
    <t>R2C4B6</t>
  </si>
  <si>
    <t>R2C4B7</t>
  </si>
  <si>
    <t>R2C4B9</t>
  </si>
  <si>
    <t>R2C4C1</t>
  </si>
  <si>
    <t>R2C4C2</t>
  </si>
  <si>
    <t>R2C4C3</t>
  </si>
  <si>
    <t>R2C4C4</t>
  </si>
  <si>
    <t>R2C4C5</t>
  </si>
  <si>
    <t>R2C4C6</t>
  </si>
  <si>
    <t>R2C4C7</t>
  </si>
  <si>
    <t>R2C4C8</t>
  </si>
  <si>
    <t>R2C4C9</t>
  </si>
  <si>
    <t>R2C4E1</t>
  </si>
  <si>
    <t>R2C4E2</t>
  </si>
  <si>
    <t>R2C4E3</t>
  </si>
  <si>
    <t>R2C4E4</t>
  </si>
  <si>
    <t>R2C4E5</t>
  </si>
  <si>
    <t>R2C4E6</t>
  </si>
  <si>
    <t>R2C4E7</t>
  </si>
  <si>
    <t>R2C4E8</t>
  </si>
  <si>
    <t>R2C4E9</t>
  </si>
  <si>
    <t>R2C4G1</t>
  </si>
  <si>
    <t>R2C4G2</t>
  </si>
  <si>
    <t>R2C4G3</t>
  </si>
  <si>
    <t>R2C4G4</t>
  </si>
  <si>
    <t>R2C4G6</t>
  </si>
  <si>
    <t>R2C4G7</t>
  </si>
  <si>
    <t>R2C4G9</t>
  </si>
  <si>
    <t>R2C4H1</t>
  </si>
  <si>
    <t>R2C4H3</t>
  </si>
  <si>
    <t>R2C4H4</t>
  </si>
  <si>
    <t>R2C4H6</t>
  </si>
  <si>
    <t>R2C4H7</t>
  </si>
  <si>
    <t>R2C4H9</t>
  </si>
  <si>
    <t>R2C4J1</t>
  </si>
  <si>
    <t>R2C4J2</t>
  </si>
  <si>
    <t>R2C4J3</t>
  </si>
  <si>
    <t>R2C4J5</t>
  </si>
  <si>
    <t>R2C4J7</t>
  </si>
  <si>
    <t>R2C4J8</t>
  </si>
  <si>
    <t>R2C4K1</t>
  </si>
  <si>
    <t>R2C4K3</t>
  </si>
  <si>
    <t>R2C4K6</t>
  </si>
  <si>
    <t>R2C4K7</t>
  </si>
  <si>
    <t>R2C4K8</t>
  </si>
  <si>
    <t>R2C4K9</t>
  </si>
  <si>
    <t>R2C4L1</t>
  </si>
  <si>
    <t>R2C4L4</t>
  </si>
  <si>
    <t>R2C4L6</t>
  </si>
  <si>
    <t>R2C4L7</t>
  </si>
  <si>
    <t>R2C4L8</t>
  </si>
  <si>
    <t>R2C4L9</t>
  </si>
  <si>
    <t>R2C4M1</t>
  </si>
  <si>
    <t>R2C4M2</t>
  </si>
  <si>
    <t>R2C4M3</t>
  </si>
  <si>
    <t>R2C4M4</t>
  </si>
  <si>
    <t>R2C4M5</t>
  </si>
  <si>
    <t>R2C4M7</t>
  </si>
  <si>
    <t>R2C4M8</t>
  </si>
  <si>
    <t>R2C4M9</t>
  </si>
  <si>
    <t>R2C4N1</t>
  </si>
  <si>
    <t>R2C4N2</t>
  </si>
  <si>
    <t>R2C4N3</t>
  </si>
  <si>
    <t>R2C4N4</t>
  </si>
  <si>
    <t>R2C4N5</t>
  </si>
  <si>
    <t>R2C4N6</t>
  </si>
  <si>
    <t>R2C4N7</t>
  </si>
  <si>
    <t>R2C4N8</t>
  </si>
  <si>
    <t>R2C4P3</t>
  </si>
  <si>
    <t>R2C4P4</t>
  </si>
  <si>
    <t>R2C4P5</t>
  </si>
  <si>
    <t>R2C4P7</t>
  </si>
  <si>
    <t>R2C4P8</t>
  </si>
  <si>
    <t>R2C4R5</t>
  </si>
  <si>
    <t>R2C4R8</t>
  </si>
  <si>
    <t>R2C4S1</t>
  </si>
  <si>
    <t>R2C4S3</t>
  </si>
  <si>
    <t>R2C4S9</t>
  </si>
  <si>
    <t>R2C4T2</t>
  </si>
  <si>
    <t>R2C4T3</t>
  </si>
  <si>
    <t>R2C4T4</t>
  </si>
  <si>
    <t>R2C4T5</t>
  </si>
  <si>
    <t>R2C4T6</t>
  </si>
  <si>
    <t>R2C4T7</t>
  </si>
  <si>
    <t>R2C4T8</t>
  </si>
  <si>
    <t>R2C4T9</t>
  </si>
  <si>
    <t>R2C4V1</t>
  </si>
  <si>
    <t>R2C4V2</t>
  </si>
  <si>
    <t>R2C4V3</t>
  </si>
  <si>
    <t>R2C4V4</t>
  </si>
  <si>
    <t>R2C4W6</t>
  </si>
  <si>
    <t>R2C4W7</t>
  </si>
  <si>
    <t>R2C4X5</t>
  </si>
  <si>
    <t>R2C4X6</t>
  </si>
  <si>
    <t>R2C4X7</t>
  </si>
  <si>
    <t>R2C4X8</t>
  </si>
  <si>
    <t>R2C4X9</t>
  </si>
  <si>
    <t>R2C4Y1</t>
  </si>
  <si>
    <t>R2C4Y3</t>
  </si>
  <si>
    <t>R2C4Y4</t>
  </si>
  <si>
    <t>R2C4Y5</t>
  </si>
  <si>
    <t>R2C4Y6</t>
  </si>
  <si>
    <t>R2C4Y7</t>
  </si>
  <si>
    <t>R2C4Y8</t>
  </si>
  <si>
    <t>R2C4Y9</t>
  </si>
  <si>
    <t>R2C4Z1</t>
  </si>
  <si>
    <t>R2C4Z2</t>
  </si>
  <si>
    <t>R2C4Z3</t>
  </si>
  <si>
    <t>R2C4Z4</t>
  </si>
  <si>
    <t>R2C4Z5</t>
  </si>
  <si>
    <t>R2C4Z6</t>
  </si>
  <si>
    <t>R2C4Z7</t>
  </si>
  <si>
    <t>R2C4Z8</t>
  </si>
  <si>
    <t>R2C4Z9</t>
  </si>
  <si>
    <t>R2C5B5</t>
  </si>
  <si>
    <t>R2C5B6</t>
  </si>
  <si>
    <t>R2C5B8</t>
  </si>
  <si>
    <t>R2C5C4</t>
  </si>
  <si>
    <t>R2C5C6</t>
  </si>
  <si>
    <t>R2C5C7</t>
  </si>
  <si>
    <t>R2C5E8</t>
  </si>
  <si>
    <t>R2C5E9</t>
  </si>
  <si>
    <t>R2C5G2</t>
  </si>
  <si>
    <t>R2C5G3</t>
  </si>
  <si>
    <t>R2C5G4</t>
  </si>
  <si>
    <t>R2C5G5</t>
  </si>
  <si>
    <t>R2C5G6</t>
  </si>
  <si>
    <t>R2C5G7</t>
  </si>
  <si>
    <t>R2C5K4</t>
  </si>
  <si>
    <t>R2C5K5</t>
  </si>
  <si>
    <t>R2C5K9</t>
  </si>
  <si>
    <t>R2C5L2</t>
  </si>
  <si>
    <t>R2C5L3</t>
  </si>
  <si>
    <t>R2C5L5</t>
  </si>
  <si>
    <t>R2C5L6</t>
  </si>
  <si>
    <t>R2C5M6</t>
  </si>
  <si>
    <t>R2C5M7</t>
  </si>
  <si>
    <t>R2C5M8</t>
  </si>
  <si>
    <t>R2C5N3</t>
  </si>
  <si>
    <t>R2C5N4</t>
  </si>
  <si>
    <t>R2C5N5</t>
  </si>
  <si>
    <t>R2E0E7</t>
  </si>
  <si>
    <t>R2G0A1</t>
  </si>
  <si>
    <t>R2G0A2</t>
  </si>
  <si>
    <t>R2G0A3</t>
  </si>
  <si>
    <t>R2G0A4</t>
  </si>
  <si>
    <t>R2G0A5</t>
  </si>
  <si>
    <t>R2G0A7</t>
  </si>
  <si>
    <t>R2G0A8</t>
  </si>
  <si>
    <t>R2G0A9</t>
  </si>
  <si>
    <t>R2G0B1</t>
  </si>
  <si>
    <t>R2G0B2</t>
  </si>
  <si>
    <t>R2G0B3</t>
  </si>
  <si>
    <t>R2G0B4</t>
  </si>
  <si>
    <t>R2G0B5</t>
  </si>
  <si>
    <t>R2G0B6</t>
  </si>
  <si>
    <t>R2G0B7</t>
  </si>
  <si>
    <t>R2G0B8</t>
  </si>
  <si>
    <t>R2G0B9</t>
  </si>
  <si>
    <t>R2G0C1</t>
  </si>
  <si>
    <t>R2G0C2</t>
  </si>
  <si>
    <t>R2G0C3</t>
  </si>
  <si>
    <t>R2G0C4</t>
  </si>
  <si>
    <t>R2G0C5</t>
  </si>
  <si>
    <t>R2G0C6</t>
  </si>
  <si>
    <t>R2G0C7</t>
  </si>
  <si>
    <t>R2G0C8</t>
  </si>
  <si>
    <t>R2G0C9</t>
  </si>
  <si>
    <t>R2G0E1</t>
  </si>
  <si>
    <t>R2G0E2</t>
  </si>
  <si>
    <t>R2G0E3</t>
  </si>
  <si>
    <t>R2G0E4</t>
  </si>
  <si>
    <t>R2G0E5</t>
  </si>
  <si>
    <t>R2G0E6</t>
  </si>
  <si>
    <t>R2G0E7</t>
  </si>
  <si>
    <t>R2G0E8</t>
  </si>
  <si>
    <t>R2G0E9</t>
  </si>
  <si>
    <t>R2G0G1</t>
  </si>
  <si>
    <t>R2G0G2</t>
  </si>
  <si>
    <t>R2G0G3</t>
  </si>
  <si>
    <t>R2G0G4</t>
  </si>
  <si>
    <t>R2G0G5</t>
  </si>
  <si>
    <t>R2G0G6</t>
  </si>
  <si>
    <t>R2G0G7</t>
  </si>
  <si>
    <t>R2G0G8</t>
  </si>
  <si>
    <t>R2G0G9</t>
  </si>
  <si>
    <t>R2G0H1</t>
  </si>
  <si>
    <t>R2G0H2</t>
  </si>
  <si>
    <t>R2G0H3</t>
  </si>
  <si>
    <t>R2G0H4</t>
  </si>
  <si>
    <t>R2G0H5</t>
  </si>
  <si>
    <t>R2G0H6</t>
  </si>
  <si>
    <t>R2G0H7</t>
  </si>
  <si>
    <t>R2G0H8</t>
  </si>
  <si>
    <t>R2G0H9</t>
  </si>
  <si>
    <t>R2G0J1</t>
  </si>
  <si>
    <t>R2G0J2</t>
  </si>
  <si>
    <t>R2G0J3</t>
  </si>
  <si>
    <t>R2G0J4</t>
  </si>
  <si>
    <t>R2G0J5</t>
  </si>
  <si>
    <t>R2G0J6</t>
  </si>
  <si>
    <t>R2G0J7</t>
  </si>
  <si>
    <t>R2G0J8</t>
  </si>
  <si>
    <t>R2G0J9</t>
  </si>
  <si>
    <t>R2G0K1</t>
  </si>
  <si>
    <t>R2G0K2</t>
  </si>
  <si>
    <t>R2G0K3</t>
  </si>
  <si>
    <t>R2G0K4</t>
  </si>
  <si>
    <t>R2G0K5</t>
  </si>
  <si>
    <t>R2G0K6</t>
  </si>
  <si>
    <t>R2G0K7</t>
  </si>
  <si>
    <t>R2G0K8</t>
  </si>
  <si>
    <t>R2G0K9</t>
  </si>
  <si>
    <t>R2G0L1</t>
  </si>
  <si>
    <t>R2G0L2</t>
  </si>
  <si>
    <t>R2G0L3</t>
  </si>
  <si>
    <t>R2G0L4</t>
  </si>
  <si>
    <t>R2G0L5</t>
  </si>
  <si>
    <t>R2G0L6</t>
  </si>
  <si>
    <t>R2G0L7</t>
  </si>
  <si>
    <t>R2G0L8</t>
  </si>
  <si>
    <t>R2G0L9</t>
  </si>
  <si>
    <t>R2G0M1</t>
  </si>
  <si>
    <t>R2G0M2</t>
  </si>
  <si>
    <t>R2G0M3</t>
  </si>
  <si>
    <t>R2G0M4</t>
  </si>
  <si>
    <t>R2G0M5</t>
  </si>
  <si>
    <t>R2G0M6</t>
  </si>
  <si>
    <t>R2G0M7</t>
  </si>
  <si>
    <t>R2G0M8</t>
  </si>
  <si>
    <t>R2G0M9</t>
  </si>
  <si>
    <t>R2G0N1</t>
  </si>
  <si>
    <t>R2G0N2</t>
  </si>
  <si>
    <t>R2G0N3</t>
  </si>
  <si>
    <t>R2G0N4</t>
  </si>
  <si>
    <t>R2G0N5</t>
  </si>
  <si>
    <t>R2G0N6</t>
  </si>
  <si>
    <t>R2G0N7</t>
  </si>
  <si>
    <t>R2G0N8</t>
  </si>
  <si>
    <t>R2G0N9</t>
  </si>
  <si>
    <t>R2G0P1</t>
  </si>
  <si>
    <t>R2G0P2</t>
  </si>
  <si>
    <t>R2G0P3</t>
  </si>
  <si>
    <t>R2G0P4</t>
  </si>
  <si>
    <t>R2G0P5</t>
  </si>
  <si>
    <t>R2G0P6</t>
  </si>
  <si>
    <t>R2G0P7</t>
  </si>
  <si>
    <t>R2G0P8</t>
  </si>
  <si>
    <t>R2G0P9</t>
  </si>
  <si>
    <t>R2G0R1</t>
  </si>
  <si>
    <t>R2G0R2</t>
  </si>
  <si>
    <t>R2G0R3</t>
  </si>
  <si>
    <t>R2G0R4</t>
  </si>
  <si>
    <t>R2G0R5</t>
  </si>
  <si>
    <t>R2G0R6</t>
  </si>
  <si>
    <t>R2G0R7</t>
  </si>
  <si>
    <t>R2G0R8</t>
  </si>
  <si>
    <t>R2G0R9</t>
  </si>
  <si>
    <t>R2G0S1</t>
  </si>
  <si>
    <t>R2G0S2</t>
  </si>
  <si>
    <t>R2G0S3</t>
  </si>
  <si>
    <t>R2G0S4</t>
  </si>
  <si>
    <t>R2G0S5</t>
  </si>
  <si>
    <t>R2G0S6</t>
  </si>
  <si>
    <t>R2G0S7</t>
  </si>
  <si>
    <t>R2G0S8</t>
  </si>
  <si>
    <t>R2G0S9</t>
  </si>
  <si>
    <t>R2G0T1</t>
  </si>
  <si>
    <t>R2G0T2</t>
  </si>
  <si>
    <t>R2G0T3</t>
  </si>
  <si>
    <t>R2G0T4</t>
  </si>
  <si>
    <t>R2G0T5</t>
  </si>
  <si>
    <t>R2G0T6</t>
  </si>
  <si>
    <t>R2G0T7</t>
  </si>
  <si>
    <t>R2G0T8</t>
  </si>
  <si>
    <t>R2G0T9</t>
  </si>
  <si>
    <t>R2G0V1</t>
  </si>
  <si>
    <t>R2G0V2</t>
  </si>
  <si>
    <t>R2G0V3</t>
  </si>
  <si>
    <t>R2G0V4</t>
  </si>
  <si>
    <t>R2G0V5</t>
  </si>
  <si>
    <t>R2G0V6</t>
  </si>
  <si>
    <t>R2G0V7</t>
  </si>
  <si>
    <t>R2G0V8</t>
  </si>
  <si>
    <t>R2G0V9</t>
  </si>
  <si>
    <t>R2G0W1</t>
  </si>
  <si>
    <t>R2G0W2</t>
  </si>
  <si>
    <t>R2G0W3</t>
  </si>
  <si>
    <t>R2G0W4</t>
  </si>
  <si>
    <t>R2G0W5</t>
  </si>
  <si>
    <t>R2G0W6</t>
  </si>
  <si>
    <t>R2G0W7</t>
  </si>
  <si>
    <t>R2G0W8</t>
  </si>
  <si>
    <t>R2G0W9</t>
  </si>
  <si>
    <t>R2G0X1</t>
  </si>
  <si>
    <t>R2G0X2</t>
  </si>
  <si>
    <t>R2G0X3</t>
  </si>
  <si>
    <t>R2G0X4</t>
  </si>
  <si>
    <t>R2G0X5</t>
  </si>
  <si>
    <t>R2G0X6</t>
  </si>
  <si>
    <t>R2G0X7</t>
  </si>
  <si>
    <t>R2G0X8</t>
  </si>
  <si>
    <t>R2G0X9</t>
  </si>
  <si>
    <t>R2G0Y1</t>
  </si>
  <si>
    <t>R2G0Y2</t>
  </si>
  <si>
    <t>R2G0Y3</t>
  </si>
  <si>
    <t>R2G0Y4</t>
  </si>
  <si>
    <t>R2G0Y5</t>
  </si>
  <si>
    <t>R2G0Y6</t>
  </si>
  <si>
    <t>R2G0Y7</t>
  </si>
  <si>
    <t>R2G0Y8</t>
  </si>
  <si>
    <t>R2G0Y9</t>
  </si>
  <si>
    <t>R2G0Z1</t>
  </si>
  <si>
    <t>R2G0Z2</t>
  </si>
  <si>
    <t>R2G0Z3</t>
  </si>
  <si>
    <t>R2G0Z4</t>
  </si>
  <si>
    <t>R2G0Z5</t>
  </si>
  <si>
    <t>R2G0Z6</t>
  </si>
  <si>
    <t>R2G0Z7</t>
  </si>
  <si>
    <t>R2G0Z8</t>
  </si>
  <si>
    <t>R2G0Z9</t>
  </si>
  <si>
    <t>R2G1A1</t>
  </si>
  <si>
    <t>R2G1A2</t>
  </si>
  <si>
    <t>R2G1A4</t>
  </si>
  <si>
    <t>R2G1A5</t>
  </si>
  <si>
    <t>R2G1A6</t>
  </si>
  <si>
    <t>R2G1A7</t>
  </si>
  <si>
    <t>R2G1A8</t>
  </si>
  <si>
    <t>R2G1A9</t>
  </si>
  <si>
    <t>R2G1B1</t>
  </si>
  <si>
    <t>R2G1B2</t>
  </si>
  <si>
    <t>R2G1B5</t>
  </si>
  <si>
    <t>R2G1B8</t>
  </si>
  <si>
    <t>R2G1B9</t>
  </si>
  <si>
    <t>R2G1C1</t>
  </si>
  <si>
    <t>R2G1C2</t>
  </si>
  <si>
    <t>R2G1C3</t>
  </si>
  <si>
    <t>R2G1C5</t>
  </si>
  <si>
    <t>R2G1C6</t>
  </si>
  <si>
    <t>R2G1E3</t>
  </si>
  <si>
    <t>R2G1E6</t>
  </si>
  <si>
    <t>R2G1E7</t>
  </si>
  <si>
    <t>R2G1G5</t>
  </si>
  <si>
    <t>R2G1H3</t>
  </si>
  <si>
    <t>R2G1H6</t>
  </si>
  <si>
    <t>R2G1H7</t>
  </si>
  <si>
    <t>R2G1J2</t>
  </si>
  <si>
    <t>R2G1J3</t>
  </si>
  <si>
    <t>R2G1J4</t>
  </si>
  <si>
    <t>R2G1J5</t>
  </si>
  <si>
    <t>R2G1J6</t>
  </si>
  <si>
    <t>R2G1J7</t>
  </si>
  <si>
    <t>R2G1J8</t>
  </si>
  <si>
    <t>R2G1J9</t>
  </si>
  <si>
    <t>R2G1K1</t>
  </si>
  <si>
    <t>R2G1K2</t>
  </si>
  <si>
    <t>R2G1K3</t>
  </si>
  <si>
    <t>R2G1K4</t>
  </si>
  <si>
    <t>R2G1K5</t>
  </si>
  <si>
    <t>R2G1K6</t>
  </si>
  <si>
    <t>R2G1K7</t>
  </si>
  <si>
    <t>R2G1K8</t>
  </si>
  <si>
    <t>R2G1K9</t>
  </si>
  <si>
    <t>R2G1L1</t>
  </si>
  <si>
    <t>R2G1L2</t>
  </si>
  <si>
    <t>R2G1L3</t>
  </si>
  <si>
    <t>R2G1L4</t>
  </si>
  <si>
    <t>R2G1L5</t>
  </si>
  <si>
    <t>R2G1L6</t>
  </si>
  <si>
    <t>R2G1L7</t>
  </si>
  <si>
    <t>R2G1L8</t>
  </si>
  <si>
    <t>R2G1L9</t>
  </si>
  <si>
    <t>R2G1M1</t>
  </si>
  <si>
    <t>R2G1M2</t>
  </si>
  <si>
    <t>R2G1M3</t>
  </si>
  <si>
    <t>R2G1M4</t>
  </si>
  <si>
    <t>R2G1M5</t>
  </si>
  <si>
    <t>R2G1M6</t>
  </si>
  <si>
    <t>R2G1M7</t>
  </si>
  <si>
    <t>R2G1M8</t>
  </si>
  <si>
    <t>R2G1M9</t>
  </si>
  <si>
    <t>R2G1N1</t>
  </si>
  <si>
    <t>R2G1N2</t>
  </si>
  <si>
    <t>R2G1N3</t>
  </si>
  <si>
    <t>R2G1N4</t>
  </si>
  <si>
    <t>R2G1N5</t>
  </si>
  <si>
    <t>R2G1N6</t>
  </si>
  <si>
    <t>R2G1N7</t>
  </si>
  <si>
    <t>R2G1N8</t>
  </si>
  <si>
    <t>R2G1N9</t>
  </si>
  <si>
    <t>R2G1P1</t>
  </si>
  <si>
    <t>R2G1P2</t>
  </si>
  <si>
    <t>R2G1P3</t>
  </si>
  <si>
    <t>R2G1P4</t>
  </si>
  <si>
    <t>R2G1P5</t>
  </si>
  <si>
    <t>R2G1P6</t>
  </si>
  <si>
    <t>R2G1R1</t>
  </si>
  <si>
    <t>R2G1R2</t>
  </si>
  <si>
    <t>R2G1R3</t>
  </si>
  <si>
    <t>R2G1R4</t>
  </si>
  <si>
    <t>R2G1R5</t>
  </si>
  <si>
    <t>R2G1R6</t>
  </si>
  <si>
    <t>R2G1R7</t>
  </si>
  <si>
    <t>R2G1R8</t>
  </si>
  <si>
    <t>R2G1R9</t>
  </si>
  <si>
    <t>R2G1S1</t>
  </si>
  <si>
    <t>R2G1S2</t>
  </si>
  <si>
    <t>R2G1S3</t>
  </si>
  <si>
    <t>R2G1S4</t>
  </si>
  <si>
    <t>R2G1S5</t>
  </si>
  <si>
    <t>R2G1S6</t>
  </si>
  <si>
    <t>R2G1S7</t>
  </si>
  <si>
    <t>R2G1S8</t>
  </si>
  <si>
    <t>R2G1S9</t>
  </si>
  <si>
    <t>R2G1T1</t>
  </si>
  <si>
    <t>R2G1T2</t>
  </si>
  <si>
    <t>R2G1T3</t>
  </si>
  <si>
    <t>R2G1T4</t>
  </si>
  <si>
    <t>R2G1T5</t>
  </si>
  <si>
    <t>R2G1T6</t>
  </si>
  <si>
    <t>R2G1T7</t>
  </si>
  <si>
    <t>R2G1T8</t>
  </si>
  <si>
    <t>R2G1T9</t>
  </si>
  <si>
    <t>R2G1V1</t>
  </si>
  <si>
    <t>R2G1V2</t>
  </si>
  <si>
    <t>R2G1V3</t>
  </si>
  <si>
    <t>R2G1V4</t>
  </si>
  <si>
    <t>R2G1V5</t>
  </si>
  <si>
    <t>R2G1V6</t>
  </si>
  <si>
    <t>R2G1V7</t>
  </si>
  <si>
    <t>R2G1V8</t>
  </si>
  <si>
    <t>R2G1V9</t>
  </si>
  <si>
    <t>R2G1W1</t>
  </si>
  <si>
    <t>R2G1W2</t>
  </si>
  <si>
    <t>R2G1W3</t>
  </si>
  <si>
    <t>R2G1W4</t>
  </si>
  <si>
    <t>R2G1W5</t>
  </si>
  <si>
    <t>R2G1W6</t>
  </si>
  <si>
    <t>R2G1W7</t>
  </si>
  <si>
    <t>R2G1W8</t>
  </si>
  <si>
    <t>R2G1W9</t>
  </si>
  <si>
    <t>R2G1X1</t>
  </si>
  <si>
    <t>R2G1X2</t>
  </si>
  <si>
    <t>R2G1X3</t>
  </si>
  <si>
    <t>R2G1X4</t>
  </si>
  <si>
    <t>R2G1X5</t>
  </si>
  <si>
    <t>R2G1X6</t>
  </si>
  <si>
    <t>R2G1X7</t>
  </si>
  <si>
    <t>R2G1X8</t>
  </si>
  <si>
    <t>R2G1X9</t>
  </si>
  <si>
    <t>R2G1Y1</t>
  </si>
  <si>
    <t>R2G1Y2</t>
  </si>
  <si>
    <t>R2G1Y3</t>
  </si>
  <si>
    <t>R2G1Y4</t>
  </si>
  <si>
    <t>R2G1Y5</t>
  </si>
  <si>
    <t>R2G1Y6</t>
  </si>
  <si>
    <t>R2G1Y7</t>
  </si>
  <si>
    <t>R2G1Y8</t>
  </si>
  <si>
    <t>R2G1Y9</t>
  </si>
  <si>
    <t>R2G1Z1</t>
  </si>
  <si>
    <t>R2G1Z2</t>
  </si>
  <si>
    <t>R2G1Z3</t>
  </si>
  <si>
    <t>R2G1Z4</t>
  </si>
  <si>
    <t>R2G1Z5</t>
  </si>
  <si>
    <t>R2G1Z6</t>
  </si>
  <si>
    <t>R2G1Z7</t>
  </si>
  <si>
    <t>R2G1Z8</t>
  </si>
  <si>
    <t>R2G1Z9</t>
  </si>
  <si>
    <t>R2G2A1</t>
  </si>
  <si>
    <t>R2G2A2</t>
  </si>
  <si>
    <t>R2G2A3</t>
  </si>
  <si>
    <t>R2G2A4</t>
  </si>
  <si>
    <t>R2G2A5</t>
  </si>
  <si>
    <t>R2G2A6</t>
  </si>
  <si>
    <t>R2G2A7</t>
  </si>
  <si>
    <t>R2G2A8</t>
  </si>
  <si>
    <t>R2G2A9</t>
  </si>
  <si>
    <t>R2G2B1</t>
  </si>
  <si>
    <t>R2G2B2</t>
  </si>
  <si>
    <t>R2G2B3</t>
  </si>
  <si>
    <t>R2G2B4</t>
  </si>
  <si>
    <t>R2G2B5</t>
  </si>
  <si>
    <t>R2G2B6</t>
  </si>
  <si>
    <t>R2G2B7</t>
  </si>
  <si>
    <t>R2G2B8</t>
  </si>
  <si>
    <t>R2G2B9</t>
  </si>
  <si>
    <t>R2G2C1</t>
  </si>
  <si>
    <t>R2G2C2</t>
  </si>
  <si>
    <t>R2G2C3</t>
  </si>
  <si>
    <t>R2G2C4</t>
  </si>
  <si>
    <t>R2G2C5</t>
  </si>
  <si>
    <t>R2G2C6</t>
  </si>
  <si>
    <t>R2G2C7</t>
  </si>
  <si>
    <t>R2G2C8</t>
  </si>
  <si>
    <t>R2G2C9</t>
  </si>
  <si>
    <t>R2G2E1</t>
  </si>
  <si>
    <t>R2G2E2</t>
  </si>
  <si>
    <t>R2G2E3</t>
  </si>
  <si>
    <t>R2G2E4</t>
  </si>
  <si>
    <t>R2G2E5</t>
  </si>
  <si>
    <t>R2G2E6</t>
  </si>
  <si>
    <t>R2G2E7</t>
  </si>
  <si>
    <t>R2G2E8</t>
  </si>
  <si>
    <t>R2G2E9</t>
  </si>
  <si>
    <t>R2G2G1</t>
  </si>
  <si>
    <t>R2G2G2</t>
  </si>
  <si>
    <t>R2G2G3</t>
  </si>
  <si>
    <t>R2G2G4</t>
  </si>
  <si>
    <t>R2G2G5</t>
  </si>
  <si>
    <t>R2G2G6</t>
  </si>
  <si>
    <t>R2G2G7</t>
  </si>
  <si>
    <t>R2G2G8</t>
  </si>
  <si>
    <t>R2G2G9</t>
  </si>
  <si>
    <t>R2G2H1</t>
  </si>
  <si>
    <t>R2G2H2</t>
  </si>
  <si>
    <t>R2G2H3</t>
  </si>
  <si>
    <t>R2G2H4</t>
  </si>
  <si>
    <t>R2G2H5</t>
  </si>
  <si>
    <t>R2G2H6</t>
  </si>
  <si>
    <t>R2G2H7</t>
  </si>
  <si>
    <t>R2G2H8</t>
  </si>
  <si>
    <t>R2G2H9</t>
  </si>
  <si>
    <t>R2G2J1</t>
  </si>
  <si>
    <t>R2G2J2</t>
  </si>
  <si>
    <t>R2G2J3</t>
  </si>
  <si>
    <t>R2G2J4</t>
  </si>
  <si>
    <t>R2G2J5</t>
  </si>
  <si>
    <t>R2G2J6</t>
  </si>
  <si>
    <t>R2G2J7</t>
  </si>
  <si>
    <t>R2G2J8</t>
  </si>
  <si>
    <t>R2G2J9</t>
  </si>
  <si>
    <t>R2G2K1</t>
  </si>
  <si>
    <t>R2G2K2</t>
  </si>
  <si>
    <t>R2G2K3</t>
  </si>
  <si>
    <t>R2G2K4</t>
  </si>
  <si>
    <t>R2G2K5</t>
  </si>
  <si>
    <t>R2G2K6</t>
  </si>
  <si>
    <t>R2G2K7</t>
  </si>
  <si>
    <t>R2G2K8</t>
  </si>
  <si>
    <t>R2G2K9</t>
  </si>
  <si>
    <t>R2G2L1</t>
  </si>
  <si>
    <t>R2G2L2</t>
  </si>
  <si>
    <t>R2G2L3</t>
  </si>
  <si>
    <t>R2G2L4</t>
  </si>
  <si>
    <t>R2G2L5</t>
  </si>
  <si>
    <t>R2G2L6</t>
  </si>
  <si>
    <t>R2G2L7</t>
  </si>
  <si>
    <t>R2G2L8</t>
  </si>
  <si>
    <t>R2G2L9</t>
  </si>
  <si>
    <t>R2G2M1</t>
  </si>
  <si>
    <t>R2G2M2</t>
  </si>
  <si>
    <t>R2G2M3</t>
  </si>
  <si>
    <t>R2G2M4</t>
  </si>
  <si>
    <t>R2G2M5</t>
  </si>
  <si>
    <t>R2G2M6</t>
  </si>
  <si>
    <t>R2G2M7</t>
  </si>
  <si>
    <t>R2G2M8</t>
  </si>
  <si>
    <t>R2G2M9</t>
  </si>
  <si>
    <t>R2G2N1</t>
  </si>
  <si>
    <t>R2G2N2</t>
  </si>
  <si>
    <t>R2G2N3</t>
  </si>
  <si>
    <t>R2G2N4</t>
  </si>
  <si>
    <t>R2G2N5</t>
  </si>
  <si>
    <t>R2G2N6</t>
  </si>
  <si>
    <t>R2G2N7</t>
  </si>
  <si>
    <t>R2G2N8</t>
  </si>
  <si>
    <t>R2G2N9</t>
  </si>
  <si>
    <t>R2G2P1</t>
  </si>
  <si>
    <t>R2G2P2</t>
  </si>
  <si>
    <t>R2G2P3</t>
  </si>
  <si>
    <t>R2G2P4</t>
  </si>
  <si>
    <t>R2G2P5</t>
  </si>
  <si>
    <t>R2G2P6</t>
  </si>
  <si>
    <t>R2G2P7</t>
  </si>
  <si>
    <t>R2G2P8</t>
  </si>
  <si>
    <t>R2G2P9</t>
  </si>
  <si>
    <t>R2G2R1</t>
  </si>
  <si>
    <t>R2G2R2</t>
  </si>
  <si>
    <t>R2G2R3</t>
  </si>
  <si>
    <t>R2G2R5</t>
  </si>
  <si>
    <t>R2G2R6</t>
  </si>
  <si>
    <t>R2G2S2</t>
  </si>
  <si>
    <t>R2G2S3</t>
  </si>
  <si>
    <t>R2G2S4</t>
  </si>
  <si>
    <t>R2G2S6</t>
  </si>
  <si>
    <t>R2G2S7</t>
  </si>
  <si>
    <t>R2G2S8</t>
  </si>
  <si>
    <t>R2G2S9</t>
  </si>
  <si>
    <t>R2G2T1</t>
  </si>
  <si>
    <t>R2G2T2</t>
  </si>
  <si>
    <t>R2G2T3</t>
  </si>
  <si>
    <t>R2G2T4</t>
  </si>
  <si>
    <t>R2G2T5</t>
  </si>
  <si>
    <t>R2G2T6</t>
  </si>
  <si>
    <t>R2G2T7</t>
  </si>
  <si>
    <t>R2G2V2</t>
  </si>
  <si>
    <t>R2G2V3</t>
  </si>
  <si>
    <t>R2G2V4</t>
  </si>
  <si>
    <t>R2G2V5</t>
  </si>
  <si>
    <t>R2G2V6</t>
  </si>
  <si>
    <t>R2G2V7</t>
  </si>
  <si>
    <t>R2G2V8</t>
  </si>
  <si>
    <t>R2G2V9</t>
  </si>
  <si>
    <t>R2G2W1</t>
  </si>
  <si>
    <t>R2G2W2</t>
  </si>
  <si>
    <t>R2G2W3</t>
  </si>
  <si>
    <t>R2G2W4</t>
  </si>
  <si>
    <t>R2G2W5</t>
  </si>
  <si>
    <t>R2G2W6</t>
  </si>
  <si>
    <t>R2G2W7</t>
  </si>
  <si>
    <t>R2G2W8</t>
  </si>
  <si>
    <t>R2G2W9</t>
  </si>
  <si>
    <t>R2G2X1</t>
  </si>
  <si>
    <t>R2G2X2</t>
  </si>
  <si>
    <t>R2G2X3</t>
  </si>
  <si>
    <t>R2G2X4</t>
  </si>
  <si>
    <t>R2G2X5</t>
  </si>
  <si>
    <t>R2G2X6</t>
  </si>
  <si>
    <t>R2G2X7</t>
  </si>
  <si>
    <t>R2G2X8</t>
  </si>
  <si>
    <t>R2G2X9</t>
  </si>
  <si>
    <t>R2G2Y1</t>
  </si>
  <si>
    <t>R2G2Y2</t>
  </si>
  <si>
    <t>R2G2Y3</t>
  </si>
  <si>
    <t>R2G2Y4</t>
  </si>
  <si>
    <t>R2G2Y5</t>
  </si>
  <si>
    <t>R2G2Y6</t>
  </si>
  <si>
    <t>R2G2Y7</t>
  </si>
  <si>
    <t>R2G2Y8</t>
  </si>
  <si>
    <t>R2G2Y9</t>
  </si>
  <si>
    <t>R2G2Z1</t>
  </si>
  <si>
    <t>R2G2Z2</t>
  </si>
  <si>
    <t>R2G2Z3</t>
  </si>
  <si>
    <t>R2G2Z4</t>
  </si>
  <si>
    <t>R2G2Z5</t>
  </si>
  <si>
    <t>R2G2Z6</t>
  </si>
  <si>
    <t>R2G2Z7</t>
  </si>
  <si>
    <t>R2G2Z8</t>
  </si>
  <si>
    <t>R2G2Z9</t>
  </si>
  <si>
    <t>R2G3A1</t>
  </si>
  <si>
    <t>R2G3A2</t>
  </si>
  <si>
    <t>R2G3A3</t>
  </si>
  <si>
    <t>R2G3A4</t>
  </si>
  <si>
    <t>R2G3A5</t>
  </si>
  <si>
    <t>R2G3A6</t>
  </si>
  <si>
    <t>R2G3A7</t>
  </si>
  <si>
    <t>R2G3A8</t>
  </si>
  <si>
    <t>R2G3A9</t>
  </si>
  <si>
    <t>R2G3B1</t>
  </si>
  <si>
    <t>R2G3B2</t>
  </si>
  <si>
    <t>R2G3B3</t>
  </si>
  <si>
    <t>R2G3B4</t>
  </si>
  <si>
    <t>R2G3B5</t>
  </si>
  <si>
    <t>R2G3B6</t>
  </si>
  <si>
    <t>R2G3B7</t>
  </si>
  <si>
    <t>R2G3B9</t>
  </si>
  <si>
    <t>R2G3C4</t>
  </si>
  <si>
    <t>R2G3C5</t>
  </si>
  <si>
    <t>R2G3C6</t>
  </si>
  <si>
    <t>R2G3C7</t>
  </si>
  <si>
    <t>R2G3C8</t>
  </si>
  <si>
    <t>R2G3C9</t>
  </si>
  <si>
    <t>R2G3E1</t>
  </si>
  <si>
    <t>R2G3E2</t>
  </si>
  <si>
    <t>R2G3E3</t>
  </si>
  <si>
    <t>R2G3E4</t>
  </si>
  <si>
    <t>R2G3E5</t>
  </si>
  <si>
    <t>R2G3E6</t>
  </si>
  <si>
    <t>R2G3E7</t>
  </si>
  <si>
    <t>R2G3E8</t>
  </si>
  <si>
    <t>R2G3E9</t>
  </si>
  <si>
    <t>R2G3G1</t>
  </si>
  <si>
    <t>R2G3G2</t>
  </si>
  <si>
    <t>R2G3G3</t>
  </si>
  <si>
    <t>R2G3G4</t>
  </si>
  <si>
    <t>R2G3G5</t>
  </si>
  <si>
    <t>R2G3G6</t>
  </si>
  <si>
    <t>R2G3G7</t>
  </si>
  <si>
    <t>R2G3G8</t>
  </si>
  <si>
    <t>R2G3G9</t>
  </si>
  <si>
    <t>R2G3H1</t>
  </si>
  <si>
    <t>R2G3H2</t>
  </si>
  <si>
    <t>R2G3H3</t>
  </si>
  <si>
    <t>R2G3H4</t>
  </si>
  <si>
    <t>R2G3H5</t>
  </si>
  <si>
    <t>R2G3H6</t>
  </si>
  <si>
    <t>R2G3H7</t>
  </si>
  <si>
    <t>R2G3H8</t>
  </si>
  <si>
    <t>R2G3J5</t>
  </si>
  <si>
    <t>R2G3J6</t>
  </si>
  <si>
    <t>R2G3J7</t>
  </si>
  <si>
    <t>R2G3J8</t>
  </si>
  <si>
    <t>R2G3J9</t>
  </si>
  <si>
    <t>R2G3K1</t>
  </si>
  <si>
    <t>R2G3K2</t>
  </si>
  <si>
    <t>R2G3K3</t>
  </si>
  <si>
    <t>R2G3K6</t>
  </si>
  <si>
    <t>R2G3L3</t>
  </si>
  <si>
    <t>R2G3L4</t>
  </si>
  <si>
    <t>R2G3L6</t>
  </si>
  <si>
    <t>R2G3L7</t>
  </si>
  <si>
    <t>R2G3L9</t>
  </si>
  <si>
    <t>R2G3M1</t>
  </si>
  <si>
    <t>R2G3N2</t>
  </si>
  <si>
    <t>R2G3N5</t>
  </si>
  <si>
    <t>R2G3N6</t>
  </si>
  <si>
    <t>R2G3N7</t>
  </si>
  <si>
    <t>R2G3P3</t>
  </si>
  <si>
    <t>R2G3P5</t>
  </si>
  <si>
    <t>R2G3P6</t>
  </si>
  <si>
    <t>R2G3P8</t>
  </si>
  <si>
    <t>R2G3R2</t>
  </si>
  <si>
    <t>R2G3R3</t>
  </si>
  <si>
    <t>R2G3R4</t>
  </si>
  <si>
    <t>R2G3R5</t>
  </si>
  <si>
    <t>R2G3R6</t>
  </si>
  <si>
    <t>R2G3R7</t>
  </si>
  <si>
    <t>R2G3R8</t>
  </si>
  <si>
    <t>R2G3S1</t>
  </si>
  <si>
    <t>R2G3S2</t>
  </si>
  <si>
    <t>R2G3S3</t>
  </si>
  <si>
    <t>R2G3S4</t>
  </si>
  <si>
    <t>R2G3S6</t>
  </si>
  <si>
    <t>R2G3S7</t>
  </si>
  <si>
    <t>R2G3S8</t>
  </si>
  <si>
    <t>R2G3S9</t>
  </si>
  <si>
    <t>R2G3T1</t>
  </si>
  <si>
    <t>R2G3T2</t>
  </si>
  <si>
    <t>R2G3T3</t>
  </si>
  <si>
    <t>R2G3T5</t>
  </si>
  <si>
    <t>R2G3T6</t>
  </si>
  <si>
    <t>R2G3T8</t>
  </si>
  <si>
    <t>R2G3T9</t>
  </si>
  <si>
    <t>R2G3V1</t>
  </si>
  <si>
    <t>R2G3V3</t>
  </si>
  <si>
    <t>R2G3V4</t>
  </si>
  <si>
    <t>R2G3V5</t>
  </si>
  <si>
    <t>R2G3V6</t>
  </si>
  <si>
    <t>R2G3V7</t>
  </si>
  <si>
    <t>R2G3V8</t>
  </si>
  <si>
    <t>R2G3V9</t>
  </si>
  <si>
    <t>R2G3W1</t>
  </si>
  <si>
    <t>R2G3W2</t>
  </si>
  <si>
    <t>R2G3W3</t>
  </si>
  <si>
    <t>R2G3W4</t>
  </si>
  <si>
    <t>R2G3W6</t>
  </si>
  <si>
    <t>R2G3W7</t>
  </si>
  <si>
    <t>R2G3W8</t>
  </si>
  <si>
    <t>R2G3W9</t>
  </si>
  <si>
    <t>R2G3X1</t>
  </si>
  <si>
    <t>R2G3X2</t>
  </si>
  <si>
    <t>R2G3X3</t>
  </si>
  <si>
    <t>R2G3X4</t>
  </si>
  <si>
    <t>R2G3X5</t>
  </si>
  <si>
    <t>R2G3X6</t>
  </si>
  <si>
    <t>R2G3X7</t>
  </si>
  <si>
    <t>R2G3X8</t>
  </si>
  <si>
    <t>R2G3X9</t>
  </si>
  <si>
    <t>R2G3Y1</t>
  </si>
  <si>
    <t>R2G3Y2</t>
  </si>
  <si>
    <t>R2G3Y3</t>
  </si>
  <si>
    <t>R2G3Y4</t>
  </si>
  <si>
    <t>R2G3Y5</t>
  </si>
  <si>
    <t>R2G3Y6</t>
  </si>
  <si>
    <t>R2G3Y7</t>
  </si>
  <si>
    <t>R2G3Y8</t>
  </si>
  <si>
    <t>R2G3Y9</t>
  </si>
  <si>
    <t>R2G3Z1</t>
  </si>
  <si>
    <t>R2G3Z2</t>
  </si>
  <si>
    <t>R2G3Z3</t>
  </si>
  <si>
    <t>R2G3Z4</t>
  </si>
  <si>
    <t>R2G3Z5</t>
  </si>
  <si>
    <t>R2G3Z6</t>
  </si>
  <si>
    <t>R2G3Z7</t>
  </si>
  <si>
    <t>R2G3Z8</t>
  </si>
  <si>
    <t>R2G3Z9</t>
  </si>
  <si>
    <t>R2G4A1</t>
  </si>
  <si>
    <t>R2G4A2</t>
  </si>
  <si>
    <t>R2G4A3</t>
  </si>
  <si>
    <t>R2G4A4</t>
  </si>
  <si>
    <t>R2G4A5</t>
  </si>
  <si>
    <t>R2G4A6</t>
  </si>
  <si>
    <t>R2G4A7</t>
  </si>
  <si>
    <t>R2G4A8</t>
  </si>
  <si>
    <t>R2G4A9</t>
  </si>
  <si>
    <t>R2G4B1</t>
  </si>
  <si>
    <t>R2G4B2</t>
  </si>
  <si>
    <t>R2G4B3</t>
  </si>
  <si>
    <t>R2G4B4</t>
  </si>
  <si>
    <t>R2G4B5</t>
  </si>
  <si>
    <t>R2G4B6</t>
  </si>
  <si>
    <t>R2G4B7</t>
  </si>
  <si>
    <t>R2G4B8</t>
  </si>
  <si>
    <t>R2G4B9</t>
  </si>
  <si>
    <t>R2G4C1</t>
  </si>
  <si>
    <t>R2G4C2</t>
  </si>
  <si>
    <t>R2G4C3</t>
  </si>
  <si>
    <t>R2G4C4</t>
  </si>
  <si>
    <t>R2G4C5</t>
  </si>
  <si>
    <t>R2G4C6</t>
  </si>
  <si>
    <t>R2G4C7</t>
  </si>
  <si>
    <t>R2G4C8</t>
  </si>
  <si>
    <t>R2G4C9</t>
  </si>
  <si>
    <t>R2G4E1</t>
  </si>
  <si>
    <t>R2G4E2</t>
  </si>
  <si>
    <t>R2G4E3</t>
  </si>
  <si>
    <t>R2G4E4</t>
  </si>
  <si>
    <t>R2G4E5</t>
  </si>
  <si>
    <t>R2G4E6</t>
  </si>
  <si>
    <t>R2G4E7</t>
  </si>
  <si>
    <t>R2G4E8</t>
  </si>
  <si>
    <t>R2G4E9</t>
  </si>
  <si>
    <t>R2G4G1</t>
  </si>
  <si>
    <t>R2G4G2</t>
  </si>
  <si>
    <t>R2G4G3</t>
  </si>
  <si>
    <t>R2G4G4</t>
  </si>
  <si>
    <t>R2G4G5</t>
  </si>
  <si>
    <t>R2G4G6</t>
  </si>
  <si>
    <t>R2G4G7</t>
  </si>
  <si>
    <t>R2G4G8</t>
  </si>
  <si>
    <t>R2G4G9</t>
  </si>
  <si>
    <t>R2G4H1</t>
  </si>
  <si>
    <t>R2G4H2</t>
  </si>
  <si>
    <t>R2G4H3</t>
  </si>
  <si>
    <t>R2G4H4</t>
  </si>
  <si>
    <t>R2G4H5</t>
  </si>
  <si>
    <t>R2G4H6</t>
  </si>
  <si>
    <t>R2G4H7</t>
  </si>
  <si>
    <t>R2G4H8</t>
  </si>
  <si>
    <t>R2G4H9</t>
  </si>
  <si>
    <t>R2G4J1</t>
  </si>
  <si>
    <t>R2G4J2</t>
  </si>
  <si>
    <t>R2G4J3</t>
  </si>
  <si>
    <t>R2G4J4</t>
  </si>
  <si>
    <t>R2H0A1</t>
  </si>
  <si>
    <t>R2H0A3</t>
  </si>
  <si>
    <t>R2H0A4</t>
  </si>
  <si>
    <t>R2H0A5</t>
  </si>
  <si>
    <t>R2H0A6</t>
  </si>
  <si>
    <t>R2H0A7</t>
  </si>
  <si>
    <t>R2H0A8</t>
  </si>
  <si>
    <t>R2H0A9</t>
  </si>
  <si>
    <t>R2H0B1</t>
  </si>
  <si>
    <t>R2H0B2</t>
  </si>
  <si>
    <t>R2H0B3</t>
  </si>
  <si>
    <t>R2H0C1</t>
  </si>
  <si>
    <t>R2H0C2</t>
  </si>
  <si>
    <t>R2H0C3</t>
  </si>
  <si>
    <t>R2H0C4</t>
  </si>
  <si>
    <t>R2H0C5</t>
  </si>
  <si>
    <t>R2H0C6</t>
  </si>
  <si>
    <t>R2H0C7</t>
  </si>
  <si>
    <t>R2H0C8</t>
  </si>
  <si>
    <t>R2H0C9</t>
  </si>
  <si>
    <t>R2H0E1</t>
  </si>
  <si>
    <t>R2H0E2</t>
  </si>
  <si>
    <t>R2H0E3</t>
  </si>
  <si>
    <t>R2H0E4</t>
  </si>
  <si>
    <t>R2H0E5</t>
  </si>
  <si>
    <t>R2H0E6</t>
  </si>
  <si>
    <t>R2H0E7</t>
  </si>
  <si>
    <t>R2H0E8</t>
  </si>
  <si>
    <t>R2H0G1</t>
  </si>
  <si>
    <t>R2H0G2</t>
  </si>
  <si>
    <t>R2H0G4</t>
  </si>
  <si>
    <t>R2H0G6</t>
  </si>
  <si>
    <t>R2H0G7</t>
  </si>
  <si>
    <t>R2H0G8</t>
  </si>
  <si>
    <t>R2H0G9</t>
  </si>
  <si>
    <t>R2H0H1</t>
  </si>
  <si>
    <t>R2H0J3</t>
  </si>
  <si>
    <t>R2H0M2</t>
  </si>
  <si>
    <t>R2H0M3</t>
  </si>
  <si>
    <t>R2H0M4</t>
  </si>
  <si>
    <t>R2H0P7</t>
  </si>
  <si>
    <t>R2H0P8</t>
  </si>
  <si>
    <t>R2H0R4</t>
  </si>
  <si>
    <t>R2H0R5</t>
  </si>
  <si>
    <t>R2H0R6</t>
  </si>
  <si>
    <t>R2H0R7</t>
  </si>
  <si>
    <t>R2H0R8</t>
  </si>
  <si>
    <t>R2H0S8</t>
  </si>
  <si>
    <t>R2H0T1</t>
  </si>
  <si>
    <t>R2H0T2</t>
  </si>
  <si>
    <t>R2H0T3</t>
  </si>
  <si>
    <t>R2H0T4</t>
  </si>
  <si>
    <t>R2H0T5</t>
  </si>
  <si>
    <t>R2H0V8</t>
  </si>
  <si>
    <t>R2H0V9</t>
  </si>
  <si>
    <t>R2H0W1</t>
  </si>
  <si>
    <t>R2H0W2</t>
  </si>
  <si>
    <t>R2H0X6</t>
  </si>
  <si>
    <t>R2H0X7</t>
  </si>
  <si>
    <t>R2H0X8</t>
  </si>
  <si>
    <t>R2H0X9</t>
  </si>
  <si>
    <t>R2H0Y4</t>
  </si>
  <si>
    <t>R2H0Y6</t>
  </si>
  <si>
    <t>R2H0Z2</t>
  </si>
  <si>
    <t>R2H0Z3</t>
  </si>
  <si>
    <t>R2H0Z6</t>
  </si>
  <si>
    <t>R2H0Z7</t>
  </si>
  <si>
    <t>R2H1A7</t>
  </si>
  <si>
    <t>R2H1A8</t>
  </si>
  <si>
    <t>R2H1A9</t>
  </si>
  <si>
    <t>R2H1B3</t>
  </si>
  <si>
    <t>R2H1B5</t>
  </si>
  <si>
    <t>R2H1B6</t>
  </si>
  <si>
    <t>R2H1B7</t>
  </si>
  <si>
    <t>R2H1E7</t>
  </si>
  <si>
    <t>R2H1G8</t>
  </si>
  <si>
    <t>R2H1G9</t>
  </si>
  <si>
    <t>R2H1H1</t>
  </si>
  <si>
    <t>R2H1H2</t>
  </si>
  <si>
    <t>R2H1H3</t>
  </si>
  <si>
    <t>R2H1H4</t>
  </si>
  <si>
    <t>R2H1H5</t>
  </si>
  <si>
    <t>R2H1H7</t>
  </si>
  <si>
    <t>R2H1H8</t>
  </si>
  <si>
    <t>R2H1H9</t>
  </si>
  <si>
    <t>R2H1J1</t>
  </si>
  <si>
    <t>R2H1J3</t>
  </si>
  <si>
    <t>R2H1J5</t>
  </si>
  <si>
    <t>R2H1J6</t>
  </si>
  <si>
    <t>R2H1J7</t>
  </si>
  <si>
    <t>R2H1J8</t>
  </si>
  <si>
    <t>R2H1J9</t>
  </si>
  <si>
    <t>R2H1K1</t>
  </si>
  <si>
    <t>R2H1K2</t>
  </si>
  <si>
    <t>R2H1K3</t>
  </si>
  <si>
    <t>R2H1K4</t>
  </si>
  <si>
    <t>R2H1K5</t>
  </si>
  <si>
    <t>R2H1K6</t>
  </si>
  <si>
    <t>R2H1K7</t>
  </si>
  <si>
    <t>R2H1K8</t>
  </si>
  <si>
    <t>R2H1K9</t>
  </si>
  <si>
    <t>R2H1L1</t>
  </si>
  <si>
    <t>R2H1L2</t>
  </si>
  <si>
    <t>R2H1L3</t>
  </si>
  <si>
    <t>R2H1L4</t>
  </si>
  <si>
    <t>R2H1L5</t>
  </si>
  <si>
    <t>R2H1L6</t>
  </si>
  <si>
    <t>R2H1L7</t>
  </si>
  <si>
    <t>R2H1L8</t>
  </si>
  <si>
    <t>R2H1L9</t>
  </si>
  <si>
    <t>R2H1M1</t>
  </si>
  <si>
    <t>R2H1M2</t>
  </si>
  <si>
    <t>R2H1M3</t>
  </si>
  <si>
    <t>R2H1M4</t>
  </si>
  <si>
    <t>R2H1M5</t>
  </si>
  <si>
    <t>R2H1M6</t>
  </si>
  <si>
    <t>R2H1M7</t>
  </si>
  <si>
    <t>R2H1M8</t>
  </si>
  <si>
    <t>R2H1M9</t>
  </si>
  <si>
    <t>R2H1N1</t>
  </si>
  <si>
    <t>R2H1N2</t>
  </si>
  <si>
    <t>R2H1N3</t>
  </si>
  <si>
    <t>R2H1N4</t>
  </si>
  <si>
    <t>R2H1N5</t>
  </si>
  <si>
    <t>R2H1N6</t>
  </si>
  <si>
    <t>R2H1N7</t>
  </si>
  <si>
    <t>R2H1N8</t>
  </si>
  <si>
    <t>R2H1P2</t>
  </si>
  <si>
    <t>R2H1P3</t>
  </si>
  <si>
    <t>R2H1P4</t>
  </si>
  <si>
    <t>R2H1P5</t>
  </si>
  <si>
    <t>R2H1P6</t>
  </si>
  <si>
    <t>R2H1P7</t>
  </si>
  <si>
    <t>R2H1P8</t>
  </si>
  <si>
    <t>R2H1P9</t>
  </si>
  <si>
    <t>R2H1R1</t>
  </si>
  <si>
    <t>R2H1R2</t>
  </si>
  <si>
    <t>R2H1R3</t>
  </si>
  <si>
    <t>R2H1R4</t>
  </si>
  <si>
    <t>R2H1R5</t>
  </si>
  <si>
    <t>R2H1R6</t>
  </si>
  <si>
    <t>R2H1R7</t>
  </si>
  <si>
    <t>R2H1R8</t>
  </si>
  <si>
    <t>R2H1R9</t>
  </si>
  <si>
    <t>R2H1S1</t>
  </si>
  <si>
    <t>R2H1S2</t>
  </si>
  <si>
    <t>R2H1S3</t>
  </si>
  <si>
    <t>R2H1S4</t>
  </si>
  <si>
    <t>R2H1S5</t>
  </si>
  <si>
    <t>R2H1S6</t>
  </si>
  <si>
    <t>R2H1S7</t>
  </si>
  <si>
    <t>R2H1S8</t>
  </si>
  <si>
    <t>R2H1S9</t>
  </si>
  <si>
    <t>R2H1T1</t>
  </si>
  <si>
    <t>R2H1T2</t>
  </si>
  <si>
    <t>R2H1T3</t>
  </si>
  <si>
    <t>R2H1T4</t>
  </si>
  <si>
    <t>R2H1T5</t>
  </si>
  <si>
    <t>R2H1T7</t>
  </si>
  <si>
    <t>R2H1T8</t>
  </si>
  <si>
    <t>R2H1T9</t>
  </si>
  <si>
    <t>R2H1V1</t>
  </si>
  <si>
    <t>R2H1V2</t>
  </si>
  <si>
    <t>R2H1V3</t>
  </si>
  <si>
    <t>R2H1V4</t>
  </si>
  <si>
    <t>R2H1V5</t>
  </si>
  <si>
    <t>R2H1V6</t>
  </si>
  <si>
    <t>R2H1V7</t>
  </si>
  <si>
    <t>R2H1V8</t>
  </si>
  <si>
    <t>R2H1V9</t>
  </si>
  <si>
    <t>R2H1W1</t>
  </si>
  <si>
    <t>R2H1W2</t>
  </si>
  <si>
    <t>R2H1W3</t>
  </si>
  <si>
    <t>R2H1W4</t>
  </si>
  <si>
    <t>R2H1W5</t>
  </si>
  <si>
    <t>R2H1W6</t>
  </si>
  <si>
    <t>R2H1W7</t>
  </si>
  <si>
    <t>R2H1W8</t>
  </si>
  <si>
    <t>R2H1W9</t>
  </si>
  <si>
    <t>R2H1X1</t>
  </si>
  <si>
    <t>R2H1X2</t>
  </si>
  <si>
    <t>R2H1X3</t>
  </si>
  <si>
    <t>R2H1X4</t>
  </si>
  <si>
    <t>R2H1X5</t>
  </si>
  <si>
    <t>R2H1X6</t>
  </si>
  <si>
    <t>R2H1X7</t>
  </si>
  <si>
    <t>R2H1X8</t>
  </si>
  <si>
    <t>R2H1X9</t>
  </si>
  <si>
    <t>R2H1Y1</t>
  </si>
  <si>
    <t>R2H1Y2</t>
  </si>
  <si>
    <t>R2H1Y3</t>
  </si>
  <si>
    <t>R2H1Y4</t>
  </si>
  <si>
    <t>R2H1Y5</t>
  </si>
  <si>
    <t>R2H1Y6</t>
  </si>
  <si>
    <t>R2H1Y7</t>
  </si>
  <si>
    <t>R2H1Y8</t>
  </si>
  <si>
    <t>R2H1Y9</t>
  </si>
  <si>
    <t>R2H1Z1</t>
  </si>
  <si>
    <t>R2H1Z2</t>
  </si>
  <si>
    <t>R2H1Z3</t>
  </si>
  <si>
    <t>R2H1Z4</t>
  </si>
  <si>
    <t>R2H1Z5</t>
  </si>
  <si>
    <t>R2H1Z6</t>
  </si>
  <si>
    <t>R2H1Z7</t>
  </si>
  <si>
    <t>R2H1Z8</t>
  </si>
  <si>
    <t>R2H1Z9</t>
  </si>
  <si>
    <t>R2H2A1</t>
  </si>
  <si>
    <t>R2H2A2</t>
  </si>
  <si>
    <t>R2H2A4</t>
  </si>
  <si>
    <t>R2H2A5</t>
  </si>
  <si>
    <t>R2H2A6</t>
  </si>
  <si>
    <t>R2H2A9</t>
  </si>
  <si>
    <t>R2H2B7</t>
  </si>
  <si>
    <t>R2H2B9</t>
  </si>
  <si>
    <t>R2H2C1</t>
  </si>
  <si>
    <t>R2H2C2</t>
  </si>
  <si>
    <t>R2H2C3</t>
  </si>
  <si>
    <t>R2H2C4</t>
  </si>
  <si>
    <t>R2H2C5</t>
  </si>
  <si>
    <t>R2H2C6</t>
  </si>
  <si>
    <t>R2H2C7</t>
  </si>
  <si>
    <t>R2H2E3</t>
  </si>
  <si>
    <t>R2H2E5</t>
  </si>
  <si>
    <t>R2H2E7</t>
  </si>
  <si>
    <t>R2H2G3</t>
  </si>
  <si>
    <t>R2H2G6</t>
  </si>
  <si>
    <t>R2H2H3</t>
  </si>
  <si>
    <t>R2H2J2</t>
  </si>
  <si>
    <t>R2H2J3</t>
  </si>
  <si>
    <t>R2H2J6</t>
  </si>
  <si>
    <t>R2H2J7</t>
  </si>
  <si>
    <t>R2H2J8</t>
  </si>
  <si>
    <t>R2H2J9</t>
  </si>
  <si>
    <t>R2H2K1</t>
  </si>
  <si>
    <t>R2H2K2</t>
  </si>
  <si>
    <t>R2H2K3</t>
  </si>
  <si>
    <t>R2H2K4</t>
  </si>
  <si>
    <t>R2H2K5</t>
  </si>
  <si>
    <t>R2H2K8</t>
  </si>
  <si>
    <t>R2H2K9</t>
  </si>
  <si>
    <t>R2H2L1</t>
  </si>
  <si>
    <t>R2H2L2</t>
  </si>
  <si>
    <t>R2H2L3</t>
  </si>
  <si>
    <t>R2H2L4</t>
  </si>
  <si>
    <t>R2H2L7</t>
  </si>
  <si>
    <t>R2H2L8</t>
  </si>
  <si>
    <t>R2H2W4</t>
  </si>
  <si>
    <t>R2H2W5</t>
  </si>
  <si>
    <t>R2H2W7</t>
  </si>
  <si>
    <t>R2H2W8</t>
  </si>
  <si>
    <t>R2H3A2</t>
  </si>
  <si>
    <t>R2H3A3</t>
  </si>
  <si>
    <t>R2H3A4</t>
  </si>
  <si>
    <t>R2H3A6</t>
  </si>
  <si>
    <t>R2H3A7</t>
  </si>
  <si>
    <t>R2H3A8</t>
  </si>
  <si>
    <t>R2H3B2</t>
  </si>
  <si>
    <t>R2H3C2</t>
  </si>
  <si>
    <t>R2H3C3</t>
  </si>
  <si>
    <t>R2H3C5</t>
  </si>
  <si>
    <t>R2H3C8</t>
  </si>
  <si>
    <t>R2H3E1</t>
  </si>
  <si>
    <t>R2H3E2</t>
  </si>
  <si>
    <t>R2H3E7</t>
  </si>
  <si>
    <t>R2H3G4</t>
  </si>
  <si>
    <t>R2H3G5</t>
  </si>
  <si>
    <t>R2H3G6</t>
  </si>
  <si>
    <t>R2H3G7</t>
  </si>
  <si>
    <t>R2H3G8</t>
  </si>
  <si>
    <t>R2H3H2</t>
  </si>
  <si>
    <t>R2H3H4</t>
  </si>
  <si>
    <t>R2H3H6</t>
  </si>
  <si>
    <t>R2H3H7</t>
  </si>
  <si>
    <t>R2H3J1</t>
  </si>
  <si>
    <t>R2J0A7</t>
  </si>
  <si>
    <t>R2J0A8</t>
  </si>
  <si>
    <t>R2J0A9</t>
  </si>
  <si>
    <t>R2J0B1</t>
  </si>
  <si>
    <t>R2J0B2</t>
  </si>
  <si>
    <t>R2J0B3</t>
  </si>
  <si>
    <t>R2J0B4</t>
  </si>
  <si>
    <t>R2J0B5</t>
  </si>
  <si>
    <t>R2J0B6</t>
  </si>
  <si>
    <t>R2J0B7</t>
  </si>
  <si>
    <t>R2J0B8</t>
  </si>
  <si>
    <t>R2J0B9</t>
  </si>
  <si>
    <t>R2J0C1</t>
  </si>
  <si>
    <t>R2J0C2</t>
  </si>
  <si>
    <t>R2J0C4</t>
  </si>
  <si>
    <t>R2J0C5</t>
  </si>
  <si>
    <t>R2J0C6</t>
  </si>
  <si>
    <t>R2J0C7</t>
  </si>
  <si>
    <t>R2J0C8</t>
  </si>
  <si>
    <t>R2J0E9</t>
  </si>
  <si>
    <t>R2J0V7</t>
  </si>
  <si>
    <t>R2J0V8</t>
  </si>
  <si>
    <t>R2J0V9</t>
  </si>
  <si>
    <t>R2J0W1</t>
  </si>
  <si>
    <t>R2J0W2</t>
  </si>
  <si>
    <t>R2J0W3</t>
  </si>
  <si>
    <t>R2J0W4</t>
  </si>
  <si>
    <t>R2J0W5</t>
  </si>
  <si>
    <t>R2J4A7</t>
  </si>
  <si>
    <t>R2K0A1</t>
  </si>
  <si>
    <t>R2K0A2</t>
  </si>
  <si>
    <t>R2K0A3</t>
  </si>
  <si>
    <t>R2K0A4</t>
  </si>
  <si>
    <t>R2K0A5</t>
  </si>
  <si>
    <t>R2K0A6</t>
  </si>
  <si>
    <t>R2K0A7</t>
  </si>
  <si>
    <t>R2K0A8</t>
  </si>
  <si>
    <t>R2K0A9</t>
  </si>
  <si>
    <t>R2K0B1</t>
  </si>
  <si>
    <t>R2K0B2</t>
  </si>
  <si>
    <t>R2K0B3</t>
  </si>
  <si>
    <t>R2K0B4</t>
  </si>
  <si>
    <t>R2K0B5</t>
  </si>
  <si>
    <t>R2K0B6</t>
  </si>
  <si>
    <t>R2K0B7</t>
  </si>
  <si>
    <t>R2K0B8</t>
  </si>
  <si>
    <t>R2K0B9</t>
  </si>
  <si>
    <t>R2K0C1</t>
  </si>
  <si>
    <t>R2K0C2</t>
  </si>
  <si>
    <t>R2K0C3</t>
  </si>
  <si>
    <t>R2K0C4</t>
  </si>
  <si>
    <t>R2K0C5</t>
  </si>
  <si>
    <t>R2K0C6</t>
  </si>
  <si>
    <t>R2K0C7</t>
  </si>
  <si>
    <t>R2K0C8</t>
  </si>
  <si>
    <t>R2K0C9</t>
  </si>
  <si>
    <t>R2K0E1</t>
  </si>
  <si>
    <t>R2K0E2</t>
  </si>
  <si>
    <t>R2K0E3</t>
  </si>
  <si>
    <t>R2K0E4</t>
  </si>
  <si>
    <t>R2K0E5</t>
  </si>
  <si>
    <t>R2K0E6</t>
  </si>
  <si>
    <t>R2K0E7</t>
  </si>
  <si>
    <t>R2K0E8</t>
  </si>
  <si>
    <t>R2K0E9</t>
  </si>
  <si>
    <t>R2K0G1</t>
  </si>
  <si>
    <t>R2K0G2</t>
  </si>
  <si>
    <t>R2K0G3</t>
  </si>
  <si>
    <t>R2K0G4</t>
  </si>
  <si>
    <t>R2K0G5</t>
  </si>
  <si>
    <t>R2K0G6</t>
  </si>
  <si>
    <t>R2K0G7</t>
  </si>
  <si>
    <t>R2K0G8</t>
  </si>
  <si>
    <t>R2K0G9</t>
  </si>
  <si>
    <t>R2K0H1</t>
  </si>
  <si>
    <t>R2K0H2</t>
  </si>
  <si>
    <t>R2K0H3</t>
  </si>
  <si>
    <t>R2K0H4</t>
  </si>
  <si>
    <t>R2K0H5</t>
  </si>
  <si>
    <t>R2K0H6</t>
  </si>
  <si>
    <t>R2K0H7</t>
  </si>
  <si>
    <t>R2K0H8</t>
  </si>
  <si>
    <t>R2K0H9</t>
  </si>
  <si>
    <t>R2K0J1</t>
  </si>
  <si>
    <t>R2K0J2</t>
  </si>
  <si>
    <t>R2K0J3</t>
  </si>
  <si>
    <t>R2K0J4</t>
  </si>
  <si>
    <t>R2K0J5</t>
  </si>
  <si>
    <t>R2K0J6</t>
  </si>
  <si>
    <t>R2K0J7</t>
  </si>
  <si>
    <t>R2K0J8</t>
  </si>
  <si>
    <t>R2K0J9</t>
  </si>
  <si>
    <t>R2K0K1</t>
  </si>
  <si>
    <t>R2K0K2</t>
  </si>
  <si>
    <t>R2K0K3</t>
  </si>
  <si>
    <t>R2K0K4</t>
  </si>
  <si>
    <t>R2K0K5</t>
  </si>
  <si>
    <t>R2K0K6</t>
  </si>
  <si>
    <t>R2K0K7</t>
  </si>
  <si>
    <t>R2K0K8</t>
  </si>
  <si>
    <t>R2K0K9</t>
  </si>
  <si>
    <t>R2K0L1</t>
  </si>
  <si>
    <t>R2K0L2</t>
  </si>
  <si>
    <t>R2K0L3</t>
  </si>
  <si>
    <t>R2K0L4</t>
  </si>
  <si>
    <t>R2K0L5</t>
  </si>
  <si>
    <t>R2K0L6</t>
  </si>
  <si>
    <t>R2K0L7</t>
  </si>
  <si>
    <t>R2K0L8</t>
  </si>
  <si>
    <t>R2K0L9</t>
  </si>
  <si>
    <t>R2K0M1</t>
  </si>
  <si>
    <t>R2K0M2</t>
  </si>
  <si>
    <t>R2K0M3</t>
  </si>
  <si>
    <t>R2K0M4</t>
  </si>
  <si>
    <t>R2K0M5</t>
  </si>
  <si>
    <t>R2K0M6</t>
  </si>
  <si>
    <t>R2K0M7</t>
  </si>
  <si>
    <t>R2K0M8</t>
  </si>
  <si>
    <t>R2K0M9</t>
  </si>
  <si>
    <t>R2K0N1</t>
  </si>
  <si>
    <t>R2K0N2</t>
  </si>
  <si>
    <t>R2K0N3</t>
  </si>
  <si>
    <t>R2K0N4</t>
  </si>
  <si>
    <t>R2K0N5</t>
  </si>
  <si>
    <t>R2K0N6</t>
  </si>
  <si>
    <t>R2K0N7</t>
  </si>
  <si>
    <t>R2K0N8</t>
  </si>
  <si>
    <t>R2K0N9</t>
  </si>
  <si>
    <t>R2K0P1</t>
  </si>
  <si>
    <t>R2K0P2</t>
  </si>
  <si>
    <t>R2K0P3</t>
  </si>
  <si>
    <t>R2K0P4</t>
  </si>
  <si>
    <t>R2K0P5</t>
  </si>
  <si>
    <t>R2K0P6</t>
  </si>
  <si>
    <t>R2K0P7</t>
  </si>
  <si>
    <t>R2K0P8</t>
  </si>
  <si>
    <t>R2K0P9</t>
  </si>
  <si>
    <t>R2K0R1</t>
  </si>
  <si>
    <t>R2K0R2</t>
  </si>
  <si>
    <t>R2K0R3</t>
  </si>
  <si>
    <t>R2K0R4</t>
  </si>
  <si>
    <t>R2K0R5</t>
  </si>
  <si>
    <t>R2K0R6</t>
  </si>
  <si>
    <t>R2K0R7</t>
  </si>
  <si>
    <t>R2K0R8</t>
  </si>
  <si>
    <t>R2K0R9</t>
  </si>
  <si>
    <t>R2K0S1</t>
  </si>
  <si>
    <t>R2K0S2</t>
  </si>
  <si>
    <t>R2K0S3</t>
  </si>
  <si>
    <t>R2K0S4</t>
  </si>
  <si>
    <t>R2K0S5</t>
  </si>
  <si>
    <t>R2K0S6</t>
  </si>
  <si>
    <t>R2K0S7</t>
  </si>
  <si>
    <t>R2K0S8</t>
  </si>
  <si>
    <t>R2K0S9</t>
  </si>
  <si>
    <t>R2K0T1</t>
  </si>
  <si>
    <t>R2K0T2</t>
  </si>
  <si>
    <t>R2K0T3</t>
  </si>
  <si>
    <t>R2K0T4</t>
  </si>
  <si>
    <t>R2K0T5</t>
  </si>
  <si>
    <t>R2K0T6</t>
  </si>
  <si>
    <t>R2K0T7</t>
  </si>
  <si>
    <t>R2K0T8</t>
  </si>
  <si>
    <t>R2K0T9</t>
  </si>
  <si>
    <t>R2K0V1</t>
  </si>
  <si>
    <t>R2K0V2</t>
  </si>
  <si>
    <t>R2K0V3</t>
  </si>
  <si>
    <t>R2K0V4</t>
  </si>
  <si>
    <t>R2K0V6</t>
  </si>
  <si>
    <t>R2K0V7</t>
  </si>
  <si>
    <t>R2K0V8</t>
  </si>
  <si>
    <t>R2K0V9</t>
  </si>
  <si>
    <t>R2K0W1</t>
  </si>
  <si>
    <t>R2K0W2</t>
  </si>
  <si>
    <t>R2K0W3</t>
  </si>
  <si>
    <t>R2K0W4</t>
  </si>
  <si>
    <t>R2K0W5</t>
  </si>
  <si>
    <t>R2K0W6</t>
  </si>
  <si>
    <t>R2K0W7</t>
  </si>
  <si>
    <t>R2K0W8</t>
  </si>
  <si>
    <t>R2K0W9</t>
  </si>
  <si>
    <t>R2K0X1</t>
  </si>
  <si>
    <t>R2K0X2</t>
  </si>
  <si>
    <t>R2K0X3</t>
  </si>
  <si>
    <t>R2K0X4</t>
  </si>
  <si>
    <t>R2K0X5</t>
  </si>
  <si>
    <t>R2K0X6</t>
  </si>
  <si>
    <t>R2K0X7</t>
  </si>
  <si>
    <t>R2K0X8</t>
  </si>
  <si>
    <t>R2K0X9</t>
  </si>
  <si>
    <t>R2K0Y1</t>
  </si>
  <si>
    <t>R2K0Y2</t>
  </si>
  <si>
    <t>R2K0Y3</t>
  </si>
  <si>
    <t>R2K0Y4</t>
  </si>
  <si>
    <t>R2K0Y5</t>
  </si>
  <si>
    <t>R2K0Y6</t>
  </si>
  <si>
    <t>R2K0Y7</t>
  </si>
  <si>
    <t>R2K0Y8</t>
  </si>
  <si>
    <t>R2K0Y9</t>
  </si>
  <si>
    <t>R2K0Z1</t>
  </si>
  <si>
    <t>R2K0Z2</t>
  </si>
  <si>
    <t>R2K0Z3</t>
  </si>
  <si>
    <t>R2K0Z4</t>
  </si>
  <si>
    <t>R2K0Z5</t>
  </si>
  <si>
    <t>R2K0Z6</t>
  </si>
  <si>
    <t>R2K0Z7</t>
  </si>
  <si>
    <t>R2K0Z8</t>
  </si>
  <si>
    <t>R2K0Z9</t>
  </si>
  <si>
    <t>R2K1A1</t>
  </si>
  <si>
    <t>R2K1A2</t>
  </si>
  <si>
    <t>R2K1A3</t>
  </si>
  <si>
    <t>R2K1A4</t>
  </si>
  <si>
    <t>R2K1A5</t>
  </si>
  <si>
    <t>R2K1A6</t>
  </si>
  <si>
    <t>R2K1A7</t>
  </si>
  <si>
    <t>R2K1A8</t>
  </si>
  <si>
    <t>R2K1A9</t>
  </si>
  <si>
    <t>R2K1B1</t>
  </si>
  <si>
    <t>R2K1B2</t>
  </si>
  <si>
    <t>R2K1B3</t>
  </si>
  <si>
    <t>R2K1B4</t>
  </si>
  <si>
    <t>R2K1B5</t>
  </si>
  <si>
    <t>R2K1B6</t>
  </si>
  <si>
    <t>R2K1B7</t>
  </si>
  <si>
    <t>R2K1B8</t>
  </si>
  <si>
    <t>R2K1B9</t>
  </si>
  <si>
    <t>R2K1C1</t>
  </si>
  <si>
    <t>R2K1C2</t>
  </si>
  <si>
    <t>R2K1C3</t>
  </si>
  <si>
    <t>R2K1C4</t>
  </si>
  <si>
    <t>R2K1C5</t>
  </si>
  <si>
    <t>R2K1C6</t>
  </si>
  <si>
    <t>R2K1C7</t>
  </si>
  <si>
    <t>R2K1C8</t>
  </si>
  <si>
    <t>R2K1C9</t>
  </si>
  <si>
    <t>R2K1E1</t>
  </si>
  <si>
    <t>R2K1E2</t>
  </si>
  <si>
    <t>R2K1E3</t>
  </si>
  <si>
    <t>R2K1E4</t>
  </si>
  <si>
    <t>R2K1E5</t>
  </si>
  <si>
    <t>R2K1E6</t>
  </si>
  <si>
    <t>R2K1E7</t>
  </si>
  <si>
    <t>R2K1E8</t>
  </si>
  <si>
    <t>R2K1E9</t>
  </si>
  <si>
    <t>R2K1G1</t>
  </si>
  <si>
    <t>R2K1G2</t>
  </si>
  <si>
    <t>R2K1G3</t>
  </si>
  <si>
    <t>R2K1G4</t>
  </si>
  <si>
    <t>R2K1G5</t>
  </si>
  <si>
    <t>R2K1G6</t>
  </si>
  <si>
    <t>R2K1G7</t>
  </si>
  <si>
    <t>R2K1G8</t>
  </si>
  <si>
    <t>R2K1G9</t>
  </si>
  <si>
    <t>R2K1H1</t>
  </si>
  <si>
    <t>R2K1H2</t>
  </si>
  <si>
    <t>R2K1H3</t>
  </si>
  <si>
    <t>R2K1H4</t>
  </si>
  <si>
    <t>R2K1H5</t>
  </si>
  <si>
    <t>R2K1H6</t>
  </si>
  <si>
    <t>R2K1H7</t>
  </si>
  <si>
    <t>R2K1H8</t>
  </si>
  <si>
    <t>R2K1H9</t>
  </si>
  <si>
    <t>R2K1J1</t>
  </si>
  <si>
    <t>R2K1J2</t>
  </si>
  <si>
    <t>R2K1J3</t>
  </si>
  <si>
    <t>R2K1J4</t>
  </si>
  <si>
    <t>R2K1J5</t>
  </si>
  <si>
    <t>R2K1J6</t>
  </si>
  <si>
    <t>R2K1J7</t>
  </si>
  <si>
    <t>R2K1J8</t>
  </si>
  <si>
    <t>R2K1J9</t>
  </si>
  <si>
    <t>R2K1K1</t>
  </si>
  <si>
    <t>R2K1K2</t>
  </si>
  <si>
    <t>R2K1K3</t>
  </si>
  <si>
    <t>R2K1K4</t>
  </si>
  <si>
    <t>R2K1K5</t>
  </si>
  <si>
    <t>R2K1K6</t>
  </si>
  <si>
    <t>R2K1K7</t>
  </si>
  <si>
    <t>R2K1K8</t>
  </si>
  <si>
    <t>R2K1K9</t>
  </si>
  <si>
    <t>R2K1L1</t>
  </si>
  <si>
    <t>R2K1L2</t>
  </si>
  <si>
    <t>R2K1L3</t>
  </si>
  <si>
    <t>R2K1L4</t>
  </si>
  <si>
    <t>R2K1L5</t>
  </si>
  <si>
    <t>R2K1L6</t>
  </si>
  <si>
    <t>R2K1L7</t>
  </si>
  <si>
    <t>R2K1L8</t>
  </si>
  <si>
    <t>R2K1L9</t>
  </si>
  <si>
    <t>R2K1M1</t>
  </si>
  <si>
    <t>R2K1M2</t>
  </si>
  <si>
    <t>R2K1M4</t>
  </si>
  <si>
    <t>R2K1M5</t>
  </si>
  <si>
    <t>R2K1M6</t>
  </si>
  <si>
    <t>R2K1M7</t>
  </si>
  <si>
    <t>R2K1M8</t>
  </si>
  <si>
    <t>R2K1M9</t>
  </si>
  <si>
    <t>R2K1N1</t>
  </si>
  <si>
    <t>R2K1N2</t>
  </si>
  <si>
    <t>R2K1N3</t>
  </si>
  <si>
    <t>R2K1N4</t>
  </si>
  <si>
    <t>R2K1N5</t>
  </si>
  <si>
    <t>R2K1N6</t>
  </si>
  <si>
    <t>R2K1N7</t>
  </si>
  <si>
    <t>R2K1N8</t>
  </si>
  <si>
    <t>R2K1N9</t>
  </si>
  <si>
    <t>R2K1P1</t>
  </si>
  <si>
    <t>R2K1P2</t>
  </si>
  <si>
    <t>R2K1P3</t>
  </si>
  <si>
    <t>R2K1P4</t>
  </si>
  <si>
    <t>R2K1P5</t>
  </si>
  <si>
    <t>R2K1P6</t>
  </si>
  <si>
    <t>R2K1P7</t>
  </si>
  <si>
    <t>R2K1P8</t>
  </si>
  <si>
    <t>R2K1P9</t>
  </si>
  <si>
    <t>R2K1R1</t>
  </si>
  <si>
    <t>R2K1R2</t>
  </si>
  <si>
    <t>R2K1R3</t>
  </si>
  <si>
    <t>R2K1R4</t>
  </si>
  <si>
    <t>R2K1R5</t>
  </si>
  <si>
    <t>R2K1R6</t>
  </si>
  <si>
    <t>R2K1R7</t>
  </si>
  <si>
    <t>R2K1R8</t>
  </si>
  <si>
    <t>R2K1R9</t>
  </si>
  <si>
    <t>R2K1S1</t>
  </si>
  <si>
    <t>R2K1S2</t>
  </si>
  <si>
    <t>R2K1S3</t>
  </si>
  <si>
    <t>R2K1S4</t>
  </si>
  <si>
    <t>R2K1S5</t>
  </si>
  <si>
    <t>R2K1S6</t>
  </si>
  <si>
    <t>R2K1S7</t>
  </si>
  <si>
    <t>R2K1S8</t>
  </si>
  <si>
    <t>R2K1S9</t>
  </si>
  <si>
    <t>R2K1T1</t>
  </si>
  <si>
    <t>R2K1T2</t>
  </si>
  <si>
    <t>R2K1T3</t>
  </si>
  <si>
    <t>R2K1T4</t>
  </si>
  <si>
    <t>R2K1T5</t>
  </si>
  <si>
    <t>R2K1T6</t>
  </si>
  <si>
    <t>R2K1T7</t>
  </si>
  <si>
    <t>R2K1T8</t>
  </si>
  <si>
    <t>R2K1T9</t>
  </si>
  <si>
    <t>R2K1V1</t>
  </si>
  <si>
    <t>R2K1V2</t>
  </si>
  <si>
    <t>R2K1V3</t>
  </si>
  <si>
    <t>R2K1V4</t>
  </si>
  <si>
    <t>R2K1V5</t>
  </si>
  <si>
    <t>R2K1V6</t>
  </si>
  <si>
    <t>R2K1V7</t>
  </si>
  <si>
    <t>R2K1V8</t>
  </si>
  <si>
    <t>R2K1V9</t>
  </si>
  <si>
    <t>R2K1W1</t>
  </si>
  <si>
    <t>R2K1W2</t>
  </si>
  <si>
    <t>R2K1W3</t>
  </si>
  <si>
    <t>R2K1W4</t>
  </si>
  <si>
    <t>R2K1W5</t>
  </si>
  <si>
    <t>R2K1W6</t>
  </si>
  <si>
    <t>R2K1W7</t>
  </si>
  <si>
    <t>R2K1W8</t>
  </si>
  <si>
    <t>R2K1W9</t>
  </si>
  <si>
    <t>R2K1X1</t>
  </si>
  <si>
    <t>R2K1X2</t>
  </si>
  <si>
    <t>R2K1X3</t>
  </si>
  <si>
    <t>R2K1X4</t>
  </si>
  <si>
    <t>R2K1X5</t>
  </si>
  <si>
    <t>R2K1X6</t>
  </si>
  <si>
    <t>R2K1X7</t>
  </si>
  <si>
    <t>R2K1X8</t>
  </si>
  <si>
    <t>R2K1X9</t>
  </si>
  <si>
    <t>R2K1Y1</t>
  </si>
  <si>
    <t>R2K1Y2</t>
  </si>
  <si>
    <t>R2K1Y3</t>
  </si>
  <si>
    <t>R2K1Y4</t>
  </si>
  <si>
    <t>R2K1Y5</t>
  </si>
  <si>
    <t>R2K1Y6</t>
  </si>
  <si>
    <t>R2K1Y7</t>
  </si>
  <si>
    <t>R2K1Y8</t>
  </si>
  <si>
    <t>R2K1Y9</t>
  </si>
  <si>
    <t>R2K1Z1</t>
  </si>
  <si>
    <t>R2K1Z2</t>
  </si>
  <si>
    <t>R2K1Z3</t>
  </si>
  <si>
    <t>R2K1Z4</t>
  </si>
  <si>
    <t>R2K1Z5</t>
  </si>
  <si>
    <t>R2K1Z6</t>
  </si>
  <si>
    <t>R2K1Z7</t>
  </si>
  <si>
    <t>R2K1Z8</t>
  </si>
  <si>
    <t>R2K1Z9</t>
  </si>
  <si>
    <t>R2K2A1</t>
  </si>
  <si>
    <t>R2K2A2</t>
  </si>
  <si>
    <t>R2K2A3</t>
  </si>
  <si>
    <t>R2K2A4</t>
  </si>
  <si>
    <t>R2K2A5</t>
  </si>
  <si>
    <t>R2K2A6</t>
  </si>
  <si>
    <t>R2K2A7</t>
  </si>
  <si>
    <t>R2K2A8</t>
  </si>
  <si>
    <t>R2K2A9</t>
  </si>
  <si>
    <t>R2K2B1</t>
  </si>
  <si>
    <t>R2K2B2</t>
  </si>
  <si>
    <t>R2K2B3</t>
  </si>
  <si>
    <t>R2K2B4</t>
  </si>
  <si>
    <t>R2K2B5</t>
  </si>
  <si>
    <t>R2K2B6</t>
  </si>
  <si>
    <t>R2K2B7</t>
  </si>
  <si>
    <t>R2K2B8</t>
  </si>
  <si>
    <t>R2K2B9</t>
  </si>
  <si>
    <t>R2K2C1</t>
  </si>
  <si>
    <t>R2K2C2</t>
  </si>
  <si>
    <t>R2K2C3</t>
  </si>
  <si>
    <t>R2K2C4</t>
  </si>
  <si>
    <t>R2K2C5</t>
  </si>
  <si>
    <t>R2K2C7</t>
  </si>
  <si>
    <t>R2K2C8</t>
  </si>
  <si>
    <t>R2K2C9</t>
  </si>
  <si>
    <t>R2K2E2</t>
  </si>
  <si>
    <t>R2K2E3</t>
  </si>
  <si>
    <t>R2K2E4</t>
  </si>
  <si>
    <t>R2K2E5</t>
  </si>
  <si>
    <t>R2K2E6</t>
  </si>
  <si>
    <t>R2K2E7</t>
  </si>
  <si>
    <t>R2K2E8</t>
  </si>
  <si>
    <t>R2K2E9</t>
  </si>
  <si>
    <t>R2K2G1</t>
  </si>
  <si>
    <t>R2K2G2</t>
  </si>
  <si>
    <t>R2K2G3</t>
  </si>
  <si>
    <t>R2K2G4</t>
  </si>
  <si>
    <t>R2K2G5</t>
  </si>
  <si>
    <t>R2K2G6</t>
  </si>
  <si>
    <t>R2K2G7</t>
  </si>
  <si>
    <t>R2K2G8</t>
  </si>
  <si>
    <t>R2K2G9</t>
  </si>
  <si>
    <t>R2K2H1</t>
  </si>
  <si>
    <t>R2K2H2</t>
  </si>
  <si>
    <t>R2K2H3</t>
  </si>
  <si>
    <t>R2K2H4</t>
  </si>
  <si>
    <t>R2K2H5</t>
  </si>
  <si>
    <t>R2K2H6</t>
  </si>
  <si>
    <t>R2K2H7</t>
  </si>
  <si>
    <t>R2K2H8</t>
  </si>
  <si>
    <t>R2K2H9</t>
  </si>
  <si>
    <t>R2K2J1</t>
  </si>
  <si>
    <t>R2K2J2</t>
  </si>
  <si>
    <t>R2K2J3</t>
  </si>
  <si>
    <t>R2K2J4</t>
  </si>
  <si>
    <t>R2K2J5</t>
  </si>
  <si>
    <t>R2K2J6</t>
  </si>
  <si>
    <t>R2K2J7</t>
  </si>
  <si>
    <t>R2K2J8</t>
  </si>
  <si>
    <t>R2K2J9</t>
  </si>
  <si>
    <t>R2K2K1</t>
  </si>
  <si>
    <t>R2K2K2</t>
  </si>
  <si>
    <t>R2K2K3</t>
  </si>
  <si>
    <t>R2K2K4</t>
  </si>
  <si>
    <t>R2K2K5</t>
  </si>
  <si>
    <t>R2K2K6</t>
  </si>
  <si>
    <t>R2K2K7</t>
  </si>
  <si>
    <t>R2K2K8</t>
  </si>
  <si>
    <t>R2K2K9</t>
  </si>
  <si>
    <t>R2K2L1</t>
  </si>
  <si>
    <t>R2K2L2</t>
  </si>
  <si>
    <t>R2K2L3</t>
  </si>
  <si>
    <t>R2K2L4</t>
  </si>
  <si>
    <t>R2K2L5</t>
  </si>
  <si>
    <t>R2K2L6</t>
  </si>
  <si>
    <t>R2K2L7</t>
  </si>
  <si>
    <t>R2K2L8</t>
  </si>
  <si>
    <t>R2K2L9</t>
  </si>
  <si>
    <t>R2K2M1</t>
  </si>
  <si>
    <t>R2K2M2</t>
  </si>
  <si>
    <t>R2K2M3</t>
  </si>
  <si>
    <t>R2K2M5</t>
  </si>
  <si>
    <t>R2K2M6</t>
  </si>
  <si>
    <t>R2K2M7</t>
  </si>
  <si>
    <t>R2K2M8</t>
  </si>
  <si>
    <t>R2K2M9</t>
  </si>
  <si>
    <t>R2K2N1</t>
  </si>
  <si>
    <t>R2K2N3</t>
  </si>
  <si>
    <t>R2K2N4</t>
  </si>
  <si>
    <t>R2K2N5</t>
  </si>
  <si>
    <t>R2K2N6</t>
  </si>
  <si>
    <t>R2K2N7</t>
  </si>
  <si>
    <t>R2K2N8</t>
  </si>
  <si>
    <t>R2K2N9</t>
  </si>
  <si>
    <t>R2K2P1</t>
  </si>
  <si>
    <t>R2K2P2</t>
  </si>
  <si>
    <t>R2K2P3</t>
  </si>
  <si>
    <t>R2K2P4</t>
  </si>
  <si>
    <t>R2K2P5</t>
  </si>
  <si>
    <t>R2K2P6</t>
  </si>
  <si>
    <t>R2K2P7</t>
  </si>
  <si>
    <t>R2K2P8</t>
  </si>
  <si>
    <t>R2K2P9</t>
  </si>
  <si>
    <t>R2K2R1</t>
  </si>
  <si>
    <t>R2K2R2</t>
  </si>
  <si>
    <t>R2K2R3</t>
  </si>
  <si>
    <t>R2K2R4</t>
  </si>
  <si>
    <t>R2K2R5</t>
  </si>
  <si>
    <t>R2K2R6</t>
  </si>
  <si>
    <t>R2K2R7</t>
  </si>
  <si>
    <t>R2K2R8</t>
  </si>
  <si>
    <t>R2K2R9</t>
  </si>
  <si>
    <t>R2K2S1</t>
  </si>
  <si>
    <t>R2K2S2</t>
  </si>
  <si>
    <t>R2K2S3</t>
  </si>
  <si>
    <t>R2K2S4</t>
  </si>
  <si>
    <t>R2K2S5</t>
  </si>
  <si>
    <t>R2K2S6</t>
  </si>
  <si>
    <t>R2K2S7</t>
  </si>
  <si>
    <t>R2K2S8</t>
  </si>
  <si>
    <t>R2K2S9</t>
  </si>
  <si>
    <t>R2K2T1</t>
  </si>
  <si>
    <t>R2K2T2</t>
  </si>
  <si>
    <t>R2K2T3</t>
  </si>
  <si>
    <t>R2K2T4</t>
  </si>
  <si>
    <t>R2K2T5</t>
  </si>
  <si>
    <t>R2K2T6</t>
  </si>
  <si>
    <t>R2K2T7</t>
  </si>
  <si>
    <t>R2K2T8</t>
  </si>
  <si>
    <t>R2K2T9</t>
  </si>
  <si>
    <t>R2K2V1</t>
  </si>
  <si>
    <t>R2K2V2</t>
  </si>
  <si>
    <t>R2K2V3</t>
  </si>
  <si>
    <t>R2K2V4</t>
  </si>
  <si>
    <t>R2K2V5</t>
  </si>
  <si>
    <t>R2K2V6</t>
  </si>
  <si>
    <t>R2K2V7</t>
  </si>
  <si>
    <t>R2K2V8</t>
  </si>
  <si>
    <t>R2K2V9</t>
  </si>
  <si>
    <t>R2K2W1</t>
  </si>
  <si>
    <t>R2K2W3</t>
  </si>
  <si>
    <t>R2K2W4</t>
  </si>
  <si>
    <t>R2K2W5</t>
  </si>
  <si>
    <t>R2K2W6</t>
  </si>
  <si>
    <t>R2K2W7</t>
  </si>
  <si>
    <t>R2K2W8</t>
  </si>
  <si>
    <t>R2K2W9</t>
  </si>
  <si>
    <t>R2K2X1</t>
  </si>
  <si>
    <t>R2K2X2</t>
  </si>
  <si>
    <t>R2K2X3</t>
  </si>
  <si>
    <t>R2K2X4</t>
  </si>
  <si>
    <t>R2K2X5</t>
  </si>
  <si>
    <t>R2K2X6</t>
  </si>
  <si>
    <t>R2K2X7</t>
  </si>
  <si>
    <t>R2K2X8</t>
  </si>
  <si>
    <t>R2K2X9</t>
  </si>
  <si>
    <t>R2K2Y1</t>
  </si>
  <si>
    <t>R2K2Y2</t>
  </si>
  <si>
    <t>R2K2Y3</t>
  </si>
  <si>
    <t>R2K2Y4</t>
  </si>
  <si>
    <t>R2K2Y5</t>
  </si>
  <si>
    <t>R2K2Y6</t>
  </si>
  <si>
    <t>R2K2Y7</t>
  </si>
  <si>
    <t>R2K2Y8</t>
  </si>
  <si>
    <t>R2K2Y9</t>
  </si>
  <si>
    <t>R2K2Z1</t>
  </si>
  <si>
    <t>R2K2Z2</t>
  </si>
  <si>
    <t>R2K2Z3</t>
  </si>
  <si>
    <t>R2K2Z4</t>
  </si>
  <si>
    <t>R2K2Z5</t>
  </si>
  <si>
    <t>R2K2Z6</t>
  </si>
  <si>
    <t>R2K2Z7</t>
  </si>
  <si>
    <t>R2K2Z8</t>
  </si>
  <si>
    <t>R2K2Z9</t>
  </si>
  <si>
    <t>R2K3A1</t>
  </si>
  <si>
    <t>R2K3A2</t>
  </si>
  <si>
    <t>R2K3A3</t>
  </si>
  <si>
    <t>R2K3A4</t>
  </si>
  <si>
    <t>R2K3A5</t>
  </si>
  <si>
    <t>R2K3A6</t>
  </si>
  <si>
    <t>R2K3A7</t>
  </si>
  <si>
    <t>R2K3A8</t>
  </si>
  <si>
    <t>R2K3A9</t>
  </si>
  <si>
    <t>R2K3B1</t>
  </si>
  <si>
    <t>R2K3B2</t>
  </si>
  <si>
    <t>R2K3B3</t>
  </si>
  <si>
    <t>R2K3B4</t>
  </si>
  <si>
    <t>R2K3B5</t>
  </si>
  <si>
    <t>R2K3B7</t>
  </si>
  <si>
    <t>R2K3B8</t>
  </si>
  <si>
    <t>R2K3C2</t>
  </si>
  <si>
    <t>R2K3C3</t>
  </si>
  <si>
    <t>R2K3C4</t>
  </si>
  <si>
    <t>R2K3C5</t>
  </si>
  <si>
    <t>R2K3C6</t>
  </si>
  <si>
    <t>R2K3C7</t>
  </si>
  <si>
    <t>R2K3E1</t>
  </si>
  <si>
    <t>R2K3E3</t>
  </si>
  <si>
    <t>R2K3E4</t>
  </si>
  <si>
    <t>R2K3E5</t>
  </si>
  <si>
    <t>R2K3E6</t>
  </si>
  <si>
    <t>R2K3E7</t>
  </si>
  <si>
    <t>R2K3E8</t>
  </si>
  <si>
    <t>R2K3E9</t>
  </si>
  <si>
    <t>R2K3G1</t>
  </si>
  <si>
    <t>R2K3G2</t>
  </si>
  <si>
    <t>R2K3G3</t>
  </si>
  <si>
    <t>R2K3G4</t>
  </si>
  <si>
    <t>R2K3G5</t>
  </si>
  <si>
    <t>R2K3G6</t>
  </si>
  <si>
    <t>R2K3G7</t>
  </si>
  <si>
    <t>R2K3G8</t>
  </si>
  <si>
    <t>R2K3G9</t>
  </si>
  <si>
    <t>R2K3H1</t>
  </si>
  <si>
    <t>R2K3H2</t>
  </si>
  <si>
    <t>R2K3H3</t>
  </si>
  <si>
    <t>R2K3H4</t>
  </si>
  <si>
    <t>R2K3H5</t>
  </si>
  <si>
    <t>R2K3H6</t>
  </si>
  <si>
    <t>R2K3H7</t>
  </si>
  <si>
    <t>R2K3H8</t>
  </si>
  <si>
    <t>R2K3H9</t>
  </si>
  <si>
    <t>R2K3J1</t>
  </si>
  <si>
    <t>R2K3J2</t>
  </si>
  <si>
    <t>R2K3J3</t>
  </si>
  <si>
    <t>R2K3J4</t>
  </si>
  <si>
    <t>R2K3J5</t>
  </si>
  <si>
    <t>R2K3J6</t>
  </si>
  <si>
    <t>R2K3J7</t>
  </si>
  <si>
    <t>R2K3J8</t>
  </si>
  <si>
    <t>R2K3J9</t>
  </si>
  <si>
    <t>R2K3K1</t>
  </si>
  <si>
    <t>R2K3K2</t>
  </si>
  <si>
    <t>R2K3K3</t>
  </si>
  <si>
    <t>R2K3K4</t>
  </si>
  <si>
    <t>R2K3K5</t>
  </si>
  <si>
    <t>R2K3K6</t>
  </si>
  <si>
    <t>R2K3K7</t>
  </si>
  <si>
    <t>R2K3K8</t>
  </si>
  <si>
    <t>R2K3K9</t>
  </si>
  <si>
    <t>R2K3L2</t>
  </si>
  <si>
    <t>R2K3L4</t>
  </si>
  <si>
    <t>R2K3L5</t>
  </si>
  <si>
    <t>R2K3L6</t>
  </si>
  <si>
    <t>R2K3L7</t>
  </si>
  <si>
    <t>R2K3L8</t>
  </si>
  <si>
    <t>R2K3L9</t>
  </si>
  <si>
    <t>R2K3M1</t>
  </si>
  <si>
    <t>R2K3M2</t>
  </si>
  <si>
    <t>R2K3M3</t>
  </si>
  <si>
    <t>R2K3M4</t>
  </si>
  <si>
    <t>R2K3M5</t>
  </si>
  <si>
    <t>R2K3M6</t>
  </si>
  <si>
    <t>R2K3M7</t>
  </si>
  <si>
    <t>R2K3M9</t>
  </si>
  <si>
    <t>R2K3N1</t>
  </si>
  <si>
    <t>R2K3N3</t>
  </si>
  <si>
    <t>R2K3N4</t>
  </si>
  <si>
    <t>R2K3N5</t>
  </si>
  <si>
    <t>R2K3N8</t>
  </si>
  <si>
    <t>R2K3P4</t>
  </si>
  <si>
    <t>R2K3P5</t>
  </si>
  <si>
    <t>R2K3P9</t>
  </si>
  <si>
    <t>R2K3R3</t>
  </si>
  <si>
    <t>R2K3R4</t>
  </si>
  <si>
    <t>R2K3R8</t>
  </si>
  <si>
    <t>R2K3R9</t>
  </si>
  <si>
    <t>R2K3S1</t>
  </si>
  <si>
    <t>R2K3S3</t>
  </si>
  <si>
    <t>R2K3S4</t>
  </si>
  <si>
    <t>R2K3S6</t>
  </si>
  <si>
    <t>R2K3S7</t>
  </si>
  <si>
    <t>R2K3S8</t>
  </si>
  <si>
    <t>R2K3S9</t>
  </si>
  <si>
    <t>R2K3T1</t>
  </si>
  <si>
    <t>R2K3T2</t>
  </si>
  <si>
    <t>R2K3T3</t>
  </si>
  <si>
    <t>R2K3T4</t>
  </si>
  <si>
    <t>R2K3T5</t>
  </si>
  <si>
    <t>R2K3T6</t>
  </si>
  <si>
    <t>R2K3T7</t>
  </si>
  <si>
    <t>R2K3T8</t>
  </si>
  <si>
    <t>R2K3T9</t>
  </si>
  <si>
    <t>R2K3V1</t>
  </si>
  <si>
    <t>R2K3V2</t>
  </si>
  <si>
    <t>R2K3V3</t>
  </si>
  <si>
    <t>R2K3V4</t>
  </si>
  <si>
    <t>R2K3V5</t>
  </si>
  <si>
    <t>R2K3V6</t>
  </si>
  <si>
    <t>R2K3V7</t>
  </si>
  <si>
    <t>R2K3V8</t>
  </si>
  <si>
    <t>R2K3W1</t>
  </si>
  <si>
    <t>R2K3W2</t>
  </si>
  <si>
    <t>R2K3W3</t>
  </si>
  <si>
    <t>R2K3W4</t>
  </si>
  <si>
    <t>R2K3W5</t>
  </si>
  <si>
    <t>R2K3W6</t>
  </si>
  <si>
    <t>R2K3W7</t>
  </si>
  <si>
    <t>R2K3W8</t>
  </si>
  <si>
    <t>R2K3W9</t>
  </si>
  <si>
    <t>R2K3X1</t>
  </si>
  <si>
    <t>R2K3X2</t>
  </si>
  <si>
    <t>R2K3X3</t>
  </si>
  <si>
    <t>R2K3X4</t>
  </si>
  <si>
    <t>R2K3X5</t>
  </si>
  <si>
    <t>R2K3X6</t>
  </si>
  <si>
    <t>R2K3X7</t>
  </si>
  <si>
    <t>R2K3X8</t>
  </si>
  <si>
    <t>R2K3X9</t>
  </si>
  <si>
    <t>R2K3Y1</t>
  </si>
  <si>
    <t>R2K3Y2</t>
  </si>
  <si>
    <t>R2K3Y3</t>
  </si>
  <si>
    <t>R2K3Y4</t>
  </si>
  <si>
    <t>R2K3Y5</t>
  </si>
  <si>
    <t>R2K3Y6</t>
  </si>
  <si>
    <t>R2K3Y7</t>
  </si>
  <si>
    <t>R2K3Y8</t>
  </si>
  <si>
    <t>R2K3Y9</t>
  </si>
  <si>
    <t>R2K3Z1</t>
  </si>
  <si>
    <t>R2K3Z2</t>
  </si>
  <si>
    <t>R2K3Z3</t>
  </si>
  <si>
    <t>R2K3Z4</t>
  </si>
  <si>
    <t>R2K3Z5</t>
  </si>
  <si>
    <t>R2K3Z6</t>
  </si>
  <si>
    <t>R2K3Z7</t>
  </si>
  <si>
    <t>R2K3Z8</t>
  </si>
  <si>
    <t>R2K3Z9</t>
  </si>
  <si>
    <t>R2K4A1</t>
  </si>
  <si>
    <t>R2K4A2</t>
  </si>
  <si>
    <t>R2K4A3</t>
  </si>
  <si>
    <t>R2K4A4</t>
  </si>
  <si>
    <t>R2K4A5</t>
  </si>
  <si>
    <t>R2K4A6</t>
  </si>
  <si>
    <t>R2K4A7</t>
  </si>
  <si>
    <t>R2K4A8</t>
  </si>
  <si>
    <t>R2K4A9</t>
  </si>
  <si>
    <t>R2K4B1</t>
  </si>
  <si>
    <t>R2K4B2</t>
  </si>
  <si>
    <t>R2K4B3</t>
  </si>
  <si>
    <t>R2K4B4</t>
  </si>
  <si>
    <t>R2K4B5</t>
  </si>
  <si>
    <t>R2K4B6</t>
  </si>
  <si>
    <t>R2K4B7</t>
  </si>
  <si>
    <t>R2K4B8</t>
  </si>
  <si>
    <t>R2K4B9</t>
  </si>
  <si>
    <t>R2K4C1</t>
  </si>
  <si>
    <t>R2K4C2</t>
  </si>
  <si>
    <t>R2K4C3</t>
  </si>
  <si>
    <t>R2K4C4</t>
  </si>
  <si>
    <t>R2K4C6</t>
  </si>
  <si>
    <t>R2K4C9</t>
  </si>
  <si>
    <t>R2K4E1</t>
  </si>
  <si>
    <t>R2K4E2</t>
  </si>
  <si>
    <t>R2K4E5</t>
  </si>
  <si>
    <t>R2K4E6</t>
  </si>
  <si>
    <t>R2K4E8</t>
  </si>
  <si>
    <t>R2K4E9</t>
  </si>
  <si>
    <t>R2K4G1</t>
  </si>
  <si>
    <t>R2K4G2</t>
  </si>
  <si>
    <t>R2K4G4</t>
  </si>
  <si>
    <t>R2K4G6</t>
  </si>
  <si>
    <t>R2K4G7</t>
  </si>
  <si>
    <t>R2K4G8</t>
  </si>
  <si>
    <t>R2K4G9</t>
  </si>
  <si>
    <t>R2K4H1</t>
  </si>
  <si>
    <t>R2K4H2</t>
  </si>
  <si>
    <t>R2K4H3</t>
  </si>
  <si>
    <t>R2K4H4</t>
  </si>
  <si>
    <t>R2K4H5</t>
  </si>
  <si>
    <t>R2K4H6</t>
  </si>
  <si>
    <t>R2K4H9</t>
  </si>
  <si>
    <t>R2K4J1</t>
  </si>
  <si>
    <t>R2K4J2</t>
  </si>
  <si>
    <t>R2K4J3</t>
  </si>
  <si>
    <t>R2K4J4</t>
  </si>
  <si>
    <t>R2K4J5</t>
  </si>
  <si>
    <t>R2K4J6</t>
  </si>
  <si>
    <t>R2K4J7</t>
  </si>
  <si>
    <t>R2K4J8</t>
  </si>
  <si>
    <t>R2K4J9</t>
  </si>
  <si>
    <t>R2K4K1</t>
  </si>
  <si>
    <t>R2K4K2</t>
  </si>
  <si>
    <t>R2K4K3</t>
  </si>
  <si>
    <t>R2K4K4</t>
  </si>
  <si>
    <t>R2K4K5</t>
  </si>
  <si>
    <t>R2K4K6</t>
  </si>
  <si>
    <t>R2K4K7</t>
  </si>
  <si>
    <t>R2K4K8</t>
  </si>
  <si>
    <t>R2K4K9</t>
  </si>
  <si>
    <t>R2K4L1</t>
  </si>
  <si>
    <t>R2K4L2</t>
  </si>
  <si>
    <t>R2K4L3</t>
  </si>
  <si>
    <t>R2K4L4</t>
  </si>
  <si>
    <t>R2K4L5</t>
  </si>
  <si>
    <t>R2K4L7</t>
  </si>
  <si>
    <t>R2K4L8</t>
  </si>
  <si>
    <t>R2K4L9</t>
  </si>
  <si>
    <t>R2K4M1</t>
  </si>
  <si>
    <t>R2K4M2</t>
  </si>
  <si>
    <t>R2K4M3</t>
  </si>
  <si>
    <t>R2K4M4</t>
  </si>
  <si>
    <t>R2L0A1</t>
  </si>
  <si>
    <t>R2L0A2</t>
  </si>
  <si>
    <t>R2L0A3</t>
  </si>
  <si>
    <t>R2L0A4</t>
  </si>
  <si>
    <t>R2L0A5</t>
  </si>
  <si>
    <t>R2L0A6</t>
  </si>
  <si>
    <t>R2L0A7</t>
  </si>
  <si>
    <t>R2L0A8</t>
  </si>
  <si>
    <t>R2L0A9</t>
  </si>
  <si>
    <t>R2L0B1</t>
  </si>
  <si>
    <t>R2L0B2</t>
  </si>
  <si>
    <t>R2L0B3</t>
  </si>
  <si>
    <t>R2L0B4</t>
  </si>
  <si>
    <t>R2L0B5</t>
  </si>
  <si>
    <t>R2L0B6</t>
  </si>
  <si>
    <t>R2L0B7</t>
  </si>
  <si>
    <t>R2L0B8</t>
  </si>
  <si>
    <t>R2L0B9</t>
  </si>
  <si>
    <t>R2L0C1</t>
  </si>
  <si>
    <t>R2L0C2</t>
  </si>
  <si>
    <t>R2L0C3</t>
  </si>
  <si>
    <t>R2L0C4</t>
  </si>
  <si>
    <t>R2L0C5</t>
  </si>
  <si>
    <t>R2L0C6</t>
  </si>
  <si>
    <t>R2L0C7</t>
  </si>
  <si>
    <t>R2L0C8</t>
  </si>
  <si>
    <t>R2L0C9</t>
  </si>
  <si>
    <t>R2L0E1</t>
  </si>
  <si>
    <t>R2L0E3</t>
  </si>
  <si>
    <t>R2L0E4</t>
  </si>
  <si>
    <t>R2L0E5</t>
  </si>
  <si>
    <t>R2L0E6</t>
  </si>
  <si>
    <t>R2L0E7</t>
  </si>
  <si>
    <t>R2L0E8</t>
  </si>
  <si>
    <t>R2L0E9</t>
  </si>
  <si>
    <t>R2L0G1</t>
  </si>
  <si>
    <t>R2L0G2</t>
  </si>
  <si>
    <t>R2L0G3</t>
  </si>
  <si>
    <t>R2L0G6</t>
  </si>
  <si>
    <t>R2L0G7</t>
  </si>
  <si>
    <t>R2L0H2</t>
  </si>
  <si>
    <t>R2L0H3</t>
  </si>
  <si>
    <t>R2L0H4</t>
  </si>
  <si>
    <t>R2L0H5</t>
  </si>
  <si>
    <t>R2L0H6</t>
  </si>
  <si>
    <t>R2L0H7</t>
  </si>
  <si>
    <t>R2L0H8</t>
  </si>
  <si>
    <t>R2L0H9</t>
  </si>
  <si>
    <t>R2L0J1</t>
  </si>
  <si>
    <t>R2L0J2</t>
  </si>
  <si>
    <t>R2L0J3</t>
  </si>
  <si>
    <t>R2L0J4</t>
  </si>
  <si>
    <t>R2L0J5</t>
  </si>
  <si>
    <t>R2L0J6</t>
  </si>
  <si>
    <t>R2L0J7</t>
  </si>
  <si>
    <t>R2L0J8</t>
  </si>
  <si>
    <t>R2L0K1</t>
  </si>
  <si>
    <t>R2L0K2</t>
  </si>
  <si>
    <t>R2L0K3</t>
  </si>
  <si>
    <t>R2L0K4</t>
  </si>
  <si>
    <t>R2L0K5</t>
  </si>
  <si>
    <t>R2L0K6</t>
  </si>
  <si>
    <t>R2L0L1</t>
  </si>
  <si>
    <t>R2L0L2</t>
  </si>
  <si>
    <t>R2L0L3</t>
  </si>
  <si>
    <t>R2L0L4</t>
  </si>
  <si>
    <t>R2L0L5</t>
  </si>
  <si>
    <t>R2L0L6</t>
  </si>
  <si>
    <t>R2L0L9</t>
  </si>
  <si>
    <t>R2L0M1</t>
  </si>
  <si>
    <t>R2L0M2</t>
  </si>
  <si>
    <t>R2L0M3</t>
  </si>
  <si>
    <t>R2L0M6</t>
  </si>
  <si>
    <t>R2L0M7</t>
  </si>
  <si>
    <t>R2L0M8</t>
  </si>
  <si>
    <t>R2L0M9</t>
  </si>
  <si>
    <t>R2L0N1</t>
  </si>
  <si>
    <t>R2L0N3</t>
  </si>
  <si>
    <t>R2L0P2</t>
  </si>
  <si>
    <t>R2L0P3</t>
  </si>
  <si>
    <t>R2L0P4</t>
  </si>
  <si>
    <t>R2L0P5</t>
  </si>
  <si>
    <t>R2L0P6</t>
  </si>
  <si>
    <t>R2L0P7</t>
  </si>
  <si>
    <t>R2L0P8</t>
  </si>
  <si>
    <t>R2L0R1</t>
  </si>
  <si>
    <t>R2L0T8</t>
  </si>
  <si>
    <t>R2L0T9</t>
  </si>
  <si>
    <t>R2L0V1</t>
  </si>
  <si>
    <t>R2L0W2</t>
  </si>
  <si>
    <t>R2L0W3</t>
  </si>
  <si>
    <t>R2L0W8</t>
  </si>
  <si>
    <t>R2L0W9</t>
  </si>
  <si>
    <t>R2L0X2</t>
  </si>
  <si>
    <t>R2L0Y7</t>
  </si>
  <si>
    <t>R2L0Y8</t>
  </si>
  <si>
    <t>R2L0Y9</t>
  </si>
  <si>
    <t>R2L0Z1</t>
  </si>
  <si>
    <t>R2L0Z6</t>
  </si>
  <si>
    <t>R2L0Z7</t>
  </si>
  <si>
    <t>R2L1A3</t>
  </si>
  <si>
    <t>R2L1A4</t>
  </si>
  <si>
    <t>R2L1A9</t>
  </si>
  <si>
    <t>R2L1J6</t>
  </si>
  <si>
    <t>R2L1J7</t>
  </si>
  <si>
    <t>R2L1J8</t>
  </si>
  <si>
    <t>R2L1J9</t>
  </si>
  <si>
    <t>R2L1K1</t>
  </si>
  <si>
    <t>R2L1K2</t>
  </si>
  <si>
    <t>R2L1K3</t>
  </si>
  <si>
    <t>R2L1K4</t>
  </si>
  <si>
    <t>R2L1K5</t>
  </si>
  <si>
    <t>R2L1K6</t>
  </si>
  <si>
    <t>R2L1K7</t>
  </si>
  <si>
    <t>R2L1K8</t>
  </si>
  <si>
    <t>R2L1K9</t>
  </si>
  <si>
    <t>R2L1L2</t>
  </si>
  <si>
    <t>R2L1L3</t>
  </si>
  <si>
    <t>R2L1L4</t>
  </si>
  <si>
    <t>R2L1L5</t>
  </si>
  <si>
    <t>R2L1L6</t>
  </si>
  <si>
    <t>R2L1L7</t>
  </si>
  <si>
    <t>R2L1L8</t>
  </si>
  <si>
    <t>R2L1L9</t>
  </si>
  <si>
    <t>R2L1M1</t>
  </si>
  <si>
    <t>R2L1M2</t>
  </si>
  <si>
    <t>R2L1M3</t>
  </si>
  <si>
    <t>R2L1M4</t>
  </si>
  <si>
    <t>R2L1M5</t>
  </si>
  <si>
    <t>R2L1M6</t>
  </si>
  <si>
    <t>R2L1M7</t>
  </si>
  <si>
    <t>R2L1M8</t>
  </si>
  <si>
    <t>R2L1M9</t>
  </si>
  <si>
    <t>R2L1N1</t>
  </si>
  <si>
    <t>R2L1N2</t>
  </si>
  <si>
    <t>R2L1N3</t>
  </si>
  <si>
    <t>R2L1N4</t>
  </si>
  <si>
    <t>R2L1N8</t>
  </si>
  <si>
    <t>R2L1P1</t>
  </si>
  <si>
    <t>R2L1P2</t>
  </si>
  <si>
    <t>R2L1P3</t>
  </si>
  <si>
    <t>R2L1P5</t>
  </si>
  <si>
    <t>R2L1P6</t>
  </si>
  <si>
    <t>R2L1P8</t>
  </si>
  <si>
    <t>R2L1R6</t>
  </si>
  <si>
    <t>R2L1R7</t>
  </si>
  <si>
    <t>R2L1S3</t>
  </si>
  <si>
    <t>R2L1S4</t>
  </si>
  <si>
    <t>R2L1S6</t>
  </si>
  <si>
    <t>R2L1S7</t>
  </si>
  <si>
    <t>R2L1S8</t>
  </si>
  <si>
    <t>R2L1S9</t>
  </si>
  <si>
    <t>R2L1T1</t>
  </si>
  <si>
    <t>R2L1T5</t>
  </si>
  <si>
    <t>R2L1T6</t>
  </si>
  <si>
    <t>R2L2A6</t>
  </si>
  <si>
    <t>R2L2A7</t>
  </si>
  <si>
    <t>R2L2A8</t>
  </si>
  <si>
    <t>R2L2B3</t>
  </si>
  <si>
    <t>R2L2B4</t>
  </si>
  <si>
    <t>R2L2B6</t>
  </si>
  <si>
    <t>R2L2C2</t>
  </si>
  <si>
    <t>R2L2C3</t>
  </si>
  <si>
    <t>R2L2C8</t>
  </si>
  <si>
    <t>R2L2C9</t>
  </si>
  <si>
    <t>R2L2E5</t>
  </si>
  <si>
    <t>R2L2E8</t>
  </si>
  <si>
    <t>R2L2G3</t>
  </si>
  <si>
    <t>R2M0A1</t>
  </si>
  <si>
    <t>R2M0A4</t>
  </si>
  <si>
    <t>R2M0A5</t>
  </si>
  <si>
    <t>R2M0C9</t>
  </si>
  <si>
    <t>R2M0S9</t>
  </si>
  <si>
    <t>R2M0T1</t>
  </si>
  <si>
    <t>R2M0T2</t>
  </si>
  <si>
    <t>R2M0T3</t>
  </si>
  <si>
    <t>R2M0T4</t>
  </si>
  <si>
    <t>R2M0T5</t>
  </si>
  <si>
    <t>R2M0T6</t>
  </si>
  <si>
    <t>R2M0T7</t>
  </si>
  <si>
    <t>R2M0T8</t>
  </si>
  <si>
    <t>R2M0T9</t>
  </si>
  <si>
    <t>R2M0V1</t>
  </si>
  <si>
    <t>R2M0V2</t>
  </si>
  <si>
    <t>R2M0V3</t>
  </si>
  <si>
    <t>R2M0V4</t>
  </si>
  <si>
    <t>R2M0V5</t>
  </si>
  <si>
    <t>R2M0V6</t>
  </si>
  <si>
    <t>R2M0W2</t>
  </si>
  <si>
    <t>R2M0W3</t>
  </si>
  <si>
    <t>R2M0W6</t>
  </si>
  <si>
    <t>R2M0W7</t>
  </si>
  <si>
    <t>R2M0W8</t>
  </si>
  <si>
    <t>R2M0X4</t>
  </si>
  <si>
    <t>R2M0X5</t>
  </si>
  <si>
    <t>R2M0X6</t>
  </si>
  <si>
    <t>R2M0X7</t>
  </si>
  <si>
    <t>R2M0X8</t>
  </si>
  <si>
    <t>R2M0X9</t>
  </si>
  <si>
    <t>R2M0Y1</t>
  </si>
  <si>
    <t>R2M1N1</t>
  </si>
  <si>
    <t>R2M1N2</t>
  </si>
  <si>
    <t>R2M1R4</t>
  </si>
  <si>
    <t>R2M1X2</t>
  </si>
  <si>
    <t>R2M1X3</t>
  </si>
  <si>
    <t>R2M1X4</t>
  </si>
  <si>
    <t>R2M1X5</t>
  </si>
  <si>
    <t>R2M1X6</t>
  </si>
  <si>
    <t>R2M1X7</t>
  </si>
  <si>
    <t>R2M1X8</t>
  </si>
  <si>
    <t>R2M1X9</t>
  </si>
  <si>
    <t>R2M1Y1</t>
  </si>
  <si>
    <t>R2M1Y2</t>
  </si>
  <si>
    <t>R2M1Y3</t>
  </si>
  <si>
    <t>R2M1Y4</t>
  </si>
  <si>
    <t>R2M1Y5</t>
  </si>
  <si>
    <t>R2M1Y6</t>
  </si>
  <si>
    <t>R2M1Y7</t>
  </si>
  <si>
    <t>R2M1Y8</t>
  </si>
  <si>
    <t>R2M1Y9</t>
  </si>
  <si>
    <t>R2M1Z1</t>
  </si>
  <si>
    <t>R2M1Z2</t>
  </si>
  <si>
    <t>R2M1Z3</t>
  </si>
  <si>
    <t>R2M1Z4</t>
  </si>
  <si>
    <t>R2M1Z5</t>
  </si>
  <si>
    <t>R2M1Z6</t>
  </si>
  <si>
    <t>R2M1Z7</t>
  </si>
  <si>
    <t>R2M1Z8</t>
  </si>
  <si>
    <t>R2M1Z9</t>
  </si>
  <si>
    <t>R2M2A1</t>
  </si>
  <si>
    <t>R2M2A2</t>
  </si>
  <si>
    <t>R2M2A3</t>
  </si>
  <si>
    <t>R2M2A4</t>
  </si>
  <si>
    <t>R2M2A5</t>
  </si>
  <si>
    <t>R2M2A6</t>
  </si>
  <si>
    <t>R2M2A7</t>
  </si>
  <si>
    <t>R2M2A8</t>
  </si>
  <si>
    <t>R2M2A9</t>
  </si>
  <si>
    <t>R2M2B1</t>
  </si>
  <si>
    <t>R2M2B2</t>
  </si>
  <si>
    <t>R2M2B3</t>
  </si>
  <si>
    <t>R2M2B4</t>
  </si>
  <si>
    <t>R2M2B5</t>
  </si>
  <si>
    <t>R2M2B6</t>
  </si>
  <si>
    <t>R2M2B7</t>
  </si>
  <si>
    <t>R2M2B8</t>
  </si>
  <si>
    <t>R2M2B9</t>
  </si>
  <si>
    <t>R2M2C1</t>
  </si>
  <si>
    <t>R2M2C2</t>
  </si>
  <si>
    <t>R2M2C3</t>
  </si>
  <si>
    <t>R2M2C4</t>
  </si>
  <si>
    <t>R2M2C5</t>
  </si>
  <si>
    <t>R2M2C6</t>
  </si>
  <si>
    <t>R2M2C7</t>
  </si>
  <si>
    <t>R2M2C8</t>
  </si>
  <si>
    <t>R2M2C9</t>
  </si>
  <si>
    <t>R2M2E1</t>
  </si>
  <si>
    <t>R2M2E2</t>
  </si>
  <si>
    <t>R2M2E3</t>
  </si>
  <si>
    <t>R2M2E4</t>
  </si>
  <si>
    <t>R2M2E5</t>
  </si>
  <si>
    <t>R2M2E6</t>
  </si>
  <si>
    <t>R2M2E7</t>
  </si>
  <si>
    <t>R2M2E8</t>
  </si>
  <si>
    <t>R2M2E9</t>
  </si>
  <si>
    <t>R2M2G1</t>
  </si>
  <si>
    <t>R2M2G2</t>
  </si>
  <si>
    <t>R2M2G3</t>
  </si>
  <si>
    <t>R2M2G4</t>
  </si>
  <si>
    <t>R2M2G5</t>
  </si>
  <si>
    <t>R2M2G6</t>
  </si>
  <si>
    <t>R2M2G7</t>
  </si>
  <si>
    <t>R2M2G8</t>
  </si>
  <si>
    <t>R2M2G9</t>
  </si>
  <si>
    <t>R2M2H1</t>
  </si>
  <si>
    <t>R2M2H2</t>
  </si>
  <si>
    <t>R2M2H3</t>
  </si>
  <si>
    <t>R2M2H4</t>
  </si>
  <si>
    <t>R2M2H5</t>
  </si>
  <si>
    <t>R2M2H6</t>
  </si>
  <si>
    <t>R2M2H7</t>
  </si>
  <si>
    <t>R2M2H8</t>
  </si>
  <si>
    <t>R2M2H9</t>
  </si>
  <si>
    <t>R2M2J1</t>
  </si>
  <si>
    <t>R2M2J2</t>
  </si>
  <si>
    <t>R2M2J3</t>
  </si>
  <si>
    <t>R2M2J4</t>
  </si>
  <si>
    <t>R2M2J5</t>
  </si>
  <si>
    <t>R2M2J6</t>
  </si>
  <si>
    <t>R2M2J7</t>
  </si>
  <si>
    <t>R2M2J8</t>
  </si>
  <si>
    <t>R2M2K1</t>
  </si>
  <si>
    <t>R2M2K2</t>
  </si>
  <si>
    <t>R2M2K7</t>
  </si>
  <si>
    <t>R2M2L2</t>
  </si>
  <si>
    <t>R2M2L3</t>
  </si>
  <si>
    <t>R2M2L4</t>
  </si>
  <si>
    <t>R2M2L5</t>
  </si>
  <si>
    <t>R2M2L6</t>
  </si>
  <si>
    <t>R2M2L7</t>
  </si>
  <si>
    <t>R2M2L8</t>
  </si>
  <si>
    <t>R2M2L9</t>
  </si>
  <si>
    <t>R2M2M1</t>
  </si>
  <si>
    <t>R2M2M2</t>
  </si>
  <si>
    <t>R2M2M3</t>
  </si>
  <si>
    <t>R2M2M4</t>
  </si>
  <si>
    <t>R2M2M5</t>
  </si>
  <si>
    <t>R2M2M6</t>
  </si>
  <si>
    <t>R2M2M7</t>
  </si>
  <si>
    <t>R2M2M8</t>
  </si>
  <si>
    <t>R2M2M9</t>
  </si>
  <si>
    <t>R2M2N1</t>
  </si>
  <si>
    <t>R2M2N2</t>
  </si>
  <si>
    <t>R2M2N3</t>
  </si>
  <si>
    <t>R2M2N4</t>
  </si>
  <si>
    <t>R2M2N5</t>
  </si>
  <si>
    <t>R2M2N6</t>
  </si>
  <si>
    <t>R2M2N7</t>
  </si>
  <si>
    <t>R2M2N8</t>
  </si>
  <si>
    <t>R2M2P1</t>
  </si>
  <si>
    <t>R2M2P2</t>
  </si>
  <si>
    <t>R2M2P3</t>
  </si>
  <si>
    <t>R2M2P4</t>
  </si>
  <si>
    <t>R2M2P5</t>
  </si>
  <si>
    <t>R2M2P8</t>
  </si>
  <si>
    <t>R2M2P9</t>
  </si>
  <si>
    <t>R2M2R1</t>
  </si>
  <si>
    <t>R2M2R2</t>
  </si>
  <si>
    <t>R2M2R4</t>
  </si>
  <si>
    <t>R2M2S1</t>
  </si>
  <si>
    <t>R2M2S5</t>
  </si>
  <si>
    <t>R2M2S6</t>
  </si>
  <si>
    <t>R2M2S7</t>
  </si>
  <si>
    <t>R2M2T3</t>
  </si>
  <si>
    <t>R2M2T4</t>
  </si>
  <si>
    <t>R2M2T5</t>
  </si>
  <si>
    <t>R2M2T6</t>
  </si>
  <si>
    <t>R2M2T7</t>
  </si>
  <si>
    <t>R2M2T8</t>
  </si>
  <si>
    <t>R2M2T9</t>
  </si>
  <si>
    <t>R2M2V1</t>
  </si>
  <si>
    <t>R2M2V2</t>
  </si>
  <si>
    <t>R2M3N4</t>
  </si>
  <si>
    <t>R2M3N7</t>
  </si>
  <si>
    <t>R2M3R5</t>
  </si>
  <si>
    <t>R2M3R8</t>
  </si>
  <si>
    <t>R2M3S1</t>
  </si>
  <si>
    <t>R2M3S3</t>
  </si>
  <si>
    <t>R2M3S6</t>
  </si>
  <si>
    <t>R2M3S7</t>
  </si>
  <si>
    <t>R2M3S9</t>
  </si>
  <si>
    <t>R2M3T3</t>
  </si>
  <si>
    <t>R2M3V6</t>
  </si>
  <si>
    <t>R2M3V7</t>
  </si>
  <si>
    <t>R2M3V8</t>
  </si>
  <si>
    <t>R2M3W2</t>
  </si>
  <si>
    <t>R2M3W3</t>
  </si>
  <si>
    <t>R2M3W4</t>
  </si>
  <si>
    <t>R2M3W5</t>
  </si>
  <si>
    <t>R2M3W6</t>
  </si>
  <si>
    <t>R2M3W7</t>
  </si>
  <si>
    <t>R2M3W8</t>
  </si>
  <si>
    <t>R2M3W9</t>
  </si>
  <si>
    <t>R2M3X3</t>
  </si>
  <si>
    <t>R2M3X4</t>
  </si>
  <si>
    <t>R2M3X5</t>
  </si>
  <si>
    <t>R2M3X6</t>
  </si>
  <si>
    <t>R2M3X8</t>
  </si>
  <si>
    <t>R2M3X9</t>
  </si>
  <si>
    <t>R2M3Y1</t>
  </si>
  <si>
    <t>R2M3Y2</t>
  </si>
  <si>
    <t>R2M3Y3</t>
  </si>
  <si>
    <t>R2M3Y4</t>
  </si>
  <si>
    <t>R2M3Y5</t>
  </si>
  <si>
    <t>R2M3Y6</t>
  </si>
  <si>
    <t>R2M3Y7</t>
  </si>
  <si>
    <t>R2M3Y9</t>
  </si>
  <si>
    <t>R2M3Z1</t>
  </si>
  <si>
    <t>R2M3Z3</t>
  </si>
  <si>
    <t>R2M3Z6</t>
  </si>
  <si>
    <t>R2M3Z7</t>
  </si>
  <si>
    <t>R2M3Z8</t>
  </si>
  <si>
    <t>R2M3Z9</t>
  </si>
  <si>
    <t>R2M4A1</t>
  </si>
  <si>
    <t>R2M4A2</t>
  </si>
  <si>
    <t>R2M4A8</t>
  </si>
  <si>
    <t>R2M4A9</t>
  </si>
  <si>
    <t>R2M4B1</t>
  </si>
  <si>
    <t>R2M4C1</t>
  </si>
  <si>
    <t>R2M4C2</t>
  </si>
  <si>
    <t>R2M4C4</t>
  </si>
  <si>
    <t>R2M4C5</t>
  </si>
  <si>
    <t>R2M4C6</t>
  </si>
  <si>
    <t>R2M4C7</t>
  </si>
  <si>
    <t>R2M4C8</t>
  </si>
  <si>
    <t>R2M4C9</t>
  </si>
  <si>
    <t>R2M4E1</t>
  </si>
  <si>
    <t>R2M4E2</t>
  </si>
  <si>
    <t>R2M4E4</t>
  </si>
  <si>
    <t>R2M4E5</t>
  </si>
  <si>
    <t>R2M4E6</t>
  </si>
  <si>
    <t>R2M4G3</t>
  </si>
  <si>
    <t>R2M4G4</t>
  </si>
  <si>
    <t>R2M4G5</t>
  </si>
  <si>
    <t>R2M4G6</t>
  </si>
  <si>
    <t>R2M4G7</t>
  </si>
  <si>
    <t>R2M4G8</t>
  </si>
  <si>
    <t>R2M4G9</t>
  </si>
  <si>
    <t>R2M4H9</t>
  </si>
  <si>
    <t>R2M4J1</t>
  </si>
  <si>
    <t>R2M4J4</t>
  </si>
  <si>
    <t>R2M4J7</t>
  </si>
  <si>
    <t>R2M4J8</t>
  </si>
  <si>
    <t>R2M4J9</t>
  </si>
  <si>
    <t>R2M4K3</t>
  </si>
  <si>
    <t>R2M4K4</t>
  </si>
  <si>
    <t>R2M4K7</t>
  </si>
  <si>
    <t>R2M4K8</t>
  </si>
  <si>
    <t>R2M4L1</t>
  </si>
  <si>
    <t>R2M4L2</t>
  </si>
  <si>
    <t>R2M4L6</t>
  </si>
  <si>
    <t>R2M4L7</t>
  </si>
  <si>
    <t>R2M4L8</t>
  </si>
  <si>
    <t>R2M4M2</t>
  </si>
  <si>
    <t>R2M4M4</t>
  </si>
  <si>
    <t>R2M4M5</t>
  </si>
  <si>
    <t>R2M4N1</t>
  </si>
  <si>
    <t>R2M4N3</t>
  </si>
  <si>
    <t>R2M4N4</t>
  </si>
  <si>
    <t>R2M4N7</t>
  </si>
  <si>
    <t>R2M4P1</t>
  </si>
  <si>
    <t>R2M4P2</t>
  </si>
  <si>
    <t>R2M4P7</t>
  </si>
  <si>
    <t>R2M4R4</t>
  </si>
  <si>
    <t>R2M4S8</t>
  </si>
  <si>
    <t>R2M4S9</t>
  </si>
  <si>
    <t>R2M4T1</t>
  </si>
  <si>
    <t>R2M4T3</t>
  </si>
  <si>
    <t>R2M4T5</t>
  </si>
  <si>
    <t>R2M4T6</t>
  </si>
  <si>
    <t>R2M4T7</t>
  </si>
  <si>
    <t>R2M4T8</t>
  </si>
  <si>
    <t>R2M4T9</t>
  </si>
  <si>
    <t>R2M4V5</t>
  </si>
  <si>
    <t>R2M4V6</t>
  </si>
  <si>
    <t>R2M4V8</t>
  </si>
  <si>
    <t>R2M4W1</t>
  </si>
  <si>
    <t>R2M4W5</t>
  </si>
  <si>
    <t>R2M4X2</t>
  </si>
  <si>
    <t>R2M4X4</t>
  </si>
  <si>
    <t>R2M4X5</t>
  </si>
  <si>
    <t>R2M4X6</t>
  </si>
  <si>
    <t>R2M4Y3</t>
  </si>
  <si>
    <t>R2M4Y4</t>
  </si>
  <si>
    <t>R2M4Y5</t>
  </si>
  <si>
    <t>R2M4Y6</t>
  </si>
  <si>
    <t>R2M4Y7</t>
  </si>
  <si>
    <t>R2M4Y8</t>
  </si>
  <si>
    <t>R2M4Y9</t>
  </si>
  <si>
    <t>R2M4Z1</t>
  </si>
  <si>
    <t>R2M4Z9</t>
  </si>
  <si>
    <t>R2M5A1</t>
  </si>
  <si>
    <t>R2M5A4</t>
  </si>
  <si>
    <t>R2M5B6</t>
  </si>
  <si>
    <t>R2M5B8</t>
  </si>
  <si>
    <t>R2M5B9</t>
  </si>
  <si>
    <t>R2M5C3</t>
  </si>
  <si>
    <t>R2M5C6</t>
  </si>
  <si>
    <t>R2M5E1</t>
  </si>
  <si>
    <t>R2M5E5</t>
  </si>
  <si>
    <t>R2M5E6</t>
  </si>
  <si>
    <t>R2M5E7</t>
  </si>
  <si>
    <t>R2M5E9</t>
  </si>
  <si>
    <t>R2M5G1</t>
  </si>
  <si>
    <t>R2M5G3</t>
  </si>
  <si>
    <t>R2M5G8</t>
  </si>
  <si>
    <t>R2M5G9</t>
  </si>
  <si>
    <t>R2M5H4</t>
  </si>
  <si>
    <t>R2M5H5</t>
  </si>
  <si>
    <t>R2M5H6</t>
  </si>
  <si>
    <t>R2M5H9</t>
  </si>
  <si>
    <t>R2M5J1</t>
  </si>
  <si>
    <t>R2M5J3</t>
  </si>
  <si>
    <t>R2M5J4</t>
  </si>
  <si>
    <t>R2M5J7</t>
  </si>
  <si>
    <t>R2M5J8</t>
  </si>
  <si>
    <t>R2M5J9</t>
  </si>
  <si>
    <t>R2M5L5</t>
  </si>
  <si>
    <t>R2M5L6</t>
  </si>
  <si>
    <t>R2M5L7</t>
  </si>
  <si>
    <t>R2M5L8</t>
  </si>
  <si>
    <t>R2M5L9</t>
  </si>
  <si>
    <t>R2M5M4</t>
  </si>
  <si>
    <t>R2M5M9</t>
  </si>
  <si>
    <t>R2M5N1</t>
  </si>
  <si>
    <t>R2M5N2</t>
  </si>
  <si>
    <t>R2M5N3</t>
  </si>
  <si>
    <t>R2M5N4</t>
  </si>
  <si>
    <t>R2M5N6</t>
  </si>
  <si>
    <t>R2M5N7</t>
  </si>
  <si>
    <t>R2M5N9</t>
  </si>
  <si>
    <t>R2M5P1</t>
  </si>
  <si>
    <t>R2M5P2</t>
  </si>
  <si>
    <t>R2M5P3</t>
  </si>
  <si>
    <t>R2M5P4</t>
  </si>
  <si>
    <t>R2M5P6</t>
  </si>
  <si>
    <t>R2M5P8</t>
  </si>
  <si>
    <t>R2M5R2</t>
  </si>
  <si>
    <t>R2M5R4</t>
  </si>
  <si>
    <t>R2M5R6</t>
  </si>
  <si>
    <t>R2M5R8</t>
  </si>
  <si>
    <t>R2M5R9</t>
  </si>
  <si>
    <t>R2M5S3</t>
  </si>
  <si>
    <t>R2M5S4</t>
  </si>
  <si>
    <t>R2M5S6</t>
  </si>
  <si>
    <t>R2M5S7</t>
  </si>
  <si>
    <t>R2N0A8</t>
  </si>
  <si>
    <t>R2N0A9</t>
  </si>
  <si>
    <t>R2N0B2</t>
  </si>
  <si>
    <t>R2N0B5</t>
  </si>
  <si>
    <t>R2N0B6</t>
  </si>
  <si>
    <t>R2N0B7</t>
  </si>
  <si>
    <t>R2N0C6</t>
  </si>
  <si>
    <t>R2N0C7</t>
  </si>
  <si>
    <t>R2N0C8</t>
  </si>
  <si>
    <t>R2N0C9</t>
  </si>
  <si>
    <t>R2N0E1</t>
  </si>
  <si>
    <t>R2N0E2</t>
  </si>
  <si>
    <t>R2N0E3</t>
  </si>
  <si>
    <t>R2N0G3</t>
  </si>
  <si>
    <t>R2N0G4</t>
  </si>
  <si>
    <t>R2N0G5</t>
  </si>
  <si>
    <t>R2N1C9</t>
  </si>
  <si>
    <t>R2N1E5</t>
  </si>
  <si>
    <t>R2N1G1</t>
  </si>
  <si>
    <t>R2N1G2</t>
  </si>
  <si>
    <t>R2N1G3</t>
  </si>
  <si>
    <t>R2N1G4</t>
  </si>
  <si>
    <t>R2N1G5</t>
  </si>
  <si>
    <t>R2N1G6</t>
  </si>
  <si>
    <t>R2N1G7</t>
  </si>
  <si>
    <t>R2N1G8</t>
  </si>
  <si>
    <t>R2N1H7</t>
  </si>
  <si>
    <t>R2N1L3</t>
  </si>
  <si>
    <t>R2N1L8</t>
  </si>
  <si>
    <t>R2N1N2</t>
  </si>
  <si>
    <t>R2N1P2</t>
  </si>
  <si>
    <t>R2N1P8</t>
  </si>
  <si>
    <t>R2N1S6</t>
  </si>
  <si>
    <t>R2N1V4</t>
  </si>
  <si>
    <t>R2N1W3</t>
  </si>
  <si>
    <t>R2N1W4</t>
  </si>
  <si>
    <t>R2N1W5</t>
  </si>
  <si>
    <t>R2N1W6</t>
  </si>
  <si>
    <t>R2N1Z3</t>
  </si>
  <si>
    <t>R2N1Z4</t>
  </si>
  <si>
    <t>R2N1Z5</t>
  </si>
  <si>
    <t>R2N1Z6</t>
  </si>
  <si>
    <t>R2N2A7</t>
  </si>
  <si>
    <t>R2N2E3</t>
  </si>
  <si>
    <t>R2N2E9</t>
  </si>
  <si>
    <t>R2N2H6</t>
  </si>
  <si>
    <t>R2N2H7</t>
  </si>
  <si>
    <t>R2N2H8</t>
  </si>
  <si>
    <t>R2N2H9</t>
  </si>
  <si>
    <t>R2N2J1</t>
  </si>
  <si>
    <t>R2N2J2</t>
  </si>
  <si>
    <t>R2N2J5</t>
  </si>
  <si>
    <t>R2N2S1</t>
  </si>
  <si>
    <t>R2N2S2</t>
  </si>
  <si>
    <t>R2N2S3</t>
  </si>
  <si>
    <t>R2N2S4</t>
  </si>
  <si>
    <t>R2N2S5</t>
  </si>
  <si>
    <t>R2N2S6</t>
  </si>
  <si>
    <t>R2N2W6</t>
  </si>
  <si>
    <t>R2N2W7</t>
  </si>
  <si>
    <t>R2N2X2</t>
  </si>
  <si>
    <t>R2N2X4</t>
  </si>
  <si>
    <t>R2N2X5</t>
  </si>
  <si>
    <t>R2N2X6</t>
  </si>
  <si>
    <t>R2N2X7</t>
  </si>
  <si>
    <t>R2N2X8</t>
  </si>
  <si>
    <t>R2N2X9</t>
  </si>
  <si>
    <t>R2N2Y1</t>
  </si>
  <si>
    <t>R2N2Y2</t>
  </si>
  <si>
    <t>R2N2Y3</t>
  </si>
  <si>
    <t>R2N2Y4</t>
  </si>
  <si>
    <t>R2N2Y5</t>
  </si>
  <si>
    <t>R2N2Y6</t>
  </si>
  <si>
    <t>R2N2Y7</t>
  </si>
  <si>
    <t>R2N2Y8</t>
  </si>
  <si>
    <t>R2N2Z1</t>
  </si>
  <si>
    <t>R2N2Z2</t>
  </si>
  <si>
    <t>R2N2Z3</t>
  </si>
  <si>
    <t>R2N2Z5</t>
  </si>
  <si>
    <t>R2N2Z6</t>
  </si>
  <si>
    <t>R2N2Z7</t>
  </si>
  <si>
    <t>R2N2Z8</t>
  </si>
  <si>
    <t>R2N2Z9</t>
  </si>
  <si>
    <t>R2N3B2</t>
  </si>
  <si>
    <t>R2N3B3</t>
  </si>
  <si>
    <t>R2N3B4</t>
  </si>
  <si>
    <t>R2N3B5</t>
  </si>
  <si>
    <t>R2N3B8</t>
  </si>
  <si>
    <t>R2N3B9</t>
  </si>
  <si>
    <t>R2N3C1</t>
  </si>
  <si>
    <t>R2N3C2</t>
  </si>
  <si>
    <t>R2N3C3</t>
  </si>
  <si>
    <t>R2N3C4</t>
  </si>
  <si>
    <t>R2N3C5</t>
  </si>
  <si>
    <t>R2N3C6</t>
  </si>
  <si>
    <t>R2N3C7</t>
  </si>
  <si>
    <t>R2N3C8</t>
  </si>
  <si>
    <t>R2N3S1</t>
  </si>
  <si>
    <t>R2N3S2</t>
  </si>
  <si>
    <t>R2N3S3</t>
  </si>
  <si>
    <t>R2N3S4</t>
  </si>
  <si>
    <t>R2N3T9</t>
  </si>
  <si>
    <t>R2N3W1</t>
  </si>
  <si>
    <t>R2N3X2</t>
  </si>
  <si>
    <t>R2N3X9</t>
  </si>
  <si>
    <t>R2N3Z1</t>
  </si>
  <si>
    <t>R2N3Z2</t>
  </si>
  <si>
    <t>R2N3Z3</t>
  </si>
  <si>
    <t>R2N3Z4</t>
  </si>
  <si>
    <t>R2N3Z5</t>
  </si>
  <si>
    <t>R2N3Z6</t>
  </si>
  <si>
    <t>R2N4A1</t>
  </si>
  <si>
    <t>R2N4A2</t>
  </si>
  <si>
    <t>R2N4A3</t>
  </si>
  <si>
    <t>R2N4A4</t>
  </si>
  <si>
    <t>R2N4A5</t>
  </si>
  <si>
    <t>R2N4A6</t>
  </si>
  <si>
    <t>R2N4A7</t>
  </si>
  <si>
    <t>R2N4A8</t>
  </si>
  <si>
    <t>R2N4A9</t>
  </si>
  <si>
    <t>R2N4B1</t>
  </si>
  <si>
    <t>R2N4B2</t>
  </si>
  <si>
    <t>R2N4B3</t>
  </si>
  <si>
    <t>R2N4B4</t>
  </si>
  <si>
    <t>R2N4B5</t>
  </si>
  <si>
    <t>R2N4B6</t>
  </si>
  <si>
    <t>R2N4B7</t>
  </si>
  <si>
    <t>R2N4B9</t>
  </si>
  <si>
    <t>R2N4C6</t>
  </si>
  <si>
    <t>R2N4C7</t>
  </si>
  <si>
    <t>R2N4C8</t>
  </si>
  <si>
    <t>R2N4C9</t>
  </si>
  <si>
    <t>R2N4E1</t>
  </si>
  <si>
    <t>R2N4E2</t>
  </si>
  <si>
    <t>R2N4E3</t>
  </si>
  <si>
    <t>R2N4E4</t>
  </si>
  <si>
    <t>R2N4E5</t>
  </si>
  <si>
    <t>R2N4E6</t>
  </si>
  <si>
    <t>R2N4G3</t>
  </si>
  <si>
    <t>R2N4G8</t>
  </si>
  <si>
    <t>R2N4H4</t>
  </si>
  <si>
    <t>R2N4J6</t>
  </si>
  <si>
    <t>R2N4J7</t>
  </si>
  <si>
    <t>R2N4J8</t>
  </si>
  <si>
    <t>R2N4J9</t>
  </si>
  <si>
    <t>R2N4K1</t>
  </si>
  <si>
    <t>R2N4K9</t>
  </si>
  <si>
    <t>R2N4M7</t>
  </si>
  <si>
    <t>R2N4N9</t>
  </si>
  <si>
    <t>R2P0C6</t>
  </si>
  <si>
    <t>R2P0C7</t>
  </si>
  <si>
    <t>R2P0E4</t>
  </si>
  <si>
    <t>R2P0G4</t>
  </si>
  <si>
    <t>R2P0G6</t>
  </si>
  <si>
    <t>R2P0G8</t>
  </si>
  <si>
    <t>R2P0H4</t>
  </si>
  <si>
    <t>R2P0H6</t>
  </si>
  <si>
    <t>R2P0H7</t>
  </si>
  <si>
    <t>R2P0H8</t>
  </si>
  <si>
    <t>R2P0H9</t>
  </si>
  <si>
    <t>R2P0J1</t>
  </si>
  <si>
    <t>R2P0J2</t>
  </si>
  <si>
    <t>R2P0J3</t>
  </si>
  <si>
    <t>R2P0J4</t>
  </si>
  <si>
    <t>R2P0J5</t>
  </si>
  <si>
    <t>R2P0J6</t>
  </si>
  <si>
    <t>R2P0J7</t>
  </si>
  <si>
    <t>R2P0J8</t>
  </si>
  <si>
    <t>R2P0K2</t>
  </si>
  <si>
    <t>R2P0K3</t>
  </si>
  <si>
    <t>R2P0K6</t>
  </si>
  <si>
    <t>R2P0K7</t>
  </si>
  <si>
    <t>R2P0K8</t>
  </si>
  <si>
    <t>R2P0K9</t>
  </si>
  <si>
    <t>R2P0L2</t>
  </si>
  <si>
    <t>R2P0M7</t>
  </si>
  <si>
    <t>R2P0N1</t>
  </si>
  <si>
    <t>R2P0N9</t>
  </si>
  <si>
    <t>R2P0R5</t>
  </si>
  <si>
    <t>R2P0R6</t>
  </si>
  <si>
    <t>R2P0R7</t>
  </si>
  <si>
    <t>R2P0R8</t>
  </si>
  <si>
    <t>R2P0R9</t>
  </si>
  <si>
    <t>R2P0S1</t>
  </si>
  <si>
    <t>R2P0S3</t>
  </si>
  <si>
    <t>R2P0S5</t>
  </si>
  <si>
    <t>R2P0S7</t>
  </si>
  <si>
    <t>R2P0S8</t>
  </si>
  <si>
    <t>R2P0S9</t>
  </si>
  <si>
    <t>R2P0T1</t>
  </si>
  <si>
    <t>R2P0T2</t>
  </si>
  <si>
    <t>R2P0T3</t>
  </si>
  <si>
    <t>R2P0T4</t>
  </si>
  <si>
    <t>R2P0W4</t>
  </si>
  <si>
    <t>R2P0W5</t>
  </si>
  <si>
    <t>R2P0W6</t>
  </si>
  <si>
    <t>R2P0W8</t>
  </si>
  <si>
    <t>R2P0W9</t>
  </si>
  <si>
    <t>R2P0X1</t>
  </si>
  <si>
    <t>R2P0X2</t>
  </si>
  <si>
    <t>R2P0X3</t>
  </si>
  <si>
    <t>R2P0X4</t>
  </si>
  <si>
    <t>R2P0X5</t>
  </si>
  <si>
    <t>R2P0X6</t>
  </si>
  <si>
    <t>R2P0X7</t>
  </si>
  <si>
    <t>R2P0X8</t>
  </si>
  <si>
    <t>R2P0X9</t>
  </si>
  <si>
    <t>R2P0Y1</t>
  </si>
  <si>
    <t>R2P0Y2</t>
  </si>
  <si>
    <t>R2P0Y3</t>
  </si>
  <si>
    <t>R2P0Y4</t>
  </si>
  <si>
    <t>R2P0Y5</t>
  </si>
  <si>
    <t>R2P0Y6</t>
  </si>
  <si>
    <t>R2P0Y7</t>
  </si>
  <si>
    <t>R2P0Y8</t>
  </si>
  <si>
    <t>R2P0Y9</t>
  </si>
  <si>
    <t>R2P0Z2</t>
  </si>
  <si>
    <t>R2P0Z3</t>
  </si>
  <si>
    <t>R2P0Z4</t>
  </si>
  <si>
    <t>R2P0Z5</t>
  </si>
  <si>
    <t>R2P0Z6</t>
  </si>
  <si>
    <t>R2P0Z7</t>
  </si>
  <si>
    <t>R2P0Z8</t>
  </si>
  <si>
    <t>R2P0Z9</t>
  </si>
  <si>
    <t>R2P1A1</t>
  </si>
  <si>
    <t>R2P1A2</t>
  </si>
  <si>
    <t>R2P1A3</t>
  </si>
  <si>
    <t>R2P1A4</t>
  </si>
  <si>
    <t>R2P1A5</t>
  </si>
  <si>
    <t>R2P1A6</t>
  </si>
  <si>
    <t>R2P1A7</t>
  </si>
  <si>
    <t>R2P1A8</t>
  </si>
  <si>
    <t>R2P1A9</t>
  </si>
  <si>
    <t>R2P1B1</t>
  </si>
  <si>
    <t>R2P1B3</t>
  </si>
  <si>
    <t>R2P1B4</t>
  </si>
  <si>
    <t>R2P1B5</t>
  </si>
  <si>
    <t>R2P1B6</t>
  </si>
  <si>
    <t>R2P1C2</t>
  </si>
  <si>
    <t>R2P1C3</t>
  </si>
  <si>
    <t>R2P1C4</t>
  </si>
  <si>
    <t>R2P1C5</t>
  </si>
  <si>
    <t>R2P1C6</t>
  </si>
  <si>
    <t>R2P1C7</t>
  </si>
  <si>
    <t>R2P1E2</t>
  </si>
  <si>
    <t>R2P1E3</t>
  </si>
  <si>
    <t>R2P1E4</t>
  </si>
  <si>
    <t>R2P1E6</t>
  </si>
  <si>
    <t>R2P1E7</t>
  </si>
  <si>
    <t>R2P1E8</t>
  </si>
  <si>
    <t>R2P1G2</t>
  </si>
  <si>
    <t>R2P1H1</t>
  </si>
  <si>
    <t>R2P1H2</t>
  </si>
  <si>
    <t>R2P1H3</t>
  </si>
  <si>
    <t>R2P1H4</t>
  </si>
  <si>
    <t>R2P1H5</t>
  </si>
  <si>
    <t>R2P1H6</t>
  </si>
  <si>
    <t>R2P1H7</t>
  </si>
  <si>
    <t>R2P1J1</t>
  </si>
  <si>
    <t>R2P1J2</t>
  </si>
  <si>
    <t>R2P1J5</t>
  </si>
  <si>
    <t>R2P1J8</t>
  </si>
  <si>
    <t>R2P1J9</t>
  </si>
  <si>
    <t>R2P1K1</t>
  </si>
  <si>
    <t>R2P1K2</t>
  </si>
  <si>
    <t>R2P1K3</t>
  </si>
  <si>
    <t>R2P1K6</t>
  </si>
  <si>
    <t>R2P1K7</t>
  </si>
  <si>
    <t>R2P1K8</t>
  </si>
  <si>
    <t>R2P1K9</t>
  </si>
  <si>
    <t>R2P1L1</t>
  </si>
  <si>
    <t>R2P1L2</t>
  </si>
  <si>
    <t>R2P1L3</t>
  </si>
  <si>
    <t>R2P1L5</t>
  </si>
  <si>
    <t>R2P1L8</t>
  </si>
  <si>
    <t>R2P1L9</t>
  </si>
  <si>
    <t>R2P1M1</t>
  </si>
  <si>
    <t>R2P1M3</t>
  </si>
  <si>
    <t>R2P1M4</t>
  </si>
  <si>
    <t>R2P1M5</t>
  </si>
  <si>
    <t>R2P1M6</t>
  </si>
  <si>
    <t>R2P1M8</t>
  </si>
  <si>
    <t>R2P1M9</t>
  </si>
  <si>
    <t>R2P1N2</t>
  </si>
  <si>
    <t>R2P1N3</t>
  </si>
  <si>
    <t>R2P1N4</t>
  </si>
  <si>
    <t>R2P1N5</t>
  </si>
  <si>
    <t>R2P1N8</t>
  </si>
  <si>
    <t>R2P1N9</t>
  </si>
  <si>
    <t>R2P1P2</t>
  </si>
  <si>
    <t>R2P1P3</t>
  </si>
  <si>
    <t>R2P1P4</t>
  </si>
  <si>
    <t>R2P1P5</t>
  </si>
  <si>
    <t>R2P1P6</t>
  </si>
  <si>
    <t>R2P1R2</t>
  </si>
  <si>
    <t>R2P1R3</t>
  </si>
  <si>
    <t>R2P1R4</t>
  </si>
  <si>
    <t>R2P1R5</t>
  </si>
  <si>
    <t>R2P1S2</t>
  </si>
  <si>
    <t>R2P1S3</t>
  </si>
  <si>
    <t>R2P1S5</t>
  </si>
  <si>
    <t>R2P1T8</t>
  </si>
  <si>
    <t>R2P1T9</t>
  </si>
  <si>
    <t>R2P1V2</t>
  </si>
  <si>
    <t>R2P1V3</t>
  </si>
  <si>
    <t>R2P1V4</t>
  </si>
  <si>
    <t>R2P1V5</t>
  </si>
  <si>
    <t>R2P1V6</t>
  </si>
  <si>
    <t>R2P1V8</t>
  </si>
  <si>
    <t>R2P1X2</t>
  </si>
  <si>
    <t>R2P1X3</t>
  </si>
  <si>
    <t>R2P1X4</t>
  </si>
  <si>
    <t>R2P1X6</t>
  </si>
  <si>
    <t>R2P1Y7</t>
  </si>
  <si>
    <t>R2P1Y8</t>
  </si>
  <si>
    <t>R2P1Y9</t>
  </si>
  <si>
    <t>R2P1Z8</t>
  </si>
  <si>
    <t>R2P2A3</t>
  </si>
  <si>
    <t>R2P2A4</t>
  </si>
  <si>
    <t>R2P2A7</t>
  </si>
  <si>
    <t>R2P2A8</t>
  </si>
  <si>
    <t>R2P2A9</t>
  </si>
  <si>
    <t>R2P2B1</t>
  </si>
  <si>
    <t>R2P2B2</t>
  </si>
  <si>
    <t>R2P2B3</t>
  </si>
  <si>
    <t>R2P2B6</t>
  </si>
  <si>
    <t>R2P2B7</t>
  </si>
  <si>
    <t>R2P2B8</t>
  </si>
  <si>
    <t>R2P2B9</t>
  </si>
  <si>
    <t>R2P2C1</t>
  </si>
  <si>
    <t>R2P2C2</t>
  </si>
  <si>
    <t>R2P2C3</t>
  </si>
  <si>
    <t>R2P2C4</t>
  </si>
  <si>
    <t>R2P2C5</t>
  </si>
  <si>
    <t>R2P2C6</t>
  </si>
  <si>
    <t>R2P2C7</t>
  </si>
  <si>
    <t>R2P2C8</t>
  </si>
  <si>
    <t>R2P2C9</t>
  </si>
  <si>
    <t>R2P2E6</t>
  </si>
  <si>
    <t>R2P2E9</t>
  </si>
  <si>
    <t>R2P2G1</t>
  </si>
  <si>
    <t>R2P2G2</t>
  </si>
  <si>
    <t>R2P2G3</t>
  </si>
  <si>
    <t>R2P2G4</t>
  </si>
  <si>
    <t>R2P2G5</t>
  </si>
  <si>
    <t>R2P2G6</t>
  </si>
  <si>
    <t>R2P2G7</t>
  </si>
  <si>
    <t>R2P2G8</t>
  </si>
  <si>
    <t>R2P2G9</t>
  </si>
  <si>
    <t>R2P2H1</t>
  </si>
  <si>
    <t>R2P2H2</t>
  </si>
  <si>
    <t>R2P2H3</t>
  </si>
  <si>
    <t>R2P2J2</t>
  </si>
  <si>
    <t>R2P2J7</t>
  </si>
  <si>
    <t>R2P2R1</t>
  </si>
  <si>
    <t>R2P2R3</t>
  </si>
  <si>
    <t>R2P2R4</t>
  </si>
  <si>
    <t>R2P2R5</t>
  </si>
  <si>
    <t>R2P2R6</t>
  </si>
  <si>
    <t>R2P2T5</t>
  </si>
  <si>
    <t>R2P2T8</t>
  </si>
  <si>
    <t>R2P2W8</t>
  </si>
  <si>
    <t>R2P2X1</t>
  </si>
  <si>
    <t>R2P2X2</t>
  </si>
  <si>
    <t>R2P2X3</t>
  </si>
  <si>
    <t>R2P2X4</t>
  </si>
  <si>
    <t>R2P2X6</t>
  </si>
  <si>
    <t>R2P2X7</t>
  </si>
  <si>
    <t>R2P2X8</t>
  </si>
  <si>
    <t>R2P2Y8</t>
  </si>
  <si>
    <t>R2P2Y9</t>
  </si>
  <si>
    <t>R2P2Z1</t>
  </si>
  <si>
    <t>R2P2Z2</t>
  </si>
  <si>
    <t>R2P2Z5</t>
  </si>
  <si>
    <t>R2P2Z6</t>
  </si>
  <si>
    <t>R2P2Z7</t>
  </si>
  <si>
    <t>R2P2Z8</t>
  </si>
  <si>
    <t>R2P2Z9</t>
  </si>
  <si>
    <t>R2R0K1</t>
  </si>
  <si>
    <t>R2R0M9</t>
  </si>
  <si>
    <t>R2R0N4</t>
  </si>
  <si>
    <t>R2R0N7</t>
  </si>
  <si>
    <t>R2R0P3</t>
  </si>
  <si>
    <t>R2R0P4</t>
  </si>
  <si>
    <t>R2R0P5</t>
  </si>
  <si>
    <t>R2R0P6</t>
  </si>
  <si>
    <t>R2R1S4</t>
  </si>
  <si>
    <t>R2R1W4</t>
  </si>
  <si>
    <t>R2R1X3</t>
  </si>
  <si>
    <t>R2R2G6</t>
  </si>
  <si>
    <t>R2R2K9</t>
  </si>
  <si>
    <t>R2R2P8</t>
  </si>
  <si>
    <t>R2R2P9</t>
  </si>
  <si>
    <t>R2R2R1</t>
  </si>
  <si>
    <t>R2R2R4</t>
  </si>
  <si>
    <t>R2R2R5</t>
  </si>
  <si>
    <t>R2R2R6</t>
  </si>
  <si>
    <t>R2R2V7</t>
  </si>
  <si>
    <t>R2R2V8</t>
  </si>
  <si>
    <t>R2R2V9</t>
  </si>
  <si>
    <t>R2R2W2</t>
  </si>
  <si>
    <t>R2R2W3</t>
  </si>
  <si>
    <t>R2R2W4</t>
  </si>
  <si>
    <t>R2R2W5</t>
  </si>
  <si>
    <t>R2R2W6</t>
  </si>
  <si>
    <t>R2R2W7</t>
  </si>
  <si>
    <t>R2R2W8</t>
  </si>
  <si>
    <t>R2V0A1</t>
  </si>
  <si>
    <t>R2V0A3</t>
  </si>
  <si>
    <t>R2V0A4</t>
  </si>
  <si>
    <t>R2V0A5</t>
  </si>
  <si>
    <t>R2V0A6</t>
  </si>
  <si>
    <t>R2V0A7</t>
  </si>
  <si>
    <t>R2V0A8</t>
  </si>
  <si>
    <t>R2V0A9</t>
  </si>
  <si>
    <t>R2V0B1</t>
  </si>
  <si>
    <t>R2V0B2</t>
  </si>
  <si>
    <t>R2V0B3</t>
  </si>
  <si>
    <t>R2V0B4</t>
  </si>
  <si>
    <t>R2V0B5</t>
  </si>
  <si>
    <t>R2V0B7</t>
  </si>
  <si>
    <t>R2V0B9</t>
  </si>
  <si>
    <t>R2V0C1</t>
  </si>
  <si>
    <t>R2V0C3</t>
  </si>
  <si>
    <t>R2V0C4</t>
  </si>
  <si>
    <t>R2V0C5</t>
  </si>
  <si>
    <t>R2V0C6</t>
  </si>
  <si>
    <t>R2V0C7</t>
  </si>
  <si>
    <t>R2V0C8</t>
  </si>
  <si>
    <t>R2V0C9</t>
  </si>
  <si>
    <t>R2V0E1</t>
  </si>
  <si>
    <t>R2V0E2</t>
  </si>
  <si>
    <t>R2V0E3</t>
  </si>
  <si>
    <t>R2V0E4</t>
  </si>
  <si>
    <t>R2V0E5</t>
  </si>
  <si>
    <t>R2V0E6</t>
  </si>
  <si>
    <t>R2V0E7</t>
  </si>
  <si>
    <t>R2V0E9</t>
  </si>
  <si>
    <t>R2V0G1</t>
  </si>
  <si>
    <t>R2V0G2</t>
  </si>
  <si>
    <t>R2V0G3</t>
  </si>
  <si>
    <t>R2V0G4</t>
  </si>
  <si>
    <t>R2V0G5</t>
  </si>
  <si>
    <t>R2V0G6</t>
  </si>
  <si>
    <t>R2V0G7</t>
  </si>
  <si>
    <t>R2V0G8</t>
  </si>
  <si>
    <t>R2V0G9</t>
  </si>
  <si>
    <t>R2V0H1</t>
  </si>
  <si>
    <t>R2V0H2</t>
  </si>
  <si>
    <t>R2V0H3</t>
  </si>
  <si>
    <t>R2V0H4</t>
  </si>
  <si>
    <t>R2V0H5</t>
  </si>
  <si>
    <t>R2V0H6</t>
  </si>
  <si>
    <t>R2V0H7</t>
  </si>
  <si>
    <t>R2V0H8</t>
  </si>
  <si>
    <t>R2V0H9</t>
  </si>
  <si>
    <t>R2V0J1</t>
  </si>
  <si>
    <t>R2V0J2</t>
  </si>
  <si>
    <t>R2V0J3</t>
  </si>
  <si>
    <t>R2V0J4</t>
  </si>
  <si>
    <t>R2V0J5</t>
  </si>
  <si>
    <t>R2V0J6</t>
  </si>
  <si>
    <t>R2V0J7</t>
  </si>
  <si>
    <t>R2V0J8</t>
  </si>
  <si>
    <t>R2V0J9</t>
  </si>
  <si>
    <t>R2V0K1</t>
  </si>
  <si>
    <t>R2V0K2</t>
  </si>
  <si>
    <t>R2V0K3</t>
  </si>
  <si>
    <t>R2V0K4</t>
  </si>
  <si>
    <t>R2V0K5</t>
  </si>
  <si>
    <t>R2V0K6</t>
  </si>
  <si>
    <t>R2V0K7</t>
  </si>
  <si>
    <t>R2V0K8</t>
  </si>
  <si>
    <t>R2V0K9</t>
  </si>
  <si>
    <t>R2V0L1</t>
  </si>
  <si>
    <t>R2V0L2</t>
  </si>
  <si>
    <t>R2V0L3</t>
  </si>
  <si>
    <t>R2V0L4</t>
  </si>
  <si>
    <t>R2V0L5</t>
  </si>
  <si>
    <t>R2V0L6</t>
  </si>
  <si>
    <t>R2V0L7</t>
  </si>
  <si>
    <t>R2V0L8</t>
  </si>
  <si>
    <t>R2V0L9</t>
  </si>
  <si>
    <t>R2V0M1</t>
  </si>
  <si>
    <t>R2V0M2</t>
  </si>
  <si>
    <t>R2V0M3</t>
  </si>
  <si>
    <t>R2V0M4</t>
  </si>
  <si>
    <t>R2V0M5</t>
  </si>
  <si>
    <t>R2V0M6</t>
  </si>
  <si>
    <t>R2V0M7</t>
  </si>
  <si>
    <t>R2V0M8</t>
  </si>
  <si>
    <t>R2V0M9</t>
  </si>
  <si>
    <t>R2V0N1</t>
  </si>
  <si>
    <t>R2V0N2</t>
  </si>
  <si>
    <t>R2V0N3</t>
  </si>
  <si>
    <t>R2V0N4</t>
  </si>
  <si>
    <t>R2V0N5</t>
  </si>
  <si>
    <t>R2V0N6</t>
  </si>
  <si>
    <t>R2V0N7</t>
  </si>
  <si>
    <t>R2V0N8</t>
  </si>
  <si>
    <t>R2V0N9</t>
  </si>
  <si>
    <t>R2V0P1</t>
  </si>
  <si>
    <t>R2V0P2</t>
  </si>
  <si>
    <t>R2V0P4</t>
  </si>
  <si>
    <t>R2V0P5</t>
  </si>
  <si>
    <t>R2V0P6</t>
  </si>
  <si>
    <t>R2V0P7</t>
  </si>
  <si>
    <t>R2V0P8</t>
  </si>
  <si>
    <t>R2V0R3</t>
  </si>
  <si>
    <t>R2V0R4</t>
  </si>
  <si>
    <t>R2V0R5</t>
  </si>
  <si>
    <t>R2V0R6</t>
  </si>
  <si>
    <t>R2V0R7</t>
  </si>
  <si>
    <t>R2V0R8</t>
  </si>
  <si>
    <t>R2V0R9</t>
  </si>
  <si>
    <t>R2V0S1</t>
  </si>
  <si>
    <t>R2V0S2</t>
  </si>
  <si>
    <t>R2V0S3</t>
  </si>
  <si>
    <t>R2V0S4</t>
  </si>
  <si>
    <t>R2V0S5</t>
  </si>
  <si>
    <t>R2V0S6</t>
  </si>
  <si>
    <t>R2V0S7</t>
  </si>
  <si>
    <t>R2V0S8</t>
  </si>
  <si>
    <t>R2V0S9</t>
  </si>
  <si>
    <t>R2V0T1</t>
  </si>
  <si>
    <t>R2V0T2</t>
  </si>
  <si>
    <t>R2V0T3</t>
  </si>
  <si>
    <t>R2V0T4</t>
  </si>
  <si>
    <t>R2V0T5</t>
  </si>
  <si>
    <t>R2V0T6</t>
  </si>
  <si>
    <t>R2V0T7</t>
  </si>
  <si>
    <t>R2V0T8</t>
  </si>
  <si>
    <t>R2V0T9</t>
  </si>
  <si>
    <t>R2V0V1</t>
  </si>
  <si>
    <t>R2V0V2</t>
  </si>
  <si>
    <t>R2V0V3</t>
  </si>
  <si>
    <t>R2V0V4</t>
  </si>
  <si>
    <t>R2V0V5</t>
  </si>
  <si>
    <t>R2V0V6</t>
  </si>
  <si>
    <t>R2V0V7</t>
  </si>
  <si>
    <t>R2V0V8</t>
  </si>
  <si>
    <t>R2V0V9</t>
  </si>
  <si>
    <t>R2V0W1</t>
  </si>
  <si>
    <t>R2V0W2</t>
  </si>
  <si>
    <t>R2V0W3</t>
  </si>
  <si>
    <t>R2V0W4</t>
  </si>
  <si>
    <t>R2V0W5</t>
  </si>
  <si>
    <t>R2V0W6</t>
  </si>
  <si>
    <t>R2V0W7</t>
  </si>
  <si>
    <t>R2V0W8</t>
  </si>
  <si>
    <t>R2V0W9</t>
  </si>
  <si>
    <t>R2V0X1</t>
  </si>
  <si>
    <t>R2V0X2</t>
  </si>
  <si>
    <t>R2V0X3</t>
  </si>
  <si>
    <t>R2V0X4</t>
  </si>
  <si>
    <t>R2V0X5</t>
  </si>
  <si>
    <t>R2V0X6</t>
  </si>
  <si>
    <t>R2V0X7</t>
  </si>
  <si>
    <t>R2V0X8</t>
  </si>
  <si>
    <t>R2V0X9</t>
  </si>
  <si>
    <t>R2V0Y1</t>
  </si>
  <si>
    <t>R2V0Y2</t>
  </si>
  <si>
    <t>R2V0Y3</t>
  </si>
  <si>
    <t>R2V0Y4</t>
  </si>
  <si>
    <t>R2V0Y5</t>
  </si>
  <si>
    <t>R2V0Y6</t>
  </si>
  <si>
    <t>R2V0Y7</t>
  </si>
  <si>
    <t>R2V0Y8</t>
  </si>
  <si>
    <t>R2V0Y9</t>
  </si>
  <si>
    <t>R2V0Z1</t>
  </si>
  <si>
    <t>R2V0Z2</t>
  </si>
  <si>
    <t>R2V0Z3</t>
  </si>
  <si>
    <t>R2V0Z4</t>
  </si>
  <si>
    <t>R2V0Z5</t>
  </si>
  <si>
    <t>R2V0Z6</t>
  </si>
  <si>
    <t>R2V0Z7</t>
  </si>
  <si>
    <t>R2V0Z8</t>
  </si>
  <si>
    <t>R2V0Z9</t>
  </si>
  <si>
    <t>R2V1A1</t>
  </si>
  <si>
    <t>R2V1A2</t>
  </si>
  <si>
    <t>R2V1A3</t>
  </si>
  <si>
    <t>R2V1A4</t>
  </si>
  <si>
    <t>R2V1A5</t>
  </si>
  <si>
    <t>R2V1A6</t>
  </si>
  <si>
    <t>R2V1A7</t>
  </si>
  <si>
    <t>R2V1A8</t>
  </si>
  <si>
    <t>R2V1A9</t>
  </si>
  <si>
    <t>R2V1B1</t>
  </si>
  <si>
    <t>R2V1B2</t>
  </si>
  <si>
    <t>R2V1B3</t>
  </si>
  <si>
    <t>R2V1B4</t>
  </si>
  <si>
    <t>R2V1B5</t>
  </si>
  <si>
    <t>R2V1B6</t>
  </si>
  <si>
    <t>R2V1B7</t>
  </si>
  <si>
    <t>R2V1B8</t>
  </si>
  <si>
    <t>R2V1B9</t>
  </si>
  <si>
    <t>R2V1C1</t>
  </si>
  <si>
    <t>R2V1C2</t>
  </si>
  <si>
    <t>R2V1C3</t>
  </si>
  <si>
    <t>R2V1C4</t>
  </si>
  <si>
    <t>R2V1C5</t>
  </si>
  <si>
    <t>R2V1C6</t>
  </si>
  <si>
    <t>R2V1C7</t>
  </si>
  <si>
    <t>R2V1C8</t>
  </si>
  <si>
    <t>R2V1C9</t>
  </si>
  <si>
    <t>R2V1E1</t>
  </si>
  <si>
    <t>R2V1E2</t>
  </si>
  <si>
    <t>R2V1E3</t>
  </si>
  <si>
    <t>R2V1E4</t>
  </si>
  <si>
    <t>R2V1E5</t>
  </si>
  <si>
    <t>R2V1E6</t>
  </si>
  <si>
    <t>R2V1E7</t>
  </si>
  <si>
    <t>R2V1E8</t>
  </si>
  <si>
    <t>R2V1E9</t>
  </si>
  <si>
    <t>R2V1G1</t>
  </si>
  <si>
    <t>R2V1G2</t>
  </si>
  <si>
    <t>R2V1G3</t>
  </si>
  <si>
    <t>R2V1G4</t>
  </si>
  <si>
    <t>R2V1G5</t>
  </si>
  <si>
    <t>R2V1G6</t>
  </si>
  <si>
    <t>R2V1G7</t>
  </si>
  <si>
    <t>R2V1G8</t>
  </si>
  <si>
    <t>R2V1G9</t>
  </si>
  <si>
    <t>R2V1H1</t>
  </si>
  <si>
    <t>R2V1H2</t>
  </si>
  <si>
    <t>R2V1H3</t>
  </si>
  <si>
    <t>R2V1H4</t>
  </si>
  <si>
    <t>R2V1H5</t>
  </si>
  <si>
    <t>R2V1H6</t>
  </si>
  <si>
    <t>R2V1H7</t>
  </si>
  <si>
    <t>R2V1H8</t>
  </si>
  <si>
    <t>R2V1H9</t>
  </si>
  <si>
    <t>R2V1J1</t>
  </si>
  <si>
    <t>R2V1J2</t>
  </si>
  <si>
    <t>R2V1J3</t>
  </si>
  <si>
    <t>R2V1J4</t>
  </si>
  <si>
    <t>R2V1J5</t>
  </si>
  <si>
    <t>R2V1J6</t>
  </si>
  <si>
    <t>R2V1J7</t>
  </si>
  <si>
    <t>R2V1J8</t>
  </si>
  <si>
    <t>R2V1J9</t>
  </si>
  <si>
    <t>R2V1K1</t>
  </si>
  <si>
    <t>R2V1K2</t>
  </si>
  <si>
    <t>R2V1K3</t>
  </si>
  <si>
    <t>R2V1K4</t>
  </si>
  <si>
    <t>R2V1K5</t>
  </si>
  <si>
    <t>R2V1K6</t>
  </si>
  <si>
    <t>R2V1K7</t>
  </si>
  <si>
    <t>R2V1K8</t>
  </si>
  <si>
    <t>R2V1K9</t>
  </si>
  <si>
    <t>R2V1L1</t>
  </si>
  <si>
    <t>R2V1L2</t>
  </si>
  <si>
    <t>R2V1L3</t>
  </si>
  <si>
    <t>R2V1L4</t>
  </si>
  <si>
    <t>R2V1L5</t>
  </si>
  <si>
    <t>R2V1L6</t>
  </si>
  <si>
    <t>R2V1L7</t>
  </si>
  <si>
    <t>R2V1L8</t>
  </si>
  <si>
    <t>R2V1L9</t>
  </si>
  <si>
    <t>R2V1M5</t>
  </si>
  <si>
    <t>R2V1M9</t>
  </si>
  <si>
    <t>R2V1N1</t>
  </si>
  <si>
    <t>R2V1N2</t>
  </si>
  <si>
    <t>R2V1N3</t>
  </si>
  <si>
    <t>R2V1N4</t>
  </si>
  <si>
    <t>R2V1N5</t>
  </si>
  <si>
    <t>R2V1N6</t>
  </si>
  <si>
    <t>R2V1N7</t>
  </si>
  <si>
    <t>R2V1P4</t>
  </si>
  <si>
    <t>R2V1P5</t>
  </si>
  <si>
    <t>R2V1P6</t>
  </si>
  <si>
    <t>R2V1P7</t>
  </si>
  <si>
    <t>R2V1P8</t>
  </si>
  <si>
    <t>R2V1P9</t>
  </si>
  <si>
    <t>R2V1S1</t>
  </si>
  <si>
    <t>R2V1S2</t>
  </si>
  <si>
    <t>R2V1S3</t>
  </si>
  <si>
    <t>R2V1S4</t>
  </si>
  <si>
    <t>R2V1T4</t>
  </si>
  <si>
    <t>R2V1T6</t>
  </si>
  <si>
    <t>R2V1V7</t>
  </si>
  <si>
    <t>R2V1V8</t>
  </si>
  <si>
    <t>R2V1V9</t>
  </si>
  <si>
    <t>R2V1W1</t>
  </si>
  <si>
    <t>R2V1W2</t>
  </si>
  <si>
    <t>R2V1W3</t>
  </si>
  <si>
    <t>R2V1W4</t>
  </si>
  <si>
    <t>R2V1W5</t>
  </si>
  <si>
    <t>R2V1W6</t>
  </si>
  <si>
    <t>R2V1W7</t>
  </si>
  <si>
    <t>R2V1W8</t>
  </si>
  <si>
    <t>R2V1W9</t>
  </si>
  <si>
    <t>R2V1X1</t>
  </si>
  <si>
    <t>R2V1X2</t>
  </si>
  <si>
    <t>R2V1X3</t>
  </si>
  <si>
    <t>R2V1X4</t>
  </si>
  <si>
    <t>R2V1X5</t>
  </si>
  <si>
    <t>R2V1X6</t>
  </si>
  <si>
    <t>R2V1X7</t>
  </si>
  <si>
    <t>R2V1X8</t>
  </si>
  <si>
    <t>R2V1X9</t>
  </si>
  <si>
    <t>R2V1Y1</t>
  </si>
  <si>
    <t>R2V1Y3</t>
  </si>
  <si>
    <t>R2V1Y4</t>
  </si>
  <si>
    <t>R2V1Y5</t>
  </si>
  <si>
    <t>R2V1Y6</t>
  </si>
  <si>
    <t>R2V1Y8</t>
  </si>
  <si>
    <t>R2V1Y9</t>
  </si>
  <si>
    <t>R2V1Z1</t>
  </si>
  <si>
    <t>R2V1Z2</t>
  </si>
  <si>
    <t>R2V1Z3</t>
  </si>
  <si>
    <t>R2V1Z4</t>
  </si>
  <si>
    <t>R2V1Z5</t>
  </si>
  <si>
    <t>R2V1Z6</t>
  </si>
  <si>
    <t>R2V1Z7</t>
  </si>
  <si>
    <t>R2V1Z8</t>
  </si>
  <si>
    <t>R2V1Z9</t>
  </si>
  <si>
    <t>R2V2A1</t>
  </si>
  <si>
    <t>R2V2A2</t>
  </si>
  <si>
    <t>R2V2A3</t>
  </si>
  <si>
    <t>R2V2A4</t>
  </si>
  <si>
    <t>R2V2A5</t>
  </si>
  <si>
    <t>R2V2A6</t>
  </si>
  <si>
    <t>R2V2A7</t>
  </si>
  <si>
    <t>R2V2A8</t>
  </si>
  <si>
    <t>R2V2B1</t>
  </si>
  <si>
    <t>R2V2B2</t>
  </si>
  <si>
    <t>R2V2B3</t>
  </si>
  <si>
    <t>R2V2B4</t>
  </si>
  <si>
    <t>R2V2B5</t>
  </si>
  <si>
    <t>R2V2B6</t>
  </si>
  <si>
    <t>R2V2B7</t>
  </si>
  <si>
    <t>R2V2B8</t>
  </si>
  <si>
    <t>R2V2C3</t>
  </si>
  <si>
    <t>R2V2C8</t>
  </si>
  <si>
    <t>R2V2E1</t>
  </si>
  <si>
    <t>R2V2E3</t>
  </si>
  <si>
    <t>R2V2E4</t>
  </si>
  <si>
    <t>R2V2E5</t>
  </si>
  <si>
    <t>R2V2E6</t>
  </si>
  <si>
    <t>R2V2E7</t>
  </si>
  <si>
    <t>R2V2E8</t>
  </si>
  <si>
    <t>R2V2G5</t>
  </si>
  <si>
    <t>R2V2G6</t>
  </si>
  <si>
    <t>R2V2G7</t>
  </si>
  <si>
    <t>R2V2G8</t>
  </si>
  <si>
    <t>R2V2G9</t>
  </si>
  <si>
    <t>R2V2H5</t>
  </si>
  <si>
    <t>R2V2H6</t>
  </si>
  <si>
    <t>R2V2H7</t>
  </si>
  <si>
    <t>R2V2H8</t>
  </si>
  <si>
    <t>R2V2H9</t>
  </si>
  <si>
    <t>R2V2J1</t>
  </si>
  <si>
    <t>R2V2J2</t>
  </si>
  <si>
    <t>R2V2J8</t>
  </si>
  <si>
    <t>R2V2J9</t>
  </si>
  <si>
    <t>R2V2K1</t>
  </si>
  <si>
    <t>R2V2K2</t>
  </si>
  <si>
    <t>R2V2K4</t>
  </si>
  <si>
    <t>R2V2K5</t>
  </si>
  <si>
    <t>R2V2K6</t>
  </si>
  <si>
    <t>R2V2K7</t>
  </si>
  <si>
    <t>R2V2K8</t>
  </si>
  <si>
    <t>R2V2K9</t>
  </si>
  <si>
    <t>R2V2L1</t>
  </si>
  <si>
    <t>R2V2L2</t>
  </si>
  <si>
    <t>R2V2L3</t>
  </si>
  <si>
    <t>R2V2L7</t>
  </si>
  <si>
    <t>R2V2L8</t>
  </si>
  <si>
    <t>R2V2L9</t>
  </si>
  <si>
    <t>R2V2M1</t>
  </si>
  <si>
    <t>R2V2M2</t>
  </si>
  <si>
    <t>R2V2M3</t>
  </si>
  <si>
    <t>R2V2M6</t>
  </si>
  <si>
    <t>R2V2M7</t>
  </si>
  <si>
    <t>R2V2M8</t>
  </si>
  <si>
    <t>R2V2M9</t>
  </si>
  <si>
    <t>R2V2N4</t>
  </si>
  <si>
    <t>R2V2N5</t>
  </si>
  <si>
    <t>R2V2N6</t>
  </si>
  <si>
    <t>R2V2N7</t>
  </si>
  <si>
    <t>R2V2N8</t>
  </si>
  <si>
    <t>R2V2P4</t>
  </si>
  <si>
    <t>R2V2P8</t>
  </si>
  <si>
    <t>R2V2R5</t>
  </si>
  <si>
    <t>R2V2R6</t>
  </si>
  <si>
    <t>R2V2R7</t>
  </si>
  <si>
    <t>R2V2R8</t>
  </si>
  <si>
    <t>R2V2S7</t>
  </si>
  <si>
    <t>R2V2S8</t>
  </si>
  <si>
    <t>R2V2S9</t>
  </si>
  <si>
    <t>R2V2T1</t>
  </si>
  <si>
    <t>R2V2T2</t>
  </si>
  <si>
    <t>R2V2X2</t>
  </si>
  <si>
    <t>R2V2X3</t>
  </si>
  <si>
    <t>R2V2X4</t>
  </si>
  <si>
    <t>R2V2X5</t>
  </si>
  <si>
    <t>R2V2X7</t>
  </si>
  <si>
    <t>R2V2X8</t>
  </si>
  <si>
    <t>R2V2Y2</t>
  </si>
  <si>
    <t>R2V2Y3</t>
  </si>
  <si>
    <t>R2V2Y6</t>
  </si>
  <si>
    <t>R2V2Y7</t>
  </si>
  <si>
    <t>R2V2Y8</t>
  </si>
  <si>
    <t>R2V2Y9</t>
  </si>
  <si>
    <t>R2V2Z1</t>
  </si>
  <si>
    <t>R2V2Z2</t>
  </si>
  <si>
    <t>R2V2Z3</t>
  </si>
  <si>
    <t>R2V2Z4</t>
  </si>
  <si>
    <t>R2V2Z5</t>
  </si>
  <si>
    <t>R2V2Z7</t>
  </si>
  <si>
    <t>R2V2Z8</t>
  </si>
  <si>
    <t>R2V3E2</t>
  </si>
  <si>
    <t>R2V3E3</t>
  </si>
  <si>
    <t>R2V3E4</t>
  </si>
  <si>
    <t>R2V3E5</t>
  </si>
  <si>
    <t>R2V3E6</t>
  </si>
  <si>
    <t>R2V3G4</t>
  </si>
  <si>
    <t>R2V3G5</t>
  </si>
  <si>
    <t>R2V3G6</t>
  </si>
  <si>
    <t>R2V3G7</t>
  </si>
  <si>
    <t>R2V3G8</t>
  </si>
  <si>
    <t>R2V3G9</t>
  </si>
  <si>
    <t>R2V3H1</t>
  </si>
  <si>
    <t>R2V3H2</t>
  </si>
  <si>
    <t>R2V3H3</t>
  </si>
  <si>
    <t>R2V3H4</t>
  </si>
  <si>
    <t>R2V3H5</t>
  </si>
  <si>
    <t>R2V3H6</t>
  </si>
  <si>
    <t>R2V3H8</t>
  </si>
  <si>
    <t>R2V3J1</t>
  </si>
  <si>
    <t>R2V3J4</t>
  </si>
  <si>
    <t>R2V3J8</t>
  </si>
  <si>
    <t>R2V3M4</t>
  </si>
  <si>
    <t>R2V3S2</t>
  </si>
  <si>
    <t>R2V3S9</t>
  </si>
  <si>
    <t>R2V3T7</t>
  </si>
  <si>
    <t>R2V3T8</t>
  </si>
  <si>
    <t>R2V3V3</t>
  </si>
  <si>
    <t>R2V3V4</t>
  </si>
  <si>
    <t>R2V3V5</t>
  </si>
  <si>
    <t>R2V3V6</t>
  </si>
  <si>
    <t>R2V3V7</t>
  </si>
  <si>
    <t>R2V3V8</t>
  </si>
  <si>
    <t>R2V3V9</t>
  </si>
  <si>
    <t>R2V3W2</t>
  </si>
  <si>
    <t>R2V3W3</t>
  </si>
  <si>
    <t>R2V3W4</t>
  </si>
  <si>
    <t>R2V3W6</t>
  </si>
  <si>
    <t>R2V3W8</t>
  </si>
  <si>
    <t>R2V3X1</t>
  </si>
  <si>
    <t>R2V3X2</t>
  </si>
  <si>
    <t>R2V3X3</t>
  </si>
  <si>
    <t>R2V3X4</t>
  </si>
  <si>
    <t>R2V3X5</t>
  </si>
  <si>
    <t>R2V3X6</t>
  </si>
  <si>
    <t>R2V3X7</t>
  </si>
  <si>
    <t>R2V3X8</t>
  </si>
  <si>
    <t>R2V3X9</t>
  </si>
  <si>
    <t>R2V3Y1</t>
  </si>
  <si>
    <t>R2V3Y2</t>
  </si>
  <si>
    <t>R2V3Y3</t>
  </si>
  <si>
    <t>R2V3Y6</t>
  </si>
  <si>
    <t>R2V3Y7</t>
  </si>
  <si>
    <t>R2V3Z3</t>
  </si>
  <si>
    <t>R2V4A1</t>
  </si>
  <si>
    <t>R2V4A2</t>
  </si>
  <si>
    <t>R2V4A3</t>
  </si>
  <si>
    <t>R2V4A4</t>
  </si>
  <si>
    <t>R2V4B1</t>
  </si>
  <si>
    <t>R2V4B3</t>
  </si>
  <si>
    <t>R2V4B4</t>
  </si>
  <si>
    <t>R2V4B5</t>
  </si>
  <si>
    <t>R2V4B6</t>
  </si>
  <si>
    <t>R2V4B7</t>
  </si>
  <si>
    <t>R2V4C3</t>
  </si>
  <si>
    <t>R2V4C5</t>
  </si>
  <si>
    <t>R2V4C9</t>
  </si>
  <si>
    <t>R2V4E1</t>
  </si>
  <si>
    <t>R2V4E2</t>
  </si>
  <si>
    <t>R2V4E5</t>
  </si>
  <si>
    <t>R2V4E7</t>
  </si>
  <si>
    <t>R2V4G8</t>
  </si>
  <si>
    <t>R2V4H2</t>
  </si>
  <si>
    <t>R2V4H3</t>
  </si>
  <si>
    <t>R2V4H4</t>
  </si>
  <si>
    <t>R2V4H5</t>
  </si>
  <si>
    <t>R2V4H8</t>
  </si>
  <si>
    <t>R2V4H9</t>
  </si>
  <si>
    <t>R2V4J1</t>
  </si>
  <si>
    <t>R2V4J2</t>
  </si>
  <si>
    <t>R2V4J3</t>
  </si>
  <si>
    <t>R2V4S6</t>
  </si>
  <si>
    <t>R2V4T8</t>
  </si>
  <si>
    <t>R2V4V2</t>
  </si>
  <si>
    <t>R2V4V8</t>
  </si>
  <si>
    <t>R2V4V9</t>
  </si>
  <si>
    <t>R2V4W3</t>
  </si>
  <si>
    <t>R2V4W4</t>
  </si>
  <si>
    <t>R2V4W5</t>
  </si>
  <si>
    <t>R2V4W6</t>
  </si>
  <si>
    <t>R2V4W7</t>
  </si>
  <si>
    <t>R2V4W8</t>
  </si>
  <si>
    <t>R2V4W9</t>
  </si>
  <si>
    <t>R2V4X2</t>
  </si>
  <si>
    <t>R2V4X3</t>
  </si>
  <si>
    <t>R2V4X5</t>
  </si>
  <si>
    <t>R2V4X6</t>
  </si>
  <si>
    <t>R2V4X7</t>
  </si>
  <si>
    <t>R2V4X8</t>
  </si>
  <si>
    <t>R2V4X9</t>
  </si>
  <si>
    <t>R2V4Y1</t>
  </si>
  <si>
    <t>R2V4Y2</t>
  </si>
  <si>
    <t>R2V4Y3</t>
  </si>
  <si>
    <t>R2V4Y4</t>
  </si>
  <si>
    <t>R2V4Y5</t>
  </si>
  <si>
    <t>R2V4Z4</t>
  </si>
  <si>
    <t>R2V4Z5</t>
  </si>
  <si>
    <t>R2W0A8</t>
  </si>
  <si>
    <t>R2W0A9</t>
  </si>
  <si>
    <t>R2W0B1</t>
  </si>
  <si>
    <t>R2W0B2</t>
  </si>
  <si>
    <t>R2W0B3</t>
  </si>
  <si>
    <t>R2W0B4</t>
  </si>
  <si>
    <t>R2W0B5</t>
  </si>
  <si>
    <t>R2W0B6</t>
  </si>
  <si>
    <t>R2W0B7</t>
  </si>
  <si>
    <t>R2W0B8</t>
  </si>
  <si>
    <t>R2W0B9</t>
  </si>
  <si>
    <t>R2W0C2</t>
  </si>
  <si>
    <t>R2W0C5</t>
  </si>
  <si>
    <t>R2W0C6</t>
  </si>
  <si>
    <t>R2W0C7</t>
  </si>
  <si>
    <t>R2W0C8</t>
  </si>
  <si>
    <t>R2W0C9</t>
  </si>
  <si>
    <t>R2W0E1</t>
  </si>
  <si>
    <t>R2W0E2</t>
  </si>
  <si>
    <t>R2W0E3</t>
  </si>
  <si>
    <t>R2W0E4</t>
  </si>
  <si>
    <t>R2W0E5</t>
  </si>
  <si>
    <t>R2W0E7</t>
  </si>
  <si>
    <t>R2W0E8</t>
  </si>
  <si>
    <t>R2W0E9</t>
  </si>
  <si>
    <t>R2W0G1</t>
  </si>
  <si>
    <t>R2W0G2</t>
  </si>
  <si>
    <t>R2W0G3</t>
  </si>
  <si>
    <t>R2W0G4</t>
  </si>
  <si>
    <t>R2W0G5</t>
  </si>
  <si>
    <t>R2W0G6</t>
  </si>
  <si>
    <t>R2W0G7</t>
  </si>
  <si>
    <t>R2W0G8</t>
  </si>
  <si>
    <t>R2W0G9</t>
  </si>
  <si>
    <t>R2W0H1</t>
  </si>
  <si>
    <t>R2W0H2</t>
  </si>
  <si>
    <t>R2W0H3</t>
  </si>
  <si>
    <t>R2W0H4</t>
  </si>
  <si>
    <t>R2W0H5</t>
  </si>
  <si>
    <t>R2W0H6</t>
  </si>
  <si>
    <t>R2W0H7</t>
  </si>
  <si>
    <t>R2W0H8</t>
  </si>
  <si>
    <t>R2W0H9</t>
  </si>
  <si>
    <t>R2W0J1</t>
  </si>
  <si>
    <t>R2W0J2</t>
  </si>
  <si>
    <t>R2W0J3</t>
  </si>
  <si>
    <t>R2W0J4</t>
  </si>
  <si>
    <t>R2W0J5</t>
  </si>
  <si>
    <t>R2W0J6</t>
  </si>
  <si>
    <t>R2W0J7</t>
  </si>
  <si>
    <t>R2W0J8</t>
  </si>
  <si>
    <t>R2W0J9</t>
  </si>
  <si>
    <t>R2W0K1</t>
  </si>
  <si>
    <t>R2W0K2</t>
  </si>
  <si>
    <t>R2W0K3</t>
  </si>
  <si>
    <t>R2W0K4</t>
  </si>
  <si>
    <t>R2W0K5</t>
  </si>
  <si>
    <t>R2W0K6</t>
  </si>
  <si>
    <t>R2W0K7</t>
  </si>
  <si>
    <t>R2W0K8</t>
  </si>
  <si>
    <t>R2W0K9</t>
  </si>
  <si>
    <t>R2W0L1</t>
  </si>
  <si>
    <t>R2W0L2</t>
  </si>
  <si>
    <t>R2W0L3</t>
  </si>
  <si>
    <t>R2W0L4</t>
  </si>
  <si>
    <t>R2W0L5</t>
  </si>
  <si>
    <t>R2W0L6</t>
  </si>
  <si>
    <t>R2W0L7</t>
  </si>
  <si>
    <t>R2W0L8</t>
  </si>
  <si>
    <t>R2W0L9</t>
  </si>
  <si>
    <t>R2W0M1</t>
  </si>
  <si>
    <t>R2W0M2</t>
  </si>
  <si>
    <t>R2W0M3</t>
  </si>
  <si>
    <t>R2W0M4</t>
  </si>
  <si>
    <t>R2W0M5</t>
  </si>
  <si>
    <t>R2W0M6</t>
  </si>
  <si>
    <t>R2W0M7</t>
  </si>
  <si>
    <t>R2W0M8</t>
  </si>
  <si>
    <t>R2W0M9</t>
  </si>
  <si>
    <t>R2W0N1</t>
  </si>
  <si>
    <t>R2W0N2</t>
  </si>
  <si>
    <t>R2W0N3</t>
  </si>
  <si>
    <t>R2W0N4</t>
  </si>
  <si>
    <t>R2W0N5</t>
  </si>
  <si>
    <t>R2W0N6</t>
  </si>
  <si>
    <t>R2W0N7</t>
  </si>
  <si>
    <t>R2W0N8</t>
  </si>
  <si>
    <t>R2W0N9</t>
  </si>
  <si>
    <t>R2W0P1</t>
  </si>
  <si>
    <t>R2W0P2</t>
  </si>
  <si>
    <t>R2W0P3</t>
  </si>
  <si>
    <t>R2W0P4</t>
  </si>
  <si>
    <t>R2W0P5</t>
  </si>
  <si>
    <t>R2W0P6</t>
  </si>
  <si>
    <t>R2W0P7</t>
  </si>
  <si>
    <t>R2W0P8</t>
  </si>
  <si>
    <t>R2W0P9</t>
  </si>
  <si>
    <t>R2W0R1</t>
  </si>
  <si>
    <t>R2W0R2</t>
  </si>
  <si>
    <t>R2W0R3</t>
  </si>
  <si>
    <t>R2W0R4</t>
  </si>
  <si>
    <t>R2W0R5</t>
  </si>
  <si>
    <t>R2W0R6</t>
  </si>
  <si>
    <t>R2W0R7</t>
  </si>
  <si>
    <t>R2W0R8</t>
  </si>
  <si>
    <t>R2W0R9</t>
  </si>
  <si>
    <t>R2W0S1</t>
  </si>
  <si>
    <t>R2W0S2</t>
  </si>
  <si>
    <t>R2W0S3</t>
  </si>
  <si>
    <t>R2W0S4</t>
  </si>
  <si>
    <t>R2W0S5</t>
  </si>
  <si>
    <t>R2W0S6</t>
  </si>
  <si>
    <t>R2W0S7</t>
  </si>
  <si>
    <t>R2W0S8</t>
  </si>
  <si>
    <t>R2W0S9</t>
  </si>
  <si>
    <t>R2W0T1</t>
  </si>
  <si>
    <t>R2W0T2</t>
  </si>
  <si>
    <t>R2W0T3</t>
  </si>
  <si>
    <t>R2W0T4</t>
  </si>
  <si>
    <t>R2W0T6</t>
  </si>
  <si>
    <t>R2W0T7</t>
  </si>
  <si>
    <t>R2W0T8</t>
  </si>
  <si>
    <t>R2W0T9</t>
  </si>
  <si>
    <t>R2W0V1</t>
  </si>
  <si>
    <t>R2W0V2</t>
  </si>
  <si>
    <t>R2W0V3</t>
  </si>
  <si>
    <t>R2W0V4</t>
  </si>
  <si>
    <t>R2W0V5</t>
  </si>
  <si>
    <t>R2W0V6</t>
  </si>
  <si>
    <t>R2W0V7</t>
  </si>
  <si>
    <t>R2W0V8</t>
  </si>
  <si>
    <t>R2W0V9</t>
  </si>
  <si>
    <t>R2W0W1</t>
  </si>
  <si>
    <t>R2W0W2</t>
  </si>
  <si>
    <t>R2W0W3</t>
  </si>
  <si>
    <t>R2W0W4</t>
  </si>
  <si>
    <t>R2W0W5</t>
  </si>
  <si>
    <t>R2W0W6</t>
  </si>
  <si>
    <t>R2W0W7</t>
  </si>
  <si>
    <t>R2W0W8</t>
  </si>
  <si>
    <t>R2W0W9</t>
  </si>
  <si>
    <t>R2W0X1</t>
  </si>
  <si>
    <t>R2W0X2</t>
  </si>
  <si>
    <t>R2W0X3</t>
  </si>
  <si>
    <t>R2W0X4</t>
  </si>
  <si>
    <t>R2W0X5</t>
  </si>
  <si>
    <t>R2W0X6</t>
  </si>
  <si>
    <t>R2W0X7</t>
  </si>
  <si>
    <t>R2W0X8</t>
  </si>
  <si>
    <t>R2W0X9</t>
  </si>
  <si>
    <t>R2W0Y1</t>
  </si>
  <si>
    <t>R2W0Y2</t>
  </si>
  <si>
    <t>R2W0Y3</t>
  </si>
  <si>
    <t>R2W0Y4</t>
  </si>
  <si>
    <t>R2W0Y5</t>
  </si>
  <si>
    <t>R2W0Y6</t>
  </si>
  <si>
    <t>R2W0Y7</t>
  </si>
  <si>
    <t>R2W0Y8</t>
  </si>
  <si>
    <t>R2W0Y9</t>
  </si>
  <si>
    <t>R2W0Z1</t>
  </si>
  <si>
    <t>R2W0Z2</t>
  </si>
  <si>
    <t>R2W0Z3</t>
  </si>
  <si>
    <t>R2W0Z4</t>
  </si>
  <si>
    <t>R2W0Z5</t>
  </si>
  <si>
    <t>R2W0Z6</t>
  </si>
  <si>
    <t>R2W0Z7</t>
  </si>
  <si>
    <t>R2W0Z8</t>
  </si>
  <si>
    <t>R2W0Z9</t>
  </si>
  <si>
    <t>R2W1A1</t>
  </si>
  <si>
    <t>R2W1A2</t>
  </si>
  <si>
    <t>R2W1A3</t>
  </si>
  <si>
    <t>R2W1A4</t>
  </si>
  <si>
    <t>R2W1A5</t>
  </si>
  <si>
    <t>R2W1A6</t>
  </si>
  <si>
    <t>R2W1A7</t>
  </si>
  <si>
    <t>R2W1A8</t>
  </si>
  <si>
    <t>R2W1A9</t>
  </si>
  <si>
    <t>R2W1B1</t>
  </si>
  <si>
    <t>R2W1B2</t>
  </si>
  <si>
    <t>R2W1B3</t>
  </si>
  <si>
    <t>R2W1B4</t>
  </si>
  <si>
    <t>R2W1B5</t>
  </si>
  <si>
    <t>R2W1B6</t>
  </si>
  <si>
    <t>R2W1B7</t>
  </si>
  <si>
    <t>R2W1B8</t>
  </si>
  <si>
    <t>R2W1B9</t>
  </si>
  <si>
    <t>R2W1C1</t>
  </si>
  <si>
    <t>R2W1C2</t>
  </si>
  <si>
    <t>R2W1C3</t>
  </si>
  <si>
    <t>R2W1C4</t>
  </si>
  <si>
    <t>R2W1C5</t>
  </si>
  <si>
    <t>R2W1C6</t>
  </si>
  <si>
    <t>R2W1C7</t>
  </si>
  <si>
    <t>R2W1C8</t>
  </si>
  <si>
    <t>R2W1C9</t>
  </si>
  <si>
    <t>R2W1E1</t>
  </si>
  <si>
    <t>R2W1E2</t>
  </si>
  <si>
    <t>R2W1E3</t>
  </si>
  <si>
    <t>R2W1E4</t>
  </si>
  <si>
    <t>R2W1E5</t>
  </si>
  <si>
    <t>R2W1E6</t>
  </si>
  <si>
    <t>R2W1E7</t>
  </si>
  <si>
    <t>R2W1E8</t>
  </si>
  <si>
    <t>R2W1E9</t>
  </si>
  <si>
    <t>R2W1G1</t>
  </si>
  <si>
    <t>R2W1G2</t>
  </si>
  <si>
    <t>R2W1G3</t>
  </si>
  <si>
    <t>R2W1G4</t>
  </si>
  <si>
    <t>R2W1G5</t>
  </si>
  <si>
    <t>R2W1G6</t>
  </si>
  <si>
    <t>R2W1G7</t>
  </si>
  <si>
    <t>R2W1G8</t>
  </si>
  <si>
    <t>R2W1G9</t>
  </si>
  <si>
    <t>R2W1H1</t>
  </si>
  <si>
    <t>R2W1H2</t>
  </si>
  <si>
    <t>R2W1H3</t>
  </si>
  <si>
    <t>R2W1H4</t>
  </si>
  <si>
    <t>R2W1H5</t>
  </si>
  <si>
    <t>R2W1H6</t>
  </si>
  <si>
    <t>R2W1H7</t>
  </si>
  <si>
    <t>R2W1H8</t>
  </si>
  <si>
    <t>R2W1H9</t>
  </si>
  <si>
    <t>R2W1J1</t>
  </si>
  <si>
    <t>R2W1J2</t>
  </si>
  <si>
    <t>R2W1J3</t>
  </si>
  <si>
    <t>R2W1J4</t>
  </si>
  <si>
    <t>R2W1J5</t>
  </si>
  <si>
    <t>R2W1J6</t>
  </si>
  <si>
    <t>R2W1J7</t>
  </si>
  <si>
    <t>R2W1J8</t>
  </si>
  <si>
    <t>R2W1J9</t>
  </si>
  <si>
    <t>R2W1K1</t>
  </si>
  <si>
    <t>R2W1K2</t>
  </si>
  <si>
    <t>R2W1K3</t>
  </si>
  <si>
    <t>R2W1K4</t>
  </si>
  <si>
    <t>R2W1K5</t>
  </si>
  <si>
    <t>R2W1K6</t>
  </si>
  <si>
    <t>R2W1K7</t>
  </si>
  <si>
    <t>R2W1K8</t>
  </si>
  <si>
    <t>R2W1K9</t>
  </si>
  <si>
    <t>R2W1L1</t>
  </si>
  <si>
    <t>R2W1L2</t>
  </si>
  <si>
    <t>R2W1L3</t>
  </si>
  <si>
    <t>R2W1L4</t>
  </si>
  <si>
    <t>R2W1L5</t>
  </si>
  <si>
    <t>R2W1L6</t>
  </si>
  <si>
    <t>R2W1L7</t>
  </si>
  <si>
    <t>R2W1L8</t>
  </si>
  <si>
    <t>R2W1L9</t>
  </si>
  <si>
    <t>R2W1M1</t>
  </si>
  <si>
    <t>R2W1M2</t>
  </si>
  <si>
    <t>R2W1M3</t>
  </si>
  <si>
    <t>R2W1M4</t>
  </si>
  <si>
    <t>R2W1M5</t>
  </si>
  <si>
    <t>R2W1M6</t>
  </si>
  <si>
    <t>R2W1M7</t>
  </si>
  <si>
    <t>R2W1M8</t>
  </si>
  <si>
    <t>R2W1M9</t>
  </si>
  <si>
    <t>R2W1N1</t>
  </si>
  <si>
    <t>R2W1N2</t>
  </si>
  <si>
    <t>R2W1N3</t>
  </si>
  <si>
    <t>R2W1N4</t>
  </si>
  <si>
    <t>R2W1N5</t>
  </si>
  <si>
    <t>R2W1N6</t>
  </si>
  <si>
    <t>R2W1N7</t>
  </si>
  <si>
    <t>R2W1N8</t>
  </si>
  <si>
    <t>R2W1N9</t>
  </si>
  <si>
    <t>R2W1P1</t>
  </si>
  <si>
    <t>R2W1P2</t>
  </si>
  <si>
    <t>R2W1P3</t>
  </si>
  <si>
    <t>R2W1P4</t>
  </si>
  <si>
    <t>R2W1P5</t>
  </si>
  <si>
    <t>R2W1P6</t>
  </si>
  <si>
    <t>R2W1P7</t>
  </si>
  <si>
    <t>R2W1P8</t>
  </si>
  <si>
    <t>R2W1P9</t>
  </si>
  <si>
    <t>R2W1R1</t>
  </si>
  <si>
    <t>R2W1R2</t>
  </si>
  <si>
    <t>R2W1R3</t>
  </si>
  <si>
    <t>R2W1R4</t>
  </si>
  <si>
    <t>R2W1R5</t>
  </si>
  <si>
    <t>R2W1R6</t>
  </si>
  <si>
    <t>R2W1R7</t>
  </si>
  <si>
    <t>R2W1R8</t>
  </si>
  <si>
    <t>R2W1R9</t>
  </si>
  <si>
    <t>R2W1S1</t>
  </si>
  <si>
    <t>R2W1S2</t>
  </si>
  <si>
    <t>R2W1S3</t>
  </si>
  <si>
    <t>R2W1S4</t>
  </si>
  <si>
    <t>R2W1S5</t>
  </si>
  <si>
    <t>R2W1S6</t>
  </si>
  <si>
    <t>R2W1S7</t>
  </si>
  <si>
    <t>R2W1S8</t>
  </si>
  <si>
    <t>R2W1S9</t>
  </si>
  <si>
    <t>R2W1T1</t>
  </si>
  <si>
    <t>R2W1T2</t>
  </si>
  <si>
    <t>R2W1T3</t>
  </si>
  <si>
    <t>R2W1T4</t>
  </si>
  <si>
    <t>R2W1T5</t>
  </si>
  <si>
    <t>R2W1T6</t>
  </si>
  <si>
    <t>R2W1T7</t>
  </si>
  <si>
    <t>R2W1T9</t>
  </si>
  <si>
    <t>R2W1V1</t>
  </si>
  <si>
    <t>R2W1V2</t>
  </si>
  <si>
    <t>R2W1V3</t>
  </si>
  <si>
    <t>R2W1V4</t>
  </si>
  <si>
    <t>R2W1V5</t>
  </si>
  <si>
    <t>R2W1V6</t>
  </si>
  <si>
    <t>R2W1V7</t>
  </si>
  <si>
    <t>R2W1V8</t>
  </si>
  <si>
    <t>R2W1V9</t>
  </si>
  <si>
    <t>R2W1W1</t>
  </si>
  <si>
    <t>R2W1W2</t>
  </si>
  <si>
    <t>R2W1W3</t>
  </si>
  <si>
    <t>R2W1W4</t>
  </si>
  <si>
    <t>R2W1W5</t>
  </si>
  <si>
    <t>R2W1W6</t>
  </si>
  <si>
    <t>R2W1W7</t>
  </si>
  <si>
    <t>R2W1W8</t>
  </si>
  <si>
    <t>R2W1W9</t>
  </si>
  <si>
    <t>R2W1X1</t>
  </si>
  <si>
    <t>R2W1X2</t>
  </si>
  <si>
    <t>R2W1X3</t>
  </si>
  <si>
    <t>R2W1X4</t>
  </si>
  <si>
    <t>R2W1X5</t>
  </si>
  <si>
    <t>R2W1X6</t>
  </si>
  <si>
    <t>R2W1X7</t>
  </si>
  <si>
    <t>R2W1X8</t>
  </si>
  <si>
    <t>R2W1X9</t>
  </si>
  <si>
    <t>R2W1Y1</t>
  </si>
  <si>
    <t>R2W1Y2</t>
  </si>
  <si>
    <t>R2W1Y3</t>
  </si>
  <si>
    <t>R2W1Y4</t>
  </si>
  <si>
    <t>R2W1Y5</t>
  </si>
  <si>
    <t>R2W1Y6</t>
  </si>
  <si>
    <t>R2W1Y7</t>
  </si>
  <si>
    <t>R2W1Y8</t>
  </si>
  <si>
    <t>R2W1Y9</t>
  </si>
  <si>
    <t>R2W1Z1</t>
  </si>
  <si>
    <t>R2W1Z2</t>
  </si>
  <si>
    <t>R2W1Z3</t>
  </si>
  <si>
    <t>R2W1Z4</t>
  </si>
  <si>
    <t>R2W1Z5</t>
  </si>
  <si>
    <t>R2W1Z6</t>
  </si>
  <si>
    <t>R2W1Z7</t>
  </si>
  <si>
    <t>R2W1Z8</t>
  </si>
  <si>
    <t>R2W1Z9</t>
  </si>
  <si>
    <t>R2W2A1</t>
  </si>
  <si>
    <t>R2W2A2</t>
  </si>
  <si>
    <t>R2W2A3</t>
  </si>
  <si>
    <t>R2W2A4</t>
  </si>
  <si>
    <t>R2W2A5</t>
  </si>
  <si>
    <t>R2W2A6</t>
  </si>
  <si>
    <t>R2W2A7</t>
  </si>
  <si>
    <t>R2W2A8</t>
  </si>
  <si>
    <t>R2W2A9</t>
  </si>
  <si>
    <t>R2W2B1</t>
  </si>
  <si>
    <t>R2W2B2</t>
  </si>
  <si>
    <t>R2W2B3</t>
  </si>
  <si>
    <t>R2W2B4</t>
  </si>
  <si>
    <t>R2W2B5</t>
  </si>
  <si>
    <t>R2W2B6</t>
  </si>
  <si>
    <t>R2W2B7</t>
  </si>
  <si>
    <t>R2W2B8</t>
  </si>
  <si>
    <t>R2W2B9</t>
  </si>
  <si>
    <t>R2W2C1</t>
  </si>
  <si>
    <t>R2W2C2</t>
  </si>
  <si>
    <t>R2W2C3</t>
  </si>
  <si>
    <t>R2W2C4</t>
  </si>
  <si>
    <t>R2W2C6</t>
  </si>
  <si>
    <t>R2W2C7</t>
  </si>
  <si>
    <t>R2W2C8</t>
  </si>
  <si>
    <t>R2W2C9</t>
  </si>
  <si>
    <t>R2W2E1</t>
  </si>
  <si>
    <t>R2W2E2</t>
  </si>
  <si>
    <t>R2W2E3</t>
  </si>
  <si>
    <t>R2W2E4</t>
  </si>
  <si>
    <t>R2W2E5</t>
  </si>
  <si>
    <t>R2W2E6</t>
  </si>
  <si>
    <t>R2W2E7</t>
  </si>
  <si>
    <t>R2W2E8</t>
  </si>
  <si>
    <t>R2W2E9</t>
  </si>
  <si>
    <t>R2W2G1</t>
  </si>
  <si>
    <t>R2W2G2</t>
  </si>
  <si>
    <t>R2W2G3</t>
  </si>
  <si>
    <t>R2W2G4</t>
  </si>
  <si>
    <t>R2W2G5</t>
  </si>
  <si>
    <t>R2W2G6</t>
  </si>
  <si>
    <t>R2W2G8</t>
  </si>
  <si>
    <t>R2W2G9</t>
  </si>
  <si>
    <t>R2W2H1</t>
  </si>
  <si>
    <t>R2W2H2</t>
  </si>
  <si>
    <t>R2W2H3</t>
  </si>
  <si>
    <t>R2W2H4</t>
  </si>
  <si>
    <t>R2W2H5</t>
  </si>
  <si>
    <t>R2W2H6</t>
  </si>
  <si>
    <t>R2W2H7</t>
  </si>
  <si>
    <t>R2W2H8</t>
  </si>
  <si>
    <t>R2W2J1</t>
  </si>
  <si>
    <t>R2W2J2</t>
  </si>
  <si>
    <t>R2W2J3</t>
  </si>
  <si>
    <t>R2W2J4</t>
  </si>
  <si>
    <t>R2W2J5</t>
  </si>
  <si>
    <t>R2W2J6</t>
  </si>
  <si>
    <t>R2W2J7</t>
  </si>
  <si>
    <t>R2W2J8</t>
  </si>
  <si>
    <t>R2W2J9</t>
  </si>
  <si>
    <t>R2W2K1</t>
  </si>
  <si>
    <t>R2W2K2</t>
  </si>
  <si>
    <t>R2W2K3</t>
  </si>
  <si>
    <t>R2W2K4</t>
  </si>
  <si>
    <t>R2W2K5</t>
  </si>
  <si>
    <t>R2W2K6</t>
  </si>
  <si>
    <t>R2W2K7</t>
  </si>
  <si>
    <t>R2W2K8</t>
  </si>
  <si>
    <t>R2W2K9</t>
  </si>
  <si>
    <t>R2W2L1</t>
  </si>
  <si>
    <t>R2W2L2</t>
  </si>
  <si>
    <t>R2W2L3</t>
  </si>
  <si>
    <t>R2W2L4</t>
  </si>
  <si>
    <t>R2W2L5</t>
  </si>
  <si>
    <t>R2W2L6</t>
  </si>
  <si>
    <t>R2W2L7</t>
  </si>
  <si>
    <t>R2W2L8</t>
  </si>
  <si>
    <t>R2W2M1</t>
  </si>
  <si>
    <t>R2W2M2</t>
  </si>
  <si>
    <t>R2W2M3</t>
  </si>
  <si>
    <t>R2W2M4</t>
  </si>
  <si>
    <t>R2W2M5</t>
  </si>
  <si>
    <t>R2W2M6</t>
  </si>
  <si>
    <t>R2W2M7</t>
  </si>
  <si>
    <t>R2W2M8</t>
  </si>
  <si>
    <t>R2W2M9</t>
  </si>
  <si>
    <t>R2W2N1</t>
  </si>
  <si>
    <t>R2W2N2</t>
  </si>
  <si>
    <t>R2W2N3</t>
  </si>
  <si>
    <t>R2W2N4</t>
  </si>
  <si>
    <t>R2W2N5</t>
  </si>
  <si>
    <t>R2W2N6</t>
  </si>
  <si>
    <t>R2W2N7</t>
  </si>
  <si>
    <t>R2W2N8</t>
  </si>
  <si>
    <t>R2W2N9</t>
  </si>
  <si>
    <t>R2W2P1</t>
  </si>
  <si>
    <t>R2W2P2</t>
  </si>
  <si>
    <t>R2W2P3</t>
  </si>
  <si>
    <t>R2W2P4</t>
  </si>
  <si>
    <t>R2W2P5</t>
  </si>
  <si>
    <t>R2W2P7</t>
  </si>
  <si>
    <t>R2W2P9</t>
  </si>
  <si>
    <t>R2W2R1</t>
  </si>
  <si>
    <t>R2W2R2</t>
  </si>
  <si>
    <t>R2W2R4</t>
  </si>
  <si>
    <t>R2W2R5</t>
  </si>
  <si>
    <t>R2W2R6</t>
  </si>
  <si>
    <t>R2W2R7</t>
  </si>
  <si>
    <t>R2W2R8</t>
  </si>
  <si>
    <t>R2W2R9</t>
  </si>
  <si>
    <t>R2W2S1</t>
  </si>
  <si>
    <t>R2W2S2</t>
  </si>
  <si>
    <t>R2W2S3</t>
  </si>
  <si>
    <t>R2W2S4</t>
  </si>
  <si>
    <t>R2W2S5</t>
  </si>
  <si>
    <t>R2W2S6</t>
  </si>
  <si>
    <t>R2W2S7</t>
  </si>
  <si>
    <t>R2W2S8</t>
  </si>
  <si>
    <t>R2W2S9</t>
  </si>
  <si>
    <t>R2W2T5</t>
  </si>
  <si>
    <t>R2W2T8</t>
  </si>
  <si>
    <t>R2W2V1</t>
  </si>
  <si>
    <t>R2W2V2</t>
  </si>
  <si>
    <t>R2W2V3</t>
  </si>
  <si>
    <t>R2W2V4</t>
  </si>
  <si>
    <t>R2W2V5</t>
  </si>
  <si>
    <t>R2W2V6</t>
  </si>
  <si>
    <t>R2W2V7</t>
  </si>
  <si>
    <t>R2W2V8</t>
  </si>
  <si>
    <t>R2W2V9</t>
  </si>
  <si>
    <t>R2W2W1</t>
  </si>
  <si>
    <t>R2W2W2</t>
  </si>
  <si>
    <t>R2W2W3</t>
  </si>
  <si>
    <t>R2W2W4</t>
  </si>
  <si>
    <t>R2W2W5</t>
  </si>
  <si>
    <t>R2W2W8</t>
  </si>
  <si>
    <t>R2W2X2</t>
  </si>
  <si>
    <t>R2W2X3</t>
  </si>
  <si>
    <t>R2W2X4</t>
  </si>
  <si>
    <t>R2W2Y4</t>
  </si>
  <si>
    <t>R2W2Y5</t>
  </si>
  <si>
    <t>R2W2Y6</t>
  </si>
  <si>
    <t>R2W2Y7</t>
  </si>
  <si>
    <t>R2W2Y8</t>
  </si>
  <si>
    <t>R2W2Y9</t>
  </si>
  <si>
    <t>R2W2Z1</t>
  </si>
  <si>
    <t>R2W2Z2</t>
  </si>
  <si>
    <t>R2W2Z3</t>
  </si>
  <si>
    <t>R2W2Z4</t>
  </si>
  <si>
    <t>R2W2Z5</t>
  </si>
  <si>
    <t>R2W2Z6</t>
  </si>
  <si>
    <t>R2W2Z8</t>
  </si>
  <si>
    <t>R2W3A6</t>
  </si>
  <si>
    <t>R2W3A7</t>
  </si>
  <si>
    <t>R2W3A8</t>
  </si>
  <si>
    <t>R2W3A9</t>
  </si>
  <si>
    <t>R2W3B1</t>
  </si>
  <si>
    <t>R2W3B2</t>
  </si>
  <si>
    <t>R2W3B3</t>
  </si>
  <si>
    <t>R2W3B4</t>
  </si>
  <si>
    <t>R2W3B5</t>
  </si>
  <si>
    <t>R2W3B6</t>
  </si>
  <si>
    <t>R2W3B7</t>
  </si>
  <si>
    <t>R2W3B8</t>
  </si>
  <si>
    <t>R2W3B9</t>
  </si>
  <si>
    <t>R2W3C1</t>
  </si>
  <si>
    <t>R2W3C2</t>
  </si>
  <si>
    <t>R2W3C3</t>
  </si>
  <si>
    <t>R2W3C4</t>
  </si>
  <si>
    <t>R2W3C5</t>
  </si>
  <si>
    <t>R2W3C6</t>
  </si>
  <si>
    <t>R2W3C7</t>
  </si>
  <si>
    <t>R2W3C9</t>
  </si>
  <si>
    <t>R2W3E1</t>
  </si>
  <si>
    <t>R2W3E4</t>
  </si>
  <si>
    <t>R2W3E5</t>
  </si>
  <si>
    <t>R2W3E6</t>
  </si>
  <si>
    <t>R2W3G4</t>
  </si>
  <si>
    <t>R2W3G6</t>
  </si>
  <si>
    <t>R2W3G7</t>
  </si>
  <si>
    <t>R2W3G8</t>
  </si>
  <si>
    <t>R2W3G9</t>
  </si>
  <si>
    <t>R2W3H1</t>
  </si>
  <si>
    <t>R2W3H2</t>
  </si>
  <si>
    <t>R2W3H3</t>
  </si>
  <si>
    <t>R2W3H4</t>
  </si>
  <si>
    <t>R2W3H5</t>
  </si>
  <si>
    <t>R2W3H6</t>
  </si>
  <si>
    <t>R2W3H7</t>
  </si>
  <si>
    <t>R2W3J1</t>
  </si>
  <si>
    <t>R2W3J2</t>
  </si>
  <si>
    <t>R2W3J3</t>
  </si>
  <si>
    <t>R2W3J4</t>
  </si>
  <si>
    <t>R2W3J5</t>
  </si>
  <si>
    <t>R2W3J6</t>
  </si>
  <si>
    <t>R2W3J7</t>
  </si>
  <si>
    <t>R2W3J8</t>
  </si>
  <si>
    <t>R2W3J9</t>
  </si>
  <si>
    <t>R2W3K2</t>
  </si>
  <si>
    <t>R2W3K3</t>
  </si>
  <si>
    <t>R2W3K4</t>
  </si>
  <si>
    <t>R2W3K5</t>
  </si>
  <si>
    <t>R2W3K6</t>
  </si>
  <si>
    <t>R2W3K7</t>
  </si>
  <si>
    <t>R2W3K8</t>
  </si>
  <si>
    <t>R2W3K9</t>
  </si>
  <si>
    <t>R2W3L1</t>
  </si>
  <si>
    <t>R2W3L2</t>
  </si>
  <si>
    <t>R2W3L3</t>
  </si>
  <si>
    <t>R2W3L4</t>
  </si>
  <si>
    <t>R2W3L5</t>
  </si>
  <si>
    <t>R2W3L6</t>
  </si>
  <si>
    <t>R2W3L7</t>
  </si>
  <si>
    <t>R2W3L8</t>
  </si>
  <si>
    <t>R2W3L9</t>
  </si>
  <si>
    <t>R2W3M1</t>
  </si>
  <si>
    <t>R2W3M2</t>
  </si>
  <si>
    <t>R2W3M4</t>
  </si>
  <si>
    <t>R2W3M5</t>
  </si>
  <si>
    <t>R2W3M6</t>
  </si>
  <si>
    <t>R2W3M7</t>
  </si>
  <si>
    <t>R2W3M8</t>
  </si>
  <si>
    <t>R2W3M9</t>
  </si>
  <si>
    <t>R2W3N1</t>
  </si>
  <si>
    <t>R2W3N2</t>
  </si>
  <si>
    <t>R2W3N3</t>
  </si>
  <si>
    <t>R2W3N5</t>
  </si>
  <si>
    <t>R2W3N6</t>
  </si>
  <si>
    <t>R2W3N9</t>
  </si>
  <si>
    <t>R2W3P1</t>
  </si>
  <si>
    <t>R2W3P2</t>
  </si>
  <si>
    <t>R2W3P3</t>
  </si>
  <si>
    <t>R2W3P4</t>
  </si>
  <si>
    <t>R2W3P5</t>
  </si>
  <si>
    <t>R2W3P6</t>
  </si>
  <si>
    <t>R2W3P7</t>
  </si>
  <si>
    <t>R2W3P8</t>
  </si>
  <si>
    <t>R2W3P9</t>
  </si>
  <si>
    <t>R2W3R1</t>
  </si>
  <si>
    <t>R2W3R2</t>
  </si>
  <si>
    <t>R2W3R3</t>
  </si>
  <si>
    <t>R2W3R4</t>
  </si>
  <si>
    <t>R2W3R6</t>
  </si>
  <si>
    <t>R2W3R7</t>
  </si>
  <si>
    <t>R2W3R8</t>
  </si>
  <si>
    <t>R2W3S1</t>
  </si>
  <si>
    <t>R2W3S2</t>
  </si>
  <si>
    <t>R2W3S3</t>
  </si>
  <si>
    <t>R2W3S4</t>
  </si>
  <si>
    <t>R2W3S6</t>
  </si>
  <si>
    <t>R2W3S7</t>
  </si>
  <si>
    <t>R2W3S8</t>
  </si>
  <si>
    <t>R2W3S9</t>
  </si>
  <si>
    <t>R2W3T3</t>
  </si>
  <si>
    <t>R2W3T4</t>
  </si>
  <si>
    <t>R2W3T5</t>
  </si>
  <si>
    <t>R2W3T6</t>
  </si>
  <si>
    <t>R2W3T7</t>
  </si>
  <si>
    <t>R2W3T8</t>
  </si>
  <si>
    <t>R2W3T9</t>
  </si>
  <si>
    <t>R2W3V1</t>
  </si>
  <si>
    <t>R2W3V2</t>
  </si>
  <si>
    <t>R2W3V3</t>
  </si>
  <si>
    <t>R2W3V4</t>
  </si>
  <si>
    <t>R2W3V6</t>
  </si>
  <si>
    <t>R2W3V7</t>
  </si>
  <si>
    <t>R2W3V8</t>
  </si>
  <si>
    <t>R2W3V9</t>
  </si>
  <si>
    <t>R2W3W1</t>
  </si>
  <si>
    <t>R2W3W2</t>
  </si>
  <si>
    <t>R2W3W3</t>
  </si>
  <si>
    <t>R2W3W4</t>
  </si>
  <si>
    <t>R2W3W6</t>
  </si>
  <si>
    <t>R2W3W7</t>
  </si>
  <si>
    <t>R2W3W8</t>
  </si>
  <si>
    <t>R2W3W9</t>
  </si>
  <si>
    <t>R2W3X1</t>
  </si>
  <si>
    <t>R2W3X2</t>
  </si>
  <si>
    <t>R2W3X3</t>
  </si>
  <si>
    <t>R2W3X4</t>
  </si>
  <si>
    <t>R2W3X5</t>
  </si>
  <si>
    <t>R2W3X8</t>
  </si>
  <si>
    <t>R2W3X9</t>
  </si>
  <si>
    <t>R2W3Y1</t>
  </si>
  <si>
    <t>R2W3Y2</t>
  </si>
  <si>
    <t>R2W3Y3</t>
  </si>
  <si>
    <t>R2W3Y4</t>
  </si>
  <si>
    <t>R2W3Y5</t>
  </si>
  <si>
    <t>R2W3Y6</t>
  </si>
  <si>
    <t>R2W3Y8</t>
  </si>
  <si>
    <t>R2W3Y9</t>
  </si>
  <si>
    <t>R2W3Z1</t>
  </si>
  <si>
    <t>R2W3Z2</t>
  </si>
  <si>
    <t>R2W3Z3</t>
  </si>
  <si>
    <t>R2W4A4</t>
  </si>
  <si>
    <t>R2W4A6</t>
  </si>
  <si>
    <t>R2W4A8</t>
  </si>
  <si>
    <t>R2W4A9</t>
  </si>
  <si>
    <t>R2W4B1</t>
  </si>
  <si>
    <t>R2W4B2</t>
  </si>
  <si>
    <t>R2W4B3</t>
  </si>
  <si>
    <t>R2W4B4</t>
  </si>
  <si>
    <t>R2W4B5</t>
  </si>
  <si>
    <t>R2W4B6</t>
  </si>
  <si>
    <t>R2W4B7</t>
  </si>
  <si>
    <t>R2W4B8</t>
  </si>
  <si>
    <t>R2W4B9</t>
  </si>
  <si>
    <t>R2W4C1</t>
  </si>
  <si>
    <t>R2W4C3</t>
  </si>
  <si>
    <t>R2W4C4</t>
  </si>
  <si>
    <t>R2W4C5</t>
  </si>
  <si>
    <t>R2W4E1</t>
  </si>
  <si>
    <t>R2W4E6</t>
  </si>
  <si>
    <t>R2W4E7</t>
  </si>
  <si>
    <t>R2W4E8</t>
  </si>
  <si>
    <t>R2W4E9</t>
  </si>
  <si>
    <t>R2W4G1</t>
  </si>
  <si>
    <t>R2W4G2</t>
  </si>
  <si>
    <t>R2W4G3</t>
  </si>
  <si>
    <t>R2W4G5</t>
  </si>
  <si>
    <t>R2W4G6</t>
  </si>
  <si>
    <t>R2W4G7</t>
  </si>
  <si>
    <t>R2W4G9</t>
  </si>
  <si>
    <t>R2W4H1</t>
  </si>
  <si>
    <t>R2W4H2</t>
  </si>
  <si>
    <t>R2W4H3</t>
  </si>
  <si>
    <t>R2W4H4</t>
  </si>
  <si>
    <t>R2W4H5</t>
  </si>
  <si>
    <t>R2W4H6</t>
  </si>
  <si>
    <t>R2W4H7</t>
  </si>
  <si>
    <t>R2W4H8</t>
  </si>
  <si>
    <t>R2W4H9</t>
  </si>
  <si>
    <t>R2W4J1</t>
  </si>
  <si>
    <t>R2W4J2</t>
  </si>
  <si>
    <t>R2W4J3</t>
  </si>
  <si>
    <t>R2W4J4</t>
  </si>
  <si>
    <t>R2W4J5</t>
  </si>
  <si>
    <t>R2W4J6</t>
  </si>
  <si>
    <t>R2W4J7</t>
  </si>
  <si>
    <t>R2W4J8</t>
  </si>
  <si>
    <t>R2W4K1</t>
  </si>
  <si>
    <t>R2W4K2</t>
  </si>
  <si>
    <t>R2W4K3</t>
  </si>
  <si>
    <t>R2W4K4</t>
  </si>
  <si>
    <t>R2W4K6</t>
  </si>
  <si>
    <t>R2W4K7</t>
  </si>
  <si>
    <t>R2W4K8</t>
  </si>
  <si>
    <t>R2W4K9</t>
  </si>
  <si>
    <t>R2W4L1</t>
  </si>
  <si>
    <t>R2W4L2</t>
  </si>
  <si>
    <t>R2W4L3</t>
  </si>
  <si>
    <t>R2W4L4</t>
  </si>
  <si>
    <t>R2W4L5</t>
  </si>
  <si>
    <t>R2W4L6</t>
  </si>
  <si>
    <t>R2W4L7</t>
  </si>
  <si>
    <t>R2W4L8</t>
  </si>
  <si>
    <t>R2W4L9</t>
  </si>
  <si>
    <t>R2W4M1</t>
  </si>
  <si>
    <t>R2W4M2</t>
  </si>
  <si>
    <t>R2W4M3</t>
  </si>
  <si>
    <t>R2W4M4</t>
  </si>
  <si>
    <t>R2W4M5</t>
  </si>
  <si>
    <t>R2W4M6</t>
  </si>
  <si>
    <t>R2W4M7</t>
  </si>
  <si>
    <t>R2W4M8</t>
  </si>
  <si>
    <t>R2W4M9</t>
  </si>
  <si>
    <t>R2W4N1</t>
  </si>
  <si>
    <t>R2W4N2</t>
  </si>
  <si>
    <t>R2W4N4</t>
  </si>
  <si>
    <t>R2W4N7</t>
  </si>
  <si>
    <t>R2W4P1</t>
  </si>
  <si>
    <t>R2W4P3</t>
  </si>
  <si>
    <t>R2W4P4</t>
  </si>
  <si>
    <t>R2W4P5</t>
  </si>
  <si>
    <t>R2W4P7</t>
  </si>
  <si>
    <t>R2W4P8</t>
  </si>
  <si>
    <t>R2W4P9</t>
  </si>
  <si>
    <t>R2W4R1</t>
  </si>
  <si>
    <t>R2W4R2</t>
  </si>
  <si>
    <t>R2W4R3</t>
  </si>
  <si>
    <t>R2W4R4</t>
  </si>
  <si>
    <t>R2W4R5</t>
  </si>
  <si>
    <t>R2W4R6</t>
  </si>
  <si>
    <t>R2W4R8</t>
  </si>
  <si>
    <t>R2W4R9</t>
  </si>
  <si>
    <t>R2W4S2</t>
  </si>
  <si>
    <t>R2W4S3</t>
  </si>
  <si>
    <t>R2W4S4</t>
  </si>
  <si>
    <t>R2W4S7</t>
  </si>
  <si>
    <t>R2W4S8</t>
  </si>
  <si>
    <t>R2W4T1</t>
  </si>
  <si>
    <t>R2W4T2</t>
  </si>
  <si>
    <t>R2W4T3</t>
  </si>
  <si>
    <t>R2W4T4</t>
  </si>
  <si>
    <t>R2W4T5</t>
  </si>
  <si>
    <t>R2W4T6</t>
  </si>
  <si>
    <t>R2W4T7</t>
  </si>
  <si>
    <t>R2W4T8</t>
  </si>
  <si>
    <t>R2W4T9</t>
  </si>
  <si>
    <t>R2W4V1</t>
  </si>
  <si>
    <t>R2W4V2</t>
  </si>
  <si>
    <t>R2W4V4</t>
  </si>
  <si>
    <t>R2W4V5</t>
  </si>
  <si>
    <t>R2W4V6</t>
  </si>
  <si>
    <t>R2W4V7</t>
  </si>
  <si>
    <t>R2W4V8</t>
  </si>
  <si>
    <t>R2W4W1</t>
  </si>
  <si>
    <t>R2W4W3</t>
  </si>
  <si>
    <t>R2W4W4</t>
  </si>
  <si>
    <t>R2W4W5</t>
  </si>
  <si>
    <t>R2W4W7</t>
  </si>
  <si>
    <t>R2W4W8</t>
  </si>
  <si>
    <t>R2W4X1</t>
  </si>
  <si>
    <t>R2W4X3</t>
  </si>
  <si>
    <t>R2W4X4</t>
  </si>
  <si>
    <t>R2W4X5</t>
  </si>
  <si>
    <t>R2W4X6</t>
  </si>
  <si>
    <t>R2W4X7</t>
  </si>
  <si>
    <t>R2W4X8</t>
  </si>
  <si>
    <t>R2W4X9</t>
  </si>
  <si>
    <t>R2W4Y1</t>
  </si>
  <si>
    <t>R2W4Y2</t>
  </si>
  <si>
    <t>R2W4Y3</t>
  </si>
  <si>
    <t>R2W4Y4</t>
  </si>
  <si>
    <t>R2W4Y5</t>
  </si>
  <si>
    <t>R2W4Y6</t>
  </si>
  <si>
    <t>R2W4Y7</t>
  </si>
  <si>
    <t>R2W4Y8</t>
  </si>
  <si>
    <t>R2W4Y9</t>
  </si>
  <si>
    <t>R2W4Z1</t>
  </si>
  <si>
    <t>R2W4Z2</t>
  </si>
  <si>
    <t>R2W4Z3</t>
  </si>
  <si>
    <t>R2W4Z6</t>
  </si>
  <si>
    <t>R2W4Z8</t>
  </si>
  <si>
    <t>R2W5A2</t>
  </si>
  <si>
    <t>R2W5A3</t>
  </si>
  <si>
    <t>R2W5A4</t>
  </si>
  <si>
    <t>R2W5A5</t>
  </si>
  <si>
    <t>R2W5A6</t>
  </si>
  <si>
    <t>R2W5A7</t>
  </si>
  <si>
    <t>R2W5A8</t>
  </si>
  <si>
    <t>R2W5A9</t>
  </si>
  <si>
    <t>R2W5B1</t>
  </si>
  <si>
    <t>R2W5B2</t>
  </si>
  <si>
    <t>R2W5B3</t>
  </si>
  <si>
    <t>R2W5B4</t>
  </si>
  <si>
    <t>R2W5B5</t>
  </si>
  <si>
    <t>R2W5B6</t>
  </si>
  <si>
    <t>R2W5B7</t>
  </si>
  <si>
    <t>R2W5B8</t>
  </si>
  <si>
    <t>R2W5B9</t>
  </si>
  <si>
    <t>R2W5C1</t>
  </si>
  <si>
    <t>R2W5C2</t>
  </si>
  <si>
    <t>R2W5C3</t>
  </si>
  <si>
    <t>R2W5C4</t>
  </si>
  <si>
    <t>R2W5C5</t>
  </si>
  <si>
    <t>R2W5C6</t>
  </si>
  <si>
    <t>R2W5C8</t>
  </si>
  <si>
    <t>R2W5C9</t>
  </si>
  <si>
    <t>R2W5E1</t>
  </si>
  <si>
    <t>R2W5E2</t>
  </si>
  <si>
    <t>R2W5E3</t>
  </si>
  <si>
    <t>R2W5E4</t>
  </si>
  <si>
    <t>R2W5E5</t>
  </si>
  <si>
    <t>R2W5E6</t>
  </si>
  <si>
    <t>R2W5E7</t>
  </si>
  <si>
    <t>R2W5E8</t>
  </si>
  <si>
    <t>R2W5E9</t>
  </si>
  <si>
    <t>R2W5G1</t>
  </si>
  <si>
    <t>R2W5G2</t>
  </si>
  <si>
    <t>R2W5G3</t>
  </si>
  <si>
    <t>R2W5G4</t>
  </si>
  <si>
    <t>R2W5G5</t>
  </si>
  <si>
    <t>R2W5G6</t>
  </si>
  <si>
    <t>R2W5G7</t>
  </si>
  <si>
    <t>R2W5G8</t>
  </si>
  <si>
    <t>R2W5G9</t>
  </si>
  <si>
    <t>R2W5H1</t>
  </si>
  <si>
    <t>R2W5H3</t>
  </si>
  <si>
    <t>R2W5H4</t>
  </si>
  <si>
    <t>R2W5H7</t>
  </si>
  <si>
    <t>R2W5H9</t>
  </si>
  <si>
    <t>R2W5J2</t>
  </si>
  <si>
    <t>R2W5J3</t>
  </si>
  <si>
    <t>R2W5J4</t>
  </si>
  <si>
    <t>R2W5J5</t>
  </si>
  <si>
    <t>R2W5J6</t>
  </si>
  <si>
    <t>R2W5J7</t>
  </si>
  <si>
    <t>R2W5J8</t>
  </si>
  <si>
    <t>R2W5J9</t>
  </si>
  <si>
    <t>R2W5K4</t>
  </si>
  <si>
    <t>R2W5K5</t>
  </si>
  <si>
    <t>R2W5K7</t>
  </si>
  <si>
    <t>R2W5K8</t>
  </si>
  <si>
    <t>R2W5L1</t>
  </si>
  <si>
    <t>R2W5L2</t>
  </si>
  <si>
    <t>R2W5L4</t>
  </si>
  <si>
    <t>R2W5L5</t>
  </si>
  <si>
    <t>R2W5L6</t>
  </si>
  <si>
    <t>R2W5L7</t>
  </si>
  <si>
    <t>R2W5L8</t>
  </si>
  <si>
    <t>R2W5M1</t>
  </si>
  <si>
    <t>R2W5M2</t>
  </si>
  <si>
    <t>R2W5M3</t>
  </si>
  <si>
    <t>R2W5M4</t>
  </si>
  <si>
    <t>R2W5M5</t>
  </si>
  <si>
    <t>R2W5M6</t>
  </si>
  <si>
    <t>R2W5M9</t>
  </si>
  <si>
    <t>R2W5N1</t>
  </si>
  <si>
    <t>R2W5N3</t>
  </si>
  <si>
    <t>R2W5N6</t>
  </si>
  <si>
    <t>R2W5N7</t>
  </si>
  <si>
    <t>R2X0A1</t>
  </si>
  <si>
    <t>R2X0A2</t>
  </si>
  <si>
    <t>R2X0A3</t>
  </si>
  <si>
    <t>R2X0A5</t>
  </si>
  <si>
    <t>R2X0A6</t>
  </si>
  <si>
    <t>R2X0A7</t>
  </si>
  <si>
    <t>R2X0A8</t>
  </si>
  <si>
    <t>R2X0A9</t>
  </si>
  <si>
    <t>R2X0B7</t>
  </si>
  <si>
    <t>R2X0B9</t>
  </si>
  <si>
    <t>R2X0C1</t>
  </si>
  <si>
    <t>R2X0C2</t>
  </si>
  <si>
    <t>R2X0C3</t>
  </si>
  <si>
    <t>R2X0C4</t>
  </si>
  <si>
    <t>R2X0C6</t>
  </si>
  <si>
    <t>R2X0C8</t>
  </si>
  <si>
    <t>R2X0C9</t>
  </si>
  <si>
    <t>R2X0E8</t>
  </si>
  <si>
    <t>R2X0E9</t>
  </si>
  <si>
    <t>R2X0G1</t>
  </si>
  <si>
    <t>R2X0G2</t>
  </si>
  <si>
    <t>R2X0G3</t>
  </si>
  <si>
    <t>R2X0G4</t>
  </si>
  <si>
    <t>R2X0G5</t>
  </si>
  <si>
    <t>R2X0G6</t>
  </si>
  <si>
    <t>R2X0G7</t>
  </si>
  <si>
    <t>R2X0G8</t>
  </si>
  <si>
    <t>R2X0G9</t>
  </si>
  <si>
    <t>R2X0H1</t>
  </si>
  <si>
    <t>R2X0H2</t>
  </si>
  <si>
    <t>R2X0J5</t>
  </si>
  <si>
    <t>R2X0J6</t>
  </si>
  <si>
    <t>R2X0J7</t>
  </si>
  <si>
    <t>R2X0J8</t>
  </si>
  <si>
    <t>R2X0J9</t>
  </si>
  <si>
    <t>R2X0K1</t>
  </si>
  <si>
    <t>R2X0K2</t>
  </si>
  <si>
    <t>R2X0K3</t>
  </si>
  <si>
    <t>R2X0K4</t>
  </si>
  <si>
    <t>R2X0K5</t>
  </si>
  <si>
    <t>R2X0K6</t>
  </si>
  <si>
    <t>R2X0K7</t>
  </si>
  <si>
    <t>R2X0K8</t>
  </si>
  <si>
    <t>R2X0K9</t>
  </si>
  <si>
    <t>R2X0M5</t>
  </si>
  <si>
    <t>R2X0M6</t>
  </si>
  <si>
    <t>R2X0M7</t>
  </si>
  <si>
    <t>R2X0M8</t>
  </si>
  <si>
    <t>R2X0M9</t>
  </si>
  <si>
    <t>R2X0N1</t>
  </si>
  <si>
    <t>R2X0N2</t>
  </si>
  <si>
    <t>R2X0N3</t>
  </si>
  <si>
    <t>R2X0N4</t>
  </si>
  <si>
    <t>R2X0N5</t>
  </si>
  <si>
    <t>R2X0N6</t>
  </si>
  <si>
    <t>R2X0N7</t>
  </si>
  <si>
    <t>R2X0N8</t>
  </si>
  <si>
    <t>R2X0N9</t>
  </si>
  <si>
    <t>R2X0R1</t>
  </si>
  <si>
    <t>R2X0R2</t>
  </si>
  <si>
    <t>R2X0R3</t>
  </si>
  <si>
    <t>R2X0R4</t>
  </si>
  <si>
    <t>R2X0R5</t>
  </si>
  <si>
    <t>R2X0R6</t>
  </si>
  <si>
    <t>R2X0R7</t>
  </si>
  <si>
    <t>R2X0R8</t>
  </si>
  <si>
    <t>R2X0R9</t>
  </si>
  <si>
    <t>R2X0S1</t>
  </si>
  <si>
    <t>R2X0S2</t>
  </si>
  <si>
    <t>R2X0S3</t>
  </si>
  <si>
    <t>R2X0S4</t>
  </si>
  <si>
    <t>R2X0T6</t>
  </si>
  <si>
    <t>R2X0T7</t>
  </si>
  <si>
    <t>R2X0T8</t>
  </si>
  <si>
    <t>R2X0T9</t>
  </si>
  <si>
    <t>R2X0V1</t>
  </si>
  <si>
    <t>R2X0V2</t>
  </si>
  <si>
    <t>R2X0V3</t>
  </si>
  <si>
    <t>R2X0V4</t>
  </si>
  <si>
    <t>R2X0V5</t>
  </si>
  <si>
    <t>R2X0V6</t>
  </si>
  <si>
    <t>R2X0V7</t>
  </si>
  <si>
    <t>R2X0V8</t>
  </si>
  <si>
    <t>R2X0V9</t>
  </si>
  <si>
    <t>R2X0W1</t>
  </si>
  <si>
    <t>R2X0W2</t>
  </si>
  <si>
    <t>R2X0W3</t>
  </si>
  <si>
    <t>R2X0W4</t>
  </si>
  <si>
    <t>R2X0W5</t>
  </si>
  <si>
    <t>R2X0W6</t>
  </si>
  <si>
    <t>R2X0W7</t>
  </si>
  <si>
    <t>R2X0W8</t>
  </si>
  <si>
    <t>R2X0W9</t>
  </si>
  <si>
    <t>R2X0X1</t>
  </si>
  <si>
    <t>R2X0X2</t>
  </si>
  <si>
    <t>R2X0X4</t>
  </si>
  <si>
    <t>R2X0X5</t>
  </si>
  <si>
    <t>R2X0X6</t>
  </si>
  <si>
    <t>R2X0X7</t>
  </si>
  <si>
    <t>R2X0X8</t>
  </si>
  <si>
    <t>R2X0X9</t>
  </si>
  <si>
    <t>R2X0Y1</t>
  </si>
  <si>
    <t>R2X0Y2</t>
  </si>
  <si>
    <t>R2X0Y3</t>
  </si>
  <si>
    <t>R2X0Y4</t>
  </si>
  <si>
    <t>R2X0Y5</t>
  </si>
  <si>
    <t>R2X0Y6</t>
  </si>
  <si>
    <t>R2X0Y7</t>
  </si>
  <si>
    <t>R2X0Y8</t>
  </si>
  <si>
    <t>R2X0Z4</t>
  </si>
  <si>
    <t>R2X0Z5</t>
  </si>
  <si>
    <t>R2X0Z6</t>
  </si>
  <si>
    <t>R2X0Z7</t>
  </si>
  <si>
    <t>R2X0Z8</t>
  </si>
  <si>
    <t>R2X0Z9</t>
  </si>
  <si>
    <t>R2X1A1</t>
  </si>
  <si>
    <t>R2X1A2</t>
  </si>
  <si>
    <t>R2X1A3</t>
  </si>
  <si>
    <t>R2X1A4</t>
  </si>
  <si>
    <t>R2X1A5</t>
  </si>
  <si>
    <t>R2X1A6</t>
  </si>
  <si>
    <t>R2X1A7</t>
  </si>
  <si>
    <t>R2X1A8</t>
  </si>
  <si>
    <t>R2X1A9</t>
  </si>
  <si>
    <t>R2X1B1</t>
  </si>
  <si>
    <t>R2X1B2</t>
  </si>
  <si>
    <t>R2X1B3</t>
  </si>
  <si>
    <t>R2X1B4</t>
  </si>
  <si>
    <t>R2X1B5</t>
  </si>
  <si>
    <t>R2X1B6</t>
  </si>
  <si>
    <t>R2X1B7</t>
  </si>
  <si>
    <t>R2X1B8</t>
  </si>
  <si>
    <t>R2X1B9</t>
  </si>
  <si>
    <t>R2X1C1</t>
  </si>
  <si>
    <t>R2X1C2</t>
  </si>
  <si>
    <t>R2X1C3</t>
  </si>
  <si>
    <t>R2X1C4</t>
  </si>
  <si>
    <t>R2X1C5</t>
  </si>
  <si>
    <t>R2X1C6</t>
  </si>
  <si>
    <t>R2X1C7</t>
  </si>
  <si>
    <t>R2X1C8</t>
  </si>
  <si>
    <t>R2X1C9</t>
  </si>
  <si>
    <t>R2X1E1</t>
  </si>
  <si>
    <t>R2X1E2</t>
  </si>
  <si>
    <t>R2X1E3</t>
  </si>
  <si>
    <t>R2X1E5</t>
  </si>
  <si>
    <t>R2X1E9</t>
  </si>
  <si>
    <t>R2X1G1</t>
  </si>
  <si>
    <t>R2X1H1</t>
  </si>
  <si>
    <t>R2X1H2</t>
  </si>
  <si>
    <t>R2X1H3</t>
  </si>
  <si>
    <t>R2X1H4</t>
  </si>
  <si>
    <t>R2X1H5</t>
  </si>
  <si>
    <t>R2X1H8</t>
  </si>
  <si>
    <t>R2X1H9</t>
  </si>
  <si>
    <t>R2X1J1</t>
  </si>
  <si>
    <t>R2X1J2</t>
  </si>
  <si>
    <t>R2X1J3</t>
  </si>
  <si>
    <t>R2X1J4</t>
  </si>
  <si>
    <t>R2X1J5</t>
  </si>
  <si>
    <t>R2X1J6</t>
  </si>
  <si>
    <t>R2X1J8</t>
  </si>
  <si>
    <t>R2X1J9</t>
  </si>
  <si>
    <t>R2X1K1</t>
  </si>
  <si>
    <t>R2X1K2</t>
  </si>
  <si>
    <t>R2X1K3</t>
  </si>
  <si>
    <t>R2X1K4</t>
  </si>
  <si>
    <t>R2X1K5</t>
  </si>
  <si>
    <t>R2X1K6</t>
  </si>
  <si>
    <t>R2X1K7</t>
  </si>
  <si>
    <t>R2X1L1</t>
  </si>
  <si>
    <t>R2X1L2</t>
  </si>
  <si>
    <t>R2X1L3</t>
  </si>
  <si>
    <t>R2X1L4</t>
  </si>
  <si>
    <t>R2X1L5</t>
  </si>
  <si>
    <t>R2X1L6</t>
  </si>
  <si>
    <t>R2X1L7</t>
  </si>
  <si>
    <t>R2X1L8</t>
  </si>
  <si>
    <t>R2X1M2</t>
  </si>
  <si>
    <t>R2X1M3</t>
  </si>
  <si>
    <t>R2X1M4</t>
  </si>
  <si>
    <t>R2X1M5</t>
  </si>
  <si>
    <t>R2X1M6</t>
  </si>
  <si>
    <t>R2X1M7</t>
  </si>
  <si>
    <t>R2X1M8</t>
  </si>
  <si>
    <t>R2X1N2</t>
  </si>
  <si>
    <t>R2X1N3</t>
  </si>
  <si>
    <t>R2X1N4</t>
  </si>
  <si>
    <t>R2X1N5</t>
  </si>
  <si>
    <t>R2X1N6</t>
  </si>
  <si>
    <t>R2X1N7</t>
  </si>
  <si>
    <t>R2X1N8</t>
  </si>
  <si>
    <t>R2X1N9</t>
  </si>
  <si>
    <t>R2X1P1</t>
  </si>
  <si>
    <t>R2X1R5</t>
  </si>
  <si>
    <t>R2X1R6</t>
  </si>
  <si>
    <t>R2X1R7</t>
  </si>
  <si>
    <t>R2X1R8</t>
  </si>
  <si>
    <t>R2X1R9</t>
  </si>
  <si>
    <t>R2X1S1</t>
  </si>
  <si>
    <t>R2X1S2</t>
  </si>
  <si>
    <t>R2X1S3</t>
  </si>
  <si>
    <t>R2X1S6</t>
  </si>
  <si>
    <t>R2X1S7</t>
  </si>
  <si>
    <t>R2X1S8</t>
  </si>
  <si>
    <t>R2X1S9</t>
  </si>
  <si>
    <t>R2X1T2</t>
  </si>
  <si>
    <t>R2X1T3</t>
  </si>
  <si>
    <t>R2X1T4</t>
  </si>
  <si>
    <t>R2X1T5</t>
  </si>
  <si>
    <t>R2X1T6</t>
  </si>
  <si>
    <t>R2X1T8</t>
  </si>
  <si>
    <t>R2X1T9</t>
  </si>
  <si>
    <t>R2X1V1</t>
  </si>
  <si>
    <t>R2X1V2</t>
  </si>
  <si>
    <t>R2X1V3</t>
  </si>
  <si>
    <t>R2X1V4</t>
  </si>
  <si>
    <t>R2X1V5</t>
  </si>
  <si>
    <t>R2X1V6</t>
  </si>
  <si>
    <t>R2X1V7</t>
  </si>
  <si>
    <t>R2X1V8</t>
  </si>
  <si>
    <t>R2X1V9</t>
  </si>
  <si>
    <t>R2X1W1</t>
  </si>
  <si>
    <t>R2X1W2</t>
  </si>
  <si>
    <t>R2X1W3</t>
  </si>
  <si>
    <t>R2X1W4</t>
  </si>
  <si>
    <t>R2X1W5</t>
  </si>
  <si>
    <t>R2X1W6</t>
  </si>
  <si>
    <t>R2X1W7</t>
  </si>
  <si>
    <t>R2X1W8</t>
  </si>
  <si>
    <t>R2X1W9</t>
  </si>
  <si>
    <t>R2X1X1</t>
  </si>
  <si>
    <t>R2X1X2</t>
  </si>
  <si>
    <t>R2X1X3</t>
  </si>
  <si>
    <t>R2X1X6</t>
  </si>
  <si>
    <t>R2X1X7</t>
  </si>
  <si>
    <t>R2X1X8</t>
  </si>
  <si>
    <t>R2X1X9</t>
  </si>
  <si>
    <t>R2X1Y1</t>
  </si>
  <si>
    <t>R2X1Y2</t>
  </si>
  <si>
    <t>R2X1Y3</t>
  </si>
  <si>
    <t>R2X1Y4</t>
  </si>
  <si>
    <t>R2X1Y5</t>
  </si>
  <si>
    <t>R2X1Y6</t>
  </si>
  <si>
    <t>R2X1Y7</t>
  </si>
  <si>
    <t>R2X1Y8</t>
  </si>
  <si>
    <t>R2X1Y9</t>
  </si>
  <si>
    <t>R2X1Z1</t>
  </si>
  <si>
    <t>R2X1Z2</t>
  </si>
  <si>
    <t>R2X1Z3</t>
  </si>
  <si>
    <t>R2X1Z4</t>
  </si>
  <si>
    <t>R2X1Z5</t>
  </si>
  <si>
    <t>R2X1Z6</t>
  </si>
  <si>
    <t>R2X1Z7</t>
  </si>
  <si>
    <t>R2X1Z8</t>
  </si>
  <si>
    <t>R2X1Z9</t>
  </si>
  <si>
    <t>R2X2A1</t>
  </si>
  <si>
    <t>R2X2A3</t>
  </si>
  <si>
    <t>R2X2A4</t>
  </si>
  <si>
    <t>R2X2A5</t>
  </si>
  <si>
    <t>R2X2A6</t>
  </si>
  <si>
    <t>R2X2A7</t>
  </si>
  <si>
    <t>R2X2A8</t>
  </si>
  <si>
    <t>R2X2A9</t>
  </si>
  <si>
    <t>R2X2B1</t>
  </si>
  <si>
    <t>R2X2B2</t>
  </si>
  <si>
    <t>R2X2B3</t>
  </si>
  <si>
    <t>R2X2B4</t>
  </si>
  <si>
    <t>R2X2B5</t>
  </si>
  <si>
    <t>R2X2B6</t>
  </si>
  <si>
    <t>R2X2B7</t>
  </si>
  <si>
    <t>R2X2B8</t>
  </si>
  <si>
    <t>R2X2B9</t>
  </si>
  <si>
    <t>R2X2C1</t>
  </si>
  <si>
    <t>R2X2C2</t>
  </si>
  <si>
    <t>R2X2C3</t>
  </si>
  <si>
    <t>R2X2C4</t>
  </si>
  <si>
    <t>R2X2C5</t>
  </si>
  <si>
    <t>R2X2C6</t>
  </si>
  <si>
    <t>R2X2C7</t>
  </si>
  <si>
    <t>R2X2C8</t>
  </si>
  <si>
    <t>R2X2C9</t>
  </si>
  <si>
    <t>R2X2E1</t>
  </si>
  <si>
    <t>R2X2E2</t>
  </si>
  <si>
    <t>R2X2E3</t>
  </si>
  <si>
    <t>R2X2E4</t>
  </si>
  <si>
    <t>R2X2E5</t>
  </si>
  <si>
    <t>R2X2E6</t>
  </si>
  <si>
    <t>R2X2E7</t>
  </si>
  <si>
    <t>R2X2E8</t>
  </si>
  <si>
    <t>R2X2E9</t>
  </si>
  <si>
    <t>R2X2G1</t>
  </si>
  <si>
    <t>R2X2G2</t>
  </si>
  <si>
    <t>R2X2G3</t>
  </si>
  <si>
    <t>R2X2G4</t>
  </si>
  <si>
    <t>R2X2G5</t>
  </si>
  <si>
    <t>R2X2G6</t>
  </si>
  <si>
    <t>R2X2G9</t>
  </si>
  <si>
    <t>R2X2H1</t>
  </si>
  <si>
    <t>R2X2H3</t>
  </si>
  <si>
    <t>R2X2H4</t>
  </si>
  <si>
    <t>R2X2H5</t>
  </si>
  <si>
    <t>R2X2H6</t>
  </si>
  <si>
    <t>R2X2H7</t>
  </si>
  <si>
    <t>R2X2H8</t>
  </si>
  <si>
    <t>R2X2H9</t>
  </si>
  <si>
    <t>R2X2J1</t>
  </si>
  <si>
    <t>R2X2J2</t>
  </si>
  <si>
    <t>R2X2J3</t>
  </si>
  <si>
    <t>R2X2J4</t>
  </si>
  <si>
    <t>R2X2J5</t>
  </si>
  <si>
    <t>R2X2J6</t>
  </si>
  <si>
    <t>R2X2J7</t>
  </si>
  <si>
    <t>R2X2J8</t>
  </si>
  <si>
    <t>R2X2J9</t>
  </si>
  <si>
    <t>R2X2K1</t>
  </si>
  <si>
    <t>R2X2K2</t>
  </si>
  <si>
    <t>R2X2K3</t>
  </si>
  <si>
    <t>R2X2K4</t>
  </si>
  <si>
    <t>R2X2K5</t>
  </si>
  <si>
    <t>R2X2K6</t>
  </si>
  <si>
    <t>R2X2K8</t>
  </si>
  <si>
    <t>R2X2L7</t>
  </si>
  <si>
    <t>R2X2L9</t>
  </si>
  <si>
    <t>R2X2M1</t>
  </si>
  <si>
    <t>R2X2M5</t>
  </si>
  <si>
    <t>R2X2M6</t>
  </si>
  <si>
    <t>R2X2M7</t>
  </si>
  <si>
    <t>R2X2M8</t>
  </si>
  <si>
    <t>R2X2M9</t>
  </si>
  <si>
    <t>R2X2P2</t>
  </si>
  <si>
    <t>R2X2T5</t>
  </si>
  <si>
    <t>R2X2T9</t>
  </si>
  <si>
    <t>R2X2W5</t>
  </si>
  <si>
    <t>R2X2X2</t>
  </si>
  <si>
    <t>R2X2Y6</t>
  </si>
  <si>
    <t>R2X2Z8</t>
  </si>
  <si>
    <t>R2X3A9</t>
  </si>
  <si>
    <t>R2X3B3</t>
  </si>
  <si>
    <t>R2X3C6</t>
  </si>
  <si>
    <t>R2X3C7</t>
  </si>
  <si>
    <t>R2Y0A4</t>
  </si>
  <si>
    <t>R2Y0C1</t>
  </si>
  <si>
    <t>R2Y0C4</t>
  </si>
  <si>
    <t>R2Y0C5</t>
  </si>
  <si>
    <t>R2Y0C6</t>
  </si>
  <si>
    <t>R2Y0E5</t>
  </si>
  <si>
    <t>R2Y0E6</t>
  </si>
  <si>
    <t>R2Y0E7</t>
  </si>
  <si>
    <t>R2Y0E8</t>
  </si>
  <si>
    <t>R2Y0E9</t>
  </si>
  <si>
    <t>R2Y0G1</t>
  </si>
  <si>
    <t>R2Y0G2</t>
  </si>
  <si>
    <t>R2Y0G3</t>
  </si>
  <si>
    <t>R2Y0G4</t>
  </si>
  <si>
    <t>R2Y0G5</t>
  </si>
  <si>
    <t>R2Y0K8</t>
  </si>
  <si>
    <t>R2Y0K9</t>
  </si>
  <si>
    <t>R2Y0L2</t>
  </si>
  <si>
    <t>R2Y0L3</t>
  </si>
  <si>
    <t>R2Y0L5</t>
  </si>
  <si>
    <t>R2Y0L6</t>
  </si>
  <si>
    <t>R2Y0L7</t>
  </si>
  <si>
    <t>R2Y0L8</t>
  </si>
  <si>
    <t>R2Y0L9</t>
  </si>
  <si>
    <t>R2Y0M1</t>
  </si>
  <si>
    <t>R2Y0M2</t>
  </si>
  <si>
    <t>R2Y0M3</t>
  </si>
  <si>
    <t>R2Y0M4</t>
  </si>
  <si>
    <t>R2Y0M5</t>
  </si>
  <si>
    <t>R2Y0M6</t>
  </si>
  <si>
    <t>R2Y0M7</t>
  </si>
  <si>
    <t>R2Y0M8</t>
  </si>
  <si>
    <t>R2Y0M9</t>
  </si>
  <si>
    <t>R2Y0N1</t>
  </si>
  <si>
    <t>R2Y0N2</t>
  </si>
  <si>
    <t>R2Y0N3</t>
  </si>
  <si>
    <t>R2Y0N4</t>
  </si>
  <si>
    <t>R2Y0N5</t>
  </si>
  <si>
    <t>R2Y0N6</t>
  </si>
  <si>
    <t>R2Y0N7</t>
  </si>
  <si>
    <t>R2Y0N8</t>
  </si>
  <si>
    <t>R2Y0N9</t>
  </si>
  <si>
    <t>R2Y0P1</t>
  </si>
  <si>
    <t>R2Y0P2</t>
  </si>
  <si>
    <t>R2Y0P3</t>
  </si>
  <si>
    <t>R2Y0P4</t>
  </si>
  <si>
    <t>R2Y0P5</t>
  </si>
  <si>
    <t>R2Y0P6</t>
  </si>
  <si>
    <t>R2Y0P7</t>
  </si>
  <si>
    <t>R2Y0P8</t>
  </si>
  <si>
    <t>R2Y0P9</t>
  </si>
  <si>
    <t>R2Y0R1</t>
  </si>
  <si>
    <t>R2Y0R2</t>
  </si>
  <si>
    <t>R2Y0R3</t>
  </si>
  <si>
    <t>R2Y0R4</t>
  </si>
  <si>
    <t>R2Y0R5</t>
  </si>
  <si>
    <t>R2Y0R6</t>
  </si>
  <si>
    <t>R2Y0R7</t>
  </si>
  <si>
    <t>R2Y0R8</t>
  </si>
  <si>
    <t>R2Y0R9</t>
  </si>
  <si>
    <t>R2Y0S1</t>
  </si>
  <si>
    <t>R2Y0S2</t>
  </si>
  <si>
    <t>R2Y0S3</t>
  </si>
  <si>
    <t>R2Y0S7</t>
  </si>
  <si>
    <t>R2Y0S8</t>
  </si>
  <si>
    <t>R2Y0T2</t>
  </si>
  <si>
    <t>R2Y0T3</t>
  </si>
  <si>
    <t>R2Y0T6</t>
  </si>
  <si>
    <t>R2Y0T7</t>
  </si>
  <si>
    <t>R2Y0T8</t>
  </si>
  <si>
    <t>R2Y0V4</t>
  </si>
  <si>
    <t>R2Y1X7</t>
  </si>
  <si>
    <t>R2Y1Y5</t>
  </si>
  <si>
    <t>R2Y1Y7</t>
  </si>
  <si>
    <t>R2Y1Z1</t>
  </si>
  <si>
    <t>R2Y1Z2</t>
  </si>
  <si>
    <t>R2Y2B5</t>
  </si>
  <si>
    <t>R2Y2B6</t>
  </si>
  <si>
    <t>R2Y2B7</t>
  </si>
  <si>
    <t>R2Y2B8</t>
  </si>
  <si>
    <t>R2Y2B9</t>
  </si>
  <si>
    <t>R2Y2C1</t>
  </si>
  <si>
    <t>R2Y2C8</t>
  </si>
  <si>
    <t>R2Y2E2</t>
  </si>
  <si>
    <t>R2Y2E3</t>
  </si>
  <si>
    <t>R2Y2E6</t>
  </si>
  <si>
    <t>R2Y2E7</t>
  </si>
  <si>
    <t>R2Y2E8</t>
  </si>
  <si>
    <t>R2Y2E9</t>
  </si>
  <si>
    <t>R2Y2G1</t>
  </si>
  <si>
    <t>R2Y2G2</t>
  </si>
  <si>
    <t>R2Y2G3</t>
  </si>
  <si>
    <t>R2Y2G4</t>
  </si>
  <si>
    <t>R2Y2G7</t>
  </si>
  <si>
    <t>R2Y2G8</t>
  </si>
  <si>
    <t>R2Y2H4</t>
  </si>
  <si>
    <t>R2Y2H6</t>
  </si>
  <si>
    <t>R2Y2H7</t>
  </si>
  <si>
    <t>R2Y2H8</t>
  </si>
  <si>
    <t>R2Y2H9</t>
  </si>
  <si>
    <t>R2Y2J1</t>
  </si>
  <si>
    <t>R2Y2J2</t>
  </si>
  <si>
    <t>R2Y2J3</t>
  </si>
  <si>
    <t>R2Y2J9</t>
  </si>
  <si>
    <t>R2Y2K1</t>
  </si>
  <si>
    <t>R2Y2K2</t>
  </si>
  <si>
    <t>R2Y2K9</t>
  </si>
  <si>
    <t>R2Y2L1</t>
  </si>
  <si>
    <t>R2Y2L2</t>
  </si>
  <si>
    <t>R2Y2L3</t>
  </si>
  <si>
    <t>R2Y2L4</t>
  </si>
  <si>
    <t>R2Y2L5</t>
  </si>
  <si>
    <t>R2Y2L6</t>
  </si>
  <si>
    <t>R2Y2M3</t>
  </si>
  <si>
    <t>R2Y2M5</t>
  </si>
  <si>
    <t>R2Y2M6</t>
  </si>
  <si>
    <t>R2Y2M7</t>
  </si>
  <si>
    <t>R2Y2M8</t>
  </si>
  <si>
    <t>R2Y2M9</t>
  </si>
  <si>
    <t>R2Y2N1</t>
  </si>
  <si>
    <t>R3A0B8</t>
  </si>
  <si>
    <t>R3A0B9</t>
  </si>
  <si>
    <t>R3A0C1</t>
  </si>
  <si>
    <t>R3A0C2</t>
  </si>
  <si>
    <t>R3A0C3</t>
  </si>
  <si>
    <t>R3A0C4</t>
  </si>
  <si>
    <t>R3A0C6</t>
  </si>
  <si>
    <t>R3A0G3</t>
  </si>
  <si>
    <t>R3A0G6</t>
  </si>
  <si>
    <t>R3A0G7</t>
  </si>
  <si>
    <t>R3A1E6</t>
  </si>
  <si>
    <t>R3A1E9</t>
  </si>
  <si>
    <t>R3A1H9</t>
  </si>
  <si>
    <t>R3A1J1</t>
  </si>
  <si>
    <t>R3A1J2</t>
  </si>
  <si>
    <t>R3A1J7</t>
  </si>
  <si>
    <t>R3A1J8</t>
  </si>
  <si>
    <t>R3A1J9</t>
  </si>
  <si>
    <t>R3A1K6</t>
  </si>
  <si>
    <t>R3A1K7</t>
  </si>
  <si>
    <t>R3A1L4</t>
  </si>
  <si>
    <t>R3A1M2</t>
  </si>
  <si>
    <t>R3A1M3</t>
  </si>
  <si>
    <t>R3A1M4</t>
  </si>
  <si>
    <t>R3A1M5</t>
  </si>
  <si>
    <t>R3A1M7</t>
  </si>
  <si>
    <t>R3A1N8</t>
  </si>
  <si>
    <t>R3A1P6</t>
  </si>
  <si>
    <t>R3A1R8</t>
  </si>
  <si>
    <t>R3A1R9</t>
  </si>
  <si>
    <t>R3A1S1</t>
  </si>
  <si>
    <t>R3A1T1</t>
  </si>
  <si>
    <t>R3A1T2</t>
  </si>
  <si>
    <t>R3B0A1</t>
  </si>
  <si>
    <t>R3B0A2</t>
  </si>
  <si>
    <t>R3B0A3</t>
  </si>
  <si>
    <t>R3B0A5</t>
  </si>
  <si>
    <t>R3B0A6</t>
  </si>
  <si>
    <t>R3B0A7</t>
  </si>
  <si>
    <t>R3B0A8</t>
  </si>
  <si>
    <t>R3B0A9</t>
  </si>
  <si>
    <t>R3B0B1</t>
  </si>
  <si>
    <t>R3B0B2</t>
  </si>
  <si>
    <t>R3B0B3</t>
  </si>
  <si>
    <t>R3B0B4</t>
  </si>
  <si>
    <t>R3B0B5</t>
  </si>
  <si>
    <t>R3B0B6</t>
  </si>
  <si>
    <t>R3B0B7</t>
  </si>
  <si>
    <t>R3B0B8</t>
  </si>
  <si>
    <t>R3B0B9</t>
  </si>
  <si>
    <t>R3B0C1</t>
  </si>
  <si>
    <t>R3B0C2</t>
  </si>
  <si>
    <t>R3B0C3</t>
  </si>
  <si>
    <t>R3B0C5</t>
  </si>
  <si>
    <t>R3B0C7</t>
  </si>
  <si>
    <t>R3B0C8</t>
  </si>
  <si>
    <t>R3B0E1</t>
  </si>
  <si>
    <t>R3B0E2</t>
  </si>
  <si>
    <t>R3B0E3</t>
  </si>
  <si>
    <t>R3B0E4</t>
  </si>
  <si>
    <t>R3B0E5</t>
  </si>
  <si>
    <t>R3B0E6</t>
  </si>
  <si>
    <t>R3B0E7</t>
  </si>
  <si>
    <t>R3B0E8</t>
  </si>
  <si>
    <t>R3B0E9</t>
  </si>
  <si>
    <t>R3B0G1</t>
  </si>
  <si>
    <t>R3B0G2</t>
  </si>
  <si>
    <t>R3B0G3</t>
  </si>
  <si>
    <t>R3B0G4</t>
  </si>
  <si>
    <t>R3B0G5</t>
  </si>
  <si>
    <t>R3B0G6</t>
  </si>
  <si>
    <t>R3B0G7</t>
  </si>
  <si>
    <t>R3B0G8</t>
  </si>
  <si>
    <t>R3B0G9</t>
  </si>
  <si>
    <t>R3B0H1</t>
  </si>
  <si>
    <t>R3B0H2</t>
  </si>
  <si>
    <t>R3B0H3</t>
  </si>
  <si>
    <t>R3B0H4</t>
  </si>
  <si>
    <t>R3B0H5</t>
  </si>
  <si>
    <t>R3B0H6</t>
  </si>
  <si>
    <t>R3B0H7</t>
  </si>
  <si>
    <t>R3B0H8</t>
  </si>
  <si>
    <t>R3B0J1</t>
  </si>
  <si>
    <t>R3B0J2</t>
  </si>
  <si>
    <t>R3B0J3</t>
  </si>
  <si>
    <t>R3B0J4</t>
  </si>
  <si>
    <t>R3B0J5</t>
  </si>
  <si>
    <t>R3B0J7</t>
  </si>
  <si>
    <t>R3B0J8</t>
  </si>
  <si>
    <t>R3B0J9</t>
  </si>
  <si>
    <t>R3B0K1</t>
  </si>
  <si>
    <t>R3B0K2</t>
  </si>
  <si>
    <t>R3B0K4</t>
  </si>
  <si>
    <t>R3B0L1</t>
  </si>
  <si>
    <t>R3B0L2</t>
  </si>
  <si>
    <t>R3B0L3</t>
  </si>
  <si>
    <t>R3B0L4</t>
  </si>
  <si>
    <t>R3B0L5</t>
  </si>
  <si>
    <t>R3B0L6</t>
  </si>
  <si>
    <t>R3B0M1</t>
  </si>
  <si>
    <t>R3B0M2</t>
  </si>
  <si>
    <t>R3B0M3</t>
  </si>
  <si>
    <t>R3B0N2</t>
  </si>
  <si>
    <t>R3B0N3</t>
  </si>
  <si>
    <t>R3B0N4</t>
  </si>
  <si>
    <t>R3B0N6</t>
  </si>
  <si>
    <t>R3B0N7</t>
  </si>
  <si>
    <t>R3B0N8</t>
  </si>
  <si>
    <t>R3B0P2</t>
  </si>
  <si>
    <t>R3B0P3</t>
  </si>
  <si>
    <t>R3B0P4</t>
  </si>
  <si>
    <t>R3B0P5</t>
  </si>
  <si>
    <t>R3B0P7</t>
  </si>
  <si>
    <t>R3B0P8</t>
  </si>
  <si>
    <t>R3B0R3</t>
  </si>
  <si>
    <t>R3B0R4</t>
  </si>
  <si>
    <t>R3B0R5</t>
  </si>
  <si>
    <t>R3B0R8</t>
  </si>
  <si>
    <t>R3B0R9</t>
  </si>
  <si>
    <t>R3B0S1</t>
  </si>
  <si>
    <t>R3B0T3</t>
  </si>
  <si>
    <t>R3B0T4</t>
  </si>
  <si>
    <t>R3B0T6</t>
  </si>
  <si>
    <t>R3B0V3</t>
  </si>
  <si>
    <t>R3B0V9</t>
  </si>
  <si>
    <t>R3B0W3</t>
  </si>
  <si>
    <t>R3B0W4</t>
  </si>
  <si>
    <t>R3B0W5</t>
  </si>
  <si>
    <t>R3B0X1</t>
  </si>
  <si>
    <t>R3B0X3</t>
  </si>
  <si>
    <t>R3B0X5</t>
  </si>
  <si>
    <t>R3B0X6</t>
  </si>
  <si>
    <t>R3B0X7</t>
  </si>
  <si>
    <t>R3B0X8</t>
  </si>
  <si>
    <t>R3B0Y1</t>
  </si>
  <si>
    <t>R3B0Y2</t>
  </si>
  <si>
    <t>R3B0Y3</t>
  </si>
  <si>
    <t>R3B0Y4</t>
  </si>
  <si>
    <t>R3B0Y5</t>
  </si>
  <si>
    <t>R3B0Y6</t>
  </si>
  <si>
    <t>R3B0Y7</t>
  </si>
  <si>
    <t>R3B0Y8</t>
  </si>
  <si>
    <t>R3B0Z7</t>
  </si>
  <si>
    <t>R3B0Z9</t>
  </si>
  <si>
    <t>R3B1A1</t>
  </si>
  <si>
    <t>R3B1A2</t>
  </si>
  <si>
    <t>R3B1A4</t>
  </si>
  <si>
    <t>R3B1A5</t>
  </si>
  <si>
    <t>R3B1A6</t>
  </si>
  <si>
    <t>R3B1B3</t>
  </si>
  <si>
    <t>R3B1B4</t>
  </si>
  <si>
    <t>R3B1B5</t>
  </si>
  <si>
    <t>R3B1C3</t>
  </si>
  <si>
    <t>R3B1C6</t>
  </si>
  <si>
    <t>R3B1E1</t>
  </si>
  <si>
    <t>R3B1E3</t>
  </si>
  <si>
    <t>R3B1R8</t>
  </si>
  <si>
    <t>R3B1R9</t>
  </si>
  <si>
    <t>R3B1S1</t>
  </si>
  <si>
    <t>R3B1S2</t>
  </si>
  <si>
    <t>R3B1S3</t>
  </si>
  <si>
    <t>R3B1S4</t>
  </si>
  <si>
    <t>R3B1S5</t>
  </si>
  <si>
    <t>R3B1S6</t>
  </si>
  <si>
    <t>R3B1S9</t>
  </si>
  <si>
    <t>R3B1V4</t>
  </si>
  <si>
    <t>R3B1V5</t>
  </si>
  <si>
    <t>R3B1V6</t>
  </si>
  <si>
    <t>R3B1V7</t>
  </si>
  <si>
    <t>R3B1V8</t>
  </si>
  <si>
    <t>R3B1V9</t>
  </si>
  <si>
    <t>R3B1W1</t>
  </si>
  <si>
    <t>R3B1W2</t>
  </si>
  <si>
    <t>R3B1W3</t>
  </si>
  <si>
    <t>R3B1W4</t>
  </si>
  <si>
    <t>R3B1W5</t>
  </si>
  <si>
    <t>R3B1W6</t>
  </si>
  <si>
    <t>R3B1X1</t>
  </si>
  <si>
    <t>R3B1X4</t>
  </si>
  <si>
    <t>R3B1Y4</t>
  </si>
  <si>
    <t>R3B1Y6</t>
  </si>
  <si>
    <t>R3B1Y8</t>
  </si>
  <si>
    <t>R3B1Z1</t>
  </si>
  <si>
    <t>R3B1Z2</t>
  </si>
  <si>
    <t>R3B1Z4</t>
  </si>
  <si>
    <t>R3B1Z6</t>
  </si>
  <si>
    <t>R3B1Z7</t>
  </si>
  <si>
    <t>R3B1Z8</t>
  </si>
  <si>
    <t>R3B2A3</t>
  </si>
  <si>
    <t>R3B2E3</t>
  </si>
  <si>
    <t>R3B2E4</t>
  </si>
  <si>
    <t>R3B2E9</t>
  </si>
  <si>
    <t>R3B2G1</t>
  </si>
  <si>
    <t>R3B2G2</t>
  </si>
  <si>
    <t>R3B2G3</t>
  </si>
  <si>
    <t>R3B2G4</t>
  </si>
  <si>
    <t>R3B2L3</t>
  </si>
  <si>
    <t>R3B2L4</t>
  </si>
  <si>
    <t>R3B2L6</t>
  </si>
  <si>
    <t>R3B2L7</t>
  </si>
  <si>
    <t>R3B2M6</t>
  </si>
  <si>
    <t>R3B2M9</t>
  </si>
  <si>
    <t>R3B2N5</t>
  </si>
  <si>
    <t>R3B2N8</t>
  </si>
  <si>
    <t>R3B2N9</t>
  </si>
  <si>
    <t>R3B2P2</t>
  </si>
  <si>
    <t>R3B2P3</t>
  </si>
  <si>
    <t>R3B2P7</t>
  </si>
  <si>
    <t>R3B2P8</t>
  </si>
  <si>
    <t>R3B2R2</t>
  </si>
  <si>
    <t>R3B2R3</t>
  </si>
  <si>
    <t>R3B2R5</t>
  </si>
  <si>
    <t>R3B2R6</t>
  </si>
  <si>
    <t>R3B2R7</t>
  </si>
  <si>
    <t>R3B2R8</t>
  </si>
  <si>
    <t>R3B2R9</t>
  </si>
  <si>
    <t>R3B2S1</t>
  </si>
  <si>
    <t>R3B2S2</t>
  </si>
  <si>
    <t>R3B2S3</t>
  </si>
  <si>
    <t>R3B2S4</t>
  </si>
  <si>
    <t>R3B2S6</t>
  </si>
  <si>
    <t>R3B2S7</t>
  </si>
  <si>
    <t>R3B2S8</t>
  </si>
  <si>
    <t>R3B2S9</t>
  </si>
  <si>
    <t>R3B2T1</t>
  </si>
  <si>
    <t>R3B2T2</t>
  </si>
  <si>
    <t>R3B2T3</t>
  </si>
  <si>
    <t>R3B2T4</t>
  </si>
  <si>
    <t>R3B2T5</t>
  </si>
  <si>
    <t>R3B2T6</t>
  </si>
  <si>
    <t>R3B2T7</t>
  </si>
  <si>
    <t>R3B2T8</t>
  </si>
  <si>
    <t>R3B2T9</t>
  </si>
  <si>
    <t>R3B2V1</t>
  </si>
  <si>
    <t>R3B2V3</t>
  </si>
  <si>
    <t>R3B2V5</t>
  </si>
  <si>
    <t>R3B2V6</t>
  </si>
  <si>
    <t>R3B2V7</t>
  </si>
  <si>
    <t>R3B2V8</t>
  </si>
  <si>
    <t>R3B2V9</t>
  </si>
  <si>
    <t>R3B2W1</t>
  </si>
  <si>
    <t>R3B2W2</t>
  </si>
  <si>
    <t>R3B2W3</t>
  </si>
  <si>
    <t>R3B2W7</t>
  </si>
  <si>
    <t>R3B2W8</t>
  </si>
  <si>
    <t>R3B2W9</t>
  </si>
  <si>
    <t>R3B2X1</t>
  </si>
  <si>
    <t>R3B2X2</t>
  </si>
  <si>
    <t>R3B2X3</t>
  </si>
  <si>
    <t>R3B2X4</t>
  </si>
  <si>
    <t>R3B2Y5</t>
  </si>
  <si>
    <t>R3B2Y6</t>
  </si>
  <si>
    <t>R3B2Y8</t>
  </si>
  <si>
    <t>R3B2Y9</t>
  </si>
  <si>
    <t>R3B2Z1</t>
  </si>
  <si>
    <t>R3B2Z4</t>
  </si>
  <si>
    <t>R3B2Z5</t>
  </si>
  <si>
    <t>R3B2Z6</t>
  </si>
  <si>
    <t>R3B3B1</t>
  </si>
  <si>
    <t>R3B3B8</t>
  </si>
  <si>
    <t>R3B3B9</t>
  </si>
  <si>
    <t>R3B3C2</t>
  </si>
  <si>
    <t>R3B3C3</t>
  </si>
  <si>
    <t>R3B3C4</t>
  </si>
  <si>
    <t>R3B3C5</t>
  </si>
  <si>
    <t>R3B3C6</t>
  </si>
  <si>
    <t>R3B3E3</t>
  </si>
  <si>
    <t>R3B3E7</t>
  </si>
  <si>
    <t>R3B3E8</t>
  </si>
  <si>
    <t>R3B3G1</t>
  </si>
  <si>
    <t>R3B3G2</t>
  </si>
  <si>
    <t>R3B3G4</t>
  </si>
  <si>
    <t>R3B3G9</t>
  </si>
  <si>
    <t>R3B3H3</t>
  </si>
  <si>
    <t>R3B3H5</t>
  </si>
  <si>
    <t>R3B3H8</t>
  </si>
  <si>
    <t>R3B3J9</t>
  </si>
  <si>
    <t>R3B3K5</t>
  </si>
  <si>
    <t>R3B3K7</t>
  </si>
  <si>
    <t>R3B3K8</t>
  </si>
  <si>
    <t>R3B3L5</t>
  </si>
  <si>
    <t>R3B3L6</t>
  </si>
  <si>
    <t>R3B3M4</t>
  </si>
  <si>
    <t>R3B3M5</t>
  </si>
  <si>
    <t>R3B3M8</t>
  </si>
  <si>
    <t>R3B3N1</t>
  </si>
  <si>
    <t>R3B3N2</t>
  </si>
  <si>
    <t>R3B3N3</t>
  </si>
  <si>
    <t>R3B3N7</t>
  </si>
  <si>
    <t>R3B3N8</t>
  </si>
  <si>
    <t>R3B3N9</t>
  </si>
  <si>
    <t>R3B3P1</t>
  </si>
  <si>
    <t>R3B3P3</t>
  </si>
  <si>
    <t>R3B3P5</t>
  </si>
  <si>
    <t>R3B3P6</t>
  </si>
  <si>
    <t>R3C0A1</t>
  </si>
  <si>
    <t>R3C0A2</t>
  </si>
  <si>
    <t>R3C0A3</t>
  </si>
  <si>
    <t>R3C0A5</t>
  </si>
  <si>
    <t>R3C0A7</t>
  </si>
  <si>
    <t>R3C0B1</t>
  </si>
  <si>
    <t>R3C0B2</t>
  </si>
  <si>
    <t>R3C0B3</t>
  </si>
  <si>
    <t>R3C0B4</t>
  </si>
  <si>
    <t>R3C0B6</t>
  </si>
  <si>
    <t>R3C0B7</t>
  </si>
  <si>
    <t>R3C0B8</t>
  </si>
  <si>
    <t>R3C0B9</t>
  </si>
  <si>
    <t>R3C0C1</t>
  </si>
  <si>
    <t>R3C0C3</t>
  </si>
  <si>
    <t>R3C0C4</t>
  </si>
  <si>
    <t>R3C0C6</t>
  </si>
  <si>
    <t>R3C0C7</t>
  </si>
  <si>
    <t>R3C0C8</t>
  </si>
  <si>
    <t>R3C0C9</t>
  </si>
  <si>
    <t>R3C0E2</t>
  </si>
  <si>
    <t>R3C0E3</t>
  </si>
  <si>
    <t>R3C0E5</t>
  </si>
  <si>
    <t>R3C0E6</t>
  </si>
  <si>
    <t>R3C0E7</t>
  </si>
  <si>
    <t>R3C0E8</t>
  </si>
  <si>
    <t>R3C0E9</t>
  </si>
  <si>
    <t>R3C0G2</t>
  </si>
  <si>
    <t>R3C0G3</t>
  </si>
  <si>
    <t>R3C0G4</t>
  </si>
  <si>
    <t>R3C0G5</t>
  </si>
  <si>
    <t>R3C0G6</t>
  </si>
  <si>
    <t>R3C0G8</t>
  </si>
  <si>
    <t>R3C0G9</t>
  </si>
  <si>
    <t>R3C0H2</t>
  </si>
  <si>
    <t>R3C0H3</t>
  </si>
  <si>
    <t>R3C0H5</t>
  </si>
  <si>
    <t>R3C0H6</t>
  </si>
  <si>
    <t>R3C0H7</t>
  </si>
  <si>
    <t>R3C0H9</t>
  </si>
  <si>
    <t>R3C0J1</t>
  </si>
  <si>
    <t>R3C0J2</t>
  </si>
  <si>
    <t>R3C0J4</t>
  </si>
  <si>
    <t>R3C0J6</t>
  </si>
  <si>
    <t>R3C0J7</t>
  </si>
  <si>
    <t>R3C0J8</t>
  </si>
  <si>
    <t>R3C0K2</t>
  </si>
  <si>
    <t>R3C0K3</t>
  </si>
  <si>
    <t>R3C0K5</t>
  </si>
  <si>
    <t>R3C0K6</t>
  </si>
  <si>
    <t>R3C0K7</t>
  </si>
  <si>
    <t>R3C0K8</t>
  </si>
  <si>
    <t>R3C0K9</t>
  </si>
  <si>
    <t>R3C0L1</t>
  </si>
  <si>
    <t>R3C0L3</t>
  </si>
  <si>
    <t>R3C0L4</t>
  </si>
  <si>
    <t>R3C0L5</t>
  </si>
  <si>
    <t>R3C0L6</t>
  </si>
  <si>
    <t>R3C0L7</t>
  </si>
  <si>
    <t>R3C0L8</t>
  </si>
  <si>
    <t>R3C0M1</t>
  </si>
  <si>
    <t>R3C0M2</t>
  </si>
  <si>
    <t>R3C0M3</t>
  </si>
  <si>
    <t>R3C0M4</t>
  </si>
  <si>
    <t>R3C0M5</t>
  </si>
  <si>
    <t>R3C0M6</t>
  </si>
  <si>
    <t>R3C0M7</t>
  </si>
  <si>
    <t>R3C0M8</t>
  </si>
  <si>
    <t>R3C0M9</t>
  </si>
  <si>
    <t>R3C0N1</t>
  </si>
  <si>
    <t>R3C0N2</t>
  </si>
  <si>
    <t>R3C0N3</t>
  </si>
  <si>
    <t>R3C0N4</t>
  </si>
  <si>
    <t>R3C0N5</t>
  </si>
  <si>
    <t>R3C0N6</t>
  </si>
  <si>
    <t>R3C0N7</t>
  </si>
  <si>
    <t>R3C0N8</t>
  </si>
  <si>
    <t>R3C0N9</t>
  </si>
  <si>
    <t>R3C0P1</t>
  </si>
  <si>
    <t>R3C0P3</t>
  </si>
  <si>
    <t>R3C0P4</t>
  </si>
  <si>
    <t>R3C0P6</t>
  </si>
  <si>
    <t>R3C0P8</t>
  </si>
  <si>
    <t>R3C0P9</t>
  </si>
  <si>
    <t>R3C0R2</t>
  </si>
  <si>
    <t>R3C0R3</t>
  </si>
  <si>
    <t>R3C0R5</t>
  </si>
  <si>
    <t>R3C0R8</t>
  </si>
  <si>
    <t>R3C0R9</t>
  </si>
  <si>
    <t>R3C0S5</t>
  </si>
  <si>
    <t>R3C0S6</t>
  </si>
  <si>
    <t>R3C0S7</t>
  </si>
  <si>
    <t>R3C0T6</t>
  </si>
  <si>
    <t>R3C0T9</t>
  </si>
  <si>
    <t>R3C0V5</t>
  </si>
  <si>
    <t>R3C0V6</t>
  </si>
  <si>
    <t>R3C0V8</t>
  </si>
  <si>
    <t>R3C0W1</t>
  </si>
  <si>
    <t>R3C0W2</t>
  </si>
  <si>
    <t>R3C0W3</t>
  </si>
  <si>
    <t>R3C0W4</t>
  </si>
  <si>
    <t>R3C0W5</t>
  </si>
  <si>
    <t>R3C0W6</t>
  </si>
  <si>
    <t>R3C0W7</t>
  </si>
  <si>
    <t>R3C0W8</t>
  </si>
  <si>
    <t>R3C0W9</t>
  </si>
  <si>
    <t>R3C0X1</t>
  </si>
  <si>
    <t>R3C0X2</t>
  </si>
  <si>
    <t>R3C0X3</t>
  </si>
  <si>
    <t>R3C0X4</t>
  </si>
  <si>
    <t>R3C0X5</t>
  </si>
  <si>
    <t>R3C0X6</t>
  </si>
  <si>
    <t>R3C0X8</t>
  </si>
  <si>
    <t>R3C0X9</t>
  </si>
  <si>
    <t>R3C0Y1</t>
  </si>
  <si>
    <t>R3C0Y2</t>
  </si>
  <si>
    <t>R3C0Y4</t>
  </si>
  <si>
    <t>R3C0Y5</t>
  </si>
  <si>
    <t>R3C0Y6</t>
  </si>
  <si>
    <t>R3C0Y8</t>
  </si>
  <si>
    <t>R3C0Y9</t>
  </si>
  <si>
    <t>R3C0Z1</t>
  </si>
  <si>
    <t>R3C0Z2</t>
  </si>
  <si>
    <t>R3C0Z3</t>
  </si>
  <si>
    <t>R3C0Z4</t>
  </si>
  <si>
    <t>R3C0Z5</t>
  </si>
  <si>
    <t>R3C0Z7</t>
  </si>
  <si>
    <t>R3C0Z8</t>
  </si>
  <si>
    <t>R3C1A1</t>
  </si>
  <si>
    <t>R3C1A2</t>
  </si>
  <si>
    <t>R3C1A3</t>
  </si>
  <si>
    <t>R3C1A5</t>
  </si>
  <si>
    <t>R3C1A6</t>
  </si>
  <si>
    <t>R3C1A7</t>
  </si>
  <si>
    <t>R3C1A8</t>
  </si>
  <si>
    <t>R3C1A9</t>
  </si>
  <si>
    <t>R3C1B2</t>
  </si>
  <si>
    <t>R3C1B3</t>
  </si>
  <si>
    <t>R3C1C2</t>
  </si>
  <si>
    <t>R3C1C4</t>
  </si>
  <si>
    <t>R3C1C6</t>
  </si>
  <si>
    <t>R3C1C7</t>
  </si>
  <si>
    <t>R3C1C8</t>
  </si>
  <si>
    <t>R3C1C9</t>
  </si>
  <si>
    <t>R3C1E2</t>
  </si>
  <si>
    <t>R3C1E3</t>
  </si>
  <si>
    <t>R3C1E5</t>
  </si>
  <si>
    <t>R3C1G1</t>
  </si>
  <si>
    <t>R3C1G5</t>
  </si>
  <si>
    <t>R3C1G6</t>
  </si>
  <si>
    <t>R3C1G7</t>
  </si>
  <si>
    <t>R3C1H1</t>
  </si>
  <si>
    <t>R3C1H3</t>
  </si>
  <si>
    <t>R3C1H9</t>
  </si>
  <si>
    <t>R3C1J3</t>
  </si>
  <si>
    <t>R3C1J4</t>
  </si>
  <si>
    <t>R3C1J5</t>
  </si>
  <si>
    <t>R3C1J6</t>
  </si>
  <si>
    <t>R3C1J7</t>
  </si>
  <si>
    <t>R3C1J8</t>
  </si>
  <si>
    <t>R3C1K1</t>
  </si>
  <si>
    <t>R3C1K2</t>
  </si>
  <si>
    <t>R3C1K4</t>
  </si>
  <si>
    <t>R3C1K9</t>
  </si>
  <si>
    <t>R3C1L5</t>
  </si>
  <si>
    <t>R3C1L6</t>
  </si>
  <si>
    <t>R3C1L7</t>
  </si>
  <si>
    <t>R3C1L8</t>
  </si>
  <si>
    <t>R3C1L9</t>
  </si>
  <si>
    <t>R3C1M1</t>
  </si>
  <si>
    <t>R3C1M3</t>
  </si>
  <si>
    <t>R3C1M4</t>
  </si>
  <si>
    <t>R3C1M5</t>
  </si>
  <si>
    <t>R3C1M8</t>
  </si>
  <si>
    <t>R3C1M9</t>
  </si>
  <si>
    <t>R3C1N2</t>
  </si>
  <si>
    <t>R3C1N3</t>
  </si>
  <si>
    <t>R3C1N6</t>
  </si>
  <si>
    <t>R3C1N9</t>
  </si>
  <si>
    <t>R3C1P1</t>
  </si>
  <si>
    <t>R3C1P2</t>
  </si>
  <si>
    <t>R3C1P5</t>
  </si>
  <si>
    <t>R3C1P7</t>
  </si>
  <si>
    <t>R3C1P8</t>
  </si>
  <si>
    <t>R3C1P9</t>
  </si>
  <si>
    <t>R3C1R1</t>
  </si>
  <si>
    <t>R3C1R3</t>
  </si>
  <si>
    <t>R3C1R4</t>
  </si>
  <si>
    <t>R3C1R7</t>
  </si>
  <si>
    <t>R3C1R9</t>
  </si>
  <si>
    <t>R3C1S4</t>
  </si>
  <si>
    <t>R3C1S5</t>
  </si>
  <si>
    <t>R3C1S6</t>
  </si>
  <si>
    <t>R3C1S8</t>
  </si>
  <si>
    <t>R3C1T1</t>
  </si>
  <si>
    <t>R3C1T2</t>
  </si>
  <si>
    <t>R3C1T3</t>
  </si>
  <si>
    <t>R3C1T4</t>
  </si>
  <si>
    <t>R3C1T5</t>
  </si>
  <si>
    <t>R3C1T6</t>
  </si>
  <si>
    <t>R3C1T7</t>
  </si>
  <si>
    <t>R3C1T8</t>
  </si>
  <si>
    <t>R3C1T9</t>
  </si>
  <si>
    <t>R3C1V1</t>
  </si>
  <si>
    <t>R3C1V2</t>
  </si>
  <si>
    <t>R3C1V3</t>
  </si>
  <si>
    <t>R3C1V4</t>
  </si>
  <si>
    <t>R3C1V7</t>
  </si>
  <si>
    <t>R3C1W1</t>
  </si>
  <si>
    <t>R3C1W2</t>
  </si>
  <si>
    <t>R3C1W3</t>
  </si>
  <si>
    <t>R3C1W4</t>
  </si>
  <si>
    <t>R3C1W5</t>
  </si>
  <si>
    <t>R3C1W6</t>
  </si>
  <si>
    <t>R3C1W7</t>
  </si>
  <si>
    <t>R3C1W8</t>
  </si>
  <si>
    <t>R3C1W9</t>
  </si>
  <si>
    <t>R3C1X2</t>
  </si>
  <si>
    <t>R3C1X3</t>
  </si>
  <si>
    <t>R3C1X4</t>
  </si>
  <si>
    <t>R3C1X5</t>
  </si>
  <si>
    <t>R3C1X6</t>
  </si>
  <si>
    <t>R3C1X7</t>
  </si>
  <si>
    <t>R3C1X9</t>
  </si>
  <si>
    <t>R3C1Y1</t>
  </si>
  <si>
    <t>R3C1Y2</t>
  </si>
  <si>
    <t>R3C1Y3</t>
  </si>
  <si>
    <t>R3C1Y4</t>
  </si>
  <si>
    <t>R3C1Y5</t>
  </si>
  <si>
    <t>R3C1Y6</t>
  </si>
  <si>
    <t>R3C1Y7</t>
  </si>
  <si>
    <t>R3C1Y8</t>
  </si>
  <si>
    <t>R3C1Y9</t>
  </si>
  <si>
    <t>R3C1Z1</t>
  </si>
  <si>
    <t>R3C1Z2</t>
  </si>
  <si>
    <t>R3C1Z3</t>
  </si>
  <si>
    <t>R3C1Z4</t>
  </si>
  <si>
    <t>R3C1Z5</t>
  </si>
  <si>
    <t>R3C1Z6</t>
  </si>
  <si>
    <t>R3C1Z7</t>
  </si>
  <si>
    <t>R3C1Z8</t>
  </si>
  <si>
    <t>R3C1Z9</t>
  </si>
  <si>
    <t>R3C2A1</t>
  </si>
  <si>
    <t>R3C2A2</t>
  </si>
  <si>
    <t>R3C2A3</t>
  </si>
  <si>
    <t>R3C2A4</t>
  </si>
  <si>
    <t>R3C2A5</t>
  </si>
  <si>
    <t>R3C2A6</t>
  </si>
  <si>
    <t>R3C2A7</t>
  </si>
  <si>
    <t>R3C2A8</t>
  </si>
  <si>
    <t>R3C2A9</t>
  </si>
  <si>
    <t>R3C2B1</t>
  </si>
  <si>
    <t>R3C2B2</t>
  </si>
  <si>
    <t>R3C2B3</t>
  </si>
  <si>
    <t>R3C2B4</t>
  </si>
  <si>
    <t>R3C2B5</t>
  </si>
  <si>
    <t>R3C2B6</t>
  </si>
  <si>
    <t>R3C2B7</t>
  </si>
  <si>
    <t>R3C2B8</t>
  </si>
  <si>
    <t>R3C2B9</t>
  </si>
  <si>
    <t>R3C2C1</t>
  </si>
  <si>
    <t>R3C2C2</t>
  </si>
  <si>
    <t>R3C2C3</t>
  </si>
  <si>
    <t>R3C2C4</t>
  </si>
  <si>
    <t>R3C2C5</t>
  </si>
  <si>
    <t>R3C2C6</t>
  </si>
  <si>
    <t>R3C2C7</t>
  </si>
  <si>
    <t>R3C2C8</t>
  </si>
  <si>
    <t>R3C2C9</t>
  </si>
  <si>
    <t>R3C2E1</t>
  </si>
  <si>
    <t>R3C2E2</t>
  </si>
  <si>
    <t>R3C2E3</t>
  </si>
  <si>
    <t>R3C2E6</t>
  </si>
  <si>
    <t>R3C2E9</t>
  </si>
  <si>
    <t>R3C2G1</t>
  </si>
  <si>
    <t>R3C2G3</t>
  </si>
  <si>
    <t>R3C2G4</t>
  </si>
  <si>
    <t>R3C2G5</t>
  </si>
  <si>
    <t>R3C2G9</t>
  </si>
  <si>
    <t>R3C2H1</t>
  </si>
  <si>
    <t>R3C2H5</t>
  </si>
  <si>
    <t>R3C2H6</t>
  </si>
  <si>
    <t>R3C2H7</t>
  </si>
  <si>
    <t>R3C2J3</t>
  </si>
  <si>
    <t>R3C2J6</t>
  </si>
  <si>
    <t>R3C2J9</t>
  </si>
  <si>
    <t>R3C2K3</t>
  </si>
  <si>
    <t>R3C2K5</t>
  </si>
  <si>
    <t>R3C2K6</t>
  </si>
  <si>
    <t>R3C2L2</t>
  </si>
  <si>
    <t>R3C2L4</t>
  </si>
  <si>
    <t>R3C2M5</t>
  </si>
  <si>
    <t>R3C2M8</t>
  </si>
  <si>
    <t>R3C2N2</t>
  </si>
  <si>
    <t>R3C2N4</t>
  </si>
  <si>
    <t>R3C2N5</t>
  </si>
  <si>
    <t>R3C2N9</t>
  </si>
  <si>
    <t>R3C2P1</t>
  </si>
  <si>
    <t>R3C2P3</t>
  </si>
  <si>
    <t>R3C2P4</t>
  </si>
  <si>
    <t>R3C2P5</t>
  </si>
  <si>
    <t>R3C2P7</t>
  </si>
  <si>
    <t>R3C2R1</t>
  </si>
  <si>
    <t>R3C2R4</t>
  </si>
  <si>
    <t>R3C2R6</t>
  </si>
  <si>
    <t>R3C2R7</t>
  </si>
  <si>
    <t>R3C2S1</t>
  </si>
  <si>
    <t>R3C2S4</t>
  </si>
  <si>
    <t>R3C2S5</t>
  </si>
  <si>
    <t>R3C2S8</t>
  </si>
  <si>
    <t>R3C2T2</t>
  </si>
  <si>
    <t>R3C2T3</t>
  </si>
  <si>
    <t>R3C2T5</t>
  </si>
  <si>
    <t>R3C2T6</t>
  </si>
  <si>
    <t>R3C2V2</t>
  </si>
  <si>
    <t>R3C2V4</t>
  </si>
  <si>
    <t>R3C2V6</t>
  </si>
  <si>
    <t>R3C2W2</t>
  </si>
  <si>
    <t>R3C2W6</t>
  </si>
  <si>
    <t>R3C2W7</t>
  </si>
  <si>
    <t>R3C2X1</t>
  </si>
  <si>
    <t>R3C2X4</t>
  </si>
  <si>
    <t>R3C2X5</t>
  </si>
  <si>
    <t>R3C2X7</t>
  </si>
  <si>
    <t>R3C2Y4</t>
  </si>
  <si>
    <t>R3C2Y8</t>
  </si>
  <si>
    <t>R3C2Z1</t>
  </si>
  <si>
    <t>R3C2Z3</t>
  </si>
  <si>
    <t>R3C2Z4</t>
  </si>
  <si>
    <t>R3C2Z6</t>
  </si>
  <si>
    <t>R3C2Z7</t>
  </si>
  <si>
    <t>R3C2Z8</t>
  </si>
  <si>
    <t>R3C2Z9</t>
  </si>
  <si>
    <t>R3C3A1</t>
  </si>
  <si>
    <t>R3C3A2</t>
  </si>
  <si>
    <t>R3C3A3</t>
  </si>
  <si>
    <t>R3C3A4</t>
  </si>
  <si>
    <t>R3C3A5</t>
  </si>
  <si>
    <t>R3C3A6</t>
  </si>
  <si>
    <t>R3C3A7</t>
  </si>
  <si>
    <t>R3C3A8</t>
  </si>
  <si>
    <t>R3C3A9</t>
  </si>
  <si>
    <t>R3C3B2</t>
  </si>
  <si>
    <t>R3C3B3</t>
  </si>
  <si>
    <t>R3C3B4</t>
  </si>
  <si>
    <t>R3C3B5</t>
  </si>
  <si>
    <t>R3C3B6</t>
  </si>
  <si>
    <t>R3C3C1</t>
  </si>
  <si>
    <t>R3C3C2</t>
  </si>
  <si>
    <t>R3C3C4</t>
  </si>
  <si>
    <t>R3C3C5</t>
  </si>
  <si>
    <t>R3C3C7</t>
  </si>
  <si>
    <t>R3C3C8</t>
  </si>
  <si>
    <t>R3C3C9</t>
  </si>
  <si>
    <t>R3C3E2</t>
  </si>
  <si>
    <t>R3C3E4</t>
  </si>
  <si>
    <t>R3C3E6</t>
  </si>
  <si>
    <t>R3C3E7</t>
  </si>
  <si>
    <t>R3C3E8</t>
  </si>
  <si>
    <t>R3C3G4</t>
  </si>
  <si>
    <t>R3C3G7</t>
  </si>
  <si>
    <t>R3C3G8</t>
  </si>
  <si>
    <t>R3C3H6</t>
  </si>
  <si>
    <t>R3C3J3</t>
  </si>
  <si>
    <t>R3C3J4</t>
  </si>
  <si>
    <t>R3C3J5</t>
  </si>
  <si>
    <t>R3C3J6</t>
  </si>
  <si>
    <t>R3C3J7</t>
  </si>
  <si>
    <t>R3C3J9</t>
  </si>
  <si>
    <t>R3C3K2</t>
  </si>
  <si>
    <t>R3C3K3</t>
  </si>
  <si>
    <t>R3C3K5</t>
  </si>
  <si>
    <t>R3C3K7</t>
  </si>
  <si>
    <t>R3C3L6</t>
  </si>
  <si>
    <t>R3C3L7</t>
  </si>
  <si>
    <t>R3C3L8</t>
  </si>
  <si>
    <t>R3C3M1</t>
  </si>
  <si>
    <t>R3C3M2</t>
  </si>
  <si>
    <t>R3C3M3</t>
  </si>
  <si>
    <t>R3C3N6</t>
  </si>
  <si>
    <t>R3C3N8</t>
  </si>
  <si>
    <t>R3C3N9</t>
  </si>
  <si>
    <t>R3C3P1</t>
  </si>
  <si>
    <t>R3C3P2</t>
  </si>
  <si>
    <t>R3C3P3</t>
  </si>
  <si>
    <t>R3C3P5</t>
  </si>
  <si>
    <t>R3C3P6</t>
  </si>
  <si>
    <t>R3C3P8</t>
  </si>
  <si>
    <t>R3C3R1</t>
  </si>
  <si>
    <t>R3C3R2</t>
  </si>
  <si>
    <t>R3C3R3</t>
  </si>
  <si>
    <t>R3C3R4</t>
  </si>
  <si>
    <t>R3C3R5</t>
  </si>
  <si>
    <t>R3C3R6</t>
  </si>
  <si>
    <t>R3C3R8</t>
  </si>
  <si>
    <t>R3C3S1</t>
  </si>
  <si>
    <t>R3C3S8</t>
  </si>
  <si>
    <t>R3C3S9</t>
  </si>
  <si>
    <t>R3C3T1</t>
  </si>
  <si>
    <t>R3C3T7</t>
  </si>
  <si>
    <t>R3C3T8</t>
  </si>
  <si>
    <t>R3C3T9</t>
  </si>
  <si>
    <t>R3C3V1</t>
  </si>
  <si>
    <t>R3C3V2</t>
  </si>
  <si>
    <t>R3C3V6</t>
  </si>
  <si>
    <t>R3C3V7</t>
  </si>
  <si>
    <t>R3C3V9</t>
  </si>
  <si>
    <t>R3C3W1</t>
  </si>
  <si>
    <t>R3C3W2</t>
  </si>
  <si>
    <t>R3C3W8</t>
  </si>
  <si>
    <t>R3C3W9</t>
  </si>
  <si>
    <t>R3C3X1</t>
  </si>
  <si>
    <t>R3C3X2</t>
  </si>
  <si>
    <t>R3C3X3</t>
  </si>
  <si>
    <t>R3C3X4</t>
  </si>
  <si>
    <t>R3C3X5</t>
  </si>
  <si>
    <t>R3C3X9</t>
  </si>
  <si>
    <t>R3C3Y1</t>
  </si>
  <si>
    <t>R3C3Y4</t>
  </si>
  <si>
    <t>R3C3Y8</t>
  </si>
  <si>
    <t>R3C3Y9</t>
  </si>
  <si>
    <t>R3C3Z1</t>
  </si>
  <si>
    <t>R3C3Z3</t>
  </si>
  <si>
    <t>R3C3Z4</t>
  </si>
  <si>
    <t>R3C3Z5</t>
  </si>
  <si>
    <t>R3C3Z8</t>
  </si>
  <si>
    <t>R3C4A4</t>
  </si>
  <si>
    <t>R3C4A5</t>
  </si>
  <si>
    <t>R3C4A6</t>
  </si>
  <si>
    <t>R3C4A7</t>
  </si>
  <si>
    <t>R3C4A8</t>
  </si>
  <si>
    <t>R3C4B3</t>
  </si>
  <si>
    <t>R3C4B4</t>
  </si>
  <si>
    <t>R3C4B5</t>
  </si>
  <si>
    <t>R3C4B8</t>
  </si>
  <si>
    <t>R3C4C4</t>
  </si>
  <si>
    <t>R3C4C5</t>
  </si>
  <si>
    <t>R3C4C6</t>
  </si>
  <si>
    <t>R3C4E2</t>
  </si>
  <si>
    <t>R3C4E5</t>
  </si>
  <si>
    <t>R3C4E6</t>
  </si>
  <si>
    <t>R3C4E7</t>
  </si>
  <si>
    <t>R3C4E8</t>
  </si>
  <si>
    <t>R3C4G1</t>
  </si>
  <si>
    <t>R3C4G2</t>
  </si>
  <si>
    <t>R3C4G3</t>
  </si>
  <si>
    <t>R3C4G4</t>
  </si>
  <si>
    <t>R3C4G5</t>
  </si>
  <si>
    <t>R3C4G7</t>
  </si>
  <si>
    <t>R3C4G9</t>
  </si>
  <si>
    <t>R3C4H1</t>
  </si>
  <si>
    <t>R3C4H2</t>
  </si>
  <si>
    <t>R3C4H4</t>
  </si>
  <si>
    <t>R3C4H6</t>
  </si>
  <si>
    <t>R3C4H8</t>
  </si>
  <si>
    <t>R3C4J1</t>
  </si>
  <si>
    <t>R3C4J2</t>
  </si>
  <si>
    <t>R3C4J4</t>
  </si>
  <si>
    <t>R3C4J5</t>
  </si>
  <si>
    <t>R3C4J7</t>
  </si>
  <si>
    <t>R3C4J8</t>
  </si>
  <si>
    <t>R3C4J9</t>
  </si>
  <si>
    <t>R3C4K2</t>
  </si>
  <si>
    <t>R3C4K4</t>
  </si>
  <si>
    <t>R3C4K5</t>
  </si>
  <si>
    <t>R3C4L1</t>
  </si>
  <si>
    <t>R3C4L3</t>
  </si>
  <si>
    <t>R3C4L5</t>
  </si>
  <si>
    <t>R3C4L8</t>
  </si>
  <si>
    <t>R3C4L9</t>
  </si>
  <si>
    <t>R3C4M5</t>
  </si>
  <si>
    <t>R3C4M6</t>
  </si>
  <si>
    <t>R3C4M7</t>
  </si>
  <si>
    <t>R3C4N3</t>
  </si>
  <si>
    <t>R3C4N5</t>
  </si>
  <si>
    <t>R3C4N6</t>
  </si>
  <si>
    <t>R3C4S4</t>
  </si>
  <si>
    <t>R3C4S7</t>
  </si>
  <si>
    <t>R3C4S8</t>
  </si>
  <si>
    <t>R3C4S9</t>
  </si>
  <si>
    <t>R3C4T3</t>
  </si>
  <si>
    <t>R3C4T4</t>
  </si>
  <si>
    <t>R3C4T6</t>
  </si>
  <si>
    <t>R3C4T7</t>
  </si>
  <si>
    <t>R3C4V4</t>
  </si>
  <si>
    <t>R3C4V5</t>
  </si>
  <si>
    <t>R3C4V6</t>
  </si>
  <si>
    <t>R3C4V7</t>
  </si>
  <si>
    <t>R3C4V8</t>
  </si>
  <si>
    <t>R3C4V9</t>
  </si>
  <si>
    <t>R3C4W1</t>
  </si>
  <si>
    <t>R3C4W2</t>
  </si>
  <si>
    <t>R3C4W3</t>
  </si>
  <si>
    <t>R3C4W4</t>
  </si>
  <si>
    <t>R3C4W5</t>
  </si>
  <si>
    <t>R3C4W7</t>
  </si>
  <si>
    <t>R3C4W8</t>
  </si>
  <si>
    <t>R3C4X1</t>
  </si>
  <si>
    <t>R3C4X3</t>
  </si>
  <si>
    <t>R3C4X5</t>
  </si>
  <si>
    <t>R3C4X7</t>
  </si>
  <si>
    <t>R3C4Y3</t>
  </si>
  <si>
    <t>R3C4Y6</t>
  </si>
  <si>
    <t>R3C4Y7</t>
  </si>
  <si>
    <t>R3C5R1</t>
  </si>
  <si>
    <t>R3C5R3</t>
  </si>
  <si>
    <t>R3C5R4</t>
  </si>
  <si>
    <t>R3C5R5</t>
  </si>
  <si>
    <t>R3C5R6</t>
  </si>
  <si>
    <t>R3C5R7</t>
  </si>
  <si>
    <t>R3C5R8</t>
  </si>
  <si>
    <t>R3C5S2</t>
  </si>
  <si>
    <t>R3C5S3</t>
  </si>
  <si>
    <t>R3C5S4</t>
  </si>
  <si>
    <t>R3C5S5</t>
  </si>
  <si>
    <t>R3C5S6</t>
  </si>
  <si>
    <t>R3C5S7</t>
  </si>
  <si>
    <t>R3E0A1</t>
  </si>
  <si>
    <t>R3E0A2</t>
  </si>
  <si>
    <t>R3E0A3</t>
  </si>
  <si>
    <t>R3E0A4</t>
  </si>
  <si>
    <t>R3E0A5</t>
  </si>
  <si>
    <t>R3E0A6</t>
  </si>
  <si>
    <t>R3E0A7</t>
  </si>
  <si>
    <t>R3E0A8</t>
  </si>
  <si>
    <t>R3E0A9</t>
  </si>
  <si>
    <t>R3E0B1</t>
  </si>
  <si>
    <t>R3E0B2</t>
  </si>
  <si>
    <t>R3E0B3</t>
  </si>
  <si>
    <t>R3E0B4</t>
  </si>
  <si>
    <t>R3E0B5</t>
  </si>
  <si>
    <t>R3E0B6</t>
  </si>
  <si>
    <t>R3E0B7</t>
  </si>
  <si>
    <t>R3E0B8</t>
  </si>
  <si>
    <t>R3E0B9</t>
  </si>
  <si>
    <t>R3E0C1</t>
  </si>
  <si>
    <t>R3E0C2</t>
  </si>
  <si>
    <t>R3E0C3</t>
  </si>
  <si>
    <t>R3E0C4</t>
  </si>
  <si>
    <t>R3E0C5</t>
  </si>
  <si>
    <t>R3E0C6</t>
  </si>
  <si>
    <t>R3E0C7</t>
  </si>
  <si>
    <t>R3E0C8</t>
  </si>
  <si>
    <t>R3E0C9</t>
  </si>
  <si>
    <t>R3E0E1</t>
  </si>
  <si>
    <t>R3E0E2</t>
  </si>
  <si>
    <t>R3E0E3</t>
  </si>
  <si>
    <t>R3E0E4</t>
  </si>
  <si>
    <t>R3E0E5</t>
  </si>
  <si>
    <t>R3E0E6</t>
  </si>
  <si>
    <t>R3E0E7</t>
  </si>
  <si>
    <t>R3E0E8</t>
  </si>
  <si>
    <t>R3E0E9</t>
  </si>
  <si>
    <t>R3E0G1</t>
  </si>
  <si>
    <t>R3E0G2</t>
  </si>
  <si>
    <t>R3E0G3</t>
  </si>
  <si>
    <t>R3E0G4</t>
  </si>
  <si>
    <t>R3E0G5</t>
  </si>
  <si>
    <t>R3E0G7</t>
  </si>
  <si>
    <t>R3E0G8</t>
  </si>
  <si>
    <t>R3E0G9</t>
  </si>
  <si>
    <t>R3E0H1</t>
  </si>
  <si>
    <t>R3E0H2</t>
  </si>
  <si>
    <t>R3E0H3</t>
  </si>
  <si>
    <t>R3E0H4</t>
  </si>
  <si>
    <t>R3E0H5</t>
  </si>
  <si>
    <t>R3E0H6</t>
  </si>
  <si>
    <t>R3E0H7</t>
  </si>
  <si>
    <t>R3E0H8</t>
  </si>
  <si>
    <t>R3E0J1</t>
  </si>
  <si>
    <t>R3E0J3</t>
  </si>
  <si>
    <t>R3E0J4</t>
  </si>
  <si>
    <t>R3E0J5</t>
  </si>
  <si>
    <t>R3E0J6</t>
  </si>
  <si>
    <t>R3E0J7</t>
  </si>
  <si>
    <t>R3E0J8</t>
  </si>
  <si>
    <t>R3E0J9</t>
  </si>
  <si>
    <t>R3E0K1</t>
  </si>
  <si>
    <t>R3E0K2</t>
  </si>
  <si>
    <t>R3E0K3</t>
  </si>
  <si>
    <t>R3E0K4</t>
  </si>
  <si>
    <t>R3E0K5</t>
  </si>
  <si>
    <t>R3E0K6</t>
  </si>
  <si>
    <t>R3E0K7</t>
  </si>
  <si>
    <t>R3E0K8</t>
  </si>
  <si>
    <t>R3E0K9</t>
  </si>
  <si>
    <t>R3E0L1</t>
  </si>
  <si>
    <t>R3E0L2</t>
  </si>
  <si>
    <t>R3E0L3</t>
  </si>
  <si>
    <t>R3E0L4</t>
  </si>
  <si>
    <t>R3E0L5</t>
  </si>
  <si>
    <t>R3E0L7</t>
  </si>
  <si>
    <t>R3E0L8</t>
  </si>
  <si>
    <t>R3E0L9</t>
  </si>
  <si>
    <t>R3E0M1</t>
  </si>
  <si>
    <t>R3E0M2</t>
  </si>
  <si>
    <t>R3E0M3</t>
  </si>
  <si>
    <t>R3E0M4</t>
  </si>
  <si>
    <t>R3E0M6</t>
  </si>
  <si>
    <t>R3E0M7</t>
  </si>
  <si>
    <t>R3E0M8</t>
  </si>
  <si>
    <t>R3E0M9</t>
  </si>
  <si>
    <t>R3E0N1</t>
  </si>
  <si>
    <t>R3E0N2</t>
  </si>
  <si>
    <t>R3E0N3</t>
  </si>
  <si>
    <t>R3E0N4</t>
  </si>
  <si>
    <t>R3E0N5</t>
  </si>
  <si>
    <t>R3E0N6</t>
  </si>
  <si>
    <t>R3E0N7</t>
  </si>
  <si>
    <t>R3E0N8</t>
  </si>
  <si>
    <t>R3E0N9</t>
  </si>
  <si>
    <t>R3E0P1</t>
  </si>
  <si>
    <t>R3E0P2</t>
  </si>
  <si>
    <t>R3E0P3</t>
  </si>
  <si>
    <t>R3E0P4</t>
  </si>
  <si>
    <t>R3E0P5</t>
  </si>
  <si>
    <t>R3E0P6</t>
  </si>
  <si>
    <t>R3E0P7</t>
  </si>
  <si>
    <t>R3E0P8</t>
  </si>
  <si>
    <t>R3E0P9</t>
  </si>
  <si>
    <t>R3E0R1</t>
  </si>
  <si>
    <t>R3E0R2</t>
  </si>
  <si>
    <t>R3E0R3</t>
  </si>
  <si>
    <t>R3E0R4</t>
  </si>
  <si>
    <t>R3E0R7</t>
  </si>
  <si>
    <t>R3E0R8</t>
  </si>
  <si>
    <t>R3E0R9</t>
  </si>
  <si>
    <t>R3E0S1</t>
  </si>
  <si>
    <t>R3E0S2</t>
  </si>
  <si>
    <t>R3E0S3</t>
  </si>
  <si>
    <t>R3E0S4</t>
  </si>
  <si>
    <t>R3E0S5</t>
  </si>
  <si>
    <t>R3E0S6</t>
  </si>
  <si>
    <t>R3E0S7</t>
  </si>
  <si>
    <t>R3E0S8</t>
  </si>
  <si>
    <t>R3E0S9</t>
  </si>
  <si>
    <t>R3E0T2</t>
  </si>
  <si>
    <t>R3E0T3</t>
  </si>
  <si>
    <t>R3E0T4</t>
  </si>
  <si>
    <t>R3E0T5</t>
  </si>
  <si>
    <t>R3E0T6</t>
  </si>
  <si>
    <t>R3E0T7</t>
  </si>
  <si>
    <t>R3E0T8</t>
  </si>
  <si>
    <t>R3E0T9</t>
  </si>
  <si>
    <t>R3E0V2</t>
  </si>
  <si>
    <t>R3E0V3</t>
  </si>
  <si>
    <t>R3E0V4</t>
  </si>
  <si>
    <t>R3E0V5</t>
  </si>
  <si>
    <t>R3E0V6</t>
  </si>
  <si>
    <t>R3E0V7</t>
  </si>
  <si>
    <t>R3E0V8</t>
  </si>
  <si>
    <t>R3E0V9</t>
  </si>
  <si>
    <t>R3E0W2</t>
  </si>
  <si>
    <t>R3E0W3</t>
  </si>
  <si>
    <t>R3E0W5</t>
  </si>
  <si>
    <t>R3E0W6</t>
  </si>
  <si>
    <t>R3E0W7</t>
  </si>
  <si>
    <t>R3E0W8</t>
  </si>
  <si>
    <t>R3E0W9</t>
  </si>
  <si>
    <t>R3E0X1</t>
  </si>
  <si>
    <t>R3E0X2</t>
  </si>
  <si>
    <t>R3E0X3</t>
  </si>
  <si>
    <t>R3E0X4</t>
  </si>
  <si>
    <t>R3E0X5</t>
  </si>
  <si>
    <t>R3E0X6</t>
  </si>
  <si>
    <t>R3E0X7</t>
  </si>
  <si>
    <t>R3E0X8</t>
  </si>
  <si>
    <t>R3E0X9</t>
  </si>
  <si>
    <t>R3E0Y2</t>
  </si>
  <si>
    <t>R3E0Y3</t>
  </si>
  <si>
    <t>R3E0Y4</t>
  </si>
  <si>
    <t>R3E0Y5</t>
  </si>
  <si>
    <t>R3E0Y6</t>
  </si>
  <si>
    <t>R3E0Y7</t>
  </si>
  <si>
    <t>R3E0Y8</t>
  </si>
  <si>
    <t>R3E0Y9</t>
  </si>
  <si>
    <t>R3E0Z1</t>
  </si>
  <si>
    <t>R3E0Z2</t>
  </si>
  <si>
    <t>R3E0Z3</t>
  </si>
  <si>
    <t>R3E0Z5</t>
  </si>
  <si>
    <t>R3E0Z6</t>
  </si>
  <si>
    <t>R3E0Z7</t>
  </si>
  <si>
    <t>R3E0Z8</t>
  </si>
  <si>
    <t>R3E0Z9</t>
  </si>
  <si>
    <t>R3E1A1</t>
  </si>
  <si>
    <t>R3E1A2</t>
  </si>
  <si>
    <t>R3E1A3</t>
  </si>
  <si>
    <t>R3E1A4</t>
  </si>
  <si>
    <t>R3E1A5</t>
  </si>
  <si>
    <t>R3E1A6</t>
  </si>
  <si>
    <t>R3E1A7</t>
  </si>
  <si>
    <t>R3E1A8</t>
  </si>
  <si>
    <t>R3E1A9</t>
  </si>
  <si>
    <t>R3E1B1</t>
  </si>
  <si>
    <t>R3E1B2</t>
  </si>
  <si>
    <t>R3E1B3</t>
  </si>
  <si>
    <t>R3E1B4</t>
  </si>
  <si>
    <t>R3E1B5</t>
  </si>
  <si>
    <t>R3E1B6</t>
  </si>
  <si>
    <t>R3E1B7</t>
  </si>
  <si>
    <t>R3E1B8</t>
  </si>
  <si>
    <t>R3E1B9</t>
  </si>
  <si>
    <t>R3E1C1</t>
  </si>
  <si>
    <t>R3E1C2</t>
  </si>
  <si>
    <t>R3E1C3</t>
  </si>
  <si>
    <t>R3E1C4</t>
  </si>
  <si>
    <t>R3E1C6</t>
  </si>
  <si>
    <t>R3E1C7</t>
  </si>
  <si>
    <t>R3E1C8</t>
  </si>
  <si>
    <t>R3E1C9</t>
  </si>
  <si>
    <t>R3E1E1</t>
  </si>
  <si>
    <t>R3E1E2</t>
  </si>
  <si>
    <t>R3E1E3</t>
  </si>
  <si>
    <t>R3E1E4</t>
  </si>
  <si>
    <t>R3E1E5</t>
  </si>
  <si>
    <t>R3E1E6</t>
  </si>
  <si>
    <t>R3E1E7</t>
  </si>
  <si>
    <t>R3E1E8</t>
  </si>
  <si>
    <t>R3E1E9</t>
  </si>
  <si>
    <t>R3E1G3</t>
  </si>
  <si>
    <t>R3E1G4</t>
  </si>
  <si>
    <t>R3E1G5</t>
  </si>
  <si>
    <t>R3E1G6</t>
  </si>
  <si>
    <t>R3E1G7</t>
  </si>
  <si>
    <t>R3E1G8</t>
  </si>
  <si>
    <t>R3E1G9</t>
  </si>
  <si>
    <t>R3E1H1</t>
  </si>
  <si>
    <t>R3E1H2</t>
  </si>
  <si>
    <t>R3E1H3</t>
  </si>
  <si>
    <t>R3E1H4</t>
  </si>
  <si>
    <t>R3E1H5</t>
  </si>
  <si>
    <t>R3E1H6</t>
  </si>
  <si>
    <t>R3E1H7</t>
  </si>
  <si>
    <t>R3E1J3</t>
  </si>
  <si>
    <t>R3E1J4</t>
  </si>
  <si>
    <t>R3E1J5</t>
  </si>
  <si>
    <t>R3E1J6</t>
  </si>
  <si>
    <t>R3E1J7</t>
  </si>
  <si>
    <t>R3E1J8</t>
  </si>
  <si>
    <t>R3E1K1</t>
  </si>
  <si>
    <t>R3E1K2</t>
  </si>
  <si>
    <t>R3E1K3</t>
  </si>
  <si>
    <t>R3E1K5</t>
  </si>
  <si>
    <t>R3E1K6</t>
  </si>
  <si>
    <t>R3E1K7</t>
  </si>
  <si>
    <t>R3E1K8</t>
  </si>
  <si>
    <t>R3E1K9</t>
  </si>
  <si>
    <t>R3E1L1</t>
  </si>
  <si>
    <t>R3E1L2</t>
  </si>
  <si>
    <t>R3E1L3</t>
  </si>
  <si>
    <t>R3E1L4</t>
  </si>
  <si>
    <t>R3E1L5</t>
  </si>
  <si>
    <t>R3E1L6</t>
  </si>
  <si>
    <t>R3E1L7</t>
  </si>
  <si>
    <t>R3E1L8</t>
  </si>
  <si>
    <t>R3E1L9</t>
  </si>
  <si>
    <t>R3E1M1</t>
  </si>
  <si>
    <t>R3E1M3</t>
  </si>
  <si>
    <t>R3E1M5</t>
  </si>
  <si>
    <t>R3E1M9</t>
  </si>
  <si>
    <t>R3E1N2</t>
  </si>
  <si>
    <t>R3E1N3</t>
  </si>
  <si>
    <t>R3E1N4</t>
  </si>
  <si>
    <t>R3E1N5</t>
  </si>
  <si>
    <t>R3E1N6</t>
  </si>
  <si>
    <t>R3E1N7</t>
  </si>
  <si>
    <t>R3E1N8</t>
  </si>
  <si>
    <t>R3E1P1</t>
  </si>
  <si>
    <t>R3E1P3</t>
  </si>
  <si>
    <t>R3E1P4</t>
  </si>
  <si>
    <t>R3E1P5</t>
  </si>
  <si>
    <t>R3E1P6</t>
  </si>
  <si>
    <t>R3E1P7</t>
  </si>
  <si>
    <t>R3E1P9</t>
  </si>
  <si>
    <t>R3E1R1</t>
  </si>
  <si>
    <t>R3E1R2</t>
  </si>
  <si>
    <t>R3E1R3</t>
  </si>
  <si>
    <t>R3E1R4</t>
  </si>
  <si>
    <t>R3E1R5</t>
  </si>
  <si>
    <t>R3E1R6</t>
  </si>
  <si>
    <t>R3E1R7</t>
  </si>
  <si>
    <t>R3E1R8</t>
  </si>
  <si>
    <t>R3E1R9</t>
  </si>
  <si>
    <t>R3E1S1</t>
  </si>
  <si>
    <t>R3E1S2</t>
  </si>
  <si>
    <t>R3E1S3</t>
  </si>
  <si>
    <t>R3E1S5</t>
  </si>
  <si>
    <t>R3E1S6</t>
  </si>
  <si>
    <t>R3E1S7</t>
  </si>
  <si>
    <t>R3E1S8</t>
  </si>
  <si>
    <t>R3E1S9</t>
  </si>
  <si>
    <t>R3E1T1</t>
  </si>
  <si>
    <t>R3E1T2</t>
  </si>
  <si>
    <t>R3E1T3</t>
  </si>
  <si>
    <t>R3E1T4</t>
  </si>
  <si>
    <t>R3E1T5</t>
  </si>
  <si>
    <t>R3E1T6</t>
  </si>
  <si>
    <t>R3E1T7</t>
  </si>
  <si>
    <t>R3E1T8</t>
  </si>
  <si>
    <t>R3E1T9</t>
  </si>
  <si>
    <t>R3E1V2</t>
  </si>
  <si>
    <t>R3E1V4</t>
  </si>
  <si>
    <t>R3E1V6</t>
  </si>
  <si>
    <t>R3E1V7</t>
  </si>
  <si>
    <t>R3E1V8</t>
  </si>
  <si>
    <t>R3E1V9</t>
  </si>
  <si>
    <t>R3E1W1</t>
  </si>
  <si>
    <t>R3E1W2</t>
  </si>
  <si>
    <t>R3E1W3</t>
  </si>
  <si>
    <t>R3E1W6</t>
  </si>
  <si>
    <t>R3E1W7</t>
  </si>
  <si>
    <t>R3E1W8</t>
  </si>
  <si>
    <t>R3E1W9</t>
  </si>
  <si>
    <t>R3E1X1</t>
  </si>
  <si>
    <t>R3E1X2</t>
  </si>
  <si>
    <t>R3E1X5</t>
  </si>
  <si>
    <t>R3E1X7</t>
  </si>
  <si>
    <t>R3E1X8</t>
  </si>
  <si>
    <t>R3E1X9</t>
  </si>
  <si>
    <t>R3E1Y4</t>
  </si>
  <si>
    <t>R3E1Y5</t>
  </si>
  <si>
    <t>R3E1Y6</t>
  </si>
  <si>
    <t>R3E1Y7</t>
  </si>
  <si>
    <t>R3E1Z1</t>
  </si>
  <si>
    <t>R3E1Z2</t>
  </si>
  <si>
    <t>R3E1Z4</t>
  </si>
  <si>
    <t>R3E1Z5</t>
  </si>
  <si>
    <t>R3E1Z6</t>
  </si>
  <si>
    <t>R3E1Z7</t>
  </si>
  <si>
    <t>R3E1Z8</t>
  </si>
  <si>
    <t>R3E1Z9</t>
  </si>
  <si>
    <t>R3E2A1</t>
  </si>
  <si>
    <t>R3E2A2</t>
  </si>
  <si>
    <t>R3E2A3</t>
  </si>
  <si>
    <t>R3E2A4</t>
  </si>
  <si>
    <t>R3E2A5</t>
  </si>
  <si>
    <t>R3E2A7</t>
  </si>
  <si>
    <t>R3E2A9</t>
  </si>
  <si>
    <t>R3E2B3</t>
  </si>
  <si>
    <t>R3E2B4</t>
  </si>
  <si>
    <t>R3E2B5</t>
  </si>
  <si>
    <t>R3E2B6</t>
  </si>
  <si>
    <t>R3E2B7</t>
  </si>
  <si>
    <t>R3E2B8</t>
  </si>
  <si>
    <t>R3E2C1</t>
  </si>
  <si>
    <t>R3E2C2</t>
  </si>
  <si>
    <t>R3E2C4</t>
  </si>
  <si>
    <t>R3E2C5</t>
  </si>
  <si>
    <t>R3E2C6</t>
  </si>
  <si>
    <t>R3E2C7</t>
  </si>
  <si>
    <t>R3E2C8</t>
  </si>
  <si>
    <t>R3E2C9</t>
  </si>
  <si>
    <t>R3E2E1</t>
  </si>
  <si>
    <t>R3E2E2</t>
  </si>
  <si>
    <t>R3E2E3</t>
  </si>
  <si>
    <t>R3E2E4</t>
  </si>
  <si>
    <t>R3E2E5</t>
  </si>
  <si>
    <t>R3E2E6</t>
  </si>
  <si>
    <t>R3E2E7</t>
  </si>
  <si>
    <t>R3E2E8</t>
  </si>
  <si>
    <t>R3E2G1</t>
  </si>
  <si>
    <t>R3E2G2</t>
  </si>
  <si>
    <t>R3E2G3</t>
  </si>
  <si>
    <t>R3E2G5</t>
  </si>
  <si>
    <t>R3E2G6</t>
  </si>
  <si>
    <t>R3E2G7</t>
  </si>
  <si>
    <t>R3E2G8</t>
  </si>
  <si>
    <t>R3E2G9</t>
  </si>
  <si>
    <t>R3E2H1</t>
  </si>
  <si>
    <t>R3E2H2</t>
  </si>
  <si>
    <t>R3E2H3</t>
  </si>
  <si>
    <t>R3E2H4</t>
  </si>
  <si>
    <t>R3E2H5</t>
  </si>
  <si>
    <t>R3E2H6</t>
  </si>
  <si>
    <t>R3E2H8</t>
  </si>
  <si>
    <t>R3E2H9</t>
  </si>
  <si>
    <t>R3E2J1</t>
  </si>
  <si>
    <t>R3E2J2</t>
  </si>
  <si>
    <t>R3E2J3</t>
  </si>
  <si>
    <t>R3E2J4</t>
  </si>
  <si>
    <t>R3E2J5</t>
  </si>
  <si>
    <t>R3E2J6</t>
  </si>
  <si>
    <t>R3E2J7</t>
  </si>
  <si>
    <t>R3E2J8</t>
  </si>
  <si>
    <t>R3E2J9</t>
  </si>
  <si>
    <t>R3E2K1</t>
  </si>
  <si>
    <t>R3E2K2</t>
  </si>
  <si>
    <t>R3E2K3</t>
  </si>
  <si>
    <t>R3E2K4</t>
  </si>
  <si>
    <t>R3E2K5</t>
  </si>
  <si>
    <t>R3E2K6</t>
  </si>
  <si>
    <t>R3E2K7</t>
  </si>
  <si>
    <t>R3E2K8</t>
  </si>
  <si>
    <t>R3E2K9</t>
  </si>
  <si>
    <t>R3E2L1</t>
  </si>
  <si>
    <t>R3E2L2</t>
  </si>
  <si>
    <t>R3E2L3</t>
  </si>
  <si>
    <t>R3E2L4</t>
  </si>
  <si>
    <t>R3E2L5</t>
  </si>
  <si>
    <t>R3E2L6</t>
  </si>
  <si>
    <t>R3E2L7</t>
  </si>
  <si>
    <t>R3E2L8</t>
  </si>
  <si>
    <t>R3E2L9</t>
  </si>
  <si>
    <t>R3E2M1</t>
  </si>
  <si>
    <t>R3E2M2</t>
  </si>
  <si>
    <t>R3E2M3</t>
  </si>
  <si>
    <t>R3E2M4</t>
  </si>
  <si>
    <t>R3E2M5</t>
  </si>
  <si>
    <t>R3E2M6</t>
  </si>
  <si>
    <t>R3E2M7</t>
  </si>
  <si>
    <t>R3E2M8</t>
  </si>
  <si>
    <t>R3E2M9</t>
  </si>
  <si>
    <t>R3E2N1</t>
  </si>
  <si>
    <t>R3E2N2</t>
  </si>
  <si>
    <t>R3E2N3</t>
  </si>
  <si>
    <t>R3E2N4</t>
  </si>
  <si>
    <t>R3E2N5</t>
  </si>
  <si>
    <t>R3E2N6</t>
  </si>
  <si>
    <t>R3E2N7</t>
  </si>
  <si>
    <t>R3E2N8</t>
  </si>
  <si>
    <t>R3E2N9</t>
  </si>
  <si>
    <t>R3E2P1</t>
  </si>
  <si>
    <t>R3E2P2</t>
  </si>
  <si>
    <t>R3E2P3</t>
  </si>
  <si>
    <t>R3E2P5</t>
  </si>
  <si>
    <t>R3E2P6</t>
  </si>
  <si>
    <t>R3E2P7</t>
  </si>
  <si>
    <t>R3E2P8</t>
  </si>
  <si>
    <t>R3E2P9</t>
  </si>
  <si>
    <t>R3E2R1</t>
  </si>
  <si>
    <t>R3E2R2</t>
  </si>
  <si>
    <t>R3E2R3</t>
  </si>
  <si>
    <t>R3E2R4</t>
  </si>
  <si>
    <t>R3E2R5</t>
  </si>
  <si>
    <t>R3E2R6</t>
  </si>
  <si>
    <t>R3E2R7</t>
  </si>
  <si>
    <t>R3E2R8</t>
  </si>
  <si>
    <t>R3E2R9</t>
  </si>
  <si>
    <t>R3E2S1</t>
  </si>
  <si>
    <t>R3E2S2</t>
  </si>
  <si>
    <t>R3E2S3</t>
  </si>
  <si>
    <t>R3E2S4</t>
  </si>
  <si>
    <t>R3E2S5</t>
  </si>
  <si>
    <t>R3E2S6</t>
  </si>
  <si>
    <t>R3E2S7</t>
  </si>
  <si>
    <t>R3E2S8</t>
  </si>
  <si>
    <t>R3E2S9</t>
  </si>
  <si>
    <t>R3E2T1</t>
  </si>
  <si>
    <t>R3E2T2</t>
  </si>
  <si>
    <t>R3E2T3</t>
  </si>
  <si>
    <t>R3E2T4</t>
  </si>
  <si>
    <t>R3E2T5</t>
  </si>
  <si>
    <t>R3E2T6</t>
  </si>
  <si>
    <t>R3E2T7</t>
  </si>
  <si>
    <t>R3E2T8</t>
  </si>
  <si>
    <t>R3E2T9</t>
  </si>
  <si>
    <t>R3E2V1</t>
  </si>
  <si>
    <t>R3E2V2</t>
  </si>
  <si>
    <t>R3E2V3</t>
  </si>
  <si>
    <t>R3E2V4</t>
  </si>
  <si>
    <t>R3E2V5</t>
  </si>
  <si>
    <t>R3E2V6</t>
  </si>
  <si>
    <t>R3E2V7</t>
  </si>
  <si>
    <t>R3E2V8</t>
  </si>
  <si>
    <t>R3E2V9</t>
  </si>
  <si>
    <t>R3E2W1</t>
  </si>
  <si>
    <t>R3E2W2</t>
  </si>
  <si>
    <t>R3E2W4</t>
  </si>
  <si>
    <t>R3E2W5</t>
  </si>
  <si>
    <t>R3E2W6</t>
  </si>
  <si>
    <t>R3E2W7</t>
  </si>
  <si>
    <t>R3E2W8</t>
  </si>
  <si>
    <t>R3E2W9</t>
  </si>
  <si>
    <t>R3E2X1</t>
  </si>
  <si>
    <t>R3E2X2</t>
  </si>
  <si>
    <t>R3E2X3</t>
  </si>
  <si>
    <t>R3E2X4</t>
  </si>
  <si>
    <t>R3E2X5</t>
  </si>
  <si>
    <t>R3E2X7</t>
  </si>
  <si>
    <t>R3E2X9</t>
  </si>
  <si>
    <t>R3E2Y1</t>
  </si>
  <si>
    <t>R3E2Y2</t>
  </si>
  <si>
    <t>R3E2Y3</t>
  </si>
  <si>
    <t>R3E2Y4</t>
  </si>
  <si>
    <t>R3E2Y5</t>
  </si>
  <si>
    <t>R3E2Y6</t>
  </si>
  <si>
    <t>R3E2Y7</t>
  </si>
  <si>
    <t>R3E2Y8</t>
  </si>
  <si>
    <t>R3E2Y9</t>
  </si>
  <si>
    <t>R3E2Z1</t>
  </si>
  <si>
    <t>R3E2Z2</t>
  </si>
  <si>
    <t>R3E2Z3</t>
  </si>
  <si>
    <t>R3E2Z4</t>
  </si>
  <si>
    <t>R3E2Z5</t>
  </si>
  <si>
    <t>R3E2Z6</t>
  </si>
  <si>
    <t>R3E2Z7</t>
  </si>
  <si>
    <t>R3E2Z8</t>
  </si>
  <si>
    <t>R3E2Z9</t>
  </si>
  <si>
    <t>R3E3A1</t>
  </si>
  <si>
    <t>R3E3A2</t>
  </si>
  <si>
    <t>R3E3A3</t>
  </si>
  <si>
    <t>R3E3A4</t>
  </si>
  <si>
    <t>R3E3A5</t>
  </si>
  <si>
    <t>R3E3A6</t>
  </si>
  <si>
    <t>R3E3A7</t>
  </si>
  <si>
    <t>R3E3A8</t>
  </si>
  <si>
    <t>R3E3A9</t>
  </si>
  <si>
    <t>R3E3B1</t>
  </si>
  <si>
    <t>R3E3B2</t>
  </si>
  <si>
    <t>R3E3B3</t>
  </si>
  <si>
    <t>R3E3B4</t>
  </si>
  <si>
    <t>R3E3B6</t>
  </si>
  <si>
    <t>R3E3B8</t>
  </si>
  <si>
    <t>R3E3C2</t>
  </si>
  <si>
    <t>R3E3C3</t>
  </si>
  <si>
    <t>R3E3C7</t>
  </si>
  <si>
    <t>R3E3E1</t>
  </si>
  <si>
    <t>R3E3E8</t>
  </si>
  <si>
    <t>R3E3G1</t>
  </si>
  <si>
    <t>R3E3G2</t>
  </si>
  <si>
    <t>R3E3G3</t>
  </si>
  <si>
    <t>R3E3G4</t>
  </si>
  <si>
    <t>R3E3G5</t>
  </si>
  <si>
    <t>R3E3G6</t>
  </si>
  <si>
    <t>R3E3G8</t>
  </si>
  <si>
    <t>R3E3G9</t>
  </si>
  <si>
    <t>R3E3H1</t>
  </si>
  <si>
    <t>R3E3H2</t>
  </si>
  <si>
    <t>R3E3H3</t>
  </si>
  <si>
    <t>R3E3H4</t>
  </si>
  <si>
    <t>R3E3H5</t>
  </si>
  <si>
    <t>R3E3H7</t>
  </si>
  <si>
    <t>R3E3H8</t>
  </si>
  <si>
    <t>R3E3H9</t>
  </si>
  <si>
    <t>R3E3J1</t>
  </si>
  <si>
    <t>R3E3J3</t>
  </si>
  <si>
    <t>R3E3J5</t>
  </si>
  <si>
    <t>R3E3J6</t>
  </si>
  <si>
    <t>R3E3J7</t>
  </si>
  <si>
    <t>R3E3J8</t>
  </si>
  <si>
    <t>R3E3J9</t>
  </si>
  <si>
    <t>R3E3K1</t>
  </si>
  <si>
    <t>R3E3K4</t>
  </si>
  <si>
    <t>R3E3K6</t>
  </si>
  <si>
    <t>R3E3K7</t>
  </si>
  <si>
    <t>R3E3K8</t>
  </si>
  <si>
    <t>R3E3K9</t>
  </si>
  <si>
    <t>R3E3L1</t>
  </si>
  <si>
    <t>R3E3L2</t>
  </si>
  <si>
    <t>R3E3L3</t>
  </si>
  <si>
    <t>R3E3L4</t>
  </si>
  <si>
    <t>R3E3L5</t>
  </si>
  <si>
    <t>R3E3L6</t>
  </si>
  <si>
    <t>R3E3L7</t>
  </si>
  <si>
    <t>R3E3L9</t>
  </si>
  <si>
    <t>R3E3M1</t>
  </si>
  <si>
    <t>R3E3M2</t>
  </si>
  <si>
    <t>R3E3M4</t>
  </si>
  <si>
    <t>R3E3M5</t>
  </si>
  <si>
    <t>R3E3M6</t>
  </si>
  <si>
    <t>R3E3M8</t>
  </si>
  <si>
    <t>R3E3M9</t>
  </si>
  <si>
    <t>R3E3N3</t>
  </si>
  <si>
    <t>R3E3N4</t>
  </si>
  <si>
    <t>R3E3N5</t>
  </si>
  <si>
    <t>R3E3N6</t>
  </si>
  <si>
    <t>R3E3N8</t>
  </si>
  <si>
    <t>R3E3N9</t>
  </si>
  <si>
    <t>R3E3P1</t>
  </si>
  <si>
    <t>R3E3P2</t>
  </si>
  <si>
    <t>R3E3P3</t>
  </si>
  <si>
    <t>R3E3P4</t>
  </si>
  <si>
    <t>R3E3P5</t>
  </si>
  <si>
    <t>R3E3P6</t>
  </si>
  <si>
    <t>R3E3P7</t>
  </si>
  <si>
    <t>R3E3P8</t>
  </si>
  <si>
    <t>R3E3P9</t>
  </si>
  <si>
    <t>R3E3R1</t>
  </si>
  <si>
    <t>R3E3R2</t>
  </si>
  <si>
    <t>R3E3R3</t>
  </si>
  <si>
    <t>R3E3R4</t>
  </si>
  <si>
    <t>R3E3R5</t>
  </si>
  <si>
    <t>R3E3R6</t>
  </si>
  <si>
    <t>R3E3R7</t>
  </si>
  <si>
    <t>R3E3R9</t>
  </si>
  <si>
    <t>R3E3S1</t>
  </si>
  <si>
    <t>R3E3S2</t>
  </si>
  <si>
    <t>R3E3S3</t>
  </si>
  <si>
    <t>R3E3S4</t>
  </si>
  <si>
    <t>R3E3S5</t>
  </si>
  <si>
    <t>R3E3S6</t>
  </si>
  <si>
    <t>R3E3S8</t>
  </si>
  <si>
    <t>R3G0A1</t>
  </si>
  <si>
    <t>R3G0A2</t>
  </si>
  <si>
    <t>R3G0A4</t>
  </si>
  <si>
    <t>R3G0A6</t>
  </si>
  <si>
    <t>R3G0A8</t>
  </si>
  <si>
    <t>R3G0A9</t>
  </si>
  <si>
    <t>R3G0B1</t>
  </si>
  <si>
    <t>R3G0B2</t>
  </si>
  <si>
    <t>R3G0B3</t>
  </si>
  <si>
    <t>R3G0B4</t>
  </si>
  <si>
    <t>R3G0B5</t>
  </si>
  <si>
    <t>R3G0B6</t>
  </si>
  <si>
    <t>R3G0B7</t>
  </si>
  <si>
    <t>R3G0B8</t>
  </si>
  <si>
    <t>R3G0B9</t>
  </si>
  <si>
    <t>R3G0C1</t>
  </si>
  <si>
    <t>R3G0C2</t>
  </si>
  <si>
    <t>R3G0C3</t>
  </si>
  <si>
    <t>R3G0C4</t>
  </si>
  <si>
    <t>R3G0C5</t>
  </si>
  <si>
    <t>R3G0C6</t>
  </si>
  <si>
    <t>R3G0C7</t>
  </si>
  <si>
    <t>R3G0C8</t>
  </si>
  <si>
    <t>R3G0C9</t>
  </si>
  <si>
    <t>R3G0E1</t>
  </si>
  <si>
    <t>R3G0E2</t>
  </si>
  <si>
    <t>R3G0E3</t>
  </si>
  <si>
    <t>R3G0E4</t>
  </si>
  <si>
    <t>R3G0E5</t>
  </si>
  <si>
    <t>R3G0E6</t>
  </si>
  <si>
    <t>R3G0E7</t>
  </si>
  <si>
    <t>R3G0E8</t>
  </si>
  <si>
    <t>R3G0E9</t>
  </si>
  <si>
    <t>R3G0G2</t>
  </si>
  <si>
    <t>R3G0G3</t>
  </si>
  <si>
    <t>R3G0G4</t>
  </si>
  <si>
    <t>R3G0G8</t>
  </si>
  <si>
    <t>R3G0G9</t>
  </si>
  <si>
    <t>R3G0H1</t>
  </si>
  <si>
    <t>R3G0H2</t>
  </si>
  <si>
    <t>R3G0H3</t>
  </si>
  <si>
    <t>R3G0H4</t>
  </si>
  <si>
    <t>R3G0H5</t>
  </si>
  <si>
    <t>R3G0H6</t>
  </si>
  <si>
    <t>R3G0H7</t>
  </si>
  <si>
    <t>R3G0H8</t>
  </si>
  <si>
    <t>R3G0H9</t>
  </si>
  <si>
    <t>R3G0J1</t>
  </si>
  <si>
    <t>R3G0J3</t>
  </si>
  <si>
    <t>R3G0J4</t>
  </si>
  <si>
    <t>R3G0J5</t>
  </si>
  <si>
    <t>R3G0J6</t>
  </si>
  <si>
    <t>R3G0J7</t>
  </si>
  <si>
    <t>R3G0J8</t>
  </si>
  <si>
    <t>R3G0K1</t>
  </si>
  <si>
    <t>R3G0K2</t>
  </si>
  <si>
    <t>R3G0K3</t>
  </si>
  <si>
    <t>R3G0K5</t>
  </si>
  <si>
    <t>R3G0K7</t>
  </si>
  <si>
    <t>R3G0K8</t>
  </si>
  <si>
    <t>R3G0K9</t>
  </si>
  <si>
    <t>R3G0L1</t>
  </si>
  <si>
    <t>R3G0L2</t>
  </si>
  <si>
    <t>R3G0L3</t>
  </si>
  <si>
    <t>R3G0L4</t>
  </si>
  <si>
    <t>R3G0L5</t>
  </si>
  <si>
    <t>R3G0L6</t>
  </si>
  <si>
    <t>R3G0L8</t>
  </si>
  <si>
    <t>R3G0L9</t>
  </si>
  <si>
    <t>R3G0M1</t>
  </si>
  <si>
    <t>R3G0M2</t>
  </si>
  <si>
    <t>R3G0M3</t>
  </si>
  <si>
    <t>R3G0M4</t>
  </si>
  <si>
    <t>R3G0M6</t>
  </si>
  <si>
    <t>R3G0M7</t>
  </si>
  <si>
    <t>R3G0M8</t>
  </si>
  <si>
    <t>R3G0N1</t>
  </si>
  <si>
    <t>R3G0N2</t>
  </si>
  <si>
    <t>R3G0N3</t>
  </si>
  <si>
    <t>R3G0N4</t>
  </si>
  <si>
    <t>R3G0N5</t>
  </si>
  <si>
    <t>R3G0N6</t>
  </si>
  <si>
    <t>R3G0N7</t>
  </si>
  <si>
    <t>R3G0N8</t>
  </si>
  <si>
    <t>R3G0N9</t>
  </si>
  <si>
    <t>R3G0P1</t>
  </si>
  <si>
    <t>R3G0P3</t>
  </si>
  <si>
    <t>R3G0P4</t>
  </si>
  <si>
    <t>R3G0P5</t>
  </si>
  <si>
    <t>R3G0P6</t>
  </si>
  <si>
    <t>R3G0P8</t>
  </si>
  <si>
    <t>R3G0P9</t>
  </si>
  <si>
    <t>R3G0R1</t>
  </si>
  <si>
    <t>R3G0R2</t>
  </si>
  <si>
    <t>R3G0R3</t>
  </si>
  <si>
    <t>R3G0R4</t>
  </si>
  <si>
    <t>R3G0R6</t>
  </si>
  <si>
    <t>R3G0R7</t>
  </si>
  <si>
    <t>R3G0R8</t>
  </si>
  <si>
    <t>R3G0S2</t>
  </si>
  <si>
    <t>R3G0S3</t>
  </si>
  <si>
    <t>R3G0S4</t>
  </si>
  <si>
    <t>R3G0S6</t>
  </si>
  <si>
    <t>R3G0S7</t>
  </si>
  <si>
    <t>R3G0S8</t>
  </si>
  <si>
    <t>R3G0S9</t>
  </si>
  <si>
    <t>R3G0T1</t>
  </si>
  <si>
    <t>R3G0T2</t>
  </si>
  <si>
    <t>R3G0T3</t>
  </si>
  <si>
    <t>R3G0T4</t>
  </si>
  <si>
    <t>R3G0T5</t>
  </si>
  <si>
    <t>R3G0T6</t>
  </si>
  <si>
    <t>R3G0T7</t>
  </si>
  <si>
    <t>R3G0T8</t>
  </si>
  <si>
    <t>R3G0T9</t>
  </si>
  <si>
    <t>R3G0V1</t>
  </si>
  <si>
    <t>R3G0V2</t>
  </si>
  <si>
    <t>R3G0V3</t>
  </si>
  <si>
    <t>R3G0V5</t>
  </si>
  <si>
    <t>R3G0V6</t>
  </si>
  <si>
    <t>R3G0V7</t>
  </si>
  <si>
    <t>R3G0V8</t>
  </si>
  <si>
    <t>R3G0W1</t>
  </si>
  <si>
    <t>R3G0W2</t>
  </si>
  <si>
    <t>R3G0W3</t>
  </si>
  <si>
    <t>R3G0W4</t>
  </si>
  <si>
    <t>R3G0W7</t>
  </si>
  <si>
    <t>R3G0W8</t>
  </si>
  <si>
    <t>R3G0W9</t>
  </si>
  <si>
    <t>R3G0X1</t>
  </si>
  <si>
    <t>R3G0X2</t>
  </si>
  <si>
    <t>R3G0X6</t>
  </si>
  <si>
    <t>R3G0X7</t>
  </si>
  <si>
    <t>R3G0X9</t>
  </si>
  <si>
    <t>R3G0Y1</t>
  </si>
  <si>
    <t>R3G0Y2</t>
  </si>
  <si>
    <t>R3G0Y3</t>
  </si>
  <si>
    <t>R3G0Y8</t>
  </si>
  <si>
    <t>R3G0Z1</t>
  </si>
  <si>
    <t>R3G0Z2</t>
  </si>
  <si>
    <t>R3G0Z3</t>
  </si>
  <si>
    <t>R3G0Z4</t>
  </si>
  <si>
    <t>R3G0Z5</t>
  </si>
  <si>
    <t>R3G1A1</t>
  </si>
  <si>
    <t>R3G1A2</t>
  </si>
  <si>
    <t>R3G1A3</t>
  </si>
  <si>
    <t>R3G1A4</t>
  </si>
  <si>
    <t>R3G1A5</t>
  </si>
  <si>
    <t>R3G1A6</t>
  </si>
  <si>
    <t>R3G1A7</t>
  </si>
  <si>
    <t>R3G1A8</t>
  </si>
  <si>
    <t>R3G1A9</t>
  </si>
  <si>
    <t>R3G1B1</t>
  </si>
  <si>
    <t>R3G1B2</t>
  </si>
  <si>
    <t>R3G1B3</t>
  </si>
  <si>
    <t>R3G1B4</t>
  </si>
  <si>
    <t>R3G1B5</t>
  </si>
  <si>
    <t>R3G1B6</t>
  </si>
  <si>
    <t>R3G1B7</t>
  </si>
  <si>
    <t>R3G1B8</t>
  </si>
  <si>
    <t>R3G1B9</t>
  </si>
  <si>
    <t>R3G1C1</t>
  </si>
  <si>
    <t>R3G1C2</t>
  </si>
  <si>
    <t>R3G1C3</t>
  </si>
  <si>
    <t>R3G1C4</t>
  </si>
  <si>
    <t>R3G1C5</t>
  </si>
  <si>
    <t>R3G1C6</t>
  </si>
  <si>
    <t>R3G1C7</t>
  </si>
  <si>
    <t>R3G1C8</t>
  </si>
  <si>
    <t>R3G1C9</t>
  </si>
  <si>
    <t>R3G1E1</t>
  </si>
  <si>
    <t>R3G1E2</t>
  </si>
  <si>
    <t>R3G1E4</t>
  </si>
  <si>
    <t>R3G1E5</t>
  </si>
  <si>
    <t>R3G1E7</t>
  </si>
  <si>
    <t>R3G1E8</t>
  </si>
  <si>
    <t>R3G1E9</t>
  </si>
  <si>
    <t>R3G1G1</t>
  </si>
  <si>
    <t>R3G1G2</t>
  </si>
  <si>
    <t>R3G1G3</t>
  </si>
  <si>
    <t>R3G1G4</t>
  </si>
  <si>
    <t>R3G1G5</t>
  </si>
  <si>
    <t>R3G1G6</t>
  </si>
  <si>
    <t>R3G1G7</t>
  </si>
  <si>
    <t>R3G1G8</t>
  </si>
  <si>
    <t>R3G1G9</t>
  </si>
  <si>
    <t>R3G1H1</t>
  </si>
  <si>
    <t>R3G1H2</t>
  </si>
  <si>
    <t>R3G1H3</t>
  </si>
  <si>
    <t>R3G1H4</t>
  </si>
  <si>
    <t>R3G1H5</t>
  </si>
  <si>
    <t>R3G1H6</t>
  </si>
  <si>
    <t>R3G1H7</t>
  </si>
  <si>
    <t>R3G1H8</t>
  </si>
  <si>
    <t>R3G1H9</t>
  </si>
  <si>
    <t>R3G1J1</t>
  </si>
  <si>
    <t>R3G1J2</t>
  </si>
  <si>
    <t>R3G1J3</t>
  </si>
  <si>
    <t>R3G1J4</t>
  </si>
  <si>
    <t>R3G1J5</t>
  </si>
  <si>
    <t>R3G1J6</t>
  </si>
  <si>
    <t>R3G1J7</t>
  </si>
  <si>
    <t>R3G1J8</t>
  </si>
  <si>
    <t>R3G1J9</t>
  </si>
  <si>
    <t>R3G1K1</t>
  </si>
  <si>
    <t>R3G1K2</t>
  </si>
  <si>
    <t>R3G1K3</t>
  </si>
  <si>
    <t>R3G1K4</t>
  </si>
  <si>
    <t>R3G1K5</t>
  </si>
  <si>
    <t>R3G1K6</t>
  </si>
  <si>
    <t>R3G1K7</t>
  </si>
  <si>
    <t>R3G1K8</t>
  </si>
  <si>
    <t>R3G1K9</t>
  </si>
  <si>
    <t>R3G1L1</t>
  </si>
  <si>
    <t>R3G1L4</t>
  </si>
  <si>
    <t>R3G1L9</t>
  </si>
  <si>
    <t>R3G1M4</t>
  </si>
  <si>
    <t>R3G1M5</t>
  </si>
  <si>
    <t>R3G1M6</t>
  </si>
  <si>
    <t>R3G1M7</t>
  </si>
  <si>
    <t>R3G1M8</t>
  </si>
  <si>
    <t>R3G1N2</t>
  </si>
  <si>
    <t>R3G1N3</t>
  </si>
  <si>
    <t>R3G1N4</t>
  </si>
  <si>
    <t>R3G1N6</t>
  </si>
  <si>
    <t>R3G1N7</t>
  </si>
  <si>
    <t>R3G1N8</t>
  </si>
  <si>
    <t>R3G1N9</t>
  </si>
  <si>
    <t>R3G1P1</t>
  </si>
  <si>
    <t>R3G1P2</t>
  </si>
  <si>
    <t>R3G1P5</t>
  </si>
  <si>
    <t>R3G1P6</t>
  </si>
  <si>
    <t>R3G1P7</t>
  </si>
  <si>
    <t>R3G1P8</t>
  </si>
  <si>
    <t>R3G1P9</t>
  </si>
  <si>
    <t>R3G1R1</t>
  </si>
  <si>
    <t>R3G1R2</t>
  </si>
  <si>
    <t>R3G1R3</t>
  </si>
  <si>
    <t>R3G1R4</t>
  </si>
  <si>
    <t>R3G1R5</t>
  </si>
  <si>
    <t>R3G1R6</t>
  </si>
  <si>
    <t>R3G1R7</t>
  </si>
  <si>
    <t>R3G1R8</t>
  </si>
  <si>
    <t>R3G1R9</t>
  </si>
  <si>
    <t>R3G1S1</t>
  </si>
  <si>
    <t>R3G1S2</t>
  </si>
  <si>
    <t>R3G1S3</t>
  </si>
  <si>
    <t>R3G1S4</t>
  </si>
  <si>
    <t>R3G1S5</t>
  </si>
  <si>
    <t>R3G1S6</t>
  </si>
  <si>
    <t>R3G1S7</t>
  </si>
  <si>
    <t>R3G1S8</t>
  </si>
  <si>
    <t>R3G1S9</t>
  </si>
  <si>
    <t>R3G1T1</t>
  </si>
  <si>
    <t>R3G1T2</t>
  </si>
  <si>
    <t>R3G1T3</t>
  </si>
  <si>
    <t>R3G1T4</t>
  </si>
  <si>
    <t>R3G1T6</t>
  </si>
  <si>
    <t>R3G1T7</t>
  </si>
  <si>
    <t>R3G1T8</t>
  </si>
  <si>
    <t>R3G1T9</t>
  </si>
  <si>
    <t>R3G1V1</t>
  </si>
  <si>
    <t>R3G1V2</t>
  </si>
  <si>
    <t>R3G1V3</t>
  </si>
  <si>
    <t>R3G1V4</t>
  </si>
  <si>
    <t>R3G1V5</t>
  </si>
  <si>
    <t>R3G1V6</t>
  </si>
  <si>
    <t>R3G1V7</t>
  </si>
  <si>
    <t>R3G1V8</t>
  </si>
  <si>
    <t>R3G1V9</t>
  </si>
  <si>
    <t>R3G1W1</t>
  </si>
  <si>
    <t>R3G1W2</t>
  </si>
  <si>
    <t>R3G1W3</t>
  </si>
  <si>
    <t>R3G1W4</t>
  </si>
  <si>
    <t>R3G1W5</t>
  </si>
  <si>
    <t>R3G1W6</t>
  </si>
  <si>
    <t>R3G1W7</t>
  </si>
  <si>
    <t>R3G1W8</t>
  </si>
  <si>
    <t>R3G1W9</t>
  </si>
  <si>
    <t>R3G1X1</t>
  </si>
  <si>
    <t>R3G1X2</t>
  </si>
  <si>
    <t>R3G1X3</t>
  </si>
  <si>
    <t>R3G1X4</t>
  </si>
  <si>
    <t>R3G1X5</t>
  </si>
  <si>
    <t>R3G1X6</t>
  </si>
  <si>
    <t>R3G1X7</t>
  </si>
  <si>
    <t>R3G1X8</t>
  </si>
  <si>
    <t>R3G1X9</t>
  </si>
  <si>
    <t>R3G1Y1</t>
  </si>
  <si>
    <t>R3G1Y2</t>
  </si>
  <si>
    <t>R3G1Y3</t>
  </si>
  <si>
    <t>R3G1Y4</t>
  </si>
  <si>
    <t>R3G1Y5</t>
  </si>
  <si>
    <t>R3G1Y6</t>
  </si>
  <si>
    <t>R3G1Y7</t>
  </si>
  <si>
    <t>R3G1Y8</t>
  </si>
  <si>
    <t>R3G1Y9</t>
  </si>
  <si>
    <t>R3G1Z1</t>
  </si>
  <si>
    <t>R3G1Z2</t>
  </si>
  <si>
    <t>R3G1Z3</t>
  </si>
  <si>
    <t>R3G1Z4</t>
  </si>
  <si>
    <t>R3G1Z5</t>
  </si>
  <si>
    <t>R3G1Z6</t>
  </si>
  <si>
    <t>R3G1Z7</t>
  </si>
  <si>
    <t>R3G1Z8</t>
  </si>
  <si>
    <t>R3G1Z9</t>
  </si>
  <si>
    <t>R3G2A1</t>
  </si>
  <si>
    <t>R3G2A2</t>
  </si>
  <si>
    <t>R3G2A3</t>
  </si>
  <si>
    <t>R3G2A4</t>
  </si>
  <si>
    <t>R3G2A5</t>
  </si>
  <si>
    <t>R3G2A6</t>
  </si>
  <si>
    <t>R3G2A7</t>
  </si>
  <si>
    <t>R3G2A8</t>
  </si>
  <si>
    <t>R3G2B1</t>
  </si>
  <si>
    <t>R3G2B2</t>
  </si>
  <si>
    <t>R3G2B3</t>
  </si>
  <si>
    <t>R3G2B4</t>
  </si>
  <si>
    <t>R3G2B5</t>
  </si>
  <si>
    <t>R3G2B7</t>
  </si>
  <si>
    <t>R3G2B8</t>
  </si>
  <si>
    <t>R3G2B9</t>
  </si>
  <si>
    <t>R3G2C1</t>
  </si>
  <si>
    <t>R3G2C2</t>
  </si>
  <si>
    <t>R3G2C3</t>
  </si>
  <si>
    <t>R3G2C4</t>
  </si>
  <si>
    <t>R3G2C5</t>
  </si>
  <si>
    <t>R3G2C6</t>
  </si>
  <si>
    <t>R3G2C7</t>
  </si>
  <si>
    <t>R3G2C8</t>
  </si>
  <si>
    <t>R3G2C9</t>
  </si>
  <si>
    <t>R3G2E1</t>
  </si>
  <si>
    <t>R3G2E2</t>
  </si>
  <si>
    <t>R3G2E3</t>
  </si>
  <si>
    <t>R3G2E4</t>
  </si>
  <si>
    <t>R3G2E5</t>
  </si>
  <si>
    <t>R3G2E6</t>
  </si>
  <si>
    <t>R3G2E7</t>
  </si>
  <si>
    <t>R3G2E8</t>
  </si>
  <si>
    <t>R3G2E9</t>
  </si>
  <si>
    <t>R3G2G1</t>
  </si>
  <si>
    <t>R3G2G2</t>
  </si>
  <si>
    <t>R3G2G3</t>
  </si>
  <si>
    <t>R3G2G4</t>
  </si>
  <si>
    <t>R3G2G5</t>
  </si>
  <si>
    <t>R3G2G6</t>
  </si>
  <si>
    <t>R3G2G7</t>
  </si>
  <si>
    <t>R3G2G8</t>
  </si>
  <si>
    <t>R3G2G9</t>
  </si>
  <si>
    <t>R3G2H1</t>
  </si>
  <si>
    <t>R3G2H2</t>
  </si>
  <si>
    <t>R3G2H3</t>
  </si>
  <si>
    <t>R3G2H4</t>
  </si>
  <si>
    <t>R3G2H5</t>
  </si>
  <si>
    <t>R3G2H6</t>
  </si>
  <si>
    <t>R3G2H7</t>
  </si>
  <si>
    <t>R3G2H8</t>
  </si>
  <si>
    <t>R3G2H9</t>
  </si>
  <si>
    <t>R3G2J1</t>
  </si>
  <si>
    <t>R3G2J2</t>
  </si>
  <si>
    <t>R3G2J3</t>
  </si>
  <si>
    <t>R3G2J4</t>
  </si>
  <si>
    <t>R3G2J5</t>
  </si>
  <si>
    <t>R3G2J6</t>
  </si>
  <si>
    <t>R3G2J7</t>
  </si>
  <si>
    <t>R3G2J8</t>
  </si>
  <si>
    <t>R3G2J9</t>
  </si>
  <si>
    <t>R3G2K1</t>
  </si>
  <si>
    <t>R3G2K2</t>
  </si>
  <si>
    <t>R3G2K3</t>
  </si>
  <si>
    <t>R3G2K4</t>
  </si>
  <si>
    <t>R3G2K5</t>
  </si>
  <si>
    <t>R3G2K6</t>
  </si>
  <si>
    <t>R3G2K7</t>
  </si>
  <si>
    <t>R3G2K8</t>
  </si>
  <si>
    <t>R3G2K9</t>
  </si>
  <si>
    <t>R3G2L1</t>
  </si>
  <si>
    <t>R3G2L2</t>
  </si>
  <si>
    <t>R3G2L3</t>
  </si>
  <si>
    <t>R3G2L4</t>
  </si>
  <si>
    <t>R3G2L5</t>
  </si>
  <si>
    <t>R3G2L6</t>
  </si>
  <si>
    <t>R3G2L7</t>
  </si>
  <si>
    <t>R3G2L8</t>
  </si>
  <si>
    <t>R3G2L9</t>
  </si>
  <si>
    <t>R3G2M1</t>
  </si>
  <si>
    <t>R3G2M2</t>
  </si>
  <si>
    <t>R3G2M3</t>
  </si>
  <si>
    <t>R3G2M4</t>
  </si>
  <si>
    <t>R3G2M5</t>
  </si>
  <si>
    <t>R3G2M6</t>
  </si>
  <si>
    <t>R3G2M7</t>
  </si>
  <si>
    <t>R3G2M8</t>
  </si>
  <si>
    <t>R3G2M9</t>
  </si>
  <si>
    <t>R3G2N1</t>
  </si>
  <si>
    <t>R3G2N2</t>
  </si>
  <si>
    <t>R3G2N3</t>
  </si>
  <si>
    <t>R3G2N4</t>
  </si>
  <si>
    <t>R3G2N5</t>
  </si>
  <si>
    <t>R3G2N6</t>
  </si>
  <si>
    <t>R3G2N7</t>
  </si>
  <si>
    <t>R3G2N8</t>
  </si>
  <si>
    <t>R3G2N9</t>
  </si>
  <si>
    <t>R3G2P1</t>
  </si>
  <si>
    <t>R3G2P2</t>
  </si>
  <si>
    <t>R3G2P3</t>
  </si>
  <si>
    <t>R3G2P4</t>
  </si>
  <si>
    <t>R3G2P5</t>
  </si>
  <si>
    <t>R3G2P6</t>
  </si>
  <si>
    <t>R3G2P7</t>
  </si>
  <si>
    <t>R3G2P8</t>
  </si>
  <si>
    <t>R3G2P9</t>
  </si>
  <si>
    <t>R3G2R1</t>
  </si>
  <si>
    <t>R3G2R2</t>
  </si>
  <si>
    <t>R3G2R3</t>
  </si>
  <si>
    <t>R3G2R4</t>
  </si>
  <si>
    <t>R3G2R5</t>
  </si>
  <si>
    <t>R3G2R6</t>
  </si>
  <si>
    <t>R3G2R7</t>
  </si>
  <si>
    <t>R3G2R8</t>
  </si>
  <si>
    <t>R3G2R9</t>
  </si>
  <si>
    <t>R3G2S1</t>
  </si>
  <si>
    <t>R3G2S2</t>
  </si>
  <si>
    <t>R3G2S3</t>
  </si>
  <si>
    <t>R3G2S4</t>
  </si>
  <si>
    <t>R3G2S5</t>
  </si>
  <si>
    <t>R3G2S6</t>
  </si>
  <si>
    <t>R3G2S7</t>
  </si>
  <si>
    <t>R3G2S8</t>
  </si>
  <si>
    <t>R3G2S9</t>
  </si>
  <si>
    <t>R3G2T1</t>
  </si>
  <si>
    <t>R3G2T2</t>
  </si>
  <si>
    <t>R3G2T3</t>
  </si>
  <si>
    <t>R3G2T5</t>
  </si>
  <si>
    <t>R3G2T6</t>
  </si>
  <si>
    <t>R3G2T8</t>
  </si>
  <si>
    <t>R3G2T9</t>
  </si>
  <si>
    <t>R3G2V2</t>
  </si>
  <si>
    <t>R3G2V3</t>
  </si>
  <si>
    <t>R3G2V4</t>
  </si>
  <si>
    <t>R3G2V5</t>
  </si>
  <si>
    <t>R3G2V6</t>
  </si>
  <si>
    <t>R3G2V7</t>
  </si>
  <si>
    <t>R3G2V8</t>
  </si>
  <si>
    <t>R3G2V9</t>
  </si>
  <si>
    <t>R3G2W1</t>
  </si>
  <si>
    <t>R3G2W2</t>
  </si>
  <si>
    <t>R3G2W4</t>
  </si>
  <si>
    <t>R3G2W5</t>
  </si>
  <si>
    <t>R3G2W6</t>
  </si>
  <si>
    <t>R3G2W8</t>
  </si>
  <si>
    <t>R3G2W9</t>
  </si>
  <si>
    <t>R3G2X1</t>
  </si>
  <si>
    <t>R3G2X2</t>
  </si>
  <si>
    <t>R3G2X3</t>
  </si>
  <si>
    <t>R3G2X4</t>
  </si>
  <si>
    <t>R3G2X5</t>
  </si>
  <si>
    <t>R3G2X6</t>
  </si>
  <si>
    <t>R3G2X7</t>
  </si>
  <si>
    <t>R3G2X8</t>
  </si>
  <si>
    <t>R3G2X9</t>
  </si>
  <si>
    <t>R3G2Y1</t>
  </si>
  <si>
    <t>R3G2Y2</t>
  </si>
  <si>
    <t>R3G2Y3</t>
  </si>
  <si>
    <t>R3G2Y4</t>
  </si>
  <si>
    <t>R3G2Y5</t>
  </si>
  <si>
    <t>R3G2Y6</t>
  </si>
  <si>
    <t>R3G2Y7</t>
  </si>
  <si>
    <t>R3G2Y8</t>
  </si>
  <si>
    <t>R3G2Y9</t>
  </si>
  <si>
    <t>R3G2Z1</t>
  </si>
  <si>
    <t>R3G2Z2</t>
  </si>
  <si>
    <t>R3G2Z3</t>
  </si>
  <si>
    <t>R3G2Z4</t>
  </si>
  <si>
    <t>R3G2Z5</t>
  </si>
  <si>
    <t>R3G2Z6</t>
  </si>
  <si>
    <t>R3G2Z7</t>
  </si>
  <si>
    <t>R3G2Z8</t>
  </si>
  <si>
    <t>R3G2Z9</t>
  </si>
  <si>
    <t>R3G3A1</t>
  </si>
  <si>
    <t>R3G3A2</t>
  </si>
  <si>
    <t>R3G3A3</t>
  </si>
  <si>
    <t>R3G3A4</t>
  </si>
  <si>
    <t>R3G3A5</t>
  </si>
  <si>
    <t>R3G3A6</t>
  </si>
  <si>
    <t>R3G3A7</t>
  </si>
  <si>
    <t>R3G3A8</t>
  </si>
  <si>
    <t>R3G3A9</t>
  </si>
  <si>
    <t>R3G3B1</t>
  </si>
  <si>
    <t>R3G3B2</t>
  </si>
  <si>
    <t>R3G3B3</t>
  </si>
  <si>
    <t>R3G3B4</t>
  </si>
  <si>
    <t>R3G3B5</t>
  </si>
  <si>
    <t>R3G3B6</t>
  </si>
  <si>
    <t>R3G3B7</t>
  </si>
  <si>
    <t>R3G3B8</t>
  </si>
  <si>
    <t>R3G3B9</t>
  </si>
  <si>
    <t>R3G3C1</t>
  </si>
  <si>
    <t>R3G3C2</t>
  </si>
  <si>
    <t>R3G3C3</t>
  </si>
  <si>
    <t>R3G3C4</t>
  </si>
  <si>
    <t>R3G3C5</t>
  </si>
  <si>
    <t>R3G3C6</t>
  </si>
  <si>
    <t>R3G3C7</t>
  </si>
  <si>
    <t>R3G3C8</t>
  </si>
  <si>
    <t>R3G3C9</t>
  </si>
  <si>
    <t>R3G3E1</t>
  </si>
  <si>
    <t>R3G3E2</t>
  </si>
  <si>
    <t>R3G3E3</t>
  </si>
  <si>
    <t>R3G3E4</t>
  </si>
  <si>
    <t>R3G3E5</t>
  </si>
  <si>
    <t>R3G3E6</t>
  </si>
  <si>
    <t>R3G3E7</t>
  </si>
  <si>
    <t>R3G3E8</t>
  </si>
  <si>
    <t>R3G3E9</t>
  </si>
  <si>
    <t>R3G3G1</t>
  </si>
  <si>
    <t>R3G3G2</t>
  </si>
  <si>
    <t>R3G3G3</t>
  </si>
  <si>
    <t>R3G3G4</t>
  </si>
  <si>
    <t>R3G3G5</t>
  </si>
  <si>
    <t>R3G3G6</t>
  </si>
  <si>
    <t>R3G3G7</t>
  </si>
  <si>
    <t>R3G3H1</t>
  </si>
  <si>
    <t>R3G3H3</t>
  </si>
  <si>
    <t>R3G3H4</t>
  </si>
  <si>
    <t>R3G3H5</t>
  </si>
  <si>
    <t>R3G3H6</t>
  </si>
  <si>
    <t>R3G3H7</t>
  </si>
  <si>
    <t>R3G3H9</t>
  </si>
  <si>
    <t>R3G3J2</t>
  </si>
  <si>
    <t>R3G3J4</t>
  </si>
  <si>
    <t>R3G3J5</t>
  </si>
  <si>
    <t>R3G3J6</t>
  </si>
  <si>
    <t>R3G3J7</t>
  </si>
  <si>
    <t>R3G3K4</t>
  </si>
  <si>
    <t>R3G3K9</t>
  </si>
  <si>
    <t>R3G3L3</t>
  </si>
  <si>
    <t>R3G3L4</t>
  </si>
  <si>
    <t>R3G3L7</t>
  </si>
  <si>
    <t>R3G3L8</t>
  </si>
  <si>
    <t>R3G3L9</t>
  </si>
  <si>
    <t>R3G3M1</t>
  </si>
  <si>
    <t>R3G3M3</t>
  </si>
  <si>
    <t>R3G3M4</t>
  </si>
  <si>
    <t>R3G3M7</t>
  </si>
  <si>
    <t>R3G3M9</t>
  </si>
  <si>
    <t>R3G3N1</t>
  </si>
  <si>
    <t>R3G3N3</t>
  </si>
  <si>
    <t>R3G3N4</t>
  </si>
  <si>
    <t>R3G3N6</t>
  </si>
  <si>
    <t>R3G3N7</t>
  </si>
  <si>
    <t>R3G3N8</t>
  </si>
  <si>
    <t>R3G3N9</t>
  </si>
  <si>
    <t>R3G3P1</t>
  </si>
  <si>
    <t>R3G3P2</t>
  </si>
  <si>
    <t>R3G3P3</t>
  </si>
  <si>
    <t>R3G3P4</t>
  </si>
  <si>
    <t>R3G3P5</t>
  </si>
  <si>
    <t>R3G3P6</t>
  </si>
  <si>
    <t>R3G3P7</t>
  </si>
  <si>
    <t>R3G3P8</t>
  </si>
  <si>
    <t>R3G3P9</t>
  </si>
  <si>
    <t>R3G3R1</t>
  </si>
  <si>
    <t>R3G3R3</t>
  </si>
  <si>
    <t>R3G3R4</t>
  </si>
  <si>
    <t>R3H0A1</t>
  </si>
  <si>
    <t>R3H0A4</t>
  </si>
  <si>
    <t>R3H0A7</t>
  </si>
  <si>
    <t>R3H0A8</t>
  </si>
  <si>
    <t>R3H0A9</t>
  </si>
  <si>
    <t>R3H0B4</t>
  </si>
  <si>
    <t>R3H0B7</t>
  </si>
  <si>
    <t>R3H0B8</t>
  </si>
  <si>
    <t>R3H0B9</t>
  </si>
  <si>
    <t>R3H0C1</t>
  </si>
  <si>
    <t>R3H0C2</t>
  </si>
  <si>
    <t>R3H0C3</t>
  </si>
  <si>
    <t>R3H0C4</t>
  </si>
  <si>
    <t>R3H0C5</t>
  </si>
  <si>
    <t>R3H0C6</t>
  </si>
  <si>
    <t>R3H0C7</t>
  </si>
  <si>
    <t>R3H0C8</t>
  </si>
  <si>
    <t>R3H0C9</t>
  </si>
  <si>
    <t>R3H0E1</t>
  </si>
  <si>
    <t>R3H0E2</t>
  </si>
  <si>
    <t>R3H0E3</t>
  </si>
  <si>
    <t>R3H0E4</t>
  </si>
  <si>
    <t>R3H0E6</t>
  </si>
  <si>
    <t>R3H0E8</t>
  </si>
  <si>
    <t>R3H0E9</t>
  </si>
  <si>
    <t>R3H0G1</t>
  </si>
  <si>
    <t>R3H0G3</t>
  </si>
  <si>
    <t>R3H0G4</t>
  </si>
  <si>
    <t>R3H0G7</t>
  </si>
  <si>
    <t>R3H0G8</t>
  </si>
  <si>
    <t>R3H0G9</t>
  </si>
  <si>
    <t>R3H0H1</t>
  </si>
  <si>
    <t>R3H0H2</t>
  </si>
  <si>
    <t>R3H0H3</t>
  </si>
  <si>
    <t>R3H0H4</t>
  </si>
  <si>
    <t>R3H0H6</t>
  </si>
  <si>
    <t>R3H0H7</t>
  </si>
  <si>
    <t>R3H0H8</t>
  </si>
  <si>
    <t>R3H0H9</t>
  </si>
  <si>
    <t>R3H0J2</t>
  </si>
  <si>
    <t>R3H0J5</t>
  </si>
  <si>
    <t>R3H0J8</t>
  </si>
  <si>
    <t>R3H0K1</t>
  </si>
  <si>
    <t>R3H0K2</t>
  </si>
  <si>
    <t>R3H0K5</t>
  </si>
  <si>
    <t>R3H0K6</t>
  </si>
  <si>
    <t>R3H0K7</t>
  </si>
  <si>
    <t>R3H0K8</t>
  </si>
  <si>
    <t>R3H0K9</t>
  </si>
  <si>
    <t>R3H0L1</t>
  </si>
  <si>
    <t>R3H0L2</t>
  </si>
  <si>
    <t>R3H0L3</t>
  </si>
  <si>
    <t>R3H0L9</t>
  </si>
  <si>
    <t>R3H0M1</t>
  </si>
  <si>
    <t>R3H0M2</t>
  </si>
  <si>
    <t>R3H0M3</t>
  </si>
  <si>
    <t>R3H0M5</t>
  </si>
  <si>
    <t>R3H0M6</t>
  </si>
  <si>
    <t>R3H0M8</t>
  </si>
  <si>
    <t>R3H0M9</t>
  </si>
  <si>
    <t>R3H0N1</t>
  </si>
  <si>
    <t>R3H0N2</t>
  </si>
  <si>
    <t>R3H0N3</t>
  </si>
  <si>
    <t>R3H0N5</t>
  </si>
  <si>
    <t>R3H0N6</t>
  </si>
  <si>
    <t>R3H0P2</t>
  </si>
  <si>
    <t>R3H0P3</t>
  </si>
  <si>
    <t>R3H0P4</t>
  </si>
  <si>
    <t>R3H0P5</t>
  </si>
  <si>
    <t>R3H0P7</t>
  </si>
  <si>
    <t>R3H0P8</t>
  </si>
  <si>
    <t>R3H0R1</t>
  </si>
  <si>
    <t>R3H0R2</t>
  </si>
  <si>
    <t>R3H0R3</t>
  </si>
  <si>
    <t>R3H0R4</t>
  </si>
  <si>
    <t>R3H0R5</t>
  </si>
  <si>
    <t>R3H0R6</t>
  </si>
  <si>
    <t>R3H0R7</t>
  </si>
  <si>
    <t>R3H0R8</t>
  </si>
  <si>
    <t>R3H0R9</t>
  </si>
  <si>
    <t>R3H0S4</t>
  </si>
  <si>
    <t>R3H0S5</t>
  </si>
  <si>
    <t>R3H0S6</t>
  </si>
  <si>
    <t>R3H0S7</t>
  </si>
  <si>
    <t>R3H0S8</t>
  </si>
  <si>
    <t>R3H0S9</t>
  </si>
  <si>
    <t>R3H0T1</t>
  </si>
  <si>
    <t>R3H0T3</t>
  </si>
  <si>
    <t>R3H0T4</t>
  </si>
  <si>
    <t>R3H0T5</t>
  </si>
  <si>
    <t>R3H0T7</t>
  </si>
  <si>
    <t>R3H0T8</t>
  </si>
  <si>
    <t>R3H0V1</t>
  </si>
  <si>
    <t>R3H0V2</t>
  </si>
  <si>
    <t>R3H0V3</t>
  </si>
  <si>
    <t>R3H0V4</t>
  </si>
  <si>
    <t>R3H0V5</t>
  </si>
  <si>
    <t>R3H0V7</t>
  </si>
  <si>
    <t>R3H0W4</t>
  </si>
  <si>
    <t>R3H0W7</t>
  </si>
  <si>
    <t>R3H0W9</t>
  </si>
  <si>
    <t>R3H0X1</t>
  </si>
  <si>
    <t>R3H0X2</t>
  </si>
  <si>
    <t>R3H0X4</t>
  </si>
  <si>
    <t>R3H0X5</t>
  </si>
  <si>
    <t>R3H0X8</t>
  </si>
  <si>
    <t>R3H0X9</t>
  </si>
  <si>
    <t>R3H0Y6</t>
  </si>
  <si>
    <t>R3H0Y7</t>
  </si>
  <si>
    <t>R3H0Y8</t>
  </si>
  <si>
    <t>R3H0Y9</t>
  </si>
  <si>
    <t>R3H0Z1</t>
  </si>
  <si>
    <t>R3H0Z4</t>
  </si>
  <si>
    <t>R3H0Z5</t>
  </si>
  <si>
    <t>R3H0Z6</t>
  </si>
  <si>
    <t>R3H0Z7</t>
  </si>
  <si>
    <t>R3H0Z8</t>
  </si>
  <si>
    <t>R3H0Z9</t>
  </si>
  <si>
    <t>R3H1A1</t>
  </si>
  <si>
    <t>R3H1A3</t>
  </si>
  <si>
    <t>R3H1A4</t>
  </si>
  <si>
    <t>R3H1A6</t>
  </si>
  <si>
    <t>R3H1A7</t>
  </si>
  <si>
    <t>R3H1A8</t>
  </si>
  <si>
    <t>R3H1A9</t>
  </si>
  <si>
    <t>R3H1B1</t>
  </si>
  <si>
    <t>R3H1B2</t>
  </si>
  <si>
    <t>R3H1B3</t>
  </si>
  <si>
    <t>R3H1B4</t>
  </si>
  <si>
    <t>R3H1B5</t>
  </si>
  <si>
    <t>R3H1B6</t>
  </si>
  <si>
    <t>R3H1B9</t>
  </si>
  <si>
    <t>R3H1C1</t>
  </si>
  <si>
    <t>R3H1C2</t>
  </si>
  <si>
    <t>R3H1C5</t>
  </si>
  <si>
    <t>R3H1C6</t>
  </si>
  <si>
    <t>R3H1C7</t>
  </si>
  <si>
    <t>R3H1C8</t>
  </si>
  <si>
    <t>R3H1C9</t>
  </si>
  <si>
    <t>R3H1E5</t>
  </si>
  <si>
    <t>R3H1G4</t>
  </si>
  <si>
    <t>R3H1H2</t>
  </si>
  <si>
    <t>R3H1H3</t>
  </si>
  <si>
    <t>R3H1H5</t>
  </si>
  <si>
    <t>R3H1H6</t>
  </si>
  <si>
    <t>R3H1H7</t>
  </si>
  <si>
    <t>R3H1H9</t>
  </si>
  <si>
    <t>R3H3H3</t>
  </si>
  <si>
    <t>R3J0A1</t>
  </si>
  <si>
    <t>R3J0A2</t>
  </si>
  <si>
    <t>R3J0A3</t>
  </si>
  <si>
    <t>R3J0A4</t>
  </si>
  <si>
    <t>R3J0A5</t>
  </si>
  <si>
    <t>R3J0A6</t>
  </si>
  <si>
    <t>R3J0A7</t>
  </si>
  <si>
    <t>R3J0A8</t>
  </si>
  <si>
    <t>R3J0A9</t>
  </si>
  <si>
    <t>R3J0B1</t>
  </si>
  <si>
    <t>R3J0B2</t>
  </si>
  <si>
    <t>R3J0B3</t>
  </si>
  <si>
    <t>R3J0B4</t>
  </si>
  <si>
    <t>R3J0B5</t>
  </si>
  <si>
    <t>R3J0B6</t>
  </si>
  <si>
    <t>R3J0B7</t>
  </si>
  <si>
    <t>R3J0B8</t>
  </si>
  <si>
    <t>R3J0B9</t>
  </si>
  <si>
    <t>R3J0C1</t>
  </si>
  <si>
    <t>R3J0C2</t>
  </si>
  <si>
    <t>R3J0C3</t>
  </si>
  <si>
    <t>R3J0C4</t>
  </si>
  <si>
    <t>R3J0C5</t>
  </si>
  <si>
    <t>R3J0C6</t>
  </si>
  <si>
    <t>R3J0C7</t>
  </si>
  <si>
    <t>R3J0C9</t>
  </si>
  <si>
    <t>R3J0E1</t>
  </si>
  <si>
    <t>R3J0E2</t>
  </si>
  <si>
    <t>R3J0E3</t>
  </si>
  <si>
    <t>R3J0E6</t>
  </si>
  <si>
    <t>R3J0E7</t>
  </si>
  <si>
    <t>R3J0E8</t>
  </si>
  <si>
    <t>R3J0E9</t>
  </si>
  <si>
    <t>R3J0G1</t>
  </si>
  <si>
    <t>R3J0G2</t>
  </si>
  <si>
    <t>R3J0G3</t>
  </si>
  <si>
    <t>R3J0G4</t>
  </si>
  <si>
    <t>R3J0G5</t>
  </si>
  <si>
    <t>R3J0G6</t>
  </si>
  <si>
    <t>R3J0G7</t>
  </si>
  <si>
    <t>R3J0G8</t>
  </si>
  <si>
    <t>R3J0G9</t>
  </si>
  <si>
    <t>R3J0H1</t>
  </si>
  <si>
    <t>R3J0H2</t>
  </si>
  <si>
    <t>R3J0H3</t>
  </si>
  <si>
    <t>R3J0H6</t>
  </si>
  <si>
    <t>R3J0H7</t>
  </si>
  <si>
    <t>R3J0H8</t>
  </si>
  <si>
    <t>R3J0H9</t>
  </si>
  <si>
    <t>R3J0J1</t>
  </si>
  <si>
    <t>R3J0J2</t>
  </si>
  <si>
    <t>R3J0J3</t>
  </si>
  <si>
    <t>R3J0J4</t>
  </si>
  <si>
    <t>R3J0J5</t>
  </si>
  <si>
    <t>R3J0J6</t>
  </si>
  <si>
    <t>R3J0J7</t>
  </si>
  <si>
    <t>R3J0J8</t>
  </si>
  <si>
    <t>R3J0J9</t>
  </si>
  <si>
    <t>R3J0K1</t>
  </si>
  <si>
    <t>R3J0K2</t>
  </si>
  <si>
    <t>R3J0K3</t>
  </si>
  <si>
    <t>R3J0K4</t>
  </si>
  <si>
    <t>R3J0K5</t>
  </si>
  <si>
    <t>R3J0K6</t>
  </si>
  <si>
    <t>R3J0K8</t>
  </si>
  <si>
    <t>R3J0K9</t>
  </si>
  <si>
    <t>R3J0L1</t>
  </si>
  <si>
    <t>R3J0L2</t>
  </si>
  <si>
    <t>R3J0L3</t>
  </si>
  <si>
    <t>R3J0L4</t>
  </si>
  <si>
    <t>R3J0L6</t>
  </si>
  <si>
    <t>R3J0L7</t>
  </si>
  <si>
    <t>R3J0L8</t>
  </si>
  <si>
    <t>R3J0M2</t>
  </si>
  <si>
    <t>R3J0M4</t>
  </si>
  <si>
    <t>R3J0M5</t>
  </si>
  <si>
    <t>R3J0M6</t>
  </si>
  <si>
    <t>R3J0M7</t>
  </si>
  <si>
    <t>R3J0M8</t>
  </si>
  <si>
    <t>R3J0M9</t>
  </si>
  <si>
    <t>R3J0N1</t>
  </si>
  <si>
    <t>R3J0N2</t>
  </si>
  <si>
    <t>R3J0N3</t>
  </si>
  <si>
    <t>R3J0N4</t>
  </si>
  <si>
    <t>R3J0N5</t>
  </si>
  <si>
    <t>R3J0N6</t>
  </si>
  <si>
    <t>R3J0N7</t>
  </si>
  <si>
    <t>R3J0N8</t>
  </si>
  <si>
    <t>R3J0N9</t>
  </si>
  <si>
    <t>R3J0P4</t>
  </si>
  <si>
    <t>R3J0P5</t>
  </si>
  <si>
    <t>R3J0P6</t>
  </si>
  <si>
    <t>R3J0P7</t>
  </si>
  <si>
    <t>R3J0P8</t>
  </si>
  <si>
    <t>R3J0P9</t>
  </si>
  <si>
    <t>R3J0R1</t>
  </si>
  <si>
    <t>R3J0R2</t>
  </si>
  <si>
    <t>R3J0R3</t>
  </si>
  <si>
    <t>R3J0R7</t>
  </si>
  <si>
    <t>R3J0R9</t>
  </si>
  <si>
    <t>R3J0S1</t>
  </si>
  <si>
    <t>R3J0S2</t>
  </si>
  <si>
    <t>R3J0S6</t>
  </si>
  <si>
    <t>R3J0S8</t>
  </si>
  <si>
    <t>R3J0S9</t>
  </si>
  <si>
    <t>R3J0W6</t>
  </si>
  <si>
    <t>R3J0W7</t>
  </si>
  <si>
    <t>R3J0X6</t>
  </si>
  <si>
    <t>R3J0X7</t>
  </si>
  <si>
    <t>R3J0X9</t>
  </si>
  <si>
    <t>R3J0Y1</t>
  </si>
  <si>
    <t>R3J0Y4</t>
  </si>
  <si>
    <t>R3J0Y6</t>
  </si>
  <si>
    <t>R3J0Y9</t>
  </si>
  <si>
    <t>R3J0Z1</t>
  </si>
  <si>
    <t>R3J0Z2</t>
  </si>
  <si>
    <t>R3J1H6</t>
  </si>
  <si>
    <t>R3J1H8</t>
  </si>
  <si>
    <t>R3J1H9</t>
  </si>
  <si>
    <t>R3J1J5</t>
  </si>
  <si>
    <t>R3J1J6</t>
  </si>
  <si>
    <t>R3J1K1</t>
  </si>
  <si>
    <t>R3J1K2</t>
  </si>
  <si>
    <t>R3J1K3</t>
  </si>
  <si>
    <t>R3J1K4</t>
  </si>
  <si>
    <t>R3J1K5</t>
  </si>
  <si>
    <t>R3J1K6</t>
  </si>
  <si>
    <t>R3J1K9</t>
  </si>
  <si>
    <t>R3J1L1</t>
  </si>
  <si>
    <t>R3J1L5</t>
  </si>
  <si>
    <t>R3J1L6</t>
  </si>
  <si>
    <t>R3J1M1</t>
  </si>
  <si>
    <t>R3J1M2</t>
  </si>
  <si>
    <t>R3J1M3</t>
  </si>
  <si>
    <t>R3J1M8</t>
  </si>
  <si>
    <t>R3J1M9</t>
  </si>
  <si>
    <t>R3J1N1</t>
  </si>
  <si>
    <t>R3J1N2</t>
  </si>
  <si>
    <t>R3J1N3</t>
  </si>
  <si>
    <t>R3J1P1</t>
  </si>
  <si>
    <t>R3J1P2</t>
  </si>
  <si>
    <t>R3J1P3</t>
  </si>
  <si>
    <t>R3J1P4</t>
  </si>
  <si>
    <t>R3J1P5</t>
  </si>
  <si>
    <t>R3J1P6</t>
  </si>
  <si>
    <t>R3J1R2</t>
  </si>
  <si>
    <t>R3J1R3</t>
  </si>
  <si>
    <t>R3J1R4</t>
  </si>
  <si>
    <t>R3J1R5</t>
  </si>
  <si>
    <t>R3J1R9</t>
  </si>
  <si>
    <t>R3J1S1</t>
  </si>
  <si>
    <t>R3J1S2</t>
  </si>
  <si>
    <t>R3J1S3</t>
  </si>
  <si>
    <t>R3J1S4</t>
  </si>
  <si>
    <t>R3J1S7</t>
  </si>
  <si>
    <t>R3J1S8</t>
  </si>
  <si>
    <t>R3J1S9</t>
  </si>
  <si>
    <t>R3J1T1</t>
  </si>
  <si>
    <t>R3J1T2</t>
  </si>
  <si>
    <t>R3J1T3</t>
  </si>
  <si>
    <t>R3J1T6</t>
  </si>
  <si>
    <t>R3J1T7</t>
  </si>
  <si>
    <t>R3J1T8</t>
  </si>
  <si>
    <t>R3J1T9</t>
  </si>
  <si>
    <t>R3J1V1</t>
  </si>
  <si>
    <t>R3J1V2</t>
  </si>
  <si>
    <t>R3J1V5</t>
  </si>
  <si>
    <t>R3J1V6</t>
  </si>
  <si>
    <t>R3J1V7</t>
  </si>
  <si>
    <t>R3J1V8</t>
  </si>
  <si>
    <t>R3J1V9</t>
  </si>
  <si>
    <t>R3J1W1</t>
  </si>
  <si>
    <t>R3J1W2</t>
  </si>
  <si>
    <t>R3J1W5</t>
  </si>
  <si>
    <t>R3J1W6</t>
  </si>
  <si>
    <t>R3J1W7</t>
  </si>
  <si>
    <t>R3J1W8</t>
  </si>
  <si>
    <t>R3J1W9</t>
  </si>
  <si>
    <t>R3J1X1</t>
  </si>
  <si>
    <t>R3J1X2</t>
  </si>
  <si>
    <t>R3J1X6</t>
  </si>
  <si>
    <t>R3J1X7</t>
  </si>
  <si>
    <t>R3J1X8</t>
  </si>
  <si>
    <t>R3J1X9</t>
  </si>
  <si>
    <t>R3J1Y1</t>
  </si>
  <si>
    <t>R3J1Y2</t>
  </si>
  <si>
    <t>R3J1Y4</t>
  </si>
  <si>
    <t>R3J1Y5</t>
  </si>
  <si>
    <t>R3J1Y6</t>
  </si>
  <si>
    <t>R3J1Y7</t>
  </si>
  <si>
    <t>R3J1Y8</t>
  </si>
  <si>
    <t>R3J1Y9</t>
  </si>
  <si>
    <t>R3J1Z1</t>
  </si>
  <si>
    <t>R3J1Z2</t>
  </si>
  <si>
    <t>R3J1Z3</t>
  </si>
  <si>
    <t>R3J1Z4</t>
  </si>
  <si>
    <t>R3J1Z5</t>
  </si>
  <si>
    <t>R3J1Z6</t>
  </si>
  <si>
    <t>R3J1Z7</t>
  </si>
  <si>
    <t>R3J1Z8</t>
  </si>
  <si>
    <t>R3J1Z9</t>
  </si>
  <si>
    <t>R3J2A2</t>
  </si>
  <si>
    <t>R3J2A3</t>
  </si>
  <si>
    <t>R3J2A4</t>
  </si>
  <si>
    <t>R3J2A5</t>
  </si>
  <si>
    <t>R3J2A7</t>
  </si>
  <si>
    <t>R3J2A8</t>
  </si>
  <si>
    <t>R3J2A9</t>
  </si>
  <si>
    <t>R3J2B1</t>
  </si>
  <si>
    <t>R3J2B2</t>
  </si>
  <si>
    <t>R3J2B3</t>
  </si>
  <si>
    <t>R3J2B4</t>
  </si>
  <si>
    <t>R3J2B5</t>
  </si>
  <si>
    <t>R3J2B6</t>
  </si>
  <si>
    <t>R3J2B7</t>
  </si>
  <si>
    <t>R3J2B8</t>
  </si>
  <si>
    <t>R3J2B9</t>
  </si>
  <si>
    <t>R3J2C1</t>
  </si>
  <si>
    <t>R3J2C4</t>
  </si>
  <si>
    <t>R3J2C5</t>
  </si>
  <si>
    <t>R3J2C6</t>
  </si>
  <si>
    <t>R3J2C7</t>
  </si>
  <si>
    <t>R3J2C8</t>
  </si>
  <si>
    <t>R3J2C9</t>
  </si>
  <si>
    <t>R3J2E1</t>
  </si>
  <si>
    <t>R3J2E2</t>
  </si>
  <si>
    <t>R3J2E3</t>
  </si>
  <si>
    <t>R3J2E4</t>
  </si>
  <si>
    <t>R3J2E5</t>
  </si>
  <si>
    <t>R3J2E6</t>
  </si>
  <si>
    <t>R3J2E7</t>
  </si>
  <si>
    <t>R3J2E8</t>
  </si>
  <si>
    <t>R3J2G2</t>
  </si>
  <si>
    <t>R3J2G3</t>
  </si>
  <si>
    <t>R3J2G4</t>
  </si>
  <si>
    <t>R3J2G5</t>
  </si>
  <si>
    <t>R3J2G6</t>
  </si>
  <si>
    <t>R3J2G7</t>
  </si>
  <si>
    <t>R3J2G8</t>
  </si>
  <si>
    <t>R3J2H1</t>
  </si>
  <si>
    <t>R3J2H2</t>
  </si>
  <si>
    <t>R3J2H5</t>
  </si>
  <si>
    <t>R3J2H6</t>
  </si>
  <si>
    <t>R3J2H7</t>
  </si>
  <si>
    <t>R3J2H8</t>
  </si>
  <si>
    <t>R3J2H9</t>
  </si>
  <si>
    <t>R3J2J3</t>
  </si>
  <si>
    <t>R3J2J4</t>
  </si>
  <si>
    <t>R3J2J5</t>
  </si>
  <si>
    <t>R3J2J8</t>
  </si>
  <si>
    <t>R3J2J9</t>
  </si>
  <si>
    <t>R3J2K1</t>
  </si>
  <si>
    <t>R3J2K4</t>
  </si>
  <si>
    <t>R3J2K5</t>
  </si>
  <si>
    <t>R3J2K6</t>
  </si>
  <si>
    <t>R3J2K7</t>
  </si>
  <si>
    <t>R3J2L2</t>
  </si>
  <si>
    <t>R3J2L3</t>
  </si>
  <si>
    <t>R3J2L4</t>
  </si>
  <si>
    <t>R3J2L5</t>
  </si>
  <si>
    <t>R3J2M2</t>
  </si>
  <si>
    <t>R3J2M3</t>
  </si>
  <si>
    <t>R3J2M9</t>
  </si>
  <si>
    <t>R3J2N1</t>
  </si>
  <si>
    <t>R3J2N2</t>
  </si>
  <si>
    <t>R3J2N3</t>
  </si>
  <si>
    <t>R3J2N8</t>
  </si>
  <si>
    <t>R3J2N9</t>
  </si>
  <si>
    <t>R3J2P1</t>
  </si>
  <si>
    <t>R3J2P2</t>
  </si>
  <si>
    <t>R3J2P6</t>
  </si>
  <si>
    <t>R3J2P7</t>
  </si>
  <si>
    <t>R3J2P8</t>
  </si>
  <si>
    <t>R3J2T6</t>
  </si>
  <si>
    <t>R3J2T7</t>
  </si>
  <si>
    <t>R3J2V3</t>
  </si>
  <si>
    <t>R3J2V4</t>
  </si>
  <si>
    <t>R3J2V9</t>
  </si>
  <si>
    <t>R3J2W1</t>
  </si>
  <si>
    <t>R3J2W2</t>
  </si>
  <si>
    <t>R3J2W3</t>
  </si>
  <si>
    <t>R3J2X2</t>
  </si>
  <si>
    <t>R3J2X3</t>
  </si>
  <si>
    <t>R3J2X4</t>
  </si>
  <si>
    <t>R3J2X5</t>
  </si>
  <si>
    <t>R3J2Y3</t>
  </si>
  <si>
    <t>R3J3A2</t>
  </si>
  <si>
    <t>R3J3A3</t>
  </si>
  <si>
    <t>R3J3A9</t>
  </si>
  <si>
    <t>R3J3B1</t>
  </si>
  <si>
    <t>R3J3B6</t>
  </si>
  <si>
    <t>R3J3B7</t>
  </si>
  <si>
    <t>R3J3B8</t>
  </si>
  <si>
    <t>R3J3B9</t>
  </si>
  <si>
    <t>R3J3C1</t>
  </si>
  <si>
    <t>R3J3C2</t>
  </si>
  <si>
    <t>R3J3C8</t>
  </si>
  <si>
    <t>R3J3C9</t>
  </si>
  <si>
    <t>R3J3E1</t>
  </si>
  <si>
    <t>R3J3E2</t>
  </si>
  <si>
    <t>R3J3E3</t>
  </si>
  <si>
    <t>R3J3E9</t>
  </si>
  <si>
    <t>R3J3G1</t>
  </si>
  <si>
    <t>R3J3G2</t>
  </si>
  <si>
    <t>R3J3G3</t>
  </si>
  <si>
    <t>R3J3G4</t>
  </si>
  <si>
    <t>R3J3G9</t>
  </si>
  <si>
    <t>R3J3H1</t>
  </si>
  <si>
    <t>R3J3H2</t>
  </si>
  <si>
    <t>R3J3H3</t>
  </si>
  <si>
    <t>R3J3H8</t>
  </si>
  <si>
    <t>R3J3H9</t>
  </si>
  <si>
    <t>R3J3J1</t>
  </si>
  <si>
    <t>R3J3J3</t>
  </si>
  <si>
    <t>R3J3J4</t>
  </si>
  <si>
    <t>R3J3J5</t>
  </si>
  <si>
    <t>R3J3J9</t>
  </si>
  <si>
    <t>R3J3K1</t>
  </si>
  <si>
    <t>R3J3K2</t>
  </si>
  <si>
    <t>R3J3K3</t>
  </si>
  <si>
    <t>R3J3K4</t>
  </si>
  <si>
    <t>R3J3K5</t>
  </si>
  <si>
    <t>R3J3K6</t>
  </si>
  <si>
    <t>R3J3K8</t>
  </si>
  <si>
    <t>R3J3L1</t>
  </si>
  <si>
    <t>R3J3L4</t>
  </si>
  <si>
    <t>R3J3L5</t>
  </si>
  <si>
    <t>R3J3L6</t>
  </si>
  <si>
    <t>R3J3L7</t>
  </si>
  <si>
    <t>R3J3L8</t>
  </si>
  <si>
    <t>R3J3M1</t>
  </si>
  <si>
    <t>R3J3M2</t>
  </si>
  <si>
    <t>R3J3M3</t>
  </si>
  <si>
    <t>R3J3M4</t>
  </si>
  <si>
    <t>R3J3M5</t>
  </si>
  <si>
    <t>R3J3M7</t>
  </si>
  <si>
    <t>R3J3M8</t>
  </si>
  <si>
    <t>R3J3M9</t>
  </si>
  <si>
    <t>R3J3N1</t>
  </si>
  <si>
    <t>R3J3N2</t>
  </si>
  <si>
    <t>R3J3N3</t>
  </si>
  <si>
    <t>R3J3N4</t>
  </si>
  <si>
    <t>R3J3N5</t>
  </si>
  <si>
    <t>R3J3N6</t>
  </si>
  <si>
    <t>R3J3N7</t>
  </si>
  <si>
    <t>R3J3N8</t>
  </si>
  <si>
    <t>R3J3N9</t>
  </si>
  <si>
    <t>R3J3P1</t>
  </si>
  <si>
    <t>R3J3P2</t>
  </si>
  <si>
    <t>R3J3P3</t>
  </si>
  <si>
    <t>R3J3P4</t>
  </si>
  <si>
    <t>R3J3P5</t>
  </si>
  <si>
    <t>R3J3P6</t>
  </si>
  <si>
    <t>R3J3P7</t>
  </si>
  <si>
    <t>R3J3P8</t>
  </si>
  <si>
    <t>R3J3R2</t>
  </si>
  <si>
    <t>R3J3R3</t>
  </si>
  <si>
    <t>R3J3R5</t>
  </si>
  <si>
    <t>R3J3R7</t>
  </si>
  <si>
    <t>R3J3S5</t>
  </si>
  <si>
    <t>R3J3T6</t>
  </si>
  <si>
    <t>R3J3T7</t>
  </si>
  <si>
    <t>R3J3T8</t>
  </si>
  <si>
    <t>R3J3W3</t>
  </si>
  <si>
    <t>R3J3W4</t>
  </si>
  <si>
    <t>R3J3W6</t>
  </si>
  <si>
    <t>R3J3W7</t>
  </si>
  <si>
    <t>R3J3W8</t>
  </si>
  <si>
    <t>R3J3X1</t>
  </si>
  <si>
    <t>R3J3Y3</t>
  </si>
  <si>
    <t>R3J3Y4</t>
  </si>
  <si>
    <t>R3J3Y7</t>
  </si>
  <si>
    <t>R3J3Y8</t>
  </si>
  <si>
    <t>R3J3Y9</t>
  </si>
  <si>
    <t>R3J3Z1</t>
  </si>
  <si>
    <t>R3J3Z2</t>
  </si>
  <si>
    <t>R3J3Z4</t>
  </si>
  <si>
    <t>R3K0A1</t>
  </si>
  <si>
    <t>R3K0A6</t>
  </si>
  <si>
    <t>R3K0A7</t>
  </si>
  <si>
    <t>R3K0A8</t>
  </si>
  <si>
    <t>R3K0A9</t>
  </si>
  <si>
    <t>R3K0B2</t>
  </si>
  <si>
    <t>R3K0B3</t>
  </si>
  <si>
    <t>R3K0B4</t>
  </si>
  <si>
    <t>R3K0B5</t>
  </si>
  <si>
    <t>R3K0B6</t>
  </si>
  <si>
    <t>R3K0C7</t>
  </si>
  <si>
    <t>R3K0C8</t>
  </si>
  <si>
    <t>R3K0C9</t>
  </si>
  <si>
    <t>R3K0E3</t>
  </si>
  <si>
    <t>R3K0E4</t>
  </si>
  <si>
    <t>R3K0E5</t>
  </si>
  <si>
    <t>R3K0E6</t>
  </si>
  <si>
    <t>R3K0E7</t>
  </si>
  <si>
    <t>R3K0G3</t>
  </si>
  <si>
    <t>R3K0G4</t>
  </si>
  <si>
    <t>R3K0G5</t>
  </si>
  <si>
    <t>R3K0H2</t>
  </si>
  <si>
    <t>R3K0H3</t>
  </si>
  <si>
    <t>R3K0H5</t>
  </si>
  <si>
    <t>R3K0H6</t>
  </si>
  <si>
    <t>R3K0H7</t>
  </si>
  <si>
    <t>R3K0H8</t>
  </si>
  <si>
    <t>R3K0J2</t>
  </si>
  <si>
    <t>R3K0J3</t>
  </si>
  <si>
    <t>R3K0J4</t>
  </si>
  <si>
    <t>R3K0J5</t>
  </si>
  <si>
    <t>R3K0J7</t>
  </si>
  <si>
    <t>R3K0J8</t>
  </si>
  <si>
    <t>R3K0J9</t>
  </si>
  <si>
    <t>R3K0K1</t>
  </si>
  <si>
    <t>R3K0K2</t>
  </si>
  <si>
    <t>R3K0K5</t>
  </si>
  <si>
    <t>R3K0K6</t>
  </si>
  <si>
    <t>R3K0K7</t>
  </si>
  <si>
    <t>R3K0K8</t>
  </si>
  <si>
    <t>R3K0L2</t>
  </si>
  <si>
    <t>R3K0L3</t>
  </si>
  <si>
    <t>R3K0L5</t>
  </si>
  <si>
    <t>R3K0L6</t>
  </si>
  <si>
    <t>R3K0L7</t>
  </si>
  <si>
    <t>R3K0L8</t>
  </si>
  <si>
    <t>R3K0L9</t>
  </si>
  <si>
    <t>R3K0M1</t>
  </si>
  <si>
    <t>R3K0M2</t>
  </si>
  <si>
    <t>R3K0M3</t>
  </si>
  <si>
    <t>R3K0M4</t>
  </si>
  <si>
    <t>R3K0M5</t>
  </si>
  <si>
    <t>R3K0M6</t>
  </si>
  <si>
    <t>R3K0M7</t>
  </si>
  <si>
    <t>R3K0M8</t>
  </si>
  <si>
    <t>R3K0M9</t>
  </si>
  <si>
    <t>R3K0N1</t>
  </si>
  <si>
    <t>R3K0N2</t>
  </si>
  <si>
    <t>R3K0N3</t>
  </si>
  <si>
    <t>R3K0N4</t>
  </si>
  <si>
    <t>R3K0N5</t>
  </si>
  <si>
    <t>R3K0N7</t>
  </si>
  <si>
    <t>R3K0N8</t>
  </si>
  <si>
    <t>R3K0N9</t>
  </si>
  <si>
    <t>R3K0P1</t>
  </si>
  <si>
    <t>R3K0P2</t>
  </si>
  <si>
    <t>R3K0P3</t>
  </si>
  <si>
    <t>R3K0P6</t>
  </si>
  <si>
    <t>R3K0R1</t>
  </si>
  <si>
    <t>R3K0R2</t>
  </si>
  <si>
    <t>R3K0R3</t>
  </si>
  <si>
    <t>R3K0R4</t>
  </si>
  <si>
    <t>R3K0R5</t>
  </si>
  <si>
    <t>R3K0R6</t>
  </si>
  <si>
    <t>R3K0R7</t>
  </si>
  <si>
    <t>R3K0R8</t>
  </si>
  <si>
    <t>R3K0S2</t>
  </si>
  <si>
    <t>R3K0S3</t>
  </si>
  <si>
    <t>R3K0S6</t>
  </si>
  <si>
    <t>R3K0S7</t>
  </si>
  <si>
    <t>R3K0S9</t>
  </si>
  <si>
    <t>R3K0T1</t>
  </si>
  <si>
    <t>R3K0T2</t>
  </si>
  <si>
    <t>R3K0T3</t>
  </si>
  <si>
    <t>R3K0T4</t>
  </si>
  <si>
    <t>R3K0T5</t>
  </si>
  <si>
    <t>R3K0T6</t>
  </si>
  <si>
    <t>R3K0T7</t>
  </si>
  <si>
    <t>R3K0W4</t>
  </si>
  <si>
    <t>R3K0X8</t>
  </si>
  <si>
    <t>R3K0X9</t>
  </si>
  <si>
    <t>R3K0Y1</t>
  </si>
  <si>
    <t>R3K0Y2</t>
  </si>
  <si>
    <t>R3K0Y3</t>
  </si>
  <si>
    <t>R3K0Y4</t>
  </si>
  <si>
    <t>R3K0Y5</t>
  </si>
  <si>
    <t>R3K0Z8</t>
  </si>
  <si>
    <t>R3K1A3</t>
  </si>
  <si>
    <t>R3K1A4</t>
  </si>
  <si>
    <t>R3K1A5</t>
  </si>
  <si>
    <t>R3K1A6</t>
  </si>
  <si>
    <t>R3K1A7</t>
  </si>
  <si>
    <t>R3K1A8</t>
  </si>
  <si>
    <t>R3K1A9</t>
  </si>
  <si>
    <t>R3K1B1</t>
  </si>
  <si>
    <t>R3K1B2</t>
  </si>
  <si>
    <t>R3K1B3</t>
  </si>
  <si>
    <t>R3K1B4</t>
  </si>
  <si>
    <t>R3K1B5</t>
  </si>
  <si>
    <t>R3K1B6</t>
  </si>
  <si>
    <t>R3K1B7</t>
  </si>
  <si>
    <t>R3K1B8</t>
  </si>
  <si>
    <t>R3K1B9</t>
  </si>
  <si>
    <t>R3K1C1</t>
  </si>
  <si>
    <t>R3K1C2</t>
  </si>
  <si>
    <t>R3K1C3</t>
  </si>
  <si>
    <t>R3K1C4</t>
  </si>
  <si>
    <t>R3K1C5</t>
  </si>
  <si>
    <t>R3K1C6</t>
  </si>
  <si>
    <t>R3K1C9</t>
  </si>
  <si>
    <t>R3K1E1</t>
  </si>
  <si>
    <t>R3K1E2</t>
  </si>
  <si>
    <t>R3K1E3</t>
  </si>
  <si>
    <t>R3K1E4</t>
  </si>
  <si>
    <t>R3K1E6</t>
  </si>
  <si>
    <t>R3K1E8</t>
  </si>
  <si>
    <t>R3K1E9</t>
  </si>
  <si>
    <t>R3K1G2</t>
  </si>
  <si>
    <t>R3K1G3</t>
  </si>
  <si>
    <t>R3K1G4</t>
  </si>
  <si>
    <t>R3K1G7</t>
  </si>
  <si>
    <t>R3K1J7</t>
  </si>
  <si>
    <t>R3K1J8</t>
  </si>
  <si>
    <t>R3K1J9</t>
  </si>
  <si>
    <t>R3K1K1</t>
  </si>
  <si>
    <t>R3K1K2</t>
  </si>
  <si>
    <t>R3K1K3</t>
  </si>
  <si>
    <t>R3K1L1</t>
  </si>
  <si>
    <t>R3K1L2</t>
  </si>
  <si>
    <t>R3K1L3</t>
  </si>
  <si>
    <t>R3K1L4</t>
  </si>
  <si>
    <t>R3K1L5</t>
  </si>
  <si>
    <t>R3K1L6</t>
  </si>
  <si>
    <t>R3K1L7</t>
  </si>
  <si>
    <t>R3K1L9</t>
  </si>
  <si>
    <t>R3K1M1</t>
  </si>
  <si>
    <t>R3K1M2</t>
  </si>
  <si>
    <t>R3K1M6</t>
  </si>
  <si>
    <t>R3K1M7</t>
  </si>
  <si>
    <t>R3K1M8</t>
  </si>
  <si>
    <t>R3K1N4</t>
  </si>
  <si>
    <t>R3K1P8</t>
  </si>
  <si>
    <t>R3K1P9</t>
  </si>
  <si>
    <t>R3K1R3</t>
  </si>
  <si>
    <t>R3K1R5</t>
  </si>
  <si>
    <t>R3K1R6</t>
  </si>
  <si>
    <t>R3K1R7</t>
  </si>
  <si>
    <t>R3K1R8</t>
  </si>
  <si>
    <t>R3K1R9</t>
  </si>
  <si>
    <t>R3K1S1</t>
  </si>
  <si>
    <t>R3K1S2</t>
  </si>
  <si>
    <t>R3K1S3</t>
  </si>
  <si>
    <t>R3K1S4</t>
  </si>
  <si>
    <t>R3K1S5</t>
  </si>
  <si>
    <t>R3K1S6</t>
  </si>
  <si>
    <t>R3K1S8</t>
  </si>
  <si>
    <t>R3K1S9</t>
  </si>
  <si>
    <t>R3K1T6</t>
  </si>
  <si>
    <t>R3K1T7</t>
  </si>
  <si>
    <t>R3K1T8</t>
  </si>
  <si>
    <t>R3K1T9</t>
  </si>
  <si>
    <t>R3K1V2</t>
  </si>
  <si>
    <t>R3K1V3</t>
  </si>
  <si>
    <t>R3K1V4</t>
  </si>
  <si>
    <t>R3K1V7</t>
  </si>
  <si>
    <t>R3K1V8</t>
  </si>
  <si>
    <t>R3K1W9</t>
  </si>
  <si>
    <t>R3K1X1</t>
  </si>
  <si>
    <t>R3K1X2</t>
  </si>
  <si>
    <t>R3K1X4</t>
  </si>
  <si>
    <t>R3K1X5</t>
  </si>
  <si>
    <t>R3K1X6</t>
  </si>
  <si>
    <t>R3K1X7</t>
  </si>
  <si>
    <t>R3K1X8</t>
  </si>
  <si>
    <t>R3K1X9</t>
  </si>
  <si>
    <t>R3K1Y1</t>
  </si>
  <si>
    <t>R3K1Y4</t>
  </si>
  <si>
    <t>R3K1Y5</t>
  </si>
  <si>
    <t>R3K1Y6</t>
  </si>
  <si>
    <t>R3K1Y7</t>
  </si>
  <si>
    <t>R3K1Y8</t>
  </si>
  <si>
    <t>R3K1Y9</t>
  </si>
  <si>
    <t>R3K1Z1</t>
  </si>
  <si>
    <t>R3K1Z2</t>
  </si>
  <si>
    <t>R3K1Z3</t>
  </si>
  <si>
    <t>R3K1Z4</t>
  </si>
  <si>
    <t>R3K1Z8</t>
  </si>
  <si>
    <t>R3K2A9</t>
  </si>
  <si>
    <t>R3K2B3</t>
  </si>
  <si>
    <t>R3K2B6</t>
  </si>
  <si>
    <t>R3K2B8</t>
  </si>
  <si>
    <t>R3K2C3</t>
  </si>
  <si>
    <t>R3K2C4</t>
  </si>
  <si>
    <t>R3K2C8</t>
  </si>
  <si>
    <t>R3K2E2</t>
  </si>
  <si>
    <t>R3K2E3</t>
  </si>
  <si>
    <t>R3K2E4</t>
  </si>
  <si>
    <t>R3K2G3</t>
  </si>
  <si>
    <t>R3K2J1</t>
  </si>
  <si>
    <t>R3L0A1</t>
  </si>
  <si>
    <t>R3L0A2</t>
  </si>
  <si>
    <t>R3L0A3</t>
  </si>
  <si>
    <t>R3L0A4</t>
  </si>
  <si>
    <t>R3L0A5</t>
  </si>
  <si>
    <t>R3L0A6</t>
  </si>
  <si>
    <t>R3L0A7</t>
  </si>
  <si>
    <t>R3L0A8</t>
  </si>
  <si>
    <t>R3L0A9</t>
  </si>
  <si>
    <t>R3L0B1</t>
  </si>
  <si>
    <t>R3L0B2</t>
  </si>
  <si>
    <t>R3L0B3</t>
  </si>
  <si>
    <t>R3L0B4</t>
  </si>
  <si>
    <t>R3L0B5</t>
  </si>
  <si>
    <t>R3L0B7</t>
  </si>
  <si>
    <t>R3L0B8</t>
  </si>
  <si>
    <t>R3L0B9</t>
  </si>
  <si>
    <t>R3L0C1</t>
  </si>
  <si>
    <t>R3L0C2</t>
  </si>
  <si>
    <t>R3L0C3</t>
  </si>
  <si>
    <t>R3L0C4</t>
  </si>
  <si>
    <t>R3L0C5</t>
  </si>
  <si>
    <t>R3L0C6</t>
  </si>
  <si>
    <t>R3L0C7</t>
  </si>
  <si>
    <t>R3L0C8</t>
  </si>
  <si>
    <t>R3L0C9</t>
  </si>
  <si>
    <t>R3L0E1</t>
  </si>
  <si>
    <t>R3L0E2</t>
  </si>
  <si>
    <t>R3L0E3</t>
  </si>
  <si>
    <t>R3L0E4</t>
  </si>
  <si>
    <t>R3L0E6</t>
  </si>
  <si>
    <t>R3L0E7</t>
  </si>
  <si>
    <t>R3L0E8</t>
  </si>
  <si>
    <t>R3L0G1</t>
  </si>
  <si>
    <t>R3L0G2</t>
  </si>
  <si>
    <t>R3L0G3</t>
  </si>
  <si>
    <t>R3L0G4</t>
  </si>
  <si>
    <t>R3L0G5</t>
  </si>
  <si>
    <t>R3L0G6</t>
  </si>
  <si>
    <t>R3L0G8</t>
  </si>
  <si>
    <t>R3L0G9</t>
  </si>
  <si>
    <t>R3L0H1</t>
  </si>
  <si>
    <t>R3L0H2</t>
  </si>
  <si>
    <t>R3L0H3</t>
  </si>
  <si>
    <t>R3L0H4</t>
  </si>
  <si>
    <t>R3L0H5</t>
  </si>
  <si>
    <t>R3L0H6</t>
  </si>
  <si>
    <t>R3L0H7</t>
  </si>
  <si>
    <t>R3L0J2</t>
  </si>
  <si>
    <t>R3L0J3</t>
  </si>
  <si>
    <t>R3L0J4</t>
  </si>
  <si>
    <t>R3L0J5</t>
  </si>
  <si>
    <t>R3L0J6</t>
  </si>
  <si>
    <t>R3L0J7</t>
  </si>
  <si>
    <t>R3L0J8</t>
  </si>
  <si>
    <t>R3L0J9</t>
  </si>
  <si>
    <t>R3L0K1</t>
  </si>
  <si>
    <t>R3L0K2</t>
  </si>
  <si>
    <t>R3L0K3</t>
  </si>
  <si>
    <t>R3L0K4</t>
  </si>
  <si>
    <t>R3L0K5</t>
  </si>
  <si>
    <t>R3L0K6</t>
  </si>
  <si>
    <t>R3L0K8</t>
  </si>
  <si>
    <t>R3L0K9</t>
  </si>
  <si>
    <t>R3L0L1</t>
  </si>
  <si>
    <t>R3L0L2</t>
  </si>
  <si>
    <t>R3L0L3</t>
  </si>
  <si>
    <t>R3L0L4</t>
  </si>
  <si>
    <t>R3L0L5</t>
  </si>
  <si>
    <t>R3L0L6</t>
  </si>
  <si>
    <t>R3L0L7</t>
  </si>
  <si>
    <t>R3L0L8</t>
  </si>
  <si>
    <t>R3L0L9</t>
  </si>
  <si>
    <t>R3L0M1</t>
  </si>
  <si>
    <t>R3L0M2</t>
  </si>
  <si>
    <t>R3L0M3</t>
  </si>
  <si>
    <t>R3L0M4</t>
  </si>
  <si>
    <t>R3L0M5</t>
  </si>
  <si>
    <t>R3L0M6</t>
  </si>
  <si>
    <t>R3L0M7</t>
  </si>
  <si>
    <t>R3L0M8</t>
  </si>
  <si>
    <t>R3L0M9</t>
  </si>
  <si>
    <t>R3L0N1</t>
  </si>
  <si>
    <t>R3L0N2</t>
  </si>
  <si>
    <t>R3L0N3</t>
  </si>
  <si>
    <t>R3L0N4</t>
  </si>
  <si>
    <t>R3L0N5</t>
  </si>
  <si>
    <t>R3L0N6</t>
  </si>
  <si>
    <t>R3L0N7</t>
  </si>
  <si>
    <t>R3L0N8</t>
  </si>
  <si>
    <t>R3L0N9</t>
  </si>
  <si>
    <t>R3L0P1</t>
  </si>
  <si>
    <t>R3L0P2</t>
  </si>
  <si>
    <t>R3L0P3</t>
  </si>
  <si>
    <t>R3L0P4</t>
  </si>
  <si>
    <t>R3L0P5</t>
  </si>
  <si>
    <t>R3L0P6</t>
  </si>
  <si>
    <t>R3L0P7</t>
  </si>
  <si>
    <t>R3L0P9</t>
  </si>
  <si>
    <t>R3L0R1</t>
  </si>
  <si>
    <t>R3L0R2</t>
  </si>
  <si>
    <t>R3L0R3</t>
  </si>
  <si>
    <t>R3L0R4</t>
  </si>
  <si>
    <t>R3L0R5</t>
  </si>
  <si>
    <t>R3L0R6</t>
  </si>
  <si>
    <t>R3L0R8</t>
  </si>
  <si>
    <t>R3L0R9</t>
  </si>
  <si>
    <t>R3L0S1</t>
  </si>
  <si>
    <t>R3L0S2</t>
  </si>
  <si>
    <t>R3L0S3</t>
  </si>
  <si>
    <t>R3L0S4</t>
  </si>
  <si>
    <t>R3L0S6</t>
  </si>
  <si>
    <t>R3L0S8</t>
  </si>
  <si>
    <t>R3L0T1</t>
  </si>
  <si>
    <t>R3L0T2</t>
  </si>
  <si>
    <t>R3L0T5</t>
  </si>
  <si>
    <t>R3L0T6</t>
  </si>
  <si>
    <t>R3L0T8</t>
  </si>
  <si>
    <t>R3L0V1</t>
  </si>
  <si>
    <t>R3L0V2</t>
  </si>
  <si>
    <t>R3L0V5</t>
  </si>
  <si>
    <t>R3L0V6</t>
  </si>
  <si>
    <t>R3L0V8</t>
  </si>
  <si>
    <t>R3L0V9</t>
  </si>
  <si>
    <t>R3L0W1</t>
  </si>
  <si>
    <t>R3L0W2</t>
  </si>
  <si>
    <t>R3L0W3</t>
  </si>
  <si>
    <t>R3L0W4</t>
  </si>
  <si>
    <t>R3L0W5</t>
  </si>
  <si>
    <t>R3L0W6</t>
  </si>
  <si>
    <t>R3L0W7</t>
  </si>
  <si>
    <t>R3L0W8</t>
  </si>
  <si>
    <t>R3L0W9</t>
  </si>
  <si>
    <t>R3L0X2</t>
  </si>
  <si>
    <t>R3L0X3</t>
  </si>
  <si>
    <t>R3L0X4</t>
  </si>
  <si>
    <t>R3L0X5</t>
  </si>
  <si>
    <t>R3L0X6</t>
  </si>
  <si>
    <t>R3L0X7</t>
  </si>
  <si>
    <t>R3L0X8</t>
  </si>
  <si>
    <t>R3L0X9</t>
  </si>
  <si>
    <t>R3L0Y1</t>
  </si>
  <si>
    <t>R3L0Y2</t>
  </si>
  <si>
    <t>R3L0Y3</t>
  </si>
  <si>
    <t>R3L0Y4</t>
  </si>
  <si>
    <t>R3L0Y5</t>
  </si>
  <si>
    <t>R3L0Y6</t>
  </si>
  <si>
    <t>R3L0Y7</t>
  </si>
  <si>
    <t>R3L0Y8</t>
  </si>
  <si>
    <t>R3L0Y9</t>
  </si>
  <si>
    <t>R3L0Z1</t>
  </si>
  <si>
    <t>R3L0Z2</t>
  </si>
  <si>
    <t>R3L0Z3</t>
  </si>
  <si>
    <t>R3L0Z4</t>
  </si>
  <si>
    <t>R3L0Z5</t>
  </si>
  <si>
    <t>R3L0Z6</t>
  </si>
  <si>
    <t>R3L0Z7</t>
  </si>
  <si>
    <t>R3L0Z8</t>
  </si>
  <si>
    <t>R3L0Z9</t>
  </si>
  <si>
    <t>R3L1A1</t>
  </si>
  <si>
    <t>R3L1A2</t>
  </si>
  <si>
    <t>R3L1A3</t>
  </si>
  <si>
    <t>R3L1A4</t>
  </si>
  <si>
    <t>R3L1A5</t>
  </si>
  <si>
    <t>R3L1A6</t>
  </si>
  <si>
    <t>R3L1A7</t>
  </si>
  <si>
    <t>R3L1A8</t>
  </si>
  <si>
    <t>R3L1A9</t>
  </si>
  <si>
    <t>R3L1B1</t>
  </si>
  <si>
    <t>R3L1B2</t>
  </si>
  <si>
    <t>R3L1B5</t>
  </si>
  <si>
    <t>R3L1B6</t>
  </si>
  <si>
    <t>R3L1B7</t>
  </si>
  <si>
    <t>R3L1B8</t>
  </si>
  <si>
    <t>R3L1B9</t>
  </si>
  <si>
    <t>R3L1C3</t>
  </si>
  <si>
    <t>R3L1C4</t>
  </si>
  <si>
    <t>R3L1C5</t>
  </si>
  <si>
    <t>R3L1C6</t>
  </si>
  <si>
    <t>R3L1C7</t>
  </si>
  <si>
    <t>R3L1C8</t>
  </si>
  <si>
    <t>R3L1E1</t>
  </si>
  <si>
    <t>R3L1E2</t>
  </si>
  <si>
    <t>R3L1E3</t>
  </si>
  <si>
    <t>R3L1E4</t>
  </si>
  <si>
    <t>R3L1E5</t>
  </si>
  <si>
    <t>R3L1E6</t>
  </si>
  <si>
    <t>R3L1E7</t>
  </si>
  <si>
    <t>R3L1E8</t>
  </si>
  <si>
    <t>R3L1E9</t>
  </si>
  <si>
    <t>R3L1G1</t>
  </si>
  <si>
    <t>R3L1G4</t>
  </si>
  <si>
    <t>R3L1G5</t>
  </si>
  <si>
    <t>R3L1G6</t>
  </si>
  <si>
    <t>R3L1G7</t>
  </si>
  <si>
    <t>R3L1G8</t>
  </si>
  <si>
    <t>R3L1H3</t>
  </si>
  <si>
    <t>R3L1H4</t>
  </si>
  <si>
    <t>R3L1H5</t>
  </si>
  <si>
    <t>R3L1H6</t>
  </si>
  <si>
    <t>R3L1H7</t>
  </si>
  <si>
    <t>R3L1H8</t>
  </si>
  <si>
    <t>R3L1H9</t>
  </si>
  <si>
    <t>R3L1J1</t>
  </si>
  <si>
    <t>R3L1J2</t>
  </si>
  <si>
    <t>R3L1J3</t>
  </si>
  <si>
    <t>R3L1J5</t>
  </si>
  <si>
    <t>R3L1J6</t>
  </si>
  <si>
    <t>R3L1J7</t>
  </si>
  <si>
    <t>R3L1J8</t>
  </si>
  <si>
    <t>R3L1J9</t>
  </si>
  <si>
    <t>R3L1K1</t>
  </si>
  <si>
    <t>R3L1K2</t>
  </si>
  <si>
    <t>R3L1K7</t>
  </si>
  <si>
    <t>R3L1K8</t>
  </si>
  <si>
    <t>R3L1K9</t>
  </si>
  <si>
    <t>R3L1L1</t>
  </si>
  <si>
    <t>R3L1L2</t>
  </si>
  <si>
    <t>R3L1L3</t>
  </si>
  <si>
    <t>R3L1L4</t>
  </si>
  <si>
    <t>R3L1L5</t>
  </si>
  <si>
    <t>R3L1L6</t>
  </si>
  <si>
    <t>R3L1L7</t>
  </si>
  <si>
    <t>R3L1L8</t>
  </si>
  <si>
    <t>R3L1L9</t>
  </si>
  <si>
    <t>R3L1M1</t>
  </si>
  <si>
    <t>R3L1M2</t>
  </si>
  <si>
    <t>R3L1M3</t>
  </si>
  <si>
    <t>R3L1M4</t>
  </si>
  <si>
    <t>R3L1M5</t>
  </si>
  <si>
    <t>R3L1M6</t>
  </si>
  <si>
    <t>R3L1M7</t>
  </si>
  <si>
    <t>R3L1N2</t>
  </si>
  <si>
    <t>R3L1N4</t>
  </si>
  <si>
    <t>R3L1N7</t>
  </si>
  <si>
    <t>R3L1N8</t>
  </si>
  <si>
    <t>R3L1N9</t>
  </si>
  <si>
    <t>R3L1P1</t>
  </si>
  <si>
    <t>R3L1P2</t>
  </si>
  <si>
    <t>R3L1P3</t>
  </si>
  <si>
    <t>R3L1P4</t>
  </si>
  <si>
    <t>R3L1P5</t>
  </si>
  <si>
    <t>R3L1P6</t>
  </si>
  <si>
    <t>R3L1P7</t>
  </si>
  <si>
    <t>R3L1P8</t>
  </si>
  <si>
    <t>R3L1P9</t>
  </si>
  <si>
    <t>R3L1R2</t>
  </si>
  <si>
    <t>R3L1S2</t>
  </si>
  <si>
    <t>R3L1S3</t>
  </si>
  <si>
    <t>R3L1S4</t>
  </si>
  <si>
    <t>R3L1S5</t>
  </si>
  <si>
    <t>R3L1S6</t>
  </si>
  <si>
    <t>R3L1S7</t>
  </si>
  <si>
    <t>R3L1T6</t>
  </si>
  <si>
    <t>R3L1T7</t>
  </si>
  <si>
    <t>R3L1T8</t>
  </si>
  <si>
    <t>R3L1T9</t>
  </si>
  <si>
    <t>R3L1W2</t>
  </si>
  <si>
    <t>R3L1W3</t>
  </si>
  <si>
    <t>R3L1W4</t>
  </si>
  <si>
    <t>R3L1W6</t>
  </si>
  <si>
    <t>R3L1W7</t>
  </si>
  <si>
    <t>R3L1W8</t>
  </si>
  <si>
    <t>R3L1W9</t>
  </si>
  <si>
    <t>R3L1X1</t>
  </si>
  <si>
    <t>R3L1X2</t>
  </si>
  <si>
    <t>R3L1X3</t>
  </si>
  <si>
    <t>R3L1X4</t>
  </si>
  <si>
    <t>R3L1X5</t>
  </si>
  <si>
    <t>R3L1X6</t>
  </si>
  <si>
    <t>R3L1X7</t>
  </si>
  <si>
    <t>R3L1X8</t>
  </si>
  <si>
    <t>R3L1X9</t>
  </si>
  <si>
    <t>R3L1Y2</t>
  </si>
  <si>
    <t>R3L1Y3</t>
  </si>
  <si>
    <t>R3L1Y4</t>
  </si>
  <si>
    <t>R3L1Y5</t>
  </si>
  <si>
    <t>R3L1Y6</t>
  </si>
  <si>
    <t>R3L1Y7</t>
  </si>
  <si>
    <t>R3L1Y8</t>
  </si>
  <si>
    <t>R3L1Z2</t>
  </si>
  <si>
    <t>R3L1Z3</t>
  </si>
  <si>
    <t>R3L1Z4</t>
  </si>
  <si>
    <t>R3L1Z5</t>
  </si>
  <si>
    <t>R3L1Z6</t>
  </si>
  <si>
    <t>R3L1Z7</t>
  </si>
  <si>
    <t>R3L1Z8</t>
  </si>
  <si>
    <t>R3L1Z9</t>
  </si>
  <si>
    <t>R3L2A1</t>
  </si>
  <si>
    <t>R3L2A3</t>
  </si>
  <si>
    <t>R3L2A5</t>
  </si>
  <si>
    <t>R3L2A6</t>
  </si>
  <si>
    <t>R3L2A7</t>
  </si>
  <si>
    <t>R3L2A8</t>
  </si>
  <si>
    <t>R3L2A9</t>
  </si>
  <si>
    <t>R3L2B1</t>
  </si>
  <si>
    <t>R3L2B2</t>
  </si>
  <si>
    <t>R3L2B3</t>
  </si>
  <si>
    <t>R3L2B4</t>
  </si>
  <si>
    <t>R3L2B5</t>
  </si>
  <si>
    <t>R3L2B6</t>
  </si>
  <si>
    <t>R3L2B9</t>
  </si>
  <si>
    <t>R3L2C2</t>
  </si>
  <si>
    <t>R3L2C3</t>
  </si>
  <si>
    <t>R3L2C4</t>
  </si>
  <si>
    <t>R3L2C5</t>
  </si>
  <si>
    <t>R3L2C6</t>
  </si>
  <si>
    <t>R3L2C7</t>
  </si>
  <si>
    <t>R3L2C8</t>
  </si>
  <si>
    <t>R3L2C9</t>
  </si>
  <si>
    <t>R3L2E1</t>
  </si>
  <si>
    <t>R3L2E2</t>
  </si>
  <si>
    <t>R3L2E3</t>
  </si>
  <si>
    <t>R3L2E4</t>
  </si>
  <si>
    <t>R3L2E5</t>
  </si>
  <si>
    <t>R3L2E6</t>
  </si>
  <si>
    <t>R3L2E7</t>
  </si>
  <si>
    <t>R3L2E9</t>
  </si>
  <si>
    <t>R3L2G1</t>
  </si>
  <si>
    <t>R3L2G2</t>
  </si>
  <si>
    <t>R3L2G3</t>
  </si>
  <si>
    <t>R3L2G4</t>
  </si>
  <si>
    <t>R3L2G6</t>
  </si>
  <si>
    <t>R3L2G8</t>
  </si>
  <si>
    <t>R3L2G9</t>
  </si>
  <si>
    <t>R3L2H1</t>
  </si>
  <si>
    <t>R3L2H2</t>
  </si>
  <si>
    <t>R3L2H3</t>
  </si>
  <si>
    <t>R3L2H4</t>
  </si>
  <si>
    <t>R3L2H5</t>
  </si>
  <si>
    <t>R3L2H6</t>
  </si>
  <si>
    <t>R3L2H7</t>
  </si>
  <si>
    <t>R3L2H8</t>
  </si>
  <si>
    <t>R3L2H9</t>
  </si>
  <si>
    <t>R3L2J2</t>
  </si>
  <si>
    <t>R3L2J4</t>
  </si>
  <si>
    <t>R3L2J5</t>
  </si>
  <si>
    <t>R3L2J8</t>
  </si>
  <si>
    <t>R3L2J9</t>
  </si>
  <si>
    <t>R3L2K1</t>
  </si>
  <si>
    <t>R3L2K2</t>
  </si>
  <si>
    <t>R3L2K3</t>
  </si>
  <si>
    <t>R3L2K4</t>
  </si>
  <si>
    <t>R3L2K5</t>
  </si>
  <si>
    <t>R3L2K6</t>
  </si>
  <si>
    <t>R3L2K8</t>
  </si>
  <si>
    <t>R3L2K9</t>
  </si>
  <si>
    <t>R3L2L1</t>
  </si>
  <si>
    <t>R3L2L2</t>
  </si>
  <si>
    <t>R3L2L4</t>
  </si>
  <si>
    <t>R3L2L5</t>
  </si>
  <si>
    <t>R3L2L6</t>
  </si>
  <si>
    <t>R3L2L7</t>
  </si>
  <si>
    <t>R3L2M1</t>
  </si>
  <si>
    <t>R3L2M2</t>
  </si>
  <si>
    <t>R3L2M3</t>
  </si>
  <si>
    <t>R3L2M4</t>
  </si>
  <si>
    <t>R3L2M5</t>
  </si>
  <si>
    <t>R3L2M7</t>
  </si>
  <si>
    <t>R3L2N1</t>
  </si>
  <si>
    <t>R3L2N2</t>
  </si>
  <si>
    <t>R3L2N3</t>
  </si>
  <si>
    <t>R3L2N5</t>
  </si>
  <si>
    <t>R3L2N6</t>
  </si>
  <si>
    <t>R3L2N7</t>
  </si>
  <si>
    <t>R3L2N8</t>
  </si>
  <si>
    <t>R3L2N9</t>
  </si>
  <si>
    <t>R3L2P1</t>
  </si>
  <si>
    <t>R3L2P4</t>
  </si>
  <si>
    <t>R3L2P5</t>
  </si>
  <si>
    <t>R3L2P6</t>
  </si>
  <si>
    <t>R3L2P7</t>
  </si>
  <si>
    <t>R3L2P8</t>
  </si>
  <si>
    <t>R3L2P9</t>
  </si>
  <si>
    <t>R3L2R1</t>
  </si>
  <si>
    <t>R3L2R2</t>
  </si>
  <si>
    <t>R3L2R3</t>
  </si>
  <si>
    <t>R3L2R4</t>
  </si>
  <si>
    <t>R3L2R5</t>
  </si>
  <si>
    <t>R3L2R6</t>
  </si>
  <si>
    <t>R3L2R7</t>
  </si>
  <si>
    <t>R3L2R8</t>
  </si>
  <si>
    <t>R3L2R9</t>
  </si>
  <si>
    <t>R3L2S1</t>
  </si>
  <si>
    <t>R3L2S2</t>
  </si>
  <si>
    <t>R3L2S3</t>
  </si>
  <si>
    <t>R3L2S4</t>
  </si>
  <si>
    <t>R3L2S6</t>
  </si>
  <si>
    <t>R3L2S7</t>
  </si>
  <si>
    <t>R3L2S8</t>
  </si>
  <si>
    <t>R3L2S9</t>
  </si>
  <si>
    <t>R3L2T1</t>
  </si>
  <si>
    <t>R3L2T2</t>
  </si>
  <si>
    <t>R3L2T4</t>
  </si>
  <si>
    <t>R3L2T7</t>
  </si>
  <si>
    <t>R3L2T8</t>
  </si>
  <si>
    <t>R3L2V1</t>
  </si>
  <si>
    <t>R3L2V3</t>
  </si>
  <si>
    <t>R3L2V4</t>
  </si>
  <si>
    <t>R3L2V5</t>
  </si>
  <si>
    <t>R3L2V6</t>
  </si>
  <si>
    <t>R3L2V9</t>
  </si>
  <si>
    <t>R3L2W1</t>
  </si>
  <si>
    <t>R3L2W2</t>
  </si>
  <si>
    <t>R3L2W3</t>
  </si>
  <si>
    <t>R3M0A1</t>
  </si>
  <si>
    <t>R3M0A4</t>
  </si>
  <si>
    <t>R3M0A6</t>
  </si>
  <si>
    <t>R3M0A7</t>
  </si>
  <si>
    <t>R3M0A8</t>
  </si>
  <si>
    <t>R3M0A9</t>
  </si>
  <si>
    <t>R3M0B1</t>
  </si>
  <si>
    <t>R3M0B2</t>
  </si>
  <si>
    <t>R3M0B3</t>
  </si>
  <si>
    <t>R3M0B4</t>
  </si>
  <si>
    <t>R3M0B5</t>
  </si>
  <si>
    <t>R3M0B6</t>
  </si>
  <si>
    <t>R3M0B7</t>
  </si>
  <si>
    <t>R3M0B8</t>
  </si>
  <si>
    <t>R3M0B9</t>
  </si>
  <si>
    <t>R3M0C1</t>
  </si>
  <si>
    <t>R3M0C2</t>
  </si>
  <si>
    <t>R3M0C3</t>
  </si>
  <si>
    <t>R3M0C4</t>
  </si>
  <si>
    <t>R3M0C5</t>
  </si>
  <si>
    <t>R3M0E2</t>
  </si>
  <si>
    <t>R3M0E3</t>
  </si>
  <si>
    <t>R3M0E4</t>
  </si>
  <si>
    <t>R3M0E7</t>
  </si>
  <si>
    <t>R3M0E8</t>
  </si>
  <si>
    <t>R3M0G2</t>
  </si>
  <si>
    <t>R3M0G3</t>
  </si>
  <si>
    <t>R3M0G4</t>
  </si>
  <si>
    <t>R3M0G5</t>
  </si>
  <si>
    <t>R3M0G8</t>
  </si>
  <si>
    <t>R3M0G9</t>
  </si>
  <si>
    <t>R3M0H9</t>
  </si>
  <si>
    <t>R3M0J1</t>
  </si>
  <si>
    <t>R3M0J3</t>
  </si>
  <si>
    <t>R3M0J4</t>
  </si>
  <si>
    <t>R3M0J6</t>
  </si>
  <si>
    <t>R3M0M3</t>
  </si>
  <si>
    <t>R3M0N2</t>
  </si>
  <si>
    <t>R3M0N3</t>
  </si>
  <si>
    <t>R3M0N4</t>
  </si>
  <si>
    <t>R3M0N5</t>
  </si>
  <si>
    <t>R3M0N6</t>
  </si>
  <si>
    <t>R3M0P5</t>
  </si>
  <si>
    <t>R3M0P6</t>
  </si>
  <si>
    <t>R3M0P7</t>
  </si>
  <si>
    <t>R3M0P8</t>
  </si>
  <si>
    <t>R3M0P9</t>
  </si>
  <si>
    <t>R3M0R5</t>
  </si>
  <si>
    <t>R3M0R6</t>
  </si>
  <si>
    <t>R3M0R7</t>
  </si>
  <si>
    <t>R3M0R8</t>
  </si>
  <si>
    <t>R3M0R9</t>
  </si>
  <si>
    <t>R3M0S1</t>
  </si>
  <si>
    <t>R3M0S2</t>
  </si>
  <si>
    <t>R3M0S6</t>
  </si>
  <si>
    <t>R3M0S7</t>
  </si>
  <si>
    <t>R3M0S8</t>
  </si>
  <si>
    <t>R3M0S9</t>
  </si>
  <si>
    <t>R3M0T1</t>
  </si>
  <si>
    <t>R3M0T2</t>
  </si>
  <si>
    <t>R3M0T3</t>
  </si>
  <si>
    <t>R3M0T4</t>
  </si>
  <si>
    <t>R3M0T5</t>
  </si>
  <si>
    <t>R3M0T9</t>
  </si>
  <si>
    <t>R3M0V1</t>
  </si>
  <si>
    <t>R3M0V2</t>
  </si>
  <si>
    <t>R3M0V3</t>
  </si>
  <si>
    <t>R3M0V4</t>
  </si>
  <si>
    <t>R3M0V5</t>
  </si>
  <si>
    <t>R3M0V6</t>
  </si>
  <si>
    <t>R3M0V7</t>
  </si>
  <si>
    <t>R3M0V8</t>
  </si>
  <si>
    <t>R3M0W3</t>
  </si>
  <si>
    <t>R3M0W4</t>
  </si>
  <si>
    <t>R3M0W5</t>
  </si>
  <si>
    <t>R3M0W6</t>
  </si>
  <si>
    <t>R3M0W7</t>
  </si>
  <si>
    <t>R3M0W8</t>
  </si>
  <si>
    <t>R3M0W9</t>
  </si>
  <si>
    <t>R3M0X1</t>
  </si>
  <si>
    <t>R3M0X2</t>
  </si>
  <si>
    <t>R3M0X3</t>
  </si>
  <si>
    <t>R3M0X7</t>
  </si>
  <si>
    <t>R3M0X9</t>
  </si>
  <si>
    <t>R3M0Y1</t>
  </si>
  <si>
    <t>R3M0Y2</t>
  </si>
  <si>
    <t>R3M0Y3</t>
  </si>
  <si>
    <t>R3M0Y4</t>
  </si>
  <si>
    <t>R3M0Y5</t>
  </si>
  <si>
    <t>R3M0Y7</t>
  </si>
  <si>
    <t>R3M0Y8</t>
  </si>
  <si>
    <t>R3M0Z3</t>
  </si>
  <si>
    <t>R3M0Z4</t>
  </si>
  <si>
    <t>R3M0Z5</t>
  </si>
  <si>
    <t>R3M0Z6</t>
  </si>
  <si>
    <t>R3M0Z7</t>
  </si>
  <si>
    <t>R3M0Z8</t>
  </si>
  <si>
    <t>R3M0Z9</t>
  </si>
  <si>
    <t>R3M1A1</t>
  </si>
  <si>
    <t>R3M1A2</t>
  </si>
  <si>
    <t>R3M1A4</t>
  </si>
  <si>
    <t>R3M1A5</t>
  </si>
  <si>
    <t>R3M1A6</t>
  </si>
  <si>
    <t>R3M1A7</t>
  </si>
  <si>
    <t>R3M1A8</t>
  </si>
  <si>
    <t>R3M1A9</t>
  </si>
  <si>
    <t>R3M1B1</t>
  </si>
  <si>
    <t>R3M1B2</t>
  </si>
  <si>
    <t>R3M1B4</t>
  </si>
  <si>
    <t>R3M1B5</t>
  </si>
  <si>
    <t>R3M1B6</t>
  </si>
  <si>
    <t>R3M1B7</t>
  </si>
  <si>
    <t>R3M1B8</t>
  </si>
  <si>
    <t>R3M1B9</t>
  </si>
  <si>
    <t>R3M1C1</t>
  </si>
  <si>
    <t>R3M1C2</t>
  </si>
  <si>
    <t>R3M1C6</t>
  </si>
  <si>
    <t>R3M1C7</t>
  </si>
  <si>
    <t>R3M1C8</t>
  </si>
  <si>
    <t>R3M1C9</t>
  </si>
  <si>
    <t>R3M1E1</t>
  </si>
  <si>
    <t>R3M1E2</t>
  </si>
  <si>
    <t>R3M1E3</t>
  </si>
  <si>
    <t>R3M1E4</t>
  </si>
  <si>
    <t>R3M1G1</t>
  </si>
  <si>
    <t>R3M1G2</t>
  </si>
  <si>
    <t>R3M1G3</t>
  </si>
  <si>
    <t>R3M1G4</t>
  </si>
  <si>
    <t>R3M1G5</t>
  </si>
  <si>
    <t>R3M1G6</t>
  </si>
  <si>
    <t>R3M1G7</t>
  </si>
  <si>
    <t>R3M1G8</t>
  </si>
  <si>
    <t>R3M1H4</t>
  </si>
  <si>
    <t>R3M1H5</t>
  </si>
  <si>
    <t>R3M1H6</t>
  </si>
  <si>
    <t>R3M1H7</t>
  </si>
  <si>
    <t>R3M1H8</t>
  </si>
  <si>
    <t>R3M1H9</t>
  </si>
  <si>
    <t>R3M1J1</t>
  </si>
  <si>
    <t>R3M1J2</t>
  </si>
  <si>
    <t>R3M1J7</t>
  </si>
  <si>
    <t>R3M1J8</t>
  </si>
  <si>
    <t>R3M1J9</t>
  </si>
  <si>
    <t>R3M1K1</t>
  </si>
  <si>
    <t>R3M1K2</t>
  </si>
  <si>
    <t>R3M1K3</t>
  </si>
  <si>
    <t>R3M1K4</t>
  </si>
  <si>
    <t>R3M1K5</t>
  </si>
  <si>
    <t>R3M1L1</t>
  </si>
  <si>
    <t>R3M1L2</t>
  </si>
  <si>
    <t>R3M1L3</t>
  </si>
  <si>
    <t>R3M1L4</t>
  </si>
  <si>
    <t>R3M1L5</t>
  </si>
  <si>
    <t>R3M1L6</t>
  </si>
  <si>
    <t>R3M1M1</t>
  </si>
  <si>
    <t>R3M1M2</t>
  </si>
  <si>
    <t>R3M1M3</t>
  </si>
  <si>
    <t>R3M1M4</t>
  </si>
  <si>
    <t>R3M1M5</t>
  </si>
  <si>
    <t>R3M1M6</t>
  </si>
  <si>
    <t>R3M1M7</t>
  </si>
  <si>
    <t>R3M1N1</t>
  </si>
  <si>
    <t>R3M1N2</t>
  </si>
  <si>
    <t>R3M1N3</t>
  </si>
  <si>
    <t>R3M1N4</t>
  </si>
  <si>
    <t>R3M1N5</t>
  </si>
  <si>
    <t>R3M1N6</t>
  </si>
  <si>
    <t>R3M1N7</t>
  </si>
  <si>
    <t>R3M1N8</t>
  </si>
  <si>
    <t>R3M1N9</t>
  </si>
  <si>
    <t>R3M1P1</t>
  </si>
  <si>
    <t>R3M1P3</t>
  </si>
  <si>
    <t>R3M1P5</t>
  </si>
  <si>
    <t>R3M1P6</t>
  </si>
  <si>
    <t>R3M1P7</t>
  </si>
  <si>
    <t>R3M1P8</t>
  </si>
  <si>
    <t>R3M1P9</t>
  </si>
  <si>
    <t>R3M1R1</t>
  </si>
  <si>
    <t>R3M1R2</t>
  </si>
  <si>
    <t>R3M1R3</t>
  </si>
  <si>
    <t>R3M1R4</t>
  </si>
  <si>
    <t>R3M1R5</t>
  </si>
  <si>
    <t>R3M1R7</t>
  </si>
  <si>
    <t>R3M1R8</t>
  </si>
  <si>
    <t>R3M1R9</t>
  </si>
  <si>
    <t>R3M1S1</t>
  </si>
  <si>
    <t>R3M1S2</t>
  </si>
  <si>
    <t>R3M1S3</t>
  </si>
  <si>
    <t>R3M1S4</t>
  </si>
  <si>
    <t>R3M1S5</t>
  </si>
  <si>
    <t>R3M1S6</t>
  </si>
  <si>
    <t>R3M1S7</t>
  </si>
  <si>
    <t>R3M1S8</t>
  </si>
  <si>
    <t>R3M1T1</t>
  </si>
  <si>
    <t>R3M1T2</t>
  </si>
  <si>
    <t>R3M1T3</t>
  </si>
  <si>
    <t>R3M1T4</t>
  </si>
  <si>
    <t>R3M1T5</t>
  </si>
  <si>
    <t>R3M1T7</t>
  </si>
  <si>
    <t>R3M1T8</t>
  </si>
  <si>
    <t>R3M1T9</t>
  </si>
  <si>
    <t>R3M1V1</t>
  </si>
  <si>
    <t>R3M1V2</t>
  </si>
  <si>
    <t>R3M1V3</t>
  </si>
  <si>
    <t>R3M1V4</t>
  </si>
  <si>
    <t>R3M1V5</t>
  </si>
  <si>
    <t>R3M1V6</t>
  </si>
  <si>
    <t>R3M1V7</t>
  </si>
  <si>
    <t>R3M1V9</t>
  </si>
  <si>
    <t>R3M1W1</t>
  </si>
  <si>
    <t>R3M1W2</t>
  </si>
  <si>
    <t>R3M1W3</t>
  </si>
  <si>
    <t>R3M1W5</t>
  </si>
  <si>
    <t>R3M1W6</t>
  </si>
  <si>
    <t>R3M1W7</t>
  </si>
  <si>
    <t>R3M1W8</t>
  </si>
  <si>
    <t>R3M1W9</t>
  </si>
  <si>
    <t>R3M1X1</t>
  </si>
  <si>
    <t>R3M1X2</t>
  </si>
  <si>
    <t>R3M1X3</t>
  </si>
  <si>
    <t>R3M1X4</t>
  </si>
  <si>
    <t>R3M1X5</t>
  </si>
  <si>
    <t>R3M1X6</t>
  </si>
  <si>
    <t>R3M1X7</t>
  </si>
  <si>
    <t>R3M1X8</t>
  </si>
  <si>
    <t>R3M1X9</t>
  </si>
  <si>
    <t>R3M1Y1</t>
  </si>
  <si>
    <t>R3M1Y2</t>
  </si>
  <si>
    <t>R3M1Y3</t>
  </si>
  <si>
    <t>R3M1Y4</t>
  </si>
  <si>
    <t>R3M1Y5</t>
  </si>
  <si>
    <t>R3M1Y6</t>
  </si>
  <si>
    <t>R3M1Y7</t>
  </si>
  <si>
    <t>R3M1Y8</t>
  </si>
  <si>
    <t>R3M1Y9</t>
  </si>
  <si>
    <t>R3M1Z4</t>
  </si>
  <si>
    <t>R3M1Z6</t>
  </si>
  <si>
    <t>R3M1Z7</t>
  </si>
  <si>
    <t>R3M1Z8</t>
  </si>
  <si>
    <t>R3M2A1</t>
  </si>
  <si>
    <t>R3M2A2</t>
  </si>
  <si>
    <t>R3M2A3</t>
  </si>
  <si>
    <t>R3M2A4</t>
  </si>
  <si>
    <t>R3M2A6</t>
  </si>
  <si>
    <t>R3M2A9</t>
  </si>
  <si>
    <t>R3M2B1</t>
  </si>
  <si>
    <t>R3M2B2</t>
  </si>
  <si>
    <t>R3M2B3</t>
  </si>
  <si>
    <t>R3M2B4</t>
  </si>
  <si>
    <t>R3M2B5</t>
  </si>
  <si>
    <t>R3M2B7</t>
  </si>
  <si>
    <t>R3M2B8</t>
  </si>
  <si>
    <t>R3M2B9</t>
  </si>
  <si>
    <t>R3M2C1</t>
  </si>
  <si>
    <t>R3M2C2</t>
  </si>
  <si>
    <t>R3M2C3</t>
  </si>
  <si>
    <t>R3M2C4</t>
  </si>
  <si>
    <t>R3M2C5</t>
  </si>
  <si>
    <t>R3M2C6</t>
  </si>
  <si>
    <t>R3M2C7</t>
  </si>
  <si>
    <t>R3M2C8</t>
  </si>
  <si>
    <t>R3M2C9</t>
  </si>
  <si>
    <t>R3M2E1</t>
  </si>
  <si>
    <t>R3M2E2</t>
  </si>
  <si>
    <t>R3M2E3</t>
  </si>
  <si>
    <t>R3M2E4</t>
  </si>
  <si>
    <t>R3M2E5</t>
  </si>
  <si>
    <t>R3M2E6</t>
  </si>
  <si>
    <t>R3M2E7</t>
  </si>
  <si>
    <t>R3M2E8</t>
  </si>
  <si>
    <t>R3M2E9</t>
  </si>
  <si>
    <t>R3M2G1</t>
  </si>
  <si>
    <t>R3M2G2</t>
  </si>
  <si>
    <t>R3M2G3</t>
  </si>
  <si>
    <t>R3M2G4</t>
  </si>
  <si>
    <t>R3M2G5</t>
  </si>
  <si>
    <t>R3M2G6</t>
  </si>
  <si>
    <t>R3M2G7</t>
  </si>
  <si>
    <t>R3M2G8</t>
  </si>
  <si>
    <t>R3M2G9</t>
  </si>
  <si>
    <t>R3M2H1</t>
  </si>
  <si>
    <t>R3M2H2</t>
  </si>
  <si>
    <t>R3M2H3</t>
  </si>
  <si>
    <t>R3M2H4</t>
  </si>
  <si>
    <t>R3M2H5</t>
  </si>
  <si>
    <t>R3M2H6</t>
  </si>
  <si>
    <t>R3M2H7</t>
  </si>
  <si>
    <t>R3M2H8</t>
  </si>
  <si>
    <t>R3M2H9</t>
  </si>
  <si>
    <t>R3M2J2</t>
  </si>
  <si>
    <t>R3M2J3</t>
  </si>
  <si>
    <t>R3M2J4</t>
  </si>
  <si>
    <t>R3M2J5</t>
  </si>
  <si>
    <t>R3M2J6</t>
  </si>
  <si>
    <t>R3M2J8</t>
  </si>
  <si>
    <t>R3M2J9</t>
  </si>
  <si>
    <t>R3M2K3</t>
  </si>
  <si>
    <t>R3M2K4</t>
  </si>
  <si>
    <t>R3M2K8</t>
  </si>
  <si>
    <t>R3M2K9</t>
  </si>
  <si>
    <t>R3M2L1</t>
  </si>
  <si>
    <t>R3M2L2</t>
  </si>
  <si>
    <t>R3M2L3</t>
  </si>
  <si>
    <t>R3M2L4</t>
  </si>
  <si>
    <t>R3M2L5</t>
  </si>
  <si>
    <t>R3M2L6</t>
  </si>
  <si>
    <t>R3M2L7</t>
  </si>
  <si>
    <t>R3M2L8</t>
  </si>
  <si>
    <t>R3M2L9</t>
  </si>
  <si>
    <t>R3M2M2</t>
  </si>
  <si>
    <t>R3M2M3</t>
  </si>
  <si>
    <t>R3M2M4</t>
  </si>
  <si>
    <t>R3M2M5</t>
  </si>
  <si>
    <t>R3M2M6</t>
  </si>
  <si>
    <t>R3M2M7</t>
  </si>
  <si>
    <t>R3M2M8</t>
  </si>
  <si>
    <t>R3M2M9</t>
  </si>
  <si>
    <t>R3M2N1</t>
  </si>
  <si>
    <t>R3M2N3</t>
  </si>
  <si>
    <t>R3M2N4</t>
  </si>
  <si>
    <t>R3M2N5</t>
  </si>
  <si>
    <t>R3M2N6</t>
  </si>
  <si>
    <t>R3M2N7</t>
  </si>
  <si>
    <t>R3M2N9</t>
  </si>
  <si>
    <t>R3M2P1</t>
  </si>
  <si>
    <t>R3M2P2</t>
  </si>
  <si>
    <t>R3M2P4</t>
  </si>
  <si>
    <t>R3M2P5</t>
  </si>
  <si>
    <t>R3M2P6</t>
  </si>
  <si>
    <t>R3M2P7</t>
  </si>
  <si>
    <t>R3M2P8</t>
  </si>
  <si>
    <t>R3M2P9</t>
  </si>
  <si>
    <t>R3M2R2</t>
  </si>
  <si>
    <t>R3M2R3</t>
  </si>
  <si>
    <t>R3M2R4</t>
  </si>
  <si>
    <t>R3M2R5</t>
  </si>
  <si>
    <t>R3M2R6</t>
  </si>
  <si>
    <t>R3M2R7</t>
  </si>
  <si>
    <t>R3M2R9</t>
  </si>
  <si>
    <t>R3M2S1</t>
  </si>
  <si>
    <t>R3M2S2</t>
  </si>
  <si>
    <t>R3M2S3</t>
  </si>
  <si>
    <t>R3M2S4</t>
  </si>
  <si>
    <t>R3M2S5</t>
  </si>
  <si>
    <t>R3M2S6</t>
  </si>
  <si>
    <t>R3M2S8</t>
  </si>
  <si>
    <t>R3M2S9</t>
  </si>
  <si>
    <t>R3M2T1</t>
  </si>
  <si>
    <t>R3M2T2</t>
  </si>
  <si>
    <t>R3M2T3</t>
  </si>
  <si>
    <t>R3M2T4</t>
  </si>
  <si>
    <t>R3M2T5</t>
  </si>
  <si>
    <t>R3M2T6</t>
  </si>
  <si>
    <t>R3M2T8</t>
  </si>
  <si>
    <t>R3M2T9</t>
  </si>
  <si>
    <t>R3M2V2</t>
  </si>
  <si>
    <t>R3M2V4</t>
  </si>
  <si>
    <t>R3M2V5</t>
  </si>
  <si>
    <t>R3M2V6</t>
  </si>
  <si>
    <t>R3M2V7</t>
  </si>
  <si>
    <t>R3M2V9</t>
  </si>
  <si>
    <t>R3M2W1</t>
  </si>
  <si>
    <t>R3M2W3</t>
  </si>
  <si>
    <t>R3M2W4</t>
  </si>
  <si>
    <t>R3M2W6</t>
  </si>
  <si>
    <t>R3M2W7</t>
  </si>
  <si>
    <t>R3M2W8</t>
  </si>
  <si>
    <t>R3M2X1</t>
  </si>
  <si>
    <t>R3M2X2</t>
  </si>
  <si>
    <t>R3M2X3</t>
  </si>
  <si>
    <t>R3M2X4</t>
  </si>
  <si>
    <t>R3M2X5</t>
  </si>
  <si>
    <t>R3M2X6</t>
  </si>
  <si>
    <t>R3M2X7</t>
  </si>
  <si>
    <t>R3M2Y2</t>
  </si>
  <si>
    <t>R3M2Y3</t>
  </si>
  <si>
    <t>R3M2Y4</t>
  </si>
  <si>
    <t>R3M2Y5</t>
  </si>
  <si>
    <t>R3M2Y6</t>
  </si>
  <si>
    <t>R3M2Y7</t>
  </si>
  <si>
    <t>R3M2Y8</t>
  </si>
  <si>
    <t>R3M2Z3</t>
  </si>
  <si>
    <t>R3M2Z4</t>
  </si>
  <si>
    <t>R3M2Z5</t>
  </si>
  <si>
    <t>R3M2Z6</t>
  </si>
  <si>
    <t>R3M2Z7</t>
  </si>
  <si>
    <t>R3M2Z8</t>
  </si>
  <si>
    <t>R3M2Z9</t>
  </si>
  <si>
    <t>R3M3A1</t>
  </si>
  <si>
    <t>R3M3A2</t>
  </si>
  <si>
    <t>R3M3A3</t>
  </si>
  <si>
    <t>R3M3A4</t>
  </si>
  <si>
    <t>R3M3A5</t>
  </si>
  <si>
    <t>R3M3A6</t>
  </si>
  <si>
    <t>R3M3A7</t>
  </si>
  <si>
    <t>R3M3A8</t>
  </si>
  <si>
    <t>R3M3A9</t>
  </si>
  <si>
    <t>R3M3B2</t>
  </si>
  <si>
    <t>R3M3B3</t>
  </si>
  <si>
    <t>R3M3B5</t>
  </si>
  <si>
    <t>R3M3B7</t>
  </si>
  <si>
    <t>R3M3B8</t>
  </si>
  <si>
    <t>R3M3B9</t>
  </si>
  <si>
    <t>R3M3E1</t>
  </si>
  <si>
    <t>R3M3E2</t>
  </si>
  <si>
    <t>R3M3E3</t>
  </si>
  <si>
    <t>R3M3E4</t>
  </si>
  <si>
    <t>R3M3E6</t>
  </si>
  <si>
    <t>R3M3G2</t>
  </si>
  <si>
    <t>R3M3G5</t>
  </si>
  <si>
    <t>R3M3H2</t>
  </si>
  <si>
    <t>R3M3H3</t>
  </si>
  <si>
    <t>R3M3J3</t>
  </si>
  <si>
    <t>R3M3J5</t>
  </si>
  <si>
    <t>R3M3K1</t>
  </si>
  <si>
    <t>R3M3K9</t>
  </si>
  <si>
    <t>R3M3L6</t>
  </si>
  <si>
    <t>R3M3M5</t>
  </si>
  <si>
    <t>R3M3N3</t>
  </si>
  <si>
    <t>R3M3N9</t>
  </si>
  <si>
    <t>R3M3P5</t>
  </si>
  <si>
    <t>R3M3R2</t>
  </si>
  <si>
    <t>R3M3R8</t>
  </si>
  <si>
    <t>R3M3R9</t>
  </si>
  <si>
    <t>R3M3S1</t>
  </si>
  <si>
    <t>R3M3S3</t>
  </si>
  <si>
    <t>R3M3S7</t>
  </si>
  <si>
    <t>R3M3S9</t>
  </si>
  <si>
    <t>R3M3T1</t>
  </si>
  <si>
    <t>R3M3T3</t>
  </si>
  <si>
    <t>R3M3T4</t>
  </si>
  <si>
    <t>R3M3T5</t>
  </si>
  <si>
    <t>R3M3T6</t>
  </si>
  <si>
    <t>R3M3T7</t>
  </si>
  <si>
    <t>R3M3T8</t>
  </si>
  <si>
    <t>R3M3V3</t>
  </si>
  <si>
    <t>R3M3V8</t>
  </si>
  <si>
    <t>R3M3V9</t>
  </si>
  <si>
    <t>R3M3W1</t>
  </si>
  <si>
    <t>R3M3W2</t>
  </si>
  <si>
    <t>R3M3W4</t>
  </si>
  <si>
    <t>R3M3W5</t>
  </si>
  <si>
    <t>R3M3W8</t>
  </si>
  <si>
    <t>R3M3W9</t>
  </si>
  <si>
    <t>R3M3X1</t>
  </si>
  <si>
    <t>R3M3X4</t>
  </si>
  <si>
    <t>R3M3X6</t>
  </si>
  <si>
    <t>R3M3X7</t>
  </si>
  <si>
    <t>R3M3X8</t>
  </si>
  <si>
    <t>R3M3X9</t>
  </si>
  <si>
    <t>R3M3Y1</t>
  </si>
  <si>
    <t>R3M3Y3</t>
  </si>
  <si>
    <t>R3M3Y4</t>
  </si>
  <si>
    <t>R3M3Y5</t>
  </si>
  <si>
    <t>R3M3Y6</t>
  </si>
  <si>
    <t>R3M3Y7</t>
  </si>
  <si>
    <t>R3M3Y8</t>
  </si>
  <si>
    <t>R3M3Y9</t>
  </si>
  <si>
    <t>R3M3Z1</t>
  </si>
  <si>
    <t>R3M3Z4</t>
  </si>
  <si>
    <t>R3M3Z5</t>
  </si>
  <si>
    <t>R3M3Z6</t>
  </si>
  <si>
    <t>R3M3Z7</t>
  </si>
  <si>
    <t>R3N0A4</t>
  </si>
  <si>
    <t>R3N0A5</t>
  </si>
  <si>
    <t>R3N0A6</t>
  </si>
  <si>
    <t>R3N0A7</t>
  </si>
  <si>
    <t>R3N0A8</t>
  </si>
  <si>
    <t>R3N0B1</t>
  </si>
  <si>
    <t>R3N0B2</t>
  </si>
  <si>
    <t>R3N0B3</t>
  </si>
  <si>
    <t>R3N0B4</t>
  </si>
  <si>
    <t>R3N0B5</t>
  </si>
  <si>
    <t>R3N0B6</t>
  </si>
  <si>
    <t>R3N0B7</t>
  </si>
  <si>
    <t>R3N0C2</t>
  </si>
  <si>
    <t>R3N0C3</t>
  </si>
  <si>
    <t>R3N0C4</t>
  </si>
  <si>
    <t>R3N0C6</t>
  </si>
  <si>
    <t>R3N0C7</t>
  </si>
  <si>
    <t>R3N0C8</t>
  </si>
  <si>
    <t>R3N0C9</t>
  </si>
  <si>
    <t>R3N0E1</t>
  </si>
  <si>
    <t>R3N0E2</t>
  </si>
  <si>
    <t>R3N0E3</t>
  </si>
  <si>
    <t>R3N0E4</t>
  </si>
  <si>
    <t>R3N0E5</t>
  </si>
  <si>
    <t>R3N0E6</t>
  </si>
  <si>
    <t>R3N0E7</t>
  </si>
  <si>
    <t>R3N0E8</t>
  </si>
  <si>
    <t>R3N0E9</t>
  </si>
  <si>
    <t>R3N0G1</t>
  </si>
  <si>
    <t>R3N0G2</t>
  </si>
  <si>
    <t>R3N0G3</t>
  </si>
  <si>
    <t>R3N0G4</t>
  </si>
  <si>
    <t>R3N0G5</t>
  </si>
  <si>
    <t>R3N0G6</t>
  </si>
  <si>
    <t>R3N0G8</t>
  </si>
  <si>
    <t>R3N0G9</t>
  </si>
  <si>
    <t>R3N0H1</t>
  </si>
  <si>
    <t>R3N0H3</t>
  </si>
  <si>
    <t>R3N0H6</t>
  </si>
  <si>
    <t>R3N0M2</t>
  </si>
  <si>
    <t>R3N0M3</t>
  </si>
  <si>
    <t>R3N0M4</t>
  </si>
  <si>
    <t>R3N0M8</t>
  </si>
  <si>
    <t>R3N0P3</t>
  </si>
  <si>
    <t>R3N0P8</t>
  </si>
  <si>
    <t>R3N0R5</t>
  </si>
  <si>
    <t>R3N0R7</t>
  </si>
  <si>
    <t>R3N0R8</t>
  </si>
  <si>
    <t>R3N0R9</t>
  </si>
  <si>
    <t>R3N0S1</t>
  </si>
  <si>
    <t>R3N0S6</t>
  </si>
  <si>
    <t>R3N0S7</t>
  </si>
  <si>
    <t>R3N0T3</t>
  </si>
  <si>
    <t>R3N0T4</t>
  </si>
  <si>
    <t>R3N0T5</t>
  </si>
  <si>
    <t>R3N0T6</t>
  </si>
  <si>
    <t>R3N0T7</t>
  </si>
  <si>
    <t>R3N0T8</t>
  </si>
  <si>
    <t>R3N0V1</t>
  </si>
  <si>
    <t>R3N0V3</t>
  </si>
  <si>
    <t>R3N0V4</t>
  </si>
  <si>
    <t>R3N0V9</t>
  </si>
  <si>
    <t>R3N0W1</t>
  </si>
  <si>
    <t>R3N0W2</t>
  </si>
  <si>
    <t>R3N0W3</t>
  </si>
  <si>
    <t>R3N0W4</t>
  </si>
  <si>
    <t>R3N0W5</t>
  </si>
  <si>
    <t>R3N0W6</t>
  </si>
  <si>
    <t>R3N0W7</t>
  </si>
  <si>
    <t>R3N0W8</t>
  </si>
  <si>
    <t>R3N0W9</t>
  </si>
  <si>
    <t>R3N0X5</t>
  </si>
  <si>
    <t>R3N0X6</t>
  </si>
  <si>
    <t>R3N0X7</t>
  </si>
  <si>
    <t>R3N0X9</t>
  </si>
  <si>
    <t>R3N0Y4</t>
  </si>
  <si>
    <t>R3N0Y5</t>
  </si>
  <si>
    <t>R3N0Y6</t>
  </si>
  <si>
    <t>R3N0Y7</t>
  </si>
  <si>
    <t>R3N0Y9</t>
  </si>
  <si>
    <t>R3N0Z3</t>
  </si>
  <si>
    <t>R3N0Z4</t>
  </si>
  <si>
    <t>R3N0Z8</t>
  </si>
  <si>
    <t>R3N0Z9</t>
  </si>
  <si>
    <t>R3N1A1</t>
  </si>
  <si>
    <t>R3N1A2</t>
  </si>
  <si>
    <t>R3N1A8</t>
  </si>
  <si>
    <t>R3N1A9</t>
  </si>
  <si>
    <t>R3N1B1</t>
  </si>
  <si>
    <t>R3N1B2</t>
  </si>
  <si>
    <t>R3N1B3</t>
  </si>
  <si>
    <t>R3N1B4</t>
  </si>
  <si>
    <t>R3N1B5</t>
  </si>
  <si>
    <t>R3N1C1</t>
  </si>
  <si>
    <t>R3N1C2</t>
  </si>
  <si>
    <t>R3N1C3</t>
  </si>
  <si>
    <t>R3N1C4</t>
  </si>
  <si>
    <t>R3N1C9</t>
  </si>
  <si>
    <t>R3N1E1</t>
  </si>
  <si>
    <t>R3N1E2</t>
  </si>
  <si>
    <t>R3N1E3</t>
  </si>
  <si>
    <t>R3N1E8</t>
  </si>
  <si>
    <t>R3N1E9</t>
  </si>
  <si>
    <t>R3N1G1</t>
  </si>
  <si>
    <t>R3N1G2</t>
  </si>
  <si>
    <t>R3N1G7</t>
  </si>
  <si>
    <t>R3N1G8</t>
  </si>
  <si>
    <t>R3N1G9</t>
  </si>
  <si>
    <t>R3N1H1</t>
  </si>
  <si>
    <t>R3N1H6</t>
  </si>
  <si>
    <t>R3N1H7</t>
  </si>
  <si>
    <t>R3N1J1</t>
  </si>
  <si>
    <t>R3N1J2</t>
  </si>
  <si>
    <t>R3N1J3</t>
  </si>
  <si>
    <t>R3N1J4</t>
  </si>
  <si>
    <t>R3N1K7</t>
  </si>
  <si>
    <t>R3N1K8</t>
  </si>
  <si>
    <t>R3N1K9</t>
  </si>
  <si>
    <t>R3N1L1</t>
  </si>
  <si>
    <t>R3N1M7</t>
  </si>
  <si>
    <t>R3N1M8</t>
  </si>
  <si>
    <t>R3N1P3</t>
  </si>
  <si>
    <t>R3N1P4</t>
  </si>
  <si>
    <t>R3N1R8</t>
  </si>
  <si>
    <t>R3N1R9</t>
  </si>
  <si>
    <t>R3N1S5</t>
  </si>
  <si>
    <t>R3N1S6</t>
  </si>
  <si>
    <t>R3N1S7</t>
  </si>
  <si>
    <t>R3N1S8</t>
  </si>
  <si>
    <t>R3N1T7</t>
  </si>
  <si>
    <t>R3N1T8</t>
  </si>
  <si>
    <t>R3N1V3</t>
  </si>
  <si>
    <t>R3N1W1</t>
  </si>
  <si>
    <t>R3N1W4</t>
  </si>
  <si>
    <t>R3N1X1</t>
  </si>
  <si>
    <t>R3N1X9</t>
  </si>
  <si>
    <t>R3N1Y1</t>
  </si>
  <si>
    <t>R3N1Y6</t>
  </si>
  <si>
    <t>R3N2A7</t>
  </si>
  <si>
    <t>R3N2A8</t>
  </si>
  <si>
    <t>R3N2A9</t>
  </si>
  <si>
    <t>R3N2B2</t>
  </si>
  <si>
    <t>R3N2B3</t>
  </si>
  <si>
    <t>R3N2B4</t>
  </si>
  <si>
    <t>R3P0A2</t>
  </si>
  <si>
    <t>R3P0A3</t>
  </si>
  <si>
    <t>R3P0A4</t>
  </si>
  <si>
    <t>R3P0A5</t>
  </si>
  <si>
    <t>R3P0B6</t>
  </si>
  <si>
    <t>R3P0B7</t>
  </si>
  <si>
    <t>R3P0C4</t>
  </si>
  <si>
    <t>R3P0C5</t>
  </si>
  <si>
    <t>R3P0E6</t>
  </si>
  <si>
    <t>R3P0E7</t>
  </si>
  <si>
    <t>R3P0G5</t>
  </si>
  <si>
    <t>R3P0M8</t>
  </si>
  <si>
    <t>R3P0N1</t>
  </si>
  <si>
    <t>R3P1B8</t>
  </si>
  <si>
    <t>R3P1P7</t>
  </si>
  <si>
    <t>R3P1P9</t>
  </si>
  <si>
    <t>R3P1R2</t>
  </si>
  <si>
    <t>R3P1R3</t>
  </si>
  <si>
    <t>R3P1S5</t>
  </si>
  <si>
    <t>R3P1S8</t>
  </si>
  <si>
    <t>R3P1T1</t>
  </si>
  <si>
    <t>R3P1T3</t>
  </si>
  <si>
    <t>R3P1T5</t>
  </si>
  <si>
    <t>R3P1T6</t>
  </si>
  <si>
    <t>R3P1T9</t>
  </si>
  <si>
    <t>R3P2E5</t>
  </si>
  <si>
    <t>R3P2E6</t>
  </si>
  <si>
    <t>R3P2E7</t>
  </si>
  <si>
    <t>R3P2G1</t>
  </si>
  <si>
    <t>R3P2G2</t>
  </si>
  <si>
    <t>R3P2H2</t>
  </si>
  <si>
    <t>R3P2H3</t>
  </si>
  <si>
    <t>R3P2H4</t>
  </si>
  <si>
    <t>R3P2H6</t>
  </si>
  <si>
    <t>R3P2J8</t>
  </si>
  <si>
    <t>R3P2L7</t>
  </si>
  <si>
    <t>R3P2M1</t>
  </si>
  <si>
    <t>R3P2M2</t>
  </si>
  <si>
    <t>R3P2N5</t>
  </si>
  <si>
    <t>R3P2N6</t>
  </si>
  <si>
    <t>R3P2N7</t>
  </si>
  <si>
    <t>R3P2N8</t>
  </si>
  <si>
    <t>R3P2N9</t>
  </si>
  <si>
    <t>R3P2R8</t>
  </si>
  <si>
    <t>R3P2S1</t>
  </si>
  <si>
    <t>R3P2S2</t>
  </si>
  <si>
    <t>R3P2S4</t>
  </si>
  <si>
    <t>R3R0A1</t>
  </si>
  <si>
    <t>R3R0A2</t>
  </si>
  <si>
    <t>R3R0A3</t>
  </si>
  <si>
    <t>R3R0A4</t>
  </si>
  <si>
    <t>R3R0A5</t>
  </si>
  <si>
    <t>R3R0A7</t>
  </si>
  <si>
    <t>R3R0A8</t>
  </si>
  <si>
    <t>R3R0A9</t>
  </si>
  <si>
    <t>R3R0B1</t>
  </si>
  <si>
    <t>R3R0B2</t>
  </si>
  <si>
    <t>R3R0B3</t>
  </si>
  <si>
    <t>R3R0B4</t>
  </si>
  <si>
    <t>R3R0B5</t>
  </si>
  <si>
    <t>R3R0B6</t>
  </si>
  <si>
    <t>R3R0B8</t>
  </si>
  <si>
    <t>R3R0C2</t>
  </si>
  <si>
    <t>R3R0C6</t>
  </si>
  <si>
    <t>R3R0E1</t>
  </si>
  <si>
    <t>R3R0E2</t>
  </si>
  <si>
    <t>R3R0E3</t>
  </si>
  <si>
    <t>R3R0E4</t>
  </si>
  <si>
    <t>R3R0E5</t>
  </si>
  <si>
    <t>R3R0E6</t>
  </si>
  <si>
    <t>R3R0E7</t>
  </si>
  <si>
    <t>R3R0E8</t>
  </si>
  <si>
    <t>R3R0E9</t>
  </si>
  <si>
    <t>R3R0G1</t>
  </si>
  <si>
    <t>R3R0G2</t>
  </si>
  <si>
    <t>R3R0G3</t>
  </si>
  <si>
    <t>R3R0G4</t>
  </si>
  <si>
    <t>R3R0G8</t>
  </si>
  <si>
    <t>R3R0G9</t>
  </si>
  <si>
    <t>R3R0H1</t>
  </si>
  <si>
    <t>R3R0H4</t>
  </si>
  <si>
    <t>R3R0H5</t>
  </si>
  <si>
    <t>R3R0H6</t>
  </si>
  <si>
    <t>R3R0H7</t>
  </si>
  <si>
    <t>R3R0H8</t>
  </si>
  <si>
    <t>R3R0H9</t>
  </si>
  <si>
    <t>R3R0J1</t>
  </si>
  <si>
    <t>R3R0J3</t>
  </si>
  <si>
    <t>R3R0J4</t>
  </si>
  <si>
    <t>R3R0J9</t>
  </si>
  <si>
    <t>R3R0K2</t>
  </si>
  <si>
    <t>R3R0K3</t>
  </si>
  <si>
    <t>R3R0K4</t>
  </si>
  <si>
    <t>R3R0K9</t>
  </si>
  <si>
    <t>R3R0L4</t>
  </si>
  <si>
    <t>R3R0M9</t>
  </si>
  <si>
    <t>R3R0N7</t>
  </si>
  <si>
    <t>R3R0P3</t>
  </si>
  <si>
    <t>R3R0P4</t>
  </si>
  <si>
    <t>R3R0P5</t>
  </si>
  <si>
    <t>R3R0P6</t>
  </si>
  <si>
    <t>R3R0P7</t>
  </si>
  <si>
    <t>R3R0P8</t>
  </si>
  <si>
    <t>R3R0P9</t>
  </si>
  <si>
    <t>R3R0R1</t>
  </si>
  <si>
    <t>R3R0R2</t>
  </si>
  <si>
    <t>R3R0R5</t>
  </si>
  <si>
    <t>R3R0R6</t>
  </si>
  <si>
    <t>R3R0R7</t>
  </si>
  <si>
    <t>R3R0X6</t>
  </si>
  <si>
    <t>R3R0X7</t>
  </si>
  <si>
    <t>R3R0X8</t>
  </si>
  <si>
    <t>R3R0Y1</t>
  </si>
  <si>
    <t>R3R0Y2</t>
  </si>
  <si>
    <t>R3R0Y3</t>
  </si>
  <si>
    <t>R3R0Y4</t>
  </si>
  <si>
    <t>R3R0Z2</t>
  </si>
  <si>
    <t>R3R0Z3</t>
  </si>
  <si>
    <t>R3R0Z4</t>
  </si>
  <si>
    <t>R3R0Z5</t>
  </si>
  <si>
    <t>R3R0Z6</t>
  </si>
  <si>
    <t>R3R0Z7</t>
  </si>
  <si>
    <t>R3R0Z8</t>
  </si>
  <si>
    <t>R3R1A4</t>
  </si>
  <si>
    <t>R3R1A5</t>
  </si>
  <si>
    <t>R3R1A6</t>
  </si>
  <si>
    <t>R3R1A7</t>
  </si>
  <si>
    <t>R3R1A8</t>
  </si>
  <si>
    <t>R3R1A9</t>
  </si>
  <si>
    <t>R3R1C9</t>
  </si>
  <si>
    <t>R3R1E5</t>
  </si>
  <si>
    <t>R3R1E6</t>
  </si>
  <si>
    <t>R3R1E7</t>
  </si>
  <si>
    <t>R3R1E8</t>
  </si>
  <si>
    <t>R3R1E9</t>
  </si>
  <si>
    <t>R3R1G6</t>
  </si>
  <si>
    <t>R3R1G7</t>
  </si>
  <si>
    <t>R3R1G8</t>
  </si>
  <si>
    <t>R3R1H1</t>
  </si>
  <si>
    <t>R3R1H2</t>
  </si>
  <si>
    <t>R3R1J3</t>
  </si>
  <si>
    <t>R3R1J6</t>
  </si>
  <si>
    <t>R3R1J7</t>
  </si>
  <si>
    <t>R3R1J8</t>
  </si>
  <si>
    <t>R3R1J9</t>
  </si>
  <si>
    <t>R3R1K1</t>
  </si>
  <si>
    <t>R3R1K4</t>
  </si>
  <si>
    <t>R3R1K5</t>
  </si>
  <si>
    <t>R3R1K6</t>
  </si>
  <si>
    <t>R3R1K9</t>
  </si>
  <si>
    <t>R3R1L1</t>
  </si>
  <si>
    <t>R3R1L2</t>
  </si>
  <si>
    <t>R3R1L3</t>
  </si>
  <si>
    <t>R3R1L4</t>
  </si>
  <si>
    <t>R3R1L5</t>
  </si>
  <si>
    <t>R3R1L6</t>
  </si>
  <si>
    <t>R3R1L7</t>
  </si>
  <si>
    <t>R3R1L8</t>
  </si>
  <si>
    <t>R3R1L9</t>
  </si>
  <si>
    <t>R3R1M1</t>
  </si>
  <si>
    <t>R3R1M2</t>
  </si>
  <si>
    <t>R3R1M3</t>
  </si>
  <si>
    <t>R3R1M4</t>
  </si>
  <si>
    <t>R3R1M5</t>
  </si>
  <si>
    <t>R3R1M6</t>
  </si>
  <si>
    <t>R3R1M7</t>
  </si>
  <si>
    <t>R3R1M8</t>
  </si>
  <si>
    <t>R3R1M9</t>
  </si>
  <si>
    <t>R3R1N1</t>
  </si>
  <si>
    <t>R3R1N2</t>
  </si>
  <si>
    <t>R3R1N3</t>
  </si>
  <si>
    <t>R3R1N4</t>
  </si>
  <si>
    <t>R3R1N5</t>
  </si>
  <si>
    <t>R3R1N6</t>
  </si>
  <si>
    <t>R3R1N7</t>
  </si>
  <si>
    <t>R3R1N8</t>
  </si>
  <si>
    <t>R3R1N9</t>
  </si>
  <si>
    <t>R3R1P1</t>
  </si>
  <si>
    <t>R3R1P2</t>
  </si>
  <si>
    <t>R3R1P3</t>
  </si>
  <si>
    <t>R3R1P4</t>
  </si>
  <si>
    <t>R3R1P5</t>
  </si>
  <si>
    <t>R3R1P6</t>
  </si>
  <si>
    <t>R3R1P7</t>
  </si>
  <si>
    <t>R3R1P8</t>
  </si>
  <si>
    <t>R3R1P9</t>
  </si>
  <si>
    <t>R3R1R1</t>
  </si>
  <si>
    <t>R3R1R2</t>
  </si>
  <si>
    <t>R3R1R3</t>
  </si>
  <si>
    <t>R3R1R4</t>
  </si>
  <si>
    <t>R3R1R5</t>
  </si>
  <si>
    <t>R3R1R6</t>
  </si>
  <si>
    <t>R3R1R7</t>
  </si>
  <si>
    <t>R3R1R8</t>
  </si>
  <si>
    <t>R3R1R9</t>
  </si>
  <si>
    <t>R3R1S1</t>
  </si>
  <si>
    <t>R3R1S2</t>
  </si>
  <si>
    <t>R3R1S3</t>
  </si>
  <si>
    <t>R3R1S4</t>
  </si>
  <si>
    <t>R3R1S5</t>
  </si>
  <si>
    <t>R3R1S6</t>
  </si>
  <si>
    <t>R3R1S7</t>
  </si>
  <si>
    <t>R3R1S8</t>
  </si>
  <si>
    <t>R3R1S9</t>
  </si>
  <si>
    <t>R3R1T1</t>
  </si>
  <si>
    <t>R3R1T2</t>
  </si>
  <si>
    <t>R3R1T3</t>
  </si>
  <si>
    <t>R3R1T4</t>
  </si>
  <si>
    <t>R3R1T5</t>
  </si>
  <si>
    <t>R3R1T6</t>
  </si>
  <si>
    <t>R3R1T7</t>
  </si>
  <si>
    <t>R3R1T8</t>
  </si>
  <si>
    <t>R3R1T9</t>
  </si>
  <si>
    <t>R3R1V1</t>
  </si>
  <si>
    <t>R3R1V2</t>
  </si>
  <si>
    <t>R3R1V3</t>
  </si>
  <si>
    <t>R3R1V4</t>
  </si>
  <si>
    <t>R3R1V5</t>
  </si>
  <si>
    <t>R3R1V6</t>
  </si>
  <si>
    <t>R3R1V8</t>
  </si>
  <si>
    <t>R3R1V9</t>
  </si>
  <si>
    <t>R3R1W1</t>
  </si>
  <si>
    <t>R3R1W3</t>
  </si>
  <si>
    <t>R3R1W4</t>
  </si>
  <si>
    <t>R3R1W5</t>
  </si>
  <si>
    <t>R3R1W6</t>
  </si>
  <si>
    <t>R3R1W7</t>
  </si>
  <si>
    <t>R3R1X1</t>
  </si>
  <si>
    <t>R3R1X3</t>
  </si>
  <si>
    <t>R3R1X6</t>
  </si>
  <si>
    <t>R3R1X7</t>
  </si>
  <si>
    <t>R3R1X8</t>
  </si>
  <si>
    <t>R3R1X9</t>
  </si>
  <si>
    <t>R3R1Y1</t>
  </si>
  <si>
    <t>R3R1Y5</t>
  </si>
  <si>
    <t>R3R1Z3</t>
  </si>
  <si>
    <t>R3R1Z6</t>
  </si>
  <si>
    <t>R3R2A9</t>
  </si>
  <si>
    <t>R3R2B1</t>
  </si>
  <si>
    <t>R3R2B2</t>
  </si>
  <si>
    <t>R3R2B3</t>
  </si>
  <si>
    <t>R3R2B4</t>
  </si>
  <si>
    <t>R3R2B5</t>
  </si>
  <si>
    <t>R3R2C1</t>
  </si>
  <si>
    <t>R3R2C2</t>
  </si>
  <si>
    <t>R3R2C3</t>
  </si>
  <si>
    <t>R3R2C4</t>
  </si>
  <si>
    <t>R3R2C5</t>
  </si>
  <si>
    <t>R3R2C6</t>
  </si>
  <si>
    <t>R3R2C7</t>
  </si>
  <si>
    <t>R3R2C8</t>
  </si>
  <si>
    <t>R3R2E1</t>
  </si>
  <si>
    <t>R3R2E2</t>
  </si>
  <si>
    <t>R3R2E5</t>
  </si>
  <si>
    <t>R3R2G2</t>
  </si>
  <si>
    <t>R3R2G4</t>
  </si>
  <si>
    <t>R3R2G8</t>
  </si>
  <si>
    <t>R3R2G9</t>
  </si>
  <si>
    <t>R3R2H3</t>
  </si>
  <si>
    <t>R3R2H5</t>
  </si>
  <si>
    <t>R3R2J3</t>
  </si>
  <si>
    <t>R3R2J6</t>
  </si>
  <si>
    <t>R3R2J7</t>
  </si>
  <si>
    <t>R3R2J8</t>
  </si>
  <si>
    <t>R3R2J9</t>
  </si>
  <si>
    <t>R3R2K2</t>
  </si>
  <si>
    <t>R3R2K3</t>
  </si>
  <si>
    <t>R3R2K4</t>
  </si>
  <si>
    <t>R3R2K6</t>
  </si>
  <si>
    <t>R3R2L1</t>
  </si>
  <si>
    <t>R3R2L2</t>
  </si>
  <si>
    <t>R3R2L3</t>
  </si>
  <si>
    <t>R3R2L5</t>
  </si>
  <si>
    <t>R3R2L6</t>
  </si>
  <si>
    <t>R3R2L7</t>
  </si>
  <si>
    <t>R3R2L8</t>
  </si>
  <si>
    <t>R3R2L9</t>
  </si>
  <si>
    <t>R3R2M2</t>
  </si>
  <si>
    <t>R3R2M3</t>
  </si>
  <si>
    <t>R3R2M7</t>
  </si>
  <si>
    <t>R3R2M8</t>
  </si>
  <si>
    <t>R3R2N3</t>
  </si>
  <si>
    <t>R3R2N7</t>
  </si>
  <si>
    <t>R3R2N8</t>
  </si>
  <si>
    <t>R3R2P3</t>
  </si>
  <si>
    <t>R3R2P4</t>
  </si>
  <si>
    <t>R3R2P5</t>
  </si>
  <si>
    <t>R3R2P6</t>
  </si>
  <si>
    <t>R3R2P9</t>
  </si>
  <si>
    <t>R3R2R2</t>
  </si>
  <si>
    <t>R3R2R8</t>
  </si>
  <si>
    <t>R3R2R9</t>
  </si>
  <si>
    <t>R3R2S3</t>
  </si>
  <si>
    <t>R3R2S4</t>
  </si>
  <si>
    <t>R3R2S5</t>
  </si>
  <si>
    <t>R3R2S6</t>
  </si>
  <si>
    <t>R3R2S7</t>
  </si>
  <si>
    <t>R3R2S8</t>
  </si>
  <si>
    <t>R3R2S9</t>
  </si>
  <si>
    <t>R3R2V1</t>
  </si>
  <si>
    <t>R3R2W3</t>
  </si>
  <si>
    <t>R3R2Y1</t>
  </si>
  <si>
    <t>R3R2Y2</t>
  </si>
  <si>
    <t>R3R2Y3</t>
  </si>
  <si>
    <t>R3R2Y4</t>
  </si>
  <si>
    <t>R3R2Y5</t>
  </si>
  <si>
    <t>R3R2Y6</t>
  </si>
  <si>
    <t>R3R2Y7</t>
  </si>
  <si>
    <t>R3R2Y8</t>
  </si>
  <si>
    <t>R3R2Z2</t>
  </si>
  <si>
    <t>R3R2Z6</t>
  </si>
  <si>
    <t>R3R2Z7</t>
  </si>
  <si>
    <t>R3R2Z9</t>
  </si>
  <si>
    <t>R3R3A1</t>
  </si>
  <si>
    <t>R3R3J8</t>
  </si>
  <si>
    <t>R3R3J9</t>
  </si>
  <si>
    <t>R3R3K1</t>
  </si>
  <si>
    <t>R3R3K9</t>
  </si>
  <si>
    <t>R3R3L4</t>
  </si>
  <si>
    <t>R3R3L5</t>
  </si>
  <si>
    <t>R3R3N9</t>
  </si>
  <si>
    <t>R3R3P1</t>
  </si>
  <si>
    <t>R3R3P9</t>
  </si>
  <si>
    <t>R3R3R2</t>
  </si>
  <si>
    <t>R3R3S3</t>
  </si>
  <si>
    <t>R3R3S4</t>
  </si>
  <si>
    <t>R3R3S7</t>
  </si>
  <si>
    <t>R3R3S8</t>
  </si>
  <si>
    <t>R3R3T2</t>
  </si>
  <si>
    <t>R3R3T3</t>
  </si>
  <si>
    <t>R3R3T4</t>
  </si>
  <si>
    <t>R3R3T6</t>
  </si>
  <si>
    <t>R3R3T9</t>
  </si>
  <si>
    <t>R3R3V5</t>
  </si>
  <si>
    <t>R3R3W3</t>
  </si>
  <si>
    <t>R3R3W4</t>
  </si>
  <si>
    <t>R3R3W5</t>
  </si>
  <si>
    <t>R3R3W6</t>
  </si>
  <si>
    <t>R3R3W7</t>
  </si>
  <si>
    <t>R3T0A1</t>
  </si>
  <si>
    <t>R3T0A2</t>
  </si>
  <si>
    <t>R3T0A3</t>
  </si>
  <si>
    <t>R3T0A5</t>
  </si>
  <si>
    <t>R3T0A6</t>
  </si>
  <si>
    <t>R3T0A7</t>
  </si>
  <si>
    <t>R3T0A8</t>
  </si>
  <si>
    <t>R3T0A9</t>
  </si>
  <si>
    <t>R3T0B1</t>
  </si>
  <si>
    <t>R3T0C1</t>
  </si>
  <si>
    <t>R3T0C2</t>
  </si>
  <si>
    <t>R3T0C3</t>
  </si>
  <si>
    <t>R3T0C4</t>
  </si>
  <si>
    <t>R3T0C5</t>
  </si>
  <si>
    <t>R3T0C6</t>
  </si>
  <si>
    <t>R3T0E8</t>
  </si>
  <si>
    <t>R3T0E9</t>
  </si>
  <si>
    <t>R3T0G1</t>
  </si>
  <si>
    <t>R3T0G2</t>
  </si>
  <si>
    <t>R3T0G6</t>
  </si>
  <si>
    <t>R3T0G7</t>
  </si>
  <si>
    <t>R3T0G8</t>
  </si>
  <si>
    <t>R3T0G9</t>
  </si>
  <si>
    <t>R3T0H1</t>
  </si>
  <si>
    <t>R3T0H2</t>
  </si>
  <si>
    <t>R3T0H3</t>
  </si>
  <si>
    <t>R3T0H4</t>
  </si>
  <si>
    <t>R3T0H5</t>
  </si>
  <si>
    <t>R3T0H6</t>
  </si>
  <si>
    <t>R3T0H7</t>
  </si>
  <si>
    <t>R3T0H8</t>
  </si>
  <si>
    <t>R3T0H9</t>
  </si>
  <si>
    <t>R3T0J1</t>
  </si>
  <si>
    <t>R3T0J2</t>
  </si>
  <si>
    <t>R3T0J3</t>
  </si>
  <si>
    <t>R3T0J4</t>
  </si>
  <si>
    <t>R3T0J5</t>
  </si>
  <si>
    <t>R3T0J6</t>
  </si>
  <si>
    <t>R3T0J7</t>
  </si>
  <si>
    <t>R3T0J8</t>
  </si>
  <si>
    <t>R3T0J9</t>
  </si>
  <si>
    <t>R3T0K1</t>
  </si>
  <si>
    <t>R3T0K2</t>
  </si>
  <si>
    <t>R3T0K3</t>
  </si>
  <si>
    <t>R3T0K4</t>
  </si>
  <si>
    <t>R3T0K5</t>
  </si>
  <si>
    <t>R3T0K6</t>
  </si>
  <si>
    <t>R3T0K7</t>
  </si>
  <si>
    <t>R3T0K8</t>
  </si>
  <si>
    <t>R3T0K9</t>
  </si>
  <si>
    <t>R3T0L1</t>
  </si>
  <si>
    <t>R3T0L2</t>
  </si>
  <si>
    <t>R3T0L3</t>
  </si>
  <si>
    <t>R3T0L4</t>
  </si>
  <si>
    <t>R3T0L5</t>
  </si>
  <si>
    <t>R3T0L6</t>
  </si>
  <si>
    <t>R3T0L7</t>
  </si>
  <si>
    <t>R3T0L8</t>
  </si>
  <si>
    <t>R3T0L9</t>
  </si>
  <si>
    <t>R3T0M1</t>
  </si>
  <si>
    <t>R3T0M2</t>
  </si>
  <si>
    <t>R3T0M3</t>
  </si>
  <si>
    <t>R3T0M4</t>
  </si>
  <si>
    <t>R3T0M5</t>
  </si>
  <si>
    <t>R3T0M6</t>
  </si>
  <si>
    <t>R3T0M7</t>
  </si>
  <si>
    <t>R3T0M8</t>
  </si>
  <si>
    <t>R3T0M9</t>
  </si>
  <si>
    <t>R3T0N1</t>
  </si>
  <si>
    <t>R3T0N2</t>
  </si>
  <si>
    <t>R3T0N3</t>
  </si>
  <si>
    <t>R3T0N4</t>
  </si>
  <si>
    <t>R3T0N5</t>
  </si>
  <si>
    <t>R3T0N6</t>
  </si>
  <si>
    <t>R3T0N7</t>
  </si>
  <si>
    <t>R3T0N8</t>
  </si>
  <si>
    <t>R3T0N9</t>
  </si>
  <si>
    <t>R3T0P1</t>
  </si>
  <si>
    <t>R3T0P2</t>
  </si>
  <si>
    <t>R3T0P3</t>
  </si>
  <si>
    <t>R3T0P4</t>
  </si>
  <si>
    <t>R3T0P5</t>
  </si>
  <si>
    <t>R3T0P6</t>
  </si>
  <si>
    <t>R3T0P7</t>
  </si>
  <si>
    <t>R3T0P8</t>
  </si>
  <si>
    <t>R3T0P9</t>
  </si>
  <si>
    <t>R3T0R1</t>
  </si>
  <si>
    <t>R3T0R3</t>
  </si>
  <si>
    <t>R3T0R4</t>
  </si>
  <si>
    <t>R3T0R5</t>
  </si>
  <si>
    <t>R3T0R6</t>
  </si>
  <si>
    <t>R3T0R7</t>
  </si>
  <si>
    <t>R3T0R8</t>
  </si>
  <si>
    <t>R3T0R9</t>
  </si>
  <si>
    <t>R3T0S1</t>
  </si>
  <si>
    <t>R3T0S2</t>
  </si>
  <si>
    <t>R3T0S3</t>
  </si>
  <si>
    <t>R3T0S4</t>
  </si>
  <si>
    <t>R3T0S5</t>
  </si>
  <si>
    <t>R3T0S6</t>
  </si>
  <si>
    <t>R3T0S7</t>
  </si>
  <si>
    <t>R3T0S8</t>
  </si>
  <si>
    <t>R3T0S9</t>
  </si>
  <si>
    <t>R3T0T1</t>
  </si>
  <si>
    <t>R3T0T2</t>
  </si>
  <si>
    <t>R3T0T3</t>
  </si>
  <si>
    <t>R3T0T4</t>
  </si>
  <si>
    <t>R3T0T5</t>
  </si>
  <si>
    <t>R3T0T6</t>
  </si>
  <si>
    <t>R3T0T7</t>
  </si>
  <si>
    <t>R3T0T8</t>
  </si>
  <si>
    <t>R3T0T9</t>
  </si>
  <si>
    <t>R3T0V1</t>
  </si>
  <si>
    <t>R3T0V2</t>
  </si>
  <si>
    <t>R3T0V3</t>
  </si>
  <si>
    <t>R3T0V4</t>
  </si>
  <si>
    <t>R3T0V5</t>
  </si>
  <si>
    <t>R3T0V6</t>
  </si>
  <si>
    <t>R3T0V7</t>
  </si>
  <si>
    <t>R3T0V8</t>
  </si>
  <si>
    <t>R3T0V9</t>
  </si>
  <si>
    <t>R3T0W1</t>
  </si>
  <si>
    <t>R3T0W2</t>
  </si>
  <si>
    <t>R3T0W3</t>
  </si>
  <si>
    <t>R3T0W4</t>
  </si>
  <si>
    <t>R3T0W5</t>
  </si>
  <si>
    <t>R3T0W6</t>
  </si>
  <si>
    <t>R3T0W7</t>
  </si>
  <si>
    <t>R3T0W8</t>
  </si>
  <si>
    <t>R3T0W9</t>
  </si>
  <si>
    <t>R3T0X2</t>
  </si>
  <si>
    <t>R3T0X3</t>
  </si>
  <si>
    <t>R3T0X4</t>
  </si>
  <si>
    <t>R3T0X5</t>
  </si>
  <si>
    <t>R3T0X6</t>
  </si>
  <si>
    <t>R3T0X7</t>
  </si>
  <si>
    <t>R3T0X8</t>
  </si>
  <si>
    <t>R3T0X9</t>
  </si>
  <si>
    <t>R3T0Y1</t>
  </si>
  <si>
    <t>R3T0Y2</t>
  </si>
  <si>
    <t>R3T0Y3</t>
  </si>
  <si>
    <t>R3T0Y4</t>
  </si>
  <si>
    <t>R3T0Y7</t>
  </si>
  <si>
    <t>R3T0Y8</t>
  </si>
  <si>
    <t>R3T0Y9</t>
  </si>
  <si>
    <t>R3T0Z1</t>
  </si>
  <si>
    <t>R3T0Z2</t>
  </si>
  <si>
    <t>R3T0Z3</t>
  </si>
  <si>
    <t>R3T0Z4</t>
  </si>
  <si>
    <t>R3T0Z5</t>
  </si>
  <si>
    <t>R3T0Z6</t>
  </si>
  <si>
    <t>R3T0Z7</t>
  </si>
  <si>
    <t>R3T0Z8</t>
  </si>
  <si>
    <t>R3T0Z9</t>
  </si>
  <si>
    <t>R3T1A3</t>
  </si>
  <si>
    <t>R3T1A4</t>
  </si>
  <si>
    <t>R3T1A5</t>
  </si>
  <si>
    <t>R3T1A6</t>
  </si>
  <si>
    <t>R3T1A7</t>
  </si>
  <si>
    <t>R3T1A8</t>
  </si>
  <si>
    <t>R3T1A9</t>
  </si>
  <si>
    <t>R3T1B1</t>
  </si>
  <si>
    <t>R3T1B2</t>
  </si>
  <si>
    <t>R3T1B5</t>
  </si>
  <si>
    <t>R3T1B6</t>
  </si>
  <si>
    <t>R3T1B7</t>
  </si>
  <si>
    <t>R3T1B8</t>
  </si>
  <si>
    <t>R3T1B9</t>
  </si>
  <si>
    <t>R3T1C1</t>
  </si>
  <si>
    <t>R3T1C2</t>
  </si>
  <si>
    <t>R3T1C3</t>
  </si>
  <si>
    <t>R3T1C4</t>
  </si>
  <si>
    <t>R3T1C5</t>
  </si>
  <si>
    <t>R3T1C6</t>
  </si>
  <si>
    <t>R3T1C7</t>
  </si>
  <si>
    <t>R3T1C8</t>
  </si>
  <si>
    <t>R3T1C9</t>
  </si>
  <si>
    <t>R3T1E1</t>
  </si>
  <si>
    <t>R3T1E2</t>
  </si>
  <si>
    <t>R3T1E3</t>
  </si>
  <si>
    <t>R3T1E7</t>
  </si>
  <si>
    <t>R3T1E8</t>
  </si>
  <si>
    <t>R3T1E9</t>
  </si>
  <si>
    <t>R3T1G1</t>
  </si>
  <si>
    <t>R3T1G2</t>
  </si>
  <si>
    <t>R3T1G3</t>
  </si>
  <si>
    <t>R3T1G4</t>
  </si>
  <si>
    <t>R3T1G5</t>
  </si>
  <si>
    <t>R3T1G6</t>
  </si>
  <si>
    <t>R3T1G7</t>
  </si>
  <si>
    <t>R3T1G8</t>
  </si>
  <si>
    <t>R3T1G9</t>
  </si>
  <si>
    <t>R3T1H1</t>
  </si>
  <si>
    <t>R3T1H2</t>
  </si>
  <si>
    <t>R3T1H3</t>
  </si>
  <si>
    <t>R3T1H4</t>
  </si>
  <si>
    <t>R3T1H5</t>
  </si>
  <si>
    <t>R3T1H6</t>
  </si>
  <si>
    <t>R3T1H7</t>
  </si>
  <si>
    <t>R3T1H8</t>
  </si>
  <si>
    <t>R3T1H9</t>
  </si>
  <si>
    <t>R3T1J1</t>
  </si>
  <si>
    <t>R3T1J2</t>
  </si>
  <si>
    <t>R3T1J3</t>
  </si>
  <si>
    <t>R3T1J4</t>
  </si>
  <si>
    <t>R3T1J5</t>
  </si>
  <si>
    <t>R3T1J6</t>
  </si>
  <si>
    <t>R3T1J7</t>
  </si>
  <si>
    <t>R3T1J8</t>
  </si>
  <si>
    <t>R3T1J9</t>
  </si>
  <si>
    <t>R3T1K1</t>
  </si>
  <si>
    <t>R3T1K2</t>
  </si>
  <si>
    <t>R3T1K3</t>
  </si>
  <si>
    <t>R3T1K4</t>
  </si>
  <si>
    <t>R3T1K5</t>
  </si>
  <si>
    <t>R3T1K6</t>
  </si>
  <si>
    <t>R3T1K7</t>
  </si>
  <si>
    <t>R3T1K8</t>
  </si>
  <si>
    <t>R3T1K9</t>
  </si>
  <si>
    <t>R3T1L1</t>
  </si>
  <si>
    <t>R3T1L2</t>
  </si>
  <si>
    <t>R3T1L3</t>
  </si>
  <si>
    <t>R3T1L4</t>
  </si>
  <si>
    <t>R3T1L5</t>
  </si>
  <si>
    <t>R3T1L6</t>
  </si>
  <si>
    <t>R3T1L7</t>
  </si>
  <si>
    <t>R3T1L8</t>
  </si>
  <si>
    <t>R3T1L9</t>
  </si>
  <si>
    <t>R3T1M1</t>
  </si>
  <si>
    <t>R3T1M2</t>
  </si>
  <si>
    <t>R3T1M3</t>
  </si>
  <si>
    <t>R3T1M4</t>
  </si>
  <si>
    <t>R3T1M5</t>
  </si>
  <si>
    <t>R3T1M6</t>
  </si>
  <si>
    <t>R3T1M7</t>
  </si>
  <si>
    <t>R3T1M8</t>
  </si>
  <si>
    <t>R3T1M9</t>
  </si>
  <si>
    <t>R3T1N1</t>
  </si>
  <si>
    <t>R3T1N2</t>
  </si>
  <si>
    <t>R3T1N3</t>
  </si>
  <si>
    <t>R3T1N4</t>
  </si>
  <si>
    <t>R3T1N5</t>
  </si>
  <si>
    <t>R3T1N6</t>
  </si>
  <si>
    <t>R3T1N7</t>
  </si>
  <si>
    <t>R3T1N8</t>
  </si>
  <si>
    <t>R3T1N9</t>
  </si>
  <si>
    <t>R3T1P1</t>
  </si>
  <si>
    <t>R3T1P2</t>
  </si>
  <si>
    <t>R3T1P3</t>
  </si>
  <si>
    <t>R3T1P4</t>
  </si>
  <si>
    <t>R3T1P5</t>
  </si>
  <si>
    <t>R3T1P6</t>
  </si>
  <si>
    <t>R3T1P7</t>
  </si>
  <si>
    <t>R3T1P8</t>
  </si>
  <si>
    <t>R3T1P9</t>
  </si>
  <si>
    <t>R3T1R1</t>
  </si>
  <si>
    <t>R3T1R3</t>
  </si>
  <si>
    <t>R3T1R4</t>
  </si>
  <si>
    <t>R3T1R5</t>
  </si>
  <si>
    <t>R3T1R6</t>
  </si>
  <si>
    <t>R3T1R7</t>
  </si>
  <si>
    <t>R3T1R8</t>
  </si>
  <si>
    <t>R3T1R9</t>
  </si>
  <si>
    <t>R3T1S1</t>
  </si>
  <si>
    <t>R3T1S2</t>
  </si>
  <si>
    <t>R3T1S3</t>
  </si>
  <si>
    <t>R3T1S4</t>
  </si>
  <si>
    <t>R3T1S5</t>
  </si>
  <si>
    <t>R3T1S6</t>
  </si>
  <si>
    <t>R3T1S7</t>
  </si>
  <si>
    <t>R3T1S8</t>
  </si>
  <si>
    <t>R3T1S9</t>
  </si>
  <si>
    <t>R3T1T1</t>
  </si>
  <si>
    <t>R3T1T2</t>
  </si>
  <si>
    <t>R3T1T4</t>
  </si>
  <si>
    <t>R3T1T5</t>
  </si>
  <si>
    <t>R3T1T6</t>
  </si>
  <si>
    <t>R3T1T7</t>
  </si>
  <si>
    <t>R3T1T8</t>
  </si>
  <si>
    <t>R3T1T9</t>
  </si>
  <si>
    <t>R3T1V1</t>
  </si>
  <si>
    <t>R3T1V2</t>
  </si>
  <si>
    <t>R3T1V3</t>
  </si>
  <si>
    <t>R3T1V4</t>
  </si>
  <si>
    <t>R3T1V5</t>
  </si>
  <si>
    <t>R3T1V6</t>
  </si>
  <si>
    <t>R3T1V7</t>
  </si>
  <si>
    <t>R3T1V8</t>
  </si>
  <si>
    <t>R3T1V9</t>
  </si>
  <si>
    <t>R3T1W1</t>
  </si>
  <si>
    <t>R3T1W2</t>
  </si>
  <si>
    <t>R3T1W3</t>
  </si>
  <si>
    <t>R3T1W4</t>
  </si>
  <si>
    <t>R3T1W5</t>
  </si>
  <si>
    <t>R3T1W6</t>
  </si>
  <si>
    <t>R3T1W7</t>
  </si>
  <si>
    <t>R3T1W8</t>
  </si>
  <si>
    <t>R3T1W9</t>
  </si>
  <si>
    <t>R3T1X1</t>
  </si>
  <si>
    <t>R3T1X2</t>
  </si>
  <si>
    <t>R3T1X3</t>
  </si>
  <si>
    <t>R3T1X4</t>
  </si>
  <si>
    <t>R3T1X5</t>
  </si>
  <si>
    <t>R3T1X6</t>
  </si>
  <si>
    <t>R3T1X7</t>
  </si>
  <si>
    <t>R3T1X8</t>
  </si>
  <si>
    <t>R3T1Y1</t>
  </si>
  <si>
    <t>R3T1Y2</t>
  </si>
  <si>
    <t>R3T1Y3</t>
  </si>
  <si>
    <t>R3T1Y4</t>
  </si>
  <si>
    <t>R3T1Y5</t>
  </si>
  <si>
    <t>R3T1Y6</t>
  </si>
  <si>
    <t>R3T1Y7</t>
  </si>
  <si>
    <t>R3T1Y8</t>
  </si>
  <si>
    <t>R3T1Z2</t>
  </si>
  <si>
    <t>R3T1Z3</t>
  </si>
  <si>
    <t>R3T1Z4</t>
  </si>
  <si>
    <t>R3T1Z5</t>
  </si>
  <si>
    <t>R3T1Z6</t>
  </si>
  <si>
    <t>R3T1Z7</t>
  </si>
  <si>
    <t>R3T2A1</t>
  </si>
  <si>
    <t>R3T2A2</t>
  </si>
  <si>
    <t>R3T2A3</t>
  </si>
  <si>
    <t>R3T2A4</t>
  </si>
  <si>
    <t>R3T2A5</t>
  </si>
  <si>
    <t>R3T2A6</t>
  </si>
  <si>
    <t>R3T2A7</t>
  </si>
  <si>
    <t>R3T2A8</t>
  </si>
  <si>
    <t>R3T2A9</t>
  </si>
  <si>
    <t>R3T2B1</t>
  </si>
  <si>
    <t>R3T2B2</t>
  </si>
  <si>
    <t>R3T2B3</t>
  </si>
  <si>
    <t>R3T2B4</t>
  </si>
  <si>
    <t>R3T2B5</t>
  </si>
  <si>
    <t>R3T2B6</t>
  </si>
  <si>
    <t>R3T2B7</t>
  </si>
  <si>
    <t>R3T2B8</t>
  </si>
  <si>
    <t>R3T2B9</t>
  </si>
  <si>
    <t>R3T2C1</t>
  </si>
  <si>
    <t>R3T2C2</t>
  </si>
  <si>
    <t>R3T2C3</t>
  </si>
  <si>
    <t>R3T2C5</t>
  </si>
  <si>
    <t>R3T2C6</t>
  </si>
  <si>
    <t>R3T2C7</t>
  </si>
  <si>
    <t>R3T2C8</t>
  </si>
  <si>
    <t>R3T2E1</t>
  </si>
  <si>
    <t>R3T2E3</t>
  </si>
  <si>
    <t>R3T2E4</t>
  </si>
  <si>
    <t>R3T2E5</t>
  </si>
  <si>
    <t>R3T2E6</t>
  </si>
  <si>
    <t>R3T2E8</t>
  </si>
  <si>
    <t>R3T2E9</t>
  </si>
  <si>
    <t>R3T2G4</t>
  </si>
  <si>
    <t>R3T2H1</t>
  </si>
  <si>
    <t>R3T2H3</t>
  </si>
  <si>
    <t>R3T2H5</t>
  </si>
  <si>
    <t>R3T2H6</t>
  </si>
  <si>
    <t>R3T2H7</t>
  </si>
  <si>
    <t>R3T2H8</t>
  </si>
  <si>
    <t>R3T2H9</t>
  </si>
  <si>
    <t>R3T2J1</t>
  </si>
  <si>
    <t>R3T2J2</t>
  </si>
  <si>
    <t>R3T2J3</t>
  </si>
  <si>
    <t>R3T2J4</t>
  </si>
  <si>
    <t>R3T2J5</t>
  </si>
  <si>
    <t>R3T2J6</t>
  </si>
  <si>
    <t>R3T2J7</t>
  </si>
  <si>
    <t>R3T2J8</t>
  </si>
  <si>
    <t>R3T2K1</t>
  </si>
  <si>
    <t>R3T2K4</t>
  </si>
  <si>
    <t>R3T2K5</t>
  </si>
  <si>
    <t>R3T2K6</t>
  </si>
  <si>
    <t>R3T2K7</t>
  </si>
  <si>
    <t>R3T2K8</t>
  </si>
  <si>
    <t>R3T2K9</t>
  </si>
  <si>
    <t>R3T2L1</t>
  </si>
  <si>
    <t>R3T2L2</t>
  </si>
  <si>
    <t>R3T2L3</t>
  </si>
  <si>
    <t>R3T2L4</t>
  </si>
  <si>
    <t>R3T2L5</t>
  </si>
  <si>
    <t>R3T2L6</t>
  </si>
  <si>
    <t>R3T2L8</t>
  </si>
  <si>
    <t>R3T2L9</t>
  </si>
  <si>
    <t>R3T2M1</t>
  </si>
  <si>
    <t>R3T2M3</t>
  </si>
  <si>
    <t>R3T2M4</t>
  </si>
  <si>
    <t>R3T2M5</t>
  </si>
  <si>
    <t>R3T2M6</t>
  </si>
  <si>
    <t>R3T2M7</t>
  </si>
  <si>
    <t>R3T2M8</t>
  </si>
  <si>
    <t>R3T2M9</t>
  </si>
  <si>
    <t>R3T2N1</t>
  </si>
  <si>
    <t>R3T2N2</t>
  </si>
  <si>
    <t>R3T2N3</t>
  </si>
  <si>
    <t>R3T2N4</t>
  </si>
  <si>
    <t>R3T2N6</t>
  </si>
  <si>
    <t>R3T2N7</t>
  </si>
  <si>
    <t>R3T2N8</t>
  </si>
  <si>
    <t>R3T2N9</t>
  </si>
  <si>
    <t>R3T2P1</t>
  </si>
  <si>
    <t>R3T2P2</t>
  </si>
  <si>
    <t>R3T2P3</t>
  </si>
  <si>
    <t>R3T2P4</t>
  </si>
  <si>
    <t>R3T2P5</t>
  </si>
  <si>
    <t>R3T2P6</t>
  </si>
  <si>
    <t>R3T2P8</t>
  </si>
  <si>
    <t>R3T2P9</t>
  </si>
  <si>
    <t>R3T2R1</t>
  </si>
  <si>
    <t>R3T2R2</t>
  </si>
  <si>
    <t>R3T2R3</t>
  </si>
  <si>
    <t>R3T2R4</t>
  </si>
  <si>
    <t>R3T2R7</t>
  </si>
  <si>
    <t>R3T2R8</t>
  </si>
  <si>
    <t>R3T2R9</t>
  </si>
  <si>
    <t>R3T2S1</t>
  </si>
  <si>
    <t>R3T2S2</t>
  </si>
  <si>
    <t>R3T2S3</t>
  </si>
  <si>
    <t>R3T2S4</t>
  </si>
  <si>
    <t>R3T2S6</t>
  </si>
  <si>
    <t>R3T2S7</t>
  </si>
  <si>
    <t>R3T2S8</t>
  </si>
  <si>
    <t>R3T2S9</t>
  </si>
  <si>
    <t>R3T2T1</t>
  </si>
  <si>
    <t>R3T2T2</t>
  </si>
  <si>
    <t>R3T2T3</t>
  </si>
  <si>
    <t>R3T2T4</t>
  </si>
  <si>
    <t>R3T2T5</t>
  </si>
  <si>
    <t>R3T2T6</t>
  </si>
  <si>
    <t>R3T2T7</t>
  </si>
  <si>
    <t>R3T2T8</t>
  </si>
  <si>
    <t>R3T2T9</t>
  </si>
  <si>
    <t>R3T2V1</t>
  </si>
  <si>
    <t>R3T2V2</t>
  </si>
  <si>
    <t>R3T2V3</t>
  </si>
  <si>
    <t>R3T2V4</t>
  </si>
  <si>
    <t>R3T2V5</t>
  </si>
  <si>
    <t>R3T2V6</t>
  </si>
  <si>
    <t>R3T2V7</t>
  </si>
  <si>
    <t>R3T2V8</t>
  </si>
  <si>
    <t>R3T2W1</t>
  </si>
  <si>
    <t>R3T2W2</t>
  </si>
  <si>
    <t>R3T2W4</t>
  </si>
  <si>
    <t>R3T2W5</t>
  </si>
  <si>
    <t>R3T2W7</t>
  </si>
  <si>
    <t>R3T2W8</t>
  </si>
  <si>
    <t>R3T2W9</t>
  </si>
  <si>
    <t>R3T2X3</t>
  </si>
  <si>
    <t>R3T2X4</t>
  </si>
  <si>
    <t>R3T2X5</t>
  </si>
  <si>
    <t>R3T2X7</t>
  </si>
  <si>
    <t>R3T2X8</t>
  </si>
  <si>
    <t>R3T2X9</t>
  </si>
  <si>
    <t>R3T2Y1</t>
  </si>
  <si>
    <t>R3T2Y2</t>
  </si>
  <si>
    <t>R3T2Y3</t>
  </si>
  <si>
    <t>R3T2Y4</t>
  </si>
  <si>
    <t>R3T2Y5</t>
  </si>
  <si>
    <t>R3T2Y6</t>
  </si>
  <si>
    <t>R3T2Y7</t>
  </si>
  <si>
    <t>R3T2Y9</t>
  </si>
  <si>
    <t>R3T2Z9</t>
  </si>
  <si>
    <t>R3T3A3</t>
  </si>
  <si>
    <t>R3T3A4</t>
  </si>
  <si>
    <t>R3T3A5</t>
  </si>
  <si>
    <t>R3T3A6</t>
  </si>
  <si>
    <t>R3T3A7</t>
  </si>
  <si>
    <t>R3T3A9</t>
  </si>
  <si>
    <t>R3T3B1</t>
  </si>
  <si>
    <t>R3T3B2</t>
  </si>
  <si>
    <t>R3T3E1</t>
  </si>
  <si>
    <t>R3T3E2</t>
  </si>
  <si>
    <t>R3T3E4</t>
  </si>
  <si>
    <t>R3T3E5</t>
  </si>
  <si>
    <t>R3T3E6</t>
  </si>
  <si>
    <t>R3T3E7</t>
  </si>
  <si>
    <t>R3T3E8</t>
  </si>
  <si>
    <t>R3T3E9</t>
  </si>
  <si>
    <t>R3T3G1</t>
  </si>
  <si>
    <t>R3T3G2</t>
  </si>
  <si>
    <t>R3T3G3</t>
  </si>
  <si>
    <t>R3T3G4</t>
  </si>
  <si>
    <t>R3T3J2</t>
  </si>
  <si>
    <t>R3T3J4</t>
  </si>
  <si>
    <t>R3T3J5</t>
  </si>
  <si>
    <t>R3T3J6</t>
  </si>
  <si>
    <t>R3T3J7</t>
  </si>
  <si>
    <t>R3T3J8</t>
  </si>
  <si>
    <t>R3T3J9</t>
  </si>
  <si>
    <t>R3T3K1</t>
  </si>
  <si>
    <t>R3T3K5</t>
  </si>
  <si>
    <t>R3T3K7</t>
  </si>
  <si>
    <t>R3T3K8</t>
  </si>
  <si>
    <t>R3T3L1</t>
  </si>
  <si>
    <t>R3T3L2</t>
  </si>
  <si>
    <t>R3T3L3</t>
  </si>
  <si>
    <t>R3T3L4</t>
  </si>
  <si>
    <t>R3T3L5</t>
  </si>
  <si>
    <t>R3T3L6</t>
  </si>
  <si>
    <t>R3T3L7</t>
  </si>
  <si>
    <t>R3T3L8</t>
  </si>
  <si>
    <t>R3T3L9</t>
  </si>
  <si>
    <t>R3T3M4</t>
  </si>
  <si>
    <t>R3T3M5</t>
  </si>
  <si>
    <t>R3T3M6</t>
  </si>
  <si>
    <t>R3T3M7</t>
  </si>
  <si>
    <t>R3T3M8</t>
  </si>
  <si>
    <t>R3T3N2</t>
  </si>
  <si>
    <t>R3T3N4</t>
  </si>
  <si>
    <t>R3T3N9</t>
  </si>
  <si>
    <t>R3T3P3</t>
  </si>
  <si>
    <t>R3T3P4</t>
  </si>
  <si>
    <t>R3T3P5</t>
  </si>
  <si>
    <t>R3T3P7</t>
  </si>
  <si>
    <t>R3T3P8</t>
  </si>
  <si>
    <t>R3T3P9</t>
  </si>
  <si>
    <t>R3T3R1</t>
  </si>
  <si>
    <t>R3T3R2</t>
  </si>
  <si>
    <t>R3T3R3</t>
  </si>
  <si>
    <t>R3T3R4</t>
  </si>
  <si>
    <t>R3T3R6</t>
  </si>
  <si>
    <t>R3T3R7</t>
  </si>
  <si>
    <t>R3T3R9</t>
  </si>
  <si>
    <t>R3T3S1</t>
  </si>
  <si>
    <t>R3T3S2</t>
  </si>
  <si>
    <t>R3T3S3</t>
  </si>
  <si>
    <t>R3T3S4</t>
  </si>
  <si>
    <t>R3T3S5</t>
  </si>
  <si>
    <t>R3T3S6</t>
  </si>
  <si>
    <t>R3T3S7</t>
  </si>
  <si>
    <t>R3T3S8</t>
  </si>
  <si>
    <t>R3T3S9</t>
  </si>
  <si>
    <t>R3T3T1</t>
  </si>
  <si>
    <t>R3T3T2</t>
  </si>
  <si>
    <t>R3T3T3</t>
  </si>
  <si>
    <t>R3T3T4</t>
  </si>
  <si>
    <t>R3T3T6</t>
  </si>
  <si>
    <t>R3T3T7</t>
  </si>
  <si>
    <t>R3T3T9</t>
  </si>
  <si>
    <t>R3T3V1</t>
  </si>
  <si>
    <t>R3T3V5</t>
  </si>
  <si>
    <t>R3T3V6</t>
  </si>
  <si>
    <t>R3T3V7</t>
  </si>
  <si>
    <t>R3T3V8</t>
  </si>
  <si>
    <t>R3T3V9</t>
  </si>
  <si>
    <t>R3T3W1</t>
  </si>
  <si>
    <t>R3T3W2</t>
  </si>
  <si>
    <t>R3T3W3</t>
  </si>
  <si>
    <t>R3T3W4</t>
  </si>
  <si>
    <t>R3T3W5</t>
  </si>
  <si>
    <t>R3T3W6</t>
  </si>
  <si>
    <t>R3T3W7</t>
  </si>
  <si>
    <t>R3T3W8</t>
  </si>
  <si>
    <t>R3T3W9</t>
  </si>
  <si>
    <t>R3T3X1</t>
  </si>
  <si>
    <t>R3T3X2</t>
  </si>
  <si>
    <t>R3T3X3</t>
  </si>
  <si>
    <t>R3T3X4</t>
  </si>
  <si>
    <t>R3T3X5</t>
  </si>
  <si>
    <t>R3T3X7</t>
  </si>
  <si>
    <t>R3T3X9</t>
  </si>
  <si>
    <t>R3T3Y1</t>
  </si>
  <si>
    <t>R3T3Y2</t>
  </si>
  <si>
    <t>R3T3Y4</t>
  </si>
  <si>
    <t>R3T3Y5</t>
  </si>
  <si>
    <t>R3T3Y7</t>
  </si>
  <si>
    <t>R3T3Z1</t>
  </si>
  <si>
    <t>R3T3Z2</t>
  </si>
  <si>
    <t>R3T3Z3</t>
  </si>
  <si>
    <t>R3T3Z4</t>
  </si>
  <si>
    <t>R3T3Z5</t>
  </si>
  <si>
    <t>R3T3Z6</t>
  </si>
  <si>
    <t>R3T3Z7</t>
  </si>
  <si>
    <t>R3T3Z8</t>
  </si>
  <si>
    <t>R3T4A1</t>
  </si>
  <si>
    <t>R3T4A2</t>
  </si>
  <si>
    <t>R3T4A3</t>
  </si>
  <si>
    <t>R3T4A4</t>
  </si>
  <si>
    <t>R3T4A5</t>
  </si>
  <si>
    <t>R3T4A6</t>
  </si>
  <si>
    <t>R3T4A9</t>
  </si>
  <si>
    <t>R3T4B2</t>
  </si>
  <si>
    <t>R3T4B7</t>
  </si>
  <si>
    <t>R3T4B8</t>
  </si>
  <si>
    <t>R3T4C1</t>
  </si>
  <si>
    <t>R3T4C2</t>
  </si>
  <si>
    <t>R3T4C3</t>
  </si>
  <si>
    <t>R3T4C4</t>
  </si>
  <si>
    <t>R3T4C5</t>
  </si>
  <si>
    <t>R3T4C6</t>
  </si>
  <si>
    <t>R3T4C7</t>
  </si>
  <si>
    <t>R3T4C9</t>
  </si>
  <si>
    <t>R3T4E1</t>
  </si>
  <si>
    <t>R3T4E2</t>
  </si>
  <si>
    <t>R3T4E5</t>
  </si>
  <si>
    <t>R3T4E6</t>
  </si>
  <si>
    <t>R3T4E7</t>
  </si>
  <si>
    <t>R3T4E8</t>
  </si>
  <si>
    <t>R3T4E9</t>
  </si>
  <si>
    <t>R3T4G1</t>
  </si>
  <si>
    <t>R3T4G3</t>
  </si>
  <si>
    <t>R3T4G4</t>
  </si>
  <si>
    <t>R3T4G5</t>
  </si>
  <si>
    <t>R3T4G6</t>
  </si>
  <si>
    <t>R3T4G8</t>
  </si>
  <si>
    <t>R3T4G9</t>
  </si>
  <si>
    <t>R3T4H1</t>
  </si>
  <si>
    <t>R3T4H2</t>
  </si>
  <si>
    <t>R3T4H3</t>
  </si>
  <si>
    <t>R3T4H5</t>
  </si>
  <si>
    <t>R3T4H6</t>
  </si>
  <si>
    <t>R3T4H7</t>
  </si>
  <si>
    <t>R3T4H8</t>
  </si>
  <si>
    <t>R3T4H9</t>
  </si>
  <si>
    <t>R3T4J1</t>
  </si>
  <si>
    <t>R3T4J2</t>
  </si>
  <si>
    <t>R3T4J3</t>
  </si>
  <si>
    <t>R3T4J4</t>
  </si>
  <si>
    <t>R3T4J6</t>
  </si>
  <si>
    <t>R3T4J7</t>
  </si>
  <si>
    <t>R3T4J8</t>
  </si>
  <si>
    <t>R3T4J9</t>
  </si>
  <si>
    <t>R3T4K1</t>
  </si>
  <si>
    <t>R3T4K2</t>
  </si>
  <si>
    <t>R3T4K3</t>
  </si>
  <si>
    <t>R3T4K4</t>
  </si>
  <si>
    <t>R3T4K5</t>
  </si>
  <si>
    <t>R3T4K6</t>
  </si>
  <si>
    <t>R3T4K7</t>
  </si>
  <si>
    <t>R3T4K8</t>
  </si>
  <si>
    <t>R3T4K9</t>
  </si>
  <si>
    <t>R3T4L1</t>
  </si>
  <si>
    <t>R3T4L2</t>
  </si>
  <si>
    <t>R3T4L3</t>
  </si>
  <si>
    <t>R3T4L4</t>
  </si>
  <si>
    <t>R3T4L5</t>
  </si>
  <si>
    <t>R3T4L6</t>
  </si>
  <si>
    <t>R3T4L7</t>
  </si>
  <si>
    <t>R3T4L8</t>
  </si>
  <si>
    <t>R3T4L9</t>
  </si>
  <si>
    <t>R3T4M1</t>
  </si>
  <si>
    <t>R3T4M2</t>
  </si>
  <si>
    <t>R3T4M3</t>
  </si>
  <si>
    <t>R3T4M4</t>
  </si>
  <si>
    <t>R3T4M6</t>
  </si>
  <si>
    <t>R3T4M7</t>
  </si>
  <si>
    <t>R3T4M8</t>
  </si>
  <si>
    <t>R3T4M9</t>
  </si>
  <si>
    <t>R3T4N1</t>
  </si>
  <si>
    <t>R3T4N2</t>
  </si>
  <si>
    <t>R3T4N5</t>
  </si>
  <si>
    <t>R3T4N6</t>
  </si>
  <si>
    <t>R3T4N7</t>
  </si>
  <si>
    <t>R3T4N8</t>
  </si>
  <si>
    <t>R3T4N9</t>
  </si>
  <si>
    <t>R3T4P1</t>
  </si>
  <si>
    <t>R3T4P2</t>
  </si>
  <si>
    <t>R3T4P3</t>
  </si>
  <si>
    <t>R3T4P4</t>
  </si>
  <si>
    <t>R3T4P5</t>
  </si>
  <si>
    <t>R3T4P6</t>
  </si>
  <si>
    <t>R3T4P7</t>
  </si>
  <si>
    <t>R3T4P8</t>
  </si>
  <si>
    <t>R3T4P9</t>
  </si>
  <si>
    <t>R3T4R1</t>
  </si>
  <si>
    <t>R3T4R2</t>
  </si>
  <si>
    <t>R3T4R3</t>
  </si>
  <si>
    <t>R3T4R4</t>
  </si>
  <si>
    <t>R3T4R5</t>
  </si>
  <si>
    <t>R3T4R6</t>
  </si>
  <si>
    <t>R3T4R7</t>
  </si>
  <si>
    <t>R3T4R8</t>
  </si>
  <si>
    <t>R3T4R9</t>
  </si>
  <si>
    <t>R3T4S1</t>
  </si>
  <si>
    <t>R3T4S2</t>
  </si>
  <si>
    <t>R3T4S3</t>
  </si>
  <si>
    <t>R3T4S4</t>
  </si>
  <si>
    <t>R3T4S6</t>
  </si>
  <si>
    <t>R3T4S7</t>
  </si>
  <si>
    <t>R3T4S8</t>
  </si>
  <si>
    <t>R3T4S9</t>
  </si>
  <si>
    <t>R3T4T1</t>
  </si>
  <si>
    <t>R3T4T2</t>
  </si>
  <si>
    <t>R3T4T3</t>
  </si>
  <si>
    <t>R3T4T4</t>
  </si>
  <si>
    <t>R3T4T5</t>
  </si>
  <si>
    <t>R3T4T6</t>
  </si>
  <si>
    <t>R3T4T7</t>
  </si>
  <si>
    <t>R3T4T8</t>
  </si>
  <si>
    <t>R3T4T9</t>
  </si>
  <si>
    <t>R3T4V1</t>
  </si>
  <si>
    <t>R3T4V2</t>
  </si>
  <si>
    <t>R3T4V3</t>
  </si>
  <si>
    <t>R3T4V4</t>
  </si>
  <si>
    <t>R3T4V5</t>
  </si>
  <si>
    <t>R3T4V6</t>
  </si>
  <si>
    <t>R3T4V7</t>
  </si>
  <si>
    <t>R3T4V8</t>
  </si>
  <si>
    <t>R3T4V9</t>
  </si>
  <si>
    <t>R3T4W1</t>
  </si>
  <si>
    <t>R3T4W2</t>
  </si>
  <si>
    <t>R3T4W4</t>
  </si>
  <si>
    <t>R3T4W5</t>
  </si>
  <si>
    <t>R3T4W6</t>
  </si>
  <si>
    <t>R3T4W7</t>
  </si>
  <si>
    <t>R3T4W8</t>
  </si>
  <si>
    <t>R3T4X1</t>
  </si>
  <si>
    <t>R3T4X4</t>
  </si>
  <si>
    <t>R3T4X5</t>
  </si>
  <si>
    <t>R3T4X6</t>
  </si>
  <si>
    <t>R3T4X7</t>
  </si>
  <si>
    <t>R3T4X8</t>
  </si>
  <si>
    <t>R3T4X9</t>
  </si>
  <si>
    <t>R3T4Y1</t>
  </si>
  <si>
    <t>R3T4Y2</t>
  </si>
  <si>
    <t>R3T4Y3</t>
  </si>
  <si>
    <t>R3T4Y4</t>
  </si>
  <si>
    <t>R3T4Y5</t>
  </si>
  <si>
    <t>R3T4Y6</t>
  </si>
  <si>
    <t>R3T4Y7</t>
  </si>
  <si>
    <t>R3T4Y9</t>
  </si>
  <si>
    <t>R3T4Z1</t>
  </si>
  <si>
    <t>R3T4Z2</t>
  </si>
  <si>
    <t>R3T4Z3</t>
  </si>
  <si>
    <t>R3T4Z4</t>
  </si>
  <si>
    <t>R3T4Z5</t>
  </si>
  <si>
    <t>R3T4Z6</t>
  </si>
  <si>
    <t>R3T4Z7</t>
  </si>
  <si>
    <t>R3T4Z8</t>
  </si>
  <si>
    <t>R3T4Z9</t>
  </si>
  <si>
    <t>R3T5A1</t>
  </si>
  <si>
    <t>R3T5A2</t>
  </si>
  <si>
    <t>R3T5A3</t>
  </si>
  <si>
    <t>R3T5A4</t>
  </si>
  <si>
    <t>R3T5A5</t>
  </si>
  <si>
    <t>R3T5A6</t>
  </si>
  <si>
    <t>R3T5A7</t>
  </si>
  <si>
    <t>R3T5A8</t>
  </si>
  <si>
    <t>R3T5A9</t>
  </si>
  <si>
    <t>R3T5B1</t>
  </si>
  <si>
    <t>R3T5B2</t>
  </si>
  <si>
    <t>R3T5B4</t>
  </si>
  <si>
    <t>R3T5B5</t>
  </si>
  <si>
    <t>R3T5B6</t>
  </si>
  <si>
    <t>R3T5B7</t>
  </si>
  <si>
    <t>R3T5B8</t>
  </si>
  <si>
    <t>R3T5B9</t>
  </si>
  <si>
    <t>R3T5C1</t>
  </si>
  <si>
    <t>R3T5C2</t>
  </si>
  <si>
    <t>R3T5C3</t>
  </si>
  <si>
    <t>R3T5C4</t>
  </si>
  <si>
    <t>R3T5C5</t>
  </si>
  <si>
    <t>R3T5C6</t>
  </si>
  <si>
    <t>R3T5C7</t>
  </si>
  <si>
    <t>R3T5C8</t>
  </si>
  <si>
    <t>R3T5C9</t>
  </si>
  <si>
    <t>R3T5E1</t>
  </si>
  <si>
    <t>R3T5E2</t>
  </si>
  <si>
    <t>R3T5E3</t>
  </si>
  <si>
    <t>R3T5E4</t>
  </si>
  <si>
    <t>R3T5E5</t>
  </si>
  <si>
    <t>R3T5E6</t>
  </si>
  <si>
    <t>R3T5E7</t>
  </si>
  <si>
    <t>R3T5E8</t>
  </si>
  <si>
    <t>R3T5E9</t>
  </si>
  <si>
    <t>R3T5G1</t>
  </si>
  <si>
    <t>R3T5G2</t>
  </si>
  <si>
    <t>R3T5G3</t>
  </si>
  <si>
    <t>R3T5G4</t>
  </si>
  <si>
    <t>R3T5G5</t>
  </si>
  <si>
    <t>R3T5G6</t>
  </si>
  <si>
    <t>R3T5G7</t>
  </si>
  <si>
    <t>R3T5G8</t>
  </si>
  <si>
    <t>R3T5G9</t>
  </si>
  <si>
    <t>R3T5H1</t>
  </si>
  <si>
    <t>R3T5H3</t>
  </si>
  <si>
    <t>R3T5H4</t>
  </si>
  <si>
    <t>R3T5H5</t>
  </si>
  <si>
    <t>R3T5H6</t>
  </si>
  <si>
    <t>R3T5H7</t>
  </si>
  <si>
    <t>R3T5H8</t>
  </si>
  <si>
    <t>R3T5H9</t>
  </si>
  <si>
    <t>R3T5J1</t>
  </si>
  <si>
    <t>R3T5J3</t>
  </si>
  <si>
    <t>R3T5J4</t>
  </si>
  <si>
    <t>R3T5J5</t>
  </si>
  <si>
    <t>R3T5J6</t>
  </si>
  <si>
    <t>R3T5J7</t>
  </si>
  <si>
    <t>R3T5J8</t>
  </si>
  <si>
    <t>R3T5J9</t>
  </si>
  <si>
    <t>R3T5K1</t>
  </si>
  <si>
    <t>R3T5K2</t>
  </si>
  <si>
    <t>R3T5K4</t>
  </si>
  <si>
    <t>R3T5K6</t>
  </si>
  <si>
    <t>R3T5K7</t>
  </si>
  <si>
    <t>R3T5L1</t>
  </si>
  <si>
    <t>R3T5L4</t>
  </si>
  <si>
    <t>R3T5L5</t>
  </si>
  <si>
    <t>R3T5L6</t>
  </si>
  <si>
    <t>R3T5L7</t>
  </si>
  <si>
    <t>R3T5L8</t>
  </si>
  <si>
    <t>R3T5L9</t>
  </si>
  <si>
    <t>R3T5M1</t>
  </si>
  <si>
    <t>R3T5M3</t>
  </si>
  <si>
    <t>R3T5M9</t>
  </si>
  <si>
    <t>R3T5N2</t>
  </si>
  <si>
    <t>R3T5N5</t>
  </si>
  <si>
    <t>R3T5N6</t>
  </si>
  <si>
    <t>R3T5N7</t>
  </si>
  <si>
    <t>R3T5N8</t>
  </si>
  <si>
    <t>R3T5N9</t>
  </si>
  <si>
    <t>R3T5P1</t>
  </si>
  <si>
    <t>R3T5P2</t>
  </si>
  <si>
    <t>R3T5P3</t>
  </si>
  <si>
    <t>R3T5P5</t>
  </si>
  <si>
    <t>R3T5P6</t>
  </si>
  <si>
    <t>R3T5P7</t>
  </si>
  <si>
    <t>R3T5P8</t>
  </si>
  <si>
    <t>R3T5P9</t>
  </si>
  <si>
    <t>R3T5R1</t>
  </si>
  <si>
    <t>R3T5R2</t>
  </si>
  <si>
    <t>R3T5R3</t>
  </si>
  <si>
    <t>R3T5R4</t>
  </si>
  <si>
    <t>R3T5R5</t>
  </si>
  <si>
    <t>R3T5R6</t>
  </si>
  <si>
    <t>R3T5R7</t>
  </si>
  <si>
    <t>R3T5R8</t>
  </si>
  <si>
    <t>R3T5R9</t>
  </si>
  <si>
    <t>R3T5S3</t>
  </si>
  <si>
    <t>R3T5S4</t>
  </si>
  <si>
    <t>R3T5S5</t>
  </si>
  <si>
    <t>R3T5S6</t>
  </si>
  <si>
    <t>R3T5S7</t>
  </si>
  <si>
    <t>R3T5S8</t>
  </si>
  <si>
    <t>R3T5S9</t>
  </si>
  <si>
    <t>R3T5T1</t>
  </si>
  <si>
    <t>R3T5T2</t>
  </si>
  <si>
    <t>R3T5T3</t>
  </si>
  <si>
    <t>R3T5T5</t>
  </si>
  <si>
    <t>R3T5T8</t>
  </si>
  <si>
    <t>R3T5T9</t>
  </si>
  <si>
    <t>R3T5V4</t>
  </si>
  <si>
    <t>R3T5V5</t>
  </si>
  <si>
    <t>R3T5V6</t>
  </si>
  <si>
    <t>R3T5V7</t>
  </si>
  <si>
    <t>R3T5V9</t>
  </si>
  <si>
    <t>R3T5W1</t>
  </si>
  <si>
    <t>R3T5W2</t>
  </si>
  <si>
    <t>R3T5W3</t>
  </si>
  <si>
    <t>R3T5W4</t>
  </si>
  <si>
    <t>R3T5W5</t>
  </si>
  <si>
    <t>R3T5W8</t>
  </si>
  <si>
    <t>R3T5W9</t>
  </si>
  <si>
    <t>R3T5X1</t>
  </si>
  <si>
    <t>R3T5X2</t>
  </si>
  <si>
    <t>R3T5X3</t>
  </si>
  <si>
    <t>R3T5X4</t>
  </si>
  <si>
    <t>R3T5X5</t>
  </si>
  <si>
    <t>R3T5X6</t>
  </si>
  <si>
    <t>R3T5X7</t>
  </si>
  <si>
    <t>R3T5X8</t>
  </si>
  <si>
    <t>R3T5X9</t>
  </si>
  <si>
    <t>R3T5Y1</t>
  </si>
  <si>
    <t>R3T5Y3</t>
  </si>
  <si>
    <t>R3T5Y4</t>
  </si>
  <si>
    <t>R3T5Y5</t>
  </si>
  <si>
    <t>R3T5Y6</t>
  </si>
  <si>
    <t>R3T5Y7</t>
  </si>
  <si>
    <t>R3T5Y8</t>
  </si>
  <si>
    <t>R3T5Y9</t>
  </si>
  <si>
    <t>R3T5Z2</t>
  </si>
  <si>
    <t>R3T5Z3</t>
  </si>
  <si>
    <t>R3T5Z6</t>
  </si>
  <si>
    <t>R3T5Z7</t>
  </si>
  <si>
    <t>R3T5Z8</t>
  </si>
  <si>
    <t>R3T5Z9</t>
  </si>
  <si>
    <t>R3T6A1</t>
  </si>
  <si>
    <t>R3T6A2</t>
  </si>
  <si>
    <t>R3T6A3</t>
  </si>
  <si>
    <t>R3T6A4</t>
  </si>
  <si>
    <t>R3T6A5</t>
  </si>
  <si>
    <t>R3T6A6</t>
  </si>
  <si>
    <t>R3T6A7</t>
  </si>
  <si>
    <t>R3T6A8</t>
  </si>
  <si>
    <t>R3T6A9</t>
  </si>
  <si>
    <t>R3T6B1</t>
  </si>
  <si>
    <t>R3T6B2</t>
  </si>
  <si>
    <t>R3T6B3</t>
  </si>
  <si>
    <t>R3T6B4</t>
  </si>
  <si>
    <t>R3T6B6</t>
  </si>
  <si>
    <t>R3T6B7</t>
  </si>
  <si>
    <t>R3T6B8</t>
  </si>
  <si>
    <t>R3T6B9</t>
  </si>
  <si>
    <t>R3T6C1</t>
  </si>
  <si>
    <t>R3T6C2</t>
  </si>
  <si>
    <t>R3T6C5</t>
  </si>
  <si>
    <t>R3T6C7</t>
  </si>
  <si>
    <t>R3T6C8</t>
  </si>
  <si>
    <t>R3T6C9</t>
  </si>
  <si>
    <t>R3T6E1</t>
  </si>
  <si>
    <t>R3T6E2</t>
  </si>
  <si>
    <t>R3T6E3</t>
  </si>
  <si>
    <t>R3V0A4</t>
  </si>
  <si>
    <t>R3V0A5</t>
  </si>
  <si>
    <t>R3V0A8</t>
  </si>
  <si>
    <t>R3V0A9</t>
  </si>
  <si>
    <t>R3V0B1</t>
  </si>
  <si>
    <t>R3V0B2</t>
  </si>
  <si>
    <t>R3V1A4</t>
  </si>
  <si>
    <t>R3V1A5</t>
  </si>
  <si>
    <t>R3V1B1</t>
  </si>
  <si>
    <t>R3V1B2</t>
  </si>
  <si>
    <t>R3V1B3</t>
  </si>
  <si>
    <t>R3V1B4</t>
  </si>
  <si>
    <t>R3V1B5</t>
  </si>
  <si>
    <t>R3V1B6</t>
  </si>
  <si>
    <t>R3V1B8</t>
  </si>
  <si>
    <t>R3V1B9</t>
  </si>
  <si>
    <t>R3V1C1</t>
  </si>
  <si>
    <t>R3V1C2</t>
  </si>
  <si>
    <t>R3V1C3</t>
  </si>
  <si>
    <t>R3V1C9</t>
  </si>
  <si>
    <t>R3V1E1</t>
  </si>
  <si>
    <t>R3V1E2</t>
  </si>
  <si>
    <t>R3V1E3</t>
  </si>
  <si>
    <t>R3V1E4</t>
  </si>
  <si>
    <t>R3V1E5</t>
  </si>
  <si>
    <t>R3V1E6</t>
  </si>
  <si>
    <t>R3V1E7</t>
  </si>
  <si>
    <t>R3V1E8</t>
  </si>
  <si>
    <t>R3V1G7</t>
  </si>
  <si>
    <t>R3V1G8</t>
  </si>
  <si>
    <t>R3V1G9</t>
  </si>
  <si>
    <t>R3V1H1</t>
  </si>
  <si>
    <t>R3V1H2</t>
  </si>
  <si>
    <t>R3V1H3</t>
  </si>
  <si>
    <t>R3V1H4</t>
  </si>
  <si>
    <t>R3V1H5</t>
  </si>
  <si>
    <t>R3V1H6</t>
  </si>
  <si>
    <t>R3V1J1</t>
  </si>
  <si>
    <t>R3V1J2</t>
  </si>
  <si>
    <t>R3V1K1</t>
  </si>
  <si>
    <t>R3V1K2</t>
  </si>
  <si>
    <t>R3V1K3</t>
  </si>
  <si>
    <t>R3V1K4</t>
  </si>
  <si>
    <t>R3V1K5</t>
  </si>
  <si>
    <t>R3V1K6</t>
  </si>
  <si>
    <t>R3V1K7</t>
  </si>
  <si>
    <t>R3V1K8</t>
  </si>
  <si>
    <t>R3V1K9</t>
  </si>
  <si>
    <t>R3V1L4</t>
  </si>
  <si>
    <t>R3V1L5</t>
  </si>
  <si>
    <t>R3V1L6</t>
  </si>
  <si>
    <t>R3V1L7</t>
  </si>
  <si>
    <t>R3V1M1</t>
  </si>
  <si>
    <t>R3V1M2</t>
  </si>
  <si>
    <t>R3V1M4</t>
  </si>
  <si>
    <t>R3V1M5</t>
  </si>
  <si>
    <t>R3V1M6</t>
  </si>
  <si>
    <t>R3V1M7</t>
  </si>
  <si>
    <t>R3V1P9</t>
  </si>
  <si>
    <t>R3V1R1</t>
  </si>
  <si>
    <t>R3V1R4</t>
  </si>
  <si>
    <t>R3V1R5</t>
  </si>
  <si>
    <t>R3V1R6</t>
  </si>
  <si>
    <t>R3V1R7</t>
  </si>
  <si>
    <t>R3V1R8</t>
  </si>
  <si>
    <t>R3V1S2</t>
  </si>
  <si>
    <t>R3V1S6</t>
  </si>
  <si>
    <t>R3V1S7</t>
  </si>
  <si>
    <t>R3V1T1</t>
  </si>
  <si>
    <t>R3V1T3</t>
  </si>
  <si>
    <t>R3V1T8</t>
  </si>
  <si>
    <t>R3V1V2</t>
  </si>
  <si>
    <t>R3V1V3</t>
  </si>
  <si>
    <t>R3V1V4</t>
  </si>
  <si>
    <t>R3V1W6</t>
  </si>
  <si>
    <t>R3V1W8</t>
  </si>
  <si>
    <t>R3V1X3</t>
  </si>
  <si>
    <t>R3V1X4</t>
  </si>
  <si>
    <t>R3V1X5</t>
  </si>
  <si>
    <t>R3W0A1</t>
  </si>
  <si>
    <t>R3W0A2</t>
  </si>
  <si>
    <t>R3W0A3</t>
  </si>
  <si>
    <t>R3W0A4</t>
  </si>
  <si>
    <t>R3W0A5</t>
  </si>
  <si>
    <t>R3W0A6</t>
  </si>
  <si>
    <t>R3W0A7</t>
  </si>
  <si>
    <t>R3W0A8</t>
  </si>
  <si>
    <t>R3W0A9</t>
  </si>
  <si>
    <t>R3W0B1</t>
  </si>
  <si>
    <t>R3W0B2</t>
  </si>
  <si>
    <t>R3W0B3</t>
  </si>
  <si>
    <t>R3W0B4</t>
  </si>
  <si>
    <t>R3W0B5</t>
  </si>
  <si>
    <t>R3W0B6</t>
  </si>
  <si>
    <t>R3W0B7</t>
  </si>
  <si>
    <t>R3W0B8</t>
  </si>
  <si>
    <t>R3W0B9</t>
  </si>
  <si>
    <t>R3W0C1</t>
  </si>
  <si>
    <t>R3W0C2</t>
  </si>
  <si>
    <t>R3W0C3</t>
  </si>
  <si>
    <t>R3W0C4</t>
  </si>
  <si>
    <t>R3W0C5</t>
  </si>
  <si>
    <t>R3W0C6</t>
  </si>
  <si>
    <t>R3W0C7</t>
  </si>
  <si>
    <t>R3W0C8</t>
  </si>
  <si>
    <t>R3W0C9</t>
  </si>
  <si>
    <t>R3W0E1</t>
  </si>
  <si>
    <t>R3W0E2</t>
  </si>
  <si>
    <t>R3W0E3</t>
  </si>
  <si>
    <t>R3W0E4</t>
  </si>
  <si>
    <t>R3W0E5</t>
  </si>
  <si>
    <t>R3W0E6</t>
  </si>
  <si>
    <t>R3W0E7</t>
  </si>
  <si>
    <t>R3W0E8</t>
  </si>
  <si>
    <t>R3W0E9</t>
  </si>
  <si>
    <t>R3W0G1</t>
  </si>
  <si>
    <t>R3W0G2</t>
  </si>
  <si>
    <t>R3W0G3</t>
  </si>
  <si>
    <t>R3W0G4</t>
  </si>
  <si>
    <t>R3W0G5</t>
  </si>
  <si>
    <t>R3W0G6</t>
  </si>
  <si>
    <t>R3W0G7</t>
  </si>
  <si>
    <t>R3W0G8</t>
  </si>
  <si>
    <t>R3W0G9</t>
  </si>
  <si>
    <t>R3W1A4</t>
  </si>
  <si>
    <t>R3W1A5</t>
  </si>
  <si>
    <t>R3W1A6</t>
  </si>
  <si>
    <t>R3W1A7</t>
  </si>
  <si>
    <t>R3W1A8</t>
  </si>
  <si>
    <t>R3W1A9</t>
  </si>
  <si>
    <t>R3W1B1</t>
  </si>
  <si>
    <t>R3W1B2</t>
  </si>
  <si>
    <t>R3W1B3</t>
  </si>
  <si>
    <t>R3W1B4</t>
  </si>
  <si>
    <t>R3W1B5</t>
  </si>
  <si>
    <t>R3W1B6</t>
  </si>
  <si>
    <t>R3W1B7</t>
  </si>
  <si>
    <t>R3W1B8</t>
  </si>
  <si>
    <t>R3W1B9</t>
  </si>
  <si>
    <t>R3W1C1</t>
  </si>
  <si>
    <t>R3W1C2</t>
  </si>
  <si>
    <t>R3W1C3</t>
  </si>
  <si>
    <t>R3W1C4</t>
  </si>
  <si>
    <t>R3W1C5</t>
  </si>
  <si>
    <t>R3W1C6</t>
  </si>
  <si>
    <t>R3W1C7</t>
  </si>
  <si>
    <t>R3W1C8</t>
  </si>
  <si>
    <t>R3W1C9</t>
  </si>
  <si>
    <t>R3W1E1</t>
  </si>
  <si>
    <t>R3W1E2</t>
  </si>
  <si>
    <t>R3W1E3</t>
  </si>
  <si>
    <t>R3W1E4</t>
  </si>
  <si>
    <t>R3W1E5</t>
  </si>
  <si>
    <t>R3W1E6</t>
  </si>
  <si>
    <t>R3W1E7</t>
  </si>
  <si>
    <t>R3W1E8</t>
  </si>
  <si>
    <t>R3W1E9</t>
  </si>
  <si>
    <t>R3W1G1</t>
  </si>
  <si>
    <t>R3W1G2</t>
  </si>
  <si>
    <t>R3W1G3</t>
  </si>
  <si>
    <t>R3W1G4</t>
  </si>
  <si>
    <t>R3W1G5</t>
  </si>
  <si>
    <t>R3W1G6</t>
  </si>
  <si>
    <t>R3W1G7</t>
  </si>
  <si>
    <t>R3W1G8</t>
  </si>
  <si>
    <t>R3W1G9</t>
  </si>
  <si>
    <t>R3W1H1</t>
  </si>
  <si>
    <t>R3W1H2</t>
  </si>
  <si>
    <t>R3W1H3</t>
  </si>
  <si>
    <t>R3W1H4</t>
  </si>
  <si>
    <t>R3W1H5</t>
  </si>
  <si>
    <t>R3W1H6</t>
  </si>
  <si>
    <t>R3W1H7</t>
  </si>
  <si>
    <t>R3W1H8</t>
  </si>
  <si>
    <t>R3W1H9</t>
  </si>
  <si>
    <t>R3W1J1</t>
  </si>
  <si>
    <t>R3W1J2</t>
  </si>
  <si>
    <t>R3W1J3</t>
  </si>
  <si>
    <t>R3W1J4</t>
  </si>
  <si>
    <t>R3W1J5</t>
  </si>
  <si>
    <t>R3W1J6</t>
  </si>
  <si>
    <t>R3W1J7</t>
  </si>
  <si>
    <t>R3W1J8</t>
  </si>
  <si>
    <t>R3W1J9</t>
  </si>
  <si>
    <t>R3W1K1</t>
  </si>
  <si>
    <t>R3W1K2</t>
  </si>
  <si>
    <t>R3W1K3</t>
  </si>
  <si>
    <t>R3W1K4</t>
  </si>
  <si>
    <t>R3W1K5</t>
  </si>
  <si>
    <t>R3W1K6</t>
  </si>
  <si>
    <t>R3W1K7</t>
  </si>
  <si>
    <t>R3W1K8</t>
  </si>
  <si>
    <t>R3W1K9</t>
  </si>
  <si>
    <t>R3W1L1</t>
  </si>
  <si>
    <t>R3W1L2</t>
  </si>
  <si>
    <t>R3W1L3</t>
  </si>
  <si>
    <t>R3W1L4</t>
  </si>
  <si>
    <t>R3W1L5</t>
  </si>
  <si>
    <t>R3W1L6</t>
  </si>
  <si>
    <t>R3W1L7</t>
  </si>
  <si>
    <t>R3W1L8</t>
  </si>
  <si>
    <t>R3W1L9</t>
  </si>
  <si>
    <t>R3W1M1</t>
  </si>
  <si>
    <t>R3W1M2</t>
  </si>
  <si>
    <t>R3W1M3</t>
  </si>
  <si>
    <t>R3W1M4</t>
  </si>
  <si>
    <t>R3W1M5</t>
  </si>
  <si>
    <t>R3W1M6</t>
  </si>
  <si>
    <t>R3W1M7</t>
  </si>
  <si>
    <t>R3W1M8</t>
  </si>
  <si>
    <t>R3W1M9</t>
  </si>
  <si>
    <t>R3W1N1</t>
  </si>
  <si>
    <t>R3W1N2</t>
  </si>
  <si>
    <t>R3W1N3</t>
  </si>
  <si>
    <t>R3W1N4</t>
  </si>
  <si>
    <t>R3W1N5</t>
  </si>
  <si>
    <t>R3W1N6</t>
  </si>
  <si>
    <t>R3W1N7</t>
  </si>
  <si>
    <t>R3W1N8</t>
  </si>
  <si>
    <t>R3W1N9</t>
  </si>
  <si>
    <t>R3W1P1</t>
  </si>
  <si>
    <t>R3W1P2</t>
  </si>
  <si>
    <t>R3W1P3</t>
  </si>
  <si>
    <t>R3W1P4</t>
  </si>
  <si>
    <t>R3W1P5</t>
  </si>
  <si>
    <t>R3W1P6</t>
  </si>
  <si>
    <t>R3W1P7</t>
  </si>
  <si>
    <t>R3W1P8</t>
  </si>
  <si>
    <t>R3W1P9</t>
  </si>
  <si>
    <t>R3W1R1</t>
  </si>
  <si>
    <t>R3W1R2</t>
  </si>
  <si>
    <t>R3W1R3</t>
  </si>
  <si>
    <t>R3W1R4</t>
  </si>
  <si>
    <t>R3W1R5</t>
  </si>
  <si>
    <t>R3W1R6</t>
  </si>
  <si>
    <t>R3W1R7</t>
  </si>
  <si>
    <t>R3W1R8</t>
  </si>
  <si>
    <t>R3W1S1</t>
  </si>
  <si>
    <t>R3W1S2</t>
  </si>
  <si>
    <t>R3W1S3</t>
  </si>
  <si>
    <t>R3W1S4</t>
  </si>
  <si>
    <t>R3W1S5</t>
  </si>
  <si>
    <t>R3W1S6</t>
  </si>
  <si>
    <t>R3W1S7</t>
  </si>
  <si>
    <t>R3W1S8</t>
  </si>
  <si>
    <t>R3W1S9</t>
  </si>
  <si>
    <t>R3W1T1</t>
  </si>
  <si>
    <t>R3W1T2</t>
  </si>
  <si>
    <t>R3W1T4</t>
  </si>
  <si>
    <t>R3W1T5</t>
  </si>
  <si>
    <t>R3X1W6</t>
  </si>
  <si>
    <t>R3Y0A2</t>
  </si>
  <si>
    <t>R3Y0A3</t>
  </si>
  <si>
    <t>R3Y0A4</t>
  </si>
  <si>
    <t>R3Y0A5</t>
  </si>
  <si>
    <t>R3Y0A6</t>
  </si>
  <si>
    <t>R3Y0A7</t>
  </si>
  <si>
    <t>R3Y0A8</t>
  </si>
  <si>
    <t>R3Y0A9</t>
  </si>
  <si>
    <t>R3Y0B1</t>
  </si>
  <si>
    <t>R3Y0B2</t>
  </si>
  <si>
    <t>R3Y0B3</t>
  </si>
  <si>
    <t>R3Y0B4</t>
  </si>
  <si>
    <t>R3Y0B5</t>
  </si>
  <si>
    <t>R3Y0B6</t>
  </si>
  <si>
    <t>R3Y0B7</t>
  </si>
  <si>
    <t>R3Y0B8</t>
  </si>
  <si>
    <t>R3Y0B9</t>
  </si>
  <si>
    <t>R3Y0C1</t>
  </si>
  <si>
    <t>R3Y0C2</t>
  </si>
  <si>
    <t>R3Y0C3</t>
  </si>
  <si>
    <t>R3Y0C4</t>
  </si>
  <si>
    <t>R3Y0C5</t>
  </si>
  <si>
    <t>R3Y0C6</t>
  </si>
  <si>
    <t>R3Y0C7</t>
  </si>
  <si>
    <t>R3Y0C8</t>
  </si>
  <si>
    <t>R3Y0C9</t>
  </si>
  <si>
    <t>R3Y0E1</t>
  </si>
  <si>
    <t>R3Y0E2</t>
  </si>
  <si>
    <t>R3Y0E3</t>
  </si>
  <si>
    <t>R3Y0E4</t>
  </si>
  <si>
    <t>R3Y0E5</t>
  </si>
  <si>
    <t>R3Y0E6</t>
  </si>
  <si>
    <t>R3Y0E7</t>
  </si>
  <si>
    <t>R3Y0E8</t>
  </si>
  <si>
    <t>R3Y0E9</t>
  </si>
  <si>
    <t>R3Y0G1</t>
  </si>
  <si>
    <t>R3Y0G2</t>
  </si>
  <si>
    <t>R3Y0G3</t>
  </si>
  <si>
    <t>R3Y0G4</t>
  </si>
  <si>
    <t>R3Y0G5</t>
  </si>
  <si>
    <t>R3Y0G6</t>
  </si>
  <si>
    <t>R3Y0G7</t>
  </si>
  <si>
    <t>R3Y0G8</t>
  </si>
  <si>
    <t>R3Y0G9</t>
  </si>
  <si>
    <t>R3Y0H1</t>
  </si>
  <si>
    <t>R3Y0H2</t>
  </si>
  <si>
    <t>R3Y0H3</t>
  </si>
  <si>
    <t>R3Y0H4</t>
  </si>
  <si>
    <t>R3Y0H5</t>
  </si>
  <si>
    <t>R3Y0H6</t>
  </si>
  <si>
    <t>R3Y0H7</t>
  </si>
  <si>
    <t>R3Y0H8</t>
  </si>
  <si>
    <t>R3Y0H9</t>
  </si>
  <si>
    <t>R3Y0J1</t>
  </si>
  <si>
    <t>R3Y0J2</t>
  </si>
  <si>
    <t>R3Y0J3</t>
  </si>
  <si>
    <t>R3Y0J4</t>
  </si>
  <si>
    <t>R3Y0J5</t>
  </si>
  <si>
    <t>R3Y0J6</t>
  </si>
  <si>
    <t>R3Y0J7</t>
  </si>
  <si>
    <t>R3Y0J8</t>
  </si>
  <si>
    <t>R3Y0J9</t>
  </si>
  <si>
    <t>R3Y0K1</t>
  </si>
  <si>
    <t>R3Y0K2</t>
  </si>
  <si>
    <t>R3Y0K3</t>
  </si>
  <si>
    <t>R3Y0K4</t>
  </si>
  <si>
    <t>R3Y0K5</t>
  </si>
  <si>
    <t>R3Y0K6</t>
  </si>
  <si>
    <t>R3Y0K7</t>
  </si>
  <si>
    <t>R3Y0K8</t>
  </si>
  <si>
    <t>R3Y0K9</t>
  </si>
  <si>
    <t>R3Y0L1</t>
  </si>
  <si>
    <t>R3Y0L2</t>
  </si>
  <si>
    <t>R3Y0L3</t>
  </si>
  <si>
    <t>R3Y0L4</t>
  </si>
  <si>
    <t>R3Y0L5</t>
  </si>
  <si>
    <t>R3Y0L6</t>
  </si>
  <si>
    <t>R3Y1A1</t>
  </si>
  <si>
    <t>R3Y1B2</t>
  </si>
  <si>
    <t>R3Y1B3</t>
  </si>
  <si>
    <t>R3Y1B5</t>
  </si>
  <si>
    <t>R3Y1B6</t>
  </si>
  <si>
    <t>R3Y1B7</t>
  </si>
  <si>
    <t>R3Y1B8</t>
  </si>
  <si>
    <t>R3Y1B9</t>
  </si>
  <si>
    <t>R3Y1C1</t>
  </si>
  <si>
    <t>R3Y1G3</t>
  </si>
  <si>
    <t>R3Y1G4</t>
  </si>
  <si>
    <t>R3Y1G5</t>
  </si>
  <si>
    <t>R3Y1G8</t>
  </si>
  <si>
    <t>R3Y1G9</t>
  </si>
  <si>
    <t>R3Y1H1</t>
  </si>
  <si>
    <t>R3Y1H5</t>
  </si>
  <si>
    <t>R3Y1H7</t>
  </si>
  <si>
    <t>R3Y1H8</t>
  </si>
  <si>
    <t>R3Y1H9</t>
  </si>
  <si>
    <t>R3Y1J1</t>
  </si>
  <si>
    <t>R3Y1J2</t>
  </si>
  <si>
    <t>R3Y1J3</t>
  </si>
  <si>
    <t>R3Y1J8</t>
  </si>
  <si>
    <t>R3Y1K8</t>
  </si>
  <si>
    <t>R3Y1L2</t>
  </si>
  <si>
    <t>R3Y1L6</t>
  </si>
  <si>
    <t>R3Y1L7</t>
  </si>
  <si>
    <t>R3Y1M1</t>
  </si>
  <si>
    <t>R3Y1M2</t>
  </si>
  <si>
    <t>R3Y1M3</t>
  </si>
  <si>
    <t>R3Y1M4</t>
  </si>
  <si>
    <t>R3Y1M5</t>
  </si>
  <si>
    <t>R3Y1M6</t>
  </si>
  <si>
    <t>R3Y1M7</t>
  </si>
  <si>
    <t>R3Y1N3</t>
  </si>
  <si>
    <t>R3Y1N4</t>
  </si>
  <si>
    <t>R3Y1N9</t>
  </si>
  <si>
    <t>R3Y1P4</t>
  </si>
  <si>
    <t>R3Y1P6</t>
  </si>
  <si>
    <t>R3Y1P9</t>
  </si>
  <si>
    <t>R3Y1R1</t>
  </si>
  <si>
    <t>R3Y1R2</t>
  </si>
  <si>
    <t>R3Y1R3</t>
  </si>
  <si>
    <t>R3Y1R7</t>
  </si>
  <si>
    <t>R3Y1R9</t>
  </si>
  <si>
    <t>R3Y1S2</t>
  </si>
  <si>
    <t>R3Y1S3</t>
  </si>
  <si>
    <t>R3Y1S4</t>
  </si>
  <si>
    <t>R3Y1S5</t>
  </si>
  <si>
    <t>R3Y1T1</t>
  </si>
  <si>
    <t>R3Y1T4</t>
  </si>
  <si>
    <t>R3Y1T5</t>
  </si>
  <si>
    <t>R3Y1T6</t>
  </si>
  <si>
    <t>R3Y1T7</t>
  </si>
  <si>
    <t>R3Y1T8</t>
  </si>
  <si>
    <t>R3Y1V2</t>
  </si>
  <si>
    <t>R3Y1V4</t>
  </si>
  <si>
    <t>R3Y1V5</t>
  </si>
  <si>
    <t>R3Y1V6</t>
  </si>
  <si>
    <t>R3Y1V8</t>
  </si>
  <si>
    <t>R3Y1V9</t>
  </si>
  <si>
    <t>R3Y1W1</t>
  </si>
  <si>
    <t>R3Y1W6</t>
  </si>
  <si>
    <t>R3Y1W7</t>
  </si>
  <si>
    <t>R3Y1X1</t>
  </si>
  <si>
    <t>R3Y1X2</t>
  </si>
  <si>
    <t>R3Y1X3</t>
  </si>
  <si>
    <t>R3Y1X4</t>
  </si>
  <si>
    <t>R3Y1X5</t>
  </si>
  <si>
    <t>R3Y1X6</t>
  </si>
  <si>
    <t>R3Y1X7</t>
  </si>
  <si>
    <t>R3Y1X8</t>
  </si>
  <si>
    <t>R3Y1X9</t>
  </si>
  <si>
    <t>R3Y1Y1</t>
  </si>
  <si>
    <t>R3Y1Y2</t>
  </si>
  <si>
    <t>R3Y1Y3</t>
  </si>
  <si>
    <t>R3Y1Y8</t>
  </si>
  <si>
    <t>R4H0A2</t>
  </si>
  <si>
    <t>R4H0A6</t>
  </si>
  <si>
    <t>R4H0B1</t>
  </si>
  <si>
    <t>R4H1A1</t>
  </si>
  <si>
    <t>R4H1A2</t>
  </si>
  <si>
    <t>R4H1A3</t>
  </si>
  <si>
    <t>R4H1A4</t>
  </si>
  <si>
    <t>R4H1A5</t>
  </si>
  <si>
    <t>R4H1A6</t>
  </si>
  <si>
    <t>R4H1A7</t>
  </si>
  <si>
    <t>R4H1A8</t>
  </si>
  <si>
    <t>R4H1A9</t>
  </si>
  <si>
    <t>R4H1B1</t>
  </si>
  <si>
    <t>R4H1B2</t>
  </si>
  <si>
    <t>R4H1B3</t>
  </si>
  <si>
    <t>R4H1B4</t>
  </si>
  <si>
    <t>R4H1B5</t>
  </si>
  <si>
    <t>R4H1B6</t>
  </si>
  <si>
    <t>R4H1B9</t>
  </si>
  <si>
    <t>R4H1C4</t>
  </si>
  <si>
    <t>R4H1C5</t>
  </si>
  <si>
    <t>R4H1C9</t>
  </si>
  <si>
    <t>R4H1J3</t>
  </si>
  <si>
    <t>R4H1J4</t>
  </si>
  <si>
    <t>R4H1J5</t>
  </si>
  <si>
    <t>R4H1J6</t>
  </si>
  <si>
    <t>R4H1J7</t>
  </si>
  <si>
    <t>R4H1J8</t>
  </si>
  <si>
    <t>R4H1K3</t>
  </si>
  <si>
    <t>R4H1K4</t>
  </si>
  <si>
    <t>R4J1A3</t>
  </si>
  <si>
    <t>R4J1A4</t>
  </si>
  <si>
    <t>R4J1A5</t>
  </si>
  <si>
    <t>R4J1A6</t>
  </si>
  <si>
    <t>R4J1A7</t>
  </si>
  <si>
    <t>R4J1A8</t>
  </si>
  <si>
    <t>R4J1A9</t>
  </si>
  <si>
    <t>R4J1B1</t>
  </si>
  <si>
    <t>R4J1B2</t>
  </si>
  <si>
    <t>R4J1B3</t>
  </si>
  <si>
    <t>R4J1B5</t>
  </si>
  <si>
    <t>R4J1B6</t>
  </si>
  <si>
    <t>R4J1C1</t>
  </si>
  <si>
    <t>R4J1C2</t>
  </si>
  <si>
    <t>R4K1B5</t>
  </si>
  <si>
    <t>R5G0A1</t>
  </si>
  <si>
    <t>R5G0A2</t>
  </si>
  <si>
    <t>R5G0A3</t>
  </si>
  <si>
    <t>R5G0A4</t>
  </si>
  <si>
    <t>R5G0A5</t>
  </si>
  <si>
    <t>R5G0A6</t>
  </si>
  <si>
    <t>R5G0A7</t>
  </si>
  <si>
    <t>R5G0A8</t>
  </si>
  <si>
    <t>R5G0A9</t>
  </si>
  <si>
    <t>R5G0B1</t>
  </si>
  <si>
    <t>R5G0B2</t>
  </si>
  <si>
    <t>R5G0B3</t>
  </si>
  <si>
    <t>R5G0B4</t>
  </si>
  <si>
    <t>R5G0B5</t>
  </si>
  <si>
    <t>R5G0B6</t>
  </si>
  <si>
    <t>R5G0B7</t>
  </si>
  <si>
    <t>R5G0B8</t>
  </si>
  <si>
    <t>R5G0B9</t>
  </si>
  <si>
    <t>R5G0C1</t>
  </si>
  <si>
    <t>R5G0C2</t>
  </si>
  <si>
    <t>R5G0C3</t>
  </si>
  <si>
    <t>R5G0C4</t>
  </si>
  <si>
    <t>R5G0C5</t>
  </si>
  <si>
    <t>R5G0C6</t>
  </si>
  <si>
    <t>R5G0C7</t>
  </si>
  <si>
    <t>R5G0C9</t>
  </si>
  <si>
    <t>R5G0E1</t>
  </si>
  <si>
    <t>R5G0E3</t>
  </si>
  <si>
    <t>R5G0E4</t>
  </si>
  <si>
    <t>R5G0E5</t>
  </si>
  <si>
    <t>R5G0E6</t>
  </si>
  <si>
    <t>R5G0E7</t>
  </si>
  <si>
    <t>R5G0E8</t>
  </si>
  <si>
    <t>R5G0E9</t>
  </si>
  <si>
    <t>R5G0G1</t>
  </si>
  <si>
    <t>R5G0G3</t>
  </si>
  <si>
    <t>R5G0G9</t>
  </si>
  <si>
    <t>R5G0H3</t>
  </si>
  <si>
    <t>R5G0H4</t>
  </si>
  <si>
    <t>R5G0H6</t>
  </si>
  <si>
    <t>R5G0J6</t>
  </si>
  <si>
    <t>R5G0J7</t>
  </si>
  <si>
    <t>R5G0J8</t>
  </si>
  <si>
    <t>R5G0J9</t>
  </si>
  <si>
    <t>R5G0K1</t>
  </si>
  <si>
    <t>R5G0K2</t>
  </si>
  <si>
    <t>R5G0K3</t>
  </si>
  <si>
    <t>R5G0K5</t>
  </si>
  <si>
    <t>R5G0K6</t>
  </si>
  <si>
    <t>R5G0K7</t>
  </si>
  <si>
    <t>R5G0K8</t>
  </si>
  <si>
    <t>R5G0K9</t>
  </si>
  <si>
    <t>R5G0L1</t>
  </si>
  <si>
    <t>R5G0L2</t>
  </si>
  <si>
    <t>R5G0L3</t>
  </si>
  <si>
    <t>R5G0L4</t>
  </si>
  <si>
    <t>R5G0L6</t>
  </si>
  <si>
    <t>R5G0L7</t>
  </si>
  <si>
    <t>R5G0L8</t>
  </si>
  <si>
    <t>R5G0L9</t>
  </si>
  <si>
    <t>R5G0M1</t>
  </si>
  <si>
    <t>R5G0M2</t>
  </si>
  <si>
    <t>R5G0M3</t>
  </si>
  <si>
    <t>R5G0M4</t>
  </si>
  <si>
    <t>R5G0M5</t>
  </si>
  <si>
    <t>R5G0M6</t>
  </si>
  <si>
    <t>R5G0M7</t>
  </si>
  <si>
    <t>R5G0M8</t>
  </si>
  <si>
    <t>R5G0M9</t>
  </si>
  <si>
    <t>R5G0N1</t>
  </si>
  <si>
    <t>R5G0N2</t>
  </si>
  <si>
    <t>R5G0N4</t>
  </si>
  <si>
    <t>R5G0N5</t>
  </si>
  <si>
    <t>R5G0N6</t>
  </si>
  <si>
    <t>R5G0N7</t>
  </si>
  <si>
    <t>R5G0N8</t>
  </si>
  <si>
    <t>R5G0P1</t>
  </si>
  <si>
    <t>R5G0P2</t>
  </si>
  <si>
    <t>R5G0P3</t>
  </si>
  <si>
    <t>R5G0P7</t>
  </si>
  <si>
    <t>R5G0P8</t>
  </si>
  <si>
    <t>R5G0R2</t>
  </si>
  <si>
    <t>R5G0R3</t>
  </si>
  <si>
    <t>R5G0R4</t>
  </si>
  <si>
    <t>R5G0R5</t>
  </si>
  <si>
    <t>R5G0R7</t>
  </si>
  <si>
    <t>R5G0R8</t>
  </si>
  <si>
    <t>R5G0R9</t>
  </si>
  <si>
    <t>R5G0S1</t>
  </si>
  <si>
    <t>R5G0S2</t>
  </si>
  <si>
    <t>R5G0S3</t>
  </si>
  <si>
    <t>R5G0S4</t>
  </si>
  <si>
    <t>R5G0S5</t>
  </si>
  <si>
    <t>R5G0S6</t>
  </si>
  <si>
    <t>R5G0S7</t>
  </si>
  <si>
    <t>R5G0S8</t>
  </si>
  <si>
    <t>R5G0T1</t>
  </si>
  <si>
    <t>R5G0T2</t>
  </si>
  <si>
    <t>R5G0T3</t>
  </si>
  <si>
    <t>R5G0T4</t>
  </si>
  <si>
    <t>R5G0T5</t>
  </si>
  <si>
    <t>R5G0T6</t>
  </si>
  <si>
    <t>R5G0T7</t>
  </si>
  <si>
    <t>R5G0T8</t>
  </si>
  <si>
    <t>R5G0T9</t>
  </si>
  <si>
    <t>R5G0V1</t>
  </si>
  <si>
    <t>R5G0V2</t>
  </si>
  <si>
    <t>R5G0V3</t>
  </si>
  <si>
    <t>R5G0V5</t>
  </si>
  <si>
    <t>R5G0V6</t>
  </si>
  <si>
    <t>R5G0V7</t>
  </si>
  <si>
    <t>R5G0V8</t>
  </si>
  <si>
    <t>R5G0W1</t>
  </si>
  <si>
    <t>R5G0W2</t>
  </si>
  <si>
    <t>R5G0W3</t>
  </si>
  <si>
    <t>R5G0W4</t>
  </si>
  <si>
    <t>R5G0W5</t>
  </si>
  <si>
    <t>R5G0W6</t>
  </si>
  <si>
    <t>R5G0W7</t>
  </si>
  <si>
    <t>R5G0W9</t>
  </si>
  <si>
    <t>R5G0X1</t>
  </si>
  <si>
    <t>R5G0X2</t>
  </si>
  <si>
    <t>R5G0X3</t>
  </si>
  <si>
    <t>R5G0X4</t>
  </si>
  <si>
    <t>R5G0X5</t>
  </si>
  <si>
    <t>R5G0X6</t>
  </si>
  <si>
    <t>R5G0X7</t>
  </si>
  <si>
    <t>R5G0X8</t>
  </si>
  <si>
    <t>R5G0X9</t>
  </si>
  <si>
    <t>R5G0Y1</t>
  </si>
  <si>
    <t>R5G0Y2</t>
  </si>
  <si>
    <t>R5G0Y3</t>
  </si>
  <si>
    <t>R5G0Y4</t>
  </si>
  <si>
    <t>R5G0Y5</t>
  </si>
  <si>
    <t>R5G0Y6</t>
  </si>
  <si>
    <t>R5G0Y7</t>
  </si>
  <si>
    <t>R5G0Y8</t>
  </si>
  <si>
    <t>R5G0Y9</t>
  </si>
  <si>
    <t>R5G0Z1</t>
  </si>
  <si>
    <t>R5G0Z2</t>
  </si>
  <si>
    <t>R5G1A1</t>
  </si>
  <si>
    <t>R5G1A2</t>
  </si>
  <si>
    <t>R5G1A3</t>
  </si>
  <si>
    <t>R5G1A4</t>
  </si>
  <si>
    <t>R5G1A6</t>
  </si>
  <si>
    <t>R5G1A7</t>
  </si>
  <si>
    <t>R5G1A9</t>
  </si>
  <si>
    <t>R5G1B1</t>
  </si>
  <si>
    <t>R5G1B2</t>
  </si>
  <si>
    <t>R5G1B3</t>
  </si>
  <si>
    <t>R5G1B4</t>
  </si>
  <si>
    <t>R5G1B5</t>
  </si>
  <si>
    <t>R5G1B6</t>
  </si>
  <si>
    <t>R5G1B7</t>
  </si>
  <si>
    <t>R5G1H2</t>
  </si>
  <si>
    <t>R5G1H3</t>
  </si>
  <si>
    <t>R5G1H7</t>
  </si>
  <si>
    <t>R5G1H8</t>
  </si>
  <si>
    <t>R5G1H9</t>
  </si>
  <si>
    <t>R5G1J1</t>
  </si>
  <si>
    <t>R5G1J7</t>
  </si>
  <si>
    <t>R5G1K1</t>
  </si>
  <si>
    <t>R5G1K2</t>
  </si>
  <si>
    <t>R5G1K3</t>
  </si>
  <si>
    <t>R5G1K4</t>
  </si>
  <si>
    <t>R5G1K5</t>
  </si>
  <si>
    <t>R5G1K6</t>
  </si>
  <si>
    <t>R5G1K7</t>
  </si>
  <si>
    <t>R5G1K9</t>
  </si>
  <si>
    <t>R5G1L1</t>
  </si>
  <si>
    <t>R5G1L2</t>
  </si>
  <si>
    <t>R5G1L3</t>
  </si>
  <si>
    <t>R5G1L4</t>
  </si>
  <si>
    <t>R5G1L5</t>
  </si>
  <si>
    <t>R5G1L6</t>
  </si>
  <si>
    <t>R5G1L7</t>
  </si>
  <si>
    <t>R5G1L8</t>
  </si>
  <si>
    <t>R5G1L9</t>
  </si>
  <si>
    <t>R5G1M1</t>
  </si>
  <si>
    <t>R5G1M2</t>
  </si>
  <si>
    <t>R5G1M3</t>
  </si>
  <si>
    <t>R5G1M4</t>
  </si>
  <si>
    <t>R5G1M5</t>
  </si>
  <si>
    <t>R5G1M6</t>
  </si>
  <si>
    <t>R5G1M7</t>
  </si>
  <si>
    <t>R5G1M8</t>
  </si>
  <si>
    <t>R5G1M9</t>
  </si>
  <si>
    <t>R5G1N1</t>
  </si>
  <si>
    <t>R5G1N2</t>
  </si>
  <si>
    <t>R5G1N3</t>
  </si>
  <si>
    <t>R5G1N4</t>
  </si>
  <si>
    <t>R5G1N5</t>
  </si>
  <si>
    <t>R5G1N6</t>
  </si>
  <si>
    <t>R5G1N7</t>
  </si>
  <si>
    <t>R5G1N8</t>
  </si>
  <si>
    <t>R5G1N9</t>
  </si>
  <si>
    <t>R5G1P1</t>
  </si>
  <si>
    <t>R5G1P2</t>
  </si>
  <si>
    <t>R5G1P3</t>
  </si>
  <si>
    <t>R5G1P4</t>
  </si>
  <si>
    <t>R5G1P5</t>
  </si>
  <si>
    <t>R5G1P6</t>
  </si>
  <si>
    <t>R5G1P7</t>
  </si>
  <si>
    <t>R5G1P8</t>
  </si>
  <si>
    <t>R5G1P9</t>
  </si>
  <si>
    <t>R5G1R1</t>
  </si>
  <si>
    <t>R5G1R2</t>
  </si>
  <si>
    <t>R5G1R3</t>
  </si>
  <si>
    <t>R5G1R4</t>
  </si>
  <si>
    <t>R5G1R5</t>
  </si>
  <si>
    <t>R5G1R6</t>
  </si>
  <si>
    <t>R5G1R7</t>
  </si>
  <si>
    <t>R5G1R8</t>
  </si>
  <si>
    <t>R5G1R9</t>
  </si>
  <si>
    <t>R5G1S1</t>
  </si>
  <si>
    <t>R5G1S2</t>
  </si>
  <si>
    <t>R5G1S3</t>
  </si>
  <si>
    <t>R5G1S4</t>
  </si>
  <si>
    <t>R5G1S5</t>
  </si>
  <si>
    <t>R5G1S6</t>
  </si>
  <si>
    <t>R5G1S7</t>
  </si>
  <si>
    <t>R5G1S8</t>
  </si>
  <si>
    <t>R5G1S9</t>
  </si>
  <si>
    <t>R5G1T1</t>
  </si>
  <si>
    <t>R5G1T2</t>
  </si>
  <si>
    <t>R5G1T3</t>
  </si>
  <si>
    <t>R5G1T4</t>
  </si>
  <si>
    <t>R5G1T5</t>
  </si>
  <si>
    <t>R5G1T6</t>
  </si>
  <si>
    <t>R5G1T7</t>
  </si>
  <si>
    <t>R5G1T8</t>
  </si>
  <si>
    <t>R5G1T9</t>
  </si>
  <si>
    <t>R5G1V1</t>
  </si>
  <si>
    <t>R5G1V2</t>
  </si>
  <si>
    <t>R5G1V3</t>
  </si>
  <si>
    <t>R5G1V4</t>
  </si>
  <si>
    <t>R5G1V5</t>
  </si>
  <si>
    <t>R5G1V6</t>
  </si>
  <si>
    <t>R5G1V7</t>
  </si>
  <si>
    <t>R5G1V8</t>
  </si>
  <si>
    <t>R5G1V9</t>
  </si>
  <si>
    <t>R5G1W1</t>
  </si>
  <si>
    <t>R5G1W2</t>
  </si>
  <si>
    <t>R5G1W3</t>
  </si>
  <si>
    <t>R5G1W4</t>
  </si>
  <si>
    <t>R5G1W5</t>
  </si>
  <si>
    <t>R5G1W6</t>
  </si>
  <si>
    <t>R5G1W7</t>
  </si>
  <si>
    <t>R5G1W8</t>
  </si>
  <si>
    <t>R5G1W9</t>
  </si>
  <si>
    <t>R5G1X1</t>
  </si>
  <si>
    <t>R5G1X2</t>
  </si>
  <si>
    <t>R5G1X3</t>
  </si>
  <si>
    <t>R5G1X4</t>
  </si>
  <si>
    <t>R5G1X6</t>
  </si>
  <si>
    <t>R5G1X7</t>
  </si>
  <si>
    <t>R5G1X8</t>
  </si>
  <si>
    <t>R5G1X9</t>
  </si>
  <si>
    <t>R5G1Y1</t>
  </si>
  <si>
    <t>R5G1Y2</t>
  </si>
  <si>
    <t>R5G1Y3</t>
  </si>
  <si>
    <t>R5G1Y4</t>
  </si>
  <si>
    <t>R5G1Y5</t>
  </si>
  <si>
    <t>R5G1Y6</t>
  </si>
  <si>
    <t>R5G1Y7</t>
  </si>
  <si>
    <t>R5G1Y8</t>
  </si>
  <si>
    <t>R5G1Y9</t>
  </si>
  <si>
    <t>R5G1Z1</t>
  </si>
  <si>
    <t>R5G1Z2</t>
  </si>
  <si>
    <t>R5G1Z3</t>
  </si>
  <si>
    <t>R5G1Z4</t>
  </si>
  <si>
    <t>R5G1Z5</t>
  </si>
  <si>
    <t>R5G1Z6</t>
  </si>
  <si>
    <t>R5G1Z7</t>
  </si>
  <si>
    <t>R5G1Z8</t>
  </si>
  <si>
    <t>R5G1Z9</t>
  </si>
  <si>
    <t>R5G2A1</t>
  </si>
  <si>
    <t>R5G2A2</t>
  </si>
  <si>
    <t>R5G2A3</t>
  </si>
  <si>
    <t>R5G2A4</t>
  </si>
  <si>
    <t>R5G2A5</t>
  </si>
  <si>
    <t>R5G2A6</t>
  </si>
  <si>
    <t>R5G2A7</t>
  </si>
  <si>
    <t>R5G2A8</t>
  </si>
  <si>
    <t>R5G2A9</t>
  </si>
  <si>
    <t>R5G2B1</t>
  </si>
  <si>
    <t>R5G2B2</t>
  </si>
  <si>
    <t>R5G2B3</t>
  </si>
  <si>
    <t>R5G2B4</t>
  </si>
  <si>
    <t>R5G2B5</t>
  </si>
  <si>
    <t>R5G2B6</t>
  </si>
  <si>
    <t>R5G2B7</t>
  </si>
  <si>
    <t>R5G2B8</t>
  </si>
  <si>
    <t>R5G2B9</t>
  </si>
  <si>
    <t>R5G2C1</t>
  </si>
  <si>
    <t>R5G2C2</t>
  </si>
  <si>
    <t>R5G2C3</t>
  </si>
  <si>
    <t>R5G2C4</t>
  </si>
  <si>
    <t>R5G2C5</t>
  </si>
  <si>
    <t>R5G2C6</t>
  </si>
  <si>
    <t>R5G2C7</t>
  </si>
  <si>
    <t>R5G2C8</t>
  </si>
  <si>
    <t>R5G2E1</t>
  </si>
  <si>
    <t>R5G2E5</t>
  </si>
  <si>
    <t>R5G2E7</t>
  </si>
  <si>
    <t>R5G2G2</t>
  </si>
  <si>
    <t>R5G2G3</t>
  </si>
  <si>
    <t>R5G2G5</t>
  </si>
  <si>
    <t>R5G2G6</t>
  </si>
  <si>
    <t>R5G2G7</t>
  </si>
  <si>
    <t>R5G2G8</t>
  </si>
  <si>
    <t>R5G2G9</t>
  </si>
  <si>
    <t>R5G2H1</t>
  </si>
  <si>
    <t>R5G2H2</t>
  </si>
  <si>
    <t>R5G2H3</t>
  </si>
  <si>
    <t>R5G2H4</t>
  </si>
  <si>
    <t>R5G2H5</t>
  </si>
  <si>
    <t>R5G2H6</t>
  </si>
  <si>
    <t>R5G2H7</t>
  </si>
  <si>
    <t>R5G2H8</t>
  </si>
  <si>
    <t>R5G2H9</t>
  </si>
  <si>
    <t>R5G2J1</t>
  </si>
  <si>
    <t>R5G2J2</t>
  </si>
  <si>
    <t>R5G2J4</t>
  </si>
  <si>
    <t>R5G2J5</t>
  </si>
  <si>
    <t>R5G2J6</t>
  </si>
  <si>
    <t>R5G2J7</t>
  </si>
  <si>
    <t>R5G2J8</t>
  </si>
  <si>
    <t>R5G2J9</t>
  </si>
  <si>
    <t>R5G2K2</t>
  </si>
  <si>
    <t>R5G2K3</t>
  </si>
  <si>
    <t>R6M0A1</t>
  </si>
  <si>
    <t>R6M0A2</t>
  </si>
  <si>
    <t>R6M0A3</t>
  </si>
  <si>
    <t>R6M0A4</t>
  </si>
  <si>
    <t>R6M0A5</t>
  </si>
  <si>
    <t>R6M0A6</t>
  </si>
  <si>
    <t>R6M0A7</t>
  </si>
  <si>
    <t>R6M0A8</t>
  </si>
  <si>
    <t>R6M0A9</t>
  </si>
  <si>
    <t>R6M0B1</t>
  </si>
  <si>
    <t>R6M0B3</t>
  </si>
  <si>
    <t>R6M0B4</t>
  </si>
  <si>
    <t>R6M0B5</t>
  </si>
  <si>
    <t>R6M0B6</t>
  </si>
  <si>
    <t>R6M0B7</t>
  </si>
  <si>
    <t>R6M0B8</t>
  </si>
  <si>
    <t>R6M0B9</t>
  </si>
  <si>
    <t>R6M0C1</t>
  </si>
  <si>
    <t>R6M0C2</t>
  </si>
  <si>
    <t>R6M0C3</t>
  </si>
  <si>
    <t>R6M0C4</t>
  </si>
  <si>
    <t>R6M0C5</t>
  </si>
  <si>
    <t>R6M0C6</t>
  </si>
  <si>
    <t>R6M0C7</t>
  </si>
  <si>
    <t>R6M0C8</t>
  </si>
  <si>
    <t>R6M0C9</t>
  </si>
  <si>
    <t>R6M0E1</t>
  </si>
  <si>
    <t>R6M0E2</t>
  </si>
  <si>
    <t>R6M1A1</t>
  </si>
  <si>
    <t>R6M1A2</t>
  </si>
  <si>
    <t>R6M1A3</t>
  </si>
  <si>
    <t>R6M1A4</t>
  </si>
  <si>
    <t>R6M1A5</t>
  </si>
  <si>
    <t>R6M1A6</t>
  </si>
  <si>
    <t>R6M1A7</t>
  </si>
  <si>
    <t>R6M1A8</t>
  </si>
  <si>
    <t>R6M1A9</t>
  </si>
  <si>
    <t>R6M1B1</t>
  </si>
  <si>
    <t>R6M1B2</t>
  </si>
  <si>
    <t>R6M1B3</t>
  </si>
  <si>
    <t>R6M1B4</t>
  </si>
  <si>
    <t>R6M1B5</t>
  </si>
  <si>
    <t>R6M1B6</t>
  </si>
  <si>
    <t>R6M1B7</t>
  </si>
  <si>
    <t>R6M1B8</t>
  </si>
  <si>
    <t>R6M1B9</t>
  </si>
  <si>
    <t>R6M1C1</t>
  </si>
  <si>
    <t>R6M1C2</t>
  </si>
  <si>
    <t>R6M1C3</t>
  </si>
  <si>
    <t>R6M1C4</t>
  </si>
  <si>
    <t>R6M1C5</t>
  </si>
  <si>
    <t>R6M1C6</t>
  </si>
  <si>
    <t>R6M1C7</t>
  </si>
  <si>
    <t>R6M1C8</t>
  </si>
  <si>
    <t>R6M1C9</t>
  </si>
  <si>
    <t>R6M1E1</t>
  </si>
  <si>
    <t>R6M1E2</t>
  </si>
  <si>
    <t>R6M1E3</t>
  </si>
  <si>
    <t>R6M1E4</t>
  </si>
  <si>
    <t>R6M1E5</t>
  </si>
  <si>
    <t>R6M1E6</t>
  </si>
  <si>
    <t>R6M1E7</t>
  </si>
  <si>
    <t>R6M1E8</t>
  </si>
  <si>
    <t>R6M1E9</t>
  </si>
  <si>
    <t>R6M1G1</t>
  </si>
  <si>
    <t>R6M1G2</t>
  </si>
  <si>
    <t>R6M1G3</t>
  </si>
  <si>
    <t>R6M1G4</t>
  </si>
  <si>
    <t>R6M1G5</t>
  </si>
  <si>
    <t>R6M1G6</t>
  </si>
  <si>
    <t>R6M1G7</t>
  </si>
  <si>
    <t>R6M1G9</t>
  </si>
  <si>
    <t>R6M1H1</t>
  </si>
  <si>
    <t>R6M1H2</t>
  </si>
  <si>
    <t>R6M1H3</t>
  </si>
  <si>
    <t>R6M1H5</t>
  </si>
  <si>
    <t>R6M1H6</t>
  </si>
  <si>
    <t>R6M1H7</t>
  </si>
  <si>
    <t>R6M1J5</t>
  </si>
  <si>
    <t>R6M1J8</t>
  </si>
  <si>
    <t>R6M1J9</t>
  </si>
  <si>
    <t>R6M1K1</t>
  </si>
  <si>
    <t>R6M1K2</t>
  </si>
  <si>
    <t>R6M1K3</t>
  </si>
  <si>
    <t>R6M1K4</t>
  </si>
  <si>
    <t>R6M1K5</t>
  </si>
  <si>
    <t>R6M1K6</t>
  </si>
  <si>
    <t>R6M1K7</t>
  </si>
  <si>
    <t>R6M1K8</t>
  </si>
  <si>
    <t>R6M1K9</t>
  </si>
  <si>
    <t>R6M1L1</t>
  </si>
  <si>
    <t>R6M1L2</t>
  </si>
  <si>
    <t>R6M1L3</t>
  </si>
  <si>
    <t>R6M1L4</t>
  </si>
  <si>
    <t>R6M1L5</t>
  </si>
  <si>
    <t>R6M1L6</t>
  </si>
  <si>
    <t>R6M1L7</t>
  </si>
  <si>
    <t>R6M1L8</t>
  </si>
  <si>
    <t>R6M1L9</t>
  </si>
  <si>
    <t>R6M1M1</t>
  </si>
  <si>
    <t>R6M1M2</t>
  </si>
  <si>
    <t>R6M1M3</t>
  </si>
  <si>
    <t>R6M1M4</t>
  </si>
  <si>
    <t>R6M1M5</t>
  </si>
  <si>
    <t>R6M1M6</t>
  </si>
  <si>
    <t>R6M1M7</t>
  </si>
  <si>
    <t>R6M1M8</t>
  </si>
  <si>
    <t>R6M1M9</t>
  </si>
  <si>
    <t>R6M1N1</t>
  </si>
  <si>
    <t>R6M1N2</t>
  </si>
  <si>
    <t>R6M1N3</t>
  </si>
  <si>
    <t>R6M1N4</t>
  </si>
  <si>
    <t>R6M1N5</t>
  </si>
  <si>
    <t>R6M1N6</t>
  </si>
  <si>
    <t>R6M1N7</t>
  </si>
  <si>
    <t>R6M1N8</t>
  </si>
  <si>
    <t>R6M1N9</t>
  </si>
  <si>
    <t>R6M1P1</t>
  </si>
  <si>
    <t>R6M1P2</t>
  </si>
  <si>
    <t>R6M1P3</t>
  </si>
  <si>
    <t>R6M1P4</t>
  </si>
  <si>
    <t>R6M1P5</t>
  </si>
  <si>
    <t>R6M1P6</t>
  </si>
  <si>
    <t>R6M1P7</t>
  </si>
  <si>
    <t>R6M1P8</t>
  </si>
  <si>
    <t>R6M1P9</t>
  </si>
  <si>
    <t>R6M1R1</t>
  </si>
  <si>
    <t>R6M1R2</t>
  </si>
  <si>
    <t>R6M1R3</t>
  </si>
  <si>
    <t>R6M1R4</t>
  </si>
  <si>
    <t>R6M1R5</t>
  </si>
  <si>
    <t>R6M1R6</t>
  </si>
  <si>
    <t>R6M1R7</t>
  </si>
  <si>
    <t>R6M1R8</t>
  </si>
  <si>
    <t>R6M1R9</t>
  </si>
  <si>
    <t>R6M1S1</t>
  </si>
  <si>
    <t>R6M1S3</t>
  </si>
  <si>
    <t>R6M1S4</t>
  </si>
  <si>
    <t>R6M1S6</t>
  </si>
  <si>
    <t>R6M1S7</t>
  </si>
  <si>
    <t>R6M1S8</t>
  </si>
  <si>
    <t>R6M1S9</t>
  </si>
  <si>
    <t>R6M1T1</t>
  </si>
  <si>
    <t>R6M1T3</t>
  </si>
  <si>
    <t>R6M1T4</t>
  </si>
  <si>
    <t>R6M1T5</t>
  </si>
  <si>
    <t>R6M1T6</t>
  </si>
  <si>
    <t>R6M1T7</t>
  </si>
  <si>
    <t>R6M1T9</t>
  </si>
  <si>
    <t>R6M1V1</t>
  </si>
  <si>
    <t>R6M1V2</t>
  </si>
  <si>
    <t>R6M1V3</t>
  </si>
  <si>
    <t>R6M1V4</t>
  </si>
  <si>
    <t>R6M1V5</t>
  </si>
  <si>
    <t>R6M1V6</t>
  </si>
  <si>
    <t>R6M1V7</t>
  </si>
  <si>
    <t>R6M1V8</t>
  </si>
  <si>
    <t>R6M1V9</t>
  </si>
  <si>
    <t>R6M1W2</t>
  </si>
  <si>
    <t>R6M1W3</t>
  </si>
  <si>
    <t>R6M1W4</t>
  </si>
  <si>
    <t>R6M1W5</t>
  </si>
  <si>
    <t>R6M1W6</t>
  </si>
  <si>
    <t>R6M1W7</t>
  </si>
  <si>
    <t>R6M1W8</t>
  </si>
  <si>
    <t>R6M1W9</t>
  </si>
  <si>
    <t>R6M1X1</t>
  </si>
  <si>
    <t>R6M1X2</t>
  </si>
  <si>
    <t>R6M1X3</t>
  </si>
  <si>
    <t>R6M1X4</t>
  </si>
  <si>
    <t>R6M1X5</t>
  </si>
  <si>
    <t>R6M1X6</t>
  </si>
  <si>
    <t>R6M1X7</t>
  </si>
  <si>
    <t>R6M1Y2</t>
  </si>
  <si>
    <t>R6M1Y3</t>
  </si>
  <si>
    <t>R6M1Y4</t>
  </si>
  <si>
    <t>R6M1Y5</t>
  </si>
  <si>
    <t>R6M1Y6</t>
  </si>
  <si>
    <t>R6M1Y7</t>
  </si>
  <si>
    <t>R6M1Y8</t>
  </si>
  <si>
    <t>R6M1Y9</t>
  </si>
  <si>
    <t>R6M1Z1</t>
  </si>
  <si>
    <t>R6M1Z2</t>
  </si>
  <si>
    <t>R6M1Z3</t>
  </si>
  <si>
    <t>R6M1Z4</t>
  </si>
  <si>
    <t>R6M1Z6</t>
  </si>
  <si>
    <t>R6M1Z7</t>
  </si>
  <si>
    <t>R6M1Z9</t>
  </si>
  <si>
    <t>R6M2A1</t>
  </si>
  <si>
    <t>R6M2A2</t>
  </si>
  <si>
    <t>R6M2A3</t>
  </si>
  <si>
    <t>R6M2A5</t>
  </si>
  <si>
    <t>R6M2A6</t>
  </si>
  <si>
    <t>R6M2A7</t>
  </si>
  <si>
    <t>R6M2A8</t>
  </si>
  <si>
    <t>R6M2A9</t>
  </si>
  <si>
    <t>R6M2B1</t>
  </si>
  <si>
    <t>R6M2B2</t>
  </si>
  <si>
    <t>R6M2B3</t>
  </si>
  <si>
    <t>R6M2B4</t>
  </si>
  <si>
    <t>R6M2B5</t>
  </si>
  <si>
    <t>R6M2B6</t>
  </si>
  <si>
    <t>R6M2B8</t>
  </si>
  <si>
    <t>R6M2B9</t>
  </si>
  <si>
    <t>R6M2C1</t>
  </si>
  <si>
    <t>R6M2C4</t>
  </si>
  <si>
    <t>R6M2C5</t>
  </si>
  <si>
    <t>R6M2C7</t>
  </si>
  <si>
    <t>R6M2C8</t>
  </si>
  <si>
    <t>R6M2C9</t>
  </si>
  <si>
    <t>R6M2E3</t>
  </si>
  <si>
    <t>R6M2E4</t>
  </si>
  <si>
    <t>R6M2E5</t>
  </si>
  <si>
    <t>R6M2E6</t>
  </si>
  <si>
    <t>R6M2E7</t>
  </si>
  <si>
    <t>R6M2G2</t>
  </si>
  <si>
    <t>R6M2G3</t>
  </si>
  <si>
    <t>R6M2G4</t>
  </si>
  <si>
    <t>R6M2G5</t>
  </si>
  <si>
    <t>R6M2G6</t>
  </si>
  <si>
    <t>R7A0A9</t>
  </si>
  <si>
    <t>R7A0B2</t>
  </si>
  <si>
    <t>R7A0B6</t>
  </si>
  <si>
    <t>R7A0B7</t>
  </si>
  <si>
    <t>R7A0C2</t>
  </si>
  <si>
    <t>R7A0C4</t>
  </si>
  <si>
    <t>R7A0C5</t>
  </si>
  <si>
    <t>R7A0C6</t>
  </si>
  <si>
    <t>R7A0C7</t>
  </si>
  <si>
    <t>R7A0C8</t>
  </si>
  <si>
    <t>R7A0C9</t>
  </si>
  <si>
    <t>R7A0E1</t>
  </si>
  <si>
    <t>R7A0E2</t>
  </si>
  <si>
    <t>R7A0E3</t>
  </si>
  <si>
    <t>R7A0E4</t>
  </si>
  <si>
    <t>R7A0E5</t>
  </si>
  <si>
    <t>R7A0E6</t>
  </si>
  <si>
    <t>R7A0E7</t>
  </si>
  <si>
    <t>R7A0E8</t>
  </si>
  <si>
    <t>R7A0E9</t>
  </si>
  <si>
    <t>R7A0G2</t>
  </si>
  <si>
    <t>R7A0G6</t>
  </si>
  <si>
    <t>R7A0G7</t>
  </si>
  <si>
    <t>R7A0G8</t>
  </si>
  <si>
    <t>R7A0H4</t>
  </si>
  <si>
    <t>R7A0J6</t>
  </si>
  <si>
    <t>R7A0J7</t>
  </si>
  <si>
    <t>R7A0J8</t>
  </si>
  <si>
    <t>R7A0J9</t>
  </si>
  <si>
    <t>R7A0N5</t>
  </si>
  <si>
    <t>R7A1L5</t>
  </si>
  <si>
    <t>R7A1N8</t>
  </si>
  <si>
    <t>R7A1N9</t>
  </si>
  <si>
    <t>R7A1P2</t>
  </si>
  <si>
    <t>R7A1P3</t>
  </si>
  <si>
    <t>R7A1P7</t>
  </si>
  <si>
    <t>R7A1P8</t>
  </si>
  <si>
    <t>R7A1P9</t>
  </si>
  <si>
    <t>R7A1R1</t>
  </si>
  <si>
    <t>R7A1R2</t>
  </si>
  <si>
    <t>R7A1R3</t>
  </si>
  <si>
    <t>R7A1R4</t>
  </si>
  <si>
    <t>R7A1R5</t>
  </si>
  <si>
    <t>R7A1R6</t>
  </si>
  <si>
    <t>R7A1R7</t>
  </si>
  <si>
    <t>R7A1R8</t>
  </si>
  <si>
    <t>R7A1S1</t>
  </si>
  <si>
    <t>R7A1S9</t>
  </si>
  <si>
    <t>R7A1T2</t>
  </si>
  <si>
    <t>R7A1T6</t>
  </si>
  <si>
    <t>R7A1T8</t>
  </si>
  <si>
    <t>R7A1V1</t>
  </si>
  <si>
    <t>R7A2L5</t>
  </si>
  <si>
    <t>R7A2N1</t>
  </si>
  <si>
    <t>R7A2N3</t>
  </si>
  <si>
    <t>R7A2N7</t>
  </si>
  <si>
    <t>R7A2N9</t>
  </si>
  <si>
    <t>R7A2P3</t>
  </si>
  <si>
    <t>R7A2P4</t>
  </si>
  <si>
    <t>R7A2P7</t>
  </si>
  <si>
    <t>R7A2P8</t>
  </si>
  <si>
    <t>R7A2R1</t>
  </si>
  <si>
    <t>R7A2R2</t>
  </si>
  <si>
    <t>R7A2R4</t>
  </si>
  <si>
    <t>R7A2R5</t>
  </si>
  <si>
    <t>R7A2R6</t>
  </si>
  <si>
    <t>R7A2R8</t>
  </si>
  <si>
    <t>R7A2R9</t>
  </si>
  <si>
    <t>R7A2S1</t>
  </si>
  <si>
    <t>R7A2S2</t>
  </si>
  <si>
    <t>R7A2S3</t>
  </si>
  <si>
    <t>R7A2S5</t>
  </si>
  <si>
    <t>R7A2S9</t>
  </si>
  <si>
    <t>R7A2T1</t>
  </si>
  <si>
    <t>R7A2T2</t>
  </si>
  <si>
    <t>R7A2T3</t>
  </si>
  <si>
    <t>R7A2T6</t>
  </si>
  <si>
    <t>R7A2T8</t>
  </si>
  <si>
    <t>R7A2T9</t>
  </si>
  <si>
    <t>R7A2V2</t>
  </si>
  <si>
    <t>R7A2V3</t>
  </si>
  <si>
    <t>R7A2V8</t>
  </si>
  <si>
    <t>R7A2V9</t>
  </si>
  <si>
    <t>R7A2W1</t>
  </si>
  <si>
    <t>R7A2W2</t>
  </si>
  <si>
    <t>R7A2W3</t>
  </si>
  <si>
    <t>R7A2Z1</t>
  </si>
  <si>
    <t>R7A2Z2</t>
  </si>
  <si>
    <t>R7A2Z3</t>
  </si>
  <si>
    <t>R7A3B6</t>
  </si>
  <si>
    <t>R7A3B8</t>
  </si>
  <si>
    <t>R7A3T4</t>
  </si>
  <si>
    <t>R7A5C7</t>
  </si>
  <si>
    <t>R7A5C8</t>
  </si>
  <si>
    <t>R7A5G9</t>
  </si>
  <si>
    <t>R7A5H2</t>
  </si>
  <si>
    <t>R7A5N2</t>
  </si>
  <si>
    <t>R7A5P1</t>
  </si>
  <si>
    <t>R7A5P2</t>
  </si>
  <si>
    <t>R7A5R3</t>
  </si>
  <si>
    <t>R7A5R4</t>
  </si>
  <si>
    <t>R7A5S9</t>
  </si>
  <si>
    <t>R7A5T1</t>
  </si>
  <si>
    <t>R7A5V3</t>
  </si>
  <si>
    <t>R7A5V4</t>
  </si>
  <si>
    <t>R7A5W3</t>
  </si>
  <si>
    <t>R7A5W4</t>
  </si>
  <si>
    <t>R7A5X2</t>
  </si>
  <si>
    <t>R7A5X3</t>
  </si>
  <si>
    <t>R7A5X8</t>
  </si>
  <si>
    <t>R7A6B2</t>
  </si>
  <si>
    <t>R7A6C7</t>
  </si>
  <si>
    <t>R7A6E1</t>
  </si>
  <si>
    <t>R7A6G9</t>
  </si>
  <si>
    <t>R7A6H2</t>
  </si>
  <si>
    <t>R7A6H5</t>
  </si>
  <si>
    <t>R7A6H6</t>
  </si>
  <si>
    <t>R7A6H8</t>
  </si>
  <si>
    <t>R7A6H9</t>
  </si>
  <si>
    <t>R7A6J3</t>
  </si>
  <si>
    <t>R7A6J8</t>
  </si>
  <si>
    <t>R7A6J9</t>
  </si>
  <si>
    <t>R7A6K1</t>
  </si>
  <si>
    <t>R7A6L9</t>
  </si>
  <si>
    <t>R7A6M1</t>
  </si>
  <si>
    <t>R7A6M2</t>
  </si>
  <si>
    <t>R7A6N4</t>
  </si>
  <si>
    <t>R7A6P3</t>
  </si>
  <si>
    <t>R7A6T4</t>
  </si>
  <si>
    <t>R7A6T5</t>
  </si>
  <si>
    <t>R7A6T9</t>
  </si>
  <si>
    <t>R7A6V1</t>
  </si>
  <si>
    <t>R7A6V3</t>
  </si>
  <si>
    <t>R7A6X6</t>
  </si>
  <si>
    <t>R7A6Z2</t>
  </si>
  <si>
    <t>R7A7J2</t>
  </si>
  <si>
    <t>R7A7J9</t>
  </si>
  <si>
    <t>R7A7L8</t>
  </si>
  <si>
    <t>R7A7N7</t>
  </si>
  <si>
    <t>R7A7P3</t>
  </si>
  <si>
    <t>R7A7P4</t>
  </si>
  <si>
    <t>R7A7P5</t>
  </si>
  <si>
    <t>R7A7P6</t>
  </si>
  <si>
    <t>R7A7P7</t>
  </si>
  <si>
    <t>R7A7S8</t>
  </si>
  <si>
    <t>R7B0A2</t>
  </si>
  <si>
    <t>R7B0A4</t>
  </si>
  <si>
    <t>R7B0A6</t>
  </si>
  <si>
    <t>R7B1H6</t>
  </si>
  <si>
    <t>R7B1H7</t>
  </si>
  <si>
    <t>R7B3X4</t>
  </si>
  <si>
    <t>R7B3X6</t>
  </si>
  <si>
    <t>R7B4B1</t>
  </si>
  <si>
    <t>R7B4B2</t>
  </si>
  <si>
    <t>R7B4B3</t>
  </si>
  <si>
    <t>R7B4B5</t>
  </si>
  <si>
    <t>R7N0B7</t>
  </si>
  <si>
    <t>R7N0B8</t>
  </si>
  <si>
    <t>R7N0C5</t>
  </si>
  <si>
    <t>R7N0C6</t>
  </si>
  <si>
    <t>R7N0C7</t>
  </si>
  <si>
    <t>R7N0C8</t>
  </si>
  <si>
    <t>R7N0C9</t>
  </si>
  <si>
    <t>R7N0E1</t>
  </si>
  <si>
    <t>R7N0E7</t>
  </si>
  <si>
    <t>R7N0E8</t>
  </si>
  <si>
    <t>R7N0G1</t>
  </si>
  <si>
    <t>R7N0G3</t>
  </si>
  <si>
    <t>R7N0G8</t>
  </si>
  <si>
    <t>R7N0G9</t>
  </si>
  <si>
    <t>R7N0H1</t>
  </si>
  <si>
    <t>R7N0H8</t>
  </si>
  <si>
    <t>R7N0H9</t>
  </si>
  <si>
    <t>R7N0J1</t>
  </si>
  <si>
    <t>R7N0J2</t>
  </si>
  <si>
    <t>R7N0J3</t>
  </si>
  <si>
    <t>R7N0J4</t>
  </si>
  <si>
    <t>R7N0J6</t>
  </si>
  <si>
    <t>R7N0K1</t>
  </si>
  <si>
    <t>R7N0K2</t>
  </si>
  <si>
    <t>R7N0K3</t>
  </si>
  <si>
    <t>R7N0K4</t>
  </si>
  <si>
    <t>R7N0K5</t>
  </si>
  <si>
    <t>R7N0K7</t>
  </si>
  <si>
    <t>R7N0K9</t>
  </si>
  <si>
    <t>R7N0L5</t>
  </si>
  <si>
    <t>R7N0M5</t>
  </si>
  <si>
    <t>R7N0M8</t>
  </si>
  <si>
    <t>R7N0N1</t>
  </si>
  <si>
    <t>R7N0N2</t>
  </si>
  <si>
    <t>R7N0N3</t>
  </si>
  <si>
    <t>R7N0N4</t>
  </si>
  <si>
    <t>R7N0N5</t>
  </si>
  <si>
    <t>R7N0N6</t>
  </si>
  <si>
    <t>R7N0N7</t>
  </si>
  <si>
    <t>R7N0N8</t>
  </si>
  <si>
    <t>R7N0N9</t>
  </si>
  <si>
    <t>R7N0P1</t>
  </si>
  <si>
    <t>R7N0P2</t>
  </si>
  <si>
    <t>R7N0P3</t>
  </si>
  <si>
    <t>R7N0P4</t>
  </si>
  <si>
    <t>R7N0P5</t>
  </si>
  <si>
    <t>R7N0P6</t>
  </si>
  <si>
    <t>R7N0P7</t>
  </si>
  <si>
    <t>R7N0P8</t>
  </si>
  <si>
    <t>R7N0P9</t>
  </si>
  <si>
    <t>R7N0R1</t>
  </si>
  <si>
    <t>R7N0R2</t>
  </si>
  <si>
    <t>R7N0R3</t>
  </si>
  <si>
    <t>R7N0R4</t>
  </si>
  <si>
    <t>R7N0R5</t>
  </si>
  <si>
    <t>R7N0R6</t>
  </si>
  <si>
    <t>R7N0R7</t>
  </si>
  <si>
    <t>R7N0R8</t>
  </si>
  <si>
    <t>R7N0R9</t>
  </si>
  <si>
    <t>R7N0S1</t>
  </si>
  <si>
    <t>R7N0S2</t>
  </si>
  <si>
    <t>R7N0S3</t>
  </si>
  <si>
    <t>R7N0S4</t>
  </si>
  <si>
    <t>R7N0S5</t>
  </si>
  <si>
    <t>R7N0S6</t>
  </si>
  <si>
    <t>R7N0S7</t>
  </si>
  <si>
    <t>R7N0S8</t>
  </si>
  <si>
    <t>R7N0S9</t>
  </si>
  <si>
    <t>R7N0T1</t>
  </si>
  <si>
    <t>R7N0T2</t>
  </si>
  <si>
    <t>R7N0T3</t>
  </si>
  <si>
    <t>R7N0T4</t>
  </si>
  <si>
    <t>R7N0T5</t>
  </si>
  <si>
    <t>R7N0T6</t>
  </si>
  <si>
    <t>R7N0T7</t>
  </si>
  <si>
    <t>R7N0T8</t>
  </si>
  <si>
    <t>R7N0T9</t>
  </si>
  <si>
    <t>R7N0V1</t>
  </si>
  <si>
    <t>R7N0V2</t>
  </si>
  <si>
    <t>R7N0V3</t>
  </si>
  <si>
    <t>R7N0W3</t>
  </si>
  <si>
    <t>R7N0W4</t>
  </si>
  <si>
    <t>R7N0W7</t>
  </si>
  <si>
    <t>R7N0W9</t>
  </si>
  <si>
    <t>R7N0X1</t>
  </si>
  <si>
    <t>R7N0X2</t>
  </si>
  <si>
    <t>R7N0X3</t>
  </si>
  <si>
    <t>R7N0X4</t>
  </si>
  <si>
    <t>R7N0X5</t>
  </si>
  <si>
    <t>R7N0X6</t>
  </si>
  <si>
    <t>R7N0X8</t>
  </si>
  <si>
    <t>R7N0X9</t>
  </si>
  <si>
    <t>R7N0Y1</t>
  </si>
  <si>
    <t>R7N0Y2</t>
  </si>
  <si>
    <t>R7N0Y3</t>
  </si>
  <si>
    <t>R7N0Y4</t>
  </si>
  <si>
    <t>R7N0Y5</t>
  </si>
  <si>
    <t>R7N0Y6</t>
  </si>
  <si>
    <t>R7N0Y7</t>
  </si>
  <si>
    <t>R7N0Y8</t>
  </si>
  <si>
    <t>R7N0Y9</t>
  </si>
  <si>
    <t>R7N0Z1</t>
  </si>
  <si>
    <t>R7N0Z2</t>
  </si>
  <si>
    <t>R7N0Z3</t>
  </si>
  <si>
    <t>R7N0Z4</t>
  </si>
  <si>
    <t>R7N0Z5</t>
  </si>
  <si>
    <t>R7N0Z6</t>
  </si>
  <si>
    <t>R7N0Z7</t>
  </si>
  <si>
    <t>R7N0Z8</t>
  </si>
  <si>
    <t>R7N0Z9</t>
  </si>
  <si>
    <t>R7N1A1</t>
  </si>
  <si>
    <t>R7N1A2</t>
  </si>
  <si>
    <t>R7N1A3</t>
  </si>
  <si>
    <t>R7N1A4</t>
  </si>
  <si>
    <t>R7N1A5</t>
  </si>
  <si>
    <t>R7N1A6</t>
  </si>
  <si>
    <t>R7N1A7</t>
  </si>
  <si>
    <t>R7N1A8</t>
  </si>
  <si>
    <t>R7N1A9</t>
  </si>
  <si>
    <t>R7N1B1</t>
  </si>
  <si>
    <t>R7N1B2</t>
  </si>
  <si>
    <t>R7N1B3</t>
  </si>
  <si>
    <t>R7N1B4</t>
  </si>
  <si>
    <t>R7N1B5</t>
  </si>
  <si>
    <t>R7N1B6</t>
  </si>
  <si>
    <t>R7N1B7</t>
  </si>
  <si>
    <t>R7N1B8</t>
  </si>
  <si>
    <t>R7N1C1</t>
  </si>
  <si>
    <t>R7N1C2</t>
  </si>
  <si>
    <t>R7N1C3</t>
  </si>
  <si>
    <t>R7N1C4</t>
  </si>
  <si>
    <t>R7N1C5</t>
  </si>
  <si>
    <t>R7N1C6</t>
  </si>
  <si>
    <t>R7N1C7</t>
  </si>
  <si>
    <t>R7N1C8</t>
  </si>
  <si>
    <t>R7N1C9</t>
  </si>
  <si>
    <t>R7N1E1</t>
  </si>
  <si>
    <t>R7N1E2</t>
  </si>
  <si>
    <t>R7N1E3</t>
  </si>
  <si>
    <t>R7N1E4</t>
  </si>
  <si>
    <t>R7N1E5</t>
  </si>
  <si>
    <t>R7N1E7</t>
  </si>
  <si>
    <t>R7N1E9</t>
  </si>
  <si>
    <t>R7N1G1</t>
  </si>
  <si>
    <t>R7N1G2</t>
  </si>
  <si>
    <t>R7N1G3</t>
  </si>
  <si>
    <t>R7N1G4</t>
  </si>
  <si>
    <t>R7N1G6</t>
  </si>
  <si>
    <t>R7N1G7</t>
  </si>
  <si>
    <t>R7N1G8</t>
  </si>
  <si>
    <t>R7N1G9</t>
  </si>
  <si>
    <t>R7N1H1</t>
  </si>
  <si>
    <t>R7N1H2</t>
  </si>
  <si>
    <t>R7N1H3</t>
  </si>
  <si>
    <t>R7N1H4</t>
  </si>
  <si>
    <t>R7N1H6</t>
  </si>
  <si>
    <t>R7N1H7</t>
  </si>
  <si>
    <t>R7N1H8</t>
  </si>
  <si>
    <t>R7N1H9</t>
  </si>
  <si>
    <t>R7N1J1</t>
  </si>
  <si>
    <t>R7N1J2</t>
  </si>
  <si>
    <t>R7N1J3</t>
  </si>
  <si>
    <t>R7N1J4</t>
  </si>
  <si>
    <t>R7N1J5</t>
  </si>
  <si>
    <t>R7N1J7</t>
  </si>
  <si>
    <t>R7N1J9</t>
  </si>
  <si>
    <t>R7N1K3</t>
  </si>
  <si>
    <t>R7N1K4</t>
  </si>
  <si>
    <t>R7N1K5</t>
  </si>
  <si>
    <t>R7N1K6</t>
  </si>
  <si>
    <t>R7N1K7</t>
  </si>
  <si>
    <t>R7N1K8</t>
  </si>
  <si>
    <t>R7N1K9</t>
  </si>
  <si>
    <t>R7N1L1</t>
  </si>
  <si>
    <t>R7N1L2</t>
  </si>
  <si>
    <t>R7N1L3</t>
  </si>
  <si>
    <t>R7N1L4</t>
  </si>
  <si>
    <t>R7N1L5</t>
  </si>
  <si>
    <t>R7N1L6</t>
  </si>
  <si>
    <t>R7N1L8</t>
  </si>
  <si>
    <t>R7N1L9</t>
  </si>
  <si>
    <t>R7N1M1</t>
  </si>
  <si>
    <t>R7N1M2</t>
  </si>
  <si>
    <t>R7N1M3</t>
  </si>
  <si>
    <t>R7N1M4</t>
  </si>
  <si>
    <t>R7N1M5</t>
  </si>
  <si>
    <t>R7N1M6</t>
  </si>
  <si>
    <t>R7N1M7</t>
  </si>
  <si>
    <t>R7N1M8</t>
  </si>
  <si>
    <t>R7N1M9</t>
  </si>
  <si>
    <t>R7N1N1</t>
  </si>
  <si>
    <t>R7N1N3</t>
  </si>
  <si>
    <t>R7N1N6</t>
  </si>
  <si>
    <t>R7N1N7</t>
  </si>
  <si>
    <t>R7N1N8</t>
  </si>
  <si>
    <t>R7N1N9</t>
  </si>
  <si>
    <t>R7N1P1</t>
  </si>
  <si>
    <t>R7N1P2</t>
  </si>
  <si>
    <t>R7N1P3</t>
  </si>
  <si>
    <t>R7N1P4</t>
  </si>
  <si>
    <t>R7N1P5</t>
  </si>
  <si>
    <t>R7N1P6</t>
  </si>
  <si>
    <t>R7N1P7</t>
  </si>
  <si>
    <t>R7N1P8</t>
  </si>
  <si>
    <t>R7N1P9</t>
  </si>
  <si>
    <t>R7N1R1</t>
  </si>
  <si>
    <t>R7N1R2</t>
  </si>
  <si>
    <t>R7N1R3</t>
  </si>
  <si>
    <t>R7N1R4</t>
  </si>
  <si>
    <t>R7N1R5</t>
  </si>
  <si>
    <t>R7N1R6</t>
  </si>
  <si>
    <t>R7N1R7</t>
  </si>
  <si>
    <t>R7N1R9</t>
  </si>
  <si>
    <t>R7N1S1</t>
  </si>
  <si>
    <t>R7N1S2</t>
  </si>
  <si>
    <t>R7N1S3</t>
  </si>
  <si>
    <t>R7N1S5</t>
  </si>
  <si>
    <t>R7N1S6</t>
  </si>
  <si>
    <t>R7N1S7</t>
  </si>
  <si>
    <t>R7N1S8</t>
  </si>
  <si>
    <t>R7N1S9</t>
  </si>
  <si>
    <t>R7N1T1</t>
  </si>
  <si>
    <t>R7N1T2</t>
  </si>
  <si>
    <t>R7N1T3</t>
  </si>
  <si>
    <t>R7N1T4</t>
  </si>
  <si>
    <t>R7N1T5</t>
  </si>
  <si>
    <t>R7N1T6</t>
  </si>
  <si>
    <t>R7N1T7</t>
  </si>
  <si>
    <t>R7N1T8</t>
  </si>
  <si>
    <t>R7N1T9</t>
  </si>
  <si>
    <t>R7N1V1</t>
  </si>
  <si>
    <t>R7N1V2</t>
  </si>
  <si>
    <t>R7N1V3</t>
  </si>
  <si>
    <t>R7N1V4</t>
  </si>
  <si>
    <t>R7N1V5</t>
  </si>
  <si>
    <t>R7N1V6</t>
  </si>
  <si>
    <t>R7N1V7</t>
  </si>
  <si>
    <t>R7N1V8</t>
  </si>
  <si>
    <t>R7N1V9</t>
  </si>
  <si>
    <t>R7N1W1</t>
  </si>
  <si>
    <t>R7N1W2</t>
  </si>
  <si>
    <t>R7N1W3</t>
  </si>
  <si>
    <t>R7N1W4</t>
  </si>
  <si>
    <t>R7N1W5</t>
  </si>
  <si>
    <t>R7N1W6</t>
  </si>
  <si>
    <t>R7N1W7</t>
  </si>
  <si>
    <t>R7N1W8</t>
  </si>
  <si>
    <t>R7N1W9</t>
  </si>
  <si>
    <t>R7N1X1</t>
  </si>
  <si>
    <t>R7N1X2</t>
  </si>
  <si>
    <t>R7N1X3</t>
  </si>
  <si>
    <t>R7N1X4</t>
  </si>
  <si>
    <t>R7N1X5</t>
  </si>
  <si>
    <t>R7N1X6</t>
  </si>
  <si>
    <t>R7N1X7</t>
  </si>
  <si>
    <t>R7N1X8</t>
  </si>
  <si>
    <t>R7N1X9</t>
  </si>
  <si>
    <t>R7N1Y1</t>
  </si>
  <si>
    <t>R7N1Y2</t>
  </si>
  <si>
    <t>R7N1Y3</t>
  </si>
  <si>
    <t>R7N1Y4</t>
  </si>
  <si>
    <t>R7N1Y5</t>
  </si>
  <si>
    <t>R7N1Y6</t>
  </si>
  <si>
    <t>R7N1Y7</t>
  </si>
  <si>
    <t>R7N1Y8</t>
  </si>
  <si>
    <t>R7N1Y9</t>
  </si>
  <si>
    <t>R7N1Z1</t>
  </si>
  <si>
    <t>R7N1Z2</t>
  </si>
  <si>
    <t>R7N1Z3</t>
  </si>
  <si>
    <t>R7N1Z4</t>
  </si>
  <si>
    <t>R7N1Z5</t>
  </si>
  <si>
    <t>R7N1Z6</t>
  </si>
  <si>
    <t>R7N1Z7</t>
  </si>
  <si>
    <t>R7N1Z8</t>
  </si>
  <si>
    <t>R7N1Z9</t>
  </si>
  <si>
    <t>R7N2A2</t>
  </si>
  <si>
    <t>R7N2A3</t>
  </si>
  <si>
    <t>R7N2A4</t>
  </si>
  <si>
    <t>R7N2A5</t>
  </si>
  <si>
    <t>R7N2A6</t>
  </si>
  <si>
    <t>R7N2A7</t>
  </si>
  <si>
    <t>R7N2A8</t>
  </si>
  <si>
    <t>R7N2A9</t>
  </si>
  <si>
    <t>R7N2B1</t>
  </si>
  <si>
    <t>R7N2B2</t>
  </si>
  <si>
    <t>R7N2B3</t>
  </si>
  <si>
    <t>R7N2B4</t>
  </si>
  <si>
    <t>R7N2B5</t>
  </si>
  <si>
    <t>R7N2B6</t>
  </si>
  <si>
    <t>R7N2B7</t>
  </si>
  <si>
    <t>R7N2B8</t>
  </si>
  <si>
    <t>R7N2B9</t>
  </si>
  <si>
    <t>R7N2C1</t>
  </si>
  <si>
    <t>R7N2C2</t>
  </si>
  <si>
    <t>R7N2C3</t>
  </si>
  <si>
    <t>R7N2C4</t>
  </si>
  <si>
    <t>R7N2C5</t>
  </si>
  <si>
    <t>R7N2C6</t>
  </si>
  <si>
    <t>R7N2C7</t>
  </si>
  <si>
    <t>R7N2C8</t>
  </si>
  <si>
    <t>R7N2C9</t>
  </si>
  <si>
    <t>R7N2E1</t>
  </si>
  <si>
    <t>R7N2E2</t>
  </si>
  <si>
    <t>R7N2E3</t>
  </si>
  <si>
    <t>R7N2E4</t>
  </si>
  <si>
    <t>R7N2E5</t>
  </si>
  <si>
    <t>R7N2E6</t>
  </si>
  <si>
    <t>R7N2E7</t>
  </si>
  <si>
    <t>R7N2E8</t>
  </si>
  <si>
    <t>R7N2E9</t>
  </si>
  <si>
    <t>R7N2G1</t>
  </si>
  <si>
    <t>R7N2G2</t>
  </si>
  <si>
    <t>R7N2G3</t>
  </si>
  <si>
    <t>R7N2G4</t>
  </si>
  <si>
    <t>R7N2G5</t>
  </si>
  <si>
    <t>R7N2G6</t>
  </si>
  <si>
    <t>R7N2G7</t>
  </si>
  <si>
    <t>R7N2G8</t>
  </si>
  <si>
    <t>R7N2G9</t>
  </si>
  <si>
    <t>R7N2H1</t>
  </si>
  <si>
    <t>R7N2H2</t>
  </si>
  <si>
    <t>R7N2H3</t>
  </si>
  <si>
    <t>R7N2H4</t>
  </si>
  <si>
    <t>R7N2H5</t>
  </si>
  <si>
    <t>R7N2H6</t>
  </si>
  <si>
    <t>R7N2H7</t>
  </si>
  <si>
    <t>R7N2H8</t>
  </si>
  <si>
    <t>R7N2H9</t>
  </si>
  <si>
    <t>R7N2J1</t>
  </si>
  <si>
    <t>R7N2J2</t>
  </si>
  <si>
    <t>R7N2J3</t>
  </si>
  <si>
    <t>R7N2J4</t>
  </si>
  <si>
    <t>R7N2J5</t>
  </si>
  <si>
    <t>R7N2J7</t>
  </si>
  <si>
    <t>R7N2J8</t>
  </si>
  <si>
    <t>R7N2J9</t>
  </si>
  <si>
    <t>R7N2K1</t>
  </si>
  <si>
    <t>R7N2K2</t>
  </si>
  <si>
    <t>R7N2K3</t>
  </si>
  <si>
    <t>R7N2K4</t>
  </si>
  <si>
    <t>R7N2K5</t>
  </si>
  <si>
    <t>R7N2K6</t>
  </si>
  <si>
    <t>R7N2K7</t>
  </si>
  <si>
    <t>R7N2K8</t>
  </si>
  <si>
    <t>R7N2K9</t>
  </si>
  <si>
    <t>R7N2L1</t>
  </si>
  <si>
    <t>R7N2L2</t>
  </si>
  <si>
    <t>R7N2L3</t>
  </si>
  <si>
    <t>R7N2L4</t>
  </si>
  <si>
    <t>R7N2L5</t>
  </si>
  <si>
    <t>R7N2L6</t>
  </si>
  <si>
    <t>R7N2L7</t>
  </si>
  <si>
    <t>R7N2L8</t>
  </si>
  <si>
    <t>R7N2L9</t>
  </si>
  <si>
    <t>R7N2M2</t>
  </si>
  <si>
    <t>R7N2M3</t>
  </si>
  <si>
    <t>R7N2M4</t>
  </si>
  <si>
    <t>R7N2M5</t>
  </si>
  <si>
    <t>R7N2M6</t>
  </si>
  <si>
    <t>R7N2M7</t>
  </si>
  <si>
    <t>R7N2M8</t>
  </si>
  <si>
    <t>R7N2M9</t>
  </si>
  <si>
    <t>R7N2N1</t>
  </si>
  <si>
    <t>R7N2N2</t>
  </si>
  <si>
    <t>R7N2N3</t>
  </si>
  <si>
    <t>R7N2N4</t>
  </si>
  <si>
    <t>R7N2N5</t>
  </si>
  <si>
    <t>R7N2N6</t>
  </si>
  <si>
    <t>R7N2N7</t>
  </si>
  <si>
    <t>R7N2N8</t>
  </si>
  <si>
    <t>R7N2N9</t>
  </si>
  <si>
    <t>R7N2P1</t>
  </si>
  <si>
    <t>R7N2P2</t>
  </si>
  <si>
    <t>R7N2P3</t>
  </si>
  <si>
    <t>R7N2P4</t>
  </si>
  <si>
    <t>R7N2P6</t>
  </si>
  <si>
    <t>R7N2P7</t>
  </si>
  <si>
    <t>R7N2P8</t>
  </si>
  <si>
    <t>R7N2P9</t>
  </si>
  <si>
    <t>R7N2R1</t>
  </si>
  <si>
    <t>R7N2R2</t>
  </si>
  <si>
    <t>R7N2R3</t>
  </si>
  <si>
    <t>R7N2R4</t>
  </si>
  <si>
    <t>R7N2R5</t>
  </si>
  <si>
    <t>R7N2R6</t>
  </si>
  <si>
    <t>R7N2R7</t>
  </si>
  <si>
    <t>R7N2R8</t>
  </si>
  <si>
    <t>R7N2R9</t>
  </si>
  <si>
    <t>R7N2S1</t>
  </si>
  <si>
    <t>R7N2S2</t>
  </si>
  <si>
    <t>R7N2S3</t>
  </si>
  <si>
    <t>R7N2S4</t>
  </si>
  <si>
    <t>R7N2S5</t>
  </si>
  <si>
    <t>R7N2S7</t>
  </si>
  <si>
    <t>R7N2S8</t>
  </si>
  <si>
    <t>R7N2S9</t>
  </si>
  <si>
    <t>R7N2T1</t>
  </si>
  <si>
    <t>R7N2T3</t>
  </si>
  <si>
    <t>R7N2T4</t>
  </si>
  <si>
    <t>R7N2T5</t>
  </si>
  <si>
    <t>R7N2T6</t>
  </si>
  <si>
    <t>R7N2T7</t>
  </si>
  <si>
    <t>R7N2T8</t>
  </si>
  <si>
    <t>R7N2T9</t>
  </si>
  <si>
    <t>R7N2V1</t>
  </si>
  <si>
    <t>R7N2V2</t>
  </si>
  <si>
    <t>R7N2V3</t>
  </si>
  <si>
    <t>R7N2V4</t>
  </si>
  <si>
    <t>R7N2V5</t>
  </si>
  <si>
    <t>R7N2V6</t>
  </si>
  <si>
    <t>R7N2V7</t>
  </si>
  <si>
    <t>R7N2V8</t>
  </si>
  <si>
    <t>R7N2V9</t>
  </si>
  <si>
    <t>R7N2W1</t>
  </si>
  <si>
    <t>R7N2W3</t>
  </si>
  <si>
    <t>R7N2W4</t>
  </si>
  <si>
    <t>R7N2W5</t>
  </si>
  <si>
    <t>R7N2W6</t>
  </si>
  <si>
    <t>R7N2W7</t>
  </si>
  <si>
    <t>R7N2W8</t>
  </si>
  <si>
    <t>R7N2W9</t>
  </si>
  <si>
    <t>R7N2X2</t>
  </si>
  <si>
    <t>R7N2X5</t>
  </si>
  <si>
    <t>R7N2X6</t>
  </si>
  <si>
    <t>R7N2X7</t>
  </si>
  <si>
    <t>R7N2X8</t>
  </si>
  <si>
    <t>R7N2X9</t>
  </si>
  <si>
    <t>R7N2Y1</t>
  </si>
  <si>
    <t>R7N2Y2</t>
  </si>
  <si>
    <t>R7N2Y3</t>
  </si>
  <si>
    <t>R7N2Y4</t>
  </si>
  <si>
    <t>R7N2Y5</t>
  </si>
  <si>
    <t>R7N2Y6</t>
  </si>
  <si>
    <t>R7N2Y7</t>
  </si>
  <si>
    <t>R7N2Y8</t>
  </si>
  <si>
    <t>R7N2Y9</t>
  </si>
  <si>
    <t>R7N2Z1</t>
  </si>
  <si>
    <t>R7N2Z2</t>
  </si>
  <si>
    <t>R7N2Z3</t>
  </si>
  <si>
    <t>R7N2Z4</t>
  </si>
  <si>
    <t>R7N2Z5</t>
  </si>
  <si>
    <t>R7N2Z6</t>
  </si>
  <si>
    <t>R7N2Z7</t>
  </si>
  <si>
    <t>R7N2Z8</t>
  </si>
  <si>
    <t>R7N2Z9</t>
  </si>
  <si>
    <t>R7N3A1</t>
  </si>
  <si>
    <t>R7N3A2</t>
  </si>
  <si>
    <t>R7N3A3</t>
  </si>
  <si>
    <t>R7N3A4</t>
  </si>
  <si>
    <t>R7N3A5</t>
  </si>
  <si>
    <t>R7N3A6</t>
  </si>
  <si>
    <t>R7N3A7</t>
  </si>
  <si>
    <t>R7N3A8</t>
  </si>
  <si>
    <t>R7N3A9</t>
  </si>
  <si>
    <t>R7N3B1</t>
  </si>
  <si>
    <t>R7N3B2</t>
  </si>
  <si>
    <t>R7N3B3</t>
  </si>
  <si>
    <t>R7N3B4</t>
  </si>
  <si>
    <t>R7N3B5</t>
  </si>
  <si>
    <t>R7N3B6</t>
  </si>
  <si>
    <t>R7N3B7</t>
  </si>
  <si>
    <t>R7N3B8</t>
  </si>
  <si>
    <t>R7N3B9</t>
  </si>
  <si>
    <t>R7N3C1</t>
  </si>
  <si>
    <t>R7N3C2</t>
  </si>
  <si>
    <t>R7N3C3</t>
  </si>
  <si>
    <t>R7N3C5</t>
  </si>
  <si>
    <t>R7N3C6</t>
  </si>
  <si>
    <t>R7N3C7</t>
  </si>
  <si>
    <t>R7N3C8</t>
  </si>
  <si>
    <t>R7N3C9</t>
  </si>
  <si>
    <t>R7N3E1</t>
  </si>
  <si>
    <t>R7N3E2</t>
  </si>
  <si>
    <t>R7N3E3</t>
  </si>
  <si>
    <t>R7N3E4</t>
  </si>
  <si>
    <t>R7N3E5</t>
  </si>
  <si>
    <t>R7N3G1</t>
  </si>
  <si>
    <t>R7N3G2</t>
  </si>
  <si>
    <t>R7N3H1</t>
  </si>
  <si>
    <t>R7N3H3</t>
  </si>
  <si>
    <t>R7N3H4</t>
  </si>
  <si>
    <t>R7N3H5</t>
  </si>
  <si>
    <t>R7N3H6</t>
  </si>
  <si>
    <t>R7N3H7</t>
  </si>
  <si>
    <t>R7N3H9</t>
  </si>
  <si>
    <t>R7N3J1</t>
  </si>
  <si>
    <t>R7N3J2</t>
  </si>
  <si>
    <t>R7N3J3</t>
  </si>
  <si>
    <t>R7N3J4</t>
  </si>
  <si>
    <t>R7N3J5</t>
  </si>
  <si>
    <t>R7N3J6</t>
  </si>
  <si>
    <t>R7N3J7</t>
  </si>
  <si>
    <t>R7N3J8</t>
  </si>
  <si>
    <t>R7N3J9</t>
  </si>
  <si>
    <t>R7N3K1</t>
  </si>
  <si>
    <t>R7N3K2</t>
  </si>
  <si>
    <t>R7N3K3</t>
  </si>
  <si>
    <t>R7N3K4</t>
  </si>
  <si>
    <t>R7N3K5</t>
  </si>
  <si>
    <t>R7N3K6</t>
  </si>
  <si>
    <t>R7N3K7</t>
  </si>
  <si>
    <t>R7N3K8</t>
  </si>
  <si>
    <t>R7N3K9</t>
  </si>
  <si>
    <t>R7N3L1</t>
  </si>
  <si>
    <t>R7N3L2</t>
  </si>
  <si>
    <t>R7N3L3</t>
  </si>
  <si>
    <t>R7N3L4</t>
  </si>
  <si>
    <t>R7N3L6</t>
  </si>
  <si>
    <t>R7N3L7</t>
  </si>
  <si>
    <t>R7N3L9</t>
  </si>
  <si>
    <t>R7N3M1</t>
  </si>
  <si>
    <t>R7N3M3</t>
  </si>
  <si>
    <t>R7N3M4</t>
  </si>
  <si>
    <t>R7N3M5</t>
  </si>
  <si>
    <t>R7N3M6</t>
  </si>
  <si>
    <t>R7N3M7</t>
  </si>
  <si>
    <t>R7N3M8</t>
  </si>
  <si>
    <t>R7N3M9</t>
  </si>
  <si>
    <t>R7N3N1</t>
  </si>
  <si>
    <t>R7N3N2</t>
  </si>
  <si>
    <t>R7N3N3</t>
  </si>
  <si>
    <t>R7N3N4</t>
  </si>
  <si>
    <t>R8A0A2</t>
  </si>
  <si>
    <t>R8A0A3</t>
  </si>
  <si>
    <t>R8A0A4</t>
  </si>
  <si>
    <t>R8A0A5</t>
  </si>
  <si>
    <t>R8A0A6</t>
  </si>
  <si>
    <t>R8A0A9</t>
  </si>
  <si>
    <t>R8A0B1</t>
  </si>
  <si>
    <t>R8A0B2</t>
  </si>
  <si>
    <t>R8A0B3</t>
  </si>
  <si>
    <t>R8A0B4</t>
  </si>
  <si>
    <t>R8A0B5</t>
  </si>
  <si>
    <t>R8A0B6</t>
  </si>
  <si>
    <t>R8A0B7</t>
  </si>
  <si>
    <t>R8A0B8</t>
  </si>
  <si>
    <t>R8A0B9</t>
  </si>
  <si>
    <t>R8A0C1</t>
  </si>
  <si>
    <t>R8A0C2</t>
  </si>
  <si>
    <t>R8A0C3</t>
  </si>
  <si>
    <t>R8A0C4</t>
  </si>
  <si>
    <t>R8A0C5</t>
  </si>
  <si>
    <t>R8A0C6</t>
  </si>
  <si>
    <t>R8A0C7</t>
  </si>
  <si>
    <t>R8A0C9</t>
  </si>
  <si>
    <t>R8A0E1</t>
  </si>
  <si>
    <t>R8A0E2</t>
  </si>
  <si>
    <t>R8A0E3</t>
  </si>
  <si>
    <t>R8A0E4</t>
  </si>
  <si>
    <t>R8A0E5</t>
  </si>
  <si>
    <t>R8A0E6</t>
  </si>
  <si>
    <t>R8A0E7</t>
  </si>
  <si>
    <t>R8A0E8</t>
  </si>
  <si>
    <t>R8A0E9</t>
  </si>
  <si>
    <t>R8A0G1</t>
  </si>
  <si>
    <t>R8A0G2</t>
  </si>
  <si>
    <t>R8A0G3</t>
  </si>
  <si>
    <t>R8A0G4</t>
  </si>
  <si>
    <t>R8A0G5</t>
  </si>
  <si>
    <t>R8A0G6</t>
  </si>
  <si>
    <t>R8A0H4</t>
  </si>
  <si>
    <t>R8A0H5</t>
  </si>
  <si>
    <t>R8A0H7</t>
  </si>
  <si>
    <t>R8A0H8</t>
  </si>
  <si>
    <t>R8A0H9</t>
  </si>
  <si>
    <t>R8A0J1</t>
  </si>
  <si>
    <t>R8A0J2</t>
  </si>
  <si>
    <t>R8A0J3</t>
  </si>
  <si>
    <t>R8A0J4</t>
  </si>
  <si>
    <t>R8A0J5</t>
  </si>
  <si>
    <t>R8A0J6</t>
  </si>
  <si>
    <t>R8A0J7</t>
  </si>
  <si>
    <t>R8A0K3</t>
  </si>
  <si>
    <t>R8A0K4</t>
  </si>
  <si>
    <t>R8A0K5</t>
  </si>
  <si>
    <t>R8A0K6</t>
  </si>
  <si>
    <t>R8A0K7</t>
  </si>
  <si>
    <t>R8A0K8</t>
  </si>
  <si>
    <t>R8A0L1</t>
  </si>
  <si>
    <t>R8A0L2</t>
  </si>
  <si>
    <t>R8A0L3</t>
  </si>
  <si>
    <t>R8A0L4</t>
  </si>
  <si>
    <t>R8A0L5</t>
  </si>
  <si>
    <t>R8A0L6</t>
  </si>
  <si>
    <t>R8A0L7</t>
  </si>
  <si>
    <t>R8A0L8</t>
  </si>
  <si>
    <t>R8A0L9</t>
  </si>
  <si>
    <t>R8A0M1</t>
  </si>
  <si>
    <t>R8A0M2</t>
  </si>
  <si>
    <t>R8A0M3</t>
  </si>
  <si>
    <t>R8A0M4</t>
  </si>
  <si>
    <t>R8A0M5</t>
  </si>
  <si>
    <t>R8A0M6</t>
  </si>
  <si>
    <t>R8A0M7</t>
  </si>
  <si>
    <t>R8A0M8</t>
  </si>
  <si>
    <t>R8A0M9</t>
  </si>
  <si>
    <t>R8A0N1</t>
  </si>
  <si>
    <t>R8A0N2</t>
  </si>
  <si>
    <t>R8A0N3</t>
  </si>
  <si>
    <t>R8A0N4</t>
  </si>
  <si>
    <t>R8A0N5</t>
  </si>
  <si>
    <t>R8A0N6</t>
  </si>
  <si>
    <t>R8A0N7</t>
  </si>
  <si>
    <t>R8A0N8</t>
  </si>
  <si>
    <t>R8A0N9</t>
  </si>
  <si>
    <t>R8A0P1</t>
  </si>
  <si>
    <t>R8A0P3</t>
  </si>
  <si>
    <t>R8A0P4</t>
  </si>
  <si>
    <t>R8A0P5</t>
  </si>
  <si>
    <t>R8A0P6</t>
  </si>
  <si>
    <t>R8A0P7</t>
  </si>
  <si>
    <t>R8A0P8</t>
  </si>
  <si>
    <t>R8A0P9</t>
  </si>
  <si>
    <t>R8A0R1</t>
  </si>
  <si>
    <t>R8A0R2</t>
  </si>
  <si>
    <t>R8A0R3</t>
  </si>
  <si>
    <t>R8A0R4</t>
  </si>
  <si>
    <t>R8A0R5</t>
  </si>
  <si>
    <t>R8A0R6</t>
  </si>
  <si>
    <t>R8A0R7</t>
  </si>
  <si>
    <t>R8A0R8</t>
  </si>
  <si>
    <t>R8A0R9</t>
  </si>
  <si>
    <t>R8A0S1</t>
  </si>
  <si>
    <t>R8A0S2</t>
  </si>
  <si>
    <t>R8A0S3</t>
  </si>
  <si>
    <t>R8A0S4</t>
  </si>
  <si>
    <t>R8A0S5</t>
  </si>
  <si>
    <t>R8A0S6</t>
  </si>
  <si>
    <t>R8A0S7</t>
  </si>
  <si>
    <t>R8A0S8</t>
  </si>
  <si>
    <t>R8A0S9</t>
  </si>
  <si>
    <t>R8A0T5</t>
  </si>
  <si>
    <t>R8A0V5</t>
  </si>
  <si>
    <t>R8A0V7</t>
  </si>
  <si>
    <t>R8A0V8</t>
  </si>
  <si>
    <t>R8A0W3</t>
  </si>
  <si>
    <t>R8A0W4</t>
  </si>
  <si>
    <t>R8A0W5</t>
  </si>
  <si>
    <t>R8A0W6</t>
  </si>
  <si>
    <t>R8A0W7</t>
  </si>
  <si>
    <t>R8A0W8</t>
  </si>
  <si>
    <t>R8A0W9</t>
  </si>
  <si>
    <t>R8A0X1</t>
  </si>
  <si>
    <t>R8A0Y7</t>
  </si>
  <si>
    <t>R8A0Y8</t>
  </si>
  <si>
    <t>R8A0Y9</t>
  </si>
  <si>
    <t>R8A0Z1</t>
  </si>
  <si>
    <t>R8A0Z6</t>
  </si>
  <si>
    <t>R8A0Z7</t>
  </si>
  <si>
    <t>R8A0Z8</t>
  </si>
  <si>
    <t>R8A0Z9</t>
  </si>
  <si>
    <t>R8A1A1</t>
  </si>
  <si>
    <t>R8A1A2</t>
  </si>
  <si>
    <t>R8A1A3</t>
  </si>
  <si>
    <t>R8A1A4</t>
  </si>
  <si>
    <t>R8A1A5</t>
  </si>
  <si>
    <t>R8A1A6</t>
  </si>
  <si>
    <t>R8A1A7</t>
  </si>
  <si>
    <t>R8A1A8</t>
  </si>
  <si>
    <t>R8A1A9</t>
  </si>
  <si>
    <t>R8A1B1</t>
  </si>
  <si>
    <t>R8A1B2</t>
  </si>
  <si>
    <t>R8A1B3</t>
  </si>
  <si>
    <t>R8A1B4</t>
  </si>
  <si>
    <t>R8A1B6</t>
  </si>
  <si>
    <t>R8A1B9</t>
  </si>
  <si>
    <t>R8A1E2</t>
  </si>
  <si>
    <t>R8A1E3</t>
  </si>
  <si>
    <t>R8A1M2</t>
  </si>
  <si>
    <t>R8A1M4</t>
  </si>
  <si>
    <t>R8A1M5</t>
  </si>
  <si>
    <t>R8A1M6</t>
  </si>
  <si>
    <t>R8A1M7</t>
  </si>
  <si>
    <t>R8A1M8</t>
  </si>
  <si>
    <t>R8A1M9</t>
  </si>
  <si>
    <t>R8A1N1</t>
  </si>
  <si>
    <t>R8A1N2</t>
  </si>
  <si>
    <t>R8A1N3</t>
  </si>
  <si>
    <t>R8A1N4</t>
  </si>
  <si>
    <t>R8A1N5</t>
  </si>
  <si>
    <t>R8A1N6</t>
  </si>
  <si>
    <t>R8A1N7</t>
  </si>
  <si>
    <t>R8A1N9</t>
  </si>
  <si>
    <t>R8A1P2</t>
  </si>
  <si>
    <t>R8A1P4</t>
  </si>
  <si>
    <t>R8A1P6</t>
  </si>
  <si>
    <t>R8A1P7</t>
  </si>
  <si>
    <t>R8A1P9</t>
  </si>
  <si>
    <t>R8A1R1</t>
  </si>
  <si>
    <t>R8A1R4</t>
  </si>
  <si>
    <t>R8A1R5</t>
  </si>
  <si>
    <t>R8A1R6</t>
  </si>
  <si>
    <t>R8A1R7</t>
  </si>
  <si>
    <t>R8A1S1</t>
  </si>
  <si>
    <t>R8A1S3</t>
  </si>
  <si>
    <t>R8A1S4</t>
  </si>
  <si>
    <t>R8A1T5</t>
  </si>
  <si>
    <t>R8A1T6</t>
  </si>
  <si>
    <t>R8A1T8</t>
  </si>
  <si>
    <t>R8A1V2</t>
  </si>
  <si>
    <t>R8A1V3</t>
  </si>
  <si>
    <t>R8A1V4</t>
  </si>
  <si>
    <t>R8A1V5</t>
  </si>
  <si>
    <t>R8A1V6</t>
  </si>
  <si>
    <t>R8A1V7</t>
  </si>
  <si>
    <t>T0A1N0</t>
  </si>
  <si>
    <t>T0A1N1</t>
  </si>
  <si>
    <t>T0A1N2</t>
  </si>
  <si>
    <t>T0A1N3</t>
  </si>
  <si>
    <t>T0A1N4</t>
  </si>
  <si>
    <t>T0A1N5</t>
  </si>
  <si>
    <t>T0A1N6</t>
  </si>
  <si>
    <t>T0A3L0</t>
  </si>
  <si>
    <t>T0B0C0</t>
  </si>
  <si>
    <t>T0B1N0</t>
  </si>
  <si>
    <t>T0B2E0</t>
  </si>
  <si>
    <t>T0B2L0</t>
  </si>
  <si>
    <t>T0B3B0</t>
  </si>
  <si>
    <t>T0B3R0</t>
  </si>
  <si>
    <t>T0B4N0</t>
  </si>
  <si>
    <t>T0B4R0</t>
  </si>
  <si>
    <t>T0C0B0</t>
  </si>
  <si>
    <t>T0C1Z0</t>
  </si>
  <si>
    <t>T0C2L2</t>
  </si>
  <si>
    <t>T0C2P0</t>
  </si>
  <si>
    <t>T0E0N0</t>
  </si>
  <si>
    <t>T0E2B0</t>
  </si>
  <si>
    <t>T0G2A3</t>
  </si>
  <si>
    <t>T0H1Z0</t>
  </si>
  <si>
    <t>T0H2A0</t>
  </si>
  <si>
    <t>T0H2M0</t>
  </si>
  <si>
    <t>T0H2R0</t>
  </si>
  <si>
    <t>T0J0Y1</t>
  </si>
  <si>
    <t>T0J0Y4</t>
  </si>
  <si>
    <t>T0J0Y5</t>
  </si>
  <si>
    <t>T0J0Y6</t>
  </si>
  <si>
    <t>T0J1B0</t>
  </si>
  <si>
    <t>T0J2V0</t>
  </si>
  <si>
    <t>T0K0G0</t>
  </si>
  <si>
    <t>T0K0K0</t>
  </si>
  <si>
    <t>T0K1J0</t>
  </si>
  <si>
    <t>T0K1W0</t>
  </si>
  <si>
    <t>T0K2E0</t>
  </si>
  <si>
    <t>T0K2K0</t>
  </si>
  <si>
    <t>T0K2S0</t>
  </si>
  <si>
    <t>T0L0K0</t>
  </si>
  <si>
    <t>T0L0R0</t>
  </si>
  <si>
    <t>T0L0Z0</t>
  </si>
  <si>
    <t>T0L1W0</t>
  </si>
  <si>
    <t>T0M0G0</t>
  </si>
  <si>
    <t>T0M0L0</t>
  </si>
  <si>
    <t>T0M1X0</t>
  </si>
  <si>
    <t>T1A0A1</t>
  </si>
  <si>
    <t>T1A0A2</t>
  </si>
  <si>
    <t>T1A0A3</t>
  </si>
  <si>
    <t>T1A0A4</t>
  </si>
  <si>
    <t>T1A0A5</t>
  </si>
  <si>
    <t>T1A0A6</t>
  </si>
  <si>
    <t>T1A0A7</t>
  </si>
  <si>
    <t>T1A0A8</t>
  </si>
  <si>
    <t>T1A0A9</t>
  </si>
  <si>
    <t>T1A0B3</t>
  </si>
  <si>
    <t>T1A0B4</t>
  </si>
  <si>
    <t>T1A0B6</t>
  </si>
  <si>
    <t>T1A0B7</t>
  </si>
  <si>
    <t>T1A0B8</t>
  </si>
  <si>
    <t>T1A0B9</t>
  </si>
  <si>
    <t>T1A0C1</t>
  </si>
  <si>
    <t>T1A0C4</t>
  </si>
  <si>
    <t>T1A0C5</t>
  </si>
  <si>
    <t>T1A0C6</t>
  </si>
  <si>
    <t>T1A0C8</t>
  </si>
  <si>
    <t>T1A0C9</t>
  </si>
  <si>
    <t>T1A0E1</t>
  </si>
  <si>
    <t>T1A0E2</t>
  </si>
  <si>
    <t>T1A0E3</t>
  </si>
  <si>
    <t>T1A0E6</t>
  </si>
  <si>
    <t>T1A0E7</t>
  </si>
  <si>
    <t>T1A0E9</t>
  </si>
  <si>
    <t>T1A0G2</t>
  </si>
  <si>
    <t>T1A0G5</t>
  </si>
  <si>
    <t>T1A0G7</t>
  </si>
  <si>
    <t>T1A0G8</t>
  </si>
  <si>
    <t>T1A0G9</t>
  </si>
  <si>
    <t>T1A0H1</t>
  </si>
  <si>
    <t>T1A0H3</t>
  </si>
  <si>
    <t>T1A0H5</t>
  </si>
  <si>
    <t>T1A0H6</t>
  </si>
  <si>
    <t>T1A0H7</t>
  </si>
  <si>
    <t>T1A0H8</t>
  </si>
  <si>
    <t>T1A0H9</t>
  </si>
  <si>
    <t>T1A0J1</t>
  </si>
  <si>
    <t>T1A0J2</t>
  </si>
  <si>
    <t>T1A0J3</t>
  </si>
  <si>
    <t>T1A0J4</t>
  </si>
  <si>
    <t>T1A0J5</t>
  </si>
  <si>
    <t>T1A0J6</t>
  </si>
  <si>
    <t>T1A0K6</t>
  </si>
  <si>
    <t>T1A0L2</t>
  </si>
  <si>
    <t>T1A0L3</t>
  </si>
  <si>
    <t>T1A0L4</t>
  </si>
  <si>
    <t>T1A0L5</t>
  </si>
  <si>
    <t>T1A0L7</t>
  </si>
  <si>
    <t>T1A0L8</t>
  </si>
  <si>
    <t>T1A0L9</t>
  </si>
  <si>
    <t>T1A0M1</t>
  </si>
  <si>
    <t>T1A0M2</t>
  </si>
  <si>
    <t>T1A0N4</t>
  </si>
  <si>
    <t>T1A0N5</t>
  </si>
  <si>
    <t>T1A0N7</t>
  </si>
  <si>
    <t>T1A0N8</t>
  </si>
  <si>
    <t>T1A0N9</t>
  </si>
  <si>
    <t>T1A0P1</t>
  </si>
  <si>
    <t>T1A0P2</t>
  </si>
  <si>
    <t>T1A0P3</t>
  </si>
  <si>
    <t>T1A0P4</t>
  </si>
  <si>
    <t>T1A0P5</t>
  </si>
  <si>
    <t>T1A0P6</t>
  </si>
  <si>
    <t>T1A0T3</t>
  </si>
  <si>
    <t>T1A0T7</t>
  </si>
  <si>
    <t>T1A0T8</t>
  </si>
  <si>
    <t>T1A0T9</t>
  </si>
  <si>
    <t>T1A0V2</t>
  </si>
  <si>
    <t>T1A0V3</t>
  </si>
  <si>
    <t>T1A0V4</t>
  </si>
  <si>
    <t>T1A0V5</t>
  </si>
  <si>
    <t>T1A0V6</t>
  </si>
  <si>
    <t>T1A0V7</t>
  </si>
  <si>
    <t>T1A0V8</t>
  </si>
  <si>
    <t>T1A0V9</t>
  </si>
  <si>
    <t>T1A0W1</t>
  </si>
  <si>
    <t>T1A0W2</t>
  </si>
  <si>
    <t>T1A0W3</t>
  </si>
  <si>
    <t>T1A0W4</t>
  </si>
  <si>
    <t>T1A0W5</t>
  </si>
  <si>
    <t>T1A0W6</t>
  </si>
  <si>
    <t>T1A0W7</t>
  </si>
  <si>
    <t>T1A0W8</t>
  </si>
  <si>
    <t>T1A0W9</t>
  </si>
  <si>
    <t>T1A0X1</t>
  </si>
  <si>
    <t>T1A0X2</t>
  </si>
  <si>
    <t>T1A0X3</t>
  </si>
  <si>
    <t>T1A0X4</t>
  </si>
  <si>
    <t>T1A0X5</t>
  </si>
  <si>
    <t>T1A0X6</t>
  </si>
  <si>
    <t>T1A0X7</t>
  </si>
  <si>
    <t>T1A0X8</t>
  </si>
  <si>
    <t>T1A0X9</t>
  </si>
  <si>
    <t>T1A0Y1</t>
  </si>
  <si>
    <t>T1A0Y2</t>
  </si>
  <si>
    <t>T1A0Y3</t>
  </si>
  <si>
    <t>T1A0Y4</t>
  </si>
  <si>
    <t>T1A0Y5</t>
  </si>
  <si>
    <t>T1A0Y6</t>
  </si>
  <si>
    <t>T1A0Y7</t>
  </si>
  <si>
    <t>T1A0Y8</t>
  </si>
  <si>
    <t>T1A0Y9</t>
  </si>
  <si>
    <t>T1A0Z1</t>
  </si>
  <si>
    <t>T1A0Z2</t>
  </si>
  <si>
    <t>T1A0Z3</t>
  </si>
  <si>
    <t>T1A0Z4</t>
  </si>
  <si>
    <t>T1A0Z5</t>
  </si>
  <si>
    <t>T1A0Z6</t>
  </si>
  <si>
    <t>T1A0Z7</t>
  </si>
  <si>
    <t>T1A0Z8</t>
  </si>
  <si>
    <t>T1A0Z9</t>
  </si>
  <si>
    <t>T1A1A1</t>
  </si>
  <si>
    <t>T1A1A2</t>
  </si>
  <si>
    <t>T1A1A3</t>
  </si>
  <si>
    <t>T1A1A4</t>
  </si>
  <si>
    <t>T1A1A5</t>
  </si>
  <si>
    <t>T1A1A6</t>
  </si>
  <si>
    <t>T1A1A8</t>
  </si>
  <si>
    <t>T1A1A9</t>
  </si>
  <si>
    <t>T1A1B1</t>
  </si>
  <si>
    <t>T1A1B2</t>
  </si>
  <si>
    <t>T1A1B3</t>
  </si>
  <si>
    <t>T1A1B4</t>
  </si>
  <si>
    <t>T1A1B5</t>
  </si>
  <si>
    <t>T1A1B6</t>
  </si>
  <si>
    <t>T1A1B7</t>
  </si>
  <si>
    <t>T1A1B8</t>
  </si>
  <si>
    <t>T1A1B9</t>
  </si>
  <si>
    <t>T1A1C1</t>
  </si>
  <si>
    <t>T1A1C2</t>
  </si>
  <si>
    <t>T1A1C3</t>
  </si>
  <si>
    <t>T1A1C4</t>
  </si>
  <si>
    <t>T1A1C5</t>
  </si>
  <si>
    <t>T1A1C6</t>
  </si>
  <si>
    <t>T1A1C7</t>
  </si>
  <si>
    <t>T1A1C8</t>
  </si>
  <si>
    <t>T1A1C9</t>
  </si>
  <si>
    <t>T1A1E2</t>
  </si>
  <si>
    <t>T1A1E3</t>
  </si>
  <si>
    <t>T1A1E4</t>
  </si>
  <si>
    <t>T1A1E5</t>
  </si>
  <si>
    <t>T1A1E6</t>
  </si>
  <si>
    <t>T1A1E7</t>
  </si>
  <si>
    <t>T1A1E8</t>
  </si>
  <si>
    <t>T1A1E9</t>
  </si>
  <si>
    <t>T1A1G1</t>
  </si>
  <si>
    <t>T1A1G2</t>
  </si>
  <si>
    <t>T1A1G4</t>
  </si>
  <si>
    <t>T1A1G5</t>
  </si>
  <si>
    <t>T1A1H6</t>
  </si>
  <si>
    <t>T1A1H7</t>
  </si>
  <si>
    <t>T1A1H8</t>
  </si>
  <si>
    <t>T1A1H9</t>
  </si>
  <si>
    <t>T1A1K2</t>
  </si>
  <si>
    <t>T1A1K3</t>
  </si>
  <si>
    <t>T1A1K4</t>
  </si>
  <si>
    <t>T1A1K5</t>
  </si>
  <si>
    <t>T1A1K6</t>
  </si>
  <si>
    <t>T1A1K7</t>
  </si>
  <si>
    <t>T1A1K8</t>
  </si>
  <si>
    <t>T1A1M1</t>
  </si>
  <si>
    <t>T1A1M2</t>
  </si>
  <si>
    <t>T1A1M3</t>
  </si>
  <si>
    <t>T1A1M4</t>
  </si>
  <si>
    <t>T1A1M5</t>
  </si>
  <si>
    <t>T1A1M6</t>
  </si>
  <si>
    <t>T1A1M7</t>
  </si>
  <si>
    <t>T1A1M8</t>
  </si>
  <si>
    <t>T1A1N8</t>
  </si>
  <si>
    <t>T1A1N9</t>
  </si>
  <si>
    <t>T1A1P1</t>
  </si>
  <si>
    <t>T1A1P2</t>
  </si>
  <si>
    <t>T1A1P3</t>
  </si>
  <si>
    <t>T1A1P4</t>
  </si>
  <si>
    <t>T1A1P5</t>
  </si>
  <si>
    <t>T1A1P6</t>
  </si>
  <si>
    <t>T1A1R4</t>
  </si>
  <si>
    <t>T1A1R5</t>
  </si>
  <si>
    <t>T1A1R6</t>
  </si>
  <si>
    <t>T1A1R7</t>
  </si>
  <si>
    <t>T1A1R8</t>
  </si>
  <si>
    <t>T1A1R9</t>
  </si>
  <si>
    <t>T1A1S1</t>
  </si>
  <si>
    <t>T1A1S9</t>
  </si>
  <si>
    <t>T1A1T2</t>
  </si>
  <si>
    <t>T1A1T3</t>
  </si>
  <si>
    <t>T1A1T4</t>
  </si>
  <si>
    <t>T1A1T5</t>
  </si>
  <si>
    <t>T1A1T6</t>
  </si>
  <si>
    <t>T1A1T7</t>
  </si>
  <si>
    <t>T1A1T9</t>
  </si>
  <si>
    <t>T1A1V1</t>
  </si>
  <si>
    <t>T1A1V4</t>
  </si>
  <si>
    <t>T1A1V5</t>
  </si>
  <si>
    <t>T1A1V7</t>
  </si>
  <si>
    <t>T1A1V8</t>
  </si>
  <si>
    <t>T1A1V9</t>
  </si>
  <si>
    <t>T1A1W1</t>
  </si>
  <si>
    <t>T1A1W2</t>
  </si>
  <si>
    <t>T1A1W3</t>
  </si>
  <si>
    <t>T1A1W4</t>
  </si>
  <si>
    <t>T1A1W5</t>
  </si>
  <si>
    <t>T1A1W6</t>
  </si>
  <si>
    <t>T1A1W8</t>
  </si>
  <si>
    <t>T1A1W9</t>
  </si>
  <si>
    <t>T1A1X1</t>
  </si>
  <si>
    <t>T1A1X2</t>
  </si>
  <si>
    <t>T1A1X3</t>
  </si>
  <si>
    <t>T1A1X4</t>
  </si>
  <si>
    <t>T1A1X5</t>
  </si>
  <si>
    <t>T1A1X6</t>
  </si>
  <si>
    <t>T1A1X7</t>
  </si>
  <si>
    <t>T1A1X8</t>
  </si>
  <si>
    <t>T1A1Y1</t>
  </si>
  <si>
    <t>T1A1Y2</t>
  </si>
  <si>
    <t>T1A1Y3</t>
  </si>
  <si>
    <t>T1A1Y4</t>
  </si>
  <si>
    <t>T1A1Y6</t>
  </si>
  <si>
    <t>T1A1Y7</t>
  </si>
  <si>
    <t>T1A1Y8</t>
  </si>
  <si>
    <t>T1A1Y9</t>
  </si>
  <si>
    <t>T1A2J2</t>
  </si>
  <si>
    <t>T1A2J3</t>
  </si>
  <si>
    <t>T1A2J4</t>
  </si>
  <si>
    <t>T1A2K2</t>
  </si>
  <si>
    <t>T1A2K7</t>
  </si>
  <si>
    <t>T1A2K8</t>
  </si>
  <si>
    <t>T1A2L7</t>
  </si>
  <si>
    <t>T1A2L8</t>
  </si>
  <si>
    <t>T1A2M6</t>
  </si>
  <si>
    <t>T1A2P5</t>
  </si>
  <si>
    <t>T1A2P6</t>
  </si>
  <si>
    <t>T1A2P7</t>
  </si>
  <si>
    <t>T1A2P8</t>
  </si>
  <si>
    <t>T1A2R6</t>
  </si>
  <si>
    <t>T1A2R7</t>
  </si>
  <si>
    <t>T1A2R9</t>
  </si>
  <si>
    <t>T1A2S2</t>
  </si>
  <si>
    <t>T1A2S4</t>
  </si>
  <si>
    <t>T1A2S5</t>
  </si>
  <si>
    <t>T1A2S9</t>
  </si>
  <si>
    <t>T1A2T9</t>
  </si>
  <si>
    <t>T1A2V1</t>
  </si>
  <si>
    <t>T1A2V2</t>
  </si>
  <si>
    <t>T1A2V3</t>
  </si>
  <si>
    <t>T1A2V6</t>
  </si>
  <si>
    <t>T1A2V8</t>
  </si>
  <si>
    <t>T1A2V9</t>
  </si>
  <si>
    <t>T1A2W1</t>
  </si>
  <si>
    <t>T1A2W2</t>
  </si>
  <si>
    <t>T1A2W3</t>
  </si>
  <si>
    <t>T1A2W4</t>
  </si>
  <si>
    <t>T1A2W5</t>
  </si>
  <si>
    <t>T1A2W6</t>
  </si>
  <si>
    <t>T1A2W7</t>
  </si>
  <si>
    <t>T1A2W8</t>
  </si>
  <si>
    <t>T1A2W9</t>
  </si>
  <si>
    <t>T1A2X1</t>
  </si>
  <si>
    <t>T1A2X2</t>
  </si>
  <si>
    <t>T1A2X3</t>
  </si>
  <si>
    <t>T1A2X4</t>
  </si>
  <si>
    <t>T1A2X5</t>
  </si>
  <si>
    <t>T1A2X6</t>
  </si>
  <si>
    <t>T1A2X7</t>
  </si>
  <si>
    <t>T1A2X8</t>
  </si>
  <si>
    <t>T1A2X9</t>
  </si>
  <si>
    <t>T1A2Y1</t>
  </si>
  <si>
    <t>T1A2Y2</t>
  </si>
  <si>
    <t>T1A2Y3</t>
  </si>
  <si>
    <t>T1A2Y4</t>
  </si>
  <si>
    <t>T1A2Y9</t>
  </si>
  <si>
    <t>T1A2Z1</t>
  </si>
  <si>
    <t>T1A2Z2</t>
  </si>
  <si>
    <t>T1A2Z3</t>
  </si>
  <si>
    <t>T1A2Z4</t>
  </si>
  <si>
    <t>T1A2Z5</t>
  </si>
  <si>
    <t>T1A2Z6</t>
  </si>
  <si>
    <t>T1A2Z8</t>
  </si>
  <si>
    <t>T1A2Z9</t>
  </si>
  <si>
    <t>T1A3A3</t>
  </si>
  <si>
    <t>T1A3A4</t>
  </si>
  <si>
    <t>T1A3A6</t>
  </si>
  <si>
    <t>T1A3A7</t>
  </si>
  <si>
    <t>T1A3A8</t>
  </si>
  <si>
    <t>T1A3A9</t>
  </si>
  <si>
    <t>T1A3B1</t>
  </si>
  <si>
    <t>T1A3B3</t>
  </si>
  <si>
    <t>T1A3B4</t>
  </si>
  <si>
    <t>T1A3B5</t>
  </si>
  <si>
    <t>T1A3B6</t>
  </si>
  <si>
    <t>T1A3B8</t>
  </si>
  <si>
    <t>T1A3B9</t>
  </si>
  <si>
    <t>T1A3C2</t>
  </si>
  <si>
    <t>T1A3C3</t>
  </si>
  <si>
    <t>T1A3C4</t>
  </si>
  <si>
    <t>T1A3C5</t>
  </si>
  <si>
    <t>T1A3C7</t>
  </si>
  <si>
    <t>T1A3C8</t>
  </si>
  <si>
    <t>T1A3C9</t>
  </si>
  <si>
    <t>T1A3E1</t>
  </si>
  <si>
    <t>T1A3E3</t>
  </si>
  <si>
    <t>T1A3E4</t>
  </si>
  <si>
    <t>T1A3E5</t>
  </si>
  <si>
    <t>T1A3E6</t>
  </si>
  <si>
    <t>T1A3E8</t>
  </si>
  <si>
    <t>T1A3E9</t>
  </si>
  <si>
    <t>T1A3G1</t>
  </si>
  <si>
    <t>T1A3G4</t>
  </si>
  <si>
    <t>T1A3G5</t>
  </si>
  <si>
    <t>T1A3G7</t>
  </si>
  <si>
    <t>T1A3G8</t>
  </si>
  <si>
    <t>T1A3H1</t>
  </si>
  <si>
    <t>T1A3H2</t>
  </si>
  <si>
    <t>T1A3H3</t>
  </si>
  <si>
    <t>T1A3H4</t>
  </si>
  <si>
    <t>T1A3H5</t>
  </si>
  <si>
    <t>T1A3H6</t>
  </si>
  <si>
    <t>T1A3H7</t>
  </si>
  <si>
    <t>T1A3H8</t>
  </si>
  <si>
    <t>T1A3H9</t>
  </si>
  <si>
    <t>T1A3J1</t>
  </si>
  <si>
    <t>T1A3J2</t>
  </si>
  <si>
    <t>T1A3J3</t>
  </si>
  <si>
    <t>T1A3J4</t>
  </si>
  <si>
    <t>T1A3J5</t>
  </si>
  <si>
    <t>T1A3J6</t>
  </si>
  <si>
    <t>T1A3J7</t>
  </si>
  <si>
    <t>T1A3J8</t>
  </si>
  <si>
    <t>T1A3J9</t>
  </si>
  <si>
    <t>T1A3K1</t>
  </si>
  <si>
    <t>T1A3K2</t>
  </si>
  <si>
    <t>T1A3K3</t>
  </si>
  <si>
    <t>T1A3K4</t>
  </si>
  <si>
    <t>T1A3K5</t>
  </si>
  <si>
    <t>T1A3K6</t>
  </si>
  <si>
    <t>T1A3K7</t>
  </si>
  <si>
    <t>T1A3K8</t>
  </si>
  <si>
    <t>T1A3K9</t>
  </si>
  <si>
    <t>T1A3L1</t>
  </si>
  <si>
    <t>T1A3L2</t>
  </si>
  <si>
    <t>T1A3L3</t>
  </si>
  <si>
    <t>T1A3L4</t>
  </si>
  <si>
    <t>T1A3L5</t>
  </si>
  <si>
    <t>T1A3L7</t>
  </si>
  <si>
    <t>T1A3L8</t>
  </si>
  <si>
    <t>T1A3L9</t>
  </si>
  <si>
    <t>T1A3M2</t>
  </si>
  <si>
    <t>T1A3M3</t>
  </si>
  <si>
    <t>T1A3M4</t>
  </si>
  <si>
    <t>T1A3M6</t>
  </si>
  <si>
    <t>T1A3N3</t>
  </si>
  <si>
    <t>T1A3N4</t>
  </si>
  <si>
    <t>T1A3N5</t>
  </si>
  <si>
    <t>T1A3N6</t>
  </si>
  <si>
    <t>T1A3Y6</t>
  </si>
  <si>
    <t>T1A3Y7</t>
  </si>
  <si>
    <t>T1A3Y8</t>
  </si>
  <si>
    <t>T1A3Y9</t>
  </si>
  <si>
    <t>T1A3Z1</t>
  </si>
  <si>
    <t>T1A3Z2</t>
  </si>
  <si>
    <t>T1A3Z4</t>
  </si>
  <si>
    <t>T1A3Z6</t>
  </si>
  <si>
    <t>T1A3Z7</t>
  </si>
  <si>
    <t>T1A3Z8</t>
  </si>
  <si>
    <t>T1A3Z9</t>
  </si>
  <si>
    <t>T1A4A1</t>
  </si>
  <si>
    <t>T1A4A2</t>
  </si>
  <si>
    <t>T1A4A3</t>
  </si>
  <si>
    <t>T1A4A4</t>
  </si>
  <si>
    <t>T1A4A6</t>
  </si>
  <si>
    <t>T1A4A8</t>
  </si>
  <si>
    <t>T1A4Y2</t>
  </si>
  <si>
    <t>T1A4Y3</t>
  </si>
  <si>
    <t>T1A5B6</t>
  </si>
  <si>
    <t>T1A5B7</t>
  </si>
  <si>
    <t>T1A5C3</t>
  </si>
  <si>
    <t>T1A5J9</t>
  </si>
  <si>
    <t>T1A5K1</t>
  </si>
  <si>
    <t>T1A5K2</t>
  </si>
  <si>
    <t>T1A5K3</t>
  </si>
  <si>
    <t>T1A5K4</t>
  </si>
  <si>
    <t>T1A5K5</t>
  </si>
  <si>
    <t>T1A5K6</t>
  </si>
  <si>
    <t>T1A5K7</t>
  </si>
  <si>
    <t>T1A5K8</t>
  </si>
  <si>
    <t>T1A5K9</t>
  </si>
  <si>
    <t>T1A5L1</t>
  </si>
  <si>
    <t>T1A5L2</t>
  </si>
  <si>
    <t>T1A5L3</t>
  </si>
  <si>
    <t>T1A5L4</t>
  </si>
  <si>
    <t>T1A5L5</t>
  </si>
  <si>
    <t>T1A5L6</t>
  </si>
  <si>
    <t>T1A5L7</t>
  </si>
  <si>
    <t>T1A5L8</t>
  </si>
  <si>
    <t>T1A5M1</t>
  </si>
  <si>
    <t>T1A5M2</t>
  </si>
  <si>
    <t>T1A5M3</t>
  </si>
  <si>
    <t>T1A5M4</t>
  </si>
  <si>
    <t>T1A5M5</t>
  </si>
  <si>
    <t>T1A5M6</t>
  </si>
  <si>
    <t>T1A5M7</t>
  </si>
  <si>
    <t>T1A5M8</t>
  </si>
  <si>
    <t>T1A5M9</t>
  </si>
  <si>
    <t>T1A5N2</t>
  </si>
  <si>
    <t>T1A5N4</t>
  </si>
  <si>
    <t>T1A5N6</t>
  </si>
  <si>
    <t>T1A5N7</t>
  </si>
  <si>
    <t>T1A5X7</t>
  </si>
  <si>
    <t>T1A5X8</t>
  </si>
  <si>
    <t>T1A5X9</t>
  </si>
  <si>
    <t>T1A5Y1</t>
  </si>
  <si>
    <t>T1A5Z1</t>
  </si>
  <si>
    <t>T1A5Z2</t>
  </si>
  <si>
    <t>T1A5Z7</t>
  </si>
  <si>
    <t>T1A5Z8</t>
  </si>
  <si>
    <t>T1A5Z9</t>
  </si>
  <si>
    <t>T1A6A1</t>
  </si>
  <si>
    <t>T1A6A2</t>
  </si>
  <si>
    <t>T1A6A3</t>
  </si>
  <si>
    <t>T1A6G9</t>
  </si>
  <si>
    <t>T1A6H1</t>
  </si>
  <si>
    <t>T1A6H2</t>
  </si>
  <si>
    <t>T1A6H3</t>
  </si>
  <si>
    <t>T1A6H4</t>
  </si>
  <si>
    <t>T1A6H5</t>
  </si>
  <si>
    <t>T1A6H6</t>
  </si>
  <si>
    <t>T1A6H7</t>
  </si>
  <si>
    <t>T1A6H8</t>
  </si>
  <si>
    <t>T1A6H9</t>
  </si>
  <si>
    <t>T1A6J1</t>
  </si>
  <si>
    <t>T1A6J2</t>
  </si>
  <si>
    <t>T1A6J3</t>
  </si>
  <si>
    <t>T1A6J4</t>
  </si>
  <si>
    <t>T1A6J5</t>
  </si>
  <si>
    <t>T1A6J6</t>
  </si>
  <si>
    <t>T1A6J7</t>
  </si>
  <si>
    <t>T1A6J8</t>
  </si>
  <si>
    <t>T1A6J9</t>
  </si>
  <si>
    <t>T1A6K1</t>
  </si>
  <si>
    <t>T1A6K2</t>
  </si>
  <si>
    <t>T1A6K3</t>
  </si>
  <si>
    <t>T1A6K4</t>
  </si>
  <si>
    <t>T1A6K5</t>
  </si>
  <si>
    <t>T1A6K6</t>
  </si>
  <si>
    <t>T1A6K7</t>
  </si>
  <si>
    <t>T1A6K8</t>
  </si>
  <si>
    <t>T1A6K9</t>
  </si>
  <si>
    <t>T1A6L1</t>
  </si>
  <si>
    <t>T1A6L2</t>
  </si>
  <si>
    <t>T1A6L3</t>
  </si>
  <si>
    <t>T1A6L4</t>
  </si>
  <si>
    <t>T1A6L5</t>
  </si>
  <si>
    <t>T1A6L6</t>
  </si>
  <si>
    <t>T1A6L7</t>
  </si>
  <si>
    <t>T1A6L8</t>
  </si>
  <si>
    <t>T1A6L9</t>
  </si>
  <si>
    <t>T1A6M1</t>
  </si>
  <si>
    <t>T1A6M2</t>
  </si>
  <si>
    <t>T1A6M3</t>
  </si>
  <si>
    <t>T1A6M4</t>
  </si>
  <si>
    <t>T1A6M5</t>
  </si>
  <si>
    <t>T1A6M6</t>
  </si>
  <si>
    <t>T1A6M7</t>
  </si>
  <si>
    <t>T1A6M8</t>
  </si>
  <si>
    <t>T1A6M9</t>
  </si>
  <si>
    <t>T1A6N1</t>
  </si>
  <si>
    <t>T1A6R8</t>
  </si>
  <si>
    <t>T1A6R9</t>
  </si>
  <si>
    <t>T1A6S1</t>
  </si>
  <si>
    <t>T1A6S2</t>
  </si>
  <si>
    <t>T1A6S3</t>
  </si>
  <si>
    <t>T1A6S4</t>
  </si>
  <si>
    <t>T1A6S5</t>
  </si>
  <si>
    <t>T1A6S6</t>
  </si>
  <si>
    <t>T1A6S7</t>
  </si>
  <si>
    <t>T1A6S8</t>
  </si>
  <si>
    <t>T1A6S9</t>
  </si>
  <si>
    <t>T1A6T1</t>
  </si>
  <si>
    <t>T1A6T2</t>
  </si>
  <si>
    <t>T1A6T3</t>
  </si>
  <si>
    <t>T1A6T4</t>
  </si>
  <si>
    <t>T1A6T5</t>
  </si>
  <si>
    <t>T1A6T6</t>
  </si>
  <si>
    <t>T1A6T7</t>
  </si>
  <si>
    <t>T1A6T8</t>
  </si>
  <si>
    <t>T1A6T9</t>
  </si>
  <si>
    <t>T1A7J6</t>
  </si>
  <si>
    <t>T1A7K4</t>
  </si>
  <si>
    <t>T1A7L5</t>
  </si>
  <si>
    <t>T1A7M7</t>
  </si>
  <si>
    <t>T1A7N7</t>
  </si>
  <si>
    <t>T1A7P1</t>
  </si>
  <si>
    <t>T1A7P2</t>
  </si>
  <si>
    <t>T1A7P3</t>
  </si>
  <si>
    <t>T1A7P6</t>
  </si>
  <si>
    <t>T1A7P7</t>
  </si>
  <si>
    <t>T1A7P9</t>
  </si>
  <si>
    <t>T1A7R1</t>
  </si>
  <si>
    <t>T1A7R4</t>
  </si>
  <si>
    <t>T1A7S6</t>
  </si>
  <si>
    <t>T1A7V6</t>
  </si>
  <si>
    <t>T1A7V7</t>
  </si>
  <si>
    <t>T1A7V8</t>
  </si>
  <si>
    <t>T1A7X2</t>
  </si>
  <si>
    <t>T1A7X3</t>
  </si>
  <si>
    <t>T1A7X4</t>
  </si>
  <si>
    <t>T1A7X6</t>
  </si>
  <si>
    <t>T1A7X7</t>
  </si>
  <si>
    <t>T1A7X9</t>
  </si>
  <si>
    <t>T1A7Y2</t>
  </si>
  <si>
    <t>T1A7Y4</t>
  </si>
  <si>
    <t>T1A8A5</t>
  </si>
  <si>
    <t>T1A8A8</t>
  </si>
  <si>
    <t>T1A8A9</t>
  </si>
  <si>
    <t>T1A8B5</t>
  </si>
  <si>
    <t>T1A8B6</t>
  </si>
  <si>
    <t>T1A8B9</t>
  </si>
  <si>
    <t>T1A8C1</t>
  </si>
  <si>
    <t>T1A8C5</t>
  </si>
  <si>
    <t>T1A8C6</t>
  </si>
  <si>
    <t>T1A8C7</t>
  </si>
  <si>
    <t>T1A8C8</t>
  </si>
  <si>
    <t>T1A8E5</t>
  </si>
  <si>
    <t>T1A8E6</t>
  </si>
  <si>
    <t>T1A8G5</t>
  </si>
  <si>
    <t>T1A8H2</t>
  </si>
  <si>
    <t>T1A8H3</t>
  </si>
  <si>
    <t>T1A8H7</t>
  </si>
  <si>
    <t>T1A8H9</t>
  </si>
  <si>
    <t>T1A8J1</t>
  </si>
  <si>
    <t>T1A8J3</t>
  </si>
  <si>
    <t>T1A8J4</t>
  </si>
  <si>
    <t>T1A8J6</t>
  </si>
  <si>
    <t>T1A8J7</t>
  </si>
  <si>
    <t>T1A8K5</t>
  </si>
  <si>
    <t>T1A8L1</t>
  </si>
  <si>
    <t>T1A8L8</t>
  </si>
  <si>
    <t>T1A8N8</t>
  </si>
  <si>
    <t>T1A8N9</t>
  </si>
  <si>
    <t>T1A8P1</t>
  </si>
  <si>
    <t>T1A8P5</t>
  </si>
  <si>
    <t>T1A8P8</t>
  </si>
  <si>
    <t>T1A8R8</t>
  </si>
  <si>
    <t>T1A8S3</t>
  </si>
  <si>
    <t>T1A8S6</t>
  </si>
  <si>
    <t>T1A8S9</t>
  </si>
  <si>
    <t>T1A8T1</t>
  </si>
  <si>
    <t>T1A8T2</t>
  </si>
  <si>
    <t>T1A8T3</t>
  </si>
  <si>
    <t>T1A8T4</t>
  </si>
  <si>
    <t>T1A8T5</t>
  </si>
  <si>
    <t>T1A8T6</t>
  </si>
  <si>
    <t>T1A8T8</t>
  </si>
  <si>
    <t>T1A8T9</t>
  </si>
  <si>
    <t>T1A8V1</t>
  </si>
  <si>
    <t>T1A8V2</t>
  </si>
  <si>
    <t>T1A8V3</t>
  </si>
  <si>
    <t>T1A8V4</t>
  </si>
  <si>
    <t>T1A8V5</t>
  </si>
  <si>
    <t>T1A8V6</t>
  </si>
  <si>
    <t>T1A8W2</t>
  </si>
  <si>
    <t>T1B0A8</t>
  </si>
  <si>
    <t>T1B2A1</t>
  </si>
  <si>
    <t>T1B2A2</t>
  </si>
  <si>
    <t>T1B2A3</t>
  </si>
  <si>
    <t>T1B2A5</t>
  </si>
  <si>
    <t>T1B2A6</t>
  </si>
  <si>
    <t>T1B2A8</t>
  </si>
  <si>
    <t>T1B2B2</t>
  </si>
  <si>
    <t>T1B2B3</t>
  </si>
  <si>
    <t>T1B2C4</t>
  </si>
  <si>
    <t>T1B2C8</t>
  </si>
  <si>
    <t>T1B2C9</t>
  </si>
  <si>
    <t>T1B2E1</t>
  </si>
  <si>
    <t>T1B2G9</t>
  </si>
  <si>
    <t>T1B2H5</t>
  </si>
  <si>
    <t>T1B2H6</t>
  </si>
  <si>
    <t>T1B2L2</t>
  </si>
  <si>
    <t>T1B2P8</t>
  </si>
  <si>
    <t>T1B2S1</t>
  </si>
  <si>
    <t>T1B2S2</t>
  </si>
  <si>
    <t>T1B4N5</t>
  </si>
  <si>
    <t>T1B4N6</t>
  </si>
  <si>
    <t>T1B4N7</t>
  </si>
  <si>
    <t>T1B4P3</t>
  </si>
  <si>
    <t>T1B4P4</t>
  </si>
  <si>
    <t>T1B4S1</t>
  </si>
  <si>
    <t>T1B4S2</t>
  </si>
  <si>
    <t>T1B4S4</t>
  </si>
  <si>
    <t>T1B4T3</t>
  </si>
  <si>
    <t>T1B4T5</t>
  </si>
  <si>
    <t>T1B4T8</t>
  </si>
  <si>
    <t>T1B4V6</t>
  </si>
  <si>
    <t>T1B4W1</t>
  </si>
  <si>
    <t>T1B4W5</t>
  </si>
  <si>
    <t>T1B4X7</t>
  </si>
  <si>
    <t>T1B4X9</t>
  </si>
  <si>
    <t>T1B4Y5</t>
  </si>
  <si>
    <t>T1B4Y6</t>
  </si>
  <si>
    <t>T1B4Y7</t>
  </si>
  <si>
    <t>T1B4Y8</t>
  </si>
  <si>
    <t>T1C0A2</t>
  </si>
  <si>
    <t>T1C0A3</t>
  </si>
  <si>
    <t>T1C0A4</t>
  </si>
  <si>
    <t>T1C0A5</t>
  </si>
  <si>
    <t>T1C0A6</t>
  </si>
  <si>
    <t>T1C0A7</t>
  </si>
  <si>
    <t>T1C0B1</t>
  </si>
  <si>
    <t>T1C0B3</t>
  </si>
  <si>
    <t>T1C0C9</t>
  </si>
  <si>
    <t>T1C0E1</t>
  </si>
  <si>
    <t>T1C0E2</t>
  </si>
  <si>
    <t>T1C0E3</t>
  </si>
  <si>
    <t>T1C0E4</t>
  </si>
  <si>
    <t>T1C0E5</t>
  </si>
  <si>
    <t>T1C0E6</t>
  </si>
  <si>
    <t>T1C0E8</t>
  </si>
  <si>
    <t>T1C0G1</t>
  </si>
  <si>
    <t>T1C0G3</t>
  </si>
  <si>
    <t>T1C0G4</t>
  </si>
  <si>
    <t>T1C0G5</t>
  </si>
  <si>
    <t>T1C0G6</t>
  </si>
  <si>
    <t>T1C0G7</t>
  </si>
  <si>
    <t>T1C0G8</t>
  </si>
  <si>
    <t>T1C1R3</t>
  </si>
  <si>
    <t>T1C1R4</t>
  </si>
  <si>
    <t>T1C1R5</t>
  </si>
  <si>
    <t>T1C1R7</t>
  </si>
  <si>
    <t>T1C1S3</t>
  </si>
  <si>
    <t>T1C1S4</t>
  </si>
  <si>
    <t>T1C1S5</t>
  </si>
  <si>
    <t>T1C1X1</t>
  </si>
  <si>
    <t>T1C1X2</t>
  </si>
  <si>
    <t>T1C1X3</t>
  </si>
  <si>
    <t>T1C1Y1</t>
  </si>
  <si>
    <t>T1C1Y2</t>
  </si>
  <si>
    <t>T1C1Z8</t>
  </si>
  <si>
    <t>T1C1Z9</t>
  </si>
  <si>
    <t>T1C2A1</t>
  </si>
  <si>
    <t>T1C2A2</t>
  </si>
  <si>
    <t>T1C2A5</t>
  </si>
  <si>
    <t>T1C2A6</t>
  </si>
  <si>
    <t>T1C2A8</t>
  </si>
  <si>
    <t>T1C2B2</t>
  </si>
  <si>
    <t>T1C2B4</t>
  </si>
  <si>
    <t>T1C2B5</t>
  </si>
  <si>
    <t>T1C2B6</t>
  </si>
  <si>
    <t>T1C2B7</t>
  </si>
  <si>
    <t>T1C2B8</t>
  </si>
  <si>
    <t>T1G0A1</t>
  </si>
  <si>
    <t>T1G0A2</t>
  </si>
  <si>
    <t>T1G0A4</t>
  </si>
  <si>
    <t>T1G0A5</t>
  </si>
  <si>
    <t>T1G0A7</t>
  </si>
  <si>
    <t>T1G0A9</t>
  </si>
  <si>
    <t>T1G0B1</t>
  </si>
  <si>
    <t>T1G0B2</t>
  </si>
  <si>
    <t>T1G0B3</t>
  </si>
  <si>
    <t>T1G0B4</t>
  </si>
  <si>
    <t>T1G0B5</t>
  </si>
  <si>
    <t>T1G0B6</t>
  </si>
  <si>
    <t>T1G0B7</t>
  </si>
  <si>
    <t>T1G0B8</t>
  </si>
  <si>
    <t>T1G0C2</t>
  </si>
  <si>
    <t>T1G0C6</t>
  </si>
  <si>
    <t>T1G0C7</t>
  </si>
  <si>
    <t>T1G0C8</t>
  </si>
  <si>
    <t>T1G1B4</t>
  </si>
  <si>
    <t>T1G1B5</t>
  </si>
  <si>
    <t>T1G1B6</t>
  </si>
  <si>
    <t>T1G1C1</t>
  </si>
  <si>
    <t>T1G1C2</t>
  </si>
  <si>
    <t>T1G1C3</t>
  </si>
  <si>
    <t>T1G1C4</t>
  </si>
  <si>
    <t>T1G1C5</t>
  </si>
  <si>
    <t>T1G1C7</t>
  </si>
  <si>
    <t>T1G1E1</t>
  </si>
  <si>
    <t>T1G1E3</t>
  </si>
  <si>
    <t>T1G1E9</t>
  </si>
  <si>
    <t>T1G1H9</t>
  </si>
  <si>
    <t>T1G1J1</t>
  </si>
  <si>
    <t>T1G1J2</t>
  </si>
  <si>
    <t>T1G1J3</t>
  </si>
  <si>
    <t>T1G1J4</t>
  </si>
  <si>
    <t>T1G1J5</t>
  </si>
  <si>
    <t>T1G1J7</t>
  </si>
  <si>
    <t>T1G1J8</t>
  </si>
  <si>
    <t>T1G1J9</t>
  </si>
  <si>
    <t>T1G1K1</t>
  </si>
  <si>
    <t>T1G1K2</t>
  </si>
  <si>
    <t>T1G1K3</t>
  </si>
  <si>
    <t>T1G1K4</t>
  </si>
  <si>
    <t>T1G1K5</t>
  </si>
  <si>
    <t>T1G1K7</t>
  </si>
  <si>
    <t>T1G1K9</t>
  </si>
  <si>
    <t>T1G1L1</t>
  </si>
  <si>
    <t>T1G1L2</t>
  </si>
  <si>
    <t>T1G1L3</t>
  </si>
  <si>
    <t>T1G1L4</t>
  </si>
  <si>
    <t>T1G1L7</t>
  </si>
  <si>
    <t>T1G1L8</t>
  </si>
  <si>
    <t>T1G1L9</t>
  </si>
  <si>
    <t>T1G1M6</t>
  </si>
  <si>
    <t>T1G1M7</t>
  </si>
  <si>
    <t>T1G1M8</t>
  </si>
  <si>
    <t>T1G1N5</t>
  </si>
  <si>
    <t>T1G1P6</t>
  </si>
  <si>
    <t>T1G1P7</t>
  </si>
  <si>
    <t>T1G1P8</t>
  </si>
  <si>
    <t>T1G1S5</t>
  </si>
  <si>
    <t>T1G1W9</t>
  </si>
  <si>
    <t>T1G1X2</t>
  </si>
  <si>
    <t>T1G1X3</t>
  </si>
  <si>
    <t>T1G1X4</t>
  </si>
  <si>
    <t>T1G1X5</t>
  </si>
  <si>
    <t>T1G1X7</t>
  </si>
  <si>
    <t>T1G1X8</t>
  </si>
  <si>
    <t>T1G1X9</t>
  </si>
  <si>
    <t>T1G1Y1</t>
  </si>
  <si>
    <t>T1G1Y2</t>
  </si>
  <si>
    <t>T1G1Y3</t>
  </si>
  <si>
    <t>T1G1Y4</t>
  </si>
  <si>
    <t>T1G1Y5</t>
  </si>
  <si>
    <t>T1G1Y6</t>
  </si>
  <si>
    <t>T1G1Y7</t>
  </si>
  <si>
    <t>T1G1Y8</t>
  </si>
  <si>
    <t>T1G1Y9</t>
  </si>
  <si>
    <t>T1G1Z1</t>
  </si>
  <si>
    <t>T1G1Z2</t>
  </si>
  <si>
    <t>T1G1Z3</t>
  </si>
  <si>
    <t>T1G1Z4</t>
  </si>
  <si>
    <t>T1G1Z5</t>
  </si>
  <si>
    <t>T1G1Z6</t>
  </si>
  <si>
    <t>T1G1Z7</t>
  </si>
  <si>
    <t>T1G1Z8</t>
  </si>
  <si>
    <t>T1G1Z9</t>
  </si>
  <si>
    <t>T1G2A1</t>
  </si>
  <si>
    <t>T1G2A2</t>
  </si>
  <si>
    <t>T1G2A3</t>
  </si>
  <si>
    <t>T1G2A9</t>
  </si>
  <si>
    <t>T1G2B1</t>
  </si>
  <si>
    <t>T1G2B3</t>
  </si>
  <si>
    <t>T1G2B4</t>
  </si>
  <si>
    <t>T1G2B5</t>
  </si>
  <si>
    <t>T1G2B7</t>
  </si>
  <si>
    <t>T1G2B8</t>
  </si>
  <si>
    <t>T1G2B9</t>
  </si>
  <si>
    <t>T1G2C1</t>
  </si>
  <si>
    <t>T1G2C2</t>
  </si>
  <si>
    <t>T1G2C4</t>
  </si>
  <si>
    <t>T1G2C6</t>
  </si>
  <si>
    <t>T1G2C7</t>
  </si>
  <si>
    <t>T1G2C8</t>
  </si>
  <si>
    <t>T1G2C9</t>
  </si>
  <si>
    <t>T1G2E1</t>
  </si>
  <si>
    <t>T1G2E2</t>
  </si>
  <si>
    <t>T1G2E5</t>
  </si>
  <si>
    <t>T1G2E9</t>
  </si>
  <si>
    <t>T1G2G1</t>
  </si>
  <si>
    <t>T1G2G2</t>
  </si>
  <si>
    <t>T1G2G3</t>
  </si>
  <si>
    <t>T1G2G4</t>
  </si>
  <si>
    <t>T1G2G5</t>
  </si>
  <si>
    <t>T1G2G6</t>
  </si>
  <si>
    <t>T1G2G7</t>
  </si>
  <si>
    <t>T1G2H2</t>
  </si>
  <si>
    <t>T1G2H3</t>
  </si>
  <si>
    <t>T1G2H4</t>
  </si>
  <si>
    <t>T1G2H5</t>
  </si>
  <si>
    <t>T1G2H7</t>
  </si>
  <si>
    <t>T1G2H8</t>
  </si>
  <si>
    <t>T1G2H9</t>
  </si>
  <si>
    <t>T1G2J1</t>
  </si>
  <si>
    <t>T1G2J2</t>
  </si>
  <si>
    <t>T1G2J4</t>
  </si>
  <si>
    <t>T1G2J5</t>
  </si>
  <si>
    <t>T1L1A1</t>
  </si>
  <si>
    <t>T1L1A2</t>
  </si>
  <si>
    <t>T1L1A5</t>
  </si>
  <si>
    <t>T1L1A7</t>
  </si>
  <si>
    <t>T1L1A8</t>
  </si>
  <si>
    <t>T1L1A9</t>
  </si>
  <si>
    <t>T1L1B1</t>
  </si>
  <si>
    <t>T1L1B2</t>
  </si>
  <si>
    <t>T1L1B3</t>
  </si>
  <si>
    <t>T1L1B4</t>
  </si>
  <si>
    <t>T1L1B5</t>
  </si>
  <si>
    <t>T1L1B6</t>
  </si>
  <si>
    <t>T1L1B7</t>
  </si>
  <si>
    <t>T1L1B8</t>
  </si>
  <si>
    <t>T1L1B9</t>
  </si>
  <si>
    <t>T1L1C1</t>
  </si>
  <si>
    <t>T1L1C2</t>
  </si>
  <si>
    <t>T1L1C3</t>
  </si>
  <si>
    <t>T1L1C4</t>
  </si>
  <si>
    <t>T1L1C5</t>
  </si>
  <si>
    <t>T1L1C6</t>
  </si>
  <si>
    <t>T1L1C7</t>
  </si>
  <si>
    <t>T1L1C8</t>
  </si>
  <si>
    <t>T1L1C9</t>
  </si>
  <si>
    <t>T1L1E1</t>
  </si>
  <si>
    <t>T1L1E2</t>
  </si>
  <si>
    <t>T1L1E3</t>
  </si>
  <si>
    <t>T1L1E4</t>
  </si>
  <si>
    <t>T1L1E5</t>
  </si>
  <si>
    <t>T1L1E6</t>
  </si>
  <si>
    <t>T1L1E7</t>
  </si>
  <si>
    <t>T1L1E8</t>
  </si>
  <si>
    <t>T1L1E9</t>
  </si>
  <si>
    <t>T1L1G1</t>
  </si>
  <si>
    <t>T1L1G2</t>
  </si>
  <si>
    <t>T1L1G3</t>
  </si>
  <si>
    <t>T1L1G4</t>
  </si>
  <si>
    <t>T1L1G5</t>
  </si>
  <si>
    <t>T1L1G6</t>
  </si>
  <si>
    <t>T1L1G7</t>
  </si>
  <si>
    <t>T1L1G8</t>
  </si>
  <si>
    <t>T1L1G9</t>
  </si>
  <si>
    <t>T1L1H1</t>
  </si>
  <si>
    <t>T1L1H2</t>
  </si>
  <si>
    <t>T1L1H3</t>
  </si>
  <si>
    <t>T1L1H4</t>
  </si>
  <si>
    <t>T1L1H5</t>
  </si>
  <si>
    <t>T1L1H6</t>
  </si>
  <si>
    <t>T1L1H7</t>
  </si>
  <si>
    <t>T1L1H8</t>
  </si>
  <si>
    <t>T1L1H9</t>
  </si>
  <si>
    <t>T1L1J1</t>
  </si>
  <si>
    <t>T1L1J3</t>
  </si>
  <si>
    <t>T1L1J4</t>
  </si>
  <si>
    <t>T1L1J5</t>
  </si>
  <si>
    <t>T1L1J6</t>
  </si>
  <si>
    <t>T1L1J8</t>
  </si>
  <si>
    <t>T1L1J9</t>
  </si>
  <si>
    <t>T1L1K1</t>
  </si>
  <si>
    <t>T1L1K2</t>
  </si>
  <si>
    <t>T1L1K3</t>
  </si>
  <si>
    <t>T1L1K5</t>
  </si>
  <si>
    <t>T1M0A1</t>
  </si>
  <si>
    <t>T1M0A7</t>
  </si>
  <si>
    <t>T1M0A8</t>
  </si>
  <si>
    <t>T1M0A9</t>
  </si>
  <si>
    <t>T1M0B1</t>
  </si>
  <si>
    <t>T1M0B2</t>
  </si>
  <si>
    <t>T1M0B9</t>
  </si>
  <si>
    <t>T1M0C2</t>
  </si>
  <si>
    <t>T1M0C3</t>
  </si>
  <si>
    <t>T1M0C4</t>
  </si>
  <si>
    <t>T1M1A1</t>
  </si>
  <si>
    <t>T1M1A2</t>
  </si>
  <si>
    <t>T1M1A3</t>
  </si>
  <si>
    <t>T1M1A4</t>
  </si>
  <si>
    <t>T1M1A5</t>
  </si>
  <si>
    <t>T1M1A6</t>
  </si>
  <si>
    <t>T1M1A7</t>
  </si>
  <si>
    <t>T1M1A8</t>
  </si>
  <si>
    <t>T1M1A9</t>
  </si>
  <si>
    <t>T1M1B1</t>
  </si>
  <si>
    <t>T1M1B2</t>
  </si>
  <si>
    <t>T1M1C2</t>
  </si>
  <si>
    <t>T1M1C3</t>
  </si>
  <si>
    <t>T1M1C4</t>
  </si>
  <si>
    <t>T1M1C5</t>
  </si>
  <si>
    <t>T1M1C7</t>
  </si>
  <si>
    <t>T1M1E1</t>
  </si>
  <si>
    <t>T1M1E3</t>
  </si>
  <si>
    <t>T1M1E4</t>
  </si>
  <si>
    <t>T1M1E5</t>
  </si>
  <si>
    <t>T1M1E6</t>
  </si>
  <si>
    <t>T1M1E8</t>
  </si>
  <si>
    <t>T1M1E9</t>
  </si>
  <si>
    <t>T1M1G1</t>
  </si>
  <si>
    <t>T1M1G6</t>
  </si>
  <si>
    <t>T1M1G8</t>
  </si>
  <si>
    <t>T1M1H7</t>
  </si>
  <si>
    <t>T1M1H8</t>
  </si>
  <si>
    <t>T1M1H9</t>
  </si>
  <si>
    <t>T1M1J1</t>
  </si>
  <si>
    <t>T1M1J7</t>
  </si>
  <si>
    <t>T1M1J8</t>
  </si>
  <si>
    <t>T1M1J9</t>
  </si>
  <si>
    <t>T1M1K1</t>
  </si>
  <si>
    <t>T1M1K2</t>
  </si>
  <si>
    <t>T1M1K3</t>
  </si>
  <si>
    <t>T1M1K4</t>
  </si>
  <si>
    <t>T1M1K5</t>
  </si>
  <si>
    <t>T1M1K6</t>
  </si>
  <si>
    <t>T1M1K7</t>
  </si>
  <si>
    <t>T1M1L2</t>
  </si>
  <si>
    <t>T1M1L3</t>
  </si>
  <si>
    <t>T1M1L4</t>
  </si>
  <si>
    <t>T1M1L5</t>
  </si>
  <si>
    <t>T1M1L7</t>
  </si>
  <si>
    <t>T1M1L8</t>
  </si>
  <si>
    <t>T1M1L9</t>
  </si>
  <si>
    <t>T1M1M1</t>
  </si>
  <si>
    <t>T1M1N6</t>
  </si>
  <si>
    <t>T1M1N7</t>
  </si>
  <si>
    <t>T1M1P3</t>
  </si>
  <si>
    <t>T1M1P5</t>
  </si>
  <si>
    <t>T1M1P6</t>
  </si>
  <si>
    <t>T1M1P7</t>
  </si>
  <si>
    <t>T1M1P8</t>
  </si>
  <si>
    <t>T1M1P9</t>
  </si>
  <si>
    <t>T1M1R4</t>
  </si>
  <si>
    <t>T1M1R5</t>
  </si>
  <si>
    <t>T1M1R6</t>
  </si>
  <si>
    <t>T1M1R7</t>
  </si>
  <si>
    <t>T1R0A1</t>
  </si>
  <si>
    <t>T1R0A2</t>
  </si>
  <si>
    <t>T1R0A3</t>
  </si>
  <si>
    <t>T1R0A4</t>
  </si>
  <si>
    <t>T1R0A5</t>
  </si>
  <si>
    <t>T1R0A6</t>
  </si>
  <si>
    <t>T1R0A7</t>
  </si>
  <si>
    <t>T1R0A8</t>
  </si>
  <si>
    <t>T1R0A9</t>
  </si>
  <si>
    <t>T1R0B1</t>
  </si>
  <si>
    <t>T1R0B2</t>
  </si>
  <si>
    <t>T1R0B3</t>
  </si>
  <si>
    <t>T1R0B4</t>
  </si>
  <si>
    <t>T1R0B5</t>
  </si>
  <si>
    <t>T1R0B6</t>
  </si>
  <si>
    <t>T1R0B7</t>
  </si>
  <si>
    <t>T1R0B8</t>
  </si>
  <si>
    <t>T1R0B9</t>
  </si>
  <si>
    <t>T1R0C1</t>
  </si>
  <si>
    <t>T1R0C2</t>
  </si>
  <si>
    <t>T1R0C3</t>
  </si>
  <si>
    <t>T1R0C4</t>
  </si>
  <si>
    <t>T1R0C5</t>
  </si>
  <si>
    <t>T1R0C6</t>
  </si>
  <si>
    <t>T1R0C7</t>
  </si>
  <si>
    <t>T1R0C8</t>
  </si>
  <si>
    <t>T1R0E3</t>
  </si>
  <si>
    <t>T1R0E4</t>
  </si>
  <si>
    <t>T1R0E5</t>
  </si>
  <si>
    <t>T1R0E6</t>
  </si>
  <si>
    <t>T1R0E7</t>
  </si>
  <si>
    <t>T1R0E8</t>
  </si>
  <si>
    <t>T1R0E9</t>
  </si>
  <si>
    <t>T1R0G1</t>
  </si>
  <si>
    <t>T1R0G3</t>
  </si>
  <si>
    <t>T1R0G4</t>
  </si>
  <si>
    <t>T1R0G6</t>
  </si>
  <si>
    <t>T1R0G7</t>
  </si>
  <si>
    <t>T1R0G8</t>
  </si>
  <si>
    <t>T1R0G9</t>
  </si>
  <si>
    <t>T1R0H1</t>
  </si>
  <si>
    <t>T1R0H2</t>
  </si>
  <si>
    <t>T1R0H5</t>
  </si>
  <si>
    <t>T1R0H6</t>
  </si>
  <si>
    <t>T1R0K3</t>
  </si>
  <si>
    <t>T1R0K5</t>
  </si>
  <si>
    <t>T1R0K6</t>
  </si>
  <si>
    <t>T1R0K8</t>
  </si>
  <si>
    <t>T1R0L5</t>
  </si>
  <si>
    <t>T1R0L8</t>
  </si>
  <si>
    <t>T1R0M7</t>
  </si>
  <si>
    <t>T1R0M8</t>
  </si>
  <si>
    <t>T1R0N2</t>
  </si>
  <si>
    <t>T1R0N3</t>
  </si>
  <si>
    <t>T1R0N4</t>
  </si>
  <si>
    <t>T1R0P7</t>
  </si>
  <si>
    <t>T1R0P8</t>
  </si>
  <si>
    <t>T1R0P9</t>
  </si>
  <si>
    <t>T1R0R2</t>
  </si>
  <si>
    <t>T1R0R3</t>
  </si>
  <si>
    <t>T1R0R4</t>
  </si>
  <si>
    <t>T1R0R5</t>
  </si>
  <si>
    <t>T1R0R9</t>
  </si>
  <si>
    <t>T1R0S3</t>
  </si>
  <si>
    <t>T1R0S4</t>
  </si>
  <si>
    <t>T1R0S9</t>
  </si>
  <si>
    <t>T1R0T1</t>
  </si>
  <si>
    <t>T1R0T2</t>
  </si>
  <si>
    <t>T1R0T3</t>
  </si>
  <si>
    <t>T1R0T4</t>
  </si>
  <si>
    <t>T1R0T5</t>
  </si>
  <si>
    <t>T1R0T6</t>
  </si>
  <si>
    <t>T1R0T7</t>
  </si>
  <si>
    <t>T1R0T8</t>
  </si>
  <si>
    <t>T1R0T9</t>
  </si>
  <si>
    <t>T1R0V1</t>
  </si>
  <si>
    <t>T1R0V2</t>
  </si>
  <si>
    <t>T1R0V3</t>
  </si>
  <si>
    <t>T1R0V6</t>
  </si>
  <si>
    <t>T1R0W1</t>
  </si>
  <si>
    <t>T1R0W3</t>
  </si>
  <si>
    <t>T1R0W4</t>
  </si>
  <si>
    <t>T1R0W7</t>
  </si>
  <si>
    <t>T1R0W8</t>
  </si>
  <si>
    <t>T1R0W9</t>
  </si>
  <si>
    <t>T1R0X1</t>
  </si>
  <si>
    <t>T1R0Z2</t>
  </si>
  <si>
    <t>T1R0Z6</t>
  </si>
  <si>
    <t>T1R0Z7</t>
  </si>
  <si>
    <t>T1R1A7</t>
  </si>
  <si>
    <t>T1R1A8</t>
  </si>
  <si>
    <t>T1R1E5</t>
  </si>
  <si>
    <t>T1R1G3</t>
  </si>
  <si>
    <t>T1R1G4</t>
  </si>
  <si>
    <t>T1R1G6</t>
  </si>
  <si>
    <t>T1R1G7</t>
  </si>
  <si>
    <t>T1R1G9</t>
  </si>
  <si>
    <t>T1R1H3</t>
  </si>
  <si>
    <t>T1R1H4</t>
  </si>
  <si>
    <t>T1R1H5</t>
  </si>
  <si>
    <t>T1R1H6</t>
  </si>
  <si>
    <t>T1R1H7</t>
  </si>
  <si>
    <t>T1R1H8</t>
  </si>
  <si>
    <t>T1R1H9</t>
  </si>
  <si>
    <t>T1R1J1</t>
  </si>
  <si>
    <t>T1R1J2</t>
  </si>
  <si>
    <t>T1R1J4</t>
  </si>
  <si>
    <t>T1R1J5</t>
  </si>
  <si>
    <t>T1R1J6</t>
  </si>
  <si>
    <t>T1R1J8</t>
  </si>
  <si>
    <t>T1R1K2</t>
  </si>
  <si>
    <t>T1R1K3</t>
  </si>
  <si>
    <t>T1R1K4</t>
  </si>
  <si>
    <t>T1R1K5</t>
  </si>
  <si>
    <t>T1R1K9</t>
  </si>
  <si>
    <t>T1R1L1</t>
  </si>
  <si>
    <t>T1R1L2</t>
  </si>
  <si>
    <t>T1R1L3</t>
  </si>
  <si>
    <t>T1R1L8</t>
  </si>
  <si>
    <t>T1R1M1</t>
  </si>
  <si>
    <t>T1R1N2</t>
  </si>
  <si>
    <t>T1R1N3</t>
  </si>
  <si>
    <t>T1R1N8</t>
  </si>
  <si>
    <t>T1R1R1</t>
  </si>
  <si>
    <t>T1R1R2</t>
  </si>
  <si>
    <t>T1R1R3</t>
  </si>
  <si>
    <t>T1S0E2</t>
  </si>
  <si>
    <t>T1S1H8</t>
  </si>
  <si>
    <t>T1S1J3</t>
  </si>
  <si>
    <t>T1S1J4</t>
  </si>
  <si>
    <t>T1S1J7</t>
  </si>
  <si>
    <t>T1S1J8</t>
  </si>
  <si>
    <t>T1S1J9</t>
  </si>
  <si>
    <t>T1S1K2</t>
  </si>
  <si>
    <t>T1S1K3</t>
  </si>
  <si>
    <t>T1S1K4</t>
  </si>
  <si>
    <t>T1S1K5</t>
  </si>
  <si>
    <t>T1S1K6</t>
  </si>
  <si>
    <t>T1S1K7</t>
  </si>
  <si>
    <t>T1S1M2</t>
  </si>
  <si>
    <t>T1S1M3</t>
  </si>
  <si>
    <t>T1S1M4</t>
  </si>
  <si>
    <t>T1S1M5</t>
  </si>
  <si>
    <t>T1S1N6</t>
  </si>
  <si>
    <t>T1S1P1</t>
  </si>
  <si>
    <t>T1S1P8</t>
  </si>
  <si>
    <t>T1S1P9</t>
  </si>
  <si>
    <t>T1S1R1</t>
  </si>
  <si>
    <t>T1S1R2</t>
  </si>
  <si>
    <t>T1S1R3</t>
  </si>
  <si>
    <t>T1S1T7</t>
  </si>
  <si>
    <t>T1S1T9</t>
  </si>
  <si>
    <t>T1S1V1</t>
  </si>
  <si>
    <t>T1S1V2</t>
  </si>
  <si>
    <t>T1S1V3</t>
  </si>
  <si>
    <t>T1S1W4</t>
  </si>
  <si>
    <t>T1S1W6</t>
  </si>
  <si>
    <t>T1S1W7</t>
  </si>
  <si>
    <t>T1S1X2</t>
  </si>
  <si>
    <t>T1S1Y6</t>
  </si>
  <si>
    <t>T1S1Y7</t>
  </si>
  <si>
    <t>T1S1Z2</t>
  </si>
  <si>
    <t>T1S1Z3</t>
  </si>
  <si>
    <t>T1S1Z4</t>
  </si>
  <si>
    <t>T1S1Z8</t>
  </si>
  <si>
    <t>T1S1Z9</t>
  </si>
  <si>
    <t>T1S2A1</t>
  </si>
  <si>
    <t>T1S2B6</t>
  </si>
  <si>
    <t>T1S2C1</t>
  </si>
  <si>
    <t>T1S2C3</t>
  </si>
  <si>
    <t>T1S2G6</t>
  </si>
  <si>
    <t>T1S2G7</t>
  </si>
  <si>
    <t>T1S2L4</t>
  </si>
  <si>
    <t>T1S2L5</t>
  </si>
  <si>
    <t>T1V0A1</t>
  </si>
  <si>
    <t>T1V0A2</t>
  </si>
  <si>
    <t>T1V0A3</t>
  </si>
  <si>
    <t>T1V0A4</t>
  </si>
  <si>
    <t>T1V0A5</t>
  </si>
  <si>
    <t>T1V0A6</t>
  </si>
  <si>
    <t>T1V0A7</t>
  </si>
  <si>
    <t>T1V0A8</t>
  </si>
  <si>
    <t>T1V0A9</t>
  </si>
  <si>
    <t>T1V0B1</t>
  </si>
  <si>
    <t>T1V0B2</t>
  </si>
  <si>
    <t>T1V0B3</t>
  </si>
  <si>
    <t>T1V0B4</t>
  </si>
  <si>
    <t>T1V0B5</t>
  </si>
  <si>
    <t>T1V0B6</t>
  </si>
  <si>
    <t>T1V0B7</t>
  </si>
  <si>
    <t>T1V0B8</t>
  </si>
  <si>
    <t>T1V0B9</t>
  </si>
  <si>
    <t>T1V0C1</t>
  </si>
  <si>
    <t>T1V0C2</t>
  </si>
  <si>
    <t>T1V0C3</t>
  </si>
  <si>
    <t>T1V0C4</t>
  </si>
  <si>
    <t>T1V0C5</t>
  </si>
  <si>
    <t>T1V0C7</t>
  </si>
  <si>
    <t>T1V0C8</t>
  </si>
  <si>
    <t>T1V0C9</t>
  </si>
  <si>
    <t>T1V0E1</t>
  </si>
  <si>
    <t>T1V0E2</t>
  </si>
  <si>
    <t>T1V0E3</t>
  </si>
  <si>
    <t>T1V0E4</t>
  </si>
  <si>
    <t>T1V0E5</t>
  </si>
  <si>
    <t>T1V0E6</t>
  </si>
  <si>
    <t>T1V0E7</t>
  </si>
  <si>
    <t>T1V0E8</t>
  </si>
  <si>
    <t>T1V0E9</t>
  </si>
  <si>
    <t>T1V0G1</t>
  </si>
  <si>
    <t>T1V0G2</t>
  </si>
  <si>
    <t>T1V0G3</t>
  </si>
  <si>
    <t>T1V0G4</t>
  </si>
  <si>
    <t>T1V0G5</t>
  </si>
  <si>
    <t>T1V0G7</t>
  </si>
  <si>
    <t>T1V0G8</t>
  </si>
  <si>
    <t>T1V0G9</t>
  </si>
  <si>
    <t>T1V0H1</t>
  </si>
  <si>
    <t>T1V0H3</t>
  </si>
  <si>
    <t>T1V1A8</t>
  </si>
  <si>
    <t>T1V1B2</t>
  </si>
  <si>
    <t>T1V1B7</t>
  </si>
  <si>
    <t>T1V1B8</t>
  </si>
  <si>
    <t>T1V1B9</t>
  </si>
  <si>
    <t>T1V1C1</t>
  </si>
  <si>
    <t>T1V1C3</t>
  </si>
  <si>
    <t>T1V1C9</t>
  </si>
  <si>
    <t>T1V1E1</t>
  </si>
  <si>
    <t>T1V1E2</t>
  </si>
  <si>
    <t>T1V1E3</t>
  </si>
  <si>
    <t>T1V1E4</t>
  </si>
  <si>
    <t>T1V1E5</t>
  </si>
  <si>
    <t>T1V1G1</t>
  </si>
  <si>
    <t>T1V1G2</t>
  </si>
  <si>
    <t>T1V1G3</t>
  </si>
  <si>
    <t>T1V1G4</t>
  </si>
  <si>
    <t>T1V1G5</t>
  </si>
  <si>
    <t>T1V1G6</t>
  </si>
  <si>
    <t>T1V1G7</t>
  </si>
  <si>
    <t>T1V1G8</t>
  </si>
  <si>
    <t>T1V1H5</t>
  </si>
  <si>
    <t>T1V1H6</t>
  </si>
  <si>
    <t>T1V1H7</t>
  </si>
  <si>
    <t>T1V1H8</t>
  </si>
  <si>
    <t>T1V1H9</t>
  </si>
  <si>
    <t>T1V1J3</t>
  </si>
  <si>
    <t>T1V1J4</t>
  </si>
  <si>
    <t>T1V1J5</t>
  </si>
  <si>
    <t>T1V1J6</t>
  </si>
  <si>
    <t>T1V1J7</t>
  </si>
  <si>
    <t>T1V1J8</t>
  </si>
  <si>
    <t>T1V1J9</t>
  </si>
  <si>
    <t>T1V1K1</t>
  </si>
  <si>
    <t>T1V1K6</t>
  </si>
  <si>
    <t>T1V1K7</t>
  </si>
  <si>
    <t>T1V1K8</t>
  </si>
  <si>
    <t>T1V1L6</t>
  </si>
  <si>
    <t>T1V1L7</t>
  </si>
  <si>
    <t>T1V1L8</t>
  </si>
  <si>
    <t>T1V1L9</t>
  </si>
  <si>
    <t>T1V1M1</t>
  </si>
  <si>
    <t>T1V1M2</t>
  </si>
  <si>
    <t>T1V1M3</t>
  </si>
  <si>
    <t>T1V1M4</t>
  </si>
  <si>
    <t>T1V1M5</t>
  </si>
  <si>
    <t>T1V1M6</t>
  </si>
  <si>
    <t>T1V1M7</t>
  </si>
  <si>
    <t>T1V1M8</t>
  </si>
  <si>
    <t>T1V1M9</t>
  </si>
  <si>
    <t>T1V1N1</t>
  </si>
  <si>
    <t>T1V1N2</t>
  </si>
  <si>
    <t>T1V1N3</t>
  </si>
  <si>
    <t>T1V1N4</t>
  </si>
  <si>
    <t>T1V1N5</t>
  </si>
  <si>
    <t>T1V1N6</t>
  </si>
  <si>
    <t>T1V1N7</t>
  </si>
  <si>
    <t>T1V1N9</t>
  </si>
  <si>
    <t>T1V1P1</t>
  </si>
  <si>
    <t>T1V1P2</t>
  </si>
  <si>
    <t>T1V1P3</t>
  </si>
  <si>
    <t>T1V1P4</t>
  </si>
  <si>
    <t>T1V1P5</t>
  </si>
  <si>
    <t>T1V1P6</t>
  </si>
  <si>
    <t>T1V1P7</t>
  </si>
  <si>
    <t>T1V1P8</t>
  </si>
  <si>
    <t>T1V1P9</t>
  </si>
  <si>
    <t>T1V1R1</t>
  </si>
  <si>
    <t>T1V1R2</t>
  </si>
  <si>
    <t>T1V1R3</t>
  </si>
  <si>
    <t>T1V1R4</t>
  </si>
  <si>
    <t>T1V1R5</t>
  </si>
  <si>
    <t>T1V1R6</t>
  </si>
  <si>
    <t>T1V1R7</t>
  </si>
  <si>
    <t>T1V1S1</t>
  </si>
  <si>
    <t>T1V1S2</t>
  </si>
  <si>
    <t>T1V1S3</t>
  </si>
  <si>
    <t>T1V1S4</t>
  </si>
  <si>
    <t>T1V1S5</t>
  </si>
  <si>
    <t>T1V1S6</t>
  </si>
  <si>
    <t>T1V1S7</t>
  </si>
  <si>
    <t>T1V1S8</t>
  </si>
  <si>
    <t>T1V1S9</t>
  </si>
  <si>
    <t>T1V1T1</t>
  </si>
  <si>
    <t>T1V1T3</t>
  </si>
  <si>
    <t>T1V1T5</t>
  </si>
  <si>
    <t>T1V1T6</t>
  </si>
  <si>
    <t>T1V1T7</t>
  </si>
  <si>
    <t>T1V1T9</t>
  </si>
  <si>
    <t>T1V1V1</t>
  </si>
  <si>
    <t>T1V1V2</t>
  </si>
  <si>
    <t>T1V1V3</t>
  </si>
  <si>
    <t>T1V1V4</t>
  </si>
  <si>
    <t>T1V1V5</t>
  </si>
  <si>
    <t>T1V1V8</t>
  </si>
  <si>
    <t>T1V1V9</t>
  </si>
  <si>
    <t>T1V1W1</t>
  </si>
  <si>
    <t>T1V1W2</t>
  </si>
  <si>
    <t>T1V1W3</t>
  </si>
  <si>
    <t>T1V1W4</t>
  </si>
  <si>
    <t>T1V1W5</t>
  </si>
  <si>
    <t>T1V1W6</t>
  </si>
  <si>
    <t>T1V1W7</t>
  </si>
  <si>
    <t>T1V1W8</t>
  </si>
  <si>
    <t>T1V1W9</t>
  </si>
  <si>
    <t>T1V1X1</t>
  </si>
  <si>
    <t>T1V1X2</t>
  </si>
  <si>
    <t>T1V1X3</t>
  </si>
  <si>
    <t>T1V1X4</t>
  </si>
  <si>
    <t>T1V1X6</t>
  </si>
  <si>
    <t>T1V1X7</t>
  </si>
  <si>
    <t>T1V1X8</t>
  </si>
  <si>
    <t>T1V1X9</t>
  </si>
  <si>
    <t>T1V1Y2</t>
  </si>
  <si>
    <t>T1V1Y3</t>
  </si>
  <si>
    <t>T1V1Y5</t>
  </si>
  <si>
    <t>T1V1Y6</t>
  </si>
  <si>
    <t>T1V1Y8</t>
  </si>
  <si>
    <t>T1V1Y9</t>
  </si>
  <si>
    <t>T1V1Z1</t>
  </si>
  <si>
    <t>T1V1Z2</t>
  </si>
  <si>
    <t>T1V1Z3</t>
  </si>
  <si>
    <t>T1V1Z4</t>
  </si>
  <si>
    <t>T1V1Z5</t>
  </si>
  <si>
    <t>T1V1Z6</t>
  </si>
  <si>
    <t>T1V1Z7</t>
  </si>
  <si>
    <t>T1V1Z8</t>
  </si>
  <si>
    <t>T1V1Z9</t>
  </si>
  <si>
    <t>T1V2A1</t>
  </si>
  <si>
    <t>T1V2A2</t>
  </si>
  <si>
    <t>T1V2A3</t>
  </si>
  <si>
    <t>T1V2A4</t>
  </si>
  <si>
    <t>T1V2A5</t>
  </si>
  <si>
    <t>T1V2A6</t>
  </si>
  <si>
    <t>T1V2A7</t>
  </si>
  <si>
    <t>T1V2A8</t>
  </si>
  <si>
    <t>T1V2A9</t>
  </si>
  <si>
    <t>T1V2B1</t>
  </si>
  <si>
    <t>T1V2B2</t>
  </si>
  <si>
    <t>T1V2B4</t>
  </si>
  <si>
    <t>T1V2B5</t>
  </si>
  <si>
    <t>T1V2B6</t>
  </si>
  <si>
    <t>T1V2B7</t>
  </si>
  <si>
    <t>T1V2B8</t>
  </si>
  <si>
    <t>T1V2C1</t>
  </si>
  <si>
    <t>T1V2C2</t>
  </si>
  <si>
    <t>T1V2C4</t>
  </si>
  <si>
    <t>T1V2C5</t>
  </si>
  <si>
    <t>T1V2C7</t>
  </si>
  <si>
    <t>T1V2C8</t>
  </si>
  <si>
    <t>T1W0A2</t>
  </si>
  <si>
    <t>T1W0A3</t>
  </si>
  <si>
    <t>T1W0A4</t>
  </si>
  <si>
    <t>T1W0A7</t>
  </si>
  <si>
    <t>T1W0A8</t>
  </si>
  <si>
    <t>T1W0B1</t>
  </si>
  <si>
    <t>T1W0B3</t>
  </si>
  <si>
    <t>T1W0B4</t>
  </si>
  <si>
    <t>T1W0B7</t>
  </si>
  <si>
    <t>T1W0B8</t>
  </si>
  <si>
    <t>T1W0B9</t>
  </si>
  <si>
    <t>T1W0C1</t>
  </si>
  <si>
    <t>T1W0C2</t>
  </si>
  <si>
    <t>T1W0C3</t>
  </si>
  <si>
    <t>T1W0C4</t>
  </si>
  <si>
    <t>T1W0C5</t>
  </si>
  <si>
    <t>T1W0C6</t>
  </si>
  <si>
    <t>T1W0C7</t>
  </si>
  <si>
    <t>T1W0C8</t>
  </si>
  <si>
    <t>T1W0C9</t>
  </si>
  <si>
    <t>T1W0E7</t>
  </si>
  <si>
    <t>T1W0E9</t>
  </si>
  <si>
    <t>T1W0G2</t>
  </si>
  <si>
    <t>T1W0G7</t>
  </si>
  <si>
    <t>T1W0G8</t>
  </si>
  <si>
    <t>T1W0G9</t>
  </si>
  <si>
    <t>T1W0H3</t>
  </si>
  <si>
    <t>T1W0H4</t>
  </si>
  <si>
    <t>T1W0H5</t>
  </si>
  <si>
    <t>T1W0H8</t>
  </si>
  <si>
    <t>T1W0H9</t>
  </si>
  <si>
    <t>T1W0J1</t>
  </si>
  <si>
    <t>T1W0J2</t>
  </si>
  <si>
    <t>T1W0J3</t>
  </si>
  <si>
    <t>T1W0J4</t>
  </si>
  <si>
    <t>T1W0J5</t>
  </si>
  <si>
    <t>T1W0J6</t>
  </si>
  <si>
    <t>T1W1A6</t>
  </si>
  <si>
    <t>T1W1C5</t>
  </si>
  <si>
    <t>T1W1C6</t>
  </si>
  <si>
    <t>T1W1L7</t>
  </si>
  <si>
    <t>T1W1L8</t>
  </si>
  <si>
    <t>T1W1L9</t>
  </si>
  <si>
    <t>T1W1M1</t>
  </si>
  <si>
    <t>T1W1M2</t>
  </si>
  <si>
    <t>T1W1M3</t>
  </si>
  <si>
    <t>T1W1M4</t>
  </si>
  <si>
    <t>T1W1M5</t>
  </si>
  <si>
    <t>T1W1M6</t>
  </si>
  <si>
    <t>T1W1M7</t>
  </si>
  <si>
    <t>T1W1M8</t>
  </si>
  <si>
    <t>T1W1M9</t>
  </si>
  <si>
    <t>T1W1N1</t>
  </si>
  <si>
    <t>T1W1N2</t>
  </si>
  <si>
    <t>T1W1N3</t>
  </si>
  <si>
    <t>T1W1N4</t>
  </si>
  <si>
    <t>T1W1N5</t>
  </si>
  <si>
    <t>T1W1N6</t>
  </si>
  <si>
    <t>T1W1N7</t>
  </si>
  <si>
    <t>T1W1N8</t>
  </si>
  <si>
    <t>T1W1N9</t>
  </si>
  <si>
    <t>T1W1P1</t>
  </si>
  <si>
    <t>T1W1P2</t>
  </si>
  <si>
    <t>T1W1P3</t>
  </si>
  <si>
    <t>T1W1P4</t>
  </si>
  <si>
    <t>T1W1P5</t>
  </si>
  <si>
    <t>T1W1P6</t>
  </si>
  <si>
    <t>T1W1P8</t>
  </si>
  <si>
    <t>T1W1P9</t>
  </si>
  <si>
    <t>T1W1R1</t>
  </si>
  <si>
    <t>T1W1R2</t>
  </si>
  <si>
    <t>T1W1R3</t>
  </si>
  <si>
    <t>T1W1R4</t>
  </si>
  <si>
    <t>T1W1V3</t>
  </si>
  <si>
    <t>T1W1V5</t>
  </si>
  <si>
    <t>T1W1V6</t>
  </si>
  <si>
    <t>T1W1W1</t>
  </si>
  <si>
    <t>T1W1W2</t>
  </si>
  <si>
    <t>T1W1W3</t>
  </si>
  <si>
    <t>T1W1W5</t>
  </si>
  <si>
    <t>T1W1W6</t>
  </si>
  <si>
    <t>T1W1W7</t>
  </si>
  <si>
    <t>T1W1W8</t>
  </si>
  <si>
    <t>T1W1W9</t>
  </si>
  <si>
    <t>T1W1X1</t>
  </si>
  <si>
    <t>T1W1X2</t>
  </si>
  <si>
    <t>T1W1X3</t>
  </si>
  <si>
    <t>T1W1X4</t>
  </si>
  <si>
    <t>T1W1X5</t>
  </si>
  <si>
    <t>T1W1X7</t>
  </si>
  <si>
    <t>T1W1Y1</t>
  </si>
  <si>
    <t>T1W1Y3</t>
  </si>
  <si>
    <t>T1W1Y4</t>
  </si>
  <si>
    <t>T1W1Y5</t>
  </si>
  <si>
    <t>T1W1Y6</t>
  </si>
  <si>
    <t>T1W1Y7</t>
  </si>
  <si>
    <t>T1W1Y8</t>
  </si>
  <si>
    <t>T1W1Z1</t>
  </si>
  <si>
    <t>T1W1Z2</t>
  </si>
  <si>
    <t>T1W1Z4</t>
  </si>
  <si>
    <t>T1W1Z5</t>
  </si>
  <si>
    <t>T1W1Z6</t>
  </si>
  <si>
    <t>T1W1Z7</t>
  </si>
  <si>
    <t>T1W1Z8</t>
  </si>
  <si>
    <t>T1W1Z9</t>
  </si>
  <si>
    <t>T1W2A1</t>
  </si>
  <si>
    <t>T1W2A2</t>
  </si>
  <si>
    <t>T1W2A3</t>
  </si>
  <si>
    <t>T1W2A4</t>
  </si>
  <si>
    <t>T1W2A5</t>
  </si>
  <si>
    <t>T1W2A6</t>
  </si>
  <si>
    <t>T1W2A7</t>
  </si>
  <si>
    <t>T1W2A8</t>
  </si>
  <si>
    <t>T1W2B1</t>
  </si>
  <si>
    <t>T1W2B2</t>
  </si>
  <si>
    <t>T1W2B3</t>
  </si>
  <si>
    <t>T1W2B4</t>
  </si>
  <si>
    <t>T1W2B5</t>
  </si>
  <si>
    <t>T1W2B6</t>
  </si>
  <si>
    <t>T1W2B7</t>
  </si>
  <si>
    <t>T1W2B8</t>
  </si>
  <si>
    <t>T1W2C1</t>
  </si>
  <si>
    <t>T1W2C2</t>
  </si>
  <si>
    <t>T1W2C3</t>
  </si>
  <si>
    <t>T1W2C4</t>
  </si>
  <si>
    <t>T1W2C5</t>
  </si>
  <si>
    <t>T1W2C6</t>
  </si>
  <si>
    <t>T1W2C7</t>
  </si>
  <si>
    <t>T1W2C8</t>
  </si>
  <si>
    <t>T1W2C9</t>
  </si>
  <si>
    <t>T1W2E1</t>
  </si>
  <si>
    <t>T1W2E2</t>
  </si>
  <si>
    <t>T1W2E3</t>
  </si>
  <si>
    <t>T1W2E4</t>
  </si>
  <si>
    <t>T1W2E5</t>
  </si>
  <si>
    <t>T1W2E6</t>
  </si>
  <si>
    <t>T1W2E7</t>
  </si>
  <si>
    <t>T1W2E8</t>
  </si>
  <si>
    <t>T1W2E9</t>
  </si>
  <si>
    <t>T1W2G1</t>
  </si>
  <si>
    <t>T1W2G2</t>
  </si>
  <si>
    <t>T1W2G3</t>
  </si>
  <si>
    <t>T1W2G4</t>
  </si>
  <si>
    <t>T1W2G5</t>
  </si>
  <si>
    <t>T1W2G6</t>
  </si>
  <si>
    <t>T1W2G7</t>
  </si>
  <si>
    <t>T1W2G8</t>
  </si>
  <si>
    <t>T1W2G9</t>
  </si>
  <si>
    <t>T1W2H1</t>
  </si>
  <si>
    <t>T1W2H2</t>
  </si>
  <si>
    <t>T1W2H3</t>
  </si>
  <si>
    <t>T1W2H4</t>
  </si>
  <si>
    <t>T1W2H5</t>
  </si>
  <si>
    <t>T1W2H6</t>
  </si>
  <si>
    <t>T1W2H7</t>
  </si>
  <si>
    <t>T1W2H8</t>
  </si>
  <si>
    <t>T1W2H9</t>
  </si>
  <si>
    <t>T1W2J1</t>
  </si>
  <si>
    <t>T1W2J2</t>
  </si>
  <si>
    <t>T1W2J3</t>
  </si>
  <si>
    <t>T1W2J4</t>
  </si>
  <si>
    <t>T1W2J5</t>
  </si>
  <si>
    <t>T1W2J6</t>
  </si>
  <si>
    <t>T1W2J7</t>
  </si>
  <si>
    <t>T1W2J8</t>
  </si>
  <si>
    <t>T1W2J9</t>
  </si>
  <si>
    <t>T1W2K1</t>
  </si>
  <si>
    <t>T1W2K2</t>
  </si>
  <si>
    <t>T1W2K3</t>
  </si>
  <si>
    <t>T1W2K4</t>
  </si>
  <si>
    <t>T1W2K5</t>
  </si>
  <si>
    <t>T1W2K6</t>
  </si>
  <si>
    <t>T1W2K7</t>
  </si>
  <si>
    <t>T1W2K8</t>
  </si>
  <si>
    <t>T1W2K9</t>
  </si>
  <si>
    <t>T1W2L1</t>
  </si>
  <si>
    <t>T1W2L2</t>
  </si>
  <si>
    <t>T1W2L3</t>
  </si>
  <si>
    <t>T1W2L4</t>
  </si>
  <si>
    <t>T1W2L5</t>
  </si>
  <si>
    <t>T1W2L7</t>
  </si>
  <si>
    <t>T1W2L8</t>
  </si>
  <si>
    <t>T1W2M1</t>
  </si>
  <si>
    <t>T1W2M2</t>
  </si>
  <si>
    <t>T1W2N5</t>
  </si>
  <si>
    <t>T1W2R7</t>
  </si>
  <si>
    <t>T1W2R8</t>
  </si>
  <si>
    <t>T1W2S1</t>
  </si>
  <si>
    <t>T1W2S2</t>
  </si>
  <si>
    <t>T1W2S3</t>
  </si>
  <si>
    <t>T1W2S4</t>
  </si>
  <si>
    <t>T1W2S8</t>
  </si>
  <si>
    <t>T1W2S9</t>
  </si>
  <si>
    <t>T1W2T1</t>
  </si>
  <si>
    <t>T1W2T5</t>
  </si>
  <si>
    <t>T1W2T8</t>
  </si>
  <si>
    <t>T1W2T9</t>
  </si>
  <si>
    <t>T1W2V1</t>
  </si>
  <si>
    <t>T1W2V2</t>
  </si>
  <si>
    <t>T1W2V3</t>
  </si>
  <si>
    <t>T1W2V4</t>
  </si>
  <si>
    <t>T1W2V5</t>
  </si>
  <si>
    <t>T1W2V6</t>
  </si>
  <si>
    <t>T1W2V7</t>
  </si>
  <si>
    <t>T1W2V8</t>
  </si>
  <si>
    <t>T1W2V9</t>
  </si>
  <si>
    <t>T1W2W1</t>
  </si>
  <si>
    <t>T1W2W4</t>
  </si>
  <si>
    <t>T1W2W5</t>
  </si>
  <si>
    <t>T1W2W6</t>
  </si>
  <si>
    <t>T1W2W7</t>
  </si>
  <si>
    <t>T1W2X1</t>
  </si>
  <si>
    <t>T1W2X2</t>
  </si>
  <si>
    <t>T1W2X3</t>
  </si>
  <si>
    <t>T1W2X5</t>
  </si>
  <si>
    <t>T1W2X7</t>
  </si>
  <si>
    <t>T1W2X8</t>
  </si>
  <si>
    <t>T1W3A2</t>
  </si>
  <si>
    <t>T1W3A3</t>
  </si>
  <si>
    <t>T1W3B1</t>
  </si>
  <si>
    <t>T1W3B7</t>
  </si>
  <si>
    <t>T1W3B8</t>
  </si>
  <si>
    <t>T1W3B9</t>
  </si>
  <si>
    <t>T1W3C6</t>
  </si>
  <si>
    <t>T1W3C8</t>
  </si>
  <si>
    <t>T1W3E2</t>
  </si>
  <si>
    <t>T1W3E4</t>
  </si>
  <si>
    <t>T1W3E7</t>
  </si>
  <si>
    <t>T1W3E8</t>
  </si>
  <si>
    <t>T1W3E9</t>
  </si>
  <si>
    <t>T1W3G1</t>
  </si>
  <si>
    <t>T1W3H1</t>
  </si>
  <si>
    <t>T1W3H4</t>
  </si>
  <si>
    <t>T1W3H5</t>
  </si>
  <si>
    <t>T1W3H6</t>
  </si>
  <si>
    <t>T1W3H7</t>
  </si>
  <si>
    <t>T1W3H8</t>
  </si>
  <si>
    <t>T1W3H9</t>
  </si>
  <si>
    <t>T1W3J2</t>
  </si>
  <si>
    <t>T1W3J4</t>
  </si>
  <si>
    <t>T1W3J5</t>
  </si>
  <si>
    <t>T1W3J7</t>
  </si>
  <si>
    <t>T1W3J8</t>
  </si>
  <si>
    <t>T1W3J9</t>
  </si>
  <si>
    <t>T1W3K1</t>
  </si>
  <si>
    <t>T1W3K2</t>
  </si>
  <si>
    <t>T1W3K3</t>
  </si>
  <si>
    <t>T1W3K4</t>
  </si>
  <si>
    <t>T1W3K5</t>
  </si>
  <si>
    <t>T1W3K7</t>
  </si>
  <si>
    <t>T1W3L4</t>
  </si>
  <si>
    <t>T1W3L6</t>
  </si>
  <si>
    <t>T1W3L7</t>
  </si>
  <si>
    <t>T1W3L8</t>
  </si>
  <si>
    <t>T1W3L9</t>
  </si>
  <si>
    <t>T1W3M3</t>
  </si>
  <si>
    <t>T1W3M5</t>
  </si>
  <si>
    <t>T2C2B2</t>
  </si>
  <si>
    <t>T2C2C6</t>
  </si>
  <si>
    <t>T2C2M7</t>
  </si>
  <si>
    <t>T2C2N1</t>
  </si>
  <si>
    <t>T2C2N2</t>
  </si>
  <si>
    <t>T2C3A4</t>
  </si>
  <si>
    <t>T2C3A6</t>
  </si>
  <si>
    <t>T2C3E7</t>
  </si>
  <si>
    <t>T2C4C4</t>
  </si>
  <si>
    <t>T2C4C6</t>
  </si>
  <si>
    <t>T2C4G7</t>
  </si>
  <si>
    <t>T2C4G8</t>
  </si>
  <si>
    <t>T2C4J9</t>
  </si>
  <si>
    <t>T2C4K1</t>
  </si>
  <si>
    <t>T2C4K2</t>
  </si>
  <si>
    <t>T2C4K3</t>
  </si>
  <si>
    <t>T2C4K6</t>
  </si>
  <si>
    <t>T2C4K7</t>
  </si>
  <si>
    <t>T2C4K8</t>
  </si>
  <si>
    <t>T2C5E3</t>
  </si>
  <si>
    <t>T2C5E4</t>
  </si>
  <si>
    <t>T2C5E5</t>
  </si>
  <si>
    <t>T2C5G4</t>
  </si>
  <si>
    <t>T2C5H6</t>
  </si>
  <si>
    <t>T2E0A2</t>
  </si>
  <si>
    <t>T2E0A3</t>
  </si>
  <si>
    <t>T2E0A4</t>
  </si>
  <si>
    <t>T2E0A5</t>
  </si>
  <si>
    <t>T2E0A6</t>
  </si>
  <si>
    <t>T2E0A7</t>
  </si>
  <si>
    <t>T2E0A8</t>
  </si>
  <si>
    <t>T2E0A9</t>
  </si>
  <si>
    <t>T2E0B1</t>
  </si>
  <si>
    <t>T2E0B2</t>
  </si>
  <si>
    <t>T2E0B3</t>
  </si>
  <si>
    <t>T2E0B5</t>
  </si>
  <si>
    <t>T2E0B7</t>
  </si>
  <si>
    <t>T2E0B8</t>
  </si>
  <si>
    <t>T2E0B9</t>
  </si>
  <si>
    <t>T2E0C1</t>
  </si>
  <si>
    <t>T2E0C6</t>
  </si>
  <si>
    <t>T2E0E9</t>
  </si>
  <si>
    <t>T2E0G3</t>
  </si>
  <si>
    <t>T2E0P3</t>
  </si>
  <si>
    <t>T2E0S9</t>
  </si>
  <si>
    <t>T2E0T2</t>
  </si>
  <si>
    <t>T2E0T3</t>
  </si>
  <si>
    <t>T2E0Y1</t>
  </si>
  <si>
    <t>T2E1B3</t>
  </si>
  <si>
    <t>T2E1B4</t>
  </si>
  <si>
    <t>T2E1G2</t>
  </si>
  <si>
    <t>T2E1G3</t>
  </si>
  <si>
    <t>T2E1G4</t>
  </si>
  <si>
    <t>T2E1G5</t>
  </si>
  <si>
    <t>T2E1G6</t>
  </si>
  <si>
    <t>T2E1L2</t>
  </si>
  <si>
    <t>T2E2H2</t>
  </si>
  <si>
    <t>T2E2J1</t>
  </si>
  <si>
    <t>T2E2J2</t>
  </si>
  <si>
    <t>T2E2J3</t>
  </si>
  <si>
    <t>T2E2J9</t>
  </si>
  <si>
    <t>T2E2K1</t>
  </si>
  <si>
    <t>T2E2K2</t>
  </si>
  <si>
    <t>T2E2K3</t>
  </si>
  <si>
    <t>T2E2K8</t>
  </si>
  <si>
    <t>T2E2K9</t>
  </si>
  <si>
    <t>T2E2L1</t>
  </si>
  <si>
    <t>T2E2L2</t>
  </si>
  <si>
    <t>T2E2L7</t>
  </si>
  <si>
    <t>T2E2L8</t>
  </si>
  <si>
    <t>T2E2M1</t>
  </si>
  <si>
    <t>T2E2M9</t>
  </si>
  <si>
    <t>T2E2N1</t>
  </si>
  <si>
    <t>T2E2P1</t>
  </si>
  <si>
    <t>T2E2P2</t>
  </si>
  <si>
    <t>T2E2P4</t>
  </si>
  <si>
    <t>T2E2P5</t>
  </si>
  <si>
    <t>T2E2W4</t>
  </si>
  <si>
    <t>T2E2W6</t>
  </si>
  <si>
    <t>T2E2W7</t>
  </si>
  <si>
    <t>T2E2W8</t>
  </si>
  <si>
    <t>T2E3L2</t>
  </si>
  <si>
    <t>T2E3L3</t>
  </si>
  <si>
    <t>T2E3L4</t>
  </si>
  <si>
    <t>T2E3L5</t>
  </si>
  <si>
    <t>T2E3L6</t>
  </si>
  <si>
    <t>T2E3L9</t>
  </si>
  <si>
    <t>T2E3N8</t>
  </si>
  <si>
    <t>T2E3P2</t>
  </si>
  <si>
    <t>T2E3P4</t>
  </si>
  <si>
    <t>T2E3P6</t>
  </si>
  <si>
    <t>T2E3P7</t>
  </si>
  <si>
    <t>T2E3P8</t>
  </si>
  <si>
    <t>T2E3P9</t>
  </si>
  <si>
    <t>T2E3R2</t>
  </si>
  <si>
    <t>T2E3R3</t>
  </si>
  <si>
    <t>T2E3R4</t>
  </si>
  <si>
    <t>T2E3R5</t>
  </si>
  <si>
    <t>T2E3R6</t>
  </si>
  <si>
    <t>T2E3R7</t>
  </si>
  <si>
    <t>T2E3R8</t>
  </si>
  <si>
    <t>T2E3R9</t>
  </si>
  <si>
    <t>T2E3V7</t>
  </si>
  <si>
    <t>T2E3V8</t>
  </si>
  <si>
    <t>T2E3X7</t>
  </si>
  <si>
    <t>T2E3X9</t>
  </si>
  <si>
    <t>T2E3Z5</t>
  </si>
  <si>
    <t>T2E3Z6</t>
  </si>
  <si>
    <t>T2E3Z7</t>
  </si>
  <si>
    <t>T2E3Z9</t>
  </si>
  <si>
    <t>T2E4A2</t>
  </si>
  <si>
    <t>T2E4A3</t>
  </si>
  <si>
    <t>T2E4A4</t>
  </si>
  <si>
    <t>T2E4A5</t>
  </si>
  <si>
    <t>T2E4B1</t>
  </si>
  <si>
    <t>T2E4B2</t>
  </si>
  <si>
    <t>T2E4B3</t>
  </si>
  <si>
    <t>T2E4B4</t>
  </si>
  <si>
    <t>T2E4B5</t>
  </si>
  <si>
    <t>T2E4B6</t>
  </si>
  <si>
    <t>T2E4B7</t>
  </si>
  <si>
    <t>T2E4B8</t>
  </si>
  <si>
    <t>T2E4B9</t>
  </si>
  <si>
    <t>T2E4C1</t>
  </si>
  <si>
    <t>T2E4C2</t>
  </si>
  <si>
    <t>T2E4E1</t>
  </si>
  <si>
    <t>T2E4E2</t>
  </si>
  <si>
    <t>T2E4E3</t>
  </si>
  <si>
    <t>T2E4E4</t>
  </si>
  <si>
    <t>T2E4E5</t>
  </si>
  <si>
    <t>T2E4E7</t>
  </si>
  <si>
    <t>T2E4H7</t>
  </si>
  <si>
    <t>T2E4J6</t>
  </si>
  <si>
    <t>T2E4J7</t>
  </si>
  <si>
    <t>T2E4P9</t>
  </si>
  <si>
    <t>T2E4R1</t>
  </si>
  <si>
    <t>T2E4R3</t>
  </si>
  <si>
    <t>T2E4S5</t>
  </si>
  <si>
    <t>T2E4S7</t>
  </si>
  <si>
    <t>T2E4S8</t>
  </si>
  <si>
    <t>T2E4S9</t>
  </si>
  <si>
    <t>T2E4T1</t>
  </si>
  <si>
    <t>T2E4T2</t>
  </si>
  <si>
    <t>T2E4T3</t>
  </si>
  <si>
    <t>T2E4T5</t>
  </si>
  <si>
    <t>T2E4T6</t>
  </si>
  <si>
    <t>T2E4T7</t>
  </si>
  <si>
    <t>T2E4T9</t>
  </si>
  <si>
    <t>T2E4V4</t>
  </si>
  <si>
    <t>T2E4V8</t>
  </si>
  <si>
    <t>T2E4V9</t>
  </si>
  <si>
    <t>T2E4W1</t>
  </si>
  <si>
    <t>T2E4W2</t>
  </si>
  <si>
    <t>T2E4W8</t>
  </si>
  <si>
    <t>T2E4X4</t>
  </si>
  <si>
    <t>T2E4X5</t>
  </si>
  <si>
    <t>T2E4Y4</t>
  </si>
  <si>
    <t>T2E4Y7</t>
  </si>
  <si>
    <t>T2E4Z2</t>
  </si>
  <si>
    <t>T2E4Z3</t>
  </si>
  <si>
    <t>T2E4Z5</t>
  </si>
  <si>
    <t>T2E4Z6</t>
  </si>
  <si>
    <t>T2E4Z7</t>
  </si>
  <si>
    <t>T2E4Z9</t>
  </si>
  <si>
    <t>T2E5A1</t>
  </si>
  <si>
    <t>T2E5A2</t>
  </si>
  <si>
    <t>T2E5A3</t>
  </si>
  <si>
    <t>T2E5A4</t>
  </si>
  <si>
    <t>T2E5A5</t>
  </si>
  <si>
    <t>T2E5A6</t>
  </si>
  <si>
    <t>T2E5A8</t>
  </si>
  <si>
    <t>T2E5A9</t>
  </si>
  <si>
    <t>T2E5B1</t>
  </si>
  <si>
    <t>T2E5B2</t>
  </si>
  <si>
    <t>T2E5B3</t>
  </si>
  <si>
    <t>T2E5B4</t>
  </si>
  <si>
    <t>T2E5R2</t>
  </si>
  <si>
    <t>T2E5R4</t>
  </si>
  <si>
    <t>T2E5R6</t>
  </si>
  <si>
    <t>T2E5R7</t>
  </si>
  <si>
    <t>T2E5R8</t>
  </si>
  <si>
    <t>T2E5R9</t>
  </si>
  <si>
    <t>T2E5S1</t>
  </si>
  <si>
    <t>T2E5S2</t>
  </si>
  <si>
    <t>T2E5S4</t>
  </si>
  <si>
    <t>T2E5S5</t>
  </si>
  <si>
    <t>T2E5S9</t>
  </si>
  <si>
    <t>T2E5T1</t>
  </si>
  <si>
    <t>T2E5T2</t>
  </si>
  <si>
    <t>T2E5T6</t>
  </si>
  <si>
    <t>T2E5T8</t>
  </si>
  <si>
    <t>T2E5V3</t>
  </si>
  <si>
    <t>T2E5V5</t>
  </si>
  <si>
    <t>T2E5V9</t>
  </si>
  <si>
    <t>T2E5W1</t>
  </si>
  <si>
    <t>T2E5W2</t>
  </si>
  <si>
    <t>T2E5W5</t>
  </si>
  <si>
    <t>T2E5W6</t>
  </si>
  <si>
    <t>T2E5W8</t>
  </si>
  <si>
    <t>T2E5X3</t>
  </si>
  <si>
    <t>T2E5X4</t>
  </si>
  <si>
    <t>T2E6G1</t>
  </si>
  <si>
    <t>T2E6G4</t>
  </si>
  <si>
    <t>T2E6G6</t>
  </si>
  <si>
    <t>T2E6G7</t>
  </si>
  <si>
    <t>T2E6H1</t>
  </si>
  <si>
    <t>T2E6J5</t>
  </si>
  <si>
    <t>T2E6J6</t>
  </si>
  <si>
    <t>T2E6J7</t>
  </si>
  <si>
    <t>T2E6J8</t>
  </si>
  <si>
    <t>T2E6J9</t>
  </si>
  <si>
    <t>T2E6K1</t>
  </si>
  <si>
    <t>T2E6K3</t>
  </si>
  <si>
    <t>T2E6K4</t>
  </si>
  <si>
    <t>T2E6K5</t>
  </si>
  <si>
    <t>T2E6K6</t>
  </si>
  <si>
    <t>T2E6K8</t>
  </si>
  <si>
    <t>T2E6L3</t>
  </si>
  <si>
    <t>T2E6L8</t>
  </si>
  <si>
    <t>T2E6L9</t>
  </si>
  <si>
    <t>T2E6M2</t>
  </si>
  <si>
    <t>T2E6M5</t>
  </si>
  <si>
    <t>T2E6M6</t>
  </si>
  <si>
    <t>T2E6M7</t>
  </si>
  <si>
    <t>T2E6M8</t>
  </si>
  <si>
    <t>T2E6M9</t>
  </si>
  <si>
    <t>T2E6N2</t>
  </si>
  <si>
    <t>T2E6N4</t>
  </si>
  <si>
    <t>T2E6N5</t>
  </si>
  <si>
    <t>T2E6N6</t>
  </si>
  <si>
    <t>T2E6P4</t>
  </si>
  <si>
    <t>T2E6P5</t>
  </si>
  <si>
    <t>T2E6P9</t>
  </si>
  <si>
    <t>T2E6R5</t>
  </si>
  <si>
    <t>T2E6R8</t>
  </si>
  <si>
    <t>T2E6S1</t>
  </si>
  <si>
    <t>T2E6S3</t>
  </si>
  <si>
    <t>T2E6S6</t>
  </si>
  <si>
    <t>T2E6T9</t>
  </si>
  <si>
    <t>T2E6V5</t>
  </si>
  <si>
    <t>T2E6X6</t>
  </si>
  <si>
    <t>T2E6Y1</t>
  </si>
  <si>
    <t>T2E6Y3</t>
  </si>
  <si>
    <t>T2E6Y8</t>
  </si>
  <si>
    <t>T2E6Z9</t>
  </si>
  <si>
    <t>T2E7A8</t>
  </si>
  <si>
    <t>T2E7C3</t>
  </si>
  <si>
    <t>T2E7C5</t>
  </si>
  <si>
    <t>T2E7C6</t>
  </si>
  <si>
    <t>T2E7J1</t>
  </si>
  <si>
    <t>T2E7J2</t>
  </si>
  <si>
    <t>T2E7J9</t>
  </si>
  <si>
    <t>T2E7K3</t>
  </si>
  <si>
    <t>T2E7L4</t>
  </si>
  <si>
    <t>T2E7L5</t>
  </si>
  <si>
    <t>T2E7L6</t>
  </si>
  <si>
    <t>T2E7L7</t>
  </si>
  <si>
    <t>T2E7M8</t>
  </si>
  <si>
    <t>T2E7M9</t>
  </si>
  <si>
    <t>T2E7N4</t>
  </si>
  <si>
    <t>T2E7N5</t>
  </si>
  <si>
    <t>T2E7N6</t>
  </si>
  <si>
    <t>T2E7N8</t>
  </si>
  <si>
    <t>T2E7P1</t>
  </si>
  <si>
    <t>T2E7P5</t>
  </si>
  <si>
    <t>T2E7S7</t>
  </si>
  <si>
    <t>T2E7S8</t>
  </si>
  <si>
    <t>T2E7S9</t>
  </si>
  <si>
    <t>T2E7T2</t>
  </si>
  <si>
    <t>T2E7V6</t>
  </si>
  <si>
    <t>T2E7W1</t>
  </si>
  <si>
    <t>T2E7W4</t>
  </si>
  <si>
    <t>T2E7W8</t>
  </si>
  <si>
    <t>T2E7W9</t>
  </si>
  <si>
    <t>T2E7Z8</t>
  </si>
  <si>
    <t>T2E8A9</t>
  </si>
  <si>
    <t>T2E8B1</t>
  </si>
  <si>
    <t>T2E8B2</t>
  </si>
  <si>
    <t>T2E8B3</t>
  </si>
  <si>
    <t>T2E8B5</t>
  </si>
  <si>
    <t>T2E8B6</t>
  </si>
  <si>
    <t>T2E8C2</t>
  </si>
  <si>
    <t>T2E8C5</t>
  </si>
  <si>
    <t>T2E8C8</t>
  </si>
  <si>
    <t>T2E8H7</t>
  </si>
  <si>
    <t>T2E8J6</t>
  </si>
  <si>
    <t>T2E8J9</t>
  </si>
  <si>
    <t>T2E8K2</t>
  </si>
  <si>
    <t>T2E8K4</t>
  </si>
  <si>
    <t>T2E8L3</t>
  </si>
  <si>
    <t>T2E8L5</t>
  </si>
  <si>
    <t>T2E8L6</t>
  </si>
  <si>
    <t>T2E8L7</t>
  </si>
  <si>
    <t>T2E8M9</t>
  </si>
  <si>
    <t>T2E8P1</t>
  </si>
  <si>
    <t>T2E8P7</t>
  </si>
  <si>
    <t>T2E8R3</t>
  </si>
  <si>
    <t>T2E8R6</t>
  </si>
  <si>
    <t>T2E8V4</t>
  </si>
  <si>
    <t>T2E8V5</t>
  </si>
  <si>
    <t>T2E8V7</t>
  </si>
  <si>
    <t>T2E8W2</t>
  </si>
  <si>
    <t>T2E8Y2</t>
  </si>
  <si>
    <t>T2E8Y3</t>
  </si>
  <si>
    <t>T2E8Y4</t>
  </si>
  <si>
    <t>T2E8Y8</t>
  </si>
  <si>
    <t>T2E8Y9</t>
  </si>
  <si>
    <t>T2E8Z1</t>
  </si>
  <si>
    <t>T2E9A1</t>
  </si>
  <si>
    <t>T2E9C3</t>
  </si>
  <si>
    <t>T2E9C4</t>
  </si>
  <si>
    <t>T2E9C7</t>
  </si>
  <si>
    <t>T2E9C8</t>
  </si>
  <si>
    <t>T2G0B4</t>
  </si>
  <si>
    <t>T2G0B8</t>
  </si>
  <si>
    <t>T2G0B9</t>
  </si>
  <si>
    <t>T2G0C2</t>
  </si>
  <si>
    <t>T2G0C7</t>
  </si>
  <si>
    <t>T2G0C8</t>
  </si>
  <si>
    <t>T2G0E1</t>
  </si>
  <si>
    <t>T2G0E5</t>
  </si>
  <si>
    <t>T2G0E6</t>
  </si>
  <si>
    <t>T2G0E7</t>
  </si>
  <si>
    <t>T2G0E8</t>
  </si>
  <si>
    <t>T2G0G1</t>
  </si>
  <si>
    <t>T2G0G5</t>
  </si>
  <si>
    <t>T2G0G6</t>
  </si>
  <si>
    <t>T2G0G7</t>
  </si>
  <si>
    <t>T2G0G9</t>
  </si>
  <si>
    <t>T2G0H1</t>
  </si>
  <si>
    <t>T2G0H3</t>
  </si>
  <si>
    <t>T2G0H7</t>
  </si>
  <si>
    <t>T2G0H8</t>
  </si>
  <si>
    <t>T2G0J1</t>
  </si>
  <si>
    <t>T2G0J2</t>
  </si>
  <si>
    <t>T2G0J4</t>
  </si>
  <si>
    <t>T2G0J6</t>
  </si>
  <si>
    <t>T2G0J7</t>
  </si>
  <si>
    <t>T2G0J8</t>
  </si>
  <si>
    <t>T2G0L4</t>
  </si>
  <si>
    <t>T2G0L6</t>
  </si>
  <si>
    <t>T2G0L7</t>
  </si>
  <si>
    <t>T2G0L8</t>
  </si>
  <si>
    <t>T2G0L9</t>
  </si>
  <si>
    <t>T2G0M1</t>
  </si>
  <si>
    <t>T2G0M2</t>
  </si>
  <si>
    <t>T2G0M3</t>
  </si>
  <si>
    <t>T2G0M4</t>
  </si>
  <si>
    <t>T2G0M5</t>
  </si>
  <si>
    <t>T2G0M6</t>
  </si>
  <si>
    <t>T2G0M7</t>
  </si>
  <si>
    <t>T2G0P4</t>
  </si>
  <si>
    <t>T2G0P8</t>
  </si>
  <si>
    <t>T2G0R6</t>
  </si>
  <si>
    <t>T2G0R7</t>
  </si>
  <si>
    <t>T2G0R9</t>
  </si>
  <si>
    <t>T2G0S1</t>
  </si>
  <si>
    <t>T2G0S2</t>
  </si>
  <si>
    <t>T2G0S4</t>
  </si>
  <si>
    <t>T2G0S5</t>
  </si>
  <si>
    <t>T2G0S6</t>
  </si>
  <si>
    <t>T2G0S7</t>
  </si>
  <si>
    <t>T2G0S8</t>
  </si>
  <si>
    <t>T2G0S9</t>
  </si>
  <si>
    <t>T2G0T1</t>
  </si>
  <si>
    <t>T2G0W2</t>
  </si>
  <si>
    <t>T2G0W3</t>
  </si>
  <si>
    <t>T2G0W4</t>
  </si>
  <si>
    <t>T2G0W5</t>
  </si>
  <si>
    <t>T2G0W6</t>
  </si>
  <si>
    <t>T2G0W7</t>
  </si>
  <si>
    <t>T2G0X6</t>
  </si>
  <si>
    <t>T2G0Y2</t>
  </si>
  <si>
    <t>T2G0Y3</t>
  </si>
  <si>
    <t>T2G0Y4</t>
  </si>
  <si>
    <t>T2G0Y5</t>
  </si>
  <si>
    <t>T2G0Y6</t>
  </si>
  <si>
    <t>T2G0Y7</t>
  </si>
  <si>
    <t>T2G0Y8</t>
  </si>
  <si>
    <t>T2G0Z1</t>
  </si>
  <si>
    <t>T2G0Z2</t>
  </si>
  <si>
    <t>T2G0Z3</t>
  </si>
  <si>
    <t>T2G0Z4</t>
  </si>
  <si>
    <t>T2G1A4</t>
  </si>
  <si>
    <t>T2G1A5</t>
  </si>
  <si>
    <t>T2G1A7</t>
  </si>
  <si>
    <t>T2G1A8</t>
  </si>
  <si>
    <t>T2G1A9</t>
  </si>
  <si>
    <t>T2G1B5</t>
  </si>
  <si>
    <t>T2G1B7</t>
  </si>
  <si>
    <t>T2G1C2</t>
  </si>
  <si>
    <t>T2G1C4</t>
  </si>
  <si>
    <t>T2G1C5</t>
  </si>
  <si>
    <t>T2G1E2</t>
  </si>
  <si>
    <t>T2G1E8</t>
  </si>
  <si>
    <t>T2G1H3</t>
  </si>
  <si>
    <t>T2G1H5</t>
  </si>
  <si>
    <t>T2G1J4</t>
  </si>
  <si>
    <t>T2G1J5</t>
  </si>
  <si>
    <t>T2G1J6</t>
  </si>
  <si>
    <t>T2G1J7</t>
  </si>
  <si>
    <t>T2G1J8</t>
  </si>
  <si>
    <t>T2G1K3</t>
  </si>
  <si>
    <t>T2G1K4</t>
  </si>
  <si>
    <t>T2G1K8</t>
  </si>
  <si>
    <t>T2G1K9</t>
  </si>
  <si>
    <t>T2G1L1</t>
  </si>
  <si>
    <t>T2G1L3</t>
  </si>
  <si>
    <t>T2G1L4</t>
  </si>
  <si>
    <t>T2G1L5</t>
  </si>
  <si>
    <t>T2G1L6</t>
  </si>
  <si>
    <t>T2G1L8</t>
  </si>
  <si>
    <t>T2G1L9</t>
  </si>
  <si>
    <t>T2G1M1</t>
  </si>
  <si>
    <t>T2G1M2</t>
  </si>
  <si>
    <t>T2G1M4</t>
  </si>
  <si>
    <t>T2G1M5</t>
  </si>
  <si>
    <t>T2G1M6</t>
  </si>
  <si>
    <t>T2G1M7</t>
  </si>
  <si>
    <t>T2G1M8</t>
  </si>
  <si>
    <t>T2G1M9</t>
  </si>
  <si>
    <t>T2G1N1</t>
  </si>
  <si>
    <t>T2G1N2</t>
  </si>
  <si>
    <t>T2G1N5</t>
  </si>
  <si>
    <t>T2G1N6</t>
  </si>
  <si>
    <t>T2G1P1</t>
  </si>
  <si>
    <t>T2G1P6</t>
  </si>
  <si>
    <t>T2G1R6</t>
  </si>
  <si>
    <t>T2G1R7</t>
  </si>
  <si>
    <t>T2G1T7</t>
  </si>
  <si>
    <t>T2G1T9</t>
  </si>
  <si>
    <t>T2G1V1</t>
  </si>
  <si>
    <t>T2G1V2</t>
  </si>
  <si>
    <t>T2G1V3</t>
  </si>
  <si>
    <t>T2G1V4</t>
  </si>
  <si>
    <t>T2G1V5</t>
  </si>
  <si>
    <t>T2G1V7</t>
  </si>
  <si>
    <t>T2G1V8</t>
  </si>
  <si>
    <t>T2G1V9</t>
  </si>
  <si>
    <t>T2G1W1</t>
  </si>
  <si>
    <t>T2G1W2</t>
  </si>
  <si>
    <t>T2G1W3</t>
  </si>
  <si>
    <t>T2G1W4</t>
  </si>
  <si>
    <t>T2G1W5</t>
  </si>
  <si>
    <t>T2G1W7</t>
  </si>
  <si>
    <t>T2G1W8</t>
  </si>
  <si>
    <t>T2G1W9</t>
  </si>
  <si>
    <t>T2G1X3</t>
  </si>
  <si>
    <t>T2G1X4</t>
  </si>
  <si>
    <t>T2G1X5</t>
  </si>
  <si>
    <t>T2G1X6</t>
  </si>
  <si>
    <t>T2G1X7</t>
  </si>
  <si>
    <t>T2G1X8</t>
  </si>
  <si>
    <t>T2G1X9</t>
  </si>
  <si>
    <t>T2G1Y1</t>
  </si>
  <si>
    <t>T2G1Y2</t>
  </si>
  <si>
    <t>T2G1Y3</t>
  </si>
  <si>
    <t>T2G1Y4</t>
  </si>
  <si>
    <t>T2G1Y5</t>
  </si>
  <si>
    <t>T2G1Y6</t>
  </si>
  <si>
    <t>T2G1Y7</t>
  </si>
  <si>
    <t>T2G1Y8</t>
  </si>
  <si>
    <t>T2G1Y9</t>
  </si>
  <si>
    <t>T2G1Z1</t>
  </si>
  <si>
    <t>T2G1Z2</t>
  </si>
  <si>
    <t>T2G1Z3</t>
  </si>
  <si>
    <t>T2G1Z4</t>
  </si>
  <si>
    <t>T2G1Z5</t>
  </si>
  <si>
    <t>T2G1Z6</t>
  </si>
  <si>
    <t>T2G1Z7</t>
  </si>
  <si>
    <t>T2G2A1</t>
  </si>
  <si>
    <t>T2G2A2</t>
  </si>
  <si>
    <t>T2G2A3</t>
  </si>
  <si>
    <t>T2G2A6</t>
  </si>
  <si>
    <t>T2G2A9</t>
  </si>
  <si>
    <t>T2G2B1</t>
  </si>
  <si>
    <t>T2G2B4</t>
  </si>
  <si>
    <t>T2G2B7</t>
  </si>
  <si>
    <t>T2G2B9</t>
  </si>
  <si>
    <t>T2G2J8</t>
  </si>
  <si>
    <t>T2G2L2</t>
  </si>
  <si>
    <t>T2G2L3</t>
  </si>
  <si>
    <t>T2G2M2</t>
  </si>
  <si>
    <t>T2G2M3</t>
  </si>
  <si>
    <t>T2G2M7</t>
  </si>
  <si>
    <t>T2G2N8</t>
  </si>
  <si>
    <t>T2G2N9</t>
  </si>
  <si>
    <t>T2G2P1</t>
  </si>
  <si>
    <t>T2G2P3</t>
  </si>
  <si>
    <t>T2G2P8</t>
  </si>
  <si>
    <t>T2G2P9</t>
  </si>
  <si>
    <t>T2G2R1</t>
  </si>
  <si>
    <t>T2G2R2</t>
  </si>
  <si>
    <t>T2G2R3</t>
  </si>
  <si>
    <t>T2G2R4</t>
  </si>
  <si>
    <t>T2G2R5</t>
  </si>
  <si>
    <t>T2G2R6</t>
  </si>
  <si>
    <t>T2G2R7</t>
  </si>
  <si>
    <t>T2G2R8</t>
  </si>
  <si>
    <t>T2G2S1</t>
  </si>
  <si>
    <t>T2G2S4</t>
  </si>
  <si>
    <t>T2G2S8</t>
  </si>
  <si>
    <t>T2G2S9</t>
  </si>
  <si>
    <t>T2G2T2</t>
  </si>
  <si>
    <t>T2G2V4</t>
  </si>
  <si>
    <t>T2G2W1</t>
  </si>
  <si>
    <t>T2G2W3</t>
  </si>
  <si>
    <t>T2G2W4</t>
  </si>
  <si>
    <t>T2G2W8</t>
  </si>
  <si>
    <t>T2G2Y8</t>
  </si>
  <si>
    <t>T2G2Y9</t>
  </si>
  <si>
    <t>T2G2Z2</t>
  </si>
  <si>
    <t>T2G2Z3</t>
  </si>
  <si>
    <t>T2G2Z4</t>
  </si>
  <si>
    <t>T2G2Z7</t>
  </si>
  <si>
    <t>T2G2Z8</t>
  </si>
  <si>
    <t>T2G3A1</t>
  </si>
  <si>
    <t>T2G3A2</t>
  </si>
  <si>
    <t>T2G3A3</t>
  </si>
  <si>
    <t>T2G3A4</t>
  </si>
  <si>
    <t>T2G3A5</t>
  </si>
  <si>
    <t>T2G3A7</t>
  </si>
  <si>
    <t>T2G3A9</t>
  </si>
  <si>
    <t>T2G3B1</t>
  </si>
  <si>
    <t>T2G3B2</t>
  </si>
  <si>
    <t>T2G3B3</t>
  </si>
  <si>
    <t>T2G3B4</t>
  </si>
  <si>
    <t>T2G3B5</t>
  </si>
  <si>
    <t>T2G3B6</t>
  </si>
  <si>
    <t>T2G3B7</t>
  </si>
  <si>
    <t>T2G3B8</t>
  </si>
  <si>
    <t>T2G3B9</t>
  </si>
  <si>
    <t>T2G3C1</t>
  </si>
  <si>
    <t>T2G3C3</t>
  </si>
  <si>
    <t>T2G3C4</t>
  </si>
  <si>
    <t>T2G3C5</t>
  </si>
  <si>
    <t>T2G3C7</t>
  </si>
  <si>
    <t>T2G3C8</t>
  </si>
  <si>
    <t>T2G3C9</t>
  </si>
  <si>
    <t>T2G3E1</t>
  </si>
  <si>
    <t>T2G3E3</t>
  </si>
  <si>
    <t>T2G3E4</t>
  </si>
  <si>
    <t>T2G3E5</t>
  </si>
  <si>
    <t>T2G3E8</t>
  </si>
  <si>
    <t>T2G3E9</t>
  </si>
  <si>
    <t>T2G3G1</t>
  </si>
  <si>
    <t>T2G3G2</t>
  </si>
  <si>
    <t>T2G3G3</t>
  </si>
  <si>
    <t>T2G3G4</t>
  </si>
  <si>
    <t>T2G3G5</t>
  </si>
  <si>
    <t>T2G3G6</t>
  </si>
  <si>
    <t>T2G3G7</t>
  </si>
  <si>
    <t>T2G3G8</t>
  </si>
  <si>
    <t>T2G3G9</t>
  </si>
  <si>
    <t>T2G3H1</t>
  </si>
  <si>
    <t>T2G3H2</t>
  </si>
  <si>
    <t>T2G3H3</t>
  </si>
  <si>
    <t>T2G3H6</t>
  </si>
  <si>
    <t>T2G3H7</t>
  </si>
  <si>
    <t>T2G3H9</t>
  </si>
  <si>
    <t>T2G3J6</t>
  </si>
  <si>
    <t>T2G3K4</t>
  </si>
  <si>
    <t>T2G3K5</t>
  </si>
  <si>
    <t>T2G3K6</t>
  </si>
  <si>
    <t>T2G3L2</t>
  </si>
  <si>
    <t>T2G3L3</t>
  </si>
  <si>
    <t>T2G3L7</t>
  </si>
  <si>
    <t>T2G3M5</t>
  </si>
  <si>
    <t>T2G3M6</t>
  </si>
  <si>
    <t>T2G3M7</t>
  </si>
  <si>
    <t>T2G3M8</t>
  </si>
  <si>
    <t>T2G3M9</t>
  </si>
  <si>
    <t>T2G3N5</t>
  </si>
  <si>
    <t>T2G3N6</t>
  </si>
  <si>
    <t>T2G3N7</t>
  </si>
  <si>
    <t>T2G3N8</t>
  </si>
  <si>
    <t>T2G3N9</t>
  </si>
  <si>
    <t>T2G3P1</t>
  </si>
  <si>
    <t>T2G3P3</t>
  </si>
  <si>
    <t>T2G3P4</t>
  </si>
  <si>
    <t>T2G3P5</t>
  </si>
  <si>
    <t>T2G3P7</t>
  </si>
  <si>
    <t>T2G3R6</t>
  </si>
  <si>
    <t>T2G3R7</t>
  </si>
  <si>
    <t>T2G3R8</t>
  </si>
  <si>
    <t>T2G3R9</t>
  </si>
  <si>
    <t>T2G3S1</t>
  </si>
  <si>
    <t>T2G3S2</t>
  </si>
  <si>
    <t>T2G3S3</t>
  </si>
  <si>
    <t>T2G3S4</t>
  </si>
  <si>
    <t>T2G3S5</t>
  </si>
  <si>
    <t>T2G3S6</t>
  </si>
  <si>
    <t>T2G3S7</t>
  </si>
  <si>
    <t>T2G3T4</t>
  </si>
  <si>
    <t>T2G3T5</t>
  </si>
  <si>
    <t>T2G3T6</t>
  </si>
  <si>
    <t>T2G3T7</t>
  </si>
  <si>
    <t>T2G3T8</t>
  </si>
  <si>
    <t>T2G3T9</t>
  </si>
  <si>
    <t>T2G3V1</t>
  </si>
  <si>
    <t>T2G3V3</t>
  </si>
  <si>
    <t>T2G3W5</t>
  </si>
  <si>
    <t>T2G3W6</t>
  </si>
  <si>
    <t>T2G3W7</t>
  </si>
  <si>
    <t>T2G3W8</t>
  </si>
  <si>
    <t>T2G3W9</t>
  </si>
  <si>
    <t>T2G3X1</t>
  </si>
  <si>
    <t>T2G3Z2</t>
  </si>
  <si>
    <t>T2G3Z4</t>
  </si>
  <si>
    <t>T2G3Z5</t>
  </si>
  <si>
    <t>T2G3Z7</t>
  </si>
  <si>
    <t>T2G3Z8</t>
  </si>
  <si>
    <t>T2G3Z9</t>
  </si>
  <si>
    <t>T2G4A1</t>
  </si>
  <si>
    <t>T2G4A2</t>
  </si>
  <si>
    <t>T2G4A3</t>
  </si>
  <si>
    <t>T2G4A5</t>
  </si>
  <si>
    <t>T2G4A6</t>
  </si>
  <si>
    <t>T2G4A7</t>
  </si>
  <si>
    <t>T2G4A8</t>
  </si>
  <si>
    <t>T2G4A9</t>
  </si>
  <si>
    <t>T2G4B1</t>
  </si>
  <si>
    <t>T2G4B2</t>
  </si>
  <si>
    <t>T2G4B3</t>
  </si>
  <si>
    <t>T2G4B4</t>
  </si>
  <si>
    <t>T2G4B5</t>
  </si>
  <si>
    <t>T2G4B6</t>
  </si>
  <si>
    <t>T2G4B7</t>
  </si>
  <si>
    <t>T2G4B8</t>
  </si>
  <si>
    <t>T2G4B9</t>
  </si>
  <si>
    <t>T2G4C2</t>
  </si>
  <si>
    <t>T2G4C4</t>
  </si>
  <si>
    <t>T2G4C5</t>
  </si>
  <si>
    <t>T2G4C6</t>
  </si>
  <si>
    <t>T2G4C7</t>
  </si>
  <si>
    <t>T2G4C8</t>
  </si>
  <si>
    <t>T2G4C9</t>
  </si>
  <si>
    <t>T2G4E1</t>
  </si>
  <si>
    <t>T2G4E6</t>
  </si>
  <si>
    <t>T2G4E7</t>
  </si>
  <si>
    <t>T2G4E8</t>
  </si>
  <si>
    <t>T2G4E9</t>
  </si>
  <si>
    <t>T2G4G2</t>
  </si>
  <si>
    <t>T2G4G4</t>
  </si>
  <si>
    <t>T2G4G6</t>
  </si>
  <si>
    <t>T2G4H3</t>
  </si>
  <si>
    <t>T2G4K8</t>
  </si>
  <si>
    <t>T2G4L6</t>
  </si>
  <si>
    <t>T2G4M2</t>
  </si>
  <si>
    <t>T2G4M4</t>
  </si>
  <si>
    <t>T2G4M5</t>
  </si>
  <si>
    <t>T2G4M6</t>
  </si>
  <si>
    <t>T2G4M7</t>
  </si>
  <si>
    <t>T2G4M9</t>
  </si>
  <si>
    <t>T2G4N1</t>
  </si>
  <si>
    <t>T2G4N4</t>
  </si>
  <si>
    <t>T2G4N5</t>
  </si>
  <si>
    <t>T2G4N6</t>
  </si>
  <si>
    <t>T2G4N8</t>
  </si>
  <si>
    <t>T2G4N9</t>
  </si>
  <si>
    <t>T2G4P1</t>
  </si>
  <si>
    <t>T2G4P2</t>
  </si>
  <si>
    <t>T2G4P3</t>
  </si>
  <si>
    <t>T2G4P4</t>
  </si>
  <si>
    <t>T2G4P5</t>
  </si>
  <si>
    <t>T2G4P6</t>
  </si>
  <si>
    <t>T2G4P7</t>
  </si>
  <si>
    <t>T2G4P8</t>
  </si>
  <si>
    <t>T2G4P9</t>
  </si>
  <si>
    <t>T2G4R1</t>
  </si>
  <si>
    <t>T2G4R2</t>
  </si>
  <si>
    <t>T2G4R4</t>
  </si>
  <si>
    <t>T2G4R5</t>
  </si>
  <si>
    <t>T2G4R7</t>
  </si>
  <si>
    <t>T2G4R8</t>
  </si>
  <si>
    <t>T2G4R9</t>
  </si>
  <si>
    <t>T2G4S4</t>
  </si>
  <si>
    <t>T2G4S6</t>
  </si>
  <si>
    <t>T2G4S8</t>
  </si>
  <si>
    <t>T2G4T1</t>
  </si>
  <si>
    <t>T2G4T2</t>
  </si>
  <si>
    <t>T2G4T3</t>
  </si>
  <si>
    <t>T2G4T9</t>
  </si>
  <si>
    <t>T2G4V1</t>
  </si>
  <si>
    <t>T2G4V3</t>
  </si>
  <si>
    <t>T2G4V6</t>
  </si>
  <si>
    <t>T2G4V7</t>
  </si>
  <si>
    <t>T2G4W5</t>
  </si>
  <si>
    <t>T2G4W6</t>
  </si>
  <si>
    <t>T2G4W8</t>
  </si>
  <si>
    <t>T2G4X1</t>
  </si>
  <si>
    <t>T2G4X4</t>
  </si>
  <si>
    <t>T2G4X5</t>
  </si>
  <si>
    <t>T2G4X7</t>
  </si>
  <si>
    <t>T2G4Y1</t>
  </si>
  <si>
    <t>T2G4Y9</t>
  </si>
  <si>
    <t>T2G4Z2</t>
  </si>
  <si>
    <t>T2G4Z3</t>
  </si>
  <si>
    <t>T2G4Z7</t>
  </si>
  <si>
    <t>T2G5A2</t>
  </si>
  <si>
    <t>T2G5A7</t>
  </si>
  <si>
    <t>T2G5B2</t>
  </si>
  <si>
    <t>T2G5B4</t>
  </si>
  <si>
    <t>T2G5B5</t>
  </si>
  <si>
    <t>T2G5B6</t>
  </si>
  <si>
    <t>T2G5B9</t>
  </si>
  <si>
    <t>T2G5E1</t>
  </si>
  <si>
    <t>T2G5E5</t>
  </si>
  <si>
    <t>T2G5E6</t>
  </si>
  <si>
    <t>T2G5H6</t>
  </si>
  <si>
    <t>T2G5H7</t>
  </si>
  <si>
    <t>T2G5J4</t>
  </si>
  <si>
    <t>T2G5J7</t>
  </si>
  <si>
    <t>T2G5J8</t>
  </si>
  <si>
    <t>T2G5K1</t>
  </si>
  <si>
    <t>T2G5K2</t>
  </si>
  <si>
    <t>T2G5K3</t>
  </si>
  <si>
    <t>T2G5K4</t>
  </si>
  <si>
    <t>T2G5K5</t>
  </si>
  <si>
    <t>T2G5K6</t>
  </si>
  <si>
    <t>T2G5K7</t>
  </si>
  <si>
    <t>T2G5L2</t>
  </si>
  <si>
    <t>T2G5L3</t>
  </si>
  <si>
    <t>T2G5L7</t>
  </si>
  <si>
    <t>T2G5L8</t>
  </si>
  <si>
    <t>T2G5M3</t>
  </si>
  <si>
    <t>T2G5N5</t>
  </si>
  <si>
    <t>T2G5N6</t>
  </si>
  <si>
    <t>T2G5N8</t>
  </si>
  <si>
    <t>T2G5N9</t>
  </si>
  <si>
    <t>T2G5P1</t>
  </si>
  <si>
    <t>T2G5P2</t>
  </si>
  <si>
    <t>T2G5P3</t>
  </si>
  <si>
    <t>T2G5P4</t>
  </si>
  <si>
    <t>T2G5P8</t>
  </si>
  <si>
    <t>T2G5P9</t>
  </si>
  <si>
    <t>T2G5R4</t>
  </si>
  <si>
    <t>T2G5R6</t>
  </si>
  <si>
    <t>T2G5S2</t>
  </si>
  <si>
    <t>T2G5S5</t>
  </si>
  <si>
    <t>T2G5S6</t>
  </si>
  <si>
    <t>T2G5S7</t>
  </si>
  <si>
    <t>T2G5S8</t>
  </si>
  <si>
    <t>T2G5S9</t>
  </si>
  <si>
    <t>T2G5T2</t>
  </si>
  <si>
    <t>T2G5T4</t>
  </si>
  <si>
    <t>T2G5T5</t>
  </si>
  <si>
    <t>T2G5T6</t>
  </si>
  <si>
    <t>T2G5V1</t>
  </si>
  <si>
    <t>T2J4N1</t>
  </si>
  <si>
    <t>T2J4N6</t>
  </si>
  <si>
    <t>T2J4N7</t>
  </si>
  <si>
    <t>T2J4N8</t>
  </si>
  <si>
    <t>T2J4P2</t>
  </si>
  <si>
    <t>T2J4V9</t>
  </si>
  <si>
    <t>T2J4X7</t>
  </si>
  <si>
    <t>T2J4Z1</t>
  </si>
  <si>
    <t>T2J4Z2</t>
  </si>
  <si>
    <t>T2J4Z6</t>
  </si>
  <si>
    <t>T2J4Z8</t>
  </si>
  <si>
    <t>T2J5A9</t>
  </si>
  <si>
    <t>T2J5S8</t>
  </si>
  <si>
    <t>T2J5S9</t>
  </si>
  <si>
    <t>T2J5T1</t>
  </si>
  <si>
    <t>T2J5T2</t>
  </si>
  <si>
    <t>T2J5V7</t>
  </si>
  <si>
    <t>T2J5W1</t>
  </si>
  <si>
    <t>T2J5X4</t>
  </si>
  <si>
    <t>T2J5X6</t>
  </si>
  <si>
    <t>T2J5X7</t>
  </si>
  <si>
    <t>T2J5X8</t>
  </si>
  <si>
    <t>T2J6B3</t>
  </si>
  <si>
    <t>T2J6B7</t>
  </si>
  <si>
    <t>T2J6B9</t>
  </si>
  <si>
    <t>T2J6C1</t>
  </si>
  <si>
    <t>T2J6E2</t>
  </si>
  <si>
    <t>T2J6E3</t>
  </si>
  <si>
    <t>T2J6G6</t>
  </si>
  <si>
    <t>T2J6G7</t>
  </si>
  <si>
    <t>T2J6J3</t>
  </si>
  <si>
    <t>T2J6J6</t>
  </si>
  <si>
    <t>T2J6T7</t>
  </si>
  <si>
    <t>T2J6T9</t>
  </si>
  <si>
    <t>T2J6V1</t>
  </si>
  <si>
    <t>T2J6V3</t>
  </si>
  <si>
    <t>T2J6V4</t>
  </si>
  <si>
    <t>T2J6W2</t>
  </si>
  <si>
    <t>T2J6W4</t>
  </si>
  <si>
    <t>T2J6Z3</t>
  </si>
  <si>
    <t>T2J6Z4</t>
  </si>
  <si>
    <t>T2J6Z5</t>
  </si>
  <si>
    <t>T2J7A5</t>
  </si>
  <si>
    <t>T2J7B8</t>
  </si>
  <si>
    <t>T2K0L2</t>
  </si>
  <si>
    <t>T2K1K2</t>
  </si>
  <si>
    <t>T2K3T7</t>
  </si>
  <si>
    <t>T2K3T8</t>
  </si>
  <si>
    <t>T2K3V4</t>
  </si>
  <si>
    <t>T2K3V5</t>
  </si>
  <si>
    <t>T2K3W4</t>
  </si>
  <si>
    <t>T2K3W6</t>
  </si>
  <si>
    <t>T2K4W5</t>
  </si>
  <si>
    <t>T2K4W6</t>
  </si>
  <si>
    <t>T2K4W7</t>
  </si>
  <si>
    <t>T2K4W9</t>
  </si>
  <si>
    <t>T2K4X2</t>
  </si>
  <si>
    <t>T2K4Y2</t>
  </si>
  <si>
    <t>T2K4Y3</t>
  </si>
  <si>
    <t>T2K4Z5</t>
  </si>
  <si>
    <t>T2K5J5</t>
  </si>
  <si>
    <t>T2K5L4</t>
  </si>
  <si>
    <t>T2K5M7</t>
  </si>
  <si>
    <t>T2K5M8</t>
  </si>
  <si>
    <t>T2K5M9</t>
  </si>
  <si>
    <t>T2K5R5</t>
  </si>
  <si>
    <t>T2K5R9</t>
  </si>
  <si>
    <t>T2K5S6</t>
  </si>
  <si>
    <t>T2K5S7</t>
  </si>
  <si>
    <t>T2K5X2</t>
  </si>
  <si>
    <t>T2K5X3</t>
  </si>
  <si>
    <t>T2K5X4</t>
  </si>
  <si>
    <t>T2K5X5</t>
  </si>
  <si>
    <t>T2K5X6</t>
  </si>
  <si>
    <t>T2K5X7</t>
  </si>
  <si>
    <t>T2K5X8</t>
  </si>
  <si>
    <t>T2K5Y4</t>
  </si>
  <si>
    <t>T2K5Y5</t>
  </si>
  <si>
    <t>T2K5Y6</t>
  </si>
  <si>
    <t>T2K5Y7</t>
  </si>
  <si>
    <t>T2K6B9</t>
  </si>
  <si>
    <t>T2K6J5</t>
  </si>
  <si>
    <t>T2K6J9</t>
  </si>
  <si>
    <t>T2K6K1</t>
  </si>
  <si>
    <t>T2N0B1</t>
  </si>
  <si>
    <t>T2N0B2</t>
  </si>
  <si>
    <t>T2N0B4</t>
  </si>
  <si>
    <t>T2N0B6</t>
  </si>
  <si>
    <t>T2N0C2</t>
  </si>
  <si>
    <t>T2N0C3</t>
  </si>
  <si>
    <t>T2N0C4</t>
  </si>
  <si>
    <t>T2N0C5</t>
  </si>
  <si>
    <t>T2N0C6</t>
  </si>
  <si>
    <t>T2N0C7</t>
  </si>
  <si>
    <t>T2N0C8</t>
  </si>
  <si>
    <t>T2N0C9</t>
  </si>
  <si>
    <t>T2N0E6</t>
  </si>
  <si>
    <t>T2N0G3</t>
  </si>
  <si>
    <t>T2N0H6</t>
  </si>
  <si>
    <t>T2N0H7</t>
  </si>
  <si>
    <t>T2N0H8</t>
  </si>
  <si>
    <t>T2N0H9</t>
  </si>
  <si>
    <t>T2N0J6</t>
  </si>
  <si>
    <t>T2N0J7</t>
  </si>
  <si>
    <t>T2N0J8</t>
  </si>
  <si>
    <t>T2N0L3</t>
  </si>
  <si>
    <t>T2N0L4</t>
  </si>
  <si>
    <t>T2N0L5</t>
  </si>
  <si>
    <t>T2N0L6</t>
  </si>
  <si>
    <t>T2N0L7</t>
  </si>
  <si>
    <t>T2N0L8</t>
  </si>
  <si>
    <t>T2N0L9</t>
  </si>
  <si>
    <t>T2N0M1</t>
  </si>
  <si>
    <t>T2N0M2</t>
  </si>
  <si>
    <t>T2N0M3</t>
  </si>
  <si>
    <t>T2N0M4</t>
  </si>
  <si>
    <t>T2N0M5</t>
  </si>
  <si>
    <t>T2N0M6</t>
  </si>
  <si>
    <t>T2N0M7</t>
  </si>
  <si>
    <t>T2N0N1</t>
  </si>
  <si>
    <t>T2N0P4</t>
  </si>
  <si>
    <t>T2N0P5</t>
  </si>
  <si>
    <t>T2N0P6</t>
  </si>
  <si>
    <t>T2N0P7</t>
  </si>
  <si>
    <t>T2N0P8</t>
  </si>
  <si>
    <t>T2N0P9</t>
  </si>
  <si>
    <t>T2N0R1</t>
  </si>
  <si>
    <t>T2N0R2</t>
  </si>
  <si>
    <t>T2N0R3</t>
  </si>
  <si>
    <t>T2N0R4</t>
  </si>
  <si>
    <t>T2N0T4</t>
  </si>
  <si>
    <t>T2N0T5</t>
  </si>
  <si>
    <t>T2N0T6</t>
  </si>
  <si>
    <t>T2N0T7</t>
  </si>
  <si>
    <t>T2N0T8</t>
  </si>
  <si>
    <t>T2N0T9</t>
  </si>
  <si>
    <t>T2N0V1</t>
  </si>
  <si>
    <t>T2N0V2</t>
  </si>
  <si>
    <t>T2N0V3</t>
  </si>
  <si>
    <t>T2N0V4</t>
  </si>
  <si>
    <t>T2N0V5</t>
  </si>
  <si>
    <t>T2N0V6</t>
  </si>
  <si>
    <t>T2N0V7</t>
  </si>
  <si>
    <t>T2N0V8</t>
  </si>
  <si>
    <t>T2N0V9</t>
  </si>
  <si>
    <t>T2N0X6</t>
  </si>
  <si>
    <t>T2N0X7</t>
  </si>
  <si>
    <t>T2N0X8</t>
  </si>
  <si>
    <t>T2N0X9</t>
  </si>
  <si>
    <t>T2N0Y1</t>
  </si>
  <si>
    <t>T2N0Y2</t>
  </si>
  <si>
    <t>T2N0Y3</t>
  </si>
  <si>
    <t>T2N0Y4</t>
  </si>
  <si>
    <t>T2N0Y5</t>
  </si>
  <si>
    <t>T2N0Y7</t>
  </si>
  <si>
    <t>T2N0Y8</t>
  </si>
  <si>
    <t>T2N0Y9</t>
  </si>
  <si>
    <t>T2N0Z1</t>
  </si>
  <si>
    <t>T2N1A4</t>
  </si>
  <si>
    <t>T2N1A5</t>
  </si>
  <si>
    <t>T2N1A6</t>
  </si>
  <si>
    <t>T2N1A7</t>
  </si>
  <si>
    <t>T2N1A8</t>
  </si>
  <si>
    <t>T2N1A9</t>
  </si>
  <si>
    <t>T2N1B1</t>
  </si>
  <si>
    <t>T2N1B2</t>
  </si>
  <si>
    <t>T2N1B3</t>
  </si>
  <si>
    <t>T2N1B4</t>
  </si>
  <si>
    <t>T2N1B5</t>
  </si>
  <si>
    <t>T2N1B6</t>
  </si>
  <si>
    <t>T2N1B7</t>
  </si>
  <si>
    <t>T2N1C8</t>
  </si>
  <si>
    <t>T2N1C9</t>
  </si>
  <si>
    <t>T2N1E1</t>
  </si>
  <si>
    <t>T2N1P1</t>
  </si>
  <si>
    <t>T2N1P2</t>
  </si>
  <si>
    <t>T2N1P3</t>
  </si>
  <si>
    <t>T2N1P4</t>
  </si>
  <si>
    <t>T2N1P5</t>
  </si>
  <si>
    <t>T2N1P6</t>
  </si>
  <si>
    <t>T2N1P7</t>
  </si>
  <si>
    <t>T2N1P8</t>
  </si>
  <si>
    <t>T2N1P9</t>
  </si>
  <si>
    <t>T2N1R1</t>
  </si>
  <si>
    <t>T2N1R2</t>
  </si>
  <si>
    <t>T2N1R3</t>
  </si>
  <si>
    <t>T2N1R4</t>
  </si>
  <si>
    <t>T2N1R6</t>
  </si>
  <si>
    <t>T2N1T4</t>
  </si>
  <si>
    <t>T2N1T6</t>
  </si>
  <si>
    <t>T2N1T7</t>
  </si>
  <si>
    <t>T2N1T8</t>
  </si>
  <si>
    <t>T2N1V4</t>
  </si>
  <si>
    <t>T2N1V6</t>
  </si>
  <si>
    <t>T2N1V8</t>
  </si>
  <si>
    <t>T2N1V9</t>
  </si>
  <si>
    <t>T2N1X6</t>
  </si>
  <si>
    <t>T2N1X7</t>
  </si>
  <si>
    <t>T2N1Y3</t>
  </si>
  <si>
    <t>T2N1Y4</t>
  </si>
  <si>
    <t>T2N1Z1</t>
  </si>
  <si>
    <t>T2N1Z4</t>
  </si>
  <si>
    <t>T2N1Z6</t>
  </si>
  <si>
    <t>T2N1Z9</t>
  </si>
  <si>
    <t>T2N2A2</t>
  </si>
  <si>
    <t>T2N2A7</t>
  </si>
  <si>
    <t>T2N2A8</t>
  </si>
  <si>
    <t>T2N2B8</t>
  </si>
  <si>
    <t>T2N2B9</t>
  </si>
  <si>
    <t>T2N2E3</t>
  </si>
  <si>
    <t>T2N2G3</t>
  </si>
  <si>
    <t>T2N2H8</t>
  </si>
  <si>
    <t>T2N2R3</t>
  </si>
  <si>
    <t>T2N2R4</t>
  </si>
  <si>
    <t>T2N2R9</t>
  </si>
  <si>
    <t>T2N2S4</t>
  </si>
  <si>
    <t>T2N2S5</t>
  </si>
  <si>
    <t>T2N2S6</t>
  </si>
  <si>
    <t>T2N2S8</t>
  </si>
  <si>
    <t>T2N2S9</t>
  </si>
  <si>
    <t>T2N2T1</t>
  </si>
  <si>
    <t>T2N2T2</t>
  </si>
  <si>
    <t>T2N2T3</t>
  </si>
  <si>
    <t>T2N2T4</t>
  </si>
  <si>
    <t>T2N2T5</t>
  </si>
  <si>
    <t>T2N2T6</t>
  </si>
  <si>
    <t>T2N2V3</t>
  </si>
  <si>
    <t>T2N2V4</t>
  </si>
  <si>
    <t>T2N2V5</t>
  </si>
  <si>
    <t>T2N2V6</t>
  </si>
  <si>
    <t>T2N2V7</t>
  </si>
  <si>
    <t>T2N2V8</t>
  </si>
  <si>
    <t>T2N2V9</t>
  </si>
  <si>
    <t>T2N2W1</t>
  </si>
  <si>
    <t>T2N2W2</t>
  </si>
  <si>
    <t>T2N2W3</t>
  </si>
  <si>
    <t>T2N2W4</t>
  </si>
  <si>
    <t>T2N2W5</t>
  </si>
  <si>
    <t>T2N2W6</t>
  </si>
  <si>
    <t>T2N2W7</t>
  </si>
  <si>
    <t>T2N2W8</t>
  </si>
  <si>
    <t>T2N2W9</t>
  </si>
  <si>
    <t>T2N2X1</t>
  </si>
  <si>
    <t>T2N2X2</t>
  </si>
  <si>
    <t>T2N2X3</t>
  </si>
  <si>
    <t>T2N2X4</t>
  </si>
  <si>
    <t>T2N2X5</t>
  </si>
  <si>
    <t>T2N2X6</t>
  </si>
  <si>
    <t>T2N2X7</t>
  </si>
  <si>
    <t>T2N2X8</t>
  </si>
  <si>
    <t>T2N2X9</t>
  </si>
  <si>
    <t>T2N2Y1</t>
  </si>
  <si>
    <t>T2N2Y2</t>
  </si>
  <si>
    <t>T2N2Y3</t>
  </si>
  <si>
    <t>T2N2Y4</t>
  </si>
  <si>
    <t>T2N2Y5</t>
  </si>
  <si>
    <t>T2N2Y6</t>
  </si>
  <si>
    <t>T2N2Y7</t>
  </si>
  <si>
    <t>T2N2Y8</t>
  </si>
  <si>
    <t>T2N2Y9</t>
  </si>
  <si>
    <t>T2N2Z1</t>
  </si>
  <si>
    <t>T2N2Z2</t>
  </si>
  <si>
    <t>T2N2Z3</t>
  </si>
  <si>
    <t>T2N2Z4</t>
  </si>
  <si>
    <t>T2N2Z5</t>
  </si>
  <si>
    <t>T2N2Z6</t>
  </si>
  <si>
    <t>T2N2Z7</t>
  </si>
  <si>
    <t>T2N2Z8</t>
  </si>
  <si>
    <t>T2N2Z9</t>
  </si>
  <si>
    <t>T2N3A1</t>
  </si>
  <si>
    <t>T2N3A2</t>
  </si>
  <si>
    <t>T2N3A3</t>
  </si>
  <si>
    <t>T2N3A4</t>
  </si>
  <si>
    <t>T2N3A5</t>
  </si>
  <si>
    <t>T2N3A6</t>
  </si>
  <si>
    <t>T2N3A7</t>
  </si>
  <si>
    <t>T2N3A8</t>
  </si>
  <si>
    <t>T2N3A9</t>
  </si>
  <si>
    <t>T2N3B1</t>
  </si>
  <si>
    <t>T2N3B2</t>
  </si>
  <si>
    <t>T2N3B3</t>
  </si>
  <si>
    <t>T2N3B4</t>
  </si>
  <si>
    <t>T2N3B5</t>
  </si>
  <si>
    <t>T2N3B6</t>
  </si>
  <si>
    <t>T2N3B7</t>
  </si>
  <si>
    <t>T2N3B8</t>
  </si>
  <si>
    <t>T2N3B9</t>
  </si>
  <si>
    <t>T2N3C1</t>
  </si>
  <si>
    <t>T2N3C3</t>
  </si>
  <si>
    <t>T2N3C4</t>
  </si>
  <si>
    <t>T2N3C5</t>
  </si>
  <si>
    <t>T2N3C6</t>
  </si>
  <si>
    <t>T2N3E3</t>
  </si>
  <si>
    <t>T2N3E4</t>
  </si>
  <si>
    <t>T2N3E5</t>
  </si>
  <si>
    <t>T2N3E6</t>
  </si>
  <si>
    <t>T2N3G6</t>
  </si>
  <si>
    <t>T2N3G7</t>
  </si>
  <si>
    <t>T2N3G8</t>
  </si>
  <si>
    <t>T2N3G9</t>
  </si>
  <si>
    <t>T2N3H1</t>
  </si>
  <si>
    <t>T2N3H2</t>
  </si>
  <si>
    <t>T2N3H4</t>
  </si>
  <si>
    <t>T2N3H6</t>
  </si>
  <si>
    <t>T2N3H8</t>
  </si>
  <si>
    <t>T2N3H9</t>
  </si>
  <si>
    <t>T2N3J1</t>
  </si>
  <si>
    <t>T2N3J2</t>
  </si>
  <si>
    <t>T2N3J3</t>
  </si>
  <si>
    <t>T2N3J4</t>
  </si>
  <si>
    <t>T2N3J5</t>
  </si>
  <si>
    <t>T2N3J6</t>
  </si>
  <si>
    <t>T2N3J7</t>
  </si>
  <si>
    <t>T2N3J8</t>
  </si>
  <si>
    <t>T2N3K1</t>
  </si>
  <si>
    <t>T2N3K8</t>
  </si>
  <si>
    <t>T2N3K9</t>
  </si>
  <si>
    <t>T2N3L1</t>
  </si>
  <si>
    <t>T2N3L2</t>
  </si>
  <si>
    <t>T2N3L3</t>
  </si>
  <si>
    <t>T2N3L4</t>
  </si>
  <si>
    <t>T2N3L5</t>
  </si>
  <si>
    <t>T2N3L6</t>
  </si>
  <si>
    <t>T2N3L7</t>
  </si>
  <si>
    <t>T2N3L8</t>
  </si>
  <si>
    <t>T2N3L9</t>
  </si>
  <si>
    <t>T2N3M9</t>
  </si>
  <si>
    <t>T2N3N1</t>
  </si>
  <si>
    <t>T2N3N2</t>
  </si>
  <si>
    <t>T2N3N3</t>
  </si>
  <si>
    <t>T2N3N4</t>
  </si>
  <si>
    <t>T2N3N5</t>
  </si>
  <si>
    <t>T2N3N7</t>
  </si>
  <si>
    <t>T2N3N8</t>
  </si>
  <si>
    <t>T2N3N9</t>
  </si>
  <si>
    <t>T2N3P2</t>
  </si>
  <si>
    <t>T2N3P4</t>
  </si>
  <si>
    <t>T2N3P6</t>
  </si>
  <si>
    <t>T2N3P8</t>
  </si>
  <si>
    <t>T2N3R1</t>
  </si>
  <si>
    <t>T2N3R3</t>
  </si>
  <si>
    <t>T2N3R6</t>
  </si>
  <si>
    <t>T2N3R7</t>
  </si>
  <si>
    <t>T2N3R8</t>
  </si>
  <si>
    <t>T2N3R9</t>
  </si>
  <si>
    <t>T2N3S3</t>
  </si>
  <si>
    <t>T2N3S4</t>
  </si>
  <si>
    <t>T2N3S5</t>
  </si>
  <si>
    <t>T2N3S6</t>
  </si>
  <si>
    <t>T2N3S7</t>
  </si>
  <si>
    <t>T2N3S8</t>
  </si>
  <si>
    <t>T2N3S9</t>
  </si>
  <si>
    <t>T2N3T2</t>
  </si>
  <si>
    <t>T2N3T3</t>
  </si>
  <si>
    <t>T2N3T4</t>
  </si>
  <si>
    <t>T2N3T5</t>
  </si>
  <si>
    <t>T2N3T6</t>
  </si>
  <si>
    <t>T2N3T7</t>
  </si>
  <si>
    <t>T2N3T8</t>
  </si>
  <si>
    <t>T2N4J1</t>
  </si>
  <si>
    <t>T2N4K1</t>
  </si>
  <si>
    <t>T2N4M6</t>
  </si>
  <si>
    <t>T2N4M7</t>
  </si>
  <si>
    <t>T2N4M9</t>
  </si>
  <si>
    <t>T2N4N6</t>
  </si>
  <si>
    <t>T2N4N8</t>
  </si>
  <si>
    <t>T2N4P2</t>
  </si>
  <si>
    <t>T2N4P3</t>
  </si>
  <si>
    <t>T2N4P7</t>
  </si>
  <si>
    <t>T2N4R1</t>
  </si>
  <si>
    <t>T2N4R7</t>
  </si>
  <si>
    <t>T2N4S1</t>
  </si>
  <si>
    <t>T2N4S3</t>
  </si>
  <si>
    <t>T2N4S9</t>
  </si>
  <si>
    <t>T2N4T1</t>
  </si>
  <si>
    <t>T2N4T2</t>
  </si>
  <si>
    <t>T2N4T3</t>
  </si>
  <si>
    <t>T2N4T5</t>
  </si>
  <si>
    <t>T2N4T9</t>
  </si>
  <si>
    <t>T2N4W1</t>
  </si>
  <si>
    <t>T2N4W3</t>
  </si>
  <si>
    <t>T2N4W5</t>
  </si>
  <si>
    <t>T2N4W6</t>
  </si>
  <si>
    <t>T2N4W8</t>
  </si>
  <si>
    <t>T2N4X3</t>
  </si>
  <si>
    <t>T2N4X4</t>
  </si>
  <si>
    <t>T2N4X6</t>
  </si>
  <si>
    <t>T2N4X9</t>
  </si>
  <si>
    <t>T2N4Y1</t>
  </si>
  <si>
    <t>T2N4Y9</t>
  </si>
  <si>
    <t>T2N4Z2</t>
  </si>
  <si>
    <t>T2N4Z3</t>
  </si>
  <si>
    <t>T2P0A5</t>
  </si>
  <si>
    <t>T2P0A9</t>
  </si>
  <si>
    <t>T2P0B3</t>
  </si>
  <si>
    <t>T2P0B4</t>
  </si>
  <si>
    <t>T2P0B9</t>
  </si>
  <si>
    <t>T2P0C1</t>
  </si>
  <si>
    <t>T2P0C5</t>
  </si>
  <si>
    <t>T2P0E3</t>
  </si>
  <si>
    <t>T2P0E4</t>
  </si>
  <si>
    <t>T2P0E5</t>
  </si>
  <si>
    <t>T2P0E6</t>
  </si>
  <si>
    <t>T2P0E7</t>
  </si>
  <si>
    <t>T2P0G1</t>
  </si>
  <si>
    <t>T2P0G5</t>
  </si>
  <si>
    <t>T2P0G7</t>
  </si>
  <si>
    <t>T2P0G9</t>
  </si>
  <si>
    <t>T2P0H1</t>
  </si>
  <si>
    <t>T2P0H3</t>
  </si>
  <si>
    <t>T2P0K4</t>
  </si>
  <si>
    <t>T2P0L2</t>
  </si>
  <si>
    <t>T2P0P2</t>
  </si>
  <si>
    <t>T2P0R3</t>
  </si>
  <si>
    <t>T2P0R4</t>
  </si>
  <si>
    <t>T2P0R5</t>
  </si>
  <si>
    <t>T2P0R6</t>
  </si>
  <si>
    <t>T2P0T7</t>
  </si>
  <si>
    <t>T2P0V2</t>
  </si>
  <si>
    <t>T2P0W2</t>
  </si>
  <si>
    <t>T2P0W3</t>
  </si>
  <si>
    <t>T2P0X2</t>
  </si>
  <si>
    <t>T2P0Y1</t>
  </si>
  <si>
    <t>T2P1A8</t>
  </si>
  <si>
    <t>T2P1A9</t>
  </si>
  <si>
    <t>T2P1B2</t>
  </si>
  <si>
    <t>T2P1J2</t>
  </si>
  <si>
    <t>T2P1J5</t>
  </si>
  <si>
    <t>T2P1J6</t>
  </si>
  <si>
    <t>T2P1J7</t>
  </si>
  <si>
    <t>T2P1L3</t>
  </si>
  <si>
    <t>T2P1L9</t>
  </si>
  <si>
    <t>T2P1M1</t>
  </si>
  <si>
    <t>T2P1M3</t>
  </si>
  <si>
    <t>T2P1N6</t>
  </si>
  <si>
    <t>T2P1P9</t>
  </si>
  <si>
    <t>T2P1Y6</t>
  </si>
  <si>
    <t>T2P1Z6</t>
  </si>
  <si>
    <t>T2P2B3</t>
  </si>
  <si>
    <t>T2P2B4</t>
  </si>
  <si>
    <t>T2P2B5</t>
  </si>
  <si>
    <t>T2P2B7</t>
  </si>
  <si>
    <t>T2P2B8</t>
  </si>
  <si>
    <t>T2P2B9</t>
  </si>
  <si>
    <t>T2P2S9</t>
  </si>
  <si>
    <t>T2P2T1</t>
  </si>
  <si>
    <t>T2P2V3</t>
  </si>
  <si>
    <t>T2P2X1</t>
  </si>
  <si>
    <t>T2P2Y1</t>
  </si>
  <si>
    <t>T2P2Y6</t>
  </si>
  <si>
    <t>T2P3B4</t>
  </si>
  <si>
    <t>T2P3B5</t>
  </si>
  <si>
    <t>T2P3C6</t>
  </si>
  <si>
    <t>T2P3E8</t>
  </si>
  <si>
    <t>T2P3E9</t>
  </si>
  <si>
    <t>T2P3G9</t>
  </si>
  <si>
    <t>T2P3J9</t>
  </si>
  <si>
    <t>T2P3M7</t>
  </si>
  <si>
    <t>T2P3N2</t>
  </si>
  <si>
    <t>T2P3N3</t>
  </si>
  <si>
    <t>T2P3N4</t>
  </si>
  <si>
    <t>T2P3N7</t>
  </si>
  <si>
    <t>T2P3P3</t>
  </si>
  <si>
    <t>T2P3R8</t>
  </si>
  <si>
    <t>T2P3S1</t>
  </si>
  <si>
    <t>T2P3T8</t>
  </si>
  <si>
    <t>T2P3T9</t>
  </si>
  <si>
    <t>T2P3W4</t>
  </si>
  <si>
    <t>T2P4G6</t>
  </si>
  <si>
    <t>T2P4H2</t>
  </si>
  <si>
    <t>T2P4L4</t>
  </si>
  <si>
    <t>T2P4M4</t>
  </si>
  <si>
    <t>T2P4R3</t>
  </si>
  <si>
    <t>T2P4R4</t>
  </si>
  <si>
    <t>T2P4R5</t>
  </si>
  <si>
    <t>T2P4V9</t>
  </si>
  <si>
    <t>T2P4W4</t>
  </si>
  <si>
    <t>T2P4X2</t>
  </si>
  <si>
    <t>T2P4Y8</t>
  </si>
  <si>
    <t>T2P4Z9</t>
  </si>
  <si>
    <t>T2P5C2</t>
  </si>
  <si>
    <t>T2P5E2</t>
  </si>
  <si>
    <t>T2P5E9</t>
  </si>
  <si>
    <t>T2P5G3</t>
  </si>
  <si>
    <t>T2P5G4</t>
  </si>
  <si>
    <t>T2P5G8</t>
  </si>
  <si>
    <t>T2P5J4</t>
  </si>
  <si>
    <t>T2P5J9</t>
  </si>
  <si>
    <t>T2P5K1</t>
  </si>
  <si>
    <t>T2P5K2</t>
  </si>
  <si>
    <t>T2P5K3</t>
  </si>
  <si>
    <t>T2P5K4</t>
  </si>
  <si>
    <t>T2P5K7</t>
  </si>
  <si>
    <t>T2P5M1</t>
  </si>
  <si>
    <t>T2P5M3</t>
  </si>
  <si>
    <t>T2P5M5</t>
  </si>
  <si>
    <t>T2P5M9</t>
  </si>
  <si>
    <t>T2P5N1</t>
  </si>
  <si>
    <t>T2P5N3</t>
  </si>
  <si>
    <t>T2P5N4</t>
  </si>
  <si>
    <t>T2P5N6</t>
  </si>
  <si>
    <t>T2P5N7</t>
  </si>
  <si>
    <t>T2R0B5</t>
  </si>
  <si>
    <t>T2R0B6</t>
  </si>
  <si>
    <t>T2R0B7</t>
  </si>
  <si>
    <t>T2R0C1</t>
  </si>
  <si>
    <t>T2R0E7</t>
  </si>
  <si>
    <t>T2R0G1</t>
  </si>
  <si>
    <t>T2R0G2</t>
  </si>
  <si>
    <t>T2R0G3</t>
  </si>
  <si>
    <t>T2R0G4</t>
  </si>
  <si>
    <t>T2R0G5</t>
  </si>
  <si>
    <t>T2R0J5</t>
  </si>
  <si>
    <t>T2R0J6</t>
  </si>
  <si>
    <t>T2R0J7</t>
  </si>
  <si>
    <t>T2R0J8</t>
  </si>
  <si>
    <t>T2R0L6</t>
  </si>
  <si>
    <t>T2R0P4</t>
  </si>
  <si>
    <t>T2R0T2</t>
  </si>
  <si>
    <t>T2R0T7</t>
  </si>
  <si>
    <t>T2R1C4</t>
  </si>
  <si>
    <t>T2R1C5</t>
  </si>
  <si>
    <t>T2R1E2</t>
  </si>
  <si>
    <t>T2R1E3</t>
  </si>
  <si>
    <t>T2R1J5</t>
  </si>
  <si>
    <t>T2R1K9</t>
  </si>
  <si>
    <t>T2R1M4</t>
  </si>
  <si>
    <t>T2R1N7</t>
  </si>
  <si>
    <t>T2R1P1</t>
  </si>
  <si>
    <t>T2R1P8</t>
  </si>
  <si>
    <t>T2R1S5</t>
  </si>
  <si>
    <t>T2R1S6</t>
  </si>
  <si>
    <t>T2S0B8</t>
  </si>
  <si>
    <t>T2S0C8</t>
  </si>
  <si>
    <t>T2S0E1</t>
  </si>
  <si>
    <t>T2S0E5</t>
  </si>
  <si>
    <t>T2S0E6</t>
  </si>
  <si>
    <t>T2S0G4</t>
  </si>
  <si>
    <t>T2S0G6</t>
  </si>
  <si>
    <t>T2S0G7</t>
  </si>
  <si>
    <t>T2S0G8</t>
  </si>
  <si>
    <t>T2S0G9</t>
  </si>
  <si>
    <t>T2S0H3</t>
  </si>
  <si>
    <t>T2S0H4</t>
  </si>
  <si>
    <t>T2S0H5</t>
  </si>
  <si>
    <t>T2S0H6</t>
  </si>
  <si>
    <t>T2S0H7</t>
  </si>
  <si>
    <t>T2S0H9</t>
  </si>
  <si>
    <t>T2S0J1</t>
  </si>
  <si>
    <t>T2S0J2</t>
  </si>
  <si>
    <t>T2S0J3</t>
  </si>
  <si>
    <t>T2S0J4</t>
  </si>
  <si>
    <t>T2S0J5</t>
  </si>
  <si>
    <t>T2S0J6</t>
  </si>
  <si>
    <t>T2S0J7</t>
  </si>
  <si>
    <t>T2S0J8</t>
  </si>
  <si>
    <t>T2S0J9</t>
  </si>
  <si>
    <t>T2S0K1</t>
  </si>
  <si>
    <t>T2S0K2</t>
  </si>
  <si>
    <t>T2S0K3</t>
  </si>
  <si>
    <t>T2S0K4</t>
  </si>
  <si>
    <t>T2S0K5</t>
  </si>
  <si>
    <t>T2S0K6</t>
  </si>
  <si>
    <t>T2S0K8</t>
  </si>
  <si>
    <t>T2S0K9</t>
  </si>
  <si>
    <t>T2S0L1</t>
  </si>
  <si>
    <t>T2S0L2</t>
  </si>
  <si>
    <t>T2S0L3</t>
  </si>
  <si>
    <t>T2S0L4</t>
  </si>
  <si>
    <t>T2S0L5</t>
  </si>
  <si>
    <t>T2S0L6</t>
  </si>
  <si>
    <t>T2S0L7</t>
  </si>
  <si>
    <t>T2S0L9</t>
  </si>
  <si>
    <t>T2S0M1</t>
  </si>
  <si>
    <t>T2S0M2</t>
  </si>
  <si>
    <t>T2S0M3</t>
  </si>
  <si>
    <t>T2S0M4</t>
  </si>
  <si>
    <t>T2S0M5</t>
  </si>
  <si>
    <t>T2S0N1</t>
  </si>
  <si>
    <t>T2S0N2</t>
  </si>
  <si>
    <t>T2S0N3</t>
  </si>
  <si>
    <t>T2S0N5</t>
  </si>
  <si>
    <t>T2S0N6</t>
  </si>
  <si>
    <t>T2S0N7</t>
  </si>
  <si>
    <t>T2S0N8</t>
  </si>
  <si>
    <t>T2S0N9</t>
  </si>
  <si>
    <t>T2S0P1</t>
  </si>
  <si>
    <t>T2S0P2</t>
  </si>
  <si>
    <t>T2S0P3</t>
  </si>
  <si>
    <t>T2S0P4</t>
  </si>
  <si>
    <t>T2S0P5</t>
  </si>
  <si>
    <t>T2S0P6</t>
  </si>
  <si>
    <t>T2S0P7</t>
  </si>
  <si>
    <t>T2S0P8</t>
  </si>
  <si>
    <t>T2S0P9</t>
  </si>
  <si>
    <t>T2S0R1</t>
  </si>
  <si>
    <t>T2S0R2</t>
  </si>
  <si>
    <t>T2S0R3</t>
  </si>
  <si>
    <t>T2S0R4</t>
  </si>
  <si>
    <t>T2S0R5</t>
  </si>
  <si>
    <t>T2S0R6</t>
  </si>
  <si>
    <t>T2S0R7</t>
  </si>
  <si>
    <t>T2S0R8</t>
  </si>
  <si>
    <t>T2S0R9</t>
  </si>
  <si>
    <t>T2S0S1</t>
  </si>
  <si>
    <t>T2S0S2</t>
  </si>
  <si>
    <t>T2S0S3</t>
  </si>
  <si>
    <t>T2S0S4</t>
  </si>
  <si>
    <t>T2S0S5</t>
  </si>
  <si>
    <t>T2S0S6</t>
  </si>
  <si>
    <t>T2S0S7</t>
  </si>
  <si>
    <t>T2S0S8</t>
  </si>
  <si>
    <t>T2S0S9</t>
  </si>
  <si>
    <t>T2S0T1</t>
  </si>
  <si>
    <t>T2S0T2</t>
  </si>
  <si>
    <t>T2S0T3</t>
  </si>
  <si>
    <t>T2S0T4</t>
  </si>
  <si>
    <t>T2S0T5</t>
  </si>
  <si>
    <t>T2S0T6</t>
  </si>
  <si>
    <t>T2S0T7</t>
  </si>
  <si>
    <t>T2S0T8</t>
  </si>
  <si>
    <t>T2S0T9</t>
  </si>
  <si>
    <t>T2S0V1</t>
  </si>
  <si>
    <t>T2S0V2</t>
  </si>
  <si>
    <t>T2S0V3</t>
  </si>
  <si>
    <t>T2S0V4</t>
  </si>
  <si>
    <t>T2S0V5</t>
  </si>
  <si>
    <t>T2S0V6</t>
  </si>
  <si>
    <t>T2S0V7</t>
  </si>
  <si>
    <t>T2S0V8</t>
  </si>
  <si>
    <t>T2S0V9</t>
  </si>
  <si>
    <t>T2S0W1</t>
  </si>
  <si>
    <t>T2S0W2</t>
  </si>
  <si>
    <t>T2S0W3</t>
  </si>
  <si>
    <t>T2S0W4</t>
  </si>
  <si>
    <t>T2S0W5</t>
  </si>
  <si>
    <t>T2S0W6</t>
  </si>
  <si>
    <t>T2S0W7</t>
  </si>
  <si>
    <t>T2S0W8</t>
  </si>
  <si>
    <t>T2S0W9</t>
  </si>
  <si>
    <t>T2S0X1</t>
  </si>
  <si>
    <t>T2S0X2</t>
  </si>
  <si>
    <t>T2S0X3</t>
  </si>
  <si>
    <t>T2S0X4</t>
  </si>
  <si>
    <t>T2S0X5</t>
  </si>
  <si>
    <t>T2S0X6</t>
  </si>
  <si>
    <t>T2S0Y2</t>
  </si>
  <si>
    <t>T2S0Y3</t>
  </si>
  <si>
    <t>T2S0Y4</t>
  </si>
  <si>
    <t>T2S0Y5</t>
  </si>
  <si>
    <t>T2S0Y6</t>
  </si>
  <si>
    <t>T2S0Y7</t>
  </si>
  <si>
    <t>T2S0Y8</t>
  </si>
  <si>
    <t>T2S0Y9</t>
  </si>
  <si>
    <t>T2S0Z1</t>
  </si>
  <si>
    <t>T2S0Z2</t>
  </si>
  <si>
    <t>T2S0Z9</t>
  </si>
  <si>
    <t>T2S1A1</t>
  </si>
  <si>
    <t>T2S1A2</t>
  </si>
  <si>
    <t>T2S1A3</t>
  </si>
  <si>
    <t>T2S1A4</t>
  </si>
  <si>
    <t>T2S1A5</t>
  </si>
  <si>
    <t>T2S1A6</t>
  </si>
  <si>
    <t>T2S1A8</t>
  </si>
  <si>
    <t>T2S1J4</t>
  </si>
  <si>
    <t>T2S1J6</t>
  </si>
  <si>
    <t>T2S1J7</t>
  </si>
  <si>
    <t>T2S1L6</t>
  </si>
  <si>
    <t>T2S1M5</t>
  </si>
  <si>
    <t>T2S1M7</t>
  </si>
  <si>
    <t>T2S1N2</t>
  </si>
  <si>
    <t>T2S1P3</t>
  </si>
  <si>
    <t>T2S1P4</t>
  </si>
  <si>
    <t>T2S1P5</t>
  </si>
  <si>
    <t>T2S1P6</t>
  </si>
  <si>
    <t>T2S1P7</t>
  </si>
  <si>
    <t>T2S1P8</t>
  </si>
  <si>
    <t>T2S1P9</t>
  </si>
  <si>
    <t>T2S1R1</t>
  </si>
  <si>
    <t>T2S1R2</t>
  </si>
  <si>
    <t>T2S1R3</t>
  </si>
  <si>
    <t>T2S1R4</t>
  </si>
  <si>
    <t>T2S1R5</t>
  </si>
  <si>
    <t>T2S1R6</t>
  </si>
  <si>
    <t>T2S1R7</t>
  </si>
  <si>
    <t>T2S1R8</t>
  </si>
  <si>
    <t>T2S1S3</t>
  </si>
  <si>
    <t>T2S1S4</t>
  </si>
  <si>
    <t>T2S1S7</t>
  </si>
  <si>
    <t>T2S1S8</t>
  </si>
  <si>
    <t>T2S1S9</t>
  </si>
  <si>
    <t>T2S1T1</t>
  </si>
  <si>
    <t>T2S1T2</t>
  </si>
  <si>
    <t>T2S1T3</t>
  </si>
  <si>
    <t>T2S1T4</t>
  </si>
  <si>
    <t>T2S1T5</t>
  </si>
  <si>
    <t>T2S1T6</t>
  </si>
  <si>
    <t>T2S1T7</t>
  </si>
  <si>
    <t>T2S1T8</t>
  </si>
  <si>
    <t>T2S1T9</t>
  </si>
  <si>
    <t>T2S1V1</t>
  </si>
  <si>
    <t>T2S1V2</t>
  </si>
  <si>
    <t>T2S1V3</t>
  </si>
  <si>
    <t>T2S1V4</t>
  </si>
  <si>
    <t>T2S1V5</t>
  </si>
  <si>
    <t>T2S1V6</t>
  </si>
  <si>
    <t>T2S1V9</t>
  </si>
  <si>
    <t>T2S1W3</t>
  </si>
  <si>
    <t>T2S1W7</t>
  </si>
  <si>
    <t>T2S1W8</t>
  </si>
  <si>
    <t>T2S1W9</t>
  </si>
  <si>
    <t>T2S1X1</t>
  </si>
  <si>
    <t>T2S1X2</t>
  </si>
  <si>
    <t>T2S1X5</t>
  </si>
  <si>
    <t>T2S1X6</t>
  </si>
  <si>
    <t>T2S1X8</t>
  </si>
  <si>
    <t>T2S1X9</t>
  </si>
  <si>
    <t>T2S1Y1</t>
  </si>
  <si>
    <t>T2S1Y2</t>
  </si>
  <si>
    <t>T2S1Y3</t>
  </si>
  <si>
    <t>T2S1Y4</t>
  </si>
  <si>
    <t>T2S1Y5</t>
  </si>
  <si>
    <t>T2S1Y6</t>
  </si>
  <si>
    <t>T2S1Y7</t>
  </si>
  <si>
    <t>T2S1Z2</t>
  </si>
  <si>
    <t>T2S1Z3</t>
  </si>
  <si>
    <t>T2S1Z4</t>
  </si>
  <si>
    <t>T2S1Z5</t>
  </si>
  <si>
    <t>T2S1Z6</t>
  </si>
  <si>
    <t>T2S2B6</t>
  </si>
  <si>
    <t>T2S2B7</t>
  </si>
  <si>
    <t>T2S2B8</t>
  </si>
  <si>
    <t>T2S2B9</t>
  </si>
  <si>
    <t>T2S2C1</t>
  </si>
  <si>
    <t>T2S2C2</t>
  </si>
  <si>
    <t>T2S2C3</t>
  </si>
  <si>
    <t>T2S2C4</t>
  </si>
  <si>
    <t>T2S2C5</t>
  </si>
  <si>
    <t>T2S2C6</t>
  </si>
  <si>
    <t>T2S2C7</t>
  </si>
  <si>
    <t>T2S2C8</t>
  </si>
  <si>
    <t>T2S2C9</t>
  </si>
  <si>
    <t>T2S2E1</t>
  </si>
  <si>
    <t>T2S2G6</t>
  </si>
  <si>
    <t>T2S2H5</t>
  </si>
  <si>
    <t>T2S2H6</t>
  </si>
  <si>
    <t>T2S2H7</t>
  </si>
  <si>
    <t>T2S2H8</t>
  </si>
  <si>
    <t>T2S2H9</t>
  </si>
  <si>
    <t>T2S2J1</t>
  </si>
  <si>
    <t>T2S2J2</t>
  </si>
  <si>
    <t>T2S2J3</t>
  </si>
  <si>
    <t>T2S2J4</t>
  </si>
  <si>
    <t>T2S2J5</t>
  </si>
  <si>
    <t>T2S2J6</t>
  </si>
  <si>
    <t>T2S2J7</t>
  </si>
  <si>
    <t>T2S2J8</t>
  </si>
  <si>
    <t>T2S2J9</t>
  </si>
  <si>
    <t>T2S2K1</t>
  </si>
  <si>
    <t>T2S2K2</t>
  </si>
  <si>
    <t>T2S2L6</t>
  </si>
  <si>
    <t>T2S2L7</t>
  </si>
  <si>
    <t>T2S2L8</t>
  </si>
  <si>
    <t>T2S2L9</t>
  </si>
  <si>
    <t>T2S2M1</t>
  </si>
  <si>
    <t>T2S2M2</t>
  </si>
  <si>
    <t>T2S2M3</t>
  </si>
  <si>
    <t>T2S2M4</t>
  </si>
  <si>
    <t>T2S2M5</t>
  </si>
  <si>
    <t>T2S2M6</t>
  </si>
  <si>
    <t>T2S2M7</t>
  </si>
  <si>
    <t>T2S2M8</t>
  </si>
  <si>
    <t>T2S2M9</t>
  </si>
  <si>
    <t>T2S2N7</t>
  </si>
  <si>
    <t>T2S2N8</t>
  </si>
  <si>
    <t>T2S2N9</t>
  </si>
  <si>
    <t>T2S2P3</t>
  </si>
  <si>
    <t>T2S2P4</t>
  </si>
  <si>
    <t>T2S2P5</t>
  </si>
  <si>
    <t>T2S2P7</t>
  </si>
  <si>
    <t>T2S2S2</t>
  </si>
  <si>
    <t>T2S2S6</t>
  </si>
  <si>
    <t>T2S2S7</t>
  </si>
  <si>
    <t>T2S2S9</t>
  </si>
  <si>
    <t>T2S2T1</t>
  </si>
  <si>
    <t>T2S2T3</t>
  </si>
  <si>
    <t>T2S2T4</t>
  </si>
  <si>
    <t>T2S2T5</t>
  </si>
  <si>
    <t>T2S2T7</t>
  </si>
  <si>
    <t>T2S2T9</t>
  </si>
  <si>
    <t>T2S2V2</t>
  </si>
  <si>
    <t>T2S2V3</t>
  </si>
  <si>
    <t>T2S2V5</t>
  </si>
  <si>
    <t>T2S2V6</t>
  </si>
  <si>
    <t>T2S2V7</t>
  </si>
  <si>
    <t>T2S2V8</t>
  </si>
  <si>
    <t>T2S2V9</t>
  </si>
  <si>
    <t>T2S2W2</t>
  </si>
  <si>
    <t>T2S2W3</t>
  </si>
  <si>
    <t>T2S2W4</t>
  </si>
  <si>
    <t>T2S2W5</t>
  </si>
  <si>
    <t>T2S2W6</t>
  </si>
  <si>
    <t>T2S2W7</t>
  </si>
  <si>
    <t>T2S2W9</t>
  </si>
  <si>
    <t>T2S2X2</t>
  </si>
  <si>
    <t>T2S2X4</t>
  </si>
  <si>
    <t>T2S2X6</t>
  </si>
  <si>
    <t>T2S2X7</t>
  </si>
  <si>
    <t>T2S2X8</t>
  </si>
  <si>
    <t>T2S2X9</t>
  </si>
  <si>
    <t>T2S2Y1</t>
  </si>
  <si>
    <t>T2S2Y2</t>
  </si>
  <si>
    <t>T2S2Y3</t>
  </si>
  <si>
    <t>T2S2Y4</t>
  </si>
  <si>
    <t>T2S2Y5</t>
  </si>
  <si>
    <t>T2S2Y6</t>
  </si>
  <si>
    <t>T2S2Y7</t>
  </si>
  <si>
    <t>T2S2Y8</t>
  </si>
  <si>
    <t>T2S2Y9</t>
  </si>
  <si>
    <t>T2S2Z1</t>
  </si>
  <si>
    <t>T2S2Z2</t>
  </si>
  <si>
    <t>T2S2Z3</t>
  </si>
  <si>
    <t>T2S2Z4</t>
  </si>
  <si>
    <t>T2S2Z5</t>
  </si>
  <si>
    <t>T2S2Z6</t>
  </si>
  <si>
    <t>T2S2Z7</t>
  </si>
  <si>
    <t>T2S2Z8</t>
  </si>
  <si>
    <t>T2S2Z9</t>
  </si>
  <si>
    <t>T2S3A1</t>
  </si>
  <si>
    <t>T2S3A2</t>
  </si>
  <si>
    <t>T2S3A3</t>
  </si>
  <si>
    <t>T2S3A4</t>
  </si>
  <si>
    <t>T2S3A5</t>
  </si>
  <si>
    <t>T2S3A6</t>
  </si>
  <si>
    <t>T2S3A7</t>
  </si>
  <si>
    <t>T2S3B1</t>
  </si>
  <si>
    <t>T2S3B2</t>
  </si>
  <si>
    <t>T2S3B3</t>
  </si>
  <si>
    <t>T2S3B4</t>
  </si>
  <si>
    <t>T2S3B5</t>
  </si>
  <si>
    <t>T2S3B6</t>
  </si>
  <si>
    <t>T2S3B7</t>
  </si>
  <si>
    <t>T2S3B8</t>
  </si>
  <si>
    <t>T2S3B9</t>
  </si>
  <si>
    <t>T2S3C1</t>
  </si>
  <si>
    <t>T2S3C2</t>
  </si>
  <si>
    <t>T2S3C3</t>
  </si>
  <si>
    <t>T2S3C4</t>
  </si>
  <si>
    <t>T2S3C5</t>
  </si>
  <si>
    <t>T2S3C6</t>
  </si>
  <si>
    <t>T2S3C7</t>
  </si>
  <si>
    <t>T2S3C9</t>
  </si>
  <si>
    <t>T2S3E2</t>
  </si>
  <si>
    <t>T2S3E4</t>
  </si>
  <si>
    <t>T2S3E5</t>
  </si>
  <si>
    <t>T2S3E6</t>
  </si>
  <si>
    <t>T2S3E7</t>
  </si>
  <si>
    <t>T2S3E8</t>
  </si>
  <si>
    <t>T2S3E9</t>
  </si>
  <si>
    <t>T2S3G3</t>
  </si>
  <si>
    <t>T2S3G4</t>
  </si>
  <si>
    <t>T2S3G5</t>
  </si>
  <si>
    <t>T2S3G6</t>
  </si>
  <si>
    <t>T2S3G7</t>
  </si>
  <si>
    <t>T2T0B7</t>
  </si>
  <si>
    <t>T2T0Y8</t>
  </si>
  <si>
    <t>T2T0Z1</t>
  </si>
  <si>
    <t>T2T1V2</t>
  </si>
  <si>
    <t>T2T2A3</t>
  </si>
  <si>
    <t>T2T2E5</t>
  </si>
  <si>
    <t>T2T2E6</t>
  </si>
  <si>
    <t>T2T2H7</t>
  </si>
  <si>
    <t>T2T2H8</t>
  </si>
  <si>
    <t>T2T2H9</t>
  </si>
  <si>
    <t>T2T2K2</t>
  </si>
  <si>
    <t>T2T2K7</t>
  </si>
  <si>
    <t>T2T2K8</t>
  </si>
  <si>
    <t>T2T2M3</t>
  </si>
  <si>
    <t>T2T2X5</t>
  </si>
  <si>
    <t>T2T2X6</t>
  </si>
  <si>
    <t>T2T2X7</t>
  </si>
  <si>
    <t>T2T2X8</t>
  </si>
  <si>
    <t>T2T2X9</t>
  </si>
  <si>
    <t>T2T2Y1</t>
  </si>
  <si>
    <t>T2T2Y2</t>
  </si>
  <si>
    <t>T2T2Y3</t>
  </si>
  <si>
    <t>T2T2Y4</t>
  </si>
  <si>
    <t>T2T2Y5</t>
  </si>
  <si>
    <t>T2T2Y6</t>
  </si>
  <si>
    <t>T2T2Y7</t>
  </si>
  <si>
    <t>T2T2Y8</t>
  </si>
  <si>
    <t>T2T3A2</t>
  </si>
  <si>
    <t>T2T3A6</t>
  </si>
  <si>
    <t>T2T3A7</t>
  </si>
  <si>
    <t>T2T3A9</t>
  </si>
  <si>
    <t>T2T3E4</t>
  </si>
  <si>
    <t>T2T3E5</t>
  </si>
  <si>
    <t>T2T4A8</t>
  </si>
  <si>
    <t>T2T4B1</t>
  </si>
  <si>
    <t>T2T4C7</t>
  </si>
  <si>
    <t>T2T4C8</t>
  </si>
  <si>
    <t>T2T4C9</t>
  </si>
  <si>
    <t>T2T4E1</t>
  </si>
  <si>
    <t>T2T4H4</t>
  </si>
  <si>
    <t>T2T4H5</t>
  </si>
  <si>
    <t>T2T4H6</t>
  </si>
  <si>
    <t>T2T4H7</t>
  </si>
  <si>
    <t>T2T4H8</t>
  </si>
  <si>
    <t>T2T4K8</t>
  </si>
  <si>
    <t>T2T4L2</t>
  </si>
  <si>
    <t>T2T4L4</t>
  </si>
  <si>
    <t>T2T5V1</t>
  </si>
  <si>
    <t>T2V0K6</t>
  </si>
  <si>
    <t>T2V0L4</t>
  </si>
  <si>
    <t>T2V0L5</t>
  </si>
  <si>
    <t>T2V0L6</t>
  </si>
  <si>
    <t>T2V0L7</t>
  </si>
  <si>
    <t>T2V1H6</t>
  </si>
  <si>
    <t>T2V3M1</t>
  </si>
  <si>
    <t>T2V3M2</t>
  </si>
  <si>
    <t>T2V3M3</t>
  </si>
  <si>
    <t>T2V3M4</t>
  </si>
  <si>
    <t>T2V3M5</t>
  </si>
  <si>
    <t>T2V3M6</t>
  </si>
  <si>
    <t>T2V3M7</t>
  </si>
  <si>
    <t>T2V3M8</t>
  </si>
  <si>
    <t>T2V3N2</t>
  </si>
  <si>
    <t>T2V3N7</t>
  </si>
  <si>
    <t>T2V3N8</t>
  </si>
  <si>
    <t>T2V3N9</t>
  </si>
  <si>
    <t>T2V5A8</t>
  </si>
  <si>
    <t>T2V5H9</t>
  </si>
  <si>
    <t>T2V5K1</t>
  </si>
  <si>
    <t>T2W2P2</t>
  </si>
  <si>
    <t>T2W2Y8</t>
  </si>
  <si>
    <t>T2W3A8</t>
  </si>
  <si>
    <t>T2W3B1</t>
  </si>
  <si>
    <t>T2W3B2</t>
  </si>
  <si>
    <t>T2W3B3</t>
  </si>
  <si>
    <t>T2W4S6</t>
  </si>
  <si>
    <t>T2W4V4</t>
  </si>
  <si>
    <t>T2W4V5</t>
  </si>
  <si>
    <t>T2W4V6</t>
  </si>
  <si>
    <t>T2W4V8</t>
  </si>
  <si>
    <t>T2W4V9</t>
  </si>
  <si>
    <t>T2W4W2</t>
  </si>
  <si>
    <t>T2W4W3</t>
  </si>
  <si>
    <t>T2W4Z7</t>
  </si>
  <si>
    <t>T2W4Z8</t>
  </si>
  <si>
    <t>T2W5B6</t>
  </si>
  <si>
    <t>T2W5G7</t>
  </si>
  <si>
    <t>T2W5M1</t>
  </si>
  <si>
    <t>T2W5P6</t>
  </si>
  <si>
    <t>T2W5R2</t>
  </si>
  <si>
    <t>T2W5R4</t>
  </si>
  <si>
    <t>T2W5R6</t>
  </si>
  <si>
    <t>T2W5R7</t>
  </si>
  <si>
    <t>T2W5R8</t>
  </si>
  <si>
    <t>T2W5R9</t>
  </si>
  <si>
    <t>T2W5S1</t>
  </si>
  <si>
    <t>T2W5S2</t>
  </si>
  <si>
    <t>T2W5V9</t>
  </si>
  <si>
    <t>T2W5Z5</t>
  </si>
  <si>
    <t>T2W5Z6</t>
  </si>
  <si>
    <t>T2W5Z7</t>
  </si>
  <si>
    <t>T2W6B5</t>
  </si>
  <si>
    <t>T2W6B6</t>
  </si>
  <si>
    <t>T2X0A3</t>
  </si>
  <si>
    <t>T2X0A4</t>
  </si>
  <si>
    <t>T2X0A5</t>
  </si>
  <si>
    <t>T2X0A6</t>
  </si>
  <si>
    <t>T2X0E3</t>
  </si>
  <si>
    <t>T2X0E4</t>
  </si>
  <si>
    <t>T2X0L8</t>
  </si>
  <si>
    <t>T2X0L9</t>
  </si>
  <si>
    <t>T2X0M1</t>
  </si>
  <si>
    <t>T2X0M2</t>
  </si>
  <si>
    <t>T2X0M3</t>
  </si>
  <si>
    <t>T2X0M4</t>
  </si>
  <si>
    <t>T2X0M5</t>
  </si>
  <si>
    <t>T2X0M9</t>
  </si>
  <si>
    <t>T2X0N1</t>
  </si>
  <si>
    <t>T2X0N2</t>
  </si>
  <si>
    <t>T2X0N3</t>
  </si>
  <si>
    <t>T2X0N4</t>
  </si>
  <si>
    <t>T2X0N5</t>
  </si>
  <si>
    <t>T2X0N6</t>
  </si>
  <si>
    <t>T2X0N7</t>
  </si>
  <si>
    <t>T2X0N8</t>
  </si>
  <si>
    <t>T2X0P2</t>
  </si>
  <si>
    <t>T2X0P3</t>
  </si>
  <si>
    <t>T2X0P4</t>
  </si>
  <si>
    <t>T2X0P5</t>
  </si>
  <si>
    <t>T2X0P6</t>
  </si>
  <si>
    <t>T2X0P7</t>
  </si>
  <si>
    <t>T2X0R1</t>
  </si>
  <si>
    <t>T2X0R2</t>
  </si>
  <si>
    <t>T2X0R8</t>
  </si>
  <si>
    <t>T2X0S1</t>
  </si>
  <si>
    <t>T2X0S6</t>
  </si>
  <si>
    <t>T2X0T1</t>
  </si>
  <si>
    <t>T2X0T4</t>
  </si>
  <si>
    <t>T2X0V1</t>
  </si>
  <si>
    <t>T2X2M2</t>
  </si>
  <si>
    <t>T2X2N5</t>
  </si>
  <si>
    <t>T2X2X3</t>
  </si>
  <si>
    <t>T2X3B8</t>
  </si>
  <si>
    <t>T2X3E1</t>
  </si>
  <si>
    <t>T2X3H8</t>
  </si>
  <si>
    <t>T2X3K2</t>
  </si>
  <si>
    <t>T2X3K3</t>
  </si>
  <si>
    <t>T2X3K4</t>
  </si>
  <si>
    <t>T2X3L1</t>
  </si>
  <si>
    <t>T2X3L3</t>
  </si>
  <si>
    <t>T2X3L5</t>
  </si>
  <si>
    <t>T2X3L7</t>
  </si>
  <si>
    <t>T2X3L8</t>
  </si>
  <si>
    <t>T2X3L9</t>
  </si>
  <si>
    <t>T2X3M1</t>
  </si>
  <si>
    <t>T2X3M2</t>
  </si>
  <si>
    <t>T2X3M6</t>
  </si>
  <si>
    <t>T2X3M7</t>
  </si>
  <si>
    <t>T2X3M8</t>
  </si>
  <si>
    <t>T2X3M9</t>
  </si>
  <si>
    <t>T2X3N1</t>
  </si>
  <si>
    <t>T2X3N2</t>
  </si>
  <si>
    <t>T2X3N3</t>
  </si>
  <si>
    <t>T2X3N4</t>
  </si>
  <si>
    <t>T2X3N5</t>
  </si>
  <si>
    <t>T2X3N6</t>
  </si>
  <si>
    <t>T2X3N7</t>
  </si>
  <si>
    <t>T2X3N8</t>
  </si>
  <si>
    <t>T2X3P1</t>
  </si>
  <si>
    <t>T2X3P2</t>
  </si>
  <si>
    <t>T2X3P3</t>
  </si>
  <si>
    <t>T2X3P4</t>
  </si>
  <si>
    <t>T2X3P5</t>
  </si>
  <si>
    <t>T2X3P7</t>
  </si>
  <si>
    <t>T2X3R3</t>
  </si>
  <si>
    <t>T2X3R4</t>
  </si>
  <si>
    <t>T2X3R8</t>
  </si>
  <si>
    <t>T2X3S1</t>
  </si>
  <si>
    <t>T2X3S2</t>
  </si>
  <si>
    <t>T2X3T2</t>
  </si>
  <si>
    <t>T2X3V1</t>
  </si>
  <si>
    <t>T2X3V4</t>
  </si>
  <si>
    <t>T2X3V9</t>
  </si>
  <si>
    <t>T2X3W1</t>
  </si>
  <si>
    <t>T2X3W5</t>
  </si>
  <si>
    <t>T2X3W6</t>
  </si>
  <si>
    <t>T2X3X7</t>
  </si>
  <si>
    <t>T2X3X8</t>
  </si>
  <si>
    <t>T2X3X9</t>
  </si>
  <si>
    <t>T2X3Y1</t>
  </si>
  <si>
    <t>T2X3Y2</t>
  </si>
  <si>
    <t>T2Y2Z7</t>
  </si>
  <si>
    <t>T2Y3H9</t>
  </si>
  <si>
    <t>T2Y3J1</t>
  </si>
  <si>
    <t>T2Y3J3</t>
  </si>
  <si>
    <t>T2Y3J4</t>
  </si>
  <si>
    <t>T2Y3J5</t>
  </si>
  <si>
    <t>T2Y3K4</t>
  </si>
  <si>
    <t>T2Y3S4</t>
  </si>
  <si>
    <t>T2Y3S5</t>
  </si>
  <si>
    <t>T2Y3S6</t>
  </si>
  <si>
    <t>T2Y3W6</t>
  </si>
  <si>
    <t>T2Y3Z6</t>
  </si>
  <si>
    <t>T2Y3Z7</t>
  </si>
  <si>
    <t>T2Y3Z8</t>
  </si>
  <si>
    <t>T2Y3Z9</t>
  </si>
  <si>
    <t>T2Y4H3</t>
  </si>
  <si>
    <t>T2Y4J1</t>
  </si>
  <si>
    <t>T2Y4J2</t>
  </si>
  <si>
    <t>T2Y4J3</t>
  </si>
  <si>
    <t>T2Y4J4</t>
  </si>
  <si>
    <t>T2Y4K4</t>
  </si>
  <si>
    <t>T2Y4L9</t>
  </si>
  <si>
    <t>T2Y4M1</t>
  </si>
  <si>
    <t>T2Y4M2</t>
  </si>
  <si>
    <t>T2Z1K7</t>
  </si>
  <si>
    <t>T2Z1V7</t>
  </si>
  <si>
    <t>T2Z1W4</t>
  </si>
  <si>
    <t>T2Z1W7</t>
  </si>
  <si>
    <t>T2Z1X1</t>
  </si>
  <si>
    <t>T2Z1X7</t>
  </si>
  <si>
    <t>T2Z2B5</t>
  </si>
  <si>
    <t>T2Z2B6</t>
  </si>
  <si>
    <t>T2Z2B7</t>
  </si>
  <si>
    <t>T2Z2C2</t>
  </si>
  <si>
    <t>T2Z2C3</t>
  </si>
  <si>
    <t>T2Z2C4</t>
  </si>
  <si>
    <t>T2Z2C5</t>
  </si>
  <si>
    <t>T2Z2C6</t>
  </si>
  <si>
    <t>T2Z2C7</t>
  </si>
  <si>
    <t>T2Z2C8</t>
  </si>
  <si>
    <t>T2Z2C9</t>
  </si>
  <si>
    <t>T2Z2J4</t>
  </si>
  <si>
    <t>T2Z2J5</t>
  </si>
  <si>
    <t>T2Z2K2</t>
  </si>
  <si>
    <t>T3A5H2</t>
  </si>
  <si>
    <t>T3A5H3</t>
  </si>
  <si>
    <t>T3A5H4</t>
  </si>
  <si>
    <t>T3A5H6</t>
  </si>
  <si>
    <t>T3A5K3</t>
  </si>
  <si>
    <t>T3A5N1</t>
  </si>
  <si>
    <t>T3A5N2</t>
  </si>
  <si>
    <t>T3A5N3</t>
  </si>
  <si>
    <t>T3A5N4</t>
  </si>
  <si>
    <t>T3A5V4</t>
  </si>
  <si>
    <t>T3A5V5</t>
  </si>
  <si>
    <t>T3A5W6</t>
  </si>
  <si>
    <t>T3A5W7</t>
  </si>
  <si>
    <t>T3B0A3</t>
  </si>
  <si>
    <t>T3B0A4</t>
  </si>
  <si>
    <t>T3B0A5</t>
  </si>
  <si>
    <t>T3B0A6</t>
  </si>
  <si>
    <t>T3B0A7</t>
  </si>
  <si>
    <t>T3B0A8</t>
  </si>
  <si>
    <t>T3B0A9</t>
  </si>
  <si>
    <t>T3B0B1</t>
  </si>
  <si>
    <t>T3B0B2</t>
  </si>
  <si>
    <t>T3B0B3</t>
  </si>
  <si>
    <t>T3B0B4</t>
  </si>
  <si>
    <t>T3B0B5</t>
  </si>
  <si>
    <t>T3B0B6</t>
  </si>
  <si>
    <t>T3B0C1</t>
  </si>
  <si>
    <t>T3B0C3</t>
  </si>
  <si>
    <t>T3B0C6</t>
  </si>
  <si>
    <t>T3B0C8</t>
  </si>
  <si>
    <t>T3B0E1</t>
  </si>
  <si>
    <t>T3B0G4</t>
  </si>
  <si>
    <t>T3B0G5</t>
  </si>
  <si>
    <t>T3B0G7</t>
  </si>
  <si>
    <t>T3B0G9</t>
  </si>
  <si>
    <t>T3B0K7</t>
  </si>
  <si>
    <t>T3B0K8</t>
  </si>
  <si>
    <t>T3B0K9</t>
  </si>
  <si>
    <t>T3B0L1</t>
  </si>
  <si>
    <t>T3B0L2</t>
  </si>
  <si>
    <t>T3B0L3</t>
  </si>
  <si>
    <t>T3B0L4</t>
  </si>
  <si>
    <t>T3B0L5</t>
  </si>
  <si>
    <t>T3B0L7</t>
  </si>
  <si>
    <t>T3B0L8</t>
  </si>
  <si>
    <t>T3B0L9</t>
  </si>
  <si>
    <t>T3B0M2</t>
  </si>
  <si>
    <t>T3B0M3</t>
  </si>
  <si>
    <t>T3B0M4</t>
  </si>
  <si>
    <t>T3B0M5</t>
  </si>
  <si>
    <t>T3B0M6</t>
  </si>
  <si>
    <t>T3B0M7</t>
  </si>
  <si>
    <t>T3B0M8</t>
  </si>
  <si>
    <t>T3B0M9</t>
  </si>
  <si>
    <t>T3B0N1</t>
  </si>
  <si>
    <t>T3B0N2</t>
  </si>
  <si>
    <t>T3B0N3</t>
  </si>
  <si>
    <t>T3B0N4</t>
  </si>
  <si>
    <t>T3B0N5</t>
  </si>
  <si>
    <t>T3B0N6</t>
  </si>
  <si>
    <t>T3B0N7</t>
  </si>
  <si>
    <t>T3B0N8</t>
  </si>
  <si>
    <t>T3B0N9</t>
  </si>
  <si>
    <t>T3B0P1</t>
  </si>
  <si>
    <t>T3B0P2</t>
  </si>
  <si>
    <t>T3B0P3</t>
  </si>
  <si>
    <t>T3B0P4</t>
  </si>
  <si>
    <t>T3B0P5</t>
  </si>
  <si>
    <t>T3B0P6</t>
  </si>
  <si>
    <t>T3B0P9</t>
  </si>
  <si>
    <t>T3B0R3</t>
  </si>
  <si>
    <t>T3B0R4</t>
  </si>
  <si>
    <t>T3B0R5</t>
  </si>
  <si>
    <t>T3B0R6</t>
  </si>
  <si>
    <t>T3B0R7</t>
  </si>
  <si>
    <t>T3B0R8</t>
  </si>
  <si>
    <t>T3B0R9</t>
  </si>
  <si>
    <t>T3B0S1</t>
  </si>
  <si>
    <t>T3B0S4</t>
  </si>
  <si>
    <t>T3B0S5</t>
  </si>
  <si>
    <t>T3B0T3</t>
  </si>
  <si>
    <t>T3B0T4</t>
  </si>
  <si>
    <t>T3B0T5</t>
  </si>
  <si>
    <t>T3B0T6</t>
  </si>
  <si>
    <t>T3B0W1</t>
  </si>
  <si>
    <t>T3B0W2</t>
  </si>
  <si>
    <t>T3B0X6</t>
  </si>
  <si>
    <t>T3B0X7</t>
  </si>
  <si>
    <t>T3B0Z3</t>
  </si>
  <si>
    <t>T3B0Z7</t>
  </si>
  <si>
    <t>T3B1A4</t>
  </si>
  <si>
    <t>T3B1A5</t>
  </si>
  <si>
    <t>T3B1A6</t>
  </si>
  <si>
    <t>T3B1A7</t>
  </si>
  <si>
    <t>T3B1A8</t>
  </si>
  <si>
    <t>T3B1A9</t>
  </si>
  <si>
    <t>T3B1B1</t>
  </si>
  <si>
    <t>T3B1B2</t>
  </si>
  <si>
    <t>T3B1B7</t>
  </si>
  <si>
    <t>T3B1B8</t>
  </si>
  <si>
    <t>T3B1B9</t>
  </si>
  <si>
    <t>T3B1C1</t>
  </si>
  <si>
    <t>T3B1C3</t>
  </si>
  <si>
    <t>T3B1C5</t>
  </si>
  <si>
    <t>T3B1C6</t>
  </si>
  <si>
    <t>T3B1C7</t>
  </si>
  <si>
    <t>T3B1C8</t>
  </si>
  <si>
    <t>T3B1C9</t>
  </si>
  <si>
    <t>T3B1E1</t>
  </si>
  <si>
    <t>T3B1E2</t>
  </si>
  <si>
    <t>T3B1E3</t>
  </si>
  <si>
    <t>T3B1G7</t>
  </si>
  <si>
    <t>T3B1G9</t>
  </si>
  <si>
    <t>T3B1H1</t>
  </si>
  <si>
    <t>T3B1H8</t>
  </si>
  <si>
    <t>T3B1H9</t>
  </si>
  <si>
    <t>T3B1J1</t>
  </si>
  <si>
    <t>T3B1K3</t>
  </si>
  <si>
    <t>T3B1K4</t>
  </si>
  <si>
    <t>T3B1X5</t>
  </si>
  <si>
    <t>T3B2B6</t>
  </si>
  <si>
    <t>T3B2B7</t>
  </si>
  <si>
    <t>T3B2B8</t>
  </si>
  <si>
    <t>T3B2B9</t>
  </si>
  <si>
    <t>T3B2C1</t>
  </si>
  <si>
    <t>T3B2C2</t>
  </si>
  <si>
    <t>T3B2C9</t>
  </si>
  <si>
    <t>T3B2E1</t>
  </si>
  <si>
    <t>T3B2E2</t>
  </si>
  <si>
    <t>T3B2E3</t>
  </si>
  <si>
    <t>T3B2E4</t>
  </si>
  <si>
    <t>T3B2E5</t>
  </si>
  <si>
    <t>T3B2E6</t>
  </si>
  <si>
    <t>T3B2J2</t>
  </si>
  <si>
    <t>T3B2K1</t>
  </si>
  <si>
    <t>T3B2K2</t>
  </si>
  <si>
    <t>T3B2K4</t>
  </si>
  <si>
    <t>T3B2K5</t>
  </si>
  <si>
    <t>T3B2L1</t>
  </si>
  <si>
    <t>T3B2L2</t>
  </si>
  <si>
    <t>T3B2M1</t>
  </si>
  <si>
    <t>T3B3E1</t>
  </si>
  <si>
    <t>T3B3R7</t>
  </si>
  <si>
    <t>T3B4J4</t>
  </si>
  <si>
    <t>T3B4M9</t>
  </si>
  <si>
    <t>T3B4N6</t>
  </si>
  <si>
    <t>T3B4S3</t>
  </si>
  <si>
    <t>T3B4S7</t>
  </si>
  <si>
    <t>T3B4V6</t>
  </si>
  <si>
    <t>T3B4V7</t>
  </si>
  <si>
    <t>T3B4V8</t>
  </si>
  <si>
    <t>T3B4V9</t>
  </si>
  <si>
    <t>T3B4W1</t>
  </si>
  <si>
    <t>T3B4W2</t>
  </si>
  <si>
    <t>T3B4W3</t>
  </si>
  <si>
    <t>T3B4W4</t>
  </si>
  <si>
    <t>T3B4W7</t>
  </si>
  <si>
    <t>T3B4X1</t>
  </si>
  <si>
    <t>T3B4X2</t>
  </si>
  <si>
    <t>T3B4Z7</t>
  </si>
  <si>
    <t>T3B4Z9</t>
  </si>
  <si>
    <t>T3B5B2</t>
  </si>
  <si>
    <t>T3B5B3</t>
  </si>
  <si>
    <t>T3B5B4</t>
  </si>
  <si>
    <t>T3B5B6</t>
  </si>
  <si>
    <t>T3B5B7</t>
  </si>
  <si>
    <t>T3B5B8</t>
  </si>
  <si>
    <t>T3B5B9</t>
  </si>
  <si>
    <t>T3B5C1</t>
  </si>
  <si>
    <t>T3B5C3</t>
  </si>
  <si>
    <t>T3B5C4</t>
  </si>
  <si>
    <t>T3B5C5</t>
  </si>
  <si>
    <t>T3B5C8</t>
  </si>
  <si>
    <t>T3B5E1</t>
  </si>
  <si>
    <t>T3B5E4</t>
  </si>
  <si>
    <t>T3B5E8</t>
  </si>
  <si>
    <t>T3B5G9</t>
  </si>
  <si>
    <t>T3B5H1</t>
  </si>
  <si>
    <t>T3B5J8</t>
  </si>
  <si>
    <t>T3B5K4</t>
  </si>
  <si>
    <t>T3B5M3</t>
  </si>
  <si>
    <t>T3B5R3</t>
  </si>
  <si>
    <t>T3B5R9</t>
  </si>
  <si>
    <t>T3B5Y5</t>
  </si>
  <si>
    <t>T3B5Y7</t>
  </si>
  <si>
    <t>T3B5Y8</t>
  </si>
  <si>
    <t>T3B6A6</t>
  </si>
  <si>
    <t>T3B6A9</t>
  </si>
  <si>
    <t>T3C0J5</t>
  </si>
  <si>
    <t>T3C0J8</t>
  </si>
  <si>
    <t>T3C0J9</t>
  </si>
  <si>
    <t>T3C0K2</t>
  </si>
  <si>
    <t>T3C0K3</t>
  </si>
  <si>
    <t>T3C0K5</t>
  </si>
  <si>
    <t>T3C0N6</t>
  </si>
  <si>
    <t>T3C0N7</t>
  </si>
  <si>
    <t>T3C0N8</t>
  </si>
  <si>
    <t>T3C0R6</t>
  </si>
  <si>
    <t>T3C1A6</t>
  </si>
  <si>
    <t>T3C1E5</t>
  </si>
  <si>
    <t>T3C3P5</t>
  </si>
  <si>
    <t>T3C3V5</t>
  </si>
  <si>
    <t>T3C3V7</t>
  </si>
  <si>
    <t>T3C3V8</t>
  </si>
  <si>
    <t>T3H4N5</t>
  </si>
  <si>
    <t>T3H4N6</t>
  </si>
  <si>
    <t>T3H4N7</t>
  </si>
  <si>
    <t>T3H4Y1</t>
  </si>
  <si>
    <t>T3H4Y2</t>
  </si>
  <si>
    <t>T3H4Y6</t>
  </si>
  <si>
    <t>T3H5H3</t>
  </si>
  <si>
    <t>T3H5X3</t>
  </si>
  <si>
    <t>T3H5X4</t>
  </si>
  <si>
    <t>T3H5X5</t>
  </si>
  <si>
    <t>T3K1J1</t>
  </si>
  <si>
    <t>T3K1J2</t>
  </si>
  <si>
    <t>T3K1J4</t>
  </si>
  <si>
    <t>T3K1J6</t>
  </si>
  <si>
    <t>T3K1K2</t>
  </si>
  <si>
    <t>T3K1K4</t>
  </si>
  <si>
    <t>T3K1K5</t>
  </si>
  <si>
    <t>T3K1K6</t>
  </si>
  <si>
    <t>T3K1K7</t>
  </si>
  <si>
    <t>T3K1K8</t>
  </si>
  <si>
    <t>T3K1L1</t>
  </si>
  <si>
    <t>T3K1L3</t>
  </si>
  <si>
    <t>T3K1N3</t>
  </si>
  <si>
    <t>T3K1N4</t>
  </si>
  <si>
    <t>T3K1N7</t>
  </si>
  <si>
    <t>T3K1Y1</t>
  </si>
  <si>
    <t>T3K2A7</t>
  </si>
  <si>
    <t>T3K2J8</t>
  </si>
  <si>
    <t>T3K2M9</t>
  </si>
  <si>
    <t>T3K3Y9</t>
  </si>
  <si>
    <t>T3K3Z2</t>
  </si>
  <si>
    <t>T3K3Z3</t>
  </si>
  <si>
    <t>T3K3Z4</t>
  </si>
  <si>
    <t>T3K3Z5</t>
  </si>
  <si>
    <t>T3K4B8</t>
  </si>
  <si>
    <t>T3K4Y5</t>
  </si>
  <si>
    <t>T3K5A3</t>
  </si>
  <si>
    <t>T3K5A4</t>
  </si>
  <si>
    <t>T3K5C8</t>
  </si>
  <si>
    <t>T3K5C9</t>
  </si>
  <si>
    <t>T3K5E1</t>
  </si>
  <si>
    <t>T3K5G1</t>
  </si>
  <si>
    <t>T3K5G2</t>
  </si>
  <si>
    <t>T3K5P3</t>
  </si>
  <si>
    <t>T3K5P4</t>
  </si>
  <si>
    <t>T3P0A3</t>
  </si>
  <si>
    <t>T3P0B6</t>
  </si>
  <si>
    <t>T3P0B7</t>
  </si>
  <si>
    <t>T3P0B8</t>
  </si>
  <si>
    <t>T3P0C5</t>
  </si>
  <si>
    <t>T3P0G9</t>
  </si>
  <si>
    <t>T3P1B3</t>
  </si>
  <si>
    <t>T3P1C6</t>
  </si>
  <si>
    <t>T3P1C7</t>
  </si>
  <si>
    <t>T3P1C8</t>
  </si>
  <si>
    <t>T3P1C9</t>
  </si>
  <si>
    <t>T3P1E4</t>
  </si>
  <si>
    <t>T3P1G3</t>
  </si>
  <si>
    <t>T3P1G4</t>
  </si>
  <si>
    <t>T3P1G5</t>
  </si>
  <si>
    <t>T3P1G6</t>
  </si>
  <si>
    <t>T3P1G9</t>
  </si>
  <si>
    <t>T3P1H1</t>
  </si>
  <si>
    <t>T3P1H2</t>
  </si>
  <si>
    <t>T3P1H3</t>
  </si>
  <si>
    <t>T3P1H4</t>
  </si>
  <si>
    <t>T3P1H5</t>
  </si>
  <si>
    <t>T3P1H6</t>
  </si>
  <si>
    <t>T3Z1A9</t>
  </si>
  <si>
    <t>T3Z1B1</t>
  </si>
  <si>
    <t>T3Z1B2</t>
  </si>
  <si>
    <t>T3Z2T1</t>
  </si>
  <si>
    <t>T3Z2V4</t>
  </si>
  <si>
    <t>T3Z2V5</t>
  </si>
  <si>
    <t>T3Z2Y3</t>
  </si>
  <si>
    <t>T3Z2Z6</t>
  </si>
  <si>
    <t>T3Z2Z7</t>
  </si>
  <si>
    <t>T3Z2Z8</t>
  </si>
  <si>
    <t>T3Z2Z9</t>
  </si>
  <si>
    <t>T3Z3A1</t>
  </si>
  <si>
    <t>T3Z3A2</t>
  </si>
  <si>
    <t>T3Z3A3</t>
  </si>
  <si>
    <t>T3Z3A6</t>
  </si>
  <si>
    <t>T3Z3A7</t>
  </si>
  <si>
    <t>T3Z3B2</t>
  </si>
  <si>
    <t>T3Z3T1</t>
  </si>
  <si>
    <t>T3Z3T2</t>
  </si>
  <si>
    <t>T3Z3T3</t>
  </si>
  <si>
    <t>T3Z3T4</t>
  </si>
  <si>
    <t>T3Z3T5</t>
  </si>
  <si>
    <t>T3Z3T8</t>
  </si>
  <si>
    <t>T3Z3T9</t>
  </si>
  <si>
    <t>T3Z3V1</t>
  </si>
  <si>
    <t>T3Z3V3</t>
  </si>
  <si>
    <t>T3Z3V4</t>
  </si>
  <si>
    <t>T3Z3V5</t>
  </si>
  <si>
    <t>T4A0A1</t>
  </si>
  <si>
    <t>T4A0A2</t>
  </si>
  <si>
    <t>T4A0A3</t>
  </si>
  <si>
    <t>T4A0A4</t>
  </si>
  <si>
    <t>T4A0A5</t>
  </si>
  <si>
    <t>T4A0A6</t>
  </si>
  <si>
    <t>T4A0A7</t>
  </si>
  <si>
    <t>T4A0A8</t>
  </si>
  <si>
    <t>T4A0A9</t>
  </si>
  <si>
    <t>T4A0B2</t>
  </si>
  <si>
    <t>T4A0B3</t>
  </si>
  <si>
    <t>T4A0B4</t>
  </si>
  <si>
    <t>T4A0B5</t>
  </si>
  <si>
    <t>T4A0B6</t>
  </si>
  <si>
    <t>T4A0B7</t>
  </si>
  <si>
    <t>T4A0B8</t>
  </si>
  <si>
    <t>T4A0B9</t>
  </si>
  <si>
    <t>T4A0C4</t>
  </si>
  <si>
    <t>T4A0C5</t>
  </si>
  <si>
    <t>T4A0C6</t>
  </si>
  <si>
    <t>T4A0C7</t>
  </si>
  <si>
    <t>T4A0C8</t>
  </si>
  <si>
    <t>T4A0C9</t>
  </si>
  <si>
    <t>T4A0E1</t>
  </si>
  <si>
    <t>T4A0E5</t>
  </si>
  <si>
    <t>T4A0E6</t>
  </si>
  <si>
    <t>T4A0E7</t>
  </si>
  <si>
    <t>T4A0E8</t>
  </si>
  <si>
    <t>T4A0E9</t>
  </si>
  <si>
    <t>T4A0G1</t>
  </si>
  <si>
    <t>T4A0G7</t>
  </si>
  <si>
    <t>T4A0G8</t>
  </si>
  <si>
    <t>T4A0G9</t>
  </si>
  <si>
    <t>T4A0H1</t>
  </si>
  <si>
    <t>T4A0H2</t>
  </si>
  <si>
    <t>T4A0H3</t>
  </si>
  <si>
    <t>T4A0J3</t>
  </si>
  <si>
    <t>T4A0J4</t>
  </si>
  <si>
    <t>T4A0J7</t>
  </si>
  <si>
    <t>T4A0J8</t>
  </si>
  <si>
    <t>T4A0J9</t>
  </si>
  <si>
    <t>T4A0K1</t>
  </si>
  <si>
    <t>T4A0K2</t>
  </si>
  <si>
    <t>T4A0K3</t>
  </si>
  <si>
    <t>T4A0K4</t>
  </si>
  <si>
    <t>T4A0K5</t>
  </si>
  <si>
    <t>T4A0K6</t>
  </si>
  <si>
    <t>T4A0K9</t>
  </si>
  <si>
    <t>T4A0L1</t>
  </si>
  <si>
    <t>T4A0L3</t>
  </si>
  <si>
    <t>T4A0L6</t>
  </si>
  <si>
    <t>T4A0L7</t>
  </si>
  <si>
    <t>T4A0L8</t>
  </si>
  <si>
    <t>T4A0M2</t>
  </si>
  <si>
    <t>T4A0M3</t>
  </si>
  <si>
    <t>T4A0M4</t>
  </si>
  <si>
    <t>T4A0M5</t>
  </si>
  <si>
    <t>T4A0P8</t>
  </si>
  <si>
    <t>T4A2L1</t>
  </si>
  <si>
    <t>T4A2L2</t>
  </si>
  <si>
    <t>T4A2L3</t>
  </si>
  <si>
    <t>T4B0A1</t>
  </si>
  <si>
    <t>T4B0A2</t>
  </si>
  <si>
    <t>T4B0A3</t>
  </si>
  <si>
    <t>T4B0A4</t>
  </si>
  <si>
    <t>T4B0A5</t>
  </si>
  <si>
    <t>T4B0A6</t>
  </si>
  <si>
    <t>T4B0B5</t>
  </si>
  <si>
    <t>T4B0B6</t>
  </si>
  <si>
    <t>T4B0B8</t>
  </si>
  <si>
    <t>T4B0C4</t>
  </si>
  <si>
    <t>T4B0C6</t>
  </si>
  <si>
    <t>T4B0C7</t>
  </si>
  <si>
    <t>T4B0E3</t>
  </si>
  <si>
    <t>T4B0H3</t>
  </si>
  <si>
    <t>T4B0H4</t>
  </si>
  <si>
    <t>T4B0H5</t>
  </si>
  <si>
    <t>T4B0H6</t>
  </si>
  <si>
    <t>T4B0H7</t>
  </si>
  <si>
    <t>T4B0H8</t>
  </si>
  <si>
    <t>T4B0J7</t>
  </si>
  <si>
    <t>T4B0J8</t>
  </si>
  <si>
    <t>T4B0J9</t>
  </si>
  <si>
    <t>T4B0K5</t>
  </si>
  <si>
    <t>T4B0L1</t>
  </si>
  <si>
    <t>T4B0L2</t>
  </si>
  <si>
    <t>T4B0L3</t>
  </si>
  <si>
    <t>T4B0L4</t>
  </si>
  <si>
    <t>T4B0L5</t>
  </si>
  <si>
    <t>T4B0L6</t>
  </si>
  <si>
    <t>T4B0S4</t>
  </si>
  <si>
    <t>T4B0S5</t>
  </si>
  <si>
    <t>T4B0S6</t>
  </si>
  <si>
    <t>T4B0S7</t>
  </si>
  <si>
    <t>T4B0T6</t>
  </si>
  <si>
    <t>T4B0V2</t>
  </si>
  <si>
    <t>T4B0V5</t>
  </si>
  <si>
    <t>T4B0V7</t>
  </si>
  <si>
    <t>T4B0V9</t>
  </si>
  <si>
    <t>T4B0W1</t>
  </si>
  <si>
    <t>T4B0W2</t>
  </si>
  <si>
    <t>T4B0W3</t>
  </si>
  <si>
    <t>T4B0W4</t>
  </si>
  <si>
    <t>T4B0W5</t>
  </si>
  <si>
    <t>T4B0W7</t>
  </si>
  <si>
    <t>T4B0W9</t>
  </si>
  <si>
    <t>T4B0X1</t>
  </si>
  <si>
    <t>T4B0X8</t>
  </si>
  <si>
    <t>T4B0X9</t>
  </si>
  <si>
    <t>T4B0Y4</t>
  </si>
  <si>
    <t>T4B0Y8</t>
  </si>
  <si>
    <t>T4B0Z1</t>
  </si>
  <si>
    <t>T4B0Z4</t>
  </si>
  <si>
    <t>T4B0Z5</t>
  </si>
  <si>
    <t>T4B0Z6</t>
  </si>
  <si>
    <t>T4B1A1</t>
  </si>
  <si>
    <t>T4B1A2</t>
  </si>
  <si>
    <t>T4B1A3</t>
  </si>
  <si>
    <t>T4B1A4</t>
  </si>
  <si>
    <t>T4B1A5</t>
  </si>
  <si>
    <t>T4B1A6</t>
  </si>
  <si>
    <t>T4B1A7</t>
  </si>
  <si>
    <t>T4B1A8</t>
  </si>
  <si>
    <t>T4B1A9</t>
  </si>
  <si>
    <t>T4B1B1</t>
  </si>
  <si>
    <t>T4B1B5</t>
  </si>
  <si>
    <t>T4B1B6</t>
  </si>
  <si>
    <t>T4B1B7</t>
  </si>
  <si>
    <t>T4B1B8</t>
  </si>
  <si>
    <t>T4B1B9</t>
  </si>
  <si>
    <t>T4B1C3</t>
  </si>
  <si>
    <t>T4B1C6</t>
  </si>
  <si>
    <t>T4B1C7</t>
  </si>
  <si>
    <t>T4B1C9</t>
  </si>
  <si>
    <t>T4B1H4</t>
  </si>
  <si>
    <t>T4B1S3</t>
  </si>
  <si>
    <t>T4B1S4</t>
  </si>
  <si>
    <t>T4B1S5</t>
  </si>
  <si>
    <t>T4B1S6</t>
  </si>
  <si>
    <t>T4B1S7</t>
  </si>
  <si>
    <t>T4B1S8</t>
  </si>
  <si>
    <t>T4B1S9</t>
  </si>
  <si>
    <t>T4B1T1</t>
  </si>
  <si>
    <t>T4B1T3</t>
  </si>
  <si>
    <t>T4B1T5</t>
  </si>
  <si>
    <t>T4B1T7</t>
  </si>
  <si>
    <t>T4B1T9</t>
  </si>
  <si>
    <t>T4B1V1</t>
  </si>
  <si>
    <t>T4B1V8</t>
  </si>
  <si>
    <t>T4B1V9</t>
  </si>
  <si>
    <t>T4B1W1</t>
  </si>
  <si>
    <t>T4B1W2</t>
  </si>
  <si>
    <t>T4B1W3</t>
  </si>
  <si>
    <t>T4B1W4</t>
  </si>
  <si>
    <t>T4B1W5</t>
  </si>
  <si>
    <t>T4B1W6</t>
  </si>
  <si>
    <t>T4B1W7</t>
  </si>
  <si>
    <t>T4B1W8</t>
  </si>
  <si>
    <t>T4B1W9</t>
  </si>
  <si>
    <t>T4B1X1</t>
  </si>
  <si>
    <t>T4B1X2</t>
  </si>
  <si>
    <t>T4B1X6</t>
  </si>
  <si>
    <t>T4B1X9</t>
  </si>
  <si>
    <t>T4B1Y1</t>
  </si>
  <si>
    <t>T4B1Y2</t>
  </si>
  <si>
    <t>T4B1Y3</t>
  </si>
  <si>
    <t>T4B1Y4</t>
  </si>
  <si>
    <t>T4B1Z1</t>
  </si>
  <si>
    <t>T4B1Z2</t>
  </si>
  <si>
    <t>T4B1Z3</t>
  </si>
  <si>
    <t>T4B1Z4</t>
  </si>
  <si>
    <t>T4B2A2</t>
  </si>
  <si>
    <t>T4B2A3</t>
  </si>
  <si>
    <t>T4B2A6</t>
  </si>
  <si>
    <t>T4B2E2</t>
  </si>
  <si>
    <t>T4B2E3</t>
  </si>
  <si>
    <t>T4B2G3</t>
  </si>
  <si>
    <t>T4B2G6</t>
  </si>
  <si>
    <t>T4B2G8</t>
  </si>
  <si>
    <t>T4B2H1</t>
  </si>
  <si>
    <t>T4B2H9</t>
  </si>
  <si>
    <t>T4B2J1</t>
  </si>
  <si>
    <t>T4B2J4</t>
  </si>
  <si>
    <t>T4B2J5</t>
  </si>
  <si>
    <t>T4B2J6</t>
  </si>
  <si>
    <t>T4B2J7</t>
  </si>
  <si>
    <t>T4B2K2</t>
  </si>
  <si>
    <t>T4B2K3</t>
  </si>
  <si>
    <t>T4B2K4</t>
  </si>
  <si>
    <t>T4B2K7</t>
  </si>
  <si>
    <t>T4B2K8</t>
  </si>
  <si>
    <t>T4B2K9</t>
  </si>
  <si>
    <t>T4B2L1</t>
  </si>
  <si>
    <t>T4B2M1</t>
  </si>
  <si>
    <t>T4B2N3</t>
  </si>
  <si>
    <t>T4B2N5</t>
  </si>
  <si>
    <t>T4B2N6</t>
  </si>
  <si>
    <t>T4B2N7</t>
  </si>
  <si>
    <t>T4B2N8</t>
  </si>
  <si>
    <t>T4B2N9</t>
  </si>
  <si>
    <t>T4B2R3</t>
  </si>
  <si>
    <t>T4B2S2</t>
  </si>
  <si>
    <t>T4B2S4</t>
  </si>
  <si>
    <t>T4B2S5</t>
  </si>
  <si>
    <t>T4B2T1</t>
  </si>
  <si>
    <t>T4B2T3</t>
  </si>
  <si>
    <t>T4B2T4</t>
  </si>
  <si>
    <t>T4B2V8</t>
  </si>
  <si>
    <t>T4B2W4</t>
  </si>
  <si>
    <t>T4B2W5</t>
  </si>
  <si>
    <t>T4B2W6</t>
  </si>
  <si>
    <t>T4B2W7</t>
  </si>
  <si>
    <t>T4B2W8</t>
  </si>
  <si>
    <t>T4B2X7</t>
  </si>
  <si>
    <t>T4B2Y6</t>
  </si>
  <si>
    <t>T4B2Y9</t>
  </si>
  <si>
    <t>T4B2Z1</t>
  </si>
  <si>
    <t>T4B2Z3</t>
  </si>
  <si>
    <t>T4B2Z5</t>
  </si>
  <si>
    <t>T4B2Z6</t>
  </si>
  <si>
    <t>T4B2Z7</t>
  </si>
  <si>
    <t>T4B2Z8</t>
  </si>
  <si>
    <t>T4B3B4</t>
  </si>
  <si>
    <t>T4B3B5</t>
  </si>
  <si>
    <t>T4B3B9</t>
  </si>
  <si>
    <t>T4B3C1</t>
  </si>
  <si>
    <t>T4B3C2</t>
  </si>
  <si>
    <t>T4B3C4</t>
  </si>
  <si>
    <t>T4B3C5</t>
  </si>
  <si>
    <t>T4B3C6</t>
  </si>
  <si>
    <t>T4B3E2</t>
  </si>
  <si>
    <t>T4B3E8</t>
  </si>
  <si>
    <t>T4B3E9</t>
  </si>
  <si>
    <t>T4B3G1</t>
  </si>
  <si>
    <t>T4B3H1</t>
  </si>
  <si>
    <t>T4B3H2</t>
  </si>
  <si>
    <t>T4B3H6</t>
  </si>
  <si>
    <t>T4B3H7</t>
  </si>
  <si>
    <t>T4B3H8</t>
  </si>
  <si>
    <t>T4B3J9</t>
  </si>
  <si>
    <t>T4B3K1</t>
  </si>
  <si>
    <t>T4B3K5</t>
  </si>
  <si>
    <t>T4B3K6</t>
  </si>
  <si>
    <t>T4B3K8</t>
  </si>
  <si>
    <t>T4B3K9</t>
  </si>
  <si>
    <t>T4B3L1</t>
  </si>
  <si>
    <t>T4B3L2</t>
  </si>
  <si>
    <t>T4B3L3</t>
  </si>
  <si>
    <t>T4B3L4</t>
  </si>
  <si>
    <t>T4B3L5</t>
  </si>
  <si>
    <t>T4B3L8</t>
  </si>
  <si>
    <t>T4B3M2</t>
  </si>
  <si>
    <t>T4B3P4</t>
  </si>
  <si>
    <t>T4B3P5</t>
  </si>
  <si>
    <t>T4B3P6</t>
  </si>
  <si>
    <t>T4B3P8</t>
  </si>
  <si>
    <t>T4B3R1</t>
  </si>
  <si>
    <t>T4B3R3</t>
  </si>
  <si>
    <t>T4B3R4</t>
  </si>
  <si>
    <t>T4B3R5</t>
  </si>
  <si>
    <t>T4B3R6</t>
  </si>
  <si>
    <t>T4B3S2</t>
  </si>
  <si>
    <t>T4B3S3</t>
  </si>
  <si>
    <t>T4B3S4</t>
  </si>
  <si>
    <t>T4C0A4</t>
  </si>
  <si>
    <t>T4C0N9</t>
  </si>
  <si>
    <t>T4C0P1</t>
  </si>
  <si>
    <t>T4C0P2</t>
  </si>
  <si>
    <t>T4C0P4</t>
  </si>
  <si>
    <t>T4C0S4</t>
  </si>
  <si>
    <t>T4C0S7</t>
  </si>
  <si>
    <t>T4C0S8</t>
  </si>
  <si>
    <t>T4C0S9</t>
  </si>
  <si>
    <t>T4C1C9</t>
  </si>
  <si>
    <t>T4C1E5</t>
  </si>
  <si>
    <t>T4C1E7</t>
  </si>
  <si>
    <t>T4C1E8</t>
  </si>
  <si>
    <t>T4C1E9</t>
  </si>
  <si>
    <t>T4C1G1</t>
  </si>
  <si>
    <t>T4C1G2</t>
  </si>
  <si>
    <t>T4C1G3</t>
  </si>
  <si>
    <t>T4C1G5</t>
  </si>
  <si>
    <t>T4C1G7</t>
  </si>
  <si>
    <t>T4C1G8</t>
  </si>
  <si>
    <t>T4C1H2</t>
  </si>
  <si>
    <t>T4C1H3</t>
  </si>
  <si>
    <t>T4C1H4</t>
  </si>
  <si>
    <t>T4C1H5</t>
  </si>
  <si>
    <t>T4C1H7</t>
  </si>
  <si>
    <t>T4C1H8</t>
  </si>
  <si>
    <t>T4C1H9</t>
  </si>
  <si>
    <t>T4C1J1</t>
  </si>
  <si>
    <t>T4C1J2</t>
  </si>
  <si>
    <t>T4C1J6</t>
  </si>
  <si>
    <t>T4C1K1</t>
  </si>
  <si>
    <t>T4C1K2</t>
  </si>
  <si>
    <t>T4C1K3</t>
  </si>
  <si>
    <t>T4C1K4</t>
  </si>
  <si>
    <t>T4C1K5</t>
  </si>
  <si>
    <t>T4C1K6</t>
  </si>
  <si>
    <t>T4C1K7</t>
  </si>
  <si>
    <t>T4C1K8</t>
  </si>
  <si>
    <t>T4C1K9</t>
  </si>
  <si>
    <t>T4C1M9</t>
  </si>
  <si>
    <t>T4C1N4</t>
  </si>
  <si>
    <t>T4C1S8</t>
  </si>
  <si>
    <t>T4C1S9</t>
  </si>
  <si>
    <t>T4C1T1</t>
  </si>
  <si>
    <t>T4C1T2</t>
  </si>
  <si>
    <t>T4C1W7</t>
  </si>
  <si>
    <t>T4C1W8</t>
  </si>
  <si>
    <t>T4C1W9</t>
  </si>
  <si>
    <t>T4C1X1</t>
  </si>
  <si>
    <t>T4C1X3</t>
  </si>
  <si>
    <t>T4C1X4</t>
  </si>
  <si>
    <t>T4C1X6</t>
  </si>
  <si>
    <t>T4C1X8</t>
  </si>
  <si>
    <t>T4C1Y2</t>
  </si>
  <si>
    <t>T4C1Y4</t>
  </si>
  <si>
    <t>T4C1Y5</t>
  </si>
  <si>
    <t>T4C1Y6</t>
  </si>
  <si>
    <t>T4C1Z1</t>
  </si>
  <si>
    <t>T4C1Z4</t>
  </si>
  <si>
    <t>T4C1Z5</t>
  </si>
  <si>
    <t>T4C1Z6</t>
  </si>
  <si>
    <t>T4C2A5</t>
  </si>
  <si>
    <t>T4C2A6</t>
  </si>
  <si>
    <t>T4C2A7</t>
  </si>
  <si>
    <t>T4C2B5</t>
  </si>
  <si>
    <t>T4C2B6</t>
  </si>
  <si>
    <t>T4C2B7</t>
  </si>
  <si>
    <t>T4C2C1</t>
  </si>
  <si>
    <t>T4C2C2</t>
  </si>
  <si>
    <t>T4C2C4</t>
  </si>
  <si>
    <t>T4C2C5</t>
  </si>
  <si>
    <t>T4C2C6</t>
  </si>
  <si>
    <t>T4C2C8</t>
  </si>
  <si>
    <t>T4C2E2</t>
  </si>
  <si>
    <t>T4C2E3</t>
  </si>
  <si>
    <t>T4C2E4</t>
  </si>
  <si>
    <t>T4C2E5</t>
  </si>
  <si>
    <t>T4C2E7</t>
  </si>
  <si>
    <t>T4C2G4</t>
  </si>
  <si>
    <t>T4C2J4</t>
  </si>
  <si>
    <t>T4C2J5</t>
  </si>
  <si>
    <t>T4C2J6</t>
  </si>
  <si>
    <t>T4C2K5</t>
  </si>
  <si>
    <t>T4C2K9</t>
  </si>
  <si>
    <t>T4E1A6</t>
  </si>
  <si>
    <t>T4J1C1</t>
  </si>
  <si>
    <t>T4J1E1</t>
  </si>
  <si>
    <t>T4J1E5</t>
  </si>
  <si>
    <t>T4J1G3</t>
  </si>
  <si>
    <t>T4J1G5</t>
  </si>
  <si>
    <t>T4J1G7</t>
  </si>
  <si>
    <t>T4J1H3</t>
  </si>
  <si>
    <t>T4J1J5</t>
  </si>
  <si>
    <t>T4J1M2</t>
  </si>
  <si>
    <t>T4J1N2</t>
  </si>
  <si>
    <t>T4J1V1</t>
  </si>
  <si>
    <t>T4J1V3</t>
  </si>
  <si>
    <t>T4L0A1</t>
  </si>
  <si>
    <t>T4L0A6</t>
  </si>
  <si>
    <t>T4L0A9</t>
  </si>
  <si>
    <t>T4L0B1</t>
  </si>
  <si>
    <t>T4L0B5</t>
  </si>
  <si>
    <t>T4L0B8</t>
  </si>
  <si>
    <t>T4L0B9</t>
  </si>
  <si>
    <t>T4L0C6</t>
  </si>
  <si>
    <t>T4L0E1</t>
  </si>
  <si>
    <t>T4L0E4</t>
  </si>
  <si>
    <t>T4L0E7</t>
  </si>
  <si>
    <t>T4L0E8</t>
  </si>
  <si>
    <t>T4L1A5</t>
  </si>
  <si>
    <t>T4L1A8</t>
  </si>
  <si>
    <t>T4L1A9</t>
  </si>
  <si>
    <t>T4L1B5</t>
  </si>
  <si>
    <t>T4L1E7</t>
  </si>
  <si>
    <t>T4L1H3</t>
  </si>
  <si>
    <t>T4L1H4</t>
  </si>
  <si>
    <t>T4L1H6</t>
  </si>
  <si>
    <t>T4L1J3</t>
  </si>
  <si>
    <t>T4L1J8</t>
  </si>
  <si>
    <t>T4L1J9</t>
  </si>
  <si>
    <t>T4L1K1</t>
  </si>
  <si>
    <t>T4L1K2</t>
  </si>
  <si>
    <t>T4L1K4</t>
  </si>
  <si>
    <t>T4L1K5</t>
  </si>
  <si>
    <t>T4L1N2</t>
  </si>
  <si>
    <t>T4L1N3</t>
  </si>
  <si>
    <t>T4L1N4</t>
  </si>
  <si>
    <t>T4L1X7</t>
  </si>
  <si>
    <t>T4L1Y2</t>
  </si>
  <si>
    <t>T4L1Y7</t>
  </si>
  <si>
    <t>T4L1Y8</t>
  </si>
  <si>
    <t>T4L2A1</t>
  </si>
  <si>
    <t>T4L2A2</t>
  </si>
  <si>
    <t>T4L2B1</t>
  </si>
  <si>
    <t>T4L2B2</t>
  </si>
  <si>
    <t>T4L2B3</t>
  </si>
  <si>
    <t>T4L2B4</t>
  </si>
  <si>
    <t>T4L2B5</t>
  </si>
  <si>
    <t>T4L2B6</t>
  </si>
  <si>
    <t>T4L2B8</t>
  </si>
  <si>
    <t>T4L2B9</t>
  </si>
  <si>
    <t>T4L2C1</t>
  </si>
  <si>
    <t>T4L2C2</t>
  </si>
  <si>
    <t>T4L2C3</t>
  </si>
  <si>
    <t>T4L2C4</t>
  </si>
  <si>
    <t>T4L2C5</t>
  </si>
  <si>
    <t>T4L2C6</t>
  </si>
  <si>
    <t>T4L2C7</t>
  </si>
  <si>
    <t>T4L2C9</t>
  </si>
  <si>
    <t>T4L2E1</t>
  </si>
  <si>
    <t>T4L2G3</t>
  </si>
  <si>
    <t>T4L2G5</t>
  </si>
  <si>
    <t>T4L2G6</t>
  </si>
  <si>
    <t>T4L2H2</t>
  </si>
  <si>
    <t>T4L2H3</t>
  </si>
  <si>
    <t>T4L2H8</t>
  </si>
  <si>
    <t>T4L2H9</t>
  </si>
  <si>
    <t>T4L2J5</t>
  </si>
  <si>
    <t>T4L2J6</t>
  </si>
  <si>
    <t>T4L2J7</t>
  </si>
  <si>
    <t>T4L2J8</t>
  </si>
  <si>
    <t>T4L2J9</t>
  </si>
  <si>
    <t>T4L2K9</t>
  </si>
  <si>
    <t>T4L2L6</t>
  </si>
  <si>
    <t>T4N0A1</t>
  </si>
  <si>
    <t>T4N0A2</t>
  </si>
  <si>
    <t>T4N0A3</t>
  </si>
  <si>
    <t>T4N0A4</t>
  </si>
  <si>
    <t>T4N0A5</t>
  </si>
  <si>
    <t>T4N0A6</t>
  </si>
  <si>
    <t>T4N0A7</t>
  </si>
  <si>
    <t>T4N0A8</t>
  </si>
  <si>
    <t>T4N0A9</t>
  </si>
  <si>
    <t>T4N0B1</t>
  </si>
  <si>
    <t>T4N0B3</t>
  </si>
  <si>
    <t>T4N0B4</t>
  </si>
  <si>
    <t>T4N0C4</t>
  </si>
  <si>
    <t>T4N0C5</t>
  </si>
  <si>
    <t>T4N0C7</t>
  </si>
  <si>
    <t>T4N0C8</t>
  </si>
  <si>
    <t>T4N0C9</t>
  </si>
  <si>
    <t>T4N0E1</t>
  </si>
  <si>
    <t>T4N0E2</t>
  </si>
  <si>
    <t>T4N0E3</t>
  </si>
  <si>
    <t>T4N0E4</t>
  </si>
  <si>
    <t>T4N0E5</t>
  </si>
  <si>
    <t>T4N0E6</t>
  </si>
  <si>
    <t>T4N0E7</t>
  </si>
  <si>
    <t>T4N0E8</t>
  </si>
  <si>
    <t>T4N0E9</t>
  </si>
  <si>
    <t>T4N0G1</t>
  </si>
  <si>
    <t>T4N0G2</t>
  </si>
  <si>
    <t>T4N0G3</t>
  </si>
  <si>
    <t>T4N0G4</t>
  </si>
  <si>
    <t>T4N0G5</t>
  </si>
  <si>
    <t>T4N0G6</t>
  </si>
  <si>
    <t>T4N0G7</t>
  </si>
  <si>
    <t>T4N0G8</t>
  </si>
  <si>
    <t>T4N0M8</t>
  </si>
  <si>
    <t>T4N0N4</t>
  </si>
  <si>
    <t>T4N0N5</t>
  </si>
  <si>
    <t>T4N0N6</t>
  </si>
  <si>
    <t>T4N0N7</t>
  </si>
  <si>
    <t>T4N0N8</t>
  </si>
  <si>
    <t>T4N0P1</t>
  </si>
  <si>
    <t>T4N0P2</t>
  </si>
  <si>
    <t>T4N0P3</t>
  </si>
  <si>
    <t>T4N0P4</t>
  </si>
  <si>
    <t>T4N0P6</t>
  </si>
  <si>
    <t>T4N0R4</t>
  </si>
  <si>
    <t>T4N0R5</t>
  </si>
  <si>
    <t>T4N0R6</t>
  </si>
  <si>
    <t>T4N0R7</t>
  </si>
  <si>
    <t>T4N0R8</t>
  </si>
  <si>
    <t>T4N0S1</t>
  </si>
  <si>
    <t>T4N0S2</t>
  </si>
  <si>
    <t>T4N0S3</t>
  </si>
  <si>
    <t>T4N0S9</t>
  </si>
  <si>
    <t>T4N0T2</t>
  </si>
  <si>
    <t>T4N0T3</t>
  </si>
  <si>
    <t>T4N0T9</t>
  </si>
  <si>
    <t>T4N0V1</t>
  </si>
  <si>
    <t>T4N0V3</t>
  </si>
  <si>
    <t>T4N0V4</t>
  </si>
  <si>
    <t>T4N0V5</t>
  </si>
  <si>
    <t>T4N0V6</t>
  </si>
  <si>
    <t>T4N0V8</t>
  </si>
  <si>
    <t>T4N0V9</t>
  </si>
  <si>
    <t>T4N0W4</t>
  </si>
  <si>
    <t>T4N0W5</t>
  </si>
  <si>
    <t>T4N0W6</t>
  </si>
  <si>
    <t>T4N0W7</t>
  </si>
  <si>
    <t>T4N0X2</t>
  </si>
  <si>
    <t>T4N0X3</t>
  </si>
  <si>
    <t>T4N0Z3</t>
  </si>
  <si>
    <t>T4N0Z4</t>
  </si>
  <si>
    <t>T4N0Z5</t>
  </si>
  <si>
    <t>T4N0Z6</t>
  </si>
  <si>
    <t>T4N0Z8</t>
  </si>
  <si>
    <t>T4N0Z9</t>
  </si>
  <si>
    <t>T4N1A2</t>
  </si>
  <si>
    <t>T4N1A6</t>
  </si>
  <si>
    <t>T4N1C2</t>
  </si>
  <si>
    <t>T4N1C3</t>
  </si>
  <si>
    <t>T4N1C4</t>
  </si>
  <si>
    <t>T4N1C5</t>
  </si>
  <si>
    <t>T4N1C6</t>
  </si>
  <si>
    <t>T4N1C7</t>
  </si>
  <si>
    <t>T4N1C8</t>
  </si>
  <si>
    <t>T4N1C9</t>
  </si>
  <si>
    <t>T4N1E2</t>
  </si>
  <si>
    <t>T4N1E8</t>
  </si>
  <si>
    <t>T4N1G1</t>
  </si>
  <si>
    <t>T4N1G2</t>
  </si>
  <si>
    <t>T4N1G3</t>
  </si>
  <si>
    <t>T4N1H3</t>
  </si>
  <si>
    <t>T4N1H4</t>
  </si>
  <si>
    <t>T4N1H5</t>
  </si>
  <si>
    <t>T4N1H7</t>
  </si>
  <si>
    <t>T4N1H8</t>
  </si>
  <si>
    <t>T4N1H9</t>
  </si>
  <si>
    <t>T4N1J1</t>
  </si>
  <si>
    <t>T4N1J2</t>
  </si>
  <si>
    <t>T4N1K1</t>
  </si>
  <si>
    <t>T4N1K2</t>
  </si>
  <si>
    <t>T4N1K3</t>
  </si>
  <si>
    <t>T4N1K4</t>
  </si>
  <si>
    <t>T4N1K5</t>
  </si>
  <si>
    <t>T4N1K6</t>
  </si>
  <si>
    <t>T4N1K8</t>
  </si>
  <si>
    <t>T4N1K9</t>
  </si>
  <si>
    <t>T4N1L1</t>
  </si>
  <si>
    <t>T4N1L2</t>
  </si>
  <si>
    <t>T4N1M5</t>
  </si>
  <si>
    <t>T4N1M6</t>
  </si>
  <si>
    <t>T4N1M7</t>
  </si>
  <si>
    <t>T4N1M8</t>
  </si>
  <si>
    <t>T4N1M9</t>
  </si>
  <si>
    <t>T4N1N1</t>
  </si>
  <si>
    <t>T4N1N2</t>
  </si>
  <si>
    <t>T4N1N3</t>
  </si>
  <si>
    <t>T4N1P2</t>
  </si>
  <si>
    <t>T4N1P4</t>
  </si>
  <si>
    <t>T4N1P5</t>
  </si>
  <si>
    <t>T4N1P6</t>
  </si>
  <si>
    <t>T4N1P7</t>
  </si>
  <si>
    <t>T4N1P8</t>
  </si>
  <si>
    <t>T4N1P9</t>
  </si>
  <si>
    <t>T4N1R1</t>
  </si>
  <si>
    <t>T4N1R2</t>
  </si>
  <si>
    <t>T4N1R3</t>
  </si>
  <si>
    <t>T4N1R4</t>
  </si>
  <si>
    <t>T4N1R5</t>
  </si>
  <si>
    <t>T4N1R6</t>
  </si>
  <si>
    <t>T4N1R8</t>
  </si>
  <si>
    <t>T4N1R9</t>
  </si>
  <si>
    <t>T4N1S1</t>
  </si>
  <si>
    <t>T4N1S2</t>
  </si>
  <si>
    <t>T4N1S3</t>
  </si>
  <si>
    <t>T4N1S4</t>
  </si>
  <si>
    <t>T4N1S5</t>
  </si>
  <si>
    <t>T4N1S6</t>
  </si>
  <si>
    <t>T4N1S8</t>
  </si>
  <si>
    <t>T4N1S9</t>
  </si>
  <si>
    <t>T4N1T1</t>
  </si>
  <si>
    <t>T4N1T2</t>
  </si>
  <si>
    <t>T4N1T3</t>
  </si>
  <si>
    <t>T4N1T4</t>
  </si>
  <si>
    <t>T4N1T5</t>
  </si>
  <si>
    <t>T4N1T6</t>
  </si>
  <si>
    <t>T4N1T7</t>
  </si>
  <si>
    <t>T4N1T8</t>
  </si>
  <si>
    <t>T4N1T9</t>
  </si>
  <si>
    <t>T4N1V1</t>
  </si>
  <si>
    <t>T4N1V2</t>
  </si>
  <si>
    <t>T4N1V3</t>
  </si>
  <si>
    <t>T4N1V4</t>
  </si>
  <si>
    <t>T4N1V5</t>
  </si>
  <si>
    <t>T4N1V6</t>
  </si>
  <si>
    <t>T4N1W5</t>
  </si>
  <si>
    <t>T4N1W6</t>
  </si>
  <si>
    <t>T4N1W9</t>
  </si>
  <si>
    <t>T4N1X1</t>
  </si>
  <si>
    <t>T4N1X2</t>
  </si>
  <si>
    <t>T4N1X3</t>
  </si>
  <si>
    <t>T4N1X4</t>
  </si>
  <si>
    <t>T4N1X5</t>
  </si>
  <si>
    <t>T4N1X7</t>
  </si>
  <si>
    <t>T4N1X8</t>
  </si>
  <si>
    <t>T4N1X9</t>
  </si>
  <si>
    <t>T4N1Y1</t>
  </si>
  <si>
    <t>T4N1Y2</t>
  </si>
  <si>
    <t>T4N1Y3</t>
  </si>
  <si>
    <t>T4N1Y4</t>
  </si>
  <si>
    <t>T4N1Z1</t>
  </si>
  <si>
    <t>T4N1Z2</t>
  </si>
  <si>
    <t>T4N2A1</t>
  </si>
  <si>
    <t>T4N2A2</t>
  </si>
  <si>
    <t>T4N2A3</t>
  </si>
  <si>
    <t>T4N2A4</t>
  </si>
  <si>
    <t>T4N2A5</t>
  </si>
  <si>
    <t>T4N2A6</t>
  </si>
  <si>
    <t>T4N2A7</t>
  </si>
  <si>
    <t>T4N2A8</t>
  </si>
  <si>
    <t>T4N2C2</t>
  </si>
  <si>
    <t>T4N2C3</t>
  </si>
  <si>
    <t>T4N2C4</t>
  </si>
  <si>
    <t>T4N2C5</t>
  </si>
  <si>
    <t>T4N2C6</t>
  </si>
  <si>
    <t>T4N2C7</t>
  </si>
  <si>
    <t>T4N2C8</t>
  </si>
  <si>
    <t>T4N2C9</t>
  </si>
  <si>
    <t>T4N2E1</t>
  </si>
  <si>
    <t>T4N2E2</t>
  </si>
  <si>
    <t>T4N2E3</t>
  </si>
  <si>
    <t>T4N2E4</t>
  </si>
  <si>
    <t>T4N2E5</t>
  </si>
  <si>
    <t>T4N2E6</t>
  </si>
  <si>
    <t>T4N2E7</t>
  </si>
  <si>
    <t>T4N2E8</t>
  </si>
  <si>
    <t>T4N2E9</t>
  </si>
  <si>
    <t>T4N2G1</t>
  </si>
  <si>
    <t>T4N2G2</t>
  </si>
  <si>
    <t>T4N2G3</t>
  </si>
  <si>
    <t>T4N2G4</t>
  </si>
  <si>
    <t>T4N2G5</t>
  </si>
  <si>
    <t>T4N2G6</t>
  </si>
  <si>
    <t>T4N2G7</t>
  </si>
  <si>
    <t>T4N2G8</t>
  </si>
  <si>
    <t>T4N2G9</t>
  </si>
  <si>
    <t>T4N2H1</t>
  </si>
  <si>
    <t>T4N2H2</t>
  </si>
  <si>
    <t>T4N2H3</t>
  </si>
  <si>
    <t>T4N2H4</t>
  </si>
  <si>
    <t>T4N2H5</t>
  </si>
  <si>
    <t>T4N2H6</t>
  </si>
  <si>
    <t>T4N2H7</t>
  </si>
  <si>
    <t>T4N2H8</t>
  </si>
  <si>
    <t>T4N2H9</t>
  </si>
  <si>
    <t>T4N2J1</t>
  </si>
  <si>
    <t>T4N2J2</t>
  </si>
  <si>
    <t>T4N2J3</t>
  </si>
  <si>
    <t>T4N2J4</t>
  </si>
  <si>
    <t>T4N2J5</t>
  </si>
  <si>
    <t>T4N2J6</t>
  </si>
  <si>
    <t>T4N2J8</t>
  </si>
  <si>
    <t>T4N2J9</t>
  </si>
  <si>
    <t>T4N2K1</t>
  </si>
  <si>
    <t>T4N2K2</t>
  </si>
  <si>
    <t>T4N2K3</t>
  </si>
  <si>
    <t>T4N2K4</t>
  </si>
  <si>
    <t>T4N2K5</t>
  </si>
  <si>
    <t>T4N2K6</t>
  </si>
  <si>
    <t>T4N2K7</t>
  </si>
  <si>
    <t>T4N2K8</t>
  </si>
  <si>
    <t>T4N2K9</t>
  </si>
  <si>
    <t>T4N2L2</t>
  </si>
  <si>
    <t>T4N2L6</t>
  </si>
  <si>
    <t>T4N2L7</t>
  </si>
  <si>
    <t>T4N2L8</t>
  </si>
  <si>
    <t>T4N2M1</t>
  </si>
  <si>
    <t>T4N2M2</t>
  </si>
  <si>
    <t>T4N2M3</t>
  </si>
  <si>
    <t>T4N2M9</t>
  </si>
  <si>
    <t>T4N2N1</t>
  </si>
  <si>
    <t>T4N2N2</t>
  </si>
  <si>
    <t>T4N2N3</t>
  </si>
  <si>
    <t>T4N2N7</t>
  </si>
  <si>
    <t>T4N2N8</t>
  </si>
  <si>
    <t>T4N2P1</t>
  </si>
  <si>
    <t>T4N2P2</t>
  </si>
  <si>
    <t>T4N2P3</t>
  </si>
  <si>
    <t>T4N2P4</t>
  </si>
  <si>
    <t>T4N2P5</t>
  </si>
  <si>
    <t>T4N2R2</t>
  </si>
  <si>
    <t>T4N2R3</t>
  </si>
  <si>
    <t>T4N2R4</t>
  </si>
  <si>
    <t>T4N2R5</t>
  </si>
  <si>
    <t>T4N2Y5</t>
  </si>
  <si>
    <t>T4N2Y6</t>
  </si>
  <si>
    <t>T4N2Z7</t>
  </si>
  <si>
    <t>T4N3A3</t>
  </si>
  <si>
    <t>T4N3A4</t>
  </si>
  <si>
    <t>T4N3A6</t>
  </si>
  <si>
    <t>T4N3A7</t>
  </si>
  <si>
    <t>T4N3A8</t>
  </si>
  <si>
    <t>T4N3B6</t>
  </si>
  <si>
    <t>T4N3B9</t>
  </si>
  <si>
    <t>T4N3C1</t>
  </si>
  <si>
    <t>T4N3C2</t>
  </si>
  <si>
    <t>T4N3C4</t>
  </si>
  <si>
    <t>T4N3C6</t>
  </si>
  <si>
    <t>T4N3C7</t>
  </si>
  <si>
    <t>T4N3C8</t>
  </si>
  <si>
    <t>T4N3E3</t>
  </si>
  <si>
    <t>T4N3E4</t>
  </si>
  <si>
    <t>T4N3E5</t>
  </si>
  <si>
    <t>T4N3E6</t>
  </si>
  <si>
    <t>T4N3E7</t>
  </si>
  <si>
    <t>T4N3E8</t>
  </si>
  <si>
    <t>T4N3G2</t>
  </si>
  <si>
    <t>T4N3G3</t>
  </si>
  <si>
    <t>T4N3G4</t>
  </si>
  <si>
    <t>T4N3G5</t>
  </si>
  <si>
    <t>T4N3G6</t>
  </si>
  <si>
    <t>T4N3G7</t>
  </si>
  <si>
    <t>T4N3G8</t>
  </si>
  <si>
    <t>T4N3G9</t>
  </si>
  <si>
    <t>T4N3H3</t>
  </si>
  <si>
    <t>T4N3H4</t>
  </si>
  <si>
    <t>T4N3H5</t>
  </si>
  <si>
    <t>T4N3H6</t>
  </si>
  <si>
    <t>T4N3H7</t>
  </si>
  <si>
    <t>T4N3H8</t>
  </si>
  <si>
    <t>T4N3H9</t>
  </si>
  <si>
    <t>T4N3J1</t>
  </si>
  <si>
    <t>T4N3J2</t>
  </si>
  <si>
    <t>T4N3J3</t>
  </si>
  <si>
    <t>T4N3J4</t>
  </si>
  <si>
    <t>T4N3J5</t>
  </si>
  <si>
    <t>T4N3J7</t>
  </si>
  <si>
    <t>T4N3J8</t>
  </si>
  <si>
    <t>T4N3J9</t>
  </si>
  <si>
    <t>T4N3K2</t>
  </si>
  <si>
    <t>T4N3K3</t>
  </si>
  <si>
    <t>T4N3K4</t>
  </si>
  <si>
    <t>T4N3K5</t>
  </si>
  <si>
    <t>T4N3K6</t>
  </si>
  <si>
    <t>T4N3K7</t>
  </si>
  <si>
    <t>T4N3K8</t>
  </si>
  <si>
    <t>T4N3K9</t>
  </si>
  <si>
    <t>T4N3L1</t>
  </si>
  <si>
    <t>T4N3L2</t>
  </si>
  <si>
    <t>T4N3L3</t>
  </si>
  <si>
    <t>T4N3L4</t>
  </si>
  <si>
    <t>T4N3L5</t>
  </si>
  <si>
    <t>T4N3L6</t>
  </si>
  <si>
    <t>T4N3L7</t>
  </si>
  <si>
    <t>T4N3L8</t>
  </si>
  <si>
    <t>T4N3L9</t>
  </si>
  <si>
    <t>T4N3M1</t>
  </si>
  <si>
    <t>T4N3M2</t>
  </si>
  <si>
    <t>T4N3M3</t>
  </si>
  <si>
    <t>T4N3M4</t>
  </si>
  <si>
    <t>T4N3M5</t>
  </si>
  <si>
    <t>T4N3M6</t>
  </si>
  <si>
    <t>T4N3M7</t>
  </si>
  <si>
    <t>T4N3M8</t>
  </si>
  <si>
    <t>T4N3M9</t>
  </si>
  <si>
    <t>T4N3N1</t>
  </si>
  <si>
    <t>T4N3N2</t>
  </si>
  <si>
    <t>T4N3N3</t>
  </si>
  <si>
    <t>T4N3N4</t>
  </si>
  <si>
    <t>T4N3N5</t>
  </si>
  <si>
    <t>T4N3N6</t>
  </si>
  <si>
    <t>T4N3N7</t>
  </si>
  <si>
    <t>T4N3N8</t>
  </si>
  <si>
    <t>T4N3N9</t>
  </si>
  <si>
    <t>T4N3P1</t>
  </si>
  <si>
    <t>T4N3P2</t>
  </si>
  <si>
    <t>T4N3P3</t>
  </si>
  <si>
    <t>T4N3P4</t>
  </si>
  <si>
    <t>T4N3P5</t>
  </si>
  <si>
    <t>T4N3P6</t>
  </si>
  <si>
    <t>T4N3P7</t>
  </si>
  <si>
    <t>T4N3P8</t>
  </si>
  <si>
    <t>T4N3P9</t>
  </si>
  <si>
    <t>T4N3R1</t>
  </si>
  <si>
    <t>T4N3R2</t>
  </si>
  <si>
    <t>T4N3R3</t>
  </si>
  <si>
    <t>T4N3R4</t>
  </si>
  <si>
    <t>T4N3R5</t>
  </si>
  <si>
    <t>T4N3R6</t>
  </si>
  <si>
    <t>T4N3R7</t>
  </si>
  <si>
    <t>T4N3R8</t>
  </si>
  <si>
    <t>T4N3R9</t>
  </si>
  <si>
    <t>T4N3S1</t>
  </si>
  <si>
    <t>T4N3S2</t>
  </si>
  <si>
    <t>T4N3S3</t>
  </si>
  <si>
    <t>T4N3S4</t>
  </si>
  <si>
    <t>T4N3S6</t>
  </si>
  <si>
    <t>T4N3S7</t>
  </si>
  <si>
    <t>T4N3S8</t>
  </si>
  <si>
    <t>T4N3S9</t>
  </si>
  <si>
    <t>T4N3T1</t>
  </si>
  <si>
    <t>T4N3T2</t>
  </si>
  <si>
    <t>T4N3T3</t>
  </si>
  <si>
    <t>T4N3T4</t>
  </si>
  <si>
    <t>T4N3T5</t>
  </si>
  <si>
    <t>T4N3T6</t>
  </si>
  <si>
    <t>T4N3T8</t>
  </si>
  <si>
    <t>T4N3T9</t>
  </si>
  <si>
    <t>T4N3V1</t>
  </si>
  <si>
    <t>T4N3V2</t>
  </si>
  <si>
    <t>T4N3V3</t>
  </si>
  <si>
    <t>T4N3V4</t>
  </si>
  <si>
    <t>T4N3V5</t>
  </si>
  <si>
    <t>T4N3V6</t>
  </si>
  <si>
    <t>T4N3V7</t>
  </si>
  <si>
    <t>T4N3V8</t>
  </si>
  <si>
    <t>T4N3V9</t>
  </si>
  <si>
    <t>T4N3W1</t>
  </si>
  <si>
    <t>T4N3W2</t>
  </si>
  <si>
    <t>T4N3W3</t>
  </si>
  <si>
    <t>T4N3W4</t>
  </si>
  <si>
    <t>T4N3W5</t>
  </si>
  <si>
    <t>T4N3W6</t>
  </si>
  <si>
    <t>T4N3W7</t>
  </si>
  <si>
    <t>T4N3W8</t>
  </si>
  <si>
    <t>T4N3W9</t>
  </si>
  <si>
    <t>T4N3X1</t>
  </si>
  <si>
    <t>T4N3X5</t>
  </si>
  <si>
    <t>T4N3X6</t>
  </si>
  <si>
    <t>T4N3X7</t>
  </si>
  <si>
    <t>T4N3X8</t>
  </si>
  <si>
    <t>T4N3X9</t>
  </si>
  <si>
    <t>T4N3Y1</t>
  </si>
  <si>
    <t>T4N3Y2</t>
  </si>
  <si>
    <t>T4N3Y3</t>
  </si>
  <si>
    <t>T4N3Y4</t>
  </si>
  <si>
    <t>T4N3Y5</t>
  </si>
  <si>
    <t>T4N3Y6</t>
  </si>
  <si>
    <t>T4N3Y7</t>
  </si>
  <si>
    <t>T4N3Y8</t>
  </si>
  <si>
    <t>T4N3Y9</t>
  </si>
  <si>
    <t>T4N3Z1</t>
  </si>
  <si>
    <t>T4N3Z2</t>
  </si>
  <si>
    <t>T4N3Z3</t>
  </si>
  <si>
    <t>T4N3Z4</t>
  </si>
  <si>
    <t>T4N3Z5</t>
  </si>
  <si>
    <t>T4N3Z6</t>
  </si>
  <si>
    <t>T4N3Z8</t>
  </si>
  <si>
    <t>T4N3Z9</t>
  </si>
  <si>
    <t>T4N4A1</t>
  </si>
  <si>
    <t>T4N4A2</t>
  </si>
  <si>
    <t>T4N4A3</t>
  </si>
  <si>
    <t>T4N4A4</t>
  </si>
  <si>
    <t>T4N4A5</t>
  </si>
  <si>
    <t>T4N4A6</t>
  </si>
  <si>
    <t>T4N4A7</t>
  </si>
  <si>
    <t>T4N4A8</t>
  </si>
  <si>
    <t>T4N4B1</t>
  </si>
  <si>
    <t>T4N4B2</t>
  </si>
  <si>
    <t>T4N4B3</t>
  </si>
  <si>
    <t>T4N4B4</t>
  </si>
  <si>
    <t>T4N4B5</t>
  </si>
  <si>
    <t>T4N4B6</t>
  </si>
  <si>
    <t>T4N4B7</t>
  </si>
  <si>
    <t>T4N4B8</t>
  </si>
  <si>
    <t>T4N4C2</t>
  </si>
  <si>
    <t>T4N4C3</t>
  </si>
  <si>
    <t>T4N4C4</t>
  </si>
  <si>
    <t>T4N4C7</t>
  </si>
  <si>
    <t>T4N4C9</t>
  </si>
  <si>
    <t>T4N4E5</t>
  </si>
  <si>
    <t>T4N4E6</t>
  </si>
  <si>
    <t>T4N4E7</t>
  </si>
  <si>
    <t>T4N4E8</t>
  </si>
  <si>
    <t>T4N4E9</t>
  </si>
  <si>
    <t>T4N4G1</t>
  </si>
  <si>
    <t>T4N4G2</t>
  </si>
  <si>
    <t>T4N4G3</t>
  </si>
  <si>
    <t>T4N4G4</t>
  </si>
  <si>
    <t>T4N4G5</t>
  </si>
  <si>
    <t>T4N4G6</t>
  </si>
  <si>
    <t>T4N4G7</t>
  </si>
  <si>
    <t>T4N4G8</t>
  </si>
  <si>
    <t>T4N4H1</t>
  </si>
  <si>
    <t>T4N4H2</t>
  </si>
  <si>
    <t>T4N4H3</t>
  </si>
  <si>
    <t>T4N4H4</t>
  </si>
  <si>
    <t>T4N4H5</t>
  </si>
  <si>
    <t>T4N4H6</t>
  </si>
  <si>
    <t>T4N4H7</t>
  </si>
  <si>
    <t>T4N4H8</t>
  </si>
  <si>
    <t>T4N4H9</t>
  </si>
  <si>
    <t>T4N4J1</t>
  </si>
  <si>
    <t>T4N4J2</t>
  </si>
  <si>
    <t>T4N4J3</t>
  </si>
  <si>
    <t>T4N4J4</t>
  </si>
  <si>
    <t>T4N4J5</t>
  </si>
  <si>
    <t>T4N4J6</t>
  </si>
  <si>
    <t>T4N4J7</t>
  </si>
  <si>
    <t>T4N4K3</t>
  </si>
  <si>
    <t>T4N4K4</t>
  </si>
  <si>
    <t>T4N4K5</t>
  </si>
  <si>
    <t>T4N4K6</t>
  </si>
  <si>
    <t>T4N4K7</t>
  </si>
  <si>
    <t>T4N4L4</t>
  </si>
  <si>
    <t>T4N4L5</t>
  </si>
  <si>
    <t>T4N4L6</t>
  </si>
  <si>
    <t>T4N4L7</t>
  </si>
  <si>
    <t>T4N4L9</t>
  </si>
  <si>
    <t>T4N4M1</t>
  </si>
  <si>
    <t>T4N4M2</t>
  </si>
  <si>
    <t>T4N4M3</t>
  </si>
  <si>
    <t>T4N4M4</t>
  </si>
  <si>
    <t>T4N4M5</t>
  </si>
  <si>
    <t>T4N4M6</t>
  </si>
  <si>
    <t>T4N4M7</t>
  </si>
  <si>
    <t>T4N4M8</t>
  </si>
  <si>
    <t>T4N4N1</t>
  </si>
  <si>
    <t>T4N4N5</t>
  </si>
  <si>
    <t>T4N4N7</t>
  </si>
  <si>
    <t>T4N4N8</t>
  </si>
  <si>
    <t>T4N4N9</t>
  </si>
  <si>
    <t>T4N4P1</t>
  </si>
  <si>
    <t>T4N4P2</t>
  </si>
  <si>
    <t>T4N4P9</t>
  </si>
  <si>
    <t>T4N4R1</t>
  </si>
  <si>
    <t>T4N4R3</t>
  </si>
  <si>
    <t>T4N4R4</t>
  </si>
  <si>
    <t>T4N4S8</t>
  </si>
  <si>
    <t>T4N4S9</t>
  </si>
  <si>
    <t>T4N4V3</t>
  </si>
  <si>
    <t>T4N4V5</t>
  </si>
  <si>
    <t>T4N4X3</t>
  </si>
  <si>
    <t>T4N4X4</t>
  </si>
  <si>
    <t>T4N4X5</t>
  </si>
  <si>
    <t>T4N4X6</t>
  </si>
  <si>
    <t>T4N4X9</t>
  </si>
  <si>
    <t>T4N4Y1</t>
  </si>
  <si>
    <t>T4N4Y2</t>
  </si>
  <si>
    <t>T4N4Y4</t>
  </si>
  <si>
    <t>T4N4Y5</t>
  </si>
  <si>
    <t>T4N4Y6</t>
  </si>
  <si>
    <t>T4N4Y7</t>
  </si>
  <si>
    <t>T4N4Y8</t>
  </si>
  <si>
    <t>T4N4Y9</t>
  </si>
  <si>
    <t>T4N4Z1</t>
  </si>
  <si>
    <t>T4N4Z3</t>
  </si>
  <si>
    <t>T4N4Z5</t>
  </si>
  <si>
    <t>T4N4Z6</t>
  </si>
  <si>
    <t>T4N5E1</t>
  </si>
  <si>
    <t>T4N5E2</t>
  </si>
  <si>
    <t>T4N5E3</t>
  </si>
  <si>
    <t>T4N5E4</t>
  </si>
  <si>
    <t>T4N5E6</t>
  </si>
  <si>
    <t>T4N5E7</t>
  </si>
  <si>
    <t>T4N5E8</t>
  </si>
  <si>
    <t>T4N5E9</t>
  </si>
  <si>
    <t>T4N5G1</t>
  </si>
  <si>
    <t>T4N5G3</t>
  </si>
  <si>
    <t>T4N5G6</t>
  </si>
  <si>
    <t>T4N5H2</t>
  </si>
  <si>
    <t>T4N5H3</t>
  </si>
  <si>
    <t>T4N5H4</t>
  </si>
  <si>
    <t>T4N5H5</t>
  </si>
  <si>
    <t>T4N5H8</t>
  </si>
  <si>
    <t>T4N5J4</t>
  </si>
  <si>
    <t>T4N5J5</t>
  </si>
  <si>
    <t>T4N5J6</t>
  </si>
  <si>
    <t>T4N5J7</t>
  </si>
  <si>
    <t>T4N5J9</t>
  </si>
  <si>
    <t>T4N5K1</t>
  </si>
  <si>
    <t>T4N5K2</t>
  </si>
  <si>
    <t>T4N5K4</t>
  </si>
  <si>
    <t>T4N5K5</t>
  </si>
  <si>
    <t>T4N5K6</t>
  </si>
  <si>
    <t>T4N5K7</t>
  </si>
  <si>
    <t>T4N5K8</t>
  </si>
  <si>
    <t>T4N5L2</t>
  </si>
  <si>
    <t>T4N5L3</t>
  </si>
  <si>
    <t>T4N5L4</t>
  </si>
  <si>
    <t>T4N5L5</t>
  </si>
  <si>
    <t>T4N5L7</t>
  </si>
  <si>
    <t>T4N5L8</t>
  </si>
  <si>
    <t>T4N5L9</t>
  </si>
  <si>
    <t>T4N5V1</t>
  </si>
  <si>
    <t>T4N5V3</t>
  </si>
  <si>
    <t>T4N5V4</t>
  </si>
  <si>
    <t>T4N5V6</t>
  </si>
  <si>
    <t>T4N5V9</t>
  </si>
  <si>
    <t>T4N5W1</t>
  </si>
  <si>
    <t>T4N5W2</t>
  </si>
  <si>
    <t>T4N5W3</t>
  </si>
  <si>
    <t>T4N5W4</t>
  </si>
  <si>
    <t>T4N5W6</t>
  </si>
  <si>
    <t>T4N5W7</t>
  </si>
  <si>
    <t>T4N5W8</t>
  </si>
  <si>
    <t>T4N5X4</t>
  </si>
  <si>
    <t>T4N5Y2</t>
  </si>
  <si>
    <t>T4N5Y3</t>
  </si>
  <si>
    <t>T4N5Y5</t>
  </si>
  <si>
    <t>T4N5Y6</t>
  </si>
  <si>
    <t>T4N5Y7</t>
  </si>
  <si>
    <t>T4N5Z7</t>
  </si>
  <si>
    <t>T4N5Z9</t>
  </si>
  <si>
    <t>T4N6A1</t>
  </si>
  <si>
    <t>T4N6A8</t>
  </si>
  <si>
    <t>T4N6B8</t>
  </si>
  <si>
    <t>T4N6B9</t>
  </si>
  <si>
    <t>T4N6C2</t>
  </si>
  <si>
    <t>T4N6C3</t>
  </si>
  <si>
    <t>T4N6C7</t>
  </si>
  <si>
    <t>T4N6C9</t>
  </si>
  <si>
    <t>T4N6G5</t>
  </si>
  <si>
    <t>T4N6H2</t>
  </si>
  <si>
    <t>T4N6H3</t>
  </si>
  <si>
    <t>T4N6H8</t>
  </si>
  <si>
    <t>T4N6H9</t>
  </si>
  <si>
    <t>T4N6J2</t>
  </si>
  <si>
    <t>T4N6J3</t>
  </si>
  <si>
    <t>T4N6J4</t>
  </si>
  <si>
    <t>T4N6K6</t>
  </si>
  <si>
    <t>T4N6K8</t>
  </si>
  <si>
    <t>T4N6K9</t>
  </si>
  <si>
    <t>T4N6L5</t>
  </si>
  <si>
    <t>T4N6M1</t>
  </si>
  <si>
    <t>T4N6M2</t>
  </si>
  <si>
    <t>T4N6M3</t>
  </si>
  <si>
    <t>T4N6M4</t>
  </si>
  <si>
    <t>T4N6M5</t>
  </si>
  <si>
    <t>T4N6M9</t>
  </si>
  <si>
    <t>T4N6N1</t>
  </si>
  <si>
    <t>T4N6N2</t>
  </si>
  <si>
    <t>T4N6N5</t>
  </si>
  <si>
    <t>T4N6N8</t>
  </si>
  <si>
    <t>T4N6P6</t>
  </si>
  <si>
    <t>T4N6P7</t>
  </si>
  <si>
    <t>T4N6P8</t>
  </si>
  <si>
    <t>T4N6R2</t>
  </si>
  <si>
    <t>T4N6R3</t>
  </si>
  <si>
    <t>T4N6R5</t>
  </si>
  <si>
    <t>T4N6R7</t>
  </si>
  <si>
    <t>T4N6S4</t>
  </si>
  <si>
    <t>T4N6S5</t>
  </si>
  <si>
    <t>T4N6S6</t>
  </si>
  <si>
    <t>T4N6S7</t>
  </si>
  <si>
    <t>T4N6S8</t>
  </si>
  <si>
    <t>T4N6T3</t>
  </si>
  <si>
    <t>T4N6T4</t>
  </si>
  <si>
    <t>T4N6T6</t>
  </si>
  <si>
    <t>T4N6T7</t>
  </si>
  <si>
    <t>T4N6T8</t>
  </si>
  <si>
    <t>T4N6T9</t>
  </si>
  <si>
    <t>T4N6V4</t>
  </si>
  <si>
    <t>T4N6V6</t>
  </si>
  <si>
    <t>T4N6V7</t>
  </si>
  <si>
    <t>T4N6V8</t>
  </si>
  <si>
    <t>T4N6W1</t>
  </si>
  <si>
    <t>T4N6W3</t>
  </si>
  <si>
    <t>T4N6W5</t>
  </si>
  <si>
    <t>T4N6W6</t>
  </si>
  <si>
    <t>T4N6W7</t>
  </si>
  <si>
    <t>T4N6W9</t>
  </si>
  <si>
    <t>T4N6X1</t>
  </si>
  <si>
    <t>T4N6X2</t>
  </si>
  <si>
    <t>T4N6X3</t>
  </si>
  <si>
    <t>T4N6X4</t>
  </si>
  <si>
    <t>T4N6X5</t>
  </si>
  <si>
    <t>T4N6X6</t>
  </si>
  <si>
    <t>T4N6X7</t>
  </si>
  <si>
    <t>T4N6X8</t>
  </si>
  <si>
    <t>T4N6X9</t>
  </si>
  <si>
    <t>T4N6Y4</t>
  </si>
  <si>
    <t>T4N6Y5</t>
  </si>
  <si>
    <t>T4N6Y6</t>
  </si>
  <si>
    <t>T4N6Y8</t>
  </si>
  <si>
    <t>T4N6Z1</t>
  </si>
  <si>
    <t>T4N6Z2</t>
  </si>
  <si>
    <t>T4N6Z3</t>
  </si>
  <si>
    <t>T4N6Z4</t>
  </si>
  <si>
    <t>T4N6Z6</t>
  </si>
  <si>
    <t>T4N6Z9</t>
  </si>
  <si>
    <t>T4N7A1</t>
  </si>
  <si>
    <t>T4N7A2</t>
  </si>
  <si>
    <t>T4N7A3</t>
  </si>
  <si>
    <t>T4N7A4</t>
  </si>
  <si>
    <t>T4N7A5</t>
  </si>
  <si>
    <t>T4N7A6</t>
  </si>
  <si>
    <t>T4N7A8</t>
  </si>
  <si>
    <t>T4N7A9</t>
  </si>
  <si>
    <t>T4N7B1</t>
  </si>
  <si>
    <t>T4N7B6</t>
  </si>
  <si>
    <t>T4N7B8</t>
  </si>
  <si>
    <t>T4N7B9</t>
  </si>
  <si>
    <t>T4N7C1</t>
  </si>
  <si>
    <t>T4N7C2</t>
  </si>
  <si>
    <t>T4N7C3</t>
  </si>
  <si>
    <t>T4N7C4</t>
  </si>
  <si>
    <t>T4N7C5</t>
  </si>
  <si>
    <t>T4N7C6</t>
  </si>
  <si>
    <t>T4N7C7</t>
  </si>
  <si>
    <t>T4N7C8</t>
  </si>
  <si>
    <t>T4N7C9</t>
  </si>
  <si>
    <t>T4N7E1</t>
  </si>
  <si>
    <t>T4N7E2</t>
  </si>
  <si>
    <t>T4N7E3</t>
  </si>
  <si>
    <t>T4N7E4</t>
  </si>
  <si>
    <t>T4N7E5</t>
  </si>
  <si>
    <t>T4N7E6</t>
  </si>
  <si>
    <t>T4N7E7</t>
  </si>
  <si>
    <t>T4N7E8</t>
  </si>
  <si>
    <t>T4N7E9</t>
  </si>
  <si>
    <t>T4N7G1</t>
  </si>
  <si>
    <t>T4N7G2</t>
  </si>
  <si>
    <t>T4N7G3</t>
  </si>
  <si>
    <t>T4N7G4</t>
  </si>
  <si>
    <t>T4N7G5</t>
  </si>
  <si>
    <t>T4N7G6</t>
  </si>
  <si>
    <t>T4N7G7</t>
  </si>
  <si>
    <t>T4N7G8</t>
  </si>
  <si>
    <t>T4N7G9</t>
  </si>
  <si>
    <t>T4N7H1</t>
  </si>
  <si>
    <t>T4P1H5</t>
  </si>
  <si>
    <t>T4P1L3</t>
  </si>
  <si>
    <t>T4P1L8</t>
  </si>
  <si>
    <t>T4P1L9</t>
  </si>
  <si>
    <t>T4P1X4</t>
  </si>
  <si>
    <t>T4R0L3</t>
  </si>
  <si>
    <t>T4R0L4</t>
  </si>
  <si>
    <t>T4R0L5</t>
  </si>
  <si>
    <t>T4R0L6</t>
  </si>
  <si>
    <t>T4R0L9</t>
  </si>
  <si>
    <t>T4R0M2</t>
  </si>
  <si>
    <t>T4R0M3</t>
  </si>
  <si>
    <t>T4R0M4</t>
  </si>
  <si>
    <t>T4R0M5</t>
  </si>
  <si>
    <t>T4R0M8</t>
  </si>
  <si>
    <t>T4R0M9</t>
  </si>
  <si>
    <t>T4R0N1</t>
  </si>
  <si>
    <t>T4R0N2</t>
  </si>
  <si>
    <t>T4R0N3</t>
  </si>
  <si>
    <t>T4R0N4</t>
  </si>
  <si>
    <t>T4R0N5</t>
  </si>
  <si>
    <t>T4R0N7</t>
  </si>
  <si>
    <t>T4R0N8</t>
  </si>
  <si>
    <t>T4R0N9</t>
  </si>
  <si>
    <t>T4R0P1</t>
  </si>
  <si>
    <t>T4R1H1</t>
  </si>
  <si>
    <t>T4R1H2</t>
  </si>
  <si>
    <t>T4R1H4</t>
  </si>
  <si>
    <t>T4R1H7</t>
  </si>
  <si>
    <t>T4R1J2</t>
  </si>
  <si>
    <t>T4R1J7</t>
  </si>
  <si>
    <t>T4R1J9</t>
  </si>
  <si>
    <t>T4R1K1</t>
  </si>
  <si>
    <t>T4R1K3</t>
  </si>
  <si>
    <t>T4R1L2</t>
  </si>
  <si>
    <t>T4R1L3</t>
  </si>
  <si>
    <t>T4R1L4</t>
  </si>
  <si>
    <t>T4R1L5</t>
  </si>
  <si>
    <t>T4R1L6</t>
  </si>
  <si>
    <t>T4R1L7</t>
  </si>
  <si>
    <t>T4R1L8</t>
  </si>
  <si>
    <t>T4R1L9</t>
  </si>
  <si>
    <t>T4R1M1</t>
  </si>
  <si>
    <t>T4R1M2</t>
  </si>
  <si>
    <t>T4R1M4</t>
  </si>
  <si>
    <t>T4R1M5</t>
  </si>
  <si>
    <t>T4R1M6</t>
  </si>
  <si>
    <t>T4R1M7</t>
  </si>
  <si>
    <t>T4R1M8</t>
  </si>
  <si>
    <t>T4R1M9</t>
  </si>
  <si>
    <t>T4R1P1</t>
  </si>
  <si>
    <t>T4R1P2</t>
  </si>
  <si>
    <t>T4R1P7</t>
  </si>
  <si>
    <t>T4R1R5</t>
  </si>
  <si>
    <t>T4R1S1</t>
  </si>
  <si>
    <t>T4R1V3</t>
  </si>
  <si>
    <t>T4R1V4</t>
  </si>
  <si>
    <t>T4R2H7</t>
  </si>
  <si>
    <t>T4R2M1</t>
  </si>
  <si>
    <t>T4R2M2</t>
  </si>
  <si>
    <t>T4R2R1</t>
  </si>
  <si>
    <t>T4R2T3</t>
  </si>
  <si>
    <t>T4R2V1</t>
  </si>
  <si>
    <t>T4R2W4</t>
  </si>
  <si>
    <t>T4R3B2</t>
  </si>
  <si>
    <t>T4R3B9</t>
  </si>
  <si>
    <t>T4R3C7</t>
  </si>
  <si>
    <t>T4R3C8</t>
  </si>
  <si>
    <t>T4R3G8</t>
  </si>
  <si>
    <t>T4R3G9</t>
  </si>
  <si>
    <t>T4R3H1</t>
  </si>
  <si>
    <t>T4R3H2</t>
  </si>
  <si>
    <t>T4R3H3</t>
  </si>
  <si>
    <t>T4R3H4</t>
  </si>
  <si>
    <t>T4R3H5</t>
  </si>
  <si>
    <t>T4R3J2</t>
  </si>
  <si>
    <t>T4R3J3</t>
  </si>
  <si>
    <t>T4R3J4</t>
  </si>
  <si>
    <t>T4R3K6</t>
  </si>
  <si>
    <t>T4R3K7</t>
  </si>
  <si>
    <t>T4R3K8</t>
  </si>
  <si>
    <t>T4R3K9</t>
  </si>
  <si>
    <t>T4R3M7</t>
  </si>
  <si>
    <t>T4R3M8</t>
  </si>
  <si>
    <t>T4R3M9</t>
  </si>
  <si>
    <t>T4R3N1</t>
  </si>
  <si>
    <t>T4R3N2</t>
  </si>
  <si>
    <t>T4R3R6</t>
  </si>
  <si>
    <t>T4S0A5</t>
  </si>
  <si>
    <t>T4S0A6</t>
  </si>
  <si>
    <t>T4S0A7</t>
  </si>
  <si>
    <t>T4S0A8</t>
  </si>
  <si>
    <t>T4S0B6</t>
  </si>
  <si>
    <t>T4S0C4</t>
  </si>
  <si>
    <t>T4S0C5</t>
  </si>
  <si>
    <t>T4S0C6</t>
  </si>
  <si>
    <t>T4S0C7</t>
  </si>
  <si>
    <t>T4S0H6</t>
  </si>
  <si>
    <t>T4S0K9</t>
  </si>
  <si>
    <t>T4S0L1</t>
  </si>
  <si>
    <t>T4S1A1</t>
  </si>
  <si>
    <t>T4S1A6</t>
  </si>
  <si>
    <t>T4S1A7</t>
  </si>
  <si>
    <t>T4S1A8</t>
  </si>
  <si>
    <t>T4S1A9</t>
  </si>
  <si>
    <t>T4S1B1</t>
  </si>
  <si>
    <t>T4S1B2</t>
  </si>
  <si>
    <t>T4S1B3</t>
  </si>
  <si>
    <t>T4S1B4</t>
  </si>
  <si>
    <t>T4S1B5</t>
  </si>
  <si>
    <t>T4S1B6</t>
  </si>
  <si>
    <t>T4S1B8</t>
  </si>
  <si>
    <t>T4S1B9</t>
  </si>
  <si>
    <t>T4S1C1</t>
  </si>
  <si>
    <t>T4S1C3</t>
  </si>
  <si>
    <t>T4S1C4</t>
  </si>
  <si>
    <t>T4S1C5</t>
  </si>
  <si>
    <t>T4S1C6</t>
  </si>
  <si>
    <t>T4S1C7</t>
  </si>
  <si>
    <t>T4S1C8</t>
  </si>
  <si>
    <t>T4S1C9</t>
  </si>
  <si>
    <t>T4S1E1</t>
  </si>
  <si>
    <t>T4S1E6</t>
  </si>
  <si>
    <t>T4S1M5</t>
  </si>
  <si>
    <t>T4S1P3</t>
  </si>
  <si>
    <t>T4S1P4</t>
  </si>
  <si>
    <t>T4S1P5</t>
  </si>
  <si>
    <t>T4S1P9</t>
  </si>
  <si>
    <t>T4S1R1</t>
  </si>
  <si>
    <t>T4S1R2</t>
  </si>
  <si>
    <t>T4S1R3</t>
  </si>
  <si>
    <t>T4S1R5</t>
  </si>
  <si>
    <t>T4S1R9</t>
  </si>
  <si>
    <t>T4S1S3</t>
  </si>
  <si>
    <t>T4S1S4</t>
  </si>
  <si>
    <t>T4S1X9</t>
  </si>
  <si>
    <t>T4S1Z8</t>
  </si>
  <si>
    <t>T4S2H6</t>
  </si>
  <si>
    <t>T4S2J2</t>
  </si>
  <si>
    <t>T4S2J4</t>
  </si>
  <si>
    <t>T4S2J7</t>
  </si>
  <si>
    <t>T4S2J8</t>
  </si>
  <si>
    <t>T4S2L6</t>
  </si>
  <si>
    <t>T4S2N5</t>
  </si>
  <si>
    <t>T4S2P1</t>
  </si>
  <si>
    <t>T4S2P2</t>
  </si>
  <si>
    <t>T4T0A1</t>
  </si>
  <si>
    <t>T4T0A2</t>
  </si>
  <si>
    <t>T4T0A3</t>
  </si>
  <si>
    <t>T4T0A6</t>
  </si>
  <si>
    <t>T4T0A7</t>
  </si>
  <si>
    <t>T4T0B3</t>
  </si>
  <si>
    <t>T4T0B4</t>
  </si>
  <si>
    <t>T4T0B5</t>
  </si>
  <si>
    <t>T4T1A1</t>
  </si>
  <si>
    <t>T4T1A2</t>
  </si>
  <si>
    <t>T4T1A3</t>
  </si>
  <si>
    <t>T4T1A4</t>
  </si>
  <si>
    <t>T4T1A5</t>
  </si>
  <si>
    <t>T4T1A6</t>
  </si>
  <si>
    <t>T4T1A7</t>
  </si>
  <si>
    <t>T4T1A8</t>
  </si>
  <si>
    <t>T4T1A9</t>
  </si>
  <si>
    <t>T4T1B1</t>
  </si>
  <si>
    <t>T4T1B2</t>
  </si>
  <si>
    <t>T4T1B3</t>
  </si>
  <si>
    <t>T4T1B4</t>
  </si>
  <si>
    <t>T4T1B5</t>
  </si>
  <si>
    <t>T4T1B6</t>
  </si>
  <si>
    <t>T4T1B7</t>
  </si>
  <si>
    <t>T4T1B9</t>
  </si>
  <si>
    <t>T4T1H4</t>
  </si>
  <si>
    <t>T4T1H6</t>
  </si>
  <si>
    <t>T4T1J5</t>
  </si>
  <si>
    <t>T4T1J6</t>
  </si>
  <si>
    <t>T4T1J7</t>
  </si>
  <si>
    <t>T4T1J8</t>
  </si>
  <si>
    <t>T4T1K3</t>
  </si>
  <si>
    <t>T4T1K4</t>
  </si>
  <si>
    <t>T4T1K5</t>
  </si>
  <si>
    <t>T4T1K6</t>
  </si>
  <si>
    <t>T4T1K7</t>
  </si>
  <si>
    <t>T4T1K8</t>
  </si>
  <si>
    <t>T4T1K9</t>
  </si>
  <si>
    <t>T4T1L5</t>
  </si>
  <si>
    <t>T4T1L6</t>
  </si>
  <si>
    <t>T4T1L7</t>
  </si>
  <si>
    <t>T4T1L8</t>
  </si>
  <si>
    <t>T4T1L9</t>
  </si>
  <si>
    <t>T4T1M2</t>
  </si>
  <si>
    <t>T4T1M4</t>
  </si>
  <si>
    <t>T4T1M5</t>
  </si>
  <si>
    <t>T4T1M6</t>
  </si>
  <si>
    <t>T4T1N1</t>
  </si>
  <si>
    <t>T4T1N2</t>
  </si>
  <si>
    <t>T4T1N3</t>
  </si>
  <si>
    <t>T4T1N4</t>
  </si>
  <si>
    <t>T4T1N5</t>
  </si>
  <si>
    <t>T4T1N6</t>
  </si>
  <si>
    <t>T4T1N7</t>
  </si>
  <si>
    <t>T4T1N8</t>
  </si>
  <si>
    <t>T4T1P1</t>
  </si>
  <si>
    <t>T4T1P2</t>
  </si>
  <si>
    <t>T4T1P4</t>
  </si>
  <si>
    <t>T4T1P8</t>
  </si>
  <si>
    <t>T4T1R5</t>
  </si>
  <si>
    <t>T4T1S4</t>
  </si>
  <si>
    <t>T4T1S6</t>
  </si>
  <si>
    <t>T4T1S7</t>
  </si>
  <si>
    <t>T4T1T1</t>
  </si>
  <si>
    <t>T4T1T3</t>
  </si>
  <si>
    <t>T4T1T4</t>
  </si>
  <si>
    <t>T4T1T5</t>
  </si>
  <si>
    <t>T4T1T6</t>
  </si>
  <si>
    <t>T4T1T7</t>
  </si>
  <si>
    <t>T4T1V4</t>
  </si>
  <si>
    <t>T4T1V5</t>
  </si>
  <si>
    <t>T4T1V6</t>
  </si>
  <si>
    <t>T4T1V7</t>
  </si>
  <si>
    <t>T4T1V8</t>
  </si>
  <si>
    <t>T4T1V9</t>
  </si>
  <si>
    <t>T4T1W2</t>
  </si>
  <si>
    <t>T4T1W3</t>
  </si>
  <si>
    <t>T4T1W4</t>
  </si>
  <si>
    <t>T4T1X1</t>
  </si>
  <si>
    <t>T4T2A1</t>
  </si>
  <si>
    <t>T4T2A2</t>
  </si>
  <si>
    <t>T4T2A3</t>
  </si>
  <si>
    <t>T4T2A4</t>
  </si>
  <si>
    <t>T4V0G4</t>
  </si>
  <si>
    <t>T4V0G5</t>
  </si>
  <si>
    <t>T4V0H2</t>
  </si>
  <si>
    <t>T4V0H8</t>
  </si>
  <si>
    <t>T4V0J3</t>
  </si>
  <si>
    <t>T4V0J6</t>
  </si>
  <si>
    <t>T4V0J7</t>
  </si>
  <si>
    <t>T4V0J8</t>
  </si>
  <si>
    <t>T4V0J9</t>
  </si>
  <si>
    <t>T4V0K1</t>
  </si>
  <si>
    <t>T4V0L1</t>
  </si>
  <si>
    <t>T4V0L2</t>
  </si>
  <si>
    <t>T4V0L3</t>
  </si>
  <si>
    <t>T4V0L4</t>
  </si>
  <si>
    <t>T4V0L5</t>
  </si>
  <si>
    <t>T4V0L7</t>
  </si>
  <si>
    <t>T4V0L8</t>
  </si>
  <si>
    <t>T4V0L9</t>
  </si>
  <si>
    <t>T4V0M1</t>
  </si>
  <si>
    <t>T4V0N1</t>
  </si>
  <si>
    <t>T4V0N2</t>
  </si>
  <si>
    <t>T4V0N4</t>
  </si>
  <si>
    <t>T4V0N5</t>
  </si>
  <si>
    <t>T4V0N6</t>
  </si>
  <si>
    <t>T4V0N7</t>
  </si>
  <si>
    <t>T4V0N8</t>
  </si>
  <si>
    <t>T4V0N9</t>
  </si>
  <si>
    <t>T4V0P1</t>
  </si>
  <si>
    <t>T4V0P2</t>
  </si>
  <si>
    <t>T4V0P3</t>
  </si>
  <si>
    <t>T4V0S3</t>
  </si>
  <si>
    <t>T4V0S5</t>
  </si>
  <si>
    <t>T4V0S6</t>
  </si>
  <si>
    <t>T4V0S7</t>
  </si>
  <si>
    <t>T4V0S8</t>
  </si>
  <si>
    <t>T4V0T1</t>
  </si>
  <si>
    <t>T4V0T2</t>
  </si>
  <si>
    <t>T4V0T3</t>
  </si>
  <si>
    <t>T4V0T4</t>
  </si>
  <si>
    <t>T4V0T5</t>
  </si>
  <si>
    <t>T4V0T6</t>
  </si>
  <si>
    <t>T4V0T7</t>
  </si>
  <si>
    <t>T4V0T8</t>
  </si>
  <si>
    <t>T4V0T9</t>
  </si>
  <si>
    <t>T4V0V1</t>
  </si>
  <si>
    <t>T4V0V2</t>
  </si>
  <si>
    <t>T4V0V5</t>
  </si>
  <si>
    <t>T4V0V6</t>
  </si>
  <si>
    <t>T4V0V8</t>
  </si>
  <si>
    <t>T4V0V9</t>
  </si>
  <si>
    <t>T4V0W1</t>
  </si>
  <si>
    <t>T4V0W2</t>
  </si>
  <si>
    <t>T4V0W3</t>
  </si>
  <si>
    <t>T4V0W4</t>
  </si>
  <si>
    <t>T4V0W5</t>
  </si>
  <si>
    <t>T4V0W9</t>
  </si>
  <si>
    <t>T4V0X2</t>
  </si>
  <si>
    <t>T4V0X3</t>
  </si>
  <si>
    <t>T4V0X4</t>
  </si>
  <si>
    <t>T4V0X5</t>
  </si>
  <si>
    <t>T4V0X6</t>
  </si>
  <si>
    <t>T4V0X7</t>
  </si>
  <si>
    <t>T4V0Y6</t>
  </si>
  <si>
    <t>T4V0Z3</t>
  </si>
  <si>
    <t>T4V1E7</t>
  </si>
  <si>
    <t>T4V1H7</t>
  </si>
  <si>
    <t>T4V1J8</t>
  </si>
  <si>
    <t>T4V1N6</t>
  </si>
  <si>
    <t>T4V1R2</t>
  </si>
  <si>
    <t>T4V1R3</t>
  </si>
  <si>
    <t>T4V1R5</t>
  </si>
  <si>
    <t>T4V1R8</t>
  </si>
  <si>
    <t>T4V1S3</t>
  </si>
  <si>
    <t>T4V1S5</t>
  </si>
  <si>
    <t>T4V1S6</t>
  </si>
  <si>
    <t>T4V1S7</t>
  </si>
  <si>
    <t>T4V1S8</t>
  </si>
  <si>
    <t>T4V1T4</t>
  </si>
  <si>
    <t>T4V1T5</t>
  </si>
  <si>
    <t>T4V1V1</t>
  </si>
  <si>
    <t>T4V1V4</t>
  </si>
  <si>
    <t>T4V1V5</t>
  </si>
  <si>
    <t>T4V1V7</t>
  </si>
  <si>
    <t>T4V1V8</t>
  </si>
  <si>
    <t>T4V1V9</t>
  </si>
  <si>
    <t>T4V1W4</t>
  </si>
  <si>
    <t>T4V1W6</t>
  </si>
  <si>
    <t>T4V1W8</t>
  </si>
  <si>
    <t>T4V1W9</t>
  </si>
  <si>
    <t>T4V1X1</t>
  </si>
  <si>
    <t>T4V1X2</t>
  </si>
  <si>
    <t>T4V1X3</t>
  </si>
  <si>
    <t>T4V1X4</t>
  </si>
  <si>
    <t>T4V1X5</t>
  </si>
  <si>
    <t>T4V1X6</t>
  </si>
  <si>
    <t>T4V1X7</t>
  </si>
  <si>
    <t>T4V1X8</t>
  </si>
  <si>
    <t>T4V1X9</t>
  </si>
  <si>
    <t>T4V1Y7</t>
  </si>
  <si>
    <t>T4V1Y8</t>
  </si>
  <si>
    <t>T4V1Y9</t>
  </si>
  <si>
    <t>T4V1Z1</t>
  </si>
  <si>
    <t>T4V1Z2</t>
  </si>
  <si>
    <t>T4V1Z3</t>
  </si>
  <si>
    <t>T4V1Z4</t>
  </si>
  <si>
    <t>T4V1Z5</t>
  </si>
  <si>
    <t>T4V1Z6</t>
  </si>
  <si>
    <t>T4V1Z8</t>
  </si>
  <si>
    <t>T4V1Z9</t>
  </si>
  <si>
    <t>T4V2A1</t>
  </si>
  <si>
    <t>T4V2A2</t>
  </si>
  <si>
    <t>T4V2A3</t>
  </si>
  <si>
    <t>T4V2A4</t>
  </si>
  <si>
    <t>T4V2A5</t>
  </si>
  <si>
    <t>T4V2A6</t>
  </si>
  <si>
    <t>T4V2A7</t>
  </si>
  <si>
    <t>T4V2A8</t>
  </si>
  <si>
    <t>T4V2A9</t>
  </si>
  <si>
    <t>T4V2B1</t>
  </si>
  <si>
    <t>T4V2B2</t>
  </si>
  <si>
    <t>T4V2B3</t>
  </si>
  <si>
    <t>T4V2B4</t>
  </si>
  <si>
    <t>T4V2B5</t>
  </si>
  <si>
    <t>T4V2B6</t>
  </si>
  <si>
    <t>T4V2B7</t>
  </si>
  <si>
    <t>T4V2B8</t>
  </si>
  <si>
    <t>T4V2B9</t>
  </si>
  <si>
    <t>T4V2C1</t>
  </si>
  <si>
    <t>T4V2C2</t>
  </si>
  <si>
    <t>T4V2C4</t>
  </si>
  <si>
    <t>T4V2C5</t>
  </si>
  <si>
    <t>T4V2C6</t>
  </si>
  <si>
    <t>T4V2C7</t>
  </si>
  <si>
    <t>T4V2C8</t>
  </si>
  <si>
    <t>T4V2C9</t>
  </si>
  <si>
    <t>T4V2E1</t>
  </si>
  <si>
    <t>T4V2E2</t>
  </si>
  <si>
    <t>T4V2E3</t>
  </si>
  <si>
    <t>T4V2E4</t>
  </si>
  <si>
    <t>T4V2E5</t>
  </si>
  <si>
    <t>T4V2E8</t>
  </si>
  <si>
    <t>T4V2E9</t>
  </si>
  <si>
    <t>T4V2G1</t>
  </si>
  <si>
    <t>T4V2G2</t>
  </si>
  <si>
    <t>T4V2G3</t>
  </si>
  <si>
    <t>T4V2G4</t>
  </si>
  <si>
    <t>T4V2G5</t>
  </si>
  <si>
    <t>T4V2G6</t>
  </si>
  <si>
    <t>T4V2G7</t>
  </si>
  <si>
    <t>T4V2G8</t>
  </si>
  <si>
    <t>T4V2H5</t>
  </si>
  <si>
    <t>T4V2J7</t>
  </si>
  <si>
    <t>T4V2K3</t>
  </si>
  <si>
    <t>T4V2L9</t>
  </si>
  <si>
    <t>T4V2M9</t>
  </si>
  <si>
    <t>T4V2N1</t>
  </si>
  <si>
    <t>T4V2P3</t>
  </si>
  <si>
    <t>T4V2P4</t>
  </si>
  <si>
    <t>T4V2P5</t>
  </si>
  <si>
    <t>T4V2R2</t>
  </si>
  <si>
    <t>T4V2R6</t>
  </si>
  <si>
    <t>T4V2V4</t>
  </si>
  <si>
    <t>T4V2X4</t>
  </si>
  <si>
    <t>T4V2X5</t>
  </si>
  <si>
    <t>T4V2X7</t>
  </si>
  <si>
    <t>T4V2X8</t>
  </si>
  <si>
    <t>T4V2Y5</t>
  </si>
  <si>
    <t>T4V2Z6</t>
  </si>
  <si>
    <t>T4V2Z7</t>
  </si>
  <si>
    <t>T4V3A4</t>
  </si>
  <si>
    <t>T4V3A5</t>
  </si>
  <si>
    <t>T4V3A6</t>
  </si>
  <si>
    <t>T4V3A7</t>
  </si>
  <si>
    <t>T4V3B6</t>
  </si>
  <si>
    <t>T4V3C6</t>
  </si>
  <si>
    <t>T4V3C7</t>
  </si>
  <si>
    <t>T4V3C9</t>
  </si>
  <si>
    <t>T4V3E6</t>
  </si>
  <si>
    <t>T4V3E8</t>
  </si>
  <si>
    <t>T4V3G1</t>
  </si>
  <si>
    <t>T4V3G2</t>
  </si>
  <si>
    <t>T4V3G9</t>
  </si>
  <si>
    <t>T4V3H6</t>
  </si>
  <si>
    <t>T4V3N3</t>
  </si>
  <si>
    <t>T4V3P5</t>
  </si>
  <si>
    <t>T4V3W3</t>
  </si>
  <si>
    <t>T4V3Y2</t>
  </si>
  <si>
    <t>T4V3Y4</t>
  </si>
  <si>
    <t>T4V3Z5</t>
  </si>
  <si>
    <t>T4V3Z6</t>
  </si>
  <si>
    <t>T4V4A4</t>
  </si>
  <si>
    <t>T4V4A8</t>
  </si>
  <si>
    <t>T4V4B3</t>
  </si>
  <si>
    <t>T4V4B5</t>
  </si>
  <si>
    <t>T4V4C3</t>
  </si>
  <si>
    <t>T4V4E2</t>
  </si>
  <si>
    <t>T4V4E4</t>
  </si>
  <si>
    <t>T4V4E7</t>
  </si>
  <si>
    <t>T4V4E8</t>
  </si>
  <si>
    <t>T4V4G7</t>
  </si>
  <si>
    <t>T4V4G8</t>
  </si>
  <si>
    <t>T4V4H4</t>
  </si>
  <si>
    <t>T4V4H6</t>
  </si>
  <si>
    <t>T4V4H9</t>
  </si>
  <si>
    <t>T4V4J1</t>
  </si>
  <si>
    <t>T4V4J2</t>
  </si>
  <si>
    <t>T4V4J3</t>
  </si>
  <si>
    <t>T4V4J4</t>
  </si>
  <si>
    <t>T4V4J5</t>
  </si>
  <si>
    <t>T4V4J6</t>
  </si>
  <si>
    <t>T4V4L1</t>
  </si>
  <si>
    <t>T4V4L2</t>
  </si>
  <si>
    <t>T4V4L3</t>
  </si>
  <si>
    <t>T4V4M1</t>
  </si>
  <si>
    <t>T4V4M2</t>
  </si>
  <si>
    <t>T4V4M3</t>
  </si>
  <si>
    <t>T4V4M8</t>
  </si>
  <si>
    <t>T4V4M9</t>
  </si>
  <si>
    <t>T4V4N5</t>
  </si>
  <si>
    <t>T4V4P1</t>
  </si>
  <si>
    <t>T4V4P2</t>
  </si>
  <si>
    <t>T4V4P7</t>
  </si>
  <si>
    <t>T4V4V2</t>
  </si>
  <si>
    <t>T4V4W5</t>
  </si>
  <si>
    <t>T4V4W6</t>
  </si>
  <si>
    <t>T4V4W7</t>
  </si>
  <si>
    <t>T4V4X6</t>
  </si>
  <si>
    <t>T4V4X7</t>
  </si>
  <si>
    <t>T4V4X8</t>
  </si>
  <si>
    <t>T4V4Y1</t>
  </si>
  <si>
    <t>T4V4Z8</t>
  </si>
  <si>
    <t>T4V5B6</t>
  </si>
  <si>
    <t>T4V5B9</t>
  </si>
  <si>
    <t>T4V5C2</t>
  </si>
  <si>
    <t>T4V5E1</t>
  </si>
  <si>
    <t>T4V5E2</t>
  </si>
  <si>
    <t>T4V5E7</t>
  </si>
  <si>
    <t>T4V5E8</t>
  </si>
  <si>
    <t>T4V5G2</t>
  </si>
  <si>
    <t>T4V5G6</t>
  </si>
  <si>
    <t>T4V5G7</t>
  </si>
  <si>
    <t>T4V5H1</t>
  </si>
  <si>
    <t>T4V5H2</t>
  </si>
  <si>
    <t>T5A0A3</t>
  </si>
  <si>
    <t>T5A0A4</t>
  </si>
  <si>
    <t>T5A0A5</t>
  </si>
  <si>
    <t>T5A0A7</t>
  </si>
  <si>
    <t>T5A0B4</t>
  </si>
  <si>
    <t>T5A0B5</t>
  </si>
  <si>
    <t>T5A0B6</t>
  </si>
  <si>
    <t>T5A0B7</t>
  </si>
  <si>
    <t>T5A0B8</t>
  </si>
  <si>
    <t>T5A0B9</t>
  </si>
  <si>
    <t>T5A0C1</t>
  </si>
  <si>
    <t>T5A0C5</t>
  </si>
  <si>
    <t>T5A0C6</t>
  </si>
  <si>
    <t>T5A0C7</t>
  </si>
  <si>
    <t>T5A0C8</t>
  </si>
  <si>
    <t>T5A0C9</t>
  </si>
  <si>
    <t>T5A0E1</t>
  </si>
  <si>
    <t>T5A0E2</t>
  </si>
  <si>
    <t>T5A0E6</t>
  </si>
  <si>
    <t>T5A0E7</t>
  </si>
  <si>
    <t>T5A0E8</t>
  </si>
  <si>
    <t>T5A0E9</t>
  </si>
  <si>
    <t>T5A0G1</t>
  </si>
  <si>
    <t>T5A0G2</t>
  </si>
  <si>
    <t>T5A0G5</t>
  </si>
  <si>
    <t>T5A0P5</t>
  </si>
  <si>
    <t>T5A0P8</t>
  </si>
  <si>
    <t>T5A0T1</t>
  </si>
  <si>
    <t>T5A0T9</t>
  </si>
  <si>
    <t>T5A0W3</t>
  </si>
  <si>
    <t>T5A0W4</t>
  </si>
  <si>
    <t>T5A0X6</t>
  </si>
  <si>
    <t>T5A0X7</t>
  </si>
  <si>
    <t>T5A0X9</t>
  </si>
  <si>
    <t>T5A0Z4</t>
  </si>
  <si>
    <t>T5A1A6</t>
  </si>
  <si>
    <t>T5A1A7</t>
  </si>
  <si>
    <t>T5A1A8</t>
  </si>
  <si>
    <t>T5A1A9</t>
  </si>
  <si>
    <t>T5A1B1</t>
  </si>
  <si>
    <t>T5A1B2</t>
  </si>
  <si>
    <t>T5A1B4</t>
  </si>
  <si>
    <t>T5A2E7</t>
  </si>
  <si>
    <t>T5A2E8</t>
  </si>
  <si>
    <t>T5A2H8</t>
  </si>
  <si>
    <t>T5A2J1</t>
  </si>
  <si>
    <t>T5A2J2</t>
  </si>
  <si>
    <t>T5A2J3</t>
  </si>
  <si>
    <t>T5A2J4</t>
  </si>
  <si>
    <t>T5A2J5</t>
  </si>
  <si>
    <t>T5A2J6</t>
  </si>
  <si>
    <t>T5A2J7</t>
  </si>
  <si>
    <t>T5A2J8</t>
  </si>
  <si>
    <t>T5A2J9</t>
  </si>
  <si>
    <t>T5A2K1</t>
  </si>
  <si>
    <t>T5A2K2</t>
  </si>
  <si>
    <t>T5A2K3</t>
  </si>
  <si>
    <t>T5A2K4</t>
  </si>
  <si>
    <t>T5A2M3</t>
  </si>
  <si>
    <t>T5A2M4</t>
  </si>
  <si>
    <t>T5A2M5</t>
  </si>
  <si>
    <t>T5A2M6</t>
  </si>
  <si>
    <t>T5A2M7</t>
  </si>
  <si>
    <t>T5A2M9</t>
  </si>
  <si>
    <t>T5A2N2</t>
  </si>
  <si>
    <t>T5A2N3</t>
  </si>
  <si>
    <t>T5A2N5</t>
  </si>
  <si>
    <t>T5A2N6</t>
  </si>
  <si>
    <t>T5A2N7</t>
  </si>
  <si>
    <t>T5A2N9</t>
  </si>
  <si>
    <t>T5A2P8</t>
  </si>
  <si>
    <t>T5A2P9</t>
  </si>
  <si>
    <t>T5A2R1</t>
  </si>
  <si>
    <t>T5A2R2</t>
  </si>
  <si>
    <t>T5A2R3</t>
  </si>
  <si>
    <t>T5A2R4</t>
  </si>
  <si>
    <t>T5A2R5</t>
  </si>
  <si>
    <t>T5A2R6</t>
  </si>
  <si>
    <t>T5A2R7</t>
  </si>
  <si>
    <t>T5A2R8</t>
  </si>
  <si>
    <t>T5A2S3</t>
  </si>
  <si>
    <t>T5A2S4</t>
  </si>
  <si>
    <t>T5A2S5</t>
  </si>
  <si>
    <t>T5A2S6</t>
  </si>
  <si>
    <t>T5A2S7</t>
  </si>
  <si>
    <t>T5A2S8</t>
  </si>
  <si>
    <t>T5A2S9</t>
  </si>
  <si>
    <t>T5A2T1</t>
  </si>
  <si>
    <t>T5A2T2</t>
  </si>
  <si>
    <t>T5A2T3</t>
  </si>
  <si>
    <t>T5A2T4</t>
  </si>
  <si>
    <t>T5A2T5</t>
  </si>
  <si>
    <t>T5A2T6</t>
  </si>
  <si>
    <t>T5A2T7</t>
  </si>
  <si>
    <t>T5A2T8</t>
  </si>
  <si>
    <t>T5A2T9</t>
  </si>
  <si>
    <t>T5A2V1</t>
  </si>
  <si>
    <t>T5A2V2</t>
  </si>
  <si>
    <t>T5A2V3</t>
  </si>
  <si>
    <t>T5A2V4</t>
  </si>
  <si>
    <t>T5A2V5</t>
  </si>
  <si>
    <t>T5A2W8</t>
  </si>
  <si>
    <t>T5A2W9</t>
  </si>
  <si>
    <t>T5A2X1</t>
  </si>
  <si>
    <t>T5A2X2</t>
  </si>
  <si>
    <t>T5A2X3</t>
  </si>
  <si>
    <t>T5A2X4</t>
  </si>
  <si>
    <t>T5A2X5</t>
  </si>
  <si>
    <t>T5A2X6</t>
  </si>
  <si>
    <t>T5A2X7</t>
  </si>
  <si>
    <t>T5A2X8</t>
  </si>
  <si>
    <t>T5A2X9</t>
  </si>
  <si>
    <t>T5A2Y1</t>
  </si>
  <si>
    <t>T5A2Y2</t>
  </si>
  <si>
    <t>T5A2Y6</t>
  </si>
  <si>
    <t>T5A2Y7</t>
  </si>
  <si>
    <t>T5A2Y8</t>
  </si>
  <si>
    <t>T5A2Y9</t>
  </si>
  <si>
    <t>T5A2Z1</t>
  </si>
  <si>
    <t>T5A2Z2</t>
  </si>
  <si>
    <t>T5A2Z9</t>
  </si>
  <si>
    <t>T5A3A2</t>
  </si>
  <si>
    <t>T5A3A3</t>
  </si>
  <si>
    <t>T5A3A4</t>
  </si>
  <si>
    <t>T5A3A6</t>
  </si>
  <si>
    <t>T5A3A9</t>
  </si>
  <si>
    <t>T5A3B1</t>
  </si>
  <si>
    <t>T5A3B2</t>
  </si>
  <si>
    <t>T5A3B3</t>
  </si>
  <si>
    <t>T5A3B4</t>
  </si>
  <si>
    <t>T5A3B5</t>
  </si>
  <si>
    <t>T5A3B6</t>
  </si>
  <si>
    <t>T5A3B7</t>
  </si>
  <si>
    <t>T5A3B8</t>
  </si>
  <si>
    <t>T5A3B9</t>
  </si>
  <si>
    <t>T5A3C1</t>
  </si>
  <si>
    <t>T5A3C2</t>
  </si>
  <si>
    <t>T5A3C3</t>
  </si>
  <si>
    <t>T5A3C4</t>
  </si>
  <si>
    <t>T5A3C5</t>
  </si>
  <si>
    <t>T5A3C6</t>
  </si>
  <si>
    <t>T5A3C7</t>
  </si>
  <si>
    <t>T5A3C8</t>
  </si>
  <si>
    <t>T5A3C9</t>
  </si>
  <si>
    <t>T5A3E1</t>
  </si>
  <si>
    <t>T5A3E2</t>
  </si>
  <si>
    <t>T5A3E3</t>
  </si>
  <si>
    <t>T5A3E4</t>
  </si>
  <si>
    <t>T5A3E5</t>
  </si>
  <si>
    <t>T5A3E6</t>
  </si>
  <si>
    <t>T5A3G7</t>
  </si>
  <si>
    <t>T5A3G8</t>
  </si>
  <si>
    <t>T5A3G9</t>
  </si>
  <si>
    <t>T5A3H1</t>
  </si>
  <si>
    <t>T5A3H2</t>
  </si>
  <si>
    <t>T5A3H3</t>
  </si>
  <si>
    <t>T5A3H4</t>
  </si>
  <si>
    <t>T5A3H5</t>
  </si>
  <si>
    <t>T5A3H6</t>
  </si>
  <si>
    <t>T5A3H9</t>
  </si>
  <si>
    <t>T5A3J6</t>
  </si>
  <si>
    <t>T5A3K1</t>
  </si>
  <si>
    <t>T5A3K2</t>
  </si>
  <si>
    <t>T5A3K3</t>
  </si>
  <si>
    <t>T5A3K4</t>
  </si>
  <si>
    <t>T5A3K6</t>
  </si>
  <si>
    <t>T5A3K8</t>
  </si>
  <si>
    <t>T5A3K9</t>
  </si>
  <si>
    <t>T5A3L1</t>
  </si>
  <si>
    <t>T5A3L3</t>
  </si>
  <si>
    <t>T5A3L5</t>
  </si>
  <si>
    <t>T5A3L7</t>
  </si>
  <si>
    <t>T5A3M1</t>
  </si>
  <si>
    <t>T5A3M2</t>
  </si>
  <si>
    <t>T5A3M3</t>
  </si>
  <si>
    <t>T5A3M4</t>
  </si>
  <si>
    <t>T5A3M6</t>
  </si>
  <si>
    <t>T5A3M8</t>
  </si>
  <si>
    <t>T5A3M9</t>
  </si>
  <si>
    <t>T5A3N1</t>
  </si>
  <si>
    <t>T5A3P2</t>
  </si>
  <si>
    <t>T5A3P3</t>
  </si>
  <si>
    <t>T5A3P6</t>
  </si>
  <si>
    <t>T5A3P7</t>
  </si>
  <si>
    <t>T5A3P8</t>
  </si>
  <si>
    <t>T5A3R5</t>
  </si>
  <si>
    <t>T5A3R8</t>
  </si>
  <si>
    <t>T5A3R9</t>
  </si>
  <si>
    <t>T5A3S8</t>
  </si>
  <si>
    <t>T5A3S9</t>
  </si>
  <si>
    <t>T5A3T6</t>
  </si>
  <si>
    <t>T5A3T7</t>
  </si>
  <si>
    <t>T5A4A7</t>
  </si>
  <si>
    <t>T5A4A8</t>
  </si>
  <si>
    <t>T5A4G2</t>
  </si>
  <si>
    <t>T5A4H3</t>
  </si>
  <si>
    <t>T5A4H7</t>
  </si>
  <si>
    <t>T5A4H8</t>
  </si>
  <si>
    <t>T5A4J6</t>
  </si>
  <si>
    <t>T5A4K4</t>
  </si>
  <si>
    <t>T5A4K7</t>
  </si>
  <si>
    <t>T5A4K8</t>
  </si>
  <si>
    <t>T5A4K9</t>
  </si>
  <si>
    <t>T5A4L1</t>
  </si>
  <si>
    <t>T5A4L2</t>
  </si>
  <si>
    <t>T5A4L3</t>
  </si>
  <si>
    <t>T5A4L8</t>
  </si>
  <si>
    <t>T5A4M2</t>
  </si>
  <si>
    <t>T5A4M8</t>
  </si>
  <si>
    <t>T5A4N2</t>
  </si>
  <si>
    <t>T5A4N3</t>
  </si>
  <si>
    <t>T5A4N4</t>
  </si>
  <si>
    <t>T5A4P1</t>
  </si>
  <si>
    <t>T5A4P2</t>
  </si>
  <si>
    <t>T5A4P3</t>
  </si>
  <si>
    <t>T5A4P4</t>
  </si>
  <si>
    <t>T5A4P6</t>
  </si>
  <si>
    <t>T5A4R9</t>
  </si>
  <si>
    <t>T5A4S1</t>
  </si>
  <si>
    <t>T5A4S2</t>
  </si>
  <si>
    <t>T5A4S3</t>
  </si>
  <si>
    <t>T5A4S4</t>
  </si>
  <si>
    <t>T5A4S5</t>
  </si>
  <si>
    <t>T5A4S6</t>
  </si>
  <si>
    <t>T5A4S7</t>
  </si>
  <si>
    <t>T5A4S8</t>
  </si>
  <si>
    <t>T5A4S9</t>
  </si>
  <si>
    <t>T5A4T1</t>
  </si>
  <si>
    <t>T5A4T2</t>
  </si>
  <si>
    <t>T5A4T3</t>
  </si>
  <si>
    <t>T5A4T4</t>
  </si>
  <si>
    <t>T5A4T5</t>
  </si>
  <si>
    <t>T5A4T6</t>
  </si>
  <si>
    <t>T5A4T7</t>
  </si>
  <si>
    <t>T5A4T8</t>
  </si>
  <si>
    <t>T5A4T9</t>
  </si>
  <si>
    <t>T5A4V2</t>
  </si>
  <si>
    <t>T5A4V9</t>
  </si>
  <si>
    <t>T5A4X1</t>
  </si>
  <si>
    <t>T5A4X6</t>
  </si>
  <si>
    <t>T5A4Y3</t>
  </si>
  <si>
    <t>T5A4Y6</t>
  </si>
  <si>
    <t>T5A4Y7</t>
  </si>
  <si>
    <t>T5A4Y8</t>
  </si>
  <si>
    <t>T5A4Z8</t>
  </si>
  <si>
    <t>T5A5A2</t>
  </si>
  <si>
    <t>T5A5A3</t>
  </si>
  <si>
    <t>T5A5A4</t>
  </si>
  <si>
    <t>T5A5A8</t>
  </si>
  <si>
    <t>T5A5A9</t>
  </si>
  <si>
    <t>T5A5B1</t>
  </si>
  <si>
    <t>T5A5B3</t>
  </si>
  <si>
    <t>T5A5B5</t>
  </si>
  <si>
    <t>T5A5C2</t>
  </si>
  <si>
    <t>T5A5C6</t>
  </si>
  <si>
    <t>T5A5C7</t>
  </si>
  <si>
    <t>T5A5C8</t>
  </si>
  <si>
    <t>T5A5E5</t>
  </si>
  <si>
    <t>T5A5G1</t>
  </si>
  <si>
    <t>T5A5G5</t>
  </si>
  <si>
    <t>T5A5G7</t>
  </si>
  <si>
    <t>T5A5H1</t>
  </si>
  <si>
    <t>T5A5H2</t>
  </si>
  <si>
    <t>T5A5H3</t>
  </si>
  <si>
    <t>T5A5H4</t>
  </si>
  <si>
    <t>T5A5H5</t>
  </si>
  <si>
    <t>T5A5H8</t>
  </si>
  <si>
    <t>T5A5H9</t>
  </si>
  <si>
    <t>T5A5J1</t>
  </si>
  <si>
    <t>T5A5J3</t>
  </si>
  <si>
    <t>T5A5J5</t>
  </si>
  <si>
    <t>T5A5J6</t>
  </si>
  <si>
    <t>T5B0C3</t>
  </si>
  <si>
    <t>T5B0C4</t>
  </si>
  <si>
    <t>T5B0C7</t>
  </si>
  <si>
    <t>T5B0G4</t>
  </si>
  <si>
    <t>T5B0G6</t>
  </si>
  <si>
    <t>T5B0G8</t>
  </si>
  <si>
    <t>T5B0G9</t>
  </si>
  <si>
    <t>T5B0H3</t>
  </si>
  <si>
    <t>T5B0J4</t>
  </si>
  <si>
    <t>T5B0K4</t>
  </si>
  <si>
    <t>T5B0K5</t>
  </si>
  <si>
    <t>T5B0K6</t>
  </si>
  <si>
    <t>T5B0K7</t>
  </si>
  <si>
    <t>T5B0K8</t>
  </si>
  <si>
    <t>T5B0L7</t>
  </si>
  <si>
    <t>T5B0L8</t>
  </si>
  <si>
    <t>T5B0L9</t>
  </si>
  <si>
    <t>T5B0M1</t>
  </si>
  <si>
    <t>T5B0M5</t>
  </si>
  <si>
    <t>T5B0M6</t>
  </si>
  <si>
    <t>T5B0M7</t>
  </si>
  <si>
    <t>T5B0M8</t>
  </si>
  <si>
    <t>T5B0M9</t>
  </si>
  <si>
    <t>T5B0N1</t>
  </si>
  <si>
    <t>T5B0N4</t>
  </si>
  <si>
    <t>T5B0N5</t>
  </si>
  <si>
    <t>T5B0N6</t>
  </si>
  <si>
    <t>T5B0N7</t>
  </si>
  <si>
    <t>T5B0P5</t>
  </si>
  <si>
    <t>T5B0P7</t>
  </si>
  <si>
    <t>T5B0R4</t>
  </si>
  <si>
    <t>T5B0R5</t>
  </si>
  <si>
    <t>T5B0R6</t>
  </si>
  <si>
    <t>T5B0R7</t>
  </si>
  <si>
    <t>T5B0R8</t>
  </si>
  <si>
    <t>T5B0R9</t>
  </si>
  <si>
    <t>T5B0S1</t>
  </si>
  <si>
    <t>T5B0S2</t>
  </si>
  <si>
    <t>T5B0S3</t>
  </si>
  <si>
    <t>T5B0S4</t>
  </si>
  <si>
    <t>T5B0S5</t>
  </si>
  <si>
    <t>T5B0S6</t>
  </si>
  <si>
    <t>T5B0S7</t>
  </si>
  <si>
    <t>T5B0S8</t>
  </si>
  <si>
    <t>T5B0S9</t>
  </si>
  <si>
    <t>T5B0T1</t>
  </si>
  <si>
    <t>T5B0T2</t>
  </si>
  <si>
    <t>T5B0T3</t>
  </si>
  <si>
    <t>T5B0T4</t>
  </si>
  <si>
    <t>T5B0T5</t>
  </si>
  <si>
    <t>T5B0T6</t>
  </si>
  <si>
    <t>T5B0T7</t>
  </si>
  <si>
    <t>T5B0T8</t>
  </si>
  <si>
    <t>T5B0T9</t>
  </si>
  <si>
    <t>T5B0V1</t>
  </si>
  <si>
    <t>T5B0V5</t>
  </si>
  <si>
    <t>T5B0V7</t>
  </si>
  <si>
    <t>T5B0V8</t>
  </si>
  <si>
    <t>T5B0W3</t>
  </si>
  <si>
    <t>T5B0W5</t>
  </si>
  <si>
    <t>T5B0W6</t>
  </si>
  <si>
    <t>T5B0W7</t>
  </si>
  <si>
    <t>T5B0W8</t>
  </si>
  <si>
    <t>T5B0W9</t>
  </si>
  <si>
    <t>T5B0X1</t>
  </si>
  <si>
    <t>T5B0X2</t>
  </si>
  <si>
    <t>T5B0X3</t>
  </si>
  <si>
    <t>T5B0X5</t>
  </si>
  <si>
    <t>T5B0X6</t>
  </si>
  <si>
    <t>T5B0X7</t>
  </si>
  <si>
    <t>T5B0X8</t>
  </si>
  <si>
    <t>T5B0X9</t>
  </si>
  <si>
    <t>T5B0Y1</t>
  </si>
  <si>
    <t>T5B0Y2</t>
  </si>
  <si>
    <t>T5B0Y3</t>
  </si>
  <si>
    <t>T5B0Y4</t>
  </si>
  <si>
    <t>T5B0Y5</t>
  </si>
  <si>
    <t>T5B0Y6</t>
  </si>
  <si>
    <t>T5B0Y7</t>
  </si>
  <si>
    <t>T5B0Y8</t>
  </si>
  <si>
    <t>T5B0Y9</t>
  </si>
  <si>
    <t>T5B0Z1</t>
  </si>
  <si>
    <t>T5B0Z2</t>
  </si>
  <si>
    <t>T5B0Z3</t>
  </si>
  <si>
    <t>T5B0Z4</t>
  </si>
  <si>
    <t>T5B0Z5</t>
  </si>
  <si>
    <t>T5B0Z7</t>
  </si>
  <si>
    <t>T5B0Z9</t>
  </si>
  <si>
    <t>T5B1A1</t>
  </si>
  <si>
    <t>T5B1A3</t>
  </si>
  <si>
    <t>T5B1A4</t>
  </si>
  <si>
    <t>T5B1A5</t>
  </si>
  <si>
    <t>T5B1A6</t>
  </si>
  <si>
    <t>T5B1B2</t>
  </si>
  <si>
    <t>T5B1B5</t>
  </si>
  <si>
    <t>T5B1B6</t>
  </si>
  <si>
    <t>T5B1B7</t>
  </si>
  <si>
    <t>T5B1B9</t>
  </si>
  <si>
    <t>T5B1C1</t>
  </si>
  <si>
    <t>T5B1C3</t>
  </si>
  <si>
    <t>T5B1C7</t>
  </si>
  <si>
    <t>T5B1C8</t>
  </si>
  <si>
    <t>T5B1C9</t>
  </si>
  <si>
    <t>T5B1E1</t>
  </si>
  <si>
    <t>T5B1E2</t>
  </si>
  <si>
    <t>T5B1E3</t>
  </si>
  <si>
    <t>T5B1E4</t>
  </si>
  <si>
    <t>T5B1E5</t>
  </si>
  <si>
    <t>T5B1E6</t>
  </si>
  <si>
    <t>T5B1E7</t>
  </si>
  <si>
    <t>T5B1E8</t>
  </si>
  <si>
    <t>T5B1E9</t>
  </si>
  <si>
    <t>T5B1G2</t>
  </si>
  <si>
    <t>T5B1G3</t>
  </si>
  <si>
    <t>T5B1J4</t>
  </si>
  <si>
    <t>T5B1J6</t>
  </si>
  <si>
    <t>T5B1J8</t>
  </si>
  <si>
    <t>T5B1K1</t>
  </si>
  <si>
    <t>T5B1K2</t>
  </si>
  <si>
    <t>T5B1K3</t>
  </si>
  <si>
    <t>T5B1K4</t>
  </si>
  <si>
    <t>T5B1K5</t>
  </si>
  <si>
    <t>T5B1M2</t>
  </si>
  <si>
    <t>T5B1M3</t>
  </si>
  <si>
    <t>T5B1M4</t>
  </si>
  <si>
    <t>T5B1M5</t>
  </si>
  <si>
    <t>T5B1M6</t>
  </si>
  <si>
    <t>T5B1M7</t>
  </si>
  <si>
    <t>T5B1M8</t>
  </si>
  <si>
    <t>T5B1M9</t>
  </si>
  <si>
    <t>T5B1N1</t>
  </si>
  <si>
    <t>T5B1N2</t>
  </si>
  <si>
    <t>T5B1P5</t>
  </si>
  <si>
    <t>T5B1P7</t>
  </si>
  <si>
    <t>T5B1P8</t>
  </si>
  <si>
    <t>T5B1P9</t>
  </si>
  <si>
    <t>T5B1R1</t>
  </si>
  <si>
    <t>T5B1S2</t>
  </si>
  <si>
    <t>T5B1S3</t>
  </si>
  <si>
    <t>T5B1S4</t>
  </si>
  <si>
    <t>T5B1S5</t>
  </si>
  <si>
    <t>T5B1S6</t>
  </si>
  <si>
    <t>T5B1S7</t>
  </si>
  <si>
    <t>T5B1T7</t>
  </si>
  <si>
    <t>T5B1T8</t>
  </si>
  <si>
    <t>T5B1T9</t>
  </si>
  <si>
    <t>T5B1V1</t>
  </si>
  <si>
    <t>T5B1W4</t>
  </si>
  <si>
    <t>T5B1W5</t>
  </si>
  <si>
    <t>T5B1W6</t>
  </si>
  <si>
    <t>T5B1W7</t>
  </si>
  <si>
    <t>T5B1W8</t>
  </si>
  <si>
    <t>T5B1W9</t>
  </si>
  <si>
    <t>T5B1Y2</t>
  </si>
  <si>
    <t>T5B1Y4</t>
  </si>
  <si>
    <t>T5B1Y5</t>
  </si>
  <si>
    <t>T5B1Y6</t>
  </si>
  <si>
    <t>T5B1Z7</t>
  </si>
  <si>
    <t>T5B2B6</t>
  </si>
  <si>
    <t>T5B2B7</t>
  </si>
  <si>
    <t>T5B2B9</t>
  </si>
  <si>
    <t>T5B2C1</t>
  </si>
  <si>
    <t>T5B2C2</t>
  </si>
  <si>
    <t>T5B2C7</t>
  </si>
  <si>
    <t>T5B2C8</t>
  </si>
  <si>
    <t>T5B2C9</t>
  </si>
  <si>
    <t>T5B2E1</t>
  </si>
  <si>
    <t>T5B2E2</t>
  </si>
  <si>
    <t>T5B2E3</t>
  </si>
  <si>
    <t>T5B2E4</t>
  </si>
  <si>
    <t>T5B2E6</t>
  </si>
  <si>
    <t>T5B2E7</t>
  </si>
  <si>
    <t>T5B2E8</t>
  </si>
  <si>
    <t>T5B2E9</t>
  </si>
  <si>
    <t>T5B2G2</t>
  </si>
  <si>
    <t>T5B2G3</t>
  </si>
  <si>
    <t>T5B2G4</t>
  </si>
  <si>
    <t>T5B2G5</t>
  </si>
  <si>
    <t>T5B2G6</t>
  </si>
  <si>
    <t>T5B2G7</t>
  </si>
  <si>
    <t>T5B2G8</t>
  </si>
  <si>
    <t>T5B2G9</t>
  </si>
  <si>
    <t>T5B2H1</t>
  </si>
  <si>
    <t>T5B2H2</t>
  </si>
  <si>
    <t>T5B2H3</t>
  </si>
  <si>
    <t>T5B2H4</t>
  </si>
  <si>
    <t>T5B2H5</t>
  </si>
  <si>
    <t>T5B2H6</t>
  </si>
  <si>
    <t>T5B2H7</t>
  </si>
  <si>
    <t>T5B2J2</t>
  </si>
  <si>
    <t>T5B2J4</t>
  </si>
  <si>
    <t>T5B2J5</t>
  </si>
  <si>
    <t>T5B2J6</t>
  </si>
  <si>
    <t>T5B2K7</t>
  </si>
  <si>
    <t>T5B2K9</t>
  </si>
  <si>
    <t>T5B2L1</t>
  </si>
  <si>
    <t>T5B2L2</t>
  </si>
  <si>
    <t>T5B2L3</t>
  </si>
  <si>
    <t>T5B2L4</t>
  </si>
  <si>
    <t>T5B2L5</t>
  </si>
  <si>
    <t>T5B2L6</t>
  </si>
  <si>
    <t>T5B2L8</t>
  </si>
  <si>
    <t>T5B2L9</t>
  </si>
  <si>
    <t>T5B2M2</t>
  </si>
  <si>
    <t>T5B2M3</t>
  </si>
  <si>
    <t>T5B2M4</t>
  </si>
  <si>
    <t>T5B2M5</t>
  </si>
  <si>
    <t>T5B2N2</t>
  </si>
  <si>
    <t>T5B2N3</t>
  </si>
  <si>
    <t>T5B2N4</t>
  </si>
  <si>
    <t>T5B2N5</t>
  </si>
  <si>
    <t>T5B2N6</t>
  </si>
  <si>
    <t>T5B2N7</t>
  </si>
  <si>
    <t>T5B2N8</t>
  </si>
  <si>
    <t>T5B2N9</t>
  </si>
  <si>
    <t>T5B2P1</t>
  </si>
  <si>
    <t>T5B2P2</t>
  </si>
  <si>
    <t>T5B2P7</t>
  </si>
  <si>
    <t>T5B2P8</t>
  </si>
  <si>
    <t>T5B2P9</t>
  </si>
  <si>
    <t>T5B2R1</t>
  </si>
  <si>
    <t>T5B2S1</t>
  </si>
  <si>
    <t>T5B2S2</t>
  </si>
  <si>
    <t>T5B2S3</t>
  </si>
  <si>
    <t>T5B2S4</t>
  </si>
  <si>
    <t>T5B2S5</t>
  </si>
  <si>
    <t>T5B2S6</t>
  </si>
  <si>
    <t>T5B2S7</t>
  </si>
  <si>
    <t>T5B2S8</t>
  </si>
  <si>
    <t>T5B2S9</t>
  </si>
  <si>
    <t>T5B2T1</t>
  </si>
  <si>
    <t>T5B2T6</t>
  </si>
  <si>
    <t>T5B2T7</t>
  </si>
  <si>
    <t>T5B2T8</t>
  </si>
  <si>
    <t>T5B2T9</t>
  </si>
  <si>
    <t>T5B2V1</t>
  </si>
  <si>
    <t>T5B2V8</t>
  </si>
  <si>
    <t>T5B2V9</t>
  </si>
  <si>
    <t>T5B2W1</t>
  </si>
  <si>
    <t>T5B2W2</t>
  </si>
  <si>
    <t>T5B2W3</t>
  </si>
  <si>
    <t>T5B2W4</t>
  </si>
  <si>
    <t>T5B2W5</t>
  </si>
  <si>
    <t>T5B2W6</t>
  </si>
  <si>
    <t>T5B2W7</t>
  </si>
  <si>
    <t>T5B2W8</t>
  </si>
  <si>
    <t>T5B2X1</t>
  </si>
  <si>
    <t>T5B2X2</t>
  </si>
  <si>
    <t>T5B2X5</t>
  </si>
  <si>
    <t>T5B2Y7</t>
  </si>
  <si>
    <t>T5B2Y8</t>
  </si>
  <si>
    <t>T5B2Y9</t>
  </si>
  <si>
    <t>T5B2Z1</t>
  </si>
  <si>
    <t>T5B2Z2</t>
  </si>
  <si>
    <t>T5B2Z3</t>
  </si>
  <si>
    <t>T5B2Z4</t>
  </si>
  <si>
    <t>T5B2Z5</t>
  </si>
  <si>
    <t>T5B2Z6</t>
  </si>
  <si>
    <t>T5B2Z7</t>
  </si>
  <si>
    <t>T5B2Z8</t>
  </si>
  <si>
    <t>T5B2Z9</t>
  </si>
  <si>
    <t>T5B3A1</t>
  </si>
  <si>
    <t>T5B3A2</t>
  </si>
  <si>
    <t>T5B3A3</t>
  </si>
  <si>
    <t>T5B3A4</t>
  </si>
  <si>
    <t>T5B3B9</t>
  </si>
  <si>
    <t>T5B3C1</t>
  </si>
  <si>
    <t>T5B3C2</t>
  </si>
  <si>
    <t>T5B3C3</t>
  </si>
  <si>
    <t>T5B3C7</t>
  </si>
  <si>
    <t>T5B3C8</t>
  </si>
  <si>
    <t>T5B3E4</t>
  </si>
  <si>
    <t>T5B3E5</t>
  </si>
  <si>
    <t>T5B3E6</t>
  </si>
  <si>
    <t>T5B3E7</t>
  </si>
  <si>
    <t>T5B3E8</t>
  </si>
  <si>
    <t>T5B3E9</t>
  </si>
  <si>
    <t>T5B3G1</t>
  </si>
  <si>
    <t>T5B3G2</t>
  </si>
  <si>
    <t>T5B3G3</t>
  </si>
  <si>
    <t>T5B3G4</t>
  </si>
  <si>
    <t>T5B3G5</t>
  </si>
  <si>
    <t>T5B3G6</t>
  </si>
  <si>
    <t>T5B3G7</t>
  </si>
  <si>
    <t>T5B3G8</t>
  </si>
  <si>
    <t>T5B3G9</t>
  </si>
  <si>
    <t>T5B3H1</t>
  </si>
  <si>
    <t>T5B3H7</t>
  </si>
  <si>
    <t>T5B3H8</t>
  </si>
  <si>
    <t>T5B3H9</t>
  </si>
  <si>
    <t>T5B3J1</t>
  </si>
  <si>
    <t>T5B3J3</t>
  </si>
  <si>
    <t>T5B3J6</t>
  </si>
  <si>
    <t>T5B3J7</t>
  </si>
  <si>
    <t>T5B3J8</t>
  </si>
  <si>
    <t>T5B3J9</t>
  </si>
  <si>
    <t>T5B3K1</t>
  </si>
  <si>
    <t>T5B3K2</t>
  </si>
  <si>
    <t>T5B3K3</t>
  </si>
  <si>
    <t>T5B3K4</t>
  </si>
  <si>
    <t>T5B3K5</t>
  </si>
  <si>
    <t>T5B3K6</t>
  </si>
  <si>
    <t>T5B3K7</t>
  </si>
  <si>
    <t>T5B3K8</t>
  </si>
  <si>
    <t>T5B3L1</t>
  </si>
  <si>
    <t>T5B3L6</t>
  </si>
  <si>
    <t>T5B3L7</t>
  </si>
  <si>
    <t>T5B3L8</t>
  </si>
  <si>
    <t>T5B3L9</t>
  </si>
  <si>
    <t>T5B3M1</t>
  </si>
  <si>
    <t>T5B3M2</t>
  </si>
  <si>
    <t>T5B3M3</t>
  </si>
  <si>
    <t>T5B3M5</t>
  </si>
  <si>
    <t>T5B3M6</t>
  </si>
  <si>
    <t>T5B3M7</t>
  </si>
  <si>
    <t>T5B3M8</t>
  </si>
  <si>
    <t>T5B3M9</t>
  </si>
  <si>
    <t>T5B3N1</t>
  </si>
  <si>
    <t>T5B3N2</t>
  </si>
  <si>
    <t>T5B3N3</t>
  </si>
  <si>
    <t>T5B3N4</t>
  </si>
  <si>
    <t>T5B3N5</t>
  </si>
  <si>
    <t>T5B3N7</t>
  </si>
  <si>
    <t>T5B3P5</t>
  </si>
  <si>
    <t>T5B3P6</t>
  </si>
  <si>
    <t>T5B3P7</t>
  </si>
  <si>
    <t>T5B3P8</t>
  </si>
  <si>
    <t>T5B3P9</t>
  </si>
  <si>
    <t>T5B3R1</t>
  </si>
  <si>
    <t>T5B3R2</t>
  </si>
  <si>
    <t>T5B3R3</t>
  </si>
  <si>
    <t>T5B3R4</t>
  </si>
  <si>
    <t>T5B3R5</t>
  </si>
  <si>
    <t>T5B3R6</t>
  </si>
  <si>
    <t>T5B3R7</t>
  </si>
  <si>
    <t>T5B3R8</t>
  </si>
  <si>
    <t>T5B3R9</t>
  </si>
  <si>
    <t>T5B3S1</t>
  </si>
  <si>
    <t>T5B3S2</t>
  </si>
  <si>
    <t>T5B3S3</t>
  </si>
  <si>
    <t>T5B3S4</t>
  </si>
  <si>
    <t>T5B3T3</t>
  </si>
  <si>
    <t>T5B3T4</t>
  </si>
  <si>
    <t>T5B3T5</t>
  </si>
  <si>
    <t>T5B3T6</t>
  </si>
  <si>
    <t>T5B3T7</t>
  </si>
  <si>
    <t>T5B3T8</t>
  </si>
  <si>
    <t>T5B3T9</t>
  </si>
  <si>
    <t>T5B3V1</t>
  </si>
  <si>
    <t>T5B3V2</t>
  </si>
  <si>
    <t>T5B3V3</t>
  </si>
  <si>
    <t>T5B3V4</t>
  </si>
  <si>
    <t>T5B3V5</t>
  </si>
  <si>
    <t>T5B3V6</t>
  </si>
  <si>
    <t>T5B3V7</t>
  </si>
  <si>
    <t>T5B3V8</t>
  </si>
  <si>
    <t>T5B3V9</t>
  </si>
  <si>
    <t>T5B3W1</t>
  </si>
  <si>
    <t>T5B3W2</t>
  </si>
  <si>
    <t>T5B3X3</t>
  </si>
  <si>
    <t>T5B3X4</t>
  </si>
  <si>
    <t>T5B3X5</t>
  </si>
  <si>
    <t>T5B3X6</t>
  </si>
  <si>
    <t>T5B3X7</t>
  </si>
  <si>
    <t>T5B3X8</t>
  </si>
  <si>
    <t>T5B3X9</t>
  </si>
  <si>
    <t>T5B3Y1</t>
  </si>
  <si>
    <t>T5B3Y2</t>
  </si>
  <si>
    <t>T5B3Y3</t>
  </si>
  <si>
    <t>T5B3Y4</t>
  </si>
  <si>
    <t>T5B3Y5</t>
  </si>
  <si>
    <t>T5B3Y6</t>
  </si>
  <si>
    <t>T5B3Y7</t>
  </si>
  <si>
    <t>T5B3Y8</t>
  </si>
  <si>
    <t>T5B3Y9</t>
  </si>
  <si>
    <t>T5B3Z1</t>
  </si>
  <si>
    <t>T5B3Z2</t>
  </si>
  <si>
    <t>T5B3Z7</t>
  </si>
  <si>
    <t>T5B3Z8</t>
  </si>
  <si>
    <t>T5B4A1</t>
  </si>
  <si>
    <t>T5B4A2</t>
  </si>
  <si>
    <t>T5B4A3</t>
  </si>
  <si>
    <t>T5B4A4</t>
  </si>
  <si>
    <t>T5B4A5</t>
  </si>
  <si>
    <t>T5B4A6</t>
  </si>
  <si>
    <t>T5B4A7</t>
  </si>
  <si>
    <t>T5B4A8</t>
  </si>
  <si>
    <t>T5B4A9</t>
  </si>
  <si>
    <t>T5B4B1</t>
  </si>
  <si>
    <t>T5B4B2</t>
  </si>
  <si>
    <t>T5B4B3</t>
  </si>
  <si>
    <t>T5B4B4</t>
  </si>
  <si>
    <t>T5B4B5</t>
  </si>
  <si>
    <t>T5B4B6</t>
  </si>
  <si>
    <t>T5B4B7</t>
  </si>
  <si>
    <t>T5B4B8</t>
  </si>
  <si>
    <t>T5B4B9</t>
  </si>
  <si>
    <t>T5B4C5</t>
  </si>
  <si>
    <t>T5B4C6</t>
  </si>
  <si>
    <t>T5B4C7</t>
  </si>
  <si>
    <t>T5B4C8</t>
  </si>
  <si>
    <t>T5B4E7</t>
  </si>
  <si>
    <t>T5B4G4</t>
  </si>
  <si>
    <t>T5B4G6</t>
  </si>
  <si>
    <t>T5B4G7</t>
  </si>
  <si>
    <t>T5B4G8</t>
  </si>
  <si>
    <t>T5B4G9</t>
  </si>
  <si>
    <t>T5B4H1</t>
  </si>
  <si>
    <t>T5B4H2</t>
  </si>
  <si>
    <t>T5B4H3</t>
  </si>
  <si>
    <t>T5B4H5</t>
  </si>
  <si>
    <t>T5B4H8</t>
  </si>
  <si>
    <t>T5B4J1</t>
  </si>
  <si>
    <t>T5B4J3</t>
  </si>
  <si>
    <t>T5B4J4</t>
  </si>
  <si>
    <t>T5B4J7</t>
  </si>
  <si>
    <t>T5B4J8</t>
  </si>
  <si>
    <t>T5B4J9</t>
  </si>
  <si>
    <t>T5B4K1</t>
  </si>
  <si>
    <t>T5B4K2</t>
  </si>
  <si>
    <t>T5B4K8</t>
  </si>
  <si>
    <t>T5B4L2</t>
  </si>
  <si>
    <t>T5B4L3</t>
  </si>
  <si>
    <t>T5B4L6</t>
  </si>
  <si>
    <t>T5B4L7</t>
  </si>
  <si>
    <t>T5B4L9</t>
  </si>
  <si>
    <t>T5B4M1</t>
  </si>
  <si>
    <t>T5B4M7</t>
  </si>
  <si>
    <t>T5B4M8</t>
  </si>
  <si>
    <t>T5B4M9</t>
  </si>
  <si>
    <t>T5B4N2</t>
  </si>
  <si>
    <t>T5B4N3</t>
  </si>
  <si>
    <t>T5B4N4</t>
  </si>
  <si>
    <t>T5B4N5</t>
  </si>
  <si>
    <t>T5B4N7</t>
  </si>
  <si>
    <t>T5B4N8</t>
  </si>
  <si>
    <t>T5B4P3</t>
  </si>
  <si>
    <t>T5B4P4</t>
  </si>
  <si>
    <t>T5B4P6</t>
  </si>
  <si>
    <t>T5B4P7</t>
  </si>
  <si>
    <t>T5B4P8</t>
  </si>
  <si>
    <t>T5B4P9</t>
  </si>
  <si>
    <t>T5B4R1</t>
  </si>
  <si>
    <t>T5B4R2</t>
  </si>
  <si>
    <t>T5B4R4</t>
  </si>
  <si>
    <t>T5B4R5</t>
  </si>
  <si>
    <t>T5B4R6</t>
  </si>
  <si>
    <t>T5B4R7</t>
  </si>
  <si>
    <t>T5B4R9</t>
  </si>
  <si>
    <t>T5B4S3</t>
  </si>
  <si>
    <t>T5B4S8</t>
  </si>
  <si>
    <t>T5B4S9</t>
  </si>
  <si>
    <t>T5B4T3</t>
  </si>
  <si>
    <t>T5B4T4</t>
  </si>
  <si>
    <t>T5B4T5</t>
  </si>
  <si>
    <t>T5B4T9</t>
  </si>
  <si>
    <t>T5B4V1</t>
  </si>
  <si>
    <t>T5B4V5</t>
  </si>
  <si>
    <t>T5B4W1</t>
  </si>
  <si>
    <t>T5B4W2</t>
  </si>
  <si>
    <t>T5B4W6</t>
  </si>
  <si>
    <t>T5C0A3</t>
  </si>
  <si>
    <t>T5C0A4</t>
  </si>
  <si>
    <t>T5C0B9</t>
  </si>
  <si>
    <t>T5C0C1</t>
  </si>
  <si>
    <t>T5C0E2</t>
  </si>
  <si>
    <t>T5C0E3</t>
  </si>
  <si>
    <t>T5C0E4</t>
  </si>
  <si>
    <t>T5C0E5</t>
  </si>
  <si>
    <t>T5C0G7</t>
  </si>
  <si>
    <t>T5C0G8</t>
  </si>
  <si>
    <t>T5C0G9</t>
  </si>
  <si>
    <t>T5C0H1</t>
  </si>
  <si>
    <t>T5C0J5</t>
  </si>
  <si>
    <t>T5C0J6</t>
  </si>
  <si>
    <t>T5C0J7</t>
  </si>
  <si>
    <t>T5C0L8</t>
  </si>
  <si>
    <t>T5C0L9</t>
  </si>
  <si>
    <t>T5C0M1</t>
  </si>
  <si>
    <t>T5C0N9</t>
  </si>
  <si>
    <t>T5C0P3</t>
  </si>
  <si>
    <t>T5C1P9</t>
  </si>
  <si>
    <t>T5C1R2</t>
  </si>
  <si>
    <t>T5C1R3</t>
  </si>
  <si>
    <t>T5C1R4</t>
  </si>
  <si>
    <t>T5C1R5</t>
  </si>
  <si>
    <t>T5C1S4</t>
  </si>
  <si>
    <t>T5C1S6</t>
  </si>
  <si>
    <t>T5C3C1</t>
  </si>
  <si>
    <t>T5C3C2</t>
  </si>
  <si>
    <t>T5E0A1</t>
  </si>
  <si>
    <t>T5E0A2</t>
  </si>
  <si>
    <t>T5E0A3</t>
  </si>
  <si>
    <t>T5E0A4</t>
  </si>
  <si>
    <t>T5E0A5</t>
  </si>
  <si>
    <t>T5E0A6</t>
  </si>
  <si>
    <t>T5E0A7</t>
  </si>
  <si>
    <t>T5E0A8</t>
  </si>
  <si>
    <t>T5E0B1</t>
  </si>
  <si>
    <t>T5E0B2</t>
  </si>
  <si>
    <t>T5E0B3</t>
  </si>
  <si>
    <t>T5E0B4</t>
  </si>
  <si>
    <t>T5E0B5</t>
  </si>
  <si>
    <t>T5E0B6</t>
  </si>
  <si>
    <t>T5E0B7</t>
  </si>
  <si>
    <t>T5E0B8</t>
  </si>
  <si>
    <t>T5E0B9</t>
  </si>
  <si>
    <t>T5E0C1</t>
  </si>
  <si>
    <t>T5E0C2</t>
  </si>
  <si>
    <t>T5E0C3</t>
  </si>
  <si>
    <t>T5E0E4</t>
  </si>
  <si>
    <t>T5E0E5</t>
  </si>
  <si>
    <t>T5E0E7</t>
  </si>
  <si>
    <t>T5E0E9</t>
  </si>
  <si>
    <t>T5E0G3</t>
  </si>
  <si>
    <t>T5E0G4</t>
  </si>
  <si>
    <t>T5E0G7</t>
  </si>
  <si>
    <t>T5E0G8</t>
  </si>
  <si>
    <t>T5E0G9</t>
  </si>
  <si>
    <t>T5E0H1</t>
  </si>
  <si>
    <t>T5E0H2</t>
  </si>
  <si>
    <t>T5E0H3</t>
  </si>
  <si>
    <t>T5E0H4</t>
  </si>
  <si>
    <t>T5E0H5</t>
  </si>
  <si>
    <t>T5E0H6</t>
  </si>
  <si>
    <t>T5E0H7</t>
  </si>
  <si>
    <t>T5E0H8</t>
  </si>
  <si>
    <t>T5E0H9</t>
  </si>
  <si>
    <t>T5E0J1</t>
  </si>
  <si>
    <t>T5E0J2</t>
  </si>
  <si>
    <t>T5E0J3</t>
  </si>
  <si>
    <t>T5E0J4</t>
  </si>
  <si>
    <t>T5E0J5</t>
  </si>
  <si>
    <t>T5E0J6</t>
  </si>
  <si>
    <t>T5E0J7</t>
  </si>
  <si>
    <t>T5E0J8</t>
  </si>
  <si>
    <t>T5E0J9</t>
  </si>
  <si>
    <t>T5E0K1</t>
  </si>
  <si>
    <t>T5E0K2</t>
  </si>
  <si>
    <t>T5E0K3</t>
  </si>
  <si>
    <t>T5E0K6</t>
  </si>
  <si>
    <t>T5E0K7</t>
  </si>
  <si>
    <t>T5E0K8</t>
  </si>
  <si>
    <t>T5E0K9</t>
  </si>
  <si>
    <t>T5E0L1</t>
  </si>
  <si>
    <t>T5E0L2</t>
  </si>
  <si>
    <t>T5E0L3</t>
  </si>
  <si>
    <t>T5E0L4</t>
  </si>
  <si>
    <t>T5E0L5</t>
  </si>
  <si>
    <t>T5E0L6</t>
  </si>
  <si>
    <t>T5E0L7</t>
  </si>
  <si>
    <t>T5E0L8</t>
  </si>
  <si>
    <t>T5E0N7</t>
  </si>
  <si>
    <t>T5E0N8</t>
  </si>
  <si>
    <t>T5E0N9</t>
  </si>
  <si>
    <t>T5E0P2</t>
  </si>
  <si>
    <t>T5E0P3</t>
  </si>
  <si>
    <t>T5E0P4</t>
  </si>
  <si>
    <t>T5E0P5</t>
  </si>
  <si>
    <t>T5E0P6</t>
  </si>
  <si>
    <t>T5E0P7</t>
  </si>
  <si>
    <t>T5E0P8</t>
  </si>
  <si>
    <t>T5E0P9</t>
  </si>
  <si>
    <t>T5E0R5</t>
  </si>
  <si>
    <t>T5E0R8</t>
  </si>
  <si>
    <t>T5E0R9</t>
  </si>
  <si>
    <t>T5E0S1</t>
  </si>
  <si>
    <t>T5E0S2</t>
  </si>
  <si>
    <t>T5E0S3</t>
  </si>
  <si>
    <t>T5E0S4</t>
  </si>
  <si>
    <t>T5E0S5</t>
  </si>
  <si>
    <t>T5E0S6</t>
  </si>
  <si>
    <t>T5E0S7</t>
  </si>
  <si>
    <t>T5E0S8</t>
  </si>
  <si>
    <t>T5E0S9</t>
  </si>
  <si>
    <t>T5E0T1</t>
  </si>
  <si>
    <t>T5E0T2</t>
  </si>
  <si>
    <t>T5E0T3</t>
  </si>
  <si>
    <t>T5E0V5</t>
  </si>
  <si>
    <t>T5E0V6</t>
  </si>
  <si>
    <t>T5E0V7</t>
  </si>
  <si>
    <t>T5E0V8</t>
  </si>
  <si>
    <t>T5E0W2</t>
  </si>
  <si>
    <t>T5E0W3</t>
  </si>
  <si>
    <t>T5E0W4</t>
  </si>
  <si>
    <t>T5E0X1</t>
  </si>
  <si>
    <t>T5E0X2</t>
  </si>
  <si>
    <t>T5E0X3</t>
  </si>
  <si>
    <t>T5E0X4</t>
  </si>
  <si>
    <t>T5E0X6</t>
  </si>
  <si>
    <t>T5E0X7</t>
  </si>
  <si>
    <t>T5E0X8</t>
  </si>
  <si>
    <t>T5E0X9</t>
  </si>
  <si>
    <t>T5E0Y1</t>
  </si>
  <si>
    <t>T5E0Y2</t>
  </si>
  <si>
    <t>T5E0Y3</t>
  </si>
  <si>
    <t>T5E0Y4</t>
  </si>
  <si>
    <t>T5E0Y5</t>
  </si>
  <si>
    <t>T5E0Y6</t>
  </si>
  <si>
    <t>T5E0Y7</t>
  </si>
  <si>
    <t>T5E0Y8</t>
  </si>
  <si>
    <t>T5E0Y9</t>
  </si>
  <si>
    <t>T5E0Z1</t>
  </si>
  <si>
    <t>T5E0Z2</t>
  </si>
  <si>
    <t>T5E0Z3</t>
  </si>
  <si>
    <t>T5E0Z4</t>
  </si>
  <si>
    <t>T5E0Z5</t>
  </si>
  <si>
    <t>T5E0Z6</t>
  </si>
  <si>
    <t>T5E0Z7</t>
  </si>
  <si>
    <t>T5E0Z8</t>
  </si>
  <si>
    <t>T5E1B2</t>
  </si>
  <si>
    <t>T5E1B3</t>
  </si>
  <si>
    <t>T5E1B4</t>
  </si>
  <si>
    <t>T5E1B5</t>
  </si>
  <si>
    <t>T5E1B6</t>
  </si>
  <si>
    <t>T5E1B7</t>
  </si>
  <si>
    <t>T5E1C1</t>
  </si>
  <si>
    <t>T5E1C2</t>
  </si>
  <si>
    <t>T5E1C3</t>
  </si>
  <si>
    <t>T5E1C4</t>
  </si>
  <si>
    <t>T5E1C5</t>
  </si>
  <si>
    <t>T5E1C6</t>
  </si>
  <si>
    <t>T5E1C7</t>
  </si>
  <si>
    <t>T5E1C8</t>
  </si>
  <si>
    <t>T5E1C9</t>
  </si>
  <si>
    <t>T5E1E1</t>
  </si>
  <si>
    <t>T5E1E2</t>
  </si>
  <si>
    <t>T5E1G3</t>
  </si>
  <si>
    <t>T5E1G4</t>
  </si>
  <si>
    <t>T5E1H3</t>
  </si>
  <si>
    <t>T5E1H5</t>
  </si>
  <si>
    <t>T5E1H6</t>
  </si>
  <si>
    <t>T5E1H7</t>
  </si>
  <si>
    <t>T5E1H8</t>
  </si>
  <si>
    <t>T5E1H9</t>
  </si>
  <si>
    <t>T5E1J1</t>
  </si>
  <si>
    <t>T5E1J2</t>
  </si>
  <si>
    <t>T5E1J3</t>
  </si>
  <si>
    <t>T5E1J4</t>
  </si>
  <si>
    <t>T5E1J5</t>
  </si>
  <si>
    <t>T5E1J6</t>
  </si>
  <si>
    <t>T5E1J7</t>
  </si>
  <si>
    <t>T5E1J8</t>
  </si>
  <si>
    <t>T5E1J9</t>
  </si>
  <si>
    <t>T5E1K1</t>
  </si>
  <si>
    <t>T5E1K3</t>
  </si>
  <si>
    <t>T5E1L8</t>
  </si>
  <si>
    <t>T5E1L9</t>
  </si>
  <si>
    <t>T5E1M1</t>
  </si>
  <si>
    <t>T5E1N3</t>
  </si>
  <si>
    <t>T5E1N4</t>
  </si>
  <si>
    <t>T5E1N5</t>
  </si>
  <si>
    <t>T5E1N6</t>
  </si>
  <si>
    <t>T5E1N7</t>
  </si>
  <si>
    <t>T5E1N8</t>
  </si>
  <si>
    <t>T5E1N9</t>
  </si>
  <si>
    <t>T5E1P1</t>
  </si>
  <si>
    <t>T5E1P2</t>
  </si>
  <si>
    <t>T5E1P3</t>
  </si>
  <si>
    <t>T5E1P4</t>
  </si>
  <si>
    <t>T5E1P5</t>
  </si>
  <si>
    <t>T5E1R9</t>
  </si>
  <si>
    <t>T5E1S1</t>
  </si>
  <si>
    <t>T5E1S2</t>
  </si>
  <si>
    <t>T5E1S3</t>
  </si>
  <si>
    <t>T5E1S4</t>
  </si>
  <si>
    <t>T5E1S5</t>
  </si>
  <si>
    <t>T5E1S6</t>
  </si>
  <si>
    <t>T5E1S7</t>
  </si>
  <si>
    <t>T5E1S8</t>
  </si>
  <si>
    <t>T5E1S9</t>
  </si>
  <si>
    <t>T5E1T1</t>
  </si>
  <si>
    <t>T5E1T7</t>
  </si>
  <si>
    <t>T5E1V3</t>
  </si>
  <si>
    <t>T5E1V4</t>
  </si>
  <si>
    <t>T5E1V5</t>
  </si>
  <si>
    <t>T5E1V6</t>
  </si>
  <si>
    <t>T5E1V7</t>
  </si>
  <si>
    <t>T5E1V8</t>
  </si>
  <si>
    <t>T5E1V9</t>
  </si>
  <si>
    <t>T5E1W1</t>
  </si>
  <si>
    <t>T5E1W2</t>
  </si>
  <si>
    <t>T5E1W3</t>
  </si>
  <si>
    <t>T5E1W4</t>
  </si>
  <si>
    <t>T5E1W5</t>
  </si>
  <si>
    <t>T5E1W6</t>
  </si>
  <si>
    <t>T5E1Y3</t>
  </si>
  <si>
    <t>T5E1Y4</t>
  </si>
  <si>
    <t>T5E1Y5</t>
  </si>
  <si>
    <t>T5E1Y6</t>
  </si>
  <si>
    <t>T5E1Y7</t>
  </si>
  <si>
    <t>T5E1Y8</t>
  </si>
  <si>
    <t>T5E1Y9</t>
  </si>
  <si>
    <t>T5E1Z1</t>
  </si>
  <si>
    <t>T5E1Z8</t>
  </si>
  <si>
    <t>T5E1Z9</t>
  </si>
  <si>
    <t>T5E2A7</t>
  </si>
  <si>
    <t>T5E2A8</t>
  </si>
  <si>
    <t>T5E2A9</t>
  </si>
  <si>
    <t>T5E2B1</t>
  </si>
  <si>
    <t>T5E2B2</t>
  </si>
  <si>
    <t>T5E2B6</t>
  </si>
  <si>
    <t>T5E2B7</t>
  </si>
  <si>
    <t>T5E2B8</t>
  </si>
  <si>
    <t>T5E2B9</t>
  </si>
  <si>
    <t>T5E2C1</t>
  </si>
  <si>
    <t>T5E2C2</t>
  </si>
  <si>
    <t>T5E2C7</t>
  </si>
  <si>
    <t>T5E2C8</t>
  </si>
  <si>
    <t>T5E2C9</t>
  </si>
  <si>
    <t>T5E2E1</t>
  </si>
  <si>
    <t>T5E2E2</t>
  </si>
  <si>
    <t>T5E2H2</t>
  </si>
  <si>
    <t>T5E2H3</t>
  </si>
  <si>
    <t>T5E2H7</t>
  </si>
  <si>
    <t>T5E2H8</t>
  </si>
  <si>
    <t>T5E2M6</t>
  </si>
  <si>
    <t>T5E2T1</t>
  </si>
  <si>
    <t>T5E2V8</t>
  </si>
  <si>
    <t>T5E2V9</t>
  </si>
  <si>
    <t>T5E2W1</t>
  </si>
  <si>
    <t>T5E2W2</t>
  </si>
  <si>
    <t>T5E2W3</t>
  </si>
  <si>
    <t>T5E2Y6</t>
  </si>
  <si>
    <t>T5E2Y7</t>
  </si>
  <si>
    <t>T5E2Z3</t>
  </si>
  <si>
    <t>T5E2Z6</t>
  </si>
  <si>
    <t>T5E3A7</t>
  </si>
  <si>
    <t>T5E3A8</t>
  </si>
  <si>
    <t>T5E3B3</t>
  </si>
  <si>
    <t>T5E3B4</t>
  </si>
  <si>
    <t>T5E3B5</t>
  </si>
  <si>
    <t>T5E3C8</t>
  </si>
  <si>
    <t>T5E3C9</t>
  </si>
  <si>
    <t>T5E3E3</t>
  </si>
  <si>
    <t>T5E3E4</t>
  </si>
  <si>
    <t>T5E3E6</t>
  </si>
  <si>
    <t>T5E3E8</t>
  </si>
  <si>
    <t>T5E3E9</t>
  </si>
  <si>
    <t>T5E3G9</t>
  </si>
  <si>
    <t>T5E3H1</t>
  </si>
  <si>
    <t>T5E3H4</t>
  </si>
  <si>
    <t>T5E3H5</t>
  </si>
  <si>
    <t>T5E3H6</t>
  </si>
  <si>
    <t>T5E3H7</t>
  </si>
  <si>
    <t>T5E3H8</t>
  </si>
  <si>
    <t>T5E3H9</t>
  </si>
  <si>
    <t>T5E3J1</t>
  </si>
  <si>
    <t>T5E3J2</t>
  </si>
  <si>
    <t>T5E3J3</t>
  </si>
  <si>
    <t>T5E3J4</t>
  </si>
  <si>
    <t>T5E3J6</t>
  </si>
  <si>
    <t>T5E3J7</t>
  </si>
  <si>
    <t>T5E3J9</t>
  </si>
  <si>
    <t>T5E3K1</t>
  </si>
  <si>
    <t>T5E3K2</t>
  </si>
  <si>
    <t>T5E3K3</t>
  </si>
  <si>
    <t>T5E3K4</t>
  </si>
  <si>
    <t>T5E3K5</t>
  </si>
  <si>
    <t>T5E3K6</t>
  </si>
  <si>
    <t>T5E3K7</t>
  </si>
  <si>
    <t>T5E3L1</t>
  </si>
  <si>
    <t>T5E3L2</t>
  </si>
  <si>
    <t>T5E3L5</t>
  </si>
  <si>
    <t>T5E3L6</t>
  </si>
  <si>
    <t>T5E3L7</t>
  </si>
  <si>
    <t>T5E3L8</t>
  </si>
  <si>
    <t>T5E3L9</t>
  </si>
  <si>
    <t>T5E3M1</t>
  </si>
  <si>
    <t>T5E3M2</t>
  </si>
  <si>
    <t>T5E3M3</t>
  </si>
  <si>
    <t>T5E3M4</t>
  </si>
  <si>
    <t>T5E3M5</t>
  </si>
  <si>
    <t>T5E3M6</t>
  </si>
  <si>
    <t>T5E3M7</t>
  </si>
  <si>
    <t>T5E3M8</t>
  </si>
  <si>
    <t>T5E3M9</t>
  </si>
  <si>
    <t>T5E3N1</t>
  </si>
  <si>
    <t>T5E3N2</t>
  </si>
  <si>
    <t>T5E3N3</t>
  </si>
  <si>
    <t>T5E3N4</t>
  </si>
  <si>
    <t>T5E3N5</t>
  </si>
  <si>
    <t>T5E3N6</t>
  </si>
  <si>
    <t>T5E3N7</t>
  </si>
  <si>
    <t>T5E3N8</t>
  </si>
  <si>
    <t>T5E3N9</t>
  </si>
  <si>
    <t>T5E3P1</t>
  </si>
  <si>
    <t>T5E3P2</t>
  </si>
  <si>
    <t>T5E3P3</t>
  </si>
  <si>
    <t>T5E3P4</t>
  </si>
  <si>
    <t>T5E3P5</t>
  </si>
  <si>
    <t>T5E3P6</t>
  </si>
  <si>
    <t>T5E3P7</t>
  </si>
  <si>
    <t>T5E3P8</t>
  </si>
  <si>
    <t>T5E3P9</t>
  </si>
  <si>
    <t>T5E3R1</t>
  </si>
  <si>
    <t>T5E3R2</t>
  </si>
  <si>
    <t>T5E3R3</t>
  </si>
  <si>
    <t>T5E3R4</t>
  </si>
  <si>
    <t>T5E3R5</t>
  </si>
  <si>
    <t>T5E3R6</t>
  </si>
  <si>
    <t>T5E3R7</t>
  </si>
  <si>
    <t>T5E3R8</t>
  </si>
  <si>
    <t>T5E3R9</t>
  </si>
  <si>
    <t>T5E3S1</t>
  </si>
  <si>
    <t>T5E3S2</t>
  </si>
  <si>
    <t>T5E3S3</t>
  </si>
  <si>
    <t>T5E3S9</t>
  </si>
  <si>
    <t>T5E3T1</t>
  </si>
  <si>
    <t>T5E3T2</t>
  </si>
  <si>
    <t>T5E3T3</t>
  </si>
  <si>
    <t>T5E3T4</t>
  </si>
  <si>
    <t>T5E3T5</t>
  </si>
  <si>
    <t>T5E3T6</t>
  </si>
  <si>
    <t>T5E3T7</t>
  </si>
  <si>
    <t>T5E3V4</t>
  </si>
  <si>
    <t>T5E3V5</t>
  </si>
  <si>
    <t>T5E3V6</t>
  </si>
  <si>
    <t>T5E3V7</t>
  </si>
  <si>
    <t>T5E3V8</t>
  </si>
  <si>
    <t>T5E3V9</t>
  </si>
  <si>
    <t>T5E3W1</t>
  </si>
  <si>
    <t>T5E3W2</t>
  </si>
  <si>
    <t>T5E3W9</t>
  </si>
  <si>
    <t>T5E3X1</t>
  </si>
  <si>
    <t>T5E3X2</t>
  </si>
  <si>
    <t>T5E3X3</t>
  </si>
  <si>
    <t>T5E3X4</t>
  </si>
  <si>
    <t>T5E3X8</t>
  </si>
  <si>
    <t>T5E3X9</t>
  </si>
  <si>
    <t>T5E3Y1</t>
  </si>
  <si>
    <t>T5E3Y2</t>
  </si>
  <si>
    <t>T5E3Y3</t>
  </si>
  <si>
    <t>T5E3Y4</t>
  </si>
  <si>
    <t>T5E3Y5</t>
  </si>
  <si>
    <t>T5E3Y6</t>
  </si>
  <si>
    <t>T5E3Z6</t>
  </si>
  <si>
    <t>T5E3Z7</t>
  </si>
  <si>
    <t>T5E3Z8</t>
  </si>
  <si>
    <t>T5E3Z9</t>
  </si>
  <si>
    <t>T5E4A1</t>
  </si>
  <si>
    <t>T5E4A2</t>
  </si>
  <si>
    <t>T5E4A3</t>
  </si>
  <si>
    <t>T5E4A7</t>
  </si>
  <si>
    <t>T5E4A8</t>
  </si>
  <si>
    <t>T5E4A9</t>
  </si>
  <si>
    <t>T5E4B1</t>
  </si>
  <si>
    <t>T5E4B2</t>
  </si>
  <si>
    <t>T5E4B3</t>
  </si>
  <si>
    <t>T5E4B4</t>
  </si>
  <si>
    <t>T5E4B5</t>
  </si>
  <si>
    <t>T5E4B6</t>
  </si>
  <si>
    <t>T5E4C1</t>
  </si>
  <si>
    <t>T5E4C2</t>
  </si>
  <si>
    <t>T5E4C3</t>
  </si>
  <si>
    <t>T5E4C4</t>
  </si>
  <si>
    <t>T5E4C6</t>
  </si>
  <si>
    <t>T5E4C7</t>
  </si>
  <si>
    <t>T5E4C8</t>
  </si>
  <si>
    <t>T5E4C9</t>
  </si>
  <si>
    <t>T5E4E1</t>
  </si>
  <si>
    <t>T5E4E2</t>
  </si>
  <si>
    <t>T5E4E3</t>
  </si>
  <si>
    <t>T5E4E5</t>
  </si>
  <si>
    <t>T5E4E6</t>
  </si>
  <si>
    <t>T5E4E7</t>
  </si>
  <si>
    <t>T5E4E8</t>
  </si>
  <si>
    <t>T5E4E9</t>
  </si>
  <si>
    <t>T5E4G1</t>
  </si>
  <si>
    <t>T5E4G2</t>
  </si>
  <si>
    <t>T5E4G3</t>
  </si>
  <si>
    <t>T5E4G4</t>
  </si>
  <si>
    <t>T5E4G5</t>
  </si>
  <si>
    <t>T5E4G6</t>
  </si>
  <si>
    <t>T5E4H5</t>
  </si>
  <si>
    <t>T5E4H6</t>
  </si>
  <si>
    <t>T5E4J1</t>
  </si>
  <si>
    <t>T5E4J2</t>
  </si>
  <si>
    <t>T5E4J3</t>
  </si>
  <si>
    <t>T5E4J4</t>
  </si>
  <si>
    <t>T5E4J5</t>
  </si>
  <si>
    <t>T5E4J6</t>
  </si>
  <si>
    <t>T5E4J7</t>
  </si>
  <si>
    <t>T5E4J8</t>
  </si>
  <si>
    <t>T5E4J9</t>
  </si>
  <si>
    <t>T5E4K1</t>
  </si>
  <si>
    <t>T5E4K2</t>
  </si>
  <si>
    <t>T5E4K3</t>
  </si>
  <si>
    <t>T5E4K4</t>
  </si>
  <si>
    <t>T5E4L5</t>
  </si>
  <si>
    <t>T5E4L6</t>
  </si>
  <si>
    <t>T5E4L9</t>
  </si>
  <si>
    <t>T5E4M1</t>
  </si>
  <si>
    <t>T5E4M2</t>
  </si>
  <si>
    <t>T5E4M3</t>
  </si>
  <si>
    <t>T5E4M4</t>
  </si>
  <si>
    <t>T5E4M5</t>
  </si>
  <si>
    <t>T5E4M6</t>
  </si>
  <si>
    <t>T5E4M7</t>
  </si>
  <si>
    <t>T5E4N5</t>
  </si>
  <si>
    <t>T5E4N6</t>
  </si>
  <si>
    <t>T5E4N7</t>
  </si>
  <si>
    <t>T5E4N8</t>
  </si>
  <si>
    <t>T5E4N9</t>
  </si>
  <si>
    <t>T5E4P1</t>
  </si>
  <si>
    <t>T5E4P2</t>
  </si>
  <si>
    <t>T5E4P3</t>
  </si>
  <si>
    <t>T5E4P4</t>
  </si>
  <si>
    <t>T5E4P5</t>
  </si>
  <si>
    <t>T5E4P6</t>
  </si>
  <si>
    <t>T5E4P8</t>
  </si>
  <si>
    <t>T5E4R1</t>
  </si>
  <si>
    <t>T5E4R2</t>
  </si>
  <si>
    <t>T5E4R3</t>
  </si>
  <si>
    <t>T5E4R4</t>
  </si>
  <si>
    <t>T5E4R5</t>
  </si>
  <si>
    <t>T5E4R6</t>
  </si>
  <si>
    <t>T5E4R7</t>
  </si>
  <si>
    <t>T5E4R8</t>
  </si>
  <si>
    <t>T5E4R9</t>
  </si>
  <si>
    <t>T5E4S1</t>
  </si>
  <si>
    <t>T5E4S2</t>
  </si>
  <si>
    <t>T5E4S3</t>
  </si>
  <si>
    <t>T5E4S4</t>
  </si>
  <si>
    <t>T5E4S5</t>
  </si>
  <si>
    <t>T5E4S6</t>
  </si>
  <si>
    <t>T5E4S7</t>
  </si>
  <si>
    <t>T5E4S8</t>
  </si>
  <si>
    <t>T5E4S9</t>
  </si>
  <si>
    <t>T5E4T4</t>
  </si>
  <si>
    <t>T5E4T5</t>
  </si>
  <si>
    <t>T5E4T6</t>
  </si>
  <si>
    <t>T5E4T7</t>
  </si>
  <si>
    <t>T5E4V1</t>
  </si>
  <si>
    <t>T5E4V2</t>
  </si>
  <si>
    <t>T5E4V3</t>
  </si>
  <si>
    <t>T5E4V4</t>
  </si>
  <si>
    <t>T5E4V5</t>
  </si>
  <si>
    <t>T5E4V6</t>
  </si>
  <si>
    <t>T5E4V7</t>
  </si>
  <si>
    <t>T5E4V8</t>
  </si>
  <si>
    <t>T5E4V9</t>
  </si>
  <si>
    <t>T5E4W1</t>
  </si>
  <si>
    <t>T5E4W2</t>
  </si>
  <si>
    <t>T5E4W3</t>
  </si>
  <si>
    <t>T5E4W4</t>
  </si>
  <si>
    <t>T5E4W9</t>
  </si>
  <si>
    <t>T5E4X1</t>
  </si>
  <si>
    <t>T5E4X2</t>
  </si>
  <si>
    <t>T5E4X3</t>
  </si>
  <si>
    <t>T5E4X4</t>
  </si>
  <si>
    <t>T5E4X5</t>
  </si>
  <si>
    <t>T5E4X6</t>
  </si>
  <si>
    <t>T5E4X7</t>
  </si>
  <si>
    <t>T5E4X8</t>
  </si>
  <si>
    <t>T5E4Y2</t>
  </si>
  <si>
    <t>T5E4Y3</t>
  </si>
  <si>
    <t>T5E4Y4</t>
  </si>
  <si>
    <t>T5E4Y5</t>
  </si>
  <si>
    <t>T5E4Y6</t>
  </si>
  <si>
    <t>T5E4Z1</t>
  </si>
  <si>
    <t>T5E4Z4</t>
  </si>
  <si>
    <t>T5E4Z5</t>
  </si>
  <si>
    <t>T5E5A1</t>
  </si>
  <si>
    <t>T5E5A6</t>
  </si>
  <si>
    <t>T5E5A7</t>
  </si>
  <si>
    <t>T5E5A8</t>
  </si>
  <si>
    <t>T5E5A9</t>
  </si>
  <si>
    <t>T5E5B4</t>
  </si>
  <si>
    <t>T5E5B6</t>
  </si>
  <si>
    <t>T5E5B9</t>
  </si>
  <si>
    <t>T5E5P8</t>
  </si>
  <si>
    <t>T5E5P9</t>
  </si>
  <si>
    <t>T5E5R1</t>
  </si>
  <si>
    <t>T5E5R2</t>
  </si>
  <si>
    <t>T5E5R3</t>
  </si>
  <si>
    <t>T5E5R4</t>
  </si>
  <si>
    <t>T5E5R5</t>
  </si>
  <si>
    <t>T5E5R6</t>
  </si>
  <si>
    <t>T5E5R7</t>
  </si>
  <si>
    <t>T5E5R8</t>
  </si>
  <si>
    <t>T5E5R9</t>
  </si>
  <si>
    <t>T5E5S2</t>
  </si>
  <si>
    <t>T5E5S3</t>
  </si>
  <si>
    <t>T5E5S4</t>
  </si>
  <si>
    <t>T5E5S5</t>
  </si>
  <si>
    <t>T5E5S6</t>
  </si>
  <si>
    <t>T5E5V3</t>
  </si>
  <si>
    <t>T5E5V6</t>
  </si>
  <si>
    <t>T5E5W2</t>
  </si>
  <si>
    <t>T5E5W7</t>
  </si>
  <si>
    <t>T5E5W9</t>
  </si>
  <si>
    <t>T5E5Y7</t>
  </si>
  <si>
    <t>T5E5Y8</t>
  </si>
  <si>
    <t>T5E5Y9</t>
  </si>
  <si>
    <t>T5E5Z1</t>
  </si>
  <si>
    <t>T5E5Z2</t>
  </si>
  <si>
    <t>T5E5Z3</t>
  </si>
  <si>
    <t>T5E5Z4</t>
  </si>
  <si>
    <t>T5E5Z5</t>
  </si>
  <si>
    <t>T5E5Z6</t>
  </si>
  <si>
    <t>T5E5Z7</t>
  </si>
  <si>
    <t>T5E5Z8</t>
  </si>
  <si>
    <t>T5E5Z9</t>
  </si>
  <si>
    <t>T5E6A2</t>
  </si>
  <si>
    <t>T5E6A4</t>
  </si>
  <si>
    <t>T5E6A5</t>
  </si>
  <si>
    <t>T5E6A6</t>
  </si>
  <si>
    <t>T5E6A8</t>
  </si>
  <si>
    <t>T5E6B2</t>
  </si>
  <si>
    <t>T5E6B3</t>
  </si>
  <si>
    <t>T5E6B5</t>
  </si>
  <si>
    <t>T5E6B6</t>
  </si>
  <si>
    <t>T5E6B7</t>
  </si>
  <si>
    <t>T5E6B8</t>
  </si>
  <si>
    <t>T5E6B9</t>
  </si>
  <si>
    <t>T5E6C2</t>
  </si>
  <si>
    <t>T5E6C6</t>
  </si>
  <si>
    <t>T5E6E2</t>
  </si>
  <si>
    <t>T5E6E4</t>
  </si>
  <si>
    <t>T5E6E5</t>
  </si>
  <si>
    <t>T5E6E6</t>
  </si>
  <si>
    <t>T5E6E7</t>
  </si>
  <si>
    <t>T5E6E8</t>
  </si>
  <si>
    <t>T5E6H3</t>
  </si>
  <si>
    <t>T5E6H4</t>
  </si>
  <si>
    <t>T5E6H7</t>
  </si>
  <si>
    <t>T5E6J1</t>
  </si>
  <si>
    <t>T5E6J3</t>
  </si>
  <si>
    <t>T5E6J4</t>
  </si>
  <si>
    <t>T5E6J6</t>
  </si>
  <si>
    <t>T5E6J7</t>
  </si>
  <si>
    <t>T5E6J8</t>
  </si>
  <si>
    <t>T5E6K2</t>
  </si>
  <si>
    <t>T5E6K3</t>
  </si>
  <si>
    <t>T5E6K8</t>
  </si>
  <si>
    <t>T5E6K9</t>
  </si>
  <si>
    <t>T5E6L1</t>
  </si>
  <si>
    <t>T5E6L2</t>
  </si>
  <si>
    <t>T5E6L3</t>
  </si>
  <si>
    <t>T5E6L5</t>
  </si>
  <si>
    <t>T5E6L6</t>
  </si>
  <si>
    <t>T5E6L7</t>
  </si>
  <si>
    <t>T5E6L8</t>
  </si>
  <si>
    <t>T5E6L9</t>
  </si>
  <si>
    <t>T5E6M1</t>
  </si>
  <si>
    <t>T5E6M2</t>
  </si>
  <si>
    <t>T5E6M3</t>
  </si>
  <si>
    <t>T5E6M4</t>
  </si>
  <si>
    <t>T5E6M5</t>
  </si>
  <si>
    <t>T5E6M6</t>
  </si>
  <si>
    <t>T5E6M7</t>
  </si>
  <si>
    <t>T5E6M8</t>
  </si>
  <si>
    <t>T5E6M9</t>
  </si>
  <si>
    <t>T5E6N1</t>
  </si>
  <si>
    <t>T5E6N2</t>
  </si>
  <si>
    <t>T5E6N3</t>
  </si>
  <si>
    <t>T5E6N4</t>
  </si>
  <si>
    <t>T5E6N5</t>
  </si>
  <si>
    <t>T5E6N6</t>
  </si>
  <si>
    <t>T5E6N7</t>
  </si>
  <si>
    <t>T5E6N8</t>
  </si>
  <si>
    <t>T5E6N9</t>
  </si>
  <si>
    <t>T5E6P1</t>
  </si>
  <si>
    <t>T5E6P2</t>
  </si>
  <si>
    <t>T5E6P3</t>
  </si>
  <si>
    <t>T5E6P4</t>
  </si>
  <si>
    <t>T5E6P5</t>
  </si>
  <si>
    <t>T5E6P6</t>
  </si>
  <si>
    <t>T5E6P7</t>
  </si>
  <si>
    <t>T5E6P8</t>
  </si>
  <si>
    <t>T5E6P9</t>
  </si>
  <si>
    <t>T5E6R1</t>
  </si>
  <si>
    <t>T5E6R2</t>
  </si>
  <si>
    <t>T5E6R3</t>
  </si>
  <si>
    <t>T5E6R4</t>
  </si>
  <si>
    <t>T5E6R5</t>
  </si>
  <si>
    <t>T5E6R6</t>
  </si>
  <si>
    <t>T5E6R7</t>
  </si>
  <si>
    <t>T5E6R8</t>
  </si>
  <si>
    <t>T5E6R9</t>
  </si>
  <si>
    <t>T5E6S1</t>
  </si>
  <si>
    <t>T5E6S2</t>
  </si>
  <si>
    <t>T5E6S3</t>
  </si>
  <si>
    <t>T5E6S4</t>
  </si>
  <si>
    <t>T5E6S5</t>
  </si>
  <si>
    <t>T5E6S6</t>
  </si>
  <si>
    <t>T5E6S7</t>
  </si>
  <si>
    <t>T5E6S8</t>
  </si>
  <si>
    <t>T5E6S9</t>
  </si>
  <si>
    <t>T5E6T1</t>
  </si>
  <si>
    <t>T5G0A1</t>
  </si>
  <si>
    <t>T5G0A2</t>
  </si>
  <si>
    <t>T5G0A3</t>
  </si>
  <si>
    <t>T5G0A4</t>
  </si>
  <si>
    <t>T5G0A5</t>
  </si>
  <si>
    <t>T5G0A6</t>
  </si>
  <si>
    <t>T5G0A7</t>
  </si>
  <si>
    <t>T5G0A8</t>
  </si>
  <si>
    <t>T5G0A9</t>
  </si>
  <si>
    <t>T5G0B1</t>
  </si>
  <si>
    <t>T5G0B2</t>
  </si>
  <si>
    <t>T5G0B3</t>
  </si>
  <si>
    <t>T5G0B4</t>
  </si>
  <si>
    <t>T5G0B5</t>
  </si>
  <si>
    <t>T5G0B6</t>
  </si>
  <si>
    <t>T5G0B7</t>
  </si>
  <si>
    <t>T5G0B8</t>
  </si>
  <si>
    <t>T5G0B9</t>
  </si>
  <si>
    <t>T5G0C2</t>
  </si>
  <si>
    <t>T5G0C3</t>
  </si>
  <si>
    <t>T5G0C4</t>
  </si>
  <si>
    <t>T5G0C5</t>
  </si>
  <si>
    <t>T5G0C6</t>
  </si>
  <si>
    <t>T5G0C7</t>
  </si>
  <si>
    <t>T5G0C9</t>
  </si>
  <si>
    <t>T5G0E8</t>
  </si>
  <si>
    <t>T5G0E9</t>
  </si>
  <si>
    <t>T5G0G1</t>
  </si>
  <si>
    <t>T5G0G4</t>
  </si>
  <si>
    <t>T5G0G5</t>
  </si>
  <si>
    <t>T5G0G6</t>
  </si>
  <si>
    <t>T5G0G7</t>
  </si>
  <si>
    <t>T5G0G8</t>
  </si>
  <si>
    <t>T5G0G9</t>
  </si>
  <si>
    <t>T5G0H1</t>
  </si>
  <si>
    <t>T5G0H2</t>
  </si>
  <si>
    <t>T5G0H3</t>
  </si>
  <si>
    <t>T5G0H4</t>
  </si>
  <si>
    <t>T5G0H5</t>
  </si>
  <si>
    <t>T5G0H6</t>
  </si>
  <si>
    <t>T5G0H7</t>
  </si>
  <si>
    <t>T5G0H9</t>
  </si>
  <si>
    <t>T5G0J1</t>
  </si>
  <si>
    <t>T5G0J2</t>
  </si>
  <si>
    <t>T5G0J3</t>
  </si>
  <si>
    <t>T5G0J4</t>
  </si>
  <si>
    <t>T5G0J5</t>
  </si>
  <si>
    <t>T5G0J7</t>
  </si>
  <si>
    <t>T5G0K1</t>
  </si>
  <si>
    <t>T5G0K2</t>
  </si>
  <si>
    <t>T5G0K3</t>
  </si>
  <si>
    <t>T5G0K4</t>
  </si>
  <si>
    <t>T5G0K5</t>
  </si>
  <si>
    <t>T5G0K6</t>
  </si>
  <si>
    <t>T5G0K7</t>
  </si>
  <si>
    <t>T5G0K8</t>
  </si>
  <si>
    <t>T5G0K9</t>
  </si>
  <si>
    <t>T5G0L1</t>
  </si>
  <si>
    <t>T5G0L6</t>
  </si>
  <si>
    <t>T5G0L7</t>
  </si>
  <si>
    <t>T5G0L8</t>
  </si>
  <si>
    <t>T5G0M1</t>
  </si>
  <si>
    <t>T5G0M2</t>
  </si>
  <si>
    <t>T5G0M3</t>
  </si>
  <si>
    <t>T5G0M4</t>
  </si>
  <si>
    <t>T5G0M5</t>
  </si>
  <si>
    <t>T5G0M6</t>
  </si>
  <si>
    <t>T5G0M7</t>
  </si>
  <si>
    <t>T5G0M8</t>
  </si>
  <si>
    <t>T5G0M9</t>
  </si>
  <si>
    <t>T5G0N2</t>
  </si>
  <si>
    <t>T5G0N3</t>
  </si>
  <si>
    <t>T5G0N4</t>
  </si>
  <si>
    <t>T5G0N5</t>
  </si>
  <si>
    <t>T5G0N6</t>
  </si>
  <si>
    <t>T5G0N7</t>
  </si>
  <si>
    <t>T5G0N8</t>
  </si>
  <si>
    <t>T5G0N9</t>
  </si>
  <si>
    <t>T5G0P1</t>
  </si>
  <si>
    <t>T5G0P2</t>
  </si>
  <si>
    <t>T5G0P3</t>
  </si>
  <si>
    <t>T5G0P4</t>
  </si>
  <si>
    <t>T5G0P5</t>
  </si>
  <si>
    <t>T5G0P6</t>
  </si>
  <si>
    <t>T5G0P7</t>
  </si>
  <si>
    <t>T5G0P8</t>
  </si>
  <si>
    <t>T5G0P9</t>
  </si>
  <si>
    <t>T5G0R2</t>
  </si>
  <si>
    <t>T5G0R3</t>
  </si>
  <si>
    <t>T5G0R4</t>
  </si>
  <si>
    <t>T5G0R5</t>
  </si>
  <si>
    <t>T5G0R6</t>
  </si>
  <si>
    <t>T5G0R7</t>
  </si>
  <si>
    <t>T5G0R8</t>
  </si>
  <si>
    <t>T5G0R9</t>
  </si>
  <si>
    <t>T5G0S1</t>
  </si>
  <si>
    <t>T5G0S2</t>
  </si>
  <si>
    <t>T5G0S3</t>
  </si>
  <si>
    <t>T5G0S4</t>
  </si>
  <si>
    <t>T5G0S5</t>
  </si>
  <si>
    <t>T5G0S6</t>
  </si>
  <si>
    <t>T5G0S7</t>
  </si>
  <si>
    <t>T5G0S8</t>
  </si>
  <si>
    <t>T5G0S9</t>
  </si>
  <si>
    <t>T5G0T1</t>
  </si>
  <si>
    <t>T5G0T5</t>
  </si>
  <si>
    <t>T5G0T6</t>
  </si>
  <si>
    <t>T5G0T7</t>
  </si>
  <si>
    <t>T5G0T8</t>
  </si>
  <si>
    <t>T5G0T9</t>
  </si>
  <si>
    <t>T5G0V1</t>
  </si>
  <si>
    <t>T5G0V3</t>
  </si>
  <si>
    <t>T5G0V5</t>
  </si>
  <si>
    <t>T5G0V6</t>
  </si>
  <si>
    <t>T5G0V7</t>
  </si>
  <si>
    <t>T5G0V8</t>
  </si>
  <si>
    <t>T5G0V9</t>
  </si>
  <si>
    <t>T5G0W1</t>
  </si>
  <si>
    <t>T5G0W2</t>
  </si>
  <si>
    <t>T5G0W3</t>
  </si>
  <si>
    <t>T5G0W4</t>
  </si>
  <si>
    <t>T5G0W6</t>
  </si>
  <si>
    <t>T5G0W7</t>
  </si>
  <si>
    <t>T5G0W8</t>
  </si>
  <si>
    <t>T5G0X1</t>
  </si>
  <si>
    <t>T5G0X3</t>
  </si>
  <si>
    <t>T5G0X4</t>
  </si>
  <si>
    <t>T5G0X5</t>
  </si>
  <si>
    <t>T5G0X9</t>
  </si>
  <si>
    <t>T5G0Y1</t>
  </si>
  <si>
    <t>T5G0Y2</t>
  </si>
  <si>
    <t>T5G0Y3</t>
  </si>
  <si>
    <t>T5G0Y5</t>
  </si>
  <si>
    <t>T5G0Y6</t>
  </si>
  <si>
    <t>T5G0Y7</t>
  </si>
  <si>
    <t>T5G0Z1</t>
  </si>
  <si>
    <t>T5G0Z2</t>
  </si>
  <si>
    <t>T5G0Z3</t>
  </si>
  <si>
    <t>T5G0Z4</t>
  </si>
  <si>
    <t>T5G0Z5</t>
  </si>
  <si>
    <t>T5G0Z6</t>
  </si>
  <si>
    <t>T5G0Z7</t>
  </si>
  <si>
    <t>T5G0Z8</t>
  </si>
  <si>
    <t>T5G0Z9</t>
  </si>
  <si>
    <t>T5G1A1</t>
  </si>
  <si>
    <t>T5G1A2</t>
  </si>
  <si>
    <t>T5G1A3</t>
  </si>
  <si>
    <t>T5G1A4</t>
  </si>
  <si>
    <t>T5G1A6</t>
  </si>
  <si>
    <t>T5G1A7</t>
  </si>
  <si>
    <t>T5G1A8</t>
  </si>
  <si>
    <t>T5G1A9</t>
  </si>
  <si>
    <t>T5G1B5</t>
  </si>
  <si>
    <t>T5G1B6</t>
  </si>
  <si>
    <t>T5G1B7</t>
  </si>
  <si>
    <t>T5G1B8</t>
  </si>
  <si>
    <t>T5G1B9</t>
  </si>
  <si>
    <t>T5G1C1</t>
  </si>
  <si>
    <t>T5G1C2</t>
  </si>
  <si>
    <t>T5G1C3</t>
  </si>
  <si>
    <t>T5G1C4</t>
  </si>
  <si>
    <t>T5G1C5</t>
  </si>
  <si>
    <t>T5G1C6</t>
  </si>
  <si>
    <t>T5G1C7</t>
  </si>
  <si>
    <t>T5G1C8</t>
  </si>
  <si>
    <t>T5G1C9</t>
  </si>
  <si>
    <t>T5G1E1</t>
  </si>
  <si>
    <t>T5G1E2</t>
  </si>
  <si>
    <t>T5G1E3</t>
  </si>
  <si>
    <t>T5G1E5</t>
  </si>
  <si>
    <t>T5G1E6</t>
  </si>
  <si>
    <t>T5G1E7</t>
  </si>
  <si>
    <t>T5G1E8</t>
  </si>
  <si>
    <t>T5G1G3</t>
  </si>
  <si>
    <t>T5G1G4</t>
  </si>
  <si>
    <t>T5G1G5</t>
  </si>
  <si>
    <t>T5G1G6</t>
  </si>
  <si>
    <t>T5G1G7</t>
  </si>
  <si>
    <t>T5G1G8</t>
  </si>
  <si>
    <t>T5G1G9</t>
  </si>
  <si>
    <t>T5G1H1</t>
  </si>
  <si>
    <t>T5G1H2</t>
  </si>
  <si>
    <t>T5G1H3</t>
  </si>
  <si>
    <t>T5G1H4</t>
  </si>
  <si>
    <t>T5G1H5</t>
  </si>
  <si>
    <t>T5G1H6</t>
  </si>
  <si>
    <t>T5G1H7</t>
  </si>
  <si>
    <t>T5G1H8</t>
  </si>
  <si>
    <t>T5G1H9</t>
  </si>
  <si>
    <t>T5G1J1</t>
  </si>
  <si>
    <t>T5G1J2</t>
  </si>
  <si>
    <t>T5G1J3</t>
  </si>
  <si>
    <t>T5G1J4</t>
  </si>
  <si>
    <t>T5G1J5</t>
  </si>
  <si>
    <t>T5G1J6</t>
  </si>
  <si>
    <t>T5G1J7</t>
  </si>
  <si>
    <t>T5G1J8</t>
  </si>
  <si>
    <t>T5G1J9</t>
  </si>
  <si>
    <t>T5G1K1</t>
  </si>
  <si>
    <t>T5G1K3</t>
  </si>
  <si>
    <t>T5G1K4</t>
  </si>
  <si>
    <t>T5G1K5</t>
  </si>
  <si>
    <t>T5G1K6</t>
  </si>
  <si>
    <t>T5G1K7</t>
  </si>
  <si>
    <t>T5G1K8</t>
  </si>
  <si>
    <t>T5G1K9</t>
  </si>
  <si>
    <t>T5G1L1</t>
  </si>
  <si>
    <t>T5G1L2</t>
  </si>
  <si>
    <t>T5G1L3</t>
  </si>
  <si>
    <t>T5G1L4</t>
  </si>
  <si>
    <t>T5G1L5</t>
  </si>
  <si>
    <t>T5G1L6</t>
  </si>
  <si>
    <t>T5G1L7</t>
  </si>
  <si>
    <t>T5G1L8</t>
  </si>
  <si>
    <t>T5G1L9</t>
  </si>
  <si>
    <t>T5G1M1</t>
  </si>
  <si>
    <t>T5G1M2</t>
  </si>
  <si>
    <t>T5G1M3</t>
  </si>
  <si>
    <t>T5G1M4</t>
  </si>
  <si>
    <t>T5G1M5</t>
  </si>
  <si>
    <t>T5G1M6</t>
  </si>
  <si>
    <t>T5G1M7</t>
  </si>
  <si>
    <t>T5G1M8</t>
  </si>
  <si>
    <t>T5G1M9</t>
  </si>
  <si>
    <t>T5G1N1</t>
  </si>
  <si>
    <t>T5G1N2</t>
  </si>
  <si>
    <t>T5G1N3</t>
  </si>
  <si>
    <t>T5G1N4</t>
  </si>
  <si>
    <t>T5G1N5</t>
  </si>
  <si>
    <t>T5G1N6</t>
  </si>
  <si>
    <t>T5G1N7</t>
  </si>
  <si>
    <t>T5G1N8</t>
  </si>
  <si>
    <t>T5G1N9</t>
  </si>
  <si>
    <t>T5G1P1</t>
  </si>
  <si>
    <t>T5G1P2</t>
  </si>
  <si>
    <t>T5G1P3</t>
  </si>
  <si>
    <t>T5G1P4</t>
  </si>
  <si>
    <t>T5G1P5</t>
  </si>
  <si>
    <t>T5G1P6</t>
  </si>
  <si>
    <t>T5G1P7</t>
  </si>
  <si>
    <t>T5G1P8</t>
  </si>
  <si>
    <t>T5G1P9</t>
  </si>
  <si>
    <t>T5G1R1</t>
  </si>
  <si>
    <t>T5G1R2</t>
  </si>
  <si>
    <t>T5G1R3</t>
  </si>
  <si>
    <t>T5G1R4</t>
  </si>
  <si>
    <t>T5G1R5</t>
  </si>
  <si>
    <t>T5G1R6</t>
  </si>
  <si>
    <t>T5G1R7</t>
  </si>
  <si>
    <t>T5G1R8</t>
  </si>
  <si>
    <t>T5G1R9</t>
  </si>
  <si>
    <t>T5G1S1</t>
  </si>
  <si>
    <t>T5G1S2</t>
  </si>
  <si>
    <t>T5G1S3</t>
  </si>
  <si>
    <t>T5G1S4</t>
  </si>
  <si>
    <t>T5G1S5</t>
  </si>
  <si>
    <t>T5G1S6</t>
  </si>
  <si>
    <t>T5G1S7</t>
  </si>
  <si>
    <t>T5G1S8</t>
  </si>
  <si>
    <t>T5G1S9</t>
  </si>
  <si>
    <t>T5G1T1</t>
  </si>
  <si>
    <t>T5G1T2</t>
  </si>
  <si>
    <t>T5G1T3</t>
  </si>
  <si>
    <t>T5G1T4</t>
  </si>
  <si>
    <t>T5G1T5</t>
  </si>
  <si>
    <t>T5G1T6</t>
  </si>
  <si>
    <t>T5G1T7</t>
  </si>
  <si>
    <t>T5G1T8</t>
  </si>
  <si>
    <t>T5G1T9</t>
  </si>
  <si>
    <t>T5G1V1</t>
  </si>
  <si>
    <t>T5G1V2</t>
  </si>
  <si>
    <t>T5G1V3</t>
  </si>
  <si>
    <t>T5G1V4</t>
  </si>
  <si>
    <t>T5G1V5</t>
  </si>
  <si>
    <t>T5G1V6</t>
  </si>
  <si>
    <t>T5G1V7</t>
  </si>
  <si>
    <t>T5G1V8</t>
  </si>
  <si>
    <t>T5G1V9</t>
  </si>
  <si>
    <t>T5G1W1</t>
  </si>
  <si>
    <t>T5G1W2</t>
  </si>
  <si>
    <t>T5G1W3</t>
  </si>
  <si>
    <t>T5G1W4</t>
  </si>
  <si>
    <t>T5G1W5</t>
  </si>
  <si>
    <t>T5G1W6</t>
  </si>
  <si>
    <t>T5G1W7</t>
  </si>
  <si>
    <t>T5G1W8</t>
  </si>
  <si>
    <t>T5G1W9</t>
  </si>
  <si>
    <t>T5G1X1</t>
  </si>
  <si>
    <t>T5G1X2</t>
  </si>
  <si>
    <t>T5G1X3</t>
  </si>
  <si>
    <t>T5G1X4</t>
  </si>
  <si>
    <t>T5G1X5</t>
  </si>
  <si>
    <t>T5G1X6</t>
  </si>
  <si>
    <t>T5G1X7</t>
  </si>
  <si>
    <t>T5G1X8</t>
  </si>
  <si>
    <t>T5G1X9</t>
  </si>
  <si>
    <t>T5G1Y1</t>
  </si>
  <si>
    <t>T5G1Y2</t>
  </si>
  <si>
    <t>T5G1Y3</t>
  </si>
  <si>
    <t>T5G1Y4</t>
  </si>
  <si>
    <t>T5G1Y7</t>
  </si>
  <si>
    <t>T5G1Y8</t>
  </si>
  <si>
    <t>T5G1Z1</t>
  </si>
  <si>
    <t>T5G1Z2</t>
  </si>
  <si>
    <t>T5G1Z5</t>
  </si>
  <si>
    <t>T5G1Z6</t>
  </si>
  <si>
    <t>T5G1Z8</t>
  </si>
  <si>
    <t>T5G1Z9</t>
  </si>
  <si>
    <t>T5G2A1</t>
  </si>
  <si>
    <t>T5G2A2</t>
  </si>
  <si>
    <t>T5G2A3</t>
  </si>
  <si>
    <t>T5G2A4</t>
  </si>
  <si>
    <t>T5G2A5</t>
  </si>
  <si>
    <t>T5G2A6</t>
  </si>
  <si>
    <t>T5G2A7</t>
  </si>
  <si>
    <t>T5G2A8</t>
  </si>
  <si>
    <t>T5G2A9</t>
  </si>
  <si>
    <t>T5G2B1</t>
  </si>
  <si>
    <t>T5G2B2</t>
  </si>
  <si>
    <t>T5G2B3</t>
  </si>
  <si>
    <t>T5G2B4</t>
  </si>
  <si>
    <t>T5G2B5</t>
  </si>
  <si>
    <t>T5G2B6</t>
  </si>
  <si>
    <t>T5G2B7</t>
  </si>
  <si>
    <t>T5G2B8</t>
  </si>
  <si>
    <t>T5G2B9</t>
  </si>
  <si>
    <t>T5G2C1</t>
  </si>
  <si>
    <t>T5G2C2</t>
  </si>
  <si>
    <t>T5G2C3</t>
  </si>
  <si>
    <t>T5G2C4</t>
  </si>
  <si>
    <t>T5G2C5</t>
  </si>
  <si>
    <t>T5G2C6</t>
  </si>
  <si>
    <t>T5G2C7</t>
  </si>
  <si>
    <t>T5G2C9</t>
  </si>
  <si>
    <t>T5G2E2</t>
  </si>
  <si>
    <t>T5G2E3</t>
  </si>
  <si>
    <t>T5G2E4</t>
  </si>
  <si>
    <t>T5G2E5</t>
  </si>
  <si>
    <t>T5G2E6</t>
  </si>
  <si>
    <t>T5G2E7</t>
  </si>
  <si>
    <t>T5G2E8</t>
  </si>
  <si>
    <t>T5G2E9</t>
  </si>
  <si>
    <t>T5G2G1</t>
  </si>
  <si>
    <t>T5G2G2</t>
  </si>
  <si>
    <t>T5G2G3</t>
  </si>
  <si>
    <t>T5G2G4</t>
  </si>
  <si>
    <t>T5G2G5</t>
  </si>
  <si>
    <t>T5G2G6</t>
  </si>
  <si>
    <t>T5G2G7</t>
  </si>
  <si>
    <t>T5G2G8</t>
  </si>
  <si>
    <t>T5G2G9</t>
  </si>
  <si>
    <t>T5G2H1</t>
  </si>
  <si>
    <t>T5G2H2</t>
  </si>
  <si>
    <t>T5G2H3</t>
  </si>
  <si>
    <t>T5G2H4</t>
  </si>
  <si>
    <t>T5G2H5</t>
  </si>
  <si>
    <t>T5G2H6</t>
  </si>
  <si>
    <t>T5G2H7</t>
  </si>
  <si>
    <t>T5G2H8</t>
  </si>
  <si>
    <t>T5G2H9</t>
  </si>
  <si>
    <t>T5G2J1</t>
  </si>
  <si>
    <t>T5G2J2</t>
  </si>
  <si>
    <t>T5G2J3</t>
  </si>
  <si>
    <t>T5G2J4</t>
  </si>
  <si>
    <t>T5G2J5</t>
  </si>
  <si>
    <t>T5G2J6</t>
  </si>
  <si>
    <t>T5G2J7</t>
  </si>
  <si>
    <t>T5G2J8</t>
  </si>
  <si>
    <t>T5G2J9</t>
  </si>
  <si>
    <t>T5G2K1</t>
  </si>
  <si>
    <t>T5G2K2</t>
  </si>
  <si>
    <t>T5G2K3</t>
  </si>
  <si>
    <t>T5G2K4</t>
  </si>
  <si>
    <t>T5G2K5</t>
  </si>
  <si>
    <t>T5G2K6</t>
  </si>
  <si>
    <t>T5G2K7</t>
  </si>
  <si>
    <t>T5G2K8</t>
  </si>
  <si>
    <t>T5G2K9</t>
  </si>
  <si>
    <t>T5G2L1</t>
  </si>
  <si>
    <t>T5G2L2</t>
  </si>
  <si>
    <t>T5G2L3</t>
  </si>
  <si>
    <t>T5G2L4</t>
  </si>
  <si>
    <t>T5G2L5</t>
  </si>
  <si>
    <t>T5G2L6</t>
  </si>
  <si>
    <t>T5G2L7</t>
  </si>
  <si>
    <t>T5G2L8</t>
  </si>
  <si>
    <t>T5G2L9</t>
  </si>
  <si>
    <t>T5G2M1</t>
  </si>
  <si>
    <t>T5G2M2</t>
  </si>
  <si>
    <t>T5G2M4</t>
  </si>
  <si>
    <t>T5G2M5</t>
  </si>
  <si>
    <t>T5G2M6</t>
  </si>
  <si>
    <t>T5G2M7</t>
  </si>
  <si>
    <t>T5G2M8</t>
  </si>
  <si>
    <t>T5G2M9</t>
  </si>
  <si>
    <t>T5G2N1</t>
  </si>
  <si>
    <t>T5G2N2</t>
  </si>
  <si>
    <t>T5G2N3</t>
  </si>
  <si>
    <t>T5G2N4</t>
  </si>
  <si>
    <t>T5G2N5</t>
  </si>
  <si>
    <t>T5G2N6</t>
  </si>
  <si>
    <t>T5G2N7</t>
  </si>
  <si>
    <t>T5G2N8</t>
  </si>
  <si>
    <t>T5G2N9</t>
  </si>
  <si>
    <t>T5G2P1</t>
  </si>
  <si>
    <t>T5G2P2</t>
  </si>
  <si>
    <t>T5G2P3</t>
  </si>
  <si>
    <t>T5G2P5</t>
  </si>
  <si>
    <t>T5G2P6</t>
  </si>
  <si>
    <t>T5G2P8</t>
  </si>
  <si>
    <t>T5G2R1</t>
  </si>
  <si>
    <t>T5G2R2</t>
  </si>
  <si>
    <t>T5G2R3</t>
  </si>
  <si>
    <t>T5G2R4</t>
  </si>
  <si>
    <t>T5G2R5</t>
  </si>
  <si>
    <t>T5G2R7</t>
  </si>
  <si>
    <t>T5G2R8</t>
  </si>
  <si>
    <t>T5G2R9</t>
  </si>
  <si>
    <t>T5G2S1</t>
  </si>
  <si>
    <t>T5G2S2</t>
  </si>
  <si>
    <t>T5G2S3</t>
  </si>
  <si>
    <t>T5G2S4</t>
  </si>
  <si>
    <t>T5G2S7</t>
  </si>
  <si>
    <t>T5G2S8</t>
  </si>
  <si>
    <t>T5G2S9</t>
  </si>
  <si>
    <t>T5G2T1</t>
  </si>
  <si>
    <t>T5G2T2</t>
  </si>
  <si>
    <t>T5G2T4</t>
  </si>
  <si>
    <t>T5G2T6</t>
  </si>
  <si>
    <t>T5G2T7</t>
  </si>
  <si>
    <t>T5G2T8</t>
  </si>
  <si>
    <t>T5G2T9</t>
  </si>
  <si>
    <t>T5G2V1</t>
  </si>
  <si>
    <t>T5G2V2</t>
  </si>
  <si>
    <t>T5G2V3</t>
  </si>
  <si>
    <t>T5G2V4</t>
  </si>
  <si>
    <t>T5G2V5</t>
  </si>
  <si>
    <t>T5G2V7</t>
  </si>
  <si>
    <t>T5G2V9</t>
  </si>
  <si>
    <t>T5G2W1</t>
  </si>
  <si>
    <t>T5G2W3</t>
  </si>
  <si>
    <t>T5G2Y5</t>
  </si>
  <si>
    <t>T5G2Y8</t>
  </si>
  <si>
    <t>T5G2Z1</t>
  </si>
  <si>
    <t>T5G2Z3</t>
  </si>
  <si>
    <t>T5G2Z6</t>
  </si>
  <si>
    <t>T5G2Z8</t>
  </si>
  <si>
    <t>T5G2Z9</t>
  </si>
  <si>
    <t>T5G3A2</t>
  </si>
  <si>
    <t>T5G3A6</t>
  </si>
  <si>
    <t>T5G3A7</t>
  </si>
  <si>
    <t>T5G3A8</t>
  </si>
  <si>
    <t>T5G3A9</t>
  </si>
  <si>
    <t>T5G3B1</t>
  </si>
  <si>
    <t>T5G3B2</t>
  </si>
  <si>
    <t>T5G3B3</t>
  </si>
  <si>
    <t>T5G3B4</t>
  </si>
  <si>
    <t>T5G3B5</t>
  </si>
  <si>
    <t>T5G3B6</t>
  </si>
  <si>
    <t>T5G3B7</t>
  </si>
  <si>
    <t>T5G3B8</t>
  </si>
  <si>
    <t>T5G3B9</t>
  </si>
  <si>
    <t>T5G3C1</t>
  </si>
  <si>
    <t>T5G3C5</t>
  </si>
  <si>
    <t>T5G3C8</t>
  </si>
  <si>
    <t>T5G3C9</t>
  </si>
  <si>
    <t>T5G3E1</t>
  </si>
  <si>
    <t>T5G3E2</t>
  </si>
  <si>
    <t>T5G3E3</t>
  </si>
  <si>
    <t>T5G3E4</t>
  </si>
  <si>
    <t>T5G3E5</t>
  </si>
  <si>
    <t>T5G3E6</t>
  </si>
  <si>
    <t>T5G3G1</t>
  </si>
  <si>
    <t>T5G3G2</t>
  </si>
  <si>
    <t>T5G3G4</t>
  </si>
  <si>
    <t>T5G3G5</t>
  </si>
  <si>
    <t>T5G3G7</t>
  </si>
  <si>
    <t>T5G3H1</t>
  </si>
  <si>
    <t>T5G3H2</t>
  </si>
  <si>
    <t>T5G3H3</t>
  </si>
  <si>
    <t>T5G3H4</t>
  </si>
  <si>
    <t>T5G3H5</t>
  </si>
  <si>
    <t>T5G3H6</t>
  </si>
  <si>
    <t>T5G3H7</t>
  </si>
  <si>
    <t>T5G3H8</t>
  </si>
  <si>
    <t>T5G3J1</t>
  </si>
  <si>
    <t>T5G3J5</t>
  </si>
  <si>
    <t>T5G3J8</t>
  </si>
  <si>
    <t>T5G3K1</t>
  </si>
  <si>
    <t>T5G3K2</t>
  </si>
  <si>
    <t>T5G3K3</t>
  </si>
  <si>
    <t>T5G3K4</t>
  </si>
  <si>
    <t>T5G3K5</t>
  </si>
  <si>
    <t>T5H0A1</t>
  </si>
  <si>
    <t>T5H0A9</t>
  </si>
  <si>
    <t>T5H0B7</t>
  </si>
  <si>
    <t>T5H0B8</t>
  </si>
  <si>
    <t>T5H0B9</t>
  </si>
  <si>
    <t>T5H0C5</t>
  </si>
  <si>
    <t>T5H0C6</t>
  </si>
  <si>
    <t>T5H0C9</t>
  </si>
  <si>
    <t>T5H0E1</t>
  </si>
  <si>
    <t>T5H0E4</t>
  </si>
  <si>
    <t>T5H0G6</t>
  </si>
  <si>
    <t>T5H0H1</t>
  </si>
  <si>
    <t>T5H0K2</t>
  </si>
  <si>
    <t>T5H0K5</t>
  </si>
  <si>
    <t>T5H0K6</t>
  </si>
  <si>
    <t>T5H0K8</t>
  </si>
  <si>
    <t>T5H0K9</t>
  </si>
  <si>
    <t>T5H0L2</t>
  </si>
  <si>
    <t>T5H0L3</t>
  </si>
  <si>
    <t>T5H0L5</t>
  </si>
  <si>
    <t>T5H0L6</t>
  </si>
  <si>
    <t>T5H0M1</t>
  </si>
  <si>
    <t>T5H0P2</t>
  </si>
  <si>
    <t>T5H0P4</t>
  </si>
  <si>
    <t>T5H0P5</t>
  </si>
  <si>
    <t>T5H0P6</t>
  </si>
  <si>
    <t>T5H0P7</t>
  </si>
  <si>
    <t>T5H0R1</t>
  </si>
  <si>
    <t>T5H0R2</t>
  </si>
  <si>
    <t>T5H0R3</t>
  </si>
  <si>
    <t>T5H0R5</t>
  </si>
  <si>
    <t>T5H0R6</t>
  </si>
  <si>
    <t>T5H0R7</t>
  </si>
  <si>
    <t>T5H0R8</t>
  </si>
  <si>
    <t>T5H0R9</t>
  </si>
  <si>
    <t>T5H0S3</t>
  </si>
  <si>
    <t>T5H0S4</t>
  </si>
  <si>
    <t>T5H0T2</t>
  </si>
  <si>
    <t>T5H0T8</t>
  </si>
  <si>
    <t>T5H0T9</t>
  </si>
  <si>
    <t>T5H0V1</t>
  </si>
  <si>
    <t>T5H0V4</t>
  </si>
  <si>
    <t>T5H0V5</t>
  </si>
  <si>
    <t>T5H0V6</t>
  </si>
  <si>
    <t>T5H0V7</t>
  </si>
  <si>
    <t>T5H0V8</t>
  </si>
  <si>
    <t>T5H0V9</t>
  </si>
  <si>
    <t>T5H0W1</t>
  </si>
  <si>
    <t>T5H0W2</t>
  </si>
  <si>
    <t>T5H0W3</t>
  </si>
  <si>
    <t>T5H0W4</t>
  </si>
  <si>
    <t>T5H0W5</t>
  </si>
  <si>
    <t>T5H0W6</t>
  </si>
  <si>
    <t>T5H0W8</t>
  </si>
  <si>
    <t>T5H0W9</t>
  </si>
  <si>
    <t>T5H0X2</t>
  </si>
  <si>
    <t>T5H0X3</t>
  </si>
  <si>
    <t>T5H0X5</t>
  </si>
  <si>
    <t>T5H0X6</t>
  </si>
  <si>
    <t>T5H0X7</t>
  </si>
  <si>
    <t>T5H0X8</t>
  </si>
  <si>
    <t>T5H0X9</t>
  </si>
  <si>
    <t>T5H0Y1</t>
  </si>
  <si>
    <t>T5H0Y2</t>
  </si>
  <si>
    <t>T5H0Y3</t>
  </si>
  <si>
    <t>T5H0Y4</t>
  </si>
  <si>
    <t>T5H0Y5</t>
  </si>
  <si>
    <t>T5H0Y6</t>
  </si>
  <si>
    <t>T5H0Y7</t>
  </si>
  <si>
    <t>T5H0Y8</t>
  </si>
  <si>
    <t>T5H0Y9</t>
  </si>
  <si>
    <t>T5H0Z6</t>
  </si>
  <si>
    <t>T5H0Z7</t>
  </si>
  <si>
    <t>T5H1A3</t>
  </si>
  <si>
    <t>T5H1A4</t>
  </si>
  <si>
    <t>T5H1A5</t>
  </si>
  <si>
    <t>T5H1A7</t>
  </si>
  <si>
    <t>T5H1A8</t>
  </si>
  <si>
    <t>T5H1A9</t>
  </si>
  <si>
    <t>T5H1B1</t>
  </si>
  <si>
    <t>T5H1B2</t>
  </si>
  <si>
    <t>T5H1B3</t>
  </si>
  <si>
    <t>T5H1B4</t>
  </si>
  <si>
    <t>T5H1B5</t>
  </si>
  <si>
    <t>T5H1C1</t>
  </si>
  <si>
    <t>T5H1C3</t>
  </si>
  <si>
    <t>T5H1C5</t>
  </si>
  <si>
    <t>T5H1C6</t>
  </si>
  <si>
    <t>T5H1C7</t>
  </si>
  <si>
    <t>T5H1C8</t>
  </si>
  <si>
    <t>T5H1C9</t>
  </si>
  <si>
    <t>T5H1E1</t>
  </si>
  <si>
    <t>T5H1E8</t>
  </si>
  <si>
    <t>T5H1E9</t>
  </si>
  <si>
    <t>T5H1G1</t>
  </si>
  <si>
    <t>T5H1G2</t>
  </si>
  <si>
    <t>T5H1G3</t>
  </si>
  <si>
    <t>T5H1G4</t>
  </si>
  <si>
    <t>T5H1G5</t>
  </si>
  <si>
    <t>T5H1G6</t>
  </si>
  <si>
    <t>T5H1G7</t>
  </si>
  <si>
    <t>T5H1H1</t>
  </si>
  <si>
    <t>T5H1H2</t>
  </si>
  <si>
    <t>T5H1H3</t>
  </si>
  <si>
    <t>T5H1H4</t>
  </si>
  <si>
    <t>T5H1H5</t>
  </si>
  <si>
    <t>T5H1H6</t>
  </si>
  <si>
    <t>T5H1H7</t>
  </si>
  <si>
    <t>T5H1H8</t>
  </si>
  <si>
    <t>T5H1H9</t>
  </si>
  <si>
    <t>T5H1J1</t>
  </si>
  <si>
    <t>T5H1J4</t>
  </si>
  <si>
    <t>T5H1J5</t>
  </si>
  <si>
    <t>T5H1J7</t>
  </si>
  <si>
    <t>T5H1J8</t>
  </si>
  <si>
    <t>T5H1J9</t>
  </si>
  <si>
    <t>T5H1K1</t>
  </si>
  <si>
    <t>T5H1K2</t>
  </si>
  <si>
    <t>T5H1M6</t>
  </si>
  <si>
    <t>T5H1M7</t>
  </si>
  <si>
    <t>T5H1N4</t>
  </si>
  <si>
    <t>T5H1N5</t>
  </si>
  <si>
    <t>T5H1N6</t>
  </si>
  <si>
    <t>T5H1N7</t>
  </si>
  <si>
    <t>T5H1N9</t>
  </si>
  <si>
    <t>T5H1P1</t>
  </si>
  <si>
    <t>T5H1P2</t>
  </si>
  <si>
    <t>T5H1P3</t>
  </si>
  <si>
    <t>T5H1P4</t>
  </si>
  <si>
    <t>T5H1P5</t>
  </si>
  <si>
    <t>T5H1P6</t>
  </si>
  <si>
    <t>T5H1P7</t>
  </si>
  <si>
    <t>T5H1P8</t>
  </si>
  <si>
    <t>T5H1P9</t>
  </si>
  <si>
    <t>T5H1R1</t>
  </si>
  <si>
    <t>T5H1R2</t>
  </si>
  <si>
    <t>T5H1R3</t>
  </si>
  <si>
    <t>T5H1R4</t>
  </si>
  <si>
    <t>T5H1R5</t>
  </si>
  <si>
    <t>T5H1R8</t>
  </si>
  <si>
    <t>T5H1R9</t>
  </si>
  <si>
    <t>T5H1S4</t>
  </si>
  <si>
    <t>T5H1S5</t>
  </si>
  <si>
    <t>T5H1S6</t>
  </si>
  <si>
    <t>T5H1T3</t>
  </si>
  <si>
    <t>T5H1T6</t>
  </si>
  <si>
    <t>T5H1V4</t>
  </si>
  <si>
    <t>T5H1V5</t>
  </si>
  <si>
    <t>T5H1V6</t>
  </si>
  <si>
    <t>T5H1V7</t>
  </si>
  <si>
    <t>T5H1V8</t>
  </si>
  <si>
    <t>T5H1V9</t>
  </si>
  <si>
    <t>T5H1W1</t>
  </si>
  <si>
    <t>T5H1W2</t>
  </si>
  <si>
    <t>T5H1W3</t>
  </si>
  <si>
    <t>T5H1W4</t>
  </si>
  <si>
    <t>T5H1W5</t>
  </si>
  <si>
    <t>T5H1Y2</t>
  </si>
  <si>
    <t>T5H1Y4</t>
  </si>
  <si>
    <t>T5H1Y7</t>
  </si>
  <si>
    <t>T5H1Y8</t>
  </si>
  <si>
    <t>T5H1Y9</t>
  </si>
  <si>
    <t>T5H1Z1</t>
  </si>
  <si>
    <t>T5H1Z2</t>
  </si>
  <si>
    <t>T5H1Z8</t>
  </si>
  <si>
    <t>T5H2A1</t>
  </si>
  <si>
    <t>T5H2E4</t>
  </si>
  <si>
    <t>T5H2E5</t>
  </si>
  <si>
    <t>T5H2E6</t>
  </si>
  <si>
    <t>T5H2E7</t>
  </si>
  <si>
    <t>T5H2E8</t>
  </si>
  <si>
    <t>T5H2E9</t>
  </si>
  <si>
    <t>T5H2G1</t>
  </si>
  <si>
    <t>T5H2G2</t>
  </si>
  <si>
    <t>T5H2J3</t>
  </si>
  <si>
    <t>T5H2J6</t>
  </si>
  <si>
    <t>T5H2J9</t>
  </si>
  <si>
    <t>T5H2K1</t>
  </si>
  <si>
    <t>T5H2K2</t>
  </si>
  <si>
    <t>T5H2K3</t>
  </si>
  <si>
    <t>T5H2K4</t>
  </si>
  <si>
    <t>T5H2K5</t>
  </si>
  <si>
    <t>T5H2K6</t>
  </si>
  <si>
    <t>T5H2K7</t>
  </si>
  <si>
    <t>T5H2K8</t>
  </si>
  <si>
    <t>T5H2K9</t>
  </si>
  <si>
    <t>T5H2L1</t>
  </si>
  <si>
    <t>T5H2L7</t>
  </si>
  <si>
    <t>T5H2L8</t>
  </si>
  <si>
    <t>T5H2L9</t>
  </si>
  <si>
    <t>T5H2M2</t>
  </si>
  <si>
    <t>T5H2M3</t>
  </si>
  <si>
    <t>T5H2M4</t>
  </si>
  <si>
    <t>T5H2M5</t>
  </si>
  <si>
    <t>T5H2M6</t>
  </si>
  <si>
    <t>T5H2M7</t>
  </si>
  <si>
    <t>T5H2M8</t>
  </si>
  <si>
    <t>T5H2M9</t>
  </si>
  <si>
    <t>T5H2N1</t>
  </si>
  <si>
    <t>T5H2N2</t>
  </si>
  <si>
    <t>T5H2N8</t>
  </si>
  <si>
    <t>T5H2N9</t>
  </si>
  <si>
    <t>T5H2P1</t>
  </si>
  <si>
    <t>T5H2P2</t>
  </si>
  <si>
    <t>T5H2P3</t>
  </si>
  <si>
    <t>T5H2P4</t>
  </si>
  <si>
    <t>T5H2P5</t>
  </si>
  <si>
    <t>T5H2P6</t>
  </si>
  <si>
    <t>T5H2P7</t>
  </si>
  <si>
    <t>T5H2P8</t>
  </si>
  <si>
    <t>T5H2R2</t>
  </si>
  <si>
    <t>T5H2R3</t>
  </si>
  <si>
    <t>T5H2R8</t>
  </si>
  <si>
    <t>T5H2S1</t>
  </si>
  <si>
    <t>T5H2S3</t>
  </si>
  <si>
    <t>T5H2S4</t>
  </si>
  <si>
    <t>T5H2S5</t>
  </si>
  <si>
    <t>T5H2S6</t>
  </si>
  <si>
    <t>T5H2S7</t>
  </si>
  <si>
    <t>T5H2S8</t>
  </si>
  <si>
    <t>T5H2S9</t>
  </si>
  <si>
    <t>T5H2T1</t>
  </si>
  <si>
    <t>T5H2T2</t>
  </si>
  <si>
    <t>T5H2T3</t>
  </si>
  <si>
    <t>T5H2T5</t>
  </si>
  <si>
    <t>T5H2T6</t>
  </si>
  <si>
    <t>T5H2T7</t>
  </si>
  <si>
    <t>T5H2T8</t>
  </si>
  <si>
    <t>T5H2V1</t>
  </si>
  <si>
    <t>T5H2V4</t>
  </si>
  <si>
    <t>T5H2V5</t>
  </si>
  <si>
    <t>T5H2V6</t>
  </si>
  <si>
    <t>T5H2V7</t>
  </si>
  <si>
    <t>T5H2V8</t>
  </si>
  <si>
    <t>T5H2V9</t>
  </si>
  <si>
    <t>T5H2W1</t>
  </si>
  <si>
    <t>T5H2W2</t>
  </si>
  <si>
    <t>T5H2W3</t>
  </si>
  <si>
    <t>T5H2W4</t>
  </si>
  <si>
    <t>T5H2W5</t>
  </si>
  <si>
    <t>T5H2W6</t>
  </si>
  <si>
    <t>T5H2W7</t>
  </si>
  <si>
    <t>T5H2W8</t>
  </si>
  <si>
    <t>T5H2W9</t>
  </si>
  <si>
    <t>T5H2X1</t>
  </si>
  <si>
    <t>T5H2X2</t>
  </si>
  <si>
    <t>T5H2X3</t>
  </si>
  <si>
    <t>T5H2X4</t>
  </si>
  <si>
    <t>T5H2X5</t>
  </si>
  <si>
    <t>T5H2X6</t>
  </si>
  <si>
    <t>T5H2X7</t>
  </si>
  <si>
    <t>T5H2X8</t>
  </si>
  <si>
    <t>T5H2X9</t>
  </si>
  <si>
    <t>T5H2Y1</t>
  </si>
  <si>
    <t>T5H2Y2</t>
  </si>
  <si>
    <t>T5H2Y3</t>
  </si>
  <si>
    <t>T5H2Y4</t>
  </si>
  <si>
    <t>T5H2Y5</t>
  </si>
  <si>
    <t>T5H2Y6</t>
  </si>
  <si>
    <t>T5H2Y7</t>
  </si>
  <si>
    <t>T5H2Y8</t>
  </si>
  <si>
    <t>T5H2Y9</t>
  </si>
  <si>
    <t>T5H2Z1</t>
  </si>
  <si>
    <t>T5H2Z2</t>
  </si>
  <si>
    <t>T5H2Z3</t>
  </si>
  <si>
    <t>T5H2Z4</t>
  </si>
  <si>
    <t>T5H2Z5</t>
  </si>
  <si>
    <t>T5H2Z6</t>
  </si>
  <si>
    <t>T5H2Z7</t>
  </si>
  <si>
    <t>T5H2Z8</t>
  </si>
  <si>
    <t>T5H2Z9</t>
  </si>
  <si>
    <t>T5H3A1</t>
  </si>
  <si>
    <t>T5H3A2</t>
  </si>
  <si>
    <t>T5H3A3</t>
  </si>
  <si>
    <t>T5H3A4</t>
  </si>
  <si>
    <t>T5H3A5</t>
  </si>
  <si>
    <t>T5H3A6</t>
  </si>
  <si>
    <t>T5H3A7</t>
  </si>
  <si>
    <t>T5H3A8</t>
  </si>
  <si>
    <t>T5H3A9</t>
  </si>
  <si>
    <t>T5H3B1</t>
  </si>
  <si>
    <t>T5H3B2</t>
  </si>
  <si>
    <t>T5H3B3</t>
  </si>
  <si>
    <t>T5H3B4</t>
  </si>
  <si>
    <t>T5H3B5</t>
  </si>
  <si>
    <t>T5H3B6</t>
  </si>
  <si>
    <t>T5H3B7</t>
  </si>
  <si>
    <t>T5H3B8</t>
  </si>
  <si>
    <t>T5H3B9</t>
  </si>
  <si>
    <t>T5H3C1</t>
  </si>
  <si>
    <t>T5H3C2</t>
  </si>
  <si>
    <t>T5H3C3</t>
  </si>
  <si>
    <t>T5H3C4</t>
  </si>
  <si>
    <t>T5H3C5</t>
  </si>
  <si>
    <t>T5H3C6</t>
  </si>
  <si>
    <t>T5H3C7</t>
  </si>
  <si>
    <t>T5H3C8</t>
  </si>
  <si>
    <t>T5H3C9</t>
  </si>
  <si>
    <t>T5H3E1</t>
  </si>
  <si>
    <t>T5H3E2</t>
  </si>
  <si>
    <t>T5H3E3</t>
  </si>
  <si>
    <t>T5H3E4</t>
  </si>
  <si>
    <t>T5H3E5</t>
  </si>
  <si>
    <t>T5H3E6</t>
  </si>
  <si>
    <t>T5H3E7</t>
  </si>
  <si>
    <t>T5H3E8</t>
  </si>
  <si>
    <t>T5H3E9</t>
  </si>
  <si>
    <t>T5H3G1</t>
  </si>
  <si>
    <t>T5H3G2</t>
  </si>
  <si>
    <t>T5H3G3</t>
  </si>
  <si>
    <t>T5H3G4</t>
  </si>
  <si>
    <t>T5H3G5</t>
  </si>
  <si>
    <t>T5H3G6</t>
  </si>
  <si>
    <t>T5H3G7</t>
  </si>
  <si>
    <t>T5H3G8</t>
  </si>
  <si>
    <t>T5H3G9</t>
  </si>
  <si>
    <t>T5H3H1</t>
  </si>
  <si>
    <t>T5H3H2</t>
  </si>
  <si>
    <t>T5H3H3</t>
  </si>
  <si>
    <t>T5H3H4</t>
  </si>
  <si>
    <t>T5H3H5</t>
  </si>
  <si>
    <t>T5H3H6</t>
  </si>
  <si>
    <t>T5H3H7</t>
  </si>
  <si>
    <t>T5H3H8</t>
  </si>
  <si>
    <t>T5H3H9</t>
  </si>
  <si>
    <t>T5H3J1</t>
  </si>
  <si>
    <t>T5H3J4</t>
  </si>
  <si>
    <t>T5H3J6</t>
  </si>
  <si>
    <t>T5H3J7</t>
  </si>
  <si>
    <t>T5H3J8</t>
  </si>
  <si>
    <t>T5H3J9</t>
  </si>
  <si>
    <t>T5H3K1</t>
  </si>
  <si>
    <t>T5H3K4</t>
  </si>
  <si>
    <t>T5H3K6</t>
  </si>
  <si>
    <t>T5H3K7</t>
  </si>
  <si>
    <t>T5H3K8</t>
  </si>
  <si>
    <t>T5H3K9</t>
  </si>
  <si>
    <t>T5H3L8</t>
  </si>
  <si>
    <t>T5H3M1</t>
  </si>
  <si>
    <t>T5H3M3</t>
  </si>
  <si>
    <t>T5H3N2</t>
  </si>
  <si>
    <t>T5H3S8</t>
  </si>
  <si>
    <t>T5H3S9</t>
  </si>
  <si>
    <t>T5H3T2</t>
  </si>
  <si>
    <t>T5H3V8</t>
  </si>
  <si>
    <t>T5H3V9</t>
  </si>
  <si>
    <t>T5H3W1</t>
  </si>
  <si>
    <t>T5H3W4</t>
  </si>
  <si>
    <t>T5H3W7</t>
  </si>
  <si>
    <t>T5H3W9</t>
  </si>
  <si>
    <t>T5H3X1</t>
  </si>
  <si>
    <t>T5H3X2</t>
  </si>
  <si>
    <t>T5H3X4</t>
  </si>
  <si>
    <t>T5H3Y1</t>
  </si>
  <si>
    <t>T5H3Y3</t>
  </si>
  <si>
    <t>T5H3Y5</t>
  </si>
  <si>
    <t>T5H3Y6</t>
  </si>
  <si>
    <t>T5H3Y8</t>
  </si>
  <si>
    <t>T5H3Z2</t>
  </si>
  <si>
    <t>T5H3Z3</t>
  </si>
  <si>
    <t>T5H3Z5</t>
  </si>
  <si>
    <t>T5H3Z7</t>
  </si>
  <si>
    <t>T5H3Z9</t>
  </si>
  <si>
    <t>T5H4A1</t>
  </si>
  <si>
    <t>T5H4A5</t>
  </si>
  <si>
    <t>T5H4A7</t>
  </si>
  <si>
    <t>T5H4B1</t>
  </si>
  <si>
    <t>T5H4B2</t>
  </si>
  <si>
    <t>T5H4B3</t>
  </si>
  <si>
    <t>T5H4B7</t>
  </si>
  <si>
    <t>T5H4B8</t>
  </si>
  <si>
    <t>T5H4B9</t>
  </si>
  <si>
    <t>T5H4C3</t>
  </si>
  <si>
    <t>T5H4C4</t>
  </si>
  <si>
    <t>T5H4C7</t>
  </si>
  <si>
    <t>T5H4C8</t>
  </si>
  <si>
    <t>T5H4E1</t>
  </si>
  <si>
    <t>T5H4E2</t>
  </si>
  <si>
    <t>T5H4E5</t>
  </si>
  <si>
    <t>T5H4E6</t>
  </si>
  <si>
    <t>T5H4G4</t>
  </si>
  <si>
    <t>T5H4G5</t>
  </si>
  <si>
    <t>T5H4G9</t>
  </si>
  <si>
    <t>T5H4H1</t>
  </si>
  <si>
    <t>T5H4H6</t>
  </si>
  <si>
    <t>T5H4H8</t>
  </si>
  <si>
    <t>T5H4J3</t>
  </si>
  <si>
    <t>T5H4J5</t>
  </si>
  <si>
    <t>T5H4J6</t>
  </si>
  <si>
    <t>T5H4J7</t>
  </si>
  <si>
    <t>T5H4J9</t>
  </si>
  <si>
    <t>T5H4K1</t>
  </si>
  <si>
    <t>T5H4K7</t>
  </si>
  <si>
    <t>T5H4K9</t>
  </si>
  <si>
    <t>T5H4L1</t>
  </si>
  <si>
    <t>T5H4L6</t>
  </si>
  <si>
    <t>T5H4M3</t>
  </si>
  <si>
    <t>T5H4M7</t>
  </si>
  <si>
    <t>T5H4M8</t>
  </si>
  <si>
    <t>T5H4P7</t>
  </si>
  <si>
    <t>T5H4P8</t>
  </si>
  <si>
    <t>T5H4R2</t>
  </si>
  <si>
    <t>T5H4R7</t>
  </si>
  <si>
    <t>T5H4R8</t>
  </si>
  <si>
    <t>T5H4R9</t>
  </si>
  <si>
    <t>T5H4S3</t>
  </si>
  <si>
    <t>T5J0C2</t>
  </si>
  <si>
    <t>T5J0C4</t>
  </si>
  <si>
    <t>T5J0G3</t>
  </si>
  <si>
    <t>T5J0J2</t>
  </si>
  <si>
    <t>T5J1C9</t>
  </si>
  <si>
    <t>T5J1E5</t>
  </si>
  <si>
    <t>T5J1E6</t>
  </si>
  <si>
    <t>T5J1H3</t>
  </si>
  <si>
    <t>T5J1H4</t>
  </si>
  <si>
    <t>T5J1H5</t>
  </si>
  <si>
    <t>T5J1H7</t>
  </si>
  <si>
    <t>T5J1H8</t>
  </si>
  <si>
    <t>T5J1J5</t>
  </si>
  <si>
    <t>T5J1K1</t>
  </si>
  <si>
    <t>T5J1K2</t>
  </si>
  <si>
    <t>T5J1K3</t>
  </si>
  <si>
    <t>T5J1L4</t>
  </si>
  <si>
    <t>T5J1L6</t>
  </si>
  <si>
    <t>T5J1L7</t>
  </si>
  <si>
    <t>T5J1L9</t>
  </si>
  <si>
    <t>T5J1M3</t>
  </si>
  <si>
    <t>T5J1M7</t>
  </si>
  <si>
    <t>T5J1N2</t>
  </si>
  <si>
    <t>T5J1N3</t>
  </si>
  <si>
    <t>T5J1N4</t>
  </si>
  <si>
    <t>T5J1Z7</t>
  </si>
  <si>
    <t>T5J2A3</t>
  </si>
  <si>
    <t>T5J2Z3</t>
  </si>
  <si>
    <t>T5J3K1</t>
  </si>
  <si>
    <t>T5J3L5</t>
  </si>
  <si>
    <t>T5J3L7</t>
  </si>
  <si>
    <t>T5J3P3</t>
  </si>
  <si>
    <t>T5J4H9</t>
  </si>
  <si>
    <t>T5J4N6</t>
  </si>
  <si>
    <t>T5J4P7</t>
  </si>
  <si>
    <t>T5J4S2</t>
  </si>
  <si>
    <t>T5J4X9</t>
  </si>
  <si>
    <t>T5J4Z5</t>
  </si>
  <si>
    <t>T5J4Z7</t>
  </si>
  <si>
    <t>T5J5B4</t>
  </si>
  <si>
    <t>T5J5C4</t>
  </si>
  <si>
    <t>T5J5E7</t>
  </si>
  <si>
    <t>T5J5E9</t>
  </si>
  <si>
    <t>T5J5G2</t>
  </si>
  <si>
    <t>T5J5G7</t>
  </si>
  <si>
    <t>T5K0A2</t>
  </si>
  <si>
    <t>T5K0A5</t>
  </si>
  <si>
    <t>T5K0A6</t>
  </si>
  <si>
    <t>T5K0B3</t>
  </si>
  <si>
    <t>T5K0B4</t>
  </si>
  <si>
    <t>T5K0B8</t>
  </si>
  <si>
    <t>T5K0C6</t>
  </si>
  <si>
    <t>T5K0C7</t>
  </si>
  <si>
    <t>T5K0E1</t>
  </si>
  <si>
    <t>T5K0G9</t>
  </si>
  <si>
    <t>T5K0H2</t>
  </si>
  <si>
    <t>T5K0H4</t>
  </si>
  <si>
    <t>T5K0K9</t>
  </si>
  <si>
    <t>T5K0L1</t>
  </si>
  <si>
    <t>T5K0P4</t>
  </si>
  <si>
    <t>T5K0P7</t>
  </si>
  <si>
    <t>T5K0P9</t>
  </si>
  <si>
    <t>T5K0R1</t>
  </si>
  <si>
    <t>T5K0S1</t>
  </si>
  <si>
    <t>T5K0S2</t>
  </si>
  <si>
    <t>T5K0S3</t>
  </si>
  <si>
    <t>T5K0S5</t>
  </si>
  <si>
    <t>T5K0W8</t>
  </si>
  <si>
    <t>T5K0X3</t>
  </si>
  <si>
    <t>T5K0X4</t>
  </si>
  <si>
    <t>T5K0X5</t>
  </si>
  <si>
    <t>T5K0X9</t>
  </si>
  <si>
    <t>T5K0Y4</t>
  </si>
  <si>
    <t>T5K0Z5</t>
  </si>
  <si>
    <t>T5K0Z6</t>
  </si>
  <si>
    <t>T5K1B6</t>
  </si>
  <si>
    <t>T5K1B7</t>
  </si>
  <si>
    <t>T5K1E4</t>
  </si>
  <si>
    <t>T5K1J8</t>
  </si>
  <si>
    <t>T5K1K6</t>
  </si>
  <si>
    <t>T5K1K9</t>
  </si>
  <si>
    <t>T5K1L2</t>
  </si>
  <si>
    <t>T5K1L3</t>
  </si>
  <si>
    <t>T5K1L4</t>
  </si>
  <si>
    <t>T5K1L5</t>
  </si>
  <si>
    <t>T5K1M1</t>
  </si>
  <si>
    <t>T5K1M4</t>
  </si>
  <si>
    <t>T5K1M7</t>
  </si>
  <si>
    <t>T5K1M9</t>
  </si>
  <si>
    <t>T5K1N1</t>
  </si>
  <si>
    <t>T5K1N2</t>
  </si>
  <si>
    <t>T5K1N3</t>
  </si>
  <si>
    <t>T5K1N4</t>
  </si>
  <si>
    <t>T5K1P3</t>
  </si>
  <si>
    <t>T5K1P4</t>
  </si>
  <si>
    <t>T5K1P5</t>
  </si>
  <si>
    <t>T5K1P6</t>
  </si>
  <si>
    <t>T5K1R9</t>
  </si>
  <si>
    <t>T5K1S1</t>
  </si>
  <si>
    <t>T5K1S2</t>
  </si>
  <si>
    <t>T5K1S3</t>
  </si>
  <si>
    <t>T5K1T7</t>
  </si>
  <si>
    <t>T5K1T8</t>
  </si>
  <si>
    <t>T5K1T9</t>
  </si>
  <si>
    <t>T5K1V1</t>
  </si>
  <si>
    <t>T5K1W3</t>
  </si>
  <si>
    <t>T5K1W5</t>
  </si>
  <si>
    <t>T5K2A9</t>
  </si>
  <si>
    <t>T5K2B6</t>
  </si>
  <si>
    <t>T5K2B7</t>
  </si>
  <si>
    <t>T5K2C1</t>
  </si>
  <si>
    <t>T5K2C3</t>
  </si>
  <si>
    <t>T5K2E4</t>
  </si>
  <si>
    <t>T5K2E9</t>
  </si>
  <si>
    <t>T5K2H1</t>
  </si>
  <si>
    <t>T5K2H2</t>
  </si>
  <si>
    <t>T5K2H4</t>
  </si>
  <si>
    <t>T5K2M3</t>
  </si>
  <si>
    <t>T5K2N1</t>
  </si>
  <si>
    <t>T5K2N8</t>
  </si>
  <si>
    <t>T5K2P1</t>
  </si>
  <si>
    <t>T5K2P4</t>
  </si>
  <si>
    <t>T5K2P7</t>
  </si>
  <si>
    <t>T5K2P8</t>
  </si>
  <si>
    <t>T5K2R5</t>
  </si>
  <si>
    <t>T5K2R6</t>
  </si>
  <si>
    <t>T5K2S1</t>
  </si>
  <si>
    <t>T5K2S2</t>
  </si>
  <si>
    <t>T5K2S5</t>
  </si>
  <si>
    <t>T5K2T3</t>
  </si>
  <si>
    <t>T5K2T4</t>
  </si>
  <si>
    <t>T5K2T5</t>
  </si>
  <si>
    <t>T5K2V3</t>
  </si>
  <si>
    <t>T5K2V5</t>
  </si>
  <si>
    <t>T5K2V6</t>
  </si>
  <si>
    <t>T5K2V9</t>
  </si>
  <si>
    <t>T5K2W1</t>
  </si>
  <si>
    <t>T5K2W4</t>
  </si>
  <si>
    <t>T5K2W5</t>
  </si>
  <si>
    <t>T5K2W6</t>
  </si>
  <si>
    <t>T5K2W7</t>
  </si>
  <si>
    <t>T5K2W9</t>
  </si>
  <si>
    <t>T5K2X2</t>
  </si>
  <si>
    <t>T5K2X3</t>
  </si>
  <si>
    <t>T5K2X4</t>
  </si>
  <si>
    <t>T5K2X6</t>
  </si>
  <si>
    <t>T5K2X8</t>
  </si>
  <si>
    <t>T5K2Y1</t>
  </si>
  <si>
    <t>T5K2Y3</t>
  </si>
  <si>
    <t>T5K2Y8</t>
  </si>
  <si>
    <t>T5K2Y9</t>
  </si>
  <si>
    <t>T5K2Z1</t>
  </si>
  <si>
    <t>T5L4H7</t>
  </si>
  <si>
    <t>T5L4Y7</t>
  </si>
  <si>
    <t>T5L5C3</t>
  </si>
  <si>
    <t>T5L5H5</t>
  </si>
  <si>
    <t>T5N0L5</t>
  </si>
  <si>
    <t>T5N0L7</t>
  </si>
  <si>
    <t>T5N0L8</t>
  </si>
  <si>
    <t>T5N0M2</t>
  </si>
  <si>
    <t>T5N0M4</t>
  </si>
  <si>
    <t>T5N1K3</t>
  </si>
  <si>
    <t>T5N1K4</t>
  </si>
  <si>
    <t>T5N1L6</t>
  </si>
  <si>
    <t>T5N1L7</t>
  </si>
  <si>
    <t>T5N1M9</t>
  </si>
  <si>
    <t>T5N1N1</t>
  </si>
  <si>
    <t>T5N1N2</t>
  </si>
  <si>
    <t>T5N1P4</t>
  </si>
  <si>
    <t>T5N1P5</t>
  </si>
  <si>
    <t>T5N1P6</t>
  </si>
  <si>
    <t>T5N1S7</t>
  </si>
  <si>
    <t>T5N3H9</t>
  </si>
  <si>
    <t>T5N3J1</t>
  </si>
  <si>
    <t>T5N3J8</t>
  </si>
  <si>
    <t>T5N3K2</t>
  </si>
  <si>
    <t>T5N3K3</t>
  </si>
  <si>
    <t>T5N3K5</t>
  </si>
  <si>
    <t>T5N3K6</t>
  </si>
  <si>
    <t>T5N3K7</t>
  </si>
  <si>
    <t>T5N3K8</t>
  </si>
  <si>
    <t>T5N3K9</t>
  </si>
  <si>
    <t>T5N3X7</t>
  </si>
  <si>
    <t>T5N3X8</t>
  </si>
  <si>
    <t>T5N3X9</t>
  </si>
  <si>
    <t>T5N4A7</t>
  </si>
  <si>
    <t>T5N4B6</t>
  </si>
  <si>
    <t>T5W0Y5</t>
  </si>
  <si>
    <t>T5W1J6</t>
  </si>
  <si>
    <t>T5W1L6</t>
  </si>
  <si>
    <t>T5W1L7</t>
  </si>
  <si>
    <t>T5W1L8</t>
  </si>
  <si>
    <t>T5W1L9</t>
  </si>
  <si>
    <t>T5W1P2</t>
  </si>
  <si>
    <t>T5W1P3</t>
  </si>
  <si>
    <t>T5W1V3</t>
  </si>
  <si>
    <t>T5W3T5</t>
  </si>
  <si>
    <t>T5W3X4</t>
  </si>
  <si>
    <t>T5W3Y2</t>
  </si>
  <si>
    <t>T5W3Y3</t>
  </si>
  <si>
    <t>T5W3Y4</t>
  </si>
  <si>
    <t>T5W3Y5</t>
  </si>
  <si>
    <t>T5W3Z5</t>
  </si>
  <si>
    <t>T5W3Z6</t>
  </si>
  <si>
    <t>T5W3Z7</t>
  </si>
  <si>
    <t>T5W3Z8</t>
  </si>
  <si>
    <t>T5W3Z9</t>
  </si>
  <si>
    <t>T5W4A1</t>
  </si>
  <si>
    <t>T5W4A9</t>
  </si>
  <si>
    <t>T5W4B1</t>
  </si>
  <si>
    <t>T5W4B2</t>
  </si>
  <si>
    <t>T5W4B3</t>
  </si>
  <si>
    <t>T5W4B4</t>
  </si>
  <si>
    <t>T5W4B5</t>
  </si>
  <si>
    <t>T5W4C6</t>
  </si>
  <si>
    <t>T5W4C7</t>
  </si>
  <si>
    <t>T5W4C9</t>
  </si>
  <si>
    <t>T5W4E1</t>
  </si>
  <si>
    <t>T5W4G2</t>
  </si>
  <si>
    <t>T5W4G8</t>
  </si>
  <si>
    <t>T5W4J9</t>
  </si>
  <si>
    <t>T5W4M1</t>
  </si>
  <si>
    <t>T5W4M2</t>
  </si>
  <si>
    <t>T5W4P5</t>
  </si>
  <si>
    <t>T5W4R2</t>
  </si>
  <si>
    <t>T5W4V1</t>
  </si>
  <si>
    <t>T5W4W9</t>
  </si>
  <si>
    <t>T5W4X2</t>
  </si>
  <si>
    <t>T5W5G2</t>
  </si>
  <si>
    <t>T5W5G4</t>
  </si>
  <si>
    <t>T5W5G6</t>
  </si>
  <si>
    <t>T5W5G7</t>
  </si>
  <si>
    <t>T5W5G8</t>
  </si>
  <si>
    <t>T5W5G9</t>
  </si>
  <si>
    <t>T5W5H1</t>
  </si>
  <si>
    <t>T5W5H2</t>
  </si>
  <si>
    <t>T5W5H7</t>
  </si>
  <si>
    <t>T5W5H8</t>
  </si>
  <si>
    <t>T5W5J3</t>
  </si>
  <si>
    <t>T5W5J4</t>
  </si>
  <si>
    <t>T5W5J5</t>
  </si>
  <si>
    <t>T5W5J6</t>
  </si>
  <si>
    <t>T5X3N5</t>
  </si>
  <si>
    <t>T5Y0C5</t>
  </si>
  <si>
    <t>T5Y0E2</t>
  </si>
  <si>
    <t>T5Y0E3</t>
  </si>
  <si>
    <t>T5Y0E4</t>
  </si>
  <si>
    <t>T5Y0E5</t>
  </si>
  <si>
    <t>T5Y0E6</t>
  </si>
  <si>
    <t>T5Y0H6</t>
  </si>
  <si>
    <t>T5Y0J4</t>
  </si>
  <si>
    <t>T5Y0L1</t>
  </si>
  <si>
    <t>T5Y0L9</t>
  </si>
  <si>
    <t>T5Y2V4</t>
  </si>
  <si>
    <t>T5Y2W6</t>
  </si>
  <si>
    <t>T5Y2W7</t>
  </si>
  <si>
    <t>T5Y2W8</t>
  </si>
  <si>
    <t>T5Y2Y2</t>
  </si>
  <si>
    <t>T5Y2Z2</t>
  </si>
  <si>
    <t>T5Y2Z7</t>
  </si>
  <si>
    <t>T5Y3B2</t>
  </si>
  <si>
    <t>T5Y3E8</t>
  </si>
  <si>
    <t>T5Y3J4</t>
  </si>
  <si>
    <t>T5Y4M2</t>
  </si>
  <si>
    <t>T5Y6C2</t>
  </si>
  <si>
    <t>T5Y6E7</t>
  </si>
  <si>
    <t>T5Y6E8</t>
  </si>
  <si>
    <t>T5Y6H3</t>
  </si>
  <si>
    <t>T5Y6L6</t>
  </si>
  <si>
    <t>T5Y6P3</t>
  </si>
  <si>
    <t>T6A0A1</t>
  </si>
  <si>
    <t>T6A0A2</t>
  </si>
  <si>
    <t>T6A0A3</t>
  </si>
  <si>
    <t>T6A0A4</t>
  </si>
  <si>
    <t>T6A0A5</t>
  </si>
  <si>
    <t>T6A0A6</t>
  </si>
  <si>
    <t>T6A0A7</t>
  </si>
  <si>
    <t>T6A0A8</t>
  </si>
  <si>
    <t>T6A0B4</t>
  </si>
  <si>
    <t>T6A0B9</t>
  </si>
  <si>
    <t>T6A0C1</t>
  </si>
  <si>
    <t>T6A0C2</t>
  </si>
  <si>
    <t>T6A0C3</t>
  </si>
  <si>
    <t>T6A0C4</t>
  </si>
  <si>
    <t>T6A0C5</t>
  </si>
  <si>
    <t>T6A0C6</t>
  </si>
  <si>
    <t>T6A0C7</t>
  </si>
  <si>
    <t>T6A0C8</t>
  </si>
  <si>
    <t>T6A0C9</t>
  </si>
  <si>
    <t>T6A0E1</t>
  </si>
  <si>
    <t>T6A0E2</t>
  </si>
  <si>
    <t>T6A0E3</t>
  </si>
  <si>
    <t>T6A0E4</t>
  </si>
  <si>
    <t>T6A0E5</t>
  </si>
  <si>
    <t>T6A0G1</t>
  </si>
  <si>
    <t>T6A0G2</t>
  </si>
  <si>
    <t>T6A0G3</t>
  </si>
  <si>
    <t>T6A0G4</t>
  </si>
  <si>
    <t>T6A0G5</t>
  </si>
  <si>
    <t>T6A0G6</t>
  </si>
  <si>
    <t>T6A0G7</t>
  </si>
  <si>
    <t>T6A0G8</t>
  </si>
  <si>
    <t>T6A0G9</t>
  </si>
  <si>
    <t>T6A0H1</t>
  </si>
  <si>
    <t>T6A0H2</t>
  </si>
  <si>
    <t>T6A0H3</t>
  </si>
  <si>
    <t>T6A0H4</t>
  </si>
  <si>
    <t>T6A0H5</t>
  </si>
  <si>
    <t>T6A0H6</t>
  </si>
  <si>
    <t>T6A0H7</t>
  </si>
  <si>
    <t>T6A0H8</t>
  </si>
  <si>
    <t>T6A0H9</t>
  </si>
  <si>
    <t>T6A0J1</t>
  </si>
  <si>
    <t>T6A0J2</t>
  </si>
  <si>
    <t>T6A0J3</t>
  </si>
  <si>
    <t>T6A0J5</t>
  </si>
  <si>
    <t>T6A0J6</t>
  </si>
  <si>
    <t>T6A0J8</t>
  </si>
  <si>
    <t>T6A0K1</t>
  </si>
  <si>
    <t>T6A0K2</t>
  </si>
  <si>
    <t>T6A0L4</t>
  </si>
  <si>
    <t>T6A0L6</t>
  </si>
  <si>
    <t>T6A0L7</t>
  </si>
  <si>
    <t>T6A0L8</t>
  </si>
  <si>
    <t>T6A0L9</t>
  </si>
  <si>
    <t>T6A0M1</t>
  </si>
  <si>
    <t>T6A0M2</t>
  </si>
  <si>
    <t>T6A0M3</t>
  </si>
  <si>
    <t>T6A0N1</t>
  </si>
  <si>
    <t>T6A0N2</t>
  </si>
  <si>
    <t>T6A0N3</t>
  </si>
  <si>
    <t>T6A0N4</t>
  </si>
  <si>
    <t>T6A0N5</t>
  </si>
  <si>
    <t>T6A0N6</t>
  </si>
  <si>
    <t>T6A0N7</t>
  </si>
  <si>
    <t>T6A0N8</t>
  </si>
  <si>
    <t>T6A0N9</t>
  </si>
  <si>
    <t>T6A0P1</t>
  </si>
  <si>
    <t>T6A0R2</t>
  </si>
  <si>
    <t>T6A0R3</t>
  </si>
  <si>
    <t>T6A0R4</t>
  </si>
  <si>
    <t>T6A0R5</t>
  </si>
  <si>
    <t>T6A0R6</t>
  </si>
  <si>
    <t>T6A0R7</t>
  </si>
  <si>
    <t>T6A0R8</t>
  </si>
  <si>
    <t>T6A0R9</t>
  </si>
  <si>
    <t>T6A0S1</t>
  </si>
  <si>
    <t>T6A0T1</t>
  </si>
  <si>
    <t>T6A0T4</t>
  </si>
  <si>
    <t>T6A0T5</t>
  </si>
  <si>
    <t>T6A0T6</t>
  </si>
  <si>
    <t>T6A0T7</t>
  </si>
  <si>
    <t>T6A0T8</t>
  </si>
  <si>
    <t>T6A0T9</t>
  </si>
  <si>
    <t>T6A0V1</t>
  </si>
  <si>
    <t>T6A0V2</t>
  </si>
  <si>
    <t>T6A0V3</t>
  </si>
  <si>
    <t>T6A0V4</t>
  </si>
  <si>
    <t>T6A0V5</t>
  </si>
  <si>
    <t>T6A0V6</t>
  </si>
  <si>
    <t>T6A0W7</t>
  </si>
  <si>
    <t>T6A0W8</t>
  </si>
  <si>
    <t>T6A0W9</t>
  </si>
  <si>
    <t>T6A0X9</t>
  </si>
  <si>
    <t>T6A0Y1</t>
  </si>
  <si>
    <t>T6A0Y4</t>
  </si>
  <si>
    <t>T6A1A7</t>
  </si>
  <si>
    <t>T6A1B1</t>
  </si>
  <si>
    <t>T6A1B2</t>
  </si>
  <si>
    <t>T6A1C5</t>
  </si>
  <si>
    <t>T6A1C6</t>
  </si>
  <si>
    <t>T6A1G6</t>
  </si>
  <si>
    <t>T6A1G7</t>
  </si>
  <si>
    <t>T6A1G8</t>
  </si>
  <si>
    <t>T6A1G9</t>
  </si>
  <si>
    <t>T6A1H6</t>
  </si>
  <si>
    <t>T6A1H7</t>
  </si>
  <si>
    <t>T6A1H9</t>
  </si>
  <si>
    <t>T6A1J1</t>
  </si>
  <si>
    <t>T6A1J2</t>
  </si>
  <si>
    <t>T6A1K2</t>
  </si>
  <si>
    <t>T6A1K3</t>
  </si>
  <si>
    <t>T6A1K4</t>
  </si>
  <si>
    <t>T6A1L4</t>
  </si>
  <si>
    <t>T6A1L6</t>
  </si>
  <si>
    <t>T6A1L7</t>
  </si>
  <si>
    <t>T6A1M5</t>
  </si>
  <si>
    <t>T6A1M6</t>
  </si>
  <si>
    <t>T6A1N5</t>
  </si>
  <si>
    <t>T6A1N6</t>
  </si>
  <si>
    <t>T6A1P7</t>
  </si>
  <si>
    <t>T6A2B9</t>
  </si>
  <si>
    <t>T6A2G1</t>
  </si>
  <si>
    <t>T6A2G2</t>
  </si>
  <si>
    <t>T6A2G3</t>
  </si>
  <si>
    <t>T6A2H5</t>
  </si>
  <si>
    <t>T6A2H6</t>
  </si>
  <si>
    <t>T6A2J8</t>
  </si>
  <si>
    <t>T6A2J9</t>
  </si>
  <si>
    <t>T6A2K1</t>
  </si>
  <si>
    <t>T6A2K2</t>
  </si>
  <si>
    <t>T6A2K3</t>
  </si>
  <si>
    <t>T6A2K9</t>
  </si>
  <si>
    <t>T6A2L6</t>
  </si>
  <si>
    <t>T6A2L7</t>
  </si>
  <si>
    <t>T6A2L8</t>
  </si>
  <si>
    <t>T6A2L9</t>
  </si>
  <si>
    <t>T6A2M1</t>
  </si>
  <si>
    <t>T6A2M2</t>
  </si>
  <si>
    <t>T6A2M3</t>
  </si>
  <si>
    <t>T6A2M4</t>
  </si>
  <si>
    <t>T6A2M5</t>
  </si>
  <si>
    <t>T6A2M6</t>
  </si>
  <si>
    <t>T6A2N3</t>
  </si>
  <si>
    <t>T6A2N4</t>
  </si>
  <si>
    <t>T6A2N5</t>
  </si>
  <si>
    <t>T6A2N6</t>
  </si>
  <si>
    <t>T6A2N7</t>
  </si>
  <si>
    <t>T6A2N8</t>
  </si>
  <si>
    <t>T6A2N9</t>
  </si>
  <si>
    <t>T6A2P1</t>
  </si>
  <si>
    <t>T6A2P2</t>
  </si>
  <si>
    <t>T6A2P8</t>
  </si>
  <si>
    <t>T6A2P9</t>
  </si>
  <si>
    <t>T6A2R1</t>
  </si>
  <si>
    <t>T6A2R2</t>
  </si>
  <si>
    <t>T6A2R3</t>
  </si>
  <si>
    <t>T6A2R4</t>
  </si>
  <si>
    <t>T6A2R5</t>
  </si>
  <si>
    <t>T6A2R6</t>
  </si>
  <si>
    <t>T6A2R7</t>
  </si>
  <si>
    <t>T6A2R8</t>
  </si>
  <si>
    <t>T6A2R9</t>
  </si>
  <si>
    <t>T6A2S1</t>
  </si>
  <si>
    <t>T6A2S2</t>
  </si>
  <si>
    <t>T6A2S4</t>
  </si>
  <si>
    <t>T6A2S5</t>
  </si>
  <si>
    <t>T6A2S6</t>
  </si>
  <si>
    <t>T6A2S7</t>
  </si>
  <si>
    <t>T6A2S8</t>
  </si>
  <si>
    <t>T6A2S9</t>
  </si>
  <si>
    <t>T6A2T1</t>
  </si>
  <si>
    <t>T6A2T2</t>
  </si>
  <si>
    <t>T6A2T4</t>
  </si>
  <si>
    <t>T6A2T5</t>
  </si>
  <si>
    <t>T6A2T6</t>
  </si>
  <si>
    <t>T6A2T7</t>
  </si>
  <si>
    <t>T6A2T8</t>
  </si>
  <si>
    <t>T6A2T9</t>
  </si>
  <si>
    <t>T6A2V1</t>
  </si>
  <si>
    <t>T6A2V2</t>
  </si>
  <si>
    <t>T6A2V3</t>
  </si>
  <si>
    <t>T6A2V4</t>
  </si>
  <si>
    <t>T6A2V5</t>
  </si>
  <si>
    <t>T6A2V6</t>
  </si>
  <si>
    <t>T6A2V7</t>
  </si>
  <si>
    <t>T6A2V8</t>
  </si>
  <si>
    <t>T6A2V9</t>
  </si>
  <si>
    <t>T6A2W1</t>
  </si>
  <si>
    <t>T6A2W2</t>
  </si>
  <si>
    <t>T6A2W3</t>
  </si>
  <si>
    <t>T6A2W4</t>
  </si>
  <si>
    <t>T6A2W5</t>
  </si>
  <si>
    <t>T6A2W6</t>
  </si>
  <si>
    <t>T6A2W7</t>
  </si>
  <si>
    <t>T6A2W8</t>
  </si>
  <si>
    <t>T6A2W9</t>
  </si>
  <si>
    <t>T6A2X1</t>
  </si>
  <si>
    <t>T6A2X2</t>
  </si>
  <si>
    <t>T6A2X3</t>
  </si>
  <si>
    <t>T6A2X4</t>
  </si>
  <si>
    <t>T6A2X5</t>
  </si>
  <si>
    <t>T6A2X6</t>
  </si>
  <si>
    <t>T6A2X7</t>
  </si>
  <si>
    <t>T6A2X8</t>
  </si>
  <si>
    <t>T6A2X9</t>
  </si>
  <si>
    <t>T6A2Y1</t>
  </si>
  <si>
    <t>T6A2Y2</t>
  </si>
  <si>
    <t>T6A2Y3</t>
  </si>
  <si>
    <t>T6A2Y4</t>
  </si>
  <si>
    <t>T6A2Y8</t>
  </si>
  <si>
    <t>T6A2Z1</t>
  </si>
  <si>
    <t>T6A2Z2</t>
  </si>
  <si>
    <t>T6A2Z3</t>
  </si>
  <si>
    <t>T6A2Z4</t>
  </si>
  <si>
    <t>T6A3A1</t>
  </si>
  <si>
    <t>T6A3A2</t>
  </si>
  <si>
    <t>T6A3A3</t>
  </si>
  <si>
    <t>T6A3B7</t>
  </si>
  <si>
    <t>T6A3B8</t>
  </si>
  <si>
    <t>T6A3C7</t>
  </si>
  <si>
    <t>T6A3C9</t>
  </si>
  <si>
    <t>T6A3E1</t>
  </si>
  <si>
    <t>T6A3E8</t>
  </si>
  <si>
    <t>T6A3E9</t>
  </si>
  <si>
    <t>T6A3G1</t>
  </si>
  <si>
    <t>T6A3G2</t>
  </si>
  <si>
    <t>T6A3H2</t>
  </si>
  <si>
    <t>T6A3H3</t>
  </si>
  <si>
    <t>T6A3H4</t>
  </si>
  <si>
    <t>T6A3J7</t>
  </si>
  <si>
    <t>T6A3J8</t>
  </si>
  <si>
    <t>T6A3J9</t>
  </si>
  <si>
    <t>T6A3K1</t>
  </si>
  <si>
    <t>T6A3K2</t>
  </si>
  <si>
    <t>T6A3L3</t>
  </si>
  <si>
    <t>T6A3L4</t>
  </si>
  <si>
    <t>T6A3L5</t>
  </si>
  <si>
    <t>T6A3L7</t>
  </si>
  <si>
    <t>T6A3N1</t>
  </si>
  <si>
    <t>T6A3N2</t>
  </si>
  <si>
    <t>T6A3P6</t>
  </si>
  <si>
    <t>T6A3P7</t>
  </si>
  <si>
    <t>T6A3T3</t>
  </si>
  <si>
    <t>T6A3T4</t>
  </si>
  <si>
    <t>T6A3T5</t>
  </si>
  <si>
    <t>T6A3T6</t>
  </si>
  <si>
    <t>T6A3T8</t>
  </si>
  <si>
    <t>T6A3T9</t>
  </si>
  <si>
    <t>T6A3V3</t>
  </si>
  <si>
    <t>T6A3V4</t>
  </si>
  <si>
    <t>T6A3V5</t>
  </si>
  <si>
    <t>T6A3V6</t>
  </si>
  <si>
    <t>T6A3V7</t>
  </si>
  <si>
    <t>T6A3W6</t>
  </si>
  <si>
    <t>T6A3W7</t>
  </si>
  <si>
    <t>T6A3W8</t>
  </si>
  <si>
    <t>T6A3W9</t>
  </si>
  <si>
    <t>T6A3X1</t>
  </si>
  <si>
    <t>T6A3X2</t>
  </si>
  <si>
    <t>T6A3X3</t>
  </si>
  <si>
    <t>T6A3X5</t>
  </si>
  <si>
    <t>T6A3X6</t>
  </si>
  <si>
    <t>T6A3X7</t>
  </si>
  <si>
    <t>T6A3Y3</t>
  </si>
  <si>
    <t>T6A3Y4</t>
  </si>
  <si>
    <t>T6A3Y5</t>
  </si>
  <si>
    <t>T6A3Y6</t>
  </si>
  <si>
    <t>T6A3Y8</t>
  </si>
  <si>
    <t>T6A3Z1</t>
  </si>
  <si>
    <t>T6A3Z2</t>
  </si>
  <si>
    <t>T6A3Z4</t>
  </si>
  <si>
    <t>T6A3Z5</t>
  </si>
  <si>
    <t>T6A3Z6</t>
  </si>
  <si>
    <t>T6A3Z7</t>
  </si>
  <si>
    <t>T6A4A2</t>
  </si>
  <si>
    <t>T6A4A3</t>
  </si>
  <si>
    <t>T6A4A4</t>
  </si>
  <si>
    <t>T6A4A5</t>
  </si>
  <si>
    <t>T6B0A1</t>
  </si>
  <si>
    <t>T6B0A2</t>
  </si>
  <si>
    <t>T6B0A3</t>
  </si>
  <si>
    <t>T6B0A4</t>
  </si>
  <si>
    <t>T6B0A5</t>
  </si>
  <si>
    <t>T6B0A6</t>
  </si>
  <si>
    <t>T6B0A7</t>
  </si>
  <si>
    <t>T6B0A8</t>
  </si>
  <si>
    <t>T6B0A9</t>
  </si>
  <si>
    <t>T6B0B1</t>
  </si>
  <si>
    <t>T6B0B2</t>
  </si>
  <si>
    <t>T6B0B3</t>
  </si>
  <si>
    <t>T6B0B4</t>
  </si>
  <si>
    <t>T6B0B5</t>
  </si>
  <si>
    <t>T6B0B6</t>
  </si>
  <si>
    <t>T6B0B7</t>
  </si>
  <si>
    <t>T6B0B8</t>
  </si>
  <si>
    <t>T6B0B9</t>
  </si>
  <si>
    <t>T6B0C1</t>
  </si>
  <si>
    <t>T6B0C2</t>
  </si>
  <si>
    <t>T6B0C3</t>
  </si>
  <si>
    <t>T6B0C4</t>
  </si>
  <si>
    <t>T6B0C5</t>
  </si>
  <si>
    <t>T6B0C6</t>
  </si>
  <si>
    <t>T6B0C7</t>
  </si>
  <si>
    <t>T6B0C8</t>
  </si>
  <si>
    <t>T6B0C9</t>
  </si>
  <si>
    <t>T6B0E1</t>
  </si>
  <si>
    <t>T6B0E2</t>
  </si>
  <si>
    <t>T6B0E3</t>
  </si>
  <si>
    <t>T6B0E4</t>
  </si>
  <si>
    <t>T6B0E5</t>
  </si>
  <si>
    <t>T6B0E6</t>
  </si>
  <si>
    <t>T6B0E7</t>
  </si>
  <si>
    <t>T6B0E8</t>
  </si>
  <si>
    <t>T6B0E9</t>
  </si>
  <si>
    <t>T6B0G1</t>
  </si>
  <si>
    <t>T6B0G2</t>
  </si>
  <si>
    <t>T6B0G3</t>
  </si>
  <si>
    <t>T6B0G4</t>
  </si>
  <si>
    <t>T6B0G5</t>
  </si>
  <si>
    <t>T6B0G6</t>
  </si>
  <si>
    <t>T6B0G7</t>
  </si>
  <si>
    <t>T6B0G8</t>
  </si>
  <si>
    <t>T6B0G9</t>
  </si>
  <si>
    <t>T6B0H1</t>
  </si>
  <si>
    <t>T6B0H2</t>
  </si>
  <si>
    <t>T6B0H3</t>
  </si>
  <si>
    <t>T6B0H4</t>
  </si>
  <si>
    <t>T6B0H5</t>
  </si>
  <si>
    <t>T6B0H6</t>
  </si>
  <si>
    <t>T6B0H7</t>
  </si>
  <si>
    <t>T6B0H8</t>
  </si>
  <si>
    <t>T6B0H9</t>
  </si>
  <si>
    <t>T6B0J1</t>
  </si>
  <si>
    <t>T6B0J2</t>
  </si>
  <si>
    <t>T6B0J3</t>
  </si>
  <si>
    <t>T6B0J4</t>
  </si>
  <si>
    <t>T6B0J5</t>
  </si>
  <si>
    <t>T6B0J6</t>
  </si>
  <si>
    <t>T6B0J7</t>
  </si>
  <si>
    <t>T6B0J8</t>
  </si>
  <si>
    <t>T6B0J9</t>
  </si>
  <si>
    <t>T6B0K1</t>
  </si>
  <si>
    <t>T6B0K2</t>
  </si>
  <si>
    <t>T6B0K3</t>
  </si>
  <si>
    <t>T6B0K4</t>
  </si>
  <si>
    <t>T6B0K5</t>
  </si>
  <si>
    <t>T6B0K6</t>
  </si>
  <si>
    <t>T6B0K7</t>
  </si>
  <si>
    <t>T6B0K8</t>
  </si>
  <si>
    <t>T6B0K9</t>
  </si>
  <si>
    <t>T6B0L1</t>
  </si>
  <si>
    <t>T6B0L2</t>
  </si>
  <si>
    <t>T6B0L3</t>
  </si>
  <si>
    <t>T6B0L4</t>
  </si>
  <si>
    <t>T6B0L5</t>
  </si>
  <si>
    <t>T6B0L6</t>
  </si>
  <si>
    <t>T6B0L7</t>
  </si>
  <si>
    <t>T6B0L8</t>
  </si>
  <si>
    <t>T6B0L9</t>
  </si>
  <si>
    <t>T6B0M1</t>
  </si>
  <si>
    <t>T6B0M2</t>
  </si>
  <si>
    <t>T6B0M3</t>
  </si>
  <si>
    <t>T6B0M4</t>
  </si>
  <si>
    <t>T6B0M5</t>
  </si>
  <si>
    <t>T6B0M6</t>
  </si>
  <si>
    <t>T6B0M7</t>
  </si>
  <si>
    <t>T6B0M8</t>
  </si>
  <si>
    <t>T6B0M9</t>
  </si>
  <si>
    <t>T6B0N1</t>
  </si>
  <si>
    <t>T6B0N2</t>
  </si>
  <si>
    <t>T6B0N3</t>
  </si>
  <si>
    <t>T6B0N4</t>
  </si>
  <si>
    <t>T6B0N5</t>
  </si>
  <si>
    <t>T6B0N6</t>
  </si>
  <si>
    <t>T6B0N7</t>
  </si>
  <si>
    <t>T6B0N8</t>
  </si>
  <si>
    <t>T6B0N9</t>
  </si>
  <si>
    <t>T6B0P1</t>
  </si>
  <si>
    <t>T6B0P2</t>
  </si>
  <si>
    <t>T6B0P3</t>
  </si>
  <si>
    <t>T6B0P5</t>
  </si>
  <si>
    <t>T6B0P6</t>
  </si>
  <si>
    <t>T6B0P7</t>
  </si>
  <si>
    <t>T6B0P8</t>
  </si>
  <si>
    <t>T6B0P9</t>
  </si>
  <si>
    <t>T6B0R1</t>
  </si>
  <si>
    <t>T6B0R2</t>
  </si>
  <si>
    <t>T6B0R3</t>
  </si>
  <si>
    <t>T6B0R4</t>
  </si>
  <si>
    <t>T6B0S1</t>
  </si>
  <si>
    <t>T6B0S2</t>
  </si>
  <si>
    <t>T6B0S3</t>
  </si>
  <si>
    <t>T6B0S4</t>
  </si>
  <si>
    <t>T6B0S5</t>
  </si>
  <si>
    <t>T6B0S9</t>
  </si>
  <si>
    <t>T6B0T1</t>
  </si>
  <si>
    <t>T6B0T2</t>
  </si>
  <si>
    <t>T6B0T3</t>
  </si>
  <si>
    <t>T6B0T4</t>
  </si>
  <si>
    <t>T6B0T5</t>
  </si>
  <si>
    <t>T6B0T6</t>
  </si>
  <si>
    <t>T6B0V6</t>
  </si>
  <si>
    <t>T6B0V7</t>
  </si>
  <si>
    <t>T6B0V8</t>
  </si>
  <si>
    <t>T6B0V9</t>
  </si>
  <si>
    <t>T6B0W4</t>
  </si>
  <si>
    <t>T6B0W5</t>
  </si>
  <si>
    <t>T6B0W9</t>
  </si>
  <si>
    <t>T6B0X1</t>
  </si>
  <si>
    <t>T6B0X2</t>
  </si>
  <si>
    <t>T6B0X3</t>
  </si>
  <si>
    <t>T6B0X4</t>
  </si>
  <si>
    <t>T6B0X5</t>
  </si>
  <si>
    <t>T6B0X6</t>
  </si>
  <si>
    <t>T6B0X7</t>
  </si>
  <si>
    <t>T6B0X8</t>
  </si>
  <si>
    <t>T6B0X9</t>
  </si>
  <si>
    <t>T6B0Y1</t>
  </si>
  <si>
    <t>T6B0Y2</t>
  </si>
  <si>
    <t>T6B0Y5</t>
  </si>
  <si>
    <t>T6B0Y6</t>
  </si>
  <si>
    <t>T6B0Y7</t>
  </si>
  <si>
    <t>T6B0Y8</t>
  </si>
  <si>
    <t>T6B0Y9</t>
  </si>
  <si>
    <t>T6B0Z1</t>
  </si>
  <si>
    <t>T6B0Z2</t>
  </si>
  <si>
    <t>T6B0Z3</t>
  </si>
  <si>
    <t>T6B0Z4</t>
  </si>
  <si>
    <t>T6B0Z5</t>
  </si>
  <si>
    <t>T6B0Z6</t>
  </si>
  <si>
    <t>T6B0Z7</t>
  </si>
  <si>
    <t>T6B0Z8</t>
  </si>
  <si>
    <t>T6B0Z9</t>
  </si>
  <si>
    <t>T6B1A2</t>
  </si>
  <si>
    <t>T6B1A3</t>
  </si>
  <si>
    <t>T6B1A4</t>
  </si>
  <si>
    <t>T6B1A5</t>
  </si>
  <si>
    <t>T6B1A6</t>
  </si>
  <si>
    <t>T6B1A7</t>
  </si>
  <si>
    <t>T6B1A8</t>
  </si>
  <si>
    <t>T6B1A9</t>
  </si>
  <si>
    <t>T6B1B1</t>
  </si>
  <si>
    <t>T6B1B2</t>
  </si>
  <si>
    <t>T6B1B3</t>
  </si>
  <si>
    <t>T6B1B4</t>
  </si>
  <si>
    <t>T6B1B5</t>
  </si>
  <si>
    <t>T6B1B6</t>
  </si>
  <si>
    <t>T6B1B7</t>
  </si>
  <si>
    <t>T6B1B8</t>
  </si>
  <si>
    <t>T6B1B9</t>
  </si>
  <si>
    <t>T6B1C1</t>
  </si>
  <si>
    <t>T6B1C2</t>
  </si>
  <si>
    <t>T6B1C3</t>
  </si>
  <si>
    <t>T6B1C4</t>
  </si>
  <si>
    <t>T6B1C5</t>
  </si>
  <si>
    <t>T6B1C6</t>
  </si>
  <si>
    <t>T6B1C7</t>
  </si>
  <si>
    <t>T6B1C8</t>
  </si>
  <si>
    <t>T6B1C9</t>
  </si>
  <si>
    <t>T6B1E1</t>
  </si>
  <si>
    <t>T6B1E2</t>
  </si>
  <si>
    <t>T6B1E3</t>
  </si>
  <si>
    <t>T6B1E4</t>
  </si>
  <si>
    <t>T6B1E5</t>
  </si>
  <si>
    <t>T6B1E6</t>
  </si>
  <si>
    <t>T6B1E7</t>
  </si>
  <si>
    <t>T6B1E8</t>
  </si>
  <si>
    <t>T6B1E9</t>
  </si>
  <si>
    <t>T6B1G1</t>
  </si>
  <si>
    <t>T6B1G2</t>
  </si>
  <si>
    <t>T6B1G3</t>
  </si>
  <si>
    <t>T6B1G4</t>
  </si>
  <si>
    <t>T6B1G5</t>
  </si>
  <si>
    <t>T6B1G6</t>
  </si>
  <si>
    <t>T6B1G7</t>
  </si>
  <si>
    <t>T6B1G8</t>
  </si>
  <si>
    <t>T6B1G9</t>
  </si>
  <si>
    <t>T6B1H1</t>
  </si>
  <si>
    <t>T6B1H2</t>
  </si>
  <si>
    <t>T6B1H3</t>
  </si>
  <si>
    <t>T6B1H4</t>
  </si>
  <si>
    <t>T6B1H5</t>
  </si>
  <si>
    <t>T6B1H6</t>
  </si>
  <si>
    <t>T6B1H7</t>
  </si>
  <si>
    <t>T6B1H8</t>
  </si>
  <si>
    <t>T6B1H9</t>
  </si>
  <si>
    <t>T6B1J1</t>
  </si>
  <si>
    <t>T6B1J2</t>
  </si>
  <si>
    <t>T6B1J3</t>
  </si>
  <si>
    <t>T6B1J4</t>
  </si>
  <si>
    <t>T6B1J5</t>
  </si>
  <si>
    <t>T6B1J6</t>
  </si>
  <si>
    <t>T6B1J7</t>
  </si>
  <si>
    <t>T6B1J8</t>
  </si>
  <si>
    <t>T6B1J9</t>
  </si>
  <si>
    <t>T6B1K1</t>
  </si>
  <si>
    <t>T6B1K2</t>
  </si>
  <si>
    <t>T6B1K3</t>
  </si>
  <si>
    <t>T6B1K4</t>
  </si>
  <si>
    <t>T6B1K5</t>
  </si>
  <si>
    <t>T6B1K6</t>
  </si>
  <si>
    <t>T6B1K7</t>
  </si>
  <si>
    <t>T6B1K8</t>
  </si>
  <si>
    <t>T6B1K9</t>
  </si>
  <si>
    <t>T6B1L1</t>
  </si>
  <si>
    <t>T6B1L2</t>
  </si>
  <si>
    <t>T6B1L3</t>
  </si>
  <si>
    <t>T6B1L4</t>
  </si>
  <si>
    <t>T6B1L5</t>
  </si>
  <si>
    <t>T6B1L6</t>
  </si>
  <si>
    <t>T6B1L7</t>
  </si>
  <si>
    <t>T6B1L8</t>
  </si>
  <si>
    <t>T6B1L9</t>
  </si>
  <si>
    <t>T6B1M1</t>
  </si>
  <si>
    <t>T6B1M2</t>
  </si>
  <si>
    <t>T6B1M3</t>
  </si>
  <si>
    <t>T6B1M4</t>
  </si>
  <si>
    <t>T6B1M5</t>
  </si>
  <si>
    <t>T6B1M6</t>
  </si>
  <si>
    <t>T6B1M7</t>
  </si>
  <si>
    <t>T6B1M8</t>
  </si>
  <si>
    <t>T6B1M9</t>
  </si>
  <si>
    <t>T6B1N1</t>
  </si>
  <si>
    <t>T6B1N2</t>
  </si>
  <si>
    <t>T6B1N3</t>
  </si>
  <si>
    <t>T6B1N4</t>
  </si>
  <si>
    <t>T6B1N5</t>
  </si>
  <si>
    <t>T6B1N6</t>
  </si>
  <si>
    <t>T6B1N7</t>
  </si>
  <si>
    <t>T6B1N8</t>
  </si>
  <si>
    <t>T6B1N9</t>
  </si>
  <si>
    <t>T6B1P1</t>
  </si>
  <si>
    <t>T6B1P2</t>
  </si>
  <si>
    <t>T6B1P3</t>
  </si>
  <si>
    <t>T6B1P4</t>
  </si>
  <si>
    <t>T6B1P5</t>
  </si>
  <si>
    <t>T6B1P6</t>
  </si>
  <si>
    <t>T6B1P7</t>
  </si>
  <si>
    <t>T6B1P8</t>
  </si>
  <si>
    <t>T6B1P9</t>
  </si>
  <si>
    <t>T6B1R1</t>
  </si>
  <si>
    <t>T6B1R2</t>
  </si>
  <si>
    <t>T6B1R3</t>
  </si>
  <si>
    <t>T6B1R4</t>
  </si>
  <si>
    <t>T6B1R6</t>
  </si>
  <si>
    <t>T6B1R7</t>
  </si>
  <si>
    <t>T6B1R8</t>
  </si>
  <si>
    <t>T6B1R9</t>
  </si>
  <si>
    <t>T6B1S1</t>
  </si>
  <si>
    <t>T6B1S2</t>
  </si>
  <si>
    <t>T6B1S3</t>
  </si>
  <si>
    <t>T6B1S4</t>
  </si>
  <si>
    <t>T6B1S5</t>
  </si>
  <si>
    <t>T6B1S6</t>
  </si>
  <si>
    <t>T6B1S7</t>
  </si>
  <si>
    <t>T6B1S8</t>
  </si>
  <si>
    <t>T6B1S9</t>
  </si>
  <si>
    <t>T6B1T1</t>
  </si>
  <si>
    <t>T6B1T2</t>
  </si>
  <si>
    <t>T6B1T3</t>
  </si>
  <si>
    <t>T6B1T4</t>
  </si>
  <si>
    <t>T6B1T5</t>
  </si>
  <si>
    <t>T6B1T6</t>
  </si>
  <si>
    <t>T6B1T7</t>
  </si>
  <si>
    <t>T6B1T8</t>
  </si>
  <si>
    <t>T6B1T9</t>
  </si>
  <si>
    <t>T6B1V1</t>
  </si>
  <si>
    <t>T6B1V2</t>
  </si>
  <si>
    <t>T6B1V3</t>
  </si>
  <si>
    <t>T6B1V4</t>
  </si>
  <si>
    <t>T6B1V5</t>
  </si>
  <si>
    <t>T6B1V6</t>
  </si>
  <si>
    <t>T6B1V7</t>
  </si>
  <si>
    <t>T6B1W3</t>
  </si>
  <si>
    <t>T6B1W4</t>
  </si>
  <si>
    <t>T6B1W5</t>
  </si>
  <si>
    <t>T6B1W6</t>
  </si>
  <si>
    <t>T6B1X1</t>
  </si>
  <si>
    <t>T6B1X2</t>
  </si>
  <si>
    <t>T6B1X3</t>
  </si>
  <si>
    <t>T6B1X4</t>
  </si>
  <si>
    <t>T6B1X5</t>
  </si>
  <si>
    <t>T6B1X6</t>
  </si>
  <si>
    <t>T6B1X7</t>
  </si>
  <si>
    <t>T6B1X8</t>
  </si>
  <si>
    <t>T6B1X9</t>
  </si>
  <si>
    <t>T6B1Y3</t>
  </si>
  <si>
    <t>T6B1Y4</t>
  </si>
  <si>
    <t>T6B1Y5</t>
  </si>
  <si>
    <t>T6B1Z3</t>
  </si>
  <si>
    <t>T6B1Z4</t>
  </si>
  <si>
    <t>T6B1Z5</t>
  </si>
  <si>
    <t>T6B1Z6</t>
  </si>
  <si>
    <t>T6B1Z7</t>
  </si>
  <si>
    <t>T6B1Z8</t>
  </si>
  <si>
    <t>T6B1Z9</t>
  </si>
  <si>
    <t>T6B2A1</t>
  </si>
  <si>
    <t>T6B2A2</t>
  </si>
  <si>
    <t>T6B2A3</t>
  </si>
  <si>
    <t>T6B2B1</t>
  </si>
  <si>
    <t>T6B2B6</t>
  </si>
  <si>
    <t>T6B2B7</t>
  </si>
  <si>
    <t>T6B2B8</t>
  </si>
  <si>
    <t>T6B2B9</t>
  </si>
  <si>
    <t>T6B2C1</t>
  </si>
  <si>
    <t>T6B2C2</t>
  </si>
  <si>
    <t>T6B2C3</t>
  </si>
  <si>
    <t>T6B2C4</t>
  </si>
  <si>
    <t>T6B2C5</t>
  </si>
  <si>
    <t>T6B2C6</t>
  </si>
  <si>
    <t>T6B2C8</t>
  </si>
  <si>
    <t>T6B2E1</t>
  </si>
  <si>
    <t>T6B2E3</t>
  </si>
  <si>
    <t>T6B2E4</t>
  </si>
  <si>
    <t>T6B2E5</t>
  </si>
  <si>
    <t>T6B2E6</t>
  </si>
  <si>
    <t>T6B2E7</t>
  </si>
  <si>
    <t>T6B2E8</t>
  </si>
  <si>
    <t>T6B2E9</t>
  </si>
  <si>
    <t>T6B2G1</t>
  </si>
  <si>
    <t>T6B2G2</t>
  </si>
  <si>
    <t>T6B2G3</t>
  </si>
  <si>
    <t>T6B2G4</t>
  </si>
  <si>
    <t>T6B2G5</t>
  </si>
  <si>
    <t>T6B2G6</t>
  </si>
  <si>
    <t>T6B2G7</t>
  </si>
  <si>
    <t>T6B2G8</t>
  </si>
  <si>
    <t>T6B2G9</t>
  </si>
  <si>
    <t>T6B2H1</t>
  </si>
  <si>
    <t>T6B2H2</t>
  </si>
  <si>
    <t>T6B2H3</t>
  </si>
  <si>
    <t>T6B2H5</t>
  </si>
  <si>
    <t>T6B2H6</t>
  </si>
  <si>
    <t>T6B2H7</t>
  </si>
  <si>
    <t>T6B2H8</t>
  </si>
  <si>
    <t>T6B2H9</t>
  </si>
  <si>
    <t>T6B2J1</t>
  </si>
  <si>
    <t>T6B2J2</t>
  </si>
  <si>
    <t>T6B2J3</t>
  </si>
  <si>
    <t>T6B2J4</t>
  </si>
  <si>
    <t>T6B2J5</t>
  </si>
  <si>
    <t>T6B2J6</t>
  </si>
  <si>
    <t>T6B2J7</t>
  </si>
  <si>
    <t>T6B2J8</t>
  </si>
  <si>
    <t>T6B2J9</t>
  </si>
  <si>
    <t>T6B2K1</t>
  </si>
  <si>
    <t>T6B2K2</t>
  </si>
  <si>
    <t>T6B2K3</t>
  </si>
  <si>
    <t>T6B2K4</t>
  </si>
  <si>
    <t>T6B2K5</t>
  </si>
  <si>
    <t>T6B2K6</t>
  </si>
  <si>
    <t>T6B2K7</t>
  </si>
  <si>
    <t>T6B2K8</t>
  </si>
  <si>
    <t>T6B2K9</t>
  </si>
  <si>
    <t>T6B2L1</t>
  </si>
  <si>
    <t>T6B2L2</t>
  </si>
  <si>
    <t>T6B2L3</t>
  </si>
  <si>
    <t>T6B2L4</t>
  </si>
  <si>
    <t>T6B2L5</t>
  </si>
  <si>
    <t>T6B2L6</t>
  </si>
  <si>
    <t>T6B2L7</t>
  </si>
  <si>
    <t>T6B2L8</t>
  </si>
  <si>
    <t>T6B2L9</t>
  </si>
  <si>
    <t>T6B2M1</t>
  </si>
  <si>
    <t>T6B2M2</t>
  </si>
  <si>
    <t>T6B2M3</t>
  </si>
  <si>
    <t>T6B2M4</t>
  </si>
  <si>
    <t>T6B2M5</t>
  </si>
  <si>
    <t>T6B2M6</t>
  </si>
  <si>
    <t>T6B2M7</t>
  </si>
  <si>
    <t>T6B2M8</t>
  </si>
  <si>
    <t>T6B2M9</t>
  </si>
  <si>
    <t>T6B2N1</t>
  </si>
  <si>
    <t>T6B2N2</t>
  </si>
  <si>
    <t>T6B2N3</t>
  </si>
  <si>
    <t>T6B2N4</t>
  </si>
  <si>
    <t>T6B2N5</t>
  </si>
  <si>
    <t>T6B2N6</t>
  </si>
  <si>
    <t>T6B2N7</t>
  </si>
  <si>
    <t>T6B2N8</t>
  </si>
  <si>
    <t>T6B2N9</t>
  </si>
  <si>
    <t>T6B2P1</t>
  </si>
  <si>
    <t>T6B2P2</t>
  </si>
  <si>
    <t>T6B2P3</t>
  </si>
  <si>
    <t>T6B2P4</t>
  </si>
  <si>
    <t>T6B2P5</t>
  </si>
  <si>
    <t>T6B2P6</t>
  </si>
  <si>
    <t>T6B2P7</t>
  </si>
  <si>
    <t>T6B2P8</t>
  </si>
  <si>
    <t>T6B2P9</t>
  </si>
  <si>
    <t>T6B2R1</t>
  </si>
  <si>
    <t>T6B2R2</t>
  </si>
  <si>
    <t>T6B2R3</t>
  </si>
  <si>
    <t>T6B2R4</t>
  </si>
  <si>
    <t>T6B2R5</t>
  </si>
  <si>
    <t>T6B2R6</t>
  </si>
  <si>
    <t>T6B2R7</t>
  </si>
  <si>
    <t>T6B2R8</t>
  </si>
  <si>
    <t>T6B2R9</t>
  </si>
  <si>
    <t>T6B2S1</t>
  </si>
  <si>
    <t>T6B2S3</t>
  </si>
  <si>
    <t>T6B2S4</t>
  </si>
  <si>
    <t>T6B2S5</t>
  </si>
  <si>
    <t>T6B2S6</t>
  </si>
  <si>
    <t>T6B2S7</t>
  </si>
  <si>
    <t>T6B2S8</t>
  </si>
  <si>
    <t>T6B2S9</t>
  </si>
  <si>
    <t>T6B2T1</t>
  </si>
  <si>
    <t>T6B2T2</t>
  </si>
  <si>
    <t>T6B2T3</t>
  </si>
  <si>
    <t>T6B2T4</t>
  </si>
  <si>
    <t>T6B2T6</t>
  </si>
  <si>
    <t>T6B2T7</t>
  </si>
  <si>
    <t>T6B2T8</t>
  </si>
  <si>
    <t>T6B2V1</t>
  </si>
  <si>
    <t>T6B2V2</t>
  </si>
  <si>
    <t>T6B2V3</t>
  </si>
  <si>
    <t>T6B2V4</t>
  </si>
  <si>
    <t>T6B2V9</t>
  </si>
  <si>
    <t>T6B2W1</t>
  </si>
  <si>
    <t>T6B2W2</t>
  </si>
  <si>
    <t>T6B2W3</t>
  </si>
  <si>
    <t>T6B2W4</t>
  </si>
  <si>
    <t>T6B2W5</t>
  </si>
  <si>
    <t>T6B2W7</t>
  </si>
  <si>
    <t>T6B2W8</t>
  </si>
  <si>
    <t>T6B2W9</t>
  </si>
  <si>
    <t>T6B2X1</t>
  </si>
  <si>
    <t>T6B2X2</t>
  </si>
  <si>
    <t>T6B2X3</t>
  </si>
  <si>
    <t>T6B2X4</t>
  </si>
  <si>
    <t>T6B2X7</t>
  </si>
  <si>
    <t>T6B2X8</t>
  </si>
  <si>
    <t>T6B2X9</t>
  </si>
  <si>
    <t>T6B2Y1</t>
  </si>
  <si>
    <t>T6B2Y2</t>
  </si>
  <si>
    <t>T6B2Y3</t>
  </si>
  <si>
    <t>T6B2Y5</t>
  </si>
  <si>
    <t>T6B2Y6</t>
  </si>
  <si>
    <t>T6B2Y7</t>
  </si>
  <si>
    <t>T6B2Y8</t>
  </si>
  <si>
    <t>T6B2Y9</t>
  </si>
  <si>
    <t>T6B2Z1</t>
  </si>
  <si>
    <t>T6B2Z2</t>
  </si>
  <si>
    <t>T6B2Z3</t>
  </si>
  <si>
    <t>T6B2Z4</t>
  </si>
  <si>
    <t>T6B2Z5</t>
  </si>
  <si>
    <t>T6B2Z6</t>
  </si>
  <si>
    <t>T6B2Z7</t>
  </si>
  <si>
    <t>T6B2Z8</t>
  </si>
  <si>
    <t>T6B2Z9</t>
  </si>
  <si>
    <t>T6B3A1</t>
  </si>
  <si>
    <t>T6B3A2</t>
  </si>
  <si>
    <t>T6B3A4</t>
  </si>
  <si>
    <t>T6B3A5</t>
  </si>
  <si>
    <t>T6B3A6</t>
  </si>
  <si>
    <t>T6B3A7</t>
  </si>
  <si>
    <t>T6B3A9</t>
  </si>
  <si>
    <t>T6B3B2</t>
  </si>
  <si>
    <t>T6B3B3</t>
  </si>
  <si>
    <t>T6B3B4</t>
  </si>
  <si>
    <t>T6B3B5</t>
  </si>
  <si>
    <t>T6B3B6</t>
  </si>
  <si>
    <t>T6B3B7</t>
  </si>
  <si>
    <t>T6B3B8</t>
  </si>
  <si>
    <t>T6B3B9</t>
  </si>
  <si>
    <t>T6B3C1</t>
  </si>
  <si>
    <t>T6B3C2</t>
  </si>
  <si>
    <t>T6B3C3</t>
  </si>
  <si>
    <t>T6B3C4</t>
  </si>
  <si>
    <t>T6B3C5</t>
  </si>
  <si>
    <t>T6B3C6</t>
  </si>
  <si>
    <t>T6B3C8</t>
  </si>
  <si>
    <t>T6B3C9</t>
  </si>
  <si>
    <t>T6B3E1</t>
  </si>
  <si>
    <t>T6B3E2</t>
  </si>
  <si>
    <t>T6B3E3</t>
  </si>
  <si>
    <t>T6B3E4</t>
  </si>
  <si>
    <t>T6B3E5</t>
  </si>
  <si>
    <t>T6B3E6</t>
  </si>
  <si>
    <t>T6B3E7</t>
  </si>
  <si>
    <t>T6B3E8</t>
  </si>
  <si>
    <t>T6B3E9</t>
  </si>
  <si>
    <t>T6B3G1</t>
  </si>
  <si>
    <t>T6B3G2</t>
  </si>
  <si>
    <t>T6B3G3</t>
  </si>
  <si>
    <t>T6B3G4</t>
  </si>
  <si>
    <t>T6B3G6</t>
  </si>
  <si>
    <t>T6B3G7</t>
  </si>
  <si>
    <t>T6B3G8</t>
  </si>
  <si>
    <t>T6B3G9</t>
  </si>
  <si>
    <t>T6B3H1</t>
  </si>
  <si>
    <t>T6B3H2</t>
  </si>
  <si>
    <t>T6B3H3</t>
  </si>
  <si>
    <t>T6B3H4</t>
  </si>
  <si>
    <t>T6B3H5</t>
  </si>
  <si>
    <t>T6B3H6</t>
  </si>
  <si>
    <t>T6B3H7</t>
  </si>
  <si>
    <t>T6B3H8</t>
  </si>
  <si>
    <t>T6B3H9</t>
  </si>
  <si>
    <t>T6B3J1</t>
  </si>
  <si>
    <t>T6B3J2</t>
  </si>
  <si>
    <t>T6B3J3</t>
  </si>
  <si>
    <t>T6B3J4</t>
  </si>
  <si>
    <t>T6B3J5</t>
  </si>
  <si>
    <t>T6B3J6</t>
  </si>
  <si>
    <t>T6B3J7</t>
  </si>
  <si>
    <t>T6B3J8</t>
  </si>
  <si>
    <t>T6B3J9</t>
  </si>
  <si>
    <t>T6B3K1</t>
  </si>
  <si>
    <t>T6B3K2</t>
  </si>
  <si>
    <t>T6B3K3</t>
  </si>
  <si>
    <t>T6B3K7</t>
  </si>
  <si>
    <t>T6B3K8</t>
  </si>
  <si>
    <t>T6B3K9</t>
  </si>
  <si>
    <t>T6B3L1</t>
  </si>
  <si>
    <t>T6B3L2</t>
  </si>
  <si>
    <t>T6B3L4</t>
  </si>
  <si>
    <t>T6B3L5</t>
  </si>
  <si>
    <t>T6B3L6</t>
  </si>
  <si>
    <t>T6B3L7</t>
  </si>
  <si>
    <t>T6B3L8</t>
  </si>
  <si>
    <t>T6B3L9</t>
  </si>
  <si>
    <t>T6B3M1</t>
  </si>
  <si>
    <t>T6B3M2</t>
  </si>
  <si>
    <t>T6B3M3</t>
  </si>
  <si>
    <t>T6B3M4</t>
  </si>
  <si>
    <t>T6B3M5</t>
  </si>
  <si>
    <t>T6B3M6</t>
  </si>
  <si>
    <t>T6B3M7</t>
  </si>
  <si>
    <t>T6B3M8</t>
  </si>
  <si>
    <t>T6B3M9</t>
  </si>
  <si>
    <t>T6B3N1</t>
  </si>
  <si>
    <t>T6B3N3</t>
  </si>
  <si>
    <t>T6B3N4</t>
  </si>
  <si>
    <t>T6B3N5</t>
  </si>
  <si>
    <t>T6B3N6</t>
  </si>
  <si>
    <t>T6B3N7</t>
  </si>
  <si>
    <t>T6B3N8</t>
  </si>
  <si>
    <t>T6B3N9</t>
  </si>
  <si>
    <t>T6B3P1</t>
  </si>
  <si>
    <t>T6B3P2</t>
  </si>
  <si>
    <t>T6B3P3</t>
  </si>
  <si>
    <t>T6B3P4</t>
  </si>
  <si>
    <t>T6B3P5</t>
  </si>
  <si>
    <t>T6B3P6</t>
  </si>
  <si>
    <t>T6B3P7</t>
  </si>
  <si>
    <t>T6B3P8</t>
  </si>
  <si>
    <t>T6B3P9</t>
  </si>
  <si>
    <t>T6B3R1</t>
  </si>
  <si>
    <t>T6B3R2</t>
  </si>
  <si>
    <t>T6B3R3</t>
  </si>
  <si>
    <t>T6B3R4</t>
  </si>
  <si>
    <t>T6B3R5</t>
  </si>
  <si>
    <t>T6B3R6</t>
  </si>
  <si>
    <t>T6B3R7</t>
  </si>
  <si>
    <t>T6B3R8</t>
  </si>
  <si>
    <t>T6B3R9</t>
  </si>
  <si>
    <t>T6B3S1</t>
  </si>
  <si>
    <t>T6B3S2</t>
  </si>
  <si>
    <t>T6B3S3</t>
  </si>
  <si>
    <t>T6B3S4</t>
  </si>
  <si>
    <t>T6B3S5</t>
  </si>
  <si>
    <t>T6B3S6</t>
  </si>
  <si>
    <t>T6B3S7</t>
  </si>
  <si>
    <t>T6B3S8</t>
  </si>
  <si>
    <t>T6B3S9</t>
  </si>
  <si>
    <t>T6B3T1</t>
  </si>
  <si>
    <t>T6B3T2</t>
  </si>
  <si>
    <t>T6B3T3</t>
  </si>
  <si>
    <t>T6B3T4</t>
  </si>
  <si>
    <t>T6C0A3</t>
  </si>
  <si>
    <t>T6C0A4</t>
  </si>
  <si>
    <t>T6C0A8</t>
  </si>
  <si>
    <t>T6C0A9</t>
  </si>
  <si>
    <t>T6C0B8</t>
  </si>
  <si>
    <t>T6C0B9</t>
  </si>
  <si>
    <t>T6C0C1</t>
  </si>
  <si>
    <t>T6C0C2</t>
  </si>
  <si>
    <t>T6C0C3</t>
  </si>
  <si>
    <t>T6C0C4</t>
  </si>
  <si>
    <t>T6C0C5</t>
  </si>
  <si>
    <t>T6C0E5</t>
  </si>
  <si>
    <t>T6C0E6</t>
  </si>
  <si>
    <t>T6C0G2</t>
  </si>
  <si>
    <t>T6C0G3</t>
  </si>
  <si>
    <t>T6C0G4</t>
  </si>
  <si>
    <t>T6C0H3</t>
  </si>
  <si>
    <t>T6C0H6</t>
  </si>
  <si>
    <t>T6C2E7</t>
  </si>
  <si>
    <t>T6C2E8</t>
  </si>
  <si>
    <t>T6C2G2</t>
  </si>
  <si>
    <t>T6C2G3</t>
  </si>
  <si>
    <t>T6C2G4</t>
  </si>
  <si>
    <t>T6C2G6</t>
  </si>
  <si>
    <t>T6C2G9</t>
  </si>
  <si>
    <t>T6C2H1</t>
  </si>
  <si>
    <t>T6C2H2</t>
  </si>
  <si>
    <t>T6C2H3</t>
  </si>
  <si>
    <t>T6C2H8</t>
  </si>
  <si>
    <t>T6C2J1</t>
  </si>
  <si>
    <t>T6C2J4</t>
  </si>
  <si>
    <t>T6C2J5</t>
  </si>
  <si>
    <t>T6C2J6</t>
  </si>
  <si>
    <t>T6C2J7</t>
  </si>
  <si>
    <t>T6C2L2</t>
  </si>
  <si>
    <t>T6C2L3</t>
  </si>
  <si>
    <t>T6C2M9</t>
  </si>
  <si>
    <t>T6C2N1</t>
  </si>
  <si>
    <t>T6C2N2</t>
  </si>
  <si>
    <t>T6C2N4</t>
  </si>
  <si>
    <t>T6C2S6</t>
  </si>
  <si>
    <t>T6C2T7</t>
  </si>
  <si>
    <t>T6C2T9</t>
  </si>
  <si>
    <t>T6C4A5</t>
  </si>
  <si>
    <t>T6C4A6</t>
  </si>
  <si>
    <t>T6C4A8</t>
  </si>
  <si>
    <t>T6C4G8</t>
  </si>
  <si>
    <t>T6C4H6</t>
  </si>
  <si>
    <t>T6C4H8</t>
  </si>
  <si>
    <t>T6C4J2</t>
  </si>
  <si>
    <t>T6C4M3</t>
  </si>
  <si>
    <t>T6E0A1</t>
  </si>
  <si>
    <t>T6E0A2</t>
  </si>
  <si>
    <t>T6E0A3</t>
  </si>
  <si>
    <t>T6E0A4</t>
  </si>
  <si>
    <t>T6E0A5</t>
  </si>
  <si>
    <t>T6E0A8</t>
  </si>
  <si>
    <t>T6E0G8</t>
  </si>
  <si>
    <t>T6E0T3</t>
  </si>
  <si>
    <t>T6E0W4</t>
  </si>
  <si>
    <t>T6E1N9</t>
  </si>
  <si>
    <t>T6E2W7</t>
  </si>
  <si>
    <t>T6E3L2</t>
  </si>
  <si>
    <t>T6E3L3</t>
  </si>
  <si>
    <t>T6E3N4</t>
  </si>
  <si>
    <t>T6E3N5</t>
  </si>
  <si>
    <t>T6E3N6</t>
  </si>
  <si>
    <t>T6E4W8</t>
  </si>
  <si>
    <t>T6E4Y1</t>
  </si>
  <si>
    <t>T6E5A2</t>
  </si>
  <si>
    <t>T6E5B3</t>
  </si>
  <si>
    <t>T6E5B4</t>
  </si>
  <si>
    <t>T6E5B6</t>
  </si>
  <si>
    <t>T6E5C5</t>
  </si>
  <si>
    <t>T6E5C6</t>
  </si>
  <si>
    <t>T6E5C8</t>
  </si>
  <si>
    <t>T6E5E3</t>
  </si>
  <si>
    <t>T6E5E4</t>
  </si>
  <si>
    <t>T6E5E5</t>
  </si>
  <si>
    <t>T6E5G9</t>
  </si>
  <si>
    <t>T6E5H5</t>
  </si>
  <si>
    <t>T6E5H8</t>
  </si>
  <si>
    <t>T6E5J1</t>
  </si>
  <si>
    <t>T6E5K3</t>
  </si>
  <si>
    <t>T6E5K5</t>
  </si>
  <si>
    <t>T6E5K6</t>
  </si>
  <si>
    <t>T6E5K7</t>
  </si>
  <si>
    <t>T6E5K9</t>
  </si>
  <si>
    <t>T6E5L4</t>
  </si>
  <si>
    <t>T6E5L6</t>
  </si>
  <si>
    <t>T6E5M3</t>
  </si>
  <si>
    <t>T6E5M4</t>
  </si>
  <si>
    <t>T6E5M7</t>
  </si>
  <si>
    <t>T6E5N2</t>
  </si>
  <si>
    <t>T6E5N3</t>
  </si>
  <si>
    <t>T6E5N4</t>
  </si>
  <si>
    <t>T6E5N5</t>
  </si>
  <si>
    <t>T6E5N9</t>
  </si>
  <si>
    <t>T6E5P2</t>
  </si>
  <si>
    <t>T6E5P3</t>
  </si>
  <si>
    <t>T6E5P4</t>
  </si>
  <si>
    <t>T6E5P5</t>
  </si>
  <si>
    <t>T6E5P8</t>
  </si>
  <si>
    <t>T6E5R1</t>
  </si>
  <si>
    <t>T6E5R2</t>
  </si>
  <si>
    <t>T6E5R5</t>
  </si>
  <si>
    <t>T6E5R6</t>
  </si>
  <si>
    <t>T6E5R7</t>
  </si>
  <si>
    <t>T6E5R9</t>
  </si>
  <si>
    <t>T6E5S1</t>
  </si>
  <si>
    <t>T6E5S3</t>
  </si>
  <si>
    <t>T6E5S5</t>
  </si>
  <si>
    <t>T6E5S7</t>
  </si>
  <si>
    <t>T6E5S8</t>
  </si>
  <si>
    <t>T6E5S9</t>
  </si>
  <si>
    <t>T6E5T3</t>
  </si>
  <si>
    <t>T6E5T5</t>
  </si>
  <si>
    <t>T6E5T6</t>
  </si>
  <si>
    <t>T6E5T9</t>
  </si>
  <si>
    <t>T6E5V2</t>
  </si>
  <si>
    <t>T6E5V3</t>
  </si>
  <si>
    <t>T6E5V4</t>
  </si>
  <si>
    <t>T6E5V5</t>
  </si>
  <si>
    <t>T6E5V6</t>
  </si>
  <si>
    <t>T6E5V7</t>
  </si>
  <si>
    <t>T6E5V8</t>
  </si>
  <si>
    <t>T6E5W2</t>
  </si>
  <si>
    <t>T6E5W8</t>
  </si>
  <si>
    <t>T6E5X5</t>
  </si>
  <si>
    <t>T6E5X7</t>
  </si>
  <si>
    <t>T6E5X8</t>
  </si>
  <si>
    <t>T6E5X9</t>
  </si>
  <si>
    <t>T6E5Y1</t>
  </si>
  <si>
    <t>T6E5Y2</t>
  </si>
  <si>
    <t>T6E5Y3</t>
  </si>
  <si>
    <t>T6E5Y4</t>
  </si>
  <si>
    <t>T6E5Y5</t>
  </si>
  <si>
    <t>T6E5Y6</t>
  </si>
  <si>
    <t>T6E5Y7</t>
  </si>
  <si>
    <t>T6E5Y8</t>
  </si>
  <si>
    <t>T6E5Y9</t>
  </si>
  <si>
    <t>T6E5Z2</t>
  </si>
  <si>
    <t>T6E5Z5</t>
  </si>
  <si>
    <t>T6E5Z6</t>
  </si>
  <si>
    <t>T6E5Z7</t>
  </si>
  <si>
    <t>T6E5Z8</t>
  </si>
  <si>
    <t>T6E5Z9</t>
  </si>
  <si>
    <t>T6E6A1</t>
  </si>
  <si>
    <t>T6E6A4</t>
  </si>
  <si>
    <t>T6E6B2</t>
  </si>
  <si>
    <t>T6E6B3</t>
  </si>
  <si>
    <t>T6E6B4</t>
  </si>
  <si>
    <t>T6E6B9</t>
  </si>
  <si>
    <t>T6E6C8</t>
  </si>
  <si>
    <t>T6E6E9</t>
  </si>
  <si>
    <t>T6E6G7</t>
  </si>
  <si>
    <t>T6E6G8</t>
  </si>
  <si>
    <t>T6E6G9</t>
  </si>
  <si>
    <t>T6E6H5</t>
  </si>
  <si>
    <t>T6E6H6</t>
  </si>
  <si>
    <t>T6E6J1</t>
  </si>
  <si>
    <t>T6E6J2</t>
  </si>
  <si>
    <t>T6E6J3</t>
  </si>
  <si>
    <t>T6E6J6</t>
  </si>
  <si>
    <t>T6E6J7</t>
  </si>
  <si>
    <t>T6E6J8</t>
  </si>
  <si>
    <t>T6E6K5</t>
  </si>
  <si>
    <t>T6E6K6</t>
  </si>
  <si>
    <t>T6E6K8</t>
  </si>
  <si>
    <t>T6E6L1</t>
  </si>
  <si>
    <t>T6E6L8</t>
  </si>
  <si>
    <t>T6E6M2</t>
  </si>
  <si>
    <t>T6E6M3</t>
  </si>
  <si>
    <t>T6E6M4</t>
  </si>
  <si>
    <t>T6E6M5</t>
  </si>
  <si>
    <t>T6E6M7</t>
  </si>
  <si>
    <t>T6E6M8</t>
  </si>
  <si>
    <t>T6E6M9</t>
  </si>
  <si>
    <t>T6E6N1</t>
  </si>
  <si>
    <t>T6E6N2</t>
  </si>
  <si>
    <t>T6E6N6</t>
  </si>
  <si>
    <t>T6E6N9</t>
  </si>
  <si>
    <t>T6E6P1</t>
  </si>
  <si>
    <t>T6E6P6</t>
  </si>
  <si>
    <t>T6E6R5</t>
  </si>
  <si>
    <t>T6E6R7</t>
  </si>
  <si>
    <t>T6E6R8</t>
  </si>
  <si>
    <t>T6E6S1</t>
  </si>
  <si>
    <t>T6E6S2</t>
  </si>
  <si>
    <t>T6E6S6</t>
  </si>
  <si>
    <t>T6E6S9</t>
  </si>
  <si>
    <t>T6E6T7</t>
  </si>
  <si>
    <t>T6E6V9</t>
  </si>
  <si>
    <t>T6E6W6</t>
  </si>
  <si>
    <t>T6H0A1</t>
  </si>
  <si>
    <t>T6H0A2</t>
  </si>
  <si>
    <t>T6H0A3</t>
  </si>
  <si>
    <t>T6H0A4</t>
  </si>
  <si>
    <t>T6H0A5</t>
  </si>
  <si>
    <t>T6H0A6</t>
  </si>
  <si>
    <t>T6H0A7</t>
  </si>
  <si>
    <t>T6H0A8</t>
  </si>
  <si>
    <t>T6H0A9</t>
  </si>
  <si>
    <t>T6H0B1</t>
  </si>
  <si>
    <t>T6H0B2</t>
  </si>
  <si>
    <t>T6H0B3</t>
  </si>
  <si>
    <t>T6H0B4</t>
  </si>
  <si>
    <t>T6H0C2</t>
  </si>
  <si>
    <t>T6H0C3</t>
  </si>
  <si>
    <t>T6H0C4</t>
  </si>
  <si>
    <t>T6H0C5</t>
  </si>
  <si>
    <t>T6H0C6</t>
  </si>
  <si>
    <t>T6H0C7</t>
  </si>
  <si>
    <t>T6H0C8</t>
  </si>
  <si>
    <t>T6H0C9</t>
  </si>
  <si>
    <t>T6H0E1</t>
  </si>
  <si>
    <t>T6H0E2</t>
  </si>
  <si>
    <t>T6H0E3</t>
  </si>
  <si>
    <t>T6H0E4</t>
  </si>
  <si>
    <t>T6H0E5</t>
  </si>
  <si>
    <t>T6H0E6</t>
  </si>
  <si>
    <t>T6H0E7</t>
  </si>
  <si>
    <t>T6H0E8</t>
  </si>
  <si>
    <t>T6H0E9</t>
  </si>
  <si>
    <t>T6H0G5</t>
  </si>
  <si>
    <t>T6H0G6</t>
  </si>
  <si>
    <t>T6H0G7</t>
  </si>
  <si>
    <t>T6H0G8</t>
  </si>
  <si>
    <t>T6H0G9</t>
  </si>
  <si>
    <t>T6H0H1</t>
  </si>
  <si>
    <t>T6H0H3</t>
  </si>
  <si>
    <t>T6H0H9</t>
  </si>
  <si>
    <t>T6H0J1</t>
  </si>
  <si>
    <t>T6H0J2</t>
  </si>
  <si>
    <t>T6H0J3</t>
  </si>
  <si>
    <t>T6H0J4</t>
  </si>
  <si>
    <t>T6H0J5</t>
  </si>
  <si>
    <t>T6H0J6</t>
  </si>
  <si>
    <t>T6H0J7</t>
  </si>
  <si>
    <t>T6H0J8</t>
  </si>
  <si>
    <t>T6H0J9</t>
  </si>
  <si>
    <t>T6H0K4</t>
  </si>
  <si>
    <t>T6H0K5</t>
  </si>
  <si>
    <t>T6H0K6</t>
  </si>
  <si>
    <t>T6H0K7</t>
  </si>
  <si>
    <t>T6H0K8</t>
  </si>
  <si>
    <t>T6H0L3</t>
  </si>
  <si>
    <t>T6H0L4</t>
  </si>
  <si>
    <t>T6H0L5</t>
  </si>
  <si>
    <t>T6H0L6</t>
  </si>
  <si>
    <t>T6H0L7</t>
  </si>
  <si>
    <t>T6H0L8</t>
  </si>
  <si>
    <t>T6H0L9</t>
  </si>
  <si>
    <t>T6H0M1</t>
  </si>
  <si>
    <t>T6H0M2</t>
  </si>
  <si>
    <t>T6H0M3</t>
  </si>
  <si>
    <t>T6H0M4</t>
  </si>
  <si>
    <t>T6H0M5</t>
  </si>
  <si>
    <t>T6H0M6</t>
  </si>
  <si>
    <t>T6H0N3</t>
  </si>
  <si>
    <t>T6H0N4</t>
  </si>
  <si>
    <t>T6H0N7</t>
  </si>
  <si>
    <t>T6H0N8</t>
  </si>
  <si>
    <t>T6H0N9</t>
  </si>
  <si>
    <t>T6H0P1</t>
  </si>
  <si>
    <t>T6H0P4</t>
  </si>
  <si>
    <t>T6H0P5</t>
  </si>
  <si>
    <t>T6H0R1</t>
  </si>
  <si>
    <t>T6H0R4</t>
  </si>
  <si>
    <t>T6H0R5</t>
  </si>
  <si>
    <t>T6H0R6</t>
  </si>
  <si>
    <t>T6H0R7</t>
  </si>
  <si>
    <t>T6H0R8</t>
  </si>
  <si>
    <t>T6H0S3</t>
  </si>
  <si>
    <t>T6H0S4</t>
  </si>
  <si>
    <t>T6H0S5</t>
  </si>
  <si>
    <t>T6H0S6</t>
  </si>
  <si>
    <t>T6H0S7</t>
  </si>
  <si>
    <t>T6H0S8</t>
  </si>
  <si>
    <t>T6H0T3</t>
  </si>
  <si>
    <t>T6H0T4</t>
  </si>
  <si>
    <t>T6H0T5</t>
  </si>
  <si>
    <t>T6H0T6</t>
  </si>
  <si>
    <t>T6H0T7</t>
  </si>
  <si>
    <t>T6H0T9</t>
  </si>
  <si>
    <t>T6H0V1</t>
  </si>
  <si>
    <t>T6H0V2</t>
  </si>
  <si>
    <t>T6H0V3</t>
  </si>
  <si>
    <t>T6H0V4</t>
  </si>
  <si>
    <t>T6H0V5</t>
  </si>
  <si>
    <t>T6H0V6</t>
  </si>
  <si>
    <t>T6H0V7</t>
  </si>
  <si>
    <t>T6H0V8</t>
  </si>
  <si>
    <t>T6H0W2</t>
  </si>
  <si>
    <t>T6H0W3</t>
  </si>
  <si>
    <t>T6H0W4</t>
  </si>
  <si>
    <t>T6H0W5</t>
  </si>
  <si>
    <t>T6H0W6</t>
  </si>
  <si>
    <t>T6H0W7</t>
  </si>
  <si>
    <t>T6H0W8</t>
  </si>
  <si>
    <t>T6H0W9</t>
  </si>
  <si>
    <t>T6H0X1</t>
  </si>
  <si>
    <t>T6H0X2</t>
  </si>
  <si>
    <t>T6H0X3</t>
  </si>
  <si>
    <t>T6H0X4</t>
  </si>
  <si>
    <t>T6H0X5</t>
  </si>
  <si>
    <t>T6H0X6</t>
  </si>
  <si>
    <t>T6H0X7</t>
  </si>
  <si>
    <t>T6H0X8</t>
  </si>
  <si>
    <t>T6H0X9</t>
  </si>
  <si>
    <t>T6H0Y1</t>
  </si>
  <si>
    <t>T6H0Y2</t>
  </si>
  <si>
    <t>T6H0Y3</t>
  </si>
  <si>
    <t>T6H0Y6</t>
  </si>
  <si>
    <t>T6H0Y7</t>
  </si>
  <si>
    <t>T6H0Y8</t>
  </si>
  <si>
    <t>T6H0Y9</t>
  </si>
  <si>
    <t>T6H0Z1</t>
  </si>
  <si>
    <t>T6H0Z2</t>
  </si>
  <si>
    <t>T6H0Z3</t>
  </si>
  <si>
    <t>T6H0Z4</t>
  </si>
  <si>
    <t>T6H0Z5</t>
  </si>
  <si>
    <t>T6H0Z6</t>
  </si>
  <si>
    <t>T6H0Z7</t>
  </si>
  <si>
    <t>T6H0Z8</t>
  </si>
  <si>
    <t>T6H0Z9</t>
  </si>
  <si>
    <t>T6H1A1</t>
  </si>
  <si>
    <t>T6H1A2</t>
  </si>
  <si>
    <t>T6H1A3</t>
  </si>
  <si>
    <t>T6H1A4</t>
  </si>
  <si>
    <t>T6H1A5</t>
  </si>
  <si>
    <t>T6H1A6</t>
  </si>
  <si>
    <t>T6H1A7</t>
  </si>
  <si>
    <t>T6H1A8</t>
  </si>
  <si>
    <t>T6H1A9</t>
  </si>
  <si>
    <t>T6H1B1</t>
  </si>
  <si>
    <t>T6H1B2</t>
  </si>
  <si>
    <t>T6H1B6</t>
  </si>
  <si>
    <t>T6H1B7</t>
  </si>
  <si>
    <t>T6H1B8</t>
  </si>
  <si>
    <t>T6H1B9</t>
  </si>
  <si>
    <t>T6H1C3</t>
  </si>
  <si>
    <t>T6H1C4</t>
  </si>
  <si>
    <t>T6H1C5</t>
  </si>
  <si>
    <t>T6H1C6</t>
  </si>
  <si>
    <t>T6H1C7</t>
  </si>
  <si>
    <t>T6H1E6</t>
  </si>
  <si>
    <t>T6H1E7</t>
  </si>
  <si>
    <t>T6H1G2</t>
  </si>
  <si>
    <t>T6H1G3</t>
  </si>
  <si>
    <t>T6H1G4</t>
  </si>
  <si>
    <t>T6H1G5</t>
  </si>
  <si>
    <t>T6H1G9</t>
  </si>
  <si>
    <t>T6H1H1</t>
  </si>
  <si>
    <t>T6H1H8</t>
  </si>
  <si>
    <t>T6H1H9</t>
  </si>
  <si>
    <t>T6H1J1</t>
  </si>
  <si>
    <t>T6H1J2</t>
  </si>
  <si>
    <t>T6H1J3</t>
  </si>
  <si>
    <t>T6H1J4</t>
  </si>
  <si>
    <t>T6H1K4</t>
  </si>
  <si>
    <t>T6H1K8</t>
  </si>
  <si>
    <t>T6H1K9</t>
  </si>
  <si>
    <t>T6H1L1</t>
  </si>
  <si>
    <t>T6H1M2</t>
  </si>
  <si>
    <t>T6H1N2</t>
  </si>
  <si>
    <t>T6H1N3</t>
  </si>
  <si>
    <t>T6H1P2</t>
  </si>
  <si>
    <t>T6H1R1</t>
  </si>
  <si>
    <t>T6H1W1</t>
  </si>
  <si>
    <t>T6H2H3</t>
  </si>
  <si>
    <t>T6H2H4</t>
  </si>
  <si>
    <t>T6H2H5</t>
  </si>
  <si>
    <t>T6H2H6</t>
  </si>
  <si>
    <t>T6H2H8</t>
  </si>
  <si>
    <t>T6H2J4</t>
  </si>
  <si>
    <t>T6H2J5</t>
  </si>
  <si>
    <t>T6H2J6</t>
  </si>
  <si>
    <t>T6H2J7</t>
  </si>
  <si>
    <t>T6H2J9</t>
  </si>
  <si>
    <t>T6H2K1</t>
  </si>
  <si>
    <t>T6H2K2</t>
  </si>
  <si>
    <t>T6H2K3</t>
  </si>
  <si>
    <t>T6H2K4</t>
  </si>
  <si>
    <t>T6H2K5</t>
  </si>
  <si>
    <t>T6H2K6</t>
  </si>
  <si>
    <t>T6H2K8</t>
  </si>
  <si>
    <t>T6H2L9</t>
  </si>
  <si>
    <t>T6H2M1</t>
  </si>
  <si>
    <t>T6H2M3</t>
  </si>
  <si>
    <t>T6H2M4</t>
  </si>
  <si>
    <t>T6H2M5</t>
  </si>
  <si>
    <t>T6H2M6</t>
  </si>
  <si>
    <t>T6H2M7</t>
  </si>
  <si>
    <t>T6H2M8</t>
  </si>
  <si>
    <t>T6H2M9</t>
  </si>
  <si>
    <t>T6H2N1</t>
  </si>
  <si>
    <t>T6H2N2</t>
  </si>
  <si>
    <t>T6H2N3</t>
  </si>
  <si>
    <t>T6H2P2</t>
  </si>
  <si>
    <t>T6H2P3</t>
  </si>
  <si>
    <t>T6H2P4</t>
  </si>
  <si>
    <t>T6H2P5</t>
  </si>
  <si>
    <t>T6H2R7</t>
  </si>
  <si>
    <t>T6H2R8</t>
  </si>
  <si>
    <t>T6H2R9</t>
  </si>
  <si>
    <t>T6H2S1</t>
  </si>
  <si>
    <t>T6H2S2</t>
  </si>
  <si>
    <t>T6H2S3</t>
  </si>
  <si>
    <t>T6H2S6</t>
  </si>
  <si>
    <t>T6H2S7</t>
  </si>
  <si>
    <t>T6H2S8</t>
  </si>
  <si>
    <t>T6H2T1</t>
  </si>
  <si>
    <t>T6H2T2</t>
  </si>
  <si>
    <t>T6H2T3</t>
  </si>
  <si>
    <t>T6H2W8</t>
  </si>
  <si>
    <t>T6H2X5</t>
  </si>
  <si>
    <t>T6H2Y8</t>
  </si>
  <si>
    <t>T6H2Y9</t>
  </si>
  <si>
    <t>T6H2Z9</t>
  </si>
  <si>
    <t>T6H3A4</t>
  </si>
  <si>
    <t>T6H3A6</t>
  </si>
  <si>
    <t>T6H3A7</t>
  </si>
  <si>
    <t>T6H3A8</t>
  </si>
  <si>
    <t>T6H3B1</t>
  </si>
  <si>
    <t>T6H3C2</t>
  </si>
  <si>
    <t>T6H3C3</t>
  </si>
  <si>
    <t>T6H3C4</t>
  </si>
  <si>
    <t>T6H3C5</t>
  </si>
  <si>
    <t>T6H3C6</t>
  </si>
  <si>
    <t>T6H3C9</t>
  </si>
  <si>
    <t>T6H3E1</t>
  </si>
  <si>
    <t>T6H3E2</t>
  </si>
  <si>
    <t>T6H3E3</t>
  </si>
  <si>
    <t>T6H3E4</t>
  </si>
  <si>
    <t>T6H3E9</t>
  </si>
  <si>
    <t>T6H3G1</t>
  </si>
  <si>
    <t>T6H3G4</t>
  </si>
  <si>
    <t>T6H3G5</t>
  </si>
  <si>
    <t>T6H3G6</t>
  </si>
  <si>
    <t>T6H3G7</t>
  </si>
  <si>
    <t>T6H3G8</t>
  </si>
  <si>
    <t>T6H3G9</t>
  </si>
  <si>
    <t>T6H3H1</t>
  </si>
  <si>
    <t>T6H3H2</t>
  </si>
  <si>
    <t>T6H3H3</t>
  </si>
  <si>
    <t>T6H3H5</t>
  </si>
  <si>
    <t>T6H3H8</t>
  </si>
  <si>
    <t>T6H3H9</t>
  </si>
  <si>
    <t>T6H3J1</t>
  </si>
  <si>
    <t>T6H3J2</t>
  </si>
  <si>
    <t>T6H3J3</t>
  </si>
  <si>
    <t>T6H3J4</t>
  </si>
  <si>
    <t>T6H3J5</t>
  </si>
  <si>
    <t>T6H3J6</t>
  </si>
  <si>
    <t>T6H3K1</t>
  </si>
  <si>
    <t>T6H3K3</t>
  </si>
  <si>
    <t>T6H3K4</t>
  </si>
  <si>
    <t>T6H3K7</t>
  </si>
  <si>
    <t>T6H3K8</t>
  </si>
  <si>
    <t>T6H3K9</t>
  </si>
  <si>
    <t>T6H3L1</t>
  </si>
  <si>
    <t>T6H3L3</t>
  </si>
  <si>
    <t>T6H3L4</t>
  </si>
  <si>
    <t>T6H3L5</t>
  </si>
  <si>
    <t>T6H3L6</t>
  </si>
  <si>
    <t>T6H3L7</t>
  </si>
  <si>
    <t>T6H3L8</t>
  </si>
  <si>
    <t>T6H3L9</t>
  </si>
  <si>
    <t>T6H3M1</t>
  </si>
  <si>
    <t>T6H3M2</t>
  </si>
  <si>
    <t>T6H3M3</t>
  </si>
  <si>
    <t>T6H3M4</t>
  </si>
  <si>
    <t>T6H3M5</t>
  </si>
  <si>
    <t>T6H3M6</t>
  </si>
  <si>
    <t>T6H3M7</t>
  </si>
  <si>
    <t>T6H3M8</t>
  </si>
  <si>
    <t>T6H3M9</t>
  </si>
  <si>
    <t>T6H3N1</t>
  </si>
  <si>
    <t>T6H3N2</t>
  </si>
  <si>
    <t>T6H3N3</t>
  </si>
  <si>
    <t>T6H3N4</t>
  </si>
  <si>
    <t>T6H3N5</t>
  </si>
  <si>
    <t>T6H3N6</t>
  </si>
  <si>
    <t>T6H3N7</t>
  </si>
  <si>
    <t>T6H3N8</t>
  </si>
  <si>
    <t>T6H3N9</t>
  </si>
  <si>
    <t>T6H3P1</t>
  </si>
  <si>
    <t>T6H3P2</t>
  </si>
  <si>
    <t>T6H3P3</t>
  </si>
  <si>
    <t>T6H3P4</t>
  </si>
  <si>
    <t>T6H3P5</t>
  </si>
  <si>
    <t>T6H3P6</t>
  </si>
  <si>
    <t>T6H3P7</t>
  </si>
  <si>
    <t>T6H3P8</t>
  </si>
  <si>
    <t>T6H3P9</t>
  </si>
  <si>
    <t>T6H3R1</t>
  </si>
  <si>
    <t>T6H3R2</t>
  </si>
  <si>
    <t>T6H3R3</t>
  </si>
  <si>
    <t>T6H3R4</t>
  </si>
  <si>
    <t>T6H3R5</t>
  </si>
  <si>
    <t>T6H3R6</t>
  </si>
  <si>
    <t>T6H3R7</t>
  </si>
  <si>
    <t>T6H3R8</t>
  </si>
  <si>
    <t>T6H3R9</t>
  </si>
  <si>
    <t>T6H3S1</t>
  </si>
  <si>
    <t>T6H3S2</t>
  </si>
  <si>
    <t>T6H3S3</t>
  </si>
  <si>
    <t>T6H3S4</t>
  </si>
  <si>
    <t>T6H3S5</t>
  </si>
  <si>
    <t>T6H3S7</t>
  </si>
  <si>
    <t>T6H3S8</t>
  </si>
  <si>
    <t>T6H3S9</t>
  </si>
  <si>
    <t>T6H3T1</t>
  </si>
  <si>
    <t>T6H3T2</t>
  </si>
  <si>
    <t>T6H3T7</t>
  </si>
  <si>
    <t>T6H3T8</t>
  </si>
  <si>
    <t>T6H3V6</t>
  </si>
  <si>
    <t>T6H3V7</t>
  </si>
  <si>
    <t>T6H3W5</t>
  </si>
  <si>
    <t>T6H4J7</t>
  </si>
  <si>
    <t>T6H4J8</t>
  </si>
  <si>
    <t>T6H4J9</t>
  </si>
  <si>
    <t>T6H4K1</t>
  </si>
  <si>
    <t>T6H4K8</t>
  </si>
  <si>
    <t>T6H4L3</t>
  </si>
  <si>
    <t>T6H4L4</t>
  </si>
  <si>
    <t>T6H4L5</t>
  </si>
  <si>
    <t>T6H4L6</t>
  </si>
  <si>
    <t>T6H4L7</t>
  </si>
  <si>
    <t>T6H4L8</t>
  </si>
  <si>
    <t>T6H4L9</t>
  </si>
  <si>
    <t>T6H4M1</t>
  </si>
  <si>
    <t>T6H4M2</t>
  </si>
  <si>
    <t>T6H4M3</t>
  </si>
  <si>
    <t>T6H4M4</t>
  </si>
  <si>
    <t>T6H4M5</t>
  </si>
  <si>
    <t>T6H4M6</t>
  </si>
  <si>
    <t>T6H4M7</t>
  </si>
  <si>
    <t>T6H4M8</t>
  </si>
  <si>
    <t>T6H4M9</t>
  </si>
  <si>
    <t>T6H4N1</t>
  </si>
  <si>
    <t>T6H4P5</t>
  </si>
  <si>
    <t>T6H4P7</t>
  </si>
  <si>
    <t>T6H4P8</t>
  </si>
  <si>
    <t>T6H4P9</t>
  </si>
  <si>
    <t>T6H4R2</t>
  </si>
  <si>
    <t>T6H4R3</t>
  </si>
  <si>
    <t>T6H4R4</t>
  </si>
  <si>
    <t>T6H4R7</t>
  </si>
  <si>
    <t>T6H4R8</t>
  </si>
  <si>
    <t>T6H4W2</t>
  </si>
  <si>
    <t>T6H4W3</t>
  </si>
  <si>
    <t>T6H4W4</t>
  </si>
  <si>
    <t>T6H4W5</t>
  </si>
  <si>
    <t>T6H4W9</t>
  </si>
  <si>
    <t>T6H4X1</t>
  </si>
  <si>
    <t>T6H4X2</t>
  </si>
  <si>
    <t>T6H5A1</t>
  </si>
  <si>
    <t>T6H5A2</t>
  </si>
  <si>
    <t>T6H5B4</t>
  </si>
  <si>
    <t>T6H5B5</t>
  </si>
  <si>
    <t>T6H5B8</t>
  </si>
  <si>
    <t>T6H5C2</t>
  </si>
  <si>
    <t>T6H5C3</t>
  </si>
  <si>
    <t>T6H5E4</t>
  </si>
  <si>
    <t>T6H5G1</t>
  </si>
  <si>
    <t>T6H5G8</t>
  </si>
  <si>
    <t>T6H5H1</t>
  </si>
  <si>
    <t>T6H5H2</t>
  </si>
  <si>
    <t>T6H5H4</t>
  </si>
  <si>
    <t>T6H5H5</t>
  </si>
  <si>
    <t>T6H5J1</t>
  </si>
  <si>
    <t>T6H5J2</t>
  </si>
  <si>
    <t>T6H5J3</t>
  </si>
  <si>
    <t>T6H5J4</t>
  </si>
  <si>
    <t>T6H5J5</t>
  </si>
  <si>
    <t>T6H5K1</t>
  </si>
  <si>
    <t>T6H5K3</t>
  </si>
  <si>
    <t>T6H5P9</t>
  </si>
  <si>
    <t>T6H5R7</t>
  </si>
  <si>
    <t>T6H5S4</t>
  </si>
  <si>
    <t>T6H5S6</t>
  </si>
  <si>
    <t>T6H5T1</t>
  </si>
  <si>
    <t>T6H5T3</t>
  </si>
  <si>
    <t>T6H5W5</t>
  </si>
  <si>
    <t>T6H5W8</t>
  </si>
  <si>
    <t>T6H5X6</t>
  </si>
  <si>
    <t>T6H5X8</t>
  </si>
  <si>
    <t>T6H5X9</t>
  </si>
  <si>
    <t>T6H5Y7</t>
  </si>
  <si>
    <t>T6H5Z1</t>
  </si>
  <si>
    <t>T6H5Z6</t>
  </si>
  <si>
    <t>T6H6A2</t>
  </si>
  <si>
    <t>T6H6A3</t>
  </si>
  <si>
    <t>T6J0A2</t>
  </si>
  <si>
    <t>T6J0A6</t>
  </si>
  <si>
    <t>T6J0A7</t>
  </si>
  <si>
    <t>T6J0A8</t>
  </si>
  <si>
    <t>T6J0C5</t>
  </si>
  <si>
    <t>T6J0C8</t>
  </si>
  <si>
    <t>T6J0C9</t>
  </si>
  <si>
    <t>T6J0E1</t>
  </si>
  <si>
    <t>T6J0E2</t>
  </si>
  <si>
    <t>T6J0E4</t>
  </si>
  <si>
    <t>T6J0E8</t>
  </si>
  <si>
    <t>T6J0E9</t>
  </si>
  <si>
    <t>T6J0G5</t>
  </si>
  <si>
    <t>T6J0G7</t>
  </si>
  <si>
    <t>T6J0G8</t>
  </si>
  <si>
    <t>T6J0H1</t>
  </si>
  <si>
    <t>T6J0H2</t>
  </si>
  <si>
    <t>T6J0H4</t>
  </si>
  <si>
    <t>T6J0H5</t>
  </si>
  <si>
    <t>T6J0H6</t>
  </si>
  <si>
    <t>T6J0H7</t>
  </si>
  <si>
    <t>T6J0K6</t>
  </si>
  <si>
    <t>T6J0K7</t>
  </si>
  <si>
    <t>T6J0K8</t>
  </si>
  <si>
    <t>T6J0K9</t>
  </si>
  <si>
    <t>T6J0L1</t>
  </si>
  <si>
    <t>T6J0L2</t>
  </si>
  <si>
    <t>T6J0L6</t>
  </si>
  <si>
    <t>T6J0L7</t>
  </si>
  <si>
    <t>T6J0M1</t>
  </si>
  <si>
    <t>T6J0M2</t>
  </si>
  <si>
    <t>T6J0M3</t>
  </si>
  <si>
    <t>T6J0M4</t>
  </si>
  <si>
    <t>T6J0N1</t>
  </si>
  <si>
    <t>T6J0N2</t>
  </si>
  <si>
    <t>T6J0N5</t>
  </si>
  <si>
    <t>T6J0N6</t>
  </si>
  <si>
    <t>T6J0N7</t>
  </si>
  <si>
    <t>T6J0P3</t>
  </si>
  <si>
    <t>T6J0P4</t>
  </si>
  <si>
    <t>T6J0P6</t>
  </si>
  <si>
    <t>T6J0P7</t>
  </si>
  <si>
    <t>T6J0P8</t>
  </si>
  <si>
    <t>T6J0P9</t>
  </si>
  <si>
    <t>T6J0R1</t>
  </si>
  <si>
    <t>T6J0R2</t>
  </si>
  <si>
    <t>T6J0R5</t>
  </si>
  <si>
    <t>T6J0R6</t>
  </si>
  <si>
    <t>T6J0S1</t>
  </si>
  <si>
    <t>T6J0S2</t>
  </si>
  <si>
    <t>T6J0S3</t>
  </si>
  <si>
    <t>T6J0S4</t>
  </si>
  <si>
    <t>T6J0S5</t>
  </si>
  <si>
    <t>T6J0S9</t>
  </si>
  <si>
    <t>T6J0T1</t>
  </si>
  <si>
    <t>T6J0T2</t>
  </si>
  <si>
    <t>T6J0T3</t>
  </si>
  <si>
    <t>T6J0T4</t>
  </si>
  <si>
    <t>T6J0T5</t>
  </si>
  <si>
    <t>T6J0T6</t>
  </si>
  <si>
    <t>T6J0T7</t>
  </si>
  <si>
    <t>T6J0T8</t>
  </si>
  <si>
    <t>T6J0T9</t>
  </si>
  <si>
    <t>T6J0V1</t>
  </si>
  <si>
    <t>T6J0V2</t>
  </si>
  <si>
    <t>T6J0V3</t>
  </si>
  <si>
    <t>T6J0V4</t>
  </si>
  <si>
    <t>T6J0V5</t>
  </si>
  <si>
    <t>T6J0V6</t>
  </si>
  <si>
    <t>T6J0V7</t>
  </si>
  <si>
    <t>T6J0V8</t>
  </si>
  <si>
    <t>T6J0V9</t>
  </si>
  <si>
    <t>T6J0W1</t>
  </si>
  <si>
    <t>T6J0W2</t>
  </si>
  <si>
    <t>T6J0W3</t>
  </si>
  <si>
    <t>T6J0W4</t>
  </si>
  <si>
    <t>T6J0W5</t>
  </si>
  <si>
    <t>T6J0W6</t>
  </si>
  <si>
    <t>T6J0W7</t>
  </si>
  <si>
    <t>T6J0W8</t>
  </si>
  <si>
    <t>T6J0X1</t>
  </si>
  <si>
    <t>T6J0X2</t>
  </si>
  <si>
    <t>T6J0X6</t>
  </si>
  <si>
    <t>T6J0X7</t>
  </si>
  <si>
    <t>T6J0X8</t>
  </si>
  <si>
    <t>T6J0X9</t>
  </si>
  <si>
    <t>T6J0Y1</t>
  </si>
  <si>
    <t>T6J0Y2</t>
  </si>
  <si>
    <t>T6J0Y3</t>
  </si>
  <si>
    <t>T6J0Y4</t>
  </si>
  <si>
    <t>T6J0Y5</t>
  </si>
  <si>
    <t>T6J0Y6</t>
  </si>
  <si>
    <t>T6J0Y7</t>
  </si>
  <si>
    <t>T6J0Y8</t>
  </si>
  <si>
    <t>T6J0Y9</t>
  </si>
  <si>
    <t>T6J0Z1</t>
  </si>
  <si>
    <t>T6J0Z2</t>
  </si>
  <si>
    <t>T6J0Z3</t>
  </si>
  <si>
    <t>T6J0Z4</t>
  </si>
  <si>
    <t>T6J0Z5</t>
  </si>
  <si>
    <t>T6J0Z6</t>
  </si>
  <si>
    <t>T6J0Z7</t>
  </si>
  <si>
    <t>T6J0Z8</t>
  </si>
  <si>
    <t>T6J0Z9</t>
  </si>
  <si>
    <t>T6J1A1</t>
  </si>
  <si>
    <t>T6J1A2</t>
  </si>
  <si>
    <t>T6J1A3</t>
  </si>
  <si>
    <t>T6J1A4</t>
  </si>
  <si>
    <t>T6J1A5</t>
  </si>
  <si>
    <t>T6J1A6</t>
  </si>
  <si>
    <t>T6J1A7</t>
  </si>
  <si>
    <t>T6J1A8</t>
  </si>
  <si>
    <t>T6J1A9</t>
  </si>
  <si>
    <t>T6J1B1</t>
  </si>
  <si>
    <t>T6J1B2</t>
  </si>
  <si>
    <t>T6J1B3</t>
  </si>
  <si>
    <t>T6J1B5</t>
  </si>
  <si>
    <t>T6J1B6</t>
  </si>
  <si>
    <t>T6J1B7</t>
  </si>
  <si>
    <t>T6J1B8</t>
  </si>
  <si>
    <t>T6J1B9</t>
  </si>
  <si>
    <t>T6J1C1</t>
  </si>
  <si>
    <t>T6J1C5</t>
  </si>
  <si>
    <t>T6J1C6</t>
  </si>
  <si>
    <t>T6J1C7</t>
  </si>
  <si>
    <t>T6J1E1</t>
  </si>
  <si>
    <t>T6J1E4</t>
  </si>
  <si>
    <t>T6J1E5</t>
  </si>
  <si>
    <t>T6J1E6</t>
  </si>
  <si>
    <t>T6J1E7</t>
  </si>
  <si>
    <t>T6J1E8</t>
  </si>
  <si>
    <t>T6J1G2</t>
  </si>
  <si>
    <t>T6J1G3</t>
  </si>
  <si>
    <t>T6J1G4</t>
  </si>
  <si>
    <t>T6J1G5</t>
  </si>
  <si>
    <t>T6J1G6</t>
  </si>
  <si>
    <t>T6J1G7</t>
  </si>
  <si>
    <t>T6J1H4</t>
  </si>
  <si>
    <t>T6J1H5</t>
  </si>
  <si>
    <t>T6J1H6</t>
  </si>
  <si>
    <t>T6J1H7</t>
  </si>
  <si>
    <t>T6J1J1</t>
  </si>
  <si>
    <t>T6J1J2</t>
  </si>
  <si>
    <t>T6J1J3</t>
  </si>
  <si>
    <t>T6J1J4</t>
  </si>
  <si>
    <t>T6J1J5</t>
  </si>
  <si>
    <t>T6J1J7</t>
  </si>
  <si>
    <t>T6J1J8</t>
  </si>
  <si>
    <t>T6J1K1</t>
  </si>
  <si>
    <t>T6J1K2</t>
  </si>
  <si>
    <t>T6J1K3</t>
  </si>
  <si>
    <t>T6J1K4</t>
  </si>
  <si>
    <t>T6J1K5</t>
  </si>
  <si>
    <t>T6J1K6</t>
  </si>
  <si>
    <t>T6J1K7</t>
  </si>
  <si>
    <t>T6J1K8</t>
  </si>
  <si>
    <t>T6J1K9</t>
  </si>
  <si>
    <t>T6J1L1</t>
  </si>
  <si>
    <t>T6J1L2</t>
  </si>
  <si>
    <t>T6J1L3</t>
  </si>
  <si>
    <t>T6J1L4</t>
  </si>
  <si>
    <t>T6J1L5</t>
  </si>
  <si>
    <t>T6J1L6</t>
  </si>
  <si>
    <t>T6J1L7</t>
  </si>
  <si>
    <t>T6J1M3</t>
  </si>
  <si>
    <t>T6J1M6</t>
  </si>
  <si>
    <t>T6J1M7</t>
  </si>
  <si>
    <t>T6J1M8</t>
  </si>
  <si>
    <t>T6J1M9</t>
  </si>
  <si>
    <t>T6J1N1</t>
  </si>
  <si>
    <t>T6J1N6</t>
  </si>
  <si>
    <t>T6J1N7</t>
  </si>
  <si>
    <t>T6J1N8</t>
  </si>
  <si>
    <t>T6J1N9</t>
  </si>
  <si>
    <t>T6J1P1</t>
  </si>
  <si>
    <t>T6J1P2</t>
  </si>
  <si>
    <t>T6J1P3</t>
  </si>
  <si>
    <t>T6J1P4</t>
  </si>
  <si>
    <t>T6J1P5</t>
  </si>
  <si>
    <t>T6J1P6</t>
  </si>
  <si>
    <t>T6J1P7</t>
  </si>
  <si>
    <t>T6J1P8</t>
  </si>
  <si>
    <t>T6J1P9</t>
  </si>
  <si>
    <t>T6J1R6</t>
  </si>
  <si>
    <t>T6J1R7</t>
  </si>
  <si>
    <t>T6J1R8</t>
  </si>
  <si>
    <t>T6J1R9</t>
  </si>
  <si>
    <t>T6J1S1</t>
  </si>
  <si>
    <t>T6J1T4</t>
  </si>
  <si>
    <t>T6J1T5</t>
  </si>
  <si>
    <t>T6J1T6</t>
  </si>
  <si>
    <t>T6J1T7</t>
  </si>
  <si>
    <t>T6J1T8</t>
  </si>
  <si>
    <t>T6J1T9</t>
  </si>
  <si>
    <t>T6J1V8</t>
  </si>
  <si>
    <t>T6J1V9</t>
  </si>
  <si>
    <t>T6J1X6</t>
  </si>
  <si>
    <t>T6J1X7</t>
  </si>
  <si>
    <t>T6J1X8</t>
  </si>
  <si>
    <t>T6J1X9</t>
  </si>
  <si>
    <t>T6J1Y1</t>
  </si>
  <si>
    <t>T6J1Y2</t>
  </si>
  <si>
    <t>T6J1Y3</t>
  </si>
  <si>
    <t>T6J1Y4</t>
  </si>
  <si>
    <t>T6J1Y5</t>
  </si>
  <si>
    <t>T6J1Y6</t>
  </si>
  <si>
    <t>T6J1Y7</t>
  </si>
  <si>
    <t>T6J1Y9</t>
  </si>
  <si>
    <t>T6J1Z1</t>
  </si>
  <si>
    <t>T6J1Z2</t>
  </si>
  <si>
    <t>T6J1Z5</t>
  </si>
  <si>
    <t>T6J1Z6</t>
  </si>
  <si>
    <t>T6J2A1</t>
  </si>
  <si>
    <t>T6J2A8</t>
  </si>
  <si>
    <t>T6J2A9</t>
  </si>
  <si>
    <t>T6J2B2</t>
  </si>
  <si>
    <t>T6J2B4</t>
  </si>
  <si>
    <t>T6J2B9</t>
  </si>
  <si>
    <t>T6J2C1</t>
  </si>
  <si>
    <t>T6J2C3</t>
  </si>
  <si>
    <t>T6J2E7</t>
  </si>
  <si>
    <t>T6J2E9</t>
  </si>
  <si>
    <t>T6J2G1</t>
  </si>
  <si>
    <t>T6J2G4</t>
  </si>
  <si>
    <t>T6J2G6</t>
  </si>
  <si>
    <t>T6J2G7</t>
  </si>
  <si>
    <t>T6J2G8</t>
  </si>
  <si>
    <t>T6J2G9</t>
  </si>
  <si>
    <t>T6J2H1</t>
  </si>
  <si>
    <t>T6J2H2</t>
  </si>
  <si>
    <t>T6J2H4</t>
  </si>
  <si>
    <t>T6J2H5</t>
  </si>
  <si>
    <t>T6J2H6</t>
  </si>
  <si>
    <t>T6J2H7</t>
  </si>
  <si>
    <t>T6J2H8</t>
  </si>
  <si>
    <t>T6J2H9</t>
  </si>
  <si>
    <t>T6J2J1</t>
  </si>
  <si>
    <t>T6J2J2</t>
  </si>
  <si>
    <t>T6J2J3</t>
  </si>
  <si>
    <t>T6J2J4</t>
  </si>
  <si>
    <t>T6J2J5</t>
  </si>
  <si>
    <t>T6J2J6</t>
  </si>
  <si>
    <t>T6J2J7</t>
  </si>
  <si>
    <t>T6J2J8</t>
  </si>
  <si>
    <t>T6J2J9</t>
  </si>
  <si>
    <t>T6J2K1</t>
  </si>
  <si>
    <t>T6J2K2</t>
  </si>
  <si>
    <t>T6J2K3</t>
  </si>
  <si>
    <t>T6J2K4</t>
  </si>
  <si>
    <t>T6J2K5</t>
  </si>
  <si>
    <t>T6J2K6</t>
  </si>
  <si>
    <t>T6J2K7</t>
  </si>
  <si>
    <t>T6J2K8</t>
  </si>
  <si>
    <t>T6J2K9</t>
  </si>
  <si>
    <t>T6J2L1</t>
  </si>
  <si>
    <t>T6J2L2</t>
  </si>
  <si>
    <t>T6J2L4</t>
  </si>
  <si>
    <t>T6J2L5</t>
  </si>
  <si>
    <t>T6J2L6</t>
  </si>
  <si>
    <t>T6J2L7</t>
  </si>
  <si>
    <t>T6J2L8</t>
  </si>
  <si>
    <t>T6J2L9</t>
  </si>
  <si>
    <t>T6J2M1</t>
  </si>
  <si>
    <t>T6J2M2</t>
  </si>
  <si>
    <t>T6J2M3</t>
  </si>
  <si>
    <t>T6J2M4</t>
  </si>
  <si>
    <t>T6J2M5</t>
  </si>
  <si>
    <t>T6J2M6</t>
  </si>
  <si>
    <t>T6J2M7</t>
  </si>
  <si>
    <t>T6J2M8</t>
  </si>
  <si>
    <t>T6J2M9</t>
  </si>
  <si>
    <t>T6J2N1</t>
  </si>
  <si>
    <t>T6J2N2</t>
  </si>
  <si>
    <t>T6J2N3</t>
  </si>
  <si>
    <t>T6J2N4</t>
  </si>
  <si>
    <t>T6J2N5</t>
  </si>
  <si>
    <t>T6J2N6</t>
  </si>
  <si>
    <t>T6J2N7</t>
  </si>
  <si>
    <t>T6J2N8</t>
  </si>
  <si>
    <t>T6J2N9</t>
  </si>
  <si>
    <t>T6J2P1</t>
  </si>
  <si>
    <t>T6J2P2</t>
  </si>
  <si>
    <t>T6J2P3</t>
  </si>
  <si>
    <t>T6J2P4</t>
  </si>
  <si>
    <t>T6J2P5</t>
  </si>
  <si>
    <t>T6J2P6</t>
  </si>
  <si>
    <t>T6J2P7</t>
  </si>
  <si>
    <t>T6J2P8</t>
  </si>
  <si>
    <t>T6J2P9</t>
  </si>
  <si>
    <t>T6J2R1</t>
  </si>
  <si>
    <t>T6J2R2</t>
  </si>
  <si>
    <t>T6J2R3</t>
  </si>
  <si>
    <t>T6J2R4</t>
  </si>
  <si>
    <t>T6J2R5</t>
  </si>
  <si>
    <t>T6J2R6</t>
  </si>
  <si>
    <t>T6J2R7</t>
  </si>
  <si>
    <t>T6J2R8</t>
  </si>
  <si>
    <t>T6J2R9</t>
  </si>
  <si>
    <t>T6J2S1</t>
  </si>
  <si>
    <t>T6J2S2</t>
  </si>
  <si>
    <t>T6J2S3</t>
  </si>
  <si>
    <t>T6J2S4</t>
  </si>
  <si>
    <t>T6J2S5</t>
  </si>
  <si>
    <t>T6J2S7</t>
  </si>
  <si>
    <t>T6J2S8</t>
  </si>
  <si>
    <t>T6J2S9</t>
  </si>
  <si>
    <t>T6J2T1</t>
  </si>
  <si>
    <t>T6J2T2</t>
  </si>
  <si>
    <t>T6J2T3</t>
  </si>
  <si>
    <t>T6J2T4</t>
  </si>
  <si>
    <t>T6J2T5</t>
  </si>
  <si>
    <t>T6J2T6</t>
  </si>
  <si>
    <t>T6J2T7</t>
  </si>
  <si>
    <t>T6J2T8</t>
  </si>
  <si>
    <t>T6J2T9</t>
  </si>
  <si>
    <t>T6J2V1</t>
  </si>
  <si>
    <t>T6J2V2</t>
  </si>
  <si>
    <t>T6J2V3</t>
  </si>
  <si>
    <t>T6J2V4</t>
  </si>
  <si>
    <t>T6J2V5</t>
  </si>
  <si>
    <t>T6J2V6</t>
  </si>
  <si>
    <t>T6J2V7</t>
  </si>
  <si>
    <t>T6J2V8</t>
  </si>
  <si>
    <t>T6J2V9</t>
  </si>
  <si>
    <t>T6J2W1</t>
  </si>
  <si>
    <t>T6J2W3</t>
  </si>
  <si>
    <t>T6J2W6</t>
  </si>
  <si>
    <t>T6J2W7</t>
  </si>
  <si>
    <t>T6J2W8</t>
  </si>
  <si>
    <t>T6J2X3</t>
  </si>
  <si>
    <t>T6J2X5</t>
  </si>
  <si>
    <t>T6J2X7</t>
  </si>
  <si>
    <t>T6J2X8</t>
  </si>
  <si>
    <t>T6J2X9</t>
  </si>
  <si>
    <t>T6J2Y1</t>
  </si>
  <si>
    <t>T6J2Y2</t>
  </si>
  <si>
    <t>T6J2Y3</t>
  </si>
  <si>
    <t>T6J2Y4</t>
  </si>
  <si>
    <t>T6J2Y5</t>
  </si>
  <si>
    <t>T6J2Y6</t>
  </si>
  <si>
    <t>T6J2Y7</t>
  </si>
  <si>
    <t>T6J2Y8</t>
  </si>
  <si>
    <t>T6J2Y9</t>
  </si>
  <si>
    <t>T6J2Z1</t>
  </si>
  <si>
    <t>T6J2Z2</t>
  </si>
  <si>
    <t>T6J2Z3</t>
  </si>
  <si>
    <t>T6J2Z4</t>
  </si>
  <si>
    <t>T6J2Z5</t>
  </si>
  <si>
    <t>T6J2Z6</t>
  </si>
  <si>
    <t>T6J2Z7</t>
  </si>
  <si>
    <t>T6J2Z8</t>
  </si>
  <si>
    <t>T6J2Z9</t>
  </si>
  <si>
    <t>T6J3A1</t>
  </si>
  <si>
    <t>T6J3A2</t>
  </si>
  <si>
    <t>T6J3A3</t>
  </si>
  <si>
    <t>T6J3A4</t>
  </si>
  <si>
    <t>T6J3A5</t>
  </si>
  <si>
    <t>T6J3A6</t>
  </si>
  <si>
    <t>T6J3A7</t>
  </si>
  <si>
    <t>T6J3A8</t>
  </si>
  <si>
    <t>T6J3A9</t>
  </si>
  <si>
    <t>T6J3B1</t>
  </si>
  <si>
    <t>T6J3B2</t>
  </si>
  <si>
    <t>T6J3B3</t>
  </si>
  <si>
    <t>T6J3B4</t>
  </si>
  <si>
    <t>T6J3B5</t>
  </si>
  <si>
    <t>T6J3B6</t>
  </si>
  <si>
    <t>T6J3B7</t>
  </si>
  <si>
    <t>T6J3B8</t>
  </si>
  <si>
    <t>T6J3B9</t>
  </si>
  <si>
    <t>T6J3C1</t>
  </si>
  <si>
    <t>T6J3C2</t>
  </si>
  <si>
    <t>T6J3C3</t>
  </si>
  <si>
    <t>T6J3C4</t>
  </si>
  <si>
    <t>T6J3C5</t>
  </si>
  <si>
    <t>T6J3C6</t>
  </si>
  <si>
    <t>T6J3C7</t>
  </si>
  <si>
    <t>T6J3C8</t>
  </si>
  <si>
    <t>T6J3C9</t>
  </si>
  <si>
    <t>T6J3E1</t>
  </si>
  <si>
    <t>T6J3E2</t>
  </si>
  <si>
    <t>T6J3E3</t>
  </si>
  <si>
    <t>T6J3E4</t>
  </si>
  <si>
    <t>T6J3E5</t>
  </si>
  <si>
    <t>T6J3E6</t>
  </si>
  <si>
    <t>T6J3E7</t>
  </si>
  <si>
    <t>T6J3E8</t>
  </si>
  <si>
    <t>T6J3E9</t>
  </si>
  <si>
    <t>T6J3G1</t>
  </si>
  <si>
    <t>T6J3G2</t>
  </si>
  <si>
    <t>T6J3G3</t>
  </si>
  <si>
    <t>T6J3J7</t>
  </si>
  <si>
    <t>T6J3J8</t>
  </si>
  <si>
    <t>T6J3J9</t>
  </si>
  <si>
    <t>T6J3K1</t>
  </si>
  <si>
    <t>T6J3K2</t>
  </si>
  <si>
    <t>T6J3K3</t>
  </si>
  <si>
    <t>T6J3K4</t>
  </si>
  <si>
    <t>T6J3K5</t>
  </si>
  <si>
    <t>T6J3K6</t>
  </si>
  <si>
    <t>T6J3K7</t>
  </si>
  <si>
    <t>T6J3K8</t>
  </si>
  <si>
    <t>T6J3L6</t>
  </si>
  <si>
    <t>T6J3L7</t>
  </si>
  <si>
    <t>T6J3M5</t>
  </si>
  <si>
    <t>T6J3M8</t>
  </si>
  <si>
    <t>T6J3N2</t>
  </si>
  <si>
    <t>T6J3N3</t>
  </si>
  <si>
    <t>T6J3N4</t>
  </si>
  <si>
    <t>T6J3N5</t>
  </si>
  <si>
    <t>T6J3S5</t>
  </si>
  <si>
    <t>T6J3S6</t>
  </si>
  <si>
    <t>T6J3S7</t>
  </si>
  <si>
    <t>T6J3T4</t>
  </si>
  <si>
    <t>T6J3Z9</t>
  </si>
  <si>
    <t>T6J4A1</t>
  </si>
  <si>
    <t>T6J4A2</t>
  </si>
  <si>
    <t>T6J4A3</t>
  </si>
  <si>
    <t>T6J4A5</t>
  </si>
  <si>
    <t>T6J4A6</t>
  </si>
  <si>
    <t>T6J4A7</t>
  </si>
  <si>
    <t>T6J4B3</t>
  </si>
  <si>
    <t>T6J4B7</t>
  </si>
  <si>
    <t>T6J4B8</t>
  </si>
  <si>
    <t>T6J4B9</t>
  </si>
  <si>
    <t>T6J4C1</t>
  </si>
  <si>
    <t>T6J4C2</t>
  </si>
  <si>
    <t>T6J4C3</t>
  </si>
  <si>
    <t>T6J4C4</t>
  </si>
  <si>
    <t>T6J4C5</t>
  </si>
  <si>
    <t>T6J4C6</t>
  </si>
  <si>
    <t>T6J4C7</t>
  </si>
  <si>
    <t>T6J4E7</t>
  </si>
  <si>
    <t>T6J4E8</t>
  </si>
  <si>
    <t>T6J4G5</t>
  </si>
  <si>
    <t>T6J4G8</t>
  </si>
  <si>
    <t>T6J4H6</t>
  </si>
  <si>
    <t>T6J4H7</t>
  </si>
  <si>
    <t>T6J4H8</t>
  </si>
  <si>
    <t>T6J4H9</t>
  </si>
  <si>
    <t>T6J4J1</t>
  </si>
  <si>
    <t>T6J4J2</t>
  </si>
  <si>
    <t>T6J4J3</t>
  </si>
  <si>
    <t>T6J4J4</t>
  </si>
  <si>
    <t>T6J4J5</t>
  </si>
  <si>
    <t>T6J4J9</t>
  </si>
  <si>
    <t>T6J4K2</t>
  </si>
  <si>
    <t>T6J4K3</t>
  </si>
  <si>
    <t>T6J4K4</t>
  </si>
  <si>
    <t>T6J4M7</t>
  </si>
  <si>
    <t>T6J4M8</t>
  </si>
  <si>
    <t>T6J4N4</t>
  </si>
  <si>
    <t>T6J4N5</t>
  </si>
  <si>
    <t>T6J4N6</t>
  </si>
  <si>
    <t>T6J4R1</t>
  </si>
  <si>
    <t>T6J4R8</t>
  </si>
  <si>
    <t>T6J4R9</t>
  </si>
  <si>
    <t>T6J4S1</t>
  </si>
  <si>
    <t>T6J4S2</t>
  </si>
  <si>
    <t>T6J4S5</t>
  </si>
  <si>
    <t>T6J4S6</t>
  </si>
  <si>
    <t>T6J4S9</t>
  </si>
  <si>
    <t>T6J4T1</t>
  </si>
  <si>
    <t>T6J4T4</t>
  </si>
  <si>
    <t>T6J4V3</t>
  </si>
  <si>
    <t>T6J4V6</t>
  </si>
  <si>
    <t>T6J4V7</t>
  </si>
  <si>
    <t>T6J4W2</t>
  </si>
  <si>
    <t>T6J4W8</t>
  </si>
  <si>
    <t>T6J4W9</t>
  </si>
  <si>
    <t>T6J4Z5</t>
  </si>
  <si>
    <t>T6J5B2</t>
  </si>
  <si>
    <t>T6J5B3</t>
  </si>
  <si>
    <t>T6J5B7</t>
  </si>
  <si>
    <t>T6J5B8</t>
  </si>
  <si>
    <t>T6J5B9</t>
  </si>
  <si>
    <t>T6J5C7</t>
  </si>
  <si>
    <t>T6J5C8</t>
  </si>
  <si>
    <t>T6J5C9</t>
  </si>
  <si>
    <t>T6J5E3</t>
  </si>
  <si>
    <t>T6J5G1</t>
  </si>
  <si>
    <t>T6J5G3</t>
  </si>
  <si>
    <t>T6J5G4</t>
  </si>
  <si>
    <t>T6J5G5</t>
  </si>
  <si>
    <t>T6J5G6</t>
  </si>
  <si>
    <t>T6J5H2</t>
  </si>
  <si>
    <t>T6J5H5</t>
  </si>
  <si>
    <t>T6J5H6</t>
  </si>
  <si>
    <t>T6J5H7</t>
  </si>
  <si>
    <t>T6J5J4</t>
  </si>
  <si>
    <t>T6J5J6</t>
  </si>
  <si>
    <t>T6J5J7</t>
  </si>
  <si>
    <t>T6J5K3</t>
  </si>
  <si>
    <t>T6J5K9</t>
  </si>
  <si>
    <t>T6J5L6</t>
  </si>
  <si>
    <t>T6J5L9</t>
  </si>
  <si>
    <t>T6J5M5</t>
  </si>
  <si>
    <t>T6J5M8</t>
  </si>
  <si>
    <t>T6J5P2</t>
  </si>
  <si>
    <t>T6J5R4</t>
  </si>
  <si>
    <t>T6J5S6</t>
  </si>
  <si>
    <t>T6J5S7</t>
  </si>
  <si>
    <t>T6J5W3</t>
  </si>
  <si>
    <t>T6J5W8</t>
  </si>
  <si>
    <t>T6J5W9</t>
  </si>
  <si>
    <t>T6J5X8</t>
  </si>
  <si>
    <t>T6J5Z8</t>
  </si>
  <si>
    <t>T6J6B5</t>
  </si>
  <si>
    <t>T6J6B7</t>
  </si>
  <si>
    <t>T6J6K2</t>
  </si>
  <si>
    <t>T6J6K3</t>
  </si>
  <si>
    <t>T6J6K5</t>
  </si>
  <si>
    <t>T6J6K6</t>
  </si>
  <si>
    <t>T6J6K7</t>
  </si>
  <si>
    <t>T6J6K8</t>
  </si>
  <si>
    <t>T6J6K9</t>
  </si>
  <si>
    <t>T6J6L1</t>
  </si>
  <si>
    <t>T6J6L2</t>
  </si>
  <si>
    <t>T6J6L3</t>
  </si>
  <si>
    <t>T6J6L4</t>
  </si>
  <si>
    <t>T6J6L5</t>
  </si>
  <si>
    <t>T6J6L6</t>
  </si>
  <si>
    <t>T6J6L7</t>
  </si>
  <si>
    <t>T6J6M3</t>
  </si>
  <si>
    <t>T6J6N5</t>
  </si>
  <si>
    <t>T6J6P1</t>
  </si>
  <si>
    <t>T6J6P2</t>
  </si>
  <si>
    <t>T6J6P3</t>
  </si>
  <si>
    <t>T6J6P7</t>
  </si>
  <si>
    <t>T6J6R5</t>
  </si>
  <si>
    <t>T6J6R7</t>
  </si>
  <si>
    <t>T6J6S6</t>
  </si>
  <si>
    <t>T6J6S7</t>
  </si>
  <si>
    <t>T6J6V1</t>
  </si>
  <si>
    <t>T6J6V4</t>
  </si>
  <si>
    <t>T6J6V7</t>
  </si>
  <si>
    <t>T6J6W1</t>
  </si>
  <si>
    <t>T6J6X4</t>
  </si>
  <si>
    <t>T6J6Y5</t>
  </si>
  <si>
    <t>T6J6Y6</t>
  </si>
  <si>
    <t>T6J6Y8</t>
  </si>
  <si>
    <t>T6J6Z2</t>
  </si>
  <si>
    <t>T6J7A2</t>
  </si>
  <si>
    <t>T6J7A9</t>
  </si>
  <si>
    <t>T6J7C2</t>
  </si>
  <si>
    <t>T6J7C7</t>
  </si>
  <si>
    <t>T6J7C8</t>
  </si>
  <si>
    <t>T6J7G8</t>
  </si>
  <si>
    <t>T6J7H3</t>
  </si>
  <si>
    <t>T6J7H8</t>
  </si>
  <si>
    <t>T6J7K1</t>
  </si>
  <si>
    <t>T6L0A4</t>
  </si>
  <si>
    <t>T6L1A3</t>
  </si>
  <si>
    <t>T6L1B1</t>
  </si>
  <si>
    <t>T6L1B2</t>
  </si>
  <si>
    <t>T6L1B3</t>
  </si>
  <si>
    <t>T6L1B5</t>
  </si>
  <si>
    <t>T6L1B6</t>
  </si>
  <si>
    <t>T6L1B7</t>
  </si>
  <si>
    <t>T6L1B8</t>
  </si>
  <si>
    <t>T6L1B9</t>
  </si>
  <si>
    <t>T6L1C1</t>
  </si>
  <si>
    <t>T6L1C2</t>
  </si>
  <si>
    <t>T6L1C3</t>
  </si>
  <si>
    <t>T6L1N9</t>
  </si>
  <si>
    <t>T6L1P1</t>
  </si>
  <si>
    <t>T6L1P2</t>
  </si>
  <si>
    <t>T6L1P3</t>
  </si>
  <si>
    <t>T6L1R9</t>
  </si>
  <si>
    <t>T6L1W1</t>
  </si>
  <si>
    <t>T6L1W2</t>
  </si>
  <si>
    <t>T6L1W3</t>
  </si>
  <si>
    <t>T6L1W4</t>
  </si>
  <si>
    <t>T6L1W5</t>
  </si>
  <si>
    <t>T6L1W6</t>
  </si>
  <si>
    <t>T6L1X3</t>
  </si>
  <si>
    <t>T6L2E1</t>
  </si>
  <si>
    <t>T6L2E2</t>
  </si>
  <si>
    <t>T6L2E3</t>
  </si>
  <si>
    <t>T6L2H3</t>
  </si>
  <si>
    <t>T6L2H4</t>
  </si>
  <si>
    <t>T6L2J3</t>
  </si>
  <si>
    <t>T6L2J4</t>
  </si>
  <si>
    <t>T6L2J7</t>
  </si>
  <si>
    <t>T6L3A2</t>
  </si>
  <si>
    <t>T6L3P5</t>
  </si>
  <si>
    <t>T6L3P6</t>
  </si>
  <si>
    <t>T6L3Z1</t>
  </si>
  <si>
    <t>T6L3Z2</t>
  </si>
  <si>
    <t>T6L3Z4</t>
  </si>
  <si>
    <t>T6L4C6</t>
  </si>
  <si>
    <t>T6L4J2</t>
  </si>
  <si>
    <t>T6L4J5</t>
  </si>
  <si>
    <t>T6L4J6</t>
  </si>
  <si>
    <t>T6L4J7</t>
  </si>
  <si>
    <t>T6L4K2</t>
  </si>
  <si>
    <t>T6L4K3</t>
  </si>
  <si>
    <t>T6L4K4</t>
  </si>
  <si>
    <t>T6L4K5</t>
  </si>
  <si>
    <t>T6L4L1</t>
  </si>
  <si>
    <t>T6L4L2</t>
  </si>
  <si>
    <t>T6L4N7</t>
  </si>
  <si>
    <t>T6L4S8</t>
  </si>
  <si>
    <t>T6L5A2</t>
  </si>
  <si>
    <t>T6L5A3</t>
  </si>
  <si>
    <t>T6L5A4</t>
  </si>
  <si>
    <t>T6L5A5</t>
  </si>
  <si>
    <t>T6L5A6</t>
  </si>
  <si>
    <t>T6L5A7</t>
  </si>
  <si>
    <t>T6L5A8</t>
  </si>
  <si>
    <t>T6L5A9</t>
  </si>
  <si>
    <t>T6L5C7</t>
  </si>
  <si>
    <t>T6L5C8</t>
  </si>
  <si>
    <t>T6L5C9</t>
  </si>
  <si>
    <t>T6L5E1</t>
  </si>
  <si>
    <t>T6L5E2</t>
  </si>
  <si>
    <t>T6L5E3</t>
  </si>
  <si>
    <t>T6L5E4</t>
  </si>
  <si>
    <t>T6L5E5</t>
  </si>
  <si>
    <t>T6L5E6</t>
  </si>
  <si>
    <t>T6L5E7</t>
  </si>
  <si>
    <t>T6L5H7</t>
  </si>
  <si>
    <t>T6L5J6</t>
  </si>
  <si>
    <t>T6L5J7</t>
  </si>
  <si>
    <t>T6L5K5</t>
  </si>
  <si>
    <t>T6L5M2</t>
  </si>
  <si>
    <t>T6L5M3</t>
  </si>
  <si>
    <t>T6L5M4</t>
  </si>
  <si>
    <t>T6L5M5</t>
  </si>
  <si>
    <t>T6L5M6</t>
  </si>
  <si>
    <t>T6L5M7</t>
  </si>
  <si>
    <t>T6L5M8</t>
  </si>
  <si>
    <t>T6L5M9</t>
  </si>
  <si>
    <t>T6L5P5</t>
  </si>
  <si>
    <t>T6L5R2</t>
  </si>
  <si>
    <t>T6L5R6</t>
  </si>
  <si>
    <t>T6L5S3</t>
  </si>
  <si>
    <t>T6L5S5</t>
  </si>
  <si>
    <t>T6L5T2</t>
  </si>
  <si>
    <t>T6L5T4</t>
  </si>
  <si>
    <t>T6L5T8</t>
  </si>
  <si>
    <t>T6L5V4</t>
  </si>
  <si>
    <t>T6L5V5</t>
  </si>
  <si>
    <t>T6L5W9</t>
  </si>
  <si>
    <t>T6L5X6</t>
  </si>
  <si>
    <t>T6L5Y5</t>
  </si>
  <si>
    <t>T6L5Y6</t>
  </si>
  <si>
    <t>T6L6G6</t>
  </si>
  <si>
    <t>T6L6G9</t>
  </si>
  <si>
    <t>T6L6H2</t>
  </si>
  <si>
    <t>T6L6J3</t>
  </si>
  <si>
    <t>T6L6J5</t>
  </si>
  <si>
    <t>T6L6K5</t>
  </si>
  <si>
    <t>T6L6K6</t>
  </si>
  <si>
    <t>T6L6K7</t>
  </si>
  <si>
    <t>T6L6K8</t>
  </si>
  <si>
    <t>T6L6L9</t>
  </si>
  <si>
    <t>T6L6M1</t>
  </si>
  <si>
    <t>T6L6M3</t>
  </si>
  <si>
    <t>T6L6M8</t>
  </si>
  <si>
    <t>T6L6N1</t>
  </si>
  <si>
    <t>T6L6N6</t>
  </si>
  <si>
    <t>T6L6N7</t>
  </si>
  <si>
    <t>T6L6N8</t>
  </si>
  <si>
    <t>T6L6N9</t>
  </si>
  <si>
    <t>T6L6P2</t>
  </si>
  <si>
    <t>T6L6P3</t>
  </si>
  <si>
    <t>T6L6P4</t>
  </si>
  <si>
    <t>T6L6P6</t>
  </si>
  <si>
    <t>T6L6P8</t>
  </si>
  <si>
    <t>T6L6P9</t>
  </si>
  <si>
    <t>T6L6R1</t>
  </si>
  <si>
    <t>T6L6R5</t>
  </si>
  <si>
    <t>T6L6R8</t>
  </si>
  <si>
    <t>T6L6R9</t>
  </si>
  <si>
    <t>T6L6S1</t>
  </si>
  <si>
    <t>T6L6S3</t>
  </si>
  <si>
    <t>T6L6S4</t>
  </si>
  <si>
    <t>T6L6S7</t>
  </si>
  <si>
    <t>T6L6S9</t>
  </si>
  <si>
    <t>T6L6T1</t>
  </si>
  <si>
    <t>T6L6T3</t>
  </si>
  <si>
    <t>T6L6T4</t>
  </si>
  <si>
    <t>T6L6T5</t>
  </si>
  <si>
    <t>T6L6T6</t>
  </si>
  <si>
    <t>T6L6T7</t>
  </si>
  <si>
    <t>T6L6T9</t>
  </si>
  <si>
    <t>T6L6V1</t>
  </si>
  <si>
    <t>T6L6V2</t>
  </si>
  <si>
    <t>T6L6V3</t>
  </si>
  <si>
    <t>T6L6V4</t>
  </si>
  <si>
    <t>T6L6V7</t>
  </si>
  <si>
    <t>T6L6W1</t>
  </si>
  <si>
    <t>T6L6W8</t>
  </si>
  <si>
    <t>T6L6W9</t>
  </si>
  <si>
    <t>T6L6X4</t>
  </si>
  <si>
    <t>T6L6X5</t>
  </si>
  <si>
    <t>T6L6X6</t>
  </si>
  <si>
    <t>T6L6X7</t>
  </si>
  <si>
    <t>T6L6Y1</t>
  </si>
  <si>
    <t>T6L6Y2</t>
  </si>
  <si>
    <t>T6L6Y3</t>
  </si>
  <si>
    <t>T6L6Y9</t>
  </si>
  <si>
    <t>T6L6Z1</t>
  </si>
  <si>
    <t>T6L6Z2</t>
  </si>
  <si>
    <t>T6L6Z5</t>
  </si>
  <si>
    <t>T6L6Z6</t>
  </si>
  <si>
    <t>T6L6Z7</t>
  </si>
  <si>
    <t>T6L6Z9</t>
  </si>
  <si>
    <t>T6L7A1</t>
  </si>
  <si>
    <t>T6L7A3</t>
  </si>
  <si>
    <t>T6L7A5</t>
  </si>
  <si>
    <t>T6L7A6</t>
  </si>
  <si>
    <t>T6L7B1</t>
  </si>
  <si>
    <t>T6L7B2</t>
  </si>
  <si>
    <t>T6L7B3</t>
  </si>
  <si>
    <t>T6L7B4</t>
  </si>
  <si>
    <t>T6L7B6</t>
  </si>
  <si>
    <t>T6L7B7</t>
  </si>
  <si>
    <t>T6L7C2</t>
  </si>
  <si>
    <t>T6L7C3</t>
  </si>
  <si>
    <t>T6L7C4</t>
  </si>
  <si>
    <t>T6L7C5</t>
  </si>
  <si>
    <t>T6L7E1</t>
  </si>
  <si>
    <t>T6L7E2</t>
  </si>
  <si>
    <t>T6L7E4</t>
  </si>
  <si>
    <t>T6L7E5</t>
  </si>
  <si>
    <t>T6L7E8</t>
  </si>
  <si>
    <t>T6L7G6</t>
  </si>
  <si>
    <t>T6L7H2</t>
  </si>
  <si>
    <t>T6N0A3</t>
  </si>
  <si>
    <t>T6N0A5</t>
  </si>
  <si>
    <t>T6N0A7</t>
  </si>
  <si>
    <t>T6N0B2</t>
  </si>
  <si>
    <t>T6N1A2</t>
  </si>
  <si>
    <t>T6N1A3</t>
  </si>
  <si>
    <t>T6N1A4</t>
  </si>
  <si>
    <t>T6N1A5</t>
  </si>
  <si>
    <t>T6N1A6</t>
  </si>
  <si>
    <t>T6N1A7</t>
  </si>
  <si>
    <t>T6N1A8</t>
  </si>
  <si>
    <t>T6N1A9</t>
  </si>
  <si>
    <t>T6N1B1</t>
  </si>
  <si>
    <t>T6N1B2</t>
  </si>
  <si>
    <t>T6N1B3</t>
  </si>
  <si>
    <t>T6N1B4</t>
  </si>
  <si>
    <t>T6N1B5</t>
  </si>
  <si>
    <t>T6N1B6</t>
  </si>
  <si>
    <t>T6N1B7</t>
  </si>
  <si>
    <t>T6N1B8</t>
  </si>
  <si>
    <t>T6N1B9</t>
  </si>
  <si>
    <t>T6N1C1</t>
  </si>
  <si>
    <t>T6N1C2</t>
  </si>
  <si>
    <t>T6N1C3</t>
  </si>
  <si>
    <t>T6N1C4</t>
  </si>
  <si>
    <t>T6N1C5</t>
  </si>
  <si>
    <t>T6N1C6</t>
  </si>
  <si>
    <t>T6N1C7</t>
  </si>
  <si>
    <t>T6N1C8</t>
  </si>
  <si>
    <t>T6N1C9</t>
  </si>
  <si>
    <t>T6N1E1</t>
  </si>
  <si>
    <t>T6N1E3</t>
  </si>
  <si>
    <t>T6N1E7</t>
  </si>
  <si>
    <t>T6N1E8</t>
  </si>
  <si>
    <t>T6N1E9</t>
  </si>
  <si>
    <t>T6N1G2</t>
  </si>
  <si>
    <t>T6N1G3</t>
  </si>
  <si>
    <t>T6N1G4</t>
  </si>
  <si>
    <t>T6N1G7</t>
  </si>
  <si>
    <t>T6N1G8</t>
  </si>
  <si>
    <t>T6N1G9</t>
  </si>
  <si>
    <t>T6N1H3</t>
  </si>
  <si>
    <t>T6N1H7</t>
  </si>
  <si>
    <t>T6N1H8</t>
  </si>
  <si>
    <t>T6N1H9</t>
  </si>
  <si>
    <t>T6N1J4</t>
  </si>
  <si>
    <t>T6N1J8</t>
  </si>
  <si>
    <t>T6N1K3</t>
  </si>
  <si>
    <t>T6N1K4</t>
  </si>
  <si>
    <t>T6N1L6</t>
  </si>
  <si>
    <t>T6N1L7</t>
  </si>
  <si>
    <t>T6N1L8</t>
  </si>
  <si>
    <t>T6N1L9</t>
  </si>
  <si>
    <t>T6N1M2</t>
  </si>
  <si>
    <t>T6N1N1</t>
  </si>
  <si>
    <t>T6N1N2</t>
  </si>
  <si>
    <t>T6N1N4</t>
  </si>
  <si>
    <t>T6N2B2</t>
  </si>
  <si>
    <t>T6R1P8</t>
  </si>
  <si>
    <t>T6R1R3</t>
  </si>
  <si>
    <t>T6R1R5</t>
  </si>
  <si>
    <t>T6R1R8</t>
  </si>
  <si>
    <t>T6R1W5</t>
  </si>
  <si>
    <t>T6R1Z5</t>
  </si>
  <si>
    <t>T6R2B1</t>
  </si>
  <si>
    <t>T6R2G8</t>
  </si>
  <si>
    <t>T6R2H8</t>
  </si>
  <si>
    <t>T6R2J5</t>
  </si>
  <si>
    <t>T6R2L1</t>
  </si>
  <si>
    <t>T6R2L2</t>
  </si>
  <si>
    <t>T6R2L3</t>
  </si>
  <si>
    <t>T6R2M7</t>
  </si>
  <si>
    <t>T6R2N4</t>
  </si>
  <si>
    <t>T6R2P6</t>
  </si>
  <si>
    <t>T6R2S3</t>
  </si>
  <si>
    <t>T6R2Y2</t>
  </si>
  <si>
    <t>T6T0A1</t>
  </si>
  <si>
    <t>T6T0A2</t>
  </si>
  <si>
    <t>T6T0A3</t>
  </si>
  <si>
    <t>T6T0A4</t>
  </si>
  <si>
    <t>T6T0A5</t>
  </si>
  <si>
    <t>T6T0A6</t>
  </si>
  <si>
    <t>T6T0A7</t>
  </si>
  <si>
    <t>T6T0A8</t>
  </si>
  <si>
    <t>T6T0A9</t>
  </si>
  <si>
    <t>T6T0B1</t>
  </si>
  <si>
    <t>T6T0B2</t>
  </si>
  <si>
    <t>T6T0B3</t>
  </si>
  <si>
    <t>T6T0B4</t>
  </si>
  <si>
    <t>T6T0B5</t>
  </si>
  <si>
    <t>T6T0B7</t>
  </si>
  <si>
    <t>T6T0B8</t>
  </si>
  <si>
    <t>T6T0C3</t>
  </si>
  <si>
    <t>T6T0C4</t>
  </si>
  <si>
    <t>T6T0C5</t>
  </si>
  <si>
    <t>T6T0E1</t>
  </si>
  <si>
    <t>T6T0E2</t>
  </si>
  <si>
    <t>T6T0E3</t>
  </si>
  <si>
    <t>T6T0E5</t>
  </si>
  <si>
    <t>T6T0E6</t>
  </si>
  <si>
    <t>T6T0E7</t>
  </si>
  <si>
    <t>T6T0E8</t>
  </si>
  <si>
    <t>T6T0E9</t>
  </si>
  <si>
    <t>T6T0G1</t>
  </si>
  <si>
    <t>T6T0G2</t>
  </si>
  <si>
    <t>T6T0G3</t>
  </si>
  <si>
    <t>T6T0H2</t>
  </si>
  <si>
    <t>T6T0H3</t>
  </si>
  <si>
    <t>T6T0H4</t>
  </si>
  <si>
    <t>T6T0H5</t>
  </si>
  <si>
    <t>T6T0H7</t>
  </si>
  <si>
    <t>T6T0H8</t>
  </si>
  <si>
    <t>T6T0H9</t>
  </si>
  <si>
    <t>T6T0J1</t>
  </si>
  <si>
    <t>T6T0J2</t>
  </si>
  <si>
    <t>T6T0J3</t>
  </si>
  <si>
    <t>T6T0J4</t>
  </si>
  <si>
    <t>T6T0J5</t>
  </si>
  <si>
    <t>T6T0J6</t>
  </si>
  <si>
    <t>T6T0J7</t>
  </si>
  <si>
    <t>T6T0J8</t>
  </si>
  <si>
    <t>T6T0J9</t>
  </si>
  <si>
    <t>T6T0K7</t>
  </si>
  <si>
    <t>T6T0K8</t>
  </si>
  <si>
    <t>T6T0M1</t>
  </si>
  <si>
    <t>T6T0M2</t>
  </si>
  <si>
    <t>T6T0M3</t>
  </si>
  <si>
    <t>T6T0M4</t>
  </si>
  <si>
    <t>T6T0M5</t>
  </si>
  <si>
    <t>T6T0M6</t>
  </si>
  <si>
    <t>T6T0M7</t>
  </si>
  <si>
    <t>T6T0M8</t>
  </si>
  <si>
    <t>T6T0M9</t>
  </si>
  <si>
    <t>T6T0N1</t>
  </si>
  <si>
    <t>T6T0N2</t>
  </si>
  <si>
    <t>T6T0N3</t>
  </si>
  <si>
    <t>T6T0N4</t>
  </si>
  <si>
    <t>T6T0N7</t>
  </si>
  <si>
    <t>T6T0N8</t>
  </si>
  <si>
    <t>T6T0N9</t>
  </si>
  <si>
    <t>T6T0P1</t>
  </si>
  <si>
    <t>T6T0P3</t>
  </si>
  <si>
    <t>T6T0P4</t>
  </si>
  <si>
    <t>T6T0P6</t>
  </si>
  <si>
    <t>T6T0P7</t>
  </si>
  <si>
    <t>T6T0P8</t>
  </si>
  <si>
    <t>T6T0R1</t>
  </si>
  <si>
    <t>T6T0R2</t>
  </si>
  <si>
    <t>T6T0R6</t>
  </si>
  <si>
    <t>T6T0R7</t>
  </si>
  <si>
    <t>T6T0R8</t>
  </si>
  <si>
    <t>T6T0R9</t>
  </si>
  <si>
    <t>T6T0S1</t>
  </si>
  <si>
    <t>T6T0S2</t>
  </si>
  <si>
    <t>T6T0S3</t>
  </si>
  <si>
    <t>T6T0S6</t>
  </si>
  <si>
    <t>T6T0S7</t>
  </si>
  <si>
    <t>T6T1B4</t>
  </si>
  <si>
    <t>T6T1C1</t>
  </si>
  <si>
    <t>T6T1C4</t>
  </si>
  <si>
    <t>T6T1C5</t>
  </si>
  <si>
    <t>T6T1C6</t>
  </si>
  <si>
    <t>T6T1C7</t>
  </si>
  <si>
    <t>T6T1C8</t>
  </si>
  <si>
    <t>T6T1C9</t>
  </si>
  <si>
    <t>T6T1E1</t>
  </si>
  <si>
    <t>T6T1E2</t>
  </si>
  <si>
    <t>T6T1E5</t>
  </si>
  <si>
    <t>T6T1G1</t>
  </si>
  <si>
    <t>T6T1G2</t>
  </si>
  <si>
    <t>T6T1G3</t>
  </si>
  <si>
    <t>T6T1H2</t>
  </si>
  <si>
    <t>T6T1H3</t>
  </si>
  <si>
    <t>T6T1H4</t>
  </si>
  <si>
    <t>T6T1H5</t>
  </si>
  <si>
    <t>T6T1H6</t>
  </si>
  <si>
    <t>T6T1H7</t>
  </si>
  <si>
    <t>T6T1H8</t>
  </si>
  <si>
    <t>T6T1H9</t>
  </si>
  <si>
    <t>T6T1J1</t>
  </si>
  <si>
    <t>T6T1J2</t>
  </si>
  <si>
    <t>T6T1J3</t>
  </si>
  <si>
    <t>T6T1J5</t>
  </si>
  <si>
    <t>T6T1J8</t>
  </si>
  <si>
    <t>T6T1J9</t>
  </si>
  <si>
    <t>T6T1K3</t>
  </si>
  <si>
    <t>T6T1K5</t>
  </si>
  <si>
    <t>T6T1K9</t>
  </si>
  <si>
    <t>T6T1L1</t>
  </si>
  <si>
    <t>T6T1L2</t>
  </si>
  <si>
    <t>T6T1L5</t>
  </si>
  <si>
    <t>T6T1L7</t>
  </si>
  <si>
    <t>T6T1L8</t>
  </si>
  <si>
    <t>T6T1M2</t>
  </si>
  <si>
    <t>T6T1M3</t>
  </si>
  <si>
    <t>T6T1M4</t>
  </si>
  <si>
    <t>T6T1M5</t>
  </si>
  <si>
    <t>T6T1M6</t>
  </si>
  <si>
    <t>T6T1M8</t>
  </si>
  <si>
    <t>T6T1N1</t>
  </si>
  <si>
    <t>T6T1N2</t>
  </si>
  <si>
    <t>T6T1N3</t>
  </si>
  <si>
    <t>T6T1N4</t>
  </si>
  <si>
    <t>T6T1N5</t>
  </si>
  <si>
    <t>T6T1N8</t>
  </si>
  <si>
    <t>T6T1N9</t>
  </si>
  <si>
    <t>T6T1P4</t>
  </si>
  <si>
    <t>T6T1R3</t>
  </si>
  <si>
    <t>T6T1R4</t>
  </si>
  <si>
    <t>T6T1R9</t>
  </si>
  <si>
    <t>T6T1S1</t>
  </si>
  <si>
    <t>T6T1S2</t>
  </si>
  <si>
    <t>T6T1S3</t>
  </si>
  <si>
    <t>T6T1S6</t>
  </si>
  <si>
    <t>T6T1S7</t>
  </si>
  <si>
    <t>T6T1S8</t>
  </si>
  <si>
    <t>T6T1S9</t>
  </si>
  <si>
    <t>T6T1T2</t>
  </si>
  <si>
    <t>T6T1T4</t>
  </si>
  <si>
    <t>T6T1T5</t>
  </si>
  <si>
    <t>T6T1T6</t>
  </si>
  <si>
    <t>T6T1T7</t>
  </si>
  <si>
    <t>T6T1T9</t>
  </si>
  <si>
    <t>T6T1V1</t>
  </si>
  <si>
    <t>T6T1V2</t>
  </si>
  <si>
    <t>T6T1V3</t>
  </si>
  <si>
    <t>T6T1V7</t>
  </si>
  <si>
    <t>T6T1V8</t>
  </si>
  <si>
    <t>T6T1V9</t>
  </si>
  <si>
    <t>T6T1W1</t>
  </si>
  <si>
    <t>T6T1W2</t>
  </si>
  <si>
    <t>T6T1W3</t>
  </si>
  <si>
    <t>T6T1W4</t>
  </si>
  <si>
    <t>T6T1W5</t>
  </si>
  <si>
    <t>T6T1W6</t>
  </si>
  <si>
    <t>T6T1W7</t>
  </si>
  <si>
    <t>T6T1W8</t>
  </si>
  <si>
    <t>T6T1W9</t>
  </si>
  <si>
    <t>T6T1X1</t>
  </si>
  <si>
    <t>T6T1X2</t>
  </si>
  <si>
    <t>T6T1X3</t>
  </si>
  <si>
    <t>T6T1X4</t>
  </si>
  <si>
    <t>T6T1X9</t>
  </si>
  <si>
    <t>T6T1Y2</t>
  </si>
  <si>
    <t>T6T1Y7</t>
  </si>
  <si>
    <t>T6T1Y8</t>
  </si>
  <si>
    <t>T6T1Y9</t>
  </si>
  <si>
    <t>T6T1Z1</t>
  </si>
  <si>
    <t>T6T1Z2</t>
  </si>
  <si>
    <t>T6T1Z3</t>
  </si>
  <si>
    <t>T6T1Z4</t>
  </si>
  <si>
    <t>T6T1Z5</t>
  </si>
  <si>
    <t>T6T1Z6</t>
  </si>
  <si>
    <t>T6T1Z7</t>
  </si>
  <si>
    <t>T6T1Z8</t>
  </si>
  <si>
    <t>T6T1Z9</t>
  </si>
  <si>
    <t>T6T2A1</t>
  </si>
  <si>
    <t>T6T2A2</t>
  </si>
  <si>
    <t>T6T2A3</t>
  </si>
  <si>
    <t>T6T2A4</t>
  </si>
  <si>
    <t>T6T2A5</t>
  </si>
  <si>
    <t>T6T2A6</t>
  </si>
  <si>
    <t>T6T2A7</t>
  </si>
  <si>
    <t>T6T2A8</t>
  </si>
  <si>
    <t>T6T2A9</t>
  </si>
  <si>
    <t>T6T2B1</t>
  </si>
  <si>
    <t>T6T2B2</t>
  </si>
  <si>
    <t>T6T2B3</t>
  </si>
  <si>
    <t>T6T2B4</t>
  </si>
  <si>
    <t>T6T2B5</t>
  </si>
  <si>
    <t>T6W0A1</t>
  </si>
  <si>
    <t>T6W0A4</t>
  </si>
  <si>
    <t>T6W0A5</t>
  </si>
  <si>
    <t>T6W0A6</t>
  </si>
  <si>
    <t>T6W0A7</t>
  </si>
  <si>
    <t>T6W0A8</t>
  </si>
  <si>
    <t>T6W0A9</t>
  </si>
  <si>
    <t>T6W0B4</t>
  </si>
  <si>
    <t>T6W0B6</t>
  </si>
  <si>
    <t>T6W0B7</t>
  </si>
  <si>
    <t>T6W0B8</t>
  </si>
  <si>
    <t>T6W0B9</t>
  </si>
  <si>
    <t>T6W0C1</t>
  </si>
  <si>
    <t>T6W0C2</t>
  </si>
  <si>
    <t>T6W0C6</t>
  </si>
  <si>
    <t>T6W0C7</t>
  </si>
  <si>
    <t>T6W0C8</t>
  </si>
  <si>
    <t>T6W0C9</t>
  </si>
  <si>
    <t>T6W0E1</t>
  </si>
  <si>
    <t>T6W0E2</t>
  </si>
  <si>
    <t>T6W0E3</t>
  </si>
  <si>
    <t>T6W0E4</t>
  </si>
  <si>
    <t>T6W0E5</t>
  </si>
  <si>
    <t>T6W0E6</t>
  </si>
  <si>
    <t>T6W0E7</t>
  </si>
  <si>
    <t>T6W0E8</t>
  </si>
  <si>
    <t>T6W0E9</t>
  </si>
  <si>
    <t>T6W0G1</t>
  </si>
  <si>
    <t>T6W0G3</t>
  </si>
  <si>
    <t>T6W0G4</t>
  </si>
  <si>
    <t>T6W0G6</t>
  </si>
  <si>
    <t>T6W0G9</t>
  </si>
  <si>
    <t>T6W0J3</t>
  </si>
  <si>
    <t>T6W0J6</t>
  </si>
  <si>
    <t>T6W0J7</t>
  </si>
  <si>
    <t>T6W0J8</t>
  </si>
  <si>
    <t>T6W0N5</t>
  </si>
  <si>
    <t>T6W0N6</t>
  </si>
  <si>
    <t>T6W0R3</t>
  </si>
  <si>
    <t>T6W0R4</t>
  </si>
  <si>
    <t>T6W0R5</t>
  </si>
  <si>
    <t>T6W0R9</t>
  </si>
  <si>
    <t>T6W0V5</t>
  </si>
  <si>
    <t>T6W0V6</t>
  </si>
  <si>
    <t>T6W0W4</t>
  </si>
  <si>
    <t>T6W0Y2</t>
  </si>
  <si>
    <t>T6W0Y3</t>
  </si>
  <si>
    <t>T6W0Y4</t>
  </si>
  <si>
    <t>T6W0Z8</t>
  </si>
  <si>
    <t>T6W0Z9</t>
  </si>
  <si>
    <t>T6W1A1</t>
  </si>
  <si>
    <t>T6W1A2</t>
  </si>
  <si>
    <t>T6W1A3</t>
  </si>
  <si>
    <t>T6W1A9</t>
  </si>
  <si>
    <t>T6W1B1</t>
  </si>
  <si>
    <t>T6W1B2</t>
  </si>
  <si>
    <t>T6W1B3</t>
  </si>
  <si>
    <t>T6W1B4</t>
  </si>
  <si>
    <t>T6W1B5</t>
  </si>
  <si>
    <t>T6W1B6</t>
  </si>
  <si>
    <t>T6W1B7</t>
  </si>
  <si>
    <t>T6W1B8</t>
  </si>
  <si>
    <t>T6W1B9</t>
  </si>
  <si>
    <t>T6W1C1</t>
  </si>
  <si>
    <t>T6W1C2</t>
  </si>
  <si>
    <t>T6W1C3</t>
  </si>
  <si>
    <t>T6W1C4</t>
  </si>
  <si>
    <t>T6W1C5</t>
  </si>
  <si>
    <t>T6W1C6</t>
  </si>
  <si>
    <t>T6W1C7</t>
  </si>
  <si>
    <t>T6W1C8</t>
  </si>
  <si>
    <t>T6W1C9</t>
  </si>
  <si>
    <t>T6W1E1</t>
  </si>
  <si>
    <t>T6W1E2</t>
  </si>
  <si>
    <t>T6W1E3</t>
  </si>
  <si>
    <t>T6W1E4</t>
  </si>
  <si>
    <t>T6W1E5</t>
  </si>
  <si>
    <t>T6W1E6</t>
  </si>
  <si>
    <t>T6W1E7</t>
  </si>
  <si>
    <t>T6W1E8</t>
  </si>
  <si>
    <t>T6W1E9</t>
  </si>
  <si>
    <t>T6W1G1</t>
  </si>
  <si>
    <t>T6W1G2</t>
  </si>
  <si>
    <t>T6W1G3</t>
  </si>
  <si>
    <t>T6W1G4</t>
  </si>
  <si>
    <t>T6W1G5</t>
  </si>
  <si>
    <t>T6W1G6</t>
  </si>
  <si>
    <t>T6W1G7</t>
  </si>
  <si>
    <t>T6W1G8</t>
  </si>
  <si>
    <t>T6W1G9</t>
  </si>
  <si>
    <t>T6W1H1</t>
  </si>
  <si>
    <t>T6W1H3</t>
  </si>
  <si>
    <t>T6W1H4</t>
  </si>
  <si>
    <t>T6W1H5</t>
  </si>
  <si>
    <t>T6W1H6</t>
  </si>
  <si>
    <t>T6W1H7</t>
  </si>
  <si>
    <t>T6W1H8</t>
  </si>
  <si>
    <t>T6W1H9</t>
  </si>
  <si>
    <t>T6W1J1</t>
  </si>
  <si>
    <t>T6W1J2</t>
  </si>
  <si>
    <t>T6W1J3</t>
  </si>
  <si>
    <t>T6W1J4</t>
  </si>
  <si>
    <t>T6W1J5</t>
  </si>
  <si>
    <t>T6W1J6</t>
  </si>
  <si>
    <t>T6W1J7</t>
  </si>
  <si>
    <t>T6W1J8</t>
  </si>
  <si>
    <t>T6W1J9</t>
  </si>
  <si>
    <t>T6W1K1</t>
  </si>
  <si>
    <t>T6W1K3</t>
  </si>
  <si>
    <t>T6W1K7</t>
  </si>
  <si>
    <t>T6W1L6</t>
  </si>
  <si>
    <t>T6W1L7</t>
  </si>
  <si>
    <t>T6W1L8</t>
  </si>
  <si>
    <t>T6W1L9</t>
  </si>
  <si>
    <t>T6W1M1</t>
  </si>
  <si>
    <t>T6W1M2</t>
  </si>
  <si>
    <t>T6W1M3</t>
  </si>
  <si>
    <t>T6W1M4</t>
  </si>
  <si>
    <t>T6W1M5</t>
  </si>
  <si>
    <t>T6W1M7</t>
  </si>
  <si>
    <t>T6W1M8</t>
  </si>
  <si>
    <t>T6W1M9</t>
  </si>
  <si>
    <t>T6W1N5</t>
  </si>
  <si>
    <t>T6W1N6</t>
  </si>
  <si>
    <t>T6W1N7</t>
  </si>
  <si>
    <t>T6W1N8</t>
  </si>
  <si>
    <t>T6W1N9</t>
  </si>
  <si>
    <t>T6W1P1</t>
  </si>
  <si>
    <t>T6W1P2</t>
  </si>
  <si>
    <t>T6W1P3</t>
  </si>
  <si>
    <t>T6W1P4</t>
  </si>
  <si>
    <t>T6W1P5</t>
  </si>
  <si>
    <t>T6W1P6</t>
  </si>
  <si>
    <t>T6W1P7</t>
  </si>
  <si>
    <t>T6W1R2</t>
  </si>
  <si>
    <t>T6W1R4</t>
  </si>
  <si>
    <t>T6W1R6</t>
  </si>
  <si>
    <t>T6W1R7</t>
  </si>
  <si>
    <t>T6W1R8</t>
  </si>
  <si>
    <t>T6W1R9</t>
  </si>
  <si>
    <t>T6W1S1</t>
  </si>
  <si>
    <t>T6W1S2</t>
  </si>
  <si>
    <t>T6W1S3</t>
  </si>
  <si>
    <t>T6W1S4</t>
  </si>
  <si>
    <t>T6W1S5</t>
  </si>
  <si>
    <t>T6W1S6</t>
  </si>
  <si>
    <t>T6W1S7</t>
  </si>
  <si>
    <t>T6W1S8</t>
  </si>
  <si>
    <t>T6W1S9</t>
  </si>
  <si>
    <t>T6W1T1</t>
  </si>
  <si>
    <t>T6W1T2</t>
  </si>
  <si>
    <t>T6W1T3</t>
  </si>
  <si>
    <t>T6W1T5</t>
  </si>
  <si>
    <t>T6W1T6</t>
  </si>
  <si>
    <t>T6W1T7</t>
  </si>
  <si>
    <t>T6W1T8</t>
  </si>
  <si>
    <t>T6W1V1</t>
  </si>
  <si>
    <t>T6W1V2</t>
  </si>
  <si>
    <t>T6W1V3</t>
  </si>
  <si>
    <t>T6W1V9</t>
  </si>
  <si>
    <t>T6W1W3</t>
  </si>
  <si>
    <t>T6W1W4</t>
  </si>
  <si>
    <t>T6W1W5</t>
  </si>
  <si>
    <t>T6W1W6</t>
  </si>
  <si>
    <t>T6W1W7</t>
  </si>
  <si>
    <t>T6W1W8</t>
  </si>
  <si>
    <t>T6W1W9</t>
  </si>
  <si>
    <t>T6W1X1</t>
  </si>
  <si>
    <t>T6W1X2</t>
  </si>
  <si>
    <t>T6W1X3</t>
  </si>
  <si>
    <t>T6W1X4</t>
  </si>
  <si>
    <t>T6W1Y1</t>
  </si>
  <si>
    <t>T6W1Y2</t>
  </si>
  <si>
    <t>T6W1Y3</t>
  </si>
  <si>
    <t>T6W1Y4</t>
  </si>
  <si>
    <t>T6W1Z4</t>
  </si>
  <si>
    <t>T6W2A9</t>
  </si>
  <si>
    <t>T6W2B2</t>
  </si>
  <si>
    <t>T6W2C2</t>
  </si>
  <si>
    <t>T6W2E4</t>
  </si>
  <si>
    <t>T6W2E5</t>
  </si>
  <si>
    <t>T6W2E6</t>
  </si>
  <si>
    <t>T6W2E7</t>
  </si>
  <si>
    <t>T6W2J4</t>
  </si>
  <si>
    <t>T6W2J5</t>
  </si>
  <si>
    <t>T7E0A1</t>
  </si>
  <si>
    <t>T7E0A3</t>
  </si>
  <si>
    <t>T7E0A4</t>
  </si>
  <si>
    <t>T7E0A6</t>
  </si>
  <si>
    <t>T7E0A8</t>
  </si>
  <si>
    <t>T7E0B1</t>
  </si>
  <si>
    <t>T7E0B3</t>
  </si>
  <si>
    <t>T7E1A9</t>
  </si>
  <si>
    <t>T7E1B1</t>
  </si>
  <si>
    <t>T7E1B2</t>
  </si>
  <si>
    <t>T7E1B3</t>
  </si>
  <si>
    <t>T7E1B4</t>
  </si>
  <si>
    <t>T7E1B5</t>
  </si>
  <si>
    <t>T7E1B6</t>
  </si>
  <si>
    <t>T7E1B7</t>
  </si>
  <si>
    <t>T7E1B8</t>
  </si>
  <si>
    <t>T7E1B9</t>
  </si>
  <si>
    <t>T7E1C1</t>
  </si>
  <si>
    <t>T7E1C2</t>
  </si>
  <si>
    <t>T7E1C3</t>
  </si>
  <si>
    <t>T7E1C4</t>
  </si>
  <si>
    <t>T7E1C5</t>
  </si>
  <si>
    <t>T7E1C6</t>
  </si>
  <si>
    <t>T7E1C7</t>
  </si>
  <si>
    <t>T7E1C8</t>
  </si>
  <si>
    <t>T7E1H7</t>
  </si>
  <si>
    <t>T7E1H8</t>
  </si>
  <si>
    <t>T7E1J3</t>
  </si>
  <si>
    <t>T7E1J4</t>
  </si>
  <si>
    <t>T7E1J5</t>
  </si>
  <si>
    <t>T7E1J6</t>
  </si>
  <si>
    <t>T7E1J7</t>
  </si>
  <si>
    <t>T7E1J8</t>
  </si>
  <si>
    <t>T7E1K1</t>
  </si>
  <si>
    <t>T7E1K2</t>
  </si>
  <si>
    <t>T7E1K4</t>
  </si>
  <si>
    <t>T7E1K5</t>
  </si>
  <si>
    <t>T7E1K8</t>
  </si>
  <si>
    <t>T7E1K9</t>
  </si>
  <si>
    <t>T7E1L1</t>
  </si>
  <si>
    <t>T7E1L2</t>
  </si>
  <si>
    <t>T7E1L3</t>
  </si>
  <si>
    <t>T7E1L4</t>
  </si>
  <si>
    <t>T7E1L5</t>
  </si>
  <si>
    <t>T7E1L6</t>
  </si>
  <si>
    <t>T7E1L7</t>
  </si>
  <si>
    <t>T7E1L8</t>
  </si>
  <si>
    <t>T7E1L9</t>
  </si>
  <si>
    <t>T7E1M1</t>
  </si>
  <si>
    <t>T7E1M2</t>
  </si>
  <si>
    <t>T7E1M3</t>
  </si>
  <si>
    <t>T7E1M4</t>
  </si>
  <si>
    <t>T7E1M5</t>
  </si>
  <si>
    <t>T7E1M6</t>
  </si>
  <si>
    <t>T7E1M7</t>
  </si>
  <si>
    <t>T7E1M8</t>
  </si>
  <si>
    <t>T7E1N2</t>
  </si>
  <si>
    <t>T7E1N3</t>
  </si>
  <si>
    <t>T7E1N8</t>
  </si>
  <si>
    <t>T7E1P2</t>
  </si>
  <si>
    <t>T7E1P3</t>
  </si>
  <si>
    <t>T7E1P4</t>
  </si>
  <si>
    <t>T7E1P5</t>
  </si>
  <si>
    <t>T7E1P6</t>
  </si>
  <si>
    <t>T7E1P7</t>
  </si>
  <si>
    <t>T7E1R1</t>
  </si>
  <si>
    <t>T7E1R2</t>
  </si>
  <si>
    <t>T7E1R3</t>
  </si>
  <si>
    <t>T7E1R4</t>
  </si>
  <si>
    <t>T7E1R5</t>
  </si>
  <si>
    <t>T7E1R6</t>
  </si>
  <si>
    <t>T7E1R8</t>
  </si>
  <si>
    <t>T7E1S1</t>
  </si>
  <si>
    <t>T7E1S9</t>
  </si>
  <si>
    <t>T7E1T1</t>
  </si>
  <si>
    <t>T7E1T2</t>
  </si>
  <si>
    <t>T7E1T3</t>
  </si>
  <si>
    <t>T7E1T4</t>
  </si>
  <si>
    <t>T7E1T5</t>
  </si>
  <si>
    <t>T7E1T6</t>
  </si>
  <si>
    <t>T7E1T7</t>
  </si>
  <si>
    <t>T7E1T8</t>
  </si>
  <si>
    <t>T7E1T9</t>
  </si>
  <si>
    <t>T7E1V1</t>
  </si>
  <si>
    <t>T7E1V2</t>
  </si>
  <si>
    <t>T7E1V3</t>
  </si>
  <si>
    <t>T7E1V4</t>
  </si>
  <si>
    <t>T7E1V5</t>
  </si>
  <si>
    <t>T7E1V6</t>
  </si>
  <si>
    <t>T7E1V7</t>
  </si>
  <si>
    <t>T7E1V8</t>
  </si>
  <si>
    <t>T7E1V9</t>
  </si>
  <si>
    <t>T7E1W1</t>
  </si>
  <si>
    <t>T7E1W2</t>
  </si>
  <si>
    <t>T7E1W5</t>
  </si>
  <si>
    <t>T7E1W7</t>
  </si>
  <si>
    <t>T7E1X4</t>
  </si>
  <si>
    <t>T7E1X5</t>
  </si>
  <si>
    <t>T7E1X6</t>
  </si>
  <si>
    <t>T7E1X8</t>
  </si>
  <si>
    <t>T7E1Y2</t>
  </si>
  <si>
    <t>T7E1Y3</t>
  </si>
  <si>
    <t>T7E1Y6</t>
  </si>
  <si>
    <t>T7E1Y7</t>
  </si>
  <si>
    <t>T7E1Y8</t>
  </si>
  <si>
    <t>T7E1Z1</t>
  </si>
  <si>
    <t>T7E1Z3</t>
  </si>
  <si>
    <t>T7E1Z5</t>
  </si>
  <si>
    <t>T7E1Z7</t>
  </si>
  <si>
    <t>T7E3E2</t>
  </si>
  <si>
    <t>T7N1E8</t>
  </si>
  <si>
    <t>T7N1G1</t>
  </si>
  <si>
    <t>T7N1G2</t>
  </si>
  <si>
    <t>T7N1G3</t>
  </si>
  <si>
    <t>T7N1G4</t>
  </si>
  <si>
    <t>T7N1G5</t>
  </si>
  <si>
    <t>T7N1G6</t>
  </si>
  <si>
    <t>T7N1G7</t>
  </si>
  <si>
    <t>T7N1L1</t>
  </si>
  <si>
    <t>T7N1L7</t>
  </si>
  <si>
    <t>T7N1L8</t>
  </si>
  <si>
    <t>T7S0A3</t>
  </si>
  <si>
    <t>T7S0A6</t>
  </si>
  <si>
    <t>T7S0B4</t>
  </si>
  <si>
    <t>T7S0B8</t>
  </si>
  <si>
    <t>T7S0C4</t>
  </si>
  <si>
    <t>T7S1A1</t>
  </si>
  <si>
    <t>T7S1A2</t>
  </si>
  <si>
    <t>T7S1A3</t>
  </si>
  <si>
    <t>T7S1A4</t>
  </si>
  <si>
    <t>T7S1A5</t>
  </si>
  <si>
    <t>T7S1A6</t>
  </si>
  <si>
    <t>T7S1A7</t>
  </si>
  <si>
    <t>T7S1A8</t>
  </si>
  <si>
    <t>T7S1A9</t>
  </si>
  <si>
    <t>T7S1B1</t>
  </si>
  <si>
    <t>T7S1B2</t>
  </si>
  <si>
    <t>T7S1B3</t>
  </si>
  <si>
    <t>T7S1B4</t>
  </si>
  <si>
    <t>T7S1B5</t>
  </si>
  <si>
    <t>T7S1B6</t>
  </si>
  <si>
    <t>T7S1B7</t>
  </si>
  <si>
    <t>T7S1B9</t>
  </si>
  <si>
    <t>T7S1L8</t>
  </si>
  <si>
    <t>T7S1L9</t>
  </si>
  <si>
    <t>T7S1M1</t>
  </si>
  <si>
    <t>T7S1M2</t>
  </si>
  <si>
    <t>T7S1M3</t>
  </si>
  <si>
    <t>T7S1M4</t>
  </si>
  <si>
    <t>T7S1M5</t>
  </si>
  <si>
    <t>T7S1M6</t>
  </si>
  <si>
    <t>T7S1M7</t>
  </si>
  <si>
    <t>T7S1N2</t>
  </si>
  <si>
    <t>T7S1R1</t>
  </si>
  <si>
    <t>T7S1R9</t>
  </si>
  <si>
    <t>T7S1S8</t>
  </si>
  <si>
    <t>T7S1T5</t>
  </si>
  <si>
    <t>T7S1V4</t>
  </si>
  <si>
    <t>T7S1W6</t>
  </si>
  <si>
    <t>T7S1X5</t>
  </si>
  <si>
    <t>T7S1X7</t>
  </si>
  <si>
    <t>T7X0A1</t>
  </si>
  <si>
    <t>T7X0A5</t>
  </si>
  <si>
    <t>T7X0A6</t>
  </si>
  <si>
    <t>T7X0A9</t>
  </si>
  <si>
    <t>T7X0C3</t>
  </si>
  <si>
    <t>T7X0C4</t>
  </si>
  <si>
    <t>T7X0C5</t>
  </si>
  <si>
    <t>T7X0C6</t>
  </si>
  <si>
    <t>T7X0C7</t>
  </si>
  <si>
    <t>T7X0E7</t>
  </si>
  <si>
    <t>T7X0E8</t>
  </si>
  <si>
    <t>T7X0E9</t>
  </si>
  <si>
    <t>T7X0G1</t>
  </si>
  <si>
    <t>T7X0G5</t>
  </si>
  <si>
    <t>T7X0G7</t>
  </si>
  <si>
    <t>T7X0G8</t>
  </si>
  <si>
    <t>T7X0H5</t>
  </si>
  <si>
    <t>T7X0H6</t>
  </si>
  <si>
    <t>T7X0H7</t>
  </si>
  <si>
    <t>T7X0J4</t>
  </si>
  <si>
    <t>T7X0J9</t>
  </si>
  <si>
    <t>T7X0K2</t>
  </si>
  <si>
    <t>T7X0K3</t>
  </si>
  <si>
    <t>T7X0K4</t>
  </si>
  <si>
    <t>T7X0K5</t>
  </si>
  <si>
    <t>T7X0K6</t>
  </si>
  <si>
    <t>T7X0K7</t>
  </si>
  <si>
    <t>T7X0K9</t>
  </si>
  <si>
    <t>T7X0L3</t>
  </si>
  <si>
    <t>T7X0L4</t>
  </si>
  <si>
    <t>T7X0L5</t>
  </si>
  <si>
    <t>T7X0L6</t>
  </si>
  <si>
    <t>T7X0L7</t>
  </si>
  <si>
    <t>T7X0L8</t>
  </si>
  <si>
    <t>T7X0L9</t>
  </si>
  <si>
    <t>T7X0M1</t>
  </si>
  <si>
    <t>T7X0M2</t>
  </si>
  <si>
    <t>T7X0M3</t>
  </si>
  <si>
    <t>T7X0M4</t>
  </si>
  <si>
    <t>T7X0N1</t>
  </si>
  <si>
    <t>T7X0N2</t>
  </si>
  <si>
    <t>T7X0N3</t>
  </si>
  <si>
    <t>T7X0N4</t>
  </si>
  <si>
    <t>T7X0N5</t>
  </si>
  <si>
    <t>T7X0N6</t>
  </si>
  <si>
    <t>T7X0N7</t>
  </si>
  <si>
    <t>T7X0N8</t>
  </si>
  <si>
    <t>T7X0P1</t>
  </si>
  <si>
    <t>T7X1M9</t>
  </si>
  <si>
    <t>T7X1R1</t>
  </si>
  <si>
    <t>T7X1R2</t>
  </si>
  <si>
    <t>T7X1R4</t>
  </si>
  <si>
    <t>T7X1R5</t>
  </si>
  <si>
    <t>T7X1R6</t>
  </si>
  <si>
    <t>T7X1R7</t>
  </si>
  <si>
    <t>T7X1R8</t>
  </si>
  <si>
    <t>T7X1R9</t>
  </si>
  <si>
    <t>T7X1S1</t>
  </si>
  <si>
    <t>T7X1S2</t>
  </si>
  <si>
    <t>T7X1S3</t>
  </si>
  <si>
    <t>T7X1S4</t>
  </si>
  <si>
    <t>T7X1S5</t>
  </si>
  <si>
    <t>T7X1S6</t>
  </si>
  <si>
    <t>T7X1S7</t>
  </si>
  <si>
    <t>T7X1S8</t>
  </si>
  <si>
    <t>T7X1S9</t>
  </si>
  <si>
    <t>T7X1T1</t>
  </si>
  <si>
    <t>T7X1T2</t>
  </si>
  <si>
    <t>T7X1T3</t>
  </si>
  <si>
    <t>T7X1T4</t>
  </si>
  <si>
    <t>T7X1T5</t>
  </si>
  <si>
    <t>T7X1T6</t>
  </si>
  <si>
    <t>T7X1T7</t>
  </si>
  <si>
    <t>T7X1T8</t>
  </si>
  <si>
    <t>T7X1T9</t>
  </si>
  <si>
    <t>T7X1V1</t>
  </si>
  <si>
    <t>T7X1V2</t>
  </si>
  <si>
    <t>T7X1V3</t>
  </si>
  <si>
    <t>T7X1V4</t>
  </si>
  <si>
    <t>T7X1V5</t>
  </si>
  <si>
    <t>T7X1V6</t>
  </si>
  <si>
    <t>T7X1V7</t>
  </si>
  <si>
    <t>T7X1V8</t>
  </si>
  <si>
    <t>T7X1V9</t>
  </si>
  <si>
    <t>T7X1W1</t>
  </si>
  <si>
    <t>T7X1W2</t>
  </si>
  <si>
    <t>T7X1W3</t>
  </si>
  <si>
    <t>T7X1W4</t>
  </si>
  <si>
    <t>T7X2L1</t>
  </si>
  <si>
    <t>T7X2L4</t>
  </si>
  <si>
    <t>T7X2N8</t>
  </si>
  <si>
    <t>T7X2N9</t>
  </si>
  <si>
    <t>T7X2P5</t>
  </si>
  <si>
    <t>T7X2P6</t>
  </si>
  <si>
    <t>T7X2P9</t>
  </si>
  <si>
    <t>T7X2S8</t>
  </si>
  <si>
    <t>T7X2S9</t>
  </si>
  <si>
    <t>T7X2T1</t>
  </si>
  <si>
    <t>T7X2T2</t>
  </si>
  <si>
    <t>T7X2T3</t>
  </si>
  <si>
    <t>T7X2T5</t>
  </si>
  <si>
    <t>T7X2T6</t>
  </si>
  <si>
    <t>T7X2V3</t>
  </si>
  <si>
    <t>T7X2Y1</t>
  </si>
  <si>
    <t>T7X2Y2</t>
  </si>
  <si>
    <t>T7X2Y3</t>
  </si>
  <si>
    <t>T7X2Y8</t>
  </si>
  <si>
    <t>T7X2Z6</t>
  </si>
  <si>
    <t>T7X2Z9</t>
  </si>
  <si>
    <t>T7X3A1</t>
  </si>
  <si>
    <t>T7X3A2</t>
  </si>
  <si>
    <t>T7X3A3</t>
  </si>
  <si>
    <t>T7X3A4</t>
  </si>
  <si>
    <t>T7X3A5</t>
  </si>
  <si>
    <t>T7X3A6</t>
  </si>
  <si>
    <t>T7X3A7</t>
  </si>
  <si>
    <t>T7X3A8</t>
  </si>
  <si>
    <t>T7X3A9</t>
  </si>
  <si>
    <t>T7X3B1</t>
  </si>
  <si>
    <t>T7X3B2</t>
  </si>
  <si>
    <t>T7X3B3</t>
  </si>
  <si>
    <t>T7X3B4</t>
  </si>
  <si>
    <t>T7X3B5</t>
  </si>
  <si>
    <t>T7X3B6</t>
  </si>
  <si>
    <t>T7X3B7</t>
  </si>
  <si>
    <t>T7X3B8</t>
  </si>
  <si>
    <t>T7X3C7</t>
  </si>
  <si>
    <t>T7X3C8</t>
  </si>
  <si>
    <t>T7X3H7</t>
  </si>
  <si>
    <t>T7X3H8</t>
  </si>
  <si>
    <t>T7X3H9</t>
  </si>
  <si>
    <t>T7X3J1</t>
  </si>
  <si>
    <t>T7X3J5</t>
  </si>
  <si>
    <t>T7X3K5</t>
  </si>
  <si>
    <t>T7X3K6</t>
  </si>
  <si>
    <t>T7X3K7</t>
  </si>
  <si>
    <t>T7X3K8</t>
  </si>
  <si>
    <t>T7X3K9</t>
  </si>
  <si>
    <t>T7X3L1</t>
  </si>
  <si>
    <t>T7X3L2</t>
  </si>
  <si>
    <t>T7X3N2</t>
  </si>
  <si>
    <t>T7X3N3</t>
  </si>
  <si>
    <t>T7X3N4</t>
  </si>
  <si>
    <t>T7X3N5</t>
  </si>
  <si>
    <t>T7X3N6</t>
  </si>
  <si>
    <t>T7X3N7</t>
  </si>
  <si>
    <t>T7X3N8</t>
  </si>
  <si>
    <t>T7X3N9</t>
  </si>
  <si>
    <t>T7X3P1</t>
  </si>
  <si>
    <t>T7X3P2</t>
  </si>
  <si>
    <t>T7X3P3</t>
  </si>
  <si>
    <t>T7X3P4</t>
  </si>
  <si>
    <t>T7X3P5</t>
  </si>
  <si>
    <t>T7X3P6</t>
  </si>
  <si>
    <t>T7X3P7</t>
  </si>
  <si>
    <t>T7X3P8</t>
  </si>
  <si>
    <t>T7X3P9</t>
  </si>
  <si>
    <t>T7X3R1</t>
  </si>
  <si>
    <t>T7X3R2</t>
  </si>
  <si>
    <t>T7X3R3</t>
  </si>
  <si>
    <t>T7X3R4</t>
  </si>
  <si>
    <t>T7X3R5</t>
  </si>
  <si>
    <t>T7X3R9</t>
  </si>
  <si>
    <t>T7X3S1</t>
  </si>
  <si>
    <t>T7X3T1</t>
  </si>
  <si>
    <t>T7X3T2</t>
  </si>
  <si>
    <t>T7X3T3</t>
  </si>
  <si>
    <t>T7X3V5</t>
  </si>
  <si>
    <t>T7X3X3</t>
  </si>
  <si>
    <t>T7X3X4</t>
  </si>
  <si>
    <t>T7X3X5</t>
  </si>
  <si>
    <t>T7X3X6</t>
  </si>
  <si>
    <t>T7X3X8</t>
  </si>
  <si>
    <t>T7X3Y1</t>
  </si>
  <si>
    <t>T7X3Y2</t>
  </si>
  <si>
    <t>T7X3Y3</t>
  </si>
  <si>
    <t>T7X3Y9</t>
  </si>
  <si>
    <t>T7X3Z1</t>
  </si>
  <si>
    <t>T7X3Z2</t>
  </si>
  <si>
    <t>T7X3Z3</t>
  </si>
  <si>
    <t>T7X3Z4</t>
  </si>
  <si>
    <t>T7X3Z6</t>
  </si>
  <si>
    <t>T7X4A3</t>
  </si>
  <si>
    <t>T7X4B8</t>
  </si>
  <si>
    <t>T7X4C7</t>
  </si>
  <si>
    <t>T7X4H4</t>
  </si>
  <si>
    <t>T7X4H5</t>
  </si>
  <si>
    <t>T7X4H9</t>
  </si>
  <si>
    <t>T7X4J1</t>
  </si>
  <si>
    <t>T7X4J3</t>
  </si>
  <si>
    <t>T7X4J4</t>
  </si>
  <si>
    <t>T7X4J5</t>
  </si>
  <si>
    <t>T7X4J6</t>
  </si>
  <si>
    <t>T7X4K4</t>
  </si>
  <si>
    <t>T7X4K6</t>
  </si>
  <si>
    <t>T7X4K7</t>
  </si>
  <si>
    <t>T7X4K8</t>
  </si>
  <si>
    <t>T7X4K9</t>
  </si>
  <si>
    <t>T7X4L2</t>
  </si>
  <si>
    <t>T7X4L3</t>
  </si>
  <si>
    <t>T7X4L4</t>
  </si>
  <si>
    <t>T7X4L7</t>
  </si>
  <si>
    <t>T7X4L8</t>
  </si>
  <si>
    <t>T7X4M3</t>
  </si>
  <si>
    <t>T7X4M4</t>
  </si>
  <si>
    <t>T7X4M5</t>
  </si>
  <si>
    <t>T7X4M8</t>
  </si>
  <si>
    <t>T7X4M9</t>
  </si>
  <si>
    <t>T7X4N1</t>
  </si>
  <si>
    <t>T7X4N2</t>
  </si>
  <si>
    <t>T7X4N3</t>
  </si>
  <si>
    <t>T7X4N4</t>
  </si>
  <si>
    <t>T7X4N5</t>
  </si>
  <si>
    <t>T7X4P4</t>
  </si>
  <si>
    <t>T7X4P8</t>
  </si>
  <si>
    <t>T7X4P9</t>
  </si>
  <si>
    <t>T7X4R1</t>
  </si>
  <si>
    <t>T7X4R2</t>
  </si>
  <si>
    <t>T7X4R3</t>
  </si>
  <si>
    <t>T7X4S3</t>
  </si>
  <si>
    <t>T7X4S5</t>
  </si>
  <si>
    <t>T7X5A9</t>
  </si>
  <si>
    <t>T7Z0A1</t>
  </si>
  <si>
    <t>T7Z0A2</t>
  </si>
  <si>
    <t>T7Z0A3</t>
  </si>
  <si>
    <t>T7Z0A4</t>
  </si>
  <si>
    <t>T7Z0A7</t>
  </si>
  <si>
    <t>T7Z0A8</t>
  </si>
  <si>
    <t>T7Z0A9</t>
  </si>
  <si>
    <t>T7Z0B1</t>
  </si>
  <si>
    <t>T7Z0B5</t>
  </si>
  <si>
    <t>T7Z0B6</t>
  </si>
  <si>
    <t>T7Z0B7</t>
  </si>
  <si>
    <t>T7Z0B8</t>
  </si>
  <si>
    <t>T7Z0B9</t>
  </si>
  <si>
    <t>T7Z0C1</t>
  </si>
  <si>
    <t>T7Z0C4</t>
  </si>
  <si>
    <t>T7Z0C6</t>
  </si>
  <si>
    <t>T7Z0C7</t>
  </si>
  <si>
    <t>T7Z0E3</t>
  </si>
  <si>
    <t>T7Z0E4</t>
  </si>
  <si>
    <t>T7Z0E5</t>
  </si>
  <si>
    <t>T7Z0E6</t>
  </si>
  <si>
    <t>T7Z0E7</t>
  </si>
  <si>
    <t>T7Z0G2</t>
  </si>
  <si>
    <t>T7Z0G4</t>
  </si>
  <si>
    <t>T7Z0G5</t>
  </si>
  <si>
    <t>T7Z0H4</t>
  </si>
  <si>
    <t>T7Z1A7</t>
  </si>
  <si>
    <t>T7Z1A9</t>
  </si>
  <si>
    <t>T7Z1B2</t>
  </si>
  <si>
    <t>T7Z1B3</t>
  </si>
  <si>
    <t>T7Z1B4</t>
  </si>
  <si>
    <t>T7Z1B5</t>
  </si>
  <si>
    <t>T7Z1B6</t>
  </si>
  <si>
    <t>T7Z1B7</t>
  </si>
  <si>
    <t>T7Z1B8</t>
  </si>
  <si>
    <t>T7Z1C4</t>
  </si>
  <si>
    <t>T7Z1C5</t>
  </si>
  <si>
    <t>T7Z1C6</t>
  </si>
  <si>
    <t>T7Z1C7</t>
  </si>
  <si>
    <t>T7Z1C8</t>
  </si>
  <si>
    <t>T7Z1C9</t>
  </si>
  <si>
    <t>T7Z1E1</t>
  </si>
  <si>
    <t>T7Z1E2</t>
  </si>
  <si>
    <t>T7Z1E3</t>
  </si>
  <si>
    <t>T7Z1E4</t>
  </si>
  <si>
    <t>T7Z1E6</t>
  </si>
  <si>
    <t>T7Z1E9</t>
  </si>
  <si>
    <t>T7Z1G1</t>
  </si>
  <si>
    <t>T7Z1G2</t>
  </si>
  <si>
    <t>T7Z1G7</t>
  </si>
  <si>
    <t>T7Z1G8</t>
  </si>
  <si>
    <t>T7Z1G9</t>
  </si>
  <si>
    <t>T7Z1H1</t>
  </si>
  <si>
    <t>T7Z1H2</t>
  </si>
  <si>
    <t>T7Z1H3</t>
  </si>
  <si>
    <t>T7Z1H4</t>
  </si>
  <si>
    <t>T7Z1H5</t>
  </si>
  <si>
    <t>T7Z1H6</t>
  </si>
  <si>
    <t>T7Z1H7</t>
  </si>
  <si>
    <t>T7Z1H9</t>
  </si>
  <si>
    <t>T7Z1J1</t>
  </si>
  <si>
    <t>T7Z1J2</t>
  </si>
  <si>
    <t>T7Z1J3</t>
  </si>
  <si>
    <t>T7Z1J6</t>
  </si>
  <si>
    <t>T7Z1J7</t>
  </si>
  <si>
    <t>T7Z1J8</t>
  </si>
  <si>
    <t>T7Z1K1</t>
  </si>
  <si>
    <t>T7Z1K2</t>
  </si>
  <si>
    <t>T7Z1K3</t>
  </si>
  <si>
    <t>T7Z1K4</t>
  </si>
  <si>
    <t>T7Z1K5</t>
  </si>
  <si>
    <t>T7Z1K6</t>
  </si>
  <si>
    <t>T7Z1K7</t>
  </si>
  <si>
    <t>T7Z1K8</t>
  </si>
  <si>
    <t>T7Z1K9</t>
  </si>
  <si>
    <t>T7Z1L1</t>
  </si>
  <si>
    <t>T7Z1L2</t>
  </si>
  <si>
    <t>T7Z1L3</t>
  </si>
  <si>
    <t>T7Z1L4</t>
  </si>
  <si>
    <t>T7Z1L5</t>
  </si>
  <si>
    <t>T7Z1L7</t>
  </si>
  <si>
    <t>T7Z1L9</t>
  </si>
  <si>
    <t>T7Z1M1</t>
  </si>
  <si>
    <t>T7Z1M2</t>
  </si>
  <si>
    <t>T7Z1M3</t>
  </si>
  <si>
    <t>T7Z1M4</t>
  </si>
  <si>
    <t>T7Z1M9</t>
  </si>
  <si>
    <t>T7Z1N1</t>
  </si>
  <si>
    <t>T7Z1N2</t>
  </si>
  <si>
    <t>T7Z1N3</t>
  </si>
  <si>
    <t>T7Z1N4</t>
  </si>
  <si>
    <t>T7Z1N5</t>
  </si>
  <si>
    <t>T7Z1P6</t>
  </si>
  <si>
    <t>T7Z1P7</t>
  </si>
  <si>
    <t>T7Z1P9</t>
  </si>
  <si>
    <t>T7Z1R2</t>
  </si>
  <si>
    <t>T7Z1R4</t>
  </si>
  <si>
    <t>T7Z1R6</t>
  </si>
  <si>
    <t>T7Z1R9</t>
  </si>
  <si>
    <t>T7Z1S1</t>
  </si>
  <si>
    <t>T7Z1S2</t>
  </si>
  <si>
    <t>T7Z1S3</t>
  </si>
  <si>
    <t>T7Z1S4</t>
  </si>
  <si>
    <t>T7Z1S6</t>
  </si>
  <si>
    <t>T7Z1S8</t>
  </si>
  <si>
    <t>T7Z1S9</t>
  </si>
  <si>
    <t>T7Z1T2</t>
  </si>
  <si>
    <t>T7Z1T3</t>
  </si>
  <si>
    <t>T7Z1T4</t>
  </si>
  <si>
    <t>T7Z1T5</t>
  </si>
  <si>
    <t>T7Z1T6</t>
  </si>
  <si>
    <t>T7Z1T7</t>
  </si>
  <si>
    <t>T7Z1T9</t>
  </si>
  <si>
    <t>T7Z1V1</t>
  </si>
  <si>
    <t>T7Z1V2</t>
  </si>
  <si>
    <t>T7Z1V3</t>
  </si>
  <si>
    <t>T7Z1V4</t>
  </si>
  <si>
    <t>T7Z1V5</t>
  </si>
  <si>
    <t>T7Z1V6</t>
  </si>
  <si>
    <t>T7Z1V7</t>
  </si>
  <si>
    <t>T7Z1V8</t>
  </si>
  <si>
    <t>T7Z1V9</t>
  </si>
  <si>
    <t>T7Z1W2</t>
  </si>
  <si>
    <t>T7Z1W3</t>
  </si>
  <si>
    <t>T7Z1W4</t>
  </si>
  <si>
    <t>T7Z1W5</t>
  </si>
  <si>
    <t>T7Z1W6</t>
  </si>
  <si>
    <t>T7Z1W8</t>
  </si>
  <si>
    <t>T7Z1W9</t>
  </si>
  <si>
    <t>T7Z1Y1</t>
  </si>
  <si>
    <t>T7Z1Y7</t>
  </si>
  <si>
    <t>T7Z1Z1</t>
  </si>
  <si>
    <t>T7Z2A4</t>
  </si>
  <si>
    <t>T7Z2A7</t>
  </si>
  <si>
    <t>T7Z2A8</t>
  </si>
  <si>
    <t>T7Z2A9</t>
  </si>
  <si>
    <t>T7Z2J7</t>
  </si>
  <si>
    <t>T7Z2K7</t>
  </si>
  <si>
    <t>T7Z2K8</t>
  </si>
  <si>
    <t>T7Z2L6</t>
  </si>
  <si>
    <t>T7Z2M7</t>
  </si>
  <si>
    <t>T7Z2M8</t>
  </si>
  <si>
    <t>T7Z2N3</t>
  </si>
  <si>
    <t>T7Z2N4</t>
  </si>
  <si>
    <t>T7Z2N7</t>
  </si>
  <si>
    <t>T7Z2N8</t>
  </si>
  <si>
    <t>T7Z2P3</t>
  </si>
  <si>
    <t>T7Z2P4</t>
  </si>
  <si>
    <t>T7Z2P8</t>
  </si>
  <si>
    <t>T7Z2P9</t>
  </si>
  <si>
    <t>T7Z2R4</t>
  </si>
  <si>
    <t>T7Z2S1</t>
  </si>
  <si>
    <t>T7Z2S2</t>
  </si>
  <si>
    <t>T7Z2S4</t>
  </si>
  <si>
    <t>T7Z2S5</t>
  </si>
  <si>
    <t>T7Z2S7</t>
  </si>
  <si>
    <t>T7Z2W2</t>
  </si>
  <si>
    <t>T7Z2W3</t>
  </si>
  <si>
    <t>T7Z2W4</t>
  </si>
  <si>
    <t>T7Z2W6</t>
  </si>
  <si>
    <t>T7Z2W7</t>
  </si>
  <si>
    <t>T7Z2X2</t>
  </si>
  <si>
    <t>T7Z2X3</t>
  </si>
  <si>
    <t>T7Z2X4</t>
  </si>
  <si>
    <t>T7Z2X5</t>
  </si>
  <si>
    <t>T7Z2X6</t>
  </si>
  <si>
    <t>T7Z2X7</t>
  </si>
  <si>
    <t>T7Z2X8</t>
  </si>
  <si>
    <t>T7Z2Y1</t>
  </si>
  <si>
    <t>T7Z2Y6</t>
  </si>
  <si>
    <t>T7Z2Y7</t>
  </si>
  <si>
    <t>T7Z2Z2</t>
  </si>
  <si>
    <t>T7Z2Z3</t>
  </si>
  <si>
    <t>T7Z2Z6</t>
  </si>
  <si>
    <t>T7Z2Z8</t>
  </si>
  <si>
    <t>T8A4V1</t>
  </si>
  <si>
    <t>T8A4V5</t>
  </si>
  <si>
    <t>T8A5R7</t>
  </si>
  <si>
    <t>T8A5Z9</t>
  </si>
  <si>
    <t>T8A6A8</t>
  </si>
  <si>
    <t>T8A6A9</t>
  </si>
  <si>
    <t>T8A6C1</t>
  </si>
  <si>
    <t>T8A6C6</t>
  </si>
  <si>
    <t>T8A6C7</t>
  </si>
  <si>
    <t>T8A6C9</t>
  </si>
  <si>
    <t>T8A6G6</t>
  </si>
  <si>
    <t>T8A6G9</t>
  </si>
  <si>
    <t>T8A6K3</t>
  </si>
  <si>
    <t>T8A6L2</t>
  </si>
  <si>
    <t>T8A6L3</t>
  </si>
  <si>
    <t>T8B1K5</t>
  </si>
  <si>
    <t>T8B1K9</t>
  </si>
  <si>
    <t>T8E1J6</t>
  </si>
  <si>
    <t>T8E2A1</t>
  </si>
  <si>
    <t>T8E2A2</t>
  </si>
  <si>
    <t>T8E2A3</t>
  </si>
  <si>
    <t>T8E2E4</t>
  </si>
  <si>
    <t>T8E2E9</t>
  </si>
  <si>
    <t>T8E2J9</t>
  </si>
  <si>
    <t>T8E2K1</t>
  </si>
  <si>
    <t>T8E2K2</t>
  </si>
  <si>
    <t>T8E2K3</t>
  </si>
  <si>
    <t>T8E2L4</t>
  </si>
  <si>
    <t>T8E2L6</t>
  </si>
  <si>
    <t>T8E2L7</t>
  </si>
  <si>
    <t>T8E2L8</t>
  </si>
  <si>
    <t>T8E2L9</t>
  </si>
  <si>
    <t>T8E2M8</t>
  </si>
  <si>
    <t>T8L0A2</t>
  </si>
  <si>
    <t>T8L0J3</t>
  </si>
  <si>
    <t>T8L0L9</t>
  </si>
  <si>
    <t>T8L1M4</t>
  </si>
  <si>
    <t>T8L1M5</t>
  </si>
  <si>
    <t>T8L1M6</t>
  </si>
  <si>
    <t>T8L1M7</t>
  </si>
  <si>
    <t>T8L1M8</t>
  </si>
  <si>
    <t>T8L1M9</t>
  </si>
  <si>
    <t>T8L1N1</t>
  </si>
  <si>
    <t>T8L1N3</t>
  </si>
  <si>
    <t>T8L1N5</t>
  </si>
  <si>
    <t>T8L1N6</t>
  </si>
  <si>
    <t>T8L1N8</t>
  </si>
  <si>
    <t>T8L1R4</t>
  </si>
  <si>
    <t>T8L1R7</t>
  </si>
  <si>
    <t>T8L1R8</t>
  </si>
  <si>
    <t>T8L1R9</t>
  </si>
  <si>
    <t>T8L1S1</t>
  </si>
  <si>
    <t>T8L1S2</t>
  </si>
  <si>
    <t>T8L1S4</t>
  </si>
  <si>
    <t>T8L1S7</t>
  </si>
  <si>
    <t>T8L1S8</t>
  </si>
  <si>
    <t>T8L1T9</t>
  </si>
  <si>
    <t>T8L1V3</t>
  </si>
  <si>
    <t>T8L1V5</t>
  </si>
  <si>
    <t>T8L1V9</t>
  </si>
  <si>
    <t>T8L1W9</t>
  </si>
  <si>
    <t>T8L1X1</t>
  </si>
  <si>
    <t>T8L1X2</t>
  </si>
  <si>
    <t>T8L1X3</t>
  </si>
  <si>
    <t>T8L1X4</t>
  </si>
  <si>
    <t>T8L1X7</t>
  </si>
  <si>
    <t>T8L1Z6</t>
  </si>
  <si>
    <t>T8L1Z7</t>
  </si>
  <si>
    <t>T8L1Z8</t>
  </si>
  <si>
    <t>T8L1Z9</t>
  </si>
  <si>
    <t>T8L2A1</t>
  </si>
  <si>
    <t>T8L2A2</t>
  </si>
  <si>
    <t>T8L2B3</t>
  </si>
  <si>
    <t>T8L2B9</t>
  </si>
  <si>
    <t>T8L2C1</t>
  </si>
  <si>
    <t>T8L2C2</t>
  </si>
  <si>
    <t>T8L2C7</t>
  </si>
  <si>
    <t>T8L2E5</t>
  </si>
  <si>
    <t>T8L2E6</t>
  </si>
  <si>
    <t>T8L2G7</t>
  </si>
  <si>
    <t>T8L2G9</t>
  </si>
  <si>
    <t>T8L2H3</t>
  </si>
  <si>
    <t>T8L2H4</t>
  </si>
  <si>
    <t>T8L2H5</t>
  </si>
  <si>
    <t>T8L2H6</t>
  </si>
  <si>
    <t>T8L2J2</t>
  </si>
  <si>
    <t>T8L2J3</t>
  </si>
  <si>
    <t>T8L2J4</t>
  </si>
  <si>
    <t>T8L2J5</t>
  </si>
  <si>
    <t>T8L2J6</t>
  </si>
  <si>
    <t>T8L2K2</t>
  </si>
  <si>
    <t>T8L2K4</t>
  </si>
  <si>
    <t>T8L2L2</t>
  </si>
  <si>
    <t>T8L2L3</t>
  </si>
  <si>
    <t>T8L2L4</t>
  </si>
  <si>
    <t>T8L2L5</t>
  </si>
  <si>
    <t>T8L2L6</t>
  </si>
  <si>
    <t>T8L2L7</t>
  </si>
  <si>
    <t>T8L2L8</t>
  </si>
  <si>
    <t>T8L2L9</t>
  </si>
  <si>
    <t>T8L2M1</t>
  </si>
  <si>
    <t>T8L2M2</t>
  </si>
  <si>
    <t>T8L2M3</t>
  </si>
  <si>
    <t>T8L2M4</t>
  </si>
  <si>
    <t>T8L2M5</t>
  </si>
  <si>
    <t>T8L2M7</t>
  </si>
  <si>
    <t>T8L2M8</t>
  </si>
  <si>
    <t>T8L2M9</t>
  </si>
  <si>
    <t>T8L2N1</t>
  </si>
  <si>
    <t>T8L2N2</t>
  </si>
  <si>
    <t>T8L2N3</t>
  </si>
  <si>
    <t>T8L2N4</t>
  </si>
  <si>
    <t>T8L2N5</t>
  </si>
  <si>
    <t>T8L2N6</t>
  </si>
  <si>
    <t>T8L2X8</t>
  </si>
  <si>
    <t>T8L3P6</t>
  </si>
  <si>
    <t>T8L3T1</t>
  </si>
  <si>
    <t>T8L3V6</t>
  </si>
  <si>
    <t>T8L3X8</t>
  </si>
  <si>
    <t>T8L4C7</t>
  </si>
  <si>
    <t>T8L4C9</t>
  </si>
  <si>
    <t>T8L4E3</t>
  </si>
  <si>
    <t>T8L4E4</t>
  </si>
  <si>
    <t>T8L4G5</t>
  </si>
  <si>
    <t>T8L4H3</t>
  </si>
  <si>
    <t>T8L4H4</t>
  </si>
  <si>
    <t>T8L4H5</t>
  </si>
  <si>
    <t>T8L4J4</t>
  </si>
  <si>
    <t>T8L4J5</t>
  </si>
  <si>
    <t>T8L4K8</t>
  </si>
  <si>
    <t>T8L4L2</t>
  </si>
  <si>
    <t>T8L4L5</t>
  </si>
  <si>
    <t>T8L4P3</t>
  </si>
  <si>
    <t>T8N0B3</t>
  </si>
  <si>
    <t>T8N0B5</t>
  </si>
  <si>
    <t>T8N0B7</t>
  </si>
  <si>
    <t>T8N0B8</t>
  </si>
  <si>
    <t>T8N0B9</t>
  </si>
  <si>
    <t>T8N0C1</t>
  </si>
  <si>
    <t>T8N0C2</t>
  </si>
  <si>
    <t>T8N0C3</t>
  </si>
  <si>
    <t>T8N0C4</t>
  </si>
  <si>
    <t>T8N0C5</t>
  </si>
  <si>
    <t>T8N0C6</t>
  </si>
  <si>
    <t>T8N0C7</t>
  </si>
  <si>
    <t>T8N0C8</t>
  </si>
  <si>
    <t>T8N0C9</t>
  </si>
  <si>
    <t>T8N0E1</t>
  </si>
  <si>
    <t>T8N0E2</t>
  </si>
  <si>
    <t>T8N0E3</t>
  </si>
  <si>
    <t>T8N0E4</t>
  </si>
  <si>
    <t>T8N0E5</t>
  </si>
  <si>
    <t>T8N0E6</t>
  </si>
  <si>
    <t>T8N0E7</t>
  </si>
  <si>
    <t>T8N0E8</t>
  </si>
  <si>
    <t>T8N0G1</t>
  </si>
  <si>
    <t>T8N0G3</t>
  </si>
  <si>
    <t>T8N0G4</t>
  </si>
  <si>
    <t>T8N0G5</t>
  </si>
  <si>
    <t>T8N0N3</t>
  </si>
  <si>
    <t>T8N0P7</t>
  </si>
  <si>
    <t>T8N0P9</t>
  </si>
  <si>
    <t>T8N0R1</t>
  </si>
  <si>
    <t>T8N0R4</t>
  </si>
  <si>
    <t>T8N1B5</t>
  </si>
  <si>
    <t>T8N1B6</t>
  </si>
  <si>
    <t>T8N1B7</t>
  </si>
  <si>
    <t>T8N1B8</t>
  </si>
  <si>
    <t>T8N1C7</t>
  </si>
  <si>
    <t>T8N1C9</t>
  </si>
  <si>
    <t>T8N1E3</t>
  </si>
  <si>
    <t>T8N1E4</t>
  </si>
  <si>
    <t>T8N1E5</t>
  </si>
  <si>
    <t>T8N1E6</t>
  </si>
  <si>
    <t>T8N1E7</t>
  </si>
  <si>
    <t>T8N1E8</t>
  </si>
  <si>
    <t>T8N1E9</t>
  </si>
  <si>
    <t>T8N1G2</t>
  </si>
  <si>
    <t>T8N1G3</t>
  </si>
  <si>
    <t>T8N1G4</t>
  </si>
  <si>
    <t>T8N1G5</t>
  </si>
  <si>
    <t>T8N1G6</t>
  </si>
  <si>
    <t>T8N1G7</t>
  </si>
  <si>
    <t>T8N1G8</t>
  </si>
  <si>
    <t>T8N1G9</t>
  </si>
  <si>
    <t>T8N1H1</t>
  </si>
  <si>
    <t>T8N1H2</t>
  </si>
  <si>
    <t>T8N1H3</t>
  </si>
  <si>
    <t>T8N1H4</t>
  </si>
  <si>
    <t>T8N1H5</t>
  </si>
  <si>
    <t>T8N1H6</t>
  </si>
  <si>
    <t>T8N1H7</t>
  </si>
  <si>
    <t>T8N1H8</t>
  </si>
  <si>
    <t>T8N1J1</t>
  </si>
  <si>
    <t>T8N1J2</t>
  </si>
  <si>
    <t>T8N1J3</t>
  </si>
  <si>
    <t>T8N1J4</t>
  </si>
  <si>
    <t>T8N1J5</t>
  </si>
  <si>
    <t>T8N1J6</t>
  </si>
  <si>
    <t>T8N1J7</t>
  </si>
  <si>
    <t>T8N1K2</t>
  </si>
  <si>
    <t>T8N1K3</t>
  </si>
  <si>
    <t>T8N1N1</t>
  </si>
  <si>
    <t>T8N1N2</t>
  </si>
  <si>
    <t>T8N1N3</t>
  </si>
  <si>
    <t>T8N1N4</t>
  </si>
  <si>
    <t>T8N1N5</t>
  </si>
  <si>
    <t>T8N1T4</t>
  </si>
  <si>
    <t>T8N1X5</t>
  </si>
  <si>
    <t>T8N1X7</t>
  </si>
  <si>
    <t>T8N1Z4</t>
  </si>
  <si>
    <t>T8N1Z5</t>
  </si>
  <si>
    <t>T8N2A3</t>
  </si>
  <si>
    <t>T8N2E8</t>
  </si>
  <si>
    <t>T8N2G3</t>
  </si>
  <si>
    <t>T8N2H5</t>
  </si>
  <si>
    <t>T8N2M2</t>
  </si>
  <si>
    <t>T8N2M3</t>
  </si>
  <si>
    <t>T8N2S3</t>
  </si>
  <si>
    <t>T8N2S4</t>
  </si>
  <si>
    <t>T8N2S7</t>
  </si>
  <si>
    <t>T8N2W6</t>
  </si>
  <si>
    <t>T8N2W7</t>
  </si>
  <si>
    <t>T8N2X1</t>
  </si>
  <si>
    <t>T8N2X4</t>
  </si>
  <si>
    <t>T8N2Y4</t>
  </si>
  <si>
    <t>T8N2Y5</t>
  </si>
  <si>
    <t>T8N2Y6</t>
  </si>
  <si>
    <t>T8N3A2</t>
  </si>
  <si>
    <t>T8N3B1</t>
  </si>
  <si>
    <t>T8N3B6</t>
  </si>
  <si>
    <t>T8N3B9</t>
  </si>
  <si>
    <t>T8N3C3</t>
  </si>
  <si>
    <t>T8N3E3</t>
  </si>
  <si>
    <t>T8N3E6</t>
  </si>
  <si>
    <t>T8N3E7</t>
  </si>
  <si>
    <t>T8N3E8</t>
  </si>
  <si>
    <t>T8N3E9</t>
  </si>
  <si>
    <t>T8N3G1</t>
  </si>
  <si>
    <t>T8N3G2</t>
  </si>
  <si>
    <t>T8N3G3</t>
  </si>
  <si>
    <t>T8N3G4</t>
  </si>
  <si>
    <t>T8N3G5</t>
  </si>
  <si>
    <t>T8N3J9</t>
  </si>
  <si>
    <t>T8N3K3</t>
  </si>
  <si>
    <t>T8N3K7</t>
  </si>
  <si>
    <t>T8N3K8</t>
  </si>
  <si>
    <t>T8N3L4</t>
  </si>
  <si>
    <t>T8N3L5</t>
  </si>
  <si>
    <t>T8N3L7</t>
  </si>
  <si>
    <t>T8N3L8</t>
  </si>
  <si>
    <t>T8N3M1</t>
  </si>
  <si>
    <t>T8N3P6</t>
  </si>
  <si>
    <t>T8N3S7</t>
  </si>
  <si>
    <t>T8N3S8</t>
  </si>
  <si>
    <t>T8N3T6</t>
  </si>
  <si>
    <t>T8N3W2</t>
  </si>
  <si>
    <t>T8N3W6</t>
  </si>
  <si>
    <t>T8N3W7</t>
  </si>
  <si>
    <t>T8N3W8</t>
  </si>
  <si>
    <t>T8N3X1</t>
  </si>
  <si>
    <t>T8N3X4</t>
  </si>
  <si>
    <t>T8N3X8</t>
  </si>
  <si>
    <t>T8N3X9</t>
  </si>
  <si>
    <t>T8N3Z2</t>
  </si>
  <si>
    <t>T8N3Z3</t>
  </si>
  <si>
    <t>T8N3Z7</t>
  </si>
  <si>
    <t>T8N3Z8</t>
  </si>
  <si>
    <t>T8N3Z9</t>
  </si>
  <si>
    <t>T8N4A2</t>
  </si>
  <si>
    <t>T8N4A3</t>
  </si>
  <si>
    <t>T8N4A4</t>
  </si>
  <si>
    <t>T8N4A6</t>
  </si>
  <si>
    <t>T8N4A9</t>
  </si>
  <si>
    <t>T8N4B1</t>
  </si>
  <si>
    <t>T8N4B2</t>
  </si>
  <si>
    <t>T8N4B3</t>
  </si>
  <si>
    <t>T8N4B7</t>
  </si>
  <si>
    <t>T8N4B8</t>
  </si>
  <si>
    <t>T8N4C4</t>
  </si>
  <si>
    <t>T8N4C7</t>
  </si>
  <si>
    <t>T8N4C9</t>
  </si>
  <si>
    <t>T8N4E9</t>
  </si>
  <si>
    <t>T8N4G1</t>
  </si>
  <si>
    <t>T8N4G2</t>
  </si>
  <si>
    <t>T8N4G5</t>
  </si>
  <si>
    <t>T8N4G6</t>
  </si>
  <si>
    <t>T8N4G7</t>
  </si>
  <si>
    <t>T8N4H4</t>
  </si>
  <si>
    <t>T8N4J1</t>
  </si>
  <si>
    <t>T8N4W3</t>
  </si>
  <si>
    <t>T8N5C9</t>
  </si>
  <si>
    <t>T8N5H6</t>
  </si>
  <si>
    <t>T8N5H9</t>
  </si>
  <si>
    <t>T8N5K1</t>
  </si>
  <si>
    <t>T8N5N3</t>
  </si>
  <si>
    <t>T8N5N4</t>
  </si>
  <si>
    <t>T8N5S3</t>
  </si>
  <si>
    <t>T8N5V9</t>
  </si>
  <si>
    <t>T8N5W3</t>
  </si>
  <si>
    <t>T8N5Y3</t>
  </si>
  <si>
    <t>T8N5Z5</t>
  </si>
  <si>
    <t>T8N5Z9</t>
  </si>
  <si>
    <t>T8N6B8</t>
  </si>
  <si>
    <t>T8N6C1</t>
  </si>
  <si>
    <t>T8N6C7</t>
  </si>
  <si>
    <t>T8N6E4</t>
  </si>
  <si>
    <t>T8N6E6</t>
  </si>
  <si>
    <t>T8N6E7</t>
  </si>
  <si>
    <t>T8N6G2</t>
  </si>
  <si>
    <t>T8N6L6</t>
  </si>
  <si>
    <t>T8N6M3</t>
  </si>
  <si>
    <t>T8N6M5</t>
  </si>
  <si>
    <t>T8N6N6</t>
  </si>
  <si>
    <t>T8N6N8</t>
  </si>
  <si>
    <t>T8N6P3</t>
  </si>
  <si>
    <t>T8N6P9</t>
  </si>
  <si>
    <t>T8N6R1</t>
  </si>
  <si>
    <t>T8N6T9</t>
  </si>
  <si>
    <t>T8N6V9</t>
  </si>
  <si>
    <t>T8N6W4</t>
  </si>
  <si>
    <t>T8N6X2</t>
  </si>
  <si>
    <t>T8N6Y6</t>
  </si>
  <si>
    <t>T8N6Z1</t>
  </si>
  <si>
    <t>T8N6Z8</t>
  </si>
  <si>
    <t>T8N6Z9</t>
  </si>
  <si>
    <t>T8N7A2</t>
  </si>
  <si>
    <t>T8N7A3</t>
  </si>
  <si>
    <t>T8N7A4</t>
  </si>
  <si>
    <t>T8N7C5</t>
  </si>
  <si>
    <t>T8N7C9</t>
  </si>
  <si>
    <t>T8N7H2</t>
  </si>
  <si>
    <t>T8N7H3</t>
  </si>
  <si>
    <t>T8N7H6</t>
  </si>
  <si>
    <t>T8N7H7</t>
  </si>
  <si>
    <t>T8N7J6</t>
  </si>
  <si>
    <t>T8N7L9</t>
  </si>
  <si>
    <t>T8N8Z8</t>
  </si>
  <si>
    <t>T8R0A1</t>
  </si>
  <si>
    <t>T8R0A2</t>
  </si>
  <si>
    <t>T8R0A5</t>
  </si>
  <si>
    <t>T8R0A6</t>
  </si>
  <si>
    <t>T8R0A7</t>
  </si>
  <si>
    <t>T8R0A8</t>
  </si>
  <si>
    <t>T8R0A9</t>
  </si>
  <si>
    <t>T8R0B1</t>
  </si>
  <si>
    <t>T8R0B2</t>
  </si>
  <si>
    <t>T8R0B3</t>
  </si>
  <si>
    <t>T8R0B4</t>
  </si>
  <si>
    <t>T8R0B5</t>
  </si>
  <si>
    <t>T8R0B6</t>
  </si>
  <si>
    <t>T8R0B7</t>
  </si>
  <si>
    <t>T8R0B8</t>
  </si>
  <si>
    <t>T8R0B9</t>
  </si>
  <si>
    <t>T8R0C1</t>
  </si>
  <si>
    <t>T8R0C2</t>
  </si>
  <si>
    <t>T8R0C3</t>
  </si>
  <si>
    <t>T8R0C4</t>
  </si>
  <si>
    <t>T8R0C5</t>
  </si>
  <si>
    <t>T8R0C6</t>
  </si>
  <si>
    <t>T8R0C7</t>
  </si>
  <si>
    <t>T8R0C8</t>
  </si>
  <si>
    <t>T8R0E2</t>
  </si>
  <si>
    <t>T8R0E3</t>
  </si>
  <si>
    <t>T8R0E5</t>
  </si>
  <si>
    <t>T8R1A6</t>
  </si>
  <si>
    <t>T8R1B3</t>
  </si>
  <si>
    <t>T8R1B4</t>
  </si>
  <si>
    <t>T8R1B5</t>
  </si>
  <si>
    <t>T8R1B6</t>
  </si>
  <si>
    <t>T8R1B7</t>
  </si>
  <si>
    <t>T8R1B8</t>
  </si>
  <si>
    <t>T8R1B9</t>
  </si>
  <si>
    <t>T8R1C1</t>
  </si>
  <si>
    <t>T8R1C2</t>
  </si>
  <si>
    <t>T8R1C3</t>
  </si>
  <si>
    <t>T8R1C4</t>
  </si>
  <si>
    <t>T8R1C5</t>
  </si>
  <si>
    <t>T8R1C6</t>
  </si>
  <si>
    <t>T8R1C7</t>
  </si>
  <si>
    <t>T8R1E7</t>
  </si>
  <si>
    <t>T8R1E8</t>
  </si>
  <si>
    <t>T8R1G2</t>
  </si>
  <si>
    <t>T8R1G3</t>
  </si>
  <si>
    <t>T8R1G5</t>
  </si>
  <si>
    <t>T8R1G6</t>
  </si>
  <si>
    <t>T8R1G7</t>
  </si>
  <si>
    <t>T8R1G8</t>
  </si>
  <si>
    <t>T8R1G9</t>
  </si>
  <si>
    <t>T8R1H1</t>
  </si>
  <si>
    <t>T8R1H2</t>
  </si>
  <si>
    <t>T8R1H3</t>
  </si>
  <si>
    <t>T8R1H4</t>
  </si>
  <si>
    <t>T8R1H5</t>
  </si>
  <si>
    <t>T8R1H6</t>
  </si>
  <si>
    <t>T8R1H7</t>
  </si>
  <si>
    <t>T8R1H8</t>
  </si>
  <si>
    <t>T8R1H9</t>
  </si>
  <si>
    <t>T8R1J1</t>
  </si>
  <si>
    <t>T8R1J2</t>
  </si>
  <si>
    <t>T8R1J3</t>
  </si>
  <si>
    <t>T8R1J4</t>
  </si>
  <si>
    <t>T8R1J5</t>
  </si>
  <si>
    <t>T8R1J6</t>
  </si>
  <si>
    <t>T8R1J7</t>
  </si>
  <si>
    <t>T8R1J8</t>
  </si>
  <si>
    <t>T8R1J9</t>
  </si>
  <si>
    <t>T8R1K1</t>
  </si>
  <si>
    <t>T8R1K2</t>
  </si>
  <si>
    <t>T8R1K3</t>
  </si>
  <si>
    <t>T8R1K4</t>
  </si>
  <si>
    <t>T8R1K5</t>
  </si>
  <si>
    <t>T8R1K6</t>
  </si>
  <si>
    <t>T8R1K7</t>
  </si>
  <si>
    <t>T8R1K8</t>
  </si>
  <si>
    <t>T8R1L6</t>
  </si>
  <si>
    <t>T8R1L7</t>
  </si>
  <si>
    <t>T8R1L9</t>
  </si>
  <si>
    <t>T8R1M1</t>
  </si>
  <si>
    <t>T8R1M2</t>
  </si>
  <si>
    <t>T8R1M4</t>
  </si>
  <si>
    <t>T8R1M9</t>
  </si>
  <si>
    <t>T8R1P6</t>
  </si>
  <si>
    <t>T8R1P7</t>
  </si>
  <si>
    <t>T8R1P8</t>
  </si>
  <si>
    <t>T8R1P9</t>
  </si>
  <si>
    <t>T8R1R1</t>
  </si>
  <si>
    <t>T8R1R3</t>
  </si>
  <si>
    <t>T8R1R4</t>
  </si>
  <si>
    <t>T8R1R5</t>
  </si>
  <si>
    <t>T8R1R6</t>
  </si>
  <si>
    <t>T8R1S5</t>
  </si>
  <si>
    <t>T8R1S7</t>
  </si>
  <si>
    <t>T8R1S8</t>
  </si>
  <si>
    <t>T8R1T1</t>
  </si>
  <si>
    <t>T8R1T2</t>
  </si>
  <si>
    <t>T8R1T3</t>
  </si>
  <si>
    <t>T8R1T7</t>
  </si>
  <si>
    <t>T8R1T8</t>
  </si>
  <si>
    <t>T8R1T9</t>
  </si>
  <si>
    <t>T8R1V1</t>
  </si>
  <si>
    <t>T8R1V2</t>
  </si>
  <si>
    <t>T8R1V3</t>
  </si>
  <si>
    <t>T8R1V4</t>
  </si>
  <si>
    <t>T8R1V9</t>
  </si>
  <si>
    <t>T8R1W1</t>
  </si>
  <si>
    <t>T8R1W2</t>
  </si>
  <si>
    <t>T8R1W3</t>
  </si>
  <si>
    <t>T8S0A1</t>
  </si>
  <si>
    <t>T8S0A3</t>
  </si>
  <si>
    <t>T8S0A4</t>
  </si>
  <si>
    <t>T8S0A5</t>
  </si>
  <si>
    <t>T8S0A8</t>
  </si>
  <si>
    <t>T8S1A1</t>
  </si>
  <si>
    <t>T8S1A2</t>
  </si>
  <si>
    <t>T8S1A3</t>
  </si>
  <si>
    <t>T8S1A4</t>
  </si>
  <si>
    <t>T8S1A6</t>
  </si>
  <si>
    <t>T8S1A7</t>
  </si>
  <si>
    <t>T8S1A8</t>
  </si>
  <si>
    <t>T8S1A9</t>
  </si>
  <si>
    <t>T8S1B8</t>
  </si>
  <si>
    <t>T8S1B9</t>
  </si>
  <si>
    <t>T8S1C1</t>
  </si>
  <si>
    <t>T8S1C2</t>
  </si>
  <si>
    <t>T8S1C3</t>
  </si>
  <si>
    <t>T8S1C4</t>
  </si>
  <si>
    <t>T8S1C5</t>
  </si>
  <si>
    <t>T8S1C6</t>
  </si>
  <si>
    <t>T8S1C7</t>
  </si>
  <si>
    <t>T8S1C8</t>
  </si>
  <si>
    <t>T8S1C9</t>
  </si>
  <si>
    <t>T8S1E1</t>
  </si>
  <si>
    <t>T8S1E5</t>
  </si>
  <si>
    <t>T8S1E6</t>
  </si>
  <si>
    <t>T8S1E7</t>
  </si>
  <si>
    <t>T8S1E8</t>
  </si>
  <si>
    <t>T8S1E9</t>
  </si>
  <si>
    <t>T8S1G1</t>
  </si>
  <si>
    <t>T8S1G2</t>
  </si>
  <si>
    <t>T8S1G5</t>
  </si>
  <si>
    <t>T8S1G7</t>
  </si>
  <si>
    <t>T8S1G9</t>
  </si>
  <si>
    <t>T8S1H5</t>
  </si>
  <si>
    <t>T8S1H6</t>
  </si>
  <si>
    <t>T8S1H7</t>
  </si>
  <si>
    <t>T8S1H8</t>
  </si>
  <si>
    <t>T8S1H9</t>
  </si>
  <si>
    <t>T8S1J2</t>
  </si>
  <si>
    <t>T8S1J3</t>
  </si>
  <si>
    <t>T8S1J4</t>
  </si>
  <si>
    <t>T8S1J5</t>
  </si>
  <si>
    <t>T8S1J7</t>
  </si>
  <si>
    <t>T8S1J8</t>
  </si>
  <si>
    <t>T8S1J9</t>
  </si>
  <si>
    <t>T8S1K1</t>
  </si>
  <si>
    <t>T8S1K2</t>
  </si>
  <si>
    <t>T8S1K7</t>
  </si>
  <si>
    <t>T8S1K8</t>
  </si>
  <si>
    <t>T8S1K9</t>
  </si>
  <si>
    <t>T8S1L1</t>
  </si>
  <si>
    <t>T8S1L2</t>
  </si>
  <si>
    <t>T8S1L3</t>
  </si>
  <si>
    <t>T8S1L4</t>
  </si>
  <si>
    <t>T8S1L6</t>
  </si>
  <si>
    <t>T8S1L7</t>
  </si>
  <si>
    <t>T8S1L8</t>
  </si>
  <si>
    <t>T8S1M3</t>
  </si>
  <si>
    <t>T8S1M4</t>
  </si>
  <si>
    <t>T8S1R3</t>
  </si>
  <si>
    <t>T8S1W4</t>
  </si>
  <si>
    <t>T8S1W5</t>
  </si>
  <si>
    <t>T8S1W6</t>
  </si>
  <si>
    <t>T8S1Y5</t>
  </si>
  <si>
    <t>T8S1Y7</t>
  </si>
  <si>
    <t>T8S1Z4</t>
  </si>
  <si>
    <t>T8S1Z8</t>
  </si>
  <si>
    <t>T8S1Z9</t>
  </si>
  <si>
    <t>T8S2A1</t>
  </si>
  <si>
    <t>T8S2A2</t>
  </si>
  <si>
    <t>T8S2A5</t>
  </si>
  <si>
    <t>T8V0V6</t>
  </si>
  <si>
    <t>T8V0V9</t>
  </si>
  <si>
    <t>T8V0Y5</t>
  </si>
  <si>
    <t>T8V0Y7</t>
  </si>
  <si>
    <t>T8V0Y8</t>
  </si>
  <si>
    <t>T8V0Y9</t>
  </si>
  <si>
    <t>T8V1A1</t>
  </si>
  <si>
    <t>T8V1A2</t>
  </si>
  <si>
    <t>T8V1A3</t>
  </si>
  <si>
    <t>T8V1A4</t>
  </si>
  <si>
    <t>T8V1C2</t>
  </si>
  <si>
    <t>T8V1C3</t>
  </si>
  <si>
    <t>T8V1C5</t>
  </si>
  <si>
    <t>T8V1C6</t>
  </si>
  <si>
    <t>T8V1C7</t>
  </si>
  <si>
    <t>T8V1E7</t>
  </si>
  <si>
    <t>T8V1G2</t>
  </si>
  <si>
    <t>T8V1H3</t>
  </si>
  <si>
    <t>T8V1H5</t>
  </si>
  <si>
    <t>T8V1K1</t>
  </si>
  <si>
    <t>T8V1K2</t>
  </si>
  <si>
    <t>T8V1M2</t>
  </si>
  <si>
    <t>T8V2R2</t>
  </si>
  <si>
    <t>T8V2V6</t>
  </si>
  <si>
    <t>T8V2V7</t>
  </si>
  <si>
    <t>T8V2V9</t>
  </si>
  <si>
    <t>T8V2W1</t>
  </si>
  <si>
    <t>T8V2W3</t>
  </si>
  <si>
    <t>T8V2W5</t>
  </si>
  <si>
    <t>T8V2W6</t>
  </si>
  <si>
    <t>T8V2W9</t>
  </si>
  <si>
    <t>T8V2Z5</t>
  </si>
  <si>
    <t>T8V2Z6</t>
  </si>
  <si>
    <t>T8V3N5</t>
  </si>
  <si>
    <t>T8V4S7</t>
  </si>
  <si>
    <t>T8V4S8</t>
  </si>
  <si>
    <t>T8V4S9</t>
  </si>
  <si>
    <t>T8V4Y7</t>
  </si>
  <si>
    <t>T8V5G8</t>
  </si>
  <si>
    <t>T8V6J8</t>
  </si>
  <si>
    <t>T8V6Y2</t>
  </si>
  <si>
    <t>T8V7M3</t>
  </si>
  <si>
    <t>T9A0A1</t>
  </si>
  <si>
    <t>T9A0A2</t>
  </si>
  <si>
    <t>T9A0A3</t>
  </si>
  <si>
    <t>T9A0A8</t>
  </si>
  <si>
    <t>T9A0A9</t>
  </si>
  <si>
    <t>T9A0B3</t>
  </si>
  <si>
    <t>T9A0B4</t>
  </si>
  <si>
    <t>T9A0E2</t>
  </si>
  <si>
    <t>T9A0E3</t>
  </si>
  <si>
    <t>T9A0E7</t>
  </si>
  <si>
    <t>T9A0G5</t>
  </si>
  <si>
    <t>T9A0H3</t>
  </si>
  <si>
    <t>T9A0J5</t>
  </si>
  <si>
    <t>T9A0J6</t>
  </si>
  <si>
    <t>T9A0J7</t>
  </si>
  <si>
    <t>T9A0J8</t>
  </si>
  <si>
    <t>T9A0J9</t>
  </si>
  <si>
    <t>T9A0K1</t>
  </si>
  <si>
    <t>T9A0M3</t>
  </si>
  <si>
    <t>T9A0M4</t>
  </si>
  <si>
    <t>T9A0M5</t>
  </si>
  <si>
    <t>T9A0M6</t>
  </si>
  <si>
    <t>T9A0M7</t>
  </si>
  <si>
    <t>T9A0P2</t>
  </si>
  <si>
    <t>T9A0P3</t>
  </si>
  <si>
    <t>T9A0P4</t>
  </si>
  <si>
    <t>T9A0P5</t>
  </si>
  <si>
    <t>T9A0P6</t>
  </si>
  <si>
    <t>T9A0R8</t>
  </si>
  <si>
    <t>T9A0R9</t>
  </si>
  <si>
    <t>T9A0S1</t>
  </si>
  <si>
    <t>T9A0W2</t>
  </si>
  <si>
    <t>T9A0X9</t>
  </si>
  <si>
    <t>T9A0Y1</t>
  </si>
  <si>
    <t>T9A1A4</t>
  </si>
  <si>
    <t>T9A1A6</t>
  </si>
  <si>
    <t>T9A1B7</t>
  </si>
  <si>
    <t>T9A1B8</t>
  </si>
  <si>
    <t>T9A1B9</t>
  </si>
  <si>
    <t>T9A1C1</t>
  </si>
  <si>
    <t>T9A1C2</t>
  </si>
  <si>
    <t>T9A1C5</t>
  </si>
  <si>
    <t>T9A1C7</t>
  </si>
  <si>
    <t>T9A1E6</t>
  </si>
  <si>
    <t>T9A1G8</t>
  </si>
  <si>
    <t>T9A1G9</t>
  </si>
  <si>
    <t>T9A1H1</t>
  </si>
  <si>
    <t>T9A1H2</t>
  </si>
  <si>
    <t>T9A1H3</t>
  </si>
  <si>
    <t>T9A1H4</t>
  </si>
  <si>
    <t>T9A1H5</t>
  </si>
  <si>
    <t>T9A1H9</t>
  </si>
  <si>
    <t>T9A1J6</t>
  </si>
  <si>
    <t>T9A1K6</t>
  </si>
  <si>
    <t>T9A1L6</t>
  </si>
  <si>
    <t>T9A1M5</t>
  </si>
  <si>
    <t>T9A1M7</t>
  </si>
  <si>
    <t>T9A1R5</t>
  </si>
  <si>
    <t>T9A1T4</t>
  </si>
  <si>
    <t>T9A1T7</t>
  </si>
  <si>
    <t>T9A1T8</t>
  </si>
  <si>
    <t>T9A1T9</t>
  </si>
  <si>
    <t>T9A1V1</t>
  </si>
  <si>
    <t>T9A1V7</t>
  </si>
  <si>
    <t>T9A1V8</t>
  </si>
  <si>
    <t>T9A1V9</t>
  </si>
  <si>
    <t>T9A1W6</t>
  </si>
  <si>
    <t>T9A1W7</t>
  </si>
  <si>
    <t>T9A1W9</t>
  </si>
  <si>
    <t>T9A1X1</t>
  </si>
  <si>
    <t>T9A1X2</t>
  </si>
  <si>
    <t>T9A1X5</t>
  </si>
  <si>
    <t>T9A1X7</t>
  </si>
  <si>
    <t>T9A1Z2</t>
  </si>
  <si>
    <t>T9A1Z3</t>
  </si>
  <si>
    <t>T9A1Z7</t>
  </si>
  <si>
    <t>T9A2A1</t>
  </si>
  <si>
    <t>T9A2A9</t>
  </si>
  <si>
    <t>T9A2B1</t>
  </si>
  <si>
    <t>T9A2B2</t>
  </si>
  <si>
    <t>T9A2B3</t>
  </si>
  <si>
    <t>T9A2B8</t>
  </si>
  <si>
    <t>T9A2B9</t>
  </si>
  <si>
    <t>T9A2C1</t>
  </si>
  <si>
    <t>T9A2C3</t>
  </si>
  <si>
    <t>T9A2C4</t>
  </si>
  <si>
    <t>T9A2C6</t>
  </si>
  <si>
    <t>T9A2E2</t>
  </si>
  <si>
    <t>T9A2E8</t>
  </si>
  <si>
    <t>T9A2E9</t>
  </si>
  <si>
    <t>T9A2G1</t>
  </si>
  <si>
    <t>T9A2G2</t>
  </si>
  <si>
    <t>T9A2G3</t>
  </si>
  <si>
    <t>T9A2G4</t>
  </si>
  <si>
    <t>T9A2G5</t>
  </si>
  <si>
    <t>T9A2H5</t>
  </si>
  <si>
    <t>T9A2H6</t>
  </si>
  <si>
    <t>T9A2H9</t>
  </si>
  <si>
    <t>T9A2J1</t>
  </si>
  <si>
    <t>T9A2J2</t>
  </si>
  <si>
    <t>T9A2J4</t>
  </si>
  <si>
    <t>T9A2J6</t>
  </si>
  <si>
    <t>T9A2K1</t>
  </si>
  <si>
    <t>T9A2K5</t>
  </si>
  <si>
    <t>T9A2K6</t>
  </si>
  <si>
    <t>T9A2K7</t>
  </si>
  <si>
    <t>T9A2K8</t>
  </si>
  <si>
    <t>T9A2K9</t>
  </si>
  <si>
    <t>T9A2L1</t>
  </si>
  <si>
    <t>T9A2L2</t>
  </si>
  <si>
    <t>T9A2L3</t>
  </si>
  <si>
    <t>T9A2L4</t>
  </si>
  <si>
    <t>T9A2L7</t>
  </si>
  <si>
    <t>T9A2L9</t>
  </si>
  <si>
    <t>T9A2M1</t>
  </si>
  <si>
    <t>T9A2N6</t>
  </si>
  <si>
    <t>T9A2N7</t>
  </si>
  <si>
    <t>T9A2P1</t>
  </si>
  <si>
    <t>T9A2P6</t>
  </si>
  <si>
    <t>T9A2P7</t>
  </si>
  <si>
    <t>T9A2R4</t>
  </si>
  <si>
    <t>T9A2R6</t>
  </si>
  <si>
    <t>T9A2R7</t>
  </si>
  <si>
    <t>T9A2T2</t>
  </si>
  <si>
    <t>T9A2T8</t>
  </si>
  <si>
    <t>T9A2V1</t>
  </si>
  <si>
    <t>T9A2V2</t>
  </si>
  <si>
    <t>T9A2V4</t>
  </si>
  <si>
    <t>T9A2V6</t>
  </si>
  <si>
    <t>T9A2W8</t>
  </si>
  <si>
    <t>T9A2W9</t>
  </si>
  <si>
    <t>T9A2X1</t>
  </si>
  <si>
    <t>T9A2X2</t>
  </si>
  <si>
    <t>T9A2X6</t>
  </si>
  <si>
    <t>T9A2X9</t>
  </si>
  <si>
    <t>T9A2Y2</t>
  </si>
  <si>
    <t>T9A2Y5</t>
  </si>
  <si>
    <t>T9A2Y9</t>
  </si>
  <si>
    <t>T9A2Z1</t>
  </si>
  <si>
    <t>T9A2Z4</t>
  </si>
  <si>
    <t>T9A2Z7</t>
  </si>
  <si>
    <t>T9A3A3</t>
  </si>
  <si>
    <t>T9A3A5</t>
  </si>
  <si>
    <t>T9A3C2</t>
  </si>
  <si>
    <t>T9A3C7</t>
  </si>
  <si>
    <t>T9A3C8</t>
  </si>
  <si>
    <t>T9A3C9</t>
  </si>
  <si>
    <t>T9A3E1</t>
  </si>
  <si>
    <t>T9A3E4</t>
  </si>
  <si>
    <t>T9A3E7</t>
  </si>
  <si>
    <t>T9A3E8</t>
  </si>
  <si>
    <t>T9A3E9</t>
  </si>
  <si>
    <t>T9A3G2</t>
  </si>
  <si>
    <t>T9A3M3</t>
  </si>
  <si>
    <t>T9A3N9</t>
  </si>
  <si>
    <t>T9A3R1</t>
  </si>
  <si>
    <t>T9A3R6</t>
  </si>
  <si>
    <t>T9A3S1</t>
  </si>
  <si>
    <t>T9A3S2</t>
  </si>
  <si>
    <t>T9A3S6</t>
  </si>
  <si>
    <t>T9A3S8</t>
  </si>
  <si>
    <t>T9A3T4</t>
  </si>
  <si>
    <t>T9A3T5</t>
  </si>
  <si>
    <t>T9C0A2</t>
  </si>
  <si>
    <t>T9C0A3</t>
  </si>
  <si>
    <t>T9C0A4</t>
  </si>
  <si>
    <t>T9C0A7</t>
  </si>
  <si>
    <t>T9C0A8</t>
  </si>
  <si>
    <t>T9C0A9</t>
  </si>
  <si>
    <t>T9C1C4</t>
  </si>
  <si>
    <t>T9C1C5</t>
  </si>
  <si>
    <t>T9C1C6</t>
  </si>
  <si>
    <t>T9C1C7</t>
  </si>
  <si>
    <t>T9C1C8</t>
  </si>
  <si>
    <t>T9C1C9</t>
  </si>
  <si>
    <t>T9C1E1</t>
  </si>
  <si>
    <t>T9C1E2</t>
  </si>
  <si>
    <t>T9C1E3</t>
  </si>
  <si>
    <t>T9C1E4</t>
  </si>
  <si>
    <t>T9C1E5</t>
  </si>
  <si>
    <t>T9C1E6</t>
  </si>
  <si>
    <t>T9C1E7</t>
  </si>
  <si>
    <t>T9C1G1</t>
  </si>
  <si>
    <t>T9C1G2</t>
  </si>
  <si>
    <t>T9C1G3</t>
  </si>
  <si>
    <t>T9C1G4</t>
  </si>
  <si>
    <t>T9C1G5</t>
  </si>
  <si>
    <t>T9C1G6</t>
  </si>
  <si>
    <t>T9C1G7</t>
  </si>
  <si>
    <t>T9C1G8</t>
  </si>
  <si>
    <t>T9C1G9</t>
  </si>
  <si>
    <t>T9C1H1</t>
  </si>
  <si>
    <t>T9C1H2</t>
  </si>
  <si>
    <t>T9C1H3</t>
  </si>
  <si>
    <t>T9C1H4</t>
  </si>
  <si>
    <t>T9C1H5</t>
  </si>
  <si>
    <t>T9C1H6</t>
  </si>
  <si>
    <t>T9C1H7</t>
  </si>
  <si>
    <t>T9C1H8</t>
  </si>
  <si>
    <t>T9C1H9</t>
  </si>
  <si>
    <t>T9C1J1</t>
  </si>
  <si>
    <t>T9C1J2</t>
  </si>
  <si>
    <t>T9C1J3</t>
  </si>
  <si>
    <t>T9C1J4</t>
  </si>
  <si>
    <t>T9C1J5</t>
  </si>
  <si>
    <t>T9C1J6</t>
  </si>
  <si>
    <t>T9C1J7</t>
  </si>
  <si>
    <t>T9C1J8</t>
  </si>
  <si>
    <t>T9C1J9</t>
  </si>
  <si>
    <t>T9C1K1</t>
  </si>
  <si>
    <t>T9C1K2</t>
  </si>
  <si>
    <t>T9C1K3</t>
  </si>
  <si>
    <t>T9C1K4</t>
  </si>
  <si>
    <t>T9C1K5</t>
  </si>
  <si>
    <t>T9C1K6</t>
  </si>
  <si>
    <t>T9C1M2</t>
  </si>
  <si>
    <t>T9C1M3</t>
  </si>
  <si>
    <t>T9C1M4</t>
  </si>
  <si>
    <t>T9C1M5</t>
  </si>
  <si>
    <t>T9C1M8</t>
  </si>
  <si>
    <t>T9C1N1</t>
  </si>
  <si>
    <t>T9C1N5</t>
  </si>
  <si>
    <t>T9C1P4</t>
  </si>
  <si>
    <t>T9C1P7</t>
  </si>
  <si>
    <t>T9C1V2</t>
  </si>
  <si>
    <t>T9C1V3</t>
  </si>
  <si>
    <t>T9C1V4</t>
  </si>
  <si>
    <t>T9C1V8</t>
  </si>
  <si>
    <t>T9C1V9</t>
  </si>
  <si>
    <t>T9C1W1</t>
  </si>
  <si>
    <t>T9C1W3</t>
  </si>
  <si>
    <t>T9C1W5</t>
  </si>
  <si>
    <t>T9C1W6</t>
  </si>
  <si>
    <t>T9C1W7</t>
  </si>
  <si>
    <t>T9C1W8</t>
  </si>
  <si>
    <t>T9C1W9</t>
  </si>
  <si>
    <t>T9C1X3</t>
  </si>
  <si>
    <t>T9C1X4</t>
  </si>
  <si>
    <t>T9C1X5</t>
  </si>
  <si>
    <t>T9C1X6</t>
  </si>
  <si>
    <t>T9C1Z1</t>
  </si>
  <si>
    <t>T9S0A1</t>
  </si>
  <si>
    <t>T9S1A6</t>
  </si>
  <si>
    <t>T9S1A7</t>
  </si>
  <si>
    <t>T9S1A8</t>
  </si>
  <si>
    <t>T9S1A9</t>
  </si>
  <si>
    <t>T9S1B1</t>
  </si>
  <si>
    <t>T9S1B2</t>
  </si>
  <si>
    <t>T9S1E7</t>
  </si>
  <si>
    <t>T9S1G4</t>
  </si>
  <si>
    <t>T9S1G6</t>
  </si>
  <si>
    <t>T9S1G7</t>
  </si>
  <si>
    <t>T9S1G8</t>
  </si>
  <si>
    <t>T9S1G9</t>
  </si>
  <si>
    <t>T9S1H1</t>
  </si>
  <si>
    <t>T9S1H2</t>
  </si>
  <si>
    <t>T9S1J6</t>
  </si>
  <si>
    <t>T9S1J7</t>
  </si>
  <si>
    <t>T9S1K2</t>
  </si>
  <si>
    <t>T9S1K3</t>
  </si>
  <si>
    <t>T9S1K6</t>
  </si>
  <si>
    <t>T9S1K9</t>
  </si>
  <si>
    <t>T9S1L1</t>
  </si>
  <si>
    <t>T9S1L2</t>
  </si>
  <si>
    <t>T9S1L3</t>
  </si>
  <si>
    <t>T9S1L4</t>
  </si>
  <si>
    <t>T9S1L5</t>
  </si>
  <si>
    <t>T9S1L6</t>
  </si>
  <si>
    <t>T9S1R8</t>
  </si>
  <si>
    <t>T9S1S5</t>
  </si>
  <si>
    <t>T9S1S6</t>
  </si>
  <si>
    <t>T9S1S8</t>
  </si>
  <si>
    <t>T9S1T2</t>
  </si>
  <si>
    <t>T9S1V2</t>
  </si>
  <si>
    <t>T9S1V3</t>
  </si>
  <si>
    <t>V0A1H0</t>
  </si>
  <si>
    <t>V0A1H1</t>
  </si>
  <si>
    <t>V0A1H2</t>
  </si>
  <si>
    <t>V0A1H4</t>
  </si>
  <si>
    <t>V0A1H7</t>
  </si>
  <si>
    <t>V0A1K0</t>
  </si>
  <si>
    <t>V0A1K2</t>
  </si>
  <si>
    <t>V0A1K3</t>
  </si>
  <si>
    <t>V0A1K7</t>
  </si>
  <si>
    <t>V0A1M0</t>
  </si>
  <si>
    <t>V0B1G8</t>
  </si>
  <si>
    <t>V0B1M0</t>
  </si>
  <si>
    <t>V0B1M1</t>
  </si>
  <si>
    <t>V0B1M2</t>
  </si>
  <si>
    <t>V0B1M3</t>
  </si>
  <si>
    <t>V0B2G0</t>
  </si>
  <si>
    <t>V0B2G1</t>
  </si>
  <si>
    <t>V0C2C0</t>
  </si>
  <si>
    <t>V0E1B0</t>
  </si>
  <si>
    <t>V0E1B1</t>
  </si>
  <si>
    <t>V0E1B3</t>
  </si>
  <si>
    <t>V0E1B4</t>
  </si>
  <si>
    <t>V0E1E0</t>
  </si>
  <si>
    <t>V0E1K0</t>
  </si>
  <si>
    <t>V0E1M0</t>
  </si>
  <si>
    <t>V0E1V0</t>
  </si>
  <si>
    <t>V0E1V1</t>
  </si>
  <si>
    <t>V0E1V2</t>
  </si>
  <si>
    <t>V0E1V3</t>
  </si>
  <si>
    <t>V0E1V5</t>
  </si>
  <si>
    <t>V0E1Y0</t>
  </si>
  <si>
    <t>V0E2E0</t>
  </si>
  <si>
    <t>V0E2G0</t>
  </si>
  <si>
    <t>V0E2G1</t>
  </si>
  <si>
    <t>V0E2G7</t>
  </si>
  <si>
    <t>V0E2K0</t>
  </si>
  <si>
    <t>V0E2V0</t>
  </si>
  <si>
    <t>V0E2V1</t>
  </si>
  <si>
    <t>V0E2V2</t>
  </si>
  <si>
    <t>V0E2X0</t>
  </si>
  <si>
    <t>V0E2Z0</t>
  </si>
  <si>
    <t>V0G1L0</t>
  </si>
  <si>
    <t>V0G1M0</t>
  </si>
  <si>
    <t>V0G1R0</t>
  </si>
  <si>
    <t>V0G1R2</t>
  </si>
  <si>
    <t>V0G1S0</t>
  </si>
  <si>
    <t>V0G1Z0</t>
  </si>
  <si>
    <t>V0G2B0</t>
  </si>
  <si>
    <t>V0H1H0</t>
  </si>
  <si>
    <t>V0H1H1</t>
  </si>
  <si>
    <t>V0H1H4</t>
  </si>
  <si>
    <t>V0H1H9</t>
  </si>
  <si>
    <t>V0H1J0</t>
  </si>
  <si>
    <t>V0H1T0</t>
  </si>
  <si>
    <t>V0H1V0</t>
  </si>
  <si>
    <t>V0H1V3</t>
  </si>
  <si>
    <t>V0H1V6</t>
  </si>
  <si>
    <t>V0H1X0</t>
  </si>
  <si>
    <t>V0H1X1</t>
  </si>
  <si>
    <t>V0H1X2</t>
  </si>
  <si>
    <t>V0H1X5</t>
  </si>
  <si>
    <t>V0H1X6</t>
  </si>
  <si>
    <t>V0H1X7</t>
  </si>
  <si>
    <t>V0H1X9</t>
  </si>
  <si>
    <t>V0H1Z0</t>
  </si>
  <si>
    <t>V0H1Z1</t>
  </si>
  <si>
    <t>V0H1Z3</t>
  </si>
  <si>
    <t>V0H1Z4</t>
  </si>
  <si>
    <t>V0H1Z5</t>
  </si>
  <si>
    <t>V0H1Z6</t>
  </si>
  <si>
    <t>V0J1E1</t>
  </si>
  <si>
    <t>V0J1E2</t>
  </si>
  <si>
    <t>V0J1P0</t>
  </si>
  <si>
    <t>V0J1Z0</t>
  </si>
  <si>
    <t>V0J1Z2</t>
  </si>
  <si>
    <t>V0J2N1</t>
  </si>
  <si>
    <t>V0J2N3</t>
  </si>
  <si>
    <t>V0J2X0</t>
  </si>
  <si>
    <t>V0J2X3</t>
  </si>
  <si>
    <t>V0J3A0</t>
  </si>
  <si>
    <t>V0J3A1</t>
  </si>
  <si>
    <t>V0K1A0</t>
  </si>
  <si>
    <t>V0K1H0</t>
  </si>
  <si>
    <t>V0K2E0</t>
  </si>
  <si>
    <t>V0L1J0</t>
  </si>
  <si>
    <t>V0M1A0</t>
  </si>
  <si>
    <t>V0M1A1</t>
  </si>
  <si>
    <t>V0M1A2</t>
  </si>
  <si>
    <t>V0M1A4</t>
  </si>
  <si>
    <t>V0M1G0</t>
  </si>
  <si>
    <t>V0M1H0</t>
  </si>
  <si>
    <t>V0M1L0</t>
  </si>
  <si>
    <t>V0N0A0</t>
  </si>
  <si>
    <t>V0N1B0</t>
  </si>
  <si>
    <t>V0N1B1</t>
  </si>
  <si>
    <t>V0N1B3</t>
  </si>
  <si>
    <t>V0N1B4</t>
  </si>
  <si>
    <t>V0N1B6</t>
  </si>
  <si>
    <t>V0N1B8</t>
  </si>
  <si>
    <t>V0N2L0</t>
  </si>
  <si>
    <t>V0R2C0</t>
  </si>
  <si>
    <t>V0R2G0</t>
  </si>
  <si>
    <t>V0R3C0</t>
  </si>
  <si>
    <t>V0X1L0</t>
  </si>
  <si>
    <t>V0X1L1</t>
  </si>
  <si>
    <t>V0X1L3</t>
  </si>
  <si>
    <t>V0X1L4</t>
  </si>
  <si>
    <t>V0X1N0</t>
  </si>
  <si>
    <t>V0X1N1</t>
  </si>
  <si>
    <t>V0X1N2</t>
  </si>
  <si>
    <t>V0X1N3</t>
  </si>
  <si>
    <t>V0X1N5</t>
  </si>
  <si>
    <t>V0X1W0</t>
  </si>
  <si>
    <t>V0X1X2</t>
  </si>
  <si>
    <t>V1A0A1</t>
  </si>
  <si>
    <t>V1A0A3</t>
  </si>
  <si>
    <t>V1A1A3</t>
  </si>
  <si>
    <t>V1A1A4</t>
  </si>
  <si>
    <t>V1A1A5</t>
  </si>
  <si>
    <t>V1A1A6</t>
  </si>
  <si>
    <t>V1A1A7</t>
  </si>
  <si>
    <t>V1A1A8</t>
  </si>
  <si>
    <t>V1A1A9</t>
  </si>
  <si>
    <t>V1A1E4</t>
  </si>
  <si>
    <t>V1A1E7</t>
  </si>
  <si>
    <t>V1A1E8</t>
  </si>
  <si>
    <t>V1A1G1</t>
  </si>
  <si>
    <t>V1A1G2</t>
  </si>
  <si>
    <t>V1A1G3</t>
  </si>
  <si>
    <t>V1A1G5</t>
  </si>
  <si>
    <t>V1A1G6</t>
  </si>
  <si>
    <t>V1A1G9</t>
  </si>
  <si>
    <t>V1A1H1</t>
  </si>
  <si>
    <t>V1A1H2</t>
  </si>
  <si>
    <t>V1A1H3</t>
  </si>
  <si>
    <t>V1A1H7</t>
  </si>
  <si>
    <t>V1A1H8</t>
  </si>
  <si>
    <t>V1A1H9</t>
  </si>
  <si>
    <t>V1A1J1</t>
  </si>
  <si>
    <t>V1A1J2</t>
  </si>
  <si>
    <t>V1A1J3</t>
  </si>
  <si>
    <t>V1A1J4</t>
  </si>
  <si>
    <t>V1A1J5</t>
  </si>
  <si>
    <t>V1A1J6</t>
  </si>
  <si>
    <t>V1A1J7</t>
  </si>
  <si>
    <t>V1A1K1</t>
  </si>
  <si>
    <t>V1A1K2</t>
  </si>
  <si>
    <t>V1A1K3</t>
  </si>
  <si>
    <t>V1A1K4</t>
  </si>
  <si>
    <t>V1A1K7</t>
  </si>
  <si>
    <t>V1A1K8</t>
  </si>
  <si>
    <t>V1A1K9</t>
  </si>
  <si>
    <t>V1A1L3</t>
  </si>
  <si>
    <t>V1A1L4</t>
  </si>
  <si>
    <t>V1A1L5</t>
  </si>
  <si>
    <t>V1A1L6</t>
  </si>
  <si>
    <t>V1A1L7</t>
  </si>
  <si>
    <t>V1A1L9</t>
  </si>
  <si>
    <t>V1A1M1</t>
  </si>
  <si>
    <t>V1A1M2</t>
  </si>
  <si>
    <t>V1A1M3</t>
  </si>
  <si>
    <t>V1A1M4</t>
  </si>
  <si>
    <t>V1A1M5</t>
  </si>
  <si>
    <t>V1A1M6</t>
  </si>
  <si>
    <t>V1A1M8</t>
  </si>
  <si>
    <t>V1A1M9</t>
  </si>
  <si>
    <t>V1A1N1</t>
  </si>
  <si>
    <t>V1A1N2</t>
  </si>
  <si>
    <t>V1A1N3</t>
  </si>
  <si>
    <t>V1A1N4</t>
  </si>
  <si>
    <t>V1A1N5</t>
  </si>
  <si>
    <t>V1A1N6</t>
  </si>
  <si>
    <t>V1A1N7</t>
  </si>
  <si>
    <t>V1A1N8</t>
  </si>
  <si>
    <t>V1A1N9</t>
  </si>
  <si>
    <t>V1A1P1</t>
  </si>
  <si>
    <t>V1A1P2</t>
  </si>
  <si>
    <t>V1A1P5</t>
  </si>
  <si>
    <t>V1A1P7</t>
  </si>
  <si>
    <t>V1A1P9</t>
  </si>
  <si>
    <t>V1A1R3</t>
  </si>
  <si>
    <t>V1A1R5</t>
  </si>
  <si>
    <t>V1A1R6</t>
  </si>
  <si>
    <t>V1A1R7</t>
  </si>
  <si>
    <t>V1A1R8</t>
  </si>
  <si>
    <t>V1A1R9</t>
  </si>
  <si>
    <t>V1A1S1</t>
  </si>
  <si>
    <t>V1A1S2</t>
  </si>
  <si>
    <t>V1A1S3</t>
  </si>
  <si>
    <t>V1A1S4</t>
  </si>
  <si>
    <t>V1A1S5</t>
  </si>
  <si>
    <t>V1A1S6</t>
  </si>
  <si>
    <t>V1A1S7</t>
  </si>
  <si>
    <t>V1A1S8</t>
  </si>
  <si>
    <t>V1A1S9</t>
  </si>
  <si>
    <t>V1A1T1</t>
  </si>
  <si>
    <t>V1A1T2</t>
  </si>
  <si>
    <t>V1A1T4</t>
  </si>
  <si>
    <t>V1A1T5</t>
  </si>
  <si>
    <t>V1A1T8</t>
  </si>
  <si>
    <t>V1A1V1</t>
  </si>
  <si>
    <t>V1A1V4</t>
  </si>
  <si>
    <t>V1A1V5</t>
  </si>
  <si>
    <t>V1A1V7</t>
  </si>
  <si>
    <t>V1A1V8</t>
  </si>
  <si>
    <t>V1A1W1</t>
  </si>
  <si>
    <t>V1A1W2</t>
  </si>
  <si>
    <t>V1A1W3</t>
  </si>
  <si>
    <t>V1A1W4</t>
  </si>
  <si>
    <t>V1A1W5</t>
  </si>
  <si>
    <t>V1A1W6</t>
  </si>
  <si>
    <t>V1A1W7</t>
  </si>
  <si>
    <t>V1A1W8</t>
  </si>
  <si>
    <t>V1A1W9</t>
  </si>
  <si>
    <t>V1A1X1</t>
  </si>
  <si>
    <t>V1A1X2</t>
  </si>
  <si>
    <t>V1A1X3</t>
  </si>
  <si>
    <t>V1A1X4</t>
  </si>
  <si>
    <t>V1A1X5</t>
  </si>
  <si>
    <t>V1A1X7</t>
  </si>
  <si>
    <t>V1A1X8</t>
  </si>
  <si>
    <t>V1A1X9</t>
  </si>
  <si>
    <t>V1A1Y2</t>
  </si>
  <si>
    <t>V1A1Z1</t>
  </si>
  <si>
    <t>V1A1Z2</t>
  </si>
  <si>
    <t>V1A1Z3</t>
  </si>
  <si>
    <t>V1A1Z4</t>
  </si>
  <si>
    <t>V1A1Z5</t>
  </si>
  <si>
    <t>V1A1Z6</t>
  </si>
  <si>
    <t>V1A1Z7</t>
  </si>
  <si>
    <t>V1A1Z8</t>
  </si>
  <si>
    <t>V1A1Z9</t>
  </si>
  <si>
    <t>V1A2A1</t>
  </si>
  <si>
    <t>V1A2A2</t>
  </si>
  <si>
    <t>V1A2A3</t>
  </si>
  <si>
    <t>V1A2A4</t>
  </si>
  <si>
    <t>V1A2A5</t>
  </si>
  <si>
    <t>V1A2A6</t>
  </si>
  <si>
    <t>V1A2A7</t>
  </si>
  <si>
    <t>V1A2A8</t>
  </si>
  <si>
    <t>V1A2A9</t>
  </si>
  <si>
    <t>V1A2B1</t>
  </si>
  <si>
    <t>V1A2B2</t>
  </si>
  <si>
    <t>V1A2B3</t>
  </si>
  <si>
    <t>V1A2B4</t>
  </si>
  <si>
    <t>V1A2B5</t>
  </si>
  <si>
    <t>V1A2B7</t>
  </si>
  <si>
    <t>V1A2B8</t>
  </si>
  <si>
    <t>V1A2B9</t>
  </si>
  <si>
    <t>V1A2C4</t>
  </si>
  <si>
    <t>V1A2C8</t>
  </si>
  <si>
    <t>V1A2C9</t>
  </si>
  <si>
    <t>V1A2E2</t>
  </si>
  <si>
    <t>V1A2E4</t>
  </si>
  <si>
    <t>V1A2H7</t>
  </si>
  <si>
    <t>V1A2H9</t>
  </si>
  <si>
    <t>V1A2J1</t>
  </si>
  <si>
    <t>V1A2J6</t>
  </si>
  <si>
    <t>V1A2J7</t>
  </si>
  <si>
    <t>V1A2J8</t>
  </si>
  <si>
    <t>V1A2J9</t>
  </si>
  <si>
    <t>V1A2K2</t>
  </si>
  <si>
    <t>V1A2K3</t>
  </si>
  <si>
    <t>V1A2K4</t>
  </si>
  <si>
    <t>V1A2K5</t>
  </si>
  <si>
    <t>V1A2K6</t>
  </si>
  <si>
    <t>V1A2M9</t>
  </si>
  <si>
    <t>V1A2N3</t>
  </si>
  <si>
    <t>V1A2P3</t>
  </si>
  <si>
    <t>V1A2P5</t>
  </si>
  <si>
    <t>V1A2S8</t>
  </si>
  <si>
    <t>V1A2S9</t>
  </si>
  <si>
    <t>V1A2T1</t>
  </si>
  <si>
    <t>V1A2T2</t>
  </si>
  <si>
    <t>V1A2T3</t>
  </si>
  <si>
    <t>V1A2T4</t>
  </si>
  <si>
    <t>V1A2T5</t>
  </si>
  <si>
    <t>V1A2T6</t>
  </si>
  <si>
    <t>V1A2T8</t>
  </si>
  <si>
    <t>V1A2V6</t>
  </si>
  <si>
    <t>V1A2V7</t>
  </si>
  <si>
    <t>V1A2V8</t>
  </si>
  <si>
    <t>V1A2V9</t>
  </si>
  <si>
    <t>V1A2W1</t>
  </si>
  <si>
    <t>V1A2W2</t>
  </si>
  <si>
    <t>V1A2W3</t>
  </si>
  <si>
    <t>V1A2X8</t>
  </si>
  <si>
    <t>V1A2X9</t>
  </si>
  <si>
    <t>V1A2Y1</t>
  </si>
  <si>
    <t>V1A2Z9</t>
  </si>
  <si>
    <t>V1A3A1</t>
  </si>
  <si>
    <t>V1A3A2</t>
  </si>
  <si>
    <t>V1A3A3</t>
  </si>
  <si>
    <t>V1A3A5</t>
  </si>
  <si>
    <t>V1A3A9</t>
  </si>
  <si>
    <t>V1A3E2</t>
  </si>
  <si>
    <t>V1A3E4</t>
  </si>
  <si>
    <t>V1A3E5</t>
  </si>
  <si>
    <t>V1B1A5</t>
  </si>
  <si>
    <t>V1B1C4</t>
  </si>
  <si>
    <t>V1B1C7</t>
  </si>
  <si>
    <t>V1B1E8</t>
  </si>
  <si>
    <t>V1B1G3</t>
  </si>
  <si>
    <t>V1B1G4</t>
  </si>
  <si>
    <t>V1B1G6</t>
  </si>
  <si>
    <t>V1B1G8</t>
  </si>
  <si>
    <t>V1B1G9</t>
  </si>
  <si>
    <t>V1B1H1</t>
  </si>
  <si>
    <t>V1B1H2</t>
  </si>
  <si>
    <t>V1B1J3</t>
  </si>
  <si>
    <t>V1B1J4</t>
  </si>
  <si>
    <t>V1B1J5</t>
  </si>
  <si>
    <t>V1B1J6</t>
  </si>
  <si>
    <t>V1B1J7</t>
  </si>
  <si>
    <t>V1B1J8</t>
  </si>
  <si>
    <t>V1B1J9</t>
  </si>
  <si>
    <t>V1B1K1</t>
  </si>
  <si>
    <t>V1B1K2</t>
  </si>
  <si>
    <t>V1B1K8</t>
  </si>
  <si>
    <t>V1B1L1</t>
  </si>
  <si>
    <t>V1B1L2</t>
  </si>
  <si>
    <t>V1B1M1</t>
  </si>
  <si>
    <t>V1B1M4</t>
  </si>
  <si>
    <t>V1B1M5</t>
  </si>
  <si>
    <t>V1B1N7</t>
  </si>
  <si>
    <t>V1B1N9</t>
  </si>
  <si>
    <t>V1B1P1</t>
  </si>
  <si>
    <t>V1B1P8</t>
  </si>
  <si>
    <t>V1B1R2</t>
  </si>
  <si>
    <t>V1B1S1</t>
  </si>
  <si>
    <t>V1B1S3</t>
  </si>
  <si>
    <t>V1B1S5</t>
  </si>
  <si>
    <t>V1B1S7</t>
  </si>
  <si>
    <t>V1B1T6</t>
  </si>
  <si>
    <t>V1B1T9</t>
  </si>
  <si>
    <t>V1B2A4</t>
  </si>
  <si>
    <t>V1B2A6</t>
  </si>
  <si>
    <t>V1B2C2</t>
  </si>
  <si>
    <t>V1B2C3</t>
  </si>
  <si>
    <t>V1B2C4</t>
  </si>
  <si>
    <t>V1B2C5</t>
  </si>
  <si>
    <t>V1B2C6</t>
  </si>
  <si>
    <t>V1B2C7</t>
  </si>
  <si>
    <t>V1B2C8</t>
  </si>
  <si>
    <t>V1B2E6</t>
  </si>
  <si>
    <t>V1B2E7</t>
  </si>
  <si>
    <t>V1B2E9</t>
  </si>
  <si>
    <t>V1B2H3</t>
  </si>
  <si>
    <t>V1B2M1</t>
  </si>
  <si>
    <t>V1B2M2</t>
  </si>
  <si>
    <t>V1B2P1</t>
  </si>
  <si>
    <t>V1B2P8</t>
  </si>
  <si>
    <t>V1B2R5</t>
  </si>
  <si>
    <t>V1B2S5</t>
  </si>
  <si>
    <t>V1B2S6</t>
  </si>
  <si>
    <t>V1B2S8</t>
  </si>
  <si>
    <t>V1B2S9</t>
  </si>
  <si>
    <t>V1B2T1</t>
  </si>
  <si>
    <t>V1B2T2</t>
  </si>
  <si>
    <t>V1B2T4</t>
  </si>
  <si>
    <t>V1B2V2</t>
  </si>
  <si>
    <t>V1B2V3</t>
  </si>
  <si>
    <t>V1B2V9</t>
  </si>
  <si>
    <t>V1B2W5</t>
  </si>
  <si>
    <t>V1B2W6</t>
  </si>
  <si>
    <t>V1B2W7</t>
  </si>
  <si>
    <t>V1B2Z3</t>
  </si>
  <si>
    <t>V1B2Z4</t>
  </si>
  <si>
    <t>V1B3C1</t>
  </si>
  <si>
    <t>V1B3C3</t>
  </si>
  <si>
    <t>V1B3E9</t>
  </si>
  <si>
    <t>V1B3G1</t>
  </si>
  <si>
    <t>V1B3H3</t>
  </si>
  <si>
    <t>V1B3H4</t>
  </si>
  <si>
    <t>V1B3J9</t>
  </si>
  <si>
    <t>V1B3K3</t>
  </si>
  <si>
    <t>V1B3K4</t>
  </si>
  <si>
    <t>V1B3M1</t>
  </si>
  <si>
    <t>V1B3M6</t>
  </si>
  <si>
    <t>V1B3M7</t>
  </si>
  <si>
    <t>V1B3M8</t>
  </si>
  <si>
    <t>V1B3M9</t>
  </si>
  <si>
    <t>V1B3N1</t>
  </si>
  <si>
    <t>V1B3N2</t>
  </si>
  <si>
    <t>V1B3N3</t>
  </si>
  <si>
    <t>V1B3N5</t>
  </si>
  <si>
    <t>V1B3N6</t>
  </si>
  <si>
    <t>V1B3N7</t>
  </si>
  <si>
    <t>V1B3N9</t>
  </si>
  <si>
    <t>V1B3P2</t>
  </si>
  <si>
    <t>V1B3S1</t>
  </si>
  <si>
    <t>V1B3V3</t>
  </si>
  <si>
    <t>V1B3V5</t>
  </si>
  <si>
    <t>V1B3V6</t>
  </si>
  <si>
    <t>V1B3Y4</t>
  </si>
  <si>
    <t>V1B3Z2</t>
  </si>
  <si>
    <t>V1B4A3</t>
  </si>
  <si>
    <t>V1B4B1</t>
  </si>
  <si>
    <t>V1C0A3</t>
  </si>
  <si>
    <t>V1C0A5</t>
  </si>
  <si>
    <t>V1C0B2</t>
  </si>
  <si>
    <t>V1C0B3</t>
  </si>
  <si>
    <t>V1C0B6</t>
  </si>
  <si>
    <t>V1C0B7</t>
  </si>
  <si>
    <t>V1C0C1</t>
  </si>
  <si>
    <t>V1C0C8</t>
  </si>
  <si>
    <t>V1C1A1</t>
  </si>
  <si>
    <t>V1C1A2</t>
  </si>
  <si>
    <t>V1C1A3</t>
  </si>
  <si>
    <t>V1C1A4</t>
  </si>
  <si>
    <t>V1C1A5</t>
  </si>
  <si>
    <t>V1C1A6</t>
  </si>
  <si>
    <t>V1C1A7</t>
  </si>
  <si>
    <t>V1C1A8</t>
  </si>
  <si>
    <t>V1C1B2</t>
  </si>
  <si>
    <t>V1C1B3</t>
  </si>
  <si>
    <t>V1C1B4</t>
  </si>
  <si>
    <t>V1C1B5</t>
  </si>
  <si>
    <t>V1C1B6</t>
  </si>
  <si>
    <t>V1C1B8</t>
  </si>
  <si>
    <t>V1C1B9</t>
  </si>
  <si>
    <t>V1C1C1</t>
  </si>
  <si>
    <t>V1C1C2</t>
  </si>
  <si>
    <t>V1C1C3</t>
  </si>
  <si>
    <t>V1C1C5</t>
  </si>
  <si>
    <t>V1C1C6</t>
  </si>
  <si>
    <t>V1C1C7</t>
  </si>
  <si>
    <t>V1C1C9</t>
  </si>
  <si>
    <t>V1C1E1</t>
  </si>
  <si>
    <t>V1C1E2</t>
  </si>
  <si>
    <t>V1C1E3</t>
  </si>
  <si>
    <t>V1C1E4</t>
  </si>
  <si>
    <t>V1C1E5</t>
  </si>
  <si>
    <t>V1C1E6</t>
  </si>
  <si>
    <t>V1C1E7</t>
  </si>
  <si>
    <t>V1C1E8</t>
  </si>
  <si>
    <t>V1C1G1</t>
  </si>
  <si>
    <t>V1C1G2</t>
  </si>
  <si>
    <t>V1C1G3</t>
  </si>
  <si>
    <t>V1C1G4</t>
  </si>
  <si>
    <t>V1C1G5</t>
  </si>
  <si>
    <t>V1C1G6</t>
  </si>
  <si>
    <t>V1C1G7</t>
  </si>
  <si>
    <t>V1C1G8</t>
  </si>
  <si>
    <t>V1C1G9</t>
  </si>
  <si>
    <t>V1C1H1</t>
  </si>
  <si>
    <t>V1C1H2</t>
  </si>
  <si>
    <t>V1C1H3</t>
  </si>
  <si>
    <t>V1C1H4</t>
  </si>
  <si>
    <t>V1C1H5</t>
  </si>
  <si>
    <t>V1C1H7</t>
  </si>
  <si>
    <t>V1C1H8</t>
  </si>
  <si>
    <t>V1C1H9</t>
  </si>
  <si>
    <t>V1C1J1</t>
  </si>
  <si>
    <t>V1C1J4</t>
  </si>
  <si>
    <t>V1C1J5</t>
  </si>
  <si>
    <t>V1C1J6</t>
  </si>
  <si>
    <t>V1C1J7</t>
  </si>
  <si>
    <t>V1C1J8</t>
  </si>
  <si>
    <t>V1C1K1</t>
  </si>
  <si>
    <t>V1C1K2</t>
  </si>
  <si>
    <t>V1C1K4</t>
  </si>
  <si>
    <t>V1C1K5</t>
  </si>
  <si>
    <t>V1C1K6</t>
  </si>
  <si>
    <t>V1C1K8</t>
  </si>
  <si>
    <t>V1C1L1</t>
  </si>
  <si>
    <t>V1C1L3</t>
  </si>
  <si>
    <t>V1C1M2</t>
  </si>
  <si>
    <t>V1C1M3</t>
  </si>
  <si>
    <t>V1C1M6</t>
  </si>
  <si>
    <t>V1C1N5</t>
  </si>
  <si>
    <t>V1C1N6</t>
  </si>
  <si>
    <t>V1C1N7</t>
  </si>
  <si>
    <t>V1C1N8</t>
  </si>
  <si>
    <t>V1C1N9</t>
  </si>
  <si>
    <t>V1C1P8</t>
  </si>
  <si>
    <t>V1C1P9</t>
  </si>
  <si>
    <t>V1C1T5</t>
  </si>
  <si>
    <t>V1C1Y7</t>
  </si>
  <si>
    <t>V1C1Y8</t>
  </si>
  <si>
    <t>V1C1Y9</t>
  </si>
  <si>
    <t>V1C1Z1</t>
  </si>
  <si>
    <t>V1C1Z2</t>
  </si>
  <si>
    <t>V1C1Z3</t>
  </si>
  <si>
    <t>V1C1Z4</t>
  </si>
  <si>
    <t>V1C1Z5</t>
  </si>
  <si>
    <t>V1C1Z6</t>
  </si>
  <si>
    <t>V1C1Z7</t>
  </si>
  <si>
    <t>V1C1Z8</t>
  </si>
  <si>
    <t>V1C1Z9</t>
  </si>
  <si>
    <t>V1C2A1</t>
  </si>
  <si>
    <t>V1C2A2</t>
  </si>
  <si>
    <t>V1C2A5</t>
  </si>
  <si>
    <t>V1C2A8</t>
  </si>
  <si>
    <t>V1C2A9</t>
  </si>
  <si>
    <t>V1C2B1</t>
  </si>
  <si>
    <t>V1C2B2</t>
  </si>
  <si>
    <t>V1C2B7</t>
  </si>
  <si>
    <t>V1C2B8</t>
  </si>
  <si>
    <t>V1C2B9</t>
  </si>
  <si>
    <t>V1C2C1</t>
  </si>
  <si>
    <t>V1C2C2</t>
  </si>
  <si>
    <t>V1C2C3</t>
  </si>
  <si>
    <t>V1C2C4</t>
  </si>
  <si>
    <t>V1C2E2</t>
  </si>
  <si>
    <t>V1C2E3</t>
  </si>
  <si>
    <t>V1C2E4</t>
  </si>
  <si>
    <t>V1C2E5</t>
  </si>
  <si>
    <t>V1C2E6</t>
  </si>
  <si>
    <t>V1C2G2</t>
  </si>
  <si>
    <t>V1C2G3</t>
  </si>
  <si>
    <t>V1C2G4</t>
  </si>
  <si>
    <t>V1C2G5</t>
  </si>
  <si>
    <t>V1C2G6</t>
  </si>
  <si>
    <t>V1C2G7</t>
  </si>
  <si>
    <t>V1C2H3</t>
  </si>
  <si>
    <t>V1C2H4</t>
  </si>
  <si>
    <t>V1C2H5</t>
  </si>
  <si>
    <t>V1C2H6</t>
  </si>
  <si>
    <t>V1C2H7</t>
  </si>
  <si>
    <t>V1C2H8</t>
  </si>
  <si>
    <t>V1C2H9</t>
  </si>
  <si>
    <t>V1C2J1</t>
  </si>
  <si>
    <t>V1C2J2</t>
  </si>
  <si>
    <t>V1C2J3</t>
  </si>
  <si>
    <t>V1C2J4</t>
  </si>
  <si>
    <t>V1C2J5</t>
  </si>
  <si>
    <t>V1C2J6</t>
  </si>
  <si>
    <t>V1C2J7</t>
  </si>
  <si>
    <t>V1C2J8</t>
  </si>
  <si>
    <t>V1C2J9</t>
  </si>
  <si>
    <t>V1C2K3</t>
  </si>
  <si>
    <t>V1C2K4</t>
  </si>
  <si>
    <t>V1C2K5</t>
  </si>
  <si>
    <t>V1C2K6</t>
  </si>
  <si>
    <t>V1C2K7</t>
  </si>
  <si>
    <t>V1C2K8</t>
  </si>
  <si>
    <t>V1C2K9</t>
  </si>
  <si>
    <t>V1C2L1</t>
  </si>
  <si>
    <t>V1C2L2</t>
  </si>
  <si>
    <t>V1C2L3</t>
  </si>
  <si>
    <t>V1C2L8</t>
  </si>
  <si>
    <t>V1C2L9</t>
  </si>
  <si>
    <t>V1C2M1</t>
  </si>
  <si>
    <t>V1C2M2</t>
  </si>
  <si>
    <t>V1C2M3</t>
  </si>
  <si>
    <t>V1C2M4</t>
  </si>
  <si>
    <t>V1C2M6</t>
  </si>
  <si>
    <t>V1C2M7</t>
  </si>
  <si>
    <t>V1C2M8</t>
  </si>
  <si>
    <t>V1C2M9</t>
  </si>
  <si>
    <t>V1C2N1</t>
  </si>
  <si>
    <t>V1C2N2</t>
  </si>
  <si>
    <t>V1C2N3</t>
  </si>
  <si>
    <t>V1C2N4</t>
  </si>
  <si>
    <t>V1C2N9</t>
  </si>
  <si>
    <t>V1C2P1</t>
  </si>
  <si>
    <t>V1C2P2</t>
  </si>
  <si>
    <t>V1C2P3</t>
  </si>
  <si>
    <t>V1C2P4</t>
  </si>
  <si>
    <t>V1C2P6</t>
  </si>
  <si>
    <t>V1C2R7</t>
  </si>
  <si>
    <t>V1C2R8</t>
  </si>
  <si>
    <t>V1C2R9</t>
  </si>
  <si>
    <t>V1C2S1</t>
  </si>
  <si>
    <t>V1C2S2</t>
  </si>
  <si>
    <t>V1C2S3</t>
  </si>
  <si>
    <t>V1C2V3</t>
  </si>
  <si>
    <t>V1C2V4</t>
  </si>
  <si>
    <t>V1C2V5</t>
  </si>
  <si>
    <t>V1C2V6</t>
  </si>
  <si>
    <t>V1C2V7</t>
  </si>
  <si>
    <t>V1C2V8</t>
  </si>
  <si>
    <t>V1C2W8</t>
  </si>
  <si>
    <t>V1C2W9</t>
  </si>
  <si>
    <t>V1C2X1</t>
  </si>
  <si>
    <t>V1C2X3</t>
  </si>
  <si>
    <t>V1C2Y4</t>
  </si>
  <si>
    <t>V1C2Y5</t>
  </si>
  <si>
    <t>V1C2Y9</t>
  </si>
  <si>
    <t>V1C2Z9</t>
  </si>
  <si>
    <t>V1C3A4</t>
  </si>
  <si>
    <t>V1C3A5</t>
  </si>
  <si>
    <t>V1C3A6</t>
  </si>
  <si>
    <t>V1C3C9</t>
  </si>
  <si>
    <t>V1C3E2</t>
  </si>
  <si>
    <t>V1C3E4</t>
  </si>
  <si>
    <t>V1C3E6</t>
  </si>
  <si>
    <t>V1C3G1</t>
  </si>
  <si>
    <t>V1C3G2</t>
  </si>
  <si>
    <t>V1C3G3</t>
  </si>
  <si>
    <t>V1C3G4</t>
  </si>
  <si>
    <t>V1C3G5</t>
  </si>
  <si>
    <t>V1C3G6</t>
  </si>
  <si>
    <t>V1C3G7</t>
  </si>
  <si>
    <t>V1C3G8</t>
  </si>
  <si>
    <t>V1C3G9</t>
  </si>
  <si>
    <t>V1C3H1</t>
  </si>
  <si>
    <t>V1C3H2</t>
  </si>
  <si>
    <t>V1C3H3</t>
  </si>
  <si>
    <t>V1C3H4</t>
  </si>
  <si>
    <t>V1C3H5</t>
  </si>
  <si>
    <t>V1C3H6</t>
  </si>
  <si>
    <t>V1C3H7</t>
  </si>
  <si>
    <t>V1C3H8</t>
  </si>
  <si>
    <t>V1C3H9</t>
  </si>
  <si>
    <t>V1C3J1</t>
  </si>
  <si>
    <t>V1C3J2</t>
  </si>
  <si>
    <t>V1C3J3</t>
  </si>
  <si>
    <t>V1C3J4</t>
  </si>
  <si>
    <t>V1C3J5</t>
  </si>
  <si>
    <t>V1C3J6</t>
  </si>
  <si>
    <t>V1C3J7</t>
  </si>
  <si>
    <t>V1C3J8</t>
  </si>
  <si>
    <t>V1C3J9</t>
  </si>
  <si>
    <t>V1C3K1</t>
  </si>
  <si>
    <t>V1C3K2</t>
  </si>
  <si>
    <t>V1C3K3</t>
  </si>
  <si>
    <t>V1C3K4</t>
  </si>
  <si>
    <t>V1C3K5</t>
  </si>
  <si>
    <t>V1C3K6</t>
  </si>
  <si>
    <t>V1C3K7</t>
  </si>
  <si>
    <t>V1C3K8</t>
  </si>
  <si>
    <t>V1C3K9</t>
  </si>
  <si>
    <t>V1C3L1</t>
  </si>
  <si>
    <t>V1C3L2</t>
  </si>
  <si>
    <t>V1C3L3</t>
  </si>
  <si>
    <t>V1C3L4</t>
  </si>
  <si>
    <t>V1C3L5</t>
  </si>
  <si>
    <t>V1C3L6</t>
  </si>
  <si>
    <t>V1C3L7</t>
  </si>
  <si>
    <t>V1C3L8</t>
  </si>
  <si>
    <t>V1C3L9</t>
  </si>
  <si>
    <t>V1C3M1</t>
  </si>
  <si>
    <t>V1C3M2</t>
  </si>
  <si>
    <t>V1C3M3</t>
  </si>
  <si>
    <t>V1C3M4</t>
  </si>
  <si>
    <t>V1C3M5</t>
  </si>
  <si>
    <t>V1C3M6</t>
  </si>
  <si>
    <t>V1C3M7</t>
  </si>
  <si>
    <t>V1C3N1</t>
  </si>
  <si>
    <t>V1C3N2</t>
  </si>
  <si>
    <t>V1C3N3</t>
  </si>
  <si>
    <t>V1C3N4</t>
  </si>
  <si>
    <t>V1C3N5</t>
  </si>
  <si>
    <t>V1C3N6</t>
  </si>
  <si>
    <t>V1C3N7</t>
  </si>
  <si>
    <t>V1C3N9</t>
  </si>
  <si>
    <t>V1C3P2</t>
  </si>
  <si>
    <t>V1C3P6</t>
  </si>
  <si>
    <t>V1C3P7</t>
  </si>
  <si>
    <t>V1C3P9</t>
  </si>
  <si>
    <t>V1C3R2</t>
  </si>
  <si>
    <t>V1C3R3</t>
  </si>
  <si>
    <t>V1C3R4</t>
  </si>
  <si>
    <t>V1C3R5</t>
  </si>
  <si>
    <t>V1C3R6</t>
  </si>
  <si>
    <t>V1C3R7</t>
  </si>
  <si>
    <t>V1C3R8</t>
  </si>
  <si>
    <t>V1C3R9</t>
  </si>
  <si>
    <t>V1C3S1</t>
  </si>
  <si>
    <t>V1C3S2</t>
  </si>
  <si>
    <t>V1C3S3</t>
  </si>
  <si>
    <t>V1C3S4</t>
  </si>
  <si>
    <t>V1C3S5</t>
  </si>
  <si>
    <t>V1C3S6</t>
  </si>
  <si>
    <t>V1C3S7</t>
  </si>
  <si>
    <t>V1C3S8</t>
  </si>
  <si>
    <t>V1C3S9</t>
  </si>
  <si>
    <t>V1C3T1</t>
  </si>
  <si>
    <t>V1C3T3</t>
  </si>
  <si>
    <t>V1C3T5</t>
  </si>
  <si>
    <t>V1C3T6</t>
  </si>
  <si>
    <t>V1C3T7</t>
  </si>
  <si>
    <t>V1C3T8</t>
  </si>
  <si>
    <t>V1C3T9</t>
  </si>
  <si>
    <t>V1C3V1</t>
  </si>
  <si>
    <t>V1C3V2</t>
  </si>
  <si>
    <t>V1C3V3</t>
  </si>
  <si>
    <t>V1C3V4</t>
  </si>
  <si>
    <t>V1C3V5</t>
  </si>
  <si>
    <t>V1C3V6</t>
  </si>
  <si>
    <t>V1C3V7</t>
  </si>
  <si>
    <t>V1C3W1</t>
  </si>
  <si>
    <t>V1C3W2</t>
  </si>
  <si>
    <t>V1C3W3</t>
  </si>
  <si>
    <t>V1C3W4</t>
  </si>
  <si>
    <t>V1C3W5</t>
  </si>
  <si>
    <t>V1C3W6</t>
  </si>
  <si>
    <t>V1C3W7</t>
  </si>
  <si>
    <t>V1C3W8</t>
  </si>
  <si>
    <t>V1C3W9</t>
  </si>
  <si>
    <t>V1C3X1</t>
  </si>
  <si>
    <t>V1C3X2</t>
  </si>
  <si>
    <t>V1C3X3</t>
  </si>
  <si>
    <t>V1C3X4</t>
  </si>
  <si>
    <t>V1C3X5</t>
  </si>
  <si>
    <t>V1C3X6</t>
  </si>
  <si>
    <t>V1C3X7</t>
  </si>
  <si>
    <t>V1C3X8</t>
  </si>
  <si>
    <t>V1C3X9</t>
  </si>
  <si>
    <t>V1C3Y1</t>
  </si>
  <si>
    <t>V1C3Y3</t>
  </si>
  <si>
    <t>V1C3Y4</t>
  </si>
  <si>
    <t>V1C3Y6</t>
  </si>
  <si>
    <t>V1C4C6</t>
  </si>
  <si>
    <t>V1C4C7</t>
  </si>
  <si>
    <t>V1C4C8</t>
  </si>
  <si>
    <t>V1C4C9</t>
  </si>
  <si>
    <t>V1C4E2</t>
  </si>
  <si>
    <t>V1C4G4</t>
  </si>
  <si>
    <t>V1C4K5</t>
  </si>
  <si>
    <t>V1C4K7</t>
  </si>
  <si>
    <t>V1C4K8</t>
  </si>
  <si>
    <t>V1C4K9</t>
  </si>
  <si>
    <t>V1C4L1</t>
  </si>
  <si>
    <t>V1C4L2</t>
  </si>
  <si>
    <t>V1C4L3</t>
  </si>
  <si>
    <t>V1C4L4</t>
  </si>
  <si>
    <t>V1C4L8</t>
  </si>
  <si>
    <t>V1C4M5</t>
  </si>
  <si>
    <t>V1C4M6</t>
  </si>
  <si>
    <t>V1C4M9</t>
  </si>
  <si>
    <t>V1C4N1</t>
  </si>
  <si>
    <t>V1C4N6</t>
  </si>
  <si>
    <t>V1C4N8</t>
  </si>
  <si>
    <t>V1C4N9</t>
  </si>
  <si>
    <t>V1C4P1</t>
  </si>
  <si>
    <t>V1C4P4</t>
  </si>
  <si>
    <t>V1C4P5</t>
  </si>
  <si>
    <t>V1C4P6</t>
  </si>
  <si>
    <t>V1C4P7</t>
  </si>
  <si>
    <t>V1C4P8</t>
  </si>
  <si>
    <t>V1C4R1</t>
  </si>
  <si>
    <t>V1C4R5</t>
  </si>
  <si>
    <t>V1C4R8</t>
  </si>
  <si>
    <t>V1C4S2</t>
  </si>
  <si>
    <t>V1C4S4</t>
  </si>
  <si>
    <t>V1C4T6</t>
  </si>
  <si>
    <t>V1C4T8</t>
  </si>
  <si>
    <t>V1C4V1</t>
  </si>
  <si>
    <t>V1C4V2</t>
  </si>
  <si>
    <t>V1C4V3</t>
  </si>
  <si>
    <t>V1C4V4</t>
  </si>
  <si>
    <t>V1C4V5</t>
  </si>
  <si>
    <t>V1C4V6</t>
  </si>
  <si>
    <t>V1C4V7</t>
  </si>
  <si>
    <t>V1C4V8</t>
  </si>
  <si>
    <t>V1C4V9</t>
  </si>
  <si>
    <t>V1C4W1</t>
  </si>
  <si>
    <t>V1C4W3</t>
  </si>
  <si>
    <t>V1C4W4</t>
  </si>
  <si>
    <t>V1C4W5</t>
  </si>
  <si>
    <t>V1C4W6</t>
  </si>
  <si>
    <t>V1C4W8</t>
  </si>
  <si>
    <t>V1C4W9</t>
  </si>
  <si>
    <t>V1C4X1</t>
  </si>
  <si>
    <t>V1C4X2</t>
  </si>
  <si>
    <t>V1C4X3</t>
  </si>
  <si>
    <t>V1C4X5</t>
  </si>
  <si>
    <t>V1C4X8</t>
  </si>
  <si>
    <t>V1C4X9</t>
  </si>
  <si>
    <t>V1C4Y1</t>
  </si>
  <si>
    <t>V1C4Y2</t>
  </si>
  <si>
    <t>V1C4Y3</t>
  </si>
  <si>
    <t>V1C4Y4</t>
  </si>
  <si>
    <t>V1C4Z1</t>
  </si>
  <si>
    <t>V1C4Z3</t>
  </si>
  <si>
    <t>V1C4Z4</t>
  </si>
  <si>
    <t>V1C4Z5</t>
  </si>
  <si>
    <t>V1C4Z6</t>
  </si>
  <si>
    <t>V1C4Z7</t>
  </si>
  <si>
    <t>V1C4Z9</t>
  </si>
  <si>
    <t>V1C5A2</t>
  </si>
  <si>
    <t>V1C5A6</t>
  </si>
  <si>
    <t>V1C5A8</t>
  </si>
  <si>
    <t>V1C5A9</t>
  </si>
  <si>
    <t>V1C5B1</t>
  </si>
  <si>
    <t>V1C5B2</t>
  </si>
  <si>
    <t>V1C5B3</t>
  </si>
  <si>
    <t>V1C5B4</t>
  </si>
  <si>
    <t>V1C5B5</t>
  </si>
  <si>
    <t>V1C5B6</t>
  </si>
  <si>
    <t>V1C5B7</t>
  </si>
  <si>
    <t>V1C5B8</t>
  </si>
  <si>
    <t>V1C5B9</t>
  </si>
  <si>
    <t>V1C5C1</t>
  </si>
  <si>
    <t>V1C5C2</t>
  </si>
  <si>
    <t>V1C5C3</t>
  </si>
  <si>
    <t>V1C5C4</t>
  </si>
  <si>
    <t>V1C5C5</t>
  </si>
  <si>
    <t>V1C5C6</t>
  </si>
  <si>
    <t>V1C5C7</t>
  </si>
  <si>
    <t>V1C5C9</t>
  </si>
  <si>
    <t>V1C5E1</t>
  </si>
  <si>
    <t>V1C5E2</t>
  </si>
  <si>
    <t>V1C5E9</t>
  </si>
  <si>
    <t>V1C5G1</t>
  </si>
  <si>
    <t>V1C5G2</t>
  </si>
  <si>
    <t>V1C5G4</t>
  </si>
  <si>
    <t>V1C5G5</t>
  </si>
  <si>
    <t>V1C5G7</t>
  </si>
  <si>
    <t>V1C5G8</t>
  </si>
  <si>
    <t>V1C5G9</t>
  </si>
  <si>
    <t>V1C5H1</t>
  </si>
  <si>
    <t>V1C5H2</t>
  </si>
  <si>
    <t>V1C5H3</t>
  </si>
  <si>
    <t>V1C5H4</t>
  </si>
  <si>
    <t>V1C5H5</t>
  </si>
  <si>
    <t>V1C5H6</t>
  </si>
  <si>
    <t>V1C5H7</t>
  </si>
  <si>
    <t>V1C5H9</t>
  </si>
  <si>
    <t>V1C5J1</t>
  </si>
  <si>
    <t>V1C5J2</t>
  </si>
  <si>
    <t>V1C5K6</t>
  </si>
  <si>
    <t>V1C5K7</t>
  </si>
  <si>
    <t>V1C5K8</t>
  </si>
  <si>
    <t>V1C5K9</t>
  </si>
  <si>
    <t>V1C5L1</t>
  </si>
  <si>
    <t>V1C5L2</t>
  </si>
  <si>
    <t>V1C5L5</t>
  </si>
  <si>
    <t>V1C5L8</t>
  </si>
  <si>
    <t>V1C5L9</t>
  </si>
  <si>
    <t>V1C5M1</t>
  </si>
  <si>
    <t>V1C5M2</t>
  </si>
  <si>
    <t>V1C5M6</t>
  </si>
  <si>
    <t>V1C5M9</t>
  </si>
  <si>
    <t>V1C5N1</t>
  </si>
  <si>
    <t>V1C5P6</t>
  </si>
  <si>
    <t>V1C5R2</t>
  </si>
  <si>
    <t>V1C5R4</t>
  </si>
  <si>
    <t>V1C5R7</t>
  </si>
  <si>
    <t>V1C5R9</t>
  </si>
  <si>
    <t>V1C5S8</t>
  </si>
  <si>
    <t>V1C5T4</t>
  </si>
  <si>
    <t>V1C5T5</t>
  </si>
  <si>
    <t>V1C5T6</t>
  </si>
  <si>
    <t>V1C5T9</t>
  </si>
  <si>
    <t>V1C5V1</t>
  </si>
  <si>
    <t>V1C5V9</t>
  </si>
  <si>
    <t>V1C5W5</t>
  </si>
  <si>
    <t>V1C5W6</t>
  </si>
  <si>
    <t>V1C5W7</t>
  </si>
  <si>
    <t>V1C5X1</t>
  </si>
  <si>
    <t>V1C5X2</t>
  </si>
  <si>
    <t>V1C5X3</t>
  </si>
  <si>
    <t>V1C5X6</t>
  </si>
  <si>
    <t>V1C5X7</t>
  </si>
  <si>
    <t>V1C5Y2</t>
  </si>
  <si>
    <t>V1C5Y4</t>
  </si>
  <si>
    <t>V1C5Y7</t>
  </si>
  <si>
    <t>V1C5Y9</t>
  </si>
  <si>
    <t>V1C5Z5</t>
  </si>
  <si>
    <t>V1C6B2</t>
  </si>
  <si>
    <t>V1C6C8</t>
  </si>
  <si>
    <t>V1C6C9</t>
  </si>
  <si>
    <t>V1C6E3</t>
  </si>
  <si>
    <t>V1C6E4</t>
  </si>
  <si>
    <t>V1C6E7</t>
  </si>
  <si>
    <t>V1C6E9</t>
  </si>
  <si>
    <t>V1C6G3</t>
  </si>
  <si>
    <t>V1C6G4</t>
  </si>
  <si>
    <t>V1C6G7</t>
  </si>
  <si>
    <t>V1C6G8</t>
  </si>
  <si>
    <t>V1C6H2</t>
  </si>
  <si>
    <t>V1C6H3</t>
  </si>
  <si>
    <t>V1C6H4</t>
  </si>
  <si>
    <t>V1C6J2</t>
  </si>
  <si>
    <t>V1C6J3</t>
  </si>
  <si>
    <t>V1C6J4</t>
  </si>
  <si>
    <t>V1C6J7</t>
  </si>
  <si>
    <t>V1C6K6</t>
  </si>
  <si>
    <t>V1C6K7</t>
  </si>
  <si>
    <t>V1C6K9</t>
  </si>
  <si>
    <t>V1C6L1</t>
  </si>
  <si>
    <t>V1C6L2</t>
  </si>
  <si>
    <t>V1C6L3</t>
  </si>
  <si>
    <t>V1C6L4</t>
  </si>
  <si>
    <t>V1C6L6</t>
  </si>
  <si>
    <t>V1C6L8</t>
  </si>
  <si>
    <t>V1C6M1</t>
  </si>
  <si>
    <t>V1C6M5</t>
  </si>
  <si>
    <t>V1C6M8</t>
  </si>
  <si>
    <t>V1C6N1</t>
  </si>
  <si>
    <t>V1C6N2</t>
  </si>
  <si>
    <t>V1C6N4</t>
  </si>
  <si>
    <t>V1C6N7</t>
  </si>
  <si>
    <t>V1C6N8</t>
  </si>
  <si>
    <t>V1C6N9</t>
  </si>
  <si>
    <t>V1C6P1</t>
  </si>
  <si>
    <t>V1C6P2</t>
  </si>
  <si>
    <t>V1C6P3</t>
  </si>
  <si>
    <t>V1C6P4</t>
  </si>
  <si>
    <t>V1C6P5</t>
  </si>
  <si>
    <t>V1C6P6</t>
  </si>
  <si>
    <t>V1C6P8</t>
  </si>
  <si>
    <t>V1C6P9</t>
  </si>
  <si>
    <t>V1C6R3</t>
  </si>
  <si>
    <t>V1C6R7</t>
  </si>
  <si>
    <t>V1C6R9</t>
  </si>
  <si>
    <t>V1C6S2</t>
  </si>
  <si>
    <t>V1C6S3</t>
  </si>
  <si>
    <t>V1C6S4</t>
  </si>
  <si>
    <t>V1C6T4</t>
  </si>
  <si>
    <t>V1C6W6</t>
  </si>
  <si>
    <t>V1C6Y2</t>
  </si>
  <si>
    <t>V1C7B8</t>
  </si>
  <si>
    <t>V1C7C1</t>
  </si>
  <si>
    <t>V1C7E9</t>
  </si>
  <si>
    <t>V1C7G1</t>
  </si>
  <si>
    <t>V1C7G2</t>
  </si>
  <si>
    <t>V1C7G3</t>
  </si>
  <si>
    <t>V1C7G4</t>
  </si>
  <si>
    <t>V1C7G5</t>
  </si>
  <si>
    <t>V1C7G6</t>
  </si>
  <si>
    <t>V1C7G7</t>
  </si>
  <si>
    <t>V1C7G9</t>
  </si>
  <si>
    <t>V1C7H2</t>
  </si>
  <si>
    <t>V1C7H5</t>
  </si>
  <si>
    <t>V1C7H6</t>
  </si>
  <si>
    <t>V1C7H8</t>
  </si>
  <si>
    <t>V1C7H9</t>
  </si>
  <si>
    <t>V1C7J1</t>
  </si>
  <si>
    <t>V1C7J2</t>
  </si>
  <si>
    <t>V1C7J3</t>
  </si>
  <si>
    <t>V1E0A5</t>
  </si>
  <si>
    <t>V1E1C5</t>
  </si>
  <si>
    <t>V1E1C6</t>
  </si>
  <si>
    <t>V1E1C7</t>
  </si>
  <si>
    <t>V1E1L6</t>
  </si>
  <si>
    <t>V1E1N1</t>
  </si>
  <si>
    <t>V1E1T2</t>
  </si>
  <si>
    <t>V1E1T4</t>
  </si>
  <si>
    <t>V1E1V3</t>
  </si>
  <si>
    <t>V1E1Z3</t>
  </si>
  <si>
    <t>V1E1Z6</t>
  </si>
  <si>
    <t>V1E2A3</t>
  </si>
  <si>
    <t>V1E2B3</t>
  </si>
  <si>
    <t>V1E2G9</t>
  </si>
  <si>
    <t>V1E2Z7</t>
  </si>
  <si>
    <t>V1E3J9</t>
  </si>
  <si>
    <t>V1E3K1</t>
  </si>
  <si>
    <t>V1E3K7</t>
  </si>
  <si>
    <t>V1E3K8</t>
  </si>
  <si>
    <t>V1E3L1</t>
  </si>
  <si>
    <t>V1E3L3</t>
  </si>
  <si>
    <t>V1G0B7</t>
  </si>
  <si>
    <t>V1G0B9</t>
  </si>
  <si>
    <t>V1G0C4</t>
  </si>
  <si>
    <t>V1G1L7</t>
  </si>
  <si>
    <t>V1G1L9</t>
  </si>
  <si>
    <t>V1G1M1</t>
  </si>
  <si>
    <t>V1G1M2</t>
  </si>
  <si>
    <t>V1G1N6</t>
  </si>
  <si>
    <t>V1G1N7</t>
  </si>
  <si>
    <t>V1G1P5</t>
  </si>
  <si>
    <t>V1G1S4</t>
  </si>
  <si>
    <t>V1G1S5</t>
  </si>
  <si>
    <t>V1G1T7</t>
  </si>
  <si>
    <t>V1G1T9</t>
  </si>
  <si>
    <t>V1G1V1</t>
  </si>
  <si>
    <t>V1G1W7</t>
  </si>
  <si>
    <t>V1G1X1</t>
  </si>
  <si>
    <t>V1G1X2</t>
  </si>
  <si>
    <t>V1G1X3</t>
  </si>
  <si>
    <t>V1G1Y8</t>
  </si>
  <si>
    <t>V1G1Z7</t>
  </si>
  <si>
    <t>V1G1Z8</t>
  </si>
  <si>
    <t>V1G1Z9</t>
  </si>
  <si>
    <t>V1G2A5</t>
  </si>
  <si>
    <t>V1G2A6</t>
  </si>
  <si>
    <t>V1G2A7</t>
  </si>
  <si>
    <t>V1G2A8</t>
  </si>
  <si>
    <t>V1G2A9</t>
  </si>
  <si>
    <t>V1G2B1</t>
  </si>
  <si>
    <t>V1G2C1</t>
  </si>
  <si>
    <t>V1G2C2</t>
  </si>
  <si>
    <t>V1G2C3</t>
  </si>
  <si>
    <t>V1G2C8</t>
  </si>
  <si>
    <t>V1G2C9</t>
  </si>
  <si>
    <t>V1G2E1</t>
  </si>
  <si>
    <t>V1G2E2</t>
  </si>
  <si>
    <t>V1G2E3</t>
  </si>
  <si>
    <t>V1G2E4</t>
  </si>
  <si>
    <t>V1G2E5</t>
  </si>
  <si>
    <t>V1G2E6</t>
  </si>
  <si>
    <t>V1G2E7</t>
  </si>
  <si>
    <t>V1G2G7</t>
  </si>
  <si>
    <t>V1G2G8</t>
  </si>
  <si>
    <t>V1G2G9</t>
  </si>
  <si>
    <t>V1G2J2</t>
  </si>
  <si>
    <t>V1G2J3</t>
  </si>
  <si>
    <t>V1G2J4</t>
  </si>
  <si>
    <t>V1G2J6</t>
  </si>
  <si>
    <t>V1G2J7</t>
  </si>
  <si>
    <t>V1G2J8</t>
  </si>
  <si>
    <t>V1G2J9</t>
  </si>
  <si>
    <t>V1G2K1</t>
  </si>
  <si>
    <t>V1G2K2</t>
  </si>
  <si>
    <t>V1G2L3</t>
  </si>
  <si>
    <t>V1G2L5</t>
  </si>
  <si>
    <t>V1G2L6</t>
  </si>
  <si>
    <t>V1G2L7</t>
  </si>
  <si>
    <t>V1G2L8</t>
  </si>
  <si>
    <t>V1G2L9</t>
  </si>
  <si>
    <t>V1G2M1</t>
  </si>
  <si>
    <t>V1G2M2</t>
  </si>
  <si>
    <t>V1G2M3</t>
  </si>
  <si>
    <t>V1G2M4</t>
  </si>
  <si>
    <t>V1G2M5</t>
  </si>
  <si>
    <t>V1G2M6</t>
  </si>
  <si>
    <t>V1G2N3</t>
  </si>
  <si>
    <t>V1G2N6</t>
  </si>
  <si>
    <t>V1G2N8</t>
  </si>
  <si>
    <t>V1G2P1</t>
  </si>
  <si>
    <t>V1G2P2</t>
  </si>
  <si>
    <t>V1G2P3</t>
  </si>
  <si>
    <t>V1G2P4</t>
  </si>
  <si>
    <t>V1G2P5</t>
  </si>
  <si>
    <t>V1G2P6</t>
  </si>
  <si>
    <t>V1G2P7</t>
  </si>
  <si>
    <t>V1G2P8</t>
  </si>
  <si>
    <t>V1G2P9</t>
  </si>
  <si>
    <t>V1G2R1</t>
  </si>
  <si>
    <t>V1G2R2</t>
  </si>
  <si>
    <t>V1G2R3</t>
  </si>
  <si>
    <t>V1G2R4</t>
  </si>
  <si>
    <t>V1G2R5</t>
  </si>
  <si>
    <t>V1G2R6</t>
  </si>
  <si>
    <t>V1G2R7</t>
  </si>
  <si>
    <t>V1G2R8</t>
  </si>
  <si>
    <t>V1G2R9</t>
  </si>
  <si>
    <t>V1G2S1</t>
  </si>
  <si>
    <t>V1G2S2</t>
  </si>
  <si>
    <t>V1G2S3</t>
  </si>
  <si>
    <t>V1G2S4</t>
  </si>
  <si>
    <t>V1G2S9</t>
  </si>
  <si>
    <t>V1G2T1</t>
  </si>
  <si>
    <t>V1G2T2</t>
  </si>
  <si>
    <t>V1G2T3</t>
  </si>
  <si>
    <t>V1G2T4</t>
  </si>
  <si>
    <t>V1G2T5</t>
  </si>
  <si>
    <t>V1G2T6</t>
  </si>
  <si>
    <t>V1G2T7</t>
  </si>
  <si>
    <t>V1G2V2</t>
  </si>
  <si>
    <t>V1G2V3</t>
  </si>
  <si>
    <t>V1G2V4</t>
  </si>
  <si>
    <t>V1G2W1</t>
  </si>
  <si>
    <t>V1G2W2</t>
  </si>
  <si>
    <t>V1G2W3</t>
  </si>
  <si>
    <t>V1G2W4</t>
  </si>
  <si>
    <t>V1G2W5</t>
  </si>
  <si>
    <t>V1G2W6</t>
  </si>
  <si>
    <t>V1G2W8</t>
  </si>
  <si>
    <t>V1G2X3</t>
  </si>
  <si>
    <t>V1G2X5</t>
  </si>
  <si>
    <t>V1G2X7</t>
  </si>
  <si>
    <t>V1G2X8</t>
  </si>
  <si>
    <t>V1G2Y4</t>
  </si>
  <si>
    <t>V1G2Y8</t>
  </si>
  <si>
    <t>V1G2Z5</t>
  </si>
  <si>
    <t>V1G3V2</t>
  </si>
  <si>
    <t>V1G3X4</t>
  </si>
  <si>
    <t>V1G3X5</t>
  </si>
  <si>
    <t>V1G3Y4</t>
  </si>
  <si>
    <t>V1G3Z1</t>
  </si>
  <si>
    <t>V1G3Z3</t>
  </si>
  <si>
    <t>V1G3Z5</t>
  </si>
  <si>
    <t>V1G3Z7</t>
  </si>
  <si>
    <t>V1G3Z8</t>
  </si>
  <si>
    <t>V1G3Z9</t>
  </si>
  <si>
    <t>V1G4A1</t>
  </si>
  <si>
    <t>V1G4A2</t>
  </si>
  <si>
    <t>V1G4A3</t>
  </si>
  <si>
    <t>V1G4B1</t>
  </si>
  <si>
    <t>V1G4B2</t>
  </si>
  <si>
    <t>V1G4B3</t>
  </si>
  <si>
    <t>V1G4B4</t>
  </si>
  <si>
    <t>V1G4B5</t>
  </si>
  <si>
    <t>V1G4B6</t>
  </si>
  <si>
    <t>V1G4B7</t>
  </si>
  <si>
    <t>V1G4B8</t>
  </si>
  <si>
    <t>V1G4C1</t>
  </si>
  <si>
    <t>V1G4C2</t>
  </si>
  <si>
    <t>V1G4C3</t>
  </si>
  <si>
    <t>V1G4C4</t>
  </si>
  <si>
    <t>V1G4C5</t>
  </si>
  <si>
    <t>V1G4C6</t>
  </si>
  <si>
    <t>V1G4C7</t>
  </si>
  <si>
    <t>V1G4C9</t>
  </si>
  <si>
    <t>V1G4E2</t>
  </si>
  <si>
    <t>V1G4J2</t>
  </si>
  <si>
    <t>V1G4K4</t>
  </si>
  <si>
    <t>V1G4L7</t>
  </si>
  <si>
    <t>V1G4L8</t>
  </si>
  <si>
    <t>V1G4M3</t>
  </si>
  <si>
    <t>V1G4M6</t>
  </si>
  <si>
    <t>V1G4M9</t>
  </si>
  <si>
    <t>V1G4N3</t>
  </si>
  <si>
    <t>V1G4P6</t>
  </si>
  <si>
    <t>V1G4P7</t>
  </si>
  <si>
    <t>V1G4S7</t>
  </si>
  <si>
    <t>V1G4S9</t>
  </si>
  <si>
    <t>V1G4T2</t>
  </si>
  <si>
    <t>V1G4V6</t>
  </si>
  <si>
    <t>V1G4W1</t>
  </si>
  <si>
    <t>V1G4W7</t>
  </si>
  <si>
    <t>V1G4X2</t>
  </si>
  <si>
    <t>V1G4X3</t>
  </si>
  <si>
    <t>V1G4X4</t>
  </si>
  <si>
    <t>V1G4Z3</t>
  </si>
  <si>
    <t>V1G4Z6</t>
  </si>
  <si>
    <t>V1G4Z7</t>
  </si>
  <si>
    <t>V1G5A9</t>
  </si>
  <si>
    <t>V1H1A5</t>
  </si>
  <si>
    <t>V1H1A6</t>
  </si>
  <si>
    <t>V1H1A7</t>
  </si>
  <si>
    <t>V1H1G5</t>
  </si>
  <si>
    <t>V1H1G7</t>
  </si>
  <si>
    <t>V1H1H7</t>
  </si>
  <si>
    <t>V1H1M1</t>
  </si>
  <si>
    <t>V1H1M3</t>
  </si>
  <si>
    <t>V1H1M4</t>
  </si>
  <si>
    <t>V1H1M5</t>
  </si>
  <si>
    <t>V1H1M6</t>
  </si>
  <si>
    <t>V1H1M7</t>
  </si>
  <si>
    <t>V1H1M8</t>
  </si>
  <si>
    <t>V1H1M9</t>
  </si>
  <si>
    <t>V1H1N1</t>
  </si>
  <si>
    <t>V1H1N5</t>
  </si>
  <si>
    <t>V1H1R1</t>
  </si>
  <si>
    <t>V1H1R2</t>
  </si>
  <si>
    <t>V1H1R3</t>
  </si>
  <si>
    <t>V1H1R4</t>
  </si>
  <si>
    <t>V1H1R5</t>
  </si>
  <si>
    <t>V1H1S1</t>
  </si>
  <si>
    <t>V1H1S2</t>
  </si>
  <si>
    <t>V1H1S3</t>
  </si>
  <si>
    <t>V1H1S8</t>
  </si>
  <si>
    <t>V1H1T9</t>
  </si>
  <si>
    <t>V1H1X4</t>
  </si>
  <si>
    <t>V1H1X9</t>
  </si>
  <si>
    <t>V1H1Y1</t>
  </si>
  <si>
    <t>V1H1Z5</t>
  </si>
  <si>
    <t>V1H1Z6</t>
  </si>
  <si>
    <t>V1H2H5</t>
  </si>
  <si>
    <t>V1H2J5</t>
  </si>
  <si>
    <t>V1H2J8</t>
  </si>
  <si>
    <t>V1K0A2</t>
  </si>
  <si>
    <t>V1K0A9</t>
  </si>
  <si>
    <t>V1K1A3</t>
  </si>
  <si>
    <t>V1K1B1</t>
  </si>
  <si>
    <t>V1K1B2</t>
  </si>
  <si>
    <t>V1K1B3</t>
  </si>
  <si>
    <t>V1K1B4</t>
  </si>
  <si>
    <t>V1K1B9</t>
  </si>
  <si>
    <t>V1K1C1</t>
  </si>
  <si>
    <t>V1K1C2</t>
  </si>
  <si>
    <t>V1K1C3</t>
  </si>
  <si>
    <t>V1K1C6</t>
  </si>
  <si>
    <t>V1K1C8</t>
  </si>
  <si>
    <t>V1K1C9</t>
  </si>
  <si>
    <t>V1K1E1</t>
  </si>
  <si>
    <t>V1K1E7</t>
  </si>
  <si>
    <t>V1K1E8</t>
  </si>
  <si>
    <t>V1K1G1</t>
  </si>
  <si>
    <t>V1K1G2</t>
  </si>
  <si>
    <t>V1K1G3</t>
  </si>
  <si>
    <t>V1K1G4</t>
  </si>
  <si>
    <t>V1K1G5</t>
  </si>
  <si>
    <t>V1K1G6</t>
  </si>
  <si>
    <t>V1K1G9</t>
  </si>
  <si>
    <t>V1K1H2</t>
  </si>
  <si>
    <t>V1K1H6</t>
  </si>
  <si>
    <t>V1K1J6</t>
  </si>
  <si>
    <t>V1K1J7</t>
  </si>
  <si>
    <t>V1K1J8</t>
  </si>
  <si>
    <t>V1K1J9</t>
  </si>
  <si>
    <t>V1K1K1</t>
  </si>
  <si>
    <t>V1K1K9</t>
  </si>
  <si>
    <t>V1K1L5</t>
  </si>
  <si>
    <t>V1K1L8</t>
  </si>
  <si>
    <t>V1K1L9</t>
  </si>
  <si>
    <t>V1K1M2</t>
  </si>
  <si>
    <t>V1K1P7</t>
  </si>
  <si>
    <t>V1L1A1</t>
  </si>
  <si>
    <t>V1L1A2</t>
  </si>
  <si>
    <t>V1L1B2</t>
  </si>
  <si>
    <t>V1L1B3</t>
  </si>
  <si>
    <t>V1L1B4</t>
  </si>
  <si>
    <t>V1L1B5</t>
  </si>
  <si>
    <t>V1L1C2</t>
  </si>
  <si>
    <t>V1L1H3</t>
  </si>
  <si>
    <t>V1L1H4</t>
  </si>
  <si>
    <t>V1L1H5</t>
  </si>
  <si>
    <t>V1L1H6</t>
  </si>
  <si>
    <t>V1L1H7</t>
  </si>
  <si>
    <t>V1L1H9</t>
  </si>
  <si>
    <t>V1L1J2</t>
  </si>
  <si>
    <t>V1L1J3</t>
  </si>
  <si>
    <t>V1L1J5</t>
  </si>
  <si>
    <t>V1L1K7</t>
  </si>
  <si>
    <t>V1L1K8</t>
  </si>
  <si>
    <t>V1L1K9</t>
  </si>
  <si>
    <t>V1L1L1</t>
  </si>
  <si>
    <t>V1L1L2</t>
  </si>
  <si>
    <t>V1L1L3</t>
  </si>
  <si>
    <t>V1L1L4</t>
  </si>
  <si>
    <t>V1L1L5</t>
  </si>
  <si>
    <t>V1L1L6</t>
  </si>
  <si>
    <t>V1L1L7</t>
  </si>
  <si>
    <t>V1L1L8</t>
  </si>
  <si>
    <t>V1L1L9</t>
  </si>
  <si>
    <t>V1L1N1</t>
  </si>
  <si>
    <t>V1L1N2</t>
  </si>
  <si>
    <t>V1L1N4</t>
  </si>
  <si>
    <t>V1L1P2</t>
  </si>
  <si>
    <t>V1L1P4</t>
  </si>
  <si>
    <t>V1L1P5</t>
  </si>
  <si>
    <t>V1L1P7</t>
  </si>
  <si>
    <t>V1L1P8</t>
  </si>
  <si>
    <t>V1L1P9</t>
  </si>
  <si>
    <t>V1L1R1</t>
  </si>
  <si>
    <t>V1L1R2</t>
  </si>
  <si>
    <t>V1L1R3</t>
  </si>
  <si>
    <t>V1L1R4</t>
  </si>
  <si>
    <t>V1L1S6</t>
  </si>
  <si>
    <t>V1L1V1</t>
  </si>
  <si>
    <t>V1L1V3</t>
  </si>
  <si>
    <t>V1L1V5</t>
  </si>
  <si>
    <t>V1L2B8</t>
  </si>
  <si>
    <t>V1L2C1</t>
  </si>
  <si>
    <t>V1L2G6</t>
  </si>
  <si>
    <t>V1L2J5</t>
  </si>
  <si>
    <t>V1L2J6</t>
  </si>
  <si>
    <t>V1L2K5</t>
  </si>
  <si>
    <t>V1L2K6</t>
  </si>
  <si>
    <t>V1L2K7</t>
  </si>
  <si>
    <t>V1L2K8</t>
  </si>
  <si>
    <t>V1L2L4</t>
  </si>
  <si>
    <t>V1L2L7</t>
  </si>
  <si>
    <t>V1L2L9</t>
  </si>
  <si>
    <t>V1L2M1</t>
  </si>
  <si>
    <t>V1L2M2</t>
  </si>
  <si>
    <t>V1L2N6</t>
  </si>
  <si>
    <t>V1L2N7</t>
  </si>
  <si>
    <t>V1L2N8</t>
  </si>
  <si>
    <t>V1L2R1</t>
  </si>
  <si>
    <t>V1L3E4</t>
  </si>
  <si>
    <t>V1L3E5</t>
  </si>
  <si>
    <t>V1L3E6</t>
  </si>
  <si>
    <t>V1L3E7</t>
  </si>
  <si>
    <t>V1L3E8</t>
  </si>
  <si>
    <t>V1L3E9</t>
  </si>
  <si>
    <t>V1L3G1</t>
  </si>
  <si>
    <t>V1L3G2</t>
  </si>
  <si>
    <t>V1L3G3</t>
  </si>
  <si>
    <t>V1L3H5</t>
  </si>
  <si>
    <t>V1L3R4</t>
  </si>
  <si>
    <t>V1L3R5</t>
  </si>
  <si>
    <t>V1L3V4</t>
  </si>
  <si>
    <t>V1L3W4</t>
  </si>
  <si>
    <t>V1L3W5</t>
  </si>
  <si>
    <t>V1L3W7</t>
  </si>
  <si>
    <t>V1L4B4</t>
  </si>
  <si>
    <t>V1L4B6</t>
  </si>
  <si>
    <t>V1L4B8</t>
  </si>
  <si>
    <t>V1L4C1</t>
  </si>
  <si>
    <t>V1L4C2</t>
  </si>
  <si>
    <t>V1L4C5</t>
  </si>
  <si>
    <t>V1L4C9</t>
  </si>
  <si>
    <t>V1L4E1</t>
  </si>
  <si>
    <t>V1L4E2</t>
  </si>
  <si>
    <t>V1L4E3</t>
  </si>
  <si>
    <t>V1L4E4</t>
  </si>
  <si>
    <t>V1L4E6</t>
  </si>
  <si>
    <t>V1L4G7</t>
  </si>
  <si>
    <t>V1L4G8</t>
  </si>
  <si>
    <t>V1L4G9</t>
  </si>
  <si>
    <t>V1L4H1</t>
  </si>
  <si>
    <t>V1L4H2</t>
  </si>
  <si>
    <t>V1L4H3</t>
  </si>
  <si>
    <t>V1L4H4</t>
  </si>
  <si>
    <t>V1L4H5</t>
  </si>
  <si>
    <t>V1L4H6</t>
  </si>
  <si>
    <t>V1L4K1</t>
  </si>
  <si>
    <t>V1L4K2</t>
  </si>
  <si>
    <t>V1L4K3</t>
  </si>
  <si>
    <t>V1L4K4</t>
  </si>
  <si>
    <t>V1L4L8</t>
  </si>
  <si>
    <t>V1L4L9</t>
  </si>
  <si>
    <t>V1L4M1</t>
  </si>
  <si>
    <t>V1L4M2</t>
  </si>
  <si>
    <t>V1L4M3</t>
  </si>
  <si>
    <t>V1L4M4</t>
  </si>
  <si>
    <t>V1L4N9</t>
  </si>
  <si>
    <t>V1L4T5</t>
  </si>
  <si>
    <t>V1L4T6</t>
  </si>
  <si>
    <t>V1L4W5</t>
  </si>
  <si>
    <t>V1L4W6</t>
  </si>
  <si>
    <t>V1L4Y3</t>
  </si>
  <si>
    <t>V1L4Y4</t>
  </si>
  <si>
    <t>V1L4Y5</t>
  </si>
  <si>
    <t>V1L4Y6</t>
  </si>
  <si>
    <t>V1L4Z9</t>
  </si>
  <si>
    <t>V1L5A1</t>
  </si>
  <si>
    <t>V1L5A2</t>
  </si>
  <si>
    <t>V1L5A3</t>
  </si>
  <si>
    <t>V1L5A4</t>
  </si>
  <si>
    <t>V1L5A5</t>
  </si>
  <si>
    <t>V1L5B5</t>
  </si>
  <si>
    <t>V1L5B6</t>
  </si>
  <si>
    <t>V1L5B7</t>
  </si>
  <si>
    <t>V1L5B8</t>
  </si>
  <si>
    <t>V1L5B9</t>
  </si>
  <si>
    <t>V1L5C1</t>
  </si>
  <si>
    <t>V1L5E3</t>
  </si>
  <si>
    <t>V1L5E4</t>
  </si>
  <si>
    <t>V1L5E5</t>
  </si>
  <si>
    <t>V1L5E6</t>
  </si>
  <si>
    <t>V1L5E7</t>
  </si>
  <si>
    <t>V1L5E8</t>
  </si>
  <si>
    <t>V1L5H1</t>
  </si>
  <si>
    <t>V1L5H3</t>
  </si>
  <si>
    <t>V1L5H5</t>
  </si>
  <si>
    <t>V1L5H6</t>
  </si>
  <si>
    <t>V1L5J9</t>
  </si>
  <si>
    <t>V1L5P2</t>
  </si>
  <si>
    <t>V1L5S4</t>
  </si>
  <si>
    <t>V1L5S7</t>
  </si>
  <si>
    <t>V1L5W4</t>
  </si>
  <si>
    <t>V1L5Z3</t>
  </si>
  <si>
    <t>V1L5Z4</t>
  </si>
  <si>
    <t>V1L6A1</t>
  </si>
  <si>
    <t>V1L6B4</t>
  </si>
  <si>
    <t>V1L6B5</t>
  </si>
  <si>
    <t>V1L6B8</t>
  </si>
  <si>
    <t>V1L6B9</t>
  </si>
  <si>
    <t>V1L6C2</t>
  </si>
  <si>
    <t>V1L6E4</t>
  </si>
  <si>
    <t>V1L6G3</t>
  </si>
  <si>
    <t>V1L6G4</t>
  </si>
  <si>
    <t>V1L6G5</t>
  </si>
  <si>
    <t>V1L6G6</t>
  </si>
  <si>
    <t>V1L6G8</t>
  </si>
  <si>
    <t>V1L6H2</t>
  </si>
  <si>
    <t>V1L6H5</t>
  </si>
  <si>
    <t>V1L6W4</t>
  </si>
  <si>
    <t>V1L6Z5</t>
  </si>
  <si>
    <t>V1L6Z6</t>
  </si>
  <si>
    <t>V1L7A7</t>
  </si>
  <si>
    <t>V1L7B4</t>
  </si>
  <si>
    <t>V1L7B5</t>
  </si>
  <si>
    <t>V1M0A6</t>
  </si>
  <si>
    <t>V1M0A9</t>
  </si>
  <si>
    <t>V1M0B1</t>
  </si>
  <si>
    <t>V1M0B6</t>
  </si>
  <si>
    <t>V1M0B7</t>
  </si>
  <si>
    <t>V1M0C1</t>
  </si>
  <si>
    <t>V1M0C3</t>
  </si>
  <si>
    <t>V1M0C4</t>
  </si>
  <si>
    <t>V1M0C6</t>
  </si>
  <si>
    <t>V1M0C7</t>
  </si>
  <si>
    <t>V1M2H2</t>
  </si>
  <si>
    <t>V1M2H5</t>
  </si>
  <si>
    <t>V1M2H6</t>
  </si>
  <si>
    <t>V1M2K9</t>
  </si>
  <si>
    <t>V1M2M3</t>
  </si>
  <si>
    <t>V1M2R4</t>
  </si>
  <si>
    <t>V1M2R5</t>
  </si>
  <si>
    <t>V1M2R6</t>
  </si>
  <si>
    <t>V1M2R7</t>
  </si>
  <si>
    <t>V1M2R8</t>
  </si>
  <si>
    <t>V1M2R9</t>
  </si>
  <si>
    <t>V1M2S1</t>
  </si>
  <si>
    <t>V1M2S2</t>
  </si>
  <si>
    <t>V1M2S3</t>
  </si>
  <si>
    <t>V1M2S4</t>
  </si>
  <si>
    <t>V1M2S5</t>
  </si>
  <si>
    <t>V1M2S6</t>
  </si>
  <si>
    <t>V1M2S7</t>
  </si>
  <si>
    <t>V1M2X5</t>
  </si>
  <si>
    <t>V1M2X7</t>
  </si>
  <si>
    <t>V1M3C4</t>
  </si>
  <si>
    <t>V1M3C6</t>
  </si>
  <si>
    <t>V1M3C7</t>
  </si>
  <si>
    <t>V1M3C9</t>
  </si>
  <si>
    <t>V1M3E1</t>
  </si>
  <si>
    <t>V1M3E2</t>
  </si>
  <si>
    <t>V1M3E3</t>
  </si>
  <si>
    <t>V1M3E4</t>
  </si>
  <si>
    <t>V1M3E5</t>
  </si>
  <si>
    <t>V1M3E6</t>
  </si>
  <si>
    <t>V1M3E7</t>
  </si>
  <si>
    <t>V1M3E9</t>
  </si>
  <si>
    <t>V1M3G2</t>
  </si>
  <si>
    <t>V1M3G3</t>
  </si>
  <si>
    <t>V1M3G4</t>
  </si>
  <si>
    <t>V1M3G5</t>
  </si>
  <si>
    <t>V1M3G6</t>
  </si>
  <si>
    <t>V1M3G7</t>
  </si>
  <si>
    <t>V1M3G8</t>
  </si>
  <si>
    <t>V1M3G9</t>
  </si>
  <si>
    <t>V1M3H1</t>
  </si>
  <si>
    <t>V1M3H2</t>
  </si>
  <si>
    <t>V1M3H3</t>
  </si>
  <si>
    <t>V1M3R5</t>
  </si>
  <si>
    <t>V1M3R6</t>
  </si>
  <si>
    <t>V1M3W9</t>
  </si>
  <si>
    <t>V1M3X6</t>
  </si>
  <si>
    <t>V1M3X8</t>
  </si>
  <si>
    <t>V1M3X9</t>
  </si>
  <si>
    <t>V1M3Y3</t>
  </si>
  <si>
    <t>V1M3Y5</t>
  </si>
  <si>
    <t>V1M3Y6</t>
  </si>
  <si>
    <t>V1M4A3</t>
  </si>
  <si>
    <t>V1M4B7</t>
  </si>
  <si>
    <t>V1M4E8</t>
  </si>
  <si>
    <t>V1M4G1</t>
  </si>
  <si>
    <t>V1M4G2</t>
  </si>
  <si>
    <t>V1M4G3</t>
  </si>
  <si>
    <t>V1M4G4</t>
  </si>
  <si>
    <t>V1M4G5</t>
  </si>
  <si>
    <t>V1M4G6</t>
  </si>
  <si>
    <t>V1N1H4</t>
  </si>
  <si>
    <t>V1N1H5</t>
  </si>
  <si>
    <t>V1N1M6</t>
  </si>
  <si>
    <t>V1N1P1</t>
  </si>
  <si>
    <t>V1N1P2</t>
  </si>
  <si>
    <t>V1N1P3</t>
  </si>
  <si>
    <t>V1N1R6</t>
  </si>
  <si>
    <t>V1N1R7</t>
  </si>
  <si>
    <t>V1N1R9</t>
  </si>
  <si>
    <t>V1N1S4</t>
  </si>
  <si>
    <t>V1N1T8</t>
  </si>
  <si>
    <t>V1N1T9</t>
  </si>
  <si>
    <t>V1N1W3</t>
  </si>
  <si>
    <t>V1N1W4</t>
  </si>
  <si>
    <t>V1N1W5</t>
  </si>
  <si>
    <t>V1N1W6</t>
  </si>
  <si>
    <t>V1N2E2</t>
  </si>
  <si>
    <t>V1N2G1</t>
  </si>
  <si>
    <t>V1N2G3</t>
  </si>
  <si>
    <t>V1N2G4</t>
  </si>
  <si>
    <t>V1N2G7</t>
  </si>
  <si>
    <t>V1N2G8</t>
  </si>
  <si>
    <t>V1N2G9</t>
  </si>
  <si>
    <t>V1N2H4</t>
  </si>
  <si>
    <t>V1N2H5</t>
  </si>
  <si>
    <t>V1N2H6</t>
  </si>
  <si>
    <t>V1N2H7</t>
  </si>
  <si>
    <t>V1N2H8</t>
  </si>
  <si>
    <t>V1N2H9</t>
  </si>
  <si>
    <t>V1N2J1</t>
  </si>
  <si>
    <t>V1N2J7</t>
  </si>
  <si>
    <t>V1N3J6</t>
  </si>
  <si>
    <t>V1N3J9</t>
  </si>
  <si>
    <t>V1N3K1</t>
  </si>
  <si>
    <t>V1N3S1</t>
  </si>
  <si>
    <t>V1N3Y9</t>
  </si>
  <si>
    <t>V1N4B4</t>
  </si>
  <si>
    <t>V1N4E1</t>
  </si>
  <si>
    <t>V1N4G6</t>
  </si>
  <si>
    <t>V1R1A2</t>
  </si>
  <si>
    <t>V1R1A3</t>
  </si>
  <si>
    <t>V1R1A4</t>
  </si>
  <si>
    <t>V1R1A5</t>
  </si>
  <si>
    <t>V1R1A6</t>
  </si>
  <si>
    <t>V1R1A7</t>
  </si>
  <si>
    <t>V1R1A8</t>
  </si>
  <si>
    <t>V1R1A9</t>
  </si>
  <si>
    <t>V1R1B1</t>
  </si>
  <si>
    <t>V1R1B2</t>
  </si>
  <si>
    <t>V1R1B3</t>
  </si>
  <si>
    <t>V1R1B4</t>
  </si>
  <si>
    <t>V1R1B5</t>
  </si>
  <si>
    <t>V1R1B6</t>
  </si>
  <si>
    <t>V1R1B7</t>
  </si>
  <si>
    <t>V1R1B8</t>
  </si>
  <si>
    <t>V1R1B9</t>
  </si>
  <si>
    <t>V1R1C1</t>
  </si>
  <si>
    <t>V1R1C2</t>
  </si>
  <si>
    <t>V1R1C3</t>
  </si>
  <si>
    <t>V1R1C4</t>
  </si>
  <si>
    <t>V1R1C5</t>
  </si>
  <si>
    <t>V1R1C6</t>
  </si>
  <si>
    <t>V1R1C7</t>
  </si>
  <si>
    <t>V1R1C8</t>
  </si>
  <si>
    <t>V1R1E1</t>
  </si>
  <si>
    <t>V1R1E2</t>
  </si>
  <si>
    <t>V1R1E3</t>
  </si>
  <si>
    <t>V1R1E4</t>
  </si>
  <si>
    <t>V1R1E5</t>
  </si>
  <si>
    <t>V1R1E6</t>
  </si>
  <si>
    <t>V1R1E7</t>
  </si>
  <si>
    <t>V1R1E8</t>
  </si>
  <si>
    <t>V1R1E9</t>
  </si>
  <si>
    <t>V1R1G1</t>
  </si>
  <si>
    <t>V1R1G2</t>
  </si>
  <si>
    <t>V1R1G3</t>
  </si>
  <si>
    <t>V1R1G4</t>
  </si>
  <si>
    <t>V1R1G5</t>
  </si>
  <si>
    <t>V1R1G6</t>
  </si>
  <si>
    <t>V1R1G8</t>
  </si>
  <si>
    <t>V1R1G9</t>
  </si>
  <si>
    <t>V1R1H1</t>
  </si>
  <si>
    <t>V1R1H2</t>
  </si>
  <si>
    <t>V1R1H3</t>
  </si>
  <si>
    <t>V1R1H4</t>
  </si>
  <si>
    <t>V1R1H5</t>
  </si>
  <si>
    <t>V1R1H6</t>
  </si>
  <si>
    <t>V1R1H8</t>
  </si>
  <si>
    <t>V1R1H9</t>
  </si>
  <si>
    <t>V1R1J1</t>
  </si>
  <si>
    <t>V1R1J2</t>
  </si>
  <si>
    <t>V1R1J3</t>
  </si>
  <si>
    <t>V1R1J4</t>
  </si>
  <si>
    <t>V1R1J6</t>
  </si>
  <si>
    <t>V1R1L4</t>
  </si>
  <si>
    <t>V1R1L6</t>
  </si>
  <si>
    <t>V1R1V8</t>
  </si>
  <si>
    <t>V1R2R3</t>
  </si>
  <si>
    <t>V1R2R4</t>
  </si>
  <si>
    <t>V1R2R5</t>
  </si>
  <si>
    <t>V1R2S9</t>
  </si>
  <si>
    <t>V1R2T1</t>
  </si>
  <si>
    <t>V1R2T2</t>
  </si>
  <si>
    <t>V1R2T3</t>
  </si>
  <si>
    <t>V1R2T4</t>
  </si>
  <si>
    <t>V1R2T5</t>
  </si>
  <si>
    <t>V1R2T6</t>
  </si>
  <si>
    <t>V1R2T7</t>
  </si>
  <si>
    <t>V1R2V1</t>
  </si>
  <si>
    <t>V1R2V2</t>
  </si>
  <si>
    <t>V1R2V6</t>
  </si>
  <si>
    <t>V1R2V9</t>
  </si>
  <si>
    <t>V1R2W4</t>
  </si>
  <si>
    <t>V1R2W9</t>
  </si>
  <si>
    <t>V1R2X1</t>
  </si>
  <si>
    <t>V1R2X9</t>
  </si>
  <si>
    <t>V1R2Y1</t>
  </si>
  <si>
    <t>V1R2Y2</t>
  </si>
  <si>
    <t>V1R2Y3</t>
  </si>
  <si>
    <t>V1R2Y4</t>
  </si>
  <si>
    <t>V1R2Y5</t>
  </si>
  <si>
    <t>V1R2Y6</t>
  </si>
  <si>
    <t>V1R2Y7</t>
  </si>
  <si>
    <t>V1R2Y8</t>
  </si>
  <si>
    <t>V1R2Z6</t>
  </si>
  <si>
    <t>V1R2Z8</t>
  </si>
  <si>
    <t>V1R2Z9</t>
  </si>
  <si>
    <t>V1R3A2</t>
  </si>
  <si>
    <t>V1R3A3</t>
  </si>
  <si>
    <t>V1R3A8</t>
  </si>
  <si>
    <t>V1R3A9</t>
  </si>
  <si>
    <t>V1R3B1</t>
  </si>
  <si>
    <t>V1R3C1</t>
  </si>
  <si>
    <t>V1R3E4</t>
  </si>
  <si>
    <t>V1R3E8</t>
  </si>
  <si>
    <t>V1R3G1</t>
  </si>
  <si>
    <t>V1R3G2</t>
  </si>
  <si>
    <t>V1R3G4</t>
  </si>
  <si>
    <t>V1R3S8</t>
  </si>
  <si>
    <t>V1R3S9</t>
  </si>
  <si>
    <t>V1R3T1</t>
  </si>
  <si>
    <t>V1R3T2</t>
  </si>
  <si>
    <t>V1R3T3</t>
  </si>
  <si>
    <t>V1R3T4</t>
  </si>
  <si>
    <t>V1R3T6</t>
  </si>
  <si>
    <t>V1R3T7</t>
  </si>
  <si>
    <t>V1R3T9</t>
  </si>
  <si>
    <t>V1R3V1</t>
  </si>
  <si>
    <t>V1R4A3</t>
  </si>
  <si>
    <t>V1R4A4</t>
  </si>
  <si>
    <t>V1R4B7</t>
  </si>
  <si>
    <t>V1R4B8</t>
  </si>
  <si>
    <t>V1R4E2</t>
  </si>
  <si>
    <t>V1R4E3</t>
  </si>
  <si>
    <t>V1R4H7</t>
  </si>
  <si>
    <t>V1R4H8</t>
  </si>
  <si>
    <t>V1R4H9</t>
  </si>
  <si>
    <t>V1R4M5</t>
  </si>
  <si>
    <t>V1R4M6</t>
  </si>
  <si>
    <t>V1R4M7</t>
  </si>
  <si>
    <t>V1R4M8</t>
  </si>
  <si>
    <t>V1R4M9</t>
  </si>
  <si>
    <t>V1R4N3</t>
  </si>
  <si>
    <t>V1R4S9</t>
  </si>
  <si>
    <t>V1R4W1</t>
  </si>
  <si>
    <t>V1R4W2</t>
  </si>
  <si>
    <t>V1R4W3</t>
  </si>
  <si>
    <t>V1R4W4</t>
  </si>
  <si>
    <t>V1R4W5</t>
  </si>
  <si>
    <t>V1R4W8</t>
  </si>
  <si>
    <t>V1R4W9</t>
  </si>
  <si>
    <t>V1R4X1</t>
  </si>
  <si>
    <t>V1R4X5</t>
  </si>
  <si>
    <t>V1R4X6</t>
  </si>
  <si>
    <t>V1R4X8</t>
  </si>
  <si>
    <t>V1R4X9</t>
  </si>
  <si>
    <t>V1R4Y1</t>
  </si>
  <si>
    <t>V1R4Y2</t>
  </si>
  <si>
    <t>V1R4Y3</t>
  </si>
  <si>
    <t>V1R4Y4</t>
  </si>
  <si>
    <t>V1T1C3</t>
  </si>
  <si>
    <t>V1T1C4</t>
  </si>
  <si>
    <t>V1T1K5</t>
  </si>
  <si>
    <t>V1T1K7</t>
  </si>
  <si>
    <t>V1T1L4</t>
  </si>
  <si>
    <t>V1T1L5</t>
  </si>
  <si>
    <t>V1T1L6</t>
  </si>
  <si>
    <t>V1T1L7</t>
  </si>
  <si>
    <t>V1T1L8</t>
  </si>
  <si>
    <t>V1T1L9</t>
  </si>
  <si>
    <t>V1T1M1</t>
  </si>
  <si>
    <t>V1T1M3</t>
  </si>
  <si>
    <t>V1T1M4</t>
  </si>
  <si>
    <t>V1T1P1</t>
  </si>
  <si>
    <t>V1T1P3</t>
  </si>
  <si>
    <t>V1T1P4</t>
  </si>
  <si>
    <t>V1T1P5</t>
  </si>
  <si>
    <t>V1T1P6</t>
  </si>
  <si>
    <t>V1T1P7</t>
  </si>
  <si>
    <t>V1T1P9</t>
  </si>
  <si>
    <t>V1T1R1</t>
  </si>
  <si>
    <t>V1T1R2</t>
  </si>
  <si>
    <t>V1T1S1</t>
  </si>
  <si>
    <t>V1T1S2</t>
  </si>
  <si>
    <t>V1T1S3</t>
  </si>
  <si>
    <t>V1T1S4</t>
  </si>
  <si>
    <t>V1T1S5</t>
  </si>
  <si>
    <t>V1T1S6</t>
  </si>
  <si>
    <t>V1T1S7</t>
  </si>
  <si>
    <t>V1T1S8</t>
  </si>
  <si>
    <t>V1T1S9</t>
  </si>
  <si>
    <t>V1T1T1</t>
  </si>
  <si>
    <t>V1T1T2</t>
  </si>
  <si>
    <t>V1T1T3</t>
  </si>
  <si>
    <t>V1T1T4</t>
  </si>
  <si>
    <t>V1T1T5</t>
  </si>
  <si>
    <t>V1T1V7</t>
  </si>
  <si>
    <t>V1T1V9</t>
  </si>
  <si>
    <t>V1T1W1</t>
  </si>
  <si>
    <t>V1T1W2</t>
  </si>
  <si>
    <t>V1T1W3</t>
  </si>
  <si>
    <t>V1T1W5</t>
  </si>
  <si>
    <t>V1T1W7</t>
  </si>
  <si>
    <t>V1T1W8</t>
  </si>
  <si>
    <t>V1T1W9</t>
  </si>
  <si>
    <t>V1T1X1</t>
  </si>
  <si>
    <t>V1T1X2</t>
  </si>
  <si>
    <t>V1T1X3</t>
  </si>
  <si>
    <t>V1T1X4</t>
  </si>
  <si>
    <t>V1T1X5</t>
  </si>
  <si>
    <t>V1T1X6</t>
  </si>
  <si>
    <t>V1T1X7</t>
  </si>
  <si>
    <t>V1T1X8</t>
  </si>
  <si>
    <t>V1T1X9</t>
  </si>
  <si>
    <t>V1T1Y1</t>
  </si>
  <si>
    <t>V1T1Y2</t>
  </si>
  <si>
    <t>V1T2B6</t>
  </si>
  <si>
    <t>V1T2B7</t>
  </si>
  <si>
    <t>V1T2B8</t>
  </si>
  <si>
    <t>V1T2B9</t>
  </si>
  <si>
    <t>V1T2C1</t>
  </si>
  <si>
    <t>V1T2C2</t>
  </si>
  <si>
    <t>V1T2C3</t>
  </si>
  <si>
    <t>V1T2C4</t>
  </si>
  <si>
    <t>V1T2C5</t>
  </si>
  <si>
    <t>V1T2C6</t>
  </si>
  <si>
    <t>V1T2C7</t>
  </si>
  <si>
    <t>V1T2C8</t>
  </si>
  <si>
    <t>V1T2C9</t>
  </si>
  <si>
    <t>V1T2E1</t>
  </si>
  <si>
    <t>V1T2E2</t>
  </si>
  <si>
    <t>V1T2E3</t>
  </si>
  <si>
    <t>V1T2E4</t>
  </si>
  <si>
    <t>V1T2E5</t>
  </si>
  <si>
    <t>V1T2E7</t>
  </si>
  <si>
    <t>V1T2E8</t>
  </si>
  <si>
    <t>V1T2E9</t>
  </si>
  <si>
    <t>V1T2G1</t>
  </si>
  <si>
    <t>V1T2G2</t>
  </si>
  <si>
    <t>V1T2G3</t>
  </si>
  <si>
    <t>V1T2G4</t>
  </si>
  <si>
    <t>V1T2G6</t>
  </si>
  <si>
    <t>V1T2G7</t>
  </si>
  <si>
    <t>V1T2G8</t>
  </si>
  <si>
    <t>V1T2G9</t>
  </si>
  <si>
    <t>V1T2H1</t>
  </si>
  <si>
    <t>V1T2H2</t>
  </si>
  <si>
    <t>V1T2H3</t>
  </si>
  <si>
    <t>V1T2H4</t>
  </si>
  <si>
    <t>V1T2H5</t>
  </si>
  <si>
    <t>V1T2H6</t>
  </si>
  <si>
    <t>V1T2L1</t>
  </si>
  <si>
    <t>V1T2L2</t>
  </si>
  <si>
    <t>V1T2L3</t>
  </si>
  <si>
    <t>V1T2L5</t>
  </si>
  <si>
    <t>V1T2L6</t>
  </si>
  <si>
    <t>V1T2L7</t>
  </si>
  <si>
    <t>V1T2L8</t>
  </si>
  <si>
    <t>V1T2L9</t>
  </si>
  <si>
    <t>V1T2M1</t>
  </si>
  <si>
    <t>V1T2M2</t>
  </si>
  <si>
    <t>V1T2M4</t>
  </si>
  <si>
    <t>V1T2M5</t>
  </si>
  <si>
    <t>V1T2M6</t>
  </si>
  <si>
    <t>V1T2M7</t>
  </si>
  <si>
    <t>V1T2M9</t>
  </si>
  <si>
    <t>V1T2N1</t>
  </si>
  <si>
    <t>V1T2N3</t>
  </si>
  <si>
    <t>V1T2N4</t>
  </si>
  <si>
    <t>V1T2S7</t>
  </si>
  <si>
    <t>V1T2S9</t>
  </si>
  <si>
    <t>V1T2T1</t>
  </si>
  <si>
    <t>V1T2T2</t>
  </si>
  <si>
    <t>V1T2T3</t>
  </si>
  <si>
    <t>V1T2T4</t>
  </si>
  <si>
    <t>V1T2T6</t>
  </si>
  <si>
    <t>V1T2V7</t>
  </si>
  <si>
    <t>V1T2V8</t>
  </si>
  <si>
    <t>V1T2X6</t>
  </si>
  <si>
    <t>V1T2X7</t>
  </si>
  <si>
    <t>V1T2X9</t>
  </si>
  <si>
    <t>V1T2Y2</t>
  </si>
  <si>
    <t>V1T2Y3</t>
  </si>
  <si>
    <t>V1T2Y4</t>
  </si>
  <si>
    <t>V1T2Y5</t>
  </si>
  <si>
    <t>V1T2Z7</t>
  </si>
  <si>
    <t>V1T2Z8</t>
  </si>
  <si>
    <t>V1T2Z9</t>
  </si>
  <si>
    <t>V1T3A1</t>
  </si>
  <si>
    <t>V1T3A3</t>
  </si>
  <si>
    <t>V1T3A6</t>
  </si>
  <si>
    <t>V1T3B7</t>
  </si>
  <si>
    <t>V1T3B8</t>
  </si>
  <si>
    <t>V1T3B9</t>
  </si>
  <si>
    <t>V1T3C1</t>
  </si>
  <si>
    <t>V1T3C2</t>
  </si>
  <si>
    <t>V1T3C3</t>
  </si>
  <si>
    <t>V1T3C4</t>
  </si>
  <si>
    <t>V1T3C5</t>
  </si>
  <si>
    <t>V1T3C6</t>
  </si>
  <si>
    <t>V1T3C7</t>
  </si>
  <si>
    <t>V1T3C8</t>
  </si>
  <si>
    <t>V1T3G1</t>
  </si>
  <si>
    <t>V1T3G2</t>
  </si>
  <si>
    <t>V1T3G4</t>
  </si>
  <si>
    <t>V1T3H2</t>
  </si>
  <si>
    <t>V1T3H3</t>
  </si>
  <si>
    <t>V1T3H4</t>
  </si>
  <si>
    <t>V1T3H5</t>
  </si>
  <si>
    <t>V1T3H6</t>
  </si>
  <si>
    <t>V1T3H7</t>
  </si>
  <si>
    <t>V1T3H8</t>
  </si>
  <si>
    <t>V1T3J2</t>
  </si>
  <si>
    <t>V1T3J5</t>
  </si>
  <si>
    <t>V1T3J7</t>
  </si>
  <si>
    <t>V1T3K1</t>
  </si>
  <si>
    <t>V1T3L9</t>
  </si>
  <si>
    <t>V1T3M1</t>
  </si>
  <si>
    <t>V1T3M2</t>
  </si>
  <si>
    <t>V1T3M3</t>
  </si>
  <si>
    <t>V1T3M4</t>
  </si>
  <si>
    <t>V1T3M8</t>
  </si>
  <si>
    <t>V1T3M9</t>
  </si>
  <si>
    <t>V1T3N1</t>
  </si>
  <si>
    <t>V1T3N2</t>
  </si>
  <si>
    <t>V1T3N3</t>
  </si>
  <si>
    <t>V1T3N4</t>
  </si>
  <si>
    <t>V1T3N5</t>
  </si>
  <si>
    <t>V1T3N6</t>
  </si>
  <si>
    <t>V1T3N7</t>
  </si>
  <si>
    <t>V1T3P1</t>
  </si>
  <si>
    <t>V1T3P2</t>
  </si>
  <si>
    <t>V1T3P3</t>
  </si>
  <si>
    <t>V1T3P4</t>
  </si>
  <si>
    <t>V1T3P5</t>
  </si>
  <si>
    <t>V1T3P9</t>
  </si>
  <si>
    <t>V1T3R4</t>
  </si>
  <si>
    <t>V1T3R5</t>
  </si>
  <si>
    <t>V1T3R6</t>
  </si>
  <si>
    <t>V1T3R8</t>
  </si>
  <si>
    <t>V1T3Y2</t>
  </si>
  <si>
    <t>V1T3Y3</t>
  </si>
  <si>
    <t>V1T3Z3</t>
  </si>
  <si>
    <t>V1T3Z4</t>
  </si>
  <si>
    <t>V1T3Z5</t>
  </si>
  <si>
    <t>V1T3Z6</t>
  </si>
  <si>
    <t>V1T4C8</t>
  </si>
  <si>
    <t>V1T4E2</t>
  </si>
  <si>
    <t>V1T4E3</t>
  </si>
  <si>
    <t>V1T4E4</t>
  </si>
  <si>
    <t>V1T4E5</t>
  </si>
  <si>
    <t>V1T4E6</t>
  </si>
  <si>
    <t>V1T4E8</t>
  </si>
  <si>
    <t>V1T4G6</t>
  </si>
  <si>
    <t>V1T4G7</t>
  </si>
  <si>
    <t>V1T4J2</t>
  </si>
  <si>
    <t>V1T4J3</t>
  </si>
  <si>
    <t>V1T4K7</t>
  </si>
  <si>
    <t>V1T4K8</t>
  </si>
  <si>
    <t>V1T4K9</t>
  </si>
  <si>
    <t>V1T4M1</t>
  </si>
  <si>
    <t>V1T4M2</t>
  </si>
  <si>
    <t>V1T4M3</t>
  </si>
  <si>
    <t>V1T4M4</t>
  </si>
  <si>
    <t>V1T4M5</t>
  </si>
  <si>
    <t>V1T4M6</t>
  </si>
  <si>
    <t>V1T4M7</t>
  </si>
  <si>
    <t>V1T4N9</t>
  </si>
  <si>
    <t>V1T4P1</t>
  </si>
  <si>
    <t>V1T4P2</t>
  </si>
  <si>
    <t>V1T4P3</t>
  </si>
  <si>
    <t>V1T4S2</t>
  </si>
  <si>
    <t>V1T4S3</t>
  </si>
  <si>
    <t>V1T4S4</t>
  </si>
  <si>
    <t>V1T4S5</t>
  </si>
  <si>
    <t>V1T4S6</t>
  </si>
  <si>
    <t>V1T4S7</t>
  </si>
  <si>
    <t>V1T4S8</t>
  </si>
  <si>
    <t>V1T4T5</t>
  </si>
  <si>
    <t>V1T4T7</t>
  </si>
  <si>
    <t>V1T4V1</t>
  </si>
  <si>
    <t>V1T4V3</t>
  </si>
  <si>
    <t>V1T4V4</t>
  </si>
  <si>
    <t>V1T4V9</t>
  </si>
  <si>
    <t>V1T4W1</t>
  </si>
  <si>
    <t>V1T4W2</t>
  </si>
  <si>
    <t>V1T4W3</t>
  </si>
  <si>
    <t>V1T4W4</t>
  </si>
  <si>
    <t>V1T4W5</t>
  </si>
  <si>
    <t>V1T4W6</t>
  </si>
  <si>
    <t>V1T4W7</t>
  </si>
  <si>
    <t>V1T4W8</t>
  </si>
  <si>
    <t>V1T4W9</t>
  </si>
  <si>
    <t>V1T4X3</t>
  </si>
  <si>
    <t>V1T4X5</t>
  </si>
  <si>
    <t>V1T4X7</t>
  </si>
  <si>
    <t>V1T4X8</t>
  </si>
  <si>
    <t>V1T4Y3</t>
  </si>
  <si>
    <t>V1T4Y4</t>
  </si>
  <si>
    <t>V1T4Y5</t>
  </si>
  <si>
    <t>V1T4Y6</t>
  </si>
  <si>
    <t>V1T4Y7</t>
  </si>
  <si>
    <t>V1T4Y8</t>
  </si>
  <si>
    <t>V1T4Y9</t>
  </si>
  <si>
    <t>V1T4Z1</t>
  </si>
  <si>
    <t>V1T4Z2</t>
  </si>
  <si>
    <t>V1T4Z5</t>
  </si>
  <si>
    <t>V1T4Z6</t>
  </si>
  <si>
    <t>V1T4Z7</t>
  </si>
  <si>
    <t>V1T4Z8</t>
  </si>
  <si>
    <t>V1T4Z9</t>
  </si>
  <si>
    <t>V1T5A1</t>
  </si>
  <si>
    <t>V1T5A2</t>
  </si>
  <si>
    <t>V1T5C5</t>
  </si>
  <si>
    <t>V1T5C6</t>
  </si>
  <si>
    <t>V1T5C7</t>
  </si>
  <si>
    <t>V1T5C8</t>
  </si>
  <si>
    <t>V1T5C9</t>
  </si>
  <si>
    <t>V1T5E1</t>
  </si>
  <si>
    <t>V1T5E2</t>
  </si>
  <si>
    <t>V1T5E3</t>
  </si>
  <si>
    <t>V1T5E4</t>
  </si>
  <si>
    <t>V1T5E5</t>
  </si>
  <si>
    <t>V1T5E6</t>
  </si>
  <si>
    <t>V1T5E7</t>
  </si>
  <si>
    <t>V1T5E8</t>
  </si>
  <si>
    <t>V1T5E9</t>
  </si>
  <si>
    <t>V1T5G1</t>
  </si>
  <si>
    <t>V1T5G2</t>
  </si>
  <si>
    <t>V1T5G3</t>
  </si>
  <si>
    <t>V1T5G4</t>
  </si>
  <si>
    <t>V1T5G5</t>
  </si>
  <si>
    <t>V1T5H1</t>
  </si>
  <si>
    <t>V1T5H4</t>
  </si>
  <si>
    <t>V1T5H5</t>
  </si>
  <si>
    <t>V1T5H6</t>
  </si>
  <si>
    <t>V1T5H7</t>
  </si>
  <si>
    <t>V1T5H8</t>
  </si>
  <si>
    <t>V1T5H9</t>
  </si>
  <si>
    <t>V1T5J1</t>
  </si>
  <si>
    <t>V1T5J3</t>
  </si>
  <si>
    <t>V1T5J4</t>
  </si>
  <si>
    <t>V1T5J5</t>
  </si>
  <si>
    <t>V1T5J6</t>
  </si>
  <si>
    <t>V1T5J7</t>
  </si>
  <si>
    <t>V1T5J8</t>
  </si>
  <si>
    <t>V1T5J9</t>
  </si>
  <si>
    <t>V1T5L2</t>
  </si>
  <si>
    <t>V1T5L5</t>
  </si>
  <si>
    <t>V1T5L7</t>
  </si>
  <si>
    <t>V1T5L8</t>
  </si>
  <si>
    <t>V1T5L9</t>
  </si>
  <si>
    <t>V1T5M1</t>
  </si>
  <si>
    <t>V1T5M2</t>
  </si>
  <si>
    <t>V1T5M3</t>
  </si>
  <si>
    <t>V1T5M4</t>
  </si>
  <si>
    <t>V1T5M5</t>
  </si>
  <si>
    <t>V1T5M6</t>
  </si>
  <si>
    <t>V1T5M7</t>
  </si>
  <si>
    <t>V1T5M8</t>
  </si>
  <si>
    <t>V1T5M9</t>
  </si>
  <si>
    <t>V1T5N1</t>
  </si>
  <si>
    <t>V1T5N2</t>
  </si>
  <si>
    <t>V1T5N3</t>
  </si>
  <si>
    <t>V1T5N4</t>
  </si>
  <si>
    <t>V1T5N5</t>
  </si>
  <si>
    <t>V1T5N6</t>
  </si>
  <si>
    <t>V1T5N9</t>
  </si>
  <si>
    <t>V1T5P2</t>
  </si>
  <si>
    <t>V1T5P3</t>
  </si>
  <si>
    <t>V1T5P4</t>
  </si>
  <si>
    <t>V1T5V9</t>
  </si>
  <si>
    <t>V1T5Y2</t>
  </si>
  <si>
    <t>V1T5Y3</t>
  </si>
  <si>
    <t>V1T5Y4</t>
  </si>
  <si>
    <t>V1T5Y5</t>
  </si>
  <si>
    <t>V1T5Y8</t>
  </si>
  <si>
    <t>V1T5Y9</t>
  </si>
  <si>
    <t>V1T5Z8</t>
  </si>
  <si>
    <t>V1T5Z9</t>
  </si>
  <si>
    <t>V1T6A1</t>
  </si>
  <si>
    <t>V1T6A2</t>
  </si>
  <si>
    <t>V1T6B2</t>
  </si>
  <si>
    <t>V1T6B3</t>
  </si>
  <si>
    <t>V1T6B4</t>
  </si>
  <si>
    <t>V1T6B5</t>
  </si>
  <si>
    <t>V1T6B6</t>
  </si>
  <si>
    <t>V1T6B8</t>
  </si>
  <si>
    <t>V1T6B9</t>
  </si>
  <si>
    <t>V1T6C4</t>
  </si>
  <si>
    <t>V1T6G3</t>
  </si>
  <si>
    <t>V1T6G4</t>
  </si>
  <si>
    <t>V1T6G5</t>
  </si>
  <si>
    <t>V1T6H4</t>
  </si>
  <si>
    <t>V1T6H5</t>
  </si>
  <si>
    <t>V1T6H6</t>
  </si>
  <si>
    <t>V1T6H7</t>
  </si>
  <si>
    <t>V1T6J1</t>
  </si>
  <si>
    <t>V1T6J2</t>
  </si>
  <si>
    <t>V1T6J3</t>
  </si>
  <si>
    <t>V1T6J4</t>
  </si>
  <si>
    <t>V1T6J5</t>
  </si>
  <si>
    <t>V1T6J6</t>
  </si>
  <si>
    <t>V1T6J7</t>
  </si>
  <si>
    <t>V1T6J8</t>
  </si>
  <si>
    <t>V1T6J9</t>
  </si>
  <si>
    <t>V1T6K2</t>
  </si>
  <si>
    <t>V1T6K3</t>
  </si>
  <si>
    <t>V1T6K4</t>
  </si>
  <si>
    <t>V1T6K5</t>
  </si>
  <si>
    <t>V1T6K6</t>
  </si>
  <si>
    <t>V1T6L2</t>
  </si>
  <si>
    <t>V1T6L3</t>
  </si>
  <si>
    <t>V1T6P1</t>
  </si>
  <si>
    <t>V1T6P2</t>
  </si>
  <si>
    <t>V1T6P3</t>
  </si>
  <si>
    <t>V1T6P4</t>
  </si>
  <si>
    <t>V1T6P5</t>
  </si>
  <si>
    <t>V1T6P6</t>
  </si>
  <si>
    <t>V1T6R4</t>
  </si>
  <si>
    <t>V1T6S6</t>
  </si>
  <si>
    <t>V1T6W2</t>
  </si>
  <si>
    <t>V1T6W3</t>
  </si>
  <si>
    <t>V1T6W9</t>
  </si>
  <si>
    <t>V1T6X3</t>
  </si>
  <si>
    <t>V1T6X5</t>
  </si>
  <si>
    <t>V1T6X6</t>
  </si>
  <si>
    <t>V1T6X7</t>
  </si>
  <si>
    <t>V1T6X8</t>
  </si>
  <si>
    <t>V1T6X9</t>
  </si>
  <si>
    <t>V1T6Y1</t>
  </si>
  <si>
    <t>V1T6Y2</t>
  </si>
  <si>
    <t>V1T6Y8</t>
  </si>
  <si>
    <t>V1T6Z4</t>
  </si>
  <si>
    <t>V1T7A1</t>
  </si>
  <si>
    <t>V1T7A5</t>
  </si>
  <si>
    <t>V1T7A6</t>
  </si>
  <si>
    <t>V1T7A7</t>
  </si>
  <si>
    <t>V1T7A8</t>
  </si>
  <si>
    <t>V1T7A9</t>
  </si>
  <si>
    <t>V1T7B1</t>
  </si>
  <si>
    <t>V1T7C6</t>
  </si>
  <si>
    <t>V1T7C7</t>
  </si>
  <si>
    <t>V1T7C8</t>
  </si>
  <si>
    <t>V1T7E1</t>
  </si>
  <si>
    <t>V1T7E3</t>
  </si>
  <si>
    <t>V1T7G4</t>
  </si>
  <si>
    <t>V1T7G7</t>
  </si>
  <si>
    <t>V1T7G8</t>
  </si>
  <si>
    <t>V1T7G9</t>
  </si>
  <si>
    <t>V1T7H1</t>
  </si>
  <si>
    <t>V1T7H2</t>
  </si>
  <si>
    <t>V1T7H3</t>
  </si>
  <si>
    <t>V1T7J8</t>
  </si>
  <si>
    <t>V1T7K8</t>
  </si>
  <si>
    <t>V1T7K9</t>
  </si>
  <si>
    <t>V1T7L1</t>
  </si>
  <si>
    <t>V1T7L3</t>
  </si>
  <si>
    <t>V1T7L4</t>
  </si>
  <si>
    <t>V1T7M1</t>
  </si>
  <si>
    <t>V1T7M2</t>
  </si>
  <si>
    <t>V1T7M5</t>
  </si>
  <si>
    <t>V1T7M8</t>
  </si>
  <si>
    <t>V1T7M9</t>
  </si>
  <si>
    <t>V1T7N1</t>
  </si>
  <si>
    <t>V1T7N9</t>
  </si>
  <si>
    <t>V1T7P4</t>
  </si>
  <si>
    <t>V1T7P5</t>
  </si>
  <si>
    <t>V1T7P7</t>
  </si>
  <si>
    <t>V1T7R2</t>
  </si>
  <si>
    <t>V1T7R3</t>
  </si>
  <si>
    <t>V1T7R4</t>
  </si>
  <si>
    <t>V1T7R5</t>
  </si>
  <si>
    <t>V1T7R6</t>
  </si>
  <si>
    <t>V1T7R8</t>
  </si>
  <si>
    <t>V1T7R9</t>
  </si>
  <si>
    <t>V1T7S1</t>
  </si>
  <si>
    <t>V1T7S2</t>
  </si>
  <si>
    <t>V1T7S5</t>
  </si>
  <si>
    <t>V1T7T2</t>
  </si>
  <si>
    <t>V1T7T5</t>
  </si>
  <si>
    <t>V1T7T6</t>
  </si>
  <si>
    <t>V1T7T8</t>
  </si>
  <si>
    <t>V1T7V2</t>
  </si>
  <si>
    <t>V1T7V4</t>
  </si>
  <si>
    <t>V1T7W1</t>
  </si>
  <si>
    <t>V1T7W3</t>
  </si>
  <si>
    <t>V1T7W4</t>
  </si>
  <si>
    <t>V1T7W9</t>
  </si>
  <si>
    <t>V1T7X3</t>
  </si>
  <si>
    <t>V1T7X4</t>
  </si>
  <si>
    <t>V1T7Y1</t>
  </si>
  <si>
    <t>V1T7Y2</t>
  </si>
  <si>
    <t>V1T7Y3</t>
  </si>
  <si>
    <t>V1T7Y9</t>
  </si>
  <si>
    <t>V1T7Z1</t>
  </si>
  <si>
    <t>V1T7Z2</t>
  </si>
  <si>
    <t>V1T7Z7</t>
  </si>
  <si>
    <t>V1T8A2</t>
  </si>
  <si>
    <t>V1T8A4</t>
  </si>
  <si>
    <t>V1T8A6</t>
  </si>
  <si>
    <t>V1T8B5</t>
  </si>
  <si>
    <t>V1T8B6</t>
  </si>
  <si>
    <t>V1T8B9</t>
  </si>
  <si>
    <t>V1T8C1</t>
  </si>
  <si>
    <t>V1T8C7</t>
  </si>
  <si>
    <t>V1T8C8</t>
  </si>
  <si>
    <t>V1T8E1</t>
  </si>
  <si>
    <t>V1T8E9</t>
  </si>
  <si>
    <t>V1T8G1</t>
  </si>
  <si>
    <t>V1T8G3</t>
  </si>
  <si>
    <t>V1T8G4</t>
  </si>
  <si>
    <t>V1T8G7</t>
  </si>
  <si>
    <t>V1T8H2</t>
  </si>
  <si>
    <t>V1T8H7</t>
  </si>
  <si>
    <t>V1T8K3</t>
  </si>
  <si>
    <t>V1T8K6</t>
  </si>
  <si>
    <t>V1T8K8</t>
  </si>
  <si>
    <t>V1T8K9</t>
  </si>
  <si>
    <t>V1T8L1</t>
  </si>
  <si>
    <t>V1T8L3</t>
  </si>
  <si>
    <t>V1T8L4</t>
  </si>
  <si>
    <t>V1T8L7</t>
  </si>
  <si>
    <t>V1T8M1</t>
  </si>
  <si>
    <t>V1T8M6</t>
  </si>
  <si>
    <t>V1T8M8</t>
  </si>
  <si>
    <t>V1T8M9</t>
  </si>
  <si>
    <t>V1T8N1</t>
  </si>
  <si>
    <t>V1T8N2</t>
  </si>
  <si>
    <t>V1T8N3</t>
  </si>
  <si>
    <t>V1T8N4</t>
  </si>
  <si>
    <t>V1T8N5</t>
  </si>
  <si>
    <t>V1T8N6</t>
  </si>
  <si>
    <t>V1T8N7</t>
  </si>
  <si>
    <t>V1T8N8</t>
  </si>
  <si>
    <t>V1T8N9</t>
  </si>
  <si>
    <t>V1T8P2</t>
  </si>
  <si>
    <t>V1T8P3</t>
  </si>
  <si>
    <t>V1T8P7</t>
  </si>
  <si>
    <t>V1T8P8</t>
  </si>
  <si>
    <t>V1T8P9</t>
  </si>
  <si>
    <t>V1T8R1</t>
  </si>
  <si>
    <t>V1T8R5</t>
  </si>
  <si>
    <t>V1T8R7</t>
  </si>
  <si>
    <t>V1T8R9</t>
  </si>
  <si>
    <t>V1T8S2</t>
  </si>
  <si>
    <t>V1T8S3</t>
  </si>
  <si>
    <t>V1T8S8</t>
  </si>
  <si>
    <t>V1T8T1</t>
  </si>
  <si>
    <t>V1T8T2</t>
  </si>
  <si>
    <t>V1T8T3</t>
  </si>
  <si>
    <t>V1T8T6</t>
  </si>
  <si>
    <t>V1T8T8</t>
  </si>
  <si>
    <t>V1T8T9</t>
  </si>
  <si>
    <t>V1T8V2</t>
  </si>
  <si>
    <t>V1T8V3</t>
  </si>
  <si>
    <t>V1T8V9</t>
  </si>
  <si>
    <t>V1T8W6</t>
  </si>
  <si>
    <t>V1T8W7</t>
  </si>
  <si>
    <t>V1T8X1</t>
  </si>
  <si>
    <t>V1T8X2</t>
  </si>
  <si>
    <t>V1T8X4</t>
  </si>
  <si>
    <t>V1T8X7</t>
  </si>
  <si>
    <t>V1T8X9</t>
  </si>
  <si>
    <t>V1T8Y3</t>
  </si>
  <si>
    <t>V1T8Y4</t>
  </si>
  <si>
    <t>V1T8Y6</t>
  </si>
  <si>
    <t>V1T8Y7</t>
  </si>
  <si>
    <t>V1T8Z1</t>
  </si>
  <si>
    <t>V1T8Z5</t>
  </si>
  <si>
    <t>V1T8Z6</t>
  </si>
  <si>
    <t>V1T9A2</t>
  </si>
  <si>
    <t>V1T9A3</t>
  </si>
  <si>
    <t>V1T9A8</t>
  </si>
  <si>
    <t>V1T9B5</t>
  </si>
  <si>
    <t>V1T9C5</t>
  </si>
  <si>
    <t>V1T9C9</t>
  </si>
  <si>
    <t>V1T9E1</t>
  </si>
  <si>
    <t>V1T9E2</t>
  </si>
  <si>
    <t>V1T9E6</t>
  </si>
  <si>
    <t>V1T9E9</t>
  </si>
  <si>
    <t>V1T9G3</t>
  </si>
  <si>
    <t>V1T9G8</t>
  </si>
  <si>
    <t>V1T9G9</t>
  </si>
  <si>
    <t>V1T9H2</t>
  </si>
  <si>
    <t>V1T9H6</t>
  </si>
  <si>
    <t>V1T9J1</t>
  </si>
  <si>
    <t>V1T9J4</t>
  </si>
  <si>
    <t>V1T9J5</t>
  </si>
  <si>
    <t>V1T9J6</t>
  </si>
  <si>
    <t>V1T9J8</t>
  </si>
  <si>
    <t>V1T9K2</t>
  </si>
  <si>
    <t>V1T9K3</t>
  </si>
  <si>
    <t>V1T9K4</t>
  </si>
  <si>
    <t>V1T9K5</t>
  </si>
  <si>
    <t>V1T9K6</t>
  </si>
  <si>
    <t>V1T9K8</t>
  </si>
  <si>
    <t>V1T9L4</t>
  </si>
  <si>
    <t>V1T9M3</t>
  </si>
  <si>
    <t>V1T9M8</t>
  </si>
  <si>
    <t>V1T9M9</t>
  </si>
  <si>
    <t>V1T9N1</t>
  </si>
  <si>
    <t>V1T9N2</t>
  </si>
  <si>
    <t>V1T9N3</t>
  </si>
  <si>
    <t>V1T9N5</t>
  </si>
  <si>
    <t>V1T9N7</t>
  </si>
  <si>
    <t>V1T9N8</t>
  </si>
  <si>
    <t>V1T9P1</t>
  </si>
  <si>
    <t>V1T9P2</t>
  </si>
  <si>
    <t>V1T9P3</t>
  </si>
  <si>
    <t>V1T9R1</t>
  </si>
  <si>
    <t>V1T9R2</t>
  </si>
  <si>
    <t>V1T9R4</t>
  </si>
  <si>
    <t>V1T9R6</t>
  </si>
  <si>
    <t>V1T9R7</t>
  </si>
  <si>
    <t>V1T9S8</t>
  </si>
  <si>
    <t>V1T9T2</t>
  </si>
  <si>
    <t>V1T9T3</t>
  </si>
  <si>
    <t>V1T9T4</t>
  </si>
  <si>
    <t>V1T9T5</t>
  </si>
  <si>
    <t>V1T9T6</t>
  </si>
  <si>
    <t>V1T9T9</t>
  </si>
  <si>
    <t>V1T9V1</t>
  </si>
  <si>
    <t>V1T9V2</t>
  </si>
  <si>
    <t>V1T9V4</t>
  </si>
  <si>
    <t>V1T9V5</t>
  </si>
  <si>
    <t>V1T9V6</t>
  </si>
  <si>
    <t>V1T9V8</t>
  </si>
  <si>
    <t>V1T9V9</t>
  </si>
  <si>
    <t>V1T9W1</t>
  </si>
  <si>
    <t>V1T9W2</t>
  </si>
  <si>
    <t>V1T9W3</t>
  </si>
  <si>
    <t>V1T9W9</t>
  </si>
  <si>
    <t>V1T9X1</t>
  </si>
  <si>
    <t>V1T9X2</t>
  </si>
  <si>
    <t>V1T9X4</t>
  </si>
  <si>
    <t>V1V1J5</t>
  </si>
  <si>
    <t>V1V1J6</t>
  </si>
  <si>
    <t>V1V1J8</t>
  </si>
  <si>
    <t>V1V1M7</t>
  </si>
  <si>
    <t>V1V1S1</t>
  </si>
  <si>
    <t>V1V1S2</t>
  </si>
  <si>
    <t>V1V1V7</t>
  </si>
  <si>
    <t>V1V1V8</t>
  </si>
  <si>
    <t>V1V1V9</t>
  </si>
  <si>
    <t>V1V1Z3</t>
  </si>
  <si>
    <t>V1V1Z7</t>
  </si>
  <si>
    <t>V1V1Z8</t>
  </si>
  <si>
    <t>V1V1Z9</t>
  </si>
  <si>
    <t>V1V2A1</t>
  </si>
  <si>
    <t>V1V2A2</t>
  </si>
  <si>
    <t>V1V2A3</t>
  </si>
  <si>
    <t>V1V2A4</t>
  </si>
  <si>
    <t>V1V2A6</t>
  </si>
  <si>
    <t>V1V2A7</t>
  </si>
  <si>
    <t>V1V2G4</t>
  </si>
  <si>
    <t>V1V2G5</t>
  </si>
  <si>
    <t>V1V2G6</t>
  </si>
  <si>
    <t>V1V2G7</t>
  </si>
  <si>
    <t>V1V2G8</t>
  </si>
  <si>
    <t>V1V2G9</t>
  </si>
  <si>
    <t>V1V2H2</t>
  </si>
  <si>
    <t>V1V2H7</t>
  </si>
  <si>
    <t>V1V2J2</t>
  </si>
  <si>
    <t>V1V2J5</t>
  </si>
  <si>
    <t>V1V2K1</t>
  </si>
  <si>
    <t>V1V2K2</t>
  </si>
  <si>
    <t>V1V2K4</t>
  </si>
  <si>
    <t>V1V2K5</t>
  </si>
  <si>
    <t>V1V2K6</t>
  </si>
  <si>
    <t>V1V2L9</t>
  </si>
  <si>
    <t>V1V2M1</t>
  </si>
  <si>
    <t>V1V2M2</t>
  </si>
  <si>
    <t>V1V2M6</t>
  </si>
  <si>
    <t>V1V2M9</t>
  </si>
  <si>
    <t>V1V2N1</t>
  </si>
  <si>
    <t>V1V2N4</t>
  </si>
  <si>
    <t>V1V2N5</t>
  </si>
  <si>
    <t>V1V2N7</t>
  </si>
  <si>
    <t>V1V2R6</t>
  </si>
  <si>
    <t>V1V2S2</t>
  </si>
  <si>
    <t>V1V2S3</t>
  </si>
  <si>
    <t>V1V2S4</t>
  </si>
  <si>
    <t>V1V2S5</t>
  </si>
  <si>
    <t>V1V2S6</t>
  </si>
  <si>
    <t>V1V2S8</t>
  </si>
  <si>
    <t>V1V2T3</t>
  </si>
  <si>
    <t>V1V2V7</t>
  </si>
  <si>
    <t>V1V2V9</t>
  </si>
  <si>
    <t>V1V2W5</t>
  </si>
  <si>
    <t>V1V2W6</t>
  </si>
  <si>
    <t>V1V2W7</t>
  </si>
  <si>
    <t>V1V2Y4</t>
  </si>
  <si>
    <t>V1V2Y5</t>
  </si>
  <si>
    <t>V1V2Y6</t>
  </si>
  <si>
    <t>V1V2Y7</t>
  </si>
  <si>
    <t>V1V2Y8</t>
  </si>
  <si>
    <t>V1V2Y9</t>
  </si>
  <si>
    <t>V1V2Z1</t>
  </si>
  <si>
    <t>V1V2Z2</t>
  </si>
  <si>
    <t>V1V2Z3</t>
  </si>
  <si>
    <t>V1V2Z6</t>
  </si>
  <si>
    <t>V1V3A4</t>
  </si>
  <si>
    <t>V1V3A6</t>
  </si>
  <si>
    <t>V1V3A7</t>
  </si>
  <si>
    <t>V1V3A8</t>
  </si>
  <si>
    <t>V1V3A9</t>
  </si>
  <si>
    <t>V1V3B1</t>
  </si>
  <si>
    <t>V1V3B3</t>
  </si>
  <si>
    <t>V1V3B4</t>
  </si>
  <si>
    <t>V1V3C3</t>
  </si>
  <si>
    <t>V1W0A1</t>
  </si>
  <si>
    <t>V1W1A1</t>
  </si>
  <si>
    <t>V1W1A2</t>
  </si>
  <si>
    <t>V1W1A3</t>
  </si>
  <si>
    <t>V1W1A4</t>
  </si>
  <si>
    <t>V1W1A5</t>
  </si>
  <si>
    <t>V1W1A6</t>
  </si>
  <si>
    <t>V1W1A7</t>
  </si>
  <si>
    <t>V1W1A8</t>
  </si>
  <si>
    <t>V1W1A9</t>
  </si>
  <si>
    <t>V1W1B1</t>
  </si>
  <si>
    <t>V1W1B2</t>
  </si>
  <si>
    <t>V1W1B3</t>
  </si>
  <si>
    <t>V1W1B4</t>
  </si>
  <si>
    <t>V1W1B5</t>
  </si>
  <si>
    <t>V1W1B6</t>
  </si>
  <si>
    <t>V1W1B7</t>
  </si>
  <si>
    <t>V1W1B8</t>
  </si>
  <si>
    <t>V1W1B9</t>
  </si>
  <si>
    <t>V1W1C1</t>
  </si>
  <si>
    <t>V1W1C2</t>
  </si>
  <si>
    <t>V1W1C3</t>
  </si>
  <si>
    <t>V1W1C4</t>
  </si>
  <si>
    <t>V1W1C5</t>
  </si>
  <si>
    <t>V1W1C6</t>
  </si>
  <si>
    <t>V1W1C7</t>
  </si>
  <si>
    <t>V1W1C8</t>
  </si>
  <si>
    <t>V1W1C9</t>
  </si>
  <si>
    <t>V1W1E1</t>
  </si>
  <si>
    <t>V1W1E3</t>
  </si>
  <si>
    <t>V1W1E4</t>
  </si>
  <si>
    <t>V1W1E5</t>
  </si>
  <si>
    <t>V1W1E6</t>
  </si>
  <si>
    <t>V1W1E7</t>
  </si>
  <si>
    <t>V1W1E8</t>
  </si>
  <si>
    <t>V1W1E9</t>
  </si>
  <si>
    <t>V1W1G1</t>
  </si>
  <si>
    <t>V1W1G2</t>
  </si>
  <si>
    <t>V1W1G3</t>
  </si>
  <si>
    <t>V1W1G4</t>
  </si>
  <si>
    <t>V1W1G5</t>
  </si>
  <si>
    <t>V1W1G6</t>
  </si>
  <si>
    <t>V1W1G7</t>
  </si>
  <si>
    <t>V1W1G8</t>
  </si>
  <si>
    <t>V1W1G9</t>
  </si>
  <si>
    <t>V1W1H1</t>
  </si>
  <si>
    <t>V1W1H2</t>
  </si>
  <si>
    <t>V1W1H3</t>
  </si>
  <si>
    <t>V1W1H4</t>
  </si>
  <si>
    <t>V1W1H5</t>
  </si>
  <si>
    <t>V1W1H6</t>
  </si>
  <si>
    <t>V1W1H7</t>
  </si>
  <si>
    <t>V1W1H8</t>
  </si>
  <si>
    <t>V1W1H9</t>
  </si>
  <si>
    <t>V1W1J1</t>
  </si>
  <si>
    <t>V1W1J2</t>
  </si>
  <si>
    <t>V1W1J3</t>
  </si>
  <si>
    <t>V1W1J4</t>
  </si>
  <si>
    <t>V1W1J7</t>
  </si>
  <si>
    <t>V1W1J8</t>
  </si>
  <si>
    <t>V1W1J9</t>
  </si>
  <si>
    <t>V1W1K1</t>
  </si>
  <si>
    <t>V1W1K2</t>
  </si>
  <si>
    <t>V1W1K3</t>
  </si>
  <si>
    <t>V1W1K4</t>
  </si>
  <si>
    <t>V1W1K5</t>
  </si>
  <si>
    <t>V1W1K9</t>
  </si>
  <si>
    <t>V1W1L1</t>
  </si>
  <si>
    <t>V1W1L2</t>
  </si>
  <si>
    <t>V1W1L3</t>
  </si>
  <si>
    <t>V1W1L4</t>
  </si>
  <si>
    <t>V1W1L5</t>
  </si>
  <si>
    <t>V1W1L6</t>
  </si>
  <si>
    <t>V1W1L7</t>
  </si>
  <si>
    <t>V1W1L8</t>
  </si>
  <si>
    <t>V1W1L9</t>
  </si>
  <si>
    <t>V1W1M1</t>
  </si>
  <si>
    <t>V1W1M2</t>
  </si>
  <si>
    <t>V1W1M3</t>
  </si>
  <si>
    <t>V1W1M4</t>
  </si>
  <si>
    <t>V1W1M5</t>
  </si>
  <si>
    <t>V1W1M6</t>
  </si>
  <si>
    <t>V1W1M7</t>
  </si>
  <si>
    <t>V1W1M8</t>
  </si>
  <si>
    <t>V1W1N2</t>
  </si>
  <si>
    <t>V1W1N3</t>
  </si>
  <si>
    <t>V1W1N4</t>
  </si>
  <si>
    <t>V1W1N5</t>
  </si>
  <si>
    <t>V1W1N6</t>
  </si>
  <si>
    <t>V1W1N7</t>
  </si>
  <si>
    <t>V1W1N8</t>
  </si>
  <si>
    <t>V1W1N9</t>
  </si>
  <si>
    <t>V1W1P1</t>
  </si>
  <si>
    <t>V1W1P2</t>
  </si>
  <si>
    <t>V1W1P3</t>
  </si>
  <si>
    <t>V1W1P4</t>
  </si>
  <si>
    <t>V1W1P5</t>
  </si>
  <si>
    <t>V1W1P6</t>
  </si>
  <si>
    <t>V1W1P7</t>
  </si>
  <si>
    <t>V1W1P8</t>
  </si>
  <si>
    <t>V1W1P9</t>
  </si>
  <si>
    <t>V1W1R1</t>
  </si>
  <si>
    <t>V1W1R2</t>
  </si>
  <si>
    <t>V1W1R3</t>
  </si>
  <si>
    <t>V1W1R4</t>
  </si>
  <si>
    <t>V1W1R5</t>
  </si>
  <si>
    <t>V1W1R6</t>
  </si>
  <si>
    <t>V1W1R7</t>
  </si>
  <si>
    <t>V1W1R8</t>
  </si>
  <si>
    <t>V1W1R9</t>
  </si>
  <si>
    <t>V1W1S1</t>
  </si>
  <si>
    <t>V1W1S2</t>
  </si>
  <si>
    <t>V1W1S3</t>
  </si>
  <si>
    <t>V1W1S4</t>
  </si>
  <si>
    <t>V1W1S5</t>
  </si>
  <si>
    <t>V1W1S6</t>
  </si>
  <si>
    <t>V1W1S7</t>
  </si>
  <si>
    <t>V1W1S8</t>
  </si>
  <si>
    <t>V1W1S9</t>
  </si>
  <si>
    <t>V1W1T1</t>
  </si>
  <si>
    <t>V1W1T2</t>
  </si>
  <si>
    <t>V1W1T3</t>
  </si>
  <si>
    <t>V1W1T4</t>
  </si>
  <si>
    <t>V1W1T5</t>
  </si>
  <si>
    <t>V1W1T6</t>
  </si>
  <si>
    <t>V1W1T7</t>
  </si>
  <si>
    <t>V1W1T8</t>
  </si>
  <si>
    <t>V1W1T9</t>
  </si>
  <si>
    <t>V1W1V1</t>
  </si>
  <si>
    <t>V1W1V2</t>
  </si>
  <si>
    <t>V1W1V3</t>
  </si>
  <si>
    <t>V1W1V4</t>
  </si>
  <si>
    <t>V1W1V5</t>
  </si>
  <si>
    <t>V1W1V6</t>
  </si>
  <si>
    <t>V1W1V7</t>
  </si>
  <si>
    <t>V1W1V8</t>
  </si>
  <si>
    <t>V1W1V9</t>
  </si>
  <si>
    <t>V1W1W1</t>
  </si>
  <si>
    <t>V1W1W2</t>
  </si>
  <si>
    <t>V1W1W3</t>
  </si>
  <si>
    <t>V1W1W4</t>
  </si>
  <si>
    <t>V1W1W5</t>
  </si>
  <si>
    <t>V1W1W6</t>
  </si>
  <si>
    <t>V1W1W7</t>
  </si>
  <si>
    <t>V1W1W8</t>
  </si>
  <si>
    <t>V1W1W9</t>
  </si>
  <si>
    <t>V1W1X1</t>
  </si>
  <si>
    <t>V1W1X2</t>
  </si>
  <si>
    <t>V1W1X3</t>
  </si>
  <si>
    <t>V1W1X4</t>
  </si>
  <si>
    <t>V1W1X6</t>
  </si>
  <si>
    <t>V1W1X7</t>
  </si>
  <si>
    <t>V1W1X8</t>
  </si>
  <si>
    <t>V1W1X9</t>
  </si>
  <si>
    <t>V1W1Y1</t>
  </si>
  <si>
    <t>V1W1Y2</t>
  </si>
  <si>
    <t>V1W1Y3</t>
  </si>
  <si>
    <t>V1W1Y4</t>
  </si>
  <si>
    <t>V1W1Y5</t>
  </si>
  <si>
    <t>V1W1Y6</t>
  </si>
  <si>
    <t>V1W1Y7</t>
  </si>
  <si>
    <t>V1W1Y8</t>
  </si>
  <si>
    <t>V1W1Y9</t>
  </si>
  <si>
    <t>V1W1Z1</t>
  </si>
  <si>
    <t>V1W1Z2</t>
  </si>
  <si>
    <t>V1W1Z3</t>
  </si>
  <si>
    <t>V1W1Z4</t>
  </si>
  <si>
    <t>V1W1Z5</t>
  </si>
  <si>
    <t>V1W1Z6</t>
  </si>
  <si>
    <t>V1W2A2</t>
  </si>
  <si>
    <t>V1W2A3</t>
  </si>
  <si>
    <t>V1W2A4</t>
  </si>
  <si>
    <t>V1W2A5</t>
  </si>
  <si>
    <t>V1W2A6</t>
  </si>
  <si>
    <t>V1W2A7</t>
  </si>
  <si>
    <t>V1W2A8</t>
  </si>
  <si>
    <t>V1W2A9</t>
  </si>
  <si>
    <t>V1W2B1</t>
  </si>
  <si>
    <t>V1W2B2</t>
  </si>
  <si>
    <t>V1W2B3</t>
  </si>
  <si>
    <t>V1W2B4</t>
  </si>
  <si>
    <t>V1W2B5</t>
  </si>
  <si>
    <t>V1W2B6</t>
  </si>
  <si>
    <t>V1W2B7</t>
  </si>
  <si>
    <t>V1W2B8</t>
  </si>
  <si>
    <t>V1W2B9</t>
  </si>
  <si>
    <t>V1W2C1</t>
  </si>
  <si>
    <t>V1W2C3</t>
  </si>
  <si>
    <t>V1W2C4</t>
  </si>
  <si>
    <t>V1W2C5</t>
  </si>
  <si>
    <t>V1W2C8</t>
  </si>
  <si>
    <t>V1W2C9</t>
  </si>
  <si>
    <t>V1W2E2</t>
  </si>
  <si>
    <t>V1W2E3</t>
  </si>
  <si>
    <t>V1W2E4</t>
  </si>
  <si>
    <t>V1W2E5</t>
  </si>
  <si>
    <t>V1W2E6</t>
  </si>
  <si>
    <t>V1W2E7</t>
  </si>
  <si>
    <t>V1W2E8</t>
  </si>
  <si>
    <t>V1W2E9</t>
  </si>
  <si>
    <t>V1W2G1</t>
  </si>
  <si>
    <t>V1W2G2</t>
  </si>
  <si>
    <t>V1W2G5</t>
  </si>
  <si>
    <t>V1W2G6</t>
  </si>
  <si>
    <t>V1W2G8</t>
  </si>
  <si>
    <t>V1W2G9</t>
  </si>
  <si>
    <t>V1W2H1</t>
  </si>
  <si>
    <t>V1W2H2</t>
  </si>
  <si>
    <t>V1W2H3</t>
  </si>
  <si>
    <t>V1W2H4</t>
  </si>
  <si>
    <t>V1W2H5</t>
  </si>
  <si>
    <t>V1W2H6</t>
  </si>
  <si>
    <t>V1W2H7</t>
  </si>
  <si>
    <t>V1W2H8</t>
  </si>
  <si>
    <t>V1W2H9</t>
  </si>
  <si>
    <t>V1W2J1</t>
  </si>
  <si>
    <t>V1W2J2</t>
  </si>
  <si>
    <t>V1W2J3</t>
  </si>
  <si>
    <t>V1W2J4</t>
  </si>
  <si>
    <t>V1W2J5</t>
  </si>
  <si>
    <t>V1W2J6</t>
  </si>
  <si>
    <t>V1W2J7</t>
  </si>
  <si>
    <t>V1W2J8</t>
  </si>
  <si>
    <t>V1W2J9</t>
  </si>
  <si>
    <t>V1W2K1</t>
  </si>
  <si>
    <t>V1W2K2</t>
  </si>
  <si>
    <t>V1W2K3</t>
  </si>
  <si>
    <t>V1W2K4</t>
  </si>
  <si>
    <t>V1W2K5</t>
  </si>
  <si>
    <t>V1W2K6</t>
  </si>
  <si>
    <t>V1W2K7</t>
  </si>
  <si>
    <t>V1W2K8</t>
  </si>
  <si>
    <t>V1W2K9</t>
  </si>
  <si>
    <t>V1W2L1</t>
  </si>
  <si>
    <t>V1W2L2</t>
  </si>
  <si>
    <t>V1W2L3</t>
  </si>
  <si>
    <t>V1W2L4</t>
  </si>
  <si>
    <t>V1W2L5</t>
  </si>
  <si>
    <t>V1W2L6</t>
  </si>
  <si>
    <t>V1W2L7</t>
  </si>
  <si>
    <t>V1W2L8</t>
  </si>
  <si>
    <t>V1W2L9</t>
  </si>
  <si>
    <t>V1W2M1</t>
  </si>
  <si>
    <t>V1W2M2</t>
  </si>
  <si>
    <t>V1W2M3</t>
  </si>
  <si>
    <t>V1W2M4</t>
  </si>
  <si>
    <t>V1W2M5</t>
  </si>
  <si>
    <t>V1W2M6</t>
  </si>
  <si>
    <t>V1W2M7</t>
  </si>
  <si>
    <t>V1W2M8</t>
  </si>
  <si>
    <t>V1W2M9</t>
  </si>
  <si>
    <t>V1W2N1</t>
  </si>
  <si>
    <t>V1W2N3</t>
  </si>
  <si>
    <t>V1W2N4</t>
  </si>
  <si>
    <t>V1W2N5</t>
  </si>
  <si>
    <t>V1W2N6</t>
  </si>
  <si>
    <t>V1W2N7</t>
  </si>
  <si>
    <t>V1W2N8</t>
  </si>
  <si>
    <t>V1W2N9</t>
  </si>
  <si>
    <t>V1W2P1</t>
  </si>
  <si>
    <t>V1W2P2</t>
  </si>
  <si>
    <t>V1W2P3</t>
  </si>
  <si>
    <t>V1W2P4</t>
  </si>
  <si>
    <t>V1W2P5</t>
  </si>
  <si>
    <t>V1W2P6</t>
  </si>
  <si>
    <t>V1W2P8</t>
  </si>
  <si>
    <t>V1W2P9</t>
  </si>
  <si>
    <t>V1W2R1</t>
  </si>
  <si>
    <t>V1W2R2</t>
  </si>
  <si>
    <t>V1W2R3</t>
  </si>
  <si>
    <t>V1W2R4</t>
  </si>
  <si>
    <t>V1W2R5</t>
  </si>
  <si>
    <t>V1W2R6</t>
  </si>
  <si>
    <t>V1W2R7</t>
  </si>
  <si>
    <t>V1W2R8</t>
  </si>
  <si>
    <t>V1W2R9</t>
  </si>
  <si>
    <t>V1W2S1</t>
  </si>
  <si>
    <t>V1W2S2</t>
  </si>
  <si>
    <t>V1W2S4</t>
  </si>
  <si>
    <t>V1W2V3</t>
  </si>
  <si>
    <t>V1W2W8</t>
  </si>
  <si>
    <t>V1W2X2</t>
  </si>
  <si>
    <t>V1W2X3</t>
  </si>
  <si>
    <t>V1W2X6</t>
  </si>
  <si>
    <t>V1W2X7</t>
  </si>
  <si>
    <t>V1W2X8</t>
  </si>
  <si>
    <t>V1W2X9</t>
  </si>
  <si>
    <t>V1W2Y1</t>
  </si>
  <si>
    <t>V1W2Y2</t>
  </si>
  <si>
    <t>V1W2Y3</t>
  </si>
  <si>
    <t>V1W2Y4</t>
  </si>
  <si>
    <t>V1W2Y7</t>
  </si>
  <si>
    <t>V1W2Y8</t>
  </si>
  <si>
    <t>V1W2Y9</t>
  </si>
  <si>
    <t>V1W2Z1</t>
  </si>
  <si>
    <t>V1W2Z2</t>
  </si>
  <si>
    <t>V1W2Z3</t>
  </si>
  <si>
    <t>V1W2Z4</t>
  </si>
  <si>
    <t>V1W2Z6</t>
  </si>
  <si>
    <t>V1W2Z7</t>
  </si>
  <si>
    <t>V1W2Z8</t>
  </si>
  <si>
    <t>V1W3A2</t>
  </si>
  <si>
    <t>V1W3B2</t>
  </si>
  <si>
    <t>V1W3B3</t>
  </si>
  <si>
    <t>V1W3B6</t>
  </si>
  <si>
    <t>V1W3B7</t>
  </si>
  <si>
    <t>V1W3C1</t>
  </si>
  <si>
    <t>V1W3C6</t>
  </si>
  <si>
    <t>V1W3C7</t>
  </si>
  <si>
    <t>V1W3C9</t>
  </si>
  <si>
    <t>V1W3E1</t>
  </si>
  <si>
    <t>V1W3E2</t>
  </si>
  <si>
    <t>V1W3E3</t>
  </si>
  <si>
    <t>V1W3E4</t>
  </si>
  <si>
    <t>V1W3E5</t>
  </si>
  <si>
    <t>V1W3E6</t>
  </si>
  <si>
    <t>V1W3E7</t>
  </si>
  <si>
    <t>V1W3E8</t>
  </si>
  <si>
    <t>V1W3E9</t>
  </si>
  <si>
    <t>V1W3G1</t>
  </si>
  <si>
    <t>V1W3G2</t>
  </si>
  <si>
    <t>V1W3G3</t>
  </si>
  <si>
    <t>V1W3G4</t>
  </si>
  <si>
    <t>V1W3G5</t>
  </si>
  <si>
    <t>V1W3G6</t>
  </si>
  <si>
    <t>V1W3G7</t>
  </si>
  <si>
    <t>V1W3G8</t>
  </si>
  <si>
    <t>V1W3G9</t>
  </si>
  <si>
    <t>V1W3H1</t>
  </si>
  <si>
    <t>V1W3H2</t>
  </si>
  <si>
    <t>V1W3H3</t>
  </si>
  <si>
    <t>V1W3H4</t>
  </si>
  <si>
    <t>V1W3H5</t>
  </si>
  <si>
    <t>V1W3H6</t>
  </si>
  <si>
    <t>V1W3H7</t>
  </si>
  <si>
    <t>V1W3H8</t>
  </si>
  <si>
    <t>V1W3H9</t>
  </si>
  <si>
    <t>V1W3J1</t>
  </si>
  <si>
    <t>V1W3J4</t>
  </si>
  <si>
    <t>V1W3J5</t>
  </si>
  <si>
    <t>V1W3J6</t>
  </si>
  <si>
    <t>V1W3J7</t>
  </si>
  <si>
    <t>V1W3J8</t>
  </si>
  <si>
    <t>V1W3J9</t>
  </si>
  <si>
    <t>V1W3K1</t>
  </si>
  <si>
    <t>V1W3K2</t>
  </si>
  <si>
    <t>V1W3K3</t>
  </si>
  <si>
    <t>V1W3K4</t>
  </si>
  <si>
    <t>V1W3K5</t>
  </si>
  <si>
    <t>V1W3K6</t>
  </si>
  <si>
    <t>V1W3K7</t>
  </si>
  <si>
    <t>V1W3K9</t>
  </si>
  <si>
    <t>V1W3L1</t>
  </si>
  <si>
    <t>V1W3L2</t>
  </si>
  <si>
    <t>V1W3L3</t>
  </si>
  <si>
    <t>V1W3L4</t>
  </si>
  <si>
    <t>V1W3L5</t>
  </si>
  <si>
    <t>V1W3L6</t>
  </si>
  <si>
    <t>V1W3L8</t>
  </si>
  <si>
    <t>V1W3L9</t>
  </si>
  <si>
    <t>V1W3M1</t>
  </si>
  <si>
    <t>V1W3M2</t>
  </si>
  <si>
    <t>V1W3M3</t>
  </si>
  <si>
    <t>V1W3M4</t>
  </si>
  <si>
    <t>V1W3M5</t>
  </si>
  <si>
    <t>V1W3M6</t>
  </si>
  <si>
    <t>V1W3M7</t>
  </si>
  <si>
    <t>V1W3M8</t>
  </si>
  <si>
    <t>V1W3M9</t>
  </si>
  <si>
    <t>V1W3N1</t>
  </si>
  <si>
    <t>V1W3N2</t>
  </si>
  <si>
    <t>V1W3N3</t>
  </si>
  <si>
    <t>V1W3N4</t>
  </si>
  <si>
    <t>V1W3N5</t>
  </si>
  <si>
    <t>V1W3N6</t>
  </si>
  <si>
    <t>V1W3N7</t>
  </si>
  <si>
    <t>V1W3N8</t>
  </si>
  <si>
    <t>V1W3N9</t>
  </si>
  <si>
    <t>V1W3P1</t>
  </si>
  <si>
    <t>V1W3P2</t>
  </si>
  <si>
    <t>V1W3P3</t>
  </si>
  <si>
    <t>V1W3P4</t>
  </si>
  <si>
    <t>V1W3P5</t>
  </si>
  <si>
    <t>V1W3P6</t>
  </si>
  <si>
    <t>V1W3P7</t>
  </si>
  <si>
    <t>V1W3R5</t>
  </si>
  <si>
    <t>V1W3R6</t>
  </si>
  <si>
    <t>V1W3T1</t>
  </si>
  <si>
    <t>V1W3T2</t>
  </si>
  <si>
    <t>V1W3T3</t>
  </si>
  <si>
    <t>V1W3T4</t>
  </si>
  <si>
    <t>V1W3T5</t>
  </si>
  <si>
    <t>V1W3T6</t>
  </si>
  <si>
    <t>V1W3T8</t>
  </si>
  <si>
    <t>V1W3V2</t>
  </si>
  <si>
    <t>V1W3V3</t>
  </si>
  <si>
    <t>V1W3V4</t>
  </si>
  <si>
    <t>V1W3V5</t>
  </si>
  <si>
    <t>V1W3V6</t>
  </si>
  <si>
    <t>V1W3V7</t>
  </si>
  <si>
    <t>V1W3V8</t>
  </si>
  <si>
    <t>V1W3V9</t>
  </si>
  <si>
    <t>V1W3W1</t>
  </si>
  <si>
    <t>V1W3W2</t>
  </si>
  <si>
    <t>V1W3W3</t>
  </si>
  <si>
    <t>V1W3W4</t>
  </si>
  <si>
    <t>V1W3W5</t>
  </si>
  <si>
    <t>V1W3W6</t>
  </si>
  <si>
    <t>V1W3W7</t>
  </si>
  <si>
    <t>V1W3W8</t>
  </si>
  <si>
    <t>V1W3W9</t>
  </si>
  <si>
    <t>V1W3X1</t>
  </si>
  <si>
    <t>V1W3X2</t>
  </si>
  <si>
    <t>V1W3X3</t>
  </si>
  <si>
    <t>V1W3X4</t>
  </si>
  <si>
    <t>V1W3Y3</t>
  </si>
  <si>
    <t>V1W3Y4</t>
  </si>
  <si>
    <t>V1W3Y5</t>
  </si>
  <si>
    <t>V1W3Y6</t>
  </si>
  <si>
    <t>V1W3Y7</t>
  </si>
  <si>
    <t>V1W3Y8</t>
  </si>
  <si>
    <t>V1W3Z1</t>
  </si>
  <si>
    <t>V1W3Z2</t>
  </si>
  <si>
    <t>V1W3Z4</t>
  </si>
  <si>
    <t>V1W4A3</t>
  </si>
  <si>
    <t>V1W4A4</t>
  </si>
  <si>
    <t>V1W4A6</t>
  </si>
  <si>
    <t>V1W4A7</t>
  </si>
  <si>
    <t>V1W4G7</t>
  </si>
  <si>
    <t>V1W4H1</t>
  </si>
  <si>
    <t>V1W4H3</t>
  </si>
  <si>
    <t>V1W4H4</t>
  </si>
  <si>
    <t>V1W4M5</t>
  </si>
  <si>
    <t>V1W4M6</t>
  </si>
  <si>
    <t>V1W4M7</t>
  </si>
  <si>
    <t>V1W4M8</t>
  </si>
  <si>
    <t>V1W4M9</t>
  </si>
  <si>
    <t>V1W4N1</t>
  </si>
  <si>
    <t>V1W4N2</t>
  </si>
  <si>
    <t>V1W4N3</t>
  </si>
  <si>
    <t>V1W4N4</t>
  </si>
  <si>
    <t>V1W4N7</t>
  </si>
  <si>
    <t>V1W4N9</t>
  </si>
  <si>
    <t>V1W4P2</t>
  </si>
  <si>
    <t>V1W4P3</t>
  </si>
  <si>
    <t>V1W4P4</t>
  </si>
  <si>
    <t>V1W4P5</t>
  </si>
  <si>
    <t>V1W4P6</t>
  </si>
  <si>
    <t>V1W4P8</t>
  </si>
  <si>
    <t>V1W4S2</t>
  </si>
  <si>
    <t>V1W4S9</t>
  </si>
  <si>
    <t>V1W4T3</t>
  </si>
  <si>
    <t>V1W4T4</t>
  </si>
  <si>
    <t>V1W4T5</t>
  </si>
  <si>
    <t>V1W4V5</t>
  </si>
  <si>
    <t>V1W4V6</t>
  </si>
  <si>
    <t>V1W4V7</t>
  </si>
  <si>
    <t>V1W4V8</t>
  </si>
  <si>
    <t>V1W4V9</t>
  </si>
  <si>
    <t>V1W4W1</t>
  </si>
  <si>
    <t>V1W4W5</t>
  </si>
  <si>
    <t>V1W4Y3</t>
  </si>
  <si>
    <t>V1W4Y4</t>
  </si>
  <si>
    <t>V1W4Z1</t>
  </si>
  <si>
    <t>V1W4Z9</t>
  </si>
  <si>
    <t>V1W5A2</t>
  </si>
  <si>
    <t>V1W5A8</t>
  </si>
  <si>
    <t>V1W5B8</t>
  </si>
  <si>
    <t>V1W5C6</t>
  </si>
  <si>
    <t>V1W5E3</t>
  </si>
  <si>
    <t>V1W5E8</t>
  </si>
  <si>
    <t>V1W5E9</t>
  </si>
  <si>
    <t>V1W5G1</t>
  </si>
  <si>
    <t>V1W5H5</t>
  </si>
  <si>
    <t>V1W5H6</t>
  </si>
  <si>
    <t>V1W5H9</t>
  </si>
  <si>
    <t>V1W5J2</t>
  </si>
  <si>
    <t>V1W5J3</t>
  </si>
  <si>
    <t>V1W5J8</t>
  </si>
  <si>
    <t>V1W5K1</t>
  </si>
  <si>
    <t>V1W5K5</t>
  </si>
  <si>
    <t>V1W5K7</t>
  </si>
  <si>
    <t>V1W8C1</t>
  </si>
  <si>
    <t>V1X1A1</t>
  </si>
  <si>
    <t>V1X1A2</t>
  </si>
  <si>
    <t>V1X1A3</t>
  </si>
  <si>
    <t>V1X1A4</t>
  </si>
  <si>
    <t>V1X1A6</t>
  </si>
  <si>
    <t>V1X1A8</t>
  </si>
  <si>
    <t>V1X1A9</t>
  </si>
  <si>
    <t>V1X1B1</t>
  </si>
  <si>
    <t>V1X1B2</t>
  </si>
  <si>
    <t>V1X1B3</t>
  </si>
  <si>
    <t>V1X1B4</t>
  </si>
  <si>
    <t>V1X1B5</t>
  </si>
  <si>
    <t>V1X1B6</t>
  </si>
  <si>
    <t>V1X1B7</t>
  </si>
  <si>
    <t>V1X1B8</t>
  </si>
  <si>
    <t>V1X1B9</t>
  </si>
  <si>
    <t>V1X1C1</t>
  </si>
  <si>
    <t>V1X1C2</t>
  </si>
  <si>
    <t>V1X1C3</t>
  </si>
  <si>
    <t>V1X1C4</t>
  </si>
  <si>
    <t>V1X1C5</t>
  </si>
  <si>
    <t>V1X1C6</t>
  </si>
  <si>
    <t>V1X1C7</t>
  </si>
  <si>
    <t>V1X1C8</t>
  </si>
  <si>
    <t>V1X1C9</t>
  </si>
  <si>
    <t>V1X1E1</t>
  </si>
  <si>
    <t>V1X1E2</t>
  </si>
  <si>
    <t>V1X1E3</t>
  </si>
  <si>
    <t>V1X1E4</t>
  </si>
  <si>
    <t>V1X1G2</t>
  </si>
  <si>
    <t>V1X1G4</t>
  </si>
  <si>
    <t>V1X1H9</t>
  </si>
  <si>
    <t>V1X1J4</t>
  </si>
  <si>
    <t>V1X1J5</t>
  </si>
  <si>
    <t>V1X1J6</t>
  </si>
  <si>
    <t>V1X1J7</t>
  </si>
  <si>
    <t>V1X1J8</t>
  </si>
  <si>
    <t>V1X1J9</t>
  </si>
  <si>
    <t>V1X1K1</t>
  </si>
  <si>
    <t>V1X1K2</t>
  </si>
  <si>
    <t>V1X1K3</t>
  </si>
  <si>
    <t>V1X1K4</t>
  </si>
  <si>
    <t>V1X1K5</t>
  </si>
  <si>
    <t>V1X1K6</t>
  </si>
  <si>
    <t>V1X1K7</t>
  </si>
  <si>
    <t>V1X1K8</t>
  </si>
  <si>
    <t>V1X1K9</t>
  </si>
  <si>
    <t>V1X1N9</t>
  </si>
  <si>
    <t>V1X1P1</t>
  </si>
  <si>
    <t>V1X1P2</t>
  </si>
  <si>
    <t>V1X1P3</t>
  </si>
  <si>
    <t>V1X1P6</t>
  </si>
  <si>
    <t>V1X1P7</t>
  </si>
  <si>
    <t>V1X1V1</t>
  </si>
  <si>
    <t>V1X1V2</t>
  </si>
  <si>
    <t>V1X1V7</t>
  </si>
  <si>
    <t>V1X1V8</t>
  </si>
  <si>
    <t>V1X1Z3</t>
  </si>
  <si>
    <t>V1X1Z5</t>
  </si>
  <si>
    <t>V1X1Z6</t>
  </si>
  <si>
    <t>V1X1Z8</t>
  </si>
  <si>
    <t>V1X1Z9</t>
  </si>
  <si>
    <t>V1X2B8</t>
  </si>
  <si>
    <t>V1X2C9</t>
  </si>
  <si>
    <t>V1X2H5</t>
  </si>
  <si>
    <t>V1X2J6</t>
  </si>
  <si>
    <t>V1X2J8</t>
  </si>
  <si>
    <t>V1X2K1</t>
  </si>
  <si>
    <t>V1X2K2</t>
  </si>
  <si>
    <t>V1X2K3</t>
  </si>
  <si>
    <t>V1X2K4</t>
  </si>
  <si>
    <t>V1X2L4</t>
  </si>
  <si>
    <t>V1X2L9</t>
  </si>
  <si>
    <t>V1X2M1</t>
  </si>
  <si>
    <t>V1X2N2</t>
  </si>
  <si>
    <t>V1X2N3</t>
  </si>
  <si>
    <t>V1X2N9</t>
  </si>
  <si>
    <t>V1X2P1</t>
  </si>
  <si>
    <t>V1X2P3</t>
  </si>
  <si>
    <t>V1X2P5</t>
  </si>
  <si>
    <t>V1X2P7</t>
  </si>
  <si>
    <t>V1X2P8</t>
  </si>
  <si>
    <t>V1X2P9</t>
  </si>
  <si>
    <t>V1X2R1</t>
  </si>
  <si>
    <t>V1X2R2</t>
  </si>
  <si>
    <t>V1X2R3</t>
  </si>
  <si>
    <t>V1X3B7</t>
  </si>
  <si>
    <t>V1X3E1</t>
  </si>
  <si>
    <t>V1X3G6</t>
  </si>
  <si>
    <t>V1X3G7</t>
  </si>
  <si>
    <t>V1X3G9</t>
  </si>
  <si>
    <t>V1X3K9</t>
  </si>
  <si>
    <t>V1X3L1</t>
  </si>
  <si>
    <t>V1X3M1</t>
  </si>
  <si>
    <t>V1X3M9</t>
  </si>
  <si>
    <t>V1X3N1</t>
  </si>
  <si>
    <t>V1X3N5</t>
  </si>
  <si>
    <t>V1X3N7</t>
  </si>
  <si>
    <t>V1X3N8</t>
  </si>
  <si>
    <t>V1X3N9</t>
  </si>
  <si>
    <t>V1X3P1</t>
  </si>
  <si>
    <t>V1X3P2</t>
  </si>
  <si>
    <t>V1X3P3</t>
  </si>
  <si>
    <t>V1X3R7</t>
  </si>
  <si>
    <t>V1X3R8</t>
  </si>
  <si>
    <t>V1X3R9</t>
  </si>
  <si>
    <t>V1X3S1</t>
  </si>
  <si>
    <t>V1X3T7</t>
  </si>
  <si>
    <t>V1X3T8</t>
  </si>
  <si>
    <t>V1X3T9</t>
  </si>
  <si>
    <t>V1X3V1</t>
  </si>
  <si>
    <t>V1X3V2</t>
  </si>
  <si>
    <t>V1X3V9</t>
  </si>
  <si>
    <t>V1X3W4</t>
  </si>
  <si>
    <t>V1X3W5</t>
  </si>
  <si>
    <t>V1X3W7</t>
  </si>
  <si>
    <t>V1X3W8</t>
  </si>
  <si>
    <t>V1X3W9</t>
  </si>
  <si>
    <t>V1X3X1</t>
  </si>
  <si>
    <t>V1X3X2</t>
  </si>
  <si>
    <t>V1X3X3</t>
  </si>
  <si>
    <t>V1X3Y1</t>
  </si>
  <si>
    <t>V1X3Y2</t>
  </si>
  <si>
    <t>V1X3Y3</t>
  </si>
  <si>
    <t>V1X3Z3</t>
  </si>
  <si>
    <t>V1X3Z7</t>
  </si>
  <si>
    <t>V1X3Z8</t>
  </si>
  <si>
    <t>V1X3Z9</t>
  </si>
  <si>
    <t>V1X4A1</t>
  </si>
  <si>
    <t>V1X4A2</t>
  </si>
  <si>
    <t>V1X4A3</t>
  </si>
  <si>
    <t>V1X4A4</t>
  </si>
  <si>
    <t>V1X4A5</t>
  </si>
  <si>
    <t>V1X4A7</t>
  </si>
  <si>
    <t>V1X4A8</t>
  </si>
  <si>
    <t>V1X4A9</t>
  </si>
  <si>
    <t>V1X4B1</t>
  </si>
  <si>
    <t>V1X4B3</t>
  </si>
  <si>
    <t>V1X4B4</t>
  </si>
  <si>
    <t>V1X4B5</t>
  </si>
  <si>
    <t>V1X4B6</t>
  </si>
  <si>
    <t>V1X4B7</t>
  </si>
  <si>
    <t>V1X4B8</t>
  </si>
  <si>
    <t>V1X4B9</t>
  </si>
  <si>
    <t>V1X4C1</t>
  </si>
  <si>
    <t>V1X4C4</t>
  </si>
  <si>
    <t>V1X4C5</t>
  </si>
  <si>
    <t>V1X4C6</t>
  </si>
  <si>
    <t>V1X4C7</t>
  </si>
  <si>
    <t>V1X4C8</t>
  </si>
  <si>
    <t>V1X4C9</t>
  </si>
  <si>
    <t>V1X4E1</t>
  </si>
  <si>
    <t>V1X4E2</t>
  </si>
  <si>
    <t>V1X4E3</t>
  </si>
  <si>
    <t>V1X4E4</t>
  </si>
  <si>
    <t>V1X4E6</t>
  </si>
  <si>
    <t>V1X4E7</t>
  </si>
  <si>
    <t>V1X4E8</t>
  </si>
  <si>
    <t>V1X4E9</t>
  </si>
  <si>
    <t>V1X4G1</t>
  </si>
  <si>
    <t>V1X4G2</t>
  </si>
  <si>
    <t>V1X4G3</t>
  </si>
  <si>
    <t>V1X4G4</t>
  </si>
  <si>
    <t>V1X4G5</t>
  </si>
  <si>
    <t>V1X4G6</t>
  </si>
  <si>
    <t>V1X4G7</t>
  </si>
  <si>
    <t>V1X4G8</t>
  </si>
  <si>
    <t>V1X4G9</t>
  </si>
  <si>
    <t>V1X4H1</t>
  </si>
  <si>
    <t>V1X4H2</t>
  </si>
  <si>
    <t>V1X4H3</t>
  </si>
  <si>
    <t>V1X4H4</t>
  </si>
  <si>
    <t>V1X4H5</t>
  </si>
  <si>
    <t>V1X4H6</t>
  </si>
  <si>
    <t>V1X4J2</t>
  </si>
  <si>
    <t>V1X4J5</t>
  </si>
  <si>
    <t>V1X4J6</t>
  </si>
  <si>
    <t>V1X4J7</t>
  </si>
  <si>
    <t>V1X4J8</t>
  </si>
  <si>
    <t>V1X4J9</t>
  </si>
  <si>
    <t>V1X4K1</t>
  </si>
  <si>
    <t>V1X4K2</t>
  </si>
  <si>
    <t>V1X4K3</t>
  </si>
  <si>
    <t>V1X4K5</t>
  </si>
  <si>
    <t>V1X4K6</t>
  </si>
  <si>
    <t>V1X4K7</t>
  </si>
  <si>
    <t>V1X4K8</t>
  </si>
  <si>
    <t>V1X4K9</t>
  </si>
  <si>
    <t>V1X4L2</t>
  </si>
  <si>
    <t>V1X4L3</t>
  </si>
  <si>
    <t>V1X4L4</t>
  </si>
  <si>
    <t>V1X4L9</t>
  </si>
  <si>
    <t>V1X4M1</t>
  </si>
  <si>
    <t>V1X4M2</t>
  </si>
  <si>
    <t>V1X4M3</t>
  </si>
  <si>
    <t>V1X4M5</t>
  </si>
  <si>
    <t>V1X4M6</t>
  </si>
  <si>
    <t>V1X4M7</t>
  </si>
  <si>
    <t>V1X4M8</t>
  </si>
  <si>
    <t>V1X4M9</t>
  </si>
  <si>
    <t>V1X4N1</t>
  </si>
  <si>
    <t>V1X4N2</t>
  </si>
  <si>
    <t>V1X4N3</t>
  </si>
  <si>
    <t>V1X4N4</t>
  </si>
  <si>
    <t>V1X4N5</t>
  </si>
  <si>
    <t>V1X4N7</t>
  </si>
  <si>
    <t>V1X4N9</t>
  </si>
  <si>
    <t>V1X4P1</t>
  </si>
  <si>
    <t>V1X4P3</t>
  </si>
  <si>
    <t>V1X4P4</t>
  </si>
  <si>
    <t>V1X4P7</t>
  </si>
  <si>
    <t>V1X4P8</t>
  </si>
  <si>
    <t>V1X4P9</t>
  </si>
  <si>
    <t>V1X4R1</t>
  </si>
  <si>
    <t>V1X4R2</t>
  </si>
  <si>
    <t>V1X4R3</t>
  </si>
  <si>
    <t>V1X4R4</t>
  </si>
  <si>
    <t>V1X4R5</t>
  </si>
  <si>
    <t>V1X4R6</t>
  </si>
  <si>
    <t>V1X4R7</t>
  </si>
  <si>
    <t>V1X4S4</t>
  </si>
  <si>
    <t>V1X4S5</t>
  </si>
  <si>
    <t>V1X4S6</t>
  </si>
  <si>
    <t>V1X4S7</t>
  </si>
  <si>
    <t>V1X4W3</t>
  </si>
  <si>
    <t>V1X4W5</t>
  </si>
  <si>
    <t>V1X4X1</t>
  </si>
  <si>
    <t>V1X4X2</t>
  </si>
  <si>
    <t>V1X4Z1</t>
  </si>
  <si>
    <t>V1X4Z3</t>
  </si>
  <si>
    <t>V1X4Z6</t>
  </si>
  <si>
    <t>V1X4Z7</t>
  </si>
  <si>
    <t>V1X4Z8</t>
  </si>
  <si>
    <t>V1X4Z9</t>
  </si>
  <si>
    <t>V1X5A1</t>
  </si>
  <si>
    <t>V1X5A2</t>
  </si>
  <si>
    <t>V1X5A3</t>
  </si>
  <si>
    <t>V1X5A4</t>
  </si>
  <si>
    <t>V1X5A5</t>
  </si>
  <si>
    <t>V1X5A6</t>
  </si>
  <si>
    <t>V1X5A7</t>
  </si>
  <si>
    <t>V1X5A8</t>
  </si>
  <si>
    <t>V1X5A9</t>
  </si>
  <si>
    <t>V1X5B1</t>
  </si>
  <si>
    <t>V1X5B2</t>
  </si>
  <si>
    <t>V1X5B3</t>
  </si>
  <si>
    <t>V1X5B4</t>
  </si>
  <si>
    <t>V1X5B5</t>
  </si>
  <si>
    <t>V1X5B6</t>
  </si>
  <si>
    <t>V1X5B7</t>
  </si>
  <si>
    <t>V1X5B8</t>
  </si>
  <si>
    <t>V1X5C1</t>
  </si>
  <si>
    <t>V1X5C2</t>
  </si>
  <si>
    <t>V1X5C3</t>
  </si>
  <si>
    <t>V1X5C4</t>
  </si>
  <si>
    <t>V1X5C5</t>
  </si>
  <si>
    <t>V1X5C6</t>
  </si>
  <si>
    <t>V1X5C7</t>
  </si>
  <si>
    <t>V1X5C8</t>
  </si>
  <si>
    <t>V1X5C9</t>
  </si>
  <si>
    <t>V1X5E1</t>
  </si>
  <si>
    <t>V1X5E2</t>
  </si>
  <si>
    <t>V1X5E3</t>
  </si>
  <si>
    <t>V1X5E4</t>
  </si>
  <si>
    <t>V1X5E6</t>
  </si>
  <si>
    <t>V1X5E7</t>
  </si>
  <si>
    <t>V1X5E8</t>
  </si>
  <si>
    <t>V1X5E9</t>
  </si>
  <si>
    <t>V1X5G1</t>
  </si>
  <si>
    <t>V1X5G6</t>
  </si>
  <si>
    <t>V1X5G8</t>
  </si>
  <si>
    <t>V1X5G9</t>
  </si>
  <si>
    <t>V1X5H5</t>
  </si>
  <si>
    <t>V1X5H8</t>
  </si>
  <si>
    <t>V1X5H9</t>
  </si>
  <si>
    <t>V1X5J1</t>
  </si>
  <si>
    <t>V1X5J2</t>
  </si>
  <si>
    <t>V1X5J3</t>
  </si>
  <si>
    <t>V1X5J4</t>
  </si>
  <si>
    <t>V1X5L8</t>
  </si>
  <si>
    <t>V1X5L9</t>
  </si>
  <si>
    <t>V1X5M1</t>
  </si>
  <si>
    <t>V1X5M2</t>
  </si>
  <si>
    <t>V1X5M3</t>
  </si>
  <si>
    <t>V1X5M6</t>
  </si>
  <si>
    <t>V1X5M7</t>
  </si>
  <si>
    <t>V1X5M8</t>
  </si>
  <si>
    <t>V1X5M9</t>
  </si>
  <si>
    <t>V1X5N2</t>
  </si>
  <si>
    <t>V1X5N3</t>
  </si>
  <si>
    <t>V1X5N5</t>
  </si>
  <si>
    <t>V1X5N9</t>
  </si>
  <si>
    <t>V1X5P2</t>
  </si>
  <si>
    <t>V1X5P3</t>
  </si>
  <si>
    <t>V1X5P4</t>
  </si>
  <si>
    <t>V1X5P5</t>
  </si>
  <si>
    <t>V1X5P6</t>
  </si>
  <si>
    <t>V1X5P7</t>
  </si>
  <si>
    <t>V1X5R4</t>
  </si>
  <si>
    <t>V1X5R5</t>
  </si>
  <si>
    <t>V1X5R6</t>
  </si>
  <si>
    <t>V1X5R7</t>
  </si>
  <si>
    <t>V1X5S1</t>
  </si>
  <si>
    <t>V1X5S2</t>
  </si>
  <si>
    <t>V1X5S4</t>
  </si>
  <si>
    <t>V1X5S8</t>
  </si>
  <si>
    <t>V1X5S9</t>
  </si>
  <si>
    <t>V1X5T1</t>
  </si>
  <si>
    <t>V1X5T3</t>
  </si>
  <si>
    <t>V1X5T4</t>
  </si>
  <si>
    <t>V1X5T5</t>
  </si>
  <si>
    <t>V1X5V3</t>
  </si>
  <si>
    <t>V1X5V5</t>
  </si>
  <si>
    <t>V1X5V6</t>
  </si>
  <si>
    <t>V1X5V9</t>
  </si>
  <si>
    <t>V1X5W2</t>
  </si>
  <si>
    <t>V1X5W6</t>
  </si>
  <si>
    <t>V1X5W9</t>
  </si>
  <si>
    <t>V1X5X2</t>
  </si>
  <si>
    <t>V1X5X4</t>
  </si>
  <si>
    <t>V1X5X6</t>
  </si>
  <si>
    <t>V1X5Y1</t>
  </si>
  <si>
    <t>V1X5Y7</t>
  </si>
  <si>
    <t>V1X5Z3</t>
  </si>
  <si>
    <t>V1X5Z4</t>
  </si>
  <si>
    <t>V1X5Z8</t>
  </si>
  <si>
    <t>V1X6A1</t>
  </si>
  <si>
    <t>V1X6A2</t>
  </si>
  <si>
    <t>V1X6A3</t>
  </si>
  <si>
    <t>V1X6A5</t>
  </si>
  <si>
    <t>V1X6A6</t>
  </si>
  <si>
    <t>V1X6A7</t>
  </si>
  <si>
    <t>V1X6B1</t>
  </si>
  <si>
    <t>V1X6B6</t>
  </si>
  <si>
    <t>V1X6B7</t>
  </si>
  <si>
    <t>V1X6B8</t>
  </si>
  <si>
    <t>V1X6C2</t>
  </si>
  <si>
    <t>V1X6C3</t>
  </si>
  <si>
    <t>V1X6C6</t>
  </si>
  <si>
    <t>V1X6C8</t>
  </si>
  <si>
    <t>V1X6E2</t>
  </si>
  <si>
    <t>V1X6E3</t>
  </si>
  <si>
    <t>V1X6E4</t>
  </si>
  <si>
    <t>V1X6G1</t>
  </si>
  <si>
    <t>V1X6G2</t>
  </si>
  <si>
    <t>V1X6G3</t>
  </si>
  <si>
    <t>V1X6G4</t>
  </si>
  <si>
    <t>V1X6G8</t>
  </si>
  <si>
    <t>V1X6N5</t>
  </si>
  <si>
    <t>V1X6N6</t>
  </si>
  <si>
    <t>V1X6S1</t>
  </si>
  <si>
    <t>V1X6S2</t>
  </si>
  <si>
    <t>V1X6S3</t>
  </si>
  <si>
    <t>V1X6S4</t>
  </si>
  <si>
    <t>V1X6T8</t>
  </si>
  <si>
    <t>V1X6V2</t>
  </si>
  <si>
    <t>V1X6V8</t>
  </si>
  <si>
    <t>V1X6W1</t>
  </si>
  <si>
    <t>V1X6W2</t>
  </si>
  <si>
    <t>V1X6W5</t>
  </si>
  <si>
    <t>V1X6W7</t>
  </si>
  <si>
    <t>V1X6W8</t>
  </si>
  <si>
    <t>V1X6X3</t>
  </si>
  <si>
    <t>V1X6X5</t>
  </si>
  <si>
    <t>V1X6X7</t>
  </si>
  <si>
    <t>V1X6X8</t>
  </si>
  <si>
    <t>V1X6Y1</t>
  </si>
  <si>
    <t>V1X6Y3</t>
  </si>
  <si>
    <t>V1X6Y4</t>
  </si>
  <si>
    <t>V1X6Y6</t>
  </si>
  <si>
    <t>V1X6Y7</t>
  </si>
  <si>
    <t>V1X6Z3</t>
  </si>
  <si>
    <t>V1X7A4</t>
  </si>
  <si>
    <t>V1X7A5</t>
  </si>
  <si>
    <t>V1X7C1</t>
  </si>
  <si>
    <t>V1X7C2</t>
  </si>
  <si>
    <t>V1X7C3</t>
  </si>
  <si>
    <t>V1X7C7</t>
  </si>
  <si>
    <t>V1X7C9</t>
  </si>
  <si>
    <t>V1X7E5</t>
  </si>
  <si>
    <t>V1X7G6</t>
  </si>
  <si>
    <t>V1X7G9</t>
  </si>
  <si>
    <t>V1X7H1</t>
  </si>
  <si>
    <t>V1X7H3</t>
  </si>
  <si>
    <t>V1X7H7</t>
  </si>
  <si>
    <t>V1X7J2</t>
  </si>
  <si>
    <t>V1X7J3</t>
  </si>
  <si>
    <t>V1X7J4</t>
  </si>
  <si>
    <t>V1X7J5</t>
  </si>
  <si>
    <t>V1X7K7</t>
  </si>
  <si>
    <t>V1X7K9</t>
  </si>
  <si>
    <t>V1X7L4</t>
  </si>
  <si>
    <t>V1X7L7</t>
  </si>
  <si>
    <t>V1X7L9</t>
  </si>
  <si>
    <t>V1X7M1</t>
  </si>
  <si>
    <t>V1X7R1</t>
  </si>
  <si>
    <t>V1X7R2</t>
  </si>
  <si>
    <t>V1X7R3</t>
  </si>
  <si>
    <t>V1X7R4</t>
  </si>
  <si>
    <t>V1X7R5</t>
  </si>
  <si>
    <t>V1X7R6</t>
  </si>
  <si>
    <t>V1X7R7</t>
  </si>
  <si>
    <t>V1X7R8</t>
  </si>
  <si>
    <t>V1X7R9</t>
  </si>
  <si>
    <t>V1X7S1</t>
  </si>
  <si>
    <t>V1X7S2</t>
  </si>
  <si>
    <t>V1X7S3</t>
  </si>
  <si>
    <t>V1X7S4</t>
  </si>
  <si>
    <t>V1X7S5</t>
  </si>
  <si>
    <t>V1X7S6</t>
  </si>
  <si>
    <t>V1X7S7</t>
  </si>
  <si>
    <t>V1X7S8</t>
  </si>
  <si>
    <t>V1X7S9</t>
  </si>
  <si>
    <t>V1X7T1</t>
  </si>
  <si>
    <t>V1X7T2</t>
  </si>
  <si>
    <t>V1X7T3</t>
  </si>
  <si>
    <t>V1X7T4</t>
  </si>
  <si>
    <t>V1X7T5</t>
  </si>
  <si>
    <t>V1X7T7</t>
  </si>
  <si>
    <t>V1X7T8</t>
  </si>
  <si>
    <t>V1X7V1</t>
  </si>
  <si>
    <t>V1X7W2</t>
  </si>
  <si>
    <t>V1X7W5</t>
  </si>
  <si>
    <t>V1X7W7</t>
  </si>
  <si>
    <t>V1X7W8</t>
  </si>
  <si>
    <t>V1X7X1</t>
  </si>
  <si>
    <t>V1X7X2</t>
  </si>
  <si>
    <t>V1X7X3</t>
  </si>
  <si>
    <t>V1X7X4</t>
  </si>
  <si>
    <t>V1X7X6</t>
  </si>
  <si>
    <t>V1X7X9</t>
  </si>
  <si>
    <t>V1X7Y2</t>
  </si>
  <si>
    <t>V1X8B2</t>
  </si>
  <si>
    <t>V1X8B3</t>
  </si>
  <si>
    <t>V1X8B4</t>
  </si>
  <si>
    <t>V1X8B6</t>
  </si>
  <si>
    <t>V1X8B7</t>
  </si>
  <si>
    <t>V1X8B8</t>
  </si>
  <si>
    <t>V1X8C8</t>
  </si>
  <si>
    <t>V1X8E2</t>
  </si>
  <si>
    <t>V1X8E9</t>
  </si>
  <si>
    <t>V1X8G1</t>
  </si>
  <si>
    <t>V1X8G2</t>
  </si>
  <si>
    <t>V1X8G3</t>
  </si>
  <si>
    <t>V1Y1A1</t>
  </si>
  <si>
    <t>V1Y1A2</t>
  </si>
  <si>
    <t>V1Y1A3</t>
  </si>
  <si>
    <t>V1Y1A4</t>
  </si>
  <si>
    <t>V1Y1A7</t>
  </si>
  <si>
    <t>V1Y1B4</t>
  </si>
  <si>
    <t>V1Y1B5</t>
  </si>
  <si>
    <t>V1Y1B7</t>
  </si>
  <si>
    <t>V1Y1B9</t>
  </si>
  <si>
    <t>V1Y1C2</t>
  </si>
  <si>
    <t>V1Y1C3</t>
  </si>
  <si>
    <t>V1Y1C4</t>
  </si>
  <si>
    <t>V1Y1C5</t>
  </si>
  <si>
    <t>V1Y1C6</t>
  </si>
  <si>
    <t>V1Y1C7</t>
  </si>
  <si>
    <t>V1Y1E1</t>
  </si>
  <si>
    <t>V1Y1E7</t>
  </si>
  <si>
    <t>V1Y1E9</t>
  </si>
  <si>
    <t>V1Y1G1</t>
  </si>
  <si>
    <t>V1Y1G3</t>
  </si>
  <si>
    <t>V1Y1G5</t>
  </si>
  <si>
    <t>V1Y1G7</t>
  </si>
  <si>
    <t>V1Y1G8</t>
  </si>
  <si>
    <t>V1Y1G9</t>
  </si>
  <si>
    <t>V1Y1K8</t>
  </si>
  <si>
    <t>V1Y1L1</t>
  </si>
  <si>
    <t>V1Y1L2</t>
  </si>
  <si>
    <t>V1Y1L3</t>
  </si>
  <si>
    <t>V1Y1L4</t>
  </si>
  <si>
    <t>V1Y1L7</t>
  </si>
  <si>
    <t>V1Y1L8</t>
  </si>
  <si>
    <t>V1Y1L9</t>
  </si>
  <si>
    <t>V1Y1M1</t>
  </si>
  <si>
    <t>V1Y1M2</t>
  </si>
  <si>
    <t>V1Y1M3</t>
  </si>
  <si>
    <t>V1Y1M4</t>
  </si>
  <si>
    <t>V1Y1M5</t>
  </si>
  <si>
    <t>V1Y1M6</t>
  </si>
  <si>
    <t>V1Y1M7</t>
  </si>
  <si>
    <t>V1Y1S3</t>
  </si>
  <si>
    <t>V1Y1T4</t>
  </si>
  <si>
    <t>V1Y1T5</t>
  </si>
  <si>
    <t>V1Y1T6</t>
  </si>
  <si>
    <t>V1Y1T7</t>
  </si>
  <si>
    <t>V1Y1T8</t>
  </si>
  <si>
    <t>V1Y1T9</t>
  </si>
  <si>
    <t>V1Y1V1</t>
  </si>
  <si>
    <t>V1Y1V2</t>
  </si>
  <si>
    <t>V1Y1V3</t>
  </si>
  <si>
    <t>V1Y1V4</t>
  </si>
  <si>
    <t>V1Y1V5</t>
  </si>
  <si>
    <t>V1Y1V6</t>
  </si>
  <si>
    <t>V1Y1V7</t>
  </si>
  <si>
    <t>V1Y1V8</t>
  </si>
  <si>
    <t>V1Y1V9</t>
  </si>
  <si>
    <t>V1Y1W1</t>
  </si>
  <si>
    <t>V1Y1W2</t>
  </si>
  <si>
    <t>V1Y1W3</t>
  </si>
  <si>
    <t>V1Y2H4</t>
  </si>
  <si>
    <t>V1Y2H5</t>
  </si>
  <si>
    <t>V1Y2P6</t>
  </si>
  <si>
    <t>V1Y2P8</t>
  </si>
  <si>
    <t>V1Y2R2</t>
  </si>
  <si>
    <t>V1Y2R5</t>
  </si>
  <si>
    <t>V1Y4X1</t>
  </si>
  <si>
    <t>V1Y4X2</t>
  </si>
  <si>
    <t>V1Y4X3</t>
  </si>
  <si>
    <t>V1Y4X4</t>
  </si>
  <si>
    <t>V1Y4X6</t>
  </si>
  <si>
    <t>V1Y4Y2</t>
  </si>
  <si>
    <t>V1Y4Y3</t>
  </si>
  <si>
    <t>V1Y4Y4</t>
  </si>
  <si>
    <t>V1Y4Y5</t>
  </si>
  <si>
    <t>V1Y4Y6</t>
  </si>
  <si>
    <t>V1Y4Y7</t>
  </si>
  <si>
    <t>V1Y4Y8</t>
  </si>
  <si>
    <t>V1Y4Z2</t>
  </si>
  <si>
    <t>V1Y4Z3</t>
  </si>
  <si>
    <t>V1Y4Z4</t>
  </si>
  <si>
    <t>V1Y4Z5</t>
  </si>
  <si>
    <t>V1Y4Z6</t>
  </si>
  <si>
    <t>V1Y5A3</t>
  </si>
  <si>
    <t>V1Y5A5</t>
  </si>
  <si>
    <t>V1Y5A6</t>
  </si>
  <si>
    <t>V1Y5A7</t>
  </si>
  <si>
    <t>V1Y5A8</t>
  </si>
  <si>
    <t>V1Y5A9</t>
  </si>
  <si>
    <t>V1Y5B4</t>
  </si>
  <si>
    <t>V1Y5B5</t>
  </si>
  <si>
    <t>V1Y5B6</t>
  </si>
  <si>
    <t>V1Y5B7</t>
  </si>
  <si>
    <t>V1Y5C4</t>
  </si>
  <si>
    <t>V1Y5C5</t>
  </si>
  <si>
    <t>V1Y5C6</t>
  </si>
  <si>
    <t>V1Y5C7</t>
  </si>
  <si>
    <t>V1Y5E1</t>
  </si>
  <si>
    <t>V1Y5E2</t>
  </si>
  <si>
    <t>V1Y5E3</t>
  </si>
  <si>
    <t>V1Y5E4</t>
  </si>
  <si>
    <t>V1Y5E9</t>
  </si>
  <si>
    <t>V1Y5G1</t>
  </si>
  <si>
    <t>V1Y5G2</t>
  </si>
  <si>
    <t>V1Y5G3</t>
  </si>
  <si>
    <t>V1Y5G4</t>
  </si>
  <si>
    <t>V1Y5G7</t>
  </si>
  <si>
    <t>V1Y5G8</t>
  </si>
  <si>
    <t>V1Y5G9</t>
  </si>
  <si>
    <t>V1Y5H1</t>
  </si>
  <si>
    <t>V1Y5H2</t>
  </si>
  <si>
    <t>V1Y5H9</t>
  </si>
  <si>
    <t>V1Y5J1</t>
  </si>
  <si>
    <t>V1Y5J2</t>
  </si>
  <si>
    <t>V1Y5J7</t>
  </si>
  <si>
    <t>V1Y5N1</t>
  </si>
  <si>
    <t>V1Y5N3</t>
  </si>
  <si>
    <t>V1Y5N8</t>
  </si>
  <si>
    <t>V1Y5N9</t>
  </si>
  <si>
    <t>V1Y5P1</t>
  </si>
  <si>
    <t>V1Y5P2</t>
  </si>
  <si>
    <t>V1Y5P8</t>
  </si>
  <si>
    <t>V1Y5P9</t>
  </si>
  <si>
    <t>V1Y5R2</t>
  </si>
  <si>
    <t>V1Y5R3</t>
  </si>
  <si>
    <t>V1Y5R4</t>
  </si>
  <si>
    <t>V1Y5R5</t>
  </si>
  <si>
    <t>V1Y5R6</t>
  </si>
  <si>
    <t>V1Y5R7</t>
  </si>
  <si>
    <t>V1Y5R8</t>
  </si>
  <si>
    <t>V1Y5R9</t>
  </si>
  <si>
    <t>V1Y5S1</t>
  </si>
  <si>
    <t>V1Y5S2</t>
  </si>
  <si>
    <t>V1Y5S3</t>
  </si>
  <si>
    <t>V1Y5S4</t>
  </si>
  <si>
    <t>V1Y5S5</t>
  </si>
  <si>
    <t>V1Y5W2</t>
  </si>
  <si>
    <t>V1Y5W3</t>
  </si>
  <si>
    <t>V1Y5W4</t>
  </si>
  <si>
    <t>V1Y7S2</t>
  </si>
  <si>
    <t>V1Y8M5</t>
  </si>
  <si>
    <t>V1Y8Z5</t>
  </si>
  <si>
    <t>V1Y9G5</t>
  </si>
  <si>
    <t>V1Y9L2</t>
  </si>
  <si>
    <t>V1Y9R1</t>
  </si>
  <si>
    <t>V1Y9T3</t>
  </si>
  <si>
    <t>V1Y9T9</t>
  </si>
  <si>
    <t>V1Y9V9</t>
  </si>
  <si>
    <t>V1Z1B2</t>
  </si>
  <si>
    <t>V1Z1C2</t>
  </si>
  <si>
    <t>V1Z1C4</t>
  </si>
  <si>
    <t>V1Z1E1</t>
  </si>
  <si>
    <t>V1Z1E2</t>
  </si>
  <si>
    <t>V1Z1P4</t>
  </si>
  <si>
    <t>V1Z1P6</t>
  </si>
  <si>
    <t>V1Z1S9</t>
  </si>
  <si>
    <t>V1Z1T1</t>
  </si>
  <si>
    <t>V1Z1T2</t>
  </si>
  <si>
    <t>V1Z1T3</t>
  </si>
  <si>
    <t>V1Z1T4</t>
  </si>
  <si>
    <t>V1Z1T5</t>
  </si>
  <si>
    <t>V1Z1T6</t>
  </si>
  <si>
    <t>V1Z1T7</t>
  </si>
  <si>
    <t>V1Z1T8</t>
  </si>
  <si>
    <t>V1Z1T9</t>
  </si>
  <si>
    <t>V1Z1V1</t>
  </si>
  <si>
    <t>V1Z1V2</t>
  </si>
  <si>
    <t>V1Z1V6</t>
  </si>
  <si>
    <t>V1Z1V9</t>
  </si>
  <si>
    <t>V1Z1W4</t>
  </si>
  <si>
    <t>V1Z1W5</t>
  </si>
  <si>
    <t>V1Z1W7</t>
  </si>
  <si>
    <t>V1Z1Y1</t>
  </si>
  <si>
    <t>V1Z1Y2</t>
  </si>
  <si>
    <t>V1Z2H3</t>
  </si>
  <si>
    <t>V1Z2N4</t>
  </si>
  <si>
    <t>V1Z2V3</t>
  </si>
  <si>
    <t>V1Z2V5</t>
  </si>
  <si>
    <t>V1Z2W2</t>
  </si>
  <si>
    <t>V1Z2W3</t>
  </si>
  <si>
    <t>V1Z2W6</t>
  </si>
  <si>
    <t>V1Z2X5</t>
  </si>
  <si>
    <t>V1Z2Z1</t>
  </si>
  <si>
    <t>V1Z2Z2</t>
  </si>
  <si>
    <t>V1Z2Z6</t>
  </si>
  <si>
    <t>V1Z2Z8</t>
  </si>
  <si>
    <t>V1Z2Z9</t>
  </si>
  <si>
    <t>V1Z3A1</t>
  </si>
  <si>
    <t>V1Z3B6</t>
  </si>
  <si>
    <t>V1Z3B9</t>
  </si>
  <si>
    <t>V1Z3C1</t>
  </si>
  <si>
    <t>V1Z3C5</t>
  </si>
  <si>
    <t>V1Z3C6</t>
  </si>
  <si>
    <t>V1Z3C7</t>
  </si>
  <si>
    <t>V1Z3C8</t>
  </si>
  <si>
    <t>V1Z3C9</t>
  </si>
  <si>
    <t>V1Z3E1</t>
  </si>
  <si>
    <t>V1Z3E3</t>
  </si>
  <si>
    <t>V1Z3E8</t>
  </si>
  <si>
    <t>V1Z3E9</t>
  </si>
  <si>
    <t>V1Z3G1</t>
  </si>
  <si>
    <t>V1Z3J2</t>
  </si>
  <si>
    <t>V1Z3J7</t>
  </si>
  <si>
    <t>V1Z3J8</t>
  </si>
  <si>
    <t>V1Z3L6</t>
  </si>
  <si>
    <t>V1Z3L8</t>
  </si>
  <si>
    <t>V1Z3M3</t>
  </si>
  <si>
    <t>V1Z3M4</t>
  </si>
  <si>
    <t>V1Z3M8</t>
  </si>
  <si>
    <t>V1Z3M9</t>
  </si>
  <si>
    <t>V1Z3X7</t>
  </si>
  <si>
    <t>V1Z4B1</t>
  </si>
  <si>
    <t>V1Z4C6</t>
  </si>
  <si>
    <t>V1Z4C9</t>
  </si>
  <si>
    <t>V2A1A1</t>
  </si>
  <si>
    <t>V2A1A2</t>
  </si>
  <si>
    <t>V2A1A4</t>
  </si>
  <si>
    <t>V2A1A5</t>
  </si>
  <si>
    <t>V2A1A6</t>
  </si>
  <si>
    <t>V2A1A7</t>
  </si>
  <si>
    <t>V2A1A9</t>
  </si>
  <si>
    <t>V2A1B1</t>
  </si>
  <si>
    <t>V2A1B2</t>
  </si>
  <si>
    <t>V2A1B3</t>
  </si>
  <si>
    <t>V2A1B4</t>
  </si>
  <si>
    <t>V2A1B5</t>
  </si>
  <si>
    <t>V2A1B6</t>
  </si>
  <si>
    <t>V2A1B7</t>
  </si>
  <si>
    <t>V2A1B8</t>
  </si>
  <si>
    <t>V2A1B9</t>
  </si>
  <si>
    <t>V2A1C1</t>
  </si>
  <si>
    <t>V2A1C2</t>
  </si>
  <si>
    <t>V2A1C3</t>
  </si>
  <si>
    <t>V2A1C4</t>
  </si>
  <si>
    <t>V2A1C5</t>
  </si>
  <si>
    <t>V2A1C6</t>
  </si>
  <si>
    <t>V2A1C7</t>
  </si>
  <si>
    <t>V2A1C8</t>
  </si>
  <si>
    <t>V2A1C9</t>
  </si>
  <si>
    <t>V2A1E1</t>
  </si>
  <si>
    <t>V2A1E2</t>
  </si>
  <si>
    <t>V2A1E3</t>
  </si>
  <si>
    <t>V2A1E4</t>
  </si>
  <si>
    <t>V2A1E5</t>
  </si>
  <si>
    <t>V2A1E6</t>
  </si>
  <si>
    <t>V2A1E7</t>
  </si>
  <si>
    <t>V2A1E8</t>
  </si>
  <si>
    <t>V2A1E9</t>
  </si>
  <si>
    <t>V2A1G1</t>
  </si>
  <si>
    <t>V2A1G2</t>
  </si>
  <si>
    <t>V2A1G3</t>
  </si>
  <si>
    <t>V2A1G4</t>
  </si>
  <si>
    <t>V2A1G5</t>
  </si>
  <si>
    <t>V2A1G7</t>
  </si>
  <si>
    <t>V2A1G8</t>
  </si>
  <si>
    <t>V2A1G9</t>
  </si>
  <si>
    <t>V2A1H1</t>
  </si>
  <si>
    <t>V2A1H2</t>
  </si>
  <si>
    <t>V2A1H3</t>
  </si>
  <si>
    <t>V2A1H4</t>
  </si>
  <si>
    <t>V2A1H5</t>
  </si>
  <si>
    <t>V2A1H6</t>
  </si>
  <si>
    <t>V2A1H7</t>
  </si>
  <si>
    <t>V2A1H8</t>
  </si>
  <si>
    <t>V2A1H9</t>
  </si>
  <si>
    <t>V2A1J1</t>
  </si>
  <si>
    <t>V2A1J2</t>
  </si>
  <si>
    <t>V2A1J7</t>
  </si>
  <si>
    <t>V2A1J8</t>
  </si>
  <si>
    <t>V2A1J9</t>
  </si>
  <si>
    <t>V2A1K1</t>
  </si>
  <si>
    <t>V2A1K2</t>
  </si>
  <si>
    <t>V2A1K3</t>
  </si>
  <si>
    <t>V2A1K4</t>
  </si>
  <si>
    <t>V2A1K5</t>
  </si>
  <si>
    <t>V2A1K6</t>
  </si>
  <si>
    <t>V2A1K7</t>
  </si>
  <si>
    <t>V2A1K8</t>
  </si>
  <si>
    <t>V2A1K9</t>
  </si>
  <si>
    <t>V2A1L1</t>
  </si>
  <si>
    <t>V2A1L2</t>
  </si>
  <si>
    <t>V2A1L3</t>
  </si>
  <si>
    <t>V2A1L4</t>
  </si>
  <si>
    <t>V2A1L5</t>
  </si>
  <si>
    <t>V2A1L6</t>
  </si>
  <si>
    <t>V2A1L8</t>
  </si>
  <si>
    <t>V2A1L9</t>
  </si>
  <si>
    <t>V2A1M1</t>
  </si>
  <si>
    <t>V2A1M3</t>
  </si>
  <si>
    <t>V2A1M4</t>
  </si>
  <si>
    <t>V2A1M5</t>
  </si>
  <si>
    <t>V2A1M6</t>
  </si>
  <si>
    <t>V2A1M7</t>
  </si>
  <si>
    <t>V2A1M8</t>
  </si>
  <si>
    <t>V2A1N1</t>
  </si>
  <si>
    <t>V2A1N2</t>
  </si>
  <si>
    <t>V2A1N3</t>
  </si>
  <si>
    <t>V2A1N4</t>
  </si>
  <si>
    <t>V2A1N5</t>
  </si>
  <si>
    <t>V2A1N6</t>
  </si>
  <si>
    <t>V2A1N7</t>
  </si>
  <si>
    <t>V2A1N8</t>
  </si>
  <si>
    <t>V2A1N9</t>
  </si>
  <si>
    <t>V2A1P1</t>
  </si>
  <si>
    <t>V2A1P2</t>
  </si>
  <si>
    <t>V2A1P3</t>
  </si>
  <si>
    <t>V2A1P4</t>
  </si>
  <si>
    <t>V2A1P5</t>
  </si>
  <si>
    <t>V2A1P6</t>
  </si>
  <si>
    <t>V2A1P7</t>
  </si>
  <si>
    <t>V2A1P8</t>
  </si>
  <si>
    <t>V2A1P9</t>
  </si>
  <si>
    <t>V2A1R1</t>
  </si>
  <si>
    <t>V2A1R2</t>
  </si>
  <si>
    <t>V2A1S7</t>
  </si>
  <si>
    <t>V2A1S8</t>
  </si>
  <si>
    <t>V2A1S9</t>
  </si>
  <si>
    <t>V2A1T1</t>
  </si>
  <si>
    <t>V2A1T2</t>
  </si>
  <si>
    <t>V2A1T3</t>
  </si>
  <si>
    <t>V2A1T4</t>
  </si>
  <si>
    <t>V2A1T6</t>
  </si>
  <si>
    <t>V2A1T7</t>
  </si>
  <si>
    <t>V2A1T8</t>
  </si>
  <si>
    <t>V2A1T9</t>
  </si>
  <si>
    <t>V2A1V1</t>
  </si>
  <si>
    <t>V2A1V2</t>
  </si>
  <si>
    <t>V2A1V3</t>
  </si>
  <si>
    <t>V2A1V4</t>
  </si>
  <si>
    <t>V2A1V5</t>
  </si>
  <si>
    <t>V2A1V6</t>
  </si>
  <si>
    <t>V2A1V7</t>
  </si>
  <si>
    <t>V2A1V9</t>
  </si>
  <si>
    <t>V2A1W7</t>
  </si>
  <si>
    <t>V2A1X3</t>
  </si>
  <si>
    <t>V2A1X4</t>
  </si>
  <si>
    <t>V2A1X5</t>
  </si>
  <si>
    <t>V2A1X7</t>
  </si>
  <si>
    <t>V2A1X8</t>
  </si>
  <si>
    <t>V2A1X9</t>
  </si>
  <si>
    <t>V2A1Y1</t>
  </si>
  <si>
    <t>V2A1Y2</t>
  </si>
  <si>
    <t>V2A1Y3</t>
  </si>
  <si>
    <t>V2A1Y4</t>
  </si>
  <si>
    <t>V2A1Y5</t>
  </si>
  <si>
    <t>V2A1Y6</t>
  </si>
  <si>
    <t>V2A1Y7</t>
  </si>
  <si>
    <t>V2A1Y8</t>
  </si>
  <si>
    <t>V2A1Z1</t>
  </si>
  <si>
    <t>V2A1Z2</t>
  </si>
  <si>
    <t>V2A1Z3</t>
  </si>
  <si>
    <t>V2A1Z4</t>
  </si>
  <si>
    <t>V2A1Z5</t>
  </si>
  <si>
    <t>V2A1Z6</t>
  </si>
  <si>
    <t>V2A1Z7</t>
  </si>
  <si>
    <t>V2A1Z8</t>
  </si>
  <si>
    <t>V2A1Z9</t>
  </si>
  <si>
    <t>V2A2A1</t>
  </si>
  <si>
    <t>V2A2A2</t>
  </si>
  <si>
    <t>V2A2A3</t>
  </si>
  <si>
    <t>V2A2A7</t>
  </si>
  <si>
    <t>V2A2A8</t>
  </si>
  <si>
    <t>V2A2A9</t>
  </si>
  <si>
    <t>V2A2B1</t>
  </si>
  <si>
    <t>V2A2B2</t>
  </si>
  <si>
    <t>V2A2B3</t>
  </si>
  <si>
    <t>V2A2B4</t>
  </si>
  <si>
    <t>V2A2B5</t>
  </si>
  <si>
    <t>V2A2B6</t>
  </si>
  <si>
    <t>V2A2B7</t>
  </si>
  <si>
    <t>V2A2B9</t>
  </si>
  <si>
    <t>V2A2C1</t>
  </si>
  <si>
    <t>V2A2C2</t>
  </si>
  <si>
    <t>V2A2C3</t>
  </si>
  <si>
    <t>V2A2C5</t>
  </si>
  <si>
    <t>V2A2C6</t>
  </si>
  <si>
    <t>V2A2C7</t>
  </si>
  <si>
    <t>V2A2C8</t>
  </si>
  <si>
    <t>V2A2C9</t>
  </si>
  <si>
    <t>V2A2E2</t>
  </si>
  <si>
    <t>V2A2E4</t>
  </si>
  <si>
    <t>V2A2E5</t>
  </si>
  <si>
    <t>V2A2E6</t>
  </si>
  <si>
    <t>V2A2E7</t>
  </si>
  <si>
    <t>V2A2E8</t>
  </si>
  <si>
    <t>V2A2E9</t>
  </si>
  <si>
    <t>V2A2G1</t>
  </si>
  <si>
    <t>V2A2G2</t>
  </si>
  <si>
    <t>V2A2G3</t>
  </si>
  <si>
    <t>V2A2G4</t>
  </si>
  <si>
    <t>V2A2G5</t>
  </si>
  <si>
    <t>V2A2G6</t>
  </si>
  <si>
    <t>V2A2G7</t>
  </si>
  <si>
    <t>V2A2H1</t>
  </si>
  <si>
    <t>V2A2H3</t>
  </si>
  <si>
    <t>V2A2H4</t>
  </si>
  <si>
    <t>V2A2H5</t>
  </si>
  <si>
    <t>V2A2H6</t>
  </si>
  <si>
    <t>V2A2H7</t>
  </si>
  <si>
    <t>V2A2H8</t>
  </si>
  <si>
    <t>V2A2H9</t>
  </si>
  <si>
    <t>V2A2J1</t>
  </si>
  <si>
    <t>V2A2J2</t>
  </si>
  <si>
    <t>V2A2J3</t>
  </si>
  <si>
    <t>V2A2J4</t>
  </si>
  <si>
    <t>V2A2J5</t>
  </si>
  <si>
    <t>V2A2J6</t>
  </si>
  <si>
    <t>V2A2J7</t>
  </si>
  <si>
    <t>V2A2J8</t>
  </si>
  <si>
    <t>V2A2J9</t>
  </si>
  <si>
    <t>V2A2K1</t>
  </si>
  <si>
    <t>V2A2K2</t>
  </si>
  <si>
    <t>V2A2K3</t>
  </si>
  <si>
    <t>V2A2K4</t>
  </si>
  <si>
    <t>V2A2K5</t>
  </si>
  <si>
    <t>V2A2K6</t>
  </si>
  <si>
    <t>V2A2K7</t>
  </si>
  <si>
    <t>V2A2K8</t>
  </si>
  <si>
    <t>V2A2L5</t>
  </si>
  <si>
    <t>V2A2L6</t>
  </si>
  <si>
    <t>V2A2L9</t>
  </si>
  <si>
    <t>V2A2M3</t>
  </si>
  <si>
    <t>V2A2M4</t>
  </si>
  <si>
    <t>V2A2M9</t>
  </si>
  <si>
    <t>V2A2N1</t>
  </si>
  <si>
    <t>V2A2N2</t>
  </si>
  <si>
    <t>V2A2N3</t>
  </si>
  <si>
    <t>V2A2N4</t>
  </si>
  <si>
    <t>V2A2N5</t>
  </si>
  <si>
    <t>V2A2N6</t>
  </si>
  <si>
    <t>V2A2N8</t>
  </si>
  <si>
    <t>V2A2N9</t>
  </si>
  <si>
    <t>V2A2P1</t>
  </si>
  <si>
    <t>V2A2P2</t>
  </si>
  <si>
    <t>V2A2P3</t>
  </si>
  <si>
    <t>V2A2P4</t>
  </si>
  <si>
    <t>V2A2P5</t>
  </si>
  <si>
    <t>V2A2P6</t>
  </si>
  <si>
    <t>V2A2R1</t>
  </si>
  <si>
    <t>V2A2R2</t>
  </si>
  <si>
    <t>V2A2R3</t>
  </si>
  <si>
    <t>V2A2R4</t>
  </si>
  <si>
    <t>V2A2R5</t>
  </si>
  <si>
    <t>V2A2R6</t>
  </si>
  <si>
    <t>V2A2R8</t>
  </si>
  <si>
    <t>V2A2R9</t>
  </si>
  <si>
    <t>V2A2S3</t>
  </si>
  <si>
    <t>V2A2S4</t>
  </si>
  <si>
    <t>V2A2S5</t>
  </si>
  <si>
    <t>V2A2S6</t>
  </si>
  <si>
    <t>V2A2S7</t>
  </si>
  <si>
    <t>V2A2S9</t>
  </si>
  <si>
    <t>V2A2T1</t>
  </si>
  <si>
    <t>V2A2T2</t>
  </si>
  <si>
    <t>V2A2T3</t>
  </si>
  <si>
    <t>V2A2T4</t>
  </si>
  <si>
    <t>V2A2T5</t>
  </si>
  <si>
    <t>V2A2T6</t>
  </si>
  <si>
    <t>V2A2T7</t>
  </si>
  <si>
    <t>V2A2T8</t>
  </si>
  <si>
    <t>V2A2T9</t>
  </si>
  <si>
    <t>V2A2V1</t>
  </si>
  <si>
    <t>V2A2V2</t>
  </si>
  <si>
    <t>V2A2V3</t>
  </si>
  <si>
    <t>V2A2V4</t>
  </si>
  <si>
    <t>V2A2V5</t>
  </si>
  <si>
    <t>V2A2V6</t>
  </si>
  <si>
    <t>V2A2V7</t>
  </si>
  <si>
    <t>V2A2V8</t>
  </si>
  <si>
    <t>V2A2V9</t>
  </si>
  <si>
    <t>V2A2W1</t>
  </si>
  <si>
    <t>V2A2W2</t>
  </si>
  <si>
    <t>V2A2W3</t>
  </si>
  <si>
    <t>V2A2W4</t>
  </si>
  <si>
    <t>V2A2W5</t>
  </si>
  <si>
    <t>V2A2W6</t>
  </si>
  <si>
    <t>V2A2W7</t>
  </si>
  <si>
    <t>V2A2W8</t>
  </si>
  <si>
    <t>V2A2W9</t>
  </si>
  <si>
    <t>V2A2X1</t>
  </si>
  <si>
    <t>V2A2X2</t>
  </si>
  <si>
    <t>V2A2X3</t>
  </si>
  <si>
    <t>V2A2X6</t>
  </si>
  <si>
    <t>V2A2X7</t>
  </si>
  <si>
    <t>V2A2X8</t>
  </si>
  <si>
    <t>V2A2X9</t>
  </si>
  <si>
    <t>V2A2Y1</t>
  </si>
  <si>
    <t>V2A2Y2</t>
  </si>
  <si>
    <t>V2A2Y3</t>
  </si>
  <si>
    <t>V2A2Y4</t>
  </si>
  <si>
    <t>V2A2Y5</t>
  </si>
  <si>
    <t>V2A2Y6</t>
  </si>
  <si>
    <t>V2A2Y7</t>
  </si>
  <si>
    <t>V2A2Y8</t>
  </si>
  <si>
    <t>V2A2Y9</t>
  </si>
  <si>
    <t>V2A2Z1</t>
  </si>
  <si>
    <t>V2A2Z2</t>
  </si>
  <si>
    <t>V2A2Z3</t>
  </si>
  <si>
    <t>V2A2Z4</t>
  </si>
  <si>
    <t>V2A2Z5</t>
  </si>
  <si>
    <t>V2A2Z6</t>
  </si>
  <si>
    <t>V2A2Z7</t>
  </si>
  <si>
    <t>V2A2Z8</t>
  </si>
  <si>
    <t>V2A2Z9</t>
  </si>
  <si>
    <t>V2A3A1</t>
  </si>
  <si>
    <t>V2A3A2</t>
  </si>
  <si>
    <t>V2A3A3</t>
  </si>
  <si>
    <t>V2A3A4</t>
  </si>
  <si>
    <t>V2A3A5</t>
  </si>
  <si>
    <t>V2A3A6</t>
  </si>
  <si>
    <t>V2A3A7</t>
  </si>
  <si>
    <t>V2A3A8</t>
  </si>
  <si>
    <t>V2A3A9</t>
  </si>
  <si>
    <t>V2A3B1</t>
  </si>
  <si>
    <t>V2A3B4</t>
  </si>
  <si>
    <t>V2A3B5</t>
  </si>
  <si>
    <t>V2A3B6</t>
  </si>
  <si>
    <t>V2A3B8</t>
  </si>
  <si>
    <t>V2A3B9</t>
  </si>
  <si>
    <t>V2A3C1</t>
  </si>
  <si>
    <t>V2A3C2</t>
  </si>
  <si>
    <t>V2A3C3</t>
  </si>
  <si>
    <t>V2A3C4</t>
  </si>
  <si>
    <t>V2A3C5</t>
  </si>
  <si>
    <t>V2A3C6</t>
  </si>
  <si>
    <t>V2A3C7</t>
  </si>
  <si>
    <t>V2A3C8</t>
  </si>
  <si>
    <t>V2A3C9</t>
  </si>
  <si>
    <t>V2A3E1</t>
  </si>
  <si>
    <t>V2A3E2</t>
  </si>
  <si>
    <t>V2A3E3</t>
  </si>
  <si>
    <t>V2A3E4</t>
  </si>
  <si>
    <t>V2A3E5</t>
  </si>
  <si>
    <t>V2A3E6</t>
  </si>
  <si>
    <t>V2A3E7</t>
  </si>
  <si>
    <t>V2A3E8</t>
  </si>
  <si>
    <t>V2A3E9</t>
  </si>
  <si>
    <t>V2A3G1</t>
  </si>
  <si>
    <t>V2A3G2</t>
  </si>
  <si>
    <t>V2A3G3</t>
  </si>
  <si>
    <t>V2A3G4</t>
  </si>
  <si>
    <t>V2A3G5</t>
  </si>
  <si>
    <t>V2A3G6</t>
  </si>
  <si>
    <t>V2A3G7</t>
  </si>
  <si>
    <t>V2A3G8</t>
  </si>
  <si>
    <t>V2A3G9</t>
  </si>
  <si>
    <t>V2A3H1</t>
  </si>
  <si>
    <t>V2A3H2</t>
  </si>
  <si>
    <t>V2A3H3</t>
  </si>
  <si>
    <t>V2A3H4</t>
  </si>
  <si>
    <t>V2A3H8</t>
  </si>
  <si>
    <t>V2A3J1</t>
  </si>
  <si>
    <t>V2A3J2</t>
  </si>
  <si>
    <t>V2A3J3</t>
  </si>
  <si>
    <t>V2A3J4</t>
  </si>
  <si>
    <t>V2A3J5</t>
  </si>
  <si>
    <t>V2A3J6</t>
  </si>
  <si>
    <t>V2A3J7</t>
  </si>
  <si>
    <t>V2A3J8</t>
  </si>
  <si>
    <t>V2A3K1</t>
  </si>
  <si>
    <t>V2A3K2</t>
  </si>
  <si>
    <t>V2A3K3</t>
  </si>
  <si>
    <t>V2A3K4</t>
  </si>
  <si>
    <t>V2A3K5</t>
  </si>
  <si>
    <t>V2A3K6</t>
  </si>
  <si>
    <t>V2A3K7</t>
  </si>
  <si>
    <t>V2A3K8</t>
  </si>
  <si>
    <t>V2A3K9</t>
  </si>
  <si>
    <t>V2A3L1</t>
  </si>
  <si>
    <t>V2A3L2</t>
  </si>
  <si>
    <t>V2A3L3</t>
  </si>
  <si>
    <t>V2A3L4</t>
  </si>
  <si>
    <t>V2A3L5</t>
  </si>
  <si>
    <t>V2A3L6</t>
  </si>
  <si>
    <t>V2A3L7</t>
  </si>
  <si>
    <t>V2A3L8</t>
  </si>
  <si>
    <t>V2A3L9</t>
  </si>
  <si>
    <t>V2A3M1</t>
  </si>
  <si>
    <t>V2A3M2</t>
  </si>
  <si>
    <t>V2A3M3</t>
  </si>
  <si>
    <t>V2A3M4</t>
  </si>
  <si>
    <t>V2A3M5</t>
  </si>
  <si>
    <t>V2A3M6</t>
  </si>
  <si>
    <t>V2A3M7</t>
  </si>
  <si>
    <t>V2A3M8</t>
  </si>
  <si>
    <t>V2A3M9</t>
  </si>
  <si>
    <t>V2A3N1</t>
  </si>
  <si>
    <t>V2A3N4</t>
  </si>
  <si>
    <t>V2A3N5</t>
  </si>
  <si>
    <t>V2A3N6</t>
  </si>
  <si>
    <t>V2A3N7</t>
  </si>
  <si>
    <t>V2A3N8</t>
  </si>
  <si>
    <t>V2A3N9</t>
  </si>
  <si>
    <t>V2A3P2</t>
  </si>
  <si>
    <t>V2A3P3</t>
  </si>
  <si>
    <t>V2A3P4</t>
  </si>
  <si>
    <t>V2A3P5</t>
  </si>
  <si>
    <t>V2A3P6</t>
  </si>
  <si>
    <t>V2A3P7</t>
  </si>
  <si>
    <t>V2A3P8</t>
  </si>
  <si>
    <t>V2A3R1</t>
  </si>
  <si>
    <t>V2A3R2</t>
  </si>
  <si>
    <t>V2A3R3</t>
  </si>
  <si>
    <t>V2A3S5</t>
  </si>
  <si>
    <t>V2A3S6</t>
  </si>
  <si>
    <t>V2A3S7</t>
  </si>
  <si>
    <t>V2A3S8</t>
  </si>
  <si>
    <t>V2A3T2</t>
  </si>
  <si>
    <t>V2A3T3</t>
  </si>
  <si>
    <t>V2A3T4</t>
  </si>
  <si>
    <t>V2A3T5</t>
  </si>
  <si>
    <t>V2A3T9</t>
  </si>
  <si>
    <t>V2A3V4</t>
  </si>
  <si>
    <t>V2A3V5</t>
  </si>
  <si>
    <t>V2A3V6</t>
  </si>
  <si>
    <t>V2A3W3</t>
  </si>
  <si>
    <t>V2A3W4</t>
  </si>
  <si>
    <t>V2A3W5</t>
  </si>
  <si>
    <t>V2A3W6</t>
  </si>
  <si>
    <t>V2A3W7</t>
  </si>
  <si>
    <t>V2A3W8</t>
  </si>
  <si>
    <t>V2A3W9</t>
  </si>
  <si>
    <t>V2A3X1</t>
  </si>
  <si>
    <t>V2A3X2</t>
  </si>
  <si>
    <t>V2A3X3</t>
  </si>
  <si>
    <t>V2A3X4</t>
  </si>
  <si>
    <t>V2A3X5</t>
  </si>
  <si>
    <t>V2A3X6</t>
  </si>
  <si>
    <t>V2A3X8</t>
  </si>
  <si>
    <t>V2A3X9</t>
  </si>
  <si>
    <t>V2A3Y1</t>
  </si>
  <si>
    <t>V2A3Y2</t>
  </si>
  <si>
    <t>V2A3Y3</t>
  </si>
  <si>
    <t>V2A3Y4</t>
  </si>
  <si>
    <t>V2A3Y5</t>
  </si>
  <si>
    <t>V2A3Y6</t>
  </si>
  <si>
    <t>V2A3Y7</t>
  </si>
  <si>
    <t>V2A3Y8</t>
  </si>
  <si>
    <t>V2A3Y9</t>
  </si>
  <si>
    <t>V2A3Z1</t>
  </si>
  <si>
    <t>V2A3Z2</t>
  </si>
  <si>
    <t>V2A3Z3</t>
  </si>
  <si>
    <t>V2A3Z4</t>
  </si>
  <si>
    <t>V2A3Z5</t>
  </si>
  <si>
    <t>V2A3Z6</t>
  </si>
  <si>
    <t>V2A3Z7</t>
  </si>
  <si>
    <t>V2A3Z8</t>
  </si>
  <si>
    <t>V2A3Z9</t>
  </si>
  <si>
    <t>V2A4A1</t>
  </si>
  <si>
    <t>V2A4A2</t>
  </si>
  <si>
    <t>V2A4A3</t>
  </si>
  <si>
    <t>V2A4A4</t>
  </si>
  <si>
    <t>V2A4A5</t>
  </si>
  <si>
    <t>V2A4A6</t>
  </si>
  <si>
    <t>V2A4A7</t>
  </si>
  <si>
    <t>V2A4A8</t>
  </si>
  <si>
    <t>V2A4A9</t>
  </si>
  <si>
    <t>V2A4B1</t>
  </si>
  <si>
    <t>V2A4B2</t>
  </si>
  <si>
    <t>V2A4B3</t>
  </si>
  <si>
    <t>V2A4B4</t>
  </si>
  <si>
    <t>V2A4B5</t>
  </si>
  <si>
    <t>V2A4B6</t>
  </si>
  <si>
    <t>V2A4B7</t>
  </si>
  <si>
    <t>V2A4B8</t>
  </si>
  <si>
    <t>V2A4C1</t>
  </si>
  <si>
    <t>V2A4C3</t>
  </si>
  <si>
    <t>V2A4C6</t>
  </si>
  <si>
    <t>V2A4E5</t>
  </si>
  <si>
    <t>V2A4E6</t>
  </si>
  <si>
    <t>V2A4E9</t>
  </si>
  <si>
    <t>V2A4G3</t>
  </si>
  <si>
    <t>V2A4G5</t>
  </si>
  <si>
    <t>V2A4G6</t>
  </si>
  <si>
    <t>V2A4G7</t>
  </si>
  <si>
    <t>V2A4G9</t>
  </si>
  <si>
    <t>V2A4H1</t>
  </si>
  <si>
    <t>V2A4H2</t>
  </si>
  <si>
    <t>V2A4H3</t>
  </si>
  <si>
    <t>V2A4H4</t>
  </si>
  <si>
    <t>V2A4H5</t>
  </si>
  <si>
    <t>V2A4H7</t>
  </si>
  <si>
    <t>V2A4H8</t>
  </si>
  <si>
    <t>V2A4H9</t>
  </si>
  <si>
    <t>V2A4J1</t>
  </si>
  <si>
    <t>V2A4J2</t>
  </si>
  <si>
    <t>V2A4J3</t>
  </si>
  <si>
    <t>V2A4J4</t>
  </si>
  <si>
    <t>V2A4J5</t>
  </si>
  <si>
    <t>V2A4J6</t>
  </si>
  <si>
    <t>V2A4J8</t>
  </si>
  <si>
    <t>V2A4J9</t>
  </si>
  <si>
    <t>V2A4K1</t>
  </si>
  <si>
    <t>V2A4K2</t>
  </si>
  <si>
    <t>V2A4K3</t>
  </si>
  <si>
    <t>V2A4K4</t>
  </si>
  <si>
    <t>V2A4K5</t>
  </si>
  <si>
    <t>V2A4K6</t>
  </si>
  <si>
    <t>V2A4K7</t>
  </si>
  <si>
    <t>V2A4K8</t>
  </si>
  <si>
    <t>V2A4K9</t>
  </si>
  <si>
    <t>V2A4L1</t>
  </si>
  <si>
    <t>V2A4L2</t>
  </si>
  <si>
    <t>V2A4L3</t>
  </si>
  <si>
    <t>V2A4L4</t>
  </si>
  <si>
    <t>V2A4L5</t>
  </si>
  <si>
    <t>V2A4L6</t>
  </si>
  <si>
    <t>V2A4L7</t>
  </si>
  <si>
    <t>V2A4L8</t>
  </si>
  <si>
    <t>V2A4L9</t>
  </si>
  <si>
    <t>V2A4M1</t>
  </si>
  <si>
    <t>V2A4M2</t>
  </si>
  <si>
    <t>V2A4M3</t>
  </si>
  <si>
    <t>V2A4M4</t>
  </si>
  <si>
    <t>V2A4M5</t>
  </si>
  <si>
    <t>V2A4M6</t>
  </si>
  <si>
    <t>V2A4M9</t>
  </si>
  <si>
    <t>V2A4N1</t>
  </si>
  <si>
    <t>V2A4N2</t>
  </si>
  <si>
    <t>V2A4N3</t>
  </si>
  <si>
    <t>V2A4N4</t>
  </si>
  <si>
    <t>V2A4N5</t>
  </si>
  <si>
    <t>V2A4N6</t>
  </si>
  <si>
    <t>V2A4N7</t>
  </si>
  <si>
    <t>V2A4N8</t>
  </si>
  <si>
    <t>V2A4P1</t>
  </si>
  <si>
    <t>V2A4P2</t>
  </si>
  <si>
    <t>V2A4P3</t>
  </si>
  <si>
    <t>V2A4P4</t>
  </si>
  <si>
    <t>V2A4P5</t>
  </si>
  <si>
    <t>V2A4P6</t>
  </si>
  <si>
    <t>V2A4P7</t>
  </si>
  <si>
    <t>V2A4R2</t>
  </si>
  <si>
    <t>V2A4R4</t>
  </si>
  <si>
    <t>V2A4R5</t>
  </si>
  <si>
    <t>V2A4R6</t>
  </si>
  <si>
    <t>V2A4R8</t>
  </si>
  <si>
    <t>V2A4R9</t>
  </si>
  <si>
    <t>V2A4S1</t>
  </si>
  <si>
    <t>V2A4S2</t>
  </si>
  <si>
    <t>V2A4S3</t>
  </si>
  <si>
    <t>V2A4S4</t>
  </si>
  <si>
    <t>V2A4S5</t>
  </si>
  <si>
    <t>V2A4S6</t>
  </si>
  <si>
    <t>V2A4T1</t>
  </si>
  <si>
    <t>V2A4T2</t>
  </si>
  <si>
    <t>V2A4T3</t>
  </si>
  <si>
    <t>V2A4T4</t>
  </si>
  <si>
    <t>V2A4T5</t>
  </si>
  <si>
    <t>V2A4T6</t>
  </si>
  <si>
    <t>V2A4T7</t>
  </si>
  <si>
    <t>V2A4T8</t>
  </si>
  <si>
    <t>V2A4V6</t>
  </si>
  <si>
    <t>V2A4V7</t>
  </si>
  <si>
    <t>V2A4V8</t>
  </si>
  <si>
    <t>V2A4V9</t>
  </si>
  <si>
    <t>V2A4W1</t>
  </si>
  <si>
    <t>V2A4W2</t>
  </si>
  <si>
    <t>V2A4W3</t>
  </si>
  <si>
    <t>V2A4W4</t>
  </si>
  <si>
    <t>V2A4W5</t>
  </si>
  <si>
    <t>V2A4W6</t>
  </si>
  <si>
    <t>V2A4W7</t>
  </si>
  <si>
    <t>V2A4W8</t>
  </si>
  <si>
    <t>V2A4W9</t>
  </si>
  <si>
    <t>V2A4X1</t>
  </si>
  <si>
    <t>V2A4X2</t>
  </si>
  <si>
    <t>V2A4X3</t>
  </si>
  <si>
    <t>V2A4X4</t>
  </si>
  <si>
    <t>V2A4X5</t>
  </si>
  <si>
    <t>V2A4X6</t>
  </si>
  <si>
    <t>V2A4X7</t>
  </si>
  <si>
    <t>V2A4X8</t>
  </si>
  <si>
    <t>V2A4X9</t>
  </si>
  <si>
    <t>V2A4Y1</t>
  </si>
  <si>
    <t>V2A4Y2</t>
  </si>
  <si>
    <t>V2A4Y3</t>
  </si>
  <si>
    <t>V2A4Y4</t>
  </si>
  <si>
    <t>V2A4Y5</t>
  </si>
  <si>
    <t>V2A4Y6</t>
  </si>
  <si>
    <t>V2A4Y7</t>
  </si>
  <si>
    <t>V2A4Y8</t>
  </si>
  <si>
    <t>V2A4Y9</t>
  </si>
  <si>
    <t>V2A4Z1</t>
  </si>
  <si>
    <t>V2A4Z2</t>
  </si>
  <si>
    <t>V2A4Z3</t>
  </si>
  <si>
    <t>V2A4Z4</t>
  </si>
  <si>
    <t>V2A4Z5</t>
  </si>
  <si>
    <t>V2A4Z6</t>
  </si>
  <si>
    <t>V2A4Z9</t>
  </si>
  <si>
    <t>V2A5A1</t>
  </si>
  <si>
    <t>V2A5A2</t>
  </si>
  <si>
    <t>V2A5A3</t>
  </si>
  <si>
    <t>V2A5A4</t>
  </si>
  <si>
    <t>V2A5A5</t>
  </si>
  <si>
    <t>V2A5A6</t>
  </si>
  <si>
    <t>V2A5A9</t>
  </si>
  <si>
    <t>V2A5B1</t>
  </si>
  <si>
    <t>V2A5B2</t>
  </si>
  <si>
    <t>V2A5B7</t>
  </si>
  <si>
    <t>V2A5C3</t>
  </si>
  <si>
    <t>V2A5C4</t>
  </si>
  <si>
    <t>V2A5C5</t>
  </si>
  <si>
    <t>V2A5C6</t>
  </si>
  <si>
    <t>V2A5C7</t>
  </si>
  <si>
    <t>V2A5C8</t>
  </si>
  <si>
    <t>V2A5C9</t>
  </si>
  <si>
    <t>V2A5E1</t>
  </si>
  <si>
    <t>V2A5E2</t>
  </si>
  <si>
    <t>V2A5E3</t>
  </si>
  <si>
    <t>V2A5E6</t>
  </si>
  <si>
    <t>V2A5E7</t>
  </si>
  <si>
    <t>V2A5E8</t>
  </si>
  <si>
    <t>V2A5E9</t>
  </si>
  <si>
    <t>V2A5G1</t>
  </si>
  <si>
    <t>V2A5G2</t>
  </si>
  <si>
    <t>V2A5G3</t>
  </si>
  <si>
    <t>V2A5G4</t>
  </si>
  <si>
    <t>V2A5G5</t>
  </si>
  <si>
    <t>V2A5G6</t>
  </si>
  <si>
    <t>V2A5G7</t>
  </si>
  <si>
    <t>V2A5G8</t>
  </si>
  <si>
    <t>V2A5G9</t>
  </si>
  <si>
    <t>V2A5H1</t>
  </si>
  <si>
    <t>V2A5H2</t>
  </si>
  <si>
    <t>V2A5H3</t>
  </si>
  <si>
    <t>V2A5H4</t>
  </si>
  <si>
    <t>V2A5H5</t>
  </si>
  <si>
    <t>V2A5H6</t>
  </si>
  <si>
    <t>V2A5H7</t>
  </si>
  <si>
    <t>V2A5H8</t>
  </si>
  <si>
    <t>V2A5H9</t>
  </si>
  <si>
    <t>V2A5J1</t>
  </si>
  <si>
    <t>V2A5J9</t>
  </si>
  <si>
    <t>V2A5K1</t>
  </si>
  <si>
    <t>V2A5K2</t>
  </si>
  <si>
    <t>V2A5K3</t>
  </si>
  <si>
    <t>V2A5K4</t>
  </si>
  <si>
    <t>V2A5K6</t>
  </si>
  <si>
    <t>V2A5K7</t>
  </si>
  <si>
    <t>V2A5L1</t>
  </si>
  <si>
    <t>V2A5L2</t>
  </si>
  <si>
    <t>V2A5L3</t>
  </si>
  <si>
    <t>V2A5L4</t>
  </si>
  <si>
    <t>V2A5L5</t>
  </si>
  <si>
    <t>V2A5L6</t>
  </si>
  <si>
    <t>V2A5L8</t>
  </si>
  <si>
    <t>V2A5L9</t>
  </si>
  <si>
    <t>V2A5M1</t>
  </si>
  <si>
    <t>V2A5M2</t>
  </si>
  <si>
    <t>V2A5M3</t>
  </si>
  <si>
    <t>V2A5M4</t>
  </si>
  <si>
    <t>V2A5M5</t>
  </si>
  <si>
    <t>V2A5M6</t>
  </si>
  <si>
    <t>V2A5M7</t>
  </si>
  <si>
    <t>V2A5M8</t>
  </si>
  <si>
    <t>V2A5M9</t>
  </si>
  <si>
    <t>V2A5N1</t>
  </si>
  <si>
    <t>V2A5N2</t>
  </si>
  <si>
    <t>V2A5N3</t>
  </si>
  <si>
    <t>V2A5N4</t>
  </si>
  <si>
    <t>V2A5N5</t>
  </si>
  <si>
    <t>V2A5N6</t>
  </si>
  <si>
    <t>V2A5N7</t>
  </si>
  <si>
    <t>V2A5N8</t>
  </si>
  <si>
    <t>V2A5N9</t>
  </si>
  <si>
    <t>V2A5P1</t>
  </si>
  <si>
    <t>V2A5P2</t>
  </si>
  <si>
    <t>V2A5P3</t>
  </si>
  <si>
    <t>V2A5P4</t>
  </si>
  <si>
    <t>V2A5P5</t>
  </si>
  <si>
    <t>V2A5P6</t>
  </si>
  <si>
    <t>V2A5P7</t>
  </si>
  <si>
    <t>V2A5P8</t>
  </si>
  <si>
    <t>V2A5P9</t>
  </si>
  <si>
    <t>V2A5R1</t>
  </si>
  <si>
    <t>V2A5R2</t>
  </si>
  <si>
    <t>V2A5R3</t>
  </si>
  <si>
    <t>V2A5R4</t>
  </si>
  <si>
    <t>V2A5R5</t>
  </si>
  <si>
    <t>V2A5R6</t>
  </si>
  <si>
    <t>V2A5R7</t>
  </si>
  <si>
    <t>V2A5R8</t>
  </si>
  <si>
    <t>V2A5R9</t>
  </si>
  <si>
    <t>V2A5S1</t>
  </si>
  <si>
    <t>V2A5S2</t>
  </si>
  <si>
    <t>V2A5S3</t>
  </si>
  <si>
    <t>V2A5S4</t>
  </si>
  <si>
    <t>V2A5S5</t>
  </si>
  <si>
    <t>V2A5S6</t>
  </si>
  <si>
    <t>V2A5S7</t>
  </si>
  <si>
    <t>V2A5S8</t>
  </si>
  <si>
    <t>V2A5S9</t>
  </si>
  <si>
    <t>V2A5T1</t>
  </si>
  <si>
    <t>V2A5T2</t>
  </si>
  <si>
    <t>V2A5T3</t>
  </si>
  <si>
    <t>V2A5T4</t>
  </si>
  <si>
    <t>V2A5T5</t>
  </si>
  <si>
    <t>V2A5T6</t>
  </si>
  <si>
    <t>V2A5T7</t>
  </si>
  <si>
    <t>V2A5T8</t>
  </si>
  <si>
    <t>V2A5T9</t>
  </si>
  <si>
    <t>V2A5V1</t>
  </si>
  <si>
    <t>V2A5V2</t>
  </si>
  <si>
    <t>V2A5V3</t>
  </si>
  <si>
    <t>V2A5V4</t>
  </si>
  <si>
    <t>V2A5V5</t>
  </si>
  <si>
    <t>V2A5V6</t>
  </si>
  <si>
    <t>V2A5V7</t>
  </si>
  <si>
    <t>V2A5V8</t>
  </si>
  <si>
    <t>V2A5V9</t>
  </si>
  <si>
    <t>V2A5W1</t>
  </si>
  <si>
    <t>V2A5W2</t>
  </si>
  <si>
    <t>V2A5W3</t>
  </si>
  <si>
    <t>V2A5W4</t>
  </si>
  <si>
    <t>V2A5W5</t>
  </si>
  <si>
    <t>V2A5W6</t>
  </si>
  <si>
    <t>V2A5W7</t>
  </si>
  <si>
    <t>V2A5W8</t>
  </si>
  <si>
    <t>V2A5W9</t>
  </si>
  <si>
    <t>V2A5X1</t>
  </si>
  <si>
    <t>V2A5X2</t>
  </si>
  <si>
    <t>V2A5X4</t>
  </si>
  <si>
    <t>V2A5X5</t>
  </si>
  <si>
    <t>V2A5X8</t>
  </si>
  <si>
    <t>V2A5Y1</t>
  </si>
  <si>
    <t>V2A5Y2</t>
  </si>
  <si>
    <t>V2A5Y3</t>
  </si>
  <si>
    <t>V2A5Y4</t>
  </si>
  <si>
    <t>V2A5Y5</t>
  </si>
  <si>
    <t>V2A5Y7</t>
  </si>
  <si>
    <t>V2A5Y8</t>
  </si>
  <si>
    <t>V2A5Y9</t>
  </si>
  <si>
    <t>V2A5Z1</t>
  </si>
  <si>
    <t>V2A5Z2</t>
  </si>
  <si>
    <t>V2A5Z3</t>
  </si>
  <si>
    <t>V2A5Z4</t>
  </si>
  <si>
    <t>V2A5Z5</t>
  </si>
  <si>
    <t>V2A5Z6</t>
  </si>
  <si>
    <t>V2A5Z7</t>
  </si>
  <si>
    <t>V2A5Z8</t>
  </si>
  <si>
    <t>V2A6A1</t>
  </si>
  <si>
    <t>V2A6A2</t>
  </si>
  <si>
    <t>V2A6A3</t>
  </si>
  <si>
    <t>V2A6A5</t>
  </si>
  <si>
    <t>V2A6A6</t>
  </si>
  <si>
    <t>V2A6A7</t>
  </si>
  <si>
    <t>V2A6A8</t>
  </si>
  <si>
    <t>V2A6A9</t>
  </si>
  <si>
    <t>V2A6B1</t>
  </si>
  <si>
    <t>V2A6B2</t>
  </si>
  <si>
    <t>V2A6B3</t>
  </si>
  <si>
    <t>V2A6B4</t>
  </si>
  <si>
    <t>V2A6B5</t>
  </si>
  <si>
    <t>V2A6B6</t>
  </si>
  <si>
    <t>V2A6B7</t>
  </si>
  <si>
    <t>V2A6B8</t>
  </si>
  <si>
    <t>V2A6B9</t>
  </si>
  <si>
    <t>V2A6C1</t>
  </si>
  <si>
    <t>V2A6C2</t>
  </si>
  <si>
    <t>V2A6C3</t>
  </si>
  <si>
    <t>V2A6C4</t>
  </si>
  <si>
    <t>V2A6C5</t>
  </si>
  <si>
    <t>V2A6C6</t>
  </si>
  <si>
    <t>V2A6C7</t>
  </si>
  <si>
    <t>V2A6C8</t>
  </si>
  <si>
    <t>V2A6C9</t>
  </si>
  <si>
    <t>V2A6E1</t>
  </si>
  <si>
    <t>V2A6E2</t>
  </si>
  <si>
    <t>V2A6E3</t>
  </si>
  <si>
    <t>V2A6E5</t>
  </si>
  <si>
    <t>V2A6E7</t>
  </si>
  <si>
    <t>V2A6E8</t>
  </si>
  <si>
    <t>V2A6E9</t>
  </si>
  <si>
    <t>V2A6G3</t>
  </si>
  <si>
    <t>V2A6G5</t>
  </si>
  <si>
    <t>V2A6G6</t>
  </si>
  <si>
    <t>V2A6G8</t>
  </si>
  <si>
    <t>V2A6H7</t>
  </si>
  <si>
    <t>V2A6H8</t>
  </si>
  <si>
    <t>V2A6H9</t>
  </si>
  <si>
    <t>V2A6J1</t>
  </si>
  <si>
    <t>V2A6J2</t>
  </si>
  <si>
    <t>V2A6J3</t>
  </si>
  <si>
    <t>V2A6J4</t>
  </si>
  <si>
    <t>V2A6J5</t>
  </si>
  <si>
    <t>V2A6J8</t>
  </si>
  <si>
    <t>V2A6J9</t>
  </si>
  <si>
    <t>V2A6K1</t>
  </si>
  <si>
    <t>V2A6L1</t>
  </si>
  <si>
    <t>V2A6L2</t>
  </si>
  <si>
    <t>V2A6L3</t>
  </si>
  <si>
    <t>V2A6L4</t>
  </si>
  <si>
    <t>V2A6L5</t>
  </si>
  <si>
    <t>V2A6L7</t>
  </si>
  <si>
    <t>V2A6L8</t>
  </si>
  <si>
    <t>V2A6L9</t>
  </si>
  <si>
    <t>V2A6M1</t>
  </si>
  <si>
    <t>V2A6M2</t>
  </si>
  <si>
    <t>V2A6M3</t>
  </si>
  <si>
    <t>V2A6M4</t>
  </si>
  <si>
    <t>V2A6M5</t>
  </si>
  <si>
    <t>V2A6M6</t>
  </si>
  <si>
    <t>V2A6M7</t>
  </si>
  <si>
    <t>V2A6N3</t>
  </si>
  <si>
    <t>V2A6N4</t>
  </si>
  <si>
    <t>V2A6N9</t>
  </si>
  <si>
    <t>V2A6P3</t>
  </si>
  <si>
    <t>V2A6P4</t>
  </si>
  <si>
    <t>V2A6P5</t>
  </si>
  <si>
    <t>V2A6P6</t>
  </si>
  <si>
    <t>V2A6P7</t>
  </si>
  <si>
    <t>V2A6P8</t>
  </si>
  <si>
    <t>V2A6P9</t>
  </si>
  <si>
    <t>V2A6R1</t>
  </si>
  <si>
    <t>V2A6R2</t>
  </si>
  <si>
    <t>V2A6R3</t>
  </si>
  <si>
    <t>V2A6R4</t>
  </si>
  <si>
    <t>V2A6R5</t>
  </si>
  <si>
    <t>V2A6R6</t>
  </si>
  <si>
    <t>V2A6R7</t>
  </si>
  <si>
    <t>V2A6R8</t>
  </si>
  <si>
    <t>V2A6R9</t>
  </si>
  <si>
    <t>V2A6S1</t>
  </si>
  <si>
    <t>V2A6S2</t>
  </si>
  <si>
    <t>V2A6S3</t>
  </si>
  <si>
    <t>V2A6S4</t>
  </si>
  <si>
    <t>V2A6S5</t>
  </si>
  <si>
    <t>V2A6S8</t>
  </si>
  <si>
    <t>V2A6S9</t>
  </si>
  <si>
    <t>V2A6T1</t>
  </si>
  <si>
    <t>V2A6T2</t>
  </si>
  <si>
    <t>V2A6T3</t>
  </si>
  <si>
    <t>V2A6T4</t>
  </si>
  <si>
    <t>V2A6T5</t>
  </si>
  <si>
    <t>V2A6T6</t>
  </si>
  <si>
    <t>V2A6T9</t>
  </si>
  <si>
    <t>V2A6V1</t>
  </si>
  <si>
    <t>V2A6V3</t>
  </si>
  <si>
    <t>V2A6V5</t>
  </si>
  <si>
    <t>V2A6V6</t>
  </si>
  <si>
    <t>V2A6V9</t>
  </si>
  <si>
    <t>V2A6W1</t>
  </si>
  <si>
    <t>V2A6W2</t>
  </si>
  <si>
    <t>V2A6W5</t>
  </si>
  <si>
    <t>V2A6W6</t>
  </si>
  <si>
    <t>V2A6W7</t>
  </si>
  <si>
    <t>V2A6W9</t>
  </si>
  <si>
    <t>V2A6X1</t>
  </si>
  <si>
    <t>V2A6X2</t>
  </si>
  <si>
    <t>V2A6X3</t>
  </si>
  <si>
    <t>V2A6X4</t>
  </si>
  <si>
    <t>V2A6X5</t>
  </si>
  <si>
    <t>V2A6X6</t>
  </si>
  <si>
    <t>V2A6X7</t>
  </si>
  <si>
    <t>V2A6X8</t>
  </si>
  <si>
    <t>V2A6X9</t>
  </si>
  <si>
    <t>V2A6Y1</t>
  </si>
  <si>
    <t>V2A6Y3</t>
  </si>
  <si>
    <t>V2A6Y4</t>
  </si>
  <si>
    <t>V2A6Y5</t>
  </si>
  <si>
    <t>V2A6Y6</t>
  </si>
  <si>
    <t>V2A6Y9</t>
  </si>
  <si>
    <t>V2A6Z3</t>
  </si>
  <si>
    <t>V2A6Z5</t>
  </si>
  <si>
    <t>V2A6Z6</t>
  </si>
  <si>
    <t>V2A6Z7</t>
  </si>
  <si>
    <t>V2A6Z8</t>
  </si>
  <si>
    <t>V2A7A1</t>
  </si>
  <si>
    <t>V2A7A2</t>
  </si>
  <si>
    <t>V2A7A3</t>
  </si>
  <si>
    <t>V2A7A6</t>
  </si>
  <si>
    <t>V2A7A9</t>
  </si>
  <si>
    <t>V2A7B1</t>
  </si>
  <si>
    <t>V2A7B3</t>
  </si>
  <si>
    <t>V2A7B6</t>
  </si>
  <si>
    <t>V2A7B8</t>
  </si>
  <si>
    <t>V2A7B9</t>
  </si>
  <si>
    <t>V2A7C1</t>
  </si>
  <si>
    <t>V2A7C2</t>
  </si>
  <si>
    <t>V2A7C3</t>
  </si>
  <si>
    <t>V2A7C4</t>
  </si>
  <si>
    <t>V2A7C5</t>
  </si>
  <si>
    <t>V2A7C6</t>
  </si>
  <si>
    <t>V2A7C8</t>
  </si>
  <si>
    <t>V2A7C9</t>
  </si>
  <si>
    <t>V2A7E1</t>
  </si>
  <si>
    <t>V2A7E2</t>
  </si>
  <si>
    <t>V2A7E4</t>
  </si>
  <si>
    <t>V2A7E7</t>
  </si>
  <si>
    <t>V2A7E8</t>
  </si>
  <si>
    <t>V2A7E9</t>
  </si>
  <si>
    <t>V2A7G3</t>
  </si>
  <si>
    <t>V2A7G5</t>
  </si>
  <si>
    <t>V2A7G7</t>
  </si>
  <si>
    <t>V2A7G9</t>
  </si>
  <si>
    <t>V2A7H4</t>
  </si>
  <si>
    <t>V2A7H6</t>
  </si>
  <si>
    <t>V2A7H7</t>
  </si>
  <si>
    <t>V2A7H9</t>
  </si>
  <si>
    <t>V2A7J1</t>
  </si>
  <si>
    <t>V2A7J2</t>
  </si>
  <si>
    <t>V2A7J3</t>
  </si>
  <si>
    <t>V2A7J5</t>
  </si>
  <si>
    <t>V2A7J6</t>
  </si>
  <si>
    <t>V2A7J7</t>
  </si>
  <si>
    <t>V2A7J8</t>
  </si>
  <si>
    <t>V2A7J9</t>
  </si>
  <si>
    <t>V2A7K1</t>
  </si>
  <si>
    <t>V2A7K2</t>
  </si>
  <si>
    <t>V2A7K6</t>
  </si>
  <si>
    <t>V2A7K9</t>
  </si>
  <si>
    <t>V2A7L1</t>
  </si>
  <si>
    <t>V2A7L3</t>
  </si>
  <si>
    <t>V2A7L4</t>
  </si>
  <si>
    <t>V2A7L5</t>
  </si>
  <si>
    <t>V2A7L6</t>
  </si>
  <si>
    <t>V2A7L7</t>
  </si>
  <si>
    <t>V2A7L8</t>
  </si>
  <si>
    <t>V2A7L9</t>
  </si>
  <si>
    <t>V2A7M2</t>
  </si>
  <si>
    <t>V2A7M5</t>
  </si>
  <si>
    <t>V2A7M6</t>
  </si>
  <si>
    <t>V2A7M8</t>
  </si>
  <si>
    <t>V2A7N1</t>
  </si>
  <si>
    <t>V2A7N2</t>
  </si>
  <si>
    <t>V2A7N3</t>
  </si>
  <si>
    <t>V2A7N4</t>
  </si>
  <si>
    <t>V2A7N5</t>
  </si>
  <si>
    <t>V2A7N7</t>
  </si>
  <si>
    <t>V2A7N9</t>
  </si>
  <si>
    <t>V2A7P2</t>
  </si>
  <si>
    <t>V2A7P3</t>
  </si>
  <si>
    <t>V2A7R4</t>
  </si>
  <si>
    <t>V2A7R7</t>
  </si>
  <si>
    <t>V2A7R8</t>
  </si>
  <si>
    <t>V2A7R9</t>
  </si>
  <si>
    <t>V2A7T9</t>
  </si>
  <si>
    <t>V2A7W4</t>
  </si>
  <si>
    <t>V2A7W5</t>
  </si>
  <si>
    <t>V2A7W7</t>
  </si>
  <si>
    <t>V2A7W8</t>
  </si>
  <si>
    <t>V2A7W9</t>
  </si>
  <si>
    <t>V2A7X1</t>
  </si>
  <si>
    <t>V2A7X3</t>
  </si>
  <si>
    <t>V2A7X4</t>
  </si>
  <si>
    <t>V2A7X6</t>
  </si>
  <si>
    <t>V2A7X8</t>
  </si>
  <si>
    <t>V2A7Y4</t>
  </si>
  <si>
    <t>V2A7Y6</t>
  </si>
  <si>
    <t>V2A7Z3</t>
  </si>
  <si>
    <t>V2A7Z5</t>
  </si>
  <si>
    <t>V2A7Z6</t>
  </si>
  <si>
    <t>V2A7Z7</t>
  </si>
  <si>
    <t>V2A8A8</t>
  </si>
  <si>
    <t>V2A8A9</t>
  </si>
  <si>
    <t>V2A8B4</t>
  </si>
  <si>
    <t>V2A8B5</t>
  </si>
  <si>
    <t>V2A8B6</t>
  </si>
  <si>
    <t>V2A8B7</t>
  </si>
  <si>
    <t>V2A8C7</t>
  </si>
  <si>
    <t>V2A8C8</t>
  </si>
  <si>
    <t>V2A8C9</t>
  </si>
  <si>
    <t>V2A8E1</t>
  </si>
  <si>
    <t>V2A8E2</t>
  </si>
  <si>
    <t>V2A8E4</t>
  </si>
  <si>
    <t>V2A8E5</t>
  </si>
  <si>
    <t>V2A8E8</t>
  </si>
  <si>
    <t>V2A8E9</t>
  </si>
  <si>
    <t>V2A8G1</t>
  </si>
  <si>
    <t>V2A8G2</t>
  </si>
  <si>
    <t>V2A8G4</t>
  </si>
  <si>
    <t>V2A8G5</t>
  </si>
  <si>
    <t>V2A8G7</t>
  </si>
  <si>
    <t>V2A8G8</t>
  </si>
  <si>
    <t>V2A8G9</t>
  </si>
  <si>
    <t>V2A8H5</t>
  </si>
  <si>
    <t>V2A8H7</t>
  </si>
  <si>
    <t>V2A8J4</t>
  </si>
  <si>
    <t>V2A8J5</t>
  </si>
  <si>
    <t>V2A8J6</t>
  </si>
  <si>
    <t>V2A8J7</t>
  </si>
  <si>
    <t>V2A8J9</t>
  </si>
  <si>
    <t>V2A8K1</t>
  </si>
  <si>
    <t>V2A8K2</t>
  </si>
  <si>
    <t>V2A8K4</t>
  </si>
  <si>
    <t>V2A8K7</t>
  </si>
  <si>
    <t>V2A8K8</t>
  </si>
  <si>
    <t>V2A8K9</t>
  </si>
  <si>
    <t>V2A8L1</t>
  </si>
  <si>
    <t>V2A8L2</t>
  </si>
  <si>
    <t>V2A8L3</t>
  </si>
  <si>
    <t>V2A8L6</t>
  </si>
  <si>
    <t>V2A8L7</t>
  </si>
  <si>
    <t>V2A8L8</t>
  </si>
  <si>
    <t>V2A8L9</t>
  </si>
  <si>
    <t>V2A8M1</t>
  </si>
  <si>
    <t>V2A8M2</t>
  </si>
  <si>
    <t>V2A8M3</t>
  </si>
  <si>
    <t>V2A8M4</t>
  </si>
  <si>
    <t>V2A8M5</t>
  </si>
  <si>
    <t>V2A8M6</t>
  </si>
  <si>
    <t>V2A8M7</t>
  </si>
  <si>
    <t>V2A8M8</t>
  </si>
  <si>
    <t>V2A8M9</t>
  </si>
  <si>
    <t>V2A8N1</t>
  </si>
  <si>
    <t>V2A8N2</t>
  </si>
  <si>
    <t>V2A8N3</t>
  </si>
  <si>
    <t>V2A8N4</t>
  </si>
  <si>
    <t>V2A8N5</t>
  </si>
  <si>
    <t>V2A8N7</t>
  </si>
  <si>
    <t>V2A8N8</t>
  </si>
  <si>
    <t>V2A8N9</t>
  </si>
  <si>
    <t>V2A8P1</t>
  </si>
  <si>
    <t>V2A8P3</t>
  </si>
  <si>
    <t>V2A8P4</t>
  </si>
  <si>
    <t>V2A8P9</t>
  </si>
  <si>
    <t>V2A8R1</t>
  </si>
  <si>
    <t>V2A8R2</t>
  </si>
  <si>
    <t>V2A8R3</t>
  </si>
  <si>
    <t>V2A8R4</t>
  </si>
  <si>
    <t>V2A8R5</t>
  </si>
  <si>
    <t>V2A8R6</t>
  </si>
  <si>
    <t>V2A8R7</t>
  </si>
  <si>
    <t>V2A8R9</t>
  </si>
  <si>
    <t>V2A8S1</t>
  </si>
  <si>
    <t>V2A8S2</t>
  </si>
  <si>
    <t>V2A8S3</t>
  </si>
  <si>
    <t>V2A8S4</t>
  </si>
  <si>
    <t>V2A8S5</t>
  </si>
  <si>
    <t>V2A8S9</t>
  </si>
  <si>
    <t>V2A8T3</t>
  </si>
  <si>
    <t>V2A8T4</t>
  </si>
  <si>
    <t>V2A8T5</t>
  </si>
  <si>
    <t>V2A8T6</t>
  </si>
  <si>
    <t>V2A8T7</t>
  </si>
  <si>
    <t>V2A8T8</t>
  </si>
  <si>
    <t>V2A8T9</t>
  </si>
  <si>
    <t>V2A8V1</t>
  </si>
  <si>
    <t>V2A8V2</t>
  </si>
  <si>
    <t>V2A8V3</t>
  </si>
  <si>
    <t>V2A8V4</t>
  </si>
  <si>
    <t>V2A8V6</t>
  </si>
  <si>
    <t>V2A8X1</t>
  </si>
  <si>
    <t>V2A8X2</t>
  </si>
  <si>
    <t>V2A8X3</t>
  </si>
  <si>
    <t>V2A9A6</t>
  </si>
  <si>
    <t>V2A9A7</t>
  </si>
  <si>
    <t>V2A9B3</t>
  </si>
  <si>
    <t>V2A9B5</t>
  </si>
  <si>
    <t>V2A9B8</t>
  </si>
  <si>
    <t>V2A9B9</t>
  </si>
  <si>
    <t>V2A9C1</t>
  </si>
  <si>
    <t>V2A9C2</t>
  </si>
  <si>
    <t>V2A9C4</t>
  </si>
  <si>
    <t>V2A9C8</t>
  </si>
  <si>
    <t>V2A9C9</t>
  </si>
  <si>
    <t>V2A9E1</t>
  </si>
  <si>
    <t>V2A9E2</t>
  </si>
  <si>
    <t>V2A9E3</t>
  </si>
  <si>
    <t>V2A9E4</t>
  </si>
  <si>
    <t>V2A9E5</t>
  </si>
  <si>
    <t>V2A9E6</t>
  </si>
  <si>
    <t>V2A9E8</t>
  </si>
  <si>
    <t>V2A9E9</t>
  </si>
  <si>
    <t>V2A9G1</t>
  </si>
  <si>
    <t>V2A9G2</t>
  </si>
  <si>
    <t>V2A9G3</t>
  </si>
  <si>
    <t>V2B0E4</t>
  </si>
  <si>
    <t>V2B1B8</t>
  </si>
  <si>
    <t>V2B1B9</t>
  </si>
  <si>
    <t>V2B1C4</t>
  </si>
  <si>
    <t>V2B1C5</t>
  </si>
  <si>
    <t>V2B1C8</t>
  </si>
  <si>
    <t>V2B1C9</t>
  </si>
  <si>
    <t>V2B1E8</t>
  </si>
  <si>
    <t>V2B1E9</t>
  </si>
  <si>
    <t>V2B1G7</t>
  </si>
  <si>
    <t>V2B1G8</t>
  </si>
  <si>
    <t>V2B1H3</t>
  </si>
  <si>
    <t>V2B1H4</t>
  </si>
  <si>
    <t>V2B2E1</t>
  </si>
  <si>
    <t>V2B2E2</t>
  </si>
  <si>
    <t>V2B2E3</t>
  </si>
  <si>
    <t>V2B2H4</t>
  </si>
  <si>
    <t>V2B3P8</t>
  </si>
  <si>
    <t>V2B3S1</t>
  </si>
  <si>
    <t>V2B3S2</t>
  </si>
  <si>
    <t>V2B3S3</t>
  </si>
  <si>
    <t>V2B3S5</t>
  </si>
  <si>
    <t>V2B3S6</t>
  </si>
  <si>
    <t>V2B3V8</t>
  </si>
  <si>
    <t>V2B3W1</t>
  </si>
  <si>
    <t>V2B3W2</t>
  </si>
  <si>
    <t>V2B3W3</t>
  </si>
  <si>
    <t>V2B3W7</t>
  </si>
  <si>
    <t>V2B3W8</t>
  </si>
  <si>
    <t>V2B3W9</t>
  </si>
  <si>
    <t>V2B3X1</t>
  </si>
  <si>
    <t>V2B3X6</t>
  </si>
  <si>
    <t>V2B4B7</t>
  </si>
  <si>
    <t>V2B4C7</t>
  </si>
  <si>
    <t>V2B4C9</t>
  </si>
  <si>
    <t>V2B4E1</t>
  </si>
  <si>
    <t>V2B4E2</t>
  </si>
  <si>
    <t>V2B4E3</t>
  </si>
  <si>
    <t>V2B4E4</t>
  </si>
  <si>
    <t>V2B4E5</t>
  </si>
  <si>
    <t>V2B4E6</t>
  </si>
  <si>
    <t>V2B4E7</t>
  </si>
  <si>
    <t>V2B4E8</t>
  </si>
  <si>
    <t>V2B4E9</t>
  </si>
  <si>
    <t>V2B4G1</t>
  </si>
  <si>
    <t>V2B4G2</t>
  </si>
  <si>
    <t>V2B4G3</t>
  </si>
  <si>
    <t>V2B6H2</t>
  </si>
  <si>
    <t>V2B6H3</t>
  </si>
  <si>
    <t>V2B6H4</t>
  </si>
  <si>
    <t>V2B6H5</t>
  </si>
  <si>
    <t>V2B6H6</t>
  </si>
  <si>
    <t>V2B6H7</t>
  </si>
  <si>
    <t>V2B6H8</t>
  </si>
  <si>
    <t>V2B6H9</t>
  </si>
  <si>
    <t>V2B6J2</t>
  </si>
  <si>
    <t>V2B6J3</t>
  </si>
  <si>
    <t>V2B6J4</t>
  </si>
  <si>
    <t>V2B6J5</t>
  </si>
  <si>
    <t>V2B6J6</t>
  </si>
  <si>
    <t>V2B6J7</t>
  </si>
  <si>
    <t>V2B6J8</t>
  </si>
  <si>
    <t>V2B6J9</t>
  </si>
  <si>
    <t>V2B6K3</t>
  </si>
  <si>
    <t>V2B6K4</t>
  </si>
  <si>
    <t>V2B6K5</t>
  </si>
  <si>
    <t>V2B6K6</t>
  </si>
  <si>
    <t>V2B6K7</t>
  </si>
  <si>
    <t>V2B6K8</t>
  </si>
  <si>
    <t>V2B6K9</t>
  </si>
  <si>
    <t>V2B6L5</t>
  </si>
  <si>
    <t>V2B6L7</t>
  </si>
  <si>
    <t>V2B6L8</t>
  </si>
  <si>
    <t>V2B6L9</t>
  </si>
  <si>
    <t>V2B6M1</t>
  </si>
  <si>
    <t>V2B6M4</t>
  </si>
  <si>
    <t>V2B6M8</t>
  </si>
  <si>
    <t>V2B6N1</t>
  </si>
  <si>
    <t>V2B6N3</t>
  </si>
  <si>
    <t>V2B6Y7</t>
  </si>
  <si>
    <t>V2B6Y9</t>
  </si>
  <si>
    <t>V2B6Z2</t>
  </si>
  <si>
    <t>V2B6Z5</t>
  </si>
  <si>
    <t>V2B7A7</t>
  </si>
  <si>
    <t>V2B7A8</t>
  </si>
  <si>
    <t>V2B7A9</t>
  </si>
  <si>
    <t>V2B7B1</t>
  </si>
  <si>
    <t>V2B7B2</t>
  </si>
  <si>
    <t>V2B7E1</t>
  </si>
  <si>
    <t>V2B7E3</t>
  </si>
  <si>
    <t>V2B7E4</t>
  </si>
  <si>
    <t>V2B7E5</t>
  </si>
  <si>
    <t>V2B7E6</t>
  </si>
  <si>
    <t>V2B7E7</t>
  </si>
  <si>
    <t>V2B7E8</t>
  </si>
  <si>
    <t>V2B7E9</t>
  </si>
  <si>
    <t>V2B7G1</t>
  </si>
  <si>
    <t>V2B7G2</t>
  </si>
  <si>
    <t>V2B7G3</t>
  </si>
  <si>
    <t>V2B7G4</t>
  </si>
  <si>
    <t>V2B7G5</t>
  </si>
  <si>
    <t>V2B7G6</t>
  </si>
  <si>
    <t>V2B7J6</t>
  </si>
  <si>
    <t>V2B7J8</t>
  </si>
  <si>
    <t>V2B7K9</t>
  </si>
  <si>
    <t>V2B7L4</t>
  </si>
  <si>
    <t>V2B7L5</t>
  </si>
  <si>
    <t>V2B7L8</t>
  </si>
  <si>
    <t>V2B7N3</t>
  </si>
  <si>
    <t>V2B7T6</t>
  </si>
  <si>
    <t>V2B7T7</t>
  </si>
  <si>
    <t>V2B7T8</t>
  </si>
  <si>
    <t>V2B7X6</t>
  </si>
  <si>
    <t>V2B7Y4</t>
  </si>
  <si>
    <t>V2B7Z6</t>
  </si>
  <si>
    <t>V2B8B8</t>
  </si>
  <si>
    <t>V2B8C2</t>
  </si>
  <si>
    <t>V2B8C9</t>
  </si>
  <si>
    <t>V2B8E5</t>
  </si>
  <si>
    <t>V2B8E9</t>
  </si>
  <si>
    <t>V2B8G9</t>
  </si>
  <si>
    <t>V2B8H7</t>
  </si>
  <si>
    <t>V2B8K1</t>
  </si>
  <si>
    <t>V2B8L9</t>
  </si>
  <si>
    <t>V2B8M7</t>
  </si>
  <si>
    <t>V2B8M9</t>
  </si>
  <si>
    <t>V2B8T1</t>
  </si>
  <si>
    <t>V2C0A2</t>
  </si>
  <si>
    <t>V2C0A6</t>
  </si>
  <si>
    <t>V2C0A7</t>
  </si>
  <si>
    <t>V2C0B1</t>
  </si>
  <si>
    <t>V2C0C2</t>
  </si>
  <si>
    <t>V2C1A1</t>
  </si>
  <si>
    <t>V2C1A2</t>
  </si>
  <si>
    <t>V2C1A4</t>
  </si>
  <si>
    <t>V2C1A5</t>
  </si>
  <si>
    <t>V2C1A6</t>
  </si>
  <si>
    <t>V2C1B2</t>
  </si>
  <si>
    <t>V2C1B3</t>
  </si>
  <si>
    <t>V2C1B4</t>
  </si>
  <si>
    <t>V2C1B6</t>
  </si>
  <si>
    <t>V2C1B7</t>
  </si>
  <si>
    <t>V2C1B9</t>
  </si>
  <si>
    <t>V2C1C7</t>
  </si>
  <si>
    <t>V2C1C8</t>
  </si>
  <si>
    <t>V2C1C9</t>
  </si>
  <si>
    <t>V2C1E1</t>
  </si>
  <si>
    <t>V2C1E2</t>
  </si>
  <si>
    <t>V2C1E6</t>
  </si>
  <si>
    <t>V2C1E7</t>
  </si>
  <si>
    <t>V2C1E8</t>
  </si>
  <si>
    <t>V2C1G2</t>
  </si>
  <si>
    <t>V2C1G3</t>
  </si>
  <si>
    <t>V2C1G4</t>
  </si>
  <si>
    <t>V2C1G5</t>
  </si>
  <si>
    <t>V2C1G9</t>
  </si>
  <si>
    <t>V2C1H6</t>
  </si>
  <si>
    <t>V2C1H7</t>
  </si>
  <si>
    <t>V2C1H9</t>
  </si>
  <si>
    <t>V2C1J4</t>
  </si>
  <si>
    <t>V2C1K6</t>
  </si>
  <si>
    <t>V2C1L1</t>
  </si>
  <si>
    <t>V2C1L6</t>
  </si>
  <si>
    <t>V2C1M7</t>
  </si>
  <si>
    <t>V2C1M8</t>
  </si>
  <si>
    <t>V2C1P3</t>
  </si>
  <si>
    <t>V2C1P6</t>
  </si>
  <si>
    <t>V2C1P7</t>
  </si>
  <si>
    <t>V2C1P8</t>
  </si>
  <si>
    <t>V2C1P9</t>
  </si>
  <si>
    <t>V2C1R3</t>
  </si>
  <si>
    <t>V2C1T8</t>
  </si>
  <si>
    <t>V2C1T9</t>
  </si>
  <si>
    <t>V2C1V1</t>
  </si>
  <si>
    <t>V2C1V2</t>
  </si>
  <si>
    <t>V2C1V3</t>
  </si>
  <si>
    <t>V2C1V4</t>
  </si>
  <si>
    <t>V2C1V5</t>
  </si>
  <si>
    <t>V2C1V7</t>
  </si>
  <si>
    <t>V2C1V9</t>
  </si>
  <si>
    <t>V2C1W1</t>
  </si>
  <si>
    <t>V2C1W2</t>
  </si>
  <si>
    <t>V2C1W3</t>
  </si>
  <si>
    <t>V2C1W5</t>
  </si>
  <si>
    <t>V2C1W7</t>
  </si>
  <si>
    <t>V2C1W8</t>
  </si>
  <si>
    <t>V2C1W9</t>
  </si>
  <si>
    <t>V2C1X1</t>
  </si>
  <si>
    <t>V2C1X3</t>
  </si>
  <si>
    <t>V2C1X4</t>
  </si>
  <si>
    <t>V2C1X5</t>
  </si>
  <si>
    <t>V2C1X6</t>
  </si>
  <si>
    <t>V2C1X7</t>
  </si>
  <si>
    <t>V2C1Y1</t>
  </si>
  <si>
    <t>V2C1Y3</t>
  </si>
  <si>
    <t>V2C1Y4</t>
  </si>
  <si>
    <t>V2C1Y6</t>
  </si>
  <si>
    <t>V2C1Y7</t>
  </si>
  <si>
    <t>V2C1Y8</t>
  </si>
  <si>
    <t>V2C1Y9</t>
  </si>
  <si>
    <t>V2C1Z1</t>
  </si>
  <si>
    <t>V2C1Z2</t>
  </si>
  <si>
    <t>V2C2B3</t>
  </si>
  <si>
    <t>V2C2B4</t>
  </si>
  <si>
    <t>V2C2B5</t>
  </si>
  <si>
    <t>V2C2B6</t>
  </si>
  <si>
    <t>V2C2B7</t>
  </si>
  <si>
    <t>V2C2B8</t>
  </si>
  <si>
    <t>V2C2B9</t>
  </si>
  <si>
    <t>V2C2C1</t>
  </si>
  <si>
    <t>V2C2C3</t>
  </si>
  <si>
    <t>V2C2C4</t>
  </si>
  <si>
    <t>V2C2C5</t>
  </si>
  <si>
    <t>V2C2H1</t>
  </si>
  <si>
    <t>V2C2H2</t>
  </si>
  <si>
    <t>V2C2H3</t>
  </si>
  <si>
    <t>V2C2H4</t>
  </si>
  <si>
    <t>V2C2H5</t>
  </si>
  <si>
    <t>V2C2H6</t>
  </si>
  <si>
    <t>V2C2H7</t>
  </si>
  <si>
    <t>V2C2K1</t>
  </si>
  <si>
    <t>V2C2K2</t>
  </si>
  <si>
    <t>V2C2K3</t>
  </si>
  <si>
    <t>V2C2K4</t>
  </si>
  <si>
    <t>V2C2K7</t>
  </si>
  <si>
    <t>V2C2L8</t>
  </si>
  <si>
    <t>V2C2L9</t>
  </si>
  <si>
    <t>V2C2M1</t>
  </si>
  <si>
    <t>V2C2M3</t>
  </si>
  <si>
    <t>V2C2M4</t>
  </si>
  <si>
    <t>V2C2M5</t>
  </si>
  <si>
    <t>V2C2M6</t>
  </si>
  <si>
    <t>V2C2N2</t>
  </si>
  <si>
    <t>V2C2N3</t>
  </si>
  <si>
    <t>V2C2N4</t>
  </si>
  <si>
    <t>V2C2N5</t>
  </si>
  <si>
    <t>V2C2N6</t>
  </si>
  <si>
    <t>V2C2N7</t>
  </si>
  <si>
    <t>V2C2N8</t>
  </si>
  <si>
    <t>V2C2N9</t>
  </si>
  <si>
    <t>V2C2P7</t>
  </si>
  <si>
    <t>V2C2P8</t>
  </si>
  <si>
    <t>V2C2P9</t>
  </si>
  <si>
    <t>V2C2R1</t>
  </si>
  <si>
    <t>V2C2R2</t>
  </si>
  <si>
    <t>V2C2R3</t>
  </si>
  <si>
    <t>V2C2R4</t>
  </si>
  <si>
    <t>V2C2R5</t>
  </si>
  <si>
    <t>V2C2S1</t>
  </si>
  <si>
    <t>V2C2S3</t>
  </si>
  <si>
    <t>V2C2S5</t>
  </si>
  <si>
    <t>V2C2S6</t>
  </si>
  <si>
    <t>V2C2S7</t>
  </si>
  <si>
    <t>V2C2T1</t>
  </si>
  <si>
    <t>V2C2T3</t>
  </si>
  <si>
    <t>V2C2T4</t>
  </si>
  <si>
    <t>V2C2T5</t>
  </si>
  <si>
    <t>V2C2T7</t>
  </si>
  <si>
    <t>V2C2T8</t>
  </si>
  <si>
    <t>V2C2T9</t>
  </si>
  <si>
    <t>V2C2V1</t>
  </si>
  <si>
    <t>V2C2V2</t>
  </si>
  <si>
    <t>V2C2V3</t>
  </si>
  <si>
    <t>V2C2V4</t>
  </si>
  <si>
    <t>V2C2V5</t>
  </si>
  <si>
    <t>V2C2W8</t>
  </si>
  <si>
    <t>V2C2X6</t>
  </si>
  <si>
    <t>V2C2X7</t>
  </si>
  <si>
    <t>V2C2X8</t>
  </si>
  <si>
    <t>V2C2X9</t>
  </si>
  <si>
    <t>V2C2Z5</t>
  </si>
  <si>
    <t>V2C2Z6</t>
  </si>
  <si>
    <t>V2C2Z7</t>
  </si>
  <si>
    <t>V2C2Z8</t>
  </si>
  <si>
    <t>V2C3B1</t>
  </si>
  <si>
    <t>V2C3B2</t>
  </si>
  <si>
    <t>V2C3B3</t>
  </si>
  <si>
    <t>V2C3B4</t>
  </si>
  <si>
    <t>V2C3C5</t>
  </si>
  <si>
    <t>V2C3C6</t>
  </si>
  <si>
    <t>V2C3C7</t>
  </si>
  <si>
    <t>V2C3E8</t>
  </si>
  <si>
    <t>V2C3L9</t>
  </si>
  <si>
    <t>V2C3P9</t>
  </si>
  <si>
    <t>V2C3R1</t>
  </si>
  <si>
    <t>V2C3R2</t>
  </si>
  <si>
    <t>V2C3R5</t>
  </si>
  <si>
    <t>V2C3R6</t>
  </si>
  <si>
    <t>V2C3R7</t>
  </si>
  <si>
    <t>V2C3R8</t>
  </si>
  <si>
    <t>V2C3R9</t>
  </si>
  <si>
    <t>V2C3S2</t>
  </si>
  <si>
    <t>V2C3S8</t>
  </si>
  <si>
    <t>V2C3T1</t>
  </si>
  <si>
    <t>V2C3T2</t>
  </si>
  <si>
    <t>V2C3T3</t>
  </si>
  <si>
    <t>V2C3T4</t>
  </si>
  <si>
    <t>V2C3T5</t>
  </si>
  <si>
    <t>V2C3T6</t>
  </si>
  <si>
    <t>V2C3T7</t>
  </si>
  <si>
    <t>V2C3T8</t>
  </si>
  <si>
    <t>V2C3T9</t>
  </si>
  <si>
    <t>V2C3V1</t>
  </si>
  <si>
    <t>V2C3V2</t>
  </si>
  <si>
    <t>V2C3V3</t>
  </si>
  <si>
    <t>V2C3V4</t>
  </si>
  <si>
    <t>V2C3V6</t>
  </si>
  <si>
    <t>V2C3W2</t>
  </si>
  <si>
    <t>V2C3W3</t>
  </si>
  <si>
    <t>V2C3W4</t>
  </si>
  <si>
    <t>V2C3W6</t>
  </si>
  <si>
    <t>V2C3W7</t>
  </si>
  <si>
    <t>V2C3Y1</t>
  </si>
  <si>
    <t>V2C3Y5</t>
  </si>
  <si>
    <t>V2C3Y6</t>
  </si>
  <si>
    <t>V2C3Y8</t>
  </si>
  <si>
    <t>V2C3Z3</t>
  </si>
  <si>
    <t>V2C3Z6</t>
  </si>
  <si>
    <t>V2C3Z7</t>
  </si>
  <si>
    <t>V2C3Z8</t>
  </si>
  <si>
    <t>V2C3Z9</t>
  </si>
  <si>
    <t>V2C4A5</t>
  </si>
  <si>
    <t>V2C4A6</t>
  </si>
  <si>
    <t>V2C4A7</t>
  </si>
  <si>
    <t>V2C4A9</t>
  </si>
  <si>
    <t>V2C4B1</t>
  </si>
  <si>
    <t>V2C4B2</t>
  </si>
  <si>
    <t>V2C4B8</t>
  </si>
  <si>
    <t>V2C4B9</t>
  </si>
  <si>
    <t>V2C4C1</t>
  </si>
  <si>
    <t>V2C4C3</t>
  </si>
  <si>
    <t>V2C4C4</t>
  </si>
  <si>
    <t>V2C4C5</t>
  </si>
  <si>
    <t>V2C4C6</t>
  </si>
  <si>
    <t>V2C4C7</t>
  </si>
  <si>
    <t>V2C4E3</t>
  </si>
  <si>
    <t>V2C4E5</t>
  </si>
  <si>
    <t>V2C4E9</t>
  </si>
  <si>
    <t>V2C4G1</t>
  </si>
  <si>
    <t>V2C4G2</t>
  </si>
  <si>
    <t>V2C4G5</t>
  </si>
  <si>
    <t>V2C4G6</t>
  </si>
  <si>
    <t>V2C4G7</t>
  </si>
  <si>
    <t>V2C4G8</t>
  </si>
  <si>
    <t>V2C4H1</t>
  </si>
  <si>
    <t>V2C4H5</t>
  </si>
  <si>
    <t>V2C4H7</t>
  </si>
  <si>
    <t>V2C4J2</t>
  </si>
  <si>
    <t>V2C4J3</t>
  </si>
  <si>
    <t>V2C4J4</t>
  </si>
  <si>
    <t>V2C4J5</t>
  </si>
  <si>
    <t>V2C4J6</t>
  </si>
  <si>
    <t>V2C4J7</t>
  </si>
  <si>
    <t>V2C4J8</t>
  </si>
  <si>
    <t>V2C4J9</t>
  </si>
  <si>
    <t>V2C4K1</t>
  </si>
  <si>
    <t>V2C4K2</t>
  </si>
  <si>
    <t>V2C4K3</t>
  </si>
  <si>
    <t>V2C4K4</t>
  </si>
  <si>
    <t>V2C4K8</t>
  </si>
  <si>
    <t>V2C4K9</t>
  </si>
  <si>
    <t>V2C4L1</t>
  </si>
  <si>
    <t>V2C4L2</t>
  </si>
  <si>
    <t>V2C4L3</t>
  </si>
  <si>
    <t>V2C4L4</t>
  </si>
  <si>
    <t>V2C4L5</t>
  </si>
  <si>
    <t>V2C4L6</t>
  </si>
  <si>
    <t>V2C4L7</t>
  </si>
  <si>
    <t>V2C4L8</t>
  </si>
  <si>
    <t>V2C4M2</t>
  </si>
  <si>
    <t>V2C4M5</t>
  </si>
  <si>
    <t>V2C4M6</t>
  </si>
  <si>
    <t>V2C4M9</t>
  </si>
  <si>
    <t>V2C4N1</t>
  </si>
  <si>
    <t>V2C4N2</t>
  </si>
  <si>
    <t>V2C4N3</t>
  </si>
  <si>
    <t>V2C4N4</t>
  </si>
  <si>
    <t>V2C4N6</t>
  </si>
  <si>
    <t>V2C4N8</t>
  </si>
  <si>
    <t>V2C4N9</t>
  </si>
  <si>
    <t>V2C4P1</t>
  </si>
  <si>
    <t>V2C4P2</t>
  </si>
  <si>
    <t>V2C4P3</t>
  </si>
  <si>
    <t>V2C4P4</t>
  </si>
  <si>
    <t>V2C4P5</t>
  </si>
  <si>
    <t>V2C4P7</t>
  </si>
  <si>
    <t>V2C4P8</t>
  </si>
  <si>
    <t>V2C4R1</t>
  </si>
  <si>
    <t>V2C4R2</t>
  </si>
  <si>
    <t>V2C4R3</t>
  </si>
  <si>
    <t>V2C4R4</t>
  </si>
  <si>
    <t>V2C4S1</t>
  </si>
  <si>
    <t>V2C4T2</t>
  </si>
  <si>
    <t>V2C4T3</t>
  </si>
  <si>
    <t>V2C4T4</t>
  </si>
  <si>
    <t>V2C4T5</t>
  </si>
  <si>
    <t>V2C4T7</t>
  </si>
  <si>
    <t>V2C4V4</t>
  </si>
  <si>
    <t>V2C4V5</t>
  </si>
  <si>
    <t>V2C4V7</t>
  </si>
  <si>
    <t>V2C4V8</t>
  </si>
  <si>
    <t>V2C4V9</t>
  </si>
  <si>
    <t>V2C4W1</t>
  </si>
  <si>
    <t>V2C4Y6</t>
  </si>
  <si>
    <t>V2C4Z4</t>
  </si>
  <si>
    <t>V2C5R4</t>
  </si>
  <si>
    <t>V2C5R9</t>
  </si>
  <si>
    <t>V2C5S1</t>
  </si>
  <si>
    <t>V2C5S2</t>
  </si>
  <si>
    <t>V2C5S4</t>
  </si>
  <si>
    <t>V2C5S5</t>
  </si>
  <si>
    <t>V2C5T5</t>
  </si>
  <si>
    <t>V2C5T6</t>
  </si>
  <si>
    <t>V2C5T7</t>
  </si>
  <si>
    <t>V2C5V9</t>
  </si>
  <si>
    <t>V2C5W2</t>
  </si>
  <si>
    <t>V2C5W3</t>
  </si>
  <si>
    <t>V2C5W4</t>
  </si>
  <si>
    <t>V2C5W5</t>
  </si>
  <si>
    <t>V2C5W7</t>
  </si>
  <si>
    <t>V2C5X5</t>
  </si>
  <si>
    <t>V2C5X7</t>
  </si>
  <si>
    <t>V2C5Y3</t>
  </si>
  <si>
    <t>V2C5Y7</t>
  </si>
  <si>
    <t>V2C5Z1</t>
  </si>
  <si>
    <t>V2C6A4</t>
  </si>
  <si>
    <t>V2C6A6</t>
  </si>
  <si>
    <t>V2C6A7</t>
  </si>
  <si>
    <t>V2C6A8</t>
  </si>
  <si>
    <t>V2C6C7</t>
  </si>
  <si>
    <t>V2C6C9</t>
  </si>
  <si>
    <t>V2C6E2</t>
  </si>
  <si>
    <t>V2C6E4</t>
  </si>
  <si>
    <t>V2C6E5</t>
  </si>
  <si>
    <t>V2C6E6</t>
  </si>
  <si>
    <t>V2C6E7</t>
  </si>
  <si>
    <t>V2C6E8</t>
  </si>
  <si>
    <t>V2C6G9</t>
  </si>
  <si>
    <t>V2C6H7</t>
  </si>
  <si>
    <t>V2C6H8</t>
  </si>
  <si>
    <t>V2C6H9</t>
  </si>
  <si>
    <t>V2C6J1</t>
  </si>
  <si>
    <t>V2C6J5</t>
  </si>
  <si>
    <t>V2C6J8</t>
  </si>
  <si>
    <t>V2C6K4</t>
  </si>
  <si>
    <t>V2C6K5</t>
  </si>
  <si>
    <t>V2C6L2</t>
  </si>
  <si>
    <t>V2C6L3</t>
  </si>
  <si>
    <t>V2C6M1</t>
  </si>
  <si>
    <t>V2C6M6</t>
  </si>
  <si>
    <t>V2C6N1</t>
  </si>
  <si>
    <t>V2C6N5</t>
  </si>
  <si>
    <t>V2C6N7</t>
  </si>
  <si>
    <t>V2C6N8</t>
  </si>
  <si>
    <t>V2C6P4</t>
  </si>
  <si>
    <t>V2C6P8</t>
  </si>
  <si>
    <t>V2C6P9</t>
  </si>
  <si>
    <t>V2C6R5</t>
  </si>
  <si>
    <t>V2C6R8</t>
  </si>
  <si>
    <t>V2C6R9</t>
  </si>
  <si>
    <t>V2C6S4</t>
  </si>
  <si>
    <t>V2C6S5</t>
  </si>
  <si>
    <t>V2C6S6</t>
  </si>
  <si>
    <t>V2C6S8</t>
  </si>
  <si>
    <t>V2C6T1</t>
  </si>
  <si>
    <t>V2C6T6</t>
  </si>
  <si>
    <t>V2C6W2</t>
  </si>
  <si>
    <t>V2C6W5</t>
  </si>
  <si>
    <t>V2C6W7</t>
  </si>
  <si>
    <t>V2C6W8</t>
  </si>
  <si>
    <t>V2C6W9</t>
  </si>
  <si>
    <t>V2C6X7</t>
  </si>
  <si>
    <t>V2C6Z3</t>
  </si>
  <si>
    <t>V2E1Z7</t>
  </si>
  <si>
    <t>V2E1Z8</t>
  </si>
  <si>
    <t>V2E1Z9</t>
  </si>
  <si>
    <t>V2E2A6</t>
  </si>
  <si>
    <t>V2E2A8</t>
  </si>
  <si>
    <t>V2E2C3</t>
  </si>
  <si>
    <t>V2E2C6</t>
  </si>
  <si>
    <t>V2E2K5</t>
  </si>
  <si>
    <t>V2E2L3</t>
  </si>
  <si>
    <t>V2E2M2</t>
  </si>
  <si>
    <t>V2E2N8</t>
  </si>
  <si>
    <t>V2G0A2</t>
  </si>
  <si>
    <t>V2G1C4</t>
  </si>
  <si>
    <t>V2G1C8</t>
  </si>
  <si>
    <t>V2G1E1</t>
  </si>
  <si>
    <t>V2G1E2</t>
  </si>
  <si>
    <t>V2G1E3</t>
  </si>
  <si>
    <t>V2G1E4</t>
  </si>
  <si>
    <t>V2G1E5</t>
  </si>
  <si>
    <t>V2G1E6</t>
  </si>
  <si>
    <t>V2G1E7</t>
  </si>
  <si>
    <t>V2G1E8</t>
  </si>
  <si>
    <t>V2G1G5</t>
  </si>
  <si>
    <t>V2G1K9</t>
  </si>
  <si>
    <t>V2G1L4</t>
  </si>
  <si>
    <t>V2G1L7</t>
  </si>
  <si>
    <t>V2G1M9</t>
  </si>
  <si>
    <t>V2G1N4</t>
  </si>
  <si>
    <t>V2G1N5</t>
  </si>
  <si>
    <t>V2G1N6</t>
  </si>
  <si>
    <t>V2G1N7</t>
  </si>
  <si>
    <t>V2G1N8</t>
  </si>
  <si>
    <t>V2G1N9</t>
  </si>
  <si>
    <t>V2G1P1</t>
  </si>
  <si>
    <t>V2G1P5</t>
  </si>
  <si>
    <t>V2G1P7</t>
  </si>
  <si>
    <t>V2G1P9</t>
  </si>
  <si>
    <t>V2G1S3</t>
  </si>
  <si>
    <t>V2G1S5</t>
  </si>
  <si>
    <t>V2G1T5</t>
  </si>
  <si>
    <t>V2G1T6</t>
  </si>
  <si>
    <t>V2G1X7</t>
  </si>
  <si>
    <t>V2G1Y7</t>
  </si>
  <si>
    <t>V2G1Z1</t>
  </si>
  <si>
    <t>V2G1Z2</t>
  </si>
  <si>
    <t>V2G2A1</t>
  </si>
  <si>
    <t>V2G2W6</t>
  </si>
  <si>
    <t>V2G2W7</t>
  </si>
  <si>
    <t>V2G3A6</t>
  </si>
  <si>
    <t>V2G3C3</t>
  </si>
  <si>
    <t>V2G3E3</t>
  </si>
  <si>
    <t>V2G3N9</t>
  </si>
  <si>
    <t>V2G3P1</t>
  </si>
  <si>
    <t>V2G3P5</t>
  </si>
  <si>
    <t>V2G3P6</t>
  </si>
  <si>
    <t>V2G3T1</t>
  </si>
  <si>
    <t>V2G3T2</t>
  </si>
  <si>
    <t>V2G3T3</t>
  </si>
  <si>
    <t>V2G3T4</t>
  </si>
  <si>
    <t>V2G3T5</t>
  </si>
  <si>
    <t>V2G3X8</t>
  </si>
  <si>
    <t>V2G3X9</t>
  </si>
  <si>
    <t>V2G3Y1</t>
  </si>
  <si>
    <t>V2G4C3</t>
  </si>
  <si>
    <t>V2G4E9</t>
  </si>
  <si>
    <t>V2G4G5</t>
  </si>
  <si>
    <t>V2G4K3</t>
  </si>
  <si>
    <t>V2G4K8</t>
  </si>
  <si>
    <t>V2G4K9</t>
  </si>
  <si>
    <t>V2G4L6</t>
  </si>
  <si>
    <t>V2G4N5</t>
  </si>
  <si>
    <t>V2G4P1</t>
  </si>
  <si>
    <t>V2G4P3</t>
  </si>
  <si>
    <t>V2G4P7</t>
  </si>
  <si>
    <t>V2G4P9</t>
  </si>
  <si>
    <t>V2G4R2</t>
  </si>
  <si>
    <t>V2G4R6</t>
  </si>
  <si>
    <t>V2G4S8</t>
  </si>
  <si>
    <t>V2G4T6</t>
  </si>
  <si>
    <t>V2G4V2</t>
  </si>
  <si>
    <t>V2G4V3</t>
  </si>
  <si>
    <t>V2G5G5</t>
  </si>
  <si>
    <t>V2G5H8</t>
  </si>
  <si>
    <t>V2G5H9</t>
  </si>
  <si>
    <t>V2G5J1</t>
  </si>
  <si>
    <t>V2G5K2</t>
  </si>
  <si>
    <t>V2G5K3</t>
  </si>
  <si>
    <t>V2G5K4</t>
  </si>
  <si>
    <t>V2G5K5</t>
  </si>
  <si>
    <t>V2G5L6</t>
  </si>
  <si>
    <t>V2G5N5</t>
  </si>
  <si>
    <t>V2H1A4</t>
  </si>
  <si>
    <t>V2H1A7</t>
  </si>
  <si>
    <t>V2H1A9</t>
  </si>
  <si>
    <t>V2H1C7</t>
  </si>
  <si>
    <t>V2H1C8</t>
  </si>
  <si>
    <t>V2H1C9</t>
  </si>
  <si>
    <t>V2H1E1</t>
  </si>
  <si>
    <t>V2H1E6</t>
  </si>
  <si>
    <t>V2H1E7</t>
  </si>
  <si>
    <t>V2H1G1</t>
  </si>
  <si>
    <t>V2H1G2</t>
  </si>
  <si>
    <t>V2H1K8</t>
  </si>
  <si>
    <t>V2H1K9</t>
  </si>
  <si>
    <t>V2H1L1</t>
  </si>
  <si>
    <t>V2H1L2</t>
  </si>
  <si>
    <t>V2H1L3</t>
  </si>
  <si>
    <t>V2H1L5</t>
  </si>
  <si>
    <t>V2H1L7</t>
  </si>
  <si>
    <t>V2H1L9</t>
  </si>
  <si>
    <t>V2H1M3</t>
  </si>
  <si>
    <t>V2H1M5</t>
  </si>
  <si>
    <t>V2H1M6</t>
  </si>
  <si>
    <t>V2H1M7</t>
  </si>
  <si>
    <t>V2H1M8</t>
  </si>
  <si>
    <t>V2H1M9</t>
  </si>
  <si>
    <t>V2H1N1</t>
  </si>
  <si>
    <t>V2H1N2</t>
  </si>
  <si>
    <t>V2H1N5</t>
  </si>
  <si>
    <t>V2H1P8</t>
  </si>
  <si>
    <t>V2H1S2</t>
  </si>
  <si>
    <t>V2H1T5</t>
  </si>
  <si>
    <t>V2J1A1</t>
  </si>
  <si>
    <t>V2J1A2</t>
  </si>
  <si>
    <t>V2J1A3</t>
  </si>
  <si>
    <t>V2J1A8</t>
  </si>
  <si>
    <t>V2J1A9</t>
  </si>
  <si>
    <t>V2J1B1</t>
  </si>
  <si>
    <t>V2J1B2</t>
  </si>
  <si>
    <t>V2J1B3</t>
  </si>
  <si>
    <t>V2J1B4</t>
  </si>
  <si>
    <t>V2J1B5</t>
  </si>
  <si>
    <t>V2J1B6</t>
  </si>
  <si>
    <t>V2J1B7</t>
  </si>
  <si>
    <t>V2J1B8</t>
  </si>
  <si>
    <t>V2J1B9</t>
  </si>
  <si>
    <t>V2J1C1</t>
  </si>
  <si>
    <t>V2J1C2</t>
  </si>
  <si>
    <t>V2J1C4</t>
  </si>
  <si>
    <t>V2J1C5</t>
  </si>
  <si>
    <t>V2J1C6</t>
  </si>
  <si>
    <t>V2J1C7</t>
  </si>
  <si>
    <t>V2J1C9</t>
  </si>
  <si>
    <t>V2J1E1</t>
  </si>
  <si>
    <t>V2J1E2</t>
  </si>
  <si>
    <t>V2J1E7</t>
  </si>
  <si>
    <t>V2J1E9</t>
  </si>
  <si>
    <t>V2J1G1</t>
  </si>
  <si>
    <t>V2J1G2</t>
  </si>
  <si>
    <t>V2J1H6</t>
  </si>
  <si>
    <t>V2J1H7</t>
  </si>
  <si>
    <t>V2J1H8</t>
  </si>
  <si>
    <t>V2J1J8</t>
  </si>
  <si>
    <t>V2J1J9</t>
  </si>
  <si>
    <t>V2J1K1</t>
  </si>
  <si>
    <t>V2J1K4</t>
  </si>
  <si>
    <t>V2J1L3</t>
  </si>
  <si>
    <t>V2J1L6</t>
  </si>
  <si>
    <t>V2J1L7</t>
  </si>
  <si>
    <t>V2J1L8</t>
  </si>
  <si>
    <t>V2J1L9</t>
  </si>
  <si>
    <t>V2J1M1</t>
  </si>
  <si>
    <t>V2J1M7</t>
  </si>
  <si>
    <t>V2J1M8</t>
  </si>
  <si>
    <t>V2J1M9</t>
  </si>
  <si>
    <t>V2J1N1</t>
  </si>
  <si>
    <t>V2J1N5</t>
  </si>
  <si>
    <t>V2J1N6</t>
  </si>
  <si>
    <t>V2J1R4</t>
  </si>
  <si>
    <t>V2J1R6</t>
  </si>
  <si>
    <t>V2J1R7</t>
  </si>
  <si>
    <t>V2J1R8</t>
  </si>
  <si>
    <t>V2J1R9</t>
  </si>
  <si>
    <t>V2J1S1</t>
  </si>
  <si>
    <t>V2J1S6</t>
  </si>
  <si>
    <t>V2J1S7</t>
  </si>
  <si>
    <t>V2J1S9</t>
  </si>
  <si>
    <t>V2J1T6</t>
  </si>
  <si>
    <t>V2J1T8</t>
  </si>
  <si>
    <t>V2J1T9</t>
  </si>
  <si>
    <t>V2J1V1</t>
  </si>
  <si>
    <t>V2J1V3</t>
  </si>
  <si>
    <t>V2J1V8</t>
  </si>
  <si>
    <t>V2J1V9</t>
  </si>
  <si>
    <t>V2J1W4</t>
  </si>
  <si>
    <t>V2J1W5</t>
  </si>
  <si>
    <t>V2J1W6</t>
  </si>
  <si>
    <t>V2J1W7</t>
  </si>
  <si>
    <t>V2J1W8</t>
  </si>
  <si>
    <t>V2J1W9</t>
  </si>
  <si>
    <t>V2J1X1</t>
  </si>
  <si>
    <t>V2J1X2</t>
  </si>
  <si>
    <t>V2J1X3</t>
  </si>
  <si>
    <t>V2J1X5</t>
  </si>
  <si>
    <t>V2J1X6</t>
  </si>
  <si>
    <t>V2J1X7</t>
  </si>
  <si>
    <t>V2J1X8</t>
  </si>
  <si>
    <t>V2J1X9</t>
  </si>
  <si>
    <t>V2J1Y1</t>
  </si>
  <si>
    <t>V2J1Y2</t>
  </si>
  <si>
    <t>V2J1Y3</t>
  </si>
  <si>
    <t>V2J1Y4</t>
  </si>
  <si>
    <t>V2J1Y5</t>
  </si>
  <si>
    <t>V2J1Y6</t>
  </si>
  <si>
    <t>V2J1Y7</t>
  </si>
  <si>
    <t>V2J1Y8</t>
  </si>
  <si>
    <t>V2J1Y9</t>
  </si>
  <si>
    <t>V2J1Z1</t>
  </si>
  <si>
    <t>V2J1Z2</t>
  </si>
  <si>
    <t>V2J1Z3</t>
  </si>
  <si>
    <t>V2J1Z4</t>
  </si>
  <si>
    <t>V2J1Z5</t>
  </si>
  <si>
    <t>V2J1Z6</t>
  </si>
  <si>
    <t>V2J1Z7</t>
  </si>
  <si>
    <t>V2J1Z8</t>
  </si>
  <si>
    <t>V2J1Z9</t>
  </si>
  <si>
    <t>V2J2A1</t>
  </si>
  <si>
    <t>V2J2A3</t>
  </si>
  <si>
    <t>V2J2A5</t>
  </si>
  <si>
    <t>V2J2K4</t>
  </si>
  <si>
    <t>V2J2R1</t>
  </si>
  <si>
    <t>V2J3K3</t>
  </si>
  <si>
    <t>V2J3K4</t>
  </si>
  <si>
    <t>V2J3M6</t>
  </si>
  <si>
    <t>V2J3M7</t>
  </si>
  <si>
    <t>V2J3M8</t>
  </si>
  <si>
    <t>V2J3N4</t>
  </si>
  <si>
    <t>V2J3N7</t>
  </si>
  <si>
    <t>V2J3N8</t>
  </si>
  <si>
    <t>V2J3R3</t>
  </si>
  <si>
    <t>V2J3S2</t>
  </si>
  <si>
    <t>V2J4T8</t>
  </si>
  <si>
    <t>V2J4V6</t>
  </si>
  <si>
    <t>V2J4Y8</t>
  </si>
  <si>
    <t>V2J5A6</t>
  </si>
  <si>
    <t>V2J5A7</t>
  </si>
  <si>
    <t>V2J5B2</t>
  </si>
  <si>
    <t>V2J5G4</t>
  </si>
  <si>
    <t>V2J5G7</t>
  </si>
  <si>
    <t>V2J5H1</t>
  </si>
  <si>
    <t>V2J5J2</t>
  </si>
  <si>
    <t>V2J5X8</t>
  </si>
  <si>
    <t>V2J6A3</t>
  </si>
  <si>
    <t>V2J6A4</t>
  </si>
  <si>
    <t>V2J6A5</t>
  </si>
  <si>
    <t>V2K2X4</t>
  </si>
  <si>
    <t>V2K4K8</t>
  </si>
  <si>
    <t>V2K4K9</t>
  </si>
  <si>
    <t>V2K4L1</t>
  </si>
  <si>
    <t>V2K4L3</t>
  </si>
  <si>
    <t>V2K4L4</t>
  </si>
  <si>
    <t>V2K4R6</t>
  </si>
  <si>
    <t>V2K4S4</t>
  </si>
  <si>
    <t>V2K5P5</t>
  </si>
  <si>
    <t>V2K5P6</t>
  </si>
  <si>
    <t>V2K5P7</t>
  </si>
  <si>
    <t>V2K5R8</t>
  </si>
  <si>
    <t>V2K5R9</t>
  </si>
  <si>
    <t>V2K5S1</t>
  </si>
  <si>
    <t>V2K5S2</t>
  </si>
  <si>
    <t>V2L0A2</t>
  </si>
  <si>
    <t>V2L1A1</t>
  </si>
  <si>
    <t>V2L1A2</t>
  </si>
  <si>
    <t>V2L1A3</t>
  </si>
  <si>
    <t>V2L1A6</t>
  </si>
  <si>
    <t>V2L1A7</t>
  </si>
  <si>
    <t>V2L1A8</t>
  </si>
  <si>
    <t>V2L1A9</t>
  </si>
  <si>
    <t>V2L1B1</t>
  </si>
  <si>
    <t>V2L1B2</t>
  </si>
  <si>
    <t>V2L1B3</t>
  </si>
  <si>
    <t>V2L1B4</t>
  </si>
  <si>
    <t>V2L1B5</t>
  </si>
  <si>
    <t>V2L1B6</t>
  </si>
  <si>
    <t>V2L1B7</t>
  </si>
  <si>
    <t>V2L1B9</t>
  </si>
  <si>
    <t>V2L1C2</t>
  </si>
  <si>
    <t>V2L1C3</t>
  </si>
  <si>
    <t>V2L1C4</t>
  </si>
  <si>
    <t>V2L1C9</t>
  </si>
  <si>
    <t>V2L1E6</t>
  </si>
  <si>
    <t>V2L1E7</t>
  </si>
  <si>
    <t>V2L1G6</t>
  </si>
  <si>
    <t>V2L1G7</t>
  </si>
  <si>
    <t>V2L1J1</t>
  </si>
  <si>
    <t>V2L1J2</t>
  </si>
  <si>
    <t>V2L1J3</t>
  </si>
  <si>
    <t>V2L1K8</t>
  </si>
  <si>
    <t>V2L1P1</t>
  </si>
  <si>
    <t>V2L1Y2</t>
  </si>
  <si>
    <t>V2L1Z9</t>
  </si>
  <si>
    <t>V2L2A1</t>
  </si>
  <si>
    <t>V2L2A2</t>
  </si>
  <si>
    <t>V2L2A3</t>
  </si>
  <si>
    <t>V2L2A4</t>
  </si>
  <si>
    <t>V2L2A5</t>
  </si>
  <si>
    <t>V2L2A6</t>
  </si>
  <si>
    <t>V2L2E3</t>
  </si>
  <si>
    <t>V2L2E4</t>
  </si>
  <si>
    <t>V2L2E5</t>
  </si>
  <si>
    <t>V2L2E6</t>
  </si>
  <si>
    <t>V2L2E7</t>
  </si>
  <si>
    <t>V2L2E8</t>
  </si>
  <si>
    <t>V2L2E9</t>
  </si>
  <si>
    <t>V2L2G1</t>
  </si>
  <si>
    <t>V2L2G2</t>
  </si>
  <si>
    <t>V2L2G3</t>
  </si>
  <si>
    <t>V2L2H3</t>
  </si>
  <si>
    <t>V2L2H4</t>
  </si>
  <si>
    <t>V2L2H5</t>
  </si>
  <si>
    <t>V2L2H6</t>
  </si>
  <si>
    <t>V2L2J3</t>
  </si>
  <si>
    <t>V2L2M2</t>
  </si>
  <si>
    <t>V2L2M4</t>
  </si>
  <si>
    <t>V2L2M6</t>
  </si>
  <si>
    <t>V2L2M7</t>
  </si>
  <si>
    <t>V2L2M8</t>
  </si>
  <si>
    <t>V2L2M9</t>
  </si>
  <si>
    <t>V2L2N1</t>
  </si>
  <si>
    <t>V2L2N5</t>
  </si>
  <si>
    <t>V2L2N7</t>
  </si>
  <si>
    <t>V2L2R6</t>
  </si>
  <si>
    <t>V2L2R7</t>
  </si>
  <si>
    <t>V2L2R8</t>
  </si>
  <si>
    <t>V2L2R9</t>
  </si>
  <si>
    <t>V2L2S7</t>
  </si>
  <si>
    <t>V2L2T6</t>
  </si>
  <si>
    <t>V2L2T7</t>
  </si>
  <si>
    <t>V2L2V7</t>
  </si>
  <si>
    <t>V2L2Y1</t>
  </si>
  <si>
    <t>V2L2Y2</t>
  </si>
  <si>
    <t>V2L2Y3</t>
  </si>
  <si>
    <t>V2L2Y4</t>
  </si>
  <si>
    <t>V2L2Y8</t>
  </si>
  <si>
    <t>V2L2Y9</t>
  </si>
  <si>
    <t>V2L2Z1</t>
  </si>
  <si>
    <t>V2L2Z2</t>
  </si>
  <si>
    <t>V2L2Z3</t>
  </si>
  <si>
    <t>V2L2Z4</t>
  </si>
  <si>
    <t>V2L2Z5</t>
  </si>
  <si>
    <t>V2L2Z6</t>
  </si>
  <si>
    <t>V2L2Z7</t>
  </si>
  <si>
    <t>V2L2Z8</t>
  </si>
  <si>
    <t>V2L2Z9</t>
  </si>
  <si>
    <t>V2L3A1</t>
  </si>
  <si>
    <t>V2L3A2</t>
  </si>
  <si>
    <t>V2L3A3</t>
  </si>
  <si>
    <t>V2L3A4</t>
  </si>
  <si>
    <t>V2L3A5</t>
  </si>
  <si>
    <t>V2L3A6</t>
  </si>
  <si>
    <t>V2L3A7</t>
  </si>
  <si>
    <t>V2L3B9</t>
  </si>
  <si>
    <t>V2L3C1</t>
  </si>
  <si>
    <t>V2L3C2</t>
  </si>
  <si>
    <t>V2L3C3</t>
  </si>
  <si>
    <t>V2L3C4</t>
  </si>
  <si>
    <t>V2L3C5</t>
  </si>
  <si>
    <t>V2L3C6</t>
  </si>
  <si>
    <t>V2L3C7</t>
  </si>
  <si>
    <t>V2L3C8</t>
  </si>
  <si>
    <t>V2L3C9</t>
  </si>
  <si>
    <t>V2L3E1</t>
  </si>
  <si>
    <t>V2L3G6</t>
  </si>
  <si>
    <t>V2L3G8</t>
  </si>
  <si>
    <t>V2L3G9</t>
  </si>
  <si>
    <t>V2L3H1</t>
  </si>
  <si>
    <t>V2L3H2</t>
  </si>
  <si>
    <t>V2L3H3</t>
  </si>
  <si>
    <t>V2L3H4</t>
  </si>
  <si>
    <t>V2L3H5</t>
  </si>
  <si>
    <t>V2L3H6</t>
  </si>
  <si>
    <t>V2L3H7</t>
  </si>
  <si>
    <t>V2L3H8</t>
  </si>
  <si>
    <t>V2L3K5</t>
  </si>
  <si>
    <t>V2L3K6</t>
  </si>
  <si>
    <t>V2L3K7</t>
  </si>
  <si>
    <t>V2L3K8</t>
  </si>
  <si>
    <t>V2L3T6</t>
  </si>
  <si>
    <t>V2L3T7</t>
  </si>
  <si>
    <t>V2L3T8</t>
  </si>
  <si>
    <t>V2L3T9</t>
  </si>
  <si>
    <t>V2L3V7</t>
  </si>
  <si>
    <t>V2L3W1</t>
  </si>
  <si>
    <t>V2L3W2</t>
  </si>
  <si>
    <t>V2L3W3</t>
  </si>
  <si>
    <t>V2L3W4</t>
  </si>
  <si>
    <t>V2L3W5</t>
  </si>
  <si>
    <t>V2L3W6</t>
  </si>
  <si>
    <t>V2L3W7</t>
  </si>
  <si>
    <t>V2L3X8</t>
  </si>
  <si>
    <t>V2L3X9</t>
  </si>
  <si>
    <t>V2L3Y1</t>
  </si>
  <si>
    <t>V2L3Y4</t>
  </si>
  <si>
    <t>V2L3Y5</t>
  </si>
  <si>
    <t>V2L4A1</t>
  </si>
  <si>
    <t>V2L4A2</t>
  </si>
  <si>
    <t>V2L4A8</t>
  </si>
  <si>
    <t>V2L4B2</t>
  </si>
  <si>
    <t>V2L4B7</t>
  </si>
  <si>
    <t>V2L4B9</t>
  </si>
  <si>
    <t>V2L4C2</t>
  </si>
  <si>
    <t>V2L4C4</t>
  </si>
  <si>
    <t>V2L4C5</t>
  </si>
  <si>
    <t>V2L4C7</t>
  </si>
  <si>
    <t>V2L4E1</t>
  </si>
  <si>
    <t>V2L4E3</t>
  </si>
  <si>
    <t>V2L4E6</t>
  </si>
  <si>
    <t>V2L4E7</t>
  </si>
  <si>
    <t>V2L4E8</t>
  </si>
  <si>
    <t>V2L4E9</t>
  </si>
  <si>
    <t>V2L4G1</t>
  </si>
  <si>
    <t>V2L4G2</t>
  </si>
  <si>
    <t>V2L4G6</t>
  </si>
  <si>
    <t>V2L4G7</t>
  </si>
  <si>
    <t>V2L4H5</t>
  </si>
  <si>
    <t>V2L4K3</t>
  </si>
  <si>
    <t>V2L4N6</t>
  </si>
  <si>
    <t>V2L4N8</t>
  </si>
  <si>
    <t>V2L4P1</t>
  </si>
  <si>
    <t>V2L4P2</t>
  </si>
  <si>
    <t>V2L4R1</t>
  </si>
  <si>
    <t>V2L4R2</t>
  </si>
  <si>
    <t>V2L4R3</t>
  </si>
  <si>
    <t>V2L4R4</t>
  </si>
  <si>
    <t>V2L4W3</t>
  </si>
  <si>
    <t>V2L4W7</t>
  </si>
  <si>
    <t>V2L4X6</t>
  </si>
  <si>
    <t>V2L4X7</t>
  </si>
  <si>
    <t>V2L4X8</t>
  </si>
  <si>
    <t>V2L4Y4</t>
  </si>
  <si>
    <t>V2L4Y8</t>
  </si>
  <si>
    <t>V2L4Z1</t>
  </si>
  <si>
    <t>V2L4Z4</t>
  </si>
  <si>
    <t>V2L4Z5</t>
  </si>
  <si>
    <t>V2L5A3</t>
  </si>
  <si>
    <t>V2L5A5</t>
  </si>
  <si>
    <t>V2L5A6</t>
  </si>
  <si>
    <t>V2L5A7</t>
  </si>
  <si>
    <t>V2L5A8</t>
  </si>
  <si>
    <t>V2L5A9</t>
  </si>
  <si>
    <t>V2L5B6</t>
  </si>
  <si>
    <t>V2L5B7</t>
  </si>
  <si>
    <t>V2L5B9</t>
  </si>
  <si>
    <t>V2L5C1</t>
  </si>
  <si>
    <t>V2L5C2</t>
  </si>
  <si>
    <t>V2L5C6</t>
  </si>
  <si>
    <t>V2L5E2</t>
  </si>
  <si>
    <t>V2L5G8</t>
  </si>
  <si>
    <t>V2L5G9</t>
  </si>
  <si>
    <t>V2L5H1</t>
  </si>
  <si>
    <t>V2L5H2</t>
  </si>
  <si>
    <t>V2L5H3</t>
  </si>
  <si>
    <t>V2L5H6</t>
  </si>
  <si>
    <t>V2L5J7</t>
  </si>
  <si>
    <t>V2L5J8</t>
  </si>
  <si>
    <t>V2L5K2</t>
  </si>
  <si>
    <t>V2L5K3</t>
  </si>
  <si>
    <t>V2L5K4</t>
  </si>
  <si>
    <t>V2L5K5</t>
  </si>
  <si>
    <t>V2L5L8</t>
  </si>
  <si>
    <t>V2L5N4</t>
  </si>
  <si>
    <t>V2L5P5</t>
  </si>
  <si>
    <t>V2L5P8</t>
  </si>
  <si>
    <t>V2L5P9</t>
  </si>
  <si>
    <t>V2L5R8</t>
  </si>
  <si>
    <t>V2L5S1</t>
  </si>
  <si>
    <t>V2L5S3</t>
  </si>
  <si>
    <t>V2L5S5</t>
  </si>
  <si>
    <t>V2L5S8</t>
  </si>
  <si>
    <t>V2M1G4</t>
  </si>
  <si>
    <t>V2M1G7</t>
  </si>
  <si>
    <t>V2N0B5</t>
  </si>
  <si>
    <t>V2N1X8</t>
  </si>
  <si>
    <t>V2N1Y3</t>
  </si>
  <si>
    <t>V2N2R3</t>
  </si>
  <si>
    <t>V2N2R4</t>
  </si>
  <si>
    <t>V2N2R5</t>
  </si>
  <si>
    <t>V2N2R6</t>
  </si>
  <si>
    <t>V2N2R7</t>
  </si>
  <si>
    <t>V2N2R8</t>
  </si>
  <si>
    <t>V2N2R9</t>
  </si>
  <si>
    <t>V2N2S1</t>
  </si>
  <si>
    <t>V2N2S2</t>
  </si>
  <si>
    <t>V2N2S3</t>
  </si>
  <si>
    <t>V2N2S5</t>
  </si>
  <si>
    <t>V2N4W7</t>
  </si>
  <si>
    <t>V2P0A2</t>
  </si>
  <si>
    <t>V2P0A8</t>
  </si>
  <si>
    <t>V2P0A9</t>
  </si>
  <si>
    <t>V2P0B1</t>
  </si>
  <si>
    <t>V2P0B2</t>
  </si>
  <si>
    <t>V2P0B3</t>
  </si>
  <si>
    <t>V2P0B5</t>
  </si>
  <si>
    <t>V2P0B7</t>
  </si>
  <si>
    <t>V2P0B8</t>
  </si>
  <si>
    <t>V2P0B9</t>
  </si>
  <si>
    <t>V2P0C2</t>
  </si>
  <si>
    <t>V2P0C4</t>
  </si>
  <si>
    <t>V2P0C7</t>
  </si>
  <si>
    <t>V2P0C8</t>
  </si>
  <si>
    <t>V2P0E1</t>
  </si>
  <si>
    <t>V2P1A2</t>
  </si>
  <si>
    <t>V2P1A3</t>
  </si>
  <si>
    <t>V2P1A5</t>
  </si>
  <si>
    <t>V2P1B3</t>
  </si>
  <si>
    <t>V2P1B4</t>
  </si>
  <si>
    <t>V2P1B5</t>
  </si>
  <si>
    <t>V2P1C9</t>
  </si>
  <si>
    <t>V2P1J2</t>
  </si>
  <si>
    <t>V2P1J3</t>
  </si>
  <si>
    <t>V2P1K2</t>
  </si>
  <si>
    <t>V2P1K4</t>
  </si>
  <si>
    <t>V2P1K5</t>
  </si>
  <si>
    <t>V2P1V2</t>
  </si>
  <si>
    <t>V2P1V3</t>
  </si>
  <si>
    <t>V2P1V4</t>
  </si>
  <si>
    <t>V2P1W9</t>
  </si>
  <si>
    <t>V2P1X3</t>
  </si>
  <si>
    <t>V2P1X6</t>
  </si>
  <si>
    <t>V2P1X7</t>
  </si>
  <si>
    <t>V2P1Y1</t>
  </si>
  <si>
    <t>V2P1Z1</t>
  </si>
  <si>
    <t>V2P1Z2</t>
  </si>
  <si>
    <t>V2P1Z3</t>
  </si>
  <si>
    <t>V2P1Z4</t>
  </si>
  <si>
    <t>V2P1Z8</t>
  </si>
  <si>
    <t>V2P2B9</t>
  </si>
  <si>
    <t>V2P2C1</t>
  </si>
  <si>
    <t>V2P2C2</t>
  </si>
  <si>
    <t>V2P2C3</t>
  </si>
  <si>
    <t>V2P2C6</t>
  </si>
  <si>
    <t>V2P2C8</t>
  </si>
  <si>
    <t>V2P2E1</t>
  </si>
  <si>
    <t>V2P2E3</t>
  </si>
  <si>
    <t>V2P2E5</t>
  </si>
  <si>
    <t>V2P2E6</t>
  </si>
  <si>
    <t>V2P2E7</t>
  </si>
  <si>
    <t>V2P2E8</t>
  </si>
  <si>
    <t>V2P2E9</t>
  </si>
  <si>
    <t>V2P2G1</t>
  </si>
  <si>
    <t>V2P2G2</t>
  </si>
  <si>
    <t>V2P2H7</t>
  </si>
  <si>
    <t>V2P2H8</t>
  </si>
  <si>
    <t>V2P2M9</t>
  </si>
  <si>
    <t>V2P2N1</t>
  </si>
  <si>
    <t>V2P2N2</t>
  </si>
  <si>
    <t>V2P2N3</t>
  </si>
  <si>
    <t>V2P2N4</t>
  </si>
  <si>
    <t>V2P2P2</t>
  </si>
  <si>
    <t>V2P2P4</t>
  </si>
  <si>
    <t>V2P2P5</t>
  </si>
  <si>
    <t>V2P2P7</t>
  </si>
  <si>
    <t>V2P2P8</t>
  </si>
  <si>
    <t>V2P2R4</t>
  </si>
  <si>
    <t>V2P2R6</t>
  </si>
  <si>
    <t>V2P2R8</t>
  </si>
  <si>
    <t>V2P2S3</t>
  </si>
  <si>
    <t>V2P2S5</t>
  </si>
  <si>
    <t>V2P2S7</t>
  </si>
  <si>
    <t>V2P2S8</t>
  </si>
  <si>
    <t>V2P2S9</t>
  </si>
  <si>
    <t>V2P2T1</t>
  </si>
  <si>
    <t>V2P2T2</t>
  </si>
  <si>
    <t>V2P2T3</t>
  </si>
  <si>
    <t>V2P2T4</t>
  </si>
  <si>
    <t>V2P2T5</t>
  </si>
  <si>
    <t>V2P2T6</t>
  </si>
  <si>
    <t>V2P2T7</t>
  </si>
  <si>
    <t>V2P2T8</t>
  </si>
  <si>
    <t>V2P2T9</t>
  </si>
  <si>
    <t>V2P2V1</t>
  </si>
  <si>
    <t>V2P2V2</t>
  </si>
  <si>
    <t>V2P2V3</t>
  </si>
  <si>
    <t>V2P2V5</t>
  </si>
  <si>
    <t>V2P2V7</t>
  </si>
  <si>
    <t>V2P2V8</t>
  </si>
  <si>
    <t>V2P2V9</t>
  </si>
  <si>
    <t>V2P2W1</t>
  </si>
  <si>
    <t>V2P2W2</t>
  </si>
  <si>
    <t>V2P2W3</t>
  </si>
  <si>
    <t>V2P2W4</t>
  </si>
  <si>
    <t>V2P2W5</t>
  </si>
  <si>
    <t>V2P2W6</t>
  </si>
  <si>
    <t>V2P2W7</t>
  </si>
  <si>
    <t>V2P2W8</t>
  </si>
  <si>
    <t>V2P2W9</t>
  </si>
  <si>
    <t>V2P2X1</t>
  </si>
  <si>
    <t>V2P2X2</t>
  </si>
  <si>
    <t>V2P2X3</t>
  </si>
  <si>
    <t>V2P2X4</t>
  </si>
  <si>
    <t>V2P2X5</t>
  </si>
  <si>
    <t>V2P2X6</t>
  </si>
  <si>
    <t>V2P2X7</t>
  </si>
  <si>
    <t>V2P2X8</t>
  </si>
  <si>
    <t>V2P2X9</t>
  </si>
  <si>
    <t>V2P2Y1</t>
  </si>
  <si>
    <t>V2P2Y2</t>
  </si>
  <si>
    <t>V2P2Y3</t>
  </si>
  <si>
    <t>V2P2Y4</t>
  </si>
  <si>
    <t>V2P2Y5</t>
  </si>
  <si>
    <t>V2P2Y6</t>
  </si>
  <si>
    <t>V2P2Y7</t>
  </si>
  <si>
    <t>V2P2Y8</t>
  </si>
  <si>
    <t>V2P2Y9</t>
  </si>
  <si>
    <t>V2P2Z1</t>
  </si>
  <si>
    <t>V2P2Z2</t>
  </si>
  <si>
    <t>V2P2Z3</t>
  </si>
  <si>
    <t>V2P2Z4</t>
  </si>
  <si>
    <t>V2P2Z5</t>
  </si>
  <si>
    <t>V2P2Z6</t>
  </si>
  <si>
    <t>V2P2Z7</t>
  </si>
  <si>
    <t>V2P2Z8</t>
  </si>
  <si>
    <t>V2P2Z9</t>
  </si>
  <si>
    <t>V2P3A1</t>
  </si>
  <si>
    <t>V2P3A2</t>
  </si>
  <si>
    <t>V2P3A3</t>
  </si>
  <si>
    <t>V2P3A4</t>
  </si>
  <si>
    <t>V2P3A5</t>
  </si>
  <si>
    <t>V2P3A6</t>
  </si>
  <si>
    <t>V2P3A7</t>
  </si>
  <si>
    <t>V2P3A8</t>
  </si>
  <si>
    <t>V2P3A9</t>
  </si>
  <si>
    <t>V2P3B1</t>
  </si>
  <si>
    <t>V2P3B2</t>
  </si>
  <si>
    <t>V2P3B3</t>
  </si>
  <si>
    <t>V2P3B4</t>
  </si>
  <si>
    <t>V2P3B5</t>
  </si>
  <si>
    <t>V2P3B6</t>
  </si>
  <si>
    <t>V2P3B7</t>
  </si>
  <si>
    <t>V2P3B8</t>
  </si>
  <si>
    <t>V2P3B9</t>
  </si>
  <si>
    <t>V2P3C1</t>
  </si>
  <si>
    <t>V2P3C2</t>
  </si>
  <si>
    <t>V2P3C3</t>
  </si>
  <si>
    <t>V2P3C4</t>
  </si>
  <si>
    <t>V2P3C5</t>
  </si>
  <si>
    <t>V2P3C6</t>
  </si>
  <si>
    <t>V2P3C7</t>
  </si>
  <si>
    <t>V2P3C8</t>
  </si>
  <si>
    <t>V2P3C9</t>
  </si>
  <si>
    <t>V2P3E1</t>
  </si>
  <si>
    <t>V2P3E2</t>
  </si>
  <si>
    <t>V2P3E3</t>
  </si>
  <si>
    <t>V2P3E4</t>
  </si>
  <si>
    <t>V2P3E5</t>
  </si>
  <si>
    <t>V2P3E6</t>
  </si>
  <si>
    <t>V2P3E7</t>
  </si>
  <si>
    <t>V2P3E8</t>
  </si>
  <si>
    <t>V2P3E9</t>
  </si>
  <si>
    <t>V2P3G1</t>
  </si>
  <si>
    <t>V2P3G2</t>
  </si>
  <si>
    <t>V2P3G3</t>
  </si>
  <si>
    <t>V2P3G4</t>
  </si>
  <si>
    <t>V2P3G5</t>
  </si>
  <si>
    <t>V2P3G6</t>
  </si>
  <si>
    <t>V2P3H1</t>
  </si>
  <si>
    <t>V2P3H2</t>
  </si>
  <si>
    <t>V2P3H3</t>
  </si>
  <si>
    <t>V2P3H4</t>
  </si>
  <si>
    <t>V2P3H5</t>
  </si>
  <si>
    <t>V2P3H6</t>
  </si>
  <si>
    <t>V2P3H7</t>
  </si>
  <si>
    <t>V2P3H8</t>
  </si>
  <si>
    <t>V2P3H9</t>
  </si>
  <si>
    <t>V2P3J1</t>
  </si>
  <si>
    <t>V2P3J2</t>
  </si>
  <si>
    <t>V2P3J3</t>
  </si>
  <si>
    <t>V2P3J4</t>
  </si>
  <si>
    <t>V2P3J5</t>
  </si>
  <si>
    <t>V2P3J6</t>
  </si>
  <si>
    <t>V2P3J7</t>
  </si>
  <si>
    <t>V2P3J8</t>
  </si>
  <si>
    <t>V2P3J9</t>
  </si>
  <si>
    <t>V2P3K1</t>
  </si>
  <si>
    <t>V2P3K2</t>
  </si>
  <si>
    <t>V2P3K3</t>
  </si>
  <si>
    <t>V2P3K4</t>
  </si>
  <si>
    <t>V2P3K5</t>
  </si>
  <si>
    <t>V2P3K6</t>
  </si>
  <si>
    <t>V2P3K7</t>
  </si>
  <si>
    <t>V2P3K8</t>
  </si>
  <si>
    <t>V2P3K9</t>
  </si>
  <si>
    <t>V2P3L1</t>
  </si>
  <si>
    <t>V2P3L2</t>
  </si>
  <si>
    <t>V2P3L3</t>
  </si>
  <si>
    <t>V2P3L4</t>
  </si>
  <si>
    <t>V2P3L5</t>
  </si>
  <si>
    <t>V2P3L6</t>
  </si>
  <si>
    <t>V2P3L7</t>
  </si>
  <si>
    <t>V2P3L8</t>
  </si>
  <si>
    <t>V2P3L9</t>
  </si>
  <si>
    <t>V2P3M1</t>
  </si>
  <si>
    <t>V2P3M3</t>
  </si>
  <si>
    <t>V2P3M5</t>
  </si>
  <si>
    <t>V2P3M6</t>
  </si>
  <si>
    <t>V2P3M8</t>
  </si>
  <si>
    <t>V2P3M9</t>
  </si>
  <si>
    <t>V2P3N1</t>
  </si>
  <si>
    <t>V2P3N2</t>
  </si>
  <si>
    <t>V2P3N3</t>
  </si>
  <si>
    <t>V2P3N4</t>
  </si>
  <si>
    <t>V2P3N5</t>
  </si>
  <si>
    <t>V2P3N6</t>
  </si>
  <si>
    <t>V2P3N7</t>
  </si>
  <si>
    <t>V2P3N8</t>
  </si>
  <si>
    <t>V2P3N9</t>
  </si>
  <si>
    <t>V2P3P1</t>
  </si>
  <si>
    <t>V2P3P2</t>
  </si>
  <si>
    <t>V2P3P3</t>
  </si>
  <si>
    <t>V2P3P4</t>
  </si>
  <si>
    <t>V2P3P5</t>
  </si>
  <si>
    <t>V2P3P6</t>
  </si>
  <si>
    <t>V2P3P7</t>
  </si>
  <si>
    <t>V2P3P8</t>
  </si>
  <si>
    <t>V2P3P9</t>
  </si>
  <si>
    <t>V2P3R1</t>
  </si>
  <si>
    <t>V2P3R2</t>
  </si>
  <si>
    <t>V2P3R3</t>
  </si>
  <si>
    <t>V2P3R4</t>
  </si>
  <si>
    <t>V2P3R5</t>
  </si>
  <si>
    <t>V2P3R6</t>
  </si>
  <si>
    <t>V2P3R7</t>
  </si>
  <si>
    <t>V2P3R8</t>
  </si>
  <si>
    <t>V2P3R9</t>
  </si>
  <si>
    <t>V2P3S1</t>
  </si>
  <si>
    <t>V2P3S2</t>
  </si>
  <si>
    <t>V2P3S3</t>
  </si>
  <si>
    <t>V2P3S4</t>
  </si>
  <si>
    <t>V2P3S5</t>
  </si>
  <si>
    <t>V2P3S6</t>
  </si>
  <si>
    <t>V2P3S7</t>
  </si>
  <si>
    <t>V2P3S8</t>
  </si>
  <si>
    <t>V2P3S9</t>
  </si>
  <si>
    <t>V2P3T1</t>
  </si>
  <si>
    <t>V2P3T2</t>
  </si>
  <si>
    <t>V2P3T3</t>
  </si>
  <si>
    <t>V2P3T4</t>
  </si>
  <si>
    <t>V2P3T5</t>
  </si>
  <si>
    <t>V2P3T6</t>
  </si>
  <si>
    <t>V2P3T7</t>
  </si>
  <si>
    <t>V2P3T8</t>
  </si>
  <si>
    <t>V2P3T9</t>
  </si>
  <si>
    <t>V2P3V1</t>
  </si>
  <si>
    <t>V2P3V2</t>
  </si>
  <si>
    <t>V2P3V3</t>
  </si>
  <si>
    <t>V2P3V4</t>
  </si>
  <si>
    <t>V2P3V5</t>
  </si>
  <si>
    <t>V2P3V6</t>
  </si>
  <si>
    <t>V2P3V7</t>
  </si>
  <si>
    <t>V2P3V8</t>
  </si>
  <si>
    <t>V2P3V9</t>
  </si>
  <si>
    <t>V2P3W1</t>
  </si>
  <si>
    <t>V2P3W2</t>
  </si>
  <si>
    <t>V2P3X1</t>
  </si>
  <si>
    <t>V2P3X2</t>
  </si>
  <si>
    <t>V2P3X3</t>
  </si>
  <si>
    <t>V2P3X4</t>
  </si>
  <si>
    <t>V2P3Y1</t>
  </si>
  <si>
    <t>V2P3Y2</t>
  </si>
  <si>
    <t>V2P3Y3</t>
  </si>
  <si>
    <t>V2P3Y4</t>
  </si>
  <si>
    <t>V2P3Y5</t>
  </si>
  <si>
    <t>V2P3Y6</t>
  </si>
  <si>
    <t>V2P3Y7</t>
  </si>
  <si>
    <t>V2P3Y8</t>
  </si>
  <si>
    <t>V2P3Y9</t>
  </si>
  <si>
    <t>V2P3Z1</t>
  </si>
  <si>
    <t>V2P3Z2</t>
  </si>
  <si>
    <t>V2P3Z3</t>
  </si>
  <si>
    <t>V2P3Z4</t>
  </si>
  <si>
    <t>V2P3Z5</t>
  </si>
  <si>
    <t>V2P4A1</t>
  </si>
  <si>
    <t>V2P4A2</t>
  </si>
  <si>
    <t>V2P4A3</t>
  </si>
  <si>
    <t>V2P4A6</t>
  </si>
  <si>
    <t>V2P4A7</t>
  </si>
  <si>
    <t>V2P4A8</t>
  </si>
  <si>
    <t>V2P4A9</t>
  </si>
  <si>
    <t>V2P4B2</t>
  </si>
  <si>
    <t>V2P4B3</t>
  </si>
  <si>
    <t>V2P4B4</t>
  </si>
  <si>
    <t>V2P4B5</t>
  </si>
  <si>
    <t>V2P4B6</t>
  </si>
  <si>
    <t>V2P4B7</t>
  </si>
  <si>
    <t>V2P4B8</t>
  </si>
  <si>
    <t>V2P4B9</t>
  </si>
  <si>
    <t>V2P4E3</t>
  </si>
  <si>
    <t>V2P4E4</t>
  </si>
  <si>
    <t>V2P4E5</t>
  </si>
  <si>
    <t>V2P4E6</t>
  </si>
  <si>
    <t>V2P4E7</t>
  </si>
  <si>
    <t>V2P4E8</t>
  </si>
  <si>
    <t>V2P4E9</t>
  </si>
  <si>
    <t>V2P4G1</t>
  </si>
  <si>
    <t>V2P4G2</t>
  </si>
  <si>
    <t>V2P4G3</t>
  </si>
  <si>
    <t>V2P4G4</t>
  </si>
  <si>
    <t>V2P4G5</t>
  </si>
  <si>
    <t>V2P4G6</t>
  </si>
  <si>
    <t>V2P4G7</t>
  </si>
  <si>
    <t>V2P4G8</t>
  </si>
  <si>
    <t>V2P4J5</t>
  </si>
  <si>
    <t>V2P4J6</t>
  </si>
  <si>
    <t>V2P4J7</t>
  </si>
  <si>
    <t>V2P4J8</t>
  </si>
  <si>
    <t>V2P4J9</t>
  </si>
  <si>
    <t>V2P4K1</t>
  </si>
  <si>
    <t>V2P4K2</t>
  </si>
  <si>
    <t>V2P4K3</t>
  </si>
  <si>
    <t>V2P4K4</t>
  </si>
  <si>
    <t>V2P4K5</t>
  </si>
  <si>
    <t>V2P4K6</t>
  </si>
  <si>
    <t>V2P4K7</t>
  </si>
  <si>
    <t>V2P4K8</t>
  </si>
  <si>
    <t>V2P4K9</t>
  </si>
  <si>
    <t>V2P4L1</t>
  </si>
  <si>
    <t>V2P4L2</t>
  </si>
  <si>
    <t>V2P4L6</t>
  </si>
  <si>
    <t>V2P4L7</t>
  </si>
  <si>
    <t>V2P4L9</t>
  </si>
  <si>
    <t>V2P4M2</t>
  </si>
  <si>
    <t>V2P4N1</t>
  </si>
  <si>
    <t>V2P4N2</t>
  </si>
  <si>
    <t>V2P4N3</t>
  </si>
  <si>
    <t>V2P4N8</t>
  </si>
  <si>
    <t>V2P4N9</t>
  </si>
  <si>
    <t>V2P4P2</t>
  </si>
  <si>
    <t>V2P4P3</t>
  </si>
  <si>
    <t>V2P4P6</t>
  </si>
  <si>
    <t>V2P4S3</t>
  </si>
  <si>
    <t>V2P4S4</t>
  </si>
  <si>
    <t>V2P4S5</t>
  </si>
  <si>
    <t>V2P4S6</t>
  </si>
  <si>
    <t>V2P4S7</t>
  </si>
  <si>
    <t>V2P4S8</t>
  </si>
  <si>
    <t>V2P4S9</t>
  </si>
  <si>
    <t>V2P4T1</t>
  </si>
  <si>
    <t>V2P4T2</t>
  </si>
  <si>
    <t>V2P4T3</t>
  </si>
  <si>
    <t>V2P4T4</t>
  </si>
  <si>
    <t>V2P4T5</t>
  </si>
  <si>
    <t>V2P4T6</t>
  </si>
  <si>
    <t>V2P4T7</t>
  </si>
  <si>
    <t>V2P4T8</t>
  </si>
  <si>
    <t>V2P4T9</t>
  </si>
  <si>
    <t>V2P4V1</t>
  </si>
  <si>
    <t>V2P4V2</t>
  </si>
  <si>
    <t>V2P4V3</t>
  </si>
  <si>
    <t>V2P4V4</t>
  </si>
  <si>
    <t>V2P4X4</t>
  </si>
  <si>
    <t>V2P4X5</t>
  </si>
  <si>
    <t>V2P4X7</t>
  </si>
  <si>
    <t>V2P4X8</t>
  </si>
  <si>
    <t>V2P4X9</t>
  </si>
  <si>
    <t>V2P4Z2</t>
  </si>
  <si>
    <t>V2P4Z3</t>
  </si>
  <si>
    <t>V2P4Z4</t>
  </si>
  <si>
    <t>V2P4Z5</t>
  </si>
  <si>
    <t>V2P4Z6</t>
  </si>
  <si>
    <t>V2P4Z7</t>
  </si>
  <si>
    <t>V2P4Z9</t>
  </si>
  <si>
    <t>V2P5A1</t>
  </si>
  <si>
    <t>V2P5A2</t>
  </si>
  <si>
    <t>V2P5A3</t>
  </si>
  <si>
    <t>V2P5A4</t>
  </si>
  <si>
    <t>V2P5A5</t>
  </si>
  <si>
    <t>V2P5A6</t>
  </si>
  <si>
    <t>V2P5A7</t>
  </si>
  <si>
    <t>V2P5A8</t>
  </si>
  <si>
    <t>V2P5A9</t>
  </si>
  <si>
    <t>V2P5B1</t>
  </si>
  <si>
    <t>V2P5B2</t>
  </si>
  <si>
    <t>V2P5B3</t>
  </si>
  <si>
    <t>V2P5B4</t>
  </si>
  <si>
    <t>V2P5B5</t>
  </si>
  <si>
    <t>V2P5B6</t>
  </si>
  <si>
    <t>V2P5B7</t>
  </si>
  <si>
    <t>V2P5B8</t>
  </si>
  <si>
    <t>V2P5B9</t>
  </si>
  <si>
    <t>V2P5C1</t>
  </si>
  <si>
    <t>V2P5C2</t>
  </si>
  <si>
    <t>V2P5E8</t>
  </si>
  <si>
    <t>V2P5E9</t>
  </si>
  <si>
    <t>V2P5G1</t>
  </si>
  <si>
    <t>V2P5G2</t>
  </si>
  <si>
    <t>V2P5G3</t>
  </si>
  <si>
    <t>V2P5G4</t>
  </si>
  <si>
    <t>V2P5G5</t>
  </si>
  <si>
    <t>V2P5G6</t>
  </si>
  <si>
    <t>V2P5G7</t>
  </si>
  <si>
    <t>V2P5G8</t>
  </si>
  <si>
    <t>V2P5G9</t>
  </si>
  <si>
    <t>V2P5H1</t>
  </si>
  <si>
    <t>V2P5H2</t>
  </si>
  <si>
    <t>V2P5H3</t>
  </si>
  <si>
    <t>V2P5H4</t>
  </si>
  <si>
    <t>V2P5J1</t>
  </si>
  <si>
    <t>V2P5J2</t>
  </si>
  <si>
    <t>V2P5J3</t>
  </si>
  <si>
    <t>V2P5J4</t>
  </si>
  <si>
    <t>V2P5J5</t>
  </si>
  <si>
    <t>V2P5J6</t>
  </si>
  <si>
    <t>V2P5J7</t>
  </si>
  <si>
    <t>V2P5L2</t>
  </si>
  <si>
    <t>V2P5L3</t>
  </si>
  <si>
    <t>V2P5L4</t>
  </si>
  <si>
    <t>V2P5L5</t>
  </si>
  <si>
    <t>V2P5L6</t>
  </si>
  <si>
    <t>V2P5L7</t>
  </si>
  <si>
    <t>V2P5L9</t>
  </si>
  <si>
    <t>V2P5M1</t>
  </si>
  <si>
    <t>V2P5M2</t>
  </si>
  <si>
    <t>V2P5M3</t>
  </si>
  <si>
    <t>V2P5M4</t>
  </si>
  <si>
    <t>V2P5M5</t>
  </si>
  <si>
    <t>V2P5M6</t>
  </si>
  <si>
    <t>V2P5N4</t>
  </si>
  <si>
    <t>V2P5N8</t>
  </si>
  <si>
    <t>V2P5N9</t>
  </si>
  <si>
    <t>V2P5P1</t>
  </si>
  <si>
    <t>V2P5P2</t>
  </si>
  <si>
    <t>V2P5P3</t>
  </si>
  <si>
    <t>V2P5P4</t>
  </si>
  <si>
    <t>V2P5P5</t>
  </si>
  <si>
    <t>V2P5P6</t>
  </si>
  <si>
    <t>V2P5P7</t>
  </si>
  <si>
    <t>V2P5P8</t>
  </si>
  <si>
    <t>V2P5P9</t>
  </si>
  <si>
    <t>V2P5R1</t>
  </si>
  <si>
    <t>V2P5R2</t>
  </si>
  <si>
    <t>V2P5R3</t>
  </si>
  <si>
    <t>V2P5R4</t>
  </si>
  <si>
    <t>V2P5R8</t>
  </si>
  <si>
    <t>V2P5S2</t>
  </si>
  <si>
    <t>V2P5S3</t>
  </si>
  <si>
    <t>V2P5T2</t>
  </si>
  <si>
    <t>V2P5T3</t>
  </si>
  <si>
    <t>V2P5T4</t>
  </si>
  <si>
    <t>V2P5T5</t>
  </si>
  <si>
    <t>V2P5W9</t>
  </si>
  <si>
    <t>V2P5X1</t>
  </si>
  <si>
    <t>V2P5X2</t>
  </si>
  <si>
    <t>V2P5X3</t>
  </si>
  <si>
    <t>V2P5X4</t>
  </si>
  <si>
    <t>V2P5X5</t>
  </si>
  <si>
    <t>V2P5X6</t>
  </si>
  <si>
    <t>V2P5X7</t>
  </si>
  <si>
    <t>V2P5X8</t>
  </si>
  <si>
    <t>V2P5X9</t>
  </si>
  <si>
    <t>V2P5Y1</t>
  </si>
  <si>
    <t>V2P5Y5</t>
  </si>
  <si>
    <t>V2P5Y6</t>
  </si>
  <si>
    <t>V2P5Y7</t>
  </si>
  <si>
    <t>V2P5Y8</t>
  </si>
  <si>
    <t>V2P5Z6</t>
  </si>
  <si>
    <t>V2P5Z7</t>
  </si>
  <si>
    <t>V2P5Z8</t>
  </si>
  <si>
    <t>V2P5Z9</t>
  </si>
  <si>
    <t>V2P6A1</t>
  </si>
  <si>
    <t>V2P6A2</t>
  </si>
  <si>
    <t>V2P6A3</t>
  </si>
  <si>
    <t>V2P6A4</t>
  </si>
  <si>
    <t>V2P6A5</t>
  </si>
  <si>
    <t>V2P6A6</t>
  </si>
  <si>
    <t>V2P6A7</t>
  </si>
  <si>
    <t>V2P6A8</t>
  </si>
  <si>
    <t>V2P6A9</t>
  </si>
  <si>
    <t>V2P6B1</t>
  </si>
  <si>
    <t>V2P6B2</t>
  </si>
  <si>
    <t>V2P6B9</t>
  </si>
  <si>
    <t>V2P6C1</t>
  </si>
  <si>
    <t>V2P6C7</t>
  </si>
  <si>
    <t>V2P6C8</t>
  </si>
  <si>
    <t>V2P6E4</t>
  </si>
  <si>
    <t>V2P6E5</t>
  </si>
  <si>
    <t>V2P6E6</t>
  </si>
  <si>
    <t>V2P6E8</t>
  </si>
  <si>
    <t>V2P6G1</t>
  </si>
  <si>
    <t>V2P6G2</t>
  </si>
  <si>
    <t>V2P6G3</t>
  </si>
  <si>
    <t>V2P6G4</t>
  </si>
  <si>
    <t>V2P6G5</t>
  </si>
  <si>
    <t>V2P6G6</t>
  </si>
  <si>
    <t>V2P6G7</t>
  </si>
  <si>
    <t>V2P6G8</t>
  </si>
  <si>
    <t>V2P6G9</t>
  </si>
  <si>
    <t>V2P6H1</t>
  </si>
  <si>
    <t>V2P6H2</t>
  </si>
  <si>
    <t>V2P6H3</t>
  </si>
  <si>
    <t>V2P6H4</t>
  </si>
  <si>
    <t>V2P6H5</t>
  </si>
  <si>
    <t>V2P6K5</t>
  </si>
  <si>
    <t>V2P6K6</t>
  </si>
  <si>
    <t>V2P6K7</t>
  </si>
  <si>
    <t>V2P6L1</t>
  </si>
  <si>
    <t>V2P6L2</t>
  </si>
  <si>
    <t>V2P6L3</t>
  </si>
  <si>
    <t>V2P6L4</t>
  </si>
  <si>
    <t>V2P6L5</t>
  </si>
  <si>
    <t>V2P6L6</t>
  </si>
  <si>
    <t>V2P6L7</t>
  </si>
  <si>
    <t>V2P6L8</t>
  </si>
  <si>
    <t>V2P6L9</t>
  </si>
  <si>
    <t>V2P6M1</t>
  </si>
  <si>
    <t>V2P6M2</t>
  </si>
  <si>
    <t>V2P6M3</t>
  </si>
  <si>
    <t>V2P6M4</t>
  </si>
  <si>
    <t>V2P6M5</t>
  </si>
  <si>
    <t>V2P6M6</t>
  </si>
  <si>
    <t>V2P6M7</t>
  </si>
  <si>
    <t>V2P6M8</t>
  </si>
  <si>
    <t>V2P6M9</t>
  </si>
  <si>
    <t>V2P6N1</t>
  </si>
  <si>
    <t>V2P6N2</t>
  </si>
  <si>
    <t>V2P6N3</t>
  </si>
  <si>
    <t>V2P6N5</t>
  </si>
  <si>
    <t>V2P6N6</t>
  </si>
  <si>
    <t>V2P6N7</t>
  </si>
  <si>
    <t>V2P6N9</t>
  </si>
  <si>
    <t>V2P6P1</t>
  </si>
  <si>
    <t>V2P6P2</t>
  </si>
  <si>
    <t>V2P6P3</t>
  </si>
  <si>
    <t>V2P6P8</t>
  </si>
  <si>
    <t>V2P6R1</t>
  </si>
  <si>
    <t>V2P6R2</t>
  </si>
  <si>
    <t>V2P6R5</t>
  </si>
  <si>
    <t>V2P6R6</t>
  </si>
  <si>
    <t>V2P6R7</t>
  </si>
  <si>
    <t>V2P6R8</t>
  </si>
  <si>
    <t>V2P6S2</t>
  </si>
  <si>
    <t>V2P6S3</t>
  </si>
  <si>
    <t>V2P6S4</t>
  </si>
  <si>
    <t>V2P6S5</t>
  </si>
  <si>
    <t>V2P6S7</t>
  </si>
  <si>
    <t>V2P6S9</t>
  </si>
  <si>
    <t>V2P6T2</t>
  </si>
  <si>
    <t>V2P6T4</t>
  </si>
  <si>
    <t>V2P6T6</t>
  </si>
  <si>
    <t>V2P6T8</t>
  </si>
  <si>
    <t>V2P6T9</t>
  </si>
  <si>
    <t>V2P6V1</t>
  </si>
  <si>
    <t>V2P6V2</t>
  </si>
  <si>
    <t>V2P6V3</t>
  </si>
  <si>
    <t>V2P6Y1</t>
  </si>
  <si>
    <t>V2P6Y4</t>
  </si>
  <si>
    <t>V2P6Y5</t>
  </si>
  <si>
    <t>V2P6Z9</t>
  </si>
  <si>
    <t>V2P7A5</t>
  </si>
  <si>
    <t>V2P7B2</t>
  </si>
  <si>
    <t>V2P7B6</t>
  </si>
  <si>
    <t>V2P7B7</t>
  </si>
  <si>
    <t>V2P7B8</t>
  </si>
  <si>
    <t>V2P7C8</t>
  </si>
  <si>
    <t>V2P7C9</t>
  </si>
  <si>
    <t>V2P7G2</t>
  </si>
  <si>
    <t>V2P7G4</t>
  </si>
  <si>
    <t>V2P7G8</t>
  </si>
  <si>
    <t>V2P7H3</t>
  </si>
  <si>
    <t>V2P7H6</t>
  </si>
  <si>
    <t>V2P7H7</t>
  </si>
  <si>
    <t>V2P7J3</t>
  </si>
  <si>
    <t>V2P7J4</t>
  </si>
  <si>
    <t>V2P7J5</t>
  </si>
  <si>
    <t>V2P7J6</t>
  </si>
  <si>
    <t>V2P7J9</t>
  </si>
  <si>
    <t>V2P7K3</t>
  </si>
  <si>
    <t>V2P7K7</t>
  </si>
  <si>
    <t>V2P7L3</t>
  </si>
  <si>
    <t>V2P7L5</t>
  </si>
  <si>
    <t>V2P7L6</t>
  </si>
  <si>
    <t>V2P7L7</t>
  </si>
  <si>
    <t>V2P7L8</t>
  </si>
  <si>
    <t>V2P7M2</t>
  </si>
  <si>
    <t>V2P7M4</t>
  </si>
  <si>
    <t>V2P7N1</t>
  </si>
  <si>
    <t>V2P7N2</t>
  </si>
  <si>
    <t>V2P7P1</t>
  </si>
  <si>
    <t>V2P7P2</t>
  </si>
  <si>
    <t>V2P7R5</t>
  </si>
  <si>
    <t>V2P7R6</t>
  </si>
  <si>
    <t>V2P7R7</t>
  </si>
  <si>
    <t>V2P7R9</t>
  </si>
  <si>
    <t>V2P7S2</t>
  </si>
  <si>
    <t>V2P7S7</t>
  </si>
  <si>
    <t>V2P7T6</t>
  </si>
  <si>
    <t>V2P7T8</t>
  </si>
  <si>
    <t>V2P7V3</t>
  </si>
  <si>
    <t>V2P7V4</t>
  </si>
  <si>
    <t>V2P7W7</t>
  </si>
  <si>
    <t>V2P7W8</t>
  </si>
  <si>
    <t>V2P7X2</t>
  </si>
  <si>
    <t>V2P7X3</t>
  </si>
  <si>
    <t>V2P7X4</t>
  </si>
  <si>
    <t>V2P7X5</t>
  </si>
  <si>
    <t>V2P7X7</t>
  </si>
  <si>
    <t>V2P7Y2</t>
  </si>
  <si>
    <t>V2P7Y7</t>
  </si>
  <si>
    <t>V2P7Y8</t>
  </si>
  <si>
    <t>V2P7Y9</t>
  </si>
  <si>
    <t>V2P7Z1</t>
  </si>
  <si>
    <t>V2P7Z2</t>
  </si>
  <si>
    <t>V2P7Z4</t>
  </si>
  <si>
    <t>V2P7Z5</t>
  </si>
  <si>
    <t>V2P7Z6</t>
  </si>
  <si>
    <t>V2P7Z7</t>
  </si>
  <si>
    <t>V2P8A7</t>
  </si>
  <si>
    <t>V2P8B5</t>
  </si>
  <si>
    <t>V2P8B6</t>
  </si>
  <si>
    <t>V2P8B7</t>
  </si>
  <si>
    <t>V2P8B8</t>
  </si>
  <si>
    <t>V2P8B9</t>
  </si>
  <si>
    <t>V2P8C1</t>
  </si>
  <si>
    <t>V2P8C2</t>
  </si>
  <si>
    <t>V2P8C3</t>
  </si>
  <si>
    <t>V2P8C4</t>
  </si>
  <si>
    <t>V2P8C5</t>
  </si>
  <si>
    <t>V2P8C7</t>
  </si>
  <si>
    <t>V2P8C8</t>
  </si>
  <si>
    <t>V2P8C9</t>
  </si>
  <si>
    <t>V2P8E2</t>
  </si>
  <si>
    <t>V2P8E3</t>
  </si>
  <si>
    <t>V2P8E4</t>
  </si>
  <si>
    <t>V2P8E5</t>
  </si>
  <si>
    <t>V2P8E8</t>
  </si>
  <si>
    <t>V2P8G1</t>
  </si>
  <si>
    <t>V2R0A1</t>
  </si>
  <si>
    <t>V2R0A3</t>
  </si>
  <si>
    <t>V2R0A4</t>
  </si>
  <si>
    <t>V2R0A5</t>
  </si>
  <si>
    <t>V2R0A6</t>
  </si>
  <si>
    <t>V2R0A7</t>
  </si>
  <si>
    <t>V2R0A8</t>
  </si>
  <si>
    <t>V2R0B1</t>
  </si>
  <si>
    <t>V2R0B6</t>
  </si>
  <si>
    <t>V2R0C1</t>
  </si>
  <si>
    <t>V2R0C2</t>
  </si>
  <si>
    <t>V2R0C3</t>
  </si>
  <si>
    <t>V2R0C4</t>
  </si>
  <si>
    <t>V2R0E6</t>
  </si>
  <si>
    <t>V2R0E9</t>
  </si>
  <si>
    <t>V2R0G4</t>
  </si>
  <si>
    <t>V2R0G5</t>
  </si>
  <si>
    <t>V2R0G6</t>
  </si>
  <si>
    <t>V2R0G7</t>
  </si>
  <si>
    <t>V2R0G8</t>
  </si>
  <si>
    <t>V2R0G9</t>
  </si>
  <si>
    <t>V2R0H1</t>
  </si>
  <si>
    <t>V2R0H8</t>
  </si>
  <si>
    <t>V2R0H9</t>
  </si>
  <si>
    <t>V2R0J4</t>
  </si>
  <si>
    <t>V2R0J7</t>
  </si>
  <si>
    <t>V2R0K2</t>
  </si>
  <si>
    <t>V2R0L1</t>
  </si>
  <si>
    <t>V2R0L2</t>
  </si>
  <si>
    <t>V2R0L6</t>
  </si>
  <si>
    <t>V2R0L7</t>
  </si>
  <si>
    <t>V2R0M1</t>
  </si>
  <si>
    <t>V2R0M8</t>
  </si>
  <si>
    <t>V2R0N1</t>
  </si>
  <si>
    <t>V2R0N2</t>
  </si>
  <si>
    <t>V2R0N3</t>
  </si>
  <si>
    <t>V2R0N4</t>
  </si>
  <si>
    <t>V2R0N5</t>
  </si>
  <si>
    <t>V2R0N6</t>
  </si>
  <si>
    <t>V2R0N8</t>
  </si>
  <si>
    <t>V2R0P1</t>
  </si>
  <si>
    <t>V2R0P4</t>
  </si>
  <si>
    <t>V2R0P6</t>
  </si>
  <si>
    <t>V2R0P7</t>
  </si>
  <si>
    <t>V2R0P9</t>
  </si>
  <si>
    <t>V2R0R2</t>
  </si>
  <si>
    <t>V2R0R3</t>
  </si>
  <si>
    <t>V2R0R4</t>
  </si>
  <si>
    <t>V2R0R5</t>
  </si>
  <si>
    <t>V2R0R6</t>
  </si>
  <si>
    <t>V2R0R7</t>
  </si>
  <si>
    <t>V2R0S1</t>
  </si>
  <si>
    <t>V2R0S2</t>
  </si>
  <si>
    <t>V2R0S3</t>
  </si>
  <si>
    <t>V2R0S6</t>
  </si>
  <si>
    <t>V2R0S8</t>
  </si>
  <si>
    <t>V2R0T1</t>
  </si>
  <si>
    <t>V2R1A1</t>
  </si>
  <si>
    <t>V2R1A2</t>
  </si>
  <si>
    <t>V2R1A3</t>
  </si>
  <si>
    <t>V2R1A4</t>
  </si>
  <si>
    <t>V2R1A5</t>
  </si>
  <si>
    <t>V2R1A6</t>
  </si>
  <si>
    <t>V2R1A7</t>
  </si>
  <si>
    <t>V2R1A8</t>
  </si>
  <si>
    <t>V2R1B7</t>
  </si>
  <si>
    <t>V2R1L4</t>
  </si>
  <si>
    <t>V2R1L7</t>
  </si>
  <si>
    <t>V2R2N9</t>
  </si>
  <si>
    <t>V2R2T4</t>
  </si>
  <si>
    <t>V2R2T7</t>
  </si>
  <si>
    <t>V2R2X4</t>
  </si>
  <si>
    <t>V2R2X5</t>
  </si>
  <si>
    <t>V2R2X8</t>
  </si>
  <si>
    <t>V2R2X9</t>
  </si>
  <si>
    <t>V2R2Y1</t>
  </si>
  <si>
    <t>V2R2Y8</t>
  </si>
  <si>
    <t>V2R2Y9</t>
  </si>
  <si>
    <t>V2R2Z5</t>
  </si>
  <si>
    <t>V2R3A4</t>
  </si>
  <si>
    <t>V2R3A7</t>
  </si>
  <si>
    <t>V2R3A8</t>
  </si>
  <si>
    <t>V2R3C4</t>
  </si>
  <si>
    <t>V2R3C7</t>
  </si>
  <si>
    <t>V2R3C8</t>
  </si>
  <si>
    <t>V2R3E5</t>
  </si>
  <si>
    <t>V2R3E8</t>
  </si>
  <si>
    <t>V2R3G3</t>
  </si>
  <si>
    <t>V2R3J2</t>
  </si>
  <si>
    <t>V2R3J4</t>
  </si>
  <si>
    <t>V2R3J6</t>
  </si>
  <si>
    <t>V2R3J7</t>
  </si>
  <si>
    <t>V2R3K4</t>
  </si>
  <si>
    <t>V2R3N6</t>
  </si>
  <si>
    <t>V2R3N7</t>
  </si>
  <si>
    <t>V2R3P3</t>
  </si>
  <si>
    <t>V2R3P4</t>
  </si>
  <si>
    <t>V2R3P6</t>
  </si>
  <si>
    <t>V2R3S9</t>
  </si>
  <si>
    <t>V2R3V1</t>
  </si>
  <si>
    <t>V2R3V2</t>
  </si>
  <si>
    <t>V2R3W3</t>
  </si>
  <si>
    <t>V2R3W8</t>
  </si>
  <si>
    <t>V2R3Z5</t>
  </si>
  <si>
    <t>V2R3Z7</t>
  </si>
  <si>
    <t>V2R3Z8</t>
  </si>
  <si>
    <t>V2R3Z9</t>
  </si>
  <si>
    <t>V2R4A7</t>
  </si>
  <si>
    <t>V2R4A8</t>
  </si>
  <si>
    <t>V2R4A9</t>
  </si>
  <si>
    <t>V2R4B2</t>
  </si>
  <si>
    <t>V2R4B9</t>
  </si>
  <si>
    <t>V2R4C3</t>
  </si>
  <si>
    <t>V2R4C4</t>
  </si>
  <si>
    <t>V2R4C5</t>
  </si>
  <si>
    <t>V2R4E7</t>
  </si>
  <si>
    <t>V2R4E8</t>
  </si>
  <si>
    <t>V2R4G2</t>
  </si>
  <si>
    <t>V2R4G9</t>
  </si>
  <si>
    <t>V2R4H1</t>
  </si>
  <si>
    <t>V2R4H2</t>
  </si>
  <si>
    <t>V2R4H3</t>
  </si>
  <si>
    <t>V2R4H4</t>
  </si>
  <si>
    <t>V2R4H5</t>
  </si>
  <si>
    <t>V2R4H8</t>
  </si>
  <si>
    <t>V2R4J1</t>
  </si>
  <si>
    <t>V2R4J2</t>
  </si>
  <si>
    <t>V2R4J3</t>
  </si>
  <si>
    <t>V2R4J4</t>
  </si>
  <si>
    <t>V2R4J5</t>
  </si>
  <si>
    <t>V2R4J6</t>
  </si>
  <si>
    <t>V2R4J7</t>
  </si>
  <si>
    <t>V2R4J8</t>
  </si>
  <si>
    <t>V2R4J9</t>
  </si>
  <si>
    <t>V2R4K1</t>
  </si>
  <si>
    <t>V2R4K2</t>
  </si>
  <si>
    <t>V2R4K3</t>
  </si>
  <si>
    <t>V2R4K5</t>
  </si>
  <si>
    <t>V2R4K6</t>
  </si>
  <si>
    <t>V2R4K8</t>
  </si>
  <si>
    <t>V2R4K9</t>
  </si>
  <si>
    <t>V2R4L1</t>
  </si>
  <si>
    <t>V2R4L2</t>
  </si>
  <si>
    <t>V2R4L3</t>
  </si>
  <si>
    <t>V2R4L4</t>
  </si>
  <si>
    <t>V2R4L6</t>
  </si>
  <si>
    <t>V2R4L8</t>
  </si>
  <si>
    <t>V2R4N8</t>
  </si>
  <si>
    <t>V2R4N9</t>
  </si>
  <si>
    <t>V2R4P1</t>
  </si>
  <si>
    <t>V2R4P2</t>
  </si>
  <si>
    <t>V2R4P4</t>
  </si>
  <si>
    <t>V2R4P7</t>
  </si>
  <si>
    <t>V2R4R1</t>
  </si>
  <si>
    <t>V2R4R2</t>
  </si>
  <si>
    <t>V2R4R3</t>
  </si>
  <si>
    <t>V2R4R6</t>
  </si>
  <si>
    <t>V2R4S1</t>
  </si>
  <si>
    <t>V2R4S2</t>
  </si>
  <si>
    <t>V2R4S4</t>
  </si>
  <si>
    <t>V2R4W4</t>
  </si>
  <si>
    <t>V2R5C9</t>
  </si>
  <si>
    <t>V2R5E1</t>
  </si>
  <si>
    <t>V2R5E3</t>
  </si>
  <si>
    <t>V2R5E5</t>
  </si>
  <si>
    <t>V2R5E7</t>
  </si>
  <si>
    <t>V2R5E8</t>
  </si>
  <si>
    <t>V2R5H5</t>
  </si>
  <si>
    <t>V2R5H6</t>
  </si>
  <si>
    <t>V2R5H7</t>
  </si>
  <si>
    <t>V2R5H8</t>
  </si>
  <si>
    <t>V2R5J1</t>
  </si>
  <si>
    <t>V2R5K1</t>
  </si>
  <si>
    <t>V2R5K8</t>
  </si>
  <si>
    <t>V2R5L2</t>
  </si>
  <si>
    <t>V2R5L9</t>
  </si>
  <si>
    <t>V2R5N8</t>
  </si>
  <si>
    <t>V2R5P1</t>
  </si>
  <si>
    <t>V2R5P2</t>
  </si>
  <si>
    <t>V2R5P9</t>
  </si>
  <si>
    <t>V2R5R7</t>
  </si>
  <si>
    <t>V2R5R8</t>
  </si>
  <si>
    <t>V2R5S3</t>
  </si>
  <si>
    <t>V2R5S7</t>
  </si>
  <si>
    <t>V2R5S9</t>
  </si>
  <si>
    <t>V2R5V9</t>
  </si>
  <si>
    <t>V2R5X3</t>
  </si>
  <si>
    <t>V2R5X6</t>
  </si>
  <si>
    <t>V2R5X7</t>
  </si>
  <si>
    <t>V2R5Y5</t>
  </si>
  <si>
    <t>V2R6E7</t>
  </si>
  <si>
    <t>V2S0B1</t>
  </si>
  <si>
    <t>V2S1G7</t>
  </si>
  <si>
    <t>V2S2C6</t>
  </si>
  <si>
    <t>V2S2C9</t>
  </si>
  <si>
    <t>V2S2W5</t>
  </si>
  <si>
    <t>V2S2W6</t>
  </si>
  <si>
    <t>V2S3R3</t>
  </si>
  <si>
    <t>V2S4J8</t>
  </si>
  <si>
    <t>V2S4L5</t>
  </si>
  <si>
    <t>V2S4V1</t>
  </si>
  <si>
    <t>V2S4V3</t>
  </si>
  <si>
    <t>V2S4V5</t>
  </si>
  <si>
    <t>V2S4V7</t>
  </si>
  <si>
    <t>V2S4W5</t>
  </si>
  <si>
    <t>V2S4X5</t>
  </si>
  <si>
    <t>V2S4X8</t>
  </si>
  <si>
    <t>V2S4X9</t>
  </si>
  <si>
    <t>V2S5B3</t>
  </si>
  <si>
    <t>V2S5G1</t>
  </si>
  <si>
    <t>V2S5Z1</t>
  </si>
  <si>
    <t>V2S6B2</t>
  </si>
  <si>
    <t>V2S6E9</t>
  </si>
  <si>
    <t>V2S6J2</t>
  </si>
  <si>
    <t>V2S6V5</t>
  </si>
  <si>
    <t>V2S6X8</t>
  </si>
  <si>
    <t>V2S6Y3</t>
  </si>
  <si>
    <t>V2S7H6</t>
  </si>
  <si>
    <t>V2S7H7</t>
  </si>
  <si>
    <t>V2S7J7</t>
  </si>
  <si>
    <t>V2S7K6</t>
  </si>
  <si>
    <t>V2S7K7</t>
  </si>
  <si>
    <t>V2S7L2</t>
  </si>
  <si>
    <t>V2S7L4</t>
  </si>
  <si>
    <t>V2S7M2</t>
  </si>
  <si>
    <t>V2S7M5</t>
  </si>
  <si>
    <t>V2S7M7</t>
  </si>
  <si>
    <t>V2S7N2</t>
  </si>
  <si>
    <t>V2S7N3</t>
  </si>
  <si>
    <t>V2S7N5</t>
  </si>
  <si>
    <t>V2S7N7</t>
  </si>
  <si>
    <t>V2S7N9</t>
  </si>
  <si>
    <t>V2S7P1</t>
  </si>
  <si>
    <t>V2S7P2</t>
  </si>
  <si>
    <t>V2S7P3</t>
  </si>
  <si>
    <t>V2S7P6</t>
  </si>
  <si>
    <t>V2S7P7</t>
  </si>
  <si>
    <t>V2S7R1</t>
  </si>
  <si>
    <t>V2S7T4</t>
  </si>
  <si>
    <t>V2S7T5</t>
  </si>
  <si>
    <t>V2S7T6</t>
  </si>
  <si>
    <t>V2S7T7</t>
  </si>
  <si>
    <t>V2S7T8</t>
  </si>
  <si>
    <t>V2S7T9</t>
  </si>
  <si>
    <t>V2S7V2</t>
  </si>
  <si>
    <t>V2S7W4</t>
  </si>
  <si>
    <t>V2S7W5</t>
  </si>
  <si>
    <t>V2S7W6</t>
  </si>
  <si>
    <t>V2S7W7</t>
  </si>
  <si>
    <t>V2S7W8</t>
  </si>
  <si>
    <t>V2S7Y8</t>
  </si>
  <si>
    <t>V2S7Y9</t>
  </si>
  <si>
    <t>V2S7Z1</t>
  </si>
  <si>
    <t>V2S7Z2</t>
  </si>
  <si>
    <t>V2S8B8</t>
  </si>
  <si>
    <t>V2S8B9</t>
  </si>
  <si>
    <t>V2S8C1</t>
  </si>
  <si>
    <t>V2S8C3</t>
  </si>
  <si>
    <t>V2S8C4</t>
  </si>
  <si>
    <t>V2S8E2</t>
  </si>
  <si>
    <t>V2S8E9</t>
  </si>
  <si>
    <t>V2S8G6</t>
  </si>
  <si>
    <t>V2S8G7</t>
  </si>
  <si>
    <t>V2S8H2</t>
  </si>
  <si>
    <t>V2S8J2</t>
  </si>
  <si>
    <t>V2S8J6</t>
  </si>
  <si>
    <t>V2S8J7</t>
  </si>
  <si>
    <t>V2S8K1</t>
  </si>
  <si>
    <t>V2S8M9</t>
  </si>
  <si>
    <t>V2V4H7</t>
  </si>
  <si>
    <t>V2V4J1</t>
  </si>
  <si>
    <t>V2V6S6</t>
  </si>
  <si>
    <t>V2V6S8</t>
  </si>
  <si>
    <t>V2V6S9</t>
  </si>
  <si>
    <t>V2V6T1</t>
  </si>
  <si>
    <t>V2V6V5</t>
  </si>
  <si>
    <t>V2V7G8</t>
  </si>
  <si>
    <t>V2V7K6</t>
  </si>
  <si>
    <t>V2V7L2</t>
  </si>
  <si>
    <t>V2V7L3</t>
  </si>
  <si>
    <t>V2V7L4</t>
  </si>
  <si>
    <t>V2V7L5</t>
  </si>
  <si>
    <t>V2V7L6</t>
  </si>
  <si>
    <t>V2V7L7</t>
  </si>
  <si>
    <t>V2V7L8</t>
  </si>
  <si>
    <t>V2V7L9</t>
  </si>
  <si>
    <t>V2V7M1</t>
  </si>
  <si>
    <t>V2V7M2</t>
  </si>
  <si>
    <t>V2V7M3</t>
  </si>
  <si>
    <t>V2V7M4</t>
  </si>
  <si>
    <t>V2V7M5</t>
  </si>
  <si>
    <t>V2V7M6</t>
  </si>
  <si>
    <t>V2V7M7</t>
  </si>
  <si>
    <t>V2V7M8</t>
  </si>
  <si>
    <t>V2V7M9</t>
  </si>
  <si>
    <t>V2V7N1</t>
  </si>
  <si>
    <t>V2W0A7</t>
  </si>
  <si>
    <t>V2W0B6</t>
  </si>
  <si>
    <t>V2W0B7</t>
  </si>
  <si>
    <t>V2W0B8</t>
  </si>
  <si>
    <t>V2W0C2</t>
  </si>
  <si>
    <t>V2W0C7</t>
  </si>
  <si>
    <t>V2W0C8</t>
  </si>
  <si>
    <t>V2W0E6</t>
  </si>
  <si>
    <t>V2W0E7</t>
  </si>
  <si>
    <t>V2W0E8</t>
  </si>
  <si>
    <t>V2W0G5</t>
  </si>
  <si>
    <t>V2W1A9</t>
  </si>
  <si>
    <t>V2W1B1</t>
  </si>
  <si>
    <t>V2W1B4</t>
  </si>
  <si>
    <t>V2W1B6</t>
  </si>
  <si>
    <t>V2W1B7</t>
  </si>
  <si>
    <t>V2W1B8</t>
  </si>
  <si>
    <t>V2W1B9</t>
  </si>
  <si>
    <t>V2W1C1</t>
  </si>
  <si>
    <t>V2W1C8</t>
  </si>
  <si>
    <t>V2W1G2</t>
  </si>
  <si>
    <t>V2W1G3</t>
  </si>
  <si>
    <t>V2W1J1</t>
  </si>
  <si>
    <t>V2W1J8</t>
  </si>
  <si>
    <t>V2W1M2</t>
  </si>
  <si>
    <t>V2W1V5</t>
  </si>
  <si>
    <t>V2W1W6</t>
  </si>
  <si>
    <t>V2W1W8</t>
  </si>
  <si>
    <t>V2W1X3</t>
  </si>
  <si>
    <t>V2W1X6</t>
  </si>
  <si>
    <t>V2W1Z2</t>
  </si>
  <si>
    <t>V2W1Z9</t>
  </si>
  <si>
    <t>V2W2A3</t>
  </si>
  <si>
    <t>V2W2A4</t>
  </si>
  <si>
    <t>V2W2B6</t>
  </si>
  <si>
    <t>V2W2B7</t>
  </si>
  <si>
    <t>V2W2C8</t>
  </si>
  <si>
    <t>V2W2C9</t>
  </si>
  <si>
    <t>V2W2E1</t>
  </si>
  <si>
    <t>V2W2G1</t>
  </si>
  <si>
    <t>V2X0E7</t>
  </si>
  <si>
    <t>V2X0G1</t>
  </si>
  <si>
    <t>V2X0G2</t>
  </si>
  <si>
    <t>V2X0G3</t>
  </si>
  <si>
    <t>V2X0K9</t>
  </si>
  <si>
    <t>V2X0M4</t>
  </si>
  <si>
    <t>V2X0M5</t>
  </si>
  <si>
    <t>V2X0N1</t>
  </si>
  <si>
    <t>V2X0N3</t>
  </si>
  <si>
    <t>V2X0N4</t>
  </si>
  <si>
    <t>V2X0P5</t>
  </si>
  <si>
    <t>V2X0P8</t>
  </si>
  <si>
    <t>V2X0R5</t>
  </si>
  <si>
    <t>V2X0S2</t>
  </si>
  <si>
    <t>V2X0S7</t>
  </si>
  <si>
    <t>V2X0W8</t>
  </si>
  <si>
    <t>V2X0W9</t>
  </si>
  <si>
    <t>V2X0X2</t>
  </si>
  <si>
    <t>V2X1A1</t>
  </si>
  <si>
    <t>V2X1A3</t>
  </si>
  <si>
    <t>V2X1A4</t>
  </si>
  <si>
    <t>V2X1A5</t>
  </si>
  <si>
    <t>V2X1A6</t>
  </si>
  <si>
    <t>V2X1A7</t>
  </si>
  <si>
    <t>V2X1A8</t>
  </si>
  <si>
    <t>V2X1B1</t>
  </si>
  <si>
    <t>V2X1B2</t>
  </si>
  <si>
    <t>V2X1B4</t>
  </si>
  <si>
    <t>V2X1B5</t>
  </si>
  <si>
    <t>V2X1B7</t>
  </si>
  <si>
    <t>V2X1B8</t>
  </si>
  <si>
    <t>V2X1B9</t>
  </si>
  <si>
    <t>V2X1C1</t>
  </si>
  <si>
    <t>V2X1C8</t>
  </si>
  <si>
    <t>V2X1G3</t>
  </si>
  <si>
    <t>V2X1G5</t>
  </si>
  <si>
    <t>V2X1G7</t>
  </si>
  <si>
    <t>V2X1M5</t>
  </si>
  <si>
    <t>V2X1M6</t>
  </si>
  <si>
    <t>V2X1M7</t>
  </si>
  <si>
    <t>V2X1M9</t>
  </si>
  <si>
    <t>V2X1N5</t>
  </si>
  <si>
    <t>V2X1N6</t>
  </si>
  <si>
    <t>V2X1N7</t>
  </si>
  <si>
    <t>V2X1N8</t>
  </si>
  <si>
    <t>V2X1N9</t>
  </si>
  <si>
    <t>V2X1P1</t>
  </si>
  <si>
    <t>V2X1P9</t>
  </si>
  <si>
    <t>V2X1R6</t>
  </si>
  <si>
    <t>V2X1R7</t>
  </si>
  <si>
    <t>V2X1Z6</t>
  </si>
  <si>
    <t>V2X2K7</t>
  </si>
  <si>
    <t>V2X2N7</t>
  </si>
  <si>
    <t>V2X2V8</t>
  </si>
  <si>
    <t>V2X2Z4</t>
  </si>
  <si>
    <t>V2X3M1</t>
  </si>
  <si>
    <t>V2X3P5</t>
  </si>
  <si>
    <t>V2X3R8</t>
  </si>
  <si>
    <t>V2X3T7</t>
  </si>
  <si>
    <t>V2X3T8</t>
  </si>
  <si>
    <t>V2X4A1</t>
  </si>
  <si>
    <t>V2X4K3</t>
  </si>
  <si>
    <t>V2X4P3</t>
  </si>
  <si>
    <t>V2X4P4</t>
  </si>
  <si>
    <t>V2X4P6</t>
  </si>
  <si>
    <t>V2X4P7</t>
  </si>
  <si>
    <t>V2X4P8</t>
  </si>
  <si>
    <t>V2X4R3</t>
  </si>
  <si>
    <t>V2X4R4</t>
  </si>
  <si>
    <t>V2X4R5</t>
  </si>
  <si>
    <t>V2X4R6</t>
  </si>
  <si>
    <t>V2X4R7</t>
  </si>
  <si>
    <t>V2X4R8</t>
  </si>
  <si>
    <t>V2X4R9</t>
  </si>
  <si>
    <t>V2X4S1</t>
  </si>
  <si>
    <t>V2X4S3</t>
  </si>
  <si>
    <t>V2X4S4</t>
  </si>
  <si>
    <t>V2X4S5</t>
  </si>
  <si>
    <t>V2X4S6</t>
  </si>
  <si>
    <t>V2X4S7</t>
  </si>
  <si>
    <t>V2X4W5</t>
  </si>
  <si>
    <t>V2X5H3</t>
  </si>
  <si>
    <t>V2X5X3</t>
  </si>
  <si>
    <t>V2X6H6</t>
  </si>
  <si>
    <t>V2X6H7</t>
  </si>
  <si>
    <t>V2X6K3</t>
  </si>
  <si>
    <t>V2X6K4</t>
  </si>
  <si>
    <t>V2X6K5</t>
  </si>
  <si>
    <t>V2X6K6</t>
  </si>
  <si>
    <t>V2X6M8</t>
  </si>
  <si>
    <t>V2X6M9</t>
  </si>
  <si>
    <t>V2X6N2</t>
  </si>
  <si>
    <t>V2X6N3</t>
  </si>
  <si>
    <t>V2X6N4</t>
  </si>
  <si>
    <t>V2X6N5</t>
  </si>
  <si>
    <t>V2X6N6</t>
  </si>
  <si>
    <t>V2X6R1</t>
  </si>
  <si>
    <t>V2X6R2</t>
  </si>
  <si>
    <t>V2X6T5</t>
  </si>
  <si>
    <t>V2X6T6</t>
  </si>
  <si>
    <t>V2X6T7</t>
  </si>
  <si>
    <t>V2X6T8</t>
  </si>
  <si>
    <t>V2X6T9</t>
  </si>
  <si>
    <t>V2X6V1</t>
  </si>
  <si>
    <t>V2X6V2</t>
  </si>
  <si>
    <t>V2X6V3</t>
  </si>
  <si>
    <t>V2X7T3</t>
  </si>
  <si>
    <t>V2X8H4</t>
  </si>
  <si>
    <t>V2X8Z5</t>
  </si>
  <si>
    <t>V2X9C3</t>
  </si>
  <si>
    <t>V2X9C6</t>
  </si>
  <si>
    <t>V2X9E2</t>
  </si>
  <si>
    <t>V2X9E3</t>
  </si>
  <si>
    <t>V2X9E5</t>
  </si>
  <si>
    <t>V2X9N4</t>
  </si>
  <si>
    <t>V2X9P9</t>
  </si>
  <si>
    <t>V2X9Z5</t>
  </si>
  <si>
    <t>V2X9Z6</t>
  </si>
  <si>
    <t>V3A0A2</t>
  </si>
  <si>
    <t>V3A0A8</t>
  </si>
  <si>
    <t>V3A1A4</t>
  </si>
  <si>
    <t>V3A1A5</t>
  </si>
  <si>
    <t>V3A1A6</t>
  </si>
  <si>
    <t>V3A1B2</t>
  </si>
  <si>
    <t>V3A1B3</t>
  </si>
  <si>
    <t>V3A1B4</t>
  </si>
  <si>
    <t>V3A1B6</t>
  </si>
  <si>
    <t>V3A1B7</t>
  </si>
  <si>
    <t>V3A1B8</t>
  </si>
  <si>
    <t>V3A1B9</t>
  </si>
  <si>
    <t>V3A1C7</t>
  </si>
  <si>
    <t>V3A1C8</t>
  </si>
  <si>
    <t>V3A1C9</t>
  </si>
  <si>
    <t>V3A1E1</t>
  </si>
  <si>
    <t>V3A1K6</t>
  </si>
  <si>
    <t>V3A1M1</t>
  </si>
  <si>
    <t>V3A1N8</t>
  </si>
  <si>
    <t>V3A1P5</t>
  </si>
  <si>
    <t>V3A1P6</t>
  </si>
  <si>
    <t>V3A1P7</t>
  </si>
  <si>
    <t>V3A1S3</t>
  </si>
  <si>
    <t>V3A1S4</t>
  </si>
  <si>
    <t>V3A1S5</t>
  </si>
  <si>
    <t>V3A1S6</t>
  </si>
  <si>
    <t>V3A1S7</t>
  </si>
  <si>
    <t>V3A1V6</t>
  </si>
  <si>
    <t>V3A1Z1</t>
  </si>
  <si>
    <t>V3A2G1</t>
  </si>
  <si>
    <t>V3A2K1</t>
  </si>
  <si>
    <t>V3A2K2</t>
  </si>
  <si>
    <t>V3A2T5</t>
  </si>
  <si>
    <t>V3A2T7</t>
  </si>
  <si>
    <t>V3A2V1</t>
  </si>
  <si>
    <t>V3A2Y1</t>
  </si>
  <si>
    <t>V3A3T4</t>
  </si>
  <si>
    <t>V3A3T5</t>
  </si>
  <si>
    <t>V3A3T8</t>
  </si>
  <si>
    <t>V3A3T9</t>
  </si>
  <si>
    <t>V3A3V1</t>
  </si>
  <si>
    <t>V3A3V2</t>
  </si>
  <si>
    <t>V3A3V3</t>
  </si>
  <si>
    <t>V3A3V4</t>
  </si>
  <si>
    <t>V3A3V5</t>
  </si>
  <si>
    <t>V3A3V6</t>
  </si>
  <si>
    <t>V3A3V7</t>
  </si>
  <si>
    <t>V3A3V8</t>
  </si>
  <si>
    <t>V3A3W3</t>
  </si>
  <si>
    <t>V3A4A9</t>
  </si>
  <si>
    <t>V3A4B1</t>
  </si>
  <si>
    <t>V3A4B7</t>
  </si>
  <si>
    <t>V3A4B9</t>
  </si>
  <si>
    <t>V3A4C1</t>
  </si>
  <si>
    <t>V3A4G5</t>
  </si>
  <si>
    <t>V3A4G6</t>
  </si>
  <si>
    <t>V3A4S6</t>
  </si>
  <si>
    <t>V3A4S7</t>
  </si>
  <si>
    <t>V3A4T6</t>
  </si>
  <si>
    <t>V3A4T7</t>
  </si>
  <si>
    <t>V3A4T8</t>
  </si>
  <si>
    <t>V3A4W7</t>
  </si>
  <si>
    <t>V3A5C5</t>
  </si>
  <si>
    <t>V3A5C8</t>
  </si>
  <si>
    <t>V3A5C9</t>
  </si>
  <si>
    <t>V3A5M1</t>
  </si>
  <si>
    <t>V3A5P4</t>
  </si>
  <si>
    <t>V3A5P5</t>
  </si>
  <si>
    <t>V3A5P8</t>
  </si>
  <si>
    <t>V3A5T4</t>
  </si>
  <si>
    <t>V3A5T8</t>
  </si>
  <si>
    <t>V3A5T9</t>
  </si>
  <si>
    <t>V3A5W4</t>
  </si>
  <si>
    <t>V3A5W5</t>
  </si>
  <si>
    <t>V3A5W6</t>
  </si>
  <si>
    <t>V3A5X1</t>
  </si>
  <si>
    <t>V3A6B4</t>
  </si>
  <si>
    <t>V3A6E1</t>
  </si>
  <si>
    <t>V3A6E3</t>
  </si>
  <si>
    <t>V3A6G1</t>
  </si>
  <si>
    <t>V3A6G3</t>
  </si>
  <si>
    <t>V3A6G8</t>
  </si>
  <si>
    <t>V3A6L7</t>
  </si>
  <si>
    <t>V3A6N6</t>
  </si>
  <si>
    <t>V3A6P8</t>
  </si>
  <si>
    <t>V3A6R7</t>
  </si>
  <si>
    <t>V3A6S1</t>
  </si>
  <si>
    <t>V3A6S2</t>
  </si>
  <si>
    <t>V3A6S9</t>
  </si>
  <si>
    <t>V3A6T1</t>
  </si>
  <si>
    <t>V3A6T2</t>
  </si>
  <si>
    <t>V3A6T4</t>
  </si>
  <si>
    <t>V3A6T5</t>
  </si>
  <si>
    <t>V3A6T6</t>
  </si>
  <si>
    <t>V3A6T7</t>
  </si>
  <si>
    <t>V3A6T9</t>
  </si>
  <si>
    <t>V3A6V1</t>
  </si>
  <si>
    <t>V3A6V3</t>
  </si>
  <si>
    <t>V3A6W3</t>
  </si>
  <si>
    <t>V3A6X3</t>
  </si>
  <si>
    <t>V3A6X4</t>
  </si>
  <si>
    <t>V3A6Z2</t>
  </si>
  <si>
    <t>V3A6Z4</t>
  </si>
  <si>
    <t>V3A7A4</t>
  </si>
  <si>
    <t>V3A7A5</t>
  </si>
  <si>
    <t>V3A7A6</t>
  </si>
  <si>
    <t>V3A7A9</t>
  </si>
  <si>
    <t>V3A7B7</t>
  </si>
  <si>
    <t>V3A7C1</t>
  </si>
  <si>
    <t>V3A7C3</t>
  </si>
  <si>
    <t>V3A7C4</t>
  </si>
  <si>
    <t>V3A7C5</t>
  </si>
  <si>
    <t>V3A7C6</t>
  </si>
  <si>
    <t>V3A7C9</t>
  </si>
  <si>
    <t>V3A7G1</t>
  </si>
  <si>
    <t>V3A7G2</t>
  </si>
  <si>
    <t>V3A7G3</t>
  </si>
  <si>
    <t>V3A7H2</t>
  </si>
  <si>
    <t>V3A7H3</t>
  </si>
  <si>
    <t>V3A7H4</t>
  </si>
  <si>
    <t>V3A7J3</t>
  </si>
  <si>
    <t>V3A7J9</t>
  </si>
  <si>
    <t>V3A7K3</t>
  </si>
  <si>
    <t>V3A7K9</t>
  </si>
  <si>
    <t>V3A7L1</t>
  </si>
  <si>
    <t>V3A7L4</t>
  </si>
  <si>
    <t>V3A7N5</t>
  </si>
  <si>
    <t>V3A7P2</t>
  </si>
  <si>
    <t>V3A7P3</t>
  </si>
  <si>
    <t>V3A7S1</t>
  </si>
  <si>
    <t>V3A7V7</t>
  </si>
  <si>
    <t>V3A7W6</t>
  </si>
  <si>
    <t>V3A7W9</t>
  </si>
  <si>
    <t>V3A7X1</t>
  </si>
  <si>
    <t>V3A7X2</t>
  </si>
  <si>
    <t>V3A7X3</t>
  </si>
  <si>
    <t>V3A7X4</t>
  </si>
  <si>
    <t>V3A7X7</t>
  </si>
  <si>
    <t>V3A7X8</t>
  </si>
  <si>
    <t>V3A7X9</t>
  </si>
  <si>
    <t>V3A7Y1</t>
  </si>
  <si>
    <t>V3A7Y2</t>
  </si>
  <si>
    <t>V3A7Y3</t>
  </si>
  <si>
    <t>V3A7Y5</t>
  </si>
  <si>
    <t>V3A7Y7</t>
  </si>
  <si>
    <t>V3A7Y8</t>
  </si>
  <si>
    <t>V3A7Z1</t>
  </si>
  <si>
    <t>V3A8B6</t>
  </si>
  <si>
    <t>V3A8C2</t>
  </si>
  <si>
    <t>V3A8R3</t>
  </si>
  <si>
    <t>V3A8R9</t>
  </si>
  <si>
    <t>V3A9L7</t>
  </si>
  <si>
    <t>V3B0A4</t>
  </si>
  <si>
    <t>V3B0A5</t>
  </si>
  <si>
    <t>V3B0A7</t>
  </si>
  <si>
    <t>V3B0A9</t>
  </si>
  <si>
    <t>V3B0B1</t>
  </si>
  <si>
    <t>V3B0B2</t>
  </si>
  <si>
    <t>V3B0B3</t>
  </si>
  <si>
    <t>V3B0B5</t>
  </si>
  <si>
    <t>V3B0B7</t>
  </si>
  <si>
    <t>V3B0B8</t>
  </si>
  <si>
    <t>V3B0C1</t>
  </si>
  <si>
    <t>V3B0C3</t>
  </si>
  <si>
    <t>V3B0C4</t>
  </si>
  <si>
    <t>V3B0C5</t>
  </si>
  <si>
    <t>V3B0C6</t>
  </si>
  <si>
    <t>V3B0E2</t>
  </si>
  <si>
    <t>V3B0E3</t>
  </si>
  <si>
    <t>V3B0G1</t>
  </si>
  <si>
    <t>V3B0G2</t>
  </si>
  <si>
    <t>V3B0G3</t>
  </si>
  <si>
    <t>V3B0G4</t>
  </si>
  <si>
    <t>V3B0G5</t>
  </si>
  <si>
    <t>V3B0G8</t>
  </si>
  <si>
    <t>V3B0H4</t>
  </si>
  <si>
    <t>V3B0H7</t>
  </si>
  <si>
    <t>V3B1A1</t>
  </si>
  <si>
    <t>V3B1A3</t>
  </si>
  <si>
    <t>V3B1A8</t>
  </si>
  <si>
    <t>V3B1A9</t>
  </si>
  <si>
    <t>V3B1B5</t>
  </si>
  <si>
    <t>V3B1B7</t>
  </si>
  <si>
    <t>V3B1B8</t>
  </si>
  <si>
    <t>V3B1B9</t>
  </si>
  <si>
    <t>V3B1C1</t>
  </si>
  <si>
    <t>V3B1C2</t>
  </si>
  <si>
    <t>V3B1C5</t>
  </si>
  <si>
    <t>V3B1C6</t>
  </si>
  <si>
    <t>V3B1J6</t>
  </si>
  <si>
    <t>V3B1L7</t>
  </si>
  <si>
    <t>V3B1N8</t>
  </si>
  <si>
    <t>V3B1N9</t>
  </si>
  <si>
    <t>V3B1V8</t>
  </si>
  <si>
    <t>V3B1V9</t>
  </si>
  <si>
    <t>V3B1Y3</t>
  </si>
  <si>
    <t>V3B1Y4</t>
  </si>
  <si>
    <t>V3B1Y5</t>
  </si>
  <si>
    <t>V3B1Y6</t>
  </si>
  <si>
    <t>V3B1Y7</t>
  </si>
  <si>
    <t>V3B1Y8</t>
  </si>
  <si>
    <t>V3B1Z2</t>
  </si>
  <si>
    <t>V3B2A7</t>
  </si>
  <si>
    <t>V3B2A8</t>
  </si>
  <si>
    <t>V3B2A9</t>
  </si>
  <si>
    <t>V3B2B1</t>
  </si>
  <si>
    <t>V3B2B2</t>
  </si>
  <si>
    <t>V3B2E6</t>
  </si>
  <si>
    <t>V3B2E7</t>
  </si>
  <si>
    <t>V3B2H3</t>
  </si>
  <si>
    <t>V3B2H6</t>
  </si>
  <si>
    <t>V3B2P5</t>
  </si>
  <si>
    <t>V3B2P6</t>
  </si>
  <si>
    <t>V3B2P8</t>
  </si>
  <si>
    <t>V3B2P9</t>
  </si>
  <si>
    <t>V3B2T6</t>
  </si>
  <si>
    <t>V3B4G2</t>
  </si>
  <si>
    <t>V3B4H6</t>
  </si>
  <si>
    <t>V3B4K9</t>
  </si>
  <si>
    <t>V3B4L1</t>
  </si>
  <si>
    <t>V3B4L2</t>
  </si>
  <si>
    <t>V3B4L3</t>
  </si>
  <si>
    <t>V3B4L6</t>
  </si>
  <si>
    <t>V3B4L9</t>
  </si>
  <si>
    <t>V3B4M1</t>
  </si>
  <si>
    <t>V3B4M2</t>
  </si>
  <si>
    <t>V3B4M3</t>
  </si>
  <si>
    <t>V3B4M4</t>
  </si>
  <si>
    <t>V3B4M5</t>
  </si>
  <si>
    <t>V3B4M6</t>
  </si>
  <si>
    <t>V3B4M7</t>
  </si>
  <si>
    <t>V3B4M9</t>
  </si>
  <si>
    <t>V3B4N1</t>
  </si>
  <si>
    <t>V3B4N4</t>
  </si>
  <si>
    <t>V3B4N6</t>
  </si>
  <si>
    <t>V3B4P7</t>
  </si>
  <si>
    <t>V3B4P9</t>
  </si>
  <si>
    <t>V3B4R2</t>
  </si>
  <si>
    <t>V3B4R3</t>
  </si>
  <si>
    <t>V3B4R7</t>
  </si>
  <si>
    <t>V3B4S4</t>
  </si>
  <si>
    <t>V3B4T7</t>
  </si>
  <si>
    <t>V3B4V1</t>
  </si>
  <si>
    <t>V3B4Y8</t>
  </si>
  <si>
    <t>V3B5C2</t>
  </si>
  <si>
    <t>V3B5C3</t>
  </si>
  <si>
    <t>V3B5C4</t>
  </si>
  <si>
    <t>V3B5C5</t>
  </si>
  <si>
    <t>V3B5C6</t>
  </si>
  <si>
    <t>V3B5C7</t>
  </si>
  <si>
    <t>V3B5E2</t>
  </si>
  <si>
    <t>V3B5K7</t>
  </si>
  <si>
    <t>V3B5L8</t>
  </si>
  <si>
    <t>V3B5R3</t>
  </si>
  <si>
    <t>V3B5R5</t>
  </si>
  <si>
    <t>V3B5R8</t>
  </si>
  <si>
    <t>V3B5R9</t>
  </si>
  <si>
    <t>V3B5S3</t>
  </si>
  <si>
    <t>V3B5S4</t>
  </si>
  <si>
    <t>V3B5S5</t>
  </si>
  <si>
    <t>V3B5S6</t>
  </si>
  <si>
    <t>V3B5S7</t>
  </si>
  <si>
    <t>V3B5S8</t>
  </si>
  <si>
    <t>V3B5S9</t>
  </si>
  <si>
    <t>V3B5T1</t>
  </si>
  <si>
    <t>V3B5T2</t>
  </si>
  <si>
    <t>V3B5T3</t>
  </si>
  <si>
    <t>V3B5V8</t>
  </si>
  <si>
    <t>V3B5X5</t>
  </si>
  <si>
    <t>V3B5X6</t>
  </si>
  <si>
    <t>V3B5X8</t>
  </si>
  <si>
    <t>V3B5X9</t>
  </si>
  <si>
    <t>V3B5Y1</t>
  </si>
  <si>
    <t>V3B5Y2</t>
  </si>
  <si>
    <t>V3B5Y3</t>
  </si>
  <si>
    <t>V3B5Y4</t>
  </si>
  <si>
    <t>V3B5Y5</t>
  </si>
  <si>
    <t>V3B5Y7</t>
  </si>
  <si>
    <t>V3B5Y8</t>
  </si>
  <si>
    <t>V3B5Y9</t>
  </si>
  <si>
    <t>V3B5Z6</t>
  </si>
  <si>
    <t>V3B5Z7</t>
  </si>
  <si>
    <t>V3B5Z8</t>
  </si>
  <si>
    <t>V3B5Z9</t>
  </si>
  <si>
    <t>V3B6A1</t>
  </si>
  <si>
    <t>V3B6A2</t>
  </si>
  <si>
    <t>V3B6A3</t>
  </si>
  <si>
    <t>V3B6A4</t>
  </si>
  <si>
    <t>V3B6A6</t>
  </si>
  <si>
    <t>V3B6A7</t>
  </si>
  <si>
    <t>V3B6A8</t>
  </si>
  <si>
    <t>V3B6A9</t>
  </si>
  <si>
    <t>V3B6B2</t>
  </si>
  <si>
    <t>V3B6B3</t>
  </si>
  <si>
    <t>V3B6B4</t>
  </si>
  <si>
    <t>V3B6B8</t>
  </si>
  <si>
    <t>V3B6C2</t>
  </si>
  <si>
    <t>V3B6C3</t>
  </si>
  <si>
    <t>V3B6C6</t>
  </si>
  <si>
    <t>V3B6C8</t>
  </si>
  <si>
    <t>V3B6E1</t>
  </si>
  <si>
    <t>V3B6E2</t>
  </si>
  <si>
    <t>V3B6E5</t>
  </si>
  <si>
    <t>V3B6E8</t>
  </si>
  <si>
    <t>V3B6G1</t>
  </si>
  <si>
    <t>V3B6G4</t>
  </si>
  <si>
    <t>V3B6G5</t>
  </si>
  <si>
    <t>V3B6G6</t>
  </si>
  <si>
    <t>V3B6G7</t>
  </si>
  <si>
    <t>V3B6G8</t>
  </si>
  <si>
    <t>V3B6J6</t>
  </si>
  <si>
    <t>V3B6J9</t>
  </si>
  <si>
    <t>V3B6K2</t>
  </si>
  <si>
    <t>V3B6K3</t>
  </si>
  <si>
    <t>V3B6L2</t>
  </si>
  <si>
    <t>V3B6P2</t>
  </si>
  <si>
    <t>V3B6R9</t>
  </si>
  <si>
    <t>V3B6S1</t>
  </si>
  <si>
    <t>V3B6S2</t>
  </si>
  <si>
    <t>V3B6V4</t>
  </si>
  <si>
    <t>V3B6W1</t>
  </si>
  <si>
    <t>V3B6W2</t>
  </si>
  <si>
    <t>V3B6W3</t>
  </si>
  <si>
    <t>V3B6W4</t>
  </si>
  <si>
    <t>V3B6X1</t>
  </si>
  <si>
    <t>V3B6Y7</t>
  </si>
  <si>
    <t>V3B6Y8</t>
  </si>
  <si>
    <t>V3B6Z2</t>
  </si>
  <si>
    <t>V3B6Z8</t>
  </si>
  <si>
    <t>V3B7A1</t>
  </si>
  <si>
    <t>V3B7E9</t>
  </si>
  <si>
    <t>V3B7G1</t>
  </si>
  <si>
    <t>V3B7G4</t>
  </si>
  <si>
    <t>V3B7G5</t>
  </si>
  <si>
    <t>V3B7H3</t>
  </si>
  <si>
    <t>V3B7H8</t>
  </si>
  <si>
    <t>V3B7H9</t>
  </si>
  <si>
    <t>V3B7J1</t>
  </si>
  <si>
    <t>V3B7J2</t>
  </si>
  <si>
    <t>V3B7K1</t>
  </si>
  <si>
    <t>V3B7K2</t>
  </si>
  <si>
    <t>V3B7K5</t>
  </si>
  <si>
    <t>V3B7K6</t>
  </si>
  <si>
    <t>V3B7L2</t>
  </si>
  <si>
    <t>V3B7L3</t>
  </si>
  <si>
    <t>V3B7L9</t>
  </si>
  <si>
    <t>V3B7M4</t>
  </si>
  <si>
    <t>V3B7M5</t>
  </si>
  <si>
    <t>V3B7M8</t>
  </si>
  <si>
    <t>V3B7N2</t>
  </si>
  <si>
    <t>V3B7N4</t>
  </si>
  <si>
    <t>V3B7P9</t>
  </si>
  <si>
    <t>V3B7R1</t>
  </si>
  <si>
    <t>V3B7S6</t>
  </si>
  <si>
    <t>V3B7W2</t>
  </si>
  <si>
    <t>V3B7W3</t>
  </si>
  <si>
    <t>V3B7W4</t>
  </si>
  <si>
    <t>V3B7X5</t>
  </si>
  <si>
    <t>V3B7Y5</t>
  </si>
  <si>
    <t>V3B7Y8</t>
  </si>
  <si>
    <t>V3B7Z2</t>
  </si>
  <si>
    <t>V3B7Z3</t>
  </si>
  <si>
    <t>V3B8A6</t>
  </si>
  <si>
    <t>V3B8A9</t>
  </si>
  <si>
    <t>V3B8C4</t>
  </si>
  <si>
    <t>V3B8C5</t>
  </si>
  <si>
    <t>V3B8C6</t>
  </si>
  <si>
    <t>V3B8C8</t>
  </si>
  <si>
    <t>V3C0A1</t>
  </si>
  <si>
    <t>V3C0A5</t>
  </si>
  <si>
    <t>V3C0A6</t>
  </si>
  <si>
    <t>V3C0A7</t>
  </si>
  <si>
    <t>V3C0B1</t>
  </si>
  <si>
    <t>V3C0B2</t>
  </si>
  <si>
    <t>V3C0B3</t>
  </si>
  <si>
    <t>V3C0B4</t>
  </si>
  <si>
    <t>V3C0B5</t>
  </si>
  <si>
    <t>V3C0B8</t>
  </si>
  <si>
    <t>V3C0B9</t>
  </si>
  <si>
    <t>V3C0C1</t>
  </si>
  <si>
    <t>V3C0C2</t>
  </si>
  <si>
    <t>V3C0C3</t>
  </si>
  <si>
    <t>V3C0C4</t>
  </si>
  <si>
    <t>V3C0E1</t>
  </si>
  <si>
    <t>V3C0E2</t>
  </si>
  <si>
    <t>V3C1M3</t>
  </si>
  <si>
    <t>V3C1M4</t>
  </si>
  <si>
    <t>V3C1M7</t>
  </si>
  <si>
    <t>V3C1M8</t>
  </si>
  <si>
    <t>V3C1R8</t>
  </si>
  <si>
    <t>V3C1R9</t>
  </si>
  <si>
    <t>V3C1T4</t>
  </si>
  <si>
    <t>V3C1T5</t>
  </si>
  <si>
    <t>V3C1T6</t>
  </si>
  <si>
    <t>V3C1T7</t>
  </si>
  <si>
    <t>V3C1T8</t>
  </si>
  <si>
    <t>V3C1V2</t>
  </si>
  <si>
    <t>V3C1V3</t>
  </si>
  <si>
    <t>V3C1V9</t>
  </si>
  <si>
    <t>V3C1W1</t>
  </si>
  <si>
    <t>V3C1W5</t>
  </si>
  <si>
    <t>V3C1W7</t>
  </si>
  <si>
    <t>V3C1W9</t>
  </si>
  <si>
    <t>V3C1X1</t>
  </si>
  <si>
    <t>V3C1X2</t>
  </si>
  <si>
    <t>V3C1X3</t>
  </si>
  <si>
    <t>V3C1X4</t>
  </si>
  <si>
    <t>V3C1X5</t>
  </si>
  <si>
    <t>V3C1X6</t>
  </si>
  <si>
    <t>V3C1X7</t>
  </si>
  <si>
    <t>V3C1X8</t>
  </si>
  <si>
    <t>V3C1X9</t>
  </si>
  <si>
    <t>V3C1Y1</t>
  </si>
  <si>
    <t>V3C1Y2</t>
  </si>
  <si>
    <t>V3C1Y3</t>
  </si>
  <si>
    <t>V3C1Y4</t>
  </si>
  <si>
    <t>V3C1Y5</t>
  </si>
  <si>
    <t>V3C1Y6</t>
  </si>
  <si>
    <t>V3C1Y7</t>
  </si>
  <si>
    <t>V3C1Y8</t>
  </si>
  <si>
    <t>V3C1Y9</t>
  </si>
  <si>
    <t>V3C1Z1</t>
  </si>
  <si>
    <t>V3C1Z4</t>
  </si>
  <si>
    <t>V3C1Z5</t>
  </si>
  <si>
    <t>V3C1Z6</t>
  </si>
  <si>
    <t>V3C1Z8</t>
  </si>
  <si>
    <t>V3C1Z9</t>
  </si>
  <si>
    <t>V3C2A1</t>
  </si>
  <si>
    <t>V3C2A2</t>
  </si>
  <si>
    <t>V3C2A3</t>
  </si>
  <si>
    <t>V3C2A4</t>
  </si>
  <si>
    <t>V3C2A5</t>
  </si>
  <si>
    <t>V3C2A6</t>
  </si>
  <si>
    <t>V3C2A8</t>
  </si>
  <si>
    <t>V3C2A9</t>
  </si>
  <si>
    <t>V3C2B1</t>
  </si>
  <si>
    <t>V3C2B2</t>
  </si>
  <si>
    <t>V3C2B3</t>
  </si>
  <si>
    <t>V3C2B4</t>
  </si>
  <si>
    <t>V3C2B5</t>
  </si>
  <si>
    <t>V3C2B7</t>
  </si>
  <si>
    <t>V3C2B8</t>
  </si>
  <si>
    <t>V3C2B9</t>
  </si>
  <si>
    <t>V3C2C1</t>
  </si>
  <si>
    <t>V3C2J1</t>
  </si>
  <si>
    <t>V3C2J4</t>
  </si>
  <si>
    <t>V3C2J5</t>
  </si>
  <si>
    <t>V3C2J6</t>
  </si>
  <si>
    <t>V3C2J7</t>
  </si>
  <si>
    <t>V3C2J8</t>
  </si>
  <si>
    <t>V3C2J9</t>
  </si>
  <si>
    <t>V3C2K1</t>
  </si>
  <si>
    <t>V3C2K3</t>
  </si>
  <si>
    <t>V3C2K4</t>
  </si>
  <si>
    <t>V3C2K6</t>
  </si>
  <si>
    <t>V3C2K7</t>
  </si>
  <si>
    <t>V3C2K8</t>
  </si>
  <si>
    <t>V3C2K9</t>
  </si>
  <si>
    <t>V3C2L1</t>
  </si>
  <si>
    <t>V3C2L2</t>
  </si>
  <si>
    <t>V3C2L3</t>
  </si>
  <si>
    <t>V3C2M1</t>
  </si>
  <si>
    <t>V3C2M2</t>
  </si>
  <si>
    <t>V3C3A6</t>
  </si>
  <si>
    <t>V3C3A8</t>
  </si>
  <si>
    <t>V3C3A9</t>
  </si>
  <si>
    <t>V3C3B5</t>
  </si>
  <si>
    <t>V3C3B8</t>
  </si>
  <si>
    <t>V3C3C2</t>
  </si>
  <si>
    <t>V3C3C4</t>
  </si>
  <si>
    <t>V3C3C6</t>
  </si>
  <si>
    <t>V3C3C7</t>
  </si>
  <si>
    <t>V3C3C9</t>
  </si>
  <si>
    <t>V3C3E2</t>
  </si>
  <si>
    <t>V3C3E3</t>
  </si>
  <si>
    <t>V3C3E4</t>
  </si>
  <si>
    <t>V3C3E5</t>
  </si>
  <si>
    <t>V3C3E6</t>
  </si>
  <si>
    <t>V3C3E9</t>
  </si>
  <si>
    <t>V3C3G1</t>
  </si>
  <si>
    <t>V3C3G2</t>
  </si>
  <si>
    <t>V3C3G3</t>
  </si>
  <si>
    <t>V3C3G4</t>
  </si>
  <si>
    <t>V3C3G5</t>
  </si>
  <si>
    <t>V3C3G6</t>
  </si>
  <si>
    <t>V3C3G7</t>
  </si>
  <si>
    <t>V3C3G8</t>
  </si>
  <si>
    <t>V3C3H1</t>
  </si>
  <si>
    <t>V3C3H3</t>
  </si>
  <si>
    <t>V3C3H5</t>
  </si>
  <si>
    <t>V3C3H6</t>
  </si>
  <si>
    <t>V3C3H7</t>
  </si>
  <si>
    <t>V3C3H8</t>
  </si>
  <si>
    <t>V3C3H9</t>
  </si>
  <si>
    <t>V3C3J2</t>
  </si>
  <si>
    <t>V3C3J3</t>
  </si>
  <si>
    <t>V3C3J4</t>
  </si>
  <si>
    <t>V3C3J5</t>
  </si>
  <si>
    <t>V3C3J7</t>
  </si>
  <si>
    <t>V3C3J8</t>
  </si>
  <si>
    <t>V3C3J9</t>
  </si>
  <si>
    <t>V3C3K3</t>
  </si>
  <si>
    <t>V3C3K4</t>
  </si>
  <si>
    <t>V3C3K6</t>
  </si>
  <si>
    <t>V3C3K8</t>
  </si>
  <si>
    <t>V3C3K9</t>
  </si>
  <si>
    <t>V3C3L1</t>
  </si>
  <si>
    <t>V3C3L2</t>
  </si>
  <si>
    <t>V3C3L3</t>
  </si>
  <si>
    <t>V3C3L4</t>
  </si>
  <si>
    <t>V3C3L5</t>
  </si>
  <si>
    <t>V3C3L7</t>
  </si>
  <si>
    <t>V3C3L8</t>
  </si>
  <si>
    <t>V3C3L9</t>
  </si>
  <si>
    <t>V3C3M1</t>
  </si>
  <si>
    <t>V3C3M2</t>
  </si>
  <si>
    <t>V3C3M4</t>
  </si>
  <si>
    <t>V3C3V1</t>
  </si>
  <si>
    <t>V3C3W1</t>
  </si>
  <si>
    <t>V3C3W4</t>
  </si>
  <si>
    <t>V3C3W5</t>
  </si>
  <si>
    <t>V3C3W6</t>
  </si>
  <si>
    <t>V3C3Z3</t>
  </si>
  <si>
    <t>V3C3Z6</t>
  </si>
  <si>
    <t>V3C4A7</t>
  </si>
  <si>
    <t>V3C4A8</t>
  </si>
  <si>
    <t>V3C4A9</t>
  </si>
  <si>
    <t>V3C4B1</t>
  </si>
  <si>
    <t>V3C4B2</t>
  </si>
  <si>
    <t>V3C4B3</t>
  </si>
  <si>
    <t>V3C4B4</t>
  </si>
  <si>
    <t>V3C4B5</t>
  </si>
  <si>
    <t>V3C4B6</t>
  </si>
  <si>
    <t>V3C4B7</t>
  </si>
  <si>
    <t>V3C4B8</t>
  </si>
  <si>
    <t>V3C4B9</t>
  </si>
  <si>
    <t>V3C4C1</t>
  </si>
  <si>
    <t>V3C4C2</t>
  </si>
  <si>
    <t>V3C4E4</t>
  </si>
  <si>
    <t>V3C4E6</t>
  </si>
  <si>
    <t>V3C4J5</t>
  </si>
  <si>
    <t>V3C4L1</t>
  </si>
  <si>
    <t>V3C4L6</t>
  </si>
  <si>
    <t>V3C4M7</t>
  </si>
  <si>
    <t>V3C4N6</t>
  </si>
  <si>
    <t>V3C4N7</t>
  </si>
  <si>
    <t>V3C4P3</t>
  </si>
  <si>
    <t>V3C4P4</t>
  </si>
  <si>
    <t>V3C4P8</t>
  </si>
  <si>
    <t>V3C4P9</t>
  </si>
  <si>
    <t>V3C4R1</t>
  </si>
  <si>
    <t>V3C4R2</t>
  </si>
  <si>
    <t>V3C4R3</t>
  </si>
  <si>
    <t>V3C4R6</t>
  </si>
  <si>
    <t>V3C4R7</t>
  </si>
  <si>
    <t>V3C4R8</t>
  </si>
  <si>
    <t>V3C4S1</t>
  </si>
  <si>
    <t>V3C4S2</t>
  </si>
  <si>
    <t>V3C4S3</t>
  </si>
  <si>
    <t>V3C4S7</t>
  </si>
  <si>
    <t>V3C4T3</t>
  </si>
  <si>
    <t>V3C4T5</t>
  </si>
  <si>
    <t>V3C4T7</t>
  </si>
  <si>
    <t>V3C4T8</t>
  </si>
  <si>
    <t>V3C4T9</t>
  </si>
  <si>
    <t>V3C4W5</t>
  </si>
  <si>
    <t>V3C4W8</t>
  </si>
  <si>
    <t>V3C4X2</t>
  </si>
  <si>
    <t>V3C4X3</t>
  </si>
  <si>
    <t>V3C4Z4</t>
  </si>
  <si>
    <t>V3C4Z5</t>
  </si>
  <si>
    <t>V3C4Z8</t>
  </si>
  <si>
    <t>V3C5A3</t>
  </si>
  <si>
    <t>V3C5B4</t>
  </si>
  <si>
    <t>V3C5B5</t>
  </si>
  <si>
    <t>V3C5L9</t>
  </si>
  <si>
    <t>V3C5Y2</t>
  </si>
  <si>
    <t>V3C5Y3</t>
  </si>
  <si>
    <t>V3C5Z3</t>
  </si>
  <si>
    <t>V3C5Z4</t>
  </si>
  <si>
    <t>V3C6B3</t>
  </si>
  <si>
    <t>V3C6B9</t>
  </si>
  <si>
    <t>V3C6C5</t>
  </si>
  <si>
    <t>V3C6C7</t>
  </si>
  <si>
    <t>V3C6C9</t>
  </si>
  <si>
    <t>V3C6E1</t>
  </si>
  <si>
    <t>V3C6E2</t>
  </si>
  <si>
    <t>V3C6E7</t>
  </si>
  <si>
    <t>V3C6E9</t>
  </si>
  <si>
    <t>V3C6G6</t>
  </si>
  <si>
    <t>V3C6G8</t>
  </si>
  <si>
    <t>V3C6H2</t>
  </si>
  <si>
    <t>V3C6H5</t>
  </si>
  <si>
    <t>V3C6H6</t>
  </si>
  <si>
    <t>V3C6J2</t>
  </si>
  <si>
    <t>V3C6J3</t>
  </si>
  <si>
    <t>V3C6J4</t>
  </si>
  <si>
    <t>V3C6J6</t>
  </si>
  <si>
    <t>V3C6J7</t>
  </si>
  <si>
    <t>V3C6J8</t>
  </si>
  <si>
    <t>V3C6K6</t>
  </si>
  <si>
    <t>V3C6K7</t>
  </si>
  <si>
    <t>V3C6K8</t>
  </si>
  <si>
    <t>V3C6K9</t>
  </si>
  <si>
    <t>V3C6L7</t>
  </si>
  <si>
    <t>V3C6L8</t>
  </si>
  <si>
    <t>V3C6M1</t>
  </si>
  <si>
    <t>V3C6M3</t>
  </si>
  <si>
    <t>V3C6M6</t>
  </si>
  <si>
    <t>V3C6N1</t>
  </si>
  <si>
    <t>V3C6N4</t>
  </si>
  <si>
    <t>V3C6N5</t>
  </si>
  <si>
    <t>V3C6N8</t>
  </si>
  <si>
    <t>V3C6P5</t>
  </si>
  <si>
    <t>V3C6P9</t>
  </si>
  <si>
    <t>V3C6R1</t>
  </si>
  <si>
    <t>V3C6R2</t>
  </si>
  <si>
    <t>V3C6R4</t>
  </si>
  <si>
    <t>V3C6R9</t>
  </si>
  <si>
    <t>V3E1A1</t>
  </si>
  <si>
    <t>V3E1A2</t>
  </si>
  <si>
    <t>V3E1A3</t>
  </si>
  <si>
    <t>V3E1A4</t>
  </si>
  <si>
    <t>V3E1A5</t>
  </si>
  <si>
    <t>V3E1A6</t>
  </si>
  <si>
    <t>V3E1A7</t>
  </si>
  <si>
    <t>V3E1A8</t>
  </si>
  <si>
    <t>V3E1A9</t>
  </si>
  <si>
    <t>V3E1B1</t>
  </si>
  <si>
    <t>V3E1B2</t>
  </si>
  <si>
    <t>V3E1B3</t>
  </si>
  <si>
    <t>V3E1B4</t>
  </si>
  <si>
    <t>V3E1B5</t>
  </si>
  <si>
    <t>V3E1B6</t>
  </si>
  <si>
    <t>V3E1B7</t>
  </si>
  <si>
    <t>V3E1B8</t>
  </si>
  <si>
    <t>V3E1B9</t>
  </si>
  <si>
    <t>V3E1C1</t>
  </si>
  <si>
    <t>V3E1C2</t>
  </si>
  <si>
    <t>V3E1C3</t>
  </si>
  <si>
    <t>V3E1C4</t>
  </si>
  <si>
    <t>V3E1C5</t>
  </si>
  <si>
    <t>V3E1C6</t>
  </si>
  <si>
    <t>V3E1C7</t>
  </si>
  <si>
    <t>V3E1C8</t>
  </si>
  <si>
    <t>V3E1C9</t>
  </si>
  <si>
    <t>V3E1E1</t>
  </si>
  <si>
    <t>V3E1E2</t>
  </si>
  <si>
    <t>V3E1E3</t>
  </si>
  <si>
    <t>V3E1E4</t>
  </si>
  <si>
    <t>V3E1E5</t>
  </si>
  <si>
    <t>V3E1E6</t>
  </si>
  <si>
    <t>V3E1E7</t>
  </si>
  <si>
    <t>V3E1E8</t>
  </si>
  <si>
    <t>V3E1E9</t>
  </si>
  <si>
    <t>V3E1G1</t>
  </si>
  <si>
    <t>V3E1G2</t>
  </si>
  <si>
    <t>V3E1G3</t>
  </si>
  <si>
    <t>V3E1G4</t>
  </si>
  <si>
    <t>V3E1G5</t>
  </si>
  <si>
    <t>V3E1G6</t>
  </si>
  <si>
    <t>V3E1G7</t>
  </si>
  <si>
    <t>V3E1G8</t>
  </si>
  <si>
    <t>V3E1G9</t>
  </si>
  <si>
    <t>V3E1H1</t>
  </si>
  <si>
    <t>V3E1H2</t>
  </si>
  <si>
    <t>V3E1H3</t>
  </si>
  <si>
    <t>V3E1H4</t>
  </si>
  <si>
    <t>V3E1H5</t>
  </si>
  <si>
    <t>V3E1H6</t>
  </si>
  <si>
    <t>V3E1H7</t>
  </si>
  <si>
    <t>V3E1H8</t>
  </si>
  <si>
    <t>V3E1H9</t>
  </si>
  <si>
    <t>V3E1J1</t>
  </si>
  <si>
    <t>V3E1J2</t>
  </si>
  <si>
    <t>V3E1J3</t>
  </si>
  <si>
    <t>V3E1J4</t>
  </si>
  <si>
    <t>V3E1J5</t>
  </si>
  <si>
    <t>V3E1J6</t>
  </si>
  <si>
    <t>V3E1J7</t>
  </si>
  <si>
    <t>V3E1J8</t>
  </si>
  <si>
    <t>V3E1J9</t>
  </si>
  <si>
    <t>V3E1K1</t>
  </si>
  <si>
    <t>V3E1K8</t>
  </si>
  <si>
    <t>V3E1K9</t>
  </si>
  <si>
    <t>V3E1L1</t>
  </si>
  <si>
    <t>V3E1L3</t>
  </si>
  <si>
    <t>V3E1L4</t>
  </si>
  <si>
    <t>V3E1L5</t>
  </si>
  <si>
    <t>V3E1L6</t>
  </si>
  <si>
    <t>V3E1L7</t>
  </si>
  <si>
    <t>V3E1L8</t>
  </si>
  <si>
    <t>V3E1L9</t>
  </si>
  <si>
    <t>V3E1M1</t>
  </si>
  <si>
    <t>V3E1M2</t>
  </si>
  <si>
    <t>V3E1M3</t>
  </si>
  <si>
    <t>V3E1M4</t>
  </si>
  <si>
    <t>V3E1M5</t>
  </si>
  <si>
    <t>V3E1M6</t>
  </si>
  <si>
    <t>V3E1M7</t>
  </si>
  <si>
    <t>V3E1M8</t>
  </si>
  <si>
    <t>V3E1M9</t>
  </si>
  <si>
    <t>V3E1N1</t>
  </si>
  <si>
    <t>V3E1N2</t>
  </si>
  <si>
    <t>V3E1N3</t>
  </si>
  <si>
    <t>V3E1N4</t>
  </si>
  <si>
    <t>V3E1N5</t>
  </si>
  <si>
    <t>V3E1N6</t>
  </si>
  <si>
    <t>V3E1N7</t>
  </si>
  <si>
    <t>V3E1N8</t>
  </si>
  <si>
    <t>V3E1N9</t>
  </si>
  <si>
    <t>V3E1P3</t>
  </si>
  <si>
    <t>V3E1P4</t>
  </si>
  <si>
    <t>V3E1P5</t>
  </si>
  <si>
    <t>V3E1P6</t>
  </si>
  <si>
    <t>V3E1P7</t>
  </si>
  <si>
    <t>V3E1P8</t>
  </si>
  <si>
    <t>V3E1P9</t>
  </si>
  <si>
    <t>V3E1R1</t>
  </si>
  <si>
    <t>V3E1R9</t>
  </si>
  <si>
    <t>V3E1S1</t>
  </si>
  <si>
    <t>V3E1S2</t>
  </si>
  <si>
    <t>V3E1S3</t>
  </si>
  <si>
    <t>V3E1S4</t>
  </si>
  <si>
    <t>V3E1S5</t>
  </si>
  <si>
    <t>V3E1S7</t>
  </si>
  <si>
    <t>V3E1S8</t>
  </si>
  <si>
    <t>V3E1S9</t>
  </si>
  <si>
    <t>V3E1T1</t>
  </si>
  <si>
    <t>V3E1T2</t>
  </si>
  <si>
    <t>V3E1T3</t>
  </si>
  <si>
    <t>V3E1T5</t>
  </si>
  <si>
    <t>V3E1T6</t>
  </si>
  <si>
    <t>V3E1T7</t>
  </si>
  <si>
    <t>V3E1T8</t>
  </si>
  <si>
    <t>V3E1T9</t>
  </si>
  <si>
    <t>V3E1V1</t>
  </si>
  <si>
    <t>V3E1V2</t>
  </si>
  <si>
    <t>V3E1V3</t>
  </si>
  <si>
    <t>V3E1V4</t>
  </si>
  <si>
    <t>V3E1V5</t>
  </si>
  <si>
    <t>V3E1V6</t>
  </si>
  <si>
    <t>V3E1V7</t>
  </si>
  <si>
    <t>V3E1V8</t>
  </si>
  <si>
    <t>V3E1V9</t>
  </si>
  <si>
    <t>V3E1W1</t>
  </si>
  <si>
    <t>V3E1W2</t>
  </si>
  <si>
    <t>V3E1W3</t>
  </si>
  <si>
    <t>V3E1W4</t>
  </si>
  <si>
    <t>V3E1W5</t>
  </si>
  <si>
    <t>V3E1W6</t>
  </si>
  <si>
    <t>V3E1W7</t>
  </si>
  <si>
    <t>V3E1W8</t>
  </si>
  <si>
    <t>V3E1W9</t>
  </si>
  <si>
    <t>V3E1X1</t>
  </si>
  <si>
    <t>V3E1X2</t>
  </si>
  <si>
    <t>V3E1X3</t>
  </si>
  <si>
    <t>V3E1X4</t>
  </si>
  <si>
    <t>V3E1X5</t>
  </si>
  <si>
    <t>V3E1X6</t>
  </si>
  <si>
    <t>V3E1X7</t>
  </si>
  <si>
    <t>V3E1X8</t>
  </si>
  <si>
    <t>V3E1Y1</t>
  </si>
  <si>
    <t>V3E1Y2</t>
  </si>
  <si>
    <t>V3E1Y3</t>
  </si>
  <si>
    <t>V3E1Z2</t>
  </si>
  <si>
    <t>V3E1Z3</t>
  </si>
  <si>
    <t>V3E1Z4</t>
  </si>
  <si>
    <t>V3E1Z5</t>
  </si>
  <si>
    <t>V3E1Z6</t>
  </si>
  <si>
    <t>V3E1Z7</t>
  </si>
  <si>
    <t>V3E1Z8</t>
  </si>
  <si>
    <t>V3E1Z9</t>
  </si>
  <si>
    <t>V3E2A2</t>
  </si>
  <si>
    <t>V3E2A3</t>
  </si>
  <si>
    <t>V3E2A4</t>
  </si>
  <si>
    <t>V3E2A5</t>
  </si>
  <si>
    <t>V3E2A6</t>
  </si>
  <si>
    <t>V3E2A7</t>
  </si>
  <si>
    <t>V3E2A8</t>
  </si>
  <si>
    <t>V3E2A9</t>
  </si>
  <si>
    <t>V3E2B1</t>
  </si>
  <si>
    <t>V3E2B2</t>
  </si>
  <si>
    <t>V3E2B3</t>
  </si>
  <si>
    <t>V3E2B5</t>
  </si>
  <si>
    <t>V3E2B6</t>
  </si>
  <si>
    <t>V3E2B7</t>
  </si>
  <si>
    <t>V3E2B8</t>
  </si>
  <si>
    <t>V3E2B9</t>
  </si>
  <si>
    <t>V3E2C1</t>
  </si>
  <si>
    <t>V3E2C2</t>
  </si>
  <si>
    <t>V3E2C5</t>
  </si>
  <si>
    <t>V3E2C6</t>
  </si>
  <si>
    <t>V3E2C7</t>
  </si>
  <si>
    <t>V3E2C8</t>
  </si>
  <si>
    <t>V3E2E2</t>
  </si>
  <si>
    <t>V3E2E3</t>
  </si>
  <si>
    <t>V3E2E4</t>
  </si>
  <si>
    <t>V3E2E6</t>
  </si>
  <si>
    <t>V3E2G2</t>
  </si>
  <si>
    <t>V3E2H1</t>
  </si>
  <si>
    <t>V3E2H2</t>
  </si>
  <si>
    <t>V3E2H3</t>
  </si>
  <si>
    <t>V3E2J2</t>
  </si>
  <si>
    <t>V3E2P8</t>
  </si>
  <si>
    <t>V3E2P9</t>
  </si>
  <si>
    <t>V3E2W6</t>
  </si>
  <si>
    <t>V3E2X2</t>
  </si>
  <si>
    <t>V3E2X3</t>
  </si>
  <si>
    <t>V3E2X8</t>
  </si>
  <si>
    <t>V3E2X9</t>
  </si>
  <si>
    <t>V3E2Z7</t>
  </si>
  <si>
    <t>V3E3C1</t>
  </si>
  <si>
    <t>V3E3E5</t>
  </si>
  <si>
    <t>V3E3M3</t>
  </si>
  <si>
    <t>V3G0E1</t>
  </si>
  <si>
    <t>V3G1C5</t>
  </si>
  <si>
    <t>V3G1M5</t>
  </si>
  <si>
    <t>V3G1M6</t>
  </si>
  <si>
    <t>V3G1M7</t>
  </si>
  <si>
    <t>V3G1M8</t>
  </si>
  <si>
    <t>V3G1N1</t>
  </si>
  <si>
    <t>V3G1N2</t>
  </si>
  <si>
    <t>V3G1N3</t>
  </si>
  <si>
    <t>V3G1N4</t>
  </si>
  <si>
    <t>V3G1N5</t>
  </si>
  <si>
    <t>V3G1N6</t>
  </si>
  <si>
    <t>V3G1N7</t>
  </si>
  <si>
    <t>V3G1N8</t>
  </si>
  <si>
    <t>V3G1N9</t>
  </si>
  <si>
    <t>V3G1P1</t>
  </si>
  <si>
    <t>V3G1P2</t>
  </si>
  <si>
    <t>V3G1P3</t>
  </si>
  <si>
    <t>V3G1P4</t>
  </si>
  <si>
    <t>V3G1P5</t>
  </si>
  <si>
    <t>V3G1P6</t>
  </si>
  <si>
    <t>V3G1P7</t>
  </si>
  <si>
    <t>V3G1P8</t>
  </si>
  <si>
    <t>V3G1P9</t>
  </si>
  <si>
    <t>V3G1R1</t>
  </si>
  <si>
    <t>V3G1R2</t>
  </si>
  <si>
    <t>V3G1R3</t>
  </si>
  <si>
    <t>V3G1R4</t>
  </si>
  <si>
    <t>V3G1R5</t>
  </si>
  <si>
    <t>V3G1R6</t>
  </si>
  <si>
    <t>V3G1R7</t>
  </si>
  <si>
    <t>V3G1R8</t>
  </si>
  <si>
    <t>V3G1R9</t>
  </si>
  <si>
    <t>V3G1S3</t>
  </si>
  <si>
    <t>V3G1S8</t>
  </si>
  <si>
    <t>V3G1T2</t>
  </si>
  <si>
    <t>V3G1T9</t>
  </si>
  <si>
    <t>V3G1V5</t>
  </si>
  <si>
    <t>V3G1V6</t>
  </si>
  <si>
    <t>V3G1W3</t>
  </si>
  <si>
    <t>V3G1X2</t>
  </si>
  <si>
    <t>V3G1Y8</t>
  </si>
  <si>
    <t>V3G1Y9</t>
  </si>
  <si>
    <t>V3G1Z1</t>
  </si>
  <si>
    <t>V3G1Z4</t>
  </si>
  <si>
    <t>V3G1Z5</t>
  </si>
  <si>
    <t>V3G1Z6</t>
  </si>
  <si>
    <t>V3G1Z9</t>
  </si>
  <si>
    <t>V3G2E8</t>
  </si>
  <si>
    <t>V3G2G1</t>
  </si>
  <si>
    <t>V3G2G2</t>
  </si>
  <si>
    <t>V3G2G3</t>
  </si>
  <si>
    <t>V3G2G4</t>
  </si>
  <si>
    <t>V3G2G6</t>
  </si>
  <si>
    <t>V3G2G8</t>
  </si>
  <si>
    <t>V3G2G9</t>
  </si>
  <si>
    <t>V3G2H1</t>
  </si>
  <si>
    <t>V3G2H2</t>
  </si>
  <si>
    <t>V3G2H3</t>
  </si>
  <si>
    <t>V3G2H5</t>
  </si>
  <si>
    <t>V3G2H7</t>
  </si>
  <si>
    <t>V3G2H8</t>
  </si>
  <si>
    <t>V3G2J6</t>
  </si>
  <si>
    <t>V3G2J7</t>
  </si>
  <si>
    <t>V3G2J8</t>
  </si>
  <si>
    <t>V3G2K2</t>
  </si>
  <si>
    <t>V3G2K3</t>
  </si>
  <si>
    <t>V3G2K4</t>
  </si>
  <si>
    <t>V3G2K5</t>
  </si>
  <si>
    <t>V3G2M1</t>
  </si>
  <si>
    <t>V3G2N1</t>
  </si>
  <si>
    <t>V3G2N3</t>
  </si>
  <si>
    <t>V3G2N4</t>
  </si>
  <si>
    <t>V3G2N5</t>
  </si>
  <si>
    <t>V3G2N8</t>
  </si>
  <si>
    <t>V3G2N9</t>
  </si>
  <si>
    <t>V3G2P1</t>
  </si>
  <si>
    <t>V3G2P2</t>
  </si>
  <si>
    <t>V3G2P3</t>
  </si>
  <si>
    <t>V3G2P4</t>
  </si>
  <si>
    <t>V3G2P5</t>
  </si>
  <si>
    <t>V3G2P6</t>
  </si>
  <si>
    <t>V3G2P7</t>
  </si>
  <si>
    <t>V3G2P8</t>
  </si>
  <si>
    <t>V3G2P9</t>
  </si>
  <si>
    <t>V3G2R1</t>
  </si>
  <si>
    <t>V3G2R2</t>
  </si>
  <si>
    <t>V3G2R3</t>
  </si>
  <si>
    <t>V3G2R4</t>
  </si>
  <si>
    <t>V3G2R5</t>
  </si>
  <si>
    <t>V3G2R6</t>
  </si>
  <si>
    <t>V3G2R8</t>
  </si>
  <si>
    <t>V3G2R9</t>
  </si>
  <si>
    <t>V3G2S1</t>
  </si>
  <si>
    <t>V3G2S2</t>
  </si>
  <si>
    <t>V3G2S3</t>
  </si>
  <si>
    <t>V3G2S4</t>
  </si>
  <si>
    <t>V3G2S8</t>
  </si>
  <si>
    <t>V3G2T4</t>
  </si>
  <si>
    <t>V3G2T9</t>
  </si>
  <si>
    <t>V3G2V2</t>
  </si>
  <si>
    <t>V3G2V3</t>
  </si>
  <si>
    <t>V3G2V4</t>
  </si>
  <si>
    <t>V3G2V5</t>
  </si>
  <si>
    <t>V3G2V6</t>
  </si>
  <si>
    <t>V3G2X5</t>
  </si>
  <si>
    <t>V3H1W3</t>
  </si>
  <si>
    <t>V3H1W5</t>
  </si>
  <si>
    <t>V3H3P2</t>
  </si>
  <si>
    <t>V3H4B5</t>
  </si>
  <si>
    <t>V3J1N3</t>
  </si>
  <si>
    <t>V3K0A6</t>
  </si>
  <si>
    <t>V3K0A7</t>
  </si>
  <si>
    <t>V3K0A9</t>
  </si>
  <si>
    <t>V3K0B1</t>
  </si>
  <si>
    <t>V3K0B2</t>
  </si>
  <si>
    <t>V3K0B8</t>
  </si>
  <si>
    <t>V3K0B9</t>
  </si>
  <si>
    <t>V3K1A2</t>
  </si>
  <si>
    <t>V3K1A3</t>
  </si>
  <si>
    <t>V3K1A4</t>
  </si>
  <si>
    <t>V3K1A5</t>
  </si>
  <si>
    <t>V3K1A6</t>
  </si>
  <si>
    <t>V3K1A7</t>
  </si>
  <si>
    <t>V3K1A8</t>
  </si>
  <si>
    <t>V3K1A9</t>
  </si>
  <si>
    <t>V3K1C4</t>
  </si>
  <si>
    <t>V3K1C8</t>
  </si>
  <si>
    <t>V3K1C9</t>
  </si>
  <si>
    <t>V3K1E2</t>
  </si>
  <si>
    <t>V3K1E3</t>
  </si>
  <si>
    <t>V3K1G2</t>
  </si>
  <si>
    <t>V3K1G3</t>
  </si>
  <si>
    <t>V3K1G5</t>
  </si>
  <si>
    <t>V3K1N8</t>
  </si>
  <si>
    <t>V3K1P3</t>
  </si>
  <si>
    <t>V3K1P4</t>
  </si>
  <si>
    <t>V3K1P9</t>
  </si>
  <si>
    <t>V3K1R1</t>
  </si>
  <si>
    <t>V3K1R2</t>
  </si>
  <si>
    <t>V3K1R3</t>
  </si>
  <si>
    <t>V3K1S1</t>
  </si>
  <si>
    <t>V3K1S8</t>
  </si>
  <si>
    <t>V3K1T2</t>
  </si>
  <si>
    <t>V3K1T3</t>
  </si>
  <si>
    <t>V3K1T4</t>
  </si>
  <si>
    <t>V3K1T5</t>
  </si>
  <si>
    <t>V3K1Z5</t>
  </si>
  <si>
    <t>V3K2B4</t>
  </si>
  <si>
    <t>V3K2B5</t>
  </si>
  <si>
    <t>V3K2B6</t>
  </si>
  <si>
    <t>V3K2B7</t>
  </si>
  <si>
    <t>V3K2B8</t>
  </si>
  <si>
    <t>V3K2E8</t>
  </si>
  <si>
    <t>V3K2Z9</t>
  </si>
  <si>
    <t>V3K3A1</t>
  </si>
  <si>
    <t>V3K3S3</t>
  </si>
  <si>
    <t>V3K3T3</t>
  </si>
  <si>
    <t>V3K3T4</t>
  </si>
  <si>
    <t>V3K3T5</t>
  </si>
  <si>
    <t>V3K3T9</t>
  </si>
  <si>
    <t>V3K3V1</t>
  </si>
  <si>
    <t>V3K3V2</t>
  </si>
  <si>
    <t>V3K3V3</t>
  </si>
  <si>
    <t>V3K3V5</t>
  </si>
  <si>
    <t>V3K3V7</t>
  </si>
  <si>
    <t>V3K3V8</t>
  </si>
  <si>
    <t>V3K3W7</t>
  </si>
  <si>
    <t>V3K3W8</t>
  </si>
  <si>
    <t>V3K3W9</t>
  </si>
  <si>
    <t>V3K3X1</t>
  </si>
  <si>
    <t>V3K3X2</t>
  </si>
  <si>
    <t>V3K3X3</t>
  </si>
  <si>
    <t>V3K3X4</t>
  </si>
  <si>
    <t>V3K3X7</t>
  </si>
  <si>
    <t>V3K3X8</t>
  </si>
  <si>
    <t>V3K3Y1</t>
  </si>
  <si>
    <t>V3K4A4</t>
  </si>
  <si>
    <t>V3K4A6</t>
  </si>
  <si>
    <t>V3K4A8</t>
  </si>
  <si>
    <t>V3K4A9</t>
  </si>
  <si>
    <t>V3K4B9</t>
  </si>
  <si>
    <t>V3K4G4</t>
  </si>
  <si>
    <t>V3K4G5</t>
  </si>
  <si>
    <t>V3K4G6</t>
  </si>
  <si>
    <t>V3K4G7</t>
  </si>
  <si>
    <t>V3K4G8</t>
  </si>
  <si>
    <t>V3K4H3</t>
  </si>
  <si>
    <t>V3K4H4</t>
  </si>
  <si>
    <t>V3K4K8</t>
  </si>
  <si>
    <t>V3K4L4</t>
  </si>
  <si>
    <t>V3K4M3</t>
  </si>
  <si>
    <t>V3K4V2</t>
  </si>
  <si>
    <t>V3K4W1</t>
  </si>
  <si>
    <t>V3K5T1</t>
  </si>
  <si>
    <t>V3K5V4</t>
  </si>
  <si>
    <t>V3K5V6</t>
  </si>
  <si>
    <t>V3K5V8</t>
  </si>
  <si>
    <t>V3K6A6</t>
  </si>
  <si>
    <t>V3K6E8</t>
  </si>
  <si>
    <t>V3K6G9</t>
  </si>
  <si>
    <t>V3K6J2</t>
  </si>
  <si>
    <t>V3K6J3</t>
  </si>
  <si>
    <t>V3K6J9</t>
  </si>
  <si>
    <t>V3K6K1</t>
  </si>
  <si>
    <t>V3K6K9</t>
  </si>
  <si>
    <t>V3K6L1</t>
  </si>
  <si>
    <t>V3K6L2</t>
  </si>
  <si>
    <t>V3K6L3</t>
  </si>
  <si>
    <t>V3K6L4</t>
  </si>
  <si>
    <t>V3K6L5</t>
  </si>
  <si>
    <t>V3K6L6</t>
  </si>
  <si>
    <t>V3K6L7</t>
  </si>
  <si>
    <t>V3K6L8</t>
  </si>
  <si>
    <t>V3K6L9</t>
  </si>
  <si>
    <t>V3K6M1</t>
  </si>
  <si>
    <t>V3K6M2</t>
  </si>
  <si>
    <t>V3K6M3</t>
  </si>
  <si>
    <t>V3K6M4</t>
  </si>
  <si>
    <t>V3K6M5</t>
  </si>
  <si>
    <t>V3K6M6</t>
  </si>
  <si>
    <t>V3K6M7</t>
  </si>
  <si>
    <t>V3K6M9</t>
  </si>
  <si>
    <t>V3K6N2</t>
  </si>
  <si>
    <t>V3K6N5</t>
  </si>
  <si>
    <t>V3K6P2</t>
  </si>
  <si>
    <t>V3K6P9</t>
  </si>
  <si>
    <t>V3K6R1</t>
  </si>
  <si>
    <t>V3K6R5</t>
  </si>
  <si>
    <t>V3K6R6</t>
  </si>
  <si>
    <t>V3K6S4</t>
  </si>
  <si>
    <t>V3K6S8</t>
  </si>
  <si>
    <t>V3K6S9</t>
  </si>
  <si>
    <t>V3K6T3</t>
  </si>
  <si>
    <t>V3K6T5</t>
  </si>
  <si>
    <t>V3K6V6</t>
  </si>
  <si>
    <t>V3K6V7</t>
  </si>
  <si>
    <t>V3K6V9</t>
  </si>
  <si>
    <t>V3K6W8</t>
  </si>
  <si>
    <t>V3K6Y5</t>
  </si>
  <si>
    <t>V3K6Y6</t>
  </si>
  <si>
    <t>V3K6Z8</t>
  </si>
  <si>
    <t>V3K7A9</t>
  </si>
  <si>
    <t>V3K7C6</t>
  </si>
  <si>
    <t>V3L0A6</t>
  </si>
  <si>
    <t>V3L0B3</t>
  </si>
  <si>
    <t>V3L0E3</t>
  </si>
  <si>
    <t>V3L1A4</t>
  </si>
  <si>
    <t>V3L1A9</t>
  </si>
  <si>
    <t>V3L1B1</t>
  </si>
  <si>
    <t>V3L1B2</t>
  </si>
  <si>
    <t>V3L1B3</t>
  </si>
  <si>
    <t>V3L1C4</t>
  </si>
  <si>
    <t>V3L2Y6</t>
  </si>
  <si>
    <t>V3L2Y7</t>
  </si>
  <si>
    <t>V3L2Y8</t>
  </si>
  <si>
    <t>V3L2Z1</t>
  </si>
  <si>
    <t>V3L2Z2</t>
  </si>
  <si>
    <t>V3L2Z7</t>
  </si>
  <si>
    <t>V3L3C9</t>
  </si>
  <si>
    <t>V3L3E1</t>
  </si>
  <si>
    <t>V3L3E3</t>
  </si>
  <si>
    <t>V3L3E8</t>
  </si>
  <si>
    <t>V3L3E9</t>
  </si>
  <si>
    <t>V3L3G1</t>
  </si>
  <si>
    <t>V3L3G2</t>
  </si>
  <si>
    <t>V3L3G3</t>
  </si>
  <si>
    <t>V3L3H7</t>
  </si>
  <si>
    <t>V3L3J1</t>
  </si>
  <si>
    <t>V3L3J2</t>
  </si>
  <si>
    <t>V3L3J3</t>
  </si>
  <si>
    <t>V3L3P2</t>
  </si>
  <si>
    <t>V3L3P3</t>
  </si>
  <si>
    <t>V3L3P4</t>
  </si>
  <si>
    <t>V3L3P6</t>
  </si>
  <si>
    <t>V3L3P8</t>
  </si>
  <si>
    <t>V3L3R2</t>
  </si>
  <si>
    <t>V3L3R3</t>
  </si>
  <si>
    <t>V3L3R6</t>
  </si>
  <si>
    <t>V3L3R9</t>
  </si>
  <si>
    <t>V3L3S5</t>
  </si>
  <si>
    <t>V3L3S6</t>
  </si>
  <si>
    <t>V3L3T4</t>
  </si>
  <si>
    <t>V3L3T5</t>
  </si>
  <si>
    <t>V3L3V1</t>
  </si>
  <si>
    <t>V3L3V2</t>
  </si>
  <si>
    <t>V3L3V7</t>
  </si>
  <si>
    <t>V3L3V9</t>
  </si>
  <si>
    <t>V3L3W2</t>
  </si>
  <si>
    <t>V3L3X7</t>
  </si>
  <si>
    <t>V3L3X9</t>
  </si>
  <si>
    <t>V3L3Y1</t>
  </si>
  <si>
    <t>V3L3Y2</t>
  </si>
  <si>
    <t>V3L3Y5</t>
  </si>
  <si>
    <t>V3L3Y6</t>
  </si>
  <si>
    <t>V3L3Y9</t>
  </si>
  <si>
    <t>V3L3Z1</t>
  </si>
  <si>
    <t>V3L3Z2</t>
  </si>
  <si>
    <t>V3L4A7</t>
  </si>
  <si>
    <t>V3L4X2</t>
  </si>
  <si>
    <t>V3L4X3</t>
  </si>
  <si>
    <t>V3L4X4</t>
  </si>
  <si>
    <t>V3L4X5</t>
  </si>
  <si>
    <t>V3L4X6</t>
  </si>
  <si>
    <t>V3L4X7</t>
  </si>
  <si>
    <t>V3L5B3</t>
  </si>
  <si>
    <t>V3L5E4</t>
  </si>
  <si>
    <t>V3L5E6</t>
  </si>
  <si>
    <t>V3L5E7</t>
  </si>
  <si>
    <t>V3L5G2</t>
  </si>
  <si>
    <t>V3L5G3</t>
  </si>
  <si>
    <t>V3L5G4</t>
  </si>
  <si>
    <t>V3L5G5</t>
  </si>
  <si>
    <t>V3L5G6</t>
  </si>
  <si>
    <t>V3L5H2</t>
  </si>
  <si>
    <t>V3L5H4</t>
  </si>
  <si>
    <t>V3L5H5</t>
  </si>
  <si>
    <t>V3L5M2</t>
  </si>
  <si>
    <t>V3L5M3</t>
  </si>
  <si>
    <t>V3L5N7</t>
  </si>
  <si>
    <t>V3L5N8</t>
  </si>
  <si>
    <t>V3L5N9</t>
  </si>
  <si>
    <t>V3L5P1</t>
  </si>
  <si>
    <t>V3L5T6</t>
  </si>
  <si>
    <t>V3L5T7</t>
  </si>
  <si>
    <t>V3L5T8</t>
  </si>
  <si>
    <t>V3M0A1</t>
  </si>
  <si>
    <t>V3M0A3</t>
  </si>
  <si>
    <t>V3M0A4</t>
  </si>
  <si>
    <t>V3M0A5</t>
  </si>
  <si>
    <t>V3M0A6</t>
  </si>
  <si>
    <t>V3M0A7</t>
  </si>
  <si>
    <t>V3M0B2</t>
  </si>
  <si>
    <t>V3M0B3</t>
  </si>
  <si>
    <t>V3M0B4</t>
  </si>
  <si>
    <t>V3M0B5</t>
  </si>
  <si>
    <t>V3M0B7</t>
  </si>
  <si>
    <t>V3M0B8</t>
  </si>
  <si>
    <t>V3M0B9</t>
  </si>
  <si>
    <t>V3M0C1</t>
  </si>
  <si>
    <t>V3M0C4</t>
  </si>
  <si>
    <t>V3M0C8</t>
  </si>
  <si>
    <t>V3M0C9</t>
  </si>
  <si>
    <t>V3M0E1</t>
  </si>
  <si>
    <t>V3M0E2</t>
  </si>
  <si>
    <t>V3M0E3</t>
  </si>
  <si>
    <t>V3M0E4</t>
  </si>
  <si>
    <t>V3M0E5</t>
  </si>
  <si>
    <t>V3M0E6</t>
  </si>
  <si>
    <t>V3M0E7</t>
  </si>
  <si>
    <t>V3M0E8</t>
  </si>
  <si>
    <t>V3M0G1</t>
  </si>
  <si>
    <t>V3M0G2</t>
  </si>
  <si>
    <t>V3M0G5</t>
  </si>
  <si>
    <t>V3M0G6</t>
  </si>
  <si>
    <t>V3M1A1</t>
  </si>
  <si>
    <t>V3M1A2</t>
  </si>
  <si>
    <t>V3M1A5</t>
  </si>
  <si>
    <t>V3M1A7</t>
  </si>
  <si>
    <t>V3M1A8</t>
  </si>
  <si>
    <t>V3M1A9</t>
  </si>
  <si>
    <t>V3M1B1</t>
  </si>
  <si>
    <t>V3M1B2</t>
  </si>
  <si>
    <t>V3M1B3</t>
  </si>
  <si>
    <t>V3M1B4</t>
  </si>
  <si>
    <t>V3M1B5</t>
  </si>
  <si>
    <t>V3M1B6</t>
  </si>
  <si>
    <t>V3M1C8</t>
  </si>
  <si>
    <t>V3M1C9</t>
  </si>
  <si>
    <t>V3M1E1</t>
  </si>
  <si>
    <t>V3M1E2</t>
  </si>
  <si>
    <t>V3M1E3</t>
  </si>
  <si>
    <t>V3M1E5</t>
  </si>
  <si>
    <t>V3M1E6</t>
  </si>
  <si>
    <t>V3M1E7</t>
  </si>
  <si>
    <t>V3M1G4</t>
  </si>
  <si>
    <t>V3M1G8</t>
  </si>
  <si>
    <t>V3M1G9</t>
  </si>
  <si>
    <t>V3M1J2</t>
  </si>
  <si>
    <t>V3M1J3</t>
  </si>
  <si>
    <t>V3M1K3</t>
  </si>
  <si>
    <t>V3M1K4</t>
  </si>
  <si>
    <t>V3M1K6</t>
  </si>
  <si>
    <t>V3M1K8</t>
  </si>
  <si>
    <t>V3M1K9</t>
  </si>
  <si>
    <t>V3M1R2</t>
  </si>
  <si>
    <t>V3M1R3</t>
  </si>
  <si>
    <t>V3M1T7</t>
  </si>
  <si>
    <t>V3M1T8</t>
  </si>
  <si>
    <t>V3M1T9</t>
  </si>
  <si>
    <t>V3M1V1</t>
  </si>
  <si>
    <t>V3M1V5</t>
  </si>
  <si>
    <t>V3M1V6</t>
  </si>
  <si>
    <t>V3M1W6</t>
  </si>
  <si>
    <t>V3M1X2</t>
  </si>
  <si>
    <t>V3M1Z5</t>
  </si>
  <si>
    <t>V3M1Z7</t>
  </si>
  <si>
    <t>V3M2A3</t>
  </si>
  <si>
    <t>V3M2A5</t>
  </si>
  <si>
    <t>V3M2A7</t>
  </si>
  <si>
    <t>V3M2A8</t>
  </si>
  <si>
    <t>V3M2A9</t>
  </si>
  <si>
    <t>V3M2B1</t>
  </si>
  <si>
    <t>V3M2C6</t>
  </si>
  <si>
    <t>V3M2C7</t>
  </si>
  <si>
    <t>V3M2C9</t>
  </si>
  <si>
    <t>V3M3J7</t>
  </si>
  <si>
    <t>V3M3L7</t>
  </si>
  <si>
    <t>V3M3L9</t>
  </si>
  <si>
    <t>V3M3N7</t>
  </si>
  <si>
    <t>V3M3N9</t>
  </si>
  <si>
    <t>V3M3X8</t>
  </si>
  <si>
    <t>V3M4C5</t>
  </si>
  <si>
    <t>V3M4C7</t>
  </si>
  <si>
    <t>V3M4G8</t>
  </si>
  <si>
    <t>V3M4G9</t>
  </si>
  <si>
    <t>V3M4H6</t>
  </si>
  <si>
    <t>V3M4K8</t>
  </si>
  <si>
    <t>V3M4K9</t>
  </si>
  <si>
    <t>V3M4L4</t>
  </si>
  <si>
    <t>V3M4L5</t>
  </si>
  <si>
    <t>V3M4L6</t>
  </si>
  <si>
    <t>V3M4N1</t>
  </si>
  <si>
    <t>V3M4N2</t>
  </si>
  <si>
    <t>V3M4N3</t>
  </si>
  <si>
    <t>V3M4N4</t>
  </si>
  <si>
    <t>V3M4N8</t>
  </si>
  <si>
    <t>V3M4N9</t>
  </si>
  <si>
    <t>V3M4P2</t>
  </si>
  <si>
    <t>V3M4R2</t>
  </si>
  <si>
    <t>V3M4R3</t>
  </si>
  <si>
    <t>V3M4R4</t>
  </si>
  <si>
    <t>V3M4V9</t>
  </si>
  <si>
    <t>V3M4X8</t>
  </si>
  <si>
    <t>V3M4X9</t>
  </si>
  <si>
    <t>V3M4Y1</t>
  </si>
  <si>
    <t>V3M4Y2</t>
  </si>
  <si>
    <t>V3M4Y6</t>
  </si>
  <si>
    <t>V3M4Y7</t>
  </si>
  <si>
    <t>V3M4Y8</t>
  </si>
  <si>
    <t>V3M4Y9</t>
  </si>
  <si>
    <t>V3M4Z1</t>
  </si>
  <si>
    <t>V3M4Z2</t>
  </si>
  <si>
    <t>V3M4Z3</t>
  </si>
  <si>
    <t>V3M4Z4</t>
  </si>
  <si>
    <t>V3M4Z8</t>
  </si>
  <si>
    <t>V3M4Z9</t>
  </si>
  <si>
    <t>V3M5A1</t>
  </si>
  <si>
    <t>V3M5A2</t>
  </si>
  <si>
    <t>V3M5A4</t>
  </si>
  <si>
    <t>V3M5A5</t>
  </si>
  <si>
    <t>V3M5A6</t>
  </si>
  <si>
    <t>V3M5A7</t>
  </si>
  <si>
    <t>V3M5A8</t>
  </si>
  <si>
    <t>V3M5B1</t>
  </si>
  <si>
    <t>V3M5B2</t>
  </si>
  <si>
    <t>V3M5B3</t>
  </si>
  <si>
    <t>V3M5B4</t>
  </si>
  <si>
    <t>V3M5B5</t>
  </si>
  <si>
    <t>V3M5B6</t>
  </si>
  <si>
    <t>V3M5B7</t>
  </si>
  <si>
    <t>V3M5B8</t>
  </si>
  <si>
    <t>V3M5B9</t>
  </si>
  <si>
    <t>V3M5C1</t>
  </si>
  <si>
    <t>V3M5C2</t>
  </si>
  <si>
    <t>V3M5C3</t>
  </si>
  <si>
    <t>V3M5C4</t>
  </si>
  <si>
    <t>V3M5C5</t>
  </si>
  <si>
    <t>V3M5C6</t>
  </si>
  <si>
    <t>V3M5C7</t>
  </si>
  <si>
    <t>V3M5C8</t>
  </si>
  <si>
    <t>V3M5C9</t>
  </si>
  <si>
    <t>V3M5E1</t>
  </si>
  <si>
    <t>V3M5E2</t>
  </si>
  <si>
    <t>V3M5E3</t>
  </si>
  <si>
    <t>V3M5E4</t>
  </si>
  <si>
    <t>V3M5E5</t>
  </si>
  <si>
    <t>V3M5E6</t>
  </si>
  <si>
    <t>V3M5E7</t>
  </si>
  <si>
    <t>V3M5E8</t>
  </si>
  <si>
    <t>V3M5E9</t>
  </si>
  <si>
    <t>V3M5G1</t>
  </si>
  <si>
    <t>V3M5G2</t>
  </si>
  <si>
    <t>V3M5G3</t>
  </si>
  <si>
    <t>V3M5G5</t>
  </si>
  <si>
    <t>V3M5G7</t>
  </si>
  <si>
    <t>V3M5G8</t>
  </si>
  <si>
    <t>V3M5H1</t>
  </si>
  <si>
    <t>V3M5H2</t>
  </si>
  <si>
    <t>V3M5H3</t>
  </si>
  <si>
    <t>V3M5H4</t>
  </si>
  <si>
    <t>V3M5H5</t>
  </si>
  <si>
    <t>V3M5H7</t>
  </si>
  <si>
    <t>V3M5H8</t>
  </si>
  <si>
    <t>V3M5H9</t>
  </si>
  <si>
    <t>V3M5J1</t>
  </si>
  <si>
    <t>V3M5J2</t>
  </si>
  <si>
    <t>V3M5J3</t>
  </si>
  <si>
    <t>V3M5J4</t>
  </si>
  <si>
    <t>V3M5J5</t>
  </si>
  <si>
    <t>V3M5J6</t>
  </si>
  <si>
    <t>V3M5J7</t>
  </si>
  <si>
    <t>V3M5J8</t>
  </si>
  <si>
    <t>V3M5J9</t>
  </si>
  <si>
    <t>V3M5K1</t>
  </si>
  <si>
    <t>V3M5K2</t>
  </si>
  <si>
    <t>V3M5K3</t>
  </si>
  <si>
    <t>V3M5K4</t>
  </si>
  <si>
    <t>V3M5K5</t>
  </si>
  <si>
    <t>V3M5K6</t>
  </si>
  <si>
    <t>V3M5K8</t>
  </si>
  <si>
    <t>V3M5K9</t>
  </si>
  <si>
    <t>V3M5L1</t>
  </si>
  <si>
    <t>V3M5L2</t>
  </si>
  <si>
    <t>V3M5L3</t>
  </si>
  <si>
    <t>V3M5L4</t>
  </si>
  <si>
    <t>V3M5L5</t>
  </si>
  <si>
    <t>V3M5L6</t>
  </si>
  <si>
    <t>V3M5L7</t>
  </si>
  <si>
    <t>V3M5L8</t>
  </si>
  <si>
    <t>V3M5L9</t>
  </si>
  <si>
    <t>V3M5M1</t>
  </si>
  <si>
    <t>V3M5M2</t>
  </si>
  <si>
    <t>V3M5M3</t>
  </si>
  <si>
    <t>V3M5M4</t>
  </si>
  <si>
    <t>V3M5M5</t>
  </si>
  <si>
    <t>V3M5M6</t>
  </si>
  <si>
    <t>V3M5N1</t>
  </si>
  <si>
    <t>V3M5N2</t>
  </si>
  <si>
    <t>V3M5N5</t>
  </si>
  <si>
    <t>V3M5N6</t>
  </si>
  <si>
    <t>V3M5N9</t>
  </si>
  <si>
    <t>V3M5P1</t>
  </si>
  <si>
    <t>V3M5P2</t>
  </si>
  <si>
    <t>V3M5P3</t>
  </si>
  <si>
    <t>V3M5P4</t>
  </si>
  <si>
    <t>V3M5P5</t>
  </si>
  <si>
    <t>V3M5P6</t>
  </si>
  <si>
    <t>V3M5P7</t>
  </si>
  <si>
    <t>V3M5P8</t>
  </si>
  <si>
    <t>V3M5P9</t>
  </si>
  <si>
    <t>V3M5R1</t>
  </si>
  <si>
    <t>V3M5R2</t>
  </si>
  <si>
    <t>V3M5R4</t>
  </si>
  <si>
    <t>V3M5R5</t>
  </si>
  <si>
    <t>V3M5R6</t>
  </si>
  <si>
    <t>V3M5R7</t>
  </si>
  <si>
    <t>V3M5R8</t>
  </si>
  <si>
    <t>V3M5R9</t>
  </si>
  <si>
    <t>V3M5S1</t>
  </si>
  <si>
    <t>V3M5S2</t>
  </si>
  <si>
    <t>V3M5S3</t>
  </si>
  <si>
    <t>V3M5S4</t>
  </si>
  <si>
    <t>V3M5S5</t>
  </si>
  <si>
    <t>V3M5T1</t>
  </si>
  <si>
    <t>V3M5T2</t>
  </si>
  <si>
    <t>V3M5V1</t>
  </si>
  <si>
    <t>V3M5V5</t>
  </si>
  <si>
    <t>V3M5V8</t>
  </si>
  <si>
    <t>V3M5V9</t>
  </si>
  <si>
    <t>V3M5W4</t>
  </si>
  <si>
    <t>V3M5X1</t>
  </si>
  <si>
    <t>V3M5X2</t>
  </si>
  <si>
    <t>V3M5X6</t>
  </si>
  <si>
    <t>V3M5X8</t>
  </si>
  <si>
    <t>V3M5Y1</t>
  </si>
  <si>
    <t>V3M5Y4</t>
  </si>
  <si>
    <t>V3M5Y6</t>
  </si>
  <si>
    <t>V3M5Y8</t>
  </si>
  <si>
    <t>V3M5Y9</t>
  </si>
  <si>
    <t>V3M5Z2</t>
  </si>
  <si>
    <t>V3M5Z5</t>
  </si>
  <si>
    <t>V3M6A2</t>
  </si>
  <si>
    <t>V3M6A3</t>
  </si>
  <si>
    <t>V3M6A4</t>
  </si>
  <si>
    <t>V3M6A5</t>
  </si>
  <si>
    <t>V3M6A8</t>
  </si>
  <si>
    <t>V3M6B2</t>
  </si>
  <si>
    <t>V3M6C3</t>
  </si>
  <si>
    <t>V3M6C4</t>
  </si>
  <si>
    <t>V3M6C7</t>
  </si>
  <si>
    <t>V3M6E3</t>
  </si>
  <si>
    <t>V3M6E6</t>
  </si>
  <si>
    <t>V3M6E7</t>
  </si>
  <si>
    <t>V3M6G3</t>
  </si>
  <si>
    <t>V3M6G4</t>
  </si>
  <si>
    <t>V3M6G6</t>
  </si>
  <si>
    <t>V3M6G7</t>
  </si>
  <si>
    <t>V3M6G8</t>
  </si>
  <si>
    <t>V3M6G9</t>
  </si>
  <si>
    <t>V3M6H4</t>
  </si>
  <si>
    <t>V3M6H8</t>
  </si>
  <si>
    <t>V3M6H9</t>
  </si>
  <si>
    <t>V3M6J1</t>
  </si>
  <si>
    <t>V3M6J2</t>
  </si>
  <si>
    <t>V3M6J3</t>
  </si>
  <si>
    <t>V3M6J8</t>
  </si>
  <si>
    <t>V3M6J9</t>
  </si>
  <si>
    <t>V3M6K2</t>
  </si>
  <si>
    <t>V3M6K7</t>
  </si>
  <si>
    <t>V3M6K8</t>
  </si>
  <si>
    <t>V3M6K9</t>
  </si>
  <si>
    <t>V3M6L1</t>
  </si>
  <si>
    <t>V3M6L2</t>
  </si>
  <si>
    <t>V3M6L4</t>
  </si>
  <si>
    <t>V3M6L5</t>
  </si>
  <si>
    <t>V3M6L6</t>
  </si>
  <si>
    <t>V3M6L7</t>
  </si>
  <si>
    <t>V3M6L8</t>
  </si>
  <si>
    <t>V3M6L9</t>
  </si>
  <si>
    <t>V3M6M1</t>
  </si>
  <si>
    <t>V3M6M2</t>
  </si>
  <si>
    <t>V3M6M3</t>
  </si>
  <si>
    <t>V3M6M4</t>
  </si>
  <si>
    <t>V3M6M5</t>
  </si>
  <si>
    <t>V3M6M8</t>
  </si>
  <si>
    <t>V3M6N1</t>
  </si>
  <si>
    <t>V3M6N2</t>
  </si>
  <si>
    <t>V3M6N3</t>
  </si>
  <si>
    <t>V3M6N4</t>
  </si>
  <si>
    <t>V3M6N7</t>
  </si>
  <si>
    <t>V3M6P1</t>
  </si>
  <si>
    <t>V3M6P3</t>
  </si>
  <si>
    <t>V3M6P4</t>
  </si>
  <si>
    <t>V3M6P5</t>
  </si>
  <si>
    <t>V3M6P6</t>
  </si>
  <si>
    <t>V3M6P7</t>
  </si>
  <si>
    <t>V3M6P8</t>
  </si>
  <si>
    <t>V3M6P9</t>
  </si>
  <si>
    <t>V3M6R2</t>
  </si>
  <si>
    <t>V3M6R6</t>
  </si>
  <si>
    <t>V3M6R7</t>
  </si>
  <si>
    <t>V3M6R9</t>
  </si>
  <si>
    <t>V3M6S1</t>
  </si>
  <si>
    <t>V3M6S2</t>
  </si>
  <si>
    <t>V3M6S5</t>
  </si>
  <si>
    <t>V3M6S6</t>
  </si>
  <si>
    <t>V3M6S7</t>
  </si>
  <si>
    <t>V3M6S9</t>
  </si>
  <si>
    <t>V3M6T2</t>
  </si>
  <si>
    <t>V3M6T3</t>
  </si>
  <si>
    <t>V3M6T5</t>
  </si>
  <si>
    <t>V3M6T6</t>
  </si>
  <si>
    <t>V3M6T7</t>
  </si>
  <si>
    <t>V3M6V1</t>
  </si>
  <si>
    <t>V3M6V4</t>
  </si>
  <si>
    <t>V3M6V5</t>
  </si>
  <si>
    <t>V3M6W1</t>
  </si>
  <si>
    <t>V3M6W2</t>
  </si>
  <si>
    <t>V3M6W5</t>
  </si>
  <si>
    <t>V3M6W6</t>
  </si>
  <si>
    <t>V3M6W7</t>
  </si>
  <si>
    <t>V3M6W9</t>
  </si>
  <si>
    <t>V3M6X1</t>
  </si>
  <si>
    <t>V3M6X2</t>
  </si>
  <si>
    <t>V3M6X3</t>
  </si>
  <si>
    <t>V3M6X5</t>
  </si>
  <si>
    <t>V3M6X6</t>
  </si>
  <si>
    <t>V3M6X7</t>
  </si>
  <si>
    <t>V3M6X8</t>
  </si>
  <si>
    <t>V3M6X9</t>
  </si>
  <si>
    <t>V3M6Y1</t>
  </si>
  <si>
    <t>V3M6Y4</t>
  </si>
  <si>
    <t>V3M6Y6</t>
  </si>
  <si>
    <t>V3M6Y7</t>
  </si>
  <si>
    <t>V3M6Y8</t>
  </si>
  <si>
    <t>V3M6Y9</t>
  </si>
  <si>
    <t>V3M6Z3</t>
  </si>
  <si>
    <t>V3M6Z4</t>
  </si>
  <si>
    <t>V3M6Z5</t>
  </si>
  <si>
    <t>V3M6Z7</t>
  </si>
  <si>
    <t>V3M6Z9</t>
  </si>
  <si>
    <t>V3M7A1</t>
  </si>
  <si>
    <t>V3M7A2</t>
  </si>
  <si>
    <t>V3M7A3</t>
  </si>
  <si>
    <t>V3M7A5</t>
  </si>
  <si>
    <t>V3N0A3</t>
  </si>
  <si>
    <t>V3N0A5</t>
  </si>
  <si>
    <t>V3N0B1</t>
  </si>
  <si>
    <t>V3N4A3</t>
  </si>
  <si>
    <t>V3N4A4</t>
  </si>
  <si>
    <t>V3N4A5</t>
  </si>
  <si>
    <t>V3N4A6</t>
  </si>
  <si>
    <t>V3N4A8</t>
  </si>
  <si>
    <t>V3N4G4</t>
  </si>
  <si>
    <t>V3N4G5</t>
  </si>
  <si>
    <t>V3N4G6</t>
  </si>
  <si>
    <t>V3N4G7</t>
  </si>
  <si>
    <t>V3N4G8</t>
  </si>
  <si>
    <t>V3N4J5</t>
  </si>
  <si>
    <t>V3N4M7</t>
  </si>
  <si>
    <t>V3N4M8</t>
  </si>
  <si>
    <t>V3N4M9</t>
  </si>
  <si>
    <t>V3N4N1</t>
  </si>
  <si>
    <t>V3N4N3</t>
  </si>
  <si>
    <t>V3N4N4</t>
  </si>
  <si>
    <t>V3N4P4</t>
  </si>
  <si>
    <t>V3N4P5</t>
  </si>
  <si>
    <t>V3N4P6</t>
  </si>
  <si>
    <t>V3N4R1</t>
  </si>
  <si>
    <t>V3N4R2</t>
  </si>
  <si>
    <t>V3N4R3</t>
  </si>
  <si>
    <t>V3N4R4</t>
  </si>
  <si>
    <t>V3N4R7</t>
  </si>
  <si>
    <t>V3N4S9</t>
  </si>
  <si>
    <t>V3N4T2</t>
  </si>
  <si>
    <t>V3N4T5</t>
  </si>
  <si>
    <t>V3N4T6</t>
  </si>
  <si>
    <t>V3N4T7</t>
  </si>
  <si>
    <t>V3N4V1</t>
  </si>
  <si>
    <t>V3N4X3</t>
  </si>
  <si>
    <t>V3N4Y3</t>
  </si>
  <si>
    <t>V3N4Y7</t>
  </si>
  <si>
    <t>V3N4Y8</t>
  </si>
  <si>
    <t>V3N4Y9</t>
  </si>
  <si>
    <t>V3N5A1</t>
  </si>
  <si>
    <t>V3N5B4</t>
  </si>
  <si>
    <t>V3R0E1</t>
  </si>
  <si>
    <t>V3R0H5</t>
  </si>
  <si>
    <t>V3R0M1</t>
  </si>
  <si>
    <t>V3R0R8</t>
  </si>
  <si>
    <t>V3R0T2</t>
  </si>
  <si>
    <t>V3R0X3</t>
  </si>
  <si>
    <t>V3R2E9</t>
  </si>
  <si>
    <t>V3R2G2</t>
  </si>
  <si>
    <t>V3R2G6</t>
  </si>
  <si>
    <t>V3R2H3</t>
  </si>
  <si>
    <t>V3R2H7</t>
  </si>
  <si>
    <t>V3R2H8</t>
  </si>
  <si>
    <t>V3R2K7</t>
  </si>
  <si>
    <t>V3R2L1</t>
  </si>
  <si>
    <t>V3R2L2</t>
  </si>
  <si>
    <t>V3R2M9</t>
  </si>
  <si>
    <t>V3R2N1</t>
  </si>
  <si>
    <t>V3R2N9</t>
  </si>
  <si>
    <t>V3R2P1</t>
  </si>
  <si>
    <t>V3R2R3</t>
  </si>
  <si>
    <t>V3R2R5</t>
  </si>
  <si>
    <t>V3R2R8</t>
  </si>
  <si>
    <t>V3R2R9</t>
  </si>
  <si>
    <t>V3R2S1</t>
  </si>
  <si>
    <t>V3R2S2</t>
  </si>
  <si>
    <t>V3R2S3</t>
  </si>
  <si>
    <t>V3R2S4</t>
  </si>
  <si>
    <t>V3R2S5</t>
  </si>
  <si>
    <t>V3R2S6</t>
  </si>
  <si>
    <t>V3R2S7</t>
  </si>
  <si>
    <t>V3R2S8</t>
  </si>
  <si>
    <t>V3R2S9</t>
  </si>
  <si>
    <t>V3R2T1</t>
  </si>
  <si>
    <t>V3R2T2</t>
  </si>
  <si>
    <t>V3R2T3</t>
  </si>
  <si>
    <t>V3R2T9</t>
  </si>
  <si>
    <t>V3R2V4</t>
  </si>
  <si>
    <t>V3R2V8</t>
  </si>
  <si>
    <t>V3R2W3</t>
  </si>
  <si>
    <t>V3R2W5</t>
  </si>
  <si>
    <t>V3R2W6</t>
  </si>
  <si>
    <t>V3R2W7</t>
  </si>
  <si>
    <t>V3R2W8</t>
  </si>
  <si>
    <t>V3R2W9</t>
  </si>
  <si>
    <t>V3R2X1</t>
  </si>
  <si>
    <t>V3R2X2</t>
  </si>
  <si>
    <t>V3R2X3</t>
  </si>
  <si>
    <t>V3R2X4</t>
  </si>
  <si>
    <t>V3R2X5</t>
  </si>
  <si>
    <t>V3R2X6</t>
  </si>
  <si>
    <t>V3R2Y2</t>
  </si>
  <si>
    <t>V3R2Y3</t>
  </si>
  <si>
    <t>V3R2Y9</t>
  </si>
  <si>
    <t>V3R2Z2</t>
  </si>
  <si>
    <t>V3R2Z7</t>
  </si>
  <si>
    <t>V3R3A8</t>
  </si>
  <si>
    <t>V3R3A9</t>
  </si>
  <si>
    <t>V3R3B8</t>
  </si>
  <si>
    <t>V3R3C2</t>
  </si>
  <si>
    <t>V3R3G9</t>
  </si>
  <si>
    <t>V3R5Y3</t>
  </si>
  <si>
    <t>V3R6S9</t>
  </si>
  <si>
    <t>V3R6T1</t>
  </si>
  <si>
    <t>V3R6T2</t>
  </si>
  <si>
    <t>V3R6T3</t>
  </si>
  <si>
    <t>V3R6T5</t>
  </si>
  <si>
    <t>V3R6V3</t>
  </si>
  <si>
    <t>V3R6V4</t>
  </si>
  <si>
    <t>V3R6V5</t>
  </si>
  <si>
    <t>V3R6V6</t>
  </si>
  <si>
    <t>V3R6W4</t>
  </si>
  <si>
    <t>V3R6Y7</t>
  </si>
  <si>
    <t>V3R7S2</t>
  </si>
  <si>
    <t>V3R7W5</t>
  </si>
  <si>
    <t>V3R8E4</t>
  </si>
  <si>
    <t>V3R8S3</t>
  </si>
  <si>
    <t>V3R9W4</t>
  </si>
  <si>
    <t>V3R9Y3</t>
  </si>
  <si>
    <t>V3R9Y4</t>
  </si>
  <si>
    <t>V3S0L2</t>
  </si>
  <si>
    <t>V3S0L5</t>
  </si>
  <si>
    <t>V3S0L6</t>
  </si>
  <si>
    <t>V3S0L7</t>
  </si>
  <si>
    <t>V3S1C1</t>
  </si>
  <si>
    <t>V3S1C3</t>
  </si>
  <si>
    <t>V3S1C4</t>
  </si>
  <si>
    <t>V3S1G2</t>
  </si>
  <si>
    <t>V3S1G3</t>
  </si>
  <si>
    <t>V3S1G7</t>
  </si>
  <si>
    <t>V3S1G8</t>
  </si>
  <si>
    <t>V3S1K5</t>
  </si>
  <si>
    <t>V3S1K8</t>
  </si>
  <si>
    <t>V3S1L1</t>
  </si>
  <si>
    <t>V3S1L2</t>
  </si>
  <si>
    <t>V3S2H6</t>
  </si>
  <si>
    <t>V3S2K2</t>
  </si>
  <si>
    <t>V3S2L7</t>
  </si>
  <si>
    <t>V3S2P1</t>
  </si>
  <si>
    <t>V3S2V1</t>
  </si>
  <si>
    <t>V3S2X6</t>
  </si>
  <si>
    <t>V3S3X4</t>
  </si>
  <si>
    <t>V3S3Z3</t>
  </si>
  <si>
    <t>V3S3Z5</t>
  </si>
  <si>
    <t>V3S4A1</t>
  </si>
  <si>
    <t>V3S4A2</t>
  </si>
  <si>
    <t>V3S4A3</t>
  </si>
  <si>
    <t>V3S4B3</t>
  </si>
  <si>
    <t>V3S4C2</t>
  </si>
  <si>
    <t>V3S4C4</t>
  </si>
  <si>
    <t>V3S4C5</t>
  </si>
  <si>
    <t>V3S4C9</t>
  </si>
  <si>
    <t>V3S4E1</t>
  </si>
  <si>
    <t>V3S4E3</t>
  </si>
  <si>
    <t>V3S4N7</t>
  </si>
  <si>
    <t>V3S4P6</t>
  </si>
  <si>
    <t>V3S4R1</t>
  </si>
  <si>
    <t>V3S4T7</t>
  </si>
  <si>
    <t>V3S4W1</t>
  </si>
  <si>
    <t>V3S4X3</t>
  </si>
  <si>
    <t>V3S5A6</t>
  </si>
  <si>
    <t>V3S5A7</t>
  </si>
  <si>
    <t>V3S5A8</t>
  </si>
  <si>
    <t>V3S5B4</t>
  </si>
  <si>
    <t>V3S5J9</t>
  </si>
  <si>
    <t>V3S5K7</t>
  </si>
  <si>
    <t>V3S5T2</t>
  </si>
  <si>
    <t>V3S5V2</t>
  </si>
  <si>
    <t>V3S6A2</t>
  </si>
  <si>
    <t>V3S6K4</t>
  </si>
  <si>
    <t>V3S6R4</t>
  </si>
  <si>
    <t>V3S6S4</t>
  </si>
  <si>
    <t>V3S6W7</t>
  </si>
  <si>
    <t>V3S6X1</t>
  </si>
  <si>
    <t>V3S7A4</t>
  </si>
  <si>
    <t>V3S7B1</t>
  </si>
  <si>
    <t>V3S7C3</t>
  </si>
  <si>
    <t>V3S7G6</t>
  </si>
  <si>
    <t>V3S7K3</t>
  </si>
  <si>
    <t>V3S7X2</t>
  </si>
  <si>
    <t>V3S8E5</t>
  </si>
  <si>
    <t>V3S8G6</t>
  </si>
  <si>
    <t>V3S8J8</t>
  </si>
  <si>
    <t>V3S8L9</t>
  </si>
  <si>
    <t>V3S8M9</t>
  </si>
  <si>
    <t>V3S8P5</t>
  </si>
  <si>
    <t>V3S8P6</t>
  </si>
  <si>
    <t>V3S8P7</t>
  </si>
  <si>
    <t>V3S8P8</t>
  </si>
  <si>
    <t>V3S8R2</t>
  </si>
  <si>
    <t>V3S8V9</t>
  </si>
  <si>
    <t>V3S8Y3</t>
  </si>
  <si>
    <t>V3S9H3</t>
  </si>
  <si>
    <t>V3S9M1</t>
  </si>
  <si>
    <t>V3T2T1</t>
  </si>
  <si>
    <t>V3T3A4</t>
  </si>
  <si>
    <t>V3T3A7</t>
  </si>
  <si>
    <t>V3V0B1</t>
  </si>
  <si>
    <t>V3V0B5</t>
  </si>
  <si>
    <t>V3V0C1</t>
  </si>
  <si>
    <t>V3V2R7</t>
  </si>
  <si>
    <t>V3V2R8</t>
  </si>
  <si>
    <t>V3V2R9</t>
  </si>
  <si>
    <t>V3V2V9</t>
  </si>
  <si>
    <t>V3V2Z7</t>
  </si>
  <si>
    <t>V3V2Z9</t>
  </si>
  <si>
    <t>V3V3C5</t>
  </si>
  <si>
    <t>V3V3C6</t>
  </si>
  <si>
    <t>V3V3C7</t>
  </si>
  <si>
    <t>V3V3C8</t>
  </si>
  <si>
    <t>V3V3C9</t>
  </si>
  <si>
    <t>V3V3G7</t>
  </si>
  <si>
    <t>V3V3G8</t>
  </si>
  <si>
    <t>V3V3G9</t>
  </si>
  <si>
    <t>V3V3H1</t>
  </si>
  <si>
    <t>V3V3H2</t>
  </si>
  <si>
    <t>V3V3H3</t>
  </si>
  <si>
    <t>V3V3J5</t>
  </si>
  <si>
    <t>V3V3J6</t>
  </si>
  <si>
    <t>V3V3J7</t>
  </si>
  <si>
    <t>V3V3J8</t>
  </si>
  <si>
    <t>V3V3K2</t>
  </si>
  <si>
    <t>V3V3K3</t>
  </si>
  <si>
    <t>V3V3K5</t>
  </si>
  <si>
    <t>V3V3K6</t>
  </si>
  <si>
    <t>V3V3K7</t>
  </si>
  <si>
    <t>V3V3K8</t>
  </si>
  <si>
    <t>V3V3K9</t>
  </si>
  <si>
    <t>V3V3L1</t>
  </si>
  <si>
    <t>V3V3L2</t>
  </si>
  <si>
    <t>V3V3L3</t>
  </si>
  <si>
    <t>V3V3L4</t>
  </si>
  <si>
    <t>V3V3L5</t>
  </si>
  <si>
    <t>V3V3L6</t>
  </si>
  <si>
    <t>V3V3L7</t>
  </si>
  <si>
    <t>V3V3L8</t>
  </si>
  <si>
    <t>V3V3L9</t>
  </si>
  <si>
    <t>V3V3M1</t>
  </si>
  <si>
    <t>V3V3M2</t>
  </si>
  <si>
    <t>V3V3M3</t>
  </si>
  <si>
    <t>V3V3M4</t>
  </si>
  <si>
    <t>V3V3M5</t>
  </si>
  <si>
    <t>V3V3M6</t>
  </si>
  <si>
    <t>V3V3M7</t>
  </si>
  <si>
    <t>V3V3M8</t>
  </si>
  <si>
    <t>V3V3M9</t>
  </si>
  <si>
    <t>V3V3N1</t>
  </si>
  <si>
    <t>V3V3N2</t>
  </si>
  <si>
    <t>V3V3N3</t>
  </si>
  <si>
    <t>V3V3N4</t>
  </si>
  <si>
    <t>V3V3N5</t>
  </si>
  <si>
    <t>V3V3N6</t>
  </si>
  <si>
    <t>V3V3N7</t>
  </si>
  <si>
    <t>V3V3N8</t>
  </si>
  <si>
    <t>V3V3N9</t>
  </si>
  <si>
    <t>V3V3P1</t>
  </si>
  <si>
    <t>V3V3P2</t>
  </si>
  <si>
    <t>V3V3P3</t>
  </si>
  <si>
    <t>V3V3P4</t>
  </si>
  <si>
    <t>V3V3P5</t>
  </si>
  <si>
    <t>V3V3P6</t>
  </si>
  <si>
    <t>V3V3P7</t>
  </si>
  <si>
    <t>V3V3P8</t>
  </si>
  <si>
    <t>V3V3P9</t>
  </si>
  <si>
    <t>V3V3R1</t>
  </si>
  <si>
    <t>V3V3R2</t>
  </si>
  <si>
    <t>V3V3R3</t>
  </si>
  <si>
    <t>V3V3R4</t>
  </si>
  <si>
    <t>V3V3R5</t>
  </si>
  <si>
    <t>V3V3R6</t>
  </si>
  <si>
    <t>V3V3R7</t>
  </si>
  <si>
    <t>V3V3S1</t>
  </si>
  <si>
    <t>V3V3S4</t>
  </si>
  <si>
    <t>V3V3S6</t>
  </si>
  <si>
    <t>V3V3S9</t>
  </si>
  <si>
    <t>V3V3T1</t>
  </si>
  <si>
    <t>V3V3T2</t>
  </si>
  <si>
    <t>V3V3T3</t>
  </si>
  <si>
    <t>V3V3T5</t>
  </si>
  <si>
    <t>V3V3T6</t>
  </si>
  <si>
    <t>V3V3T9</t>
  </si>
  <si>
    <t>V3V3V1</t>
  </si>
  <si>
    <t>V3V3V2</t>
  </si>
  <si>
    <t>V3V3V3</t>
  </si>
  <si>
    <t>V3V3V4</t>
  </si>
  <si>
    <t>V3V3V5</t>
  </si>
  <si>
    <t>V3V3V6</t>
  </si>
  <si>
    <t>V3V3V7</t>
  </si>
  <si>
    <t>V3V3W4</t>
  </si>
  <si>
    <t>V3V3W7</t>
  </si>
  <si>
    <t>V3V3W8</t>
  </si>
  <si>
    <t>V3V3W9</t>
  </si>
  <si>
    <t>V3V3X1</t>
  </si>
  <si>
    <t>V3V3X3</t>
  </si>
  <si>
    <t>V3V3X4</t>
  </si>
  <si>
    <t>V3V3X5</t>
  </si>
  <si>
    <t>V3V3X6</t>
  </si>
  <si>
    <t>V3V3X7</t>
  </si>
  <si>
    <t>V3V3X8</t>
  </si>
  <si>
    <t>V3V3X9</t>
  </si>
  <si>
    <t>V3V3Y1</t>
  </si>
  <si>
    <t>V3V3Y4</t>
  </si>
  <si>
    <t>V3V3Y5</t>
  </si>
  <si>
    <t>V3V3Y6</t>
  </si>
  <si>
    <t>V3V3Y7</t>
  </si>
  <si>
    <t>V3V3Y8</t>
  </si>
  <si>
    <t>V3V4E8</t>
  </si>
  <si>
    <t>V3V4G1</t>
  </si>
  <si>
    <t>V3V4G2</t>
  </si>
  <si>
    <t>V3V4G4</t>
  </si>
  <si>
    <t>V3V4G5</t>
  </si>
  <si>
    <t>V3V4G6</t>
  </si>
  <si>
    <t>V3V4G8</t>
  </si>
  <si>
    <t>V3V4G9</t>
  </si>
  <si>
    <t>V3V4H1</t>
  </si>
  <si>
    <t>V3V4K8</t>
  </si>
  <si>
    <t>V3V4M9</t>
  </si>
  <si>
    <t>V3V4N1</t>
  </si>
  <si>
    <t>V3V4N2</t>
  </si>
  <si>
    <t>V3V4P3</t>
  </si>
  <si>
    <t>V3V4P4</t>
  </si>
  <si>
    <t>V3V4R8</t>
  </si>
  <si>
    <t>V3V4T5</t>
  </si>
  <si>
    <t>V3V4T6</t>
  </si>
  <si>
    <t>V3V4T7</t>
  </si>
  <si>
    <t>V3V4T8</t>
  </si>
  <si>
    <t>V3V4T9</t>
  </si>
  <si>
    <t>V3V4V1</t>
  </si>
  <si>
    <t>V3V4V2</t>
  </si>
  <si>
    <t>V3V4V3</t>
  </si>
  <si>
    <t>V3V4V4</t>
  </si>
  <si>
    <t>V3V4V5</t>
  </si>
  <si>
    <t>V3V4V6</t>
  </si>
  <si>
    <t>V3V4V7</t>
  </si>
  <si>
    <t>V3V4Z2</t>
  </si>
  <si>
    <t>V3V5A4</t>
  </si>
  <si>
    <t>V3V5A5</t>
  </si>
  <si>
    <t>V3V5A6</t>
  </si>
  <si>
    <t>V3V5G4</t>
  </si>
  <si>
    <t>V3V5G5</t>
  </si>
  <si>
    <t>V3V5G6</t>
  </si>
  <si>
    <t>V3V5G7</t>
  </si>
  <si>
    <t>V3V5G8</t>
  </si>
  <si>
    <t>V3V5H1</t>
  </si>
  <si>
    <t>V3V5H2</t>
  </si>
  <si>
    <t>V3V5L9</t>
  </si>
  <si>
    <t>V3V6N8</t>
  </si>
  <si>
    <t>V3V6P1</t>
  </si>
  <si>
    <t>V3V7B2</t>
  </si>
  <si>
    <t>V3V7H9</t>
  </si>
  <si>
    <t>V3V7J3</t>
  </si>
  <si>
    <t>V3V7J9</t>
  </si>
  <si>
    <t>V3V7P4</t>
  </si>
  <si>
    <t>V3V7S7</t>
  </si>
  <si>
    <t>V3V7S8</t>
  </si>
  <si>
    <t>V3V7T8</t>
  </si>
  <si>
    <t>V3V7X6</t>
  </si>
  <si>
    <t>V3V7Y2</t>
  </si>
  <si>
    <t>V3V7Y9</t>
  </si>
  <si>
    <t>V3V7Z1</t>
  </si>
  <si>
    <t>V3V8A1</t>
  </si>
  <si>
    <t>V3V8A7</t>
  </si>
  <si>
    <t>V3V8B6</t>
  </si>
  <si>
    <t>V3V8B8</t>
  </si>
  <si>
    <t>V3V8B9</t>
  </si>
  <si>
    <t>V3V8C3</t>
  </si>
  <si>
    <t>V3V8C5</t>
  </si>
  <si>
    <t>V3V8C6</t>
  </si>
  <si>
    <t>V3V8E6</t>
  </si>
  <si>
    <t>V3Y0A1</t>
  </si>
  <si>
    <t>V3Y0A2</t>
  </si>
  <si>
    <t>V3Y0A5</t>
  </si>
  <si>
    <t>V3Y0A6</t>
  </si>
  <si>
    <t>V3Y0A7</t>
  </si>
  <si>
    <t>V3Y0B4</t>
  </si>
  <si>
    <t>V3Y0C1</t>
  </si>
  <si>
    <t>V3Y0C2</t>
  </si>
  <si>
    <t>V3Y0C6</t>
  </si>
  <si>
    <t>V3Y0E1</t>
  </si>
  <si>
    <t>V3Y0E3</t>
  </si>
  <si>
    <t>V3Y1K4</t>
  </si>
  <si>
    <t>V3Y1K6</t>
  </si>
  <si>
    <t>V3Y1K7</t>
  </si>
  <si>
    <t>V3Y1K8</t>
  </si>
  <si>
    <t>V3Y1K9</t>
  </si>
  <si>
    <t>V3Y1L1</t>
  </si>
  <si>
    <t>V3Y1L2</t>
  </si>
  <si>
    <t>V3Y1L3</t>
  </si>
  <si>
    <t>V3Y1L5</t>
  </si>
  <si>
    <t>V3Y1L6</t>
  </si>
  <si>
    <t>V3Y1L7</t>
  </si>
  <si>
    <t>V3Y1S4</t>
  </si>
  <si>
    <t>V3Y1X7</t>
  </si>
  <si>
    <t>V3Y1Z1</t>
  </si>
  <si>
    <t>V3Y1Z2</t>
  </si>
  <si>
    <t>V3Y1Z3</t>
  </si>
  <si>
    <t>V3Y2A3</t>
  </si>
  <si>
    <t>V3Y2A4</t>
  </si>
  <si>
    <t>V3Y2A5</t>
  </si>
  <si>
    <t>V3Y2A6</t>
  </si>
  <si>
    <t>V3Y2A7</t>
  </si>
  <si>
    <t>V3Y2A8</t>
  </si>
  <si>
    <t>V3Y2A9</t>
  </si>
  <si>
    <t>V3Y2B1</t>
  </si>
  <si>
    <t>V3Y2B3</t>
  </si>
  <si>
    <t>V3Y2C6</t>
  </si>
  <si>
    <t>V3Y2C7</t>
  </si>
  <si>
    <t>V3Y2C8</t>
  </si>
  <si>
    <t>V3Y2C9</t>
  </si>
  <si>
    <t>V3Y2E1</t>
  </si>
  <si>
    <t>V3Y2E2</t>
  </si>
  <si>
    <t>V3Y2G7</t>
  </si>
  <si>
    <t>V3Y2H1</t>
  </si>
  <si>
    <t>V3Y2H6</t>
  </si>
  <si>
    <t>V3Y2J2</t>
  </si>
  <si>
    <t>V3Y2J3</t>
  </si>
  <si>
    <t>V3Y2J4</t>
  </si>
  <si>
    <t>V3Y2J5</t>
  </si>
  <si>
    <t>V3Y2J6</t>
  </si>
  <si>
    <t>V3Y2J8</t>
  </si>
  <si>
    <t>V3Y2J9</t>
  </si>
  <si>
    <t>V3Y2K4</t>
  </si>
  <si>
    <t>V3Y2L6</t>
  </si>
  <si>
    <t>V3Y2L7</t>
  </si>
  <si>
    <t>V3Y2M6</t>
  </si>
  <si>
    <t>V3Y2M8</t>
  </si>
  <si>
    <t>V3Y2N6</t>
  </si>
  <si>
    <t>V3Y2N8</t>
  </si>
  <si>
    <t>V3Y2P6</t>
  </si>
  <si>
    <t>V3Y2R4</t>
  </si>
  <si>
    <t>V3Y2R8</t>
  </si>
  <si>
    <t>V3Y2R9</t>
  </si>
  <si>
    <t>V3Y2S1</t>
  </si>
  <si>
    <t>V3Y2S5</t>
  </si>
  <si>
    <t>V3Y2S6</t>
  </si>
  <si>
    <t>V3Y2S7</t>
  </si>
  <si>
    <t>V3Y2S8</t>
  </si>
  <si>
    <t>V3Y2S9</t>
  </si>
  <si>
    <t>V3Y2T2</t>
  </si>
  <si>
    <t>V3Y2T3</t>
  </si>
  <si>
    <t>V3Y2T5</t>
  </si>
  <si>
    <t>V3Y2T8</t>
  </si>
  <si>
    <t>V3Y2V1</t>
  </si>
  <si>
    <t>V3Y2V7</t>
  </si>
  <si>
    <t>V3Y2W1</t>
  </si>
  <si>
    <t>V3Y2W5</t>
  </si>
  <si>
    <t>V4C2R3</t>
  </si>
  <si>
    <t>V4E1B9</t>
  </si>
  <si>
    <t>V4E1C1</t>
  </si>
  <si>
    <t>V4G0A1</t>
  </si>
  <si>
    <t>V4G0A2</t>
  </si>
  <si>
    <t>V4G0A3</t>
  </si>
  <si>
    <t>V4G0A4</t>
  </si>
  <si>
    <t>V4G1A1</t>
  </si>
  <si>
    <t>V4G1A2</t>
  </si>
  <si>
    <t>V4G1A3</t>
  </si>
  <si>
    <t>V4G1A4</t>
  </si>
  <si>
    <t>V4G1A5</t>
  </si>
  <si>
    <t>V4G1A6</t>
  </si>
  <si>
    <t>V4G1A7</t>
  </si>
  <si>
    <t>V4G1A8</t>
  </si>
  <si>
    <t>V4G1A9</t>
  </si>
  <si>
    <t>V4G1B1</t>
  </si>
  <si>
    <t>V4G1B2</t>
  </si>
  <si>
    <t>V4G1B4</t>
  </si>
  <si>
    <t>V4G1B5</t>
  </si>
  <si>
    <t>V4G1B6</t>
  </si>
  <si>
    <t>V4G1B7</t>
  </si>
  <si>
    <t>V4G1B8</t>
  </si>
  <si>
    <t>V4G1B9</t>
  </si>
  <si>
    <t>V4G1C1</t>
  </si>
  <si>
    <t>V4G1C2</t>
  </si>
  <si>
    <t>V4G1C3</t>
  </si>
  <si>
    <t>V4G1C4</t>
  </si>
  <si>
    <t>V4G1C5</t>
  </si>
  <si>
    <t>V4G1C6</t>
  </si>
  <si>
    <t>V4G1C8</t>
  </si>
  <si>
    <t>V4G1C9</t>
  </si>
  <si>
    <t>V4G1E1</t>
  </si>
  <si>
    <t>V4G1E2</t>
  </si>
  <si>
    <t>V4G1E3</t>
  </si>
  <si>
    <t>V4G1E4</t>
  </si>
  <si>
    <t>V4G1E5</t>
  </si>
  <si>
    <t>V4G1E6</t>
  </si>
  <si>
    <t>V4G1E7</t>
  </si>
  <si>
    <t>V4G1E8</t>
  </si>
  <si>
    <t>V4G1E9</t>
  </si>
  <si>
    <t>V4G1G1</t>
  </si>
  <si>
    <t>V4G1G2</t>
  </si>
  <si>
    <t>V4G1G3</t>
  </si>
  <si>
    <t>V4G1G4</t>
  </si>
  <si>
    <t>V4G1G5</t>
  </si>
  <si>
    <t>V4G1G6</t>
  </si>
  <si>
    <t>V4G1G7</t>
  </si>
  <si>
    <t>V4G1G8</t>
  </si>
  <si>
    <t>V4G1G9</t>
  </si>
  <si>
    <t>V4G1H1</t>
  </si>
  <si>
    <t>V4G1H2</t>
  </si>
  <si>
    <t>V4G1H3</t>
  </si>
  <si>
    <t>V4G1H4</t>
  </si>
  <si>
    <t>V4G1H5</t>
  </si>
  <si>
    <t>V4G1H6</t>
  </si>
  <si>
    <t>V4G1H7</t>
  </si>
  <si>
    <t>V4G1H8</t>
  </si>
  <si>
    <t>V4G1H9</t>
  </si>
  <si>
    <t>V4G1J1</t>
  </si>
  <si>
    <t>V4G1J2</t>
  </si>
  <si>
    <t>V4G1J3</t>
  </si>
  <si>
    <t>V4G1J4</t>
  </si>
  <si>
    <t>V4G1J5</t>
  </si>
  <si>
    <t>V4G1J6</t>
  </si>
  <si>
    <t>V4G1J7</t>
  </si>
  <si>
    <t>V4G1J8</t>
  </si>
  <si>
    <t>V4G1J9</t>
  </si>
  <si>
    <t>V4G1K3</t>
  </si>
  <si>
    <t>V4G1K4</t>
  </si>
  <si>
    <t>V4G1K5</t>
  </si>
  <si>
    <t>V4G1K6</t>
  </si>
  <si>
    <t>V4G1K7</t>
  </si>
  <si>
    <t>V4G1K8</t>
  </si>
  <si>
    <t>V4G1K9</t>
  </si>
  <si>
    <t>V4G1L1</t>
  </si>
  <si>
    <t>V4G1L2</t>
  </si>
  <si>
    <t>V4G1L3</t>
  </si>
  <si>
    <t>V4G1L4</t>
  </si>
  <si>
    <t>V4G1L5</t>
  </si>
  <si>
    <t>V4G1L6</t>
  </si>
  <si>
    <t>V4G1L7</t>
  </si>
  <si>
    <t>V4G1L8</t>
  </si>
  <si>
    <t>V4G1L9</t>
  </si>
  <si>
    <t>V4G1M1</t>
  </si>
  <si>
    <t>V4G1M2</t>
  </si>
  <si>
    <t>V4G1M3</t>
  </si>
  <si>
    <t>V4G1M4</t>
  </si>
  <si>
    <t>V4G1M5</t>
  </si>
  <si>
    <t>V4G1M6</t>
  </si>
  <si>
    <t>V4G1M7</t>
  </si>
  <si>
    <t>V4G1M8</t>
  </si>
  <si>
    <t>V4G1M9</t>
  </si>
  <si>
    <t>V4G1N1</t>
  </si>
  <si>
    <t>V4G1N2</t>
  </si>
  <si>
    <t>V4G1N3</t>
  </si>
  <si>
    <t>V4G1N4</t>
  </si>
  <si>
    <t>V4G8A9</t>
  </si>
  <si>
    <t>V4G9Y9</t>
  </si>
  <si>
    <t>V4K0B2</t>
  </si>
  <si>
    <t>V4K3M5</t>
  </si>
  <si>
    <t>V4K3M6</t>
  </si>
  <si>
    <t>V4K4E2</t>
  </si>
  <si>
    <t>V4K5A8</t>
  </si>
  <si>
    <t>V4K5B8</t>
  </si>
  <si>
    <t>V4K5B9</t>
  </si>
  <si>
    <t>V4K5C8</t>
  </si>
  <si>
    <t>V4K5E3</t>
  </si>
  <si>
    <t>V4K5G5</t>
  </si>
  <si>
    <t>V4N0A9</t>
  </si>
  <si>
    <t>V4N0B1</t>
  </si>
  <si>
    <t>V4N0C6</t>
  </si>
  <si>
    <t>V4N0E1</t>
  </si>
  <si>
    <t>V4N0E2</t>
  </si>
  <si>
    <t>V4N0E3</t>
  </si>
  <si>
    <t>V4N0E4</t>
  </si>
  <si>
    <t>V4N0E5</t>
  </si>
  <si>
    <t>V4N0E6</t>
  </si>
  <si>
    <t>V4N0J4</t>
  </si>
  <si>
    <t>V4N0J5</t>
  </si>
  <si>
    <t>V4N3G4</t>
  </si>
  <si>
    <t>V4N3T6</t>
  </si>
  <si>
    <t>V4N3T7</t>
  </si>
  <si>
    <t>V4N3Y5</t>
  </si>
  <si>
    <t>V4N3Y6</t>
  </si>
  <si>
    <t>V4N3Y8</t>
  </si>
  <si>
    <t>V4N3Y9</t>
  </si>
  <si>
    <t>V4N4R1</t>
  </si>
  <si>
    <t>V4N4Z6</t>
  </si>
  <si>
    <t>V4N5A1</t>
  </si>
  <si>
    <t>V4N5A3</t>
  </si>
  <si>
    <t>V4N5A4</t>
  </si>
  <si>
    <t>V4N5C4</t>
  </si>
  <si>
    <t>V4N5C5</t>
  </si>
  <si>
    <t>V4N5C6</t>
  </si>
  <si>
    <t>V4N5C7</t>
  </si>
  <si>
    <t>V4N5J1</t>
  </si>
  <si>
    <t>V4N5J4</t>
  </si>
  <si>
    <t>V4N5J5</t>
  </si>
  <si>
    <t>V4N5J6</t>
  </si>
  <si>
    <t>V4N5K8</t>
  </si>
  <si>
    <t>V4N5N6</t>
  </si>
  <si>
    <t>V4N6A8</t>
  </si>
  <si>
    <t>V4N6B1</t>
  </si>
  <si>
    <t>V4N6B7</t>
  </si>
  <si>
    <t>V4N6B9</t>
  </si>
  <si>
    <t>V4N6C1</t>
  </si>
  <si>
    <t>V4N6E8</t>
  </si>
  <si>
    <t>V4N6E9</t>
  </si>
  <si>
    <t>V4N6G3</t>
  </si>
  <si>
    <t>V4N6G6</t>
  </si>
  <si>
    <t>V4N6J5</t>
  </si>
  <si>
    <t>V4N6J6</t>
  </si>
  <si>
    <t>V4N6L2</t>
  </si>
  <si>
    <t>V4N6L3</t>
  </si>
  <si>
    <t>V4N6L4</t>
  </si>
  <si>
    <t>V4N6M4</t>
  </si>
  <si>
    <t>V4R0A7</t>
  </si>
  <si>
    <t>V4R0C8</t>
  </si>
  <si>
    <t>V4R0E2</t>
  </si>
  <si>
    <t>V4R1P9</t>
  </si>
  <si>
    <t>V4R1R4</t>
  </si>
  <si>
    <t>V4R1R6</t>
  </si>
  <si>
    <t>V4R2P9</t>
  </si>
  <si>
    <t>V4R2R2</t>
  </si>
  <si>
    <t>V4R2S6</t>
  </si>
  <si>
    <t>V4R2S7</t>
  </si>
  <si>
    <t>V4R2S8</t>
  </si>
  <si>
    <t>V4R2T1</t>
  </si>
  <si>
    <t>V4R2T4</t>
  </si>
  <si>
    <t>V4R2W3</t>
  </si>
  <si>
    <t>V4R2W6</t>
  </si>
  <si>
    <t>V4R2W7</t>
  </si>
  <si>
    <t>V4S1H1</t>
  </si>
  <si>
    <t>V4S1H2</t>
  </si>
  <si>
    <t>V4S1H3</t>
  </si>
  <si>
    <t>V4S1H4</t>
  </si>
  <si>
    <t>V4S1H6</t>
  </si>
  <si>
    <t>V4S1H7</t>
  </si>
  <si>
    <t>V4S1H8</t>
  </si>
  <si>
    <t>V4S1H9</t>
  </si>
  <si>
    <t>V4S1J1</t>
  </si>
  <si>
    <t>V4S1J2</t>
  </si>
  <si>
    <t>V4S1J3</t>
  </si>
  <si>
    <t>V4S1J5</t>
  </si>
  <si>
    <t>V4S1J6</t>
  </si>
  <si>
    <t>V4S1K2</t>
  </si>
  <si>
    <t>V4T1L2</t>
  </si>
  <si>
    <t>V4T1M1</t>
  </si>
  <si>
    <t>V4T1M2</t>
  </si>
  <si>
    <t>V4T1N1</t>
  </si>
  <si>
    <t>V4T1N3</t>
  </si>
  <si>
    <t>V4T1N4</t>
  </si>
  <si>
    <t>V4T1N5</t>
  </si>
  <si>
    <t>V4T1N6</t>
  </si>
  <si>
    <t>V4T1N7</t>
  </si>
  <si>
    <t>V4T1N8</t>
  </si>
  <si>
    <t>V4T1N9</t>
  </si>
  <si>
    <t>V4T1P1</t>
  </si>
  <si>
    <t>V4T1P2</t>
  </si>
  <si>
    <t>V4T1P3</t>
  </si>
  <si>
    <t>V4T1P4</t>
  </si>
  <si>
    <t>V4T1P5</t>
  </si>
  <si>
    <t>V4T1P6</t>
  </si>
  <si>
    <t>V4T1P7</t>
  </si>
  <si>
    <t>V4T1P9</t>
  </si>
  <si>
    <t>V4T1R2</t>
  </si>
  <si>
    <t>V4T1R3</t>
  </si>
  <si>
    <t>V4T1R6</t>
  </si>
  <si>
    <t>V4T1R7</t>
  </si>
  <si>
    <t>V4T1R8</t>
  </si>
  <si>
    <t>V4T1S1</t>
  </si>
  <si>
    <t>V4T1S2</t>
  </si>
  <si>
    <t>V4T1S3</t>
  </si>
  <si>
    <t>V4T1S4</t>
  </si>
  <si>
    <t>V4T1S5</t>
  </si>
  <si>
    <t>V4T1S6</t>
  </si>
  <si>
    <t>V4T1S7</t>
  </si>
  <si>
    <t>V4T1S9</t>
  </si>
  <si>
    <t>V4T1T1</t>
  </si>
  <si>
    <t>V4T1T2</t>
  </si>
  <si>
    <t>V4T1T3</t>
  </si>
  <si>
    <t>V4T1T4</t>
  </si>
  <si>
    <t>V4T1T5</t>
  </si>
  <si>
    <t>V4T1T6</t>
  </si>
  <si>
    <t>V4T1T8</t>
  </si>
  <si>
    <t>V4T1T9</t>
  </si>
  <si>
    <t>V4T1V1</t>
  </si>
  <si>
    <t>V4T1V2</t>
  </si>
  <si>
    <t>V4T1V3</t>
  </si>
  <si>
    <t>V4T1V4</t>
  </si>
  <si>
    <t>V4T1W7</t>
  </si>
  <si>
    <t>V4T1W8</t>
  </si>
  <si>
    <t>V4T1W9</t>
  </si>
  <si>
    <t>V4T1X1</t>
  </si>
  <si>
    <t>V4T1X2</t>
  </si>
  <si>
    <t>V4T1X3</t>
  </si>
  <si>
    <t>V4T1X4</t>
  </si>
  <si>
    <t>V4T1X5</t>
  </si>
  <si>
    <t>V4T1X6</t>
  </si>
  <si>
    <t>V4T1X8</t>
  </si>
  <si>
    <t>V4T1X9</t>
  </si>
  <si>
    <t>V4T1Y2</t>
  </si>
  <si>
    <t>V4T1Y9</t>
  </si>
  <si>
    <t>V4T1Z1</t>
  </si>
  <si>
    <t>V4T1Z2</t>
  </si>
  <si>
    <t>V4T1Z3</t>
  </si>
  <si>
    <t>V4T1Z9</t>
  </si>
  <si>
    <t>V4T2A1</t>
  </si>
  <si>
    <t>V4T2A2</t>
  </si>
  <si>
    <t>V4T2A3</t>
  </si>
  <si>
    <t>V4T2A4</t>
  </si>
  <si>
    <t>V4T2A5</t>
  </si>
  <si>
    <t>V4T2A6</t>
  </si>
  <si>
    <t>V4T2B1</t>
  </si>
  <si>
    <t>V4T2B2</t>
  </si>
  <si>
    <t>V4T2B3</t>
  </si>
  <si>
    <t>V4T2B6</t>
  </si>
  <si>
    <t>V4T2B7</t>
  </si>
  <si>
    <t>V4T2B8</t>
  </si>
  <si>
    <t>V4T2B9</t>
  </si>
  <si>
    <t>V4T2C2</t>
  </si>
  <si>
    <t>V4T2C3</t>
  </si>
  <si>
    <t>V4T2C4</t>
  </si>
  <si>
    <t>V4T2C5</t>
  </si>
  <si>
    <t>V4T2C6</t>
  </si>
  <si>
    <t>V4T2C7</t>
  </si>
  <si>
    <t>V4T2C9</t>
  </si>
  <si>
    <t>V4T2E1</t>
  </si>
  <si>
    <t>V4T2E2</t>
  </si>
  <si>
    <t>V4T2E6</t>
  </si>
  <si>
    <t>V4T2E7</t>
  </si>
  <si>
    <t>V4T2G1</t>
  </si>
  <si>
    <t>V4T2G2</t>
  </si>
  <si>
    <t>V4T2G6</t>
  </si>
  <si>
    <t>V4T2G8</t>
  </si>
  <si>
    <t>V4T2G9</t>
  </si>
  <si>
    <t>V4T2H6</t>
  </si>
  <si>
    <t>V4T2H9</t>
  </si>
  <si>
    <t>V4T2J3</t>
  </si>
  <si>
    <t>V4T2J5</t>
  </si>
  <si>
    <t>V4T2J6</t>
  </si>
  <si>
    <t>V4T2J7</t>
  </si>
  <si>
    <t>V4T2J8</t>
  </si>
  <si>
    <t>V4T2J9</t>
  </si>
  <si>
    <t>V4T2L1</t>
  </si>
  <si>
    <t>V4T2L3</t>
  </si>
  <si>
    <t>V4T2L7</t>
  </si>
  <si>
    <t>V4T2M6</t>
  </si>
  <si>
    <t>V4T2N2</t>
  </si>
  <si>
    <t>V4T2N4</t>
  </si>
  <si>
    <t>V4T2N5</t>
  </si>
  <si>
    <t>V4T2N6</t>
  </si>
  <si>
    <t>V4T2N8</t>
  </si>
  <si>
    <t>V4T2P3</t>
  </si>
  <si>
    <t>V4T2P4</t>
  </si>
  <si>
    <t>V4T2P5</t>
  </si>
  <si>
    <t>V4T2P7</t>
  </si>
  <si>
    <t>V4T2P8</t>
  </si>
  <si>
    <t>V4T2R4</t>
  </si>
  <si>
    <t>V4T2S1</t>
  </si>
  <si>
    <t>V4T2S2</t>
  </si>
  <si>
    <t>V4T2S7</t>
  </si>
  <si>
    <t>V4T2S8</t>
  </si>
  <si>
    <t>V4T2T4</t>
  </si>
  <si>
    <t>V4T2T6</t>
  </si>
  <si>
    <t>V4T2W4</t>
  </si>
  <si>
    <t>V4T2W8</t>
  </si>
  <si>
    <t>V4T2X1</t>
  </si>
  <si>
    <t>V4T2X8</t>
  </si>
  <si>
    <t>V4T2X9</t>
  </si>
  <si>
    <t>V4T2Y1</t>
  </si>
  <si>
    <t>V4T2Y2</t>
  </si>
  <si>
    <t>V4T2Y8</t>
  </si>
  <si>
    <t>V4T2Y9</t>
  </si>
  <si>
    <t>V4T2Z1</t>
  </si>
  <si>
    <t>V4T2Z2</t>
  </si>
  <si>
    <t>V4T2Z3</t>
  </si>
  <si>
    <t>V4T2Z4</t>
  </si>
  <si>
    <t>V4T2Z5</t>
  </si>
  <si>
    <t>V4T2Z8</t>
  </si>
  <si>
    <t>V4T2Z9</t>
  </si>
  <si>
    <t>V4T3A1</t>
  </si>
  <si>
    <t>V4T3A2</t>
  </si>
  <si>
    <t>V4T3A3</t>
  </si>
  <si>
    <t>V4T3A4</t>
  </si>
  <si>
    <t>V4T3A5</t>
  </si>
  <si>
    <t>V4T3A9</t>
  </si>
  <si>
    <t>V4T3B1</t>
  </si>
  <si>
    <t>V4T3B3</t>
  </si>
  <si>
    <t>V4T3B7</t>
  </si>
  <si>
    <t>V4T3C1</t>
  </si>
  <si>
    <t>V4T3C3</t>
  </si>
  <si>
    <t>V4T3C7</t>
  </si>
  <si>
    <t>V4T3C9</t>
  </si>
  <si>
    <t>V4T3E1</t>
  </si>
  <si>
    <t>V4T3E2</t>
  </si>
  <si>
    <t>V4T3E3</t>
  </si>
  <si>
    <t>V4T3E4</t>
  </si>
  <si>
    <t>V4T3E5</t>
  </si>
  <si>
    <t>V4T3E6</t>
  </si>
  <si>
    <t>V4T3E7</t>
  </si>
  <si>
    <t>V4T3E8</t>
  </si>
  <si>
    <t>V4T3E9</t>
  </si>
  <si>
    <t>V4T3G3</t>
  </si>
  <si>
    <t>V4T3G4</t>
  </si>
  <si>
    <t>V4T3G6</t>
  </si>
  <si>
    <t>V4T3G7</t>
  </si>
  <si>
    <t>V4T3G9</t>
  </si>
  <si>
    <t>V4T3H1</t>
  </si>
  <si>
    <t>V4T3H6</t>
  </si>
  <si>
    <t>V4T3H7</t>
  </si>
  <si>
    <t>V4T3H8</t>
  </si>
  <si>
    <t>V4T3J6</t>
  </si>
  <si>
    <t>V4T3J7</t>
  </si>
  <si>
    <t>V4T3K3</t>
  </si>
  <si>
    <t>V4T3K6</t>
  </si>
  <si>
    <t>V4T3K7</t>
  </si>
  <si>
    <t>V4T3K8</t>
  </si>
  <si>
    <t>V4T3K9</t>
  </si>
  <si>
    <t>V4T3L2</t>
  </si>
  <si>
    <t>V4T3L3</t>
  </si>
  <si>
    <t>V4V1E4</t>
  </si>
  <si>
    <t>V4V1M3</t>
  </si>
  <si>
    <t>V4V1S3</t>
  </si>
  <si>
    <t>V4V1S4</t>
  </si>
  <si>
    <t>V4V1S5</t>
  </si>
  <si>
    <t>V4V1T5</t>
  </si>
  <si>
    <t>V4V1T9</t>
  </si>
  <si>
    <t>V4V1V4</t>
  </si>
  <si>
    <t>V4V1V5</t>
  </si>
  <si>
    <t>V4V1V8</t>
  </si>
  <si>
    <t>V4V1V9</t>
  </si>
  <si>
    <t>V4V1X3</t>
  </si>
  <si>
    <t>V4V1X4</t>
  </si>
  <si>
    <t>V4V1X5</t>
  </si>
  <si>
    <t>V4V1X6</t>
  </si>
  <si>
    <t>V4V1X7</t>
  </si>
  <si>
    <t>V4V1X8</t>
  </si>
  <si>
    <t>V4V1X9</t>
  </si>
  <si>
    <t>V4V1Y1</t>
  </si>
  <si>
    <t>V4V1Y2</t>
  </si>
  <si>
    <t>V4V1Y5</t>
  </si>
  <si>
    <t>V4V1Y6</t>
  </si>
  <si>
    <t>V4V1Y9</t>
  </si>
  <si>
    <t>V4V1Z2</t>
  </si>
  <si>
    <t>V4V2A1</t>
  </si>
  <si>
    <t>V4V2A2</t>
  </si>
  <si>
    <t>V4V2A3</t>
  </si>
  <si>
    <t>V4V2K5</t>
  </si>
  <si>
    <t>V4V2K8</t>
  </si>
  <si>
    <t>V4V2K9</t>
  </si>
  <si>
    <t>V4V2L2</t>
  </si>
  <si>
    <t>V4V2L4</t>
  </si>
  <si>
    <t>V4V2L5</t>
  </si>
  <si>
    <t>V4V2L6</t>
  </si>
  <si>
    <t>V4V2L7</t>
  </si>
  <si>
    <t>V4V2M1</t>
  </si>
  <si>
    <t>V4V2M5</t>
  </si>
  <si>
    <t>V4V2N4</t>
  </si>
  <si>
    <t>V4V2N5</t>
  </si>
  <si>
    <t>V4V2P4</t>
  </si>
  <si>
    <t>V4V2P5</t>
  </si>
  <si>
    <t>V4V2R4</t>
  </si>
  <si>
    <t>V4V2R7</t>
  </si>
  <si>
    <t>V4V2S2</t>
  </si>
  <si>
    <t>V4V2S3</t>
  </si>
  <si>
    <t>V4V2S5</t>
  </si>
  <si>
    <t>V4X1T4</t>
  </si>
  <si>
    <t>V4X1T5</t>
  </si>
  <si>
    <t>V4X1T6</t>
  </si>
  <si>
    <t>V4X1T7</t>
  </si>
  <si>
    <t>V4X1T8</t>
  </si>
  <si>
    <t>V4X1T9</t>
  </si>
  <si>
    <t>V4X1V1</t>
  </si>
  <si>
    <t>V4X1V8</t>
  </si>
  <si>
    <t>V4X1V9</t>
  </si>
  <si>
    <t>V4X1W1</t>
  </si>
  <si>
    <t>V4X1W5</t>
  </si>
  <si>
    <t>V4X1W6</t>
  </si>
  <si>
    <t>V4X1W7</t>
  </si>
  <si>
    <t>V4X1W8</t>
  </si>
  <si>
    <t>V4X1W9</t>
  </si>
  <si>
    <t>V4X1X1</t>
  </si>
  <si>
    <t>V4X1X6</t>
  </si>
  <si>
    <t>V4X1X7</t>
  </si>
  <si>
    <t>V4X1X8</t>
  </si>
  <si>
    <t>V4X1X9</t>
  </si>
  <si>
    <t>V4X2R2</t>
  </si>
  <si>
    <t>V4Z0A6</t>
  </si>
  <si>
    <t>V4Z0A8</t>
  </si>
  <si>
    <t>V4Z0A9</t>
  </si>
  <si>
    <t>V4Z0B1</t>
  </si>
  <si>
    <t>V4Z0B2</t>
  </si>
  <si>
    <t>V4Z0B3</t>
  </si>
  <si>
    <t>V4Z0B5</t>
  </si>
  <si>
    <t>V4Z0B6</t>
  </si>
  <si>
    <t>V4Z0B7</t>
  </si>
  <si>
    <t>V4Z0G1</t>
  </si>
  <si>
    <t>V4Z1A1</t>
  </si>
  <si>
    <t>V4Z1C5</t>
  </si>
  <si>
    <t>V4Z1C6</t>
  </si>
  <si>
    <t>V5A0C4</t>
  </si>
  <si>
    <t>V5A0C6</t>
  </si>
  <si>
    <t>V5A0C7</t>
  </si>
  <si>
    <t>V5A1W2</t>
  </si>
  <si>
    <t>V5A1X7</t>
  </si>
  <si>
    <t>V5A1X8</t>
  </si>
  <si>
    <t>V5A1X9</t>
  </si>
  <si>
    <t>V5A1Y1</t>
  </si>
  <si>
    <t>V5A1Y2</t>
  </si>
  <si>
    <t>V5A1Y3</t>
  </si>
  <si>
    <t>V5A1Y4</t>
  </si>
  <si>
    <t>V5A1Y5</t>
  </si>
  <si>
    <t>V5A2A7</t>
  </si>
  <si>
    <t>V5A2A8</t>
  </si>
  <si>
    <t>V5A2C7</t>
  </si>
  <si>
    <t>V5A2C8</t>
  </si>
  <si>
    <t>V5A2C9</t>
  </si>
  <si>
    <t>V5A2E6</t>
  </si>
  <si>
    <t>V5A2E7</t>
  </si>
  <si>
    <t>V5A2E8</t>
  </si>
  <si>
    <t>V5A2E9</t>
  </si>
  <si>
    <t>V5A2G1</t>
  </si>
  <si>
    <t>V5A2G7</t>
  </si>
  <si>
    <t>V5A2G9</t>
  </si>
  <si>
    <t>V5A2H1</t>
  </si>
  <si>
    <t>V5A2H4</t>
  </si>
  <si>
    <t>V5A2H5</t>
  </si>
  <si>
    <t>V5A2H7</t>
  </si>
  <si>
    <t>V5A2S5</t>
  </si>
  <si>
    <t>V5A2S9</t>
  </si>
  <si>
    <t>V5A2T1</t>
  </si>
  <si>
    <t>V5A2T2</t>
  </si>
  <si>
    <t>V5A2T3</t>
  </si>
  <si>
    <t>V5A2X2</t>
  </si>
  <si>
    <t>V5A2X4</t>
  </si>
  <si>
    <t>V5A2Y8</t>
  </si>
  <si>
    <t>V5A2Z1</t>
  </si>
  <si>
    <t>V5A2Z2</t>
  </si>
  <si>
    <t>V5A2Z4</t>
  </si>
  <si>
    <t>V5A2Z5</t>
  </si>
  <si>
    <t>V5A3A7</t>
  </si>
  <si>
    <t>V5A3A8</t>
  </si>
  <si>
    <t>V5A3B2</t>
  </si>
  <si>
    <t>V5A3B4</t>
  </si>
  <si>
    <t>V5A3B5</t>
  </si>
  <si>
    <t>V5A3H4</t>
  </si>
  <si>
    <t>V5A3J7</t>
  </si>
  <si>
    <t>V5A3K4</t>
  </si>
  <si>
    <t>V5A3L8</t>
  </si>
  <si>
    <t>V5A3N7</t>
  </si>
  <si>
    <t>V5A3R1</t>
  </si>
  <si>
    <t>V5A3Y9</t>
  </si>
  <si>
    <t>V5A4J8</t>
  </si>
  <si>
    <t>V5A4N2</t>
  </si>
  <si>
    <t>V5A4W3</t>
  </si>
  <si>
    <t>V5A4X3</t>
  </si>
  <si>
    <t>V5A4X5</t>
  </si>
  <si>
    <t>V5A4Y9</t>
  </si>
  <si>
    <t>V6V0A1</t>
  </si>
  <si>
    <t>V6V0A2</t>
  </si>
  <si>
    <t>V6V0A3</t>
  </si>
  <si>
    <t>V6V0A4</t>
  </si>
  <si>
    <t>V6V0A5</t>
  </si>
  <si>
    <t>V6V0A8</t>
  </si>
  <si>
    <t>V6V0B1</t>
  </si>
  <si>
    <t>V6V1A2</t>
  </si>
  <si>
    <t>V6V1A4</t>
  </si>
  <si>
    <t>V6V1A5</t>
  </si>
  <si>
    <t>V6V1A6</t>
  </si>
  <si>
    <t>V6V1A7</t>
  </si>
  <si>
    <t>V6V1A8</t>
  </si>
  <si>
    <t>V6V1A9</t>
  </si>
  <si>
    <t>V6V1B1</t>
  </si>
  <si>
    <t>V6V1B2</t>
  </si>
  <si>
    <t>V6V1B3</t>
  </si>
  <si>
    <t>V6V1B5</t>
  </si>
  <si>
    <t>V6V1B6</t>
  </si>
  <si>
    <t>V6V1B7</t>
  </si>
  <si>
    <t>V6V1C4</t>
  </si>
  <si>
    <t>V6V1C5</t>
  </si>
  <si>
    <t>V6V1C6</t>
  </si>
  <si>
    <t>V6V1C7</t>
  </si>
  <si>
    <t>V6V1C9</t>
  </si>
  <si>
    <t>V6V1E1</t>
  </si>
  <si>
    <t>V6V1E2</t>
  </si>
  <si>
    <t>V6V1E3</t>
  </si>
  <si>
    <t>V6V1E8</t>
  </si>
  <si>
    <t>V6V1E9</t>
  </si>
  <si>
    <t>V6V1G8</t>
  </si>
  <si>
    <t>V6V1G9</t>
  </si>
  <si>
    <t>V6V1H1</t>
  </si>
  <si>
    <t>V6V1J4</t>
  </si>
  <si>
    <t>V6V1J6</t>
  </si>
  <si>
    <t>V6V1J7</t>
  </si>
  <si>
    <t>V6V1J8</t>
  </si>
  <si>
    <t>V6V1K2</t>
  </si>
  <si>
    <t>V6V1K4</t>
  </si>
  <si>
    <t>V6V1K6</t>
  </si>
  <si>
    <t>V6V1K7</t>
  </si>
  <si>
    <t>V6V1K8</t>
  </si>
  <si>
    <t>V6V1K9</t>
  </si>
  <si>
    <t>V6V1L1</t>
  </si>
  <si>
    <t>V6V1L3</t>
  </si>
  <si>
    <t>V6V1L4</t>
  </si>
  <si>
    <t>V6V1L5</t>
  </si>
  <si>
    <t>V6V1L6</t>
  </si>
  <si>
    <t>V6V1L7</t>
  </si>
  <si>
    <t>V6V1L8</t>
  </si>
  <si>
    <t>V6V1L9</t>
  </si>
  <si>
    <t>V6V1M1</t>
  </si>
  <si>
    <t>V6V1M2</t>
  </si>
  <si>
    <t>V6V1M3</t>
  </si>
  <si>
    <t>V6V1N1</t>
  </si>
  <si>
    <t>V6V1N2</t>
  </si>
  <si>
    <t>V6V1N3</t>
  </si>
  <si>
    <t>V6V1N4</t>
  </si>
  <si>
    <t>V6V1N5</t>
  </si>
  <si>
    <t>V6V1N6</t>
  </si>
  <si>
    <t>V6V1P1</t>
  </si>
  <si>
    <t>V6V1P3</t>
  </si>
  <si>
    <t>V6V1P4</t>
  </si>
  <si>
    <t>V6V1P5</t>
  </si>
  <si>
    <t>V6V1P6</t>
  </si>
  <si>
    <t>V6V1P7</t>
  </si>
  <si>
    <t>V6V1P8</t>
  </si>
  <si>
    <t>V6V1R1</t>
  </si>
  <si>
    <t>V6V1R2</t>
  </si>
  <si>
    <t>V6V1R3</t>
  </si>
  <si>
    <t>V6V1R4</t>
  </si>
  <si>
    <t>V6V1R5</t>
  </si>
  <si>
    <t>V6V1R6</t>
  </si>
  <si>
    <t>V6V1R7</t>
  </si>
  <si>
    <t>V6V1R8</t>
  </si>
  <si>
    <t>V6V1R9</t>
  </si>
  <si>
    <t>V6V1S1</t>
  </si>
  <si>
    <t>V6V1S2</t>
  </si>
  <si>
    <t>V6V1S3</t>
  </si>
  <si>
    <t>V6V1S4</t>
  </si>
  <si>
    <t>V6V1S6</t>
  </si>
  <si>
    <t>V6V1S7</t>
  </si>
  <si>
    <t>V6V1S8</t>
  </si>
  <si>
    <t>V6V1S9</t>
  </si>
  <si>
    <t>V6V1T1</t>
  </si>
  <si>
    <t>V6V1T2</t>
  </si>
  <si>
    <t>V6V1T3</t>
  </si>
  <si>
    <t>V6V1T9</t>
  </si>
  <si>
    <t>V6V1V2</t>
  </si>
  <si>
    <t>V6V1V3</t>
  </si>
  <si>
    <t>V6V1W1</t>
  </si>
  <si>
    <t>V6V1W2</t>
  </si>
  <si>
    <t>V6V1W3</t>
  </si>
  <si>
    <t>V6V1W4</t>
  </si>
  <si>
    <t>V6V1W5</t>
  </si>
  <si>
    <t>V6V1W7</t>
  </si>
  <si>
    <t>V6V1X2</t>
  </si>
  <si>
    <t>V6V1X5</t>
  </si>
  <si>
    <t>V6V1X6</t>
  </si>
  <si>
    <t>V6V1X7</t>
  </si>
  <si>
    <t>V6V1X9</t>
  </si>
  <si>
    <t>V6V1Y1</t>
  </si>
  <si>
    <t>V6V1Y2</t>
  </si>
  <si>
    <t>V6V1Y3</t>
  </si>
  <si>
    <t>V6V1Y4</t>
  </si>
  <si>
    <t>V6V1Y5</t>
  </si>
  <si>
    <t>V6V1Y6</t>
  </si>
  <si>
    <t>V6V1Y8</t>
  </si>
  <si>
    <t>V6V1Y9</t>
  </si>
  <si>
    <t>V6V1Z1</t>
  </si>
  <si>
    <t>V6V1Z2</t>
  </si>
  <si>
    <t>V6V1Z3</t>
  </si>
  <si>
    <t>V6V1Z5</t>
  </si>
  <si>
    <t>V6V1Z6</t>
  </si>
  <si>
    <t>V6V1Z7</t>
  </si>
  <si>
    <t>V6V1Z9</t>
  </si>
  <si>
    <t>V6V2A2</t>
  </si>
  <si>
    <t>V6V2B3</t>
  </si>
  <si>
    <t>V6V2B8</t>
  </si>
  <si>
    <t>V6V2C5</t>
  </si>
  <si>
    <t>V6V2E4</t>
  </si>
  <si>
    <t>V6V2E5</t>
  </si>
  <si>
    <t>V6V2E9</t>
  </si>
  <si>
    <t>V6V2G1</t>
  </si>
  <si>
    <t>V6V2G2</t>
  </si>
  <si>
    <t>V6V2G3</t>
  </si>
  <si>
    <t>V6V2G4</t>
  </si>
  <si>
    <t>V6V2G8</t>
  </si>
  <si>
    <t>V6V2G9</t>
  </si>
  <si>
    <t>V6V2H3</t>
  </si>
  <si>
    <t>V6V2J1</t>
  </si>
  <si>
    <t>V6V2J2</t>
  </si>
  <si>
    <t>V6V2J3</t>
  </si>
  <si>
    <t>V6V2J4</t>
  </si>
  <si>
    <t>V6V2J5</t>
  </si>
  <si>
    <t>V6V2J6</t>
  </si>
  <si>
    <t>V6V2J7</t>
  </si>
  <si>
    <t>V6V2J8</t>
  </si>
  <si>
    <t>V6V2J9</t>
  </si>
  <si>
    <t>V6V2K1</t>
  </si>
  <si>
    <t>V6V2K2</t>
  </si>
  <si>
    <t>V6V2K3</t>
  </si>
  <si>
    <t>V6V2K4</t>
  </si>
  <si>
    <t>V6V2K8</t>
  </si>
  <si>
    <t>V6V2K9</t>
  </si>
  <si>
    <t>V6V2L1</t>
  </si>
  <si>
    <t>V6V2L3</t>
  </si>
  <si>
    <t>V6V2L4</t>
  </si>
  <si>
    <t>V6V2L5</t>
  </si>
  <si>
    <t>V6V2L6</t>
  </si>
  <si>
    <t>V6V2M3</t>
  </si>
  <si>
    <t>V6V2N2</t>
  </si>
  <si>
    <t>V6V2N6</t>
  </si>
  <si>
    <t>V6V2N8</t>
  </si>
  <si>
    <t>V6V2N9</t>
  </si>
  <si>
    <t>V6V2P1</t>
  </si>
  <si>
    <t>V6V2P2</t>
  </si>
  <si>
    <t>V6V2P3</t>
  </si>
  <si>
    <t>V6V2P4</t>
  </si>
  <si>
    <t>V6V2P5</t>
  </si>
  <si>
    <t>V6V2P6</t>
  </si>
  <si>
    <t>V6V2P7</t>
  </si>
  <si>
    <t>V6V2R2</t>
  </si>
  <si>
    <t>V6V2R5</t>
  </si>
  <si>
    <t>V6V2R6</t>
  </si>
  <si>
    <t>V6V2S9</t>
  </si>
  <si>
    <t>V6V2V1</t>
  </si>
  <si>
    <t>V6V2V2</t>
  </si>
  <si>
    <t>V6V2V4</t>
  </si>
  <si>
    <t>V6V2V5</t>
  </si>
  <si>
    <t>V6V2V6</t>
  </si>
  <si>
    <t>V6V2V7</t>
  </si>
  <si>
    <t>V6V2W2</t>
  </si>
  <si>
    <t>V6V2W3</t>
  </si>
  <si>
    <t>V6V2W5</t>
  </si>
  <si>
    <t>V6V2W6</t>
  </si>
  <si>
    <t>V6V2W8</t>
  </si>
  <si>
    <t>V6V2W9</t>
  </si>
  <si>
    <t>V6V2X1</t>
  </si>
  <si>
    <t>V6V2X2</t>
  </si>
  <si>
    <t>V6V2X3</t>
  </si>
  <si>
    <t>V6V2X4</t>
  </si>
  <si>
    <t>V6V2X5</t>
  </si>
  <si>
    <t>V6V2X6</t>
  </si>
  <si>
    <t>V6V2X7</t>
  </si>
  <si>
    <t>V6V2X8</t>
  </si>
  <si>
    <t>V6V2Y8</t>
  </si>
  <si>
    <t>V6V2Y9</t>
  </si>
  <si>
    <t>V6V2Z1</t>
  </si>
  <si>
    <t>V6V2Z2</t>
  </si>
  <si>
    <t>V6V2Z3</t>
  </si>
  <si>
    <t>V6V2Z4</t>
  </si>
  <si>
    <t>V6V2Z5</t>
  </si>
  <si>
    <t>V6V2Z6</t>
  </si>
  <si>
    <t>V6V2Z7</t>
  </si>
  <si>
    <t>V6V2Z8</t>
  </si>
  <si>
    <t>V6V3A1</t>
  </si>
  <si>
    <t>V6V3A2</t>
  </si>
  <si>
    <t>V6V3A4</t>
  </si>
  <si>
    <t>V6V3A5</t>
  </si>
  <si>
    <t>V6V3A6</t>
  </si>
  <si>
    <t>V6V3A7</t>
  </si>
  <si>
    <t>V6V3A8</t>
  </si>
  <si>
    <t>V6V3A9</t>
  </si>
  <si>
    <t>V6V3B1</t>
  </si>
  <si>
    <t>V6V3B2</t>
  </si>
  <si>
    <t>V6V3B3</t>
  </si>
  <si>
    <t>V6V3B4</t>
  </si>
  <si>
    <t>V6V3B5</t>
  </si>
  <si>
    <t>V6V3B6</t>
  </si>
  <si>
    <t>V6V3B7</t>
  </si>
  <si>
    <t>V6V3B9</t>
  </si>
  <si>
    <t>V6V3C2</t>
  </si>
  <si>
    <t>V6V3C3</t>
  </si>
  <si>
    <t>V6V3C4</t>
  </si>
  <si>
    <t>V6V3C5</t>
  </si>
  <si>
    <t>V6V3C7</t>
  </si>
  <si>
    <t>V6V3C8</t>
  </si>
  <si>
    <t>V6V3E2</t>
  </si>
  <si>
    <t>V6W0A1</t>
  </si>
  <si>
    <t>V6W0A2</t>
  </si>
  <si>
    <t>V6W0A3</t>
  </si>
  <si>
    <t>V6W0A4</t>
  </si>
  <si>
    <t>V6W0A5</t>
  </si>
  <si>
    <t>V6W0A6</t>
  </si>
  <si>
    <t>V6W0A7</t>
  </si>
  <si>
    <t>V6W0A8</t>
  </si>
  <si>
    <t>V6W0A9</t>
  </si>
  <si>
    <t>V6W0B1</t>
  </si>
  <si>
    <t>V6W1A3</t>
  </si>
  <si>
    <t>V6W1A5</t>
  </si>
  <si>
    <t>V6W1A7</t>
  </si>
  <si>
    <t>V6W1A8</t>
  </si>
  <si>
    <t>V6W1B1</t>
  </si>
  <si>
    <t>V6W1B2</t>
  </si>
  <si>
    <t>V6W1C4</t>
  </si>
  <si>
    <t>V6W1C5</t>
  </si>
  <si>
    <t>V6W1C6</t>
  </si>
  <si>
    <t>V6W1C8</t>
  </si>
  <si>
    <t>V6W1E1</t>
  </si>
  <si>
    <t>V6W1E2</t>
  </si>
  <si>
    <t>V6W1E4</t>
  </si>
  <si>
    <t>V6W1E6</t>
  </si>
  <si>
    <t>V6W1E7</t>
  </si>
  <si>
    <t>V6W1E8</t>
  </si>
  <si>
    <t>V6W1E9</t>
  </si>
  <si>
    <t>V6W1G2</t>
  </si>
  <si>
    <t>V6W1G3</t>
  </si>
  <si>
    <t>V6W1G4</t>
  </si>
  <si>
    <t>V6W1G5</t>
  </si>
  <si>
    <t>V6W1G9</t>
  </si>
  <si>
    <t>V6W1H3</t>
  </si>
  <si>
    <t>V6W1H4</t>
  </si>
  <si>
    <t>V6W1H6</t>
  </si>
  <si>
    <t>V6W1H7</t>
  </si>
  <si>
    <t>V6W1H8</t>
  </si>
  <si>
    <t>V6W1H9</t>
  </si>
  <si>
    <t>V6W1J1</t>
  </si>
  <si>
    <t>V6W1J2</t>
  </si>
  <si>
    <t>V6W1J3</t>
  </si>
  <si>
    <t>V6W1J4</t>
  </si>
  <si>
    <t>V6W1J5</t>
  </si>
  <si>
    <t>V6W1J6</t>
  </si>
  <si>
    <t>V6W1J7</t>
  </si>
  <si>
    <t>V6W1J8</t>
  </si>
  <si>
    <t>V6W1J9</t>
  </si>
  <si>
    <t>V6W1K2</t>
  </si>
  <si>
    <t>V6W1K3</t>
  </si>
  <si>
    <t>V6W1K4</t>
  </si>
  <si>
    <t>V6W1L2</t>
  </si>
  <si>
    <t>V6W1L3</t>
  </si>
  <si>
    <t>V6W1L7</t>
  </si>
  <si>
    <t>V6W1L8</t>
  </si>
  <si>
    <t>V6W1L9</t>
  </si>
  <si>
    <t>V6W1M1</t>
  </si>
  <si>
    <t>V6W1M2</t>
  </si>
  <si>
    <t>V6W1M3</t>
  </si>
  <si>
    <t>V6W1M4</t>
  </si>
  <si>
    <t>V6X2T1</t>
  </si>
  <si>
    <t>V6X2T3</t>
  </si>
  <si>
    <t>V7H0A1</t>
  </si>
  <si>
    <t>V7H0A2</t>
  </si>
  <si>
    <t>V7H0A3</t>
  </si>
  <si>
    <t>V7H0A4</t>
  </si>
  <si>
    <t>V7H0A5</t>
  </si>
  <si>
    <t>V7H0A6</t>
  </si>
  <si>
    <t>V7H0A7</t>
  </si>
  <si>
    <t>V7H0B2</t>
  </si>
  <si>
    <t>V7H1A1</t>
  </si>
  <si>
    <t>V7H1A2</t>
  </si>
  <si>
    <t>V7H1A3</t>
  </si>
  <si>
    <t>V7H1A4</t>
  </si>
  <si>
    <t>V7H1A5</t>
  </si>
  <si>
    <t>V7H1A6</t>
  </si>
  <si>
    <t>V7H1A7</t>
  </si>
  <si>
    <t>V7H1A8</t>
  </si>
  <si>
    <t>V7H1A9</t>
  </si>
  <si>
    <t>V7H1B4</t>
  </si>
  <si>
    <t>V7H1E3</t>
  </si>
  <si>
    <t>V7H1E4</t>
  </si>
  <si>
    <t>V7H1E5</t>
  </si>
  <si>
    <t>V7H1L1</t>
  </si>
  <si>
    <t>V7H1L2</t>
  </si>
  <si>
    <t>V7H1M7</t>
  </si>
  <si>
    <t>V7H1M8</t>
  </si>
  <si>
    <t>V7H1N4</t>
  </si>
  <si>
    <t>V7H1N5</t>
  </si>
  <si>
    <t>V7H1S1</t>
  </si>
  <si>
    <t>V7H1S2</t>
  </si>
  <si>
    <t>V7H1S3</t>
  </si>
  <si>
    <t>V7H1S4</t>
  </si>
  <si>
    <t>V7H1S5</t>
  </si>
  <si>
    <t>V7H1S6</t>
  </si>
  <si>
    <t>V7H1S7</t>
  </si>
  <si>
    <t>V7H1S8</t>
  </si>
  <si>
    <t>V7H1S9</t>
  </si>
  <si>
    <t>V7H1T1</t>
  </si>
  <si>
    <t>V7H1T2</t>
  </si>
  <si>
    <t>V7H1T3</t>
  </si>
  <si>
    <t>V7H1T4</t>
  </si>
  <si>
    <t>V7H1T5</t>
  </si>
  <si>
    <t>V7H1T6</t>
  </si>
  <si>
    <t>V7H1T9</t>
  </si>
  <si>
    <t>V7H1V1</t>
  </si>
  <si>
    <t>V7H1V2</t>
  </si>
  <si>
    <t>V7H1V4</t>
  </si>
  <si>
    <t>V7H1V5</t>
  </si>
  <si>
    <t>V7H1V6</t>
  </si>
  <si>
    <t>V7H1V7</t>
  </si>
  <si>
    <t>V7H1V8</t>
  </si>
  <si>
    <t>V7H1V9</t>
  </si>
  <si>
    <t>V7H1W1</t>
  </si>
  <si>
    <t>V7H1W2</t>
  </si>
  <si>
    <t>V7H1W3</t>
  </si>
  <si>
    <t>V7H1W4</t>
  </si>
  <si>
    <t>V7H1W6</t>
  </si>
  <si>
    <t>V7H1W7</t>
  </si>
  <si>
    <t>V7H1W8</t>
  </si>
  <si>
    <t>V7H1W9</t>
  </si>
  <si>
    <t>V7H1X1</t>
  </si>
  <si>
    <t>V7H1X4</t>
  </si>
  <si>
    <t>V7H1X7</t>
  </si>
  <si>
    <t>V7H1Y1</t>
  </si>
  <si>
    <t>V7H1Z4</t>
  </si>
  <si>
    <t>V7H1Z6</t>
  </si>
  <si>
    <t>V7H2K5</t>
  </si>
  <si>
    <t>V7H2K6</t>
  </si>
  <si>
    <t>V7H2L2</t>
  </si>
  <si>
    <t>V7H2L3</t>
  </si>
  <si>
    <t>V7H2L4</t>
  </si>
  <si>
    <t>V7H2L9</t>
  </si>
  <si>
    <t>V7H2M1</t>
  </si>
  <si>
    <t>V7H2M2</t>
  </si>
  <si>
    <t>V7H2M6</t>
  </si>
  <si>
    <t>V7H2M9</t>
  </si>
  <si>
    <t>V7H2N2</t>
  </si>
  <si>
    <t>V7H2N7</t>
  </si>
  <si>
    <t>V7H2N8</t>
  </si>
  <si>
    <t>V7H2V2</t>
  </si>
  <si>
    <t>V7H2Y1</t>
  </si>
  <si>
    <t>V7H3A6</t>
  </si>
  <si>
    <t>V7H3A7</t>
  </si>
  <si>
    <t>V7H3B1</t>
  </si>
  <si>
    <t>V7H3B2</t>
  </si>
  <si>
    <t>V7J1A1</t>
  </si>
  <si>
    <t>V7J1A2</t>
  </si>
  <si>
    <t>V7J1A3</t>
  </si>
  <si>
    <t>V7J1A4</t>
  </si>
  <si>
    <t>V7J1B2</t>
  </si>
  <si>
    <t>V7J1B3</t>
  </si>
  <si>
    <t>V7J1B4</t>
  </si>
  <si>
    <t>V7J1B5</t>
  </si>
  <si>
    <t>V7J1B6</t>
  </si>
  <si>
    <t>V7J1B7</t>
  </si>
  <si>
    <t>V7J1C3</t>
  </si>
  <si>
    <t>V7J1C4</t>
  </si>
  <si>
    <t>V7J1C6</t>
  </si>
  <si>
    <t>V7J1C8</t>
  </si>
  <si>
    <t>V7J1C9</t>
  </si>
  <si>
    <t>V7J1E1</t>
  </si>
  <si>
    <t>V7J1E2</t>
  </si>
  <si>
    <t>V7J1E4</t>
  </si>
  <si>
    <t>V7J1E5</t>
  </si>
  <si>
    <t>V7J1E6</t>
  </si>
  <si>
    <t>V7J1E7</t>
  </si>
  <si>
    <t>V7J1E8</t>
  </si>
  <si>
    <t>V7J1E9</t>
  </si>
  <si>
    <t>V7J1G1</t>
  </si>
  <si>
    <t>V7J1G3</t>
  </si>
  <si>
    <t>V7J1G4</t>
  </si>
  <si>
    <t>V7J1G5</t>
  </si>
  <si>
    <t>V7J1H1</t>
  </si>
  <si>
    <t>V7J1H2</t>
  </si>
  <si>
    <t>V7J1H3</t>
  </si>
  <si>
    <t>V7J1H6</t>
  </si>
  <si>
    <t>V7J1H8</t>
  </si>
  <si>
    <t>V7J1H9</t>
  </si>
  <si>
    <t>V7J1J1</t>
  </si>
  <si>
    <t>V7J2C3</t>
  </si>
  <si>
    <t>V7J2C4</t>
  </si>
  <si>
    <t>V7J2C5</t>
  </si>
  <si>
    <t>V7J2E1</t>
  </si>
  <si>
    <t>V7J2E2</t>
  </si>
  <si>
    <t>V7J2E4</t>
  </si>
  <si>
    <t>V7J2E6</t>
  </si>
  <si>
    <t>V7J2E7</t>
  </si>
  <si>
    <t>V7J2E9</t>
  </si>
  <si>
    <t>V7J2G2</t>
  </si>
  <si>
    <t>V7J2J3</t>
  </si>
  <si>
    <t>V7J2J4</t>
  </si>
  <si>
    <t>V7J2J9</t>
  </si>
  <si>
    <t>V7J2K2</t>
  </si>
  <si>
    <t>V7J2K3</t>
  </si>
  <si>
    <t>V7J2K4</t>
  </si>
  <si>
    <t>V7J2K5</t>
  </si>
  <si>
    <t>V7J2K6</t>
  </si>
  <si>
    <t>V7J2K7</t>
  </si>
  <si>
    <t>V7J2K8</t>
  </si>
  <si>
    <t>V7J2K9</t>
  </si>
  <si>
    <t>V7J2L1</t>
  </si>
  <si>
    <t>V7J2L3</t>
  </si>
  <si>
    <t>V7J2L5</t>
  </si>
  <si>
    <t>V7J2L6</t>
  </si>
  <si>
    <t>V7J2L7</t>
  </si>
  <si>
    <t>V7J3J1</t>
  </si>
  <si>
    <t>V7J3J7</t>
  </si>
  <si>
    <t>V7J3L3</t>
  </si>
  <si>
    <t>V7J3M8</t>
  </si>
  <si>
    <t>V7J3P1</t>
  </si>
  <si>
    <t>V7J3P2</t>
  </si>
  <si>
    <t>V7J3R9</t>
  </si>
  <si>
    <t>V7J3T6</t>
  </si>
  <si>
    <t>V7J3V3</t>
  </si>
  <si>
    <t>V7P0A4</t>
  </si>
  <si>
    <t>V7P0A5</t>
  </si>
  <si>
    <t>V7P0A6</t>
  </si>
  <si>
    <t>V7P0A7</t>
  </si>
  <si>
    <t>V7P1N6</t>
  </si>
  <si>
    <t>V7P1N7</t>
  </si>
  <si>
    <t>V7P1N9</t>
  </si>
  <si>
    <t>V7P1P3</t>
  </si>
  <si>
    <t>V7P1P5</t>
  </si>
  <si>
    <t>V7P1P6</t>
  </si>
  <si>
    <t>V7P1P7</t>
  </si>
  <si>
    <t>V7P1V4</t>
  </si>
  <si>
    <t>V7P1V6</t>
  </si>
  <si>
    <t>V7P1V7</t>
  </si>
  <si>
    <t>V7P1X4</t>
  </si>
  <si>
    <t>V7P1X5</t>
  </si>
  <si>
    <t>V7P1X6</t>
  </si>
  <si>
    <t>V7P1X7</t>
  </si>
  <si>
    <t>V7P1X8</t>
  </si>
  <si>
    <t>V7P1X9</t>
  </si>
  <si>
    <t>V7P1Y1</t>
  </si>
  <si>
    <t>V7P1Y2</t>
  </si>
  <si>
    <t>V7P1Y3</t>
  </si>
  <si>
    <t>V7P2A7</t>
  </si>
  <si>
    <t>V7P2A8</t>
  </si>
  <si>
    <t>V7P2C5</t>
  </si>
  <si>
    <t>V7P2E5</t>
  </si>
  <si>
    <t>V7P2E6</t>
  </si>
  <si>
    <t>V7P2E7</t>
  </si>
  <si>
    <t>V7P2E8</t>
  </si>
  <si>
    <t>V7P2H1</t>
  </si>
  <si>
    <t>V7P2H2</t>
  </si>
  <si>
    <t>V7P2H3</t>
  </si>
  <si>
    <t>V7P2H8</t>
  </si>
  <si>
    <t>V7P2H9</t>
  </si>
  <si>
    <t>V7P2J1</t>
  </si>
  <si>
    <t>V7P2L1</t>
  </si>
  <si>
    <t>V7P2L2</t>
  </si>
  <si>
    <t>V7P2M9</t>
  </si>
  <si>
    <t>V7P2N1</t>
  </si>
  <si>
    <t>V7P2N2</t>
  </si>
  <si>
    <t>V7P2N3</t>
  </si>
  <si>
    <t>V7P2N4</t>
  </si>
  <si>
    <t>V7P2P2</t>
  </si>
  <si>
    <t>V7P2P3</t>
  </si>
  <si>
    <t>V7P2P4</t>
  </si>
  <si>
    <t>V7P2P5</t>
  </si>
  <si>
    <t>V7P2P7</t>
  </si>
  <si>
    <t>V7P3A6</t>
  </si>
  <si>
    <t>V7P3A9</t>
  </si>
  <si>
    <t>V7P3B1</t>
  </si>
  <si>
    <t>V7P3B3</t>
  </si>
  <si>
    <t>V7P3B4</t>
  </si>
  <si>
    <t>V7P3B5</t>
  </si>
  <si>
    <t>V7P3B6</t>
  </si>
  <si>
    <t>V7P3B7</t>
  </si>
  <si>
    <t>V7P3C1</t>
  </si>
  <si>
    <t>V7P3C3</t>
  </si>
  <si>
    <t>V7P3E2</t>
  </si>
  <si>
    <t>V7P3G7</t>
  </si>
  <si>
    <t>V7P3G8</t>
  </si>
  <si>
    <t>V7P3H6</t>
  </si>
  <si>
    <t>V7P3H7</t>
  </si>
  <si>
    <t>V7P3J2</t>
  </si>
  <si>
    <t>V7P3J4</t>
  </si>
  <si>
    <t>V7P3J5</t>
  </si>
  <si>
    <t>V7P3J7</t>
  </si>
  <si>
    <t>V7P3J8</t>
  </si>
  <si>
    <t>V7P3P6</t>
  </si>
  <si>
    <t>V7P3R1</t>
  </si>
  <si>
    <t>V7P3R6</t>
  </si>
  <si>
    <t>V7P3S3</t>
  </si>
  <si>
    <t>V7P3S5</t>
  </si>
  <si>
    <t>V7P3S6</t>
  </si>
  <si>
    <t>V7P3T1</t>
  </si>
  <si>
    <t>V7P3T3</t>
  </si>
  <si>
    <t>V7R1A1</t>
  </si>
  <si>
    <t>V7R1A2</t>
  </si>
  <si>
    <t>V7R1A3</t>
  </si>
  <si>
    <t>V7R1A4</t>
  </si>
  <si>
    <t>V7R1A6</t>
  </si>
  <si>
    <t>V7R1A7</t>
  </si>
  <si>
    <t>V7R1A8</t>
  </si>
  <si>
    <t>V7R1A9</t>
  </si>
  <si>
    <t>V7R1B1</t>
  </si>
  <si>
    <t>V7R1B2</t>
  </si>
  <si>
    <t>V7R1B3</t>
  </si>
  <si>
    <t>V7R1B4</t>
  </si>
  <si>
    <t>V7R1B5</t>
  </si>
  <si>
    <t>V7R1B6</t>
  </si>
  <si>
    <t>V7R1B7</t>
  </si>
  <si>
    <t>V7R1B8</t>
  </si>
  <si>
    <t>V7R1B9</t>
  </si>
  <si>
    <t>V7R1C2</t>
  </si>
  <si>
    <t>V7R1C3</t>
  </si>
  <si>
    <t>V7R1C4</t>
  </si>
  <si>
    <t>V7R1C5</t>
  </si>
  <si>
    <t>V7R1C6</t>
  </si>
  <si>
    <t>V7R1C7</t>
  </si>
  <si>
    <t>V7R1C8</t>
  </si>
  <si>
    <t>V7R1C9</t>
  </si>
  <si>
    <t>V7R1E1</t>
  </si>
  <si>
    <t>V7R1E2</t>
  </si>
  <si>
    <t>V7R1E3</t>
  </si>
  <si>
    <t>V7R1E4</t>
  </si>
  <si>
    <t>V7R1E5</t>
  </si>
  <si>
    <t>V7R1E6</t>
  </si>
  <si>
    <t>V7R1E7</t>
  </si>
  <si>
    <t>V7R1E8</t>
  </si>
  <si>
    <t>V7R1E9</t>
  </si>
  <si>
    <t>V7R1G1</t>
  </si>
  <si>
    <t>V7R1G2</t>
  </si>
  <si>
    <t>V7R1G3</t>
  </si>
  <si>
    <t>V7R1G4</t>
  </si>
  <si>
    <t>V7R1G5</t>
  </si>
  <si>
    <t>V7R1G6</t>
  </si>
  <si>
    <t>V7R1G7</t>
  </si>
  <si>
    <t>V7R1G8</t>
  </si>
  <si>
    <t>V7R1H6</t>
  </si>
  <si>
    <t>V7R1H7</t>
  </si>
  <si>
    <t>V7R1J1</t>
  </si>
  <si>
    <t>V7R1J2</t>
  </si>
  <si>
    <t>V7R1J4</t>
  </si>
  <si>
    <t>V7R1J5</t>
  </si>
  <si>
    <t>V7R1J6</t>
  </si>
  <si>
    <t>V7R1L1</t>
  </si>
  <si>
    <t>V7R1L2</t>
  </si>
  <si>
    <t>V7R1L8</t>
  </si>
  <si>
    <t>V7R1L9</t>
  </si>
  <si>
    <t>V7R1M1</t>
  </si>
  <si>
    <t>V7R1M2</t>
  </si>
  <si>
    <t>V7R1T8</t>
  </si>
  <si>
    <t>V7R1T9</t>
  </si>
  <si>
    <t>V7R1X8</t>
  </si>
  <si>
    <t>V7R1X9</t>
  </si>
  <si>
    <t>V7R1Y1</t>
  </si>
  <si>
    <t>V7R1Y2</t>
  </si>
  <si>
    <t>V7R1Z7</t>
  </si>
  <si>
    <t>V7R1Z8</t>
  </si>
  <si>
    <t>V7R2M9</t>
  </si>
  <si>
    <t>V7R2N1</t>
  </si>
  <si>
    <t>V7R2N3</t>
  </si>
  <si>
    <t>V7R2N5</t>
  </si>
  <si>
    <t>V7R2N6</t>
  </si>
  <si>
    <t>V7R2N7</t>
  </si>
  <si>
    <t>V7R2N8</t>
  </si>
  <si>
    <t>V7R2N9</t>
  </si>
  <si>
    <t>V7R2P1</t>
  </si>
  <si>
    <t>V7R2P2</t>
  </si>
  <si>
    <t>V7R2P4</t>
  </si>
  <si>
    <t>V7R2P6</t>
  </si>
  <si>
    <t>V7R2P9</t>
  </si>
  <si>
    <t>V7R2S4</t>
  </si>
  <si>
    <t>V7R2T2</t>
  </si>
  <si>
    <t>V7R2T3</t>
  </si>
  <si>
    <t>V7R2T4</t>
  </si>
  <si>
    <t>V7R2T5</t>
  </si>
  <si>
    <t>V7R2T6</t>
  </si>
  <si>
    <t>V7R2T7</t>
  </si>
  <si>
    <t>V7R2T9</t>
  </si>
  <si>
    <t>V7R2V1</t>
  </si>
  <si>
    <t>V7R2V2</t>
  </si>
  <si>
    <t>V7R2V3</t>
  </si>
  <si>
    <t>V7R2V4</t>
  </si>
  <si>
    <t>V7R2V6</t>
  </si>
  <si>
    <t>V7R2V7</t>
  </si>
  <si>
    <t>V7R2X1</t>
  </si>
  <si>
    <t>V7R2X2</t>
  </si>
  <si>
    <t>V7R2X3</t>
  </si>
  <si>
    <t>V7R2X4</t>
  </si>
  <si>
    <t>V7R2X5</t>
  </si>
  <si>
    <t>V7R3A7</t>
  </si>
  <si>
    <t>V7R3A8</t>
  </si>
  <si>
    <t>V7R3X1</t>
  </si>
  <si>
    <t>V7R3X2</t>
  </si>
  <si>
    <t>V7R3X3</t>
  </si>
  <si>
    <t>V7R3X4</t>
  </si>
  <si>
    <t>V7R3X5</t>
  </si>
  <si>
    <t>V7R3X6</t>
  </si>
  <si>
    <t>V7R3X7</t>
  </si>
  <si>
    <t>V7R3X8</t>
  </si>
  <si>
    <t>V7R4C4</t>
  </si>
  <si>
    <t>V7R4C5</t>
  </si>
  <si>
    <t>V7R4C6</t>
  </si>
  <si>
    <t>V7R4C7</t>
  </si>
  <si>
    <t>V7R4C8</t>
  </si>
  <si>
    <t>V7R4C9</t>
  </si>
  <si>
    <t>V7R4E1</t>
  </si>
  <si>
    <t>V7R4E2</t>
  </si>
  <si>
    <t>V7R4E3</t>
  </si>
  <si>
    <t>V7R4E4</t>
  </si>
  <si>
    <t>V7R4E5</t>
  </si>
  <si>
    <t>V7R4E6</t>
  </si>
  <si>
    <t>V7R4E7</t>
  </si>
  <si>
    <t>V7R4H2</t>
  </si>
  <si>
    <t>V7R4H3</t>
  </si>
  <si>
    <t>V7R4H4</t>
  </si>
  <si>
    <t>V7R4H5</t>
  </si>
  <si>
    <t>V7R4H6</t>
  </si>
  <si>
    <t>V7R4H7</t>
  </si>
  <si>
    <t>V7R4H8</t>
  </si>
  <si>
    <t>V7R4H9</t>
  </si>
  <si>
    <t>V7R4J1</t>
  </si>
  <si>
    <t>V7R4J3</t>
  </si>
  <si>
    <t>V7R4J5</t>
  </si>
  <si>
    <t>V7R4J6</t>
  </si>
  <si>
    <t>V7R4J8</t>
  </si>
  <si>
    <t>V7R4K1</t>
  </si>
  <si>
    <t>V7R4K2</t>
  </si>
  <si>
    <t>V7R4L2</t>
  </si>
  <si>
    <t>V7R4L3</t>
  </si>
  <si>
    <t>V7R4L4</t>
  </si>
  <si>
    <t>V7R4L5</t>
  </si>
  <si>
    <t>V7R4L6</t>
  </si>
  <si>
    <t>V7R4L7</t>
  </si>
  <si>
    <t>V7R4L8</t>
  </si>
  <si>
    <t>V7R4M2</t>
  </si>
  <si>
    <t>V7R4M3</t>
  </si>
  <si>
    <t>V7R4P8</t>
  </si>
  <si>
    <t>V7R4S9</t>
  </si>
  <si>
    <t>V7R4W7</t>
  </si>
  <si>
    <t>V7R4X3</t>
  </si>
  <si>
    <t>V7R4X5</t>
  </si>
  <si>
    <t>V7R4X6</t>
  </si>
  <si>
    <t>V8B0G5</t>
  </si>
  <si>
    <t>V8B0G6</t>
  </si>
  <si>
    <t>V8B0H7</t>
  </si>
  <si>
    <t>V8B0J1</t>
  </si>
  <si>
    <t>V8B0L4</t>
  </si>
  <si>
    <t>V8B0L7</t>
  </si>
  <si>
    <t>V8B0L8</t>
  </si>
  <si>
    <t>V8B0L9</t>
  </si>
  <si>
    <t>V8B0M1</t>
  </si>
  <si>
    <t>V8B0M2</t>
  </si>
  <si>
    <t>V8B0M3</t>
  </si>
  <si>
    <t>V8C1G2</t>
  </si>
  <si>
    <t>V8C1T9</t>
  </si>
  <si>
    <t>V8C1V1</t>
  </si>
  <si>
    <t>V8C1V2</t>
  </si>
  <si>
    <t>V8C1V3</t>
  </si>
  <si>
    <t>V8C1V4</t>
  </si>
  <si>
    <t>V8C1V5</t>
  </si>
  <si>
    <t>V8C1V6</t>
  </si>
  <si>
    <t>V8C1V7</t>
  </si>
  <si>
    <t>V8C1V8</t>
  </si>
  <si>
    <t>V8C1V9</t>
  </si>
  <si>
    <t>V8C1W2</t>
  </si>
  <si>
    <t>V8C1W3</t>
  </si>
  <si>
    <t>V8C1W4</t>
  </si>
  <si>
    <t>V8C1W5</t>
  </si>
  <si>
    <t>V8C1W6</t>
  </si>
  <si>
    <t>V8C1W7</t>
  </si>
  <si>
    <t>V8C1W8</t>
  </si>
  <si>
    <t>V8C1W9</t>
  </si>
  <si>
    <t>V8C1X1</t>
  </si>
  <si>
    <t>V8C1X2</t>
  </si>
  <si>
    <t>V8C1X3</t>
  </si>
  <si>
    <t>V8C1X4</t>
  </si>
  <si>
    <t>V8C1X5</t>
  </si>
  <si>
    <t>V8C1X6</t>
  </si>
  <si>
    <t>V8C1X7</t>
  </si>
  <si>
    <t>V8C1X8</t>
  </si>
  <si>
    <t>V8C1X9</t>
  </si>
  <si>
    <t>V8C1Y1</t>
  </si>
  <si>
    <t>V8C1Y2</t>
  </si>
  <si>
    <t>V8C1Y3</t>
  </si>
  <si>
    <t>V8C1Y4</t>
  </si>
  <si>
    <t>V8C1Y5</t>
  </si>
  <si>
    <t>V8C1Y6</t>
  </si>
  <si>
    <t>V8C1Y7</t>
  </si>
  <si>
    <t>V8C1Y8</t>
  </si>
  <si>
    <t>V8C1Y9</t>
  </si>
  <si>
    <t>V8C1Z1</t>
  </si>
  <si>
    <t>V8C1Z2</t>
  </si>
  <si>
    <t>V8C1Z3</t>
  </si>
  <si>
    <t>V8C1Z4</t>
  </si>
  <si>
    <t>V8C1Z6</t>
  </si>
  <si>
    <t>V8C1Z7</t>
  </si>
  <si>
    <t>V8C2K7</t>
  </si>
  <si>
    <t>V8C2K8</t>
  </si>
  <si>
    <t>V8C2L1</t>
  </si>
  <si>
    <t>V8C2M2</t>
  </si>
  <si>
    <t>V8C2M6</t>
  </si>
  <si>
    <t>V8C2N5</t>
  </si>
  <si>
    <t>V8G1A1</t>
  </si>
  <si>
    <t>V8G1A2</t>
  </si>
  <si>
    <t>V8G1A3</t>
  </si>
  <si>
    <t>V8G1G1</t>
  </si>
  <si>
    <t>V8G1G2</t>
  </si>
  <si>
    <t>V8G1G3</t>
  </si>
  <si>
    <t>V8G1G9</t>
  </si>
  <si>
    <t>V8G1J2</t>
  </si>
  <si>
    <t>V8G1J3</t>
  </si>
  <si>
    <t>V8G1J7</t>
  </si>
  <si>
    <t>V8G1J8</t>
  </si>
  <si>
    <t>V8G1K1</t>
  </si>
  <si>
    <t>V8G1K2</t>
  </si>
  <si>
    <t>V8G1K5</t>
  </si>
  <si>
    <t>V8G1M1</t>
  </si>
  <si>
    <t>V8G1M2</t>
  </si>
  <si>
    <t>V8G1M3</t>
  </si>
  <si>
    <t>V8G1M4</t>
  </si>
  <si>
    <t>V8G1M5</t>
  </si>
  <si>
    <t>V8G1M6</t>
  </si>
  <si>
    <t>V8G1M7</t>
  </si>
  <si>
    <t>V8G1M8</t>
  </si>
  <si>
    <t>V8G1M9</t>
  </si>
  <si>
    <t>V8G1N5</t>
  </si>
  <si>
    <t>V8G1N6</t>
  </si>
  <si>
    <t>V8G1N7</t>
  </si>
  <si>
    <t>V8G1P1</t>
  </si>
  <si>
    <t>V8G1P3</t>
  </si>
  <si>
    <t>V8G1P7</t>
  </si>
  <si>
    <t>V8G1P9</t>
  </si>
  <si>
    <t>V8G2K3</t>
  </si>
  <si>
    <t>V8G2K4</t>
  </si>
  <si>
    <t>V8G2K5</t>
  </si>
  <si>
    <t>V8G2K6</t>
  </si>
  <si>
    <t>V8G2K7</t>
  </si>
  <si>
    <t>V8G2K8</t>
  </si>
  <si>
    <t>V8G2K9</t>
  </si>
  <si>
    <t>V8G2L1</t>
  </si>
  <si>
    <t>V8G2L2</t>
  </si>
  <si>
    <t>V8G2L9</t>
  </si>
  <si>
    <t>V8G2M3</t>
  </si>
  <si>
    <t>V8G2M4</t>
  </si>
  <si>
    <t>V8G2M5</t>
  </si>
  <si>
    <t>V8G2M6</t>
  </si>
  <si>
    <t>V8G2M8</t>
  </si>
  <si>
    <t>V8G2M9</t>
  </si>
  <si>
    <t>V8G2P9</t>
  </si>
  <si>
    <t>V8G2R8</t>
  </si>
  <si>
    <t>V8G2T4</t>
  </si>
  <si>
    <t>V8G2W8</t>
  </si>
  <si>
    <t>V8G4H9</t>
  </si>
  <si>
    <t>V8G4K1</t>
  </si>
  <si>
    <t>V8G4L1</t>
  </si>
  <si>
    <t>V8G4L5</t>
  </si>
  <si>
    <t>V8G4L9</t>
  </si>
  <si>
    <t>V8G4S9</t>
  </si>
  <si>
    <t>V8G4V3</t>
  </si>
  <si>
    <t>V8G5L5</t>
  </si>
  <si>
    <t>V8G5L9</t>
  </si>
  <si>
    <t>V8G5N7</t>
  </si>
  <si>
    <t>V8G5P9</t>
  </si>
  <si>
    <t>V8G5R2</t>
  </si>
  <si>
    <t>V8G5T4</t>
  </si>
  <si>
    <t>V8G5T5</t>
  </si>
  <si>
    <t>V8G5T6</t>
  </si>
  <si>
    <t>V8G5V6</t>
  </si>
  <si>
    <t>V9A1L9</t>
  </si>
  <si>
    <t>V9A1T1</t>
  </si>
  <si>
    <t>V9A2A2</t>
  </si>
  <si>
    <t>V9A2A4</t>
  </si>
  <si>
    <t>V9A2P4</t>
  </si>
  <si>
    <t>V9A2P5</t>
  </si>
  <si>
    <t>V9A2T8</t>
  </si>
  <si>
    <t>V9A2V1</t>
  </si>
  <si>
    <t>V9A2V3</t>
  </si>
  <si>
    <t>V9A2X9</t>
  </si>
  <si>
    <t>V9A4G7</t>
  </si>
  <si>
    <t>V9A4G9</t>
  </si>
  <si>
    <t>V9A4H1</t>
  </si>
  <si>
    <t>V9A4K7</t>
  </si>
  <si>
    <t>V9A4K8</t>
  </si>
  <si>
    <t>V9A4K9</t>
  </si>
  <si>
    <t>V9A4L1</t>
  </si>
  <si>
    <t>V9A4L2</t>
  </si>
  <si>
    <t>V9A4L3</t>
  </si>
  <si>
    <t>V9A4L5</t>
  </si>
  <si>
    <t>V9A4L7</t>
  </si>
  <si>
    <t>V9A4L8</t>
  </si>
  <si>
    <t>V9A4L9</t>
  </si>
  <si>
    <t>V9A4M3</t>
  </si>
  <si>
    <t>V9A4M4</t>
  </si>
  <si>
    <t>V9A4M5</t>
  </si>
  <si>
    <t>V9A4M7</t>
  </si>
  <si>
    <t>V9A4N2</t>
  </si>
  <si>
    <t>V9A4N3</t>
  </si>
  <si>
    <t>V9A4N4</t>
  </si>
  <si>
    <t>V9A4N5</t>
  </si>
  <si>
    <t>V9A4R2</t>
  </si>
  <si>
    <t>V9A5X2</t>
  </si>
  <si>
    <t>V9A5X3</t>
  </si>
  <si>
    <t>V9A5X6</t>
  </si>
  <si>
    <t>V9A5X7</t>
  </si>
  <si>
    <t>V9A5X8</t>
  </si>
  <si>
    <t>V9A6W7</t>
  </si>
  <si>
    <t>V9A6X8</t>
  </si>
  <si>
    <t>V9A6Y3</t>
  </si>
  <si>
    <t>V9A7A9</t>
  </si>
  <si>
    <t>V9A7L7</t>
  </si>
  <si>
    <t>V9A7L9</t>
  </si>
  <si>
    <t>V9A7M3</t>
  </si>
  <si>
    <t>V9A7R1</t>
  </si>
  <si>
    <t>V9A7R7</t>
  </si>
  <si>
    <t>V9K1H3</t>
  </si>
  <si>
    <t>V9K1H4</t>
  </si>
  <si>
    <t>V9K1H7</t>
  </si>
  <si>
    <t>V9K1H9</t>
  </si>
  <si>
    <t>V9K1K9</t>
  </si>
  <si>
    <t>V9K1L2</t>
  </si>
  <si>
    <t>V9K1L4</t>
  </si>
  <si>
    <t>V9K1L9</t>
  </si>
  <si>
    <t>V9K1P3</t>
  </si>
  <si>
    <t>V9K1V8</t>
  </si>
  <si>
    <t>V9K1V9</t>
  </si>
  <si>
    <t>V9K1W1</t>
  </si>
  <si>
    <t>V9K1W2</t>
  </si>
  <si>
    <t>V9K1W3</t>
  </si>
  <si>
    <t>V9K1X9</t>
  </si>
  <si>
    <t>V9K1Y6</t>
  </si>
  <si>
    <t>V9K2B3</t>
  </si>
  <si>
    <t>V9K2B4</t>
  </si>
  <si>
    <t>V9K2C5</t>
  </si>
  <si>
    <t>V9K2C6</t>
  </si>
  <si>
    <t>V9K2J5</t>
  </si>
  <si>
    <t>V9K2R4</t>
  </si>
  <si>
    <t>V9K2S6</t>
  </si>
  <si>
    <t>V9L0A3</t>
  </si>
  <si>
    <t>V9L0B2</t>
  </si>
  <si>
    <t>V9L0B5</t>
  </si>
  <si>
    <t>V9L0C2</t>
  </si>
  <si>
    <t>V9L0C4</t>
  </si>
  <si>
    <t>V9L0C6</t>
  </si>
  <si>
    <t>V9L0C7</t>
  </si>
  <si>
    <t>V9L0E6</t>
  </si>
  <si>
    <t>V9L1A4</t>
  </si>
  <si>
    <t>V9L1A5</t>
  </si>
  <si>
    <t>V9L1A6</t>
  </si>
  <si>
    <t>V9L1A7</t>
  </si>
  <si>
    <t>V9L1A9</t>
  </si>
  <si>
    <t>V9L1B1</t>
  </si>
  <si>
    <t>V9L1B2</t>
  </si>
  <si>
    <t>V9L1B3</t>
  </si>
  <si>
    <t>V9L1B4</t>
  </si>
  <si>
    <t>V9L1B5</t>
  </si>
  <si>
    <t>V9L1B6</t>
  </si>
  <si>
    <t>V9L1B7</t>
  </si>
  <si>
    <t>V9L1B8</t>
  </si>
  <si>
    <t>V9L1C1</t>
  </si>
  <si>
    <t>V9L1C2</t>
  </si>
  <si>
    <t>V9L1C4</t>
  </si>
  <si>
    <t>V9L1C5</t>
  </si>
  <si>
    <t>V9L1C6</t>
  </si>
  <si>
    <t>V9L1C7</t>
  </si>
  <si>
    <t>V9L1C8</t>
  </si>
  <si>
    <t>V9L1C9</t>
  </si>
  <si>
    <t>V9L1E1</t>
  </si>
  <si>
    <t>V9L1E2</t>
  </si>
  <si>
    <t>V9L1E4</t>
  </si>
  <si>
    <t>V9L1E8</t>
  </si>
  <si>
    <t>V9L1G9</t>
  </si>
  <si>
    <t>V9L1H1</t>
  </si>
  <si>
    <t>V9L1H2</t>
  </si>
  <si>
    <t>V9L1H3</t>
  </si>
  <si>
    <t>V9L1H4</t>
  </si>
  <si>
    <t>V9L1H5</t>
  </si>
  <si>
    <t>V9L1H6</t>
  </si>
  <si>
    <t>V9L1H7</t>
  </si>
  <si>
    <t>V9L1H8</t>
  </si>
  <si>
    <t>V9L1H9</t>
  </si>
  <si>
    <t>V9L1J1</t>
  </si>
  <si>
    <t>V9L1J2</t>
  </si>
  <si>
    <t>V9L1J3</t>
  </si>
  <si>
    <t>V9L1J4</t>
  </si>
  <si>
    <t>V9L1J5</t>
  </si>
  <si>
    <t>V9L1J6</t>
  </si>
  <si>
    <t>V9L1J7</t>
  </si>
  <si>
    <t>V9L1J8</t>
  </si>
  <si>
    <t>V9L1J9</t>
  </si>
  <si>
    <t>V9L1K2</t>
  </si>
  <si>
    <t>V9L1K3</t>
  </si>
  <si>
    <t>V9L1K4</t>
  </si>
  <si>
    <t>V9L1K5</t>
  </si>
  <si>
    <t>V9L1K6</t>
  </si>
  <si>
    <t>V9L1K7</t>
  </si>
  <si>
    <t>V9L1L1</t>
  </si>
  <si>
    <t>V9L1L3</t>
  </si>
  <si>
    <t>V9L1N6</t>
  </si>
  <si>
    <t>V9L1P4</t>
  </si>
  <si>
    <t>V9L1P7</t>
  </si>
  <si>
    <t>V9L1R1</t>
  </si>
  <si>
    <t>V9L1R2</t>
  </si>
  <si>
    <t>V9L1R3</t>
  </si>
  <si>
    <t>V9L1R4</t>
  </si>
  <si>
    <t>V9L1R5</t>
  </si>
  <si>
    <t>V9L1R6</t>
  </si>
  <si>
    <t>V9L1R7</t>
  </si>
  <si>
    <t>V9L1R8</t>
  </si>
  <si>
    <t>V9L1R9</t>
  </si>
  <si>
    <t>V9L1S1</t>
  </si>
  <si>
    <t>V9L1S2</t>
  </si>
  <si>
    <t>V9L1S3</t>
  </si>
  <si>
    <t>V9L1S4</t>
  </si>
  <si>
    <t>V9L1S5</t>
  </si>
  <si>
    <t>V9L1S6</t>
  </si>
  <si>
    <t>V9L1S7</t>
  </si>
  <si>
    <t>V9L1S8</t>
  </si>
  <si>
    <t>V9L1S9</t>
  </si>
  <si>
    <t>V9L1T1</t>
  </si>
  <si>
    <t>V9L1T2</t>
  </si>
  <si>
    <t>V9L1T8</t>
  </si>
  <si>
    <t>V9L1T9</t>
  </si>
  <si>
    <t>V9L1V1</t>
  </si>
  <si>
    <t>V9L1V2</t>
  </si>
  <si>
    <t>V9L1V3</t>
  </si>
  <si>
    <t>V9L1W6</t>
  </si>
  <si>
    <t>V9L1W8</t>
  </si>
  <si>
    <t>V9L1X1</t>
  </si>
  <si>
    <t>V9L1X3</t>
  </si>
  <si>
    <t>V9L1X4</t>
  </si>
  <si>
    <t>V9L1X5</t>
  </si>
  <si>
    <t>V9L1X6</t>
  </si>
  <si>
    <t>V9L1X7</t>
  </si>
  <si>
    <t>V9L1X8</t>
  </si>
  <si>
    <t>V9L1X9</t>
  </si>
  <si>
    <t>V9L1Y1</t>
  </si>
  <si>
    <t>V9L1Y2</t>
  </si>
  <si>
    <t>V9L1Y4</t>
  </si>
  <si>
    <t>V9L1Y5</t>
  </si>
  <si>
    <t>V9L1Y6</t>
  </si>
  <si>
    <t>V9L1Y7</t>
  </si>
  <si>
    <t>V9L1Y8</t>
  </si>
  <si>
    <t>V9L1Y9</t>
  </si>
  <si>
    <t>V9L1Z1</t>
  </si>
  <si>
    <t>V9L1Z2</t>
  </si>
  <si>
    <t>V9L1Z3</t>
  </si>
  <si>
    <t>V9L1Z4</t>
  </si>
  <si>
    <t>V9L1Z5</t>
  </si>
  <si>
    <t>V9L1Z7</t>
  </si>
  <si>
    <t>V9L1Z8</t>
  </si>
  <si>
    <t>V9L2A1</t>
  </si>
  <si>
    <t>V9L2C6</t>
  </si>
  <si>
    <t>V9L2C7</t>
  </si>
  <si>
    <t>V9L2C8</t>
  </si>
  <si>
    <t>V9L2G3</t>
  </si>
  <si>
    <t>V9L2G4</t>
  </si>
  <si>
    <t>V9L2J5</t>
  </si>
  <si>
    <t>V9L2J6</t>
  </si>
  <si>
    <t>V9L2J7</t>
  </si>
  <si>
    <t>V9L2J8</t>
  </si>
  <si>
    <t>V9L2J9</t>
  </si>
  <si>
    <t>V9L2K1</t>
  </si>
  <si>
    <t>V9L2K2</t>
  </si>
  <si>
    <t>V9L2K3</t>
  </si>
  <si>
    <t>V9L2K4</t>
  </si>
  <si>
    <t>V9L2K5</t>
  </si>
  <si>
    <t>V9L2K6</t>
  </si>
  <si>
    <t>V9L2K7</t>
  </si>
  <si>
    <t>V9L2K8</t>
  </si>
  <si>
    <t>V9L2K9</t>
  </si>
  <si>
    <t>V9L2L1</t>
  </si>
  <si>
    <t>V9L2L2</t>
  </si>
  <si>
    <t>V9L2L3</t>
  </si>
  <si>
    <t>V9L2L4</t>
  </si>
  <si>
    <t>V9L2L5</t>
  </si>
  <si>
    <t>V9L2L6</t>
  </si>
  <si>
    <t>V9L2L7</t>
  </si>
  <si>
    <t>V9L2L8</t>
  </si>
  <si>
    <t>V9L2L9</t>
  </si>
  <si>
    <t>V9L2M1</t>
  </si>
  <si>
    <t>V9L2M2</t>
  </si>
  <si>
    <t>V9L2M3</t>
  </si>
  <si>
    <t>V9L2M4</t>
  </si>
  <si>
    <t>V9L2M5</t>
  </si>
  <si>
    <t>V9L2M6</t>
  </si>
  <si>
    <t>V9L2M7</t>
  </si>
  <si>
    <t>V9L2M8</t>
  </si>
  <si>
    <t>V9L2M9</t>
  </si>
  <si>
    <t>V9L2N1</t>
  </si>
  <si>
    <t>V9L2N2</t>
  </si>
  <si>
    <t>V9L2N3</t>
  </si>
  <si>
    <t>V9L2N4</t>
  </si>
  <si>
    <t>V9L2N5</t>
  </si>
  <si>
    <t>V9L2N6</t>
  </si>
  <si>
    <t>V9L2P2</t>
  </si>
  <si>
    <t>V9L2P6</t>
  </si>
  <si>
    <t>V9L2P7</t>
  </si>
  <si>
    <t>V9L2R1</t>
  </si>
  <si>
    <t>V9L2R4</t>
  </si>
  <si>
    <t>V9L2R6</t>
  </si>
  <si>
    <t>V9L2R7</t>
  </si>
  <si>
    <t>V9L2R8</t>
  </si>
  <si>
    <t>V9L2R9</t>
  </si>
  <si>
    <t>V9L2S1</t>
  </si>
  <si>
    <t>V9L2S2</t>
  </si>
  <si>
    <t>V9L2S3</t>
  </si>
  <si>
    <t>V9L2S4</t>
  </si>
  <si>
    <t>V9L2S5</t>
  </si>
  <si>
    <t>V9L2W8</t>
  </si>
  <si>
    <t>V9L2X3</t>
  </si>
  <si>
    <t>V9L2X5</t>
  </si>
  <si>
    <t>V9L2X8</t>
  </si>
  <si>
    <t>V9L2X9</t>
  </si>
  <si>
    <t>V9L2Y1</t>
  </si>
  <si>
    <t>V9L2Y4</t>
  </si>
  <si>
    <t>V9L2Y5</t>
  </si>
  <si>
    <t>V9L2Y6</t>
  </si>
  <si>
    <t>V9L2Y8</t>
  </si>
  <si>
    <t>V9L2Y9</t>
  </si>
  <si>
    <t>V9L2Z1</t>
  </si>
  <si>
    <t>V9L2Z2</t>
  </si>
  <si>
    <t>V9L2Z8</t>
  </si>
  <si>
    <t>V9L3A2</t>
  </si>
  <si>
    <t>V9L3A3</t>
  </si>
  <si>
    <t>V9L3A4</t>
  </si>
  <si>
    <t>V9L3A5</t>
  </si>
  <si>
    <t>V9L3A6</t>
  </si>
  <si>
    <t>V9L3A7</t>
  </si>
  <si>
    <t>V9L3A8</t>
  </si>
  <si>
    <t>V9L3A9</t>
  </si>
  <si>
    <t>V9L3B1</t>
  </si>
  <si>
    <t>V9L3B2</t>
  </si>
  <si>
    <t>V9L3B3</t>
  </si>
  <si>
    <t>V9L3B4</t>
  </si>
  <si>
    <t>V9L3B8</t>
  </si>
  <si>
    <t>V9L3B9</t>
  </si>
  <si>
    <t>V9L3C1</t>
  </si>
  <si>
    <t>V9L3C2</t>
  </si>
  <si>
    <t>V9L3C5</t>
  </si>
  <si>
    <t>V9L3C6</t>
  </si>
  <si>
    <t>V9L3C7</t>
  </si>
  <si>
    <t>V9L3C8</t>
  </si>
  <si>
    <t>V9L3C9</t>
  </si>
  <si>
    <t>V9L3E1</t>
  </si>
  <si>
    <t>V9L3E2</t>
  </si>
  <si>
    <t>V9L3E3</t>
  </si>
  <si>
    <t>V9L3E4</t>
  </si>
  <si>
    <t>V9L3E5</t>
  </si>
  <si>
    <t>V9L3E6</t>
  </si>
  <si>
    <t>V9L3E7</t>
  </si>
  <si>
    <t>V9L3E8</t>
  </si>
  <si>
    <t>V9L3E9</t>
  </si>
  <si>
    <t>V9L3G1</t>
  </si>
  <si>
    <t>V9L3G2</t>
  </si>
  <si>
    <t>V9L3G3</t>
  </si>
  <si>
    <t>V9L3G4</t>
  </si>
  <si>
    <t>V9L3G5</t>
  </si>
  <si>
    <t>V9L3G6</t>
  </si>
  <si>
    <t>V9L3G7</t>
  </si>
  <si>
    <t>V9L3G8</t>
  </si>
  <si>
    <t>V9L3G9</t>
  </si>
  <si>
    <t>V9L3H1</t>
  </si>
  <si>
    <t>V9L3H2</t>
  </si>
  <si>
    <t>V9L3H3</t>
  </si>
  <si>
    <t>V9L3H4</t>
  </si>
  <si>
    <t>V9L3H5</t>
  </si>
  <si>
    <t>V9L3H6</t>
  </si>
  <si>
    <t>V9L3H7</t>
  </si>
  <si>
    <t>V9L3H8</t>
  </si>
  <si>
    <t>V9L3H9</t>
  </si>
  <si>
    <t>V9L3J1</t>
  </si>
  <si>
    <t>V9L3J2</t>
  </si>
  <si>
    <t>V9L3J3</t>
  </si>
  <si>
    <t>V9L3J4</t>
  </si>
  <si>
    <t>V9L3J5</t>
  </si>
  <si>
    <t>V9L3J6</t>
  </si>
  <si>
    <t>V9L3J7</t>
  </si>
  <si>
    <t>V9L3K1</t>
  </si>
  <si>
    <t>V9L3K2</t>
  </si>
  <si>
    <t>V9L3K3</t>
  </si>
  <si>
    <t>V9L3K4</t>
  </si>
  <si>
    <t>V9L3K5</t>
  </si>
  <si>
    <t>V9L3K6</t>
  </si>
  <si>
    <t>V9L3K7</t>
  </si>
  <si>
    <t>V9L3K8</t>
  </si>
  <si>
    <t>V9L3K9</t>
  </si>
  <si>
    <t>V9L3L1</t>
  </si>
  <si>
    <t>V9L3L2</t>
  </si>
  <si>
    <t>V9L3L3</t>
  </si>
  <si>
    <t>V9L3L6</t>
  </si>
  <si>
    <t>V9L3L7</t>
  </si>
  <si>
    <t>V9L3L8</t>
  </si>
  <si>
    <t>V9L3M6</t>
  </si>
  <si>
    <t>V9L3M7</t>
  </si>
  <si>
    <t>V9L3N4</t>
  </si>
  <si>
    <t>V9L3N5</t>
  </si>
  <si>
    <t>V9L3N6</t>
  </si>
  <si>
    <t>V9L3N7</t>
  </si>
  <si>
    <t>V9L3N8</t>
  </si>
  <si>
    <t>V9L3P7</t>
  </si>
  <si>
    <t>V9L3P8</t>
  </si>
  <si>
    <t>V9L3P9</t>
  </si>
  <si>
    <t>V9L3R1</t>
  </si>
  <si>
    <t>V9L3R2</t>
  </si>
  <si>
    <t>V9L3R3</t>
  </si>
  <si>
    <t>V9L3R4</t>
  </si>
  <si>
    <t>V9L3R5</t>
  </si>
  <si>
    <t>V9L3R6</t>
  </si>
  <si>
    <t>V9L3R7</t>
  </si>
  <si>
    <t>V9L3R8</t>
  </si>
  <si>
    <t>V9L3R9</t>
  </si>
  <si>
    <t>V9L3S1</t>
  </si>
  <si>
    <t>V9L3S2</t>
  </si>
  <si>
    <t>V9L3S3</t>
  </si>
  <si>
    <t>V9L3S4</t>
  </si>
  <si>
    <t>V9L3V9</t>
  </si>
  <si>
    <t>V9L3W1</t>
  </si>
  <si>
    <t>V9L3W2</t>
  </si>
  <si>
    <t>V9L3W3</t>
  </si>
  <si>
    <t>V9L3W6</t>
  </si>
  <si>
    <t>V9L3W7</t>
  </si>
  <si>
    <t>V9L3W9</t>
  </si>
  <si>
    <t>V9L3X1</t>
  </si>
  <si>
    <t>V9L3X3</t>
  </si>
  <si>
    <t>V9L3X4</t>
  </si>
  <si>
    <t>V9L3X5</t>
  </si>
  <si>
    <t>V9L3X8</t>
  </si>
  <si>
    <t>V9L3X9</t>
  </si>
  <si>
    <t>V9L3Y1</t>
  </si>
  <si>
    <t>V9L3Y2</t>
  </si>
  <si>
    <t>V9L3Y7</t>
  </si>
  <si>
    <t>V9L3Y8</t>
  </si>
  <si>
    <t>V9L3Y9</t>
  </si>
  <si>
    <t>V9L3Z1</t>
  </si>
  <si>
    <t>V9L3Z2</t>
  </si>
  <si>
    <t>V9L3Z3</t>
  </si>
  <si>
    <t>V9L3Z4</t>
  </si>
  <si>
    <t>V9L3Z5</t>
  </si>
  <si>
    <t>V9L3Z6</t>
  </si>
  <si>
    <t>V9L3Z7</t>
  </si>
  <si>
    <t>V9L4A7</t>
  </si>
  <si>
    <t>V9L4A8</t>
  </si>
  <si>
    <t>V9L4A9</t>
  </si>
  <si>
    <t>V9L4H2</t>
  </si>
  <si>
    <t>V9L4H8</t>
  </si>
  <si>
    <t>V9L4H9</t>
  </si>
  <si>
    <t>V9L4J4</t>
  </si>
  <si>
    <t>V9L4M6</t>
  </si>
  <si>
    <t>V9L4M8</t>
  </si>
  <si>
    <t>V9L4N2</t>
  </si>
  <si>
    <t>V9L4N3</t>
  </si>
  <si>
    <t>V9L4N4</t>
  </si>
  <si>
    <t>V9L4P3</t>
  </si>
  <si>
    <t>V9L4P4</t>
  </si>
  <si>
    <t>V9L4P5</t>
  </si>
  <si>
    <t>V9L4R8</t>
  </si>
  <si>
    <t>V9L4R9</t>
  </si>
  <si>
    <t>V9L4S1</t>
  </si>
  <si>
    <t>V9L4S2</t>
  </si>
  <si>
    <t>V9L4S3</t>
  </si>
  <si>
    <t>V9L4S4</t>
  </si>
  <si>
    <t>V9L4T3</t>
  </si>
  <si>
    <t>V9L4T5</t>
  </si>
  <si>
    <t>V9L4T7</t>
  </si>
  <si>
    <t>V9L4T9</t>
  </si>
  <si>
    <t>V9L4V3</t>
  </si>
  <si>
    <t>V9L4V5</t>
  </si>
  <si>
    <t>V9L4V7</t>
  </si>
  <si>
    <t>V9L4V8</t>
  </si>
  <si>
    <t>V9L4W3</t>
  </si>
  <si>
    <t>V9L4W5</t>
  </si>
  <si>
    <t>V9L4W8</t>
  </si>
  <si>
    <t>V9L4W9</t>
  </si>
  <si>
    <t>V9L4X2</t>
  </si>
  <si>
    <t>V9L4X3</t>
  </si>
  <si>
    <t>V9L4X4</t>
  </si>
  <si>
    <t>V9L4X6</t>
  </si>
  <si>
    <t>V9L4X8</t>
  </si>
  <si>
    <t>V9L4Y2</t>
  </si>
  <si>
    <t>V9L4Y3</t>
  </si>
  <si>
    <t>V9L4Y4</t>
  </si>
  <si>
    <t>V9L4Y5</t>
  </si>
  <si>
    <t>V9L4Y9</t>
  </si>
  <si>
    <t>V9L5B7</t>
  </si>
  <si>
    <t>V9L5C1</t>
  </si>
  <si>
    <t>V9L5C4</t>
  </si>
  <si>
    <t>V9L5C5</t>
  </si>
  <si>
    <t>V9L5C7</t>
  </si>
  <si>
    <t>V9L5E4</t>
  </si>
  <si>
    <t>V9L5E8</t>
  </si>
  <si>
    <t>V9L5G1</t>
  </si>
  <si>
    <t>V9L5G3</t>
  </si>
  <si>
    <t>V9L5G4</t>
  </si>
  <si>
    <t>V9L5G7</t>
  </si>
  <si>
    <t>V9L5G8</t>
  </si>
  <si>
    <t>V9L5H1</t>
  </si>
  <si>
    <t>V9L5H3</t>
  </si>
  <si>
    <t>V9L5H8</t>
  </si>
  <si>
    <t>V9L5J2</t>
  </si>
  <si>
    <t>V9L5J5</t>
  </si>
  <si>
    <t>V9L5J7</t>
  </si>
  <si>
    <t>V9L5J8</t>
  </si>
  <si>
    <t>V9L5J9</t>
  </si>
  <si>
    <t>V9L5L2</t>
  </si>
  <si>
    <t>V9L5L9</t>
  </si>
  <si>
    <t>V9L5T5</t>
  </si>
  <si>
    <t>V9L6C8</t>
  </si>
  <si>
    <t>V9L6E1</t>
  </si>
  <si>
    <t>V9L6E3</t>
  </si>
  <si>
    <t>V9L6L3</t>
  </si>
  <si>
    <t>V9L6P4</t>
  </si>
  <si>
    <t>V9L6P5</t>
  </si>
  <si>
    <t>V9L6R3</t>
  </si>
  <si>
    <t>V9L6T4</t>
  </si>
  <si>
    <t>V9L6T5</t>
  </si>
  <si>
    <t>V9L6T6</t>
  </si>
  <si>
    <t>V9L6T7</t>
  </si>
  <si>
    <t>V9L6T8</t>
  </si>
  <si>
    <t>V9L6V1</t>
  </si>
  <si>
    <t>V9L6V2</t>
  </si>
  <si>
    <t>V9L6V3</t>
  </si>
  <si>
    <t>V9L6V5</t>
  </si>
  <si>
    <t>V9L6V7</t>
  </si>
  <si>
    <t>V9L6V8</t>
  </si>
  <si>
    <t>V9L6V9</t>
  </si>
  <si>
    <t>V9L6W2</t>
  </si>
  <si>
    <t>V9L6W3</t>
  </si>
  <si>
    <t>V9L6W4</t>
  </si>
  <si>
    <t>V9L6W5</t>
  </si>
  <si>
    <t>V9L6W9</t>
  </si>
  <si>
    <t>V9L6X2</t>
  </si>
  <si>
    <t>V9L6X4</t>
  </si>
  <si>
    <t>V9L6Y2</t>
  </si>
  <si>
    <t>V9L6Y6</t>
  </si>
  <si>
    <t>V9L6Y9</t>
  </si>
  <si>
    <t>V9N0A1</t>
  </si>
  <si>
    <t>V9N1A1</t>
  </si>
  <si>
    <t>V9N1A2</t>
  </si>
  <si>
    <t>V9N1A3</t>
  </si>
  <si>
    <t>V9N1A4</t>
  </si>
  <si>
    <t>V9N1A5</t>
  </si>
  <si>
    <t>V9N1A6</t>
  </si>
  <si>
    <t>V9N1A7</t>
  </si>
  <si>
    <t>V9N1A8</t>
  </si>
  <si>
    <t>V9N1A9</t>
  </si>
  <si>
    <t>V9N1B1</t>
  </si>
  <si>
    <t>V9N1B2</t>
  </si>
  <si>
    <t>V9N1B3</t>
  </si>
  <si>
    <t>V9N1B4</t>
  </si>
  <si>
    <t>V9N1B5</t>
  </si>
  <si>
    <t>V9N1B6</t>
  </si>
  <si>
    <t>V9N1B7</t>
  </si>
  <si>
    <t>V9N1B8</t>
  </si>
  <si>
    <t>V9N1B9</t>
  </si>
  <si>
    <t>V9N1C1</t>
  </si>
  <si>
    <t>V9N1C2</t>
  </si>
  <si>
    <t>V9N1C3</t>
  </si>
  <si>
    <t>V9N1C4</t>
  </si>
  <si>
    <t>V9N1C5</t>
  </si>
  <si>
    <t>V9N1C6</t>
  </si>
  <si>
    <t>V9N1C7</t>
  </si>
  <si>
    <t>V9N1C8</t>
  </si>
  <si>
    <t>V9N1C9</t>
  </si>
  <si>
    <t>V9N1E1</t>
  </si>
  <si>
    <t>V9N1E3</t>
  </si>
  <si>
    <t>V9N1E4</t>
  </si>
  <si>
    <t>V9N1E5</t>
  </si>
  <si>
    <t>V9N1E6</t>
  </si>
  <si>
    <t>V9N1E7</t>
  </si>
  <si>
    <t>V9N1E8</t>
  </si>
  <si>
    <t>V9N1E9</t>
  </si>
  <si>
    <t>V9N1G1</t>
  </si>
  <si>
    <t>V9N1G2</t>
  </si>
  <si>
    <t>V9N1G3</t>
  </si>
  <si>
    <t>V9N1G4</t>
  </si>
  <si>
    <t>V9N1G6</t>
  </si>
  <si>
    <t>V9N1G7</t>
  </si>
  <si>
    <t>V9N1G8</t>
  </si>
  <si>
    <t>V9N1G9</t>
  </si>
  <si>
    <t>V9N1H2</t>
  </si>
  <si>
    <t>V9N1H3</t>
  </si>
  <si>
    <t>V9N1H4</t>
  </si>
  <si>
    <t>V9N1H5</t>
  </si>
  <si>
    <t>V9N1H6</t>
  </si>
  <si>
    <t>V9N1J1</t>
  </si>
  <si>
    <t>V9N1J2</t>
  </si>
  <si>
    <t>V9N1J3</t>
  </si>
  <si>
    <t>V9N1J4</t>
  </si>
  <si>
    <t>V9N1J5</t>
  </si>
  <si>
    <t>V9N1J6</t>
  </si>
  <si>
    <t>V9N1J7</t>
  </si>
  <si>
    <t>V9N1J8</t>
  </si>
  <si>
    <t>V9N1J9</t>
  </si>
  <si>
    <t>V9N1K1</t>
  </si>
  <si>
    <t>V9N1K2</t>
  </si>
  <si>
    <t>V9N1K3</t>
  </si>
  <si>
    <t>V9N1K4</t>
  </si>
  <si>
    <t>V9N1K5</t>
  </si>
  <si>
    <t>V9N1K6</t>
  </si>
  <si>
    <t>V9N1K7</t>
  </si>
  <si>
    <t>V9N1K8</t>
  </si>
  <si>
    <t>V9N1K9</t>
  </si>
  <si>
    <t>V9N1L1</t>
  </si>
  <si>
    <t>V9N1L2</t>
  </si>
  <si>
    <t>V9N1L9</t>
  </si>
  <si>
    <t>V9N1M1</t>
  </si>
  <si>
    <t>V9N1M2</t>
  </si>
  <si>
    <t>V9N1M3</t>
  </si>
  <si>
    <t>V9N1M4</t>
  </si>
  <si>
    <t>V9N1M5</t>
  </si>
  <si>
    <t>V9N1M6</t>
  </si>
  <si>
    <t>V9N1M7</t>
  </si>
  <si>
    <t>V9N1M8</t>
  </si>
  <si>
    <t>V9N1M9</t>
  </si>
  <si>
    <t>V9N1N1</t>
  </si>
  <si>
    <t>V9N1N2</t>
  </si>
  <si>
    <t>V9N1N3</t>
  </si>
  <si>
    <t>V9N1N4</t>
  </si>
  <si>
    <t>V9N1N5</t>
  </si>
  <si>
    <t>V9N1N6</t>
  </si>
  <si>
    <t>V9N1N7</t>
  </si>
  <si>
    <t>V9N1N8</t>
  </si>
  <si>
    <t>V9N1N9</t>
  </si>
  <si>
    <t>V9N1P1</t>
  </si>
  <si>
    <t>V9N1P2</t>
  </si>
  <si>
    <t>V9N1P5</t>
  </si>
  <si>
    <t>V9N1P6</t>
  </si>
  <si>
    <t>V9N1P7</t>
  </si>
  <si>
    <t>V9N1P8</t>
  </si>
  <si>
    <t>V9N1P9</t>
  </si>
  <si>
    <t>V9N1R1</t>
  </si>
  <si>
    <t>V9N1R2</t>
  </si>
  <si>
    <t>V9N1R3</t>
  </si>
  <si>
    <t>V9N1R4</t>
  </si>
  <si>
    <t>V9N1R5</t>
  </si>
  <si>
    <t>V9N1S2</t>
  </si>
  <si>
    <t>V9N1S4</t>
  </si>
  <si>
    <t>V9N1S5</t>
  </si>
  <si>
    <t>V9N1S6</t>
  </si>
  <si>
    <t>V9N1S7</t>
  </si>
  <si>
    <t>V9N1S8</t>
  </si>
  <si>
    <t>V9N1S9</t>
  </si>
  <si>
    <t>V9N1T1</t>
  </si>
  <si>
    <t>V9N1T2</t>
  </si>
  <si>
    <t>V9N1T3</t>
  </si>
  <si>
    <t>V9N1T5</t>
  </si>
  <si>
    <t>V9N1T6</t>
  </si>
  <si>
    <t>V9N1T7</t>
  </si>
  <si>
    <t>V9N1T8</t>
  </si>
  <si>
    <t>V9N1T9</t>
  </si>
  <si>
    <t>V9N1V1</t>
  </si>
  <si>
    <t>V9N1V2</t>
  </si>
  <si>
    <t>V9N1V3</t>
  </si>
  <si>
    <t>V9N1V4</t>
  </si>
  <si>
    <t>V9N1V7</t>
  </si>
  <si>
    <t>V9N1V8</t>
  </si>
  <si>
    <t>V9N1V9</t>
  </si>
  <si>
    <t>V9N1W2</t>
  </si>
  <si>
    <t>V9N1W3</t>
  </si>
  <si>
    <t>V9N1W4</t>
  </si>
  <si>
    <t>V9N1W5</t>
  </si>
  <si>
    <t>V9N1W6</t>
  </si>
  <si>
    <t>V9N1W7</t>
  </si>
  <si>
    <t>V9N1X2</t>
  </si>
  <si>
    <t>V9N1X3</t>
  </si>
  <si>
    <t>V9N1X4</t>
  </si>
  <si>
    <t>V9N1X5</t>
  </si>
  <si>
    <t>V9N1X6</t>
  </si>
  <si>
    <t>V9N1Y1</t>
  </si>
  <si>
    <t>V9N1Y6</t>
  </si>
  <si>
    <t>V9N1Y9</t>
  </si>
  <si>
    <t>V9N2C4</t>
  </si>
  <si>
    <t>V9N2C5</t>
  </si>
  <si>
    <t>V9N2C7</t>
  </si>
  <si>
    <t>V9N2C8</t>
  </si>
  <si>
    <t>V9N2C9</t>
  </si>
  <si>
    <t>V9N2E1</t>
  </si>
  <si>
    <t>V9N2E2</t>
  </si>
  <si>
    <t>V9N2E3</t>
  </si>
  <si>
    <t>V9N2E5</t>
  </si>
  <si>
    <t>V9N2E6</t>
  </si>
  <si>
    <t>V9N2E7</t>
  </si>
  <si>
    <t>V9N2G8</t>
  </si>
  <si>
    <t>V9N2G9</t>
  </si>
  <si>
    <t>V9N2H1</t>
  </si>
  <si>
    <t>V9N2H3</t>
  </si>
  <si>
    <t>V9N2H4</t>
  </si>
  <si>
    <t>V9N2H5</t>
  </si>
  <si>
    <t>V9N2H6</t>
  </si>
  <si>
    <t>V9N2H7</t>
  </si>
  <si>
    <t>V9N2H8</t>
  </si>
  <si>
    <t>V9N2H9</t>
  </si>
  <si>
    <t>V9N2J1</t>
  </si>
  <si>
    <t>V9N2J2</t>
  </si>
  <si>
    <t>V9N2J3</t>
  </si>
  <si>
    <t>V9N2J4</t>
  </si>
  <si>
    <t>V9N2J5</t>
  </si>
  <si>
    <t>V9N2J6</t>
  </si>
  <si>
    <t>V9N2J7</t>
  </si>
  <si>
    <t>V9N2J8</t>
  </si>
  <si>
    <t>V9N2J9</t>
  </si>
  <si>
    <t>V9N2K1</t>
  </si>
  <si>
    <t>V9N2K2</t>
  </si>
  <si>
    <t>V9N2K3</t>
  </si>
  <si>
    <t>V9N2K4</t>
  </si>
  <si>
    <t>V9N2K5</t>
  </si>
  <si>
    <t>V9N2K6</t>
  </si>
  <si>
    <t>V9N2M3</t>
  </si>
  <si>
    <t>V9N2M4</t>
  </si>
  <si>
    <t>V9N2M5</t>
  </si>
  <si>
    <t>V9N2M6</t>
  </si>
  <si>
    <t>V9N2M7</t>
  </si>
  <si>
    <t>V9N2M8</t>
  </si>
  <si>
    <t>V9N2M9</t>
  </si>
  <si>
    <t>V9N2N1</t>
  </si>
  <si>
    <t>V9N2N2</t>
  </si>
  <si>
    <t>V9N2N3</t>
  </si>
  <si>
    <t>V9N2N4</t>
  </si>
  <si>
    <t>V9N2N5</t>
  </si>
  <si>
    <t>V9N2N6</t>
  </si>
  <si>
    <t>V9N2N7</t>
  </si>
  <si>
    <t>V9N2N8</t>
  </si>
  <si>
    <t>V9N2N9</t>
  </si>
  <si>
    <t>V9N2P1</t>
  </si>
  <si>
    <t>V9N2P8</t>
  </si>
  <si>
    <t>V9N2P9</t>
  </si>
  <si>
    <t>V9N2R1</t>
  </si>
  <si>
    <t>V9N2R2</t>
  </si>
  <si>
    <t>V9N2R4</t>
  </si>
  <si>
    <t>V9N2R5</t>
  </si>
  <si>
    <t>V9N2R6</t>
  </si>
  <si>
    <t>V9N2R7</t>
  </si>
  <si>
    <t>V9N2R8</t>
  </si>
  <si>
    <t>V9N2R9</t>
  </si>
  <si>
    <t>V9N2S1</t>
  </si>
  <si>
    <t>V9N2S2</t>
  </si>
  <si>
    <t>V9N2S3</t>
  </si>
  <si>
    <t>V9N2S4</t>
  </si>
  <si>
    <t>V9N2S5</t>
  </si>
  <si>
    <t>V9N2T3</t>
  </si>
  <si>
    <t>V9N2T4</t>
  </si>
  <si>
    <t>V9N2T9</t>
  </si>
  <si>
    <t>V9N2V2</t>
  </si>
  <si>
    <t>V9N2V3</t>
  </si>
  <si>
    <t>V9N2V4</t>
  </si>
  <si>
    <t>V9N2V5</t>
  </si>
  <si>
    <t>V9N2V6</t>
  </si>
  <si>
    <t>V9N2V7</t>
  </si>
  <si>
    <t>V9N2V8</t>
  </si>
  <si>
    <t>V9N2V9</t>
  </si>
  <si>
    <t>V9N2W1</t>
  </si>
  <si>
    <t>V9N2W2</t>
  </si>
  <si>
    <t>V9N2W3</t>
  </si>
  <si>
    <t>V9N2W5</t>
  </si>
  <si>
    <t>V9N2W9</t>
  </si>
  <si>
    <t>V9N2X1</t>
  </si>
  <si>
    <t>V9N2X2</t>
  </si>
  <si>
    <t>V9N2X3</t>
  </si>
  <si>
    <t>V9N2X4</t>
  </si>
  <si>
    <t>V9N2X5</t>
  </si>
  <si>
    <t>V9N2X6</t>
  </si>
  <si>
    <t>V9N2X7</t>
  </si>
  <si>
    <t>V9N2Y1</t>
  </si>
  <si>
    <t>V9N2Y2</t>
  </si>
  <si>
    <t>V9N2Y3</t>
  </si>
  <si>
    <t>V9N2Y8</t>
  </si>
  <si>
    <t>V9N2Y9</t>
  </si>
  <si>
    <t>V9N2Z4</t>
  </si>
  <si>
    <t>V9N2Z5</t>
  </si>
  <si>
    <t>V9N2Z6</t>
  </si>
  <si>
    <t>V9N2Z7</t>
  </si>
  <si>
    <t>V9N2Z8</t>
  </si>
  <si>
    <t>V9N2Z9</t>
  </si>
  <si>
    <t>V9N3A1</t>
  </si>
  <si>
    <t>V9N3A4</t>
  </si>
  <si>
    <t>V9N3A5</t>
  </si>
  <si>
    <t>V9N3C2</t>
  </si>
  <si>
    <t>V9N3C3</t>
  </si>
  <si>
    <t>V9N3C4</t>
  </si>
  <si>
    <t>V9N3C5</t>
  </si>
  <si>
    <t>V9N3C6</t>
  </si>
  <si>
    <t>V9N3C7</t>
  </si>
  <si>
    <t>V9N3C8</t>
  </si>
  <si>
    <t>V9N3C9</t>
  </si>
  <si>
    <t>V9N3E1</t>
  </si>
  <si>
    <t>V9N3E3</t>
  </si>
  <si>
    <t>V9N3E5</t>
  </si>
  <si>
    <t>V9N3E6</t>
  </si>
  <si>
    <t>V9N3E7</t>
  </si>
  <si>
    <t>V9N3H2</t>
  </si>
  <si>
    <t>V9N3H4</t>
  </si>
  <si>
    <t>V9N3J4</t>
  </si>
  <si>
    <t>V9N3J9</t>
  </si>
  <si>
    <t>V9N3K1</t>
  </si>
  <si>
    <t>V9N3K2</t>
  </si>
  <si>
    <t>V9N3L1</t>
  </si>
  <si>
    <t>V9N3L2</t>
  </si>
  <si>
    <t>V9N3L4</t>
  </si>
  <si>
    <t>V9N3L5</t>
  </si>
  <si>
    <t>V9N3N7</t>
  </si>
  <si>
    <t>V9N3N9</t>
  </si>
  <si>
    <t>V9N3P1</t>
  </si>
  <si>
    <t>V9N3P2</t>
  </si>
  <si>
    <t>V9N3P3</t>
  </si>
  <si>
    <t>V9N3P4</t>
  </si>
  <si>
    <t>V9N3P5</t>
  </si>
  <si>
    <t>V9N3P6</t>
  </si>
  <si>
    <t>V9N3P7</t>
  </si>
  <si>
    <t>V9N3P8</t>
  </si>
  <si>
    <t>V9N3P9</t>
  </si>
  <si>
    <t>V9N3R1</t>
  </si>
  <si>
    <t>V9N3R2</t>
  </si>
  <si>
    <t>V9N3R5</t>
  </si>
  <si>
    <t>V9N3R6</t>
  </si>
  <si>
    <t>V9N3R8</t>
  </si>
  <si>
    <t>V9N3S2</t>
  </si>
  <si>
    <t>V9N3S4</t>
  </si>
  <si>
    <t>V9N3X1</t>
  </si>
  <si>
    <t>V9N3X7</t>
  </si>
  <si>
    <t>V9N3X8</t>
  </si>
  <si>
    <t>V9N3X9</t>
  </si>
  <si>
    <t>V9N3Y5</t>
  </si>
  <si>
    <t>V9N3Y6</t>
  </si>
  <si>
    <t>V9N3Y7</t>
  </si>
  <si>
    <t>V9N3Y8</t>
  </si>
  <si>
    <t>V9N4A5</t>
  </si>
  <si>
    <t>V9N5P2</t>
  </si>
  <si>
    <t>V9N5R4</t>
  </si>
  <si>
    <t>V9N5W1</t>
  </si>
  <si>
    <t>V9N5Y2</t>
  </si>
  <si>
    <t>V9N5Y5</t>
  </si>
  <si>
    <t>V9N6C2</t>
  </si>
  <si>
    <t>V9N6C3</t>
  </si>
  <si>
    <t>V9N6C4</t>
  </si>
  <si>
    <t>V9N6C6</t>
  </si>
  <si>
    <t>V9N6C9</t>
  </si>
  <si>
    <t>V9N6E7</t>
  </si>
  <si>
    <t>V9N6E8</t>
  </si>
  <si>
    <t>V9N6H1</t>
  </si>
  <si>
    <t>V9N6L6</t>
  </si>
  <si>
    <t>V9N6P5</t>
  </si>
  <si>
    <t>V9N6V4</t>
  </si>
  <si>
    <t>V9N6Y8</t>
  </si>
  <si>
    <t>V9N7A4</t>
  </si>
  <si>
    <t>V9N7E6</t>
  </si>
  <si>
    <t>V9N7G5</t>
  </si>
  <si>
    <t>V9N7J3</t>
  </si>
  <si>
    <t>V9N7J5</t>
  </si>
  <si>
    <t>V9N7J9</t>
  </si>
  <si>
    <t>V9N7N2</t>
  </si>
  <si>
    <t>V9N7P7</t>
  </si>
  <si>
    <t>V9N7P9</t>
  </si>
  <si>
    <t>V9N7R6</t>
  </si>
  <si>
    <t>V9N8E9</t>
  </si>
  <si>
    <t>V9N8H5</t>
  </si>
  <si>
    <t>V9N8K5</t>
  </si>
  <si>
    <t>V9N8K8</t>
  </si>
  <si>
    <t>V9N8N2</t>
  </si>
  <si>
    <t>V9N8N8</t>
  </si>
  <si>
    <t>V9N8V7</t>
  </si>
  <si>
    <t>V9N8X6</t>
  </si>
  <si>
    <t>V9N8X9</t>
  </si>
  <si>
    <t>V9N8Z7</t>
  </si>
  <si>
    <t>V9N9A4</t>
  </si>
  <si>
    <t>V9N9B8</t>
  </si>
  <si>
    <t>V9N9B9</t>
  </si>
  <si>
    <t>V9N9C5</t>
  </si>
  <si>
    <t>V9N9C6</t>
  </si>
  <si>
    <t>V9N9C7</t>
  </si>
  <si>
    <t>V9N9E6</t>
  </si>
  <si>
    <t>V9N9G1</t>
  </si>
  <si>
    <t>V9N9G5</t>
  </si>
  <si>
    <t>V9N9G7</t>
  </si>
  <si>
    <t>V9N9G8</t>
  </si>
  <si>
    <t>V9N9G9</t>
  </si>
  <si>
    <t>V9N9H3</t>
  </si>
  <si>
    <t>V9N9H4</t>
  </si>
  <si>
    <t>V9N9H6</t>
  </si>
  <si>
    <t>V9N9V9</t>
  </si>
  <si>
    <t>V9P1P9</t>
  </si>
  <si>
    <t>V9P1R2</t>
  </si>
  <si>
    <t>V9P1S2</t>
  </si>
  <si>
    <t>V9P1S5</t>
  </si>
  <si>
    <t>V9P1S6</t>
  </si>
  <si>
    <t>V9P1S7</t>
  </si>
  <si>
    <t>V9P1S8</t>
  </si>
  <si>
    <t>V9P1S9</t>
  </si>
  <si>
    <t>V9P1T1</t>
  </si>
  <si>
    <t>V9P1T2</t>
  </si>
  <si>
    <t>V9P1T3</t>
  </si>
  <si>
    <t>V9P1T4</t>
  </si>
  <si>
    <t>V9P1T5</t>
  </si>
  <si>
    <t>V9P1T6</t>
  </si>
  <si>
    <t>V9P1T8</t>
  </si>
  <si>
    <t>V9P1V6</t>
  </si>
  <si>
    <t>V9P1V7</t>
  </si>
  <si>
    <t>V9P1V9</t>
  </si>
  <si>
    <t>V9P1W3</t>
  </si>
  <si>
    <t>V9P2M9</t>
  </si>
  <si>
    <t>V9P2N1</t>
  </si>
  <si>
    <t>V9P2N4</t>
  </si>
  <si>
    <t>V9P2S8</t>
  </si>
  <si>
    <t>V9P2W8</t>
  </si>
  <si>
    <t>V9P2X8</t>
  </si>
  <si>
    <t>V9P2Y1</t>
  </si>
  <si>
    <t>V9P2Y2</t>
  </si>
  <si>
    <t>V9P2Y3</t>
  </si>
  <si>
    <t>V9P2Y4</t>
  </si>
  <si>
    <t>V9P2Y7</t>
  </si>
  <si>
    <t>V9P2Y8</t>
  </si>
  <si>
    <t>V9P9A2</t>
  </si>
  <si>
    <t>V9P9A8</t>
  </si>
  <si>
    <t>V9R0A9</t>
  </si>
  <si>
    <t>V9R0C4</t>
  </si>
  <si>
    <t>V9R1Z7</t>
  </si>
  <si>
    <t>V9R2A4</t>
  </si>
  <si>
    <t>V9R2A5</t>
  </si>
  <si>
    <t>V9R2A6</t>
  </si>
  <si>
    <t>V9R2A7</t>
  </si>
  <si>
    <t>V9R2A8</t>
  </si>
  <si>
    <t>V9R2A9</t>
  </si>
  <si>
    <t>V9R3K1</t>
  </si>
  <si>
    <t>V9R3X8</t>
  </si>
  <si>
    <t>V9R5Z4</t>
  </si>
  <si>
    <t>V9R5Z8</t>
  </si>
  <si>
    <t>V9R6G8</t>
  </si>
  <si>
    <t>V9R6G9</t>
  </si>
  <si>
    <t>V9R6H1</t>
  </si>
  <si>
    <t>V9R6H2</t>
  </si>
  <si>
    <t>V9R6N1</t>
  </si>
  <si>
    <t>V9R7B1</t>
  </si>
  <si>
    <t>V9R7C4</t>
  </si>
  <si>
    <t>V9R7C5</t>
  </si>
  <si>
    <t>V9R7E5</t>
  </si>
  <si>
    <t>V9S0A1</t>
  </si>
  <si>
    <t>V9S0A6</t>
  </si>
  <si>
    <t>V9S0A9</t>
  </si>
  <si>
    <t>V9S0B1</t>
  </si>
  <si>
    <t>V9S1A2</t>
  </si>
  <si>
    <t>V9S1A9</t>
  </si>
  <si>
    <t>V9S1B1</t>
  </si>
  <si>
    <t>V9S1B6</t>
  </si>
  <si>
    <t>V9S1B7</t>
  </si>
  <si>
    <t>V9S1B8</t>
  </si>
  <si>
    <t>V9S1B9</t>
  </si>
  <si>
    <t>V9S1C1</t>
  </si>
  <si>
    <t>V9S1C2</t>
  </si>
  <si>
    <t>V9S1C3</t>
  </si>
  <si>
    <t>V9S1C4</t>
  </si>
  <si>
    <t>V9S1C5</t>
  </si>
  <si>
    <t>V9S1E3</t>
  </si>
  <si>
    <t>V9S1E4</t>
  </si>
  <si>
    <t>V9S1E5</t>
  </si>
  <si>
    <t>V9S1E6</t>
  </si>
  <si>
    <t>V9S1E7</t>
  </si>
  <si>
    <t>V9S1E8</t>
  </si>
  <si>
    <t>V9S1E9</t>
  </si>
  <si>
    <t>V9S1G1</t>
  </si>
  <si>
    <t>V9S1G2</t>
  </si>
  <si>
    <t>V9S1G3</t>
  </si>
  <si>
    <t>V9S1G4</t>
  </si>
  <si>
    <t>V9S1G5</t>
  </si>
  <si>
    <t>V9S1G6</t>
  </si>
  <si>
    <t>V9S1G7</t>
  </si>
  <si>
    <t>V9S1G8</t>
  </si>
  <si>
    <t>V9S1G9</t>
  </si>
  <si>
    <t>V9S1J1</t>
  </si>
  <si>
    <t>V9S1J2</t>
  </si>
  <si>
    <t>V9S1J3</t>
  </si>
  <si>
    <t>V9S1J4</t>
  </si>
  <si>
    <t>V9S1J5</t>
  </si>
  <si>
    <t>V9S1J6</t>
  </si>
  <si>
    <t>V9S1J7</t>
  </si>
  <si>
    <t>V9S1J8</t>
  </si>
  <si>
    <t>V9S1J9</t>
  </si>
  <si>
    <t>V9S1K1</t>
  </si>
  <si>
    <t>V9S1K2</t>
  </si>
  <si>
    <t>V9S1K7</t>
  </si>
  <si>
    <t>V9S1K8</t>
  </si>
  <si>
    <t>V9S1K9</t>
  </si>
  <si>
    <t>V9S1L4</t>
  </si>
  <si>
    <t>V9S1L5</t>
  </si>
  <si>
    <t>V9S1L6</t>
  </si>
  <si>
    <t>V9S1L7</t>
  </si>
  <si>
    <t>V9S1L8</t>
  </si>
  <si>
    <t>V9S1L9</t>
  </si>
  <si>
    <t>V9S1M1</t>
  </si>
  <si>
    <t>V9S1M2</t>
  </si>
  <si>
    <t>V9S1M3</t>
  </si>
  <si>
    <t>V9S1M5</t>
  </si>
  <si>
    <t>V9S1M9</t>
  </si>
  <si>
    <t>V9S1N3</t>
  </si>
  <si>
    <t>V9S1N8</t>
  </si>
  <si>
    <t>V9S1N9</t>
  </si>
  <si>
    <t>V9S1P4</t>
  </si>
  <si>
    <t>V9S1P6</t>
  </si>
  <si>
    <t>V9S1P7</t>
  </si>
  <si>
    <t>V9S1P8</t>
  </si>
  <si>
    <t>V9S1R4</t>
  </si>
  <si>
    <t>V9S1R7</t>
  </si>
  <si>
    <t>V9S2X2</t>
  </si>
  <si>
    <t>V9S2X6</t>
  </si>
  <si>
    <t>V9S2X9</t>
  </si>
  <si>
    <t>V9S2Y1</t>
  </si>
  <si>
    <t>V9S2Y2</t>
  </si>
  <si>
    <t>V9S2Y3</t>
  </si>
  <si>
    <t>V9S2Y4</t>
  </si>
  <si>
    <t>V9S2Y5</t>
  </si>
  <si>
    <t>V9S2Y7</t>
  </si>
  <si>
    <t>V9S2Y8</t>
  </si>
  <si>
    <t>V9S2Z3</t>
  </si>
  <si>
    <t>V9S2Z4</t>
  </si>
  <si>
    <t>V9S2Z7</t>
  </si>
  <si>
    <t>V9S3A3</t>
  </si>
  <si>
    <t>V9S3A4</t>
  </si>
  <si>
    <t>V9S3A5</t>
  </si>
  <si>
    <t>V9S3A6</t>
  </si>
  <si>
    <t>V9S3L9</t>
  </si>
  <si>
    <t>V9S3M1</t>
  </si>
  <si>
    <t>V9S3M2</t>
  </si>
  <si>
    <t>V9S3M3</t>
  </si>
  <si>
    <t>V9S3M4</t>
  </si>
  <si>
    <t>V9S3M5</t>
  </si>
  <si>
    <t>V9S3M6</t>
  </si>
  <si>
    <t>V9S3Z3</t>
  </si>
  <si>
    <t>V9S3Z4</t>
  </si>
  <si>
    <t>V9S4B8</t>
  </si>
  <si>
    <t>V9S4C9</t>
  </si>
  <si>
    <t>V9S4E1</t>
  </si>
  <si>
    <t>V9S4E6</t>
  </si>
  <si>
    <t>V9S4H6</t>
  </si>
  <si>
    <t>V9S4J1</t>
  </si>
  <si>
    <t>V9S4J2</t>
  </si>
  <si>
    <t>V9S4J4</t>
  </si>
  <si>
    <t>V9S4J6</t>
  </si>
  <si>
    <t>V9S4J8</t>
  </si>
  <si>
    <t>V9S4K1</t>
  </si>
  <si>
    <t>V9S4K5</t>
  </si>
  <si>
    <t>V9S4K6</t>
  </si>
  <si>
    <t>V9S4P7</t>
  </si>
  <si>
    <t>V9S4P8</t>
  </si>
  <si>
    <t>V9S4P9</t>
  </si>
  <si>
    <t>V9S4R1</t>
  </si>
  <si>
    <t>V9S4R2</t>
  </si>
  <si>
    <t>V9S4R3</t>
  </si>
  <si>
    <t>V9S4R4</t>
  </si>
  <si>
    <t>V9S4R5</t>
  </si>
  <si>
    <t>V9S4R6</t>
  </si>
  <si>
    <t>V9S4R7</t>
  </si>
  <si>
    <t>V9S4R8</t>
  </si>
  <si>
    <t>V9S4R9</t>
  </si>
  <si>
    <t>V9S4T6</t>
  </si>
  <si>
    <t>V9S4T7</t>
  </si>
  <si>
    <t>V9S4W6</t>
  </si>
  <si>
    <t>V9S4W7</t>
  </si>
  <si>
    <t>V9S4W8</t>
  </si>
  <si>
    <t>V9S4X3</t>
  </si>
  <si>
    <t>V9S4X4</t>
  </si>
  <si>
    <t>V9S4X5</t>
  </si>
  <si>
    <t>V9S4X6</t>
  </si>
  <si>
    <t>V9S4X7</t>
  </si>
  <si>
    <t>V9S4X8</t>
  </si>
  <si>
    <t>V9S4X9</t>
  </si>
  <si>
    <t>V9S4Y5</t>
  </si>
  <si>
    <t>V9S4Y6</t>
  </si>
  <si>
    <t>V9S4Y7</t>
  </si>
  <si>
    <t>V9S4Y8</t>
  </si>
  <si>
    <t>V9S4Y9</t>
  </si>
  <si>
    <t>V9S4Z1</t>
  </si>
  <si>
    <t>V9S4Z2</t>
  </si>
  <si>
    <t>V9S4Z8</t>
  </si>
  <si>
    <t>V9S5A6</t>
  </si>
  <si>
    <t>V9S5A7</t>
  </si>
  <si>
    <t>V9S5E3</t>
  </si>
  <si>
    <t>V9S5E5</t>
  </si>
  <si>
    <t>V9S5E7</t>
  </si>
  <si>
    <t>V9S5G7</t>
  </si>
  <si>
    <t>V9S5H9</t>
  </si>
  <si>
    <t>V9S5K1</t>
  </si>
  <si>
    <t>V9S5K2</t>
  </si>
  <si>
    <t>V9S5N4</t>
  </si>
  <si>
    <t>V9S5P8</t>
  </si>
  <si>
    <t>V9S5T1</t>
  </si>
  <si>
    <t>V9S5T4</t>
  </si>
  <si>
    <t>V9S5T5</t>
  </si>
  <si>
    <t>V9S5T6</t>
  </si>
  <si>
    <t>V9S5T7</t>
  </si>
  <si>
    <t>V9S5T9</t>
  </si>
  <si>
    <t>V9S5V8</t>
  </si>
  <si>
    <t>V9S5W4</t>
  </si>
  <si>
    <t>V9S5X2</t>
  </si>
  <si>
    <t>V9S5X3</t>
  </si>
  <si>
    <t>V9S5X7</t>
  </si>
  <si>
    <t>V9W2E5</t>
  </si>
  <si>
    <t>V9W2E6</t>
  </si>
  <si>
    <t>V9W2E7</t>
  </si>
  <si>
    <t>V9W2E8</t>
  </si>
  <si>
    <t>V9W2E9</t>
  </si>
  <si>
    <t>V9W2G1</t>
  </si>
  <si>
    <t>V9W2G2</t>
  </si>
  <si>
    <t>V9W2G3</t>
  </si>
  <si>
    <t>V9W2G4</t>
  </si>
  <si>
    <t>V9W2G5</t>
  </si>
  <si>
    <t>V9W2G6</t>
  </si>
  <si>
    <t>V9W2G8</t>
  </si>
  <si>
    <t>V9W2G9</t>
  </si>
  <si>
    <t>V9W2H1</t>
  </si>
  <si>
    <t>V9W2H2</t>
  </si>
  <si>
    <t>V9W2H4</t>
  </si>
  <si>
    <t>V9W3C4</t>
  </si>
  <si>
    <t>V9W3E3</t>
  </si>
  <si>
    <t>V9W3E4</t>
  </si>
  <si>
    <t>V9W3E5</t>
  </si>
  <si>
    <t>V9W3G1</t>
  </si>
  <si>
    <t>V9W3G2</t>
  </si>
  <si>
    <t>V9W3G3</t>
  </si>
  <si>
    <t>V9W3G4</t>
  </si>
  <si>
    <t>V9W3G5</t>
  </si>
  <si>
    <t>V9W3J4</t>
  </si>
  <si>
    <t>V9W3J6</t>
  </si>
  <si>
    <t>V9W3J7</t>
  </si>
  <si>
    <t>V9W3J8</t>
  </si>
  <si>
    <t>V9W3J9</t>
  </si>
  <si>
    <t>V9W3K6</t>
  </si>
  <si>
    <t>V9W3K7</t>
  </si>
  <si>
    <t>V9W3L8</t>
  </si>
  <si>
    <t>V9W3L9</t>
  </si>
  <si>
    <t>V9W3M1</t>
  </si>
  <si>
    <t>V9W3M5</t>
  </si>
  <si>
    <t>V9W3M6</t>
  </si>
  <si>
    <t>V9W3M7</t>
  </si>
  <si>
    <t>V9W3M8</t>
  </si>
  <si>
    <t>V9W4C2</t>
  </si>
  <si>
    <t>V9W4G9</t>
  </si>
  <si>
    <t>V9W4H2</t>
  </si>
  <si>
    <t>V9W4H3</t>
  </si>
  <si>
    <t>V9W4H5</t>
  </si>
  <si>
    <t>V9W4J1</t>
  </si>
  <si>
    <t>V9W4J3</t>
  </si>
  <si>
    <t>V9W4J4</t>
  </si>
  <si>
    <t>V9W4J5</t>
  </si>
  <si>
    <t>V9W4J6</t>
  </si>
  <si>
    <t>V9W4J7</t>
  </si>
  <si>
    <t>V9W4J8</t>
  </si>
  <si>
    <t>V9W4J9</t>
  </si>
  <si>
    <t>V9W4K1</t>
  </si>
  <si>
    <t>V9W4K2</t>
  </si>
  <si>
    <t>V9W4K4</t>
  </si>
  <si>
    <t>V9W4K7</t>
  </si>
  <si>
    <t>V9W4K8</t>
  </si>
  <si>
    <t>V9W4K9</t>
  </si>
  <si>
    <t>V9W4L1</t>
  </si>
  <si>
    <t>V9W4L2</t>
  </si>
  <si>
    <t>V9W4L3</t>
  </si>
  <si>
    <t>V9W4L4</t>
  </si>
  <si>
    <t>V9W4L5</t>
  </si>
  <si>
    <t>V9W4L6</t>
  </si>
  <si>
    <t>V9W4L7</t>
  </si>
  <si>
    <t>V9W4L8</t>
  </si>
  <si>
    <t>V9W4L9</t>
  </si>
  <si>
    <t>V9W4M1</t>
  </si>
  <si>
    <t>V9W4M2</t>
  </si>
  <si>
    <t>V9W4M3</t>
  </si>
  <si>
    <t>V9W4M4</t>
  </si>
  <si>
    <t>V9W4M5</t>
  </si>
  <si>
    <t>V9W4M6</t>
  </si>
  <si>
    <t>V9W4M7</t>
  </si>
  <si>
    <t>V9W4M8</t>
  </si>
  <si>
    <t>V9W4M9</t>
  </si>
  <si>
    <t>V9W4N1</t>
  </si>
  <si>
    <t>V9W4N2</t>
  </si>
  <si>
    <t>V9W4N3</t>
  </si>
  <si>
    <t>V9W4N6</t>
  </si>
  <si>
    <t>V9W4N8</t>
  </si>
  <si>
    <t>V9W4N9</t>
  </si>
  <si>
    <t>V9W4P7</t>
  </si>
  <si>
    <t>V9W4P9</t>
  </si>
  <si>
    <t>V9W4R2</t>
  </si>
  <si>
    <t>V9W4R3</t>
  </si>
  <si>
    <t>V9W4R5</t>
  </si>
  <si>
    <t>V9W4R6</t>
  </si>
  <si>
    <t>V9W4R8</t>
  </si>
  <si>
    <t>V9W4R9</t>
  </si>
  <si>
    <t>V9W4V6</t>
  </si>
  <si>
    <t>V9W4V7</t>
  </si>
  <si>
    <t>V9W4V8</t>
  </si>
  <si>
    <t>V9W4W8</t>
  </si>
  <si>
    <t>V9W5E3</t>
  </si>
  <si>
    <t>V9W5H5</t>
  </si>
  <si>
    <t>V9W5K7</t>
  </si>
  <si>
    <t>V9W5L2</t>
  </si>
  <si>
    <t>V9W5L6</t>
  </si>
  <si>
    <t>V9W5M4</t>
  </si>
  <si>
    <t>V9W5P7</t>
  </si>
  <si>
    <t>V9W5T4</t>
  </si>
  <si>
    <t>V9W5T5</t>
  </si>
  <si>
    <t>V9W5Y7</t>
  </si>
  <si>
    <t>V9W5Y8</t>
  </si>
  <si>
    <t>V9W5Z7</t>
  </si>
  <si>
    <t>V9W6B5</t>
  </si>
  <si>
    <t>V9W6E2</t>
  </si>
  <si>
    <t>V9W6G3</t>
  </si>
  <si>
    <t>V9W6H5</t>
  </si>
  <si>
    <t>V9W6J6</t>
  </si>
  <si>
    <t>V9W6R9</t>
  </si>
  <si>
    <t>V9W7C5</t>
  </si>
  <si>
    <t>V9W7H4</t>
  </si>
  <si>
    <t>V9W7K1</t>
  </si>
  <si>
    <t>V9W7L8</t>
  </si>
  <si>
    <t>V9W7L9</t>
  </si>
  <si>
    <t>V9W7M1</t>
  </si>
  <si>
    <t>V9W7P9</t>
  </si>
  <si>
    <t>V9W7Z2</t>
  </si>
  <si>
    <t>V9W8B9</t>
  </si>
  <si>
    <t>V9W8E4</t>
  </si>
  <si>
    <t>V9W8E7</t>
  </si>
  <si>
    <t>V9W8E8</t>
  </si>
  <si>
    <t>V9X1H9</t>
  </si>
  <si>
    <t>V9X1L9</t>
  </si>
  <si>
    <t>V9X1M5</t>
  </si>
  <si>
    <t>V9X1M6</t>
  </si>
  <si>
    <t>V9X1R1</t>
  </si>
  <si>
    <t>V9Y0A3</t>
  </si>
  <si>
    <t>V9Y5J8</t>
  </si>
  <si>
    <t>V9Y5J9</t>
  </si>
  <si>
    <t>V9Y5K3</t>
  </si>
  <si>
    <t>V9Y5K4</t>
  </si>
  <si>
    <t>V9Y5K5</t>
  </si>
  <si>
    <t>V9Y5K6</t>
  </si>
  <si>
    <t>V9Y5L6</t>
  </si>
  <si>
    <t>V9Y5L7</t>
  </si>
  <si>
    <t>V9Y5L8</t>
  </si>
  <si>
    <t>V9Y5L9</t>
  </si>
  <si>
    <t>V9Y5M1</t>
  </si>
  <si>
    <t>V9Y5M2</t>
  </si>
  <si>
    <t>V9Y5M3</t>
  </si>
  <si>
    <t>V9Y5M4</t>
  </si>
  <si>
    <t>V9Y5N8</t>
  </si>
  <si>
    <t>V9Y5N9</t>
  </si>
  <si>
    <t>V9Y5P1</t>
  </si>
  <si>
    <t>V9Y5R9</t>
  </si>
  <si>
    <t>V9Y5S1</t>
  </si>
  <si>
    <t>V9Y5S2</t>
  </si>
  <si>
    <t>V9Y5S3</t>
  </si>
  <si>
    <t>V9Y5W2</t>
  </si>
  <si>
    <t>V9Y5W4</t>
  </si>
  <si>
    <t>V9Y6G1</t>
  </si>
  <si>
    <t>V9Y6G2</t>
  </si>
  <si>
    <t>V9Y6G4</t>
  </si>
  <si>
    <t>V9Y6G6</t>
  </si>
  <si>
    <t>V9Y6G7</t>
  </si>
  <si>
    <t>V9Y6G8</t>
  </si>
  <si>
    <t>V9Y6G9</t>
  </si>
  <si>
    <t>V9Y6H1</t>
  </si>
  <si>
    <t>V9Y6H2</t>
  </si>
  <si>
    <t>V9Y6H4</t>
  </si>
  <si>
    <t>V9Y6H6</t>
  </si>
  <si>
    <t>V9Y6H8</t>
  </si>
  <si>
    <t>V9Y6J7</t>
  </si>
  <si>
    <t>V9Y6J8</t>
  </si>
  <si>
    <t>V9Y6J9</t>
  </si>
  <si>
    <t>V9Y6K1</t>
  </si>
  <si>
    <t>V9Y6K3</t>
  </si>
  <si>
    <t>V9Y6K4</t>
  </si>
  <si>
    <t>V9Y6K5</t>
  </si>
  <si>
    <t>V9Y6K6</t>
  </si>
  <si>
    <t>V9Y6K7</t>
  </si>
  <si>
    <t>V9Y6K8</t>
  </si>
  <si>
    <t>V9Y6K9</t>
  </si>
  <si>
    <t>V9Y6L3</t>
  </si>
  <si>
    <t>V9Y6L4</t>
  </si>
  <si>
    <t>V9Y6L5</t>
  </si>
  <si>
    <t>V9Y6L6</t>
  </si>
  <si>
    <t>V9Y6L7</t>
  </si>
  <si>
    <t>V9Y6L8</t>
  </si>
  <si>
    <t>V9Y6L9</t>
  </si>
  <si>
    <t>V9Y6M1</t>
  </si>
  <si>
    <t>V9Y6M2</t>
  </si>
  <si>
    <t>V9Y6M5</t>
  </si>
  <si>
    <t>V9Y6N1</t>
  </si>
  <si>
    <t>V9Y6N3</t>
  </si>
  <si>
    <t>V9Y6N4</t>
  </si>
  <si>
    <t>V9Y6N6</t>
  </si>
  <si>
    <t>V9Y7B8</t>
  </si>
  <si>
    <t>V9Y7B9</t>
  </si>
  <si>
    <t>V9Y7J5</t>
  </si>
  <si>
    <t>V9Y7J8</t>
  </si>
  <si>
    <t>V9Y7K2</t>
  </si>
  <si>
    <t>V9Y7K3</t>
  </si>
  <si>
    <t>V9Y7K5</t>
  </si>
  <si>
    <t>V9Y7W3</t>
  </si>
  <si>
    <t>V9Y8A7</t>
  </si>
  <si>
    <t>V9Y8E4</t>
  </si>
  <si>
    <t>V9Y8E6</t>
  </si>
  <si>
    <t>V9Y8G6</t>
  </si>
  <si>
    <t>V9Y8H1</t>
  </si>
  <si>
    <t>V9Y8J3</t>
  </si>
  <si>
    <t>V9Y8X6</t>
  </si>
  <si>
    <t>HAZARD GRADE</t>
  </si>
  <si>
    <t>Protection Class 1-4</t>
  </si>
  <si>
    <t>Protection Class 5-7</t>
  </si>
  <si>
    <t>Protection Class 8-10</t>
  </si>
  <si>
    <t>1-4</t>
  </si>
  <si>
    <t>Occupancy:</t>
  </si>
  <si>
    <t>4-5</t>
  </si>
  <si>
    <t>5-7</t>
  </si>
  <si>
    <t>6-7</t>
  </si>
  <si>
    <t>8-10</t>
  </si>
  <si>
    <t>Decline</t>
  </si>
  <si>
    <t>NWT</t>
  </si>
  <si>
    <t>ALL HOSPITALITY RISKS</t>
  </si>
  <si>
    <t>IndCode</t>
  </si>
  <si>
    <t>IndClass</t>
  </si>
  <si>
    <t>IndDescription</t>
  </si>
  <si>
    <t>NEW HAZARD</t>
  </si>
  <si>
    <t>OLD HAZARD</t>
  </si>
  <si>
    <t>Occpancy Group</t>
  </si>
  <si>
    <t>Farming Services</t>
  </si>
  <si>
    <t>Field Crop Farm</t>
  </si>
  <si>
    <t>AGRICULTURE, FARMS &amp; SERVICES</t>
  </si>
  <si>
    <t>Fruit, Treenut and Vegetable Farms</t>
  </si>
  <si>
    <t>Crops under Cover - Not Greenhouses</t>
  </si>
  <si>
    <t>Greenhouses</t>
  </si>
  <si>
    <t>Exclude</t>
  </si>
  <si>
    <t>Dairy Farms</t>
  </si>
  <si>
    <t>Horse Farms - Breeders</t>
  </si>
  <si>
    <t>Horse Farms - No Breeding, Equestrian, Rdiing Schools , Rental Boarding, etc.</t>
  </si>
  <si>
    <t>Agricultural Associations (Breeders, Racing Growers, 4H Clubs, etc.</t>
  </si>
  <si>
    <t>Agricultural Associations (Inscluding Breaders)</t>
  </si>
  <si>
    <t>Poultry Farms</t>
  </si>
  <si>
    <t>Beef Cattle Farms</t>
  </si>
  <si>
    <t>Hog Farms</t>
  </si>
  <si>
    <t>Farms, General - N.O.C.</t>
  </si>
  <si>
    <t>Tobacco Farms</t>
  </si>
  <si>
    <t>Fur Farms</t>
  </si>
  <si>
    <t>Peat Plants</t>
  </si>
  <si>
    <t>Agricultural, Horticultural Services - N.O.C.</t>
  </si>
  <si>
    <t>Machinery Operation for Others</t>
  </si>
  <si>
    <t>Crop or Weed Spraying or Fertilizing</t>
  </si>
  <si>
    <t>Nurseryman, Florist (not Store)</t>
  </si>
  <si>
    <t>Business and Professional Services</t>
  </si>
  <si>
    <t>Gardening for Others (Landscaping)</t>
  </si>
  <si>
    <t>CONSTRUCTION CONTRACTORS</t>
  </si>
  <si>
    <t>Tree Removal, Trimming, Pruning</t>
  </si>
  <si>
    <t>Veterinarians including Veterinary Hospitals</t>
  </si>
  <si>
    <t>BUSINESS AND PERSONAL SERVICES</t>
  </si>
  <si>
    <t>Kennels including Boarding of Household Pets</t>
  </si>
  <si>
    <t>Farming and Business and Professional Services</t>
  </si>
  <si>
    <t>Livestock Commission Merchant, Livestock or Cattle Dealer. No physical possession of animals.</t>
  </si>
  <si>
    <t>Hospitality</t>
  </si>
  <si>
    <t>Livestock or Cattle Dealer, including Sales Stables</t>
  </si>
  <si>
    <t>Logging Services</t>
  </si>
  <si>
    <t>Logging Services, Lumbering Operations (Woods Operations)</t>
  </si>
  <si>
    <t>LOGGING &amp; LUMBERING</t>
  </si>
  <si>
    <t>Forest Fire Prevention Act</t>
  </si>
  <si>
    <t>Fishing</t>
  </si>
  <si>
    <t>Fish Hatcheries</t>
  </si>
  <si>
    <t>FISHING, HUNTING, TRAPPING</t>
  </si>
  <si>
    <t>Fishing, Hunting, Trapping, Similar Services</t>
  </si>
  <si>
    <t>Mining Services</t>
  </si>
  <si>
    <t>Metal Mining</t>
  </si>
  <si>
    <t>MINING</t>
  </si>
  <si>
    <t>Metal Mining - Prospecting</t>
  </si>
  <si>
    <t>Coal Mining - Underground</t>
  </si>
  <si>
    <t>Coal Mining - Surface</t>
  </si>
  <si>
    <t>National Scale Oil (Energy) Cos.</t>
  </si>
  <si>
    <t>OIL &amp; GAS PRODUCTION</t>
  </si>
  <si>
    <t>Well Producing Operations</t>
  </si>
  <si>
    <t>Well Development including Drilling</t>
  </si>
  <si>
    <t>Well Servicing</t>
  </si>
  <si>
    <t>Well Supplies or Equipment Dealer</t>
  </si>
  <si>
    <t>Pipeline, Pumping Operation</t>
  </si>
  <si>
    <t>Geologists, Seismic Exploration</t>
  </si>
  <si>
    <t>Field Welders</t>
  </si>
  <si>
    <t>Refer</t>
  </si>
  <si>
    <t>Quarrying - Asbestos Mining</t>
  </si>
  <si>
    <t>Quarrying - Sand, Gravel Digging</t>
  </si>
  <si>
    <t>Quarrying - N.O.C. including Crushing, Lime Manufacturing, Slate Splitting</t>
  </si>
  <si>
    <t>Quarrying - Underground Mining</t>
  </si>
  <si>
    <t>Construction, Erection and Installation Services</t>
  </si>
  <si>
    <t>Building Raising, Moving</t>
  </si>
  <si>
    <t>Wrecking, Demolition N.O.C.</t>
  </si>
  <si>
    <t>Underpinning of Buildings</t>
  </si>
  <si>
    <t>Pile Driving</t>
  </si>
  <si>
    <t>Blasting Contractors</t>
  </si>
  <si>
    <t>Driveways, Parking Areas, Construction of</t>
  </si>
  <si>
    <t>Fences, Construction of</t>
  </si>
  <si>
    <t>Sidewalks N.O.C., Construction of</t>
  </si>
  <si>
    <t>Irrigation or Drainage Systems, Construction of</t>
  </si>
  <si>
    <t>Snow Removal, Clearing, Ploughing</t>
  </si>
  <si>
    <t>SNOW REMOVAL CONTRACTORS</t>
  </si>
  <si>
    <t>Grading of Land - Not Road Construction or Excavation</t>
  </si>
  <si>
    <t>Cleaning Sewers, Drains</t>
  </si>
  <si>
    <t>Cleaning Streets - Not Snow Removal</t>
  </si>
  <si>
    <t>Conveyor Systems</t>
  </si>
  <si>
    <t>Signs</t>
  </si>
  <si>
    <t>Tanks</t>
  </si>
  <si>
    <t>Television Antennae</t>
  </si>
  <si>
    <t>Glazier Operations</t>
  </si>
  <si>
    <t>Machinery, Industrial (Millwright)</t>
  </si>
  <si>
    <t>Machinery, Agricultural</t>
  </si>
  <si>
    <t>Bridges</t>
  </si>
  <si>
    <t>Caissons, Coffer Dams</t>
  </si>
  <si>
    <t>Jetties, Breakwaters, Piers, Docks, Levees</t>
  </si>
  <si>
    <t>Dredging</t>
  </si>
  <si>
    <t>Dams, Reservoirs including Hydro-Electric Const.</t>
  </si>
  <si>
    <t>Highway, Street, Road including Paving, Resurfacing</t>
  </si>
  <si>
    <t>Airport Runways, Aprons including Paving</t>
  </si>
  <si>
    <t>Pipelines</t>
  </si>
  <si>
    <t>Railroads</t>
  </si>
  <si>
    <t>Subways, Tunnels</t>
  </si>
  <si>
    <t>Gas Mains</t>
  </si>
  <si>
    <t>Sewer, Water Mains, Steam Mains</t>
  </si>
  <si>
    <t>Shaft Sinking</t>
  </si>
  <si>
    <t>Plumbing, Including Hot Tubs</t>
  </si>
  <si>
    <t>Boilers</t>
  </si>
  <si>
    <t>Steam Fitters</t>
  </si>
  <si>
    <t>Automatic Sprinklers</t>
  </si>
  <si>
    <t>Heating Equipment and Combined Air Conditioning - Oil or Gas</t>
  </si>
  <si>
    <t>Heating Equipment and Combined Air Conditioning - Solid Fuel</t>
  </si>
  <si>
    <t>Air Conditioning Equipment including Heat Pumps</t>
  </si>
  <si>
    <t>Refrigeration, Commercial</t>
  </si>
  <si>
    <t>Solar Energy Contractors</t>
  </si>
  <si>
    <t>Water Softening or Treatment Equipment, including Installation</t>
  </si>
  <si>
    <t>Wiring including Fixtures, Appliances</t>
  </si>
  <si>
    <t>Light, Telephone, Power Lines etc.</t>
  </si>
  <si>
    <t>Underground Cable or Conduit including Incidental Excavation</t>
  </si>
  <si>
    <t>Underground Cable or Conduit excluding Excavation</t>
  </si>
  <si>
    <t>Elevators including Operation</t>
  </si>
  <si>
    <t>Elevators, Escalators - Instal./Service</t>
  </si>
  <si>
    <t>Electrical Apparatus</t>
  </si>
  <si>
    <t>Cement, Concrete Work N.O.C.</t>
  </si>
  <si>
    <t>Precast Beams</t>
  </si>
  <si>
    <t>Masonry including Bricklaying, Stonework, Tile, Marble, Mosaic, Stuccoing</t>
  </si>
  <si>
    <t>Platering, Lathing including Drywall</t>
  </si>
  <si>
    <t>Tilework - Not masonry, Sewers, Drains, Ceiling; Terrazzo</t>
  </si>
  <si>
    <t>Carpentry - Shop Operations</t>
  </si>
  <si>
    <t>Carpentry - Away from Shop</t>
  </si>
  <si>
    <t>Insulation of Buildings</t>
  </si>
  <si>
    <t>Painting, Decorating excluding spray paint</t>
  </si>
  <si>
    <t>Painting, Decorating including spray paint</t>
  </si>
  <si>
    <t>House Furnishings, Acoustic Ceilings, Floor Coverings</t>
  </si>
  <si>
    <t>Interior Decorator</t>
  </si>
  <si>
    <t>Sheet Metal - Shop Only</t>
  </si>
  <si>
    <t>Sheet Metal - Away from Shop</t>
  </si>
  <si>
    <t>Welding, Cutting, Brazing</t>
  </si>
  <si>
    <t>Erection of Iron ot Steel Structural</t>
  </si>
  <si>
    <t>Erection of Iron ot Steel N.O.C.</t>
  </si>
  <si>
    <t>Metal Doors, Windows, Awnings</t>
  </si>
  <si>
    <t>Drilling, Not Oil or Gas</t>
  </si>
  <si>
    <t>Stevedoring</t>
  </si>
  <si>
    <t>COMMERCIAL MARINE</t>
  </si>
  <si>
    <t>Shipwright Operations</t>
  </si>
  <si>
    <t>Marine Wrecking or Demolition</t>
  </si>
  <si>
    <t>Excavation</t>
  </si>
  <si>
    <t>Roofing - Residential (Shingle)</t>
  </si>
  <si>
    <t>ROOFING CONTRACTORS</t>
  </si>
  <si>
    <t>Roofing - Other (Hot Tar, etc.)</t>
  </si>
  <si>
    <t>Waterproofing Operations</t>
  </si>
  <si>
    <t>Septic Tank Installation, Service, Repair</t>
  </si>
  <si>
    <t>Building Cleaning - Exterior</t>
  </si>
  <si>
    <t>Fireproofing - Structures</t>
  </si>
  <si>
    <t>Fire Extinguishing Equipment, Servicing, Refilling</t>
  </si>
  <si>
    <t>Asbestos, Lead, UFI Abatement, Radon Mitigation, Tank Remediation</t>
  </si>
  <si>
    <t>ENIVRONMENTAL CONTRACTORS</t>
  </si>
  <si>
    <t>Non-Destructive Testing Contractors</t>
  </si>
  <si>
    <t>Residential - One or Two Family Dwellings</t>
  </si>
  <si>
    <t>CONSTRUCTION, ERECTION &amp; INSTALLATION</t>
  </si>
  <si>
    <t>Residential Construction N.O.C.</t>
  </si>
  <si>
    <t>Mobile Homes, Prefabricated Housing - Shop Operations</t>
  </si>
  <si>
    <t>Mobile Homes, Prefabricated Housing - Away from Shop (Site)</t>
  </si>
  <si>
    <t>Building, Construction of - Not Residential</t>
  </si>
  <si>
    <t>Swimming Pools</t>
  </si>
  <si>
    <t>Real Estate Property</t>
  </si>
  <si>
    <t>Vacant, Idle Buildings</t>
  </si>
  <si>
    <t>VACANT REALTY</t>
  </si>
  <si>
    <t>Vacant Land</t>
  </si>
  <si>
    <t>Manufacturing and Processing Services</t>
  </si>
  <si>
    <t>Meat Packing - Not Stockyards excluding Frozen Foods, Rendering</t>
  </si>
  <si>
    <t>MANUFACTURING &amp; PROCESSING</t>
  </si>
  <si>
    <t>Meat Packing - With Stockyards excluding Frozen Foods, Rendering</t>
  </si>
  <si>
    <t>Fish and Seafood Processing (Fresh)</t>
  </si>
  <si>
    <t>Dairy Products including Eggs, Honey; Creameries</t>
  </si>
  <si>
    <t>Frozen Foods Processing (Meat, Fish, Seafood, Fruit, Vegetables)</t>
  </si>
  <si>
    <t>Ice</t>
  </si>
  <si>
    <t>Canning and Preserving (Meat, Fish, Seafood, Fruit, Vegetables), Jams</t>
  </si>
  <si>
    <t>Animal Feed (Pet Foods classify as if for Human Consumption)</t>
  </si>
  <si>
    <t>Grain, Grain Products for Human Consumption including Flour, Cereal</t>
  </si>
  <si>
    <t>Coffee, Tea, Spice Processing</t>
  </si>
  <si>
    <t>Seed Processors and Merchants</t>
  </si>
  <si>
    <t>Bakeries including Pasta Manufacturing</t>
  </si>
  <si>
    <t>Confectionery, Cocoa or Chocolate Manufacturing</t>
  </si>
  <si>
    <t>Sugar, Syrup, Molasses Refineries</t>
  </si>
  <si>
    <t>Distillers - Liquor, Alcohol Distilling</t>
  </si>
  <si>
    <t>Breweries, Wineries, Malt Houses, Vinegar Distillers</t>
  </si>
  <si>
    <t>Soft Drinks, Water, other Non-Alcoholic Beverages</t>
  </si>
  <si>
    <t>Oil, Fat Manufacturing (Animal or Vegetable) including Tank Farm, Animal Reduction, Lard Refining</t>
  </si>
  <si>
    <t>Meat, Poultry Rendering; Fish Oil, Fish Meal Manufacturing</t>
  </si>
  <si>
    <t>Tobacco Products</t>
  </si>
  <si>
    <t>Fabric and Textile Mills, Knitting, Spinning, Weaving - Acetate, Celanese, Cotton, Felt, Linens, Rayon, Twine</t>
  </si>
  <si>
    <t>Fabric and Textile Mills, Knitting, Spinning, Weaving - Other Fibres</t>
  </si>
  <si>
    <t>Carpet, Rug Manufacturing</t>
  </si>
  <si>
    <t>Men's and Boys' Wear - not 2311 or 2331</t>
  </si>
  <si>
    <t>Gloves, Hats, Underwear, Beachwear, Accessories - Men's and Boys'</t>
  </si>
  <si>
    <t>Women's and Girls' Wear - N.O.C. including Synthetic Furs, Suits, Dresses not 2331 or 2332</t>
  </si>
  <si>
    <t>Furs, Pelts, Articles Thereof</t>
  </si>
  <si>
    <t>Gloves, Millinery, Lingerie, Beachwear, Accessories - Women's and Girls'</t>
  </si>
  <si>
    <t>Draperies, Tapestries</t>
  </si>
  <si>
    <t>Burlap Bags, Canvas, Awnings, Tents, Rope, Sails; Cloth Goods N.O.C.</t>
  </si>
  <si>
    <t>Tent Erection, Removal, Repair (off Premises)</t>
  </si>
  <si>
    <t>Sawmills, Plywood, Veneer, Planing Mills</t>
  </si>
  <si>
    <t>Wood Products Manufacturing, Woodworking Shops N.O.C.</t>
  </si>
  <si>
    <t>Wood Preserving, Dry Kilns</t>
  </si>
  <si>
    <t>Boxes, Barrels, Crates, Pallets -Wood</t>
  </si>
  <si>
    <t>Furniture - Wood, Wicker, Rattan - not Upholstered</t>
  </si>
  <si>
    <t>Boatbuilding - Wood</t>
  </si>
  <si>
    <t>Roof Timbers - Manufacturing</t>
  </si>
  <si>
    <t xml:space="preserve"> Furniture (Upholstered - excluding children's furniture)</t>
  </si>
  <si>
    <t>Mattress, Pillows, Cushion, Bedding, Quilt Manufacturing</t>
  </si>
  <si>
    <t>Pulp and Paper Mills</t>
  </si>
  <si>
    <t>Paper Converting</t>
  </si>
  <si>
    <t>Paper Products (Bags, Boxes, Containers)</t>
  </si>
  <si>
    <t>Stationery</t>
  </si>
  <si>
    <t>Newspapers and Magazine Publishing, Printing</t>
  </si>
  <si>
    <t>Printing, Publishing, Electrotyping, Typesetting, Photo Engraving, Book Binding, Silkscreening</t>
  </si>
  <si>
    <t>Acids, Petrochemicals, Chemicals N.O.C. including Ammonia, Antifreeze, Benzoil</t>
  </si>
  <si>
    <t>Gases, Incombustible Industrial (Argon, Helium, CO2)</t>
  </si>
  <si>
    <t>Gases, Other than Incombustible Industrial</t>
  </si>
  <si>
    <t>Pesticides, Herbicides, Insecticides</t>
  </si>
  <si>
    <t>Paints, Varnish, Lacquer</t>
  </si>
  <si>
    <t>Printers Ink, Aniline Dyes and Pigments</t>
  </si>
  <si>
    <t>Radioactive Isotopes</t>
  </si>
  <si>
    <t>Plastics, Synthetic Resins and Fibres N.O.C. (Acrilan, Fiberglass, Nylon, Rayon, Artificial Silk)</t>
  </si>
  <si>
    <t>Cosmetics, Perfumes, Hair/Skin Preparations</t>
  </si>
  <si>
    <t>Drugs, Pharmaceuticals, Patent Medicines - Low Hazard</t>
  </si>
  <si>
    <t>Drugs, Pharmaceuticals, Patent Medicines - Moderate Hazard</t>
  </si>
  <si>
    <t>Drugs, Pharmaceuticals, Patent Medicines - High Hazard</t>
  </si>
  <si>
    <t>Soap, Soap Powder, Detergent, Shampoo Manufacturing</t>
  </si>
  <si>
    <t>Explosives, Ammunition, Fertilizer using Ammonium Manufacturing Nitrate Manufacturing</t>
  </si>
  <si>
    <t>Fireworks, Match Manufacturing</t>
  </si>
  <si>
    <t>Fertilizer - Not Ammonium Nitrate</t>
  </si>
  <si>
    <t>Adhesives, Glue, Mucilage, Paste</t>
  </si>
  <si>
    <t>Borax, Phosphate, Salt, Sulphur Refining, Potash Work excluding Mining</t>
  </si>
  <si>
    <t>Chemicals - N.O.C. Low Hazard</t>
  </si>
  <si>
    <t>Chemicals - N.O.C. Moderate Hazard</t>
  </si>
  <si>
    <t>Chemicals - N.O.C. High Hazard</t>
  </si>
  <si>
    <t>Asphalt Products Manufacturing including Roofing Products, Linoleum</t>
  </si>
  <si>
    <t>Mineral Oil, Lubricants, Petrochemical including Asphalt, Tar Refining</t>
  </si>
  <si>
    <t>Coal Billets, Briquettes, Coke</t>
  </si>
  <si>
    <t>Wax Products Manufacturing including Polishes, Dressings, Waxes, Candles</t>
  </si>
  <si>
    <t>Rubber Reclaiming</t>
  </si>
  <si>
    <t>Tires, Tubes excluding Retreading</t>
  </si>
  <si>
    <t>Rubber Goods excluding Tires, Tubes - Low, Non Combustible</t>
  </si>
  <si>
    <t>Rubber Goods excluding Tires, Tubes - Medium, Combustible, Free Burning</t>
  </si>
  <si>
    <t>Rubber Goods excluding Tires, Tubes - High, Rapid Burning</t>
  </si>
  <si>
    <t>Signs - Plastic</t>
  </si>
  <si>
    <t>Film (Photographic, X-Ray, Other), Recording Media, Compact Discs</t>
  </si>
  <si>
    <t>Plastic, Bone, Celluloid and Shell Products</t>
  </si>
  <si>
    <t>Tanneries</t>
  </si>
  <si>
    <t>Leather Manufacturing, excluding Footwear</t>
  </si>
  <si>
    <t>Footwear Manufacturing</t>
  </si>
  <si>
    <t>Glass, Ceramics, Porcelain, Pottery Manufacturing; Plaster Statuary, Ornaments</t>
  </si>
  <si>
    <t>Glassware Manufacturing</t>
  </si>
  <si>
    <t>Cement, Concrete, Plaster Products excluding Ready Mix Concrete</t>
  </si>
  <si>
    <t>Ready Mix Concrete</t>
  </si>
  <si>
    <t>Brick, Clay, Similar Refractory Products</t>
  </si>
  <si>
    <t>Precast Concrete for Construction</t>
  </si>
  <si>
    <t>Slate Milling, Cutting, Stone Polishing, Grinding Operations, Monuments</t>
  </si>
  <si>
    <t>Soapstone and its Products, Talc</t>
  </si>
  <si>
    <t>Abrasive Manufacturing</t>
  </si>
  <si>
    <t>Asbestos, Asbestos Product Manufacturing</t>
  </si>
  <si>
    <t>Metal Works or Foundries - Primary Ferrous</t>
  </si>
  <si>
    <t>Metal Works or Foundries - Primary Non-Ferrous</t>
  </si>
  <si>
    <t>Radio, Television, Audio, Video Equipment</t>
  </si>
  <si>
    <t>Personal Computers, Business Machines, Calculators</t>
  </si>
  <si>
    <t>Computer Systems Large or Mainframe including Tape Drives etc.</t>
  </si>
  <si>
    <t>Communications Equipment, N.O.C. excluding Media</t>
  </si>
  <si>
    <t>Electronic Components and Semi-Conductors; Electronic Games</t>
  </si>
  <si>
    <t>Electrical Products Manufacturing N.O.C.</t>
  </si>
  <si>
    <t>Electrical Products for Application to Body</t>
  </si>
  <si>
    <t>Heating Equipment - Electrical</t>
  </si>
  <si>
    <t>Household Appliances, Vending Machines</t>
  </si>
  <si>
    <t>Refrigeration Equipment - Industrial</t>
  </si>
  <si>
    <t>Alarm Systems Manufacturing</t>
  </si>
  <si>
    <t>Metal Products Manufacturing - Light N.O.C.</t>
  </si>
  <si>
    <t>Boatbuilding - Metal</t>
  </si>
  <si>
    <t>Metal Furniture - Not Upholstered</t>
  </si>
  <si>
    <t>Heating Apparatus</t>
  </si>
  <si>
    <t>Housewares including Cutlery</t>
  </si>
  <si>
    <t>Plumbing Supplies</t>
  </si>
  <si>
    <t>Signs excluding Fluorescent and Neon</t>
  </si>
  <si>
    <t>Electroplating</t>
  </si>
  <si>
    <t>Metal Products Manufacturing - Heavy N.O.C.</t>
  </si>
  <si>
    <t>Boilers, Pressure Vessels</t>
  </si>
  <si>
    <t>Elevators, Escalators</t>
  </si>
  <si>
    <t>Agricultural Machinery</t>
  </si>
  <si>
    <t>Machinery, N.O.C.</t>
  </si>
  <si>
    <t>Boatbuilding excluding Wood, Metal</t>
  </si>
  <si>
    <t>Transportation Equipment Manufacturing N.O.C. including Bicycles</t>
  </si>
  <si>
    <t>Cars, Trucks, Buses</t>
  </si>
  <si>
    <t>Motorcycles, Mopeds, Snow Vehicles</t>
  </si>
  <si>
    <t>Trailers, Camper Units</t>
  </si>
  <si>
    <t>Automobile Wheel Assembly, Brakes or Steering Parts</t>
  </si>
  <si>
    <t>Automobile Operating Parts N.O.C.</t>
  </si>
  <si>
    <t>Automobile Body Parts, Accessories, Non-Operating Parts</t>
  </si>
  <si>
    <t>Aircraft and Components</t>
  </si>
  <si>
    <t>Shipbuilding, Dry Dock</t>
  </si>
  <si>
    <t>Railway Rolling Stock including Locomotives</t>
  </si>
  <si>
    <t>Precision Equipment N.O.C.</t>
  </si>
  <si>
    <t>Photographic (Cameras, Enlargers, etc.) excluding Film, Chemicals</t>
  </si>
  <si>
    <t>Optical (Binoculard, Eyeglasses, Microscopes, etc.)</t>
  </si>
  <si>
    <t>Drafting, Engineering, Machinist, Surveying</t>
  </si>
  <si>
    <t>Prosthetic, Orthopedic, Ambulation Devices other than Optical</t>
  </si>
  <si>
    <t>Scientific Instruments N.O.C.</t>
  </si>
  <si>
    <t>Dental, Hospital and Surgical Supplies - Expendable</t>
  </si>
  <si>
    <t>Dental, Hospital and Surgical Supplies - Nonexpendable</t>
  </si>
  <si>
    <t>Dental, Hospital and Surgical Supplies - Instruments</t>
  </si>
  <si>
    <t>Clocks</t>
  </si>
  <si>
    <t>Costume, Novelty Jewellery ($50 limit/article)</t>
  </si>
  <si>
    <t>Jewellery, Watches, Precious Stones, Silversmiths, Gold/Silver Platers</t>
  </si>
  <si>
    <t>Multiple Occupancy Manufacturing - Owner's Risk Only</t>
  </si>
  <si>
    <t>REALTY</t>
  </si>
  <si>
    <t>Condominium - Multiple Occupancy Manufacturing</t>
  </si>
  <si>
    <t>Broom, Brushes, Mop Manufacturing</t>
  </si>
  <si>
    <t>Excelsior Manufacturing</t>
  </si>
  <si>
    <t>Recreational Products N.O.C.; Paintings; Pictures; Notions; Musical Instruments; Artificial Flowers</t>
  </si>
  <si>
    <t>Athletic Protective Equipment</t>
  </si>
  <si>
    <t>Firearms</t>
  </si>
  <si>
    <t>Sporting Goods excluding Firearms, Protective Equipment</t>
  </si>
  <si>
    <t>Toys, Hobby and Handicraft Equipment, Artist Supplies</t>
  </si>
  <si>
    <t>Industrial Plazas - Owner's Risk (Multiple Tenants)</t>
  </si>
  <si>
    <t>Condominium - Multiple Occupancy Industrial Plaza</t>
  </si>
  <si>
    <t>Transport Services</t>
  </si>
  <si>
    <t>Railroad Operations including Shop Operation, Railway Car Barns</t>
  </si>
  <si>
    <t>TRANSPORTATION SERVICES</t>
  </si>
  <si>
    <t>Armoured Cars</t>
  </si>
  <si>
    <t>Bus, Streetcar, Subway Transit Operation</t>
  </si>
  <si>
    <t>Bus Terminal excluding Garage (4780)</t>
  </si>
  <si>
    <t>Highway, Bridge, Tunnel Operation</t>
  </si>
  <si>
    <t>Taxis, Limousines, Ambulances</t>
  </si>
  <si>
    <t>Teams (Bakery, Dairy, Ice, Express Co.)</t>
  </si>
  <si>
    <t>Truckmen (Hauling for Others) excluding Warehousing</t>
  </si>
  <si>
    <t>Courier Service, Letter Service</t>
  </si>
  <si>
    <t>Charter and School Bus and Handicapped Transportation</t>
  </si>
  <si>
    <t>Air Terminal, Air Transportation Service</t>
  </si>
  <si>
    <t>Warehousing Services</t>
  </si>
  <si>
    <t>Grain Elevator - Terminal</t>
  </si>
  <si>
    <t>WAREHOUSING - PROPERTY OF OTHERS</t>
  </si>
  <si>
    <t>Grain Elevator - Country</t>
  </si>
  <si>
    <t>Grain, Seed, Bean Warehouse</t>
  </si>
  <si>
    <t>Tobacco</t>
  </si>
  <si>
    <t>Farm Products</t>
  </si>
  <si>
    <t>Refrigerated (Cold Storage Lockers)</t>
  </si>
  <si>
    <t>Household Goods - Public Rental Units</t>
  </si>
  <si>
    <t>Household Goods - Storage Only</t>
  </si>
  <si>
    <t>Household Goods - Storage and Moving, Handling, Packing</t>
  </si>
  <si>
    <t>General Merchandise - Storage Only - No Fibres, Oils, Petrochemicals, Rags, Fireworks, Matches, Explosives</t>
  </si>
  <si>
    <t xml:space="preserve">General Merchandise - Storage Only - With Fibres, Oils, Petrochemicals, Rags, Fireworks, Matches, Explosives </t>
  </si>
  <si>
    <t>General Merchandise - Storage and Moving, Handling, Packing, No Fibres, Oils, Petrochemicals, Rags, Fireworks, Matches, Explosives</t>
  </si>
  <si>
    <t>General Merchandise - Storage and Moving, Handling, Packing, With Fibres, Oils, Petrochemicals, Rags, Fireworks, Matches, Explosives</t>
  </si>
  <si>
    <t>Electronic Media Storage Centres</t>
  </si>
  <si>
    <t>Whiskey, Distilled Spirits Warehousing</t>
  </si>
  <si>
    <t>Transportation Terminal -Motor Freight (incidental garage)</t>
  </si>
  <si>
    <t>Coal, Ore, Bulk Transfer Waterfront Operations</t>
  </si>
  <si>
    <t>Wharf, Waterfront Properties N.O.C.</t>
  </si>
  <si>
    <t>Water Transportation Services N.O.C.</t>
  </si>
  <si>
    <t>Boat Dealers</t>
  </si>
  <si>
    <t>Marinas - Boat Operation, Non-Owned</t>
  </si>
  <si>
    <t>Marinas - Boat Repairs including Marine Railway</t>
  </si>
  <si>
    <t>Marinas - Boat Rentals, Rowboats, Canoes, Skiffs, Dinghies</t>
  </si>
  <si>
    <t>Marinas - Boat Rentals, Outboards Motor Boats</t>
  </si>
  <si>
    <t>Marinas - Boat Rentals, Inboard Motor Boats, Cabin Cruisers</t>
  </si>
  <si>
    <t>Marinas - Boat Rentals, Sailboat, Other than Dinghies</t>
  </si>
  <si>
    <t>Marinas - Boat Rentals, Rafts, Floats</t>
  </si>
  <si>
    <t>Canal Operations including Locks</t>
  </si>
  <si>
    <t>Commercial Marine</t>
  </si>
  <si>
    <t>Shiprepairer's Legal Liability</t>
  </si>
  <si>
    <t>Vessel Builders/ Constructors</t>
  </si>
  <si>
    <t>Cargo Imporeter and Cargo Exporter</t>
  </si>
  <si>
    <t>Cargo Carriage / Trasport Vessel Operator</t>
  </si>
  <si>
    <t xml:space="preserve">Stevedore's,Terminal, Wharfinger's Legal Liability </t>
  </si>
  <si>
    <t>Ferry / Passenger / Vessel Operator</t>
  </si>
  <si>
    <t>Fishing vessel operator</t>
  </si>
  <si>
    <t>Non vessel Owing Common Carrier</t>
  </si>
  <si>
    <t>Tourism / Excursion Vessel Operator</t>
  </si>
  <si>
    <t>Small Vessel / Workboat - Micellaneous Operator</t>
  </si>
  <si>
    <t>Tug and / or Barge</t>
  </si>
  <si>
    <t>Aircraft Maintenance, Repair Hangers</t>
  </si>
  <si>
    <t>Bus, Truck Maintenance Garages (excluding Freight Terminals)</t>
  </si>
  <si>
    <t>Utilities Services</t>
  </si>
  <si>
    <t>Telephone Communications</t>
  </si>
  <si>
    <t>UTILITIES</t>
  </si>
  <si>
    <t>Communication Services including Cablevision</t>
  </si>
  <si>
    <t>Telegraph Communication Services</t>
  </si>
  <si>
    <t>Freight Brokers</t>
  </si>
  <si>
    <t>Radio/Television Stations without Stage or Scenery Storage</t>
  </si>
  <si>
    <t>Radio/Television Stations with Stage or Scenery Storage</t>
  </si>
  <si>
    <t>Electronic Light, Power Companies</t>
  </si>
  <si>
    <t>Gas Companies - Local Natural Gas Distribution</t>
  </si>
  <si>
    <t>Gas Companies - Liquified Petroleum Dealers</t>
  </si>
  <si>
    <t>Steam Heating or Power - N.O.C.</t>
  </si>
  <si>
    <t>Garbage - Reduction and Incineration</t>
  </si>
  <si>
    <t>Garbage Collection - Domestic</t>
  </si>
  <si>
    <t>Garbage Collection - Industrial</t>
  </si>
  <si>
    <t>Waterworks</t>
  </si>
  <si>
    <t>Municipal Sewer System Existence</t>
  </si>
  <si>
    <t>Waste Disposal Sites including Hazardous Materials</t>
  </si>
  <si>
    <t>Irrigation Works</t>
  </si>
  <si>
    <t>Recycling Collection Centres and Plants</t>
  </si>
  <si>
    <t>Pipeline Operation - Non-Flammables</t>
  </si>
  <si>
    <t>Wholesale Service</t>
  </si>
  <si>
    <t>Cars, Trucks, Buses; Auto Auctions</t>
  </si>
  <si>
    <t>WHOLESALE TRADE &amp; PRIVATE STORAGE</t>
  </si>
  <si>
    <t>Automobile Operating Parts other than Wheel Assembly, Brakes or Steering Parts</t>
  </si>
  <si>
    <t>Automobile Body or Non-Operating Parts, Accessories</t>
  </si>
  <si>
    <t>Rubber Products - Tires, Tubes</t>
  </si>
  <si>
    <t>Rubber Products - Other</t>
  </si>
  <si>
    <t>Cosmetics</t>
  </si>
  <si>
    <t>Drug Supply - Low Hazard</t>
  </si>
  <si>
    <t>Drug Supply - Medium or High Hazard</t>
  </si>
  <si>
    <t>Acids, Petrochemicals, Fertilizer (Ammonium Nitrate)</t>
  </si>
  <si>
    <t>Gases, Other than Petroleum</t>
  </si>
  <si>
    <t>Paint, Wallpaper, Varnish, Lacquer, Printer's Ink, Aniline Dyes</t>
  </si>
  <si>
    <t>Pesticides, Insecticides, Herbicides</t>
  </si>
  <si>
    <t>Fertilizer not Ammonium Nitrate, Salt, Sulphur, Phosphate, Borax, Potash</t>
  </si>
  <si>
    <t>Chemicals, Low to Moderate Hazard N.O.C.</t>
  </si>
  <si>
    <t>Boots, Shoes</t>
  </si>
  <si>
    <t>Accessories including Leather Goods - Not Footwear, Umbrellas</t>
  </si>
  <si>
    <t>Fur Clothing</t>
  </si>
  <si>
    <t>Children's, Infants' Wear</t>
  </si>
  <si>
    <t>Women's and Girls' Wear</t>
  </si>
  <si>
    <t>Men's and Boys' Wear</t>
  </si>
  <si>
    <t>Dry Goods, Piece Goods, Wool</t>
  </si>
  <si>
    <t>Notions, Housewares N.O.C.</t>
  </si>
  <si>
    <t>Food N.O.C.</t>
  </si>
  <si>
    <t>Non-Alcoholic Beverages</t>
  </si>
  <si>
    <t>Meat, Fish, Seafood, Poultry</t>
  </si>
  <si>
    <t>Fruit, Vegetable (Produce)</t>
  </si>
  <si>
    <t>Animal Feed, Grain, Hay</t>
  </si>
  <si>
    <t>Tobacco, Tobacco Products</t>
  </si>
  <si>
    <t>Tobacco, Unprocessed, Sales Warehouse - Air or No Drying</t>
  </si>
  <si>
    <t>Electrical Appliances - Selling directly to consumers</t>
  </si>
  <si>
    <t>Electrical Appliances-No direct sales to consumers</t>
  </si>
  <si>
    <t>Hardware, Plumbing Supplies, Electrical Apparatus</t>
  </si>
  <si>
    <t>Heating, Air Conditioning, Refrigeration Equipment</t>
  </si>
  <si>
    <t>Radio, Television, Audio, Video Equipment, Electronic Games</t>
  </si>
  <si>
    <t>Machinery, Industrial - Wholesale Distributors</t>
  </si>
  <si>
    <t>Machinery N.O.C. - Wholesale Distributors</t>
  </si>
  <si>
    <t>Marine Supplies - Wholesale Distributors</t>
  </si>
  <si>
    <t>Aircraft Supplies - Wholesale Distributors</t>
  </si>
  <si>
    <t>Machinery, Industrial - Manufacturers' Agents (Sample Stock only)</t>
  </si>
  <si>
    <t>Machinery N.O.C. - Manufacturers' Agents (Sample Stock only)</t>
  </si>
  <si>
    <t>Marine Supplies - Manufacturers' Agents (Sample Stock only)</t>
  </si>
  <si>
    <t>Aircraft Supplies - Manufacturers' Agents (Sample Stock only)</t>
  </si>
  <si>
    <t>Fuel Oil, Gasoline</t>
  </si>
  <si>
    <t xml:space="preserve">OIL &amp; GAS </t>
  </si>
  <si>
    <t>LPG, Gases</t>
  </si>
  <si>
    <t>Asphalt, Greases</t>
  </si>
  <si>
    <t>Tank Farms</t>
  </si>
  <si>
    <t>Automobile Dismantling including Salvage</t>
  </si>
  <si>
    <t>Rag, Paper Stock for Recycling</t>
  </si>
  <si>
    <t>Metal Scrap</t>
  </si>
  <si>
    <t>Second Hand Material Yards excluding Tires</t>
  </si>
  <si>
    <t>Tire Salvage and Storage</t>
  </si>
  <si>
    <t>Liquor, Beer, Wine</t>
  </si>
  <si>
    <t>Paper, Paper Products</t>
  </si>
  <si>
    <t>Furniture, Antiques</t>
  </si>
  <si>
    <t>Pictures, Paintings, Bric-A-Brac, Artificial Flowers</t>
  </si>
  <si>
    <t>Floor Coverings - Rugs, Carpets</t>
  </si>
  <si>
    <t>Floor Coverings - Other than Rugs, Carpets</t>
  </si>
  <si>
    <t>Draperies, Window Goods</t>
  </si>
  <si>
    <t>Lumber Yards Only</t>
  </si>
  <si>
    <t>Building Supplies - Not Lumber Only</t>
  </si>
  <si>
    <t>Light Farm, Lawn, Garden Supplies</t>
  </si>
  <si>
    <t>Costume, Novelty, Imitation Jewellery</t>
  </si>
  <si>
    <t>Clocks, Watches, Precious Stones, Silverware</t>
  </si>
  <si>
    <t>Newspapers, Periodicals, Books</t>
  </si>
  <si>
    <t>Miscellaneous N.O.C.</t>
  </si>
  <si>
    <t>Fireworks, Matches, Resin, Vegetable and Mineral Oils, Celluloid, Plastic, Wax Products, Janitorial Supplies</t>
  </si>
  <si>
    <t>Dental, Hospital, Surgical, Drafting, Engineering, Scientific Equipment</t>
  </si>
  <si>
    <t>Hobby Supplies</t>
  </si>
  <si>
    <t xml:space="preserve">Leather </t>
  </si>
  <si>
    <t>Musical Instruments</t>
  </si>
  <si>
    <t>Religious Goods</t>
  </si>
  <si>
    <t xml:space="preserve">Film  </t>
  </si>
  <si>
    <t>Prosthetic Devices, Hearing Aids, Eye Glasses</t>
  </si>
  <si>
    <t>Cameras, Optical Goods - excluding eyewear</t>
  </si>
  <si>
    <t>Optical Goods</t>
  </si>
  <si>
    <t>Sporting Goods</t>
  </si>
  <si>
    <t>China, Glass Products, Earthenware</t>
  </si>
  <si>
    <t>Marble, Decorative Stone, Monuments, Clay</t>
  </si>
  <si>
    <t>Precious Metals</t>
  </si>
  <si>
    <t>Metal N.O.C.</t>
  </si>
  <si>
    <t>Equipment for Bars, Hotels, Restaurants, Offices or Stores</t>
  </si>
  <si>
    <t>Barber and Beauty Supply</t>
  </si>
  <si>
    <t>Computer Systems - Large or Mainframe including Tape Drives etc.</t>
  </si>
  <si>
    <t>Computers, Other; Office Machines</t>
  </si>
  <si>
    <t>Solid Fuel, Ice</t>
  </si>
  <si>
    <t>Retail Services</t>
  </si>
  <si>
    <t>Hardware - No work off premises - No Firearms, Ammunition, Explosives Carried</t>
  </si>
  <si>
    <t>RETAIL TRADE (EXCLUDING AUTOMOBILE)</t>
  </si>
  <si>
    <t>Hardware - No work off premises - Firearms, Ammunition, Explosives Carried</t>
  </si>
  <si>
    <t>Hardware Installation/Repairs away from premises</t>
  </si>
  <si>
    <t>Paint and Wallpaper - No work off premises</t>
  </si>
  <si>
    <t>Automobile Parts and Accessories; Sound Equipment, including Installation</t>
  </si>
  <si>
    <t>AUTOMOBILE TRADE - RETAIL</t>
  </si>
  <si>
    <t>Mobile Homes, Prefabricated Housing</t>
  </si>
  <si>
    <t>Building Materials, Home Improvement Centres</t>
  </si>
  <si>
    <t>Plumbing, Heating, Air Conditioning - No work off premises</t>
  </si>
  <si>
    <t>China, Crockery, Glassware</t>
  </si>
  <si>
    <t>Mercantile - Multiple Tenants (Owner's Risk Only)</t>
  </si>
  <si>
    <t>Condominium - Mercantile - Multiple Tenants</t>
  </si>
  <si>
    <t>Enclosed Shopping Malls</t>
  </si>
  <si>
    <t>Public Markets (Open Air)</t>
  </si>
  <si>
    <t>Furniture, Heavy Appliances, Lamps, Lighting Fixtures, Second Hand Furniture (1000 m2 or more)</t>
  </si>
  <si>
    <t>Clothing including Footwear (1000 m2 or more)</t>
  </si>
  <si>
    <t>Carpet, Floor Coverings, Draperies (1000 m2 or more)</t>
  </si>
  <si>
    <t>Stores - Large Open Area N.O.C. (1000 m2 or more) Other</t>
  </si>
  <si>
    <t>Department Stores excluding Jewellery, Furs</t>
  </si>
  <si>
    <t>Department Stores including Jewellery, Furs, firearms</t>
  </si>
  <si>
    <t>Vending Machine Operators - Not Food, Beverage</t>
  </si>
  <si>
    <t>Vending Machine Operators - Food, Beverage</t>
  </si>
  <si>
    <t>Door to Door Sales, Services</t>
  </si>
  <si>
    <t>Mail Order Houses, Direct Selling Organizations</t>
  </si>
  <si>
    <t>Supermarkets - (1000 m2 or more)</t>
  </si>
  <si>
    <t>Bakeries</t>
  </si>
  <si>
    <t>Dairy Products (Ice Cream Bars, see Hospitality Services Codes)</t>
  </si>
  <si>
    <t>Confectioners</t>
  </si>
  <si>
    <t>Frozen Foods</t>
  </si>
  <si>
    <t>Food Stores - Other</t>
  </si>
  <si>
    <t>Automobile Dealer</t>
  </si>
  <si>
    <t>Automobile Used Cars Sales Only</t>
  </si>
  <si>
    <t>Automobile Repair Garage, not Self Serve</t>
  </si>
  <si>
    <t>Motorcycles Sales, Service</t>
  </si>
  <si>
    <t>Farm Implements and Machinery</t>
  </si>
  <si>
    <t>Trailer, Camper Unit Sales, Service</t>
  </si>
  <si>
    <t>Gas Bar, not Self Serve or Service Station</t>
  </si>
  <si>
    <t>Service Station</t>
  </si>
  <si>
    <t>Automobile Specialty Shops not Audio (5255), (one of mufflers, transmissions, radiators, etc.)</t>
  </si>
  <si>
    <t>Car Wash</t>
  </si>
  <si>
    <t>Gas Bar - Self Serve</t>
  </si>
  <si>
    <t>Car Wash - Self Serve</t>
  </si>
  <si>
    <t>Automobile Repair Garage - Self Serve</t>
  </si>
  <si>
    <t>Automobile Body, Paint Shops</t>
  </si>
  <si>
    <t>Tire Recapping, Retreading</t>
  </si>
  <si>
    <t>Marine Supplies - Ship Chandlers</t>
  </si>
  <si>
    <t>Aircraft Supplies</t>
  </si>
  <si>
    <t>Furriers</t>
  </si>
  <si>
    <t>Accessories (Belts, Hosiery, Scarves, etc.)</t>
  </si>
  <si>
    <t>Family Clothing</t>
  </si>
  <si>
    <t>Women's Wear not 5691. 5692, 5680</t>
  </si>
  <si>
    <t>Men's Wear</t>
  </si>
  <si>
    <t xml:space="preserve"> Art Galleries, Pictures, Prints, including Conservators, Framing (Store Only)</t>
  </si>
  <si>
    <t>Antiques, Bric-A-Brac, (Store Only)</t>
  </si>
  <si>
    <t>Carpet, Other Floor Coverings, Draperies, Other Window Goods, Linen (Store Only)</t>
  </si>
  <si>
    <t>Furniture, Heavy Appliances, Lamps, Lighting Fixtures, Second Hand Furniture (Store Only)</t>
  </si>
  <si>
    <t>Electronic Equipment (Computers, Home Entertainment, Office Machines) (Store Only)</t>
  </si>
  <si>
    <t>Audio, Video Sales, Rentals (Discs, Records and Tapes) (Store Only)</t>
  </si>
  <si>
    <t>Carpet, Other Floor Coverings, Draperies, Other Window Goods, Linen - With Installation/Repair away from premises</t>
  </si>
  <si>
    <t>Furniture, Heavy Appliances, Lamps, Lighting Fixtures, Second Hand Furniture - With Installation/Repair away from premises</t>
  </si>
  <si>
    <t>Electronic Equipment (Computers, Home Entertainment, Office Machines) - With Installation/Repair away from premises</t>
  </si>
  <si>
    <t>Hospitality Services</t>
  </si>
  <si>
    <t>Restaurants - Not Licensed</t>
  </si>
  <si>
    <t>ACCOMMODATION, FOOD &amp; BEVERAGE SERVICES</t>
  </si>
  <si>
    <t>Restaurants - Licensed, No Live Entertainment, No Dancing</t>
  </si>
  <si>
    <t>Refreshment Stands, Drive-in Restaurants</t>
  </si>
  <si>
    <t>Take Out Meal Service</t>
  </si>
  <si>
    <t>Licensed Establishment not in Hotel, Inn, Resort - No Live Entertainment, No Dancing (Beer Parlours/Gardens)</t>
  </si>
  <si>
    <t>Licensed Establishment not in Hotel, Inn, Resort - No Live Entertainment, No Dancing (Taverns)</t>
  </si>
  <si>
    <t>Licensed Establishment not in Hotel, Inn, Resort - Live Entertainment, Dancing (Night Clubs)</t>
  </si>
  <si>
    <t>Drug Stores - Prescription Service Only</t>
  </si>
  <si>
    <t>Drug Stores - Malpractice Liability Notes</t>
  </si>
  <si>
    <t>Drug Stores - Prescription, Cosmetics, Tobacco etc.</t>
  </si>
  <si>
    <t>Beer, Wine, Liquor Stores</t>
  </si>
  <si>
    <t>Sporting Goods - Firearms, Ammunition Carried</t>
  </si>
  <si>
    <t>Sporting Goods - No Firearms, Ammunition Carried</t>
  </si>
  <si>
    <t>Sporting Goods - Specialty Service (Diving Equipment, Sky Diving Service etc.)</t>
  </si>
  <si>
    <t>Bicycles including Repair</t>
  </si>
  <si>
    <t>Pawnbrokers</t>
  </si>
  <si>
    <t xml:space="preserve"> Lawn and Garden Centres and light farm supplies</t>
  </si>
  <si>
    <t>Jewellery</t>
  </si>
  <si>
    <t>Fuel Dealers - Solid Fuel</t>
  </si>
  <si>
    <t>Fuel Dealers - Liquid Fuel</t>
  </si>
  <si>
    <t>Ice Dealers</t>
  </si>
  <si>
    <t>Fuel Dealers - Gases and Chemicals N.O.C.</t>
  </si>
  <si>
    <t>Stores, Other - N.O.C.</t>
  </si>
  <si>
    <t>Tobacconist, Variety Store, Convenience Store</t>
  </si>
  <si>
    <t>Shoe Repair, Shoe Shine, Hat Cleaning</t>
  </si>
  <si>
    <t>Books (not rare books) and stationary</t>
  </si>
  <si>
    <t>Florist, Hairgoods</t>
  </si>
  <si>
    <t>Pet Shops</t>
  </si>
  <si>
    <t>Country General Stores (Population under 3000)</t>
  </si>
  <si>
    <t>Dry Goods, Fabrics etc.</t>
  </si>
  <si>
    <t>Flea Market</t>
  </si>
  <si>
    <t>Handicraft, hobby (no toys)</t>
  </si>
  <si>
    <t>Instruments (Drafting, scienitific)</t>
  </si>
  <si>
    <t>Leather , luggage</t>
  </si>
  <si>
    <t>Cameras, Photography Supplies</t>
  </si>
  <si>
    <t>Limited Price Range Stores (Five and Dime)</t>
  </si>
  <si>
    <t>Coin, Stamp, Card Dealers; Rare Book Stores</t>
  </si>
  <si>
    <t>Banks, Deposit Accepting Trust Company</t>
  </si>
  <si>
    <t xml:space="preserve">FINANCIAL LINES </t>
  </si>
  <si>
    <t>Trust Companies Not Accepting Deposits</t>
  </si>
  <si>
    <t>Foreign Banks - Not Conducting General Banking Business</t>
  </si>
  <si>
    <t>Credit Unions, Caisses Populaires, Savings and Loan</t>
  </si>
  <si>
    <t>Finance Companies, Miscellaneous Personal Credit Institutions</t>
  </si>
  <si>
    <t>Investment Institutions</t>
  </si>
  <si>
    <t>Stock, Security Brokers, Dealers</t>
  </si>
  <si>
    <t>Commodity Brokers, Dealers</t>
  </si>
  <si>
    <t>Stock, Commodity Exchanges</t>
  </si>
  <si>
    <t>Currency Brokers, Exchanges</t>
  </si>
  <si>
    <t>Insurance Companies</t>
  </si>
  <si>
    <t>Pension, Welfare, Retirement Benefit Funds - Labour Unions</t>
  </si>
  <si>
    <t>Pension, Welfare, Retirement Benefit Funds - Not Labour Unions</t>
  </si>
  <si>
    <t>Acocuntants, Auditors</t>
  </si>
  <si>
    <t>Insurance Agents, Brokers, Adjusters</t>
  </si>
  <si>
    <t>Mortgage Brokers, Loan Correspondents</t>
  </si>
  <si>
    <t>Management Consultants</t>
  </si>
  <si>
    <t>Financial Planning</t>
  </si>
  <si>
    <t>Office Buildings - High Rise (over 10 storeys) Occupied by Tenants</t>
  </si>
  <si>
    <t>Office Buildings - High Rise (over 10 storeys) Leased to One Party</t>
  </si>
  <si>
    <t>Office Buildings - (10 storeys or less) - Occupied by Tenants</t>
  </si>
  <si>
    <t>Office Buildings - (10 storeys or less) - Leased to One Party</t>
  </si>
  <si>
    <t>Housing Developments - Large Area (Subdivisions) - No developing</t>
  </si>
  <si>
    <t>Townhouses - No Mercantile Occupancy</t>
  </si>
  <si>
    <t>Apartment Houses (10 storeys or less) - No Mercantile Occupancy</t>
  </si>
  <si>
    <t>Townhouses - Mercantile Occupancy</t>
  </si>
  <si>
    <t>Apartment Houses (10 storeys or less) - Mercantile Occupancy</t>
  </si>
  <si>
    <t>Tenement Apartments, Row Housing</t>
  </si>
  <si>
    <t>Real Estate Agents, Managers (Excluding Property Managers)</t>
  </si>
  <si>
    <t>Office Tenants N.O.C.</t>
  </si>
  <si>
    <t>Apartment Houses - High Rise (over 10 storeys) - No Mercantile Occupancy</t>
  </si>
  <si>
    <t>Apartment Houses - High Rise (over 10 storeys) - Mercantile Occupancy</t>
  </si>
  <si>
    <t>Building Owner's Risk Only - Residential One or Two Families</t>
  </si>
  <si>
    <t>Building Owner's Risk Only - Retail</t>
  </si>
  <si>
    <t>Building Owner's Risk Only - Other including Manufacturing/Warehouses</t>
  </si>
  <si>
    <t>Condominium High Rise (over 10 storeys) - No Mercantile Occupancy</t>
  </si>
  <si>
    <t>Condominium High Rise (over 10 storeys) - Mercantile Occupancy</t>
  </si>
  <si>
    <t>Condominium (10 storeys or less) - No Mercantile Occupancy</t>
  </si>
  <si>
    <t>Condominium (10 storeys or less) - Mercantile Occupancy</t>
  </si>
  <si>
    <t>Condominium (Townhouses)</t>
  </si>
  <si>
    <t>Hotels - Year Round, Licensed</t>
  </si>
  <si>
    <t>Hotels - Year Round, Not Licensed</t>
  </si>
  <si>
    <t>Hotels - Seasonal, Licensed</t>
  </si>
  <si>
    <t>Hotels - Seasonal, Not Licensed</t>
  </si>
  <si>
    <t>Boarding, Rooming Houses including Fraternity or Sorority Houses</t>
  </si>
  <si>
    <t>Mission, Settlement Houses, Family Shelters, Halfway Houses</t>
  </si>
  <si>
    <t>Summer Camps, Dude Ranches, Resort Property</t>
  </si>
  <si>
    <t>Campgrounds including Trailer Parks</t>
  </si>
  <si>
    <t>Resort Property, Other</t>
  </si>
  <si>
    <t>Mobile Home Parks - Not Transient or Recreational</t>
  </si>
  <si>
    <t>Motels, Tourist Courts - Year Round - Restaurant, Snack Bar - Licensed</t>
  </si>
  <si>
    <t>Motels, Tourist Courts - Year Round - Restaurant, Snack Bar - Not Licensed</t>
  </si>
  <si>
    <t>Motels, Tourist Courts - Year Round - No Food or Alcohol Served</t>
  </si>
  <si>
    <t>Bed and Breakfast Tourist Homes</t>
  </si>
  <si>
    <t>Motels, Tourist Courts - Seasonal - Restaurant, Snack Bar - Licensed</t>
  </si>
  <si>
    <t>Motels, Tourist Courts - Seasonal - Restaurant, Snack Bar - Not Licensed</t>
  </si>
  <si>
    <t>Motels, Tourist Courts - Seasonal - No Food or Alcohol Served</t>
  </si>
  <si>
    <t>Laundromats, Drycleaning - Self Service</t>
  </si>
  <si>
    <t>Laundries, Drycleaners, Dyers - Other than Self Service</t>
  </si>
  <si>
    <t>Laundries, Drycleaners Receiving Depot Only</t>
  </si>
  <si>
    <t>Laundry and Drycleaning Stores</t>
  </si>
  <si>
    <t>Cemeteries, Mausoleums</t>
  </si>
  <si>
    <t>Crematory Operations</t>
  </si>
  <si>
    <t>Cemetery Pre-Paid Funds</t>
  </si>
  <si>
    <t>Funeral Homes, Morticians, Undertakers</t>
  </si>
  <si>
    <t>Photographers' Studios</t>
  </si>
  <si>
    <t>Photography and Videotaping - Other excluding Aerial, Motion Picture</t>
  </si>
  <si>
    <t>Photography - Aerial</t>
  </si>
  <si>
    <t>Photography - Developing, Printing Services</t>
  </si>
  <si>
    <t>Barber Shops, Men's Hairstyling</t>
  </si>
  <si>
    <t>Beauty Parlours</t>
  </si>
  <si>
    <t>Tanning Salons</t>
  </si>
  <si>
    <t>Tour Operators</t>
  </si>
  <si>
    <t>Travel Agencies</t>
  </si>
  <si>
    <t>Driving Schools</t>
  </si>
  <si>
    <t>Restaurants - Cooker - Hood Cleaning</t>
  </si>
  <si>
    <t>Advertising Sign - Company Operations</t>
  </si>
  <si>
    <t>Advertising Agencies</t>
  </si>
  <si>
    <t>Public Relations, Graphic Design Firms</t>
  </si>
  <si>
    <t>Collections Agencies</t>
  </si>
  <si>
    <t>Chimney Sweep</t>
  </si>
  <si>
    <t>Fumigation, Exterminating Operations Inside Building or Vessel</t>
  </si>
  <si>
    <t xml:space="preserve">Window Cleaning </t>
  </si>
  <si>
    <t>Building Management</t>
  </si>
  <si>
    <t>Janitorial Service</t>
  </si>
  <si>
    <t>Furniture, Drapery, Rug Cleaning on Customer's Premises</t>
  </si>
  <si>
    <t>Alarm System - Installation (excluding repair of fire suppression equipment)</t>
  </si>
  <si>
    <t>Copying/Duplicating Service (Quick Printers)</t>
  </si>
  <si>
    <t>Auctioneer's Operations</t>
  </si>
  <si>
    <t>Catering, Commissariat Work</t>
  </si>
  <si>
    <t>Detective, Patrol Agency, Security Service</t>
  </si>
  <si>
    <t>SECURITY CONTRACTOR</t>
  </si>
  <si>
    <t>Towel, Linen, Diaper, Uniform Supply</t>
  </si>
  <si>
    <t>Employment Agencies, Modelling Schools</t>
  </si>
  <si>
    <t>Mailing/Addressing Companies</t>
  </si>
  <si>
    <t>Data Processing Centres</t>
  </si>
  <si>
    <t>Business Services N.O.C.</t>
  </si>
  <si>
    <t>Piano Tuning</t>
  </si>
  <si>
    <t>Modelling Schools</t>
  </si>
  <si>
    <t>Cranes, Derricks, Power Shovels - Equipment Rented to Others - With Operator</t>
  </si>
  <si>
    <t>Cranes, Derricks, Power Shovels - Equipment Rented to Others - Without Operator</t>
  </si>
  <si>
    <t>Scaffolding, Ladders, Hoists Rented to Others</t>
  </si>
  <si>
    <t>Equipment Rented to Others N.O.C. - With Operator</t>
  </si>
  <si>
    <t>Equipment Rented to Others N.O.C. - Without Operator</t>
  </si>
  <si>
    <t>Ski/Snowboard Rentals</t>
  </si>
  <si>
    <t>Rental Stores - Equipment Rented to Others</t>
  </si>
  <si>
    <t>Equipment Storage</t>
  </si>
  <si>
    <t>Rental Stores - Party Goods</t>
  </si>
  <si>
    <t>Automobile Parking Lots</t>
  </si>
  <si>
    <t>Automobile Storage Garage</t>
  </si>
  <si>
    <t>Car, Truck Rental</t>
  </si>
  <si>
    <t>Automobile Appraisal Services</t>
  </si>
  <si>
    <t>Repair Shops - Home Entertainment (Radio, Television etc.)</t>
  </si>
  <si>
    <t>Repair Shops - Other Electric Appliances</t>
  </si>
  <si>
    <t>Repair Shops - Other than Home Entertainment and other Electrical Appliances</t>
  </si>
  <si>
    <t>Re-Upholsterers, Furniture Refinishers</t>
  </si>
  <si>
    <t>Recreation Services</t>
  </si>
  <si>
    <t>Motion Picture, Videotaping - Production including Commercials</t>
  </si>
  <si>
    <t>AMUSEMENT &amp; RECREATION SERVICES</t>
  </si>
  <si>
    <t>Motion Picture - Distribution including Exchanges</t>
  </si>
  <si>
    <t>Motion Picture Theatres excluding Drive-Ins</t>
  </si>
  <si>
    <t>Theatre, Auditorium, Concert Hall, Plays, Live Theatricals</t>
  </si>
  <si>
    <t>Drive-In Theatres</t>
  </si>
  <si>
    <t>Billiard, Pool Halls</t>
  </si>
  <si>
    <t>Bowling Alleys</t>
  </si>
  <si>
    <t>Coin Operated Amusement Device, Amusement Arcade (No Riding Machines), Video Game Arcades</t>
  </si>
  <si>
    <t>Casinos (Licensed)</t>
  </si>
  <si>
    <t>Casinos (Not Licensed)</t>
  </si>
  <si>
    <t>Commercial Museums (Waxworks, etc.)</t>
  </si>
  <si>
    <t xml:space="preserve">Sports Playing Fields - no stands for spectators </t>
  </si>
  <si>
    <t>Athletic Events, Teams or Leagues</t>
  </si>
  <si>
    <t>Motor Vehicle Racing</t>
  </si>
  <si>
    <t>Athletic Events, Teams or Leagues - Amateur</t>
  </si>
  <si>
    <t>Athletic Events, Teams or Leagues - Professional</t>
  </si>
  <si>
    <t>Horse Show, Rodeo</t>
  </si>
  <si>
    <t>Professional Entertainers</t>
  </si>
  <si>
    <t>Concert or Similar Entertainment</t>
  </si>
  <si>
    <t>Exhibition, Fair Grounds</t>
  </si>
  <si>
    <t>Exhibitions, Fairs</t>
  </si>
  <si>
    <t>Special Events, Other (Parades, etc.)</t>
  </si>
  <si>
    <t>Tennis, Badminton, Racquet, Squash, Polo Clubs</t>
  </si>
  <si>
    <t>Clubs - Recreational</t>
  </si>
  <si>
    <t>Golf and Country Clubs (Pro Shops codes as 5932)</t>
  </si>
  <si>
    <t>Curling Clubs (Commercial)</t>
  </si>
  <si>
    <t>Gun, Rifle Clubs</t>
  </si>
  <si>
    <t>Yachting Clubs</t>
  </si>
  <si>
    <t>Fish, Game, Hunting Clubs</t>
  </si>
  <si>
    <t>Health, Exercise Clubs</t>
  </si>
  <si>
    <t>Recreational Clubs N.O.C.</t>
  </si>
  <si>
    <t>Bingo Halls</t>
  </si>
  <si>
    <t>Clubs - Private Not Recreational</t>
  </si>
  <si>
    <t>Veteran Halls</t>
  </si>
  <si>
    <t>Race Track Operations - Not Motor Vehicles</t>
  </si>
  <si>
    <t>Ticket Agencies (Sport and Entertainment Events)</t>
  </si>
  <si>
    <t>Commercial Zoos (Safari Parks, Aquaria, etc.)</t>
  </si>
  <si>
    <t>Amusement Parks, Playgrounds - Not Amusement Devices</t>
  </si>
  <si>
    <t>Amusement Devices - Not Coin Operated</t>
  </si>
  <si>
    <t>Arenas - Hockey, Roller Skating, N.O.C.</t>
  </si>
  <si>
    <t>Municipal Halls</t>
  </si>
  <si>
    <t>GOVERNMENT &amp; PUBLIC SERVICES</t>
  </si>
  <si>
    <t>Dance Halls</t>
  </si>
  <si>
    <t>Fireworks Display</t>
  </si>
  <si>
    <t>Riding Academy - With or Without Riding Rings</t>
  </si>
  <si>
    <t>Outdoor Rinks</t>
  </si>
  <si>
    <t>Circus, Carnival, Travelling Amusement Companies</t>
  </si>
  <si>
    <t>Municipal Golf Courses (Pro Shops code as 5932)</t>
  </si>
  <si>
    <t>Golf Driving Ranges</t>
  </si>
  <si>
    <t>Bathing Beaches</t>
  </si>
  <si>
    <t>Saunas, Baths</t>
  </si>
  <si>
    <t>Ski Resorts (Ski Shops code as 5932)</t>
  </si>
  <si>
    <t>Ski, Sightseeing - Chair Lifts, Gondolas</t>
  </si>
  <si>
    <t>Ski, Sightseeing - All Other Tows and Lifts)</t>
  </si>
  <si>
    <t>Recreation N.O.C.</t>
  </si>
  <si>
    <t>Health Services</t>
  </si>
  <si>
    <t>Gynecologists, Obstetricians</t>
  </si>
  <si>
    <t>HEALTH AND SOCIAL SERVICES</t>
  </si>
  <si>
    <t>Physicians, Surgeons Not Specialist in Surgery</t>
  </si>
  <si>
    <t>Surgeon Specialists</t>
  </si>
  <si>
    <t>Psychiatrists</t>
  </si>
  <si>
    <t>Oculists, Opthamologists</t>
  </si>
  <si>
    <t>Radiation Specialists including X-Ray, Infra-Red, Diathermy or Quartz Lamp</t>
  </si>
  <si>
    <t>Dentists, Podiatrists</t>
  </si>
  <si>
    <t>Registered Nurses</t>
  </si>
  <si>
    <t>Physiotherapists</t>
  </si>
  <si>
    <t>Anaesthetists</t>
  </si>
  <si>
    <t>Chiropractors</t>
  </si>
  <si>
    <t>Optometrists</t>
  </si>
  <si>
    <t>Opticians</t>
  </si>
  <si>
    <t>Osteopaths</t>
  </si>
  <si>
    <t>Chiropodists, Podiatrist</t>
  </si>
  <si>
    <t>Dermatologists</t>
  </si>
  <si>
    <t>Hearing Aid Services, Audiologists</t>
  </si>
  <si>
    <t>Vibrator Machine Operators</t>
  </si>
  <si>
    <t>Massage Therapists</t>
  </si>
  <si>
    <t xml:space="preserve">Hospitals </t>
  </si>
  <si>
    <t>Clinics (Not Doctors' or Dentists' Offices) N.O.C.</t>
  </si>
  <si>
    <t>X-Ray, Infra-Red, Diathermy or Quartz Lamp Machines</t>
  </si>
  <si>
    <t>Radioisotope Exposure</t>
  </si>
  <si>
    <t>Residences - Nurses and/or Hospital Staff</t>
  </si>
  <si>
    <t>Abortion Facilities (Outpatient)</t>
  </si>
  <si>
    <t>Convalescent Homes, Nursing Homes, Rest Homes</t>
  </si>
  <si>
    <t>Senior Citizen Care Facilities</t>
  </si>
  <si>
    <t>Mental Health Care Facilities</t>
  </si>
  <si>
    <t>Sanitaria</t>
  </si>
  <si>
    <t>Rehabilitation Centres</t>
  </si>
  <si>
    <t>Non-Institutional Health/Medical Services N.O.C.</t>
  </si>
  <si>
    <t>Medical Laboratories - Analyzing</t>
  </si>
  <si>
    <t>Medical Laboratories - Research</t>
  </si>
  <si>
    <t>Dental Laboratories, Denturists</t>
  </si>
  <si>
    <t>Health, Disability Associations; Societies (Red Cross, Cancer Society, War Amps, Addiction Work etc.)</t>
  </si>
  <si>
    <t>Social, Consulting and Counselling Services</t>
  </si>
  <si>
    <t>Lawyers, Barristers, Solicitors</t>
  </si>
  <si>
    <t>Notaries (Quebec), Public Notaries</t>
  </si>
  <si>
    <t>Libraries</t>
  </si>
  <si>
    <t xml:space="preserve"> Art Galleries, Public</t>
  </si>
  <si>
    <t xml:space="preserve">Museums, Public </t>
  </si>
  <si>
    <t>Zoos</t>
  </si>
  <si>
    <t>Education Services</t>
  </si>
  <si>
    <t>Day Care, Nursery, Kindergarten</t>
  </si>
  <si>
    <t>EDUCATIONAL SERVICES</t>
  </si>
  <si>
    <t>Public Primary Schools</t>
  </si>
  <si>
    <t>Public Secondary Schools including Junior High</t>
  </si>
  <si>
    <t>Private Schools - Primary, Secondary Levels</t>
  </si>
  <si>
    <t>Universities, Community Colleges, CEGEPs and Polytechnical Schools</t>
  </si>
  <si>
    <t>Music School</t>
  </si>
  <si>
    <t>Dance, Gymnastic, Martial Arts, Music Schools</t>
  </si>
  <si>
    <t>Schools N.O.C., Business Colleges</t>
  </si>
  <si>
    <t>Trade Schools or Vocational Schools</t>
  </si>
  <si>
    <t>Member Organization Services</t>
  </si>
  <si>
    <t>Professional and Business Associations</t>
  </si>
  <si>
    <t>MEMBERSHIP ORGANIZATIONS</t>
  </si>
  <si>
    <t>Labour Unions</t>
  </si>
  <si>
    <t>Boy Scouts, Girl Guides, Similar Groups</t>
  </si>
  <si>
    <t>Y.M.C.A., Y.W.C.A., Y.M.H.A., Y.W.H.A.</t>
  </si>
  <si>
    <t>Community Centres</t>
  </si>
  <si>
    <t>Civic, Community, Special Interest (Non-Medical) Associations or Groups</t>
  </si>
  <si>
    <t>Service Clubs, Fraternal Orders - Insurance, Benefit Paying</t>
  </si>
  <si>
    <t>Service Clubs, Fraternal Orders - No Insurance, Benefit Paying</t>
  </si>
  <si>
    <t>Snowmobile Club</t>
  </si>
  <si>
    <t>Churches, Synagoques, Temples</t>
  </si>
  <si>
    <t>RELIGIOUS ORGANIZATIONS</t>
  </si>
  <si>
    <t>Convents, Monasteries</t>
  </si>
  <si>
    <t>Fund Raising Activities Operated by Charitable or Religious Bodies</t>
  </si>
  <si>
    <t>Scientific Services, Other, including Non-Medical Laboratories</t>
  </si>
  <si>
    <t>Marine Appraiser</t>
  </si>
  <si>
    <t>Land Surveyor</t>
  </si>
  <si>
    <t>Boiler, Elevator Inspection</t>
  </si>
  <si>
    <t>Geophysical Services including Soil Testing</t>
  </si>
  <si>
    <t>Architects</t>
  </si>
  <si>
    <t>Engineers</t>
  </si>
  <si>
    <t>Mercantile/Manufacturing Inspection for Insurance, Valuation</t>
  </si>
  <si>
    <t>Computer Software Developers</t>
  </si>
  <si>
    <t>Government Services</t>
  </si>
  <si>
    <t>Municipal - N.O.C. (Population)</t>
  </si>
  <si>
    <t>Municipal - Police Department</t>
  </si>
  <si>
    <t>Municipal - Fire Department - Paid</t>
  </si>
  <si>
    <t>Municipal - Volunteer</t>
  </si>
  <si>
    <t>Municipal - Parks, Botanical Gardens</t>
  </si>
  <si>
    <t>Municipal - Road Maintenance</t>
  </si>
  <si>
    <t>Municipal - Tax Collectors, Secretary/Treasurers including School Boards</t>
  </si>
  <si>
    <t>Municipal Other Public Officials</t>
  </si>
  <si>
    <t>Municipal - Garage or Equipment Storage</t>
  </si>
  <si>
    <t>Municipal - Administration or Office Building</t>
  </si>
  <si>
    <t>Prisons, Jails, Penal Institutions, Correctional Centres</t>
  </si>
  <si>
    <t>Property Account Risk Grading</t>
  </si>
  <si>
    <t>OPTA Score</t>
  </si>
  <si>
    <t>Acceptability:</t>
  </si>
  <si>
    <t>OPTA Rate increase:</t>
  </si>
  <si>
    <t>No Claims in 10 Years</t>
  </si>
  <si>
    <t>No Claims in 3 Years</t>
  </si>
  <si>
    <t xml:space="preserve">New </t>
  </si>
  <si>
    <t>1 Claim in 3 years</t>
  </si>
  <si>
    <t>3 Or more Cliams in 3 years or any one claim over $100,000</t>
  </si>
  <si>
    <t>OPTA Minimum Deductible:</t>
  </si>
  <si>
    <t>25+</t>
  </si>
  <si>
    <t>10+</t>
  </si>
  <si>
    <t>3+</t>
  </si>
  <si>
    <t>New business with experience</t>
  </si>
  <si>
    <t>No Experience</t>
  </si>
  <si>
    <t>Worst</t>
  </si>
  <si>
    <t>Best</t>
  </si>
  <si>
    <t>X</t>
  </si>
  <si>
    <t>100-195</t>
  </si>
  <si>
    <t>196-295</t>
  </si>
  <si>
    <t>296-395</t>
  </si>
  <si>
    <t>396-495</t>
  </si>
  <si>
    <t>496-595</t>
  </si>
  <si>
    <t>596-695</t>
  </si>
  <si>
    <t>696-795</t>
  </si>
  <si>
    <t>796-895</t>
  </si>
  <si>
    <t>896-950</t>
  </si>
  <si>
    <t>951+</t>
  </si>
  <si>
    <t>Excellent</t>
  </si>
  <si>
    <t>Good</t>
  </si>
  <si>
    <t>Average</t>
  </si>
  <si>
    <t>Below Average</t>
  </si>
  <si>
    <t>Poor</t>
  </si>
  <si>
    <t>Realty</t>
  </si>
  <si>
    <t>Good Neighborhood / Not congested</t>
  </si>
  <si>
    <t>Bad Neighborhood / Congested</t>
  </si>
  <si>
    <t>Other</t>
  </si>
  <si>
    <t>Built in the last 5 years</t>
  </si>
  <si>
    <t>Fully updated in last 25 years</t>
  </si>
  <si>
    <t>Adequately updated in the last 15 years</t>
  </si>
  <si>
    <t>Partial Updates</t>
  </si>
  <si>
    <t>No Updates</t>
  </si>
  <si>
    <t>All excellent</t>
  </si>
  <si>
    <t xml:space="preserve">More good </t>
  </si>
  <si>
    <t>More bad than good</t>
  </si>
  <si>
    <t>All Bad</t>
  </si>
  <si>
    <t xml:space="preserve">Base Water Deductible </t>
  </si>
  <si>
    <t>Bad</t>
  </si>
  <si>
    <t>No Water</t>
  </si>
  <si>
    <t>No offences</t>
  </si>
  <si>
    <t>1 Minor offence</t>
  </si>
  <si>
    <t>Multiple offences</t>
  </si>
  <si>
    <t>Acceptability</t>
  </si>
  <si>
    <t>FINAL RISK GRADE</t>
  </si>
  <si>
    <t>Minimum Water Deductible:</t>
  </si>
  <si>
    <t>Rate Debit:</t>
  </si>
  <si>
    <t>Manager</t>
  </si>
  <si>
    <t>SR U/W</t>
  </si>
  <si>
    <t>OK</t>
  </si>
  <si>
    <t>1</t>
  </si>
  <si>
    <t>2</t>
  </si>
  <si>
    <t>3</t>
  </si>
  <si>
    <t>4</t>
  </si>
  <si>
    <t>5</t>
  </si>
  <si>
    <t>DECLINE</t>
  </si>
  <si>
    <t>Opta</t>
  </si>
  <si>
    <t>OPTA SCORE:</t>
  </si>
  <si>
    <t>Occpancy Code:</t>
  </si>
  <si>
    <t>Decline Due to Risk Score</t>
  </si>
  <si>
    <t>Business type</t>
  </si>
  <si>
    <t>Director</t>
  </si>
  <si>
    <t>Seek Director's Approval Due to Risk Score</t>
  </si>
  <si>
    <t>Model</t>
  </si>
  <si>
    <t>Team Leader</t>
  </si>
  <si>
    <t>Seek Team Leader's Approval or Decline Due to Risk Score</t>
  </si>
  <si>
    <t>Algorithm</t>
  </si>
  <si>
    <t>Account must be reviewed by a Senior U/W</t>
  </si>
  <si>
    <t>Opta bin</t>
  </si>
  <si>
    <t>OPTA Min Water Deductible:</t>
  </si>
  <si>
    <t>Worst Risk</t>
  </si>
  <si>
    <t>Best Risk</t>
  </si>
  <si>
    <t>OPTA BIN</t>
  </si>
  <si>
    <t>Applied Threshold</t>
  </si>
  <si>
    <t>Macro axis 1</t>
  </si>
  <si>
    <t>Axis 2</t>
  </si>
  <si>
    <t>Occupancy group</t>
  </si>
  <si>
    <t>Business line</t>
  </si>
  <si>
    <t>Production data</t>
  </si>
  <si>
    <t>Province</t>
  </si>
  <si>
    <t>April model</t>
  </si>
  <si>
    <t>Opta Score model</t>
  </si>
  <si>
    <t>Food and beverage Not Licenced</t>
  </si>
  <si>
    <t>Food and beverage</t>
  </si>
  <si>
    <t>Not Licenced</t>
  </si>
  <si>
    <t>EAST</t>
  </si>
  <si>
    <t>Tested score</t>
  </si>
  <si>
    <t>ON</t>
  </si>
  <si>
    <t>WEST</t>
  </si>
  <si>
    <t>Food and beverage Licenced No Live Entertainment</t>
  </si>
  <si>
    <t xml:space="preserve"> Licenced No Live Entertainment</t>
  </si>
  <si>
    <t>ONTARIO</t>
  </si>
  <si>
    <t>QUEBEC</t>
  </si>
  <si>
    <t>OTHER</t>
  </si>
  <si>
    <t>&lt; 591</t>
  </si>
  <si>
    <t>&lt; 572</t>
  </si>
  <si>
    <t>&lt; 529</t>
  </si>
  <si>
    <t>YK</t>
  </si>
  <si>
    <t>591 to 697</t>
  </si>
  <si>
    <t>572 to 669</t>
  </si>
  <si>
    <t>529 to 612</t>
  </si>
  <si>
    <t>Food and beverage Licenced Live Entertainment</t>
  </si>
  <si>
    <t xml:space="preserve"> Licenced Live Entertainment</t>
  </si>
  <si>
    <t>NV</t>
  </si>
  <si>
    <t>698 to 747</t>
  </si>
  <si>
    <t>670 to 718</t>
  </si>
  <si>
    <t>613 to 661</t>
  </si>
  <si>
    <t>Accomodation Not Licenced</t>
  </si>
  <si>
    <t>Accomodation</t>
  </si>
  <si>
    <t>NS</t>
  </si>
  <si>
    <t>748 to 776</t>
  </si>
  <si>
    <t>719 to 749</t>
  </si>
  <si>
    <t>662 to 697</t>
  </si>
  <si>
    <t>NL</t>
  </si>
  <si>
    <t>777 to 795</t>
  </si>
  <si>
    <t>750 to 773</t>
  </si>
  <si>
    <t>698 to 727</t>
  </si>
  <si>
    <t>NB</t>
  </si>
  <si>
    <t>796 to 810</t>
  </si>
  <si>
    <t>774 to 792</t>
  </si>
  <si>
    <t>728 to 754</t>
  </si>
  <si>
    <t>811 to 823</t>
  </si>
  <si>
    <t>793 to 808</t>
  </si>
  <si>
    <t>755 to 780</t>
  </si>
  <si>
    <t>824 to 833</t>
  </si>
  <si>
    <t>809 to 822</t>
  </si>
  <si>
    <t>781 to 805</t>
  </si>
  <si>
    <t>834 to 844</t>
  </si>
  <si>
    <t>823 to 838</t>
  </si>
  <si>
    <t>806 to 833</t>
  </si>
  <si>
    <t>&gt;= 845</t>
  </si>
  <si>
    <t>&gt;= 839</t>
  </si>
  <si>
    <t>&gt;= 834</t>
  </si>
  <si>
    <t>10 Bins</t>
  </si>
  <si>
    <t>Legions and Private Clubs</t>
  </si>
  <si>
    <t>Commercial</t>
  </si>
  <si>
    <t>NBQS</t>
  </si>
  <si>
    <t>Licenced</t>
  </si>
  <si>
    <t>Commercial marine</t>
  </si>
  <si>
    <t>Capacity Calculator</t>
  </si>
  <si>
    <t>Property Rate:</t>
  </si>
  <si>
    <t>Account TIV:</t>
  </si>
  <si>
    <t>Market</t>
  </si>
  <si>
    <t>Maximum Avaliable Capacity</t>
  </si>
  <si>
    <t>Maximum Participation</t>
  </si>
  <si>
    <t>Property Risk Grade</t>
  </si>
  <si>
    <t>Subject risk by market</t>
  </si>
  <si>
    <t>Minimum Rate</t>
  </si>
  <si>
    <t>Maximum Usable Capacity</t>
  </si>
  <si>
    <t xml:space="preserve">Maximum Participation Percentage </t>
  </si>
  <si>
    <t>How we should split</t>
  </si>
  <si>
    <t>Participant Capacity</t>
  </si>
  <si>
    <t>U/W Split Capacity</t>
  </si>
  <si>
    <t>U/W split OK</t>
  </si>
  <si>
    <t>Everest</t>
  </si>
  <si>
    <t>Aviva</t>
  </si>
  <si>
    <t>Northbridge</t>
  </si>
  <si>
    <t>Intact</t>
  </si>
  <si>
    <t>Total Capacity Avaliable:</t>
  </si>
  <si>
    <t>Total Useable Capacity :</t>
  </si>
  <si>
    <t>Subject Risks</t>
  </si>
  <si>
    <t>Subject Risk No1</t>
  </si>
  <si>
    <t>Subject Risk No2</t>
  </si>
  <si>
    <t>Subject Risk No3</t>
  </si>
  <si>
    <t>Subject Risk No4</t>
  </si>
  <si>
    <t>Subject Risk No5</t>
  </si>
  <si>
    <t>Total Subject Risk</t>
  </si>
  <si>
    <t>Policy Number</t>
  </si>
  <si>
    <t>Addresse:</t>
  </si>
  <si>
    <t>TIV</t>
  </si>
  <si>
    <t>Amount per Market</t>
  </si>
  <si>
    <t>Participation %</t>
  </si>
  <si>
    <t>TOTAL</t>
  </si>
  <si>
    <t>Comments:</t>
  </si>
  <si>
    <t>Rest</t>
  </si>
  <si>
    <t xml:space="preserve"> Earthquake Calculator</t>
  </si>
  <si>
    <t>First 3 Digits of Postal Code :</t>
  </si>
  <si>
    <t>Year Built</t>
  </si>
  <si>
    <t>Construction Class</t>
  </si>
  <si>
    <t>Number of Stories</t>
  </si>
  <si>
    <t>Amount of Insurance</t>
  </si>
  <si>
    <t>Contents - Stock &amp; Equipment</t>
  </si>
  <si>
    <t>Business Interruption**</t>
  </si>
  <si>
    <t>Extensions</t>
  </si>
  <si>
    <t>Floaters</t>
  </si>
  <si>
    <t>Total Insured Value (TIV)</t>
  </si>
  <si>
    <t>Minimum Market rates</t>
  </si>
  <si>
    <t>AVIVA</t>
  </si>
  <si>
    <t>2590 EVEREST</t>
  </si>
  <si>
    <t>ECONOMICAL</t>
  </si>
  <si>
    <t>INTACT</t>
  </si>
  <si>
    <t>NORTHBRIDGE</t>
  </si>
  <si>
    <t>TEMPLE</t>
  </si>
  <si>
    <t>Algorithm sheet</t>
  </si>
  <si>
    <t>Algorithm_Temple</t>
  </si>
  <si>
    <t>min Deductible %</t>
  </si>
  <si>
    <t>Follow</t>
  </si>
  <si>
    <t>deductible factor</t>
  </si>
  <si>
    <t>min Deductible  $</t>
  </si>
  <si>
    <t>Rate with deductible factor</t>
  </si>
  <si>
    <t>% Subscribtion by Insurer</t>
  </si>
  <si>
    <t>Based on Market selection</t>
  </si>
  <si>
    <t xml:space="preserve"> min Deductible %</t>
  </si>
  <si>
    <t xml:space="preserve"> min Deductible $</t>
  </si>
  <si>
    <t xml:space="preserve"> min Rate</t>
  </si>
  <si>
    <t>Final rate</t>
  </si>
  <si>
    <t>EVEREST</t>
  </si>
  <si>
    <t>ECO</t>
  </si>
  <si>
    <t>First letter</t>
  </si>
  <si>
    <t>Fistr t2 letters</t>
  </si>
  <si>
    <t>PC</t>
  </si>
  <si>
    <t>AZONE</t>
  </si>
  <si>
    <t>CZONE</t>
  </si>
  <si>
    <t>Band</t>
  </si>
  <si>
    <t>Table rate column</t>
  </si>
  <si>
    <t>Algorithm sheet Everest</t>
  </si>
  <si>
    <t>Algorithm sheet Eco</t>
  </si>
  <si>
    <t>Algorithm sheet NB</t>
  </si>
  <si>
    <t>Algorithm sheet Intact</t>
  </si>
  <si>
    <t>NF</t>
  </si>
  <si>
    <t>A0A</t>
  </si>
  <si>
    <t>ATL_E01</t>
  </si>
  <si>
    <t>Algorithm_ATL</t>
  </si>
  <si>
    <t>Algorithm_Other_2590</t>
  </si>
  <si>
    <t>Algorithm_AB_Other_Eco</t>
  </si>
  <si>
    <t>A0B</t>
  </si>
  <si>
    <t>PE</t>
  </si>
  <si>
    <t>A0C</t>
  </si>
  <si>
    <t>E</t>
  </si>
  <si>
    <t>A0E</t>
  </si>
  <si>
    <t>V</t>
  </si>
  <si>
    <t>A0G</t>
  </si>
  <si>
    <t>K</t>
  </si>
  <si>
    <t>A0H</t>
  </si>
  <si>
    <t>L</t>
  </si>
  <si>
    <t>A0J</t>
  </si>
  <si>
    <t>M</t>
  </si>
  <si>
    <t>A0K</t>
  </si>
  <si>
    <t>N</t>
  </si>
  <si>
    <t>A0L</t>
  </si>
  <si>
    <t>P</t>
  </si>
  <si>
    <t>A0M</t>
  </si>
  <si>
    <t>G</t>
  </si>
  <si>
    <t>A0N</t>
  </si>
  <si>
    <t>H</t>
  </si>
  <si>
    <t>A0P</t>
  </si>
  <si>
    <t>ATL_E04</t>
  </si>
  <si>
    <t>J</t>
  </si>
  <si>
    <t>A0R</t>
  </si>
  <si>
    <t>R</t>
  </si>
  <si>
    <t>West</t>
  </si>
  <si>
    <t>A1A</t>
  </si>
  <si>
    <t>S</t>
  </si>
  <si>
    <t>A1B</t>
  </si>
  <si>
    <t>T</t>
  </si>
  <si>
    <t>A1C</t>
  </si>
  <si>
    <t>NT&amp;NU</t>
  </si>
  <si>
    <t>A1E</t>
  </si>
  <si>
    <t>Y</t>
  </si>
  <si>
    <t>A1G</t>
  </si>
  <si>
    <t>A1H</t>
  </si>
  <si>
    <t>A1K</t>
  </si>
  <si>
    <t>A1L</t>
  </si>
  <si>
    <t>A1M</t>
  </si>
  <si>
    <t>A1N</t>
  </si>
  <si>
    <t>A1S</t>
  </si>
  <si>
    <t>A1V</t>
  </si>
  <si>
    <t>A1W</t>
  </si>
  <si>
    <t>A1X</t>
  </si>
  <si>
    <t>ATL_E02</t>
  </si>
  <si>
    <t>A1Y</t>
  </si>
  <si>
    <t>A2A</t>
  </si>
  <si>
    <t>A2B</t>
  </si>
  <si>
    <t>A2H</t>
  </si>
  <si>
    <t>A2N</t>
  </si>
  <si>
    <t>A2V</t>
  </si>
  <si>
    <t>A5A</t>
  </si>
  <si>
    <t>A8A</t>
  </si>
  <si>
    <t>B0C</t>
  </si>
  <si>
    <t>B0E</t>
  </si>
  <si>
    <t>B0H</t>
  </si>
  <si>
    <t>ATL_E03</t>
  </si>
  <si>
    <t>B0J</t>
  </si>
  <si>
    <t>B0K</t>
  </si>
  <si>
    <t>B0L</t>
  </si>
  <si>
    <t>ATL_E05</t>
  </si>
  <si>
    <t>B0M</t>
  </si>
  <si>
    <t>B0N</t>
  </si>
  <si>
    <t>B0P</t>
  </si>
  <si>
    <t>B0R</t>
  </si>
  <si>
    <t>B0S</t>
  </si>
  <si>
    <t>B0T</t>
  </si>
  <si>
    <t>B0V</t>
  </si>
  <si>
    <t>B0W</t>
  </si>
  <si>
    <t>B1A</t>
  </si>
  <si>
    <t>B1B</t>
  </si>
  <si>
    <t>B1C</t>
  </si>
  <si>
    <t>B1E</t>
  </si>
  <si>
    <t>B1G</t>
  </si>
  <si>
    <t>B1H</t>
  </si>
  <si>
    <t>B1J</t>
  </si>
  <si>
    <t>B1K</t>
  </si>
  <si>
    <t>B1L</t>
  </si>
  <si>
    <t>B1M</t>
  </si>
  <si>
    <t>B1N</t>
  </si>
  <si>
    <t>B1P</t>
  </si>
  <si>
    <t>B1R</t>
  </si>
  <si>
    <t>B1S</t>
  </si>
  <si>
    <t>B1T</t>
  </si>
  <si>
    <t>B1V</t>
  </si>
  <si>
    <t>B1W</t>
  </si>
  <si>
    <t>B1X</t>
  </si>
  <si>
    <t>B1Y</t>
  </si>
  <si>
    <t>B2A</t>
  </si>
  <si>
    <t>B2C</t>
  </si>
  <si>
    <t>B2E</t>
  </si>
  <si>
    <t>B2G</t>
  </si>
  <si>
    <t>B2H</t>
  </si>
  <si>
    <t>B2J</t>
  </si>
  <si>
    <t>B2N</t>
  </si>
  <si>
    <t>B2R</t>
  </si>
  <si>
    <t>B2S</t>
  </si>
  <si>
    <t>B2T</t>
  </si>
  <si>
    <t>B2V</t>
  </si>
  <si>
    <t>B2W</t>
  </si>
  <si>
    <t>B2X</t>
  </si>
  <si>
    <t>B2Y</t>
  </si>
  <si>
    <t>B2Z</t>
  </si>
  <si>
    <t>B3A</t>
  </si>
  <si>
    <t>B3B</t>
  </si>
  <si>
    <t>B3E</t>
  </si>
  <si>
    <t>B3G</t>
  </si>
  <si>
    <t>B3H</t>
  </si>
  <si>
    <t>B3J</t>
  </si>
  <si>
    <t>B3K</t>
  </si>
  <si>
    <t>B3L</t>
  </si>
  <si>
    <t>B3M</t>
  </si>
  <si>
    <t>B3N</t>
  </si>
  <si>
    <t>B3P</t>
  </si>
  <si>
    <t>B3R</t>
  </si>
  <si>
    <t>B3S</t>
  </si>
  <si>
    <t>B3T</t>
  </si>
  <si>
    <t>B3V</t>
  </si>
  <si>
    <t>B3Z</t>
  </si>
  <si>
    <t>B4A</t>
  </si>
  <si>
    <t>B4B</t>
  </si>
  <si>
    <t>B4C</t>
  </si>
  <si>
    <t>B4E</t>
  </si>
  <si>
    <t>B4G</t>
  </si>
  <si>
    <t>B4H</t>
  </si>
  <si>
    <t>ATL_E06</t>
  </si>
  <si>
    <t>B4N</t>
  </si>
  <si>
    <t>B4P</t>
  </si>
  <si>
    <t>B4R</t>
  </si>
  <si>
    <t>B4V</t>
  </si>
  <si>
    <t>B5A</t>
  </si>
  <si>
    <t>B6L</t>
  </si>
  <si>
    <t>B9A</t>
  </si>
  <si>
    <t>C0A</t>
  </si>
  <si>
    <t>C0B</t>
  </si>
  <si>
    <t>C1A</t>
  </si>
  <si>
    <t>C1B</t>
  </si>
  <si>
    <t>C1C</t>
  </si>
  <si>
    <t>C1E</t>
  </si>
  <si>
    <t>C1N</t>
  </si>
  <si>
    <t>E1A</t>
  </si>
  <si>
    <t>E1B</t>
  </si>
  <si>
    <t>E1C</t>
  </si>
  <si>
    <t>E1E</t>
  </si>
  <si>
    <t>E1G</t>
  </si>
  <si>
    <t>E1H</t>
  </si>
  <si>
    <t>E1J</t>
  </si>
  <si>
    <t>E1N</t>
  </si>
  <si>
    <t>ATL_E08</t>
  </si>
  <si>
    <t>E1V</t>
  </si>
  <si>
    <t>E1W</t>
  </si>
  <si>
    <t>E1X</t>
  </si>
  <si>
    <t>E2A</t>
  </si>
  <si>
    <t>ATL_E07</t>
  </si>
  <si>
    <t>E2E</t>
  </si>
  <si>
    <t>E2G</t>
  </si>
  <si>
    <t>E2H</t>
  </si>
  <si>
    <t>E2J</t>
  </si>
  <si>
    <t>E2K</t>
  </si>
  <si>
    <t>E2L</t>
  </si>
  <si>
    <t>E2M</t>
  </si>
  <si>
    <t>E2N</t>
  </si>
  <si>
    <t>E2P</t>
  </si>
  <si>
    <t>E2R</t>
  </si>
  <si>
    <t>E2S</t>
  </si>
  <si>
    <t>E2V</t>
  </si>
  <si>
    <t>E3A</t>
  </si>
  <si>
    <t>E3B</t>
  </si>
  <si>
    <t>E3C</t>
  </si>
  <si>
    <t>E3E</t>
  </si>
  <si>
    <t>E3G</t>
  </si>
  <si>
    <t>E3L</t>
  </si>
  <si>
    <t>E3N</t>
  </si>
  <si>
    <t>E3V</t>
  </si>
  <si>
    <t>E3Y</t>
  </si>
  <si>
    <t>E3Z</t>
  </si>
  <si>
    <t>E4A</t>
  </si>
  <si>
    <t>E4B</t>
  </si>
  <si>
    <t>E4C</t>
  </si>
  <si>
    <t>E4E</t>
  </si>
  <si>
    <t>E4G</t>
  </si>
  <si>
    <t>E4H</t>
  </si>
  <si>
    <t>E4J</t>
  </si>
  <si>
    <t>E4K</t>
  </si>
  <si>
    <t>E4L</t>
  </si>
  <si>
    <t>E4M</t>
  </si>
  <si>
    <t>E4N</t>
  </si>
  <si>
    <t>E4P</t>
  </si>
  <si>
    <t>E4R</t>
  </si>
  <si>
    <t>E4S</t>
  </si>
  <si>
    <t>E4T</t>
  </si>
  <si>
    <t>E4V</t>
  </si>
  <si>
    <t>E4W</t>
  </si>
  <si>
    <t>E4X</t>
  </si>
  <si>
    <t>E4Y</t>
  </si>
  <si>
    <t>E4Z</t>
  </si>
  <si>
    <t>E5A</t>
  </si>
  <si>
    <t>E5B</t>
  </si>
  <si>
    <t>E5C</t>
  </si>
  <si>
    <t>E5E</t>
  </si>
  <si>
    <t>E5G</t>
  </si>
  <si>
    <t>E5H</t>
  </si>
  <si>
    <t>E5J</t>
  </si>
  <si>
    <t>E5K</t>
  </si>
  <si>
    <t>E5L</t>
  </si>
  <si>
    <t>E5M</t>
  </si>
  <si>
    <t>E5N</t>
  </si>
  <si>
    <t>E5P</t>
  </si>
  <si>
    <t>E5R</t>
  </si>
  <si>
    <t>E5S</t>
  </si>
  <si>
    <t>E5T</t>
  </si>
  <si>
    <t>E5V</t>
  </si>
  <si>
    <t>E6A</t>
  </si>
  <si>
    <t>E6B</t>
  </si>
  <si>
    <t>E6C</t>
  </si>
  <si>
    <t>E6E</t>
  </si>
  <si>
    <t>E6G</t>
  </si>
  <si>
    <t>E6H</t>
  </si>
  <si>
    <t>E6J</t>
  </si>
  <si>
    <t>E6K</t>
  </si>
  <si>
    <t>E6L</t>
  </si>
  <si>
    <t>E7A</t>
  </si>
  <si>
    <t>E7B</t>
  </si>
  <si>
    <t>E7C</t>
  </si>
  <si>
    <t>E7E</t>
  </si>
  <si>
    <t>E7G</t>
  </si>
  <si>
    <t>E7H</t>
  </si>
  <si>
    <t>E7J</t>
  </si>
  <si>
    <t>E7K</t>
  </si>
  <si>
    <t>E7L</t>
  </si>
  <si>
    <t>E7M</t>
  </si>
  <si>
    <t>E7N</t>
  </si>
  <si>
    <t>E7P</t>
  </si>
  <si>
    <t>E8A</t>
  </si>
  <si>
    <t>E8B</t>
  </si>
  <si>
    <t>E8C</t>
  </si>
  <si>
    <t>E8E</t>
  </si>
  <si>
    <t>E8G</t>
  </si>
  <si>
    <t>E8J</t>
  </si>
  <si>
    <t>E8K</t>
  </si>
  <si>
    <t>E8L</t>
  </si>
  <si>
    <t>E8M</t>
  </si>
  <si>
    <t>E8N</t>
  </si>
  <si>
    <t>E8P</t>
  </si>
  <si>
    <t>E8R</t>
  </si>
  <si>
    <t>E8S</t>
  </si>
  <si>
    <t>E8T</t>
  </si>
  <si>
    <t>E9A</t>
  </si>
  <si>
    <t>E9B</t>
  </si>
  <si>
    <t>E9C</t>
  </si>
  <si>
    <t>E9E</t>
  </si>
  <si>
    <t>E9G</t>
  </si>
  <si>
    <t>E9H</t>
  </si>
  <si>
    <t>G0A</t>
  </si>
  <si>
    <t>PQ_E12</t>
  </si>
  <si>
    <t>Band1</t>
  </si>
  <si>
    <t>Algorithm_QC</t>
  </si>
  <si>
    <t>Algorithm_QC_2590</t>
  </si>
  <si>
    <t>Algorithm_QC_Eco</t>
  </si>
  <si>
    <t>G0C</t>
  </si>
  <si>
    <t>PQ_E01</t>
  </si>
  <si>
    <t>Band5</t>
  </si>
  <si>
    <t>G0E</t>
  </si>
  <si>
    <t>PQ_E02</t>
  </si>
  <si>
    <t>G0G</t>
  </si>
  <si>
    <t>G0H</t>
  </si>
  <si>
    <t>PQ_E03</t>
  </si>
  <si>
    <t>G0J</t>
  </si>
  <si>
    <t>Band4</t>
  </si>
  <si>
    <t>G0K</t>
  </si>
  <si>
    <t>Band2</t>
  </si>
  <si>
    <t>G0L</t>
  </si>
  <si>
    <t>G0M</t>
  </si>
  <si>
    <t>G0N</t>
  </si>
  <si>
    <t>G0P</t>
  </si>
  <si>
    <t>G0R</t>
  </si>
  <si>
    <t>PQ_E11</t>
  </si>
  <si>
    <t>G0S</t>
  </si>
  <si>
    <t>PQ_E07</t>
  </si>
  <si>
    <t>G0T</t>
  </si>
  <si>
    <t>G0V</t>
  </si>
  <si>
    <t>Band3</t>
  </si>
  <si>
    <t>G0W</t>
  </si>
  <si>
    <t>PQ_E05</t>
  </si>
  <si>
    <t>G0X</t>
  </si>
  <si>
    <t>G0Y</t>
  </si>
  <si>
    <t>PQ_E04</t>
  </si>
  <si>
    <t>G0Z</t>
  </si>
  <si>
    <t>PQ_E06</t>
  </si>
  <si>
    <t>G1A</t>
  </si>
  <si>
    <t>PQ_E09</t>
  </si>
  <si>
    <t>G1B</t>
  </si>
  <si>
    <t>G1C</t>
  </si>
  <si>
    <t>G1E</t>
  </si>
  <si>
    <t>G1G</t>
  </si>
  <si>
    <t>G1H</t>
  </si>
  <si>
    <t>G1J</t>
  </si>
  <si>
    <t>G1K</t>
  </si>
  <si>
    <t>G1L</t>
  </si>
  <si>
    <t>G1M</t>
  </si>
  <si>
    <t>G1N</t>
  </si>
  <si>
    <t>G1P</t>
  </si>
  <si>
    <t>G1R</t>
  </si>
  <si>
    <t>G1S</t>
  </si>
  <si>
    <t>G1T</t>
  </si>
  <si>
    <t>G1V</t>
  </si>
  <si>
    <t>G1W</t>
  </si>
  <si>
    <t>G1X</t>
  </si>
  <si>
    <t>G1Y</t>
  </si>
  <si>
    <t>G2A</t>
  </si>
  <si>
    <t>G2B</t>
  </si>
  <si>
    <t>PQ_E08</t>
  </si>
  <si>
    <t>G2C</t>
  </si>
  <si>
    <t>G2E</t>
  </si>
  <si>
    <t>PQ_E10</t>
  </si>
  <si>
    <t>G2G</t>
  </si>
  <si>
    <t>G2J</t>
  </si>
  <si>
    <t>G2K</t>
  </si>
  <si>
    <t>G2L</t>
  </si>
  <si>
    <t>G2M</t>
  </si>
  <si>
    <t>G2N</t>
  </si>
  <si>
    <t>G3A</t>
  </si>
  <si>
    <t>G3B</t>
  </si>
  <si>
    <t>G3E</t>
  </si>
  <si>
    <t>G3G</t>
  </si>
  <si>
    <t>G3H</t>
  </si>
  <si>
    <t>G3J</t>
  </si>
  <si>
    <t>G3K</t>
  </si>
  <si>
    <t>G3L</t>
  </si>
  <si>
    <t>G3M</t>
  </si>
  <si>
    <t>G3N</t>
  </si>
  <si>
    <t>G3Z</t>
  </si>
  <si>
    <t>Special</t>
  </si>
  <si>
    <t>Algorithm_East_2590</t>
  </si>
  <si>
    <t>G4A</t>
  </si>
  <si>
    <t>G4R</t>
  </si>
  <si>
    <t>G4S</t>
  </si>
  <si>
    <t>G4T</t>
  </si>
  <si>
    <t>G4V</t>
  </si>
  <si>
    <t>G4W</t>
  </si>
  <si>
    <t>G4X</t>
  </si>
  <si>
    <t>G4Z</t>
  </si>
  <si>
    <t>G5A</t>
  </si>
  <si>
    <t>G5B</t>
  </si>
  <si>
    <t>G5C</t>
  </si>
  <si>
    <t>G5H</t>
  </si>
  <si>
    <t>G5J</t>
  </si>
  <si>
    <t>G5L</t>
  </si>
  <si>
    <t>G5M</t>
  </si>
  <si>
    <t>G5N</t>
  </si>
  <si>
    <t>G5R</t>
  </si>
  <si>
    <t>G5T</t>
  </si>
  <si>
    <t>G5V</t>
  </si>
  <si>
    <t>G5X</t>
  </si>
  <si>
    <t>G5Y</t>
  </si>
  <si>
    <t>G5Z</t>
  </si>
  <si>
    <t>G6A</t>
  </si>
  <si>
    <t>G6B</t>
  </si>
  <si>
    <t>G6C</t>
  </si>
  <si>
    <t>G6E</t>
  </si>
  <si>
    <t>G6G</t>
  </si>
  <si>
    <t>G6H</t>
  </si>
  <si>
    <t>G6J</t>
  </si>
  <si>
    <t>G6K</t>
  </si>
  <si>
    <t>G6L</t>
  </si>
  <si>
    <t>G6P</t>
  </si>
  <si>
    <t>G6R</t>
  </si>
  <si>
    <t>G6S</t>
  </si>
  <si>
    <t>G6T</t>
  </si>
  <si>
    <t>G6V</t>
  </si>
  <si>
    <t>G6W</t>
  </si>
  <si>
    <t>G6X</t>
  </si>
  <si>
    <t>G6Z</t>
  </si>
  <si>
    <t>G7A</t>
  </si>
  <si>
    <t>G7B</t>
  </si>
  <si>
    <t>G7G</t>
  </si>
  <si>
    <t>G7H</t>
  </si>
  <si>
    <t>G7J</t>
  </si>
  <si>
    <t>G7K</t>
  </si>
  <si>
    <t>G7N</t>
  </si>
  <si>
    <t>G7P</t>
  </si>
  <si>
    <t>G7S</t>
  </si>
  <si>
    <t>G7T</t>
  </si>
  <si>
    <t>G7X</t>
  </si>
  <si>
    <t>G7Y</t>
  </si>
  <si>
    <t>G7Z</t>
  </si>
  <si>
    <t>G8A</t>
  </si>
  <si>
    <t>G8B</t>
  </si>
  <si>
    <t>G8C</t>
  </si>
  <si>
    <t>G8E</t>
  </si>
  <si>
    <t>G8G</t>
  </si>
  <si>
    <t>G8H</t>
  </si>
  <si>
    <t>G8J</t>
  </si>
  <si>
    <t>G8K</t>
  </si>
  <si>
    <t>G8L</t>
  </si>
  <si>
    <t>G8M</t>
  </si>
  <si>
    <t>G8N</t>
  </si>
  <si>
    <t>G8P</t>
  </si>
  <si>
    <t>G8T</t>
  </si>
  <si>
    <t>G8V</t>
  </si>
  <si>
    <t>G8W</t>
  </si>
  <si>
    <t>G8Y</t>
  </si>
  <si>
    <t>G8Z</t>
  </si>
  <si>
    <t>G9A</t>
  </si>
  <si>
    <t>G9B</t>
  </si>
  <si>
    <t>G9C</t>
  </si>
  <si>
    <t>G9H</t>
  </si>
  <si>
    <t>G9N</t>
  </si>
  <si>
    <t>G9P</t>
  </si>
  <si>
    <t>G9R</t>
  </si>
  <si>
    <t>G9T</t>
  </si>
  <si>
    <t>G9X</t>
  </si>
  <si>
    <t>H0M</t>
  </si>
  <si>
    <t>E5</t>
  </si>
  <si>
    <t>H1A</t>
  </si>
  <si>
    <t>E3</t>
  </si>
  <si>
    <t>H1B</t>
  </si>
  <si>
    <t>E4</t>
  </si>
  <si>
    <t>H1C</t>
  </si>
  <si>
    <t>H1E</t>
  </si>
  <si>
    <t>H1G</t>
  </si>
  <si>
    <t>H1H</t>
  </si>
  <si>
    <t>H1J</t>
  </si>
  <si>
    <t>H1K</t>
  </si>
  <si>
    <t>H1L</t>
  </si>
  <si>
    <t>H1M</t>
  </si>
  <si>
    <t>H1N</t>
  </si>
  <si>
    <t>H1P</t>
  </si>
  <si>
    <t>H1R</t>
  </si>
  <si>
    <t>H1S</t>
  </si>
  <si>
    <t>H1T</t>
  </si>
  <si>
    <t>H1V</t>
  </si>
  <si>
    <t>H1W</t>
  </si>
  <si>
    <t>H1X</t>
  </si>
  <si>
    <t>H1Y</t>
  </si>
  <si>
    <t>H1Z</t>
  </si>
  <si>
    <t>H2A</t>
  </si>
  <si>
    <t>H2B</t>
  </si>
  <si>
    <t>H2C</t>
  </si>
  <si>
    <t>H2E</t>
  </si>
  <si>
    <t>H2G</t>
  </si>
  <si>
    <t>H2H</t>
  </si>
  <si>
    <t>H2J</t>
  </si>
  <si>
    <t>H2K</t>
  </si>
  <si>
    <t>H2L</t>
  </si>
  <si>
    <t>E2</t>
  </si>
  <si>
    <t>H2M</t>
  </si>
  <si>
    <t>H2N</t>
  </si>
  <si>
    <t>H2P</t>
  </si>
  <si>
    <t>H2R</t>
  </si>
  <si>
    <t>H2S</t>
  </si>
  <si>
    <t>H2T</t>
  </si>
  <si>
    <t>H2V</t>
  </si>
  <si>
    <t>H2W</t>
  </si>
  <si>
    <t>H2X</t>
  </si>
  <si>
    <t>H2Y</t>
  </si>
  <si>
    <t>H2Z</t>
  </si>
  <si>
    <t>E1</t>
  </si>
  <si>
    <t>H3A</t>
  </si>
  <si>
    <t>H3B</t>
  </si>
  <si>
    <t>H3C</t>
  </si>
  <si>
    <t>H3E</t>
  </si>
  <si>
    <t>H3G</t>
  </si>
  <si>
    <t>H3H</t>
  </si>
  <si>
    <t>H3J</t>
  </si>
  <si>
    <t>H3K</t>
  </si>
  <si>
    <t>H3L</t>
  </si>
  <si>
    <t>H3M</t>
  </si>
  <si>
    <t>H3N</t>
  </si>
  <si>
    <t>H3P</t>
  </si>
  <si>
    <t>H3R</t>
  </si>
  <si>
    <t>H3S</t>
  </si>
  <si>
    <t>H3T</t>
  </si>
  <si>
    <t>H3V</t>
  </si>
  <si>
    <t>H3W</t>
  </si>
  <si>
    <t>H3X</t>
  </si>
  <si>
    <t>H3Y</t>
  </si>
  <si>
    <t>H3Z</t>
  </si>
  <si>
    <t>H4A</t>
  </si>
  <si>
    <t>H4B</t>
  </si>
  <si>
    <t>H4C</t>
  </si>
  <si>
    <t>H4E</t>
  </si>
  <si>
    <t>H4G</t>
  </si>
  <si>
    <t>H4H</t>
  </si>
  <si>
    <t>H4J</t>
  </si>
  <si>
    <t>H4K</t>
  </si>
  <si>
    <t>H4L</t>
  </si>
  <si>
    <t>H4M</t>
  </si>
  <si>
    <t>H4N</t>
  </si>
  <si>
    <t>H4P</t>
  </si>
  <si>
    <t>H4R</t>
  </si>
  <si>
    <t>H4S</t>
  </si>
  <si>
    <t>H4T</t>
  </si>
  <si>
    <t>H4V</t>
  </si>
  <si>
    <t>H4W</t>
  </si>
  <si>
    <t>H4X</t>
  </si>
  <si>
    <t>H4Y</t>
  </si>
  <si>
    <t>H4Z</t>
  </si>
  <si>
    <t>H5A</t>
  </si>
  <si>
    <t>H5B</t>
  </si>
  <si>
    <t>H7A</t>
  </si>
  <si>
    <t>H7B</t>
  </si>
  <si>
    <t>H7C</t>
  </si>
  <si>
    <t>H7E</t>
  </si>
  <si>
    <t>H7G</t>
  </si>
  <si>
    <t>H7H</t>
  </si>
  <si>
    <t>H7J</t>
  </si>
  <si>
    <t>H7K</t>
  </si>
  <si>
    <t>H7L</t>
  </si>
  <si>
    <t>H7M</t>
  </si>
  <si>
    <t>H7N</t>
  </si>
  <si>
    <t>H7P</t>
  </si>
  <si>
    <t>H7R</t>
  </si>
  <si>
    <t>H7S</t>
  </si>
  <si>
    <t>H7T</t>
  </si>
  <si>
    <t>H7V</t>
  </si>
  <si>
    <t>H7W</t>
  </si>
  <si>
    <t>H7X</t>
  </si>
  <si>
    <t>H7Y</t>
  </si>
  <si>
    <t>H8N</t>
  </si>
  <si>
    <t>H8P</t>
  </si>
  <si>
    <t>H8R</t>
  </si>
  <si>
    <t>H8S</t>
  </si>
  <si>
    <t>H8T</t>
  </si>
  <si>
    <t>H8Y</t>
  </si>
  <si>
    <t>H8Z</t>
  </si>
  <si>
    <t>H9A</t>
  </si>
  <si>
    <t>H9B</t>
  </si>
  <si>
    <t>H9C</t>
  </si>
  <si>
    <t>H9E</t>
  </si>
  <si>
    <t>H9G</t>
  </si>
  <si>
    <t>H9H</t>
  </si>
  <si>
    <t>H9J</t>
  </si>
  <si>
    <t>H9K</t>
  </si>
  <si>
    <t>H9P</t>
  </si>
  <si>
    <t>H9R</t>
  </si>
  <si>
    <t>H9S</t>
  </si>
  <si>
    <t>H9W</t>
  </si>
  <si>
    <t>H9X</t>
  </si>
  <si>
    <t>J0A</t>
  </si>
  <si>
    <t>J0B</t>
  </si>
  <si>
    <t>J0C</t>
  </si>
  <si>
    <t>J0E</t>
  </si>
  <si>
    <t>J0G</t>
  </si>
  <si>
    <t>J0H</t>
  </si>
  <si>
    <t>J0J</t>
  </si>
  <si>
    <t>J0K</t>
  </si>
  <si>
    <t>J0L</t>
  </si>
  <si>
    <t>J0M</t>
  </si>
  <si>
    <t>J0N</t>
  </si>
  <si>
    <t>J0P</t>
  </si>
  <si>
    <t>J0R</t>
  </si>
  <si>
    <t>J0S</t>
  </si>
  <si>
    <t>J0T</t>
  </si>
  <si>
    <t>J0V</t>
  </si>
  <si>
    <t>J0W</t>
  </si>
  <si>
    <t>J0X</t>
  </si>
  <si>
    <t>J0Y</t>
  </si>
  <si>
    <t>J0Z</t>
  </si>
  <si>
    <t>J1A</t>
  </si>
  <si>
    <t>J1C</t>
  </si>
  <si>
    <t>J1E</t>
  </si>
  <si>
    <t>J1G</t>
  </si>
  <si>
    <t>J1H</t>
  </si>
  <si>
    <t>J1J</t>
  </si>
  <si>
    <t>J1K</t>
  </si>
  <si>
    <t>J1L</t>
  </si>
  <si>
    <t>J1M</t>
  </si>
  <si>
    <t>J1N</t>
  </si>
  <si>
    <t>J1R</t>
  </si>
  <si>
    <t>J1S</t>
  </si>
  <si>
    <t>J1T</t>
  </si>
  <si>
    <t>J1X</t>
  </si>
  <si>
    <t>J1Z</t>
  </si>
  <si>
    <t>J2A</t>
  </si>
  <si>
    <t>J2B</t>
  </si>
  <si>
    <t>J2C</t>
  </si>
  <si>
    <t>J2E</t>
  </si>
  <si>
    <t>J2G</t>
  </si>
  <si>
    <t>J2H</t>
  </si>
  <si>
    <t>J2J</t>
  </si>
  <si>
    <t>J2K</t>
  </si>
  <si>
    <t>J2L</t>
  </si>
  <si>
    <t>J2M</t>
  </si>
  <si>
    <t>J2N</t>
  </si>
  <si>
    <t>J2R</t>
  </si>
  <si>
    <t>J2S</t>
  </si>
  <si>
    <t>J2T</t>
  </si>
  <si>
    <t>J2W</t>
  </si>
  <si>
    <t>J2X</t>
  </si>
  <si>
    <t>J2Y</t>
  </si>
  <si>
    <t>J3A</t>
  </si>
  <si>
    <t>J3B</t>
  </si>
  <si>
    <t>J3E</t>
  </si>
  <si>
    <t>J3G</t>
  </si>
  <si>
    <t>J3H</t>
  </si>
  <si>
    <t>J3L</t>
  </si>
  <si>
    <t>J3M</t>
  </si>
  <si>
    <t>J3N</t>
  </si>
  <si>
    <t>J3P</t>
  </si>
  <si>
    <t>J3R</t>
  </si>
  <si>
    <t>J3T</t>
  </si>
  <si>
    <t>J3V</t>
  </si>
  <si>
    <t>J3X</t>
  </si>
  <si>
    <t>J3Y</t>
  </si>
  <si>
    <t>J3Z</t>
  </si>
  <si>
    <t>J4B</t>
  </si>
  <si>
    <t>J4G</t>
  </si>
  <si>
    <t>J4H</t>
  </si>
  <si>
    <t>J4J</t>
  </si>
  <si>
    <t>J4K</t>
  </si>
  <si>
    <t>J4L</t>
  </si>
  <si>
    <t>J4M</t>
  </si>
  <si>
    <t>J4N</t>
  </si>
  <si>
    <t>J4P</t>
  </si>
  <si>
    <t>J4R</t>
  </si>
  <si>
    <t>J4S</t>
  </si>
  <si>
    <t>J4T</t>
  </si>
  <si>
    <t>J4V</t>
  </si>
  <si>
    <t>J4W</t>
  </si>
  <si>
    <t>J4X</t>
  </si>
  <si>
    <t>J4Y</t>
  </si>
  <si>
    <t>J4Z</t>
  </si>
  <si>
    <t>J5A</t>
  </si>
  <si>
    <t>J5B</t>
  </si>
  <si>
    <t>J5C</t>
  </si>
  <si>
    <t>J5J</t>
  </si>
  <si>
    <t>J5K</t>
  </si>
  <si>
    <t>J5L</t>
  </si>
  <si>
    <t>J5M</t>
  </si>
  <si>
    <t>J5R</t>
  </si>
  <si>
    <t>J5T</t>
  </si>
  <si>
    <t>J5V</t>
  </si>
  <si>
    <t>J5W</t>
  </si>
  <si>
    <t>J5X</t>
  </si>
  <si>
    <t>J5Y</t>
  </si>
  <si>
    <t>J5Z</t>
  </si>
  <si>
    <t>J6A</t>
  </si>
  <si>
    <t>J6E</t>
  </si>
  <si>
    <t>J6J</t>
  </si>
  <si>
    <t>J6K</t>
  </si>
  <si>
    <t>J6N</t>
  </si>
  <si>
    <t>J6R</t>
  </si>
  <si>
    <t>J6S</t>
  </si>
  <si>
    <t>J6T</t>
  </si>
  <si>
    <t>J6V</t>
  </si>
  <si>
    <t>J6W</t>
  </si>
  <si>
    <t>J6X</t>
  </si>
  <si>
    <t>J6Y</t>
  </si>
  <si>
    <t>J6Z</t>
  </si>
  <si>
    <t>J7A</t>
  </si>
  <si>
    <t>J7B</t>
  </si>
  <si>
    <t>J7C</t>
  </si>
  <si>
    <t>J7E</t>
  </si>
  <si>
    <t>J7G</t>
  </si>
  <si>
    <t>J7H</t>
  </si>
  <si>
    <t>J7J</t>
  </si>
  <si>
    <t>J7K</t>
  </si>
  <si>
    <t>J7L</t>
  </si>
  <si>
    <t>J7M</t>
  </si>
  <si>
    <t>J7N</t>
  </si>
  <si>
    <t>J7P</t>
  </si>
  <si>
    <t>J7R</t>
  </si>
  <si>
    <t>J7T</t>
  </si>
  <si>
    <t>J7V</t>
  </si>
  <si>
    <t>J7W</t>
  </si>
  <si>
    <t>J7X</t>
  </si>
  <si>
    <t>J7Y</t>
  </si>
  <si>
    <t>J7Z</t>
  </si>
  <si>
    <t>J8A</t>
  </si>
  <si>
    <t>J8B</t>
  </si>
  <si>
    <t>J8C</t>
  </si>
  <si>
    <t>J8E</t>
  </si>
  <si>
    <t>J8G</t>
  </si>
  <si>
    <t>J8H</t>
  </si>
  <si>
    <t>J8L</t>
  </si>
  <si>
    <t>J8M</t>
  </si>
  <si>
    <t>J8N</t>
  </si>
  <si>
    <t>J8P</t>
  </si>
  <si>
    <t>J8R</t>
  </si>
  <si>
    <t>J8T</t>
  </si>
  <si>
    <t>J8V</t>
  </si>
  <si>
    <t>J8X</t>
  </si>
  <si>
    <t>J8Y</t>
  </si>
  <si>
    <t>J8Z</t>
  </si>
  <si>
    <t>J9A</t>
  </si>
  <si>
    <t>J9B</t>
  </si>
  <si>
    <t>J9E</t>
  </si>
  <si>
    <t>J9H</t>
  </si>
  <si>
    <t>J9J</t>
  </si>
  <si>
    <t>J9L</t>
  </si>
  <si>
    <t>J9P</t>
  </si>
  <si>
    <t>J9T</t>
  </si>
  <si>
    <t>J9V</t>
  </si>
  <si>
    <t>J9X</t>
  </si>
  <si>
    <t>J9Y</t>
  </si>
  <si>
    <t>J9Z</t>
  </si>
  <si>
    <t>K0A</t>
  </si>
  <si>
    <t>ON_E09</t>
  </si>
  <si>
    <t>Algorithm_ON</t>
  </si>
  <si>
    <t>Algorithm_ON_2590</t>
  </si>
  <si>
    <t>Algorithm_ON_Eco</t>
  </si>
  <si>
    <t>K0B</t>
  </si>
  <si>
    <t>ON_E10</t>
  </si>
  <si>
    <t>K0C</t>
  </si>
  <si>
    <t>K0E</t>
  </si>
  <si>
    <t>ON_E08</t>
  </si>
  <si>
    <t>K0G</t>
  </si>
  <si>
    <t>ON_E07</t>
  </si>
  <si>
    <t>K0H</t>
  </si>
  <si>
    <t>ON_E02</t>
  </si>
  <si>
    <t>K0J</t>
  </si>
  <si>
    <t>ON_E06</t>
  </si>
  <si>
    <t>K0K</t>
  </si>
  <si>
    <t>K0L</t>
  </si>
  <si>
    <t>K0M</t>
  </si>
  <si>
    <t>ON_E01</t>
  </si>
  <si>
    <t>K1A</t>
  </si>
  <si>
    <t>K1B</t>
  </si>
  <si>
    <t>K1C</t>
  </si>
  <si>
    <t>K1E</t>
  </si>
  <si>
    <t>K1G</t>
  </si>
  <si>
    <t>K1H</t>
  </si>
  <si>
    <t>K1J</t>
  </si>
  <si>
    <t>K1K</t>
  </si>
  <si>
    <t>K1L</t>
  </si>
  <si>
    <t>K1M</t>
  </si>
  <si>
    <t>K1N</t>
  </si>
  <si>
    <t>K1P</t>
  </si>
  <si>
    <t>K1R</t>
  </si>
  <si>
    <t>K1S</t>
  </si>
  <si>
    <t>K1T</t>
  </si>
  <si>
    <t>K1V</t>
  </si>
  <si>
    <t>K1W</t>
  </si>
  <si>
    <t>K1X</t>
  </si>
  <si>
    <t>K1Y</t>
  </si>
  <si>
    <t>K1Z</t>
  </si>
  <si>
    <t>K2A</t>
  </si>
  <si>
    <t>K2B</t>
  </si>
  <si>
    <t>K2C</t>
  </si>
  <si>
    <t>K2E</t>
  </si>
  <si>
    <t>K2G</t>
  </si>
  <si>
    <t>K2H</t>
  </si>
  <si>
    <t>K2J</t>
  </si>
  <si>
    <t>K2K</t>
  </si>
  <si>
    <t>K2L</t>
  </si>
  <si>
    <t>K2M</t>
  </si>
  <si>
    <t>K2P</t>
  </si>
  <si>
    <t>K2R</t>
  </si>
  <si>
    <t>K2S</t>
  </si>
  <si>
    <t>K2T</t>
  </si>
  <si>
    <t>K2V</t>
  </si>
  <si>
    <t>K2W</t>
  </si>
  <si>
    <t>K4A</t>
  </si>
  <si>
    <t>K4B</t>
  </si>
  <si>
    <t>K4C</t>
  </si>
  <si>
    <t>K4K</t>
  </si>
  <si>
    <t>K4M</t>
  </si>
  <si>
    <t>K4P</t>
  </si>
  <si>
    <t>K4R</t>
  </si>
  <si>
    <t>K6A</t>
  </si>
  <si>
    <t>K6H</t>
  </si>
  <si>
    <t>K6J</t>
  </si>
  <si>
    <t>K6K</t>
  </si>
  <si>
    <t>K6T</t>
  </si>
  <si>
    <t>K6V</t>
  </si>
  <si>
    <t>K7A</t>
  </si>
  <si>
    <t>K7C</t>
  </si>
  <si>
    <t>ON_E05</t>
  </si>
  <si>
    <t>K7G</t>
  </si>
  <si>
    <t>K7H</t>
  </si>
  <si>
    <t>K7K</t>
  </si>
  <si>
    <t>ON_E04</t>
  </si>
  <si>
    <t>K7L</t>
  </si>
  <si>
    <t>K7M</t>
  </si>
  <si>
    <t>ON_E03</t>
  </si>
  <si>
    <t>K7N</t>
  </si>
  <si>
    <t>K7P</t>
  </si>
  <si>
    <t>K7R</t>
  </si>
  <si>
    <t>K7S</t>
  </si>
  <si>
    <t>K7V</t>
  </si>
  <si>
    <t>K8A</t>
  </si>
  <si>
    <t>K8B</t>
  </si>
  <si>
    <t>K8H</t>
  </si>
  <si>
    <t>K8N</t>
  </si>
  <si>
    <t>K8P</t>
  </si>
  <si>
    <t>K8R</t>
  </si>
  <si>
    <t>K8V</t>
  </si>
  <si>
    <t>K9A</t>
  </si>
  <si>
    <t>K9H</t>
  </si>
  <si>
    <t>K9J</t>
  </si>
  <si>
    <t>K9K</t>
  </si>
  <si>
    <t>K9L</t>
  </si>
  <si>
    <t>K9V</t>
  </si>
  <si>
    <t>L0A</t>
  </si>
  <si>
    <t>L0B</t>
  </si>
  <si>
    <t>L0C</t>
  </si>
  <si>
    <t>L0E</t>
  </si>
  <si>
    <t>L0G</t>
  </si>
  <si>
    <t>L0H</t>
  </si>
  <si>
    <t>L0J</t>
  </si>
  <si>
    <t>L0K</t>
  </si>
  <si>
    <t>L0L</t>
  </si>
  <si>
    <t>L0M</t>
  </si>
  <si>
    <t>L0N</t>
  </si>
  <si>
    <t>L0P</t>
  </si>
  <si>
    <t>L0R</t>
  </si>
  <si>
    <t>L0S</t>
  </si>
  <si>
    <t>L1B</t>
  </si>
  <si>
    <t>L1C</t>
  </si>
  <si>
    <t>L1E</t>
  </si>
  <si>
    <t>L1G</t>
  </si>
  <si>
    <t>L1H</t>
  </si>
  <si>
    <t>L1J</t>
  </si>
  <si>
    <t>L1K</t>
  </si>
  <si>
    <t>L1L</t>
  </si>
  <si>
    <t>L1M</t>
  </si>
  <si>
    <t>L1N</t>
  </si>
  <si>
    <t>L1P</t>
  </si>
  <si>
    <t>L1R</t>
  </si>
  <si>
    <t>L1S</t>
  </si>
  <si>
    <t>L1T</t>
  </si>
  <si>
    <t>L1V</t>
  </si>
  <si>
    <t>L1W</t>
  </si>
  <si>
    <t>L1X</t>
  </si>
  <si>
    <t>L1Y</t>
  </si>
  <si>
    <t>L1Z</t>
  </si>
  <si>
    <t>L2A</t>
  </si>
  <si>
    <t>L2E</t>
  </si>
  <si>
    <t>L2G</t>
  </si>
  <si>
    <t>L2H</t>
  </si>
  <si>
    <t>L2J</t>
  </si>
  <si>
    <t>L2M</t>
  </si>
  <si>
    <t>L2N</t>
  </si>
  <si>
    <t>L2P</t>
  </si>
  <si>
    <t>L2R</t>
  </si>
  <si>
    <t>L2S</t>
  </si>
  <si>
    <t>L2T</t>
  </si>
  <si>
    <t>L2V</t>
  </si>
  <si>
    <t>L2W</t>
  </si>
  <si>
    <t>L3B</t>
  </si>
  <si>
    <t>L3C</t>
  </si>
  <si>
    <t>L3K</t>
  </si>
  <si>
    <t>L3M</t>
  </si>
  <si>
    <t>L3P</t>
  </si>
  <si>
    <t>L3R</t>
  </si>
  <si>
    <t>L3S</t>
  </si>
  <si>
    <t>L3T</t>
  </si>
  <si>
    <t>L3V</t>
  </si>
  <si>
    <t>L3X</t>
  </si>
  <si>
    <t>L3Y</t>
  </si>
  <si>
    <t>L3Z</t>
  </si>
  <si>
    <t>L4A</t>
  </si>
  <si>
    <t>L4B</t>
  </si>
  <si>
    <t>L4C</t>
  </si>
  <si>
    <t>L4E</t>
  </si>
  <si>
    <t>L4G</t>
  </si>
  <si>
    <t>L4H</t>
  </si>
  <si>
    <t>L4J</t>
  </si>
  <si>
    <t>L4K</t>
  </si>
  <si>
    <t>L4L</t>
  </si>
  <si>
    <t>L4M</t>
  </si>
  <si>
    <t>L4N</t>
  </si>
  <si>
    <t>L4P</t>
  </si>
  <si>
    <t>L4R</t>
  </si>
  <si>
    <t>L4S</t>
  </si>
  <si>
    <t>L4T</t>
  </si>
  <si>
    <t>L4V</t>
  </si>
  <si>
    <t>L4W</t>
  </si>
  <si>
    <t>L4X</t>
  </si>
  <si>
    <t>L4Y</t>
  </si>
  <si>
    <t>L4Z</t>
  </si>
  <si>
    <t>L5A</t>
  </si>
  <si>
    <t>L5B</t>
  </si>
  <si>
    <t>L5C</t>
  </si>
  <si>
    <t>L5E</t>
  </si>
  <si>
    <t>L5G</t>
  </si>
  <si>
    <t>L5H</t>
  </si>
  <si>
    <t>L5J</t>
  </si>
  <si>
    <t>L5K</t>
  </si>
  <si>
    <t>L5L</t>
  </si>
  <si>
    <t>L5M</t>
  </si>
  <si>
    <t>L5N</t>
  </si>
  <si>
    <t>L5P</t>
  </si>
  <si>
    <t>L5R</t>
  </si>
  <si>
    <t>L5S</t>
  </si>
  <si>
    <t>L5T</t>
  </si>
  <si>
    <t>L5V</t>
  </si>
  <si>
    <t>L5W</t>
  </si>
  <si>
    <t>L6A</t>
  </si>
  <si>
    <t>L6B</t>
  </si>
  <si>
    <t>L6C</t>
  </si>
  <si>
    <t>L6E</t>
  </si>
  <si>
    <t>L6G</t>
  </si>
  <si>
    <t>L6H</t>
  </si>
  <si>
    <t>L6J</t>
  </si>
  <si>
    <t>L6K</t>
  </si>
  <si>
    <t>L6L</t>
  </si>
  <si>
    <t>L6M</t>
  </si>
  <si>
    <t>L6P</t>
  </si>
  <si>
    <t>L6R</t>
  </si>
  <si>
    <t>L6S</t>
  </si>
  <si>
    <t>L6T</t>
  </si>
  <si>
    <t>L6V</t>
  </si>
  <si>
    <t>L6W</t>
  </si>
  <si>
    <t>L6X</t>
  </si>
  <si>
    <t>L6Y</t>
  </si>
  <si>
    <t>L6Z</t>
  </si>
  <si>
    <t>L7A</t>
  </si>
  <si>
    <t>L7B</t>
  </si>
  <si>
    <t>L7C</t>
  </si>
  <si>
    <t>L7E</t>
  </si>
  <si>
    <t>L7G</t>
  </si>
  <si>
    <t>L7J</t>
  </si>
  <si>
    <t>L7K</t>
  </si>
  <si>
    <t>L7L</t>
  </si>
  <si>
    <t>L7M</t>
  </si>
  <si>
    <t>L7N</t>
  </si>
  <si>
    <t>L7P</t>
  </si>
  <si>
    <t>L7R</t>
  </si>
  <si>
    <t>L7S</t>
  </si>
  <si>
    <t>L7T</t>
  </si>
  <si>
    <t>L8E</t>
  </si>
  <si>
    <t>L8G</t>
  </si>
  <si>
    <t>L8H</t>
  </si>
  <si>
    <t>L8J</t>
  </si>
  <si>
    <t>L8K</t>
  </si>
  <si>
    <t>L8L</t>
  </si>
  <si>
    <t>L8M</t>
  </si>
  <si>
    <t>L8N</t>
  </si>
  <si>
    <t>L8P</t>
  </si>
  <si>
    <t>L8R</t>
  </si>
  <si>
    <t>L8S</t>
  </si>
  <si>
    <t>L8T</t>
  </si>
  <si>
    <t>L8V</t>
  </si>
  <si>
    <t>L8W</t>
  </si>
  <si>
    <t>L9A</t>
  </si>
  <si>
    <t>L9B</t>
  </si>
  <si>
    <t>L9C</t>
  </si>
  <si>
    <t>L9G</t>
  </si>
  <si>
    <t>L9H</t>
  </si>
  <si>
    <t>L9J</t>
  </si>
  <si>
    <t>L9K</t>
  </si>
  <si>
    <t>L9L</t>
  </si>
  <si>
    <t>L9M</t>
  </si>
  <si>
    <t>L9N</t>
  </si>
  <si>
    <t>L9P</t>
  </si>
  <si>
    <t>L9R</t>
  </si>
  <si>
    <t>L9S</t>
  </si>
  <si>
    <t>L9T</t>
  </si>
  <si>
    <t>L9V</t>
  </si>
  <si>
    <t>L9W</t>
  </si>
  <si>
    <t>L9Y</t>
  </si>
  <si>
    <t>L9Z</t>
  </si>
  <si>
    <t>M1B</t>
  </si>
  <si>
    <t>M1C</t>
  </si>
  <si>
    <t>M1E</t>
  </si>
  <si>
    <t>M1G</t>
  </si>
  <si>
    <t>M1H</t>
  </si>
  <si>
    <t>M1J</t>
  </si>
  <si>
    <t>M1K</t>
  </si>
  <si>
    <t>M1L</t>
  </si>
  <si>
    <t>M1M</t>
  </si>
  <si>
    <t>M1N</t>
  </si>
  <si>
    <t>M1P</t>
  </si>
  <si>
    <t>M1R</t>
  </si>
  <si>
    <t>M1S</t>
  </si>
  <si>
    <t>M1T</t>
  </si>
  <si>
    <t>M1V</t>
  </si>
  <si>
    <t>M1W</t>
  </si>
  <si>
    <t>M1X</t>
  </si>
  <si>
    <t>M2H</t>
  </si>
  <si>
    <t>M2J</t>
  </si>
  <si>
    <t>M2K</t>
  </si>
  <si>
    <t>M2L</t>
  </si>
  <si>
    <t>M2M</t>
  </si>
  <si>
    <t>M2N</t>
  </si>
  <si>
    <t>M2P</t>
  </si>
  <si>
    <t>M2R</t>
  </si>
  <si>
    <t>M3A</t>
  </si>
  <si>
    <t>M3B</t>
  </si>
  <si>
    <t>M3C</t>
  </si>
  <si>
    <t>M3H</t>
  </si>
  <si>
    <t>M3J</t>
  </si>
  <si>
    <t>M3K</t>
  </si>
  <si>
    <t>M3L</t>
  </si>
  <si>
    <t>M3M</t>
  </si>
  <si>
    <t>M3N</t>
  </si>
  <si>
    <t>M4A</t>
  </si>
  <si>
    <t>M4B</t>
  </si>
  <si>
    <t>M4C</t>
  </si>
  <si>
    <t>M4E</t>
  </si>
  <si>
    <t>M4G</t>
  </si>
  <si>
    <t>M4H</t>
  </si>
  <si>
    <t>M4J</t>
  </si>
  <si>
    <t>M4K</t>
  </si>
  <si>
    <t>M4L</t>
  </si>
  <si>
    <t>M4M</t>
  </si>
  <si>
    <t>M4N</t>
  </si>
  <si>
    <t>M4P</t>
  </si>
  <si>
    <t>M4R</t>
  </si>
  <si>
    <t>M4S</t>
  </si>
  <si>
    <t>M4T</t>
  </si>
  <si>
    <t>M4V</t>
  </si>
  <si>
    <t>M4W</t>
  </si>
  <si>
    <t>M4X</t>
  </si>
  <si>
    <t>M4Y</t>
  </si>
  <si>
    <t>M5A</t>
  </si>
  <si>
    <t>M5B</t>
  </si>
  <si>
    <t>M5C</t>
  </si>
  <si>
    <t>M5E</t>
  </si>
  <si>
    <t>M5G</t>
  </si>
  <si>
    <t>M5H</t>
  </si>
  <si>
    <t>M5J</t>
  </si>
  <si>
    <t>M5K</t>
  </si>
  <si>
    <t>M5L</t>
  </si>
  <si>
    <t>M5M</t>
  </si>
  <si>
    <t>M5N</t>
  </si>
  <si>
    <t>M5P</t>
  </si>
  <si>
    <t>M5R</t>
  </si>
  <si>
    <t>M5S</t>
  </si>
  <si>
    <t>M5T</t>
  </si>
  <si>
    <t>M5V</t>
  </si>
  <si>
    <t>M5W</t>
  </si>
  <si>
    <t>M5X</t>
  </si>
  <si>
    <t>M6A</t>
  </si>
  <si>
    <t>M6B</t>
  </si>
  <si>
    <t>M6C</t>
  </si>
  <si>
    <t>M6E</t>
  </si>
  <si>
    <t>M6G</t>
  </si>
  <si>
    <t>M6H</t>
  </si>
  <si>
    <t>M6J</t>
  </si>
  <si>
    <t>M6K</t>
  </si>
  <si>
    <t>M6L</t>
  </si>
  <si>
    <t>M6M</t>
  </si>
  <si>
    <t>M6N</t>
  </si>
  <si>
    <t>M6P</t>
  </si>
  <si>
    <t>M6R</t>
  </si>
  <si>
    <t>M6S</t>
  </si>
  <si>
    <t>M7A</t>
  </si>
  <si>
    <t>M7Y</t>
  </si>
  <si>
    <t>M8V</t>
  </si>
  <si>
    <t>M8W</t>
  </si>
  <si>
    <t>M8X</t>
  </si>
  <si>
    <t>M8Y</t>
  </si>
  <si>
    <t>M8Z</t>
  </si>
  <si>
    <t>M9A</t>
  </si>
  <si>
    <t>M9B</t>
  </si>
  <si>
    <t>M9C</t>
  </si>
  <si>
    <t>M9L</t>
  </si>
  <si>
    <t>M9M</t>
  </si>
  <si>
    <t>M9N</t>
  </si>
  <si>
    <t>M9P</t>
  </si>
  <si>
    <t>M9R</t>
  </si>
  <si>
    <t>M9V</t>
  </si>
  <si>
    <t>M9W</t>
  </si>
  <si>
    <t>N0A</t>
  </si>
  <si>
    <t>N0B</t>
  </si>
  <si>
    <t>N0C</t>
  </si>
  <si>
    <t>N0E</t>
  </si>
  <si>
    <t>N0G</t>
  </si>
  <si>
    <t>N0H</t>
  </si>
  <si>
    <t>N0J</t>
  </si>
  <si>
    <t>N0K</t>
  </si>
  <si>
    <t>N0L</t>
  </si>
  <si>
    <t>N0M</t>
  </si>
  <si>
    <t>N0N</t>
  </si>
  <si>
    <t>N0P</t>
  </si>
  <si>
    <t>N0R</t>
  </si>
  <si>
    <t>N1A</t>
  </si>
  <si>
    <t>N1C</t>
  </si>
  <si>
    <t>N1E</t>
  </si>
  <si>
    <t>N1G</t>
  </si>
  <si>
    <t>N1H</t>
  </si>
  <si>
    <t>N1K</t>
  </si>
  <si>
    <t>N1L</t>
  </si>
  <si>
    <t>N1M</t>
  </si>
  <si>
    <t>N1P</t>
  </si>
  <si>
    <t>N1R</t>
  </si>
  <si>
    <t>N1S</t>
  </si>
  <si>
    <t>N1T</t>
  </si>
  <si>
    <t>N2A</t>
  </si>
  <si>
    <t>N2B</t>
  </si>
  <si>
    <t>N2C</t>
  </si>
  <si>
    <t>N2E</t>
  </si>
  <si>
    <t>N2G</t>
  </si>
  <si>
    <t>N2H</t>
  </si>
  <si>
    <t>N2J</t>
  </si>
  <si>
    <t>N2K</t>
  </si>
  <si>
    <t>N2L</t>
  </si>
  <si>
    <t>N2M</t>
  </si>
  <si>
    <t>N2N</t>
  </si>
  <si>
    <t>N2P</t>
  </si>
  <si>
    <t>N2R</t>
  </si>
  <si>
    <t>N2T</t>
  </si>
  <si>
    <t>N2V</t>
  </si>
  <si>
    <t>N2Z</t>
  </si>
  <si>
    <t>N3A</t>
  </si>
  <si>
    <t>N3B</t>
  </si>
  <si>
    <t>N3C</t>
  </si>
  <si>
    <t>N3E</t>
  </si>
  <si>
    <t>N3H</t>
  </si>
  <si>
    <t>N3L</t>
  </si>
  <si>
    <t>N3P</t>
  </si>
  <si>
    <t>N3R</t>
  </si>
  <si>
    <t>N3S</t>
  </si>
  <si>
    <t>N3T</t>
  </si>
  <si>
    <t>N3V</t>
  </si>
  <si>
    <t>N3W</t>
  </si>
  <si>
    <t>N3Y</t>
  </si>
  <si>
    <t>N4B</t>
  </si>
  <si>
    <t>N4G</t>
  </si>
  <si>
    <t>N4K</t>
  </si>
  <si>
    <t>N4L</t>
  </si>
  <si>
    <t>N4N</t>
  </si>
  <si>
    <t>N4S</t>
  </si>
  <si>
    <t>N4T</t>
  </si>
  <si>
    <t>N4V</t>
  </si>
  <si>
    <t>N4W</t>
  </si>
  <si>
    <t>N4X</t>
  </si>
  <si>
    <t>N4Z</t>
  </si>
  <si>
    <t>N5A</t>
  </si>
  <si>
    <t>N5C</t>
  </si>
  <si>
    <t>N5H</t>
  </si>
  <si>
    <t>N5L</t>
  </si>
  <si>
    <t>N5P</t>
  </si>
  <si>
    <t>N5R</t>
  </si>
  <si>
    <t>N5V</t>
  </si>
  <si>
    <t>N5W</t>
  </si>
  <si>
    <t>N5X</t>
  </si>
  <si>
    <t>N5Y</t>
  </si>
  <si>
    <t>N5Z</t>
  </si>
  <si>
    <t>N6A</t>
  </si>
  <si>
    <t>N6B</t>
  </si>
  <si>
    <t>N6C</t>
  </si>
  <si>
    <t>N6E</t>
  </si>
  <si>
    <t>N6G</t>
  </si>
  <si>
    <t>N6H</t>
  </si>
  <si>
    <t>N6J</t>
  </si>
  <si>
    <t>N6K</t>
  </si>
  <si>
    <t>N6L</t>
  </si>
  <si>
    <t>N6M</t>
  </si>
  <si>
    <t>N6N</t>
  </si>
  <si>
    <t>N6P</t>
  </si>
  <si>
    <t>N7A</t>
  </si>
  <si>
    <t>N7G</t>
  </si>
  <si>
    <t>N7L</t>
  </si>
  <si>
    <t>N7M</t>
  </si>
  <si>
    <t>N7S</t>
  </si>
  <si>
    <t>N7T</t>
  </si>
  <si>
    <t>N7V</t>
  </si>
  <si>
    <t>N7W</t>
  </si>
  <si>
    <t>N7X</t>
  </si>
  <si>
    <t>N8A</t>
  </si>
  <si>
    <t>N8H</t>
  </si>
  <si>
    <t>N8M</t>
  </si>
  <si>
    <t>N8N</t>
  </si>
  <si>
    <t>N8P</t>
  </si>
  <si>
    <t>N8R</t>
  </si>
  <si>
    <t>N8S</t>
  </si>
  <si>
    <t>N8T</t>
  </si>
  <si>
    <t>N8V</t>
  </si>
  <si>
    <t>N8W</t>
  </si>
  <si>
    <t>N8X</t>
  </si>
  <si>
    <t>N8Y</t>
  </si>
  <si>
    <t>N9A</t>
  </si>
  <si>
    <t>N9B</t>
  </si>
  <si>
    <t>N9C</t>
  </si>
  <si>
    <t>N9E</t>
  </si>
  <si>
    <t>N9G</t>
  </si>
  <si>
    <t>N9H</t>
  </si>
  <si>
    <t>N9J</t>
  </si>
  <si>
    <t>N9K</t>
  </si>
  <si>
    <t>N9V</t>
  </si>
  <si>
    <t>N9Y</t>
  </si>
  <si>
    <t>P0A</t>
  </si>
  <si>
    <t>P0B</t>
  </si>
  <si>
    <t>P0C</t>
  </si>
  <si>
    <t>P0E</t>
  </si>
  <si>
    <t>P0G</t>
  </si>
  <si>
    <t>P0H</t>
  </si>
  <si>
    <t>P0J</t>
  </si>
  <si>
    <t>P0K</t>
  </si>
  <si>
    <t>P0L</t>
  </si>
  <si>
    <t>P0M</t>
  </si>
  <si>
    <t>P0N</t>
  </si>
  <si>
    <t>P0P</t>
  </si>
  <si>
    <t>P0R</t>
  </si>
  <si>
    <t>P0S</t>
  </si>
  <si>
    <t>P0T</t>
  </si>
  <si>
    <t>P0V</t>
  </si>
  <si>
    <t>P0W</t>
  </si>
  <si>
    <t>P0X</t>
  </si>
  <si>
    <t>P0Y</t>
  </si>
  <si>
    <t>P1A</t>
  </si>
  <si>
    <t>P1B</t>
  </si>
  <si>
    <t>P1C</t>
  </si>
  <si>
    <t>P1H</t>
  </si>
  <si>
    <t>P1L</t>
  </si>
  <si>
    <t>P1P</t>
  </si>
  <si>
    <t>P2A</t>
  </si>
  <si>
    <t>P2B</t>
  </si>
  <si>
    <t>P2N</t>
  </si>
  <si>
    <t>P3A</t>
  </si>
  <si>
    <t>P3B</t>
  </si>
  <si>
    <t>P3C</t>
  </si>
  <si>
    <t>P3E</t>
  </si>
  <si>
    <t>P3G</t>
  </si>
  <si>
    <t>P3L</t>
  </si>
  <si>
    <t>P3N</t>
  </si>
  <si>
    <t>P3P</t>
  </si>
  <si>
    <t>P3Y</t>
  </si>
  <si>
    <t>P4N</t>
  </si>
  <si>
    <t>P4P</t>
  </si>
  <si>
    <t>P4R</t>
  </si>
  <si>
    <t>P5A</t>
  </si>
  <si>
    <t>P5E</t>
  </si>
  <si>
    <t>P5N</t>
  </si>
  <si>
    <t>P6A</t>
  </si>
  <si>
    <t>P6B</t>
  </si>
  <si>
    <t>P6C</t>
  </si>
  <si>
    <t>P7A</t>
  </si>
  <si>
    <t>P7B</t>
  </si>
  <si>
    <t>P7C</t>
  </si>
  <si>
    <t>P7E</t>
  </si>
  <si>
    <t>P7G</t>
  </si>
  <si>
    <t>P7J</t>
  </si>
  <si>
    <t>P7K</t>
  </si>
  <si>
    <t>P7L</t>
  </si>
  <si>
    <t>P8N</t>
  </si>
  <si>
    <t>P8T</t>
  </si>
  <si>
    <t>P9A</t>
  </si>
  <si>
    <t>P9N</t>
  </si>
  <si>
    <t>R0A</t>
  </si>
  <si>
    <t>WEST_E04</t>
  </si>
  <si>
    <t>West (excl. BC)</t>
  </si>
  <si>
    <t>Algorithm_WEST</t>
  </si>
  <si>
    <t>R0B</t>
  </si>
  <si>
    <t>WEST_E01</t>
  </si>
  <si>
    <t>R0C</t>
  </si>
  <si>
    <t>WEST_E02</t>
  </si>
  <si>
    <t>R0E</t>
  </si>
  <si>
    <t>R0G</t>
  </si>
  <si>
    <t>R0H</t>
  </si>
  <si>
    <t>WEST_E03</t>
  </si>
  <si>
    <t>R0J</t>
  </si>
  <si>
    <t>R0K</t>
  </si>
  <si>
    <t>R0L</t>
  </si>
  <si>
    <t>R0M</t>
  </si>
  <si>
    <t>R1A</t>
  </si>
  <si>
    <t>R1B</t>
  </si>
  <si>
    <t>R1C</t>
  </si>
  <si>
    <t>R1N</t>
  </si>
  <si>
    <t>R2C</t>
  </si>
  <si>
    <t>R2E</t>
  </si>
  <si>
    <t>R2G</t>
  </si>
  <si>
    <t>R2H</t>
  </si>
  <si>
    <t>R2J</t>
  </si>
  <si>
    <t>R2K</t>
  </si>
  <si>
    <t>R2L</t>
  </si>
  <si>
    <t>R2M</t>
  </si>
  <si>
    <t>R2N</t>
  </si>
  <si>
    <t>R2P</t>
  </si>
  <si>
    <t>R2R</t>
  </si>
  <si>
    <t>R2V</t>
  </si>
  <si>
    <t>R2W</t>
  </si>
  <si>
    <t>R2X</t>
  </si>
  <si>
    <t>R2Y</t>
  </si>
  <si>
    <t>R3A</t>
  </si>
  <si>
    <t>R3B</t>
  </si>
  <si>
    <t>R3C</t>
  </si>
  <si>
    <t>R3E</t>
  </si>
  <si>
    <t>R3G</t>
  </si>
  <si>
    <t>R3H</t>
  </si>
  <si>
    <t>R3J</t>
  </si>
  <si>
    <t>R3K</t>
  </si>
  <si>
    <t>R3L</t>
  </si>
  <si>
    <t>R3M</t>
  </si>
  <si>
    <t>R3N</t>
  </si>
  <si>
    <t>R3P</t>
  </si>
  <si>
    <t>R3R</t>
  </si>
  <si>
    <t>R3S</t>
  </si>
  <si>
    <t>R3T</t>
  </si>
  <si>
    <t>R3V</t>
  </si>
  <si>
    <t>R3W</t>
  </si>
  <si>
    <t>R3X</t>
  </si>
  <si>
    <t>R3Y</t>
  </si>
  <si>
    <t>R4A</t>
  </si>
  <si>
    <t>R4H</t>
  </si>
  <si>
    <t>R4J</t>
  </si>
  <si>
    <t>R4K</t>
  </si>
  <si>
    <t>R4L</t>
  </si>
  <si>
    <t>R5A</t>
  </si>
  <si>
    <t>R5G</t>
  </si>
  <si>
    <t>R5H</t>
  </si>
  <si>
    <t>R6M</t>
  </si>
  <si>
    <t>R6W</t>
  </si>
  <si>
    <t>R7A</t>
  </si>
  <si>
    <t>R7B</t>
  </si>
  <si>
    <t>R7C</t>
  </si>
  <si>
    <t>R7N</t>
  </si>
  <si>
    <t>R8A</t>
  </si>
  <si>
    <t>R8N</t>
  </si>
  <si>
    <t>R9A</t>
  </si>
  <si>
    <t>S0A</t>
  </si>
  <si>
    <t>S0C</t>
  </si>
  <si>
    <t>WEST_E06</t>
  </si>
  <si>
    <t>S0E</t>
  </si>
  <si>
    <t>S0G</t>
  </si>
  <si>
    <t>S0H</t>
  </si>
  <si>
    <t>S0J</t>
  </si>
  <si>
    <t>S0K</t>
  </si>
  <si>
    <t>S0L</t>
  </si>
  <si>
    <t>S0M</t>
  </si>
  <si>
    <t>S0N</t>
  </si>
  <si>
    <t>S0P</t>
  </si>
  <si>
    <t>S2V</t>
  </si>
  <si>
    <t>S3N</t>
  </si>
  <si>
    <t>S4A</t>
  </si>
  <si>
    <t>S4H</t>
  </si>
  <si>
    <t>WEST_E07</t>
  </si>
  <si>
    <t>S4L</t>
  </si>
  <si>
    <t>S4M</t>
  </si>
  <si>
    <t>S4N</t>
  </si>
  <si>
    <t>S4P</t>
  </si>
  <si>
    <t>S4R</t>
  </si>
  <si>
    <t>S4S</t>
  </si>
  <si>
    <t>S4T</t>
  </si>
  <si>
    <t>S4V</t>
  </si>
  <si>
    <t>S4W</t>
  </si>
  <si>
    <t>S4X</t>
  </si>
  <si>
    <t>S4Y</t>
  </si>
  <si>
    <t>S4Z</t>
  </si>
  <si>
    <t>S6H</t>
  </si>
  <si>
    <t>S6J</t>
  </si>
  <si>
    <t>S6K</t>
  </si>
  <si>
    <t>S6V</t>
  </si>
  <si>
    <t>S6W</t>
  </si>
  <si>
    <t>S6X</t>
  </si>
  <si>
    <t>S7H</t>
  </si>
  <si>
    <t>S7J</t>
  </si>
  <si>
    <t>S7K</t>
  </si>
  <si>
    <t>S7L</t>
  </si>
  <si>
    <t>S7M</t>
  </si>
  <si>
    <t>S7N</t>
  </si>
  <si>
    <t>S7P</t>
  </si>
  <si>
    <t>S7R</t>
  </si>
  <si>
    <t>S7S</t>
  </si>
  <si>
    <t>S7T</t>
  </si>
  <si>
    <t>S7V</t>
  </si>
  <si>
    <t>S7W</t>
  </si>
  <si>
    <t>S9A</t>
  </si>
  <si>
    <t>S9H</t>
  </si>
  <si>
    <t>S9V</t>
  </si>
  <si>
    <t>S9X</t>
  </si>
  <si>
    <t>T0A</t>
  </si>
  <si>
    <t>T0B</t>
  </si>
  <si>
    <t>T0C</t>
  </si>
  <si>
    <t>T0E</t>
  </si>
  <si>
    <t>T0G</t>
  </si>
  <si>
    <t>WEST_E05</t>
  </si>
  <si>
    <t>T0H</t>
  </si>
  <si>
    <t>T0J</t>
  </si>
  <si>
    <t>T0K</t>
  </si>
  <si>
    <t>T0L</t>
  </si>
  <si>
    <t>T0M</t>
  </si>
  <si>
    <t>T0N</t>
  </si>
  <si>
    <t>T0P</t>
  </si>
  <si>
    <t>T0V</t>
  </si>
  <si>
    <t>T1A</t>
  </si>
  <si>
    <t>T1B</t>
  </si>
  <si>
    <t>T1C</t>
  </si>
  <si>
    <t>T1G</t>
  </si>
  <si>
    <t>T1H</t>
  </si>
  <si>
    <t>T1J</t>
  </si>
  <si>
    <t>T1K</t>
  </si>
  <si>
    <t>T1L</t>
  </si>
  <si>
    <t>T1M</t>
  </si>
  <si>
    <t>T1P</t>
  </si>
  <si>
    <t>T1R</t>
  </si>
  <si>
    <t>T1S</t>
  </si>
  <si>
    <t>T1V</t>
  </si>
  <si>
    <t>T1W</t>
  </si>
  <si>
    <t>T1X</t>
  </si>
  <si>
    <t>T1Y</t>
  </si>
  <si>
    <t>T1Z</t>
  </si>
  <si>
    <t>T2A</t>
  </si>
  <si>
    <t>T2B</t>
  </si>
  <si>
    <t>T2C</t>
  </si>
  <si>
    <t>T2E</t>
  </si>
  <si>
    <t>T2G</t>
  </si>
  <si>
    <t>T2H</t>
  </si>
  <si>
    <t>T2J</t>
  </si>
  <si>
    <t>T2K</t>
  </si>
  <si>
    <t>T2L</t>
  </si>
  <si>
    <t>T2M</t>
  </si>
  <si>
    <t>T2N</t>
  </si>
  <si>
    <t>T2P</t>
  </si>
  <si>
    <t>T2R</t>
  </si>
  <si>
    <t>T2S</t>
  </si>
  <si>
    <t>T2T</t>
  </si>
  <si>
    <t>T2V</t>
  </si>
  <si>
    <t>T2W</t>
  </si>
  <si>
    <t>T2X</t>
  </si>
  <si>
    <t>T2Y</t>
  </si>
  <si>
    <t>T2Z</t>
  </si>
  <si>
    <t>T3A</t>
  </si>
  <si>
    <t>T3B</t>
  </si>
  <si>
    <t>T3C</t>
  </si>
  <si>
    <t>T3E</t>
  </si>
  <si>
    <t>T3G</t>
  </si>
  <si>
    <t>T3H</t>
  </si>
  <si>
    <t>T3J</t>
  </si>
  <si>
    <t>T3K</t>
  </si>
  <si>
    <t>T3L</t>
  </si>
  <si>
    <t>T3M</t>
  </si>
  <si>
    <t>T3N</t>
  </si>
  <si>
    <t>T3P</t>
  </si>
  <si>
    <t>T3R</t>
  </si>
  <si>
    <t>T3S</t>
  </si>
  <si>
    <t>T3Z</t>
  </si>
  <si>
    <t>T4A</t>
  </si>
  <si>
    <t>T4B</t>
  </si>
  <si>
    <t>T4C</t>
  </si>
  <si>
    <t>T4E</t>
  </si>
  <si>
    <t>T4G</t>
  </si>
  <si>
    <t>T4H</t>
  </si>
  <si>
    <t>T4J</t>
  </si>
  <si>
    <t>T4L</t>
  </si>
  <si>
    <t>T4N</t>
  </si>
  <si>
    <t>T4P</t>
  </si>
  <si>
    <t>T4R</t>
  </si>
  <si>
    <t>T4S</t>
  </si>
  <si>
    <t>T4T</t>
  </si>
  <si>
    <t>T4V</t>
  </si>
  <si>
    <t>T4X</t>
  </si>
  <si>
    <t>T5A</t>
  </si>
  <si>
    <t>T5B</t>
  </si>
  <si>
    <t>T5C</t>
  </si>
  <si>
    <t>T5E</t>
  </si>
  <si>
    <t>T5G</t>
  </si>
  <si>
    <t>T5H</t>
  </si>
  <si>
    <t>T5J</t>
  </si>
  <si>
    <t>T5K</t>
  </si>
  <si>
    <t>T5L</t>
  </si>
  <si>
    <t>T5M</t>
  </si>
  <si>
    <t>T5N</t>
  </si>
  <si>
    <t>T5P</t>
  </si>
  <si>
    <t>T5R</t>
  </si>
  <si>
    <t>T5S</t>
  </si>
  <si>
    <t>T5T</t>
  </si>
  <si>
    <t>T5V</t>
  </si>
  <si>
    <t>T5W</t>
  </si>
  <si>
    <t>T5X</t>
  </si>
  <si>
    <t>T5Y</t>
  </si>
  <si>
    <t>T5Z</t>
  </si>
  <si>
    <t>T6A</t>
  </si>
  <si>
    <t>T6B</t>
  </si>
  <si>
    <t>T6C</t>
  </si>
  <si>
    <t>T6E</t>
  </si>
  <si>
    <t>T6G</t>
  </si>
  <si>
    <t>T6H</t>
  </si>
  <si>
    <t>T6J</t>
  </si>
  <si>
    <t>T6K</t>
  </si>
  <si>
    <t>T6L</t>
  </si>
  <si>
    <t>T6M</t>
  </si>
  <si>
    <t>T6N</t>
  </si>
  <si>
    <t>T6P</t>
  </si>
  <si>
    <t>T6R</t>
  </si>
  <si>
    <t>T6S</t>
  </si>
  <si>
    <t>T6T</t>
  </si>
  <si>
    <t>T6V</t>
  </si>
  <si>
    <t>T6W</t>
  </si>
  <si>
    <t>T6X</t>
  </si>
  <si>
    <t>T7A</t>
  </si>
  <si>
    <t>T7E</t>
  </si>
  <si>
    <t>T7N</t>
  </si>
  <si>
    <t>T7P</t>
  </si>
  <si>
    <t>T7S</t>
  </si>
  <si>
    <t>T7V</t>
  </si>
  <si>
    <t>T7X</t>
  </si>
  <si>
    <t>T7Y</t>
  </si>
  <si>
    <t>T7Z</t>
  </si>
  <si>
    <t>T8A</t>
  </si>
  <si>
    <t>T8B</t>
  </si>
  <si>
    <t>T8C</t>
  </si>
  <si>
    <t>T8E</t>
  </si>
  <si>
    <t>T8G</t>
  </si>
  <si>
    <t>T8H</t>
  </si>
  <si>
    <t>T8L</t>
  </si>
  <si>
    <t>T8N</t>
  </si>
  <si>
    <t>T8R</t>
  </si>
  <si>
    <t>T8S</t>
  </si>
  <si>
    <t>T8T</t>
  </si>
  <si>
    <t>T8V</t>
  </si>
  <si>
    <t>T8W</t>
  </si>
  <si>
    <t>T8X</t>
  </si>
  <si>
    <t>T9A</t>
  </si>
  <si>
    <t>T9C</t>
  </si>
  <si>
    <t>T9E</t>
  </si>
  <si>
    <t>T9G</t>
  </si>
  <si>
    <t>T9H</t>
  </si>
  <si>
    <t>T9J</t>
  </si>
  <si>
    <t>T9K</t>
  </si>
  <si>
    <t>T9M</t>
  </si>
  <si>
    <t>T9N</t>
  </si>
  <si>
    <t>T9S</t>
  </si>
  <si>
    <t>T9V</t>
  </si>
  <si>
    <t>T9W</t>
  </si>
  <si>
    <t>T9X</t>
  </si>
  <si>
    <t>V0A</t>
  </si>
  <si>
    <t>BC_E01</t>
  </si>
  <si>
    <t>Algorithm_BC</t>
  </si>
  <si>
    <t>Algorithm_West_2590</t>
  </si>
  <si>
    <t>Algorithm_BC_Eco</t>
  </si>
  <si>
    <t>V0B</t>
  </si>
  <si>
    <t>BC_E02</t>
  </si>
  <si>
    <t>V0C</t>
  </si>
  <si>
    <t>V0E</t>
  </si>
  <si>
    <t>V0G</t>
  </si>
  <si>
    <t>V0H</t>
  </si>
  <si>
    <t>V0J</t>
  </si>
  <si>
    <t>V0K</t>
  </si>
  <si>
    <t>V0L</t>
  </si>
  <si>
    <t>V0M</t>
  </si>
  <si>
    <t>BC_E04</t>
  </si>
  <si>
    <t>V0N</t>
  </si>
  <si>
    <t>BC_E07</t>
  </si>
  <si>
    <t>V0P</t>
  </si>
  <si>
    <t>BC_E08</t>
  </si>
  <si>
    <t>V0R</t>
  </si>
  <si>
    <t>BC_E10</t>
  </si>
  <si>
    <t>V0S</t>
  </si>
  <si>
    <t>V0T</t>
  </si>
  <si>
    <t>V0V</t>
  </si>
  <si>
    <t>V0W</t>
  </si>
  <si>
    <t>V0X</t>
  </si>
  <si>
    <t>BC_E05</t>
  </si>
  <si>
    <t>V1A</t>
  </si>
  <si>
    <t>V1B</t>
  </si>
  <si>
    <t>V1C</t>
  </si>
  <si>
    <t>V1E</t>
  </si>
  <si>
    <t>V1G</t>
  </si>
  <si>
    <t>V1H</t>
  </si>
  <si>
    <t>V1J</t>
  </si>
  <si>
    <t>V1K</t>
  </si>
  <si>
    <t>V1L</t>
  </si>
  <si>
    <t>V1M</t>
  </si>
  <si>
    <t>W3</t>
  </si>
  <si>
    <t>V1N</t>
  </si>
  <si>
    <t>V1P</t>
  </si>
  <si>
    <t>V1R</t>
  </si>
  <si>
    <t>V1S</t>
  </si>
  <si>
    <t>V1T</t>
  </si>
  <si>
    <t>V1V</t>
  </si>
  <si>
    <t>V1W</t>
  </si>
  <si>
    <t>V1X</t>
  </si>
  <si>
    <t>V1Y</t>
  </si>
  <si>
    <t>V1Z</t>
  </si>
  <si>
    <t>V2A</t>
  </si>
  <si>
    <t>V2B</t>
  </si>
  <si>
    <t>V2C</t>
  </si>
  <si>
    <t>V2E</t>
  </si>
  <si>
    <t>V2G</t>
  </si>
  <si>
    <t>V2H</t>
  </si>
  <si>
    <t>V2J</t>
  </si>
  <si>
    <t>V2K</t>
  </si>
  <si>
    <t>V2L</t>
  </si>
  <si>
    <t>V2M</t>
  </si>
  <si>
    <t>V2N</t>
  </si>
  <si>
    <t>V2P</t>
  </si>
  <si>
    <t>BC_E06</t>
  </si>
  <si>
    <t>V2R</t>
  </si>
  <si>
    <t>V2S</t>
  </si>
  <si>
    <t>W5</t>
  </si>
  <si>
    <t>V2T</t>
  </si>
  <si>
    <t>V2V</t>
  </si>
  <si>
    <t>V2W</t>
  </si>
  <si>
    <t>W4</t>
  </si>
  <si>
    <t>V2X</t>
  </si>
  <si>
    <t>V2Y</t>
  </si>
  <si>
    <t>V2Z</t>
  </si>
  <si>
    <t>V3A</t>
  </si>
  <si>
    <t>V3B</t>
  </si>
  <si>
    <t>V3C</t>
  </si>
  <si>
    <t>W2</t>
  </si>
  <si>
    <t>V3E</t>
  </si>
  <si>
    <t>V3G</t>
  </si>
  <si>
    <t>V3H</t>
  </si>
  <si>
    <t>V3J</t>
  </si>
  <si>
    <t>V3K</t>
  </si>
  <si>
    <t>V3L</t>
  </si>
  <si>
    <t>V3M</t>
  </si>
  <si>
    <t>V3N</t>
  </si>
  <si>
    <t>V3R</t>
  </si>
  <si>
    <t>W1</t>
  </si>
  <si>
    <t>V3S</t>
  </si>
  <si>
    <t>V3T</t>
  </si>
  <si>
    <t>V3V</t>
  </si>
  <si>
    <t>V3W</t>
  </si>
  <si>
    <t>V3X</t>
  </si>
  <si>
    <t>V3Y</t>
  </si>
  <si>
    <t>V4A</t>
  </si>
  <si>
    <t>V4B</t>
  </si>
  <si>
    <t>V4C</t>
  </si>
  <si>
    <t>V4E</t>
  </si>
  <si>
    <t>V4G</t>
  </si>
  <si>
    <t>V4K</t>
  </si>
  <si>
    <t>BC_E09</t>
  </si>
  <si>
    <t>V4L</t>
  </si>
  <si>
    <t>V4M</t>
  </si>
  <si>
    <t>V4N</t>
  </si>
  <si>
    <t>V4P</t>
  </si>
  <si>
    <t>V4R</t>
  </si>
  <si>
    <t>V4S</t>
  </si>
  <si>
    <t>V4T</t>
  </si>
  <si>
    <t>V4V</t>
  </si>
  <si>
    <t>V4W</t>
  </si>
  <si>
    <t>V4X</t>
  </si>
  <si>
    <t>V4Z</t>
  </si>
  <si>
    <t>V5A</t>
  </si>
  <si>
    <t>V5B</t>
  </si>
  <si>
    <t>V5C</t>
  </si>
  <si>
    <t>V5E</t>
  </si>
  <si>
    <t>V5G</t>
  </si>
  <si>
    <t>V5H</t>
  </si>
  <si>
    <t>V5J</t>
  </si>
  <si>
    <t>V5K</t>
  </si>
  <si>
    <t>V5L</t>
  </si>
  <si>
    <t>V5M</t>
  </si>
  <si>
    <t>V5N</t>
  </si>
  <si>
    <t>V5P</t>
  </si>
  <si>
    <t>V5R</t>
  </si>
  <si>
    <t>V5S</t>
  </si>
  <si>
    <t>V5T</t>
  </si>
  <si>
    <t>V5V</t>
  </si>
  <si>
    <t>V5W</t>
  </si>
  <si>
    <t>V5X</t>
  </si>
  <si>
    <t>V5Y</t>
  </si>
  <si>
    <t>V5Z</t>
  </si>
  <si>
    <t>V6A</t>
  </si>
  <si>
    <t>V6B</t>
  </si>
  <si>
    <t>V6C</t>
  </si>
  <si>
    <t>V6E</t>
  </si>
  <si>
    <t>V6G</t>
  </si>
  <si>
    <t>V6H</t>
  </si>
  <si>
    <t>V6J</t>
  </si>
  <si>
    <t>V6K</t>
  </si>
  <si>
    <t>V6L</t>
  </si>
  <si>
    <t>V6M</t>
  </si>
  <si>
    <t>V6N</t>
  </si>
  <si>
    <t>V6P</t>
  </si>
  <si>
    <t>V6R</t>
  </si>
  <si>
    <t>V6S</t>
  </si>
  <si>
    <t>V6T</t>
  </si>
  <si>
    <t>V6V</t>
  </si>
  <si>
    <t>V6W</t>
  </si>
  <si>
    <t>V6X</t>
  </si>
  <si>
    <t>V6Y</t>
  </si>
  <si>
    <t>V6Z</t>
  </si>
  <si>
    <t>V7A</t>
  </si>
  <si>
    <t>V7B</t>
  </si>
  <si>
    <t>V7C</t>
  </si>
  <si>
    <t>V7E</t>
  </si>
  <si>
    <t>V7G</t>
  </si>
  <si>
    <t>V7H</t>
  </si>
  <si>
    <t>V7J</t>
  </si>
  <si>
    <t>V7K</t>
  </si>
  <si>
    <t>V7L</t>
  </si>
  <si>
    <t>V7M</t>
  </si>
  <si>
    <t>V7N</t>
  </si>
  <si>
    <t>V7P</t>
  </si>
  <si>
    <t>V7R</t>
  </si>
  <si>
    <t>V7S</t>
  </si>
  <si>
    <t>V7T</t>
  </si>
  <si>
    <t>V7V</t>
  </si>
  <si>
    <t>V7W</t>
  </si>
  <si>
    <t>V7X</t>
  </si>
  <si>
    <t>V7Y</t>
  </si>
  <si>
    <t>V8A</t>
  </si>
  <si>
    <t>V8B</t>
  </si>
  <si>
    <t>BC_E03</t>
  </si>
  <si>
    <t>V8C</t>
  </si>
  <si>
    <t>V8G</t>
  </si>
  <si>
    <t>V8J</t>
  </si>
  <si>
    <t>V8K</t>
  </si>
  <si>
    <t>V8L</t>
  </si>
  <si>
    <t>V8M</t>
  </si>
  <si>
    <t>BC_E11</t>
  </si>
  <si>
    <t>V8N</t>
  </si>
  <si>
    <t>BC_E12</t>
  </si>
  <si>
    <t>V8P</t>
  </si>
  <si>
    <t>V8R</t>
  </si>
  <si>
    <t>V8S</t>
  </si>
  <si>
    <t>V8T</t>
  </si>
  <si>
    <t>V8V</t>
  </si>
  <si>
    <t>V8W</t>
  </si>
  <si>
    <t>V8X</t>
  </si>
  <si>
    <t>V8Y</t>
  </si>
  <si>
    <t>V8Z</t>
  </si>
  <si>
    <t>V9A</t>
  </si>
  <si>
    <t>V9B</t>
  </si>
  <si>
    <t>V9C</t>
  </si>
  <si>
    <t>V9E</t>
  </si>
  <si>
    <t>V9G</t>
  </si>
  <si>
    <t>V9H</t>
  </si>
  <si>
    <t>V9J</t>
  </si>
  <si>
    <t>V9K</t>
  </si>
  <si>
    <t>V9L</t>
  </si>
  <si>
    <t>V9M</t>
  </si>
  <si>
    <t>V9N</t>
  </si>
  <si>
    <t>V9P</t>
  </si>
  <si>
    <t>V9R</t>
  </si>
  <si>
    <t>V9S</t>
  </si>
  <si>
    <t>V9T</t>
  </si>
  <si>
    <t>V9V</t>
  </si>
  <si>
    <t>V9W</t>
  </si>
  <si>
    <t>V9X</t>
  </si>
  <si>
    <t>V9Y</t>
  </si>
  <si>
    <t>V9Z</t>
  </si>
  <si>
    <t>X0A</t>
  </si>
  <si>
    <t>X0B</t>
  </si>
  <si>
    <t>X0C</t>
  </si>
  <si>
    <t>X0E</t>
  </si>
  <si>
    <t>X0G</t>
  </si>
  <si>
    <t>X0H</t>
  </si>
  <si>
    <t>X1A</t>
  </si>
  <si>
    <t>Y0A</t>
  </si>
  <si>
    <t>Y0B</t>
  </si>
  <si>
    <t>Y1A</t>
  </si>
  <si>
    <t>Temple rates</t>
  </si>
  <si>
    <t>Simulated</t>
  </si>
  <si>
    <t xml:space="preserve"> Rate</t>
  </si>
  <si>
    <t>min deductible %</t>
  </si>
  <si>
    <t>min deductible $</t>
  </si>
  <si>
    <t>Postal code</t>
  </si>
  <si>
    <t>Cresta zone</t>
  </si>
  <si>
    <t>Total valuue</t>
  </si>
  <si>
    <t>H2I</t>
  </si>
  <si>
    <t>FTUSR036</t>
  </si>
  <si>
    <t>C1D</t>
  </si>
  <si>
    <t>E0A</t>
  </si>
  <si>
    <t>E0E</t>
  </si>
  <si>
    <t>E0J</t>
  </si>
  <si>
    <t>AVIVA rates</t>
  </si>
  <si>
    <t>Formulas</t>
  </si>
  <si>
    <t>Coulumn</t>
  </si>
  <si>
    <t>G0</t>
  </si>
  <si>
    <t>Column nb</t>
  </si>
  <si>
    <t>G2</t>
  </si>
  <si>
    <t>EQ Rates Before Applying Deductible Factors</t>
  </si>
  <si>
    <t>G3</t>
  </si>
  <si>
    <t>1st 2 digits of postal code</t>
  </si>
  <si>
    <t>G4</t>
  </si>
  <si>
    <t>Row nb</t>
  </si>
  <si>
    <t>Calulated field</t>
  </si>
  <si>
    <t>#Stories</t>
  </si>
  <si>
    <t>Yr Built</t>
  </si>
  <si>
    <t>G0,G2~G6,G8~G9
J0~J2, J8~J9</t>
  </si>
  <si>
    <t>G1,G7
H0~H9
J3~J7</t>
  </si>
  <si>
    <t>G5</t>
  </si>
  <si>
    <t>1_3</t>
  </si>
  <si>
    <t>1988+</t>
  </si>
  <si>
    <t>G6</t>
  </si>
  <si>
    <t>1987-</t>
  </si>
  <si>
    <t>G8</t>
  </si>
  <si>
    <t>4+</t>
  </si>
  <si>
    <t>G9</t>
  </si>
  <si>
    <t>J0</t>
  </si>
  <si>
    <t>Other Than 3</t>
  </si>
  <si>
    <t>Applied condition Rate</t>
  </si>
  <si>
    <t>J1</t>
  </si>
  <si>
    <t>J2</t>
  </si>
  <si>
    <t>Row line</t>
  </si>
  <si>
    <t>J8</t>
  </si>
  <si>
    <t>J9</t>
  </si>
  <si>
    <t>G1</t>
  </si>
  <si>
    <t>G7</t>
  </si>
  <si>
    <t>yearbuilt</t>
  </si>
  <si>
    <t>H0</t>
  </si>
  <si>
    <t>Prior to 1989</t>
  </si>
  <si>
    <t>H1</t>
  </si>
  <si>
    <t>1989+</t>
  </si>
  <si>
    <t>H2</t>
  </si>
  <si>
    <t>H3</t>
  </si>
  <si>
    <t>Nb of storeys</t>
  </si>
  <si>
    <t>H4</t>
  </si>
  <si>
    <t>1 to 3</t>
  </si>
  <si>
    <t>H5</t>
  </si>
  <si>
    <t>H7</t>
  </si>
  <si>
    <t>H8</t>
  </si>
  <si>
    <t>Quebec Deductible Factors</t>
  </si>
  <si>
    <t>H9</t>
  </si>
  <si>
    <t>Factors</t>
  </si>
  <si>
    <t>J3</t>
  </si>
  <si>
    <t>J4</t>
  </si>
  <si>
    <t>J5</t>
  </si>
  <si>
    <t>J6</t>
  </si>
  <si>
    <t>J7</t>
  </si>
  <si>
    <t>If condition</t>
  </si>
  <si>
    <t>Letter</t>
  </si>
  <si>
    <t>Column</t>
  </si>
  <si>
    <t>3 digit</t>
  </si>
  <si>
    <t>K7</t>
  </si>
  <si>
    <t>K8</t>
  </si>
  <si>
    <t>K9</t>
  </si>
  <si>
    <t>1st 1~3 Digits of Postal Code</t>
  </si>
  <si>
    <t>L0</t>
  </si>
  <si>
    <t>K0D</t>
  </si>
  <si>
    <t>Line</t>
  </si>
  <si>
    <t>Constuction</t>
  </si>
  <si>
    <t>YearBuilt</t>
  </si>
  <si>
    <t>L&amp;M&amp;N,K7,K8,K9,K0H-K0Z</t>
  </si>
  <si>
    <t>K1,K2,K4,K6,K0A-K0G</t>
  </si>
  <si>
    <t>L1</t>
  </si>
  <si>
    <t>Row column</t>
  </si>
  <si>
    <t>L2</t>
  </si>
  <si>
    <t>K0F</t>
  </si>
  <si>
    <t>L3</t>
  </si>
  <si>
    <t>L4</t>
  </si>
  <si>
    <t>L5</t>
  </si>
  <si>
    <t>L6</t>
  </si>
  <si>
    <t>K0I</t>
  </si>
  <si>
    <t>L7</t>
  </si>
  <si>
    <t>L8</t>
  </si>
  <si>
    <t>L9</t>
  </si>
  <si>
    <t>M1</t>
  </si>
  <si>
    <t>M2</t>
  </si>
  <si>
    <t>K0N</t>
  </si>
  <si>
    <t>M3</t>
  </si>
  <si>
    <t>K0O</t>
  </si>
  <si>
    <t>Prior to 1988</t>
  </si>
  <si>
    <t>M4</t>
  </si>
  <si>
    <t>K0P</t>
  </si>
  <si>
    <t>M5</t>
  </si>
  <si>
    <t>K0Q</t>
  </si>
  <si>
    <t>M6</t>
  </si>
  <si>
    <t>K0R</t>
  </si>
  <si>
    <t>M7</t>
  </si>
  <si>
    <t>K0S</t>
  </si>
  <si>
    <t>M8</t>
  </si>
  <si>
    <t>K0T</t>
  </si>
  <si>
    <t>ON deductible Factors</t>
  </si>
  <si>
    <t>M9</t>
  </si>
  <si>
    <t>K0U</t>
  </si>
  <si>
    <t>N0</t>
  </si>
  <si>
    <t>K0V</t>
  </si>
  <si>
    <t>N1</t>
  </si>
  <si>
    <t>K0W</t>
  </si>
  <si>
    <t>N2</t>
  </si>
  <si>
    <t>K0X</t>
  </si>
  <si>
    <t>N3</t>
  </si>
  <si>
    <t>K0Y</t>
  </si>
  <si>
    <t>10% and above</t>
  </si>
  <si>
    <t>N4</t>
  </si>
  <si>
    <t>K0Z</t>
  </si>
  <si>
    <t>N5</t>
  </si>
  <si>
    <t>N6</t>
  </si>
  <si>
    <t>N7</t>
  </si>
  <si>
    <t>N8</t>
  </si>
  <si>
    <t>N9</t>
  </si>
  <si>
    <t>P0</t>
  </si>
  <si>
    <t>P1</t>
  </si>
  <si>
    <t>P2</t>
  </si>
  <si>
    <t>P3</t>
  </si>
  <si>
    <t>P4</t>
  </si>
  <si>
    <t>P5</t>
  </si>
  <si>
    <t>P6</t>
  </si>
  <si>
    <t>P7</t>
  </si>
  <si>
    <t>P8</t>
  </si>
  <si>
    <t>P9</t>
  </si>
  <si>
    <t>K1</t>
  </si>
  <si>
    <t>K2</t>
  </si>
  <si>
    <t>K4</t>
  </si>
  <si>
    <t>K6</t>
  </si>
  <si>
    <t>Column  nb</t>
  </si>
  <si>
    <t>1st 2 Digits or FSA of Postal Code</t>
  </si>
  <si>
    <t>V0</t>
  </si>
  <si>
    <t>V2_V7</t>
  </si>
  <si>
    <t>V8 &amp; V9</t>
  </si>
  <si>
    <t>V0
V0A~V0L, V0V, V0X</t>
  </si>
  <si>
    <t>V0
Other</t>
  </si>
  <si>
    <t>V2A~V2N
V4T, V4V</t>
  </si>
  <si>
    <t>V2 Other,
V3, 
V4 Other,
 V5, V6, V7</t>
  </si>
  <si>
    <t>V8A~V8J</t>
  </si>
  <si>
    <t>V8 Other,
V9</t>
  </si>
  <si>
    <t>Nb</t>
  </si>
  <si>
    <t>Construction name</t>
  </si>
  <si>
    <t>Required Minimum Deductible</t>
  </si>
  <si>
    <t>15% if built before 1960</t>
  </si>
  <si>
    <t>Row NB</t>
  </si>
  <si>
    <t>Group1_1</t>
  </si>
  <si>
    <t>Group1_2</t>
  </si>
  <si>
    <t>Group2_1</t>
  </si>
  <si>
    <t>Group2_2</t>
  </si>
  <si>
    <t>Group3_1</t>
  </si>
  <si>
    <t>Group3_2</t>
  </si>
  <si>
    <t>Group4</t>
  </si>
  <si>
    <t>1_7</t>
  </si>
  <si>
    <t>1988-</t>
  </si>
  <si>
    <t>V0D</t>
  </si>
  <si>
    <t>V0F</t>
  </si>
  <si>
    <t>V0I</t>
  </si>
  <si>
    <t>8+</t>
  </si>
  <si>
    <t>V0Q</t>
  </si>
  <si>
    <t>V0U</t>
  </si>
  <si>
    <t>V0Y</t>
  </si>
  <si>
    <t>V0Z</t>
  </si>
  <si>
    <t>1 to 7</t>
  </si>
  <si>
    <t>V2D</t>
  </si>
  <si>
    <t>V2F</t>
  </si>
  <si>
    <t>BC Deductible Factors</t>
  </si>
  <si>
    <t>Factor</t>
  </si>
  <si>
    <t>V2I</t>
  </si>
  <si>
    <t>20% and above</t>
  </si>
  <si>
    <t>V2O</t>
  </si>
  <si>
    <t>V2Q</t>
  </si>
  <si>
    <t>V2U</t>
  </si>
  <si>
    <t>V8D</t>
  </si>
  <si>
    <t>V8E</t>
  </si>
  <si>
    <t>V8F</t>
  </si>
  <si>
    <t>V8H</t>
  </si>
  <si>
    <t>V8I</t>
  </si>
  <si>
    <t>V8O</t>
  </si>
  <si>
    <t>V8Q</t>
  </si>
  <si>
    <t>V8U</t>
  </si>
  <si>
    <t>V4D</t>
  </si>
  <si>
    <t>V4F</t>
  </si>
  <si>
    <t>V4H</t>
  </si>
  <si>
    <t>V4I</t>
  </si>
  <si>
    <t>V4J</t>
  </si>
  <si>
    <t>V4O</t>
  </si>
  <si>
    <t>V4Q</t>
  </si>
  <si>
    <t>V4U</t>
  </si>
  <si>
    <t>V4Y</t>
  </si>
  <si>
    <t>West (Excl. BC)</t>
  </si>
  <si>
    <t>Column Nb</t>
  </si>
  <si>
    <t>Algorithm_West</t>
  </si>
  <si>
    <t>Row Nb</t>
  </si>
  <si>
    <t>1,3,5,6</t>
  </si>
  <si>
    <t>1996+</t>
  </si>
  <si>
    <t>1995-</t>
  </si>
  <si>
    <t>2,4</t>
  </si>
  <si>
    <t>Prior to 1996</t>
  </si>
  <si>
    <t>West (Excl. BC) Deductible Factors</t>
  </si>
  <si>
    <t>3%</t>
  </si>
  <si>
    <t>5%</t>
  </si>
  <si>
    <t>8%</t>
  </si>
  <si>
    <t>PC code</t>
  </si>
  <si>
    <t>1st digit or 1st 2 digits of postal code</t>
  </si>
  <si>
    <t>E3,E6,E7,E9</t>
  </si>
  <si>
    <t>E-Other</t>
  </si>
  <si>
    <t>1&amp;3</t>
  </si>
  <si>
    <t>E6</t>
  </si>
  <si>
    <t>E7</t>
  </si>
  <si>
    <t>E9</t>
  </si>
  <si>
    <t>5&amp;6</t>
  </si>
  <si>
    <t>condition deductible</t>
  </si>
  <si>
    <t>E8</t>
  </si>
  <si>
    <t>E0</t>
  </si>
  <si>
    <t>Atlantic Deductible Factors</t>
  </si>
  <si>
    <t>1 (Fire Resistive)</t>
  </si>
  <si>
    <t>2 (Non-Combustible with Masonry Walls)</t>
  </si>
  <si>
    <t>3 (Non-Combustible with Non-Masonry Walls)</t>
  </si>
  <si>
    <t>4 (Masonry)</t>
  </si>
  <si>
    <t>5 (Masonry Veneer)</t>
  </si>
  <si>
    <t>6 (Frame and all Other)</t>
  </si>
  <si>
    <t>Everest 2590 rates</t>
  </si>
  <si>
    <t>ALL</t>
  </si>
  <si>
    <t>West (BC)</t>
  </si>
  <si>
    <t>EQ Bands</t>
  </si>
  <si>
    <t>Prior to</t>
  </si>
  <si>
    <t>1940 - 1987</t>
  </si>
  <si>
    <t>Post 1987</t>
  </si>
  <si>
    <t>Type of construction</t>
  </si>
  <si>
    <t>Algotitm</t>
  </si>
  <si>
    <t>Prior to 1940</t>
  </si>
  <si>
    <t>Deductible %</t>
  </si>
  <si>
    <t>Other bands</t>
  </si>
  <si>
    <t xml:space="preserve">Min deductibe $ </t>
  </si>
  <si>
    <t>Min rate</t>
  </si>
  <si>
    <t>Min Rate</t>
  </si>
  <si>
    <t>Min ded $</t>
  </si>
  <si>
    <t>Alogrithm</t>
  </si>
  <si>
    <t>East</t>
  </si>
  <si>
    <t>Frame incl steel</t>
  </si>
  <si>
    <t>East (Deductible Factors</t>
  </si>
  <si>
    <t>East zones</t>
  </si>
  <si>
    <t>ECONOMICAL rates</t>
  </si>
  <si>
    <t>Code</t>
  </si>
  <si>
    <t xml:space="preserve">Eco </t>
  </si>
  <si>
    <t>1st 3 digits of postal code</t>
  </si>
  <si>
    <t>deductible %</t>
  </si>
  <si>
    <t>deductilbe $</t>
  </si>
  <si>
    <t>H0A</t>
  </si>
  <si>
    <t>H6G</t>
  </si>
  <si>
    <t>Row</t>
  </si>
  <si>
    <t>All codes Rate</t>
  </si>
  <si>
    <t>Min deducible %</t>
  </si>
  <si>
    <t>Min deducible K6A %</t>
  </si>
  <si>
    <t>Min deductible $</t>
  </si>
  <si>
    <t>W6</t>
  </si>
  <si>
    <t>Cresta zone Temple</t>
  </si>
  <si>
    <t>Nb of Storeys:</t>
  </si>
  <si>
    <t>Opta Rate Increase:</t>
  </si>
  <si>
    <t>Reduction of Coverage for Leased Vehicles Endorsement (OEF 98B)</t>
  </si>
  <si>
    <t xml:space="preserve">PX3 - Cooking in rooms exclusion </t>
  </si>
  <si>
    <t>LR1a - Limited to Designated Premises</t>
  </si>
  <si>
    <t>For each of the 9 criteria  select "Yes" for the one column that best fits the answer</t>
  </si>
  <si>
    <t>1. Claims History</t>
  </si>
  <si>
    <t xml:space="preserve">Answer           Select Yes </t>
  </si>
  <si>
    <t>2. Years in business (Experience)</t>
  </si>
  <si>
    <t>3. Housekeeping</t>
  </si>
  <si>
    <t>4. Location (Area)</t>
  </si>
  <si>
    <t>5. Updates</t>
  </si>
  <si>
    <t>6. Inspection</t>
  </si>
  <si>
    <t>7. Reviews on-line</t>
  </si>
  <si>
    <t>Answer</t>
  </si>
  <si>
    <t>8. Other U/w Experience factors</t>
  </si>
  <si>
    <t>9. Criminal Record (Quebec only)</t>
  </si>
  <si>
    <t>ProducerFaxNo</t>
  </si>
  <si>
    <t>MailingStreet</t>
  </si>
  <si>
    <t>MailingCity</t>
  </si>
  <si>
    <t>MailingProvince</t>
  </si>
  <si>
    <t>MailingPostalCode</t>
  </si>
  <si>
    <t>DateExpiration</t>
  </si>
  <si>
    <t>Territory</t>
  </si>
  <si>
    <t>OPTAScore</t>
  </si>
  <si>
    <t>Mapping Result</t>
  </si>
  <si>
    <t>Producer email</t>
  </si>
  <si>
    <t>PolicyNumber</t>
  </si>
  <si>
    <t>Commercial General Liability</t>
  </si>
  <si>
    <t>Each occurrence:</t>
  </si>
  <si>
    <t>Terms may be different than requested, please review this quote thoroughly</t>
  </si>
  <si>
    <t>Vandalism by Tenants:</t>
  </si>
  <si>
    <t xml:space="preserve">Student Housing </t>
  </si>
  <si>
    <t>Input Sheet!H15</t>
  </si>
  <si>
    <t>Input Sheet!J15</t>
  </si>
  <si>
    <t>Square Footage</t>
  </si>
  <si>
    <t>Building Valuation</t>
  </si>
  <si>
    <t xml:space="preserve">per sqft </t>
  </si>
  <si>
    <t>2363 rates</t>
  </si>
  <si>
    <t>Proposed MGA EQ Rates (Per $100 limit, where Limit = Building Limit + Content Limit + Business Interruption Limit)</t>
  </si>
  <si>
    <t>Required Minimum Deductible: 5%, minimum $50,000.</t>
  </si>
  <si>
    <t>1&amp;5&amp;6</t>
  </si>
  <si>
    <t>Required Minimum Deductible: minimum $50,000, and a percentage deductible depending on the postal code</t>
  </si>
  <si>
    <t>11 on map but should be W3</t>
  </si>
  <si>
    <t>W1-5</t>
  </si>
  <si>
    <t>11 on map but should be W4</t>
  </si>
  <si>
    <t>11 on map but should be W1</t>
  </si>
  <si>
    <t>All</t>
  </si>
  <si>
    <t>Required Minimum Deductible: 10%, minimum $100,000</t>
  </si>
  <si>
    <t>Required Minimum Deductible: 5%, minimum $100,000</t>
  </si>
  <si>
    <t>Required Minimum Deductible: 10%, minimum $100,000.</t>
  </si>
  <si>
    <t>E1-5</t>
  </si>
  <si>
    <t>Algorithm sheet 2363</t>
  </si>
  <si>
    <t>If code is to be refered - Refer</t>
  </si>
  <si>
    <t>Factors AVIVA</t>
  </si>
  <si>
    <t>Factors Aviva</t>
  </si>
  <si>
    <t>Water Damage:</t>
  </si>
  <si>
    <t>CW172 Smoke Detector Warranty</t>
  </si>
  <si>
    <t>EQUIPMENT BREAKDOWN</t>
  </si>
  <si>
    <t>Equipment Breakdown</t>
  </si>
  <si>
    <t xml:space="preserve">This quotation expires 30 days from the Quote Date </t>
  </si>
  <si>
    <t>Premium and policy fees are due and payable within 30 days of binding  / All policy fees are non-refundable</t>
  </si>
  <si>
    <t>Coinsurance</t>
  </si>
  <si>
    <t>Optional Coverage:</t>
  </si>
  <si>
    <t>Subject To:</t>
  </si>
  <si>
    <t>Tenants Improvements:</t>
  </si>
  <si>
    <t>Student Housing Quote</t>
  </si>
  <si>
    <t>Renewal Expiring Rate:</t>
  </si>
  <si>
    <t>% over base</t>
  </si>
  <si>
    <t>Expiring CGL Premium:</t>
  </si>
  <si>
    <t>Number of Students:</t>
  </si>
  <si>
    <t>All policies are subject to: General Policy Exclusions GE001 -  NMA1622 Radioactive Contamination and Explosive Nuclear Assemblies Exclusion, NMA2918  War and Terrorism Exclusion, NMA2962  Biological or Chemical Materials Exclusion, O4R Exclusion of Asbestos Related Claims, O10 Illegal Substance Exclusion, O11R Institute Cyber Attack Exclusion, R4  Electronic Date Recognition Exclusion, R6 Electronic Data Endorsement, R9R Mould, Fungus or Microbial Contamination Exclusion, NMA464 War and Civil War Exclusion Clause, NMA 1270 Radioactive Contamination Exclusion Clause, LMA5018 MICROORGANISM EXCLUSION (ABSOLUTE), LMA5401 PROPERTY CYBER AND DATA EXCLUSION, CW215 CYBER EXCLUSION TOTAL, NMA1978a NUCLEAR INCIDENT EXCLUSION CLAUSE - LIABILITY - DIRECT (BROAD) – CANADA, NMA2340 Seepage Pollution Contamination Exclusion Clause, NMA1191 RADIOACTIVE CONTAMINATION EXCLUSION CLAUSE, NMA2915  ELECTRONIC DATA ENDORSEMENT B ,NMA2802 ELECTRONIC DATE RECOGNITION EXCLUSION (EDRE), NMA2920_TERRORISM EXCLUSION ENDORSEMENT</t>
  </si>
  <si>
    <t>Additional Terms &amp; Conditions LL001–LMA3100 SANCTION LIMITA TION AND EXCLUSION CLA USE, LMA5028 SERV ICE OF SUIT CLAUSE, LMA5185 MA DE IN CA NA DA CLAUSE, LSW1001 SEV ERAL LIABILITY NOTICE, LMA5096 SEV ERAL LIABILITY CLA USE, LSW1542F  LLOYD’S UNDERWRITERS’ POLICYHOLDERS’ COMPLA INT PROTOCOL ,  LSW1543D  NOTICE CONCERNING PERSONAL INFORMA TION,LSW1550  IDENTIFICA TION OF INSURER/ ACTION A GAINST INSURER, LSW1565C CODE OF CONSUMER RIGHTS A ND RESPONSIBILITIES, NMA1331 CA NCELLATION CLA USE, LMA5190A CA NADIA N SUBSCRIPTION POLICY , CL911 CLAIM NOTIFICATION, LSW1194 General Conditions (Province of Quebec), LMA5062 FRA UDULENT CLA IM CLA USE</t>
  </si>
  <si>
    <t>CW86 Nuclear Incident Exclusion Clause-Liability-Direct (Broad)  / O13 Land, Water and Air Exclusion / CW219 - LMA5396 Communicable Disease Exclusion / CW218 - LMA5393 Communicable Disease Exclusion</t>
  </si>
  <si>
    <t>R1 (12/09) Additional Agreements and Conditions / PR001  Notice Concerning Personal Information / R10 (8/04) Notice to Insureds (Ontario Privacy Act, 1987) / R14 (10/05) Statutory Definition of 'Fire' Policy and Exemptions / R7 (3/02) Short Rate Cancellation Table</t>
  </si>
  <si>
    <t>x</t>
  </si>
  <si>
    <t>Prior to Bind Items:</t>
  </si>
  <si>
    <t>Risk is not bound until confirmed by a April Underwriter</t>
  </si>
  <si>
    <t>L1M1E5</t>
  </si>
  <si>
    <t>QUOTEY INPUTS</t>
  </si>
  <si>
    <t>INSURER QUALIFYING RULES</t>
  </si>
  <si>
    <t>MAPPING</t>
  </si>
  <si>
    <t>FINAL ALGORITHM INPUTS</t>
  </si>
  <si>
    <t>OUTPUTS</t>
  </si>
  <si>
    <t>OUTPUT BACK TO QUOTEY</t>
  </si>
  <si>
    <t>This section takes all the inputs from Quotey to qualify the risk and to enable pricing in the insurer's algorithm.  Simples.</t>
  </si>
  <si>
    <t>This section applies all individual risk qualification rules to the risk in question.  These rules are set by the insurer.  Nothing can be quoted unless the risk qualifies in all elements.  Output here is "Quote", "Refer", "Decline" together with which rule(s) has failed.</t>
  </si>
  <si>
    <t>This section looks to map all M&amp;W inputs into appropriate insurer inputs for their algorithm.</t>
  </si>
  <si>
    <t>This section outlines all mapped inputs that are dropped directly into the insurers rating algorithm.</t>
  </si>
  <si>
    <t>This final section links back from the inurer's algorithm to feed back into Quotey</t>
  </si>
  <si>
    <t xml:space="preserve">This is what Quotey should pick up </t>
  </si>
  <si>
    <t>Autoquote test result (0=Quote)</t>
  </si>
  <si>
    <t>Outcome:</t>
  </si>
  <si>
    <t>Mapping Quotey Trade Codes to APRIL Qualifying Trade Codes</t>
  </si>
  <si>
    <t>Input</t>
  </si>
  <si>
    <t>Result</t>
  </si>
  <si>
    <t>Refer test result (0 = refer if no quote offered)</t>
  </si>
  <si>
    <t>No Quote Reason:</t>
  </si>
  <si>
    <t>Quotey Code</t>
  </si>
  <si>
    <t>APRIL Code</t>
  </si>
  <si>
    <t>APRIL Description</t>
  </si>
  <si>
    <t>Quotey Description</t>
  </si>
  <si>
    <t>Output</t>
  </si>
  <si>
    <t>coverID</t>
  </si>
  <si>
    <t>coverName</t>
  </si>
  <si>
    <t>Response</t>
  </si>
  <si>
    <t>Flag Notes</t>
  </si>
  <si>
    <t>10505_postalcode</t>
  </si>
  <si>
    <t>Reason for Refer</t>
  </si>
  <si>
    <t>Referral Reason:</t>
  </si>
  <si>
    <t>Insurer Response</t>
  </si>
  <si>
    <t>Other known losses</t>
  </si>
  <si>
    <t>Rule #</t>
  </si>
  <si>
    <t>Referral phrase</t>
  </si>
  <si>
    <t>Quotey Mapped Input</t>
  </si>
  <si>
    <t>Client value</t>
  </si>
  <si>
    <t>Target</t>
  </si>
  <si>
    <t>Test result</t>
  </si>
  <si>
    <t>Refer if Fail?</t>
  </si>
  <si>
    <t>Refer Result</t>
  </si>
  <si>
    <t>Fail Reason</t>
  </si>
  <si>
    <t>Refer Reason</t>
  </si>
  <si>
    <t>Response Reason</t>
  </si>
  <si>
    <t>Comment</t>
  </si>
  <si>
    <t>No previous claims</t>
  </si>
  <si>
    <t>Previous claims</t>
  </si>
  <si>
    <t>Number of claims</t>
  </si>
  <si>
    <t>Premium quoted</t>
  </si>
  <si>
    <t>Price quoted (premium + fees)</t>
  </si>
  <si>
    <t>No other known / pending losses</t>
  </si>
  <si>
    <t>Other known or pending losses</t>
  </si>
  <si>
    <t>Insurer fees</t>
  </si>
  <si>
    <t>In what year did your business start</t>
  </si>
  <si>
    <t>Total payable</t>
  </si>
  <si>
    <t>Price quoted (Premium + fees)</t>
  </si>
  <si>
    <t>Covermatch</t>
  </si>
  <si>
    <t>Commission rate</t>
  </si>
  <si>
    <t>Quotey Value Score</t>
  </si>
  <si>
    <t>Min retained premium</t>
  </si>
  <si>
    <t>Minimum retained premium</t>
  </si>
  <si>
    <t>Accounts receivable</t>
  </si>
  <si>
    <t>Previous Refusals</t>
  </si>
  <si>
    <t>Quote expiry date</t>
  </si>
  <si>
    <t>Arson reward</t>
  </si>
  <si>
    <t>Tools aggregate limit</t>
  </si>
  <si>
    <t>Bailees customer form</t>
  </si>
  <si>
    <t>Building bylaws</t>
  </si>
  <si>
    <t>Contractor's equipment</t>
  </si>
  <si>
    <t>Brands and labels</t>
  </si>
  <si>
    <t>operation_1</t>
  </si>
  <si>
    <t>Broadform Building coverage</t>
  </si>
  <si>
    <t>Contents Limit</t>
  </si>
  <si>
    <t>Business Contents</t>
  </si>
  <si>
    <t>Building damage by theft</t>
  </si>
  <si>
    <t>Contents Replacement Cost</t>
  </si>
  <si>
    <t>Installation form / floater</t>
  </si>
  <si>
    <t>By-Laws - additional time to rebuild</t>
  </si>
  <si>
    <t>Catch-all Clause</t>
  </si>
  <si>
    <t>CGL Limit</t>
  </si>
  <si>
    <t>Bodily injury &amp; property damage (CGL)</t>
  </si>
  <si>
    <t>Coinsurance condition</t>
  </si>
  <si>
    <t>CGL Deductible</t>
  </si>
  <si>
    <t>Coinsurance waiver</t>
  </si>
  <si>
    <t>Faulty workmanship</t>
  </si>
  <si>
    <t>Condominium contingent</t>
  </si>
  <si>
    <t>No previous insurance refusals / cancellations</t>
  </si>
  <si>
    <t>Previous insurance refusal / cancellation</t>
  </si>
  <si>
    <t>Contractors Errors &amp; Omissions</t>
  </si>
  <si>
    <t>Condominium loss assessment</t>
  </si>
  <si>
    <t>Fungi and fungal derivatives</t>
  </si>
  <si>
    <t>Consequential loss</t>
  </si>
  <si>
    <t>Limited Pollution Liability</t>
  </si>
  <si>
    <t>Contents at newly acquired locations</t>
  </si>
  <si>
    <t>Care, custody and control</t>
  </si>
  <si>
    <t>Contents at unnamed locations</t>
  </si>
  <si>
    <t>Tenants legal liability limit</t>
  </si>
  <si>
    <t>Tenant's legal liability</t>
  </si>
  <si>
    <t>Contents broadform coverage</t>
  </si>
  <si>
    <t>Contents of others</t>
  </si>
  <si>
    <t>Contract penalty coverage</t>
  </si>
  <si>
    <t>2nd location</t>
  </si>
  <si>
    <t>Cannot instantly quote multi-locations</t>
  </si>
  <si>
    <t>Location 2 type</t>
  </si>
  <si>
    <t>Blanket by laws</t>
  </si>
  <si>
    <t>Contractor's equipment - co-insurance</t>
  </si>
  <si>
    <t>Contractors equipment - fire department charges</t>
  </si>
  <si>
    <t>Contractors equipment - loss of use</t>
  </si>
  <si>
    <t>Contractor's equipment - single item maximum</t>
  </si>
  <si>
    <t>Contractors equipment - sinking into muskeg or ice</t>
  </si>
  <si>
    <t>Contractor's equipment replacement cost</t>
  </si>
  <si>
    <t>Conviction reward</t>
  </si>
  <si>
    <t>Data coverage</t>
  </si>
  <si>
    <t>Debris Removal</t>
  </si>
  <si>
    <t>Exhibition insurance</t>
  </si>
  <si>
    <t>Exterior signs</t>
  </si>
  <si>
    <t>Earthquake</t>
  </si>
  <si>
    <t>Fine arts</t>
  </si>
  <si>
    <t>Eco-friendly coverage enhancement</t>
  </si>
  <si>
    <t>Fire department charges</t>
  </si>
  <si>
    <t>Computers and other Electronic Data Processing Equipment</t>
  </si>
  <si>
    <t>Fire suppression recharge</t>
  </si>
  <si>
    <t>Computers and other Electronic Data Processing Equipment - away from your regular premises</t>
  </si>
  <si>
    <t>Inflation protection</t>
  </si>
  <si>
    <t>Equipment breakdown</t>
  </si>
  <si>
    <t>Master key coverage</t>
  </si>
  <si>
    <t>Newly acquired buildings</t>
  </si>
  <si>
    <t>Expediting expenses</t>
  </si>
  <si>
    <t>Newly acquired business contents</t>
  </si>
  <si>
    <t>Exterior glass</t>
  </si>
  <si>
    <t>Newly acquired equipment</t>
  </si>
  <si>
    <t xml:space="preserve">Consequential Loss, Electrical Injury and Off-Premises Services: </t>
  </si>
  <si>
    <t>Off-premises service interruption</t>
  </si>
  <si>
    <t>Extinguishing System warranty</t>
  </si>
  <si>
    <t>Parcel post</t>
  </si>
  <si>
    <t>Pollution clean-up and removal (insured premises)</t>
  </si>
  <si>
    <t>Professional fees for proving a loss</t>
  </si>
  <si>
    <t>Property off premises and in transit</t>
  </si>
  <si>
    <t>Flood</t>
  </si>
  <si>
    <t>Sales representative samples</t>
  </si>
  <si>
    <t>Flood deductible</t>
  </si>
  <si>
    <t>Seasonal increase to business contents limit</t>
  </si>
  <si>
    <t>Growing plants, trees, shrubs (per item)</t>
  </si>
  <si>
    <t>Tools single item limit</t>
  </si>
  <si>
    <t>Home office extension</t>
  </si>
  <si>
    <t>Tools co-insurance</t>
  </si>
  <si>
    <t>Valuable papers and records</t>
  </si>
  <si>
    <t>Products &amp; Completed Operations</t>
  </si>
  <si>
    <t>Leased, rented or borrowed equipment</t>
  </si>
  <si>
    <t>Employee benefits liability</t>
  </si>
  <si>
    <t>Leasehold interest - rents</t>
  </si>
  <si>
    <t>Employer's liability</t>
  </si>
  <si>
    <t>Failure to perform</t>
  </si>
  <si>
    <t>Mortgage rate guarantee</t>
  </si>
  <si>
    <t>General aggregate of liability</t>
  </si>
  <si>
    <t>Liability Medical Payments</t>
  </si>
  <si>
    <t>Medical expense per person</t>
  </si>
  <si>
    <t>Non Owed Automobile</t>
  </si>
  <si>
    <t>Non-Owned Auto - SPF 6</t>
  </si>
  <si>
    <t>Non-Owned Auto - OEF 98B</t>
  </si>
  <si>
    <t>Newly acquired locations</t>
  </si>
  <si>
    <t>Non-Owned Auto - SEF 96 - Contractual liability</t>
  </si>
  <si>
    <t>Non-Owned Auto - SEF 99 - Excluding long term leased vehicles</t>
  </si>
  <si>
    <t>Non-Owned Auto (Damage to hired auto 94)</t>
  </si>
  <si>
    <t>Non-Owned Auto - SEF 94 - Damage to hired autos</t>
  </si>
  <si>
    <t>Pavement, Sidewalk and Driveways</t>
  </si>
  <si>
    <t>Personal &amp; Advertising</t>
  </si>
  <si>
    <t>Personal &amp; Advertising injury</t>
  </si>
  <si>
    <t>Personal effects and property of employees and others</t>
  </si>
  <si>
    <t>Extra expense</t>
  </si>
  <si>
    <t>Preservation of property</t>
  </si>
  <si>
    <t>Stock</t>
  </si>
  <si>
    <t xml:space="preserve">Equipment  </t>
  </si>
  <si>
    <t>Computer fraud</t>
  </si>
  <si>
    <t>Rental reimbursement</t>
  </si>
  <si>
    <t>Credit Card Forgery</t>
  </si>
  <si>
    <t>Replacement cost - property of every description</t>
  </si>
  <si>
    <t>Depositors forgery</t>
  </si>
  <si>
    <t>Replacement cost - tools</t>
  </si>
  <si>
    <t>Employee dishonesty</t>
  </si>
  <si>
    <t>Retailers product impairment</t>
  </si>
  <si>
    <t>Total</t>
  </si>
  <si>
    <t>Forgery or Alteration</t>
  </si>
  <si>
    <t>Funds Transfer Fraud</t>
  </si>
  <si>
    <t>Identity Theft</t>
  </si>
  <si>
    <t>Sewer Backup</t>
  </si>
  <si>
    <t>Incoming cheque forgery</t>
  </si>
  <si>
    <t>location_1_504100</t>
  </si>
  <si>
    <t>Building insured value</t>
  </si>
  <si>
    <t>Kidnap and ransom</t>
  </si>
  <si>
    <t>Stock spoilage</t>
  </si>
  <si>
    <t>Is there a 2nd location?</t>
  </si>
  <si>
    <t>Loss inside the premises</t>
  </si>
  <si>
    <t>Tenants damage by vandalism exclusion</t>
  </si>
  <si>
    <t>Tools Limit Required</t>
  </si>
  <si>
    <t>Loss outside the premises</t>
  </si>
  <si>
    <t>Medical expense from robbery</t>
  </si>
  <si>
    <t>location_1_504170</t>
  </si>
  <si>
    <t>Contents Limit Required</t>
  </si>
  <si>
    <t>Contractors Tools Coverage &amp; Limit Required</t>
  </si>
  <si>
    <t>Money &amp; Securities</t>
  </si>
  <si>
    <t>Input from Quotey</t>
  </si>
  <si>
    <t>Quotey Selection</t>
  </si>
  <si>
    <t>Min</t>
  </si>
  <si>
    <t>Max</t>
  </si>
  <si>
    <t>Send to Algorithm</t>
  </si>
  <si>
    <t>Money orders &amp; counterfeit currency</t>
  </si>
  <si>
    <t>Tools Limit</t>
  </si>
  <si>
    <t>Theft from custodian's home</t>
  </si>
  <si>
    <t>Water damage deductible</t>
  </si>
  <si>
    <t>Third Party Bond</t>
  </si>
  <si>
    <t>Work damage to stock</t>
  </si>
  <si>
    <t>Incident response costs</t>
  </si>
  <si>
    <t>Absolute pollution exclusion endorsement</t>
  </si>
  <si>
    <t>location_1_504240</t>
  </si>
  <si>
    <t>Equipment breakdown (Include, Not required)</t>
  </si>
  <si>
    <t>Include</t>
  </si>
  <si>
    <t>Legal and regulatory costs</t>
  </si>
  <si>
    <t>location_1_504310</t>
  </si>
  <si>
    <t>Quality of coverage (Essential, Better, Ultimate)</t>
  </si>
  <si>
    <t>Better</t>
  </si>
  <si>
    <t>IT Security and Forensic Costs</t>
  </si>
  <si>
    <t>location_1_503500</t>
  </si>
  <si>
    <t>Is property within 250 m of a fire hydrant (Yes / No)</t>
  </si>
  <si>
    <t>Crisis communication costs</t>
  </si>
  <si>
    <t>location_1_503510</t>
  </si>
  <si>
    <t>Approximate KM to nearest firestation</t>
  </si>
  <si>
    <t>Privacy breach management costs</t>
  </si>
  <si>
    <t>Condominium special assessment</t>
  </si>
  <si>
    <t>location_1_503520</t>
  </si>
  <si>
    <t>Is property fitted with a fire extinguishing / sprinkler system (Yes/No)</t>
  </si>
  <si>
    <t>Third party privacy breach management costs</t>
  </si>
  <si>
    <t>Contingent wrap-up liability including diff in conditions</t>
  </si>
  <si>
    <t>location_1_503560</t>
  </si>
  <si>
    <t>Does property have a fire alarm? (Yes/No)</t>
  </si>
  <si>
    <t>Post breach remediation costs</t>
  </si>
  <si>
    <t>Contingent wrap-up liability including diff in deductibles</t>
  </si>
  <si>
    <t>location_1_500770</t>
  </si>
  <si>
    <t>What is the fire resistive nature of overall building construction?</t>
  </si>
  <si>
    <t>1. Fire Resistive</t>
  </si>
  <si>
    <t>Funds transfer fraud &amp; Social Engineering</t>
  </si>
  <si>
    <t>CGL Limit required</t>
  </si>
  <si>
    <t>Theft of funds held in escrow</t>
  </si>
  <si>
    <t>Excess liability</t>
  </si>
  <si>
    <t>CGL other limit required</t>
  </si>
  <si>
    <t>Theft of personal funds</t>
  </si>
  <si>
    <t>Damage from Blasting, Pile Driving, Removal or Weakening of Support</t>
  </si>
  <si>
    <t>Cyber extortion</t>
  </si>
  <si>
    <t>Elevator and Hoist collision</t>
  </si>
  <si>
    <t>Corporate Identity theft</t>
  </si>
  <si>
    <t>Telephone hacking</t>
  </si>
  <si>
    <t>Push payment fraud</t>
  </si>
  <si>
    <t>Unauthorized use of computer resources</t>
  </si>
  <si>
    <t>System or data damage and rectification costs</t>
  </si>
  <si>
    <t>Forest and Prairie Fire Fighting Expense</t>
  </si>
  <si>
    <t>Income loss and extra expense</t>
  </si>
  <si>
    <t>Additional extra expense</t>
  </si>
  <si>
    <t>Dependent business interruption</t>
  </si>
  <si>
    <t>Umbrella liability</t>
  </si>
  <si>
    <t>Consequential reputation harm</t>
  </si>
  <si>
    <t>Wrap-up liability</t>
  </si>
  <si>
    <t>Legal Expense Limit</t>
  </si>
  <si>
    <t>Claim preparation costs</t>
  </si>
  <si>
    <t>Limitation of coverages to designated premises</t>
  </si>
  <si>
    <t>Legal Expense Limit Other</t>
  </si>
  <si>
    <t>Equipment Breakdown cover required</t>
  </si>
  <si>
    <t>Hardware replacement costs</t>
  </si>
  <si>
    <t>Cyber limit</t>
  </si>
  <si>
    <t>Network security liability</t>
  </si>
  <si>
    <t>Specific cyber limit</t>
  </si>
  <si>
    <t>EB limit required</t>
  </si>
  <si>
    <t>Privacy Liability</t>
  </si>
  <si>
    <t>Crime Coverage Type (3D Comprehensive Crime Coverage, Inside / Outside Robbery, Broadform Money &amp; Securities, Employee Dishonesty, Declined)</t>
  </si>
  <si>
    <t>3D comprehensive crime</t>
  </si>
  <si>
    <t>Management liability</t>
  </si>
  <si>
    <t>Broadform Money &amp; Securities limit</t>
  </si>
  <si>
    <t>Extension of Coverage Required</t>
  </si>
  <si>
    <t>Employee dishonesty limit</t>
  </si>
  <si>
    <t>Options</t>
  </si>
  <si>
    <t>Mapped Output</t>
  </si>
  <si>
    <t>PCI Fines, penalties and assessments</t>
  </si>
  <si>
    <t>3D crime limit</t>
  </si>
  <si>
    <t>Cover Quality</t>
  </si>
  <si>
    <t>Not required</t>
  </si>
  <si>
    <t>Defamation</t>
  </si>
  <si>
    <t>Inside / outside robbery limit</t>
  </si>
  <si>
    <t>Essential</t>
  </si>
  <si>
    <t>Intellectual property rights infringement</t>
  </si>
  <si>
    <t>Pandemic exclusion</t>
  </si>
  <si>
    <t>Court attendance costs</t>
  </si>
  <si>
    <t>Ultimate</t>
  </si>
  <si>
    <t>Bodily injury</t>
  </si>
  <si>
    <t>General Liability Deductible</t>
  </si>
  <si>
    <t>Contract disputes and debt recovery</t>
  </si>
  <si>
    <t>Riggers Liability / Hook Coverage</t>
  </si>
  <si>
    <t>Type of Construction</t>
  </si>
  <si>
    <t>Employment disputes</t>
  </si>
  <si>
    <t>Rip and Tear</t>
  </si>
  <si>
    <t>Legal defence</t>
  </si>
  <si>
    <t>Property protection</t>
  </si>
  <si>
    <t>Voluntary property damage</t>
  </si>
  <si>
    <t>2. Modified Fire Resistive</t>
  </si>
  <si>
    <t>Statutory license protection</t>
  </si>
  <si>
    <t>Additional property damage exclusion</t>
  </si>
  <si>
    <t>3. Masonry Non Combustible</t>
  </si>
  <si>
    <t>Tax protection</t>
  </si>
  <si>
    <t>4. Non Combustible</t>
  </si>
  <si>
    <t>Unlimited legal assistance (helpline)</t>
  </si>
  <si>
    <t>Contingent loss of income</t>
  </si>
  <si>
    <t>5. Masonry</t>
  </si>
  <si>
    <t>Basic Rental income</t>
  </si>
  <si>
    <t>6. Brick Veneer</t>
  </si>
  <si>
    <t>Gross rents</t>
  </si>
  <si>
    <t>7. Frame &amp; Other</t>
  </si>
  <si>
    <t>Loss of earnings</t>
  </si>
  <si>
    <t>Profits</t>
  </si>
  <si>
    <t>Sprinkler &amp; Alarm</t>
  </si>
  <si>
    <t>Actual Loss Sustained</t>
  </si>
  <si>
    <t>Exclusion of Snow Removal activities</t>
  </si>
  <si>
    <t>Sprinklers?</t>
  </si>
  <si>
    <t>Yes Yes</t>
  </si>
  <si>
    <t>Subcontractors Warranty</t>
  </si>
  <si>
    <t>Fire Alarm?</t>
  </si>
  <si>
    <t>Yes No</t>
  </si>
  <si>
    <t>Join</t>
  </si>
  <si>
    <t>No Yes</t>
  </si>
  <si>
    <t>No No</t>
  </si>
  <si>
    <t>USA Sales and Operations Exclusion</t>
  </si>
  <si>
    <t>Welding Warranty</t>
  </si>
  <si>
    <t>CGL Coverage &amp; Limit Required</t>
  </si>
  <si>
    <t>Locked Vehicle Warranty</t>
  </si>
  <si>
    <t>CGL Limit requested</t>
  </si>
  <si>
    <t>CGL Other limit</t>
  </si>
  <si>
    <t>Final CGL Limit Required</t>
  </si>
  <si>
    <t>Exact match</t>
  </si>
  <si>
    <t>If no exact match - then soft index</t>
  </si>
  <si>
    <t>if no exact match - then next higher limit</t>
  </si>
  <si>
    <t>Contractor's Equipment Schedule Required</t>
  </si>
  <si>
    <t>Target match limit</t>
  </si>
  <si>
    <t>Other limit</t>
  </si>
  <si>
    <t>Declined</t>
  </si>
  <si>
    <t>Free antivirus software</t>
  </si>
  <si>
    <t>Errors &amp; Omissions (E&amp;O)</t>
  </si>
  <si>
    <t>Errors &amp; Omissions - Aggregate Limit</t>
  </si>
  <si>
    <t>E&amp;O - Basis of coverage</t>
  </si>
  <si>
    <t>E&amp;O deductible</t>
  </si>
  <si>
    <t>Defence costs in addition to limit</t>
  </si>
  <si>
    <t>First dollar defence coverage</t>
  </si>
  <si>
    <t>E&amp;O Retroactive date</t>
  </si>
  <si>
    <t>Tenant's Improvements</t>
  </si>
  <si>
    <t>Territory of coverage</t>
  </si>
  <si>
    <t>Territory of suit</t>
  </si>
  <si>
    <t>Loss of documents</t>
  </si>
  <si>
    <t>Libel &amp; slander</t>
  </si>
  <si>
    <t>Breach of copyright</t>
  </si>
  <si>
    <t>Breach of confidence</t>
  </si>
  <si>
    <t>Medical expenses - each occurrence</t>
  </si>
  <si>
    <t>Interruption by Civil Authority</t>
  </si>
  <si>
    <t>Earthquake Deductible</t>
  </si>
  <si>
    <t>Broker fees</t>
  </si>
  <si>
    <t>Quote reference</t>
  </si>
  <si>
    <t>TLL Limit</t>
  </si>
  <si>
    <t>TLL Limit Other</t>
  </si>
  <si>
    <t>TLL Final Imit</t>
  </si>
  <si>
    <t>Legal Helpline Cover Required</t>
  </si>
  <si>
    <t>Helpline Only</t>
  </si>
  <si>
    <t>Legal Limit Required</t>
  </si>
  <si>
    <t>Legal Limit other</t>
  </si>
  <si>
    <t>Helpline only</t>
  </si>
  <si>
    <t>Legal Final Limit</t>
  </si>
  <si>
    <t>Full LEI</t>
  </si>
  <si>
    <t>Cyber Cover Required</t>
  </si>
  <si>
    <t>Cyber limit requested</t>
  </si>
  <si>
    <t>Cyber limit other</t>
  </si>
  <si>
    <t>Cyber Limit Final</t>
  </si>
  <si>
    <t>Crime Coverage Type</t>
  </si>
  <si>
    <t>Crime Coverage</t>
  </si>
  <si>
    <t>Limits Requested</t>
  </si>
  <si>
    <t>Number of months required</t>
  </si>
  <si>
    <t>Year built</t>
  </si>
  <si>
    <t>Roof updates</t>
  </si>
  <si>
    <t>Electrical updates</t>
  </si>
  <si>
    <t>Plumbing updates</t>
  </si>
  <si>
    <t>HVAC updates</t>
  </si>
  <si>
    <t>Town grade</t>
  </si>
  <si>
    <t>Number of storeys</t>
  </si>
  <si>
    <t>Square footage</t>
  </si>
  <si>
    <t>Building SI</t>
  </si>
  <si>
    <t>Tenants improvements SI</t>
  </si>
  <si>
    <t>Building / Tenants improvement type</t>
  </si>
  <si>
    <t>Contents SI</t>
  </si>
  <si>
    <t>Rents SI</t>
  </si>
  <si>
    <t>Frills package (Yes / No)</t>
  </si>
  <si>
    <t>Vandalism by tenants (Yes / No)</t>
  </si>
  <si>
    <t>Sewer backup (Yes / No)</t>
  </si>
  <si>
    <t>Earthquake (Yes / No)</t>
  </si>
  <si>
    <t>Flood (Yes / No)</t>
  </si>
  <si>
    <t>Deductible ($1,000, $2,500, $5,000)</t>
  </si>
  <si>
    <t>Equipment breakdown (Yes / No)</t>
  </si>
  <si>
    <t>Number of students</t>
  </si>
  <si>
    <t xml:space="preserve">CGL Limit </t>
  </si>
  <si>
    <t>Non-owned auto (Yes / No)</t>
  </si>
  <si>
    <t>Tenants Legal Liability ($250K)</t>
  </si>
  <si>
    <t>Boarding, Rooming Houses</t>
  </si>
  <si>
    <t>Non-Combustible / Masonry</t>
  </si>
  <si>
    <t>Non-Combustible / Non-Masonry</t>
  </si>
  <si>
    <t>Is property address same as the correspondence address? (Yes/No)</t>
  </si>
  <si>
    <t>location_1_500100</t>
  </si>
  <si>
    <t>location_1_500110_postalcode</t>
  </si>
  <si>
    <t>location_1_500110_province</t>
  </si>
  <si>
    <t>10505_province</t>
  </si>
  <si>
    <t>Correspondence address province</t>
  </si>
  <si>
    <t>Correspondence address postalcode</t>
  </si>
  <si>
    <t>Risk address postalcode</t>
  </si>
  <si>
    <t>Risk address province</t>
  </si>
  <si>
    <t>location_1_501500</t>
  </si>
  <si>
    <t>location_1_501530</t>
  </si>
  <si>
    <t>location_1_501540</t>
  </si>
  <si>
    <t>Number of self contained units in property (with kitchens)</t>
  </si>
  <si>
    <t>Number of students occupying property</t>
  </si>
  <si>
    <t>Is there an annual lease in place with all students?</t>
  </si>
  <si>
    <t>Please describe contractual situation</t>
  </si>
  <si>
    <t>Are you or other family members occupying the property?</t>
  </si>
  <si>
    <t>Do local by-laws require student housing to be licensed?</t>
  </si>
  <si>
    <t>Is this property licensed for student housing (where required)?</t>
  </si>
  <si>
    <t>Are there sleeping quarters in the basement?</t>
  </si>
  <si>
    <t>Are there two legal (as defined by municipal fire code) exits from the basement?</t>
  </si>
  <si>
    <t>Is there a minimum of 1 smoke detector per floor?</t>
  </si>
  <si>
    <t>Is there a wood stove on the premises?</t>
  </si>
  <si>
    <t>Is there a pool or hot tub at the property?</t>
  </si>
  <si>
    <t>Is the property a fraternity house?</t>
  </si>
  <si>
    <t>location_1_501510</t>
  </si>
  <si>
    <t>location_1_501520</t>
  </si>
  <si>
    <t>location_1_501560</t>
  </si>
  <si>
    <t>location_1_501570</t>
  </si>
  <si>
    <t>location_1_501580</t>
  </si>
  <si>
    <t>location_1_501590</t>
  </si>
  <si>
    <t>location_1_501600</t>
  </si>
  <si>
    <t>location_1_501610</t>
  </si>
  <si>
    <t>location_1_501620</t>
  </si>
  <si>
    <t>location_1_501550</t>
  </si>
  <si>
    <t>Roof update year</t>
  </si>
  <si>
    <t>Roof update % updated</t>
  </si>
  <si>
    <t>HVAC update year</t>
  </si>
  <si>
    <t>HVAC update % updated</t>
  </si>
  <si>
    <t>Electrical updated year</t>
  </si>
  <si>
    <t>Electrical update % updated</t>
  </si>
  <si>
    <t>Plumbing update year</t>
  </si>
  <si>
    <t>Plumbing update % updated</t>
  </si>
  <si>
    <t>What is the approximate sq footage (number)</t>
  </si>
  <si>
    <t>location_1_501102</t>
  </si>
  <si>
    <t>location_1_501103</t>
  </si>
  <si>
    <t>location_1_501106</t>
  </si>
  <si>
    <t>location_1_501107</t>
  </si>
  <si>
    <t>location_1_501110</t>
  </si>
  <si>
    <t>location_1_501111</t>
  </si>
  <si>
    <t>location_1_501114</t>
  </si>
  <si>
    <t>location_1_501115</t>
  </si>
  <si>
    <t>location_1_500620</t>
  </si>
  <si>
    <t>location_1_504220</t>
  </si>
  <si>
    <t>Rental income</t>
  </si>
  <si>
    <t>location_1_504250</t>
  </si>
  <si>
    <t>location_1_504260</t>
  </si>
  <si>
    <t>location_1_504312</t>
  </si>
  <si>
    <t>Vandalism by tenants</t>
  </si>
  <si>
    <t>location_1_504320</t>
  </si>
  <si>
    <t>Property deductible</t>
  </si>
  <si>
    <t>CGL deductible</t>
  </si>
  <si>
    <t>53000_1</t>
  </si>
  <si>
    <t>Non-owned auto liability</t>
  </si>
  <si>
    <t>53160_1</t>
  </si>
  <si>
    <t>location_1_500760</t>
  </si>
  <si>
    <t>How may years have you owned or operated out of this location?</t>
  </si>
  <si>
    <t>location_1_500630</t>
  </si>
  <si>
    <t>How may storeys does it have?</t>
  </si>
  <si>
    <t>location_1_500700</t>
  </si>
  <si>
    <t>In what year was the property built?</t>
  </si>
  <si>
    <t>location_2_58610</t>
  </si>
  <si>
    <t>Tools limit</t>
  </si>
  <si>
    <t>Construction type</t>
  </si>
  <si>
    <t>Sewer Backup Cover required</t>
  </si>
  <si>
    <t>Flood cover required</t>
  </si>
  <si>
    <t>Earthquake cover required</t>
  </si>
  <si>
    <t>EQ cover required</t>
  </si>
  <si>
    <t>SBU cover required</t>
  </si>
  <si>
    <t>location_1_504270</t>
  </si>
  <si>
    <t>Sewerbackup (Include for full value, Include for a specified value, Not required)</t>
  </si>
  <si>
    <t>Include for full value</t>
  </si>
  <si>
    <t>Include for a specified value</t>
  </si>
  <si>
    <t>Lookup</t>
  </si>
  <si>
    <t>Vandalism cover required</t>
  </si>
  <si>
    <t>Building deductible</t>
  </si>
  <si>
    <t>Building deductible requested</t>
  </si>
  <si>
    <t>CGL Deductible requested</t>
  </si>
  <si>
    <t>Risk Postalcode &amp; Province</t>
  </si>
  <si>
    <t>Correspondence address postcode</t>
  </si>
  <si>
    <t>Property 1 postalcode</t>
  </si>
  <si>
    <t>Property 1 province</t>
  </si>
  <si>
    <t>Is risk address same as correspondnce?</t>
  </si>
  <si>
    <t>Postalcode</t>
  </si>
  <si>
    <t>Buildings, Contents and Rents Coverage Required</t>
  </si>
  <si>
    <t>Buildings limit</t>
  </si>
  <si>
    <t>Rents limit</t>
  </si>
  <si>
    <t>Insured values &lt; $2,000,000</t>
  </si>
  <si>
    <t>Total building, content &amp; rents SI</t>
  </si>
  <si>
    <t>Insured values exceed quotable maximum</t>
  </si>
  <si>
    <t>Property updates</t>
  </si>
  <si>
    <t>Year property built</t>
  </si>
  <si>
    <t>Electrical update year</t>
  </si>
  <si>
    <t>Acceptable building age?</t>
  </si>
  <si>
    <t>Check with Kent</t>
  </si>
  <si>
    <t>Tenants Legal Liability Cover Required * This is hard coded to get standard $250K</t>
  </si>
  <si>
    <t>Non-Owned Auto Limit Required</t>
  </si>
  <si>
    <t>NOA Limit requested</t>
  </si>
  <si>
    <t>Are you aware of any claims in 5 years?</t>
  </si>
  <si>
    <t>Acceptable heating</t>
  </si>
  <si>
    <t>Acceptable wiring</t>
  </si>
  <si>
    <t>Accept</t>
  </si>
  <si>
    <t>Previous Claims</t>
  </si>
  <si>
    <t>Are there claims in last 5 years?</t>
  </si>
  <si>
    <t>Years under management</t>
  </si>
  <si>
    <t>Claim Free</t>
  </si>
  <si>
    <t>Claim history grading</t>
  </si>
  <si>
    <t>Experience grading</t>
  </si>
  <si>
    <t>In what year did business start</t>
  </si>
  <si>
    <t>Experience</t>
  </si>
  <si>
    <t>Claims history Grading</t>
  </si>
  <si>
    <t>Experience Grading</t>
  </si>
  <si>
    <t>Maximum storeys</t>
  </si>
  <si>
    <t>Updates Criteria</t>
  </si>
  <si>
    <t>In 250 m of Fire hydrant</t>
  </si>
  <si>
    <t>KM to fire station</t>
  </si>
  <si>
    <t>Search value</t>
  </si>
  <si>
    <t>Firestation convergence</t>
  </si>
  <si>
    <t>No 1-5</t>
  </si>
  <si>
    <t>Yes 1-5</t>
  </si>
  <si>
    <t>Fees</t>
  </si>
  <si>
    <t>Rents</t>
  </si>
  <si>
    <t>Water damage</t>
  </si>
  <si>
    <t>Sewer backup</t>
  </si>
  <si>
    <t>Earthquake deductible</t>
  </si>
  <si>
    <t>Building broadform coverage</t>
  </si>
  <si>
    <t>Sewer Backup Deductible</t>
  </si>
  <si>
    <t>Vandalism by Tenant Deductible</t>
  </si>
  <si>
    <t>Vandalism by Tenants</t>
  </si>
  <si>
    <t>Vandalism by Tenants Deductible</t>
  </si>
  <si>
    <t>Occurrence:</t>
  </si>
  <si>
    <t>Person</t>
  </si>
  <si>
    <t>Cooking in rooms exclusion</t>
  </si>
  <si>
    <t>Smoke Detector Warranty</t>
  </si>
  <si>
    <t>Send to Acceptance</t>
  </si>
  <si>
    <t>Heating type</t>
  </si>
  <si>
    <t>Gas - forced air</t>
  </si>
  <si>
    <t>Year of manufacture of oil tank</t>
  </si>
  <si>
    <t>Steam / water boiler</t>
  </si>
  <si>
    <t>Are oil tanks underground?</t>
  </si>
  <si>
    <t>Geo Thermal / Heat Pump</t>
  </si>
  <si>
    <t>Are oil tanks inside or outside</t>
  </si>
  <si>
    <t>Electric - forced air</t>
  </si>
  <si>
    <t>Electric - baseboard</t>
  </si>
  <si>
    <t>Radiant heating</t>
  </si>
  <si>
    <t>Solid fuel</t>
  </si>
  <si>
    <t>Removed solid fuel</t>
  </si>
  <si>
    <t>Unknown</t>
  </si>
  <si>
    <t>None</t>
  </si>
  <si>
    <t>Oil</t>
  </si>
  <si>
    <t>Oil Acceptability Rules</t>
  </si>
  <si>
    <t>Above / below ground</t>
  </si>
  <si>
    <t>Above ground</t>
  </si>
  <si>
    <t>Under ground</t>
  </si>
  <si>
    <t>Age of tank</t>
  </si>
  <si>
    <t>Inside tank age</t>
  </si>
  <si>
    <t>Outside tank age</t>
  </si>
  <si>
    <t>Final Acceptance</t>
  </si>
  <si>
    <t>Acceptable Heating Type</t>
  </si>
  <si>
    <t>Electrical Type</t>
  </si>
  <si>
    <t>Circuit breakers</t>
  </si>
  <si>
    <t>Fuse Type</t>
  </si>
  <si>
    <t>Fuses</t>
  </si>
  <si>
    <t>Wiring Type</t>
  </si>
  <si>
    <t>Breakers and Fuses</t>
  </si>
  <si>
    <t>&lt;100 amps</t>
  </si>
  <si>
    <t>100-200 amps</t>
  </si>
  <si>
    <t>200+ amps</t>
  </si>
  <si>
    <t>Copper</t>
  </si>
  <si>
    <t>Aluminum</t>
  </si>
  <si>
    <t>Knob and tube</t>
  </si>
  <si>
    <t>Acceptable Electrical Type</t>
  </si>
  <si>
    <t>location_1_500910</t>
  </si>
  <si>
    <t>Electric type</t>
  </si>
  <si>
    <t>location_1_500930</t>
  </si>
  <si>
    <t>Amperage (if fuse)</t>
  </si>
  <si>
    <t>location_1_500935</t>
  </si>
  <si>
    <t>Wiring type</t>
  </si>
  <si>
    <t>location_1_500830</t>
  </si>
  <si>
    <t>location_1_500870</t>
  </si>
  <si>
    <t>Auxillary heating in property?</t>
  </si>
  <si>
    <t>location_1_500860</t>
  </si>
  <si>
    <t>Underground oil tanks?</t>
  </si>
  <si>
    <t>location_1_500845</t>
  </si>
  <si>
    <t>What is the year of manufacture of the oil tank</t>
  </si>
  <si>
    <t>location_1_500865</t>
  </si>
  <si>
    <t>Are oil tanks inside or outside (Inside / Outside)</t>
  </si>
  <si>
    <t>Electrical type is not acceptable</t>
  </si>
  <si>
    <t>Electrical acceptance formula</t>
  </si>
  <si>
    <t>Heating type is not acceptable</t>
  </si>
  <si>
    <t>Heating acceptance formula</t>
  </si>
  <si>
    <t>Operation is not boarding / rooming houses</t>
  </si>
  <si>
    <t>Inside</t>
  </si>
  <si>
    <t>Operation industry code</t>
  </si>
  <si>
    <t>Fraternity / Sorority Housing</t>
  </si>
  <si>
    <t>Licensed where required</t>
  </si>
  <si>
    <t>At least 1 smoke detector per floor</t>
  </si>
  <si>
    <t>No Fraternity / Sorority Housing</t>
  </si>
  <si>
    <t>The requested operation does not meet insurer requirements</t>
  </si>
  <si>
    <t>Lookup from table</t>
  </si>
  <si>
    <t>The operation must be licensed where required</t>
  </si>
  <si>
    <t>Property does not meet smoke detector requirements</t>
  </si>
  <si>
    <t>Is there 1 smoke detector per floor?</t>
  </si>
  <si>
    <t>The insurer cannot accept Fraternity / Sorority Housing</t>
  </si>
  <si>
    <t>Is this a Fraternity / Sorority House?</t>
  </si>
  <si>
    <t>General property deductible</t>
  </si>
  <si>
    <t>Regulatory fines &amp; penalties</t>
  </si>
  <si>
    <t>Cyber deductible</t>
  </si>
  <si>
    <t>Waiting period</t>
  </si>
  <si>
    <t>No cooking in rooms</t>
  </si>
  <si>
    <t>Only AB, BC, ON</t>
  </si>
  <si>
    <t>No wood stove</t>
  </si>
  <si>
    <t>All occupants are students</t>
  </si>
  <si>
    <t>Maximum 25% vacancy</t>
  </si>
  <si>
    <t>At least 3 month minimum maintenance visit</t>
  </si>
  <si>
    <t>Use $250 for inspection fee for TIV &gt; $1,000,000</t>
  </si>
  <si>
    <t>Yes 6-8</t>
  </si>
  <si>
    <t>Yes 9+</t>
  </si>
  <si>
    <t>No 6-8</t>
  </si>
  <si>
    <t>No 9+</t>
  </si>
  <si>
    <t>The building exceeds 4 storeys in height.</t>
  </si>
  <si>
    <t>Unable to quote risks outside of Ontario, Alberta and BC</t>
  </si>
  <si>
    <t>BC with Earthquake</t>
  </si>
  <si>
    <t>This risk needs to be refered to underwriters for Earthquake rating</t>
  </si>
  <si>
    <t>Cooking in rooms is not accepted</t>
  </si>
  <si>
    <t>Wood stoves are not accepted</t>
  </si>
  <si>
    <t>All occupants must be students</t>
  </si>
  <si>
    <t>Unable to insure student housing where smoking is permitted</t>
  </si>
  <si>
    <t>Current vacancy exceeds 25% maximum</t>
  </si>
  <si>
    <t>The property must be visited at least every 3 months</t>
  </si>
  <si>
    <t>location_1_501330</t>
  </si>
  <si>
    <t>What is the minimum frequency of property visits?</t>
  </si>
  <si>
    <t>Weekly</t>
  </si>
  <si>
    <t>Property Management Acceptability</t>
  </si>
  <si>
    <t>Minimum frequency of visits</t>
  </si>
  <si>
    <t>Monthly</t>
  </si>
  <si>
    <t>Every 3 months</t>
  </si>
  <si>
    <t>Every 6 months</t>
  </si>
  <si>
    <t>Once per year</t>
  </si>
  <si>
    <t>Less than once per year</t>
  </si>
  <si>
    <t>Frequency of visits</t>
  </si>
  <si>
    <t>Province Options</t>
  </si>
  <si>
    <t>Prince Edward Island</t>
  </si>
  <si>
    <t>NFLD</t>
  </si>
  <si>
    <t>Province acceptance table</t>
  </si>
  <si>
    <t>Does property contain a wood stove</t>
  </si>
  <si>
    <t>Risk province &amp; earthquake requested</t>
  </si>
  <si>
    <t>location_1_501525</t>
  </si>
  <si>
    <t>location_1_501535</t>
  </si>
  <si>
    <t>location_1_501537</t>
  </si>
  <si>
    <t>Is cooking permitted in bedrooms? (Yes / No)</t>
  </si>
  <si>
    <t>Are all occupants students (Yes / No)</t>
  </si>
  <si>
    <t>Is smoking prohibited in the property (Yes / No)</t>
  </si>
  <si>
    <t>Is there cooking in rooms?</t>
  </si>
  <si>
    <t>Are all occupants students</t>
  </si>
  <si>
    <t>Smoking must be prohibited</t>
  </si>
  <si>
    <t>Is smoking prohibited in property?</t>
  </si>
  <si>
    <t>location_1_503830</t>
  </si>
  <si>
    <t>What percentage is vacant?</t>
  </si>
  <si>
    <t>Working Test String</t>
  </si>
  <si>
    <t>Not showing up</t>
  </si>
  <si>
    <t>RenoRun</t>
  </si>
  <si>
    <t>Exclusion of activities or work performed prior to the risk effective date of the policy</t>
  </si>
  <si>
    <t>Specified Operation Exclusion:Plumbing, electricity, roofing work done by the insured themselves</t>
  </si>
  <si>
    <t>Specified Operation Exclusion:Plumbing, roofing work done by the insured themselves</t>
  </si>
  <si>
    <t>Blasting, Pile Driving, Weakness of Support exclusion</t>
  </si>
  <si>
    <t>Underground Working conditions</t>
  </si>
  <si>
    <t>Removal and repair of products exclusion</t>
  </si>
  <si>
    <t>License required for application of pesticides</t>
  </si>
  <si>
    <t>Anti-theft precautions</t>
  </si>
  <si>
    <t>Pesticide / Weed Spraying exclusion</t>
  </si>
  <si>
    <t>Liability for water damage deductible</t>
  </si>
  <si>
    <t>Rating Update Log</t>
  </si>
  <si>
    <t>Date</t>
  </si>
  <si>
    <t>Action</t>
  </si>
  <si>
    <t>Insure Config updated?</t>
  </si>
  <si>
    <t>Sent to Darshan to upload?</t>
  </si>
  <si>
    <t>* Finalized 1st version and general review.</t>
  </si>
  <si>
    <t>Water damage Deductible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</si>
</sst>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4" formatCode="_-&quot;$&quot;* #,##0.00_-;\-&quot;$&quot;* #,##0.00_-;_-&quot;$&quot;* &quot;-&quot;??_-;_-@_-"/>
    <numFmt numFmtId="43" formatCode="_-* #,##0.00_-;\-* #,##0.00_-;_-* &quot;-&quot;??_-;_-@_-"/>
    <numFmt numFmtId="164" formatCode="&quot;$&quot;#,##0_);\(&quot;$&quot;#,##0\)"/>
    <numFmt numFmtId="165" formatCode="_(&quot;$&quot;* #,##0.00_);_(&quot;$&quot;* \(#,##0.00\);_(&quot;$&quot;* &quot;-&quot;??_);_(@_)"/>
    <numFmt numFmtId="166" formatCode="_(* #,##0.00_);_(* \(#,##0.00\);_(* &quot;-&quot;??_);_(@_)"/>
    <numFmt numFmtId="167" formatCode="_(&quot;$&quot;* #,##0_);_(&quot;$&quot;* \(#,##0\);_(&quot;$&quot;* &quot;-&quot;??_);_(@_)"/>
    <numFmt numFmtId="168" formatCode="[$-F800]dddd\,\ mmmm\ dd\,\ yyyy"/>
    <numFmt numFmtId="169" formatCode="&quot;$&quot;#,##0"/>
    <numFmt numFmtId="170" formatCode="_-* #,##0_-;\-* #,##0_-;_-* &quot;-&quot;??_-;_-@_-"/>
    <numFmt numFmtId="171" formatCode="&quot;$&quot;#,##0.00"/>
    <numFmt numFmtId="172" formatCode="&quot;$&quot;#,##0.000"/>
    <numFmt numFmtId="173" formatCode="&quot;$&quot;#,##0.0000"/>
    <numFmt numFmtId="174" formatCode="_(&quot;$&quot;* #,##0.0000_);_(&quot;$&quot;* \(#,##0.0000\);_(&quot;$&quot;* &quot;-&quot;??_);_(@_)"/>
    <numFmt numFmtId="175" formatCode="_-&quot;$&quot;* #,##0_-;\-&quot;$&quot;* #,##0_-;_-&quot;$&quot;* &quot;-&quot;??_-;_-@_-"/>
    <numFmt numFmtId="176" formatCode="_ * #,##0.00_)\ _$_ ;_ * \(#,##0.00\)\ _$_ ;_ * &quot;-&quot;??_)\ _$_ ;_ @_ "/>
    <numFmt numFmtId="177" formatCode="_([$€-2]* #,##0.00_);_([$€-2]* \(#,##0.00\);_([$€-2]* &quot;-&quot;??_)"/>
    <numFmt numFmtId="178" formatCode="_-* #,##0.00\ _$_-;_-* #,##0.00\ _$\-;_-* &quot;-&quot;??\ _$_-;_-@_-"/>
    <numFmt numFmtId="179" formatCode="_-* #,##0.00\ &quot;$&quot;_-;_-* #,##0.00\ &quot;$&quot;\-;_-* &quot;-&quot;??\ &quot;$&quot;_-;_-@_-"/>
    <numFmt numFmtId="180" formatCode="0.00000"/>
    <numFmt numFmtId="181" formatCode="0.0000"/>
    <numFmt numFmtId="182" formatCode="_(&quot;$&quot;* #,##0.000_);_(&quot;$&quot;* \(#,##0.000\);_(&quot;$&quot;* &quot;-&quot;??_);_(@_)"/>
    <numFmt numFmtId="183" formatCode="#,##0.00000"/>
    <numFmt numFmtId="184" formatCode="&quot;$&quot;#,##0.00000"/>
    <numFmt numFmtId="185" formatCode="#,##0.0000"/>
    <numFmt numFmtId="186" formatCode="_(* #,##0.0000_);_(* \(#,##0.0000\);_(* &quot;-&quot;??_);_(@_)"/>
    <numFmt numFmtId="187" formatCode="_(* #,##0.00000_);_(* \(#,##0.00000\);_(* &quot;-&quot;??_);_(@_)"/>
    <numFmt numFmtId="188" formatCode="_(* #,##0_);_(* \(#,##0\);_(* &quot;-&quot;??_);_(@_)"/>
    <numFmt numFmtId="189" formatCode="0.0%"/>
    <numFmt numFmtId="190" formatCode="d/mmm/yyyy"/>
    <numFmt numFmtId="191" formatCode="&quot;$&quot;#,##0_);[Red]\(&quot;$&quot;#,##0\)"/>
    <numFmt numFmtId="192" formatCode="0;[Red]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3F3F76"/>
      <name val="Calibri"/>
      <family val="2"/>
      <scheme val="minor"/>
    </font>
    <font>
      <b/>
      <sz val="11"/>
      <color theme="0"/>
      <name val="Calibri"/>
      <family val="2"/>
      <scheme val="minor"/>
    </font>
    <font>
      <b/>
      <sz val="11"/>
      <color theme="1"/>
      <name val="Calibri"/>
      <family val="2"/>
      <scheme val="minor"/>
    </font>
    <font>
      <sz val="10"/>
      <name val="Arial"/>
      <family val="2"/>
    </font>
    <font>
      <sz val="9"/>
      <name val="Arial"/>
      <family val="2"/>
    </font>
    <font>
      <sz val="9"/>
      <color theme="1"/>
      <name val="Arial"/>
      <family val="2"/>
    </font>
    <font>
      <b/>
      <sz val="9"/>
      <name val="Arial"/>
      <family val="2"/>
    </font>
    <font>
      <sz val="10"/>
      <name val="Arial"/>
      <family val="2"/>
    </font>
    <font>
      <b/>
      <sz val="10"/>
      <name val="Arial"/>
      <family val="2"/>
    </font>
    <font>
      <sz val="10"/>
      <color theme="1"/>
      <name val="Calibri"/>
      <family val="2"/>
      <scheme val="minor"/>
    </font>
    <font>
      <sz val="11"/>
      <name val="Calibri"/>
      <family val="2"/>
      <scheme val="minor"/>
    </font>
    <font>
      <b/>
      <sz val="10"/>
      <color theme="1"/>
      <name val="Calibri"/>
      <family val="2"/>
      <scheme val="minor"/>
    </font>
    <font>
      <sz val="8"/>
      <name val="Times New Roman"/>
      <family val="1"/>
    </font>
    <font>
      <b/>
      <sz val="16"/>
      <color theme="1" tint="0.499984740745262"/>
      <name val="Calibri"/>
      <family val="2"/>
      <scheme val="minor"/>
    </font>
    <font>
      <b/>
      <sz val="10"/>
      <name val="Calibri"/>
      <family val="2"/>
      <scheme val="minor"/>
    </font>
    <font>
      <sz val="10"/>
      <name val="Calibri"/>
      <family val="2"/>
      <scheme val="minor"/>
    </font>
    <font>
      <sz val="12"/>
      <color theme="1"/>
      <name val="Calibri"/>
      <family val="2"/>
      <scheme val="minor"/>
    </font>
    <font>
      <sz val="12"/>
      <name val="Arial"/>
      <family val="2"/>
    </font>
    <font>
      <b/>
      <u/>
      <sz val="9"/>
      <name val="Arial"/>
      <family val="2"/>
    </font>
    <font>
      <u/>
      <sz val="10"/>
      <color theme="10"/>
      <name val="Arial"/>
      <family val="2"/>
    </font>
    <font>
      <sz val="9"/>
      <color theme="3" tint="0.59999389629810485"/>
      <name val="Arial"/>
      <family val="2"/>
    </font>
    <font>
      <b/>
      <sz val="11"/>
      <name val="Calibri"/>
      <family val="2"/>
      <scheme val="minor"/>
    </font>
    <font>
      <b/>
      <sz val="18"/>
      <color theme="1"/>
      <name val="Calibri"/>
      <family val="2"/>
      <scheme val="minor"/>
    </font>
    <font>
      <b/>
      <sz val="12"/>
      <color theme="1"/>
      <name val="Calibri"/>
      <family val="2"/>
      <scheme val="minor"/>
    </font>
    <font>
      <sz val="8"/>
      <name val="Arial"/>
      <family val="2"/>
    </font>
    <font>
      <sz val="10"/>
      <color indexed="8"/>
      <name val="Sans"/>
    </font>
    <font>
      <sz val="11"/>
      <color rgb="FFFF0000"/>
      <name val="Calibri"/>
      <family val="2"/>
      <scheme val="minor"/>
    </font>
    <font>
      <sz val="11"/>
      <color theme="0"/>
      <name val="Calibri"/>
      <family val="2"/>
      <scheme val="minor"/>
    </font>
    <font>
      <b/>
      <sz val="14"/>
      <color theme="1"/>
      <name val="Calibri"/>
      <family val="2"/>
      <scheme val="minor"/>
    </font>
    <font>
      <b/>
      <sz val="11"/>
      <color theme="1"/>
      <name val="Arial Narrow"/>
      <family val="2"/>
    </font>
    <font>
      <b/>
      <sz val="9"/>
      <color theme="0"/>
      <name val="Arial"/>
      <family val="2"/>
    </font>
    <font>
      <b/>
      <sz val="12"/>
      <name val="Calibri"/>
      <family val="2"/>
      <scheme val="minor"/>
    </font>
    <font>
      <sz val="14"/>
      <color theme="1"/>
      <name val="Calibri"/>
      <family val="2"/>
      <scheme val="minor"/>
    </font>
    <font>
      <b/>
      <sz val="18"/>
      <name val="Arial"/>
      <family val="2"/>
    </font>
    <font>
      <sz val="18"/>
      <name val="Arial"/>
      <family val="2"/>
    </font>
    <font>
      <sz val="18"/>
      <name val="Calibri"/>
      <family val="2"/>
      <scheme val="minor"/>
    </font>
    <font>
      <b/>
      <sz val="18"/>
      <name val="Calibri"/>
      <family val="2"/>
      <scheme val="minor"/>
    </font>
    <font>
      <sz val="18"/>
      <color rgb="FFFF0000"/>
      <name val="Calibri"/>
      <family val="2"/>
      <scheme val="minor"/>
    </font>
    <font>
      <b/>
      <sz val="20"/>
      <name val="Calibri"/>
      <family val="2"/>
      <scheme val="minor"/>
    </font>
    <font>
      <sz val="18"/>
      <color theme="0"/>
      <name val="Arial"/>
      <family val="2"/>
    </font>
    <font>
      <sz val="14"/>
      <color rgb="FFFF0000"/>
      <name val="Calibri"/>
      <family val="2"/>
      <scheme val="minor"/>
    </font>
    <font>
      <sz val="10"/>
      <color theme="0" tint="-0.34998626667073579"/>
      <name val="Arial"/>
      <family val="2"/>
    </font>
    <font>
      <sz val="14"/>
      <name val="Calibri"/>
      <family val="2"/>
      <scheme val="minor"/>
    </font>
    <font>
      <sz val="18"/>
      <color theme="1"/>
      <name val="Arial"/>
      <family val="2"/>
    </font>
    <font>
      <b/>
      <sz val="14"/>
      <color rgb="FFFF0000"/>
      <name val="Calibri"/>
      <family val="2"/>
      <scheme val="minor"/>
    </font>
    <font>
      <b/>
      <sz val="14"/>
      <color rgb="FF00B050"/>
      <name val="Calibri"/>
      <family val="2"/>
      <scheme val="minor"/>
    </font>
    <font>
      <b/>
      <sz val="18"/>
      <color theme="0"/>
      <name val="Calibri"/>
      <family val="2"/>
      <scheme val="minor"/>
    </font>
    <font>
      <b/>
      <sz val="20"/>
      <color theme="0"/>
      <name val="Calibri"/>
      <family val="2"/>
      <scheme val="minor"/>
    </font>
    <font>
      <sz val="10"/>
      <color theme="0"/>
      <name val="Arial"/>
      <family val="2"/>
    </font>
    <font>
      <sz val="10"/>
      <color indexed="8"/>
      <name val="Arial"/>
      <family val="2"/>
    </font>
    <font>
      <b/>
      <sz val="10"/>
      <color indexed="8"/>
      <name val="Arial"/>
      <family val="2"/>
    </font>
    <font>
      <b/>
      <sz val="12"/>
      <color theme="0"/>
      <name val="Calibri"/>
      <family val="2"/>
      <scheme val="minor"/>
    </font>
    <font>
      <sz val="10"/>
      <color rgb="FFFF0000"/>
      <name val="Arial"/>
      <family val="2"/>
    </font>
    <font>
      <sz val="4"/>
      <color indexed="8"/>
      <name val="Arial"/>
      <family val="2"/>
    </font>
    <font>
      <u/>
      <sz val="10"/>
      <color indexed="12"/>
      <name val="Arial"/>
      <family val="2"/>
    </font>
    <font>
      <sz val="10"/>
      <color rgb="FF000000"/>
      <name val="Arial"/>
      <family val="2"/>
    </font>
    <font>
      <sz val="11"/>
      <color indexed="8"/>
      <name val="Calibri"/>
      <family val="2"/>
    </font>
    <font>
      <b/>
      <sz val="10"/>
      <color theme="0"/>
      <name val="Arial"/>
      <family val="2"/>
    </font>
    <font>
      <b/>
      <sz val="11"/>
      <color theme="1"/>
      <name val="Arial"/>
      <family val="2"/>
    </font>
    <font>
      <sz val="11"/>
      <color theme="1"/>
      <name val="Arial"/>
      <family val="2"/>
    </font>
    <font>
      <sz val="11"/>
      <color theme="5" tint="-0.249977111117893"/>
      <name val="Arial"/>
      <family val="2"/>
    </font>
    <font>
      <b/>
      <sz val="11"/>
      <color theme="0"/>
      <name val="Arial"/>
      <family val="2"/>
    </font>
    <font>
      <sz val="11"/>
      <color theme="1" tint="0.249977111117893"/>
      <name val="Arial"/>
      <family val="2"/>
    </font>
    <font>
      <b/>
      <sz val="11"/>
      <color theme="2" tint="-0.499984740745262"/>
      <name val="Arial"/>
      <family val="2"/>
    </font>
    <font>
      <b/>
      <sz val="11"/>
      <name val="Arial"/>
      <family val="2"/>
    </font>
    <font>
      <sz val="11"/>
      <name val="Arial"/>
      <family val="2"/>
    </font>
    <font>
      <sz val="11"/>
      <color theme="2" tint="-0.499984740745262"/>
      <name val="Arial"/>
      <family val="2"/>
    </font>
    <font>
      <sz val="11"/>
      <color rgb="FFFF0000"/>
      <name val="Arial"/>
      <family val="2"/>
    </font>
    <font>
      <b/>
      <sz val="11"/>
      <color rgb="FFFF0000"/>
      <name val="Arial"/>
      <family val="2"/>
    </font>
    <font>
      <b/>
      <sz val="11"/>
      <color theme="1" tint="4.9989318521683403E-2"/>
      <name val="Arial"/>
      <family val="2"/>
    </font>
    <font>
      <sz val="11"/>
      <color theme="1" tint="4.9989318521683403E-2"/>
      <name val="Arial"/>
      <family val="2"/>
    </font>
    <font>
      <b/>
      <sz val="11"/>
      <color rgb="FF0070C0"/>
      <name val="Calibri"/>
      <family val="2"/>
      <scheme val="minor"/>
    </font>
    <font>
      <b/>
      <sz val="11"/>
      <color rgb="FFFFC000"/>
      <name val="Calibri"/>
      <family val="2"/>
      <scheme val="minor"/>
    </font>
    <font>
      <sz val="11"/>
      <color theme="1" tint="0.34998626667073579"/>
      <name val="Calibri"/>
      <family val="2"/>
      <scheme val="minor"/>
    </font>
    <font>
      <sz val="11"/>
      <color rgb="FFFFC000"/>
      <name val="Calibri"/>
      <family val="2"/>
      <scheme val="minor"/>
    </font>
    <font>
      <sz val="11"/>
      <color rgb="FF000000"/>
      <name val="Calibri"/>
      <family val="2"/>
      <scheme val="minor"/>
    </font>
    <font>
      <sz val="11"/>
      <color rgb="FF1F497D"/>
      <name val="Calibri"/>
      <family val="2"/>
      <scheme val="minor"/>
    </font>
    <font>
      <b/>
      <sz val="11"/>
      <color theme="1" tint="0.34998626667073579"/>
      <name val="Calibri"/>
      <family val="2"/>
      <scheme val="minor"/>
    </font>
    <font>
      <sz val="11"/>
      <color theme="0" tint="-0.499984740745262"/>
      <name val="Calibri"/>
      <family val="2"/>
      <scheme val="minor"/>
    </font>
    <font>
      <b/>
      <sz val="11"/>
      <color theme="0" tint="-0.499984740745262"/>
      <name val="Calibri"/>
      <family val="2"/>
      <scheme val="minor"/>
    </font>
    <font>
      <sz val="11"/>
      <color theme="0" tint="-0.34998626667073579"/>
      <name val="Calibri"/>
      <family val="2"/>
      <scheme val="minor"/>
    </font>
    <font>
      <sz val="11"/>
      <color rgb="FFFFC000"/>
      <name val="Andalus"/>
      <family val="1"/>
    </font>
    <font>
      <sz val="11"/>
      <color theme="1" tint="0.249977111117893"/>
      <name val="Calibri"/>
      <family val="2"/>
      <scheme val="minor"/>
    </font>
    <font>
      <sz val="11"/>
      <color theme="1" tint="0.499984740745262"/>
      <name val="Calibri"/>
      <family val="2"/>
      <scheme val="minor"/>
    </font>
    <font>
      <sz val="11"/>
      <color theme="9" tint="-0.249977111117893"/>
      <name val="Calibri"/>
      <family val="2"/>
      <scheme val="minor"/>
    </font>
    <font>
      <b/>
      <sz val="12"/>
      <name val="Arial"/>
      <family val="2"/>
    </font>
    <font>
      <b/>
      <sz val="9"/>
      <color theme="1"/>
      <name val="Arial"/>
      <family val="2"/>
    </font>
    <font>
      <sz val="18"/>
      <color theme="1"/>
      <name val="Calibri"/>
      <family val="2"/>
      <scheme val="minor"/>
    </font>
    <font>
      <sz val="18"/>
      <name val="Calibri"/>
      <family val="2"/>
    </font>
    <font>
      <b/>
      <sz val="18"/>
      <color theme="1"/>
      <name val="Arial"/>
      <family val="2"/>
    </font>
    <font>
      <b/>
      <u/>
      <sz val="18"/>
      <color theme="1"/>
      <name val="Calibri"/>
      <family val="2"/>
      <scheme val="minor"/>
    </font>
    <font>
      <sz val="12"/>
      <color theme="0"/>
      <name val="Arial"/>
      <family val="2"/>
    </font>
    <font>
      <sz val="12"/>
      <color theme="1" tint="0.34998626667073579"/>
      <name val="Arial"/>
      <family val="2"/>
    </font>
    <font>
      <sz val="12"/>
      <color theme="1" tint="0.34998626667073579"/>
      <name val="Calibri"/>
      <family val="2"/>
      <scheme val="minor"/>
    </font>
    <font>
      <b/>
      <sz val="12"/>
      <color theme="0"/>
      <name val="Arial"/>
      <family val="2"/>
    </font>
    <font>
      <sz val="12"/>
      <color rgb="FFFF0000"/>
      <name val="Calibri"/>
      <family val="2"/>
      <scheme val="minor"/>
    </font>
    <font>
      <sz val="12"/>
      <name val="Calibri"/>
      <family val="2"/>
      <scheme val="minor"/>
    </font>
    <font>
      <b/>
      <sz val="12"/>
      <color theme="1"/>
      <name val="Aharoni"/>
      <charset val="177"/>
    </font>
    <font>
      <sz val="12"/>
      <color theme="0"/>
      <name val="Calibri"/>
      <family val="2"/>
      <scheme val="minor"/>
    </font>
    <font>
      <b/>
      <sz val="12"/>
      <color theme="1"/>
      <name val="Arial Narrow"/>
      <family val="2"/>
    </font>
    <font>
      <sz val="12"/>
      <color theme="1"/>
      <name val="Times New Roman"/>
      <family val="1"/>
    </font>
    <font>
      <sz val="12"/>
      <color theme="1"/>
      <name val="Arial Narrow"/>
      <family val="2"/>
    </font>
    <font>
      <b/>
      <sz val="10"/>
      <color rgb="FF000000"/>
      <name val="Arial"/>
      <family val="2"/>
    </font>
    <font>
      <sz val="22"/>
      <color theme="1"/>
      <name val="Calibri"/>
      <family val="2"/>
      <scheme val="minor"/>
    </font>
    <font>
      <b/>
      <sz val="10"/>
      <color rgb="FFFF0000"/>
      <name val="Arial"/>
      <family val="2"/>
    </font>
    <font>
      <b/>
      <sz val="11"/>
      <color rgb="FFFF0000"/>
      <name val="Calibri"/>
      <family val="2"/>
      <scheme val="minor"/>
    </font>
    <font>
      <b/>
      <sz val="22"/>
      <color theme="1"/>
      <name val="Calibri"/>
      <family val="2"/>
      <scheme val="minor"/>
    </font>
    <font>
      <b/>
      <sz val="18"/>
      <color rgb="FFFF0000"/>
      <name val="Calibri"/>
      <family val="2"/>
      <scheme val="minor"/>
    </font>
    <font>
      <sz val="48"/>
      <name val="Calibri"/>
      <family val="2"/>
      <scheme val="minor"/>
    </font>
    <font>
      <b/>
      <sz val="36"/>
      <color rgb="FFFF0000"/>
      <name val="Calibri"/>
      <family val="2"/>
      <scheme val="minor"/>
    </font>
    <font>
      <b/>
      <sz val="18"/>
      <color rgb="FFFF0000"/>
      <name val="Arial"/>
      <family val="2"/>
    </font>
    <font>
      <sz val="11"/>
      <color rgb="FF333333"/>
      <name val="Open Sans"/>
      <family val="2"/>
    </font>
    <font>
      <u/>
      <sz val="11"/>
      <color theme="1"/>
      <name val="Calibri"/>
      <family val="2"/>
      <scheme val="minor"/>
    </font>
    <font>
      <b/>
      <sz val="16"/>
      <color theme="1"/>
      <name val="Calibri"/>
      <family val="2"/>
      <scheme val="minor"/>
    </font>
  </fonts>
  <fills count="48">
    <fill>
      <patternFill patternType="none"/>
    </fill>
    <fill>
      <patternFill patternType="gray125"/>
    </fill>
    <fill>
      <patternFill patternType="solid">
        <fgColor rgb="FFFFCC99"/>
      </patternFill>
    </fill>
    <fill>
      <patternFill patternType="solid">
        <fgColor indexed="2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indexed="44"/>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rgb="FF92D050"/>
        <bgColor indexed="64"/>
      </patternFill>
    </fill>
    <fill>
      <patternFill patternType="solid">
        <fgColor theme="0" tint="-0.249977111117893"/>
        <bgColor indexed="64"/>
      </patternFill>
    </fill>
    <fill>
      <patternFill patternType="solid">
        <fgColor rgb="FFFFC000"/>
        <bgColor indexed="64"/>
      </patternFill>
    </fill>
    <fill>
      <patternFill patternType="solid">
        <fgColor theme="4" tint="-0.249977111117893"/>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bgColor indexed="64"/>
      </patternFill>
    </fill>
    <fill>
      <patternFill patternType="solid">
        <fgColor theme="1" tint="0.249977111117893"/>
        <bgColor indexed="64"/>
      </patternFill>
    </fill>
    <fill>
      <patternFill patternType="solid">
        <fgColor theme="3" tint="0.59999389629810485"/>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rgb="FF99CC00"/>
        <bgColor indexed="64"/>
      </patternFill>
    </fill>
    <fill>
      <patternFill patternType="solid">
        <fgColor theme="2" tint="-0.499984740745262"/>
        <bgColor indexed="64"/>
      </patternFill>
    </fill>
    <fill>
      <patternFill patternType="solid">
        <fgColor theme="9" tint="-0.249977111117893"/>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5"/>
        <bgColor indexed="64"/>
      </patternFill>
    </fill>
    <fill>
      <patternFill patternType="solid">
        <fgColor rgb="FF00B0F0"/>
        <bgColor indexed="64"/>
      </patternFill>
    </fill>
    <fill>
      <patternFill patternType="solid">
        <fgColor theme="9" tint="0.39997558519241921"/>
        <bgColor indexed="64"/>
      </patternFill>
    </fill>
    <fill>
      <patternFill patternType="solid">
        <fgColor theme="0" tint="-0.34998626667073579"/>
        <bgColor indexed="64"/>
      </patternFill>
    </fill>
  </fills>
  <borders count="143">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theme="0" tint="-0.24994659260841701"/>
      </bottom>
      <diagonal/>
    </border>
    <border>
      <left/>
      <right/>
      <top style="thin">
        <color indexed="64"/>
      </top>
      <bottom style="thin">
        <color theme="0" tint="-0.24994659260841701"/>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style="thin">
        <color theme="0" tint="-0.14996795556505021"/>
      </bottom>
      <diagonal/>
    </border>
    <border>
      <left style="medium">
        <color indexed="64"/>
      </left>
      <right/>
      <top style="thin">
        <color theme="0" tint="-0.14996795556505021"/>
      </top>
      <bottom style="thin">
        <color theme="0" tint="-0.14996795556505021"/>
      </bottom>
      <diagonal/>
    </border>
    <border>
      <left style="thin">
        <color theme="0" tint="-0.14996795556505021"/>
      </left>
      <right/>
      <top/>
      <bottom style="thin">
        <color theme="0" tint="-0.14993743705557422"/>
      </bottom>
      <diagonal/>
    </border>
    <border>
      <left style="thin">
        <color theme="0" tint="-0.14993743705557422"/>
      </left>
      <right/>
      <top style="thin">
        <color theme="0" tint="-0.14996795556505021"/>
      </top>
      <bottom style="thin">
        <color theme="0" tint="-0.14990691854609822"/>
      </bottom>
      <diagonal/>
    </border>
    <border>
      <left style="thin">
        <color theme="0" tint="-0.14996795556505021"/>
      </left>
      <right/>
      <top style="thin">
        <color theme="0" tint="-0.14996795556505021"/>
      </top>
      <bottom style="thin">
        <color theme="0" tint="-0.14993743705557422"/>
      </bottom>
      <diagonal/>
    </border>
    <border>
      <left style="thin">
        <color theme="0" tint="-0.14993743705557422"/>
      </left>
      <right/>
      <top/>
      <bottom style="thin">
        <color theme="0" tint="-0.14990691854609822"/>
      </bottom>
      <diagonal/>
    </border>
    <border>
      <left/>
      <right/>
      <top style="thin">
        <color rgb="FF7F7F7F"/>
      </top>
      <bottom style="thin">
        <color indexed="64"/>
      </bottom>
      <diagonal/>
    </border>
    <border>
      <left/>
      <right style="thin">
        <color rgb="FF7F7F7F"/>
      </right>
      <top style="thin">
        <color indexed="64"/>
      </top>
      <bottom style="thin">
        <color theme="0" tint="-0.24994659260841701"/>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7F7F7F"/>
      </left>
      <right/>
      <top style="thin">
        <color indexed="64"/>
      </top>
      <bottom style="thin">
        <color rgb="FF7F7F7F"/>
      </bottom>
      <diagonal/>
    </border>
    <border>
      <left/>
      <right/>
      <top style="thin">
        <color indexed="64"/>
      </top>
      <bottom style="thin">
        <color rgb="FF7F7F7F"/>
      </bottom>
      <diagonal/>
    </border>
    <border>
      <left/>
      <right style="thin">
        <color rgb="FF7F7F7F"/>
      </right>
      <top style="thin">
        <color indexed="64"/>
      </top>
      <bottom style="thin">
        <color rgb="FF7F7F7F"/>
      </bottom>
      <diagonal/>
    </border>
    <border>
      <left/>
      <right/>
      <top style="thin">
        <color rgb="FF7F7F7F"/>
      </top>
      <bottom style="thin">
        <color rgb="FF7F7F7F"/>
      </bottom>
      <diagonal/>
    </border>
    <border>
      <left/>
      <right/>
      <top style="thin">
        <color theme="0" tint="-0.24994659260841701"/>
      </top>
      <bottom style="thin">
        <color indexed="64"/>
      </bottom>
      <diagonal/>
    </border>
    <border>
      <left style="medium">
        <color indexed="64"/>
      </left>
      <right/>
      <top style="thin">
        <color theme="0" tint="-0.24994659260841701"/>
      </top>
      <bottom style="thin">
        <color indexed="64"/>
      </bottom>
      <diagonal/>
    </border>
    <border>
      <left/>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theme="0" tint="-0.14996795556505021"/>
      </bottom>
      <diagonal/>
    </border>
    <border>
      <left/>
      <right style="medium">
        <color indexed="64"/>
      </right>
      <top style="thin">
        <color indexed="64"/>
      </top>
      <bottom style="thin">
        <color rgb="FF7F7F7F"/>
      </bottom>
      <diagonal/>
    </border>
    <border>
      <left/>
      <right style="medium">
        <color indexed="64"/>
      </right>
      <top style="thin">
        <color rgb="FF7F7F7F"/>
      </top>
      <bottom style="thin">
        <color rgb="FF7F7F7F"/>
      </bottom>
      <diagonal/>
    </border>
    <border>
      <left style="thin">
        <color theme="0" tint="-0.14993743705557422"/>
      </left>
      <right style="medium">
        <color indexed="64"/>
      </right>
      <top/>
      <bottom style="thin">
        <color theme="0" tint="-0.14990691854609822"/>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hair">
        <color indexed="64"/>
      </left>
      <right/>
      <top style="hair">
        <color indexed="64"/>
      </top>
      <bottom style="hair">
        <color indexed="64"/>
      </bottom>
      <diagonal/>
    </border>
    <border>
      <left/>
      <right style="thin">
        <color rgb="FF7F7F7F"/>
      </right>
      <top style="hair">
        <color indexed="64"/>
      </top>
      <bottom style="hair">
        <color indexed="64"/>
      </bottom>
      <diagonal/>
    </border>
    <border>
      <left/>
      <right/>
      <top style="hair">
        <color indexed="64"/>
      </top>
      <bottom style="hair">
        <color indexed="64"/>
      </bottom>
      <diagonal/>
    </border>
    <border>
      <left style="thin">
        <color rgb="FF7F7F7F"/>
      </left>
      <right/>
      <top style="thin">
        <color rgb="FF7F7F7F"/>
      </top>
      <bottom/>
      <diagonal/>
    </border>
    <border>
      <left/>
      <right/>
      <top style="thin">
        <color rgb="FF7F7F7F"/>
      </top>
      <bottom/>
      <diagonal/>
    </border>
    <border>
      <left/>
      <right style="thin">
        <color indexed="64"/>
      </right>
      <top style="thin">
        <color rgb="FF7F7F7F"/>
      </top>
      <bottom/>
      <diagonal/>
    </border>
    <border>
      <left/>
      <right style="thin">
        <color indexed="64"/>
      </right>
      <top style="thin">
        <color rgb="FF7F7F7F"/>
      </top>
      <bottom style="thin">
        <color rgb="FF7F7F7F"/>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medium">
        <color theme="0"/>
      </left>
      <right style="medium">
        <color theme="0"/>
      </right>
      <top/>
      <bottom/>
      <diagonal/>
    </border>
    <border>
      <left/>
      <right/>
      <top/>
      <bottom style="double">
        <color indexed="64"/>
      </bottom>
      <diagonal/>
    </border>
    <border>
      <left style="medium">
        <color theme="0"/>
      </left>
      <right style="medium">
        <color theme="0"/>
      </right>
      <top/>
      <bottom style="double">
        <color indexed="64"/>
      </bottom>
      <diagonal/>
    </border>
    <border>
      <left style="medium">
        <color rgb="FF92D050"/>
      </left>
      <right/>
      <top style="medium">
        <color rgb="FF92D050"/>
      </top>
      <bottom style="medium">
        <color rgb="FF92D050"/>
      </bottom>
      <diagonal/>
    </border>
    <border>
      <left/>
      <right/>
      <top style="medium">
        <color rgb="FF92D050"/>
      </top>
      <bottom style="medium">
        <color rgb="FF92D050"/>
      </bottom>
      <diagonal/>
    </border>
    <border>
      <left/>
      <right style="medium">
        <color rgb="FF92D050"/>
      </right>
      <top style="medium">
        <color rgb="FF92D050"/>
      </top>
      <bottom style="medium">
        <color rgb="FF92D050"/>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thin">
        <color indexed="64"/>
      </bottom>
      <diagonal/>
    </border>
    <border>
      <left style="medium">
        <color rgb="FF99CC00"/>
      </left>
      <right/>
      <top style="medium">
        <color rgb="FF99CC00"/>
      </top>
      <bottom style="medium">
        <color rgb="FF99CC00"/>
      </bottom>
      <diagonal/>
    </border>
    <border>
      <left/>
      <right/>
      <top style="medium">
        <color rgb="FF99CC00"/>
      </top>
      <bottom style="medium">
        <color rgb="FF99CC00"/>
      </bottom>
      <diagonal/>
    </border>
    <border>
      <left/>
      <right style="medium">
        <color rgb="FF99CC00"/>
      </right>
      <top style="medium">
        <color rgb="FF99CC00"/>
      </top>
      <bottom style="medium">
        <color rgb="FF99CC00"/>
      </bottom>
      <diagonal/>
    </border>
    <border>
      <left/>
      <right style="thin">
        <color indexed="64"/>
      </right>
      <top style="medium">
        <color indexed="64"/>
      </top>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style="medium">
        <color indexed="64"/>
      </bottom>
      <diagonal/>
    </border>
    <border>
      <left style="thick">
        <color rgb="FF99CC00"/>
      </left>
      <right/>
      <top style="thick">
        <color rgb="FF99CC00"/>
      </top>
      <bottom style="thick">
        <color rgb="FF99CC00"/>
      </bottom>
      <diagonal/>
    </border>
    <border>
      <left/>
      <right/>
      <top style="thick">
        <color rgb="FF99CC00"/>
      </top>
      <bottom style="thick">
        <color rgb="FF99CC00"/>
      </bottom>
      <diagonal/>
    </border>
    <border>
      <left/>
      <right style="thick">
        <color rgb="FF99CC00"/>
      </right>
      <top style="thick">
        <color rgb="FF99CC00"/>
      </top>
      <bottom style="thick">
        <color rgb="FF99CC00"/>
      </bottom>
      <diagonal/>
    </border>
    <border>
      <left style="thin">
        <color indexed="64"/>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top style="medium">
        <color indexed="64"/>
      </top>
      <bottom style="medium">
        <color indexed="64"/>
      </bottom>
      <diagonal/>
    </border>
    <border>
      <left/>
      <right style="medium">
        <color indexed="64"/>
      </right>
      <top style="thin">
        <color indexed="64"/>
      </top>
      <bottom/>
      <diagonal/>
    </border>
    <border>
      <left/>
      <right/>
      <top style="thin">
        <color theme="0" tint="-0.14996795556505021"/>
      </top>
      <bottom style="thin">
        <color theme="0" tint="-0.14993743705557422"/>
      </bottom>
      <diagonal/>
    </border>
    <border>
      <left style="thin">
        <color indexed="64"/>
      </left>
      <right style="medium">
        <color indexed="64"/>
      </right>
      <top/>
      <bottom/>
      <diagonal/>
    </border>
    <border>
      <left/>
      <right style="thick">
        <color auto="1"/>
      </right>
      <top/>
      <bottom/>
      <diagonal/>
    </border>
    <border>
      <left style="thick">
        <color auto="1"/>
      </left>
      <right/>
      <top/>
      <bottom/>
      <diagonal/>
    </border>
    <border>
      <left style="thick">
        <color auto="1"/>
      </left>
      <right/>
      <top/>
      <bottom style="medium">
        <color auto="1"/>
      </bottom>
      <diagonal/>
    </border>
    <border>
      <left/>
      <right style="thick">
        <color auto="1"/>
      </right>
      <top/>
      <bottom style="medium">
        <color auto="1"/>
      </bottom>
      <diagonal/>
    </border>
    <border>
      <left/>
      <right/>
      <top/>
      <bottom style="thick">
        <color auto="1"/>
      </bottom>
      <diagonal/>
    </border>
    <border>
      <left/>
      <right style="thick">
        <color auto="1"/>
      </right>
      <top/>
      <bottom style="thick">
        <color auto="1"/>
      </bottom>
      <diagonal/>
    </border>
    <border>
      <left style="thick">
        <color auto="1"/>
      </left>
      <right/>
      <top/>
      <bottom style="thin">
        <color auto="1"/>
      </bottom>
      <diagonal/>
    </border>
    <border>
      <left style="thick">
        <color auto="1"/>
      </left>
      <right/>
      <top/>
      <bottom style="thick">
        <color auto="1"/>
      </bottom>
      <diagonal/>
    </border>
    <border>
      <left style="thick">
        <color auto="1"/>
      </left>
      <right/>
      <top style="hair">
        <color auto="1"/>
      </top>
      <bottom style="hair">
        <color auto="1"/>
      </bottom>
      <diagonal/>
    </border>
    <border>
      <left/>
      <right style="thick">
        <color auto="1"/>
      </right>
      <top style="hair">
        <color auto="1"/>
      </top>
      <bottom style="hair">
        <color auto="1"/>
      </bottom>
      <diagonal/>
    </border>
    <border>
      <left style="thick">
        <color auto="1"/>
      </left>
      <right/>
      <top style="medium">
        <color auto="1"/>
      </top>
      <bottom style="hair">
        <color auto="1"/>
      </bottom>
      <diagonal/>
    </border>
    <border>
      <left/>
      <right/>
      <top style="medium">
        <color auto="1"/>
      </top>
      <bottom style="hair">
        <color auto="1"/>
      </bottom>
      <diagonal/>
    </border>
    <border>
      <left style="thick">
        <color auto="1"/>
      </left>
      <right/>
      <top style="thin">
        <color auto="1"/>
      </top>
      <bottom/>
      <diagonal/>
    </border>
    <border>
      <left/>
      <right style="thick">
        <color auto="1"/>
      </right>
      <top style="thin">
        <color auto="1"/>
      </top>
      <bottom/>
      <diagonal/>
    </border>
    <border>
      <left style="thick">
        <color auto="1"/>
      </left>
      <right/>
      <top style="hair">
        <color auto="1"/>
      </top>
      <bottom/>
      <diagonal/>
    </border>
    <border>
      <left/>
      <right style="thick">
        <color auto="1"/>
      </right>
      <top style="hair">
        <color auto="1"/>
      </top>
      <bottom/>
      <diagonal/>
    </border>
    <border>
      <left/>
      <right/>
      <top style="hair">
        <color auto="1"/>
      </top>
      <bottom/>
      <diagonal/>
    </border>
    <border>
      <left/>
      <right/>
      <top style="thick">
        <color auto="1"/>
      </top>
      <bottom style="hair">
        <color auto="1"/>
      </bottom>
      <diagonal/>
    </border>
  </borders>
  <cellStyleXfs count="708">
    <xf numFmtId="0" fontId="0" fillId="0" borderId="0"/>
    <xf numFmtId="165" fontId="18" fillId="0" borderId="0" applyFont="0" applyFill="0" applyBorder="0" applyAlignment="0" applyProtection="0"/>
    <xf numFmtId="0" fontId="11" fillId="2" borderId="1" applyNumberFormat="0" applyAlignment="0" applyProtection="0"/>
    <xf numFmtId="0" fontId="18" fillId="0" borderId="0"/>
    <xf numFmtId="165" fontId="18" fillId="0" borderId="0" applyFont="0" applyFill="0" applyBorder="0" applyAlignment="0" applyProtection="0"/>
    <xf numFmtId="0" fontId="10" fillId="0" borderId="0"/>
    <xf numFmtId="165" fontId="10" fillId="0" borderId="0" applyFont="0" applyFill="0" applyBorder="0" applyAlignment="0" applyProtection="0"/>
    <xf numFmtId="0" fontId="14" fillId="0" borderId="0"/>
    <xf numFmtId="0" fontId="10" fillId="0" borderId="0"/>
    <xf numFmtId="0" fontId="23" fillId="0" borderId="0"/>
    <xf numFmtId="0" fontId="10" fillId="0" borderId="0"/>
    <xf numFmtId="9" fontId="18" fillId="0" borderId="0" applyFont="0" applyFill="0" applyBorder="0" applyAlignment="0" applyProtection="0"/>
    <xf numFmtId="0" fontId="30" fillId="0" borderId="0" applyNumberFormat="0" applyFill="0" applyBorder="0" applyAlignment="0" applyProtection="0">
      <alignment vertical="top"/>
      <protection locked="0"/>
    </xf>
    <xf numFmtId="9" fontId="14" fillId="0" borderId="0" applyFont="0" applyFill="0" applyBorder="0" applyAlignment="0" applyProtection="0"/>
    <xf numFmtId="0" fontId="8" fillId="0" borderId="0"/>
    <xf numFmtId="44" fontId="8" fillId="0" borderId="0" applyFont="0" applyFill="0" applyBorder="0" applyAlignment="0" applyProtection="0"/>
    <xf numFmtId="4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 fillId="0" borderId="0"/>
    <xf numFmtId="0" fontId="18" fillId="0" borderId="0"/>
    <xf numFmtId="0" fontId="18" fillId="0" borderId="0"/>
    <xf numFmtId="0" fontId="36" fillId="0" borderId="0"/>
    <xf numFmtId="0" fontId="18" fillId="0" borderId="0"/>
    <xf numFmtId="0" fontId="18" fillId="0" borderId="0"/>
    <xf numFmtId="0" fontId="8" fillId="0" borderId="0"/>
    <xf numFmtId="0" fontId="18" fillId="0" borderId="0"/>
    <xf numFmtId="0" fontId="18" fillId="0" borderId="0"/>
    <xf numFmtId="0" fontId="18" fillId="0" borderId="0"/>
    <xf numFmtId="0" fontId="18" fillId="0" borderId="0"/>
    <xf numFmtId="166" fontId="8" fillId="0" borderId="0" applyFont="0" applyFill="0" applyBorder="0" applyAlignment="0" applyProtection="0"/>
    <xf numFmtId="9" fontId="8" fillId="0" borderId="0" applyFont="0" applyFill="0" applyBorder="0" applyAlignment="0" applyProtection="0"/>
    <xf numFmtId="166" fontId="1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165" fontId="8" fillId="0" borderId="0" applyFont="0" applyFill="0" applyBorder="0" applyAlignment="0" applyProtection="0"/>
    <xf numFmtId="0" fontId="23" fillId="0" borderId="0"/>
    <xf numFmtId="9" fontId="18" fillId="0" borderId="0" applyFont="0" applyFill="0" applyBorder="0" applyAlignment="0" applyProtection="0"/>
    <xf numFmtId="43" fontId="18"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6" fillId="0" borderId="0"/>
    <xf numFmtId="9" fontId="6" fillId="0" borderId="0" applyFont="0" applyFill="0" applyBorder="0" applyAlignment="0" applyProtection="0"/>
    <xf numFmtId="165" fontId="6" fillId="0" borderId="0" applyFont="0" applyFill="0" applyBorder="0" applyAlignment="0" applyProtection="0"/>
    <xf numFmtId="0" fontId="14" fillId="0" borderId="0"/>
    <xf numFmtId="0" fontId="6" fillId="0" borderId="0"/>
    <xf numFmtId="0" fontId="60" fillId="0" borderId="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9" borderId="0" applyNumberFormat="0" applyBorder="0" applyAlignment="0" applyProtection="0"/>
    <xf numFmtId="0" fontId="6" fillId="29" borderId="0" applyNumberFormat="0" applyBorder="0" applyAlignment="0" applyProtection="0"/>
    <xf numFmtId="0" fontId="6" fillId="2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9" borderId="0" applyNumberFormat="0" applyBorder="0" applyAlignment="0" applyProtection="0"/>
    <xf numFmtId="0" fontId="6" fillId="29" borderId="0" applyNumberFormat="0" applyBorder="0" applyAlignment="0" applyProtection="0"/>
    <xf numFmtId="0" fontId="6" fillId="29" borderId="0" applyNumberFormat="0" applyBorder="0" applyAlignment="0" applyProtection="0"/>
    <xf numFmtId="0" fontId="6" fillId="29" borderId="0" applyNumberFormat="0" applyBorder="0" applyAlignment="0" applyProtection="0"/>
    <xf numFmtId="0" fontId="6" fillId="29" borderId="0" applyNumberFormat="0" applyBorder="0" applyAlignment="0" applyProtection="0"/>
    <xf numFmtId="0" fontId="6" fillId="29" borderId="0" applyNumberFormat="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4" fillId="0" borderId="0" applyFont="0" applyFill="0" applyBorder="0" applyAlignment="0" applyProtection="0"/>
    <xf numFmtId="176" fontId="14" fillId="0" borderId="0" applyFont="0" applyFill="0" applyBorder="0" applyAlignment="0" applyProtection="0"/>
    <xf numFmtId="166" fontId="14" fillId="0" borderId="0" applyFont="0" applyFill="0" applyBorder="0" applyAlignment="0" applyProtection="0"/>
    <xf numFmtId="43" fontId="6" fillId="0" borderId="0" applyFont="0" applyFill="0" applyBorder="0" applyAlignment="0" applyProtection="0"/>
    <xf numFmtId="0" fontId="6" fillId="17" borderId="72" applyNumberFormat="0" applyFont="0" applyAlignment="0" applyProtection="0"/>
    <xf numFmtId="0" fontId="6" fillId="17" borderId="72" applyNumberFormat="0" applyFont="0" applyAlignment="0" applyProtection="0"/>
    <xf numFmtId="0" fontId="6" fillId="17" borderId="72" applyNumberFormat="0" applyFont="0" applyAlignment="0" applyProtection="0"/>
    <xf numFmtId="0" fontId="6" fillId="17" borderId="72" applyNumberFormat="0" applyFont="0" applyAlignment="0" applyProtection="0"/>
    <xf numFmtId="165" fontId="6" fillId="0" borderId="0" applyFont="0" applyFill="0" applyBorder="0" applyAlignment="0" applyProtection="0"/>
    <xf numFmtId="165" fontId="60" fillId="0" borderId="0" applyFont="0" applyFill="0" applyBorder="0" applyAlignment="0" applyProtection="0"/>
    <xf numFmtId="165" fontId="6" fillId="0" borderId="0" applyFont="0" applyFill="0" applyBorder="0" applyAlignment="0" applyProtection="0"/>
    <xf numFmtId="165" fontId="14" fillId="0" borderId="0" applyFont="0" applyFill="0" applyBorder="0" applyAlignment="0" applyProtection="0"/>
    <xf numFmtId="44"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0" fontId="30"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178" fontId="14" fillId="0" borderId="0" applyFont="0" applyFill="0" applyBorder="0" applyAlignment="0" applyProtection="0"/>
    <xf numFmtId="178" fontId="14" fillId="0" borderId="0" applyFont="0" applyFill="0" applyBorder="0" applyAlignment="0" applyProtection="0"/>
    <xf numFmtId="166" fontId="6" fillId="0" borderId="0" applyFont="0" applyFill="0" applyBorder="0" applyAlignment="0" applyProtection="0"/>
    <xf numFmtId="166" fontId="14" fillId="0" borderId="0" applyFont="0" applyFill="0" applyBorder="0" applyAlignment="0" applyProtection="0"/>
    <xf numFmtId="166" fontId="6" fillId="0" borderId="0" applyFont="0" applyFill="0" applyBorder="0" applyAlignment="0" applyProtection="0"/>
    <xf numFmtId="179" fontId="14" fillId="0" borderId="0" applyFont="0" applyFill="0" applyBorder="0" applyAlignment="0" applyProtection="0"/>
    <xf numFmtId="44" fontId="1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9" fontId="14" fillId="0" borderId="0" applyFont="0" applyFill="0" applyBorder="0" applyAlignment="0" applyProtection="0"/>
    <xf numFmtId="165" fontId="6" fillId="0" borderId="0" applyFont="0" applyFill="0" applyBorder="0" applyAlignment="0" applyProtection="0"/>
    <xf numFmtId="44" fontId="14" fillId="0" borderId="0" applyFont="0" applyFill="0" applyBorder="0" applyAlignment="0" applyProtection="0"/>
    <xf numFmtId="165"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165" fontId="6" fillId="0" borderId="0" applyFont="0" applyFill="0" applyBorder="0" applyAlignment="0" applyProtection="0"/>
    <xf numFmtId="0" fontId="66"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14" fillId="0" borderId="0"/>
    <xf numFmtId="0" fontId="14" fillId="0" borderId="0"/>
    <xf numFmtId="0" fontId="66" fillId="0" borderId="0"/>
    <xf numFmtId="0" fontId="14" fillId="0" borderId="0"/>
    <xf numFmtId="0" fontId="66" fillId="0" borderId="0"/>
    <xf numFmtId="0" fontId="14" fillId="0" borderId="0"/>
    <xf numFmtId="0" fontId="14" fillId="0" borderId="0"/>
    <xf numFmtId="0" fontId="6" fillId="0" borderId="0"/>
    <xf numFmtId="0" fontId="14" fillId="0" borderId="0"/>
    <xf numFmtId="0" fontId="60" fillId="0" borderId="0"/>
    <xf numFmtId="0" fontId="14" fillId="0" borderId="0"/>
    <xf numFmtId="0" fontId="14" fillId="0" borderId="0"/>
    <xf numFmtId="0" fontId="14" fillId="0" borderId="0"/>
    <xf numFmtId="0" fontId="6" fillId="0" borderId="0"/>
    <xf numFmtId="0" fontId="14" fillId="0" borderId="0"/>
    <xf numFmtId="0" fontId="6" fillId="0" borderId="0"/>
    <xf numFmtId="0" fontId="6" fillId="0" borderId="0"/>
    <xf numFmtId="0" fontId="6" fillId="0" borderId="0"/>
    <xf numFmtId="0" fontId="66" fillId="0" borderId="0"/>
    <xf numFmtId="0" fontId="66" fillId="0" borderId="0"/>
    <xf numFmtId="0" fontId="60" fillId="0" borderId="0"/>
    <xf numFmtId="0" fontId="6" fillId="0" borderId="0"/>
    <xf numFmtId="0" fontId="36" fillId="0" borderId="0"/>
    <xf numFmtId="0" fontId="6" fillId="0" borderId="0"/>
    <xf numFmtId="0" fontId="6" fillId="0" borderId="0"/>
    <xf numFmtId="0" fontId="14" fillId="0" borderId="0"/>
    <xf numFmtId="0" fontId="14" fillId="0" borderId="0"/>
    <xf numFmtId="0" fontId="14" fillId="0" borderId="0"/>
    <xf numFmtId="0" fontId="6" fillId="0" borderId="0"/>
    <xf numFmtId="0" fontId="66" fillId="0" borderId="0"/>
    <xf numFmtId="0" fontId="66" fillId="0" borderId="0"/>
    <xf numFmtId="0" fontId="66" fillId="0" borderId="0"/>
    <xf numFmtId="0" fontId="66" fillId="0" borderId="0"/>
    <xf numFmtId="0" fontId="6" fillId="0" borderId="0"/>
    <xf numFmtId="0" fontId="6" fillId="0" borderId="0"/>
    <xf numFmtId="0" fontId="6" fillId="0" borderId="0"/>
    <xf numFmtId="0" fontId="6" fillId="0" borderId="0"/>
    <xf numFmtId="0" fontId="6" fillId="0" borderId="0"/>
    <xf numFmtId="0" fontId="36" fillId="0" borderId="0"/>
    <xf numFmtId="0" fontId="36" fillId="0" borderId="0"/>
    <xf numFmtId="0" fontId="66" fillId="0" borderId="0"/>
    <xf numFmtId="0" fontId="6" fillId="17" borderId="72" applyNumberFormat="0" applyFont="0" applyAlignment="0" applyProtection="0"/>
    <xf numFmtId="0" fontId="6" fillId="17" borderId="72" applyNumberFormat="0" applyFont="0" applyAlignment="0" applyProtection="0"/>
    <xf numFmtId="0" fontId="6" fillId="17" borderId="72" applyNumberFormat="0" applyFont="0" applyAlignment="0" applyProtection="0"/>
    <xf numFmtId="0" fontId="6" fillId="17" borderId="72" applyNumberFormat="0" applyFont="0" applyAlignment="0" applyProtection="0"/>
    <xf numFmtId="0" fontId="6" fillId="17" borderId="72" applyNumberFormat="0" applyFont="0" applyAlignment="0" applyProtection="0"/>
    <xf numFmtId="0" fontId="6" fillId="17" borderId="72"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6" fillId="0" borderId="0" applyFont="0" applyFill="0" applyBorder="0" applyAlignment="0" applyProtection="0"/>
    <xf numFmtId="9" fontId="60"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165" fontId="14" fillId="0" borderId="0" applyFont="0" applyFill="0" applyBorder="0" applyAlignment="0" applyProtection="0"/>
    <xf numFmtId="0" fontId="5" fillId="0" borderId="0"/>
    <xf numFmtId="44" fontId="5" fillId="0" borderId="0" applyFont="0" applyFill="0" applyBorder="0" applyAlignment="0" applyProtection="0"/>
    <xf numFmtId="44"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5" fillId="0" borderId="0"/>
    <xf numFmtId="0" fontId="14" fillId="0" borderId="0"/>
    <xf numFmtId="0" fontId="14" fillId="0" borderId="0"/>
    <xf numFmtId="0" fontId="5" fillId="0" borderId="0"/>
    <xf numFmtId="0" fontId="14" fillId="0" borderId="0"/>
    <xf numFmtId="0" fontId="14" fillId="0" borderId="0"/>
    <xf numFmtId="0" fontId="14" fillId="0" borderId="0"/>
    <xf numFmtId="0" fontId="14" fillId="0" borderId="0"/>
    <xf numFmtId="166" fontId="5" fillId="0" borderId="0" applyFont="0" applyFill="0" applyBorder="0" applyAlignment="0" applyProtection="0"/>
    <xf numFmtId="9" fontId="5" fillId="0" borderId="0" applyFont="0" applyFill="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165" fontId="5" fillId="0" borderId="0" applyFont="0" applyFill="0" applyBorder="0" applyAlignment="0" applyProtection="0"/>
    <xf numFmtId="9" fontId="14"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0" fontId="5" fillId="0" borderId="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5"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0" fontId="5" fillId="29" borderId="0" applyNumberFormat="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6" fontId="14" fillId="0" borderId="0" applyFont="0" applyFill="0" applyBorder="0" applyAlignment="0" applyProtection="0"/>
    <xf numFmtId="0" fontId="5" fillId="17" borderId="72" applyNumberFormat="0" applyFont="0" applyAlignment="0" applyProtection="0"/>
    <xf numFmtId="0" fontId="5" fillId="17" borderId="72" applyNumberFormat="0" applyFont="0" applyAlignment="0" applyProtection="0"/>
    <xf numFmtId="0" fontId="5" fillId="17" borderId="72" applyNumberFormat="0" applyFont="0" applyAlignment="0" applyProtection="0"/>
    <xf numFmtId="0" fontId="5" fillId="17" borderId="72"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4" fontId="14"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7" fontId="5" fillId="0" borderId="0" applyFont="0" applyFill="0" applyBorder="0" applyAlignment="0" applyProtection="0"/>
    <xf numFmtId="177"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7" borderId="72" applyNumberFormat="0" applyFont="0" applyAlignment="0" applyProtection="0"/>
    <xf numFmtId="0" fontId="5" fillId="17" borderId="72" applyNumberFormat="0" applyFont="0" applyAlignment="0" applyProtection="0"/>
    <xf numFmtId="0" fontId="5" fillId="17" borderId="72" applyNumberFormat="0" applyFont="0" applyAlignment="0" applyProtection="0"/>
    <xf numFmtId="0" fontId="5" fillId="17" borderId="72" applyNumberFormat="0" applyFont="0" applyAlignment="0" applyProtection="0"/>
    <xf numFmtId="0" fontId="5" fillId="17" borderId="72" applyNumberFormat="0" applyFont="0" applyAlignment="0" applyProtection="0"/>
    <xf numFmtId="0" fontId="5" fillId="17" borderId="72"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4" fillId="0" borderId="0"/>
    <xf numFmtId="166" fontId="4" fillId="0" borderId="0" applyFont="0" applyFill="0" applyBorder="0" applyAlignment="0" applyProtection="0"/>
    <xf numFmtId="0" fontId="3" fillId="0" borderId="0"/>
    <xf numFmtId="9" fontId="3" fillId="0" borderId="0" applyFont="0" applyFill="0" applyBorder="0" applyAlignment="0" applyProtection="0"/>
    <xf numFmtId="165" fontId="3" fillId="0" borderId="0" applyFont="0" applyFill="0" applyBorder="0" applyAlignment="0" applyProtection="0"/>
    <xf numFmtId="0" fontId="1" fillId="0" borderId="0"/>
  </cellStyleXfs>
  <cellXfs count="1782">
    <xf numFmtId="0" fontId="0" fillId="0" borderId="0" xfId="0"/>
    <xf numFmtId="0" fontId="15" fillId="3" borderId="0" xfId="0" applyFont="1" applyFill="1" applyProtection="1"/>
    <xf numFmtId="0" fontId="16" fillId="0" borderId="0" xfId="0" applyFont="1" applyProtection="1"/>
    <xf numFmtId="0" fontId="0" fillId="0" borderId="0" xfId="0" applyProtection="1"/>
    <xf numFmtId="0" fontId="0" fillId="0" borderId="0" xfId="0" applyBorder="1" applyProtection="1"/>
    <xf numFmtId="0" fontId="28" fillId="7" borderId="0" xfId="0" applyFont="1" applyFill="1" applyProtection="1"/>
    <xf numFmtId="0" fontId="18" fillId="7" borderId="0" xfId="0" applyFont="1" applyFill="1" applyProtection="1"/>
    <xf numFmtId="0" fontId="29" fillId="0" borderId="0" xfId="3" applyFont="1" applyFill="1" applyProtection="1"/>
    <xf numFmtId="0" fontId="15" fillId="0" borderId="0" xfId="3" applyFont="1" applyFill="1" applyAlignment="1" applyProtection="1">
      <alignment horizontal="center"/>
    </xf>
    <xf numFmtId="0" fontId="31" fillId="0" borderId="0" xfId="3" applyFont="1" applyFill="1" applyProtection="1"/>
    <xf numFmtId="0" fontId="15" fillId="0" borderId="0" xfId="3" applyFont="1" applyFill="1" applyAlignment="1" applyProtection="1">
      <alignment horizontal="right"/>
    </xf>
    <xf numFmtId="9" fontId="15" fillId="0" borderId="0" xfId="11" applyFont="1" applyFill="1" applyProtection="1"/>
    <xf numFmtId="0" fontId="18" fillId="0" borderId="0" xfId="3" applyFont="1" applyFill="1" applyProtection="1"/>
    <xf numFmtId="0" fontId="17" fillId="0" borderId="0" xfId="3" applyFont="1" applyFill="1" applyBorder="1" applyAlignment="1" applyProtection="1"/>
    <xf numFmtId="169" fontId="18" fillId="0" borderId="0" xfId="1" applyNumberFormat="1" applyFont="1" applyFill="1" applyProtection="1"/>
    <xf numFmtId="167" fontId="19" fillId="0" borderId="0" xfId="1" applyNumberFormat="1" applyFont="1" applyFill="1" applyBorder="1" applyProtection="1"/>
    <xf numFmtId="165" fontId="15" fillId="0" borderId="0" xfId="3" applyNumberFormat="1" applyFont="1" applyFill="1" applyProtection="1"/>
    <xf numFmtId="0" fontId="15" fillId="0" borderId="0" xfId="3" applyFont="1" applyFill="1" applyProtection="1"/>
    <xf numFmtId="2" fontId="15" fillId="0" borderId="0" xfId="1" applyNumberFormat="1" applyFont="1" applyFill="1" applyProtection="1"/>
    <xf numFmtId="0" fontId="10" fillId="4" borderId="5" xfId="8" applyFill="1" applyBorder="1" applyProtection="1"/>
    <xf numFmtId="0" fontId="10" fillId="4" borderId="6" xfId="8" applyFill="1" applyBorder="1" applyProtection="1"/>
    <xf numFmtId="0" fontId="22" fillId="0" borderId="6" xfId="8" applyFont="1" applyBorder="1" applyAlignment="1" applyProtection="1"/>
    <xf numFmtId="168" fontId="20" fillId="4" borderId="6" xfId="8" applyNumberFormat="1" applyFont="1" applyFill="1" applyBorder="1" applyAlignment="1" applyProtection="1"/>
    <xf numFmtId="168" fontId="20" fillId="4" borderId="7" xfId="8" applyNumberFormat="1" applyFont="1" applyFill="1" applyBorder="1" applyAlignment="1" applyProtection="1"/>
    <xf numFmtId="0" fontId="10" fillId="4" borderId="8" xfId="8" applyFill="1" applyBorder="1" applyProtection="1"/>
    <xf numFmtId="0" fontId="10" fillId="4" borderId="0" xfId="8" applyFill="1" applyBorder="1" applyProtection="1"/>
    <xf numFmtId="0" fontId="10" fillId="4" borderId="9" xfId="8" applyFill="1" applyBorder="1" applyProtection="1"/>
    <xf numFmtId="0" fontId="24" fillId="4" borderId="0" xfId="8" applyFont="1" applyFill="1" applyBorder="1" applyAlignment="1" applyProtection="1"/>
    <xf numFmtId="0" fontId="25" fillId="0" borderId="20" xfId="8" applyFont="1" applyBorder="1" applyAlignment="1" applyProtection="1"/>
    <xf numFmtId="168" fontId="21" fillId="0" borderId="34" xfId="2" applyNumberFormat="1" applyFont="1" applyFill="1" applyBorder="1" applyAlignment="1" applyProtection="1"/>
    <xf numFmtId="168" fontId="21" fillId="0" borderId="39" xfId="2" applyNumberFormat="1" applyFont="1" applyFill="1" applyBorder="1" applyAlignment="1" applyProtection="1"/>
    <xf numFmtId="168" fontId="26" fillId="4" borderId="21" xfId="8" applyNumberFormat="1" applyFont="1" applyFill="1" applyBorder="1" applyAlignment="1" applyProtection="1"/>
    <xf numFmtId="168" fontId="25" fillId="4" borderId="21" xfId="8" applyNumberFormat="1" applyFont="1" applyFill="1" applyBorder="1" applyAlignment="1" applyProtection="1"/>
    <xf numFmtId="168" fontId="25" fillId="4" borderId="33" xfId="8" applyNumberFormat="1" applyFont="1" applyFill="1" applyBorder="1" applyAlignment="1" applyProtection="1"/>
    <xf numFmtId="0" fontId="25" fillId="4" borderId="21" xfId="8" applyFont="1" applyFill="1" applyBorder="1" applyAlignment="1" applyProtection="1">
      <alignment horizontal="right"/>
    </xf>
    <xf numFmtId="0" fontId="25" fillId="4" borderId="22" xfId="8" applyFont="1" applyFill="1" applyBorder="1" applyAlignment="1" applyProtection="1">
      <alignment horizontal="center"/>
    </xf>
    <xf numFmtId="0" fontId="25" fillId="0" borderId="41" xfId="8" applyFont="1" applyBorder="1" applyAlignment="1" applyProtection="1"/>
    <xf numFmtId="168" fontId="25" fillId="0" borderId="32" xfId="8" applyNumberFormat="1" applyFont="1" applyFill="1" applyBorder="1" applyAlignment="1" applyProtection="1"/>
    <xf numFmtId="168" fontId="25" fillId="4" borderId="40" xfId="8" applyNumberFormat="1" applyFont="1" applyFill="1" applyBorder="1" applyAlignment="1" applyProtection="1"/>
    <xf numFmtId="168" fontId="25" fillId="4" borderId="16" xfId="8" applyNumberFormat="1" applyFont="1" applyFill="1" applyBorder="1" applyAlignment="1" applyProtection="1"/>
    <xf numFmtId="0" fontId="25" fillId="4" borderId="16" xfId="8" applyFont="1" applyFill="1" applyBorder="1" applyAlignment="1" applyProtection="1">
      <alignment horizontal="right"/>
    </xf>
    <xf numFmtId="0" fontId="25" fillId="4" borderId="16" xfId="8" applyFont="1" applyFill="1" applyBorder="1" applyAlignment="1" applyProtection="1">
      <alignment horizontal="center"/>
    </xf>
    <xf numFmtId="0" fontId="13" fillId="4" borderId="23" xfId="8" applyFont="1" applyFill="1" applyBorder="1" applyProtection="1"/>
    <xf numFmtId="168" fontId="10" fillId="4" borderId="10" xfId="8" applyNumberFormat="1" applyFill="1" applyBorder="1" applyAlignment="1" applyProtection="1">
      <alignment horizontal="left"/>
    </xf>
    <xf numFmtId="0" fontId="10" fillId="4" borderId="10" xfId="8" applyFill="1" applyBorder="1" applyAlignment="1" applyProtection="1">
      <alignment horizontal="center"/>
    </xf>
    <xf numFmtId="0" fontId="13" fillId="4" borderId="10" xfId="8" applyFont="1" applyFill="1" applyBorder="1" applyProtection="1"/>
    <xf numFmtId="0" fontId="10" fillId="4" borderId="24" xfId="8" applyFill="1" applyBorder="1" applyAlignment="1" applyProtection="1">
      <alignment horizontal="center"/>
    </xf>
    <xf numFmtId="0" fontId="12" fillId="6" borderId="23" xfId="8" applyFont="1" applyFill="1" applyBorder="1" applyAlignment="1" applyProtection="1"/>
    <xf numFmtId="0" fontId="12" fillId="6" borderId="10" xfId="8" applyFont="1" applyFill="1" applyBorder="1" applyAlignment="1" applyProtection="1"/>
    <xf numFmtId="0" fontId="12" fillId="6" borderId="24" xfId="8" applyFont="1" applyFill="1" applyBorder="1" applyAlignment="1" applyProtection="1"/>
    <xf numFmtId="0" fontId="20" fillId="4" borderId="23" xfId="8" applyFont="1" applyFill="1" applyBorder="1" applyProtection="1"/>
    <xf numFmtId="0" fontId="20" fillId="4" borderId="10" xfId="8" applyFont="1" applyFill="1" applyBorder="1" applyProtection="1"/>
    <xf numFmtId="0" fontId="27" fillId="4" borderId="24" xfId="8" applyFont="1" applyFill="1" applyBorder="1" applyProtection="1"/>
    <xf numFmtId="0" fontId="26" fillId="0" borderId="46" xfId="8" applyFont="1" applyBorder="1" applyAlignment="1" applyProtection="1">
      <alignment wrapText="1"/>
    </xf>
    <xf numFmtId="0" fontId="26" fillId="0" borderId="26" xfId="8" applyFont="1" applyBorder="1" applyAlignment="1" applyProtection="1">
      <alignment wrapText="1"/>
    </xf>
    <xf numFmtId="0" fontId="20" fillId="0" borderId="25" xfId="8" applyFont="1" applyBorder="1" applyAlignment="1" applyProtection="1">
      <alignment vertical="center" wrapText="1"/>
    </xf>
    <xf numFmtId="0" fontId="20" fillId="0" borderId="27" xfId="8" applyFont="1" applyBorder="1" applyAlignment="1" applyProtection="1">
      <alignment vertical="center" wrapText="1"/>
    </xf>
    <xf numFmtId="0" fontId="26" fillId="0" borderId="28" xfId="8" applyFont="1" applyBorder="1" applyAlignment="1" applyProtection="1"/>
    <xf numFmtId="0" fontId="26" fillId="0" borderId="29" xfId="8" applyFont="1" applyBorder="1" applyAlignment="1" applyProtection="1"/>
    <xf numFmtId="0" fontId="20" fillId="0" borderId="27" xfId="8" applyFont="1" applyBorder="1" applyProtection="1"/>
    <xf numFmtId="0" fontId="26" fillId="0" borderId="30" xfId="8" applyFont="1" applyBorder="1" applyAlignment="1" applyProtection="1"/>
    <xf numFmtId="0" fontId="26" fillId="0" borderId="31" xfId="8" applyFont="1" applyBorder="1" applyAlignment="1" applyProtection="1">
      <alignment horizontal="left"/>
    </xf>
    <xf numFmtId="0" fontId="26" fillId="0" borderId="49" xfId="8" applyFont="1" applyBorder="1" applyAlignment="1" applyProtection="1">
      <alignment horizontal="left"/>
    </xf>
    <xf numFmtId="0" fontId="10" fillId="0" borderId="50" xfId="8" applyBorder="1" applyProtection="1"/>
    <xf numFmtId="0" fontId="10" fillId="0" borderId="51" xfId="8" applyBorder="1" applyProtection="1"/>
    <xf numFmtId="0" fontId="10" fillId="0" borderId="52" xfId="8" applyBorder="1" applyProtection="1"/>
    <xf numFmtId="0" fontId="12" fillId="6" borderId="43" xfId="8" applyFont="1" applyFill="1" applyBorder="1" applyAlignment="1" applyProtection="1"/>
    <xf numFmtId="0" fontId="12" fillId="6" borderId="44" xfId="8" applyFont="1" applyFill="1" applyBorder="1" applyAlignment="1" applyProtection="1"/>
    <xf numFmtId="0" fontId="12" fillId="6" borderId="45" xfId="8" applyFont="1" applyFill="1" applyBorder="1" applyAlignment="1" applyProtection="1"/>
    <xf numFmtId="0" fontId="0" fillId="0" borderId="8" xfId="0" applyBorder="1" applyProtection="1"/>
    <xf numFmtId="0" fontId="0" fillId="0" borderId="9" xfId="0" applyBorder="1" applyProtection="1"/>
    <xf numFmtId="0" fontId="18" fillId="0" borderId="0" xfId="0" applyFont="1" applyBorder="1" applyProtection="1"/>
    <xf numFmtId="0" fontId="18" fillId="0" borderId="8" xfId="0" applyFont="1" applyBorder="1" applyProtection="1"/>
    <xf numFmtId="0" fontId="0" fillId="0" borderId="13" xfId="0" applyBorder="1" applyProtection="1"/>
    <xf numFmtId="0" fontId="0" fillId="0" borderId="14" xfId="0" applyBorder="1" applyProtection="1"/>
    <xf numFmtId="0" fontId="0" fillId="0" borderId="15" xfId="0" applyBorder="1" applyProtection="1"/>
    <xf numFmtId="0" fontId="12" fillId="0" borderId="8" xfId="8" applyFont="1" applyFill="1" applyBorder="1" applyAlignment="1" applyProtection="1"/>
    <xf numFmtId="0" fontId="12" fillId="0" borderId="0" xfId="8" applyFont="1" applyFill="1" applyBorder="1" applyAlignment="1" applyProtection="1"/>
    <xf numFmtId="0" fontId="12" fillId="0" borderId="9" xfId="8" applyFont="1" applyFill="1" applyBorder="1" applyAlignment="1" applyProtection="1"/>
    <xf numFmtId="0" fontId="21" fillId="0" borderId="8" xfId="8" applyFont="1" applyFill="1" applyBorder="1" applyAlignment="1" applyProtection="1"/>
    <xf numFmtId="0" fontId="21" fillId="0" borderId="0" xfId="8" applyFont="1" applyFill="1" applyBorder="1" applyAlignment="1" applyProtection="1"/>
    <xf numFmtId="0" fontId="18" fillId="0" borderId="0" xfId="3" applyFill="1" applyProtection="1"/>
    <xf numFmtId="0" fontId="18" fillId="0" borderId="0" xfId="0" applyFont="1" applyProtection="1"/>
    <xf numFmtId="0" fontId="10" fillId="0" borderId="8" xfId="10" applyBorder="1" applyProtection="1"/>
    <xf numFmtId="0" fontId="10" fillId="0" borderId="0" xfId="10" applyBorder="1" applyProtection="1"/>
    <xf numFmtId="0" fontId="10" fillId="4" borderId="0" xfId="10" applyFill="1" applyBorder="1" applyProtection="1"/>
    <xf numFmtId="0" fontId="10" fillId="0" borderId="9" xfId="10" applyBorder="1" applyProtection="1"/>
    <xf numFmtId="0" fontId="10" fillId="0" borderId="42" xfId="10" applyBorder="1" applyProtection="1"/>
    <xf numFmtId="0" fontId="10" fillId="0" borderId="8" xfId="10" applyBorder="1" applyAlignment="1" applyProtection="1"/>
    <xf numFmtId="0" fontId="10" fillId="0" borderId="0" xfId="10" applyBorder="1" applyAlignment="1" applyProtection="1"/>
    <xf numFmtId="0" fontId="9" fillId="0" borderId="0" xfId="10" applyFont="1" applyBorder="1" applyProtection="1"/>
    <xf numFmtId="167" fontId="21" fillId="5" borderId="34" xfId="1" applyNumberFormat="1" applyFont="1" applyFill="1" applyBorder="1" applyAlignment="1" applyProtection="1">
      <protection locked="0"/>
    </xf>
    <xf numFmtId="43" fontId="11" fillId="5" borderId="59" xfId="2" applyNumberFormat="1" applyFill="1" applyBorder="1" applyAlignment="1" applyProtection="1">
      <alignment wrapText="1"/>
      <protection locked="0"/>
    </xf>
    <xf numFmtId="43" fontId="11" fillId="5" borderId="56" xfId="2" applyNumberFormat="1" applyFill="1" applyBorder="1" applyAlignment="1" applyProtection="1">
      <alignment wrapText="1"/>
      <protection locked="0"/>
    </xf>
    <xf numFmtId="43" fontId="11" fillId="5" borderId="58" xfId="2" applyNumberFormat="1" applyFill="1" applyBorder="1" applyAlignment="1" applyProtection="1">
      <alignment wrapText="1"/>
      <protection locked="0"/>
    </xf>
    <xf numFmtId="43" fontId="11" fillId="5" borderId="39" xfId="2" applyNumberFormat="1" applyFill="1" applyBorder="1" applyAlignment="1" applyProtection="1">
      <alignment wrapText="1"/>
      <protection locked="0"/>
    </xf>
    <xf numFmtId="0" fontId="20" fillId="0" borderId="8" xfId="8" applyFont="1" applyBorder="1" applyProtection="1"/>
    <xf numFmtId="0" fontId="26" fillId="0" borderId="0" xfId="8" applyFont="1" applyBorder="1" applyAlignment="1" applyProtection="1"/>
    <xf numFmtId="0" fontId="26" fillId="0" borderId="0" xfId="8" applyFont="1" applyBorder="1" applyAlignment="1" applyProtection="1">
      <alignment horizontal="left"/>
    </xf>
    <xf numFmtId="0" fontId="26" fillId="0" borderId="9" xfId="8" applyFont="1" applyBorder="1" applyAlignment="1" applyProtection="1">
      <alignment horizontal="left"/>
    </xf>
    <xf numFmtId="0" fontId="17" fillId="0" borderId="0" xfId="3" applyFont="1" applyFill="1" applyAlignment="1" applyProtection="1">
      <alignment horizontal="right"/>
    </xf>
    <xf numFmtId="43" fontId="15" fillId="0" borderId="53" xfId="10" applyNumberFormat="1" applyFont="1" applyFill="1" applyBorder="1" applyAlignment="1" applyProtection="1">
      <alignment horizontal="left" wrapText="1"/>
    </xf>
    <xf numFmtId="0" fontId="12" fillId="6" borderId="5" xfId="8" applyFont="1" applyFill="1" applyBorder="1" applyAlignment="1" applyProtection="1"/>
    <xf numFmtId="0" fontId="12" fillId="6" borderId="6" xfId="8" applyFont="1" applyFill="1" applyBorder="1" applyAlignment="1" applyProtection="1"/>
    <xf numFmtId="0" fontId="12" fillId="6" borderId="7" xfId="8" applyFont="1" applyFill="1" applyBorder="1" applyAlignment="1" applyProtection="1"/>
    <xf numFmtId="0" fontId="26" fillId="0" borderId="0" xfId="0" applyFont="1" applyBorder="1" applyProtection="1"/>
    <xf numFmtId="0" fontId="26" fillId="0" borderId="0" xfId="0" applyFont="1" applyBorder="1" applyAlignment="1" applyProtection="1">
      <alignment horizontal="right"/>
    </xf>
    <xf numFmtId="0" fontId="26" fillId="0" borderId="0" xfId="0" applyFont="1" applyFill="1" applyBorder="1" applyAlignment="1" applyProtection="1">
      <alignment horizontal="right"/>
    </xf>
    <xf numFmtId="169" fontId="21" fillId="5" borderId="1" xfId="1" applyNumberFormat="1" applyFont="1" applyFill="1" applyBorder="1" applyAlignment="1" applyProtection="1">
      <alignment horizontal="center" vertical="center"/>
      <protection locked="0"/>
    </xf>
    <xf numFmtId="0" fontId="26" fillId="0" borderId="0" xfId="0" applyFont="1" applyAlignment="1" applyProtection="1">
      <alignment horizontal="left"/>
    </xf>
    <xf numFmtId="0" fontId="26" fillId="0" borderId="0" xfId="0" applyFont="1" applyBorder="1" applyAlignment="1" applyProtection="1">
      <alignment horizontal="left"/>
    </xf>
    <xf numFmtId="0" fontId="26" fillId="0" borderId="0" xfId="0" applyFont="1" applyBorder="1" applyAlignment="1" applyProtection="1">
      <alignment horizontal="center"/>
    </xf>
    <xf numFmtId="16" fontId="18" fillId="0" borderId="0" xfId="0" quotePrefix="1" applyNumberFormat="1" applyFont="1" applyProtection="1"/>
    <xf numFmtId="0" fontId="18" fillId="0" borderId="0" xfId="0" quotePrefix="1" applyFont="1" applyProtection="1"/>
    <xf numFmtId="1" fontId="21" fillId="5" borderId="1" xfId="1" applyNumberFormat="1" applyFont="1" applyFill="1" applyBorder="1" applyAlignment="1" applyProtection="1">
      <alignment horizontal="center" vertical="center"/>
      <protection locked="0"/>
    </xf>
    <xf numFmtId="2" fontId="0" fillId="0" borderId="0" xfId="0" applyNumberFormat="1" applyProtection="1"/>
    <xf numFmtId="167" fontId="21" fillId="9" borderId="34" xfId="1" applyNumberFormat="1" applyFont="1" applyFill="1" applyBorder="1" applyAlignment="1" applyProtection="1"/>
    <xf numFmtId="0" fontId="21" fillId="5" borderId="12" xfId="1" applyNumberFormat="1" applyFont="1" applyFill="1" applyBorder="1" applyAlignment="1" applyProtection="1">
      <alignment horizontal="center"/>
      <protection locked="0"/>
    </xf>
    <xf numFmtId="169" fontId="32" fillId="5" borderId="12" xfId="1" applyNumberFormat="1" applyFont="1" applyFill="1" applyBorder="1" applyAlignment="1" applyProtection="1">
      <alignment horizontal="center"/>
      <protection locked="0"/>
    </xf>
    <xf numFmtId="1" fontId="15" fillId="9" borderId="12" xfId="3" applyNumberFormat="1" applyFont="1" applyFill="1" applyBorder="1" applyAlignment="1" applyProtection="1">
      <alignment horizontal="center"/>
    </xf>
    <xf numFmtId="167" fontId="21" fillId="9" borderId="11" xfId="1" applyNumberFormat="1" applyFont="1" applyFill="1" applyBorder="1" applyAlignment="1" applyProtection="1"/>
    <xf numFmtId="0" fontId="21" fillId="9" borderId="34" xfId="2" applyFont="1" applyFill="1" applyBorder="1" applyAlignment="1" applyProtection="1"/>
    <xf numFmtId="0" fontId="21" fillId="9" borderId="37" xfId="2" applyFont="1" applyFill="1" applyBorder="1" applyAlignment="1" applyProtection="1">
      <alignment wrapText="1"/>
    </xf>
    <xf numFmtId="0" fontId="21" fillId="9" borderId="35" xfId="2" applyFont="1" applyFill="1" applyBorder="1" applyAlignment="1" applyProtection="1"/>
    <xf numFmtId="0" fontId="21" fillId="9" borderId="47" xfId="2" applyFont="1" applyFill="1" applyBorder="1" applyAlignment="1" applyProtection="1">
      <alignment wrapText="1"/>
    </xf>
    <xf numFmtId="0" fontId="21" fillId="9" borderId="39" xfId="2" applyFont="1" applyFill="1" applyBorder="1" applyAlignment="1" applyProtection="1"/>
    <xf numFmtId="0" fontId="21" fillId="9" borderId="48" xfId="2" applyFont="1" applyFill="1" applyBorder="1" applyAlignment="1" applyProtection="1"/>
    <xf numFmtId="0" fontId="20" fillId="0" borderId="8" xfId="5" applyFont="1" applyBorder="1" applyAlignment="1" applyProtection="1">
      <alignment vertical="top" wrapText="1"/>
    </xf>
    <xf numFmtId="172" fontId="21" fillId="9" borderId="1" xfId="1" applyNumberFormat="1" applyFont="1" applyFill="1" applyBorder="1" applyAlignment="1" applyProtection="1">
      <alignment horizontal="center" vertical="center"/>
    </xf>
    <xf numFmtId="169" fontId="21" fillId="9" borderId="1" xfId="1" applyNumberFormat="1" applyFont="1" applyFill="1" applyBorder="1" applyAlignment="1" applyProtection="1">
      <alignment horizontal="center" vertical="center"/>
    </xf>
    <xf numFmtId="0" fontId="20" fillId="0" borderId="8" xfId="5" applyFont="1" applyBorder="1" applyAlignment="1" applyProtection="1">
      <alignment horizontal="left" vertical="top" wrapText="1"/>
    </xf>
    <xf numFmtId="171" fontId="21" fillId="9" borderId="1" xfId="1" applyNumberFormat="1" applyFont="1" applyFill="1" applyBorder="1" applyAlignment="1" applyProtection="1">
      <alignment horizontal="center" vertical="center"/>
    </xf>
    <xf numFmtId="167" fontId="15" fillId="9" borderId="11" xfId="1" applyNumberFormat="1" applyFont="1" applyFill="1" applyBorder="1" applyProtection="1"/>
    <xf numFmtId="169" fontId="15" fillId="9" borderId="11" xfId="1" applyNumberFormat="1" applyFont="1" applyFill="1" applyBorder="1" applyAlignment="1" applyProtection="1">
      <alignment horizontal="center"/>
    </xf>
    <xf numFmtId="171" fontId="15" fillId="9" borderId="11" xfId="1" applyNumberFormat="1" applyFont="1" applyFill="1" applyBorder="1" applyAlignment="1" applyProtection="1">
      <alignment horizontal="center"/>
    </xf>
    <xf numFmtId="167" fontId="15" fillId="0" borderId="0" xfId="1" applyNumberFormat="1" applyFont="1" applyFill="1" applyProtection="1"/>
    <xf numFmtId="165" fontId="15" fillId="0" borderId="0" xfId="1" applyFont="1" applyFill="1" applyProtection="1"/>
    <xf numFmtId="0" fontId="10" fillId="8" borderId="11" xfId="8" applyFill="1" applyBorder="1" applyProtection="1">
      <protection locked="0"/>
    </xf>
    <xf numFmtId="1" fontId="15" fillId="9" borderId="11" xfId="3" applyNumberFormat="1" applyFont="1" applyFill="1" applyBorder="1" applyAlignment="1" applyProtection="1">
      <alignment horizontal="right"/>
    </xf>
    <xf numFmtId="167" fontId="15" fillId="9" borderId="11" xfId="1" applyNumberFormat="1" applyFont="1" applyFill="1" applyBorder="1" applyAlignment="1" applyProtection="1">
      <alignment horizontal="center"/>
    </xf>
    <xf numFmtId="9" fontId="15" fillId="9" borderId="11" xfId="13" applyFont="1" applyFill="1" applyBorder="1" applyAlignment="1" applyProtection="1">
      <alignment horizontal="center"/>
    </xf>
    <xf numFmtId="0" fontId="18" fillId="0" borderId="0" xfId="0" applyFont="1"/>
    <xf numFmtId="0" fontId="0" fillId="0" borderId="8" xfId="0" applyBorder="1"/>
    <xf numFmtId="0" fontId="0" fillId="0" borderId="0" xfId="0" applyBorder="1"/>
    <xf numFmtId="0" fontId="0" fillId="0" borderId="9" xfId="0" applyBorder="1"/>
    <xf numFmtId="0" fontId="13" fillId="0" borderId="8" xfId="0" applyFont="1" applyBorder="1"/>
    <xf numFmtId="15" fontId="0" fillId="0" borderId="16" xfId="0" applyNumberFormat="1" applyBorder="1" applyProtection="1"/>
    <xf numFmtId="0" fontId="13" fillId="0" borderId="0" xfId="0" applyFont="1" applyBorder="1" applyAlignment="1">
      <alignment horizontal="right"/>
    </xf>
    <xf numFmtId="0" fontId="13" fillId="0" borderId="0" xfId="0" applyFont="1" applyBorder="1"/>
    <xf numFmtId="0" fontId="0" fillId="0" borderId="10" xfId="0" applyBorder="1" applyProtection="1"/>
    <xf numFmtId="15" fontId="0" fillId="0" borderId="10" xfId="0" applyNumberFormat="1" applyBorder="1" applyProtection="1"/>
    <xf numFmtId="0" fontId="0" fillId="0" borderId="16" xfId="0" applyBorder="1" applyProtection="1"/>
    <xf numFmtId="0" fontId="34" fillId="0" borderId="11" xfId="0" applyFont="1" applyBorder="1" applyAlignment="1">
      <alignment horizontal="center"/>
    </xf>
    <xf numFmtId="0" fontId="34" fillId="0" borderId="61" xfId="0" applyFont="1" applyBorder="1" applyAlignment="1">
      <alignment horizontal="center"/>
    </xf>
    <xf numFmtId="0" fontId="0" fillId="0" borderId="11" xfId="0" applyBorder="1" applyProtection="1">
      <protection locked="0"/>
    </xf>
    <xf numFmtId="0" fontId="0" fillId="0" borderId="61" xfId="0" applyBorder="1" applyProtection="1">
      <protection locked="0"/>
    </xf>
    <xf numFmtId="0" fontId="13" fillId="0" borderId="62" xfId="0" applyFont="1" applyBorder="1"/>
    <xf numFmtId="0" fontId="13" fillId="0" borderId="11" xfId="0" applyFont="1" applyBorder="1"/>
    <xf numFmtId="9" fontId="0" fillId="9" borderId="11" xfId="0" applyNumberFormat="1" applyFill="1" applyBorder="1" applyAlignment="1" applyProtection="1">
      <alignment horizontal="center"/>
    </xf>
    <xf numFmtId="167" fontId="0" fillId="9" borderId="11" xfId="1" applyNumberFormat="1" applyFont="1" applyFill="1" applyBorder="1" applyAlignment="1" applyProtection="1">
      <alignment horizontal="center"/>
    </xf>
    <xf numFmtId="0" fontId="35" fillId="0" borderId="0" xfId="0" applyFont="1"/>
    <xf numFmtId="0" fontId="19" fillId="0" borderId="0" xfId="0" applyFont="1"/>
    <xf numFmtId="0" fontId="0" fillId="0" borderId="0" xfId="0"/>
    <xf numFmtId="0" fontId="0" fillId="10" borderId="12" xfId="0" applyFill="1" applyBorder="1" applyAlignment="1">
      <alignment horizontal="center"/>
    </xf>
    <xf numFmtId="0" fontId="0" fillId="0" borderId="12" xfId="0" applyBorder="1"/>
    <xf numFmtId="174" fontId="0" fillId="0" borderId="12" xfId="1" applyNumberFormat="1" applyFont="1" applyBorder="1" applyAlignment="1">
      <alignment horizontal="center"/>
    </xf>
    <xf numFmtId="9" fontId="0" fillId="0" borderId="0" xfId="0" applyNumberFormat="1" applyProtection="1"/>
    <xf numFmtId="0" fontId="44" fillId="4" borderId="0" xfId="53" applyFont="1" applyFill="1" applyProtection="1"/>
    <xf numFmtId="0" fontId="50" fillId="30" borderId="12" xfId="53" applyFont="1" applyFill="1" applyBorder="1" applyAlignment="1" applyProtection="1">
      <alignment horizontal="center" wrapText="1"/>
      <protection locked="0"/>
    </xf>
    <xf numFmtId="0" fontId="6" fillId="0" borderId="0" xfId="53" applyProtection="1"/>
    <xf numFmtId="1" fontId="50" fillId="30" borderId="12" xfId="53" applyNumberFormat="1" applyFont="1" applyFill="1" applyBorder="1" applyAlignment="1" applyProtection="1">
      <alignment horizontal="center"/>
      <protection locked="0"/>
    </xf>
    <xf numFmtId="9" fontId="51" fillId="4" borderId="0" xfId="54" applyFont="1" applyFill="1" applyBorder="1" applyAlignment="1" applyProtection="1">
      <alignment horizontal="center"/>
    </xf>
    <xf numFmtId="0" fontId="52" fillId="4" borderId="0" xfId="53" applyFont="1" applyFill="1" applyAlignment="1" applyProtection="1">
      <alignment horizontal="left"/>
    </xf>
    <xf numFmtId="0" fontId="52" fillId="4" borderId="0" xfId="53" applyFont="1" applyFill="1" applyAlignment="1" applyProtection="1">
      <alignment horizontal="center"/>
    </xf>
    <xf numFmtId="9" fontId="53" fillId="4" borderId="0" xfId="54" applyFont="1" applyFill="1" applyBorder="1" applyAlignment="1" applyProtection="1">
      <alignment horizontal="center"/>
    </xf>
    <xf numFmtId="0" fontId="43" fillId="0" borderId="0" xfId="53" applyFont="1" applyBorder="1" applyProtection="1"/>
    <xf numFmtId="0" fontId="14" fillId="4" borderId="0" xfId="53" applyFont="1" applyFill="1" applyProtection="1"/>
    <xf numFmtId="0" fontId="50" fillId="30" borderId="12" xfId="53" applyFont="1" applyFill="1" applyBorder="1" applyAlignment="1" applyProtection="1">
      <alignment horizontal="center"/>
      <protection locked="0"/>
    </xf>
    <xf numFmtId="0" fontId="45" fillId="0" borderId="12" xfId="53" applyFont="1" applyFill="1" applyBorder="1" applyAlignment="1" applyProtection="1">
      <alignment horizontal="center"/>
    </xf>
    <xf numFmtId="0" fontId="54" fillId="4" borderId="12" xfId="53" applyFont="1" applyFill="1" applyBorder="1" applyAlignment="1" applyProtection="1">
      <alignment horizontal="center"/>
    </xf>
    <xf numFmtId="9" fontId="45" fillId="4" borderId="12" xfId="54" applyFont="1" applyFill="1" applyBorder="1" applyAlignment="1" applyProtection="1">
      <alignment horizontal="center"/>
    </xf>
    <xf numFmtId="0" fontId="45" fillId="4" borderId="12" xfId="53" applyFont="1" applyFill="1" applyBorder="1" applyAlignment="1" applyProtection="1">
      <alignment horizontal="center"/>
    </xf>
    <xf numFmtId="0" fontId="55" fillId="0" borderId="0" xfId="53" applyFont="1" applyAlignment="1" applyProtection="1">
      <alignment horizontal="center"/>
    </xf>
    <xf numFmtId="0" fontId="56" fillId="0" borderId="0" xfId="53" applyFont="1" applyProtection="1"/>
    <xf numFmtId="0" fontId="57" fillId="31" borderId="0" xfId="53" applyFont="1" applyFill="1" applyBorder="1" applyProtection="1"/>
    <xf numFmtId="0" fontId="58" fillId="31" borderId="69" xfId="53" applyFont="1" applyFill="1" applyBorder="1" applyAlignment="1" applyProtection="1">
      <alignment horizontal="center"/>
    </xf>
    <xf numFmtId="0" fontId="6" fillId="0" borderId="0" xfId="53" applyFont="1" applyProtection="1"/>
    <xf numFmtId="0" fontId="12" fillId="31" borderId="0" xfId="53" applyFont="1" applyFill="1" applyBorder="1" applyProtection="1"/>
    <xf numFmtId="0" fontId="12" fillId="31" borderId="18" xfId="53" applyFont="1" applyFill="1" applyBorder="1" applyAlignment="1" applyProtection="1">
      <alignment horizontal="center"/>
    </xf>
    <xf numFmtId="0" fontId="49" fillId="11" borderId="2" xfId="53" applyFont="1" applyFill="1" applyBorder="1" applyProtection="1"/>
    <xf numFmtId="0" fontId="46" fillId="11" borderId="4" xfId="53" applyFont="1" applyFill="1" applyBorder="1" applyProtection="1"/>
    <xf numFmtId="0" fontId="46" fillId="11" borderId="12" xfId="53" applyFont="1" applyFill="1" applyBorder="1" applyProtection="1"/>
    <xf numFmtId="0" fontId="46" fillId="4" borderId="0" xfId="53" applyFont="1" applyFill="1" applyBorder="1" applyProtection="1"/>
    <xf numFmtId="9" fontId="46" fillId="4" borderId="19" xfId="54" applyFont="1" applyFill="1" applyBorder="1" applyAlignment="1" applyProtection="1">
      <alignment horizontal="center"/>
    </xf>
    <xf numFmtId="0" fontId="46" fillId="4" borderId="10" xfId="53" applyFont="1" applyFill="1" applyBorder="1" applyProtection="1"/>
    <xf numFmtId="9" fontId="46" fillId="4" borderId="67" xfId="54" applyFont="1" applyFill="1" applyBorder="1" applyAlignment="1" applyProtection="1">
      <alignment horizontal="center"/>
    </xf>
    <xf numFmtId="0" fontId="46" fillId="4" borderId="16" xfId="53" applyFont="1" applyFill="1" applyBorder="1" applyProtection="1"/>
    <xf numFmtId="9" fontId="46" fillId="4" borderId="71" xfId="54" applyFont="1" applyFill="1" applyBorder="1" applyAlignment="1" applyProtection="1">
      <alignment horizontal="center"/>
    </xf>
    <xf numFmtId="0" fontId="46" fillId="4" borderId="71" xfId="53" applyFont="1" applyFill="1" applyBorder="1" applyAlignment="1" applyProtection="1">
      <alignment horizontal="center"/>
    </xf>
    <xf numFmtId="0" fontId="46" fillId="4" borderId="42" xfId="53" applyFont="1" applyFill="1" applyBorder="1" applyProtection="1"/>
    <xf numFmtId="0" fontId="46" fillId="4" borderId="0" xfId="53" applyFont="1" applyFill="1" applyProtection="1"/>
    <xf numFmtId="9" fontId="48" fillId="4" borderId="71" xfId="54" applyFont="1" applyFill="1" applyBorder="1" applyAlignment="1" applyProtection="1">
      <alignment horizontal="center"/>
    </xf>
    <xf numFmtId="9" fontId="48" fillId="4" borderId="19" xfId="54" applyFont="1" applyFill="1" applyBorder="1" applyAlignment="1" applyProtection="1">
      <alignment horizontal="center"/>
    </xf>
    <xf numFmtId="0" fontId="46" fillId="4" borderId="19" xfId="53" applyFont="1" applyFill="1" applyBorder="1" applyProtection="1"/>
    <xf numFmtId="0" fontId="47" fillId="11" borderId="2" xfId="53" applyFont="1" applyFill="1" applyBorder="1" applyProtection="1"/>
    <xf numFmtId="0" fontId="46" fillId="11" borderId="3" xfId="53" applyFont="1" applyFill="1" applyBorder="1" applyProtection="1"/>
    <xf numFmtId="0" fontId="46" fillId="4" borderId="67" xfId="53" applyFont="1" applyFill="1" applyBorder="1" applyProtection="1"/>
    <xf numFmtId="167" fontId="46" fillId="4" borderId="67" xfId="55" applyNumberFormat="1" applyFont="1" applyFill="1" applyBorder="1" applyProtection="1"/>
    <xf numFmtId="167" fontId="46" fillId="4" borderId="19" xfId="55" applyNumberFormat="1" applyFont="1" applyFill="1" applyBorder="1" applyProtection="1"/>
    <xf numFmtId="0" fontId="41" fillId="13" borderId="11" xfId="56" applyFont="1" applyFill="1" applyBorder="1" applyAlignment="1" applyProtection="1">
      <alignment horizontal="center" vertical="center"/>
    </xf>
    <xf numFmtId="0" fontId="41" fillId="13" borderId="11" xfId="56" applyNumberFormat="1" applyFont="1" applyFill="1" applyBorder="1" applyAlignment="1" applyProtection="1">
      <alignment horizontal="center" vertical="center"/>
    </xf>
    <xf numFmtId="0" fontId="59" fillId="13" borderId="11" xfId="56" applyNumberFormat="1" applyFont="1" applyFill="1" applyBorder="1" applyAlignment="1" applyProtection="1">
      <alignment horizontal="center" vertical="center"/>
    </xf>
    <xf numFmtId="0" fontId="12" fillId="13" borderId="11" xfId="57" applyFont="1" applyFill="1" applyBorder="1" applyAlignment="1">
      <alignment horizontal="center" vertical="center"/>
    </xf>
    <xf numFmtId="0" fontId="38" fillId="13" borderId="11" xfId="57" applyFont="1" applyFill="1" applyBorder="1" applyAlignment="1">
      <alignment horizontal="center" vertical="center" wrapText="1"/>
    </xf>
    <xf numFmtId="0" fontId="60" fillId="0" borderId="0" xfId="58"/>
    <xf numFmtId="0" fontId="61" fillId="0" borderId="0" xfId="58" applyFont="1" applyAlignment="1">
      <alignment vertical="center" wrapText="1"/>
    </xf>
    <xf numFmtId="0" fontId="6" fillId="0" borderId="0" xfId="57" applyFont="1"/>
    <xf numFmtId="0" fontId="13" fillId="8" borderId="73" xfId="57" applyFont="1" applyFill="1" applyBorder="1" applyAlignment="1">
      <alignment vertical="center"/>
    </xf>
    <xf numFmtId="0" fontId="6" fillId="0" borderId="11" xfId="57" applyFont="1" applyBorder="1"/>
    <xf numFmtId="0" fontId="60" fillId="0" borderId="11" xfId="57" applyNumberFormat="1" applyFont="1" applyBorder="1"/>
    <xf numFmtId="0" fontId="28" fillId="7" borderId="0" xfId="57" applyFont="1" applyFill="1" applyProtection="1"/>
    <xf numFmtId="0" fontId="61" fillId="0" borderId="0" xfId="58" applyFont="1" applyFill="1"/>
    <xf numFmtId="0" fontId="13" fillId="0" borderId="11" xfId="57" applyFont="1" applyBorder="1"/>
    <xf numFmtId="0" fontId="6" fillId="0" borderId="11" xfId="57" applyNumberFormat="1" applyFont="1" applyBorder="1"/>
    <xf numFmtId="0" fontId="60" fillId="0" borderId="11" xfId="57" applyFont="1" applyBorder="1"/>
    <xf numFmtId="0" fontId="13" fillId="8" borderId="73" xfId="57" applyFont="1" applyFill="1" applyBorder="1"/>
    <xf numFmtId="0" fontId="13" fillId="8" borderId="11" xfId="57" applyFont="1" applyFill="1" applyBorder="1"/>
    <xf numFmtId="0" fontId="62" fillId="31" borderId="69" xfId="57" applyFont="1" applyFill="1" applyBorder="1" applyAlignment="1" applyProtection="1">
      <alignment horizontal="center"/>
    </xf>
    <xf numFmtId="0" fontId="63" fillId="0" borderId="0" xfId="58" applyFont="1"/>
    <xf numFmtId="0" fontId="6" fillId="14" borderId="11" xfId="57" applyFont="1" applyFill="1" applyBorder="1"/>
    <xf numFmtId="0" fontId="14" fillId="0" borderId="0" xfId="218" applyProtection="1"/>
    <xf numFmtId="0" fontId="21" fillId="0" borderId="0" xfId="218" applyFont="1" applyProtection="1"/>
    <xf numFmtId="0" fontId="39" fillId="0" borderId="0" xfId="218" applyFont="1" applyProtection="1"/>
    <xf numFmtId="0" fontId="13" fillId="0" borderId="0" xfId="218" applyFont="1" applyProtection="1"/>
    <xf numFmtId="0" fontId="21" fillId="0" borderId="12" xfId="218" applyFont="1" applyBorder="1" applyProtection="1"/>
    <xf numFmtId="0" fontId="38" fillId="0" borderId="0" xfId="218" applyFont="1" applyProtection="1"/>
    <xf numFmtId="0" fontId="38" fillId="0" borderId="0" xfId="218" applyFont="1" applyAlignment="1" applyProtection="1">
      <alignment horizontal="center"/>
    </xf>
    <xf numFmtId="0" fontId="37" fillId="0" borderId="0" xfId="218" applyFont="1" applyProtection="1"/>
    <xf numFmtId="0" fontId="63" fillId="0" borderId="0" xfId="218" applyFont="1" applyProtection="1"/>
    <xf numFmtId="0" fontId="40" fillId="0" borderId="2" xfId="218" applyFont="1" applyBorder="1" applyAlignment="1" applyProtection="1">
      <alignment vertical="center" wrapText="1"/>
    </xf>
    <xf numFmtId="0" fontId="40" fillId="0" borderId="12" xfId="218" applyFont="1" applyBorder="1" applyAlignment="1" applyProtection="1">
      <alignment horizontal="center" vertical="center" wrapText="1"/>
    </xf>
    <xf numFmtId="0" fontId="40" fillId="0" borderId="9" xfId="218" applyFont="1" applyBorder="1" applyAlignment="1" applyProtection="1">
      <alignment horizontal="center" vertical="center" wrapText="1"/>
    </xf>
    <xf numFmtId="0" fontId="40" fillId="0" borderId="15" xfId="218" applyFont="1" applyBorder="1" applyAlignment="1" applyProtection="1">
      <alignment vertical="center" wrapText="1"/>
    </xf>
    <xf numFmtId="0" fontId="40" fillId="0" borderId="0" xfId="218" applyFont="1" applyBorder="1" applyAlignment="1" applyProtection="1">
      <alignment vertical="center" wrapText="1"/>
    </xf>
    <xf numFmtId="0" fontId="37" fillId="0" borderId="0" xfId="218" applyFont="1" applyAlignment="1" applyProtection="1">
      <alignment horizontal="center"/>
    </xf>
    <xf numFmtId="0" fontId="14" fillId="0" borderId="0" xfId="218" quotePrefix="1" applyProtection="1"/>
    <xf numFmtId="0" fontId="14" fillId="0" borderId="6" xfId="218" applyBorder="1" applyProtection="1"/>
    <xf numFmtId="175" fontId="0" fillId="0" borderId="66" xfId="184" applyNumberFormat="1" applyFont="1" applyBorder="1" applyAlignment="1" applyProtection="1">
      <alignment horizontal="center"/>
    </xf>
    <xf numFmtId="175" fontId="0" fillId="0" borderId="11" xfId="184" applyNumberFormat="1" applyFont="1" applyBorder="1" applyAlignment="1" applyProtection="1">
      <alignment horizontal="center"/>
    </xf>
    <xf numFmtId="0" fontId="13" fillId="0" borderId="0" xfId="218" applyFont="1" applyAlignment="1" applyProtection="1">
      <alignment wrapText="1"/>
    </xf>
    <xf numFmtId="0" fontId="14" fillId="0" borderId="0" xfId="218" applyBorder="1" applyProtection="1"/>
    <xf numFmtId="0" fontId="14" fillId="0" borderId="0" xfId="218" applyFill="1" applyBorder="1" applyProtection="1"/>
    <xf numFmtId="0" fontId="21" fillId="4" borderId="0" xfId="218" applyFont="1" applyFill="1" applyBorder="1" applyAlignment="1" applyProtection="1">
      <alignment horizontal="center"/>
    </xf>
    <xf numFmtId="175" fontId="0" fillId="0" borderId="0" xfId="184" applyNumberFormat="1" applyFont="1" applyFill="1" applyBorder="1" applyAlignment="1" applyProtection="1">
      <alignment horizontal="center"/>
    </xf>
    <xf numFmtId="16" fontId="14" fillId="0" borderId="0" xfId="218" quotePrefix="1" applyNumberFormat="1" applyProtection="1"/>
    <xf numFmtId="0" fontId="13" fillId="11" borderId="11" xfId="218" applyFont="1" applyFill="1" applyBorder="1" applyAlignment="1" applyProtection="1">
      <alignment wrapText="1"/>
    </xf>
    <xf numFmtId="0" fontId="13" fillId="11" borderId="11" xfId="218" applyFont="1" applyFill="1" applyBorder="1" applyAlignment="1" applyProtection="1">
      <alignment horizontal="center" wrapText="1"/>
    </xf>
    <xf numFmtId="0" fontId="14" fillId="0" borderId="0" xfId="218" applyAlignment="1" applyProtection="1">
      <alignment wrapText="1"/>
    </xf>
    <xf numFmtId="0" fontId="21" fillId="0" borderId="0" xfId="218" applyFont="1" applyAlignment="1" applyProtection="1">
      <alignment wrapText="1"/>
    </xf>
    <xf numFmtId="0" fontId="14" fillId="0" borderId="0" xfId="218" quotePrefix="1" applyAlignment="1" applyProtection="1">
      <alignment wrapText="1"/>
    </xf>
    <xf numFmtId="0" fontId="14" fillId="0" borderId="0" xfId="218" applyBorder="1" applyAlignment="1" applyProtection="1">
      <alignment wrapText="1"/>
    </xf>
    <xf numFmtId="175" fontId="0" fillId="0" borderId="11" xfId="184" applyNumberFormat="1" applyFont="1" applyBorder="1" applyAlignment="1" applyProtection="1">
      <alignment horizontal="center" wrapText="1"/>
    </xf>
    <xf numFmtId="0" fontId="13" fillId="9" borderId="74" xfId="218" applyFont="1" applyFill="1" applyBorder="1" applyAlignment="1" applyProtection="1">
      <alignment horizontal="center" wrapText="1"/>
    </xf>
    <xf numFmtId="0" fontId="13" fillId="9" borderId="75" xfId="218" applyFont="1" applyFill="1" applyBorder="1" applyAlignment="1" applyProtection="1">
      <alignment horizontal="center" wrapText="1"/>
    </xf>
    <xf numFmtId="0" fontId="13" fillId="9" borderId="76" xfId="218" applyFont="1" applyFill="1" applyBorder="1" applyAlignment="1" applyProtection="1">
      <alignment horizontal="center" wrapText="1"/>
    </xf>
    <xf numFmtId="0" fontId="14" fillId="0" borderId="11" xfId="218" applyBorder="1" applyAlignment="1" applyProtection="1">
      <alignment horizontal="left"/>
    </xf>
    <xf numFmtId="169" fontId="0" fillId="0" borderId="11" xfId="184" applyNumberFormat="1" applyFont="1" applyBorder="1" applyAlignment="1" applyProtection="1">
      <alignment horizontal="center"/>
    </xf>
    <xf numFmtId="0" fontId="21" fillId="0" borderId="0" xfId="218" applyFont="1" applyAlignment="1" applyProtection="1">
      <alignment horizontal="right"/>
    </xf>
    <xf numFmtId="0" fontId="21" fillId="0" borderId="11" xfId="218" applyFont="1" applyBorder="1" applyAlignment="1" applyProtection="1">
      <alignment horizontal="center"/>
    </xf>
    <xf numFmtId="0" fontId="14" fillId="0" borderId="14" xfId="218" applyBorder="1" applyProtection="1"/>
    <xf numFmtId="0" fontId="14" fillId="0" borderId="11" xfId="218" applyBorder="1" applyAlignment="1" applyProtection="1">
      <alignment horizontal="center"/>
    </xf>
    <xf numFmtId="9" fontId="0" fillId="0" borderId="77" xfId="13" applyFont="1" applyBorder="1" applyAlignment="1" applyProtection="1">
      <alignment horizontal="center"/>
    </xf>
    <xf numFmtId="9" fontId="0" fillId="0" borderId="11" xfId="13" applyFont="1" applyBorder="1" applyAlignment="1" applyProtection="1">
      <alignment horizontal="center"/>
    </xf>
    <xf numFmtId="169" fontId="14" fillId="0" borderId="11" xfId="218" applyNumberFormat="1" applyBorder="1" applyAlignment="1" applyProtection="1">
      <alignment horizontal="center"/>
    </xf>
    <xf numFmtId="175" fontId="21" fillId="0" borderId="0" xfId="184" applyNumberFormat="1" applyFont="1" applyProtection="1"/>
    <xf numFmtId="175" fontId="21" fillId="0" borderId="0" xfId="218" applyNumberFormat="1" applyFont="1" applyProtection="1"/>
    <xf numFmtId="175" fontId="14" fillId="0" borderId="0" xfId="218" applyNumberFormat="1" applyProtection="1"/>
    <xf numFmtId="9" fontId="63" fillId="9" borderId="78" xfId="13" applyFont="1" applyFill="1" applyBorder="1" applyProtection="1">
      <protection locked="0"/>
    </xf>
    <xf numFmtId="169" fontId="14" fillId="9" borderId="66" xfId="218" applyNumberFormat="1" applyFill="1" applyBorder="1" applyProtection="1"/>
    <xf numFmtId="0" fontId="14" fillId="9" borderId="79" xfId="218" applyFill="1" applyBorder="1" applyAlignment="1" applyProtection="1">
      <alignment horizontal="center"/>
    </xf>
    <xf numFmtId="0" fontId="14" fillId="0" borderId="11" xfId="218" applyBorder="1" applyProtection="1"/>
    <xf numFmtId="169" fontId="14" fillId="0" borderId="0" xfId="218" applyNumberFormat="1" applyProtection="1"/>
    <xf numFmtId="9" fontId="63" fillId="9" borderId="62" xfId="13" applyFont="1" applyFill="1" applyBorder="1" applyProtection="1">
      <protection locked="0"/>
    </xf>
    <xf numFmtId="169" fontId="14" fillId="9" borderId="11" xfId="218" applyNumberFormat="1" applyFill="1" applyBorder="1" applyProtection="1"/>
    <xf numFmtId="0" fontId="14" fillId="0" borderId="0" xfId="218" applyAlignment="1" applyProtection="1">
      <alignment horizontal="center"/>
    </xf>
    <xf numFmtId="0" fontId="14" fillId="9" borderId="0" xfId="218" applyFill="1" applyBorder="1" applyProtection="1"/>
    <xf numFmtId="0" fontId="14" fillId="9" borderId="9" xfId="218" applyFill="1" applyBorder="1" applyAlignment="1" applyProtection="1">
      <alignment horizontal="center"/>
    </xf>
    <xf numFmtId="175" fontId="0" fillId="0" borderId="0" xfId="184" applyNumberFormat="1" applyFont="1" applyBorder="1" applyAlignment="1" applyProtection="1">
      <alignment horizontal="center"/>
    </xf>
    <xf numFmtId="0" fontId="13" fillId="0" borderId="11" xfId="218" applyFont="1" applyFill="1" applyBorder="1" applyAlignment="1" applyProtection="1">
      <alignment vertical="center" wrapText="1"/>
    </xf>
    <xf numFmtId="169" fontId="13" fillId="12" borderId="11" xfId="218" applyNumberFormat="1" applyFont="1" applyFill="1" applyBorder="1" applyAlignment="1" applyProtection="1">
      <alignment horizontal="center"/>
    </xf>
    <xf numFmtId="0" fontId="41" fillId="13" borderId="11" xfId="348" applyFont="1" applyFill="1" applyBorder="1" applyAlignment="1" applyProtection="1">
      <alignment horizontal="center" vertical="center"/>
    </xf>
    <xf numFmtId="0" fontId="41" fillId="13" borderId="11" xfId="348" applyNumberFormat="1" applyFont="1" applyFill="1" applyBorder="1" applyAlignment="1" applyProtection="1">
      <alignment horizontal="center" vertical="center"/>
    </xf>
    <xf numFmtId="0" fontId="12" fillId="13" borderId="11" xfId="218" applyFont="1" applyFill="1" applyBorder="1" applyAlignment="1" applyProtection="1">
      <alignment horizontal="center" vertical="center"/>
    </xf>
    <xf numFmtId="0" fontId="38" fillId="13" borderId="11" xfId="218" applyFont="1" applyFill="1" applyBorder="1" applyAlignment="1" applyProtection="1">
      <alignment horizontal="center" vertical="center" wrapText="1"/>
    </xf>
    <xf numFmtId="0" fontId="13" fillId="0" borderId="11" xfId="218" applyFont="1" applyFill="1" applyBorder="1" applyAlignment="1" applyProtection="1">
      <alignment wrapText="1"/>
    </xf>
    <xf numFmtId="169" fontId="32" fillId="12" borderId="11" xfId="218" applyNumberFormat="1" applyFont="1" applyFill="1" applyBorder="1" applyAlignment="1" applyProtection="1">
      <alignment horizontal="center"/>
    </xf>
    <xf numFmtId="9" fontId="21" fillId="0" borderId="77" xfId="13" applyFont="1" applyBorder="1" applyAlignment="1" applyProtection="1">
      <alignment horizontal="center"/>
    </xf>
    <xf numFmtId="9" fontId="21" fillId="0" borderId="11" xfId="13" applyFont="1" applyBorder="1" applyAlignment="1" applyProtection="1">
      <alignment horizontal="center"/>
    </xf>
    <xf numFmtId="175" fontId="21" fillId="0" borderId="11" xfId="184" applyNumberFormat="1" applyFont="1" applyBorder="1" applyAlignment="1" applyProtection="1">
      <alignment horizontal="center"/>
    </xf>
    <xf numFmtId="175" fontId="21" fillId="9" borderId="64" xfId="184" applyNumberFormat="1" applyFont="1" applyFill="1" applyBorder="1" applyAlignment="1" applyProtection="1">
      <alignment horizontal="center"/>
    </xf>
    <xf numFmtId="175" fontId="21" fillId="9" borderId="65" xfId="184" applyNumberFormat="1" applyFont="1" applyFill="1" applyBorder="1" applyAlignment="1" applyProtection="1">
      <alignment horizontal="center"/>
    </xf>
    <xf numFmtId="0" fontId="14" fillId="0" borderId="11" xfId="218" applyNumberFormat="1" applyBorder="1" applyProtection="1"/>
    <xf numFmtId="171" fontId="21" fillId="0" borderId="0" xfId="218" applyNumberFormat="1" applyFont="1" applyProtection="1"/>
    <xf numFmtId="169" fontId="21" fillId="0" borderId="0" xfId="218" applyNumberFormat="1" applyFont="1" applyProtection="1"/>
    <xf numFmtId="0" fontId="68" fillId="33" borderId="11" xfId="218" applyFont="1" applyFill="1" applyBorder="1" applyProtection="1"/>
    <xf numFmtId="0" fontId="14" fillId="0" borderId="10" xfId="218" applyFont="1" applyBorder="1" applyAlignment="1" applyProtection="1"/>
    <xf numFmtId="0" fontId="19" fillId="34" borderId="11" xfId="218" applyFont="1" applyFill="1" applyBorder="1" applyAlignment="1" applyProtection="1">
      <alignment horizontal="left"/>
    </xf>
    <xf numFmtId="0" fontId="14" fillId="0" borderId="77" xfId="218" applyBorder="1" applyProtection="1"/>
    <xf numFmtId="0" fontId="14" fillId="34" borderId="77" xfId="218" applyFont="1" applyFill="1" applyBorder="1" applyAlignment="1" applyProtection="1">
      <alignment horizontal="left"/>
    </xf>
    <xf numFmtId="0" fontId="14" fillId="34" borderId="73" xfId="218" applyFont="1" applyFill="1" applyBorder="1" applyAlignment="1" applyProtection="1">
      <alignment horizontal="left"/>
    </xf>
    <xf numFmtId="0" fontId="14" fillId="34" borderId="66" xfId="218" applyFont="1" applyFill="1" applyBorder="1" applyAlignment="1" applyProtection="1">
      <alignment horizontal="center" vertical="center" wrapText="1"/>
    </xf>
    <xf numFmtId="0" fontId="19" fillId="9" borderId="11" xfId="218" applyFont="1" applyFill="1" applyBorder="1" applyAlignment="1" applyProtection="1">
      <alignment horizontal="center" vertical="center" wrapText="1"/>
    </xf>
    <xf numFmtId="0" fontId="14" fillId="0" borderId="11" xfId="218" applyBorder="1" applyAlignment="1" applyProtection="1">
      <alignment horizontal="center" vertical="center" wrapText="1"/>
    </xf>
    <xf numFmtId="0" fontId="14" fillId="0" borderId="77" xfId="218" applyBorder="1" applyAlignment="1" applyProtection="1">
      <alignment horizontal="center" vertical="center" wrapText="1"/>
    </xf>
    <xf numFmtId="0" fontId="19" fillId="0" borderId="0" xfId="218" applyFont="1" applyBorder="1" applyAlignment="1" applyProtection="1">
      <alignment horizontal="center" vertical="center" wrapText="1"/>
    </xf>
    <xf numFmtId="0" fontId="14" fillId="0" borderId="0" xfId="218" applyAlignment="1" applyProtection="1">
      <alignment horizontal="center" vertical="center" wrapText="1"/>
    </xf>
    <xf numFmtId="0" fontId="14" fillId="0" borderId="11" xfId="218" applyNumberFormat="1" applyBorder="1" applyAlignment="1" applyProtection="1">
      <alignment horizontal="center" vertical="center" wrapText="1"/>
    </xf>
    <xf numFmtId="9" fontId="0" fillId="0" borderId="0" xfId="13" applyFont="1" applyBorder="1" applyProtection="1"/>
    <xf numFmtId="0" fontId="14" fillId="9" borderId="81" xfId="218" applyFill="1" applyBorder="1" applyAlignment="1" applyProtection="1">
      <alignment horizontal="left"/>
    </xf>
    <xf numFmtId="0" fontId="14" fillId="9" borderId="81" xfId="218" applyFont="1" applyFill="1" applyBorder="1" applyAlignment="1" applyProtection="1">
      <alignment horizontal="left"/>
    </xf>
    <xf numFmtId="0" fontId="14" fillId="9" borderId="82" xfId="218" applyFont="1" applyFill="1" applyBorder="1" applyProtection="1"/>
    <xf numFmtId="169" fontId="0" fillId="0" borderId="83" xfId="184" applyNumberFormat="1" applyFont="1" applyBorder="1" applyAlignment="1" applyProtection="1">
      <alignment horizontal="center"/>
    </xf>
    <xf numFmtId="0" fontId="19" fillId="0" borderId="84" xfId="218" applyFont="1" applyFill="1" applyBorder="1" applyProtection="1"/>
    <xf numFmtId="169" fontId="19" fillId="0" borderId="66" xfId="184" applyNumberFormat="1" applyFont="1" applyBorder="1" applyAlignment="1" applyProtection="1">
      <alignment horizontal="center"/>
    </xf>
    <xf numFmtId="0" fontId="19" fillId="0" borderId="0" xfId="218" applyFont="1" applyProtection="1"/>
    <xf numFmtId="169" fontId="19" fillId="0" borderId="0" xfId="184" applyNumberFormat="1" applyFont="1" applyBorder="1" applyAlignment="1" applyProtection="1">
      <alignment horizontal="center"/>
    </xf>
    <xf numFmtId="9" fontId="19" fillId="0" borderId="0" xfId="13" applyFont="1" applyBorder="1" applyProtection="1"/>
    <xf numFmtId="0" fontId="19" fillId="0" borderId="11" xfId="218" applyFont="1" applyBorder="1" applyProtection="1"/>
    <xf numFmtId="0" fontId="19" fillId="0" borderId="11" xfId="218" applyNumberFormat="1" applyFont="1" applyBorder="1" applyProtection="1"/>
    <xf numFmtId="0" fontId="13" fillId="0" borderId="0" xfId="218" applyFont="1" applyFill="1" applyBorder="1" applyProtection="1"/>
    <xf numFmtId="0" fontId="14" fillId="14" borderId="11" xfId="218" applyFill="1" applyBorder="1" applyProtection="1"/>
    <xf numFmtId="0" fontId="69" fillId="0" borderId="0" xfId="219" applyFont="1"/>
    <xf numFmtId="0" fontId="70" fillId="0" borderId="0" xfId="219" applyFont="1" applyAlignment="1">
      <alignment horizontal="center"/>
    </xf>
    <xf numFmtId="0" fontId="70" fillId="0" borderId="0" xfId="219" applyFont="1"/>
    <xf numFmtId="0" fontId="70" fillId="0" borderId="0" xfId="219" applyFont="1" applyBorder="1"/>
    <xf numFmtId="0" fontId="70" fillId="0" borderId="0" xfId="219" applyFont="1" applyBorder="1" applyAlignment="1">
      <alignment horizontal="center"/>
    </xf>
    <xf numFmtId="0" fontId="71" fillId="0" borderId="0" xfId="219" applyFont="1" applyBorder="1"/>
    <xf numFmtId="175" fontId="72" fillId="35" borderId="86" xfId="185" applyNumberFormat="1" applyFont="1" applyFill="1" applyBorder="1" applyAlignment="1" applyProtection="1">
      <alignment horizontal="center"/>
      <protection locked="0"/>
    </xf>
    <xf numFmtId="175" fontId="72" fillId="35" borderId="0" xfId="185" applyNumberFormat="1" applyFont="1" applyFill="1" applyBorder="1" applyAlignment="1" applyProtection="1">
      <alignment horizontal="center"/>
      <protection locked="0"/>
    </xf>
    <xf numFmtId="0" fontId="73" fillId="0" borderId="0" xfId="219" applyFont="1" applyBorder="1"/>
    <xf numFmtId="0" fontId="69" fillId="0" borderId="0" xfId="219" applyFont="1" applyFill="1" applyBorder="1" applyAlignment="1" applyProtection="1">
      <alignment horizontal="center"/>
      <protection locked="0"/>
    </xf>
    <xf numFmtId="0" fontId="74" fillId="0" borderId="0" xfId="219" applyFont="1" applyBorder="1"/>
    <xf numFmtId="0" fontId="72" fillId="35" borderId="86" xfId="219" applyFont="1" applyFill="1" applyBorder="1" applyAlignment="1" applyProtection="1">
      <alignment horizontal="center"/>
      <protection locked="0"/>
    </xf>
    <xf numFmtId="0" fontId="71" fillId="0" borderId="0" xfId="219" applyFont="1"/>
    <xf numFmtId="182" fontId="70" fillId="0" borderId="0" xfId="185" applyNumberFormat="1" applyFont="1" applyFill="1"/>
    <xf numFmtId="0" fontId="75" fillId="0" borderId="0" xfId="219" applyFont="1" applyAlignment="1">
      <alignment horizontal="left"/>
    </xf>
    <xf numFmtId="44" fontId="69" fillId="0" borderId="0" xfId="185" applyFont="1" applyFill="1" applyBorder="1" applyAlignment="1" applyProtection="1">
      <alignment horizontal="center"/>
      <protection locked="0"/>
    </xf>
    <xf numFmtId="0" fontId="76" fillId="0" borderId="0" xfId="219" applyFont="1"/>
    <xf numFmtId="0" fontId="72" fillId="36" borderId="87" xfId="219" applyFont="1" applyFill="1" applyBorder="1" applyAlignment="1">
      <alignment horizontal="center"/>
    </xf>
    <xf numFmtId="0" fontId="72" fillId="37" borderId="87" xfId="219" applyFont="1" applyFill="1" applyBorder="1" applyAlignment="1">
      <alignment horizontal="center"/>
    </xf>
    <xf numFmtId="0" fontId="77" fillId="0" borderId="0" xfId="219" applyFont="1" applyBorder="1"/>
    <xf numFmtId="0" fontId="78" fillId="0" borderId="0" xfId="219" applyFont="1" applyFill="1"/>
    <xf numFmtId="0" fontId="74" fillId="0" borderId="0" xfId="219" applyFont="1" applyBorder="1" applyAlignment="1">
      <alignment horizontal="center"/>
    </xf>
    <xf numFmtId="0" fontId="74" fillId="0" borderId="0" xfId="219" applyFont="1" applyBorder="1" applyAlignment="1">
      <alignment horizontal="left"/>
    </xf>
    <xf numFmtId="0" fontId="79" fillId="0" borderId="87" xfId="219" applyFont="1" applyFill="1" applyBorder="1" applyAlignment="1">
      <alignment horizontal="center"/>
    </xf>
    <xf numFmtId="0" fontId="75" fillId="0" borderId="0" xfId="219" applyFont="1" applyBorder="1"/>
    <xf numFmtId="9" fontId="70" fillId="0" borderId="87" xfId="381" applyFont="1" applyFill="1" applyBorder="1" applyAlignment="1" applyProtection="1">
      <alignment horizontal="center"/>
      <protection locked="0"/>
    </xf>
    <xf numFmtId="0" fontId="75" fillId="0" borderId="0" xfId="219" applyFont="1" applyBorder="1" applyProtection="1"/>
    <xf numFmtId="0" fontId="70" fillId="0" borderId="0" xfId="219" applyFont="1" applyBorder="1" applyProtection="1"/>
    <xf numFmtId="180" fontId="70" fillId="0" borderId="87" xfId="381" applyNumberFormat="1" applyFont="1" applyFill="1" applyBorder="1" applyAlignment="1" applyProtection="1">
      <alignment horizontal="center"/>
    </xf>
    <xf numFmtId="0" fontId="75" fillId="0" borderId="0" xfId="219" applyFont="1"/>
    <xf numFmtId="169" fontId="70" fillId="0" borderId="87" xfId="185" applyNumberFormat="1" applyFont="1" applyFill="1" applyBorder="1" applyAlignment="1">
      <alignment horizontal="center"/>
    </xf>
    <xf numFmtId="3" fontId="70" fillId="0" borderId="87" xfId="219" applyNumberFormat="1" applyFont="1" applyFill="1" applyBorder="1" applyAlignment="1">
      <alignment horizontal="center"/>
    </xf>
    <xf numFmtId="0" fontId="75" fillId="0" borderId="88" xfId="219" applyFont="1" applyBorder="1"/>
    <xf numFmtId="183" fontId="70" fillId="0" borderId="89" xfId="219" applyNumberFormat="1" applyFont="1" applyFill="1" applyBorder="1" applyAlignment="1">
      <alignment horizontal="center"/>
    </xf>
    <xf numFmtId="183" fontId="70" fillId="0" borderId="0" xfId="219" applyNumberFormat="1" applyFont="1"/>
    <xf numFmtId="0" fontId="69" fillId="0" borderId="0" xfId="219" applyFont="1" applyFill="1" applyAlignment="1">
      <alignment vertical="center"/>
    </xf>
    <xf numFmtId="0" fontId="75" fillId="0" borderId="0" xfId="219" applyFont="1" applyFill="1" applyBorder="1" applyAlignment="1">
      <alignment vertical="center"/>
    </xf>
    <xf numFmtId="183" fontId="69" fillId="0" borderId="87" xfId="219" applyNumberFormat="1" applyFont="1" applyFill="1" applyBorder="1" applyAlignment="1">
      <alignment horizontal="center" vertical="center"/>
    </xf>
    <xf numFmtId="0" fontId="70" fillId="0" borderId="87" xfId="219" applyFont="1" applyBorder="1"/>
    <xf numFmtId="9" fontId="80" fillId="0" borderId="0" xfId="381" applyFont="1" applyAlignment="1">
      <alignment horizontal="right"/>
    </xf>
    <xf numFmtId="0" fontId="81" fillId="0" borderId="0" xfId="219" applyFont="1"/>
    <xf numFmtId="9" fontId="72" fillId="35" borderId="87" xfId="381" applyFont="1" applyFill="1" applyBorder="1" applyAlignment="1">
      <alignment horizontal="center"/>
    </xf>
    <xf numFmtId="0" fontId="75" fillId="38" borderId="0" xfId="219" applyFont="1" applyFill="1" applyBorder="1" applyAlignment="1">
      <alignment vertical="center"/>
    </xf>
    <xf numFmtId="0" fontId="69" fillId="0" borderId="0" xfId="219" applyFont="1" applyAlignment="1">
      <alignment vertical="center"/>
    </xf>
    <xf numFmtId="9" fontId="69" fillId="38" borderId="87" xfId="381" applyFont="1" applyFill="1" applyBorder="1" applyAlignment="1">
      <alignment horizontal="center" vertical="center"/>
    </xf>
    <xf numFmtId="169" fontId="69" fillId="38" borderId="87" xfId="381" applyNumberFormat="1" applyFont="1" applyFill="1" applyBorder="1" applyAlignment="1">
      <alignment horizontal="center" vertical="center"/>
    </xf>
    <xf numFmtId="169" fontId="69" fillId="38" borderId="87" xfId="185" applyNumberFormat="1" applyFont="1" applyFill="1" applyBorder="1" applyAlignment="1">
      <alignment horizontal="center" vertical="center"/>
    </xf>
    <xf numFmtId="183" fontId="69" fillId="38" borderId="87" xfId="219" applyNumberFormat="1" applyFont="1" applyFill="1" applyBorder="1" applyAlignment="1">
      <alignment horizontal="center" vertical="center"/>
    </xf>
    <xf numFmtId="184" fontId="69" fillId="38" borderId="87" xfId="381" applyNumberFormat="1" applyFont="1" applyFill="1" applyBorder="1" applyAlignment="1">
      <alignment horizontal="center" vertical="center"/>
    </xf>
    <xf numFmtId="0" fontId="72" fillId="0" borderId="0" xfId="219" applyFont="1" applyFill="1" applyBorder="1" applyAlignment="1">
      <alignment horizontal="center"/>
    </xf>
    <xf numFmtId="0" fontId="70" fillId="0" borderId="0" xfId="219" applyFont="1" applyFill="1" applyAlignment="1">
      <alignment horizontal="center"/>
    </xf>
    <xf numFmtId="0" fontId="70" fillId="0" borderId="0" xfId="219" applyFont="1" applyFill="1"/>
    <xf numFmtId="183" fontId="70" fillId="0" borderId="87" xfId="219" applyNumberFormat="1" applyFont="1" applyFill="1" applyBorder="1"/>
    <xf numFmtId="0" fontId="70" fillId="0" borderId="87" xfId="219" applyFont="1" applyFill="1" applyBorder="1"/>
    <xf numFmtId="0" fontId="69" fillId="0" borderId="0" xfId="219" applyFont="1" applyAlignment="1">
      <alignment horizontal="center"/>
    </xf>
    <xf numFmtId="0" fontId="75" fillId="39" borderId="0" xfId="219" applyFont="1" applyFill="1" applyBorder="1" applyAlignment="1">
      <alignment vertical="center"/>
    </xf>
    <xf numFmtId="9" fontId="69" fillId="39" borderId="87" xfId="381" applyFont="1" applyFill="1" applyBorder="1" applyAlignment="1">
      <alignment horizontal="center" vertical="center"/>
    </xf>
    <xf numFmtId="164" fontId="69" fillId="39" borderId="87" xfId="219" applyNumberFormat="1" applyFont="1" applyFill="1" applyBorder="1" applyAlignment="1">
      <alignment horizontal="center" vertical="center"/>
    </xf>
    <xf numFmtId="0" fontId="6" fillId="0" borderId="0" xfId="219"/>
    <xf numFmtId="0" fontId="13" fillId="0" borderId="0" xfId="219" applyFont="1" applyAlignment="1">
      <alignment horizontal="center" vertical="center" wrapText="1"/>
    </xf>
    <xf numFmtId="0" fontId="12" fillId="10" borderId="0" xfId="219" applyFont="1" applyFill="1" applyAlignment="1">
      <alignment horizontal="center" vertical="center" wrapText="1"/>
    </xf>
    <xf numFmtId="0" fontId="6" fillId="0" borderId="0" xfId="219" applyAlignment="1">
      <alignment horizontal="left"/>
    </xf>
    <xf numFmtId="185" fontId="21" fillId="40" borderId="11" xfId="219" applyNumberFormat="1" applyFont="1" applyFill="1" applyBorder="1" applyAlignment="1">
      <alignment horizontal="center"/>
    </xf>
    <xf numFmtId="49" fontId="6" fillId="0" borderId="0" xfId="219" applyNumberFormat="1" applyAlignment="1">
      <alignment horizontal="center"/>
    </xf>
    <xf numFmtId="0" fontId="6" fillId="0" borderId="0" xfId="219" applyAlignment="1">
      <alignment horizontal="center"/>
    </xf>
    <xf numFmtId="185" fontId="21" fillId="41" borderId="11" xfId="219" applyNumberFormat="1" applyFont="1" applyFill="1" applyBorder="1" applyAlignment="1">
      <alignment horizontal="center"/>
    </xf>
    <xf numFmtId="185" fontId="21" fillId="38" borderId="77" xfId="219" applyNumberFormat="1" applyFont="1" applyFill="1" applyBorder="1" applyAlignment="1">
      <alignment horizontal="center"/>
    </xf>
    <xf numFmtId="185" fontId="21" fillId="5" borderId="11" xfId="219" applyNumberFormat="1" applyFont="1" applyFill="1" applyBorder="1" applyAlignment="1">
      <alignment horizontal="center"/>
    </xf>
    <xf numFmtId="185" fontId="21" fillId="42" borderId="77" xfId="219" applyNumberFormat="1" applyFont="1" applyFill="1" applyBorder="1" applyAlignment="1">
      <alignment horizontal="center"/>
    </xf>
    <xf numFmtId="0" fontId="6" fillId="43" borderId="61" xfId="219" applyFill="1" applyBorder="1" applyAlignment="1">
      <alignment horizontal="center"/>
    </xf>
    <xf numFmtId="49" fontId="6" fillId="14" borderId="0" xfId="219" applyNumberFormat="1" applyFill="1" applyAlignment="1">
      <alignment horizontal="center"/>
    </xf>
    <xf numFmtId="0" fontId="6" fillId="14" borderId="0" xfId="219" applyFill="1" applyAlignment="1">
      <alignment horizontal="center"/>
    </xf>
    <xf numFmtId="0" fontId="6" fillId="44" borderId="0" xfId="219" applyFill="1"/>
    <xf numFmtId="49" fontId="6" fillId="40" borderId="0" xfId="219" applyNumberFormat="1" applyFill="1" applyAlignment="1">
      <alignment horizontal="center"/>
    </xf>
    <xf numFmtId="49" fontId="37" fillId="0" borderId="0" xfId="219" applyNumberFormat="1" applyFont="1" applyAlignment="1">
      <alignment horizontal="center"/>
    </xf>
    <xf numFmtId="0" fontId="6" fillId="14" borderId="0" xfId="219" applyFill="1"/>
    <xf numFmtId="0" fontId="82" fillId="0" borderId="0" xfId="219" applyFont="1"/>
    <xf numFmtId="0" fontId="13" fillId="0" borderId="0" xfId="219" applyFont="1" applyAlignment="1">
      <alignment horizontal="center"/>
    </xf>
    <xf numFmtId="0" fontId="83" fillId="0" borderId="0" xfId="219" applyFont="1" applyAlignment="1">
      <alignment horizontal="center"/>
    </xf>
    <xf numFmtId="180" fontId="12" fillId="33" borderId="0" xfId="219" applyNumberFormat="1" applyFont="1" applyFill="1" applyBorder="1" applyAlignment="1">
      <alignment horizontal="center"/>
    </xf>
    <xf numFmtId="180" fontId="6" fillId="0" borderId="0" xfId="219" applyNumberFormat="1" applyBorder="1" applyAlignment="1">
      <alignment horizontal="center"/>
    </xf>
    <xf numFmtId="9" fontId="12" fillId="33" borderId="0" xfId="381" applyNumberFormat="1" applyFont="1" applyFill="1" applyBorder="1" applyAlignment="1">
      <alignment horizontal="center"/>
    </xf>
    <xf numFmtId="0" fontId="84" fillId="0" borderId="0" xfId="219" applyFont="1"/>
    <xf numFmtId="0" fontId="38" fillId="33" borderId="0" xfId="219" applyNumberFormat="1" applyFont="1" applyFill="1" applyBorder="1" applyAlignment="1">
      <alignment horizontal="left" vertical="center"/>
    </xf>
    <xf numFmtId="0" fontId="85" fillId="0" borderId="0" xfId="219" applyFont="1"/>
    <xf numFmtId="0" fontId="12" fillId="33" borderId="0" xfId="381" applyNumberFormat="1" applyFont="1" applyFill="1" applyBorder="1" applyAlignment="1">
      <alignment horizontal="center"/>
    </xf>
    <xf numFmtId="0" fontId="85" fillId="0" borderId="0" xfId="219" applyFont="1" applyBorder="1" applyAlignment="1">
      <alignment horizontal="left"/>
    </xf>
    <xf numFmtId="0" fontId="38" fillId="33" borderId="0" xfId="219" applyFont="1" applyFill="1" applyBorder="1" applyAlignment="1">
      <alignment horizontal="left" vertical="center"/>
    </xf>
    <xf numFmtId="0" fontId="85" fillId="4" borderId="0" xfId="219" applyFont="1" applyFill="1" applyBorder="1"/>
    <xf numFmtId="0" fontId="85" fillId="4" borderId="0" xfId="219" applyFont="1" applyFill="1" applyBorder="1" applyAlignment="1">
      <alignment horizontal="left"/>
    </xf>
    <xf numFmtId="9" fontId="6" fillId="0" borderId="0" xfId="219" applyNumberFormat="1" applyAlignment="1">
      <alignment horizontal="center"/>
    </xf>
    <xf numFmtId="175" fontId="12" fillId="33" borderId="0" xfId="185" applyNumberFormat="1" applyFont="1" applyFill="1" applyBorder="1" applyAlignment="1">
      <alignment horizontal="center"/>
    </xf>
    <xf numFmtId="0" fontId="86" fillId="14" borderId="0" xfId="219" applyFont="1" applyFill="1" applyAlignment="1">
      <alignment horizontal="center"/>
    </xf>
    <xf numFmtId="0" fontId="87" fillId="0" borderId="0" xfId="219" applyFont="1" applyAlignment="1">
      <alignment horizontal="center"/>
    </xf>
    <xf numFmtId="0" fontId="6" fillId="0" borderId="0" xfId="219" applyFont="1" applyBorder="1"/>
    <xf numFmtId="0" fontId="13" fillId="0" borderId="0" xfId="219" applyFont="1"/>
    <xf numFmtId="0" fontId="83" fillId="0" borderId="0" xfId="219" applyFont="1"/>
    <xf numFmtId="180" fontId="12" fillId="33" borderId="0" xfId="219" applyNumberFormat="1" applyFont="1" applyFill="1" applyBorder="1"/>
    <xf numFmtId="180" fontId="6" fillId="0" borderId="0" xfId="219" applyNumberFormat="1" applyBorder="1"/>
    <xf numFmtId="0" fontId="88" fillId="0" borderId="90" xfId="219" applyFont="1" applyBorder="1" applyAlignment="1">
      <alignment horizontal="left"/>
    </xf>
    <xf numFmtId="0" fontId="85" fillId="0" borderId="91" xfId="219" applyFont="1" applyBorder="1"/>
    <xf numFmtId="0" fontId="85" fillId="0" borderId="92" xfId="219" applyFont="1" applyBorder="1"/>
    <xf numFmtId="9" fontId="12" fillId="33" borderId="0" xfId="381" applyNumberFormat="1" applyFont="1" applyFill="1" applyBorder="1"/>
    <xf numFmtId="175" fontId="12" fillId="33" borderId="0" xfId="185" applyNumberFormat="1" applyFont="1" applyFill="1" applyBorder="1"/>
    <xf numFmtId="180" fontId="12" fillId="33" borderId="0" xfId="185" applyNumberFormat="1" applyFont="1" applyFill="1" applyBorder="1"/>
    <xf numFmtId="0" fontId="37" fillId="0" borderId="0" xfId="219" applyFont="1"/>
    <xf numFmtId="0" fontId="85" fillId="0" borderId="0" xfId="219" applyFont="1" applyAlignment="1">
      <alignment horizontal="left" indent="1"/>
    </xf>
    <xf numFmtId="0" fontId="89" fillId="0" borderId="0" xfId="219" applyFont="1" applyBorder="1"/>
    <xf numFmtId="0" fontId="90" fillId="0" borderId="0" xfId="219" applyFont="1"/>
    <xf numFmtId="0" fontId="89" fillId="0" borderId="0" xfId="219" applyFont="1"/>
    <xf numFmtId="0" fontId="89" fillId="0" borderId="0" xfId="219" applyFont="1" applyAlignment="1">
      <alignment horizontal="center"/>
    </xf>
    <xf numFmtId="0" fontId="6" fillId="0" borderId="93" xfId="219" applyBorder="1"/>
    <xf numFmtId="0" fontId="6" fillId="0" borderId="6" xfId="219" applyBorder="1"/>
    <xf numFmtId="0" fontId="6" fillId="0" borderId="94" xfId="219" applyBorder="1"/>
    <xf numFmtId="181" fontId="13" fillId="0" borderId="95" xfId="219" applyNumberFormat="1" applyFont="1" applyFill="1" applyBorder="1" applyAlignment="1"/>
    <xf numFmtId="0" fontId="6" fillId="0" borderId="45" xfId="219" applyBorder="1"/>
    <xf numFmtId="0" fontId="6" fillId="0" borderId="96" xfId="219" applyBorder="1"/>
    <xf numFmtId="0" fontId="6" fillId="0" borderId="0" xfId="219" applyBorder="1"/>
    <xf numFmtId="0" fontId="6" fillId="0" borderId="97" xfId="219" applyBorder="1"/>
    <xf numFmtId="181" fontId="13" fillId="0" borderId="84" xfId="219" applyNumberFormat="1" applyFont="1" applyFill="1" applyBorder="1" applyAlignment="1"/>
    <xf numFmtId="0" fontId="6" fillId="0" borderId="22" xfId="219" applyBorder="1"/>
    <xf numFmtId="0" fontId="91" fillId="0" borderId="10" xfId="219" applyFont="1" applyBorder="1"/>
    <xf numFmtId="0" fontId="21" fillId="0" borderId="98" xfId="219" applyFont="1" applyFill="1" applyBorder="1" applyAlignment="1">
      <alignment horizontal="center"/>
    </xf>
    <xf numFmtId="0" fontId="21" fillId="0" borderId="42" xfId="219" applyFont="1" applyFill="1" applyBorder="1" applyAlignment="1">
      <alignment horizontal="center"/>
    </xf>
    <xf numFmtId="0" fontId="6" fillId="0" borderId="81" xfId="219" applyFill="1" applyBorder="1" applyAlignment="1">
      <alignment horizontal="center"/>
    </xf>
    <xf numFmtId="185" fontId="21" fillId="40" borderId="99" xfId="219" applyNumberFormat="1" applyFont="1" applyFill="1" applyBorder="1" applyAlignment="1">
      <alignment horizontal="center" wrapText="1"/>
    </xf>
    <xf numFmtId="185" fontId="21" fillId="41" borderId="100" xfId="219" applyNumberFormat="1" applyFont="1" applyFill="1" applyBorder="1" applyAlignment="1">
      <alignment horizontal="center" wrapText="1"/>
    </xf>
    <xf numFmtId="0" fontId="89" fillId="0" borderId="0" xfId="219" applyFont="1" applyBorder="1" applyAlignment="1">
      <alignment horizontal="center"/>
    </xf>
    <xf numFmtId="0" fontId="91" fillId="0" borderId="60" xfId="219" applyFont="1" applyBorder="1" applyAlignment="1">
      <alignment horizontal="left"/>
    </xf>
    <xf numFmtId="0" fontId="6" fillId="0" borderId="101" xfId="219" applyFill="1" applyBorder="1" applyAlignment="1">
      <alignment horizontal="center"/>
    </xf>
    <xf numFmtId="0" fontId="6" fillId="0" borderId="102" xfId="219" applyFill="1" applyBorder="1" applyAlignment="1">
      <alignment horizontal="center"/>
    </xf>
    <xf numFmtId="0" fontId="6" fillId="0" borderId="103" xfId="219" applyFill="1" applyBorder="1" applyAlignment="1">
      <alignment horizontal="center"/>
    </xf>
    <xf numFmtId="183" fontId="6" fillId="40" borderId="66" xfId="219" applyNumberFormat="1" applyFont="1" applyFill="1" applyBorder="1" applyAlignment="1">
      <alignment horizontal="center"/>
    </xf>
    <xf numFmtId="183" fontId="6" fillId="41" borderId="79" xfId="219" applyNumberFormat="1" applyFont="1" applyFill="1" applyBorder="1" applyAlignment="1">
      <alignment horizontal="center"/>
    </xf>
    <xf numFmtId="0" fontId="6" fillId="0" borderId="63" xfId="219" applyFill="1" applyBorder="1" applyAlignment="1">
      <alignment horizontal="center"/>
    </xf>
    <xf numFmtId="0" fontId="6" fillId="0" borderId="104" xfId="219" applyFill="1" applyBorder="1" applyAlignment="1">
      <alignment horizontal="center"/>
    </xf>
    <xf numFmtId="0" fontId="6" fillId="0" borderId="64" xfId="219" applyFill="1" applyBorder="1" applyAlignment="1">
      <alignment horizontal="center"/>
    </xf>
    <xf numFmtId="183" fontId="6" fillId="40" borderId="73" xfId="219" applyNumberFormat="1" applyFont="1" applyFill="1" applyBorder="1" applyAlignment="1">
      <alignment horizontal="center"/>
    </xf>
    <xf numFmtId="183" fontId="6" fillId="41" borderId="105" xfId="219" applyNumberFormat="1" applyFont="1" applyFill="1" applyBorder="1" applyAlignment="1">
      <alignment horizontal="center"/>
    </xf>
    <xf numFmtId="183" fontId="6" fillId="40" borderId="103" xfId="219" applyNumberFormat="1" applyFont="1" applyFill="1" applyBorder="1" applyAlignment="1">
      <alignment horizontal="center"/>
    </xf>
    <xf numFmtId="183" fontId="6" fillId="41" borderId="106" xfId="219" applyNumberFormat="1" applyFont="1" applyFill="1" applyBorder="1" applyAlignment="1">
      <alignment horizontal="center"/>
    </xf>
    <xf numFmtId="183" fontId="6" fillId="40" borderId="64" xfId="219" applyNumberFormat="1" applyFont="1" applyFill="1" applyBorder="1" applyAlignment="1">
      <alignment horizontal="center"/>
    </xf>
    <xf numFmtId="183" fontId="6" fillId="41" borderId="65" xfId="219" applyNumberFormat="1" applyFont="1" applyFill="1" applyBorder="1" applyAlignment="1">
      <alignment horizontal="center"/>
    </xf>
    <xf numFmtId="0" fontId="85" fillId="0" borderId="0" xfId="219" applyFont="1" applyFill="1"/>
    <xf numFmtId="0" fontId="6" fillId="0" borderId="78" xfId="219" applyFill="1" applyBorder="1" applyAlignment="1">
      <alignment horizontal="center"/>
    </xf>
    <xf numFmtId="0" fontId="6" fillId="0" borderId="85" xfId="219" applyFill="1" applyBorder="1" applyAlignment="1">
      <alignment horizontal="center"/>
    </xf>
    <xf numFmtId="0" fontId="6" fillId="0" borderId="66" xfId="219" applyFill="1" applyBorder="1" applyAlignment="1">
      <alignment horizontal="center"/>
    </xf>
    <xf numFmtId="0" fontId="84" fillId="0" borderId="0" xfId="219" applyFont="1" applyAlignment="1"/>
    <xf numFmtId="9" fontId="85" fillId="0" borderId="0" xfId="381" applyFont="1" applyBorder="1" applyAlignment="1">
      <alignment horizontal="left"/>
    </xf>
    <xf numFmtId="0" fontId="13" fillId="0" borderId="0" xfId="219" applyFont="1" applyFill="1"/>
    <xf numFmtId="186" fontId="0" fillId="0" borderId="0" xfId="170" applyNumberFormat="1" applyFont="1"/>
    <xf numFmtId="0" fontId="84" fillId="0" borderId="0" xfId="219" applyFont="1" applyFill="1" applyBorder="1"/>
    <xf numFmtId="18" fontId="85" fillId="0" borderId="0" xfId="219" applyNumberFormat="1" applyFont="1" applyBorder="1" applyAlignment="1">
      <alignment horizontal="left"/>
    </xf>
    <xf numFmtId="0" fontId="6" fillId="0" borderId="11" xfId="219" applyBorder="1" applyAlignment="1">
      <alignment horizontal="center"/>
    </xf>
    <xf numFmtId="0" fontId="6" fillId="0" borderId="0" xfId="219" quotePrefix="1"/>
    <xf numFmtId="0" fontId="84" fillId="0" borderId="0" xfId="219" applyFont="1" applyAlignment="1">
      <alignment vertical="center"/>
    </xf>
    <xf numFmtId="0" fontId="6" fillId="0" borderId="11" xfId="219" applyFill="1" applyBorder="1" applyAlignment="1">
      <alignment horizontal="center"/>
    </xf>
    <xf numFmtId="0" fontId="13" fillId="0" borderId="0" xfId="219" applyFont="1" applyFill="1" applyBorder="1"/>
    <xf numFmtId="0" fontId="13" fillId="0" borderId="2" xfId="219" applyFont="1" applyFill="1" applyBorder="1" applyAlignment="1">
      <alignment horizontal="center"/>
    </xf>
    <xf numFmtId="0" fontId="13" fillId="0" borderId="76" xfId="219" applyFont="1" applyFill="1" applyBorder="1" applyAlignment="1">
      <alignment horizontal="center"/>
    </xf>
    <xf numFmtId="9" fontId="21" fillId="0" borderId="62" xfId="219" applyNumberFormat="1" applyFont="1" applyFill="1" applyBorder="1" applyAlignment="1">
      <alignment horizontal="center"/>
    </xf>
    <xf numFmtId="180" fontId="21" fillId="0" borderId="61" xfId="219" applyNumberFormat="1" applyFont="1" applyFill="1" applyBorder="1" applyAlignment="1">
      <alignment horizontal="center"/>
    </xf>
    <xf numFmtId="9" fontId="21" fillId="0" borderId="63" xfId="219" applyNumberFormat="1" applyFont="1" applyFill="1" applyBorder="1" applyAlignment="1">
      <alignment horizontal="center"/>
    </xf>
    <xf numFmtId="180" fontId="21" fillId="0" borderId="65" xfId="219" applyNumberFormat="1" applyFont="1" applyFill="1" applyBorder="1" applyAlignment="1">
      <alignment horizontal="center"/>
    </xf>
    <xf numFmtId="0" fontId="91" fillId="0" borderId="0" xfId="219" applyFont="1"/>
    <xf numFmtId="0" fontId="85" fillId="0" borderId="0" xfId="219" applyFont="1" applyAlignment="1">
      <alignment horizontal="left"/>
    </xf>
    <xf numFmtId="0" fontId="32" fillId="0" borderId="0" xfId="219" applyFont="1"/>
    <xf numFmtId="187" fontId="12" fillId="33" borderId="0" xfId="170" applyNumberFormat="1" applyFont="1" applyFill="1" applyBorder="1"/>
    <xf numFmtId="0" fontId="6" fillId="0" borderId="0" xfId="219" applyProtection="1"/>
    <xf numFmtId="187" fontId="0" fillId="0" borderId="0" xfId="170" applyNumberFormat="1" applyFont="1" applyBorder="1"/>
    <xf numFmtId="11" fontId="6" fillId="0" borderId="0" xfId="219" applyNumberFormat="1"/>
    <xf numFmtId="0" fontId="12" fillId="33" borderId="0" xfId="219" applyNumberFormat="1" applyFont="1" applyFill="1" applyBorder="1" applyAlignment="1">
      <alignment horizontal="left"/>
    </xf>
    <xf numFmtId="0" fontId="12" fillId="33" borderId="0" xfId="219" applyFont="1" applyFill="1" applyBorder="1" applyAlignment="1">
      <alignment horizontal="left"/>
    </xf>
    <xf numFmtId="0" fontId="6" fillId="0" borderId="0" xfId="219" applyFill="1"/>
    <xf numFmtId="0" fontId="91" fillId="0" borderId="0" xfId="219" applyFont="1" applyFill="1"/>
    <xf numFmtId="0" fontId="6" fillId="0" borderId="5" xfId="219" applyBorder="1"/>
    <xf numFmtId="0" fontId="6" fillId="0" borderId="110" xfId="219" applyBorder="1"/>
    <xf numFmtId="0" fontId="6" fillId="0" borderId="7" xfId="219" applyBorder="1"/>
    <xf numFmtId="0" fontId="6" fillId="0" borderId="8" xfId="219" applyBorder="1"/>
    <xf numFmtId="0" fontId="6" fillId="0" borderId="111" xfId="219" applyBorder="1"/>
    <xf numFmtId="181" fontId="13" fillId="0" borderId="6" xfId="219" applyNumberFormat="1" applyFont="1" applyFill="1" applyBorder="1" applyAlignment="1"/>
    <xf numFmtId="0" fontId="91" fillId="0" borderId="11" xfId="219" applyFont="1" applyBorder="1"/>
    <xf numFmtId="0" fontId="91" fillId="0" borderId="77" xfId="219" applyFont="1" applyBorder="1"/>
    <xf numFmtId="0" fontId="13" fillId="0" borderId="11" xfId="219" applyFont="1" applyBorder="1" applyAlignment="1">
      <alignment horizontal="left" wrapText="1"/>
    </xf>
    <xf numFmtId="181" fontId="13" fillId="0" borderId="11" xfId="219" applyNumberFormat="1" applyFont="1" applyBorder="1" applyAlignment="1">
      <alignment horizontal="left" wrapText="1"/>
    </xf>
    <xf numFmtId="185" fontId="21" fillId="40" borderId="51" xfId="219" applyNumberFormat="1" applyFont="1" applyFill="1" applyBorder="1" applyAlignment="1">
      <alignment horizontal="left" wrapText="1"/>
    </xf>
    <xf numFmtId="0" fontId="21" fillId="41" borderId="64" xfId="219" applyFont="1" applyFill="1" applyBorder="1" applyAlignment="1">
      <alignment horizontal="center" wrapText="1"/>
    </xf>
    <xf numFmtId="0" fontId="21" fillId="38" borderId="52" xfId="219" applyFont="1" applyFill="1" applyBorder="1" applyAlignment="1">
      <alignment horizontal="left" wrapText="1"/>
    </xf>
    <xf numFmtId="0" fontId="91" fillId="0" borderId="11" xfId="219" applyFont="1" applyBorder="1" applyAlignment="1">
      <alignment horizontal="center"/>
    </xf>
    <xf numFmtId="0" fontId="91" fillId="0" borderId="11" xfId="219" applyFont="1" applyBorder="1" applyAlignment="1">
      <alignment horizontal="left"/>
    </xf>
    <xf numFmtId="181" fontId="21" fillId="0" borderId="85" xfId="219" applyNumberFormat="1" applyFont="1" applyBorder="1" applyAlignment="1">
      <alignment horizontal="left"/>
    </xf>
    <xf numFmtId="0" fontId="21" fillId="0" borderId="85" xfId="219" applyNumberFormat="1" applyFont="1" applyBorder="1" applyAlignment="1">
      <alignment horizontal="right"/>
    </xf>
    <xf numFmtId="181" fontId="21" fillId="0" borderId="66" xfId="219" applyNumberFormat="1" applyFont="1" applyBorder="1"/>
    <xf numFmtId="180" fontId="21" fillId="40" borderId="95" xfId="219" applyNumberFormat="1" applyFont="1" applyFill="1" applyBorder="1" applyAlignment="1">
      <alignment horizontal="center"/>
    </xf>
    <xf numFmtId="180" fontId="21" fillId="41" borderId="103" xfId="219" applyNumberFormat="1" applyFont="1" applyFill="1" applyBorder="1" applyAlignment="1">
      <alignment horizontal="center"/>
    </xf>
    <xf numFmtId="180" fontId="21" fillId="38" borderId="45" xfId="219" applyNumberFormat="1" applyFont="1" applyFill="1" applyBorder="1" applyAlignment="1">
      <alignment horizontal="center"/>
    </xf>
    <xf numFmtId="0" fontId="21" fillId="0" borderId="60" xfId="219" applyFont="1" applyBorder="1" applyAlignment="1">
      <alignment horizontal="left"/>
    </xf>
    <xf numFmtId="0" fontId="21" fillId="0" borderId="60" xfId="219" applyNumberFormat="1" applyFont="1" applyBorder="1" applyAlignment="1">
      <alignment horizontal="right"/>
    </xf>
    <xf numFmtId="0" fontId="21" fillId="0" borderId="11" xfId="219" applyFont="1" applyBorder="1" applyAlignment="1">
      <alignment horizontal="center"/>
    </xf>
    <xf numFmtId="180" fontId="21" fillId="40" borderId="77" xfId="219" applyNumberFormat="1" applyFont="1" applyFill="1" applyBorder="1" applyAlignment="1">
      <alignment horizontal="center"/>
    </xf>
    <xf numFmtId="180" fontId="21" fillId="41" borderId="11" xfId="219" applyNumberFormat="1" applyFont="1" applyFill="1" applyBorder="1" applyAlignment="1">
      <alignment horizontal="center"/>
    </xf>
    <xf numFmtId="180" fontId="21" fillId="38" borderId="24" xfId="219" applyNumberFormat="1" applyFont="1" applyFill="1" applyBorder="1" applyAlignment="1">
      <alignment horizontal="center"/>
    </xf>
    <xf numFmtId="0" fontId="6" fillId="0" borderId="60" xfId="219" applyBorder="1" applyAlignment="1">
      <alignment horizontal="left"/>
    </xf>
    <xf numFmtId="0" fontId="6" fillId="0" borderId="60" xfId="219" applyNumberFormat="1" applyBorder="1" applyAlignment="1">
      <alignment horizontal="right"/>
    </xf>
    <xf numFmtId="0" fontId="6" fillId="0" borderId="0" xfId="219" applyAlignment="1"/>
    <xf numFmtId="0" fontId="85" fillId="0" borderId="0" xfId="219" applyFont="1" applyAlignment="1"/>
    <xf numFmtId="0" fontId="6" fillId="0" borderId="112" xfId="219" applyBorder="1" applyAlignment="1">
      <alignment horizontal="left"/>
    </xf>
    <xf numFmtId="0" fontId="6" fillId="0" borderId="112" xfId="219" applyNumberFormat="1" applyBorder="1" applyAlignment="1">
      <alignment horizontal="right"/>
    </xf>
    <xf numFmtId="0" fontId="6" fillId="0" borderId="73" xfId="219" applyBorder="1" applyAlignment="1">
      <alignment horizontal="center"/>
    </xf>
    <xf numFmtId="0" fontId="21" fillId="0" borderId="104" xfId="219" applyFont="1" applyBorder="1" applyAlignment="1">
      <alignment horizontal="left"/>
    </xf>
    <xf numFmtId="0" fontId="21" fillId="0" borderId="104" xfId="219" applyNumberFormat="1" applyFont="1" applyBorder="1" applyAlignment="1">
      <alignment horizontal="right"/>
    </xf>
    <xf numFmtId="0" fontId="21" fillId="0" borderId="64" xfId="219" applyFont="1" applyBorder="1" applyAlignment="1">
      <alignment horizontal="center"/>
    </xf>
    <xf numFmtId="180" fontId="21" fillId="40" borderId="113" xfId="219" applyNumberFormat="1" applyFont="1" applyFill="1" applyBorder="1" applyAlignment="1">
      <alignment horizontal="center"/>
    </xf>
    <xf numFmtId="180" fontId="21" fillId="41" borderId="64" xfId="219" applyNumberFormat="1" applyFont="1" applyFill="1" applyBorder="1" applyAlignment="1">
      <alignment horizontal="center"/>
    </xf>
    <xf numFmtId="180" fontId="21" fillId="38" borderId="52" xfId="219" applyNumberFormat="1" applyFont="1" applyFill="1" applyBorder="1" applyAlignment="1">
      <alignment horizontal="center"/>
    </xf>
    <xf numFmtId="181" fontId="21" fillId="0" borderId="102" xfId="219" applyNumberFormat="1" applyFont="1" applyBorder="1" applyAlignment="1">
      <alignment horizontal="left"/>
    </xf>
    <xf numFmtId="0" fontId="21" fillId="0" borderId="102" xfId="219" applyNumberFormat="1" applyFont="1" applyBorder="1" applyAlignment="1">
      <alignment horizontal="right"/>
    </xf>
    <xf numFmtId="181" fontId="21" fillId="0" borderId="103" xfId="219" applyNumberFormat="1" applyFont="1" applyBorder="1"/>
    <xf numFmtId="9" fontId="21" fillId="0" borderId="101" xfId="219" applyNumberFormat="1" applyFont="1" applyFill="1" applyBorder="1" applyAlignment="1">
      <alignment horizontal="center"/>
    </xf>
    <xf numFmtId="180" fontId="21" fillId="0" borderId="106" xfId="219" applyNumberFormat="1" applyFont="1" applyFill="1" applyBorder="1" applyAlignment="1">
      <alignment horizontal="center"/>
    </xf>
    <xf numFmtId="0" fontId="21" fillId="0" borderId="63" xfId="219" applyFont="1" applyFill="1" applyBorder="1" applyAlignment="1">
      <alignment horizontal="center"/>
    </xf>
    <xf numFmtId="0" fontId="13" fillId="0" borderId="0" xfId="219" applyFont="1" applyAlignment="1">
      <alignment horizontal="left"/>
    </xf>
    <xf numFmtId="0" fontId="84" fillId="0" borderId="0" xfId="219" applyFont="1" applyBorder="1"/>
    <xf numFmtId="0" fontId="85" fillId="0" borderId="0" xfId="219" applyFont="1" applyBorder="1"/>
    <xf numFmtId="0" fontId="84" fillId="0" borderId="114" xfId="219" applyFont="1" applyBorder="1"/>
    <xf numFmtId="0" fontId="85" fillId="0" borderId="115" xfId="219" applyFont="1" applyBorder="1" applyAlignment="1">
      <alignment horizontal="left"/>
    </xf>
    <xf numFmtId="0" fontId="85" fillId="0" borderId="115" xfId="219" applyFont="1" applyBorder="1"/>
    <xf numFmtId="0" fontId="85" fillId="0" borderId="116" xfId="219" applyFont="1" applyBorder="1"/>
    <xf numFmtId="0" fontId="37" fillId="0" borderId="0" xfId="219" applyFont="1" applyAlignment="1">
      <alignment horizontal="left"/>
    </xf>
    <xf numFmtId="0" fontId="84" fillId="4" borderId="0" xfId="219" applyFont="1" applyFill="1" applyBorder="1"/>
    <xf numFmtId="0" fontId="84" fillId="4" borderId="0" xfId="219" applyFont="1" applyFill="1" applyBorder="1" applyAlignment="1">
      <alignment horizontal="left"/>
    </xf>
    <xf numFmtId="0" fontId="84" fillId="4" borderId="0" xfId="219" applyNumberFormat="1" applyFont="1" applyFill="1" applyBorder="1" applyAlignment="1">
      <alignment horizontal="center"/>
    </xf>
    <xf numFmtId="0" fontId="21" fillId="4" borderId="0" xfId="219" applyFont="1" applyFill="1" applyBorder="1"/>
    <xf numFmtId="0" fontId="6" fillId="0" borderId="0" xfId="219" applyBorder="1" applyAlignment="1">
      <alignment horizontal="left"/>
    </xf>
    <xf numFmtId="0" fontId="6" fillId="0" borderId="117" xfId="219" applyBorder="1"/>
    <xf numFmtId="0" fontId="85" fillId="0" borderId="0" xfId="219" applyFont="1" applyAlignment="1">
      <alignment horizontal="left" indent="2"/>
    </xf>
    <xf numFmtId="0" fontId="13" fillId="0" borderId="62" xfId="219" applyFont="1" applyBorder="1"/>
    <xf numFmtId="0" fontId="13" fillId="0" borderId="11" xfId="219" applyFont="1" applyBorder="1"/>
    <xf numFmtId="0" fontId="6" fillId="0" borderId="0" xfId="219" applyAlignment="1">
      <alignment wrapText="1"/>
    </xf>
    <xf numFmtId="0" fontId="13" fillId="0" borderId="0" xfId="219" applyFont="1" applyBorder="1" applyAlignment="1">
      <alignment horizontal="left"/>
    </xf>
    <xf numFmtId="0" fontId="13" fillId="42" borderId="12" xfId="219" applyFont="1" applyFill="1" applyBorder="1" applyAlignment="1">
      <alignment horizontal="center"/>
    </xf>
    <xf numFmtId="0" fontId="21" fillId="40" borderId="118" xfId="219" applyFont="1" applyFill="1" applyBorder="1" applyAlignment="1">
      <alignment horizontal="center" vertical="center" wrapText="1"/>
    </xf>
    <xf numFmtId="0" fontId="21" fillId="40" borderId="4" xfId="219" applyFont="1" applyFill="1" applyBorder="1" applyAlignment="1">
      <alignment horizontal="center" vertical="center" wrapText="1"/>
    </xf>
    <xf numFmtId="0" fontId="21" fillId="41" borderId="74" xfId="219" applyFont="1" applyFill="1" applyBorder="1" applyAlignment="1">
      <alignment horizontal="center" vertical="center" wrapText="1"/>
    </xf>
    <xf numFmtId="0" fontId="21" fillId="41" borderId="76" xfId="219" applyFont="1" applyFill="1" applyBorder="1" applyAlignment="1">
      <alignment horizontal="center" vertical="center" wrapText="1"/>
    </xf>
    <xf numFmtId="0" fontId="21" fillId="38" borderId="74" xfId="219" applyFont="1" applyFill="1" applyBorder="1" applyAlignment="1">
      <alignment horizontal="center" vertical="center" wrapText="1"/>
    </xf>
    <xf numFmtId="0" fontId="21" fillId="38" borderId="76" xfId="219" applyFont="1" applyFill="1" applyBorder="1" applyAlignment="1">
      <alignment horizontal="center" vertical="center" wrapText="1"/>
    </xf>
    <xf numFmtId="0" fontId="21" fillId="42" borderId="12" xfId="219" applyFont="1" applyFill="1" applyBorder="1" applyAlignment="1">
      <alignment horizontal="center" vertical="center"/>
    </xf>
    <xf numFmtId="0" fontId="6" fillId="0" borderId="5" xfId="219" applyBorder="1" applyAlignment="1">
      <alignment horizontal="left"/>
    </xf>
    <xf numFmtId="0" fontId="13" fillId="0" borderId="62" xfId="219" applyFont="1" applyBorder="1" applyAlignment="1"/>
    <xf numFmtId="0" fontId="6" fillId="0" borderId="11" xfId="219" applyBorder="1" applyAlignment="1"/>
    <xf numFmtId="9" fontId="6" fillId="0" borderId="0" xfId="219" applyNumberFormat="1"/>
    <xf numFmtId="175" fontId="21" fillId="0" borderId="0" xfId="185" applyNumberFormat="1" applyFont="1" applyFill="1" applyBorder="1" applyAlignment="1">
      <alignment horizontal="center"/>
    </xf>
    <xf numFmtId="0" fontId="92" fillId="0" borderId="0" xfId="219" applyFont="1" applyAlignment="1">
      <alignment horizontal="left"/>
    </xf>
    <xf numFmtId="0" fontId="13" fillId="0" borderId="13" xfId="219" applyFont="1" applyBorder="1" applyAlignment="1">
      <alignment horizontal="left"/>
    </xf>
    <xf numFmtId="9" fontId="32" fillId="40" borderId="104" xfId="219" applyNumberFormat="1" applyFont="1" applyFill="1" applyBorder="1" applyAlignment="1">
      <alignment horizontal="center" vertical="center" wrapText="1"/>
    </xf>
    <xf numFmtId="9" fontId="32" fillId="40" borderId="52" xfId="219" applyNumberFormat="1" applyFont="1" applyFill="1" applyBorder="1" applyAlignment="1">
      <alignment horizontal="center" vertical="center" wrapText="1"/>
    </xf>
    <xf numFmtId="9" fontId="32" fillId="41" borderId="63" xfId="219" applyNumberFormat="1" applyFont="1" applyFill="1" applyBorder="1" applyAlignment="1">
      <alignment horizontal="center" vertical="center" wrapText="1"/>
    </xf>
    <xf numFmtId="9" fontId="32" fillId="41" borderId="65" xfId="219" applyNumberFormat="1" applyFont="1" applyFill="1" applyBorder="1" applyAlignment="1">
      <alignment horizontal="center" vertical="center" wrapText="1"/>
    </xf>
    <xf numFmtId="9" fontId="32" fillId="38" borderId="63" xfId="219" applyNumberFormat="1" applyFont="1" applyFill="1" applyBorder="1" applyAlignment="1">
      <alignment horizontal="center" vertical="center" wrapText="1"/>
    </xf>
    <xf numFmtId="9" fontId="32" fillId="38" borderId="65" xfId="219" applyNumberFormat="1" applyFont="1" applyFill="1" applyBorder="1" applyAlignment="1">
      <alignment horizontal="center" vertical="center" wrapText="1"/>
    </xf>
    <xf numFmtId="9" fontId="32" fillId="42" borderId="69" xfId="219" applyNumberFormat="1" applyFont="1" applyFill="1" applyBorder="1" applyAlignment="1">
      <alignment horizontal="center" vertical="center"/>
    </xf>
    <xf numFmtId="0" fontId="85" fillId="0" borderId="0" xfId="219" applyFont="1" applyFill="1" applyAlignment="1">
      <alignment horizontal="left"/>
    </xf>
    <xf numFmtId="0" fontId="13" fillId="0" borderId="8" xfId="219" applyFont="1" applyBorder="1" applyAlignment="1">
      <alignment horizontal="left"/>
    </xf>
    <xf numFmtId="0" fontId="13" fillId="0" borderId="96" xfId="219" applyFont="1" applyBorder="1"/>
    <xf numFmtId="0" fontId="13" fillId="0" borderId="80" xfId="219" applyFont="1" applyBorder="1"/>
    <xf numFmtId="0" fontId="13" fillId="0" borderId="119" xfId="219" applyFont="1" applyBorder="1"/>
    <xf numFmtId="0" fontId="21" fillId="40" borderId="120" xfId="219" applyFont="1" applyFill="1" applyBorder="1" applyAlignment="1">
      <alignment horizontal="center" vertical="center" wrapText="1"/>
    </xf>
    <xf numFmtId="0" fontId="21" fillId="40" borderId="15" xfId="219" applyFont="1" applyFill="1" applyBorder="1" applyAlignment="1">
      <alignment horizontal="center" vertical="center" wrapText="1"/>
    </xf>
    <xf numFmtId="0" fontId="21" fillId="41" borderId="120" xfId="219" applyFont="1" applyFill="1" applyBorder="1" applyAlignment="1">
      <alignment horizontal="center" vertical="center" wrapText="1"/>
    </xf>
    <xf numFmtId="0" fontId="21" fillId="41" borderId="100" xfId="219" applyFont="1" applyFill="1" applyBorder="1" applyAlignment="1">
      <alignment horizontal="center" vertical="center" wrapText="1"/>
    </xf>
    <xf numFmtId="0" fontId="21" fillId="38" borderId="120" xfId="219" applyFont="1" applyFill="1" applyBorder="1" applyAlignment="1">
      <alignment horizontal="center" vertical="center" wrapText="1"/>
    </xf>
    <xf numFmtId="0" fontId="21" fillId="38" borderId="100" xfId="219" applyFont="1" applyFill="1" applyBorder="1" applyAlignment="1">
      <alignment horizontal="center" vertical="center" wrapText="1"/>
    </xf>
    <xf numFmtId="0" fontId="21" fillId="42" borderId="18" xfId="219" applyFont="1" applyFill="1" applyBorder="1" applyAlignment="1">
      <alignment horizontal="center" vertical="center"/>
    </xf>
    <xf numFmtId="0" fontId="6" fillId="0" borderId="103" xfId="219" applyFill="1" applyBorder="1" applyAlignment="1">
      <alignment horizontal="left"/>
    </xf>
    <xf numFmtId="0" fontId="21" fillId="0" borderId="62" xfId="219" applyFont="1" applyBorder="1" applyAlignment="1">
      <alignment horizontal="center"/>
    </xf>
    <xf numFmtId="0" fontId="6" fillId="0" borderId="95" xfId="219" applyBorder="1" applyAlignment="1">
      <alignment horizontal="center"/>
    </xf>
    <xf numFmtId="0" fontId="6" fillId="0" borderId="64" xfId="219" applyFill="1" applyBorder="1" applyAlignment="1">
      <alignment horizontal="left"/>
    </xf>
    <xf numFmtId="0" fontId="21" fillId="0" borderId="113" xfId="219" applyFont="1" applyBorder="1" applyAlignment="1">
      <alignment horizontal="center"/>
    </xf>
    <xf numFmtId="0" fontId="12" fillId="33" borderId="0" xfId="219" applyFont="1" applyFill="1" applyAlignment="1">
      <alignment horizontal="left"/>
    </xf>
    <xf numFmtId="0" fontId="6" fillId="0" borderId="66" xfId="219" applyFill="1" applyBorder="1" applyAlignment="1">
      <alignment horizontal="left"/>
    </xf>
    <xf numFmtId="0" fontId="6" fillId="0" borderId="84" xfId="219" applyBorder="1" applyAlignment="1">
      <alignment horizontal="center"/>
    </xf>
    <xf numFmtId="0" fontId="6" fillId="0" borderId="73" xfId="219" applyFill="1" applyBorder="1" applyAlignment="1">
      <alignment horizontal="left"/>
    </xf>
    <xf numFmtId="0" fontId="6" fillId="0" borderId="73" xfId="219" applyFill="1" applyBorder="1" applyAlignment="1">
      <alignment horizontal="center"/>
    </xf>
    <xf numFmtId="0" fontId="21" fillId="0" borderId="81" xfId="219" applyFont="1" applyBorder="1" applyAlignment="1">
      <alignment horizontal="center"/>
    </xf>
    <xf numFmtId="0" fontId="6" fillId="0" borderId="113" xfId="219" applyBorder="1" applyAlignment="1">
      <alignment horizontal="center"/>
    </xf>
    <xf numFmtId="9" fontId="84" fillId="0" borderId="0" xfId="219" applyNumberFormat="1" applyFont="1"/>
    <xf numFmtId="0" fontId="6" fillId="0" borderId="117" xfId="219" applyFill="1" applyBorder="1" applyAlignment="1">
      <alignment horizontal="left"/>
    </xf>
    <xf numFmtId="0" fontId="6" fillId="0" borderId="117" xfId="219" applyFill="1" applyBorder="1" applyAlignment="1">
      <alignment horizontal="center"/>
    </xf>
    <xf numFmtId="0" fontId="21" fillId="0" borderId="121" xfId="219" applyFont="1" applyBorder="1" applyAlignment="1">
      <alignment horizontal="center"/>
    </xf>
    <xf numFmtId="0" fontId="21" fillId="0" borderId="94" xfId="219" applyFont="1" applyBorder="1" applyAlignment="1">
      <alignment horizontal="center"/>
    </xf>
    <xf numFmtId="0" fontId="6" fillId="0" borderId="75" xfId="219" applyFill="1" applyBorder="1" applyAlignment="1">
      <alignment horizontal="left"/>
    </xf>
    <xf numFmtId="0" fontId="21" fillId="0" borderId="63" xfId="219" applyFont="1" applyBorder="1" applyAlignment="1">
      <alignment horizontal="center"/>
    </xf>
    <xf numFmtId="0" fontId="6" fillId="0" borderId="75" xfId="219" applyFill="1" applyBorder="1" applyAlignment="1">
      <alignment horizontal="center"/>
    </xf>
    <xf numFmtId="0" fontId="13" fillId="0" borderId="74" xfId="219" applyFont="1" applyBorder="1"/>
    <xf numFmtId="0" fontId="13" fillId="0" borderId="76" xfId="219" applyFont="1" applyBorder="1"/>
    <xf numFmtId="9" fontId="6" fillId="0" borderId="78" xfId="219" applyNumberFormat="1" applyFont="1" applyBorder="1" applyAlignment="1">
      <alignment horizontal="center"/>
    </xf>
    <xf numFmtId="180" fontId="6" fillId="0" borderId="79" xfId="219" applyNumberFormat="1" applyFont="1" applyBorder="1" applyAlignment="1">
      <alignment horizontal="center"/>
    </xf>
    <xf numFmtId="9" fontId="6" fillId="0" borderId="62" xfId="219" applyNumberFormat="1" applyFont="1" applyBorder="1" applyAlignment="1">
      <alignment horizontal="center"/>
    </xf>
    <xf numFmtId="180" fontId="6" fillId="0" borderId="61" xfId="219" applyNumberFormat="1" applyFont="1" applyBorder="1" applyAlignment="1">
      <alignment horizontal="center"/>
    </xf>
    <xf numFmtId="0" fontId="6" fillId="0" borderId="63" xfId="219" applyFont="1" applyBorder="1" applyAlignment="1">
      <alignment horizontal="center"/>
    </xf>
    <xf numFmtId="180" fontId="6" fillId="0" borderId="65" xfId="219" applyNumberFormat="1" applyFont="1" applyBorder="1" applyAlignment="1">
      <alignment horizontal="center"/>
    </xf>
    <xf numFmtId="0" fontId="93" fillId="0" borderId="0" xfId="219" applyFont="1"/>
    <xf numFmtId="180" fontId="38" fillId="33" borderId="0" xfId="219" applyNumberFormat="1" applyFont="1" applyFill="1" applyBorder="1"/>
    <xf numFmtId="9" fontId="38" fillId="33" borderId="0" xfId="381" applyNumberFormat="1" applyFont="1" applyFill="1" applyBorder="1"/>
    <xf numFmtId="175" fontId="38" fillId="33" borderId="0" xfId="185" applyNumberFormat="1" applyFont="1" applyFill="1" applyBorder="1"/>
    <xf numFmtId="0" fontId="38" fillId="33" borderId="0" xfId="219" applyNumberFormat="1" applyFont="1" applyFill="1" applyBorder="1" applyAlignment="1">
      <alignment horizontal="left"/>
    </xf>
    <xf numFmtId="0" fontId="38" fillId="33" borderId="0" xfId="219" applyFont="1" applyFill="1" applyBorder="1" applyAlignment="1">
      <alignment horizontal="left"/>
    </xf>
    <xf numFmtId="0" fontId="6" fillId="0" borderId="44" xfId="219" applyBorder="1"/>
    <xf numFmtId="185" fontId="21" fillId="40" borderId="99" xfId="219" applyNumberFormat="1" applyFont="1" applyFill="1" applyBorder="1" applyAlignment="1">
      <alignment horizontal="center"/>
    </xf>
    <xf numFmtId="185" fontId="21" fillId="5" borderId="99" xfId="219" applyNumberFormat="1" applyFont="1" applyFill="1" applyBorder="1" applyAlignment="1">
      <alignment horizontal="center"/>
    </xf>
    <xf numFmtId="185" fontId="21" fillId="38" borderId="119" xfId="219" applyNumberFormat="1" applyFont="1" applyFill="1" applyBorder="1" applyAlignment="1">
      <alignment horizontal="center"/>
    </xf>
    <xf numFmtId="185" fontId="21" fillId="42" borderId="119" xfId="219" applyNumberFormat="1" applyFont="1" applyFill="1" applyBorder="1" applyAlignment="1">
      <alignment horizontal="center"/>
    </xf>
    <xf numFmtId="185" fontId="21" fillId="43" borderId="100" xfId="219" applyNumberFormat="1" applyFont="1" applyFill="1" applyBorder="1" applyAlignment="1">
      <alignment horizontal="center"/>
    </xf>
    <xf numFmtId="0" fontId="6" fillId="0" borderId="101" xfId="219" applyFont="1" applyFill="1" applyBorder="1" applyAlignment="1">
      <alignment horizontal="center"/>
    </xf>
    <xf numFmtId="0" fontId="6" fillId="0" borderId="103" xfId="219" applyFont="1" applyFill="1" applyBorder="1" applyAlignment="1">
      <alignment horizontal="center"/>
    </xf>
    <xf numFmtId="183" fontId="6" fillId="5" borderId="103" xfId="219" applyNumberFormat="1" applyFont="1" applyFill="1" applyBorder="1" applyAlignment="1">
      <alignment horizontal="center"/>
    </xf>
    <xf numFmtId="183" fontId="6" fillId="38" borderId="95" xfId="219" applyNumberFormat="1" applyFont="1" applyFill="1" applyBorder="1" applyAlignment="1">
      <alignment horizontal="center"/>
    </xf>
    <xf numFmtId="183" fontId="6" fillId="42" borderId="95" xfId="219" applyNumberFormat="1" applyFont="1" applyFill="1" applyBorder="1" applyAlignment="1">
      <alignment horizontal="center"/>
    </xf>
    <xf numFmtId="183" fontId="6" fillId="43" borderId="106" xfId="219" applyNumberFormat="1" applyFont="1" applyFill="1" applyBorder="1" applyAlignment="1">
      <alignment horizontal="center"/>
    </xf>
    <xf numFmtId="0" fontId="6" fillId="0" borderId="63" xfId="219" applyFont="1" applyFill="1" applyBorder="1" applyAlignment="1">
      <alignment horizontal="center"/>
    </xf>
    <xf numFmtId="0" fontId="6" fillId="0" borderId="64" xfId="219" applyFont="1" applyFill="1" applyBorder="1" applyAlignment="1">
      <alignment horizontal="center"/>
    </xf>
    <xf numFmtId="183" fontId="6" fillId="40" borderId="99" xfId="219" applyNumberFormat="1" applyFont="1" applyFill="1" applyBorder="1" applyAlignment="1">
      <alignment horizontal="center"/>
    </xf>
    <xf numFmtId="183" fontId="6" fillId="5" borderId="64" xfId="219" applyNumberFormat="1" applyFont="1" applyFill="1" applyBorder="1" applyAlignment="1">
      <alignment horizontal="center"/>
    </xf>
    <xf numFmtId="183" fontId="6" fillId="38" borderId="113" xfId="219" applyNumberFormat="1" applyFont="1" applyFill="1" applyBorder="1" applyAlignment="1">
      <alignment horizontal="center"/>
    </xf>
    <xf numFmtId="183" fontId="6" fillId="42" borderId="113" xfId="219" applyNumberFormat="1" applyFont="1" applyFill="1" applyBorder="1" applyAlignment="1">
      <alignment horizontal="center"/>
    </xf>
    <xf numFmtId="183" fontId="6" fillId="43" borderId="65" xfId="219" applyNumberFormat="1" applyFont="1" applyFill="1" applyBorder="1" applyAlignment="1">
      <alignment horizontal="center"/>
    </xf>
    <xf numFmtId="0" fontId="6" fillId="0" borderId="78" xfId="219" applyFont="1" applyFill="1" applyBorder="1" applyAlignment="1">
      <alignment horizontal="center"/>
    </xf>
    <xf numFmtId="0" fontId="6" fillId="0" borderId="66" xfId="219" applyFont="1" applyFill="1" applyBorder="1" applyAlignment="1">
      <alignment horizontal="center"/>
    </xf>
    <xf numFmtId="183" fontId="6" fillId="5" borderId="66" xfId="219" applyNumberFormat="1" applyFont="1" applyFill="1" applyBorder="1" applyAlignment="1">
      <alignment horizontal="center"/>
    </xf>
    <xf numFmtId="183" fontId="6" fillId="38" borderId="84" xfId="219" applyNumberFormat="1" applyFont="1" applyFill="1" applyBorder="1" applyAlignment="1">
      <alignment horizontal="center"/>
    </xf>
    <xf numFmtId="183" fontId="6" fillId="42" borderId="84" xfId="219" applyNumberFormat="1" applyFont="1" applyFill="1" applyBorder="1" applyAlignment="1">
      <alignment horizontal="center"/>
    </xf>
    <xf numFmtId="183" fontId="6" fillId="43" borderId="79" xfId="219" applyNumberFormat="1" applyFont="1" applyFill="1" applyBorder="1" applyAlignment="1">
      <alignment horizontal="center"/>
    </xf>
    <xf numFmtId="0" fontId="6" fillId="0" borderId="11" xfId="219" applyFont="1" applyFill="1" applyBorder="1" applyAlignment="1">
      <alignment horizontal="center"/>
    </xf>
    <xf numFmtId="0" fontId="21" fillId="0" borderId="101" xfId="219" applyFont="1" applyFill="1" applyBorder="1" applyAlignment="1">
      <alignment horizontal="center"/>
    </xf>
    <xf numFmtId="0" fontId="21" fillId="0" borderId="62" xfId="219" applyFont="1" applyFill="1" applyBorder="1" applyAlignment="1">
      <alignment horizontal="center"/>
    </xf>
    <xf numFmtId="0" fontId="6" fillId="0" borderId="16" xfId="219" applyBorder="1"/>
    <xf numFmtId="185" fontId="21" fillId="41" borderId="99" xfId="219" applyNumberFormat="1" applyFont="1" applyFill="1" applyBorder="1" applyAlignment="1">
      <alignment horizontal="center"/>
    </xf>
    <xf numFmtId="185" fontId="21" fillId="42" borderId="119" xfId="219" applyNumberFormat="1" applyFont="1" applyFill="1" applyBorder="1" applyAlignment="1">
      <alignment horizontal="center" wrapText="1"/>
    </xf>
    <xf numFmtId="185" fontId="21" fillId="42" borderId="100" xfId="219" applyNumberFormat="1" applyFont="1" applyFill="1" applyBorder="1" applyAlignment="1">
      <alignment horizontal="center" wrapText="1"/>
    </xf>
    <xf numFmtId="183" fontId="6" fillId="41" borderId="66" xfId="219" applyNumberFormat="1" applyFont="1" applyFill="1" applyBorder="1" applyAlignment="1">
      <alignment horizontal="center"/>
    </xf>
    <xf numFmtId="183" fontId="6" fillId="42" borderId="79" xfId="219" applyNumberFormat="1" applyFont="1" applyFill="1" applyBorder="1" applyAlignment="1">
      <alignment horizontal="center"/>
    </xf>
    <xf numFmtId="183" fontId="6" fillId="41" borderId="73" xfId="219" applyNumberFormat="1" applyFont="1" applyFill="1" applyBorder="1" applyAlignment="1">
      <alignment horizontal="center"/>
    </xf>
    <xf numFmtId="183" fontId="6" fillId="38" borderId="81" xfId="219" applyNumberFormat="1" applyFont="1" applyFill="1" applyBorder="1" applyAlignment="1">
      <alignment horizontal="center"/>
    </xf>
    <xf numFmtId="183" fontId="6" fillId="42" borderId="81" xfId="219" applyNumberFormat="1" applyFont="1" applyFill="1" applyBorder="1" applyAlignment="1">
      <alignment horizontal="center"/>
    </xf>
    <xf numFmtId="183" fontId="6" fillId="42" borderId="105" xfId="219" applyNumberFormat="1" applyFont="1" applyFill="1" applyBorder="1" applyAlignment="1">
      <alignment horizontal="center"/>
    </xf>
    <xf numFmtId="183" fontId="6" fillId="41" borderId="103" xfId="219" applyNumberFormat="1" applyFont="1" applyFill="1" applyBorder="1" applyAlignment="1">
      <alignment horizontal="center"/>
    </xf>
    <xf numFmtId="183" fontId="6" fillId="42" borderId="106" xfId="219" applyNumberFormat="1" applyFont="1" applyFill="1" applyBorder="1" applyAlignment="1">
      <alignment horizontal="center"/>
    </xf>
    <xf numFmtId="183" fontId="6" fillId="41" borderId="64" xfId="219" applyNumberFormat="1" applyFont="1" applyFill="1" applyBorder="1" applyAlignment="1">
      <alignment horizontal="center"/>
    </xf>
    <xf numFmtId="183" fontId="6" fillId="42" borderId="65" xfId="219" applyNumberFormat="1" applyFont="1" applyFill="1" applyBorder="1" applyAlignment="1">
      <alignment horizontal="center"/>
    </xf>
    <xf numFmtId="0" fontId="6" fillId="0" borderId="0" xfId="219" applyFill="1" applyBorder="1"/>
    <xf numFmtId="0" fontId="85" fillId="0" borderId="0" xfId="219" applyFont="1" applyFill="1" applyBorder="1"/>
    <xf numFmtId="0" fontId="13" fillId="0" borderId="5" xfId="219" applyFont="1" applyFill="1" applyBorder="1"/>
    <xf numFmtId="0" fontId="21" fillId="0" borderId="43" xfId="219" applyFont="1" applyFill="1" applyBorder="1" applyAlignment="1">
      <alignment horizontal="center"/>
    </xf>
    <xf numFmtId="0" fontId="21" fillId="0" borderId="23" xfId="219" applyFont="1" applyFill="1" applyBorder="1" applyAlignment="1">
      <alignment horizontal="center"/>
    </xf>
    <xf numFmtId="0" fontId="21" fillId="0" borderId="50" xfId="219" applyFont="1" applyFill="1" applyBorder="1" applyAlignment="1">
      <alignment horizontal="center"/>
    </xf>
    <xf numFmtId="0" fontId="6" fillId="0" borderId="0" xfId="219" applyFont="1"/>
    <xf numFmtId="180" fontId="38" fillId="0" borderId="0" xfId="219" applyNumberFormat="1" applyFont="1" applyFill="1" applyBorder="1"/>
    <xf numFmtId="180" fontId="6" fillId="0" borderId="0" xfId="219" applyNumberFormat="1" applyFill="1" applyBorder="1"/>
    <xf numFmtId="9" fontId="38" fillId="33" borderId="0" xfId="381" applyFont="1" applyFill="1" applyBorder="1"/>
    <xf numFmtId="9" fontId="38" fillId="0" borderId="0" xfId="381" applyNumberFormat="1" applyFont="1" applyFill="1" applyBorder="1"/>
    <xf numFmtId="175" fontId="38" fillId="0" borderId="0" xfId="185" applyNumberFormat="1" applyFont="1" applyFill="1" applyBorder="1"/>
    <xf numFmtId="180" fontId="12" fillId="0" borderId="0" xfId="185" applyNumberFormat="1" applyFont="1" applyFill="1" applyBorder="1"/>
    <xf numFmtId="0" fontId="6" fillId="0" borderId="0" xfId="219" applyFill="1" applyAlignment="1">
      <alignment horizontal="center"/>
    </xf>
    <xf numFmtId="0" fontId="6" fillId="0" borderId="11" xfId="219" applyBorder="1" applyAlignment="1">
      <alignment horizontal="left"/>
    </xf>
    <xf numFmtId="0" fontId="6" fillId="0" borderId="11" xfId="219" applyBorder="1"/>
    <xf numFmtId="181" fontId="13" fillId="0" borderId="0" xfId="219" applyNumberFormat="1" applyFont="1" applyFill="1" applyBorder="1" applyAlignment="1">
      <alignment horizontal="center"/>
    </xf>
    <xf numFmtId="185" fontId="21" fillId="0" borderId="0" xfId="219" applyNumberFormat="1" applyFont="1" applyFill="1" applyBorder="1" applyAlignment="1">
      <alignment horizontal="center"/>
    </xf>
    <xf numFmtId="0" fontId="6" fillId="0" borderId="0" xfId="219" applyFill="1" applyBorder="1" applyAlignment="1">
      <alignment horizontal="center"/>
    </xf>
    <xf numFmtId="0" fontId="21" fillId="0" borderId="11" xfId="219" applyFont="1" applyFill="1" applyBorder="1" applyAlignment="1">
      <alignment horizontal="left"/>
    </xf>
    <xf numFmtId="0" fontId="21" fillId="0" borderId="11" xfId="219" applyFont="1" applyFill="1" applyBorder="1" applyAlignment="1">
      <alignment horizontal="center"/>
    </xf>
    <xf numFmtId="0" fontId="6" fillId="0" borderId="11" xfId="219" applyFont="1" applyFill="1" applyBorder="1" applyAlignment="1">
      <alignment horizontal="left"/>
    </xf>
    <xf numFmtId="183" fontId="6" fillId="40" borderId="11" xfId="219" applyNumberFormat="1" applyFont="1" applyFill="1" applyBorder="1" applyAlignment="1">
      <alignment horizontal="center"/>
    </xf>
    <xf numFmtId="183" fontId="6" fillId="0" borderId="0" xfId="219" applyNumberFormat="1" applyFont="1" applyFill="1" applyBorder="1" applyAlignment="1">
      <alignment horizontal="center"/>
    </xf>
    <xf numFmtId="183" fontId="6" fillId="0" borderId="11" xfId="219" applyNumberFormat="1" applyFont="1" applyFill="1" applyBorder="1" applyAlignment="1">
      <alignment horizontal="center"/>
    </xf>
    <xf numFmtId="183" fontId="6" fillId="38" borderId="11" xfId="219" applyNumberFormat="1" applyFont="1" applyFill="1" applyBorder="1" applyAlignment="1">
      <alignment horizontal="center"/>
    </xf>
    <xf numFmtId="183" fontId="6" fillId="42" borderId="11" xfId="219" applyNumberFormat="1" applyFill="1" applyBorder="1" applyAlignment="1">
      <alignment horizontal="center"/>
    </xf>
    <xf numFmtId="183" fontId="6" fillId="42" borderId="11" xfId="219" applyNumberFormat="1" applyFont="1" applyFill="1" applyBorder="1" applyAlignment="1">
      <alignment horizontal="center"/>
    </xf>
    <xf numFmtId="183" fontId="6" fillId="43" borderId="11" xfId="219" applyNumberFormat="1" applyFill="1" applyBorder="1" applyAlignment="1">
      <alignment horizontal="center"/>
    </xf>
    <xf numFmtId="183" fontId="6" fillId="43" borderId="11" xfId="219" applyNumberFormat="1" applyFont="1" applyFill="1" applyBorder="1" applyAlignment="1">
      <alignment horizontal="center"/>
    </xf>
    <xf numFmtId="0" fontId="13" fillId="0" borderId="0" xfId="219" applyFont="1" applyFill="1" applyBorder="1" applyAlignment="1">
      <alignment horizontal="left"/>
    </xf>
    <xf numFmtId="0" fontId="6" fillId="0" borderId="60" xfId="219" applyBorder="1"/>
    <xf numFmtId="0" fontId="6" fillId="0" borderId="0" xfId="219" applyFill="1" applyBorder="1" applyAlignment="1">
      <alignment horizontal="left"/>
    </xf>
    <xf numFmtId="0" fontId="6" fillId="0" borderId="60" xfId="219" applyFill="1" applyBorder="1" applyAlignment="1">
      <alignment horizontal="center"/>
    </xf>
    <xf numFmtId="0" fontId="13" fillId="0" borderId="0" xfId="219" applyFont="1" applyFill="1" applyAlignment="1">
      <alignment horizontal="left"/>
    </xf>
    <xf numFmtId="0" fontId="38" fillId="33" borderId="11" xfId="219" applyFont="1" applyFill="1" applyBorder="1" applyAlignment="1">
      <alignment horizontal="center"/>
    </xf>
    <xf numFmtId="0" fontId="38" fillId="33" borderId="11" xfId="219" applyFont="1" applyFill="1" applyBorder="1" applyAlignment="1">
      <alignment horizontal="left"/>
    </xf>
    <xf numFmtId="9" fontId="0" fillId="0" borderId="11" xfId="381" applyFont="1" applyBorder="1" applyAlignment="1">
      <alignment horizontal="center"/>
    </xf>
    <xf numFmtId="169" fontId="6" fillId="0" borderId="0" xfId="219" applyNumberFormat="1"/>
    <xf numFmtId="169" fontId="6" fillId="0" borderId="0" xfId="219" applyNumberFormat="1" applyFill="1" applyBorder="1"/>
    <xf numFmtId="9" fontId="21" fillId="40" borderId="11" xfId="381" applyFont="1" applyFill="1" applyBorder="1" applyAlignment="1">
      <alignment horizontal="center"/>
    </xf>
    <xf numFmtId="44" fontId="21" fillId="40" borderId="11" xfId="185" applyFont="1" applyFill="1" applyBorder="1" applyAlignment="1">
      <alignment horizontal="center"/>
    </xf>
    <xf numFmtId="9" fontId="21" fillId="41" borderId="11" xfId="381" applyFont="1" applyFill="1" applyBorder="1" applyAlignment="1">
      <alignment horizontal="center"/>
    </xf>
    <xf numFmtId="44" fontId="21" fillId="41" borderId="11" xfId="185" applyFont="1" applyFill="1" applyBorder="1" applyAlignment="1">
      <alignment horizontal="center"/>
    </xf>
    <xf numFmtId="185" fontId="21" fillId="38" borderId="11" xfId="219" applyNumberFormat="1" applyFont="1" applyFill="1" applyBorder="1" applyAlignment="1">
      <alignment horizontal="center"/>
    </xf>
    <xf numFmtId="9" fontId="21" fillId="38" borderId="11" xfId="381" applyFont="1" applyFill="1" applyBorder="1" applyAlignment="1">
      <alignment horizontal="center"/>
    </xf>
    <xf numFmtId="44" fontId="21" fillId="38" borderId="11" xfId="185" applyFont="1" applyFill="1" applyBorder="1" applyAlignment="1">
      <alignment horizontal="center"/>
    </xf>
    <xf numFmtId="9" fontId="21" fillId="5" borderId="11" xfId="381" applyFont="1" applyFill="1" applyBorder="1" applyAlignment="1">
      <alignment horizontal="center"/>
    </xf>
    <xf numFmtId="44" fontId="21" fillId="5" borderId="11" xfId="185" applyFont="1" applyFill="1" applyBorder="1" applyAlignment="1">
      <alignment horizontal="center"/>
    </xf>
    <xf numFmtId="185" fontId="21" fillId="42" borderId="11" xfId="219" applyNumberFormat="1" applyFont="1" applyFill="1" applyBorder="1" applyAlignment="1">
      <alignment horizontal="center"/>
    </xf>
    <xf numFmtId="9" fontId="21" fillId="42" borderId="11" xfId="381" applyFont="1" applyFill="1" applyBorder="1" applyAlignment="1">
      <alignment horizontal="center"/>
    </xf>
    <xf numFmtId="44" fontId="21" fillId="42" borderId="11" xfId="185" applyFont="1" applyFill="1" applyBorder="1" applyAlignment="1">
      <alignment horizontal="center"/>
    </xf>
    <xf numFmtId="0" fontId="6" fillId="43" borderId="11" xfId="219" applyFill="1" applyBorder="1" applyAlignment="1">
      <alignment horizontal="center"/>
    </xf>
    <xf numFmtId="181" fontId="6" fillId="43" borderId="11" xfId="219" applyNumberFormat="1" applyFill="1" applyBorder="1" applyAlignment="1">
      <alignment horizontal="center"/>
    </xf>
    <xf numFmtId="9" fontId="0" fillId="43" borderId="11" xfId="381" applyFont="1" applyFill="1" applyBorder="1" applyAlignment="1">
      <alignment horizontal="center"/>
    </xf>
    <xf numFmtId="44" fontId="0" fillId="43" borderId="11" xfId="185" applyFont="1" applyFill="1" applyBorder="1" applyAlignment="1">
      <alignment horizontal="center"/>
    </xf>
    <xf numFmtId="0" fontId="6" fillId="0" borderId="11" xfId="219" applyBorder="1" applyProtection="1"/>
    <xf numFmtId="183" fontId="37" fillId="14" borderId="11" xfId="219" applyNumberFormat="1" applyFont="1" applyFill="1" applyBorder="1" applyAlignment="1">
      <alignment horizontal="center"/>
    </xf>
    <xf numFmtId="0" fontId="85" fillId="0" borderId="0" xfId="219" applyFont="1" applyAlignment="1">
      <alignment horizontal="center"/>
    </xf>
    <xf numFmtId="0" fontId="85" fillId="0" borderId="91" xfId="219" applyFont="1" applyBorder="1" applyAlignment="1">
      <alignment horizontal="center"/>
    </xf>
    <xf numFmtId="0" fontId="85" fillId="0" borderId="92" xfId="219" applyFont="1" applyBorder="1" applyAlignment="1">
      <alignment horizontal="center"/>
    </xf>
    <xf numFmtId="175" fontId="12" fillId="33" borderId="16" xfId="185" applyNumberFormat="1" applyFont="1" applyFill="1" applyBorder="1"/>
    <xf numFmtId="0" fontId="91" fillId="0" borderId="0" xfId="219" applyFont="1" applyAlignment="1">
      <alignment horizontal="center"/>
    </xf>
    <xf numFmtId="0" fontId="6" fillId="0" borderId="73" xfId="219" applyBorder="1"/>
    <xf numFmtId="0" fontId="6" fillId="0" borderId="42" xfId="219" applyBorder="1"/>
    <xf numFmtId="0" fontId="6" fillId="0" borderId="81" xfId="219" applyBorder="1"/>
    <xf numFmtId="0" fontId="6" fillId="0" borderId="112" xfId="219" applyBorder="1"/>
    <xf numFmtId="0" fontId="21" fillId="0" borderId="73" xfId="219" applyFont="1" applyFill="1" applyBorder="1" applyAlignment="1">
      <alignment horizontal="center"/>
    </xf>
    <xf numFmtId="0" fontId="13" fillId="0" borderId="73" xfId="219" applyFont="1" applyBorder="1" applyAlignment="1">
      <alignment horizontal="left" wrapText="1"/>
    </xf>
    <xf numFmtId="185" fontId="21" fillId="40" borderId="80" xfId="219" applyNumberFormat="1" applyFont="1" applyFill="1" applyBorder="1" applyAlignment="1">
      <alignment horizontal="center" wrapText="1"/>
    </xf>
    <xf numFmtId="185" fontId="21" fillId="41" borderId="97" xfId="219" applyNumberFormat="1" applyFont="1" applyFill="1" applyBorder="1" applyAlignment="1">
      <alignment horizontal="center" wrapText="1"/>
    </xf>
    <xf numFmtId="185" fontId="21" fillId="38" borderId="11" xfId="219" applyNumberFormat="1" applyFont="1" applyFill="1" applyBorder="1" applyAlignment="1">
      <alignment horizontal="center" wrapText="1"/>
    </xf>
    <xf numFmtId="185" fontId="21" fillId="42" borderId="11" xfId="219" applyNumberFormat="1" applyFont="1" applyFill="1" applyBorder="1" applyAlignment="1">
      <alignment horizontal="center" wrapText="1"/>
    </xf>
    <xf numFmtId="185" fontId="21" fillId="39" borderId="11" xfId="219" applyNumberFormat="1" applyFont="1" applyFill="1" applyBorder="1" applyAlignment="1">
      <alignment horizontal="center" wrapText="1"/>
    </xf>
    <xf numFmtId="185" fontId="21" fillId="43" borderId="11" xfId="219" applyNumberFormat="1" applyFont="1" applyFill="1" applyBorder="1" applyAlignment="1">
      <alignment horizontal="center" wrapText="1"/>
    </xf>
    <xf numFmtId="181" fontId="21" fillId="0" borderId="11" xfId="219" applyNumberFormat="1" applyFont="1" applyBorder="1" applyAlignment="1">
      <alignment horizontal="left"/>
    </xf>
    <xf numFmtId="0" fontId="21" fillId="0" borderId="11" xfId="219" applyNumberFormat="1" applyFont="1" applyBorder="1" applyAlignment="1">
      <alignment horizontal="right"/>
    </xf>
    <xf numFmtId="181" fontId="21" fillId="0" borderId="11" xfId="219" applyNumberFormat="1" applyFont="1" applyBorder="1"/>
    <xf numFmtId="183" fontId="6" fillId="41" borderId="77" xfId="219" applyNumberFormat="1" applyFont="1" applyFill="1" applyBorder="1" applyAlignment="1">
      <alignment horizontal="center"/>
    </xf>
    <xf numFmtId="183" fontId="6" fillId="39" borderId="11" xfId="219" applyNumberFormat="1" applyFont="1" applyFill="1" applyBorder="1" applyAlignment="1">
      <alignment horizontal="center"/>
    </xf>
    <xf numFmtId="0" fontId="21" fillId="0" borderId="11" xfId="219" applyFont="1" applyBorder="1" applyAlignment="1">
      <alignment horizontal="left"/>
    </xf>
    <xf numFmtId="0" fontId="6" fillId="0" borderId="11" xfId="219" applyNumberFormat="1" applyBorder="1" applyAlignment="1">
      <alignment horizontal="right"/>
    </xf>
    <xf numFmtId="0" fontId="84" fillId="0" borderId="0" xfId="219" applyFont="1" applyFill="1"/>
    <xf numFmtId="0" fontId="32" fillId="0" borderId="0" xfId="219" applyFont="1" applyFill="1" applyBorder="1" applyAlignment="1">
      <alignment horizontal="left" vertical="center"/>
    </xf>
    <xf numFmtId="9" fontId="6" fillId="0" borderId="0" xfId="219" applyNumberFormat="1" applyBorder="1"/>
    <xf numFmtId="9" fontId="6" fillId="0" borderId="111" xfId="219" applyNumberFormat="1" applyBorder="1"/>
    <xf numFmtId="0" fontId="6" fillId="0" borderId="84" xfId="219" applyBorder="1"/>
    <xf numFmtId="175" fontId="12" fillId="33" borderId="85" xfId="185" applyNumberFormat="1" applyFont="1" applyFill="1" applyBorder="1"/>
    <xf numFmtId="0" fontId="32" fillId="0" borderId="0" xfId="219" applyFont="1" applyFill="1" applyBorder="1" applyAlignment="1">
      <alignment horizontal="left"/>
    </xf>
    <xf numFmtId="0" fontId="91" fillId="0" borderId="73" xfId="219" applyFont="1" applyBorder="1"/>
    <xf numFmtId="181" fontId="13" fillId="0" borderId="73" xfId="219" applyNumberFormat="1" applyFont="1" applyBorder="1" applyAlignment="1">
      <alignment horizontal="left" wrapText="1"/>
    </xf>
    <xf numFmtId="185" fontId="21" fillId="40" borderId="42" xfId="219" applyNumberFormat="1" applyFont="1" applyFill="1" applyBorder="1" applyAlignment="1">
      <alignment horizontal="center" vertical="center" wrapText="1"/>
    </xf>
    <xf numFmtId="185" fontId="21" fillId="40" borderId="11" xfId="219" applyNumberFormat="1" applyFont="1" applyFill="1" applyBorder="1" applyAlignment="1">
      <alignment horizontal="center" vertical="center" wrapText="1"/>
    </xf>
    <xf numFmtId="0" fontId="21" fillId="41" borderId="73" xfId="219" applyFont="1" applyFill="1" applyBorder="1" applyAlignment="1">
      <alignment horizontal="center" vertical="center" wrapText="1"/>
    </xf>
    <xf numFmtId="0" fontId="21" fillId="38" borderId="122" xfId="219" applyFont="1" applyFill="1" applyBorder="1" applyAlignment="1">
      <alignment horizontal="center" vertical="center" wrapText="1"/>
    </xf>
    <xf numFmtId="180" fontId="21" fillId="40" borderId="11" xfId="219" applyNumberFormat="1" applyFont="1" applyFill="1" applyBorder="1" applyAlignment="1">
      <alignment horizontal="center"/>
    </xf>
    <xf numFmtId="169" fontId="21" fillId="38" borderId="11" xfId="219" applyNumberFormat="1" applyFont="1" applyFill="1" applyBorder="1" applyAlignment="1">
      <alignment horizontal="center"/>
    </xf>
    <xf numFmtId="0" fontId="85" fillId="0" borderId="0" xfId="219" applyFont="1" applyFill="1" applyAlignment="1">
      <alignment horizontal="center"/>
    </xf>
    <xf numFmtId="0" fontId="85" fillId="0" borderId="91" xfId="219" applyFont="1" applyFill="1" applyBorder="1" applyAlignment="1">
      <alignment horizontal="center"/>
    </xf>
    <xf numFmtId="0" fontId="89" fillId="0" borderId="0" xfId="219" applyFont="1" applyFill="1" applyAlignment="1">
      <alignment horizontal="center"/>
    </xf>
    <xf numFmtId="49" fontId="6" fillId="0" borderId="0" xfId="219" applyNumberFormat="1" applyFill="1" applyAlignment="1">
      <alignment horizontal="center"/>
    </xf>
    <xf numFmtId="0" fontId="94" fillId="0" borderId="0" xfId="219" applyFont="1" applyAlignment="1">
      <alignment horizontal="center"/>
    </xf>
    <xf numFmtId="181" fontId="13" fillId="0" borderId="77" xfId="219" applyNumberFormat="1" applyFont="1" applyFill="1" applyBorder="1" applyAlignment="1">
      <alignment horizontal="center"/>
    </xf>
    <xf numFmtId="181" fontId="13" fillId="0" borderId="10" xfId="219" applyNumberFormat="1" applyFont="1" applyFill="1" applyBorder="1" applyAlignment="1">
      <alignment horizontal="center"/>
    </xf>
    <xf numFmtId="181" fontId="13" fillId="0" borderId="60" xfId="219" applyNumberFormat="1" applyFont="1" applyFill="1" applyBorder="1" applyAlignment="1">
      <alignment horizontal="center"/>
    </xf>
    <xf numFmtId="185" fontId="21" fillId="40" borderId="11" xfId="219" applyNumberFormat="1" applyFont="1" applyFill="1" applyBorder="1" applyAlignment="1">
      <alignment horizontal="center" wrapText="1"/>
    </xf>
    <xf numFmtId="185" fontId="21" fillId="41" borderId="11" xfId="219" applyNumberFormat="1" applyFont="1" applyFill="1" applyBorder="1" applyAlignment="1">
      <alignment horizontal="center" wrapText="1"/>
    </xf>
    <xf numFmtId="185" fontId="21" fillId="0" borderId="0" xfId="219" applyNumberFormat="1" applyFont="1" applyFill="1" applyBorder="1" applyAlignment="1">
      <alignment horizontal="center" wrapText="1"/>
    </xf>
    <xf numFmtId="185" fontId="21" fillId="38" borderId="66" xfId="219" applyNumberFormat="1" applyFont="1" applyFill="1" applyBorder="1" applyAlignment="1">
      <alignment horizontal="center" wrapText="1"/>
    </xf>
    <xf numFmtId="185" fontId="21" fillId="42" borderId="66" xfId="219" applyNumberFormat="1" applyFont="1" applyFill="1" applyBorder="1" applyAlignment="1">
      <alignment horizontal="center" wrapText="1"/>
    </xf>
    <xf numFmtId="185" fontId="21" fillId="39" borderId="66" xfId="219" applyNumberFormat="1" applyFont="1" applyFill="1" applyBorder="1" applyAlignment="1">
      <alignment horizontal="center" wrapText="1"/>
    </xf>
    <xf numFmtId="185" fontId="21" fillId="43" borderId="66" xfId="219" applyNumberFormat="1" applyFont="1" applyFill="1" applyBorder="1" applyAlignment="1">
      <alignment horizontal="center" wrapText="1"/>
    </xf>
    <xf numFmtId="183" fontId="6" fillId="38" borderId="77" xfId="219" applyNumberFormat="1" applyFont="1" applyFill="1" applyBorder="1" applyAlignment="1">
      <alignment horizontal="center"/>
    </xf>
    <xf numFmtId="0" fontId="95" fillId="0" borderId="0" xfId="219" applyFont="1" applyAlignment="1">
      <alignment horizontal="center"/>
    </xf>
    <xf numFmtId="9" fontId="6" fillId="0" borderId="0" xfId="219" applyNumberFormat="1" applyFill="1" applyBorder="1"/>
    <xf numFmtId="175" fontId="12" fillId="0" borderId="0" xfId="185" applyNumberFormat="1" applyFont="1" applyFill="1" applyBorder="1"/>
    <xf numFmtId="49" fontId="37" fillId="0" borderId="0" xfId="219" applyNumberFormat="1" applyFont="1" applyFill="1" applyAlignment="1">
      <alignment horizontal="center"/>
    </xf>
    <xf numFmtId="0" fontId="94" fillId="14" borderId="0" xfId="219" applyFont="1" applyFill="1" applyAlignment="1">
      <alignment horizontal="center"/>
    </xf>
    <xf numFmtId="180" fontId="12" fillId="0" borderId="0" xfId="219" applyNumberFormat="1" applyFont="1" applyFill="1" applyBorder="1"/>
    <xf numFmtId="9" fontId="12" fillId="0" borderId="0" xfId="381" applyNumberFormat="1" applyFont="1" applyFill="1" applyBorder="1"/>
    <xf numFmtId="181" fontId="13" fillId="0" borderId="81" xfId="219" applyNumberFormat="1" applyFont="1" applyFill="1" applyBorder="1" applyAlignment="1">
      <alignment horizontal="center"/>
    </xf>
    <xf numFmtId="185" fontId="21" fillId="0" borderId="0" xfId="219" applyNumberFormat="1" applyFont="1" applyFill="1" applyBorder="1" applyAlignment="1">
      <alignment horizontal="center" vertical="center" wrapText="1"/>
    </xf>
    <xf numFmtId="0" fontId="86" fillId="0" borderId="0" xfId="219" applyFont="1" applyAlignment="1">
      <alignment horizontal="center" wrapText="1"/>
    </xf>
    <xf numFmtId="1" fontId="15" fillId="14" borderId="11" xfId="3" applyNumberFormat="1" applyFont="1" applyFill="1" applyBorder="1" applyAlignment="1" applyProtection="1">
      <alignment horizontal="right"/>
    </xf>
    <xf numFmtId="0" fontId="21" fillId="5" borderId="1" xfId="1" applyNumberFormat="1" applyFont="1" applyFill="1" applyBorder="1" applyAlignment="1" applyProtection="1">
      <alignment horizontal="center" vertical="center"/>
      <protection locked="0"/>
    </xf>
    <xf numFmtId="0" fontId="19" fillId="0" borderId="0" xfId="0" applyFont="1" applyProtection="1"/>
    <xf numFmtId="0" fontId="19" fillId="0" borderId="0" xfId="0" applyFont="1" applyBorder="1" applyProtection="1"/>
    <xf numFmtId="0" fontId="96" fillId="7" borderId="0" xfId="0" applyFont="1" applyFill="1" applyProtection="1"/>
    <xf numFmtId="0" fontId="97" fillId="0" borderId="0" xfId="0" applyFont="1" applyProtection="1"/>
    <xf numFmtId="0" fontId="17" fillId="3" borderId="0" xfId="0" applyFont="1" applyFill="1" applyProtection="1"/>
    <xf numFmtId="169" fontId="59" fillId="31" borderId="66" xfId="218" applyNumberFormat="1" applyFont="1" applyFill="1" applyBorder="1" applyAlignment="1" applyProtection="1">
      <alignment horizontal="center" vertical="center" wrapText="1"/>
    </xf>
    <xf numFmtId="9" fontId="63" fillId="0" borderId="11" xfId="218" applyNumberFormat="1" applyFont="1" applyBorder="1" applyAlignment="1" applyProtection="1">
      <alignment horizontal="center"/>
    </xf>
    <xf numFmtId="9" fontId="63" fillId="0" borderId="11" xfId="13" applyFont="1" applyBorder="1" applyAlignment="1" applyProtection="1">
      <alignment horizontal="center"/>
    </xf>
    <xf numFmtId="0" fontId="70" fillId="0" borderId="0" xfId="41" applyFont="1"/>
    <xf numFmtId="0" fontId="70" fillId="0" borderId="0" xfId="41" applyFont="1" applyAlignment="1">
      <alignment horizontal="center"/>
    </xf>
    <xf numFmtId="0" fontId="70" fillId="0" borderId="11" xfId="41" applyFont="1" applyBorder="1"/>
    <xf numFmtId="0" fontId="70" fillId="0" borderId="11" xfId="41" applyFont="1" applyBorder="1" applyAlignment="1">
      <alignment horizontal="center"/>
    </xf>
    <xf numFmtId="0" fontId="10" fillId="0" borderId="8" xfId="10" applyBorder="1" applyAlignment="1" applyProtection="1">
      <alignment horizontal="left"/>
    </xf>
    <xf numFmtId="0" fontId="10" fillId="0" borderId="0" xfId="10" applyBorder="1" applyAlignment="1" applyProtection="1">
      <alignment horizontal="left"/>
    </xf>
    <xf numFmtId="0" fontId="14" fillId="0" borderId="0" xfId="218" applyBorder="1" applyAlignment="1" applyProtection="1">
      <alignment horizontal="center"/>
    </xf>
    <xf numFmtId="169" fontId="0" fillId="0" borderId="0" xfId="184" applyNumberFormat="1" applyFont="1" applyBorder="1" applyAlignment="1" applyProtection="1">
      <alignment horizontal="center"/>
    </xf>
    <xf numFmtId="0" fontId="45" fillId="0" borderId="5" xfId="0" applyFont="1" applyBorder="1" applyProtection="1"/>
    <xf numFmtId="0" fontId="45" fillId="0" borderId="6" xfId="0" applyFont="1" applyBorder="1" applyProtection="1"/>
    <xf numFmtId="0" fontId="45" fillId="0" borderId="7" xfId="0" applyFont="1" applyBorder="1" applyProtection="1"/>
    <xf numFmtId="0" fontId="45" fillId="0" borderId="0" xfId="0" applyFont="1" applyProtection="1"/>
    <xf numFmtId="0" fontId="98" fillId="0" borderId="8" xfId="5" applyFont="1" applyBorder="1" applyProtection="1"/>
    <xf numFmtId="0" fontId="98" fillId="0" borderId="0" xfId="5" applyFont="1" applyBorder="1" applyProtection="1"/>
    <xf numFmtId="0" fontId="46" fillId="4" borderId="0" xfId="7" applyFont="1" applyFill="1" applyBorder="1" applyProtection="1"/>
    <xf numFmtId="0" fontId="45" fillId="0" borderId="9" xfId="0" applyFont="1" applyBorder="1" applyProtection="1"/>
    <xf numFmtId="0" fontId="46" fillId="4" borderId="0" xfId="7" applyFont="1" applyFill="1" applyBorder="1" applyAlignment="1" applyProtection="1"/>
    <xf numFmtId="0" fontId="45" fillId="0" borderId="8" xfId="0" applyFont="1" applyBorder="1" applyProtection="1"/>
    <xf numFmtId="0" fontId="45" fillId="0" borderId="0" xfId="0" applyFont="1" applyBorder="1" applyProtection="1"/>
    <xf numFmtId="0" fontId="47" fillId="0" borderId="20" xfId="8" applyFont="1" applyBorder="1" applyAlignment="1" applyProtection="1"/>
    <xf numFmtId="0" fontId="46" fillId="9" borderId="34" xfId="2" applyNumberFormat="1" applyFont="1" applyFill="1" applyBorder="1" applyAlignment="1" applyProtection="1"/>
    <xf numFmtId="168" fontId="46" fillId="9" borderId="34" xfId="2" applyNumberFormat="1" applyFont="1" applyFill="1" applyBorder="1" applyAlignment="1" applyProtection="1"/>
    <xf numFmtId="168" fontId="46" fillId="9" borderId="35" xfId="2" applyNumberFormat="1" applyFont="1" applyFill="1" applyBorder="1" applyAlignment="1" applyProtection="1"/>
    <xf numFmtId="168" fontId="46" fillId="4" borderId="21" xfId="8" applyNumberFormat="1" applyFont="1" applyFill="1" applyBorder="1" applyAlignment="1" applyProtection="1"/>
    <xf numFmtId="168" fontId="47" fillId="4" borderId="21" xfId="8" applyNumberFormat="1" applyFont="1" applyFill="1" applyBorder="1" applyAlignment="1" applyProtection="1"/>
    <xf numFmtId="168" fontId="47" fillId="4" borderId="33" xfId="8" applyNumberFormat="1" applyFont="1" applyFill="1" applyBorder="1" applyAlignment="1" applyProtection="1"/>
    <xf numFmtId="14" fontId="46" fillId="9" borderId="34" xfId="2" applyNumberFormat="1" applyFont="1" applyFill="1" applyBorder="1" applyAlignment="1" applyProtection="1"/>
    <xf numFmtId="0" fontId="47" fillId="4" borderId="21" xfId="8" applyFont="1" applyFill="1" applyBorder="1" applyAlignment="1" applyProtection="1">
      <alignment horizontal="right"/>
    </xf>
    <xf numFmtId="0" fontId="46" fillId="9" borderId="34" xfId="2" applyFont="1" applyFill="1" applyBorder="1" applyAlignment="1" applyProtection="1"/>
    <xf numFmtId="0" fontId="47" fillId="4" borderId="22" xfId="8" applyFont="1" applyFill="1" applyBorder="1" applyAlignment="1" applyProtection="1">
      <alignment horizontal="center"/>
    </xf>
    <xf numFmtId="0" fontId="47" fillId="0" borderId="41" xfId="8" applyFont="1" applyBorder="1" applyAlignment="1" applyProtection="1"/>
    <xf numFmtId="168" fontId="47" fillId="4" borderId="32" xfId="8" applyNumberFormat="1" applyFont="1" applyFill="1" applyBorder="1" applyAlignment="1" applyProtection="1"/>
    <xf numFmtId="168" fontId="47" fillId="4" borderId="40" xfId="8" applyNumberFormat="1" applyFont="1" applyFill="1" applyBorder="1" applyAlignment="1" applyProtection="1"/>
    <xf numFmtId="0" fontId="47" fillId="4" borderId="16" xfId="8" applyFont="1" applyFill="1" applyBorder="1" applyAlignment="1" applyProtection="1">
      <alignment horizontal="right"/>
    </xf>
    <xf numFmtId="0" fontId="47" fillId="4" borderId="16" xfId="8" applyFont="1" applyFill="1" applyBorder="1" applyAlignment="1" applyProtection="1">
      <alignment horizontal="center"/>
    </xf>
    <xf numFmtId="0" fontId="33" fillId="4" borderId="23" xfId="8" applyFont="1" applyFill="1" applyBorder="1" applyProtection="1"/>
    <xf numFmtId="168" fontId="98" fillId="4" borderId="10" xfId="8" applyNumberFormat="1" applyFont="1" applyFill="1" applyBorder="1" applyAlignment="1" applyProtection="1">
      <alignment horizontal="left"/>
    </xf>
    <xf numFmtId="0" fontId="98" fillId="4" borderId="10" xfId="8" applyFont="1" applyFill="1" applyBorder="1" applyAlignment="1" applyProtection="1">
      <alignment horizontal="center"/>
    </xf>
    <xf numFmtId="0" fontId="33" fillId="4" borderId="10" xfId="8" applyFont="1" applyFill="1" applyBorder="1" applyProtection="1"/>
    <xf numFmtId="0" fontId="98" fillId="4" borderId="24" xfId="8" applyFont="1" applyFill="1" applyBorder="1" applyAlignment="1" applyProtection="1">
      <alignment horizontal="center"/>
    </xf>
    <xf numFmtId="0" fontId="57" fillId="6" borderId="23" xfId="8" applyFont="1" applyFill="1" applyBorder="1" applyAlignment="1" applyProtection="1"/>
    <xf numFmtId="0" fontId="57" fillId="6" borderId="10" xfId="8" applyFont="1" applyFill="1" applyBorder="1" applyAlignment="1" applyProtection="1"/>
    <xf numFmtId="0" fontId="57" fillId="6" borderId="24" xfId="8" applyFont="1" applyFill="1" applyBorder="1" applyAlignment="1" applyProtection="1"/>
    <xf numFmtId="0" fontId="98" fillId="4" borderId="23" xfId="8" applyFont="1" applyFill="1" applyBorder="1" applyProtection="1"/>
    <xf numFmtId="0" fontId="98" fillId="4" borderId="10" xfId="8" applyFont="1" applyFill="1" applyBorder="1" applyProtection="1"/>
    <xf numFmtId="0" fontId="98" fillId="4" borderId="24" xfId="8" applyFont="1" applyFill="1" applyBorder="1" applyProtection="1"/>
    <xf numFmtId="0" fontId="46" fillId="0" borderId="46" xfId="8" applyFont="1" applyBorder="1" applyAlignment="1" applyProtection="1">
      <alignment wrapText="1"/>
    </xf>
    <xf numFmtId="14" fontId="46" fillId="9" borderId="36" xfId="2" applyNumberFormat="1" applyFont="1" applyFill="1" applyBorder="1" applyAlignment="1" applyProtection="1">
      <alignment wrapText="1"/>
    </xf>
    <xf numFmtId="0" fontId="46" fillId="9" borderId="37" xfId="2" applyFont="1" applyFill="1" applyBorder="1" applyAlignment="1" applyProtection="1">
      <alignment wrapText="1"/>
    </xf>
    <xf numFmtId="0" fontId="46" fillId="9" borderId="38" xfId="2" applyFont="1" applyFill="1" applyBorder="1" applyAlignment="1" applyProtection="1">
      <alignment wrapText="1"/>
    </xf>
    <xf numFmtId="0" fontId="46" fillId="0" borderId="26" xfId="8" applyFont="1" applyBorder="1" applyAlignment="1" applyProtection="1">
      <alignment wrapText="1"/>
    </xf>
    <xf numFmtId="0" fontId="46" fillId="9" borderId="36" xfId="2" applyFont="1" applyFill="1" applyBorder="1" applyAlignment="1" applyProtection="1">
      <alignment wrapText="1"/>
    </xf>
    <xf numFmtId="0" fontId="46" fillId="9" borderId="47" xfId="2" applyFont="1" applyFill="1" applyBorder="1" applyAlignment="1" applyProtection="1">
      <alignment wrapText="1"/>
    </xf>
    <xf numFmtId="0" fontId="98" fillId="0" borderId="25" xfId="8" applyFont="1" applyBorder="1" applyAlignment="1" applyProtection="1">
      <alignment vertical="center" wrapText="1"/>
    </xf>
    <xf numFmtId="0" fontId="46" fillId="9" borderId="39" xfId="2" applyFont="1" applyFill="1" applyBorder="1" applyAlignment="1" applyProtection="1">
      <alignment wrapText="1"/>
    </xf>
    <xf numFmtId="0" fontId="46" fillId="9" borderId="48" xfId="2" applyFont="1" applyFill="1" applyBorder="1" applyAlignment="1" applyProtection="1">
      <alignment wrapText="1"/>
    </xf>
    <xf numFmtId="0" fontId="98" fillId="0" borderId="27" xfId="8" applyFont="1" applyBorder="1" applyAlignment="1" applyProtection="1">
      <alignment vertical="center" wrapText="1"/>
    </xf>
    <xf numFmtId="0" fontId="46" fillId="9" borderId="35" xfId="2" applyFont="1" applyFill="1" applyBorder="1" applyAlignment="1" applyProtection="1">
      <alignment wrapText="1"/>
    </xf>
    <xf numFmtId="0" fontId="46" fillId="0" borderId="28" xfId="8" applyFont="1" applyBorder="1" applyAlignment="1" applyProtection="1"/>
    <xf numFmtId="0" fontId="46" fillId="9" borderId="1" xfId="2" applyFont="1" applyFill="1" applyBorder="1" applyAlignment="1" applyProtection="1">
      <alignment horizontal="center"/>
    </xf>
    <xf numFmtId="0" fontId="46" fillId="0" borderId="29" xfId="8" applyFont="1" applyBorder="1" applyAlignment="1" applyProtection="1"/>
    <xf numFmtId="0" fontId="46" fillId="9" borderId="39" xfId="2" applyFont="1" applyFill="1" applyBorder="1" applyAlignment="1" applyProtection="1"/>
    <xf numFmtId="0" fontId="46" fillId="9" borderId="48" xfId="2" applyFont="1" applyFill="1" applyBorder="1" applyAlignment="1" applyProtection="1"/>
    <xf numFmtId="0" fontId="98" fillId="0" borderId="27" xfId="8" applyFont="1" applyBorder="1" applyProtection="1"/>
    <xf numFmtId="0" fontId="46" fillId="9" borderId="35" xfId="2" applyFont="1" applyFill="1" applyBorder="1" applyAlignment="1" applyProtection="1"/>
    <xf numFmtId="0" fontId="46" fillId="0" borderId="30" xfId="8" applyFont="1" applyBorder="1" applyAlignment="1" applyProtection="1"/>
    <xf numFmtId="0" fontId="46" fillId="0" borderId="31" xfId="8" applyFont="1" applyBorder="1" applyAlignment="1" applyProtection="1">
      <alignment horizontal="left"/>
    </xf>
    <xf numFmtId="0" fontId="46" fillId="0" borderId="49" xfId="8" applyFont="1" applyBorder="1" applyAlignment="1" applyProtection="1">
      <alignment horizontal="left"/>
    </xf>
    <xf numFmtId="0" fontId="98" fillId="0" borderId="13" xfId="5" applyFont="1" applyBorder="1" applyProtection="1"/>
    <xf numFmtId="0" fontId="98" fillId="0" borderId="14" xfId="5" applyFont="1" applyBorder="1" applyProtection="1"/>
    <xf numFmtId="0" fontId="98" fillId="0" borderId="15" xfId="5" applyFont="1" applyBorder="1" applyProtection="1"/>
    <xf numFmtId="0" fontId="98" fillId="0" borderId="17" xfId="5" applyFont="1" applyBorder="1" applyAlignment="1" applyProtection="1">
      <alignment vertical="top" wrapText="1"/>
    </xf>
    <xf numFmtId="169" fontId="98" fillId="0" borderId="17" xfId="1" applyNumberFormat="1" applyFont="1" applyBorder="1" applyAlignment="1" applyProtection="1">
      <alignment horizontal="center" vertical="top" wrapText="1"/>
    </xf>
    <xf numFmtId="169" fontId="98" fillId="0" borderId="5" xfId="1" applyNumberFormat="1" applyFont="1" applyBorder="1" applyAlignment="1" applyProtection="1">
      <alignment horizontal="center" vertical="top" wrapText="1"/>
    </xf>
    <xf numFmtId="169" fontId="98" fillId="0" borderId="5" xfId="1" applyNumberFormat="1" applyFont="1" applyBorder="1" applyAlignment="1" applyProtection="1">
      <alignment vertical="top" wrapText="1"/>
    </xf>
    <xf numFmtId="169" fontId="98" fillId="0" borderId="7" xfId="1" applyNumberFormat="1" applyFont="1" applyBorder="1" applyAlignment="1" applyProtection="1">
      <alignment vertical="top" wrapText="1"/>
    </xf>
    <xf numFmtId="0" fontId="98" fillId="0" borderId="19" xfId="5" applyFont="1" applyBorder="1" applyAlignment="1" applyProtection="1">
      <alignment horizontal="center" vertical="top" wrapText="1"/>
    </xf>
    <xf numFmtId="0" fontId="98" fillId="0" borderId="8" xfId="5" applyFont="1" applyBorder="1" applyAlignment="1" applyProtection="1">
      <alignment horizontal="center" vertical="top" wrapText="1"/>
    </xf>
    <xf numFmtId="0" fontId="98" fillId="0" borderId="8" xfId="5" applyFont="1" applyBorder="1" applyAlignment="1" applyProtection="1">
      <alignment vertical="top" wrapText="1"/>
    </xf>
    <xf numFmtId="0" fontId="98" fillId="0" borderId="9" xfId="5" applyFont="1" applyBorder="1" applyAlignment="1" applyProtection="1">
      <alignment vertical="top" wrapText="1"/>
    </xf>
    <xf numFmtId="0" fontId="99" fillId="0" borderId="0" xfId="0" applyFont="1" applyAlignment="1" applyProtection="1">
      <alignment horizontal="center"/>
    </xf>
    <xf numFmtId="0" fontId="98" fillId="0" borderId="8" xfId="5" applyFont="1" applyBorder="1" applyAlignment="1" applyProtection="1">
      <alignment horizontal="left" vertical="top" wrapText="1"/>
    </xf>
    <xf numFmtId="0" fontId="98" fillId="0" borderId="0" xfId="5" applyFont="1" applyBorder="1" applyAlignment="1" applyProtection="1">
      <alignment horizontal="left" vertical="top" wrapText="1"/>
    </xf>
    <xf numFmtId="0" fontId="98" fillId="0" borderId="9" xfId="5" applyFont="1" applyBorder="1" applyAlignment="1" applyProtection="1">
      <alignment horizontal="left" vertical="top" wrapText="1"/>
    </xf>
    <xf numFmtId="0" fontId="98" fillId="0" borderId="17" xfId="0" applyFont="1" applyBorder="1" applyAlignment="1" applyProtection="1">
      <alignment horizontal="center" vertical="top" wrapText="1"/>
    </xf>
    <xf numFmtId="0" fontId="98" fillId="0" borderId="17" xfId="0" applyFont="1" applyBorder="1" applyAlignment="1" applyProtection="1">
      <alignment vertical="top" wrapText="1"/>
    </xf>
    <xf numFmtId="0" fontId="98" fillId="0" borderId="5" xfId="0" applyFont="1" applyBorder="1" applyAlignment="1" applyProtection="1">
      <alignment vertical="top" wrapText="1"/>
    </xf>
    <xf numFmtId="0" fontId="98" fillId="0" borderId="6" xfId="0" applyFont="1" applyBorder="1" applyAlignment="1" applyProtection="1">
      <alignment vertical="top" wrapText="1"/>
    </xf>
    <xf numFmtId="0" fontId="98" fillId="0" borderId="7" xfId="0" applyFont="1" applyBorder="1" applyAlignment="1" applyProtection="1">
      <alignment vertical="top" wrapText="1"/>
    </xf>
    <xf numFmtId="0" fontId="98" fillId="0" borderId="19" xfId="0" applyFont="1" applyBorder="1" applyAlignment="1" applyProtection="1">
      <alignment horizontal="center" vertical="top" wrapText="1"/>
    </xf>
    <xf numFmtId="0" fontId="98" fillId="0" borderId="19" xfId="0" applyFont="1" applyBorder="1" applyAlignment="1" applyProtection="1">
      <alignment vertical="top" wrapText="1"/>
    </xf>
    <xf numFmtId="0" fontId="98" fillId="0" borderId="0" xfId="0" applyFont="1" applyBorder="1" applyAlignment="1" applyProtection="1">
      <alignment horizontal="left" vertical="top" wrapText="1"/>
    </xf>
    <xf numFmtId="169" fontId="98" fillId="0" borderId="19" xfId="0" applyNumberFormat="1" applyFont="1" applyBorder="1" applyAlignment="1" applyProtection="1">
      <alignment horizontal="center" vertical="top" wrapText="1"/>
    </xf>
    <xf numFmtId="0" fontId="98" fillId="0" borderId="8" xfId="0" applyFont="1" applyBorder="1" applyAlignment="1" applyProtection="1">
      <alignment vertical="top" wrapText="1"/>
    </xf>
    <xf numFmtId="0" fontId="98" fillId="0" borderId="9" xfId="0" applyFont="1" applyBorder="1" applyAlignment="1" applyProtection="1">
      <alignment vertical="top" wrapText="1"/>
    </xf>
    <xf numFmtId="0" fontId="98" fillId="0" borderId="8" xfId="0" applyFont="1" applyBorder="1" applyAlignment="1" applyProtection="1"/>
    <xf numFmtId="0" fontId="98" fillId="0" borderId="0" xfId="0" applyFont="1" applyBorder="1" applyAlignment="1" applyProtection="1"/>
    <xf numFmtId="0" fontId="98" fillId="0" borderId="18" xfId="5" applyFont="1" applyBorder="1" applyProtection="1"/>
    <xf numFmtId="169" fontId="98" fillId="0" borderId="13" xfId="5" applyNumberFormat="1" applyFont="1" applyBorder="1" applyAlignment="1" applyProtection="1">
      <alignment horizontal="center"/>
    </xf>
    <xf numFmtId="169" fontId="98" fillId="0" borderId="14" xfId="5" applyNumberFormat="1" applyFont="1" applyBorder="1" applyAlignment="1" applyProtection="1">
      <alignment horizontal="center"/>
    </xf>
    <xf numFmtId="0" fontId="98" fillId="0" borderId="13" xfId="0" applyFont="1" applyBorder="1" applyAlignment="1" applyProtection="1">
      <alignment vertical="top" wrapText="1"/>
    </xf>
    <xf numFmtId="0" fontId="98" fillId="0" borderId="15" xfId="0" applyFont="1" applyBorder="1" applyAlignment="1" applyProtection="1">
      <alignment vertical="top" wrapText="1"/>
    </xf>
    <xf numFmtId="167" fontId="33" fillId="0" borderId="15" xfId="6" applyNumberFormat="1" applyFont="1" applyBorder="1" applyAlignment="1" applyProtection="1">
      <alignment horizontal="right" vertical="top" wrapText="1"/>
    </xf>
    <xf numFmtId="0" fontId="48" fillId="0" borderId="8" xfId="5" applyFont="1" applyBorder="1" applyAlignment="1" applyProtection="1">
      <alignment vertical="top"/>
      <protection locked="0"/>
    </xf>
    <xf numFmtId="0" fontId="48" fillId="0" borderId="0" xfId="5" applyFont="1" applyBorder="1" applyAlignment="1" applyProtection="1">
      <alignment vertical="top" wrapText="1"/>
      <protection locked="0"/>
    </xf>
    <xf numFmtId="0" fontId="48" fillId="0" borderId="9" xfId="5" applyFont="1" applyBorder="1" applyAlignment="1" applyProtection="1">
      <alignment vertical="top" wrapText="1"/>
      <protection locked="0"/>
    </xf>
    <xf numFmtId="0" fontId="48" fillId="0" borderId="0" xfId="0" applyFont="1" applyBorder="1" applyAlignment="1" applyProtection="1">
      <alignment horizontal="left"/>
      <protection locked="0"/>
    </xf>
    <xf numFmtId="0" fontId="33" fillId="0" borderId="15" xfId="5" applyFont="1" applyBorder="1" applyAlignment="1" applyProtection="1">
      <alignment horizontal="right" vertical="top" wrapText="1"/>
    </xf>
    <xf numFmtId="0" fontId="48" fillId="0" borderId="0" xfId="5" applyFont="1" applyProtection="1">
      <protection locked="0"/>
    </xf>
    <xf numFmtId="9" fontId="33" fillId="0" borderId="15" xfId="5" applyNumberFormat="1" applyFont="1" applyBorder="1" applyAlignment="1" applyProtection="1">
      <alignment horizontal="right" vertical="top" wrapText="1"/>
    </xf>
    <xf numFmtId="0" fontId="101" fillId="0" borderId="8" xfId="0" applyFont="1" applyBorder="1" applyAlignment="1" applyProtection="1">
      <alignment horizontal="left"/>
    </xf>
    <xf numFmtId="0" fontId="28" fillId="0" borderId="0" xfId="402" applyFont="1" applyAlignment="1" applyProtection="1">
      <alignment vertical="center"/>
    </xf>
    <xf numFmtId="0" fontId="102" fillId="0" borderId="0" xfId="402" applyFont="1" applyAlignment="1" applyProtection="1">
      <alignment vertical="center"/>
    </xf>
    <xf numFmtId="0" fontId="28" fillId="0" borderId="0" xfId="402" applyFont="1" applyAlignment="1" applyProtection="1">
      <alignment horizontal="center" vertical="center" wrapText="1"/>
    </xf>
    <xf numFmtId="0" fontId="28" fillId="0" borderId="0" xfId="402" applyFont="1" applyAlignment="1" applyProtection="1">
      <alignment vertical="center" wrapText="1"/>
    </xf>
    <xf numFmtId="0" fontId="28" fillId="0" borderId="0" xfId="402" applyFont="1" applyAlignment="1" applyProtection="1">
      <alignment horizontal="left" vertical="center"/>
    </xf>
    <xf numFmtId="0" fontId="103" fillId="0" borderId="0" xfId="402" applyFont="1" applyAlignment="1" applyProtection="1">
      <alignment horizontal="left" vertical="center"/>
    </xf>
    <xf numFmtId="0" fontId="28" fillId="0" borderId="0" xfId="402" applyFont="1" applyBorder="1" applyAlignment="1" applyProtection="1">
      <alignment vertical="center"/>
    </xf>
    <xf numFmtId="0" fontId="28" fillId="4" borderId="0" xfId="402" applyFont="1" applyFill="1" applyAlignment="1" applyProtection="1">
      <alignment vertical="center"/>
    </xf>
    <xf numFmtId="0" fontId="42" fillId="0" borderId="77" xfId="402" applyFont="1" applyBorder="1" applyAlignment="1" applyProtection="1">
      <alignment vertical="center"/>
    </xf>
    <xf numFmtId="0" fontId="62" fillId="0" borderId="60" xfId="402" applyFont="1" applyBorder="1" applyAlignment="1" applyProtection="1">
      <alignment vertical="center"/>
    </xf>
    <xf numFmtId="0" fontId="27" fillId="11" borderId="11" xfId="402" applyFont="1" applyFill="1" applyBorder="1" applyAlignment="1" applyProtection="1">
      <alignment horizontal="center" vertical="center"/>
    </xf>
    <xf numFmtId="0" fontId="28" fillId="11" borderId="17" xfId="402" applyFont="1" applyFill="1" applyBorder="1" applyAlignment="1" applyProtection="1">
      <alignment horizontal="center" vertical="center" wrapText="1"/>
    </xf>
    <xf numFmtId="0" fontId="96" fillId="4" borderId="0" xfId="402" applyFont="1" applyFill="1" applyAlignment="1" applyProtection="1">
      <alignment vertical="center"/>
    </xf>
    <xf numFmtId="0" fontId="28" fillId="4" borderId="12" xfId="402" applyFont="1" applyFill="1" applyBorder="1" applyAlignment="1" applyProtection="1">
      <alignment horizontal="center" vertical="center"/>
    </xf>
    <xf numFmtId="1" fontId="27" fillId="11" borderId="11" xfId="402" applyNumberFormat="1" applyFont="1" applyFill="1" applyBorder="1" applyAlignment="1" applyProtection="1">
      <alignment horizontal="center" vertical="center"/>
    </xf>
    <xf numFmtId="0" fontId="34" fillId="15" borderId="67" xfId="402" applyFont="1" applyFill="1" applyBorder="1" applyAlignment="1" applyProtection="1">
      <alignment horizontal="center" vertical="center" wrapText="1"/>
    </xf>
    <xf numFmtId="0" fontId="34" fillId="34" borderId="67" xfId="402" applyFont="1" applyFill="1" applyBorder="1" applyAlignment="1" applyProtection="1">
      <alignment horizontal="center" vertical="center" wrapText="1"/>
    </xf>
    <xf numFmtId="0" fontId="34" fillId="14" borderId="67" xfId="402" applyFont="1" applyFill="1" applyBorder="1" applyAlignment="1" applyProtection="1">
      <alignment horizontal="center" vertical="center" wrapText="1"/>
    </xf>
    <xf numFmtId="0" fontId="34" fillId="12" borderId="67" xfId="402" applyFont="1" applyFill="1" applyBorder="1" applyAlignment="1" applyProtection="1">
      <alignment horizontal="center" vertical="center" wrapText="1"/>
    </xf>
    <xf numFmtId="0" fontId="34" fillId="16" borderId="67" xfId="402" applyFont="1" applyFill="1" applyBorder="1" applyAlignment="1" applyProtection="1">
      <alignment horizontal="center" vertical="center" wrapText="1"/>
    </xf>
    <xf numFmtId="0" fontId="34" fillId="0" borderId="0" xfId="402" applyFont="1" applyAlignment="1" applyProtection="1">
      <alignment vertical="center" wrapText="1"/>
    </xf>
    <xf numFmtId="0" fontId="34" fillId="4" borderId="0" xfId="402" applyFont="1" applyFill="1" applyAlignment="1" applyProtection="1">
      <alignment vertical="center"/>
    </xf>
    <xf numFmtId="0" fontId="42" fillId="4" borderId="0" xfId="402" applyFont="1" applyFill="1" applyAlignment="1" applyProtection="1">
      <alignment vertical="center"/>
    </xf>
    <xf numFmtId="0" fontId="42" fillId="0" borderId="0" xfId="402" applyFont="1" applyAlignment="1" applyProtection="1">
      <alignment vertical="center"/>
    </xf>
    <xf numFmtId="0" fontId="34" fillId="0" borderId="0" xfId="402" applyFont="1" applyAlignment="1" applyProtection="1">
      <alignment vertical="center"/>
    </xf>
    <xf numFmtId="0" fontId="28" fillId="11" borderId="19" xfId="402" applyFont="1" applyFill="1" applyBorder="1" applyAlignment="1" applyProtection="1">
      <alignment horizontal="center" vertical="center" wrapText="1"/>
    </xf>
    <xf numFmtId="9" fontId="28" fillId="4" borderId="12" xfId="13" applyFont="1" applyFill="1" applyBorder="1" applyAlignment="1" applyProtection="1">
      <alignment horizontal="center" vertical="center"/>
    </xf>
    <xf numFmtId="0" fontId="75" fillId="0" borderId="0" xfId="402" applyFont="1" applyAlignment="1" applyProtection="1">
      <alignment horizontal="center" vertical="center" wrapText="1"/>
    </xf>
    <xf numFmtId="0" fontId="72" fillId="0" borderId="0" xfId="402" applyFont="1" applyAlignment="1" applyProtection="1">
      <alignment horizontal="center" vertical="center" wrapText="1"/>
    </xf>
    <xf numFmtId="0" fontId="13" fillId="0" borderId="17" xfId="402" applyFont="1" applyBorder="1" applyAlignment="1" applyProtection="1">
      <alignment horizontal="left" vertical="center" wrapText="1"/>
    </xf>
    <xf numFmtId="0" fontId="13" fillId="0" borderId="68" xfId="402" applyFont="1" applyBorder="1" applyAlignment="1" applyProtection="1">
      <alignment horizontal="center" vertical="center" wrapText="1"/>
    </xf>
    <xf numFmtId="0" fontId="75" fillId="4" borderId="0" xfId="402" applyFont="1" applyFill="1" applyAlignment="1" applyProtection="1">
      <alignment horizontal="center" vertical="center" wrapText="1"/>
    </xf>
    <xf numFmtId="0" fontId="75" fillId="4" borderId="12" xfId="402" applyFont="1" applyFill="1" applyBorder="1" applyAlignment="1" applyProtection="1">
      <alignment horizontal="center" vertical="center" wrapText="1"/>
    </xf>
    <xf numFmtId="0" fontId="102" fillId="0" borderId="0" xfId="402" applyFont="1" applyAlignment="1" applyProtection="1">
      <alignment horizontal="right" vertical="center"/>
    </xf>
    <xf numFmtId="0" fontId="104" fillId="0" borderId="69" xfId="402" applyFont="1" applyBorder="1" applyAlignment="1" applyProtection="1">
      <alignment vertical="center"/>
    </xf>
    <xf numFmtId="0" fontId="27" fillId="0" borderId="69" xfId="402" applyFont="1" applyBorder="1" applyAlignment="1" applyProtection="1">
      <alignment horizontal="center" vertical="center" wrapText="1"/>
      <protection locked="0"/>
    </xf>
    <xf numFmtId="0" fontId="34" fillId="11" borderId="19" xfId="402" applyFont="1" applyFill="1" applyBorder="1" applyAlignment="1" applyProtection="1">
      <alignment vertical="center"/>
    </xf>
    <xf numFmtId="0" fontId="27" fillId="11" borderId="19" xfId="402" applyFont="1" applyFill="1" applyBorder="1" applyAlignment="1" applyProtection="1">
      <alignment horizontal="center" vertical="center" wrapText="1"/>
    </xf>
    <xf numFmtId="0" fontId="96" fillId="0" borderId="0" xfId="402" applyFont="1" applyAlignment="1" applyProtection="1">
      <alignment vertical="center"/>
    </xf>
    <xf numFmtId="0" fontId="105" fillId="0" borderId="0" xfId="402" applyFont="1" applyAlignment="1" applyProtection="1">
      <alignment vertical="center"/>
    </xf>
    <xf numFmtId="0" fontId="34" fillId="0" borderId="17" xfId="402" applyFont="1" applyBorder="1" applyAlignment="1" applyProtection="1">
      <alignment vertical="center"/>
    </xf>
    <xf numFmtId="0" fontId="34" fillId="0" borderId="68" xfId="402" applyFont="1" applyBorder="1" applyAlignment="1" applyProtection="1">
      <alignment horizontal="center" vertical="center" wrapText="1"/>
    </xf>
    <xf numFmtId="0" fontId="96" fillId="0" borderId="0" xfId="402" applyFont="1" applyAlignment="1" applyProtection="1">
      <alignment vertical="center" wrapText="1"/>
    </xf>
    <xf numFmtId="0" fontId="42" fillId="4" borderId="0" xfId="402" applyFont="1" applyFill="1" applyAlignment="1" applyProtection="1">
      <alignment horizontal="center" vertical="center"/>
    </xf>
    <xf numFmtId="0" fontId="96" fillId="0" borderId="0" xfId="402" applyFont="1" applyAlignment="1" applyProtection="1">
      <alignment horizontal="right" vertical="center"/>
    </xf>
    <xf numFmtId="0" fontId="106" fillId="11" borderId="17" xfId="402" applyFont="1" applyFill="1" applyBorder="1" applyAlignment="1" applyProtection="1">
      <alignment horizontal="center" vertical="center"/>
    </xf>
    <xf numFmtId="0" fontId="107" fillId="4" borderId="14" xfId="402" applyFont="1" applyFill="1" applyBorder="1" applyAlignment="1" applyProtection="1">
      <alignment vertical="center"/>
    </xf>
    <xf numFmtId="0" fontId="107" fillId="4" borderId="15" xfId="402" applyFont="1" applyFill="1" applyBorder="1" applyAlignment="1" applyProtection="1">
      <alignment vertical="center"/>
    </xf>
    <xf numFmtId="0" fontId="107" fillId="11" borderId="70" xfId="402" applyFont="1" applyFill="1" applyBorder="1" applyAlignment="1" applyProtection="1">
      <alignment horizontal="center" vertical="center"/>
    </xf>
    <xf numFmtId="0" fontId="42" fillId="11" borderId="2" xfId="402" applyFont="1" applyFill="1" applyBorder="1" applyAlignment="1" applyProtection="1">
      <alignment vertical="center"/>
    </xf>
    <xf numFmtId="0" fontId="42" fillId="11" borderId="4" xfId="402" applyFont="1" applyFill="1" applyBorder="1" applyAlignment="1" applyProtection="1">
      <alignment vertical="center"/>
    </xf>
    <xf numFmtId="0" fontId="42" fillId="11" borderId="69" xfId="402" applyFont="1" applyFill="1" applyBorder="1" applyAlignment="1" applyProtection="1">
      <alignment horizontal="center" vertical="center"/>
    </xf>
    <xf numFmtId="0" fontId="107" fillId="4" borderId="0" xfId="402" applyFont="1" applyFill="1" applyBorder="1" applyAlignment="1" applyProtection="1">
      <alignment vertical="center"/>
    </xf>
    <xf numFmtId="9" fontId="107" fillId="4" borderId="19" xfId="13" applyFont="1" applyFill="1" applyBorder="1" applyAlignment="1" applyProtection="1">
      <alignment horizontal="center" vertical="center"/>
    </xf>
    <xf numFmtId="0" fontId="27" fillId="11" borderId="12" xfId="402" applyFont="1" applyFill="1" applyBorder="1" applyAlignment="1" applyProtection="1">
      <alignment horizontal="center" vertical="center" wrapText="1"/>
    </xf>
    <xf numFmtId="0" fontId="107" fillId="4" borderId="10" xfId="402" applyFont="1" applyFill="1" applyBorder="1" applyAlignment="1" applyProtection="1">
      <alignment vertical="center"/>
    </xf>
    <xf numFmtId="9" fontId="107" fillId="4" borderId="67" xfId="13" applyFont="1" applyFill="1" applyBorder="1" applyAlignment="1" applyProtection="1">
      <alignment horizontal="center" vertical="center"/>
    </xf>
    <xf numFmtId="0" fontId="34" fillId="0" borderId="19" xfId="402" applyFont="1" applyBorder="1" applyAlignment="1" applyProtection="1">
      <alignment vertical="center"/>
    </xf>
    <xf numFmtId="0" fontId="34" fillId="0" borderId="71" xfId="402" applyFont="1" applyBorder="1" applyAlignment="1" applyProtection="1">
      <alignment horizontal="center" vertical="center" wrapText="1"/>
    </xf>
    <xf numFmtId="0" fontId="96" fillId="0" borderId="0" xfId="402" applyFont="1" applyBorder="1" applyAlignment="1" applyProtection="1">
      <alignment horizontal="center" vertical="center" wrapText="1"/>
    </xf>
    <xf numFmtId="0" fontId="42" fillId="4" borderId="0" xfId="402" applyFont="1" applyFill="1" applyBorder="1" applyAlignment="1" applyProtection="1">
      <alignment vertical="center"/>
    </xf>
    <xf numFmtId="0" fontId="42" fillId="4" borderId="16" xfId="402" applyFont="1" applyFill="1" applyBorder="1" applyAlignment="1" applyProtection="1">
      <alignment vertical="center"/>
    </xf>
    <xf numFmtId="9" fontId="42" fillId="4" borderId="71" xfId="13" applyFont="1" applyFill="1" applyBorder="1" applyAlignment="1" applyProtection="1">
      <alignment horizontal="center" vertical="center"/>
    </xf>
    <xf numFmtId="0" fontId="107" fillId="4" borderId="16" xfId="402" applyFont="1" applyFill="1" applyBorder="1" applyAlignment="1" applyProtection="1">
      <alignment vertical="center"/>
    </xf>
    <xf numFmtId="0" fontId="107" fillId="4" borderId="71" xfId="402" applyFont="1" applyFill="1" applyBorder="1" applyAlignment="1" applyProtection="1">
      <alignment horizontal="center" vertical="center"/>
    </xf>
    <xf numFmtId="0" fontId="107" fillId="4" borderId="42" xfId="402" applyFont="1" applyFill="1" applyBorder="1" applyAlignment="1" applyProtection="1">
      <alignment vertical="center"/>
    </xf>
    <xf numFmtId="9" fontId="42" fillId="4" borderId="19" xfId="13" applyFont="1" applyFill="1" applyBorder="1" applyAlignment="1" applyProtection="1">
      <alignment horizontal="center" vertical="center"/>
    </xf>
    <xf numFmtId="9" fontId="107" fillId="4" borderId="71" xfId="13" applyFont="1" applyFill="1" applyBorder="1" applyAlignment="1" applyProtection="1">
      <alignment horizontal="center" vertical="center"/>
    </xf>
    <xf numFmtId="0" fontId="107" fillId="4" borderId="0" xfId="402" applyFont="1" applyFill="1" applyAlignment="1" applyProtection="1">
      <alignment vertical="center"/>
    </xf>
    <xf numFmtId="0" fontId="42" fillId="4" borderId="19" xfId="402" applyFont="1" applyFill="1" applyBorder="1" applyAlignment="1" applyProtection="1">
      <alignment vertical="center"/>
    </xf>
    <xf numFmtId="0" fontId="107" fillId="11" borderId="3" xfId="402" applyFont="1" applyFill="1" applyBorder="1" applyAlignment="1" applyProtection="1">
      <alignment vertical="center"/>
    </xf>
    <xf numFmtId="0" fontId="107" fillId="11" borderId="12" xfId="402" applyFont="1" applyFill="1" applyBorder="1" applyAlignment="1" applyProtection="1">
      <alignment vertical="center"/>
    </xf>
    <xf numFmtId="0" fontId="107" fillId="4" borderId="19" xfId="402" applyFont="1" applyFill="1" applyBorder="1" applyAlignment="1" applyProtection="1">
      <alignment vertical="center"/>
    </xf>
    <xf numFmtId="0" fontId="42" fillId="4" borderId="42" xfId="402" applyFont="1" applyFill="1" applyBorder="1" applyAlignment="1" applyProtection="1">
      <alignment vertical="center"/>
    </xf>
    <xf numFmtId="0" fontId="42" fillId="4" borderId="10" xfId="402" applyFont="1" applyFill="1" applyBorder="1" applyAlignment="1" applyProtection="1">
      <alignment vertical="center"/>
    </xf>
    <xf numFmtId="0" fontId="42" fillId="4" borderId="67" xfId="402" applyFont="1" applyFill="1" applyBorder="1" applyAlignment="1" applyProtection="1">
      <alignment vertical="center"/>
    </xf>
    <xf numFmtId="167" fontId="42" fillId="4" borderId="67" xfId="184" applyNumberFormat="1" applyFont="1" applyFill="1" applyBorder="1" applyAlignment="1" applyProtection="1">
      <alignment vertical="center"/>
    </xf>
    <xf numFmtId="167" fontId="107" fillId="4" borderId="19" xfId="184" applyNumberFormat="1" applyFont="1" applyFill="1" applyBorder="1" applyAlignment="1" applyProtection="1">
      <alignment vertical="center"/>
    </xf>
    <xf numFmtId="0" fontId="107" fillId="4" borderId="67" xfId="402" applyFont="1" applyFill="1" applyBorder="1" applyAlignment="1" applyProtection="1">
      <alignment vertical="center"/>
    </xf>
    <xf numFmtId="167" fontId="107" fillId="4" borderId="67" xfId="184" applyNumberFormat="1" applyFont="1" applyFill="1" applyBorder="1" applyAlignment="1" applyProtection="1">
      <alignment vertical="center"/>
    </xf>
    <xf numFmtId="0" fontId="28" fillId="11" borderId="6" xfId="402" applyFont="1" applyFill="1" applyBorder="1" applyAlignment="1" applyProtection="1">
      <alignment horizontal="center" vertical="center" wrapText="1"/>
    </xf>
    <xf numFmtId="0" fontId="28" fillId="11" borderId="7" xfId="402" applyFont="1" applyFill="1" applyBorder="1" applyAlignment="1" applyProtection="1">
      <alignment horizontal="center" vertical="center" wrapText="1"/>
    </xf>
    <xf numFmtId="0" fontId="28" fillId="11" borderId="8" xfId="402" applyFont="1" applyFill="1" applyBorder="1" applyAlignment="1" applyProtection="1">
      <alignment vertical="center"/>
    </xf>
    <xf numFmtId="0" fontId="28" fillId="11" borderId="0" xfId="402" applyFont="1" applyFill="1" applyBorder="1" applyAlignment="1" applyProtection="1">
      <alignment horizontal="center" vertical="center" wrapText="1"/>
    </xf>
    <xf numFmtId="0" fontId="28" fillId="11" borderId="9" xfId="402" applyFont="1" applyFill="1" applyBorder="1" applyAlignment="1" applyProtection="1">
      <alignment horizontal="center" vertical="center" wrapText="1"/>
    </xf>
    <xf numFmtId="0" fontId="107" fillId="11" borderId="4" xfId="402" applyFont="1" applyFill="1" applyBorder="1" applyAlignment="1" applyProtection="1">
      <alignment vertical="center"/>
    </xf>
    <xf numFmtId="0" fontId="107" fillId="11" borderId="12" xfId="402" applyFont="1" applyFill="1" applyBorder="1" applyAlignment="1" applyProtection="1">
      <alignment horizontal="center" vertical="center"/>
    </xf>
    <xf numFmtId="0" fontId="108" fillId="11" borderId="8" xfId="402" applyFont="1" applyFill="1" applyBorder="1" applyAlignment="1" applyProtection="1">
      <alignment vertical="center"/>
    </xf>
    <xf numFmtId="2" fontId="34" fillId="11" borderId="12" xfId="402" applyNumberFormat="1" applyFont="1" applyFill="1" applyBorder="1" applyAlignment="1" applyProtection="1">
      <alignment horizontal="center" vertical="center" wrapText="1"/>
    </xf>
    <xf numFmtId="0" fontId="34" fillId="11" borderId="0" xfId="402" applyFont="1" applyFill="1" applyBorder="1" applyAlignment="1" applyProtection="1">
      <alignment horizontal="right" vertical="center" wrapText="1"/>
    </xf>
    <xf numFmtId="169" fontId="34" fillId="0" borderId="12" xfId="184" applyNumberFormat="1" applyFont="1" applyBorder="1" applyAlignment="1" applyProtection="1">
      <alignment horizontal="center" vertical="center" wrapText="1"/>
    </xf>
    <xf numFmtId="0" fontId="42" fillId="11" borderId="0" xfId="402" applyFont="1" applyFill="1" applyBorder="1" applyAlignment="1" applyProtection="1">
      <alignment horizontal="right" vertical="center" wrapText="1"/>
    </xf>
    <xf numFmtId="9" fontId="34" fillId="4" borderId="12" xfId="13" applyFont="1" applyFill="1" applyBorder="1" applyAlignment="1" applyProtection="1">
      <alignment horizontal="center" vertical="center" wrapText="1"/>
    </xf>
    <xf numFmtId="0" fontId="28" fillId="11" borderId="13" xfId="402" applyFont="1" applyFill="1" applyBorder="1" applyAlignment="1" applyProtection="1">
      <alignment vertical="center"/>
    </xf>
    <xf numFmtId="0" fontId="28" fillId="11" borderId="14" xfId="402" applyFont="1" applyFill="1" applyBorder="1" applyAlignment="1" applyProtection="1">
      <alignment horizontal="center" vertical="center" wrapText="1"/>
    </xf>
    <xf numFmtId="0" fontId="28" fillId="11" borderId="15" xfId="402" applyFont="1" applyFill="1" applyBorder="1" applyAlignment="1" applyProtection="1">
      <alignment horizontal="center" vertical="center" wrapText="1"/>
    </xf>
    <xf numFmtId="9" fontId="107" fillId="4" borderId="18" xfId="13" applyFont="1" applyFill="1" applyBorder="1" applyAlignment="1" applyProtection="1">
      <alignment horizontal="center" vertical="center"/>
    </xf>
    <xf numFmtId="0" fontId="107" fillId="0" borderId="0" xfId="402" applyFont="1" applyAlignment="1" applyProtection="1">
      <alignment vertical="center" wrapText="1"/>
    </xf>
    <xf numFmtId="0" fontId="109" fillId="4" borderId="0" xfId="402" applyFont="1" applyFill="1" applyAlignment="1" applyProtection="1">
      <alignment horizontal="center" vertical="center" wrapText="1"/>
    </xf>
    <xf numFmtId="0" fontId="109" fillId="4" borderId="0" xfId="402" applyFont="1" applyFill="1" applyAlignment="1" applyProtection="1">
      <alignment vertical="center" wrapText="1"/>
    </xf>
    <xf numFmtId="0" fontId="110" fillId="0" borderId="2" xfId="402" applyFont="1" applyBorder="1" applyAlignment="1" applyProtection="1">
      <alignment vertical="center" wrapText="1"/>
    </xf>
    <xf numFmtId="0" fontId="110" fillId="0" borderId="12" xfId="402" applyFont="1" applyBorder="1" applyAlignment="1" applyProtection="1">
      <alignment horizontal="center" vertical="center" wrapText="1"/>
    </xf>
    <xf numFmtId="0" fontId="110" fillId="0" borderId="9" xfId="402" applyFont="1" applyBorder="1" applyAlignment="1" applyProtection="1">
      <alignment horizontal="center" vertical="center" wrapText="1"/>
    </xf>
    <xf numFmtId="0" fontId="110" fillId="0" borderId="15" xfId="402" applyFont="1" applyBorder="1" applyAlignment="1" applyProtection="1">
      <alignment vertical="center" wrapText="1"/>
    </xf>
    <xf numFmtId="0" fontId="28" fillId="0" borderId="0" xfId="402" quotePrefix="1" applyFont="1" applyAlignment="1" applyProtection="1">
      <alignment vertical="center"/>
    </xf>
    <xf numFmtId="0" fontId="28" fillId="0" borderId="6" xfId="402" applyFont="1" applyBorder="1" applyAlignment="1" applyProtection="1">
      <alignment vertical="center"/>
    </xf>
    <xf numFmtId="175" fontId="28" fillId="0" borderId="66" xfId="184" applyNumberFormat="1" applyFont="1" applyBorder="1" applyAlignment="1" applyProtection="1">
      <alignment horizontal="center" vertical="center"/>
    </xf>
    <xf numFmtId="175" fontId="28" fillId="0" borderId="11" xfId="184" applyNumberFormat="1" applyFont="1" applyBorder="1" applyAlignment="1" applyProtection="1">
      <alignment horizontal="center" vertical="center"/>
    </xf>
    <xf numFmtId="0" fontId="107" fillId="11" borderId="11" xfId="402" applyFont="1" applyFill="1" applyBorder="1" applyAlignment="1" applyProtection="1">
      <alignment horizontal="center" vertical="center" wrapText="1"/>
    </xf>
    <xf numFmtId="0" fontId="109" fillId="0" borderId="0" xfId="402" applyFont="1" applyAlignment="1" applyProtection="1">
      <alignment horizontal="center" vertical="center" wrapText="1"/>
    </xf>
    <xf numFmtId="16" fontId="28" fillId="0" borderId="0" xfId="402" quotePrefix="1" applyNumberFormat="1" applyFont="1" applyAlignment="1" applyProtection="1">
      <alignment vertical="center"/>
    </xf>
    <xf numFmtId="0" fontId="28" fillId="0" borderId="0" xfId="402" applyFont="1" applyFill="1" applyBorder="1" applyAlignment="1" applyProtection="1">
      <alignment vertical="center"/>
    </xf>
    <xf numFmtId="0" fontId="28" fillId="0" borderId="0" xfId="402" applyFont="1" applyBorder="1" applyAlignment="1" applyProtection="1">
      <alignment vertical="center" wrapText="1"/>
    </xf>
    <xf numFmtId="0" fontId="109" fillId="0" borderId="0" xfId="402" applyFont="1" applyAlignment="1" applyProtection="1">
      <alignment vertical="center" wrapText="1"/>
    </xf>
    <xf numFmtId="0" fontId="28" fillId="0" borderId="14" xfId="402" applyFont="1" applyBorder="1" applyAlignment="1" applyProtection="1">
      <alignment vertical="center"/>
    </xf>
    <xf numFmtId="2" fontId="28" fillId="0" borderId="0" xfId="402" applyNumberFormat="1" applyFont="1" applyAlignment="1" applyProtection="1">
      <alignment vertical="center"/>
    </xf>
    <xf numFmtId="2" fontId="28" fillId="0" borderId="0" xfId="402" applyNumberFormat="1" applyFont="1" applyAlignment="1" applyProtection="1">
      <alignment vertical="center" wrapText="1"/>
    </xf>
    <xf numFmtId="0" fontId="28" fillId="0" borderId="0" xfId="402" quotePrefix="1" applyFont="1" applyAlignment="1" applyProtection="1">
      <alignment horizontal="center" vertical="center" wrapText="1"/>
    </xf>
    <xf numFmtId="0" fontId="28" fillId="0" borderId="0" xfId="402" applyFont="1" applyAlignment="1" applyProtection="1">
      <alignment horizontal="right" vertical="center"/>
    </xf>
    <xf numFmtId="0" fontId="111" fillId="0" borderId="0" xfId="402" applyFont="1" applyAlignment="1" applyProtection="1">
      <alignment vertical="center" wrapText="1"/>
    </xf>
    <xf numFmtId="0" fontId="62" fillId="0" borderId="0" xfId="402" applyFont="1" applyAlignment="1" applyProtection="1">
      <alignment vertical="center"/>
    </xf>
    <xf numFmtId="0" fontId="109" fillId="0" borderId="0" xfId="402" applyFont="1" applyFill="1" applyBorder="1" applyAlignment="1" applyProtection="1">
      <alignment vertical="center" wrapText="1"/>
    </xf>
    <xf numFmtId="0" fontId="110" fillId="0" borderId="18" xfId="402" applyFont="1" applyBorder="1" applyAlignment="1" applyProtection="1">
      <alignment horizontal="center" vertical="center" wrapText="1"/>
    </xf>
    <xf numFmtId="0" fontId="112" fillId="0" borderId="13" xfId="402" applyFont="1" applyBorder="1" applyAlignment="1" applyProtection="1">
      <alignment horizontal="center" vertical="center" wrapText="1"/>
    </xf>
    <xf numFmtId="170" fontId="110" fillId="0" borderId="15" xfId="542" applyNumberFormat="1" applyFont="1" applyBorder="1" applyAlignment="1" applyProtection="1">
      <alignment horizontal="center" vertical="center" wrapText="1"/>
    </xf>
    <xf numFmtId="170" fontId="110" fillId="0" borderId="15" xfId="542" applyNumberFormat="1" applyFont="1" applyBorder="1" applyAlignment="1" applyProtection="1">
      <alignment horizontal="right" vertical="center" wrapText="1"/>
    </xf>
    <xf numFmtId="0" fontId="105" fillId="13" borderId="11" xfId="348" applyFont="1" applyFill="1" applyBorder="1" applyAlignment="1" applyProtection="1">
      <alignment horizontal="center" vertical="center"/>
    </xf>
    <xf numFmtId="0" fontId="105" fillId="13" borderId="11" xfId="348" applyNumberFormat="1" applyFont="1" applyFill="1" applyBorder="1" applyAlignment="1" applyProtection="1">
      <alignment horizontal="center" vertical="center"/>
    </xf>
    <xf numFmtId="0" fontId="62" fillId="13" borderId="11" xfId="402" applyFont="1" applyFill="1" applyBorder="1" applyAlignment="1" applyProtection="1">
      <alignment horizontal="center" vertical="center"/>
    </xf>
    <xf numFmtId="0" fontId="109" fillId="13" borderId="11" xfId="402" applyFont="1" applyFill="1" applyBorder="1" applyAlignment="1" applyProtection="1">
      <alignment horizontal="center" vertical="center" wrapText="1"/>
    </xf>
    <xf numFmtId="0" fontId="28" fillId="0" borderId="11" xfId="402" applyFont="1" applyBorder="1" applyAlignment="1" applyProtection="1">
      <alignment vertical="center"/>
    </xf>
    <xf numFmtId="0" fontId="28" fillId="0" borderId="11" xfId="402" applyNumberFormat="1" applyFont="1" applyBorder="1" applyAlignment="1" applyProtection="1">
      <alignment vertical="center"/>
    </xf>
    <xf numFmtId="167" fontId="28" fillId="0" borderId="0" xfId="184" applyNumberFormat="1" applyFont="1" applyAlignment="1" applyProtection="1">
      <alignment vertical="center" wrapText="1"/>
    </xf>
    <xf numFmtId="167" fontId="107" fillId="0" borderId="0" xfId="184" applyNumberFormat="1" applyFont="1" applyAlignment="1" applyProtection="1">
      <alignment vertical="center" wrapText="1"/>
    </xf>
    <xf numFmtId="167" fontId="109" fillId="0" borderId="0" xfId="184" applyNumberFormat="1" applyFont="1" applyAlignment="1" applyProtection="1">
      <alignment vertical="center" wrapText="1"/>
    </xf>
    <xf numFmtId="0" fontId="28" fillId="14" borderId="11" xfId="402" applyFont="1" applyFill="1" applyBorder="1" applyAlignment="1" applyProtection="1">
      <alignment vertical="center"/>
    </xf>
    <xf numFmtId="0" fontId="10" fillId="0" borderId="6" xfId="8" applyBorder="1" applyProtection="1"/>
    <xf numFmtId="0" fontId="10" fillId="0" borderId="7" xfId="8" applyBorder="1" applyProtection="1"/>
    <xf numFmtId="0" fontId="10" fillId="0" borderId="8" xfId="8" applyBorder="1" applyProtection="1"/>
    <xf numFmtId="0" fontId="10" fillId="0" borderId="0" xfId="8" applyBorder="1" applyProtection="1"/>
    <xf numFmtId="0" fontId="10" fillId="0" borderId="9" xfId="8" applyBorder="1" applyProtection="1"/>
    <xf numFmtId="9" fontId="13" fillId="0" borderId="0" xfId="8" applyNumberFormat="1" applyFont="1" applyBorder="1" applyProtection="1"/>
    <xf numFmtId="0" fontId="13" fillId="0" borderId="14" xfId="8" applyFont="1" applyBorder="1" applyProtection="1"/>
    <xf numFmtId="0" fontId="13" fillId="0" borderId="15" xfId="8" applyFont="1" applyBorder="1" applyProtection="1"/>
    <xf numFmtId="171" fontId="21" fillId="5" borderId="1" xfId="184" applyNumberFormat="1" applyFont="1" applyFill="1" applyBorder="1" applyAlignment="1" applyProtection="1">
      <alignment horizontal="center" vertical="center"/>
    </xf>
    <xf numFmtId="173" fontId="21" fillId="5" borderId="1" xfId="184" applyNumberFormat="1" applyFont="1" applyFill="1" applyBorder="1" applyAlignment="1" applyProtection="1">
      <alignment horizontal="center" vertical="center"/>
    </xf>
    <xf numFmtId="169" fontId="21" fillId="5" borderId="18" xfId="1" applyNumberFormat="1" applyFont="1" applyFill="1" applyBorder="1" applyAlignment="1" applyProtection="1">
      <alignment horizontal="center" vertical="center"/>
    </xf>
    <xf numFmtId="0" fontId="26" fillId="0" borderId="123" xfId="8" applyFont="1" applyBorder="1" applyAlignment="1" applyProtection="1"/>
    <xf numFmtId="168" fontId="21" fillId="9" borderId="34" xfId="2" applyNumberFormat="1" applyFont="1" applyFill="1" applyBorder="1" applyAlignment="1" applyProtection="1">
      <protection locked="0"/>
    </xf>
    <xf numFmtId="0" fontId="21" fillId="9" borderId="34" xfId="2" applyFont="1" applyFill="1" applyBorder="1" applyAlignment="1" applyProtection="1">
      <protection locked="0"/>
    </xf>
    <xf numFmtId="0" fontId="21" fillId="9" borderId="32" xfId="2" applyFont="1" applyFill="1" applyBorder="1" applyAlignment="1" applyProtection="1">
      <protection locked="0"/>
    </xf>
    <xf numFmtId="14" fontId="21" fillId="9" borderId="36" xfId="2" applyNumberFormat="1" applyFont="1" applyFill="1" applyBorder="1" applyAlignment="1" applyProtection="1">
      <protection locked="0"/>
    </xf>
    <xf numFmtId="0" fontId="21" fillId="9" borderId="37" xfId="2" applyFont="1" applyFill="1" applyBorder="1" applyAlignment="1" applyProtection="1">
      <alignment wrapText="1"/>
      <protection locked="0"/>
    </xf>
    <xf numFmtId="0" fontId="21" fillId="9" borderId="38" xfId="2" applyFont="1" applyFill="1" applyBorder="1" applyAlignment="1" applyProtection="1">
      <alignment wrapText="1"/>
      <protection locked="0"/>
    </xf>
    <xf numFmtId="0" fontId="21" fillId="9" borderId="36" xfId="2" applyFont="1" applyFill="1" applyBorder="1" applyAlignment="1" applyProtection="1">
      <alignment wrapText="1"/>
      <protection locked="0"/>
    </xf>
    <xf numFmtId="0" fontId="21" fillId="9" borderId="39" xfId="2" applyFont="1" applyFill="1" applyBorder="1" applyAlignment="1" applyProtection="1">
      <alignment wrapText="1"/>
      <protection locked="0"/>
    </xf>
    <xf numFmtId="0" fontId="21" fillId="9" borderId="48" xfId="2" applyFont="1" applyFill="1" applyBorder="1" applyAlignment="1" applyProtection="1">
      <alignment wrapText="1"/>
      <protection locked="0"/>
    </xf>
    <xf numFmtId="0" fontId="21" fillId="9" borderId="56" xfId="2" applyFont="1" applyFill="1" applyBorder="1" applyAlignment="1" applyProtection="1">
      <protection locked="0"/>
    </xf>
    <xf numFmtId="0" fontId="21" fillId="9" borderId="35" xfId="2" applyFont="1" applyFill="1" applyBorder="1" applyAlignment="1" applyProtection="1">
      <alignment wrapText="1"/>
      <protection locked="0"/>
    </xf>
    <xf numFmtId="0" fontId="21" fillId="9" borderId="1" xfId="2" applyFont="1" applyFill="1" applyBorder="1" applyAlignment="1" applyProtection="1">
      <alignment horizontal="center"/>
      <protection locked="0"/>
    </xf>
    <xf numFmtId="0" fontId="21" fillId="9" borderId="34" xfId="2" applyFont="1" applyFill="1" applyBorder="1" applyAlignment="1" applyProtection="1">
      <alignment horizontal="center"/>
      <protection locked="0"/>
    </xf>
    <xf numFmtId="0" fontId="26" fillId="9" borderId="1" xfId="2" applyFont="1" applyFill="1" applyBorder="1" applyAlignment="1" applyProtection="1">
      <alignment horizontal="center"/>
      <protection locked="0"/>
    </xf>
    <xf numFmtId="169" fontId="21" fillId="9" borderId="1" xfId="1" applyNumberFormat="1" applyFont="1" applyFill="1" applyBorder="1" applyAlignment="1" applyProtection="1">
      <alignment horizontal="center" vertical="center"/>
      <protection locked="0"/>
    </xf>
    <xf numFmtId="43" fontId="11" fillId="9" borderId="34" xfId="2" applyNumberFormat="1" applyFill="1" applyBorder="1" applyAlignment="1" applyProtection="1">
      <alignment wrapText="1"/>
      <protection locked="0"/>
    </xf>
    <xf numFmtId="0" fontId="10" fillId="0" borderId="11" xfId="10" applyBorder="1" applyProtection="1">
      <protection locked="0"/>
    </xf>
    <xf numFmtId="43" fontId="10" fillId="0" borderId="11" xfId="10" applyNumberFormat="1" applyBorder="1" applyProtection="1">
      <protection locked="0"/>
    </xf>
    <xf numFmtId="43" fontId="11" fillId="9" borderId="11" xfId="2" applyNumberFormat="1" applyFill="1" applyBorder="1" applyAlignment="1" applyProtection="1">
      <alignment horizontal="center" wrapText="1"/>
      <protection locked="0"/>
    </xf>
    <xf numFmtId="43" fontId="11" fillId="0" borderId="39" xfId="2" applyNumberFormat="1" applyFill="1" applyBorder="1" applyAlignment="1" applyProtection="1">
      <alignment wrapText="1"/>
      <protection locked="0"/>
    </xf>
    <xf numFmtId="43" fontId="11" fillId="0" borderId="39" xfId="2" applyNumberFormat="1" applyFill="1" applyBorder="1" applyAlignment="1" applyProtection="1">
      <alignment horizontal="center" wrapText="1"/>
      <protection locked="0"/>
    </xf>
    <xf numFmtId="43" fontId="11" fillId="0" borderId="57" xfId="2" applyNumberFormat="1" applyFill="1" applyBorder="1" applyAlignment="1" applyProtection="1">
      <alignment wrapText="1"/>
      <protection locked="0"/>
    </xf>
    <xf numFmtId="167" fontId="21" fillId="9" borderId="34" xfId="1" applyNumberFormat="1" applyFont="1" applyFill="1" applyBorder="1" applyAlignment="1" applyProtection="1">
      <protection locked="0"/>
    </xf>
    <xf numFmtId="0" fontId="26" fillId="11" borderId="11" xfId="218" applyFont="1" applyFill="1" applyBorder="1" applyAlignment="1" applyProtection="1">
      <alignment horizontal="center" wrapText="1"/>
    </xf>
    <xf numFmtId="0" fontId="21" fillId="32" borderId="11" xfId="218" applyFont="1" applyFill="1" applyBorder="1" applyAlignment="1" applyProtection="1">
      <alignment horizontal="center"/>
    </xf>
    <xf numFmtId="1" fontId="21" fillId="32" borderId="11" xfId="218" applyNumberFormat="1" applyFont="1" applyFill="1" applyBorder="1" applyAlignment="1" applyProtection="1">
      <alignment horizontal="center"/>
    </xf>
    <xf numFmtId="0" fontId="13" fillId="32" borderId="11" xfId="218" applyFont="1" applyFill="1" applyBorder="1" applyProtection="1"/>
    <xf numFmtId="169" fontId="13" fillId="32" borderId="11" xfId="184" applyNumberFormat="1" applyFont="1" applyFill="1" applyBorder="1" applyAlignment="1" applyProtection="1">
      <alignment horizontal="center" vertical="center"/>
    </xf>
    <xf numFmtId="0" fontId="14" fillId="9" borderId="8" xfId="218" applyFill="1" applyBorder="1" applyProtection="1">
      <protection locked="0"/>
    </xf>
    <xf numFmtId="9" fontId="21" fillId="9" borderId="63" xfId="13" applyFont="1" applyFill="1" applyBorder="1" applyAlignment="1" applyProtection="1">
      <alignment horizontal="center"/>
      <protection locked="0"/>
    </xf>
    <xf numFmtId="0" fontId="14" fillId="0" borderId="11" xfId="218" applyBorder="1" applyProtection="1">
      <protection locked="0"/>
    </xf>
    <xf numFmtId="0" fontId="14" fillId="0" borderId="77" xfId="218" applyBorder="1" applyProtection="1">
      <protection locked="0"/>
    </xf>
    <xf numFmtId="0" fontId="14" fillId="0" borderId="0" xfId="218" applyProtection="1">
      <protection locked="0"/>
    </xf>
    <xf numFmtId="0" fontId="14" fillId="0" borderId="11" xfId="218" applyNumberFormat="1" applyBorder="1" applyProtection="1">
      <protection locked="0"/>
    </xf>
    <xf numFmtId="0" fontId="14" fillId="0" borderId="77" xfId="218" applyBorder="1" applyAlignment="1" applyProtection="1">
      <alignment horizontal="center"/>
      <protection locked="0"/>
    </xf>
    <xf numFmtId="0" fontId="14" fillId="0" borderId="60" xfId="218" applyBorder="1" applyAlignment="1" applyProtection="1">
      <alignment horizontal="center"/>
      <protection locked="0"/>
    </xf>
    <xf numFmtId="9" fontId="0" fillId="0" borderId="11" xfId="13" applyFont="1" applyBorder="1" applyProtection="1">
      <protection locked="0"/>
    </xf>
    <xf numFmtId="9" fontId="0" fillId="0" borderId="73" xfId="13" applyFont="1" applyBorder="1" applyProtection="1">
      <protection locked="0"/>
    </xf>
    <xf numFmtId="9" fontId="0" fillId="0" borderId="83" xfId="13" applyFont="1" applyBorder="1" applyProtection="1">
      <protection locked="0"/>
    </xf>
    <xf numFmtId="9" fontId="19" fillId="0" borderId="85" xfId="13" applyFont="1" applyBorder="1" applyProtection="1">
      <protection locked="0"/>
    </xf>
    <xf numFmtId="169" fontId="0" fillId="0" borderId="83" xfId="184" applyNumberFormat="1" applyFont="1" applyBorder="1" applyAlignment="1" applyProtection="1">
      <alignment horizontal="center"/>
      <protection locked="0"/>
    </xf>
    <xf numFmtId="0" fontId="113" fillId="0" borderId="12" xfId="0" applyFont="1" applyBorder="1" applyAlignment="1">
      <alignment vertical="top" wrapText="1"/>
    </xf>
    <xf numFmtId="0" fontId="66" fillId="0" borderId="4" xfId="0" applyFont="1" applyBorder="1" applyAlignment="1">
      <alignment vertical="top" wrapText="1"/>
    </xf>
    <xf numFmtId="0" fontId="113" fillId="0" borderId="18" xfId="0" applyFont="1" applyBorder="1" applyAlignment="1">
      <alignment vertical="top" wrapText="1"/>
    </xf>
    <xf numFmtId="0" fontId="66" fillId="0" borderId="15" xfId="0" applyFont="1" applyBorder="1" applyAlignment="1">
      <alignment vertical="top" wrapText="1"/>
    </xf>
    <xf numFmtId="0" fontId="66" fillId="0" borderId="15" xfId="0" applyFont="1" applyBorder="1" applyAlignment="1">
      <alignment horizontal="right" vertical="top" wrapText="1"/>
    </xf>
    <xf numFmtId="0" fontId="113" fillId="0" borderId="19" xfId="0" applyFont="1" applyBorder="1" applyAlignment="1">
      <alignment vertical="top" wrapText="1"/>
    </xf>
    <xf numFmtId="0" fontId="114" fillId="4" borderId="0" xfId="8" applyFont="1" applyFill="1" applyBorder="1" applyProtection="1"/>
    <xf numFmtId="167" fontId="15" fillId="9" borderId="11" xfId="1" applyNumberFormat="1" applyFont="1" applyFill="1" applyBorder="1" applyAlignment="1" applyProtection="1">
      <alignment horizontal="right"/>
    </xf>
    <xf numFmtId="0" fontId="115" fillId="0" borderId="0" xfId="0" applyFont="1" applyAlignment="1" applyProtection="1">
      <alignment horizontal="center"/>
    </xf>
    <xf numFmtId="0" fontId="13" fillId="0" borderId="0" xfId="702" applyFont="1"/>
    <xf numFmtId="0" fontId="4" fillId="0" borderId="0" xfId="702"/>
    <xf numFmtId="0" fontId="116" fillId="0" borderId="0" xfId="702" applyFont="1"/>
    <xf numFmtId="0" fontId="32" fillId="0" borderId="0" xfId="702" applyFont="1"/>
    <xf numFmtId="0" fontId="37" fillId="0" borderId="0" xfId="702" applyFont="1"/>
    <xf numFmtId="0" fontId="4" fillId="0" borderId="5" xfId="702" applyBorder="1"/>
    <xf numFmtId="0" fontId="4" fillId="0" borderId="110" xfId="702" applyBorder="1"/>
    <xf numFmtId="181" fontId="13" fillId="0" borderId="95" xfId="702" applyNumberFormat="1" applyFont="1" applyFill="1" applyBorder="1" applyAlignment="1"/>
    <xf numFmtId="0" fontId="4" fillId="0" borderId="6" xfId="702" applyBorder="1"/>
    <xf numFmtId="0" fontId="4" fillId="0" borderId="7" xfId="702" applyBorder="1"/>
    <xf numFmtId="0" fontId="4" fillId="0" borderId="0" xfId="702" applyFill="1" applyBorder="1"/>
    <xf numFmtId="181" fontId="13" fillId="0" borderId="0" xfId="702" applyNumberFormat="1" applyFont="1" applyFill="1" applyBorder="1" applyAlignment="1"/>
    <xf numFmtId="0" fontId="4" fillId="0" borderId="8" xfId="702" applyBorder="1"/>
    <xf numFmtId="0" fontId="4" fillId="0" borderId="111" xfId="702" applyBorder="1"/>
    <xf numFmtId="181" fontId="13" fillId="0" borderId="6" xfId="702" applyNumberFormat="1" applyFont="1" applyFill="1" applyBorder="1" applyAlignment="1"/>
    <xf numFmtId="0" fontId="13" fillId="0" borderId="0" xfId="702" applyFont="1" applyFill="1" applyBorder="1"/>
    <xf numFmtId="0" fontId="4" fillId="0" borderId="0" xfId="702" applyBorder="1"/>
    <xf numFmtId="1" fontId="13" fillId="14" borderId="0" xfId="702" applyNumberFormat="1" applyFont="1" applyFill="1" applyBorder="1" applyAlignment="1">
      <alignment horizontal="center" vertical="center"/>
    </xf>
    <xf numFmtId="0" fontId="4" fillId="14" borderId="0" xfId="702" applyFill="1" applyBorder="1" applyAlignment="1">
      <alignment horizontal="center" vertical="center"/>
    </xf>
    <xf numFmtId="0" fontId="4" fillId="14" borderId="9" xfId="702" applyFill="1" applyBorder="1" applyAlignment="1">
      <alignment horizontal="center" vertical="center"/>
    </xf>
    <xf numFmtId="0" fontId="13" fillId="0" borderId="2" xfId="702" applyFont="1" applyBorder="1" applyAlignment="1">
      <alignment horizontal="left" wrapText="1"/>
    </xf>
    <xf numFmtId="181" fontId="13" fillId="0" borderId="118" xfId="702" applyNumberFormat="1" applyFont="1" applyBorder="1" applyAlignment="1">
      <alignment horizontal="left" wrapText="1"/>
    </xf>
    <xf numFmtId="185" fontId="21" fillId="40" borderId="51" xfId="702" applyNumberFormat="1" applyFont="1" applyFill="1" applyBorder="1" applyAlignment="1">
      <alignment horizontal="left" wrapText="1"/>
    </xf>
    <xf numFmtId="0" fontId="21" fillId="41" borderId="64" xfId="702" applyFont="1" applyFill="1" applyBorder="1" applyAlignment="1">
      <alignment horizontal="center" wrapText="1"/>
    </xf>
    <xf numFmtId="0" fontId="21" fillId="38" borderId="52" xfId="702" applyFont="1" applyFill="1" applyBorder="1" applyAlignment="1">
      <alignment horizontal="left" wrapText="1"/>
    </xf>
    <xf numFmtId="0" fontId="13" fillId="0" borderId="0" xfId="702" applyFont="1" applyFill="1" applyBorder="1" applyAlignment="1">
      <alignment horizontal="center"/>
    </xf>
    <xf numFmtId="185" fontId="21" fillId="0" borderId="0" xfId="702" applyNumberFormat="1" applyFont="1" applyFill="1" applyBorder="1" applyAlignment="1">
      <alignment horizontal="center" wrapText="1"/>
    </xf>
    <xf numFmtId="0" fontId="21" fillId="0" borderId="0" xfId="702" applyFont="1" applyFill="1" applyBorder="1" applyAlignment="1">
      <alignment horizontal="center"/>
    </xf>
    <xf numFmtId="0" fontId="21" fillId="0" borderId="0" xfId="702" applyFont="1" applyFill="1" applyBorder="1" applyAlignment="1">
      <alignment horizontal="center" wrapText="1"/>
    </xf>
    <xf numFmtId="0" fontId="21" fillId="0" borderId="101" xfId="702" applyFont="1" applyBorder="1" applyAlignment="1">
      <alignment horizontal="center"/>
    </xf>
    <xf numFmtId="181" fontId="21" fillId="0" borderId="103" xfId="702" applyNumberFormat="1" applyFont="1" applyBorder="1"/>
    <xf numFmtId="180" fontId="21" fillId="40" borderId="95" xfId="702" applyNumberFormat="1" applyFont="1" applyFill="1" applyBorder="1" applyAlignment="1">
      <alignment horizontal="center"/>
    </xf>
    <xf numFmtId="180" fontId="21" fillId="41" borderId="103" xfId="702" applyNumberFormat="1" applyFont="1" applyFill="1" applyBorder="1" applyAlignment="1">
      <alignment horizontal="center"/>
    </xf>
    <xf numFmtId="180" fontId="21" fillId="38" borderId="45" xfId="702" applyNumberFormat="1" applyFont="1" applyFill="1" applyBorder="1" applyAlignment="1">
      <alignment horizontal="center"/>
    </xf>
    <xf numFmtId="180" fontId="21" fillId="0" borderId="0" xfId="702" applyNumberFormat="1" applyFont="1" applyFill="1" applyBorder="1" applyAlignment="1">
      <alignment horizontal="center"/>
    </xf>
    <xf numFmtId="181" fontId="21" fillId="0" borderId="0" xfId="702" applyNumberFormat="1" applyFont="1" applyFill="1" applyBorder="1" applyAlignment="1">
      <alignment horizontal="center"/>
    </xf>
    <xf numFmtId="0" fontId="21" fillId="0" borderId="62" xfId="702" applyFont="1" applyBorder="1" applyAlignment="1">
      <alignment horizontal="center"/>
    </xf>
    <xf numFmtId="0" fontId="21" fillId="0" borderId="11" xfId="702" applyFont="1" applyBorder="1" applyAlignment="1">
      <alignment horizontal="center"/>
    </xf>
    <xf numFmtId="180" fontId="21" fillId="40" borderId="77" xfId="702" applyNumberFormat="1" applyFont="1" applyFill="1" applyBorder="1" applyAlignment="1">
      <alignment horizontal="center"/>
    </xf>
    <xf numFmtId="180" fontId="21" fillId="41" borderId="11" xfId="702" applyNumberFormat="1" applyFont="1" applyFill="1" applyBorder="1" applyAlignment="1">
      <alignment horizontal="center"/>
    </xf>
    <xf numFmtId="180" fontId="21" fillId="38" borderId="24" xfId="702" applyNumberFormat="1" applyFont="1" applyFill="1" applyBorder="1" applyAlignment="1">
      <alignment horizontal="center"/>
    </xf>
    <xf numFmtId="0" fontId="4" fillId="0" borderId="11" xfId="702" applyBorder="1" applyAlignment="1">
      <alignment horizontal="center"/>
    </xf>
    <xf numFmtId="0" fontId="21" fillId="0" borderId="98" xfId="702" applyFont="1" applyBorder="1" applyAlignment="1">
      <alignment horizontal="center"/>
    </xf>
    <xf numFmtId="0" fontId="4" fillId="0" borderId="73" xfId="702" applyBorder="1" applyAlignment="1">
      <alignment horizontal="center"/>
    </xf>
    <xf numFmtId="0" fontId="4" fillId="0" borderId="0" xfId="702" applyFill="1" applyBorder="1" applyAlignment="1">
      <alignment horizontal="center"/>
    </xf>
    <xf numFmtId="0" fontId="21" fillId="0" borderId="63" xfId="702" applyFont="1" applyBorder="1" applyAlignment="1">
      <alignment horizontal="center"/>
    </xf>
    <xf numFmtId="0" fontId="21" fillId="0" borderId="64" xfId="702" applyFont="1" applyBorder="1" applyAlignment="1">
      <alignment horizontal="center"/>
    </xf>
    <xf numFmtId="180" fontId="21" fillId="40" borderId="113" xfId="702" applyNumberFormat="1" applyFont="1" applyFill="1" applyBorder="1" applyAlignment="1">
      <alignment horizontal="center"/>
    </xf>
    <xf numFmtId="180" fontId="21" fillId="41" borderId="64" xfId="702" applyNumberFormat="1" applyFont="1" applyFill="1" applyBorder="1" applyAlignment="1">
      <alignment horizontal="center"/>
    </xf>
    <xf numFmtId="180" fontId="21" fillId="38" borderId="52" xfId="702" applyNumberFormat="1" applyFont="1" applyFill="1" applyBorder="1" applyAlignment="1">
      <alignment horizontal="center"/>
    </xf>
    <xf numFmtId="181" fontId="89" fillId="0" borderId="0" xfId="702" applyNumberFormat="1" applyFont="1"/>
    <xf numFmtId="188" fontId="89" fillId="0" borderId="0" xfId="703" applyNumberFormat="1" applyFont="1"/>
    <xf numFmtId="0" fontId="4" fillId="0" borderId="93" xfId="702" applyBorder="1"/>
    <xf numFmtId="0" fontId="4" fillId="0" borderId="117" xfId="702" applyBorder="1"/>
    <xf numFmtId="0" fontId="4" fillId="0" borderId="94" xfId="702" applyBorder="1"/>
    <xf numFmtId="0" fontId="13" fillId="0" borderId="120" xfId="702" applyFont="1" applyBorder="1"/>
    <xf numFmtId="0" fontId="13" fillId="0" borderId="99" xfId="702" applyFont="1" applyBorder="1"/>
    <xf numFmtId="0" fontId="13" fillId="0" borderId="119" xfId="702" applyFont="1" applyBorder="1"/>
    <xf numFmtId="0" fontId="13" fillId="42" borderId="12" xfId="702" applyFont="1" applyFill="1" applyBorder="1" applyAlignment="1">
      <alignment horizontal="center"/>
    </xf>
    <xf numFmtId="1" fontId="13" fillId="14" borderId="2" xfId="702" applyNumberFormat="1" applyFont="1" applyFill="1" applyBorder="1" applyAlignment="1">
      <alignment horizontal="center"/>
    </xf>
    <xf numFmtId="181" fontId="13" fillId="14" borderId="4" xfId="702" applyNumberFormat="1" applyFont="1" applyFill="1" applyBorder="1" applyAlignment="1">
      <alignment horizontal="center" wrapText="1"/>
    </xf>
    <xf numFmtId="0" fontId="13" fillId="14" borderId="2" xfId="702" applyFont="1" applyFill="1" applyBorder="1" applyAlignment="1">
      <alignment horizontal="center"/>
    </xf>
    <xf numFmtId="0" fontId="13" fillId="14" borderId="4" xfId="702" applyFont="1" applyFill="1" applyBorder="1" applyAlignment="1">
      <alignment horizontal="center"/>
    </xf>
    <xf numFmtId="0" fontId="13" fillId="14" borderId="2" xfId="702" applyFont="1" applyFill="1" applyBorder="1" applyAlignment="1">
      <alignment horizontal="center" wrapText="1"/>
    </xf>
    <xf numFmtId="0" fontId="13" fillId="14" borderId="4" xfId="702" applyFont="1" applyFill="1" applyBorder="1" applyAlignment="1">
      <alignment horizontal="center" wrapText="1"/>
    </xf>
    <xf numFmtId="0" fontId="13" fillId="14" borderId="12" xfId="702" applyFont="1" applyFill="1" applyBorder="1" applyAlignment="1">
      <alignment horizontal="center"/>
    </xf>
    <xf numFmtId="0" fontId="21" fillId="40" borderId="74" xfId="702" applyFont="1" applyFill="1" applyBorder="1" applyAlignment="1">
      <alignment horizontal="center" vertical="center" wrapText="1"/>
    </xf>
    <xf numFmtId="0" fontId="21" fillId="40" borderId="4" xfId="702" applyFont="1" applyFill="1" applyBorder="1" applyAlignment="1">
      <alignment horizontal="center" vertical="center" wrapText="1"/>
    </xf>
    <xf numFmtId="0" fontId="21" fillId="41" borderId="74" xfId="702" applyFont="1" applyFill="1" applyBorder="1" applyAlignment="1">
      <alignment horizontal="center" vertical="center" wrapText="1"/>
    </xf>
    <xf numFmtId="0" fontId="21" fillId="41" borderId="76" xfId="702" applyFont="1" applyFill="1" applyBorder="1" applyAlignment="1">
      <alignment horizontal="center" vertical="center" wrapText="1"/>
    </xf>
    <xf numFmtId="0" fontId="21" fillId="38" borderId="74" xfId="702" applyFont="1" applyFill="1" applyBorder="1" applyAlignment="1">
      <alignment horizontal="center" vertical="center" wrapText="1"/>
    </xf>
    <xf numFmtId="0" fontId="21" fillId="38" borderId="76" xfId="702" applyFont="1" applyFill="1" applyBorder="1" applyAlignment="1">
      <alignment horizontal="center" vertical="center" wrapText="1"/>
    </xf>
    <xf numFmtId="0" fontId="21" fillId="42" borderId="12" xfId="702" applyFont="1" applyFill="1" applyBorder="1" applyAlignment="1">
      <alignment horizontal="center" vertical="center"/>
    </xf>
    <xf numFmtId="0" fontId="13" fillId="0" borderId="13" xfId="702" applyFont="1" applyBorder="1" applyAlignment="1"/>
    <xf numFmtId="0" fontId="4" fillId="0" borderId="14" xfId="702" applyBorder="1" applyAlignment="1"/>
    <xf numFmtId="9" fontId="32" fillId="40" borderId="63" xfId="702" applyNumberFormat="1" applyFont="1" applyFill="1" applyBorder="1" applyAlignment="1">
      <alignment horizontal="center" vertical="center" wrapText="1"/>
    </xf>
    <xf numFmtId="9" fontId="32" fillId="40" borderId="52" xfId="702" applyNumberFormat="1" applyFont="1" applyFill="1" applyBorder="1" applyAlignment="1">
      <alignment horizontal="center" vertical="center" wrapText="1"/>
    </xf>
    <xf numFmtId="9" fontId="32" fillId="41" borderId="63" xfId="702" applyNumberFormat="1" applyFont="1" applyFill="1" applyBorder="1" applyAlignment="1">
      <alignment horizontal="center" vertical="center" wrapText="1"/>
    </xf>
    <xf numFmtId="9" fontId="32" fillId="41" borderId="65" xfId="702" applyNumberFormat="1" applyFont="1" applyFill="1" applyBorder="1" applyAlignment="1">
      <alignment horizontal="center" vertical="center" wrapText="1"/>
    </xf>
    <xf numFmtId="9" fontId="32" fillId="38" borderId="63" xfId="702" applyNumberFormat="1" applyFont="1" applyFill="1" applyBorder="1" applyAlignment="1">
      <alignment horizontal="center" vertical="center" wrapText="1"/>
    </xf>
    <xf numFmtId="9" fontId="32" fillId="38" borderId="65" xfId="702" applyNumberFormat="1" applyFont="1" applyFill="1" applyBorder="1" applyAlignment="1">
      <alignment horizontal="center" vertical="center" wrapText="1"/>
    </xf>
    <xf numFmtId="9" fontId="32" fillId="42" borderId="69" xfId="702" applyNumberFormat="1" applyFont="1" applyFill="1" applyBorder="1" applyAlignment="1">
      <alignment horizontal="center" vertical="center"/>
    </xf>
    <xf numFmtId="0" fontId="13" fillId="0" borderId="96" xfId="702" applyFont="1" applyBorder="1"/>
    <xf numFmtId="0" fontId="13" fillId="0" borderId="80" xfId="702" applyFont="1" applyBorder="1"/>
    <xf numFmtId="0" fontId="21" fillId="40" borderId="120" xfId="702" applyFont="1" applyFill="1" applyBorder="1" applyAlignment="1">
      <alignment horizontal="center" vertical="center" wrapText="1"/>
    </xf>
    <xf numFmtId="0" fontId="21" fillId="40" borderId="15" xfId="702" applyFont="1" applyFill="1" applyBorder="1" applyAlignment="1">
      <alignment horizontal="center" vertical="center" wrapText="1"/>
    </xf>
    <xf numFmtId="0" fontId="21" fillId="41" borderId="120" xfId="702" applyFont="1" applyFill="1" applyBorder="1" applyAlignment="1">
      <alignment horizontal="center" vertical="center" wrapText="1"/>
    </xf>
    <xf numFmtId="0" fontId="21" fillId="41" borderId="100" xfId="702" applyFont="1" applyFill="1" applyBorder="1" applyAlignment="1">
      <alignment horizontal="center" vertical="center" wrapText="1"/>
    </xf>
    <xf numFmtId="0" fontId="21" fillId="38" borderId="120" xfId="702" applyFont="1" applyFill="1" applyBorder="1" applyAlignment="1">
      <alignment horizontal="center" vertical="center" wrapText="1"/>
    </xf>
    <xf numFmtId="0" fontId="21" fillId="38" borderId="100" xfId="702" applyFont="1" applyFill="1" applyBorder="1" applyAlignment="1">
      <alignment horizontal="center" vertical="center" wrapText="1"/>
    </xf>
    <xf numFmtId="0" fontId="21" fillId="42" borderId="18" xfId="702" applyFont="1" applyFill="1" applyBorder="1" applyAlignment="1">
      <alignment horizontal="center" vertical="center"/>
    </xf>
    <xf numFmtId="0" fontId="4" fillId="0" borderId="93" xfId="702" applyFill="1" applyBorder="1" applyAlignment="1">
      <alignment horizontal="center"/>
    </xf>
    <xf numFmtId="0" fontId="4" fillId="0" borderId="117" xfId="702" applyFill="1" applyBorder="1" applyAlignment="1">
      <alignment horizontal="center"/>
    </xf>
    <xf numFmtId="0" fontId="21" fillId="0" borderId="121" xfId="702" applyFont="1" applyBorder="1" applyAlignment="1">
      <alignment horizontal="center"/>
    </xf>
    <xf numFmtId="183" fontId="21" fillId="40" borderId="74" xfId="702" applyNumberFormat="1" applyFont="1" applyFill="1" applyBorder="1" applyAlignment="1">
      <alignment horizontal="center"/>
    </xf>
    <xf numFmtId="183" fontId="21" fillId="40" borderId="76" xfId="702" applyNumberFormat="1" applyFont="1" applyFill="1" applyBorder="1" applyAlignment="1">
      <alignment horizontal="center"/>
    </xf>
    <xf numFmtId="183" fontId="21" fillId="41" borderId="74" xfId="702" applyNumberFormat="1" applyFont="1" applyFill="1" applyBorder="1" applyAlignment="1">
      <alignment horizontal="center"/>
    </xf>
    <xf numFmtId="183" fontId="21" fillId="41" borderId="76" xfId="702" applyNumberFormat="1" applyFont="1" applyFill="1" applyBorder="1" applyAlignment="1">
      <alignment horizontal="center"/>
    </xf>
    <xf numFmtId="183" fontId="21" fillId="38" borderId="74" xfId="702" applyNumberFormat="1" applyFont="1" applyFill="1" applyBorder="1" applyAlignment="1">
      <alignment horizontal="center"/>
    </xf>
    <xf numFmtId="183" fontId="21" fillId="38" borderId="76" xfId="702" applyNumberFormat="1" applyFont="1" applyFill="1" applyBorder="1" applyAlignment="1">
      <alignment horizontal="center"/>
    </xf>
    <xf numFmtId="183" fontId="21" fillId="42" borderId="12" xfId="702" applyNumberFormat="1" applyFont="1" applyFill="1" applyBorder="1" applyAlignment="1">
      <alignment horizontal="center"/>
    </xf>
    <xf numFmtId="0" fontId="4" fillId="0" borderId="101" xfId="702" applyFill="1" applyBorder="1" applyAlignment="1">
      <alignment horizontal="center"/>
    </xf>
    <xf numFmtId="0" fontId="4" fillId="0" borderId="103" xfId="702" applyFill="1" applyBorder="1" applyAlignment="1">
      <alignment horizontal="center"/>
    </xf>
    <xf numFmtId="0" fontId="4" fillId="0" borderId="95" xfId="702" applyBorder="1" applyAlignment="1">
      <alignment horizontal="center"/>
    </xf>
    <xf numFmtId="183" fontId="4" fillId="40" borderId="101" xfId="702" applyNumberFormat="1" applyFont="1" applyFill="1" applyBorder="1" applyAlignment="1">
      <alignment horizontal="center"/>
    </xf>
    <xf numFmtId="183" fontId="4" fillId="40" borderId="106" xfId="702" applyNumberFormat="1" applyFont="1" applyFill="1" applyBorder="1" applyAlignment="1">
      <alignment horizontal="center"/>
    </xf>
    <xf numFmtId="183" fontId="4" fillId="41" borderId="101" xfId="702" applyNumberFormat="1" applyFont="1" applyFill="1" applyBorder="1" applyAlignment="1">
      <alignment horizontal="center"/>
    </xf>
    <xf numFmtId="183" fontId="4" fillId="41" borderId="106" xfId="702" applyNumberFormat="1" applyFont="1" applyFill="1" applyBorder="1" applyAlignment="1">
      <alignment horizontal="center"/>
    </xf>
    <xf numFmtId="183" fontId="4" fillId="38" borderId="101" xfId="702" applyNumberFormat="1" applyFont="1" applyFill="1" applyBorder="1" applyAlignment="1">
      <alignment horizontal="center"/>
    </xf>
    <xf numFmtId="183" fontId="4" fillId="38" borderId="106" xfId="702" applyNumberFormat="1" applyFont="1" applyFill="1" applyBorder="1" applyAlignment="1">
      <alignment horizontal="center"/>
    </xf>
    <xf numFmtId="183" fontId="4" fillId="42" borderId="68" xfId="702" applyNumberFormat="1" applyFont="1" applyFill="1" applyBorder="1" applyAlignment="1">
      <alignment horizontal="center"/>
    </xf>
    <xf numFmtId="0" fontId="4" fillId="0" borderId="63" xfId="702" applyFill="1" applyBorder="1" applyAlignment="1">
      <alignment horizontal="center"/>
    </xf>
    <xf numFmtId="0" fontId="4" fillId="0" borderId="64" xfId="702" applyFill="1" applyBorder="1" applyAlignment="1">
      <alignment horizontal="center"/>
    </xf>
    <xf numFmtId="0" fontId="21" fillId="0" borderId="113" xfId="702" applyFont="1" applyBorder="1" applyAlignment="1">
      <alignment horizontal="center"/>
    </xf>
    <xf numFmtId="183" fontId="21" fillId="40" borderId="65" xfId="702" applyNumberFormat="1" applyFont="1" applyFill="1" applyBorder="1" applyAlignment="1">
      <alignment horizontal="center"/>
    </xf>
    <xf numFmtId="183" fontId="21" fillId="41" borderId="65" xfId="702" applyNumberFormat="1" applyFont="1" applyFill="1" applyBorder="1" applyAlignment="1">
      <alignment horizontal="center"/>
    </xf>
    <xf numFmtId="183" fontId="21" fillId="38" borderId="63" xfId="702" applyNumberFormat="1" applyFont="1" applyFill="1" applyBorder="1" applyAlignment="1">
      <alignment horizontal="center"/>
    </xf>
    <xf numFmtId="183" fontId="21" fillId="38" borderId="65" xfId="702" applyNumberFormat="1" applyFont="1" applyFill="1" applyBorder="1" applyAlignment="1">
      <alignment horizontal="center"/>
    </xf>
    <xf numFmtId="183" fontId="21" fillId="42" borderId="69" xfId="702" applyNumberFormat="1" applyFont="1" applyFill="1" applyBorder="1" applyAlignment="1">
      <alignment horizontal="center"/>
    </xf>
    <xf numFmtId="0" fontId="4" fillId="0" borderId="78" xfId="702" applyFill="1" applyBorder="1" applyAlignment="1">
      <alignment horizontal="center"/>
    </xf>
    <xf numFmtId="0" fontId="4" fillId="0" borderId="66" xfId="702" applyFill="1" applyBorder="1" applyAlignment="1">
      <alignment horizontal="center"/>
    </xf>
    <xf numFmtId="0" fontId="4" fillId="0" borderId="84" xfId="702" applyBorder="1" applyAlignment="1">
      <alignment horizontal="center"/>
    </xf>
    <xf numFmtId="183" fontId="4" fillId="40" borderId="79" xfId="702" applyNumberFormat="1" applyFont="1" applyFill="1" applyBorder="1" applyAlignment="1">
      <alignment horizontal="center"/>
    </xf>
    <xf numFmtId="183" fontId="4" fillId="41" borderId="79" xfId="702" applyNumberFormat="1" applyFont="1" applyFill="1" applyBorder="1" applyAlignment="1">
      <alignment horizontal="center"/>
    </xf>
    <xf numFmtId="183" fontId="4" fillId="38" borderId="78" xfId="702" applyNumberFormat="1" applyFont="1" applyFill="1" applyBorder="1" applyAlignment="1">
      <alignment horizontal="center"/>
    </xf>
    <xf numFmtId="183" fontId="4" fillId="38" borderId="79" xfId="702" applyNumberFormat="1" applyFont="1" applyFill="1" applyBorder="1" applyAlignment="1">
      <alignment horizontal="center"/>
    </xf>
    <xf numFmtId="183" fontId="4" fillId="42" borderId="71" xfId="702" applyNumberFormat="1" applyFont="1" applyFill="1" applyBorder="1" applyAlignment="1">
      <alignment horizontal="center"/>
    </xf>
    <xf numFmtId="0" fontId="4" fillId="0" borderId="98" xfId="702" applyFill="1" applyBorder="1" applyAlignment="1">
      <alignment horizontal="center"/>
    </xf>
    <xf numFmtId="0" fontId="4" fillId="0" borderId="73" xfId="702" applyFill="1" applyBorder="1" applyAlignment="1">
      <alignment horizontal="center"/>
    </xf>
    <xf numFmtId="0" fontId="21" fillId="0" borderId="81" xfId="702" applyFont="1" applyBorder="1" applyAlignment="1">
      <alignment horizontal="center"/>
    </xf>
    <xf numFmtId="183" fontId="21" fillId="40" borderId="105" xfId="702" applyNumberFormat="1" applyFont="1" applyFill="1" applyBorder="1" applyAlignment="1">
      <alignment horizontal="center"/>
    </xf>
    <xf numFmtId="183" fontId="21" fillId="41" borderId="105" xfId="702" applyNumberFormat="1" applyFont="1" applyFill="1" applyBorder="1" applyAlignment="1">
      <alignment horizontal="center"/>
    </xf>
    <xf numFmtId="183" fontId="21" fillId="38" borderId="98" xfId="702" applyNumberFormat="1" applyFont="1" applyFill="1" applyBorder="1" applyAlignment="1">
      <alignment horizontal="center"/>
    </xf>
    <xf numFmtId="183" fontId="21" fillId="38" borderId="105" xfId="702" applyNumberFormat="1" applyFont="1" applyFill="1" applyBorder="1" applyAlignment="1">
      <alignment horizontal="center"/>
    </xf>
    <xf numFmtId="183" fontId="21" fillId="42" borderId="70" xfId="702" applyNumberFormat="1" applyFont="1" applyFill="1" applyBorder="1" applyAlignment="1">
      <alignment horizontal="center"/>
    </xf>
    <xf numFmtId="0" fontId="4" fillId="0" borderId="113" xfId="702" applyBorder="1" applyAlignment="1">
      <alignment horizontal="center"/>
    </xf>
    <xf numFmtId="183" fontId="4" fillId="40" borderId="65" xfId="702" applyNumberFormat="1" applyFont="1" applyFill="1" applyBorder="1" applyAlignment="1">
      <alignment horizontal="center"/>
    </xf>
    <xf numFmtId="183" fontId="4" fillId="41" borderId="65" xfId="702" applyNumberFormat="1" applyFont="1" applyFill="1" applyBorder="1" applyAlignment="1">
      <alignment horizontal="center"/>
    </xf>
    <xf numFmtId="183" fontId="4" fillId="38" borderId="63" xfId="702" applyNumberFormat="1" applyFont="1" applyFill="1" applyBorder="1" applyAlignment="1">
      <alignment horizontal="center"/>
    </xf>
    <xf numFmtId="183" fontId="4" fillId="38" borderId="65" xfId="702" applyNumberFormat="1" applyFont="1" applyFill="1" applyBorder="1" applyAlignment="1">
      <alignment horizontal="center"/>
    </xf>
    <xf numFmtId="183" fontId="4" fillId="42" borderId="69" xfId="702" applyNumberFormat="1" applyFont="1" applyFill="1" applyBorder="1" applyAlignment="1">
      <alignment horizontal="center"/>
    </xf>
    <xf numFmtId="0" fontId="4" fillId="0" borderId="44" xfId="702" applyBorder="1"/>
    <xf numFmtId="0" fontId="4" fillId="0" borderId="45" xfId="702" applyBorder="1"/>
    <xf numFmtId="0" fontId="4" fillId="0" borderId="96" xfId="702" applyBorder="1"/>
    <xf numFmtId="0" fontId="4" fillId="0" borderId="97" xfId="702" applyBorder="1"/>
    <xf numFmtId="185" fontId="21" fillId="40" borderId="11" xfId="702" applyNumberFormat="1" applyFont="1" applyFill="1" applyBorder="1" applyAlignment="1">
      <alignment horizontal="center"/>
    </xf>
    <xf numFmtId="185" fontId="21" fillId="5" borderId="11" xfId="702" applyNumberFormat="1" applyFont="1" applyFill="1" applyBorder="1" applyAlignment="1">
      <alignment horizontal="center"/>
    </xf>
    <xf numFmtId="185" fontId="21" fillId="38" borderId="77" xfId="702" applyNumberFormat="1" applyFont="1" applyFill="1" applyBorder="1" applyAlignment="1">
      <alignment horizontal="center"/>
    </xf>
    <xf numFmtId="185" fontId="21" fillId="42" borderId="77" xfId="702" applyNumberFormat="1" applyFont="1" applyFill="1" applyBorder="1" applyAlignment="1">
      <alignment horizontal="center"/>
    </xf>
    <xf numFmtId="0" fontId="4" fillId="43" borderId="61" xfId="702" applyFill="1" applyBorder="1" applyAlignment="1">
      <alignment horizontal="center"/>
    </xf>
    <xf numFmtId="3" fontId="21" fillId="14" borderId="80" xfId="702" applyNumberFormat="1" applyFont="1" applyFill="1" applyBorder="1" applyAlignment="1">
      <alignment horizontal="center"/>
    </xf>
    <xf numFmtId="3" fontId="21" fillId="14" borderId="97" xfId="702" applyNumberFormat="1" applyFont="1" applyFill="1" applyBorder="1" applyAlignment="1">
      <alignment horizontal="center"/>
    </xf>
    <xf numFmtId="0" fontId="4" fillId="14" borderId="124" xfId="702" applyFill="1" applyBorder="1" applyAlignment="1">
      <alignment horizontal="center"/>
    </xf>
    <xf numFmtId="0" fontId="21" fillId="0" borderId="98" xfId="702" applyFont="1" applyFill="1" applyBorder="1" applyAlignment="1">
      <alignment horizontal="center"/>
    </xf>
    <xf numFmtId="0" fontId="4" fillId="0" borderId="81" xfId="702" applyFill="1" applyBorder="1" applyAlignment="1">
      <alignment horizontal="center"/>
    </xf>
    <xf numFmtId="185" fontId="21" fillId="40" borderId="99" xfId="702" applyNumberFormat="1" applyFont="1" applyFill="1" applyBorder="1" applyAlignment="1">
      <alignment horizontal="center"/>
    </xf>
    <xf numFmtId="185" fontId="21" fillId="5" borderId="99" xfId="702" applyNumberFormat="1" applyFont="1" applyFill="1" applyBorder="1" applyAlignment="1">
      <alignment horizontal="center"/>
    </xf>
    <xf numFmtId="185" fontId="21" fillId="38" borderId="119" xfId="702" applyNumberFormat="1" applyFont="1" applyFill="1" applyBorder="1" applyAlignment="1">
      <alignment horizontal="center"/>
    </xf>
    <xf numFmtId="185" fontId="21" fillId="42" borderId="119" xfId="702" applyNumberFormat="1" applyFont="1" applyFill="1" applyBorder="1" applyAlignment="1">
      <alignment horizontal="center"/>
    </xf>
    <xf numFmtId="185" fontId="21" fillId="43" borderId="100" xfId="702" applyNumberFormat="1" applyFont="1" applyFill="1" applyBorder="1" applyAlignment="1">
      <alignment horizontal="center"/>
    </xf>
    <xf numFmtId="0" fontId="4" fillId="0" borderId="101" xfId="702" applyFont="1" applyFill="1" applyBorder="1" applyAlignment="1">
      <alignment horizontal="center"/>
    </xf>
    <xf numFmtId="0" fontId="4" fillId="0" borderId="103" xfId="702" applyFont="1" applyFill="1" applyBorder="1" applyAlignment="1">
      <alignment horizontal="center"/>
    </xf>
    <xf numFmtId="183" fontId="4" fillId="40" borderId="103" xfId="702" applyNumberFormat="1" applyFont="1" applyFill="1" applyBorder="1" applyAlignment="1">
      <alignment horizontal="center"/>
    </xf>
    <xf numFmtId="183" fontId="4" fillId="5" borderId="103" xfId="702" applyNumberFormat="1" applyFont="1" applyFill="1" applyBorder="1" applyAlignment="1">
      <alignment horizontal="center"/>
    </xf>
    <xf numFmtId="183" fontId="4" fillId="38" borderId="95" xfId="702" applyNumberFormat="1" applyFont="1" applyFill="1" applyBorder="1" applyAlignment="1">
      <alignment horizontal="center"/>
    </xf>
    <xf numFmtId="183" fontId="4" fillId="42" borderId="95" xfId="702" applyNumberFormat="1" applyFont="1" applyFill="1" applyBorder="1" applyAlignment="1">
      <alignment horizontal="center"/>
    </xf>
    <xf numFmtId="183" fontId="4" fillId="43" borderId="106" xfId="702" applyNumberFormat="1" applyFont="1" applyFill="1" applyBorder="1" applyAlignment="1">
      <alignment horizontal="center"/>
    </xf>
    <xf numFmtId="0" fontId="4" fillId="0" borderId="63" xfId="702" applyFont="1" applyFill="1" applyBorder="1" applyAlignment="1">
      <alignment horizontal="center"/>
    </xf>
    <xf numFmtId="0" fontId="4" fillId="0" borderId="64" xfId="702" applyFont="1" applyFill="1" applyBorder="1" applyAlignment="1">
      <alignment horizontal="center"/>
    </xf>
    <xf numFmtId="183" fontId="4" fillId="40" borderId="99" xfId="702" applyNumberFormat="1" applyFont="1" applyFill="1" applyBorder="1" applyAlignment="1">
      <alignment horizontal="center"/>
    </xf>
    <xf numFmtId="183" fontId="4" fillId="5" borderId="64" xfId="702" applyNumberFormat="1" applyFont="1" applyFill="1" applyBorder="1" applyAlignment="1">
      <alignment horizontal="center"/>
    </xf>
    <xf numFmtId="183" fontId="4" fillId="38" borderId="113" xfId="702" applyNumberFormat="1" applyFont="1" applyFill="1" applyBorder="1" applyAlignment="1">
      <alignment horizontal="center"/>
    </xf>
    <xf numFmtId="183" fontId="4" fillId="42" borderId="113" xfId="702" applyNumberFormat="1" applyFont="1" applyFill="1" applyBorder="1" applyAlignment="1">
      <alignment horizontal="center"/>
    </xf>
    <xf numFmtId="183" fontId="4" fillId="43" borderId="65" xfId="702" applyNumberFormat="1" applyFont="1" applyFill="1" applyBorder="1" applyAlignment="1">
      <alignment horizontal="center"/>
    </xf>
    <xf numFmtId="0" fontId="4" fillId="0" borderId="78" xfId="702" applyFont="1" applyFill="1" applyBorder="1" applyAlignment="1">
      <alignment horizontal="center"/>
    </xf>
    <xf numFmtId="0" fontId="4" fillId="0" borderId="66" xfId="702" applyFont="1" applyFill="1" applyBorder="1" applyAlignment="1">
      <alignment horizontal="center"/>
    </xf>
    <xf numFmtId="183" fontId="4" fillId="40" borderId="66" xfId="702" applyNumberFormat="1" applyFont="1" applyFill="1" applyBorder="1" applyAlignment="1">
      <alignment horizontal="center"/>
    </xf>
    <xf numFmtId="183" fontId="4" fillId="5" borderId="66" xfId="702" applyNumberFormat="1" applyFont="1" applyFill="1" applyBorder="1" applyAlignment="1">
      <alignment horizontal="center"/>
    </xf>
    <xf numFmtId="183" fontId="4" fillId="38" borderId="84" xfId="702" applyNumberFormat="1" applyFont="1" applyFill="1" applyBorder="1" applyAlignment="1">
      <alignment horizontal="center"/>
    </xf>
    <xf numFmtId="183" fontId="4" fillId="42" borderId="84" xfId="702" applyNumberFormat="1" applyFont="1" applyFill="1" applyBorder="1" applyAlignment="1">
      <alignment horizontal="center"/>
    </xf>
    <xf numFmtId="183" fontId="4" fillId="43" borderId="79" xfId="702" applyNumberFormat="1" applyFont="1" applyFill="1" applyBorder="1" applyAlignment="1">
      <alignment horizontal="center"/>
    </xf>
    <xf numFmtId="181" fontId="13" fillId="0" borderId="84" xfId="702" applyNumberFormat="1" applyFont="1" applyFill="1" applyBorder="1" applyAlignment="1"/>
    <xf numFmtId="0" fontId="4" fillId="0" borderId="16" xfId="702" applyBorder="1"/>
    <xf numFmtId="0" fontId="4" fillId="0" borderId="22" xfId="702" applyBorder="1"/>
    <xf numFmtId="185" fontId="21" fillId="41" borderId="11" xfId="702" applyNumberFormat="1" applyFont="1" applyFill="1" applyBorder="1" applyAlignment="1">
      <alignment horizontal="center"/>
    </xf>
    <xf numFmtId="0" fontId="4" fillId="14" borderId="9" xfId="702" applyFill="1" applyBorder="1" applyAlignment="1">
      <alignment horizontal="center"/>
    </xf>
    <xf numFmtId="185" fontId="21" fillId="41" borderId="99" xfId="702" applyNumberFormat="1" applyFont="1" applyFill="1" applyBorder="1" applyAlignment="1">
      <alignment horizontal="center"/>
    </xf>
    <xf numFmtId="185" fontId="21" fillId="42" borderId="119" xfId="702" applyNumberFormat="1" applyFont="1" applyFill="1" applyBorder="1" applyAlignment="1">
      <alignment horizontal="center" wrapText="1"/>
    </xf>
    <xf numFmtId="185" fontId="21" fillId="42" borderId="100" xfId="702" applyNumberFormat="1" applyFont="1" applyFill="1" applyBorder="1" applyAlignment="1">
      <alignment horizontal="center" wrapText="1"/>
    </xf>
    <xf numFmtId="183" fontId="4" fillId="41" borderId="66" xfId="702" applyNumberFormat="1" applyFont="1" applyFill="1" applyBorder="1" applyAlignment="1">
      <alignment horizontal="center"/>
    </xf>
    <xf numFmtId="183" fontId="4" fillId="42" borderId="79" xfId="702" applyNumberFormat="1" applyFont="1" applyFill="1" applyBorder="1" applyAlignment="1">
      <alignment horizontal="center"/>
    </xf>
    <xf numFmtId="183" fontId="4" fillId="40" borderId="73" xfId="702" applyNumberFormat="1" applyFont="1" applyFill="1" applyBorder="1" applyAlignment="1">
      <alignment horizontal="center"/>
    </xf>
    <xf numFmtId="183" fontId="4" fillId="41" borderId="73" xfId="702" applyNumberFormat="1" applyFont="1" applyFill="1" applyBorder="1" applyAlignment="1">
      <alignment horizontal="center"/>
    </xf>
    <xf numFmtId="183" fontId="4" fillId="38" borderId="81" xfId="702" applyNumberFormat="1" applyFont="1" applyFill="1" applyBorder="1" applyAlignment="1">
      <alignment horizontal="center"/>
    </xf>
    <xf numFmtId="183" fontId="4" fillId="42" borderId="81" xfId="702" applyNumberFormat="1" applyFont="1" applyFill="1" applyBorder="1" applyAlignment="1">
      <alignment horizontal="center"/>
    </xf>
    <xf numFmtId="183" fontId="4" fillId="42" borderId="105" xfId="702" applyNumberFormat="1" applyFont="1" applyFill="1" applyBorder="1" applyAlignment="1">
      <alignment horizontal="center"/>
    </xf>
    <xf numFmtId="183" fontId="4" fillId="41" borderId="103" xfId="702" applyNumberFormat="1" applyFont="1" applyFill="1" applyBorder="1" applyAlignment="1">
      <alignment horizontal="center"/>
    </xf>
    <xf numFmtId="183" fontId="4" fillId="42" borderId="106" xfId="702" applyNumberFormat="1" applyFont="1" applyFill="1" applyBorder="1" applyAlignment="1">
      <alignment horizontal="center"/>
    </xf>
    <xf numFmtId="183" fontId="4" fillId="40" borderId="64" xfId="702" applyNumberFormat="1" applyFont="1" applyFill="1" applyBorder="1" applyAlignment="1">
      <alignment horizontal="center"/>
    </xf>
    <xf numFmtId="183" fontId="4" fillId="41" borderId="64" xfId="702" applyNumberFormat="1" applyFont="1" applyFill="1" applyBorder="1" applyAlignment="1">
      <alignment horizontal="center"/>
    </xf>
    <xf numFmtId="183" fontId="4" fillId="42" borderId="65" xfId="702" applyNumberFormat="1" applyFont="1" applyFill="1" applyBorder="1" applyAlignment="1">
      <alignment horizontal="center"/>
    </xf>
    <xf numFmtId="1" fontId="13" fillId="14" borderId="97" xfId="702" applyNumberFormat="1" applyFont="1" applyFill="1" applyBorder="1" applyAlignment="1">
      <alignment horizontal="center"/>
    </xf>
    <xf numFmtId="0" fontId="21" fillId="0" borderId="42" xfId="702" applyFont="1" applyFill="1" applyBorder="1" applyAlignment="1">
      <alignment horizontal="center"/>
    </xf>
    <xf numFmtId="185" fontId="21" fillId="40" borderId="99" xfId="702" applyNumberFormat="1" applyFont="1" applyFill="1" applyBorder="1" applyAlignment="1">
      <alignment horizontal="center" wrapText="1"/>
    </xf>
    <xf numFmtId="185" fontId="21" fillId="41" borderId="100" xfId="702" applyNumberFormat="1" applyFont="1" applyFill="1" applyBorder="1" applyAlignment="1">
      <alignment horizontal="center" wrapText="1"/>
    </xf>
    <xf numFmtId="0" fontId="4" fillId="0" borderId="102" xfId="702" applyFill="1" applyBorder="1" applyAlignment="1">
      <alignment horizontal="center"/>
    </xf>
    <xf numFmtId="183" fontId="4" fillId="0" borderId="0" xfId="702" applyNumberFormat="1" applyFont="1" applyFill="1" applyBorder="1" applyAlignment="1">
      <alignment horizontal="center"/>
    </xf>
    <xf numFmtId="0" fontId="4" fillId="0" borderId="104" xfId="702" applyFill="1" applyBorder="1" applyAlignment="1">
      <alignment horizontal="center"/>
    </xf>
    <xf numFmtId="183" fontId="4" fillId="41" borderId="105" xfId="702" applyNumberFormat="1" applyFont="1" applyFill="1" applyBorder="1" applyAlignment="1">
      <alignment horizontal="center"/>
    </xf>
    <xf numFmtId="0" fontId="4" fillId="0" borderId="85" xfId="702" applyFill="1" applyBorder="1" applyAlignment="1">
      <alignment horizontal="center"/>
    </xf>
    <xf numFmtId="0" fontId="85" fillId="0" borderId="81" xfId="219" applyFont="1" applyBorder="1" applyAlignment="1">
      <alignment horizontal="center"/>
    </xf>
    <xf numFmtId="0" fontId="21" fillId="14" borderId="11" xfId="219" applyFont="1" applyFill="1" applyBorder="1" applyAlignment="1">
      <alignment horizontal="center"/>
    </xf>
    <xf numFmtId="0" fontId="85" fillId="0" borderId="111" xfId="219" applyFont="1" applyBorder="1" applyAlignment="1">
      <alignment horizontal="center"/>
    </xf>
    <xf numFmtId="0" fontId="85" fillId="0" borderId="85" xfId="219" applyFont="1" applyBorder="1" applyAlignment="1">
      <alignment horizontal="center"/>
    </xf>
    <xf numFmtId="49" fontId="6" fillId="0" borderId="11" xfId="219" applyNumberFormat="1" applyBorder="1" applyAlignment="1">
      <alignment horizontal="center"/>
    </xf>
    <xf numFmtId="49" fontId="6" fillId="0" borderId="73" xfId="219" applyNumberFormat="1" applyBorder="1" applyAlignment="1">
      <alignment horizontal="center"/>
    </xf>
    <xf numFmtId="49" fontId="6" fillId="0" borderId="0" xfId="219" applyNumberFormat="1" applyBorder="1" applyAlignment="1">
      <alignment horizontal="center"/>
    </xf>
    <xf numFmtId="0" fontId="85" fillId="0" borderId="0" xfId="219" applyFont="1" applyBorder="1" applyAlignment="1">
      <alignment horizontal="center"/>
    </xf>
    <xf numFmtId="169" fontId="21" fillId="9" borderId="1" xfId="1" applyNumberFormat="1" applyFont="1" applyFill="1" applyBorder="1" applyAlignment="1" applyProtection="1">
      <alignment horizontal="left" vertical="center"/>
    </xf>
    <xf numFmtId="164" fontId="70" fillId="0" borderId="0" xfId="219" applyNumberFormat="1" applyFont="1"/>
    <xf numFmtId="183" fontId="69" fillId="39" borderId="87" xfId="219" applyNumberFormat="1" applyFont="1" applyFill="1" applyBorder="1" applyAlignment="1">
      <alignment horizontal="center" vertical="center"/>
    </xf>
    <xf numFmtId="169" fontId="21" fillId="5" borderId="0" xfId="1" applyNumberFormat="1" applyFont="1" applyFill="1" applyBorder="1" applyAlignment="1" applyProtection="1">
      <alignment horizontal="center" vertical="center"/>
      <protection locked="0"/>
    </xf>
    <xf numFmtId="0" fontId="19" fillId="0" borderId="0" xfId="0" applyFont="1" applyAlignment="1" applyProtection="1">
      <alignment horizontal="center"/>
    </xf>
    <xf numFmtId="0" fontId="19" fillId="0" borderId="0" xfId="0" applyFont="1" applyBorder="1" applyAlignment="1" applyProtection="1">
      <alignment horizontal="center"/>
    </xf>
    <xf numFmtId="0" fontId="12" fillId="6" borderId="16" xfId="8" applyFont="1" applyFill="1" applyBorder="1" applyAlignment="1" applyProtection="1"/>
    <xf numFmtId="169" fontId="0" fillId="0" borderId="11" xfId="0" applyNumberFormat="1" applyBorder="1" applyAlignment="1" applyProtection="1">
      <alignment horizontal="center" vertical="center"/>
    </xf>
    <xf numFmtId="169" fontId="0" fillId="0" borderId="11" xfId="1" applyNumberFormat="1" applyFont="1" applyBorder="1" applyAlignment="1" applyProtection="1">
      <alignment horizontal="center"/>
    </xf>
    <xf numFmtId="169" fontId="21" fillId="4" borderId="1" xfId="1" applyNumberFormat="1" applyFont="1" applyFill="1" applyBorder="1" applyAlignment="1" applyProtection="1">
      <alignment horizontal="center" vertical="center"/>
      <protection locked="0"/>
    </xf>
    <xf numFmtId="0" fontId="98" fillId="0" borderId="2" xfId="5" applyFont="1" applyBorder="1" applyAlignment="1" applyProtection="1">
      <alignment horizontal="center" vertical="top" wrapText="1"/>
    </xf>
    <xf numFmtId="169" fontId="98" fillId="0" borderId="12" xfId="1" applyNumberFormat="1" applyFont="1" applyBorder="1" applyAlignment="1" applyProtection="1">
      <alignment horizontal="center" vertical="top" wrapText="1"/>
    </xf>
    <xf numFmtId="0" fontId="48" fillId="0" borderId="8" xfId="0" applyFont="1" applyBorder="1" applyAlignment="1" applyProtection="1">
      <alignment vertical="top"/>
      <protection locked="0"/>
    </xf>
    <xf numFmtId="0" fontId="48" fillId="0" borderId="0" xfId="0" applyFont="1" applyBorder="1" applyAlignment="1" applyProtection="1">
      <alignment vertical="top"/>
      <protection locked="0"/>
    </xf>
    <xf numFmtId="0" fontId="48" fillId="0" borderId="9" xfId="0" applyFont="1" applyBorder="1" applyAlignment="1" applyProtection="1">
      <alignment vertical="top"/>
      <protection locked="0"/>
    </xf>
    <xf numFmtId="0" fontId="48" fillId="0" borderId="13" xfId="0" applyFont="1" applyBorder="1" applyAlignment="1" applyProtection="1">
      <alignment vertical="top"/>
      <protection locked="0"/>
    </xf>
    <xf numFmtId="0" fontId="48" fillId="0" borderId="14" xfId="0" applyFont="1" applyBorder="1" applyAlignment="1" applyProtection="1">
      <alignment vertical="top"/>
      <protection locked="0"/>
    </xf>
    <xf numFmtId="0" fontId="48" fillId="0" borderId="15" xfId="0" applyFont="1" applyBorder="1" applyAlignment="1" applyProtection="1">
      <alignment vertical="top"/>
      <protection locked="0"/>
    </xf>
    <xf numFmtId="0" fontId="98" fillId="0" borderId="12" xfId="5" applyFont="1" applyBorder="1" applyAlignment="1" applyProtection="1">
      <alignment horizontal="center" vertical="top" wrapText="1"/>
    </xf>
    <xf numFmtId="0" fontId="98" fillId="0" borderId="0" xfId="5" applyFont="1" applyBorder="1" applyAlignment="1" applyProtection="1">
      <alignment vertical="top" wrapText="1"/>
    </xf>
    <xf numFmtId="0" fontId="98" fillId="0" borderId="13" xfId="5" applyFont="1" applyBorder="1" applyAlignment="1" applyProtection="1">
      <alignment vertical="top" wrapText="1"/>
    </xf>
    <xf numFmtId="0" fontId="98" fillId="0" borderId="14" xfId="5" applyFont="1" applyBorder="1" applyAlignment="1" applyProtection="1">
      <alignment vertical="top" wrapText="1"/>
    </xf>
    <xf numFmtId="0" fontId="98" fillId="0" borderId="15" xfId="5" applyFont="1" applyBorder="1" applyAlignment="1" applyProtection="1">
      <alignment vertical="top" wrapText="1"/>
    </xf>
    <xf numFmtId="0" fontId="118" fillId="0" borderId="8" xfId="5" applyFont="1" applyBorder="1" applyAlignment="1" applyProtection="1">
      <alignment vertical="top"/>
    </xf>
    <xf numFmtId="0" fontId="118" fillId="0" borderId="0" xfId="5" applyFont="1" applyBorder="1" applyAlignment="1" applyProtection="1">
      <alignment vertical="top"/>
    </xf>
    <xf numFmtId="0" fontId="118" fillId="0" borderId="9" xfId="5" applyFont="1" applyBorder="1" applyAlignment="1" applyProtection="1">
      <alignment vertical="top"/>
    </xf>
    <xf numFmtId="169" fontId="98" fillId="0" borderId="8" xfId="5" applyNumberFormat="1" applyFont="1" applyBorder="1" applyAlignment="1" applyProtection="1">
      <alignment horizontal="center" vertical="top" wrapText="1"/>
    </xf>
    <xf numFmtId="0" fontId="45" fillId="0" borderId="19" xfId="0" applyFont="1" applyBorder="1" applyProtection="1"/>
    <xf numFmtId="169" fontId="98" fillId="0" borderId="17" xfId="1" applyNumberFormat="1" applyFont="1" applyBorder="1" applyAlignment="1" applyProtection="1">
      <alignment vertical="top" wrapText="1"/>
    </xf>
    <xf numFmtId="9" fontId="98" fillId="0" borderId="19" xfId="5" applyNumberFormat="1" applyFont="1" applyBorder="1" applyAlignment="1" applyProtection="1">
      <alignment horizontal="center" vertical="top" wrapText="1"/>
    </xf>
    <xf numFmtId="0" fontId="45" fillId="0" borderId="18" xfId="0" applyFont="1" applyBorder="1" applyProtection="1"/>
    <xf numFmtId="1" fontId="10" fillId="5" borderId="12" xfId="8" applyNumberFormat="1" applyFill="1" applyBorder="1" applyProtection="1">
      <protection locked="0"/>
    </xf>
    <xf numFmtId="169" fontId="21" fillId="5" borderId="12" xfId="1" applyNumberFormat="1" applyFont="1" applyFill="1" applyBorder="1" applyAlignment="1" applyProtection="1">
      <alignment horizontal="center" vertical="center"/>
      <protection locked="0"/>
    </xf>
    <xf numFmtId="0" fontId="29" fillId="0" borderId="5" xfId="3" applyFont="1" applyFill="1" applyBorder="1" applyAlignment="1" applyProtection="1">
      <protection locked="0"/>
    </xf>
    <xf numFmtId="0" fontId="15" fillId="0" borderId="8" xfId="3" applyFont="1" applyFill="1" applyBorder="1" applyProtection="1">
      <protection locked="0"/>
    </xf>
    <xf numFmtId="0" fontId="18" fillId="0" borderId="8" xfId="3" applyFill="1" applyBorder="1" applyProtection="1">
      <protection locked="0"/>
    </xf>
    <xf numFmtId="0" fontId="15" fillId="0" borderId="13" xfId="3" applyFont="1" applyFill="1" applyBorder="1" applyAlignment="1" applyProtection="1">
      <alignment horizontal="right"/>
      <protection locked="0"/>
    </xf>
    <xf numFmtId="0" fontId="20" fillId="14" borderId="8" xfId="5" applyFont="1" applyFill="1" applyBorder="1" applyAlignment="1" applyProtection="1">
      <alignment vertical="top" wrapText="1"/>
      <protection locked="0"/>
    </xf>
    <xf numFmtId="172" fontId="21" fillId="5" borderId="12" xfId="1" applyNumberFormat="1" applyFont="1" applyFill="1" applyBorder="1" applyAlignment="1" applyProtection="1">
      <alignment horizontal="center" vertical="center"/>
      <protection locked="0"/>
    </xf>
    <xf numFmtId="173" fontId="0" fillId="0" borderId="0" xfId="0" applyNumberFormat="1" applyProtection="1"/>
    <xf numFmtId="0" fontId="25" fillId="0" borderId="12" xfId="0" applyFont="1" applyBorder="1" applyProtection="1"/>
    <xf numFmtId="9" fontId="0" fillId="0" borderId="12" xfId="0" applyNumberFormat="1" applyBorder="1" applyProtection="1"/>
    <xf numFmtId="0" fontId="14" fillId="0" borderId="0" xfId="0" applyFont="1" applyBorder="1" applyProtection="1"/>
    <xf numFmtId="167" fontId="21" fillId="9" borderId="11" xfId="1" applyNumberFormat="1" applyFont="1" applyFill="1" applyBorder="1" applyAlignment="1" applyProtection="1">
      <protection locked="0"/>
    </xf>
    <xf numFmtId="0" fontId="29" fillId="0" borderId="6" xfId="3" applyFont="1" applyFill="1" applyBorder="1" applyAlignment="1" applyProtection="1">
      <protection locked="0"/>
    </xf>
    <xf numFmtId="0" fontId="15" fillId="0" borderId="6" xfId="3" applyFont="1" applyFill="1" applyBorder="1" applyProtection="1">
      <protection locked="0"/>
    </xf>
    <xf numFmtId="0" fontId="17" fillId="0" borderId="6" xfId="3" applyFont="1" applyFill="1" applyBorder="1" applyProtection="1">
      <protection locked="0"/>
    </xf>
    <xf numFmtId="0" fontId="18" fillId="0" borderId="6" xfId="3" applyFill="1" applyBorder="1" applyProtection="1">
      <protection locked="0"/>
    </xf>
    <xf numFmtId="0" fontId="0" fillId="0" borderId="6" xfId="0" applyBorder="1" applyProtection="1">
      <protection locked="0"/>
    </xf>
    <xf numFmtId="0" fontId="0" fillId="0" borderId="7" xfId="0" applyBorder="1" applyProtection="1">
      <protection locked="0"/>
    </xf>
    <xf numFmtId="0" fontId="15" fillId="0" borderId="0" xfId="3" applyFont="1" applyFill="1" applyBorder="1" applyProtection="1">
      <protection locked="0"/>
    </xf>
    <xf numFmtId="1" fontId="15" fillId="0" borderId="0" xfId="3" applyNumberFormat="1" applyFont="1" applyFill="1" applyBorder="1" applyAlignment="1" applyProtection="1">
      <alignment horizontal="center"/>
      <protection locked="0"/>
    </xf>
    <xf numFmtId="0" fontId="17" fillId="0" borderId="0" xfId="3" applyFont="1" applyFill="1" applyBorder="1" applyAlignment="1" applyProtection="1">
      <protection locked="0"/>
    </xf>
    <xf numFmtId="167" fontId="19" fillId="0" borderId="0" xfId="1" applyNumberFormat="1" applyFont="1" applyFill="1" applyBorder="1" applyProtection="1">
      <protection locked="0"/>
    </xf>
    <xf numFmtId="0" fontId="18" fillId="0" borderId="0" xfId="3" applyFill="1" applyBorder="1" applyProtection="1">
      <protection locked="0"/>
    </xf>
    <xf numFmtId="0" fontId="0" fillId="0" borderId="0" xfId="0" applyBorder="1" applyProtection="1">
      <protection locked="0"/>
    </xf>
    <xf numFmtId="0" fontId="0" fillId="0" borderId="9" xfId="0" applyBorder="1" applyProtection="1">
      <protection locked="0"/>
    </xf>
    <xf numFmtId="0" fontId="29" fillId="0" borderId="0" xfId="3" applyFont="1" applyFill="1" applyBorder="1" applyProtection="1">
      <protection locked="0"/>
    </xf>
    <xf numFmtId="44" fontId="15" fillId="0" borderId="0" xfId="1" applyNumberFormat="1" applyFont="1" applyFill="1" applyBorder="1" applyProtection="1">
      <protection locked="0"/>
    </xf>
    <xf numFmtId="0" fontId="15" fillId="0" borderId="0" xfId="3" applyFont="1" applyFill="1" applyBorder="1" applyAlignment="1" applyProtection="1">
      <alignment horizontal="center"/>
      <protection locked="0"/>
    </xf>
    <xf numFmtId="0" fontId="31" fillId="0" borderId="0" xfId="3" applyFont="1" applyFill="1" applyBorder="1" applyProtection="1">
      <protection locked="0"/>
    </xf>
    <xf numFmtId="0" fontId="17" fillId="0" borderId="0" xfId="3" applyFont="1" applyFill="1" applyBorder="1" applyAlignment="1" applyProtection="1">
      <alignment horizontal="center"/>
      <protection locked="0"/>
    </xf>
    <xf numFmtId="0" fontId="15" fillId="0" borderId="14" xfId="3" applyFont="1" applyFill="1" applyBorder="1" applyProtection="1">
      <protection locked="0"/>
    </xf>
    <xf numFmtId="167" fontId="15" fillId="0" borderId="14" xfId="1" applyNumberFormat="1" applyFont="1" applyFill="1" applyBorder="1" applyProtection="1">
      <protection locked="0"/>
    </xf>
    <xf numFmtId="9" fontId="15" fillId="0" borderId="14" xfId="11" applyFont="1" applyFill="1" applyBorder="1" applyProtection="1">
      <protection locked="0"/>
    </xf>
    <xf numFmtId="165" fontId="15" fillId="0" borderId="14" xfId="1" applyFont="1" applyFill="1" applyBorder="1" applyProtection="1">
      <protection locked="0"/>
    </xf>
    <xf numFmtId="2" fontId="15" fillId="0" borderId="14" xfId="1" applyNumberFormat="1" applyFont="1" applyFill="1" applyBorder="1" applyProtection="1">
      <protection locked="0"/>
    </xf>
    <xf numFmtId="165" fontId="15" fillId="0" borderId="14" xfId="3" applyNumberFormat="1" applyFont="1" applyFill="1" applyBorder="1" applyProtection="1">
      <protection locked="0"/>
    </xf>
    <xf numFmtId="0" fontId="0" fillId="0" borderId="14" xfId="0" applyBorder="1" applyProtection="1">
      <protection locked="0"/>
    </xf>
    <xf numFmtId="0" fontId="0" fillId="0" borderId="15" xfId="0" applyBorder="1" applyProtection="1">
      <protection locked="0"/>
    </xf>
    <xf numFmtId="169" fontId="37" fillId="9" borderId="1" xfId="1" applyNumberFormat="1" applyFont="1" applyFill="1" applyBorder="1" applyAlignment="1" applyProtection="1">
      <alignment horizontal="center" vertical="center"/>
      <protection locked="0"/>
    </xf>
    <xf numFmtId="171" fontId="21" fillId="5" borderId="1" xfId="1" applyNumberFormat="1" applyFont="1" applyFill="1" applyBorder="1" applyAlignment="1" applyProtection="1">
      <alignment horizontal="center" vertical="center"/>
      <protection locked="0"/>
    </xf>
    <xf numFmtId="0" fontId="115" fillId="0" borderId="0" xfId="0" applyFont="1" applyBorder="1" applyProtection="1"/>
    <xf numFmtId="9" fontId="45" fillId="0" borderId="19" xfId="13" applyFont="1" applyBorder="1" applyAlignment="1" applyProtection="1">
      <alignment horizontal="center"/>
    </xf>
    <xf numFmtId="169" fontId="98" fillId="0" borderId="8" xfId="6" applyNumberFormat="1" applyFont="1" applyBorder="1" applyAlignment="1" applyProtection="1">
      <alignment horizontal="center" vertical="top" wrapText="1"/>
    </xf>
    <xf numFmtId="169" fontId="98" fillId="0" borderId="0" xfId="6" applyNumberFormat="1" applyFont="1" applyBorder="1" applyAlignment="1" applyProtection="1">
      <alignment horizontal="center" vertical="top" wrapText="1"/>
    </xf>
    <xf numFmtId="0" fontId="98" fillId="0" borderId="8" xfId="0" applyFont="1" applyBorder="1" applyAlignment="1" applyProtection="1">
      <alignment horizontal="left"/>
    </xf>
    <xf numFmtId="0" fontId="98" fillId="0" borderId="0" xfId="0" applyFont="1" applyBorder="1" applyAlignment="1" applyProtection="1">
      <alignment horizontal="left"/>
    </xf>
    <xf numFmtId="0" fontId="33" fillId="0" borderId="0" xfId="5" applyFont="1" applyBorder="1" applyAlignment="1" applyProtection="1">
      <alignment horizontal="left" vertical="top" wrapText="1"/>
    </xf>
    <xf numFmtId="0" fontId="33" fillId="0" borderId="9" xfId="5" applyFont="1" applyBorder="1" applyAlignment="1" applyProtection="1">
      <alignment horizontal="left" vertical="top" wrapText="1"/>
    </xf>
    <xf numFmtId="0" fontId="98" fillId="0" borderId="0" xfId="5" applyFont="1" applyBorder="1" applyAlignment="1" applyProtection="1">
      <alignment vertical="top"/>
    </xf>
    <xf numFmtId="0" fontId="98" fillId="0" borderId="9" xfId="5" applyFont="1" applyBorder="1" applyAlignment="1" applyProtection="1">
      <alignment vertical="top"/>
    </xf>
    <xf numFmtId="0" fontId="45" fillId="0" borderId="13" xfId="0" applyFont="1" applyBorder="1" applyProtection="1"/>
    <xf numFmtId="0" fontId="33" fillId="0" borderId="8" xfId="5" applyFont="1" applyBorder="1" applyAlignment="1" applyProtection="1">
      <alignment horizontal="left" vertical="top"/>
    </xf>
    <xf numFmtId="0" fontId="33" fillId="45" borderId="0" xfId="704" applyFont="1" applyFill="1" applyAlignment="1">
      <alignment horizontal="left"/>
    </xf>
    <xf numFmtId="0" fontId="33" fillId="45" borderId="0" xfId="704" applyFont="1" applyFill="1"/>
    <xf numFmtId="0" fontId="33" fillId="45" borderId="125" xfId="704" applyFont="1" applyFill="1" applyBorder="1" applyAlignment="1">
      <alignment horizontal="center"/>
    </xf>
    <xf numFmtId="0" fontId="33" fillId="12" borderId="126" xfId="704" applyFont="1" applyFill="1" applyBorder="1"/>
    <xf numFmtId="0" fontId="33" fillId="12" borderId="0" xfId="704" applyFont="1" applyFill="1"/>
    <xf numFmtId="0" fontId="33" fillId="12" borderId="0" xfId="704" applyFont="1" applyFill="1" applyAlignment="1">
      <alignment horizontal="center"/>
    </xf>
    <xf numFmtId="0" fontId="33" fillId="11" borderId="126" xfId="704" applyFont="1" applyFill="1" applyBorder="1"/>
    <xf numFmtId="0" fontId="33" fillId="11" borderId="0" xfId="704" applyFont="1" applyFill="1"/>
    <xf numFmtId="0" fontId="33" fillId="46" borderId="126" xfId="704" applyFont="1" applyFill="1" applyBorder="1"/>
    <xf numFmtId="0" fontId="33" fillId="46" borderId="125" xfId="704" applyFont="1" applyFill="1" applyBorder="1" applyAlignment="1">
      <alignment horizontal="center"/>
    </xf>
    <xf numFmtId="0" fontId="33" fillId="38" borderId="126" xfId="704" applyFont="1" applyFill="1" applyBorder="1"/>
    <xf numFmtId="0" fontId="33" fillId="38" borderId="0" xfId="704" applyFont="1" applyFill="1"/>
    <xf numFmtId="0" fontId="33" fillId="38" borderId="125" xfId="704" applyFont="1" applyFill="1" applyBorder="1"/>
    <xf numFmtId="0" fontId="33" fillId="0" borderId="0" xfId="704" applyFont="1"/>
    <xf numFmtId="0" fontId="33" fillId="0" borderId="125" xfId="704" applyFont="1" applyBorder="1"/>
    <xf numFmtId="0" fontId="3" fillId="45" borderId="14" xfId="704" applyFill="1" applyBorder="1" applyAlignment="1">
      <alignment horizontal="left" vertical="top" wrapText="1"/>
    </xf>
    <xf numFmtId="0" fontId="3" fillId="11" borderId="127" xfId="704" applyFill="1" applyBorder="1"/>
    <xf numFmtId="0" fontId="3" fillId="11" borderId="14" xfId="704" applyFill="1" applyBorder="1" applyAlignment="1">
      <alignment vertical="top" wrapText="1"/>
    </xf>
    <xf numFmtId="0" fontId="3" fillId="0" borderId="14" xfId="704" applyBorder="1" applyAlignment="1">
      <alignment vertical="top" wrapText="1"/>
    </xf>
    <xf numFmtId="0" fontId="3" fillId="0" borderId="0" xfId="704" applyAlignment="1">
      <alignment horizontal="left"/>
    </xf>
    <xf numFmtId="0" fontId="3" fillId="0" borderId="0" xfId="704"/>
    <xf numFmtId="0" fontId="3" fillId="0" borderId="125" xfId="704" applyBorder="1" applyAlignment="1">
      <alignment horizontal="center"/>
    </xf>
    <xf numFmtId="0" fontId="3" fillId="0" borderId="126" xfId="704" applyBorder="1"/>
    <xf numFmtId="0" fontId="13" fillId="0" borderId="0" xfId="704" applyFont="1"/>
    <xf numFmtId="0" fontId="3" fillId="0" borderId="0" xfId="704" applyAlignment="1">
      <alignment horizontal="left" vertical="top" wrapText="1"/>
    </xf>
    <xf numFmtId="0" fontId="13" fillId="0" borderId="0" xfId="704" applyFont="1" applyAlignment="1">
      <alignment horizontal="left"/>
    </xf>
    <xf numFmtId="0" fontId="3" fillId="0" borderId="0" xfId="704" applyAlignment="1">
      <alignment horizontal="center"/>
    </xf>
    <xf numFmtId="0" fontId="116" fillId="0" borderId="126" xfId="704" applyFont="1" applyBorder="1" applyAlignment="1">
      <alignment horizontal="left"/>
    </xf>
    <xf numFmtId="0" fontId="3" fillId="0" borderId="125" xfId="704" applyBorder="1"/>
    <xf numFmtId="3" fontId="3" fillId="0" borderId="0" xfId="704" applyNumberFormat="1"/>
    <xf numFmtId="0" fontId="3" fillId="0" borderId="129" xfId="704" applyBorder="1" applyAlignment="1">
      <alignment horizontal="left"/>
    </xf>
    <xf numFmtId="0" fontId="3" fillId="0" borderId="129" xfId="704" applyBorder="1"/>
    <xf numFmtId="0" fontId="3" fillId="0" borderId="130" xfId="704" applyBorder="1" applyAlignment="1">
      <alignment horizontal="center"/>
    </xf>
    <xf numFmtId="0" fontId="13" fillId="0" borderId="131" xfId="704" applyFont="1" applyBorder="1" applyAlignment="1">
      <alignment horizontal="center"/>
    </xf>
    <xf numFmtId="0" fontId="13" fillId="0" borderId="16" xfId="704" applyFont="1" applyBorder="1" applyAlignment="1">
      <alignment horizontal="center"/>
    </xf>
    <xf numFmtId="0" fontId="13" fillId="0" borderId="132" xfId="704" applyFont="1" applyBorder="1"/>
    <xf numFmtId="0" fontId="13" fillId="0" borderId="130" xfId="704" applyFont="1" applyBorder="1" applyAlignment="1">
      <alignment horizontal="center"/>
    </xf>
    <xf numFmtId="0" fontId="13" fillId="0" borderId="129" xfId="704" applyFont="1" applyBorder="1"/>
    <xf numFmtId="3" fontId="3" fillId="0" borderId="0" xfId="704" applyNumberFormat="1" applyAlignment="1">
      <alignment horizontal="center"/>
    </xf>
    <xf numFmtId="0" fontId="3" fillId="0" borderId="133" xfId="704" applyBorder="1"/>
    <xf numFmtId="0" fontId="3" fillId="0" borderId="134" xfId="704" applyBorder="1" applyAlignment="1">
      <alignment horizontal="center"/>
    </xf>
    <xf numFmtId="0" fontId="3" fillId="0" borderId="55" xfId="704" applyBorder="1"/>
    <xf numFmtId="3" fontId="3" fillId="0" borderId="134" xfId="704" applyNumberFormat="1" applyBorder="1" applyAlignment="1">
      <alignment horizontal="center"/>
    </xf>
    <xf numFmtId="0" fontId="3" fillId="9" borderId="14" xfId="704" applyFill="1" applyBorder="1" applyAlignment="1">
      <alignment horizontal="left" vertical="top" wrapText="1"/>
    </xf>
    <xf numFmtId="0" fontId="3" fillId="9" borderId="14" xfId="704" applyFill="1" applyBorder="1" applyAlignment="1">
      <alignment vertical="top" wrapText="1"/>
    </xf>
    <xf numFmtId="0" fontId="3" fillId="9" borderId="14" xfId="704" applyFill="1" applyBorder="1" applyAlignment="1">
      <alignment horizontal="center" vertical="top" wrapText="1"/>
    </xf>
    <xf numFmtId="0" fontId="3" fillId="0" borderId="136" xfId="704" applyBorder="1"/>
    <xf numFmtId="0" fontId="3" fillId="0" borderId="136" xfId="704" applyBorder="1" applyAlignment="1">
      <alignment horizontal="center"/>
    </xf>
    <xf numFmtId="0" fontId="3" fillId="0" borderId="55" xfId="704" applyBorder="1" applyAlignment="1">
      <alignment horizontal="center"/>
    </xf>
    <xf numFmtId="3" fontId="3" fillId="0" borderId="55" xfId="704" applyNumberFormat="1" applyBorder="1" applyAlignment="1">
      <alignment horizontal="center"/>
    </xf>
    <xf numFmtId="189" fontId="0" fillId="0" borderId="134" xfId="705" applyNumberFormat="1" applyFont="1" applyBorder="1" applyAlignment="1">
      <alignment horizontal="center"/>
    </xf>
    <xf numFmtId="0" fontId="3" fillId="0" borderId="137" xfId="704" applyBorder="1"/>
    <xf numFmtId="0" fontId="3" fillId="0" borderId="42" xfId="704" applyBorder="1"/>
    <xf numFmtId="3" fontId="3" fillId="0" borderId="42" xfId="704" applyNumberFormat="1" applyBorder="1" applyAlignment="1">
      <alignment horizontal="center"/>
    </xf>
    <xf numFmtId="0" fontId="3" fillId="0" borderId="138" xfId="704" applyBorder="1"/>
    <xf numFmtId="167" fontId="0" fillId="0" borderId="134" xfId="706" applyNumberFormat="1" applyFont="1" applyFill="1" applyBorder="1" applyAlignment="1">
      <alignment horizontal="center"/>
    </xf>
    <xf numFmtId="190" fontId="3" fillId="0" borderId="134" xfId="704" applyNumberFormat="1" applyBorder="1" applyAlignment="1">
      <alignment horizontal="center"/>
    </xf>
    <xf numFmtId="9" fontId="0" fillId="0" borderId="134" xfId="705" applyFont="1" applyFill="1" applyBorder="1" applyAlignment="1">
      <alignment horizontal="center"/>
    </xf>
    <xf numFmtId="0" fontId="3" fillId="0" borderId="139" xfId="704" applyBorder="1"/>
    <xf numFmtId="0" fontId="3" fillId="0" borderId="140" xfId="704" applyBorder="1" applyAlignment="1">
      <alignment horizontal="center"/>
    </xf>
    <xf numFmtId="1" fontId="3" fillId="0" borderId="55" xfId="704" applyNumberFormat="1" applyBorder="1" applyAlignment="1">
      <alignment horizontal="center"/>
    </xf>
    <xf numFmtId="9" fontId="0" fillId="0" borderId="0" xfId="705" applyFont="1" applyAlignment="1">
      <alignment horizontal="center"/>
    </xf>
    <xf numFmtId="0" fontId="116" fillId="0" borderId="126" xfId="704" applyFont="1" applyBorder="1"/>
    <xf numFmtId="1" fontId="3" fillId="0" borderId="0" xfId="704" applyNumberFormat="1"/>
    <xf numFmtId="0" fontId="13" fillId="0" borderId="126" xfId="704" applyFont="1" applyBorder="1"/>
    <xf numFmtId="0" fontId="123" fillId="0" borderId="0" xfId="704" applyFont="1" applyAlignment="1">
      <alignment horizontal="right"/>
    </xf>
    <xf numFmtId="0" fontId="123" fillId="0" borderId="0" xfId="704" applyFont="1" applyAlignment="1">
      <alignment horizontal="center"/>
    </xf>
    <xf numFmtId="0" fontId="123" fillId="0" borderId="0" xfId="704" applyFont="1"/>
    <xf numFmtId="191" fontId="3" fillId="14" borderId="0" xfId="704" applyNumberFormat="1" applyFill="1"/>
    <xf numFmtId="3" fontId="3" fillId="14" borderId="0" xfId="704" applyNumberFormat="1" applyFill="1" applyAlignment="1">
      <alignment horizontal="center"/>
    </xf>
    <xf numFmtId="191" fontId="3" fillId="14" borderId="0" xfId="704" applyNumberFormat="1" applyFill="1" applyAlignment="1">
      <alignment horizontal="right"/>
    </xf>
    <xf numFmtId="191" fontId="3" fillId="0" borderId="0" xfId="704" applyNumberFormat="1" applyAlignment="1">
      <alignment horizontal="right"/>
    </xf>
    <xf numFmtId="0" fontId="3" fillId="0" borderId="0" xfId="704" applyAlignment="1">
      <alignment horizontal="right"/>
    </xf>
    <xf numFmtId="167" fontId="0" fillId="0" borderId="0" xfId="706" applyNumberFormat="1" applyFont="1"/>
    <xf numFmtId="1" fontId="3" fillId="14" borderId="0" xfId="704" applyNumberFormat="1" applyFill="1"/>
    <xf numFmtId="0" fontId="3" fillId="14" borderId="0" xfId="704" applyFill="1" applyAlignment="1">
      <alignment horizontal="center"/>
    </xf>
    <xf numFmtId="0" fontId="3" fillId="14" borderId="0" xfId="704" applyFill="1" applyAlignment="1">
      <alignment horizontal="left"/>
    </xf>
    <xf numFmtId="0" fontId="14" fillId="0" borderId="0" xfId="275"/>
    <xf numFmtId="3" fontId="3" fillId="9" borderId="0" xfId="704" applyNumberFormat="1" applyFill="1" applyAlignment="1">
      <alignment horizontal="right"/>
    </xf>
    <xf numFmtId="3" fontId="3" fillId="0" borderId="0" xfId="704" applyNumberFormat="1" applyAlignment="1">
      <alignment horizontal="right"/>
    </xf>
    <xf numFmtId="3" fontId="123" fillId="0" borderId="0" xfId="704" applyNumberFormat="1" applyFont="1" applyAlignment="1">
      <alignment horizontal="center"/>
    </xf>
    <xf numFmtId="191" fontId="3" fillId="0" borderId="0" xfId="704" applyNumberFormat="1"/>
    <xf numFmtId="190" fontId="3" fillId="0" borderId="0" xfId="704" applyNumberFormat="1" applyAlignment="1">
      <alignment horizontal="center"/>
    </xf>
    <xf numFmtId="191" fontId="3" fillId="14" borderId="0" xfId="704" applyNumberFormat="1" applyFill="1" applyAlignment="1">
      <alignment horizontal="left"/>
    </xf>
    <xf numFmtId="191" fontId="3" fillId="0" borderId="0" xfId="704" applyNumberFormat="1" applyAlignment="1">
      <alignment horizontal="center"/>
    </xf>
    <xf numFmtId="0" fontId="3" fillId="0" borderId="133" xfId="704" applyFill="1" applyBorder="1"/>
    <xf numFmtId="0" fontId="3" fillId="0" borderId="134" xfId="704" applyFill="1" applyBorder="1" applyAlignment="1">
      <alignment horizontal="center"/>
    </xf>
    <xf numFmtId="9" fontId="3" fillId="0" borderId="134" xfId="704" applyNumberFormat="1" applyFill="1" applyBorder="1" applyAlignment="1">
      <alignment horizontal="center"/>
    </xf>
    <xf numFmtId="1" fontId="0" fillId="0" borderId="134" xfId="705" applyNumberFormat="1" applyFont="1" applyFill="1" applyBorder="1" applyAlignment="1">
      <alignment horizontal="center"/>
    </xf>
    <xf numFmtId="0" fontId="21" fillId="0" borderId="134" xfId="704" applyFont="1" applyFill="1" applyBorder="1" applyAlignment="1">
      <alignment horizontal="center"/>
    </xf>
    <xf numFmtId="0" fontId="20" fillId="0" borderId="55" xfId="704" applyFont="1" applyBorder="1"/>
    <xf numFmtId="9" fontId="26" fillId="14" borderId="134" xfId="704" applyNumberFormat="1" applyFont="1" applyFill="1" applyBorder="1" applyAlignment="1">
      <alignment horizontal="center"/>
    </xf>
    <xf numFmtId="0" fontId="26" fillId="14" borderId="134" xfId="704" applyFont="1" applyFill="1" applyBorder="1" applyAlignment="1">
      <alignment horizontal="center"/>
    </xf>
    <xf numFmtId="0" fontId="20" fillId="0" borderId="55" xfId="704" quotePrefix="1" applyFont="1" applyBorder="1"/>
    <xf numFmtId="167" fontId="26" fillId="14" borderId="134" xfId="706" applyNumberFormat="1" applyFont="1" applyFill="1" applyBorder="1" applyAlignment="1">
      <alignment horizontal="center"/>
    </xf>
    <xf numFmtId="191" fontId="26" fillId="14" borderId="134" xfId="704" applyNumberFormat="1" applyFont="1" applyFill="1" applyBorder="1" applyAlignment="1">
      <alignment horizontal="center"/>
    </xf>
    <xf numFmtId="3" fontId="26" fillId="14" borderId="134" xfId="704" applyNumberFormat="1" applyFont="1" applyFill="1" applyBorder="1" applyAlignment="1">
      <alignment horizontal="center"/>
    </xf>
    <xf numFmtId="0" fontId="20" fillId="0" borderId="55" xfId="704" applyFont="1" applyBorder="1" applyAlignment="1">
      <alignment horizontal="left"/>
    </xf>
    <xf numFmtId="0" fontId="20" fillId="14" borderId="134" xfId="704" applyFont="1" applyFill="1" applyBorder="1" applyAlignment="1">
      <alignment horizontal="center"/>
    </xf>
    <xf numFmtId="0" fontId="20" fillId="0" borderId="141" xfId="704" applyFont="1" applyBorder="1" applyAlignment="1">
      <alignment horizontal="left"/>
    </xf>
    <xf numFmtId="0" fontId="20" fillId="0" borderId="141" xfId="704" quotePrefix="1" applyFont="1" applyBorder="1"/>
    <xf numFmtId="191" fontId="26" fillId="14" borderId="140" xfId="704" applyNumberFormat="1" applyFont="1" applyFill="1" applyBorder="1" applyAlignment="1">
      <alignment horizontal="center"/>
    </xf>
    <xf numFmtId="0" fontId="26" fillId="0" borderId="55" xfId="275" applyFont="1" applyBorder="1" applyAlignment="1">
      <alignment horizontal="left" vertical="top"/>
    </xf>
    <xf numFmtId="0" fontId="26" fillId="0" borderId="55" xfId="0" applyFont="1" applyBorder="1" applyAlignment="1">
      <alignment horizontal="left" vertical="top" wrapText="1"/>
    </xf>
    <xf numFmtId="0" fontId="26" fillId="0" borderId="55" xfId="0" applyFont="1" applyBorder="1" applyAlignment="1">
      <alignment vertical="top" wrapText="1"/>
    </xf>
    <xf numFmtId="0" fontId="3" fillId="15" borderId="133" xfId="704" applyFill="1" applyBorder="1" applyAlignment="1">
      <alignment horizontal="left"/>
    </xf>
    <xf numFmtId="1" fontId="3" fillId="0" borderId="134" xfId="704" applyNumberFormat="1" applyBorder="1" applyAlignment="1">
      <alignment horizontal="center"/>
    </xf>
    <xf numFmtId="0" fontId="116" fillId="0" borderId="0" xfId="704" applyFont="1"/>
    <xf numFmtId="0" fontId="3" fillId="15" borderId="135" xfId="704" applyFill="1" applyBorder="1" applyAlignment="1">
      <alignment horizontal="left"/>
    </xf>
    <xf numFmtId="192" fontId="3" fillId="14" borderId="0" xfId="704" applyNumberFormat="1" applyFill="1" applyAlignment="1">
      <alignment horizontal="right"/>
    </xf>
    <xf numFmtId="0" fontId="3" fillId="14" borderId="0" xfId="704" applyFill="1"/>
    <xf numFmtId="192" fontId="3" fillId="0" borderId="0" xfId="704" applyNumberFormat="1"/>
    <xf numFmtId="3" fontId="21" fillId="9" borderId="11" xfId="2" applyNumberFormat="1" applyFont="1" applyFill="1" applyBorder="1" applyAlignment="1" applyProtection="1">
      <protection locked="0"/>
    </xf>
    <xf numFmtId="3" fontId="21" fillId="9" borderId="34" xfId="2" applyNumberFormat="1" applyFont="1" applyFill="1" applyBorder="1" applyAlignment="1" applyProtection="1">
      <protection locked="0"/>
    </xf>
    <xf numFmtId="3" fontId="3" fillId="0" borderId="11" xfId="8" applyNumberFormat="1" applyFont="1" applyBorder="1" applyProtection="1">
      <protection locked="0"/>
    </xf>
    <xf numFmtId="1" fontId="26" fillId="5" borderId="1" xfId="2" applyNumberFormat="1" applyFont="1" applyFill="1" applyBorder="1" applyAlignment="1" applyProtection="1">
      <alignment horizontal="center"/>
      <protection locked="0"/>
    </xf>
    <xf numFmtId="9" fontId="3" fillId="0" borderId="134" xfId="13" applyFont="1" applyBorder="1" applyAlignment="1">
      <alignment horizontal="center"/>
    </xf>
    <xf numFmtId="0" fontId="3" fillId="0" borderId="0" xfId="704" applyBorder="1"/>
    <xf numFmtId="0" fontId="18" fillId="0" borderId="0" xfId="3"/>
    <xf numFmtId="0" fontId="18" fillId="0" borderId="55" xfId="3" applyBorder="1"/>
    <xf numFmtId="3" fontId="33" fillId="0" borderId="0" xfId="704" applyNumberFormat="1" applyFont="1" applyAlignment="1">
      <alignment horizontal="center"/>
    </xf>
    <xf numFmtId="0" fontId="116" fillId="0" borderId="126" xfId="0" applyFont="1" applyBorder="1"/>
    <xf numFmtId="0" fontId="0" fillId="0" borderId="0" xfId="0" applyBorder="1" applyAlignment="1">
      <alignment horizontal="center"/>
    </xf>
    <xf numFmtId="0" fontId="0" fillId="0" borderId="125" xfId="0" applyBorder="1"/>
    <xf numFmtId="0" fontId="13" fillId="0" borderId="126" xfId="0" applyFont="1" applyBorder="1"/>
    <xf numFmtId="0" fontId="123" fillId="0" borderId="0" xfId="0" applyFont="1" applyBorder="1" applyAlignment="1">
      <alignment horizontal="right"/>
    </xf>
    <xf numFmtId="0" fontId="123" fillId="0" borderId="0" xfId="0" applyFont="1" applyBorder="1" applyAlignment="1">
      <alignment horizontal="center"/>
    </xf>
    <xf numFmtId="0" fontId="123" fillId="0" borderId="0" xfId="0" applyFont="1" applyBorder="1"/>
    <xf numFmtId="0" fontId="0" fillId="0" borderId="126" xfId="0" applyBorder="1"/>
    <xf numFmtId="0" fontId="0" fillId="14" borderId="0" xfId="0" applyFill="1" applyBorder="1" applyAlignment="1">
      <alignment horizontal="left"/>
    </xf>
    <xf numFmtId="0" fontId="0" fillId="32" borderId="0" xfId="0" applyFill="1" applyBorder="1" applyAlignment="1">
      <alignment horizontal="center"/>
    </xf>
    <xf numFmtId="192" fontId="0" fillId="14" borderId="0" xfId="0" applyNumberFormat="1" applyFill="1" applyBorder="1" applyAlignment="1">
      <alignment horizontal="left"/>
    </xf>
    <xf numFmtId="0" fontId="0" fillId="14" borderId="0" xfId="0" applyFill="1" applyBorder="1"/>
    <xf numFmtId="0" fontId="0" fillId="32" borderId="0" xfId="0" applyFill="1" applyBorder="1"/>
    <xf numFmtId="192" fontId="0" fillId="0" borderId="0" xfId="0" applyNumberFormat="1" applyBorder="1" applyAlignment="1">
      <alignment horizontal="left"/>
    </xf>
    <xf numFmtId="0" fontId="0" fillId="14" borderId="0" xfId="0" applyFill="1" applyBorder="1" applyAlignment="1">
      <alignment horizontal="center"/>
    </xf>
    <xf numFmtId="1" fontId="26" fillId="14" borderId="134" xfId="704" applyNumberFormat="1" applyFont="1" applyFill="1" applyBorder="1" applyAlignment="1">
      <alignment horizontal="center"/>
    </xf>
    <xf numFmtId="9" fontId="3" fillId="0" borderId="0" xfId="13" applyFont="1" applyAlignment="1">
      <alignment horizontal="center"/>
    </xf>
    <xf numFmtId="0" fontId="2" fillId="0" borderId="55" xfId="704" applyFont="1" applyBorder="1"/>
    <xf numFmtId="0" fontId="2" fillId="0" borderId="0" xfId="704" applyFont="1"/>
    <xf numFmtId="0" fontId="14" fillId="0" borderId="0" xfId="0" applyFont="1" applyBorder="1" applyAlignment="1">
      <alignment horizontal="center"/>
    </xf>
    <xf numFmtId="0" fontId="2" fillId="0" borderId="0" xfId="704" applyFont="1" applyAlignment="1">
      <alignment horizontal="center"/>
    </xf>
    <xf numFmtId="0" fontId="2" fillId="0" borderId="55" xfId="704" applyFont="1" applyBorder="1" applyAlignment="1">
      <alignment horizontal="center"/>
    </xf>
    <xf numFmtId="0" fontId="2" fillId="0" borderId="126" xfId="704" applyFont="1" applyBorder="1"/>
    <xf numFmtId="0" fontId="3" fillId="14" borderId="0" xfId="704" applyNumberFormat="1" applyFill="1" applyAlignment="1">
      <alignment horizontal="right"/>
    </xf>
    <xf numFmtId="0" fontId="3" fillId="47" borderId="0" xfId="704" applyFill="1"/>
    <xf numFmtId="0" fontId="3" fillId="47" borderId="0" xfId="704" applyFill="1" applyAlignment="1">
      <alignment horizontal="left"/>
    </xf>
    <xf numFmtId="0" fontId="2" fillId="0" borderId="14" xfId="704" applyFont="1" applyBorder="1" applyAlignment="1">
      <alignment vertical="top" wrapText="1"/>
    </xf>
    <xf numFmtId="0" fontId="124" fillId="0" borderId="0" xfId="707" applyFont="1"/>
    <xf numFmtId="0" fontId="1" fillId="0" borderId="0" xfId="707"/>
    <xf numFmtId="0" fontId="13" fillId="0" borderId="129" xfId="707" applyFont="1" applyBorder="1"/>
    <xf numFmtId="15" fontId="1" fillId="0" borderId="142" xfId="707" applyNumberFormat="1" applyBorder="1" applyAlignment="1">
      <alignment vertical="top"/>
    </xf>
    <xf numFmtId="0" fontId="1" fillId="0" borderId="142" xfId="707" applyBorder="1" applyAlignment="1">
      <alignment vertical="top" wrapText="1"/>
    </xf>
    <xf numFmtId="0" fontId="1" fillId="0" borderId="142" xfId="707" applyBorder="1" applyAlignment="1">
      <alignment vertical="top"/>
    </xf>
    <xf numFmtId="0" fontId="1" fillId="0" borderId="0" xfId="707" applyAlignment="1">
      <alignment vertical="top"/>
    </xf>
    <xf numFmtId="0" fontId="1" fillId="0" borderId="55" xfId="707" applyBorder="1" applyAlignment="1">
      <alignment vertical="top"/>
    </xf>
    <xf numFmtId="0" fontId="1" fillId="0" borderId="141" xfId="707" applyBorder="1" applyAlignment="1">
      <alignment vertical="top"/>
    </xf>
    <xf numFmtId="0" fontId="13" fillId="0" borderId="127" xfId="704" applyFont="1" applyBorder="1" applyAlignment="1">
      <alignment horizontal="left" vertical="top" wrapText="1"/>
    </xf>
    <xf numFmtId="0" fontId="13" fillId="0" borderId="14" xfId="704" applyFont="1" applyBorder="1" applyAlignment="1">
      <alignment horizontal="left" vertical="top" wrapText="1"/>
    </xf>
    <xf numFmtId="0" fontId="13" fillId="0" borderId="128" xfId="704" applyFont="1" applyBorder="1" applyAlignment="1">
      <alignment horizontal="left" vertical="top" wrapText="1"/>
    </xf>
    <xf numFmtId="0" fontId="122" fillId="0" borderId="0" xfId="704" applyFont="1" applyAlignment="1">
      <alignment horizontal="left" vertical="center" wrapText="1"/>
    </xf>
    <xf numFmtId="0" fontId="122" fillId="0" borderId="125" xfId="704" applyFont="1" applyBorder="1" applyAlignment="1">
      <alignment horizontal="left" vertical="center" wrapText="1"/>
    </xf>
    <xf numFmtId="0" fontId="3" fillId="9" borderId="14" xfId="704" applyFill="1" applyBorder="1" applyAlignment="1">
      <alignment horizontal="left" vertical="top" wrapText="1"/>
    </xf>
    <xf numFmtId="0" fontId="3" fillId="45" borderId="14" xfId="704" applyFill="1" applyBorder="1" applyAlignment="1">
      <alignment horizontal="left" vertical="top" wrapText="1"/>
    </xf>
    <xf numFmtId="0" fontId="3" fillId="45" borderId="15" xfId="704" applyFill="1" applyBorder="1" applyAlignment="1">
      <alignment horizontal="left" vertical="top" wrapText="1"/>
    </xf>
    <xf numFmtId="0" fontId="3" fillId="12" borderId="13" xfId="704" applyFill="1" applyBorder="1" applyAlignment="1">
      <alignment horizontal="left" vertical="top" wrapText="1"/>
    </xf>
    <xf numFmtId="0" fontId="3" fillId="12" borderId="14" xfId="704" applyFill="1" applyBorder="1" applyAlignment="1">
      <alignment horizontal="left" vertical="top" wrapText="1"/>
    </xf>
    <xf numFmtId="0" fontId="3" fillId="46" borderId="127" xfId="704" applyFill="1" applyBorder="1" applyAlignment="1">
      <alignment horizontal="left" vertical="top" wrapText="1"/>
    </xf>
    <xf numFmtId="0" fontId="3" fillId="46" borderId="128" xfId="704" applyFill="1" applyBorder="1" applyAlignment="1">
      <alignment horizontal="left" vertical="top" wrapText="1"/>
    </xf>
    <xf numFmtId="0" fontId="3" fillId="38" borderId="127" xfId="704" applyFill="1" applyBorder="1" applyAlignment="1">
      <alignment horizontal="left" vertical="top" wrapText="1"/>
    </xf>
    <xf numFmtId="0" fontId="3" fillId="38" borderId="14" xfId="704" applyFill="1" applyBorder="1" applyAlignment="1">
      <alignment horizontal="left" vertical="top" wrapText="1"/>
    </xf>
    <xf numFmtId="0" fontId="3" fillId="38" borderId="128" xfId="704" applyFill="1" applyBorder="1" applyAlignment="1">
      <alignment horizontal="left" vertical="top" wrapText="1"/>
    </xf>
    <xf numFmtId="0" fontId="120" fillId="0" borderId="0" xfId="0" applyFont="1" applyBorder="1" applyAlignment="1" applyProtection="1">
      <alignment horizontal="center" vertical="center"/>
    </xf>
    <xf numFmtId="0" fontId="10" fillId="0" borderId="8" xfId="10" applyBorder="1" applyAlignment="1" applyProtection="1">
      <alignment horizontal="left"/>
    </xf>
    <xf numFmtId="0" fontId="10" fillId="0" borderId="0" xfId="10" applyBorder="1" applyAlignment="1" applyProtection="1">
      <alignment horizontal="left"/>
    </xf>
    <xf numFmtId="43" fontId="11" fillId="9" borderId="1" xfId="2" applyNumberFormat="1" applyFill="1" applyBorder="1" applyAlignment="1" applyProtection="1">
      <alignment horizontal="center" wrapText="1"/>
    </xf>
    <xf numFmtId="170" fontId="11" fillId="5" borderId="34" xfId="2" applyNumberFormat="1" applyFill="1" applyBorder="1" applyAlignment="1" applyProtection="1">
      <alignment horizontal="center" wrapText="1"/>
      <protection locked="0"/>
    </xf>
    <xf numFmtId="170" fontId="11" fillId="5" borderId="35" xfId="2" applyNumberFormat="1" applyFill="1" applyBorder="1" applyAlignment="1" applyProtection="1">
      <alignment horizontal="center" wrapText="1"/>
      <protection locked="0"/>
    </xf>
    <xf numFmtId="43" fontId="15" fillId="0" borderId="55" xfId="10" applyNumberFormat="1" applyFont="1" applyFill="1" applyBorder="1" applyAlignment="1" applyProtection="1">
      <alignment horizontal="center" wrapText="1"/>
    </xf>
    <xf numFmtId="43" fontId="15" fillId="0" borderId="54" xfId="10" applyNumberFormat="1" applyFont="1" applyFill="1" applyBorder="1" applyAlignment="1" applyProtection="1">
      <alignment horizontal="center" wrapText="1"/>
    </xf>
    <xf numFmtId="0" fontId="22" fillId="0" borderId="2" xfId="5" applyFont="1" applyBorder="1" applyAlignment="1" applyProtection="1">
      <alignment horizontal="right" vertical="top" wrapText="1"/>
    </xf>
    <xf numFmtId="0" fontId="22" fillId="0" borderId="4" xfId="5" applyFont="1" applyBorder="1" applyAlignment="1" applyProtection="1">
      <alignment horizontal="right" vertical="top" wrapText="1"/>
    </xf>
    <xf numFmtId="0" fontId="34" fillId="0" borderId="0" xfId="402" applyFont="1" applyBorder="1" applyAlignment="1" applyProtection="1">
      <alignment horizontal="center" vertical="center" wrapText="1"/>
    </xf>
    <xf numFmtId="0" fontId="110" fillId="0" borderId="17" xfId="402" applyFont="1" applyBorder="1" applyAlignment="1" applyProtection="1">
      <alignment horizontal="center" vertical="center" wrapText="1"/>
    </xf>
    <xf numFmtId="0" fontId="110" fillId="0" borderId="19" xfId="402" applyFont="1" applyBorder="1" applyAlignment="1" applyProtection="1">
      <alignment horizontal="center" vertical="center" wrapText="1"/>
    </xf>
    <xf numFmtId="0" fontId="110" fillId="0" borderId="18" xfId="402" applyFont="1" applyBorder="1" applyAlignment="1" applyProtection="1">
      <alignment horizontal="center" vertical="center" wrapText="1"/>
    </xf>
    <xf numFmtId="0" fontId="40" fillId="0" borderId="17" xfId="218" applyFont="1" applyBorder="1" applyAlignment="1" applyProtection="1">
      <alignment horizontal="center" vertical="center" wrapText="1"/>
    </xf>
    <xf numFmtId="0" fontId="40" fillId="0" borderId="19" xfId="218" applyFont="1" applyBorder="1" applyAlignment="1" applyProtection="1">
      <alignment horizontal="center" vertical="center" wrapText="1"/>
    </xf>
    <xf numFmtId="0" fontId="40" fillId="0" borderId="18" xfId="218" applyFont="1" applyBorder="1" applyAlignment="1" applyProtection="1">
      <alignment horizontal="center" vertical="center" wrapText="1"/>
    </xf>
    <xf numFmtId="0" fontId="59" fillId="31" borderId="77" xfId="218" applyFont="1" applyFill="1" applyBorder="1" applyAlignment="1" applyProtection="1">
      <alignment horizontal="center"/>
    </xf>
    <xf numFmtId="0" fontId="59" fillId="31" borderId="60" xfId="218" applyFont="1" applyFill="1" applyBorder="1" applyAlignment="1" applyProtection="1">
      <alignment horizontal="center"/>
    </xf>
    <xf numFmtId="0" fontId="14" fillId="0" borderId="0" xfId="218" applyFont="1" applyBorder="1" applyAlignment="1" applyProtection="1">
      <alignment horizontal="center"/>
    </xf>
    <xf numFmtId="0" fontId="59" fillId="31" borderId="73" xfId="218" applyFont="1" applyFill="1" applyBorder="1" applyAlignment="1" applyProtection="1">
      <alignment horizontal="center" vertical="center" wrapText="1"/>
    </xf>
    <xf numFmtId="0" fontId="59" fillId="31" borderId="80" xfId="218" applyFont="1" applyFill="1" applyBorder="1" applyAlignment="1" applyProtection="1">
      <alignment horizontal="center" vertical="center" wrapText="1"/>
    </xf>
    <xf numFmtId="0" fontId="14" fillId="0" borderId="77" xfId="218" applyBorder="1" applyAlignment="1" applyProtection="1">
      <alignment horizontal="center"/>
      <protection locked="0"/>
    </xf>
    <xf numFmtId="0" fontId="14" fillId="0" borderId="60" xfId="218" applyBorder="1" applyAlignment="1" applyProtection="1">
      <alignment horizontal="center"/>
      <protection locked="0"/>
    </xf>
    <xf numFmtId="0" fontId="14" fillId="0" borderId="0" xfId="218" applyBorder="1" applyAlignment="1" applyProtection="1">
      <alignment horizontal="center"/>
      <protection locked="0"/>
    </xf>
    <xf numFmtId="0" fontId="14" fillId="0" borderId="5" xfId="218" applyBorder="1" applyAlignment="1" applyProtection="1">
      <alignment horizontal="left" vertical="top" wrapText="1"/>
      <protection locked="0"/>
    </xf>
    <xf numFmtId="0" fontId="14" fillId="0" borderId="6" xfId="218" applyBorder="1" applyAlignment="1" applyProtection="1">
      <alignment horizontal="left" vertical="top" wrapText="1"/>
      <protection locked="0"/>
    </xf>
    <xf numFmtId="0" fontId="14" fillId="0" borderId="7" xfId="218" applyBorder="1" applyAlignment="1" applyProtection="1">
      <alignment horizontal="left" vertical="top" wrapText="1"/>
      <protection locked="0"/>
    </xf>
    <xf numFmtId="0" fontId="14" fillId="0" borderId="8" xfId="218" applyBorder="1" applyAlignment="1" applyProtection="1">
      <alignment horizontal="left" vertical="top" wrapText="1"/>
      <protection locked="0"/>
    </xf>
    <xf numFmtId="0" fontId="14" fillId="0" borderId="0" xfId="218" applyBorder="1" applyAlignment="1" applyProtection="1">
      <alignment horizontal="left" vertical="top" wrapText="1"/>
      <protection locked="0"/>
    </xf>
    <xf numFmtId="0" fontId="14" fillId="0" borderId="9" xfId="218" applyBorder="1" applyAlignment="1" applyProtection="1">
      <alignment horizontal="left" vertical="top" wrapText="1"/>
      <protection locked="0"/>
    </xf>
    <xf numFmtId="0" fontId="14" fillId="0" borderId="13" xfId="218" applyBorder="1" applyAlignment="1" applyProtection="1">
      <alignment horizontal="left" vertical="top" wrapText="1"/>
      <protection locked="0"/>
    </xf>
    <xf numFmtId="0" fontId="14" fillId="0" borderId="14" xfId="218" applyBorder="1" applyAlignment="1" applyProtection="1">
      <alignment horizontal="left" vertical="top" wrapText="1"/>
      <protection locked="0"/>
    </xf>
    <xf numFmtId="0" fontId="14" fillId="0" borderId="15" xfId="218" applyBorder="1" applyAlignment="1" applyProtection="1">
      <alignment horizontal="left" vertical="top" wrapText="1"/>
      <protection locked="0"/>
    </xf>
    <xf numFmtId="169" fontId="0" fillId="0" borderId="77" xfId="184" applyNumberFormat="1" applyFont="1" applyBorder="1" applyAlignment="1" applyProtection="1">
      <alignment horizontal="center"/>
      <protection locked="0"/>
    </xf>
    <xf numFmtId="169" fontId="0" fillId="0" borderId="60" xfId="184" applyNumberFormat="1" applyFont="1" applyBorder="1" applyAlignment="1" applyProtection="1">
      <alignment horizontal="center"/>
      <protection locked="0"/>
    </xf>
    <xf numFmtId="169" fontId="0" fillId="0" borderId="0" xfId="184" applyNumberFormat="1" applyFont="1" applyBorder="1" applyAlignment="1" applyProtection="1">
      <alignment horizontal="center"/>
      <protection locked="0"/>
    </xf>
    <xf numFmtId="0" fontId="45" fillId="0" borderId="0" xfId="0" applyFont="1" applyAlignment="1" applyProtection="1">
      <alignment horizontal="left" wrapText="1"/>
    </xf>
    <xf numFmtId="0" fontId="45" fillId="0" borderId="9" xfId="0" applyFont="1" applyBorder="1" applyAlignment="1" applyProtection="1">
      <alignment horizontal="left" wrapText="1"/>
    </xf>
    <xf numFmtId="0" fontId="45" fillId="0" borderId="0" xfId="0" applyFont="1" applyAlignment="1" applyProtection="1">
      <alignment horizontal="left" vertical="top" wrapText="1"/>
    </xf>
    <xf numFmtId="0" fontId="45" fillId="0" borderId="9" xfId="0" applyFont="1" applyBorder="1" applyAlignment="1" applyProtection="1">
      <alignment horizontal="left" vertical="top" wrapText="1"/>
    </xf>
    <xf numFmtId="0" fontId="45" fillId="0" borderId="14" xfId="0" applyFont="1" applyBorder="1" applyAlignment="1" applyProtection="1">
      <alignment horizontal="left" vertical="top" wrapText="1"/>
    </xf>
    <xf numFmtId="0" fontId="45" fillId="0" borderId="15" xfId="0" applyFont="1" applyBorder="1" applyAlignment="1" applyProtection="1">
      <alignment horizontal="left" vertical="top" wrapText="1"/>
    </xf>
    <xf numFmtId="0" fontId="119" fillId="4" borderId="0" xfId="7" applyFont="1" applyFill="1" applyBorder="1" applyAlignment="1" applyProtection="1">
      <alignment horizontal="center"/>
    </xf>
    <xf numFmtId="0" fontId="98" fillId="0" borderId="8" xfId="5" applyFont="1" applyBorder="1" applyAlignment="1" applyProtection="1">
      <alignment horizontal="left" vertical="top" wrapText="1"/>
    </xf>
    <xf numFmtId="0" fontId="98" fillId="0" borderId="0" xfId="5" applyFont="1" applyBorder="1" applyAlignment="1" applyProtection="1">
      <alignment horizontal="left" vertical="top" wrapText="1"/>
    </xf>
    <xf numFmtId="0" fontId="98" fillId="0" borderId="9" xfId="5" applyFont="1" applyBorder="1" applyAlignment="1" applyProtection="1">
      <alignment horizontal="left" vertical="top" wrapText="1"/>
    </xf>
    <xf numFmtId="0" fontId="33" fillId="0" borderId="5" xfId="5" applyFont="1" applyBorder="1" applyAlignment="1" applyProtection="1">
      <alignment horizontal="center" vertical="top" wrapText="1"/>
    </xf>
    <xf numFmtId="0" fontId="33" fillId="0" borderId="6" xfId="5" applyFont="1" applyBorder="1" applyAlignment="1" applyProtection="1">
      <alignment horizontal="center" vertical="top" wrapText="1"/>
    </xf>
    <xf numFmtId="0" fontId="33" fillId="0" borderId="7" xfId="5" applyFont="1" applyBorder="1" applyAlignment="1" applyProtection="1">
      <alignment horizontal="center" vertical="top" wrapText="1"/>
    </xf>
    <xf numFmtId="0" fontId="33" fillId="0" borderId="13" xfId="5" applyFont="1" applyBorder="1" applyAlignment="1" applyProtection="1">
      <alignment horizontal="center" vertical="top" wrapText="1"/>
    </xf>
    <xf numFmtId="0" fontId="33" fillId="0" borderId="14" xfId="5" applyFont="1" applyBorder="1" applyAlignment="1" applyProtection="1">
      <alignment horizontal="center" vertical="top" wrapText="1"/>
    </xf>
    <xf numFmtId="0" fontId="33" fillId="0" borderId="15" xfId="5" applyFont="1" applyBorder="1" applyAlignment="1" applyProtection="1">
      <alignment horizontal="center" vertical="top" wrapText="1"/>
    </xf>
    <xf numFmtId="0" fontId="33" fillId="0" borderId="2" xfId="5" applyFont="1" applyBorder="1" applyAlignment="1" applyProtection="1">
      <alignment horizontal="center" vertical="top" wrapText="1"/>
    </xf>
    <xf numFmtId="0" fontId="33" fillId="0" borderId="3" xfId="5" applyFont="1" applyBorder="1" applyAlignment="1" applyProtection="1">
      <alignment horizontal="center" vertical="top" wrapText="1"/>
    </xf>
    <xf numFmtId="0" fontId="33" fillId="0" borderId="4" xfId="5" applyFont="1" applyBorder="1" applyAlignment="1" applyProtection="1">
      <alignment horizontal="center" vertical="top" wrapText="1"/>
    </xf>
    <xf numFmtId="0" fontId="33" fillId="0" borderId="17" xfId="5" applyFont="1" applyBorder="1" applyAlignment="1" applyProtection="1">
      <alignment horizontal="center" vertical="top" wrapText="1"/>
    </xf>
    <xf numFmtId="0" fontId="33" fillId="0" borderId="18" xfId="5" applyFont="1" applyBorder="1" applyAlignment="1" applyProtection="1">
      <alignment horizontal="center" vertical="top" wrapText="1"/>
    </xf>
    <xf numFmtId="0" fontId="33" fillId="0" borderId="19" xfId="5" applyFont="1" applyBorder="1" applyAlignment="1" applyProtection="1">
      <alignment horizontal="center" vertical="top" wrapText="1"/>
    </xf>
    <xf numFmtId="0" fontId="98" fillId="0" borderId="2" xfId="5" applyFont="1" applyBorder="1" applyAlignment="1" applyProtection="1">
      <alignment horizontal="left" vertical="center" wrapText="1"/>
    </xf>
    <xf numFmtId="0" fontId="98" fillId="0" borderId="3" xfId="5" applyFont="1" applyBorder="1" applyAlignment="1" applyProtection="1">
      <alignment horizontal="left" vertical="center" wrapText="1"/>
    </xf>
    <xf numFmtId="0" fontId="98" fillId="0" borderId="4" xfId="5" applyFont="1" applyBorder="1" applyAlignment="1" applyProtection="1">
      <alignment horizontal="left" vertical="center" wrapText="1"/>
    </xf>
    <xf numFmtId="0" fontId="98" fillId="0" borderId="8" xfId="0" applyFont="1" applyBorder="1" applyAlignment="1" applyProtection="1">
      <alignment horizontal="left"/>
    </xf>
    <xf numFmtId="0" fontId="98" fillId="0" borderId="0" xfId="0" applyFont="1" applyBorder="1" applyAlignment="1" applyProtection="1">
      <alignment horizontal="left"/>
    </xf>
    <xf numFmtId="0" fontId="33" fillId="0" borderId="5" xfId="5" applyFont="1" applyBorder="1" applyAlignment="1" applyProtection="1">
      <alignment horizontal="left" vertical="top" wrapText="1"/>
    </xf>
    <xf numFmtId="0" fontId="33" fillId="0" borderId="6" xfId="5" applyFont="1" applyBorder="1" applyAlignment="1" applyProtection="1">
      <alignment horizontal="left" vertical="top" wrapText="1"/>
    </xf>
    <xf numFmtId="0" fontId="33" fillId="0" borderId="7" xfId="5" applyFont="1" applyBorder="1" applyAlignment="1" applyProtection="1">
      <alignment horizontal="left" vertical="top" wrapText="1"/>
    </xf>
    <xf numFmtId="0" fontId="33" fillId="0" borderId="8" xfId="5" applyFont="1" applyBorder="1" applyAlignment="1" applyProtection="1">
      <alignment horizontal="left" vertical="top" wrapText="1"/>
    </xf>
    <xf numFmtId="0" fontId="33" fillId="0" borderId="0" xfId="5" applyFont="1" applyBorder="1" applyAlignment="1" applyProtection="1">
      <alignment horizontal="left" vertical="top" wrapText="1"/>
    </xf>
    <xf numFmtId="0" fontId="33" fillId="0" borderId="9" xfId="5" applyFont="1" applyBorder="1" applyAlignment="1" applyProtection="1">
      <alignment horizontal="left" vertical="top" wrapText="1"/>
    </xf>
    <xf numFmtId="0" fontId="33" fillId="0" borderId="13" xfId="5" applyFont="1" applyBorder="1" applyAlignment="1" applyProtection="1">
      <alignment horizontal="left" vertical="top" wrapText="1"/>
    </xf>
    <xf numFmtId="0" fontId="33" fillId="0" borderId="14" xfId="5" applyFont="1" applyBorder="1" applyAlignment="1" applyProtection="1">
      <alignment horizontal="left" vertical="top" wrapText="1"/>
    </xf>
    <xf numFmtId="0" fontId="33" fillId="0" borderId="15" xfId="5" applyFont="1" applyBorder="1" applyAlignment="1" applyProtection="1">
      <alignment horizontal="left" vertical="top" wrapText="1"/>
    </xf>
    <xf numFmtId="169" fontId="98" fillId="0" borderId="8" xfId="6" applyNumberFormat="1" applyFont="1" applyBorder="1" applyAlignment="1" applyProtection="1">
      <alignment horizontal="center" vertical="top" wrapText="1"/>
    </xf>
    <xf numFmtId="169" fontId="98" fillId="0" borderId="0" xfId="6" applyNumberFormat="1" applyFont="1" applyBorder="1" applyAlignment="1" applyProtection="1">
      <alignment horizontal="center" vertical="top" wrapText="1"/>
    </xf>
    <xf numFmtId="0" fontId="117" fillId="0" borderId="8" xfId="5" applyFont="1" applyBorder="1" applyAlignment="1" applyProtection="1">
      <alignment horizontal="left" vertical="top" wrapText="1"/>
    </xf>
    <xf numFmtId="0" fontId="117" fillId="0" borderId="0" xfId="5" applyFont="1" applyBorder="1" applyAlignment="1" applyProtection="1">
      <alignment horizontal="left" vertical="top" wrapText="1"/>
    </xf>
    <xf numFmtId="0" fontId="121" fillId="14" borderId="0" xfId="0" applyFont="1" applyFill="1" applyAlignment="1" applyProtection="1">
      <alignment horizontal="left"/>
    </xf>
    <xf numFmtId="0" fontId="121" fillId="14" borderId="9" xfId="0" applyFont="1" applyFill="1" applyBorder="1" applyAlignment="1" applyProtection="1">
      <alignment horizontal="left"/>
    </xf>
    <xf numFmtId="0" fontId="33" fillId="0" borderId="2" xfId="5" applyFont="1" applyBorder="1" applyAlignment="1" applyProtection="1">
      <alignment horizontal="right" vertical="top" wrapText="1"/>
    </xf>
    <xf numFmtId="0" fontId="33" fillId="0" borderId="4" xfId="5" applyFont="1" applyBorder="1" applyAlignment="1" applyProtection="1">
      <alignment horizontal="right" vertical="top" wrapText="1"/>
    </xf>
    <xf numFmtId="0" fontId="98" fillId="0" borderId="2" xfId="5" applyFont="1" applyBorder="1" applyAlignment="1" applyProtection="1">
      <alignment vertical="top" wrapText="1"/>
    </xf>
    <xf numFmtId="0" fontId="98" fillId="0" borderId="3" xfId="5" applyFont="1" applyBorder="1" applyAlignment="1" applyProtection="1">
      <alignment vertical="top" wrapText="1"/>
    </xf>
    <xf numFmtId="0" fontId="98" fillId="0" borderId="4" xfId="5" applyFont="1" applyBorder="1" applyAlignment="1" applyProtection="1">
      <alignment vertical="top" wrapText="1"/>
    </xf>
    <xf numFmtId="0" fontId="33" fillId="0" borderId="13" xfId="5" applyFont="1" applyBorder="1" applyAlignment="1" applyProtection="1">
      <alignment horizontal="right" vertical="top" wrapText="1"/>
    </xf>
    <xf numFmtId="0" fontId="33" fillId="0" borderId="15" xfId="5" applyFont="1" applyBorder="1" applyAlignment="1" applyProtection="1">
      <alignment horizontal="right" vertical="top" wrapText="1"/>
    </xf>
    <xf numFmtId="0" fontId="98" fillId="0" borderId="8" xfId="0" applyFont="1" applyBorder="1" applyAlignment="1" applyProtection="1">
      <alignment horizontal="center" vertical="top" wrapText="1"/>
    </xf>
    <xf numFmtId="0" fontId="98" fillId="0" borderId="9" xfId="0" applyFont="1" applyBorder="1" applyAlignment="1" applyProtection="1">
      <alignment horizontal="center" vertical="top" wrapText="1"/>
    </xf>
    <xf numFmtId="0" fontId="33" fillId="0" borderId="8" xfId="5" applyFont="1" applyBorder="1" applyAlignment="1" applyProtection="1">
      <alignment horizontal="left"/>
      <protection locked="0"/>
    </xf>
    <xf numFmtId="0" fontId="33" fillId="0" borderId="0" xfId="5" applyFont="1" applyBorder="1" applyAlignment="1" applyProtection="1">
      <alignment horizontal="left"/>
      <protection locked="0"/>
    </xf>
    <xf numFmtId="0" fontId="33" fillId="0" borderId="9" xfId="5" applyFont="1" applyBorder="1" applyAlignment="1" applyProtection="1">
      <alignment horizontal="left"/>
      <protection locked="0"/>
    </xf>
    <xf numFmtId="0" fontId="46" fillId="0" borderId="0" xfId="0" applyFont="1" applyAlignment="1" applyProtection="1">
      <alignment horizontal="right"/>
    </xf>
    <xf numFmtId="0" fontId="46" fillId="0" borderId="9" xfId="0" applyFont="1" applyBorder="1" applyAlignment="1" applyProtection="1">
      <alignment horizontal="right"/>
    </xf>
    <xf numFmtId="0" fontId="98" fillId="0" borderId="8" xfId="5" applyFont="1" applyBorder="1" applyAlignment="1" applyProtection="1">
      <alignment horizontal="right" vertical="top" wrapText="1"/>
    </xf>
    <xf numFmtId="0" fontId="98" fillId="0" borderId="0" xfId="5" applyFont="1" applyBorder="1" applyAlignment="1" applyProtection="1">
      <alignment horizontal="right" vertical="top" wrapText="1"/>
    </xf>
    <xf numFmtId="0" fontId="98" fillId="0" borderId="9" xfId="5" applyFont="1" applyBorder="1" applyAlignment="1" applyProtection="1">
      <alignment horizontal="right" vertical="top" wrapText="1"/>
    </xf>
    <xf numFmtId="0" fontId="46" fillId="0" borderId="14" xfId="0" applyFont="1" applyBorder="1" applyAlignment="1" applyProtection="1">
      <alignment horizontal="right"/>
    </xf>
    <xf numFmtId="0" fontId="46" fillId="0" borderId="15" xfId="0" applyFont="1" applyBorder="1" applyAlignment="1" applyProtection="1">
      <alignment horizontal="right"/>
    </xf>
    <xf numFmtId="169" fontId="46" fillId="0" borderId="13" xfId="1" applyNumberFormat="1" applyFont="1" applyBorder="1" applyAlignment="1" applyProtection="1">
      <alignment horizontal="center" vertical="center"/>
    </xf>
    <xf numFmtId="169" fontId="46" fillId="0" borderId="15" xfId="1" applyNumberFormat="1" applyFont="1" applyBorder="1" applyAlignment="1" applyProtection="1">
      <alignment horizontal="center" vertical="center"/>
    </xf>
    <xf numFmtId="0" fontId="98" fillId="0" borderId="5" xfId="0" applyFont="1" applyBorder="1" applyAlignment="1" applyProtection="1">
      <alignment horizontal="left"/>
    </xf>
    <xf numFmtId="0" fontId="98" fillId="0" borderId="6" xfId="0" applyFont="1" applyBorder="1" applyAlignment="1" applyProtection="1">
      <alignment horizontal="left"/>
    </xf>
    <xf numFmtId="169" fontId="98" fillId="0" borderId="9" xfId="6" applyNumberFormat="1" applyFont="1" applyBorder="1" applyAlignment="1" applyProtection="1">
      <alignment horizontal="center" vertical="top" wrapText="1"/>
    </xf>
    <xf numFmtId="169" fontId="98" fillId="0" borderId="2" xfId="5" applyNumberFormat="1" applyFont="1" applyBorder="1" applyAlignment="1" applyProtection="1">
      <alignment horizontal="center" vertical="top" wrapText="1"/>
    </xf>
    <xf numFmtId="169" fontId="98" fillId="0" borderId="3" xfId="5" applyNumberFormat="1" applyFont="1" applyBorder="1" applyAlignment="1" applyProtection="1">
      <alignment horizontal="center" vertical="top" wrapText="1"/>
    </xf>
    <xf numFmtId="169" fontId="98" fillId="0" borderId="4" xfId="5" applyNumberFormat="1" applyFont="1" applyBorder="1" applyAlignment="1" applyProtection="1">
      <alignment horizontal="center" vertical="top" wrapText="1"/>
    </xf>
    <xf numFmtId="169" fontId="98" fillId="0" borderId="5" xfId="6" applyNumberFormat="1" applyFont="1" applyBorder="1" applyAlignment="1" applyProtection="1">
      <alignment horizontal="center" vertical="top" wrapText="1"/>
    </xf>
    <xf numFmtId="169" fontId="98" fillId="0" borderId="7" xfId="6" applyNumberFormat="1" applyFont="1" applyBorder="1" applyAlignment="1" applyProtection="1">
      <alignment horizontal="center" vertical="top" wrapText="1"/>
    </xf>
    <xf numFmtId="169" fontId="98" fillId="0" borderId="8" xfId="5" applyNumberFormat="1" applyFont="1" applyBorder="1" applyAlignment="1" applyProtection="1">
      <alignment horizontal="center" vertical="top" wrapText="1"/>
    </xf>
    <xf numFmtId="169" fontId="98" fillId="0" borderId="9" xfId="5" applyNumberFormat="1" applyFont="1" applyBorder="1" applyAlignment="1" applyProtection="1">
      <alignment horizontal="center" vertical="top" wrapText="1"/>
    </xf>
    <xf numFmtId="169" fontId="98" fillId="0" borderId="8" xfId="0" applyNumberFormat="1" applyFont="1" applyBorder="1" applyAlignment="1" applyProtection="1">
      <alignment horizontal="center" vertical="top" wrapText="1"/>
    </xf>
    <xf numFmtId="169" fontId="98" fillId="0" borderId="9" xfId="0" applyNumberFormat="1" applyFont="1" applyBorder="1" applyAlignment="1" applyProtection="1">
      <alignment horizontal="center" vertical="top" wrapText="1"/>
    </xf>
    <xf numFmtId="0" fontId="98" fillId="0" borderId="5" xfId="5" applyFont="1" applyBorder="1" applyAlignment="1" applyProtection="1">
      <alignment horizontal="left" vertical="top" wrapText="1"/>
    </xf>
    <xf numFmtId="0" fontId="98" fillId="0" borderId="6" xfId="5" applyFont="1" applyBorder="1" applyAlignment="1" applyProtection="1">
      <alignment horizontal="left" vertical="top" wrapText="1"/>
    </xf>
    <xf numFmtId="0" fontId="98" fillId="0" borderId="7" xfId="5" applyFont="1" applyBorder="1" applyAlignment="1" applyProtection="1">
      <alignment horizontal="left" vertical="top" wrapText="1"/>
    </xf>
    <xf numFmtId="0" fontId="98" fillId="0" borderId="13" xfId="5" applyFont="1" applyBorder="1" applyAlignment="1" applyProtection="1">
      <alignment horizontal="left" vertical="top" wrapText="1"/>
    </xf>
    <xf numFmtId="0" fontId="98" fillId="0" borderId="14" xfId="5" applyFont="1" applyBorder="1" applyAlignment="1" applyProtection="1">
      <alignment horizontal="left" vertical="top" wrapText="1"/>
    </xf>
    <xf numFmtId="0" fontId="98" fillId="0" borderId="15" xfId="5" applyFont="1" applyBorder="1" applyAlignment="1" applyProtection="1">
      <alignment horizontal="left" vertical="top" wrapText="1"/>
    </xf>
    <xf numFmtId="0" fontId="100" fillId="0" borderId="2" xfId="0" applyFont="1" applyBorder="1" applyAlignment="1" applyProtection="1">
      <alignment horizontal="center"/>
    </xf>
    <xf numFmtId="0" fontId="100" fillId="0" borderId="3" xfId="0" applyFont="1" applyBorder="1" applyAlignment="1" applyProtection="1">
      <alignment horizontal="center"/>
    </xf>
    <xf numFmtId="169" fontId="46" fillId="0" borderId="8" xfId="1" applyNumberFormat="1" applyFont="1" applyBorder="1" applyAlignment="1" applyProtection="1">
      <alignment horizontal="center" vertical="center"/>
    </xf>
    <xf numFmtId="169" fontId="46" fillId="0" borderId="9" xfId="1" applyNumberFormat="1" applyFont="1" applyBorder="1" applyAlignment="1" applyProtection="1">
      <alignment horizontal="center" vertical="center"/>
    </xf>
    <xf numFmtId="169" fontId="98" fillId="0" borderId="2" xfId="1" applyNumberFormat="1" applyFont="1" applyBorder="1" applyAlignment="1" applyProtection="1">
      <alignment horizontal="center" vertical="top" wrapText="1"/>
    </xf>
    <xf numFmtId="169" fontId="98" fillId="0" borderId="4" xfId="1" applyNumberFormat="1" applyFont="1" applyBorder="1" applyAlignment="1" applyProtection="1">
      <alignment horizontal="center" vertical="top" wrapText="1"/>
    </xf>
    <xf numFmtId="0" fontId="13" fillId="0" borderId="62" xfId="0" applyFont="1" applyFill="1" applyBorder="1" applyAlignment="1" applyProtection="1">
      <alignment horizontal="left" vertical="top"/>
      <protection locked="0"/>
    </xf>
    <xf numFmtId="0" fontId="13" fillId="0" borderId="11" xfId="0" applyFont="1" applyFill="1" applyBorder="1" applyAlignment="1" applyProtection="1">
      <alignment horizontal="left" vertical="top"/>
      <protection locked="0"/>
    </xf>
    <xf numFmtId="0" fontId="13" fillId="0" borderId="61" xfId="0" applyFont="1" applyFill="1" applyBorder="1" applyAlignment="1" applyProtection="1">
      <alignment horizontal="left" vertical="top"/>
      <protection locked="0"/>
    </xf>
    <xf numFmtId="0" fontId="13" fillId="0" borderId="63" xfId="0" applyFont="1" applyFill="1" applyBorder="1" applyAlignment="1" applyProtection="1">
      <alignment horizontal="left" vertical="top"/>
      <protection locked="0"/>
    </xf>
    <xf numFmtId="0" fontId="13" fillId="0" borderId="64" xfId="0" applyFont="1" applyFill="1" applyBorder="1" applyAlignment="1" applyProtection="1">
      <alignment horizontal="left" vertical="top"/>
      <protection locked="0"/>
    </xf>
    <xf numFmtId="0" fontId="13" fillId="0" borderId="65" xfId="0" applyFont="1" applyFill="1" applyBorder="1" applyAlignment="1" applyProtection="1">
      <alignment horizontal="left" vertical="top"/>
      <protection locked="0"/>
    </xf>
    <xf numFmtId="0" fontId="13" fillId="0" borderId="23" xfId="0" applyFont="1" applyBorder="1" applyAlignment="1">
      <alignment horizontal="left"/>
    </xf>
    <xf numFmtId="0" fontId="13" fillId="0" borderId="60" xfId="0" applyFont="1" applyBorder="1" applyAlignment="1">
      <alignment horizontal="left"/>
    </xf>
    <xf numFmtId="0" fontId="33" fillId="0" borderId="5" xfId="0" applyFont="1" applyBorder="1" applyAlignment="1">
      <alignment horizontal="center"/>
    </xf>
    <xf numFmtId="0" fontId="33" fillId="0" borderId="6" xfId="0" applyFont="1" applyBorder="1" applyAlignment="1">
      <alignment horizontal="center"/>
    </xf>
    <xf numFmtId="0" fontId="33" fillId="0" borderId="7" xfId="0" applyFont="1" applyBorder="1" applyAlignment="1">
      <alignment horizontal="center"/>
    </xf>
    <xf numFmtId="0" fontId="27" fillId="0" borderId="23" xfId="0" applyFont="1" applyBorder="1" applyAlignment="1">
      <alignment horizontal="center"/>
    </xf>
    <xf numFmtId="0" fontId="27" fillId="0" borderId="60" xfId="0" applyFont="1" applyBorder="1" applyAlignment="1">
      <alignment horizontal="center"/>
    </xf>
    <xf numFmtId="0" fontId="0" fillId="0" borderId="0" xfId="0" applyAlignment="1">
      <alignment horizontal="right"/>
    </xf>
    <xf numFmtId="0" fontId="0" fillId="0" borderId="9" xfId="0" applyBorder="1" applyAlignment="1">
      <alignment horizontal="right"/>
    </xf>
    <xf numFmtId="0" fontId="69" fillId="38" borderId="0" xfId="219" applyFont="1" applyFill="1" applyAlignment="1">
      <alignment horizontal="center" vertical="center"/>
    </xf>
    <xf numFmtId="0" fontId="69" fillId="39" borderId="0" xfId="219" applyFont="1" applyFill="1" applyAlignment="1">
      <alignment horizontal="left" vertical="center"/>
    </xf>
    <xf numFmtId="0" fontId="83" fillId="0" borderId="107" xfId="219" applyFont="1" applyBorder="1" applyAlignment="1">
      <alignment horizontal="left"/>
    </xf>
    <xf numFmtId="0" fontId="83" fillId="0" borderId="108" xfId="219" applyFont="1" applyBorder="1" applyAlignment="1">
      <alignment horizontal="left"/>
    </xf>
    <xf numFmtId="0" fontId="83" fillId="0" borderId="109" xfId="219" applyFont="1" applyBorder="1" applyAlignment="1">
      <alignment horizontal="left"/>
    </xf>
    <xf numFmtId="0" fontId="6" fillId="0" borderId="0" xfId="219" applyBorder="1" applyAlignment="1">
      <alignment horizontal="center" wrapText="1"/>
    </xf>
    <xf numFmtId="9" fontId="32" fillId="43" borderId="44" xfId="219" applyNumberFormat="1" applyFont="1" applyFill="1" applyBorder="1" applyAlignment="1">
      <alignment horizontal="center" vertical="center" wrapText="1"/>
    </xf>
    <xf numFmtId="0" fontId="32" fillId="43" borderId="44" xfId="219" applyFont="1" applyFill="1" applyBorder="1" applyAlignment="1">
      <alignment horizontal="center" vertical="center"/>
    </xf>
    <xf numFmtId="0" fontId="32" fillId="43" borderId="45" xfId="219" applyFont="1" applyFill="1" applyBorder="1" applyAlignment="1">
      <alignment horizontal="center" vertical="center"/>
    </xf>
    <xf numFmtId="181" fontId="13" fillId="0" borderId="2" xfId="219" applyNumberFormat="1" applyFont="1" applyFill="1" applyBorder="1" applyAlignment="1"/>
    <xf numFmtId="0" fontId="6" fillId="0" borderId="3" xfId="219" applyFill="1" applyBorder="1" applyAlignment="1"/>
    <xf numFmtId="0" fontId="6" fillId="0" borderId="3" xfId="219" applyBorder="1" applyAlignment="1"/>
    <xf numFmtId="0" fontId="6" fillId="0" borderId="4" xfId="219" applyBorder="1" applyAlignment="1"/>
    <xf numFmtId="181" fontId="13" fillId="0" borderId="3" xfId="219" applyNumberFormat="1" applyFont="1" applyFill="1" applyBorder="1" applyAlignment="1"/>
    <xf numFmtId="181" fontId="13" fillId="40" borderId="3" xfId="219" applyNumberFormat="1" applyFont="1" applyFill="1" applyBorder="1" applyAlignment="1">
      <alignment horizontal="center"/>
    </xf>
    <xf numFmtId="0" fontId="13" fillId="40" borderId="4" xfId="219" applyFont="1" applyFill="1" applyBorder="1" applyAlignment="1">
      <alignment horizontal="center"/>
    </xf>
    <xf numFmtId="0" fontId="13" fillId="41" borderId="2" xfId="219" applyFont="1" applyFill="1" applyBorder="1" applyAlignment="1">
      <alignment horizontal="center"/>
    </xf>
    <xf numFmtId="0" fontId="13" fillId="41" borderId="4" xfId="219" applyFont="1" applyFill="1" applyBorder="1" applyAlignment="1">
      <alignment horizontal="center"/>
    </xf>
    <xf numFmtId="0" fontId="13" fillId="38" borderId="2" xfId="219" applyFont="1" applyFill="1" applyBorder="1" applyAlignment="1">
      <alignment horizontal="center"/>
    </xf>
    <xf numFmtId="0" fontId="13" fillId="38" borderId="4" xfId="219" applyFont="1" applyFill="1" applyBorder="1" applyAlignment="1">
      <alignment horizontal="center"/>
    </xf>
    <xf numFmtId="0" fontId="13" fillId="0" borderId="5" xfId="702" applyFont="1" applyBorder="1" applyAlignment="1"/>
    <xf numFmtId="0" fontId="4" fillId="0" borderId="6" xfId="702" applyBorder="1" applyAlignment="1"/>
    <xf numFmtId="9" fontId="32" fillId="43" borderId="43" xfId="702" applyNumberFormat="1" applyFont="1" applyFill="1" applyBorder="1" applyAlignment="1">
      <alignment horizontal="center" vertical="center" wrapText="1"/>
    </xf>
    <xf numFmtId="0" fontId="32" fillId="43" borderId="44" xfId="702" applyFont="1" applyFill="1" applyBorder="1" applyAlignment="1">
      <alignment horizontal="center" vertical="center"/>
    </xf>
    <xf numFmtId="0" fontId="32" fillId="43" borderId="45" xfId="702" applyFont="1" applyFill="1" applyBorder="1" applyAlignment="1">
      <alignment horizontal="center" vertical="center"/>
    </xf>
    <xf numFmtId="185" fontId="21" fillId="42" borderId="77" xfId="702" applyNumberFormat="1" applyFont="1" applyFill="1" applyBorder="1" applyAlignment="1">
      <alignment horizontal="center"/>
    </xf>
    <xf numFmtId="0" fontId="4" fillId="42" borderId="24" xfId="702" applyFill="1" applyBorder="1" applyAlignment="1">
      <alignment horizontal="center"/>
    </xf>
    <xf numFmtId="181" fontId="13" fillId="0" borderId="2" xfId="702" applyNumberFormat="1" applyFont="1" applyFill="1" applyBorder="1" applyAlignment="1"/>
    <xf numFmtId="0" fontId="4" fillId="0" borderId="3" xfId="702" applyFill="1" applyBorder="1" applyAlignment="1"/>
    <xf numFmtId="0" fontId="4" fillId="0" borderId="3" xfId="702" applyBorder="1" applyAlignment="1"/>
    <xf numFmtId="0" fontId="4" fillId="0" borderId="4" xfId="702" applyBorder="1" applyAlignment="1"/>
    <xf numFmtId="181" fontId="13" fillId="40" borderId="2" xfId="702" applyNumberFormat="1" applyFont="1" applyFill="1" applyBorder="1" applyAlignment="1">
      <alignment horizontal="center"/>
    </xf>
    <xf numFmtId="0" fontId="13" fillId="40" borderId="4" xfId="702" applyFont="1" applyFill="1" applyBorder="1" applyAlignment="1">
      <alignment horizontal="center"/>
    </xf>
    <xf numFmtId="0" fontId="13" fillId="41" borderId="2" xfId="702" applyFont="1" applyFill="1" applyBorder="1" applyAlignment="1">
      <alignment horizontal="center"/>
    </xf>
    <xf numFmtId="0" fontId="13" fillId="41" borderId="4" xfId="702" applyFont="1" applyFill="1" applyBorder="1" applyAlignment="1">
      <alignment horizontal="center"/>
    </xf>
    <xf numFmtId="0" fontId="13" fillId="38" borderId="2" xfId="702" applyFont="1" applyFill="1" applyBorder="1" applyAlignment="1">
      <alignment horizontal="center"/>
    </xf>
    <xf numFmtId="0" fontId="13" fillId="38" borderId="4" xfId="702" applyFont="1" applyFill="1" applyBorder="1" applyAlignment="1">
      <alignment horizontal="center"/>
    </xf>
    <xf numFmtId="185" fontId="21" fillId="42" borderId="77" xfId="219" applyNumberFormat="1" applyFont="1" applyFill="1" applyBorder="1" applyAlignment="1">
      <alignment horizontal="center"/>
    </xf>
    <xf numFmtId="0" fontId="6" fillId="42" borderId="24" xfId="219" applyFill="1" applyBorder="1" applyAlignment="1">
      <alignment horizontal="center"/>
    </xf>
    <xf numFmtId="181" fontId="13" fillId="0" borderId="11" xfId="219" applyNumberFormat="1" applyFont="1" applyFill="1" applyBorder="1" applyAlignment="1">
      <alignment horizontal="center"/>
    </xf>
    <xf numFmtId="185" fontId="21" fillId="40" borderId="11" xfId="219" applyNumberFormat="1" applyFont="1" applyFill="1" applyBorder="1" applyAlignment="1">
      <alignment horizontal="center"/>
    </xf>
    <xf numFmtId="181" fontId="13" fillId="0" borderId="77" xfId="219" applyNumberFormat="1" applyFont="1" applyFill="1" applyBorder="1" applyAlignment="1">
      <alignment horizontal="center"/>
    </xf>
    <xf numFmtId="181" fontId="13" fillId="0" borderId="10" xfId="219" applyNumberFormat="1" applyFont="1" applyFill="1" applyBorder="1" applyAlignment="1">
      <alignment horizontal="center"/>
    </xf>
    <xf numFmtId="181" fontId="13" fillId="0" borderId="60" xfId="219" applyNumberFormat="1" applyFont="1" applyFill="1" applyBorder="1" applyAlignment="1">
      <alignment horizontal="center"/>
    </xf>
    <xf numFmtId="181" fontId="13" fillId="0" borderId="81" xfId="219" applyNumberFormat="1" applyFont="1" applyFill="1" applyBorder="1" applyAlignment="1">
      <alignment horizontal="center"/>
    </xf>
    <xf numFmtId="181" fontId="13" fillId="0" borderId="42" xfId="219" applyNumberFormat="1" applyFont="1" applyFill="1" applyBorder="1" applyAlignment="1">
      <alignment horizontal="center"/>
    </xf>
  </cellXfs>
  <cellStyles count="708">
    <cellStyle name="20 % - Accent1 2" xfId="59" xr:uid="{00000000-0005-0000-0000-000000000000}"/>
    <cellStyle name="20 % - Accent1 2 2" xfId="60" xr:uid="{00000000-0005-0000-0000-000001000000}"/>
    <cellStyle name="20 % - Accent1 2 2 2" xfId="429" xr:uid="{00000000-0005-0000-0000-000002000000}"/>
    <cellStyle name="20 % - Accent1 2 3" xfId="428" xr:uid="{00000000-0005-0000-0000-000003000000}"/>
    <cellStyle name="20 % - Accent1 3" xfId="61" xr:uid="{00000000-0005-0000-0000-000004000000}"/>
    <cellStyle name="20 % - Accent1 3 2" xfId="430" xr:uid="{00000000-0005-0000-0000-000005000000}"/>
    <cellStyle name="20 % - Accent2 2" xfId="62" xr:uid="{00000000-0005-0000-0000-000006000000}"/>
    <cellStyle name="20 % - Accent2 2 2" xfId="63" xr:uid="{00000000-0005-0000-0000-000007000000}"/>
    <cellStyle name="20 % - Accent2 2 2 2" xfId="432" xr:uid="{00000000-0005-0000-0000-000008000000}"/>
    <cellStyle name="20 % - Accent2 2 3" xfId="431" xr:uid="{00000000-0005-0000-0000-000009000000}"/>
    <cellStyle name="20 % - Accent2 3" xfId="64" xr:uid="{00000000-0005-0000-0000-00000A000000}"/>
    <cellStyle name="20 % - Accent2 3 2" xfId="433" xr:uid="{00000000-0005-0000-0000-00000B000000}"/>
    <cellStyle name="20 % - Accent3 2" xfId="65" xr:uid="{00000000-0005-0000-0000-00000C000000}"/>
    <cellStyle name="20 % - Accent3 2 2" xfId="66" xr:uid="{00000000-0005-0000-0000-00000D000000}"/>
    <cellStyle name="20 % - Accent3 2 2 2" xfId="435" xr:uid="{00000000-0005-0000-0000-00000E000000}"/>
    <cellStyle name="20 % - Accent3 2 3" xfId="434" xr:uid="{00000000-0005-0000-0000-00000F000000}"/>
    <cellStyle name="20 % - Accent3 3" xfId="67" xr:uid="{00000000-0005-0000-0000-000010000000}"/>
    <cellStyle name="20 % - Accent3 3 2" xfId="436" xr:uid="{00000000-0005-0000-0000-000011000000}"/>
    <cellStyle name="20 % - Accent4 2" xfId="68" xr:uid="{00000000-0005-0000-0000-000012000000}"/>
    <cellStyle name="20 % - Accent4 2 2" xfId="69" xr:uid="{00000000-0005-0000-0000-000013000000}"/>
    <cellStyle name="20 % - Accent4 2 2 2" xfId="438" xr:uid="{00000000-0005-0000-0000-000014000000}"/>
    <cellStyle name="20 % - Accent4 2 3" xfId="437" xr:uid="{00000000-0005-0000-0000-000015000000}"/>
    <cellStyle name="20 % - Accent4 3" xfId="70" xr:uid="{00000000-0005-0000-0000-000016000000}"/>
    <cellStyle name="20 % - Accent4 3 2" xfId="439" xr:uid="{00000000-0005-0000-0000-000017000000}"/>
    <cellStyle name="20 % - Accent5 2" xfId="71" xr:uid="{00000000-0005-0000-0000-000018000000}"/>
    <cellStyle name="20 % - Accent5 2 2" xfId="72" xr:uid="{00000000-0005-0000-0000-000019000000}"/>
    <cellStyle name="20 % - Accent5 2 2 2" xfId="441" xr:uid="{00000000-0005-0000-0000-00001A000000}"/>
    <cellStyle name="20 % - Accent5 2 3" xfId="440" xr:uid="{00000000-0005-0000-0000-00001B000000}"/>
    <cellStyle name="20 % - Accent5 3" xfId="73" xr:uid="{00000000-0005-0000-0000-00001C000000}"/>
    <cellStyle name="20 % - Accent5 3 2" xfId="442" xr:uid="{00000000-0005-0000-0000-00001D000000}"/>
    <cellStyle name="20 % - Accent6 2" xfId="74" xr:uid="{00000000-0005-0000-0000-00001E000000}"/>
    <cellStyle name="20 % - Accent6 2 2" xfId="75" xr:uid="{00000000-0005-0000-0000-00001F000000}"/>
    <cellStyle name="20 % - Accent6 2 2 2" xfId="444" xr:uid="{00000000-0005-0000-0000-000020000000}"/>
    <cellStyle name="20 % - Accent6 2 3" xfId="443" xr:uid="{00000000-0005-0000-0000-000021000000}"/>
    <cellStyle name="20 % - Accent6 3" xfId="76" xr:uid="{00000000-0005-0000-0000-000022000000}"/>
    <cellStyle name="20 % - Accent6 3 2" xfId="445" xr:uid="{00000000-0005-0000-0000-000023000000}"/>
    <cellStyle name="20% - Accent1 2" xfId="77" xr:uid="{00000000-0005-0000-0000-000024000000}"/>
    <cellStyle name="20% - Accent1 2 2" xfId="78" xr:uid="{00000000-0005-0000-0000-000025000000}"/>
    <cellStyle name="20% - Accent1 2 2 2" xfId="447" xr:uid="{00000000-0005-0000-0000-000026000000}"/>
    <cellStyle name="20% - Accent1 2 3" xfId="446" xr:uid="{00000000-0005-0000-0000-000027000000}"/>
    <cellStyle name="20% - Accent1 3" xfId="79" xr:uid="{00000000-0005-0000-0000-000028000000}"/>
    <cellStyle name="20% - Accent1 3 2" xfId="80" xr:uid="{00000000-0005-0000-0000-000029000000}"/>
    <cellStyle name="20% - Accent1 3 2 2" xfId="449" xr:uid="{00000000-0005-0000-0000-00002A000000}"/>
    <cellStyle name="20% - Accent1 3 3" xfId="448" xr:uid="{00000000-0005-0000-0000-00002B000000}"/>
    <cellStyle name="20% - Accent1 4" xfId="81" xr:uid="{00000000-0005-0000-0000-00002C000000}"/>
    <cellStyle name="20% - Accent1 4 2" xfId="82" xr:uid="{00000000-0005-0000-0000-00002D000000}"/>
    <cellStyle name="20% - Accent1 4 2 2" xfId="451" xr:uid="{00000000-0005-0000-0000-00002E000000}"/>
    <cellStyle name="20% - Accent1 4 3" xfId="450" xr:uid="{00000000-0005-0000-0000-00002F000000}"/>
    <cellStyle name="20% - Accent2 2" xfId="83" xr:uid="{00000000-0005-0000-0000-000030000000}"/>
    <cellStyle name="20% - Accent2 2 2" xfId="84" xr:uid="{00000000-0005-0000-0000-000031000000}"/>
    <cellStyle name="20% - Accent2 2 2 2" xfId="453" xr:uid="{00000000-0005-0000-0000-000032000000}"/>
    <cellStyle name="20% - Accent2 2 3" xfId="452" xr:uid="{00000000-0005-0000-0000-000033000000}"/>
    <cellStyle name="20% - Accent2 3" xfId="85" xr:uid="{00000000-0005-0000-0000-000034000000}"/>
    <cellStyle name="20% - Accent2 3 2" xfId="86" xr:uid="{00000000-0005-0000-0000-000035000000}"/>
    <cellStyle name="20% - Accent2 3 2 2" xfId="455" xr:uid="{00000000-0005-0000-0000-000036000000}"/>
    <cellStyle name="20% - Accent2 3 3" xfId="454" xr:uid="{00000000-0005-0000-0000-000037000000}"/>
    <cellStyle name="20% - Accent2 4" xfId="87" xr:uid="{00000000-0005-0000-0000-000038000000}"/>
    <cellStyle name="20% - Accent2 4 2" xfId="88" xr:uid="{00000000-0005-0000-0000-000039000000}"/>
    <cellStyle name="20% - Accent2 4 2 2" xfId="457" xr:uid="{00000000-0005-0000-0000-00003A000000}"/>
    <cellStyle name="20% - Accent2 4 3" xfId="456" xr:uid="{00000000-0005-0000-0000-00003B000000}"/>
    <cellStyle name="20% - Accent3 2" xfId="89" xr:uid="{00000000-0005-0000-0000-00003C000000}"/>
    <cellStyle name="20% - Accent3 2 2" xfId="90" xr:uid="{00000000-0005-0000-0000-00003D000000}"/>
    <cellStyle name="20% - Accent3 2 2 2" xfId="459" xr:uid="{00000000-0005-0000-0000-00003E000000}"/>
    <cellStyle name="20% - Accent3 2 3" xfId="458" xr:uid="{00000000-0005-0000-0000-00003F000000}"/>
    <cellStyle name="20% - Accent3 3" xfId="91" xr:uid="{00000000-0005-0000-0000-000040000000}"/>
    <cellStyle name="20% - Accent3 3 2" xfId="92" xr:uid="{00000000-0005-0000-0000-000041000000}"/>
    <cellStyle name="20% - Accent3 3 2 2" xfId="461" xr:uid="{00000000-0005-0000-0000-000042000000}"/>
    <cellStyle name="20% - Accent3 3 3" xfId="460" xr:uid="{00000000-0005-0000-0000-000043000000}"/>
    <cellStyle name="20% - Accent3 4" xfId="93" xr:uid="{00000000-0005-0000-0000-000044000000}"/>
    <cellStyle name="20% - Accent3 4 2" xfId="94" xr:uid="{00000000-0005-0000-0000-000045000000}"/>
    <cellStyle name="20% - Accent3 4 2 2" xfId="463" xr:uid="{00000000-0005-0000-0000-000046000000}"/>
    <cellStyle name="20% - Accent3 4 3" xfId="462" xr:uid="{00000000-0005-0000-0000-000047000000}"/>
    <cellStyle name="20% - Accent4 2" xfId="95" xr:uid="{00000000-0005-0000-0000-000048000000}"/>
    <cellStyle name="20% - Accent4 2 2" xfId="96" xr:uid="{00000000-0005-0000-0000-000049000000}"/>
    <cellStyle name="20% - Accent4 2 2 2" xfId="465" xr:uid="{00000000-0005-0000-0000-00004A000000}"/>
    <cellStyle name="20% - Accent4 2 3" xfId="464" xr:uid="{00000000-0005-0000-0000-00004B000000}"/>
    <cellStyle name="20% - Accent4 3" xfId="97" xr:uid="{00000000-0005-0000-0000-00004C000000}"/>
    <cellStyle name="20% - Accent4 3 2" xfId="98" xr:uid="{00000000-0005-0000-0000-00004D000000}"/>
    <cellStyle name="20% - Accent4 3 2 2" xfId="467" xr:uid="{00000000-0005-0000-0000-00004E000000}"/>
    <cellStyle name="20% - Accent4 3 3" xfId="466" xr:uid="{00000000-0005-0000-0000-00004F000000}"/>
    <cellStyle name="20% - Accent4 4" xfId="99" xr:uid="{00000000-0005-0000-0000-000050000000}"/>
    <cellStyle name="20% - Accent4 4 2" xfId="100" xr:uid="{00000000-0005-0000-0000-000051000000}"/>
    <cellStyle name="20% - Accent4 4 2 2" xfId="469" xr:uid="{00000000-0005-0000-0000-000052000000}"/>
    <cellStyle name="20% - Accent4 4 3" xfId="468" xr:uid="{00000000-0005-0000-0000-000053000000}"/>
    <cellStyle name="20% - Accent5 2" xfId="101" xr:uid="{00000000-0005-0000-0000-000054000000}"/>
    <cellStyle name="20% - Accent5 2 2" xfId="102" xr:uid="{00000000-0005-0000-0000-000055000000}"/>
    <cellStyle name="20% - Accent5 2 2 2" xfId="471" xr:uid="{00000000-0005-0000-0000-000056000000}"/>
    <cellStyle name="20% - Accent5 2 3" xfId="470" xr:uid="{00000000-0005-0000-0000-000057000000}"/>
    <cellStyle name="20% - Accent5 3" xfId="103" xr:uid="{00000000-0005-0000-0000-000058000000}"/>
    <cellStyle name="20% - Accent5 3 2" xfId="104" xr:uid="{00000000-0005-0000-0000-000059000000}"/>
    <cellStyle name="20% - Accent5 3 2 2" xfId="473" xr:uid="{00000000-0005-0000-0000-00005A000000}"/>
    <cellStyle name="20% - Accent5 3 3" xfId="472" xr:uid="{00000000-0005-0000-0000-00005B000000}"/>
    <cellStyle name="20% - Accent5 4" xfId="105" xr:uid="{00000000-0005-0000-0000-00005C000000}"/>
    <cellStyle name="20% - Accent5 4 2" xfId="106" xr:uid="{00000000-0005-0000-0000-00005D000000}"/>
    <cellStyle name="20% - Accent5 4 2 2" xfId="475" xr:uid="{00000000-0005-0000-0000-00005E000000}"/>
    <cellStyle name="20% - Accent5 4 3" xfId="474" xr:uid="{00000000-0005-0000-0000-00005F000000}"/>
    <cellStyle name="20% - Accent6 2" xfId="107" xr:uid="{00000000-0005-0000-0000-000060000000}"/>
    <cellStyle name="20% - Accent6 2 2" xfId="108" xr:uid="{00000000-0005-0000-0000-000061000000}"/>
    <cellStyle name="20% - Accent6 2 2 2" xfId="477" xr:uid="{00000000-0005-0000-0000-000062000000}"/>
    <cellStyle name="20% - Accent6 2 3" xfId="476" xr:uid="{00000000-0005-0000-0000-000063000000}"/>
    <cellStyle name="20% - Accent6 3" xfId="109" xr:uid="{00000000-0005-0000-0000-000064000000}"/>
    <cellStyle name="20% - Accent6 3 2" xfId="110" xr:uid="{00000000-0005-0000-0000-000065000000}"/>
    <cellStyle name="20% - Accent6 3 2 2" xfId="479" xr:uid="{00000000-0005-0000-0000-000066000000}"/>
    <cellStyle name="20% - Accent6 3 3" xfId="478" xr:uid="{00000000-0005-0000-0000-000067000000}"/>
    <cellStyle name="20% - Accent6 4" xfId="111" xr:uid="{00000000-0005-0000-0000-000068000000}"/>
    <cellStyle name="20% - Accent6 4 2" xfId="112" xr:uid="{00000000-0005-0000-0000-000069000000}"/>
    <cellStyle name="20% - Accent6 4 2 2" xfId="481" xr:uid="{00000000-0005-0000-0000-00006A000000}"/>
    <cellStyle name="20% - Accent6 4 3" xfId="480" xr:uid="{00000000-0005-0000-0000-00006B000000}"/>
    <cellStyle name="40 % - Accent1 2" xfId="113" xr:uid="{00000000-0005-0000-0000-00006C000000}"/>
    <cellStyle name="40 % - Accent1 2 2" xfId="114" xr:uid="{00000000-0005-0000-0000-00006D000000}"/>
    <cellStyle name="40 % - Accent1 2 2 2" xfId="483" xr:uid="{00000000-0005-0000-0000-00006E000000}"/>
    <cellStyle name="40 % - Accent1 2 3" xfId="482" xr:uid="{00000000-0005-0000-0000-00006F000000}"/>
    <cellStyle name="40 % - Accent1 3" xfId="115" xr:uid="{00000000-0005-0000-0000-000070000000}"/>
    <cellStyle name="40 % - Accent1 3 2" xfId="484" xr:uid="{00000000-0005-0000-0000-000071000000}"/>
    <cellStyle name="40 % - Accent2 2" xfId="116" xr:uid="{00000000-0005-0000-0000-000072000000}"/>
    <cellStyle name="40 % - Accent2 2 2" xfId="117" xr:uid="{00000000-0005-0000-0000-000073000000}"/>
    <cellStyle name="40 % - Accent2 2 2 2" xfId="486" xr:uid="{00000000-0005-0000-0000-000074000000}"/>
    <cellStyle name="40 % - Accent2 2 3" xfId="485" xr:uid="{00000000-0005-0000-0000-000075000000}"/>
    <cellStyle name="40 % - Accent2 3" xfId="118" xr:uid="{00000000-0005-0000-0000-000076000000}"/>
    <cellStyle name="40 % - Accent2 3 2" xfId="487" xr:uid="{00000000-0005-0000-0000-000077000000}"/>
    <cellStyle name="40 % - Accent3 2" xfId="119" xr:uid="{00000000-0005-0000-0000-000078000000}"/>
    <cellStyle name="40 % - Accent3 2 2" xfId="120" xr:uid="{00000000-0005-0000-0000-000079000000}"/>
    <cellStyle name="40 % - Accent3 2 2 2" xfId="489" xr:uid="{00000000-0005-0000-0000-00007A000000}"/>
    <cellStyle name="40 % - Accent3 2 3" xfId="488" xr:uid="{00000000-0005-0000-0000-00007B000000}"/>
    <cellStyle name="40 % - Accent3 3" xfId="121" xr:uid="{00000000-0005-0000-0000-00007C000000}"/>
    <cellStyle name="40 % - Accent3 3 2" xfId="490" xr:uid="{00000000-0005-0000-0000-00007D000000}"/>
    <cellStyle name="40 % - Accent4 2" xfId="122" xr:uid="{00000000-0005-0000-0000-00007E000000}"/>
    <cellStyle name="40 % - Accent4 2 2" xfId="123" xr:uid="{00000000-0005-0000-0000-00007F000000}"/>
    <cellStyle name="40 % - Accent4 2 2 2" xfId="492" xr:uid="{00000000-0005-0000-0000-000080000000}"/>
    <cellStyle name="40 % - Accent4 2 3" xfId="491" xr:uid="{00000000-0005-0000-0000-000081000000}"/>
    <cellStyle name="40 % - Accent4 3" xfId="124" xr:uid="{00000000-0005-0000-0000-000082000000}"/>
    <cellStyle name="40 % - Accent4 3 2" xfId="493" xr:uid="{00000000-0005-0000-0000-000083000000}"/>
    <cellStyle name="40 % - Accent5 2" xfId="125" xr:uid="{00000000-0005-0000-0000-000084000000}"/>
    <cellStyle name="40 % - Accent5 2 2" xfId="126" xr:uid="{00000000-0005-0000-0000-000085000000}"/>
    <cellStyle name="40 % - Accent5 2 2 2" xfId="495" xr:uid="{00000000-0005-0000-0000-000086000000}"/>
    <cellStyle name="40 % - Accent5 2 3" xfId="494" xr:uid="{00000000-0005-0000-0000-000087000000}"/>
    <cellStyle name="40 % - Accent5 3" xfId="127" xr:uid="{00000000-0005-0000-0000-000088000000}"/>
    <cellStyle name="40 % - Accent5 3 2" xfId="496" xr:uid="{00000000-0005-0000-0000-000089000000}"/>
    <cellStyle name="40 % - Accent6 2" xfId="128" xr:uid="{00000000-0005-0000-0000-00008A000000}"/>
    <cellStyle name="40 % - Accent6 2 2" xfId="129" xr:uid="{00000000-0005-0000-0000-00008B000000}"/>
    <cellStyle name="40 % - Accent6 2 2 2" xfId="498" xr:uid="{00000000-0005-0000-0000-00008C000000}"/>
    <cellStyle name="40 % - Accent6 2 3" xfId="497" xr:uid="{00000000-0005-0000-0000-00008D000000}"/>
    <cellStyle name="40 % - Accent6 3" xfId="130" xr:uid="{00000000-0005-0000-0000-00008E000000}"/>
    <cellStyle name="40 % - Accent6 3 2" xfId="499" xr:uid="{00000000-0005-0000-0000-00008F000000}"/>
    <cellStyle name="40% - Accent1 2" xfId="131" xr:uid="{00000000-0005-0000-0000-000090000000}"/>
    <cellStyle name="40% - Accent1 2 2" xfId="132" xr:uid="{00000000-0005-0000-0000-000091000000}"/>
    <cellStyle name="40% - Accent1 2 2 2" xfId="501" xr:uid="{00000000-0005-0000-0000-000092000000}"/>
    <cellStyle name="40% - Accent1 2 3" xfId="500" xr:uid="{00000000-0005-0000-0000-000093000000}"/>
    <cellStyle name="40% - Accent1 3" xfId="133" xr:uid="{00000000-0005-0000-0000-000094000000}"/>
    <cellStyle name="40% - Accent1 3 2" xfId="134" xr:uid="{00000000-0005-0000-0000-000095000000}"/>
    <cellStyle name="40% - Accent1 3 2 2" xfId="503" xr:uid="{00000000-0005-0000-0000-000096000000}"/>
    <cellStyle name="40% - Accent1 3 3" xfId="502" xr:uid="{00000000-0005-0000-0000-000097000000}"/>
    <cellStyle name="40% - Accent1 4" xfId="135" xr:uid="{00000000-0005-0000-0000-000098000000}"/>
    <cellStyle name="40% - Accent1 4 2" xfId="136" xr:uid="{00000000-0005-0000-0000-000099000000}"/>
    <cellStyle name="40% - Accent1 4 2 2" xfId="505" xr:uid="{00000000-0005-0000-0000-00009A000000}"/>
    <cellStyle name="40% - Accent1 4 3" xfId="504" xr:uid="{00000000-0005-0000-0000-00009B000000}"/>
    <cellStyle name="40% - Accent2 2" xfId="137" xr:uid="{00000000-0005-0000-0000-00009C000000}"/>
    <cellStyle name="40% - Accent2 2 2" xfId="138" xr:uid="{00000000-0005-0000-0000-00009D000000}"/>
    <cellStyle name="40% - Accent2 2 2 2" xfId="507" xr:uid="{00000000-0005-0000-0000-00009E000000}"/>
    <cellStyle name="40% - Accent2 2 3" xfId="506" xr:uid="{00000000-0005-0000-0000-00009F000000}"/>
    <cellStyle name="40% - Accent2 3" xfId="139" xr:uid="{00000000-0005-0000-0000-0000A0000000}"/>
    <cellStyle name="40% - Accent2 3 2" xfId="140" xr:uid="{00000000-0005-0000-0000-0000A1000000}"/>
    <cellStyle name="40% - Accent2 3 2 2" xfId="509" xr:uid="{00000000-0005-0000-0000-0000A2000000}"/>
    <cellStyle name="40% - Accent2 3 3" xfId="508" xr:uid="{00000000-0005-0000-0000-0000A3000000}"/>
    <cellStyle name="40% - Accent2 4" xfId="141" xr:uid="{00000000-0005-0000-0000-0000A4000000}"/>
    <cellStyle name="40% - Accent2 4 2" xfId="142" xr:uid="{00000000-0005-0000-0000-0000A5000000}"/>
    <cellStyle name="40% - Accent2 4 2 2" xfId="511" xr:uid="{00000000-0005-0000-0000-0000A6000000}"/>
    <cellStyle name="40% - Accent2 4 3" xfId="510" xr:uid="{00000000-0005-0000-0000-0000A7000000}"/>
    <cellStyle name="40% - Accent3 2" xfId="143" xr:uid="{00000000-0005-0000-0000-0000A8000000}"/>
    <cellStyle name="40% - Accent3 2 2" xfId="144" xr:uid="{00000000-0005-0000-0000-0000A9000000}"/>
    <cellStyle name="40% - Accent3 2 2 2" xfId="513" xr:uid="{00000000-0005-0000-0000-0000AA000000}"/>
    <cellStyle name="40% - Accent3 2 3" xfId="512" xr:uid="{00000000-0005-0000-0000-0000AB000000}"/>
    <cellStyle name="40% - Accent3 3" xfId="145" xr:uid="{00000000-0005-0000-0000-0000AC000000}"/>
    <cellStyle name="40% - Accent3 3 2" xfId="146" xr:uid="{00000000-0005-0000-0000-0000AD000000}"/>
    <cellStyle name="40% - Accent3 3 2 2" xfId="515" xr:uid="{00000000-0005-0000-0000-0000AE000000}"/>
    <cellStyle name="40% - Accent3 3 3" xfId="514" xr:uid="{00000000-0005-0000-0000-0000AF000000}"/>
    <cellStyle name="40% - Accent3 4" xfId="147" xr:uid="{00000000-0005-0000-0000-0000B0000000}"/>
    <cellStyle name="40% - Accent3 4 2" xfId="148" xr:uid="{00000000-0005-0000-0000-0000B1000000}"/>
    <cellStyle name="40% - Accent3 4 2 2" xfId="517" xr:uid="{00000000-0005-0000-0000-0000B2000000}"/>
    <cellStyle name="40% - Accent3 4 3" xfId="516" xr:uid="{00000000-0005-0000-0000-0000B3000000}"/>
    <cellStyle name="40% - Accent4 2" xfId="149" xr:uid="{00000000-0005-0000-0000-0000B4000000}"/>
    <cellStyle name="40% - Accent4 2 2" xfId="150" xr:uid="{00000000-0005-0000-0000-0000B5000000}"/>
    <cellStyle name="40% - Accent4 2 2 2" xfId="519" xr:uid="{00000000-0005-0000-0000-0000B6000000}"/>
    <cellStyle name="40% - Accent4 2 3" xfId="518" xr:uid="{00000000-0005-0000-0000-0000B7000000}"/>
    <cellStyle name="40% - Accent4 3" xfId="151" xr:uid="{00000000-0005-0000-0000-0000B8000000}"/>
    <cellStyle name="40% - Accent4 3 2" xfId="152" xr:uid="{00000000-0005-0000-0000-0000B9000000}"/>
    <cellStyle name="40% - Accent4 3 2 2" xfId="521" xr:uid="{00000000-0005-0000-0000-0000BA000000}"/>
    <cellStyle name="40% - Accent4 3 3" xfId="520" xr:uid="{00000000-0005-0000-0000-0000BB000000}"/>
    <cellStyle name="40% - Accent4 4" xfId="153" xr:uid="{00000000-0005-0000-0000-0000BC000000}"/>
    <cellStyle name="40% - Accent4 4 2" xfId="154" xr:uid="{00000000-0005-0000-0000-0000BD000000}"/>
    <cellStyle name="40% - Accent4 4 2 2" xfId="523" xr:uid="{00000000-0005-0000-0000-0000BE000000}"/>
    <cellStyle name="40% - Accent4 4 3" xfId="522" xr:uid="{00000000-0005-0000-0000-0000BF000000}"/>
    <cellStyle name="40% - Accent5 2" xfId="155" xr:uid="{00000000-0005-0000-0000-0000C0000000}"/>
    <cellStyle name="40% - Accent5 2 2" xfId="156" xr:uid="{00000000-0005-0000-0000-0000C1000000}"/>
    <cellStyle name="40% - Accent5 2 2 2" xfId="525" xr:uid="{00000000-0005-0000-0000-0000C2000000}"/>
    <cellStyle name="40% - Accent5 2 3" xfId="524" xr:uid="{00000000-0005-0000-0000-0000C3000000}"/>
    <cellStyle name="40% - Accent5 3" xfId="157" xr:uid="{00000000-0005-0000-0000-0000C4000000}"/>
    <cellStyle name="40% - Accent5 3 2" xfId="158" xr:uid="{00000000-0005-0000-0000-0000C5000000}"/>
    <cellStyle name="40% - Accent5 3 2 2" xfId="527" xr:uid="{00000000-0005-0000-0000-0000C6000000}"/>
    <cellStyle name="40% - Accent5 3 3" xfId="526" xr:uid="{00000000-0005-0000-0000-0000C7000000}"/>
    <cellStyle name="40% - Accent5 4" xfId="159" xr:uid="{00000000-0005-0000-0000-0000C8000000}"/>
    <cellStyle name="40% - Accent5 4 2" xfId="160" xr:uid="{00000000-0005-0000-0000-0000C9000000}"/>
    <cellStyle name="40% - Accent5 4 2 2" xfId="529" xr:uid="{00000000-0005-0000-0000-0000CA000000}"/>
    <cellStyle name="40% - Accent5 4 3" xfId="528" xr:uid="{00000000-0005-0000-0000-0000CB000000}"/>
    <cellStyle name="40% - Accent6 2" xfId="161" xr:uid="{00000000-0005-0000-0000-0000CC000000}"/>
    <cellStyle name="40% - Accent6 2 2" xfId="162" xr:uid="{00000000-0005-0000-0000-0000CD000000}"/>
    <cellStyle name="40% - Accent6 2 2 2" xfId="531" xr:uid="{00000000-0005-0000-0000-0000CE000000}"/>
    <cellStyle name="40% - Accent6 2 3" xfId="530" xr:uid="{00000000-0005-0000-0000-0000CF000000}"/>
    <cellStyle name="40% - Accent6 3" xfId="163" xr:uid="{00000000-0005-0000-0000-0000D0000000}"/>
    <cellStyle name="40% - Accent6 3 2" xfId="164" xr:uid="{00000000-0005-0000-0000-0000D1000000}"/>
    <cellStyle name="40% - Accent6 3 2 2" xfId="533" xr:uid="{00000000-0005-0000-0000-0000D2000000}"/>
    <cellStyle name="40% - Accent6 3 3" xfId="532" xr:uid="{00000000-0005-0000-0000-0000D3000000}"/>
    <cellStyle name="40% - Accent6 4" xfId="165" xr:uid="{00000000-0005-0000-0000-0000D4000000}"/>
    <cellStyle name="40% - Accent6 4 2" xfId="166" xr:uid="{00000000-0005-0000-0000-0000D5000000}"/>
    <cellStyle name="40% - Accent6 4 2 2" xfId="535" xr:uid="{00000000-0005-0000-0000-0000D6000000}"/>
    <cellStyle name="40% - Accent6 4 3" xfId="534" xr:uid="{00000000-0005-0000-0000-0000D7000000}"/>
    <cellStyle name="Comma 2" xfId="38" xr:uid="{00000000-0005-0000-0000-0000D8000000}"/>
    <cellStyle name="Comma 2 2" xfId="167" xr:uid="{00000000-0005-0000-0000-0000D9000000}"/>
    <cellStyle name="Comma 2 2 2" xfId="536" xr:uid="{00000000-0005-0000-0000-0000DA000000}"/>
    <cellStyle name="Comma 2 3" xfId="168" xr:uid="{00000000-0005-0000-0000-0000DB000000}"/>
    <cellStyle name="Comma 2 3 2" xfId="537" xr:uid="{00000000-0005-0000-0000-0000DC000000}"/>
    <cellStyle name="Comma 2 4" xfId="169" xr:uid="{00000000-0005-0000-0000-0000DD000000}"/>
    <cellStyle name="Comma 2 4 2" xfId="538" xr:uid="{00000000-0005-0000-0000-0000DE000000}"/>
    <cellStyle name="Comma 2 5" xfId="415" xr:uid="{00000000-0005-0000-0000-0000DF000000}"/>
    <cellStyle name="Comma 3" xfId="44" xr:uid="{00000000-0005-0000-0000-0000E0000000}"/>
    <cellStyle name="Comma 3 2" xfId="170" xr:uid="{00000000-0005-0000-0000-0000E1000000}"/>
    <cellStyle name="Comma 3 2 2" xfId="539" xr:uid="{00000000-0005-0000-0000-0000E2000000}"/>
    <cellStyle name="Comma 3 3" xfId="171" xr:uid="{00000000-0005-0000-0000-0000E3000000}"/>
    <cellStyle name="Comma 3 3 2" xfId="540" xr:uid="{00000000-0005-0000-0000-0000E4000000}"/>
    <cellStyle name="Comma 3 4" xfId="172" xr:uid="{00000000-0005-0000-0000-0000E5000000}"/>
    <cellStyle name="Comma 3 4 2" xfId="541" xr:uid="{00000000-0005-0000-0000-0000E6000000}"/>
    <cellStyle name="Comma 3 5" xfId="420" xr:uid="{00000000-0005-0000-0000-0000E7000000}"/>
    <cellStyle name="Comma 4" xfId="49" xr:uid="{00000000-0005-0000-0000-0000E8000000}"/>
    <cellStyle name="Comma 4 2" xfId="173" xr:uid="{00000000-0005-0000-0000-0000E9000000}"/>
    <cellStyle name="Comma 4 3" xfId="174" xr:uid="{00000000-0005-0000-0000-0000EA000000}"/>
    <cellStyle name="Comma 5" xfId="40" xr:uid="{00000000-0005-0000-0000-0000EB000000}"/>
    <cellStyle name="Comma 5 2" xfId="542" xr:uid="{00000000-0005-0000-0000-0000EC000000}"/>
    <cellStyle name="Comma 6" xfId="175" xr:uid="{00000000-0005-0000-0000-0000ED000000}"/>
    <cellStyle name="Comma 7" xfId="176" xr:uid="{00000000-0005-0000-0000-0000EE000000}"/>
    <cellStyle name="Comma 7 2" xfId="701" xr:uid="{00000000-0005-0000-0000-0000EF000000}"/>
    <cellStyle name="Comma 8" xfId="703" xr:uid="{00000000-0005-0000-0000-0000F0000000}"/>
    <cellStyle name="Commentaire 2" xfId="177" xr:uid="{00000000-0005-0000-0000-0000F1000000}"/>
    <cellStyle name="Commentaire 2 2" xfId="178" xr:uid="{00000000-0005-0000-0000-0000F2000000}"/>
    <cellStyle name="Commentaire 2 2 2" xfId="544" xr:uid="{00000000-0005-0000-0000-0000F3000000}"/>
    <cellStyle name="Commentaire 2 3" xfId="543" xr:uid="{00000000-0005-0000-0000-0000F4000000}"/>
    <cellStyle name="Commentaire 3" xfId="179" xr:uid="{00000000-0005-0000-0000-0000F5000000}"/>
    <cellStyle name="Commentaire 3 2" xfId="180" xr:uid="{00000000-0005-0000-0000-0000F6000000}"/>
    <cellStyle name="Commentaire 3 2 2" xfId="546" xr:uid="{00000000-0005-0000-0000-0000F7000000}"/>
    <cellStyle name="Commentaire 3 3" xfId="545" xr:uid="{00000000-0005-0000-0000-0000F8000000}"/>
    <cellStyle name="Currency" xfId="1" builtinId="4"/>
    <cellStyle name="Currency 10" xfId="55" xr:uid="{00000000-0005-0000-0000-0000FA000000}"/>
    <cellStyle name="Currency 10 2" xfId="426" xr:uid="{00000000-0005-0000-0000-0000FB000000}"/>
    <cellStyle name="Currency 11" xfId="181" xr:uid="{00000000-0005-0000-0000-0000FC000000}"/>
    <cellStyle name="Currency 11 2" xfId="547" xr:uid="{00000000-0005-0000-0000-0000FD000000}"/>
    <cellStyle name="Currency 12" xfId="182" xr:uid="{00000000-0005-0000-0000-0000FE000000}"/>
    <cellStyle name="Currency 13" xfId="183" xr:uid="{00000000-0005-0000-0000-0000FF000000}"/>
    <cellStyle name="Currency 13 2" xfId="548" xr:uid="{00000000-0005-0000-0000-000000010000}"/>
    <cellStyle name="Currency 14" xfId="184" xr:uid="{00000000-0005-0000-0000-000001010000}"/>
    <cellStyle name="Currency 15" xfId="185" xr:uid="{00000000-0005-0000-0000-000002010000}"/>
    <cellStyle name="Currency 15 2" xfId="699" xr:uid="{00000000-0005-0000-0000-000003010000}"/>
    <cellStyle name="Currency 16" xfId="706" xr:uid="{C5B0DFD0-5259-4A12-98C7-8D3301895E2C}"/>
    <cellStyle name="Currency 2" xfId="6" xr:uid="{00000000-0005-0000-0000-000004010000}"/>
    <cellStyle name="Currency 2 2" xfId="46" xr:uid="{00000000-0005-0000-0000-000005010000}"/>
    <cellStyle name="Currency 2 2 2" xfId="186" xr:uid="{00000000-0005-0000-0000-000006010000}"/>
    <cellStyle name="Currency 2 2 2 2" xfId="549" xr:uid="{00000000-0005-0000-0000-000007010000}"/>
    <cellStyle name="Currency 2 2 3" xfId="187" xr:uid="{00000000-0005-0000-0000-000008010000}"/>
    <cellStyle name="Currency 2 2 3 2" xfId="550" xr:uid="{00000000-0005-0000-0000-000009010000}"/>
    <cellStyle name="Currency 2 2 4" xfId="422" xr:uid="{00000000-0005-0000-0000-00000A010000}"/>
    <cellStyle name="Currency 2 3" xfId="16" xr:uid="{00000000-0005-0000-0000-00000B010000}"/>
    <cellStyle name="Currency 2 3 2" xfId="551" xr:uid="{00000000-0005-0000-0000-00000C010000}"/>
    <cellStyle name="Currency 2 4" xfId="401" xr:uid="{00000000-0005-0000-0000-00000D010000}"/>
    <cellStyle name="Currency 3" xfId="4" xr:uid="{00000000-0005-0000-0000-00000E010000}"/>
    <cellStyle name="Currency 3 2" xfId="398" xr:uid="{00000000-0005-0000-0000-00000F010000}"/>
    <cellStyle name="Currency 4" xfId="15" xr:uid="{00000000-0005-0000-0000-000010010000}"/>
    <cellStyle name="Currency 4 2" xfId="188" xr:uid="{00000000-0005-0000-0000-000011010000}"/>
    <cellStyle name="Currency 4 2 2" xfId="552" xr:uid="{00000000-0005-0000-0000-000012010000}"/>
    <cellStyle name="Currency 4 3" xfId="189" xr:uid="{00000000-0005-0000-0000-000013010000}"/>
    <cellStyle name="Currency 4 3 2" xfId="553" xr:uid="{00000000-0005-0000-0000-000014010000}"/>
    <cellStyle name="Currency 4 4" xfId="190" xr:uid="{00000000-0005-0000-0000-000015010000}"/>
    <cellStyle name="Currency 4 4 2" xfId="554" xr:uid="{00000000-0005-0000-0000-000016010000}"/>
    <cellStyle name="Currency 4 5" xfId="400" xr:uid="{00000000-0005-0000-0000-000017010000}"/>
    <cellStyle name="Currency 5" xfId="42" xr:uid="{00000000-0005-0000-0000-000018010000}"/>
    <cellStyle name="Currency 5 2" xfId="52" xr:uid="{00000000-0005-0000-0000-000019010000}"/>
    <cellStyle name="Currency 5 2 2" xfId="555" xr:uid="{00000000-0005-0000-0000-00001A010000}"/>
    <cellStyle name="Currency 5 3" xfId="191" xr:uid="{00000000-0005-0000-0000-00001B010000}"/>
    <cellStyle name="Currency 5 3 2" xfId="556" xr:uid="{00000000-0005-0000-0000-00001C010000}"/>
    <cellStyle name="Currency 5 4" xfId="192" xr:uid="{00000000-0005-0000-0000-00001D010000}"/>
    <cellStyle name="Currency 5 4 2" xfId="557" xr:uid="{00000000-0005-0000-0000-00001E010000}"/>
    <cellStyle name="Currency 5 5" xfId="418" xr:uid="{00000000-0005-0000-0000-00001F010000}"/>
    <cellStyle name="Currency 6" xfId="193" xr:uid="{00000000-0005-0000-0000-000020010000}"/>
    <cellStyle name="Currency 6 2" xfId="558" xr:uid="{00000000-0005-0000-0000-000021010000}"/>
    <cellStyle name="Currency 7" xfId="194" xr:uid="{00000000-0005-0000-0000-000022010000}"/>
    <cellStyle name="Currency 8" xfId="195" xr:uid="{00000000-0005-0000-0000-000023010000}"/>
    <cellStyle name="Currency 8 2" xfId="559" xr:uid="{00000000-0005-0000-0000-000024010000}"/>
    <cellStyle name="Currency 9" xfId="196" xr:uid="{00000000-0005-0000-0000-000025010000}"/>
    <cellStyle name="Currency 9 2" xfId="560" xr:uid="{00000000-0005-0000-0000-000026010000}"/>
    <cellStyle name="Euro" xfId="197" xr:uid="{00000000-0005-0000-0000-000027010000}"/>
    <cellStyle name="Euro 2" xfId="198" xr:uid="{00000000-0005-0000-0000-000028010000}"/>
    <cellStyle name="Euro 2 2" xfId="562" xr:uid="{00000000-0005-0000-0000-000029010000}"/>
    <cellStyle name="Euro 3" xfId="561" xr:uid="{00000000-0005-0000-0000-00002A010000}"/>
    <cellStyle name="Hyperlink 2" xfId="12" xr:uid="{00000000-0005-0000-0000-00002B010000}"/>
    <cellStyle name="Hyperlink 2 2" xfId="199" xr:uid="{00000000-0005-0000-0000-00002C010000}"/>
    <cellStyle name="Hyperlink 2 3" xfId="200" xr:uid="{00000000-0005-0000-0000-00002D010000}"/>
    <cellStyle name="Input" xfId="2" builtinId="20"/>
    <cellStyle name="Milliers 2" xfId="201" xr:uid="{00000000-0005-0000-0000-00002F010000}"/>
    <cellStyle name="Milliers 3" xfId="202" xr:uid="{00000000-0005-0000-0000-000030010000}"/>
    <cellStyle name="Milliers 4" xfId="203" xr:uid="{00000000-0005-0000-0000-000031010000}"/>
    <cellStyle name="Milliers 4 2" xfId="563" xr:uid="{00000000-0005-0000-0000-000032010000}"/>
    <cellStyle name="Milliers 5" xfId="204" xr:uid="{00000000-0005-0000-0000-000033010000}"/>
    <cellStyle name="Milliers 6" xfId="205" xr:uid="{00000000-0005-0000-0000-000034010000}"/>
    <cellStyle name="Milliers 6 2" xfId="564" xr:uid="{00000000-0005-0000-0000-000035010000}"/>
    <cellStyle name="Monétaire 2" xfId="206" xr:uid="{00000000-0005-0000-0000-000036010000}"/>
    <cellStyle name="Monétaire 2 2" xfId="207" xr:uid="{00000000-0005-0000-0000-000037010000}"/>
    <cellStyle name="Monétaire 2 3" xfId="208" xr:uid="{00000000-0005-0000-0000-000038010000}"/>
    <cellStyle name="Monétaire 2 3 2" xfId="565" xr:uid="{00000000-0005-0000-0000-000039010000}"/>
    <cellStyle name="Monétaire 2_UWData" xfId="209" xr:uid="{00000000-0005-0000-0000-00003A010000}"/>
    <cellStyle name="Monétaire 3" xfId="210" xr:uid="{00000000-0005-0000-0000-00003B010000}"/>
    <cellStyle name="Monétaire 3 2" xfId="211" xr:uid="{00000000-0005-0000-0000-00003C010000}"/>
    <cellStyle name="Monétaire 3 2 2" xfId="566" xr:uid="{00000000-0005-0000-0000-00003D010000}"/>
    <cellStyle name="Monétaire 4" xfId="212" xr:uid="{00000000-0005-0000-0000-00003E010000}"/>
    <cellStyle name="Monétaire 5" xfId="213" xr:uid="{00000000-0005-0000-0000-00003F010000}"/>
    <cellStyle name="Monétaire 5 2" xfId="567" xr:uid="{00000000-0005-0000-0000-000040010000}"/>
    <cellStyle name="Monétaire 6" xfId="214" xr:uid="{00000000-0005-0000-0000-000041010000}"/>
    <cellStyle name="Monétaire 6 2" xfId="568" xr:uid="{00000000-0005-0000-0000-000042010000}"/>
    <cellStyle name="Monétaire 7" xfId="215" xr:uid="{00000000-0005-0000-0000-000043010000}"/>
    <cellStyle name="Monétaire 7 2" xfId="569" xr:uid="{00000000-0005-0000-0000-000044010000}"/>
    <cellStyle name="Monétaire 8" xfId="216" xr:uid="{00000000-0005-0000-0000-000045010000}"/>
    <cellStyle name="Monétaire 8 2" xfId="570" xr:uid="{00000000-0005-0000-0000-000046010000}"/>
    <cellStyle name="Normal" xfId="0" builtinId="0"/>
    <cellStyle name="Normal 10" xfId="17" xr:uid="{00000000-0005-0000-0000-000048010000}"/>
    <cellStyle name="Normal 10 2" xfId="402" xr:uid="{00000000-0005-0000-0000-000049010000}"/>
    <cellStyle name="Normal 11" xfId="18" xr:uid="{00000000-0005-0000-0000-00004A010000}"/>
    <cellStyle name="Normal 11 2" xfId="217" xr:uid="{00000000-0005-0000-0000-00004B010000}"/>
    <cellStyle name="Normal 11 3" xfId="403" xr:uid="{00000000-0005-0000-0000-00004C010000}"/>
    <cellStyle name="Normal 12" xfId="19" xr:uid="{00000000-0005-0000-0000-00004D010000}"/>
    <cellStyle name="Normal 12 2" xfId="404" xr:uid="{00000000-0005-0000-0000-00004E010000}"/>
    <cellStyle name="Normal 13" xfId="20" xr:uid="{00000000-0005-0000-0000-00004F010000}"/>
    <cellStyle name="Normal 13 2" xfId="405" xr:uid="{00000000-0005-0000-0000-000050010000}"/>
    <cellStyle name="Normal 14" xfId="21" xr:uid="{00000000-0005-0000-0000-000051010000}"/>
    <cellStyle name="Normal 14 2" xfId="406" xr:uid="{00000000-0005-0000-0000-000052010000}"/>
    <cellStyle name="Normal 15" xfId="22" xr:uid="{00000000-0005-0000-0000-000053010000}"/>
    <cellStyle name="Normal 15 2" xfId="218" xr:uid="{00000000-0005-0000-0000-000054010000}"/>
    <cellStyle name="Normal 16" xfId="23" xr:uid="{00000000-0005-0000-0000-000055010000}"/>
    <cellStyle name="Normal 16 10" xfId="219" xr:uid="{00000000-0005-0000-0000-000056010000}"/>
    <cellStyle name="Normal 16 10 2" xfId="571" xr:uid="{00000000-0005-0000-0000-000057010000}"/>
    <cellStyle name="Normal 16 11" xfId="220" xr:uid="{00000000-0005-0000-0000-000058010000}"/>
    <cellStyle name="Normal 16 11 2" xfId="572" xr:uid="{00000000-0005-0000-0000-000059010000}"/>
    <cellStyle name="Normal 16 12" xfId="221" xr:uid="{00000000-0005-0000-0000-00005A010000}"/>
    <cellStyle name="Normal 16 12 2" xfId="573" xr:uid="{00000000-0005-0000-0000-00005B010000}"/>
    <cellStyle name="Normal 16 13" xfId="222" xr:uid="{00000000-0005-0000-0000-00005C010000}"/>
    <cellStyle name="Normal 16 13 2" xfId="574" xr:uid="{00000000-0005-0000-0000-00005D010000}"/>
    <cellStyle name="Normal 16 14" xfId="223" xr:uid="{00000000-0005-0000-0000-00005E010000}"/>
    <cellStyle name="Normal 16 14 2" xfId="575" xr:uid="{00000000-0005-0000-0000-00005F010000}"/>
    <cellStyle name="Normal 16 15" xfId="224" xr:uid="{00000000-0005-0000-0000-000060010000}"/>
    <cellStyle name="Normal 16 15 2" xfId="576" xr:uid="{00000000-0005-0000-0000-000061010000}"/>
    <cellStyle name="Normal 16 2" xfId="225" xr:uid="{00000000-0005-0000-0000-000062010000}"/>
    <cellStyle name="Normal 16 2 2" xfId="226" xr:uid="{00000000-0005-0000-0000-000063010000}"/>
    <cellStyle name="Normal 16 2 2 2" xfId="578" xr:uid="{00000000-0005-0000-0000-000064010000}"/>
    <cellStyle name="Normal 16 2 3" xfId="577" xr:uid="{00000000-0005-0000-0000-000065010000}"/>
    <cellStyle name="Normal 16 3" xfId="227" xr:uid="{00000000-0005-0000-0000-000066010000}"/>
    <cellStyle name="Normal 16 3 2" xfId="579" xr:uid="{00000000-0005-0000-0000-000067010000}"/>
    <cellStyle name="Normal 16 4" xfId="228" xr:uid="{00000000-0005-0000-0000-000068010000}"/>
    <cellStyle name="Normal 16 4 2" xfId="580" xr:uid="{00000000-0005-0000-0000-000069010000}"/>
    <cellStyle name="Normal 16 5" xfId="229" xr:uid="{00000000-0005-0000-0000-00006A010000}"/>
    <cellStyle name="Normal 16 6" xfId="230" xr:uid="{00000000-0005-0000-0000-00006B010000}"/>
    <cellStyle name="Normal 16 6 2" xfId="581" xr:uid="{00000000-0005-0000-0000-00006C010000}"/>
    <cellStyle name="Normal 16 7" xfId="231" xr:uid="{00000000-0005-0000-0000-00006D010000}"/>
    <cellStyle name="Normal 16 7 2" xfId="582" xr:uid="{00000000-0005-0000-0000-00006E010000}"/>
    <cellStyle name="Normal 16 8" xfId="232" xr:uid="{00000000-0005-0000-0000-00006F010000}"/>
    <cellStyle name="Normal 16 8 2" xfId="583" xr:uid="{00000000-0005-0000-0000-000070010000}"/>
    <cellStyle name="Normal 16 9" xfId="233" xr:uid="{00000000-0005-0000-0000-000071010000}"/>
    <cellStyle name="Normal 16 9 2" xfId="584" xr:uid="{00000000-0005-0000-0000-000072010000}"/>
    <cellStyle name="Normal 17" xfId="24" xr:uid="{00000000-0005-0000-0000-000073010000}"/>
    <cellStyle name="Normal 17 2" xfId="234" xr:uid="{00000000-0005-0000-0000-000074010000}"/>
    <cellStyle name="Normal 17 2 2" xfId="235" xr:uid="{00000000-0005-0000-0000-000075010000}"/>
    <cellStyle name="Normal 17 2 2 2" xfId="586" xr:uid="{00000000-0005-0000-0000-000076010000}"/>
    <cellStyle name="Normal 17 2 3" xfId="585" xr:uid="{00000000-0005-0000-0000-000077010000}"/>
    <cellStyle name="Normal 17 3" xfId="236" xr:uid="{00000000-0005-0000-0000-000078010000}"/>
    <cellStyle name="Normal 17 4" xfId="237" xr:uid="{00000000-0005-0000-0000-000079010000}"/>
    <cellStyle name="Normal 17 5" xfId="238" xr:uid="{00000000-0005-0000-0000-00007A010000}"/>
    <cellStyle name="Normal 18" xfId="25" xr:uid="{00000000-0005-0000-0000-00007B010000}"/>
    <cellStyle name="Normal 18 2" xfId="239" xr:uid="{00000000-0005-0000-0000-00007C010000}"/>
    <cellStyle name="Normal 18 2 2" xfId="240" xr:uid="{00000000-0005-0000-0000-00007D010000}"/>
    <cellStyle name="Normal 18 2 2 2" xfId="588" xr:uid="{00000000-0005-0000-0000-00007E010000}"/>
    <cellStyle name="Normal 18 2 3" xfId="241" xr:uid="{00000000-0005-0000-0000-00007F010000}"/>
    <cellStyle name="Normal 18 2 3 2" xfId="589" xr:uid="{00000000-0005-0000-0000-000080010000}"/>
    <cellStyle name="Normal 18 2 4" xfId="242" xr:uid="{00000000-0005-0000-0000-000081010000}"/>
    <cellStyle name="Normal 18 2 4 2" xfId="590" xr:uid="{00000000-0005-0000-0000-000082010000}"/>
    <cellStyle name="Normal 18 2 5" xfId="243" xr:uid="{00000000-0005-0000-0000-000083010000}"/>
    <cellStyle name="Normal 18 2 5 2" xfId="591" xr:uid="{00000000-0005-0000-0000-000084010000}"/>
    <cellStyle name="Normal 18 2 6" xfId="244" xr:uid="{00000000-0005-0000-0000-000085010000}"/>
    <cellStyle name="Normal 18 2 6 2" xfId="592" xr:uid="{00000000-0005-0000-0000-000086010000}"/>
    <cellStyle name="Normal 18 2 7" xfId="245" xr:uid="{00000000-0005-0000-0000-000087010000}"/>
    <cellStyle name="Normal 18 2 7 2" xfId="593" xr:uid="{00000000-0005-0000-0000-000088010000}"/>
    <cellStyle name="Normal 18 2 8" xfId="587" xr:uid="{00000000-0005-0000-0000-000089010000}"/>
    <cellStyle name="Normal 18 3" xfId="246" xr:uid="{00000000-0005-0000-0000-00008A010000}"/>
    <cellStyle name="Normal 18 3 2" xfId="247" xr:uid="{00000000-0005-0000-0000-00008B010000}"/>
    <cellStyle name="Normal 18 3 2 2" xfId="594" xr:uid="{00000000-0005-0000-0000-00008C010000}"/>
    <cellStyle name="Normal 18 3 3" xfId="248" xr:uid="{00000000-0005-0000-0000-00008D010000}"/>
    <cellStyle name="Normal 18 3 3 2" xfId="595" xr:uid="{00000000-0005-0000-0000-00008E010000}"/>
    <cellStyle name="Normal 18 3 4" xfId="249" xr:uid="{00000000-0005-0000-0000-00008F010000}"/>
    <cellStyle name="Normal 18 3 4 2" xfId="596" xr:uid="{00000000-0005-0000-0000-000090010000}"/>
    <cellStyle name="Normal 18 3 5" xfId="250" xr:uid="{00000000-0005-0000-0000-000091010000}"/>
    <cellStyle name="Normal 18 3 5 2" xfId="597" xr:uid="{00000000-0005-0000-0000-000092010000}"/>
    <cellStyle name="Normal 18 3 6" xfId="251" xr:uid="{00000000-0005-0000-0000-000093010000}"/>
    <cellStyle name="Normal 18 3 6 2" xfId="598" xr:uid="{00000000-0005-0000-0000-000094010000}"/>
    <cellStyle name="Normal 18 3 7" xfId="252" xr:uid="{00000000-0005-0000-0000-000095010000}"/>
    <cellStyle name="Normal 18 3 7 2" xfId="599" xr:uid="{00000000-0005-0000-0000-000096010000}"/>
    <cellStyle name="Normal 18 3 8" xfId="253" xr:uid="{00000000-0005-0000-0000-000097010000}"/>
    <cellStyle name="Normal 18 3 8 2" xfId="600" xr:uid="{00000000-0005-0000-0000-000098010000}"/>
    <cellStyle name="Normal 18 4" xfId="254" xr:uid="{00000000-0005-0000-0000-000099010000}"/>
    <cellStyle name="Normal 18 5" xfId="255" xr:uid="{00000000-0005-0000-0000-00009A010000}"/>
    <cellStyle name="Normal 18 5 2" xfId="601" xr:uid="{00000000-0005-0000-0000-00009B010000}"/>
    <cellStyle name="Normal 18 6" xfId="256" xr:uid="{00000000-0005-0000-0000-00009C010000}"/>
    <cellStyle name="Normal 18 6 2" xfId="602" xr:uid="{00000000-0005-0000-0000-00009D010000}"/>
    <cellStyle name="Normal 18 7" xfId="257" xr:uid="{00000000-0005-0000-0000-00009E010000}"/>
    <cellStyle name="Normal 18 7 2" xfId="603" xr:uid="{00000000-0005-0000-0000-00009F010000}"/>
    <cellStyle name="Normal 18 8" xfId="258" xr:uid="{00000000-0005-0000-0000-0000A0010000}"/>
    <cellStyle name="Normal 18 8 2" xfId="604" xr:uid="{00000000-0005-0000-0000-0000A1010000}"/>
    <cellStyle name="Normal 18 9" xfId="259" xr:uid="{00000000-0005-0000-0000-0000A2010000}"/>
    <cellStyle name="Normal 18 9 2" xfId="605" xr:uid="{00000000-0005-0000-0000-0000A3010000}"/>
    <cellStyle name="Normal 19" xfId="26" xr:uid="{00000000-0005-0000-0000-0000A4010000}"/>
    <cellStyle name="Normal 19 10" xfId="260" xr:uid="{00000000-0005-0000-0000-0000A5010000}"/>
    <cellStyle name="Normal 19 10 2" xfId="606" xr:uid="{00000000-0005-0000-0000-0000A6010000}"/>
    <cellStyle name="Normal 19 2" xfId="261" xr:uid="{00000000-0005-0000-0000-0000A7010000}"/>
    <cellStyle name="Normal 19 2 2" xfId="607" xr:uid="{00000000-0005-0000-0000-0000A8010000}"/>
    <cellStyle name="Normal 19 3" xfId="262" xr:uid="{00000000-0005-0000-0000-0000A9010000}"/>
    <cellStyle name="Normal 19 3 2" xfId="263" xr:uid="{00000000-0005-0000-0000-0000AA010000}"/>
    <cellStyle name="Normal 19 3 2 2" xfId="608" xr:uid="{00000000-0005-0000-0000-0000AB010000}"/>
    <cellStyle name="Normal 19 3 3" xfId="264" xr:uid="{00000000-0005-0000-0000-0000AC010000}"/>
    <cellStyle name="Normal 19 3 3 2" xfId="609" xr:uid="{00000000-0005-0000-0000-0000AD010000}"/>
    <cellStyle name="Normal 19 3 4" xfId="265" xr:uid="{00000000-0005-0000-0000-0000AE010000}"/>
    <cellStyle name="Normal 19 3 4 2" xfId="610" xr:uid="{00000000-0005-0000-0000-0000AF010000}"/>
    <cellStyle name="Normal 19 3 5" xfId="266" xr:uid="{00000000-0005-0000-0000-0000B0010000}"/>
    <cellStyle name="Normal 19 3 5 2" xfId="611" xr:uid="{00000000-0005-0000-0000-0000B1010000}"/>
    <cellStyle name="Normal 19 3 6" xfId="267" xr:uid="{00000000-0005-0000-0000-0000B2010000}"/>
    <cellStyle name="Normal 19 3 6 2" xfId="612" xr:uid="{00000000-0005-0000-0000-0000B3010000}"/>
    <cellStyle name="Normal 19 3 7" xfId="268" xr:uid="{00000000-0005-0000-0000-0000B4010000}"/>
    <cellStyle name="Normal 19 3 7 2" xfId="613" xr:uid="{00000000-0005-0000-0000-0000B5010000}"/>
    <cellStyle name="Normal 19 4" xfId="269" xr:uid="{00000000-0005-0000-0000-0000B6010000}"/>
    <cellStyle name="Normal 19 4 2" xfId="614" xr:uid="{00000000-0005-0000-0000-0000B7010000}"/>
    <cellStyle name="Normal 19 5" xfId="270" xr:uid="{00000000-0005-0000-0000-0000B8010000}"/>
    <cellStyle name="Normal 19 5 2" xfId="615" xr:uid="{00000000-0005-0000-0000-0000B9010000}"/>
    <cellStyle name="Normal 19 6" xfId="271" xr:uid="{00000000-0005-0000-0000-0000BA010000}"/>
    <cellStyle name="Normal 19 6 2" xfId="616" xr:uid="{00000000-0005-0000-0000-0000BB010000}"/>
    <cellStyle name="Normal 19 7" xfId="272" xr:uid="{00000000-0005-0000-0000-0000BC010000}"/>
    <cellStyle name="Normal 19 7 2" xfId="617" xr:uid="{00000000-0005-0000-0000-0000BD010000}"/>
    <cellStyle name="Normal 19 8" xfId="273" xr:uid="{00000000-0005-0000-0000-0000BE010000}"/>
    <cellStyle name="Normal 19 8 2" xfId="618" xr:uid="{00000000-0005-0000-0000-0000BF010000}"/>
    <cellStyle name="Normal 19 9" xfId="274" xr:uid="{00000000-0005-0000-0000-0000C0010000}"/>
    <cellStyle name="Normal 19 9 2" xfId="619" xr:uid="{00000000-0005-0000-0000-0000C1010000}"/>
    <cellStyle name="Normal 2" xfId="3" xr:uid="{00000000-0005-0000-0000-0000C2010000}"/>
    <cellStyle name="Normal 2 2" xfId="27" xr:uid="{00000000-0005-0000-0000-0000C3010000}"/>
    <cellStyle name="Normal 2 2 2" xfId="275" xr:uid="{00000000-0005-0000-0000-0000C4010000}"/>
    <cellStyle name="Normal 2 2 2 10" xfId="276" xr:uid="{00000000-0005-0000-0000-0000C5010000}"/>
    <cellStyle name="Normal 2 2 2 10 2" xfId="620" xr:uid="{00000000-0005-0000-0000-0000C6010000}"/>
    <cellStyle name="Normal 2 2 2 11" xfId="277" xr:uid="{00000000-0005-0000-0000-0000C7010000}"/>
    <cellStyle name="Normal 2 2 2 11 2" xfId="621" xr:uid="{00000000-0005-0000-0000-0000C8010000}"/>
    <cellStyle name="Normal 2 2 2 12" xfId="278" xr:uid="{00000000-0005-0000-0000-0000C9010000}"/>
    <cellStyle name="Normal 2 2 2 12 2" xfId="622" xr:uid="{00000000-0005-0000-0000-0000CA010000}"/>
    <cellStyle name="Normal 2 2 2 13" xfId="279" xr:uid="{00000000-0005-0000-0000-0000CB010000}"/>
    <cellStyle name="Normal 2 2 2 13 2" xfId="623" xr:uid="{00000000-0005-0000-0000-0000CC010000}"/>
    <cellStyle name="Normal 2 2 2 14" xfId="280" xr:uid="{00000000-0005-0000-0000-0000CD010000}"/>
    <cellStyle name="Normal 2 2 2 14 2" xfId="624" xr:uid="{00000000-0005-0000-0000-0000CE010000}"/>
    <cellStyle name="Normal 2 2 2 15" xfId="281" xr:uid="{00000000-0005-0000-0000-0000CF010000}"/>
    <cellStyle name="Normal 2 2 2 15 2" xfId="625" xr:uid="{00000000-0005-0000-0000-0000D0010000}"/>
    <cellStyle name="Normal 2 2 2 2" xfId="282" xr:uid="{00000000-0005-0000-0000-0000D1010000}"/>
    <cellStyle name="Normal 2 2 2 2 2" xfId="283" xr:uid="{00000000-0005-0000-0000-0000D2010000}"/>
    <cellStyle name="Normal 2 2 2 2 2 2" xfId="627" xr:uid="{00000000-0005-0000-0000-0000D3010000}"/>
    <cellStyle name="Normal 2 2 2 2 3" xfId="626" xr:uid="{00000000-0005-0000-0000-0000D4010000}"/>
    <cellStyle name="Normal 2 2 2 3" xfId="284" xr:uid="{00000000-0005-0000-0000-0000D5010000}"/>
    <cellStyle name="Normal 2 2 2 3 2" xfId="285" xr:uid="{00000000-0005-0000-0000-0000D6010000}"/>
    <cellStyle name="Normal 2 2 2 3 2 2" xfId="629" xr:uid="{00000000-0005-0000-0000-0000D7010000}"/>
    <cellStyle name="Normal 2 2 2 3 3" xfId="628" xr:uid="{00000000-0005-0000-0000-0000D8010000}"/>
    <cellStyle name="Normal 2 2 2 4" xfId="286" xr:uid="{00000000-0005-0000-0000-0000D9010000}"/>
    <cellStyle name="Normal 2 2 2 4 2" xfId="287" xr:uid="{00000000-0005-0000-0000-0000DA010000}"/>
    <cellStyle name="Normal 2 2 2 4 2 2" xfId="631" xr:uid="{00000000-0005-0000-0000-0000DB010000}"/>
    <cellStyle name="Normal 2 2 2 4 3" xfId="288" xr:uid="{00000000-0005-0000-0000-0000DC010000}"/>
    <cellStyle name="Normal 2 2 2 4 3 2" xfId="632" xr:uid="{00000000-0005-0000-0000-0000DD010000}"/>
    <cellStyle name="Normal 2 2 2 4 4" xfId="289" xr:uid="{00000000-0005-0000-0000-0000DE010000}"/>
    <cellStyle name="Normal 2 2 2 4 4 2" xfId="633" xr:uid="{00000000-0005-0000-0000-0000DF010000}"/>
    <cellStyle name="Normal 2 2 2 4 5" xfId="290" xr:uid="{00000000-0005-0000-0000-0000E0010000}"/>
    <cellStyle name="Normal 2 2 2 4 5 2" xfId="634" xr:uid="{00000000-0005-0000-0000-0000E1010000}"/>
    <cellStyle name="Normal 2 2 2 4 6" xfId="291" xr:uid="{00000000-0005-0000-0000-0000E2010000}"/>
    <cellStyle name="Normal 2 2 2 4 6 2" xfId="635" xr:uid="{00000000-0005-0000-0000-0000E3010000}"/>
    <cellStyle name="Normal 2 2 2 4 7" xfId="292" xr:uid="{00000000-0005-0000-0000-0000E4010000}"/>
    <cellStyle name="Normal 2 2 2 4 7 2" xfId="636" xr:uid="{00000000-0005-0000-0000-0000E5010000}"/>
    <cellStyle name="Normal 2 2 2 4 8" xfId="630" xr:uid="{00000000-0005-0000-0000-0000E6010000}"/>
    <cellStyle name="Normal 2 2 2 5" xfId="293" xr:uid="{00000000-0005-0000-0000-0000E7010000}"/>
    <cellStyle name="Normal 2 2 2 5 2" xfId="294" xr:uid="{00000000-0005-0000-0000-0000E8010000}"/>
    <cellStyle name="Normal 2 2 2 5 2 2" xfId="638" xr:uid="{00000000-0005-0000-0000-0000E9010000}"/>
    <cellStyle name="Normal 2 2 2 5 3" xfId="295" xr:uid="{00000000-0005-0000-0000-0000EA010000}"/>
    <cellStyle name="Normal 2 2 2 5 3 2" xfId="639" xr:uid="{00000000-0005-0000-0000-0000EB010000}"/>
    <cellStyle name="Normal 2 2 2 5 4" xfId="296" xr:uid="{00000000-0005-0000-0000-0000EC010000}"/>
    <cellStyle name="Normal 2 2 2 5 4 2" xfId="640" xr:uid="{00000000-0005-0000-0000-0000ED010000}"/>
    <cellStyle name="Normal 2 2 2 5 5" xfId="297" xr:uid="{00000000-0005-0000-0000-0000EE010000}"/>
    <cellStyle name="Normal 2 2 2 5 5 2" xfId="641" xr:uid="{00000000-0005-0000-0000-0000EF010000}"/>
    <cellStyle name="Normal 2 2 2 5 6" xfId="298" xr:uid="{00000000-0005-0000-0000-0000F0010000}"/>
    <cellStyle name="Normal 2 2 2 5 6 2" xfId="642" xr:uid="{00000000-0005-0000-0000-0000F1010000}"/>
    <cellStyle name="Normal 2 2 2 5 7" xfId="299" xr:uid="{00000000-0005-0000-0000-0000F2010000}"/>
    <cellStyle name="Normal 2 2 2 5 7 2" xfId="643" xr:uid="{00000000-0005-0000-0000-0000F3010000}"/>
    <cellStyle name="Normal 2 2 2 5 8" xfId="300" xr:uid="{00000000-0005-0000-0000-0000F4010000}"/>
    <cellStyle name="Normal 2 2 2 5 8 2" xfId="644" xr:uid="{00000000-0005-0000-0000-0000F5010000}"/>
    <cellStyle name="Normal 2 2 2 5 9" xfId="637" xr:uid="{00000000-0005-0000-0000-0000F6010000}"/>
    <cellStyle name="Normal 2 2 2 6" xfId="301" xr:uid="{00000000-0005-0000-0000-0000F7010000}"/>
    <cellStyle name="Normal 2 2 2 6 2" xfId="645" xr:uid="{00000000-0005-0000-0000-0000F8010000}"/>
    <cellStyle name="Normal 2 2 2 7" xfId="302" xr:uid="{00000000-0005-0000-0000-0000F9010000}"/>
    <cellStyle name="Normal 2 2 2 7 2" xfId="646" xr:uid="{00000000-0005-0000-0000-0000FA010000}"/>
    <cellStyle name="Normal 2 2 2 8" xfId="303" xr:uid="{00000000-0005-0000-0000-0000FB010000}"/>
    <cellStyle name="Normal 2 2 2 8 2" xfId="647" xr:uid="{00000000-0005-0000-0000-0000FC010000}"/>
    <cellStyle name="Normal 2 2 2 9" xfId="304" xr:uid="{00000000-0005-0000-0000-0000FD010000}"/>
    <cellStyle name="Normal 2 2 2 9 2" xfId="648" xr:uid="{00000000-0005-0000-0000-0000FE010000}"/>
    <cellStyle name="Normal 2 2 2_CLAIMEndJuly16" xfId="305" xr:uid="{00000000-0005-0000-0000-0000FF010000}"/>
    <cellStyle name="Normal 2 2 3" xfId="306" xr:uid="{00000000-0005-0000-0000-000000020000}"/>
    <cellStyle name="Normal 2 2 3 2" xfId="649" xr:uid="{00000000-0005-0000-0000-000001020000}"/>
    <cellStyle name="Normal 2 2 4" xfId="307" xr:uid="{00000000-0005-0000-0000-000002020000}"/>
    <cellStyle name="Normal 2 2 4 2" xfId="650" xr:uid="{00000000-0005-0000-0000-000003020000}"/>
    <cellStyle name="Normal 2 2 5" xfId="308" xr:uid="{00000000-0005-0000-0000-000004020000}"/>
    <cellStyle name="Normal 2 2 5 2" xfId="651" xr:uid="{00000000-0005-0000-0000-000005020000}"/>
    <cellStyle name="Normal 2 2 6" xfId="57" xr:uid="{00000000-0005-0000-0000-000006020000}"/>
    <cellStyle name="Normal 2 2 6 2" xfId="427" xr:uid="{00000000-0005-0000-0000-000007020000}"/>
    <cellStyle name="Normal 2 2 7" xfId="407" xr:uid="{00000000-0005-0000-0000-000008020000}"/>
    <cellStyle name="Normal 2 2_CLAIMEndJuly16" xfId="309" xr:uid="{00000000-0005-0000-0000-000009020000}"/>
    <cellStyle name="Normal 2 3" xfId="58" xr:uid="{00000000-0005-0000-0000-00000A020000}"/>
    <cellStyle name="Normal 2 4" xfId="310" xr:uid="{00000000-0005-0000-0000-00000B020000}"/>
    <cellStyle name="Normal 2 4 2" xfId="652" xr:uid="{00000000-0005-0000-0000-00000C020000}"/>
    <cellStyle name="Normal 2_Sheet2" xfId="311" xr:uid="{00000000-0005-0000-0000-00000D020000}"/>
    <cellStyle name="Normal 20" xfId="28" xr:uid="{00000000-0005-0000-0000-00000E020000}"/>
    <cellStyle name="Normal 20 2" xfId="312" xr:uid="{00000000-0005-0000-0000-00000F020000}"/>
    <cellStyle name="Normal 20 2 2" xfId="313" xr:uid="{00000000-0005-0000-0000-000010020000}"/>
    <cellStyle name="Normal 20 2 2 2" xfId="654" xr:uid="{00000000-0005-0000-0000-000011020000}"/>
    <cellStyle name="Normal 20 2 3" xfId="314" xr:uid="{00000000-0005-0000-0000-000012020000}"/>
    <cellStyle name="Normal 20 2 3 2" xfId="655" xr:uid="{00000000-0005-0000-0000-000013020000}"/>
    <cellStyle name="Normal 20 2 4" xfId="315" xr:uid="{00000000-0005-0000-0000-000014020000}"/>
    <cellStyle name="Normal 20 2 4 2" xfId="656" xr:uid="{00000000-0005-0000-0000-000015020000}"/>
    <cellStyle name="Normal 20 2 5" xfId="316" xr:uid="{00000000-0005-0000-0000-000016020000}"/>
    <cellStyle name="Normal 20 2 5 2" xfId="657" xr:uid="{00000000-0005-0000-0000-000017020000}"/>
    <cellStyle name="Normal 20 2 6" xfId="317" xr:uid="{00000000-0005-0000-0000-000018020000}"/>
    <cellStyle name="Normal 20 2 6 2" xfId="658" xr:uid="{00000000-0005-0000-0000-000019020000}"/>
    <cellStyle name="Normal 20 2 7" xfId="318" xr:uid="{00000000-0005-0000-0000-00001A020000}"/>
    <cellStyle name="Normal 20 2 7 2" xfId="659" xr:uid="{00000000-0005-0000-0000-00001B020000}"/>
    <cellStyle name="Normal 20 2 8" xfId="653" xr:uid="{00000000-0005-0000-0000-00001C020000}"/>
    <cellStyle name="Normal 20 3" xfId="319" xr:uid="{00000000-0005-0000-0000-00001D020000}"/>
    <cellStyle name="Normal 20 4" xfId="320" xr:uid="{00000000-0005-0000-0000-00001E020000}"/>
    <cellStyle name="Normal 21" xfId="14" xr:uid="{00000000-0005-0000-0000-00001F020000}"/>
    <cellStyle name="Normal 21 2" xfId="321" xr:uid="{00000000-0005-0000-0000-000020020000}"/>
    <cellStyle name="Normal 21 2 2" xfId="660" xr:uid="{00000000-0005-0000-0000-000021020000}"/>
    <cellStyle name="Normal 21 3" xfId="322" xr:uid="{00000000-0005-0000-0000-000022020000}"/>
    <cellStyle name="Normal 21 3 2" xfId="661" xr:uid="{00000000-0005-0000-0000-000023020000}"/>
    <cellStyle name="Normal 21 4" xfId="323" xr:uid="{00000000-0005-0000-0000-000024020000}"/>
    <cellStyle name="Normal 21 4 2" xfId="662" xr:uid="{00000000-0005-0000-0000-000025020000}"/>
    <cellStyle name="Normal 21 5" xfId="324" xr:uid="{00000000-0005-0000-0000-000026020000}"/>
    <cellStyle name="Normal 21 5 2" xfId="663" xr:uid="{00000000-0005-0000-0000-000027020000}"/>
    <cellStyle name="Normal 21 6" xfId="399" xr:uid="{00000000-0005-0000-0000-000028020000}"/>
    <cellStyle name="Normal 21_Sheet1" xfId="325" xr:uid="{00000000-0005-0000-0000-000029020000}"/>
    <cellStyle name="Normal 22" xfId="41" xr:uid="{00000000-0005-0000-0000-00002A020000}"/>
    <cellStyle name="Normal 22 2" xfId="50" xr:uid="{00000000-0005-0000-0000-00002B020000}"/>
    <cellStyle name="Normal 22 2 2" xfId="664" xr:uid="{00000000-0005-0000-0000-00002C020000}"/>
    <cellStyle name="Normal 22 3" xfId="326" xr:uid="{00000000-0005-0000-0000-00002D020000}"/>
    <cellStyle name="Normal 22 3 2" xfId="665" xr:uid="{00000000-0005-0000-0000-00002E020000}"/>
    <cellStyle name="Normal 22 4" xfId="327" xr:uid="{00000000-0005-0000-0000-00002F020000}"/>
    <cellStyle name="Normal 22 4 2" xfId="666" xr:uid="{00000000-0005-0000-0000-000030020000}"/>
    <cellStyle name="Normal 22 5" xfId="417" xr:uid="{00000000-0005-0000-0000-000031020000}"/>
    <cellStyle name="Normal 23" xfId="53" xr:uid="{00000000-0005-0000-0000-000032020000}"/>
    <cellStyle name="Normal 23 2" xfId="328" xr:uid="{00000000-0005-0000-0000-000033020000}"/>
    <cellStyle name="Normal 23 2 2" xfId="329" xr:uid="{00000000-0005-0000-0000-000034020000}"/>
    <cellStyle name="Normal 23 2 2 2" xfId="668" xr:uid="{00000000-0005-0000-0000-000035020000}"/>
    <cellStyle name="Normal 23 2 3" xfId="667" xr:uid="{00000000-0005-0000-0000-000036020000}"/>
    <cellStyle name="Normal 23 3" xfId="330" xr:uid="{00000000-0005-0000-0000-000037020000}"/>
    <cellStyle name="Normal 23 3 2" xfId="669" xr:uid="{00000000-0005-0000-0000-000038020000}"/>
    <cellStyle name="Normal 23 4" xfId="424" xr:uid="{00000000-0005-0000-0000-000039020000}"/>
    <cellStyle name="Normal 23_Sheet2" xfId="331" xr:uid="{00000000-0005-0000-0000-00003A020000}"/>
    <cellStyle name="Normal 24" xfId="332" xr:uid="{00000000-0005-0000-0000-00003B020000}"/>
    <cellStyle name="Normal 24 2" xfId="333" xr:uid="{00000000-0005-0000-0000-00003C020000}"/>
    <cellStyle name="Normal 24 2 2" xfId="670" xr:uid="{00000000-0005-0000-0000-00003D020000}"/>
    <cellStyle name="Normal 24 3" xfId="334" xr:uid="{00000000-0005-0000-0000-00003E020000}"/>
    <cellStyle name="Normal 25" xfId="335" xr:uid="{00000000-0005-0000-0000-00003F020000}"/>
    <cellStyle name="Normal 25 2" xfId="336" xr:uid="{00000000-0005-0000-0000-000040020000}"/>
    <cellStyle name="Normal 26" xfId="337" xr:uid="{00000000-0005-0000-0000-000041020000}"/>
    <cellStyle name="Normal 26 2" xfId="338" xr:uid="{00000000-0005-0000-0000-000042020000}"/>
    <cellStyle name="Normal 26 3" xfId="339" xr:uid="{00000000-0005-0000-0000-000043020000}"/>
    <cellStyle name="Normal 27" xfId="340" xr:uid="{00000000-0005-0000-0000-000044020000}"/>
    <cellStyle name="Normal 27 2" xfId="341" xr:uid="{00000000-0005-0000-0000-000045020000}"/>
    <cellStyle name="Normal 27 2 2" xfId="671" xr:uid="{00000000-0005-0000-0000-000046020000}"/>
    <cellStyle name="Normal 27 3" xfId="342" xr:uid="{00000000-0005-0000-0000-000047020000}"/>
    <cellStyle name="Normal 28" xfId="343" xr:uid="{00000000-0005-0000-0000-000048020000}"/>
    <cellStyle name="Normal 28 2" xfId="344" xr:uid="{00000000-0005-0000-0000-000049020000}"/>
    <cellStyle name="Normal 29" xfId="345" xr:uid="{00000000-0005-0000-0000-00004A020000}"/>
    <cellStyle name="Normal 29 2" xfId="346" xr:uid="{00000000-0005-0000-0000-00004B020000}"/>
    <cellStyle name="Normal 3" xfId="5" xr:uid="{00000000-0005-0000-0000-00004C020000}"/>
    <cellStyle name="Normal 3 2" xfId="45" xr:uid="{00000000-0005-0000-0000-00004D020000}"/>
    <cellStyle name="Normal 3 2 2" xfId="347" xr:uid="{00000000-0005-0000-0000-00004E020000}"/>
    <cellStyle name="Normal 3 2 2 2" xfId="672" xr:uid="{00000000-0005-0000-0000-00004F020000}"/>
    <cellStyle name="Normal 3 2 3" xfId="348" xr:uid="{00000000-0005-0000-0000-000050020000}"/>
    <cellStyle name="Normal 3 2 4" xfId="349" xr:uid="{00000000-0005-0000-0000-000051020000}"/>
    <cellStyle name="Normal 3 2 4 2" xfId="673" xr:uid="{00000000-0005-0000-0000-000052020000}"/>
    <cellStyle name="Normal 3 2 5" xfId="421" xr:uid="{00000000-0005-0000-0000-000053020000}"/>
    <cellStyle name="Normal 3 2_CLAIMEndJuly16" xfId="350" xr:uid="{00000000-0005-0000-0000-000054020000}"/>
    <cellStyle name="Normal 3 3" xfId="29" xr:uid="{00000000-0005-0000-0000-000055020000}"/>
    <cellStyle name="Normal 3 3 2" xfId="674" xr:uid="{00000000-0005-0000-0000-000056020000}"/>
    <cellStyle name="Normal 3 4" xfId="56" xr:uid="{00000000-0005-0000-0000-000057020000}"/>
    <cellStyle name="Normal 3 4 2" xfId="675" xr:uid="{00000000-0005-0000-0000-000058020000}"/>
    <cellStyle name="Normal 3_CLAIMEndJuly16" xfId="351" xr:uid="{00000000-0005-0000-0000-000059020000}"/>
    <cellStyle name="Normal 30" xfId="352" xr:uid="{00000000-0005-0000-0000-00005A020000}"/>
    <cellStyle name="Normal 30 2" xfId="353" xr:uid="{00000000-0005-0000-0000-00005B020000}"/>
    <cellStyle name="Normal 31" xfId="354" xr:uid="{00000000-0005-0000-0000-00005C020000}"/>
    <cellStyle name="Normal 31 2" xfId="355" xr:uid="{00000000-0005-0000-0000-00005D020000}"/>
    <cellStyle name="Normal 31 2 2" xfId="676" xr:uid="{00000000-0005-0000-0000-00005E020000}"/>
    <cellStyle name="Normal 32" xfId="356" xr:uid="{00000000-0005-0000-0000-00005F020000}"/>
    <cellStyle name="Normal 33" xfId="357" xr:uid="{00000000-0005-0000-0000-000060020000}"/>
    <cellStyle name="Normal 33 2" xfId="677" xr:uid="{00000000-0005-0000-0000-000061020000}"/>
    <cellStyle name="Normal 34" xfId="358" xr:uid="{00000000-0005-0000-0000-000062020000}"/>
    <cellStyle name="Normal 34 2" xfId="678" xr:uid="{00000000-0005-0000-0000-000063020000}"/>
    <cellStyle name="Normal 35" xfId="359" xr:uid="{00000000-0005-0000-0000-000064020000}"/>
    <cellStyle name="Normal 36" xfId="360" xr:uid="{00000000-0005-0000-0000-000065020000}"/>
    <cellStyle name="Normal 37" xfId="361" xr:uid="{00000000-0005-0000-0000-000066020000}"/>
    <cellStyle name="Normal 38" xfId="362" xr:uid="{00000000-0005-0000-0000-000067020000}"/>
    <cellStyle name="Normal 38 2" xfId="698" xr:uid="{00000000-0005-0000-0000-000068020000}"/>
    <cellStyle name="Normal 39" xfId="702" xr:uid="{00000000-0005-0000-0000-000069020000}"/>
    <cellStyle name="Normal 4" xfId="9" xr:uid="{00000000-0005-0000-0000-00006A020000}"/>
    <cellStyle name="Normal 4 2" xfId="31" xr:uid="{00000000-0005-0000-0000-00006B020000}"/>
    <cellStyle name="Normal 4 2 2" xfId="408" xr:uid="{00000000-0005-0000-0000-00006C020000}"/>
    <cellStyle name="Normal 4 3" xfId="47" xr:uid="{00000000-0005-0000-0000-00006D020000}"/>
    <cellStyle name="Normal 4 4" xfId="30" xr:uid="{00000000-0005-0000-0000-00006E020000}"/>
    <cellStyle name="Normal 40" xfId="704" xr:uid="{FC973440-C3A9-4861-9A6F-64253A9C8D5E}"/>
    <cellStyle name="Normal 41" xfId="707" xr:uid="{350CBEA9-40C6-4C10-A394-808C39986CB3}"/>
    <cellStyle name="Normal 5" xfId="32" xr:uid="{00000000-0005-0000-0000-00006F020000}"/>
    <cellStyle name="Normal 5 2" xfId="363" xr:uid="{00000000-0005-0000-0000-000070020000}"/>
    <cellStyle name="Normal 5 3" xfId="364" xr:uid="{00000000-0005-0000-0000-000071020000}"/>
    <cellStyle name="Normal 5 4" xfId="365" xr:uid="{00000000-0005-0000-0000-000072020000}"/>
    <cellStyle name="Normal 5 5" xfId="409" xr:uid="{00000000-0005-0000-0000-000073020000}"/>
    <cellStyle name="Normal 5_CLAIMEndJuly16" xfId="366" xr:uid="{00000000-0005-0000-0000-000074020000}"/>
    <cellStyle name="Normal 6" xfId="33" xr:uid="{00000000-0005-0000-0000-000075020000}"/>
    <cellStyle name="Normal 6 2" xfId="34" xr:uid="{00000000-0005-0000-0000-000076020000}"/>
    <cellStyle name="Normal 6 2 2" xfId="411" xr:uid="{00000000-0005-0000-0000-000077020000}"/>
    <cellStyle name="Normal 6 3" xfId="367" xr:uid="{00000000-0005-0000-0000-000078020000}"/>
    <cellStyle name="Normal 6 3 2" xfId="679" xr:uid="{00000000-0005-0000-0000-000079020000}"/>
    <cellStyle name="Normal 6 4" xfId="368" xr:uid="{00000000-0005-0000-0000-00007A020000}"/>
    <cellStyle name="Normal 6 4 2" xfId="680" xr:uid="{00000000-0005-0000-0000-00007B020000}"/>
    <cellStyle name="Normal 6 5" xfId="369" xr:uid="{00000000-0005-0000-0000-00007C020000}"/>
    <cellStyle name="Normal 6 5 2" xfId="681" xr:uid="{00000000-0005-0000-0000-00007D020000}"/>
    <cellStyle name="Normal 6 6" xfId="370" xr:uid="{00000000-0005-0000-0000-00007E020000}"/>
    <cellStyle name="Normal 6 6 2" xfId="682" xr:uid="{00000000-0005-0000-0000-00007F020000}"/>
    <cellStyle name="Normal 6 7" xfId="410" xr:uid="{00000000-0005-0000-0000-000080020000}"/>
    <cellStyle name="Normal 6_CLAIMEndJuly16" xfId="371" xr:uid="{00000000-0005-0000-0000-000081020000}"/>
    <cellStyle name="Normal 7" xfId="35" xr:uid="{00000000-0005-0000-0000-000082020000}"/>
    <cellStyle name="Normal 7 2" xfId="372" xr:uid="{00000000-0005-0000-0000-000083020000}"/>
    <cellStyle name="Normal 7 3" xfId="373" xr:uid="{00000000-0005-0000-0000-000084020000}"/>
    <cellStyle name="Normal 7 4" xfId="412" xr:uid="{00000000-0005-0000-0000-000085020000}"/>
    <cellStyle name="Normal 7_CLAIMEndJuly16" xfId="374" xr:uid="{00000000-0005-0000-0000-000086020000}"/>
    <cellStyle name="Normal 8" xfId="36" xr:uid="{00000000-0005-0000-0000-000087020000}"/>
    <cellStyle name="Normal 8 2" xfId="413" xr:uid="{00000000-0005-0000-0000-000088020000}"/>
    <cellStyle name="Normal 9" xfId="37" xr:uid="{00000000-0005-0000-0000-000089020000}"/>
    <cellStyle name="Normal 9 2" xfId="414" xr:uid="{00000000-0005-0000-0000-00008A020000}"/>
    <cellStyle name="Normal_Input Sheet" xfId="10" xr:uid="{00000000-0005-0000-0000-00008B020000}"/>
    <cellStyle name="Normal_Sheet1" xfId="7" xr:uid="{00000000-0005-0000-0000-00008C020000}"/>
    <cellStyle name="Normal_Sheet5" xfId="8" xr:uid="{00000000-0005-0000-0000-00008D020000}"/>
    <cellStyle name="Note 2" xfId="375" xr:uid="{00000000-0005-0000-0000-00008E020000}"/>
    <cellStyle name="Note 2 2" xfId="376" xr:uid="{00000000-0005-0000-0000-00008F020000}"/>
    <cellStyle name="Note 2 2 2" xfId="684" xr:uid="{00000000-0005-0000-0000-000090020000}"/>
    <cellStyle name="Note 2 3" xfId="683" xr:uid="{00000000-0005-0000-0000-000091020000}"/>
    <cellStyle name="Note 3" xfId="377" xr:uid="{00000000-0005-0000-0000-000092020000}"/>
    <cellStyle name="Note 3 2" xfId="378" xr:uid="{00000000-0005-0000-0000-000093020000}"/>
    <cellStyle name="Note 3 2 2" xfId="686" xr:uid="{00000000-0005-0000-0000-000094020000}"/>
    <cellStyle name="Note 3 3" xfId="685" xr:uid="{00000000-0005-0000-0000-000095020000}"/>
    <cellStyle name="Note 4" xfId="379" xr:uid="{00000000-0005-0000-0000-000096020000}"/>
    <cellStyle name="Note 4 2" xfId="380" xr:uid="{00000000-0005-0000-0000-000097020000}"/>
    <cellStyle name="Note 4 2 2" xfId="688" xr:uid="{00000000-0005-0000-0000-000098020000}"/>
    <cellStyle name="Note 4 3" xfId="687" xr:uid="{00000000-0005-0000-0000-000099020000}"/>
    <cellStyle name="Percent" xfId="13" builtinId="5"/>
    <cellStyle name="Percent 2" xfId="11" xr:uid="{00000000-0005-0000-0000-00009B020000}"/>
    <cellStyle name="Percent 2 2" xfId="48" xr:uid="{00000000-0005-0000-0000-00009C020000}"/>
    <cellStyle name="Percent 2 2 2" xfId="423" xr:uid="{00000000-0005-0000-0000-00009D020000}"/>
    <cellStyle name="Percent 2 3" xfId="39" xr:uid="{00000000-0005-0000-0000-00009E020000}"/>
    <cellStyle name="Percent 2 3 2" xfId="689" xr:uid="{00000000-0005-0000-0000-00009F020000}"/>
    <cellStyle name="Percent 2 4" xfId="381" xr:uid="{00000000-0005-0000-0000-0000A0020000}"/>
    <cellStyle name="Percent 2 4 2" xfId="690" xr:uid="{00000000-0005-0000-0000-0000A1020000}"/>
    <cellStyle name="Percent 2 5" xfId="382" xr:uid="{00000000-0005-0000-0000-0000A2020000}"/>
    <cellStyle name="Percent 2 5 2" xfId="691" xr:uid="{00000000-0005-0000-0000-0000A3020000}"/>
    <cellStyle name="Percent 2 6" xfId="416" xr:uid="{00000000-0005-0000-0000-0000A4020000}"/>
    <cellStyle name="Percent 3" xfId="43" xr:uid="{00000000-0005-0000-0000-0000A5020000}"/>
    <cellStyle name="Percent 3 2" xfId="51" xr:uid="{00000000-0005-0000-0000-0000A6020000}"/>
    <cellStyle name="Percent 3 2 2" xfId="692" xr:uid="{00000000-0005-0000-0000-0000A7020000}"/>
    <cellStyle name="Percent 3 3" xfId="383" xr:uid="{00000000-0005-0000-0000-0000A8020000}"/>
    <cellStyle name="Percent 3 3 2" xfId="693" xr:uid="{00000000-0005-0000-0000-0000A9020000}"/>
    <cellStyle name="Percent 3 4" xfId="384" xr:uid="{00000000-0005-0000-0000-0000AA020000}"/>
    <cellStyle name="Percent 3 4 2" xfId="694" xr:uid="{00000000-0005-0000-0000-0000AB020000}"/>
    <cellStyle name="Percent 3 5" xfId="419" xr:uid="{00000000-0005-0000-0000-0000AC020000}"/>
    <cellStyle name="Percent 4" xfId="54" xr:uid="{00000000-0005-0000-0000-0000AD020000}"/>
    <cellStyle name="Percent 4 2" xfId="385" xr:uid="{00000000-0005-0000-0000-0000AE020000}"/>
    <cellStyle name="Percent 4 2 2" xfId="695" xr:uid="{00000000-0005-0000-0000-0000AF020000}"/>
    <cellStyle name="Percent 4 3" xfId="425" xr:uid="{00000000-0005-0000-0000-0000B0020000}"/>
    <cellStyle name="Percent 5" xfId="386" xr:uid="{00000000-0005-0000-0000-0000B1020000}"/>
    <cellStyle name="Percent 6" xfId="387" xr:uid="{00000000-0005-0000-0000-0000B2020000}"/>
    <cellStyle name="Percent 7" xfId="388" xr:uid="{00000000-0005-0000-0000-0000B3020000}"/>
    <cellStyle name="Percent 8" xfId="389" xr:uid="{00000000-0005-0000-0000-0000B4020000}"/>
    <cellStyle name="Percent 8 2" xfId="700" xr:uid="{00000000-0005-0000-0000-0000B5020000}"/>
    <cellStyle name="Percent 9" xfId="705" xr:uid="{35DC0762-3A3B-451F-ADF9-5A972AC5E9AB}"/>
    <cellStyle name="Pourcentage 2" xfId="390" xr:uid="{00000000-0005-0000-0000-0000B6020000}"/>
    <cellStyle name="Pourcentage 3" xfId="391" xr:uid="{00000000-0005-0000-0000-0000B7020000}"/>
    <cellStyle name="Pourcentage 4" xfId="392" xr:uid="{00000000-0005-0000-0000-0000B8020000}"/>
    <cellStyle name="Pourcentage 5" xfId="393" xr:uid="{00000000-0005-0000-0000-0000B9020000}"/>
    <cellStyle name="Pourcentage 6" xfId="394" xr:uid="{00000000-0005-0000-0000-0000BA020000}"/>
    <cellStyle name="Pourcentage 7" xfId="395" xr:uid="{00000000-0005-0000-0000-0000BB020000}"/>
    <cellStyle name="Pourcentage 7 2" xfId="696" xr:uid="{00000000-0005-0000-0000-0000BC020000}"/>
    <cellStyle name="Pourcentage 8" xfId="396" xr:uid="{00000000-0005-0000-0000-0000BD020000}"/>
    <cellStyle name="Pourcentage 9" xfId="397" xr:uid="{00000000-0005-0000-0000-0000BE020000}"/>
    <cellStyle name="Pourcentage 9 2" xfId="697" xr:uid="{00000000-0005-0000-0000-0000BF020000}"/>
  </cellStyles>
  <dxfs count="22">
    <dxf>
      <font>
        <color theme="0"/>
      </font>
      <fill>
        <patternFill>
          <bgColor theme="0"/>
        </patternFill>
      </fill>
    </dxf>
    <dxf>
      <font>
        <color theme="0"/>
      </font>
      <fill>
        <patternFill>
          <bgColor theme="0"/>
        </patternFill>
      </fill>
    </dxf>
    <dxf>
      <font>
        <color theme="0"/>
      </font>
      <fill>
        <patternFill>
          <bgColor theme="0"/>
        </patternFill>
      </fill>
    </dxf>
    <dxf>
      <fill>
        <patternFill>
          <bgColor rgb="FFFF0000"/>
        </patternFill>
      </fill>
    </dxf>
    <dxf>
      <font>
        <condense val="0"/>
        <extend val="0"/>
        <color rgb="FF9C0006"/>
      </font>
      <fill>
        <patternFill>
          <bgColor rgb="FFFFC7CE"/>
        </patternFill>
      </fill>
    </dxf>
    <dxf>
      <font>
        <color theme="9" tint="-0.24994659260841701"/>
      </font>
    </dxf>
    <dxf>
      <font>
        <color rgb="FFF8696B"/>
      </font>
    </dxf>
    <dxf>
      <font>
        <color theme="9" tint="-0.24994659260841701"/>
      </font>
    </dxf>
    <dxf>
      <font>
        <color rgb="FFFF0000"/>
      </font>
    </dxf>
    <dxf>
      <font>
        <color auto="1"/>
      </font>
      <fill>
        <patternFill>
          <bgColor rgb="FFFF0000"/>
        </patternFill>
      </fill>
    </dxf>
    <dxf>
      <font>
        <color auto="1"/>
      </font>
      <fill>
        <patternFill>
          <bgColor rgb="FFFFC000"/>
        </patternFill>
      </fill>
    </dxf>
    <dxf>
      <font>
        <color auto="1"/>
      </font>
      <fill>
        <patternFill>
          <bgColor rgb="FFFFFF00"/>
        </patternFill>
      </fill>
    </dxf>
    <dxf>
      <font>
        <color auto="1"/>
      </font>
      <fill>
        <patternFill>
          <bgColor theme="2" tint="-9.9948118533890809E-2"/>
        </patternFill>
      </fill>
    </dxf>
    <dxf>
      <font>
        <color theme="0"/>
      </font>
      <fill>
        <patternFill>
          <bgColor rgb="FF00B050"/>
        </patternFill>
      </fill>
    </dxf>
    <dxf>
      <fill>
        <patternFill>
          <bgColor theme="6" tint="0.39994506668294322"/>
        </patternFill>
      </fill>
    </dxf>
    <dxf>
      <fill>
        <patternFill>
          <bgColor rgb="FFFFFF00"/>
        </patternFill>
      </fill>
    </dxf>
    <dxf>
      <fill>
        <patternFill>
          <bgColor rgb="FFFFC000"/>
        </patternFill>
      </fill>
    </dxf>
    <dxf>
      <fill>
        <patternFill>
          <bgColor rgb="FFFF0000"/>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ill>
        <patternFill patternType="none">
          <bgColor auto="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371475</xdr:colOff>
      <xdr:row>0</xdr:row>
      <xdr:rowOff>85725</xdr:rowOff>
    </xdr:from>
    <xdr:to>
      <xdr:col>5</xdr:col>
      <xdr:colOff>685800</xdr:colOff>
      <xdr:row>5</xdr:row>
      <xdr:rowOff>114300</xdr:rowOff>
    </xdr:to>
    <xdr:pic>
      <xdr:nvPicPr>
        <xdr:cNvPr id="4097" name="Picture 1">
          <a:extLst>
            <a:ext uri="{FF2B5EF4-FFF2-40B4-BE49-F238E27FC236}">
              <a16:creationId xmlns:a16="http://schemas.microsoft.com/office/drawing/2014/main" id="{00000000-0008-0000-0100-0000011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076575" y="85725"/>
          <a:ext cx="1495425" cy="9810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30</xdr:col>
      <xdr:colOff>904875</xdr:colOff>
      <xdr:row>13</xdr:row>
      <xdr:rowOff>158750</xdr:rowOff>
    </xdr:from>
    <xdr:to>
      <xdr:col>39</xdr:col>
      <xdr:colOff>31750</xdr:colOff>
      <xdr:row>13</xdr:row>
      <xdr:rowOff>158751</xdr:rowOff>
    </xdr:to>
    <xdr:cxnSp macro="">
      <xdr:nvCxnSpPr>
        <xdr:cNvPr id="2" name="Straight Arrow Connector 1">
          <a:extLst>
            <a:ext uri="{FF2B5EF4-FFF2-40B4-BE49-F238E27FC236}">
              <a16:creationId xmlns:a16="http://schemas.microsoft.com/office/drawing/2014/main" id="{00000000-0008-0000-0200-000002000000}"/>
            </a:ext>
          </a:extLst>
        </xdr:cNvPr>
        <xdr:cNvCxnSpPr/>
      </xdr:nvCxnSpPr>
      <xdr:spPr bwMode="auto">
        <a:xfrm flipV="1">
          <a:off x="67703700" y="2844800"/>
          <a:ext cx="22958425" cy="1"/>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2</xdr:col>
      <xdr:colOff>614796</xdr:colOff>
      <xdr:row>11</xdr:row>
      <xdr:rowOff>51955</xdr:rowOff>
    </xdr:from>
    <xdr:to>
      <xdr:col>2</xdr:col>
      <xdr:colOff>787977</xdr:colOff>
      <xdr:row>11</xdr:row>
      <xdr:rowOff>147205</xdr:rowOff>
    </xdr:to>
    <xdr:sp macro="" textlink="">
      <xdr:nvSpPr>
        <xdr:cNvPr id="3" name="Right Arrow 2">
          <a:extLst>
            <a:ext uri="{FF2B5EF4-FFF2-40B4-BE49-F238E27FC236}">
              <a16:creationId xmlns:a16="http://schemas.microsoft.com/office/drawing/2014/main" id="{00000000-0008-0000-0200-000003000000}"/>
            </a:ext>
          </a:extLst>
        </xdr:cNvPr>
        <xdr:cNvSpPr/>
      </xdr:nvSpPr>
      <xdr:spPr bwMode="auto">
        <a:xfrm>
          <a:off x="1748271" y="2318905"/>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14</xdr:row>
      <xdr:rowOff>51955</xdr:rowOff>
    </xdr:from>
    <xdr:to>
      <xdr:col>2</xdr:col>
      <xdr:colOff>787977</xdr:colOff>
      <xdr:row>14</xdr:row>
      <xdr:rowOff>147205</xdr:rowOff>
    </xdr:to>
    <xdr:sp macro="" textlink="">
      <xdr:nvSpPr>
        <xdr:cNvPr id="4" name="Right Arrow 3">
          <a:extLst>
            <a:ext uri="{FF2B5EF4-FFF2-40B4-BE49-F238E27FC236}">
              <a16:creationId xmlns:a16="http://schemas.microsoft.com/office/drawing/2014/main" id="{00000000-0008-0000-0200-000004000000}"/>
            </a:ext>
          </a:extLst>
        </xdr:cNvPr>
        <xdr:cNvSpPr/>
      </xdr:nvSpPr>
      <xdr:spPr bwMode="auto">
        <a:xfrm>
          <a:off x="1748271" y="314758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17</xdr:row>
      <xdr:rowOff>51955</xdr:rowOff>
    </xdr:from>
    <xdr:to>
      <xdr:col>2</xdr:col>
      <xdr:colOff>787977</xdr:colOff>
      <xdr:row>17</xdr:row>
      <xdr:rowOff>147205</xdr:rowOff>
    </xdr:to>
    <xdr:sp macro="" textlink="">
      <xdr:nvSpPr>
        <xdr:cNvPr id="5" name="Right Arrow 4">
          <a:extLst>
            <a:ext uri="{FF2B5EF4-FFF2-40B4-BE49-F238E27FC236}">
              <a16:creationId xmlns:a16="http://schemas.microsoft.com/office/drawing/2014/main" id="{00000000-0008-0000-0200-000005000000}"/>
            </a:ext>
          </a:extLst>
        </xdr:cNvPr>
        <xdr:cNvSpPr/>
      </xdr:nvSpPr>
      <xdr:spPr bwMode="auto">
        <a:xfrm>
          <a:off x="1748271" y="385243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20</xdr:row>
      <xdr:rowOff>51955</xdr:rowOff>
    </xdr:from>
    <xdr:to>
      <xdr:col>2</xdr:col>
      <xdr:colOff>787977</xdr:colOff>
      <xdr:row>20</xdr:row>
      <xdr:rowOff>147205</xdr:rowOff>
    </xdr:to>
    <xdr:sp macro="" textlink="">
      <xdr:nvSpPr>
        <xdr:cNvPr id="6" name="Right Arrow 5">
          <a:extLst>
            <a:ext uri="{FF2B5EF4-FFF2-40B4-BE49-F238E27FC236}">
              <a16:creationId xmlns:a16="http://schemas.microsoft.com/office/drawing/2014/main" id="{00000000-0008-0000-0200-000006000000}"/>
            </a:ext>
          </a:extLst>
        </xdr:cNvPr>
        <xdr:cNvSpPr/>
      </xdr:nvSpPr>
      <xdr:spPr bwMode="auto">
        <a:xfrm>
          <a:off x="1748271" y="467158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23</xdr:row>
      <xdr:rowOff>51955</xdr:rowOff>
    </xdr:from>
    <xdr:to>
      <xdr:col>2</xdr:col>
      <xdr:colOff>787977</xdr:colOff>
      <xdr:row>23</xdr:row>
      <xdr:rowOff>147205</xdr:rowOff>
    </xdr:to>
    <xdr:sp macro="" textlink="">
      <xdr:nvSpPr>
        <xdr:cNvPr id="7" name="Right Arrow 6">
          <a:extLst>
            <a:ext uri="{FF2B5EF4-FFF2-40B4-BE49-F238E27FC236}">
              <a16:creationId xmlns:a16="http://schemas.microsoft.com/office/drawing/2014/main" id="{00000000-0008-0000-0200-000007000000}"/>
            </a:ext>
          </a:extLst>
        </xdr:cNvPr>
        <xdr:cNvSpPr/>
      </xdr:nvSpPr>
      <xdr:spPr bwMode="auto">
        <a:xfrm>
          <a:off x="1748271" y="5690755"/>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26</xdr:row>
      <xdr:rowOff>51955</xdr:rowOff>
    </xdr:from>
    <xdr:to>
      <xdr:col>2</xdr:col>
      <xdr:colOff>787977</xdr:colOff>
      <xdr:row>26</xdr:row>
      <xdr:rowOff>147205</xdr:rowOff>
    </xdr:to>
    <xdr:sp macro="" textlink="">
      <xdr:nvSpPr>
        <xdr:cNvPr id="8" name="Right Arrow 7">
          <a:extLst>
            <a:ext uri="{FF2B5EF4-FFF2-40B4-BE49-F238E27FC236}">
              <a16:creationId xmlns:a16="http://schemas.microsoft.com/office/drawing/2014/main" id="{00000000-0008-0000-0200-000008000000}"/>
            </a:ext>
          </a:extLst>
        </xdr:cNvPr>
        <xdr:cNvSpPr/>
      </xdr:nvSpPr>
      <xdr:spPr bwMode="auto">
        <a:xfrm>
          <a:off x="1748271" y="630988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32</xdr:row>
      <xdr:rowOff>51955</xdr:rowOff>
    </xdr:from>
    <xdr:to>
      <xdr:col>2</xdr:col>
      <xdr:colOff>787977</xdr:colOff>
      <xdr:row>32</xdr:row>
      <xdr:rowOff>147205</xdr:rowOff>
    </xdr:to>
    <xdr:sp macro="" textlink="">
      <xdr:nvSpPr>
        <xdr:cNvPr id="9" name="Right Arrow 8">
          <a:extLst>
            <a:ext uri="{FF2B5EF4-FFF2-40B4-BE49-F238E27FC236}">
              <a16:creationId xmlns:a16="http://schemas.microsoft.com/office/drawing/2014/main" id="{00000000-0008-0000-0200-000009000000}"/>
            </a:ext>
          </a:extLst>
        </xdr:cNvPr>
        <xdr:cNvSpPr/>
      </xdr:nvSpPr>
      <xdr:spPr bwMode="auto">
        <a:xfrm>
          <a:off x="1748271" y="7557655"/>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35</xdr:row>
      <xdr:rowOff>51955</xdr:rowOff>
    </xdr:from>
    <xdr:to>
      <xdr:col>2</xdr:col>
      <xdr:colOff>787977</xdr:colOff>
      <xdr:row>35</xdr:row>
      <xdr:rowOff>147205</xdr:rowOff>
    </xdr:to>
    <xdr:sp macro="" textlink="">
      <xdr:nvSpPr>
        <xdr:cNvPr id="10" name="Right Arrow 9">
          <a:extLst>
            <a:ext uri="{FF2B5EF4-FFF2-40B4-BE49-F238E27FC236}">
              <a16:creationId xmlns:a16="http://schemas.microsoft.com/office/drawing/2014/main" id="{00000000-0008-0000-0200-00000A000000}"/>
            </a:ext>
          </a:extLst>
        </xdr:cNvPr>
        <xdr:cNvSpPr/>
      </xdr:nvSpPr>
      <xdr:spPr bwMode="auto">
        <a:xfrm>
          <a:off x="1748271" y="817678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261937</xdr:colOff>
      <xdr:row>12</xdr:row>
      <xdr:rowOff>226219</xdr:rowOff>
    </xdr:from>
    <xdr:to>
      <xdr:col>12</xdr:col>
      <xdr:colOff>892969</xdr:colOff>
      <xdr:row>12</xdr:row>
      <xdr:rowOff>250031</xdr:rowOff>
    </xdr:to>
    <xdr:cxnSp macro="">
      <xdr:nvCxnSpPr>
        <xdr:cNvPr id="2" name="Straight Arrow Connector 1">
          <a:extLst>
            <a:ext uri="{FF2B5EF4-FFF2-40B4-BE49-F238E27FC236}">
              <a16:creationId xmlns:a16="http://schemas.microsoft.com/office/drawing/2014/main" id="{00000000-0008-0000-0000-000002000000}"/>
            </a:ext>
          </a:extLst>
        </xdr:cNvPr>
        <xdr:cNvCxnSpPr/>
      </xdr:nvCxnSpPr>
      <xdr:spPr>
        <a:xfrm>
          <a:off x="6405562" y="3512344"/>
          <a:ext cx="9117807" cy="1428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503464</xdr:colOff>
      <xdr:row>0</xdr:row>
      <xdr:rowOff>204107</xdr:rowOff>
    </xdr:from>
    <xdr:to>
      <xdr:col>0</xdr:col>
      <xdr:colOff>1836964</xdr:colOff>
      <xdr:row>2</xdr:row>
      <xdr:rowOff>625929</xdr:rowOff>
    </xdr:to>
    <xdr:pic>
      <xdr:nvPicPr>
        <xdr:cNvPr id="2" name="Picture 1" descr="PastedGraphic-1">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rcRect/>
        <a:stretch>
          <a:fillRect/>
        </a:stretch>
      </xdr:blipFill>
      <xdr:spPr bwMode="auto">
        <a:xfrm>
          <a:off x="503464" y="204107"/>
          <a:ext cx="1333500" cy="102053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1292225</xdr:colOff>
      <xdr:row>1</xdr:row>
      <xdr:rowOff>179917</xdr:rowOff>
    </xdr:from>
    <xdr:to>
      <xdr:col>10</xdr:col>
      <xdr:colOff>201085</xdr:colOff>
      <xdr:row>3</xdr:row>
      <xdr:rowOff>42334</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6880225" y="402167"/>
          <a:ext cx="5978527" cy="3069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accent2">
                  <a:lumMod val="75000"/>
                </a:schemeClr>
              </a:solidFill>
            </a:rPr>
            <a:t>Instructions :   Only light</a:t>
          </a:r>
          <a:r>
            <a:rPr lang="en-US" sz="1100" b="1" baseline="0">
              <a:solidFill>
                <a:schemeClr val="accent2">
                  <a:lumMod val="75000"/>
                </a:schemeClr>
              </a:solidFill>
            </a:rPr>
            <a:t> green cells  are to be filled out</a:t>
          </a:r>
          <a:r>
            <a:rPr lang="en-US" sz="1100" b="1" i="0" u="none" strike="noStrike">
              <a:solidFill>
                <a:schemeClr val="dk1"/>
              </a:solidFill>
              <a:latin typeface="+mn-lt"/>
              <a:ea typeface="+mn-ea"/>
              <a:cs typeface="+mn-cs"/>
            </a:rPr>
            <a:t> </a:t>
          </a:r>
          <a:r>
            <a:rPr lang="en-US" b="1"/>
            <a:t> </a:t>
          </a:r>
          <a:endParaRPr lang="en-US" sz="11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345d1610474a9baa/Quotey%20McQuoteface/Rating%20and%20Covermatch/Rating%2020020723/Contractors/April%20New%20contractors%2020220607.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April\Commercial\NBQS\templates\Copy%20of%20Hosp%20%20Template%20Quote%20sheet%20(4)%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616012\tfw\Documents%20and%20Settings\HAWK\Local%20Settings\Temporary%20Internet%20Files\OLK50\Soum.%20(01%202004)1.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Operational%20Analysis\Renewal%20Exampler\2017%20NEW%20Monthly%20Renewal%20template%20%20Quebec%20%2012%2014%20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ville.montreal.qc.ca/DirDevEconUrb/AffEconInst/Statistiques%20et%20&#233;tudes/Profils%20socio&#233;conomiques%202006/Donn&#233;es%20et%20graphiques/M&#233;nages/&#201;tat%20matrimoni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TheFolder\Mag\LLOYDS\Back%20up%20file\LLOYD'S%20ARCH%20B1191CR150149B%20(AF)\2015.06\ARCH150149B(AF)%20Bordereau%2006201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nkidd\AppData\Local\Microsoft\Windows\INetCache\Content.Outlook\HFU7MPTG\Outside%20Quebec%20Quote%20Sheet%20KR%20-%20Sept%2026%20-%20c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nkidd\AppData\Local\Microsoft\Windows\INetCache\Content.Outlook\HFU7MPTG\Renewal%20-%20Outside%20Quebec%20Quote%20Sheet%20-%20Sept%2014,2017-M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TheFolder\Mag\LLOYDS\Back%20up%20file\LLOYDS%20%202189,%20139%20saved%20in%20value%208.05%20am.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345d1610474a9baa/Quotey%20McQuoteface/Rating%20and%20Covermatch/Contractors/Live/Comm_Contractor_20220509.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TheFolder\Mag\LLOYDS\Back%20up%20file\LLOYD'S%20ASCOT%20B0429BA1502189(AB)%20remplace%20139BB\2015\2015.05\Ascot%20BA1502189(AB)%20Bordereau%2005201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nkidd\AppData\Local\Microsoft\Windows\INetCache\Content.Outlook\HFU7MPTG\Updated%20Hospitality%20Quote%20Shee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city calculator June 2019"/>
      <sheetName val="Map"/>
      <sheetName val="Input "/>
      <sheetName val="CGL coverage"/>
      <sheetName val="Settings"/>
      <sheetName val="Input Property info "/>
      <sheetName val="Pricing CGL"/>
      <sheetName val="Property"/>
      <sheetName val="Rate increase"/>
      <sheetName val=" Capacty Calculator"/>
      <sheetName val="Translation endorsments"/>
      <sheetName val="Low risk commission"/>
      <sheetName val="Quote template-1"/>
      <sheetName val="Quote template-2"/>
      <sheetName val="QBE Rates CGL"/>
      <sheetName val="Mandatory endorsements"/>
      <sheetName val="Aide-Help IBC codes"/>
      <sheetName val="List of modifications"/>
      <sheetName val="Rates- Limits UW settings"/>
      <sheetName val="Conditions (sept 2020)"/>
      <sheetName val="April Rating Property"/>
      <sheetName val="April Property risk grading"/>
      <sheetName val="Additional condition CGL Amlin"/>
      <sheetName val="Hazards updated Dec 2018"/>
      <sheetName val="Hazard codes"/>
      <sheetName val="Intact property rates"/>
      <sheetName val="Printing"/>
      <sheetName val="Soumission First"/>
      <sheetName val="First Billing"/>
      <sheetName val="NBQSData"/>
      <sheetName val="EQ rate no1"/>
      <sheetName val="EQ rate no2"/>
      <sheetName val="EQ rate no3"/>
      <sheetName val="EQ rate no4"/>
      <sheetName val="EQ rate no5"/>
      <sheetName val="EQ rate no6"/>
      <sheetName val="EQ rate no7"/>
      <sheetName val="EQ rate no8"/>
      <sheetName val="EQ rate no9"/>
      <sheetName val="EQ rate no10"/>
      <sheetName val="PCODES EQ"/>
      <sheetName val="Algorithm_Temple"/>
      <sheetName val="Algorithm_QC"/>
      <sheetName val="Algorithm_ON"/>
      <sheetName val="Algorithm_BC"/>
      <sheetName val="Algorithm_West"/>
      <sheetName val="Algorithm_ATL"/>
      <sheetName val="Algorithm_QC_2590"/>
      <sheetName val="Algorithm_ON_2590"/>
      <sheetName val="Algorithm_West_2590"/>
      <sheetName val="Algorithm_Other_2590"/>
      <sheetName val="Algorithm_East_2590"/>
      <sheetName val="Algorithm_QC_Eco"/>
      <sheetName val="Algorithm_ON_Eco"/>
      <sheetName val="Algorithm_BC_Eco"/>
      <sheetName val="Algorithm_AB_Other_Eco"/>
      <sheetName val="Sheet3"/>
      <sheetName val="Sheet1"/>
      <sheetName val="Sheet2"/>
      <sheetName val="Quote sheet modifications"/>
    </sheetNames>
    <sheetDataSet>
      <sheetData sheetId="0"/>
      <sheetData sheetId="1"/>
      <sheetData sheetId="2"/>
      <sheetData sheetId="3"/>
      <sheetData sheetId="4">
        <row r="2">
          <cell r="E2" t="str">
            <v>Y</v>
          </cell>
          <cell r="I2" t="str">
            <v>EN</v>
          </cell>
        </row>
        <row r="3">
          <cell r="E3" t="str">
            <v>N</v>
          </cell>
          <cell r="G3">
            <v>0</v>
          </cell>
          <cell r="I3" t="str">
            <v>FR</v>
          </cell>
        </row>
        <row r="4">
          <cell r="G4">
            <v>5000</v>
          </cell>
        </row>
        <row r="5">
          <cell r="G5">
            <v>10000</v>
          </cell>
          <cell r="I5" t="str">
            <v>Quote template-1</v>
          </cell>
        </row>
        <row r="6">
          <cell r="G6">
            <v>25000</v>
          </cell>
          <cell r="I6" t="str">
            <v>Quote template-2</v>
          </cell>
        </row>
        <row r="7">
          <cell r="G7">
            <v>50000</v>
          </cell>
        </row>
        <row r="8">
          <cell r="G8">
            <v>100000</v>
          </cell>
        </row>
        <row r="9">
          <cell r="G9">
            <v>250000</v>
          </cell>
        </row>
        <row r="10">
          <cell r="G10">
            <v>500000</v>
          </cell>
        </row>
        <row r="11">
          <cell r="G11">
            <v>1000000</v>
          </cell>
        </row>
        <row r="19">
          <cell r="B19">
            <v>1000000</v>
          </cell>
        </row>
        <row r="20">
          <cell r="B20">
            <v>2000000</v>
          </cell>
        </row>
        <row r="21">
          <cell r="B21">
            <v>3000000</v>
          </cell>
        </row>
        <row r="22">
          <cell r="B22">
            <v>4000000</v>
          </cell>
        </row>
        <row r="23">
          <cell r="B23">
            <v>5000000</v>
          </cell>
        </row>
        <row r="124">
          <cell r="B124" t="str">
            <v>All risks</v>
          </cell>
          <cell r="C124" t="str">
            <v>RC</v>
          </cell>
        </row>
        <row r="125">
          <cell r="B125" t="str">
            <v>Named Perils</v>
          </cell>
          <cell r="C125" t="str">
            <v>ACV</v>
          </cell>
        </row>
        <row r="126">
          <cell r="B126" t="str">
            <v>Formule Etendue</v>
          </cell>
          <cell r="C126" t="str">
            <v>VAN</v>
          </cell>
        </row>
        <row r="127">
          <cell r="B127" t="str">
            <v>Risques Désignés</v>
          </cell>
          <cell r="C127" t="str">
            <v>VJS</v>
          </cell>
        </row>
        <row r="163">
          <cell r="B163" t="str">
            <v>With data</v>
          </cell>
        </row>
        <row r="164">
          <cell r="B164" t="str">
            <v>Without data</v>
          </cell>
        </row>
        <row r="168">
          <cell r="B168" t="str">
            <v>choose from list:</v>
          </cell>
        </row>
        <row r="169">
          <cell r="B169" t="str">
            <v>CFC / Open Market</v>
          </cell>
        </row>
        <row r="170">
          <cell r="B170" t="str">
            <v>Amlin Market Approved</v>
          </cell>
        </row>
        <row r="174">
          <cell r="B174" t="str">
            <v>-not included</v>
          </cell>
        </row>
        <row r="175">
          <cell r="B175" t="str">
            <v>Package Silver</v>
          </cell>
        </row>
        <row r="176">
          <cell r="B176" t="str">
            <v>Package Gold</v>
          </cell>
        </row>
        <row r="186">
          <cell r="A186" t="str">
            <v>Criminal Record</v>
          </cell>
        </row>
        <row r="187">
          <cell r="A187" t="str">
            <v>Bankruptcy</v>
          </cell>
        </row>
        <row r="188">
          <cell r="A188" t="str">
            <v>cancelled by previous Insurer for non- payment</v>
          </cell>
        </row>
        <row r="191">
          <cell r="A191" t="str">
            <v>New Business</v>
          </cell>
        </row>
        <row r="192">
          <cell r="A192" t="str">
            <v>Renewal</v>
          </cell>
        </row>
        <row r="193">
          <cell r="A193" t="str">
            <v>Endorsement</v>
          </cell>
        </row>
        <row r="212">
          <cell r="B212" t="str">
            <v>option:</v>
          </cell>
        </row>
        <row r="213">
          <cell r="B213">
            <v>5000</v>
          </cell>
        </row>
        <row r="214">
          <cell r="B214">
            <v>7500</v>
          </cell>
        </row>
      </sheetData>
      <sheetData sheetId="5"/>
      <sheetData sheetId="6"/>
      <sheetData sheetId="7">
        <row r="95">
          <cell r="I95">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20">
          <cell r="B20" t="str">
            <v>Sprinklered and Alarmed</v>
          </cell>
        </row>
        <row r="21">
          <cell r="B21" t="str">
            <v>Sprinklered and Non Alarmed</v>
          </cell>
        </row>
        <row r="22">
          <cell r="B22" t="str">
            <v>Non Sprinklered and Alarmed</v>
          </cell>
        </row>
        <row r="23">
          <cell r="B23" t="str">
            <v>Non Sprinklered and Non Alarmed</v>
          </cell>
        </row>
        <row r="27">
          <cell r="B27" t="str">
            <v>1</v>
          </cell>
        </row>
        <row r="28">
          <cell r="B28" t="str">
            <v>2</v>
          </cell>
        </row>
        <row r="29">
          <cell r="B29" t="str">
            <v>3</v>
          </cell>
        </row>
        <row r="30">
          <cell r="B30" t="str">
            <v>4</v>
          </cell>
        </row>
        <row r="31">
          <cell r="B31" t="str">
            <v>5</v>
          </cell>
        </row>
        <row r="32">
          <cell r="B32" t="str">
            <v>6</v>
          </cell>
        </row>
        <row r="33">
          <cell r="B33" t="str">
            <v>7</v>
          </cell>
        </row>
        <row r="34">
          <cell r="B34" t="str">
            <v>8</v>
          </cell>
        </row>
        <row r="35">
          <cell r="B35" t="str">
            <v>9</v>
          </cell>
        </row>
        <row r="36">
          <cell r="B36" t="str">
            <v>10</v>
          </cell>
        </row>
        <row r="39">
          <cell r="B39" t="str">
            <v>Fire Resistive</v>
          </cell>
        </row>
        <row r="40">
          <cell r="B40" t="str">
            <v>Non-Combustible/Masonry</v>
          </cell>
        </row>
        <row r="41">
          <cell r="B41" t="str">
            <v>Non-Combustible/Non-Masonry</v>
          </cell>
        </row>
        <row r="42">
          <cell r="B42" t="str">
            <v>Masonry</v>
          </cell>
        </row>
        <row r="43">
          <cell r="B43" t="str">
            <v>Brick Veneer</v>
          </cell>
        </row>
        <row r="44">
          <cell r="B44" t="str">
            <v>Frame</v>
          </cell>
        </row>
        <row r="53">
          <cell r="F53">
            <v>1</v>
          </cell>
        </row>
      </sheetData>
      <sheetData sheetId="21">
        <row r="3">
          <cell r="C3" t="str">
            <v>Garage / Storage / Shop</v>
          </cell>
        </row>
        <row r="4">
          <cell r="C4" t="str">
            <v>Office</v>
          </cell>
        </row>
        <row r="5">
          <cell r="C5" t="str">
            <v>Rented storage</v>
          </cell>
        </row>
        <row r="7">
          <cell r="C7" t="str">
            <v>No Claims up to 5 Years</v>
          </cell>
        </row>
        <row r="8">
          <cell r="C8" t="str">
            <v xml:space="preserve">New </v>
          </cell>
        </row>
        <row r="9">
          <cell r="C9" t="str">
            <v>1 Claim in 5 years  less than 50 K$</v>
          </cell>
        </row>
        <row r="10">
          <cell r="C10" t="str">
            <v>2 Or more Claims in 5 years /Or any one claim max $50K</v>
          </cell>
        </row>
        <row r="11">
          <cell r="C11" t="str">
            <v>Claim over 50K$</v>
          </cell>
        </row>
        <row r="18">
          <cell r="C18" t="str">
            <v>Central / Electric</v>
          </cell>
        </row>
        <row r="19">
          <cell r="C19" t="str">
            <v>Gas</v>
          </cell>
        </row>
        <row r="20">
          <cell r="C20" t="str">
            <v>Main wood heating*</v>
          </cell>
        </row>
        <row r="21">
          <cell r="C21" t="str">
            <v>Main Electric  and wood auxiliary</v>
          </cell>
        </row>
        <row r="22">
          <cell r="C22" t="str">
            <v>main Gaz and  Wood Auxiliary</v>
          </cell>
        </row>
        <row r="29">
          <cell r="C29" t="str">
            <v>Clear area min 50 '</v>
          </cell>
        </row>
        <row r="30">
          <cell r="C30" t="str">
            <v>Location with a nearby risk lower than the insured risk</v>
          </cell>
        </row>
        <row r="31">
          <cell r="C31" t="str">
            <v>Location with nearby risk  higher than the insured risk (ex: cabinetmaking, restaurant)</v>
          </cell>
        </row>
        <row r="32">
          <cell r="C32" t="str">
            <v>Location in congested area, low risk nearby</v>
          </cell>
        </row>
        <row r="33">
          <cell r="C33" t="str">
            <v xml:space="preserve">Location in  congested area with nearby risk higher that the main risk (ex: cabinetmaking, restaurant) </v>
          </cell>
        </row>
        <row r="35">
          <cell r="C35" t="str">
            <v>Inspection not received yet</v>
          </cell>
        </row>
        <row r="36">
          <cell r="C36" t="str">
            <v>Inspection not necessary (TIV under 100K)</v>
          </cell>
        </row>
        <row r="37">
          <cell r="C37" t="str">
            <v>Excellent</v>
          </cell>
        </row>
        <row r="38">
          <cell r="C38" t="str">
            <v>Good</v>
          </cell>
        </row>
        <row r="39">
          <cell r="C39" t="str">
            <v>Average</v>
          </cell>
        </row>
        <row r="40">
          <cell r="C40" t="str">
            <v>Below Average</v>
          </cell>
        </row>
        <row r="41">
          <cell r="C41" t="str">
            <v>Poor / Recommendations not followed</v>
          </cell>
        </row>
        <row r="43">
          <cell r="C43" t="str">
            <v>No</v>
          </cell>
        </row>
        <row r="44">
          <cell r="C44" t="str">
            <v>Criminal Record</v>
          </cell>
        </row>
        <row r="45">
          <cell r="C45" t="str">
            <v>Bankruptcy</v>
          </cell>
        </row>
        <row r="46">
          <cell r="C46" t="str">
            <v>cancelled by previous Insurer for non- payment</v>
          </cell>
        </row>
        <row r="48">
          <cell r="C48" t="str">
            <v>Fire and Burglar</v>
          </cell>
        </row>
        <row r="49">
          <cell r="C49" t="str">
            <v>Burglar Only</v>
          </cell>
        </row>
        <row r="50">
          <cell r="C50" t="str">
            <v>Fire Only</v>
          </cell>
        </row>
        <row r="51">
          <cell r="C51" t="str">
            <v>N</v>
          </cell>
        </row>
      </sheetData>
      <sheetData sheetId="22"/>
      <sheetData sheetId="23"/>
      <sheetData sheetId="24"/>
      <sheetData sheetId="25"/>
      <sheetData sheetId="26"/>
      <sheetData sheetId="27"/>
      <sheetData sheetId="28"/>
      <sheetData sheetId="29"/>
      <sheetData sheetId="30">
        <row r="3">
          <cell r="D3" t="str">
            <v>0</v>
          </cell>
        </row>
        <row r="7">
          <cell r="D7">
            <v>0</v>
          </cell>
        </row>
        <row r="9">
          <cell r="D9">
            <v>0</v>
          </cell>
        </row>
        <row r="18">
          <cell r="D18">
            <v>0</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
      <sheetName val="QUOTE"/>
      <sheetName val="Calculator"/>
      <sheetName val="CGL AHA"/>
      <sheetName val="CGL Standard"/>
      <sheetName val="TEMPLE"/>
      <sheetName val="Processing WorkSheet"/>
    </sheetNames>
    <sheetDataSet>
      <sheetData sheetId="0"/>
      <sheetData sheetId="1"/>
      <sheetData sheetId="2"/>
      <sheetData sheetId="3"/>
      <sheetData sheetId="4"/>
      <sheetData sheetId="5"/>
      <sheetData sheetId="6">
        <row r="14">
          <cell r="M14" t="str">
            <v>Construction</v>
          </cell>
        </row>
        <row r="15">
          <cell r="M15" t="str">
            <v>Fire Resistive</v>
          </cell>
        </row>
        <row r="16">
          <cell r="M16" t="str">
            <v>NSFR</v>
          </cell>
        </row>
        <row r="17">
          <cell r="M17" t="str">
            <v>HCB</v>
          </cell>
        </row>
        <row r="18">
          <cell r="M18" t="str">
            <v>BRCB</v>
          </cell>
        </row>
        <row r="19">
          <cell r="M19" t="str">
            <v>Brick Veneer</v>
          </cell>
        </row>
        <row r="20">
          <cell r="M20" t="str">
            <v>Masonry</v>
          </cell>
        </row>
        <row r="21">
          <cell r="M21" t="str">
            <v>Masonry Veneer</v>
          </cell>
        </row>
        <row r="22">
          <cell r="M22" t="str">
            <v xml:space="preserve">Steel on Steel </v>
          </cell>
        </row>
        <row r="23">
          <cell r="M23" t="str">
            <v>Frame</v>
          </cell>
        </row>
        <row r="27">
          <cell r="M27" t="str">
            <v>Fire Protection</v>
          </cell>
        </row>
        <row r="28">
          <cell r="M28" t="str">
            <v>Sprinklered</v>
          </cell>
        </row>
        <row r="29">
          <cell r="M29" t="str">
            <v>Non-Sprinklered</v>
          </cell>
        </row>
        <row r="38">
          <cell r="M38" t="str">
            <v>Alarm</v>
          </cell>
        </row>
        <row r="39">
          <cell r="M39" t="str">
            <v xml:space="preserve">Unprotected </v>
          </cell>
        </row>
        <row r="40">
          <cell r="M40" t="str">
            <v>Local</v>
          </cell>
        </row>
        <row r="41">
          <cell r="M41" t="str">
            <v>Central</v>
          </cell>
        </row>
        <row r="42">
          <cell r="M42" t="str">
            <v>Other</v>
          </cell>
        </row>
        <row r="57">
          <cell r="O57" t="str">
            <v xml:space="preserve">Property (Broad Form) </v>
          </cell>
        </row>
        <row r="59">
          <cell r="O59" t="str">
            <v xml:space="preserve">  PA1   Building, Equipment and Stock (Broad Form)</v>
          </cell>
        </row>
        <row r="60">
          <cell r="O60" t="str">
            <v xml:space="preserve">     *PA1 - Building</v>
          </cell>
        </row>
        <row r="61">
          <cell r="O61" t="str">
            <v xml:space="preserve">     *PA1 - Equipment</v>
          </cell>
        </row>
        <row r="62">
          <cell r="O62" t="str">
            <v xml:space="preserve">     *PA1 - Stock</v>
          </cell>
        </row>
        <row r="63">
          <cell r="O63" t="str">
            <v xml:space="preserve">  PAP1   Property of Every Description (Broad Form)</v>
          </cell>
        </row>
        <row r="64">
          <cell r="O64" t="str">
            <v xml:space="preserve">  PAC1   Contents of Every Description (Broad Form)</v>
          </cell>
        </row>
        <row r="65">
          <cell r="O65" t="str">
            <v xml:space="preserve">  PA2   Office Contents (Broad Form)</v>
          </cell>
        </row>
        <row r="66">
          <cell r="O66" t="str">
            <v xml:space="preserve">  PA3   Electronic Data Processing Systems (Broad Form)</v>
          </cell>
        </row>
        <row r="67">
          <cell r="O67" t="str">
            <v xml:space="preserve">  PA4   Valuable Papers and Records (Broad Form)</v>
          </cell>
        </row>
        <row r="68">
          <cell r="O68" t="str">
            <v xml:space="preserve">  PA5   Accounts Receivable (Broad Form)</v>
          </cell>
        </row>
        <row r="69">
          <cell r="O69" t="str">
            <v xml:space="preserve">  PA11   Contractors’ Equipment (Broad Form)</v>
          </cell>
        </row>
        <row r="70">
          <cell r="O70" t="str">
            <v xml:space="preserve">  PA12   Tool Floater (Broad Form)</v>
          </cell>
        </row>
        <row r="71">
          <cell r="O71" t="str">
            <v xml:space="preserve">  PA13   Transportation Floater (Broad Form)</v>
          </cell>
        </row>
        <row r="72">
          <cell r="O72" t="str">
            <v xml:space="preserve">  PA16   Trip Transit (Broad Form)</v>
          </cell>
        </row>
        <row r="73">
          <cell r="O73" t="str">
            <v xml:space="preserve">  PA25   Fine Arts Floater (Broad Form)</v>
          </cell>
        </row>
        <row r="74">
          <cell r="O74" t="str">
            <v xml:space="preserve">  PA26   Signs Floater (Broad Form)</v>
          </cell>
        </row>
        <row r="76">
          <cell r="O76" t="str">
            <v xml:space="preserve">Property (Named Perils)     </v>
          </cell>
        </row>
        <row r="77">
          <cell r="O77" t="str">
            <v xml:space="preserve">  PN1   Building, Equipment and Stock (Named Perils)</v>
          </cell>
        </row>
        <row r="78">
          <cell r="O78" t="str">
            <v xml:space="preserve">     *PN1 - Building</v>
          </cell>
        </row>
        <row r="79">
          <cell r="O79" t="str">
            <v xml:space="preserve">     *PN1 - Equipment</v>
          </cell>
        </row>
        <row r="80">
          <cell r="O80" t="str">
            <v xml:space="preserve">     *PN1 - Stock</v>
          </cell>
        </row>
        <row r="81">
          <cell r="O81" t="str">
            <v xml:space="preserve">  PNP1   Property of Every Description (Named Perils)</v>
          </cell>
        </row>
        <row r="82">
          <cell r="O82" t="str">
            <v xml:space="preserve">  PNC1   Contents of Every Description (Named Perils)</v>
          </cell>
        </row>
        <row r="83">
          <cell r="O83" t="str">
            <v xml:space="preserve">  PN7   Commercial Fire and Extended Coverage</v>
          </cell>
        </row>
        <row r="84">
          <cell r="O84" t="str">
            <v xml:space="preserve">  PN11   Contractors’ Equipment (Named Perils)</v>
          </cell>
        </row>
        <row r="85">
          <cell r="O85" t="str">
            <v xml:space="preserve">  PN12   Tool Floater (Named Perils)</v>
          </cell>
        </row>
        <row r="86">
          <cell r="O86" t="str">
            <v xml:space="preserve">  PN13   Transportation Floater (Named Perils)</v>
          </cell>
        </row>
        <row r="88">
          <cell r="O88" t="str">
            <v xml:space="preserve">Business Income (Broad Form)     </v>
          </cell>
        </row>
        <row r="89">
          <cell r="O89" t="str">
            <v xml:space="preserve">  BA3   Rental Income (Broad Form)</v>
          </cell>
        </row>
        <row r="90">
          <cell r="O90" t="str">
            <v xml:space="preserve">  BA4   Extended Rental Income (Broad Form)</v>
          </cell>
        </row>
        <row r="91">
          <cell r="O91" t="str">
            <v xml:space="preserve">  BA5   Extra Expense (Broad Form)</v>
          </cell>
        </row>
        <row r="93">
          <cell r="O93" t="str">
            <v xml:space="preserve">Business Income (Named Perils)     </v>
          </cell>
        </row>
        <row r="94">
          <cell r="O94" t="str">
            <v xml:space="preserve">  BN3   Rental Income (Named Perils)</v>
          </cell>
        </row>
        <row r="95">
          <cell r="O95" t="str">
            <v xml:space="preserve">  BN4   Extended Rental Income (Named Perils)</v>
          </cell>
        </row>
        <row r="96">
          <cell r="O96" t="str">
            <v xml:space="preserve">  BN5   Extra Expense (Named Perils)</v>
          </cell>
        </row>
        <row r="98">
          <cell r="O98" t="str">
            <v xml:space="preserve">Business Interruption (Broad Form)     </v>
          </cell>
        </row>
        <row r="99">
          <cell r="O99" t="str">
            <v xml:space="preserve">  BA11   Profits</v>
          </cell>
        </row>
        <row r="100">
          <cell r="O100" t="str">
            <v xml:space="preserve">  BA12   Gross Earnings - Mercantile or Non-Manufacturing</v>
          </cell>
        </row>
        <row r="101">
          <cell r="O101" t="str">
            <v xml:space="preserve">  BA13   Gross Earnings - Manufacturing</v>
          </cell>
        </row>
        <row r="102">
          <cell r="O102" t="str">
            <v xml:space="preserve">  BA14   Earnings – No Co-Insurance</v>
          </cell>
        </row>
        <row r="103">
          <cell r="O103" t="str">
            <v xml:space="preserve">  BA15   Rent or Rental Value</v>
          </cell>
        </row>
        <row r="104">
          <cell r="O104" t="str">
            <v xml:space="preserve">  BA16   Gross Rentals</v>
          </cell>
        </row>
        <row r="105">
          <cell r="O105" t="str">
            <v xml:space="preserve">  BA17   Extra Expense</v>
          </cell>
        </row>
        <row r="107">
          <cell r="O107" t="str">
            <v xml:space="preserve">Business Interruption (Named Perils)     </v>
          </cell>
        </row>
        <row r="108">
          <cell r="O108" t="str">
            <v xml:space="preserve">  BN11   Profits</v>
          </cell>
        </row>
        <row r="109">
          <cell r="O109" t="str">
            <v xml:space="preserve">  BN12   Gross Earnings - Mercantile or Non-Manufacturing</v>
          </cell>
        </row>
        <row r="110">
          <cell r="O110" t="str">
            <v xml:space="preserve">  BN13   Gross Earnings - Manufacturing</v>
          </cell>
        </row>
        <row r="111">
          <cell r="O111" t="str">
            <v xml:space="preserve">  BN14   Earnings – No Co-Insurance</v>
          </cell>
        </row>
        <row r="112">
          <cell r="O112" t="str">
            <v xml:space="preserve">  BN15   Rent or Rental Value</v>
          </cell>
        </row>
        <row r="113">
          <cell r="O113" t="str">
            <v xml:space="preserve">  BN16   Gross Rentals</v>
          </cell>
        </row>
        <row r="114">
          <cell r="O114" t="str">
            <v xml:space="preserve">  BN17   Extra Expense</v>
          </cell>
        </row>
        <row r="116">
          <cell r="O116" t="str">
            <v xml:space="preserve">Property Extensions     </v>
          </cell>
        </row>
        <row r="117">
          <cell r="O117" t="str">
            <v xml:space="preserve">  PE1   Replacement Cost Extension</v>
          </cell>
        </row>
        <row r="118">
          <cell r="O118" t="str">
            <v xml:space="preserve">           *Actual Cash Value</v>
          </cell>
        </row>
        <row r="119">
          <cell r="O119" t="str">
            <v xml:space="preserve">  PE4   Building By-laws Extension: Blanket</v>
          </cell>
        </row>
        <row r="120">
          <cell r="O120" t="str">
            <v xml:space="preserve">  PE5   Building By-laws Extension: Demolition and Debris Removal Cost – Undamaged Portion of Building</v>
          </cell>
        </row>
        <row r="121">
          <cell r="O121" t="str">
            <v xml:space="preserve">  PE6   Building By-laws Extension: Value of Undamaged Portion of Building</v>
          </cell>
        </row>
        <row r="122">
          <cell r="O122" t="str">
            <v xml:space="preserve">  PE7   Building By-laws Extension: Increase in Cost of Construction</v>
          </cell>
        </row>
        <row r="123">
          <cell r="O123" t="str">
            <v xml:space="preserve">  PE8   Sewer Backup Extension</v>
          </cell>
        </row>
        <row r="124">
          <cell r="O124" t="str">
            <v xml:space="preserve">  PE9   Flood Extension</v>
          </cell>
        </row>
        <row r="125">
          <cell r="O125" t="str">
            <v xml:space="preserve">  PE10   Earthquake Extension</v>
          </cell>
        </row>
        <row r="126">
          <cell r="O126" t="str">
            <v xml:space="preserve">  PE11   Earthquake Extension (Builders Risk)</v>
          </cell>
        </row>
        <row r="127">
          <cell r="O127" t="str">
            <v xml:space="preserve">  PE12   Stock Peak Season Extension</v>
          </cell>
        </row>
        <row r="128">
          <cell r="O128" t="str">
            <v xml:space="preserve">  PE13   Land and Water Pollution Cleanup Extension</v>
          </cell>
        </row>
        <row r="129">
          <cell r="O129" t="str">
            <v xml:space="preserve">  PE14   Extended Pollution Cleanup Extension</v>
          </cell>
        </row>
        <row r="130">
          <cell r="O130" t="str">
            <v xml:space="preserve">  PE15   Consequential Loss Coverage Extension</v>
          </cell>
        </row>
        <row r="131">
          <cell r="O131" t="str">
            <v xml:space="preserve">  PE16   Consequential Loss Coverage Extension (Including Off Premises Power)</v>
          </cell>
        </row>
        <row r="132">
          <cell r="O132" t="str">
            <v xml:space="preserve">  PE19   Vacancy Permission Extension</v>
          </cell>
        </row>
        <row r="133">
          <cell r="O133" t="str">
            <v xml:space="preserve">  PE19a   Vacancy Permission Extension</v>
          </cell>
        </row>
        <row r="134">
          <cell r="O134" t="str">
            <v xml:space="preserve">  PE19b   Vacancy Permission Extension</v>
          </cell>
        </row>
        <row r="135">
          <cell r="O135" t="str">
            <v xml:space="preserve">  PE21   Ice and Muskeg Extension</v>
          </cell>
        </row>
        <row r="136">
          <cell r="O136" t="str">
            <v xml:space="preserve">  PE22   Fire Department Service Charges Extension</v>
          </cell>
        </row>
        <row r="137">
          <cell r="O137" t="str">
            <v xml:space="preserve">  PE24   Replacement Cost Extension (Contractors’ Equipment)</v>
          </cell>
        </row>
        <row r="138">
          <cell r="O138" t="str">
            <v xml:space="preserve">  PE25   Buildings at Newly Acquired Locations Extension</v>
          </cell>
        </row>
        <row r="139">
          <cell r="O139" t="str">
            <v xml:space="preserve">  PE30   Permission to Complete Renovations Extension</v>
          </cell>
        </row>
        <row r="140">
          <cell r="O140" t="str">
            <v xml:space="preserve">  PE48   Fees to Substaniate Loss</v>
          </cell>
        </row>
        <row r="141">
          <cell r="O141" t="str">
            <v xml:space="preserve">  CW05  Extension of Coverage Endorsement</v>
          </cell>
        </row>
        <row r="142">
          <cell r="O142" t="str">
            <v xml:space="preserve">  CW07 Pool Table Clause</v>
          </cell>
        </row>
        <row r="145">
          <cell r="O145" t="str">
            <v xml:space="preserve">Property Restrictions     </v>
          </cell>
        </row>
        <row r="146">
          <cell r="O146" t="str">
            <v xml:space="preserve">  PR3   Average Distribution Restriction (Buildings)</v>
          </cell>
        </row>
        <row r="147">
          <cell r="O147" t="str">
            <v xml:space="preserve">  PR4   Average Distribution Restriction (Contents)</v>
          </cell>
        </row>
        <row r="148">
          <cell r="O148" t="str">
            <v xml:space="preserve">  PR5   Growing Plants, Trees, Shrubs or Flowers Restriction</v>
          </cell>
        </row>
        <row r="149">
          <cell r="O149" t="str">
            <v xml:space="preserve">  PR6   Second Hand Goods Restriction</v>
          </cell>
        </row>
        <row r="150">
          <cell r="O150" t="str">
            <v xml:space="preserve">  PR9   Stock in Transit Limit Restriction</v>
          </cell>
        </row>
        <row r="152">
          <cell r="O152" t="str">
            <v xml:space="preserve">Property Exclusions     </v>
          </cell>
        </row>
        <row r="153">
          <cell r="O153" t="str">
            <v xml:space="preserve">  PX1   Vandalism Exclusion</v>
          </cell>
        </row>
        <row r="154">
          <cell r="O154" t="str">
            <v xml:space="preserve">  PX6   Pollution/Contamination Exclusion</v>
          </cell>
        </row>
        <row r="156">
          <cell r="O156" t="str">
            <v xml:space="preserve">Property Warranties     </v>
          </cell>
        </row>
        <row r="157">
          <cell r="O157" t="str">
            <v xml:space="preserve">  PW1   Locked Vehicle Warranty</v>
          </cell>
        </row>
        <row r="158">
          <cell r="O158" t="str">
            <v xml:space="preserve">  PW3   Burglar Alarm System Warranty</v>
          </cell>
        </row>
        <row r="159">
          <cell r="O159" t="str">
            <v xml:space="preserve">  PW3a   Burglar Alarm System Warranty</v>
          </cell>
        </row>
        <row r="160">
          <cell r="O160" t="str">
            <v xml:space="preserve">  PW4   Dry Chemical or CO2 System Warranty</v>
          </cell>
        </row>
        <row r="161">
          <cell r="O161" t="str">
            <v xml:space="preserve">  PW5   Sprinkler Systems Warranty</v>
          </cell>
        </row>
        <row r="162">
          <cell r="O162" t="str">
            <v xml:space="preserve">  PW6   Watchman Warranty</v>
          </cell>
        </row>
        <row r="163">
          <cell r="O163" t="str">
            <v xml:space="preserve">  PW7   Duct Cleaning Warranty</v>
          </cell>
        </row>
        <row r="164">
          <cell r="O164" t="str">
            <v xml:space="preserve">  PW8   Open Flame Heating Warranty</v>
          </cell>
        </row>
        <row r="165">
          <cell r="O165" t="str">
            <v xml:space="preserve">  PW11   Hot Work Operations Warranty</v>
          </cell>
        </row>
        <row r="166">
          <cell r="O166" t="str">
            <v xml:space="preserve">     </v>
          </cell>
        </row>
        <row r="167">
          <cell r="O167" t="str">
            <v xml:space="preserve">Business Income Extensions     </v>
          </cell>
        </row>
        <row r="168">
          <cell r="O168" t="str">
            <v xml:space="preserve">  BE8   Sewer Backup Extension</v>
          </cell>
        </row>
        <row r="169">
          <cell r="O169" t="str">
            <v xml:space="preserve">  BE9   Flood Extension</v>
          </cell>
        </row>
        <row r="170">
          <cell r="O170" t="str">
            <v xml:space="preserve">  BE10   Earthquake Extension</v>
          </cell>
        </row>
        <row r="172">
          <cell r="O172" t="str">
            <v xml:space="preserve">Liability     </v>
          </cell>
        </row>
        <row r="174">
          <cell r="O174" t="str">
            <v xml:space="preserve">  L1   Commercial General Liability (Occurrence Form)</v>
          </cell>
        </row>
        <row r="175">
          <cell r="O175" t="str">
            <v xml:space="preserve">  L2   Commercial General Liability (Claims Made Form)</v>
          </cell>
        </row>
        <row r="176">
          <cell r="O176" t="str">
            <v xml:space="preserve">  L3   Commercial General Liability for Welders</v>
          </cell>
        </row>
        <row r="177">
          <cell r="O177" t="str">
            <v xml:space="preserve">  L11   Comprehensive General Liability</v>
          </cell>
        </row>
        <row r="178">
          <cell r="O178" t="str">
            <v xml:space="preserve">  L12   Tenant’s Legal Liability (Broad Form)</v>
          </cell>
        </row>
        <row r="179">
          <cell r="O179" t="str">
            <v xml:space="preserve">  L13   Tenant’s Legal Liability (Limited Form)</v>
          </cell>
        </row>
        <row r="180">
          <cell r="O180" t="str">
            <v xml:space="preserve">  L14   Non-Owned Automobile Liability (SPF 6)</v>
          </cell>
        </row>
        <row r="181">
          <cell r="O181" t="str">
            <v xml:space="preserve">  L17   Owners’, Landlords’ and Tenants’ Liability</v>
          </cell>
        </row>
        <row r="182">
          <cell r="O182" t="str">
            <v xml:space="preserve">  LE32 Innkeepers Liability Extension</v>
          </cell>
        </row>
        <row r="183">
          <cell r="O183" t="str">
            <v xml:space="preserve">  LE26 Legal Liability for Damage to Hired Automobile Extention</v>
          </cell>
        </row>
        <row r="184">
          <cell r="O184" t="str">
            <v xml:space="preserve">  </v>
          </cell>
        </row>
        <row r="186">
          <cell r="O186" t="str">
            <v xml:space="preserve">Liability Extensions     </v>
          </cell>
        </row>
        <row r="187">
          <cell r="O187" t="str">
            <v xml:space="preserve">  LE2a   Pollution Liability Extension</v>
          </cell>
        </row>
        <row r="188">
          <cell r="O188" t="str">
            <v xml:space="preserve">  LE2b   Pollution Liability Extension</v>
          </cell>
        </row>
        <row r="189">
          <cell r="O189" t="str">
            <v xml:space="preserve">  LE3a   Limited Pollution Liability Extension</v>
          </cell>
        </row>
        <row r="190">
          <cell r="O190" t="str">
            <v xml:space="preserve">  LE3b   Limited Pollution Liability Extension</v>
          </cell>
        </row>
        <row r="191">
          <cell r="O191" t="str">
            <v xml:space="preserve">  LE9   Professional Services Extension</v>
          </cell>
        </row>
        <row r="192">
          <cell r="O192" t="str">
            <v xml:space="preserve">  LE11   Incidendal Malpractice Extension</v>
          </cell>
        </row>
        <row r="193">
          <cell r="O193" t="str">
            <v xml:space="preserve">  LE13   Personal Injury Extension</v>
          </cell>
        </row>
        <row r="194">
          <cell r="O194" t="str">
            <v xml:space="preserve">  LE14   Medical Payments Extension</v>
          </cell>
        </row>
        <row r="195">
          <cell r="O195" t="str">
            <v xml:space="preserve">  LE16   Occurrence Property Damage Extension</v>
          </cell>
        </row>
        <row r="196">
          <cell r="O196" t="str">
            <v xml:space="preserve">  LE17   Broad Form Property Damage Extension (Including Completed Operations)</v>
          </cell>
        </row>
        <row r="197">
          <cell r="O197" t="str">
            <v xml:space="preserve">  LE18   Contingent Employers Extension</v>
          </cell>
        </row>
        <row r="198">
          <cell r="O198" t="str">
            <v xml:space="preserve">  LE22   Blasting, Pile Driving, Weakness of Support Extension</v>
          </cell>
        </row>
        <row r="202">
          <cell r="O202" t="str">
            <v xml:space="preserve">Crime     </v>
          </cell>
        </row>
        <row r="203">
          <cell r="O203" t="str">
            <v xml:space="preserve">  C1   Comprehensive Dishonesty, Disappearance an Destruction</v>
          </cell>
        </row>
        <row r="204">
          <cell r="O204" t="str">
            <v xml:space="preserve">  C2   Employee Dishonesty (Individual)</v>
          </cell>
        </row>
        <row r="205">
          <cell r="O205" t="str">
            <v xml:space="preserve">  C3   Employee Dishonesty (Schedule - Name)</v>
          </cell>
        </row>
        <row r="206">
          <cell r="O206" t="str">
            <v xml:space="preserve">  C4   Employee Dishonesty (Schedule - Position)</v>
          </cell>
        </row>
        <row r="207">
          <cell r="O207" t="str">
            <v xml:space="preserve">  C5   Money and Securities (Broad Form)</v>
          </cell>
        </row>
        <row r="208">
          <cell r="O208" t="str">
            <v xml:space="preserve">  C6   Money Orders and Counterfeit Paper Currency</v>
          </cell>
        </row>
        <row r="209">
          <cell r="O209" t="str">
            <v xml:space="preserve">  C7   Depositors Forgery</v>
          </cell>
        </row>
        <row r="210">
          <cell r="O210" t="str">
            <v xml:space="preserve">  C8   Money and Securities (Robbery)</v>
          </cell>
        </row>
        <row r="211">
          <cell r="O211" t="str">
            <v xml:space="preserve">Crime Extensions     </v>
          </cell>
        </row>
        <row r="212">
          <cell r="O212" t="str">
            <v xml:space="preserve">  CE24   Newly Acquired Locations Extension</v>
          </cell>
        </row>
        <row r="213">
          <cell r="O213" t="str">
            <v xml:space="preserve">  CE 9 Credit Card Forgery</v>
          </cell>
        </row>
        <row r="214">
          <cell r="O214" t="str">
            <v>C11 Safe Burglary</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mission"/>
      <sheetName val="Sheet3"/>
    </sheetNames>
    <sheetDataSet>
      <sheetData sheetId="0"/>
      <sheetData sheetId="1">
        <row r="34">
          <cell r="A34" t="str">
            <v>Protégé / Protected</v>
          </cell>
        </row>
        <row r="35">
          <cell r="A35" t="str">
            <v>Semi-protégé / Semi-protected</v>
          </cell>
        </row>
        <row r="36">
          <cell r="A36" t="str">
            <v>Non-protégé / Unprotected</v>
          </cell>
        </row>
        <row r="38">
          <cell r="A38" t="str">
            <v>10 Non-protégé / Unprotected</v>
          </cell>
        </row>
        <row r="39">
          <cell r="A39" t="str">
            <v>20 Gardien / Watchman</v>
          </cell>
        </row>
        <row r="40">
          <cell r="A40" t="str">
            <v>30 Locale / Local</v>
          </cell>
        </row>
        <row r="41">
          <cell r="A41" t="str">
            <v>40 Centrale / Central</v>
          </cell>
        </row>
        <row r="42">
          <cell r="A42" t="str">
            <v>50 Autres / Other</v>
          </cell>
        </row>
        <row r="43">
          <cell r="A43" t="str">
            <v>99 Non-applicable / Not applicable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w to"/>
      <sheetName val="Feb"/>
      <sheetName val="Feb Dashboard"/>
      <sheetName val="Reasons NR"/>
      <sheetName val="Herd wisdom"/>
      <sheetName val="UW TAB LIST"/>
      <sheetName val="Brokers"/>
      <sheetName val="list IBC"/>
      <sheetName val="Dictionnaire NR"/>
      <sheetName val="Sheet1"/>
    </sheetNames>
    <sheetDataSet>
      <sheetData sheetId="0"/>
      <sheetData sheetId="1"/>
      <sheetData sheetId="2"/>
      <sheetData sheetId="3">
        <row r="4">
          <cell r="F4">
            <v>0</v>
          </cell>
        </row>
        <row r="5">
          <cell r="F5" t="str">
            <v>April did not renew (risk aggravation)</v>
          </cell>
        </row>
        <row r="6">
          <cell r="F6" t="str">
            <v>Broker lost account</v>
          </cell>
        </row>
        <row r="7">
          <cell r="F7" t="str">
            <v>Broker placed elsewhere due to terms</v>
          </cell>
          <cell r="J7" t="str">
            <v>Y</v>
          </cell>
        </row>
        <row r="8">
          <cell r="F8" t="str">
            <v>Broker placed elsewhere due to pricing</v>
          </cell>
          <cell r="J8" t="str">
            <v>N</v>
          </cell>
        </row>
        <row r="9">
          <cell r="F9" t="str">
            <v>Natural lapse (project completed)</v>
          </cell>
        </row>
        <row r="10">
          <cell r="F10" t="str">
            <v>Business closed / sold</v>
          </cell>
        </row>
        <row r="11">
          <cell r="F11" t="str">
            <v>Extension</v>
          </cell>
        </row>
        <row r="12">
          <cell r="F12" t="str">
            <v>Partial Renewal</v>
          </cell>
        </row>
        <row r="13">
          <cell r="F13" t="str">
            <v>Transferred to regular market</v>
          </cell>
        </row>
        <row r="14">
          <cell r="F14" t="str">
            <v>Transferred to another April LOB</v>
          </cell>
        </row>
        <row r="15">
          <cell r="F15" t="str">
            <v>Lost due to delay in quotation</v>
          </cell>
        </row>
        <row r="16">
          <cell r="F16" t="str">
            <v>No Reason / Response given</v>
          </cell>
        </row>
      </sheetData>
      <sheetData sheetId="4"/>
      <sheetData sheetId="5">
        <row r="3">
          <cell r="H3">
            <v>0</v>
          </cell>
        </row>
        <row r="4">
          <cell r="C4" t="str">
            <v>Couture, Danielle</v>
          </cell>
          <cell r="H4" t="str">
            <v>V.M</v>
          </cell>
        </row>
        <row r="5">
          <cell r="C5" t="str">
            <v>Dépatie, Johanne</v>
          </cell>
          <cell r="H5" t="str">
            <v>D.R</v>
          </cell>
        </row>
        <row r="6">
          <cell r="C6" t="str">
            <v>Guillaume, Normand</v>
          </cell>
          <cell r="H6" t="str">
            <v>T.P</v>
          </cell>
        </row>
        <row r="7">
          <cell r="C7" t="str">
            <v>Leandre, Audrey</v>
          </cell>
          <cell r="H7" t="str">
            <v>V.M</v>
          </cell>
        </row>
        <row r="8">
          <cell r="C8" t="str">
            <v>Michaud, Jean-David</v>
          </cell>
          <cell r="H8" t="str">
            <v>V.M</v>
          </cell>
        </row>
        <row r="9">
          <cell r="C9" t="str">
            <v>Tessio, Sylvie</v>
          </cell>
          <cell r="H9" t="str">
            <v>Y.R</v>
          </cell>
        </row>
        <row r="10">
          <cell r="C10" t="str">
            <v>Wilson, Ghislain</v>
          </cell>
        </row>
        <row r="11">
          <cell r="C11" t="str">
            <v>Desrochers, Valerie</v>
          </cell>
        </row>
        <row r="12">
          <cell r="C12" t="str">
            <v>Ziemer, Manuela</v>
          </cell>
        </row>
      </sheetData>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untsic"/>
      <sheetName val="Anjou"/>
      <sheetName val="Baie d'Urfé"/>
      <sheetName val="Beaconsfield"/>
      <sheetName val="CDN_NDG"/>
      <sheetName val="Côte-St-Luc"/>
      <sheetName val="DDO"/>
      <sheetName val="Dorval"/>
      <sheetName val="Hampstead"/>
      <sheetName val="Kirkland"/>
      <sheetName val="Lachine"/>
      <sheetName val="LaSalle"/>
      <sheetName val="L'Île Biz"/>
      <sheetName val="Mercier"/>
      <sheetName val="Mont-Royal"/>
      <sheetName val="Montréal-Est"/>
      <sheetName val="Montréal-Nord"/>
      <sheetName val="Montréal-Ouest"/>
      <sheetName val="Outremont"/>
      <sheetName val="Pierrefonds-Rox"/>
      <sheetName val="Plateau"/>
      <sheetName val="Pointe-Claire"/>
      <sheetName val="RDP-PAT"/>
      <sheetName val="Rosemont"/>
      <sheetName val="Ste-Anne"/>
      <sheetName val="St-Laurent"/>
      <sheetName val="St-Léonard"/>
      <sheetName val="Senneville"/>
      <sheetName val="Sud-Ouest"/>
      <sheetName val="Verdun"/>
      <sheetName val="Ville-Marie"/>
      <sheetName val="Villeray"/>
      <sheetName val="Westmount"/>
      <sheetName val="Ville de Montréal"/>
      <sheetName val="Agglomération de Montréal"/>
      <sheetName val="Compilation SR"/>
      <sheetName val="SR_Etatmat_fam_loge_men_f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ow r="1">
          <cell r="A1" t="str">
            <v>SRIDU</v>
          </cell>
          <cell r="B1" t="str">
            <v>SRNOM</v>
          </cell>
          <cell r="C1" t="str">
            <v>ARR_VILLE</v>
          </cell>
          <cell r="D1" t="str">
            <v>Population totale de 15 ans et plus selon l'état matrimonial légal - Données intégrales (100 %)</v>
          </cell>
          <cell r="E1" t="str">
            <v xml:space="preserve">  Jamais légalement marié(e) (célibataire)</v>
          </cell>
          <cell r="F1" t="str">
            <v xml:space="preserve">  Légalement marié(e) (et non séparé(e))</v>
          </cell>
          <cell r="G1" t="str">
            <v xml:space="preserve">  Séparé(e), mais toujours légalement marié(e)</v>
          </cell>
          <cell r="H1" t="str">
            <v xml:space="preserve">  Divorcé(e)</v>
          </cell>
          <cell r="I1" t="str">
            <v xml:space="preserve">  Veuf(ve)</v>
          </cell>
          <cell r="J1" t="str">
            <v>Population totale de 15 ans et plus selon l'union libre - Données intégrales (100 %)</v>
          </cell>
          <cell r="K1" t="str">
            <v xml:space="preserve">  Ne vivant pas en union libre</v>
          </cell>
          <cell r="L1" t="str">
            <v xml:space="preserve">  Vivant en union libre</v>
          </cell>
          <cell r="M1" t="str">
            <v>Nombre total de familles de recensement dans les ménages privés - Données-échantillon (20 %)</v>
          </cell>
          <cell r="N1" t="str">
            <v xml:space="preserve">  Taille de la famille de recensement : 2 personnes</v>
          </cell>
          <cell r="O1" t="str">
            <v xml:space="preserve">  Taille de la famille de recensement : 3 personnes</v>
          </cell>
          <cell r="P1" t="str">
            <v xml:space="preserve">  Taille de la famille de recensement : 4 personnes</v>
          </cell>
          <cell r="Q1" t="str">
            <v xml:space="preserve">  Taille de la famille de recensement : 5 personnes ou plus</v>
          </cell>
          <cell r="R1" t="str">
            <v>Nombre total de familles de recensement dans les ménages privés - Données-échantillon (20 %)</v>
          </cell>
          <cell r="S1" t="str">
            <v xml:space="preserve">  Total des familles avec conjoints selon la structure de la famille et le nombre d'enfants</v>
          </cell>
          <cell r="T1" t="str">
            <v xml:space="preserve">    Couples mariés</v>
          </cell>
          <cell r="U1" t="str">
            <v xml:space="preserve">      Sans enfants à la maison</v>
          </cell>
          <cell r="V1" t="str">
            <v xml:space="preserve">      Avec enfants à la maison</v>
          </cell>
          <cell r="W1" t="str">
            <v xml:space="preserve">        1 enfant</v>
          </cell>
          <cell r="X1" t="str">
            <v xml:space="preserve">        2 enfants</v>
          </cell>
          <cell r="Y1" t="str">
            <v xml:space="preserve">        3 enfants ou plus</v>
          </cell>
          <cell r="Z1" t="str">
            <v xml:space="preserve">    Couples en union libre</v>
          </cell>
          <cell r="AA1" t="str">
            <v xml:space="preserve">      Sans enfants à la maison</v>
          </cell>
          <cell r="AB1" t="str">
            <v xml:space="preserve">      Avec enfants à la maison</v>
          </cell>
          <cell r="AC1" t="str">
            <v xml:space="preserve">        1 enfant</v>
          </cell>
          <cell r="AD1" t="str">
            <v xml:space="preserve">        2 enfants</v>
          </cell>
          <cell r="AE1" t="str">
            <v xml:space="preserve">        3 enfants ou plus</v>
          </cell>
          <cell r="AF1" t="str">
            <v xml:space="preserve">  Total des familles monoparentales selon le sexe du parent et le nombre d'enfants</v>
          </cell>
          <cell r="AG1" t="str">
            <v xml:space="preserve">    Parent de sexe féminin</v>
          </cell>
          <cell r="AH1" t="str">
            <v xml:space="preserve">      1 enfant</v>
          </cell>
          <cell r="AI1" t="str">
            <v xml:space="preserve">      2 enfants</v>
          </cell>
          <cell r="AJ1" t="str">
            <v xml:space="preserve">      3 enfants ou plus</v>
          </cell>
          <cell r="AK1" t="str">
            <v xml:space="preserve">    Parent de sexe masculin</v>
          </cell>
          <cell r="AL1" t="str">
            <v xml:space="preserve">      1 enfant</v>
          </cell>
          <cell r="AM1" t="str">
            <v xml:space="preserve">      2 enfants</v>
          </cell>
          <cell r="AN1" t="str">
            <v xml:space="preserve">      3 enfants ou plus</v>
          </cell>
          <cell r="AO1" t="str">
            <v>Nombre total d'enfants à la maison - Données-échantillon (20 %)</v>
          </cell>
          <cell r="AP1" t="str">
            <v xml:space="preserve">  Moins de 6 ans</v>
          </cell>
          <cell r="AQ1" t="str">
            <v xml:space="preserve">  6 à 14 ans</v>
          </cell>
          <cell r="AR1" t="str">
            <v xml:space="preserve">  15 à 17 ans</v>
          </cell>
          <cell r="AS1" t="str">
            <v xml:space="preserve">  18 à 24 ans</v>
          </cell>
          <cell r="AT1" t="str">
            <v xml:space="preserve">  25 ans et plus</v>
          </cell>
          <cell r="AU1" t="str">
            <v>Nombre moyen d'enfants à la maison par famille de recensement</v>
          </cell>
          <cell r="AV1" t="str">
            <v>Nombre total de personnes dans les ménages privés - Données-échantillon (20 %)</v>
          </cell>
          <cell r="AW1" t="str">
            <v xml:space="preserve">  Nombre de personnes hors famille de recensement</v>
          </cell>
          <cell r="AX1" t="str">
            <v xml:space="preserve">    Vivant avec des personnes apparentées</v>
          </cell>
          <cell r="AY1" t="str">
            <v xml:space="preserve">    Vivant avec des personnes non apparentées seulement</v>
          </cell>
          <cell r="AZ1" t="str">
            <v xml:space="preserve">    Vivant seules</v>
          </cell>
          <cell r="BA1" t="str">
            <v xml:space="preserve">  Nombre de membres d'une famille de recensement</v>
          </cell>
          <cell r="BB1" t="str">
            <v>Nombre moyen de personnes par famille de recensement</v>
          </cell>
          <cell r="BC1" t="str">
            <v>Nombre total de personnes âgées de 65 ans et plus - Données-échantillon (20 %)</v>
          </cell>
          <cell r="BD1" t="str">
            <v xml:space="preserve">  Nombre de personnes hors famille de recensement âgées de 65 ans et plus</v>
          </cell>
          <cell r="BE1" t="str">
            <v xml:space="preserve">    Vivant avec des personnes apparentées</v>
          </cell>
          <cell r="BF1" t="str">
            <v xml:space="preserve">    Vivant avec des personnes non apparentées seulement</v>
          </cell>
          <cell r="BG1" t="str">
            <v xml:space="preserve">    Vivant seules</v>
          </cell>
          <cell r="BH1" t="str">
            <v xml:space="preserve">  Nombre de membres d'une famille de recensement âgés de 65 ans et plus</v>
          </cell>
          <cell r="BI1" t="str">
            <v>Nombre total de logements privés occupés - Données-échantillon (20 %)</v>
          </cell>
          <cell r="BJ1" t="str">
            <v>Nombre moyen de pièces par logement</v>
          </cell>
          <cell r="BK1" t="str">
            <v>Nombre total de pièces dans les logements</v>
          </cell>
          <cell r="BL1" t="str">
            <v>Nombre moyen de chambres à coucher par logement</v>
          </cell>
          <cell r="BM1" t="str">
            <v>Nombre total de chambres à coucher dans les logements</v>
          </cell>
          <cell r="BN1" t="str">
            <v>Nombre total de logements privés occupés selon le mode d'occupation - Données-échantillon (20 %)</v>
          </cell>
          <cell r="BO1" t="str">
            <v xml:space="preserve">  Possédé</v>
          </cell>
          <cell r="BP1" t="str">
            <v xml:space="preserve">  Loué</v>
          </cell>
          <cell r="BQ1" t="str">
            <v xml:space="preserve">  Logement de bande</v>
          </cell>
          <cell r="BR1" t="str">
            <v>Nombre total de logements privés occupés selon l'état du logement - Données-échantillon (20 %)</v>
          </cell>
          <cell r="BS1" t="str">
            <v xml:space="preserve">  Entretien régulier seulement</v>
          </cell>
          <cell r="BT1" t="str">
            <v xml:space="preserve">  Réparations mineures</v>
          </cell>
          <cell r="BU1" t="str">
            <v xml:space="preserve">  Réparations majeures</v>
          </cell>
          <cell r="BV1" t="str">
            <v>Nombre total de logements privés occupés selon la période de construction - Données-échantillon (20 %)</v>
          </cell>
          <cell r="BW1" t="str">
            <v xml:space="preserve">  Période de construction, avant 1946</v>
          </cell>
          <cell r="BX1" t="str">
            <v xml:space="preserve">  Période de construction, 1946 à 1960</v>
          </cell>
          <cell r="BY1" t="str">
            <v xml:space="preserve">  Période de construction, 1961 à 1970</v>
          </cell>
          <cell r="BZ1" t="str">
            <v xml:space="preserve">  Période de construction, 1971 à 1980</v>
          </cell>
          <cell r="CA1" t="str">
            <v xml:space="preserve">  Période de construction, 1981 à 1985</v>
          </cell>
          <cell r="CB1" t="str">
            <v xml:space="preserve">  Période de construction, 1986 à 1990</v>
          </cell>
          <cell r="CC1" t="str">
            <v xml:space="preserve">  Période de construction, 1991 à 1995</v>
          </cell>
          <cell r="CD1" t="str">
            <v xml:space="preserve">  Période de construction, 1996 à 2000</v>
          </cell>
          <cell r="CE1" t="str">
            <v xml:space="preserve">  Période de construction, 2001 à 2006</v>
          </cell>
          <cell r="CF1" t="str">
            <v>Nombre total de logements privés occupés selon le type de construction résidentielle - Données intégrales (100 %)</v>
          </cell>
          <cell r="CG1" t="str">
            <v xml:space="preserve">  Maison individuelle non attenante</v>
          </cell>
          <cell r="CH1" t="str">
            <v xml:space="preserve">  Maison jumelée</v>
          </cell>
          <cell r="CI1" t="str">
            <v xml:space="preserve">  Maison en rangée</v>
          </cell>
          <cell r="CJ1" t="str">
            <v xml:space="preserve">  Appartement, duplex</v>
          </cell>
          <cell r="CK1" t="str">
            <v xml:space="preserve">  Appartement, immeuble de cinq étages ou plus</v>
          </cell>
          <cell r="CL1" t="str">
            <v xml:space="preserve">  Appartement, immeuble de moins de cinq étages</v>
          </cell>
          <cell r="CM1" t="str">
            <v xml:space="preserve">  Autre maison individuelle attenante</v>
          </cell>
          <cell r="CN1" t="str">
            <v xml:space="preserve">  Logement mobile</v>
          </cell>
          <cell r="CO1" t="str">
            <v>Nombre total de ménages privés selon la taille du ménage - Données intégrales (100 %)</v>
          </cell>
          <cell r="CP1" t="str">
            <v xml:space="preserve">  1 personne</v>
          </cell>
          <cell r="CQ1" t="str">
            <v xml:space="preserve">  2 personnes</v>
          </cell>
          <cell r="CR1" t="str">
            <v xml:space="preserve">  3 personnes</v>
          </cell>
          <cell r="CS1" t="str">
            <v xml:space="preserve">  4 à 5 personnes</v>
          </cell>
          <cell r="CT1" t="str">
            <v xml:space="preserve">  6 personnes ou plus</v>
          </cell>
          <cell r="CU1" t="str">
            <v>Nombre de personnes dans les ménages privés</v>
          </cell>
          <cell r="CV1" t="str">
            <v>Nombre moyen de personnes dans les ménages privés</v>
          </cell>
          <cell r="CW1" t="str">
            <v>Nombre total de ménages privés selon le genre de ménage - Données-échantillon (20 %)</v>
          </cell>
          <cell r="CX1" t="str">
            <v xml:space="preserve">  Ménages unifamiliaux</v>
          </cell>
          <cell r="CY1" t="str">
            <v xml:space="preserve">  Ménages multifamiliaux</v>
          </cell>
          <cell r="CZ1" t="str">
            <v xml:space="preserve">  Ménages non familiaux</v>
          </cell>
        </row>
        <row r="2">
          <cell r="A2" t="str">
            <v>4620264.01</v>
          </cell>
          <cell r="B2" t="str">
            <v>0264.01</v>
          </cell>
          <cell r="C2" t="str">
            <v>Ahuntsic-Cartierville</v>
          </cell>
          <cell r="D2">
            <v>4735</v>
          </cell>
          <cell r="E2">
            <v>1955</v>
          </cell>
          <cell r="F2">
            <v>1680</v>
          </cell>
          <cell r="G2">
            <v>125</v>
          </cell>
          <cell r="H2">
            <v>505</v>
          </cell>
          <cell r="I2">
            <v>465</v>
          </cell>
          <cell r="J2">
            <v>4735</v>
          </cell>
          <cell r="K2">
            <v>4025</v>
          </cell>
          <cell r="L2">
            <v>710</v>
          </cell>
          <cell r="M2">
            <v>1490</v>
          </cell>
          <cell r="N2">
            <v>825</v>
          </cell>
          <cell r="O2">
            <v>305</v>
          </cell>
          <cell r="P2">
            <v>265</v>
          </cell>
          <cell r="Q2">
            <v>95</v>
          </cell>
          <cell r="R2">
            <v>1490</v>
          </cell>
          <cell r="S2">
            <v>1185</v>
          </cell>
          <cell r="T2">
            <v>825</v>
          </cell>
          <cell r="U2">
            <v>440</v>
          </cell>
          <cell r="V2">
            <v>380</v>
          </cell>
          <cell r="W2">
            <v>155</v>
          </cell>
          <cell r="X2">
            <v>160</v>
          </cell>
          <cell r="Y2">
            <v>65</v>
          </cell>
          <cell r="Z2">
            <v>360</v>
          </cell>
          <cell r="AA2">
            <v>190</v>
          </cell>
          <cell r="AB2">
            <v>165</v>
          </cell>
          <cell r="AC2">
            <v>65</v>
          </cell>
          <cell r="AD2">
            <v>80</v>
          </cell>
          <cell r="AE2">
            <v>20</v>
          </cell>
          <cell r="AF2">
            <v>310</v>
          </cell>
          <cell r="AG2">
            <v>255</v>
          </cell>
          <cell r="AH2">
            <v>160</v>
          </cell>
          <cell r="AI2">
            <v>70</v>
          </cell>
          <cell r="AJ2">
            <v>25</v>
          </cell>
          <cell r="AK2">
            <v>45</v>
          </cell>
          <cell r="AL2">
            <v>35</v>
          </cell>
          <cell r="AM2">
            <v>0</v>
          </cell>
          <cell r="AN2">
            <v>0</v>
          </cell>
          <cell r="AO2">
            <v>1475</v>
          </cell>
          <cell r="AP2">
            <v>290</v>
          </cell>
          <cell r="AQ2">
            <v>455</v>
          </cell>
          <cell r="AR2">
            <v>185</v>
          </cell>
          <cell r="AS2">
            <v>340</v>
          </cell>
          <cell r="AT2">
            <v>200</v>
          </cell>
          <cell r="AU2">
            <v>1</v>
          </cell>
          <cell r="AV2">
            <v>5305</v>
          </cell>
          <cell r="AW2">
            <v>1160</v>
          </cell>
          <cell r="AX2">
            <v>110</v>
          </cell>
          <cell r="AY2">
            <v>105</v>
          </cell>
          <cell r="AZ2">
            <v>940</v>
          </cell>
          <cell r="BA2">
            <v>4145</v>
          </cell>
          <cell r="BB2">
            <v>2.8</v>
          </cell>
          <cell r="BC2">
            <v>1235</v>
          </cell>
          <cell r="BD2">
            <v>530</v>
          </cell>
          <cell r="BE2">
            <v>40</v>
          </cell>
          <cell r="BF2">
            <v>30</v>
          </cell>
          <cell r="BG2">
            <v>460</v>
          </cell>
          <cell r="BH2">
            <v>700</v>
          </cell>
          <cell r="BI2">
            <v>2505</v>
          </cell>
          <cell r="BJ2">
            <v>5.2</v>
          </cell>
          <cell r="BK2">
            <v>13026</v>
          </cell>
          <cell r="BL2">
            <v>2.2999999999999998</v>
          </cell>
          <cell r="BM2">
            <v>5761.5</v>
          </cell>
          <cell r="BN2">
            <v>2510</v>
          </cell>
          <cell r="BO2">
            <v>1025</v>
          </cell>
          <cell r="BP2">
            <v>1485</v>
          </cell>
          <cell r="BQ2">
            <v>0</v>
          </cell>
          <cell r="BR2">
            <v>2505</v>
          </cell>
          <cell r="BS2">
            <v>1905</v>
          </cell>
          <cell r="BT2">
            <v>495</v>
          </cell>
          <cell r="BU2">
            <v>105</v>
          </cell>
          <cell r="BV2">
            <v>2505</v>
          </cell>
          <cell r="BW2">
            <v>45</v>
          </cell>
          <cell r="BX2">
            <v>100</v>
          </cell>
          <cell r="BY2">
            <v>815</v>
          </cell>
          <cell r="BZ2">
            <v>590</v>
          </cell>
          <cell r="CA2">
            <v>725</v>
          </cell>
          <cell r="CB2">
            <v>205</v>
          </cell>
          <cell r="CC2">
            <v>20</v>
          </cell>
          <cell r="CD2">
            <v>0</v>
          </cell>
          <cell r="CE2">
            <v>0</v>
          </cell>
          <cell r="CF2">
            <v>2510</v>
          </cell>
          <cell r="CG2">
            <v>185</v>
          </cell>
          <cell r="CH2">
            <v>35</v>
          </cell>
          <cell r="CI2">
            <v>210</v>
          </cell>
          <cell r="CJ2">
            <v>385</v>
          </cell>
          <cell r="CK2">
            <v>395</v>
          </cell>
          <cell r="CL2">
            <v>1290</v>
          </cell>
          <cell r="CM2">
            <v>0</v>
          </cell>
          <cell r="CN2">
            <v>0</v>
          </cell>
          <cell r="CO2">
            <v>2510</v>
          </cell>
          <cell r="CP2">
            <v>940</v>
          </cell>
          <cell r="CQ2">
            <v>870</v>
          </cell>
          <cell r="CR2">
            <v>335</v>
          </cell>
          <cell r="CS2">
            <v>330</v>
          </cell>
          <cell r="CT2">
            <v>35</v>
          </cell>
          <cell r="CU2">
            <v>5305</v>
          </cell>
          <cell r="CV2">
            <v>2.1</v>
          </cell>
          <cell r="CW2">
            <v>2505</v>
          </cell>
          <cell r="CX2">
            <v>1490</v>
          </cell>
          <cell r="CY2">
            <v>0</v>
          </cell>
          <cell r="CZ2">
            <v>1020</v>
          </cell>
        </row>
        <row r="3">
          <cell r="A3" t="str">
            <v>4620264.02</v>
          </cell>
          <cell r="B3" t="str">
            <v>0264.02</v>
          </cell>
          <cell r="C3" t="str">
            <v>Ahuntsic-Cartierville</v>
          </cell>
          <cell r="D3">
            <v>3960</v>
          </cell>
          <cell r="E3">
            <v>2005</v>
          </cell>
          <cell r="F3">
            <v>1095</v>
          </cell>
          <cell r="G3">
            <v>100</v>
          </cell>
          <cell r="H3">
            <v>550</v>
          </cell>
          <cell r="I3">
            <v>205</v>
          </cell>
          <cell r="J3">
            <v>3960</v>
          </cell>
          <cell r="K3">
            <v>3220</v>
          </cell>
          <cell r="L3">
            <v>735</v>
          </cell>
          <cell r="M3">
            <v>1160</v>
          </cell>
          <cell r="N3">
            <v>655</v>
          </cell>
          <cell r="O3">
            <v>265</v>
          </cell>
          <cell r="P3">
            <v>145</v>
          </cell>
          <cell r="Q3">
            <v>95</v>
          </cell>
          <cell r="R3">
            <v>1155</v>
          </cell>
          <cell r="S3">
            <v>910</v>
          </cell>
          <cell r="T3">
            <v>540</v>
          </cell>
          <cell r="U3">
            <v>240</v>
          </cell>
          <cell r="V3">
            <v>300</v>
          </cell>
          <cell r="W3">
            <v>145</v>
          </cell>
          <cell r="X3">
            <v>105</v>
          </cell>
          <cell r="Y3">
            <v>50</v>
          </cell>
          <cell r="Z3">
            <v>370</v>
          </cell>
          <cell r="AA3">
            <v>255</v>
          </cell>
          <cell r="AB3">
            <v>110</v>
          </cell>
          <cell r="AC3">
            <v>60</v>
          </cell>
          <cell r="AD3">
            <v>25</v>
          </cell>
          <cell r="AE3">
            <v>30</v>
          </cell>
          <cell r="AF3">
            <v>245</v>
          </cell>
          <cell r="AG3">
            <v>220</v>
          </cell>
          <cell r="AH3">
            <v>140</v>
          </cell>
          <cell r="AI3">
            <v>50</v>
          </cell>
          <cell r="AJ3">
            <v>25</v>
          </cell>
          <cell r="AK3">
            <v>30</v>
          </cell>
          <cell r="AL3">
            <v>20</v>
          </cell>
          <cell r="AM3">
            <v>10</v>
          </cell>
          <cell r="AN3">
            <v>0</v>
          </cell>
          <cell r="AO3">
            <v>1135</v>
          </cell>
          <cell r="AP3">
            <v>175</v>
          </cell>
          <cell r="AQ3">
            <v>380</v>
          </cell>
          <cell r="AR3">
            <v>155</v>
          </cell>
          <cell r="AS3">
            <v>315</v>
          </cell>
          <cell r="AT3">
            <v>115</v>
          </cell>
          <cell r="AU3">
            <v>1</v>
          </cell>
          <cell r="AV3">
            <v>4505</v>
          </cell>
          <cell r="AW3">
            <v>1300</v>
          </cell>
          <cell r="AX3">
            <v>85</v>
          </cell>
          <cell r="AY3">
            <v>125</v>
          </cell>
          <cell r="AZ3">
            <v>1085</v>
          </cell>
          <cell r="BA3">
            <v>3210</v>
          </cell>
          <cell r="BB3">
            <v>2.8</v>
          </cell>
          <cell r="BC3">
            <v>545</v>
          </cell>
          <cell r="BD3">
            <v>280</v>
          </cell>
          <cell r="BE3">
            <v>35</v>
          </cell>
          <cell r="BF3">
            <v>10</v>
          </cell>
          <cell r="BG3">
            <v>240</v>
          </cell>
          <cell r="BH3">
            <v>265</v>
          </cell>
          <cell r="BI3">
            <v>2320</v>
          </cell>
          <cell r="BJ3">
            <v>4.5999999999999996</v>
          </cell>
          <cell r="BK3">
            <v>10672</v>
          </cell>
          <cell r="BL3">
            <v>1.9</v>
          </cell>
          <cell r="BM3">
            <v>4408</v>
          </cell>
          <cell r="BN3">
            <v>2320</v>
          </cell>
          <cell r="BO3">
            <v>1390</v>
          </cell>
          <cell r="BP3">
            <v>930</v>
          </cell>
          <cell r="BQ3">
            <v>0</v>
          </cell>
          <cell r="BR3">
            <v>2325</v>
          </cell>
          <cell r="BS3">
            <v>1600</v>
          </cell>
          <cell r="BT3">
            <v>640</v>
          </cell>
          <cell r="BU3">
            <v>90</v>
          </cell>
          <cell r="BV3">
            <v>2320</v>
          </cell>
          <cell r="BW3">
            <v>15</v>
          </cell>
          <cell r="BX3">
            <v>40</v>
          </cell>
          <cell r="BY3">
            <v>145</v>
          </cell>
          <cell r="BZ3">
            <v>340</v>
          </cell>
          <cell r="CA3">
            <v>1080</v>
          </cell>
          <cell r="CB3">
            <v>535</v>
          </cell>
          <cell r="CC3">
            <v>70</v>
          </cell>
          <cell r="CD3">
            <v>10</v>
          </cell>
          <cell r="CE3">
            <v>95</v>
          </cell>
          <cell r="CF3">
            <v>2320</v>
          </cell>
          <cell r="CG3">
            <v>0</v>
          </cell>
          <cell r="CH3">
            <v>110</v>
          </cell>
          <cell r="CI3">
            <v>55</v>
          </cell>
          <cell r="CJ3">
            <v>0</v>
          </cell>
          <cell r="CK3">
            <v>445</v>
          </cell>
          <cell r="CL3">
            <v>1715</v>
          </cell>
          <cell r="CM3">
            <v>0</v>
          </cell>
          <cell r="CN3">
            <v>0</v>
          </cell>
          <cell r="CO3">
            <v>2325</v>
          </cell>
          <cell r="CP3">
            <v>1085</v>
          </cell>
          <cell r="CQ3">
            <v>715</v>
          </cell>
          <cell r="CR3">
            <v>255</v>
          </cell>
          <cell r="CS3">
            <v>225</v>
          </cell>
          <cell r="CT3">
            <v>40</v>
          </cell>
          <cell r="CU3">
            <v>4505</v>
          </cell>
          <cell r="CV3">
            <v>1.9</v>
          </cell>
          <cell r="CW3">
            <v>2320</v>
          </cell>
          <cell r="CX3">
            <v>1150</v>
          </cell>
          <cell r="CY3">
            <v>0</v>
          </cell>
          <cell r="CZ3">
            <v>1165</v>
          </cell>
        </row>
        <row r="4">
          <cell r="A4" t="str">
            <v>4620265.00</v>
          </cell>
          <cell r="B4" t="str">
            <v>0265.00</v>
          </cell>
          <cell r="C4" t="str">
            <v>Ahuntsic-Cartierville</v>
          </cell>
          <cell r="D4">
            <v>3830</v>
          </cell>
          <cell r="E4">
            <v>2050</v>
          </cell>
          <cell r="F4">
            <v>1070</v>
          </cell>
          <cell r="G4">
            <v>100</v>
          </cell>
          <cell r="H4">
            <v>385</v>
          </cell>
          <cell r="I4">
            <v>225</v>
          </cell>
          <cell r="J4">
            <v>3830</v>
          </cell>
          <cell r="K4">
            <v>3155</v>
          </cell>
          <cell r="L4">
            <v>670</v>
          </cell>
          <cell r="M4">
            <v>1075</v>
          </cell>
          <cell r="N4">
            <v>610</v>
          </cell>
          <cell r="O4">
            <v>240</v>
          </cell>
          <cell r="P4">
            <v>170</v>
          </cell>
          <cell r="Q4">
            <v>50</v>
          </cell>
          <cell r="R4">
            <v>1075</v>
          </cell>
          <cell r="S4">
            <v>840</v>
          </cell>
          <cell r="T4">
            <v>505</v>
          </cell>
          <cell r="U4">
            <v>260</v>
          </cell>
          <cell r="V4">
            <v>245</v>
          </cell>
          <cell r="W4">
            <v>125</v>
          </cell>
          <cell r="X4">
            <v>85</v>
          </cell>
          <cell r="Y4">
            <v>25</v>
          </cell>
          <cell r="Z4">
            <v>340</v>
          </cell>
          <cell r="AA4">
            <v>200</v>
          </cell>
          <cell r="AB4">
            <v>135</v>
          </cell>
          <cell r="AC4">
            <v>60</v>
          </cell>
          <cell r="AD4">
            <v>55</v>
          </cell>
          <cell r="AE4">
            <v>25</v>
          </cell>
          <cell r="AF4">
            <v>230</v>
          </cell>
          <cell r="AG4">
            <v>170</v>
          </cell>
          <cell r="AH4">
            <v>100</v>
          </cell>
          <cell r="AI4">
            <v>45</v>
          </cell>
          <cell r="AJ4">
            <v>30</v>
          </cell>
          <cell r="AK4">
            <v>55</v>
          </cell>
          <cell r="AL4">
            <v>45</v>
          </cell>
          <cell r="AM4">
            <v>10</v>
          </cell>
          <cell r="AN4">
            <v>0</v>
          </cell>
          <cell r="AO4">
            <v>965</v>
          </cell>
          <cell r="AP4">
            <v>225</v>
          </cell>
          <cell r="AQ4">
            <v>295</v>
          </cell>
          <cell r="AR4">
            <v>120</v>
          </cell>
          <cell r="AS4">
            <v>155</v>
          </cell>
          <cell r="AT4">
            <v>170</v>
          </cell>
          <cell r="AU4">
            <v>0.9</v>
          </cell>
          <cell r="AV4">
            <v>4330</v>
          </cell>
          <cell r="AW4">
            <v>1445</v>
          </cell>
          <cell r="AX4">
            <v>110</v>
          </cell>
          <cell r="AY4">
            <v>380</v>
          </cell>
          <cell r="AZ4">
            <v>955</v>
          </cell>
          <cell r="BA4">
            <v>2885</v>
          </cell>
          <cell r="BB4">
            <v>2.7</v>
          </cell>
          <cell r="BC4">
            <v>635</v>
          </cell>
          <cell r="BD4">
            <v>315</v>
          </cell>
          <cell r="BE4">
            <v>20</v>
          </cell>
          <cell r="BF4">
            <v>15</v>
          </cell>
          <cell r="BG4">
            <v>280</v>
          </cell>
          <cell r="BH4">
            <v>320</v>
          </cell>
          <cell r="BI4">
            <v>2205</v>
          </cell>
          <cell r="BJ4">
            <v>4.8</v>
          </cell>
          <cell r="BK4">
            <v>10584</v>
          </cell>
          <cell r="BL4">
            <v>2</v>
          </cell>
          <cell r="BM4">
            <v>4410</v>
          </cell>
          <cell r="BN4">
            <v>2205</v>
          </cell>
          <cell r="BO4">
            <v>780</v>
          </cell>
          <cell r="BP4">
            <v>1425</v>
          </cell>
          <cell r="BQ4">
            <v>0</v>
          </cell>
          <cell r="BR4">
            <v>2205</v>
          </cell>
          <cell r="BS4">
            <v>1315</v>
          </cell>
          <cell r="BT4">
            <v>710</v>
          </cell>
          <cell r="BU4">
            <v>180</v>
          </cell>
          <cell r="BV4">
            <v>2205</v>
          </cell>
          <cell r="BW4">
            <v>415</v>
          </cell>
          <cell r="BX4">
            <v>1120</v>
          </cell>
          <cell r="BY4">
            <v>410</v>
          </cell>
          <cell r="BZ4">
            <v>110</v>
          </cell>
          <cell r="CA4">
            <v>65</v>
          </cell>
          <cell r="CB4">
            <v>45</v>
          </cell>
          <cell r="CC4">
            <v>10</v>
          </cell>
          <cell r="CD4">
            <v>10</v>
          </cell>
          <cell r="CE4">
            <v>35</v>
          </cell>
          <cell r="CF4">
            <v>2205</v>
          </cell>
          <cell r="CG4">
            <v>65</v>
          </cell>
          <cell r="CH4">
            <v>65</v>
          </cell>
          <cell r="CI4">
            <v>5</v>
          </cell>
          <cell r="CJ4">
            <v>330</v>
          </cell>
          <cell r="CK4">
            <v>0</v>
          </cell>
          <cell r="CL4">
            <v>1690</v>
          </cell>
          <cell r="CM4">
            <v>50</v>
          </cell>
          <cell r="CN4">
            <v>0</v>
          </cell>
          <cell r="CO4">
            <v>2210</v>
          </cell>
          <cell r="CP4">
            <v>955</v>
          </cell>
          <cell r="CQ4">
            <v>700</v>
          </cell>
          <cell r="CR4">
            <v>300</v>
          </cell>
          <cell r="CS4">
            <v>235</v>
          </cell>
          <cell r="CT4">
            <v>10</v>
          </cell>
          <cell r="CU4">
            <v>4335</v>
          </cell>
          <cell r="CV4">
            <v>2</v>
          </cell>
          <cell r="CW4">
            <v>2205</v>
          </cell>
          <cell r="CX4">
            <v>1075</v>
          </cell>
          <cell r="CY4">
            <v>0</v>
          </cell>
          <cell r="CZ4">
            <v>1130</v>
          </cell>
        </row>
        <row r="5">
          <cell r="A5" t="str">
            <v>4620266.00</v>
          </cell>
          <cell r="B5" t="str">
            <v>0266.00</v>
          </cell>
          <cell r="C5" t="str">
            <v>Ahuntsic-Cartierville</v>
          </cell>
          <cell r="D5">
            <v>3030</v>
          </cell>
          <cell r="E5">
            <v>1570</v>
          </cell>
          <cell r="F5">
            <v>710</v>
          </cell>
          <cell r="G5">
            <v>100</v>
          </cell>
          <cell r="H5">
            <v>325</v>
          </cell>
          <cell r="I5">
            <v>325</v>
          </cell>
          <cell r="J5">
            <v>3030</v>
          </cell>
          <cell r="K5">
            <v>2525</v>
          </cell>
          <cell r="L5">
            <v>505</v>
          </cell>
          <cell r="M5">
            <v>745</v>
          </cell>
          <cell r="N5">
            <v>435</v>
          </cell>
          <cell r="O5">
            <v>165</v>
          </cell>
          <cell r="P5">
            <v>100</v>
          </cell>
          <cell r="Q5">
            <v>40</v>
          </cell>
          <cell r="R5">
            <v>745</v>
          </cell>
          <cell r="S5">
            <v>595</v>
          </cell>
          <cell r="T5">
            <v>335</v>
          </cell>
          <cell r="U5">
            <v>150</v>
          </cell>
          <cell r="V5">
            <v>185</v>
          </cell>
          <cell r="W5">
            <v>80</v>
          </cell>
          <cell r="X5">
            <v>65</v>
          </cell>
          <cell r="Y5">
            <v>35</v>
          </cell>
          <cell r="Z5">
            <v>260</v>
          </cell>
          <cell r="AA5">
            <v>185</v>
          </cell>
          <cell r="AB5">
            <v>70</v>
          </cell>
          <cell r="AC5">
            <v>40</v>
          </cell>
          <cell r="AD5">
            <v>25</v>
          </cell>
          <cell r="AE5">
            <v>10</v>
          </cell>
          <cell r="AF5">
            <v>155</v>
          </cell>
          <cell r="AG5">
            <v>135</v>
          </cell>
          <cell r="AH5">
            <v>95</v>
          </cell>
          <cell r="AI5">
            <v>40</v>
          </cell>
          <cell r="AJ5">
            <v>0</v>
          </cell>
          <cell r="AK5">
            <v>20</v>
          </cell>
          <cell r="AL5">
            <v>10</v>
          </cell>
          <cell r="AM5">
            <v>10</v>
          </cell>
          <cell r="AN5">
            <v>0</v>
          </cell>
          <cell r="AO5">
            <v>655</v>
          </cell>
          <cell r="AP5">
            <v>165</v>
          </cell>
          <cell r="AQ5">
            <v>175</v>
          </cell>
          <cell r="AR5">
            <v>75</v>
          </cell>
          <cell r="AS5">
            <v>155</v>
          </cell>
          <cell r="AT5">
            <v>80</v>
          </cell>
          <cell r="AU5">
            <v>0.9</v>
          </cell>
          <cell r="AV5">
            <v>3220</v>
          </cell>
          <cell r="AW5">
            <v>1225</v>
          </cell>
          <cell r="AX5">
            <v>185</v>
          </cell>
          <cell r="AY5">
            <v>205</v>
          </cell>
          <cell r="AZ5">
            <v>835</v>
          </cell>
          <cell r="BA5">
            <v>1990</v>
          </cell>
          <cell r="BB5">
            <v>2.7</v>
          </cell>
          <cell r="BC5">
            <v>560</v>
          </cell>
          <cell r="BD5">
            <v>350</v>
          </cell>
          <cell r="BE5">
            <v>20</v>
          </cell>
          <cell r="BF5">
            <v>25</v>
          </cell>
          <cell r="BG5">
            <v>305</v>
          </cell>
          <cell r="BH5">
            <v>210</v>
          </cell>
          <cell r="BI5">
            <v>1725</v>
          </cell>
          <cell r="BJ5">
            <v>4.4000000000000004</v>
          </cell>
          <cell r="BK5">
            <v>7590.0000000000009</v>
          </cell>
          <cell r="BL5">
            <v>1.8</v>
          </cell>
          <cell r="BM5">
            <v>3105</v>
          </cell>
          <cell r="BN5">
            <v>1730</v>
          </cell>
          <cell r="BO5">
            <v>450</v>
          </cell>
          <cell r="BP5">
            <v>1275</v>
          </cell>
          <cell r="BQ5">
            <v>0</v>
          </cell>
          <cell r="BR5">
            <v>1730</v>
          </cell>
          <cell r="BS5">
            <v>1025</v>
          </cell>
          <cell r="BT5">
            <v>515</v>
          </cell>
          <cell r="BU5">
            <v>190</v>
          </cell>
          <cell r="BV5">
            <v>1725</v>
          </cell>
          <cell r="BW5">
            <v>355</v>
          </cell>
          <cell r="BX5">
            <v>680</v>
          </cell>
          <cell r="BY5">
            <v>330</v>
          </cell>
          <cell r="BZ5">
            <v>150</v>
          </cell>
          <cell r="CA5">
            <v>35</v>
          </cell>
          <cell r="CB5">
            <v>65</v>
          </cell>
          <cell r="CC5">
            <v>0</v>
          </cell>
          <cell r="CD5">
            <v>50</v>
          </cell>
          <cell r="CE5">
            <v>55</v>
          </cell>
          <cell r="CF5">
            <v>1730</v>
          </cell>
          <cell r="CG5">
            <v>10</v>
          </cell>
          <cell r="CH5">
            <v>15</v>
          </cell>
          <cell r="CI5">
            <v>0</v>
          </cell>
          <cell r="CJ5">
            <v>90</v>
          </cell>
          <cell r="CK5">
            <v>175</v>
          </cell>
          <cell r="CL5">
            <v>1435</v>
          </cell>
          <cell r="CM5">
            <v>5</v>
          </cell>
          <cell r="CN5">
            <v>0</v>
          </cell>
          <cell r="CO5">
            <v>1730</v>
          </cell>
          <cell r="CP5">
            <v>835</v>
          </cell>
          <cell r="CQ5">
            <v>550</v>
          </cell>
          <cell r="CR5">
            <v>180</v>
          </cell>
          <cell r="CS5">
            <v>145</v>
          </cell>
          <cell r="CT5">
            <v>25</v>
          </cell>
          <cell r="CU5">
            <v>3220</v>
          </cell>
          <cell r="CV5">
            <v>1.9</v>
          </cell>
          <cell r="CW5">
            <v>1730</v>
          </cell>
          <cell r="CX5">
            <v>710</v>
          </cell>
          <cell r="CY5">
            <v>15</v>
          </cell>
          <cell r="CZ5">
            <v>1000</v>
          </cell>
        </row>
        <row r="6">
          <cell r="A6" t="str">
            <v>4620267.00</v>
          </cell>
          <cell r="B6" t="str">
            <v>0267.00</v>
          </cell>
          <cell r="C6" t="str">
            <v>Ahuntsic-Cartierville</v>
          </cell>
          <cell r="D6">
            <v>4985</v>
          </cell>
          <cell r="E6">
            <v>1775</v>
          </cell>
          <cell r="F6">
            <v>2360</v>
          </cell>
          <cell r="G6">
            <v>120</v>
          </cell>
          <cell r="H6">
            <v>340</v>
          </cell>
          <cell r="I6">
            <v>390</v>
          </cell>
          <cell r="J6">
            <v>4990</v>
          </cell>
          <cell r="K6">
            <v>4630</v>
          </cell>
          <cell r="L6">
            <v>350</v>
          </cell>
          <cell r="M6">
            <v>1615</v>
          </cell>
          <cell r="N6">
            <v>710</v>
          </cell>
          <cell r="O6">
            <v>380</v>
          </cell>
          <cell r="P6">
            <v>355</v>
          </cell>
          <cell r="Q6">
            <v>180</v>
          </cell>
          <cell r="R6">
            <v>1615</v>
          </cell>
          <cell r="S6">
            <v>1330</v>
          </cell>
          <cell r="T6">
            <v>1150</v>
          </cell>
          <cell r="U6">
            <v>445</v>
          </cell>
          <cell r="V6">
            <v>705</v>
          </cell>
          <cell r="W6">
            <v>230</v>
          </cell>
          <cell r="X6">
            <v>305</v>
          </cell>
          <cell r="Y6">
            <v>165</v>
          </cell>
          <cell r="Z6">
            <v>175</v>
          </cell>
          <cell r="AA6">
            <v>90</v>
          </cell>
          <cell r="AB6">
            <v>90</v>
          </cell>
          <cell r="AC6">
            <v>50</v>
          </cell>
          <cell r="AD6">
            <v>30</v>
          </cell>
          <cell r="AE6">
            <v>10</v>
          </cell>
          <cell r="AF6">
            <v>285</v>
          </cell>
          <cell r="AG6">
            <v>245</v>
          </cell>
          <cell r="AH6">
            <v>140</v>
          </cell>
          <cell r="AI6">
            <v>95</v>
          </cell>
          <cell r="AJ6">
            <v>10</v>
          </cell>
          <cell r="AK6">
            <v>40</v>
          </cell>
          <cell r="AL6">
            <v>35</v>
          </cell>
          <cell r="AM6">
            <v>0</v>
          </cell>
          <cell r="AN6">
            <v>10</v>
          </cell>
          <cell r="AO6">
            <v>1950</v>
          </cell>
          <cell r="AP6">
            <v>435</v>
          </cell>
          <cell r="AQ6">
            <v>605</v>
          </cell>
          <cell r="AR6">
            <v>165</v>
          </cell>
          <cell r="AS6">
            <v>325</v>
          </cell>
          <cell r="AT6">
            <v>415</v>
          </cell>
          <cell r="AU6">
            <v>1.2</v>
          </cell>
          <cell r="AV6">
            <v>6015</v>
          </cell>
          <cell r="AW6">
            <v>1120</v>
          </cell>
          <cell r="AX6">
            <v>190</v>
          </cell>
          <cell r="AY6">
            <v>135</v>
          </cell>
          <cell r="AZ6">
            <v>795</v>
          </cell>
          <cell r="BA6">
            <v>4895</v>
          </cell>
          <cell r="BB6">
            <v>3</v>
          </cell>
          <cell r="BC6">
            <v>1040</v>
          </cell>
          <cell r="BD6">
            <v>375</v>
          </cell>
          <cell r="BE6">
            <v>75</v>
          </cell>
          <cell r="BF6">
            <v>0</v>
          </cell>
          <cell r="BG6">
            <v>300</v>
          </cell>
          <cell r="BH6">
            <v>665</v>
          </cell>
          <cell r="BI6">
            <v>2475</v>
          </cell>
          <cell r="BJ6">
            <v>4.9000000000000004</v>
          </cell>
          <cell r="BK6">
            <v>12127.5</v>
          </cell>
          <cell r="BL6">
            <v>2.2000000000000002</v>
          </cell>
          <cell r="BM6">
            <v>5445</v>
          </cell>
          <cell r="BN6">
            <v>2475</v>
          </cell>
          <cell r="BO6">
            <v>1020</v>
          </cell>
          <cell r="BP6">
            <v>1460</v>
          </cell>
          <cell r="BQ6">
            <v>0</v>
          </cell>
          <cell r="BR6">
            <v>2480</v>
          </cell>
          <cell r="BS6">
            <v>1430</v>
          </cell>
          <cell r="BT6">
            <v>840</v>
          </cell>
          <cell r="BU6">
            <v>210</v>
          </cell>
          <cell r="BV6">
            <v>2480</v>
          </cell>
          <cell r="BW6">
            <v>200</v>
          </cell>
          <cell r="BX6">
            <v>1430</v>
          </cell>
          <cell r="BY6">
            <v>530</v>
          </cell>
          <cell r="BZ6">
            <v>175</v>
          </cell>
          <cell r="CA6">
            <v>65</v>
          </cell>
          <cell r="CB6">
            <v>35</v>
          </cell>
          <cell r="CC6">
            <v>10</v>
          </cell>
          <cell r="CD6">
            <v>25</v>
          </cell>
          <cell r="CE6">
            <v>10</v>
          </cell>
          <cell r="CF6">
            <v>2475</v>
          </cell>
          <cell r="CG6">
            <v>30</v>
          </cell>
          <cell r="CH6">
            <v>45</v>
          </cell>
          <cell r="CI6">
            <v>0</v>
          </cell>
          <cell r="CJ6">
            <v>100</v>
          </cell>
          <cell r="CK6">
            <v>5</v>
          </cell>
          <cell r="CL6">
            <v>2290</v>
          </cell>
          <cell r="CM6">
            <v>5</v>
          </cell>
          <cell r="CN6">
            <v>0</v>
          </cell>
          <cell r="CO6">
            <v>2475</v>
          </cell>
          <cell r="CP6">
            <v>800</v>
          </cell>
          <cell r="CQ6">
            <v>730</v>
          </cell>
          <cell r="CR6">
            <v>380</v>
          </cell>
          <cell r="CS6">
            <v>505</v>
          </cell>
          <cell r="CT6">
            <v>70</v>
          </cell>
          <cell r="CU6">
            <v>6015</v>
          </cell>
          <cell r="CV6">
            <v>2.4</v>
          </cell>
          <cell r="CW6">
            <v>2480</v>
          </cell>
          <cell r="CX6">
            <v>1555</v>
          </cell>
          <cell r="CY6">
            <v>30</v>
          </cell>
          <cell r="CZ6">
            <v>890</v>
          </cell>
        </row>
        <row r="7">
          <cell r="A7" t="str">
            <v>4620268.01</v>
          </cell>
          <cell r="B7" t="str">
            <v>0268.01</v>
          </cell>
          <cell r="C7" t="str">
            <v>Ahuntsic-Cartierville</v>
          </cell>
          <cell r="D7">
            <v>5315</v>
          </cell>
          <cell r="E7">
            <v>1750</v>
          </cell>
          <cell r="F7">
            <v>2300</v>
          </cell>
          <cell r="G7">
            <v>145</v>
          </cell>
          <cell r="H7">
            <v>515</v>
          </cell>
          <cell r="I7">
            <v>605</v>
          </cell>
          <cell r="J7">
            <v>5315</v>
          </cell>
          <cell r="K7">
            <v>4945</v>
          </cell>
          <cell r="L7">
            <v>370</v>
          </cell>
          <cell r="M7">
            <v>1525</v>
          </cell>
          <cell r="N7">
            <v>840</v>
          </cell>
          <cell r="O7">
            <v>380</v>
          </cell>
          <cell r="P7">
            <v>225</v>
          </cell>
          <cell r="Q7">
            <v>80</v>
          </cell>
          <cell r="R7">
            <v>1520</v>
          </cell>
          <cell r="S7">
            <v>1290</v>
          </cell>
          <cell r="T7">
            <v>1105</v>
          </cell>
          <cell r="U7">
            <v>500</v>
          </cell>
          <cell r="V7">
            <v>605</v>
          </cell>
          <cell r="W7">
            <v>325</v>
          </cell>
          <cell r="X7">
            <v>205</v>
          </cell>
          <cell r="Y7">
            <v>80</v>
          </cell>
          <cell r="Z7">
            <v>180</v>
          </cell>
          <cell r="AA7">
            <v>170</v>
          </cell>
          <cell r="AB7">
            <v>10</v>
          </cell>
          <cell r="AC7">
            <v>10</v>
          </cell>
          <cell r="AD7">
            <v>10</v>
          </cell>
          <cell r="AE7">
            <v>0</v>
          </cell>
          <cell r="AF7">
            <v>235</v>
          </cell>
          <cell r="AG7">
            <v>190</v>
          </cell>
          <cell r="AH7">
            <v>140</v>
          </cell>
          <cell r="AI7">
            <v>25</v>
          </cell>
          <cell r="AJ7">
            <v>20</v>
          </cell>
          <cell r="AK7">
            <v>45</v>
          </cell>
          <cell r="AL7">
            <v>25</v>
          </cell>
          <cell r="AM7">
            <v>15</v>
          </cell>
          <cell r="AN7">
            <v>0</v>
          </cell>
          <cell r="AO7">
            <v>1345</v>
          </cell>
          <cell r="AP7">
            <v>390</v>
          </cell>
          <cell r="AQ7">
            <v>385</v>
          </cell>
          <cell r="AR7">
            <v>120</v>
          </cell>
          <cell r="AS7">
            <v>175</v>
          </cell>
          <cell r="AT7">
            <v>270</v>
          </cell>
          <cell r="AU7">
            <v>0.9</v>
          </cell>
          <cell r="AV7">
            <v>5975</v>
          </cell>
          <cell r="AW7">
            <v>1820</v>
          </cell>
          <cell r="AX7">
            <v>200</v>
          </cell>
          <cell r="AY7">
            <v>100</v>
          </cell>
          <cell r="AZ7">
            <v>1515</v>
          </cell>
          <cell r="BA7">
            <v>4155</v>
          </cell>
          <cell r="BB7">
            <v>2.7</v>
          </cell>
          <cell r="BC7">
            <v>1375</v>
          </cell>
          <cell r="BD7">
            <v>835</v>
          </cell>
          <cell r="BE7">
            <v>110</v>
          </cell>
          <cell r="BF7">
            <v>10</v>
          </cell>
          <cell r="BG7">
            <v>725</v>
          </cell>
          <cell r="BH7">
            <v>535</v>
          </cell>
          <cell r="BI7">
            <v>3120</v>
          </cell>
          <cell r="BJ7">
            <v>3.9</v>
          </cell>
          <cell r="BK7">
            <v>12168</v>
          </cell>
          <cell r="BL7">
            <v>1.6</v>
          </cell>
          <cell r="BM7">
            <v>4992</v>
          </cell>
          <cell r="BN7">
            <v>3115</v>
          </cell>
          <cell r="BO7">
            <v>1455</v>
          </cell>
          <cell r="BP7">
            <v>1665</v>
          </cell>
          <cell r="BQ7">
            <v>0</v>
          </cell>
          <cell r="BR7">
            <v>3120</v>
          </cell>
          <cell r="BS7">
            <v>2600</v>
          </cell>
          <cell r="BT7">
            <v>410</v>
          </cell>
          <cell r="BU7">
            <v>105</v>
          </cell>
          <cell r="BV7">
            <v>3115</v>
          </cell>
          <cell r="BW7">
            <v>15</v>
          </cell>
          <cell r="BX7">
            <v>40</v>
          </cell>
          <cell r="BY7">
            <v>310</v>
          </cell>
          <cell r="BZ7">
            <v>440</v>
          </cell>
          <cell r="CA7">
            <v>865</v>
          </cell>
          <cell r="CB7">
            <v>770</v>
          </cell>
          <cell r="CC7">
            <v>350</v>
          </cell>
          <cell r="CD7">
            <v>95</v>
          </cell>
          <cell r="CE7">
            <v>230</v>
          </cell>
          <cell r="CF7">
            <v>3115</v>
          </cell>
          <cell r="CG7">
            <v>15</v>
          </cell>
          <cell r="CH7">
            <v>80</v>
          </cell>
          <cell r="CI7">
            <v>15</v>
          </cell>
          <cell r="CJ7">
            <v>5</v>
          </cell>
          <cell r="CK7">
            <v>2315</v>
          </cell>
          <cell r="CL7">
            <v>695</v>
          </cell>
          <cell r="CM7">
            <v>0</v>
          </cell>
          <cell r="CN7">
            <v>0</v>
          </cell>
          <cell r="CO7">
            <v>3120</v>
          </cell>
          <cell r="CP7">
            <v>1515</v>
          </cell>
          <cell r="CQ7">
            <v>840</v>
          </cell>
          <cell r="CR7">
            <v>415</v>
          </cell>
          <cell r="CS7">
            <v>320</v>
          </cell>
          <cell r="CT7">
            <v>30</v>
          </cell>
          <cell r="CU7">
            <v>5975</v>
          </cell>
          <cell r="CV7">
            <v>1.9</v>
          </cell>
          <cell r="CW7">
            <v>3120</v>
          </cell>
          <cell r="CX7">
            <v>1480</v>
          </cell>
          <cell r="CY7">
            <v>25</v>
          </cell>
          <cell r="CZ7">
            <v>1615</v>
          </cell>
        </row>
        <row r="8">
          <cell r="A8" t="str">
            <v>4620268.02</v>
          </cell>
          <cell r="B8" t="str">
            <v>0268.02</v>
          </cell>
          <cell r="C8" t="str">
            <v>Ahuntsic-Cartierville</v>
          </cell>
          <cell r="D8">
            <v>3005</v>
          </cell>
          <cell r="E8">
            <v>1070</v>
          </cell>
          <cell r="F8">
            <v>1490</v>
          </cell>
          <cell r="G8">
            <v>95</v>
          </cell>
          <cell r="H8">
            <v>220</v>
          </cell>
          <cell r="I8">
            <v>135</v>
          </cell>
          <cell r="J8">
            <v>3010</v>
          </cell>
          <cell r="K8">
            <v>2870</v>
          </cell>
          <cell r="L8">
            <v>140</v>
          </cell>
          <cell r="M8">
            <v>970</v>
          </cell>
          <cell r="N8">
            <v>380</v>
          </cell>
          <cell r="O8">
            <v>230</v>
          </cell>
          <cell r="P8">
            <v>185</v>
          </cell>
          <cell r="Q8">
            <v>165</v>
          </cell>
          <cell r="R8">
            <v>970</v>
          </cell>
          <cell r="S8">
            <v>785</v>
          </cell>
          <cell r="T8">
            <v>715</v>
          </cell>
          <cell r="U8">
            <v>240</v>
          </cell>
          <cell r="V8">
            <v>475</v>
          </cell>
          <cell r="W8">
            <v>150</v>
          </cell>
          <cell r="X8">
            <v>175</v>
          </cell>
          <cell r="Y8">
            <v>150</v>
          </cell>
          <cell r="Z8">
            <v>70</v>
          </cell>
          <cell r="AA8">
            <v>55</v>
          </cell>
          <cell r="AB8">
            <v>15</v>
          </cell>
          <cell r="AC8">
            <v>0</v>
          </cell>
          <cell r="AD8">
            <v>10</v>
          </cell>
          <cell r="AE8">
            <v>10</v>
          </cell>
          <cell r="AF8">
            <v>180</v>
          </cell>
          <cell r="AG8">
            <v>140</v>
          </cell>
          <cell r="AH8">
            <v>65</v>
          </cell>
          <cell r="AI8">
            <v>60</v>
          </cell>
          <cell r="AJ8">
            <v>15</v>
          </cell>
          <cell r="AK8">
            <v>40</v>
          </cell>
          <cell r="AL8">
            <v>20</v>
          </cell>
          <cell r="AM8">
            <v>15</v>
          </cell>
          <cell r="AN8">
            <v>0</v>
          </cell>
          <cell r="AO8">
            <v>1345</v>
          </cell>
          <cell r="AP8">
            <v>310</v>
          </cell>
          <cell r="AQ8">
            <v>505</v>
          </cell>
          <cell r="AR8">
            <v>150</v>
          </cell>
          <cell r="AS8">
            <v>185</v>
          </cell>
          <cell r="AT8">
            <v>190</v>
          </cell>
          <cell r="AU8">
            <v>1.4</v>
          </cell>
          <cell r="AV8">
            <v>3790</v>
          </cell>
          <cell r="AW8">
            <v>690</v>
          </cell>
          <cell r="AX8">
            <v>85</v>
          </cell>
          <cell r="AY8">
            <v>120</v>
          </cell>
          <cell r="AZ8">
            <v>485</v>
          </cell>
          <cell r="BA8">
            <v>3100</v>
          </cell>
          <cell r="BB8">
            <v>3.2</v>
          </cell>
          <cell r="BC8">
            <v>430</v>
          </cell>
          <cell r="BD8">
            <v>120</v>
          </cell>
          <cell r="BE8">
            <v>15</v>
          </cell>
          <cell r="BF8">
            <v>0</v>
          </cell>
          <cell r="BG8">
            <v>105</v>
          </cell>
          <cell r="BH8">
            <v>310</v>
          </cell>
          <cell r="BI8">
            <v>1505</v>
          </cell>
          <cell r="BJ8">
            <v>4.2</v>
          </cell>
          <cell r="BK8">
            <v>6321</v>
          </cell>
          <cell r="BL8">
            <v>1.7</v>
          </cell>
          <cell r="BM8">
            <v>2558.5</v>
          </cell>
          <cell r="BN8">
            <v>1510</v>
          </cell>
          <cell r="BO8">
            <v>440</v>
          </cell>
          <cell r="BP8">
            <v>1070</v>
          </cell>
          <cell r="BQ8">
            <v>0</v>
          </cell>
          <cell r="BR8">
            <v>1510</v>
          </cell>
          <cell r="BS8">
            <v>1035</v>
          </cell>
          <cell r="BT8">
            <v>260</v>
          </cell>
          <cell r="BU8">
            <v>210</v>
          </cell>
          <cell r="BV8">
            <v>1510</v>
          </cell>
          <cell r="BW8">
            <v>50</v>
          </cell>
          <cell r="BX8">
            <v>60</v>
          </cell>
          <cell r="BY8">
            <v>155</v>
          </cell>
          <cell r="BZ8">
            <v>320</v>
          </cell>
          <cell r="CA8">
            <v>260</v>
          </cell>
          <cell r="CB8">
            <v>370</v>
          </cell>
          <cell r="CC8">
            <v>120</v>
          </cell>
          <cell r="CD8">
            <v>135</v>
          </cell>
          <cell r="CE8">
            <v>40</v>
          </cell>
          <cell r="CF8">
            <v>1510</v>
          </cell>
          <cell r="CG8">
            <v>0</v>
          </cell>
          <cell r="CH8">
            <v>10</v>
          </cell>
          <cell r="CI8">
            <v>85</v>
          </cell>
          <cell r="CJ8">
            <v>5</v>
          </cell>
          <cell r="CK8">
            <v>480</v>
          </cell>
          <cell r="CL8">
            <v>925</v>
          </cell>
          <cell r="CM8">
            <v>0</v>
          </cell>
          <cell r="CN8">
            <v>0</v>
          </cell>
          <cell r="CO8">
            <v>1510</v>
          </cell>
          <cell r="CP8">
            <v>510</v>
          </cell>
          <cell r="CQ8">
            <v>395</v>
          </cell>
          <cell r="CR8">
            <v>230</v>
          </cell>
          <cell r="CS8">
            <v>320</v>
          </cell>
          <cell r="CT8">
            <v>65</v>
          </cell>
          <cell r="CU8">
            <v>3770</v>
          </cell>
          <cell r="CV8">
            <v>2.5</v>
          </cell>
          <cell r="CW8">
            <v>1510</v>
          </cell>
          <cell r="CX8">
            <v>945</v>
          </cell>
          <cell r="CY8">
            <v>15</v>
          </cell>
          <cell r="CZ8">
            <v>550</v>
          </cell>
        </row>
        <row r="9">
          <cell r="A9" t="str">
            <v>4620269.00</v>
          </cell>
          <cell r="B9" t="str">
            <v>0269.00</v>
          </cell>
          <cell r="C9" t="str">
            <v>Ahuntsic-Cartierville</v>
          </cell>
          <cell r="D9">
            <v>3300</v>
          </cell>
          <cell r="E9">
            <v>1495</v>
          </cell>
          <cell r="F9">
            <v>1165</v>
          </cell>
          <cell r="G9">
            <v>100</v>
          </cell>
          <cell r="H9">
            <v>360</v>
          </cell>
          <cell r="I9">
            <v>180</v>
          </cell>
          <cell r="J9">
            <v>3300</v>
          </cell>
          <cell r="K9">
            <v>2945</v>
          </cell>
          <cell r="L9">
            <v>355</v>
          </cell>
          <cell r="M9">
            <v>1005</v>
          </cell>
          <cell r="N9">
            <v>440</v>
          </cell>
          <cell r="O9">
            <v>270</v>
          </cell>
          <cell r="P9">
            <v>205</v>
          </cell>
          <cell r="Q9">
            <v>95</v>
          </cell>
          <cell r="R9">
            <v>1005</v>
          </cell>
          <cell r="S9">
            <v>740</v>
          </cell>
          <cell r="T9">
            <v>560</v>
          </cell>
          <cell r="U9">
            <v>195</v>
          </cell>
          <cell r="V9">
            <v>365</v>
          </cell>
          <cell r="W9">
            <v>160</v>
          </cell>
          <cell r="X9">
            <v>125</v>
          </cell>
          <cell r="Y9">
            <v>80</v>
          </cell>
          <cell r="Z9">
            <v>180</v>
          </cell>
          <cell r="AA9">
            <v>95</v>
          </cell>
          <cell r="AB9">
            <v>85</v>
          </cell>
          <cell r="AC9">
            <v>40</v>
          </cell>
          <cell r="AD9">
            <v>25</v>
          </cell>
          <cell r="AE9">
            <v>15</v>
          </cell>
          <cell r="AF9">
            <v>270</v>
          </cell>
          <cell r="AG9">
            <v>215</v>
          </cell>
          <cell r="AH9">
            <v>115</v>
          </cell>
          <cell r="AI9">
            <v>45</v>
          </cell>
          <cell r="AJ9">
            <v>55</v>
          </cell>
          <cell r="AK9">
            <v>60</v>
          </cell>
          <cell r="AL9">
            <v>30</v>
          </cell>
          <cell r="AM9">
            <v>25</v>
          </cell>
          <cell r="AN9">
            <v>0</v>
          </cell>
          <cell r="AO9">
            <v>1255</v>
          </cell>
          <cell r="AP9">
            <v>335</v>
          </cell>
          <cell r="AQ9">
            <v>415</v>
          </cell>
          <cell r="AR9">
            <v>160</v>
          </cell>
          <cell r="AS9">
            <v>210</v>
          </cell>
          <cell r="AT9">
            <v>145</v>
          </cell>
          <cell r="AU9">
            <v>1.2</v>
          </cell>
          <cell r="AV9">
            <v>4050</v>
          </cell>
          <cell r="AW9">
            <v>1040</v>
          </cell>
          <cell r="AX9">
            <v>80</v>
          </cell>
          <cell r="AY9">
            <v>115</v>
          </cell>
          <cell r="AZ9">
            <v>845</v>
          </cell>
          <cell r="BA9">
            <v>3005</v>
          </cell>
          <cell r="BB9">
            <v>3</v>
          </cell>
          <cell r="BC9">
            <v>465</v>
          </cell>
          <cell r="BD9">
            <v>250</v>
          </cell>
          <cell r="BE9">
            <v>10</v>
          </cell>
          <cell r="BF9">
            <v>20</v>
          </cell>
          <cell r="BG9">
            <v>220</v>
          </cell>
          <cell r="BH9">
            <v>215</v>
          </cell>
          <cell r="BI9">
            <v>1910</v>
          </cell>
          <cell r="BJ9">
            <v>4.2</v>
          </cell>
          <cell r="BK9">
            <v>8022</v>
          </cell>
          <cell r="BL9">
            <v>1.7</v>
          </cell>
          <cell r="BM9">
            <v>3247</v>
          </cell>
          <cell r="BN9">
            <v>1910</v>
          </cell>
          <cell r="BO9">
            <v>435</v>
          </cell>
          <cell r="BP9">
            <v>1475</v>
          </cell>
          <cell r="BQ9">
            <v>0</v>
          </cell>
          <cell r="BR9">
            <v>1915</v>
          </cell>
          <cell r="BS9">
            <v>1105</v>
          </cell>
          <cell r="BT9">
            <v>560</v>
          </cell>
          <cell r="BU9">
            <v>245</v>
          </cell>
          <cell r="BV9">
            <v>1915</v>
          </cell>
          <cell r="BW9">
            <v>180</v>
          </cell>
          <cell r="BX9">
            <v>780</v>
          </cell>
          <cell r="BY9">
            <v>560</v>
          </cell>
          <cell r="BZ9">
            <v>190</v>
          </cell>
          <cell r="CA9">
            <v>70</v>
          </cell>
          <cell r="CB9">
            <v>45</v>
          </cell>
          <cell r="CC9">
            <v>45</v>
          </cell>
          <cell r="CD9">
            <v>15</v>
          </cell>
          <cell r="CE9">
            <v>25</v>
          </cell>
          <cell r="CF9">
            <v>1915</v>
          </cell>
          <cell r="CG9">
            <v>35</v>
          </cell>
          <cell r="CH9">
            <v>75</v>
          </cell>
          <cell r="CI9">
            <v>5</v>
          </cell>
          <cell r="CJ9">
            <v>250</v>
          </cell>
          <cell r="CK9">
            <v>0</v>
          </cell>
          <cell r="CL9">
            <v>1545</v>
          </cell>
          <cell r="CM9">
            <v>10</v>
          </cell>
          <cell r="CN9">
            <v>0</v>
          </cell>
          <cell r="CO9">
            <v>1915</v>
          </cell>
          <cell r="CP9">
            <v>850</v>
          </cell>
          <cell r="CQ9">
            <v>485</v>
          </cell>
          <cell r="CR9">
            <v>265</v>
          </cell>
          <cell r="CS9">
            <v>270</v>
          </cell>
          <cell r="CT9">
            <v>40</v>
          </cell>
          <cell r="CU9">
            <v>4050</v>
          </cell>
          <cell r="CV9">
            <v>2.1</v>
          </cell>
          <cell r="CW9">
            <v>1910</v>
          </cell>
          <cell r="CX9">
            <v>965</v>
          </cell>
          <cell r="CY9">
            <v>20</v>
          </cell>
          <cell r="CZ9">
            <v>925</v>
          </cell>
        </row>
        <row r="10">
          <cell r="A10" t="str">
            <v>4620270.00</v>
          </cell>
          <cell r="B10" t="str">
            <v>0270.00</v>
          </cell>
          <cell r="C10" t="str">
            <v>Ahuntsic-Cartierville</v>
          </cell>
          <cell r="D10">
            <v>3695</v>
          </cell>
          <cell r="E10">
            <v>1840</v>
          </cell>
          <cell r="F10">
            <v>1170</v>
          </cell>
          <cell r="G10">
            <v>110</v>
          </cell>
          <cell r="H10">
            <v>390</v>
          </cell>
          <cell r="I10">
            <v>180</v>
          </cell>
          <cell r="J10">
            <v>3695</v>
          </cell>
          <cell r="K10">
            <v>3075</v>
          </cell>
          <cell r="L10">
            <v>620</v>
          </cell>
          <cell r="M10">
            <v>1080</v>
          </cell>
          <cell r="N10">
            <v>580</v>
          </cell>
          <cell r="O10">
            <v>280</v>
          </cell>
          <cell r="P10">
            <v>170</v>
          </cell>
          <cell r="Q10">
            <v>55</v>
          </cell>
          <cell r="R10">
            <v>1080</v>
          </cell>
          <cell r="S10">
            <v>875</v>
          </cell>
          <cell r="T10">
            <v>560</v>
          </cell>
          <cell r="U10">
            <v>275</v>
          </cell>
          <cell r="V10">
            <v>285</v>
          </cell>
          <cell r="W10">
            <v>140</v>
          </cell>
          <cell r="X10">
            <v>110</v>
          </cell>
          <cell r="Y10">
            <v>35</v>
          </cell>
          <cell r="Z10">
            <v>315</v>
          </cell>
          <cell r="AA10">
            <v>170</v>
          </cell>
          <cell r="AB10">
            <v>140</v>
          </cell>
          <cell r="AC10">
            <v>60</v>
          </cell>
          <cell r="AD10">
            <v>65</v>
          </cell>
          <cell r="AE10">
            <v>15</v>
          </cell>
          <cell r="AF10">
            <v>210</v>
          </cell>
          <cell r="AG10">
            <v>145</v>
          </cell>
          <cell r="AH10">
            <v>85</v>
          </cell>
          <cell r="AI10">
            <v>55</v>
          </cell>
          <cell r="AJ10">
            <v>0</v>
          </cell>
          <cell r="AK10">
            <v>60</v>
          </cell>
          <cell r="AL10">
            <v>45</v>
          </cell>
          <cell r="AM10">
            <v>20</v>
          </cell>
          <cell r="AN10">
            <v>0</v>
          </cell>
          <cell r="AO10">
            <v>1005</v>
          </cell>
          <cell r="AP10">
            <v>255</v>
          </cell>
          <cell r="AQ10">
            <v>300</v>
          </cell>
          <cell r="AR10">
            <v>110</v>
          </cell>
          <cell r="AS10">
            <v>220</v>
          </cell>
          <cell r="AT10">
            <v>115</v>
          </cell>
          <cell r="AU10">
            <v>0.9</v>
          </cell>
          <cell r="AV10">
            <v>4230</v>
          </cell>
          <cell r="AW10">
            <v>1265</v>
          </cell>
          <cell r="AX10">
            <v>100</v>
          </cell>
          <cell r="AY10">
            <v>180</v>
          </cell>
          <cell r="AZ10">
            <v>985</v>
          </cell>
          <cell r="BA10">
            <v>2960</v>
          </cell>
          <cell r="BB10">
            <v>2.7</v>
          </cell>
          <cell r="BC10">
            <v>560</v>
          </cell>
          <cell r="BD10">
            <v>245</v>
          </cell>
          <cell r="BE10">
            <v>15</v>
          </cell>
          <cell r="BF10">
            <v>15</v>
          </cell>
          <cell r="BG10">
            <v>215</v>
          </cell>
          <cell r="BH10">
            <v>315</v>
          </cell>
          <cell r="BI10">
            <v>2170</v>
          </cell>
          <cell r="BJ10">
            <v>4.7</v>
          </cell>
          <cell r="BK10">
            <v>10199</v>
          </cell>
          <cell r="BL10">
            <v>1.9</v>
          </cell>
          <cell r="BM10">
            <v>4123</v>
          </cell>
          <cell r="BN10">
            <v>2170</v>
          </cell>
          <cell r="BO10">
            <v>735</v>
          </cell>
          <cell r="BP10">
            <v>1430</v>
          </cell>
          <cell r="BQ10">
            <v>0</v>
          </cell>
          <cell r="BR10">
            <v>2170</v>
          </cell>
          <cell r="BS10">
            <v>1355</v>
          </cell>
          <cell r="BT10">
            <v>650</v>
          </cell>
          <cell r="BU10">
            <v>170</v>
          </cell>
          <cell r="BV10">
            <v>2170</v>
          </cell>
          <cell r="BW10">
            <v>245</v>
          </cell>
          <cell r="BX10">
            <v>1140</v>
          </cell>
          <cell r="BY10">
            <v>365</v>
          </cell>
          <cell r="BZ10">
            <v>140</v>
          </cell>
          <cell r="CA10">
            <v>115</v>
          </cell>
          <cell r="CB10">
            <v>75</v>
          </cell>
          <cell r="CC10">
            <v>40</v>
          </cell>
          <cell r="CD10">
            <v>15</v>
          </cell>
          <cell r="CE10">
            <v>35</v>
          </cell>
          <cell r="CF10">
            <v>2170</v>
          </cell>
          <cell r="CG10">
            <v>75</v>
          </cell>
          <cell r="CH10">
            <v>10</v>
          </cell>
          <cell r="CI10">
            <v>20</v>
          </cell>
          <cell r="CJ10">
            <v>590</v>
          </cell>
          <cell r="CK10">
            <v>380</v>
          </cell>
          <cell r="CL10">
            <v>1085</v>
          </cell>
          <cell r="CM10">
            <v>10</v>
          </cell>
          <cell r="CN10">
            <v>0</v>
          </cell>
          <cell r="CO10">
            <v>2170</v>
          </cell>
          <cell r="CP10">
            <v>985</v>
          </cell>
          <cell r="CQ10">
            <v>665</v>
          </cell>
          <cell r="CR10">
            <v>260</v>
          </cell>
          <cell r="CS10">
            <v>240</v>
          </cell>
          <cell r="CT10">
            <v>15</v>
          </cell>
          <cell r="CU10">
            <v>4230</v>
          </cell>
          <cell r="CV10">
            <v>1.9</v>
          </cell>
          <cell r="CW10">
            <v>2170</v>
          </cell>
          <cell r="CX10">
            <v>1050</v>
          </cell>
          <cell r="CY10">
            <v>15</v>
          </cell>
          <cell r="CZ10">
            <v>1100</v>
          </cell>
        </row>
        <row r="11">
          <cell r="A11" t="str">
            <v>4620271.00</v>
          </cell>
          <cell r="B11" t="str">
            <v>0271.00</v>
          </cell>
          <cell r="C11" t="str">
            <v>Ahuntsic-Cartierville</v>
          </cell>
          <cell r="D11">
            <v>2680</v>
          </cell>
          <cell r="E11">
            <v>1290</v>
          </cell>
          <cell r="F11">
            <v>870</v>
          </cell>
          <cell r="G11">
            <v>60</v>
          </cell>
          <cell r="H11">
            <v>290</v>
          </cell>
          <cell r="I11">
            <v>175</v>
          </cell>
          <cell r="J11">
            <v>2685</v>
          </cell>
          <cell r="K11">
            <v>2110</v>
          </cell>
          <cell r="L11">
            <v>575</v>
          </cell>
          <cell r="M11">
            <v>890</v>
          </cell>
          <cell r="N11">
            <v>505</v>
          </cell>
          <cell r="O11">
            <v>185</v>
          </cell>
          <cell r="P11">
            <v>155</v>
          </cell>
          <cell r="Q11">
            <v>35</v>
          </cell>
          <cell r="R11">
            <v>890</v>
          </cell>
          <cell r="S11">
            <v>715</v>
          </cell>
          <cell r="T11">
            <v>430</v>
          </cell>
          <cell r="U11">
            <v>230</v>
          </cell>
          <cell r="V11">
            <v>200</v>
          </cell>
          <cell r="W11">
            <v>100</v>
          </cell>
          <cell r="X11">
            <v>85</v>
          </cell>
          <cell r="Y11">
            <v>15</v>
          </cell>
          <cell r="Z11">
            <v>285</v>
          </cell>
          <cell r="AA11">
            <v>150</v>
          </cell>
          <cell r="AB11">
            <v>140</v>
          </cell>
          <cell r="AC11">
            <v>50</v>
          </cell>
          <cell r="AD11">
            <v>65</v>
          </cell>
          <cell r="AE11">
            <v>25</v>
          </cell>
          <cell r="AF11">
            <v>170</v>
          </cell>
          <cell r="AG11">
            <v>135</v>
          </cell>
          <cell r="AH11">
            <v>110</v>
          </cell>
          <cell r="AI11">
            <v>20</v>
          </cell>
          <cell r="AJ11">
            <v>0</v>
          </cell>
          <cell r="AK11">
            <v>40</v>
          </cell>
          <cell r="AL11">
            <v>20</v>
          </cell>
          <cell r="AM11">
            <v>20</v>
          </cell>
          <cell r="AN11">
            <v>0</v>
          </cell>
          <cell r="AO11">
            <v>800</v>
          </cell>
          <cell r="AP11">
            <v>160</v>
          </cell>
          <cell r="AQ11">
            <v>300</v>
          </cell>
          <cell r="AR11">
            <v>70</v>
          </cell>
          <cell r="AS11">
            <v>185</v>
          </cell>
          <cell r="AT11">
            <v>80</v>
          </cell>
          <cell r="AU11">
            <v>0.9</v>
          </cell>
          <cell r="AV11">
            <v>3115</v>
          </cell>
          <cell r="AW11">
            <v>705</v>
          </cell>
          <cell r="AX11">
            <v>35</v>
          </cell>
          <cell r="AY11">
            <v>90</v>
          </cell>
          <cell r="AZ11">
            <v>575</v>
          </cell>
          <cell r="BA11">
            <v>2410</v>
          </cell>
          <cell r="BB11">
            <v>2.7</v>
          </cell>
          <cell r="BC11">
            <v>535</v>
          </cell>
          <cell r="BD11">
            <v>200</v>
          </cell>
          <cell r="BE11">
            <v>30</v>
          </cell>
          <cell r="BF11">
            <v>10</v>
          </cell>
          <cell r="BG11">
            <v>165</v>
          </cell>
          <cell r="BH11">
            <v>335</v>
          </cell>
          <cell r="BI11">
            <v>1500</v>
          </cell>
          <cell r="BJ11">
            <v>5.4</v>
          </cell>
          <cell r="BK11">
            <v>8100.0000000000009</v>
          </cell>
          <cell r="BL11">
            <v>2.1</v>
          </cell>
          <cell r="BM11">
            <v>3150</v>
          </cell>
          <cell r="BN11">
            <v>1500</v>
          </cell>
          <cell r="BO11">
            <v>815</v>
          </cell>
          <cell r="BP11">
            <v>685</v>
          </cell>
          <cell r="BQ11">
            <v>0</v>
          </cell>
          <cell r="BR11">
            <v>1500</v>
          </cell>
          <cell r="BS11">
            <v>905</v>
          </cell>
          <cell r="BT11">
            <v>510</v>
          </cell>
          <cell r="BU11">
            <v>85</v>
          </cell>
          <cell r="BV11">
            <v>1500</v>
          </cell>
          <cell r="BW11">
            <v>200</v>
          </cell>
          <cell r="BX11">
            <v>795</v>
          </cell>
          <cell r="BY11">
            <v>270</v>
          </cell>
          <cell r="BZ11">
            <v>75</v>
          </cell>
          <cell r="CA11">
            <v>30</v>
          </cell>
          <cell r="CB11">
            <v>30</v>
          </cell>
          <cell r="CC11">
            <v>40</v>
          </cell>
          <cell r="CD11">
            <v>0</v>
          </cell>
          <cell r="CE11">
            <v>55</v>
          </cell>
          <cell r="CF11">
            <v>1500</v>
          </cell>
          <cell r="CG11">
            <v>225</v>
          </cell>
          <cell r="CH11">
            <v>25</v>
          </cell>
          <cell r="CI11">
            <v>15</v>
          </cell>
          <cell r="CJ11">
            <v>375</v>
          </cell>
          <cell r="CK11">
            <v>0</v>
          </cell>
          <cell r="CL11">
            <v>785</v>
          </cell>
          <cell r="CM11">
            <v>75</v>
          </cell>
          <cell r="CN11">
            <v>0</v>
          </cell>
          <cell r="CO11">
            <v>1500</v>
          </cell>
          <cell r="CP11">
            <v>575</v>
          </cell>
          <cell r="CQ11">
            <v>530</v>
          </cell>
          <cell r="CR11">
            <v>200</v>
          </cell>
          <cell r="CS11">
            <v>170</v>
          </cell>
          <cell r="CT11">
            <v>25</v>
          </cell>
          <cell r="CU11">
            <v>3115</v>
          </cell>
          <cell r="CV11">
            <v>2.1</v>
          </cell>
          <cell r="CW11">
            <v>1500</v>
          </cell>
          <cell r="CX11">
            <v>865</v>
          </cell>
          <cell r="CY11">
            <v>15</v>
          </cell>
          <cell r="CZ11">
            <v>625</v>
          </cell>
        </row>
        <row r="12">
          <cell r="A12" t="str">
            <v>4620272.00</v>
          </cell>
          <cell r="B12" t="str">
            <v>0272.00</v>
          </cell>
          <cell r="C12" t="str">
            <v>Ahuntsic-Cartierville</v>
          </cell>
          <cell r="D12">
            <v>3060</v>
          </cell>
          <cell r="E12">
            <v>1405</v>
          </cell>
          <cell r="F12">
            <v>1025</v>
          </cell>
          <cell r="G12">
            <v>110</v>
          </cell>
          <cell r="H12">
            <v>345</v>
          </cell>
          <cell r="I12">
            <v>180</v>
          </cell>
          <cell r="J12">
            <v>3060</v>
          </cell>
          <cell r="K12">
            <v>2615</v>
          </cell>
          <cell r="L12">
            <v>445</v>
          </cell>
          <cell r="M12">
            <v>935</v>
          </cell>
          <cell r="N12">
            <v>540</v>
          </cell>
          <cell r="O12">
            <v>210</v>
          </cell>
          <cell r="P12">
            <v>140</v>
          </cell>
          <cell r="Q12">
            <v>40</v>
          </cell>
          <cell r="R12">
            <v>935</v>
          </cell>
          <cell r="S12">
            <v>725</v>
          </cell>
          <cell r="T12">
            <v>495</v>
          </cell>
          <cell r="U12">
            <v>245</v>
          </cell>
          <cell r="V12">
            <v>250</v>
          </cell>
          <cell r="W12">
            <v>100</v>
          </cell>
          <cell r="X12">
            <v>120</v>
          </cell>
          <cell r="Y12">
            <v>30</v>
          </cell>
          <cell r="Z12">
            <v>230</v>
          </cell>
          <cell r="AA12">
            <v>155</v>
          </cell>
          <cell r="AB12">
            <v>70</v>
          </cell>
          <cell r="AC12">
            <v>50</v>
          </cell>
          <cell r="AD12">
            <v>15</v>
          </cell>
          <cell r="AE12">
            <v>10</v>
          </cell>
          <cell r="AF12">
            <v>215</v>
          </cell>
          <cell r="AG12">
            <v>180</v>
          </cell>
          <cell r="AH12">
            <v>115</v>
          </cell>
          <cell r="AI12">
            <v>60</v>
          </cell>
          <cell r="AJ12">
            <v>10</v>
          </cell>
          <cell r="AK12">
            <v>25</v>
          </cell>
          <cell r="AL12">
            <v>20</v>
          </cell>
          <cell r="AM12">
            <v>10</v>
          </cell>
          <cell r="AN12">
            <v>0</v>
          </cell>
          <cell r="AO12">
            <v>850</v>
          </cell>
          <cell r="AP12">
            <v>215</v>
          </cell>
          <cell r="AQ12">
            <v>300</v>
          </cell>
          <cell r="AR12">
            <v>110</v>
          </cell>
          <cell r="AS12">
            <v>130</v>
          </cell>
          <cell r="AT12">
            <v>95</v>
          </cell>
          <cell r="AU12">
            <v>0.9</v>
          </cell>
          <cell r="AV12">
            <v>3570</v>
          </cell>
          <cell r="AW12">
            <v>1055</v>
          </cell>
          <cell r="AX12">
            <v>95</v>
          </cell>
          <cell r="AY12">
            <v>160</v>
          </cell>
          <cell r="AZ12">
            <v>800</v>
          </cell>
          <cell r="BA12">
            <v>2510</v>
          </cell>
          <cell r="BB12">
            <v>2.7</v>
          </cell>
          <cell r="BC12">
            <v>530</v>
          </cell>
          <cell r="BD12">
            <v>240</v>
          </cell>
          <cell r="BE12">
            <v>20</v>
          </cell>
          <cell r="BF12">
            <v>0</v>
          </cell>
          <cell r="BG12">
            <v>225</v>
          </cell>
          <cell r="BH12">
            <v>290</v>
          </cell>
          <cell r="BI12">
            <v>1825</v>
          </cell>
          <cell r="BJ12">
            <v>4.5</v>
          </cell>
          <cell r="BK12">
            <v>8212.5</v>
          </cell>
          <cell r="BL12">
            <v>1.8</v>
          </cell>
          <cell r="BM12">
            <v>3285</v>
          </cell>
          <cell r="BN12">
            <v>1825</v>
          </cell>
          <cell r="BO12">
            <v>590</v>
          </cell>
          <cell r="BP12">
            <v>1240</v>
          </cell>
          <cell r="BQ12">
            <v>0</v>
          </cell>
          <cell r="BR12">
            <v>1825</v>
          </cell>
          <cell r="BS12">
            <v>1310</v>
          </cell>
          <cell r="BT12">
            <v>395</v>
          </cell>
          <cell r="BU12">
            <v>120</v>
          </cell>
          <cell r="BV12">
            <v>1825</v>
          </cell>
          <cell r="BW12">
            <v>215</v>
          </cell>
          <cell r="BX12">
            <v>710</v>
          </cell>
          <cell r="BY12">
            <v>310</v>
          </cell>
          <cell r="BZ12">
            <v>220</v>
          </cell>
          <cell r="CA12">
            <v>210</v>
          </cell>
          <cell r="CB12">
            <v>35</v>
          </cell>
          <cell r="CC12">
            <v>40</v>
          </cell>
          <cell r="CD12">
            <v>10</v>
          </cell>
          <cell r="CE12">
            <v>65</v>
          </cell>
          <cell r="CF12">
            <v>1825</v>
          </cell>
          <cell r="CG12">
            <v>125</v>
          </cell>
          <cell r="CH12">
            <v>90</v>
          </cell>
          <cell r="CI12">
            <v>75</v>
          </cell>
          <cell r="CJ12">
            <v>190</v>
          </cell>
          <cell r="CK12">
            <v>5</v>
          </cell>
          <cell r="CL12">
            <v>1345</v>
          </cell>
          <cell r="CM12">
            <v>5</v>
          </cell>
          <cell r="CN12">
            <v>0</v>
          </cell>
          <cell r="CO12">
            <v>1825</v>
          </cell>
          <cell r="CP12">
            <v>800</v>
          </cell>
          <cell r="CQ12">
            <v>570</v>
          </cell>
          <cell r="CR12">
            <v>250</v>
          </cell>
          <cell r="CS12">
            <v>190</v>
          </cell>
          <cell r="CT12">
            <v>15</v>
          </cell>
          <cell r="CU12">
            <v>3565</v>
          </cell>
          <cell r="CV12">
            <v>2</v>
          </cell>
          <cell r="CW12">
            <v>1825</v>
          </cell>
          <cell r="CX12">
            <v>920</v>
          </cell>
          <cell r="CY12">
            <v>10</v>
          </cell>
          <cell r="CZ12">
            <v>895</v>
          </cell>
        </row>
        <row r="13">
          <cell r="A13" t="str">
            <v>4620273.00</v>
          </cell>
          <cell r="B13" t="str">
            <v>0273.00</v>
          </cell>
          <cell r="C13" t="str">
            <v>Ahuntsic-Cartierville</v>
          </cell>
          <cell r="D13">
            <v>3695</v>
          </cell>
          <cell r="E13">
            <v>1520</v>
          </cell>
          <cell r="F13">
            <v>1325</v>
          </cell>
          <cell r="G13">
            <v>95</v>
          </cell>
          <cell r="H13">
            <v>425</v>
          </cell>
          <cell r="I13">
            <v>330</v>
          </cell>
          <cell r="J13">
            <v>3695</v>
          </cell>
          <cell r="K13">
            <v>3260</v>
          </cell>
          <cell r="L13">
            <v>435</v>
          </cell>
          <cell r="M13">
            <v>1155</v>
          </cell>
          <cell r="N13">
            <v>645</v>
          </cell>
          <cell r="O13">
            <v>240</v>
          </cell>
          <cell r="P13">
            <v>185</v>
          </cell>
          <cell r="Q13">
            <v>80</v>
          </cell>
          <cell r="R13">
            <v>1155</v>
          </cell>
          <cell r="S13">
            <v>870</v>
          </cell>
          <cell r="T13">
            <v>650</v>
          </cell>
          <cell r="U13">
            <v>310</v>
          </cell>
          <cell r="V13">
            <v>340</v>
          </cell>
          <cell r="W13">
            <v>135</v>
          </cell>
          <cell r="X13">
            <v>135</v>
          </cell>
          <cell r="Y13">
            <v>70</v>
          </cell>
          <cell r="Z13">
            <v>215</v>
          </cell>
          <cell r="AA13">
            <v>145</v>
          </cell>
          <cell r="AB13">
            <v>70</v>
          </cell>
          <cell r="AC13">
            <v>30</v>
          </cell>
          <cell r="AD13">
            <v>25</v>
          </cell>
          <cell r="AE13">
            <v>10</v>
          </cell>
          <cell r="AF13">
            <v>290</v>
          </cell>
          <cell r="AG13">
            <v>215</v>
          </cell>
          <cell r="AH13">
            <v>145</v>
          </cell>
          <cell r="AI13">
            <v>50</v>
          </cell>
          <cell r="AJ13">
            <v>20</v>
          </cell>
          <cell r="AK13">
            <v>75</v>
          </cell>
          <cell r="AL13">
            <v>45</v>
          </cell>
          <cell r="AM13">
            <v>25</v>
          </cell>
          <cell r="AN13">
            <v>0</v>
          </cell>
          <cell r="AO13">
            <v>1160</v>
          </cell>
          <cell r="AP13">
            <v>265</v>
          </cell>
          <cell r="AQ13">
            <v>290</v>
          </cell>
          <cell r="AR13">
            <v>115</v>
          </cell>
          <cell r="AS13">
            <v>195</v>
          </cell>
          <cell r="AT13">
            <v>295</v>
          </cell>
          <cell r="AU13">
            <v>1</v>
          </cell>
          <cell r="AV13">
            <v>4180</v>
          </cell>
          <cell r="AW13">
            <v>1000</v>
          </cell>
          <cell r="AX13">
            <v>35</v>
          </cell>
          <cell r="AY13">
            <v>60</v>
          </cell>
          <cell r="AZ13">
            <v>905</v>
          </cell>
          <cell r="BA13">
            <v>3180</v>
          </cell>
          <cell r="BB13">
            <v>2.8</v>
          </cell>
          <cell r="BC13">
            <v>885</v>
          </cell>
          <cell r="BD13">
            <v>355</v>
          </cell>
          <cell r="BE13">
            <v>15</v>
          </cell>
          <cell r="BF13">
            <v>10</v>
          </cell>
          <cell r="BG13">
            <v>330</v>
          </cell>
          <cell r="BH13">
            <v>520</v>
          </cell>
          <cell r="BI13">
            <v>2080</v>
          </cell>
          <cell r="BJ13">
            <v>4.9000000000000004</v>
          </cell>
          <cell r="BK13">
            <v>10192</v>
          </cell>
          <cell r="BL13">
            <v>2</v>
          </cell>
          <cell r="BM13">
            <v>4160</v>
          </cell>
          <cell r="BN13">
            <v>2080</v>
          </cell>
          <cell r="BO13">
            <v>800</v>
          </cell>
          <cell r="BP13">
            <v>1275</v>
          </cell>
          <cell r="BQ13">
            <v>0</v>
          </cell>
          <cell r="BR13">
            <v>2075</v>
          </cell>
          <cell r="BS13">
            <v>1405</v>
          </cell>
          <cell r="BT13">
            <v>555</v>
          </cell>
          <cell r="BU13">
            <v>110</v>
          </cell>
          <cell r="BV13">
            <v>2075</v>
          </cell>
          <cell r="BW13">
            <v>140</v>
          </cell>
          <cell r="BX13">
            <v>905</v>
          </cell>
          <cell r="BY13">
            <v>615</v>
          </cell>
          <cell r="BZ13">
            <v>235</v>
          </cell>
          <cell r="CA13">
            <v>70</v>
          </cell>
          <cell r="CB13">
            <v>55</v>
          </cell>
          <cell r="CC13">
            <v>15</v>
          </cell>
          <cell r="CD13">
            <v>0</v>
          </cell>
          <cell r="CE13">
            <v>30</v>
          </cell>
          <cell r="CF13">
            <v>2080</v>
          </cell>
          <cell r="CG13">
            <v>80</v>
          </cell>
          <cell r="CH13">
            <v>15</v>
          </cell>
          <cell r="CI13">
            <v>0</v>
          </cell>
          <cell r="CJ13">
            <v>675</v>
          </cell>
          <cell r="CK13">
            <v>5</v>
          </cell>
          <cell r="CL13">
            <v>1295</v>
          </cell>
          <cell r="CM13">
            <v>10</v>
          </cell>
          <cell r="CN13">
            <v>5</v>
          </cell>
          <cell r="CO13">
            <v>2080</v>
          </cell>
          <cell r="CP13">
            <v>905</v>
          </cell>
          <cell r="CQ13">
            <v>640</v>
          </cell>
          <cell r="CR13">
            <v>250</v>
          </cell>
          <cell r="CS13">
            <v>260</v>
          </cell>
          <cell r="CT13">
            <v>20</v>
          </cell>
          <cell r="CU13">
            <v>4185</v>
          </cell>
          <cell r="CV13">
            <v>2</v>
          </cell>
          <cell r="CW13">
            <v>2075</v>
          </cell>
          <cell r="CX13">
            <v>1140</v>
          </cell>
          <cell r="CY13">
            <v>10</v>
          </cell>
          <cell r="CZ13">
            <v>930</v>
          </cell>
        </row>
        <row r="14">
          <cell r="A14" t="str">
            <v>4620274.00</v>
          </cell>
          <cell r="B14" t="str">
            <v>0274.00</v>
          </cell>
          <cell r="C14" t="str">
            <v>Ahuntsic-Cartierville</v>
          </cell>
          <cell r="D14">
            <v>2505</v>
          </cell>
          <cell r="E14">
            <v>905</v>
          </cell>
          <cell r="F14">
            <v>1055</v>
          </cell>
          <cell r="G14">
            <v>60</v>
          </cell>
          <cell r="H14">
            <v>275</v>
          </cell>
          <cell r="I14">
            <v>210</v>
          </cell>
          <cell r="J14">
            <v>2500</v>
          </cell>
          <cell r="K14">
            <v>2245</v>
          </cell>
          <cell r="L14">
            <v>260</v>
          </cell>
          <cell r="M14">
            <v>870</v>
          </cell>
          <cell r="N14">
            <v>485</v>
          </cell>
          <cell r="O14">
            <v>200</v>
          </cell>
          <cell r="P14">
            <v>140</v>
          </cell>
          <cell r="Q14">
            <v>45</v>
          </cell>
          <cell r="R14">
            <v>875</v>
          </cell>
          <cell r="S14">
            <v>635</v>
          </cell>
          <cell r="T14">
            <v>505</v>
          </cell>
          <cell r="U14">
            <v>195</v>
          </cell>
          <cell r="V14">
            <v>310</v>
          </cell>
          <cell r="W14">
            <v>145</v>
          </cell>
          <cell r="X14">
            <v>120</v>
          </cell>
          <cell r="Y14">
            <v>45</v>
          </cell>
          <cell r="Z14">
            <v>130</v>
          </cell>
          <cell r="AA14">
            <v>120</v>
          </cell>
          <cell r="AB14">
            <v>10</v>
          </cell>
          <cell r="AC14">
            <v>0</v>
          </cell>
          <cell r="AD14">
            <v>0</v>
          </cell>
          <cell r="AE14">
            <v>0</v>
          </cell>
          <cell r="AF14">
            <v>240</v>
          </cell>
          <cell r="AG14">
            <v>220</v>
          </cell>
          <cell r="AH14">
            <v>155</v>
          </cell>
          <cell r="AI14">
            <v>50</v>
          </cell>
          <cell r="AJ14">
            <v>15</v>
          </cell>
          <cell r="AK14">
            <v>15</v>
          </cell>
          <cell r="AL14">
            <v>10</v>
          </cell>
          <cell r="AM14">
            <v>0</v>
          </cell>
          <cell r="AN14">
            <v>0</v>
          </cell>
          <cell r="AO14">
            <v>850</v>
          </cell>
          <cell r="AP14">
            <v>240</v>
          </cell>
          <cell r="AQ14">
            <v>235</v>
          </cell>
          <cell r="AR14">
            <v>90</v>
          </cell>
          <cell r="AS14">
            <v>115</v>
          </cell>
          <cell r="AT14">
            <v>170</v>
          </cell>
          <cell r="AU14">
            <v>1</v>
          </cell>
          <cell r="AV14">
            <v>2955</v>
          </cell>
          <cell r="AW14">
            <v>595</v>
          </cell>
          <cell r="AX14">
            <v>45</v>
          </cell>
          <cell r="AY14">
            <v>35</v>
          </cell>
          <cell r="AZ14">
            <v>510</v>
          </cell>
          <cell r="BA14">
            <v>2360</v>
          </cell>
          <cell r="BB14">
            <v>2.7</v>
          </cell>
          <cell r="BC14">
            <v>645</v>
          </cell>
          <cell r="BD14">
            <v>280</v>
          </cell>
          <cell r="BE14">
            <v>30</v>
          </cell>
          <cell r="BF14">
            <v>0</v>
          </cell>
          <cell r="BG14">
            <v>245</v>
          </cell>
          <cell r="BH14">
            <v>365</v>
          </cell>
          <cell r="BI14">
            <v>1360</v>
          </cell>
          <cell r="BJ14">
            <v>4.7</v>
          </cell>
          <cell r="BK14">
            <v>6392</v>
          </cell>
          <cell r="BL14">
            <v>2</v>
          </cell>
          <cell r="BM14">
            <v>2720</v>
          </cell>
          <cell r="BN14">
            <v>1355</v>
          </cell>
          <cell r="BO14">
            <v>470</v>
          </cell>
          <cell r="BP14">
            <v>885</v>
          </cell>
          <cell r="BQ14">
            <v>0</v>
          </cell>
          <cell r="BR14">
            <v>1360</v>
          </cell>
          <cell r="BS14">
            <v>840</v>
          </cell>
          <cell r="BT14">
            <v>465</v>
          </cell>
          <cell r="BU14">
            <v>55</v>
          </cell>
          <cell r="BV14">
            <v>1360</v>
          </cell>
          <cell r="BW14">
            <v>70</v>
          </cell>
          <cell r="BX14">
            <v>560</v>
          </cell>
          <cell r="BY14">
            <v>545</v>
          </cell>
          <cell r="BZ14">
            <v>120</v>
          </cell>
          <cell r="CA14">
            <v>55</v>
          </cell>
          <cell r="CB14">
            <v>0</v>
          </cell>
          <cell r="CC14">
            <v>0</v>
          </cell>
          <cell r="CD14">
            <v>0</v>
          </cell>
          <cell r="CE14">
            <v>10</v>
          </cell>
          <cell r="CF14">
            <v>1355</v>
          </cell>
          <cell r="CG14">
            <v>30</v>
          </cell>
          <cell r="CH14">
            <v>40</v>
          </cell>
          <cell r="CI14">
            <v>0</v>
          </cell>
          <cell r="CJ14">
            <v>515</v>
          </cell>
          <cell r="CK14">
            <v>75</v>
          </cell>
          <cell r="CL14">
            <v>700</v>
          </cell>
          <cell r="CM14">
            <v>5</v>
          </cell>
          <cell r="CN14">
            <v>5</v>
          </cell>
          <cell r="CO14">
            <v>1360</v>
          </cell>
          <cell r="CP14">
            <v>510</v>
          </cell>
          <cell r="CQ14">
            <v>430</v>
          </cell>
          <cell r="CR14">
            <v>190</v>
          </cell>
          <cell r="CS14">
            <v>200</v>
          </cell>
          <cell r="CT14">
            <v>30</v>
          </cell>
          <cell r="CU14">
            <v>2960</v>
          </cell>
          <cell r="CV14">
            <v>2.2000000000000002</v>
          </cell>
          <cell r="CW14">
            <v>1355</v>
          </cell>
          <cell r="CX14">
            <v>805</v>
          </cell>
          <cell r="CY14">
            <v>30</v>
          </cell>
          <cell r="CZ14">
            <v>520</v>
          </cell>
        </row>
        <row r="15">
          <cell r="A15" t="str">
            <v>4620275.00</v>
          </cell>
          <cell r="B15" t="str">
            <v>0275.00</v>
          </cell>
          <cell r="C15" t="str">
            <v>Ahuntsic-Cartierville</v>
          </cell>
          <cell r="D15">
            <v>3495</v>
          </cell>
          <cell r="E15">
            <v>1615</v>
          </cell>
          <cell r="F15">
            <v>1105</v>
          </cell>
          <cell r="G15">
            <v>90</v>
          </cell>
          <cell r="H15">
            <v>430</v>
          </cell>
          <cell r="I15">
            <v>245</v>
          </cell>
          <cell r="J15">
            <v>3495</v>
          </cell>
          <cell r="K15">
            <v>2950</v>
          </cell>
          <cell r="L15">
            <v>545</v>
          </cell>
          <cell r="M15">
            <v>1010</v>
          </cell>
          <cell r="N15">
            <v>550</v>
          </cell>
          <cell r="O15">
            <v>210</v>
          </cell>
          <cell r="P15">
            <v>175</v>
          </cell>
          <cell r="Q15">
            <v>75</v>
          </cell>
          <cell r="R15">
            <v>1010</v>
          </cell>
          <cell r="S15">
            <v>810</v>
          </cell>
          <cell r="T15">
            <v>535</v>
          </cell>
          <cell r="U15">
            <v>270</v>
          </cell>
          <cell r="V15">
            <v>265</v>
          </cell>
          <cell r="W15">
            <v>85</v>
          </cell>
          <cell r="X15">
            <v>110</v>
          </cell>
          <cell r="Y15">
            <v>70</v>
          </cell>
          <cell r="Z15">
            <v>275</v>
          </cell>
          <cell r="AA15">
            <v>165</v>
          </cell>
          <cell r="AB15">
            <v>110</v>
          </cell>
          <cell r="AC15">
            <v>75</v>
          </cell>
          <cell r="AD15">
            <v>25</v>
          </cell>
          <cell r="AE15">
            <v>0</v>
          </cell>
          <cell r="AF15">
            <v>205</v>
          </cell>
          <cell r="AG15">
            <v>160</v>
          </cell>
          <cell r="AH15">
            <v>95</v>
          </cell>
          <cell r="AI15">
            <v>25</v>
          </cell>
          <cell r="AJ15">
            <v>35</v>
          </cell>
          <cell r="AK15">
            <v>45</v>
          </cell>
          <cell r="AL15">
            <v>25</v>
          </cell>
          <cell r="AM15">
            <v>20</v>
          </cell>
          <cell r="AN15">
            <v>0</v>
          </cell>
          <cell r="AO15">
            <v>995</v>
          </cell>
          <cell r="AP15">
            <v>230</v>
          </cell>
          <cell r="AQ15">
            <v>315</v>
          </cell>
          <cell r="AR15">
            <v>120</v>
          </cell>
          <cell r="AS15">
            <v>150</v>
          </cell>
          <cell r="AT15">
            <v>175</v>
          </cell>
          <cell r="AU15">
            <v>1</v>
          </cell>
          <cell r="AV15">
            <v>4015</v>
          </cell>
          <cell r="AW15">
            <v>1200</v>
          </cell>
          <cell r="AX15">
            <v>105</v>
          </cell>
          <cell r="AY15">
            <v>185</v>
          </cell>
          <cell r="AZ15">
            <v>910</v>
          </cell>
          <cell r="BA15">
            <v>2820</v>
          </cell>
          <cell r="BB15">
            <v>2.8</v>
          </cell>
          <cell r="BC15">
            <v>665</v>
          </cell>
          <cell r="BD15">
            <v>315</v>
          </cell>
          <cell r="BE15">
            <v>20</v>
          </cell>
          <cell r="BF15">
            <v>15</v>
          </cell>
          <cell r="BG15">
            <v>275</v>
          </cell>
          <cell r="BH15">
            <v>355</v>
          </cell>
          <cell r="BI15">
            <v>2020</v>
          </cell>
          <cell r="BJ15">
            <v>4.7</v>
          </cell>
          <cell r="BK15">
            <v>9494</v>
          </cell>
          <cell r="BL15">
            <v>1.9</v>
          </cell>
          <cell r="BM15">
            <v>3838</v>
          </cell>
          <cell r="BN15">
            <v>2020</v>
          </cell>
          <cell r="BO15">
            <v>695</v>
          </cell>
          <cell r="BP15">
            <v>1325</v>
          </cell>
          <cell r="BQ15">
            <v>0</v>
          </cell>
          <cell r="BR15">
            <v>2015</v>
          </cell>
          <cell r="BS15">
            <v>1175</v>
          </cell>
          <cell r="BT15">
            <v>700</v>
          </cell>
          <cell r="BU15">
            <v>140</v>
          </cell>
          <cell r="BV15">
            <v>2015</v>
          </cell>
          <cell r="BW15">
            <v>175</v>
          </cell>
          <cell r="BX15">
            <v>990</v>
          </cell>
          <cell r="BY15">
            <v>485</v>
          </cell>
          <cell r="BZ15">
            <v>160</v>
          </cell>
          <cell r="CA15">
            <v>130</v>
          </cell>
          <cell r="CB15">
            <v>50</v>
          </cell>
          <cell r="CC15">
            <v>15</v>
          </cell>
          <cell r="CD15">
            <v>10</v>
          </cell>
          <cell r="CE15">
            <v>10</v>
          </cell>
          <cell r="CF15">
            <v>2020</v>
          </cell>
          <cell r="CG15">
            <v>125</v>
          </cell>
          <cell r="CH15">
            <v>40</v>
          </cell>
          <cell r="CI15">
            <v>5</v>
          </cell>
          <cell r="CJ15">
            <v>400</v>
          </cell>
          <cell r="CK15">
            <v>5</v>
          </cell>
          <cell r="CL15">
            <v>1440</v>
          </cell>
          <cell r="CM15">
            <v>10</v>
          </cell>
          <cell r="CN15">
            <v>0</v>
          </cell>
          <cell r="CO15">
            <v>2020</v>
          </cell>
          <cell r="CP15">
            <v>915</v>
          </cell>
          <cell r="CQ15">
            <v>595</v>
          </cell>
          <cell r="CR15">
            <v>245</v>
          </cell>
          <cell r="CS15">
            <v>245</v>
          </cell>
          <cell r="CT15">
            <v>25</v>
          </cell>
          <cell r="CU15">
            <v>4020</v>
          </cell>
          <cell r="CV15">
            <v>2</v>
          </cell>
          <cell r="CW15">
            <v>2015</v>
          </cell>
          <cell r="CX15">
            <v>995</v>
          </cell>
          <cell r="CY15">
            <v>10</v>
          </cell>
          <cell r="CZ15">
            <v>1015</v>
          </cell>
        </row>
        <row r="16">
          <cell r="A16" t="str">
            <v>4620276.00</v>
          </cell>
          <cell r="B16" t="str">
            <v>0276.00</v>
          </cell>
          <cell r="C16" t="str">
            <v>Ahuntsic-Cartierville</v>
          </cell>
          <cell r="D16">
            <v>4205</v>
          </cell>
          <cell r="E16">
            <v>1900</v>
          </cell>
          <cell r="F16">
            <v>1350</v>
          </cell>
          <cell r="G16">
            <v>105</v>
          </cell>
          <cell r="H16">
            <v>550</v>
          </cell>
          <cell r="I16">
            <v>300</v>
          </cell>
          <cell r="J16">
            <v>4205</v>
          </cell>
          <cell r="K16">
            <v>3545</v>
          </cell>
          <cell r="L16">
            <v>660</v>
          </cell>
          <cell r="M16">
            <v>1270</v>
          </cell>
          <cell r="N16">
            <v>695</v>
          </cell>
          <cell r="O16">
            <v>295</v>
          </cell>
          <cell r="P16">
            <v>185</v>
          </cell>
          <cell r="Q16">
            <v>95</v>
          </cell>
          <cell r="R16">
            <v>1270</v>
          </cell>
          <cell r="S16">
            <v>980</v>
          </cell>
          <cell r="T16">
            <v>655</v>
          </cell>
          <cell r="U16">
            <v>295</v>
          </cell>
          <cell r="V16">
            <v>360</v>
          </cell>
          <cell r="W16">
            <v>145</v>
          </cell>
          <cell r="X16">
            <v>150</v>
          </cell>
          <cell r="Y16">
            <v>65</v>
          </cell>
          <cell r="Z16">
            <v>325</v>
          </cell>
          <cell r="AA16">
            <v>180</v>
          </cell>
          <cell r="AB16">
            <v>145</v>
          </cell>
          <cell r="AC16">
            <v>90</v>
          </cell>
          <cell r="AD16">
            <v>40</v>
          </cell>
          <cell r="AE16">
            <v>15</v>
          </cell>
          <cell r="AF16">
            <v>290</v>
          </cell>
          <cell r="AG16">
            <v>275</v>
          </cell>
          <cell r="AH16">
            <v>215</v>
          </cell>
          <cell r="AI16">
            <v>45</v>
          </cell>
          <cell r="AJ16">
            <v>10</v>
          </cell>
          <cell r="AK16">
            <v>15</v>
          </cell>
          <cell r="AL16">
            <v>10</v>
          </cell>
          <cell r="AM16">
            <v>0</v>
          </cell>
          <cell r="AN16">
            <v>0</v>
          </cell>
          <cell r="AO16">
            <v>1275</v>
          </cell>
          <cell r="AP16">
            <v>325</v>
          </cell>
          <cell r="AQ16">
            <v>410</v>
          </cell>
          <cell r="AR16">
            <v>130</v>
          </cell>
          <cell r="AS16">
            <v>230</v>
          </cell>
          <cell r="AT16">
            <v>175</v>
          </cell>
          <cell r="AU16">
            <v>1</v>
          </cell>
          <cell r="AV16">
            <v>4910</v>
          </cell>
          <cell r="AW16">
            <v>1385</v>
          </cell>
          <cell r="AX16">
            <v>105</v>
          </cell>
          <cell r="AY16">
            <v>155</v>
          </cell>
          <cell r="AZ16">
            <v>1125</v>
          </cell>
          <cell r="BA16">
            <v>3525</v>
          </cell>
          <cell r="BB16">
            <v>2.8</v>
          </cell>
          <cell r="BC16">
            <v>800</v>
          </cell>
          <cell r="BD16">
            <v>395</v>
          </cell>
          <cell r="BE16">
            <v>30</v>
          </cell>
          <cell r="BF16">
            <v>10</v>
          </cell>
          <cell r="BG16">
            <v>360</v>
          </cell>
          <cell r="BH16">
            <v>400</v>
          </cell>
          <cell r="BI16">
            <v>2480</v>
          </cell>
          <cell r="BJ16">
            <v>4.5</v>
          </cell>
          <cell r="BK16">
            <v>11160</v>
          </cell>
          <cell r="BL16">
            <v>1.8</v>
          </cell>
          <cell r="BM16">
            <v>4464</v>
          </cell>
          <cell r="BN16">
            <v>2480</v>
          </cell>
          <cell r="BO16">
            <v>800</v>
          </cell>
          <cell r="BP16">
            <v>1680</v>
          </cell>
          <cell r="BQ16">
            <v>0</v>
          </cell>
          <cell r="BR16">
            <v>2480</v>
          </cell>
          <cell r="BS16">
            <v>1485</v>
          </cell>
          <cell r="BT16">
            <v>765</v>
          </cell>
          <cell r="BU16">
            <v>230</v>
          </cell>
          <cell r="BV16">
            <v>2480</v>
          </cell>
          <cell r="BW16">
            <v>195</v>
          </cell>
          <cell r="BX16">
            <v>1120</v>
          </cell>
          <cell r="BY16">
            <v>560</v>
          </cell>
          <cell r="BZ16">
            <v>325</v>
          </cell>
          <cell r="CA16">
            <v>115</v>
          </cell>
          <cell r="CB16">
            <v>15</v>
          </cell>
          <cell r="CC16">
            <v>0</v>
          </cell>
          <cell r="CD16">
            <v>35</v>
          </cell>
          <cell r="CE16">
            <v>100</v>
          </cell>
          <cell r="CF16">
            <v>2480</v>
          </cell>
          <cell r="CG16">
            <v>145</v>
          </cell>
          <cell r="CH16">
            <v>35</v>
          </cell>
          <cell r="CI16">
            <v>5</v>
          </cell>
          <cell r="CJ16">
            <v>555</v>
          </cell>
          <cell r="CK16">
            <v>95</v>
          </cell>
          <cell r="CL16">
            <v>1630</v>
          </cell>
          <cell r="CM16">
            <v>10</v>
          </cell>
          <cell r="CN16">
            <v>0</v>
          </cell>
          <cell r="CO16">
            <v>2480</v>
          </cell>
          <cell r="CP16">
            <v>1125</v>
          </cell>
          <cell r="CQ16">
            <v>730</v>
          </cell>
          <cell r="CR16">
            <v>320</v>
          </cell>
          <cell r="CS16">
            <v>275</v>
          </cell>
          <cell r="CT16">
            <v>30</v>
          </cell>
          <cell r="CU16">
            <v>4910</v>
          </cell>
          <cell r="CV16">
            <v>2</v>
          </cell>
          <cell r="CW16">
            <v>2480</v>
          </cell>
          <cell r="CX16">
            <v>1250</v>
          </cell>
          <cell r="CY16">
            <v>10</v>
          </cell>
          <cell r="CZ16">
            <v>1220</v>
          </cell>
        </row>
        <row r="17">
          <cell r="A17" t="str">
            <v>4620277.00</v>
          </cell>
          <cell r="B17" t="str">
            <v>0277.00</v>
          </cell>
          <cell r="C17" t="str">
            <v>Ahuntsic-Cartierville</v>
          </cell>
          <cell r="D17">
            <v>3905</v>
          </cell>
          <cell r="E17">
            <v>1845</v>
          </cell>
          <cell r="F17">
            <v>1200</v>
          </cell>
          <cell r="G17">
            <v>115</v>
          </cell>
          <cell r="H17">
            <v>365</v>
          </cell>
          <cell r="I17">
            <v>380</v>
          </cell>
          <cell r="J17">
            <v>3905</v>
          </cell>
          <cell r="K17">
            <v>3520</v>
          </cell>
          <cell r="L17">
            <v>385</v>
          </cell>
          <cell r="M17">
            <v>905</v>
          </cell>
          <cell r="N17">
            <v>475</v>
          </cell>
          <cell r="O17">
            <v>215</v>
          </cell>
          <cell r="P17">
            <v>160</v>
          </cell>
          <cell r="Q17">
            <v>55</v>
          </cell>
          <cell r="R17">
            <v>905</v>
          </cell>
          <cell r="S17">
            <v>715</v>
          </cell>
          <cell r="T17">
            <v>530</v>
          </cell>
          <cell r="U17">
            <v>220</v>
          </cell>
          <cell r="V17">
            <v>310</v>
          </cell>
          <cell r="W17">
            <v>150</v>
          </cell>
          <cell r="X17">
            <v>135</v>
          </cell>
          <cell r="Y17">
            <v>30</v>
          </cell>
          <cell r="Z17">
            <v>185</v>
          </cell>
          <cell r="AA17">
            <v>120</v>
          </cell>
          <cell r="AB17">
            <v>70</v>
          </cell>
          <cell r="AC17">
            <v>15</v>
          </cell>
          <cell r="AD17">
            <v>25</v>
          </cell>
          <cell r="AE17">
            <v>30</v>
          </cell>
          <cell r="AF17">
            <v>190</v>
          </cell>
          <cell r="AG17">
            <v>145</v>
          </cell>
          <cell r="AH17">
            <v>105</v>
          </cell>
          <cell r="AI17">
            <v>45</v>
          </cell>
          <cell r="AJ17">
            <v>0</v>
          </cell>
          <cell r="AK17">
            <v>45</v>
          </cell>
          <cell r="AL17">
            <v>40</v>
          </cell>
          <cell r="AM17">
            <v>10</v>
          </cell>
          <cell r="AN17">
            <v>0</v>
          </cell>
          <cell r="AO17">
            <v>920</v>
          </cell>
          <cell r="AP17">
            <v>230</v>
          </cell>
          <cell r="AQ17">
            <v>330</v>
          </cell>
          <cell r="AR17">
            <v>110</v>
          </cell>
          <cell r="AS17">
            <v>155</v>
          </cell>
          <cell r="AT17">
            <v>95</v>
          </cell>
          <cell r="AU17">
            <v>1</v>
          </cell>
          <cell r="AV17">
            <v>3745</v>
          </cell>
          <cell r="AW17">
            <v>1205</v>
          </cell>
          <cell r="AX17">
            <v>60</v>
          </cell>
          <cell r="AY17">
            <v>200</v>
          </cell>
          <cell r="AZ17">
            <v>945</v>
          </cell>
          <cell r="BA17">
            <v>2540</v>
          </cell>
          <cell r="BB17">
            <v>2.8</v>
          </cell>
          <cell r="BC17">
            <v>585</v>
          </cell>
          <cell r="BD17">
            <v>315</v>
          </cell>
          <cell r="BE17">
            <v>20</v>
          </cell>
          <cell r="BF17">
            <v>20</v>
          </cell>
          <cell r="BG17">
            <v>270</v>
          </cell>
          <cell r="BH17">
            <v>270</v>
          </cell>
          <cell r="BI17">
            <v>1940</v>
          </cell>
          <cell r="BJ17">
            <v>4.4000000000000004</v>
          </cell>
          <cell r="BK17">
            <v>8536</v>
          </cell>
          <cell r="BL17">
            <v>1.7</v>
          </cell>
          <cell r="BM17">
            <v>3298</v>
          </cell>
          <cell r="BN17">
            <v>1940</v>
          </cell>
          <cell r="BO17">
            <v>505</v>
          </cell>
          <cell r="BP17">
            <v>1440</v>
          </cell>
          <cell r="BQ17">
            <v>0</v>
          </cell>
          <cell r="BR17">
            <v>1940</v>
          </cell>
          <cell r="BS17">
            <v>1115</v>
          </cell>
          <cell r="BT17">
            <v>615</v>
          </cell>
          <cell r="BU17">
            <v>210</v>
          </cell>
          <cell r="BV17">
            <v>1940</v>
          </cell>
          <cell r="BW17">
            <v>190</v>
          </cell>
          <cell r="BX17">
            <v>755</v>
          </cell>
          <cell r="BY17">
            <v>600</v>
          </cell>
          <cell r="BZ17">
            <v>205</v>
          </cell>
          <cell r="CA17">
            <v>100</v>
          </cell>
          <cell r="CB17">
            <v>25</v>
          </cell>
          <cell r="CC17">
            <v>15</v>
          </cell>
          <cell r="CD17">
            <v>0</v>
          </cell>
          <cell r="CE17">
            <v>45</v>
          </cell>
          <cell r="CF17">
            <v>1940</v>
          </cell>
          <cell r="CG17">
            <v>120</v>
          </cell>
          <cell r="CH17">
            <v>70</v>
          </cell>
          <cell r="CI17">
            <v>5</v>
          </cell>
          <cell r="CJ17">
            <v>160</v>
          </cell>
          <cell r="CK17">
            <v>115</v>
          </cell>
          <cell r="CL17">
            <v>1475</v>
          </cell>
          <cell r="CM17">
            <v>0</v>
          </cell>
          <cell r="CN17">
            <v>0</v>
          </cell>
          <cell r="CO17">
            <v>1940</v>
          </cell>
          <cell r="CP17">
            <v>945</v>
          </cell>
          <cell r="CQ17">
            <v>525</v>
          </cell>
          <cell r="CR17">
            <v>240</v>
          </cell>
          <cell r="CS17">
            <v>215</v>
          </cell>
          <cell r="CT17">
            <v>20</v>
          </cell>
          <cell r="CU17">
            <v>3745</v>
          </cell>
          <cell r="CV17">
            <v>1.9</v>
          </cell>
          <cell r="CW17">
            <v>1940</v>
          </cell>
          <cell r="CX17">
            <v>885</v>
          </cell>
          <cell r="CY17">
            <v>10</v>
          </cell>
          <cell r="CZ17">
            <v>1045</v>
          </cell>
        </row>
        <row r="18">
          <cell r="A18" t="str">
            <v>4620278.00</v>
          </cell>
          <cell r="B18" t="str">
            <v>0278.00</v>
          </cell>
          <cell r="C18" t="str">
            <v>Ahuntsic-Cartierville</v>
          </cell>
          <cell r="D18">
            <v>3680</v>
          </cell>
          <cell r="E18">
            <v>1910</v>
          </cell>
          <cell r="F18">
            <v>1075</v>
          </cell>
          <cell r="G18">
            <v>75</v>
          </cell>
          <cell r="H18">
            <v>415</v>
          </cell>
          <cell r="I18">
            <v>205</v>
          </cell>
          <cell r="J18">
            <v>3680</v>
          </cell>
          <cell r="K18">
            <v>2965</v>
          </cell>
          <cell r="L18">
            <v>715</v>
          </cell>
          <cell r="M18">
            <v>1130</v>
          </cell>
          <cell r="N18">
            <v>585</v>
          </cell>
          <cell r="O18">
            <v>285</v>
          </cell>
          <cell r="P18">
            <v>200</v>
          </cell>
          <cell r="Q18">
            <v>55</v>
          </cell>
          <cell r="R18">
            <v>1130</v>
          </cell>
          <cell r="S18">
            <v>865</v>
          </cell>
          <cell r="T18">
            <v>510</v>
          </cell>
          <cell r="U18">
            <v>250</v>
          </cell>
          <cell r="V18">
            <v>260</v>
          </cell>
          <cell r="W18">
            <v>100</v>
          </cell>
          <cell r="X18">
            <v>125</v>
          </cell>
          <cell r="Y18">
            <v>35</v>
          </cell>
          <cell r="Z18">
            <v>355</v>
          </cell>
          <cell r="AA18">
            <v>165</v>
          </cell>
          <cell r="AB18">
            <v>185</v>
          </cell>
          <cell r="AC18">
            <v>100</v>
          </cell>
          <cell r="AD18">
            <v>65</v>
          </cell>
          <cell r="AE18">
            <v>20</v>
          </cell>
          <cell r="AF18">
            <v>265</v>
          </cell>
          <cell r="AG18">
            <v>210</v>
          </cell>
          <cell r="AH18">
            <v>140</v>
          </cell>
          <cell r="AI18">
            <v>65</v>
          </cell>
          <cell r="AJ18">
            <v>0</v>
          </cell>
          <cell r="AK18">
            <v>55</v>
          </cell>
          <cell r="AL18">
            <v>35</v>
          </cell>
          <cell r="AM18">
            <v>15</v>
          </cell>
          <cell r="AN18">
            <v>10</v>
          </cell>
          <cell r="AO18">
            <v>1125</v>
          </cell>
          <cell r="AP18">
            <v>230</v>
          </cell>
          <cell r="AQ18">
            <v>390</v>
          </cell>
          <cell r="AR18">
            <v>125</v>
          </cell>
          <cell r="AS18">
            <v>220</v>
          </cell>
          <cell r="AT18">
            <v>160</v>
          </cell>
          <cell r="AU18">
            <v>1</v>
          </cell>
          <cell r="AV18">
            <v>4280</v>
          </cell>
          <cell r="AW18">
            <v>1160</v>
          </cell>
          <cell r="AX18">
            <v>95</v>
          </cell>
          <cell r="AY18">
            <v>165</v>
          </cell>
          <cell r="AZ18">
            <v>900</v>
          </cell>
          <cell r="BA18">
            <v>3115</v>
          </cell>
          <cell r="BB18">
            <v>2.8</v>
          </cell>
          <cell r="BC18">
            <v>585</v>
          </cell>
          <cell r="BD18">
            <v>280</v>
          </cell>
          <cell r="BE18">
            <v>30</v>
          </cell>
          <cell r="BF18">
            <v>15</v>
          </cell>
          <cell r="BG18">
            <v>240</v>
          </cell>
          <cell r="BH18">
            <v>300</v>
          </cell>
          <cell r="BI18">
            <v>2120</v>
          </cell>
          <cell r="BJ18">
            <v>4.9000000000000004</v>
          </cell>
          <cell r="BK18">
            <v>10388</v>
          </cell>
          <cell r="BL18">
            <v>1.9</v>
          </cell>
          <cell r="BM18">
            <v>4028</v>
          </cell>
          <cell r="BN18">
            <v>2120</v>
          </cell>
          <cell r="BO18">
            <v>665</v>
          </cell>
          <cell r="BP18">
            <v>1455</v>
          </cell>
          <cell r="BQ18">
            <v>0</v>
          </cell>
          <cell r="BR18">
            <v>2120</v>
          </cell>
          <cell r="BS18">
            <v>1265</v>
          </cell>
          <cell r="BT18">
            <v>650</v>
          </cell>
          <cell r="BU18">
            <v>205</v>
          </cell>
          <cell r="BV18">
            <v>2120</v>
          </cell>
          <cell r="BW18">
            <v>470</v>
          </cell>
          <cell r="BX18">
            <v>875</v>
          </cell>
          <cell r="BY18">
            <v>430</v>
          </cell>
          <cell r="BZ18">
            <v>140</v>
          </cell>
          <cell r="CA18">
            <v>100</v>
          </cell>
          <cell r="CB18">
            <v>45</v>
          </cell>
          <cell r="CC18">
            <v>45</v>
          </cell>
          <cell r="CD18">
            <v>15</v>
          </cell>
          <cell r="CE18">
            <v>0</v>
          </cell>
          <cell r="CF18">
            <v>2120</v>
          </cell>
          <cell r="CG18">
            <v>145</v>
          </cell>
          <cell r="CH18">
            <v>25</v>
          </cell>
          <cell r="CI18">
            <v>5</v>
          </cell>
          <cell r="CJ18">
            <v>550</v>
          </cell>
          <cell r="CK18">
            <v>90</v>
          </cell>
          <cell r="CL18">
            <v>1270</v>
          </cell>
          <cell r="CM18">
            <v>35</v>
          </cell>
          <cell r="CN18">
            <v>0</v>
          </cell>
          <cell r="CO18">
            <v>2120</v>
          </cell>
          <cell r="CP18">
            <v>900</v>
          </cell>
          <cell r="CQ18">
            <v>650</v>
          </cell>
          <cell r="CR18">
            <v>290</v>
          </cell>
          <cell r="CS18">
            <v>270</v>
          </cell>
          <cell r="CT18">
            <v>10</v>
          </cell>
          <cell r="CU18">
            <v>4280</v>
          </cell>
          <cell r="CV18">
            <v>2</v>
          </cell>
          <cell r="CW18">
            <v>2120</v>
          </cell>
          <cell r="CX18">
            <v>1085</v>
          </cell>
          <cell r="CY18">
            <v>20</v>
          </cell>
          <cell r="CZ18">
            <v>1015</v>
          </cell>
        </row>
        <row r="19">
          <cell r="A19" t="str">
            <v>4620279.00</v>
          </cell>
          <cell r="B19" t="str">
            <v>0279.00</v>
          </cell>
          <cell r="C19" t="str">
            <v>Ahuntsic-Cartierville</v>
          </cell>
          <cell r="D19">
            <v>3695</v>
          </cell>
          <cell r="E19">
            <v>1820</v>
          </cell>
          <cell r="F19">
            <v>1080</v>
          </cell>
          <cell r="G19">
            <v>110</v>
          </cell>
          <cell r="H19">
            <v>465</v>
          </cell>
          <cell r="I19">
            <v>220</v>
          </cell>
          <cell r="J19">
            <v>3695</v>
          </cell>
          <cell r="K19">
            <v>3070</v>
          </cell>
          <cell r="L19">
            <v>620</v>
          </cell>
          <cell r="M19">
            <v>1005</v>
          </cell>
          <cell r="N19">
            <v>565</v>
          </cell>
          <cell r="O19">
            <v>235</v>
          </cell>
          <cell r="P19">
            <v>145</v>
          </cell>
          <cell r="Q19">
            <v>60</v>
          </cell>
          <cell r="R19">
            <v>1010</v>
          </cell>
          <cell r="S19">
            <v>830</v>
          </cell>
          <cell r="T19">
            <v>520</v>
          </cell>
          <cell r="U19">
            <v>255</v>
          </cell>
          <cell r="V19">
            <v>270</v>
          </cell>
          <cell r="W19">
            <v>150</v>
          </cell>
          <cell r="X19">
            <v>85</v>
          </cell>
          <cell r="Y19">
            <v>30</v>
          </cell>
          <cell r="Z19">
            <v>315</v>
          </cell>
          <cell r="AA19">
            <v>175</v>
          </cell>
          <cell r="AB19">
            <v>135</v>
          </cell>
          <cell r="AC19">
            <v>55</v>
          </cell>
          <cell r="AD19">
            <v>60</v>
          </cell>
          <cell r="AE19">
            <v>20</v>
          </cell>
          <cell r="AF19">
            <v>175</v>
          </cell>
          <cell r="AG19">
            <v>120</v>
          </cell>
          <cell r="AH19">
            <v>90</v>
          </cell>
          <cell r="AI19">
            <v>20</v>
          </cell>
          <cell r="AJ19">
            <v>10</v>
          </cell>
          <cell r="AK19">
            <v>55</v>
          </cell>
          <cell r="AL19">
            <v>45</v>
          </cell>
          <cell r="AM19">
            <v>10</v>
          </cell>
          <cell r="AN19">
            <v>0</v>
          </cell>
          <cell r="AO19">
            <v>885</v>
          </cell>
          <cell r="AP19">
            <v>220</v>
          </cell>
          <cell r="AQ19">
            <v>340</v>
          </cell>
          <cell r="AR19">
            <v>110</v>
          </cell>
          <cell r="AS19">
            <v>130</v>
          </cell>
          <cell r="AT19">
            <v>85</v>
          </cell>
          <cell r="AU19">
            <v>0.9</v>
          </cell>
          <cell r="AV19">
            <v>4090</v>
          </cell>
          <cell r="AW19">
            <v>1365</v>
          </cell>
          <cell r="AX19">
            <v>110</v>
          </cell>
          <cell r="AY19">
            <v>255</v>
          </cell>
          <cell r="AZ19">
            <v>1000</v>
          </cell>
          <cell r="BA19">
            <v>2725</v>
          </cell>
          <cell r="BB19">
            <v>2.7</v>
          </cell>
          <cell r="BC19">
            <v>640</v>
          </cell>
          <cell r="BD19">
            <v>385</v>
          </cell>
          <cell r="BE19">
            <v>10</v>
          </cell>
          <cell r="BF19">
            <v>80</v>
          </cell>
          <cell r="BG19">
            <v>300</v>
          </cell>
          <cell r="BH19">
            <v>250</v>
          </cell>
          <cell r="BI19">
            <v>2105</v>
          </cell>
          <cell r="BJ19">
            <v>4.7</v>
          </cell>
          <cell r="BK19">
            <v>9893.5</v>
          </cell>
          <cell r="BL19">
            <v>1.8</v>
          </cell>
          <cell r="BM19">
            <v>3789</v>
          </cell>
          <cell r="BN19">
            <v>2105</v>
          </cell>
          <cell r="BO19">
            <v>630</v>
          </cell>
          <cell r="BP19">
            <v>1475</v>
          </cell>
          <cell r="BQ19">
            <v>0</v>
          </cell>
          <cell r="BR19">
            <v>2100</v>
          </cell>
          <cell r="BS19">
            <v>1430</v>
          </cell>
          <cell r="BT19">
            <v>515</v>
          </cell>
          <cell r="BU19">
            <v>155</v>
          </cell>
          <cell r="BV19">
            <v>2105</v>
          </cell>
          <cell r="BW19">
            <v>565</v>
          </cell>
          <cell r="BX19">
            <v>840</v>
          </cell>
          <cell r="BY19">
            <v>300</v>
          </cell>
          <cell r="BZ19">
            <v>155</v>
          </cell>
          <cell r="CA19">
            <v>80</v>
          </cell>
          <cell r="CB19">
            <v>75</v>
          </cell>
          <cell r="CC19">
            <v>45</v>
          </cell>
          <cell r="CD19">
            <v>30</v>
          </cell>
          <cell r="CE19">
            <v>15</v>
          </cell>
          <cell r="CF19">
            <v>2105</v>
          </cell>
          <cell r="CG19">
            <v>120</v>
          </cell>
          <cell r="CH19">
            <v>60</v>
          </cell>
          <cell r="CI19">
            <v>10</v>
          </cell>
          <cell r="CJ19">
            <v>405</v>
          </cell>
          <cell r="CK19">
            <v>270</v>
          </cell>
          <cell r="CL19">
            <v>1225</v>
          </cell>
          <cell r="CM19">
            <v>15</v>
          </cell>
          <cell r="CN19">
            <v>0</v>
          </cell>
          <cell r="CO19">
            <v>2110</v>
          </cell>
          <cell r="CP19">
            <v>1000</v>
          </cell>
          <cell r="CQ19">
            <v>605</v>
          </cell>
          <cell r="CR19">
            <v>245</v>
          </cell>
          <cell r="CS19">
            <v>235</v>
          </cell>
          <cell r="CT19">
            <v>20</v>
          </cell>
          <cell r="CU19">
            <v>4095</v>
          </cell>
          <cell r="CV19">
            <v>1.9</v>
          </cell>
          <cell r="CW19">
            <v>2105</v>
          </cell>
          <cell r="CX19">
            <v>990</v>
          </cell>
          <cell r="CY19">
            <v>10</v>
          </cell>
          <cell r="CZ19">
            <v>1110</v>
          </cell>
        </row>
        <row r="20">
          <cell r="A20" t="str">
            <v>4620280.00</v>
          </cell>
          <cell r="B20" t="str">
            <v>0280.00</v>
          </cell>
          <cell r="C20" t="str">
            <v>Ahuntsic-Cartierville</v>
          </cell>
          <cell r="D20">
            <v>3705</v>
          </cell>
          <cell r="E20">
            <v>1775</v>
          </cell>
          <cell r="F20">
            <v>1255</v>
          </cell>
          <cell r="G20">
            <v>100</v>
          </cell>
          <cell r="H20">
            <v>400</v>
          </cell>
          <cell r="I20">
            <v>175</v>
          </cell>
          <cell r="J20">
            <v>3700</v>
          </cell>
          <cell r="K20">
            <v>3140</v>
          </cell>
          <cell r="L20">
            <v>560</v>
          </cell>
          <cell r="M20">
            <v>1045</v>
          </cell>
          <cell r="N20">
            <v>485</v>
          </cell>
          <cell r="O20">
            <v>250</v>
          </cell>
          <cell r="P20">
            <v>215</v>
          </cell>
          <cell r="Q20">
            <v>90</v>
          </cell>
          <cell r="R20">
            <v>1050</v>
          </cell>
          <cell r="S20">
            <v>895</v>
          </cell>
          <cell r="T20">
            <v>615</v>
          </cell>
          <cell r="U20">
            <v>230</v>
          </cell>
          <cell r="V20">
            <v>385</v>
          </cell>
          <cell r="W20">
            <v>150</v>
          </cell>
          <cell r="X20">
            <v>160</v>
          </cell>
          <cell r="Y20">
            <v>75</v>
          </cell>
          <cell r="Z20">
            <v>280</v>
          </cell>
          <cell r="AA20">
            <v>135</v>
          </cell>
          <cell r="AB20">
            <v>145</v>
          </cell>
          <cell r="AC20">
            <v>70</v>
          </cell>
          <cell r="AD20">
            <v>55</v>
          </cell>
          <cell r="AE20">
            <v>20</v>
          </cell>
          <cell r="AF20">
            <v>155</v>
          </cell>
          <cell r="AG20">
            <v>125</v>
          </cell>
          <cell r="AH20">
            <v>100</v>
          </cell>
          <cell r="AI20">
            <v>25</v>
          </cell>
          <cell r="AJ20">
            <v>0</v>
          </cell>
          <cell r="AK20">
            <v>30</v>
          </cell>
          <cell r="AL20">
            <v>20</v>
          </cell>
          <cell r="AM20">
            <v>0</v>
          </cell>
          <cell r="AN20">
            <v>0</v>
          </cell>
          <cell r="AO20">
            <v>1155</v>
          </cell>
          <cell r="AP20">
            <v>265</v>
          </cell>
          <cell r="AQ20">
            <v>420</v>
          </cell>
          <cell r="AR20">
            <v>110</v>
          </cell>
          <cell r="AS20">
            <v>235</v>
          </cell>
          <cell r="AT20">
            <v>115</v>
          </cell>
          <cell r="AU20">
            <v>1.1000000000000001</v>
          </cell>
          <cell r="AV20">
            <v>4390</v>
          </cell>
          <cell r="AW20">
            <v>1290</v>
          </cell>
          <cell r="AX20">
            <v>100</v>
          </cell>
          <cell r="AY20">
            <v>230</v>
          </cell>
          <cell r="AZ20">
            <v>955</v>
          </cell>
          <cell r="BA20">
            <v>3095</v>
          </cell>
          <cell r="BB20">
            <v>3</v>
          </cell>
          <cell r="BC20">
            <v>555</v>
          </cell>
          <cell r="BD20">
            <v>280</v>
          </cell>
          <cell r="BE20">
            <v>15</v>
          </cell>
          <cell r="BF20">
            <v>15</v>
          </cell>
          <cell r="BG20">
            <v>245</v>
          </cell>
          <cell r="BH20">
            <v>280</v>
          </cell>
          <cell r="BI20">
            <v>2135</v>
          </cell>
          <cell r="BJ20">
            <v>4.8</v>
          </cell>
          <cell r="BK20">
            <v>10248</v>
          </cell>
          <cell r="BL20">
            <v>1.9</v>
          </cell>
          <cell r="BM20">
            <v>4056.5</v>
          </cell>
          <cell r="BN20">
            <v>2135</v>
          </cell>
          <cell r="BO20">
            <v>785</v>
          </cell>
          <cell r="BP20">
            <v>1350</v>
          </cell>
          <cell r="BQ20">
            <v>0</v>
          </cell>
          <cell r="BR20">
            <v>2135</v>
          </cell>
          <cell r="BS20">
            <v>1240</v>
          </cell>
          <cell r="BT20">
            <v>690</v>
          </cell>
          <cell r="BU20">
            <v>205</v>
          </cell>
          <cell r="BV20">
            <v>2135</v>
          </cell>
          <cell r="BW20">
            <v>170</v>
          </cell>
          <cell r="BX20">
            <v>1240</v>
          </cell>
          <cell r="BY20">
            <v>435</v>
          </cell>
          <cell r="BZ20">
            <v>185</v>
          </cell>
          <cell r="CA20">
            <v>45</v>
          </cell>
          <cell r="CB20">
            <v>25</v>
          </cell>
          <cell r="CC20">
            <v>15</v>
          </cell>
          <cell r="CD20">
            <v>15</v>
          </cell>
          <cell r="CE20">
            <v>0</v>
          </cell>
          <cell r="CF20">
            <v>2135</v>
          </cell>
          <cell r="CG20">
            <v>90</v>
          </cell>
          <cell r="CH20">
            <v>300</v>
          </cell>
          <cell r="CI20">
            <v>0</v>
          </cell>
          <cell r="CJ20">
            <v>390</v>
          </cell>
          <cell r="CK20">
            <v>5</v>
          </cell>
          <cell r="CL20">
            <v>1330</v>
          </cell>
          <cell r="CM20">
            <v>15</v>
          </cell>
          <cell r="CN20">
            <v>0</v>
          </cell>
          <cell r="CO20">
            <v>2135</v>
          </cell>
          <cell r="CP20">
            <v>960</v>
          </cell>
          <cell r="CQ20">
            <v>585</v>
          </cell>
          <cell r="CR20">
            <v>275</v>
          </cell>
          <cell r="CS20">
            <v>285</v>
          </cell>
          <cell r="CT20">
            <v>30</v>
          </cell>
          <cell r="CU20">
            <v>4390</v>
          </cell>
          <cell r="CV20">
            <v>2.1</v>
          </cell>
          <cell r="CW20">
            <v>2135</v>
          </cell>
          <cell r="CX20">
            <v>1025</v>
          </cell>
          <cell r="CY20">
            <v>10</v>
          </cell>
          <cell r="CZ20">
            <v>1095</v>
          </cell>
        </row>
        <row r="21">
          <cell r="A21" t="str">
            <v>4620281.00</v>
          </cell>
          <cell r="B21" t="str">
            <v>0281.00</v>
          </cell>
          <cell r="C21" t="str">
            <v>Ahuntsic-Cartierville</v>
          </cell>
          <cell r="D21">
            <v>3100</v>
          </cell>
          <cell r="E21">
            <v>1420</v>
          </cell>
          <cell r="F21">
            <v>925</v>
          </cell>
          <cell r="G21">
            <v>95</v>
          </cell>
          <cell r="H21">
            <v>315</v>
          </cell>
          <cell r="I21">
            <v>335</v>
          </cell>
          <cell r="J21">
            <v>3100</v>
          </cell>
          <cell r="K21">
            <v>2620</v>
          </cell>
          <cell r="L21">
            <v>485</v>
          </cell>
          <cell r="M21">
            <v>820</v>
          </cell>
          <cell r="N21">
            <v>410</v>
          </cell>
          <cell r="O21">
            <v>185</v>
          </cell>
          <cell r="P21">
            <v>150</v>
          </cell>
          <cell r="Q21">
            <v>65</v>
          </cell>
          <cell r="R21">
            <v>820</v>
          </cell>
          <cell r="S21">
            <v>685</v>
          </cell>
          <cell r="T21">
            <v>440</v>
          </cell>
          <cell r="U21">
            <v>200</v>
          </cell>
          <cell r="V21">
            <v>245</v>
          </cell>
          <cell r="W21">
            <v>80</v>
          </cell>
          <cell r="X21">
            <v>100</v>
          </cell>
          <cell r="Y21">
            <v>55</v>
          </cell>
          <cell r="Z21">
            <v>240</v>
          </cell>
          <cell r="AA21">
            <v>115</v>
          </cell>
          <cell r="AB21">
            <v>125</v>
          </cell>
          <cell r="AC21">
            <v>70</v>
          </cell>
          <cell r="AD21">
            <v>50</v>
          </cell>
          <cell r="AE21">
            <v>0</v>
          </cell>
          <cell r="AF21">
            <v>135</v>
          </cell>
          <cell r="AG21">
            <v>110</v>
          </cell>
          <cell r="AH21">
            <v>80</v>
          </cell>
          <cell r="AI21">
            <v>25</v>
          </cell>
          <cell r="AJ21">
            <v>0</v>
          </cell>
          <cell r="AK21">
            <v>25</v>
          </cell>
          <cell r="AL21">
            <v>10</v>
          </cell>
          <cell r="AM21">
            <v>10</v>
          </cell>
          <cell r="AN21">
            <v>0</v>
          </cell>
          <cell r="AO21">
            <v>830</v>
          </cell>
          <cell r="AP21">
            <v>165</v>
          </cell>
          <cell r="AQ21">
            <v>295</v>
          </cell>
          <cell r="AR21">
            <v>135</v>
          </cell>
          <cell r="AS21">
            <v>155</v>
          </cell>
          <cell r="AT21">
            <v>85</v>
          </cell>
          <cell r="AU21">
            <v>1</v>
          </cell>
          <cell r="AV21">
            <v>3230</v>
          </cell>
          <cell r="AW21">
            <v>895</v>
          </cell>
          <cell r="AX21">
            <v>80</v>
          </cell>
          <cell r="AY21">
            <v>45</v>
          </cell>
          <cell r="AZ21">
            <v>770</v>
          </cell>
          <cell r="BA21">
            <v>2335</v>
          </cell>
          <cell r="BB21">
            <v>2.8</v>
          </cell>
          <cell r="BC21">
            <v>725</v>
          </cell>
          <cell r="BD21">
            <v>415</v>
          </cell>
          <cell r="BE21">
            <v>40</v>
          </cell>
          <cell r="BF21">
            <v>0</v>
          </cell>
          <cell r="BG21">
            <v>380</v>
          </cell>
          <cell r="BH21">
            <v>305</v>
          </cell>
          <cell r="BI21">
            <v>1635</v>
          </cell>
          <cell r="BJ21">
            <v>5.3</v>
          </cell>
          <cell r="BK21">
            <v>8665.5</v>
          </cell>
          <cell r="BL21">
            <v>2</v>
          </cell>
          <cell r="BM21">
            <v>3270</v>
          </cell>
          <cell r="BN21">
            <v>1635</v>
          </cell>
          <cell r="BO21">
            <v>825</v>
          </cell>
          <cell r="BP21">
            <v>810</v>
          </cell>
          <cell r="BQ21">
            <v>0</v>
          </cell>
          <cell r="BR21">
            <v>1635</v>
          </cell>
          <cell r="BS21">
            <v>1125</v>
          </cell>
          <cell r="BT21">
            <v>415</v>
          </cell>
          <cell r="BU21">
            <v>90</v>
          </cell>
          <cell r="BV21">
            <v>1635</v>
          </cell>
          <cell r="BW21">
            <v>170</v>
          </cell>
          <cell r="BX21">
            <v>785</v>
          </cell>
          <cell r="BY21">
            <v>190</v>
          </cell>
          <cell r="BZ21">
            <v>75</v>
          </cell>
          <cell r="CA21">
            <v>95</v>
          </cell>
          <cell r="CB21">
            <v>185</v>
          </cell>
          <cell r="CC21">
            <v>20</v>
          </cell>
          <cell r="CD21">
            <v>25</v>
          </cell>
          <cell r="CE21">
            <v>90</v>
          </cell>
          <cell r="CF21">
            <v>1635</v>
          </cell>
          <cell r="CG21">
            <v>180</v>
          </cell>
          <cell r="CH21">
            <v>160</v>
          </cell>
          <cell r="CI21">
            <v>15</v>
          </cell>
          <cell r="CJ21">
            <v>380</v>
          </cell>
          <cell r="CK21">
            <v>260</v>
          </cell>
          <cell r="CL21">
            <v>630</v>
          </cell>
          <cell r="CM21">
            <v>5</v>
          </cell>
          <cell r="CN21">
            <v>0</v>
          </cell>
          <cell r="CO21">
            <v>1640</v>
          </cell>
          <cell r="CP21">
            <v>770</v>
          </cell>
          <cell r="CQ21">
            <v>450</v>
          </cell>
          <cell r="CR21">
            <v>190</v>
          </cell>
          <cell r="CS21">
            <v>210</v>
          </cell>
          <cell r="CT21">
            <v>15</v>
          </cell>
          <cell r="CU21">
            <v>3230</v>
          </cell>
          <cell r="CV21">
            <v>2</v>
          </cell>
          <cell r="CW21">
            <v>1635</v>
          </cell>
          <cell r="CX21">
            <v>810</v>
          </cell>
          <cell r="CY21">
            <v>0</v>
          </cell>
          <cell r="CZ21">
            <v>820</v>
          </cell>
        </row>
        <row r="22">
          <cell r="A22" t="str">
            <v>4620282.00</v>
          </cell>
          <cell r="B22" t="str">
            <v>0282.00</v>
          </cell>
          <cell r="C22" t="str">
            <v>Ahuntsic-Cartierville</v>
          </cell>
          <cell r="D22">
            <v>5725</v>
          </cell>
          <cell r="E22">
            <v>2265</v>
          </cell>
          <cell r="F22">
            <v>2255</v>
          </cell>
          <cell r="G22">
            <v>155</v>
          </cell>
          <cell r="H22">
            <v>555</v>
          </cell>
          <cell r="I22">
            <v>500</v>
          </cell>
          <cell r="J22">
            <v>5725</v>
          </cell>
          <cell r="K22">
            <v>5225</v>
          </cell>
          <cell r="L22">
            <v>500</v>
          </cell>
          <cell r="M22">
            <v>1600</v>
          </cell>
          <cell r="N22">
            <v>790</v>
          </cell>
          <cell r="O22">
            <v>355</v>
          </cell>
          <cell r="P22">
            <v>320</v>
          </cell>
          <cell r="Q22">
            <v>140</v>
          </cell>
          <cell r="R22">
            <v>1600</v>
          </cell>
          <cell r="S22">
            <v>1325</v>
          </cell>
          <cell r="T22">
            <v>1075</v>
          </cell>
          <cell r="U22">
            <v>450</v>
          </cell>
          <cell r="V22">
            <v>625</v>
          </cell>
          <cell r="W22">
            <v>255</v>
          </cell>
          <cell r="X22">
            <v>255</v>
          </cell>
          <cell r="Y22">
            <v>110</v>
          </cell>
          <cell r="Z22">
            <v>250</v>
          </cell>
          <cell r="AA22">
            <v>155</v>
          </cell>
          <cell r="AB22">
            <v>95</v>
          </cell>
          <cell r="AC22">
            <v>45</v>
          </cell>
          <cell r="AD22">
            <v>25</v>
          </cell>
          <cell r="AE22">
            <v>25</v>
          </cell>
          <cell r="AF22">
            <v>275</v>
          </cell>
          <cell r="AG22">
            <v>235</v>
          </cell>
          <cell r="AH22">
            <v>170</v>
          </cell>
          <cell r="AI22">
            <v>35</v>
          </cell>
          <cell r="AJ22">
            <v>25</v>
          </cell>
          <cell r="AK22">
            <v>35</v>
          </cell>
          <cell r="AL22">
            <v>10</v>
          </cell>
          <cell r="AM22">
            <v>15</v>
          </cell>
          <cell r="AN22">
            <v>0</v>
          </cell>
          <cell r="AO22">
            <v>1705</v>
          </cell>
          <cell r="AP22">
            <v>385</v>
          </cell>
          <cell r="AQ22">
            <v>525</v>
          </cell>
          <cell r="AR22">
            <v>100</v>
          </cell>
          <cell r="AS22">
            <v>360</v>
          </cell>
          <cell r="AT22">
            <v>325</v>
          </cell>
          <cell r="AU22">
            <v>1.1000000000000001</v>
          </cell>
          <cell r="AV22">
            <v>6095</v>
          </cell>
          <cell r="AW22">
            <v>1465</v>
          </cell>
          <cell r="AX22">
            <v>235</v>
          </cell>
          <cell r="AY22">
            <v>195</v>
          </cell>
          <cell r="AZ22">
            <v>1035</v>
          </cell>
          <cell r="BA22">
            <v>4630</v>
          </cell>
          <cell r="BB22">
            <v>2.9</v>
          </cell>
          <cell r="BC22">
            <v>1120</v>
          </cell>
          <cell r="BD22">
            <v>460</v>
          </cell>
          <cell r="BE22">
            <v>125</v>
          </cell>
          <cell r="BF22">
            <v>15</v>
          </cell>
          <cell r="BG22">
            <v>315</v>
          </cell>
          <cell r="BH22">
            <v>660</v>
          </cell>
          <cell r="BI22">
            <v>2745</v>
          </cell>
          <cell r="BJ22">
            <v>5.0999999999999996</v>
          </cell>
          <cell r="BK22">
            <v>13999.499999999998</v>
          </cell>
          <cell r="BL22">
            <v>2.1</v>
          </cell>
          <cell r="BM22">
            <v>5764.5</v>
          </cell>
          <cell r="BN22">
            <v>2745</v>
          </cell>
          <cell r="BO22">
            <v>1300</v>
          </cell>
          <cell r="BP22">
            <v>1445</v>
          </cell>
          <cell r="BQ22">
            <v>0</v>
          </cell>
          <cell r="BR22">
            <v>2745</v>
          </cell>
          <cell r="BS22">
            <v>1665</v>
          </cell>
          <cell r="BT22">
            <v>845</v>
          </cell>
          <cell r="BU22">
            <v>235</v>
          </cell>
          <cell r="BV22">
            <v>2745</v>
          </cell>
          <cell r="BW22">
            <v>245</v>
          </cell>
          <cell r="BX22">
            <v>870</v>
          </cell>
          <cell r="BY22">
            <v>675</v>
          </cell>
          <cell r="BZ22">
            <v>370</v>
          </cell>
          <cell r="CA22">
            <v>235</v>
          </cell>
          <cell r="CB22">
            <v>105</v>
          </cell>
          <cell r="CC22">
            <v>110</v>
          </cell>
          <cell r="CD22">
            <v>60</v>
          </cell>
          <cell r="CE22">
            <v>65</v>
          </cell>
          <cell r="CF22">
            <v>2745</v>
          </cell>
          <cell r="CG22">
            <v>375</v>
          </cell>
          <cell r="CH22">
            <v>195</v>
          </cell>
          <cell r="CI22">
            <v>45</v>
          </cell>
          <cell r="CJ22">
            <v>330</v>
          </cell>
          <cell r="CK22">
            <v>240</v>
          </cell>
          <cell r="CL22">
            <v>1555</v>
          </cell>
          <cell r="CM22">
            <v>10</v>
          </cell>
          <cell r="CN22">
            <v>0</v>
          </cell>
          <cell r="CO22">
            <v>2750</v>
          </cell>
          <cell r="CP22">
            <v>1035</v>
          </cell>
          <cell r="CQ22">
            <v>800</v>
          </cell>
          <cell r="CR22">
            <v>425</v>
          </cell>
          <cell r="CS22">
            <v>430</v>
          </cell>
          <cell r="CT22">
            <v>55</v>
          </cell>
          <cell r="CU22">
            <v>6095</v>
          </cell>
          <cell r="CV22">
            <v>2.2000000000000002</v>
          </cell>
          <cell r="CW22">
            <v>2745</v>
          </cell>
          <cell r="CX22">
            <v>1540</v>
          </cell>
          <cell r="CY22">
            <v>30</v>
          </cell>
          <cell r="CZ22">
            <v>1175</v>
          </cell>
        </row>
        <row r="23">
          <cell r="A23" t="str">
            <v>4620283.01</v>
          </cell>
          <cell r="B23" t="str">
            <v>0283.01</v>
          </cell>
          <cell r="C23" t="str">
            <v>Ahuntsic-Cartierville</v>
          </cell>
          <cell r="D23">
            <v>3155</v>
          </cell>
          <cell r="E23">
            <v>990</v>
          </cell>
          <cell r="F23">
            <v>1750</v>
          </cell>
          <cell r="G23">
            <v>55</v>
          </cell>
          <cell r="H23">
            <v>145</v>
          </cell>
          <cell r="I23">
            <v>220</v>
          </cell>
          <cell r="J23">
            <v>3155</v>
          </cell>
          <cell r="K23">
            <v>3070</v>
          </cell>
          <cell r="L23">
            <v>85</v>
          </cell>
          <cell r="M23">
            <v>1075</v>
          </cell>
          <cell r="N23">
            <v>495</v>
          </cell>
          <cell r="O23">
            <v>240</v>
          </cell>
          <cell r="P23">
            <v>225</v>
          </cell>
          <cell r="Q23">
            <v>110</v>
          </cell>
          <cell r="R23">
            <v>1075</v>
          </cell>
          <cell r="S23">
            <v>920</v>
          </cell>
          <cell r="T23">
            <v>860</v>
          </cell>
          <cell r="U23">
            <v>370</v>
          </cell>
          <cell r="V23">
            <v>490</v>
          </cell>
          <cell r="W23">
            <v>150</v>
          </cell>
          <cell r="X23">
            <v>225</v>
          </cell>
          <cell r="Y23">
            <v>110</v>
          </cell>
          <cell r="Z23">
            <v>60</v>
          </cell>
          <cell r="AA23">
            <v>30</v>
          </cell>
          <cell r="AB23">
            <v>30</v>
          </cell>
          <cell r="AC23">
            <v>30</v>
          </cell>
          <cell r="AD23">
            <v>0</v>
          </cell>
          <cell r="AE23">
            <v>0</v>
          </cell>
          <cell r="AF23">
            <v>155</v>
          </cell>
          <cell r="AG23">
            <v>145</v>
          </cell>
          <cell r="AH23">
            <v>90</v>
          </cell>
          <cell r="AI23">
            <v>50</v>
          </cell>
          <cell r="AJ23">
            <v>0</v>
          </cell>
          <cell r="AK23">
            <v>10</v>
          </cell>
          <cell r="AL23">
            <v>0</v>
          </cell>
          <cell r="AM23">
            <v>10</v>
          </cell>
          <cell r="AN23">
            <v>0</v>
          </cell>
          <cell r="AO23">
            <v>1195</v>
          </cell>
          <cell r="AP23">
            <v>195</v>
          </cell>
          <cell r="AQ23">
            <v>295</v>
          </cell>
          <cell r="AR23">
            <v>90</v>
          </cell>
          <cell r="AS23">
            <v>250</v>
          </cell>
          <cell r="AT23">
            <v>370</v>
          </cell>
          <cell r="AU23">
            <v>1.1000000000000001</v>
          </cell>
          <cell r="AV23">
            <v>3565</v>
          </cell>
          <cell r="AW23">
            <v>370</v>
          </cell>
          <cell r="AX23">
            <v>55</v>
          </cell>
          <cell r="AY23">
            <v>20</v>
          </cell>
          <cell r="AZ23">
            <v>300</v>
          </cell>
          <cell r="BA23">
            <v>3190</v>
          </cell>
          <cell r="BB23">
            <v>3</v>
          </cell>
          <cell r="BC23">
            <v>910</v>
          </cell>
          <cell r="BD23">
            <v>145</v>
          </cell>
          <cell r="BE23">
            <v>30</v>
          </cell>
          <cell r="BF23">
            <v>0</v>
          </cell>
          <cell r="BG23">
            <v>115</v>
          </cell>
          <cell r="BH23">
            <v>770</v>
          </cell>
          <cell r="BI23">
            <v>1365</v>
          </cell>
          <cell r="BJ23">
            <v>6.2</v>
          </cell>
          <cell r="BK23">
            <v>8463</v>
          </cell>
          <cell r="BL23">
            <v>2.7</v>
          </cell>
          <cell r="BM23">
            <v>3685.5000000000005</v>
          </cell>
          <cell r="BN23">
            <v>1365</v>
          </cell>
          <cell r="BO23">
            <v>820</v>
          </cell>
          <cell r="BP23">
            <v>545</v>
          </cell>
          <cell r="BQ23">
            <v>0</v>
          </cell>
          <cell r="BR23">
            <v>1365</v>
          </cell>
          <cell r="BS23">
            <v>895</v>
          </cell>
          <cell r="BT23">
            <v>395</v>
          </cell>
          <cell r="BU23">
            <v>75</v>
          </cell>
          <cell r="BV23">
            <v>1360</v>
          </cell>
          <cell r="BW23">
            <v>20</v>
          </cell>
          <cell r="BX23">
            <v>510</v>
          </cell>
          <cell r="BY23">
            <v>670</v>
          </cell>
          <cell r="BZ23">
            <v>70</v>
          </cell>
          <cell r="CA23">
            <v>25</v>
          </cell>
          <cell r="CB23">
            <v>45</v>
          </cell>
          <cell r="CC23">
            <v>20</v>
          </cell>
          <cell r="CD23">
            <v>0</v>
          </cell>
          <cell r="CE23">
            <v>0</v>
          </cell>
          <cell r="CF23">
            <v>1360</v>
          </cell>
          <cell r="CG23">
            <v>305</v>
          </cell>
          <cell r="CH23">
            <v>125</v>
          </cell>
          <cell r="CI23">
            <v>0</v>
          </cell>
          <cell r="CJ23">
            <v>285</v>
          </cell>
          <cell r="CK23">
            <v>5</v>
          </cell>
          <cell r="CL23">
            <v>640</v>
          </cell>
          <cell r="CM23">
            <v>5</v>
          </cell>
          <cell r="CN23">
            <v>0</v>
          </cell>
          <cell r="CO23">
            <v>1360</v>
          </cell>
          <cell r="CP23">
            <v>305</v>
          </cell>
          <cell r="CQ23">
            <v>450</v>
          </cell>
          <cell r="CR23">
            <v>250</v>
          </cell>
          <cell r="CS23">
            <v>320</v>
          </cell>
          <cell r="CT23">
            <v>35</v>
          </cell>
          <cell r="CU23">
            <v>3565</v>
          </cell>
          <cell r="CV23">
            <v>2.6</v>
          </cell>
          <cell r="CW23">
            <v>1360</v>
          </cell>
          <cell r="CX23">
            <v>1025</v>
          </cell>
          <cell r="CY23">
            <v>20</v>
          </cell>
          <cell r="CZ23">
            <v>315</v>
          </cell>
        </row>
        <row r="24">
          <cell r="A24" t="str">
            <v>4620283.02</v>
          </cell>
          <cell r="B24" t="str">
            <v>0283.02</v>
          </cell>
          <cell r="C24" t="str">
            <v>Ahuntsic-Cartierville</v>
          </cell>
          <cell r="D24">
            <v>2365</v>
          </cell>
          <cell r="E24">
            <v>775</v>
          </cell>
          <cell r="F24">
            <v>1195</v>
          </cell>
          <cell r="G24">
            <v>40</v>
          </cell>
          <cell r="H24">
            <v>150</v>
          </cell>
          <cell r="I24">
            <v>205</v>
          </cell>
          <cell r="J24">
            <v>2370</v>
          </cell>
          <cell r="K24">
            <v>2270</v>
          </cell>
          <cell r="L24">
            <v>95</v>
          </cell>
          <cell r="M24">
            <v>765</v>
          </cell>
          <cell r="N24">
            <v>325</v>
          </cell>
          <cell r="O24">
            <v>200</v>
          </cell>
          <cell r="P24">
            <v>170</v>
          </cell>
          <cell r="Q24">
            <v>70</v>
          </cell>
          <cell r="R24">
            <v>760</v>
          </cell>
          <cell r="S24">
            <v>620</v>
          </cell>
          <cell r="T24">
            <v>580</v>
          </cell>
          <cell r="U24">
            <v>215</v>
          </cell>
          <cell r="V24">
            <v>370</v>
          </cell>
          <cell r="W24">
            <v>150</v>
          </cell>
          <cell r="X24">
            <v>160</v>
          </cell>
          <cell r="Y24">
            <v>60</v>
          </cell>
          <cell r="Z24">
            <v>40</v>
          </cell>
          <cell r="AA24">
            <v>20</v>
          </cell>
          <cell r="AB24">
            <v>15</v>
          </cell>
          <cell r="AC24">
            <v>15</v>
          </cell>
          <cell r="AD24">
            <v>0</v>
          </cell>
          <cell r="AE24">
            <v>0</v>
          </cell>
          <cell r="AF24">
            <v>140</v>
          </cell>
          <cell r="AG24">
            <v>105</v>
          </cell>
          <cell r="AH24">
            <v>80</v>
          </cell>
          <cell r="AI24">
            <v>10</v>
          </cell>
          <cell r="AJ24">
            <v>15</v>
          </cell>
          <cell r="AK24">
            <v>35</v>
          </cell>
          <cell r="AL24">
            <v>15</v>
          </cell>
          <cell r="AM24">
            <v>25</v>
          </cell>
          <cell r="AN24">
            <v>0</v>
          </cell>
          <cell r="AO24">
            <v>900</v>
          </cell>
          <cell r="AP24">
            <v>195</v>
          </cell>
          <cell r="AQ24">
            <v>190</v>
          </cell>
          <cell r="AR24">
            <v>65</v>
          </cell>
          <cell r="AS24">
            <v>210</v>
          </cell>
          <cell r="AT24">
            <v>245</v>
          </cell>
          <cell r="AU24">
            <v>1.2</v>
          </cell>
          <cell r="AV24">
            <v>2745</v>
          </cell>
          <cell r="AW24">
            <v>460</v>
          </cell>
          <cell r="AX24">
            <v>65</v>
          </cell>
          <cell r="AY24">
            <v>25</v>
          </cell>
          <cell r="AZ24">
            <v>375</v>
          </cell>
          <cell r="BA24">
            <v>2280</v>
          </cell>
          <cell r="BB24">
            <v>3</v>
          </cell>
          <cell r="BC24">
            <v>605</v>
          </cell>
          <cell r="BD24">
            <v>205</v>
          </cell>
          <cell r="BE24">
            <v>45</v>
          </cell>
          <cell r="BF24">
            <v>0</v>
          </cell>
          <cell r="BG24">
            <v>160</v>
          </cell>
          <cell r="BH24">
            <v>400</v>
          </cell>
          <cell r="BI24">
            <v>1130</v>
          </cell>
          <cell r="BJ24">
            <v>5.7</v>
          </cell>
          <cell r="BK24">
            <v>6441</v>
          </cell>
          <cell r="BL24">
            <v>2.4</v>
          </cell>
          <cell r="BM24">
            <v>2712</v>
          </cell>
          <cell r="BN24">
            <v>1135</v>
          </cell>
          <cell r="BO24">
            <v>560</v>
          </cell>
          <cell r="BP24">
            <v>570</v>
          </cell>
          <cell r="BQ24">
            <v>0</v>
          </cell>
          <cell r="BR24">
            <v>1135</v>
          </cell>
          <cell r="BS24">
            <v>670</v>
          </cell>
          <cell r="BT24">
            <v>375</v>
          </cell>
          <cell r="BU24">
            <v>85</v>
          </cell>
          <cell r="BV24">
            <v>1135</v>
          </cell>
          <cell r="BW24">
            <v>60</v>
          </cell>
          <cell r="BX24">
            <v>345</v>
          </cell>
          <cell r="BY24">
            <v>530</v>
          </cell>
          <cell r="BZ24">
            <v>135</v>
          </cell>
          <cell r="CA24">
            <v>25</v>
          </cell>
          <cell r="CB24">
            <v>10</v>
          </cell>
          <cell r="CC24">
            <v>10</v>
          </cell>
          <cell r="CD24">
            <v>10</v>
          </cell>
          <cell r="CE24">
            <v>0</v>
          </cell>
          <cell r="CF24">
            <v>1135</v>
          </cell>
          <cell r="CG24">
            <v>190</v>
          </cell>
          <cell r="CH24">
            <v>35</v>
          </cell>
          <cell r="CI24">
            <v>0</v>
          </cell>
          <cell r="CJ24">
            <v>195</v>
          </cell>
          <cell r="CK24">
            <v>0</v>
          </cell>
          <cell r="CL24">
            <v>710</v>
          </cell>
          <cell r="CM24">
            <v>0</v>
          </cell>
          <cell r="CN24">
            <v>0</v>
          </cell>
          <cell r="CO24">
            <v>1130</v>
          </cell>
          <cell r="CP24">
            <v>370</v>
          </cell>
          <cell r="CQ24">
            <v>315</v>
          </cell>
          <cell r="CR24">
            <v>180</v>
          </cell>
          <cell r="CS24">
            <v>245</v>
          </cell>
          <cell r="CT24">
            <v>25</v>
          </cell>
          <cell r="CU24">
            <v>2745</v>
          </cell>
          <cell r="CV24">
            <v>2.4</v>
          </cell>
          <cell r="CW24">
            <v>1135</v>
          </cell>
          <cell r="CX24">
            <v>715</v>
          </cell>
          <cell r="CY24">
            <v>25</v>
          </cell>
          <cell r="CZ24">
            <v>395</v>
          </cell>
        </row>
        <row r="25">
          <cell r="A25" t="str">
            <v>4620284.00</v>
          </cell>
          <cell r="B25" t="str">
            <v>0284.00</v>
          </cell>
          <cell r="C25" t="str">
            <v>Ahuntsic-Cartierville</v>
          </cell>
          <cell r="D25">
            <v>2930</v>
          </cell>
          <cell r="E25">
            <v>1010</v>
          </cell>
          <cell r="F25">
            <v>1375</v>
          </cell>
          <cell r="G25">
            <v>60</v>
          </cell>
          <cell r="H25">
            <v>220</v>
          </cell>
          <cell r="I25">
            <v>270</v>
          </cell>
          <cell r="J25">
            <v>2925</v>
          </cell>
          <cell r="K25">
            <v>2710</v>
          </cell>
          <cell r="L25">
            <v>215</v>
          </cell>
          <cell r="M25">
            <v>905</v>
          </cell>
          <cell r="N25">
            <v>435</v>
          </cell>
          <cell r="O25">
            <v>220</v>
          </cell>
          <cell r="P25">
            <v>165</v>
          </cell>
          <cell r="Q25">
            <v>80</v>
          </cell>
          <cell r="R25">
            <v>910</v>
          </cell>
          <cell r="S25">
            <v>790</v>
          </cell>
          <cell r="T25">
            <v>680</v>
          </cell>
          <cell r="U25">
            <v>275</v>
          </cell>
          <cell r="V25">
            <v>405</v>
          </cell>
          <cell r="W25">
            <v>185</v>
          </cell>
          <cell r="X25">
            <v>150</v>
          </cell>
          <cell r="Y25">
            <v>65</v>
          </cell>
          <cell r="Z25">
            <v>105</v>
          </cell>
          <cell r="AA25">
            <v>70</v>
          </cell>
          <cell r="AB25">
            <v>40</v>
          </cell>
          <cell r="AC25">
            <v>15</v>
          </cell>
          <cell r="AD25">
            <v>15</v>
          </cell>
          <cell r="AE25">
            <v>0</v>
          </cell>
          <cell r="AF25">
            <v>115</v>
          </cell>
          <cell r="AG25">
            <v>110</v>
          </cell>
          <cell r="AH25">
            <v>85</v>
          </cell>
          <cell r="AI25">
            <v>15</v>
          </cell>
          <cell r="AJ25">
            <v>0</v>
          </cell>
          <cell r="AK25">
            <v>10</v>
          </cell>
          <cell r="AL25">
            <v>0</v>
          </cell>
          <cell r="AM25">
            <v>10</v>
          </cell>
          <cell r="AN25">
            <v>0</v>
          </cell>
          <cell r="AO25">
            <v>945</v>
          </cell>
          <cell r="AP25">
            <v>185</v>
          </cell>
          <cell r="AQ25">
            <v>285</v>
          </cell>
          <cell r="AR25">
            <v>85</v>
          </cell>
          <cell r="AS25">
            <v>185</v>
          </cell>
          <cell r="AT25">
            <v>200</v>
          </cell>
          <cell r="AU25">
            <v>1</v>
          </cell>
          <cell r="AV25">
            <v>3390</v>
          </cell>
          <cell r="AW25">
            <v>745</v>
          </cell>
          <cell r="AX25">
            <v>65</v>
          </cell>
          <cell r="AY25">
            <v>35</v>
          </cell>
          <cell r="AZ25">
            <v>650</v>
          </cell>
          <cell r="BA25">
            <v>2640</v>
          </cell>
          <cell r="BB25">
            <v>2.9</v>
          </cell>
          <cell r="BC25">
            <v>785</v>
          </cell>
          <cell r="BD25">
            <v>320</v>
          </cell>
          <cell r="BE25">
            <v>45</v>
          </cell>
          <cell r="BF25">
            <v>0</v>
          </cell>
          <cell r="BG25">
            <v>275</v>
          </cell>
          <cell r="BH25">
            <v>470</v>
          </cell>
          <cell r="BI25">
            <v>1575</v>
          </cell>
          <cell r="BJ25">
            <v>5.3</v>
          </cell>
          <cell r="BK25">
            <v>8347.5</v>
          </cell>
          <cell r="BL25">
            <v>2.2000000000000002</v>
          </cell>
          <cell r="BM25">
            <v>3465.0000000000005</v>
          </cell>
          <cell r="BN25">
            <v>1575</v>
          </cell>
          <cell r="BO25">
            <v>750</v>
          </cell>
          <cell r="BP25">
            <v>825</v>
          </cell>
          <cell r="BQ25">
            <v>0</v>
          </cell>
          <cell r="BR25">
            <v>1575</v>
          </cell>
          <cell r="BS25">
            <v>970</v>
          </cell>
          <cell r="BT25">
            <v>465</v>
          </cell>
          <cell r="BU25">
            <v>140</v>
          </cell>
          <cell r="BV25">
            <v>1575</v>
          </cell>
          <cell r="BW25">
            <v>90</v>
          </cell>
          <cell r="BX25">
            <v>505</v>
          </cell>
          <cell r="BY25">
            <v>670</v>
          </cell>
          <cell r="BZ25">
            <v>100</v>
          </cell>
          <cell r="CA25">
            <v>80</v>
          </cell>
          <cell r="CB25">
            <v>90</v>
          </cell>
          <cell r="CC25">
            <v>10</v>
          </cell>
          <cell r="CD25">
            <v>0</v>
          </cell>
          <cell r="CE25">
            <v>30</v>
          </cell>
          <cell r="CF25">
            <v>1575</v>
          </cell>
          <cell r="CG25">
            <v>280</v>
          </cell>
          <cell r="CH25">
            <v>80</v>
          </cell>
          <cell r="CI25">
            <v>0</v>
          </cell>
          <cell r="CJ25">
            <v>40</v>
          </cell>
          <cell r="CK25">
            <v>95</v>
          </cell>
          <cell r="CL25">
            <v>1085</v>
          </cell>
          <cell r="CM25">
            <v>0</v>
          </cell>
          <cell r="CN25">
            <v>0</v>
          </cell>
          <cell r="CO25">
            <v>1575</v>
          </cell>
          <cell r="CP25">
            <v>650</v>
          </cell>
          <cell r="CQ25">
            <v>445</v>
          </cell>
          <cell r="CR25">
            <v>215</v>
          </cell>
          <cell r="CS25">
            <v>240</v>
          </cell>
          <cell r="CT25">
            <v>30</v>
          </cell>
          <cell r="CU25">
            <v>3390</v>
          </cell>
          <cell r="CV25">
            <v>2.1</v>
          </cell>
          <cell r="CW25">
            <v>1575</v>
          </cell>
          <cell r="CX25">
            <v>885</v>
          </cell>
          <cell r="CY25">
            <v>10</v>
          </cell>
          <cell r="CZ25">
            <v>680</v>
          </cell>
        </row>
        <row r="26">
          <cell r="A26" t="str">
            <v>4620285.00</v>
          </cell>
          <cell r="B26" t="str">
            <v>0285.00</v>
          </cell>
          <cell r="C26" t="str">
            <v>Ahuntsic-Cartierville</v>
          </cell>
          <cell r="D26">
            <v>5645</v>
          </cell>
          <cell r="E26">
            <v>2465</v>
          </cell>
          <cell r="F26">
            <v>2190</v>
          </cell>
          <cell r="G26">
            <v>145</v>
          </cell>
          <cell r="H26">
            <v>385</v>
          </cell>
          <cell r="I26">
            <v>460</v>
          </cell>
          <cell r="J26">
            <v>5640</v>
          </cell>
          <cell r="K26">
            <v>5125</v>
          </cell>
          <cell r="L26">
            <v>515</v>
          </cell>
          <cell r="M26">
            <v>1625</v>
          </cell>
          <cell r="N26">
            <v>800</v>
          </cell>
          <cell r="O26">
            <v>360</v>
          </cell>
          <cell r="P26">
            <v>325</v>
          </cell>
          <cell r="Q26">
            <v>140</v>
          </cell>
          <cell r="R26">
            <v>1625</v>
          </cell>
          <cell r="S26">
            <v>1305</v>
          </cell>
          <cell r="T26">
            <v>1045</v>
          </cell>
          <cell r="U26">
            <v>460</v>
          </cell>
          <cell r="V26">
            <v>585</v>
          </cell>
          <cell r="W26">
            <v>190</v>
          </cell>
          <cell r="X26">
            <v>285</v>
          </cell>
          <cell r="Y26">
            <v>110</v>
          </cell>
          <cell r="Z26">
            <v>265</v>
          </cell>
          <cell r="AA26">
            <v>115</v>
          </cell>
          <cell r="AB26">
            <v>145</v>
          </cell>
          <cell r="AC26">
            <v>85</v>
          </cell>
          <cell r="AD26">
            <v>35</v>
          </cell>
          <cell r="AE26">
            <v>25</v>
          </cell>
          <cell r="AF26">
            <v>320</v>
          </cell>
          <cell r="AG26">
            <v>245</v>
          </cell>
          <cell r="AH26">
            <v>165</v>
          </cell>
          <cell r="AI26">
            <v>70</v>
          </cell>
          <cell r="AJ26">
            <v>0</v>
          </cell>
          <cell r="AK26">
            <v>75</v>
          </cell>
          <cell r="AL26">
            <v>60</v>
          </cell>
          <cell r="AM26">
            <v>15</v>
          </cell>
          <cell r="AN26">
            <v>0</v>
          </cell>
          <cell r="AO26">
            <v>1810</v>
          </cell>
          <cell r="AP26">
            <v>470</v>
          </cell>
          <cell r="AQ26">
            <v>615</v>
          </cell>
          <cell r="AR26">
            <v>200</v>
          </cell>
          <cell r="AS26">
            <v>290</v>
          </cell>
          <cell r="AT26">
            <v>235</v>
          </cell>
          <cell r="AU26">
            <v>1.1000000000000001</v>
          </cell>
          <cell r="AV26">
            <v>5710</v>
          </cell>
          <cell r="AW26">
            <v>970</v>
          </cell>
          <cell r="AX26">
            <v>195</v>
          </cell>
          <cell r="AY26">
            <v>105</v>
          </cell>
          <cell r="AZ26">
            <v>670</v>
          </cell>
          <cell r="BA26">
            <v>4745</v>
          </cell>
          <cell r="BB26">
            <v>2.9</v>
          </cell>
          <cell r="BC26">
            <v>865</v>
          </cell>
          <cell r="BD26">
            <v>245</v>
          </cell>
          <cell r="BE26">
            <v>20</v>
          </cell>
          <cell r="BF26">
            <v>0</v>
          </cell>
          <cell r="BG26">
            <v>215</v>
          </cell>
          <cell r="BH26">
            <v>620</v>
          </cell>
          <cell r="BI26">
            <v>2340</v>
          </cell>
          <cell r="BJ26">
            <v>5.2</v>
          </cell>
          <cell r="BK26">
            <v>12168</v>
          </cell>
          <cell r="BL26">
            <v>2.2000000000000002</v>
          </cell>
          <cell r="BM26">
            <v>5148</v>
          </cell>
          <cell r="BN26">
            <v>2340</v>
          </cell>
          <cell r="BO26">
            <v>1050</v>
          </cell>
          <cell r="BP26">
            <v>1290</v>
          </cell>
          <cell r="BQ26">
            <v>0</v>
          </cell>
          <cell r="BR26">
            <v>2340</v>
          </cell>
          <cell r="BS26">
            <v>1390</v>
          </cell>
          <cell r="BT26">
            <v>700</v>
          </cell>
          <cell r="BU26">
            <v>250</v>
          </cell>
          <cell r="BV26">
            <v>2340</v>
          </cell>
          <cell r="BW26">
            <v>245</v>
          </cell>
          <cell r="BX26">
            <v>980</v>
          </cell>
          <cell r="BY26">
            <v>705</v>
          </cell>
          <cell r="BZ26">
            <v>215</v>
          </cell>
          <cell r="CA26">
            <v>105</v>
          </cell>
          <cell r="CB26">
            <v>60</v>
          </cell>
          <cell r="CC26">
            <v>20</v>
          </cell>
          <cell r="CD26">
            <v>0</v>
          </cell>
          <cell r="CE26">
            <v>0</v>
          </cell>
          <cell r="CF26">
            <v>2340</v>
          </cell>
          <cell r="CG26">
            <v>650</v>
          </cell>
          <cell r="CH26">
            <v>180</v>
          </cell>
          <cell r="CI26">
            <v>5</v>
          </cell>
          <cell r="CJ26">
            <v>235</v>
          </cell>
          <cell r="CK26">
            <v>5</v>
          </cell>
          <cell r="CL26">
            <v>1270</v>
          </cell>
          <cell r="CM26">
            <v>5</v>
          </cell>
          <cell r="CN26">
            <v>0</v>
          </cell>
          <cell r="CO26">
            <v>2340</v>
          </cell>
          <cell r="CP26">
            <v>665</v>
          </cell>
          <cell r="CQ26">
            <v>745</v>
          </cell>
          <cell r="CR26">
            <v>405</v>
          </cell>
          <cell r="CS26">
            <v>470</v>
          </cell>
          <cell r="CT26">
            <v>45</v>
          </cell>
          <cell r="CU26">
            <v>5710</v>
          </cell>
          <cell r="CV26">
            <v>2.4</v>
          </cell>
          <cell r="CW26">
            <v>2340</v>
          </cell>
          <cell r="CX26">
            <v>1540</v>
          </cell>
          <cell r="CY26">
            <v>45</v>
          </cell>
          <cell r="CZ26">
            <v>760</v>
          </cell>
        </row>
        <row r="27">
          <cell r="A27" t="str">
            <v>4620286.00</v>
          </cell>
          <cell r="B27" t="str">
            <v>0286.00</v>
          </cell>
          <cell r="C27" t="str">
            <v>Ahuntsic-Cartierville</v>
          </cell>
          <cell r="D27">
            <v>4015</v>
          </cell>
          <cell r="E27">
            <v>1415</v>
          </cell>
          <cell r="F27">
            <v>1965</v>
          </cell>
          <cell r="G27">
            <v>115</v>
          </cell>
          <cell r="H27">
            <v>305</v>
          </cell>
          <cell r="I27">
            <v>215</v>
          </cell>
          <cell r="J27">
            <v>4015</v>
          </cell>
          <cell r="K27">
            <v>3735</v>
          </cell>
          <cell r="L27">
            <v>280</v>
          </cell>
          <cell r="M27">
            <v>1385</v>
          </cell>
          <cell r="N27">
            <v>555</v>
          </cell>
          <cell r="O27">
            <v>345</v>
          </cell>
          <cell r="P27">
            <v>305</v>
          </cell>
          <cell r="Q27">
            <v>175</v>
          </cell>
          <cell r="R27">
            <v>1385</v>
          </cell>
          <cell r="S27">
            <v>1095</v>
          </cell>
          <cell r="T27">
            <v>950</v>
          </cell>
          <cell r="U27">
            <v>340</v>
          </cell>
          <cell r="V27">
            <v>615</v>
          </cell>
          <cell r="W27">
            <v>235</v>
          </cell>
          <cell r="X27">
            <v>215</v>
          </cell>
          <cell r="Y27">
            <v>165</v>
          </cell>
          <cell r="Z27">
            <v>140</v>
          </cell>
          <cell r="AA27">
            <v>50</v>
          </cell>
          <cell r="AB27">
            <v>90</v>
          </cell>
          <cell r="AC27">
            <v>30</v>
          </cell>
          <cell r="AD27">
            <v>55</v>
          </cell>
          <cell r="AE27">
            <v>10</v>
          </cell>
          <cell r="AF27">
            <v>290</v>
          </cell>
          <cell r="AG27">
            <v>250</v>
          </cell>
          <cell r="AH27">
            <v>135</v>
          </cell>
          <cell r="AI27">
            <v>75</v>
          </cell>
          <cell r="AJ27">
            <v>35</v>
          </cell>
          <cell r="AK27">
            <v>40</v>
          </cell>
          <cell r="AL27">
            <v>30</v>
          </cell>
          <cell r="AM27">
            <v>10</v>
          </cell>
          <cell r="AN27">
            <v>0</v>
          </cell>
          <cell r="AO27">
            <v>1870</v>
          </cell>
          <cell r="AP27">
            <v>595</v>
          </cell>
          <cell r="AQ27">
            <v>645</v>
          </cell>
          <cell r="AR27">
            <v>175</v>
          </cell>
          <cell r="AS27">
            <v>220</v>
          </cell>
          <cell r="AT27">
            <v>230</v>
          </cell>
          <cell r="AU27">
            <v>1.3</v>
          </cell>
          <cell r="AV27">
            <v>5260</v>
          </cell>
          <cell r="AW27">
            <v>915</v>
          </cell>
          <cell r="AX27">
            <v>120</v>
          </cell>
          <cell r="AY27">
            <v>245</v>
          </cell>
          <cell r="AZ27">
            <v>545</v>
          </cell>
          <cell r="BA27">
            <v>4345</v>
          </cell>
          <cell r="BB27">
            <v>3.1</v>
          </cell>
          <cell r="BC27">
            <v>670</v>
          </cell>
          <cell r="BD27">
            <v>225</v>
          </cell>
          <cell r="BE27">
            <v>25</v>
          </cell>
          <cell r="BF27">
            <v>30</v>
          </cell>
          <cell r="BG27">
            <v>170</v>
          </cell>
          <cell r="BH27">
            <v>445</v>
          </cell>
          <cell r="BI27">
            <v>2005</v>
          </cell>
          <cell r="BJ27">
            <v>5</v>
          </cell>
          <cell r="BK27">
            <v>10025</v>
          </cell>
          <cell r="BL27">
            <v>2</v>
          </cell>
          <cell r="BM27">
            <v>4010</v>
          </cell>
          <cell r="BN27">
            <v>2000</v>
          </cell>
          <cell r="BO27">
            <v>725</v>
          </cell>
          <cell r="BP27">
            <v>1275</v>
          </cell>
          <cell r="BQ27">
            <v>0</v>
          </cell>
          <cell r="BR27">
            <v>2005</v>
          </cell>
          <cell r="BS27">
            <v>1085</v>
          </cell>
          <cell r="BT27">
            <v>605</v>
          </cell>
          <cell r="BU27">
            <v>310</v>
          </cell>
          <cell r="BV27">
            <v>2005</v>
          </cell>
          <cell r="BW27">
            <v>65</v>
          </cell>
          <cell r="BX27">
            <v>910</v>
          </cell>
          <cell r="BY27">
            <v>655</v>
          </cell>
          <cell r="BZ27">
            <v>260</v>
          </cell>
          <cell r="CA27">
            <v>60</v>
          </cell>
          <cell r="CB27">
            <v>30</v>
          </cell>
          <cell r="CC27">
            <v>10</v>
          </cell>
          <cell r="CD27">
            <v>10</v>
          </cell>
          <cell r="CE27">
            <v>10</v>
          </cell>
          <cell r="CF27">
            <v>2005</v>
          </cell>
          <cell r="CG27">
            <v>400</v>
          </cell>
          <cell r="CH27">
            <v>200</v>
          </cell>
          <cell r="CI27">
            <v>0</v>
          </cell>
          <cell r="CJ27">
            <v>150</v>
          </cell>
          <cell r="CK27">
            <v>540</v>
          </cell>
          <cell r="CL27">
            <v>715</v>
          </cell>
          <cell r="CM27">
            <v>0</v>
          </cell>
          <cell r="CN27">
            <v>0</v>
          </cell>
          <cell r="CO27">
            <v>2000</v>
          </cell>
          <cell r="CP27">
            <v>550</v>
          </cell>
          <cell r="CQ27">
            <v>550</v>
          </cell>
          <cell r="CR27">
            <v>355</v>
          </cell>
          <cell r="CS27">
            <v>470</v>
          </cell>
          <cell r="CT27">
            <v>80</v>
          </cell>
          <cell r="CU27">
            <v>5260</v>
          </cell>
          <cell r="CV27">
            <v>2.6</v>
          </cell>
          <cell r="CW27">
            <v>2005</v>
          </cell>
          <cell r="CX27">
            <v>1305</v>
          </cell>
          <cell r="CY27">
            <v>40</v>
          </cell>
          <cell r="CZ27">
            <v>660</v>
          </cell>
        </row>
        <row r="28">
          <cell r="A28" t="str">
            <v>4620287.01</v>
          </cell>
          <cell r="B28" t="str">
            <v>0287.01</v>
          </cell>
          <cell r="C28" t="str">
            <v>Ahuntsic-Cartierville</v>
          </cell>
          <cell r="D28">
            <v>4935</v>
          </cell>
          <cell r="E28">
            <v>2095</v>
          </cell>
          <cell r="F28">
            <v>1985</v>
          </cell>
          <cell r="G28">
            <v>195</v>
          </cell>
          <cell r="H28">
            <v>490</v>
          </cell>
          <cell r="I28">
            <v>170</v>
          </cell>
          <cell r="J28">
            <v>4935</v>
          </cell>
          <cell r="K28">
            <v>4525</v>
          </cell>
          <cell r="L28">
            <v>405</v>
          </cell>
          <cell r="M28">
            <v>1490</v>
          </cell>
          <cell r="N28">
            <v>670</v>
          </cell>
          <cell r="O28">
            <v>360</v>
          </cell>
          <cell r="P28">
            <v>275</v>
          </cell>
          <cell r="Q28">
            <v>180</v>
          </cell>
          <cell r="R28">
            <v>1490</v>
          </cell>
          <cell r="S28">
            <v>1100</v>
          </cell>
          <cell r="T28">
            <v>890</v>
          </cell>
          <cell r="U28">
            <v>335</v>
          </cell>
          <cell r="V28">
            <v>555</v>
          </cell>
          <cell r="W28">
            <v>220</v>
          </cell>
          <cell r="X28">
            <v>200</v>
          </cell>
          <cell r="Y28">
            <v>135</v>
          </cell>
          <cell r="Z28">
            <v>215</v>
          </cell>
          <cell r="AA28">
            <v>135</v>
          </cell>
          <cell r="AB28">
            <v>80</v>
          </cell>
          <cell r="AC28">
            <v>45</v>
          </cell>
          <cell r="AD28">
            <v>35</v>
          </cell>
          <cell r="AE28">
            <v>0</v>
          </cell>
          <cell r="AF28">
            <v>385</v>
          </cell>
          <cell r="AG28">
            <v>300</v>
          </cell>
          <cell r="AH28">
            <v>165</v>
          </cell>
          <cell r="AI28">
            <v>85</v>
          </cell>
          <cell r="AJ28">
            <v>55</v>
          </cell>
          <cell r="AK28">
            <v>85</v>
          </cell>
          <cell r="AL28">
            <v>40</v>
          </cell>
          <cell r="AM28">
            <v>10</v>
          </cell>
          <cell r="AN28">
            <v>40</v>
          </cell>
          <cell r="AO28">
            <v>1895</v>
          </cell>
          <cell r="AP28">
            <v>640</v>
          </cell>
          <cell r="AQ28">
            <v>620</v>
          </cell>
          <cell r="AR28">
            <v>190</v>
          </cell>
          <cell r="AS28">
            <v>285</v>
          </cell>
          <cell r="AT28">
            <v>150</v>
          </cell>
          <cell r="AU28">
            <v>1.3</v>
          </cell>
          <cell r="AV28">
            <v>6215</v>
          </cell>
          <cell r="AW28">
            <v>1720</v>
          </cell>
          <cell r="AX28">
            <v>225</v>
          </cell>
          <cell r="AY28">
            <v>285</v>
          </cell>
          <cell r="AZ28">
            <v>1215</v>
          </cell>
          <cell r="BA28">
            <v>4490</v>
          </cell>
          <cell r="BB28">
            <v>3</v>
          </cell>
          <cell r="BC28">
            <v>430</v>
          </cell>
          <cell r="BD28">
            <v>255</v>
          </cell>
          <cell r="BE28">
            <v>40</v>
          </cell>
          <cell r="BF28">
            <v>20</v>
          </cell>
          <cell r="BG28">
            <v>195</v>
          </cell>
          <cell r="BH28">
            <v>170</v>
          </cell>
          <cell r="BI28">
            <v>2855</v>
          </cell>
          <cell r="BJ28">
            <v>3.7</v>
          </cell>
          <cell r="BK28">
            <v>10563.5</v>
          </cell>
          <cell r="BL28">
            <v>1.4</v>
          </cell>
          <cell r="BM28">
            <v>3996.9999999999995</v>
          </cell>
          <cell r="BN28">
            <v>2855</v>
          </cell>
          <cell r="BO28">
            <v>395</v>
          </cell>
          <cell r="BP28">
            <v>2465</v>
          </cell>
          <cell r="BQ28">
            <v>0</v>
          </cell>
          <cell r="BR28">
            <v>2860</v>
          </cell>
          <cell r="BS28">
            <v>1625</v>
          </cell>
          <cell r="BT28">
            <v>840</v>
          </cell>
          <cell r="BU28">
            <v>395</v>
          </cell>
          <cell r="BV28">
            <v>2855</v>
          </cell>
          <cell r="BW28">
            <v>345</v>
          </cell>
          <cell r="BX28">
            <v>705</v>
          </cell>
          <cell r="BY28">
            <v>585</v>
          </cell>
          <cell r="BZ28">
            <v>430</v>
          </cell>
          <cell r="CA28">
            <v>190</v>
          </cell>
          <cell r="CB28">
            <v>280</v>
          </cell>
          <cell r="CC28">
            <v>150</v>
          </cell>
          <cell r="CD28">
            <v>85</v>
          </cell>
          <cell r="CE28">
            <v>75</v>
          </cell>
          <cell r="CF28">
            <v>2855</v>
          </cell>
          <cell r="CG28">
            <v>125</v>
          </cell>
          <cell r="CH28">
            <v>5</v>
          </cell>
          <cell r="CI28">
            <v>0</v>
          </cell>
          <cell r="CJ28">
            <v>120</v>
          </cell>
          <cell r="CK28">
            <v>45</v>
          </cell>
          <cell r="CL28">
            <v>2565</v>
          </cell>
          <cell r="CM28">
            <v>5</v>
          </cell>
          <cell r="CN28">
            <v>0</v>
          </cell>
          <cell r="CO28">
            <v>2855</v>
          </cell>
          <cell r="CP28">
            <v>1210</v>
          </cell>
          <cell r="CQ28">
            <v>760</v>
          </cell>
          <cell r="CR28">
            <v>385</v>
          </cell>
          <cell r="CS28">
            <v>425</v>
          </cell>
          <cell r="CT28">
            <v>75</v>
          </cell>
          <cell r="CU28">
            <v>6215</v>
          </cell>
          <cell r="CV28">
            <v>2.2000000000000002</v>
          </cell>
          <cell r="CW28">
            <v>2860</v>
          </cell>
          <cell r="CX28">
            <v>1445</v>
          </cell>
          <cell r="CY28">
            <v>20</v>
          </cell>
          <cell r="CZ28">
            <v>1390</v>
          </cell>
        </row>
        <row r="29">
          <cell r="A29" t="str">
            <v>4620287.02</v>
          </cell>
          <cell r="B29" t="str">
            <v>0287.02</v>
          </cell>
          <cell r="C29" t="str">
            <v>Ahuntsic-Cartierville</v>
          </cell>
          <cell r="D29">
            <v>3665</v>
          </cell>
          <cell r="E29">
            <v>1250</v>
          </cell>
          <cell r="F29">
            <v>1795</v>
          </cell>
          <cell r="G29">
            <v>70</v>
          </cell>
          <cell r="H29">
            <v>275</v>
          </cell>
          <cell r="I29">
            <v>275</v>
          </cell>
          <cell r="J29">
            <v>3660</v>
          </cell>
          <cell r="K29">
            <v>3410</v>
          </cell>
          <cell r="L29">
            <v>255</v>
          </cell>
          <cell r="M29">
            <v>1205</v>
          </cell>
          <cell r="N29">
            <v>530</v>
          </cell>
          <cell r="O29">
            <v>240</v>
          </cell>
          <cell r="P29">
            <v>295</v>
          </cell>
          <cell r="Q29">
            <v>140</v>
          </cell>
          <cell r="R29">
            <v>1200</v>
          </cell>
          <cell r="S29">
            <v>1010</v>
          </cell>
          <cell r="T29">
            <v>880</v>
          </cell>
          <cell r="U29">
            <v>375</v>
          </cell>
          <cell r="V29">
            <v>505</v>
          </cell>
          <cell r="W29">
            <v>130</v>
          </cell>
          <cell r="X29">
            <v>245</v>
          </cell>
          <cell r="Y29">
            <v>125</v>
          </cell>
          <cell r="Z29">
            <v>130</v>
          </cell>
          <cell r="AA29">
            <v>55</v>
          </cell>
          <cell r="AB29">
            <v>80</v>
          </cell>
          <cell r="AC29">
            <v>45</v>
          </cell>
          <cell r="AD29">
            <v>20</v>
          </cell>
          <cell r="AE29">
            <v>10</v>
          </cell>
          <cell r="AF29">
            <v>195</v>
          </cell>
          <cell r="AG29">
            <v>160</v>
          </cell>
          <cell r="AH29">
            <v>75</v>
          </cell>
          <cell r="AI29">
            <v>55</v>
          </cell>
          <cell r="AJ29">
            <v>30</v>
          </cell>
          <cell r="AK29">
            <v>35</v>
          </cell>
          <cell r="AL29">
            <v>25</v>
          </cell>
          <cell r="AM29">
            <v>10</v>
          </cell>
          <cell r="AN29">
            <v>0</v>
          </cell>
          <cell r="AO29">
            <v>1500</v>
          </cell>
          <cell r="AP29">
            <v>260</v>
          </cell>
          <cell r="AQ29">
            <v>460</v>
          </cell>
          <cell r="AR29">
            <v>125</v>
          </cell>
          <cell r="AS29">
            <v>375</v>
          </cell>
          <cell r="AT29">
            <v>285</v>
          </cell>
          <cell r="AU29">
            <v>1.2</v>
          </cell>
          <cell r="AV29">
            <v>4385</v>
          </cell>
          <cell r="AW29">
            <v>670</v>
          </cell>
          <cell r="AX29">
            <v>105</v>
          </cell>
          <cell r="AY29">
            <v>55</v>
          </cell>
          <cell r="AZ29">
            <v>510</v>
          </cell>
          <cell r="BA29">
            <v>3715</v>
          </cell>
          <cell r="BB29">
            <v>3.1</v>
          </cell>
          <cell r="BC29">
            <v>780</v>
          </cell>
          <cell r="BD29">
            <v>275</v>
          </cell>
          <cell r="BE29">
            <v>50</v>
          </cell>
          <cell r="BF29">
            <v>0</v>
          </cell>
          <cell r="BG29">
            <v>225</v>
          </cell>
          <cell r="BH29">
            <v>510</v>
          </cell>
          <cell r="BI29">
            <v>1715</v>
          </cell>
          <cell r="BJ29">
            <v>6.5</v>
          </cell>
          <cell r="BK29">
            <v>11147.5</v>
          </cell>
          <cell r="BL29">
            <v>2.7</v>
          </cell>
          <cell r="BM29">
            <v>4630.5</v>
          </cell>
          <cell r="BN29">
            <v>1715</v>
          </cell>
          <cell r="BO29">
            <v>950</v>
          </cell>
          <cell r="BP29">
            <v>765</v>
          </cell>
          <cell r="BQ29">
            <v>0</v>
          </cell>
          <cell r="BR29">
            <v>1715</v>
          </cell>
          <cell r="BS29">
            <v>1095</v>
          </cell>
          <cell r="BT29">
            <v>510</v>
          </cell>
          <cell r="BU29">
            <v>110</v>
          </cell>
          <cell r="BV29">
            <v>1720</v>
          </cell>
          <cell r="BW29">
            <v>80</v>
          </cell>
          <cell r="BX29">
            <v>375</v>
          </cell>
          <cell r="BY29">
            <v>225</v>
          </cell>
          <cell r="BZ29">
            <v>530</v>
          </cell>
          <cell r="CA29">
            <v>175</v>
          </cell>
          <cell r="CB29">
            <v>35</v>
          </cell>
          <cell r="CC29">
            <v>95</v>
          </cell>
          <cell r="CD29">
            <v>35</v>
          </cell>
          <cell r="CE29">
            <v>160</v>
          </cell>
          <cell r="CF29">
            <v>1720</v>
          </cell>
          <cell r="CG29">
            <v>605</v>
          </cell>
          <cell r="CH29">
            <v>40</v>
          </cell>
          <cell r="CI29">
            <v>15</v>
          </cell>
          <cell r="CJ29">
            <v>50</v>
          </cell>
          <cell r="CK29">
            <v>10</v>
          </cell>
          <cell r="CL29">
            <v>990</v>
          </cell>
          <cell r="CM29">
            <v>5</v>
          </cell>
          <cell r="CN29">
            <v>0</v>
          </cell>
          <cell r="CO29">
            <v>1720</v>
          </cell>
          <cell r="CP29">
            <v>510</v>
          </cell>
          <cell r="CQ29">
            <v>490</v>
          </cell>
          <cell r="CR29">
            <v>255</v>
          </cell>
          <cell r="CS29">
            <v>410</v>
          </cell>
          <cell r="CT29">
            <v>60</v>
          </cell>
          <cell r="CU29">
            <v>4385</v>
          </cell>
          <cell r="CV29">
            <v>2.5</v>
          </cell>
          <cell r="CW29">
            <v>1720</v>
          </cell>
          <cell r="CX29">
            <v>1155</v>
          </cell>
          <cell r="CY29">
            <v>25</v>
          </cell>
          <cell r="CZ29">
            <v>540</v>
          </cell>
        </row>
        <row r="30">
          <cell r="A30" t="str">
            <v>4620288.00</v>
          </cell>
          <cell r="B30" t="str">
            <v>0288.00</v>
          </cell>
          <cell r="C30" t="str">
            <v>Ahuntsic-Cartierville</v>
          </cell>
          <cell r="D30">
            <v>1350</v>
          </cell>
          <cell r="E30">
            <v>435</v>
          </cell>
          <cell r="F30">
            <v>645</v>
          </cell>
          <cell r="G30">
            <v>25</v>
          </cell>
          <cell r="H30">
            <v>75</v>
          </cell>
          <cell r="I30">
            <v>175</v>
          </cell>
          <cell r="J30">
            <v>1355</v>
          </cell>
          <cell r="K30">
            <v>1255</v>
          </cell>
          <cell r="L30">
            <v>100</v>
          </cell>
          <cell r="M30">
            <v>400</v>
          </cell>
          <cell r="N30">
            <v>150</v>
          </cell>
          <cell r="O30">
            <v>115</v>
          </cell>
          <cell r="P30">
            <v>110</v>
          </cell>
          <cell r="Q30">
            <v>25</v>
          </cell>
          <cell r="R30">
            <v>400</v>
          </cell>
          <cell r="S30">
            <v>350</v>
          </cell>
          <cell r="T30">
            <v>320</v>
          </cell>
          <cell r="U30">
            <v>110</v>
          </cell>
          <cell r="V30">
            <v>210</v>
          </cell>
          <cell r="W30">
            <v>75</v>
          </cell>
          <cell r="X30">
            <v>105</v>
          </cell>
          <cell r="Y30">
            <v>25</v>
          </cell>
          <cell r="Z30">
            <v>30</v>
          </cell>
          <cell r="AA30">
            <v>0</v>
          </cell>
          <cell r="AB30">
            <v>25</v>
          </cell>
          <cell r="AC30">
            <v>25</v>
          </cell>
          <cell r="AD30">
            <v>0</v>
          </cell>
          <cell r="AE30">
            <v>0</v>
          </cell>
          <cell r="AF30">
            <v>55</v>
          </cell>
          <cell r="AG30">
            <v>40</v>
          </cell>
          <cell r="AH30">
            <v>30</v>
          </cell>
          <cell r="AI30">
            <v>10</v>
          </cell>
          <cell r="AJ30">
            <v>0</v>
          </cell>
          <cell r="AK30">
            <v>10</v>
          </cell>
          <cell r="AL30">
            <v>10</v>
          </cell>
          <cell r="AM30">
            <v>0</v>
          </cell>
          <cell r="AN30">
            <v>0</v>
          </cell>
          <cell r="AO30">
            <v>485</v>
          </cell>
          <cell r="AP30">
            <v>50</v>
          </cell>
          <cell r="AQ30">
            <v>160</v>
          </cell>
          <cell r="AR30">
            <v>70</v>
          </cell>
          <cell r="AS30">
            <v>140</v>
          </cell>
          <cell r="AT30">
            <v>60</v>
          </cell>
          <cell r="AU30">
            <v>1.2</v>
          </cell>
          <cell r="AV30">
            <v>1555</v>
          </cell>
          <cell r="AW30">
            <v>310</v>
          </cell>
          <cell r="AX30">
            <v>45</v>
          </cell>
          <cell r="AY30">
            <v>35</v>
          </cell>
          <cell r="AZ30">
            <v>230</v>
          </cell>
          <cell r="BA30">
            <v>1240</v>
          </cell>
          <cell r="BB30">
            <v>3.1</v>
          </cell>
          <cell r="BC30">
            <v>430</v>
          </cell>
          <cell r="BD30">
            <v>265</v>
          </cell>
          <cell r="BE30">
            <v>40</v>
          </cell>
          <cell r="BF30">
            <v>10</v>
          </cell>
          <cell r="BG30">
            <v>210</v>
          </cell>
          <cell r="BH30">
            <v>160</v>
          </cell>
          <cell r="BI30">
            <v>640</v>
          </cell>
          <cell r="BJ30">
            <v>6.5</v>
          </cell>
          <cell r="BK30">
            <v>4160</v>
          </cell>
          <cell r="BL30">
            <v>2.5</v>
          </cell>
          <cell r="BM30">
            <v>1600</v>
          </cell>
          <cell r="BN30">
            <v>635</v>
          </cell>
          <cell r="BO30">
            <v>375</v>
          </cell>
          <cell r="BP30">
            <v>265</v>
          </cell>
          <cell r="BQ30">
            <v>0</v>
          </cell>
          <cell r="BR30">
            <v>640</v>
          </cell>
          <cell r="BS30">
            <v>535</v>
          </cell>
          <cell r="BT30">
            <v>75</v>
          </cell>
          <cell r="BU30">
            <v>30</v>
          </cell>
          <cell r="BV30">
            <v>640</v>
          </cell>
          <cell r="BW30">
            <v>15</v>
          </cell>
          <cell r="BX30">
            <v>40</v>
          </cell>
          <cell r="BY30">
            <v>60</v>
          </cell>
          <cell r="BZ30">
            <v>245</v>
          </cell>
          <cell r="CA30">
            <v>105</v>
          </cell>
          <cell r="CB30">
            <v>70</v>
          </cell>
          <cell r="CC30">
            <v>10</v>
          </cell>
          <cell r="CD30">
            <v>35</v>
          </cell>
          <cell r="CE30">
            <v>55</v>
          </cell>
          <cell r="CF30">
            <v>640</v>
          </cell>
          <cell r="CG30">
            <v>380</v>
          </cell>
          <cell r="CH30">
            <v>0</v>
          </cell>
          <cell r="CI30">
            <v>0</v>
          </cell>
          <cell r="CJ30">
            <v>5</v>
          </cell>
          <cell r="CK30">
            <v>250</v>
          </cell>
          <cell r="CL30">
            <v>0</v>
          </cell>
          <cell r="CM30">
            <v>0</v>
          </cell>
          <cell r="CN30">
            <v>0</v>
          </cell>
          <cell r="CO30">
            <v>640</v>
          </cell>
          <cell r="CP30">
            <v>245</v>
          </cell>
          <cell r="CQ30">
            <v>140</v>
          </cell>
          <cell r="CR30">
            <v>75</v>
          </cell>
          <cell r="CS30">
            <v>150</v>
          </cell>
          <cell r="CT30">
            <v>25</v>
          </cell>
          <cell r="CU30">
            <v>1545</v>
          </cell>
          <cell r="CV30">
            <v>2.4</v>
          </cell>
          <cell r="CW30">
            <v>640</v>
          </cell>
          <cell r="CX30">
            <v>390</v>
          </cell>
          <cell r="CY30">
            <v>10</v>
          </cell>
          <cell r="CZ30">
            <v>240</v>
          </cell>
        </row>
        <row r="31">
          <cell r="C31" t="str">
            <v>Ahuntsic-Cartierville</v>
          </cell>
          <cell r="D31">
            <v>107365</v>
          </cell>
          <cell r="E31">
            <v>45615</v>
          </cell>
          <cell r="F31">
            <v>40460</v>
          </cell>
          <cell r="G31">
            <v>2870</v>
          </cell>
          <cell r="H31">
            <v>10465</v>
          </cell>
          <cell r="I31">
            <v>7955</v>
          </cell>
          <cell r="J31">
            <v>107365</v>
          </cell>
          <cell r="K31">
            <v>94755</v>
          </cell>
          <cell r="L31">
            <v>12590</v>
          </cell>
          <cell r="M31">
            <v>32150</v>
          </cell>
          <cell r="N31">
            <v>16165</v>
          </cell>
          <cell r="O31">
            <v>7460</v>
          </cell>
          <cell r="P31">
            <v>5860</v>
          </cell>
          <cell r="Q31">
            <v>2610</v>
          </cell>
          <cell r="R31">
            <v>32150</v>
          </cell>
          <cell r="S31">
            <v>25790</v>
          </cell>
          <cell r="T31">
            <v>19460</v>
          </cell>
          <cell r="U31">
            <v>8375</v>
          </cell>
          <cell r="V31">
            <v>11100</v>
          </cell>
          <cell r="W31">
            <v>4440</v>
          </cell>
          <cell r="X31">
            <v>4500</v>
          </cell>
          <cell r="Y31">
            <v>2110</v>
          </cell>
          <cell r="Z31">
            <v>6320</v>
          </cell>
          <cell r="AA31">
            <v>3665</v>
          </cell>
          <cell r="AB31">
            <v>2625</v>
          </cell>
          <cell r="AC31">
            <v>1325</v>
          </cell>
          <cell r="AD31">
            <v>935</v>
          </cell>
          <cell r="AE31">
            <v>355</v>
          </cell>
          <cell r="AF31">
            <v>6380</v>
          </cell>
          <cell r="AG31">
            <v>5200</v>
          </cell>
          <cell r="AH31">
            <v>3385</v>
          </cell>
          <cell r="AI31">
            <v>1320</v>
          </cell>
          <cell r="AJ31">
            <v>440</v>
          </cell>
          <cell r="AK31">
            <v>1155</v>
          </cell>
          <cell r="AL31">
            <v>735</v>
          </cell>
          <cell r="AM31">
            <v>330</v>
          </cell>
          <cell r="AN31">
            <v>60</v>
          </cell>
          <cell r="AO31">
            <v>34280</v>
          </cell>
          <cell r="AP31">
            <v>8100</v>
          </cell>
          <cell r="AQ31">
            <v>10935</v>
          </cell>
          <cell r="AR31">
            <v>3565</v>
          </cell>
          <cell r="AS31">
            <v>6295</v>
          </cell>
          <cell r="AT31">
            <v>5330</v>
          </cell>
          <cell r="AU31">
            <v>1.0662519440124416</v>
          </cell>
          <cell r="AV31">
            <v>122820</v>
          </cell>
          <cell r="AW31">
            <v>30545</v>
          </cell>
          <cell r="AX31">
            <v>3120</v>
          </cell>
          <cell r="AY31">
            <v>4045</v>
          </cell>
          <cell r="AZ31">
            <v>23365</v>
          </cell>
          <cell r="BA31">
            <v>92235</v>
          </cell>
          <cell r="BB31">
            <v>2.8688958009331258</v>
          </cell>
          <cell r="BC31">
            <v>20590</v>
          </cell>
          <cell r="BD31">
            <v>9155</v>
          </cell>
          <cell r="BE31">
            <v>1020</v>
          </cell>
          <cell r="BF31">
            <v>375</v>
          </cell>
          <cell r="BG31">
            <v>7765</v>
          </cell>
          <cell r="BH31">
            <v>11410</v>
          </cell>
          <cell r="BI31">
            <v>57505</v>
          </cell>
          <cell r="BJ31">
            <v>4.8222937135901223</v>
          </cell>
          <cell r="BK31">
            <v>277306</v>
          </cell>
          <cell r="BL31">
            <v>1.9671506825493434</v>
          </cell>
          <cell r="BM31">
            <v>113121</v>
          </cell>
          <cell r="BN31">
            <v>57505</v>
          </cell>
          <cell r="BO31">
            <v>22235</v>
          </cell>
          <cell r="BP31">
            <v>35280</v>
          </cell>
          <cell r="BQ31">
            <v>0</v>
          </cell>
          <cell r="BR31">
            <v>57525</v>
          </cell>
          <cell r="BS31">
            <v>36595</v>
          </cell>
          <cell r="BT31">
            <v>16165</v>
          </cell>
          <cell r="BU31">
            <v>4740</v>
          </cell>
          <cell r="BV31">
            <v>57510</v>
          </cell>
          <cell r="BW31">
            <v>5245</v>
          </cell>
          <cell r="BX31">
            <v>20205</v>
          </cell>
          <cell r="BY31">
            <v>13135</v>
          </cell>
          <cell r="BZ31">
            <v>6705</v>
          </cell>
          <cell r="CA31">
            <v>5310</v>
          </cell>
          <cell r="CB31">
            <v>3410</v>
          </cell>
          <cell r="CC31">
            <v>1350</v>
          </cell>
          <cell r="CD31">
            <v>730</v>
          </cell>
          <cell r="CE31">
            <v>1340</v>
          </cell>
          <cell r="CF31">
            <v>57520</v>
          </cell>
          <cell r="CG31">
            <v>5110</v>
          </cell>
          <cell r="CH31">
            <v>2165</v>
          </cell>
          <cell r="CI31">
            <v>595</v>
          </cell>
          <cell r="CJ31">
            <v>7760</v>
          </cell>
          <cell r="CK31">
            <v>6310</v>
          </cell>
          <cell r="CL31">
            <v>35325</v>
          </cell>
          <cell r="CM31">
            <v>295</v>
          </cell>
          <cell r="CN31">
            <v>10</v>
          </cell>
          <cell r="CO31">
            <v>57545</v>
          </cell>
          <cell r="CP31">
            <v>23420</v>
          </cell>
          <cell r="CQ31">
            <v>16955</v>
          </cell>
          <cell r="CR31">
            <v>7860</v>
          </cell>
          <cell r="CS31">
            <v>8305</v>
          </cell>
          <cell r="CT31">
            <v>1000</v>
          </cell>
          <cell r="CU31">
            <v>122810</v>
          </cell>
          <cell r="CV31">
            <v>2.134155878008515</v>
          </cell>
          <cell r="CW31">
            <v>57515</v>
          </cell>
          <cell r="CX31">
            <v>31190</v>
          </cell>
          <cell r="CY31">
            <v>480</v>
          </cell>
          <cell r="CZ31">
            <v>25840</v>
          </cell>
        </row>
        <row r="34">
          <cell r="A34" t="str">
            <v>4620590.01</v>
          </cell>
          <cell r="B34" t="str">
            <v>0590.01</v>
          </cell>
          <cell r="C34" t="str">
            <v>Anjou</v>
          </cell>
          <cell r="D34">
            <v>4375</v>
          </cell>
          <cell r="E34">
            <v>2035</v>
          </cell>
          <cell r="F34">
            <v>1455</v>
          </cell>
          <cell r="G34">
            <v>125</v>
          </cell>
          <cell r="H34">
            <v>495</v>
          </cell>
          <cell r="I34">
            <v>270</v>
          </cell>
          <cell r="J34">
            <v>4380</v>
          </cell>
          <cell r="K34">
            <v>3610</v>
          </cell>
          <cell r="L34">
            <v>770</v>
          </cell>
          <cell r="M34">
            <v>1435</v>
          </cell>
          <cell r="N34">
            <v>660</v>
          </cell>
          <cell r="O34">
            <v>400</v>
          </cell>
          <cell r="P34">
            <v>265</v>
          </cell>
          <cell r="Q34">
            <v>110</v>
          </cell>
          <cell r="R34">
            <v>1435</v>
          </cell>
          <cell r="S34">
            <v>1085</v>
          </cell>
          <cell r="T34">
            <v>705</v>
          </cell>
          <cell r="U34">
            <v>265</v>
          </cell>
          <cell r="V34">
            <v>445</v>
          </cell>
          <cell r="W34">
            <v>210</v>
          </cell>
          <cell r="X34">
            <v>160</v>
          </cell>
          <cell r="Y34">
            <v>75</v>
          </cell>
          <cell r="Z34">
            <v>375</v>
          </cell>
          <cell r="AA34">
            <v>155</v>
          </cell>
          <cell r="AB34">
            <v>220</v>
          </cell>
          <cell r="AC34">
            <v>105</v>
          </cell>
          <cell r="AD34">
            <v>90</v>
          </cell>
          <cell r="AE34">
            <v>30</v>
          </cell>
          <cell r="AF34">
            <v>350</v>
          </cell>
          <cell r="AG34">
            <v>310</v>
          </cell>
          <cell r="AH34">
            <v>205</v>
          </cell>
          <cell r="AI34">
            <v>85</v>
          </cell>
          <cell r="AJ34">
            <v>20</v>
          </cell>
          <cell r="AK34">
            <v>40</v>
          </cell>
          <cell r="AL34">
            <v>35</v>
          </cell>
          <cell r="AM34">
            <v>0</v>
          </cell>
          <cell r="AN34">
            <v>0</v>
          </cell>
          <cell r="AO34">
            <v>1650</v>
          </cell>
          <cell r="AP34">
            <v>355</v>
          </cell>
          <cell r="AQ34">
            <v>615</v>
          </cell>
          <cell r="AR34">
            <v>190</v>
          </cell>
          <cell r="AS34">
            <v>330</v>
          </cell>
          <cell r="AT34">
            <v>170</v>
          </cell>
          <cell r="AU34">
            <v>1.1000000000000001</v>
          </cell>
          <cell r="AV34">
            <v>5180</v>
          </cell>
          <cell r="AW34">
            <v>1010</v>
          </cell>
          <cell r="AX34">
            <v>160</v>
          </cell>
          <cell r="AY34">
            <v>135</v>
          </cell>
          <cell r="AZ34">
            <v>710</v>
          </cell>
          <cell r="BA34">
            <v>4170</v>
          </cell>
          <cell r="BB34">
            <v>2.9</v>
          </cell>
          <cell r="BC34">
            <v>545</v>
          </cell>
          <cell r="BD34">
            <v>260</v>
          </cell>
          <cell r="BE34">
            <v>60</v>
          </cell>
          <cell r="BF34">
            <v>20</v>
          </cell>
          <cell r="BG34">
            <v>185</v>
          </cell>
          <cell r="BH34">
            <v>285</v>
          </cell>
          <cell r="BI34">
            <v>2205</v>
          </cell>
          <cell r="BJ34">
            <v>5.0999999999999996</v>
          </cell>
          <cell r="BK34">
            <v>11245.5</v>
          </cell>
          <cell r="BL34">
            <v>2.2999999999999998</v>
          </cell>
          <cell r="BM34">
            <v>5071.5</v>
          </cell>
          <cell r="BN34">
            <v>2210</v>
          </cell>
          <cell r="BO34">
            <v>985</v>
          </cell>
          <cell r="BP34">
            <v>1225</v>
          </cell>
          <cell r="BQ34">
            <v>0</v>
          </cell>
          <cell r="BR34">
            <v>2210</v>
          </cell>
          <cell r="BS34">
            <v>1345</v>
          </cell>
          <cell r="BT34">
            <v>725</v>
          </cell>
          <cell r="BU34">
            <v>135</v>
          </cell>
          <cell r="BV34">
            <v>2210</v>
          </cell>
          <cell r="BW34">
            <v>25</v>
          </cell>
          <cell r="BX34">
            <v>230</v>
          </cell>
          <cell r="BY34">
            <v>720</v>
          </cell>
          <cell r="BZ34">
            <v>370</v>
          </cell>
          <cell r="CA34">
            <v>295</v>
          </cell>
          <cell r="CB34">
            <v>310</v>
          </cell>
          <cell r="CC34">
            <v>160</v>
          </cell>
          <cell r="CD34">
            <v>45</v>
          </cell>
          <cell r="CE34">
            <v>50</v>
          </cell>
          <cell r="CF34">
            <v>2210</v>
          </cell>
          <cell r="CG34">
            <v>180</v>
          </cell>
          <cell r="CH34">
            <v>155</v>
          </cell>
          <cell r="CI34">
            <v>295</v>
          </cell>
          <cell r="CJ34">
            <v>60</v>
          </cell>
          <cell r="CK34">
            <v>75</v>
          </cell>
          <cell r="CL34">
            <v>1440</v>
          </cell>
          <cell r="CM34">
            <v>5</v>
          </cell>
          <cell r="CN34">
            <v>0</v>
          </cell>
          <cell r="CO34">
            <v>2205</v>
          </cell>
          <cell r="CP34">
            <v>710</v>
          </cell>
          <cell r="CQ34">
            <v>660</v>
          </cell>
          <cell r="CR34">
            <v>410</v>
          </cell>
          <cell r="CS34">
            <v>380</v>
          </cell>
          <cell r="CT34">
            <v>50</v>
          </cell>
          <cell r="CU34">
            <v>5180</v>
          </cell>
          <cell r="CV34">
            <v>2.2999999999999998</v>
          </cell>
          <cell r="CW34">
            <v>2210</v>
          </cell>
          <cell r="CX34">
            <v>1425</v>
          </cell>
          <cell r="CY34">
            <v>0</v>
          </cell>
          <cell r="CZ34">
            <v>775</v>
          </cell>
        </row>
        <row r="35">
          <cell r="A35" t="str">
            <v>4620590.02</v>
          </cell>
          <cell r="B35" t="str">
            <v>0590.02</v>
          </cell>
          <cell r="C35" t="str">
            <v>Anjou</v>
          </cell>
          <cell r="D35">
            <v>2445</v>
          </cell>
          <cell r="E35">
            <v>1160</v>
          </cell>
          <cell r="F35">
            <v>745</v>
          </cell>
          <cell r="G35">
            <v>80</v>
          </cell>
          <cell r="H35">
            <v>295</v>
          </cell>
          <cell r="I35">
            <v>160</v>
          </cell>
          <cell r="J35">
            <v>2450</v>
          </cell>
          <cell r="K35">
            <v>2000</v>
          </cell>
          <cell r="L35">
            <v>445</v>
          </cell>
          <cell r="M35">
            <v>860</v>
          </cell>
          <cell r="N35">
            <v>480</v>
          </cell>
          <cell r="O35">
            <v>220</v>
          </cell>
          <cell r="P35">
            <v>120</v>
          </cell>
          <cell r="Q35">
            <v>30</v>
          </cell>
          <cell r="R35">
            <v>855</v>
          </cell>
          <cell r="S35">
            <v>555</v>
          </cell>
          <cell r="T35">
            <v>335</v>
          </cell>
          <cell r="U35">
            <v>160</v>
          </cell>
          <cell r="V35">
            <v>175</v>
          </cell>
          <cell r="W35">
            <v>75</v>
          </cell>
          <cell r="X35">
            <v>80</v>
          </cell>
          <cell r="Y35">
            <v>20</v>
          </cell>
          <cell r="Z35">
            <v>220</v>
          </cell>
          <cell r="AA35">
            <v>130</v>
          </cell>
          <cell r="AB35">
            <v>90</v>
          </cell>
          <cell r="AC35">
            <v>65</v>
          </cell>
          <cell r="AD35">
            <v>15</v>
          </cell>
          <cell r="AE35">
            <v>0</v>
          </cell>
          <cell r="AF35">
            <v>300</v>
          </cell>
          <cell r="AG35">
            <v>245</v>
          </cell>
          <cell r="AH35">
            <v>140</v>
          </cell>
          <cell r="AI35">
            <v>70</v>
          </cell>
          <cell r="AJ35">
            <v>30</v>
          </cell>
          <cell r="AK35">
            <v>55</v>
          </cell>
          <cell r="AL35">
            <v>50</v>
          </cell>
          <cell r="AM35">
            <v>10</v>
          </cell>
          <cell r="AN35">
            <v>0</v>
          </cell>
          <cell r="AO35">
            <v>870</v>
          </cell>
          <cell r="AP35">
            <v>195</v>
          </cell>
          <cell r="AQ35">
            <v>265</v>
          </cell>
          <cell r="AR35">
            <v>95</v>
          </cell>
          <cell r="AS35">
            <v>145</v>
          </cell>
          <cell r="AT35">
            <v>165</v>
          </cell>
          <cell r="AU35">
            <v>1</v>
          </cell>
          <cell r="AV35">
            <v>2935</v>
          </cell>
          <cell r="AW35">
            <v>650</v>
          </cell>
          <cell r="AX35">
            <v>85</v>
          </cell>
          <cell r="AY35">
            <v>100</v>
          </cell>
          <cell r="AZ35">
            <v>465</v>
          </cell>
          <cell r="BA35">
            <v>2285</v>
          </cell>
          <cell r="BB35">
            <v>2.7</v>
          </cell>
          <cell r="BC35">
            <v>400</v>
          </cell>
          <cell r="BD35">
            <v>145</v>
          </cell>
          <cell r="BE35">
            <v>40</v>
          </cell>
          <cell r="BF35">
            <v>0</v>
          </cell>
          <cell r="BG35">
            <v>105</v>
          </cell>
          <cell r="BH35">
            <v>245</v>
          </cell>
          <cell r="BI35">
            <v>1365</v>
          </cell>
          <cell r="BJ35">
            <v>4.7</v>
          </cell>
          <cell r="BK35">
            <v>6415.5</v>
          </cell>
          <cell r="BL35">
            <v>2.2000000000000002</v>
          </cell>
          <cell r="BM35">
            <v>3003.0000000000005</v>
          </cell>
          <cell r="BN35">
            <v>1365</v>
          </cell>
          <cell r="BO35">
            <v>410</v>
          </cell>
          <cell r="BP35">
            <v>955</v>
          </cell>
          <cell r="BQ35">
            <v>0</v>
          </cell>
          <cell r="BR35">
            <v>1365</v>
          </cell>
          <cell r="BS35">
            <v>845</v>
          </cell>
          <cell r="BT35">
            <v>370</v>
          </cell>
          <cell r="BU35">
            <v>145</v>
          </cell>
          <cell r="BV35">
            <v>1365</v>
          </cell>
          <cell r="BW35">
            <v>45</v>
          </cell>
          <cell r="BX35">
            <v>355</v>
          </cell>
          <cell r="BY35">
            <v>615</v>
          </cell>
          <cell r="BZ35">
            <v>215</v>
          </cell>
          <cell r="CA35">
            <v>75</v>
          </cell>
          <cell r="CB35">
            <v>30</v>
          </cell>
          <cell r="CC35">
            <v>0</v>
          </cell>
          <cell r="CD35">
            <v>10</v>
          </cell>
          <cell r="CE35">
            <v>20</v>
          </cell>
          <cell r="CF35">
            <v>1365</v>
          </cell>
          <cell r="CG35">
            <v>130</v>
          </cell>
          <cell r="CH35">
            <v>50</v>
          </cell>
          <cell r="CI35">
            <v>5</v>
          </cell>
          <cell r="CJ35">
            <v>150</v>
          </cell>
          <cell r="CK35">
            <v>0</v>
          </cell>
          <cell r="CL35">
            <v>1025</v>
          </cell>
          <cell r="CM35">
            <v>0</v>
          </cell>
          <cell r="CN35">
            <v>0</v>
          </cell>
          <cell r="CO35">
            <v>1365</v>
          </cell>
          <cell r="CP35">
            <v>470</v>
          </cell>
          <cell r="CQ35">
            <v>500</v>
          </cell>
          <cell r="CR35">
            <v>210</v>
          </cell>
          <cell r="CS35">
            <v>170</v>
          </cell>
          <cell r="CT35">
            <v>20</v>
          </cell>
          <cell r="CU35">
            <v>2935</v>
          </cell>
          <cell r="CV35">
            <v>2.2000000000000002</v>
          </cell>
          <cell r="CW35">
            <v>1365</v>
          </cell>
          <cell r="CX35">
            <v>830</v>
          </cell>
          <cell r="CY35">
            <v>10</v>
          </cell>
          <cell r="CZ35">
            <v>520</v>
          </cell>
        </row>
        <row r="36">
          <cell r="A36" t="str">
            <v>4620591.01</v>
          </cell>
          <cell r="B36" t="str">
            <v>0591.01</v>
          </cell>
          <cell r="C36" t="str">
            <v>Anjou</v>
          </cell>
          <cell r="D36">
            <v>2115</v>
          </cell>
          <cell r="E36">
            <v>860</v>
          </cell>
          <cell r="F36">
            <v>885</v>
          </cell>
          <cell r="G36">
            <v>30</v>
          </cell>
          <cell r="H36">
            <v>205</v>
          </cell>
          <cell r="I36">
            <v>145</v>
          </cell>
          <cell r="J36">
            <v>2115</v>
          </cell>
          <cell r="K36">
            <v>1765</v>
          </cell>
          <cell r="L36">
            <v>350</v>
          </cell>
          <cell r="M36">
            <v>720</v>
          </cell>
          <cell r="N36">
            <v>355</v>
          </cell>
          <cell r="O36">
            <v>165</v>
          </cell>
          <cell r="P36">
            <v>140</v>
          </cell>
          <cell r="Q36">
            <v>55</v>
          </cell>
          <cell r="R36">
            <v>720</v>
          </cell>
          <cell r="S36">
            <v>625</v>
          </cell>
          <cell r="T36">
            <v>455</v>
          </cell>
          <cell r="U36">
            <v>215</v>
          </cell>
          <cell r="V36">
            <v>240</v>
          </cell>
          <cell r="W36">
            <v>75</v>
          </cell>
          <cell r="X36">
            <v>115</v>
          </cell>
          <cell r="Y36">
            <v>45</v>
          </cell>
          <cell r="Z36">
            <v>165</v>
          </cell>
          <cell r="AA36">
            <v>85</v>
          </cell>
          <cell r="AB36">
            <v>85</v>
          </cell>
          <cell r="AC36">
            <v>50</v>
          </cell>
          <cell r="AD36">
            <v>25</v>
          </cell>
          <cell r="AE36">
            <v>0</v>
          </cell>
          <cell r="AF36">
            <v>95</v>
          </cell>
          <cell r="AG36">
            <v>65</v>
          </cell>
          <cell r="AH36">
            <v>40</v>
          </cell>
          <cell r="AI36">
            <v>20</v>
          </cell>
          <cell r="AJ36">
            <v>0</v>
          </cell>
          <cell r="AK36">
            <v>25</v>
          </cell>
          <cell r="AL36">
            <v>15</v>
          </cell>
          <cell r="AM36">
            <v>15</v>
          </cell>
          <cell r="AN36">
            <v>0</v>
          </cell>
          <cell r="AO36">
            <v>730</v>
          </cell>
          <cell r="AP36">
            <v>120</v>
          </cell>
          <cell r="AQ36">
            <v>275</v>
          </cell>
          <cell r="AR36">
            <v>110</v>
          </cell>
          <cell r="AS36">
            <v>140</v>
          </cell>
          <cell r="AT36">
            <v>80</v>
          </cell>
          <cell r="AU36">
            <v>1</v>
          </cell>
          <cell r="AV36">
            <v>2470</v>
          </cell>
          <cell r="AW36">
            <v>400</v>
          </cell>
          <cell r="AX36">
            <v>60</v>
          </cell>
          <cell r="AY36">
            <v>30</v>
          </cell>
          <cell r="AZ36">
            <v>315</v>
          </cell>
          <cell r="BA36">
            <v>2070</v>
          </cell>
          <cell r="BB36">
            <v>2.9</v>
          </cell>
          <cell r="BC36">
            <v>385</v>
          </cell>
          <cell r="BD36">
            <v>110</v>
          </cell>
          <cell r="BE36">
            <v>10</v>
          </cell>
          <cell r="BF36">
            <v>0</v>
          </cell>
          <cell r="BG36">
            <v>100</v>
          </cell>
          <cell r="BH36">
            <v>275</v>
          </cell>
          <cell r="BI36">
            <v>1055</v>
          </cell>
          <cell r="BJ36">
            <v>5.9</v>
          </cell>
          <cell r="BK36">
            <v>6224.5</v>
          </cell>
          <cell r="BL36">
            <v>2.7</v>
          </cell>
          <cell r="BM36">
            <v>2848.5</v>
          </cell>
          <cell r="BN36">
            <v>1055</v>
          </cell>
          <cell r="BO36">
            <v>590</v>
          </cell>
          <cell r="BP36">
            <v>465</v>
          </cell>
          <cell r="BQ36">
            <v>0</v>
          </cell>
          <cell r="BR36">
            <v>1055</v>
          </cell>
          <cell r="BS36">
            <v>710</v>
          </cell>
          <cell r="BT36">
            <v>255</v>
          </cell>
          <cell r="BU36">
            <v>85</v>
          </cell>
          <cell r="BV36">
            <v>1050</v>
          </cell>
          <cell r="BW36">
            <v>30</v>
          </cell>
          <cell r="BX36">
            <v>575</v>
          </cell>
          <cell r="BY36">
            <v>375</v>
          </cell>
          <cell r="BZ36">
            <v>35</v>
          </cell>
          <cell r="CA36">
            <v>0</v>
          </cell>
          <cell r="CB36">
            <v>20</v>
          </cell>
          <cell r="CC36">
            <v>10</v>
          </cell>
          <cell r="CD36">
            <v>0</v>
          </cell>
          <cell r="CE36">
            <v>0</v>
          </cell>
          <cell r="CF36">
            <v>1050</v>
          </cell>
          <cell r="CG36">
            <v>295</v>
          </cell>
          <cell r="CH36">
            <v>5</v>
          </cell>
          <cell r="CI36">
            <v>0</v>
          </cell>
          <cell r="CJ36">
            <v>110</v>
          </cell>
          <cell r="CK36">
            <v>0</v>
          </cell>
          <cell r="CL36">
            <v>645</v>
          </cell>
          <cell r="CM36">
            <v>0</v>
          </cell>
          <cell r="CN36">
            <v>0</v>
          </cell>
          <cell r="CO36">
            <v>1055</v>
          </cell>
          <cell r="CP36">
            <v>310</v>
          </cell>
          <cell r="CQ36">
            <v>360</v>
          </cell>
          <cell r="CR36">
            <v>170</v>
          </cell>
          <cell r="CS36">
            <v>190</v>
          </cell>
          <cell r="CT36">
            <v>20</v>
          </cell>
          <cell r="CU36">
            <v>2470</v>
          </cell>
          <cell r="CV36">
            <v>2.2999999999999998</v>
          </cell>
          <cell r="CW36">
            <v>1050</v>
          </cell>
          <cell r="CX36">
            <v>700</v>
          </cell>
          <cell r="CY36">
            <v>10</v>
          </cell>
          <cell r="CZ36">
            <v>340</v>
          </cell>
        </row>
        <row r="37">
          <cell r="A37" t="str">
            <v>4620591.02</v>
          </cell>
          <cell r="B37" t="str">
            <v>0591.02</v>
          </cell>
          <cell r="C37" t="str">
            <v>Anjou</v>
          </cell>
          <cell r="D37">
            <v>3340</v>
          </cell>
          <cell r="E37">
            <v>1150</v>
          </cell>
          <cell r="F37">
            <v>1525</v>
          </cell>
          <cell r="G37">
            <v>60</v>
          </cell>
          <cell r="H37">
            <v>300</v>
          </cell>
          <cell r="I37">
            <v>305</v>
          </cell>
          <cell r="J37">
            <v>3340</v>
          </cell>
          <cell r="K37">
            <v>2925</v>
          </cell>
          <cell r="L37">
            <v>415</v>
          </cell>
          <cell r="M37">
            <v>1110</v>
          </cell>
          <cell r="N37">
            <v>535</v>
          </cell>
          <cell r="O37">
            <v>260</v>
          </cell>
          <cell r="P37">
            <v>245</v>
          </cell>
          <cell r="Q37">
            <v>65</v>
          </cell>
          <cell r="R37">
            <v>1110</v>
          </cell>
          <cell r="S37">
            <v>945</v>
          </cell>
          <cell r="T37">
            <v>755</v>
          </cell>
          <cell r="U37">
            <v>350</v>
          </cell>
          <cell r="V37">
            <v>400</v>
          </cell>
          <cell r="W37">
            <v>140</v>
          </cell>
          <cell r="X37">
            <v>205</v>
          </cell>
          <cell r="Y37">
            <v>55</v>
          </cell>
          <cell r="Z37">
            <v>195</v>
          </cell>
          <cell r="AA37">
            <v>100</v>
          </cell>
          <cell r="AB37">
            <v>100</v>
          </cell>
          <cell r="AC37">
            <v>50</v>
          </cell>
          <cell r="AD37">
            <v>35</v>
          </cell>
          <cell r="AE37">
            <v>10</v>
          </cell>
          <cell r="AF37">
            <v>160</v>
          </cell>
          <cell r="AG37">
            <v>140</v>
          </cell>
          <cell r="AH37">
            <v>75</v>
          </cell>
          <cell r="AI37">
            <v>65</v>
          </cell>
          <cell r="AJ37">
            <v>0</v>
          </cell>
          <cell r="AK37">
            <v>20</v>
          </cell>
          <cell r="AL37">
            <v>15</v>
          </cell>
          <cell r="AM37">
            <v>0</v>
          </cell>
          <cell r="AN37">
            <v>0</v>
          </cell>
          <cell r="AO37">
            <v>1160</v>
          </cell>
          <cell r="AP37">
            <v>200</v>
          </cell>
          <cell r="AQ37">
            <v>480</v>
          </cell>
          <cell r="AR37">
            <v>135</v>
          </cell>
          <cell r="AS37">
            <v>225</v>
          </cell>
          <cell r="AT37">
            <v>120</v>
          </cell>
          <cell r="AU37">
            <v>1</v>
          </cell>
          <cell r="AV37">
            <v>3890</v>
          </cell>
          <cell r="AW37">
            <v>675</v>
          </cell>
          <cell r="AX37">
            <v>50</v>
          </cell>
          <cell r="AY37">
            <v>125</v>
          </cell>
          <cell r="AZ37">
            <v>500</v>
          </cell>
          <cell r="BA37">
            <v>3220</v>
          </cell>
          <cell r="BB37">
            <v>2.9</v>
          </cell>
          <cell r="BC37">
            <v>670</v>
          </cell>
          <cell r="BD37">
            <v>250</v>
          </cell>
          <cell r="BE37">
            <v>25</v>
          </cell>
          <cell r="BF37">
            <v>15</v>
          </cell>
          <cell r="BG37">
            <v>210</v>
          </cell>
          <cell r="BH37">
            <v>420</v>
          </cell>
          <cell r="BI37">
            <v>1670</v>
          </cell>
          <cell r="BJ37">
            <v>5.6</v>
          </cell>
          <cell r="BK37">
            <v>9352</v>
          </cell>
          <cell r="BL37">
            <v>2.5</v>
          </cell>
          <cell r="BM37">
            <v>4175</v>
          </cell>
          <cell r="BN37">
            <v>1675</v>
          </cell>
          <cell r="BO37">
            <v>815</v>
          </cell>
          <cell r="BP37">
            <v>855</v>
          </cell>
          <cell r="BQ37">
            <v>0</v>
          </cell>
          <cell r="BR37">
            <v>1670</v>
          </cell>
          <cell r="BS37">
            <v>1120</v>
          </cell>
          <cell r="BT37">
            <v>450</v>
          </cell>
          <cell r="BU37">
            <v>100</v>
          </cell>
          <cell r="BV37">
            <v>1675</v>
          </cell>
          <cell r="BW37">
            <v>25</v>
          </cell>
          <cell r="BX37">
            <v>620</v>
          </cell>
          <cell r="BY37">
            <v>690</v>
          </cell>
          <cell r="BZ37">
            <v>235</v>
          </cell>
          <cell r="CA37">
            <v>40</v>
          </cell>
          <cell r="CB37">
            <v>20</v>
          </cell>
          <cell r="CC37">
            <v>0</v>
          </cell>
          <cell r="CD37">
            <v>30</v>
          </cell>
          <cell r="CE37">
            <v>0</v>
          </cell>
          <cell r="CF37">
            <v>1670</v>
          </cell>
          <cell r="CG37">
            <v>495</v>
          </cell>
          <cell r="CH37">
            <v>5</v>
          </cell>
          <cell r="CI37">
            <v>5</v>
          </cell>
          <cell r="CJ37">
            <v>350</v>
          </cell>
          <cell r="CK37">
            <v>0</v>
          </cell>
          <cell r="CL37">
            <v>815</v>
          </cell>
          <cell r="CM37">
            <v>5</v>
          </cell>
          <cell r="CN37">
            <v>0</v>
          </cell>
          <cell r="CO37">
            <v>1670</v>
          </cell>
          <cell r="CP37">
            <v>500</v>
          </cell>
          <cell r="CQ37">
            <v>565</v>
          </cell>
          <cell r="CR37">
            <v>290</v>
          </cell>
          <cell r="CS37">
            <v>290</v>
          </cell>
          <cell r="CT37">
            <v>25</v>
          </cell>
          <cell r="CU37">
            <v>3890</v>
          </cell>
          <cell r="CV37">
            <v>2.2999999999999998</v>
          </cell>
          <cell r="CW37">
            <v>1675</v>
          </cell>
          <cell r="CX37">
            <v>1110</v>
          </cell>
          <cell r="CY37">
            <v>0</v>
          </cell>
          <cell r="CZ37">
            <v>560</v>
          </cell>
        </row>
        <row r="38">
          <cell r="A38" t="str">
            <v>4620592.00</v>
          </cell>
          <cell r="B38" t="str">
            <v>0592.00</v>
          </cell>
          <cell r="C38" t="str">
            <v>Anjou</v>
          </cell>
          <cell r="D38">
            <v>5750</v>
          </cell>
          <cell r="E38">
            <v>2140</v>
          </cell>
          <cell r="F38">
            <v>2315</v>
          </cell>
          <cell r="G38">
            <v>145</v>
          </cell>
          <cell r="H38">
            <v>705</v>
          </cell>
          <cell r="I38">
            <v>445</v>
          </cell>
          <cell r="J38">
            <v>5750</v>
          </cell>
          <cell r="K38">
            <v>4970</v>
          </cell>
          <cell r="L38">
            <v>780</v>
          </cell>
          <cell r="M38">
            <v>1890</v>
          </cell>
          <cell r="N38">
            <v>935</v>
          </cell>
          <cell r="O38">
            <v>420</v>
          </cell>
          <cell r="P38">
            <v>400</v>
          </cell>
          <cell r="Q38">
            <v>125</v>
          </cell>
          <cell r="R38">
            <v>1890</v>
          </cell>
          <cell r="S38">
            <v>1535</v>
          </cell>
          <cell r="T38">
            <v>1140</v>
          </cell>
          <cell r="U38">
            <v>480</v>
          </cell>
          <cell r="V38">
            <v>660</v>
          </cell>
          <cell r="W38">
            <v>235</v>
          </cell>
          <cell r="X38">
            <v>310</v>
          </cell>
          <cell r="Y38">
            <v>115</v>
          </cell>
          <cell r="Z38">
            <v>395</v>
          </cell>
          <cell r="AA38">
            <v>235</v>
          </cell>
          <cell r="AB38">
            <v>160</v>
          </cell>
          <cell r="AC38">
            <v>85</v>
          </cell>
          <cell r="AD38">
            <v>70</v>
          </cell>
          <cell r="AE38">
            <v>10</v>
          </cell>
          <cell r="AF38">
            <v>355</v>
          </cell>
          <cell r="AG38">
            <v>280</v>
          </cell>
          <cell r="AH38">
            <v>180</v>
          </cell>
          <cell r="AI38">
            <v>80</v>
          </cell>
          <cell r="AJ38">
            <v>15</v>
          </cell>
          <cell r="AK38">
            <v>70</v>
          </cell>
          <cell r="AL38">
            <v>40</v>
          </cell>
          <cell r="AM38">
            <v>20</v>
          </cell>
          <cell r="AN38">
            <v>10</v>
          </cell>
          <cell r="AO38">
            <v>1985</v>
          </cell>
          <cell r="AP38">
            <v>450</v>
          </cell>
          <cell r="AQ38">
            <v>680</v>
          </cell>
          <cell r="AR38">
            <v>220</v>
          </cell>
          <cell r="AS38">
            <v>350</v>
          </cell>
          <cell r="AT38">
            <v>285</v>
          </cell>
          <cell r="AU38">
            <v>1.1000000000000001</v>
          </cell>
          <cell r="AV38">
            <v>6890</v>
          </cell>
          <cell r="AW38">
            <v>1475</v>
          </cell>
          <cell r="AX38">
            <v>150</v>
          </cell>
          <cell r="AY38">
            <v>260</v>
          </cell>
          <cell r="AZ38">
            <v>1070</v>
          </cell>
          <cell r="BA38">
            <v>5415</v>
          </cell>
          <cell r="BB38">
            <v>2.9</v>
          </cell>
          <cell r="BC38">
            <v>1250</v>
          </cell>
          <cell r="BD38">
            <v>590</v>
          </cell>
          <cell r="BE38">
            <v>70</v>
          </cell>
          <cell r="BF38">
            <v>50</v>
          </cell>
          <cell r="BG38">
            <v>470</v>
          </cell>
          <cell r="BH38">
            <v>665</v>
          </cell>
          <cell r="BI38">
            <v>3070</v>
          </cell>
          <cell r="BJ38">
            <v>4.9000000000000004</v>
          </cell>
          <cell r="BK38">
            <v>15043.000000000002</v>
          </cell>
          <cell r="BL38">
            <v>2.2000000000000002</v>
          </cell>
          <cell r="BM38">
            <v>6754.0000000000009</v>
          </cell>
          <cell r="BN38">
            <v>3070</v>
          </cell>
          <cell r="BO38">
            <v>1035</v>
          </cell>
          <cell r="BP38">
            <v>2035</v>
          </cell>
          <cell r="BQ38">
            <v>0</v>
          </cell>
          <cell r="BR38">
            <v>3070</v>
          </cell>
          <cell r="BS38">
            <v>1900</v>
          </cell>
          <cell r="BT38">
            <v>980</v>
          </cell>
          <cell r="BU38">
            <v>195</v>
          </cell>
          <cell r="BV38">
            <v>3070</v>
          </cell>
          <cell r="BW38">
            <v>25</v>
          </cell>
          <cell r="BX38">
            <v>370</v>
          </cell>
          <cell r="BY38">
            <v>1695</v>
          </cell>
          <cell r="BZ38">
            <v>775</v>
          </cell>
          <cell r="CA38">
            <v>115</v>
          </cell>
          <cell r="CB38">
            <v>20</v>
          </cell>
          <cell r="CC38">
            <v>40</v>
          </cell>
          <cell r="CD38">
            <v>10</v>
          </cell>
          <cell r="CE38">
            <v>15</v>
          </cell>
          <cell r="CF38">
            <v>3070</v>
          </cell>
          <cell r="CG38">
            <v>210</v>
          </cell>
          <cell r="CH38">
            <v>80</v>
          </cell>
          <cell r="CI38">
            <v>190</v>
          </cell>
          <cell r="CJ38">
            <v>695</v>
          </cell>
          <cell r="CK38">
            <v>205</v>
          </cell>
          <cell r="CL38">
            <v>1700</v>
          </cell>
          <cell r="CM38">
            <v>0</v>
          </cell>
          <cell r="CN38">
            <v>0</v>
          </cell>
          <cell r="CO38">
            <v>3070</v>
          </cell>
          <cell r="CP38">
            <v>1065</v>
          </cell>
          <cell r="CQ38">
            <v>975</v>
          </cell>
          <cell r="CR38">
            <v>480</v>
          </cell>
          <cell r="CS38">
            <v>495</v>
          </cell>
          <cell r="CT38">
            <v>50</v>
          </cell>
          <cell r="CU38">
            <v>6890</v>
          </cell>
          <cell r="CV38">
            <v>2.2000000000000002</v>
          </cell>
          <cell r="CW38">
            <v>3070</v>
          </cell>
          <cell r="CX38">
            <v>1855</v>
          </cell>
          <cell r="CY38">
            <v>20</v>
          </cell>
          <cell r="CZ38">
            <v>1200</v>
          </cell>
        </row>
        <row r="39">
          <cell r="A39" t="str">
            <v>4620593.00</v>
          </cell>
          <cell r="B39" t="str">
            <v>0593.00</v>
          </cell>
          <cell r="C39" t="str">
            <v>Anjou</v>
          </cell>
          <cell r="D39">
            <v>7945</v>
          </cell>
          <cell r="E39">
            <v>2470</v>
          </cell>
          <cell r="F39">
            <v>3355</v>
          </cell>
          <cell r="G39">
            <v>215</v>
          </cell>
          <cell r="H39">
            <v>935</v>
          </cell>
          <cell r="I39">
            <v>965</v>
          </cell>
          <cell r="J39">
            <v>7945</v>
          </cell>
          <cell r="K39">
            <v>6960</v>
          </cell>
          <cell r="L39">
            <v>990</v>
          </cell>
          <cell r="M39">
            <v>2570</v>
          </cell>
          <cell r="N39">
            <v>1805</v>
          </cell>
          <cell r="O39">
            <v>395</v>
          </cell>
          <cell r="P39">
            <v>275</v>
          </cell>
          <cell r="Q39">
            <v>90</v>
          </cell>
          <cell r="R39">
            <v>2570</v>
          </cell>
          <cell r="S39">
            <v>2150</v>
          </cell>
          <cell r="T39">
            <v>1655</v>
          </cell>
          <cell r="U39">
            <v>1125</v>
          </cell>
          <cell r="V39">
            <v>530</v>
          </cell>
          <cell r="W39">
            <v>245</v>
          </cell>
          <cell r="X39">
            <v>205</v>
          </cell>
          <cell r="Y39">
            <v>80</v>
          </cell>
          <cell r="Z39">
            <v>495</v>
          </cell>
          <cell r="AA39">
            <v>360</v>
          </cell>
          <cell r="AB39">
            <v>140</v>
          </cell>
          <cell r="AC39">
            <v>60</v>
          </cell>
          <cell r="AD39">
            <v>70</v>
          </cell>
          <cell r="AE39">
            <v>10</v>
          </cell>
          <cell r="AF39">
            <v>415</v>
          </cell>
          <cell r="AG39">
            <v>365</v>
          </cell>
          <cell r="AH39">
            <v>275</v>
          </cell>
          <cell r="AI39">
            <v>85</v>
          </cell>
          <cell r="AJ39">
            <v>10</v>
          </cell>
          <cell r="AK39">
            <v>50</v>
          </cell>
          <cell r="AL39">
            <v>50</v>
          </cell>
          <cell r="AM39">
            <v>10</v>
          </cell>
          <cell r="AN39">
            <v>0</v>
          </cell>
          <cell r="AO39">
            <v>1655</v>
          </cell>
          <cell r="AP39">
            <v>355</v>
          </cell>
          <cell r="AQ39">
            <v>475</v>
          </cell>
          <cell r="AR39">
            <v>140</v>
          </cell>
          <cell r="AS39">
            <v>305</v>
          </cell>
          <cell r="AT39">
            <v>380</v>
          </cell>
          <cell r="AU39">
            <v>0.6</v>
          </cell>
          <cell r="AV39">
            <v>8775</v>
          </cell>
          <cell r="AW39">
            <v>2400</v>
          </cell>
          <cell r="AX39">
            <v>185</v>
          </cell>
          <cell r="AY39">
            <v>200</v>
          </cell>
          <cell r="AZ39">
            <v>2010</v>
          </cell>
          <cell r="BA39">
            <v>6380</v>
          </cell>
          <cell r="BB39">
            <v>2.5</v>
          </cell>
          <cell r="BC39">
            <v>2850</v>
          </cell>
          <cell r="BD39">
            <v>1005</v>
          </cell>
          <cell r="BE39">
            <v>85</v>
          </cell>
          <cell r="BF39">
            <v>35</v>
          </cell>
          <cell r="BG39">
            <v>885</v>
          </cell>
          <cell r="BH39">
            <v>1840</v>
          </cell>
          <cell r="BI39">
            <v>4700</v>
          </cell>
          <cell r="BJ39">
            <v>4.3</v>
          </cell>
          <cell r="BK39">
            <v>20210</v>
          </cell>
          <cell r="BL39">
            <v>1.9</v>
          </cell>
          <cell r="BM39">
            <v>8930</v>
          </cell>
          <cell r="BN39">
            <v>4700</v>
          </cell>
          <cell r="BO39">
            <v>2275</v>
          </cell>
          <cell r="BP39">
            <v>2430</v>
          </cell>
          <cell r="BQ39">
            <v>0</v>
          </cell>
          <cell r="BR39">
            <v>4700</v>
          </cell>
          <cell r="BS39">
            <v>3845</v>
          </cell>
          <cell r="BT39">
            <v>640</v>
          </cell>
          <cell r="BU39">
            <v>215</v>
          </cell>
          <cell r="BV39">
            <v>4700</v>
          </cell>
          <cell r="BW39">
            <v>10</v>
          </cell>
          <cell r="BX39">
            <v>155</v>
          </cell>
          <cell r="BY39">
            <v>965</v>
          </cell>
          <cell r="BZ39">
            <v>1000</v>
          </cell>
          <cell r="CA39">
            <v>200</v>
          </cell>
          <cell r="CB39">
            <v>400</v>
          </cell>
          <cell r="CC39">
            <v>330</v>
          </cell>
          <cell r="CD39">
            <v>420</v>
          </cell>
          <cell r="CE39">
            <v>1220</v>
          </cell>
          <cell r="CF39">
            <v>4705</v>
          </cell>
          <cell r="CG39">
            <v>5</v>
          </cell>
          <cell r="CH39">
            <v>85</v>
          </cell>
          <cell r="CI39">
            <v>90</v>
          </cell>
          <cell r="CJ39">
            <v>0</v>
          </cell>
          <cell r="CK39">
            <v>2440</v>
          </cell>
          <cell r="CL39">
            <v>2075</v>
          </cell>
          <cell r="CM39">
            <v>0</v>
          </cell>
          <cell r="CN39">
            <v>5</v>
          </cell>
          <cell r="CO39">
            <v>4705</v>
          </cell>
          <cell r="CP39">
            <v>2015</v>
          </cell>
          <cell r="CQ39">
            <v>1860</v>
          </cell>
          <cell r="CR39">
            <v>440</v>
          </cell>
          <cell r="CS39">
            <v>355</v>
          </cell>
          <cell r="CT39">
            <v>35</v>
          </cell>
          <cell r="CU39">
            <v>8775</v>
          </cell>
          <cell r="CV39">
            <v>1.9</v>
          </cell>
          <cell r="CW39">
            <v>4700</v>
          </cell>
          <cell r="CX39">
            <v>2520</v>
          </cell>
          <cell r="CY39">
            <v>25</v>
          </cell>
          <cell r="CZ39">
            <v>2155</v>
          </cell>
        </row>
        <row r="40">
          <cell r="A40" t="str">
            <v>4620594.01</v>
          </cell>
          <cell r="B40" t="str">
            <v>0594.01</v>
          </cell>
          <cell r="C40" t="str">
            <v>Anjou</v>
          </cell>
          <cell r="D40">
            <v>2460</v>
          </cell>
          <cell r="E40">
            <v>985</v>
          </cell>
          <cell r="F40">
            <v>865</v>
          </cell>
          <cell r="G40">
            <v>90</v>
          </cell>
          <cell r="H40">
            <v>365</v>
          </cell>
          <cell r="I40">
            <v>160</v>
          </cell>
          <cell r="J40">
            <v>2460</v>
          </cell>
          <cell r="K40">
            <v>2140</v>
          </cell>
          <cell r="L40">
            <v>325</v>
          </cell>
          <cell r="M40">
            <v>845</v>
          </cell>
          <cell r="N40">
            <v>490</v>
          </cell>
          <cell r="O40">
            <v>185</v>
          </cell>
          <cell r="P40">
            <v>135</v>
          </cell>
          <cell r="Q40">
            <v>30</v>
          </cell>
          <cell r="R40">
            <v>845</v>
          </cell>
          <cell r="S40">
            <v>580</v>
          </cell>
          <cell r="T40">
            <v>415</v>
          </cell>
          <cell r="U40">
            <v>205</v>
          </cell>
          <cell r="V40">
            <v>210</v>
          </cell>
          <cell r="W40">
            <v>85</v>
          </cell>
          <cell r="X40">
            <v>110</v>
          </cell>
          <cell r="Y40">
            <v>20</v>
          </cell>
          <cell r="Z40">
            <v>165</v>
          </cell>
          <cell r="AA40">
            <v>80</v>
          </cell>
          <cell r="AB40">
            <v>80</v>
          </cell>
          <cell r="AC40">
            <v>40</v>
          </cell>
          <cell r="AD40">
            <v>30</v>
          </cell>
          <cell r="AE40">
            <v>15</v>
          </cell>
          <cell r="AF40">
            <v>270</v>
          </cell>
          <cell r="AG40">
            <v>220</v>
          </cell>
          <cell r="AH40">
            <v>165</v>
          </cell>
          <cell r="AI40">
            <v>50</v>
          </cell>
          <cell r="AJ40">
            <v>0</v>
          </cell>
          <cell r="AK40">
            <v>45</v>
          </cell>
          <cell r="AL40">
            <v>40</v>
          </cell>
          <cell r="AM40">
            <v>10</v>
          </cell>
          <cell r="AN40">
            <v>0</v>
          </cell>
          <cell r="AO40">
            <v>840</v>
          </cell>
          <cell r="AP40">
            <v>185</v>
          </cell>
          <cell r="AQ40">
            <v>275</v>
          </cell>
          <cell r="AR40">
            <v>80</v>
          </cell>
          <cell r="AS40">
            <v>160</v>
          </cell>
          <cell r="AT40">
            <v>135</v>
          </cell>
          <cell r="AU40">
            <v>1</v>
          </cell>
          <cell r="AV40">
            <v>2915</v>
          </cell>
          <cell r="AW40">
            <v>650</v>
          </cell>
          <cell r="AX40">
            <v>75</v>
          </cell>
          <cell r="AY40">
            <v>25</v>
          </cell>
          <cell r="AZ40">
            <v>545</v>
          </cell>
          <cell r="BA40">
            <v>2260</v>
          </cell>
          <cell r="BB40">
            <v>2.7</v>
          </cell>
          <cell r="BC40">
            <v>425</v>
          </cell>
          <cell r="BD40">
            <v>215</v>
          </cell>
          <cell r="BE40">
            <v>20</v>
          </cell>
          <cell r="BF40">
            <v>0</v>
          </cell>
          <cell r="BG40">
            <v>195</v>
          </cell>
          <cell r="BH40">
            <v>210</v>
          </cell>
          <cell r="BI40">
            <v>1390</v>
          </cell>
          <cell r="BJ40">
            <v>4.5</v>
          </cell>
          <cell r="BK40">
            <v>6255</v>
          </cell>
          <cell r="BL40">
            <v>2.1</v>
          </cell>
          <cell r="BM40">
            <v>2919</v>
          </cell>
          <cell r="BN40">
            <v>1390</v>
          </cell>
          <cell r="BO40">
            <v>240</v>
          </cell>
          <cell r="BP40">
            <v>1145</v>
          </cell>
          <cell r="BQ40">
            <v>0</v>
          </cell>
          <cell r="BR40">
            <v>1390</v>
          </cell>
          <cell r="BS40">
            <v>955</v>
          </cell>
          <cell r="BT40">
            <v>325</v>
          </cell>
          <cell r="BU40">
            <v>105</v>
          </cell>
          <cell r="BV40">
            <v>1390</v>
          </cell>
          <cell r="BW40">
            <v>30</v>
          </cell>
          <cell r="BX40">
            <v>120</v>
          </cell>
          <cell r="BY40">
            <v>445</v>
          </cell>
          <cell r="BZ40">
            <v>405</v>
          </cell>
          <cell r="CA40">
            <v>115</v>
          </cell>
          <cell r="CB40">
            <v>195</v>
          </cell>
          <cell r="CC40">
            <v>25</v>
          </cell>
          <cell r="CD40">
            <v>20</v>
          </cell>
          <cell r="CE40">
            <v>35</v>
          </cell>
          <cell r="CF40">
            <v>1390</v>
          </cell>
          <cell r="CG40">
            <v>0</v>
          </cell>
          <cell r="CH40">
            <v>35</v>
          </cell>
          <cell r="CI40">
            <v>0</v>
          </cell>
          <cell r="CJ40">
            <v>5</v>
          </cell>
          <cell r="CK40">
            <v>0</v>
          </cell>
          <cell r="CL40">
            <v>1355</v>
          </cell>
          <cell r="CM40">
            <v>0</v>
          </cell>
          <cell r="CN40">
            <v>0</v>
          </cell>
          <cell r="CO40">
            <v>1390</v>
          </cell>
          <cell r="CP40">
            <v>545</v>
          </cell>
          <cell r="CQ40">
            <v>460</v>
          </cell>
          <cell r="CR40">
            <v>190</v>
          </cell>
          <cell r="CS40">
            <v>180</v>
          </cell>
          <cell r="CT40">
            <v>20</v>
          </cell>
          <cell r="CU40">
            <v>2915</v>
          </cell>
          <cell r="CV40">
            <v>2.1</v>
          </cell>
          <cell r="CW40">
            <v>1390</v>
          </cell>
          <cell r="CX40">
            <v>780</v>
          </cell>
          <cell r="CY40">
            <v>30</v>
          </cell>
          <cell r="CZ40">
            <v>575</v>
          </cell>
        </row>
        <row r="41">
          <cell r="A41" t="str">
            <v>4620594.02</v>
          </cell>
          <cell r="B41" t="str">
            <v>0594.02</v>
          </cell>
          <cell r="C41" t="str">
            <v>Anjou</v>
          </cell>
          <cell r="D41">
            <v>6455</v>
          </cell>
          <cell r="E41">
            <v>2230</v>
          </cell>
          <cell r="F41">
            <v>2865</v>
          </cell>
          <cell r="G41">
            <v>145</v>
          </cell>
          <cell r="H41">
            <v>715</v>
          </cell>
          <cell r="I41">
            <v>495</v>
          </cell>
          <cell r="J41">
            <v>6450</v>
          </cell>
          <cell r="K41">
            <v>5590</v>
          </cell>
          <cell r="L41">
            <v>865</v>
          </cell>
          <cell r="M41">
            <v>2155</v>
          </cell>
          <cell r="N41">
            <v>1260</v>
          </cell>
          <cell r="O41">
            <v>420</v>
          </cell>
          <cell r="P41">
            <v>325</v>
          </cell>
          <cell r="Q41">
            <v>145</v>
          </cell>
          <cell r="R41">
            <v>2155</v>
          </cell>
          <cell r="S41">
            <v>1845</v>
          </cell>
          <cell r="T41">
            <v>1410</v>
          </cell>
          <cell r="U41">
            <v>750</v>
          </cell>
          <cell r="V41">
            <v>655</v>
          </cell>
          <cell r="W41">
            <v>270</v>
          </cell>
          <cell r="X41">
            <v>290</v>
          </cell>
          <cell r="Y41">
            <v>100</v>
          </cell>
          <cell r="Z41">
            <v>430</v>
          </cell>
          <cell r="AA41">
            <v>290</v>
          </cell>
          <cell r="AB41">
            <v>140</v>
          </cell>
          <cell r="AC41">
            <v>70</v>
          </cell>
          <cell r="AD41">
            <v>30</v>
          </cell>
          <cell r="AE41">
            <v>40</v>
          </cell>
          <cell r="AF41">
            <v>315</v>
          </cell>
          <cell r="AG41">
            <v>260</v>
          </cell>
          <cell r="AH41">
            <v>175</v>
          </cell>
          <cell r="AI41">
            <v>70</v>
          </cell>
          <cell r="AJ41">
            <v>15</v>
          </cell>
          <cell r="AK41">
            <v>50</v>
          </cell>
          <cell r="AL41">
            <v>40</v>
          </cell>
          <cell r="AM41">
            <v>10</v>
          </cell>
          <cell r="AN41">
            <v>0</v>
          </cell>
          <cell r="AO41">
            <v>1855</v>
          </cell>
          <cell r="AP41">
            <v>395</v>
          </cell>
          <cell r="AQ41">
            <v>590</v>
          </cell>
          <cell r="AR41">
            <v>225</v>
          </cell>
          <cell r="AS41">
            <v>380</v>
          </cell>
          <cell r="AT41">
            <v>260</v>
          </cell>
          <cell r="AU41">
            <v>0.9</v>
          </cell>
          <cell r="AV41">
            <v>7430</v>
          </cell>
          <cell r="AW41">
            <v>1575</v>
          </cell>
          <cell r="AX41">
            <v>125</v>
          </cell>
          <cell r="AY41">
            <v>195</v>
          </cell>
          <cell r="AZ41">
            <v>1255</v>
          </cell>
          <cell r="BA41">
            <v>5855</v>
          </cell>
          <cell r="BB41">
            <v>2.7</v>
          </cell>
          <cell r="BC41">
            <v>1530</v>
          </cell>
          <cell r="BD41">
            <v>610</v>
          </cell>
          <cell r="BE41">
            <v>55</v>
          </cell>
          <cell r="BF41">
            <v>55</v>
          </cell>
          <cell r="BG41">
            <v>495</v>
          </cell>
          <cell r="BH41">
            <v>925</v>
          </cell>
          <cell r="BI41">
            <v>3525</v>
          </cell>
          <cell r="BJ41">
            <v>4.9000000000000004</v>
          </cell>
          <cell r="BK41">
            <v>17272.5</v>
          </cell>
          <cell r="BL41">
            <v>2.2000000000000002</v>
          </cell>
          <cell r="BM41">
            <v>7755.0000000000009</v>
          </cell>
          <cell r="BN41">
            <v>3525</v>
          </cell>
          <cell r="BO41">
            <v>2095</v>
          </cell>
          <cell r="BP41">
            <v>1425</v>
          </cell>
          <cell r="BQ41">
            <v>0</v>
          </cell>
          <cell r="BR41">
            <v>3525</v>
          </cell>
          <cell r="BS41">
            <v>2575</v>
          </cell>
          <cell r="BT41">
            <v>805</v>
          </cell>
          <cell r="BU41">
            <v>140</v>
          </cell>
          <cell r="BV41">
            <v>3530</v>
          </cell>
          <cell r="BW41">
            <v>25</v>
          </cell>
          <cell r="BX41">
            <v>165</v>
          </cell>
          <cell r="BY41">
            <v>630</v>
          </cell>
          <cell r="BZ41">
            <v>785</v>
          </cell>
          <cell r="CA41">
            <v>540</v>
          </cell>
          <cell r="CB41">
            <v>605</v>
          </cell>
          <cell r="CC41">
            <v>250</v>
          </cell>
          <cell r="CD41">
            <v>130</v>
          </cell>
          <cell r="CE41">
            <v>400</v>
          </cell>
          <cell r="CF41">
            <v>3525</v>
          </cell>
          <cell r="CG41">
            <v>170</v>
          </cell>
          <cell r="CH41">
            <v>335</v>
          </cell>
          <cell r="CI41">
            <v>315</v>
          </cell>
          <cell r="CJ41">
            <v>5</v>
          </cell>
          <cell r="CK41">
            <v>625</v>
          </cell>
          <cell r="CL41">
            <v>2080</v>
          </cell>
          <cell r="CM41">
            <v>0</v>
          </cell>
          <cell r="CN41">
            <v>0</v>
          </cell>
          <cell r="CO41">
            <v>3530</v>
          </cell>
          <cell r="CP41">
            <v>1255</v>
          </cell>
          <cell r="CQ41">
            <v>1300</v>
          </cell>
          <cell r="CR41">
            <v>485</v>
          </cell>
          <cell r="CS41">
            <v>460</v>
          </cell>
          <cell r="CT41">
            <v>30</v>
          </cell>
          <cell r="CU41">
            <v>7430</v>
          </cell>
          <cell r="CV41">
            <v>2.1</v>
          </cell>
          <cell r="CW41">
            <v>3525</v>
          </cell>
          <cell r="CX41">
            <v>2145</v>
          </cell>
          <cell r="CY41">
            <v>0</v>
          </cell>
          <cell r="CZ41">
            <v>1375</v>
          </cell>
        </row>
        <row r="42">
          <cell r="C42" t="str">
            <v>Anjou</v>
          </cell>
          <cell r="D42">
            <v>34885</v>
          </cell>
          <cell r="E42">
            <v>13030</v>
          </cell>
          <cell r="F42">
            <v>14010</v>
          </cell>
          <cell r="G42">
            <v>890</v>
          </cell>
          <cell r="H42">
            <v>4015</v>
          </cell>
          <cell r="I42">
            <v>2945</v>
          </cell>
          <cell r="J42">
            <v>34890</v>
          </cell>
          <cell r="K42">
            <v>29960</v>
          </cell>
          <cell r="L42">
            <v>4940</v>
          </cell>
          <cell r="M42">
            <v>11585</v>
          </cell>
          <cell r="N42">
            <v>6520</v>
          </cell>
          <cell r="O42">
            <v>2465</v>
          </cell>
          <cell r="P42">
            <v>1905</v>
          </cell>
          <cell r="Q42">
            <v>650</v>
          </cell>
          <cell r="R42">
            <v>11580</v>
          </cell>
          <cell r="S42">
            <v>9320</v>
          </cell>
          <cell r="T42">
            <v>6870</v>
          </cell>
          <cell r="U42">
            <v>3550</v>
          </cell>
          <cell r="V42">
            <v>3315</v>
          </cell>
          <cell r="W42">
            <v>1335</v>
          </cell>
          <cell r="X42">
            <v>1475</v>
          </cell>
          <cell r="Y42">
            <v>510</v>
          </cell>
          <cell r="Z42">
            <v>2440</v>
          </cell>
          <cell r="AA42">
            <v>1435</v>
          </cell>
          <cell r="AB42">
            <v>1015</v>
          </cell>
          <cell r="AC42">
            <v>525</v>
          </cell>
          <cell r="AD42">
            <v>365</v>
          </cell>
          <cell r="AE42">
            <v>115</v>
          </cell>
          <cell r="AF42">
            <v>2260</v>
          </cell>
          <cell r="AG42">
            <v>1885</v>
          </cell>
          <cell r="AH42">
            <v>1255</v>
          </cell>
          <cell r="AI42">
            <v>525</v>
          </cell>
          <cell r="AJ42">
            <v>90</v>
          </cell>
          <cell r="AK42">
            <v>355</v>
          </cell>
          <cell r="AL42">
            <v>285</v>
          </cell>
          <cell r="AM42">
            <v>75</v>
          </cell>
          <cell r="AN42">
            <v>10</v>
          </cell>
          <cell r="AO42">
            <v>10745</v>
          </cell>
          <cell r="AP42">
            <v>2255</v>
          </cell>
          <cell r="AQ42">
            <v>3655</v>
          </cell>
          <cell r="AR42">
            <v>1195</v>
          </cell>
          <cell r="AS42">
            <v>2035</v>
          </cell>
          <cell r="AT42">
            <v>1595</v>
          </cell>
          <cell r="AU42">
            <v>0.92789291882556135</v>
          </cell>
          <cell r="AV42">
            <v>40485</v>
          </cell>
          <cell r="AW42">
            <v>8835</v>
          </cell>
          <cell r="AX42">
            <v>890</v>
          </cell>
          <cell r="AY42">
            <v>1070</v>
          </cell>
          <cell r="AZ42">
            <v>6870</v>
          </cell>
          <cell r="BA42">
            <v>31655</v>
          </cell>
          <cell r="BB42">
            <v>2.7335924006908461</v>
          </cell>
          <cell r="BC42">
            <v>8055</v>
          </cell>
          <cell r="BD42">
            <v>3185</v>
          </cell>
          <cell r="BE42">
            <v>365</v>
          </cell>
          <cell r="BF42">
            <v>175</v>
          </cell>
          <cell r="BG42">
            <v>2645</v>
          </cell>
          <cell r="BH42">
            <v>4865</v>
          </cell>
          <cell r="BI42">
            <v>18980</v>
          </cell>
          <cell r="BJ42">
            <v>4.8481559536354055</v>
          </cell>
          <cell r="BK42">
            <v>92018</v>
          </cell>
          <cell r="BL42">
            <v>2.1841938883034775</v>
          </cell>
          <cell r="BM42">
            <v>41456</v>
          </cell>
          <cell r="BN42">
            <v>18990</v>
          </cell>
          <cell r="BO42">
            <v>8445</v>
          </cell>
          <cell r="BP42">
            <v>10535</v>
          </cell>
          <cell r="BQ42">
            <v>0</v>
          </cell>
          <cell r="BR42">
            <v>18985</v>
          </cell>
          <cell r="BS42">
            <v>13295</v>
          </cell>
          <cell r="BT42">
            <v>4550</v>
          </cell>
          <cell r="BU42">
            <v>1120</v>
          </cell>
          <cell r="BV42">
            <v>18990</v>
          </cell>
          <cell r="BW42">
            <v>215</v>
          </cell>
          <cell r="BX42">
            <v>2590</v>
          </cell>
          <cell r="BY42">
            <v>6135</v>
          </cell>
          <cell r="BZ42">
            <v>3820</v>
          </cell>
          <cell r="CA42">
            <v>1380</v>
          </cell>
          <cell r="CB42">
            <v>1600</v>
          </cell>
          <cell r="CC42">
            <v>815</v>
          </cell>
          <cell r="CD42">
            <v>665</v>
          </cell>
          <cell r="CE42">
            <v>1740</v>
          </cell>
          <cell r="CF42">
            <v>18985</v>
          </cell>
          <cell r="CG42">
            <v>1485</v>
          </cell>
          <cell r="CH42">
            <v>750</v>
          </cell>
          <cell r="CI42">
            <v>900</v>
          </cell>
          <cell r="CJ42">
            <v>1375</v>
          </cell>
          <cell r="CK42">
            <v>3345</v>
          </cell>
          <cell r="CL42">
            <v>11135</v>
          </cell>
          <cell r="CM42">
            <v>10</v>
          </cell>
          <cell r="CN42">
            <v>5</v>
          </cell>
          <cell r="CO42">
            <v>18990</v>
          </cell>
          <cell r="CP42">
            <v>6870</v>
          </cell>
          <cell r="CQ42">
            <v>6680</v>
          </cell>
          <cell r="CR42">
            <v>2675</v>
          </cell>
          <cell r="CS42">
            <v>2520</v>
          </cell>
          <cell r="CT42">
            <v>250</v>
          </cell>
          <cell r="CU42">
            <v>40485</v>
          </cell>
          <cell r="CV42">
            <v>2.131911532385466</v>
          </cell>
          <cell r="CW42">
            <v>18985</v>
          </cell>
          <cell r="CX42">
            <v>11365</v>
          </cell>
          <cell r="CY42">
            <v>95</v>
          </cell>
          <cell r="CZ42">
            <v>7500</v>
          </cell>
        </row>
        <row r="45">
          <cell r="A45" t="str">
            <v>4620480.00</v>
          </cell>
          <cell r="B45" t="str">
            <v>0480.00</v>
          </cell>
          <cell r="C45" t="str">
            <v>BAIE-D'URFÉ</v>
          </cell>
          <cell r="D45">
            <v>3115</v>
          </cell>
          <cell r="E45">
            <v>770</v>
          </cell>
          <cell r="F45">
            <v>1960</v>
          </cell>
          <cell r="G45">
            <v>35</v>
          </cell>
          <cell r="H45">
            <v>170</v>
          </cell>
          <cell r="I45">
            <v>175</v>
          </cell>
          <cell r="J45">
            <v>3115</v>
          </cell>
          <cell r="K45">
            <v>2920</v>
          </cell>
          <cell r="L45">
            <v>195</v>
          </cell>
          <cell r="M45">
            <v>1175</v>
          </cell>
          <cell r="N45">
            <v>485</v>
          </cell>
          <cell r="O45">
            <v>240</v>
          </cell>
          <cell r="P45">
            <v>295</v>
          </cell>
          <cell r="Q45">
            <v>150</v>
          </cell>
          <cell r="R45">
            <v>1170</v>
          </cell>
          <cell r="S45">
            <v>1070</v>
          </cell>
          <cell r="T45">
            <v>970</v>
          </cell>
          <cell r="U45">
            <v>370</v>
          </cell>
          <cell r="V45">
            <v>600</v>
          </cell>
          <cell r="W45">
            <v>170</v>
          </cell>
          <cell r="X45">
            <v>290</v>
          </cell>
          <cell r="Y45">
            <v>140</v>
          </cell>
          <cell r="Z45">
            <v>100</v>
          </cell>
          <cell r="AA45">
            <v>60</v>
          </cell>
          <cell r="AB45">
            <v>40</v>
          </cell>
          <cell r="AC45">
            <v>25</v>
          </cell>
          <cell r="AD45">
            <v>10</v>
          </cell>
          <cell r="AE45">
            <v>10</v>
          </cell>
          <cell r="AF45">
            <v>105</v>
          </cell>
          <cell r="AG45">
            <v>100</v>
          </cell>
          <cell r="AH45">
            <v>55</v>
          </cell>
          <cell r="AI45">
            <v>45</v>
          </cell>
          <cell r="AJ45">
            <v>0</v>
          </cell>
          <cell r="AK45">
            <v>10</v>
          </cell>
          <cell r="AL45">
            <v>0</v>
          </cell>
          <cell r="AM45">
            <v>10</v>
          </cell>
          <cell r="AN45">
            <v>0</v>
          </cell>
          <cell r="AO45">
            <v>1430</v>
          </cell>
          <cell r="AP45">
            <v>245</v>
          </cell>
          <cell r="AQ45">
            <v>535</v>
          </cell>
          <cell r="AR45">
            <v>175</v>
          </cell>
          <cell r="AS45">
            <v>290</v>
          </cell>
          <cell r="AT45">
            <v>185</v>
          </cell>
          <cell r="AU45">
            <v>1.2</v>
          </cell>
          <cell r="AV45">
            <v>3890</v>
          </cell>
          <cell r="AW45">
            <v>215</v>
          </cell>
          <cell r="AX45">
            <v>10</v>
          </cell>
          <cell r="AY45">
            <v>0</v>
          </cell>
          <cell r="AZ45">
            <v>205</v>
          </cell>
          <cell r="BA45">
            <v>3665</v>
          </cell>
          <cell r="BB45">
            <v>3.1</v>
          </cell>
          <cell r="BC45">
            <v>695</v>
          </cell>
          <cell r="BD45">
            <v>140</v>
          </cell>
          <cell r="BE45">
            <v>0</v>
          </cell>
          <cell r="BF45">
            <v>0</v>
          </cell>
          <cell r="BG45">
            <v>135</v>
          </cell>
          <cell r="BH45">
            <v>550</v>
          </cell>
          <cell r="BI45">
            <v>1375</v>
          </cell>
          <cell r="BJ45">
            <v>8.6999999999999993</v>
          </cell>
          <cell r="BK45">
            <v>11962.499999999998</v>
          </cell>
          <cell r="BL45">
            <v>3.5</v>
          </cell>
          <cell r="BM45">
            <v>4812.5</v>
          </cell>
          <cell r="BN45">
            <v>1375</v>
          </cell>
          <cell r="BO45">
            <v>1265</v>
          </cell>
          <cell r="BP45">
            <v>115</v>
          </cell>
          <cell r="BQ45">
            <v>0</v>
          </cell>
          <cell r="BR45">
            <v>1375</v>
          </cell>
          <cell r="BS45">
            <v>860</v>
          </cell>
          <cell r="BT45">
            <v>410</v>
          </cell>
          <cell r="BU45">
            <v>105</v>
          </cell>
          <cell r="BV45">
            <v>1380</v>
          </cell>
          <cell r="BW45">
            <v>75</v>
          </cell>
          <cell r="BX45">
            <v>675</v>
          </cell>
          <cell r="BY45">
            <v>165</v>
          </cell>
          <cell r="BZ45">
            <v>140</v>
          </cell>
          <cell r="CA45">
            <v>35</v>
          </cell>
          <cell r="CB45">
            <v>140</v>
          </cell>
          <cell r="CC45">
            <v>45</v>
          </cell>
          <cell r="CD45">
            <v>50</v>
          </cell>
          <cell r="CE45">
            <v>60</v>
          </cell>
          <cell r="CF45">
            <v>1375</v>
          </cell>
          <cell r="CG45">
            <v>1245</v>
          </cell>
          <cell r="CH45">
            <v>10</v>
          </cell>
          <cell r="CI45">
            <v>40</v>
          </cell>
          <cell r="CJ45">
            <v>0</v>
          </cell>
          <cell r="CK45">
            <v>0</v>
          </cell>
          <cell r="CL45">
            <v>90</v>
          </cell>
          <cell r="CM45">
            <v>0</v>
          </cell>
          <cell r="CN45">
            <v>0</v>
          </cell>
          <cell r="CO45">
            <v>1380</v>
          </cell>
          <cell r="CP45">
            <v>205</v>
          </cell>
          <cell r="CQ45">
            <v>485</v>
          </cell>
          <cell r="CR45">
            <v>235</v>
          </cell>
          <cell r="CS45">
            <v>415</v>
          </cell>
          <cell r="CT45">
            <v>35</v>
          </cell>
          <cell r="CU45">
            <v>3885</v>
          </cell>
          <cell r="CV45">
            <v>2.8</v>
          </cell>
          <cell r="CW45">
            <v>1375</v>
          </cell>
          <cell r="CX45">
            <v>1170</v>
          </cell>
          <cell r="CY45">
            <v>0</v>
          </cell>
          <cell r="CZ45">
            <v>205</v>
          </cell>
        </row>
        <row r="46">
          <cell r="C46" t="str">
            <v>BAIE-D'URFÉ</v>
          </cell>
          <cell r="D46">
            <v>3115</v>
          </cell>
          <cell r="E46">
            <v>770</v>
          </cell>
          <cell r="F46">
            <v>1960</v>
          </cell>
          <cell r="G46">
            <v>35</v>
          </cell>
          <cell r="H46">
            <v>170</v>
          </cell>
          <cell r="I46">
            <v>175</v>
          </cell>
          <cell r="J46">
            <v>3115</v>
          </cell>
          <cell r="K46">
            <v>2920</v>
          </cell>
          <cell r="L46">
            <v>195</v>
          </cell>
          <cell r="M46">
            <v>1175</v>
          </cell>
          <cell r="N46">
            <v>485</v>
          </cell>
          <cell r="O46">
            <v>240</v>
          </cell>
          <cell r="P46">
            <v>295</v>
          </cell>
          <cell r="Q46">
            <v>150</v>
          </cell>
          <cell r="R46">
            <v>1170</v>
          </cell>
          <cell r="S46">
            <v>1070</v>
          </cell>
          <cell r="T46">
            <v>970</v>
          </cell>
          <cell r="U46">
            <v>370</v>
          </cell>
          <cell r="V46">
            <v>600</v>
          </cell>
          <cell r="W46">
            <v>170</v>
          </cell>
          <cell r="X46">
            <v>290</v>
          </cell>
          <cell r="Y46">
            <v>140</v>
          </cell>
          <cell r="Z46">
            <v>100</v>
          </cell>
          <cell r="AA46">
            <v>60</v>
          </cell>
          <cell r="AB46">
            <v>40</v>
          </cell>
          <cell r="AC46">
            <v>25</v>
          </cell>
          <cell r="AD46">
            <v>10</v>
          </cell>
          <cell r="AE46">
            <v>10</v>
          </cell>
          <cell r="AF46">
            <v>105</v>
          </cell>
          <cell r="AG46">
            <v>100</v>
          </cell>
          <cell r="AH46">
            <v>55</v>
          </cell>
          <cell r="AI46">
            <v>45</v>
          </cell>
          <cell r="AJ46">
            <v>0</v>
          </cell>
          <cell r="AK46">
            <v>10</v>
          </cell>
          <cell r="AL46">
            <v>0</v>
          </cell>
          <cell r="AM46">
            <v>10</v>
          </cell>
          <cell r="AN46">
            <v>0</v>
          </cell>
          <cell r="AO46">
            <v>1430</v>
          </cell>
          <cell r="AP46">
            <v>245</v>
          </cell>
          <cell r="AQ46">
            <v>535</v>
          </cell>
          <cell r="AR46">
            <v>175</v>
          </cell>
          <cell r="AS46">
            <v>290</v>
          </cell>
          <cell r="AT46">
            <v>185</v>
          </cell>
          <cell r="AU46">
            <v>1.2222222222222223</v>
          </cell>
          <cell r="AV46">
            <v>3890</v>
          </cell>
          <cell r="AW46">
            <v>215</v>
          </cell>
          <cell r="AX46">
            <v>10</v>
          </cell>
          <cell r="AY46">
            <v>0</v>
          </cell>
          <cell r="AZ46">
            <v>205</v>
          </cell>
          <cell r="BA46">
            <v>3665</v>
          </cell>
          <cell r="BB46">
            <v>3.1324786324786325</v>
          </cell>
          <cell r="BC46">
            <v>695</v>
          </cell>
          <cell r="BD46">
            <v>140</v>
          </cell>
          <cell r="BE46">
            <v>0</v>
          </cell>
          <cell r="BF46">
            <v>0</v>
          </cell>
          <cell r="BG46">
            <v>135</v>
          </cell>
          <cell r="BH46">
            <v>550</v>
          </cell>
          <cell r="BI46">
            <v>1375</v>
          </cell>
          <cell r="BJ46">
            <v>8.6999999999999993</v>
          </cell>
          <cell r="BK46">
            <v>11962.499999999998</v>
          </cell>
          <cell r="BL46">
            <v>3.5</v>
          </cell>
          <cell r="BM46">
            <v>4812.5</v>
          </cell>
          <cell r="BN46">
            <v>1375</v>
          </cell>
          <cell r="BO46">
            <v>1265</v>
          </cell>
          <cell r="BP46">
            <v>115</v>
          </cell>
          <cell r="BQ46">
            <v>0</v>
          </cell>
          <cell r="BR46">
            <v>1375</v>
          </cell>
          <cell r="BS46">
            <v>860</v>
          </cell>
          <cell r="BT46">
            <v>410</v>
          </cell>
          <cell r="BU46">
            <v>105</v>
          </cell>
          <cell r="BV46">
            <v>1380</v>
          </cell>
          <cell r="BW46">
            <v>75</v>
          </cell>
          <cell r="BX46">
            <v>675</v>
          </cell>
          <cell r="BY46">
            <v>165</v>
          </cell>
          <cell r="BZ46">
            <v>140</v>
          </cell>
          <cell r="CA46">
            <v>35</v>
          </cell>
          <cell r="CB46">
            <v>140</v>
          </cell>
          <cell r="CC46">
            <v>45</v>
          </cell>
          <cell r="CD46">
            <v>50</v>
          </cell>
          <cell r="CE46">
            <v>60</v>
          </cell>
          <cell r="CF46">
            <v>1375</v>
          </cell>
          <cell r="CG46">
            <v>1245</v>
          </cell>
          <cell r="CH46">
            <v>10</v>
          </cell>
          <cell r="CI46">
            <v>40</v>
          </cell>
          <cell r="CJ46">
            <v>0</v>
          </cell>
          <cell r="CK46">
            <v>0</v>
          </cell>
          <cell r="CL46">
            <v>90</v>
          </cell>
          <cell r="CM46">
            <v>0</v>
          </cell>
          <cell r="CN46">
            <v>0</v>
          </cell>
          <cell r="CO46">
            <v>1380</v>
          </cell>
          <cell r="CP46">
            <v>205</v>
          </cell>
          <cell r="CQ46">
            <v>485</v>
          </cell>
          <cell r="CR46">
            <v>235</v>
          </cell>
          <cell r="CS46">
            <v>415</v>
          </cell>
          <cell r="CT46">
            <v>35</v>
          </cell>
          <cell r="CU46">
            <v>3885</v>
          </cell>
          <cell r="CV46">
            <v>2.8152173913043477</v>
          </cell>
          <cell r="CW46">
            <v>1375</v>
          </cell>
          <cell r="CX46">
            <v>1170</v>
          </cell>
          <cell r="CY46">
            <v>0</v>
          </cell>
          <cell r="CZ46">
            <v>205</v>
          </cell>
        </row>
        <row r="49">
          <cell r="A49" t="str">
            <v>4620460.00</v>
          </cell>
          <cell r="B49" t="str">
            <v>0460.00</v>
          </cell>
          <cell r="C49" t="str">
            <v>BEACONSFIELD</v>
          </cell>
          <cell r="D49">
            <v>4240</v>
          </cell>
          <cell r="E49">
            <v>1135</v>
          </cell>
          <cell r="F49">
            <v>2575</v>
          </cell>
          <cell r="G49">
            <v>50</v>
          </cell>
          <cell r="H49">
            <v>280</v>
          </cell>
          <cell r="I49">
            <v>200</v>
          </cell>
          <cell r="J49">
            <v>4245</v>
          </cell>
          <cell r="K49">
            <v>3945</v>
          </cell>
          <cell r="L49">
            <v>295</v>
          </cell>
          <cell r="M49">
            <v>1545</v>
          </cell>
          <cell r="N49">
            <v>640</v>
          </cell>
          <cell r="O49">
            <v>280</v>
          </cell>
          <cell r="P49">
            <v>430</v>
          </cell>
          <cell r="Q49">
            <v>205</v>
          </cell>
          <cell r="R49">
            <v>1550</v>
          </cell>
          <cell r="S49">
            <v>1445</v>
          </cell>
          <cell r="T49">
            <v>1295</v>
          </cell>
          <cell r="U49">
            <v>515</v>
          </cell>
          <cell r="V49">
            <v>780</v>
          </cell>
          <cell r="W49">
            <v>230</v>
          </cell>
          <cell r="X49">
            <v>380</v>
          </cell>
          <cell r="Y49">
            <v>175</v>
          </cell>
          <cell r="Z49">
            <v>150</v>
          </cell>
          <cell r="AA49">
            <v>70</v>
          </cell>
          <cell r="AB49">
            <v>80</v>
          </cell>
          <cell r="AC49">
            <v>20</v>
          </cell>
          <cell r="AD49">
            <v>30</v>
          </cell>
          <cell r="AE49">
            <v>30</v>
          </cell>
          <cell r="AF49">
            <v>105</v>
          </cell>
          <cell r="AG49">
            <v>55</v>
          </cell>
          <cell r="AH49">
            <v>30</v>
          </cell>
          <cell r="AI49">
            <v>10</v>
          </cell>
          <cell r="AJ49">
            <v>15</v>
          </cell>
          <cell r="AK49">
            <v>45</v>
          </cell>
          <cell r="AL49">
            <v>25</v>
          </cell>
          <cell r="AM49">
            <v>20</v>
          </cell>
          <cell r="AN49">
            <v>10</v>
          </cell>
          <cell r="AO49">
            <v>1905</v>
          </cell>
          <cell r="AP49">
            <v>340</v>
          </cell>
          <cell r="AQ49">
            <v>740</v>
          </cell>
          <cell r="AR49">
            <v>270</v>
          </cell>
          <cell r="AS49">
            <v>395</v>
          </cell>
          <cell r="AT49">
            <v>160</v>
          </cell>
          <cell r="AU49">
            <v>1.2</v>
          </cell>
          <cell r="AV49">
            <v>5265</v>
          </cell>
          <cell r="AW49">
            <v>360</v>
          </cell>
          <cell r="AX49">
            <v>70</v>
          </cell>
          <cell r="AY49">
            <v>35</v>
          </cell>
          <cell r="AZ49">
            <v>255</v>
          </cell>
          <cell r="BA49">
            <v>4900</v>
          </cell>
          <cell r="BB49">
            <v>3.2</v>
          </cell>
          <cell r="BC49">
            <v>755</v>
          </cell>
          <cell r="BD49">
            <v>160</v>
          </cell>
          <cell r="BE49">
            <v>15</v>
          </cell>
          <cell r="BF49">
            <v>15</v>
          </cell>
          <cell r="BG49">
            <v>130</v>
          </cell>
          <cell r="BH49">
            <v>600</v>
          </cell>
          <cell r="BI49">
            <v>1820</v>
          </cell>
          <cell r="BJ49">
            <v>8.9</v>
          </cell>
          <cell r="BK49">
            <v>16198</v>
          </cell>
          <cell r="BL49">
            <v>3.7</v>
          </cell>
          <cell r="BM49">
            <v>6734</v>
          </cell>
          <cell r="BN49">
            <v>1820</v>
          </cell>
          <cell r="BO49">
            <v>1775</v>
          </cell>
          <cell r="BP49">
            <v>50</v>
          </cell>
          <cell r="BQ49">
            <v>0</v>
          </cell>
          <cell r="BR49">
            <v>1820</v>
          </cell>
          <cell r="BS49">
            <v>1025</v>
          </cell>
          <cell r="BT49">
            <v>665</v>
          </cell>
          <cell r="BU49">
            <v>130</v>
          </cell>
          <cell r="BV49">
            <v>1820</v>
          </cell>
          <cell r="BW49">
            <v>85</v>
          </cell>
          <cell r="BX49">
            <v>765</v>
          </cell>
          <cell r="BY49">
            <v>595</v>
          </cell>
          <cell r="BZ49">
            <v>290</v>
          </cell>
          <cell r="CA49">
            <v>20</v>
          </cell>
          <cell r="CB49">
            <v>30</v>
          </cell>
          <cell r="CC49">
            <v>0</v>
          </cell>
          <cell r="CD49">
            <v>0</v>
          </cell>
          <cell r="CE49">
            <v>25</v>
          </cell>
          <cell r="CF49">
            <v>1820</v>
          </cell>
          <cell r="CG49">
            <v>1745</v>
          </cell>
          <cell r="CH49">
            <v>20</v>
          </cell>
          <cell r="CI49">
            <v>30</v>
          </cell>
          <cell r="CJ49">
            <v>0</v>
          </cell>
          <cell r="CK49">
            <v>0</v>
          </cell>
          <cell r="CL49">
            <v>20</v>
          </cell>
          <cell r="CM49">
            <v>0</v>
          </cell>
          <cell r="CN49">
            <v>0</v>
          </cell>
          <cell r="CO49">
            <v>1820</v>
          </cell>
          <cell r="CP49">
            <v>250</v>
          </cell>
          <cell r="CQ49">
            <v>625</v>
          </cell>
          <cell r="CR49">
            <v>290</v>
          </cell>
          <cell r="CS49">
            <v>605</v>
          </cell>
          <cell r="CT49">
            <v>50</v>
          </cell>
          <cell r="CU49">
            <v>5260</v>
          </cell>
          <cell r="CV49">
            <v>2.9</v>
          </cell>
          <cell r="CW49">
            <v>1820</v>
          </cell>
          <cell r="CX49">
            <v>1530</v>
          </cell>
          <cell r="CY49">
            <v>10</v>
          </cell>
          <cell r="CZ49">
            <v>280</v>
          </cell>
        </row>
        <row r="50">
          <cell r="A50" t="str">
            <v>4620461.00</v>
          </cell>
          <cell r="B50" t="str">
            <v>0461.00</v>
          </cell>
          <cell r="C50" t="str">
            <v>BEACONSFIELD</v>
          </cell>
          <cell r="D50">
            <v>2315</v>
          </cell>
          <cell r="E50">
            <v>620</v>
          </cell>
          <cell r="F50">
            <v>1395</v>
          </cell>
          <cell r="G50">
            <v>40</v>
          </cell>
          <cell r="H50">
            <v>140</v>
          </cell>
          <cell r="I50">
            <v>125</v>
          </cell>
          <cell r="J50">
            <v>2315</v>
          </cell>
          <cell r="K50">
            <v>2110</v>
          </cell>
          <cell r="L50">
            <v>200</v>
          </cell>
          <cell r="M50">
            <v>840</v>
          </cell>
          <cell r="N50">
            <v>340</v>
          </cell>
          <cell r="O50">
            <v>215</v>
          </cell>
          <cell r="P50">
            <v>210</v>
          </cell>
          <cell r="Q50">
            <v>80</v>
          </cell>
          <cell r="R50">
            <v>845</v>
          </cell>
          <cell r="S50">
            <v>765</v>
          </cell>
          <cell r="T50">
            <v>660</v>
          </cell>
          <cell r="U50">
            <v>255</v>
          </cell>
          <cell r="V50">
            <v>405</v>
          </cell>
          <cell r="W50">
            <v>150</v>
          </cell>
          <cell r="X50">
            <v>175</v>
          </cell>
          <cell r="Y50">
            <v>75</v>
          </cell>
          <cell r="Z50">
            <v>100</v>
          </cell>
          <cell r="AA50">
            <v>45</v>
          </cell>
          <cell r="AB50">
            <v>60</v>
          </cell>
          <cell r="AC50">
            <v>25</v>
          </cell>
          <cell r="AD50">
            <v>30</v>
          </cell>
          <cell r="AE50">
            <v>0</v>
          </cell>
          <cell r="AF50">
            <v>80</v>
          </cell>
          <cell r="AG50">
            <v>60</v>
          </cell>
          <cell r="AH50">
            <v>30</v>
          </cell>
          <cell r="AI50">
            <v>30</v>
          </cell>
          <cell r="AJ50">
            <v>0</v>
          </cell>
          <cell r="AK50">
            <v>15</v>
          </cell>
          <cell r="AL50">
            <v>10</v>
          </cell>
          <cell r="AM50">
            <v>10</v>
          </cell>
          <cell r="AN50">
            <v>0</v>
          </cell>
          <cell r="AO50">
            <v>980</v>
          </cell>
          <cell r="AP50">
            <v>190</v>
          </cell>
          <cell r="AQ50">
            <v>375</v>
          </cell>
          <cell r="AR50">
            <v>105</v>
          </cell>
          <cell r="AS50">
            <v>220</v>
          </cell>
          <cell r="AT50">
            <v>85</v>
          </cell>
          <cell r="AU50">
            <v>1.2</v>
          </cell>
          <cell r="AV50">
            <v>2860</v>
          </cell>
          <cell r="AW50">
            <v>270</v>
          </cell>
          <cell r="AX50">
            <v>60</v>
          </cell>
          <cell r="AY50">
            <v>65</v>
          </cell>
          <cell r="AZ50">
            <v>150</v>
          </cell>
          <cell r="BA50">
            <v>2585</v>
          </cell>
          <cell r="BB50">
            <v>3.1</v>
          </cell>
          <cell r="BC50">
            <v>510</v>
          </cell>
          <cell r="BD50">
            <v>160</v>
          </cell>
          <cell r="BE50">
            <v>60</v>
          </cell>
          <cell r="BF50">
            <v>15</v>
          </cell>
          <cell r="BG50">
            <v>85</v>
          </cell>
          <cell r="BH50">
            <v>350</v>
          </cell>
          <cell r="BI50">
            <v>1015</v>
          </cell>
          <cell r="BJ50">
            <v>8.1999999999999993</v>
          </cell>
          <cell r="BK50">
            <v>8323</v>
          </cell>
          <cell r="BL50">
            <v>3.5</v>
          </cell>
          <cell r="BM50">
            <v>3552.5</v>
          </cell>
          <cell r="BN50">
            <v>1015</v>
          </cell>
          <cell r="BO50">
            <v>975</v>
          </cell>
          <cell r="BP50">
            <v>35</v>
          </cell>
          <cell r="BQ50">
            <v>0</v>
          </cell>
          <cell r="BR50">
            <v>1015</v>
          </cell>
          <cell r="BS50">
            <v>615</v>
          </cell>
          <cell r="BT50">
            <v>315</v>
          </cell>
          <cell r="BU50">
            <v>80</v>
          </cell>
          <cell r="BV50">
            <v>1015</v>
          </cell>
          <cell r="BW50">
            <v>110</v>
          </cell>
          <cell r="BX50">
            <v>620</v>
          </cell>
          <cell r="BY50">
            <v>225</v>
          </cell>
          <cell r="BZ50">
            <v>35</v>
          </cell>
          <cell r="CA50">
            <v>0</v>
          </cell>
          <cell r="CB50">
            <v>15</v>
          </cell>
          <cell r="CC50">
            <v>0</v>
          </cell>
          <cell r="CD50">
            <v>0</v>
          </cell>
          <cell r="CE50">
            <v>10</v>
          </cell>
          <cell r="CF50">
            <v>1015</v>
          </cell>
          <cell r="CG50">
            <v>1010</v>
          </cell>
          <cell r="CH50">
            <v>0</v>
          </cell>
          <cell r="CI50">
            <v>0</v>
          </cell>
          <cell r="CJ50">
            <v>0</v>
          </cell>
          <cell r="CK50">
            <v>0</v>
          </cell>
          <cell r="CL50">
            <v>5</v>
          </cell>
          <cell r="CM50">
            <v>0</v>
          </cell>
          <cell r="CN50">
            <v>0</v>
          </cell>
          <cell r="CO50">
            <v>1015</v>
          </cell>
          <cell r="CP50">
            <v>155</v>
          </cell>
          <cell r="CQ50">
            <v>355</v>
          </cell>
          <cell r="CR50">
            <v>185</v>
          </cell>
          <cell r="CS50">
            <v>295</v>
          </cell>
          <cell r="CT50">
            <v>30</v>
          </cell>
          <cell r="CU50">
            <v>2855</v>
          </cell>
          <cell r="CV50">
            <v>2.8</v>
          </cell>
          <cell r="CW50">
            <v>1015</v>
          </cell>
          <cell r="CX50">
            <v>830</v>
          </cell>
          <cell r="CY50">
            <v>10</v>
          </cell>
          <cell r="CZ50">
            <v>180</v>
          </cell>
        </row>
        <row r="51">
          <cell r="A51" t="str">
            <v>4620462.01</v>
          </cell>
          <cell r="B51" t="str">
            <v>0462.01</v>
          </cell>
          <cell r="C51" t="str">
            <v>BEACONSFIELD</v>
          </cell>
          <cell r="D51">
            <v>4170</v>
          </cell>
          <cell r="E51">
            <v>1215</v>
          </cell>
          <cell r="F51">
            <v>2350</v>
          </cell>
          <cell r="G51">
            <v>80</v>
          </cell>
          <cell r="H51">
            <v>315</v>
          </cell>
          <cell r="I51">
            <v>210</v>
          </cell>
          <cell r="J51">
            <v>4170</v>
          </cell>
          <cell r="K51">
            <v>3860</v>
          </cell>
          <cell r="L51">
            <v>305</v>
          </cell>
          <cell r="M51">
            <v>1500</v>
          </cell>
          <cell r="N51">
            <v>625</v>
          </cell>
          <cell r="O51">
            <v>305</v>
          </cell>
          <cell r="P51">
            <v>420</v>
          </cell>
          <cell r="Q51">
            <v>145</v>
          </cell>
          <cell r="R51">
            <v>1500</v>
          </cell>
          <cell r="S51">
            <v>1315</v>
          </cell>
          <cell r="T51">
            <v>1160</v>
          </cell>
          <cell r="U51">
            <v>475</v>
          </cell>
          <cell r="V51">
            <v>690</v>
          </cell>
          <cell r="W51">
            <v>200</v>
          </cell>
          <cell r="X51">
            <v>370</v>
          </cell>
          <cell r="Y51">
            <v>115</v>
          </cell>
          <cell r="Z51">
            <v>155</v>
          </cell>
          <cell r="AA51">
            <v>65</v>
          </cell>
          <cell r="AB51">
            <v>90</v>
          </cell>
          <cell r="AC51">
            <v>15</v>
          </cell>
          <cell r="AD51">
            <v>45</v>
          </cell>
          <cell r="AE51">
            <v>30</v>
          </cell>
          <cell r="AF51">
            <v>180</v>
          </cell>
          <cell r="AG51">
            <v>115</v>
          </cell>
          <cell r="AH51">
            <v>45</v>
          </cell>
          <cell r="AI51">
            <v>65</v>
          </cell>
          <cell r="AJ51">
            <v>0</v>
          </cell>
          <cell r="AK51">
            <v>65</v>
          </cell>
          <cell r="AL51">
            <v>40</v>
          </cell>
          <cell r="AM51">
            <v>15</v>
          </cell>
          <cell r="AN51">
            <v>10</v>
          </cell>
          <cell r="AO51">
            <v>1785</v>
          </cell>
          <cell r="AP51">
            <v>305</v>
          </cell>
          <cell r="AQ51">
            <v>675</v>
          </cell>
          <cell r="AR51">
            <v>215</v>
          </cell>
          <cell r="AS51">
            <v>430</v>
          </cell>
          <cell r="AT51">
            <v>160</v>
          </cell>
          <cell r="AU51">
            <v>1.2</v>
          </cell>
          <cell r="AV51">
            <v>5095</v>
          </cell>
          <cell r="AW51">
            <v>495</v>
          </cell>
          <cell r="AX51">
            <v>85</v>
          </cell>
          <cell r="AY51">
            <v>55</v>
          </cell>
          <cell r="AZ51">
            <v>355</v>
          </cell>
          <cell r="BA51">
            <v>4600</v>
          </cell>
          <cell r="BB51">
            <v>3.1</v>
          </cell>
          <cell r="BC51">
            <v>760</v>
          </cell>
          <cell r="BD51">
            <v>270</v>
          </cell>
          <cell r="BE51">
            <v>25</v>
          </cell>
          <cell r="BF51">
            <v>40</v>
          </cell>
          <cell r="BG51">
            <v>205</v>
          </cell>
          <cell r="BH51">
            <v>485</v>
          </cell>
          <cell r="BI51">
            <v>1865</v>
          </cell>
          <cell r="BJ51">
            <v>8</v>
          </cell>
          <cell r="BK51">
            <v>14920</v>
          </cell>
          <cell r="BL51">
            <v>3.4</v>
          </cell>
          <cell r="BM51">
            <v>6341</v>
          </cell>
          <cell r="BN51">
            <v>1865</v>
          </cell>
          <cell r="BO51">
            <v>1600</v>
          </cell>
          <cell r="BP51">
            <v>265</v>
          </cell>
          <cell r="BQ51">
            <v>0</v>
          </cell>
          <cell r="BR51">
            <v>1865</v>
          </cell>
          <cell r="BS51">
            <v>1055</v>
          </cell>
          <cell r="BT51">
            <v>675</v>
          </cell>
          <cell r="BU51">
            <v>135</v>
          </cell>
          <cell r="BV51">
            <v>1865</v>
          </cell>
          <cell r="BW51">
            <v>15</v>
          </cell>
          <cell r="BX51">
            <v>545</v>
          </cell>
          <cell r="BY51">
            <v>870</v>
          </cell>
          <cell r="BZ51">
            <v>170</v>
          </cell>
          <cell r="CA51">
            <v>125</v>
          </cell>
          <cell r="CB51">
            <v>90</v>
          </cell>
          <cell r="CC51">
            <v>10</v>
          </cell>
          <cell r="CD51">
            <v>20</v>
          </cell>
          <cell r="CE51">
            <v>15</v>
          </cell>
          <cell r="CF51">
            <v>1865</v>
          </cell>
          <cell r="CG51">
            <v>1380</v>
          </cell>
          <cell r="CH51">
            <v>60</v>
          </cell>
          <cell r="CI51">
            <v>230</v>
          </cell>
          <cell r="CJ51">
            <v>5</v>
          </cell>
          <cell r="CK51">
            <v>0</v>
          </cell>
          <cell r="CL51">
            <v>195</v>
          </cell>
          <cell r="CM51">
            <v>0</v>
          </cell>
          <cell r="CN51">
            <v>0</v>
          </cell>
          <cell r="CO51">
            <v>1870</v>
          </cell>
          <cell r="CP51">
            <v>355</v>
          </cell>
          <cell r="CQ51">
            <v>615</v>
          </cell>
          <cell r="CR51">
            <v>315</v>
          </cell>
          <cell r="CS51">
            <v>545</v>
          </cell>
          <cell r="CT51">
            <v>40</v>
          </cell>
          <cell r="CU51">
            <v>5100</v>
          </cell>
          <cell r="CV51">
            <v>2.7</v>
          </cell>
          <cell r="CW51">
            <v>1865</v>
          </cell>
          <cell r="CX51">
            <v>1455</v>
          </cell>
          <cell r="CY51">
            <v>20</v>
          </cell>
          <cell r="CZ51">
            <v>390</v>
          </cell>
        </row>
        <row r="52">
          <cell r="A52" t="str">
            <v>4620462.02</v>
          </cell>
          <cell r="B52" t="str">
            <v>0462.02</v>
          </cell>
          <cell r="C52" t="str">
            <v>BEACONSFIELD</v>
          </cell>
          <cell r="D52">
            <v>4520</v>
          </cell>
          <cell r="E52">
            <v>1295</v>
          </cell>
          <cell r="F52">
            <v>2755</v>
          </cell>
          <cell r="G52">
            <v>75</v>
          </cell>
          <cell r="H52">
            <v>235</v>
          </cell>
          <cell r="I52">
            <v>155</v>
          </cell>
          <cell r="J52">
            <v>4520</v>
          </cell>
          <cell r="K52">
            <v>4315</v>
          </cell>
          <cell r="L52">
            <v>205</v>
          </cell>
          <cell r="M52">
            <v>1640</v>
          </cell>
          <cell r="N52">
            <v>520</v>
          </cell>
          <cell r="O52">
            <v>320</v>
          </cell>
          <cell r="P52">
            <v>515</v>
          </cell>
          <cell r="Q52">
            <v>280</v>
          </cell>
          <cell r="R52">
            <v>1640</v>
          </cell>
          <cell r="S52">
            <v>1480</v>
          </cell>
          <cell r="T52">
            <v>1375</v>
          </cell>
          <cell r="U52">
            <v>400</v>
          </cell>
          <cell r="V52">
            <v>975</v>
          </cell>
          <cell r="W52">
            <v>235</v>
          </cell>
          <cell r="X52">
            <v>465</v>
          </cell>
          <cell r="Y52">
            <v>270</v>
          </cell>
          <cell r="Z52">
            <v>110</v>
          </cell>
          <cell r="AA52">
            <v>30</v>
          </cell>
          <cell r="AB52">
            <v>80</v>
          </cell>
          <cell r="AC52">
            <v>40</v>
          </cell>
          <cell r="AD52">
            <v>25</v>
          </cell>
          <cell r="AE52">
            <v>10</v>
          </cell>
          <cell r="AF52">
            <v>155</v>
          </cell>
          <cell r="AG52">
            <v>120</v>
          </cell>
          <cell r="AH52">
            <v>70</v>
          </cell>
          <cell r="AI52">
            <v>20</v>
          </cell>
          <cell r="AJ52">
            <v>30</v>
          </cell>
          <cell r="AK52">
            <v>35</v>
          </cell>
          <cell r="AL52">
            <v>20</v>
          </cell>
          <cell r="AM52">
            <v>15</v>
          </cell>
          <cell r="AN52">
            <v>0</v>
          </cell>
          <cell r="AO52">
            <v>2420</v>
          </cell>
          <cell r="AP52">
            <v>410</v>
          </cell>
          <cell r="AQ52">
            <v>925</v>
          </cell>
          <cell r="AR52">
            <v>335</v>
          </cell>
          <cell r="AS52">
            <v>550</v>
          </cell>
          <cell r="AT52">
            <v>205</v>
          </cell>
          <cell r="AU52">
            <v>1.5</v>
          </cell>
          <cell r="AV52">
            <v>5845</v>
          </cell>
          <cell r="AW52">
            <v>300</v>
          </cell>
          <cell r="AX52">
            <v>55</v>
          </cell>
          <cell r="AY52">
            <v>30</v>
          </cell>
          <cell r="AZ52">
            <v>220</v>
          </cell>
          <cell r="BA52">
            <v>5545</v>
          </cell>
          <cell r="BB52">
            <v>3.4</v>
          </cell>
          <cell r="BC52">
            <v>530</v>
          </cell>
          <cell r="BD52">
            <v>155</v>
          </cell>
          <cell r="BE52">
            <v>35</v>
          </cell>
          <cell r="BF52">
            <v>10</v>
          </cell>
          <cell r="BG52">
            <v>110</v>
          </cell>
          <cell r="BH52">
            <v>380</v>
          </cell>
          <cell r="BI52">
            <v>1855</v>
          </cell>
          <cell r="BJ52">
            <v>8.9</v>
          </cell>
          <cell r="BK52">
            <v>16509.5</v>
          </cell>
          <cell r="BL52">
            <v>3.8</v>
          </cell>
          <cell r="BM52">
            <v>7049</v>
          </cell>
          <cell r="BN52">
            <v>1855</v>
          </cell>
          <cell r="BO52">
            <v>1595</v>
          </cell>
          <cell r="BP52">
            <v>260</v>
          </cell>
          <cell r="BQ52">
            <v>0</v>
          </cell>
          <cell r="BR52">
            <v>1855</v>
          </cell>
          <cell r="BS52">
            <v>1125</v>
          </cell>
          <cell r="BT52">
            <v>635</v>
          </cell>
          <cell r="BU52">
            <v>95</v>
          </cell>
          <cell r="BV52">
            <v>1855</v>
          </cell>
          <cell r="BW52">
            <v>10</v>
          </cell>
          <cell r="BX52">
            <v>110</v>
          </cell>
          <cell r="BY52">
            <v>630</v>
          </cell>
          <cell r="BZ52">
            <v>575</v>
          </cell>
          <cell r="CA52">
            <v>175</v>
          </cell>
          <cell r="CB52">
            <v>155</v>
          </cell>
          <cell r="CC52">
            <v>85</v>
          </cell>
          <cell r="CD52">
            <v>65</v>
          </cell>
          <cell r="CE52">
            <v>35</v>
          </cell>
          <cell r="CF52">
            <v>1855</v>
          </cell>
          <cell r="CG52">
            <v>1550</v>
          </cell>
          <cell r="CH52">
            <v>5</v>
          </cell>
          <cell r="CI52">
            <v>200</v>
          </cell>
          <cell r="CJ52">
            <v>0</v>
          </cell>
          <cell r="CK52">
            <v>0</v>
          </cell>
          <cell r="CL52">
            <v>100</v>
          </cell>
          <cell r="CM52">
            <v>0</v>
          </cell>
          <cell r="CN52">
            <v>0</v>
          </cell>
          <cell r="CO52">
            <v>1855</v>
          </cell>
          <cell r="CP52">
            <v>220</v>
          </cell>
          <cell r="CQ52">
            <v>485</v>
          </cell>
          <cell r="CR52">
            <v>325</v>
          </cell>
          <cell r="CS52">
            <v>775</v>
          </cell>
          <cell r="CT52">
            <v>55</v>
          </cell>
          <cell r="CU52">
            <v>5845</v>
          </cell>
          <cell r="CV52">
            <v>3.2</v>
          </cell>
          <cell r="CW52">
            <v>1855</v>
          </cell>
          <cell r="CX52">
            <v>1605</v>
          </cell>
          <cell r="CY52">
            <v>15</v>
          </cell>
          <cell r="CZ52">
            <v>230</v>
          </cell>
        </row>
        <row r="53">
          <cell r="C53" t="str">
            <v>BEACONSFIELD</v>
          </cell>
          <cell r="D53">
            <v>15245</v>
          </cell>
          <cell r="E53">
            <v>4265</v>
          </cell>
          <cell r="F53">
            <v>9075</v>
          </cell>
          <cell r="G53">
            <v>245</v>
          </cell>
          <cell r="H53">
            <v>970</v>
          </cell>
          <cell r="I53">
            <v>690</v>
          </cell>
          <cell r="J53">
            <v>15250</v>
          </cell>
          <cell r="K53">
            <v>14230</v>
          </cell>
          <cell r="L53">
            <v>1005</v>
          </cell>
          <cell r="M53">
            <v>5525</v>
          </cell>
          <cell r="N53">
            <v>2125</v>
          </cell>
          <cell r="O53">
            <v>1120</v>
          </cell>
          <cell r="P53">
            <v>1575</v>
          </cell>
          <cell r="Q53">
            <v>710</v>
          </cell>
          <cell r="R53">
            <v>5535</v>
          </cell>
          <cell r="S53">
            <v>5005</v>
          </cell>
          <cell r="T53">
            <v>4490</v>
          </cell>
          <cell r="U53">
            <v>1645</v>
          </cell>
          <cell r="V53">
            <v>2850</v>
          </cell>
          <cell r="W53">
            <v>815</v>
          </cell>
          <cell r="X53">
            <v>1390</v>
          </cell>
          <cell r="Y53">
            <v>635</v>
          </cell>
          <cell r="Z53">
            <v>515</v>
          </cell>
          <cell r="AA53">
            <v>210</v>
          </cell>
          <cell r="AB53">
            <v>310</v>
          </cell>
          <cell r="AC53">
            <v>100</v>
          </cell>
          <cell r="AD53">
            <v>130</v>
          </cell>
          <cell r="AE53">
            <v>70</v>
          </cell>
          <cell r="AF53">
            <v>520</v>
          </cell>
          <cell r="AG53">
            <v>350</v>
          </cell>
          <cell r="AH53">
            <v>175</v>
          </cell>
          <cell r="AI53">
            <v>125</v>
          </cell>
          <cell r="AJ53">
            <v>45</v>
          </cell>
          <cell r="AK53">
            <v>160</v>
          </cell>
          <cell r="AL53">
            <v>95</v>
          </cell>
          <cell r="AM53">
            <v>60</v>
          </cell>
          <cell r="AN53">
            <v>20</v>
          </cell>
          <cell r="AO53">
            <v>7090</v>
          </cell>
          <cell r="AP53">
            <v>1245</v>
          </cell>
          <cell r="AQ53">
            <v>2715</v>
          </cell>
          <cell r="AR53">
            <v>925</v>
          </cell>
          <cell r="AS53">
            <v>1595</v>
          </cell>
          <cell r="AT53">
            <v>610</v>
          </cell>
          <cell r="AU53">
            <v>1.2809394760614272</v>
          </cell>
          <cell r="AV53">
            <v>19065</v>
          </cell>
          <cell r="AW53">
            <v>1425</v>
          </cell>
          <cell r="AX53">
            <v>270</v>
          </cell>
          <cell r="AY53">
            <v>185</v>
          </cell>
          <cell r="AZ53">
            <v>980</v>
          </cell>
          <cell r="BA53">
            <v>17630</v>
          </cell>
          <cell r="BB53">
            <v>3.1851851851851851</v>
          </cell>
          <cell r="BC53">
            <v>2555</v>
          </cell>
          <cell r="BD53">
            <v>745</v>
          </cell>
          <cell r="BE53">
            <v>135</v>
          </cell>
          <cell r="BF53">
            <v>80</v>
          </cell>
          <cell r="BG53">
            <v>530</v>
          </cell>
          <cell r="BH53">
            <v>1815</v>
          </cell>
          <cell r="BI53">
            <v>6555</v>
          </cell>
          <cell r="BJ53">
            <v>8.5355453852021359</v>
          </cell>
          <cell r="BK53">
            <v>55950.5</v>
          </cell>
          <cell r="BL53">
            <v>3.6119755911517926</v>
          </cell>
          <cell r="BM53">
            <v>23676.5</v>
          </cell>
          <cell r="BN53">
            <v>6555</v>
          </cell>
          <cell r="BO53">
            <v>5945</v>
          </cell>
          <cell r="BP53">
            <v>610</v>
          </cell>
          <cell r="BQ53">
            <v>0</v>
          </cell>
          <cell r="BR53">
            <v>6555</v>
          </cell>
          <cell r="BS53">
            <v>3820</v>
          </cell>
          <cell r="BT53">
            <v>2290</v>
          </cell>
          <cell r="BU53">
            <v>440</v>
          </cell>
          <cell r="BV53">
            <v>6555</v>
          </cell>
          <cell r="BW53">
            <v>220</v>
          </cell>
          <cell r="BX53">
            <v>2040</v>
          </cell>
          <cell r="BY53">
            <v>2320</v>
          </cell>
          <cell r="BZ53">
            <v>1070</v>
          </cell>
          <cell r="CA53">
            <v>320</v>
          </cell>
          <cell r="CB53">
            <v>290</v>
          </cell>
          <cell r="CC53">
            <v>95</v>
          </cell>
          <cell r="CD53">
            <v>85</v>
          </cell>
          <cell r="CE53">
            <v>85</v>
          </cell>
          <cell r="CF53">
            <v>6555</v>
          </cell>
          <cell r="CG53">
            <v>5685</v>
          </cell>
          <cell r="CH53">
            <v>85</v>
          </cell>
          <cell r="CI53">
            <v>460</v>
          </cell>
          <cell r="CJ53">
            <v>5</v>
          </cell>
          <cell r="CK53">
            <v>0</v>
          </cell>
          <cell r="CL53">
            <v>320</v>
          </cell>
          <cell r="CM53">
            <v>0</v>
          </cell>
          <cell r="CN53">
            <v>0</v>
          </cell>
          <cell r="CO53">
            <v>6560</v>
          </cell>
          <cell r="CP53">
            <v>980</v>
          </cell>
          <cell r="CQ53">
            <v>2080</v>
          </cell>
          <cell r="CR53">
            <v>1115</v>
          </cell>
          <cell r="CS53">
            <v>2220</v>
          </cell>
          <cell r="CT53">
            <v>175</v>
          </cell>
          <cell r="CU53">
            <v>19060</v>
          </cell>
          <cell r="CV53">
            <v>2.9054878048780486</v>
          </cell>
          <cell r="CW53">
            <v>6555</v>
          </cell>
          <cell r="CX53">
            <v>5420</v>
          </cell>
          <cell r="CY53">
            <v>55</v>
          </cell>
          <cell r="CZ53">
            <v>1080</v>
          </cell>
        </row>
        <row r="56">
          <cell r="A56" t="str">
            <v>4620094.01</v>
          </cell>
          <cell r="B56" t="str">
            <v>0094.01</v>
          </cell>
          <cell r="C56" t="str">
            <v>Côte-des-Neiges-Notre-Dame-de-Grâce</v>
          </cell>
          <cell r="D56">
            <v>5015</v>
          </cell>
          <cell r="E56">
            <v>2270</v>
          </cell>
          <cell r="F56">
            <v>1735</v>
          </cell>
          <cell r="G56">
            <v>175</v>
          </cell>
          <cell r="H56">
            <v>555</v>
          </cell>
          <cell r="I56">
            <v>285</v>
          </cell>
          <cell r="J56">
            <v>5015</v>
          </cell>
          <cell r="K56">
            <v>4565</v>
          </cell>
          <cell r="L56">
            <v>450</v>
          </cell>
          <cell r="M56">
            <v>1510</v>
          </cell>
          <cell r="N56">
            <v>795</v>
          </cell>
          <cell r="O56">
            <v>390</v>
          </cell>
          <cell r="P56">
            <v>240</v>
          </cell>
          <cell r="Q56">
            <v>85</v>
          </cell>
          <cell r="R56">
            <v>1510</v>
          </cell>
          <cell r="S56">
            <v>1060</v>
          </cell>
          <cell r="T56">
            <v>810</v>
          </cell>
          <cell r="U56">
            <v>320</v>
          </cell>
          <cell r="V56">
            <v>490</v>
          </cell>
          <cell r="W56">
            <v>230</v>
          </cell>
          <cell r="X56">
            <v>205</v>
          </cell>
          <cell r="Y56">
            <v>50</v>
          </cell>
          <cell r="Z56">
            <v>245</v>
          </cell>
          <cell r="AA56">
            <v>165</v>
          </cell>
          <cell r="AB56">
            <v>80</v>
          </cell>
          <cell r="AC56">
            <v>45</v>
          </cell>
          <cell r="AD56">
            <v>15</v>
          </cell>
          <cell r="AE56">
            <v>20</v>
          </cell>
          <cell r="AF56">
            <v>455</v>
          </cell>
          <cell r="AG56">
            <v>370</v>
          </cell>
          <cell r="AH56">
            <v>250</v>
          </cell>
          <cell r="AI56">
            <v>95</v>
          </cell>
          <cell r="AJ56">
            <v>25</v>
          </cell>
          <cell r="AK56">
            <v>80</v>
          </cell>
          <cell r="AL56">
            <v>65</v>
          </cell>
          <cell r="AM56">
            <v>15</v>
          </cell>
          <cell r="AN56">
            <v>0</v>
          </cell>
          <cell r="AO56">
            <v>1615</v>
          </cell>
          <cell r="AP56">
            <v>415</v>
          </cell>
          <cell r="AQ56">
            <v>520</v>
          </cell>
          <cell r="AR56">
            <v>190</v>
          </cell>
          <cell r="AS56">
            <v>265</v>
          </cell>
          <cell r="AT56">
            <v>230</v>
          </cell>
          <cell r="AU56">
            <v>1.1000000000000001</v>
          </cell>
          <cell r="AV56">
            <v>5910</v>
          </cell>
          <cell r="AW56">
            <v>1730</v>
          </cell>
          <cell r="AX56">
            <v>235</v>
          </cell>
          <cell r="AY56">
            <v>345</v>
          </cell>
          <cell r="AZ56">
            <v>1145</v>
          </cell>
          <cell r="BA56">
            <v>4185</v>
          </cell>
          <cell r="BB56">
            <v>2.8</v>
          </cell>
          <cell r="BC56">
            <v>670</v>
          </cell>
          <cell r="BD56">
            <v>275</v>
          </cell>
          <cell r="BE56">
            <v>30</v>
          </cell>
          <cell r="BF56">
            <v>15</v>
          </cell>
          <cell r="BG56">
            <v>230</v>
          </cell>
          <cell r="BH56">
            <v>395</v>
          </cell>
          <cell r="BI56">
            <v>2815</v>
          </cell>
          <cell r="BJ56">
            <v>4.3</v>
          </cell>
          <cell r="BK56">
            <v>12104.5</v>
          </cell>
          <cell r="BL56">
            <v>1.8</v>
          </cell>
          <cell r="BM56">
            <v>5067</v>
          </cell>
          <cell r="BN56">
            <v>2815</v>
          </cell>
          <cell r="BO56">
            <v>500</v>
          </cell>
          <cell r="BP56">
            <v>2315</v>
          </cell>
          <cell r="BQ56">
            <v>0</v>
          </cell>
          <cell r="BR56">
            <v>2815</v>
          </cell>
          <cell r="BS56">
            <v>1580</v>
          </cell>
          <cell r="BT56">
            <v>915</v>
          </cell>
          <cell r="BU56">
            <v>315</v>
          </cell>
          <cell r="BV56">
            <v>2815</v>
          </cell>
          <cell r="BW56">
            <v>695</v>
          </cell>
          <cell r="BX56">
            <v>925</v>
          </cell>
          <cell r="BY56">
            <v>625</v>
          </cell>
          <cell r="BZ56">
            <v>320</v>
          </cell>
          <cell r="CA56">
            <v>95</v>
          </cell>
          <cell r="CB56">
            <v>50</v>
          </cell>
          <cell r="CC56">
            <v>45</v>
          </cell>
          <cell r="CD56">
            <v>40</v>
          </cell>
          <cell r="CE56">
            <v>10</v>
          </cell>
          <cell r="CF56">
            <v>2820</v>
          </cell>
          <cell r="CG56">
            <v>15</v>
          </cell>
          <cell r="CH56">
            <v>10</v>
          </cell>
          <cell r="CI56">
            <v>25</v>
          </cell>
          <cell r="CJ56">
            <v>805</v>
          </cell>
          <cell r="CK56">
            <v>85</v>
          </cell>
          <cell r="CL56">
            <v>1875</v>
          </cell>
          <cell r="CM56">
            <v>5</v>
          </cell>
          <cell r="CN56">
            <v>0</v>
          </cell>
          <cell r="CO56">
            <v>2815</v>
          </cell>
          <cell r="CP56">
            <v>1145</v>
          </cell>
          <cell r="CQ56">
            <v>840</v>
          </cell>
          <cell r="CR56">
            <v>435</v>
          </cell>
          <cell r="CS56">
            <v>355</v>
          </cell>
          <cell r="CT56">
            <v>45</v>
          </cell>
          <cell r="CU56">
            <v>5915</v>
          </cell>
          <cell r="CV56">
            <v>2.1</v>
          </cell>
          <cell r="CW56">
            <v>2815</v>
          </cell>
          <cell r="CX56">
            <v>1415</v>
          </cell>
          <cell r="CY56">
            <v>45</v>
          </cell>
          <cell r="CZ56">
            <v>1350</v>
          </cell>
        </row>
        <row r="57">
          <cell r="A57" t="str">
            <v>4620095.00</v>
          </cell>
          <cell r="B57" t="str">
            <v>0095.00</v>
          </cell>
          <cell r="C57" t="str">
            <v>Côte-des-Neiges-Notre-Dame-de-Grâce</v>
          </cell>
          <cell r="D57">
            <v>1970</v>
          </cell>
          <cell r="E57">
            <v>1270</v>
          </cell>
          <cell r="F57">
            <v>390</v>
          </cell>
          <cell r="G57">
            <v>50</v>
          </cell>
          <cell r="H57">
            <v>155</v>
          </cell>
          <cell r="I57">
            <v>100</v>
          </cell>
          <cell r="J57">
            <v>1970</v>
          </cell>
          <cell r="K57">
            <v>1710</v>
          </cell>
          <cell r="L57">
            <v>260</v>
          </cell>
          <cell r="M57">
            <v>390</v>
          </cell>
          <cell r="N57">
            <v>230</v>
          </cell>
          <cell r="O57">
            <v>85</v>
          </cell>
          <cell r="P57">
            <v>60</v>
          </cell>
          <cell r="Q57">
            <v>20</v>
          </cell>
          <cell r="R57">
            <v>390</v>
          </cell>
          <cell r="S57">
            <v>295</v>
          </cell>
          <cell r="T57">
            <v>155</v>
          </cell>
          <cell r="U57">
            <v>35</v>
          </cell>
          <cell r="V57">
            <v>120</v>
          </cell>
          <cell r="W57">
            <v>45</v>
          </cell>
          <cell r="X57">
            <v>60</v>
          </cell>
          <cell r="Y57">
            <v>15</v>
          </cell>
          <cell r="Z57">
            <v>135</v>
          </cell>
          <cell r="AA57">
            <v>130</v>
          </cell>
          <cell r="AB57">
            <v>10</v>
          </cell>
          <cell r="AC57">
            <v>0</v>
          </cell>
          <cell r="AD57">
            <v>0</v>
          </cell>
          <cell r="AE57">
            <v>0</v>
          </cell>
          <cell r="AF57">
            <v>100</v>
          </cell>
          <cell r="AG57">
            <v>85</v>
          </cell>
          <cell r="AH57">
            <v>45</v>
          </cell>
          <cell r="AI57">
            <v>30</v>
          </cell>
          <cell r="AJ57">
            <v>10</v>
          </cell>
          <cell r="AK57">
            <v>15</v>
          </cell>
          <cell r="AL57">
            <v>15</v>
          </cell>
          <cell r="AM57">
            <v>0</v>
          </cell>
          <cell r="AN57">
            <v>0</v>
          </cell>
          <cell r="AO57">
            <v>365</v>
          </cell>
          <cell r="AP57">
            <v>75</v>
          </cell>
          <cell r="AQ57">
            <v>140</v>
          </cell>
          <cell r="AR57">
            <v>55</v>
          </cell>
          <cell r="AS57">
            <v>50</v>
          </cell>
          <cell r="AT57">
            <v>40</v>
          </cell>
          <cell r="AU57">
            <v>0.9</v>
          </cell>
          <cell r="AV57">
            <v>2035</v>
          </cell>
          <cell r="AW57">
            <v>980</v>
          </cell>
          <cell r="AX57">
            <v>65</v>
          </cell>
          <cell r="AY57">
            <v>350</v>
          </cell>
          <cell r="AZ57">
            <v>565</v>
          </cell>
          <cell r="BA57">
            <v>1050</v>
          </cell>
          <cell r="BB57">
            <v>2.7</v>
          </cell>
          <cell r="BC57">
            <v>115</v>
          </cell>
          <cell r="BD57">
            <v>85</v>
          </cell>
          <cell r="BE57">
            <v>0</v>
          </cell>
          <cell r="BF57">
            <v>0</v>
          </cell>
          <cell r="BG57">
            <v>85</v>
          </cell>
          <cell r="BH57">
            <v>30</v>
          </cell>
          <cell r="BI57">
            <v>1120</v>
          </cell>
          <cell r="BJ57">
            <v>4.4000000000000004</v>
          </cell>
          <cell r="BK57">
            <v>4928</v>
          </cell>
          <cell r="BL57">
            <v>1.7</v>
          </cell>
          <cell r="BM57">
            <v>1904</v>
          </cell>
          <cell r="BN57">
            <v>1120</v>
          </cell>
          <cell r="BO57">
            <v>160</v>
          </cell>
          <cell r="BP57">
            <v>960</v>
          </cell>
          <cell r="BQ57">
            <v>0</v>
          </cell>
          <cell r="BR57">
            <v>1120</v>
          </cell>
          <cell r="BS57">
            <v>480</v>
          </cell>
          <cell r="BT57">
            <v>470</v>
          </cell>
          <cell r="BU57">
            <v>165</v>
          </cell>
          <cell r="BV57">
            <v>1120</v>
          </cell>
          <cell r="BW57">
            <v>620</v>
          </cell>
          <cell r="BX57">
            <v>230</v>
          </cell>
          <cell r="BY57">
            <v>145</v>
          </cell>
          <cell r="BZ57">
            <v>80</v>
          </cell>
          <cell r="CA57">
            <v>10</v>
          </cell>
          <cell r="CB57">
            <v>20</v>
          </cell>
          <cell r="CC57">
            <v>0</v>
          </cell>
          <cell r="CD57">
            <v>0</v>
          </cell>
          <cell r="CE57">
            <v>0</v>
          </cell>
          <cell r="CF57">
            <v>1120</v>
          </cell>
          <cell r="CG57">
            <v>5</v>
          </cell>
          <cell r="CH57">
            <v>35</v>
          </cell>
          <cell r="CI57">
            <v>0</v>
          </cell>
          <cell r="CJ57">
            <v>95</v>
          </cell>
          <cell r="CK57">
            <v>110</v>
          </cell>
          <cell r="CL57">
            <v>880</v>
          </cell>
          <cell r="CM57">
            <v>5</v>
          </cell>
          <cell r="CN57">
            <v>0</v>
          </cell>
          <cell r="CO57">
            <v>1120</v>
          </cell>
          <cell r="CP57">
            <v>555</v>
          </cell>
          <cell r="CQ57">
            <v>345</v>
          </cell>
          <cell r="CR57">
            <v>130</v>
          </cell>
          <cell r="CS57">
            <v>90</v>
          </cell>
          <cell r="CT57">
            <v>5</v>
          </cell>
          <cell r="CU57">
            <v>2030</v>
          </cell>
          <cell r="CV57">
            <v>1.8</v>
          </cell>
          <cell r="CW57">
            <v>1120</v>
          </cell>
          <cell r="CX57">
            <v>365</v>
          </cell>
          <cell r="CY57">
            <v>10</v>
          </cell>
          <cell r="CZ57">
            <v>740</v>
          </cell>
        </row>
        <row r="58">
          <cell r="A58" t="str">
            <v>4620096.00</v>
          </cell>
          <cell r="B58" t="str">
            <v>0096.00</v>
          </cell>
          <cell r="C58" t="str">
            <v>Côte-des-Neiges-Notre-Dame-de-Grâce</v>
          </cell>
          <cell r="D58">
            <v>1835</v>
          </cell>
          <cell r="E58">
            <v>1100</v>
          </cell>
          <cell r="F58">
            <v>440</v>
          </cell>
          <cell r="G58">
            <v>45</v>
          </cell>
          <cell r="H58">
            <v>200</v>
          </cell>
          <cell r="I58">
            <v>55</v>
          </cell>
          <cell r="J58">
            <v>1835</v>
          </cell>
          <cell r="K58">
            <v>1530</v>
          </cell>
          <cell r="L58">
            <v>310</v>
          </cell>
          <cell r="M58">
            <v>545</v>
          </cell>
          <cell r="N58">
            <v>315</v>
          </cell>
          <cell r="O58">
            <v>130</v>
          </cell>
          <cell r="P58">
            <v>70</v>
          </cell>
          <cell r="Q58">
            <v>35</v>
          </cell>
          <cell r="R58">
            <v>550</v>
          </cell>
          <cell r="S58">
            <v>380</v>
          </cell>
          <cell r="T58">
            <v>225</v>
          </cell>
          <cell r="U58">
            <v>100</v>
          </cell>
          <cell r="V58">
            <v>130</v>
          </cell>
          <cell r="W58">
            <v>50</v>
          </cell>
          <cell r="X58">
            <v>55</v>
          </cell>
          <cell r="Y58">
            <v>25</v>
          </cell>
          <cell r="Z58">
            <v>150</v>
          </cell>
          <cell r="AA58">
            <v>110</v>
          </cell>
          <cell r="AB58">
            <v>40</v>
          </cell>
          <cell r="AC58">
            <v>20</v>
          </cell>
          <cell r="AD58">
            <v>15</v>
          </cell>
          <cell r="AE58">
            <v>10</v>
          </cell>
          <cell r="AF58">
            <v>165</v>
          </cell>
          <cell r="AG58">
            <v>125</v>
          </cell>
          <cell r="AH58">
            <v>80</v>
          </cell>
          <cell r="AI58">
            <v>45</v>
          </cell>
          <cell r="AJ58">
            <v>0</v>
          </cell>
          <cell r="AK58">
            <v>40</v>
          </cell>
          <cell r="AL58">
            <v>25</v>
          </cell>
          <cell r="AM58">
            <v>15</v>
          </cell>
          <cell r="AN58">
            <v>0</v>
          </cell>
          <cell r="AO58">
            <v>540</v>
          </cell>
          <cell r="AP58">
            <v>135</v>
          </cell>
          <cell r="AQ58">
            <v>160</v>
          </cell>
          <cell r="AR58">
            <v>35</v>
          </cell>
          <cell r="AS58">
            <v>155</v>
          </cell>
          <cell r="AT58">
            <v>60</v>
          </cell>
          <cell r="AU58">
            <v>1</v>
          </cell>
          <cell r="AV58">
            <v>2110</v>
          </cell>
          <cell r="AW58">
            <v>640</v>
          </cell>
          <cell r="AX58">
            <v>60</v>
          </cell>
          <cell r="AY58">
            <v>190</v>
          </cell>
          <cell r="AZ58">
            <v>395</v>
          </cell>
          <cell r="BA58">
            <v>1465</v>
          </cell>
          <cell r="BB58">
            <v>2.7</v>
          </cell>
          <cell r="BC58">
            <v>160</v>
          </cell>
          <cell r="BD58">
            <v>35</v>
          </cell>
          <cell r="BE58">
            <v>10</v>
          </cell>
          <cell r="BF58">
            <v>0</v>
          </cell>
          <cell r="BG58">
            <v>30</v>
          </cell>
          <cell r="BH58">
            <v>125</v>
          </cell>
          <cell r="BI58">
            <v>1030</v>
          </cell>
          <cell r="BJ58">
            <v>5.3</v>
          </cell>
          <cell r="BK58">
            <v>5459</v>
          </cell>
          <cell r="BL58">
            <v>2.2000000000000002</v>
          </cell>
          <cell r="BM58">
            <v>2266</v>
          </cell>
          <cell r="BN58">
            <v>1035</v>
          </cell>
          <cell r="BO58">
            <v>350</v>
          </cell>
          <cell r="BP58">
            <v>685</v>
          </cell>
          <cell r="BQ58">
            <v>0</v>
          </cell>
          <cell r="BR58">
            <v>1035</v>
          </cell>
          <cell r="BS58">
            <v>400</v>
          </cell>
          <cell r="BT58">
            <v>455</v>
          </cell>
          <cell r="BU58">
            <v>180</v>
          </cell>
          <cell r="BV58">
            <v>1030</v>
          </cell>
          <cell r="BW58">
            <v>715</v>
          </cell>
          <cell r="BX58">
            <v>200</v>
          </cell>
          <cell r="BY58">
            <v>100</v>
          </cell>
          <cell r="BZ58">
            <v>10</v>
          </cell>
          <cell r="CA58">
            <v>0</v>
          </cell>
          <cell r="CB58">
            <v>0</v>
          </cell>
          <cell r="CC58">
            <v>0</v>
          </cell>
          <cell r="CD58">
            <v>0</v>
          </cell>
          <cell r="CE58">
            <v>0</v>
          </cell>
          <cell r="CF58">
            <v>1035</v>
          </cell>
          <cell r="CG58">
            <v>0</v>
          </cell>
          <cell r="CH58">
            <v>5</v>
          </cell>
          <cell r="CI58">
            <v>10</v>
          </cell>
          <cell r="CJ58">
            <v>600</v>
          </cell>
          <cell r="CK58">
            <v>70</v>
          </cell>
          <cell r="CL58">
            <v>345</v>
          </cell>
          <cell r="CM58">
            <v>0</v>
          </cell>
          <cell r="CN58">
            <v>5</v>
          </cell>
          <cell r="CO58">
            <v>1040</v>
          </cell>
          <cell r="CP58">
            <v>400</v>
          </cell>
          <cell r="CQ58">
            <v>355</v>
          </cell>
          <cell r="CR58">
            <v>160</v>
          </cell>
          <cell r="CS58">
            <v>115</v>
          </cell>
          <cell r="CT58">
            <v>10</v>
          </cell>
          <cell r="CU58">
            <v>2120</v>
          </cell>
          <cell r="CV58">
            <v>2</v>
          </cell>
          <cell r="CW58">
            <v>1030</v>
          </cell>
          <cell r="CX58">
            <v>540</v>
          </cell>
          <cell r="CY58">
            <v>0</v>
          </cell>
          <cell r="CZ58">
            <v>485</v>
          </cell>
        </row>
        <row r="59">
          <cell r="A59" t="str">
            <v>4620097.01</v>
          </cell>
          <cell r="B59" t="str">
            <v>0097.01</v>
          </cell>
          <cell r="C59" t="str">
            <v>Côte-des-Neiges-Notre-Dame-de-Grâce</v>
          </cell>
          <cell r="D59">
            <v>5370</v>
          </cell>
          <cell r="E59">
            <v>2515</v>
          </cell>
          <cell r="F59">
            <v>1830</v>
          </cell>
          <cell r="G59">
            <v>190</v>
          </cell>
          <cell r="H59">
            <v>610</v>
          </cell>
          <cell r="I59">
            <v>220</v>
          </cell>
          <cell r="J59">
            <v>5365</v>
          </cell>
          <cell r="K59">
            <v>4835</v>
          </cell>
          <cell r="L59">
            <v>535</v>
          </cell>
          <cell r="M59">
            <v>1530</v>
          </cell>
          <cell r="N59">
            <v>835</v>
          </cell>
          <cell r="O59">
            <v>410</v>
          </cell>
          <cell r="P59">
            <v>220</v>
          </cell>
          <cell r="Q59">
            <v>65</v>
          </cell>
          <cell r="R59">
            <v>1530</v>
          </cell>
          <cell r="S59">
            <v>1125</v>
          </cell>
          <cell r="T59">
            <v>860</v>
          </cell>
          <cell r="U59">
            <v>345</v>
          </cell>
          <cell r="V59">
            <v>515</v>
          </cell>
          <cell r="W59">
            <v>275</v>
          </cell>
          <cell r="X59">
            <v>180</v>
          </cell>
          <cell r="Y59">
            <v>60</v>
          </cell>
          <cell r="Z59">
            <v>270</v>
          </cell>
          <cell r="AA59">
            <v>165</v>
          </cell>
          <cell r="AB59">
            <v>100</v>
          </cell>
          <cell r="AC59">
            <v>70</v>
          </cell>
          <cell r="AD59">
            <v>30</v>
          </cell>
          <cell r="AE59">
            <v>0</v>
          </cell>
          <cell r="AF59">
            <v>400</v>
          </cell>
          <cell r="AG59">
            <v>365</v>
          </cell>
          <cell r="AH59">
            <v>305</v>
          </cell>
          <cell r="AI59">
            <v>45</v>
          </cell>
          <cell r="AJ59">
            <v>15</v>
          </cell>
          <cell r="AK59">
            <v>40</v>
          </cell>
          <cell r="AL59">
            <v>15</v>
          </cell>
          <cell r="AM59">
            <v>25</v>
          </cell>
          <cell r="AN59">
            <v>0</v>
          </cell>
          <cell r="AO59">
            <v>1475</v>
          </cell>
          <cell r="AP59">
            <v>425</v>
          </cell>
          <cell r="AQ59">
            <v>485</v>
          </cell>
          <cell r="AR59">
            <v>160</v>
          </cell>
          <cell r="AS59">
            <v>235</v>
          </cell>
          <cell r="AT59">
            <v>165</v>
          </cell>
          <cell r="AU59">
            <v>1</v>
          </cell>
          <cell r="AV59">
            <v>6255</v>
          </cell>
          <cell r="AW59">
            <v>2115</v>
          </cell>
          <cell r="AX59">
            <v>125</v>
          </cell>
          <cell r="AY59">
            <v>455</v>
          </cell>
          <cell r="AZ59">
            <v>1535</v>
          </cell>
          <cell r="BA59">
            <v>4135</v>
          </cell>
          <cell r="BB59">
            <v>2.7</v>
          </cell>
          <cell r="BC59">
            <v>635</v>
          </cell>
          <cell r="BD59">
            <v>300</v>
          </cell>
          <cell r="BE59">
            <v>15</v>
          </cell>
          <cell r="BF59">
            <v>25</v>
          </cell>
          <cell r="BG59">
            <v>260</v>
          </cell>
          <cell r="BH59">
            <v>330</v>
          </cell>
          <cell r="BI59">
            <v>3285</v>
          </cell>
          <cell r="BJ59">
            <v>3.9</v>
          </cell>
          <cell r="BK59">
            <v>12811.5</v>
          </cell>
          <cell r="BL59">
            <v>1.5</v>
          </cell>
          <cell r="BM59">
            <v>4927.5</v>
          </cell>
          <cell r="BN59">
            <v>3285</v>
          </cell>
          <cell r="BO59">
            <v>510</v>
          </cell>
          <cell r="BP59">
            <v>2775</v>
          </cell>
          <cell r="BQ59">
            <v>0</v>
          </cell>
          <cell r="BR59">
            <v>3285</v>
          </cell>
          <cell r="BS59">
            <v>1810</v>
          </cell>
          <cell r="BT59">
            <v>1050</v>
          </cell>
          <cell r="BU59">
            <v>425</v>
          </cell>
          <cell r="BV59">
            <v>3285</v>
          </cell>
          <cell r="BW59">
            <v>870</v>
          </cell>
          <cell r="BX59">
            <v>780</v>
          </cell>
          <cell r="BY59">
            <v>690</v>
          </cell>
          <cell r="BZ59">
            <v>560</v>
          </cell>
          <cell r="CA59">
            <v>105</v>
          </cell>
          <cell r="CB59">
            <v>70</v>
          </cell>
          <cell r="CC59">
            <v>50</v>
          </cell>
          <cell r="CD59">
            <v>50</v>
          </cell>
          <cell r="CE59">
            <v>110</v>
          </cell>
          <cell r="CF59">
            <v>3285</v>
          </cell>
          <cell r="CG59">
            <v>10</v>
          </cell>
          <cell r="CH59">
            <v>10</v>
          </cell>
          <cell r="CI59">
            <v>75</v>
          </cell>
          <cell r="CJ59">
            <v>685</v>
          </cell>
          <cell r="CK59">
            <v>1285</v>
          </cell>
          <cell r="CL59">
            <v>1220</v>
          </cell>
          <cell r="CM59">
            <v>0</v>
          </cell>
          <cell r="CN59">
            <v>0</v>
          </cell>
          <cell r="CO59">
            <v>3285</v>
          </cell>
          <cell r="CP59">
            <v>1535</v>
          </cell>
          <cell r="CQ59">
            <v>975</v>
          </cell>
          <cell r="CR59">
            <v>460</v>
          </cell>
          <cell r="CS59">
            <v>290</v>
          </cell>
          <cell r="CT59">
            <v>25</v>
          </cell>
          <cell r="CU59">
            <v>6250</v>
          </cell>
          <cell r="CV59">
            <v>1.9</v>
          </cell>
          <cell r="CW59">
            <v>3285</v>
          </cell>
          <cell r="CX59">
            <v>1500</v>
          </cell>
          <cell r="CY59">
            <v>15</v>
          </cell>
          <cell r="CZ59">
            <v>1770</v>
          </cell>
        </row>
        <row r="60">
          <cell r="A60" t="str">
            <v>4620097.02</v>
          </cell>
          <cell r="B60" t="str">
            <v>0097.02</v>
          </cell>
          <cell r="C60" t="str">
            <v>Côte-des-Neiges-Notre-Dame-de-Grâce</v>
          </cell>
          <cell r="D60">
            <v>3215</v>
          </cell>
          <cell r="E60">
            <v>1380</v>
          </cell>
          <cell r="F60">
            <v>1115</v>
          </cell>
          <cell r="G60">
            <v>100</v>
          </cell>
          <cell r="H60">
            <v>345</v>
          </cell>
          <cell r="I60">
            <v>285</v>
          </cell>
          <cell r="J60">
            <v>3220</v>
          </cell>
          <cell r="K60">
            <v>2990</v>
          </cell>
          <cell r="L60">
            <v>225</v>
          </cell>
          <cell r="M60">
            <v>790</v>
          </cell>
          <cell r="N60">
            <v>425</v>
          </cell>
          <cell r="O60">
            <v>205</v>
          </cell>
          <cell r="P60">
            <v>110</v>
          </cell>
          <cell r="Q60">
            <v>45</v>
          </cell>
          <cell r="R60">
            <v>790</v>
          </cell>
          <cell r="S60">
            <v>630</v>
          </cell>
          <cell r="T60">
            <v>520</v>
          </cell>
          <cell r="U60">
            <v>205</v>
          </cell>
          <cell r="V60">
            <v>315</v>
          </cell>
          <cell r="W60">
            <v>170</v>
          </cell>
          <cell r="X60">
            <v>100</v>
          </cell>
          <cell r="Y60">
            <v>45</v>
          </cell>
          <cell r="Z60">
            <v>110</v>
          </cell>
          <cell r="AA60">
            <v>95</v>
          </cell>
          <cell r="AB60">
            <v>15</v>
          </cell>
          <cell r="AC60">
            <v>0</v>
          </cell>
          <cell r="AD60">
            <v>10</v>
          </cell>
          <cell r="AE60">
            <v>0</v>
          </cell>
          <cell r="AF60">
            <v>160</v>
          </cell>
          <cell r="AG60">
            <v>125</v>
          </cell>
          <cell r="AH60">
            <v>100</v>
          </cell>
          <cell r="AI60">
            <v>25</v>
          </cell>
          <cell r="AJ60">
            <v>0</v>
          </cell>
          <cell r="AK60">
            <v>30</v>
          </cell>
          <cell r="AL60">
            <v>25</v>
          </cell>
          <cell r="AM60">
            <v>10</v>
          </cell>
          <cell r="AN60">
            <v>0</v>
          </cell>
          <cell r="AO60">
            <v>730</v>
          </cell>
          <cell r="AP60">
            <v>180</v>
          </cell>
          <cell r="AQ60">
            <v>245</v>
          </cell>
          <cell r="AR60">
            <v>100</v>
          </cell>
          <cell r="AS60">
            <v>105</v>
          </cell>
          <cell r="AT60">
            <v>100</v>
          </cell>
          <cell r="AU60">
            <v>0.9</v>
          </cell>
          <cell r="AV60">
            <v>3410</v>
          </cell>
          <cell r="AW60">
            <v>1250</v>
          </cell>
          <cell r="AX60">
            <v>85</v>
          </cell>
          <cell r="AY60">
            <v>175</v>
          </cell>
          <cell r="AZ60">
            <v>990</v>
          </cell>
          <cell r="BA60">
            <v>2155</v>
          </cell>
          <cell r="BB60">
            <v>2.7</v>
          </cell>
          <cell r="BC60">
            <v>425</v>
          </cell>
          <cell r="BD60">
            <v>265</v>
          </cell>
          <cell r="BE60">
            <v>10</v>
          </cell>
          <cell r="BF60">
            <v>10</v>
          </cell>
          <cell r="BG60">
            <v>245</v>
          </cell>
          <cell r="BH60">
            <v>160</v>
          </cell>
          <cell r="BI60">
            <v>1890</v>
          </cell>
          <cell r="BJ60">
            <v>3.5</v>
          </cell>
          <cell r="BK60">
            <v>6615</v>
          </cell>
          <cell r="BL60">
            <v>1.3</v>
          </cell>
          <cell r="BM60">
            <v>2457</v>
          </cell>
          <cell r="BN60">
            <v>1895</v>
          </cell>
          <cell r="BO60">
            <v>170</v>
          </cell>
          <cell r="BP60">
            <v>1720</v>
          </cell>
          <cell r="BQ60">
            <v>0</v>
          </cell>
          <cell r="BR60">
            <v>1890</v>
          </cell>
          <cell r="BS60">
            <v>1235</v>
          </cell>
          <cell r="BT60">
            <v>455</v>
          </cell>
          <cell r="BU60">
            <v>210</v>
          </cell>
          <cell r="BV60">
            <v>1890</v>
          </cell>
          <cell r="BW60">
            <v>370</v>
          </cell>
          <cell r="BX60">
            <v>220</v>
          </cell>
          <cell r="BY60">
            <v>755</v>
          </cell>
          <cell r="BZ60">
            <v>235</v>
          </cell>
          <cell r="CA60">
            <v>110</v>
          </cell>
          <cell r="CB60">
            <v>105</v>
          </cell>
          <cell r="CC60">
            <v>80</v>
          </cell>
          <cell r="CD60">
            <v>10</v>
          </cell>
          <cell r="CE60">
            <v>10</v>
          </cell>
          <cell r="CF60">
            <v>1895</v>
          </cell>
          <cell r="CG60">
            <v>10</v>
          </cell>
          <cell r="CH60">
            <v>0</v>
          </cell>
          <cell r="CI60">
            <v>0</v>
          </cell>
          <cell r="CJ60">
            <v>395</v>
          </cell>
          <cell r="CK60">
            <v>1020</v>
          </cell>
          <cell r="CL60">
            <v>470</v>
          </cell>
          <cell r="CM60">
            <v>0</v>
          </cell>
          <cell r="CN60">
            <v>0</v>
          </cell>
          <cell r="CO60">
            <v>1890</v>
          </cell>
          <cell r="CP60">
            <v>990</v>
          </cell>
          <cell r="CQ60">
            <v>515</v>
          </cell>
          <cell r="CR60">
            <v>225</v>
          </cell>
          <cell r="CS60">
            <v>155</v>
          </cell>
          <cell r="CT60">
            <v>10</v>
          </cell>
          <cell r="CU60">
            <v>3410</v>
          </cell>
          <cell r="CV60">
            <v>1.8</v>
          </cell>
          <cell r="CW60">
            <v>1890</v>
          </cell>
          <cell r="CX60">
            <v>790</v>
          </cell>
          <cell r="CY60">
            <v>0</v>
          </cell>
          <cell r="CZ60">
            <v>1105</v>
          </cell>
        </row>
        <row r="61">
          <cell r="A61" t="str">
            <v>4620098.00</v>
          </cell>
          <cell r="B61" t="str">
            <v>0098.00</v>
          </cell>
          <cell r="C61" t="str">
            <v>Côte-des-Neiges-Notre-Dame-de-Grâce</v>
          </cell>
          <cell r="D61">
            <v>4545</v>
          </cell>
          <cell r="E61">
            <v>1620</v>
          </cell>
          <cell r="F61">
            <v>2180</v>
          </cell>
          <cell r="G61">
            <v>115</v>
          </cell>
          <cell r="H61">
            <v>370</v>
          </cell>
          <cell r="I61">
            <v>265</v>
          </cell>
          <cell r="J61">
            <v>4545</v>
          </cell>
          <cell r="K61">
            <v>4250</v>
          </cell>
          <cell r="L61">
            <v>290</v>
          </cell>
          <cell r="M61">
            <v>1540</v>
          </cell>
          <cell r="N61">
            <v>645</v>
          </cell>
          <cell r="O61">
            <v>465</v>
          </cell>
          <cell r="P61">
            <v>315</v>
          </cell>
          <cell r="Q61">
            <v>110</v>
          </cell>
          <cell r="R61">
            <v>1540</v>
          </cell>
          <cell r="S61">
            <v>1220</v>
          </cell>
          <cell r="T61">
            <v>1075</v>
          </cell>
          <cell r="U61">
            <v>385</v>
          </cell>
          <cell r="V61">
            <v>690</v>
          </cell>
          <cell r="W61">
            <v>325</v>
          </cell>
          <cell r="X61">
            <v>250</v>
          </cell>
          <cell r="Y61">
            <v>110</v>
          </cell>
          <cell r="Z61">
            <v>145</v>
          </cell>
          <cell r="AA61">
            <v>80</v>
          </cell>
          <cell r="AB61">
            <v>70</v>
          </cell>
          <cell r="AC61">
            <v>45</v>
          </cell>
          <cell r="AD61">
            <v>25</v>
          </cell>
          <cell r="AE61">
            <v>0</v>
          </cell>
          <cell r="AF61">
            <v>320</v>
          </cell>
          <cell r="AG61">
            <v>275</v>
          </cell>
          <cell r="AH61">
            <v>155</v>
          </cell>
          <cell r="AI61">
            <v>80</v>
          </cell>
          <cell r="AJ61">
            <v>40</v>
          </cell>
          <cell r="AK61">
            <v>40</v>
          </cell>
          <cell r="AL61">
            <v>30</v>
          </cell>
          <cell r="AM61">
            <v>0</v>
          </cell>
          <cell r="AN61">
            <v>0</v>
          </cell>
          <cell r="AO61">
            <v>1785</v>
          </cell>
          <cell r="AP61">
            <v>340</v>
          </cell>
          <cell r="AQ61">
            <v>620</v>
          </cell>
          <cell r="AR61">
            <v>240</v>
          </cell>
          <cell r="AS61">
            <v>355</v>
          </cell>
          <cell r="AT61">
            <v>230</v>
          </cell>
          <cell r="AU61">
            <v>1.2</v>
          </cell>
          <cell r="AV61">
            <v>5490</v>
          </cell>
          <cell r="AW61">
            <v>940</v>
          </cell>
          <cell r="AX61">
            <v>140</v>
          </cell>
          <cell r="AY61">
            <v>85</v>
          </cell>
          <cell r="AZ61">
            <v>720</v>
          </cell>
          <cell r="BA61">
            <v>4550</v>
          </cell>
          <cell r="BB61">
            <v>2.9</v>
          </cell>
          <cell r="BC61">
            <v>830</v>
          </cell>
          <cell r="BD61">
            <v>270</v>
          </cell>
          <cell r="BE61">
            <v>40</v>
          </cell>
          <cell r="BF61">
            <v>10</v>
          </cell>
          <cell r="BG61">
            <v>225</v>
          </cell>
          <cell r="BH61">
            <v>560</v>
          </cell>
          <cell r="BI61">
            <v>2305</v>
          </cell>
          <cell r="BJ61">
            <v>5.7</v>
          </cell>
          <cell r="BK61">
            <v>13138.5</v>
          </cell>
          <cell r="BL61">
            <v>2.4</v>
          </cell>
          <cell r="BM61">
            <v>5532</v>
          </cell>
          <cell r="BN61">
            <v>2305</v>
          </cell>
          <cell r="BO61">
            <v>1285</v>
          </cell>
          <cell r="BP61">
            <v>1020</v>
          </cell>
          <cell r="BQ61">
            <v>0</v>
          </cell>
          <cell r="BR61">
            <v>2310</v>
          </cell>
          <cell r="BS61">
            <v>1360</v>
          </cell>
          <cell r="BT61">
            <v>735</v>
          </cell>
          <cell r="BU61">
            <v>215</v>
          </cell>
          <cell r="BV61">
            <v>2305</v>
          </cell>
          <cell r="BW61">
            <v>405</v>
          </cell>
          <cell r="BX61">
            <v>1290</v>
          </cell>
          <cell r="BY61">
            <v>225</v>
          </cell>
          <cell r="BZ61">
            <v>160</v>
          </cell>
          <cell r="CA61">
            <v>45</v>
          </cell>
          <cell r="CB61">
            <v>65</v>
          </cell>
          <cell r="CC61">
            <v>10</v>
          </cell>
          <cell r="CD61">
            <v>0</v>
          </cell>
          <cell r="CE61">
            <v>110</v>
          </cell>
          <cell r="CF61">
            <v>2305</v>
          </cell>
          <cell r="CG61">
            <v>430</v>
          </cell>
          <cell r="CH61">
            <v>465</v>
          </cell>
          <cell r="CI61">
            <v>10</v>
          </cell>
          <cell r="CJ61">
            <v>525</v>
          </cell>
          <cell r="CK61">
            <v>20</v>
          </cell>
          <cell r="CL61">
            <v>845</v>
          </cell>
          <cell r="CM61">
            <v>10</v>
          </cell>
          <cell r="CN61">
            <v>5</v>
          </cell>
          <cell r="CO61">
            <v>2310</v>
          </cell>
          <cell r="CP61">
            <v>715</v>
          </cell>
          <cell r="CQ61">
            <v>685</v>
          </cell>
          <cell r="CR61">
            <v>430</v>
          </cell>
          <cell r="CS61">
            <v>430</v>
          </cell>
          <cell r="CT61">
            <v>45</v>
          </cell>
          <cell r="CU61">
            <v>5490</v>
          </cell>
          <cell r="CV61">
            <v>2.4</v>
          </cell>
          <cell r="CW61">
            <v>2305</v>
          </cell>
          <cell r="CX61">
            <v>1490</v>
          </cell>
          <cell r="CY61">
            <v>25</v>
          </cell>
          <cell r="CZ61">
            <v>790</v>
          </cell>
        </row>
        <row r="62">
          <cell r="A62" t="str">
            <v>4620099.00</v>
          </cell>
          <cell r="B62" t="str">
            <v>0099.00</v>
          </cell>
          <cell r="C62" t="str">
            <v>Côte-des-Neiges-Notre-Dame-de-Grâce</v>
          </cell>
          <cell r="D62">
            <v>3970</v>
          </cell>
          <cell r="E62">
            <v>1550</v>
          </cell>
          <cell r="F62">
            <v>1485</v>
          </cell>
          <cell r="G62">
            <v>95</v>
          </cell>
          <cell r="H62">
            <v>410</v>
          </cell>
          <cell r="I62">
            <v>430</v>
          </cell>
          <cell r="J62">
            <v>3970</v>
          </cell>
          <cell r="K62">
            <v>3565</v>
          </cell>
          <cell r="L62">
            <v>405</v>
          </cell>
          <cell r="M62">
            <v>1175</v>
          </cell>
          <cell r="N62">
            <v>565</v>
          </cell>
          <cell r="O62">
            <v>275</v>
          </cell>
          <cell r="P62">
            <v>235</v>
          </cell>
          <cell r="Q62">
            <v>95</v>
          </cell>
          <cell r="R62">
            <v>1175</v>
          </cell>
          <cell r="S62">
            <v>930</v>
          </cell>
          <cell r="T62">
            <v>725</v>
          </cell>
          <cell r="U62">
            <v>295</v>
          </cell>
          <cell r="V62">
            <v>425</v>
          </cell>
          <cell r="W62">
            <v>160</v>
          </cell>
          <cell r="X62">
            <v>205</v>
          </cell>
          <cell r="Y62">
            <v>65</v>
          </cell>
          <cell r="Z62">
            <v>205</v>
          </cell>
          <cell r="AA62">
            <v>110</v>
          </cell>
          <cell r="AB62">
            <v>90</v>
          </cell>
          <cell r="AC62">
            <v>50</v>
          </cell>
          <cell r="AD62">
            <v>20</v>
          </cell>
          <cell r="AE62">
            <v>20</v>
          </cell>
          <cell r="AF62">
            <v>250</v>
          </cell>
          <cell r="AG62">
            <v>230</v>
          </cell>
          <cell r="AH62">
            <v>140</v>
          </cell>
          <cell r="AI62">
            <v>70</v>
          </cell>
          <cell r="AJ62">
            <v>25</v>
          </cell>
          <cell r="AK62">
            <v>15</v>
          </cell>
          <cell r="AL62">
            <v>15</v>
          </cell>
          <cell r="AM62">
            <v>0</v>
          </cell>
          <cell r="AN62">
            <v>0</v>
          </cell>
          <cell r="AO62">
            <v>1295</v>
          </cell>
          <cell r="AP62">
            <v>310</v>
          </cell>
          <cell r="AQ62">
            <v>475</v>
          </cell>
          <cell r="AR62">
            <v>175</v>
          </cell>
          <cell r="AS62">
            <v>190</v>
          </cell>
          <cell r="AT62">
            <v>155</v>
          </cell>
          <cell r="AU62">
            <v>1.1000000000000001</v>
          </cell>
          <cell r="AV62">
            <v>4715</v>
          </cell>
          <cell r="AW62">
            <v>1310</v>
          </cell>
          <cell r="AX62">
            <v>115</v>
          </cell>
          <cell r="AY62">
            <v>150</v>
          </cell>
          <cell r="AZ62">
            <v>1050</v>
          </cell>
          <cell r="BA62">
            <v>3400</v>
          </cell>
          <cell r="BB62">
            <v>2.9</v>
          </cell>
          <cell r="BC62">
            <v>995</v>
          </cell>
          <cell r="BD62">
            <v>555</v>
          </cell>
          <cell r="BE62">
            <v>40</v>
          </cell>
          <cell r="BF62">
            <v>10</v>
          </cell>
          <cell r="BG62">
            <v>500</v>
          </cell>
          <cell r="BH62">
            <v>440</v>
          </cell>
          <cell r="BI62">
            <v>2325</v>
          </cell>
          <cell r="BJ62">
            <v>5</v>
          </cell>
          <cell r="BK62">
            <v>11625</v>
          </cell>
          <cell r="BL62">
            <v>2.1</v>
          </cell>
          <cell r="BM62">
            <v>4882.5</v>
          </cell>
          <cell r="BN62">
            <v>2320</v>
          </cell>
          <cell r="BO62">
            <v>890</v>
          </cell>
          <cell r="BP62">
            <v>1435</v>
          </cell>
          <cell r="BQ62">
            <v>0</v>
          </cell>
          <cell r="BR62">
            <v>2325</v>
          </cell>
          <cell r="BS62">
            <v>1400</v>
          </cell>
          <cell r="BT62">
            <v>740</v>
          </cell>
          <cell r="BU62">
            <v>185</v>
          </cell>
          <cell r="BV62">
            <v>2325</v>
          </cell>
          <cell r="BW62">
            <v>640</v>
          </cell>
          <cell r="BX62">
            <v>670</v>
          </cell>
          <cell r="BY62">
            <v>225</v>
          </cell>
          <cell r="BZ62">
            <v>80</v>
          </cell>
          <cell r="CA62">
            <v>135</v>
          </cell>
          <cell r="CB62">
            <v>40</v>
          </cell>
          <cell r="CC62">
            <v>90</v>
          </cell>
          <cell r="CD62">
            <v>195</v>
          </cell>
          <cell r="CE62">
            <v>255</v>
          </cell>
          <cell r="CF62">
            <v>2325</v>
          </cell>
          <cell r="CG62">
            <v>245</v>
          </cell>
          <cell r="CH62">
            <v>485</v>
          </cell>
          <cell r="CI62">
            <v>10</v>
          </cell>
          <cell r="CJ62">
            <v>105</v>
          </cell>
          <cell r="CK62">
            <v>605</v>
          </cell>
          <cell r="CL62">
            <v>880</v>
          </cell>
          <cell r="CM62">
            <v>0</v>
          </cell>
          <cell r="CN62">
            <v>0</v>
          </cell>
          <cell r="CO62">
            <v>2325</v>
          </cell>
          <cell r="CP62">
            <v>1050</v>
          </cell>
          <cell r="CQ62">
            <v>625</v>
          </cell>
          <cell r="CR62">
            <v>310</v>
          </cell>
          <cell r="CS62">
            <v>325</v>
          </cell>
          <cell r="CT62">
            <v>15</v>
          </cell>
          <cell r="CU62">
            <v>4715</v>
          </cell>
          <cell r="CV62">
            <v>2</v>
          </cell>
          <cell r="CW62">
            <v>2320</v>
          </cell>
          <cell r="CX62">
            <v>1165</v>
          </cell>
          <cell r="CY62">
            <v>0</v>
          </cell>
          <cell r="CZ62">
            <v>1155</v>
          </cell>
        </row>
        <row r="63">
          <cell r="A63" t="str">
            <v>4620100.00</v>
          </cell>
          <cell r="B63" t="str">
            <v>0100.00</v>
          </cell>
          <cell r="C63" t="str">
            <v>Côte-des-Neiges-Notre-Dame-de-Grâce</v>
          </cell>
          <cell r="D63">
            <v>6310</v>
          </cell>
          <cell r="E63">
            <v>2395</v>
          </cell>
          <cell r="F63">
            <v>2725</v>
          </cell>
          <cell r="G63">
            <v>175</v>
          </cell>
          <cell r="H63">
            <v>620</v>
          </cell>
          <cell r="I63">
            <v>395</v>
          </cell>
          <cell r="J63">
            <v>6310</v>
          </cell>
          <cell r="K63">
            <v>5815</v>
          </cell>
          <cell r="L63">
            <v>490</v>
          </cell>
          <cell r="M63">
            <v>2035</v>
          </cell>
          <cell r="N63">
            <v>900</v>
          </cell>
          <cell r="O63">
            <v>595</v>
          </cell>
          <cell r="P63">
            <v>430</v>
          </cell>
          <cell r="Q63">
            <v>115</v>
          </cell>
          <cell r="R63">
            <v>2035</v>
          </cell>
          <cell r="S63">
            <v>1575</v>
          </cell>
          <cell r="T63">
            <v>1330</v>
          </cell>
          <cell r="U63">
            <v>445</v>
          </cell>
          <cell r="V63">
            <v>885</v>
          </cell>
          <cell r="W63">
            <v>405</v>
          </cell>
          <cell r="X63">
            <v>375</v>
          </cell>
          <cell r="Y63">
            <v>100</v>
          </cell>
          <cell r="Z63">
            <v>250</v>
          </cell>
          <cell r="AA63">
            <v>140</v>
          </cell>
          <cell r="AB63">
            <v>105</v>
          </cell>
          <cell r="AC63">
            <v>70</v>
          </cell>
          <cell r="AD63">
            <v>20</v>
          </cell>
          <cell r="AE63">
            <v>10</v>
          </cell>
          <cell r="AF63">
            <v>460</v>
          </cell>
          <cell r="AG63">
            <v>395</v>
          </cell>
          <cell r="AH63">
            <v>265</v>
          </cell>
          <cell r="AI63">
            <v>110</v>
          </cell>
          <cell r="AJ63">
            <v>25</v>
          </cell>
          <cell r="AK63">
            <v>65</v>
          </cell>
          <cell r="AL63">
            <v>50</v>
          </cell>
          <cell r="AM63">
            <v>10</v>
          </cell>
          <cell r="AN63">
            <v>10</v>
          </cell>
          <cell r="AO63">
            <v>2290</v>
          </cell>
          <cell r="AP63">
            <v>505</v>
          </cell>
          <cell r="AQ63">
            <v>785</v>
          </cell>
          <cell r="AR63">
            <v>215</v>
          </cell>
          <cell r="AS63">
            <v>485</v>
          </cell>
          <cell r="AT63">
            <v>290</v>
          </cell>
          <cell r="AU63">
            <v>1.1000000000000001</v>
          </cell>
          <cell r="AV63">
            <v>7575</v>
          </cell>
          <cell r="AW63">
            <v>1675</v>
          </cell>
          <cell r="AX63">
            <v>230</v>
          </cell>
          <cell r="AY63">
            <v>255</v>
          </cell>
          <cell r="AZ63">
            <v>1190</v>
          </cell>
          <cell r="BA63">
            <v>5900</v>
          </cell>
          <cell r="BB63">
            <v>2.9</v>
          </cell>
          <cell r="BC63">
            <v>1095</v>
          </cell>
          <cell r="BD63">
            <v>560</v>
          </cell>
          <cell r="BE63">
            <v>75</v>
          </cell>
          <cell r="BF63">
            <v>10</v>
          </cell>
          <cell r="BG63">
            <v>480</v>
          </cell>
          <cell r="BH63">
            <v>535</v>
          </cell>
          <cell r="BI63">
            <v>3370</v>
          </cell>
          <cell r="BJ63">
            <v>4.9000000000000004</v>
          </cell>
          <cell r="BK63">
            <v>16513</v>
          </cell>
          <cell r="BL63">
            <v>2.1</v>
          </cell>
          <cell r="BM63">
            <v>7077</v>
          </cell>
          <cell r="BN63">
            <v>3370</v>
          </cell>
          <cell r="BO63">
            <v>1090</v>
          </cell>
          <cell r="BP63">
            <v>2280</v>
          </cell>
          <cell r="BQ63">
            <v>0</v>
          </cell>
          <cell r="BR63">
            <v>3375</v>
          </cell>
          <cell r="BS63">
            <v>1885</v>
          </cell>
          <cell r="BT63">
            <v>1100</v>
          </cell>
          <cell r="BU63">
            <v>390</v>
          </cell>
          <cell r="BV63">
            <v>3375</v>
          </cell>
          <cell r="BW63">
            <v>520</v>
          </cell>
          <cell r="BX63">
            <v>1845</v>
          </cell>
          <cell r="BY63">
            <v>595</v>
          </cell>
          <cell r="BZ63">
            <v>215</v>
          </cell>
          <cell r="CA63">
            <v>90</v>
          </cell>
          <cell r="CB63">
            <v>15</v>
          </cell>
          <cell r="CC63">
            <v>10</v>
          </cell>
          <cell r="CD63">
            <v>15</v>
          </cell>
          <cell r="CE63">
            <v>60</v>
          </cell>
          <cell r="CF63">
            <v>3375</v>
          </cell>
          <cell r="CG63">
            <v>170</v>
          </cell>
          <cell r="CH63">
            <v>345</v>
          </cell>
          <cell r="CI63">
            <v>5</v>
          </cell>
          <cell r="CJ63">
            <v>775</v>
          </cell>
          <cell r="CK63">
            <v>635</v>
          </cell>
          <cell r="CL63">
            <v>1435</v>
          </cell>
          <cell r="CM63">
            <v>5</v>
          </cell>
          <cell r="CN63">
            <v>5</v>
          </cell>
          <cell r="CO63">
            <v>3375</v>
          </cell>
          <cell r="CP63">
            <v>1190</v>
          </cell>
          <cell r="CQ63">
            <v>985</v>
          </cell>
          <cell r="CR63">
            <v>600</v>
          </cell>
          <cell r="CS63">
            <v>555</v>
          </cell>
          <cell r="CT63">
            <v>45</v>
          </cell>
          <cell r="CU63">
            <v>7580</v>
          </cell>
          <cell r="CV63">
            <v>2.2000000000000002</v>
          </cell>
          <cell r="CW63">
            <v>3370</v>
          </cell>
          <cell r="CX63">
            <v>1965</v>
          </cell>
          <cell r="CY63">
            <v>35</v>
          </cell>
          <cell r="CZ63">
            <v>1375</v>
          </cell>
        </row>
        <row r="64">
          <cell r="A64" t="str">
            <v>4620101.01</v>
          </cell>
          <cell r="B64" t="str">
            <v>0101.01</v>
          </cell>
          <cell r="C64" t="str">
            <v>Côte-des-Neiges-Notre-Dame-de-Grâce</v>
          </cell>
          <cell r="D64">
            <v>3540</v>
          </cell>
          <cell r="E64">
            <v>1255</v>
          </cell>
          <cell r="F64">
            <v>1575</v>
          </cell>
          <cell r="G64">
            <v>100</v>
          </cell>
          <cell r="H64">
            <v>330</v>
          </cell>
          <cell r="I64">
            <v>285</v>
          </cell>
          <cell r="J64">
            <v>3545</v>
          </cell>
          <cell r="K64">
            <v>3330</v>
          </cell>
          <cell r="L64">
            <v>215</v>
          </cell>
          <cell r="M64">
            <v>1175</v>
          </cell>
          <cell r="N64">
            <v>570</v>
          </cell>
          <cell r="O64">
            <v>320</v>
          </cell>
          <cell r="P64">
            <v>175</v>
          </cell>
          <cell r="Q64">
            <v>105</v>
          </cell>
          <cell r="R64">
            <v>1175</v>
          </cell>
          <cell r="S64">
            <v>880</v>
          </cell>
          <cell r="T64">
            <v>770</v>
          </cell>
          <cell r="U64">
            <v>330</v>
          </cell>
          <cell r="V64">
            <v>440</v>
          </cell>
          <cell r="W64">
            <v>200</v>
          </cell>
          <cell r="X64">
            <v>155</v>
          </cell>
          <cell r="Y64">
            <v>85</v>
          </cell>
          <cell r="Z64">
            <v>110</v>
          </cell>
          <cell r="AA64">
            <v>50</v>
          </cell>
          <cell r="AB64">
            <v>60</v>
          </cell>
          <cell r="AC64">
            <v>35</v>
          </cell>
          <cell r="AD64">
            <v>10</v>
          </cell>
          <cell r="AE64">
            <v>15</v>
          </cell>
          <cell r="AF64">
            <v>295</v>
          </cell>
          <cell r="AG64">
            <v>295</v>
          </cell>
          <cell r="AH64">
            <v>190</v>
          </cell>
          <cell r="AI64">
            <v>80</v>
          </cell>
          <cell r="AJ64">
            <v>20</v>
          </cell>
          <cell r="AK64">
            <v>0</v>
          </cell>
          <cell r="AL64">
            <v>0</v>
          </cell>
          <cell r="AM64">
            <v>0</v>
          </cell>
          <cell r="AN64">
            <v>0</v>
          </cell>
          <cell r="AO64">
            <v>1300</v>
          </cell>
          <cell r="AP64">
            <v>280</v>
          </cell>
          <cell r="AQ64">
            <v>435</v>
          </cell>
          <cell r="AR64">
            <v>155</v>
          </cell>
          <cell r="AS64">
            <v>245</v>
          </cell>
          <cell r="AT64">
            <v>180</v>
          </cell>
          <cell r="AU64">
            <v>1.1000000000000001</v>
          </cell>
          <cell r="AV64">
            <v>4245</v>
          </cell>
          <cell r="AW64">
            <v>890</v>
          </cell>
          <cell r="AX64">
            <v>190</v>
          </cell>
          <cell r="AY64">
            <v>60</v>
          </cell>
          <cell r="AZ64">
            <v>640</v>
          </cell>
          <cell r="BA64">
            <v>3355</v>
          </cell>
          <cell r="BB64">
            <v>2.9</v>
          </cell>
          <cell r="BC64">
            <v>840</v>
          </cell>
          <cell r="BD64">
            <v>310</v>
          </cell>
          <cell r="BE64">
            <v>30</v>
          </cell>
          <cell r="BF64">
            <v>0</v>
          </cell>
          <cell r="BG64">
            <v>280</v>
          </cell>
          <cell r="BH64">
            <v>530</v>
          </cell>
          <cell r="BI64">
            <v>1860</v>
          </cell>
          <cell r="BJ64">
            <v>4.5</v>
          </cell>
          <cell r="BK64">
            <v>8370</v>
          </cell>
          <cell r="BL64">
            <v>2.1</v>
          </cell>
          <cell r="BM64">
            <v>3906</v>
          </cell>
          <cell r="BN64">
            <v>1855</v>
          </cell>
          <cell r="BO64">
            <v>635</v>
          </cell>
          <cell r="BP64">
            <v>1220</v>
          </cell>
          <cell r="BQ64">
            <v>0</v>
          </cell>
          <cell r="BR64">
            <v>1860</v>
          </cell>
          <cell r="BS64">
            <v>1045</v>
          </cell>
          <cell r="BT64">
            <v>575</v>
          </cell>
          <cell r="BU64">
            <v>235</v>
          </cell>
          <cell r="BV64">
            <v>1860</v>
          </cell>
          <cell r="BW64">
            <v>130</v>
          </cell>
          <cell r="BX64">
            <v>810</v>
          </cell>
          <cell r="BY64">
            <v>380</v>
          </cell>
          <cell r="BZ64">
            <v>210</v>
          </cell>
          <cell r="CA64">
            <v>135</v>
          </cell>
          <cell r="CB64">
            <v>165</v>
          </cell>
          <cell r="CC64">
            <v>10</v>
          </cell>
          <cell r="CD64">
            <v>0</v>
          </cell>
          <cell r="CE64">
            <v>10</v>
          </cell>
          <cell r="CF64">
            <v>1860</v>
          </cell>
          <cell r="CG64">
            <v>45</v>
          </cell>
          <cell r="CH64">
            <v>95</v>
          </cell>
          <cell r="CI64">
            <v>0</v>
          </cell>
          <cell r="CJ64">
            <v>410</v>
          </cell>
          <cell r="CK64">
            <v>680</v>
          </cell>
          <cell r="CL64">
            <v>630</v>
          </cell>
          <cell r="CM64">
            <v>0</v>
          </cell>
          <cell r="CN64">
            <v>0</v>
          </cell>
          <cell r="CO64">
            <v>1860</v>
          </cell>
          <cell r="CP64">
            <v>635</v>
          </cell>
          <cell r="CQ64">
            <v>550</v>
          </cell>
          <cell r="CR64">
            <v>335</v>
          </cell>
          <cell r="CS64">
            <v>295</v>
          </cell>
          <cell r="CT64">
            <v>40</v>
          </cell>
          <cell r="CU64">
            <v>4245</v>
          </cell>
          <cell r="CV64">
            <v>2.2999999999999998</v>
          </cell>
          <cell r="CW64">
            <v>1860</v>
          </cell>
          <cell r="CX64">
            <v>1150</v>
          </cell>
          <cell r="CY64">
            <v>15</v>
          </cell>
          <cell r="CZ64">
            <v>695</v>
          </cell>
        </row>
        <row r="65">
          <cell r="A65" t="str">
            <v>4620101.02</v>
          </cell>
          <cell r="B65" t="str">
            <v>0101.02</v>
          </cell>
          <cell r="C65" t="str">
            <v>Côte-des-Neiges-Notre-Dame-de-Grâce</v>
          </cell>
          <cell r="D65">
            <v>3200</v>
          </cell>
          <cell r="E65">
            <v>1250</v>
          </cell>
          <cell r="F65">
            <v>1335</v>
          </cell>
          <cell r="G65">
            <v>95</v>
          </cell>
          <cell r="H65">
            <v>290</v>
          </cell>
          <cell r="I65">
            <v>230</v>
          </cell>
          <cell r="J65">
            <v>3200</v>
          </cell>
          <cell r="K65">
            <v>3040</v>
          </cell>
          <cell r="L65">
            <v>160</v>
          </cell>
          <cell r="M65">
            <v>1040</v>
          </cell>
          <cell r="N65">
            <v>425</v>
          </cell>
          <cell r="O65">
            <v>335</v>
          </cell>
          <cell r="P65">
            <v>195</v>
          </cell>
          <cell r="Q65">
            <v>85</v>
          </cell>
          <cell r="R65">
            <v>1040</v>
          </cell>
          <cell r="S65">
            <v>725</v>
          </cell>
          <cell r="T65">
            <v>645</v>
          </cell>
          <cell r="U65">
            <v>205</v>
          </cell>
          <cell r="V65">
            <v>440</v>
          </cell>
          <cell r="W65">
            <v>190</v>
          </cell>
          <cell r="X65">
            <v>170</v>
          </cell>
          <cell r="Y65">
            <v>80</v>
          </cell>
          <cell r="Z65">
            <v>75</v>
          </cell>
          <cell r="AA65">
            <v>35</v>
          </cell>
          <cell r="AB65">
            <v>40</v>
          </cell>
          <cell r="AC65">
            <v>35</v>
          </cell>
          <cell r="AD65">
            <v>10</v>
          </cell>
          <cell r="AE65">
            <v>0</v>
          </cell>
          <cell r="AF65">
            <v>320</v>
          </cell>
          <cell r="AG65">
            <v>265</v>
          </cell>
          <cell r="AH65">
            <v>150</v>
          </cell>
          <cell r="AI65">
            <v>85</v>
          </cell>
          <cell r="AJ65">
            <v>25</v>
          </cell>
          <cell r="AK65">
            <v>60</v>
          </cell>
          <cell r="AL65">
            <v>40</v>
          </cell>
          <cell r="AM65">
            <v>20</v>
          </cell>
          <cell r="AN65">
            <v>0</v>
          </cell>
          <cell r="AO65">
            <v>1335</v>
          </cell>
          <cell r="AP65">
            <v>325</v>
          </cell>
          <cell r="AQ65">
            <v>435</v>
          </cell>
          <cell r="AR65">
            <v>155</v>
          </cell>
          <cell r="AS65">
            <v>240</v>
          </cell>
          <cell r="AT65">
            <v>185</v>
          </cell>
          <cell r="AU65">
            <v>1.3</v>
          </cell>
          <cell r="AV65">
            <v>3810</v>
          </cell>
          <cell r="AW65">
            <v>705</v>
          </cell>
          <cell r="AX65">
            <v>115</v>
          </cell>
          <cell r="AY65">
            <v>100</v>
          </cell>
          <cell r="AZ65">
            <v>495</v>
          </cell>
          <cell r="BA65">
            <v>3105</v>
          </cell>
          <cell r="BB65">
            <v>3</v>
          </cell>
          <cell r="BC65">
            <v>410</v>
          </cell>
          <cell r="BD65">
            <v>140</v>
          </cell>
          <cell r="BE65">
            <v>30</v>
          </cell>
          <cell r="BF65">
            <v>0</v>
          </cell>
          <cell r="BG65">
            <v>110</v>
          </cell>
          <cell r="BH65">
            <v>265</v>
          </cell>
          <cell r="BI65">
            <v>1590</v>
          </cell>
          <cell r="BJ65">
            <v>4.5</v>
          </cell>
          <cell r="BK65">
            <v>7155</v>
          </cell>
          <cell r="BL65">
            <v>2</v>
          </cell>
          <cell r="BM65">
            <v>3180</v>
          </cell>
          <cell r="BN65">
            <v>1590</v>
          </cell>
          <cell r="BO65">
            <v>340</v>
          </cell>
          <cell r="BP65">
            <v>1250</v>
          </cell>
          <cell r="BQ65">
            <v>0</v>
          </cell>
          <cell r="BR65">
            <v>1590</v>
          </cell>
          <cell r="BS65">
            <v>865</v>
          </cell>
          <cell r="BT65">
            <v>485</v>
          </cell>
          <cell r="BU65">
            <v>245</v>
          </cell>
          <cell r="BV65">
            <v>1590</v>
          </cell>
          <cell r="BW65">
            <v>120</v>
          </cell>
          <cell r="BX65">
            <v>895</v>
          </cell>
          <cell r="BY65">
            <v>300</v>
          </cell>
          <cell r="BZ65">
            <v>150</v>
          </cell>
          <cell r="CA65">
            <v>50</v>
          </cell>
          <cell r="CB65">
            <v>35</v>
          </cell>
          <cell r="CC65">
            <v>25</v>
          </cell>
          <cell r="CD65">
            <v>0</v>
          </cell>
          <cell r="CE65">
            <v>10</v>
          </cell>
          <cell r="CF65">
            <v>1585</v>
          </cell>
          <cell r="CG65">
            <v>15</v>
          </cell>
          <cell r="CH65">
            <v>85</v>
          </cell>
          <cell r="CI65">
            <v>0</v>
          </cell>
          <cell r="CJ65">
            <v>405</v>
          </cell>
          <cell r="CK65">
            <v>0</v>
          </cell>
          <cell r="CL65">
            <v>1085</v>
          </cell>
          <cell r="CM65">
            <v>5</v>
          </cell>
          <cell r="CN65">
            <v>0</v>
          </cell>
          <cell r="CO65">
            <v>1590</v>
          </cell>
          <cell r="CP65">
            <v>485</v>
          </cell>
          <cell r="CQ65">
            <v>450</v>
          </cell>
          <cell r="CR65">
            <v>340</v>
          </cell>
          <cell r="CS65">
            <v>265</v>
          </cell>
          <cell r="CT65">
            <v>40</v>
          </cell>
          <cell r="CU65">
            <v>3805</v>
          </cell>
          <cell r="CV65">
            <v>2.4</v>
          </cell>
          <cell r="CW65">
            <v>1595</v>
          </cell>
          <cell r="CX65">
            <v>1010</v>
          </cell>
          <cell r="CY65">
            <v>15</v>
          </cell>
          <cell r="CZ65">
            <v>565</v>
          </cell>
        </row>
        <row r="66">
          <cell r="A66" t="str">
            <v>4620102.00</v>
          </cell>
          <cell r="B66" t="str">
            <v>0102.00</v>
          </cell>
          <cell r="C66" t="str">
            <v>Côte-des-Neiges-Notre-Dame-de-Grâce</v>
          </cell>
          <cell r="D66">
            <v>3480</v>
          </cell>
          <cell r="E66">
            <v>1575</v>
          </cell>
          <cell r="F66">
            <v>1200</v>
          </cell>
          <cell r="G66">
            <v>90</v>
          </cell>
          <cell r="H66">
            <v>430</v>
          </cell>
          <cell r="I66">
            <v>185</v>
          </cell>
          <cell r="J66">
            <v>3480</v>
          </cell>
          <cell r="K66">
            <v>2980</v>
          </cell>
          <cell r="L66">
            <v>495</v>
          </cell>
          <cell r="M66">
            <v>1055</v>
          </cell>
          <cell r="N66">
            <v>580</v>
          </cell>
          <cell r="O66">
            <v>225</v>
          </cell>
          <cell r="P66">
            <v>195</v>
          </cell>
          <cell r="Q66">
            <v>60</v>
          </cell>
          <cell r="R66">
            <v>1060</v>
          </cell>
          <cell r="S66">
            <v>840</v>
          </cell>
          <cell r="T66">
            <v>595</v>
          </cell>
          <cell r="U66">
            <v>245</v>
          </cell>
          <cell r="V66">
            <v>350</v>
          </cell>
          <cell r="W66">
            <v>140</v>
          </cell>
          <cell r="X66">
            <v>170</v>
          </cell>
          <cell r="Y66">
            <v>35</v>
          </cell>
          <cell r="Z66">
            <v>245</v>
          </cell>
          <cell r="AA66">
            <v>160</v>
          </cell>
          <cell r="AB66">
            <v>85</v>
          </cell>
          <cell r="AC66">
            <v>50</v>
          </cell>
          <cell r="AD66">
            <v>20</v>
          </cell>
          <cell r="AE66">
            <v>15</v>
          </cell>
          <cell r="AF66">
            <v>220</v>
          </cell>
          <cell r="AG66">
            <v>180</v>
          </cell>
          <cell r="AH66">
            <v>145</v>
          </cell>
          <cell r="AI66">
            <v>20</v>
          </cell>
          <cell r="AJ66">
            <v>10</v>
          </cell>
          <cell r="AK66">
            <v>35</v>
          </cell>
          <cell r="AL66">
            <v>30</v>
          </cell>
          <cell r="AM66">
            <v>10</v>
          </cell>
          <cell r="AN66">
            <v>0</v>
          </cell>
          <cell r="AO66">
            <v>1020</v>
          </cell>
          <cell r="AP66">
            <v>200</v>
          </cell>
          <cell r="AQ66">
            <v>370</v>
          </cell>
          <cell r="AR66">
            <v>125</v>
          </cell>
          <cell r="AS66">
            <v>205</v>
          </cell>
          <cell r="AT66">
            <v>115</v>
          </cell>
          <cell r="AU66">
            <v>1</v>
          </cell>
          <cell r="AV66">
            <v>4035</v>
          </cell>
          <cell r="AW66">
            <v>1115</v>
          </cell>
          <cell r="AX66">
            <v>95</v>
          </cell>
          <cell r="AY66">
            <v>235</v>
          </cell>
          <cell r="AZ66">
            <v>790</v>
          </cell>
          <cell r="BA66">
            <v>2920</v>
          </cell>
          <cell r="BB66">
            <v>2.8</v>
          </cell>
          <cell r="BC66">
            <v>515</v>
          </cell>
          <cell r="BD66">
            <v>240</v>
          </cell>
          <cell r="BE66">
            <v>20</v>
          </cell>
          <cell r="BF66">
            <v>15</v>
          </cell>
          <cell r="BG66">
            <v>210</v>
          </cell>
          <cell r="BH66">
            <v>275</v>
          </cell>
          <cell r="BI66">
            <v>1960</v>
          </cell>
          <cell r="BJ66">
            <v>5.4</v>
          </cell>
          <cell r="BK66">
            <v>10584</v>
          </cell>
          <cell r="BL66">
            <v>2.1</v>
          </cell>
          <cell r="BM66">
            <v>4116</v>
          </cell>
          <cell r="BN66">
            <v>1960</v>
          </cell>
          <cell r="BO66">
            <v>815</v>
          </cell>
          <cell r="BP66">
            <v>1145</v>
          </cell>
          <cell r="BQ66">
            <v>0</v>
          </cell>
          <cell r="BR66">
            <v>1960</v>
          </cell>
          <cell r="BS66">
            <v>860</v>
          </cell>
          <cell r="BT66">
            <v>820</v>
          </cell>
          <cell r="BU66">
            <v>285</v>
          </cell>
          <cell r="BV66">
            <v>1960</v>
          </cell>
          <cell r="BW66">
            <v>775</v>
          </cell>
          <cell r="BX66">
            <v>760</v>
          </cell>
          <cell r="BY66">
            <v>190</v>
          </cell>
          <cell r="BZ66">
            <v>150</v>
          </cell>
          <cell r="CA66">
            <v>35</v>
          </cell>
          <cell r="CB66">
            <v>25</v>
          </cell>
          <cell r="CC66">
            <v>10</v>
          </cell>
          <cell r="CD66">
            <v>15</v>
          </cell>
          <cell r="CE66">
            <v>10</v>
          </cell>
          <cell r="CF66">
            <v>1960</v>
          </cell>
          <cell r="CG66">
            <v>150</v>
          </cell>
          <cell r="CH66">
            <v>185</v>
          </cell>
          <cell r="CI66">
            <v>10</v>
          </cell>
          <cell r="CJ66">
            <v>685</v>
          </cell>
          <cell r="CK66">
            <v>190</v>
          </cell>
          <cell r="CL66">
            <v>730</v>
          </cell>
          <cell r="CM66">
            <v>5</v>
          </cell>
          <cell r="CN66">
            <v>0</v>
          </cell>
          <cell r="CO66">
            <v>1960</v>
          </cell>
          <cell r="CP66">
            <v>790</v>
          </cell>
          <cell r="CQ66">
            <v>630</v>
          </cell>
          <cell r="CR66">
            <v>270</v>
          </cell>
          <cell r="CS66">
            <v>265</v>
          </cell>
          <cell r="CT66">
            <v>10</v>
          </cell>
          <cell r="CU66">
            <v>4040</v>
          </cell>
          <cell r="CV66">
            <v>2.1</v>
          </cell>
          <cell r="CW66">
            <v>1960</v>
          </cell>
          <cell r="CX66">
            <v>1040</v>
          </cell>
          <cell r="CY66">
            <v>10</v>
          </cell>
          <cell r="CZ66">
            <v>910</v>
          </cell>
        </row>
        <row r="67">
          <cell r="A67" t="str">
            <v>4620103.00</v>
          </cell>
          <cell r="B67" t="str">
            <v>0103.00</v>
          </cell>
          <cell r="C67" t="str">
            <v>Côte-des-Neiges-Notre-Dame-de-Grâce</v>
          </cell>
          <cell r="D67">
            <v>2010</v>
          </cell>
          <cell r="E67">
            <v>910</v>
          </cell>
          <cell r="F67">
            <v>780</v>
          </cell>
          <cell r="G67">
            <v>35</v>
          </cell>
          <cell r="H67">
            <v>210</v>
          </cell>
          <cell r="I67">
            <v>75</v>
          </cell>
          <cell r="J67">
            <v>2010</v>
          </cell>
          <cell r="K67">
            <v>1700</v>
          </cell>
          <cell r="L67">
            <v>310</v>
          </cell>
          <cell r="M67">
            <v>625</v>
          </cell>
          <cell r="N67">
            <v>285</v>
          </cell>
          <cell r="O67">
            <v>145</v>
          </cell>
          <cell r="P67">
            <v>150</v>
          </cell>
          <cell r="Q67">
            <v>40</v>
          </cell>
          <cell r="R67">
            <v>630</v>
          </cell>
          <cell r="S67">
            <v>530</v>
          </cell>
          <cell r="T67">
            <v>380</v>
          </cell>
          <cell r="U67">
            <v>140</v>
          </cell>
          <cell r="V67">
            <v>235</v>
          </cell>
          <cell r="W67">
            <v>85</v>
          </cell>
          <cell r="X67">
            <v>130</v>
          </cell>
          <cell r="Y67">
            <v>25</v>
          </cell>
          <cell r="Z67">
            <v>150</v>
          </cell>
          <cell r="AA67">
            <v>85</v>
          </cell>
          <cell r="AB67">
            <v>65</v>
          </cell>
          <cell r="AC67">
            <v>25</v>
          </cell>
          <cell r="AD67">
            <v>20</v>
          </cell>
          <cell r="AE67">
            <v>20</v>
          </cell>
          <cell r="AF67">
            <v>90</v>
          </cell>
          <cell r="AG67">
            <v>65</v>
          </cell>
          <cell r="AH67">
            <v>30</v>
          </cell>
          <cell r="AI67">
            <v>35</v>
          </cell>
          <cell r="AJ67">
            <v>0</v>
          </cell>
          <cell r="AK67">
            <v>30</v>
          </cell>
          <cell r="AL67">
            <v>25</v>
          </cell>
          <cell r="AM67">
            <v>10</v>
          </cell>
          <cell r="AN67">
            <v>0</v>
          </cell>
          <cell r="AO67">
            <v>675</v>
          </cell>
          <cell r="AP67">
            <v>135</v>
          </cell>
          <cell r="AQ67">
            <v>275</v>
          </cell>
          <cell r="AR67">
            <v>70</v>
          </cell>
          <cell r="AS67">
            <v>150</v>
          </cell>
          <cell r="AT67">
            <v>40</v>
          </cell>
          <cell r="AU67">
            <v>1.1000000000000001</v>
          </cell>
          <cell r="AV67">
            <v>2405</v>
          </cell>
          <cell r="AW67">
            <v>570</v>
          </cell>
          <cell r="AX67">
            <v>100</v>
          </cell>
          <cell r="AY67">
            <v>95</v>
          </cell>
          <cell r="AZ67">
            <v>375</v>
          </cell>
          <cell r="BA67">
            <v>1835</v>
          </cell>
          <cell r="BB67">
            <v>2.9</v>
          </cell>
          <cell r="BC67">
            <v>200</v>
          </cell>
          <cell r="BD67">
            <v>75</v>
          </cell>
          <cell r="BE67">
            <v>10</v>
          </cell>
          <cell r="BF67">
            <v>25</v>
          </cell>
          <cell r="BG67">
            <v>45</v>
          </cell>
          <cell r="BH67">
            <v>125</v>
          </cell>
          <cell r="BI67">
            <v>1070</v>
          </cell>
          <cell r="BJ67">
            <v>6.1</v>
          </cell>
          <cell r="BK67">
            <v>6527</v>
          </cell>
          <cell r="BL67">
            <v>2.5</v>
          </cell>
          <cell r="BM67">
            <v>2675</v>
          </cell>
          <cell r="BN67">
            <v>1070</v>
          </cell>
          <cell r="BO67">
            <v>600</v>
          </cell>
          <cell r="BP67">
            <v>470</v>
          </cell>
          <cell r="BQ67">
            <v>0</v>
          </cell>
          <cell r="BR67">
            <v>1070</v>
          </cell>
          <cell r="BS67">
            <v>455</v>
          </cell>
          <cell r="BT67">
            <v>435</v>
          </cell>
          <cell r="BU67">
            <v>175</v>
          </cell>
          <cell r="BV67">
            <v>1070</v>
          </cell>
          <cell r="BW67">
            <v>765</v>
          </cell>
          <cell r="BX67">
            <v>155</v>
          </cell>
          <cell r="BY67">
            <v>80</v>
          </cell>
          <cell r="BZ67">
            <v>30</v>
          </cell>
          <cell r="CA67">
            <v>0</v>
          </cell>
          <cell r="CB67">
            <v>0</v>
          </cell>
          <cell r="CC67">
            <v>0</v>
          </cell>
          <cell r="CD67">
            <v>40</v>
          </cell>
          <cell r="CE67">
            <v>0</v>
          </cell>
          <cell r="CF67">
            <v>1070</v>
          </cell>
          <cell r="CG67">
            <v>50</v>
          </cell>
          <cell r="CH67">
            <v>365</v>
          </cell>
          <cell r="CI67">
            <v>125</v>
          </cell>
          <cell r="CJ67">
            <v>5</v>
          </cell>
          <cell r="CK67">
            <v>0</v>
          </cell>
          <cell r="CL67">
            <v>520</v>
          </cell>
          <cell r="CM67">
            <v>0</v>
          </cell>
          <cell r="CN67">
            <v>0</v>
          </cell>
          <cell r="CO67">
            <v>1070</v>
          </cell>
          <cell r="CP67">
            <v>380</v>
          </cell>
          <cell r="CQ67">
            <v>325</v>
          </cell>
          <cell r="CR67">
            <v>150</v>
          </cell>
          <cell r="CS67">
            <v>210</v>
          </cell>
          <cell r="CT67">
            <v>10</v>
          </cell>
          <cell r="CU67">
            <v>2405</v>
          </cell>
          <cell r="CV67">
            <v>2.2000000000000002</v>
          </cell>
          <cell r="CW67">
            <v>1070</v>
          </cell>
          <cell r="CX67">
            <v>610</v>
          </cell>
          <cell r="CY67">
            <v>0</v>
          </cell>
          <cell r="CZ67">
            <v>450</v>
          </cell>
        </row>
        <row r="68">
          <cell r="A68" t="str">
            <v>4620104.00</v>
          </cell>
          <cell r="B68" t="str">
            <v>0104.00</v>
          </cell>
          <cell r="C68" t="str">
            <v>Côte-des-Neiges-Notre-Dame-de-Grâce</v>
          </cell>
          <cell r="D68">
            <v>2240</v>
          </cell>
          <cell r="E68">
            <v>945</v>
          </cell>
          <cell r="F68">
            <v>940</v>
          </cell>
          <cell r="G68">
            <v>55</v>
          </cell>
          <cell r="H68">
            <v>205</v>
          </cell>
          <cell r="I68">
            <v>105</v>
          </cell>
          <cell r="J68">
            <v>2240</v>
          </cell>
          <cell r="K68">
            <v>1900</v>
          </cell>
          <cell r="L68">
            <v>340</v>
          </cell>
          <cell r="M68">
            <v>725</v>
          </cell>
          <cell r="N68">
            <v>270</v>
          </cell>
          <cell r="O68">
            <v>170</v>
          </cell>
          <cell r="P68">
            <v>240</v>
          </cell>
          <cell r="Q68">
            <v>45</v>
          </cell>
          <cell r="R68">
            <v>730</v>
          </cell>
          <cell r="S68">
            <v>635</v>
          </cell>
          <cell r="T68">
            <v>470</v>
          </cell>
          <cell r="U68">
            <v>170</v>
          </cell>
          <cell r="V68">
            <v>300</v>
          </cell>
          <cell r="W68">
            <v>80</v>
          </cell>
          <cell r="X68">
            <v>185</v>
          </cell>
          <cell r="Y68">
            <v>40</v>
          </cell>
          <cell r="Z68">
            <v>165</v>
          </cell>
          <cell r="AA68">
            <v>65</v>
          </cell>
          <cell r="AB68">
            <v>100</v>
          </cell>
          <cell r="AC68">
            <v>40</v>
          </cell>
          <cell r="AD68">
            <v>50</v>
          </cell>
          <cell r="AE68">
            <v>10</v>
          </cell>
          <cell r="AF68">
            <v>90</v>
          </cell>
          <cell r="AG68">
            <v>65</v>
          </cell>
          <cell r="AH68">
            <v>25</v>
          </cell>
          <cell r="AI68">
            <v>35</v>
          </cell>
          <cell r="AJ68">
            <v>0</v>
          </cell>
          <cell r="AK68">
            <v>25</v>
          </cell>
          <cell r="AL68">
            <v>0</v>
          </cell>
          <cell r="AM68">
            <v>15</v>
          </cell>
          <cell r="AN68">
            <v>0</v>
          </cell>
          <cell r="AO68">
            <v>885</v>
          </cell>
          <cell r="AP68">
            <v>180</v>
          </cell>
          <cell r="AQ68">
            <v>300</v>
          </cell>
          <cell r="AR68">
            <v>130</v>
          </cell>
          <cell r="AS68">
            <v>205</v>
          </cell>
          <cell r="AT68">
            <v>70</v>
          </cell>
          <cell r="AU68">
            <v>1.2</v>
          </cell>
          <cell r="AV68">
            <v>2705</v>
          </cell>
          <cell r="AW68">
            <v>460</v>
          </cell>
          <cell r="AX68">
            <v>40</v>
          </cell>
          <cell r="AY68">
            <v>115</v>
          </cell>
          <cell r="AZ68">
            <v>305</v>
          </cell>
          <cell r="BA68">
            <v>2245</v>
          </cell>
          <cell r="BB68">
            <v>3.1</v>
          </cell>
          <cell r="BC68">
            <v>360</v>
          </cell>
          <cell r="BD68">
            <v>185</v>
          </cell>
          <cell r="BE68">
            <v>25</v>
          </cell>
          <cell r="BF68">
            <v>10</v>
          </cell>
          <cell r="BG68">
            <v>150</v>
          </cell>
          <cell r="BH68">
            <v>175</v>
          </cell>
          <cell r="BI68">
            <v>1095</v>
          </cell>
          <cell r="BJ68">
            <v>6.9</v>
          </cell>
          <cell r="BK68">
            <v>7555.5</v>
          </cell>
          <cell r="BL68">
            <v>2.8</v>
          </cell>
          <cell r="BM68">
            <v>3066</v>
          </cell>
          <cell r="BN68">
            <v>1095</v>
          </cell>
          <cell r="BO68">
            <v>735</v>
          </cell>
          <cell r="BP68">
            <v>360</v>
          </cell>
          <cell r="BQ68">
            <v>0</v>
          </cell>
          <cell r="BR68">
            <v>1090</v>
          </cell>
          <cell r="BS68">
            <v>490</v>
          </cell>
          <cell r="BT68">
            <v>490</v>
          </cell>
          <cell r="BU68">
            <v>115</v>
          </cell>
          <cell r="BV68">
            <v>1090</v>
          </cell>
          <cell r="BW68">
            <v>865</v>
          </cell>
          <cell r="BX68">
            <v>105</v>
          </cell>
          <cell r="BY68">
            <v>30</v>
          </cell>
          <cell r="BZ68">
            <v>25</v>
          </cell>
          <cell r="CA68">
            <v>45</v>
          </cell>
          <cell r="CB68">
            <v>20</v>
          </cell>
          <cell r="CC68">
            <v>0</v>
          </cell>
          <cell r="CD68">
            <v>0</v>
          </cell>
          <cell r="CE68">
            <v>0</v>
          </cell>
          <cell r="CF68">
            <v>1090</v>
          </cell>
          <cell r="CG68">
            <v>90</v>
          </cell>
          <cell r="CH68">
            <v>415</v>
          </cell>
          <cell r="CI68">
            <v>115</v>
          </cell>
          <cell r="CJ68">
            <v>170</v>
          </cell>
          <cell r="CK68">
            <v>100</v>
          </cell>
          <cell r="CL68">
            <v>200</v>
          </cell>
          <cell r="CM68">
            <v>5</v>
          </cell>
          <cell r="CN68">
            <v>0</v>
          </cell>
          <cell r="CO68">
            <v>1095</v>
          </cell>
          <cell r="CP68">
            <v>310</v>
          </cell>
          <cell r="CQ68">
            <v>320</v>
          </cell>
          <cell r="CR68">
            <v>195</v>
          </cell>
          <cell r="CS68">
            <v>265</v>
          </cell>
          <cell r="CT68">
            <v>10</v>
          </cell>
          <cell r="CU68">
            <v>2700</v>
          </cell>
          <cell r="CV68">
            <v>2.5</v>
          </cell>
          <cell r="CW68">
            <v>1090</v>
          </cell>
          <cell r="CX68">
            <v>725</v>
          </cell>
          <cell r="CY68">
            <v>0</v>
          </cell>
          <cell r="CZ68">
            <v>365</v>
          </cell>
        </row>
        <row r="69">
          <cell r="A69" t="str">
            <v>4620105.00</v>
          </cell>
          <cell r="B69" t="str">
            <v>0105.00</v>
          </cell>
          <cell r="C69" t="str">
            <v>Côte-des-Neiges-Notre-Dame-de-Grâce</v>
          </cell>
          <cell r="D69">
            <v>2805</v>
          </cell>
          <cell r="E69">
            <v>1300</v>
          </cell>
          <cell r="F69">
            <v>990</v>
          </cell>
          <cell r="G69">
            <v>75</v>
          </cell>
          <cell r="H69">
            <v>315</v>
          </cell>
          <cell r="I69">
            <v>120</v>
          </cell>
          <cell r="J69">
            <v>2800</v>
          </cell>
          <cell r="K69">
            <v>2350</v>
          </cell>
          <cell r="L69">
            <v>455</v>
          </cell>
          <cell r="M69">
            <v>915</v>
          </cell>
          <cell r="N69">
            <v>505</v>
          </cell>
          <cell r="O69">
            <v>245</v>
          </cell>
          <cell r="P69">
            <v>115</v>
          </cell>
          <cell r="Q69">
            <v>50</v>
          </cell>
          <cell r="R69">
            <v>915</v>
          </cell>
          <cell r="S69">
            <v>710</v>
          </cell>
          <cell r="T69">
            <v>485</v>
          </cell>
          <cell r="U69">
            <v>200</v>
          </cell>
          <cell r="V69">
            <v>280</v>
          </cell>
          <cell r="W69">
            <v>140</v>
          </cell>
          <cell r="X69">
            <v>95</v>
          </cell>
          <cell r="Y69">
            <v>45</v>
          </cell>
          <cell r="Z69">
            <v>225</v>
          </cell>
          <cell r="AA69">
            <v>170</v>
          </cell>
          <cell r="AB69">
            <v>55</v>
          </cell>
          <cell r="AC69">
            <v>45</v>
          </cell>
          <cell r="AD69">
            <v>0</v>
          </cell>
          <cell r="AE69">
            <v>0</v>
          </cell>
          <cell r="AF69">
            <v>205</v>
          </cell>
          <cell r="AG69">
            <v>160</v>
          </cell>
          <cell r="AH69">
            <v>100</v>
          </cell>
          <cell r="AI69">
            <v>45</v>
          </cell>
          <cell r="AJ69">
            <v>15</v>
          </cell>
          <cell r="AK69">
            <v>45</v>
          </cell>
          <cell r="AL69">
            <v>35</v>
          </cell>
          <cell r="AM69">
            <v>10</v>
          </cell>
          <cell r="AN69">
            <v>10</v>
          </cell>
          <cell r="AO69">
            <v>835</v>
          </cell>
          <cell r="AP69">
            <v>220</v>
          </cell>
          <cell r="AQ69">
            <v>235</v>
          </cell>
          <cell r="AR69">
            <v>105</v>
          </cell>
          <cell r="AS69">
            <v>180</v>
          </cell>
          <cell r="AT69">
            <v>100</v>
          </cell>
          <cell r="AU69">
            <v>0.9</v>
          </cell>
          <cell r="AV69">
            <v>3250</v>
          </cell>
          <cell r="AW69">
            <v>795</v>
          </cell>
          <cell r="AX69">
            <v>40</v>
          </cell>
          <cell r="AY69">
            <v>180</v>
          </cell>
          <cell r="AZ69">
            <v>575</v>
          </cell>
          <cell r="BA69">
            <v>2460</v>
          </cell>
          <cell r="BB69">
            <v>2.7</v>
          </cell>
          <cell r="BC69">
            <v>395</v>
          </cell>
          <cell r="BD69">
            <v>170</v>
          </cell>
          <cell r="BE69">
            <v>30</v>
          </cell>
          <cell r="BF69">
            <v>0</v>
          </cell>
          <cell r="BG69">
            <v>140</v>
          </cell>
          <cell r="BH69">
            <v>225</v>
          </cell>
          <cell r="BI69">
            <v>1555</v>
          </cell>
          <cell r="BJ69">
            <v>5.7</v>
          </cell>
          <cell r="BK69">
            <v>8863.5</v>
          </cell>
          <cell r="BL69">
            <v>2.2999999999999998</v>
          </cell>
          <cell r="BM69">
            <v>3576.4999999999995</v>
          </cell>
          <cell r="BN69">
            <v>1555</v>
          </cell>
          <cell r="BO69">
            <v>675</v>
          </cell>
          <cell r="BP69">
            <v>880</v>
          </cell>
          <cell r="BQ69">
            <v>0</v>
          </cell>
          <cell r="BR69">
            <v>1560</v>
          </cell>
          <cell r="BS69">
            <v>790</v>
          </cell>
          <cell r="BT69">
            <v>555</v>
          </cell>
          <cell r="BU69">
            <v>205</v>
          </cell>
          <cell r="BV69">
            <v>1555</v>
          </cell>
          <cell r="BW69">
            <v>1100</v>
          </cell>
          <cell r="BX69">
            <v>290</v>
          </cell>
          <cell r="BY69">
            <v>80</v>
          </cell>
          <cell r="BZ69">
            <v>10</v>
          </cell>
          <cell r="CA69">
            <v>15</v>
          </cell>
          <cell r="CB69">
            <v>10</v>
          </cell>
          <cell r="CC69">
            <v>10</v>
          </cell>
          <cell r="CD69">
            <v>35</v>
          </cell>
          <cell r="CE69">
            <v>10</v>
          </cell>
          <cell r="CF69">
            <v>1555</v>
          </cell>
          <cell r="CG69">
            <v>10</v>
          </cell>
          <cell r="CH69">
            <v>5</v>
          </cell>
          <cell r="CI69">
            <v>5</v>
          </cell>
          <cell r="CJ69">
            <v>940</v>
          </cell>
          <cell r="CK69">
            <v>105</v>
          </cell>
          <cell r="CL69">
            <v>485</v>
          </cell>
          <cell r="CM69">
            <v>0</v>
          </cell>
          <cell r="CN69">
            <v>5</v>
          </cell>
          <cell r="CO69">
            <v>1555</v>
          </cell>
          <cell r="CP69">
            <v>575</v>
          </cell>
          <cell r="CQ69">
            <v>520</v>
          </cell>
          <cell r="CR69">
            <v>265</v>
          </cell>
          <cell r="CS69">
            <v>185</v>
          </cell>
          <cell r="CT69">
            <v>10</v>
          </cell>
          <cell r="CU69">
            <v>3250</v>
          </cell>
          <cell r="CV69">
            <v>2.1</v>
          </cell>
          <cell r="CW69">
            <v>1555</v>
          </cell>
          <cell r="CX69">
            <v>910</v>
          </cell>
          <cell r="CY69">
            <v>10</v>
          </cell>
          <cell r="CZ69">
            <v>645</v>
          </cell>
        </row>
        <row r="70">
          <cell r="A70" t="str">
            <v>4620106.00</v>
          </cell>
          <cell r="B70" t="str">
            <v>0106.00</v>
          </cell>
          <cell r="C70" t="str">
            <v>Côte-des-Neiges-Notre-Dame-de-Grâce</v>
          </cell>
          <cell r="D70">
            <v>1700</v>
          </cell>
          <cell r="E70">
            <v>845</v>
          </cell>
          <cell r="F70">
            <v>540</v>
          </cell>
          <cell r="G70">
            <v>40</v>
          </cell>
          <cell r="H70">
            <v>195</v>
          </cell>
          <cell r="I70">
            <v>70</v>
          </cell>
          <cell r="J70">
            <v>1695</v>
          </cell>
          <cell r="K70">
            <v>1430</v>
          </cell>
          <cell r="L70">
            <v>265</v>
          </cell>
          <cell r="M70">
            <v>525</v>
          </cell>
          <cell r="N70">
            <v>315</v>
          </cell>
          <cell r="O70">
            <v>110</v>
          </cell>
          <cell r="P70">
            <v>85</v>
          </cell>
          <cell r="Q70">
            <v>0</v>
          </cell>
          <cell r="R70">
            <v>525</v>
          </cell>
          <cell r="S70">
            <v>415</v>
          </cell>
          <cell r="T70">
            <v>270</v>
          </cell>
          <cell r="U70">
            <v>125</v>
          </cell>
          <cell r="V70">
            <v>140</v>
          </cell>
          <cell r="W70">
            <v>80</v>
          </cell>
          <cell r="X70">
            <v>50</v>
          </cell>
          <cell r="Y70">
            <v>10</v>
          </cell>
          <cell r="Z70">
            <v>145</v>
          </cell>
          <cell r="AA70">
            <v>110</v>
          </cell>
          <cell r="AB70">
            <v>30</v>
          </cell>
          <cell r="AC70">
            <v>10</v>
          </cell>
          <cell r="AD70">
            <v>20</v>
          </cell>
          <cell r="AE70">
            <v>0</v>
          </cell>
          <cell r="AF70">
            <v>110</v>
          </cell>
          <cell r="AG70">
            <v>90</v>
          </cell>
          <cell r="AH70">
            <v>60</v>
          </cell>
          <cell r="AI70">
            <v>15</v>
          </cell>
          <cell r="AJ70">
            <v>15</v>
          </cell>
          <cell r="AK70">
            <v>25</v>
          </cell>
          <cell r="AL70">
            <v>20</v>
          </cell>
          <cell r="AM70">
            <v>0</v>
          </cell>
          <cell r="AN70">
            <v>0</v>
          </cell>
          <cell r="AO70">
            <v>420</v>
          </cell>
          <cell r="AP70">
            <v>95</v>
          </cell>
          <cell r="AQ70">
            <v>110</v>
          </cell>
          <cell r="AR70">
            <v>35</v>
          </cell>
          <cell r="AS70">
            <v>100</v>
          </cell>
          <cell r="AT70">
            <v>75</v>
          </cell>
          <cell r="AU70">
            <v>0.8</v>
          </cell>
          <cell r="AV70">
            <v>1850</v>
          </cell>
          <cell r="AW70">
            <v>490</v>
          </cell>
          <cell r="AX70">
            <v>65</v>
          </cell>
          <cell r="AY70">
            <v>95</v>
          </cell>
          <cell r="AZ70">
            <v>325</v>
          </cell>
          <cell r="BA70">
            <v>1365</v>
          </cell>
          <cell r="BB70">
            <v>2.6</v>
          </cell>
          <cell r="BC70">
            <v>245</v>
          </cell>
          <cell r="BD70">
            <v>100</v>
          </cell>
          <cell r="BE70">
            <v>30</v>
          </cell>
          <cell r="BF70">
            <v>0</v>
          </cell>
          <cell r="BG70">
            <v>70</v>
          </cell>
          <cell r="BH70">
            <v>150</v>
          </cell>
          <cell r="BI70">
            <v>895</v>
          </cell>
          <cell r="BJ70">
            <v>5.0999999999999996</v>
          </cell>
          <cell r="BK70">
            <v>4564.5</v>
          </cell>
          <cell r="BL70">
            <v>1.9</v>
          </cell>
          <cell r="BM70">
            <v>1700.5</v>
          </cell>
          <cell r="BN70">
            <v>895</v>
          </cell>
          <cell r="BO70">
            <v>330</v>
          </cell>
          <cell r="BP70">
            <v>565</v>
          </cell>
          <cell r="BQ70">
            <v>0</v>
          </cell>
          <cell r="BR70">
            <v>895</v>
          </cell>
          <cell r="BS70">
            <v>495</v>
          </cell>
          <cell r="BT70">
            <v>345</v>
          </cell>
          <cell r="BU70">
            <v>55</v>
          </cell>
          <cell r="BV70">
            <v>895</v>
          </cell>
          <cell r="BW70">
            <v>520</v>
          </cell>
          <cell r="BX70">
            <v>80</v>
          </cell>
          <cell r="BY70">
            <v>115</v>
          </cell>
          <cell r="BZ70">
            <v>60</v>
          </cell>
          <cell r="CA70">
            <v>70</v>
          </cell>
          <cell r="CB70">
            <v>40</v>
          </cell>
          <cell r="CC70">
            <v>0</v>
          </cell>
          <cell r="CD70">
            <v>0</v>
          </cell>
          <cell r="CE70">
            <v>0</v>
          </cell>
          <cell r="CF70">
            <v>890</v>
          </cell>
          <cell r="CG70">
            <v>15</v>
          </cell>
          <cell r="CH70">
            <v>30</v>
          </cell>
          <cell r="CI70">
            <v>5</v>
          </cell>
          <cell r="CJ70">
            <v>330</v>
          </cell>
          <cell r="CK70">
            <v>295</v>
          </cell>
          <cell r="CL70">
            <v>210</v>
          </cell>
          <cell r="CM70">
            <v>0</v>
          </cell>
          <cell r="CN70">
            <v>0</v>
          </cell>
          <cell r="CO70">
            <v>895</v>
          </cell>
          <cell r="CP70">
            <v>345</v>
          </cell>
          <cell r="CQ70">
            <v>290</v>
          </cell>
          <cell r="CR70">
            <v>150</v>
          </cell>
          <cell r="CS70">
            <v>105</v>
          </cell>
          <cell r="CT70">
            <v>5</v>
          </cell>
          <cell r="CU70">
            <v>1850</v>
          </cell>
          <cell r="CV70">
            <v>2.1</v>
          </cell>
          <cell r="CW70">
            <v>895</v>
          </cell>
          <cell r="CX70">
            <v>510</v>
          </cell>
          <cell r="CY70">
            <v>10</v>
          </cell>
          <cell r="CZ70">
            <v>380</v>
          </cell>
        </row>
        <row r="71">
          <cell r="A71" t="str">
            <v>4620107.00</v>
          </cell>
          <cell r="B71" t="str">
            <v>0107.00</v>
          </cell>
          <cell r="C71" t="str">
            <v>Côte-des-Neiges-Notre-Dame-de-Grâce</v>
          </cell>
          <cell r="D71">
            <v>1210</v>
          </cell>
          <cell r="E71">
            <v>690</v>
          </cell>
          <cell r="F71">
            <v>300</v>
          </cell>
          <cell r="G71">
            <v>45</v>
          </cell>
          <cell r="H71">
            <v>135</v>
          </cell>
          <cell r="I71">
            <v>45</v>
          </cell>
          <cell r="J71">
            <v>1215</v>
          </cell>
          <cell r="K71">
            <v>1070</v>
          </cell>
          <cell r="L71">
            <v>145</v>
          </cell>
          <cell r="M71">
            <v>295</v>
          </cell>
          <cell r="N71">
            <v>185</v>
          </cell>
          <cell r="O71">
            <v>65</v>
          </cell>
          <cell r="P71">
            <v>30</v>
          </cell>
          <cell r="Q71">
            <v>10</v>
          </cell>
          <cell r="R71">
            <v>295</v>
          </cell>
          <cell r="S71">
            <v>185</v>
          </cell>
          <cell r="T71">
            <v>130</v>
          </cell>
          <cell r="U71">
            <v>55</v>
          </cell>
          <cell r="V71">
            <v>75</v>
          </cell>
          <cell r="W71">
            <v>40</v>
          </cell>
          <cell r="X71">
            <v>25</v>
          </cell>
          <cell r="Y71">
            <v>10</v>
          </cell>
          <cell r="Z71">
            <v>55</v>
          </cell>
          <cell r="AA71">
            <v>40</v>
          </cell>
          <cell r="AB71">
            <v>15</v>
          </cell>
          <cell r="AC71">
            <v>0</v>
          </cell>
          <cell r="AD71">
            <v>0</v>
          </cell>
          <cell r="AE71">
            <v>10</v>
          </cell>
          <cell r="AF71">
            <v>110</v>
          </cell>
          <cell r="AG71">
            <v>90</v>
          </cell>
          <cell r="AH71">
            <v>80</v>
          </cell>
          <cell r="AI71">
            <v>15</v>
          </cell>
          <cell r="AJ71">
            <v>0</v>
          </cell>
          <cell r="AK71">
            <v>15</v>
          </cell>
          <cell r="AL71">
            <v>15</v>
          </cell>
          <cell r="AM71">
            <v>0</v>
          </cell>
          <cell r="AN71">
            <v>0</v>
          </cell>
          <cell r="AO71">
            <v>265</v>
          </cell>
          <cell r="AP71">
            <v>95</v>
          </cell>
          <cell r="AQ71">
            <v>85</v>
          </cell>
          <cell r="AR71">
            <v>50</v>
          </cell>
          <cell r="AS71">
            <v>15</v>
          </cell>
          <cell r="AT71">
            <v>25</v>
          </cell>
          <cell r="AU71">
            <v>0.9</v>
          </cell>
          <cell r="AV71">
            <v>1335</v>
          </cell>
          <cell r="AW71">
            <v>590</v>
          </cell>
          <cell r="AX71">
            <v>60</v>
          </cell>
          <cell r="AY71">
            <v>145</v>
          </cell>
          <cell r="AZ71">
            <v>385</v>
          </cell>
          <cell r="BA71">
            <v>740</v>
          </cell>
          <cell r="BB71">
            <v>2.5</v>
          </cell>
          <cell r="BC71">
            <v>100</v>
          </cell>
          <cell r="BD71">
            <v>85</v>
          </cell>
          <cell r="BE71">
            <v>20</v>
          </cell>
          <cell r="BF71">
            <v>10</v>
          </cell>
          <cell r="BG71">
            <v>65</v>
          </cell>
          <cell r="BH71">
            <v>15</v>
          </cell>
          <cell r="BI71">
            <v>740</v>
          </cell>
          <cell r="BJ71">
            <v>4.3</v>
          </cell>
          <cell r="BK71">
            <v>3182</v>
          </cell>
          <cell r="BL71">
            <v>1.6</v>
          </cell>
          <cell r="BM71">
            <v>1184</v>
          </cell>
          <cell r="BN71">
            <v>740</v>
          </cell>
          <cell r="BO71">
            <v>190</v>
          </cell>
          <cell r="BP71">
            <v>555</v>
          </cell>
          <cell r="BQ71">
            <v>0</v>
          </cell>
          <cell r="BR71">
            <v>740</v>
          </cell>
          <cell r="BS71">
            <v>325</v>
          </cell>
          <cell r="BT71">
            <v>315</v>
          </cell>
          <cell r="BU71">
            <v>110</v>
          </cell>
          <cell r="BV71">
            <v>740</v>
          </cell>
          <cell r="BW71">
            <v>285</v>
          </cell>
          <cell r="BX71">
            <v>145</v>
          </cell>
          <cell r="BY71">
            <v>130</v>
          </cell>
          <cell r="BZ71">
            <v>95</v>
          </cell>
          <cell r="CA71">
            <v>25</v>
          </cell>
          <cell r="CB71">
            <v>20</v>
          </cell>
          <cell r="CC71">
            <v>25</v>
          </cell>
          <cell r="CD71">
            <v>10</v>
          </cell>
          <cell r="CE71">
            <v>10</v>
          </cell>
          <cell r="CF71">
            <v>740</v>
          </cell>
          <cell r="CG71">
            <v>5</v>
          </cell>
          <cell r="CH71">
            <v>5</v>
          </cell>
          <cell r="CI71">
            <v>10</v>
          </cell>
          <cell r="CJ71">
            <v>20</v>
          </cell>
          <cell r="CK71">
            <v>235</v>
          </cell>
          <cell r="CL71">
            <v>455</v>
          </cell>
          <cell r="CM71">
            <v>5</v>
          </cell>
          <cell r="CN71">
            <v>0</v>
          </cell>
          <cell r="CO71">
            <v>740</v>
          </cell>
          <cell r="CP71">
            <v>380</v>
          </cell>
          <cell r="CQ71">
            <v>225</v>
          </cell>
          <cell r="CR71">
            <v>80</v>
          </cell>
          <cell r="CS71">
            <v>60</v>
          </cell>
          <cell r="CT71">
            <v>5</v>
          </cell>
          <cell r="CU71">
            <v>1335</v>
          </cell>
          <cell r="CV71">
            <v>1.8</v>
          </cell>
          <cell r="CW71">
            <v>740</v>
          </cell>
          <cell r="CX71">
            <v>270</v>
          </cell>
          <cell r="CY71">
            <v>10</v>
          </cell>
          <cell r="CZ71">
            <v>455</v>
          </cell>
        </row>
        <row r="72">
          <cell r="A72" t="str">
            <v>4620108.00</v>
          </cell>
          <cell r="B72" t="str">
            <v>0108.00</v>
          </cell>
          <cell r="C72" t="str">
            <v>Côte-des-Neiges-Notre-Dame-de-Grâce</v>
          </cell>
          <cell r="D72">
            <v>3365</v>
          </cell>
          <cell r="E72">
            <v>1505</v>
          </cell>
          <cell r="F72">
            <v>1330</v>
          </cell>
          <cell r="G72">
            <v>65</v>
          </cell>
          <cell r="H72">
            <v>265</v>
          </cell>
          <cell r="I72">
            <v>200</v>
          </cell>
          <cell r="J72">
            <v>3365</v>
          </cell>
          <cell r="K72">
            <v>3055</v>
          </cell>
          <cell r="L72">
            <v>305</v>
          </cell>
          <cell r="M72">
            <v>975</v>
          </cell>
          <cell r="N72">
            <v>500</v>
          </cell>
          <cell r="O72">
            <v>165</v>
          </cell>
          <cell r="P72">
            <v>235</v>
          </cell>
          <cell r="Q72">
            <v>65</v>
          </cell>
          <cell r="R72">
            <v>975</v>
          </cell>
          <cell r="S72">
            <v>810</v>
          </cell>
          <cell r="T72">
            <v>645</v>
          </cell>
          <cell r="U72">
            <v>295</v>
          </cell>
          <cell r="V72">
            <v>350</v>
          </cell>
          <cell r="W72">
            <v>90</v>
          </cell>
          <cell r="X72">
            <v>200</v>
          </cell>
          <cell r="Y72">
            <v>55</v>
          </cell>
          <cell r="Z72">
            <v>165</v>
          </cell>
          <cell r="AA72">
            <v>115</v>
          </cell>
          <cell r="AB72">
            <v>50</v>
          </cell>
          <cell r="AC72">
            <v>25</v>
          </cell>
          <cell r="AD72">
            <v>20</v>
          </cell>
          <cell r="AE72">
            <v>0</v>
          </cell>
          <cell r="AF72">
            <v>160</v>
          </cell>
          <cell r="AG72">
            <v>140</v>
          </cell>
          <cell r="AH72">
            <v>85</v>
          </cell>
          <cell r="AI72">
            <v>45</v>
          </cell>
          <cell r="AJ72">
            <v>10</v>
          </cell>
          <cell r="AK72">
            <v>20</v>
          </cell>
          <cell r="AL72">
            <v>0</v>
          </cell>
          <cell r="AM72">
            <v>10</v>
          </cell>
          <cell r="AN72">
            <v>10</v>
          </cell>
          <cell r="AO72">
            <v>1025</v>
          </cell>
          <cell r="AP72">
            <v>170</v>
          </cell>
          <cell r="AQ72">
            <v>455</v>
          </cell>
          <cell r="AR72">
            <v>155</v>
          </cell>
          <cell r="AS72">
            <v>165</v>
          </cell>
          <cell r="AT72">
            <v>80</v>
          </cell>
          <cell r="AU72">
            <v>1.1000000000000001</v>
          </cell>
          <cell r="AV72">
            <v>3645</v>
          </cell>
          <cell r="AW72">
            <v>840</v>
          </cell>
          <cell r="AX72">
            <v>50</v>
          </cell>
          <cell r="AY72">
            <v>285</v>
          </cell>
          <cell r="AZ72">
            <v>500</v>
          </cell>
          <cell r="BA72">
            <v>2805</v>
          </cell>
          <cell r="BB72">
            <v>2.9</v>
          </cell>
          <cell r="BC72">
            <v>495</v>
          </cell>
          <cell r="BD72">
            <v>180</v>
          </cell>
          <cell r="BE72">
            <v>10</v>
          </cell>
          <cell r="BF72">
            <v>35</v>
          </cell>
          <cell r="BG72">
            <v>135</v>
          </cell>
          <cell r="BH72">
            <v>320</v>
          </cell>
          <cell r="BI72">
            <v>1560</v>
          </cell>
          <cell r="BJ72">
            <v>6.3</v>
          </cell>
          <cell r="BK72">
            <v>9828</v>
          </cell>
          <cell r="BL72">
            <v>2.6</v>
          </cell>
          <cell r="BM72">
            <v>4056</v>
          </cell>
          <cell r="BN72">
            <v>1560</v>
          </cell>
          <cell r="BO72">
            <v>760</v>
          </cell>
          <cell r="BP72">
            <v>800</v>
          </cell>
          <cell r="BQ72">
            <v>0</v>
          </cell>
          <cell r="BR72">
            <v>1560</v>
          </cell>
          <cell r="BS72">
            <v>785</v>
          </cell>
          <cell r="BT72">
            <v>600</v>
          </cell>
          <cell r="BU72">
            <v>170</v>
          </cell>
          <cell r="BV72">
            <v>1560</v>
          </cell>
          <cell r="BW72">
            <v>1035</v>
          </cell>
          <cell r="BX72">
            <v>195</v>
          </cell>
          <cell r="BY72">
            <v>180</v>
          </cell>
          <cell r="BZ72">
            <v>75</v>
          </cell>
          <cell r="CA72">
            <v>20</v>
          </cell>
          <cell r="CB72">
            <v>10</v>
          </cell>
          <cell r="CC72">
            <v>0</v>
          </cell>
          <cell r="CD72">
            <v>0</v>
          </cell>
          <cell r="CE72">
            <v>40</v>
          </cell>
          <cell r="CF72">
            <v>1555</v>
          </cell>
          <cell r="CG72">
            <v>45</v>
          </cell>
          <cell r="CH72">
            <v>430</v>
          </cell>
          <cell r="CI72">
            <v>135</v>
          </cell>
          <cell r="CJ72">
            <v>130</v>
          </cell>
          <cell r="CK72">
            <v>215</v>
          </cell>
          <cell r="CL72">
            <v>600</v>
          </cell>
          <cell r="CM72">
            <v>0</v>
          </cell>
          <cell r="CN72">
            <v>0</v>
          </cell>
          <cell r="CO72">
            <v>1560</v>
          </cell>
          <cell r="CP72">
            <v>505</v>
          </cell>
          <cell r="CQ72">
            <v>500</v>
          </cell>
          <cell r="CR72">
            <v>205</v>
          </cell>
          <cell r="CS72">
            <v>320</v>
          </cell>
          <cell r="CT72">
            <v>25</v>
          </cell>
          <cell r="CU72">
            <v>3645</v>
          </cell>
          <cell r="CV72">
            <v>2.2999999999999998</v>
          </cell>
          <cell r="CW72">
            <v>1560</v>
          </cell>
          <cell r="CX72">
            <v>905</v>
          </cell>
          <cell r="CY72">
            <v>30</v>
          </cell>
          <cell r="CZ72">
            <v>620</v>
          </cell>
        </row>
        <row r="73">
          <cell r="A73" t="str">
            <v>4620109.00</v>
          </cell>
          <cell r="B73" t="str">
            <v>0109.00</v>
          </cell>
          <cell r="C73" t="str">
            <v>Côte-des-Neiges-Notre-Dame-de-Grâce</v>
          </cell>
          <cell r="D73">
            <v>1785</v>
          </cell>
          <cell r="E73">
            <v>870</v>
          </cell>
          <cell r="F73">
            <v>605</v>
          </cell>
          <cell r="G73">
            <v>45</v>
          </cell>
          <cell r="H73">
            <v>170</v>
          </cell>
          <cell r="I73">
            <v>90</v>
          </cell>
          <cell r="J73">
            <v>1780</v>
          </cell>
          <cell r="K73">
            <v>1595</v>
          </cell>
          <cell r="L73">
            <v>185</v>
          </cell>
          <cell r="M73">
            <v>465</v>
          </cell>
          <cell r="N73">
            <v>255</v>
          </cell>
          <cell r="O73">
            <v>100</v>
          </cell>
          <cell r="P73">
            <v>80</v>
          </cell>
          <cell r="Q73">
            <v>25</v>
          </cell>
          <cell r="R73">
            <v>465</v>
          </cell>
          <cell r="S73">
            <v>375</v>
          </cell>
          <cell r="T73">
            <v>295</v>
          </cell>
          <cell r="U73">
            <v>130</v>
          </cell>
          <cell r="V73">
            <v>165</v>
          </cell>
          <cell r="W73">
            <v>70</v>
          </cell>
          <cell r="X73">
            <v>70</v>
          </cell>
          <cell r="Y73">
            <v>25</v>
          </cell>
          <cell r="Z73">
            <v>85</v>
          </cell>
          <cell r="AA73">
            <v>70</v>
          </cell>
          <cell r="AB73">
            <v>15</v>
          </cell>
          <cell r="AC73">
            <v>10</v>
          </cell>
          <cell r="AD73">
            <v>10</v>
          </cell>
          <cell r="AE73">
            <v>0</v>
          </cell>
          <cell r="AF73">
            <v>90</v>
          </cell>
          <cell r="AG73">
            <v>85</v>
          </cell>
          <cell r="AH73">
            <v>50</v>
          </cell>
          <cell r="AI73">
            <v>25</v>
          </cell>
          <cell r="AJ73">
            <v>0</v>
          </cell>
          <cell r="AK73">
            <v>0</v>
          </cell>
          <cell r="AL73">
            <v>10</v>
          </cell>
          <cell r="AM73">
            <v>0</v>
          </cell>
          <cell r="AN73">
            <v>0</v>
          </cell>
          <cell r="AO73">
            <v>435</v>
          </cell>
          <cell r="AP73">
            <v>95</v>
          </cell>
          <cell r="AQ73">
            <v>130</v>
          </cell>
          <cell r="AR73">
            <v>70</v>
          </cell>
          <cell r="AS73">
            <v>90</v>
          </cell>
          <cell r="AT73">
            <v>50</v>
          </cell>
          <cell r="AU73">
            <v>0.9</v>
          </cell>
          <cell r="AV73">
            <v>2020</v>
          </cell>
          <cell r="AW73">
            <v>735</v>
          </cell>
          <cell r="AX73">
            <v>80</v>
          </cell>
          <cell r="AY73">
            <v>220</v>
          </cell>
          <cell r="AZ73">
            <v>430</v>
          </cell>
          <cell r="BA73">
            <v>1285</v>
          </cell>
          <cell r="BB73">
            <v>2.8</v>
          </cell>
          <cell r="BC73">
            <v>225</v>
          </cell>
          <cell r="BD73">
            <v>145</v>
          </cell>
          <cell r="BE73">
            <v>25</v>
          </cell>
          <cell r="BF73">
            <v>0</v>
          </cell>
          <cell r="BG73">
            <v>120</v>
          </cell>
          <cell r="BH73">
            <v>80</v>
          </cell>
          <cell r="BI73">
            <v>1005</v>
          </cell>
          <cell r="BJ73">
            <v>4.7</v>
          </cell>
          <cell r="BK73">
            <v>4723.5</v>
          </cell>
          <cell r="BL73">
            <v>1.8</v>
          </cell>
          <cell r="BM73">
            <v>1809</v>
          </cell>
          <cell r="BN73">
            <v>1005</v>
          </cell>
          <cell r="BO73">
            <v>235</v>
          </cell>
          <cell r="BP73">
            <v>775</v>
          </cell>
          <cell r="BQ73">
            <v>0</v>
          </cell>
          <cell r="BR73">
            <v>1005</v>
          </cell>
          <cell r="BS73">
            <v>515</v>
          </cell>
          <cell r="BT73">
            <v>380</v>
          </cell>
          <cell r="BU73">
            <v>105</v>
          </cell>
          <cell r="BV73">
            <v>1005</v>
          </cell>
          <cell r="BW73">
            <v>405</v>
          </cell>
          <cell r="BX73">
            <v>410</v>
          </cell>
          <cell r="BY73">
            <v>100</v>
          </cell>
          <cell r="BZ73">
            <v>60</v>
          </cell>
          <cell r="CA73">
            <v>20</v>
          </cell>
          <cell r="CB73">
            <v>10</v>
          </cell>
          <cell r="CC73">
            <v>0</v>
          </cell>
          <cell r="CD73">
            <v>0</v>
          </cell>
          <cell r="CE73">
            <v>0</v>
          </cell>
          <cell r="CF73">
            <v>1010</v>
          </cell>
          <cell r="CG73">
            <v>40</v>
          </cell>
          <cell r="CH73">
            <v>10</v>
          </cell>
          <cell r="CI73">
            <v>60</v>
          </cell>
          <cell r="CJ73">
            <v>235</v>
          </cell>
          <cell r="CK73">
            <v>205</v>
          </cell>
          <cell r="CL73">
            <v>465</v>
          </cell>
          <cell r="CM73">
            <v>0</v>
          </cell>
          <cell r="CN73">
            <v>0</v>
          </cell>
          <cell r="CO73">
            <v>1010</v>
          </cell>
          <cell r="CP73">
            <v>430</v>
          </cell>
          <cell r="CQ73">
            <v>315</v>
          </cell>
          <cell r="CR73">
            <v>145</v>
          </cell>
          <cell r="CS73">
            <v>115</v>
          </cell>
          <cell r="CT73">
            <v>10</v>
          </cell>
          <cell r="CU73">
            <v>2020</v>
          </cell>
          <cell r="CV73">
            <v>2</v>
          </cell>
          <cell r="CW73">
            <v>1005</v>
          </cell>
          <cell r="CX73">
            <v>430</v>
          </cell>
          <cell r="CY73">
            <v>15</v>
          </cell>
          <cell r="CZ73">
            <v>555</v>
          </cell>
        </row>
        <row r="74">
          <cell r="A74" t="str">
            <v>4620110.00</v>
          </cell>
          <cell r="B74" t="str">
            <v>0110.00</v>
          </cell>
          <cell r="C74" t="str">
            <v>Côte-des-Neiges-Notre-Dame-de-Grâce</v>
          </cell>
          <cell r="D74">
            <v>3255</v>
          </cell>
          <cell r="E74">
            <v>1570</v>
          </cell>
          <cell r="F74">
            <v>1090</v>
          </cell>
          <cell r="G74">
            <v>120</v>
          </cell>
          <cell r="H74">
            <v>355</v>
          </cell>
          <cell r="I74">
            <v>115</v>
          </cell>
          <cell r="J74">
            <v>3260</v>
          </cell>
          <cell r="K74">
            <v>2905</v>
          </cell>
          <cell r="L74">
            <v>350</v>
          </cell>
          <cell r="M74">
            <v>910</v>
          </cell>
          <cell r="N74">
            <v>455</v>
          </cell>
          <cell r="O74">
            <v>270</v>
          </cell>
          <cell r="P74">
            <v>130</v>
          </cell>
          <cell r="Q74">
            <v>50</v>
          </cell>
          <cell r="R74">
            <v>910</v>
          </cell>
          <cell r="S74">
            <v>700</v>
          </cell>
          <cell r="T74">
            <v>525</v>
          </cell>
          <cell r="U74">
            <v>195</v>
          </cell>
          <cell r="V74">
            <v>335</v>
          </cell>
          <cell r="W74">
            <v>175</v>
          </cell>
          <cell r="X74">
            <v>115</v>
          </cell>
          <cell r="Y74">
            <v>40</v>
          </cell>
          <cell r="Z74">
            <v>175</v>
          </cell>
          <cell r="AA74">
            <v>120</v>
          </cell>
          <cell r="AB74">
            <v>50</v>
          </cell>
          <cell r="AC74">
            <v>40</v>
          </cell>
          <cell r="AD74">
            <v>10</v>
          </cell>
          <cell r="AE74">
            <v>0</v>
          </cell>
          <cell r="AF74">
            <v>210</v>
          </cell>
          <cell r="AG74">
            <v>190</v>
          </cell>
          <cell r="AH74">
            <v>120</v>
          </cell>
          <cell r="AI74">
            <v>55</v>
          </cell>
          <cell r="AJ74">
            <v>10</v>
          </cell>
          <cell r="AK74">
            <v>20</v>
          </cell>
          <cell r="AL74">
            <v>15</v>
          </cell>
          <cell r="AM74">
            <v>0</v>
          </cell>
          <cell r="AN74">
            <v>0</v>
          </cell>
          <cell r="AO74">
            <v>925</v>
          </cell>
          <cell r="AP74">
            <v>225</v>
          </cell>
          <cell r="AQ74">
            <v>385</v>
          </cell>
          <cell r="AR74">
            <v>65</v>
          </cell>
          <cell r="AS74">
            <v>195</v>
          </cell>
          <cell r="AT74">
            <v>55</v>
          </cell>
          <cell r="AU74">
            <v>1</v>
          </cell>
          <cell r="AV74">
            <v>3860</v>
          </cell>
          <cell r="AW74">
            <v>1320</v>
          </cell>
          <cell r="AX74">
            <v>255</v>
          </cell>
          <cell r="AY74">
            <v>195</v>
          </cell>
          <cell r="AZ74">
            <v>870</v>
          </cell>
          <cell r="BA74">
            <v>2535</v>
          </cell>
          <cell r="BB74">
            <v>2.8</v>
          </cell>
          <cell r="BC74">
            <v>345</v>
          </cell>
          <cell r="BD74">
            <v>200</v>
          </cell>
          <cell r="BE74">
            <v>10</v>
          </cell>
          <cell r="BF74">
            <v>0</v>
          </cell>
          <cell r="BG74">
            <v>190</v>
          </cell>
          <cell r="BH74">
            <v>145</v>
          </cell>
          <cell r="BI74">
            <v>1955</v>
          </cell>
          <cell r="BJ74">
            <v>4.0999999999999996</v>
          </cell>
          <cell r="BK74">
            <v>8015.4999999999991</v>
          </cell>
          <cell r="BL74">
            <v>1.6</v>
          </cell>
          <cell r="BM74">
            <v>3128</v>
          </cell>
          <cell r="BN74">
            <v>1955</v>
          </cell>
          <cell r="BO74">
            <v>205</v>
          </cell>
          <cell r="BP74">
            <v>1745</v>
          </cell>
          <cell r="BQ74">
            <v>0</v>
          </cell>
          <cell r="BR74">
            <v>1955</v>
          </cell>
          <cell r="BS74">
            <v>875</v>
          </cell>
          <cell r="BT74">
            <v>745</v>
          </cell>
          <cell r="BU74">
            <v>335</v>
          </cell>
          <cell r="BV74">
            <v>1955</v>
          </cell>
          <cell r="BW74">
            <v>660</v>
          </cell>
          <cell r="BX74">
            <v>745</v>
          </cell>
          <cell r="BY74">
            <v>280</v>
          </cell>
          <cell r="BZ74">
            <v>155</v>
          </cell>
          <cell r="CA74">
            <v>80</v>
          </cell>
          <cell r="CB74">
            <v>15</v>
          </cell>
          <cell r="CC74">
            <v>10</v>
          </cell>
          <cell r="CD74">
            <v>0</v>
          </cell>
          <cell r="CE74">
            <v>0</v>
          </cell>
          <cell r="CF74">
            <v>1955</v>
          </cell>
          <cell r="CG74">
            <v>0</v>
          </cell>
          <cell r="CH74">
            <v>0</v>
          </cell>
          <cell r="CI74">
            <v>0</v>
          </cell>
          <cell r="CJ74">
            <v>125</v>
          </cell>
          <cell r="CK74">
            <v>615</v>
          </cell>
          <cell r="CL74">
            <v>1210</v>
          </cell>
          <cell r="CM74">
            <v>0</v>
          </cell>
          <cell r="CN74">
            <v>0</v>
          </cell>
          <cell r="CO74">
            <v>1955</v>
          </cell>
          <cell r="CP74">
            <v>870</v>
          </cell>
          <cell r="CQ74">
            <v>575</v>
          </cell>
          <cell r="CR74">
            <v>295</v>
          </cell>
          <cell r="CS74">
            <v>195</v>
          </cell>
          <cell r="CT74">
            <v>20</v>
          </cell>
          <cell r="CU74">
            <v>3860</v>
          </cell>
          <cell r="CV74">
            <v>2</v>
          </cell>
          <cell r="CW74">
            <v>1955</v>
          </cell>
          <cell r="CX74">
            <v>890</v>
          </cell>
          <cell r="CY74">
            <v>10</v>
          </cell>
          <cell r="CZ74">
            <v>1055</v>
          </cell>
        </row>
        <row r="75">
          <cell r="A75" t="str">
            <v>4620111.00</v>
          </cell>
          <cell r="B75" t="str">
            <v>0111.00</v>
          </cell>
          <cell r="C75" t="str">
            <v>Côte-des-Neiges-Notre-Dame-de-Grâce</v>
          </cell>
          <cell r="D75">
            <v>5515</v>
          </cell>
          <cell r="E75">
            <v>2140</v>
          </cell>
          <cell r="F75">
            <v>2315</v>
          </cell>
          <cell r="G75">
            <v>165</v>
          </cell>
          <cell r="H75">
            <v>500</v>
          </cell>
          <cell r="I75">
            <v>395</v>
          </cell>
          <cell r="J75">
            <v>5520</v>
          </cell>
          <cell r="K75">
            <v>5120</v>
          </cell>
          <cell r="L75">
            <v>395</v>
          </cell>
          <cell r="M75">
            <v>1690</v>
          </cell>
          <cell r="N75">
            <v>780</v>
          </cell>
          <cell r="O75">
            <v>415</v>
          </cell>
          <cell r="P75">
            <v>350</v>
          </cell>
          <cell r="Q75">
            <v>145</v>
          </cell>
          <cell r="R75">
            <v>1685</v>
          </cell>
          <cell r="S75">
            <v>1330</v>
          </cell>
          <cell r="T75">
            <v>1120</v>
          </cell>
          <cell r="U75">
            <v>390</v>
          </cell>
          <cell r="V75">
            <v>730</v>
          </cell>
          <cell r="W75">
            <v>285</v>
          </cell>
          <cell r="X75">
            <v>310</v>
          </cell>
          <cell r="Y75">
            <v>135</v>
          </cell>
          <cell r="Z75">
            <v>205</v>
          </cell>
          <cell r="AA75">
            <v>140</v>
          </cell>
          <cell r="AB75">
            <v>60</v>
          </cell>
          <cell r="AC75">
            <v>45</v>
          </cell>
          <cell r="AD75">
            <v>20</v>
          </cell>
          <cell r="AE75">
            <v>0</v>
          </cell>
          <cell r="AF75">
            <v>355</v>
          </cell>
          <cell r="AG75">
            <v>295</v>
          </cell>
          <cell r="AH75">
            <v>185</v>
          </cell>
          <cell r="AI75">
            <v>85</v>
          </cell>
          <cell r="AJ75">
            <v>25</v>
          </cell>
          <cell r="AK75">
            <v>60</v>
          </cell>
          <cell r="AL75">
            <v>60</v>
          </cell>
          <cell r="AM75">
            <v>0</v>
          </cell>
          <cell r="AN75">
            <v>0</v>
          </cell>
          <cell r="AO75">
            <v>1955</v>
          </cell>
          <cell r="AP75">
            <v>465</v>
          </cell>
          <cell r="AQ75">
            <v>590</v>
          </cell>
          <cell r="AR75">
            <v>195</v>
          </cell>
          <cell r="AS75">
            <v>375</v>
          </cell>
          <cell r="AT75">
            <v>335</v>
          </cell>
          <cell r="AU75">
            <v>1.2</v>
          </cell>
          <cell r="AV75">
            <v>6460</v>
          </cell>
          <cell r="AW75">
            <v>1485</v>
          </cell>
          <cell r="AX75">
            <v>180</v>
          </cell>
          <cell r="AY75">
            <v>260</v>
          </cell>
          <cell r="AZ75">
            <v>1050</v>
          </cell>
          <cell r="BA75">
            <v>4975</v>
          </cell>
          <cell r="BB75">
            <v>2.9</v>
          </cell>
          <cell r="BC75">
            <v>1005</v>
          </cell>
          <cell r="BD75">
            <v>490</v>
          </cell>
          <cell r="BE75">
            <v>70</v>
          </cell>
          <cell r="BF75">
            <v>35</v>
          </cell>
          <cell r="BG75">
            <v>380</v>
          </cell>
          <cell r="BH75">
            <v>515</v>
          </cell>
          <cell r="BI75">
            <v>2815</v>
          </cell>
          <cell r="BJ75">
            <v>4.9000000000000004</v>
          </cell>
          <cell r="BK75">
            <v>13793.500000000002</v>
          </cell>
          <cell r="BL75">
            <v>2.1</v>
          </cell>
          <cell r="BM75">
            <v>5911.5</v>
          </cell>
          <cell r="BN75">
            <v>2815</v>
          </cell>
          <cell r="BO75">
            <v>1215</v>
          </cell>
          <cell r="BP75">
            <v>1600</v>
          </cell>
          <cell r="BQ75">
            <v>0</v>
          </cell>
          <cell r="BR75">
            <v>2815</v>
          </cell>
          <cell r="BS75">
            <v>1460</v>
          </cell>
          <cell r="BT75">
            <v>1065</v>
          </cell>
          <cell r="BU75">
            <v>295</v>
          </cell>
          <cell r="BV75">
            <v>2815</v>
          </cell>
          <cell r="BW75">
            <v>750</v>
          </cell>
          <cell r="BX75">
            <v>1045</v>
          </cell>
          <cell r="BY75">
            <v>515</v>
          </cell>
          <cell r="BZ75">
            <v>160</v>
          </cell>
          <cell r="CA75">
            <v>135</v>
          </cell>
          <cell r="CB75">
            <v>105</v>
          </cell>
          <cell r="CC75">
            <v>70</v>
          </cell>
          <cell r="CD75">
            <v>25</v>
          </cell>
          <cell r="CE75">
            <v>0</v>
          </cell>
          <cell r="CF75">
            <v>2815</v>
          </cell>
          <cell r="CG75">
            <v>75</v>
          </cell>
          <cell r="CH75">
            <v>55</v>
          </cell>
          <cell r="CI75">
            <v>0</v>
          </cell>
          <cell r="CJ75">
            <v>1380</v>
          </cell>
          <cell r="CK75">
            <v>565</v>
          </cell>
          <cell r="CL75">
            <v>715</v>
          </cell>
          <cell r="CM75">
            <v>20</v>
          </cell>
          <cell r="CN75">
            <v>0</v>
          </cell>
          <cell r="CO75">
            <v>2815</v>
          </cell>
          <cell r="CP75">
            <v>1050</v>
          </cell>
          <cell r="CQ75">
            <v>770</v>
          </cell>
          <cell r="CR75">
            <v>460</v>
          </cell>
          <cell r="CS75">
            <v>450</v>
          </cell>
          <cell r="CT75">
            <v>85</v>
          </cell>
          <cell r="CU75">
            <v>6460</v>
          </cell>
          <cell r="CV75">
            <v>2.2999999999999998</v>
          </cell>
          <cell r="CW75">
            <v>2815</v>
          </cell>
          <cell r="CX75">
            <v>1585</v>
          </cell>
          <cell r="CY75">
            <v>50</v>
          </cell>
          <cell r="CZ75">
            <v>1180</v>
          </cell>
        </row>
        <row r="76">
          <cell r="A76" t="str">
            <v>4620112.01</v>
          </cell>
          <cell r="B76" t="str">
            <v>0112.01</v>
          </cell>
          <cell r="C76" t="str">
            <v>Côte-des-Neiges-Notre-Dame-de-Grâce</v>
          </cell>
          <cell r="D76">
            <v>3810</v>
          </cell>
          <cell r="E76">
            <v>1365</v>
          </cell>
          <cell r="F76">
            <v>1915</v>
          </cell>
          <cell r="G76">
            <v>105</v>
          </cell>
          <cell r="H76">
            <v>215</v>
          </cell>
          <cell r="I76">
            <v>205</v>
          </cell>
          <cell r="J76">
            <v>3810</v>
          </cell>
          <cell r="K76">
            <v>3685</v>
          </cell>
          <cell r="L76">
            <v>125</v>
          </cell>
          <cell r="M76">
            <v>1270</v>
          </cell>
          <cell r="N76">
            <v>445</v>
          </cell>
          <cell r="O76">
            <v>305</v>
          </cell>
          <cell r="P76">
            <v>305</v>
          </cell>
          <cell r="Q76">
            <v>215</v>
          </cell>
          <cell r="R76">
            <v>1270</v>
          </cell>
          <cell r="S76">
            <v>955</v>
          </cell>
          <cell r="T76">
            <v>895</v>
          </cell>
          <cell r="U76">
            <v>240</v>
          </cell>
          <cell r="V76">
            <v>655</v>
          </cell>
          <cell r="W76">
            <v>205</v>
          </cell>
          <cell r="X76">
            <v>250</v>
          </cell>
          <cell r="Y76">
            <v>195</v>
          </cell>
          <cell r="Z76">
            <v>65</v>
          </cell>
          <cell r="AA76">
            <v>35</v>
          </cell>
          <cell r="AB76">
            <v>25</v>
          </cell>
          <cell r="AC76">
            <v>0</v>
          </cell>
          <cell r="AD76">
            <v>15</v>
          </cell>
          <cell r="AE76">
            <v>0</v>
          </cell>
          <cell r="AF76">
            <v>310</v>
          </cell>
          <cell r="AG76">
            <v>270</v>
          </cell>
          <cell r="AH76">
            <v>140</v>
          </cell>
          <cell r="AI76">
            <v>80</v>
          </cell>
          <cell r="AJ76">
            <v>50</v>
          </cell>
          <cell r="AK76">
            <v>40</v>
          </cell>
          <cell r="AL76">
            <v>20</v>
          </cell>
          <cell r="AM76">
            <v>15</v>
          </cell>
          <cell r="AN76">
            <v>0</v>
          </cell>
          <cell r="AO76">
            <v>2165</v>
          </cell>
          <cell r="AP76">
            <v>565</v>
          </cell>
          <cell r="AQ76">
            <v>835</v>
          </cell>
          <cell r="AR76">
            <v>230</v>
          </cell>
          <cell r="AS76">
            <v>345</v>
          </cell>
          <cell r="AT76">
            <v>190</v>
          </cell>
          <cell r="AU76">
            <v>1.7</v>
          </cell>
          <cell r="AV76">
            <v>5175</v>
          </cell>
          <cell r="AW76">
            <v>780</v>
          </cell>
          <cell r="AX76">
            <v>175</v>
          </cell>
          <cell r="AY76">
            <v>170</v>
          </cell>
          <cell r="AZ76">
            <v>430</v>
          </cell>
          <cell r="BA76">
            <v>4395</v>
          </cell>
          <cell r="BB76">
            <v>3.5</v>
          </cell>
          <cell r="BC76">
            <v>530</v>
          </cell>
          <cell r="BD76">
            <v>175</v>
          </cell>
          <cell r="BE76">
            <v>45</v>
          </cell>
          <cell r="BF76">
            <v>0</v>
          </cell>
          <cell r="BG76">
            <v>130</v>
          </cell>
          <cell r="BH76">
            <v>350</v>
          </cell>
          <cell r="BI76">
            <v>1695</v>
          </cell>
          <cell r="BJ76">
            <v>4.5</v>
          </cell>
          <cell r="BK76">
            <v>7627.5</v>
          </cell>
          <cell r="BL76">
            <v>2</v>
          </cell>
          <cell r="BM76">
            <v>3390</v>
          </cell>
          <cell r="BN76">
            <v>1690</v>
          </cell>
          <cell r="BO76">
            <v>480</v>
          </cell>
          <cell r="BP76">
            <v>1210</v>
          </cell>
          <cell r="BQ76">
            <v>0</v>
          </cell>
          <cell r="BR76">
            <v>1690</v>
          </cell>
          <cell r="BS76">
            <v>870</v>
          </cell>
          <cell r="BT76">
            <v>565</v>
          </cell>
          <cell r="BU76">
            <v>260</v>
          </cell>
          <cell r="BV76">
            <v>1690</v>
          </cell>
          <cell r="BW76">
            <v>175</v>
          </cell>
          <cell r="BX76">
            <v>1005</v>
          </cell>
          <cell r="BY76">
            <v>220</v>
          </cell>
          <cell r="BZ76">
            <v>130</v>
          </cell>
          <cell r="CA76">
            <v>45</v>
          </cell>
          <cell r="CB76">
            <v>60</v>
          </cell>
          <cell r="CC76">
            <v>20</v>
          </cell>
          <cell r="CD76">
            <v>20</v>
          </cell>
          <cell r="CE76">
            <v>10</v>
          </cell>
          <cell r="CF76">
            <v>1695</v>
          </cell>
          <cell r="CG76">
            <v>0</v>
          </cell>
          <cell r="CH76">
            <v>25</v>
          </cell>
          <cell r="CI76">
            <v>5</v>
          </cell>
          <cell r="CJ76">
            <v>15</v>
          </cell>
          <cell r="CK76">
            <v>75</v>
          </cell>
          <cell r="CL76">
            <v>1570</v>
          </cell>
          <cell r="CM76">
            <v>0</v>
          </cell>
          <cell r="CN76">
            <v>0</v>
          </cell>
          <cell r="CO76">
            <v>1690</v>
          </cell>
          <cell r="CP76">
            <v>435</v>
          </cell>
          <cell r="CQ76">
            <v>375</v>
          </cell>
          <cell r="CR76">
            <v>295</v>
          </cell>
          <cell r="CS76">
            <v>420</v>
          </cell>
          <cell r="CT76">
            <v>170</v>
          </cell>
          <cell r="CU76">
            <v>5175</v>
          </cell>
          <cell r="CV76">
            <v>3.1</v>
          </cell>
          <cell r="CW76">
            <v>1690</v>
          </cell>
          <cell r="CX76">
            <v>1100</v>
          </cell>
          <cell r="CY76">
            <v>85</v>
          </cell>
          <cell r="CZ76">
            <v>505</v>
          </cell>
        </row>
        <row r="77">
          <cell r="A77" t="str">
            <v>4620112.02</v>
          </cell>
          <cell r="B77" t="str">
            <v>0112.02</v>
          </cell>
          <cell r="C77" t="str">
            <v>Côte-des-Neiges-Notre-Dame-de-Grâce</v>
          </cell>
          <cell r="D77">
            <v>3585</v>
          </cell>
          <cell r="E77">
            <v>1240</v>
          </cell>
          <cell r="F77">
            <v>1450</v>
          </cell>
          <cell r="G77">
            <v>135</v>
          </cell>
          <cell r="H77">
            <v>375</v>
          </cell>
          <cell r="I77">
            <v>385</v>
          </cell>
          <cell r="J77">
            <v>3590</v>
          </cell>
          <cell r="K77">
            <v>3435</v>
          </cell>
          <cell r="L77">
            <v>150</v>
          </cell>
          <cell r="M77">
            <v>1030</v>
          </cell>
          <cell r="N77">
            <v>465</v>
          </cell>
          <cell r="O77">
            <v>285</v>
          </cell>
          <cell r="P77">
            <v>195</v>
          </cell>
          <cell r="Q77">
            <v>85</v>
          </cell>
          <cell r="R77">
            <v>1035</v>
          </cell>
          <cell r="S77">
            <v>750</v>
          </cell>
          <cell r="T77">
            <v>675</v>
          </cell>
          <cell r="U77">
            <v>235</v>
          </cell>
          <cell r="V77">
            <v>440</v>
          </cell>
          <cell r="W77">
            <v>190</v>
          </cell>
          <cell r="X77">
            <v>175</v>
          </cell>
          <cell r="Y77">
            <v>80</v>
          </cell>
          <cell r="Z77">
            <v>75</v>
          </cell>
          <cell r="AA77">
            <v>60</v>
          </cell>
          <cell r="AB77">
            <v>15</v>
          </cell>
          <cell r="AC77">
            <v>0</v>
          </cell>
          <cell r="AD77">
            <v>10</v>
          </cell>
          <cell r="AE77">
            <v>10</v>
          </cell>
          <cell r="AF77">
            <v>280</v>
          </cell>
          <cell r="AG77">
            <v>250</v>
          </cell>
          <cell r="AH77">
            <v>145</v>
          </cell>
          <cell r="AI77">
            <v>90</v>
          </cell>
          <cell r="AJ77">
            <v>15</v>
          </cell>
          <cell r="AK77">
            <v>30</v>
          </cell>
          <cell r="AL77">
            <v>25</v>
          </cell>
          <cell r="AM77">
            <v>0</v>
          </cell>
          <cell r="AN77">
            <v>0</v>
          </cell>
          <cell r="AO77">
            <v>1285</v>
          </cell>
          <cell r="AP77">
            <v>395</v>
          </cell>
          <cell r="AQ77">
            <v>405</v>
          </cell>
          <cell r="AR77">
            <v>130</v>
          </cell>
          <cell r="AS77">
            <v>230</v>
          </cell>
          <cell r="AT77">
            <v>125</v>
          </cell>
          <cell r="AU77">
            <v>1.2</v>
          </cell>
          <cell r="AV77">
            <v>4370</v>
          </cell>
          <cell r="AW77">
            <v>1295</v>
          </cell>
          <cell r="AX77">
            <v>225</v>
          </cell>
          <cell r="AY77">
            <v>185</v>
          </cell>
          <cell r="AZ77">
            <v>885</v>
          </cell>
          <cell r="BA77">
            <v>3070</v>
          </cell>
          <cell r="BB77">
            <v>3</v>
          </cell>
          <cell r="BC77">
            <v>905</v>
          </cell>
          <cell r="BD77">
            <v>595</v>
          </cell>
          <cell r="BE77">
            <v>25</v>
          </cell>
          <cell r="BF77">
            <v>15</v>
          </cell>
          <cell r="BG77">
            <v>560</v>
          </cell>
          <cell r="BH77">
            <v>310</v>
          </cell>
          <cell r="BI77">
            <v>2010</v>
          </cell>
          <cell r="BJ77">
            <v>3.6</v>
          </cell>
          <cell r="BK77">
            <v>7236</v>
          </cell>
          <cell r="BL77">
            <v>1.4</v>
          </cell>
          <cell r="BM77">
            <v>2814</v>
          </cell>
          <cell r="BN77">
            <v>2010</v>
          </cell>
          <cell r="BO77">
            <v>190</v>
          </cell>
          <cell r="BP77">
            <v>1820</v>
          </cell>
          <cell r="BQ77">
            <v>0</v>
          </cell>
          <cell r="BR77">
            <v>2010</v>
          </cell>
          <cell r="BS77">
            <v>1155</v>
          </cell>
          <cell r="BT77">
            <v>610</v>
          </cell>
          <cell r="BU77">
            <v>245</v>
          </cell>
          <cell r="BV77">
            <v>2010</v>
          </cell>
          <cell r="BW77">
            <v>230</v>
          </cell>
          <cell r="BX77">
            <v>905</v>
          </cell>
          <cell r="BY77">
            <v>335</v>
          </cell>
          <cell r="BZ77">
            <v>205</v>
          </cell>
          <cell r="CA77">
            <v>200</v>
          </cell>
          <cell r="CB77">
            <v>70</v>
          </cell>
          <cell r="CC77">
            <v>30</v>
          </cell>
          <cell r="CD77">
            <v>25</v>
          </cell>
          <cell r="CE77">
            <v>0</v>
          </cell>
          <cell r="CF77">
            <v>2010</v>
          </cell>
          <cell r="CG77">
            <v>5</v>
          </cell>
          <cell r="CH77">
            <v>5</v>
          </cell>
          <cell r="CI77">
            <v>5</v>
          </cell>
          <cell r="CJ77">
            <v>5</v>
          </cell>
          <cell r="CK77">
            <v>880</v>
          </cell>
          <cell r="CL77">
            <v>1115</v>
          </cell>
          <cell r="CM77">
            <v>0</v>
          </cell>
          <cell r="CN77">
            <v>0</v>
          </cell>
          <cell r="CO77">
            <v>2010</v>
          </cell>
          <cell r="CP77">
            <v>890</v>
          </cell>
          <cell r="CQ77">
            <v>480</v>
          </cell>
          <cell r="CR77">
            <v>300</v>
          </cell>
          <cell r="CS77">
            <v>290</v>
          </cell>
          <cell r="CT77">
            <v>55</v>
          </cell>
          <cell r="CU77">
            <v>4365</v>
          </cell>
          <cell r="CV77">
            <v>2.2000000000000002</v>
          </cell>
          <cell r="CW77">
            <v>2010</v>
          </cell>
          <cell r="CX77">
            <v>1005</v>
          </cell>
          <cell r="CY77">
            <v>15</v>
          </cell>
          <cell r="CZ77">
            <v>990</v>
          </cell>
        </row>
        <row r="78">
          <cell r="A78" t="str">
            <v>4620113.00</v>
          </cell>
          <cell r="B78" t="str">
            <v>0113.00</v>
          </cell>
          <cell r="C78" t="str">
            <v>Côte-des-Neiges-Notre-Dame-de-Grâce</v>
          </cell>
          <cell r="D78">
            <v>4285</v>
          </cell>
          <cell r="E78">
            <v>1865</v>
          </cell>
          <cell r="F78">
            <v>1700</v>
          </cell>
          <cell r="G78">
            <v>130</v>
          </cell>
          <cell r="H78">
            <v>380</v>
          </cell>
          <cell r="I78">
            <v>210</v>
          </cell>
          <cell r="J78">
            <v>4285</v>
          </cell>
          <cell r="K78">
            <v>3930</v>
          </cell>
          <cell r="L78">
            <v>350</v>
          </cell>
          <cell r="M78">
            <v>1290</v>
          </cell>
          <cell r="N78">
            <v>550</v>
          </cell>
          <cell r="O78">
            <v>350</v>
          </cell>
          <cell r="P78">
            <v>295</v>
          </cell>
          <cell r="Q78">
            <v>90</v>
          </cell>
          <cell r="R78">
            <v>1290</v>
          </cell>
          <cell r="S78">
            <v>980</v>
          </cell>
          <cell r="T78">
            <v>805</v>
          </cell>
          <cell r="U78">
            <v>230</v>
          </cell>
          <cell r="V78">
            <v>575</v>
          </cell>
          <cell r="W78">
            <v>235</v>
          </cell>
          <cell r="X78">
            <v>270</v>
          </cell>
          <cell r="Y78">
            <v>70</v>
          </cell>
          <cell r="Z78">
            <v>175</v>
          </cell>
          <cell r="AA78">
            <v>145</v>
          </cell>
          <cell r="AB78">
            <v>25</v>
          </cell>
          <cell r="AC78">
            <v>20</v>
          </cell>
          <cell r="AD78">
            <v>10</v>
          </cell>
          <cell r="AE78">
            <v>0</v>
          </cell>
          <cell r="AF78">
            <v>310</v>
          </cell>
          <cell r="AG78">
            <v>260</v>
          </cell>
          <cell r="AH78">
            <v>155</v>
          </cell>
          <cell r="AI78">
            <v>75</v>
          </cell>
          <cell r="AJ78">
            <v>30</v>
          </cell>
          <cell r="AK78">
            <v>45</v>
          </cell>
          <cell r="AL78">
            <v>15</v>
          </cell>
          <cell r="AM78">
            <v>25</v>
          </cell>
          <cell r="AN78">
            <v>10</v>
          </cell>
          <cell r="AO78">
            <v>1555</v>
          </cell>
          <cell r="AP78">
            <v>390</v>
          </cell>
          <cell r="AQ78">
            <v>435</v>
          </cell>
          <cell r="AR78">
            <v>180</v>
          </cell>
          <cell r="AS78">
            <v>370</v>
          </cell>
          <cell r="AT78">
            <v>175</v>
          </cell>
          <cell r="AU78">
            <v>1.2</v>
          </cell>
          <cell r="AV78">
            <v>5085</v>
          </cell>
          <cell r="AW78">
            <v>1260</v>
          </cell>
          <cell r="AX78">
            <v>260</v>
          </cell>
          <cell r="AY78">
            <v>320</v>
          </cell>
          <cell r="AZ78">
            <v>670</v>
          </cell>
          <cell r="BA78">
            <v>3825</v>
          </cell>
          <cell r="BB78">
            <v>3</v>
          </cell>
          <cell r="BC78">
            <v>485</v>
          </cell>
          <cell r="BD78">
            <v>240</v>
          </cell>
          <cell r="BE78">
            <v>55</v>
          </cell>
          <cell r="BF78">
            <v>10</v>
          </cell>
          <cell r="BG78">
            <v>175</v>
          </cell>
          <cell r="BH78">
            <v>245</v>
          </cell>
          <cell r="BI78">
            <v>2130</v>
          </cell>
          <cell r="BJ78">
            <v>4.7</v>
          </cell>
          <cell r="BK78">
            <v>10011</v>
          </cell>
          <cell r="BL78">
            <v>1.9</v>
          </cell>
          <cell r="BM78">
            <v>4047</v>
          </cell>
          <cell r="BN78">
            <v>2125</v>
          </cell>
          <cell r="BO78">
            <v>495</v>
          </cell>
          <cell r="BP78">
            <v>1630</v>
          </cell>
          <cell r="BQ78">
            <v>0</v>
          </cell>
          <cell r="BR78">
            <v>2125</v>
          </cell>
          <cell r="BS78">
            <v>1120</v>
          </cell>
          <cell r="BT78">
            <v>675</v>
          </cell>
          <cell r="BU78">
            <v>335</v>
          </cell>
          <cell r="BV78">
            <v>2125</v>
          </cell>
          <cell r="BW78">
            <v>625</v>
          </cell>
          <cell r="BX78">
            <v>880</v>
          </cell>
          <cell r="BY78">
            <v>250</v>
          </cell>
          <cell r="BZ78">
            <v>205</v>
          </cell>
          <cell r="CA78">
            <v>100</v>
          </cell>
          <cell r="CB78">
            <v>55</v>
          </cell>
          <cell r="CC78">
            <v>0</v>
          </cell>
          <cell r="CD78">
            <v>0</v>
          </cell>
          <cell r="CE78">
            <v>0</v>
          </cell>
          <cell r="CF78">
            <v>2135</v>
          </cell>
          <cell r="CG78">
            <v>10</v>
          </cell>
          <cell r="CH78">
            <v>10</v>
          </cell>
          <cell r="CI78">
            <v>0</v>
          </cell>
          <cell r="CJ78">
            <v>605</v>
          </cell>
          <cell r="CK78">
            <v>5</v>
          </cell>
          <cell r="CL78">
            <v>1510</v>
          </cell>
          <cell r="CM78">
            <v>0</v>
          </cell>
          <cell r="CN78">
            <v>0</v>
          </cell>
          <cell r="CO78">
            <v>2135</v>
          </cell>
          <cell r="CP78">
            <v>680</v>
          </cell>
          <cell r="CQ78">
            <v>635</v>
          </cell>
          <cell r="CR78">
            <v>375</v>
          </cell>
          <cell r="CS78">
            <v>400</v>
          </cell>
          <cell r="CT78">
            <v>45</v>
          </cell>
          <cell r="CU78">
            <v>5090</v>
          </cell>
          <cell r="CV78">
            <v>2.4</v>
          </cell>
          <cell r="CW78">
            <v>2125</v>
          </cell>
          <cell r="CX78">
            <v>1225</v>
          </cell>
          <cell r="CY78">
            <v>25</v>
          </cell>
          <cell r="CZ78">
            <v>875</v>
          </cell>
        </row>
        <row r="79">
          <cell r="A79" t="str">
            <v>4620114.00</v>
          </cell>
          <cell r="B79" t="str">
            <v>0114.00</v>
          </cell>
          <cell r="C79" t="str">
            <v>Côte-des-Neiges-Notre-Dame-de-Grâce</v>
          </cell>
          <cell r="D79">
            <v>1735</v>
          </cell>
          <cell r="E79">
            <v>675</v>
          </cell>
          <cell r="F79">
            <v>775</v>
          </cell>
          <cell r="G79">
            <v>35</v>
          </cell>
          <cell r="H79">
            <v>160</v>
          </cell>
          <cell r="I79">
            <v>90</v>
          </cell>
          <cell r="J79">
            <v>1735</v>
          </cell>
          <cell r="K79">
            <v>1600</v>
          </cell>
          <cell r="L79">
            <v>135</v>
          </cell>
          <cell r="M79">
            <v>500</v>
          </cell>
          <cell r="N79">
            <v>205</v>
          </cell>
          <cell r="O79">
            <v>110</v>
          </cell>
          <cell r="P79">
            <v>100</v>
          </cell>
          <cell r="Q79">
            <v>70</v>
          </cell>
          <cell r="R79">
            <v>500</v>
          </cell>
          <cell r="S79">
            <v>440</v>
          </cell>
          <cell r="T79">
            <v>365</v>
          </cell>
          <cell r="U79">
            <v>125</v>
          </cell>
          <cell r="V79">
            <v>245</v>
          </cell>
          <cell r="W79">
            <v>90</v>
          </cell>
          <cell r="X79">
            <v>90</v>
          </cell>
          <cell r="Y79">
            <v>65</v>
          </cell>
          <cell r="Z79">
            <v>70</v>
          </cell>
          <cell r="AA79">
            <v>45</v>
          </cell>
          <cell r="AB79">
            <v>25</v>
          </cell>
          <cell r="AC79">
            <v>10</v>
          </cell>
          <cell r="AD79">
            <v>10</v>
          </cell>
          <cell r="AE79">
            <v>10</v>
          </cell>
          <cell r="AF79">
            <v>60</v>
          </cell>
          <cell r="AG79">
            <v>50</v>
          </cell>
          <cell r="AH79">
            <v>35</v>
          </cell>
          <cell r="AI79">
            <v>10</v>
          </cell>
          <cell r="AJ79">
            <v>10</v>
          </cell>
          <cell r="AK79">
            <v>0</v>
          </cell>
          <cell r="AL79">
            <v>0</v>
          </cell>
          <cell r="AM79">
            <v>10</v>
          </cell>
          <cell r="AN79">
            <v>0</v>
          </cell>
          <cell r="AO79">
            <v>600</v>
          </cell>
          <cell r="AP79">
            <v>95</v>
          </cell>
          <cell r="AQ79">
            <v>205</v>
          </cell>
          <cell r="AR79">
            <v>75</v>
          </cell>
          <cell r="AS79">
            <v>155</v>
          </cell>
          <cell r="AT79">
            <v>70</v>
          </cell>
          <cell r="AU79">
            <v>1.2</v>
          </cell>
          <cell r="AV79">
            <v>2040</v>
          </cell>
          <cell r="AW79">
            <v>505</v>
          </cell>
          <cell r="AX79">
            <v>105</v>
          </cell>
          <cell r="AY79">
            <v>95</v>
          </cell>
          <cell r="AZ79">
            <v>305</v>
          </cell>
          <cell r="BA79">
            <v>1535</v>
          </cell>
          <cell r="BB79">
            <v>3.1</v>
          </cell>
          <cell r="BC79">
            <v>250</v>
          </cell>
          <cell r="BD79">
            <v>115</v>
          </cell>
          <cell r="BE79">
            <v>20</v>
          </cell>
          <cell r="BF79">
            <v>0</v>
          </cell>
          <cell r="BG79">
            <v>100</v>
          </cell>
          <cell r="BH79">
            <v>135</v>
          </cell>
          <cell r="BI79">
            <v>880</v>
          </cell>
          <cell r="BJ79">
            <v>5.5</v>
          </cell>
          <cell r="BK79">
            <v>4840</v>
          </cell>
          <cell r="BL79">
            <v>2.2000000000000002</v>
          </cell>
          <cell r="BM79">
            <v>1936.0000000000002</v>
          </cell>
          <cell r="BN79">
            <v>880</v>
          </cell>
          <cell r="BO79">
            <v>305</v>
          </cell>
          <cell r="BP79">
            <v>575</v>
          </cell>
          <cell r="BQ79">
            <v>0</v>
          </cell>
          <cell r="BR79">
            <v>880</v>
          </cell>
          <cell r="BS79">
            <v>530</v>
          </cell>
          <cell r="BT79">
            <v>230</v>
          </cell>
          <cell r="BU79">
            <v>120</v>
          </cell>
          <cell r="BV79">
            <v>880</v>
          </cell>
          <cell r="BW79">
            <v>400</v>
          </cell>
          <cell r="BX79">
            <v>255</v>
          </cell>
          <cell r="BY79">
            <v>115</v>
          </cell>
          <cell r="BZ79">
            <v>80</v>
          </cell>
          <cell r="CA79">
            <v>15</v>
          </cell>
          <cell r="CB79">
            <v>10</v>
          </cell>
          <cell r="CC79">
            <v>0</v>
          </cell>
          <cell r="CD79">
            <v>10</v>
          </cell>
          <cell r="CE79">
            <v>0</v>
          </cell>
          <cell r="CF79">
            <v>880</v>
          </cell>
          <cell r="CG79">
            <v>140</v>
          </cell>
          <cell r="CH79">
            <v>120</v>
          </cell>
          <cell r="CI79">
            <v>35</v>
          </cell>
          <cell r="CJ79">
            <v>35</v>
          </cell>
          <cell r="CK79">
            <v>185</v>
          </cell>
          <cell r="CL79">
            <v>365</v>
          </cell>
          <cell r="CM79">
            <v>0</v>
          </cell>
          <cell r="CN79">
            <v>0</v>
          </cell>
          <cell r="CO79">
            <v>880</v>
          </cell>
          <cell r="CP79">
            <v>285</v>
          </cell>
          <cell r="CQ79">
            <v>265</v>
          </cell>
          <cell r="CR79">
            <v>160</v>
          </cell>
          <cell r="CS79">
            <v>160</v>
          </cell>
          <cell r="CT79">
            <v>15</v>
          </cell>
          <cell r="CU79">
            <v>2040</v>
          </cell>
          <cell r="CV79">
            <v>2.2999999999999998</v>
          </cell>
          <cell r="CW79">
            <v>880</v>
          </cell>
          <cell r="CX79">
            <v>500</v>
          </cell>
          <cell r="CY79">
            <v>0</v>
          </cell>
          <cell r="CZ79">
            <v>380</v>
          </cell>
        </row>
        <row r="80">
          <cell r="A80" t="str">
            <v>4620115.01</v>
          </cell>
          <cell r="B80" t="str">
            <v>0115.01</v>
          </cell>
          <cell r="C80" t="str">
            <v>Côte-des-Neiges-Notre-Dame-de-Grâce</v>
          </cell>
          <cell r="D80">
            <v>1670</v>
          </cell>
          <cell r="E80">
            <v>630</v>
          </cell>
          <cell r="F80">
            <v>805</v>
          </cell>
          <cell r="G80">
            <v>35</v>
          </cell>
          <cell r="H80">
            <v>130</v>
          </cell>
          <cell r="I80">
            <v>70</v>
          </cell>
          <cell r="J80">
            <v>1670</v>
          </cell>
          <cell r="K80">
            <v>1540</v>
          </cell>
          <cell r="L80">
            <v>130</v>
          </cell>
          <cell r="M80">
            <v>530</v>
          </cell>
          <cell r="N80">
            <v>230</v>
          </cell>
          <cell r="O80">
            <v>145</v>
          </cell>
          <cell r="P80">
            <v>135</v>
          </cell>
          <cell r="Q80">
            <v>25</v>
          </cell>
          <cell r="R80">
            <v>535</v>
          </cell>
          <cell r="S80">
            <v>450</v>
          </cell>
          <cell r="T80">
            <v>385</v>
          </cell>
          <cell r="U80">
            <v>135</v>
          </cell>
          <cell r="V80">
            <v>250</v>
          </cell>
          <cell r="W80">
            <v>100</v>
          </cell>
          <cell r="X80">
            <v>125</v>
          </cell>
          <cell r="Y80">
            <v>25</v>
          </cell>
          <cell r="Z80">
            <v>65</v>
          </cell>
          <cell r="AA80">
            <v>30</v>
          </cell>
          <cell r="AB80">
            <v>35</v>
          </cell>
          <cell r="AC80">
            <v>25</v>
          </cell>
          <cell r="AD80">
            <v>0</v>
          </cell>
          <cell r="AE80">
            <v>0</v>
          </cell>
          <cell r="AF80">
            <v>85</v>
          </cell>
          <cell r="AG80">
            <v>75</v>
          </cell>
          <cell r="AH80">
            <v>60</v>
          </cell>
          <cell r="AI80">
            <v>15</v>
          </cell>
          <cell r="AJ80">
            <v>0</v>
          </cell>
          <cell r="AK80">
            <v>0</v>
          </cell>
          <cell r="AL80">
            <v>10</v>
          </cell>
          <cell r="AM80">
            <v>0</v>
          </cell>
          <cell r="AN80">
            <v>0</v>
          </cell>
          <cell r="AO80">
            <v>580</v>
          </cell>
          <cell r="AP80">
            <v>150</v>
          </cell>
          <cell r="AQ80">
            <v>195</v>
          </cell>
          <cell r="AR80">
            <v>80</v>
          </cell>
          <cell r="AS80">
            <v>95</v>
          </cell>
          <cell r="AT80">
            <v>65</v>
          </cell>
          <cell r="AU80">
            <v>1.1000000000000001</v>
          </cell>
          <cell r="AV80">
            <v>2005</v>
          </cell>
          <cell r="AW80">
            <v>440</v>
          </cell>
          <cell r="AX80">
            <v>25</v>
          </cell>
          <cell r="AY80">
            <v>175</v>
          </cell>
          <cell r="AZ80">
            <v>240</v>
          </cell>
          <cell r="BA80">
            <v>1560</v>
          </cell>
          <cell r="BB80">
            <v>2.9</v>
          </cell>
          <cell r="BC80">
            <v>285</v>
          </cell>
          <cell r="BD80">
            <v>105</v>
          </cell>
          <cell r="BE80">
            <v>10</v>
          </cell>
          <cell r="BF80">
            <v>15</v>
          </cell>
          <cell r="BG80">
            <v>85</v>
          </cell>
          <cell r="BH80">
            <v>175</v>
          </cell>
          <cell r="BI80">
            <v>840</v>
          </cell>
          <cell r="BJ80">
            <v>5.9</v>
          </cell>
          <cell r="BK80">
            <v>4956</v>
          </cell>
          <cell r="BL80">
            <v>2.2999999999999998</v>
          </cell>
          <cell r="BM80">
            <v>1931.9999999999998</v>
          </cell>
          <cell r="BN80">
            <v>840</v>
          </cell>
          <cell r="BO80">
            <v>370</v>
          </cell>
          <cell r="BP80">
            <v>475</v>
          </cell>
          <cell r="BQ80">
            <v>0</v>
          </cell>
          <cell r="BR80">
            <v>840</v>
          </cell>
          <cell r="BS80">
            <v>310</v>
          </cell>
          <cell r="BT80">
            <v>350</v>
          </cell>
          <cell r="BU80">
            <v>180</v>
          </cell>
          <cell r="BV80">
            <v>845</v>
          </cell>
          <cell r="BW80">
            <v>410</v>
          </cell>
          <cell r="BX80">
            <v>215</v>
          </cell>
          <cell r="BY80">
            <v>145</v>
          </cell>
          <cell r="BZ80">
            <v>40</v>
          </cell>
          <cell r="CA80">
            <v>20</v>
          </cell>
          <cell r="CB80">
            <v>10</v>
          </cell>
          <cell r="CC80">
            <v>10</v>
          </cell>
          <cell r="CD80">
            <v>0</v>
          </cell>
          <cell r="CE80">
            <v>0</v>
          </cell>
          <cell r="CF80">
            <v>840</v>
          </cell>
          <cell r="CG80">
            <v>55</v>
          </cell>
          <cell r="CH80">
            <v>115</v>
          </cell>
          <cell r="CI80">
            <v>5</v>
          </cell>
          <cell r="CJ80">
            <v>320</v>
          </cell>
          <cell r="CK80">
            <v>0</v>
          </cell>
          <cell r="CL80">
            <v>350</v>
          </cell>
          <cell r="CM80">
            <v>0</v>
          </cell>
          <cell r="CN80">
            <v>0</v>
          </cell>
          <cell r="CO80">
            <v>845</v>
          </cell>
          <cell r="CP80">
            <v>260</v>
          </cell>
          <cell r="CQ80">
            <v>260</v>
          </cell>
          <cell r="CR80">
            <v>145</v>
          </cell>
          <cell r="CS80">
            <v>165</v>
          </cell>
          <cell r="CT80">
            <v>15</v>
          </cell>
          <cell r="CU80">
            <v>2000</v>
          </cell>
          <cell r="CV80">
            <v>2.4</v>
          </cell>
          <cell r="CW80">
            <v>845</v>
          </cell>
          <cell r="CX80">
            <v>530</v>
          </cell>
          <cell r="CY80">
            <v>0</v>
          </cell>
          <cell r="CZ80">
            <v>310</v>
          </cell>
        </row>
        <row r="81">
          <cell r="A81" t="str">
            <v>4620115.02</v>
          </cell>
          <cell r="B81" t="str">
            <v>0115.02</v>
          </cell>
          <cell r="C81" t="str">
            <v>Côte-des-Neiges-Notre-Dame-de-Grâce</v>
          </cell>
          <cell r="D81">
            <v>5460</v>
          </cell>
          <cell r="E81">
            <v>2795</v>
          </cell>
          <cell r="F81">
            <v>1620</v>
          </cell>
          <cell r="G81">
            <v>145</v>
          </cell>
          <cell r="H81">
            <v>550</v>
          </cell>
          <cell r="I81">
            <v>350</v>
          </cell>
          <cell r="J81">
            <v>5460</v>
          </cell>
          <cell r="K81">
            <v>5020</v>
          </cell>
          <cell r="L81">
            <v>440</v>
          </cell>
          <cell r="M81">
            <v>1215</v>
          </cell>
          <cell r="N81">
            <v>725</v>
          </cell>
          <cell r="O81">
            <v>300</v>
          </cell>
          <cell r="P81">
            <v>140</v>
          </cell>
          <cell r="Q81">
            <v>50</v>
          </cell>
          <cell r="R81">
            <v>1220</v>
          </cell>
          <cell r="S81">
            <v>1005</v>
          </cell>
          <cell r="T81">
            <v>790</v>
          </cell>
          <cell r="U81">
            <v>390</v>
          </cell>
          <cell r="V81">
            <v>395</v>
          </cell>
          <cell r="W81">
            <v>225</v>
          </cell>
          <cell r="X81">
            <v>125</v>
          </cell>
          <cell r="Y81">
            <v>50</v>
          </cell>
          <cell r="Z81">
            <v>215</v>
          </cell>
          <cell r="AA81">
            <v>170</v>
          </cell>
          <cell r="AB81">
            <v>45</v>
          </cell>
          <cell r="AC81">
            <v>40</v>
          </cell>
          <cell r="AD81">
            <v>10</v>
          </cell>
          <cell r="AE81">
            <v>0</v>
          </cell>
          <cell r="AF81">
            <v>215</v>
          </cell>
          <cell r="AG81">
            <v>175</v>
          </cell>
          <cell r="AH81">
            <v>135</v>
          </cell>
          <cell r="AI81">
            <v>30</v>
          </cell>
          <cell r="AJ81">
            <v>15</v>
          </cell>
          <cell r="AK81">
            <v>35</v>
          </cell>
          <cell r="AL81">
            <v>30</v>
          </cell>
          <cell r="AM81">
            <v>10</v>
          </cell>
          <cell r="AN81">
            <v>0</v>
          </cell>
          <cell r="AO81">
            <v>960</v>
          </cell>
          <cell r="AP81">
            <v>220</v>
          </cell>
          <cell r="AQ81">
            <v>210</v>
          </cell>
          <cell r="AR81">
            <v>100</v>
          </cell>
          <cell r="AS81">
            <v>250</v>
          </cell>
          <cell r="AT81">
            <v>180</v>
          </cell>
          <cell r="AU81">
            <v>0.8</v>
          </cell>
          <cell r="AV81">
            <v>5805</v>
          </cell>
          <cell r="AW81">
            <v>2620</v>
          </cell>
          <cell r="AX81">
            <v>295</v>
          </cell>
          <cell r="AY81">
            <v>350</v>
          </cell>
          <cell r="AZ81">
            <v>1975</v>
          </cell>
          <cell r="BA81">
            <v>3180</v>
          </cell>
          <cell r="BB81">
            <v>2.6</v>
          </cell>
          <cell r="BC81">
            <v>1135</v>
          </cell>
          <cell r="BD81">
            <v>775</v>
          </cell>
          <cell r="BE81">
            <v>60</v>
          </cell>
          <cell r="BF81">
            <v>0</v>
          </cell>
          <cell r="BG81">
            <v>715</v>
          </cell>
          <cell r="BH81">
            <v>360</v>
          </cell>
          <cell r="BI81">
            <v>3475</v>
          </cell>
          <cell r="BJ81">
            <v>3.6</v>
          </cell>
          <cell r="BK81">
            <v>12510</v>
          </cell>
          <cell r="BL81">
            <v>1.4</v>
          </cell>
          <cell r="BM81">
            <v>4865</v>
          </cell>
          <cell r="BN81">
            <v>3480</v>
          </cell>
          <cell r="BO81">
            <v>160</v>
          </cell>
          <cell r="BP81">
            <v>3320</v>
          </cell>
          <cell r="BQ81">
            <v>0</v>
          </cell>
          <cell r="BR81">
            <v>3480</v>
          </cell>
          <cell r="BS81">
            <v>1960</v>
          </cell>
          <cell r="BT81">
            <v>1075</v>
          </cell>
          <cell r="BU81">
            <v>445</v>
          </cell>
          <cell r="BV81">
            <v>3480</v>
          </cell>
          <cell r="BW81">
            <v>500</v>
          </cell>
          <cell r="BX81">
            <v>1040</v>
          </cell>
          <cell r="BY81">
            <v>1410</v>
          </cell>
          <cell r="BZ81">
            <v>380</v>
          </cell>
          <cell r="CA81">
            <v>95</v>
          </cell>
          <cell r="CB81">
            <v>25</v>
          </cell>
          <cell r="CC81">
            <v>0</v>
          </cell>
          <cell r="CD81">
            <v>0</v>
          </cell>
          <cell r="CE81">
            <v>20</v>
          </cell>
          <cell r="CF81">
            <v>3480</v>
          </cell>
          <cell r="CG81">
            <v>0</v>
          </cell>
          <cell r="CH81">
            <v>0</v>
          </cell>
          <cell r="CI81">
            <v>0</v>
          </cell>
          <cell r="CJ81">
            <v>20</v>
          </cell>
          <cell r="CK81">
            <v>2730</v>
          </cell>
          <cell r="CL81">
            <v>720</v>
          </cell>
          <cell r="CM81">
            <v>0</v>
          </cell>
          <cell r="CN81">
            <v>0</v>
          </cell>
          <cell r="CO81">
            <v>3480</v>
          </cell>
          <cell r="CP81">
            <v>1975</v>
          </cell>
          <cell r="CQ81">
            <v>970</v>
          </cell>
          <cell r="CR81">
            <v>315</v>
          </cell>
          <cell r="CS81">
            <v>195</v>
          </cell>
          <cell r="CT81">
            <v>20</v>
          </cell>
          <cell r="CU81">
            <v>5805</v>
          </cell>
          <cell r="CV81">
            <v>1.7</v>
          </cell>
          <cell r="CW81">
            <v>3475</v>
          </cell>
          <cell r="CX81">
            <v>1190</v>
          </cell>
          <cell r="CY81">
            <v>15</v>
          </cell>
          <cell r="CZ81">
            <v>2275</v>
          </cell>
        </row>
        <row r="82">
          <cell r="A82" t="str">
            <v>4620116.00</v>
          </cell>
          <cell r="B82" t="str">
            <v>0116.00</v>
          </cell>
          <cell r="C82" t="str">
            <v>Côte-des-Neiges-Notre-Dame-de-Grâce</v>
          </cell>
          <cell r="D82">
            <v>6100</v>
          </cell>
          <cell r="E82">
            <v>2740</v>
          </cell>
          <cell r="F82">
            <v>2235</v>
          </cell>
          <cell r="G82">
            <v>170</v>
          </cell>
          <cell r="H82">
            <v>495</v>
          </cell>
          <cell r="I82">
            <v>455</v>
          </cell>
          <cell r="J82">
            <v>6100</v>
          </cell>
          <cell r="K82">
            <v>5590</v>
          </cell>
          <cell r="L82">
            <v>510</v>
          </cell>
          <cell r="M82">
            <v>1575</v>
          </cell>
          <cell r="N82">
            <v>735</v>
          </cell>
          <cell r="O82">
            <v>405</v>
          </cell>
          <cell r="P82">
            <v>305</v>
          </cell>
          <cell r="Q82">
            <v>125</v>
          </cell>
          <cell r="R82">
            <v>1575</v>
          </cell>
          <cell r="S82">
            <v>1270</v>
          </cell>
          <cell r="T82">
            <v>1020</v>
          </cell>
          <cell r="U82">
            <v>335</v>
          </cell>
          <cell r="V82">
            <v>685</v>
          </cell>
          <cell r="W82">
            <v>300</v>
          </cell>
          <cell r="X82">
            <v>280</v>
          </cell>
          <cell r="Y82">
            <v>105</v>
          </cell>
          <cell r="Z82">
            <v>255</v>
          </cell>
          <cell r="AA82">
            <v>200</v>
          </cell>
          <cell r="AB82">
            <v>55</v>
          </cell>
          <cell r="AC82">
            <v>30</v>
          </cell>
          <cell r="AD82">
            <v>15</v>
          </cell>
          <cell r="AE82">
            <v>10</v>
          </cell>
          <cell r="AF82">
            <v>305</v>
          </cell>
          <cell r="AG82">
            <v>275</v>
          </cell>
          <cell r="AH82">
            <v>190</v>
          </cell>
          <cell r="AI82">
            <v>70</v>
          </cell>
          <cell r="AJ82">
            <v>15</v>
          </cell>
          <cell r="AK82">
            <v>25</v>
          </cell>
          <cell r="AL82">
            <v>15</v>
          </cell>
          <cell r="AM82">
            <v>0</v>
          </cell>
          <cell r="AN82">
            <v>0</v>
          </cell>
          <cell r="AO82">
            <v>1725</v>
          </cell>
          <cell r="AP82">
            <v>505</v>
          </cell>
          <cell r="AQ82">
            <v>595</v>
          </cell>
          <cell r="AR82">
            <v>135</v>
          </cell>
          <cell r="AS82">
            <v>325</v>
          </cell>
          <cell r="AT82">
            <v>175</v>
          </cell>
          <cell r="AU82">
            <v>1.1000000000000001</v>
          </cell>
          <cell r="AV82">
            <v>6645</v>
          </cell>
          <cell r="AW82">
            <v>2070</v>
          </cell>
          <cell r="AX82">
            <v>240</v>
          </cell>
          <cell r="AY82">
            <v>665</v>
          </cell>
          <cell r="AZ82">
            <v>1165</v>
          </cell>
          <cell r="BA82">
            <v>4575</v>
          </cell>
          <cell r="BB82">
            <v>2.9</v>
          </cell>
          <cell r="BC82">
            <v>665</v>
          </cell>
          <cell r="BD82">
            <v>305</v>
          </cell>
          <cell r="BE82">
            <v>35</v>
          </cell>
          <cell r="BF82">
            <v>10</v>
          </cell>
          <cell r="BG82">
            <v>255</v>
          </cell>
          <cell r="BH82">
            <v>365</v>
          </cell>
          <cell r="BI82">
            <v>3045</v>
          </cell>
          <cell r="BJ82">
            <v>4</v>
          </cell>
          <cell r="BK82">
            <v>12180</v>
          </cell>
          <cell r="BL82">
            <v>1.6</v>
          </cell>
          <cell r="BM82">
            <v>4872</v>
          </cell>
          <cell r="BN82">
            <v>3045</v>
          </cell>
          <cell r="BO82">
            <v>395</v>
          </cell>
          <cell r="BP82">
            <v>2650</v>
          </cell>
          <cell r="BQ82">
            <v>0</v>
          </cell>
          <cell r="BR82">
            <v>3045</v>
          </cell>
          <cell r="BS82">
            <v>1595</v>
          </cell>
          <cell r="BT82">
            <v>1000</v>
          </cell>
          <cell r="BU82">
            <v>450</v>
          </cell>
          <cell r="BV82">
            <v>3045</v>
          </cell>
          <cell r="BW82">
            <v>485</v>
          </cell>
          <cell r="BX82">
            <v>1330</v>
          </cell>
          <cell r="BY82">
            <v>510</v>
          </cell>
          <cell r="BZ82">
            <v>345</v>
          </cell>
          <cell r="CA82">
            <v>130</v>
          </cell>
          <cell r="CB82">
            <v>100</v>
          </cell>
          <cell r="CC82">
            <v>90</v>
          </cell>
          <cell r="CD82">
            <v>25</v>
          </cell>
          <cell r="CE82">
            <v>25</v>
          </cell>
          <cell r="CF82">
            <v>3045</v>
          </cell>
          <cell r="CG82">
            <v>40</v>
          </cell>
          <cell r="CH82">
            <v>35</v>
          </cell>
          <cell r="CI82">
            <v>35</v>
          </cell>
          <cell r="CJ82">
            <v>440</v>
          </cell>
          <cell r="CK82">
            <v>180</v>
          </cell>
          <cell r="CL82">
            <v>2315</v>
          </cell>
          <cell r="CM82">
            <v>0</v>
          </cell>
          <cell r="CN82">
            <v>0</v>
          </cell>
          <cell r="CO82">
            <v>3045</v>
          </cell>
          <cell r="CP82">
            <v>1165</v>
          </cell>
          <cell r="CQ82">
            <v>915</v>
          </cell>
          <cell r="CR82">
            <v>465</v>
          </cell>
          <cell r="CS82">
            <v>435</v>
          </cell>
          <cell r="CT82">
            <v>60</v>
          </cell>
          <cell r="CU82">
            <v>6645</v>
          </cell>
          <cell r="CV82">
            <v>2.2000000000000002</v>
          </cell>
          <cell r="CW82">
            <v>3045</v>
          </cell>
          <cell r="CX82">
            <v>1550</v>
          </cell>
          <cell r="CY82">
            <v>15</v>
          </cell>
          <cell r="CZ82">
            <v>1485</v>
          </cell>
        </row>
        <row r="83">
          <cell r="A83" t="str">
            <v>4620117.00</v>
          </cell>
          <cell r="B83" t="str">
            <v>0117.00</v>
          </cell>
          <cell r="C83" t="str">
            <v>Côte-des-Neiges-Notre-Dame-de-Grâce</v>
          </cell>
          <cell r="D83">
            <v>3615</v>
          </cell>
          <cell r="E83">
            <v>1215</v>
          </cell>
          <cell r="F83">
            <v>1745</v>
          </cell>
          <cell r="G83">
            <v>130</v>
          </cell>
          <cell r="H83">
            <v>195</v>
          </cell>
          <cell r="I83">
            <v>335</v>
          </cell>
          <cell r="J83">
            <v>3620</v>
          </cell>
          <cell r="K83">
            <v>3465</v>
          </cell>
          <cell r="L83">
            <v>150</v>
          </cell>
          <cell r="M83">
            <v>1115</v>
          </cell>
          <cell r="N83">
            <v>475</v>
          </cell>
          <cell r="O83">
            <v>305</v>
          </cell>
          <cell r="P83">
            <v>200</v>
          </cell>
          <cell r="Q83">
            <v>130</v>
          </cell>
          <cell r="R83">
            <v>1110</v>
          </cell>
          <cell r="S83">
            <v>830</v>
          </cell>
          <cell r="T83">
            <v>750</v>
          </cell>
          <cell r="U83">
            <v>215</v>
          </cell>
          <cell r="V83">
            <v>535</v>
          </cell>
          <cell r="W83">
            <v>225</v>
          </cell>
          <cell r="X83">
            <v>180</v>
          </cell>
          <cell r="Y83">
            <v>130</v>
          </cell>
          <cell r="Z83">
            <v>75</v>
          </cell>
          <cell r="AA83">
            <v>70</v>
          </cell>
          <cell r="AB83">
            <v>10</v>
          </cell>
          <cell r="AC83">
            <v>0</v>
          </cell>
          <cell r="AD83">
            <v>0</v>
          </cell>
          <cell r="AE83">
            <v>0</v>
          </cell>
          <cell r="AF83">
            <v>280</v>
          </cell>
          <cell r="AG83">
            <v>200</v>
          </cell>
          <cell r="AH83">
            <v>135</v>
          </cell>
          <cell r="AI83">
            <v>55</v>
          </cell>
          <cell r="AJ83">
            <v>15</v>
          </cell>
          <cell r="AK83">
            <v>80</v>
          </cell>
          <cell r="AL83">
            <v>55</v>
          </cell>
          <cell r="AM83">
            <v>10</v>
          </cell>
          <cell r="AN83">
            <v>10</v>
          </cell>
          <cell r="AO83">
            <v>1410</v>
          </cell>
          <cell r="AP83">
            <v>370</v>
          </cell>
          <cell r="AQ83">
            <v>520</v>
          </cell>
          <cell r="AR83">
            <v>110</v>
          </cell>
          <cell r="AS83">
            <v>240</v>
          </cell>
          <cell r="AT83">
            <v>170</v>
          </cell>
          <cell r="AU83">
            <v>1.3</v>
          </cell>
          <cell r="AV83">
            <v>4145</v>
          </cell>
          <cell r="AW83">
            <v>790</v>
          </cell>
          <cell r="AX83">
            <v>165</v>
          </cell>
          <cell r="AY83">
            <v>260</v>
          </cell>
          <cell r="AZ83">
            <v>365</v>
          </cell>
          <cell r="BA83">
            <v>3355</v>
          </cell>
          <cell r="BB83">
            <v>3</v>
          </cell>
          <cell r="BC83">
            <v>310</v>
          </cell>
          <cell r="BD83">
            <v>140</v>
          </cell>
          <cell r="BE83">
            <v>15</v>
          </cell>
          <cell r="BF83">
            <v>10</v>
          </cell>
          <cell r="BG83">
            <v>120</v>
          </cell>
          <cell r="BH83">
            <v>165</v>
          </cell>
          <cell r="BI83">
            <v>1520</v>
          </cell>
          <cell r="BJ83">
            <v>4</v>
          </cell>
          <cell r="BK83">
            <v>6080</v>
          </cell>
          <cell r="BL83">
            <v>1.7</v>
          </cell>
          <cell r="BM83">
            <v>2584</v>
          </cell>
          <cell r="BN83">
            <v>1520</v>
          </cell>
          <cell r="BO83">
            <v>230</v>
          </cell>
          <cell r="BP83">
            <v>1295</v>
          </cell>
          <cell r="BQ83">
            <v>0</v>
          </cell>
          <cell r="BR83">
            <v>1520</v>
          </cell>
          <cell r="BS83">
            <v>880</v>
          </cell>
          <cell r="BT83">
            <v>425</v>
          </cell>
          <cell r="BU83">
            <v>215</v>
          </cell>
          <cell r="BV83">
            <v>1520</v>
          </cell>
          <cell r="BW83">
            <v>205</v>
          </cell>
          <cell r="BX83">
            <v>680</v>
          </cell>
          <cell r="BY83">
            <v>245</v>
          </cell>
          <cell r="BZ83">
            <v>150</v>
          </cell>
          <cell r="CA83">
            <v>135</v>
          </cell>
          <cell r="CB83">
            <v>30</v>
          </cell>
          <cell r="CC83">
            <v>25</v>
          </cell>
          <cell r="CD83">
            <v>40</v>
          </cell>
          <cell r="CE83">
            <v>0</v>
          </cell>
          <cell r="CF83">
            <v>1525</v>
          </cell>
          <cell r="CG83">
            <v>0</v>
          </cell>
          <cell r="CH83">
            <v>0</v>
          </cell>
          <cell r="CI83">
            <v>0</v>
          </cell>
          <cell r="CJ83">
            <v>30</v>
          </cell>
          <cell r="CK83">
            <v>270</v>
          </cell>
          <cell r="CL83">
            <v>1220</v>
          </cell>
          <cell r="CM83">
            <v>0</v>
          </cell>
          <cell r="CN83">
            <v>0</v>
          </cell>
          <cell r="CO83">
            <v>1520</v>
          </cell>
          <cell r="CP83">
            <v>370</v>
          </cell>
          <cell r="CQ83">
            <v>395</v>
          </cell>
          <cell r="CR83">
            <v>310</v>
          </cell>
          <cell r="CS83">
            <v>380</v>
          </cell>
          <cell r="CT83">
            <v>60</v>
          </cell>
          <cell r="CU83">
            <v>4145</v>
          </cell>
          <cell r="CV83">
            <v>2.7</v>
          </cell>
          <cell r="CW83">
            <v>1520</v>
          </cell>
          <cell r="CX83">
            <v>990</v>
          </cell>
          <cell r="CY83">
            <v>55</v>
          </cell>
          <cell r="CZ83">
            <v>475</v>
          </cell>
        </row>
        <row r="84">
          <cell r="A84" t="str">
            <v>4620118.00</v>
          </cell>
          <cell r="B84" t="str">
            <v>0118.00</v>
          </cell>
          <cell r="C84" t="str">
            <v>Côte-des-Neiges-Notre-Dame-de-Grâce</v>
          </cell>
          <cell r="D84">
            <v>3530</v>
          </cell>
          <cell r="E84">
            <v>1435</v>
          </cell>
          <cell r="F84">
            <v>1640</v>
          </cell>
          <cell r="G84">
            <v>100</v>
          </cell>
          <cell r="H84">
            <v>185</v>
          </cell>
          <cell r="I84">
            <v>175</v>
          </cell>
          <cell r="J84">
            <v>3530</v>
          </cell>
          <cell r="K84">
            <v>3360</v>
          </cell>
          <cell r="L84">
            <v>175</v>
          </cell>
          <cell r="M84">
            <v>1125</v>
          </cell>
          <cell r="N84">
            <v>470</v>
          </cell>
          <cell r="O84">
            <v>255</v>
          </cell>
          <cell r="P84">
            <v>225</v>
          </cell>
          <cell r="Q84">
            <v>175</v>
          </cell>
          <cell r="R84">
            <v>1125</v>
          </cell>
          <cell r="S84">
            <v>825</v>
          </cell>
          <cell r="T84">
            <v>750</v>
          </cell>
          <cell r="U84">
            <v>205</v>
          </cell>
          <cell r="V84">
            <v>545</v>
          </cell>
          <cell r="W84">
            <v>190</v>
          </cell>
          <cell r="X84">
            <v>195</v>
          </cell>
          <cell r="Y84">
            <v>165</v>
          </cell>
          <cell r="Z84">
            <v>75</v>
          </cell>
          <cell r="AA84">
            <v>50</v>
          </cell>
          <cell r="AB84">
            <v>25</v>
          </cell>
          <cell r="AC84">
            <v>20</v>
          </cell>
          <cell r="AD84">
            <v>0</v>
          </cell>
          <cell r="AE84">
            <v>0</v>
          </cell>
          <cell r="AF84">
            <v>295</v>
          </cell>
          <cell r="AG84">
            <v>255</v>
          </cell>
          <cell r="AH84">
            <v>195</v>
          </cell>
          <cell r="AI84">
            <v>30</v>
          </cell>
          <cell r="AJ84">
            <v>25</v>
          </cell>
          <cell r="AK84">
            <v>40</v>
          </cell>
          <cell r="AL84">
            <v>25</v>
          </cell>
          <cell r="AM84">
            <v>15</v>
          </cell>
          <cell r="AN84">
            <v>10</v>
          </cell>
          <cell r="AO84">
            <v>1590</v>
          </cell>
          <cell r="AP84">
            <v>390</v>
          </cell>
          <cell r="AQ84">
            <v>500</v>
          </cell>
          <cell r="AR84">
            <v>200</v>
          </cell>
          <cell r="AS84">
            <v>270</v>
          </cell>
          <cell r="AT84">
            <v>230</v>
          </cell>
          <cell r="AU84">
            <v>1.4</v>
          </cell>
          <cell r="AV84">
            <v>4395</v>
          </cell>
          <cell r="AW84">
            <v>850</v>
          </cell>
          <cell r="AX84">
            <v>195</v>
          </cell>
          <cell r="AY84">
            <v>300</v>
          </cell>
          <cell r="AZ84">
            <v>360</v>
          </cell>
          <cell r="BA84">
            <v>3545</v>
          </cell>
          <cell r="BB84">
            <v>3.1</v>
          </cell>
          <cell r="BC84">
            <v>420</v>
          </cell>
          <cell r="BD84">
            <v>145</v>
          </cell>
          <cell r="BE84">
            <v>50</v>
          </cell>
          <cell r="BF84">
            <v>10</v>
          </cell>
          <cell r="BG84">
            <v>85</v>
          </cell>
          <cell r="BH84">
            <v>270</v>
          </cell>
          <cell r="BI84">
            <v>1565</v>
          </cell>
          <cell r="BJ84">
            <v>4.5999999999999996</v>
          </cell>
          <cell r="BK84">
            <v>7198.9999999999991</v>
          </cell>
          <cell r="BL84">
            <v>2.1</v>
          </cell>
          <cell r="BM84">
            <v>3286.5</v>
          </cell>
          <cell r="BN84">
            <v>1565</v>
          </cell>
          <cell r="BO84">
            <v>385</v>
          </cell>
          <cell r="BP84">
            <v>1180</v>
          </cell>
          <cell r="BQ84">
            <v>0</v>
          </cell>
          <cell r="BR84">
            <v>1565</v>
          </cell>
          <cell r="BS84">
            <v>790</v>
          </cell>
          <cell r="BT84">
            <v>525</v>
          </cell>
          <cell r="BU84">
            <v>250</v>
          </cell>
          <cell r="BV84">
            <v>1565</v>
          </cell>
          <cell r="BW84">
            <v>270</v>
          </cell>
          <cell r="BX84">
            <v>790</v>
          </cell>
          <cell r="BY84">
            <v>240</v>
          </cell>
          <cell r="BZ84">
            <v>65</v>
          </cell>
          <cell r="CA84">
            <v>45</v>
          </cell>
          <cell r="CB84">
            <v>35</v>
          </cell>
          <cell r="CC84">
            <v>75</v>
          </cell>
          <cell r="CD84">
            <v>35</v>
          </cell>
          <cell r="CE84">
            <v>10</v>
          </cell>
          <cell r="CF84">
            <v>1565</v>
          </cell>
          <cell r="CG84">
            <v>5</v>
          </cell>
          <cell r="CH84">
            <v>20</v>
          </cell>
          <cell r="CI84">
            <v>0</v>
          </cell>
          <cell r="CJ84">
            <v>50</v>
          </cell>
          <cell r="CK84">
            <v>0</v>
          </cell>
          <cell r="CL84">
            <v>1480</v>
          </cell>
          <cell r="CM84">
            <v>0</v>
          </cell>
          <cell r="CN84">
            <v>5</v>
          </cell>
          <cell r="CO84">
            <v>1565</v>
          </cell>
          <cell r="CP84">
            <v>370</v>
          </cell>
          <cell r="CQ84">
            <v>455</v>
          </cell>
          <cell r="CR84">
            <v>260</v>
          </cell>
          <cell r="CS84">
            <v>385</v>
          </cell>
          <cell r="CT84">
            <v>100</v>
          </cell>
          <cell r="CU84">
            <v>4390</v>
          </cell>
          <cell r="CV84">
            <v>2.8</v>
          </cell>
          <cell r="CW84">
            <v>1565</v>
          </cell>
          <cell r="CX84">
            <v>1020</v>
          </cell>
          <cell r="CY84">
            <v>50</v>
          </cell>
          <cell r="CZ84">
            <v>495</v>
          </cell>
        </row>
        <row r="85">
          <cell r="A85" t="str">
            <v>4620119.00</v>
          </cell>
          <cell r="B85" t="str">
            <v>0119.00</v>
          </cell>
          <cell r="C85" t="str">
            <v>Côte-des-Neiges-Notre-Dame-de-Grâce</v>
          </cell>
          <cell r="D85">
            <v>5185</v>
          </cell>
          <cell r="E85">
            <v>1970</v>
          </cell>
          <cell r="F85">
            <v>2490</v>
          </cell>
          <cell r="G85">
            <v>165</v>
          </cell>
          <cell r="H85">
            <v>355</v>
          </cell>
          <cell r="I85">
            <v>205</v>
          </cell>
          <cell r="J85">
            <v>5185</v>
          </cell>
          <cell r="K85">
            <v>4945</v>
          </cell>
          <cell r="L85">
            <v>235</v>
          </cell>
          <cell r="M85">
            <v>1685</v>
          </cell>
          <cell r="N85">
            <v>630</v>
          </cell>
          <cell r="O85">
            <v>475</v>
          </cell>
          <cell r="P85">
            <v>375</v>
          </cell>
          <cell r="Q85">
            <v>205</v>
          </cell>
          <cell r="R85">
            <v>1680</v>
          </cell>
          <cell r="S85">
            <v>1265</v>
          </cell>
          <cell r="T85">
            <v>1140</v>
          </cell>
          <cell r="U85">
            <v>305</v>
          </cell>
          <cell r="V85">
            <v>830</v>
          </cell>
          <cell r="W85">
            <v>325</v>
          </cell>
          <cell r="X85">
            <v>325</v>
          </cell>
          <cell r="Y85">
            <v>180</v>
          </cell>
          <cell r="Z85">
            <v>120</v>
          </cell>
          <cell r="AA85">
            <v>60</v>
          </cell>
          <cell r="AB85">
            <v>65</v>
          </cell>
          <cell r="AC85">
            <v>25</v>
          </cell>
          <cell r="AD85">
            <v>15</v>
          </cell>
          <cell r="AE85">
            <v>15</v>
          </cell>
          <cell r="AF85">
            <v>420</v>
          </cell>
          <cell r="AG85">
            <v>350</v>
          </cell>
          <cell r="AH85">
            <v>220</v>
          </cell>
          <cell r="AI85">
            <v>95</v>
          </cell>
          <cell r="AJ85">
            <v>35</v>
          </cell>
          <cell r="AK85">
            <v>70</v>
          </cell>
          <cell r="AL85">
            <v>40</v>
          </cell>
          <cell r="AM85">
            <v>25</v>
          </cell>
          <cell r="AN85">
            <v>0</v>
          </cell>
          <cell r="AO85">
            <v>2385</v>
          </cell>
          <cell r="AP85">
            <v>640</v>
          </cell>
          <cell r="AQ85">
            <v>835</v>
          </cell>
          <cell r="AR85">
            <v>165</v>
          </cell>
          <cell r="AS85">
            <v>485</v>
          </cell>
          <cell r="AT85">
            <v>270</v>
          </cell>
          <cell r="AU85">
            <v>1.4</v>
          </cell>
          <cell r="AV85">
            <v>6625</v>
          </cell>
          <cell r="AW85">
            <v>1295</v>
          </cell>
          <cell r="AX85">
            <v>280</v>
          </cell>
          <cell r="AY85">
            <v>315</v>
          </cell>
          <cell r="AZ85">
            <v>700</v>
          </cell>
          <cell r="BA85">
            <v>5330</v>
          </cell>
          <cell r="BB85">
            <v>3.2</v>
          </cell>
          <cell r="BC85">
            <v>515</v>
          </cell>
          <cell r="BD85">
            <v>220</v>
          </cell>
          <cell r="BE85">
            <v>25</v>
          </cell>
          <cell r="BF85">
            <v>15</v>
          </cell>
          <cell r="BG85">
            <v>180</v>
          </cell>
          <cell r="BH85">
            <v>290</v>
          </cell>
          <cell r="BI85">
            <v>2470</v>
          </cell>
          <cell r="BJ85">
            <v>3.8</v>
          </cell>
          <cell r="BK85">
            <v>9386</v>
          </cell>
          <cell r="BL85">
            <v>1.6</v>
          </cell>
          <cell r="BM85">
            <v>3952</v>
          </cell>
          <cell r="BN85">
            <v>2470</v>
          </cell>
          <cell r="BO85">
            <v>360</v>
          </cell>
          <cell r="BP85">
            <v>2110</v>
          </cell>
          <cell r="BQ85">
            <v>0</v>
          </cell>
          <cell r="BR85">
            <v>2470</v>
          </cell>
          <cell r="BS85">
            <v>1190</v>
          </cell>
          <cell r="BT85">
            <v>755</v>
          </cell>
          <cell r="BU85">
            <v>525</v>
          </cell>
          <cell r="BV85">
            <v>2470</v>
          </cell>
          <cell r="BW85">
            <v>255</v>
          </cell>
          <cell r="BX85">
            <v>1265</v>
          </cell>
          <cell r="BY85">
            <v>525</v>
          </cell>
          <cell r="BZ85">
            <v>195</v>
          </cell>
          <cell r="CA85">
            <v>80</v>
          </cell>
          <cell r="CB85">
            <v>55</v>
          </cell>
          <cell r="CC85">
            <v>40</v>
          </cell>
          <cell r="CD85">
            <v>15</v>
          </cell>
          <cell r="CE85">
            <v>30</v>
          </cell>
          <cell r="CF85">
            <v>2470</v>
          </cell>
          <cell r="CG85">
            <v>0</v>
          </cell>
          <cell r="CH85">
            <v>5</v>
          </cell>
          <cell r="CI85">
            <v>0</v>
          </cell>
          <cell r="CJ85">
            <v>35</v>
          </cell>
          <cell r="CK85">
            <v>140</v>
          </cell>
          <cell r="CL85">
            <v>2285</v>
          </cell>
          <cell r="CM85">
            <v>0</v>
          </cell>
          <cell r="CN85">
            <v>0</v>
          </cell>
          <cell r="CO85">
            <v>2470</v>
          </cell>
          <cell r="CP85">
            <v>705</v>
          </cell>
          <cell r="CQ85">
            <v>600</v>
          </cell>
          <cell r="CR85">
            <v>460</v>
          </cell>
          <cell r="CS85">
            <v>590</v>
          </cell>
          <cell r="CT85">
            <v>115</v>
          </cell>
          <cell r="CU85">
            <v>6625</v>
          </cell>
          <cell r="CV85">
            <v>2.7</v>
          </cell>
          <cell r="CW85">
            <v>2470</v>
          </cell>
          <cell r="CX85">
            <v>1495</v>
          </cell>
          <cell r="CY85">
            <v>90</v>
          </cell>
          <cell r="CZ85">
            <v>880</v>
          </cell>
        </row>
        <row r="86">
          <cell r="A86" t="str">
            <v>4620120.00</v>
          </cell>
          <cell r="B86" t="str">
            <v>0120.00</v>
          </cell>
          <cell r="C86" t="str">
            <v>Côte-des-Neiges-Notre-Dame-de-Grâce</v>
          </cell>
          <cell r="D86">
            <v>3185</v>
          </cell>
          <cell r="E86">
            <v>950</v>
          </cell>
          <cell r="F86">
            <v>1690</v>
          </cell>
          <cell r="G86">
            <v>100</v>
          </cell>
          <cell r="H86">
            <v>235</v>
          </cell>
          <cell r="I86">
            <v>210</v>
          </cell>
          <cell r="J86">
            <v>3185</v>
          </cell>
          <cell r="K86">
            <v>3025</v>
          </cell>
          <cell r="L86">
            <v>165</v>
          </cell>
          <cell r="M86">
            <v>1045</v>
          </cell>
          <cell r="N86">
            <v>480</v>
          </cell>
          <cell r="O86">
            <v>225</v>
          </cell>
          <cell r="P86">
            <v>220</v>
          </cell>
          <cell r="Q86">
            <v>125</v>
          </cell>
          <cell r="R86">
            <v>1045</v>
          </cell>
          <cell r="S86">
            <v>885</v>
          </cell>
          <cell r="T86">
            <v>795</v>
          </cell>
          <cell r="U86">
            <v>315</v>
          </cell>
          <cell r="V86">
            <v>480</v>
          </cell>
          <cell r="W86">
            <v>170</v>
          </cell>
          <cell r="X86">
            <v>195</v>
          </cell>
          <cell r="Y86">
            <v>110</v>
          </cell>
          <cell r="Z86">
            <v>80</v>
          </cell>
          <cell r="AA86">
            <v>70</v>
          </cell>
          <cell r="AB86">
            <v>15</v>
          </cell>
          <cell r="AC86">
            <v>0</v>
          </cell>
          <cell r="AD86">
            <v>0</v>
          </cell>
          <cell r="AE86">
            <v>10</v>
          </cell>
          <cell r="AF86">
            <v>165</v>
          </cell>
          <cell r="AG86">
            <v>165</v>
          </cell>
          <cell r="AH86">
            <v>90</v>
          </cell>
          <cell r="AI86">
            <v>50</v>
          </cell>
          <cell r="AJ86">
            <v>25</v>
          </cell>
          <cell r="AK86">
            <v>0</v>
          </cell>
          <cell r="AL86">
            <v>0</v>
          </cell>
          <cell r="AM86">
            <v>0</v>
          </cell>
          <cell r="AN86">
            <v>0</v>
          </cell>
          <cell r="AO86">
            <v>1205</v>
          </cell>
          <cell r="AP86">
            <v>375</v>
          </cell>
          <cell r="AQ86">
            <v>380</v>
          </cell>
          <cell r="AR86">
            <v>115</v>
          </cell>
          <cell r="AS86">
            <v>235</v>
          </cell>
          <cell r="AT86">
            <v>95</v>
          </cell>
          <cell r="AU86">
            <v>1.2</v>
          </cell>
          <cell r="AV86">
            <v>3910</v>
          </cell>
          <cell r="AW86">
            <v>780</v>
          </cell>
          <cell r="AX86">
            <v>85</v>
          </cell>
          <cell r="AY86">
            <v>105</v>
          </cell>
          <cell r="AZ86">
            <v>585</v>
          </cell>
          <cell r="BA86">
            <v>3135</v>
          </cell>
          <cell r="BB86">
            <v>3</v>
          </cell>
          <cell r="BC86">
            <v>610</v>
          </cell>
          <cell r="BD86">
            <v>200</v>
          </cell>
          <cell r="BE86">
            <v>10</v>
          </cell>
          <cell r="BF86">
            <v>0</v>
          </cell>
          <cell r="BG86">
            <v>185</v>
          </cell>
          <cell r="BH86">
            <v>405</v>
          </cell>
          <cell r="BI86">
            <v>1645</v>
          </cell>
          <cell r="BJ86">
            <v>4.5</v>
          </cell>
          <cell r="BK86">
            <v>7402.5</v>
          </cell>
          <cell r="BL86">
            <v>1.8</v>
          </cell>
          <cell r="BM86">
            <v>2961</v>
          </cell>
          <cell r="BN86">
            <v>1645</v>
          </cell>
          <cell r="BO86">
            <v>665</v>
          </cell>
          <cell r="BP86">
            <v>980</v>
          </cell>
          <cell r="BQ86">
            <v>0</v>
          </cell>
          <cell r="BR86">
            <v>1645</v>
          </cell>
          <cell r="BS86">
            <v>870</v>
          </cell>
          <cell r="BT86">
            <v>515</v>
          </cell>
          <cell r="BU86">
            <v>260</v>
          </cell>
          <cell r="BV86">
            <v>1645</v>
          </cell>
          <cell r="BW86">
            <v>150</v>
          </cell>
          <cell r="BX86">
            <v>545</v>
          </cell>
          <cell r="BY86">
            <v>380</v>
          </cell>
          <cell r="BZ86">
            <v>120</v>
          </cell>
          <cell r="CA86">
            <v>240</v>
          </cell>
          <cell r="CB86">
            <v>65</v>
          </cell>
          <cell r="CC86">
            <v>25</v>
          </cell>
          <cell r="CD86">
            <v>40</v>
          </cell>
          <cell r="CE86">
            <v>75</v>
          </cell>
          <cell r="CF86">
            <v>1645</v>
          </cell>
          <cell r="CG86">
            <v>140</v>
          </cell>
          <cell r="CH86">
            <v>155</v>
          </cell>
          <cell r="CI86">
            <v>80</v>
          </cell>
          <cell r="CJ86">
            <v>30</v>
          </cell>
          <cell r="CK86">
            <v>285</v>
          </cell>
          <cell r="CL86">
            <v>950</v>
          </cell>
          <cell r="CM86">
            <v>0</v>
          </cell>
          <cell r="CN86">
            <v>0</v>
          </cell>
          <cell r="CO86">
            <v>1645</v>
          </cell>
          <cell r="CP86">
            <v>580</v>
          </cell>
          <cell r="CQ86">
            <v>470</v>
          </cell>
          <cell r="CR86">
            <v>230</v>
          </cell>
          <cell r="CS86">
            <v>320</v>
          </cell>
          <cell r="CT86">
            <v>45</v>
          </cell>
          <cell r="CU86">
            <v>3915</v>
          </cell>
          <cell r="CV86">
            <v>2.4</v>
          </cell>
          <cell r="CW86">
            <v>1645</v>
          </cell>
          <cell r="CX86">
            <v>955</v>
          </cell>
          <cell r="CY86">
            <v>45</v>
          </cell>
          <cell r="CZ86">
            <v>645</v>
          </cell>
        </row>
        <row r="87">
          <cell r="A87" t="str">
            <v>4620121.00</v>
          </cell>
          <cell r="B87" t="str">
            <v>0121.00</v>
          </cell>
          <cell r="C87" t="str">
            <v>Côte-des-Neiges-Notre-Dame-de-Grâce</v>
          </cell>
          <cell r="D87">
            <v>1440</v>
          </cell>
          <cell r="E87">
            <v>460</v>
          </cell>
          <cell r="F87">
            <v>740</v>
          </cell>
          <cell r="G87">
            <v>25</v>
          </cell>
          <cell r="H87">
            <v>110</v>
          </cell>
          <cell r="I87">
            <v>95</v>
          </cell>
          <cell r="J87">
            <v>1440</v>
          </cell>
          <cell r="K87">
            <v>1330</v>
          </cell>
          <cell r="L87">
            <v>110</v>
          </cell>
          <cell r="M87">
            <v>480</v>
          </cell>
          <cell r="N87">
            <v>195</v>
          </cell>
          <cell r="O87">
            <v>130</v>
          </cell>
          <cell r="P87">
            <v>115</v>
          </cell>
          <cell r="Q87">
            <v>45</v>
          </cell>
          <cell r="R87">
            <v>480</v>
          </cell>
          <cell r="S87">
            <v>390</v>
          </cell>
          <cell r="T87">
            <v>330</v>
          </cell>
          <cell r="U87">
            <v>110</v>
          </cell>
          <cell r="V87">
            <v>220</v>
          </cell>
          <cell r="W87">
            <v>85</v>
          </cell>
          <cell r="X87">
            <v>100</v>
          </cell>
          <cell r="Y87">
            <v>35</v>
          </cell>
          <cell r="Z87">
            <v>55</v>
          </cell>
          <cell r="AA87">
            <v>30</v>
          </cell>
          <cell r="AB87">
            <v>25</v>
          </cell>
          <cell r="AC87">
            <v>10</v>
          </cell>
          <cell r="AD87">
            <v>10</v>
          </cell>
          <cell r="AE87">
            <v>0</v>
          </cell>
          <cell r="AF87">
            <v>90</v>
          </cell>
          <cell r="AG87">
            <v>60</v>
          </cell>
          <cell r="AH87">
            <v>45</v>
          </cell>
          <cell r="AI87">
            <v>10</v>
          </cell>
          <cell r="AJ87">
            <v>10</v>
          </cell>
          <cell r="AK87">
            <v>30</v>
          </cell>
          <cell r="AL87">
            <v>0</v>
          </cell>
          <cell r="AM87">
            <v>25</v>
          </cell>
          <cell r="AN87">
            <v>0</v>
          </cell>
          <cell r="AO87">
            <v>595</v>
          </cell>
          <cell r="AP87">
            <v>90</v>
          </cell>
          <cell r="AQ87">
            <v>260</v>
          </cell>
          <cell r="AR87">
            <v>45</v>
          </cell>
          <cell r="AS87">
            <v>110</v>
          </cell>
          <cell r="AT87">
            <v>95</v>
          </cell>
          <cell r="AU87">
            <v>1.2</v>
          </cell>
          <cell r="AV87">
            <v>1750</v>
          </cell>
          <cell r="AW87">
            <v>285</v>
          </cell>
          <cell r="AX87">
            <v>35</v>
          </cell>
          <cell r="AY87">
            <v>80</v>
          </cell>
          <cell r="AZ87">
            <v>170</v>
          </cell>
          <cell r="BA87">
            <v>1465</v>
          </cell>
          <cell r="BB87">
            <v>3.1</v>
          </cell>
          <cell r="BC87">
            <v>315</v>
          </cell>
          <cell r="BD87">
            <v>95</v>
          </cell>
          <cell r="BE87">
            <v>35</v>
          </cell>
          <cell r="BF87">
            <v>15</v>
          </cell>
          <cell r="BG87">
            <v>50</v>
          </cell>
          <cell r="BH87">
            <v>220</v>
          </cell>
          <cell r="BI87">
            <v>690</v>
          </cell>
          <cell r="BJ87">
            <v>6</v>
          </cell>
          <cell r="BK87">
            <v>4140</v>
          </cell>
          <cell r="BL87">
            <v>2.5</v>
          </cell>
          <cell r="BM87">
            <v>1725</v>
          </cell>
          <cell r="BN87">
            <v>690</v>
          </cell>
          <cell r="BO87">
            <v>395</v>
          </cell>
          <cell r="BP87">
            <v>295</v>
          </cell>
          <cell r="BQ87">
            <v>0</v>
          </cell>
          <cell r="BR87">
            <v>690</v>
          </cell>
          <cell r="BS87">
            <v>470</v>
          </cell>
          <cell r="BT87">
            <v>190</v>
          </cell>
          <cell r="BU87">
            <v>35</v>
          </cell>
          <cell r="BV87">
            <v>695</v>
          </cell>
          <cell r="BW87">
            <v>80</v>
          </cell>
          <cell r="BX87">
            <v>280</v>
          </cell>
          <cell r="BY87">
            <v>170</v>
          </cell>
          <cell r="BZ87">
            <v>35</v>
          </cell>
          <cell r="CA87">
            <v>0</v>
          </cell>
          <cell r="CB87">
            <v>20</v>
          </cell>
          <cell r="CC87">
            <v>0</v>
          </cell>
          <cell r="CD87">
            <v>95</v>
          </cell>
          <cell r="CE87">
            <v>0</v>
          </cell>
          <cell r="CF87">
            <v>690</v>
          </cell>
          <cell r="CG87">
            <v>115</v>
          </cell>
          <cell r="CH87">
            <v>175</v>
          </cell>
          <cell r="CI87">
            <v>65</v>
          </cell>
          <cell r="CJ87">
            <v>45</v>
          </cell>
          <cell r="CK87">
            <v>180</v>
          </cell>
          <cell r="CL87">
            <v>110</v>
          </cell>
          <cell r="CM87">
            <v>0</v>
          </cell>
          <cell r="CN87">
            <v>0</v>
          </cell>
          <cell r="CO87">
            <v>690</v>
          </cell>
          <cell r="CP87">
            <v>190</v>
          </cell>
          <cell r="CQ87">
            <v>200</v>
          </cell>
          <cell r="CR87">
            <v>120</v>
          </cell>
          <cell r="CS87">
            <v>165</v>
          </cell>
          <cell r="CT87">
            <v>10</v>
          </cell>
          <cell r="CU87">
            <v>1750</v>
          </cell>
          <cell r="CV87">
            <v>2.5</v>
          </cell>
          <cell r="CW87">
            <v>690</v>
          </cell>
          <cell r="CX87">
            <v>485</v>
          </cell>
          <cell r="CY87">
            <v>0</v>
          </cell>
          <cell r="CZ87">
            <v>210</v>
          </cell>
        </row>
        <row r="88">
          <cell r="A88" t="str">
            <v>4620122.00</v>
          </cell>
          <cell r="B88" t="str">
            <v>0122.00</v>
          </cell>
          <cell r="C88" t="str">
            <v>Côte-des-Neiges-Notre-Dame-de-Grâce</v>
          </cell>
          <cell r="D88">
            <v>5775</v>
          </cell>
          <cell r="E88">
            <v>2390</v>
          </cell>
          <cell r="F88">
            <v>2420</v>
          </cell>
          <cell r="G88">
            <v>200</v>
          </cell>
          <cell r="H88">
            <v>475</v>
          </cell>
          <cell r="I88">
            <v>290</v>
          </cell>
          <cell r="J88">
            <v>5780</v>
          </cell>
          <cell r="K88">
            <v>5490</v>
          </cell>
          <cell r="L88">
            <v>290</v>
          </cell>
          <cell r="M88">
            <v>1625</v>
          </cell>
          <cell r="N88">
            <v>660</v>
          </cell>
          <cell r="O88">
            <v>480</v>
          </cell>
          <cell r="P88">
            <v>290</v>
          </cell>
          <cell r="Q88">
            <v>190</v>
          </cell>
          <cell r="R88">
            <v>1625</v>
          </cell>
          <cell r="S88">
            <v>1260</v>
          </cell>
          <cell r="T88">
            <v>1110</v>
          </cell>
          <cell r="U88">
            <v>335</v>
          </cell>
          <cell r="V88">
            <v>770</v>
          </cell>
          <cell r="W88">
            <v>335</v>
          </cell>
          <cell r="X88">
            <v>260</v>
          </cell>
          <cell r="Y88">
            <v>175</v>
          </cell>
          <cell r="Z88">
            <v>150</v>
          </cell>
          <cell r="AA88">
            <v>85</v>
          </cell>
          <cell r="AB88">
            <v>65</v>
          </cell>
          <cell r="AC88">
            <v>40</v>
          </cell>
          <cell r="AD88">
            <v>20</v>
          </cell>
          <cell r="AE88">
            <v>0</v>
          </cell>
          <cell r="AF88">
            <v>365</v>
          </cell>
          <cell r="AG88">
            <v>335</v>
          </cell>
          <cell r="AH88">
            <v>220</v>
          </cell>
          <cell r="AI88">
            <v>90</v>
          </cell>
          <cell r="AJ88">
            <v>25</v>
          </cell>
          <cell r="AK88">
            <v>30</v>
          </cell>
          <cell r="AL88">
            <v>20</v>
          </cell>
          <cell r="AM88">
            <v>15</v>
          </cell>
          <cell r="AN88">
            <v>0</v>
          </cell>
          <cell r="AO88">
            <v>2110</v>
          </cell>
          <cell r="AP88">
            <v>640</v>
          </cell>
          <cell r="AQ88">
            <v>715</v>
          </cell>
          <cell r="AR88">
            <v>225</v>
          </cell>
          <cell r="AS88">
            <v>305</v>
          </cell>
          <cell r="AT88">
            <v>215</v>
          </cell>
          <cell r="AU88">
            <v>1.3</v>
          </cell>
          <cell r="AV88">
            <v>7060</v>
          </cell>
          <cell r="AW88">
            <v>2070</v>
          </cell>
          <cell r="AX88">
            <v>375</v>
          </cell>
          <cell r="AY88">
            <v>365</v>
          </cell>
          <cell r="AZ88">
            <v>1330</v>
          </cell>
          <cell r="BA88">
            <v>4990</v>
          </cell>
          <cell r="BB88">
            <v>3.1</v>
          </cell>
          <cell r="BC88">
            <v>575</v>
          </cell>
          <cell r="BD88">
            <v>330</v>
          </cell>
          <cell r="BE88">
            <v>85</v>
          </cell>
          <cell r="BF88">
            <v>10</v>
          </cell>
          <cell r="BG88">
            <v>235</v>
          </cell>
          <cell r="BH88">
            <v>245</v>
          </cell>
          <cell r="BI88">
            <v>3150</v>
          </cell>
          <cell r="BJ88">
            <v>3.3</v>
          </cell>
          <cell r="BK88">
            <v>10395</v>
          </cell>
          <cell r="BL88">
            <v>1.3</v>
          </cell>
          <cell r="BM88">
            <v>4095</v>
          </cell>
          <cell r="BN88">
            <v>3145</v>
          </cell>
          <cell r="BO88">
            <v>110</v>
          </cell>
          <cell r="BP88">
            <v>3035</v>
          </cell>
          <cell r="BQ88">
            <v>0</v>
          </cell>
          <cell r="BR88">
            <v>3150</v>
          </cell>
          <cell r="BS88">
            <v>1635</v>
          </cell>
          <cell r="BT88">
            <v>1085</v>
          </cell>
          <cell r="BU88">
            <v>430</v>
          </cell>
          <cell r="BV88">
            <v>3150</v>
          </cell>
          <cell r="BW88">
            <v>540</v>
          </cell>
          <cell r="BX88">
            <v>1340</v>
          </cell>
          <cell r="BY88">
            <v>585</v>
          </cell>
          <cell r="BZ88">
            <v>195</v>
          </cell>
          <cell r="CA88">
            <v>270</v>
          </cell>
          <cell r="CB88">
            <v>140</v>
          </cell>
          <cell r="CC88">
            <v>35</v>
          </cell>
          <cell r="CD88">
            <v>20</v>
          </cell>
          <cell r="CE88">
            <v>15</v>
          </cell>
          <cell r="CF88">
            <v>3145</v>
          </cell>
          <cell r="CG88">
            <v>0</v>
          </cell>
          <cell r="CH88">
            <v>0</v>
          </cell>
          <cell r="CI88">
            <v>0</v>
          </cell>
          <cell r="CJ88">
            <v>40</v>
          </cell>
          <cell r="CK88">
            <v>0</v>
          </cell>
          <cell r="CL88">
            <v>3080</v>
          </cell>
          <cell r="CM88">
            <v>20</v>
          </cell>
          <cell r="CN88">
            <v>0</v>
          </cell>
          <cell r="CO88">
            <v>3145</v>
          </cell>
          <cell r="CP88">
            <v>1305</v>
          </cell>
          <cell r="CQ88">
            <v>715</v>
          </cell>
          <cell r="CR88">
            <v>545</v>
          </cell>
          <cell r="CS88">
            <v>505</v>
          </cell>
          <cell r="CT88">
            <v>80</v>
          </cell>
          <cell r="CU88">
            <v>7065</v>
          </cell>
          <cell r="CV88">
            <v>2.2000000000000002</v>
          </cell>
          <cell r="CW88">
            <v>3150</v>
          </cell>
          <cell r="CX88">
            <v>1535</v>
          </cell>
          <cell r="CY88">
            <v>40</v>
          </cell>
          <cell r="CZ88">
            <v>1570</v>
          </cell>
        </row>
        <row r="89">
          <cell r="A89" t="str">
            <v>4620123.00</v>
          </cell>
          <cell r="B89" t="str">
            <v>0123.00</v>
          </cell>
          <cell r="C89" t="str">
            <v>Côte-des-Neiges-Notre-Dame-de-Grâce</v>
          </cell>
          <cell r="D89">
            <v>5595</v>
          </cell>
          <cell r="E89">
            <v>3030</v>
          </cell>
          <cell r="F89">
            <v>1820</v>
          </cell>
          <cell r="G89">
            <v>130</v>
          </cell>
          <cell r="H89">
            <v>435</v>
          </cell>
          <cell r="I89">
            <v>180</v>
          </cell>
          <cell r="J89">
            <v>5595</v>
          </cell>
          <cell r="K89">
            <v>5020</v>
          </cell>
          <cell r="L89">
            <v>580</v>
          </cell>
          <cell r="M89">
            <v>1425</v>
          </cell>
          <cell r="N89">
            <v>715</v>
          </cell>
          <cell r="O89">
            <v>360</v>
          </cell>
          <cell r="P89">
            <v>235</v>
          </cell>
          <cell r="Q89">
            <v>115</v>
          </cell>
          <cell r="R89">
            <v>1425</v>
          </cell>
          <cell r="S89">
            <v>1165</v>
          </cell>
          <cell r="T89">
            <v>875</v>
          </cell>
          <cell r="U89">
            <v>265</v>
          </cell>
          <cell r="V89">
            <v>610</v>
          </cell>
          <cell r="W89">
            <v>305</v>
          </cell>
          <cell r="X89">
            <v>185</v>
          </cell>
          <cell r="Y89">
            <v>115</v>
          </cell>
          <cell r="Z89">
            <v>290</v>
          </cell>
          <cell r="AA89">
            <v>270</v>
          </cell>
          <cell r="AB89">
            <v>20</v>
          </cell>
          <cell r="AC89">
            <v>20</v>
          </cell>
          <cell r="AD89">
            <v>10</v>
          </cell>
          <cell r="AE89">
            <v>0</v>
          </cell>
          <cell r="AF89">
            <v>255</v>
          </cell>
          <cell r="AG89">
            <v>235</v>
          </cell>
          <cell r="AH89">
            <v>170</v>
          </cell>
          <cell r="AI89">
            <v>35</v>
          </cell>
          <cell r="AJ89">
            <v>30</v>
          </cell>
          <cell r="AK89">
            <v>20</v>
          </cell>
          <cell r="AL89">
            <v>10</v>
          </cell>
          <cell r="AM89">
            <v>0</v>
          </cell>
          <cell r="AN89">
            <v>10</v>
          </cell>
          <cell r="AO89">
            <v>1450</v>
          </cell>
          <cell r="AP89">
            <v>450</v>
          </cell>
          <cell r="AQ89">
            <v>490</v>
          </cell>
          <cell r="AR89">
            <v>130</v>
          </cell>
          <cell r="AS89">
            <v>240</v>
          </cell>
          <cell r="AT89">
            <v>135</v>
          </cell>
          <cell r="AU89">
            <v>1</v>
          </cell>
          <cell r="AV89">
            <v>6345</v>
          </cell>
          <cell r="AW89">
            <v>2305</v>
          </cell>
          <cell r="AX89">
            <v>315</v>
          </cell>
          <cell r="AY89">
            <v>595</v>
          </cell>
          <cell r="AZ89">
            <v>1390</v>
          </cell>
          <cell r="BA89">
            <v>4040</v>
          </cell>
          <cell r="BB89">
            <v>2.8</v>
          </cell>
          <cell r="BC89">
            <v>520</v>
          </cell>
          <cell r="BD89">
            <v>315</v>
          </cell>
          <cell r="BE89">
            <v>45</v>
          </cell>
          <cell r="BF89">
            <v>15</v>
          </cell>
          <cell r="BG89">
            <v>260</v>
          </cell>
          <cell r="BH89">
            <v>200</v>
          </cell>
          <cell r="BI89">
            <v>3180</v>
          </cell>
          <cell r="BJ89">
            <v>3.7</v>
          </cell>
          <cell r="BK89">
            <v>11766</v>
          </cell>
          <cell r="BL89">
            <v>1.5</v>
          </cell>
          <cell r="BM89">
            <v>4770</v>
          </cell>
          <cell r="BN89">
            <v>3180</v>
          </cell>
          <cell r="BO89">
            <v>235</v>
          </cell>
          <cell r="BP89">
            <v>2945</v>
          </cell>
          <cell r="BQ89">
            <v>0</v>
          </cell>
          <cell r="BR89">
            <v>3180</v>
          </cell>
          <cell r="BS89">
            <v>1760</v>
          </cell>
          <cell r="BT89">
            <v>1055</v>
          </cell>
          <cell r="BU89">
            <v>365</v>
          </cell>
          <cell r="BV89">
            <v>3185</v>
          </cell>
          <cell r="BW89">
            <v>390</v>
          </cell>
          <cell r="BX89">
            <v>1345</v>
          </cell>
          <cell r="BY89">
            <v>790</v>
          </cell>
          <cell r="BZ89">
            <v>385</v>
          </cell>
          <cell r="CA89">
            <v>155</v>
          </cell>
          <cell r="CB89">
            <v>50</v>
          </cell>
          <cell r="CC89">
            <v>30</v>
          </cell>
          <cell r="CD89">
            <v>10</v>
          </cell>
          <cell r="CE89">
            <v>35</v>
          </cell>
          <cell r="CF89">
            <v>3180</v>
          </cell>
          <cell r="CG89">
            <v>0</v>
          </cell>
          <cell r="CH89">
            <v>0</v>
          </cell>
          <cell r="CI89">
            <v>0</v>
          </cell>
          <cell r="CJ89">
            <v>35</v>
          </cell>
          <cell r="CK89">
            <v>735</v>
          </cell>
          <cell r="CL89">
            <v>2400</v>
          </cell>
          <cell r="CM89">
            <v>10</v>
          </cell>
          <cell r="CN89">
            <v>0</v>
          </cell>
          <cell r="CO89">
            <v>3180</v>
          </cell>
          <cell r="CP89">
            <v>1395</v>
          </cell>
          <cell r="CQ89">
            <v>975</v>
          </cell>
          <cell r="CR89">
            <v>440</v>
          </cell>
          <cell r="CS89">
            <v>330</v>
          </cell>
          <cell r="CT89">
            <v>40</v>
          </cell>
          <cell r="CU89">
            <v>6345</v>
          </cell>
          <cell r="CV89">
            <v>2</v>
          </cell>
          <cell r="CW89">
            <v>3180</v>
          </cell>
          <cell r="CX89">
            <v>1395</v>
          </cell>
          <cell r="CY89">
            <v>15</v>
          </cell>
          <cell r="CZ89">
            <v>1770</v>
          </cell>
        </row>
        <row r="90">
          <cell r="A90" t="str">
            <v>4620124.00</v>
          </cell>
          <cell r="B90" t="str">
            <v>0124.00</v>
          </cell>
          <cell r="C90" t="str">
            <v>Côte-des-Neiges-Notre-Dame-de-Grâce</v>
          </cell>
          <cell r="D90">
            <v>4775</v>
          </cell>
          <cell r="E90">
            <v>2235</v>
          </cell>
          <cell r="F90">
            <v>1865</v>
          </cell>
          <cell r="G90">
            <v>160</v>
          </cell>
          <cell r="H90">
            <v>360</v>
          </cell>
          <cell r="I90">
            <v>155</v>
          </cell>
          <cell r="J90">
            <v>4775</v>
          </cell>
          <cell r="K90">
            <v>4325</v>
          </cell>
          <cell r="L90">
            <v>450</v>
          </cell>
          <cell r="M90">
            <v>1420</v>
          </cell>
          <cell r="N90">
            <v>645</v>
          </cell>
          <cell r="O90">
            <v>375</v>
          </cell>
          <cell r="P90">
            <v>250</v>
          </cell>
          <cell r="Q90">
            <v>145</v>
          </cell>
          <cell r="R90">
            <v>1420</v>
          </cell>
          <cell r="S90">
            <v>1120</v>
          </cell>
          <cell r="T90">
            <v>905</v>
          </cell>
          <cell r="U90">
            <v>305</v>
          </cell>
          <cell r="V90">
            <v>595</v>
          </cell>
          <cell r="W90">
            <v>250</v>
          </cell>
          <cell r="X90">
            <v>195</v>
          </cell>
          <cell r="Y90">
            <v>145</v>
          </cell>
          <cell r="Z90">
            <v>225</v>
          </cell>
          <cell r="AA90">
            <v>185</v>
          </cell>
          <cell r="AB90">
            <v>35</v>
          </cell>
          <cell r="AC90">
            <v>20</v>
          </cell>
          <cell r="AD90">
            <v>15</v>
          </cell>
          <cell r="AE90">
            <v>0</v>
          </cell>
          <cell r="AF90">
            <v>295</v>
          </cell>
          <cell r="AG90">
            <v>260</v>
          </cell>
          <cell r="AH90">
            <v>125</v>
          </cell>
          <cell r="AI90">
            <v>95</v>
          </cell>
          <cell r="AJ90">
            <v>35</v>
          </cell>
          <cell r="AK90">
            <v>40</v>
          </cell>
          <cell r="AL90">
            <v>30</v>
          </cell>
          <cell r="AM90">
            <v>0</v>
          </cell>
          <cell r="AN90">
            <v>10</v>
          </cell>
          <cell r="AO90">
            <v>1705</v>
          </cell>
          <cell r="AP90">
            <v>450</v>
          </cell>
          <cell r="AQ90">
            <v>645</v>
          </cell>
          <cell r="AR90">
            <v>160</v>
          </cell>
          <cell r="AS90">
            <v>285</v>
          </cell>
          <cell r="AT90">
            <v>175</v>
          </cell>
          <cell r="AU90">
            <v>1.2</v>
          </cell>
          <cell r="AV90">
            <v>5840</v>
          </cell>
          <cell r="AW90">
            <v>1590</v>
          </cell>
          <cell r="AX90">
            <v>215</v>
          </cell>
          <cell r="AY90">
            <v>405</v>
          </cell>
          <cell r="AZ90">
            <v>965</v>
          </cell>
          <cell r="BA90">
            <v>4250</v>
          </cell>
          <cell r="BB90">
            <v>3</v>
          </cell>
          <cell r="BC90">
            <v>480</v>
          </cell>
          <cell r="BD90">
            <v>225</v>
          </cell>
          <cell r="BE90">
            <v>20</v>
          </cell>
          <cell r="BF90">
            <v>10</v>
          </cell>
          <cell r="BG90">
            <v>200</v>
          </cell>
          <cell r="BH90">
            <v>250</v>
          </cell>
          <cell r="BI90">
            <v>2620</v>
          </cell>
          <cell r="BJ90">
            <v>3.8</v>
          </cell>
          <cell r="BK90">
            <v>9956</v>
          </cell>
          <cell r="BL90">
            <v>1.6</v>
          </cell>
          <cell r="BM90">
            <v>4192</v>
          </cell>
          <cell r="BN90">
            <v>2615</v>
          </cell>
          <cell r="BO90">
            <v>230</v>
          </cell>
          <cell r="BP90">
            <v>2385</v>
          </cell>
          <cell r="BQ90">
            <v>0</v>
          </cell>
          <cell r="BR90">
            <v>2620</v>
          </cell>
          <cell r="BS90">
            <v>1385</v>
          </cell>
          <cell r="BT90">
            <v>860</v>
          </cell>
          <cell r="BU90">
            <v>365</v>
          </cell>
          <cell r="BV90">
            <v>2620</v>
          </cell>
          <cell r="BW90">
            <v>360</v>
          </cell>
          <cell r="BX90">
            <v>1185</v>
          </cell>
          <cell r="BY90">
            <v>660</v>
          </cell>
          <cell r="BZ90">
            <v>200</v>
          </cell>
          <cell r="CA90">
            <v>130</v>
          </cell>
          <cell r="CB90">
            <v>45</v>
          </cell>
          <cell r="CC90">
            <v>15</v>
          </cell>
          <cell r="CD90">
            <v>25</v>
          </cell>
          <cell r="CE90">
            <v>10</v>
          </cell>
          <cell r="CF90">
            <v>2615</v>
          </cell>
          <cell r="CG90">
            <v>5</v>
          </cell>
          <cell r="CH90">
            <v>5</v>
          </cell>
          <cell r="CI90">
            <v>0</v>
          </cell>
          <cell r="CJ90">
            <v>45</v>
          </cell>
          <cell r="CK90">
            <v>485</v>
          </cell>
          <cell r="CL90">
            <v>2070</v>
          </cell>
          <cell r="CM90">
            <v>5</v>
          </cell>
          <cell r="CN90">
            <v>0</v>
          </cell>
          <cell r="CO90">
            <v>2620</v>
          </cell>
          <cell r="CP90">
            <v>970</v>
          </cell>
          <cell r="CQ90">
            <v>790</v>
          </cell>
          <cell r="CR90">
            <v>420</v>
          </cell>
          <cell r="CS90">
            <v>385</v>
          </cell>
          <cell r="CT90">
            <v>60</v>
          </cell>
          <cell r="CU90">
            <v>5840</v>
          </cell>
          <cell r="CV90">
            <v>2.2000000000000002</v>
          </cell>
          <cell r="CW90">
            <v>2620</v>
          </cell>
          <cell r="CX90">
            <v>1390</v>
          </cell>
          <cell r="CY90">
            <v>15</v>
          </cell>
          <cell r="CZ90">
            <v>1215</v>
          </cell>
        </row>
        <row r="91">
          <cell r="A91" t="str">
            <v>4620125.00</v>
          </cell>
          <cell r="B91" t="str">
            <v>0125.00</v>
          </cell>
          <cell r="C91" t="str">
            <v>Côte-des-Neiges-Notre-Dame-de-Grâce</v>
          </cell>
          <cell r="D91">
            <v>5140</v>
          </cell>
          <cell r="E91">
            <v>1600</v>
          </cell>
          <cell r="F91">
            <v>2515</v>
          </cell>
          <cell r="G91">
            <v>95</v>
          </cell>
          <cell r="H91">
            <v>400</v>
          </cell>
          <cell r="I91">
            <v>530</v>
          </cell>
          <cell r="J91">
            <v>5140</v>
          </cell>
          <cell r="K91">
            <v>4825</v>
          </cell>
          <cell r="L91">
            <v>315</v>
          </cell>
          <cell r="M91">
            <v>1610</v>
          </cell>
          <cell r="N91">
            <v>875</v>
          </cell>
          <cell r="O91">
            <v>315</v>
          </cell>
          <cell r="P91">
            <v>160</v>
          </cell>
          <cell r="Q91">
            <v>260</v>
          </cell>
          <cell r="R91">
            <v>1610</v>
          </cell>
          <cell r="S91">
            <v>1385</v>
          </cell>
          <cell r="T91">
            <v>1230</v>
          </cell>
          <cell r="U91">
            <v>570</v>
          </cell>
          <cell r="V91">
            <v>660</v>
          </cell>
          <cell r="W91">
            <v>275</v>
          </cell>
          <cell r="X91">
            <v>125</v>
          </cell>
          <cell r="Y91">
            <v>260</v>
          </cell>
          <cell r="Z91">
            <v>160</v>
          </cell>
          <cell r="AA91">
            <v>105</v>
          </cell>
          <cell r="AB91">
            <v>50</v>
          </cell>
          <cell r="AC91">
            <v>20</v>
          </cell>
          <cell r="AD91">
            <v>30</v>
          </cell>
          <cell r="AE91">
            <v>0</v>
          </cell>
          <cell r="AF91">
            <v>225</v>
          </cell>
          <cell r="AG91">
            <v>175</v>
          </cell>
          <cell r="AH91">
            <v>160</v>
          </cell>
          <cell r="AI91">
            <v>15</v>
          </cell>
          <cell r="AJ91">
            <v>0</v>
          </cell>
          <cell r="AK91">
            <v>50</v>
          </cell>
          <cell r="AL91">
            <v>35</v>
          </cell>
          <cell r="AM91">
            <v>0</v>
          </cell>
          <cell r="AN91">
            <v>10</v>
          </cell>
          <cell r="AO91">
            <v>2015</v>
          </cell>
          <cell r="AP91">
            <v>425</v>
          </cell>
          <cell r="AQ91">
            <v>790</v>
          </cell>
          <cell r="AR91">
            <v>255</v>
          </cell>
          <cell r="AS91">
            <v>360</v>
          </cell>
          <cell r="AT91">
            <v>185</v>
          </cell>
          <cell r="AU91">
            <v>1.2</v>
          </cell>
          <cell r="AV91">
            <v>6330</v>
          </cell>
          <cell r="AW91">
            <v>1320</v>
          </cell>
          <cell r="AX91">
            <v>175</v>
          </cell>
          <cell r="AY91">
            <v>180</v>
          </cell>
          <cell r="AZ91">
            <v>965</v>
          </cell>
          <cell r="BA91">
            <v>5015</v>
          </cell>
          <cell r="BB91">
            <v>3.1</v>
          </cell>
          <cell r="BC91">
            <v>1520</v>
          </cell>
          <cell r="BD91">
            <v>575</v>
          </cell>
          <cell r="BE91">
            <v>40</v>
          </cell>
          <cell r="BF91">
            <v>15</v>
          </cell>
          <cell r="BG91">
            <v>520</v>
          </cell>
          <cell r="BH91">
            <v>950</v>
          </cell>
          <cell r="BI91">
            <v>2690</v>
          </cell>
          <cell r="BJ91">
            <v>4.9000000000000004</v>
          </cell>
          <cell r="BK91">
            <v>13181.000000000002</v>
          </cell>
          <cell r="BL91">
            <v>2.1</v>
          </cell>
          <cell r="BM91">
            <v>5649</v>
          </cell>
          <cell r="BN91">
            <v>2690</v>
          </cell>
          <cell r="BO91">
            <v>1110</v>
          </cell>
          <cell r="BP91">
            <v>1575</v>
          </cell>
          <cell r="BQ91">
            <v>0</v>
          </cell>
          <cell r="BR91">
            <v>2690</v>
          </cell>
          <cell r="BS91">
            <v>1730</v>
          </cell>
          <cell r="BT91">
            <v>770</v>
          </cell>
          <cell r="BU91">
            <v>190</v>
          </cell>
          <cell r="BV91">
            <v>2685</v>
          </cell>
          <cell r="BW91">
            <v>310</v>
          </cell>
          <cell r="BX91">
            <v>885</v>
          </cell>
          <cell r="BY91">
            <v>430</v>
          </cell>
          <cell r="BZ91">
            <v>275</v>
          </cell>
          <cell r="CA91">
            <v>375</v>
          </cell>
          <cell r="CB91">
            <v>340</v>
          </cell>
          <cell r="CC91">
            <v>50</v>
          </cell>
          <cell r="CD91">
            <v>15</v>
          </cell>
          <cell r="CE91">
            <v>0</v>
          </cell>
          <cell r="CF91">
            <v>2690</v>
          </cell>
          <cell r="CG91">
            <v>35</v>
          </cell>
          <cell r="CH91">
            <v>20</v>
          </cell>
          <cell r="CI91">
            <v>5</v>
          </cell>
          <cell r="CJ91">
            <v>70</v>
          </cell>
          <cell r="CK91">
            <v>1560</v>
          </cell>
          <cell r="CL91">
            <v>990</v>
          </cell>
          <cell r="CM91">
            <v>10</v>
          </cell>
          <cell r="CN91">
            <v>0</v>
          </cell>
          <cell r="CO91">
            <v>2690</v>
          </cell>
          <cell r="CP91">
            <v>965</v>
          </cell>
          <cell r="CQ91">
            <v>930</v>
          </cell>
          <cell r="CR91">
            <v>340</v>
          </cell>
          <cell r="CS91">
            <v>310</v>
          </cell>
          <cell r="CT91">
            <v>150</v>
          </cell>
          <cell r="CU91">
            <v>6335</v>
          </cell>
          <cell r="CV91">
            <v>2.4</v>
          </cell>
          <cell r="CW91">
            <v>2685</v>
          </cell>
          <cell r="CX91">
            <v>1575</v>
          </cell>
          <cell r="CY91">
            <v>20</v>
          </cell>
          <cell r="CZ91">
            <v>1095</v>
          </cell>
        </row>
        <row r="92">
          <cell r="A92" t="str">
            <v>4620126.00</v>
          </cell>
          <cell r="B92" t="str">
            <v>0126.00</v>
          </cell>
          <cell r="C92" t="str">
            <v>Côte-des-Neiges-Notre-Dame-de-Grâce</v>
          </cell>
          <cell r="D92">
            <v>1835</v>
          </cell>
          <cell r="E92">
            <v>1215</v>
          </cell>
          <cell r="F92">
            <v>435</v>
          </cell>
          <cell r="G92">
            <v>35</v>
          </cell>
          <cell r="H92">
            <v>120</v>
          </cell>
          <cell r="I92">
            <v>40</v>
          </cell>
          <cell r="J92">
            <v>1835</v>
          </cell>
          <cell r="K92">
            <v>1605</v>
          </cell>
          <cell r="L92">
            <v>235</v>
          </cell>
          <cell r="M92">
            <v>400</v>
          </cell>
          <cell r="N92">
            <v>270</v>
          </cell>
          <cell r="O92">
            <v>25</v>
          </cell>
          <cell r="P92">
            <v>75</v>
          </cell>
          <cell r="Q92">
            <v>25</v>
          </cell>
          <cell r="R92">
            <v>400</v>
          </cell>
          <cell r="S92">
            <v>310</v>
          </cell>
          <cell r="T92">
            <v>185</v>
          </cell>
          <cell r="U92">
            <v>120</v>
          </cell>
          <cell r="V92">
            <v>65</v>
          </cell>
          <cell r="W92">
            <v>0</v>
          </cell>
          <cell r="X92">
            <v>50</v>
          </cell>
          <cell r="Y92">
            <v>15</v>
          </cell>
          <cell r="Z92">
            <v>125</v>
          </cell>
          <cell r="AA92">
            <v>100</v>
          </cell>
          <cell r="AB92">
            <v>30</v>
          </cell>
          <cell r="AC92">
            <v>0</v>
          </cell>
          <cell r="AD92">
            <v>15</v>
          </cell>
          <cell r="AE92">
            <v>10</v>
          </cell>
          <cell r="AF92">
            <v>85</v>
          </cell>
          <cell r="AG92">
            <v>50</v>
          </cell>
          <cell r="AH92">
            <v>40</v>
          </cell>
          <cell r="AI92">
            <v>0</v>
          </cell>
          <cell r="AJ92">
            <v>10</v>
          </cell>
          <cell r="AK92">
            <v>40</v>
          </cell>
          <cell r="AL92">
            <v>10</v>
          </cell>
          <cell r="AM92">
            <v>25</v>
          </cell>
          <cell r="AN92">
            <v>0</v>
          </cell>
          <cell r="AO92">
            <v>355</v>
          </cell>
          <cell r="AP92">
            <v>70</v>
          </cell>
          <cell r="AQ92">
            <v>130</v>
          </cell>
          <cell r="AR92">
            <v>35</v>
          </cell>
          <cell r="AS92">
            <v>95</v>
          </cell>
          <cell r="AT92">
            <v>15</v>
          </cell>
          <cell r="AU92">
            <v>0.9</v>
          </cell>
          <cell r="AV92">
            <v>1840</v>
          </cell>
          <cell r="AW92">
            <v>775</v>
          </cell>
          <cell r="AX92">
            <v>110</v>
          </cell>
          <cell r="AY92">
            <v>345</v>
          </cell>
          <cell r="AZ92">
            <v>325</v>
          </cell>
          <cell r="BA92">
            <v>1060</v>
          </cell>
          <cell r="BB92">
            <v>2.6</v>
          </cell>
          <cell r="BC92">
            <v>120</v>
          </cell>
          <cell r="BD92">
            <v>55</v>
          </cell>
          <cell r="BE92">
            <v>0</v>
          </cell>
          <cell r="BF92">
            <v>10</v>
          </cell>
          <cell r="BG92">
            <v>40</v>
          </cell>
          <cell r="BH92">
            <v>70</v>
          </cell>
          <cell r="BI92">
            <v>885</v>
          </cell>
          <cell r="BJ92">
            <v>5</v>
          </cell>
          <cell r="BK92">
            <v>4425</v>
          </cell>
          <cell r="BL92">
            <v>2.1</v>
          </cell>
          <cell r="BM92">
            <v>1858.5</v>
          </cell>
          <cell r="BN92">
            <v>885</v>
          </cell>
          <cell r="BO92">
            <v>290</v>
          </cell>
          <cell r="BP92">
            <v>595</v>
          </cell>
          <cell r="BQ92">
            <v>0</v>
          </cell>
          <cell r="BR92">
            <v>885</v>
          </cell>
          <cell r="BS92">
            <v>370</v>
          </cell>
          <cell r="BT92">
            <v>405</v>
          </cell>
          <cell r="BU92">
            <v>115</v>
          </cell>
          <cell r="BV92">
            <v>885</v>
          </cell>
          <cell r="BW92">
            <v>530</v>
          </cell>
          <cell r="BX92">
            <v>190</v>
          </cell>
          <cell r="BY92">
            <v>85</v>
          </cell>
          <cell r="BZ92">
            <v>40</v>
          </cell>
          <cell r="CA92">
            <v>15</v>
          </cell>
          <cell r="CB92">
            <v>10</v>
          </cell>
          <cell r="CC92">
            <v>10</v>
          </cell>
          <cell r="CD92">
            <v>0</v>
          </cell>
          <cell r="CE92">
            <v>15</v>
          </cell>
          <cell r="CF92">
            <v>885</v>
          </cell>
          <cell r="CG92">
            <v>10</v>
          </cell>
          <cell r="CH92">
            <v>10</v>
          </cell>
          <cell r="CI92">
            <v>0</v>
          </cell>
          <cell r="CJ92">
            <v>85</v>
          </cell>
          <cell r="CK92">
            <v>175</v>
          </cell>
          <cell r="CL92">
            <v>600</v>
          </cell>
          <cell r="CM92">
            <v>5</v>
          </cell>
          <cell r="CN92">
            <v>0</v>
          </cell>
          <cell r="CO92">
            <v>885</v>
          </cell>
          <cell r="CP92">
            <v>340</v>
          </cell>
          <cell r="CQ92">
            <v>285</v>
          </cell>
          <cell r="CR92">
            <v>150</v>
          </cell>
          <cell r="CS92">
            <v>105</v>
          </cell>
          <cell r="CT92">
            <v>10</v>
          </cell>
          <cell r="CU92">
            <v>1840</v>
          </cell>
          <cell r="CV92">
            <v>2.1</v>
          </cell>
          <cell r="CW92">
            <v>885</v>
          </cell>
          <cell r="CX92">
            <v>395</v>
          </cell>
          <cell r="CY92">
            <v>0</v>
          </cell>
          <cell r="CZ92">
            <v>490</v>
          </cell>
        </row>
        <row r="93">
          <cell r="A93" t="str">
            <v>4620127.01</v>
          </cell>
          <cell r="B93" t="str">
            <v>0127.01</v>
          </cell>
          <cell r="C93" t="str">
            <v>Côte-des-Neiges-Notre-Dame-de-Grâce</v>
          </cell>
          <cell r="D93">
            <v>5185</v>
          </cell>
          <cell r="E93">
            <v>3180</v>
          </cell>
          <cell r="F93">
            <v>1215</v>
          </cell>
          <cell r="G93">
            <v>125</v>
          </cell>
          <cell r="H93">
            <v>435</v>
          </cell>
          <cell r="I93">
            <v>230</v>
          </cell>
          <cell r="J93">
            <v>5185</v>
          </cell>
          <cell r="K93">
            <v>4535</v>
          </cell>
          <cell r="L93">
            <v>655</v>
          </cell>
          <cell r="M93">
            <v>1105</v>
          </cell>
          <cell r="N93">
            <v>750</v>
          </cell>
          <cell r="O93">
            <v>220</v>
          </cell>
          <cell r="P93">
            <v>100</v>
          </cell>
          <cell r="Q93">
            <v>30</v>
          </cell>
          <cell r="R93">
            <v>1105</v>
          </cell>
          <cell r="S93">
            <v>920</v>
          </cell>
          <cell r="T93">
            <v>595</v>
          </cell>
          <cell r="U93">
            <v>350</v>
          </cell>
          <cell r="V93">
            <v>240</v>
          </cell>
          <cell r="W93">
            <v>135</v>
          </cell>
          <cell r="X93">
            <v>80</v>
          </cell>
          <cell r="Y93">
            <v>25</v>
          </cell>
          <cell r="Z93">
            <v>325</v>
          </cell>
          <cell r="AA93">
            <v>265</v>
          </cell>
          <cell r="AB93">
            <v>60</v>
          </cell>
          <cell r="AC93">
            <v>35</v>
          </cell>
          <cell r="AD93">
            <v>20</v>
          </cell>
          <cell r="AE93">
            <v>10</v>
          </cell>
          <cell r="AF93">
            <v>185</v>
          </cell>
          <cell r="AG93">
            <v>150</v>
          </cell>
          <cell r="AH93">
            <v>105</v>
          </cell>
          <cell r="AI93">
            <v>40</v>
          </cell>
          <cell r="AJ93">
            <v>0</v>
          </cell>
          <cell r="AK93">
            <v>35</v>
          </cell>
          <cell r="AL93">
            <v>25</v>
          </cell>
          <cell r="AM93">
            <v>10</v>
          </cell>
          <cell r="AN93">
            <v>0</v>
          </cell>
          <cell r="AO93">
            <v>715</v>
          </cell>
          <cell r="AP93">
            <v>190</v>
          </cell>
          <cell r="AQ93">
            <v>190</v>
          </cell>
          <cell r="AR93">
            <v>100</v>
          </cell>
          <cell r="AS93">
            <v>135</v>
          </cell>
          <cell r="AT93">
            <v>100</v>
          </cell>
          <cell r="AU93">
            <v>0.6</v>
          </cell>
          <cell r="AV93">
            <v>5495</v>
          </cell>
          <cell r="AW93">
            <v>2755</v>
          </cell>
          <cell r="AX93">
            <v>235</v>
          </cell>
          <cell r="AY93">
            <v>720</v>
          </cell>
          <cell r="AZ93">
            <v>1795</v>
          </cell>
          <cell r="BA93">
            <v>2740</v>
          </cell>
          <cell r="BB93">
            <v>2.5</v>
          </cell>
          <cell r="BC93">
            <v>805</v>
          </cell>
          <cell r="BD93">
            <v>555</v>
          </cell>
          <cell r="BE93">
            <v>15</v>
          </cell>
          <cell r="BF93">
            <v>40</v>
          </cell>
          <cell r="BG93">
            <v>505</v>
          </cell>
          <cell r="BH93">
            <v>250</v>
          </cell>
          <cell r="BI93">
            <v>3300</v>
          </cell>
          <cell r="BJ93">
            <v>3.8</v>
          </cell>
          <cell r="BK93">
            <v>12540</v>
          </cell>
          <cell r="BL93">
            <v>1.4</v>
          </cell>
          <cell r="BM93">
            <v>4620</v>
          </cell>
          <cell r="BN93">
            <v>3295</v>
          </cell>
          <cell r="BO93">
            <v>365</v>
          </cell>
          <cell r="BP93">
            <v>2935</v>
          </cell>
          <cell r="BQ93">
            <v>0</v>
          </cell>
          <cell r="BR93">
            <v>3300</v>
          </cell>
          <cell r="BS93">
            <v>2055</v>
          </cell>
          <cell r="BT93">
            <v>925</v>
          </cell>
          <cell r="BU93">
            <v>320</v>
          </cell>
          <cell r="BV93">
            <v>3300</v>
          </cell>
          <cell r="BW93">
            <v>690</v>
          </cell>
          <cell r="BX93">
            <v>915</v>
          </cell>
          <cell r="BY93">
            <v>880</v>
          </cell>
          <cell r="BZ93">
            <v>540</v>
          </cell>
          <cell r="CA93">
            <v>65</v>
          </cell>
          <cell r="CB93">
            <v>45</v>
          </cell>
          <cell r="CC93">
            <v>45</v>
          </cell>
          <cell r="CD93">
            <v>75</v>
          </cell>
          <cell r="CE93">
            <v>35</v>
          </cell>
          <cell r="CF93">
            <v>3300</v>
          </cell>
          <cell r="CG93">
            <v>25</v>
          </cell>
          <cell r="CH93">
            <v>20</v>
          </cell>
          <cell r="CI93">
            <v>5</v>
          </cell>
          <cell r="CJ93">
            <v>95</v>
          </cell>
          <cell r="CK93">
            <v>935</v>
          </cell>
          <cell r="CL93">
            <v>2215</v>
          </cell>
          <cell r="CM93">
            <v>0</v>
          </cell>
          <cell r="CN93">
            <v>0</v>
          </cell>
          <cell r="CO93">
            <v>3295</v>
          </cell>
          <cell r="CP93">
            <v>1800</v>
          </cell>
          <cell r="CQ93">
            <v>1020</v>
          </cell>
          <cell r="CR93">
            <v>325</v>
          </cell>
          <cell r="CS93">
            <v>145</v>
          </cell>
          <cell r="CT93">
            <v>10</v>
          </cell>
          <cell r="CU93">
            <v>5495</v>
          </cell>
          <cell r="CV93">
            <v>1.7</v>
          </cell>
          <cell r="CW93">
            <v>3300</v>
          </cell>
          <cell r="CX93">
            <v>1085</v>
          </cell>
          <cell r="CY93">
            <v>0</v>
          </cell>
          <cell r="CZ93">
            <v>2200</v>
          </cell>
        </row>
        <row r="94">
          <cell r="C94" t="str">
            <v>Côte-des-Neiges-Notre-Dame-de-Grâce</v>
          </cell>
          <cell r="D94">
            <v>138240</v>
          </cell>
          <cell r="E94">
            <v>59945</v>
          </cell>
          <cell r="F94">
            <v>53975</v>
          </cell>
          <cell r="G94">
            <v>3895</v>
          </cell>
          <cell r="H94">
            <v>12275</v>
          </cell>
          <cell r="I94">
            <v>8160</v>
          </cell>
          <cell r="J94">
            <v>138260</v>
          </cell>
          <cell r="K94">
            <v>126460</v>
          </cell>
          <cell r="L94">
            <v>11785</v>
          </cell>
          <cell r="M94">
            <v>40355</v>
          </cell>
          <cell r="N94">
            <v>19355</v>
          </cell>
          <cell r="O94">
            <v>10185</v>
          </cell>
          <cell r="P94">
            <v>7380</v>
          </cell>
          <cell r="Q94">
            <v>3355</v>
          </cell>
          <cell r="R94">
            <v>40375</v>
          </cell>
          <cell r="S94">
            <v>31555</v>
          </cell>
          <cell r="T94">
            <v>25630</v>
          </cell>
          <cell r="U94">
            <v>9395</v>
          </cell>
          <cell r="V94">
            <v>16205</v>
          </cell>
          <cell r="W94">
            <v>6875</v>
          </cell>
          <cell r="X94">
            <v>6310</v>
          </cell>
          <cell r="Y94">
            <v>3000</v>
          </cell>
          <cell r="Z94">
            <v>5910</v>
          </cell>
          <cell r="AA94">
            <v>4130</v>
          </cell>
          <cell r="AB94">
            <v>1760</v>
          </cell>
          <cell r="AC94">
            <v>975</v>
          </cell>
          <cell r="AD94">
            <v>530</v>
          </cell>
          <cell r="AE94">
            <v>205</v>
          </cell>
          <cell r="AF94">
            <v>8790</v>
          </cell>
          <cell r="AG94">
            <v>7480</v>
          </cell>
          <cell r="AH94">
            <v>4925</v>
          </cell>
          <cell r="AI94">
            <v>1925</v>
          </cell>
          <cell r="AJ94">
            <v>615</v>
          </cell>
          <cell r="AK94">
            <v>1270</v>
          </cell>
          <cell r="AL94">
            <v>855</v>
          </cell>
          <cell r="AM94">
            <v>335</v>
          </cell>
          <cell r="AN94">
            <v>90</v>
          </cell>
          <cell r="AO94">
            <v>45575</v>
          </cell>
          <cell r="AP94">
            <v>11280</v>
          </cell>
          <cell r="AQ94">
            <v>15570</v>
          </cell>
          <cell r="AR94">
            <v>4950</v>
          </cell>
          <cell r="AS94">
            <v>8535</v>
          </cell>
          <cell r="AT94">
            <v>5245</v>
          </cell>
          <cell r="AU94">
            <v>1.1287925696594427</v>
          </cell>
          <cell r="AV94">
            <v>161980</v>
          </cell>
          <cell r="AW94">
            <v>44420</v>
          </cell>
          <cell r="AX94">
            <v>5835</v>
          </cell>
          <cell r="AY94">
            <v>9620</v>
          </cell>
          <cell r="AZ94">
            <v>28950</v>
          </cell>
          <cell r="BA94">
            <v>117530</v>
          </cell>
          <cell r="BB94">
            <v>2.9109597523219812</v>
          </cell>
          <cell r="BC94">
            <v>20505</v>
          </cell>
          <cell r="BD94">
            <v>9830</v>
          </cell>
          <cell r="BE94">
            <v>1120</v>
          </cell>
          <cell r="BF94">
            <v>410</v>
          </cell>
          <cell r="BG94">
            <v>8350</v>
          </cell>
          <cell r="BH94">
            <v>10650</v>
          </cell>
          <cell r="BI94">
            <v>74030</v>
          </cell>
          <cell r="BJ94">
            <v>4.4872011346751313</v>
          </cell>
          <cell r="BK94">
            <v>332187.5</v>
          </cell>
          <cell r="BL94">
            <v>1.8366945832770498</v>
          </cell>
          <cell r="BM94">
            <v>135970.5</v>
          </cell>
          <cell r="BN94">
            <v>74010</v>
          </cell>
          <cell r="BO94">
            <v>18460</v>
          </cell>
          <cell r="BP94">
            <v>55565</v>
          </cell>
          <cell r="BQ94">
            <v>0</v>
          </cell>
          <cell r="BR94">
            <v>74040</v>
          </cell>
          <cell r="BS94">
            <v>39785</v>
          </cell>
          <cell r="BT94">
            <v>24745</v>
          </cell>
          <cell r="BU94">
            <v>9520</v>
          </cell>
          <cell r="BV94">
            <v>74035</v>
          </cell>
          <cell r="BW94">
            <v>18850</v>
          </cell>
          <cell r="BX94">
            <v>26845</v>
          </cell>
          <cell r="BY94">
            <v>13715</v>
          </cell>
          <cell r="BZ94">
            <v>6425</v>
          </cell>
          <cell r="CA94">
            <v>3335</v>
          </cell>
          <cell r="CB94">
            <v>1985</v>
          </cell>
          <cell r="CC94">
            <v>945</v>
          </cell>
          <cell r="CD94">
            <v>885</v>
          </cell>
          <cell r="CE94">
            <v>925</v>
          </cell>
          <cell r="CF94">
            <v>74040</v>
          </cell>
          <cell r="CG94">
            <v>2010</v>
          </cell>
          <cell r="CH94">
            <v>3755</v>
          </cell>
          <cell r="CI94">
            <v>840</v>
          </cell>
          <cell r="CJ94">
            <v>10820</v>
          </cell>
          <cell r="CK94">
            <v>15855</v>
          </cell>
          <cell r="CL94">
            <v>40600</v>
          </cell>
          <cell r="CM94">
            <v>115</v>
          </cell>
          <cell r="CN94">
            <v>25</v>
          </cell>
          <cell r="CO94">
            <v>74055</v>
          </cell>
          <cell r="CP94">
            <v>29015</v>
          </cell>
          <cell r="CQ94">
            <v>21530</v>
          </cell>
          <cell r="CR94">
            <v>11295</v>
          </cell>
          <cell r="CS94">
            <v>10730</v>
          </cell>
          <cell r="CT94">
            <v>1530</v>
          </cell>
          <cell r="CU94">
            <v>161990</v>
          </cell>
          <cell r="CV94">
            <v>2.1874282627776651</v>
          </cell>
          <cell r="CW94">
            <v>74015</v>
          </cell>
          <cell r="CX94">
            <v>38685</v>
          </cell>
          <cell r="CY94">
            <v>790</v>
          </cell>
          <cell r="CZ94">
            <v>34510</v>
          </cell>
        </row>
        <row r="97">
          <cell r="A97" t="str">
            <v>4620380.00</v>
          </cell>
          <cell r="B97" t="str">
            <v>0380.00</v>
          </cell>
          <cell r="C97" t="str">
            <v>CÔTE-SAINT-LUC</v>
          </cell>
          <cell r="D97">
            <v>3365</v>
          </cell>
          <cell r="E97">
            <v>915</v>
          </cell>
          <cell r="F97">
            <v>1705</v>
          </cell>
          <cell r="G97">
            <v>65</v>
          </cell>
          <cell r="H97">
            <v>265</v>
          </cell>
          <cell r="I97">
            <v>410</v>
          </cell>
          <cell r="J97">
            <v>3360</v>
          </cell>
          <cell r="K97">
            <v>3275</v>
          </cell>
          <cell r="L97">
            <v>85</v>
          </cell>
          <cell r="M97">
            <v>1055</v>
          </cell>
          <cell r="N97">
            <v>485</v>
          </cell>
          <cell r="O97">
            <v>255</v>
          </cell>
          <cell r="P97">
            <v>230</v>
          </cell>
          <cell r="Q97">
            <v>85</v>
          </cell>
          <cell r="R97">
            <v>1055</v>
          </cell>
          <cell r="S97">
            <v>880</v>
          </cell>
          <cell r="T97">
            <v>850</v>
          </cell>
          <cell r="U97">
            <v>365</v>
          </cell>
          <cell r="V97">
            <v>480</v>
          </cell>
          <cell r="W97">
            <v>180</v>
          </cell>
          <cell r="X97">
            <v>215</v>
          </cell>
          <cell r="Y97">
            <v>85</v>
          </cell>
          <cell r="Z97">
            <v>35</v>
          </cell>
          <cell r="AA97">
            <v>10</v>
          </cell>
          <cell r="AB97">
            <v>25</v>
          </cell>
          <cell r="AC97">
            <v>25</v>
          </cell>
          <cell r="AD97">
            <v>0</v>
          </cell>
          <cell r="AE97">
            <v>0</v>
          </cell>
          <cell r="AF97">
            <v>175</v>
          </cell>
          <cell r="AG97">
            <v>145</v>
          </cell>
          <cell r="AH97">
            <v>90</v>
          </cell>
          <cell r="AI97">
            <v>35</v>
          </cell>
          <cell r="AJ97">
            <v>15</v>
          </cell>
          <cell r="AK97">
            <v>30</v>
          </cell>
          <cell r="AL97">
            <v>15</v>
          </cell>
          <cell r="AM97">
            <v>10</v>
          </cell>
          <cell r="AN97">
            <v>0</v>
          </cell>
          <cell r="AO97">
            <v>1195</v>
          </cell>
          <cell r="AP97">
            <v>160</v>
          </cell>
          <cell r="AQ97">
            <v>460</v>
          </cell>
          <cell r="AR97">
            <v>155</v>
          </cell>
          <cell r="AS97">
            <v>260</v>
          </cell>
          <cell r="AT97">
            <v>160</v>
          </cell>
          <cell r="AU97">
            <v>1.1000000000000001</v>
          </cell>
          <cell r="AV97">
            <v>3990</v>
          </cell>
          <cell r="AW97">
            <v>860</v>
          </cell>
          <cell r="AX97">
            <v>90</v>
          </cell>
          <cell r="AY97">
            <v>25</v>
          </cell>
          <cell r="AZ97">
            <v>740</v>
          </cell>
          <cell r="BA97">
            <v>3130</v>
          </cell>
          <cell r="BB97">
            <v>3</v>
          </cell>
          <cell r="BC97">
            <v>1075</v>
          </cell>
          <cell r="BD97">
            <v>575</v>
          </cell>
          <cell r="BE97">
            <v>50</v>
          </cell>
          <cell r="BF97">
            <v>0</v>
          </cell>
          <cell r="BG97">
            <v>520</v>
          </cell>
          <cell r="BH97">
            <v>495</v>
          </cell>
          <cell r="BI97">
            <v>1795</v>
          </cell>
          <cell r="BJ97">
            <v>5.5</v>
          </cell>
          <cell r="BK97">
            <v>9872.5</v>
          </cell>
          <cell r="BL97">
            <v>2.2000000000000002</v>
          </cell>
          <cell r="BM97">
            <v>3949.0000000000005</v>
          </cell>
          <cell r="BN97">
            <v>1795</v>
          </cell>
          <cell r="BO97">
            <v>765</v>
          </cell>
          <cell r="BP97">
            <v>1030</v>
          </cell>
          <cell r="BQ97">
            <v>0</v>
          </cell>
          <cell r="BR97">
            <v>1795</v>
          </cell>
          <cell r="BS97">
            <v>1100</v>
          </cell>
          <cell r="BT97">
            <v>525</v>
          </cell>
          <cell r="BU97">
            <v>170</v>
          </cell>
          <cell r="BV97">
            <v>1795</v>
          </cell>
          <cell r="BW97">
            <v>110</v>
          </cell>
          <cell r="BX97">
            <v>870</v>
          </cell>
          <cell r="BY97">
            <v>390</v>
          </cell>
          <cell r="BZ97">
            <v>290</v>
          </cell>
          <cell r="CA97">
            <v>100</v>
          </cell>
          <cell r="CB97">
            <v>25</v>
          </cell>
          <cell r="CC97">
            <v>0</v>
          </cell>
          <cell r="CD97">
            <v>0</v>
          </cell>
          <cell r="CE97">
            <v>0</v>
          </cell>
          <cell r="CF97">
            <v>1795</v>
          </cell>
          <cell r="CG97">
            <v>500</v>
          </cell>
          <cell r="CH97">
            <v>210</v>
          </cell>
          <cell r="CI97">
            <v>0</v>
          </cell>
          <cell r="CJ97">
            <v>65</v>
          </cell>
          <cell r="CK97">
            <v>820</v>
          </cell>
          <cell r="CL97">
            <v>200</v>
          </cell>
          <cell r="CM97">
            <v>0</v>
          </cell>
          <cell r="CN97">
            <v>0</v>
          </cell>
          <cell r="CO97">
            <v>1795</v>
          </cell>
          <cell r="CP97">
            <v>740</v>
          </cell>
          <cell r="CQ97">
            <v>465</v>
          </cell>
          <cell r="CR97">
            <v>240</v>
          </cell>
          <cell r="CS97">
            <v>310</v>
          </cell>
          <cell r="CT97">
            <v>40</v>
          </cell>
          <cell r="CU97">
            <v>3990</v>
          </cell>
          <cell r="CV97">
            <v>2.2000000000000002</v>
          </cell>
          <cell r="CW97">
            <v>1795</v>
          </cell>
          <cell r="CX97">
            <v>1030</v>
          </cell>
          <cell r="CY97">
            <v>15</v>
          </cell>
          <cell r="CZ97">
            <v>755</v>
          </cell>
        </row>
        <row r="98">
          <cell r="A98" t="str">
            <v>4620381.00</v>
          </cell>
          <cell r="B98" t="str">
            <v>0381.00</v>
          </cell>
          <cell r="C98" t="str">
            <v>CÔTE-SAINT-LUC</v>
          </cell>
          <cell r="D98">
            <v>4960</v>
          </cell>
          <cell r="E98">
            <v>1345</v>
          </cell>
          <cell r="F98">
            <v>2345</v>
          </cell>
          <cell r="G98">
            <v>110</v>
          </cell>
          <cell r="H98">
            <v>450</v>
          </cell>
          <cell r="I98">
            <v>710</v>
          </cell>
          <cell r="J98">
            <v>4965</v>
          </cell>
          <cell r="K98">
            <v>4780</v>
          </cell>
          <cell r="L98">
            <v>185</v>
          </cell>
          <cell r="M98">
            <v>1550</v>
          </cell>
          <cell r="N98">
            <v>705</v>
          </cell>
          <cell r="O98">
            <v>435</v>
          </cell>
          <cell r="P98">
            <v>295</v>
          </cell>
          <cell r="Q98">
            <v>115</v>
          </cell>
          <cell r="R98">
            <v>1550</v>
          </cell>
          <cell r="S98">
            <v>1225</v>
          </cell>
          <cell r="T98">
            <v>1130</v>
          </cell>
          <cell r="U98">
            <v>435</v>
          </cell>
          <cell r="V98">
            <v>695</v>
          </cell>
          <cell r="W98">
            <v>310</v>
          </cell>
          <cell r="X98">
            <v>285</v>
          </cell>
          <cell r="Y98">
            <v>100</v>
          </cell>
          <cell r="Z98">
            <v>95</v>
          </cell>
          <cell r="AA98">
            <v>35</v>
          </cell>
          <cell r="AB98">
            <v>60</v>
          </cell>
          <cell r="AC98">
            <v>40</v>
          </cell>
          <cell r="AD98">
            <v>0</v>
          </cell>
          <cell r="AE98">
            <v>15</v>
          </cell>
          <cell r="AF98">
            <v>325</v>
          </cell>
          <cell r="AG98">
            <v>255</v>
          </cell>
          <cell r="AH98">
            <v>165</v>
          </cell>
          <cell r="AI98">
            <v>75</v>
          </cell>
          <cell r="AJ98">
            <v>10</v>
          </cell>
          <cell r="AK98">
            <v>70</v>
          </cell>
          <cell r="AL98">
            <v>65</v>
          </cell>
          <cell r="AM98">
            <v>0</v>
          </cell>
          <cell r="AN98">
            <v>0</v>
          </cell>
          <cell r="AO98">
            <v>1725</v>
          </cell>
          <cell r="AP98">
            <v>380</v>
          </cell>
          <cell r="AQ98">
            <v>610</v>
          </cell>
          <cell r="AR98">
            <v>235</v>
          </cell>
          <cell r="AS98">
            <v>290</v>
          </cell>
          <cell r="AT98">
            <v>210</v>
          </cell>
          <cell r="AU98">
            <v>1.1000000000000001</v>
          </cell>
          <cell r="AV98">
            <v>5660</v>
          </cell>
          <cell r="AW98">
            <v>1155</v>
          </cell>
          <cell r="AX98">
            <v>125</v>
          </cell>
          <cell r="AY98">
            <v>85</v>
          </cell>
          <cell r="AZ98">
            <v>945</v>
          </cell>
          <cell r="BA98">
            <v>4500</v>
          </cell>
          <cell r="BB98">
            <v>2.9</v>
          </cell>
          <cell r="BC98">
            <v>1125</v>
          </cell>
          <cell r="BD98">
            <v>580</v>
          </cell>
          <cell r="BE98">
            <v>60</v>
          </cell>
          <cell r="BF98">
            <v>0</v>
          </cell>
          <cell r="BG98">
            <v>515</v>
          </cell>
          <cell r="BH98">
            <v>545</v>
          </cell>
          <cell r="BI98">
            <v>2550</v>
          </cell>
          <cell r="BJ98">
            <v>4.3</v>
          </cell>
          <cell r="BK98">
            <v>10965</v>
          </cell>
          <cell r="BL98">
            <v>1.9</v>
          </cell>
          <cell r="BM98">
            <v>4845</v>
          </cell>
          <cell r="BN98">
            <v>2550</v>
          </cell>
          <cell r="BO98">
            <v>580</v>
          </cell>
          <cell r="BP98">
            <v>1970</v>
          </cell>
          <cell r="BQ98">
            <v>0</v>
          </cell>
          <cell r="BR98">
            <v>2550</v>
          </cell>
          <cell r="BS98">
            <v>1410</v>
          </cell>
          <cell r="BT98">
            <v>800</v>
          </cell>
          <cell r="BU98">
            <v>340</v>
          </cell>
          <cell r="BV98">
            <v>2550</v>
          </cell>
          <cell r="BW98">
            <v>95</v>
          </cell>
          <cell r="BX98">
            <v>780</v>
          </cell>
          <cell r="BY98">
            <v>735</v>
          </cell>
          <cell r="BZ98">
            <v>485</v>
          </cell>
          <cell r="CA98">
            <v>230</v>
          </cell>
          <cell r="CB98">
            <v>135</v>
          </cell>
          <cell r="CC98">
            <v>40</v>
          </cell>
          <cell r="CD98">
            <v>10</v>
          </cell>
          <cell r="CE98">
            <v>35</v>
          </cell>
          <cell r="CF98">
            <v>2550</v>
          </cell>
          <cell r="CG98">
            <v>80</v>
          </cell>
          <cell r="CH98">
            <v>190</v>
          </cell>
          <cell r="CI98">
            <v>60</v>
          </cell>
          <cell r="CJ98">
            <v>185</v>
          </cell>
          <cell r="CK98">
            <v>1725</v>
          </cell>
          <cell r="CL98">
            <v>310</v>
          </cell>
          <cell r="CM98">
            <v>0</v>
          </cell>
          <cell r="CN98">
            <v>0</v>
          </cell>
          <cell r="CO98">
            <v>2550</v>
          </cell>
          <cell r="CP98">
            <v>950</v>
          </cell>
          <cell r="CQ98">
            <v>715</v>
          </cell>
          <cell r="CR98">
            <v>455</v>
          </cell>
          <cell r="CS98">
            <v>390</v>
          </cell>
          <cell r="CT98">
            <v>40</v>
          </cell>
          <cell r="CU98">
            <v>5655</v>
          </cell>
          <cell r="CV98">
            <v>2.2000000000000002</v>
          </cell>
          <cell r="CW98">
            <v>2550</v>
          </cell>
          <cell r="CX98">
            <v>1520</v>
          </cell>
          <cell r="CY98">
            <v>15</v>
          </cell>
          <cell r="CZ98">
            <v>1015</v>
          </cell>
        </row>
        <row r="99">
          <cell r="A99" t="str">
            <v>4620382.01</v>
          </cell>
          <cell r="B99" t="str">
            <v>0382.01</v>
          </cell>
          <cell r="C99" t="str">
            <v>CÔTE-SAINT-LUC</v>
          </cell>
          <cell r="D99">
            <v>3180</v>
          </cell>
          <cell r="E99">
            <v>660</v>
          </cell>
          <cell r="F99">
            <v>1740</v>
          </cell>
          <cell r="G99">
            <v>40</v>
          </cell>
          <cell r="H99">
            <v>170</v>
          </cell>
          <cell r="I99">
            <v>570</v>
          </cell>
          <cell r="J99">
            <v>3180</v>
          </cell>
          <cell r="K99">
            <v>3100</v>
          </cell>
          <cell r="L99">
            <v>80</v>
          </cell>
          <cell r="M99">
            <v>940</v>
          </cell>
          <cell r="N99">
            <v>515</v>
          </cell>
          <cell r="O99">
            <v>135</v>
          </cell>
          <cell r="P99">
            <v>165</v>
          </cell>
          <cell r="Q99">
            <v>125</v>
          </cell>
          <cell r="R99">
            <v>945</v>
          </cell>
          <cell r="S99">
            <v>870</v>
          </cell>
          <cell r="T99">
            <v>835</v>
          </cell>
          <cell r="U99">
            <v>445</v>
          </cell>
          <cell r="V99">
            <v>385</v>
          </cell>
          <cell r="W99">
            <v>105</v>
          </cell>
          <cell r="X99">
            <v>160</v>
          </cell>
          <cell r="Y99">
            <v>120</v>
          </cell>
          <cell r="Z99">
            <v>40</v>
          </cell>
          <cell r="AA99">
            <v>30</v>
          </cell>
          <cell r="AB99">
            <v>0</v>
          </cell>
          <cell r="AC99">
            <v>10</v>
          </cell>
          <cell r="AD99">
            <v>0</v>
          </cell>
          <cell r="AE99">
            <v>0</v>
          </cell>
          <cell r="AF99">
            <v>70</v>
          </cell>
          <cell r="AG99">
            <v>55</v>
          </cell>
          <cell r="AH99">
            <v>35</v>
          </cell>
          <cell r="AI99">
            <v>0</v>
          </cell>
          <cell r="AJ99">
            <v>15</v>
          </cell>
          <cell r="AK99">
            <v>20</v>
          </cell>
          <cell r="AL99">
            <v>0</v>
          </cell>
          <cell r="AM99">
            <v>15</v>
          </cell>
          <cell r="AN99">
            <v>0</v>
          </cell>
          <cell r="AO99">
            <v>940</v>
          </cell>
          <cell r="AP99">
            <v>175</v>
          </cell>
          <cell r="AQ99">
            <v>340</v>
          </cell>
          <cell r="AR99">
            <v>75</v>
          </cell>
          <cell r="AS99">
            <v>240</v>
          </cell>
          <cell r="AT99">
            <v>100</v>
          </cell>
          <cell r="AU99">
            <v>1</v>
          </cell>
          <cell r="AV99">
            <v>3565</v>
          </cell>
          <cell r="AW99">
            <v>810</v>
          </cell>
          <cell r="AX99">
            <v>50</v>
          </cell>
          <cell r="AY99">
            <v>85</v>
          </cell>
          <cell r="AZ99">
            <v>675</v>
          </cell>
          <cell r="BA99">
            <v>2755</v>
          </cell>
          <cell r="BB99">
            <v>2.9</v>
          </cell>
          <cell r="BC99">
            <v>1275</v>
          </cell>
          <cell r="BD99">
            <v>595</v>
          </cell>
          <cell r="BE99">
            <v>30</v>
          </cell>
          <cell r="BF99">
            <v>30</v>
          </cell>
          <cell r="BG99">
            <v>530</v>
          </cell>
          <cell r="BH99">
            <v>680</v>
          </cell>
          <cell r="BI99">
            <v>1645</v>
          </cell>
          <cell r="BJ99">
            <v>5.6</v>
          </cell>
          <cell r="BK99">
            <v>9212</v>
          </cell>
          <cell r="BL99">
            <v>2.5</v>
          </cell>
          <cell r="BM99">
            <v>4112.5</v>
          </cell>
          <cell r="BN99">
            <v>1645</v>
          </cell>
          <cell r="BO99">
            <v>1020</v>
          </cell>
          <cell r="BP99">
            <v>620</v>
          </cell>
          <cell r="BQ99">
            <v>0</v>
          </cell>
          <cell r="BR99">
            <v>1645</v>
          </cell>
          <cell r="BS99">
            <v>1230</v>
          </cell>
          <cell r="BT99">
            <v>345</v>
          </cell>
          <cell r="BU99">
            <v>65</v>
          </cell>
          <cell r="BV99">
            <v>1645</v>
          </cell>
          <cell r="BW99">
            <v>10</v>
          </cell>
          <cell r="BX99">
            <v>160</v>
          </cell>
          <cell r="BY99">
            <v>540</v>
          </cell>
          <cell r="BZ99">
            <v>540</v>
          </cell>
          <cell r="CA99">
            <v>250</v>
          </cell>
          <cell r="CB99">
            <v>10</v>
          </cell>
          <cell r="CC99">
            <v>20</v>
          </cell>
          <cell r="CD99">
            <v>20</v>
          </cell>
          <cell r="CE99">
            <v>85</v>
          </cell>
          <cell r="CF99">
            <v>1645</v>
          </cell>
          <cell r="CG99">
            <v>360</v>
          </cell>
          <cell r="CH99">
            <v>100</v>
          </cell>
          <cell r="CI99">
            <v>0</v>
          </cell>
          <cell r="CJ99">
            <v>85</v>
          </cell>
          <cell r="CK99">
            <v>1010</v>
          </cell>
          <cell r="CL99">
            <v>90</v>
          </cell>
          <cell r="CM99">
            <v>0</v>
          </cell>
          <cell r="CN99">
            <v>5</v>
          </cell>
          <cell r="CO99">
            <v>1645</v>
          </cell>
          <cell r="CP99">
            <v>675</v>
          </cell>
          <cell r="CQ99">
            <v>535</v>
          </cell>
          <cell r="CR99">
            <v>150</v>
          </cell>
          <cell r="CS99">
            <v>230</v>
          </cell>
          <cell r="CT99">
            <v>55</v>
          </cell>
          <cell r="CU99">
            <v>3570</v>
          </cell>
          <cell r="CV99">
            <v>2.2000000000000002</v>
          </cell>
          <cell r="CW99">
            <v>1645</v>
          </cell>
          <cell r="CX99">
            <v>925</v>
          </cell>
          <cell r="CY99">
            <v>10</v>
          </cell>
          <cell r="CZ99">
            <v>710</v>
          </cell>
        </row>
        <row r="100">
          <cell r="A100" t="str">
            <v>4620382.02</v>
          </cell>
          <cell r="B100" t="str">
            <v>0382.02</v>
          </cell>
          <cell r="C100" t="str">
            <v>CÔTE-SAINT-LUC</v>
          </cell>
          <cell r="D100">
            <v>3615</v>
          </cell>
          <cell r="E100">
            <v>1045</v>
          </cell>
          <cell r="F100">
            <v>2125</v>
          </cell>
          <cell r="G100">
            <v>50</v>
          </cell>
          <cell r="H100">
            <v>160</v>
          </cell>
          <cell r="I100">
            <v>230</v>
          </cell>
          <cell r="J100">
            <v>3615</v>
          </cell>
          <cell r="K100">
            <v>3550</v>
          </cell>
          <cell r="L100">
            <v>65</v>
          </cell>
          <cell r="M100">
            <v>1220</v>
          </cell>
          <cell r="N100">
            <v>440</v>
          </cell>
          <cell r="O100">
            <v>265</v>
          </cell>
          <cell r="P100">
            <v>300</v>
          </cell>
          <cell r="Q100">
            <v>210</v>
          </cell>
          <cell r="R100">
            <v>1220</v>
          </cell>
          <cell r="S100">
            <v>1090</v>
          </cell>
          <cell r="T100">
            <v>1055</v>
          </cell>
          <cell r="U100">
            <v>370</v>
          </cell>
          <cell r="V100">
            <v>685</v>
          </cell>
          <cell r="W100">
            <v>205</v>
          </cell>
          <cell r="X100">
            <v>275</v>
          </cell>
          <cell r="Y100">
            <v>205</v>
          </cell>
          <cell r="Z100">
            <v>35</v>
          </cell>
          <cell r="AA100">
            <v>20</v>
          </cell>
          <cell r="AB100">
            <v>10</v>
          </cell>
          <cell r="AC100">
            <v>10</v>
          </cell>
          <cell r="AD100">
            <v>10</v>
          </cell>
          <cell r="AE100">
            <v>0</v>
          </cell>
          <cell r="AF100">
            <v>130</v>
          </cell>
          <cell r="AG100">
            <v>120</v>
          </cell>
          <cell r="AH100">
            <v>40</v>
          </cell>
          <cell r="AI100">
            <v>55</v>
          </cell>
          <cell r="AJ100">
            <v>20</v>
          </cell>
          <cell r="AK100">
            <v>10</v>
          </cell>
          <cell r="AL100">
            <v>10</v>
          </cell>
          <cell r="AM100">
            <v>0</v>
          </cell>
          <cell r="AN100">
            <v>0</v>
          </cell>
          <cell r="AO100">
            <v>1740</v>
          </cell>
          <cell r="AP100">
            <v>325</v>
          </cell>
          <cell r="AQ100">
            <v>555</v>
          </cell>
          <cell r="AR100">
            <v>255</v>
          </cell>
          <cell r="AS100">
            <v>375</v>
          </cell>
          <cell r="AT100">
            <v>230</v>
          </cell>
          <cell r="AU100">
            <v>1.4</v>
          </cell>
          <cell r="AV100">
            <v>4485</v>
          </cell>
          <cell r="AW100">
            <v>430</v>
          </cell>
          <cell r="AX100">
            <v>90</v>
          </cell>
          <cell r="AY100">
            <v>35</v>
          </cell>
          <cell r="AZ100">
            <v>310</v>
          </cell>
          <cell r="BA100">
            <v>4050</v>
          </cell>
          <cell r="BB100">
            <v>3.3</v>
          </cell>
          <cell r="BC100">
            <v>715</v>
          </cell>
          <cell r="BD100">
            <v>210</v>
          </cell>
          <cell r="BE100">
            <v>40</v>
          </cell>
          <cell r="BF100">
            <v>0</v>
          </cell>
          <cell r="BG100">
            <v>165</v>
          </cell>
          <cell r="BH100">
            <v>505</v>
          </cell>
          <cell r="BI100">
            <v>1545</v>
          </cell>
          <cell r="BJ100">
            <v>6.9</v>
          </cell>
          <cell r="BK100">
            <v>10660.5</v>
          </cell>
          <cell r="BL100">
            <v>3</v>
          </cell>
          <cell r="BM100">
            <v>4635</v>
          </cell>
          <cell r="BN100">
            <v>1550</v>
          </cell>
          <cell r="BO100">
            <v>1155</v>
          </cell>
          <cell r="BP100">
            <v>395</v>
          </cell>
          <cell r="BQ100">
            <v>0</v>
          </cell>
          <cell r="BR100">
            <v>1545</v>
          </cell>
          <cell r="BS100">
            <v>815</v>
          </cell>
          <cell r="BT100">
            <v>580</v>
          </cell>
          <cell r="BU100">
            <v>155</v>
          </cell>
          <cell r="BV100">
            <v>1550</v>
          </cell>
          <cell r="BW100">
            <v>115</v>
          </cell>
          <cell r="BX100">
            <v>770</v>
          </cell>
          <cell r="BY100">
            <v>575</v>
          </cell>
          <cell r="BZ100">
            <v>35</v>
          </cell>
          <cell r="CA100">
            <v>10</v>
          </cell>
          <cell r="CB100">
            <v>10</v>
          </cell>
          <cell r="CC100">
            <v>15</v>
          </cell>
          <cell r="CD100">
            <v>10</v>
          </cell>
          <cell r="CE100">
            <v>10</v>
          </cell>
          <cell r="CF100">
            <v>1550</v>
          </cell>
          <cell r="CG100">
            <v>560</v>
          </cell>
          <cell r="CH100">
            <v>530</v>
          </cell>
          <cell r="CI100">
            <v>0</v>
          </cell>
          <cell r="CJ100">
            <v>145</v>
          </cell>
          <cell r="CK100">
            <v>0</v>
          </cell>
          <cell r="CL100">
            <v>310</v>
          </cell>
          <cell r="CM100">
            <v>0</v>
          </cell>
          <cell r="CN100">
            <v>0</v>
          </cell>
          <cell r="CO100">
            <v>1545</v>
          </cell>
          <cell r="CP100">
            <v>310</v>
          </cell>
          <cell r="CQ100">
            <v>445</v>
          </cell>
          <cell r="CR100">
            <v>250</v>
          </cell>
          <cell r="CS100">
            <v>460</v>
          </cell>
          <cell r="CT100">
            <v>85</v>
          </cell>
          <cell r="CU100">
            <v>4480</v>
          </cell>
          <cell r="CV100">
            <v>2.9</v>
          </cell>
          <cell r="CW100">
            <v>1550</v>
          </cell>
          <cell r="CX100">
            <v>1180</v>
          </cell>
          <cell r="CY100">
            <v>20</v>
          </cell>
          <cell r="CZ100">
            <v>345</v>
          </cell>
        </row>
        <row r="101">
          <cell r="A101" t="str">
            <v>4620383.01</v>
          </cell>
          <cell r="B101" t="str">
            <v>0383.01</v>
          </cell>
          <cell r="C101" t="str">
            <v>CÔTE-SAINT-LUC</v>
          </cell>
          <cell r="D101">
            <v>2860</v>
          </cell>
          <cell r="E101">
            <v>750</v>
          </cell>
          <cell r="F101">
            <v>1425</v>
          </cell>
          <cell r="G101">
            <v>40</v>
          </cell>
          <cell r="H101">
            <v>185</v>
          </cell>
          <cell r="I101">
            <v>465</v>
          </cell>
          <cell r="J101">
            <v>2860</v>
          </cell>
          <cell r="K101">
            <v>2820</v>
          </cell>
          <cell r="L101">
            <v>40</v>
          </cell>
          <cell r="M101">
            <v>765</v>
          </cell>
          <cell r="N101">
            <v>335</v>
          </cell>
          <cell r="O101">
            <v>125</v>
          </cell>
          <cell r="P101">
            <v>195</v>
          </cell>
          <cell r="Q101">
            <v>110</v>
          </cell>
          <cell r="R101">
            <v>765</v>
          </cell>
          <cell r="S101">
            <v>665</v>
          </cell>
          <cell r="T101">
            <v>655</v>
          </cell>
          <cell r="U101">
            <v>255</v>
          </cell>
          <cell r="V101">
            <v>395</v>
          </cell>
          <cell r="W101">
            <v>105</v>
          </cell>
          <cell r="X101">
            <v>185</v>
          </cell>
          <cell r="Y101">
            <v>105</v>
          </cell>
          <cell r="Z101">
            <v>10</v>
          </cell>
          <cell r="AA101">
            <v>10</v>
          </cell>
          <cell r="AB101">
            <v>10</v>
          </cell>
          <cell r="AC101">
            <v>0</v>
          </cell>
          <cell r="AD101">
            <v>0</v>
          </cell>
          <cell r="AE101">
            <v>0</v>
          </cell>
          <cell r="AF101">
            <v>105</v>
          </cell>
          <cell r="AG101">
            <v>85</v>
          </cell>
          <cell r="AH101">
            <v>60</v>
          </cell>
          <cell r="AI101">
            <v>20</v>
          </cell>
          <cell r="AJ101">
            <v>10</v>
          </cell>
          <cell r="AK101">
            <v>20</v>
          </cell>
          <cell r="AL101">
            <v>15</v>
          </cell>
          <cell r="AM101">
            <v>0</v>
          </cell>
          <cell r="AN101">
            <v>0</v>
          </cell>
          <cell r="AO101">
            <v>1000</v>
          </cell>
          <cell r="AP101">
            <v>195</v>
          </cell>
          <cell r="AQ101">
            <v>315</v>
          </cell>
          <cell r="AR101">
            <v>105</v>
          </cell>
          <cell r="AS101">
            <v>220</v>
          </cell>
          <cell r="AT101">
            <v>165</v>
          </cell>
          <cell r="AU101">
            <v>1.3</v>
          </cell>
          <cell r="AV101">
            <v>2815</v>
          </cell>
          <cell r="AW101">
            <v>385</v>
          </cell>
          <cell r="AX101">
            <v>45</v>
          </cell>
          <cell r="AY101">
            <v>55</v>
          </cell>
          <cell r="AZ101">
            <v>285</v>
          </cell>
          <cell r="BA101">
            <v>2435</v>
          </cell>
          <cell r="BB101">
            <v>3.2</v>
          </cell>
          <cell r="BC101">
            <v>605</v>
          </cell>
          <cell r="BD101">
            <v>190</v>
          </cell>
          <cell r="BE101">
            <v>15</v>
          </cell>
          <cell r="BF101">
            <v>25</v>
          </cell>
          <cell r="BG101">
            <v>145</v>
          </cell>
          <cell r="BH101">
            <v>415</v>
          </cell>
          <cell r="BI101">
            <v>1065</v>
          </cell>
          <cell r="BJ101">
            <v>6.4</v>
          </cell>
          <cell r="BK101">
            <v>6816</v>
          </cell>
          <cell r="BL101">
            <v>2.9</v>
          </cell>
          <cell r="BM101">
            <v>3088.5</v>
          </cell>
          <cell r="BN101">
            <v>1065</v>
          </cell>
          <cell r="BO101">
            <v>695</v>
          </cell>
          <cell r="BP101">
            <v>375</v>
          </cell>
          <cell r="BQ101">
            <v>0</v>
          </cell>
          <cell r="BR101">
            <v>1065</v>
          </cell>
          <cell r="BS101">
            <v>595</v>
          </cell>
          <cell r="BT101">
            <v>375</v>
          </cell>
          <cell r="BU101">
            <v>95</v>
          </cell>
          <cell r="BV101">
            <v>1065</v>
          </cell>
          <cell r="BW101">
            <v>10</v>
          </cell>
          <cell r="BX101">
            <v>520</v>
          </cell>
          <cell r="BY101">
            <v>325</v>
          </cell>
          <cell r="BZ101">
            <v>160</v>
          </cell>
          <cell r="CA101">
            <v>40</v>
          </cell>
          <cell r="CB101">
            <v>0</v>
          </cell>
          <cell r="CC101">
            <v>0</v>
          </cell>
          <cell r="CD101">
            <v>0</v>
          </cell>
          <cell r="CE101">
            <v>0</v>
          </cell>
          <cell r="CF101">
            <v>1065</v>
          </cell>
          <cell r="CG101">
            <v>235</v>
          </cell>
          <cell r="CH101">
            <v>325</v>
          </cell>
          <cell r="CI101">
            <v>0</v>
          </cell>
          <cell r="CJ101">
            <v>220</v>
          </cell>
          <cell r="CK101">
            <v>130</v>
          </cell>
          <cell r="CL101">
            <v>150</v>
          </cell>
          <cell r="CM101">
            <v>0</v>
          </cell>
          <cell r="CN101">
            <v>5</v>
          </cell>
          <cell r="CO101">
            <v>1070</v>
          </cell>
          <cell r="CP101">
            <v>285</v>
          </cell>
          <cell r="CQ101">
            <v>320</v>
          </cell>
          <cell r="CR101">
            <v>145</v>
          </cell>
          <cell r="CS101">
            <v>265</v>
          </cell>
          <cell r="CT101">
            <v>50</v>
          </cell>
          <cell r="CU101">
            <v>2820</v>
          </cell>
          <cell r="CV101">
            <v>2.6</v>
          </cell>
          <cell r="CW101">
            <v>1065</v>
          </cell>
          <cell r="CX101">
            <v>745</v>
          </cell>
          <cell r="CY101">
            <v>10</v>
          </cell>
          <cell r="CZ101">
            <v>310</v>
          </cell>
        </row>
        <row r="102">
          <cell r="A102" t="str">
            <v>4620383.02</v>
          </cell>
          <cell r="B102" t="str">
            <v>0383.02</v>
          </cell>
          <cell r="C102" t="str">
            <v>CÔTE-SAINT-LUC</v>
          </cell>
          <cell r="D102">
            <v>6580</v>
          </cell>
          <cell r="E102">
            <v>1270</v>
          </cell>
          <cell r="F102">
            <v>3655</v>
          </cell>
          <cell r="G102">
            <v>115</v>
          </cell>
          <cell r="H102">
            <v>510</v>
          </cell>
          <cell r="I102">
            <v>1025</v>
          </cell>
          <cell r="J102">
            <v>6575</v>
          </cell>
          <cell r="K102">
            <v>6375</v>
          </cell>
          <cell r="L102">
            <v>205</v>
          </cell>
          <cell r="M102">
            <v>2140</v>
          </cell>
          <cell r="N102">
            <v>1340</v>
          </cell>
          <cell r="O102">
            <v>355</v>
          </cell>
          <cell r="P102">
            <v>280</v>
          </cell>
          <cell r="Q102">
            <v>160</v>
          </cell>
          <cell r="R102">
            <v>2140</v>
          </cell>
          <cell r="S102">
            <v>1890</v>
          </cell>
          <cell r="T102">
            <v>1790</v>
          </cell>
          <cell r="U102">
            <v>1090</v>
          </cell>
          <cell r="V102">
            <v>700</v>
          </cell>
          <cell r="W102">
            <v>275</v>
          </cell>
          <cell r="X102">
            <v>260</v>
          </cell>
          <cell r="Y102">
            <v>160</v>
          </cell>
          <cell r="Z102">
            <v>100</v>
          </cell>
          <cell r="AA102">
            <v>70</v>
          </cell>
          <cell r="AB102">
            <v>30</v>
          </cell>
          <cell r="AC102">
            <v>15</v>
          </cell>
          <cell r="AD102">
            <v>15</v>
          </cell>
          <cell r="AE102">
            <v>0</v>
          </cell>
          <cell r="AF102">
            <v>250</v>
          </cell>
          <cell r="AG102">
            <v>200</v>
          </cell>
          <cell r="AH102">
            <v>135</v>
          </cell>
          <cell r="AI102">
            <v>60</v>
          </cell>
          <cell r="AJ102">
            <v>0</v>
          </cell>
          <cell r="AK102">
            <v>45</v>
          </cell>
          <cell r="AL102">
            <v>40</v>
          </cell>
          <cell r="AM102">
            <v>10</v>
          </cell>
          <cell r="AN102">
            <v>0</v>
          </cell>
          <cell r="AO102">
            <v>1720</v>
          </cell>
          <cell r="AP102">
            <v>360</v>
          </cell>
          <cell r="AQ102">
            <v>470</v>
          </cell>
          <cell r="AR102">
            <v>170</v>
          </cell>
          <cell r="AS102">
            <v>395</v>
          </cell>
          <cell r="AT102">
            <v>325</v>
          </cell>
          <cell r="AU102">
            <v>0.8</v>
          </cell>
          <cell r="AV102">
            <v>7270</v>
          </cell>
          <cell r="AW102">
            <v>1515</v>
          </cell>
          <cell r="AX102">
            <v>65</v>
          </cell>
          <cell r="AY102">
            <v>80</v>
          </cell>
          <cell r="AZ102">
            <v>1365</v>
          </cell>
          <cell r="BA102">
            <v>5755</v>
          </cell>
          <cell r="BB102">
            <v>2.7</v>
          </cell>
          <cell r="BC102">
            <v>2755</v>
          </cell>
          <cell r="BD102">
            <v>950</v>
          </cell>
          <cell r="BE102">
            <v>30</v>
          </cell>
          <cell r="BF102">
            <v>15</v>
          </cell>
          <cell r="BG102">
            <v>905</v>
          </cell>
          <cell r="BH102">
            <v>1805</v>
          </cell>
          <cell r="BI102">
            <v>3555</v>
          </cell>
          <cell r="BJ102">
            <v>5</v>
          </cell>
          <cell r="BK102">
            <v>17775</v>
          </cell>
          <cell r="BL102">
            <v>2.1</v>
          </cell>
          <cell r="BM102">
            <v>7465.5</v>
          </cell>
          <cell r="BN102">
            <v>3555</v>
          </cell>
          <cell r="BO102">
            <v>2015</v>
          </cell>
          <cell r="BP102">
            <v>1540</v>
          </cell>
          <cell r="BQ102">
            <v>0</v>
          </cell>
          <cell r="BR102">
            <v>3555</v>
          </cell>
          <cell r="BS102">
            <v>2865</v>
          </cell>
          <cell r="BT102">
            <v>525</v>
          </cell>
          <cell r="BU102">
            <v>170</v>
          </cell>
          <cell r="BV102">
            <v>3555</v>
          </cell>
          <cell r="BW102">
            <v>35</v>
          </cell>
          <cell r="BX102">
            <v>135</v>
          </cell>
          <cell r="BY102">
            <v>475</v>
          </cell>
          <cell r="BZ102">
            <v>935</v>
          </cell>
          <cell r="CA102">
            <v>675</v>
          </cell>
          <cell r="CB102">
            <v>700</v>
          </cell>
          <cell r="CC102">
            <v>100</v>
          </cell>
          <cell r="CD102">
            <v>140</v>
          </cell>
          <cell r="CE102">
            <v>350</v>
          </cell>
          <cell r="CF102">
            <v>3555</v>
          </cell>
          <cell r="CG102">
            <v>170</v>
          </cell>
          <cell r="CH102">
            <v>65</v>
          </cell>
          <cell r="CI102">
            <v>520</v>
          </cell>
          <cell r="CJ102">
            <v>10</v>
          </cell>
          <cell r="CK102">
            <v>2525</v>
          </cell>
          <cell r="CL102">
            <v>265</v>
          </cell>
          <cell r="CM102">
            <v>0</v>
          </cell>
          <cell r="CN102">
            <v>0</v>
          </cell>
          <cell r="CO102">
            <v>3555</v>
          </cell>
          <cell r="CP102">
            <v>1370</v>
          </cell>
          <cell r="CQ102">
            <v>1370</v>
          </cell>
          <cell r="CR102">
            <v>365</v>
          </cell>
          <cell r="CS102">
            <v>405</v>
          </cell>
          <cell r="CT102">
            <v>50</v>
          </cell>
          <cell r="CU102">
            <v>7270</v>
          </cell>
          <cell r="CV102">
            <v>2</v>
          </cell>
          <cell r="CW102">
            <v>3555</v>
          </cell>
          <cell r="CX102">
            <v>2140</v>
          </cell>
          <cell r="CY102">
            <v>0</v>
          </cell>
          <cell r="CZ102">
            <v>1415</v>
          </cell>
        </row>
        <row r="103">
          <cell r="A103" t="str">
            <v>4620385.00</v>
          </cell>
          <cell r="B103" t="str">
            <v>0385.00</v>
          </cell>
          <cell r="C103" t="str">
            <v>CÔTE-SAINT-LUC</v>
          </cell>
          <cell r="D103">
            <v>1380</v>
          </cell>
          <cell r="E103">
            <v>405</v>
          </cell>
          <cell r="F103">
            <v>510</v>
          </cell>
          <cell r="G103">
            <v>45</v>
          </cell>
          <cell r="H103">
            <v>155</v>
          </cell>
          <cell r="I103">
            <v>270</v>
          </cell>
          <cell r="J103">
            <v>1380</v>
          </cell>
          <cell r="K103">
            <v>1305</v>
          </cell>
          <cell r="L103">
            <v>70</v>
          </cell>
          <cell r="M103">
            <v>345</v>
          </cell>
          <cell r="N103">
            <v>285</v>
          </cell>
          <cell r="O103">
            <v>40</v>
          </cell>
          <cell r="P103">
            <v>25</v>
          </cell>
          <cell r="Q103">
            <v>0</v>
          </cell>
          <cell r="R103">
            <v>345</v>
          </cell>
          <cell r="S103">
            <v>285</v>
          </cell>
          <cell r="T103">
            <v>260</v>
          </cell>
          <cell r="U103">
            <v>225</v>
          </cell>
          <cell r="V103">
            <v>35</v>
          </cell>
          <cell r="W103">
            <v>10</v>
          </cell>
          <cell r="X103">
            <v>25</v>
          </cell>
          <cell r="Y103">
            <v>0</v>
          </cell>
          <cell r="Z103">
            <v>25</v>
          </cell>
          <cell r="AA103">
            <v>25</v>
          </cell>
          <cell r="AB103">
            <v>0</v>
          </cell>
          <cell r="AC103">
            <v>0</v>
          </cell>
          <cell r="AD103">
            <v>0</v>
          </cell>
          <cell r="AE103">
            <v>0</v>
          </cell>
          <cell r="AF103">
            <v>60</v>
          </cell>
          <cell r="AG103">
            <v>60</v>
          </cell>
          <cell r="AH103">
            <v>30</v>
          </cell>
          <cell r="AI103">
            <v>30</v>
          </cell>
          <cell r="AJ103">
            <v>0</v>
          </cell>
          <cell r="AK103">
            <v>0</v>
          </cell>
          <cell r="AL103">
            <v>0</v>
          </cell>
          <cell r="AM103">
            <v>0</v>
          </cell>
          <cell r="AN103">
            <v>0</v>
          </cell>
          <cell r="AO103">
            <v>145</v>
          </cell>
          <cell r="AP103">
            <v>20</v>
          </cell>
          <cell r="AQ103">
            <v>20</v>
          </cell>
          <cell r="AR103">
            <v>30</v>
          </cell>
          <cell r="AS103">
            <v>35</v>
          </cell>
          <cell r="AT103">
            <v>40</v>
          </cell>
          <cell r="AU103">
            <v>0.4</v>
          </cell>
          <cell r="AV103">
            <v>1455</v>
          </cell>
          <cell r="AW103">
            <v>680</v>
          </cell>
          <cell r="AX103">
            <v>65</v>
          </cell>
          <cell r="AY103">
            <v>50</v>
          </cell>
          <cell r="AZ103">
            <v>560</v>
          </cell>
          <cell r="BA103">
            <v>780</v>
          </cell>
          <cell r="BB103">
            <v>2.2000000000000002</v>
          </cell>
          <cell r="BC103">
            <v>665</v>
          </cell>
          <cell r="BD103">
            <v>330</v>
          </cell>
          <cell r="BE103">
            <v>30</v>
          </cell>
          <cell r="BF103">
            <v>10</v>
          </cell>
          <cell r="BG103">
            <v>295</v>
          </cell>
          <cell r="BH103">
            <v>335</v>
          </cell>
          <cell r="BI103">
            <v>950</v>
          </cell>
          <cell r="BJ103">
            <v>4</v>
          </cell>
          <cell r="BK103">
            <v>3800</v>
          </cell>
          <cell r="BL103">
            <v>1.4</v>
          </cell>
          <cell r="BM103">
            <v>1330</v>
          </cell>
          <cell r="BN103">
            <v>950</v>
          </cell>
          <cell r="BO103">
            <v>65</v>
          </cell>
          <cell r="BP103">
            <v>885</v>
          </cell>
          <cell r="BQ103">
            <v>0</v>
          </cell>
          <cell r="BR103">
            <v>950</v>
          </cell>
          <cell r="BS103">
            <v>690</v>
          </cell>
          <cell r="BT103">
            <v>200</v>
          </cell>
          <cell r="BU103">
            <v>60</v>
          </cell>
          <cell r="BV103">
            <v>950</v>
          </cell>
          <cell r="BW103">
            <v>155</v>
          </cell>
          <cell r="BX103">
            <v>215</v>
          </cell>
          <cell r="BY103">
            <v>300</v>
          </cell>
          <cell r="BZ103">
            <v>210</v>
          </cell>
          <cell r="CA103">
            <v>65</v>
          </cell>
          <cell r="CB103">
            <v>0</v>
          </cell>
          <cell r="CC103">
            <v>0</v>
          </cell>
          <cell r="CD103">
            <v>0</v>
          </cell>
          <cell r="CE103">
            <v>10</v>
          </cell>
          <cell r="CF103">
            <v>955</v>
          </cell>
          <cell r="CG103">
            <v>0</v>
          </cell>
          <cell r="CH103">
            <v>0</v>
          </cell>
          <cell r="CI103">
            <v>0</v>
          </cell>
          <cell r="CJ103">
            <v>0</v>
          </cell>
          <cell r="CK103">
            <v>845</v>
          </cell>
          <cell r="CL103">
            <v>105</v>
          </cell>
          <cell r="CM103">
            <v>0</v>
          </cell>
          <cell r="CN103">
            <v>0</v>
          </cell>
          <cell r="CO103">
            <v>950</v>
          </cell>
          <cell r="CP103">
            <v>570</v>
          </cell>
          <cell r="CQ103">
            <v>290</v>
          </cell>
          <cell r="CR103">
            <v>65</v>
          </cell>
          <cell r="CS103">
            <v>30</v>
          </cell>
          <cell r="CT103">
            <v>0</v>
          </cell>
          <cell r="CU103">
            <v>1460</v>
          </cell>
          <cell r="CV103">
            <v>1.5</v>
          </cell>
          <cell r="CW103">
            <v>950</v>
          </cell>
          <cell r="CX103">
            <v>345</v>
          </cell>
          <cell r="CY103">
            <v>0</v>
          </cell>
          <cell r="CZ103">
            <v>605</v>
          </cell>
        </row>
        <row r="104">
          <cell r="C104" t="str">
            <v>CÔTE-SAINT-LUC</v>
          </cell>
          <cell r="D104">
            <v>25940</v>
          </cell>
          <cell r="E104">
            <v>6390</v>
          </cell>
          <cell r="F104">
            <v>13505</v>
          </cell>
          <cell r="G104">
            <v>465</v>
          </cell>
          <cell r="H104">
            <v>1895</v>
          </cell>
          <cell r="I104">
            <v>3680</v>
          </cell>
          <cell r="J104">
            <v>25935</v>
          </cell>
          <cell r="K104">
            <v>25205</v>
          </cell>
          <cell r="L104">
            <v>730</v>
          </cell>
          <cell r="M104">
            <v>8015</v>
          </cell>
          <cell r="N104">
            <v>4105</v>
          </cell>
          <cell r="O104">
            <v>1610</v>
          </cell>
          <cell r="P104">
            <v>1490</v>
          </cell>
          <cell r="Q104">
            <v>805</v>
          </cell>
          <cell r="R104">
            <v>8020</v>
          </cell>
          <cell r="S104">
            <v>6905</v>
          </cell>
          <cell r="T104">
            <v>6575</v>
          </cell>
          <cell r="U104">
            <v>3185</v>
          </cell>
          <cell r="V104">
            <v>3375</v>
          </cell>
          <cell r="W104">
            <v>1190</v>
          </cell>
          <cell r="X104">
            <v>1405</v>
          </cell>
          <cell r="Y104">
            <v>775</v>
          </cell>
          <cell r="Z104">
            <v>340</v>
          </cell>
          <cell r="AA104">
            <v>200</v>
          </cell>
          <cell r="AB104">
            <v>135</v>
          </cell>
          <cell r="AC104">
            <v>100</v>
          </cell>
          <cell r="AD104">
            <v>25</v>
          </cell>
          <cell r="AE104">
            <v>15</v>
          </cell>
          <cell r="AF104">
            <v>1115</v>
          </cell>
          <cell r="AG104">
            <v>920</v>
          </cell>
          <cell r="AH104">
            <v>555</v>
          </cell>
          <cell r="AI104">
            <v>275</v>
          </cell>
          <cell r="AJ104">
            <v>70</v>
          </cell>
          <cell r="AK104">
            <v>195</v>
          </cell>
          <cell r="AL104">
            <v>145</v>
          </cell>
          <cell r="AM104">
            <v>35</v>
          </cell>
          <cell r="AN104">
            <v>0</v>
          </cell>
          <cell r="AO104">
            <v>8465</v>
          </cell>
          <cell r="AP104">
            <v>1615</v>
          </cell>
          <cell r="AQ104">
            <v>2770</v>
          </cell>
          <cell r="AR104">
            <v>1025</v>
          </cell>
          <cell r="AS104">
            <v>1815</v>
          </cell>
          <cell r="AT104">
            <v>1230</v>
          </cell>
          <cell r="AU104">
            <v>1.0554862842892767</v>
          </cell>
          <cell r="AV104">
            <v>29240</v>
          </cell>
          <cell r="AW104">
            <v>5835</v>
          </cell>
          <cell r="AX104">
            <v>530</v>
          </cell>
          <cell r="AY104">
            <v>415</v>
          </cell>
          <cell r="AZ104">
            <v>4880</v>
          </cell>
          <cell r="BA104">
            <v>23405</v>
          </cell>
          <cell r="BB104">
            <v>2.9183291770573567</v>
          </cell>
          <cell r="BC104">
            <v>8215</v>
          </cell>
          <cell r="BD104">
            <v>3430</v>
          </cell>
          <cell r="BE104">
            <v>255</v>
          </cell>
          <cell r="BF104">
            <v>80</v>
          </cell>
          <cell r="BG104">
            <v>3075</v>
          </cell>
          <cell r="BH104">
            <v>4780</v>
          </cell>
          <cell r="BI104">
            <v>13105</v>
          </cell>
          <cell r="BJ104">
            <v>5.2728729492560094</v>
          </cell>
          <cell r="BK104">
            <v>69101</v>
          </cell>
          <cell r="BL104">
            <v>2.2453643647462802</v>
          </cell>
          <cell r="BM104">
            <v>29425.5</v>
          </cell>
          <cell r="BN104">
            <v>13110</v>
          </cell>
          <cell r="BO104">
            <v>6295</v>
          </cell>
          <cell r="BP104">
            <v>6815</v>
          </cell>
          <cell r="BQ104">
            <v>0</v>
          </cell>
          <cell r="BR104">
            <v>13105</v>
          </cell>
          <cell r="BS104">
            <v>8705</v>
          </cell>
          <cell r="BT104">
            <v>3350</v>
          </cell>
          <cell r="BU104">
            <v>1055</v>
          </cell>
          <cell r="BV104">
            <v>13110</v>
          </cell>
          <cell r="BW104">
            <v>530</v>
          </cell>
          <cell r="BX104">
            <v>3450</v>
          </cell>
          <cell r="BY104">
            <v>3340</v>
          </cell>
          <cell r="BZ104">
            <v>2655</v>
          </cell>
          <cell r="CA104">
            <v>1370</v>
          </cell>
          <cell r="CB104">
            <v>880</v>
          </cell>
          <cell r="CC104">
            <v>175</v>
          </cell>
          <cell r="CD104">
            <v>180</v>
          </cell>
          <cell r="CE104">
            <v>490</v>
          </cell>
          <cell r="CF104">
            <v>13115</v>
          </cell>
          <cell r="CG104">
            <v>1905</v>
          </cell>
          <cell r="CH104">
            <v>1420</v>
          </cell>
          <cell r="CI104">
            <v>580</v>
          </cell>
          <cell r="CJ104">
            <v>710</v>
          </cell>
          <cell r="CK104">
            <v>7055</v>
          </cell>
          <cell r="CL104">
            <v>1430</v>
          </cell>
          <cell r="CM104">
            <v>0</v>
          </cell>
          <cell r="CN104">
            <v>10</v>
          </cell>
          <cell r="CO104">
            <v>13110</v>
          </cell>
          <cell r="CP104">
            <v>4900</v>
          </cell>
          <cell r="CQ104">
            <v>4140</v>
          </cell>
          <cell r="CR104">
            <v>1670</v>
          </cell>
          <cell r="CS104">
            <v>2090</v>
          </cell>
          <cell r="CT104">
            <v>320</v>
          </cell>
          <cell r="CU104">
            <v>29245</v>
          </cell>
          <cell r="CV104">
            <v>2.2307398932112892</v>
          </cell>
          <cell r="CW104">
            <v>13110</v>
          </cell>
          <cell r="CX104">
            <v>7885</v>
          </cell>
          <cell r="CY104">
            <v>70</v>
          </cell>
          <cell r="CZ104">
            <v>5155</v>
          </cell>
        </row>
        <row r="107">
          <cell r="A107" t="str">
            <v>4620520.02</v>
          </cell>
          <cell r="B107" t="str">
            <v>0520.02</v>
          </cell>
          <cell r="C107" t="str">
            <v>DOLLARD-DES ORMEAUX</v>
          </cell>
          <cell r="D107">
            <v>5610</v>
          </cell>
          <cell r="E107">
            <v>1845</v>
          </cell>
          <cell r="F107">
            <v>2935</v>
          </cell>
          <cell r="G107">
            <v>105</v>
          </cell>
          <cell r="H107">
            <v>455</v>
          </cell>
          <cell r="I107">
            <v>270</v>
          </cell>
          <cell r="J107">
            <v>5610</v>
          </cell>
          <cell r="K107">
            <v>5290</v>
          </cell>
          <cell r="L107">
            <v>320</v>
          </cell>
          <cell r="M107">
            <v>1980</v>
          </cell>
          <cell r="N107">
            <v>785</v>
          </cell>
          <cell r="O107">
            <v>450</v>
          </cell>
          <cell r="P107">
            <v>460</v>
          </cell>
          <cell r="Q107">
            <v>290</v>
          </cell>
          <cell r="R107">
            <v>1980</v>
          </cell>
          <cell r="S107">
            <v>1600</v>
          </cell>
          <cell r="T107">
            <v>1435</v>
          </cell>
          <cell r="U107">
            <v>515</v>
          </cell>
          <cell r="V107">
            <v>915</v>
          </cell>
          <cell r="W107">
            <v>300</v>
          </cell>
          <cell r="X107">
            <v>370</v>
          </cell>
          <cell r="Y107">
            <v>240</v>
          </cell>
          <cell r="Z107">
            <v>170</v>
          </cell>
          <cell r="AA107">
            <v>80</v>
          </cell>
          <cell r="AB107">
            <v>95</v>
          </cell>
          <cell r="AC107">
            <v>20</v>
          </cell>
          <cell r="AD107">
            <v>45</v>
          </cell>
          <cell r="AE107">
            <v>25</v>
          </cell>
          <cell r="AF107">
            <v>380</v>
          </cell>
          <cell r="AG107">
            <v>315</v>
          </cell>
          <cell r="AH107">
            <v>160</v>
          </cell>
          <cell r="AI107">
            <v>105</v>
          </cell>
          <cell r="AJ107">
            <v>60</v>
          </cell>
          <cell r="AK107">
            <v>60</v>
          </cell>
          <cell r="AL107">
            <v>30</v>
          </cell>
          <cell r="AM107">
            <v>25</v>
          </cell>
          <cell r="AN107">
            <v>10</v>
          </cell>
          <cell r="AO107">
            <v>2745</v>
          </cell>
          <cell r="AP107">
            <v>405</v>
          </cell>
          <cell r="AQ107">
            <v>910</v>
          </cell>
          <cell r="AR107">
            <v>325</v>
          </cell>
          <cell r="AS107">
            <v>620</v>
          </cell>
          <cell r="AT107">
            <v>480</v>
          </cell>
          <cell r="AU107">
            <v>1.4</v>
          </cell>
          <cell r="AV107">
            <v>6930</v>
          </cell>
          <cell r="AW107">
            <v>600</v>
          </cell>
          <cell r="AX107">
            <v>115</v>
          </cell>
          <cell r="AY107">
            <v>70</v>
          </cell>
          <cell r="AZ107">
            <v>415</v>
          </cell>
          <cell r="BA107">
            <v>6330</v>
          </cell>
          <cell r="BB107">
            <v>3.2</v>
          </cell>
          <cell r="BC107">
            <v>905</v>
          </cell>
          <cell r="BD107">
            <v>210</v>
          </cell>
          <cell r="BE107">
            <v>60</v>
          </cell>
          <cell r="BF107">
            <v>10</v>
          </cell>
          <cell r="BG107">
            <v>140</v>
          </cell>
          <cell r="BH107">
            <v>695</v>
          </cell>
          <cell r="BI107">
            <v>2350</v>
          </cell>
          <cell r="BJ107">
            <v>6.8</v>
          </cell>
          <cell r="BK107">
            <v>15980</v>
          </cell>
          <cell r="BL107">
            <v>3.1</v>
          </cell>
          <cell r="BM107">
            <v>7285</v>
          </cell>
          <cell r="BN107">
            <v>2350</v>
          </cell>
          <cell r="BO107">
            <v>1785</v>
          </cell>
          <cell r="BP107">
            <v>565</v>
          </cell>
          <cell r="BQ107">
            <v>0</v>
          </cell>
          <cell r="BR107">
            <v>2345</v>
          </cell>
          <cell r="BS107">
            <v>1345</v>
          </cell>
          <cell r="BT107">
            <v>805</v>
          </cell>
          <cell r="BU107">
            <v>195</v>
          </cell>
          <cell r="BV107">
            <v>2350</v>
          </cell>
          <cell r="BW107">
            <v>20</v>
          </cell>
          <cell r="BX107">
            <v>125</v>
          </cell>
          <cell r="BY107">
            <v>990</v>
          </cell>
          <cell r="BZ107">
            <v>910</v>
          </cell>
          <cell r="CA107">
            <v>50</v>
          </cell>
          <cell r="CB107">
            <v>80</v>
          </cell>
          <cell r="CC107">
            <v>85</v>
          </cell>
          <cell r="CD107">
            <v>70</v>
          </cell>
          <cell r="CE107">
            <v>15</v>
          </cell>
          <cell r="CF107">
            <v>2345</v>
          </cell>
          <cell r="CG107">
            <v>930</v>
          </cell>
          <cell r="CH107">
            <v>95</v>
          </cell>
          <cell r="CI107">
            <v>740</v>
          </cell>
          <cell r="CJ107">
            <v>30</v>
          </cell>
          <cell r="CK107">
            <v>5</v>
          </cell>
          <cell r="CL107">
            <v>545</v>
          </cell>
          <cell r="CM107">
            <v>0</v>
          </cell>
          <cell r="CN107">
            <v>0</v>
          </cell>
          <cell r="CO107">
            <v>2345</v>
          </cell>
          <cell r="CP107">
            <v>410</v>
          </cell>
          <cell r="CQ107">
            <v>665</v>
          </cell>
          <cell r="CR107">
            <v>445</v>
          </cell>
          <cell r="CS107">
            <v>695</v>
          </cell>
          <cell r="CT107">
            <v>125</v>
          </cell>
          <cell r="CU107">
            <v>6930</v>
          </cell>
          <cell r="CV107">
            <v>3</v>
          </cell>
          <cell r="CW107">
            <v>2345</v>
          </cell>
          <cell r="CX107">
            <v>1845</v>
          </cell>
          <cell r="CY107">
            <v>65</v>
          </cell>
          <cell r="CZ107">
            <v>440</v>
          </cell>
        </row>
        <row r="108">
          <cell r="A108" t="str">
            <v>4620520.03</v>
          </cell>
          <cell r="B108" t="str">
            <v>0520.03</v>
          </cell>
          <cell r="C108" t="str">
            <v>DOLLARD-DES ORMEAUX</v>
          </cell>
          <cell r="D108">
            <v>3260</v>
          </cell>
          <cell r="E108">
            <v>1155</v>
          </cell>
          <cell r="F108">
            <v>1720</v>
          </cell>
          <cell r="G108">
            <v>60</v>
          </cell>
          <cell r="H108">
            <v>215</v>
          </cell>
          <cell r="I108">
            <v>110</v>
          </cell>
          <cell r="J108">
            <v>3260</v>
          </cell>
          <cell r="K108">
            <v>3150</v>
          </cell>
          <cell r="L108">
            <v>110</v>
          </cell>
          <cell r="M108">
            <v>1080</v>
          </cell>
          <cell r="N108">
            <v>345</v>
          </cell>
          <cell r="O108">
            <v>265</v>
          </cell>
          <cell r="P108">
            <v>305</v>
          </cell>
          <cell r="Q108">
            <v>165</v>
          </cell>
          <cell r="R108">
            <v>1085</v>
          </cell>
          <cell r="S108">
            <v>880</v>
          </cell>
          <cell r="T108">
            <v>840</v>
          </cell>
          <cell r="U108">
            <v>180</v>
          </cell>
          <cell r="V108">
            <v>655</v>
          </cell>
          <cell r="W108">
            <v>225</v>
          </cell>
          <cell r="X108">
            <v>275</v>
          </cell>
          <cell r="Y108">
            <v>150</v>
          </cell>
          <cell r="Z108">
            <v>45</v>
          </cell>
          <cell r="AA108">
            <v>30</v>
          </cell>
          <cell r="AB108">
            <v>10</v>
          </cell>
          <cell r="AC108">
            <v>0</v>
          </cell>
          <cell r="AD108">
            <v>0</v>
          </cell>
          <cell r="AE108">
            <v>0</v>
          </cell>
          <cell r="AF108">
            <v>205</v>
          </cell>
          <cell r="AG108">
            <v>170</v>
          </cell>
          <cell r="AH108">
            <v>105</v>
          </cell>
          <cell r="AI108">
            <v>35</v>
          </cell>
          <cell r="AJ108">
            <v>30</v>
          </cell>
          <cell r="AK108">
            <v>30</v>
          </cell>
          <cell r="AL108">
            <v>25</v>
          </cell>
          <cell r="AM108">
            <v>0</v>
          </cell>
          <cell r="AN108">
            <v>0</v>
          </cell>
          <cell r="AO108">
            <v>1610</v>
          </cell>
          <cell r="AP108">
            <v>225</v>
          </cell>
          <cell r="AQ108">
            <v>500</v>
          </cell>
          <cell r="AR108">
            <v>160</v>
          </cell>
          <cell r="AS108">
            <v>450</v>
          </cell>
          <cell r="AT108">
            <v>275</v>
          </cell>
          <cell r="AU108">
            <v>1.5</v>
          </cell>
          <cell r="AV108">
            <v>3985</v>
          </cell>
          <cell r="AW108">
            <v>405</v>
          </cell>
          <cell r="AX108">
            <v>100</v>
          </cell>
          <cell r="AY108">
            <v>60</v>
          </cell>
          <cell r="AZ108">
            <v>240</v>
          </cell>
          <cell r="BA108">
            <v>3580</v>
          </cell>
          <cell r="BB108">
            <v>3.3</v>
          </cell>
          <cell r="BC108">
            <v>345</v>
          </cell>
          <cell r="BD108">
            <v>120</v>
          </cell>
          <cell r="BE108">
            <v>40</v>
          </cell>
          <cell r="BF108">
            <v>0</v>
          </cell>
          <cell r="BG108">
            <v>75</v>
          </cell>
          <cell r="BH108">
            <v>220</v>
          </cell>
          <cell r="BI108">
            <v>1310</v>
          </cell>
          <cell r="BJ108">
            <v>6.4</v>
          </cell>
          <cell r="BK108">
            <v>8384</v>
          </cell>
          <cell r="BL108">
            <v>2.9</v>
          </cell>
          <cell r="BM108">
            <v>3799</v>
          </cell>
          <cell r="BN108">
            <v>1310</v>
          </cell>
          <cell r="BO108">
            <v>845</v>
          </cell>
          <cell r="BP108">
            <v>465</v>
          </cell>
          <cell r="BQ108">
            <v>0</v>
          </cell>
          <cell r="BR108">
            <v>1310</v>
          </cell>
          <cell r="BS108">
            <v>815</v>
          </cell>
          <cell r="BT108">
            <v>435</v>
          </cell>
          <cell r="BU108">
            <v>55</v>
          </cell>
          <cell r="BV108">
            <v>1310</v>
          </cell>
          <cell r="BW108">
            <v>10</v>
          </cell>
          <cell r="BX108">
            <v>95</v>
          </cell>
          <cell r="BY108">
            <v>185</v>
          </cell>
          <cell r="BZ108">
            <v>550</v>
          </cell>
          <cell r="CA108">
            <v>380</v>
          </cell>
          <cell r="CB108">
            <v>45</v>
          </cell>
          <cell r="CC108">
            <v>25</v>
          </cell>
          <cell r="CD108">
            <v>20</v>
          </cell>
          <cell r="CE108">
            <v>0</v>
          </cell>
          <cell r="CF108">
            <v>1310</v>
          </cell>
          <cell r="CG108">
            <v>615</v>
          </cell>
          <cell r="CH108">
            <v>5</v>
          </cell>
          <cell r="CI108">
            <v>175</v>
          </cell>
          <cell r="CJ108">
            <v>0</v>
          </cell>
          <cell r="CK108">
            <v>0</v>
          </cell>
          <cell r="CL108">
            <v>510</v>
          </cell>
          <cell r="CM108">
            <v>0</v>
          </cell>
          <cell r="CN108">
            <v>0</v>
          </cell>
          <cell r="CO108">
            <v>1310</v>
          </cell>
          <cell r="CP108">
            <v>250</v>
          </cell>
          <cell r="CQ108">
            <v>295</v>
          </cell>
          <cell r="CR108">
            <v>250</v>
          </cell>
          <cell r="CS108">
            <v>430</v>
          </cell>
          <cell r="CT108">
            <v>80</v>
          </cell>
          <cell r="CU108">
            <v>3985</v>
          </cell>
          <cell r="CV108">
            <v>3</v>
          </cell>
          <cell r="CW108">
            <v>1310</v>
          </cell>
          <cell r="CX108">
            <v>995</v>
          </cell>
          <cell r="CY108">
            <v>45</v>
          </cell>
          <cell r="CZ108">
            <v>275</v>
          </cell>
        </row>
        <row r="109">
          <cell r="A109" t="str">
            <v>4620520.04</v>
          </cell>
          <cell r="B109" t="str">
            <v>0520.04</v>
          </cell>
          <cell r="C109" t="str">
            <v>DOLLARD-DES ORMEAUX</v>
          </cell>
          <cell r="D109">
            <v>3645</v>
          </cell>
          <cell r="E109">
            <v>1300</v>
          </cell>
          <cell r="F109">
            <v>1680</v>
          </cell>
          <cell r="G109">
            <v>115</v>
          </cell>
          <cell r="H109">
            <v>365</v>
          </cell>
          <cell r="I109">
            <v>175</v>
          </cell>
          <cell r="J109">
            <v>3640</v>
          </cell>
          <cell r="K109">
            <v>3385</v>
          </cell>
          <cell r="L109">
            <v>260</v>
          </cell>
          <cell r="M109">
            <v>1215</v>
          </cell>
          <cell r="N109">
            <v>510</v>
          </cell>
          <cell r="O109">
            <v>310</v>
          </cell>
          <cell r="P109">
            <v>255</v>
          </cell>
          <cell r="Q109">
            <v>140</v>
          </cell>
          <cell r="R109">
            <v>1215</v>
          </cell>
          <cell r="S109">
            <v>935</v>
          </cell>
          <cell r="T109">
            <v>810</v>
          </cell>
          <cell r="U109">
            <v>290</v>
          </cell>
          <cell r="V109">
            <v>520</v>
          </cell>
          <cell r="W109">
            <v>180</v>
          </cell>
          <cell r="X109">
            <v>220</v>
          </cell>
          <cell r="Y109">
            <v>120</v>
          </cell>
          <cell r="Z109">
            <v>120</v>
          </cell>
          <cell r="AA109">
            <v>80</v>
          </cell>
          <cell r="AB109">
            <v>40</v>
          </cell>
          <cell r="AC109">
            <v>30</v>
          </cell>
          <cell r="AD109">
            <v>10</v>
          </cell>
          <cell r="AE109">
            <v>0</v>
          </cell>
          <cell r="AF109">
            <v>285</v>
          </cell>
          <cell r="AG109">
            <v>230</v>
          </cell>
          <cell r="AH109">
            <v>125</v>
          </cell>
          <cell r="AI109">
            <v>70</v>
          </cell>
          <cell r="AJ109">
            <v>35</v>
          </cell>
          <cell r="AK109">
            <v>50</v>
          </cell>
          <cell r="AL109">
            <v>10</v>
          </cell>
          <cell r="AM109">
            <v>30</v>
          </cell>
          <cell r="AN109">
            <v>10</v>
          </cell>
          <cell r="AO109">
            <v>1575</v>
          </cell>
          <cell r="AP109">
            <v>265</v>
          </cell>
          <cell r="AQ109">
            <v>475</v>
          </cell>
          <cell r="AR109">
            <v>155</v>
          </cell>
          <cell r="AS109">
            <v>410</v>
          </cell>
          <cell r="AT109">
            <v>270</v>
          </cell>
          <cell r="AU109">
            <v>1.3</v>
          </cell>
          <cell r="AV109">
            <v>4370</v>
          </cell>
          <cell r="AW109">
            <v>640</v>
          </cell>
          <cell r="AX109">
            <v>140</v>
          </cell>
          <cell r="AY109">
            <v>55</v>
          </cell>
          <cell r="AZ109">
            <v>440</v>
          </cell>
          <cell r="BA109">
            <v>3730</v>
          </cell>
          <cell r="BB109">
            <v>3.1</v>
          </cell>
          <cell r="BC109">
            <v>535</v>
          </cell>
          <cell r="BD109">
            <v>180</v>
          </cell>
          <cell r="BE109">
            <v>40</v>
          </cell>
          <cell r="BF109">
            <v>0</v>
          </cell>
          <cell r="BG109">
            <v>135</v>
          </cell>
          <cell r="BH109">
            <v>355</v>
          </cell>
          <cell r="BI109">
            <v>1665</v>
          </cell>
          <cell r="BJ109">
            <v>5.5</v>
          </cell>
          <cell r="BK109">
            <v>9157.5</v>
          </cell>
          <cell r="BL109">
            <v>2.4</v>
          </cell>
          <cell r="BM109">
            <v>3996</v>
          </cell>
          <cell r="BN109">
            <v>1665</v>
          </cell>
          <cell r="BO109">
            <v>825</v>
          </cell>
          <cell r="BP109">
            <v>840</v>
          </cell>
          <cell r="BQ109">
            <v>0</v>
          </cell>
          <cell r="BR109">
            <v>1665</v>
          </cell>
          <cell r="BS109">
            <v>890</v>
          </cell>
          <cell r="BT109">
            <v>605</v>
          </cell>
          <cell r="BU109">
            <v>165</v>
          </cell>
          <cell r="BV109">
            <v>1665</v>
          </cell>
          <cell r="BW109">
            <v>65</v>
          </cell>
          <cell r="BX109">
            <v>100</v>
          </cell>
          <cell r="BY109">
            <v>595</v>
          </cell>
          <cell r="BZ109">
            <v>595</v>
          </cell>
          <cell r="CA109">
            <v>220</v>
          </cell>
          <cell r="CB109">
            <v>60</v>
          </cell>
          <cell r="CC109">
            <v>10</v>
          </cell>
          <cell r="CD109">
            <v>10</v>
          </cell>
          <cell r="CE109">
            <v>10</v>
          </cell>
          <cell r="CF109">
            <v>1665</v>
          </cell>
          <cell r="CG109">
            <v>395</v>
          </cell>
          <cell r="CH109">
            <v>20</v>
          </cell>
          <cell r="CI109">
            <v>665</v>
          </cell>
          <cell r="CJ109">
            <v>0</v>
          </cell>
          <cell r="CK109">
            <v>0</v>
          </cell>
          <cell r="CL109">
            <v>585</v>
          </cell>
          <cell r="CM109">
            <v>0</v>
          </cell>
          <cell r="CN109">
            <v>0</v>
          </cell>
          <cell r="CO109">
            <v>1665</v>
          </cell>
          <cell r="CP109">
            <v>445</v>
          </cell>
          <cell r="CQ109">
            <v>480</v>
          </cell>
          <cell r="CR109">
            <v>300</v>
          </cell>
          <cell r="CS109">
            <v>370</v>
          </cell>
          <cell r="CT109">
            <v>70</v>
          </cell>
          <cell r="CU109">
            <v>4370</v>
          </cell>
          <cell r="CV109">
            <v>2.6</v>
          </cell>
          <cell r="CW109">
            <v>1665</v>
          </cell>
          <cell r="CX109">
            <v>1135</v>
          </cell>
          <cell r="CY109">
            <v>35</v>
          </cell>
          <cell r="CZ109">
            <v>490</v>
          </cell>
        </row>
        <row r="110">
          <cell r="A110" t="str">
            <v>4620521.01</v>
          </cell>
          <cell r="B110" t="str">
            <v>0521.01</v>
          </cell>
          <cell r="C110" t="str">
            <v>DOLLARD-DES ORMEAUX</v>
          </cell>
          <cell r="D110">
            <v>3620</v>
          </cell>
          <cell r="E110">
            <v>1280</v>
          </cell>
          <cell r="F110">
            <v>1685</v>
          </cell>
          <cell r="G110">
            <v>90</v>
          </cell>
          <cell r="H110">
            <v>410</v>
          </cell>
          <cell r="I110">
            <v>150</v>
          </cell>
          <cell r="J110">
            <v>3620</v>
          </cell>
          <cell r="K110">
            <v>3415</v>
          </cell>
          <cell r="L110">
            <v>210</v>
          </cell>
          <cell r="M110">
            <v>1270</v>
          </cell>
          <cell r="N110">
            <v>470</v>
          </cell>
          <cell r="O110">
            <v>340</v>
          </cell>
          <cell r="P110">
            <v>350</v>
          </cell>
          <cell r="Q110">
            <v>105</v>
          </cell>
          <cell r="R110">
            <v>1270</v>
          </cell>
          <cell r="S110">
            <v>925</v>
          </cell>
          <cell r="T110">
            <v>815</v>
          </cell>
          <cell r="U110">
            <v>245</v>
          </cell>
          <cell r="V110">
            <v>570</v>
          </cell>
          <cell r="W110">
            <v>230</v>
          </cell>
          <cell r="X110">
            <v>265</v>
          </cell>
          <cell r="Y110">
            <v>80</v>
          </cell>
          <cell r="Z110">
            <v>110</v>
          </cell>
          <cell r="AA110">
            <v>60</v>
          </cell>
          <cell r="AB110">
            <v>50</v>
          </cell>
          <cell r="AC110">
            <v>0</v>
          </cell>
          <cell r="AD110">
            <v>35</v>
          </cell>
          <cell r="AE110">
            <v>10</v>
          </cell>
          <cell r="AF110">
            <v>345</v>
          </cell>
          <cell r="AG110">
            <v>300</v>
          </cell>
          <cell r="AH110">
            <v>150</v>
          </cell>
          <cell r="AI110">
            <v>100</v>
          </cell>
          <cell r="AJ110">
            <v>50</v>
          </cell>
          <cell r="AK110">
            <v>45</v>
          </cell>
          <cell r="AL110">
            <v>20</v>
          </cell>
          <cell r="AM110">
            <v>10</v>
          </cell>
          <cell r="AN110">
            <v>20</v>
          </cell>
          <cell r="AO110">
            <v>1740</v>
          </cell>
          <cell r="AP110">
            <v>285</v>
          </cell>
          <cell r="AQ110">
            <v>535</v>
          </cell>
          <cell r="AR110">
            <v>195</v>
          </cell>
          <cell r="AS110">
            <v>460</v>
          </cell>
          <cell r="AT110">
            <v>260</v>
          </cell>
          <cell r="AU110">
            <v>1.4</v>
          </cell>
          <cell r="AV110">
            <v>4430</v>
          </cell>
          <cell r="AW110">
            <v>500</v>
          </cell>
          <cell r="AX110">
            <v>80</v>
          </cell>
          <cell r="AY110">
            <v>65</v>
          </cell>
          <cell r="AZ110">
            <v>355</v>
          </cell>
          <cell r="BA110">
            <v>3940</v>
          </cell>
          <cell r="BB110">
            <v>3.1</v>
          </cell>
          <cell r="BC110">
            <v>400</v>
          </cell>
          <cell r="BD110">
            <v>120</v>
          </cell>
          <cell r="BE110">
            <v>25</v>
          </cell>
          <cell r="BF110">
            <v>0</v>
          </cell>
          <cell r="BG110">
            <v>95</v>
          </cell>
          <cell r="BH110">
            <v>280</v>
          </cell>
          <cell r="BI110">
            <v>1590</v>
          </cell>
          <cell r="BJ110">
            <v>6.6</v>
          </cell>
          <cell r="BK110">
            <v>10494</v>
          </cell>
          <cell r="BL110">
            <v>2.9</v>
          </cell>
          <cell r="BM110">
            <v>4611</v>
          </cell>
          <cell r="BN110">
            <v>1590</v>
          </cell>
          <cell r="BO110">
            <v>1140</v>
          </cell>
          <cell r="BP110">
            <v>455</v>
          </cell>
          <cell r="BQ110">
            <v>0</v>
          </cell>
          <cell r="BR110">
            <v>1595</v>
          </cell>
          <cell r="BS110">
            <v>845</v>
          </cell>
          <cell r="BT110">
            <v>600</v>
          </cell>
          <cell r="BU110">
            <v>145</v>
          </cell>
          <cell r="BV110">
            <v>1590</v>
          </cell>
          <cell r="BW110">
            <v>10</v>
          </cell>
          <cell r="BX110">
            <v>30</v>
          </cell>
          <cell r="BY110">
            <v>400</v>
          </cell>
          <cell r="BZ110">
            <v>985</v>
          </cell>
          <cell r="CA110">
            <v>110</v>
          </cell>
          <cell r="CB110">
            <v>20</v>
          </cell>
          <cell r="CC110">
            <v>15</v>
          </cell>
          <cell r="CD110">
            <v>10</v>
          </cell>
          <cell r="CE110">
            <v>10</v>
          </cell>
          <cell r="CF110">
            <v>1595</v>
          </cell>
          <cell r="CG110">
            <v>325</v>
          </cell>
          <cell r="CH110">
            <v>110</v>
          </cell>
          <cell r="CI110">
            <v>910</v>
          </cell>
          <cell r="CJ110">
            <v>5</v>
          </cell>
          <cell r="CK110">
            <v>80</v>
          </cell>
          <cell r="CL110">
            <v>165</v>
          </cell>
          <cell r="CM110">
            <v>0</v>
          </cell>
          <cell r="CN110">
            <v>0</v>
          </cell>
          <cell r="CO110">
            <v>1590</v>
          </cell>
          <cell r="CP110">
            <v>355</v>
          </cell>
          <cell r="CQ110">
            <v>415</v>
          </cell>
          <cell r="CR110">
            <v>320</v>
          </cell>
          <cell r="CS110">
            <v>445</v>
          </cell>
          <cell r="CT110">
            <v>60</v>
          </cell>
          <cell r="CU110">
            <v>4435</v>
          </cell>
          <cell r="CV110">
            <v>2.8</v>
          </cell>
          <cell r="CW110">
            <v>1590</v>
          </cell>
          <cell r="CX110">
            <v>1155</v>
          </cell>
          <cell r="CY110">
            <v>55</v>
          </cell>
          <cell r="CZ110">
            <v>380</v>
          </cell>
        </row>
        <row r="111">
          <cell r="A111" t="str">
            <v>4620521.04</v>
          </cell>
          <cell r="B111" t="str">
            <v>0521.04</v>
          </cell>
          <cell r="C111" t="str">
            <v>DOLLARD-DES ORMEAUX</v>
          </cell>
          <cell r="D111">
            <v>4160</v>
          </cell>
          <cell r="E111">
            <v>1255</v>
          </cell>
          <cell r="F111">
            <v>2485</v>
          </cell>
          <cell r="G111">
            <v>70</v>
          </cell>
          <cell r="H111">
            <v>205</v>
          </cell>
          <cell r="I111">
            <v>140</v>
          </cell>
          <cell r="J111">
            <v>4165</v>
          </cell>
          <cell r="K111">
            <v>4045</v>
          </cell>
          <cell r="L111">
            <v>115</v>
          </cell>
          <cell r="M111">
            <v>1430</v>
          </cell>
          <cell r="N111">
            <v>495</v>
          </cell>
          <cell r="O111">
            <v>265</v>
          </cell>
          <cell r="P111">
            <v>475</v>
          </cell>
          <cell r="Q111">
            <v>205</v>
          </cell>
          <cell r="R111">
            <v>1430</v>
          </cell>
          <cell r="S111">
            <v>1280</v>
          </cell>
          <cell r="T111">
            <v>1220</v>
          </cell>
          <cell r="U111">
            <v>415</v>
          </cell>
          <cell r="V111">
            <v>805</v>
          </cell>
          <cell r="W111">
            <v>185</v>
          </cell>
          <cell r="X111">
            <v>425</v>
          </cell>
          <cell r="Y111">
            <v>195</v>
          </cell>
          <cell r="Z111">
            <v>60</v>
          </cell>
          <cell r="AA111">
            <v>10</v>
          </cell>
          <cell r="AB111">
            <v>45</v>
          </cell>
          <cell r="AC111">
            <v>25</v>
          </cell>
          <cell r="AD111">
            <v>20</v>
          </cell>
          <cell r="AE111">
            <v>0</v>
          </cell>
          <cell r="AF111">
            <v>150</v>
          </cell>
          <cell r="AG111">
            <v>125</v>
          </cell>
          <cell r="AH111">
            <v>45</v>
          </cell>
          <cell r="AI111">
            <v>40</v>
          </cell>
          <cell r="AJ111">
            <v>30</v>
          </cell>
          <cell r="AK111">
            <v>25</v>
          </cell>
          <cell r="AL111">
            <v>15</v>
          </cell>
          <cell r="AM111">
            <v>10</v>
          </cell>
          <cell r="AN111">
            <v>0</v>
          </cell>
          <cell r="AO111">
            <v>2010</v>
          </cell>
          <cell r="AP111">
            <v>330</v>
          </cell>
          <cell r="AQ111">
            <v>660</v>
          </cell>
          <cell r="AR111">
            <v>210</v>
          </cell>
          <cell r="AS111">
            <v>515</v>
          </cell>
          <cell r="AT111">
            <v>290</v>
          </cell>
          <cell r="AU111">
            <v>1.4</v>
          </cell>
          <cell r="AV111">
            <v>5135</v>
          </cell>
          <cell r="AW111">
            <v>420</v>
          </cell>
          <cell r="AX111">
            <v>95</v>
          </cell>
          <cell r="AY111">
            <v>55</v>
          </cell>
          <cell r="AZ111">
            <v>260</v>
          </cell>
          <cell r="BA111">
            <v>4720</v>
          </cell>
          <cell r="BB111">
            <v>3.3</v>
          </cell>
          <cell r="BC111">
            <v>615</v>
          </cell>
          <cell r="BD111">
            <v>165</v>
          </cell>
          <cell r="BE111">
            <v>40</v>
          </cell>
          <cell r="BF111">
            <v>15</v>
          </cell>
          <cell r="BG111">
            <v>110</v>
          </cell>
          <cell r="BH111">
            <v>450</v>
          </cell>
          <cell r="BI111">
            <v>1705</v>
          </cell>
          <cell r="BJ111">
            <v>7.8</v>
          </cell>
          <cell r="BK111">
            <v>13299</v>
          </cell>
          <cell r="BL111">
            <v>3.3</v>
          </cell>
          <cell r="BM111">
            <v>5626.5</v>
          </cell>
          <cell r="BN111">
            <v>1710</v>
          </cell>
          <cell r="BO111">
            <v>1400</v>
          </cell>
          <cell r="BP111">
            <v>310</v>
          </cell>
          <cell r="BQ111">
            <v>0</v>
          </cell>
          <cell r="BR111">
            <v>1710</v>
          </cell>
          <cell r="BS111">
            <v>855</v>
          </cell>
          <cell r="BT111">
            <v>730</v>
          </cell>
          <cell r="BU111">
            <v>120</v>
          </cell>
          <cell r="BV111">
            <v>1705</v>
          </cell>
          <cell r="BW111">
            <v>10</v>
          </cell>
          <cell r="BX111">
            <v>145</v>
          </cell>
          <cell r="BY111">
            <v>1130</v>
          </cell>
          <cell r="BZ111">
            <v>250</v>
          </cell>
          <cell r="CA111">
            <v>130</v>
          </cell>
          <cell r="CB111">
            <v>10</v>
          </cell>
          <cell r="CC111">
            <v>10</v>
          </cell>
          <cell r="CD111">
            <v>10</v>
          </cell>
          <cell r="CE111">
            <v>0</v>
          </cell>
          <cell r="CF111">
            <v>1705</v>
          </cell>
          <cell r="CG111">
            <v>1395</v>
          </cell>
          <cell r="CH111">
            <v>0</v>
          </cell>
          <cell r="CI111">
            <v>20</v>
          </cell>
          <cell r="CJ111">
            <v>0</v>
          </cell>
          <cell r="CK111">
            <v>110</v>
          </cell>
          <cell r="CL111">
            <v>175</v>
          </cell>
          <cell r="CM111">
            <v>0</v>
          </cell>
          <cell r="CN111">
            <v>0</v>
          </cell>
          <cell r="CO111">
            <v>1710</v>
          </cell>
          <cell r="CP111">
            <v>260</v>
          </cell>
          <cell r="CQ111">
            <v>515</v>
          </cell>
          <cell r="CR111">
            <v>245</v>
          </cell>
          <cell r="CS111">
            <v>615</v>
          </cell>
          <cell r="CT111">
            <v>75</v>
          </cell>
          <cell r="CU111">
            <v>5135</v>
          </cell>
          <cell r="CV111">
            <v>3</v>
          </cell>
          <cell r="CW111">
            <v>1705</v>
          </cell>
          <cell r="CX111">
            <v>1360</v>
          </cell>
          <cell r="CY111">
            <v>35</v>
          </cell>
          <cell r="CZ111">
            <v>310</v>
          </cell>
        </row>
        <row r="112">
          <cell r="A112" t="str">
            <v>4620521.05</v>
          </cell>
          <cell r="B112" t="str">
            <v>0521.05</v>
          </cell>
          <cell r="C112" t="str">
            <v>DOLLARD-DES ORMEAUX</v>
          </cell>
          <cell r="D112">
            <v>3440</v>
          </cell>
          <cell r="E112">
            <v>1025</v>
          </cell>
          <cell r="F112">
            <v>2140</v>
          </cell>
          <cell r="G112">
            <v>40</v>
          </cell>
          <cell r="H112">
            <v>115</v>
          </cell>
          <cell r="I112">
            <v>115</v>
          </cell>
          <cell r="J112">
            <v>3440</v>
          </cell>
          <cell r="K112">
            <v>3360</v>
          </cell>
          <cell r="L112">
            <v>80</v>
          </cell>
          <cell r="M112">
            <v>1175</v>
          </cell>
          <cell r="N112">
            <v>185</v>
          </cell>
          <cell r="O112">
            <v>240</v>
          </cell>
          <cell r="P112">
            <v>450</v>
          </cell>
          <cell r="Q112">
            <v>290</v>
          </cell>
          <cell r="R112">
            <v>1175</v>
          </cell>
          <cell r="S112">
            <v>1100</v>
          </cell>
          <cell r="T112">
            <v>1055</v>
          </cell>
          <cell r="U112">
            <v>130</v>
          </cell>
          <cell r="V112">
            <v>930</v>
          </cell>
          <cell r="W112">
            <v>205</v>
          </cell>
          <cell r="X112">
            <v>445</v>
          </cell>
          <cell r="Y112">
            <v>280</v>
          </cell>
          <cell r="Z112">
            <v>40</v>
          </cell>
          <cell r="AA112">
            <v>20</v>
          </cell>
          <cell r="AB112">
            <v>20</v>
          </cell>
          <cell r="AC112">
            <v>0</v>
          </cell>
          <cell r="AD112">
            <v>0</v>
          </cell>
          <cell r="AE112">
            <v>10</v>
          </cell>
          <cell r="AF112">
            <v>70</v>
          </cell>
          <cell r="AG112">
            <v>60</v>
          </cell>
          <cell r="AH112">
            <v>25</v>
          </cell>
          <cell r="AI112">
            <v>30</v>
          </cell>
          <cell r="AJ112">
            <v>0</v>
          </cell>
          <cell r="AK112">
            <v>15</v>
          </cell>
          <cell r="AL112">
            <v>0</v>
          </cell>
          <cell r="AM112">
            <v>10</v>
          </cell>
          <cell r="AN112">
            <v>0</v>
          </cell>
          <cell r="AO112">
            <v>2135</v>
          </cell>
          <cell r="AP112">
            <v>365</v>
          </cell>
          <cell r="AQ112">
            <v>800</v>
          </cell>
          <cell r="AR112">
            <v>270</v>
          </cell>
          <cell r="AS112">
            <v>530</v>
          </cell>
          <cell r="AT112">
            <v>175</v>
          </cell>
          <cell r="AU112">
            <v>1.8</v>
          </cell>
          <cell r="AV112">
            <v>4655</v>
          </cell>
          <cell r="AW112">
            <v>245</v>
          </cell>
          <cell r="AX112">
            <v>60</v>
          </cell>
          <cell r="AY112">
            <v>55</v>
          </cell>
          <cell r="AZ112">
            <v>130</v>
          </cell>
          <cell r="BA112">
            <v>4405</v>
          </cell>
          <cell r="BB112">
            <v>3.8</v>
          </cell>
          <cell r="BC112">
            <v>265</v>
          </cell>
          <cell r="BD112">
            <v>145</v>
          </cell>
          <cell r="BE112">
            <v>50</v>
          </cell>
          <cell r="BF112">
            <v>0</v>
          </cell>
          <cell r="BG112">
            <v>95</v>
          </cell>
          <cell r="BH112">
            <v>125</v>
          </cell>
          <cell r="BI112">
            <v>1290</v>
          </cell>
          <cell r="BJ112">
            <v>8.6999999999999993</v>
          </cell>
          <cell r="BK112">
            <v>11222.999999999998</v>
          </cell>
          <cell r="BL112">
            <v>3.9</v>
          </cell>
          <cell r="BM112">
            <v>5031</v>
          </cell>
          <cell r="BN112">
            <v>1290</v>
          </cell>
          <cell r="BO112">
            <v>1175</v>
          </cell>
          <cell r="BP112">
            <v>120</v>
          </cell>
          <cell r="BQ112">
            <v>0</v>
          </cell>
          <cell r="BR112">
            <v>1295</v>
          </cell>
          <cell r="BS112">
            <v>920</v>
          </cell>
          <cell r="BT112">
            <v>335</v>
          </cell>
          <cell r="BU112">
            <v>35</v>
          </cell>
          <cell r="BV112">
            <v>1295</v>
          </cell>
          <cell r="BW112">
            <v>0</v>
          </cell>
          <cell r="BX112">
            <v>0</v>
          </cell>
          <cell r="BY112">
            <v>45</v>
          </cell>
          <cell r="BZ112">
            <v>65</v>
          </cell>
          <cell r="CA112">
            <v>65</v>
          </cell>
          <cell r="CB112">
            <v>380</v>
          </cell>
          <cell r="CC112">
            <v>215</v>
          </cell>
          <cell r="CD112">
            <v>265</v>
          </cell>
          <cell r="CE112">
            <v>250</v>
          </cell>
          <cell r="CF112">
            <v>1295</v>
          </cell>
          <cell r="CG112">
            <v>1140</v>
          </cell>
          <cell r="CH112">
            <v>5</v>
          </cell>
          <cell r="CI112">
            <v>0</v>
          </cell>
          <cell r="CJ112">
            <v>0</v>
          </cell>
          <cell r="CK112">
            <v>115</v>
          </cell>
          <cell r="CL112">
            <v>40</v>
          </cell>
          <cell r="CM112">
            <v>0</v>
          </cell>
          <cell r="CN112">
            <v>0</v>
          </cell>
          <cell r="CO112">
            <v>1290</v>
          </cell>
          <cell r="CP112">
            <v>130</v>
          </cell>
          <cell r="CQ112">
            <v>180</v>
          </cell>
          <cell r="CR112">
            <v>220</v>
          </cell>
          <cell r="CS112">
            <v>675</v>
          </cell>
          <cell r="CT112">
            <v>85</v>
          </cell>
          <cell r="CU112">
            <v>4650</v>
          </cell>
          <cell r="CV112">
            <v>3.6</v>
          </cell>
          <cell r="CW112">
            <v>1295</v>
          </cell>
          <cell r="CX112">
            <v>1120</v>
          </cell>
          <cell r="CY112">
            <v>25</v>
          </cell>
          <cell r="CZ112">
            <v>150</v>
          </cell>
        </row>
        <row r="113">
          <cell r="A113" t="str">
            <v>4620521.06</v>
          </cell>
          <cell r="B113" t="str">
            <v>0521.06</v>
          </cell>
          <cell r="C113" t="str">
            <v>DOLLARD-DES ORMEAUX</v>
          </cell>
          <cell r="D113">
            <v>3840</v>
          </cell>
          <cell r="E113">
            <v>1075</v>
          </cell>
          <cell r="F113">
            <v>2410</v>
          </cell>
          <cell r="G113">
            <v>50</v>
          </cell>
          <cell r="H113">
            <v>155</v>
          </cell>
          <cell r="I113">
            <v>150</v>
          </cell>
          <cell r="J113">
            <v>3840</v>
          </cell>
          <cell r="K113">
            <v>3735</v>
          </cell>
          <cell r="L113">
            <v>105</v>
          </cell>
          <cell r="M113">
            <v>1360</v>
          </cell>
          <cell r="N113">
            <v>450</v>
          </cell>
          <cell r="O113">
            <v>295</v>
          </cell>
          <cell r="P113">
            <v>430</v>
          </cell>
          <cell r="Q113">
            <v>185</v>
          </cell>
          <cell r="R113">
            <v>1360</v>
          </cell>
          <cell r="S113">
            <v>1260</v>
          </cell>
          <cell r="T113">
            <v>1190</v>
          </cell>
          <cell r="U113">
            <v>340</v>
          </cell>
          <cell r="V113">
            <v>850</v>
          </cell>
          <cell r="W113">
            <v>235</v>
          </cell>
          <cell r="X113">
            <v>430</v>
          </cell>
          <cell r="Y113">
            <v>185</v>
          </cell>
          <cell r="Z113">
            <v>70</v>
          </cell>
          <cell r="AA113">
            <v>40</v>
          </cell>
          <cell r="AB113">
            <v>30</v>
          </cell>
          <cell r="AC113">
            <v>30</v>
          </cell>
          <cell r="AD113">
            <v>0</v>
          </cell>
          <cell r="AE113">
            <v>0</v>
          </cell>
          <cell r="AF113">
            <v>100</v>
          </cell>
          <cell r="AG113">
            <v>90</v>
          </cell>
          <cell r="AH113">
            <v>60</v>
          </cell>
          <cell r="AI113">
            <v>30</v>
          </cell>
          <cell r="AJ113">
            <v>0</v>
          </cell>
          <cell r="AK113">
            <v>0</v>
          </cell>
          <cell r="AL113">
            <v>10</v>
          </cell>
          <cell r="AM113">
            <v>0</v>
          </cell>
          <cell r="AN113">
            <v>0</v>
          </cell>
          <cell r="AO113">
            <v>1860</v>
          </cell>
          <cell r="AP113">
            <v>335</v>
          </cell>
          <cell r="AQ113">
            <v>580</v>
          </cell>
          <cell r="AR113">
            <v>230</v>
          </cell>
          <cell r="AS113">
            <v>455</v>
          </cell>
          <cell r="AT113">
            <v>250</v>
          </cell>
          <cell r="AU113">
            <v>1.4</v>
          </cell>
          <cell r="AV113">
            <v>4750</v>
          </cell>
          <cell r="AW113">
            <v>270</v>
          </cell>
          <cell r="AX113">
            <v>60</v>
          </cell>
          <cell r="AY113">
            <v>15</v>
          </cell>
          <cell r="AZ113">
            <v>190</v>
          </cell>
          <cell r="BA113">
            <v>4480</v>
          </cell>
          <cell r="BB113">
            <v>3.3</v>
          </cell>
          <cell r="BC113">
            <v>510</v>
          </cell>
          <cell r="BD113">
            <v>90</v>
          </cell>
          <cell r="BE113">
            <v>35</v>
          </cell>
          <cell r="BF113">
            <v>0</v>
          </cell>
          <cell r="BG113">
            <v>60</v>
          </cell>
          <cell r="BH113">
            <v>415</v>
          </cell>
          <cell r="BI113">
            <v>1510</v>
          </cell>
          <cell r="BJ113">
            <v>8.1</v>
          </cell>
          <cell r="BK113">
            <v>12231</v>
          </cell>
          <cell r="BL113">
            <v>3.5</v>
          </cell>
          <cell r="BM113">
            <v>5285</v>
          </cell>
          <cell r="BN113">
            <v>1510</v>
          </cell>
          <cell r="BO113">
            <v>1465</v>
          </cell>
          <cell r="BP113">
            <v>50</v>
          </cell>
          <cell r="BQ113">
            <v>0</v>
          </cell>
          <cell r="BR113">
            <v>1510</v>
          </cell>
          <cell r="BS113">
            <v>980</v>
          </cell>
          <cell r="BT113">
            <v>490</v>
          </cell>
          <cell r="BU113">
            <v>45</v>
          </cell>
          <cell r="BV113">
            <v>1515</v>
          </cell>
          <cell r="BW113">
            <v>0</v>
          </cell>
          <cell r="BX113">
            <v>20</v>
          </cell>
          <cell r="BY113">
            <v>160</v>
          </cell>
          <cell r="BZ113">
            <v>455</v>
          </cell>
          <cell r="CA113">
            <v>110</v>
          </cell>
          <cell r="CB113">
            <v>305</v>
          </cell>
          <cell r="CC113">
            <v>45</v>
          </cell>
          <cell r="CD113">
            <v>95</v>
          </cell>
          <cell r="CE113">
            <v>315</v>
          </cell>
          <cell r="CF113">
            <v>1515</v>
          </cell>
          <cell r="CG113">
            <v>1145</v>
          </cell>
          <cell r="CH113">
            <v>15</v>
          </cell>
          <cell r="CI113">
            <v>60</v>
          </cell>
          <cell r="CJ113">
            <v>0</v>
          </cell>
          <cell r="CK113">
            <v>170</v>
          </cell>
          <cell r="CL113">
            <v>125</v>
          </cell>
          <cell r="CM113">
            <v>0</v>
          </cell>
          <cell r="CN113">
            <v>0</v>
          </cell>
          <cell r="CO113">
            <v>1510</v>
          </cell>
          <cell r="CP113">
            <v>190</v>
          </cell>
          <cell r="CQ113">
            <v>410</v>
          </cell>
          <cell r="CR113">
            <v>285</v>
          </cell>
          <cell r="CS113">
            <v>555</v>
          </cell>
          <cell r="CT113">
            <v>75</v>
          </cell>
          <cell r="CU113">
            <v>4750</v>
          </cell>
          <cell r="CV113">
            <v>3.1</v>
          </cell>
          <cell r="CW113">
            <v>1510</v>
          </cell>
          <cell r="CX113">
            <v>1290</v>
          </cell>
          <cell r="CY113">
            <v>30</v>
          </cell>
          <cell r="CZ113">
            <v>195</v>
          </cell>
        </row>
        <row r="114">
          <cell r="A114" t="str">
            <v>4620521.07</v>
          </cell>
          <cell r="B114" t="str">
            <v>0521.07</v>
          </cell>
          <cell r="C114" t="str">
            <v>DOLLARD-DES ORMEAUX</v>
          </cell>
          <cell r="D114">
            <v>3815</v>
          </cell>
          <cell r="E114">
            <v>1150</v>
          </cell>
          <cell r="F114">
            <v>2060</v>
          </cell>
          <cell r="G114">
            <v>40</v>
          </cell>
          <cell r="H114">
            <v>190</v>
          </cell>
          <cell r="I114">
            <v>370</v>
          </cell>
          <cell r="J114">
            <v>3815</v>
          </cell>
          <cell r="K114">
            <v>3695</v>
          </cell>
          <cell r="L114">
            <v>125</v>
          </cell>
          <cell r="M114">
            <v>1160</v>
          </cell>
          <cell r="N114">
            <v>325</v>
          </cell>
          <cell r="O114">
            <v>240</v>
          </cell>
          <cell r="P114">
            <v>415</v>
          </cell>
          <cell r="Q114">
            <v>185</v>
          </cell>
          <cell r="R114">
            <v>1160</v>
          </cell>
          <cell r="S114">
            <v>1040</v>
          </cell>
          <cell r="T114">
            <v>980</v>
          </cell>
          <cell r="U114">
            <v>245</v>
          </cell>
          <cell r="V114">
            <v>735</v>
          </cell>
          <cell r="W114">
            <v>185</v>
          </cell>
          <cell r="X114">
            <v>375</v>
          </cell>
          <cell r="Y114">
            <v>175</v>
          </cell>
          <cell r="Z114">
            <v>60</v>
          </cell>
          <cell r="AA114">
            <v>20</v>
          </cell>
          <cell r="AB114">
            <v>40</v>
          </cell>
          <cell r="AC114">
            <v>10</v>
          </cell>
          <cell r="AD114">
            <v>30</v>
          </cell>
          <cell r="AE114">
            <v>0</v>
          </cell>
          <cell r="AF114">
            <v>120</v>
          </cell>
          <cell r="AG114">
            <v>85</v>
          </cell>
          <cell r="AH114">
            <v>40</v>
          </cell>
          <cell r="AI114">
            <v>30</v>
          </cell>
          <cell r="AJ114">
            <v>20</v>
          </cell>
          <cell r="AK114">
            <v>30</v>
          </cell>
          <cell r="AL114">
            <v>20</v>
          </cell>
          <cell r="AM114">
            <v>15</v>
          </cell>
          <cell r="AN114">
            <v>0</v>
          </cell>
          <cell r="AO114">
            <v>1785</v>
          </cell>
          <cell r="AP114">
            <v>235</v>
          </cell>
          <cell r="AQ114">
            <v>530</v>
          </cell>
          <cell r="AR114">
            <v>230</v>
          </cell>
          <cell r="AS114">
            <v>500</v>
          </cell>
          <cell r="AT114">
            <v>285</v>
          </cell>
          <cell r="AU114">
            <v>1.5</v>
          </cell>
          <cell r="AV114">
            <v>4300</v>
          </cell>
          <cell r="AW114">
            <v>315</v>
          </cell>
          <cell r="AX114">
            <v>80</v>
          </cell>
          <cell r="AY114">
            <v>60</v>
          </cell>
          <cell r="AZ114">
            <v>175</v>
          </cell>
          <cell r="BA114">
            <v>3980</v>
          </cell>
          <cell r="BB114">
            <v>3.4</v>
          </cell>
          <cell r="BC114">
            <v>520</v>
          </cell>
          <cell r="BD114">
            <v>165</v>
          </cell>
          <cell r="BE114">
            <v>60</v>
          </cell>
          <cell r="BF114">
            <v>10</v>
          </cell>
          <cell r="BG114">
            <v>95</v>
          </cell>
          <cell r="BH114">
            <v>355</v>
          </cell>
          <cell r="BI114">
            <v>1340</v>
          </cell>
          <cell r="BJ114">
            <v>8.1999999999999993</v>
          </cell>
          <cell r="BK114">
            <v>10987.999999999998</v>
          </cell>
          <cell r="BL114">
            <v>3.6</v>
          </cell>
          <cell r="BM114">
            <v>4824</v>
          </cell>
          <cell r="BN114">
            <v>1340</v>
          </cell>
          <cell r="BO114">
            <v>1175</v>
          </cell>
          <cell r="BP114">
            <v>165</v>
          </cell>
          <cell r="BQ114">
            <v>0</v>
          </cell>
          <cell r="BR114">
            <v>1335</v>
          </cell>
          <cell r="BS114">
            <v>810</v>
          </cell>
          <cell r="BT114">
            <v>445</v>
          </cell>
          <cell r="BU114">
            <v>80</v>
          </cell>
          <cell r="BV114">
            <v>1340</v>
          </cell>
          <cell r="BW114">
            <v>0</v>
          </cell>
          <cell r="BX114">
            <v>55</v>
          </cell>
          <cell r="BY114">
            <v>470</v>
          </cell>
          <cell r="BZ114">
            <v>115</v>
          </cell>
          <cell r="CA114">
            <v>150</v>
          </cell>
          <cell r="CB114">
            <v>330</v>
          </cell>
          <cell r="CC114">
            <v>80</v>
          </cell>
          <cell r="CD114">
            <v>85</v>
          </cell>
          <cell r="CE114">
            <v>45</v>
          </cell>
          <cell r="CF114">
            <v>1345</v>
          </cell>
          <cell r="CG114">
            <v>1120</v>
          </cell>
          <cell r="CH114">
            <v>80</v>
          </cell>
          <cell r="CI114">
            <v>55</v>
          </cell>
          <cell r="CJ114">
            <v>0</v>
          </cell>
          <cell r="CK114">
            <v>20</v>
          </cell>
          <cell r="CL114">
            <v>75</v>
          </cell>
          <cell r="CM114">
            <v>0</v>
          </cell>
          <cell r="CN114">
            <v>0</v>
          </cell>
          <cell r="CO114">
            <v>1345</v>
          </cell>
          <cell r="CP114">
            <v>175</v>
          </cell>
          <cell r="CQ114">
            <v>325</v>
          </cell>
          <cell r="CR114">
            <v>240</v>
          </cell>
          <cell r="CS114">
            <v>530</v>
          </cell>
          <cell r="CT114">
            <v>75</v>
          </cell>
          <cell r="CU114">
            <v>4315</v>
          </cell>
          <cell r="CV114">
            <v>3.2</v>
          </cell>
          <cell r="CW114">
            <v>1335</v>
          </cell>
          <cell r="CX114">
            <v>1130</v>
          </cell>
          <cell r="CY114">
            <v>15</v>
          </cell>
          <cell r="CZ114">
            <v>190</v>
          </cell>
        </row>
        <row r="115">
          <cell r="A115" t="str">
            <v>4620522.01</v>
          </cell>
          <cell r="B115" t="str">
            <v>0522.01</v>
          </cell>
          <cell r="C115" t="str">
            <v>DOLLARD-DES ORMEAUX</v>
          </cell>
          <cell r="D115">
            <v>3110</v>
          </cell>
          <cell r="E115">
            <v>955</v>
          </cell>
          <cell r="F115">
            <v>1750</v>
          </cell>
          <cell r="G115">
            <v>50</v>
          </cell>
          <cell r="H115">
            <v>195</v>
          </cell>
          <cell r="I115">
            <v>160</v>
          </cell>
          <cell r="J115">
            <v>3115</v>
          </cell>
          <cell r="K115">
            <v>2950</v>
          </cell>
          <cell r="L115">
            <v>165</v>
          </cell>
          <cell r="M115">
            <v>1065</v>
          </cell>
          <cell r="N115">
            <v>390</v>
          </cell>
          <cell r="O115">
            <v>260</v>
          </cell>
          <cell r="P115">
            <v>305</v>
          </cell>
          <cell r="Q115">
            <v>110</v>
          </cell>
          <cell r="R115">
            <v>1065</v>
          </cell>
          <cell r="S115">
            <v>950</v>
          </cell>
          <cell r="T115">
            <v>870</v>
          </cell>
          <cell r="U115">
            <v>260</v>
          </cell>
          <cell r="V115">
            <v>605</v>
          </cell>
          <cell r="W115">
            <v>230</v>
          </cell>
          <cell r="X115">
            <v>270</v>
          </cell>
          <cell r="Y115">
            <v>105</v>
          </cell>
          <cell r="Z115">
            <v>80</v>
          </cell>
          <cell r="AA115">
            <v>45</v>
          </cell>
          <cell r="AB115">
            <v>40</v>
          </cell>
          <cell r="AC115">
            <v>10</v>
          </cell>
          <cell r="AD115">
            <v>20</v>
          </cell>
          <cell r="AE115">
            <v>0</v>
          </cell>
          <cell r="AF115">
            <v>115</v>
          </cell>
          <cell r="AG115">
            <v>85</v>
          </cell>
          <cell r="AH115">
            <v>60</v>
          </cell>
          <cell r="AI115">
            <v>15</v>
          </cell>
          <cell r="AJ115">
            <v>0</v>
          </cell>
          <cell r="AK115">
            <v>25</v>
          </cell>
          <cell r="AL115">
            <v>25</v>
          </cell>
          <cell r="AM115">
            <v>0</v>
          </cell>
          <cell r="AN115">
            <v>0</v>
          </cell>
          <cell r="AO115">
            <v>1345</v>
          </cell>
          <cell r="AP115">
            <v>190</v>
          </cell>
          <cell r="AQ115">
            <v>430</v>
          </cell>
          <cell r="AR115">
            <v>195</v>
          </cell>
          <cell r="AS115">
            <v>335</v>
          </cell>
          <cell r="AT115">
            <v>195</v>
          </cell>
          <cell r="AU115">
            <v>1.3</v>
          </cell>
          <cell r="AV115">
            <v>3715</v>
          </cell>
          <cell r="AW115">
            <v>350</v>
          </cell>
          <cell r="AX115">
            <v>95</v>
          </cell>
          <cell r="AY115">
            <v>25</v>
          </cell>
          <cell r="AZ115">
            <v>230</v>
          </cell>
          <cell r="BA115">
            <v>3360</v>
          </cell>
          <cell r="BB115">
            <v>3.2</v>
          </cell>
          <cell r="BC115">
            <v>525</v>
          </cell>
          <cell r="BD115">
            <v>125</v>
          </cell>
          <cell r="BE115">
            <v>40</v>
          </cell>
          <cell r="BF115">
            <v>0</v>
          </cell>
          <cell r="BG115">
            <v>85</v>
          </cell>
          <cell r="BH115">
            <v>405</v>
          </cell>
          <cell r="BI115">
            <v>1305</v>
          </cell>
          <cell r="BJ115">
            <v>7.5</v>
          </cell>
          <cell r="BK115">
            <v>9787.5</v>
          </cell>
          <cell r="BL115">
            <v>3.3</v>
          </cell>
          <cell r="BM115">
            <v>4306.5</v>
          </cell>
          <cell r="BN115">
            <v>1305</v>
          </cell>
          <cell r="BO115">
            <v>1070</v>
          </cell>
          <cell r="BP115">
            <v>235</v>
          </cell>
          <cell r="BQ115">
            <v>0</v>
          </cell>
          <cell r="BR115">
            <v>1305</v>
          </cell>
          <cell r="BS115">
            <v>715</v>
          </cell>
          <cell r="BT115">
            <v>510</v>
          </cell>
          <cell r="BU115">
            <v>75</v>
          </cell>
          <cell r="BV115">
            <v>1305</v>
          </cell>
          <cell r="BW115">
            <v>0</v>
          </cell>
          <cell r="BX115">
            <v>40</v>
          </cell>
          <cell r="BY115">
            <v>795</v>
          </cell>
          <cell r="BZ115">
            <v>415</v>
          </cell>
          <cell r="CA115">
            <v>40</v>
          </cell>
          <cell r="CB115">
            <v>15</v>
          </cell>
          <cell r="CC115">
            <v>0</v>
          </cell>
          <cell r="CD115">
            <v>0</v>
          </cell>
          <cell r="CE115">
            <v>0</v>
          </cell>
          <cell r="CF115">
            <v>1305</v>
          </cell>
          <cell r="CG115">
            <v>1105</v>
          </cell>
          <cell r="CH115">
            <v>0</v>
          </cell>
          <cell r="CI115">
            <v>0</v>
          </cell>
          <cell r="CJ115">
            <v>0</v>
          </cell>
          <cell r="CK115">
            <v>170</v>
          </cell>
          <cell r="CL115">
            <v>35</v>
          </cell>
          <cell r="CM115">
            <v>0</v>
          </cell>
          <cell r="CN115">
            <v>0</v>
          </cell>
          <cell r="CO115">
            <v>1310</v>
          </cell>
          <cell r="CP115">
            <v>230</v>
          </cell>
          <cell r="CQ115">
            <v>395</v>
          </cell>
          <cell r="CR115">
            <v>235</v>
          </cell>
          <cell r="CS115">
            <v>400</v>
          </cell>
          <cell r="CT115">
            <v>45</v>
          </cell>
          <cell r="CU115">
            <v>3710</v>
          </cell>
          <cell r="CV115">
            <v>2.8</v>
          </cell>
          <cell r="CW115">
            <v>1305</v>
          </cell>
          <cell r="CX115">
            <v>1045</v>
          </cell>
          <cell r="CY115">
            <v>10</v>
          </cell>
          <cell r="CZ115">
            <v>255</v>
          </cell>
        </row>
        <row r="116">
          <cell r="A116" t="str">
            <v>4620522.02</v>
          </cell>
          <cell r="B116" t="str">
            <v>0522.02</v>
          </cell>
          <cell r="C116" t="str">
            <v>DOLLARD-DES ORMEAUX</v>
          </cell>
          <cell r="D116">
            <v>3220</v>
          </cell>
          <cell r="E116">
            <v>965</v>
          </cell>
          <cell r="F116">
            <v>1745</v>
          </cell>
          <cell r="G116">
            <v>50</v>
          </cell>
          <cell r="H116">
            <v>210</v>
          </cell>
          <cell r="I116">
            <v>245</v>
          </cell>
          <cell r="J116">
            <v>3220</v>
          </cell>
          <cell r="K116">
            <v>3075</v>
          </cell>
          <cell r="L116">
            <v>145</v>
          </cell>
          <cell r="M116">
            <v>1045</v>
          </cell>
          <cell r="N116">
            <v>390</v>
          </cell>
          <cell r="O116">
            <v>280</v>
          </cell>
          <cell r="P116">
            <v>255</v>
          </cell>
          <cell r="Q116">
            <v>115</v>
          </cell>
          <cell r="R116">
            <v>1045</v>
          </cell>
          <cell r="S116">
            <v>935</v>
          </cell>
          <cell r="T116">
            <v>860</v>
          </cell>
          <cell r="U116">
            <v>300</v>
          </cell>
          <cell r="V116">
            <v>555</v>
          </cell>
          <cell r="W116">
            <v>225</v>
          </cell>
          <cell r="X116">
            <v>215</v>
          </cell>
          <cell r="Y116">
            <v>115</v>
          </cell>
          <cell r="Z116">
            <v>70</v>
          </cell>
          <cell r="AA116">
            <v>35</v>
          </cell>
          <cell r="AB116">
            <v>40</v>
          </cell>
          <cell r="AC116">
            <v>25</v>
          </cell>
          <cell r="AD116">
            <v>15</v>
          </cell>
          <cell r="AE116">
            <v>0</v>
          </cell>
          <cell r="AF116">
            <v>115</v>
          </cell>
          <cell r="AG116">
            <v>65</v>
          </cell>
          <cell r="AH116">
            <v>25</v>
          </cell>
          <cell r="AI116">
            <v>15</v>
          </cell>
          <cell r="AJ116">
            <v>25</v>
          </cell>
          <cell r="AK116">
            <v>50</v>
          </cell>
          <cell r="AL116">
            <v>25</v>
          </cell>
          <cell r="AM116">
            <v>20</v>
          </cell>
          <cell r="AN116">
            <v>10</v>
          </cell>
          <cell r="AO116">
            <v>1290</v>
          </cell>
          <cell r="AP116">
            <v>180</v>
          </cell>
          <cell r="AQ116">
            <v>405</v>
          </cell>
          <cell r="AR116">
            <v>135</v>
          </cell>
          <cell r="AS116">
            <v>360</v>
          </cell>
          <cell r="AT116">
            <v>215</v>
          </cell>
          <cell r="AU116">
            <v>1.2</v>
          </cell>
          <cell r="AV116">
            <v>3800</v>
          </cell>
          <cell r="AW116">
            <v>535</v>
          </cell>
          <cell r="AX116">
            <v>105</v>
          </cell>
          <cell r="AY116">
            <v>40</v>
          </cell>
          <cell r="AZ116">
            <v>390</v>
          </cell>
          <cell r="BA116">
            <v>3265</v>
          </cell>
          <cell r="BB116">
            <v>3.1</v>
          </cell>
          <cell r="BC116">
            <v>615</v>
          </cell>
          <cell r="BD116">
            <v>290</v>
          </cell>
          <cell r="BE116">
            <v>45</v>
          </cell>
          <cell r="BF116">
            <v>0</v>
          </cell>
          <cell r="BG116">
            <v>240</v>
          </cell>
          <cell r="BH116">
            <v>320</v>
          </cell>
          <cell r="BI116">
            <v>1460</v>
          </cell>
          <cell r="BJ116">
            <v>6.5</v>
          </cell>
          <cell r="BK116">
            <v>9490</v>
          </cell>
          <cell r="BL116">
            <v>2.8</v>
          </cell>
          <cell r="BM116">
            <v>4087.9999999999995</v>
          </cell>
          <cell r="BN116">
            <v>1460</v>
          </cell>
          <cell r="BO116">
            <v>975</v>
          </cell>
          <cell r="BP116">
            <v>485</v>
          </cell>
          <cell r="BQ116">
            <v>0</v>
          </cell>
          <cell r="BR116">
            <v>1460</v>
          </cell>
          <cell r="BS116">
            <v>960</v>
          </cell>
          <cell r="BT116">
            <v>430</v>
          </cell>
          <cell r="BU116">
            <v>75</v>
          </cell>
          <cell r="BV116">
            <v>1460</v>
          </cell>
          <cell r="BW116">
            <v>10</v>
          </cell>
          <cell r="BX116">
            <v>25</v>
          </cell>
          <cell r="BY116">
            <v>260</v>
          </cell>
          <cell r="BZ116">
            <v>780</v>
          </cell>
          <cell r="CA116">
            <v>110</v>
          </cell>
          <cell r="CB116">
            <v>45</v>
          </cell>
          <cell r="CC116">
            <v>10</v>
          </cell>
          <cell r="CD116">
            <v>0</v>
          </cell>
          <cell r="CE116">
            <v>225</v>
          </cell>
          <cell r="CF116">
            <v>1465</v>
          </cell>
          <cell r="CG116">
            <v>895</v>
          </cell>
          <cell r="CH116">
            <v>25</v>
          </cell>
          <cell r="CI116">
            <v>35</v>
          </cell>
          <cell r="CJ116">
            <v>0</v>
          </cell>
          <cell r="CK116">
            <v>335</v>
          </cell>
          <cell r="CL116">
            <v>175</v>
          </cell>
          <cell r="CM116">
            <v>0</v>
          </cell>
          <cell r="CN116">
            <v>5</v>
          </cell>
          <cell r="CO116">
            <v>1465</v>
          </cell>
          <cell r="CP116">
            <v>390</v>
          </cell>
          <cell r="CQ116">
            <v>425</v>
          </cell>
          <cell r="CR116">
            <v>225</v>
          </cell>
          <cell r="CS116">
            <v>380</v>
          </cell>
          <cell r="CT116">
            <v>40</v>
          </cell>
          <cell r="CU116">
            <v>3805</v>
          </cell>
          <cell r="CV116">
            <v>2.6</v>
          </cell>
          <cell r="CW116">
            <v>1460</v>
          </cell>
          <cell r="CX116">
            <v>1005</v>
          </cell>
          <cell r="CY116">
            <v>15</v>
          </cell>
          <cell r="CZ116">
            <v>440</v>
          </cell>
        </row>
        <row r="117">
          <cell r="A117" t="str">
            <v>4620523.00</v>
          </cell>
          <cell r="B117" t="str">
            <v>0523.00</v>
          </cell>
          <cell r="C117" t="str">
            <v>DOLLARD-DES ORMEAUX</v>
          </cell>
          <cell r="D117">
            <v>2040</v>
          </cell>
          <cell r="E117">
            <v>625</v>
          </cell>
          <cell r="F117">
            <v>1175</v>
          </cell>
          <cell r="G117">
            <v>40</v>
          </cell>
          <cell r="H117">
            <v>90</v>
          </cell>
          <cell r="I117">
            <v>110</v>
          </cell>
          <cell r="J117">
            <v>2035</v>
          </cell>
          <cell r="K117">
            <v>1940</v>
          </cell>
          <cell r="L117">
            <v>90</v>
          </cell>
          <cell r="M117">
            <v>735</v>
          </cell>
          <cell r="N117">
            <v>260</v>
          </cell>
          <cell r="O117">
            <v>180</v>
          </cell>
          <cell r="P117">
            <v>205</v>
          </cell>
          <cell r="Q117">
            <v>85</v>
          </cell>
          <cell r="R117">
            <v>735</v>
          </cell>
          <cell r="S117">
            <v>645</v>
          </cell>
          <cell r="T117">
            <v>585</v>
          </cell>
          <cell r="U117">
            <v>190</v>
          </cell>
          <cell r="V117">
            <v>400</v>
          </cell>
          <cell r="W117">
            <v>130</v>
          </cell>
          <cell r="X117">
            <v>200</v>
          </cell>
          <cell r="Y117">
            <v>70</v>
          </cell>
          <cell r="Z117">
            <v>60</v>
          </cell>
          <cell r="AA117">
            <v>35</v>
          </cell>
          <cell r="AB117">
            <v>20</v>
          </cell>
          <cell r="AC117">
            <v>0</v>
          </cell>
          <cell r="AD117">
            <v>0</v>
          </cell>
          <cell r="AE117">
            <v>20</v>
          </cell>
          <cell r="AF117">
            <v>90</v>
          </cell>
          <cell r="AG117">
            <v>70</v>
          </cell>
          <cell r="AH117">
            <v>35</v>
          </cell>
          <cell r="AI117">
            <v>25</v>
          </cell>
          <cell r="AJ117">
            <v>0</v>
          </cell>
          <cell r="AK117">
            <v>20</v>
          </cell>
          <cell r="AL117">
            <v>0</v>
          </cell>
          <cell r="AM117">
            <v>20</v>
          </cell>
          <cell r="AN117">
            <v>0</v>
          </cell>
          <cell r="AO117">
            <v>975</v>
          </cell>
          <cell r="AP117">
            <v>150</v>
          </cell>
          <cell r="AQ117">
            <v>325</v>
          </cell>
          <cell r="AR117">
            <v>95</v>
          </cell>
          <cell r="AS117">
            <v>215</v>
          </cell>
          <cell r="AT117">
            <v>190</v>
          </cell>
          <cell r="AU117">
            <v>1.3</v>
          </cell>
          <cell r="AV117">
            <v>2460</v>
          </cell>
          <cell r="AW117">
            <v>115</v>
          </cell>
          <cell r="AX117">
            <v>15</v>
          </cell>
          <cell r="AY117">
            <v>15</v>
          </cell>
          <cell r="AZ117">
            <v>75</v>
          </cell>
          <cell r="BA117">
            <v>2350</v>
          </cell>
          <cell r="BB117">
            <v>3.2</v>
          </cell>
          <cell r="BC117">
            <v>400</v>
          </cell>
          <cell r="BD117">
            <v>70</v>
          </cell>
          <cell r="BE117">
            <v>0</v>
          </cell>
          <cell r="BF117">
            <v>0</v>
          </cell>
          <cell r="BG117">
            <v>60</v>
          </cell>
          <cell r="BH117">
            <v>330</v>
          </cell>
          <cell r="BI117">
            <v>800</v>
          </cell>
          <cell r="BJ117">
            <v>8.1999999999999993</v>
          </cell>
          <cell r="BK117">
            <v>6559.9999999999991</v>
          </cell>
          <cell r="BL117">
            <v>3.6</v>
          </cell>
          <cell r="BM117">
            <v>2880</v>
          </cell>
          <cell r="BN117">
            <v>800</v>
          </cell>
          <cell r="BO117">
            <v>790</v>
          </cell>
          <cell r="BP117">
            <v>10</v>
          </cell>
          <cell r="BQ117">
            <v>0</v>
          </cell>
          <cell r="BR117">
            <v>800</v>
          </cell>
          <cell r="BS117">
            <v>445</v>
          </cell>
          <cell r="BT117">
            <v>325</v>
          </cell>
          <cell r="BU117">
            <v>40</v>
          </cell>
          <cell r="BV117">
            <v>800</v>
          </cell>
          <cell r="BW117">
            <v>10</v>
          </cell>
          <cell r="BX117">
            <v>95</v>
          </cell>
          <cell r="BY117">
            <v>665</v>
          </cell>
          <cell r="BZ117">
            <v>35</v>
          </cell>
          <cell r="CA117">
            <v>0</v>
          </cell>
          <cell r="CB117">
            <v>0</v>
          </cell>
          <cell r="CC117">
            <v>0</v>
          </cell>
          <cell r="CD117">
            <v>0</v>
          </cell>
          <cell r="CE117">
            <v>0</v>
          </cell>
          <cell r="CF117">
            <v>805</v>
          </cell>
          <cell r="CG117">
            <v>800</v>
          </cell>
          <cell r="CH117">
            <v>5</v>
          </cell>
          <cell r="CI117">
            <v>5</v>
          </cell>
          <cell r="CJ117">
            <v>0</v>
          </cell>
          <cell r="CK117">
            <v>0</v>
          </cell>
          <cell r="CL117">
            <v>0</v>
          </cell>
          <cell r="CM117">
            <v>0</v>
          </cell>
          <cell r="CN117">
            <v>0</v>
          </cell>
          <cell r="CO117">
            <v>805</v>
          </cell>
          <cell r="CP117">
            <v>80</v>
          </cell>
          <cell r="CQ117">
            <v>240</v>
          </cell>
          <cell r="CR117">
            <v>170</v>
          </cell>
          <cell r="CS117">
            <v>295</v>
          </cell>
          <cell r="CT117">
            <v>20</v>
          </cell>
          <cell r="CU117">
            <v>2465</v>
          </cell>
          <cell r="CV117">
            <v>3.1</v>
          </cell>
          <cell r="CW117">
            <v>800</v>
          </cell>
          <cell r="CX117">
            <v>705</v>
          </cell>
          <cell r="CY117">
            <v>15</v>
          </cell>
          <cell r="CZ117">
            <v>85</v>
          </cell>
        </row>
        <row r="118">
          <cell r="C118" t="str">
            <v>DOLLARD-DES ORMEAUX</v>
          </cell>
          <cell r="D118">
            <v>39760</v>
          </cell>
          <cell r="E118">
            <v>12630</v>
          </cell>
          <cell r="F118">
            <v>21785</v>
          </cell>
          <cell r="G118">
            <v>710</v>
          </cell>
          <cell r="H118">
            <v>2605</v>
          </cell>
          <cell r="I118">
            <v>1995</v>
          </cell>
          <cell r="J118">
            <v>39760</v>
          </cell>
          <cell r="K118">
            <v>38040</v>
          </cell>
          <cell r="L118">
            <v>1725</v>
          </cell>
          <cell r="M118">
            <v>13515</v>
          </cell>
          <cell r="N118">
            <v>4605</v>
          </cell>
          <cell r="O118">
            <v>3125</v>
          </cell>
          <cell r="P118">
            <v>3905</v>
          </cell>
          <cell r="Q118">
            <v>1875</v>
          </cell>
          <cell r="R118">
            <v>13520</v>
          </cell>
          <cell r="S118">
            <v>11550</v>
          </cell>
          <cell r="T118">
            <v>10660</v>
          </cell>
          <cell r="U118">
            <v>3110</v>
          </cell>
          <cell r="V118">
            <v>7540</v>
          </cell>
          <cell r="W118">
            <v>2330</v>
          </cell>
          <cell r="X118">
            <v>3490</v>
          </cell>
          <cell r="Y118">
            <v>1715</v>
          </cell>
          <cell r="Z118">
            <v>885</v>
          </cell>
          <cell r="AA118">
            <v>455</v>
          </cell>
          <cell r="AB118">
            <v>430</v>
          </cell>
          <cell r="AC118">
            <v>150</v>
          </cell>
          <cell r="AD118">
            <v>175</v>
          </cell>
          <cell r="AE118">
            <v>65</v>
          </cell>
          <cell r="AF118">
            <v>1975</v>
          </cell>
          <cell r="AG118">
            <v>1595</v>
          </cell>
          <cell r="AH118">
            <v>830</v>
          </cell>
          <cell r="AI118">
            <v>495</v>
          </cell>
          <cell r="AJ118">
            <v>250</v>
          </cell>
          <cell r="AK118">
            <v>350</v>
          </cell>
          <cell r="AL118">
            <v>180</v>
          </cell>
          <cell r="AM118">
            <v>140</v>
          </cell>
          <cell r="AN118">
            <v>50</v>
          </cell>
          <cell r="AO118">
            <v>19070</v>
          </cell>
          <cell r="AP118">
            <v>2965</v>
          </cell>
          <cell r="AQ118">
            <v>6150</v>
          </cell>
          <cell r="AR118">
            <v>2200</v>
          </cell>
          <cell r="AS118">
            <v>4850</v>
          </cell>
          <cell r="AT118">
            <v>2885</v>
          </cell>
          <cell r="AU118">
            <v>1.4105029585798816</v>
          </cell>
          <cell r="AV118">
            <v>48530</v>
          </cell>
          <cell r="AW118">
            <v>4395</v>
          </cell>
          <cell r="AX118">
            <v>945</v>
          </cell>
          <cell r="AY118">
            <v>515</v>
          </cell>
          <cell r="AZ118">
            <v>2900</v>
          </cell>
          <cell r="BA118">
            <v>44140</v>
          </cell>
          <cell r="BB118">
            <v>3.2647928994082842</v>
          </cell>
          <cell r="BC118">
            <v>5635</v>
          </cell>
          <cell r="BD118">
            <v>1680</v>
          </cell>
          <cell r="BE118">
            <v>435</v>
          </cell>
          <cell r="BF118">
            <v>35</v>
          </cell>
          <cell r="BG118">
            <v>1190</v>
          </cell>
          <cell r="BH118">
            <v>3950</v>
          </cell>
          <cell r="BI118">
            <v>16325</v>
          </cell>
          <cell r="BJ118">
            <v>7.2033078101071979</v>
          </cell>
          <cell r="BK118">
            <v>117594</v>
          </cell>
          <cell r="BL118">
            <v>3.1688820826952528</v>
          </cell>
          <cell r="BM118">
            <v>51732</v>
          </cell>
          <cell r="BN118">
            <v>16330</v>
          </cell>
          <cell r="BO118">
            <v>12645</v>
          </cell>
          <cell r="BP118">
            <v>3700</v>
          </cell>
          <cell r="BQ118">
            <v>0</v>
          </cell>
          <cell r="BR118">
            <v>16330</v>
          </cell>
          <cell r="BS118">
            <v>9580</v>
          </cell>
          <cell r="BT118">
            <v>5710</v>
          </cell>
          <cell r="BU118">
            <v>1030</v>
          </cell>
          <cell r="BV118">
            <v>16335</v>
          </cell>
          <cell r="BW118">
            <v>135</v>
          </cell>
          <cell r="BX118">
            <v>730</v>
          </cell>
          <cell r="BY118">
            <v>5695</v>
          </cell>
          <cell r="BZ118">
            <v>5155</v>
          </cell>
          <cell r="CA118">
            <v>1365</v>
          </cell>
          <cell r="CB118">
            <v>1290</v>
          </cell>
          <cell r="CC118">
            <v>495</v>
          </cell>
          <cell r="CD118">
            <v>565</v>
          </cell>
          <cell r="CE118">
            <v>870</v>
          </cell>
          <cell r="CF118">
            <v>16350</v>
          </cell>
          <cell r="CG118">
            <v>9865</v>
          </cell>
          <cell r="CH118">
            <v>360</v>
          </cell>
          <cell r="CI118">
            <v>2665</v>
          </cell>
          <cell r="CJ118">
            <v>35</v>
          </cell>
          <cell r="CK118">
            <v>1005</v>
          </cell>
          <cell r="CL118">
            <v>2430</v>
          </cell>
          <cell r="CM118">
            <v>0</v>
          </cell>
          <cell r="CN118">
            <v>5</v>
          </cell>
          <cell r="CO118">
            <v>16345</v>
          </cell>
          <cell r="CP118">
            <v>2915</v>
          </cell>
          <cell r="CQ118">
            <v>4345</v>
          </cell>
          <cell r="CR118">
            <v>2935</v>
          </cell>
          <cell r="CS118">
            <v>5390</v>
          </cell>
          <cell r="CT118">
            <v>750</v>
          </cell>
          <cell r="CU118">
            <v>48550</v>
          </cell>
          <cell r="CV118">
            <v>2.9703273172223921</v>
          </cell>
          <cell r="CW118">
            <v>16320</v>
          </cell>
          <cell r="CX118">
            <v>12785</v>
          </cell>
          <cell r="CY118">
            <v>345</v>
          </cell>
          <cell r="CZ118">
            <v>3210</v>
          </cell>
        </row>
        <row r="121">
          <cell r="A121" t="str">
            <v>4620430.00</v>
          </cell>
          <cell r="B121" t="str">
            <v>0430.00</v>
          </cell>
          <cell r="C121" t="str">
            <v>DORVAL</v>
          </cell>
          <cell r="D121">
            <v>5095</v>
          </cell>
          <cell r="E121">
            <v>2080</v>
          </cell>
          <cell r="F121">
            <v>1875</v>
          </cell>
          <cell r="G121">
            <v>150</v>
          </cell>
          <cell r="H121">
            <v>565</v>
          </cell>
          <cell r="I121">
            <v>425</v>
          </cell>
          <cell r="J121">
            <v>5090</v>
          </cell>
          <cell r="K121">
            <v>4405</v>
          </cell>
          <cell r="L121">
            <v>685</v>
          </cell>
          <cell r="M121">
            <v>1505</v>
          </cell>
          <cell r="N121">
            <v>820</v>
          </cell>
          <cell r="O121">
            <v>305</v>
          </cell>
          <cell r="P121">
            <v>300</v>
          </cell>
          <cell r="Q121">
            <v>70</v>
          </cell>
          <cell r="R121">
            <v>1505</v>
          </cell>
          <cell r="S121">
            <v>1260</v>
          </cell>
          <cell r="T121">
            <v>915</v>
          </cell>
          <cell r="U121">
            <v>415</v>
          </cell>
          <cell r="V121">
            <v>500</v>
          </cell>
          <cell r="W121">
            <v>200</v>
          </cell>
          <cell r="X121">
            <v>250</v>
          </cell>
          <cell r="Y121">
            <v>50</v>
          </cell>
          <cell r="Z121">
            <v>345</v>
          </cell>
          <cell r="AA121">
            <v>225</v>
          </cell>
          <cell r="AB121">
            <v>120</v>
          </cell>
          <cell r="AC121">
            <v>50</v>
          </cell>
          <cell r="AD121">
            <v>50</v>
          </cell>
          <cell r="AE121">
            <v>20</v>
          </cell>
          <cell r="AF121">
            <v>240</v>
          </cell>
          <cell r="AG121">
            <v>200</v>
          </cell>
          <cell r="AH121">
            <v>155</v>
          </cell>
          <cell r="AI121">
            <v>50</v>
          </cell>
          <cell r="AJ121">
            <v>0</v>
          </cell>
          <cell r="AK121">
            <v>40</v>
          </cell>
          <cell r="AL121">
            <v>30</v>
          </cell>
          <cell r="AM121">
            <v>10</v>
          </cell>
          <cell r="AN121">
            <v>0</v>
          </cell>
          <cell r="AO121">
            <v>1390</v>
          </cell>
          <cell r="AP121">
            <v>200</v>
          </cell>
          <cell r="AQ121">
            <v>495</v>
          </cell>
          <cell r="AR121">
            <v>185</v>
          </cell>
          <cell r="AS121">
            <v>315</v>
          </cell>
          <cell r="AT121">
            <v>195</v>
          </cell>
          <cell r="AU121">
            <v>0.9</v>
          </cell>
          <cell r="AV121">
            <v>5620</v>
          </cell>
          <cell r="AW121">
            <v>1475</v>
          </cell>
          <cell r="AX121">
            <v>70</v>
          </cell>
          <cell r="AY121">
            <v>145</v>
          </cell>
          <cell r="AZ121">
            <v>1255</v>
          </cell>
          <cell r="BA121">
            <v>4155</v>
          </cell>
          <cell r="BB121">
            <v>2.8</v>
          </cell>
          <cell r="BC121">
            <v>980</v>
          </cell>
          <cell r="BD121">
            <v>430</v>
          </cell>
          <cell r="BE121">
            <v>10</v>
          </cell>
          <cell r="BF121">
            <v>30</v>
          </cell>
          <cell r="BG121">
            <v>390</v>
          </cell>
          <cell r="BH121">
            <v>545</v>
          </cell>
          <cell r="BI121">
            <v>2830</v>
          </cell>
          <cell r="BJ121">
            <v>5</v>
          </cell>
          <cell r="BK121">
            <v>14150</v>
          </cell>
          <cell r="BL121">
            <v>2</v>
          </cell>
          <cell r="BM121">
            <v>5660</v>
          </cell>
          <cell r="BN121">
            <v>2830</v>
          </cell>
          <cell r="BO121">
            <v>1130</v>
          </cell>
          <cell r="BP121">
            <v>1695</v>
          </cell>
          <cell r="BQ121">
            <v>0</v>
          </cell>
          <cell r="BR121">
            <v>2830</v>
          </cell>
          <cell r="BS121">
            <v>1600</v>
          </cell>
          <cell r="BT121">
            <v>950</v>
          </cell>
          <cell r="BU121">
            <v>285</v>
          </cell>
          <cell r="BV121">
            <v>2830</v>
          </cell>
          <cell r="BW121">
            <v>190</v>
          </cell>
          <cell r="BX121">
            <v>1210</v>
          </cell>
          <cell r="BY121">
            <v>685</v>
          </cell>
          <cell r="BZ121">
            <v>260</v>
          </cell>
          <cell r="CA121">
            <v>90</v>
          </cell>
          <cell r="CB121">
            <v>125</v>
          </cell>
          <cell r="CC121">
            <v>45</v>
          </cell>
          <cell r="CD121">
            <v>40</v>
          </cell>
          <cell r="CE121">
            <v>185</v>
          </cell>
          <cell r="CF121">
            <v>2830</v>
          </cell>
          <cell r="CG121">
            <v>855</v>
          </cell>
          <cell r="CH121">
            <v>85</v>
          </cell>
          <cell r="CI121">
            <v>0</v>
          </cell>
          <cell r="CJ121">
            <v>70</v>
          </cell>
          <cell r="CK121">
            <v>575</v>
          </cell>
          <cell r="CL121">
            <v>1245</v>
          </cell>
          <cell r="CM121">
            <v>0</v>
          </cell>
          <cell r="CN121">
            <v>0</v>
          </cell>
          <cell r="CO121">
            <v>2830</v>
          </cell>
          <cell r="CP121">
            <v>1255</v>
          </cell>
          <cell r="CQ121">
            <v>870</v>
          </cell>
          <cell r="CR121">
            <v>330</v>
          </cell>
          <cell r="CS121">
            <v>350</v>
          </cell>
          <cell r="CT121">
            <v>25</v>
          </cell>
          <cell r="CU121">
            <v>5620</v>
          </cell>
          <cell r="CV121">
            <v>2</v>
          </cell>
          <cell r="CW121">
            <v>2830</v>
          </cell>
          <cell r="CX121">
            <v>1475</v>
          </cell>
          <cell r="CY121">
            <v>15</v>
          </cell>
          <cell r="CZ121">
            <v>1340</v>
          </cell>
        </row>
        <row r="122">
          <cell r="A122" t="str">
            <v>4620431.00</v>
          </cell>
          <cell r="B122" t="str">
            <v>0431.00</v>
          </cell>
          <cell r="C122" t="str">
            <v>DORVAL</v>
          </cell>
          <cell r="D122">
            <v>4635</v>
          </cell>
          <cell r="E122">
            <v>1625</v>
          </cell>
          <cell r="F122">
            <v>2080</v>
          </cell>
          <cell r="G122">
            <v>100</v>
          </cell>
          <cell r="H122">
            <v>460</v>
          </cell>
          <cell r="I122">
            <v>370</v>
          </cell>
          <cell r="J122">
            <v>4635</v>
          </cell>
          <cell r="K122">
            <v>4200</v>
          </cell>
          <cell r="L122">
            <v>435</v>
          </cell>
          <cell r="M122">
            <v>1515</v>
          </cell>
          <cell r="N122">
            <v>790</v>
          </cell>
          <cell r="O122">
            <v>295</v>
          </cell>
          <cell r="P122">
            <v>295</v>
          </cell>
          <cell r="Q122">
            <v>135</v>
          </cell>
          <cell r="R122">
            <v>1515</v>
          </cell>
          <cell r="S122">
            <v>1230</v>
          </cell>
          <cell r="T122">
            <v>1010</v>
          </cell>
          <cell r="U122">
            <v>430</v>
          </cell>
          <cell r="V122">
            <v>575</v>
          </cell>
          <cell r="W122">
            <v>215</v>
          </cell>
          <cell r="X122">
            <v>260</v>
          </cell>
          <cell r="Y122">
            <v>100</v>
          </cell>
          <cell r="Z122">
            <v>220</v>
          </cell>
          <cell r="AA122">
            <v>140</v>
          </cell>
          <cell r="AB122">
            <v>80</v>
          </cell>
          <cell r="AC122">
            <v>35</v>
          </cell>
          <cell r="AD122">
            <v>15</v>
          </cell>
          <cell r="AE122">
            <v>30</v>
          </cell>
          <cell r="AF122">
            <v>285</v>
          </cell>
          <cell r="AG122">
            <v>230</v>
          </cell>
          <cell r="AH122">
            <v>175</v>
          </cell>
          <cell r="AI122">
            <v>30</v>
          </cell>
          <cell r="AJ122">
            <v>25</v>
          </cell>
          <cell r="AK122">
            <v>55</v>
          </cell>
          <cell r="AL122">
            <v>40</v>
          </cell>
          <cell r="AM122">
            <v>20</v>
          </cell>
          <cell r="AN122">
            <v>0</v>
          </cell>
          <cell r="AO122">
            <v>1610</v>
          </cell>
          <cell r="AP122">
            <v>270</v>
          </cell>
          <cell r="AQ122">
            <v>535</v>
          </cell>
          <cell r="AR122">
            <v>240</v>
          </cell>
          <cell r="AS122">
            <v>360</v>
          </cell>
          <cell r="AT122">
            <v>200</v>
          </cell>
          <cell r="AU122">
            <v>1.1000000000000001</v>
          </cell>
          <cell r="AV122">
            <v>5455</v>
          </cell>
          <cell r="AW122">
            <v>1095</v>
          </cell>
          <cell r="AX122">
            <v>105</v>
          </cell>
          <cell r="AY122">
            <v>200</v>
          </cell>
          <cell r="AZ122">
            <v>785</v>
          </cell>
          <cell r="BA122">
            <v>4360</v>
          </cell>
          <cell r="BB122">
            <v>2.9</v>
          </cell>
          <cell r="BC122">
            <v>990</v>
          </cell>
          <cell r="BD122">
            <v>405</v>
          </cell>
          <cell r="BE122">
            <v>60</v>
          </cell>
          <cell r="BF122">
            <v>30</v>
          </cell>
          <cell r="BG122">
            <v>315</v>
          </cell>
          <cell r="BH122">
            <v>585</v>
          </cell>
          <cell r="BI122">
            <v>2365</v>
          </cell>
          <cell r="BJ122">
            <v>6.1</v>
          </cell>
          <cell r="BK122">
            <v>14426.5</v>
          </cell>
          <cell r="BL122">
            <v>2.6</v>
          </cell>
          <cell r="BM122">
            <v>6149</v>
          </cell>
          <cell r="BN122">
            <v>2370</v>
          </cell>
          <cell r="BO122">
            <v>1205</v>
          </cell>
          <cell r="BP122">
            <v>1165</v>
          </cell>
          <cell r="BQ122">
            <v>0</v>
          </cell>
          <cell r="BR122">
            <v>2365</v>
          </cell>
          <cell r="BS122">
            <v>1400</v>
          </cell>
          <cell r="BT122">
            <v>810</v>
          </cell>
          <cell r="BU122">
            <v>165</v>
          </cell>
          <cell r="BV122">
            <v>2365</v>
          </cell>
          <cell r="BW122">
            <v>105</v>
          </cell>
          <cell r="BX122">
            <v>755</v>
          </cell>
          <cell r="BY122">
            <v>625</v>
          </cell>
          <cell r="BZ122">
            <v>270</v>
          </cell>
          <cell r="CA122">
            <v>140</v>
          </cell>
          <cell r="CB122">
            <v>250</v>
          </cell>
          <cell r="CC122">
            <v>140</v>
          </cell>
          <cell r="CD122">
            <v>75</v>
          </cell>
          <cell r="CE122">
            <v>10</v>
          </cell>
          <cell r="CF122">
            <v>2365</v>
          </cell>
          <cell r="CG122">
            <v>960</v>
          </cell>
          <cell r="CH122">
            <v>70</v>
          </cell>
          <cell r="CI122">
            <v>175</v>
          </cell>
          <cell r="CJ122">
            <v>105</v>
          </cell>
          <cell r="CK122">
            <v>225</v>
          </cell>
          <cell r="CL122">
            <v>825</v>
          </cell>
          <cell r="CM122">
            <v>5</v>
          </cell>
          <cell r="CN122">
            <v>0</v>
          </cell>
          <cell r="CO122">
            <v>2365</v>
          </cell>
          <cell r="CP122">
            <v>790</v>
          </cell>
          <cell r="CQ122">
            <v>775</v>
          </cell>
          <cell r="CR122">
            <v>340</v>
          </cell>
          <cell r="CS122">
            <v>405</v>
          </cell>
          <cell r="CT122">
            <v>55</v>
          </cell>
          <cell r="CU122">
            <v>5450</v>
          </cell>
          <cell r="CV122">
            <v>2.2999999999999998</v>
          </cell>
          <cell r="CW122">
            <v>2365</v>
          </cell>
          <cell r="CX122">
            <v>1440</v>
          </cell>
          <cell r="CY122">
            <v>35</v>
          </cell>
          <cell r="CZ122">
            <v>890</v>
          </cell>
        </row>
        <row r="123">
          <cell r="A123" t="str">
            <v>4620432.00</v>
          </cell>
          <cell r="B123" t="str">
            <v>0432.00</v>
          </cell>
          <cell r="C123" t="str">
            <v>DORVAL</v>
          </cell>
          <cell r="D123">
            <v>2705</v>
          </cell>
          <cell r="E123">
            <v>815</v>
          </cell>
          <cell r="F123">
            <v>1405</v>
          </cell>
          <cell r="G123">
            <v>60</v>
          </cell>
          <cell r="H123">
            <v>225</v>
          </cell>
          <cell r="I123">
            <v>195</v>
          </cell>
          <cell r="J123">
            <v>2700</v>
          </cell>
          <cell r="K123">
            <v>2420</v>
          </cell>
          <cell r="L123">
            <v>280</v>
          </cell>
          <cell r="M123">
            <v>985</v>
          </cell>
          <cell r="N123">
            <v>460</v>
          </cell>
          <cell r="O123">
            <v>230</v>
          </cell>
          <cell r="P123">
            <v>215</v>
          </cell>
          <cell r="Q123">
            <v>80</v>
          </cell>
          <cell r="R123">
            <v>985</v>
          </cell>
          <cell r="S123">
            <v>830</v>
          </cell>
          <cell r="T123">
            <v>695</v>
          </cell>
          <cell r="U123">
            <v>285</v>
          </cell>
          <cell r="V123">
            <v>405</v>
          </cell>
          <cell r="W123">
            <v>155</v>
          </cell>
          <cell r="X123">
            <v>175</v>
          </cell>
          <cell r="Y123">
            <v>75</v>
          </cell>
          <cell r="Z123">
            <v>135</v>
          </cell>
          <cell r="AA123">
            <v>70</v>
          </cell>
          <cell r="AB123">
            <v>65</v>
          </cell>
          <cell r="AC123">
            <v>40</v>
          </cell>
          <cell r="AD123">
            <v>25</v>
          </cell>
          <cell r="AE123">
            <v>0</v>
          </cell>
          <cell r="AF123">
            <v>150</v>
          </cell>
          <cell r="AG123">
            <v>130</v>
          </cell>
          <cell r="AH123">
            <v>85</v>
          </cell>
          <cell r="AI123">
            <v>35</v>
          </cell>
          <cell r="AJ123">
            <v>15</v>
          </cell>
          <cell r="AK123">
            <v>25</v>
          </cell>
          <cell r="AL123">
            <v>20</v>
          </cell>
          <cell r="AM123">
            <v>0</v>
          </cell>
          <cell r="AN123">
            <v>0</v>
          </cell>
          <cell r="AO123">
            <v>1065</v>
          </cell>
          <cell r="AP123">
            <v>215</v>
          </cell>
          <cell r="AQ123">
            <v>365</v>
          </cell>
          <cell r="AR123">
            <v>125</v>
          </cell>
          <cell r="AS123">
            <v>225</v>
          </cell>
          <cell r="AT123">
            <v>135</v>
          </cell>
          <cell r="AU123">
            <v>1.1000000000000001</v>
          </cell>
          <cell r="AV123">
            <v>3215</v>
          </cell>
          <cell r="AW123">
            <v>335</v>
          </cell>
          <cell r="AX123">
            <v>50</v>
          </cell>
          <cell r="AY123">
            <v>20</v>
          </cell>
          <cell r="AZ123">
            <v>260</v>
          </cell>
          <cell r="BA123">
            <v>2880</v>
          </cell>
          <cell r="BB123">
            <v>2.9</v>
          </cell>
          <cell r="BC123">
            <v>505</v>
          </cell>
          <cell r="BD123">
            <v>135</v>
          </cell>
          <cell r="BE123">
            <v>35</v>
          </cell>
          <cell r="BF123">
            <v>10</v>
          </cell>
          <cell r="BG123">
            <v>95</v>
          </cell>
          <cell r="BH123">
            <v>365</v>
          </cell>
          <cell r="BI123">
            <v>1235</v>
          </cell>
          <cell r="BJ123">
            <v>7.6</v>
          </cell>
          <cell r="BK123">
            <v>9386</v>
          </cell>
          <cell r="BL123">
            <v>3.2</v>
          </cell>
          <cell r="BM123">
            <v>3952</v>
          </cell>
          <cell r="BN123">
            <v>1240</v>
          </cell>
          <cell r="BO123">
            <v>1135</v>
          </cell>
          <cell r="BP123">
            <v>100</v>
          </cell>
          <cell r="BQ123">
            <v>0</v>
          </cell>
          <cell r="BR123">
            <v>1240</v>
          </cell>
          <cell r="BS123">
            <v>620</v>
          </cell>
          <cell r="BT123">
            <v>440</v>
          </cell>
          <cell r="BU123">
            <v>175</v>
          </cell>
          <cell r="BV123">
            <v>1235</v>
          </cell>
          <cell r="BW123">
            <v>165</v>
          </cell>
          <cell r="BX123">
            <v>895</v>
          </cell>
          <cell r="BY123">
            <v>65</v>
          </cell>
          <cell r="BZ123">
            <v>25</v>
          </cell>
          <cell r="CA123">
            <v>10</v>
          </cell>
          <cell r="CB123">
            <v>25</v>
          </cell>
          <cell r="CC123">
            <v>0</v>
          </cell>
          <cell r="CD123">
            <v>35</v>
          </cell>
          <cell r="CE123">
            <v>15</v>
          </cell>
          <cell r="CF123">
            <v>1240</v>
          </cell>
          <cell r="CG123">
            <v>1120</v>
          </cell>
          <cell r="CH123">
            <v>40</v>
          </cell>
          <cell r="CI123">
            <v>0</v>
          </cell>
          <cell r="CJ123">
            <v>20</v>
          </cell>
          <cell r="CK123">
            <v>0</v>
          </cell>
          <cell r="CL123">
            <v>60</v>
          </cell>
          <cell r="CM123">
            <v>0</v>
          </cell>
          <cell r="CN123">
            <v>0</v>
          </cell>
          <cell r="CO123">
            <v>1240</v>
          </cell>
          <cell r="CP123">
            <v>265</v>
          </cell>
          <cell r="CQ123">
            <v>435</v>
          </cell>
          <cell r="CR123">
            <v>220</v>
          </cell>
          <cell r="CS123">
            <v>290</v>
          </cell>
          <cell r="CT123">
            <v>30</v>
          </cell>
          <cell r="CU123">
            <v>3215</v>
          </cell>
          <cell r="CV123">
            <v>2.6</v>
          </cell>
          <cell r="CW123">
            <v>1240</v>
          </cell>
          <cell r="CX123">
            <v>940</v>
          </cell>
          <cell r="CY123">
            <v>20</v>
          </cell>
          <cell r="CZ123">
            <v>275</v>
          </cell>
        </row>
        <row r="124">
          <cell r="A124" t="str">
            <v>4620433.00</v>
          </cell>
          <cell r="B124" t="str">
            <v>0433.00</v>
          </cell>
          <cell r="C124" t="str">
            <v>DORVAL</v>
          </cell>
          <cell r="D124">
            <v>2965</v>
          </cell>
          <cell r="E124">
            <v>1090</v>
          </cell>
          <cell r="F124">
            <v>1395</v>
          </cell>
          <cell r="G124">
            <v>55</v>
          </cell>
          <cell r="H124">
            <v>260</v>
          </cell>
          <cell r="I124">
            <v>160</v>
          </cell>
          <cell r="J124">
            <v>2965</v>
          </cell>
          <cell r="K124">
            <v>2640</v>
          </cell>
          <cell r="L124">
            <v>325</v>
          </cell>
          <cell r="M124">
            <v>1020</v>
          </cell>
          <cell r="N124">
            <v>430</v>
          </cell>
          <cell r="O124">
            <v>265</v>
          </cell>
          <cell r="P124">
            <v>230</v>
          </cell>
          <cell r="Q124">
            <v>90</v>
          </cell>
          <cell r="R124">
            <v>1015</v>
          </cell>
          <cell r="S124">
            <v>850</v>
          </cell>
          <cell r="T124">
            <v>680</v>
          </cell>
          <cell r="U124">
            <v>235</v>
          </cell>
          <cell r="V124">
            <v>450</v>
          </cell>
          <cell r="W124">
            <v>175</v>
          </cell>
          <cell r="X124">
            <v>195</v>
          </cell>
          <cell r="Y124">
            <v>75</v>
          </cell>
          <cell r="Z124">
            <v>165</v>
          </cell>
          <cell r="AA124">
            <v>90</v>
          </cell>
          <cell r="AB124">
            <v>75</v>
          </cell>
          <cell r="AC124">
            <v>40</v>
          </cell>
          <cell r="AD124">
            <v>25</v>
          </cell>
          <cell r="AE124">
            <v>10</v>
          </cell>
          <cell r="AF124">
            <v>170</v>
          </cell>
          <cell r="AG124">
            <v>150</v>
          </cell>
          <cell r="AH124">
            <v>80</v>
          </cell>
          <cell r="AI124">
            <v>50</v>
          </cell>
          <cell r="AJ124">
            <v>15</v>
          </cell>
          <cell r="AK124">
            <v>25</v>
          </cell>
          <cell r="AL124">
            <v>25</v>
          </cell>
          <cell r="AM124">
            <v>0</v>
          </cell>
          <cell r="AN124">
            <v>0</v>
          </cell>
          <cell r="AO124">
            <v>1200</v>
          </cell>
          <cell r="AP124">
            <v>190</v>
          </cell>
          <cell r="AQ124">
            <v>375</v>
          </cell>
          <cell r="AR124">
            <v>160</v>
          </cell>
          <cell r="AS124">
            <v>330</v>
          </cell>
          <cell r="AT124">
            <v>145</v>
          </cell>
          <cell r="AU124">
            <v>1.2</v>
          </cell>
          <cell r="AV124">
            <v>3540</v>
          </cell>
          <cell r="AW124">
            <v>475</v>
          </cell>
          <cell r="AX124">
            <v>60</v>
          </cell>
          <cell r="AY124">
            <v>70</v>
          </cell>
          <cell r="AZ124">
            <v>340</v>
          </cell>
          <cell r="BA124">
            <v>3065</v>
          </cell>
          <cell r="BB124">
            <v>3</v>
          </cell>
          <cell r="BC124">
            <v>475</v>
          </cell>
          <cell r="BD124">
            <v>150</v>
          </cell>
          <cell r="BE124">
            <v>30</v>
          </cell>
          <cell r="BF124">
            <v>10</v>
          </cell>
          <cell r="BG124">
            <v>115</v>
          </cell>
          <cell r="BH124">
            <v>325</v>
          </cell>
          <cell r="BI124">
            <v>1375</v>
          </cell>
          <cell r="BJ124">
            <v>6.9</v>
          </cell>
          <cell r="BK124">
            <v>9487.5</v>
          </cell>
          <cell r="BL124">
            <v>2.9</v>
          </cell>
          <cell r="BM124">
            <v>3987.5</v>
          </cell>
          <cell r="BN124">
            <v>1375</v>
          </cell>
          <cell r="BO124">
            <v>1140</v>
          </cell>
          <cell r="BP124">
            <v>235</v>
          </cell>
          <cell r="BQ124">
            <v>0</v>
          </cell>
          <cell r="BR124">
            <v>1380</v>
          </cell>
          <cell r="BS124">
            <v>745</v>
          </cell>
          <cell r="BT124">
            <v>540</v>
          </cell>
          <cell r="BU124">
            <v>90</v>
          </cell>
          <cell r="BV124">
            <v>1375</v>
          </cell>
          <cell r="BW124">
            <v>90</v>
          </cell>
          <cell r="BX124">
            <v>895</v>
          </cell>
          <cell r="BY124">
            <v>145</v>
          </cell>
          <cell r="BZ124">
            <v>80</v>
          </cell>
          <cell r="CA124">
            <v>50</v>
          </cell>
          <cell r="CB124">
            <v>60</v>
          </cell>
          <cell r="CC124">
            <v>0</v>
          </cell>
          <cell r="CD124">
            <v>10</v>
          </cell>
          <cell r="CE124">
            <v>40</v>
          </cell>
          <cell r="CF124">
            <v>1375</v>
          </cell>
          <cell r="CG124">
            <v>975</v>
          </cell>
          <cell r="CH124">
            <v>100</v>
          </cell>
          <cell r="CI124">
            <v>5</v>
          </cell>
          <cell r="CJ124">
            <v>25</v>
          </cell>
          <cell r="CK124">
            <v>0</v>
          </cell>
          <cell r="CL124">
            <v>265</v>
          </cell>
          <cell r="CM124">
            <v>0</v>
          </cell>
          <cell r="CN124">
            <v>0</v>
          </cell>
          <cell r="CO124">
            <v>1375</v>
          </cell>
          <cell r="CP124">
            <v>345</v>
          </cell>
          <cell r="CQ124">
            <v>435</v>
          </cell>
          <cell r="CR124">
            <v>245</v>
          </cell>
          <cell r="CS124">
            <v>315</v>
          </cell>
          <cell r="CT124">
            <v>35</v>
          </cell>
          <cell r="CU124">
            <v>3535</v>
          </cell>
          <cell r="CV124">
            <v>2.6</v>
          </cell>
          <cell r="CW124">
            <v>1375</v>
          </cell>
          <cell r="CX124">
            <v>985</v>
          </cell>
          <cell r="CY124">
            <v>20</v>
          </cell>
          <cell r="CZ124">
            <v>370</v>
          </cell>
        </row>
        <row r="125">
          <cell r="C125" t="str">
            <v>DORVAL</v>
          </cell>
          <cell r="D125">
            <v>15400</v>
          </cell>
          <cell r="E125">
            <v>5610</v>
          </cell>
          <cell r="F125">
            <v>6755</v>
          </cell>
          <cell r="G125">
            <v>365</v>
          </cell>
          <cell r="H125">
            <v>1510</v>
          </cell>
          <cell r="I125">
            <v>1150</v>
          </cell>
          <cell r="J125">
            <v>15390</v>
          </cell>
          <cell r="K125">
            <v>13665</v>
          </cell>
          <cell r="L125">
            <v>1725</v>
          </cell>
          <cell r="M125">
            <v>5025</v>
          </cell>
          <cell r="N125">
            <v>2500</v>
          </cell>
          <cell r="O125">
            <v>1095</v>
          </cell>
          <cell r="P125">
            <v>1040</v>
          </cell>
          <cell r="Q125">
            <v>375</v>
          </cell>
          <cell r="R125">
            <v>5020</v>
          </cell>
          <cell r="S125">
            <v>4170</v>
          </cell>
          <cell r="T125">
            <v>3300</v>
          </cell>
          <cell r="U125">
            <v>1365</v>
          </cell>
          <cell r="V125">
            <v>1930</v>
          </cell>
          <cell r="W125">
            <v>745</v>
          </cell>
          <cell r="X125">
            <v>880</v>
          </cell>
          <cell r="Y125">
            <v>300</v>
          </cell>
          <cell r="Z125">
            <v>865</v>
          </cell>
          <cell r="AA125">
            <v>525</v>
          </cell>
          <cell r="AB125">
            <v>340</v>
          </cell>
          <cell r="AC125">
            <v>165</v>
          </cell>
          <cell r="AD125">
            <v>115</v>
          </cell>
          <cell r="AE125">
            <v>60</v>
          </cell>
          <cell r="AF125">
            <v>845</v>
          </cell>
          <cell r="AG125">
            <v>710</v>
          </cell>
          <cell r="AH125">
            <v>495</v>
          </cell>
          <cell r="AI125">
            <v>165</v>
          </cell>
          <cell r="AJ125">
            <v>55</v>
          </cell>
          <cell r="AK125">
            <v>145</v>
          </cell>
          <cell r="AL125">
            <v>115</v>
          </cell>
          <cell r="AM125">
            <v>30</v>
          </cell>
          <cell r="AN125">
            <v>0</v>
          </cell>
          <cell r="AO125">
            <v>5265</v>
          </cell>
          <cell r="AP125">
            <v>875</v>
          </cell>
          <cell r="AQ125">
            <v>1770</v>
          </cell>
          <cell r="AR125">
            <v>710</v>
          </cell>
          <cell r="AS125">
            <v>1230</v>
          </cell>
          <cell r="AT125">
            <v>675</v>
          </cell>
          <cell r="AU125">
            <v>1.048804780876494</v>
          </cell>
          <cell r="AV125">
            <v>17830</v>
          </cell>
          <cell r="AW125">
            <v>3380</v>
          </cell>
          <cell r="AX125">
            <v>285</v>
          </cell>
          <cell r="AY125">
            <v>435</v>
          </cell>
          <cell r="AZ125">
            <v>2640</v>
          </cell>
          <cell r="BA125">
            <v>14460</v>
          </cell>
          <cell r="BB125">
            <v>2.8804780876494025</v>
          </cell>
          <cell r="BC125">
            <v>2950</v>
          </cell>
          <cell r="BD125">
            <v>1120</v>
          </cell>
          <cell r="BE125">
            <v>135</v>
          </cell>
          <cell r="BF125">
            <v>80</v>
          </cell>
          <cell r="BG125">
            <v>915</v>
          </cell>
          <cell r="BH125">
            <v>1820</v>
          </cell>
          <cell r="BI125">
            <v>7805</v>
          </cell>
          <cell r="BJ125">
            <v>6.0794362588084558</v>
          </cell>
          <cell r="BK125">
            <v>47450</v>
          </cell>
          <cell r="BL125">
            <v>2.5302370275464448</v>
          </cell>
          <cell r="BM125">
            <v>19748.5</v>
          </cell>
          <cell r="BN125">
            <v>7815</v>
          </cell>
          <cell r="BO125">
            <v>4610</v>
          </cell>
          <cell r="BP125">
            <v>3195</v>
          </cell>
          <cell r="BQ125">
            <v>0</v>
          </cell>
          <cell r="BR125">
            <v>7815</v>
          </cell>
          <cell r="BS125">
            <v>4365</v>
          </cell>
          <cell r="BT125">
            <v>2740</v>
          </cell>
          <cell r="BU125">
            <v>715</v>
          </cell>
          <cell r="BV125">
            <v>7805</v>
          </cell>
          <cell r="BW125">
            <v>550</v>
          </cell>
          <cell r="BX125">
            <v>3755</v>
          </cell>
          <cell r="BY125">
            <v>1520</v>
          </cell>
          <cell r="BZ125">
            <v>635</v>
          </cell>
          <cell r="CA125">
            <v>290</v>
          </cell>
          <cell r="CB125">
            <v>460</v>
          </cell>
          <cell r="CC125">
            <v>185</v>
          </cell>
          <cell r="CD125">
            <v>160</v>
          </cell>
          <cell r="CE125">
            <v>250</v>
          </cell>
          <cell r="CF125">
            <v>7810</v>
          </cell>
          <cell r="CG125">
            <v>3910</v>
          </cell>
          <cell r="CH125">
            <v>295</v>
          </cell>
          <cell r="CI125">
            <v>180</v>
          </cell>
          <cell r="CJ125">
            <v>220</v>
          </cell>
          <cell r="CK125">
            <v>800</v>
          </cell>
          <cell r="CL125">
            <v>2395</v>
          </cell>
          <cell r="CM125">
            <v>5</v>
          </cell>
          <cell r="CN125">
            <v>0</v>
          </cell>
          <cell r="CO125">
            <v>7810</v>
          </cell>
          <cell r="CP125">
            <v>2655</v>
          </cell>
          <cell r="CQ125">
            <v>2515</v>
          </cell>
          <cell r="CR125">
            <v>1135</v>
          </cell>
          <cell r="CS125">
            <v>1360</v>
          </cell>
          <cell r="CT125">
            <v>145</v>
          </cell>
          <cell r="CU125">
            <v>17820</v>
          </cell>
          <cell r="CV125">
            <v>2.2816901408450705</v>
          </cell>
          <cell r="CW125">
            <v>7810</v>
          </cell>
          <cell r="CX125">
            <v>4840</v>
          </cell>
          <cell r="CY125">
            <v>90</v>
          </cell>
          <cell r="CZ125">
            <v>2875</v>
          </cell>
        </row>
        <row r="128">
          <cell r="A128" t="str">
            <v>4620370.00</v>
          </cell>
          <cell r="B128" t="str">
            <v>0370.00</v>
          </cell>
          <cell r="C128" t="str">
            <v>HAMPSTEAD</v>
          </cell>
          <cell r="D128">
            <v>5515</v>
          </cell>
          <cell r="E128">
            <v>1590</v>
          </cell>
          <cell r="F128">
            <v>3280</v>
          </cell>
          <cell r="G128">
            <v>80</v>
          </cell>
          <cell r="H128">
            <v>300</v>
          </cell>
          <cell r="I128">
            <v>260</v>
          </cell>
          <cell r="J128">
            <v>5510</v>
          </cell>
          <cell r="K128">
            <v>5340</v>
          </cell>
          <cell r="L128">
            <v>170</v>
          </cell>
          <cell r="M128">
            <v>1875</v>
          </cell>
          <cell r="N128">
            <v>755</v>
          </cell>
          <cell r="O128">
            <v>335</v>
          </cell>
          <cell r="P128">
            <v>450</v>
          </cell>
          <cell r="Q128">
            <v>330</v>
          </cell>
          <cell r="R128">
            <v>1875</v>
          </cell>
          <cell r="S128">
            <v>1695</v>
          </cell>
          <cell r="T128">
            <v>1610</v>
          </cell>
          <cell r="U128">
            <v>595</v>
          </cell>
          <cell r="V128">
            <v>1015</v>
          </cell>
          <cell r="W128">
            <v>255</v>
          </cell>
          <cell r="X128">
            <v>425</v>
          </cell>
          <cell r="Y128">
            <v>330</v>
          </cell>
          <cell r="Z128">
            <v>90</v>
          </cell>
          <cell r="AA128">
            <v>55</v>
          </cell>
          <cell r="AB128">
            <v>35</v>
          </cell>
          <cell r="AC128">
            <v>25</v>
          </cell>
          <cell r="AD128">
            <v>10</v>
          </cell>
          <cell r="AE128">
            <v>0</v>
          </cell>
          <cell r="AF128">
            <v>180</v>
          </cell>
          <cell r="AG128">
            <v>160</v>
          </cell>
          <cell r="AH128">
            <v>85</v>
          </cell>
          <cell r="AI128">
            <v>55</v>
          </cell>
          <cell r="AJ128">
            <v>15</v>
          </cell>
          <cell r="AK128">
            <v>20</v>
          </cell>
          <cell r="AL128">
            <v>20</v>
          </cell>
          <cell r="AM128">
            <v>0</v>
          </cell>
          <cell r="AN128">
            <v>0</v>
          </cell>
          <cell r="AO128">
            <v>2570</v>
          </cell>
          <cell r="AP128">
            <v>490</v>
          </cell>
          <cell r="AQ128">
            <v>1000</v>
          </cell>
          <cell r="AR128">
            <v>300</v>
          </cell>
          <cell r="AS128">
            <v>545</v>
          </cell>
          <cell r="AT128">
            <v>235</v>
          </cell>
          <cell r="AU128">
            <v>1.4</v>
          </cell>
          <cell r="AV128">
            <v>6990</v>
          </cell>
          <cell r="AW128">
            <v>850</v>
          </cell>
          <cell r="AX128">
            <v>90</v>
          </cell>
          <cell r="AY128">
            <v>170</v>
          </cell>
          <cell r="AZ128">
            <v>595</v>
          </cell>
          <cell r="BA128">
            <v>6145</v>
          </cell>
          <cell r="BB128">
            <v>3.3</v>
          </cell>
          <cell r="BC128">
            <v>1060</v>
          </cell>
          <cell r="BD128">
            <v>295</v>
          </cell>
          <cell r="BE128">
            <v>50</v>
          </cell>
          <cell r="BF128">
            <v>15</v>
          </cell>
          <cell r="BG128">
            <v>225</v>
          </cell>
          <cell r="BH128">
            <v>760</v>
          </cell>
          <cell r="BI128">
            <v>2515</v>
          </cell>
          <cell r="BJ128">
            <v>7.7</v>
          </cell>
          <cell r="BK128">
            <v>19365.5</v>
          </cell>
          <cell r="BL128">
            <v>3.3</v>
          </cell>
          <cell r="BM128">
            <v>8299.5</v>
          </cell>
          <cell r="BN128">
            <v>2515</v>
          </cell>
          <cell r="BO128">
            <v>1730</v>
          </cell>
          <cell r="BP128">
            <v>785</v>
          </cell>
          <cell r="BQ128">
            <v>0</v>
          </cell>
          <cell r="BR128">
            <v>2515</v>
          </cell>
          <cell r="BS128">
            <v>1455</v>
          </cell>
          <cell r="BT128">
            <v>890</v>
          </cell>
          <cell r="BU128">
            <v>170</v>
          </cell>
          <cell r="BV128">
            <v>2515</v>
          </cell>
          <cell r="BW128">
            <v>535</v>
          </cell>
          <cell r="BX128">
            <v>685</v>
          </cell>
          <cell r="BY128">
            <v>775</v>
          </cell>
          <cell r="BZ128">
            <v>385</v>
          </cell>
          <cell r="CA128">
            <v>65</v>
          </cell>
          <cell r="CB128">
            <v>25</v>
          </cell>
          <cell r="CC128">
            <v>10</v>
          </cell>
          <cell r="CD128">
            <v>15</v>
          </cell>
          <cell r="CE128">
            <v>15</v>
          </cell>
          <cell r="CF128">
            <v>2520</v>
          </cell>
          <cell r="CG128">
            <v>1250</v>
          </cell>
          <cell r="CH128">
            <v>205</v>
          </cell>
          <cell r="CI128">
            <v>0</v>
          </cell>
          <cell r="CJ128">
            <v>350</v>
          </cell>
          <cell r="CK128">
            <v>245</v>
          </cell>
          <cell r="CL128">
            <v>470</v>
          </cell>
          <cell r="CM128">
            <v>0</v>
          </cell>
          <cell r="CN128">
            <v>0</v>
          </cell>
          <cell r="CO128">
            <v>2515</v>
          </cell>
          <cell r="CP128">
            <v>595</v>
          </cell>
          <cell r="CQ128">
            <v>745</v>
          </cell>
          <cell r="CR128">
            <v>370</v>
          </cell>
          <cell r="CS128">
            <v>700</v>
          </cell>
          <cell r="CT128">
            <v>115</v>
          </cell>
          <cell r="CU128">
            <v>6995</v>
          </cell>
          <cell r="CV128">
            <v>2.8</v>
          </cell>
          <cell r="CW128">
            <v>2520</v>
          </cell>
          <cell r="CX128">
            <v>1850</v>
          </cell>
          <cell r="CY128">
            <v>15</v>
          </cell>
          <cell r="CZ128">
            <v>655</v>
          </cell>
        </row>
        <row r="129">
          <cell r="C129" t="str">
            <v>HAMPSTEAD</v>
          </cell>
          <cell r="D129">
            <v>5515</v>
          </cell>
          <cell r="E129">
            <v>1590</v>
          </cell>
          <cell r="F129">
            <v>3280</v>
          </cell>
          <cell r="G129">
            <v>80</v>
          </cell>
          <cell r="H129">
            <v>300</v>
          </cell>
          <cell r="I129">
            <v>260</v>
          </cell>
          <cell r="J129">
            <v>5510</v>
          </cell>
          <cell r="K129">
            <v>5340</v>
          </cell>
          <cell r="L129">
            <v>170</v>
          </cell>
          <cell r="M129">
            <v>1875</v>
          </cell>
          <cell r="N129">
            <v>755</v>
          </cell>
          <cell r="O129">
            <v>335</v>
          </cell>
          <cell r="P129">
            <v>450</v>
          </cell>
          <cell r="Q129">
            <v>330</v>
          </cell>
          <cell r="R129">
            <v>1875</v>
          </cell>
          <cell r="S129">
            <v>1695</v>
          </cell>
          <cell r="T129">
            <v>1610</v>
          </cell>
          <cell r="U129">
            <v>595</v>
          </cell>
          <cell r="V129">
            <v>1015</v>
          </cell>
          <cell r="W129">
            <v>255</v>
          </cell>
          <cell r="X129">
            <v>425</v>
          </cell>
          <cell r="Y129">
            <v>330</v>
          </cell>
          <cell r="Z129">
            <v>90</v>
          </cell>
          <cell r="AA129">
            <v>55</v>
          </cell>
          <cell r="AB129">
            <v>35</v>
          </cell>
          <cell r="AC129">
            <v>25</v>
          </cell>
          <cell r="AD129">
            <v>10</v>
          </cell>
          <cell r="AE129">
            <v>0</v>
          </cell>
          <cell r="AF129">
            <v>180</v>
          </cell>
          <cell r="AG129">
            <v>160</v>
          </cell>
          <cell r="AH129">
            <v>85</v>
          </cell>
          <cell r="AI129">
            <v>55</v>
          </cell>
          <cell r="AJ129">
            <v>15</v>
          </cell>
          <cell r="AK129">
            <v>20</v>
          </cell>
          <cell r="AL129">
            <v>20</v>
          </cell>
          <cell r="AM129">
            <v>0</v>
          </cell>
          <cell r="AN129">
            <v>0</v>
          </cell>
          <cell r="AO129">
            <v>2570</v>
          </cell>
          <cell r="AP129">
            <v>490</v>
          </cell>
          <cell r="AQ129">
            <v>1000</v>
          </cell>
          <cell r="AR129">
            <v>300</v>
          </cell>
          <cell r="AS129">
            <v>545</v>
          </cell>
          <cell r="AT129">
            <v>235</v>
          </cell>
          <cell r="AU129">
            <v>1.3706666666666667</v>
          </cell>
          <cell r="AV129">
            <v>6990</v>
          </cell>
          <cell r="AW129">
            <v>850</v>
          </cell>
          <cell r="AX129">
            <v>90</v>
          </cell>
          <cell r="AY129">
            <v>170</v>
          </cell>
          <cell r="AZ129">
            <v>595</v>
          </cell>
          <cell r="BA129">
            <v>6145</v>
          </cell>
          <cell r="BB129">
            <v>3.2773333333333334</v>
          </cell>
          <cell r="BC129">
            <v>1060</v>
          </cell>
          <cell r="BD129">
            <v>295</v>
          </cell>
          <cell r="BE129">
            <v>50</v>
          </cell>
          <cell r="BF129">
            <v>15</v>
          </cell>
          <cell r="BG129">
            <v>225</v>
          </cell>
          <cell r="BH129">
            <v>760</v>
          </cell>
          <cell r="BI129">
            <v>2515</v>
          </cell>
          <cell r="BJ129">
            <v>7.7</v>
          </cell>
          <cell r="BK129">
            <v>19365.5</v>
          </cell>
          <cell r="BL129">
            <v>3.3</v>
          </cell>
          <cell r="BM129">
            <v>8299.5</v>
          </cell>
          <cell r="BN129">
            <v>2515</v>
          </cell>
          <cell r="BO129">
            <v>1730</v>
          </cell>
          <cell r="BP129">
            <v>785</v>
          </cell>
          <cell r="BQ129">
            <v>0</v>
          </cell>
          <cell r="BR129">
            <v>2515</v>
          </cell>
          <cell r="BS129">
            <v>1455</v>
          </cell>
          <cell r="BT129">
            <v>890</v>
          </cell>
          <cell r="BU129">
            <v>170</v>
          </cell>
          <cell r="BV129">
            <v>2515</v>
          </cell>
          <cell r="BW129">
            <v>535</v>
          </cell>
          <cell r="BX129">
            <v>685</v>
          </cell>
          <cell r="BY129">
            <v>775</v>
          </cell>
          <cell r="BZ129">
            <v>385</v>
          </cell>
          <cell r="CA129">
            <v>65</v>
          </cell>
          <cell r="CB129">
            <v>25</v>
          </cell>
          <cell r="CC129">
            <v>10</v>
          </cell>
          <cell r="CD129">
            <v>15</v>
          </cell>
          <cell r="CE129">
            <v>15</v>
          </cell>
          <cell r="CF129">
            <v>2520</v>
          </cell>
          <cell r="CG129">
            <v>1250</v>
          </cell>
          <cell r="CH129">
            <v>205</v>
          </cell>
          <cell r="CI129">
            <v>0</v>
          </cell>
          <cell r="CJ129">
            <v>350</v>
          </cell>
          <cell r="CK129">
            <v>245</v>
          </cell>
          <cell r="CL129">
            <v>470</v>
          </cell>
          <cell r="CM129">
            <v>0</v>
          </cell>
          <cell r="CN129">
            <v>0</v>
          </cell>
          <cell r="CO129">
            <v>2515</v>
          </cell>
          <cell r="CP129">
            <v>595</v>
          </cell>
          <cell r="CQ129">
            <v>745</v>
          </cell>
          <cell r="CR129">
            <v>370</v>
          </cell>
          <cell r="CS129">
            <v>700</v>
          </cell>
          <cell r="CT129">
            <v>115</v>
          </cell>
          <cell r="CU129">
            <v>6995</v>
          </cell>
          <cell r="CV129">
            <v>2.7813121272365806</v>
          </cell>
          <cell r="CW129">
            <v>2520</v>
          </cell>
          <cell r="CX129">
            <v>1850</v>
          </cell>
          <cell r="CY129">
            <v>15</v>
          </cell>
          <cell r="CZ129">
            <v>655</v>
          </cell>
        </row>
        <row r="132">
          <cell r="A132" t="str">
            <v>4620470.01</v>
          </cell>
          <cell r="B132" t="str">
            <v>0470.01</v>
          </cell>
          <cell r="C132" t="str">
            <v>KIRKLAND</v>
          </cell>
          <cell r="D132">
            <v>5890</v>
          </cell>
          <cell r="E132">
            <v>1630</v>
          </cell>
          <cell r="F132">
            <v>3350</v>
          </cell>
          <cell r="G132">
            <v>95</v>
          </cell>
          <cell r="H132">
            <v>440</v>
          </cell>
          <cell r="I132">
            <v>370</v>
          </cell>
          <cell r="J132">
            <v>5890</v>
          </cell>
          <cell r="K132">
            <v>5570</v>
          </cell>
          <cell r="L132">
            <v>315</v>
          </cell>
          <cell r="M132">
            <v>2060</v>
          </cell>
          <cell r="N132">
            <v>810</v>
          </cell>
          <cell r="O132">
            <v>420</v>
          </cell>
          <cell r="P132">
            <v>595</v>
          </cell>
          <cell r="Q132">
            <v>230</v>
          </cell>
          <cell r="R132">
            <v>2055</v>
          </cell>
          <cell r="S132">
            <v>1820</v>
          </cell>
          <cell r="T132">
            <v>1655</v>
          </cell>
          <cell r="U132">
            <v>600</v>
          </cell>
          <cell r="V132">
            <v>1060</v>
          </cell>
          <cell r="W132">
            <v>295</v>
          </cell>
          <cell r="X132">
            <v>530</v>
          </cell>
          <cell r="Y132">
            <v>235</v>
          </cell>
          <cell r="Z132">
            <v>160</v>
          </cell>
          <cell r="AA132">
            <v>90</v>
          </cell>
          <cell r="AB132">
            <v>70</v>
          </cell>
          <cell r="AC132">
            <v>40</v>
          </cell>
          <cell r="AD132">
            <v>30</v>
          </cell>
          <cell r="AE132">
            <v>0</v>
          </cell>
          <cell r="AF132">
            <v>235</v>
          </cell>
          <cell r="AG132">
            <v>210</v>
          </cell>
          <cell r="AH132">
            <v>100</v>
          </cell>
          <cell r="AI132">
            <v>75</v>
          </cell>
          <cell r="AJ132">
            <v>30</v>
          </cell>
          <cell r="AK132">
            <v>25</v>
          </cell>
          <cell r="AL132">
            <v>15</v>
          </cell>
          <cell r="AM132">
            <v>10</v>
          </cell>
          <cell r="AN132">
            <v>0</v>
          </cell>
          <cell r="AO132">
            <v>2585</v>
          </cell>
          <cell r="AP132">
            <v>440</v>
          </cell>
          <cell r="AQ132">
            <v>885</v>
          </cell>
          <cell r="AR132">
            <v>375</v>
          </cell>
          <cell r="AS132">
            <v>585</v>
          </cell>
          <cell r="AT132">
            <v>300</v>
          </cell>
          <cell r="AU132">
            <v>1.3</v>
          </cell>
          <cell r="AV132">
            <v>7195</v>
          </cell>
          <cell r="AW132">
            <v>735</v>
          </cell>
          <cell r="AX132">
            <v>110</v>
          </cell>
          <cell r="AY132">
            <v>40</v>
          </cell>
          <cell r="AZ132">
            <v>575</v>
          </cell>
          <cell r="BA132">
            <v>6460</v>
          </cell>
          <cell r="BB132">
            <v>3.1</v>
          </cell>
          <cell r="BC132">
            <v>1110</v>
          </cell>
          <cell r="BD132">
            <v>435</v>
          </cell>
          <cell r="BE132">
            <v>70</v>
          </cell>
          <cell r="BF132">
            <v>0</v>
          </cell>
          <cell r="BG132">
            <v>365</v>
          </cell>
          <cell r="BH132">
            <v>675</v>
          </cell>
          <cell r="BI132">
            <v>2630</v>
          </cell>
          <cell r="BJ132">
            <v>7.6</v>
          </cell>
          <cell r="BK132">
            <v>19988</v>
          </cell>
          <cell r="BL132">
            <v>3.2</v>
          </cell>
          <cell r="BM132">
            <v>8416</v>
          </cell>
          <cell r="BN132">
            <v>2630</v>
          </cell>
          <cell r="BO132">
            <v>2220</v>
          </cell>
          <cell r="BP132">
            <v>410</v>
          </cell>
          <cell r="BQ132">
            <v>0</v>
          </cell>
          <cell r="BR132">
            <v>2630</v>
          </cell>
          <cell r="BS132">
            <v>1665</v>
          </cell>
          <cell r="BT132">
            <v>780</v>
          </cell>
          <cell r="BU132">
            <v>185</v>
          </cell>
          <cell r="BV132">
            <v>2630</v>
          </cell>
          <cell r="BW132">
            <v>15</v>
          </cell>
          <cell r="BX132">
            <v>30</v>
          </cell>
          <cell r="BY132">
            <v>555</v>
          </cell>
          <cell r="BZ132">
            <v>1170</v>
          </cell>
          <cell r="CA132">
            <v>295</v>
          </cell>
          <cell r="CB132">
            <v>260</v>
          </cell>
          <cell r="CC132">
            <v>65</v>
          </cell>
          <cell r="CD132">
            <v>110</v>
          </cell>
          <cell r="CE132">
            <v>125</v>
          </cell>
          <cell r="CF132">
            <v>2635</v>
          </cell>
          <cell r="CG132">
            <v>1715</v>
          </cell>
          <cell r="CH132">
            <v>50</v>
          </cell>
          <cell r="CI132">
            <v>440</v>
          </cell>
          <cell r="CJ132">
            <v>5</v>
          </cell>
          <cell r="CK132">
            <v>400</v>
          </cell>
          <cell r="CL132">
            <v>25</v>
          </cell>
          <cell r="CM132">
            <v>0</v>
          </cell>
          <cell r="CN132">
            <v>0</v>
          </cell>
          <cell r="CO132">
            <v>2635</v>
          </cell>
          <cell r="CP132">
            <v>580</v>
          </cell>
          <cell r="CQ132">
            <v>775</v>
          </cell>
          <cell r="CR132">
            <v>425</v>
          </cell>
          <cell r="CS132">
            <v>790</v>
          </cell>
          <cell r="CT132">
            <v>60</v>
          </cell>
          <cell r="CU132">
            <v>7195</v>
          </cell>
          <cell r="CV132">
            <v>2.7</v>
          </cell>
          <cell r="CW132">
            <v>2630</v>
          </cell>
          <cell r="CX132">
            <v>1975</v>
          </cell>
          <cell r="CY132">
            <v>40</v>
          </cell>
          <cell r="CZ132">
            <v>615</v>
          </cell>
        </row>
        <row r="133">
          <cell r="A133" t="str">
            <v>4620470.03</v>
          </cell>
          <cell r="B133" t="str">
            <v>0470.03</v>
          </cell>
          <cell r="C133" t="str">
            <v>KIRKLAND</v>
          </cell>
          <cell r="D133">
            <v>3755</v>
          </cell>
          <cell r="E133">
            <v>1115</v>
          </cell>
          <cell r="F133">
            <v>2365</v>
          </cell>
          <cell r="G133">
            <v>35</v>
          </cell>
          <cell r="H133">
            <v>170</v>
          </cell>
          <cell r="I133">
            <v>75</v>
          </cell>
          <cell r="J133">
            <v>3755</v>
          </cell>
          <cell r="K133">
            <v>3560</v>
          </cell>
          <cell r="L133">
            <v>195</v>
          </cell>
          <cell r="M133">
            <v>1370</v>
          </cell>
          <cell r="N133">
            <v>295</v>
          </cell>
          <cell r="O133">
            <v>305</v>
          </cell>
          <cell r="P133">
            <v>585</v>
          </cell>
          <cell r="Q133">
            <v>190</v>
          </cell>
          <cell r="R133">
            <v>1375</v>
          </cell>
          <cell r="S133">
            <v>1270</v>
          </cell>
          <cell r="T133">
            <v>1180</v>
          </cell>
          <cell r="U133">
            <v>205</v>
          </cell>
          <cell r="V133">
            <v>970</v>
          </cell>
          <cell r="W133">
            <v>245</v>
          </cell>
          <cell r="X133">
            <v>545</v>
          </cell>
          <cell r="Y133">
            <v>180</v>
          </cell>
          <cell r="Z133">
            <v>95</v>
          </cell>
          <cell r="AA133">
            <v>30</v>
          </cell>
          <cell r="AB133">
            <v>65</v>
          </cell>
          <cell r="AC133">
            <v>30</v>
          </cell>
          <cell r="AD133">
            <v>35</v>
          </cell>
          <cell r="AE133">
            <v>0</v>
          </cell>
          <cell r="AF133">
            <v>100</v>
          </cell>
          <cell r="AG133">
            <v>90</v>
          </cell>
          <cell r="AH133">
            <v>55</v>
          </cell>
          <cell r="AI133">
            <v>20</v>
          </cell>
          <cell r="AJ133">
            <v>15</v>
          </cell>
          <cell r="AK133">
            <v>10</v>
          </cell>
          <cell r="AL133">
            <v>10</v>
          </cell>
          <cell r="AM133">
            <v>10</v>
          </cell>
          <cell r="AN133">
            <v>0</v>
          </cell>
          <cell r="AO133">
            <v>2180</v>
          </cell>
          <cell r="AP133">
            <v>355</v>
          </cell>
          <cell r="AQ133">
            <v>880</v>
          </cell>
          <cell r="AR133">
            <v>290</v>
          </cell>
          <cell r="AS133">
            <v>545</v>
          </cell>
          <cell r="AT133">
            <v>115</v>
          </cell>
          <cell r="AU133">
            <v>1.6</v>
          </cell>
          <cell r="AV133">
            <v>4990</v>
          </cell>
          <cell r="AW133">
            <v>160</v>
          </cell>
          <cell r="AX133">
            <v>60</v>
          </cell>
          <cell r="AY133">
            <v>15</v>
          </cell>
          <cell r="AZ133">
            <v>85</v>
          </cell>
          <cell r="BA133">
            <v>4825</v>
          </cell>
          <cell r="BB133">
            <v>3.5</v>
          </cell>
          <cell r="BC133">
            <v>225</v>
          </cell>
          <cell r="BD133">
            <v>60</v>
          </cell>
          <cell r="BE133">
            <v>50</v>
          </cell>
          <cell r="BF133">
            <v>0</v>
          </cell>
          <cell r="BG133">
            <v>10</v>
          </cell>
          <cell r="BH133">
            <v>160</v>
          </cell>
          <cell r="BI133">
            <v>1440</v>
          </cell>
          <cell r="BJ133">
            <v>9</v>
          </cell>
          <cell r="BK133">
            <v>12960</v>
          </cell>
          <cell r="BL133">
            <v>3.7</v>
          </cell>
          <cell r="BM133">
            <v>5328</v>
          </cell>
          <cell r="BN133">
            <v>1435</v>
          </cell>
          <cell r="BO133">
            <v>1425</v>
          </cell>
          <cell r="BP133">
            <v>10</v>
          </cell>
          <cell r="BQ133">
            <v>0</v>
          </cell>
          <cell r="BR133">
            <v>1440</v>
          </cell>
          <cell r="BS133">
            <v>1025</v>
          </cell>
          <cell r="BT133">
            <v>380</v>
          </cell>
          <cell r="BU133">
            <v>40</v>
          </cell>
          <cell r="BV133">
            <v>1435</v>
          </cell>
          <cell r="BW133">
            <v>0</v>
          </cell>
          <cell r="BX133">
            <v>0</v>
          </cell>
          <cell r="BY133">
            <v>15</v>
          </cell>
          <cell r="BZ133">
            <v>210</v>
          </cell>
          <cell r="CA133">
            <v>200</v>
          </cell>
          <cell r="CB133">
            <v>455</v>
          </cell>
          <cell r="CC133">
            <v>160</v>
          </cell>
          <cell r="CD133">
            <v>235</v>
          </cell>
          <cell r="CE133">
            <v>165</v>
          </cell>
          <cell r="CF133">
            <v>1440</v>
          </cell>
          <cell r="CG133">
            <v>1365</v>
          </cell>
          <cell r="CH133">
            <v>5</v>
          </cell>
          <cell r="CI133">
            <v>65</v>
          </cell>
          <cell r="CJ133">
            <v>0</v>
          </cell>
          <cell r="CK133">
            <v>0</v>
          </cell>
          <cell r="CL133">
            <v>0</v>
          </cell>
          <cell r="CM133">
            <v>0</v>
          </cell>
          <cell r="CN133">
            <v>0</v>
          </cell>
          <cell r="CO133">
            <v>1440</v>
          </cell>
          <cell r="CP133">
            <v>90</v>
          </cell>
          <cell r="CQ133">
            <v>260</v>
          </cell>
          <cell r="CR133">
            <v>310</v>
          </cell>
          <cell r="CS133">
            <v>720</v>
          </cell>
          <cell r="CT133">
            <v>55</v>
          </cell>
          <cell r="CU133">
            <v>4990</v>
          </cell>
          <cell r="CV133">
            <v>3.5</v>
          </cell>
          <cell r="CW133">
            <v>1440</v>
          </cell>
          <cell r="CX133">
            <v>1315</v>
          </cell>
          <cell r="CY133">
            <v>30</v>
          </cell>
          <cell r="CZ133">
            <v>95</v>
          </cell>
        </row>
        <row r="134">
          <cell r="A134" t="str">
            <v>4620470.04</v>
          </cell>
          <cell r="B134" t="str">
            <v>0470.04</v>
          </cell>
          <cell r="C134" t="str">
            <v>KIRKLAND</v>
          </cell>
          <cell r="D134">
            <v>3205</v>
          </cell>
          <cell r="E134">
            <v>985</v>
          </cell>
          <cell r="F134">
            <v>1925</v>
          </cell>
          <cell r="G134">
            <v>35</v>
          </cell>
          <cell r="H134">
            <v>155</v>
          </cell>
          <cell r="I134">
            <v>110</v>
          </cell>
          <cell r="J134">
            <v>3205</v>
          </cell>
          <cell r="K134">
            <v>3050</v>
          </cell>
          <cell r="L134">
            <v>155</v>
          </cell>
          <cell r="M134">
            <v>1135</v>
          </cell>
          <cell r="N134">
            <v>330</v>
          </cell>
          <cell r="O134">
            <v>255</v>
          </cell>
          <cell r="P134">
            <v>420</v>
          </cell>
          <cell r="Q134">
            <v>125</v>
          </cell>
          <cell r="R134">
            <v>1135</v>
          </cell>
          <cell r="S134">
            <v>1035</v>
          </cell>
          <cell r="T134">
            <v>950</v>
          </cell>
          <cell r="U134">
            <v>255</v>
          </cell>
          <cell r="V134">
            <v>690</v>
          </cell>
          <cell r="W134">
            <v>190</v>
          </cell>
          <cell r="X134">
            <v>390</v>
          </cell>
          <cell r="Y134">
            <v>115</v>
          </cell>
          <cell r="Z134">
            <v>80</v>
          </cell>
          <cell r="AA134">
            <v>25</v>
          </cell>
          <cell r="AB134">
            <v>55</v>
          </cell>
          <cell r="AC134">
            <v>20</v>
          </cell>
          <cell r="AD134">
            <v>20</v>
          </cell>
          <cell r="AE134">
            <v>15</v>
          </cell>
          <cell r="AF134">
            <v>105</v>
          </cell>
          <cell r="AG134">
            <v>85</v>
          </cell>
          <cell r="AH134">
            <v>45</v>
          </cell>
          <cell r="AI134">
            <v>30</v>
          </cell>
          <cell r="AJ134">
            <v>10</v>
          </cell>
          <cell r="AK134">
            <v>20</v>
          </cell>
          <cell r="AL134">
            <v>10</v>
          </cell>
          <cell r="AM134">
            <v>10</v>
          </cell>
          <cell r="AN134">
            <v>0</v>
          </cell>
          <cell r="AO134">
            <v>1600</v>
          </cell>
          <cell r="AP134">
            <v>200</v>
          </cell>
          <cell r="AQ134">
            <v>540</v>
          </cell>
          <cell r="AR134">
            <v>205</v>
          </cell>
          <cell r="AS134">
            <v>445</v>
          </cell>
          <cell r="AT134">
            <v>205</v>
          </cell>
          <cell r="AU134">
            <v>1.4</v>
          </cell>
          <cell r="AV134">
            <v>3950</v>
          </cell>
          <cell r="AW134">
            <v>180</v>
          </cell>
          <cell r="AX134">
            <v>65</v>
          </cell>
          <cell r="AY134">
            <v>25</v>
          </cell>
          <cell r="AZ134">
            <v>95</v>
          </cell>
          <cell r="BA134">
            <v>3770</v>
          </cell>
          <cell r="BB134">
            <v>3.3</v>
          </cell>
          <cell r="BC134">
            <v>330</v>
          </cell>
          <cell r="BD134">
            <v>85</v>
          </cell>
          <cell r="BE134">
            <v>35</v>
          </cell>
          <cell r="BF134">
            <v>0</v>
          </cell>
          <cell r="BG134">
            <v>55</v>
          </cell>
          <cell r="BH134">
            <v>245</v>
          </cell>
          <cell r="BI134">
            <v>1215</v>
          </cell>
          <cell r="BJ134">
            <v>8.3000000000000007</v>
          </cell>
          <cell r="BK134">
            <v>10084.5</v>
          </cell>
          <cell r="BL134">
            <v>3.5</v>
          </cell>
          <cell r="BM134">
            <v>4252.5</v>
          </cell>
          <cell r="BN134">
            <v>1215</v>
          </cell>
          <cell r="BO134">
            <v>1190</v>
          </cell>
          <cell r="BP134">
            <v>25</v>
          </cell>
          <cell r="BQ134">
            <v>0</v>
          </cell>
          <cell r="BR134">
            <v>1215</v>
          </cell>
          <cell r="BS134">
            <v>765</v>
          </cell>
          <cell r="BT134">
            <v>395</v>
          </cell>
          <cell r="BU134">
            <v>50</v>
          </cell>
          <cell r="BV134">
            <v>1215</v>
          </cell>
          <cell r="BW134">
            <v>0</v>
          </cell>
          <cell r="BX134">
            <v>10</v>
          </cell>
          <cell r="BY134">
            <v>40</v>
          </cell>
          <cell r="BZ134">
            <v>615</v>
          </cell>
          <cell r="CA134">
            <v>290</v>
          </cell>
          <cell r="CB134">
            <v>185</v>
          </cell>
          <cell r="CC134">
            <v>0</v>
          </cell>
          <cell r="CD134">
            <v>0</v>
          </cell>
          <cell r="CE134">
            <v>65</v>
          </cell>
          <cell r="CF134">
            <v>1215</v>
          </cell>
          <cell r="CG134">
            <v>1215</v>
          </cell>
          <cell r="CH134">
            <v>0</v>
          </cell>
          <cell r="CI134">
            <v>0</v>
          </cell>
          <cell r="CJ134">
            <v>0</v>
          </cell>
          <cell r="CK134">
            <v>0</v>
          </cell>
          <cell r="CL134">
            <v>0</v>
          </cell>
          <cell r="CM134">
            <v>0</v>
          </cell>
          <cell r="CN134">
            <v>0</v>
          </cell>
          <cell r="CO134">
            <v>1215</v>
          </cell>
          <cell r="CP134">
            <v>95</v>
          </cell>
          <cell r="CQ134">
            <v>305</v>
          </cell>
          <cell r="CR134">
            <v>240</v>
          </cell>
          <cell r="CS134">
            <v>535</v>
          </cell>
          <cell r="CT134">
            <v>40</v>
          </cell>
          <cell r="CU134">
            <v>3950</v>
          </cell>
          <cell r="CV134">
            <v>3.3</v>
          </cell>
          <cell r="CW134">
            <v>1215</v>
          </cell>
          <cell r="CX134">
            <v>1090</v>
          </cell>
          <cell r="CY134">
            <v>25</v>
          </cell>
          <cell r="CZ134">
            <v>105</v>
          </cell>
        </row>
        <row r="135">
          <cell r="A135" t="str">
            <v>4620470.05</v>
          </cell>
          <cell r="B135" t="str">
            <v>0470.05</v>
          </cell>
          <cell r="C135" t="str">
            <v>KIRKLAND</v>
          </cell>
          <cell r="D135">
            <v>3510</v>
          </cell>
          <cell r="E135">
            <v>1155</v>
          </cell>
          <cell r="F135">
            <v>2070</v>
          </cell>
          <cell r="G135">
            <v>40</v>
          </cell>
          <cell r="H135">
            <v>130</v>
          </cell>
          <cell r="I135">
            <v>110</v>
          </cell>
          <cell r="J135">
            <v>3510</v>
          </cell>
          <cell r="K135">
            <v>3355</v>
          </cell>
          <cell r="L135">
            <v>160</v>
          </cell>
          <cell r="M135">
            <v>1210</v>
          </cell>
          <cell r="N135">
            <v>315</v>
          </cell>
          <cell r="O135">
            <v>270</v>
          </cell>
          <cell r="P135">
            <v>405</v>
          </cell>
          <cell r="Q135">
            <v>215</v>
          </cell>
          <cell r="R135">
            <v>1210</v>
          </cell>
          <cell r="S135">
            <v>1110</v>
          </cell>
          <cell r="T135">
            <v>1035</v>
          </cell>
          <cell r="U135">
            <v>240</v>
          </cell>
          <cell r="V135">
            <v>790</v>
          </cell>
          <cell r="W135">
            <v>215</v>
          </cell>
          <cell r="X135">
            <v>375</v>
          </cell>
          <cell r="Y135">
            <v>205</v>
          </cell>
          <cell r="Z135">
            <v>80</v>
          </cell>
          <cell r="AA135">
            <v>30</v>
          </cell>
          <cell r="AB135">
            <v>45</v>
          </cell>
          <cell r="AC135">
            <v>10</v>
          </cell>
          <cell r="AD135">
            <v>20</v>
          </cell>
          <cell r="AE135">
            <v>15</v>
          </cell>
          <cell r="AF135">
            <v>100</v>
          </cell>
          <cell r="AG135">
            <v>80</v>
          </cell>
          <cell r="AH135">
            <v>35</v>
          </cell>
          <cell r="AI135">
            <v>30</v>
          </cell>
          <cell r="AJ135">
            <v>15</v>
          </cell>
          <cell r="AK135">
            <v>20</v>
          </cell>
          <cell r="AL135">
            <v>10</v>
          </cell>
          <cell r="AM135">
            <v>10</v>
          </cell>
          <cell r="AN135">
            <v>0</v>
          </cell>
          <cell r="AO135">
            <v>1875</v>
          </cell>
          <cell r="AP135">
            <v>185</v>
          </cell>
          <cell r="AQ135">
            <v>635</v>
          </cell>
          <cell r="AR135">
            <v>315</v>
          </cell>
          <cell r="AS135">
            <v>505</v>
          </cell>
          <cell r="AT135">
            <v>225</v>
          </cell>
          <cell r="AU135">
            <v>1.6</v>
          </cell>
          <cell r="AV135">
            <v>4325</v>
          </cell>
          <cell r="AW135">
            <v>125</v>
          </cell>
          <cell r="AX135">
            <v>30</v>
          </cell>
          <cell r="AY135">
            <v>10</v>
          </cell>
          <cell r="AZ135">
            <v>85</v>
          </cell>
          <cell r="BA135">
            <v>4200</v>
          </cell>
          <cell r="BB135">
            <v>3.5</v>
          </cell>
          <cell r="BC135">
            <v>300</v>
          </cell>
          <cell r="BD135">
            <v>45</v>
          </cell>
          <cell r="BE135">
            <v>25</v>
          </cell>
          <cell r="BF135">
            <v>0</v>
          </cell>
          <cell r="BG135">
            <v>15</v>
          </cell>
          <cell r="BH135">
            <v>260</v>
          </cell>
          <cell r="BI135">
            <v>1250</v>
          </cell>
          <cell r="BJ135">
            <v>9.3000000000000007</v>
          </cell>
          <cell r="BK135">
            <v>11625</v>
          </cell>
          <cell r="BL135">
            <v>3.9</v>
          </cell>
          <cell r="BM135">
            <v>4875</v>
          </cell>
          <cell r="BN135">
            <v>1250</v>
          </cell>
          <cell r="BO135">
            <v>1235</v>
          </cell>
          <cell r="BP135">
            <v>20</v>
          </cell>
          <cell r="BQ135">
            <v>0</v>
          </cell>
          <cell r="BR135">
            <v>1250</v>
          </cell>
          <cell r="BS135">
            <v>805</v>
          </cell>
          <cell r="BT135">
            <v>410</v>
          </cell>
          <cell r="BU135">
            <v>40</v>
          </cell>
          <cell r="BV135">
            <v>1250</v>
          </cell>
          <cell r="BW135">
            <v>0</v>
          </cell>
          <cell r="BX135">
            <v>50</v>
          </cell>
          <cell r="BY135">
            <v>15</v>
          </cell>
          <cell r="BZ135">
            <v>360</v>
          </cell>
          <cell r="CA135">
            <v>165</v>
          </cell>
          <cell r="CB135">
            <v>360</v>
          </cell>
          <cell r="CC135">
            <v>155</v>
          </cell>
          <cell r="CD135">
            <v>135</v>
          </cell>
          <cell r="CE135">
            <v>20</v>
          </cell>
          <cell r="CF135">
            <v>1250</v>
          </cell>
          <cell r="CG135">
            <v>1255</v>
          </cell>
          <cell r="CH135">
            <v>0</v>
          </cell>
          <cell r="CI135">
            <v>0</v>
          </cell>
          <cell r="CJ135">
            <v>0</v>
          </cell>
          <cell r="CK135">
            <v>0</v>
          </cell>
          <cell r="CL135">
            <v>0</v>
          </cell>
          <cell r="CM135">
            <v>0</v>
          </cell>
          <cell r="CN135">
            <v>0</v>
          </cell>
          <cell r="CO135">
            <v>1255</v>
          </cell>
          <cell r="CP135">
            <v>85</v>
          </cell>
          <cell r="CQ135">
            <v>270</v>
          </cell>
          <cell r="CR135">
            <v>235</v>
          </cell>
          <cell r="CS135">
            <v>590</v>
          </cell>
          <cell r="CT135">
            <v>70</v>
          </cell>
          <cell r="CU135">
            <v>4330</v>
          </cell>
          <cell r="CV135">
            <v>3.5</v>
          </cell>
          <cell r="CW135">
            <v>1250</v>
          </cell>
          <cell r="CX135">
            <v>1110</v>
          </cell>
          <cell r="CY135">
            <v>55</v>
          </cell>
          <cell r="CZ135">
            <v>90</v>
          </cell>
        </row>
        <row r="136">
          <cell r="C136" t="str">
            <v>KIRKLAND</v>
          </cell>
          <cell r="D136">
            <v>16360</v>
          </cell>
          <cell r="E136">
            <v>4885</v>
          </cell>
          <cell r="F136">
            <v>9710</v>
          </cell>
          <cell r="G136">
            <v>205</v>
          </cell>
          <cell r="H136">
            <v>895</v>
          </cell>
          <cell r="I136">
            <v>665</v>
          </cell>
          <cell r="J136">
            <v>16360</v>
          </cell>
          <cell r="K136">
            <v>15535</v>
          </cell>
          <cell r="L136">
            <v>825</v>
          </cell>
          <cell r="M136">
            <v>5775</v>
          </cell>
          <cell r="N136">
            <v>1750</v>
          </cell>
          <cell r="O136">
            <v>1250</v>
          </cell>
          <cell r="P136">
            <v>2005</v>
          </cell>
          <cell r="Q136">
            <v>760</v>
          </cell>
          <cell r="R136">
            <v>5775</v>
          </cell>
          <cell r="S136">
            <v>5235</v>
          </cell>
          <cell r="T136">
            <v>4820</v>
          </cell>
          <cell r="U136">
            <v>1300</v>
          </cell>
          <cell r="V136">
            <v>3510</v>
          </cell>
          <cell r="W136">
            <v>945</v>
          </cell>
          <cell r="X136">
            <v>1840</v>
          </cell>
          <cell r="Y136">
            <v>735</v>
          </cell>
          <cell r="Z136">
            <v>415</v>
          </cell>
          <cell r="AA136">
            <v>175</v>
          </cell>
          <cell r="AB136">
            <v>235</v>
          </cell>
          <cell r="AC136">
            <v>100</v>
          </cell>
          <cell r="AD136">
            <v>105</v>
          </cell>
          <cell r="AE136">
            <v>30</v>
          </cell>
          <cell r="AF136">
            <v>540</v>
          </cell>
          <cell r="AG136">
            <v>465</v>
          </cell>
          <cell r="AH136">
            <v>235</v>
          </cell>
          <cell r="AI136">
            <v>155</v>
          </cell>
          <cell r="AJ136">
            <v>70</v>
          </cell>
          <cell r="AK136">
            <v>75</v>
          </cell>
          <cell r="AL136">
            <v>45</v>
          </cell>
          <cell r="AM136">
            <v>40</v>
          </cell>
          <cell r="AN136">
            <v>0</v>
          </cell>
          <cell r="AO136">
            <v>8240</v>
          </cell>
          <cell r="AP136">
            <v>1180</v>
          </cell>
          <cell r="AQ136">
            <v>2940</v>
          </cell>
          <cell r="AR136">
            <v>1185</v>
          </cell>
          <cell r="AS136">
            <v>2080</v>
          </cell>
          <cell r="AT136">
            <v>845</v>
          </cell>
          <cell r="AU136">
            <v>1.4268398268398268</v>
          </cell>
          <cell r="AV136">
            <v>20460</v>
          </cell>
          <cell r="AW136">
            <v>1200</v>
          </cell>
          <cell r="AX136">
            <v>265</v>
          </cell>
          <cell r="AY136">
            <v>90</v>
          </cell>
          <cell r="AZ136">
            <v>840</v>
          </cell>
          <cell r="BA136">
            <v>19255</v>
          </cell>
          <cell r="BB136">
            <v>3.3341991341991344</v>
          </cell>
          <cell r="BC136">
            <v>1965</v>
          </cell>
          <cell r="BD136">
            <v>625</v>
          </cell>
          <cell r="BE136">
            <v>180</v>
          </cell>
          <cell r="BF136">
            <v>0</v>
          </cell>
          <cell r="BG136">
            <v>445</v>
          </cell>
          <cell r="BH136">
            <v>1340</v>
          </cell>
          <cell r="BI136">
            <v>6535</v>
          </cell>
          <cell r="BJ136">
            <v>8.3638102524866103</v>
          </cell>
          <cell r="BK136">
            <v>54657.5</v>
          </cell>
          <cell r="BL136">
            <v>3.4998469778117829</v>
          </cell>
          <cell r="BM136">
            <v>22871.5</v>
          </cell>
          <cell r="BN136">
            <v>6530</v>
          </cell>
          <cell r="BO136">
            <v>6070</v>
          </cell>
          <cell r="BP136">
            <v>465</v>
          </cell>
          <cell r="BQ136">
            <v>0</v>
          </cell>
          <cell r="BR136">
            <v>6535</v>
          </cell>
          <cell r="BS136">
            <v>4260</v>
          </cell>
          <cell r="BT136">
            <v>1965</v>
          </cell>
          <cell r="BU136">
            <v>315</v>
          </cell>
          <cell r="BV136">
            <v>6530</v>
          </cell>
          <cell r="BW136">
            <v>15</v>
          </cell>
          <cell r="BX136">
            <v>90</v>
          </cell>
          <cell r="BY136">
            <v>625</v>
          </cell>
          <cell r="BZ136">
            <v>2355</v>
          </cell>
          <cell r="CA136">
            <v>950</v>
          </cell>
          <cell r="CB136">
            <v>1260</v>
          </cell>
          <cell r="CC136">
            <v>380</v>
          </cell>
          <cell r="CD136">
            <v>480</v>
          </cell>
          <cell r="CE136">
            <v>375</v>
          </cell>
          <cell r="CF136">
            <v>6540</v>
          </cell>
          <cell r="CG136">
            <v>5550</v>
          </cell>
          <cell r="CH136">
            <v>55</v>
          </cell>
          <cell r="CI136">
            <v>505</v>
          </cell>
          <cell r="CJ136">
            <v>5</v>
          </cell>
          <cell r="CK136">
            <v>400</v>
          </cell>
          <cell r="CL136">
            <v>25</v>
          </cell>
          <cell r="CM136">
            <v>0</v>
          </cell>
          <cell r="CN136">
            <v>0</v>
          </cell>
          <cell r="CO136">
            <v>6545</v>
          </cell>
          <cell r="CP136">
            <v>850</v>
          </cell>
          <cell r="CQ136">
            <v>1610</v>
          </cell>
          <cell r="CR136">
            <v>1210</v>
          </cell>
          <cell r="CS136">
            <v>2635</v>
          </cell>
          <cell r="CT136">
            <v>225</v>
          </cell>
          <cell r="CU136">
            <v>20465</v>
          </cell>
          <cell r="CV136">
            <v>3.1268143621084796</v>
          </cell>
          <cell r="CW136">
            <v>6535</v>
          </cell>
          <cell r="CX136">
            <v>5490</v>
          </cell>
          <cell r="CY136">
            <v>150</v>
          </cell>
          <cell r="CZ136">
            <v>905</v>
          </cell>
        </row>
        <row r="139">
          <cell r="A139" t="str">
            <v>4620330.00</v>
          </cell>
          <cell r="B139" t="str">
            <v>0330.00</v>
          </cell>
          <cell r="C139" t="str">
            <v>Lachine</v>
          </cell>
          <cell r="D139">
            <v>3960</v>
          </cell>
          <cell r="E139">
            <v>1980</v>
          </cell>
          <cell r="F139">
            <v>1170</v>
          </cell>
          <cell r="G139">
            <v>140</v>
          </cell>
          <cell r="H139">
            <v>455</v>
          </cell>
          <cell r="I139">
            <v>215</v>
          </cell>
          <cell r="J139">
            <v>3960</v>
          </cell>
          <cell r="K139">
            <v>3235</v>
          </cell>
          <cell r="L139">
            <v>725</v>
          </cell>
          <cell r="M139">
            <v>1355</v>
          </cell>
          <cell r="N139">
            <v>725</v>
          </cell>
          <cell r="O139">
            <v>320</v>
          </cell>
          <cell r="P139">
            <v>225</v>
          </cell>
          <cell r="Q139">
            <v>75</v>
          </cell>
          <cell r="R139">
            <v>1355</v>
          </cell>
          <cell r="S139">
            <v>935</v>
          </cell>
          <cell r="T139">
            <v>570</v>
          </cell>
          <cell r="U139">
            <v>265</v>
          </cell>
          <cell r="V139">
            <v>305</v>
          </cell>
          <cell r="W139">
            <v>135</v>
          </cell>
          <cell r="X139">
            <v>130</v>
          </cell>
          <cell r="Y139">
            <v>40</v>
          </cell>
          <cell r="Z139">
            <v>360</v>
          </cell>
          <cell r="AA139">
            <v>175</v>
          </cell>
          <cell r="AB139">
            <v>190</v>
          </cell>
          <cell r="AC139">
            <v>95</v>
          </cell>
          <cell r="AD139">
            <v>65</v>
          </cell>
          <cell r="AE139">
            <v>25</v>
          </cell>
          <cell r="AF139">
            <v>420</v>
          </cell>
          <cell r="AG139">
            <v>325</v>
          </cell>
          <cell r="AH139">
            <v>205</v>
          </cell>
          <cell r="AI139">
            <v>80</v>
          </cell>
          <cell r="AJ139">
            <v>40</v>
          </cell>
          <cell r="AK139">
            <v>90</v>
          </cell>
          <cell r="AL139">
            <v>85</v>
          </cell>
          <cell r="AM139">
            <v>10</v>
          </cell>
          <cell r="AN139">
            <v>0</v>
          </cell>
          <cell r="AO139">
            <v>1460</v>
          </cell>
          <cell r="AP139">
            <v>340</v>
          </cell>
          <cell r="AQ139">
            <v>550</v>
          </cell>
          <cell r="AR139">
            <v>225</v>
          </cell>
          <cell r="AS139">
            <v>230</v>
          </cell>
          <cell r="AT139">
            <v>110</v>
          </cell>
          <cell r="AU139">
            <v>1.1000000000000001</v>
          </cell>
          <cell r="AV139">
            <v>4795</v>
          </cell>
          <cell r="AW139">
            <v>1050</v>
          </cell>
          <cell r="AX139">
            <v>160</v>
          </cell>
          <cell r="AY139">
            <v>170</v>
          </cell>
          <cell r="AZ139">
            <v>720</v>
          </cell>
          <cell r="BA139">
            <v>3745</v>
          </cell>
          <cell r="BB139">
            <v>2.8</v>
          </cell>
          <cell r="BC139">
            <v>450</v>
          </cell>
          <cell r="BD139">
            <v>135</v>
          </cell>
          <cell r="BE139">
            <v>25</v>
          </cell>
          <cell r="BF139">
            <v>0</v>
          </cell>
          <cell r="BG139">
            <v>115</v>
          </cell>
          <cell r="BH139">
            <v>310</v>
          </cell>
          <cell r="BI139">
            <v>2150</v>
          </cell>
          <cell r="BJ139">
            <v>4.8</v>
          </cell>
          <cell r="BK139">
            <v>10320</v>
          </cell>
          <cell r="BL139">
            <v>2.2000000000000002</v>
          </cell>
          <cell r="BM139">
            <v>4730</v>
          </cell>
          <cell r="BN139">
            <v>2145</v>
          </cell>
          <cell r="BO139">
            <v>535</v>
          </cell>
          <cell r="BP139">
            <v>1610</v>
          </cell>
          <cell r="BQ139">
            <v>0</v>
          </cell>
          <cell r="BR139">
            <v>2145</v>
          </cell>
          <cell r="BS139">
            <v>1090</v>
          </cell>
          <cell r="BT139">
            <v>750</v>
          </cell>
          <cell r="BU139">
            <v>310</v>
          </cell>
          <cell r="BV139">
            <v>2145</v>
          </cell>
          <cell r="BW139">
            <v>585</v>
          </cell>
          <cell r="BX139">
            <v>735</v>
          </cell>
          <cell r="BY139">
            <v>355</v>
          </cell>
          <cell r="BZ139">
            <v>140</v>
          </cell>
          <cell r="CA139">
            <v>110</v>
          </cell>
          <cell r="CB139">
            <v>85</v>
          </cell>
          <cell r="CC139">
            <v>105</v>
          </cell>
          <cell r="CD139">
            <v>10</v>
          </cell>
          <cell r="CE139">
            <v>15</v>
          </cell>
          <cell r="CF139">
            <v>2150</v>
          </cell>
          <cell r="CG139">
            <v>125</v>
          </cell>
          <cell r="CH139">
            <v>55</v>
          </cell>
          <cell r="CI139">
            <v>115</v>
          </cell>
          <cell r="CJ139">
            <v>465</v>
          </cell>
          <cell r="CK139">
            <v>5</v>
          </cell>
          <cell r="CL139">
            <v>1385</v>
          </cell>
          <cell r="CM139">
            <v>5</v>
          </cell>
          <cell r="CN139">
            <v>0</v>
          </cell>
          <cell r="CO139">
            <v>2155</v>
          </cell>
          <cell r="CP139">
            <v>730</v>
          </cell>
          <cell r="CQ139">
            <v>715</v>
          </cell>
          <cell r="CR139">
            <v>355</v>
          </cell>
          <cell r="CS139">
            <v>310</v>
          </cell>
          <cell r="CT139">
            <v>40</v>
          </cell>
          <cell r="CU139">
            <v>4805</v>
          </cell>
          <cell r="CV139">
            <v>2.2000000000000002</v>
          </cell>
          <cell r="CW139">
            <v>2150</v>
          </cell>
          <cell r="CX139">
            <v>1325</v>
          </cell>
          <cell r="CY139">
            <v>15</v>
          </cell>
          <cell r="CZ139">
            <v>805</v>
          </cell>
        </row>
        <row r="140">
          <cell r="A140" t="str">
            <v>4620390.00</v>
          </cell>
          <cell r="B140" t="str">
            <v>0390.00</v>
          </cell>
          <cell r="C140" t="str">
            <v>Lachine</v>
          </cell>
          <cell r="D140">
            <v>1095</v>
          </cell>
          <cell r="E140">
            <v>590</v>
          </cell>
          <cell r="F140">
            <v>250</v>
          </cell>
          <cell r="G140">
            <v>40</v>
          </cell>
          <cell r="H140">
            <v>155</v>
          </cell>
          <cell r="I140">
            <v>55</v>
          </cell>
          <cell r="J140">
            <v>1090</v>
          </cell>
          <cell r="K140">
            <v>855</v>
          </cell>
          <cell r="L140">
            <v>235</v>
          </cell>
          <cell r="M140">
            <v>355</v>
          </cell>
          <cell r="N140">
            <v>250</v>
          </cell>
          <cell r="O140">
            <v>45</v>
          </cell>
          <cell r="P140">
            <v>50</v>
          </cell>
          <cell r="Q140">
            <v>10</v>
          </cell>
          <cell r="R140">
            <v>355</v>
          </cell>
          <cell r="S140">
            <v>265</v>
          </cell>
          <cell r="T140">
            <v>130</v>
          </cell>
          <cell r="U140">
            <v>80</v>
          </cell>
          <cell r="V140">
            <v>50</v>
          </cell>
          <cell r="W140">
            <v>15</v>
          </cell>
          <cell r="X140">
            <v>25</v>
          </cell>
          <cell r="Y140">
            <v>0</v>
          </cell>
          <cell r="Z140">
            <v>130</v>
          </cell>
          <cell r="AA140">
            <v>115</v>
          </cell>
          <cell r="AB140">
            <v>20</v>
          </cell>
          <cell r="AC140">
            <v>10</v>
          </cell>
          <cell r="AD140">
            <v>10</v>
          </cell>
          <cell r="AE140">
            <v>0</v>
          </cell>
          <cell r="AF140">
            <v>90</v>
          </cell>
          <cell r="AG140">
            <v>85</v>
          </cell>
          <cell r="AH140">
            <v>50</v>
          </cell>
          <cell r="AI140">
            <v>20</v>
          </cell>
          <cell r="AJ140">
            <v>15</v>
          </cell>
          <cell r="AK140">
            <v>0</v>
          </cell>
          <cell r="AL140">
            <v>0</v>
          </cell>
          <cell r="AM140">
            <v>0</v>
          </cell>
          <cell r="AN140">
            <v>0</v>
          </cell>
          <cell r="AO140">
            <v>265</v>
          </cell>
          <cell r="AP140">
            <v>60</v>
          </cell>
          <cell r="AQ140">
            <v>85</v>
          </cell>
          <cell r="AR140">
            <v>50</v>
          </cell>
          <cell r="AS140">
            <v>35</v>
          </cell>
          <cell r="AT140">
            <v>30</v>
          </cell>
          <cell r="AU140">
            <v>0.7</v>
          </cell>
          <cell r="AV140">
            <v>1240</v>
          </cell>
          <cell r="AW140">
            <v>355</v>
          </cell>
          <cell r="AX140">
            <v>40</v>
          </cell>
          <cell r="AY140">
            <v>65</v>
          </cell>
          <cell r="AZ140">
            <v>245</v>
          </cell>
          <cell r="BA140">
            <v>885</v>
          </cell>
          <cell r="BB140">
            <v>2.5</v>
          </cell>
          <cell r="BC140">
            <v>135</v>
          </cell>
          <cell r="BD140">
            <v>50</v>
          </cell>
          <cell r="BE140">
            <v>0</v>
          </cell>
          <cell r="BF140">
            <v>0</v>
          </cell>
          <cell r="BG140">
            <v>55</v>
          </cell>
          <cell r="BH140">
            <v>80</v>
          </cell>
          <cell r="BI140">
            <v>630</v>
          </cell>
          <cell r="BJ140">
            <v>4.8</v>
          </cell>
          <cell r="BK140">
            <v>3024</v>
          </cell>
          <cell r="BL140">
            <v>2.2000000000000002</v>
          </cell>
          <cell r="BM140">
            <v>1386</v>
          </cell>
          <cell r="BN140">
            <v>630</v>
          </cell>
          <cell r="BO140">
            <v>245</v>
          </cell>
          <cell r="BP140">
            <v>385</v>
          </cell>
          <cell r="BQ140">
            <v>0</v>
          </cell>
          <cell r="BR140">
            <v>630</v>
          </cell>
          <cell r="BS140">
            <v>360</v>
          </cell>
          <cell r="BT140">
            <v>235</v>
          </cell>
          <cell r="BU140">
            <v>35</v>
          </cell>
          <cell r="BV140">
            <v>630</v>
          </cell>
          <cell r="BW140">
            <v>230</v>
          </cell>
          <cell r="BX140">
            <v>105</v>
          </cell>
          <cell r="BY140">
            <v>70</v>
          </cell>
          <cell r="BZ140">
            <v>65</v>
          </cell>
          <cell r="CA140">
            <v>35</v>
          </cell>
          <cell r="CB140">
            <v>35</v>
          </cell>
          <cell r="CC140">
            <v>10</v>
          </cell>
          <cell r="CD140">
            <v>45</v>
          </cell>
          <cell r="CE140">
            <v>25</v>
          </cell>
          <cell r="CF140">
            <v>630</v>
          </cell>
          <cell r="CG140">
            <v>25</v>
          </cell>
          <cell r="CH140">
            <v>10</v>
          </cell>
          <cell r="CI140">
            <v>40</v>
          </cell>
          <cell r="CJ140">
            <v>285</v>
          </cell>
          <cell r="CK140">
            <v>0</v>
          </cell>
          <cell r="CL140">
            <v>265</v>
          </cell>
          <cell r="CM140">
            <v>5</v>
          </cell>
          <cell r="CN140">
            <v>0</v>
          </cell>
          <cell r="CO140">
            <v>630</v>
          </cell>
          <cell r="CP140">
            <v>255</v>
          </cell>
          <cell r="CQ140">
            <v>245</v>
          </cell>
          <cell r="CR140">
            <v>60</v>
          </cell>
          <cell r="CS140">
            <v>60</v>
          </cell>
          <cell r="CT140">
            <v>10</v>
          </cell>
          <cell r="CU140">
            <v>1240</v>
          </cell>
          <cell r="CV140">
            <v>2</v>
          </cell>
          <cell r="CW140">
            <v>630</v>
          </cell>
          <cell r="CX140">
            <v>355</v>
          </cell>
          <cell r="CY140">
            <v>0</v>
          </cell>
          <cell r="CZ140">
            <v>275</v>
          </cell>
        </row>
        <row r="141">
          <cell r="A141" t="str">
            <v>4620391.00</v>
          </cell>
          <cell r="B141" t="str">
            <v>0391.00</v>
          </cell>
          <cell r="C141" t="str">
            <v>Lachine</v>
          </cell>
          <cell r="D141">
            <v>1585</v>
          </cell>
          <cell r="E141">
            <v>775</v>
          </cell>
          <cell r="F141">
            <v>380</v>
          </cell>
          <cell r="G141">
            <v>50</v>
          </cell>
          <cell r="H141">
            <v>195</v>
          </cell>
          <cell r="I141">
            <v>185</v>
          </cell>
          <cell r="J141">
            <v>1590</v>
          </cell>
          <cell r="K141">
            <v>1310</v>
          </cell>
          <cell r="L141">
            <v>280</v>
          </cell>
          <cell r="M141">
            <v>385</v>
          </cell>
          <cell r="N141">
            <v>215</v>
          </cell>
          <cell r="O141">
            <v>75</v>
          </cell>
          <cell r="P141">
            <v>65</v>
          </cell>
          <cell r="Q141">
            <v>35</v>
          </cell>
          <cell r="R141">
            <v>385</v>
          </cell>
          <cell r="S141">
            <v>295</v>
          </cell>
          <cell r="T141">
            <v>180</v>
          </cell>
          <cell r="U141">
            <v>90</v>
          </cell>
          <cell r="V141">
            <v>90</v>
          </cell>
          <cell r="W141">
            <v>40</v>
          </cell>
          <cell r="X141">
            <v>35</v>
          </cell>
          <cell r="Y141">
            <v>20</v>
          </cell>
          <cell r="Z141">
            <v>115</v>
          </cell>
          <cell r="AA141">
            <v>55</v>
          </cell>
          <cell r="AB141">
            <v>60</v>
          </cell>
          <cell r="AC141">
            <v>20</v>
          </cell>
          <cell r="AD141">
            <v>25</v>
          </cell>
          <cell r="AE141">
            <v>15</v>
          </cell>
          <cell r="AF141">
            <v>95</v>
          </cell>
          <cell r="AG141">
            <v>90</v>
          </cell>
          <cell r="AH141">
            <v>70</v>
          </cell>
          <cell r="AI141">
            <v>10</v>
          </cell>
          <cell r="AJ141">
            <v>10</v>
          </cell>
          <cell r="AK141">
            <v>10</v>
          </cell>
          <cell r="AL141">
            <v>0</v>
          </cell>
          <cell r="AM141">
            <v>0</v>
          </cell>
          <cell r="AN141">
            <v>0</v>
          </cell>
          <cell r="AO141">
            <v>405</v>
          </cell>
          <cell r="AP141">
            <v>70</v>
          </cell>
          <cell r="AQ141">
            <v>175</v>
          </cell>
          <cell r="AR141">
            <v>40</v>
          </cell>
          <cell r="AS141">
            <v>95</v>
          </cell>
          <cell r="AT141">
            <v>25</v>
          </cell>
          <cell r="AU141">
            <v>1</v>
          </cell>
          <cell r="AV141">
            <v>1640</v>
          </cell>
          <cell r="AW141">
            <v>550</v>
          </cell>
          <cell r="AX141">
            <v>15</v>
          </cell>
          <cell r="AY141">
            <v>125</v>
          </cell>
          <cell r="AZ141">
            <v>410</v>
          </cell>
          <cell r="BA141">
            <v>1090</v>
          </cell>
          <cell r="BB141">
            <v>2.8</v>
          </cell>
          <cell r="BC141">
            <v>285</v>
          </cell>
          <cell r="BD141">
            <v>205</v>
          </cell>
          <cell r="BE141">
            <v>0</v>
          </cell>
          <cell r="BF141">
            <v>45</v>
          </cell>
          <cell r="BG141">
            <v>155</v>
          </cell>
          <cell r="BH141">
            <v>80</v>
          </cell>
          <cell r="BI141">
            <v>855</v>
          </cell>
          <cell r="BJ141">
            <v>4.5999999999999996</v>
          </cell>
          <cell r="BK141">
            <v>3932.9999999999995</v>
          </cell>
          <cell r="BL141">
            <v>1.9</v>
          </cell>
          <cell r="BM141">
            <v>1624.5</v>
          </cell>
          <cell r="BN141">
            <v>855</v>
          </cell>
          <cell r="BO141">
            <v>195</v>
          </cell>
          <cell r="BP141">
            <v>655</v>
          </cell>
          <cell r="BQ141">
            <v>0</v>
          </cell>
          <cell r="BR141">
            <v>855</v>
          </cell>
          <cell r="BS141">
            <v>520</v>
          </cell>
          <cell r="BT141">
            <v>230</v>
          </cell>
          <cell r="BU141">
            <v>105</v>
          </cell>
          <cell r="BV141">
            <v>855</v>
          </cell>
          <cell r="BW141">
            <v>465</v>
          </cell>
          <cell r="BX141">
            <v>130</v>
          </cell>
          <cell r="BY141">
            <v>80</v>
          </cell>
          <cell r="BZ141">
            <v>45</v>
          </cell>
          <cell r="CA141">
            <v>45</v>
          </cell>
          <cell r="CB141">
            <v>45</v>
          </cell>
          <cell r="CC141">
            <v>15</v>
          </cell>
          <cell r="CD141">
            <v>15</v>
          </cell>
          <cell r="CE141">
            <v>10</v>
          </cell>
          <cell r="CF141">
            <v>855</v>
          </cell>
          <cell r="CG141">
            <v>30</v>
          </cell>
          <cell r="CH141">
            <v>10</v>
          </cell>
          <cell r="CI141">
            <v>25</v>
          </cell>
          <cell r="CJ141">
            <v>250</v>
          </cell>
          <cell r="CK141">
            <v>110</v>
          </cell>
          <cell r="CL141">
            <v>390</v>
          </cell>
          <cell r="CM141">
            <v>35</v>
          </cell>
          <cell r="CN141">
            <v>0</v>
          </cell>
          <cell r="CO141">
            <v>855</v>
          </cell>
          <cell r="CP141">
            <v>395</v>
          </cell>
          <cell r="CQ141">
            <v>255</v>
          </cell>
          <cell r="CR141">
            <v>105</v>
          </cell>
          <cell r="CS141">
            <v>90</v>
          </cell>
          <cell r="CT141">
            <v>5</v>
          </cell>
          <cell r="CU141">
            <v>1640</v>
          </cell>
          <cell r="CV141">
            <v>1.9</v>
          </cell>
          <cell r="CW141">
            <v>855</v>
          </cell>
          <cell r="CX141">
            <v>385</v>
          </cell>
          <cell r="CY141">
            <v>0</v>
          </cell>
          <cell r="CZ141">
            <v>465</v>
          </cell>
        </row>
        <row r="142">
          <cell r="A142" t="str">
            <v>4620392.00</v>
          </cell>
          <cell r="B142" t="str">
            <v>0392.00</v>
          </cell>
          <cell r="C142" t="str">
            <v>Lachine</v>
          </cell>
          <cell r="D142">
            <v>1315</v>
          </cell>
          <cell r="E142">
            <v>640</v>
          </cell>
          <cell r="F142">
            <v>355</v>
          </cell>
          <cell r="G142">
            <v>35</v>
          </cell>
          <cell r="H142">
            <v>140</v>
          </cell>
          <cell r="I142">
            <v>145</v>
          </cell>
          <cell r="J142">
            <v>1315</v>
          </cell>
          <cell r="K142">
            <v>1080</v>
          </cell>
          <cell r="L142">
            <v>240</v>
          </cell>
          <cell r="M142">
            <v>375</v>
          </cell>
          <cell r="N142">
            <v>215</v>
          </cell>
          <cell r="O142">
            <v>110</v>
          </cell>
          <cell r="P142">
            <v>25</v>
          </cell>
          <cell r="Q142">
            <v>15</v>
          </cell>
          <cell r="R142">
            <v>370</v>
          </cell>
          <cell r="S142">
            <v>310</v>
          </cell>
          <cell r="T142">
            <v>170</v>
          </cell>
          <cell r="U142">
            <v>85</v>
          </cell>
          <cell r="V142">
            <v>85</v>
          </cell>
          <cell r="W142">
            <v>45</v>
          </cell>
          <cell r="X142">
            <v>30</v>
          </cell>
          <cell r="Y142">
            <v>10</v>
          </cell>
          <cell r="Z142">
            <v>140</v>
          </cell>
          <cell r="AA142">
            <v>95</v>
          </cell>
          <cell r="AB142">
            <v>50</v>
          </cell>
          <cell r="AC142">
            <v>50</v>
          </cell>
          <cell r="AD142">
            <v>0</v>
          </cell>
          <cell r="AE142">
            <v>0</v>
          </cell>
          <cell r="AF142">
            <v>60</v>
          </cell>
          <cell r="AG142">
            <v>50</v>
          </cell>
          <cell r="AH142">
            <v>30</v>
          </cell>
          <cell r="AI142">
            <v>10</v>
          </cell>
          <cell r="AJ142">
            <v>0</v>
          </cell>
          <cell r="AK142">
            <v>15</v>
          </cell>
          <cell r="AL142">
            <v>10</v>
          </cell>
          <cell r="AM142">
            <v>10</v>
          </cell>
          <cell r="AN142">
            <v>0</v>
          </cell>
          <cell r="AO142">
            <v>280</v>
          </cell>
          <cell r="AP142">
            <v>40</v>
          </cell>
          <cell r="AQ142">
            <v>90</v>
          </cell>
          <cell r="AR142">
            <v>45</v>
          </cell>
          <cell r="AS142">
            <v>75</v>
          </cell>
          <cell r="AT142">
            <v>20</v>
          </cell>
          <cell r="AU142">
            <v>0.8</v>
          </cell>
          <cell r="AV142">
            <v>1335</v>
          </cell>
          <cell r="AW142">
            <v>370</v>
          </cell>
          <cell r="AX142">
            <v>15</v>
          </cell>
          <cell r="AY142">
            <v>65</v>
          </cell>
          <cell r="AZ142">
            <v>290</v>
          </cell>
          <cell r="BA142">
            <v>970</v>
          </cell>
          <cell r="BB142">
            <v>2.6</v>
          </cell>
          <cell r="BC142">
            <v>155</v>
          </cell>
          <cell r="BD142">
            <v>65</v>
          </cell>
          <cell r="BE142">
            <v>0</v>
          </cell>
          <cell r="BF142">
            <v>0</v>
          </cell>
          <cell r="BG142">
            <v>60</v>
          </cell>
          <cell r="BH142">
            <v>85</v>
          </cell>
          <cell r="BI142">
            <v>685</v>
          </cell>
          <cell r="BJ142">
            <v>5.0999999999999996</v>
          </cell>
          <cell r="BK142">
            <v>3493.4999999999995</v>
          </cell>
          <cell r="BL142">
            <v>2</v>
          </cell>
          <cell r="BM142">
            <v>1370</v>
          </cell>
          <cell r="BN142">
            <v>690</v>
          </cell>
          <cell r="BO142">
            <v>305</v>
          </cell>
          <cell r="BP142">
            <v>385</v>
          </cell>
          <cell r="BQ142">
            <v>0</v>
          </cell>
          <cell r="BR142">
            <v>690</v>
          </cell>
          <cell r="BS142">
            <v>370</v>
          </cell>
          <cell r="BT142">
            <v>210</v>
          </cell>
          <cell r="BU142">
            <v>110</v>
          </cell>
          <cell r="BV142">
            <v>685</v>
          </cell>
          <cell r="BW142">
            <v>395</v>
          </cell>
          <cell r="BX142">
            <v>90</v>
          </cell>
          <cell r="BY142">
            <v>25</v>
          </cell>
          <cell r="BZ142">
            <v>0</v>
          </cell>
          <cell r="CA142">
            <v>15</v>
          </cell>
          <cell r="CB142">
            <v>0</v>
          </cell>
          <cell r="CC142">
            <v>20</v>
          </cell>
          <cell r="CD142">
            <v>40</v>
          </cell>
          <cell r="CE142">
            <v>95</v>
          </cell>
          <cell r="CF142">
            <v>685</v>
          </cell>
          <cell r="CG142">
            <v>30</v>
          </cell>
          <cell r="CH142">
            <v>50</v>
          </cell>
          <cell r="CI142">
            <v>75</v>
          </cell>
          <cell r="CJ142">
            <v>155</v>
          </cell>
          <cell r="CK142">
            <v>0</v>
          </cell>
          <cell r="CL142">
            <v>340</v>
          </cell>
          <cell r="CM142">
            <v>45</v>
          </cell>
          <cell r="CN142">
            <v>0</v>
          </cell>
          <cell r="CO142">
            <v>690</v>
          </cell>
          <cell r="CP142">
            <v>310</v>
          </cell>
          <cell r="CQ142">
            <v>220</v>
          </cell>
          <cell r="CR142">
            <v>95</v>
          </cell>
          <cell r="CS142">
            <v>55</v>
          </cell>
          <cell r="CT142">
            <v>10</v>
          </cell>
          <cell r="CU142">
            <v>1340</v>
          </cell>
          <cell r="CV142">
            <v>1.9</v>
          </cell>
          <cell r="CW142">
            <v>690</v>
          </cell>
          <cell r="CX142">
            <v>370</v>
          </cell>
          <cell r="CY142">
            <v>0</v>
          </cell>
          <cell r="CZ142">
            <v>315</v>
          </cell>
        </row>
        <row r="143">
          <cell r="A143" t="str">
            <v>4620393.00</v>
          </cell>
          <cell r="B143" t="str">
            <v>0393.00</v>
          </cell>
          <cell r="C143" t="str">
            <v>Lachine</v>
          </cell>
          <cell r="D143">
            <v>4660</v>
          </cell>
          <cell r="E143">
            <v>2210</v>
          </cell>
          <cell r="F143">
            <v>1365</v>
          </cell>
          <cell r="G143">
            <v>130</v>
          </cell>
          <cell r="H143">
            <v>555</v>
          </cell>
          <cell r="I143">
            <v>395</v>
          </cell>
          <cell r="J143">
            <v>4660</v>
          </cell>
          <cell r="K143">
            <v>3825</v>
          </cell>
          <cell r="L143">
            <v>840</v>
          </cell>
          <cell r="M143">
            <v>1490</v>
          </cell>
          <cell r="N143">
            <v>760</v>
          </cell>
          <cell r="O143">
            <v>425</v>
          </cell>
          <cell r="P143">
            <v>230</v>
          </cell>
          <cell r="Q143">
            <v>80</v>
          </cell>
          <cell r="R143">
            <v>1495</v>
          </cell>
          <cell r="S143">
            <v>1090</v>
          </cell>
          <cell r="T143">
            <v>665</v>
          </cell>
          <cell r="U143">
            <v>315</v>
          </cell>
          <cell r="V143">
            <v>350</v>
          </cell>
          <cell r="W143">
            <v>150</v>
          </cell>
          <cell r="X143">
            <v>145</v>
          </cell>
          <cell r="Y143">
            <v>60</v>
          </cell>
          <cell r="Z143">
            <v>425</v>
          </cell>
          <cell r="AA143">
            <v>180</v>
          </cell>
          <cell r="AB143">
            <v>240</v>
          </cell>
          <cell r="AC143">
            <v>145</v>
          </cell>
          <cell r="AD143">
            <v>80</v>
          </cell>
          <cell r="AE143">
            <v>15</v>
          </cell>
          <cell r="AF143">
            <v>405</v>
          </cell>
          <cell r="AG143">
            <v>295</v>
          </cell>
          <cell r="AH143">
            <v>205</v>
          </cell>
          <cell r="AI143">
            <v>85</v>
          </cell>
          <cell r="AJ143">
            <v>10</v>
          </cell>
          <cell r="AK143">
            <v>105</v>
          </cell>
          <cell r="AL143">
            <v>55</v>
          </cell>
          <cell r="AM143">
            <v>45</v>
          </cell>
          <cell r="AN143">
            <v>0</v>
          </cell>
          <cell r="AO143">
            <v>1545</v>
          </cell>
          <cell r="AP143">
            <v>330</v>
          </cell>
          <cell r="AQ143">
            <v>495</v>
          </cell>
          <cell r="AR143">
            <v>220</v>
          </cell>
          <cell r="AS143">
            <v>290</v>
          </cell>
          <cell r="AT143">
            <v>205</v>
          </cell>
          <cell r="AU143">
            <v>1</v>
          </cell>
          <cell r="AV143">
            <v>5305</v>
          </cell>
          <cell r="AW143">
            <v>1180</v>
          </cell>
          <cell r="AX143">
            <v>70</v>
          </cell>
          <cell r="AY143">
            <v>175</v>
          </cell>
          <cell r="AZ143">
            <v>935</v>
          </cell>
          <cell r="BA143">
            <v>4125</v>
          </cell>
          <cell r="BB143">
            <v>2.8</v>
          </cell>
          <cell r="BC143">
            <v>795</v>
          </cell>
          <cell r="BD143">
            <v>380</v>
          </cell>
          <cell r="BE143">
            <v>25</v>
          </cell>
          <cell r="BF143">
            <v>25</v>
          </cell>
          <cell r="BG143">
            <v>330</v>
          </cell>
          <cell r="BH143">
            <v>415</v>
          </cell>
          <cell r="BI143">
            <v>2480</v>
          </cell>
          <cell r="BJ143">
            <v>5</v>
          </cell>
          <cell r="BK143">
            <v>12400</v>
          </cell>
          <cell r="BL143">
            <v>2.2999999999999998</v>
          </cell>
          <cell r="BM143">
            <v>5704</v>
          </cell>
          <cell r="BN143">
            <v>2485</v>
          </cell>
          <cell r="BO143">
            <v>960</v>
          </cell>
          <cell r="BP143">
            <v>1520</v>
          </cell>
          <cell r="BQ143">
            <v>0</v>
          </cell>
          <cell r="BR143">
            <v>2485</v>
          </cell>
          <cell r="BS143">
            <v>1485</v>
          </cell>
          <cell r="BT143">
            <v>740</v>
          </cell>
          <cell r="BU143">
            <v>255</v>
          </cell>
          <cell r="BV143">
            <v>2485</v>
          </cell>
          <cell r="BW143">
            <v>555</v>
          </cell>
          <cell r="BX143">
            <v>980</v>
          </cell>
          <cell r="BY143">
            <v>355</v>
          </cell>
          <cell r="BZ143">
            <v>235</v>
          </cell>
          <cell r="CA143">
            <v>75</v>
          </cell>
          <cell r="CB143">
            <v>95</v>
          </cell>
          <cell r="CC143">
            <v>25</v>
          </cell>
          <cell r="CD143">
            <v>25</v>
          </cell>
          <cell r="CE143">
            <v>135</v>
          </cell>
          <cell r="CF143">
            <v>2485</v>
          </cell>
          <cell r="CG143">
            <v>195</v>
          </cell>
          <cell r="CH143">
            <v>85</v>
          </cell>
          <cell r="CI143">
            <v>255</v>
          </cell>
          <cell r="CJ143">
            <v>685</v>
          </cell>
          <cell r="CK143">
            <v>40</v>
          </cell>
          <cell r="CL143">
            <v>1200</v>
          </cell>
          <cell r="CM143">
            <v>30</v>
          </cell>
          <cell r="CN143">
            <v>0</v>
          </cell>
          <cell r="CO143">
            <v>2485</v>
          </cell>
          <cell r="CP143">
            <v>930</v>
          </cell>
          <cell r="CQ143">
            <v>780</v>
          </cell>
          <cell r="CR143">
            <v>420</v>
          </cell>
          <cell r="CS143">
            <v>325</v>
          </cell>
          <cell r="CT143">
            <v>30</v>
          </cell>
          <cell r="CU143">
            <v>5305</v>
          </cell>
          <cell r="CV143">
            <v>2.1</v>
          </cell>
          <cell r="CW143">
            <v>2485</v>
          </cell>
          <cell r="CX143">
            <v>1440</v>
          </cell>
          <cell r="CY143">
            <v>25</v>
          </cell>
          <cell r="CZ143">
            <v>1015</v>
          </cell>
        </row>
        <row r="144">
          <cell r="A144" t="str">
            <v>4620394.00</v>
          </cell>
          <cell r="B144" t="str">
            <v>0394.00</v>
          </cell>
          <cell r="C144" t="str">
            <v>Lachine</v>
          </cell>
          <cell r="D144">
            <v>3335</v>
          </cell>
          <cell r="E144">
            <v>1675</v>
          </cell>
          <cell r="F144">
            <v>980</v>
          </cell>
          <cell r="G144">
            <v>85</v>
          </cell>
          <cell r="H144">
            <v>380</v>
          </cell>
          <cell r="I144">
            <v>210</v>
          </cell>
          <cell r="J144">
            <v>3335</v>
          </cell>
          <cell r="K144">
            <v>2655</v>
          </cell>
          <cell r="L144">
            <v>680</v>
          </cell>
          <cell r="M144">
            <v>1120</v>
          </cell>
          <cell r="N144">
            <v>655</v>
          </cell>
          <cell r="O144">
            <v>255</v>
          </cell>
          <cell r="P144">
            <v>145</v>
          </cell>
          <cell r="Q144">
            <v>60</v>
          </cell>
          <cell r="R144">
            <v>1120</v>
          </cell>
          <cell r="S144">
            <v>825</v>
          </cell>
          <cell r="T144">
            <v>480</v>
          </cell>
          <cell r="U144">
            <v>285</v>
          </cell>
          <cell r="V144">
            <v>200</v>
          </cell>
          <cell r="W144">
            <v>90</v>
          </cell>
          <cell r="X144">
            <v>70</v>
          </cell>
          <cell r="Y144">
            <v>35</v>
          </cell>
          <cell r="Z144">
            <v>340</v>
          </cell>
          <cell r="AA144">
            <v>195</v>
          </cell>
          <cell r="AB144">
            <v>145</v>
          </cell>
          <cell r="AC144">
            <v>75</v>
          </cell>
          <cell r="AD144">
            <v>55</v>
          </cell>
          <cell r="AE144">
            <v>10</v>
          </cell>
          <cell r="AF144">
            <v>295</v>
          </cell>
          <cell r="AG144">
            <v>220</v>
          </cell>
          <cell r="AH144">
            <v>125</v>
          </cell>
          <cell r="AI144">
            <v>75</v>
          </cell>
          <cell r="AJ144">
            <v>15</v>
          </cell>
          <cell r="AK144">
            <v>75</v>
          </cell>
          <cell r="AL144">
            <v>55</v>
          </cell>
          <cell r="AM144">
            <v>10</v>
          </cell>
          <cell r="AN144">
            <v>15</v>
          </cell>
          <cell r="AO144">
            <v>1045</v>
          </cell>
          <cell r="AP144">
            <v>230</v>
          </cell>
          <cell r="AQ144">
            <v>375</v>
          </cell>
          <cell r="AR144">
            <v>125</v>
          </cell>
          <cell r="AS144">
            <v>175</v>
          </cell>
          <cell r="AT144">
            <v>135</v>
          </cell>
          <cell r="AU144">
            <v>0.9</v>
          </cell>
          <cell r="AV144">
            <v>3945</v>
          </cell>
          <cell r="AW144">
            <v>960</v>
          </cell>
          <cell r="AX144">
            <v>90</v>
          </cell>
          <cell r="AY144">
            <v>175</v>
          </cell>
          <cell r="AZ144">
            <v>690</v>
          </cell>
          <cell r="BA144">
            <v>2990</v>
          </cell>
          <cell r="BB144">
            <v>2.7</v>
          </cell>
          <cell r="BC144">
            <v>440</v>
          </cell>
          <cell r="BD144">
            <v>180</v>
          </cell>
          <cell r="BE144">
            <v>25</v>
          </cell>
          <cell r="BF144">
            <v>0</v>
          </cell>
          <cell r="BG144">
            <v>155</v>
          </cell>
          <cell r="BH144">
            <v>255</v>
          </cell>
          <cell r="BI144">
            <v>1860</v>
          </cell>
          <cell r="BJ144">
            <v>4.5999999999999996</v>
          </cell>
          <cell r="BK144">
            <v>8556</v>
          </cell>
          <cell r="BL144">
            <v>2</v>
          </cell>
          <cell r="BM144">
            <v>3720</v>
          </cell>
          <cell r="BN144">
            <v>1860</v>
          </cell>
          <cell r="BO144">
            <v>655</v>
          </cell>
          <cell r="BP144">
            <v>1200</v>
          </cell>
          <cell r="BQ144">
            <v>0</v>
          </cell>
          <cell r="BR144">
            <v>1855</v>
          </cell>
          <cell r="BS144">
            <v>930</v>
          </cell>
          <cell r="BT144">
            <v>680</v>
          </cell>
          <cell r="BU144">
            <v>245</v>
          </cell>
          <cell r="BV144">
            <v>1855</v>
          </cell>
          <cell r="BW144">
            <v>600</v>
          </cell>
          <cell r="BX144">
            <v>685</v>
          </cell>
          <cell r="BY144">
            <v>245</v>
          </cell>
          <cell r="BZ144">
            <v>100</v>
          </cell>
          <cell r="CA144">
            <v>45</v>
          </cell>
          <cell r="CB144">
            <v>60</v>
          </cell>
          <cell r="CC144">
            <v>0</v>
          </cell>
          <cell r="CD144">
            <v>25</v>
          </cell>
          <cell r="CE144">
            <v>95</v>
          </cell>
          <cell r="CF144">
            <v>1860</v>
          </cell>
          <cell r="CG144">
            <v>105</v>
          </cell>
          <cell r="CH144">
            <v>50</v>
          </cell>
          <cell r="CI144">
            <v>10</v>
          </cell>
          <cell r="CJ144">
            <v>935</v>
          </cell>
          <cell r="CK144">
            <v>15</v>
          </cell>
          <cell r="CL144">
            <v>730</v>
          </cell>
          <cell r="CM144">
            <v>15</v>
          </cell>
          <cell r="CN144">
            <v>0</v>
          </cell>
          <cell r="CO144">
            <v>1855</v>
          </cell>
          <cell r="CP144">
            <v>685</v>
          </cell>
          <cell r="CQ144">
            <v>625</v>
          </cell>
          <cell r="CR144">
            <v>275</v>
          </cell>
          <cell r="CS144">
            <v>240</v>
          </cell>
          <cell r="CT144">
            <v>25</v>
          </cell>
          <cell r="CU144">
            <v>3945</v>
          </cell>
          <cell r="CV144">
            <v>2.1</v>
          </cell>
          <cell r="CW144">
            <v>1855</v>
          </cell>
          <cell r="CX144">
            <v>1075</v>
          </cell>
          <cell r="CY144">
            <v>20</v>
          </cell>
          <cell r="CZ144">
            <v>755</v>
          </cell>
        </row>
        <row r="145">
          <cell r="A145" t="str">
            <v>4620395.01</v>
          </cell>
          <cell r="B145" t="str">
            <v>0395.01</v>
          </cell>
          <cell r="C145" t="str">
            <v>Lachine</v>
          </cell>
          <cell r="D145">
            <v>1805</v>
          </cell>
          <cell r="E145">
            <v>1045</v>
          </cell>
          <cell r="F145">
            <v>390</v>
          </cell>
          <cell r="G145">
            <v>60</v>
          </cell>
          <cell r="H145">
            <v>225</v>
          </cell>
          <cell r="I145">
            <v>80</v>
          </cell>
          <cell r="J145">
            <v>1805</v>
          </cell>
          <cell r="K145">
            <v>1555</v>
          </cell>
          <cell r="L145">
            <v>250</v>
          </cell>
          <cell r="M145">
            <v>510</v>
          </cell>
          <cell r="N145">
            <v>255</v>
          </cell>
          <cell r="O145">
            <v>115</v>
          </cell>
          <cell r="P145">
            <v>110</v>
          </cell>
          <cell r="Q145">
            <v>25</v>
          </cell>
          <cell r="R145">
            <v>505</v>
          </cell>
          <cell r="S145">
            <v>350</v>
          </cell>
          <cell r="T145">
            <v>205</v>
          </cell>
          <cell r="U145">
            <v>75</v>
          </cell>
          <cell r="V145">
            <v>135</v>
          </cell>
          <cell r="W145">
            <v>55</v>
          </cell>
          <cell r="X145">
            <v>75</v>
          </cell>
          <cell r="Y145">
            <v>10</v>
          </cell>
          <cell r="Z145">
            <v>140</v>
          </cell>
          <cell r="AA145">
            <v>90</v>
          </cell>
          <cell r="AB145">
            <v>45</v>
          </cell>
          <cell r="AC145">
            <v>10</v>
          </cell>
          <cell r="AD145">
            <v>15</v>
          </cell>
          <cell r="AE145">
            <v>20</v>
          </cell>
          <cell r="AF145">
            <v>155</v>
          </cell>
          <cell r="AG145">
            <v>115</v>
          </cell>
          <cell r="AH145">
            <v>50</v>
          </cell>
          <cell r="AI145">
            <v>45</v>
          </cell>
          <cell r="AJ145">
            <v>15</v>
          </cell>
          <cell r="AK145">
            <v>45</v>
          </cell>
          <cell r="AL145">
            <v>35</v>
          </cell>
          <cell r="AM145">
            <v>10</v>
          </cell>
          <cell r="AN145">
            <v>0</v>
          </cell>
          <cell r="AO145">
            <v>580</v>
          </cell>
          <cell r="AP145">
            <v>175</v>
          </cell>
          <cell r="AQ145">
            <v>240</v>
          </cell>
          <cell r="AR145">
            <v>55</v>
          </cell>
          <cell r="AS145">
            <v>85</v>
          </cell>
          <cell r="AT145">
            <v>25</v>
          </cell>
          <cell r="AU145">
            <v>1.1000000000000001</v>
          </cell>
          <cell r="AV145">
            <v>1960</v>
          </cell>
          <cell r="AW145">
            <v>525</v>
          </cell>
          <cell r="AX145">
            <v>45</v>
          </cell>
          <cell r="AY145">
            <v>95</v>
          </cell>
          <cell r="AZ145">
            <v>380</v>
          </cell>
          <cell r="BA145">
            <v>1435</v>
          </cell>
          <cell r="BB145">
            <v>2.8</v>
          </cell>
          <cell r="BC145">
            <v>175</v>
          </cell>
          <cell r="BD145">
            <v>75</v>
          </cell>
          <cell r="BE145">
            <v>0</v>
          </cell>
          <cell r="BF145">
            <v>0</v>
          </cell>
          <cell r="BG145">
            <v>60</v>
          </cell>
          <cell r="BH145">
            <v>105</v>
          </cell>
          <cell r="BI145">
            <v>935</v>
          </cell>
          <cell r="BJ145">
            <v>4</v>
          </cell>
          <cell r="BK145">
            <v>3740</v>
          </cell>
          <cell r="BL145">
            <v>1.8</v>
          </cell>
          <cell r="BM145">
            <v>1683</v>
          </cell>
          <cell r="BN145">
            <v>930</v>
          </cell>
          <cell r="BO145">
            <v>60</v>
          </cell>
          <cell r="BP145">
            <v>875</v>
          </cell>
          <cell r="BQ145">
            <v>0</v>
          </cell>
          <cell r="BR145">
            <v>930</v>
          </cell>
          <cell r="BS145">
            <v>505</v>
          </cell>
          <cell r="BT145">
            <v>225</v>
          </cell>
          <cell r="BU145">
            <v>200</v>
          </cell>
          <cell r="BV145">
            <v>935</v>
          </cell>
          <cell r="BW145">
            <v>80</v>
          </cell>
          <cell r="BX145">
            <v>210</v>
          </cell>
          <cell r="BY145">
            <v>205</v>
          </cell>
          <cell r="BZ145">
            <v>270</v>
          </cell>
          <cell r="CA145">
            <v>50</v>
          </cell>
          <cell r="CB145">
            <v>35</v>
          </cell>
          <cell r="CC145">
            <v>0</v>
          </cell>
          <cell r="CD145">
            <v>0</v>
          </cell>
          <cell r="CE145">
            <v>85</v>
          </cell>
          <cell r="CF145">
            <v>920</v>
          </cell>
          <cell r="CG145">
            <v>25</v>
          </cell>
          <cell r="CH145">
            <v>5</v>
          </cell>
          <cell r="CI145">
            <v>0</v>
          </cell>
          <cell r="CJ145">
            <v>55</v>
          </cell>
          <cell r="CK145">
            <v>0</v>
          </cell>
          <cell r="CL145">
            <v>835</v>
          </cell>
          <cell r="CM145">
            <v>0</v>
          </cell>
          <cell r="CN145">
            <v>0</v>
          </cell>
          <cell r="CO145">
            <v>915</v>
          </cell>
          <cell r="CP145">
            <v>390</v>
          </cell>
          <cell r="CQ145">
            <v>245</v>
          </cell>
          <cell r="CR145">
            <v>125</v>
          </cell>
          <cell r="CS145">
            <v>140</v>
          </cell>
          <cell r="CT145">
            <v>15</v>
          </cell>
          <cell r="CU145">
            <v>1955</v>
          </cell>
          <cell r="CV145">
            <v>2.1</v>
          </cell>
          <cell r="CW145">
            <v>935</v>
          </cell>
          <cell r="CX145">
            <v>500</v>
          </cell>
          <cell r="CY145">
            <v>0</v>
          </cell>
          <cell r="CZ145">
            <v>425</v>
          </cell>
        </row>
        <row r="146">
          <cell r="A146" t="str">
            <v>4620395.02</v>
          </cell>
          <cell r="B146" t="str">
            <v>0395.02</v>
          </cell>
          <cell r="C146" t="str">
            <v>Lachine</v>
          </cell>
          <cell r="D146">
            <v>5390</v>
          </cell>
          <cell r="E146">
            <v>2180</v>
          </cell>
          <cell r="F146">
            <v>1895</v>
          </cell>
          <cell r="G146">
            <v>170</v>
          </cell>
          <cell r="H146">
            <v>615</v>
          </cell>
          <cell r="I146">
            <v>535</v>
          </cell>
          <cell r="J146">
            <v>5390</v>
          </cell>
          <cell r="K146">
            <v>4745</v>
          </cell>
          <cell r="L146">
            <v>640</v>
          </cell>
          <cell r="M146">
            <v>1620</v>
          </cell>
          <cell r="N146">
            <v>825</v>
          </cell>
          <cell r="O146">
            <v>405</v>
          </cell>
          <cell r="P146">
            <v>315</v>
          </cell>
          <cell r="Q146">
            <v>80</v>
          </cell>
          <cell r="R146">
            <v>1620</v>
          </cell>
          <cell r="S146">
            <v>1205</v>
          </cell>
          <cell r="T146">
            <v>880</v>
          </cell>
          <cell r="U146">
            <v>390</v>
          </cell>
          <cell r="V146">
            <v>495</v>
          </cell>
          <cell r="W146">
            <v>185</v>
          </cell>
          <cell r="X146">
            <v>220</v>
          </cell>
          <cell r="Y146">
            <v>80</v>
          </cell>
          <cell r="Z146">
            <v>325</v>
          </cell>
          <cell r="AA146">
            <v>170</v>
          </cell>
          <cell r="AB146">
            <v>155</v>
          </cell>
          <cell r="AC146">
            <v>90</v>
          </cell>
          <cell r="AD146">
            <v>65</v>
          </cell>
          <cell r="AE146">
            <v>0</v>
          </cell>
          <cell r="AF146">
            <v>415</v>
          </cell>
          <cell r="AG146">
            <v>305</v>
          </cell>
          <cell r="AH146">
            <v>180</v>
          </cell>
          <cell r="AI146">
            <v>100</v>
          </cell>
          <cell r="AJ146">
            <v>25</v>
          </cell>
          <cell r="AK146">
            <v>105</v>
          </cell>
          <cell r="AL146">
            <v>80</v>
          </cell>
          <cell r="AM146">
            <v>25</v>
          </cell>
          <cell r="AN146">
            <v>0</v>
          </cell>
          <cell r="AO146">
            <v>1695</v>
          </cell>
          <cell r="AP146">
            <v>420</v>
          </cell>
          <cell r="AQ146">
            <v>540</v>
          </cell>
          <cell r="AR146">
            <v>195</v>
          </cell>
          <cell r="AS146">
            <v>290</v>
          </cell>
          <cell r="AT146">
            <v>245</v>
          </cell>
          <cell r="AU146">
            <v>1</v>
          </cell>
          <cell r="AV146">
            <v>6000</v>
          </cell>
          <cell r="AW146">
            <v>1470</v>
          </cell>
          <cell r="AX146">
            <v>180</v>
          </cell>
          <cell r="AY146">
            <v>220</v>
          </cell>
          <cell r="AZ146">
            <v>1075</v>
          </cell>
          <cell r="BA146">
            <v>4525</v>
          </cell>
          <cell r="BB146">
            <v>2.8</v>
          </cell>
          <cell r="BC146">
            <v>725</v>
          </cell>
          <cell r="BD146">
            <v>300</v>
          </cell>
          <cell r="BE146">
            <v>10</v>
          </cell>
          <cell r="BF146">
            <v>25</v>
          </cell>
          <cell r="BG146">
            <v>265</v>
          </cell>
          <cell r="BH146">
            <v>425</v>
          </cell>
          <cell r="BI146">
            <v>2755</v>
          </cell>
          <cell r="BJ146">
            <v>4.7</v>
          </cell>
          <cell r="BK146">
            <v>12948.5</v>
          </cell>
          <cell r="BL146">
            <v>2.1</v>
          </cell>
          <cell r="BM146">
            <v>5785.5</v>
          </cell>
          <cell r="BN146">
            <v>2755</v>
          </cell>
          <cell r="BO146">
            <v>935</v>
          </cell>
          <cell r="BP146">
            <v>1830</v>
          </cell>
          <cell r="BQ146">
            <v>0</v>
          </cell>
          <cell r="BR146">
            <v>2755</v>
          </cell>
          <cell r="BS146">
            <v>1585</v>
          </cell>
          <cell r="BT146">
            <v>925</v>
          </cell>
          <cell r="BU146">
            <v>245</v>
          </cell>
          <cell r="BV146">
            <v>2755</v>
          </cell>
          <cell r="BW146">
            <v>225</v>
          </cell>
          <cell r="BX146">
            <v>685</v>
          </cell>
          <cell r="BY146">
            <v>640</v>
          </cell>
          <cell r="BZ146">
            <v>385</v>
          </cell>
          <cell r="CA146">
            <v>125</v>
          </cell>
          <cell r="CB146">
            <v>300</v>
          </cell>
          <cell r="CC146">
            <v>270</v>
          </cell>
          <cell r="CD146">
            <v>60</v>
          </cell>
          <cell r="CE146">
            <v>75</v>
          </cell>
          <cell r="CF146">
            <v>2745</v>
          </cell>
          <cell r="CG146">
            <v>65</v>
          </cell>
          <cell r="CH146">
            <v>135</v>
          </cell>
          <cell r="CI146">
            <v>300</v>
          </cell>
          <cell r="CJ146">
            <v>175</v>
          </cell>
          <cell r="CK146">
            <v>355</v>
          </cell>
          <cell r="CL146">
            <v>1670</v>
          </cell>
          <cell r="CM146">
            <v>10</v>
          </cell>
          <cell r="CN146">
            <v>40</v>
          </cell>
          <cell r="CO146">
            <v>2745</v>
          </cell>
          <cell r="CP146">
            <v>1060</v>
          </cell>
          <cell r="CQ146">
            <v>805</v>
          </cell>
          <cell r="CR146">
            <v>410</v>
          </cell>
          <cell r="CS146">
            <v>430</v>
          </cell>
          <cell r="CT146">
            <v>45</v>
          </cell>
          <cell r="CU146">
            <v>5995</v>
          </cell>
          <cell r="CV146">
            <v>2.2000000000000002</v>
          </cell>
          <cell r="CW146">
            <v>2760</v>
          </cell>
          <cell r="CX146">
            <v>1525</v>
          </cell>
          <cell r="CY146">
            <v>45</v>
          </cell>
          <cell r="CZ146">
            <v>1185</v>
          </cell>
        </row>
        <row r="147">
          <cell r="A147" t="str">
            <v>4620395.03</v>
          </cell>
          <cell r="B147" t="str">
            <v>0395.03</v>
          </cell>
          <cell r="C147" t="str">
            <v>Lachine</v>
          </cell>
          <cell r="D147">
            <v>3625</v>
          </cell>
          <cell r="E147">
            <v>1565</v>
          </cell>
          <cell r="F147">
            <v>1210</v>
          </cell>
          <cell r="G147">
            <v>115</v>
          </cell>
          <cell r="H147">
            <v>480</v>
          </cell>
          <cell r="I147">
            <v>250</v>
          </cell>
          <cell r="J147">
            <v>3625</v>
          </cell>
          <cell r="K147">
            <v>3070</v>
          </cell>
          <cell r="L147">
            <v>555</v>
          </cell>
          <cell r="M147">
            <v>1115</v>
          </cell>
          <cell r="N147">
            <v>630</v>
          </cell>
          <cell r="O147">
            <v>275</v>
          </cell>
          <cell r="P147">
            <v>155</v>
          </cell>
          <cell r="Q147">
            <v>55</v>
          </cell>
          <cell r="R147">
            <v>1120</v>
          </cell>
          <cell r="S147">
            <v>870</v>
          </cell>
          <cell r="T147">
            <v>595</v>
          </cell>
          <cell r="U147">
            <v>270</v>
          </cell>
          <cell r="V147">
            <v>325</v>
          </cell>
          <cell r="W147">
            <v>145</v>
          </cell>
          <cell r="X147">
            <v>135</v>
          </cell>
          <cell r="Y147">
            <v>45</v>
          </cell>
          <cell r="Z147">
            <v>280</v>
          </cell>
          <cell r="AA147">
            <v>195</v>
          </cell>
          <cell r="AB147">
            <v>80</v>
          </cell>
          <cell r="AC147">
            <v>55</v>
          </cell>
          <cell r="AD147">
            <v>20</v>
          </cell>
          <cell r="AE147">
            <v>10</v>
          </cell>
          <cell r="AF147">
            <v>245</v>
          </cell>
          <cell r="AG147">
            <v>195</v>
          </cell>
          <cell r="AH147">
            <v>140</v>
          </cell>
          <cell r="AI147">
            <v>55</v>
          </cell>
          <cell r="AJ147">
            <v>0</v>
          </cell>
          <cell r="AK147">
            <v>50</v>
          </cell>
          <cell r="AL147">
            <v>25</v>
          </cell>
          <cell r="AM147">
            <v>20</v>
          </cell>
          <cell r="AN147">
            <v>0</v>
          </cell>
          <cell r="AO147">
            <v>1030</v>
          </cell>
          <cell r="AP147">
            <v>275</v>
          </cell>
          <cell r="AQ147">
            <v>350</v>
          </cell>
          <cell r="AR147">
            <v>100</v>
          </cell>
          <cell r="AS147">
            <v>200</v>
          </cell>
          <cell r="AT147">
            <v>105</v>
          </cell>
          <cell r="AU147">
            <v>0.9</v>
          </cell>
          <cell r="AV147">
            <v>4225</v>
          </cell>
          <cell r="AW147">
            <v>1210</v>
          </cell>
          <cell r="AX147">
            <v>55</v>
          </cell>
          <cell r="AY147">
            <v>115</v>
          </cell>
          <cell r="AZ147">
            <v>1035</v>
          </cell>
          <cell r="BA147">
            <v>3020</v>
          </cell>
          <cell r="BB147">
            <v>2.7</v>
          </cell>
          <cell r="BC147">
            <v>660</v>
          </cell>
          <cell r="BD147">
            <v>315</v>
          </cell>
          <cell r="BE147">
            <v>25</v>
          </cell>
          <cell r="BF147">
            <v>10</v>
          </cell>
          <cell r="BG147">
            <v>280</v>
          </cell>
          <cell r="BH147">
            <v>340</v>
          </cell>
          <cell r="BI147">
            <v>2205</v>
          </cell>
          <cell r="BJ147">
            <v>4.7</v>
          </cell>
          <cell r="BK147">
            <v>10363.5</v>
          </cell>
          <cell r="BL147">
            <v>1.9</v>
          </cell>
          <cell r="BM147">
            <v>4189.5</v>
          </cell>
          <cell r="BN147">
            <v>2210</v>
          </cell>
          <cell r="BO147">
            <v>1000</v>
          </cell>
          <cell r="BP147">
            <v>1210</v>
          </cell>
          <cell r="BQ147">
            <v>0</v>
          </cell>
          <cell r="BR147">
            <v>2205</v>
          </cell>
          <cell r="BS147">
            <v>1350</v>
          </cell>
          <cell r="BT147">
            <v>635</v>
          </cell>
          <cell r="BU147">
            <v>215</v>
          </cell>
          <cell r="BV147">
            <v>2210</v>
          </cell>
          <cell r="BW147">
            <v>40</v>
          </cell>
          <cell r="BX147">
            <v>440</v>
          </cell>
          <cell r="BY147">
            <v>665</v>
          </cell>
          <cell r="BZ147">
            <v>210</v>
          </cell>
          <cell r="CA147">
            <v>95</v>
          </cell>
          <cell r="CB147">
            <v>450</v>
          </cell>
          <cell r="CC147">
            <v>200</v>
          </cell>
          <cell r="CD147">
            <v>40</v>
          </cell>
          <cell r="CE147">
            <v>70</v>
          </cell>
          <cell r="CF147">
            <v>2205</v>
          </cell>
          <cell r="CG147">
            <v>215</v>
          </cell>
          <cell r="CH147">
            <v>75</v>
          </cell>
          <cell r="CI147">
            <v>190</v>
          </cell>
          <cell r="CJ147">
            <v>325</v>
          </cell>
          <cell r="CK147">
            <v>0</v>
          </cell>
          <cell r="CL147">
            <v>1405</v>
          </cell>
          <cell r="CM147">
            <v>0</v>
          </cell>
          <cell r="CN147">
            <v>0</v>
          </cell>
          <cell r="CO147">
            <v>2205</v>
          </cell>
          <cell r="CP147">
            <v>1040</v>
          </cell>
          <cell r="CQ147">
            <v>640</v>
          </cell>
          <cell r="CR147">
            <v>305</v>
          </cell>
          <cell r="CS147">
            <v>210</v>
          </cell>
          <cell r="CT147">
            <v>20</v>
          </cell>
          <cell r="CU147">
            <v>4225</v>
          </cell>
          <cell r="CV147">
            <v>1.9</v>
          </cell>
          <cell r="CW147">
            <v>2205</v>
          </cell>
          <cell r="CX147">
            <v>1100</v>
          </cell>
          <cell r="CY147">
            <v>10</v>
          </cell>
          <cell r="CZ147">
            <v>1100</v>
          </cell>
        </row>
        <row r="148">
          <cell r="A148" t="str">
            <v>4620396.00</v>
          </cell>
          <cell r="B148" t="str">
            <v>0396.00</v>
          </cell>
          <cell r="C148" t="str">
            <v>Lachine</v>
          </cell>
          <cell r="D148">
            <v>4935</v>
          </cell>
          <cell r="E148">
            <v>1995</v>
          </cell>
          <cell r="F148">
            <v>1890</v>
          </cell>
          <cell r="G148">
            <v>130</v>
          </cell>
          <cell r="H148">
            <v>540</v>
          </cell>
          <cell r="I148">
            <v>380</v>
          </cell>
          <cell r="J148">
            <v>4935</v>
          </cell>
          <cell r="K148">
            <v>4105</v>
          </cell>
          <cell r="L148">
            <v>830</v>
          </cell>
          <cell r="M148">
            <v>1620</v>
          </cell>
          <cell r="N148">
            <v>840</v>
          </cell>
          <cell r="O148">
            <v>350</v>
          </cell>
          <cell r="P148">
            <v>335</v>
          </cell>
          <cell r="Q148">
            <v>95</v>
          </cell>
          <cell r="R148">
            <v>1615</v>
          </cell>
          <cell r="S148">
            <v>1355</v>
          </cell>
          <cell r="T148">
            <v>935</v>
          </cell>
          <cell r="U148">
            <v>475</v>
          </cell>
          <cell r="V148">
            <v>460</v>
          </cell>
          <cell r="W148">
            <v>170</v>
          </cell>
          <cell r="X148">
            <v>220</v>
          </cell>
          <cell r="Y148">
            <v>70</v>
          </cell>
          <cell r="Z148">
            <v>415</v>
          </cell>
          <cell r="AA148">
            <v>210</v>
          </cell>
          <cell r="AB148">
            <v>200</v>
          </cell>
          <cell r="AC148">
            <v>85</v>
          </cell>
          <cell r="AD148">
            <v>95</v>
          </cell>
          <cell r="AE148">
            <v>20</v>
          </cell>
          <cell r="AF148">
            <v>260</v>
          </cell>
          <cell r="AG148">
            <v>155</v>
          </cell>
          <cell r="AH148">
            <v>95</v>
          </cell>
          <cell r="AI148">
            <v>50</v>
          </cell>
          <cell r="AJ148">
            <v>10</v>
          </cell>
          <cell r="AK148">
            <v>105</v>
          </cell>
          <cell r="AL148">
            <v>55</v>
          </cell>
          <cell r="AM148">
            <v>40</v>
          </cell>
          <cell r="AN148">
            <v>10</v>
          </cell>
          <cell r="AO148">
            <v>1590</v>
          </cell>
          <cell r="AP148">
            <v>285</v>
          </cell>
          <cell r="AQ148">
            <v>640</v>
          </cell>
          <cell r="AR148">
            <v>210</v>
          </cell>
          <cell r="AS148">
            <v>295</v>
          </cell>
          <cell r="AT148">
            <v>165</v>
          </cell>
          <cell r="AU148">
            <v>1</v>
          </cell>
          <cell r="AV148">
            <v>5835</v>
          </cell>
          <cell r="AW148">
            <v>1275</v>
          </cell>
          <cell r="AX148">
            <v>120</v>
          </cell>
          <cell r="AY148">
            <v>125</v>
          </cell>
          <cell r="AZ148">
            <v>1030</v>
          </cell>
          <cell r="BA148">
            <v>4560</v>
          </cell>
          <cell r="BB148">
            <v>2.8</v>
          </cell>
          <cell r="BC148">
            <v>990</v>
          </cell>
          <cell r="BD148">
            <v>470</v>
          </cell>
          <cell r="BE148">
            <v>65</v>
          </cell>
          <cell r="BF148">
            <v>0</v>
          </cell>
          <cell r="BG148">
            <v>410</v>
          </cell>
          <cell r="BH148">
            <v>520</v>
          </cell>
          <cell r="BI148">
            <v>2715</v>
          </cell>
          <cell r="BJ148">
            <v>5.6</v>
          </cell>
          <cell r="BK148">
            <v>15203.999999999998</v>
          </cell>
          <cell r="BL148">
            <v>2.2999999999999998</v>
          </cell>
          <cell r="BM148">
            <v>6244.4999999999991</v>
          </cell>
          <cell r="BN148">
            <v>2715</v>
          </cell>
          <cell r="BO148">
            <v>1435</v>
          </cell>
          <cell r="BP148">
            <v>1280</v>
          </cell>
          <cell r="BQ148">
            <v>0</v>
          </cell>
          <cell r="BR148">
            <v>2720</v>
          </cell>
          <cell r="BS148">
            <v>1490</v>
          </cell>
          <cell r="BT148">
            <v>965</v>
          </cell>
          <cell r="BU148">
            <v>260</v>
          </cell>
          <cell r="BV148">
            <v>2715</v>
          </cell>
          <cell r="BW148">
            <v>600</v>
          </cell>
          <cell r="BX148">
            <v>1175</v>
          </cell>
          <cell r="BY148">
            <v>375</v>
          </cell>
          <cell r="BZ148">
            <v>155</v>
          </cell>
          <cell r="CA148">
            <v>45</v>
          </cell>
          <cell r="CB148">
            <v>50</v>
          </cell>
          <cell r="CC148">
            <v>10</v>
          </cell>
          <cell r="CD148">
            <v>130</v>
          </cell>
          <cell r="CE148">
            <v>170</v>
          </cell>
          <cell r="CF148">
            <v>2720</v>
          </cell>
          <cell r="CG148">
            <v>860</v>
          </cell>
          <cell r="CH148">
            <v>185</v>
          </cell>
          <cell r="CI148">
            <v>10</v>
          </cell>
          <cell r="CJ148">
            <v>265</v>
          </cell>
          <cell r="CK148">
            <v>135</v>
          </cell>
          <cell r="CL148">
            <v>1255</v>
          </cell>
          <cell r="CM148">
            <v>10</v>
          </cell>
          <cell r="CN148">
            <v>0</v>
          </cell>
          <cell r="CO148">
            <v>2720</v>
          </cell>
          <cell r="CP148">
            <v>1030</v>
          </cell>
          <cell r="CQ148">
            <v>855</v>
          </cell>
          <cell r="CR148">
            <v>385</v>
          </cell>
          <cell r="CS148">
            <v>425</v>
          </cell>
          <cell r="CT148">
            <v>25</v>
          </cell>
          <cell r="CU148">
            <v>5835</v>
          </cell>
          <cell r="CV148">
            <v>2.1</v>
          </cell>
          <cell r="CW148">
            <v>2720</v>
          </cell>
          <cell r="CX148">
            <v>1595</v>
          </cell>
          <cell r="CY148">
            <v>10</v>
          </cell>
          <cell r="CZ148">
            <v>1110</v>
          </cell>
        </row>
        <row r="149">
          <cell r="A149" t="str">
            <v>4620397.00</v>
          </cell>
          <cell r="B149" t="str">
            <v>0397.00</v>
          </cell>
          <cell r="C149" t="str">
            <v>Lachine</v>
          </cell>
          <cell r="D149">
            <v>3085</v>
          </cell>
          <cell r="E149">
            <v>1115</v>
          </cell>
          <cell r="F149">
            <v>1495</v>
          </cell>
          <cell r="G149">
            <v>45</v>
          </cell>
          <cell r="H149">
            <v>245</v>
          </cell>
          <cell r="I149">
            <v>180</v>
          </cell>
          <cell r="J149">
            <v>3085</v>
          </cell>
          <cell r="K149">
            <v>2585</v>
          </cell>
          <cell r="L149">
            <v>500</v>
          </cell>
          <cell r="M149">
            <v>1140</v>
          </cell>
          <cell r="N149">
            <v>460</v>
          </cell>
          <cell r="O149">
            <v>315</v>
          </cell>
          <cell r="P149">
            <v>260</v>
          </cell>
          <cell r="Q149">
            <v>110</v>
          </cell>
          <cell r="R149">
            <v>1140</v>
          </cell>
          <cell r="S149">
            <v>960</v>
          </cell>
          <cell r="T149">
            <v>745</v>
          </cell>
          <cell r="U149">
            <v>295</v>
          </cell>
          <cell r="V149">
            <v>445</v>
          </cell>
          <cell r="W149">
            <v>170</v>
          </cell>
          <cell r="X149">
            <v>190</v>
          </cell>
          <cell r="Y149">
            <v>90</v>
          </cell>
          <cell r="Z149">
            <v>215</v>
          </cell>
          <cell r="AA149">
            <v>60</v>
          </cell>
          <cell r="AB149">
            <v>155</v>
          </cell>
          <cell r="AC149">
            <v>70</v>
          </cell>
          <cell r="AD149">
            <v>70</v>
          </cell>
          <cell r="AE149">
            <v>15</v>
          </cell>
          <cell r="AF149">
            <v>180</v>
          </cell>
          <cell r="AG149">
            <v>130</v>
          </cell>
          <cell r="AH149">
            <v>70</v>
          </cell>
          <cell r="AI149">
            <v>50</v>
          </cell>
          <cell r="AJ149">
            <v>0</v>
          </cell>
          <cell r="AK149">
            <v>50</v>
          </cell>
          <cell r="AL149">
            <v>30</v>
          </cell>
          <cell r="AM149">
            <v>25</v>
          </cell>
          <cell r="AN149">
            <v>0</v>
          </cell>
          <cell r="AO149">
            <v>1370</v>
          </cell>
          <cell r="AP149">
            <v>225</v>
          </cell>
          <cell r="AQ149">
            <v>530</v>
          </cell>
          <cell r="AR149">
            <v>190</v>
          </cell>
          <cell r="AS149">
            <v>285</v>
          </cell>
          <cell r="AT149">
            <v>140</v>
          </cell>
          <cell r="AU149">
            <v>1.2</v>
          </cell>
          <cell r="AV149">
            <v>3825</v>
          </cell>
          <cell r="AW149">
            <v>350</v>
          </cell>
          <cell r="AX149">
            <v>40</v>
          </cell>
          <cell r="AY149">
            <v>40</v>
          </cell>
          <cell r="AZ149">
            <v>270</v>
          </cell>
          <cell r="BA149">
            <v>3475</v>
          </cell>
          <cell r="BB149">
            <v>3</v>
          </cell>
          <cell r="BC149">
            <v>535</v>
          </cell>
          <cell r="BD149">
            <v>230</v>
          </cell>
          <cell r="BE149">
            <v>30</v>
          </cell>
          <cell r="BF149">
            <v>25</v>
          </cell>
          <cell r="BG149">
            <v>180</v>
          </cell>
          <cell r="BH149">
            <v>300</v>
          </cell>
          <cell r="BI149">
            <v>1410</v>
          </cell>
          <cell r="BJ149">
            <v>7.1</v>
          </cell>
          <cell r="BK149">
            <v>10011</v>
          </cell>
          <cell r="BL149">
            <v>3</v>
          </cell>
          <cell r="BM149">
            <v>4230</v>
          </cell>
          <cell r="BN149">
            <v>1410</v>
          </cell>
          <cell r="BO149">
            <v>1260</v>
          </cell>
          <cell r="BP149">
            <v>150</v>
          </cell>
          <cell r="BQ149">
            <v>0</v>
          </cell>
          <cell r="BR149">
            <v>1410</v>
          </cell>
          <cell r="BS149">
            <v>725</v>
          </cell>
          <cell r="BT149">
            <v>595</v>
          </cell>
          <cell r="BU149">
            <v>90</v>
          </cell>
          <cell r="BV149">
            <v>1410</v>
          </cell>
          <cell r="BW149">
            <v>35</v>
          </cell>
          <cell r="BX149">
            <v>1150</v>
          </cell>
          <cell r="BY149">
            <v>190</v>
          </cell>
          <cell r="BZ149">
            <v>15</v>
          </cell>
          <cell r="CA149">
            <v>10</v>
          </cell>
          <cell r="CB149">
            <v>0</v>
          </cell>
          <cell r="CC149">
            <v>0</v>
          </cell>
          <cell r="CD149">
            <v>0</v>
          </cell>
          <cell r="CE149">
            <v>15</v>
          </cell>
          <cell r="CF149">
            <v>1425</v>
          </cell>
          <cell r="CG149">
            <v>1120</v>
          </cell>
          <cell r="CH149">
            <v>25</v>
          </cell>
          <cell r="CI149">
            <v>25</v>
          </cell>
          <cell r="CJ149">
            <v>185</v>
          </cell>
          <cell r="CK149">
            <v>0</v>
          </cell>
          <cell r="CL149">
            <v>75</v>
          </cell>
          <cell r="CM149">
            <v>0</v>
          </cell>
          <cell r="CN149">
            <v>0</v>
          </cell>
          <cell r="CO149">
            <v>1425</v>
          </cell>
          <cell r="CP149">
            <v>260</v>
          </cell>
          <cell r="CQ149">
            <v>470</v>
          </cell>
          <cell r="CR149">
            <v>295</v>
          </cell>
          <cell r="CS149">
            <v>370</v>
          </cell>
          <cell r="CT149">
            <v>30</v>
          </cell>
          <cell r="CU149">
            <v>3830</v>
          </cell>
          <cell r="CV149">
            <v>2.7</v>
          </cell>
          <cell r="CW149">
            <v>1410</v>
          </cell>
          <cell r="CX149">
            <v>1090</v>
          </cell>
          <cell r="CY149">
            <v>25</v>
          </cell>
          <cell r="CZ149">
            <v>295</v>
          </cell>
        </row>
        <row r="150">
          <cell r="C150" t="str">
            <v>Lachine</v>
          </cell>
          <cell r="D150">
            <v>34790</v>
          </cell>
          <cell r="E150">
            <v>15770</v>
          </cell>
          <cell r="F150">
            <v>11380</v>
          </cell>
          <cell r="G150">
            <v>1000</v>
          </cell>
          <cell r="H150">
            <v>3985</v>
          </cell>
          <cell r="I150">
            <v>2630</v>
          </cell>
          <cell r="J150">
            <v>34790</v>
          </cell>
          <cell r="K150">
            <v>29020</v>
          </cell>
          <cell r="L150">
            <v>5775</v>
          </cell>
          <cell r="M150">
            <v>11085</v>
          </cell>
          <cell r="N150">
            <v>5830</v>
          </cell>
          <cell r="O150">
            <v>2690</v>
          </cell>
          <cell r="P150">
            <v>1915</v>
          </cell>
          <cell r="Q150">
            <v>640</v>
          </cell>
          <cell r="R150">
            <v>11080</v>
          </cell>
          <cell r="S150">
            <v>8460</v>
          </cell>
          <cell r="T150">
            <v>5555</v>
          </cell>
          <cell r="U150">
            <v>2625</v>
          </cell>
          <cell r="V150">
            <v>2940</v>
          </cell>
          <cell r="W150">
            <v>1200</v>
          </cell>
          <cell r="X150">
            <v>1275</v>
          </cell>
          <cell r="Y150">
            <v>460</v>
          </cell>
          <cell r="Z150">
            <v>2885</v>
          </cell>
          <cell r="AA150">
            <v>1540</v>
          </cell>
          <cell r="AB150">
            <v>1340</v>
          </cell>
          <cell r="AC150">
            <v>705</v>
          </cell>
          <cell r="AD150">
            <v>500</v>
          </cell>
          <cell r="AE150">
            <v>130</v>
          </cell>
          <cell r="AF150">
            <v>2620</v>
          </cell>
          <cell r="AG150">
            <v>1965</v>
          </cell>
          <cell r="AH150">
            <v>1220</v>
          </cell>
          <cell r="AI150">
            <v>580</v>
          </cell>
          <cell r="AJ150">
            <v>140</v>
          </cell>
          <cell r="AK150">
            <v>650</v>
          </cell>
          <cell r="AL150">
            <v>430</v>
          </cell>
          <cell r="AM150">
            <v>195</v>
          </cell>
          <cell r="AN150">
            <v>25</v>
          </cell>
          <cell r="AO150">
            <v>11265</v>
          </cell>
          <cell r="AP150">
            <v>2450</v>
          </cell>
          <cell r="AQ150">
            <v>4070</v>
          </cell>
          <cell r="AR150">
            <v>1455</v>
          </cell>
          <cell r="AS150">
            <v>2055</v>
          </cell>
          <cell r="AT150">
            <v>1205</v>
          </cell>
          <cell r="AU150">
            <v>1.0166967509025271</v>
          </cell>
          <cell r="AV150">
            <v>40105</v>
          </cell>
          <cell r="AW150">
            <v>9295</v>
          </cell>
          <cell r="AX150">
            <v>830</v>
          </cell>
          <cell r="AY150">
            <v>1370</v>
          </cell>
          <cell r="AZ150">
            <v>7080</v>
          </cell>
          <cell r="BA150">
            <v>30820</v>
          </cell>
          <cell r="BB150">
            <v>2.7815884476534296</v>
          </cell>
          <cell r="BC150">
            <v>5345</v>
          </cell>
          <cell r="BD150">
            <v>2405</v>
          </cell>
          <cell r="BE150">
            <v>205</v>
          </cell>
          <cell r="BF150">
            <v>130</v>
          </cell>
          <cell r="BG150">
            <v>2065</v>
          </cell>
          <cell r="BH150">
            <v>2915</v>
          </cell>
          <cell r="BI150">
            <v>18680</v>
          </cell>
          <cell r="BJ150">
            <v>5.0317719486081369</v>
          </cell>
          <cell r="BK150">
            <v>93993.5</v>
          </cell>
          <cell r="BL150">
            <v>2.1770342612419702</v>
          </cell>
          <cell r="BM150">
            <v>40667</v>
          </cell>
          <cell r="BN150">
            <v>18685</v>
          </cell>
          <cell r="BO150">
            <v>7585</v>
          </cell>
          <cell r="BP150">
            <v>11100</v>
          </cell>
          <cell r="BQ150">
            <v>0</v>
          </cell>
          <cell r="BR150">
            <v>18680</v>
          </cell>
          <cell r="BS150">
            <v>10410</v>
          </cell>
          <cell r="BT150">
            <v>6190</v>
          </cell>
          <cell r="BU150">
            <v>2070</v>
          </cell>
          <cell r="BV150">
            <v>18680</v>
          </cell>
          <cell r="BW150">
            <v>3810</v>
          </cell>
          <cell r="BX150">
            <v>6385</v>
          </cell>
          <cell r="BY150">
            <v>3205</v>
          </cell>
          <cell r="BZ150">
            <v>1620</v>
          </cell>
          <cell r="CA150">
            <v>650</v>
          </cell>
          <cell r="CB150">
            <v>1155</v>
          </cell>
          <cell r="CC150">
            <v>655</v>
          </cell>
          <cell r="CD150">
            <v>390</v>
          </cell>
          <cell r="CE150">
            <v>790</v>
          </cell>
          <cell r="CF150">
            <v>18680</v>
          </cell>
          <cell r="CG150">
            <v>2795</v>
          </cell>
          <cell r="CH150">
            <v>685</v>
          </cell>
          <cell r="CI150">
            <v>1045</v>
          </cell>
          <cell r="CJ150">
            <v>3780</v>
          </cell>
          <cell r="CK150">
            <v>660</v>
          </cell>
          <cell r="CL150">
            <v>9550</v>
          </cell>
          <cell r="CM150">
            <v>155</v>
          </cell>
          <cell r="CN150">
            <v>40</v>
          </cell>
          <cell r="CO150">
            <v>18680</v>
          </cell>
          <cell r="CP150">
            <v>7085</v>
          </cell>
          <cell r="CQ150">
            <v>5855</v>
          </cell>
          <cell r="CR150">
            <v>2830</v>
          </cell>
          <cell r="CS150">
            <v>2655</v>
          </cell>
          <cell r="CT150">
            <v>255</v>
          </cell>
          <cell r="CU150">
            <v>40115</v>
          </cell>
          <cell r="CV150">
            <v>2.1474839400428265</v>
          </cell>
          <cell r="CW150">
            <v>18695</v>
          </cell>
          <cell r="CX150">
            <v>10760</v>
          </cell>
          <cell r="CY150">
            <v>150</v>
          </cell>
          <cell r="CZ150">
            <v>7745</v>
          </cell>
        </row>
        <row r="153">
          <cell r="A153" t="str">
            <v>4620320.00</v>
          </cell>
          <cell r="B153" t="str">
            <v>0320.00</v>
          </cell>
          <cell r="C153" t="str">
            <v>LaSalle</v>
          </cell>
          <cell r="D153">
            <v>3955</v>
          </cell>
          <cell r="E153">
            <v>1700</v>
          </cell>
          <cell r="F153">
            <v>1400</v>
          </cell>
          <cell r="G153">
            <v>100</v>
          </cell>
          <cell r="H153">
            <v>465</v>
          </cell>
          <cell r="I153">
            <v>290</v>
          </cell>
          <cell r="J153">
            <v>3955</v>
          </cell>
          <cell r="K153">
            <v>3310</v>
          </cell>
          <cell r="L153">
            <v>645</v>
          </cell>
          <cell r="M153">
            <v>1335</v>
          </cell>
          <cell r="N153">
            <v>725</v>
          </cell>
          <cell r="O153">
            <v>350</v>
          </cell>
          <cell r="P153">
            <v>200</v>
          </cell>
          <cell r="Q153">
            <v>55</v>
          </cell>
          <cell r="R153">
            <v>1335</v>
          </cell>
          <cell r="S153">
            <v>1020</v>
          </cell>
          <cell r="T153">
            <v>695</v>
          </cell>
          <cell r="U153">
            <v>340</v>
          </cell>
          <cell r="V153">
            <v>355</v>
          </cell>
          <cell r="W153">
            <v>185</v>
          </cell>
          <cell r="X153">
            <v>130</v>
          </cell>
          <cell r="Y153">
            <v>35</v>
          </cell>
          <cell r="Z153">
            <v>320</v>
          </cell>
          <cell r="AA153">
            <v>180</v>
          </cell>
          <cell r="AB153">
            <v>140</v>
          </cell>
          <cell r="AC153">
            <v>55</v>
          </cell>
          <cell r="AD153">
            <v>70</v>
          </cell>
          <cell r="AE153">
            <v>20</v>
          </cell>
          <cell r="AF153">
            <v>315</v>
          </cell>
          <cell r="AG153">
            <v>260</v>
          </cell>
          <cell r="AH153">
            <v>165</v>
          </cell>
          <cell r="AI153">
            <v>90</v>
          </cell>
          <cell r="AJ153">
            <v>0</v>
          </cell>
          <cell r="AK153">
            <v>55</v>
          </cell>
          <cell r="AL153">
            <v>45</v>
          </cell>
          <cell r="AM153">
            <v>15</v>
          </cell>
          <cell r="AN153">
            <v>0</v>
          </cell>
          <cell r="AO153">
            <v>1250</v>
          </cell>
          <cell r="AP153">
            <v>210</v>
          </cell>
          <cell r="AQ153">
            <v>410</v>
          </cell>
          <cell r="AR153">
            <v>110</v>
          </cell>
          <cell r="AS153">
            <v>320</v>
          </cell>
          <cell r="AT153">
            <v>195</v>
          </cell>
          <cell r="AU153">
            <v>0.9</v>
          </cell>
          <cell r="AV153">
            <v>4545</v>
          </cell>
          <cell r="AW153">
            <v>945</v>
          </cell>
          <cell r="AX153">
            <v>35</v>
          </cell>
          <cell r="AY153">
            <v>105</v>
          </cell>
          <cell r="AZ153">
            <v>795</v>
          </cell>
          <cell r="BA153">
            <v>3605</v>
          </cell>
          <cell r="BB153">
            <v>2.7</v>
          </cell>
          <cell r="BC153">
            <v>835</v>
          </cell>
          <cell r="BD153">
            <v>290</v>
          </cell>
          <cell r="BE153">
            <v>15</v>
          </cell>
          <cell r="BF153">
            <v>20</v>
          </cell>
          <cell r="BG153">
            <v>260</v>
          </cell>
          <cell r="BH153">
            <v>540</v>
          </cell>
          <cell r="BI153">
            <v>2160</v>
          </cell>
          <cell r="BJ153">
            <v>5.3</v>
          </cell>
          <cell r="BK153">
            <v>11448</v>
          </cell>
          <cell r="BL153">
            <v>2.2999999999999998</v>
          </cell>
          <cell r="BM153">
            <v>4968</v>
          </cell>
          <cell r="BN153">
            <v>2160</v>
          </cell>
          <cell r="BO153">
            <v>1070</v>
          </cell>
          <cell r="BP153">
            <v>1085</v>
          </cell>
          <cell r="BQ153">
            <v>0</v>
          </cell>
          <cell r="BR153">
            <v>2155</v>
          </cell>
          <cell r="BS153">
            <v>1225</v>
          </cell>
          <cell r="BT153">
            <v>705</v>
          </cell>
          <cell r="BU153">
            <v>225</v>
          </cell>
          <cell r="BV153">
            <v>2155</v>
          </cell>
          <cell r="BW153">
            <v>345</v>
          </cell>
          <cell r="BX153">
            <v>1260</v>
          </cell>
          <cell r="BY153">
            <v>345</v>
          </cell>
          <cell r="BZ153">
            <v>95</v>
          </cell>
          <cell r="CA153">
            <v>20</v>
          </cell>
          <cell r="CB153">
            <v>10</v>
          </cell>
          <cell r="CC153">
            <v>50</v>
          </cell>
          <cell r="CD153">
            <v>20</v>
          </cell>
          <cell r="CE153">
            <v>10</v>
          </cell>
          <cell r="CF153">
            <v>2150</v>
          </cell>
          <cell r="CG153">
            <v>225</v>
          </cell>
          <cell r="CH153">
            <v>45</v>
          </cell>
          <cell r="CI153">
            <v>35</v>
          </cell>
          <cell r="CJ153">
            <v>1815</v>
          </cell>
          <cell r="CK153">
            <v>5</v>
          </cell>
          <cell r="CL153">
            <v>25</v>
          </cell>
          <cell r="CM153">
            <v>5</v>
          </cell>
          <cell r="CN153">
            <v>0</v>
          </cell>
          <cell r="CO153">
            <v>2150</v>
          </cell>
          <cell r="CP153">
            <v>790</v>
          </cell>
          <cell r="CQ153">
            <v>735</v>
          </cell>
          <cell r="CR153">
            <v>330</v>
          </cell>
          <cell r="CS153">
            <v>280</v>
          </cell>
          <cell r="CT153">
            <v>20</v>
          </cell>
          <cell r="CU153">
            <v>4545</v>
          </cell>
          <cell r="CV153">
            <v>2.1</v>
          </cell>
          <cell r="CW153">
            <v>2160</v>
          </cell>
          <cell r="CX153">
            <v>1300</v>
          </cell>
          <cell r="CY153">
            <v>15</v>
          </cell>
          <cell r="CZ153">
            <v>840</v>
          </cell>
        </row>
        <row r="154">
          <cell r="A154" t="str">
            <v>4620321.00</v>
          </cell>
          <cell r="B154" t="str">
            <v>0321.00</v>
          </cell>
          <cell r="C154" t="str">
            <v>LaSalle</v>
          </cell>
          <cell r="D154">
            <v>2470</v>
          </cell>
          <cell r="E154">
            <v>1100</v>
          </cell>
          <cell r="F154">
            <v>825</v>
          </cell>
          <cell r="G154">
            <v>90</v>
          </cell>
          <cell r="H154">
            <v>300</v>
          </cell>
          <cell r="I154">
            <v>160</v>
          </cell>
          <cell r="J154">
            <v>2475</v>
          </cell>
          <cell r="K154">
            <v>2075</v>
          </cell>
          <cell r="L154">
            <v>395</v>
          </cell>
          <cell r="M154">
            <v>815</v>
          </cell>
          <cell r="N154">
            <v>470</v>
          </cell>
          <cell r="O154">
            <v>160</v>
          </cell>
          <cell r="P154">
            <v>155</v>
          </cell>
          <cell r="Q154">
            <v>30</v>
          </cell>
          <cell r="R154">
            <v>820</v>
          </cell>
          <cell r="S154">
            <v>605</v>
          </cell>
          <cell r="T154">
            <v>405</v>
          </cell>
          <cell r="U154">
            <v>210</v>
          </cell>
          <cell r="V154">
            <v>195</v>
          </cell>
          <cell r="W154">
            <v>105</v>
          </cell>
          <cell r="X154">
            <v>75</v>
          </cell>
          <cell r="Y154">
            <v>15</v>
          </cell>
          <cell r="Z154">
            <v>200</v>
          </cell>
          <cell r="AA154">
            <v>85</v>
          </cell>
          <cell r="AB154">
            <v>110</v>
          </cell>
          <cell r="AC154">
            <v>20</v>
          </cell>
          <cell r="AD154">
            <v>70</v>
          </cell>
          <cell r="AE154">
            <v>15</v>
          </cell>
          <cell r="AF154">
            <v>210</v>
          </cell>
          <cell r="AG154">
            <v>175</v>
          </cell>
          <cell r="AH154">
            <v>135</v>
          </cell>
          <cell r="AI154">
            <v>25</v>
          </cell>
          <cell r="AJ154">
            <v>0</v>
          </cell>
          <cell r="AK154">
            <v>40</v>
          </cell>
          <cell r="AL154">
            <v>35</v>
          </cell>
          <cell r="AM154">
            <v>10</v>
          </cell>
          <cell r="AN154">
            <v>0</v>
          </cell>
          <cell r="AO154">
            <v>770</v>
          </cell>
          <cell r="AP154">
            <v>150</v>
          </cell>
          <cell r="AQ154">
            <v>260</v>
          </cell>
          <cell r="AR154">
            <v>70</v>
          </cell>
          <cell r="AS154">
            <v>165</v>
          </cell>
          <cell r="AT154">
            <v>125</v>
          </cell>
          <cell r="AU154">
            <v>0.9</v>
          </cell>
          <cell r="AV154">
            <v>2865</v>
          </cell>
          <cell r="AW154">
            <v>670</v>
          </cell>
          <cell r="AX154">
            <v>75</v>
          </cell>
          <cell r="AY154">
            <v>45</v>
          </cell>
          <cell r="AZ154">
            <v>550</v>
          </cell>
          <cell r="BA154">
            <v>2190</v>
          </cell>
          <cell r="BB154">
            <v>2.7</v>
          </cell>
          <cell r="BC154">
            <v>490</v>
          </cell>
          <cell r="BD154">
            <v>175</v>
          </cell>
          <cell r="BE154">
            <v>35</v>
          </cell>
          <cell r="BF154">
            <v>10</v>
          </cell>
          <cell r="BG154">
            <v>130</v>
          </cell>
          <cell r="BH154">
            <v>315</v>
          </cell>
          <cell r="BI154">
            <v>1395</v>
          </cell>
          <cell r="BJ154">
            <v>5.0999999999999996</v>
          </cell>
          <cell r="BK154">
            <v>7114.4999999999991</v>
          </cell>
          <cell r="BL154">
            <v>2.1</v>
          </cell>
          <cell r="BM154">
            <v>2929.5</v>
          </cell>
          <cell r="BN154">
            <v>1395</v>
          </cell>
          <cell r="BO154">
            <v>625</v>
          </cell>
          <cell r="BP154">
            <v>765</v>
          </cell>
          <cell r="BQ154">
            <v>0</v>
          </cell>
          <cell r="BR154">
            <v>1395</v>
          </cell>
          <cell r="BS154">
            <v>810</v>
          </cell>
          <cell r="BT154">
            <v>490</v>
          </cell>
          <cell r="BU154">
            <v>95</v>
          </cell>
          <cell r="BV154">
            <v>1395</v>
          </cell>
          <cell r="BW154">
            <v>320</v>
          </cell>
          <cell r="BX154">
            <v>805</v>
          </cell>
          <cell r="BY154">
            <v>135</v>
          </cell>
          <cell r="BZ154">
            <v>75</v>
          </cell>
          <cell r="CA154">
            <v>25</v>
          </cell>
          <cell r="CB154">
            <v>0</v>
          </cell>
          <cell r="CC154">
            <v>10</v>
          </cell>
          <cell r="CD154">
            <v>15</v>
          </cell>
          <cell r="CE154">
            <v>15</v>
          </cell>
          <cell r="CF154">
            <v>1395</v>
          </cell>
          <cell r="CG154">
            <v>140</v>
          </cell>
          <cell r="CH154">
            <v>30</v>
          </cell>
          <cell r="CI154">
            <v>20</v>
          </cell>
          <cell r="CJ154">
            <v>1170</v>
          </cell>
          <cell r="CK154">
            <v>15</v>
          </cell>
          <cell r="CL154">
            <v>15</v>
          </cell>
          <cell r="CM154">
            <v>0</v>
          </cell>
          <cell r="CN154">
            <v>0</v>
          </cell>
          <cell r="CO154">
            <v>1395</v>
          </cell>
          <cell r="CP154">
            <v>550</v>
          </cell>
          <cell r="CQ154">
            <v>465</v>
          </cell>
          <cell r="CR154">
            <v>190</v>
          </cell>
          <cell r="CS154">
            <v>175</v>
          </cell>
          <cell r="CT154">
            <v>15</v>
          </cell>
          <cell r="CU154">
            <v>2865</v>
          </cell>
          <cell r="CV154">
            <v>2.1</v>
          </cell>
          <cell r="CW154">
            <v>1395</v>
          </cell>
          <cell r="CX154">
            <v>815</v>
          </cell>
          <cell r="CY154">
            <v>0</v>
          </cell>
          <cell r="CZ154">
            <v>575</v>
          </cell>
        </row>
        <row r="155">
          <cell r="A155" t="str">
            <v>4620322.02</v>
          </cell>
          <cell r="B155" t="str">
            <v>0322.02</v>
          </cell>
          <cell r="C155" t="str">
            <v>LaSalle</v>
          </cell>
          <cell r="D155">
            <v>3275</v>
          </cell>
          <cell r="E155">
            <v>1230</v>
          </cell>
          <cell r="F155">
            <v>1430</v>
          </cell>
          <cell r="G155">
            <v>60</v>
          </cell>
          <cell r="H155">
            <v>350</v>
          </cell>
          <cell r="I155">
            <v>210</v>
          </cell>
          <cell r="J155">
            <v>3275</v>
          </cell>
          <cell r="K155">
            <v>2855</v>
          </cell>
          <cell r="L155">
            <v>425</v>
          </cell>
          <cell r="M155">
            <v>1090</v>
          </cell>
          <cell r="N155">
            <v>550</v>
          </cell>
          <cell r="O155">
            <v>255</v>
          </cell>
          <cell r="P155">
            <v>200</v>
          </cell>
          <cell r="Q155">
            <v>85</v>
          </cell>
          <cell r="R155">
            <v>1090</v>
          </cell>
          <cell r="S155">
            <v>925</v>
          </cell>
          <cell r="T155">
            <v>705</v>
          </cell>
          <cell r="U155">
            <v>340</v>
          </cell>
          <cell r="V155">
            <v>370</v>
          </cell>
          <cell r="W155">
            <v>150</v>
          </cell>
          <cell r="X155">
            <v>140</v>
          </cell>
          <cell r="Y155">
            <v>75</v>
          </cell>
          <cell r="Z155">
            <v>210</v>
          </cell>
          <cell r="AA155">
            <v>105</v>
          </cell>
          <cell r="AB155">
            <v>105</v>
          </cell>
          <cell r="AC155">
            <v>50</v>
          </cell>
          <cell r="AD155">
            <v>50</v>
          </cell>
          <cell r="AE155">
            <v>10</v>
          </cell>
          <cell r="AF155">
            <v>170</v>
          </cell>
          <cell r="AG155">
            <v>140</v>
          </cell>
          <cell r="AH155">
            <v>90</v>
          </cell>
          <cell r="AI155">
            <v>45</v>
          </cell>
          <cell r="AJ155">
            <v>10</v>
          </cell>
          <cell r="AK155">
            <v>25</v>
          </cell>
          <cell r="AL155">
            <v>15</v>
          </cell>
          <cell r="AM155">
            <v>10</v>
          </cell>
          <cell r="AN155">
            <v>0</v>
          </cell>
          <cell r="AO155">
            <v>1110</v>
          </cell>
          <cell r="AP155">
            <v>220</v>
          </cell>
          <cell r="AQ155">
            <v>370</v>
          </cell>
          <cell r="AR155">
            <v>140</v>
          </cell>
          <cell r="AS155">
            <v>245</v>
          </cell>
          <cell r="AT155">
            <v>135</v>
          </cell>
          <cell r="AU155">
            <v>1</v>
          </cell>
          <cell r="AV155">
            <v>3830</v>
          </cell>
          <cell r="AW155">
            <v>715</v>
          </cell>
          <cell r="AX155">
            <v>55</v>
          </cell>
          <cell r="AY155">
            <v>125</v>
          </cell>
          <cell r="AZ155">
            <v>530</v>
          </cell>
          <cell r="BA155">
            <v>3120</v>
          </cell>
          <cell r="BB155">
            <v>2.9</v>
          </cell>
          <cell r="BC155">
            <v>660</v>
          </cell>
          <cell r="BD155">
            <v>200</v>
          </cell>
          <cell r="BE155">
            <v>40</v>
          </cell>
          <cell r="BF155">
            <v>0</v>
          </cell>
          <cell r="BG155">
            <v>155</v>
          </cell>
          <cell r="BH155">
            <v>455</v>
          </cell>
          <cell r="BI155">
            <v>1695</v>
          </cell>
          <cell r="BJ155">
            <v>5.5</v>
          </cell>
          <cell r="BK155">
            <v>9322.5</v>
          </cell>
          <cell r="BL155">
            <v>2.4</v>
          </cell>
          <cell r="BM155">
            <v>4068</v>
          </cell>
          <cell r="BN155">
            <v>1690</v>
          </cell>
          <cell r="BO155">
            <v>890</v>
          </cell>
          <cell r="BP155">
            <v>800</v>
          </cell>
          <cell r="BQ155">
            <v>0</v>
          </cell>
          <cell r="BR155">
            <v>1690</v>
          </cell>
          <cell r="BS155">
            <v>975</v>
          </cell>
          <cell r="BT155">
            <v>515</v>
          </cell>
          <cell r="BU155">
            <v>200</v>
          </cell>
          <cell r="BV155">
            <v>1690</v>
          </cell>
          <cell r="BW155">
            <v>40</v>
          </cell>
          <cell r="BX155">
            <v>650</v>
          </cell>
          <cell r="BY155">
            <v>520</v>
          </cell>
          <cell r="BZ155">
            <v>200</v>
          </cell>
          <cell r="CA155">
            <v>125</v>
          </cell>
          <cell r="CB155">
            <v>85</v>
          </cell>
          <cell r="CC155">
            <v>10</v>
          </cell>
          <cell r="CD155">
            <v>45</v>
          </cell>
          <cell r="CE155">
            <v>15</v>
          </cell>
          <cell r="CF155">
            <v>1695</v>
          </cell>
          <cell r="CG155">
            <v>325</v>
          </cell>
          <cell r="CH155">
            <v>145</v>
          </cell>
          <cell r="CI155">
            <v>0</v>
          </cell>
          <cell r="CJ155">
            <v>1080</v>
          </cell>
          <cell r="CK155">
            <v>0</v>
          </cell>
          <cell r="CL155">
            <v>145</v>
          </cell>
          <cell r="CM155">
            <v>0</v>
          </cell>
          <cell r="CN155">
            <v>0</v>
          </cell>
          <cell r="CO155">
            <v>1695</v>
          </cell>
          <cell r="CP155">
            <v>525</v>
          </cell>
          <cell r="CQ155">
            <v>600</v>
          </cell>
          <cell r="CR155">
            <v>260</v>
          </cell>
          <cell r="CS155">
            <v>285</v>
          </cell>
          <cell r="CT155">
            <v>20</v>
          </cell>
          <cell r="CU155">
            <v>3835</v>
          </cell>
          <cell r="CV155">
            <v>2.2999999999999998</v>
          </cell>
          <cell r="CW155">
            <v>1690</v>
          </cell>
          <cell r="CX155">
            <v>1090</v>
          </cell>
          <cell r="CY155">
            <v>0</v>
          </cell>
          <cell r="CZ155">
            <v>600</v>
          </cell>
        </row>
        <row r="156">
          <cell r="A156" t="str">
            <v>4620322.03</v>
          </cell>
          <cell r="B156" t="str">
            <v>0322.03</v>
          </cell>
          <cell r="C156" t="str">
            <v>LaSalle</v>
          </cell>
          <cell r="D156">
            <v>4150</v>
          </cell>
          <cell r="E156">
            <v>1415</v>
          </cell>
          <cell r="F156">
            <v>1615</v>
          </cell>
          <cell r="G156">
            <v>115</v>
          </cell>
          <cell r="H156">
            <v>495</v>
          </cell>
          <cell r="I156">
            <v>505</v>
          </cell>
          <cell r="J156">
            <v>4150</v>
          </cell>
          <cell r="K156">
            <v>3730</v>
          </cell>
          <cell r="L156">
            <v>425</v>
          </cell>
          <cell r="M156">
            <v>1275</v>
          </cell>
          <cell r="N156">
            <v>735</v>
          </cell>
          <cell r="O156">
            <v>290</v>
          </cell>
          <cell r="P156">
            <v>195</v>
          </cell>
          <cell r="Q156">
            <v>60</v>
          </cell>
          <cell r="R156">
            <v>1275</v>
          </cell>
          <cell r="S156">
            <v>1020</v>
          </cell>
          <cell r="T156">
            <v>805</v>
          </cell>
          <cell r="U156">
            <v>375</v>
          </cell>
          <cell r="V156">
            <v>425</v>
          </cell>
          <cell r="W156">
            <v>215</v>
          </cell>
          <cell r="X156">
            <v>165</v>
          </cell>
          <cell r="Y156">
            <v>50</v>
          </cell>
          <cell r="Z156">
            <v>220</v>
          </cell>
          <cell r="AA156">
            <v>130</v>
          </cell>
          <cell r="AB156">
            <v>85</v>
          </cell>
          <cell r="AC156">
            <v>50</v>
          </cell>
          <cell r="AD156">
            <v>30</v>
          </cell>
          <cell r="AE156">
            <v>10</v>
          </cell>
          <cell r="AF156">
            <v>255</v>
          </cell>
          <cell r="AG156">
            <v>240</v>
          </cell>
          <cell r="AH156">
            <v>210</v>
          </cell>
          <cell r="AI156">
            <v>25</v>
          </cell>
          <cell r="AJ156">
            <v>0</v>
          </cell>
          <cell r="AK156">
            <v>15</v>
          </cell>
          <cell r="AL156">
            <v>15</v>
          </cell>
          <cell r="AM156">
            <v>0</v>
          </cell>
          <cell r="AN156">
            <v>0</v>
          </cell>
          <cell r="AO156">
            <v>1115</v>
          </cell>
          <cell r="AP156">
            <v>220</v>
          </cell>
          <cell r="AQ156">
            <v>335</v>
          </cell>
          <cell r="AR156">
            <v>105</v>
          </cell>
          <cell r="AS156">
            <v>175</v>
          </cell>
          <cell r="AT156">
            <v>285</v>
          </cell>
          <cell r="AU156">
            <v>0.9</v>
          </cell>
          <cell r="AV156">
            <v>4665</v>
          </cell>
          <cell r="AW156">
            <v>1250</v>
          </cell>
          <cell r="AX156">
            <v>65</v>
          </cell>
          <cell r="AY156">
            <v>80</v>
          </cell>
          <cell r="AZ156">
            <v>1100</v>
          </cell>
          <cell r="BA156">
            <v>3420</v>
          </cell>
          <cell r="BB156">
            <v>2.7</v>
          </cell>
          <cell r="BC156">
            <v>1275</v>
          </cell>
          <cell r="BD156">
            <v>580</v>
          </cell>
          <cell r="BE156">
            <v>20</v>
          </cell>
          <cell r="BF156">
            <v>0</v>
          </cell>
          <cell r="BG156">
            <v>565</v>
          </cell>
          <cell r="BH156">
            <v>695</v>
          </cell>
          <cell r="BI156">
            <v>2405</v>
          </cell>
          <cell r="BJ156">
            <v>4.7</v>
          </cell>
          <cell r="BK156">
            <v>11303.5</v>
          </cell>
          <cell r="BL156">
            <v>2.1</v>
          </cell>
          <cell r="BM156">
            <v>5050.5</v>
          </cell>
          <cell r="BN156">
            <v>2405</v>
          </cell>
          <cell r="BO156">
            <v>650</v>
          </cell>
          <cell r="BP156">
            <v>1760</v>
          </cell>
          <cell r="BQ156">
            <v>0</v>
          </cell>
          <cell r="BR156">
            <v>2405</v>
          </cell>
          <cell r="BS156">
            <v>1515</v>
          </cell>
          <cell r="BT156">
            <v>700</v>
          </cell>
          <cell r="BU156">
            <v>190</v>
          </cell>
          <cell r="BV156">
            <v>2405</v>
          </cell>
          <cell r="BW156">
            <v>60</v>
          </cell>
          <cell r="BX156">
            <v>450</v>
          </cell>
          <cell r="BY156">
            <v>1170</v>
          </cell>
          <cell r="BZ156">
            <v>485</v>
          </cell>
          <cell r="CA156">
            <v>170</v>
          </cell>
          <cell r="CB156">
            <v>55</v>
          </cell>
          <cell r="CC156">
            <v>10</v>
          </cell>
          <cell r="CD156">
            <v>0</v>
          </cell>
          <cell r="CE156">
            <v>0</v>
          </cell>
          <cell r="CF156">
            <v>2410</v>
          </cell>
          <cell r="CG156">
            <v>45</v>
          </cell>
          <cell r="CH156">
            <v>140</v>
          </cell>
          <cell r="CI156">
            <v>0</v>
          </cell>
          <cell r="CJ156">
            <v>1335</v>
          </cell>
          <cell r="CK156">
            <v>250</v>
          </cell>
          <cell r="CL156">
            <v>640</v>
          </cell>
          <cell r="CM156">
            <v>0</v>
          </cell>
          <cell r="CN156">
            <v>0</v>
          </cell>
          <cell r="CO156">
            <v>2405</v>
          </cell>
          <cell r="CP156">
            <v>1100</v>
          </cell>
          <cell r="CQ156">
            <v>730</v>
          </cell>
          <cell r="CR156">
            <v>305</v>
          </cell>
          <cell r="CS156">
            <v>245</v>
          </cell>
          <cell r="CT156">
            <v>25</v>
          </cell>
          <cell r="CU156">
            <v>4670</v>
          </cell>
          <cell r="CV156">
            <v>1.9</v>
          </cell>
          <cell r="CW156">
            <v>2405</v>
          </cell>
          <cell r="CX156">
            <v>1240</v>
          </cell>
          <cell r="CY156">
            <v>20</v>
          </cell>
          <cell r="CZ156">
            <v>1145</v>
          </cell>
        </row>
        <row r="157">
          <cell r="A157" t="str">
            <v>4620322.04</v>
          </cell>
          <cell r="B157" t="str">
            <v>0322.04</v>
          </cell>
          <cell r="C157" t="str">
            <v>LaSalle</v>
          </cell>
          <cell r="D157">
            <v>3225</v>
          </cell>
          <cell r="E157">
            <v>930</v>
          </cell>
          <cell r="F157">
            <v>1390</v>
          </cell>
          <cell r="G157">
            <v>80</v>
          </cell>
          <cell r="H157">
            <v>255</v>
          </cell>
          <cell r="I157">
            <v>575</v>
          </cell>
          <cell r="J157">
            <v>3225</v>
          </cell>
          <cell r="K157">
            <v>2960</v>
          </cell>
          <cell r="L157">
            <v>265</v>
          </cell>
          <cell r="M157">
            <v>865</v>
          </cell>
          <cell r="N157">
            <v>460</v>
          </cell>
          <cell r="O157">
            <v>190</v>
          </cell>
          <cell r="P157">
            <v>175</v>
          </cell>
          <cell r="Q157">
            <v>45</v>
          </cell>
          <cell r="R157">
            <v>860</v>
          </cell>
          <cell r="S157">
            <v>770</v>
          </cell>
          <cell r="T157">
            <v>640</v>
          </cell>
          <cell r="U157">
            <v>295</v>
          </cell>
          <cell r="V157">
            <v>345</v>
          </cell>
          <cell r="W157">
            <v>130</v>
          </cell>
          <cell r="X157">
            <v>170</v>
          </cell>
          <cell r="Y157">
            <v>40</v>
          </cell>
          <cell r="Z157">
            <v>130</v>
          </cell>
          <cell r="AA157">
            <v>105</v>
          </cell>
          <cell r="AB157">
            <v>25</v>
          </cell>
          <cell r="AC157">
            <v>20</v>
          </cell>
          <cell r="AD157">
            <v>0</v>
          </cell>
          <cell r="AE157">
            <v>0</v>
          </cell>
          <cell r="AF157">
            <v>90</v>
          </cell>
          <cell r="AG157">
            <v>75</v>
          </cell>
          <cell r="AH157">
            <v>40</v>
          </cell>
          <cell r="AI157">
            <v>35</v>
          </cell>
          <cell r="AJ157">
            <v>0</v>
          </cell>
          <cell r="AK157">
            <v>20</v>
          </cell>
          <cell r="AL157">
            <v>15</v>
          </cell>
          <cell r="AM157">
            <v>0</v>
          </cell>
          <cell r="AN157">
            <v>0</v>
          </cell>
          <cell r="AO157">
            <v>755</v>
          </cell>
          <cell r="AP157">
            <v>110</v>
          </cell>
          <cell r="AQ157">
            <v>245</v>
          </cell>
          <cell r="AR157">
            <v>80</v>
          </cell>
          <cell r="AS157">
            <v>150</v>
          </cell>
          <cell r="AT157">
            <v>170</v>
          </cell>
          <cell r="AU157">
            <v>0.9</v>
          </cell>
          <cell r="AV157">
            <v>3385</v>
          </cell>
          <cell r="AW157">
            <v>995</v>
          </cell>
          <cell r="AX157">
            <v>55</v>
          </cell>
          <cell r="AY157">
            <v>125</v>
          </cell>
          <cell r="AZ157">
            <v>820</v>
          </cell>
          <cell r="BA157">
            <v>2390</v>
          </cell>
          <cell r="BB157">
            <v>2.8</v>
          </cell>
          <cell r="BC157">
            <v>1045</v>
          </cell>
          <cell r="BD157">
            <v>545</v>
          </cell>
          <cell r="BE157">
            <v>10</v>
          </cell>
          <cell r="BF157">
            <v>20</v>
          </cell>
          <cell r="BG157">
            <v>520</v>
          </cell>
          <cell r="BH157">
            <v>505</v>
          </cell>
          <cell r="BI157">
            <v>1735</v>
          </cell>
          <cell r="BJ157">
            <v>4.5999999999999996</v>
          </cell>
          <cell r="BK157">
            <v>7980.9999999999991</v>
          </cell>
          <cell r="BL157">
            <v>2</v>
          </cell>
          <cell r="BM157">
            <v>3470</v>
          </cell>
          <cell r="BN157">
            <v>1730</v>
          </cell>
          <cell r="BO157">
            <v>585</v>
          </cell>
          <cell r="BP157">
            <v>1150</v>
          </cell>
          <cell r="BQ157">
            <v>0</v>
          </cell>
          <cell r="BR157">
            <v>1730</v>
          </cell>
          <cell r="BS157">
            <v>1295</v>
          </cell>
          <cell r="BT157">
            <v>360</v>
          </cell>
          <cell r="BU157">
            <v>75</v>
          </cell>
          <cell r="BV157">
            <v>1735</v>
          </cell>
          <cell r="BW157">
            <v>0</v>
          </cell>
          <cell r="BX157">
            <v>45</v>
          </cell>
          <cell r="BY157">
            <v>185</v>
          </cell>
          <cell r="BZ157">
            <v>540</v>
          </cell>
          <cell r="CA157">
            <v>395</v>
          </cell>
          <cell r="CB157">
            <v>160</v>
          </cell>
          <cell r="CC157">
            <v>45</v>
          </cell>
          <cell r="CD157">
            <v>15</v>
          </cell>
          <cell r="CE157">
            <v>330</v>
          </cell>
          <cell r="CF157">
            <v>1735</v>
          </cell>
          <cell r="CG157">
            <v>30</v>
          </cell>
          <cell r="CH157">
            <v>225</v>
          </cell>
          <cell r="CI157">
            <v>0</v>
          </cell>
          <cell r="CJ157">
            <v>820</v>
          </cell>
          <cell r="CK157">
            <v>215</v>
          </cell>
          <cell r="CL157">
            <v>440</v>
          </cell>
          <cell r="CM157">
            <v>0</v>
          </cell>
          <cell r="CN157">
            <v>0</v>
          </cell>
          <cell r="CO157">
            <v>1735</v>
          </cell>
          <cell r="CP157">
            <v>820</v>
          </cell>
          <cell r="CQ157">
            <v>480</v>
          </cell>
          <cell r="CR157">
            <v>205</v>
          </cell>
          <cell r="CS157">
            <v>230</v>
          </cell>
          <cell r="CT157">
            <v>5</v>
          </cell>
          <cell r="CU157">
            <v>3390</v>
          </cell>
          <cell r="CV157">
            <v>2</v>
          </cell>
          <cell r="CW157">
            <v>1735</v>
          </cell>
          <cell r="CX157">
            <v>820</v>
          </cell>
          <cell r="CY157">
            <v>20</v>
          </cell>
          <cell r="CZ157">
            <v>890</v>
          </cell>
        </row>
        <row r="158">
          <cell r="A158" t="str">
            <v>4620323.00</v>
          </cell>
          <cell r="B158" t="str">
            <v>0323.00</v>
          </cell>
          <cell r="C158" t="str">
            <v>LaSalle</v>
          </cell>
          <cell r="D158">
            <v>2740</v>
          </cell>
          <cell r="E158">
            <v>1065</v>
          </cell>
          <cell r="F158">
            <v>880</v>
          </cell>
          <cell r="G158">
            <v>70</v>
          </cell>
          <cell r="H158">
            <v>355</v>
          </cell>
          <cell r="I158">
            <v>370</v>
          </cell>
          <cell r="J158">
            <v>2740</v>
          </cell>
          <cell r="K158">
            <v>2385</v>
          </cell>
          <cell r="L158">
            <v>355</v>
          </cell>
          <cell r="M158">
            <v>765</v>
          </cell>
          <cell r="N158">
            <v>465</v>
          </cell>
          <cell r="O158">
            <v>145</v>
          </cell>
          <cell r="P158">
            <v>125</v>
          </cell>
          <cell r="Q158">
            <v>30</v>
          </cell>
          <cell r="R158">
            <v>760</v>
          </cell>
          <cell r="S158">
            <v>590</v>
          </cell>
          <cell r="T158">
            <v>400</v>
          </cell>
          <cell r="U158">
            <v>195</v>
          </cell>
          <cell r="V158">
            <v>200</v>
          </cell>
          <cell r="W158">
            <v>80</v>
          </cell>
          <cell r="X158">
            <v>100</v>
          </cell>
          <cell r="Y158">
            <v>15</v>
          </cell>
          <cell r="Z158">
            <v>195</v>
          </cell>
          <cell r="AA158">
            <v>120</v>
          </cell>
          <cell r="AB158">
            <v>75</v>
          </cell>
          <cell r="AC158">
            <v>40</v>
          </cell>
          <cell r="AD158">
            <v>20</v>
          </cell>
          <cell r="AE158">
            <v>0</v>
          </cell>
          <cell r="AF158">
            <v>170</v>
          </cell>
          <cell r="AG158">
            <v>150</v>
          </cell>
          <cell r="AH158">
            <v>125</v>
          </cell>
          <cell r="AI158">
            <v>25</v>
          </cell>
          <cell r="AJ158">
            <v>0</v>
          </cell>
          <cell r="AK158">
            <v>20</v>
          </cell>
          <cell r="AL158">
            <v>20</v>
          </cell>
          <cell r="AM158">
            <v>0</v>
          </cell>
          <cell r="AN158">
            <v>0</v>
          </cell>
          <cell r="AO158">
            <v>655</v>
          </cell>
          <cell r="AP158">
            <v>140</v>
          </cell>
          <cell r="AQ158">
            <v>205</v>
          </cell>
          <cell r="AR158">
            <v>125</v>
          </cell>
          <cell r="AS158">
            <v>140</v>
          </cell>
          <cell r="AT158">
            <v>45</v>
          </cell>
          <cell r="AU158">
            <v>0.8</v>
          </cell>
          <cell r="AV158">
            <v>2695</v>
          </cell>
          <cell r="AW158">
            <v>685</v>
          </cell>
          <cell r="AX158">
            <v>60</v>
          </cell>
          <cell r="AY158">
            <v>80</v>
          </cell>
          <cell r="AZ158">
            <v>545</v>
          </cell>
          <cell r="BA158">
            <v>2010</v>
          </cell>
          <cell r="BB158">
            <v>2.6</v>
          </cell>
          <cell r="BC158">
            <v>485</v>
          </cell>
          <cell r="BD158">
            <v>240</v>
          </cell>
          <cell r="BE158">
            <v>35</v>
          </cell>
          <cell r="BF158">
            <v>25</v>
          </cell>
          <cell r="BG158">
            <v>175</v>
          </cell>
          <cell r="BH158">
            <v>245</v>
          </cell>
          <cell r="BI158">
            <v>1350</v>
          </cell>
          <cell r="BJ158">
            <v>5</v>
          </cell>
          <cell r="BK158">
            <v>6750</v>
          </cell>
          <cell r="BL158">
            <v>2.1</v>
          </cell>
          <cell r="BM158">
            <v>2835</v>
          </cell>
          <cell r="BN158">
            <v>1350</v>
          </cell>
          <cell r="BO158">
            <v>480</v>
          </cell>
          <cell r="BP158">
            <v>865</v>
          </cell>
          <cell r="BQ158">
            <v>0</v>
          </cell>
          <cell r="BR158">
            <v>1350</v>
          </cell>
          <cell r="BS158">
            <v>870</v>
          </cell>
          <cell r="BT158">
            <v>390</v>
          </cell>
          <cell r="BU158">
            <v>85</v>
          </cell>
          <cell r="BV158">
            <v>1345</v>
          </cell>
          <cell r="BW158">
            <v>80</v>
          </cell>
          <cell r="BX158">
            <v>515</v>
          </cell>
          <cell r="BY158">
            <v>515</v>
          </cell>
          <cell r="BZ158">
            <v>110</v>
          </cell>
          <cell r="CA158">
            <v>15</v>
          </cell>
          <cell r="CB158">
            <v>20</v>
          </cell>
          <cell r="CC158">
            <v>45</v>
          </cell>
          <cell r="CD158">
            <v>0</v>
          </cell>
          <cell r="CE158">
            <v>30</v>
          </cell>
          <cell r="CF158">
            <v>1345</v>
          </cell>
          <cell r="CG158">
            <v>45</v>
          </cell>
          <cell r="CH158">
            <v>20</v>
          </cell>
          <cell r="CI158">
            <v>0</v>
          </cell>
          <cell r="CJ158">
            <v>1260</v>
          </cell>
          <cell r="CK158">
            <v>5</v>
          </cell>
          <cell r="CL158">
            <v>20</v>
          </cell>
          <cell r="CM158">
            <v>0</v>
          </cell>
          <cell r="CN158">
            <v>0</v>
          </cell>
          <cell r="CO158">
            <v>1345</v>
          </cell>
          <cell r="CP158">
            <v>565</v>
          </cell>
          <cell r="CQ158">
            <v>425</v>
          </cell>
          <cell r="CR158">
            <v>180</v>
          </cell>
          <cell r="CS158">
            <v>170</v>
          </cell>
          <cell r="CT158">
            <v>15</v>
          </cell>
          <cell r="CU158">
            <v>2720</v>
          </cell>
          <cell r="CV158">
            <v>2</v>
          </cell>
          <cell r="CW158">
            <v>1345</v>
          </cell>
          <cell r="CX158">
            <v>755</v>
          </cell>
          <cell r="CY158">
            <v>0</v>
          </cell>
          <cell r="CZ158">
            <v>590</v>
          </cell>
        </row>
        <row r="159">
          <cell r="A159" t="str">
            <v>4620324.01</v>
          </cell>
          <cell r="B159" t="str">
            <v>0324.01</v>
          </cell>
          <cell r="C159" t="str">
            <v>LaSalle</v>
          </cell>
          <cell r="D159">
            <v>3800</v>
          </cell>
          <cell r="E159">
            <v>1520</v>
          </cell>
          <cell r="F159">
            <v>1555</v>
          </cell>
          <cell r="G159">
            <v>105</v>
          </cell>
          <cell r="H159">
            <v>385</v>
          </cell>
          <cell r="I159">
            <v>235</v>
          </cell>
          <cell r="J159">
            <v>3805</v>
          </cell>
          <cell r="K159">
            <v>3410</v>
          </cell>
          <cell r="L159">
            <v>390</v>
          </cell>
          <cell r="M159">
            <v>1215</v>
          </cell>
          <cell r="N159">
            <v>595</v>
          </cell>
          <cell r="O159">
            <v>300</v>
          </cell>
          <cell r="P159">
            <v>240</v>
          </cell>
          <cell r="Q159">
            <v>75</v>
          </cell>
          <cell r="R159">
            <v>1215</v>
          </cell>
          <cell r="S159">
            <v>945</v>
          </cell>
          <cell r="T159">
            <v>745</v>
          </cell>
          <cell r="U159">
            <v>285</v>
          </cell>
          <cell r="V159">
            <v>460</v>
          </cell>
          <cell r="W159">
            <v>220</v>
          </cell>
          <cell r="X159">
            <v>175</v>
          </cell>
          <cell r="Y159">
            <v>60</v>
          </cell>
          <cell r="Z159">
            <v>200</v>
          </cell>
          <cell r="AA159">
            <v>130</v>
          </cell>
          <cell r="AB159">
            <v>70</v>
          </cell>
          <cell r="AC159">
            <v>10</v>
          </cell>
          <cell r="AD159">
            <v>55</v>
          </cell>
          <cell r="AE159">
            <v>0</v>
          </cell>
          <cell r="AF159">
            <v>270</v>
          </cell>
          <cell r="AG159">
            <v>215</v>
          </cell>
          <cell r="AH159">
            <v>145</v>
          </cell>
          <cell r="AI159">
            <v>50</v>
          </cell>
          <cell r="AJ159">
            <v>20</v>
          </cell>
          <cell r="AK159">
            <v>55</v>
          </cell>
          <cell r="AL159">
            <v>35</v>
          </cell>
          <cell r="AM159">
            <v>15</v>
          </cell>
          <cell r="AN159">
            <v>0</v>
          </cell>
          <cell r="AO159">
            <v>1305</v>
          </cell>
          <cell r="AP159">
            <v>250</v>
          </cell>
          <cell r="AQ159">
            <v>485</v>
          </cell>
          <cell r="AR159">
            <v>150</v>
          </cell>
          <cell r="AS159">
            <v>215</v>
          </cell>
          <cell r="AT159">
            <v>205</v>
          </cell>
          <cell r="AU159">
            <v>1.1000000000000001</v>
          </cell>
          <cell r="AV159">
            <v>4485</v>
          </cell>
          <cell r="AW159">
            <v>1015</v>
          </cell>
          <cell r="AX159">
            <v>80</v>
          </cell>
          <cell r="AY159">
            <v>310</v>
          </cell>
          <cell r="AZ159">
            <v>625</v>
          </cell>
          <cell r="BA159">
            <v>3465</v>
          </cell>
          <cell r="BB159">
            <v>2.9</v>
          </cell>
          <cell r="BC159">
            <v>690</v>
          </cell>
          <cell r="BD159">
            <v>235</v>
          </cell>
          <cell r="BE159">
            <v>20</v>
          </cell>
          <cell r="BF159">
            <v>40</v>
          </cell>
          <cell r="BG159">
            <v>175</v>
          </cell>
          <cell r="BH159">
            <v>445</v>
          </cell>
          <cell r="BI159">
            <v>1975</v>
          </cell>
          <cell r="BJ159">
            <v>5</v>
          </cell>
          <cell r="BK159">
            <v>9875</v>
          </cell>
          <cell r="BL159">
            <v>2.2999999999999998</v>
          </cell>
          <cell r="BM159">
            <v>4542.5</v>
          </cell>
          <cell r="BN159">
            <v>1970</v>
          </cell>
          <cell r="BO159">
            <v>740</v>
          </cell>
          <cell r="BP159">
            <v>1230</v>
          </cell>
          <cell r="BQ159">
            <v>0</v>
          </cell>
          <cell r="BR159">
            <v>1975</v>
          </cell>
          <cell r="BS159">
            <v>1110</v>
          </cell>
          <cell r="BT159">
            <v>680</v>
          </cell>
          <cell r="BU159">
            <v>180</v>
          </cell>
          <cell r="BV159">
            <v>1975</v>
          </cell>
          <cell r="BW159">
            <v>45</v>
          </cell>
          <cell r="BX159">
            <v>415</v>
          </cell>
          <cell r="BY159">
            <v>1045</v>
          </cell>
          <cell r="BZ159">
            <v>255</v>
          </cell>
          <cell r="CA159">
            <v>70</v>
          </cell>
          <cell r="CB159">
            <v>25</v>
          </cell>
          <cell r="CC159">
            <v>0</v>
          </cell>
          <cell r="CD159">
            <v>65</v>
          </cell>
          <cell r="CE159">
            <v>55</v>
          </cell>
          <cell r="CF159">
            <v>1975</v>
          </cell>
          <cell r="CG159">
            <v>45</v>
          </cell>
          <cell r="CH159">
            <v>30</v>
          </cell>
          <cell r="CI159">
            <v>35</v>
          </cell>
          <cell r="CJ159">
            <v>1520</v>
          </cell>
          <cell r="CK159">
            <v>10</v>
          </cell>
          <cell r="CL159">
            <v>335</v>
          </cell>
          <cell r="CM159">
            <v>0</v>
          </cell>
          <cell r="CN159">
            <v>0</v>
          </cell>
          <cell r="CO159">
            <v>1975</v>
          </cell>
          <cell r="CP159">
            <v>625</v>
          </cell>
          <cell r="CQ159">
            <v>670</v>
          </cell>
          <cell r="CR159">
            <v>340</v>
          </cell>
          <cell r="CS159">
            <v>310</v>
          </cell>
          <cell r="CT159">
            <v>30</v>
          </cell>
          <cell r="CU159">
            <v>4485</v>
          </cell>
          <cell r="CV159">
            <v>2.2999999999999998</v>
          </cell>
          <cell r="CW159">
            <v>1975</v>
          </cell>
          <cell r="CX159">
            <v>1200</v>
          </cell>
          <cell r="CY159">
            <v>0</v>
          </cell>
          <cell r="CZ159">
            <v>765</v>
          </cell>
        </row>
        <row r="160">
          <cell r="A160" t="str">
            <v>4620324.02</v>
          </cell>
          <cell r="B160" t="str">
            <v>0324.02</v>
          </cell>
          <cell r="C160" t="str">
            <v>LaSalle</v>
          </cell>
          <cell r="D160">
            <v>2375</v>
          </cell>
          <cell r="E160">
            <v>910</v>
          </cell>
          <cell r="F160">
            <v>1105</v>
          </cell>
          <cell r="G160">
            <v>55</v>
          </cell>
          <cell r="H160">
            <v>200</v>
          </cell>
          <cell r="I160">
            <v>110</v>
          </cell>
          <cell r="J160">
            <v>2375</v>
          </cell>
          <cell r="K160">
            <v>2190</v>
          </cell>
          <cell r="L160">
            <v>185</v>
          </cell>
          <cell r="M160">
            <v>780</v>
          </cell>
          <cell r="N160">
            <v>285</v>
          </cell>
          <cell r="O160">
            <v>245</v>
          </cell>
          <cell r="P160">
            <v>165</v>
          </cell>
          <cell r="Q160">
            <v>85</v>
          </cell>
          <cell r="R160">
            <v>780</v>
          </cell>
          <cell r="S160">
            <v>610</v>
          </cell>
          <cell r="T160">
            <v>530</v>
          </cell>
          <cell r="U160">
            <v>160</v>
          </cell>
          <cell r="V160">
            <v>370</v>
          </cell>
          <cell r="W160">
            <v>165</v>
          </cell>
          <cell r="X160">
            <v>130</v>
          </cell>
          <cell r="Y160">
            <v>75</v>
          </cell>
          <cell r="Z160">
            <v>75</v>
          </cell>
          <cell r="AA160">
            <v>50</v>
          </cell>
          <cell r="AB160">
            <v>25</v>
          </cell>
          <cell r="AC160">
            <v>10</v>
          </cell>
          <cell r="AD160">
            <v>15</v>
          </cell>
          <cell r="AE160">
            <v>0</v>
          </cell>
          <cell r="AF160">
            <v>170</v>
          </cell>
          <cell r="AG160">
            <v>130</v>
          </cell>
          <cell r="AH160">
            <v>55</v>
          </cell>
          <cell r="AI160">
            <v>65</v>
          </cell>
          <cell r="AJ160">
            <v>15</v>
          </cell>
          <cell r="AK160">
            <v>40</v>
          </cell>
          <cell r="AL160">
            <v>20</v>
          </cell>
          <cell r="AM160">
            <v>10</v>
          </cell>
          <cell r="AN160">
            <v>10</v>
          </cell>
          <cell r="AO160">
            <v>1000</v>
          </cell>
          <cell r="AP160">
            <v>185</v>
          </cell>
          <cell r="AQ160">
            <v>325</v>
          </cell>
          <cell r="AR160">
            <v>85</v>
          </cell>
          <cell r="AS160">
            <v>225</v>
          </cell>
          <cell r="AT160">
            <v>180</v>
          </cell>
          <cell r="AU160">
            <v>1.3</v>
          </cell>
          <cell r="AV160">
            <v>2880</v>
          </cell>
          <cell r="AW160">
            <v>500</v>
          </cell>
          <cell r="AX160">
            <v>85</v>
          </cell>
          <cell r="AY160">
            <v>70</v>
          </cell>
          <cell r="AZ160">
            <v>345</v>
          </cell>
          <cell r="BA160">
            <v>2380</v>
          </cell>
          <cell r="BB160">
            <v>3.1</v>
          </cell>
          <cell r="BC160">
            <v>330</v>
          </cell>
          <cell r="BD160">
            <v>130</v>
          </cell>
          <cell r="BE160">
            <v>45</v>
          </cell>
          <cell r="BF160">
            <v>0</v>
          </cell>
          <cell r="BG160">
            <v>85</v>
          </cell>
          <cell r="BH160">
            <v>200</v>
          </cell>
          <cell r="BI160">
            <v>1155</v>
          </cell>
          <cell r="BJ160">
            <v>5</v>
          </cell>
          <cell r="BK160">
            <v>5775</v>
          </cell>
          <cell r="BL160">
            <v>2.2999999999999998</v>
          </cell>
          <cell r="BM160">
            <v>2656.5</v>
          </cell>
          <cell r="BN160">
            <v>1155</v>
          </cell>
          <cell r="BO160">
            <v>420</v>
          </cell>
          <cell r="BP160">
            <v>735</v>
          </cell>
          <cell r="BQ160">
            <v>0</v>
          </cell>
          <cell r="BR160">
            <v>1155</v>
          </cell>
          <cell r="BS160">
            <v>650</v>
          </cell>
          <cell r="BT160">
            <v>370</v>
          </cell>
          <cell r="BU160">
            <v>135</v>
          </cell>
          <cell r="BV160">
            <v>1155</v>
          </cell>
          <cell r="BW160">
            <v>20</v>
          </cell>
          <cell r="BX160">
            <v>240</v>
          </cell>
          <cell r="BY160">
            <v>405</v>
          </cell>
          <cell r="BZ160">
            <v>350</v>
          </cell>
          <cell r="CA160">
            <v>50</v>
          </cell>
          <cell r="CB160">
            <v>80</v>
          </cell>
          <cell r="CC160">
            <v>0</v>
          </cell>
          <cell r="CD160">
            <v>0</v>
          </cell>
          <cell r="CE160">
            <v>0</v>
          </cell>
          <cell r="CF160">
            <v>1155</v>
          </cell>
          <cell r="CG160">
            <v>5</v>
          </cell>
          <cell r="CH160">
            <v>130</v>
          </cell>
          <cell r="CI160">
            <v>0</v>
          </cell>
          <cell r="CJ160">
            <v>695</v>
          </cell>
          <cell r="CK160">
            <v>5</v>
          </cell>
          <cell r="CL160">
            <v>320</v>
          </cell>
          <cell r="CM160">
            <v>0</v>
          </cell>
          <cell r="CN160">
            <v>0</v>
          </cell>
          <cell r="CO160">
            <v>1155</v>
          </cell>
          <cell r="CP160">
            <v>325</v>
          </cell>
          <cell r="CQ160">
            <v>355</v>
          </cell>
          <cell r="CR160">
            <v>210</v>
          </cell>
          <cell r="CS160">
            <v>245</v>
          </cell>
          <cell r="CT160">
            <v>20</v>
          </cell>
          <cell r="CU160">
            <v>2850</v>
          </cell>
          <cell r="CV160">
            <v>2.5</v>
          </cell>
          <cell r="CW160">
            <v>1155</v>
          </cell>
          <cell r="CX160">
            <v>775</v>
          </cell>
          <cell r="CY160">
            <v>0</v>
          </cell>
          <cell r="CZ160">
            <v>380</v>
          </cell>
        </row>
        <row r="161">
          <cell r="A161" t="str">
            <v>4620325.01</v>
          </cell>
          <cell r="B161" t="str">
            <v>0325.01</v>
          </cell>
          <cell r="C161" t="str">
            <v>LaSalle</v>
          </cell>
          <cell r="D161">
            <v>3105</v>
          </cell>
          <cell r="E161">
            <v>1165</v>
          </cell>
          <cell r="F161">
            <v>1405</v>
          </cell>
          <cell r="G161">
            <v>95</v>
          </cell>
          <cell r="H161">
            <v>250</v>
          </cell>
          <cell r="I161">
            <v>190</v>
          </cell>
          <cell r="J161">
            <v>3105</v>
          </cell>
          <cell r="K161">
            <v>2810</v>
          </cell>
          <cell r="L161">
            <v>300</v>
          </cell>
          <cell r="M161">
            <v>1110</v>
          </cell>
          <cell r="N161">
            <v>525</v>
          </cell>
          <cell r="O161">
            <v>265</v>
          </cell>
          <cell r="P161">
            <v>250</v>
          </cell>
          <cell r="Q161">
            <v>65</v>
          </cell>
          <cell r="R161">
            <v>1110</v>
          </cell>
          <cell r="S161">
            <v>850</v>
          </cell>
          <cell r="T161">
            <v>695</v>
          </cell>
          <cell r="U161">
            <v>280</v>
          </cell>
          <cell r="V161">
            <v>415</v>
          </cell>
          <cell r="W161">
            <v>140</v>
          </cell>
          <cell r="X161">
            <v>215</v>
          </cell>
          <cell r="Y161">
            <v>60</v>
          </cell>
          <cell r="Z161">
            <v>155</v>
          </cell>
          <cell r="AA161">
            <v>85</v>
          </cell>
          <cell r="AB161">
            <v>70</v>
          </cell>
          <cell r="AC161">
            <v>50</v>
          </cell>
          <cell r="AD161">
            <v>15</v>
          </cell>
          <cell r="AE161">
            <v>10</v>
          </cell>
          <cell r="AF161">
            <v>260</v>
          </cell>
          <cell r="AG161">
            <v>220</v>
          </cell>
          <cell r="AH161">
            <v>125</v>
          </cell>
          <cell r="AI161">
            <v>75</v>
          </cell>
          <cell r="AJ161">
            <v>20</v>
          </cell>
          <cell r="AK161">
            <v>35</v>
          </cell>
          <cell r="AL161">
            <v>30</v>
          </cell>
          <cell r="AM161">
            <v>0</v>
          </cell>
          <cell r="AN161">
            <v>0</v>
          </cell>
          <cell r="AO161">
            <v>1250</v>
          </cell>
          <cell r="AP161">
            <v>240</v>
          </cell>
          <cell r="AQ161">
            <v>405</v>
          </cell>
          <cell r="AR161">
            <v>110</v>
          </cell>
          <cell r="AS161">
            <v>315</v>
          </cell>
          <cell r="AT161">
            <v>185</v>
          </cell>
          <cell r="AU161">
            <v>1.1000000000000001</v>
          </cell>
          <cell r="AV161">
            <v>3740</v>
          </cell>
          <cell r="AW161">
            <v>525</v>
          </cell>
          <cell r="AX161">
            <v>100</v>
          </cell>
          <cell r="AY161">
            <v>65</v>
          </cell>
          <cell r="AZ161">
            <v>355</v>
          </cell>
          <cell r="BA161">
            <v>3215</v>
          </cell>
          <cell r="BB161">
            <v>2.9</v>
          </cell>
          <cell r="BC161">
            <v>535</v>
          </cell>
          <cell r="BD161">
            <v>185</v>
          </cell>
          <cell r="BE161">
            <v>35</v>
          </cell>
          <cell r="BF161">
            <v>0</v>
          </cell>
          <cell r="BG161">
            <v>145</v>
          </cell>
          <cell r="BH161">
            <v>345</v>
          </cell>
          <cell r="BI161">
            <v>1460</v>
          </cell>
          <cell r="BJ161">
            <v>5.3</v>
          </cell>
          <cell r="BK161">
            <v>7738</v>
          </cell>
          <cell r="BL161">
            <v>2.6</v>
          </cell>
          <cell r="BM161">
            <v>3796</v>
          </cell>
          <cell r="BN161">
            <v>1465</v>
          </cell>
          <cell r="BO161">
            <v>550</v>
          </cell>
          <cell r="BP161">
            <v>910</v>
          </cell>
          <cell r="BQ161">
            <v>0</v>
          </cell>
          <cell r="BR161">
            <v>1465</v>
          </cell>
          <cell r="BS161">
            <v>770</v>
          </cell>
          <cell r="BT161">
            <v>535</v>
          </cell>
          <cell r="BU161">
            <v>160</v>
          </cell>
          <cell r="BV161">
            <v>1460</v>
          </cell>
          <cell r="BW161">
            <v>15</v>
          </cell>
          <cell r="BX161">
            <v>155</v>
          </cell>
          <cell r="BY161">
            <v>820</v>
          </cell>
          <cell r="BZ161">
            <v>395</v>
          </cell>
          <cell r="CA161">
            <v>50</v>
          </cell>
          <cell r="CB161">
            <v>15</v>
          </cell>
          <cell r="CC161">
            <v>10</v>
          </cell>
          <cell r="CD161">
            <v>0</v>
          </cell>
          <cell r="CE161">
            <v>0</v>
          </cell>
          <cell r="CF161">
            <v>1465</v>
          </cell>
          <cell r="CG161">
            <v>0</v>
          </cell>
          <cell r="CH161">
            <v>0</v>
          </cell>
          <cell r="CI161">
            <v>60</v>
          </cell>
          <cell r="CJ161">
            <v>885</v>
          </cell>
          <cell r="CK161">
            <v>0</v>
          </cell>
          <cell r="CL161">
            <v>515</v>
          </cell>
          <cell r="CM161">
            <v>0</v>
          </cell>
          <cell r="CN161">
            <v>0</v>
          </cell>
          <cell r="CO161">
            <v>1465</v>
          </cell>
          <cell r="CP161">
            <v>355</v>
          </cell>
          <cell r="CQ161">
            <v>495</v>
          </cell>
          <cell r="CR161">
            <v>245</v>
          </cell>
          <cell r="CS161">
            <v>320</v>
          </cell>
          <cell r="CT161">
            <v>45</v>
          </cell>
          <cell r="CU161">
            <v>3735</v>
          </cell>
          <cell r="CV161">
            <v>2.5</v>
          </cell>
          <cell r="CW161">
            <v>1465</v>
          </cell>
          <cell r="CX161">
            <v>1020</v>
          </cell>
          <cell r="CY161">
            <v>40</v>
          </cell>
          <cell r="CZ161">
            <v>405</v>
          </cell>
        </row>
        <row r="162">
          <cell r="A162" t="str">
            <v>4620325.02</v>
          </cell>
          <cell r="B162" t="str">
            <v>0325.02</v>
          </cell>
          <cell r="C162" t="str">
            <v>LaSalle</v>
          </cell>
          <cell r="D162">
            <v>5435</v>
          </cell>
          <cell r="E162">
            <v>2045</v>
          </cell>
          <cell r="F162">
            <v>2135</v>
          </cell>
          <cell r="G162">
            <v>175</v>
          </cell>
          <cell r="H162">
            <v>615</v>
          </cell>
          <cell r="I162">
            <v>465</v>
          </cell>
          <cell r="J162">
            <v>5435</v>
          </cell>
          <cell r="K162">
            <v>4915</v>
          </cell>
          <cell r="L162">
            <v>520</v>
          </cell>
          <cell r="M162">
            <v>1770</v>
          </cell>
          <cell r="N162">
            <v>870</v>
          </cell>
          <cell r="O162">
            <v>425</v>
          </cell>
          <cell r="P162">
            <v>350</v>
          </cell>
          <cell r="Q162">
            <v>130</v>
          </cell>
          <cell r="R162">
            <v>1770</v>
          </cell>
          <cell r="S162">
            <v>1300</v>
          </cell>
          <cell r="T162">
            <v>1040</v>
          </cell>
          <cell r="U162">
            <v>410</v>
          </cell>
          <cell r="V162">
            <v>630</v>
          </cell>
          <cell r="W162">
            <v>245</v>
          </cell>
          <cell r="X162">
            <v>280</v>
          </cell>
          <cell r="Y162">
            <v>110</v>
          </cell>
          <cell r="Z162">
            <v>260</v>
          </cell>
          <cell r="AA162">
            <v>175</v>
          </cell>
          <cell r="AB162">
            <v>85</v>
          </cell>
          <cell r="AC162">
            <v>55</v>
          </cell>
          <cell r="AD162">
            <v>25</v>
          </cell>
          <cell r="AE162">
            <v>10</v>
          </cell>
          <cell r="AF162">
            <v>470</v>
          </cell>
          <cell r="AG162">
            <v>365</v>
          </cell>
          <cell r="AH162">
            <v>205</v>
          </cell>
          <cell r="AI162">
            <v>110</v>
          </cell>
          <cell r="AJ162">
            <v>55</v>
          </cell>
          <cell r="AK162">
            <v>100</v>
          </cell>
          <cell r="AL162">
            <v>80</v>
          </cell>
          <cell r="AM162">
            <v>15</v>
          </cell>
          <cell r="AN162">
            <v>0</v>
          </cell>
          <cell r="AO162">
            <v>2025</v>
          </cell>
          <cell r="AP162">
            <v>395</v>
          </cell>
          <cell r="AQ162">
            <v>685</v>
          </cell>
          <cell r="AR162">
            <v>210</v>
          </cell>
          <cell r="AS162">
            <v>425</v>
          </cell>
          <cell r="AT162">
            <v>305</v>
          </cell>
          <cell r="AU162">
            <v>1.1000000000000001</v>
          </cell>
          <cell r="AV162">
            <v>6485</v>
          </cell>
          <cell r="AW162">
            <v>1385</v>
          </cell>
          <cell r="AX162">
            <v>140</v>
          </cell>
          <cell r="AY162">
            <v>195</v>
          </cell>
          <cell r="AZ162">
            <v>1050</v>
          </cell>
          <cell r="BA162">
            <v>5100</v>
          </cell>
          <cell r="BB162">
            <v>2.9</v>
          </cell>
          <cell r="BC162">
            <v>1145</v>
          </cell>
          <cell r="BD162">
            <v>600</v>
          </cell>
          <cell r="BE162">
            <v>65</v>
          </cell>
          <cell r="BF162">
            <v>25</v>
          </cell>
          <cell r="BG162">
            <v>510</v>
          </cell>
          <cell r="BH162">
            <v>555</v>
          </cell>
          <cell r="BI162">
            <v>2885</v>
          </cell>
          <cell r="BJ162">
            <v>4.5</v>
          </cell>
          <cell r="BK162">
            <v>12982.5</v>
          </cell>
          <cell r="BL162">
            <v>2.1</v>
          </cell>
          <cell r="BM162">
            <v>6058.5</v>
          </cell>
          <cell r="BN162">
            <v>2885</v>
          </cell>
          <cell r="BO162">
            <v>790</v>
          </cell>
          <cell r="BP162">
            <v>2090</v>
          </cell>
          <cell r="BQ162">
            <v>0</v>
          </cell>
          <cell r="BR162">
            <v>2885</v>
          </cell>
          <cell r="BS162">
            <v>1940</v>
          </cell>
          <cell r="BT162">
            <v>740</v>
          </cell>
          <cell r="BU162">
            <v>200</v>
          </cell>
          <cell r="BV162">
            <v>2885</v>
          </cell>
          <cell r="BW162">
            <v>60</v>
          </cell>
          <cell r="BX162">
            <v>305</v>
          </cell>
          <cell r="BY162">
            <v>1145</v>
          </cell>
          <cell r="BZ162">
            <v>485</v>
          </cell>
          <cell r="CA162">
            <v>270</v>
          </cell>
          <cell r="CB162">
            <v>140</v>
          </cell>
          <cell r="CC162">
            <v>95</v>
          </cell>
          <cell r="CD162">
            <v>330</v>
          </cell>
          <cell r="CE162">
            <v>55</v>
          </cell>
          <cell r="CF162">
            <v>2885</v>
          </cell>
          <cell r="CG162">
            <v>5</v>
          </cell>
          <cell r="CH162">
            <v>115</v>
          </cell>
          <cell r="CI162">
            <v>5</v>
          </cell>
          <cell r="CJ162">
            <v>800</v>
          </cell>
          <cell r="CK162">
            <v>150</v>
          </cell>
          <cell r="CL162">
            <v>1810</v>
          </cell>
          <cell r="CM162">
            <v>0</v>
          </cell>
          <cell r="CN162">
            <v>0</v>
          </cell>
          <cell r="CO162">
            <v>2885</v>
          </cell>
          <cell r="CP162">
            <v>1050</v>
          </cell>
          <cell r="CQ162">
            <v>860</v>
          </cell>
          <cell r="CR162">
            <v>435</v>
          </cell>
          <cell r="CS162">
            <v>495</v>
          </cell>
          <cell r="CT162">
            <v>45</v>
          </cell>
          <cell r="CU162">
            <v>6485</v>
          </cell>
          <cell r="CV162">
            <v>2.2000000000000002</v>
          </cell>
          <cell r="CW162">
            <v>2885</v>
          </cell>
          <cell r="CX162">
            <v>1690</v>
          </cell>
          <cell r="CY162">
            <v>40</v>
          </cell>
          <cell r="CZ162">
            <v>1155</v>
          </cell>
        </row>
        <row r="163">
          <cell r="A163" t="str">
            <v>4620325.03</v>
          </cell>
          <cell r="B163" t="str">
            <v>0325.03</v>
          </cell>
          <cell r="C163" t="str">
            <v>LaSalle</v>
          </cell>
          <cell r="D163">
            <v>3010</v>
          </cell>
          <cell r="E163">
            <v>1020</v>
          </cell>
          <cell r="F163">
            <v>1440</v>
          </cell>
          <cell r="G163">
            <v>55</v>
          </cell>
          <cell r="H163">
            <v>285</v>
          </cell>
          <cell r="I163">
            <v>215</v>
          </cell>
          <cell r="J163">
            <v>3010</v>
          </cell>
          <cell r="K163">
            <v>2755</v>
          </cell>
          <cell r="L163">
            <v>255</v>
          </cell>
          <cell r="M163">
            <v>1045</v>
          </cell>
          <cell r="N163">
            <v>535</v>
          </cell>
          <cell r="O163">
            <v>270</v>
          </cell>
          <cell r="P163">
            <v>170</v>
          </cell>
          <cell r="Q163">
            <v>75</v>
          </cell>
          <cell r="R163">
            <v>1045</v>
          </cell>
          <cell r="S163">
            <v>825</v>
          </cell>
          <cell r="T163">
            <v>695</v>
          </cell>
          <cell r="U163">
            <v>315</v>
          </cell>
          <cell r="V163">
            <v>380</v>
          </cell>
          <cell r="W163">
            <v>190</v>
          </cell>
          <cell r="X163">
            <v>130</v>
          </cell>
          <cell r="Y163">
            <v>65</v>
          </cell>
          <cell r="Z163">
            <v>125</v>
          </cell>
          <cell r="AA163">
            <v>60</v>
          </cell>
          <cell r="AB163">
            <v>65</v>
          </cell>
          <cell r="AC163">
            <v>40</v>
          </cell>
          <cell r="AD163">
            <v>20</v>
          </cell>
          <cell r="AE163">
            <v>10</v>
          </cell>
          <cell r="AF163">
            <v>225</v>
          </cell>
          <cell r="AG163">
            <v>210</v>
          </cell>
          <cell r="AH163">
            <v>145</v>
          </cell>
          <cell r="AI163">
            <v>45</v>
          </cell>
          <cell r="AJ163">
            <v>20</v>
          </cell>
          <cell r="AK163">
            <v>15</v>
          </cell>
          <cell r="AL163">
            <v>15</v>
          </cell>
          <cell r="AM163">
            <v>0</v>
          </cell>
          <cell r="AN163">
            <v>10</v>
          </cell>
          <cell r="AO163">
            <v>1090</v>
          </cell>
          <cell r="AP163">
            <v>255</v>
          </cell>
          <cell r="AQ163">
            <v>370</v>
          </cell>
          <cell r="AR163">
            <v>95</v>
          </cell>
          <cell r="AS163">
            <v>225</v>
          </cell>
          <cell r="AT163">
            <v>135</v>
          </cell>
          <cell r="AU163">
            <v>1</v>
          </cell>
          <cell r="AV163">
            <v>3620</v>
          </cell>
          <cell r="AW163">
            <v>655</v>
          </cell>
          <cell r="AX163">
            <v>100</v>
          </cell>
          <cell r="AY163">
            <v>120</v>
          </cell>
          <cell r="AZ163">
            <v>435</v>
          </cell>
          <cell r="BA163">
            <v>2960</v>
          </cell>
          <cell r="BB163">
            <v>2.8</v>
          </cell>
          <cell r="BC163">
            <v>630</v>
          </cell>
          <cell r="BD163">
            <v>210</v>
          </cell>
          <cell r="BE163">
            <v>50</v>
          </cell>
          <cell r="BF163">
            <v>30</v>
          </cell>
          <cell r="BG163">
            <v>135</v>
          </cell>
          <cell r="BH163">
            <v>425</v>
          </cell>
          <cell r="BI163">
            <v>1510</v>
          </cell>
          <cell r="BJ163">
            <v>5.2</v>
          </cell>
          <cell r="BK163">
            <v>7852</v>
          </cell>
          <cell r="BL163">
            <v>2.6</v>
          </cell>
          <cell r="BM163">
            <v>3926</v>
          </cell>
          <cell r="BN163">
            <v>1510</v>
          </cell>
          <cell r="BO163">
            <v>655</v>
          </cell>
          <cell r="BP163">
            <v>855</v>
          </cell>
          <cell r="BQ163">
            <v>0</v>
          </cell>
          <cell r="BR163">
            <v>1510</v>
          </cell>
          <cell r="BS163">
            <v>1005</v>
          </cell>
          <cell r="BT163">
            <v>375</v>
          </cell>
          <cell r="BU163">
            <v>135</v>
          </cell>
          <cell r="BV163">
            <v>1510</v>
          </cell>
          <cell r="BW163">
            <v>25</v>
          </cell>
          <cell r="BX163">
            <v>145</v>
          </cell>
          <cell r="BY163">
            <v>895</v>
          </cell>
          <cell r="BZ163">
            <v>325</v>
          </cell>
          <cell r="CA163">
            <v>20</v>
          </cell>
          <cell r="CB163">
            <v>15</v>
          </cell>
          <cell r="CC163">
            <v>0</v>
          </cell>
          <cell r="CD163">
            <v>15</v>
          </cell>
          <cell r="CE163">
            <v>80</v>
          </cell>
          <cell r="CF163">
            <v>1510</v>
          </cell>
          <cell r="CG163">
            <v>0</v>
          </cell>
          <cell r="CH163">
            <v>0</v>
          </cell>
          <cell r="CI163">
            <v>0</v>
          </cell>
          <cell r="CJ163">
            <v>810</v>
          </cell>
          <cell r="CK163">
            <v>10</v>
          </cell>
          <cell r="CL163">
            <v>685</v>
          </cell>
          <cell r="CM163">
            <v>0</v>
          </cell>
          <cell r="CN163">
            <v>0</v>
          </cell>
          <cell r="CO163">
            <v>1510</v>
          </cell>
          <cell r="CP163">
            <v>435</v>
          </cell>
          <cell r="CQ163">
            <v>500</v>
          </cell>
          <cell r="CR163">
            <v>275</v>
          </cell>
          <cell r="CS163">
            <v>265</v>
          </cell>
          <cell r="CT163">
            <v>35</v>
          </cell>
          <cell r="CU163">
            <v>3620</v>
          </cell>
          <cell r="CV163">
            <v>2.4</v>
          </cell>
          <cell r="CW163">
            <v>1510</v>
          </cell>
          <cell r="CX163">
            <v>995</v>
          </cell>
          <cell r="CY163">
            <v>25</v>
          </cell>
          <cell r="CZ163">
            <v>490</v>
          </cell>
        </row>
        <row r="164">
          <cell r="A164" t="str">
            <v>4620325.04</v>
          </cell>
          <cell r="B164" t="str">
            <v>0325.04</v>
          </cell>
          <cell r="C164" t="str">
            <v>LaSalle</v>
          </cell>
          <cell r="D164">
            <v>7915</v>
          </cell>
          <cell r="E164">
            <v>2765</v>
          </cell>
          <cell r="F164">
            <v>3630</v>
          </cell>
          <cell r="G164">
            <v>195</v>
          </cell>
          <cell r="H164">
            <v>745</v>
          </cell>
          <cell r="I164">
            <v>585</v>
          </cell>
          <cell r="J164">
            <v>7920</v>
          </cell>
          <cell r="K164">
            <v>7010</v>
          </cell>
          <cell r="L164">
            <v>910</v>
          </cell>
          <cell r="M164">
            <v>2645</v>
          </cell>
          <cell r="N164">
            <v>1480</v>
          </cell>
          <cell r="O164">
            <v>600</v>
          </cell>
          <cell r="P164">
            <v>440</v>
          </cell>
          <cell r="Q164">
            <v>125</v>
          </cell>
          <cell r="R164">
            <v>2650</v>
          </cell>
          <cell r="S164">
            <v>2250</v>
          </cell>
          <cell r="T164">
            <v>1795</v>
          </cell>
          <cell r="U164">
            <v>915</v>
          </cell>
          <cell r="V164">
            <v>875</v>
          </cell>
          <cell r="W164">
            <v>375</v>
          </cell>
          <cell r="X164">
            <v>400</v>
          </cell>
          <cell r="Y164">
            <v>100</v>
          </cell>
          <cell r="Z164">
            <v>460</v>
          </cell>
          <cell r="AA164">
            <v>295</v>
          </cell>
          <cell r="AB164">
            <v>165</v>
          </cell>
          <cell r="AC164">
            <v>125</v>
          </cell>
          <cell r="AD164">
            <v>25</v>
          </cell>
          <cell r="AE164">
            <v>15</v>
          </cell>
          <cell r="AF164">
            <v>395</v>
          </cell>
          <cell r="AG164">
            <v>355</v>
          </cell>
          <cell r="AH164">
            <v>235</v>
          </cell>
          <cell r="AI164">
            <v>100</v>
          </cell>
          <cell r="AJ164">
            <v>20</v>
          </cell>
          <cell r="AK164">
            <v>40</v>
          </cell>
          <cell r="AL164">
            <v>35</v>
          </cell>
          <cell r="AM164">
            <v>0</v>
          </cell>
          <cell r="AN164">
            <v>10</v>
          </cell>
          <cell r="AO164">
            <v>2280</v>
          </cell>
          <cell r="AP164">
            <v>485</v>
          </cell>
          <cell r="AQ164">
            <v>550</v>
          </cell>
          <cell r="AR164">
            <v>255</v>
          </cell>
          <cell r="AS164">
            <v>555</v>
          </cell>
          <cell r="AT164">
            <v>435</v>
          </cell>
          <cell r="AU164">
            <v>0.9</v>
          </cell>
          <cell r="AV164">
            <v>8940</v>
          </cell>
          <cell r="AW164">
            <v>1755</v>
          </cell>
          <cell r="AX164">
            <v>190</v>
          </cell>
          <cell r="AY164">
            <v>120</v>
          </cell>
          <cell r="AZ164">
            <v>1440</v>
          </cell>
          <cell r="BA164">
            <v>7180</v>
          </cell>
          <cell r="BB164">
            <v>2.7</v>
          </cell>
          <cell r="BC164">
            <v>1670</v>
          </cell>
          <cell r="BD164">
            <v>580</v>
          </cell>
          <cell r="BE164">
            <v>65</v>
          </cell>
          <cell r="BF164">
            <v>35</v>
          </cell>
          <cell r="BG164">
            <v>475</v>
          </cell>
          <cell r="BH164">
            <v>1095</v>
          </cell>
          <cell r="BI164">
            <v>4155</v>
          </cell>
          <cell r="BJ164">
            <v>4.8</v>
          </cell>
          <cell r="BK164">
            <v>19944</v>
          </cell>
          <cell r="BL164">
            <v>2.2000000000000002</v>
          </cell>
          <cell r="BM164">
            <v>9141</v>
          </cell>
          <cell r="BN164">
            <v>4160</v>
          </cell>
          <cell r="BO164">
            <v>2690</v>
          </cell>
          <cell r="BP164">
            <v>1470</v>
          </cell>
          <cell r="BQ164">
            <v>0</v>
          </cell>
          <cell r="BR164">
            <v>4155</v>
          </cell>
          <cell r="BS164">
            <v>2990</v>
          </cell>
          <cell r="BT164">
            <v>995</v>
          </cell>
          <cell r="BU164">
            <v>170</v>
          </cell>
          <cell r="BV164">
            <v>4155</v>
          </cell>
          <cell r="BW164">
            <v>10</v>
          </cell>
          <cell r="BX164">
            <v>155</v>
          </cell>
          <cell r="BY164">
            <v>585</v>
          </cell>
          <cell r="BZ164">
            <v>1045</v>
          </cell>
          <cell r="CA164">
            <v>545</v>
          </cell>
          <cell r="CB164">
            <v>280</v>
          </cell>
          <cell r="CC164">
            <v>410</v>
          </cell>
          <cell r="CD164">
            <v>540</v>
          </cell>
          <cell r="CE164">
            <v>585</v>
          </cell>
          <cell r="CF164">
            <v>4155</v>
          </cell>
          <cell r="CG164">
            <v>25</v>
          </cell>
          <cell r="CH164">
            <v>300</v>
          </cell>
          <cell r="CI164">
            <v>325</v>
          </cell>
          <cell r="CJ164">
            <v>1480</v>
          </cell>
          <cell r="CK164">
            <v>240</v>
          </cell>
          <cell r="CL164">
            <v>1780</v>
          </cell>
          <cell r="CM164">
            <v>0</v>
          </cell>
          <cell r="CN164">
            <v>0</v>
          </cell>
          <cell r="CO164">
            <v>4155</v>
          </cell>
          <cell r="CP164">
            <v>1445</v>
          </cell>
          <cell r="CQ164">
            <v>1505</v>
          </cell>
          <cell r="CR164">
            <v>620</v>
          </cell>
          <cell r="CS164">
            <v>535</v>
          </cell>
          <cell r="CT164">
            <v>55</v>
          </cell>
          <cell r="CU164">
            <v>8930</v>
          </cell>
          <cell r="CV164">
            <v>2.2000000000000002</v>
          </cell>
          <cell r="CW164">
            <v>4155</v>
          </cell>
          <cell r="CX164">
            <v>2580</v>
          </cell>
          <cell r="CY164">
            <v>30</v>
          </cell>
          <cell r="CZ164">
            <v>1540</v>
          </cell>
        </row>
        <row r="165">
          <cell r="A165" t="str">
            <v>4620326.01</v>
          </cell>
          <cell r="B165" t="str">
            <v>0326.01</v>
          </cell>
          <cell r="C165" t="str">
            <v>LaSalle</v>
          </cell>
          <cell r="D165">
            <v>2365</v>
          </cell>
          <cell r="E165">
            <v>860</v>
          </cell>
          <cell r="F165">
            <v>1090</v>
          </cell>
          <cell r="G165">
            <v>60</v>
          </cell>
          <cell r="H165">
            <v>215</v>
          </cell>
          <cell r="I165">
            <v>140</v>
          </cell>
          <cell r="J165">
            <v>2365</v>
          </cell>
          <cell r="K165">
            <v>2165</v>
          </cell>
          <cell r="L165">
            <v>200</v>
          </cell>
          <cell r="M165">
            <v>835</v>
          </cell>
          <cell r="N165">
            <v>405</v>
          </cell>
          <cell r="O165">
            <v>195</v>
          </cell>
          <cell r="P165">
            <v>140</v>
          </cell>
          <cell r="Q165">
            <v>90</v>
          </cell>
          <cell r="R165">
            <v>830</v>
          </cell>
          <cell r="S165">
            <v>625</v>
          </cell>
          <cell r="T165">
            <v>545</v>
          </cell>
          <cell r="U165">
            <v>240</v>
          </cell>
          <cell r="V165">
            <v>300</v>
          </cell>
          <cell r="W165">
            <v>115</v>
          </cell>
          <cell r="X165">
            <v>95</v>
          </cell>
          <cell r="Y165">
            <v>95</v>
          </cell>
          <cell r="Z165">
            <v>80</v>
          </cell>
          <cell r="AA165">
            <v>45</v>
          </cell>
          <cell r="AB165">
            <v>35</v>
          </cell>
          <cell r="AC165">
            <v>30</v>
          </cell>
          <cell r="AD165">
            <v>10</v>
          </cell>
          <cell r="AE165">
            <v>0</v>
          </cell>
          <cell r="AF165">
            <v>210</v>
          </cell>
          <cell r="AG165">
            <v>175</v>
          </cell>
          <cell r="AH165">
            <v>95</v>
          </cell>
          <cell r="AI165">
            <v>50</v>
          </cell>
          <cell r="AJ165">
            <v>30</v>
          </cell>
          <cell r="AK165">
            <v>30</v>
          </cell>
          <cell r="AL165">
            <v>25</v>
          </cell>
          <cell r="AM165">
            <v>0</v>
          </cell>
          <cell r="AN165">
            <v>10</v>
          </cell>
          <cell r="AO165">
            <v>955</v>
          </cell>
          <cell r="AP165">
            <v>150</v>
          </cell>
          <cell r="AQ165">
            <v>350</v>
          </cell>
          <cell r="AR165">
            <v>120</v>
          </cell>
          <cell r="AS165">
            <v>185</v>
          </cell>
          <cell r="AT165">
            <v>150</v>
          </cell>
          <cell r="AU165">
            <v>1.2</v>
          </cell>
          <cell r="AV165">
            <v>2860</v>
          </cell>
          <cell r="AW165">
            <v>445</v>
          </cell>
          <cell r="AX165">
            <v>65</v>
          </cell>
          <cell r="AY165">
            <v>80</v>
          </cell>
          <cell r="AZ165">
            <v>295</v>
          </cell>
          <cell r="BA165">
            <v>2415</v>
          </cell>
          <cell r="BB165">
            <v>2.9</v>
          </cell>
          <cell r="BC165">
            <v>430</v>
          </cell>
          <cell r="BD165">
            <v>105</v>
          </cell>
          <cell r="BE165">
            <v>35</v>
          </cell>
          <cell r="BF165">
            <v>15</v>
          </cell>
          <cell r="BG165">
            <v>60</v>
          </cell>
          <cell r="BH165">
            <v>320</v>
          </cell>
          <cell r="BI165">
            <v>1150</v>
          </cell>
          <cell r="BJ165">
            <v>4.8</v>
          </cell>
          <cell r="BK165">
            <v>5520</v>
          </cell>
          <cell r="BL165">
            <v>2.2999999999999998</v>
          </cell>
          <cell r="BM165">
            <v>2645</v>
          </cell>
          <cell r="BN165">
            <v>1150</v>
          </cell>
          <cell r="BO165">
            <v>365</v>
          </cell>
          <cell r="BP165">
            <v>785</v>
          </cell>
          <cell r="BQ165">
            <v>0</v>
          </cell>
          <cell r="BR165">
            <v>1150</v>
          </cell>
          <cell r="BS165">
            <v>585</v>
          </cell>
          <cell r="BT165">
            <v>460</v>
          </cell>
          <cell r="BU165">
            <v>110</v>
          </cell>
          <cell r="BV165">
            <v>1150</v>
          </cell>
          <cell r="BW165">
            <v>20</v>
          </cell>
          <cell r="BX165">
            <v>75</v>
          </cell>
          <cell r="BY165">
            <v>425</v>
          </cell>
          <cell r="BZ165">
            <v>545</v>
          </cell>
          <cell r="CA165">
            <v>50</v>
          </cell>
          <cell r="CB165">
            <v>10</v>
          </cell>
          <cell r="CC165">
            <v>0</v>
          </cell>
          <cell r="CD165">
            <v>20</v>
          </cell>
          <cell r="CE165">
            <v>0</v>
          </cell>
          <cell r="CF165">
            <v>1150</v>
          </cell>
          <cell r="CG165">
            <v>0</v>
          </cell>
          <cell r="CH165">
            <v>40</v>
          </cell>
          <cell r="CI165">
            <v>0</v>
          </cell>
          <cell r="CJ165">
            <v>1105</v>
          </cell>
          <cell r="CK165">
            <v>0</v>
          </cell>
          <cell r="CL165">
            <v>5</v>
          </cell>
          <cell r="CM165">
            <v>5</v>
          </cell>
          <cell r="CN165">
            <v>0</v>
          </cell>
          <cell r="CO165">
            <v>1155</v>
          </cell>
          <cell r="CP165">
            <v>285</v>
          </cell>
          <cell r="CQ165">
            <v>405</v>
          </cell>
          <cell r="CR165">
            <v>215</v>
          </cell>
          <cell r="CS165">
            <v>225</v>
          </cell>
          <cell r="CT165">
            <v>20</v>
          </cell>
          <cell r="CU165">
            <v>2850</v>
          </cell>
          <cell r="CV165">
            <v>2.5</v>
          </cell>
          <cell r="CW165">
            <v>1150</v>
          </cell>
          <cell r="CX165">
            <v>775</v>
          </cell>
          <cell r="CY165">
            <v>30</v>
          </cell>
          <cell r="CZ165">
            <v>345</v>
          </cell>
        </row>
        <row r="166">
          <cell r="A166" t="str">
            <v>4620326.02</v>
          </cell>
          <cell r="B166" t="str">
            <v>0326.02</v>
          </cell>
          <cell r="C166" t="str">
            <v>LaSalle</v>
          </cell>
          <cell r="D166">
            <v>2905</v>
          </cell>
          <cell r="E166">
            <v>1170</v>
          </cell>
          <cell r="F166">
            <v>1085</v>
          </cell>
          <cell r="G166">
            <v>105</v>
          </cell>
          <cell r="H166">
            <v>345</v>
          </cell>
          <cell r="I166">
            <v>200</v>
          </cell>
          <cell r="J166">
            <v>2905</v>
          </cell>
          <cell r="K166">
            <v>2500</v>
          </cell>
          <cell r="L166">
            <v>405</v>
          </cell>
          <cell r="M166">
            <v>980</v>
          </cell>
          <cell r="N166">
            <v>555</v>
          </cell>
          <cell r="O166">
            <v>215</v>
          </cell>
          <cell r="P166">
            <v>165</v>
          </cell>
          <cell r="Q166">
            <v>40</v>
          </cell>
          <cell r="R166">
            <v>980</v>
          </cell>
          <cell r="S166">
            <v>740</v>
          </cell>
          <cell r="T166">
            <v>540</v>
          </cell>
          <cell r="U166">
            <v>280</v>
          </cell>
          <cell r="V166">
            <v>260</v>
          </cell>
          <cell r="W166">
            <v>130</v>
          </cell>
          <cell r="X166">
            <v>85</v>
          </cell>
          <cell r="Y166">
            <v>45</v>
          </cell>
          <cell r="Z166">
            <v>205</v>
          </cell>
          <cell r="AA166">
            <v>120</v>
          </cell>
          <cell r="AB166">
            <v>85</v>
          </cell>
          <cell r="AC166">
            <v>30</v>
          </cell>
          <cell r="AD166">
            <v>50</v>
          </cell>
          <cell r="AE166">
            <v>0</v>
          </cell>
          <cell r="AF166">
            <v>235</v>
          </cell>
          <cell r="AG166">
            <v>170</v>
          </cell>
          <cell r="AH166">
            <v>100</v>
          </cell>
          <cell r="AI166">
            <v>40</v>
          </cell>
          <cell r="AJ166">
            <v>25</v>
          </cell>
          <cell r="AK166">
            <v>65</v>
          </cell>
          <cell r="AL166">
            <v>60</v>
          </cell>
          <cell r="AM166">
            <v>10</v>
          </cell>
          <cell r="AN166">
            <v>0</v>
          </cell>
          <cell r="AO166">
            <v>915</v>
          </cell>
          <cell r="AP166">
            <v>185</v>
          </cell>
          <cell r="AQ166">
            <v>330</v>
          </cell>
          <cell r="AR166">
            <v>100</v>
          </cell>
          <cell r="AS166">
            <v>165</v>
          </cell>
          <cell r="AT166">
            <v>140</v>
          </cell>
          <cell r="AU166">
            <v>0.9</v>
          </cell>
          <cell r="AV166">
            <v>3425</v>
          </cell>
          <cell r="AW166">
            <v>780</v>
          </cell>
          <cell r="AX166">
            <v>85</v>
          </cell>
          <cell r="AY166">
            <v>85</v>
          </cell>
          <cell r="AZ166">
            <v>620</v>
          </cell>
          <cell r="BA166">
            <v>2640</v>
          </cell>
          <cell r="BB166">
            <v>2.7</v>
          </cell>
          <cell r="BC166">
            <v>545</v>
          </cell>
          <cell r="BD166">
            <v>215</v>
          </cell>
          <cell r="BE166">
            <v>20</v>
          </cell>
          <cell r="BF166">
            <v>10</v>
          </cell>
          <cell r="BG166">
            <v>185</v>
          </cell>
          <cell r="BH166">
            <v>330</v>
          </cell>
          <cell r="BI166">
            <v>1610</v>
          </cell>
          <cell r="BJ166">
            <v>4.5</v>
          </cell>
          <cell r="BK166">
            <v>7245</v>
          </cell>
          <cell r="BL166">
            <v>2</v>
          </cell>
          <cell r="BM166">
            <v>3220</v>
          </cell>
          <cell r="BN166">
            <v>1615</v>
          </cell>
          <cell r="BO166">
            <v>555</v>
          </cell>
          <cell r="BP166">
            <v>1055</v>
          </cell>
          <cell r="BQ166">
            <v>0</v>
          </cell>
          <cell r="BR166">
            <v>1615</v>
          </cell>
          <cell r="BS166">
            <v>880</v>
          </cell>
          <cell r="BT166">
            <v>545</v>
          </cell>
          <cell r="BU166">
            <v>185</v>
          </cell>
          <cell r="BV166">
            <v>1615</v>
          </cell>
          <cell r="BW166">
            <v>125</v>
          </cell>
          <cell r="BX166">
            <v>740</v>
          </cell>
          <cell r="BY166">
            <v>325</v>
          </cell>
          <cell r="BZ166">
            <v>260</v>
          </cell>
          <cell r="CA166">
            <v>60</v>
          </cell>
          <cell r="CB166">
            <v>80</v>
          </cell>
          <cell r="CC166">
            <v>10</v>
          </cell>
          <cell r="CD166">
            <v>10</v>
          </cell>
          <cell r="CE166">
            <v>0</v>
          </cell>
          <cell r="CF166">
            <v>1610</v>
          </cell>
          <cell r="CG166">
            <v>70</v>
          </cell>
          <cell r="CH166">
            <v>55</v>
          </cell>
          <cell r="CI166">
            <v>0</v>
          </cell>
          <cell r="CJ166">
            <v>1135</v>
          </cell>
          <cell r="CK166">
            <v>10</v>
          </cell>
          <cell r="CL166">
            <v>350</v>
          </cell>
          <cell r="CM166">
            <v>0</v>
          </cell>
          <cell r="CN166">
            <v>0</v>
          </cell>
          <cell r="CO166">
            <v>1610</v>
          </cell>
          <cell r="CP166">
            <v>620</v>
          </cell>
          <cell r="CQ166">
            <v>520</v>
          </cell>
          <cell r="CR166">
            <v>230</v>
          </cell>
          <cell r="CS166">
            <v>230</v>
          </cell>
          <cell r="CT166">
            <v>15</v>
          </cell>
          <cell r="CU166">
            <v>3425</v>
          </cell>
          <cell r="CV166">
            <v>2.1</v>
          </cell>
          <cell r="CW166">
            <v>1615</v>
          </cell>
          <cell r="CX166">
            <v>910</v>
          </cell>
          <cell r="CY166">
            <v>35</v>
          </cell>
          <cell r="CZ166">
            <v>665</v>
          </cell>
        </row>
        <row r="167">
          <cell r="A167" t="str">
            <v>4620326.03</v>
          </cell>
          <cell r="B167" t="str">
            <v>0326.03</v>
          </cell>
          <cell r="C167" t="str">
            <v>LaSalle</v>
          </cell>
          <cell r="D167">
            <v>4065</v>
          </cell>
          <cell r="E167">
            <v>1390</v>
          </cell>
          <cell r="F167">
            <v>1960</v>
          </cell>
          <cell r="G167">
            <v>115</v>
          </cell>
          <cell r="H167">
            <v>350</v>
          </cell>
          <cell r="I167">
            <v>250</v>
          </cell>
          <cell r="J167">
            <v>4065</v>
          </cell>
          <cell r="K167">
            <v>3745</v>
          </cell>
          <cell r="L167">
            <v>320</v>
          </cell>
          <cell r="M167">
            <v>1405</v>
          </cell>
          <cell r="N167">
            <v>610</v>
          </cell>
          <cell r="O167">
            <v>400</v>
          </cell>
          <cell r="P167">
            <v>290</v>
          </cell>
          <cell r="Q167">
            <v>105</v>
          </cell>
          <cell r="R167">
            <v>1405</v>
          </cell>
          <cell r="S167">
            <v>1110</v>
          </cell>
          <cell r="T167">
            <v>950</v>
          </cell>
          <cell r="U167">
            <v>335</v>
          </cell>
          <cell r="V167">
            <v>615</v>
          </cell>
          <cell r="W167">
            <v>275</v>
          </cell>
          <cell r="X167">
            <v>240</v>
          </cell>
          <cell r="Y167">
            <v>95</v>
          </cell>
          <cell r="Z167">
            <v>160</v>
          </cell>
          <cell r="AA167">
            <v>80</v>
          </cell>
          <cell r="AB167">
            <v>80</v>
          </cell>
          <cell r="AC167">
            <v>35</v>
          </cell>
          <cell r="AD167">
            <v>40</v>
          </cell>
          <cell r="AE167">
            <v>10</v>
          </cell>
          <cell r="AF167">
            <v>295</v>
          </cell>
          <cell r="AG167">
            <v>255</v>
          </cell>
          <cell r="AH167">
            <v>165</v>
          </cell>
          <cell r="AI167">
            <v>75</v>
          </cell>
          <cell r="AJ167">
            <v>10</v>
          </cell>
          <cell r="AK167">
            <v>40</v>
          </cell>
          <cell r="AL167">
            <v>25</v>
          </cell>
          <cell r="AM167">
            <v>15</v>
          </cell>
          <cell r="AN167">
            <v>0</v>
          </cell>
          <cell r="AO167">
            <v>1630</v>
          </cell>
          <cell r="AP167">
            <v>345</v>
          </cell>
          <cell r="AQ167">
            <v>540</v>
          </cell>
          <cell r="AR167">
            <v>145</v>
          </cell>
          <cell r="AS167">
            <v>300</v>
          </cell>
          <cell r="AT167">
            <v>300</v>
          </cell>
          <cell r="AU167">
            <v>1.2</v>
          </cell>
          <cell r="AV167">
            <v>4935</v>
          </cell>
          <cell r="AW167">
            <v>790</v>
          </cell>
          <cell r="AX167">
            <v>140</v>
          </cell>
          <cell r="AY167">
            <v>125</v>
          </cell>
          <cell r="AZ167">
            <v>525</v>
          </cell>
          <cell r="BA167">
            <v>4145</v>
          </cell>
          <cell r="BB167">
            <v>3</v>
          </cell>
          <cell r="BC167">
            <v>740</v>
          </cell>
          <cell r="BD167">
            <v>245</v>
          </cell>
          <cell r="BE167">
            <v>55</v>
          </cell>
          <cell r="BF167">
            <v>0</v>
          </cell>
          <cell r="BG167">
            <v>190</v>
          </cell>
          <cell r="BH167">
            <v>495</v>
          </cell>
          <cell r="BI167">
            <v>1930</v>
          </cell>
          <cell r="BJ167">
            <v>5.2</v>
          </cell>
          <cell r="BK167">
            <v>10036</v>
          </cell>
          <cell r="BL167">
            <v>2.4</v>
          </cell>
          <cell r="BM167">
            <v>4632</v>
          </cell>
          <cell r="BN167">
            <v>1930</v>
          </cell>
          <cell r="BO167">
            <v>810</v>
          </cell>
          <cell r="BP167">
            <v>1120</v>
          </cell>
          <cell r="BQ167">
            <v>0</v>
          </cell>
          <cell r="BR167">
            <v>1930</v>
          </cell>
          <cell r="BS167">
            <v>1240</v>
          </cell>
          <cell r="BT167">
            <v>580</v>
          </cell>
          <cell r="BU167">
            <v>110</v>
          </cell>
          <cell r="BV167">
            <v>1930</v>
          </cell>
          <cell r="BW167">
            <v>10</v>
          </cell>
          <cell r="BX167">
            <v>210</v>
          </cell>
          <cell r="BY167">
            <v>1035</v>
          </cell>
          <cell r="BZ167">
            <v>430</v>
          </cell>
          <cell r="CA167">
            <v>25</v>
          </cell>
          <cell r="CB167">
            <v>50</v>
          </cell>
          <cell r="CC167">
            <v>110</v>
          </cell>
          <cell r="CD167">
            <v>50</v>
          </cell>
          <cell r="CE167">
            <v>10</v>
          </cell>
          <cell r="CF167">
            <v>1930</v>
          </cell>
          <cell r="CG167">
            <v>0</v>
          </cell>
          <cell r="CH167">
            <v>120</v>
          </cell>
          <cell r="CI167">
            <v>50</v>
          </cell>
          <cell r="CJ167">
            <v>1470</v>
          </cell>
          <cell r="CK167">
            <v>5</v>
          </cell>
          <cell r="CL167">
            <v>285</v>
          </cell>
          <cell r="CM167">
            <v>0</v>
          </cell>
          <cell r="CN167">
            <v>0</v>
          </cell>
          <cell r="CO167">
            <v>1930</v>
          </cell>
          <cell r="CP167">
            <v>525</v>
          </cell>
          <cell r="CQ167">
            <v>550</v>
          </cell>
          <cell r="CR167">
            <v>390</v>
          </cell>
          <cell r="CS167">
            <v>400</v>
          </cell>
          <cell r="CT167">
            <v>65</v>
          </cell>
          <cell r="CU167">
            <v>4935</v>
          </cell>
          <cell r="CV167">
            <v>2.6</v>
          </cell>
          <cell r="CW167">
            <v>1930</v>
          </cell>
          <cell r="CX167">
            <v>1305</v>
          </cell>
          <cell r="CY167">
            <v>50</v>
          </cell>
          <cell r="CZ167">
            <v>575</v>
          </cell>
        </row>
        <row r="168">
          <cell r="A168" t="str">
            <v>4620327.00</v>
          </cell>
          <cell r="B168" t="str">
            <v>0327.00</v>
          </cell>
          <cell r="C168" t="str">
            <v>LaSalle</v>
          </cell>
          <cell r="D168">
            <v>4000</v>
          </cell>
          <cell r="E168">
            <v>1765</v>
          </cell>
          <cell r="F168">
            <v>1420</v>
          </cell>
          <cell r="G168">
            <v>145</v>
          </cell>
          <cell r="H168">
            <v>440</v>
          </cell>
          <cell r="I168">
            <v>230</v>
          </cell>
          <cell r="J168">
            <v>4005</v>
          </cell>
          <cell r="K168">
            <v>3430</v>
          </cell>
          <cell r="L168">
            <v>570</v>
          </cell>
          <cell r="M168">
            <v>1335</v>
          </cell>
          <cell r="N168">
            <v>670</v>
          </cell>
          <cell r="O168">
            <v>350</v>
          </cell>
          <cell r="P168">
            <v>215</v>
          </cell>
          <cell r="Q168">
            <v>95</v>
          </cell>
          <cell r="R168">
            <v>1340</v>
          </cell>
          <cell r="S168">
            <v>980</v>
          </cell>
          <cell r="T168">
            <v>690</v>
          </cell>
          <cell r="U168">
            <v>275</v>
          </cell>
          <cell r="V168">
            <v>420</v>
          </cell>
          <cell r="W168">
            <v>200</v>
          </cell>
          <cell r="X168">
            <v>140</v>
          </cell>
          <cell r="Y168">
            <v>75</v>
          </cell>
          <cell r="Z168">
            <v>290</v>
          </cell>
          <cell r="AA168">
            <v>140</v>
          </cell>
          <cell r="AB168">
            <v>155</v>
          </cell>
          <cell r="AC168">
            <v>70</v>
          </cell>
          <cell r="AD168">
            <v>65</v>
          </cell>
          <cell r="AE168">
            <v>15</v>
          </cell>
          <cell r="AF168">
            <v>355</v>
          </cell>
          <cell r="AG168">
            <v>275</v>
          </cell>
          <cell r="AH168">
            <v>190</v>
          </cell>
          <cell r="AI168">
            <v>70</v>
          </cell>
          <cell r="AJ168">
            <v>15</v>
          </cell>
          <cell r="AK168">
            <v>75</v>
          </cell>
          <cell r="AL168">
            <v>65</v>
          </cell>
          <cell r="AM168">
            <v>10</v>
          </cell>
          <cell r="AN168">
            <v>0</v>
          </cell>
          <cell r="AO168">
            <v>1475</v>
          </cell>
          <cell r="AP168">
            <v>305</v>
          </cell>
          <cell r="AQ168">
            <v>510</v>
          </cell>
          <cell r="AR168">
            <v>190</v>
          </cell>
          <cell r="AS168">
            <v>280</v>
          </cell>
          <cell r="AT168">
            <v>185</v>
          </cell>
          <cell r="AU168">
            <v>1.1000000000000001</v>
          </cell>
          <cell r="AV168">
            <v>4800</v>
          </cell>
          <cell r="AW168">
            <v>1010</v>
          </cell>
          <cell r="AX168">
            <v>90</v>
          </cell>
          <cell r="AY168">
            <v>190</v>
          </cell>
          <cell r="AZ168">
            <v>725</v>
          </cell>
          <cell r="BA168">
            <v>3795</v>
          </cell>
          <cell r="BB168">
            <v>2.8</v>
          </cell>
          <cell r="BC168">
            <v>635</v>
          </cell>
          <cell r="BD168">
            <v>255</v>
          </cell>
          <cell r="BE168">
            <v>25</v>
          </cell>
          <cell r="BF168">
            <v>20</v>
          </cell>
          <cell r="BG168">
            <v>210</v>
          </cell>
          <cell r="BH168">
            <v>375</v>
          </cell>
          <cell r="BI168">
            <v>2105</v>
          </cell>
          <cell r="BJ168">
            <v>4.9000000000000004</v>
          </cell>
          <cell r="BK168">
            <v>10314.5</v>
          </cell>
          <cell r="BL168">
            <v>2.2000000000000002</v>
          </cell>
          <cell r="BM168">
            <v>4631</v>
          </cell>
          <cell r="BN168">
            <v>2105</v>
          </cell>
          <cell r="BO168">
            <v>745</v>
          </cell>
          <cell r="BP168">
            <v>1360</v>
          </cell>
          <cell r="BQ168">
            <v>0</v>
          </cell>
          <cell r="BR168">
            <v>2105</v>
          </cell>
          <cell r="BS168">
            <v>1285</v>
          </cell>
          <cell r="BT168">
            <v>640</v>
          </cell>
          <cell r="BU168">
            <v>175</v>
          </cell>
          <cell r="BV168">
            <v>2105</v>
          </cell>
          <cell r="BW168">
            <v>130</v>
          </cell>
          <cell r="BX168">
            <v>610</v>
          </cell>
          <cell r="BY168">
            <v>720</v>
          </cell>
          <cell r="BZ168">
            <v>375</v>
          </cell>
          <cell r="CA168">
            <v>125</v>
          </cell>
          <cell r="CB168">
            <v>80</v>
          </cell>
          <cell r="CC168">
            <v>10</v>
          </cell>
          <cell r="CD168">
            <v>25</v>
          </cell>
          <cell r="CE168">
            <v>30</v>
          </cell>
          <cell r="CF168">
            <v>2105</v>
          </cell>
          <cell r="CG168">
            <v>90</v>
          </cell>
          <cell r="CH168">
            <v>50</v>
          </cell>
          <cell r="CI168">
            <v>45</v>
          </cell>
          <cell r="CJ168">
            <v>1640</v>
          </cell>
          <cell r="CK168">
            <v>0</v>
          </cell>
          <cell r="CL168">
            <v>275</v>
          </cell>
          <cell r="CM168">
            <v>0</v>
          </cell>
          <cell r="CN168">
            <v>0</v>
          </cell>
          <cell r="CO168">
            <v>2100</v>
          </cell>
          <cell r="CP168">
            <v>725</v>
          </cell>
          <cell r="CQ168">
            <v>630</v>
          </cell>
          <cell r="CR168">
            <v>365</v>
          </cell>
          <cell r="CS168">
            <v>340</v>
          </cell>
          <cell r="CT168">
            <v>45</v>
          </cell>
          <cell r="CU168">
            <v>4800</v>
          </cell>
          <cell r="CV168">
            <v>2.2999999999999998</v>
          </cell>
          <cell r="CW168">
            <v>2105</v>
          </cell>
          <cell r="CX168">
            <v>1245</v>
          </cell>
          <cell r="CY168">
            <v>45</v>
          </cell>
          <cell r="CZ168">
            <v>810</v>
          </cell>
        </row>
        <row r="169">
          <cell r="A169" t="str">
            <v>4620328.00</v>
          </cell>
          <cell r="B169" t="str">
            <v>0328.00</v>
          </cell>
          <cell r="C169" t="str">
            <v>LaSalle</v>
          </cell>
          <cell r="D169">
            <v>1530</v>
          </cell>
          <cell r="E169">
            <v>600</v>
          </cell>
          <cell r="F169">
            <v>560</v>
          </cell>
          <cell r="G169">
            <v>75</v>
          </cell>
          <cell r="H169">
            <v>205</v>
          </cell>
          <cell r="I169">
            <v>95</v>
          </cell>
          <cell r="J169">
            <v>1530</v>
          </cell>
          <cell r="K169">
            <v>1430</v>
          </cell>
          <cell r="L169">
            <v>105</v>
          </cell>
          <cell r="M169">
            <v>510</v>
          </cell>
          <cell r="N169">
            <v>215</v>
          </cell>
          <cell r="O169">
            <v>115</v>
          </cell>
          <cell r="P169">
            <v>115</v>
          </cell>
          <cell r="Q169">
            <v>55</v>
          </cell>
          <cell r="R169">
            <v>510</v>
          </cell>
          <cell r="S169">
            <v>295</v>
          </cell>
          <cell r="T169">
            <v>255</v>
          </cell>
          <cell r="U169">
            <v>75</v>
          </cell>
          <cell r="V169">
            <v>185</v>
          </cell>
          <cell r="W169">
            <v>40</v>
          </cell>
          <cell r="X169">
            <v>90</v>
          </cell>
          <cell r="Y169">
            <v>55</v>
          </cell>
          <cell r="Z169">
            <v>40</v>
          </cell>
          <cell r="AA169">
            <v>20</v>
          </cell>
          <cell r="AB169">
            <v>20</v>
          </cell>
          <cell r="AC169">
            <v>15</v>
          </cell>
          <cell r="AD169">
            <v>10</v>
          </cell>
          <cell r="AE169">
            <v>0</v>
          </cell>
          <cell r="AF169">
            <v>215</v>
          </cell>
          <cell r="AG169">
            <v>195</v>
          </cell>
          <cell r="AH169">
            <v>110</v>
          </cell>
          <cell r="AI169">
            <v>60</v>
          </cell>
          <cell r="AJ169">
            <v>25</v>
          </cell>
          <cell r="AK169">
            <v>20</v>
          </cell>
          <cell r="AL169">
            <v>15</v>
          </cell>
          <cell r="AM169">
            <v>0</v>
          </cell>
          <cell r="AN169">
            <v>0</v>
          </cell>
          <cell r="AO169">
            <v>775</v>
          </cell>
          <cell r="AP169">
            <v>170</v>
          </cell>
          <cell r="AQ169">
            <v>290</v>
          </cell>
          <cell r="AR169">
            <v>55</v>
          </cell>
          <cell r="AS169">
            <v>185</v>
          </cell>
          <cell r="AT169">
            <v>75</v>
          </cell>
          <cell r="AU169">
            <v>1.5</v>
          </cell>
          <cell r="AV169">
            <v>1970</v>
          </cell>
          <cell r="AW169">
            <v>385</v>
          </cell>
          <cell r="AX169">
            <v>15</v>
          </cell>
          <cell r="AY169">
            <v>75</v>
          </cell>
          <cell r="AZ169">
            <v>295</v>
          </cell>
          <cell r="BA169">
            <v>1580</v>
          </cell>
          <cell r="BB169">
            <v>3.1</v>
          </cell>
          <cell r="BC169">
            <v>200</v>
          </cell>
          <cell r="BD169">
            <v>105</v>
          </cell>
          <cell r="BE169">
            <v>20</v>
          </cell>
          <cell r="BF169">
            <v>10</v>
          </cell>
          <cell r="BG169">
            <v>80</v>
          </cell>
          <cell r="BH169">
            <v>100</v>
          </cell>
          <cell r="BI169">
            <v>835</v>
          </cell>
          <cell r="BJ169">
            <v>4.5</v>
          </cell>
          <cell r="BK169">
            <v>3757.5</v>
          </cell>
          <cell r="BL169">
            <v>2.2999999999999998</v>
          </cell>
          <cell r="BM169">
            <v>1920.4999999999998</v>
          </cell>
          <cell r="BN169">
            <v>835</v>
          </cell>
          <cell r="BO169">
            <v>15</v>
          </cell>
          <cell r="BP169">
            <v>820</v>
          </cell>
          <cell r="BQ169">
            <v>0</v>
          </cell>
          <cell r="BR169">
            <v>835</v>
          </cell>
          <cell r="BS169">
            <v>540</v>
          </cell>
          <cell r="BT169">
            <v>215</v>
          </cell>
          <cell r="BU169">
            <v>75</v>
          </cell>
          <cell r="BV169">
            <v>835</v>
          </cell>
          <cell r="BW169">
            <v>50</v>
          </cell>
          <cell r="BX169">
            <v>420</v>
          </cell>
          <cell r="BY169">
            <v>165</v>
          </cell>
          <cell r="BZ169">
            <v>60</v>
          </cell>
          <cell r="CA169">
            <v>25</v>
          </cell>
          <cell r="CB169">
            <v>45</v>
          </cell>
          <cell r="CC169">
            <v>40</v>
          </cell>
          <cell r="CD169">
            <v>10</v>
          </cell>
          <cell r="CE169">
            <v>25</v>
          </cell>
          <cell r="CF169">
            <v>835</v>
          </cell>
          <cell r="CG169">
            <v>0</v>
          </cell>
          <cell r="CH169">
            <v>0</v>
          </cell>
          <cell r="CI169">
            <v>45</v>
          </cell>
          <cell r="CJ169">
            <v>10</v>
          </cell>
          <cell r="CK169">
            <v>0</v>
          </cell>
          <cell r="CL169">
            <v>780</v>
          </cell>
          <cell r="CM169">
            <v>0</v>
          </cell>
          <cell r="CN169">
            <v>0</v>
          </cell>
          <cell r="CO169">
            <v>835</v>
          </cell>
          <cell r="CP169">
            <v>290</v>
          </cell>
          <cell r="CQ169">
            <v>235</v>
          </cell>
          <cell r="CR169">
            <v>130</v>
          </cell>
          <cell r="CS169">
            <v>155</v>
          </cell>
          <cell r="CT169">
            <v>25</v>
          </cell>
          <cell r="CU169">
            <v>1970</v>
          </cell>
          <cell r="CV169">
            <v>2.4</v>
          </cell>
          <cell r="CW169">
            <v>835</v>
          </cell>
          <cell r="CX169">
            <v>500</v>
          </cell>
          <cell r="CY169">
            <v>10</v>
          </cell>
          <cell r="CZ169">
            <v>325</v>
          </cell>
        </row>
        <row r="170">
          <cell r="A170" t="str">
            <v>4620329.00</v>
          </cell>
          <cell r="B170" t="str">
            <v>0329.00</v>
          </cell>
          <cell r="C170" t="str">
            <v>LaSalle</v>
          </cell>
          <cell r="D170">
            <v>3065</v>
          </cell>
          <cell r="E170">
            <v>1310</v>
          </cell>
          <cell r="F170">
            <v>1130</v>
          </cell>
          <cell r="G170">
            <v>85</v>
          </cell>
          <cell r="H170">
            <v>400</v>
          </cell>
          <cell r="I170">
            <v>135</v>
          </cell>
          <cell r="J170">
            <v>3065</v>
          </cell>
          <cell r="K170">
            <v>2615</v>
          </cell>
          <cell r="L170">
            <v>450</v>
          </cell>
          <cell r="M170">
            <v>1010</v>
          </cell>
          <cell r="N170">
            <v>520</v>
          </cell>
          <cell r="O170">
            <v>240</v>
          </cell>
          <cell r="P170">
            <v>165</v>
          </cell>
          <cell r="Q170">
            <v>85</v>
          </cell>
          <cell r="R170">
            <v>1015</v>
          </cell>
          <cell r="S170">
            <v>770</v>
          </cell>
          <cell r="T170">
            <v>550</v>
          </cell>
          <cell r="U170">
            <v>230</v>
          </cell>
          <cell r="V170">
            <v>320</v>
          </cell>
          <cell r="W170">
            <v>125</v>
          </cell>
          <cell r="X170">
            <v>125</v>
          </cell>
          <cell r="Y170">
            <v>65</v>
          </cell>
          <cell r="Z170">
            <v>220</v>
          </cell>
          <cell r="AA170">
            <v>160</v>
          </cell>
          <cell r="AB170">
            <v>65</v>
          </cell>
          <cell r="AC170">
            <v>40</v>
          </cell>
          <cell r="AD170">
            <v>20</v>
          </cell>
          <cell r="AE170">
            <v>10</v>
          </cell>
          <cell r="AF170">
            <v>240</v>
          </cell>
          <cell r="AG170">
            <v>200</v>
          </cell>
          <cell r="AH170">
            <v>110</v>
          </cell>
          <cell r="AI170">
            <v>60</v>
          </cell>
          <cell r="AJ170">
            <v>30</v>
          </cell>
          <cell r="AK170">
            <v>45</v>
          </cell>
          <cell r="AL170">
            <v>30</v>
          </cell>
          <cell r="AM170">
            <v>10</v>
          </cell>
          <cell r="AN170">
            <v>0</v>
          </cell>
          <cell r="AO170">
            <v>1090</v>
          </cell>
          <cell r="AP170">
            <v>260</v>
          </cell>
          <cell r="AQ170">
            <v>415</v>
          </cell>
          <cell r="AR170">
            <v>115</v>
          </cell>
          <cell r="AS170">
            <v>200</v>
          </cell>
          <cell r="AT170">
            <v>100</v>
          </cell>
          <cell r="AU170">
            <v>1.1000000000000001</v>
          </cell>
          <cell r="AV170">
            <v>3735</v>
          </cell>
          <cell r="AW170">
            <v>865</v>
          </cell>
          <cell r="AX170">
            <v>110</v>
          </cell>
          <cell r="AY170">
            <v>105</v>
          </cell>
          <cell r="AZ170">
            <v>650</v>
          </cell>
          <cell r="BA170">
            <v>2870</v>
          </cell>
          <cell r="BB170">
            <v>2.8</v>
          </cell>
          <cell r="BC170">
            <v>440</v>
          </cell>
          <cell r="BD170">
            <v>175</v>
          </cell>
          <cell r="BE170">
            <v>45</v>
          </cell>
          <cell r="BF170">
            <v>0</v>
          </cell>
          <cell r="BG170">
            <v>130</v>
          </cell>
          <cell r="BH170">
            <v>260</v>
          </cell>
          <cell r="BI170">
            <v>1720</v>
          </cell>
          <cell r="BJ170">
            <v>4.8</v>
          </cell>
          <cell r="BK170">
            <v>8256</v>
          </cell>
          <cell r="BL170">
            <v>2.2000000000000002</v>
          </cell>
          <cell r="BM170">
            <v>3784.0000000000005</v>
          </cell>
          <cell r="BN170">
            <v>1720</v>
          </cell>
          <cell r="BO170">
            <v>600</v>
          </cell>
          <cell r="BP170">
            <v>1125</v>
          </cell>
          <cell r="BQ170">
            <v>0</v>
          </cell>
          <cell r="BR170">
            <v>1720</v>
          </cell>
          <cell r="BS170">
            <v>1000</v>
          </cell>
          <cell r="BT170">
            <v>550</v>
          </cell>
          <cell r="BU170">
            <v>170</v>
          </cell>
          <cell r="BV170">
            <v>1720</v>
          </cell>
          <cell r="BW170">
            <v>135</v>
          </cell>
          <cell r="BX170">
            <v>335</v>
          </cell>
          <cell r="BY170">
            <v>685</v>
          </cell>
          <cell r="BZ170">
            <v>225</v>
          </cell>
          <cell r="CA170">
            <v>120</v>
          </cell>
          <cell r="CB170">
            <v>35</v>
          </cell>
          <cell r="CC170">
            <v>25</v>
          </cell>
          <cell r="CD170">
            <v>70</v>
          </cell>
          <cell r="CE170">
            <v>85</v>
          </cell>
          <cell r="CF170">
            <v>1725</v>
          </cell>
          <cell r="CG170">
            <v>125</v>
          </cell>
          <cell r="CH170">
            <v>60</v>
          </cell>
          <cell r="CI170">
            <v>50</v>
          </cell>
          <cell r="CJ170">
            <v>575</v>
          </cell>
          <cell r="CK170">
            <v>0</v>
          </cell>
          <cell r="CL170">
            <v>905</v>
          </cell>
          <cell r="CM170">
            <v>0</v>
          </cell>
          <cell r="CN170">
            <v>0</v>
          </cell>
          <cell r="CO170">
            <v>1720</v>
          </cell>
          <cell r="CP170">
            <v>655</v>
          </cell>
          <cell r="CQ170">
            <v>545</v>
          </cell>
          <cell r="CR170">
            <v>240</v>
          </cell>
          <cell r="CS170">
            <v>260</v>
          </cell>
          <cell r="CT170">
            <v>25</v>
          </cell>
          <cell r="CU170">
            <v>3740</v>
          </cell>
          <cell r="CV170">
            <v>2.2000000000000002</v>
          </cell>
          <cell r="CW170">
            <v>1720</v>
          </cell>
          <cell r="CX170">
            <v>980</v>
          </cell>
          <cell r="CY170">
            <v>15</v>
          </cell>
          <cell r="CZ170">
            <v>725</v>
          </cell>
        </row>
        <row r="171">
          <cell r="C171" t="str">
            <v>LaSalle</v>
          </cell>
          <cell r="D171">
            <v>63385</v>
          </cell>
          <cell r="E171">
            <v>23960</v>
          </cell>
          <cell r="F171">
            <v>26055</v>
          </cell>
          <cell r="G171">
            <v>1780</v>
          </cell>
          <cell r="H171">
            <v>6655</v>
          </cell>
          <cell r="I171">
            <v>4960</v>
          </cell>
          <cell r="J171">
            <v>63405</v>
          </cell>
          <cell r="K171">
            <v>56290</v>
          </cell>
          <cell r="L171">
            <v>7120</v>
          </cell>
          <cell r="M171">
            <v>20785</v>
          </cell>
          <cell r="N171">
            <v>10670</v>
          </cell>
          <cell r="O171">
            <v>5010</v>
          </cell>
          <cell r="P171">
            <v>3755</v>
          </cell>
          <cell r="Q171">
            <v>1330</v>
          </cell>
          <cell r="R171">
            <v>20790</v>
          </cell>
          <cell r="S171">
            <v>16230</v>
          </cell>
          <cell r="T171">
            <v>12680</v>
          </cell>
          <cell r="U171">
            <v>5555</v>
          </cell>
          <cell r="V171">
            <v>7120</v>
          </cell>
          <cell r="W171">
            <v>3085</v>
          </cell>
          <cell r="X171">
            <v>2885</v>
          </cell>
          <cell r="Y171">
            <v>1130</v>
          </cell>
          <cell r="Z171">
            <v>3545</v>
          </cell>
          <cell r="AA171">
            <v>2085</v>
          </cell>
          <cell r="AB171">
            <v>1460</v>
          </cell>
          <cell r="AC171">
            <v>745</v>
          </cell>
          <cell r="AD171">
            <v>590</v>
          </cell>
          <cell r="AE171">
            <v>135</v>
          </cell>
          <cell r="AF171">
            <v>4550</v>
          </cell>
          <cell r="AG171">
            <v>3805</v>
          </cell>
          <cell r="AH171">
            <v>2445</v>
          </cell>
          <cell r="AI171">
            <v>1045</v>
          </cell>
          <cell r="AJ171">
            <v>295</v>
          </cell>
          <cell r="AK171">
            <v>735</v>
          </cell>
          <cell r="AL171">
            <v>580</v>
          </cell>
          <cell r="AM171">
            <v>120</v>
          </cell>
          <cell r="AN171">
            <v>40</v>
          </cell>
          <cell r="AO171">
            <v>21445</v>
          </cell>
          <cell r="AP171">
            <v>4275</v>
          </cell>
          <cell r="AQ171">
            <v>7080</v>
          </cell>
          <cell r="AR171">
            <v>2260</v>
          </cell>
          <cell r="AS171">
            <v>4470</v>
          </cell>
          <cell r="AT171">
            <v>3350</v>
          </cell>
          <cell r="AU171">
            <v>1.0315055315055315</v>
          </cell>
          <cell r="AV171">
            <v>73860</v>
          </cell>
          <cell r="AW171">
            <v>15370</v>
          </cell>
          <cell r="AX171">
            <v>1545</v>
          </cell>
          <cell r="AY171">
            <v>2100</v>
          </cell>
          <cell r="AZ171">
            <v>11700</v>
          </cell>
          <cell r="BA171">
            <v>58480</v>
          </cell>
          <cell r="BB171">
            <v>2.8128908128908128</v>
          </cell>
          <cell r="BC171">
            <v>12780</v>
          </cell>
          <cell r="BD171">
            <v>5070</v>
          </cell>
          <cell r="BE171">
            <v>635</v>
          </cell>
          <cell r="BF171">
            <v>260</v>
          </cell>
          <cell r="BG171">
            <v>4185</v>
          </cell>
          <cell r="BH171">
            <v>7700</v>
          </cell>
          <cell r="BI171">
            <v>33230</v>
          </cell>
          <cell r="BJ171">
            <v>4.9116761962082451</v>
          </cell>
          <cell r="BK171">
            <v>163215</v>
          </cell>
          <cell r="BL171">
            <v>2.2351489617815226</v>
          </cell>
          <cell r="BM171">
            <v>74274</v>
          </cell>
          <cell r="BN171">
            <v>33230</v>
          </cell>
          <cell r="BO171">
            <v>13235</v>
          </cell>
          <cell r="BP171">
            <v>19980</v>
          </cell>
          <cell r="BQ171">
            <v>0</v>
          </cell>
          <cell r="BR171">
            <v>33225</v>
          </cell>
          <cell r="BS171">
            <v>20685</v>
          </cell>
          <cell r="BT171">
            <v>9845</v>
          </cell>
          <cell r="BU171">
            <v>2675</v>
          </cell>
          <cell r="BV171">
            <v>33220</v>
          </cell>
          <cell r="BW171">
            <v>1490</v>
          </cell>
          <cell r="BX171">
            <v>7530</v>
          </cell>
          <cell r="BY171">
            <v>11120</v>
          </cell>
          <cell r="BZ171">
            <v>6255</v>
          </cell>
          <cell r="CA171">
            <v>2160</v>
          </cell>
          <cell r="CB171">
            <v>1185</v>
          </cell>
          <cell r="CC171">
            <v>880</v>
          </cell>
          <cell r="CD171">
            <v>1230</v>
          </cell>
          <cell r="CE171">
            <v>1325</v>
          </cell>
          <cell r="CF171">
            <v>33230</v>
          </cell>
          <cell r="CG171">
            <v>1175</v>
          </cell>
          <cell r="CH171">
            <v>1505</v>
          </cell>
          <cell r="CI171">
            <v>670</v>
          </cell>
          <cell r="CJ171">
            <v>19605</v>
          </cell>
          <cell r="CK171">
            <v>920</v>
          </cell>
          <cell r="CL171">
            <v>9330</v>
          </cell>
          <cell r="CM171">
            <v>10</v>
          </cell>
          <cell r="CN171">
            <v>0</v>
          </cell>
          <cell r="CO171">
            <v>33220</v>
          </cell>
          <cell r="CP171">
            <v>11685</v>
          </cell>
          <cell r="CQ171">
            <v>10705</v>
          </cell>
          <cell r="CR171">
            <v>5165</v>
          </cell>
          <cell r="CS171">
            <v>5165</v>
          </cell>
          <cell r="CT171">
            <v>525</v>
          </cell>
          <cell r="CU171">
            <v>73850</v>
          </cell>
          <cell r="CV171">
            <v>2.2230583985550871</v>
          </cell>
          <cell r="CW171">
            <v>33230</v>
          </cell>
          <cell r="CX171">
            <v>19995</v>
          </cell>
          <cell r="CY171">
            <v>375</v>
          </cell>
          <cell r="CZ171">
            <v>12820</v>
          </cell>
        </row>
        <row r="174">
          <cell r="A174" t="str">
            <v>4620540.00</v>
          </cell>
          <cell r="B174" t="str">
            <v>0540.00</v>
          </cell>
          <cell r="C174" t="str">
            <v>L'Île-Bizard-Sainte-Geneviève</v>
          </cell>
          <cell r="D174">
            <v>2770</v>
          </cell>
          <cell r="E174">
            <v>1260</v>
          </cell>
          <cell r="F174">
            <v>790</v>
          </cell>
          <cell r="G174">
            <v>90</v>
          </cell>
          <cell r="H174">
            <v>340</v>
          </cell>
          <cell r="I174">
            <v>285</v>
          </cell>
          <cell r="J174">
            <v>2770</v>
          </cell>
          <cell r="K174">
            <v>2360</v>
          </cell>
          <cell r="L174">
            <v>410</v>
          </cell>
          <cell r="M174">
            <v>745</v>
          </cell>
          <cell r="N174">
            <v>350</v>
          </cell>
          <cell r="O174">
            <v>215</v>
          </cell>
          <cell r="P174">
            <v>105</v>
          </cell>
          <cell r="Q174">
            <v>70</v>
          </cell>
          <cell r="R174">
            <v>745</v>
          </cell>
          <cell r="S174">
            <v>575</v>
          </cell>
          <cell r="T174">
            <v>375</v>
          </cell>
          <cell r="U174">
            <v>135</v>
          </cell>
          <cell r="V174">
            <v>245</v>
          </cell>
          <cell r="W174">
            <v>115</v>
          </cell>
          <cell r="X174">
            <v>65</v>
          </cell>
          <cell r="Y174">
            <v>60</v>
          </cell>
          <cell r="Z174">
            <v>200</v>
          </cell>
          <cell r="AA174">
            <v>120</v>
          </cell>
          <cell r="AB174">
            <v>80</v>
          </cell>
          <cell r="AC174">
            <v>45</v>
          </cell>
          <cell r="AD174">
            <v>20</v>
          </cell>
          <cell r="AE174">
            <v>10</v>
          </cell>
          <cell r="AF174">
            <v>165</v>
          </cell>
          <cell r="AG174">
            <v>155</v>
          </cell>
          <cell r="AH174">
            <v>90</v>
          </cell>
          <cell r="AI174">
            <v>50</v>
          </cell>
          <cell r="AJ174">
            <v>15</v>
          </cell>
          <cell r="AK174">
            <v>10</v>
          </cell>
          <cell r="AL174">
            <v>10</v>
          </cell>
          <cell r="AM174">
            <v>0</v>
          </cell>
          <cell r="AN174">
            <v>0</v>
          </cell>
          <cell r="AO174">
            <v>815</v>
          </cell>
          <cell r="AP174">
            <v>170</v>
          </cell>
          <cell r="AQ174">
            <v>300</v>
          </cell>
          <cell r="AR174">
            <v>110</v>
          </cell>
          <cell r="AS174">
            <v>160</v>
          </cell>
          <cell r="AT174">
            <v>75</v>
          </cell>
          <cell r="AU174">
            <v>1.1000000000000001</v>
          </cell>
          <cell r="AV174">
            <v>3105</v>
          </cell>
          <cell r="AW174">
            <v>970</v>
          </cell>
          <cell r="AX174">
            <v>155</v>
          </cell>
          <cell r="AY174">
            <v>130</v>
          </cell>
          <cell r="AZ174">
            <v>675</v>
          </cell>
          <cell r="BA174">
            <v>2135</v>
          </cell>
          <cell r="BB174">
            <v>2.9</v>
          </cell>
          <cell r="BC174">
            <v>435</v>
          </cell>
          <cell r="BD174">
            <v>260</v>
          </cell>
          <cell r="BE174">
            <v>50</v>
          </cell>
          <cell r="BF174">
            <v>10</v>
          </cell>
          <cell r="BG174">
            <v>200</v>
          </cell>
          <cell r="BH174">
            <v>170</v>
          </cell>
          <cell r="BI174">
            <v>1540</v>
          </cell>
          <cell r="BJ174">
            <v>4.7</v>
          </cell>
          <cell r="BK174">
            <v>7238</v>
          </cell>
          <cell r="BL174">
            <v>2</v>
          </cell>
          <cell r="BM174">
            <v>3080</v>
          </cell>
          <cell r="BN174">
            <v>1540</v>
          </cell>
          <cell r="BO174">
            <v>605</v>
          </cell>
          <cell r="BP174">
            <v>935</v>
          </cell>
          <cell r="BQ174">
            <v>0</v>
          </cell>
          <cell r="BR174">
            <v>1540</v>
          </cell>
          <cell r="BS174">
            <v>935</v>
          </cell>
          <cell r="BT174">
            <v>425</v>
          </cell>
          <cell r="BU174">
            <v>180</v>
          </cell>
          <cell r="BV174">
            <v>1540</v>
          </cell>
          <cell r="BW174">
            <v>165</v>
          </cell>
          <cell r="BX174">
            <v>250</v>
          </cell>
          <cell r="BY174">
            <v>295</v>
          </cell>
          <cell r="BZ174">
            <v>210</v>
          </cell>
          <cell r="CA174">
            <v>125</v>
          </cell>
          <cell r="CB174">
            <v>200</v>
          </cell>
          <cell r="CC174">
            <v>120</v>
          </cell>
          <cell r="CD174">
            <v>65</v>
          </cell>
          <cell r="CE174">
            <v>105</v>
          </cell>
          <cell r="CF174">
            <v>1535</v>
          </cell>
          <cell r="CG174">
            <v>300</v>
          </cell>
          <cell r="CH174">
            <v>15</v>
          </cell>
          <cell r="CI174">
            <v>5</v>
          </cell>
          <cell r="CJ174">
            <v>90</v>
          </cell>
          <cell r="CK174">
            <v>0</v>
          </cell>
          <cell r="CL174">
            <v>1060</v>
          </cell>
          <cell r="CM174">
            <v>15</v>
          </cell>
          <cell r="CN174">
            <v>50</v>
          </cell>
          <cell r="CO174">
            <v>1540</v>
          </cell>
          <cell r="CP174">
            <v>685</v>
          </cell>
          <cell r="CQ174">
            <v>455</v>
          </cell>
          <cell r="CR174">
            <v>195</v>
          </cell>
          <cell r="CS174">
            <v>170</v>
          </cell>
          <cell r="CT174">
            <v>30</v>
          </cell>
          <cell r="CU174">
            <v>3125</v>
          </cell>
          <cell r="CV174">
            <v>2</v>
          </cell>
          <cell r="CW174">
            <v>1540</v>
          </cell>
          <cell r="CX174">
            <v>725</v>
          </cell>
          <cell r="CY174">
            <v>10</v>
          </cell>
          <cell r="CZ174">
            <v>810</v>
          </cell>
        </row>
        <row r="175">
          <cell r="A175" t="str">
            <v>4620550.02</v>
          </cell>
          <cell r="B175" t="str">
            <v>0550.02</v>
          </cell>
          <cell r="C175" t="str">
            <v>L'Île-Bizard-Sainte-Geneviève</v>
          </cell>
          <cell r="D175">
            <v>2315</v>
          </cell>
          <cell r="E175">
            <v>865</v>
          </cell>
          <cell r="F175">
            <v>1030</v>
          </cell>
          <cell r="G175">
            <v>50</v>
          </cell>
          <cell r="H175">
            <v>250</v>
          </cell>
          <cell r="I175">
            <v>120</v>
          </cell>
          <cell r="J175">
            <v>2315</v>
          </cell>
          <cell r="K175">
            <v>1940</v>
          </cell>
          <cell r="L175">
            <v>380</v>
          </cell>
          <cell r="M175">
            <v>820</v>
          </cell>
          <cell r="N175">
            <v>350</v>
          </cell>
          <cell r="O175">
            <v>235</v>
          </cell>
          <cell r="P175">
            <v>180</v>
          </cell>
          <cell r="Q175">
            <v>60</v>
          </cell>
          <cell r="R175">
            <v>820</v>
          </cell>
          <cell r="S175">
            <v>695</v>
          </cell>
          <cell r="T175">
            <v>500</v>
          </cell>
          <cell r="U175">
            <v>190</v>
          </cell>
          <cell r="V175">
            <v>310</v>
          </cell>
          <cell r="W175">
            <v>140</v>
          </cell>
          <cell r="X175">
            <v>130</v>
          </cell>
          <cell r="Y175">
            <v>40</v>
          </cell>
          <cell r="Z175">
            <v>195</v>
          </cell>
          <cell r="AA175">
            <v>95</v>
          </cell>
          <cell r="AB175">
            <v>95</v>
          </cell>
          <cell r="AC175">
            <v>30</v>
          </cell>
          <cell r="AD175">
            <v>50</v>
          </cell>
          <cell r="AE175">
            <v>20</v>
          </cell>
          <cell r="AF175">
            <v>125</v>
          </cell>
          <cell r="AG175">
            <v>80</v>
          </cell>
          <cell r="AH175">
            <v>60</v>
          </cell>
          <cell r="AI175">
            <v>20</v>
          </cell>
          <cell r="AJ175">
            <v>0</v>
          </cell>
          <cell r="AK175">
            <v>45</v>
          </cell>
          <cell r="AL175">
            <v>0</v>
          </cell>
          <cell r="AM175">
            <v>40</v>
          </cell>
          <cell r="AN175">
            <v>0</v>
          </cell>
          <cell r="AO175">
            <v>920</v>
          </cell>
          <cell r="AP175">
            <v>140</v>
          </cell>
          <cell r="AQ175">
            <v>365</v>
          </cell>
          <cell r="AR175">
            <v>130</v>
          </cell>
          <cell r="AS175">
            <v>200</v>
          </cell>
          <cell r="AT175">
            <v>80</v>
          </cell>
          <cell r="AU175">
            <v>1.1000000000000001</v>
          </cell>
          <cell r="AV175">
            <v>2800</v>
          </cell>
          <cell r="AW175">
            <v>360</v>
          </cell>
          <cell r="AX175">
            <v>70</v>
          </cell>
          <cell r="AY175">
            <v>60</v>
          </cell>
          <cell r="AZ175">
            <v>230</v>
          </cell>
          <cell r="BA175">
            <v>2435</v>
          </cell>
          <cell r="BB175">
            <v>3</v>
          </cell>
          <cell r="BC175">
            <v>335</v>
          </cell>
          <cell r="BD175">
            <v>115</v>
          </cell>
          <cell r="BE175">
            <v>35</v>
          </cell>
          <cell r="BF175">
            <v>10</v>
          </cell>
          <cell r="BG175">
            <v>70</v>
          </cell>
          <cell r="BH175">
            <v>220</v>
          </cell>
          <cell r="BI175">
            <v>1070</v>
          </cell>
          <cell r="BJ175">
            <v>7.2</v>
          </cell>
          <cell r="BK175">
            <v>7704</v>
          </cell>
          <cell r="BL175">
            <v>3</v>
          </cell>
          <cell r="BM175">
            <v>3210</v>
          </cell>
          <cell r="BN175">
            <v>1070</v>
          </cell>
          <cell r="BO175">
            <v>880</v>
          </cell>
          <cell r="BP175">
            <v>190</v>
          </cell>
          <cell r="BQ175">
            <v>0</v>
          </cell>
          <cell r="BR175">
            <v>1070</v>
          </cell>
          <cell r="BS175">
            <v>615</v>
          </cell>
          <cell r="BT175">
            <v>410</v>
          </cell>
          <cell r="BU175">
            <v>50</v>
          </cell>
          <cell r="BV175">
            <v>1070</v>
          </cell>
          <cell r="BW175">
            <v>65</v>
          </cell>
          <cell r="BX175">
            <v>140</v>
          </cell>
          <cell r="BY175">
            <v>105</v>
          </cell>
          <cell r="BZ175">
            <v>310</v>
          </cell>
          <cell r="CA175">
            <v>125</v>
          </cell>
          <cell r="CB175">
            <v>105</v>
          </cell>
          <cell r="CC175">
            <v>120</v>
          </cell>
          <cell r="CD175">
            <v>75</v>
          </cell>
          <cell r="CE175">
            <v>20</v>
          </cell>
          <cell r="CF175">
            <v>1070</v>
          </cell>
          <cell r="CG175">
            <v>795</v>
          </cell>
          <cell r="CH175">
            <v>5</v>
          </cell>
          <cell r="CI175">
            <v>0</v>
          </cell>
          <cell r="CJ175">
            <v>75</v>
          </cell>
          <cell r="CK175">
            <v>0</v>
          </cell>
          <cell r="CL175">
            <v>105</v>
          </cell>
          <cell r="CM175">
            <v>0</v>
          </cell>
          <cell r="CN175">
            <v>90</v>
          </cell>
          <cell r="CO175">
            <v>1070</v>
          </cell>
          <cell r="CP175">
            <v>230</v>
          </cell>
          <cell r="CQ175">
            <v>375</v>
          </cell>
          <cell r="CR175">
            <v>190</v>
          </cell>
          <cell r="CS175">
            <v>255</v>
          </cell>
          <cell r="CT175">
            <v>25</v>
          </cell>
          <cell r="CU175">
            <v>2780</v>
          </cell>
          <cell r="CV175">
            <v>2.6</v>
          </cell>
          <cell r="CW175">
            <v>1070</v>
          </cell>
          <cell r="CX175">
            <v>805</v>
          </cell>
          <cell r="CY175">
            <v>10</v>
          </cell>
          <cell r="CZ175">
            <v>255</v>
          </cell>
        </row>
        <row r="176">
          <cell r="A176" t="str">
            <v>4620550.03</v>
          </cell>
          <cell r="B176" t="str">
            <v>0550.03</v>
          </cell>
          <cell r="C176" t="str">
            <v>L'Île-Bizard-Sainte-Geneviève</v>
          </cell>
          <cell r="D176">
            <v>4870</v>
          </cell>
          <cell r="E176">
            <v>1590</v>
          </cell>
          <cell r="F176">
            <v>2520</v>
          </cell>
          <cell r="G176">
            <v>85</v>
          </cell>
          <cell r="H176">
            <v>385</v>
          </cell>
          <cell r="I176">
            <v>285</v>
          </cell>
          <cell r="J176">
            <v>4875</v>
          </cell>
          <cell r="K176">
            <v>4225</v>
          </cell>
          <cell r="L176">
            <v>650</v>
          </cell>
          <cell r="M176">
            <v>1730</v>
          </cell>
          <cell r="N176">
            <v>540</v>
          </cell>
          <cell r="O176">
            <v>410</v>
          </cell>
          <cell r="P176">
            <v>555</v>
          </cell>
          <cell r="Q176">
            <v>215</v>
          </cell>
          <cell r="R176">
            <v>1730</v>
          </cell>
          <cell r="S176">
            <v>1565</v>
          </cell>
          <cell r="T176">
            <v>1240</v>
          </cell>
          <cell r="U176">
            <v>330</v>
          </cell>
          <cell r="V176">
            <v>910</v>
          </cell>
          <cell r="W176">
            <v>285</v>
          </cell>
          <cell r="X176">
            <v>445</v>
          </cell>
          <cell r="Y176">
            <v>180</v>
          </cell>
          <cell r="Z176">
            <v>325</v>
          </cell>
          <cell r="AA176">
            <v>120</v>
          </cell>
          <cell r="AB176">
            <v>210</v>
          </cell>
          <cell r="AC176">
            <v>70</v>
          </cell>
          <cell r="AD176">
            <v>100</v>
          </cell>
          <cell r="AE176">
            <v>40</v>
          </cell>
          <cell r="AF176">
            <v>165</v>
          </cell>
          <cell r="AG176">
            <v>140</v>
          </cell>
          <cell r="AH176">
            <v>85</v>
          </cell>
          <cell r="AI176">
            <v>45</v>
          </cell>
          <cell r="AJ176">
            <v>15</v>
          </cell>
          <cell r="AK176">
            <v>25</v>
          </cell>
          <cell r="AL176">
            <v>10</v>
          </cell>
          <cell r="AM176">
            <v>10</v>
          </cell>
          <cell r="AN176">
            <v>0</v>
          </cell>
          <cell r="AO176">
            <v>2410</v>
          </cell>
          <cell r="AP176">
            <v>440</v>
          </cell>
          <cell r="AQ176">
            <v>1010</v>
          </cell>
          <cell r="AR176">
            <v>290</v>
          </cell>
          <cell r="AS176">
            <v>485</v>
          </cell>
          <cell r="AT176">
            <v>190</v>
          </cell>
          <cell r="AU176">
            <v>1.4</v>
          </cell>
          <cell r="AV176">
            <v>6145</v>
          </cell>
          <cell r="AW176">
            <v>435</v>
          </cell>
          <cell r="AX176">
            <v>85</v>
          </cell>
          <cell r="AY176">
            <v>60</v>
          </cell>
          <cell r="AZ176">
            <v>290</v>
          </cell>
          <cell r="BA176">
            <v>5710</v>
          </cell>
          <cell r="BB176">
            <v>3.3</v>
          </cell>
          <cell r="BC176">
            <v>430</v>
          </cell>
          <cell r="BD176">
            <v>160</v>
          </cell>
          <cell r="BE176">
            <v>45</v>
          </cell>
          <cell r="BF176">
            <v>15</v>
          </cell>
          <cell r="BG176">
            <v>95</v>
          </cell>
          <cell r="BH176">
            <v>270</v>
          </cell>
          <cell r="BI176">
            <v>2020</v>
          </cell>
          <cell r="BJ176">
            <v>8</v>
          </cell>
          <cell r="BK176">
            <v>16160</v>
          </cell>
          <cell r="BL176">
            <v>3.2</v>
          </cell>
          <cell r="BM176">
            <v>6464</v>
          </cell>
          <cell r="BN176">
            <v>2025</v>
          </cell>
          <cell r="BO176">
            <v>1840</v>
          </cell>
          <cell r="BP176">
            <v>185</v>
          </cell>
          <cell r="BQ176">
            <v>0</v>
          </cell>
          <cell r="BR176">
            <v>2025</v>
          </cell>
          <cell r="BS176">
            <v>1370</v>
          </cell>
          <cell r="BT176">
            <v>565</v>
          </cell>
          <cell r="BU176">
            <v>85</v>
          </cell>
          <cell r="BV176">
            <v>2025</v>
          </cell>
          <cell r="BW176">
            <v>30</v>
          </cell>
          <cell r="BX176">
            <v>100</v>
          </cell>
          <cell r="BY176">
            <v>65</v>
          </cell>
          <cell r="BZ176">
            <v>425</v>
          </cell>
          <cell r="CA176">
            <v>290</v>
          </cell>
          <cell r="CB176">
            <v>460</v>
          </cell>
          <cell r="CC176">
            <v>295</v>
          </cell>
          <cell r="CD176">
            <v>220</v>
          </cell>
          <cell r="CE176">
            <v>130</v>
          </cell>
          <cell r="CF176">
            <v>2025</v>
          </cell>
          <cell r="CG176">
            <v>1805</v>
          </cell>
          <cell r="CH176">
            <v>40</v>
          </cell>
          <cell r="CI176">
            <v>50</v>
          </cell>
          <cell r="CJ176">
            <v>25</v>
          </cell>
          <cell r="CK176">
            <v>0</v>
          </cell>
          <cell r="CL176">
            <v>105</v>
          </cell>
          <cell r="CM176">
            <v>0</v>
          </cell>
          <cell r="CN176">
            <v>0</v>
          </cell>
          <cell r="CO176">
            <v>2025</v>
          </cell>
          <cell r="CP176">
            <v>285</v>
          </cell>
          <cell r="CQ176">
            <v>515</v>
          </cell>
          <cell r="CR176">
            <v>400</v>
          </cell>
          <cell r="CS176">
            <v>775</v>
          </cell>
          <cell r="CT176">
            <v>55</v>
          </cell>
          <cell r="CU176">
            <v>6150</v>
          </cell>
          <cell r="CV176">
            <v>3</v>
          </cell>
          <cell r="CW176">
            <v>2020</v>
          </cell>
          <cell r="CX176">
            <v>1705</v>
          </cell>
          <cell r="CY176">
            <v>10</v>
          </cell>
          <cell r="CZ176">
            <v>305</v>
          </cell>
        </row>
        <row r="177">
          <cell r="A177" t="str">
            <v>4620550.04</v>
          </cell>
          <cell r="B177" t="str">
            <v>0550.04</v>
          </cell>
          <cell r="C177" t="str">
            <v>L'Île-Bizard-Sainte-Geneviève</v>
          </cell>
          <cell r="D177">
            <v>4195</v>
          </cell>
          <cell r="E177">
            <v>1560</v>
          </cell>
          <cell r="F177">
            <v>2035</v>
          </cell>
          <cell r="G177">
            <v>75</v>
          </cell>
          <cell r="H177">
            <v>375</v>
          </cell>
          <cell r="I177">
            <v>150</v>
          </cell>
          <cell r="J177">
            <v>4195</v>
          </cell>
          <cell r="K177">
            <v>3655</v>
          </cell>
          <cell r="L177">
            <v>540</v>
          </cell>
          <cell r="M177">
            <v>1500</v>
          </cell>
          <cell r="N177">
            <v>550</v>
          </cell>
          <cell r="O177">
            <v>365</v>
          </cell>
          <cell r="P177">
            <v>410</v>
          </cell>
          <cell r="Q177">
            <v>185</v>
          </cell>
          <cell r="R177">
            <v>1500</v>
          </cell>
          <cell r="S177">
            <v>1290</v>
          </cell>
          <cell r="T177">
            <v>1015</v>
          </cell>
          <cell r="U177">
            <v>310</v>
          </cell>
          <cell r="V177">
            <v>705</v>
          </cell>
          <cell r="W177">
            <v>200</v>
          </cell>
          <cell r="X177">
            <v>360</v>
          </cell>
          <cell r="Y177">
            <v>150</v>
          </cell>
          <cell r="Z177">
            <v>280</v>
          </cell>
          <cell r="AA177">
            <v>115</v>
          </cell>
          <cell r="AB177">
            <v>165</v>
          </cell>
          <cell r="AC177">
            <v>85</v>
          </cell>
          <cell r="AD177">
            <v>45</v>
          </cell>
          <cell r="AE177">
            <v>35</v>
          </cell>
          <cell r="AF177">
            <v>205</v>
          </cell>
          <cell r="AG177">
            <v>160</v>
          </cell>
          <cell r="AH177">
            <v>100</v>
          </cell>
          <cell r="AI177">
            <v>60</v>
          </cell>
          <cell r="AJ177">
            <v>0</v>
          </cell>
          <cell r="AK177">
            <v>45</v>
          </cell>
          <cell r="AL177">
            <v>20</v>
          </cell>
          <cell r="AM177">
            <v>25</v>
          </cell>
          <cell r="AN177">
            <v>0</v>
          </cell>
          <cell r="AO177">
            <v>1960</v>
          </cell>
          <cell r="AP177">
            <v>290</v>
          </cell>
          <cell r="AQ177">
            <v>705</v>
          </cell>
          <cell r="AR177">
            <v>315</v>
          </cell>
          <cell r="AS177">
            <v>485</v>
          </cell>
          <cell r="AT177">
            <v>160</v>
          </cell>
          <cell r="AU177">
            <v>1.3</v>
          </cell>
          <cell r="AV177">
            <v>5170</v>
          </cell>
          <cell r="AW177">
            <v>410</v>
          </cell>
          <cell r="AX177">
            <v>75</v>
          </cell>
          <cell r="AY177">
            <v>50</v>
          </cell>
          <cell r="AZ177">
            <v>285</v>
          </cell>
          <cell r="BA177">
            <v>4760</v>
          </cell>
          <cell r="BB177">
            <v>3.2</v>
          </cell>
          <cell r="BC177">
            <v>350</v>
          </cell>
          <cell r="BD177">
            <v>90</v>
          </cell>
          <cell r="BE177">
            <v>45</v>
          </cell>
          <cell r="BF177">
            <v>0</v>
          </cell>
          <cell r="BG177">
            <v>50</v>
          </cell>
          <cell r="BH177">
            <v>260</v>
          </cell>
          <cell r="BI177">
            <v>1790</v>
          </cell>
          <cell r="BJ177">
            <v>7.4</v>
          </cell>
          <cell r="BK177">
            <v>13246</v>
          </cell>
          <cell r="BL177">
            <v>3.1</v>
          </cell>
          <cell r="BM177">
            <v>5549</v>
          </cell>
          <cell r="BN177">
            <v>1790</v>
          </cell>
          <cell r="BO177">
            <v>1470</v>
          </cell>
          <cell r="BP177">
            <v>320</v>
          </cell>
          <cell r="BQ177">
            <v>0</v>
          </cell>
          <cell r="BR177">
            <v>1795</v>
          </cell>
          <cell r="BS177">
            <v>1230</v>
          </cell>
          <cell r="BT177">
            <v>480</v>
          </cell>
          <cell r="BU177">
            <v>80</v>
          </cell>
          <cell r="BV177">
            <v>1790</v>
          </cell>
          <cell r="BW177">
            <v>45</v>
          </cell>
          <cell r="BX177">
            <v>75</v>
          </cell>
          <cell r="BY177">
            <v>45</v>
          </cell>
          <cell r="BZ177">
            <v>540</v>
          </cell>
          <cell r="CA177">
            <v>320</v>
          </cell>
          <cell r="CB177">
            <v>405</v>
          </cell>
          <cell r="CC177">
            <v>140</v>
          </cell>
          <cell r="CD177">
            <v>145</v>
          </cell>
          <cell r="CE177">
            <v>75</v>
          </cell>
          <cell r="CF177">
            <v>1795</v>
          </cell>
          <cell r="CG177">
            <v>1145</v>
          </cell>
          <cell r="CH177">
            <v>160</v>
          </cell>
          <cell r="CI177">
            <v>125</v>
          </cell>
          <cell r="CJ177">
            <v>50</v>
          </cell>
          <cell r="CK177">
            <v>0</v>
          </cell>
          <cell r="CL177">
            <v>310</v>
          </cell>
          <cell r="CM177">
            <v>0</v>
          </cell>
          <cell r="CN177">
            <v>0</v>
          </cell>
          <cell r="CO177">
            <v>1790</v>
          </cell>
          <cell r="CP177">
            <v>290</v>
          </cell>
          <cell r="CQ177">
            <v>520</v>
          </cell>
          <cell r="CR177">
            <v>350</v>
          </cell>
          <cell r="CS177">
            <v>585</v>
          </cell>
          <cell r="CT177">
            <v>45</v>
          </cell>
          <cell r="CU177">
            <v>5170</v>
          </cell>
          <cell r="CV177">
            <v>2.9</v>
          </cell>
          <cell r="CW177">
            <v>1790</v>
          </cell>
          <cell r="CX177">
            <v>1480</v>
          </cell>
          <cell r="CY177">
            <v>10</v>
          </cell>
          <cell r="CZ177">
            <v>300</v>
          </cell>
        </row>
        <row r="178">
          <cell r="C178" t="str">
            <v>L'Île-Bizard-Sainte-Geneviève</v>
          </cell>
          <cell r="D178">
            <v>14150</v>
          </cell>
          <cell r="E178">
            <v>5275</v>
          </cell>
          <cell r="F178">
            <v>6375</v>
          </cell>
          <cell r="G178">
            <v>300</v>
          </cell>
          <cell r="H178">
            <v>1350</v>
          </cell>
          <cell r="I178">
            <v>840</v>
          </cell>
          <cell r="J178">
            <v>14155</v>
          </cell>
          <cell r="K178">
            <v>12180</v>
          </cell>
          <cell r="L178">
            <v>1980</v>
          </cell>
          <cell r="M178">
            <v>4795</v>
          </cell>
          <cell r="N178">
            <v>1790</v>
          </cell>
          <cell r="O178">
            <v>1225</v>
          </cell>
          <cell r="P178">
            <v>1250</v>
          </cell>
          <cell r="Q178">
            <v>530</v>
          </cell>
          <cell r="R178">
            <v>4795</v>
          </cell>
          <cell r="S178">
            <v>4125</v>
          </cell>
          <cell r="T178">
            <v>3130</v>
          </cell>
          <cell r="U178">
            <v>965</v>
          </cell>
          <cell r="V178">
            <v>2170</v>
          </cell>
          <cell r="W178">
            <v>740</v>
          </cell>
          <cell r="X178">
            <v>1000</v>
          </cell>
          <cell r="Y178">
            <v>430</v>
          </cell>
          <cell r="Z178">
            <v>1000</v>
          </cell>
          <cell r="AA178">
            <v>450</v>
          </cell>
          <cell r="AB178">
            <v>550</v>
          </cell>
          <cell r="AC178">
            <v>230</v>
          </cell>
          <cell r="AD178">
            <v>215</v>
          </cell>
          <cell r="AE178">
            <v>105</v>
          </cell>
          <cell r="AF178">
            <v>660</v>
          </cell>
          <cell r="AG178">
            <v>535</v>
          </cell>
          <cell r="AH178">
            <v>335</v>
          </cell>
          <cell r="AI178">
            <v>175</v>
          </cell>
          <cell r="AJ178">
            <v>30</v>
          </cell>
          <cell r="AK178">
            <v>125</v>
          </cell>
          <cell r="AL178">
            <v>40</v>
          </cell>
          <cell r="AM178">
            <v>75</v>
          </cell>
          <cell r="AN178">
            <v>0</v>
          </cell>
          <cell r="AO178">
            <v>6105</v>
          </cell>
          <cell r="AP178">
            <v>1040</v>
          </cell>
          <cell r="AQ178">
            <v>2380</v>
          </cell>
          <cell r="AR178">
            <v>845</v>
          </cell>
          <cell r="AS178">
            <v>1330</v>
          </cell>
          <cell r="AT178">
            <v>505</v>
          </cell>
          <cell r="AU178">
            <v>1.2732012513034412</v>
          </cell>
          <cell r="AV178">
            <v>17220</v>
          </cell>
          <cell r="AW178">
            <v>2175</v>
          </cell>
          <cell r="AX178">
            <v>385</v>
          </cell>
          <cell r="AY178">
            <v>300</v>
          </cell>
          <cell r="AZ178">
            <v>1480</v>
          </cell>
          <cell r="BA178">
            <v>15040</v>
          </cell>
          <cell r="BB178">
            <v>3.1366006256517207</v>
          </cell>
          <cell r="BC178">
            <v>1550</v>
          </cell>
          <cell r="BD178">
            <v>625</v>
          </cell>
          <cell r="BE178">
            <v>175</v>
          </cell>
          <cell r="BF178">
            <v>35</v>
          </cell>
          <cell r="BG178">
            <v>415</v>
          </cell>
          <cell r="BH178">
            <v>920</v>
          </cell>
          <cell r="BI178">
            <v>6420</v>
          </cell>
          <cell r="BJ178">
            <v>6.9077881619937695</v>
          </cell>
          <cell r="BK178">
            <v>44348</v>
          </cell>
          <cell r="BL178">
            <v>2.8509345794392522</v>
          </cell>
          <cell r="BM178">
            <v>18303</v>
          </cell>
          <cell r="BN178">
            <v>6425</v>
          </cell>
          <cell r="BO178">
            <v>4795</v>
          </cell>
          <cell r="BP178">
            <v>1630</v>
          </cell>
          <cell r="BQ178">
            <v>0</v>
          </cell>
          <cell r="BR178">
            <v>6430</v>
          </cell>
          <cell r="BS178">
            <v>4150</v>
          </cell>
          <cell r="BT178">
            <v>1880</v>
          </cell>
          <cell r="BU178">
            <v>395</v>
          </cell>
          <cell r="BV178">
            <v>6425</v>
          </cell>
          <cell r="BW178">
            <v>305</v>
          </cell>
          <cell r="BX178">
            <v>565</v>
          </cell>
          <cell r="BY178">
            <v>510</v>
          </cell>
          <cell r="BZ178">
            <v>1485</v>
          </cell>
          <cell r="CA178">
            <v>860</v>
          </cell>
          <cell r="CB178">
            <v>1170</v>
          </cell>
          <cell r="CC178">
            <v>675</v>
          </cell>
          <cell r="CD178">
            <v>505</v>
          </cell>
          <cell r="CE178">
            <v>330</v>
          </cell>
          <cell r="CF178">
            <v>6425</v>
          </cell>
          <cell r="CG178">
            <v>4045</v>
          </cell>
          <cell r="CH178">
            <v>220</v>
          </cell>
          <cell r="CI178">
            <v>180</v>
          </cell>
          <cell r="CJ178">
            <v>240</v>
          </cell>
          <cell r="CK178">
            <v>0</v>
          </cell>
          <cell r="CL178">
            <v>1580</v>
          </cell>
          <cell r="CM178">
            <v>15</v>
          </cell>
          <cell r="CN178">
            <v>140</v>
          </cell>
          <cell r="CO178">
            <v>6425</v>
          </cell>
          <cell r="CP178">
            <v>1490</v>
          </cell>
          <cell r="CQ178">
            <v>1865</v>
          </cell>
          <cell r="CR178">
            <v>1135</v>
          </cell>
          <cell r="CS178">
            <v>1785</v>
          </cell>
          <cell r="CT178">
            <v>155</v>
          </cell>
          <cell r="CU178">
            <v>17225</v>
          </cell>
          <cell r="CV178">
            <v>2.6809338521400776</v>
          </cell>
          <cell r="CW178">
            <v>6420</v>
          </cell>
          <cell r="CX178">
            <v>4715</v>
          </cell>
          <cell r="CY178">
            <v>40</v>
          </cell>
          <cell r="CZ178">
            <v>1670</v>
          </cell>
        </row>
        <row r="181">
          <cell r="A181" t="str">
            <v>4620001.00</v>
          </cell>
          <cell r="B181" t="str">
            <v>0001.00</v>
          </cell>
          <cell r="C181" t="str">
            <v>Mercier-Hochelaga-Maisonneuve</v>
          </cell>
          <cell r="D181">
            <v>2180</v>
          </cell>
          <cell r="E181">
            <v>1085</v>
          </cell>
          <cell r="F181">
            <v>590</v>
          </cell>
          <cell r="G181">
            <v>60</v>
          </cell>
          <cell r="H181">
            <v>300</v>
          </cell>
          <cell r="I181">
            <v>155</v>
          </cell>
          <cell r="J181">
            <v>2180</v>
          </cell>
          <cell r="K181">
            <v>1745</v>
          </cell>
          <cell r="L181">
            <v>435</v>
          </cell>
          <cell r="M181">
            <v>710</v>
          </cell>
          <cell r="N181">
            <v>455</v>
          </cell>
          <cell r="O181">
            <v>130</v>
          </cell>
          <cell r="P181">
            <v>90</v>
          </cell>
          <cell r="Q181">
            <v>25</v>
          </cell>
          <cell r="R181">
            <v>710</v>
          </cell>
          <cell r="S181">
            <v>505</v>
          </cell>
          <cell r="T181">
            <v>290</v>
          </cell>
          <cell r="U181">
            <v>165</v>
          </cell>
          <cell r="V181">
            <v>120</v>
          </cell>
          <cell r="W181">
            <v>55</v>
          </cell>
          <cell r="X181">
            <v>55</v>
          </cell>
          <cell r="Y181">
            <v>10</v>
          </cell>
          <cell r="Z181">
            <v>220</v>
          </cell>
          <cell r="AA181">
            <v>140</v>
          </cell>
          <cell r="AB181">
            <v>85</v>
          </cell>
          <cell r="AC181">
            <v>35</v>
          </cell>
          <cell r="AD181">
            <v>25</v>
          </cell>
          <cell r="AE181">
            <v>20</v>
          </cell>
          <cell r="AF181">
            <v>200</v>
          </cell>
          <cell r="AG181">
            <v>165</v>
          </cell>
          <cell r="AH181">
            <v>120</v>
          </cell>
          <cell r="AI181">
            <v>40</v>
          </cell>
          <cell r="AJ181">
            <v>10</v>
          </cell>
          <cell r="AK181">
            <v>35</v>
          </cell>
          <cell r="AL181">
            <v>30</v>
          </cell>
          <cell r="AM181">
            <v>0</v>
          </cell>
          <cell r="AN181">
            <v>0</v>
          </cell>
          <cell r="AO181">
            <v>615</v>
          </cell>
          <cell r="AP181">
            <v>130</v>
          </cell>
          <cell r="AQ181">
            <v>185</v>
          </cell>
          <cell r="AR181">
            <v>80</v>
          </cell>
          <cell r="AS181">
            <v>115</v>
          </cell>
          <cell r="AT181">
            <v>105</v>
          </cell>
          <cell r="AU181">
            <v>0.9</v>
          </cell>
          <cell r="AV181">
            <v>2465</v>
          </cell>
          <cell r="AW181">
            <v>630</v>
          </cell>
          <cell r="AX181">
            <v>25</v>
          </cell>
          <cell r="AY181">
            <v>100</v>
          </cell>
          <cell r="AZ181">
            <v>495</v>
          </cell>
          <cell r="BA181">
            <v>1835</v>
          </cell>
          <cell r="BB181">
            <v>2.6</v>
          </cell>
          <cell r="BC181">
            <v>365</v>
          </cell>
          <cell r="BD181">
            <v>150</v>
          </cell>
          <cell r="BE181">
            <v>15</v>
          </cell>
          <cell r="BF181">
            <v>30</v>
          </cell>
          <cell r="BG181">
            <v>105</v>
          </cell>
          <cell r="BH181">
            <v>215</v>
          </cell>
          <cell r="BI181">
            <v>1245</v>
          </cell>
          <cell r="BJ181">
            <v>4.5999999999999996</v>
          </cell>
          <cell r="BK181">
            <v>5727</v>
          </cell>
          <cell r="BL181">
            <v>2.1</v>
          </cell>
          <cell r="BM181">
            <v>2614.5</v>
          </cell>
          <cell r="BN181">
            <v>1245</v>
          </cell>
          <cell r="BO181">
            <v>520</v>
          </cell>
          <cell r="BP181">
            <v>720</v>
          </cell>
          <cell r="BQ181">
            <v>0</v>
          </cell>
          <cell r="BR181">
            <v>1245</v>
          </cell>
          <cell r="BS181">
            <v>740</v>
          </cell>
          <cell r="BT181">
            <v>385</v>
          </cell>
          <cell r="BU181">
            <v>120</v>
          </cell>
          <cell r="BV181">
            <v>1245</v>
          </cell>
          <cell r="BW181">
            <v>195</v>
          </cell>
          <cell r="BX181">
            <v>400</v>
          </cell>
          <cell r="BY181">
            <v>295</v>
          </cell>
          <cell r="BZ181">
            <v>105</v>
          </cell>
          <cell r="CA181">
            <v>60</v>
          </cell>
          <cell r="CB181">
            <v>50</v>
          </cell>
          <cell r="CC181">
            <v>10</v>
          </cell>
          <cell r="CD181">
            <v>70</v>
          </cell>
          <cell r="CE181">
            <v>60</v>
          </cell>
          <cell r="CF181">
            <v>1245</v>
          </cell>
          <cell r="CG181">
            <v>40</v>
          </cell>
          <cell r="CH181">
            <v>15</v>
          </cell>
          <cell r="CI181">
            <v>15</v>
          </cell>
          <cell r="CJ181">
            <v>470</v>
          </cell>
          <cell r="CK181">
            <v>0</v>
          </cell>
          <cell r="CL181">
            <v>690</v>
          </cell>
          <cell r="CM181">
            <v>15</v>
          </cell>
          <cell r="CN181">
            <v>0</v>
          </cell>
          <cell r="CO181">
            <v>1245</v>
          </cell>
          <cell r="CP181">
            <v>495</v>
          </cell>
          <cell r="CQ181">
            <v>465</v>
          </cell>
          <cell r="CR181">
            <v>140</v>
          </cell>
          <cell r="CS181">
            <v>125</v>
          </cell>
          <cell r="CT181">
            <v>10</v>
          </cell>
          <cell r="CU181">
            <v>2460</v>
          </cell>
          <cell r="CV181">
            <v>2</v>
          </cell>
          <cell r="CW181">
            <v>1245</v>
          </cell>
          <cell r="CX181">
            <v>680</v>
          </cell>
          <cell r="CY181">
            <v>15</v>
          </cell>
          <cell r="CZ181">
            <v>550</v>
          </cell>
        </row>
        <row r="182">
          <cell r="A182" t="str">
            <v>4620002.00</v>
          </cell>
          <cell r="B182" t="str">
            <v>0002.00</v>
          </cell>
          <cell r="C182" t="str">
            <v>Mercier-Hochelaga-Maisonneuve</v>
          </cell>
          <cell r="D182">
            <v>2385</v>
          </cell>
          <cell r="E182">
            <v>1140</v>
          </cell>
          <cell r="F182">
            <v>670</v>
          </cell>
          <cell r="G182">
            <v>60</v>
          </cell>
          <cell r="H182">
            <v>315</v>
          </cell>
          <cell r="I182">
            <v>205</v>
          </cell>
          <cell r="J182">
            <v>2385</v>
          </cell>
          <cell r="K182">
            <v>1925</v>
          </cell>
          <cell r="L182">
            <v>465</v>
          </cell>
          <cell r="M182">
            <v>825</v>
          </cell>
          <cell r="N182">
            <v>470</v>
          </cell>
          <cell r="O182">
            <v>240</v>
          </cell>
          <cell r="P182">
            <v>105</v>
          </cell>
          <cell r="Q182">
            <v>15</v>
          </cell>
          <cell r="R182">
            <v>825</v>
          </cell>
          <cell r="S182">
            <v>560</v>
          </cell>
          <cell r="T182">
            <v>325</v>
          </cell>
          <cell r="U182">
            <v>210</v>
          </cell>
          <cell r="V182">
            <v>115</v>
          </cell>
          <cell r="W182">
            <v>70</v>
          </cell>
          <cell r="X182">
            <v>40</v>
          </cell>
          <cell r="Y182">
            <v>10</v>
          </cell>
          <cell r="Z182">
            <v>235</v>
          </cell>
          <cell r="AA182">
            <v>135</v>
          </cell>
          <cell r="AB182">
            <v>100</v>
          </cell>
          <cell r="AC182">
            <v>50</v>
          </cell>
          <cell r="AD182">
            <v>40</v>
          </cell>
          <cell r="AE182">
            <v>0</v>
          </cell>
          <cell r="AF182">
            <v>265</v>
          </cell>
          <cell r="AG182">
            <v>195</v>
          </cell>
          <cell r="AH182">
            <v>70</v>
          </cell>
          <cell r="AI182">
            <v>115</v>
          </cell>
          <cell r="AJ182">
            <v>10</v>
          </cell>
          <cell r="AK182">
            <v>70</v>
          </cell>
          <cell r="AL182">
            <v>50</v>
          </cell>
          <cell r="AM182">
            <v>10</v>
          </cell>
          <cell r="AN182">
            <v>15</v>
          </cell>
          <cell r="AO182">
            <v>750</v>
          </cell>
          <cell r="AP182">
            <v>130</v>
          </cell>
          <cell r="AQ182">
            <v>290</v>
          </cell>
          <cell r="AR182">
            <v>125</v>
          </cell>
          <cell r="AS182">
            <v>140</v>
          </cell>
          <cell r="AT182">
            <v>60</v>
          </cell>
          <cell r="AU182">
            <v>0.9</v>
          </cell>
          <cell r="AV182">
            <v>2810</v>
          </cell>
          <cell r="AW182">
            <v>675</v>
          </cell>
          <cell r="AX182">
            <v>70</v>
          </cell>
          <cell r="AY182">
            <v>95</v>
          </cell>
          <cell r="AZ182">
            <v>505</v>
          </cell>
          <cell r="BA182">
            <v>2135</v>
          </cell>
          <cell r="BB182">
            <v>2.6</v>
          </cell>
          <cell r="BC182">
            <v>465</v>
          </cell>
          <cell r="BD182">
            <v>205</v>
          </cell>
          <cell r="BE182">
            <v>15</v>
          </cell>
          <cell r="BF182">
            <v>15</v>
          </cell>
          <cell r="BG182">
            <v>170</v>
          </cell>
          <cell r="BH182">
            <v>265</v>
          </cell>
          <cell r="BI182">
            <v>1340</v>
          </cell>
          <cell r="BJ182">
            <v>4.9000000000000004</v>
          </cell>
          <cell r="BK182">
            <v>6566.0000000000009</v>
          </cell>
          <cell r="BL182">
            <v>2.1</v>
          </cell>
          <cell r="BM182">
            <v>2814</v>
          </cell>
          <cell r="BN182">
            <v>1345</v>
          </cell>
          <cell r="BO182">
            <v>555</v>
          </cell>
          <cell r="BP182">
            <v>785</v>
          </cell>
          <cell r="BQ182">
            <v>0</v>
          </cell>
          <cell r="BR182">
            <v>1345</v>
          </cell>
          <cell r="BS182">
            <v>895</v>
          </cell>
          <cell r="BT182">
            <v>345</v>
          </cell>
          <cell r="BU182">
            <v>100</v>
          </cell>
          <cell r="BV182">
            <v>1340</v>
          </cell>
          <cell r="BW182">
            <v>170</v>
          </cell>
          <cell r="BX182">
            <v>670</v>
          </cell>
          <cell r="BY182">
            <v>195</v>
          </cell>
          <cell r="BZ182">
            <v>90</v>
          </cell>
          <cell r="CA182">
            <v>70</v>
          </cell>
          <cell r="CB182">
            <v>35</v>
          </cell>
          <cell r="CC182">
            <v>55</v>
          </cell>
          <cell r="CD182">
            <v>0</v>
          </cell>
          <cell r="CE182">
            <v>55</v>
          </cell>
          <cell r="CF182">
            <v>1345</v>
          </cell>
          <cell r="CG182">
            <v>85</v>
          </cell>
          <cell r="CH182">
            <v>20</v>
          </cell>
          <cell r="CI182">
            <v>65</v>
          </cell>
          <cell r="CJ182">
            <v>395</v>
          </cell>
          <cell r="CK182">
            <v>65</v>
          </cell>
          <cell r="CL182">
            <v>690</v>
          </cell>
          <cell r="CM182">
            <v>20</v>
          </cell>
          <cell r="CN182">
            <v>0</v>
          </cell>
          <cell r="CO182">
            <v>1340</v>
          </cell>
          <cell r="CP182">
            <v>505</v>
          </cell>
          <cell r="CQ182">
            <v>455</v>
          </cell>
          <cell r="CR182">
            <v>220</v>
          </cell>
          <cell r="CS182">
            <v>145</v>
          </cell>
          <cell r="CT182">
            <v>15</v>
          </cell>
          <cell r="CU182">
            <v>2805</v>
          </cell>
          <cell r="CV182">
            <v>2.1</v>
          </cell>
          <cell r="CW182">
            <v>1345</v>
          </cell>
          <cell r="CX182">
            <v>800</v>
          </cell>
          <cell r="CY182">
            <v>15</v>
          </cell>
          <cell r="CZ182">
            <v>530</v>
          </cell>
        </row>
        <row r="183">
          <cell r="A183" t="str">
            <v>4620003.00</v>
          </cell>
          <cell r="B183" t="str">
            <v>0003.00</v>
          </cell>
          <cell r="C183" t="str">
            <v>Mercier-Hochelaga-Maisonneuve</v>
          </cell>
          <cell r="D183">
            <v>5470</v>
          </cell>
          <cell r="E183">
            <v>2495</v>
          </cell>
          <cell r="F183">
            <v>1800</v>
          </cell>
          <cell r="G183">
            <v>145</v>
          </cell>
          <cell r="H183">
            <v>650</v>
          </cell>
          <cell r="I183">
            <v>375</v>
          </cell>
          <cell r="J183">
            <v>5470</v>
          </cell>
          <cell r="K183">
            <v>4505</v>
          </cell>
          <cell r="L183">
            <v>965</v>
          </cell>
          <cell r="M183">
            <v>1805</v>
          </cell>
          <cell r="N183">
            <v>945</v>
          </cell>
          <cell r="O183">
            <v>500</v>
          </cell>
          <cell r="P183">
            <v>280</v>
          </cell>
          <cell r="Q183">
            <v>75</v>
          </cell>
          <cell r="R183">
            <v>1805</v>
          </cell>
          <cell r="S183">
            <v>1375</v>
          </cell>
          <cell r="T183">
            <v>890</v>
          </cell>
          <cell r="U183">
            <v>425</v>
          </cell>
          <cell r="V183">
            <v>465</v>
          </cell>
          <cell r="W183">
            <v>250</v>
          </cell>
          <cell r="X183">
            <v>180</v>
          </cell>
          <cell r="Y183">
            <v>35</v>
          </cell>
          <cell r="Z183">
            <v>485</v>
          </cell>
          <cell r="AA183">
            <v>270</v>
          </cell>
          <cell r="AB183">
            <v>215</v>
          </cell>
          <cell r="AC183">
            <v>100</v>
          </cell>
          <cell r="AD183">
            <v>80</v>
          </cell>
          <cell r="AE183">
            <v>35</v>
          </cell>
          <cell r="AF183">
            <v>425</v>
          </cell>
          <cell r="AG183">
            <v>375</v>
          </cell>
          <cell r="AH183">
            <v>230</v>
          </cell>
          <cell r="AI183">
            <v>130</v>
          </cell>
          <cell r="AJ183">
            <v>15</v>
          </cell>
          <cell r="AK183">
            <v>55</v>
          </cell>
          <cell r="AL183">
            <v>25</v>
          </cell>
          <cell r="AM183">
            <v>20</v>
          </cell>
          <cell r="AN183">
            <v>10</v>
          </cell>
          <cell r="AO183">
            <v>1745</v>
          </cell>
          <cell r="AP183">
            <v>320</v>
          </cell>
          <cell r="AQ183">
            <v>600</v>
          </cell>
          <cell r="AR183">
            <v>260</v>
          </cell>
          <cell r="AS183">
            <v>315</v>
          </cell>
          <cell r="AT183">
            <v>265</v>
          </cell>
          <cell r="AU183">
            <v>1</v>
          </cell>
          <cell r="AV183">
            <v>6340</v>
          </cell>
          <cell r="AW183">
            <v>1410</v>
          </cell>
          <cell r="AX183">
            <v>135</v>
          </cell>
          <cell r="AY183">
            <v>295</v>
          </cell>
          <cell r="AZ183">
            <v>980</v>
          </cell>
          <cell r="BA183">
            <v>4925</v>
          </cell>
          <cell r="BB183">
            <v>2.7</v>
          </cell>
          <cell r="BC183">
            <v>940</v>
          </cell>
          <cell r="BD183">
            <v>305</v>
          </cell>
          <cell r="BE183">
            <v>55</v>
          </cell>
          <cell r="BF183">
            <v>10</v>
          </cell>
          <cell r="BG183">
            <v>235</v>
          </cell>
          <cell r="BH183">
            <v>635</v>
          </cell>
          <cell r="BI183">
            <v>2880</v>
          </cell>
          <cell r="BJ183">
            <v>5</v>
          </cell>
          <cell r="BK183">
            <v>14400</v>
          </cell>
          <cell r="BL183">
            <v>2.2999999999999998</v>
          </cell>
          <cell r="BM183">
            <v>6623.9999999999991</v>
          </cell>
          <cell r="BN183">
            <v>2885</v>
          </cell>
          <cell r="BO183">
            <v>1230</v>
          </cell>
          <cell r="BP183">
            <v>1655</v>
          </cell>
          <cell r="BQ183">
            <v>0</v>
          </cell>
          <cell r="BR183">
            <v>2880</v>
          </cell>
          <cell r="BS183">
            <v>1805</v>
          </cell>
          <cell r="BT183">
            <v>860</v>
          </cell>
          <cell r="BU183">
            <v>220</v>
          </cell>
          <cell r="BV183">
            <v>2885</v>
          </cell>
          <cell r="BW183">
            <v>195</v>
          </cell>
          <cell r="BX183">
            <v>920</v>
          </cell>
          <cell r="BY183">
            <v>975</v>
          </cell>
          <cell r="BZ183">
            <v>300</v>
          </cell>
          <cell r="CA183">
            <v>210</v>
          </cell>
          <cell r="CB183">
            <v>125</v>
          </cell>
          <cell r="CC183">
            <v>125</v>
          </cell>
          <cell r="CD183">
            <v>30</v>
          </cell>
          <cell r="CE183">
            <v>0</v>
          </cell>
          <cell r="CF183">
            <v>2880</v>
          </cell>
          <cell r="CG183">
            <v>215</v>
          </cell>
          <cell r="CH183">
            <v>95</v>
          </cell>
          <cell r="CI183">
            <v>95</v>
          </cell>
          <cell r="CJ183">
            <v>795</v>
          </cell>
          <cell r="CK183">
            <v>15</v>
          </cell>
          <cell r="CL183">
            <v>1660</v>
          </cell>
          <cell r="CM183">
            <v>15</v>
          </cell>
          <cell r="CN183">
            <v>0</v>
          </cell>
          <cell r="CO183">
            <v>2885</v>
          </cell>
          <cell r="CP183">
            <v>980</v>
          </cell>
          <cell r="CQ183">
            <v>980</v>
          </cell>
          <cell r="CR183">
            <v>485</v>
          </cell>
          <cell r="CS183">
            <v>400</v>
          </cell>
          <cell r="CT183">
            <v>45</v>
          </cell>
          <cell r="CU183">
            <v>6340</v>
          </cell>
          <cell r="CV183">
            <v>2.2000000000000002</v>
          </cell>
          <cell r="CW183">
            <v>2880</v>
          </cell>
          <cell r="CX183">
            <v>1705</v>
          </cell>
          <cell r="CY183">
            <v>45</v>
          </cell>
          <cell r="CZ183">
            <v>1130</v>
          </cell>
        </row>
        <row r="184">
          <cell r="A184" t="str">
            <v>4620004.00</v>
          </cell>
          <cell r="B184" t="str">
            <v>0004.00</v>
          </cell>
          <cell r="C184" t="str">
            <v>Mercier-Hochelaga-Maisonneuve</v>
          </cell>
          <cell r="D184">
            <v>2850</v>
          </cell>
          <cell r="E184">
            <v>1335</v>
          </cell>
          <cell r="F184">
            <v>775</v>
          </cell>
          <cell r="G184">
            <v>85</v>
          </cell>
          <cell r="H184">
            <v>380</v>
          </cell>
          <cell r="I184">
            <v>275</v>
          </cell>
          <cell r="J184">
            <v>2850</v>
          </cell>
          <cell r="K184">
            <v>2335</v>
          </cell>
          <cell r="L184">
            <v>520</v>
          </cell>
          <cell r="M184">
            <v>870</v>
          </cell>
          <cell r="N184">
            <v>505</v>
          </cell>
          <cell r="O184">
            <v>225</v>
          </cell>
          <cell r="P184">
            <v>105</v>
          </cell>
          <cell r="Q184">
            <v>35</v>
          </cell>
          <cell r="R184">
            <v>870</v>
          </cell>
          <cell r="S184">
            <v>635</v>
          </cell>
          <cell r="T184">
            <v>375</v>
          </cell>
          <cell r="U184">
            <v>195</v>
          </cell>
          <cell r="V184">
            <v>180</v>
          </cell>
          <cell r="W184">
            <v>110</v>
          </cell>
          <cell r="X184">
            <v>65</v>
          </cell>
          <cell r="Y184">
            <v>10</v>
          </cell>
          <cell r="Z184">
            <v>265</v>
          </cell>
          <cell r="AA184">
            <v>145</v>
          </cell>
          <cell r="AB184">
            <v>115</v>
          </cell>
          <cell r="AC184">
            <v>55</v>
          </cell>
          <cell r="AD184">
            <v>40</v>
          </cell>
          <cell r="AE184">
            <v>20</v>
          </cell>
          <cell r="AF184">
            <v>235</v>
          </cell>
          <cell r="AG184">
            <v>190</v>
          </cell>
          <cell r="AH184">
            <v>135</v>
          </cell>
          <cell r="AI184">
            <v>55</v>
          </cell>
          <cell r="AJ184">
            <v>10</v>
          </cell>
          <cell r="AK184">
            <v>50</v>
          </cell>
          <cell r="AL184">
            <v>35</v>
          </cell>
          <cell r="AM184">
            <v>10</v>
          </cell>
          <cell r="AN184">
            <v>0</v>
          </cell>
          <cell r="AO184">
            <v>785</v>
          </cell>
          <cell r="AP184">
            <v>155</v>
          </cell>
          <cell r="AQ184">
            <v>215</v>
          </cell>
          <cell r="AR184">
            <v>100</v>
          </cell>
          <cell r="AS184">
            <v>155</v>
          </cell>
          <cell r="AT184">
            <v>155</v>
          </cell>
          <cell r="AU184">
            <v>0.9</v>
          </cell>
          <cell r="AV184">
            <v>3130</v>
          </cell>
          <cell r="AW184">
            <v>835</v>
          </cell>
          <cell r="AX184">
            <v>100</v>
          </cell>
          <cell r="AY184">
            <v>120</v>
          </cell>
          <cell r="AZ184">
            <v>620</v>
          </cell>
          <cell r="BA184">
            <v>2290</v>
          </cell>
          <cell r="BB184">
            <v>2.6</v>
          </cell>
          <cell r="BC184">
            <v>520</v>
          </cell>
          <cell r="BD184">
            <v>250</v>
          </cell>
          <cell r="BE184">
            <v>35</v>
          </cell>
          <cell r="BF184">
            <v>10</v>
          </cell>
          <cell r="BG184">
            <v>215</v>
          </cell>
          <cell r="BH184">
            <v>270</v>
          </cell>
          <cell r="BI184">
            <v>1555</v>
          </cell>
          <cell r="BJ184">
            <v>4.8</v>
          </cell>
          <cell r="BK184">
            <v>7464</v>
          </cell>
          <cell r="BL184">
            <v>2</v>
          </cell>
          <cell r="BM184">
            <v>3110</v>
          </cell>
          <cell r="BN184">
            <v>1560</v>
          </cell>
          <cell r="BO184">
            <v>620</v>
          </cell>
          <cell r="BP184">
            <v>940</v>
          </cell>
          <cell r="BQ184">
            <v>0</v>
          </cell>
          <cell r="BR184">
            <v>1560</v>
          </cell>
          <cell r="BS184">
            <v>980</v>
          </cell>
          <cell r="BT184">
            <v>475</v>
          </cell>
          <cell r="BU184">
            <v>105</v>
          </cell>
          <cell r="BV184">
            <v>1560</v>
          </cell>
          <cell r="BW184">
            <v>260</v>
          </cell>
          <cell r="BX184">
            <v>635</v>
          </cell>
          <cell r="BY184">
            <v>355</v>
          </cell>
          <cell r="BZ184">
            <v>95</v>
          </cell>
          <cell r="CA184">
            <v>45</v>
          </cell>
          <cell r="CB184">
            <v>55</v>
          </cell>
          <cell r="CC184">
            <v>30</v>
          </cell>
          <cell r="CD184">
            <v>50</v>
          </cell>
          <cell r="CE184">
            <v>40</v>
          </cell>
          <cell r="CF184">
            <v>1560</v>
          </cell>
          <cell r="CG184">
            <v>120</v>
          </cell>
          <cell r="CH184">
            <v>20</v>
          </cell>
          <cell r="CI184">
            <v>95</v>
          </cell>
          <cell r="CJ184">
            <v>340</v>
          </cell>
          <cell r="CK184">
            <v>0</v>
          </cell>
          <cell r="CL184">
            <v>915</v>
          </cell>
          <cell r="CM184">
            <v>70</v>
          </cell>
          <cell r="CN184">
            <v>0</v>
          </cell>
          <cell r="CO184">
            <v>1560</v>
          </cell>
          <cell r="CP184">
            <v>615</v>
          </cell>
          <cell r="CQ184">
            <v>550</v>
          </cell>
          <cell r="CR184">
            <v>225</v>
          </cell>
          <cell r="CS184">
            <v>150</v>
          </cell>
          <cell r="CT184">
            <v>15</v>
          </cell>
          <cell r="CU184">
            <v>3125</v>
          </cell>
          <cell r="CV184">
            <v>2</v>
          </cell>
          <cell r="CW184">
            <v>1560</v>
          </cell>
          <cell r="CX184">
            <v>830</v>
          </cell>
          <cell r="CY184">
            <v>20</v>
          </cell>
          <cell r="CZ184">
            <v>705</v>
          </cell>
        </row>
        <row r="185">
          <cell r="A185" t="str">
            <v>4620005.00</v>
          </cell>
          <cell r="B185" t="str">
            <v>0005.00</v>
          </cell>
          <cell r="C185" t="str">
            <v>Mercier-Hochelaga-Maisonneuve</v>
          </cell>
          <cell r="D185">
            <v>2800</v>
          </cell>
          <cell r="E185">
            <v>1380</v>
          </cell>
          <cell r="F185">
            <v>775</v>
          </cell>
          <cell r="G185">
            <v>80</v>
          </cell>
          <cell r="H185">
            <v>370</v>
          </cell>
          <cell r="I185">
            <v>200</v>
          </cell>
          <cell r="J185">
            <v>2800</v>
          </cell>
          <cell r="K185">
            <v>2245</v>
          </cell>
          <cell r="L185">
            <v>550</v>
          </cell>
          <cell r="M185">
            <v>815</v>
          </cell>
          <cell r="N185">
            <v>480</v>
          </cell>
          <cell r="O185">
            <v>205</v>
          </cell>
          <cell r="P185">
            <v>95</v>
          </cell>
          <cell r="Q185">
            <v>30</v>
          </cell>
          <cell r="R185">
            <v>815</v>
          </cell>
          <cell r="S185">
            <v>645</v>
          </cell>
          <cell r="T185">
            <v>375</v>
          </cell>
          <cell r="U185">
            <v>215</v>
          </cell>
          <cell r="V185">
            <v>160</v>
          </cell>
          <cell r="W185">
            <v>80</v>
          </cell>
          <cell r="X185">
            <v>55</v>
          </cell>
          <cell r="Y185">
            <v>20</v>
          </cell>
          <cell r="Z185">
            <v>270</v>
          </cell>
          <cell r="AA185">
            <v>160</v>
          </cell>
          <cell r="AB185">
            <v>110</v>
          </cell>
          <cell r="AC185">
            <v>65</v>
          </cell>
          <cell r="AD185">
            <v>30</v>
          </cell>
          <cell r="AE185">
            <v>10</v>
          </cell>
          <cell r="AF185">
            <v>170</v>
          </cell>
          <cell r="AG185">
            <v>115</v>
          </cell>
          <cell r="AH185">
            <v>55</v>
          </cell>
          <cell r="AI185">
            <v>60</v>
          </cell>
          <cell r="AJ185">
            <v>10</v>
          </cell>
          <cell r="AK185">
            <v>50</v>
          </cell>
          <cell r="AL185">
            <v>50</v>
          </cell>
          <cell r="AM185">
            <v>0</v>
          </cell>
          <cell r="AN185">
            <v>0</v>
          </cell>
          <cell r="AO185">
            <v>660</v>
          </cell>
          <cell r="AP185">
            <v>85</v>
          </cell>
          <cell r="AQ185">
            <v>315</v>
          </cell>
          <cell r="AR185">
            <v>120</v>
          </cell>
          <cell r="AS185">
            <v>105</v>
          </cell>
          <cell r="AT185">
            <v>35</v>
          </cell>
          <cell r="AU185">
            <v>0.8</v>
          </cell>
          <cell r="AV185">
            <v>3080</v>
          </cell>
          <cell r="AW185">
            <v>955</v>
          </cell>
          <cell r="AX185">
            <v>105</v>
          </cell>
          <cell r="AY185">
            <v>150</v>
          </cell>
          <cell r="AZ185">
            <v>700</v>
          </cell>
          <cell r="BA185">
            <v>2120</v>
          </cell>
          <cell r="BB185">
            <v>2.6</v>
          </cell>
          <cell r="BC185">
            <v>520</v>
          </cell>
          <cell r="BD185">
            <v>280</v>
          </cell>
          <cell r="BE185">
            <v>35</v>
          </cell>
          <cell r="BF185">
            <v>10</v>
          </cell>
          <cell r="BG185">
            <v>235</v>
          </cell>
          <cell r="BH185">
            <v>240</v>
          </cell>
          <cell r="BI185">
            <v>1595</v>
          </cell>
          <cell r="BJ185">
            <v>4.8</v>
          </cell>
          <cell r="BK185">
            <v>7656</v>
          </cell>
          <cell r="BL185">
            <v>2</v>
          </cell>
          <cell r="BM185">
            <v>3190</v>
          </cell>
          <cell r="BN185">
            <v>1595</v>
          </cell>
          <cell r="BO185">
            <v>535</v>
          </cell>
          <cell r="BP185">
            <v>1060</v>
          </cell>
          <cell r="BQ185">
            <v>0</v>
          </cell>
          <cell r="BR185">
            <v>1595</v>
          </cell>
          <cell r="BS185">
            <v>1025</v>
          </cell>
          <cell r="BT185">
            <v>430</v>
          </cell>
          <cell r="BU185">
            <v>140</v>
          </cell>
          <cell r="BV185">
            <v>1595</v>
          </cell>
          <cell r="BW185">
            <v>390</v>
          </cell>
          <cell r="BX185">
            <v>580</v>
          </cell>
          <cell r="BY185">
            <v>180</v>
          </cell>
          <cell r="BZ185">
            <v>120</v>
          </cell>
          <cell r="CA185">
            <v>85</v>
          </cell>
          <cell r="CB185">
            <v>90</v>
          </cell>
          <cell r="CC185">
            <v>85</v>
          </cell>
          <cell r="CD185">
            <v>15</v>
          </cell>
          <cell r="CE185">
            <v>45</v>
          </cell>
          <cell r="CF185">
            <v>1600</v>
          </cell>
          <cell r="CG185">
            <v>50</v>
          </cell>
          <cell r="CH185">
            <v>25</v>
          </cell>
          <cell r="CI185">
            <v>30</v>
          </cell>
          <cell r="CJ185">
            <v>480</v>
          </cell>
          <cell r="CK185">
            <v>0</v>
          </cell>
          <cell r="CL185">
            <v>985</v>
          </cell>
          <cell r="CM185">
            <v>30</v>
          </cell>
          <cell r="CN185">
            <v>0</v>
          </cell>
          <cell r="CO185">
            <v>1600</v>
          </cell>
          <cell r="CP185">
            <v>700</v>
          </cell>
          <cell r="CQ185">
            <v>515</v>
          </cell>
          <cell r="CR185">
            <v>240</v>
          </cell>
          <cell r="CS185">
            <v>135</v>
          </cell>
          <cell r="CT185">
            <v>10</v>
          </cell>
          <cell r="CU185">
            <v>3085</v>
          </cell>
          <cell r="CV185">
            <v>1.9</v>
          </cell>
          <cell r="CW185">
            <v>1600</v>
          </cell>
          <cell r="CX185">
            <v>805</v>
          </cell>
          <cell r="CY185">
            <v>0</v>
          </cell>
          <cell r="CZ185">
            <v>790</v>
          </cell>
        </row>
        <row r="186">
          <cell r="A186" t="str">
            <v>4620006.00</v>
          </cell>
          <cell r="B186" t="str">
            <v>0006.00</v>
          </cell>
          <cell r="C186" t="str">
            <v>Mercier-Hochelaga-Maisonneuve</v>
          </cell>
          <cell r="D186">
            <v>3740</v>
          </cell>
          <cell r="E186">
            <v>2000</v>
          </cell>
          <cell r="F186">
            <v>975</v>
          </cell>
          <cell r="G186">
            <v>115</v>
          </cell>
          <cell r="H186">
            <v>445</v>
          </cell>
          <cell r="I186">
            <v>210</v>
          </cell>
          <cell r="J186">
            <v>3735</v>
          </cell>
          <cell r="K186">
            <v>2950</v>
          </cell>
          <cell r="L186">
            <v>785</v>
          </cell>
          <cell r="M186">
            <v>1230</v>
          </cell>
          <cell r="N186">
            <v>620</v>
          </cell>
          <cell r="O186">
            <v>310</v>
          </cell>
          <cell r="P186">
            <v>205</v>
          </cell>
          <cell r="Q186">
            <v>95</v>
          </cell>
          <cell r="R186">
            <v>1230</v>
          </cell>
          <cell r="S186">
            <v>875</v>
          </cell>
          <cell r="T186">
            <v>485</v>
          </cell>
          <cell r="U186">
            <v>235</v>
          </cell>
          <cell r="V186">
            <v>250</v>
          </cell>
          <cell r="W186">
            <v>105</v>
          </cell>
          <cell r="X186">
            <v>80</v>
          </cell>
          <cell r="Y186">
            <v>65</v>
          </cell>
          <cell r="Z186">
            <v>390</v>
          </cell>
          <cell r="AA186">
            <v>165</v>
          </cell>
          <cell r="AB186">
            <v>225</v>
          </cell>
          <cell r="AC186">
            <v>100</v>
          </cell>
          <cell r="AD186">
            <v>100</v>
          </cell>
          <cell r="AE186">
            <v>20</v>
          </cell>
          <cell r="AF186">
            <v>360</v>
          </cell>
          <cell r="AG186">
            <v>255</v>
          </cell>
          <cell r="AH186">
            <v>160</v>
          </cell>
          <cell r="AI186">
            <v>65</v>
          </cell>
          <cell r="AJ186">
            <v>30</v>
          </cell>
          <cell r="AK186">
            <v>100</v>
          </cell>
          <cell r="AL186">
            <v>60</v>
          </cell>
          <cell r="AM186">
            <v>40</v>
          </cell>
          <cell r="AN186">
            <v>0</v>
          </cell>
          <cell r="AO186">
            <v>1380</v>
          </cell>
          <cell r="AP186">
            <v>320</v>
          </cell>
          <cell r="AQ186">
            <v>510</v>
          </cell>
          <cell r="AR186">
            <v>210</v>
          </cell>
          <cell r="AS186">
            <v>200</v>
          </cell>
          <cell r="AT186">
            <v>150</v>
          </cell>
          <cell r="AU186">
            <v>1.1000000000000001</v>
          </cell>
          <cell r="AV186">
            <v>4490</v>
          </cell>
          <cell r="AW186">
            <v>1000</v>
          </cell>
          <cell r="AX186">
            <v>105</v>
          </cell>
          <cell r="AY186">
            <v>245</v>
          </cell>
          <cell r="AZ186">
            <v>655</v>
          </cell>
          <cell r="BA186">
            <v>3485</v>
          </cell>
          <cell r="BB186">
            <v>2.8</v>
          </cell>
          <cell r="BC186">
            <v>460</v>
          </cell>
          <cell r="BD186">
            <v>215</v>
          </cell>
          <cell r="BE186">
            <v>0</v>
          </cell>
          <cell r="BF186">
            <v>10</v>
          </cell>
          <cell r="BG186">
            <v>210</v>
          </cell>
          <cell r="BH186">
            <v>240</v>
          </cell>
          <cell r="BI186">
            <v>2010</v>
          </cell>
          <cell r="BJ186">
            <v>4.9000000000000004</v>
          </cell>
          <cell r="BK186">
            <v>9849</v>
          </cell>
          <cell r="BL186">
            <v>2.4</v>
          </cell>
          <cell r="BM186">
            <v>4824</v>
          </cell>
          <cell r="BN186">
            <v>2010</v>
          </cell>
          <cell r="BO186">
            <v>485</v>
          </cell>
          <cell r="BP186">
            <v>1525</v>
          </cell>
          <cell r="BQ186">
            <v>0</v>
          </cell>
          <cell r="BR186">
            <v>2010</v>
          </cell>
          <cell r="BS186">
            <v>1145</v>
          </cell>
          <cell r="BT186">
            <v>665</v>
          </cell>
          <cell r="BU186">
            <v>200</v>
          </cell>
          <cell r="BV186">
            <v>2010</v>
          </cell>
          <cell r="BW186">
            <v>70</v>
          </cell>
          <cell r="BX186">
            <v>580</v>
          </cell>
          <cell r="BY186">
            <v>880</v>
          </cell>
          <cell r="BZ186">
            <v>290</v>
          </cell>
          <cell r="CA186">
            <v>45</v>
          </cell>
          <cell r="CB186">
            <v>40</v>
          </cell>
          <cell r="CC186">
            <v>0</v>
          </cell>
          <cell r="CD186">
            <v>75</v>
          </cell>
          <cell r="CE186">
            <v>20</v>
          </cell>
          <cell r="CF186">
            <v>2015</v>
          </cell>
          <cell r="CG186">
            <v>65</v>
          </cell>
          <cell r="CH186">
            <v>30</v>
          </cell>
          <cell r="CI186">
            <v>100</v>
          </cell>
          <cell r="CJ186">
            <v>370</v>
          </cell>
          <cell r="CK186">
            <v>5</v>
          </cell>
          <cell r="CL186">
            <v>1440</v>
          </cell>
          <cell r="CM186">
            <v>0</v>
          </cell>
          <cell r="CN186">
            <v>5</v>
          </cell>
          <cell r="CO186">
            <v>2010</v>
          </cell>
          <cell r="CP186">
            <v>655</v>
          </cell>
          <cell r="CQ186">
            <v>695</v>
          </cell>
          <cell r="CR186">
            <v>330</v>
          </cell>
          <cell r="CS186">
            <v>315</v>
          </cell>
          <cell r="CT186">
            <v>20</v>
          </cell>
          <cell r="CU186">
            <v>4500</v>
          </cell>
          <cell r="CV186">
            <v>2.2000000000000002</v>
          </cell>
          <cell r="CW186">
            <v>2010</v>
          </cell>
          <cell r="CX186">
            <v>1215</v>
          </cell>
          <cell r="CY186">
            <v>10</v>
          </cell>
          <cell r="CZ186">
            <v>785</v>
          </cell>
        </row>
        <row r="187">
          <cell r="A187" t="str">
            <v>4620007.00</v>
          </cell>
          <cell r="B187" t="str">
            <v>0007.00</v>
          </cell>
          <cell r="C187" t="str">
            <v>Mercier-Hochelaga-Maisonneuve</v>
          </cell>
          <cell r="D187">
            <v>4990</v>
          </cell>
          <cell r="E187">
            <v>2265</v>
          </cell>
          <cell r="F187">
            <v>1570</v>
          </cell>
          <cell r="G187">
            <v>145</v>
          </cell>
          <cell r="H187">
            <v>640</v>
          </cell>
          <cell r="I187">
            <v>365</v>
          </cell>
          <cell r="J187">
            <v>4990</v>
          </cell>
          <cell r="K187">
            <v>4015</v>
          </cell>
          <cell r="L187">
            <v>975</v>
          </cell>
          <cell r="M187">
            <v>1625</v>
          </cell>
          <cell r="N187">
            <v>980</v>
          </cell>
          <cell r="O187">
            <v>380</v>
          </cell>
          <cell r="P187">
            <v>185</v>
          </cell>
          <cell r="Q187">
            <v>75</v>
          </cell>
          <cell r="R187">
            <v>1625</v>
          </cell>
          <cell r="S187">
            <v>1255</v>
          </cell>
          <cell r="T187">
            <v>760</v>
          </cell>
          <cell r="U187">
            <v>410</v>
          </cell>
          <cell r="V187">
            <v>350</v>
          </cell>
          <cell r="W187">
            <v>200</v>
          </cell>
          <cell r="X187">
            <v>110</v>
          </cell>
          <cell r="Y187">
            <v>35</v>
          </cell>
          <cell r="Z187">
            <v>490</v>
          </cell>
          <cell r="AA187">
            <v>300</v>
          </cell>
          <cell r="AB187">
            <v>190</v>
          </cell>
          <cell r="AC187">
            <v>90</v>
          </cell>
          <cell r="AD187">
            <v>70</v>
          </cell>
          <cell r="AE187">
            <v>30</v>
          </cell>
          <cell r="AF187">
            <v>370</v>
          </cell>
          <cell r="AG187">
            <v>285</v>
          </cell>
          <cell r="AH187">
            <v>195</v>
          </cell>
          <cell r="AI187">
            <v>75</v>
          </cell>
          <cell r="AJ187">
            <v>15</v>
          </cell>
          <cell r="AK187">
            <v>85</v>
          </cell>
          <cell r="AL187">
            <v>70</v>
          </cell>
          <cell r="AM187">
            <v>15</v>
          </cell>
          <cell r="AN187">
            <v>0</v>
          </cell>
          <cell r="AO187">
            <v>1375</v>
          </cell>
          <cell r="AP187">
            <v>245</v>
          </cell>
          <cell r="AQ187">
            <v>480</v>
          </cell>
          <cell r="AR187">
            <v>180</v>
          </cell>
          <cell r="AS187">
            <v>255</v>
          </cell>
          <cell r="AT187">
            <v>225</v>
          </cell>
          <cell r="AU187">
            <v>0.8</v>
          </cell>
          <cell r="AV187">
            <v>5640</v>
          </cell>
          <cell r="AW187">
            <v>1385</v>
          </cell>
          <cell r="AX187">
            <v>100</v>
          </cell>
          <cell r="AY187">
            <v>230</v>
          </cell>
          <cell r="AZ187">
            <v>1055</v>
          </cell>
          <cell r="BA187">
            <v>4260</v>
          </cell>
          <cell r="BB187">
            <v>2.6</v>
          </cell>
          <cell r="BC187">
            <v>1005</v>
          </cell>
          <cell r="BD187">
            <v>420</v>
          </cell>
          <cell r="BE187">
            <v>70</v>
          </cell>
          <cell r="BF187">
            <v>10</v>
          </cell>
          <cell r="BG187">
            <v>335</v>
          </cell>
          <cell r="BH187">
            <v>585</v>
          </cell>
          <cell r="BI187">
            <v>2805</v>
          </cell>
          <cell r="BJ187">
            <v>5</v>
          </cell>
          <cell r="BK187">
            <v>14025</v>
          </cell>
          <cell r="BL187">
            <v>2.1</v>
          </cell>
          <cell r="BM187">
            <v>5890.5</v>
          </cell>
          <cell r="BN187">
            <v>2800</v>
          </cell>
          <cell r="BO187">
            <v>1420</v>
          </cell>
          <cell r="BP187">
            <v>1380</v>
          </cell>
          <cell r="BQ187">
            <v>0</v>
          </cell>
          <cell r="BR187">
            <v>2805</v>
          </cell>
          <cell r="BS187">
            <v>1695</v>
          </cell>
          <cell r="BT187">
            <v>855</v>
          </cell>
          <cell r="BU187">
            <v>250</v>
          </cell>
          <cell r="BV187">
            <v>2800</v>
          </cell>
          <cell r="BW187">
            <v>180</v>
          </cell>
          <cell r="BX187">
            <v>1320</v>
          </cell>
          <cell r="BY187">
            <v>485</v>
          </cell>
          <cell r="BZ187">
            <v>225</v>
          </cell>
          <cell r="CA187">
            <v>405</v>
          </cell>
          <cell r="CB187">
            <v>105</v>
          </cell>
          <cell r="CC187">
            <v>60</v>
          </cell>
          <cell r="CD187">
            <v>0</v>
          </cell>
          <cell r="CE187">
            <v>20</v>
          </cell>
          <cell r="CF187">
            <v>2805</v>
          </cell>
          <cell r="CG187">
            <v>690</v>
          </cell>
          <cell r="CH187">
            <v>50</v>
          </cell>
          <cell r="CI187">
            <v>15</v>
          </cell>
          <cell r="CJ187">
            <v>440</v>
          </cell>
          <cell r="CK187">
            <v>105</v>
          </cell>
          <cell r="CL187">
            <v>1470</v>
          </cell>
          <cell r="CM187">
            <v>35</v>
          </cell>
          <cell r="CN187">
            <v>0</v>
          </cell>
          <cell r="CO187">
            <v>2805</v>
          </cell>
          <cell r="CP187">
            <v>1060</v>
          </cell>
          <cell r="CQ187">
            <v>1055</v>
          </cell>
          <cell r="CR187">
            <v>400</v>
          </cell>
          <cell r="CS187">
            <v>270</v>
          </cell>
          <cell r="CT187">
            <v>25</v>
          </cell>
          <cell r="CU187">
            <v>5650</v>
          </cell>
          <cell r="CV187">
            <v>2</v>
          </cell>
          <cell r="CW187">
            <v>2800</v>
          </cell>
          <cell r="CX187">
            <v>1600</v>
          </cell>
          <cell r="CY187">
            <v>15</v>
          </cell>
          <cell r="CZ187">
            <v>1185</v>
          </cell>
        </row>
        <row r="188">
          <cell r="A188" t="str">
            <v>4620008.00</v>
          </cell>
          <cell r="B188" t="str">
            <v>0008.00</v>
          </cell>
          <cell r="C188" t="str">
            <v>Mercier-Hochelaga-Maisonneuve</v>
          </cell>
          <cell r="D188">
            <v>2555</v>
          </cell>
          <cell r="E188">
            <v>1330</v>
          </cell>
          <cell r="F188">
            <v>655</v>
          </cell>
          <cell r="G188">
            <v>70</v>
          </cell>
          <cell r="H188">
            <v>335</v>
          </cell>
          <cell r="I188">
            <v>165</v>
          </cell>
          <cell r="J188">
            <v>2555</v>
          </cell>
          <cell r="K188">
            <v>1945</v>
          </cell>
          <cell r="L188">
            <v>610</v>
          </cell>
          <cell r="M188">
            <v>795</v>
          </cell>
          <cell r="N188">
            <v>430</v>
          </cell>
          <cell r="O188">
            <v>170</v>
          </cell>
          <cell r="P188">
            <v>130</v>
          </cell>
          <cell r="Q188">
            <v>60</v>
          </cell>
          <cell r="R188">
            <v>795</v>
          </cell>
          <cell r="S188">
            <v>630</v>
          </cell>
          <cell r="T188">
            <v>325</v>
          </cell>
          <cell r="U188">
            <v>165</v>
          </cell>
          <cell r="V188">
            <v>155</v>
          </cell>
          <cell r="W188">
            <v>80</v>
          </cell>
          <cell r="X188">
            <v>55</v>
          </cell>
          <cell r="Y188">
            <v>15</v>
          </cell>
          <cell r="Z188">
            <v>310</v>
          </cell>
          <cell r="AA188">
            <v>160</v>
          </cell>
          <cell r="AB188">
            <v>155</v>
          </cell>
          <cell r="AC188">
            <v>60</v>
          </cell>
          <cell r="AD188">
            <v>65</v>
          </cell>
          <cell r="AE188">
            <v>30</v>
          </cell>
          <cell r="AF188">
            <v>160</v>
          </cell>
          <cell r="AG188">
            <v>130</v>
          </cell>
          <cell r="AH188">
            <v>75</v>
          </cell>
          <cell r="AI188">
            <v>25</v>
          </cell>
          <cell r="AJ188">
            <v>30</v>
          </cell>
          <cell r="AK188">
            <v>30</v>
          </cell>
          <cell r="AL188">
            <v>30</v>
          </cell>
          <cell r="AM188">
            <v>10</v>
          </cell>
          <cell r="AN188">
            <v>0</v>
          </cell>
          <cell r="AO188">
            <v>790</v>
          </cell>
          <cell r="AP188">
            <v>125</v>
          </cell>
          <cell r="AQ188">
            <v>290</v>
          </cell>
          <cell r="AR188">
            <v>160</v>
          </cell>
          <cell r="AS188">
            <v>145</v>
          </cell>
          <cell r="AT188">
            <v>60</v>
          </cell>
          <cell r="AU188">
            <v>1</v>
          </cell>
          <cell r="AV188">
            <v>2950</v>
          </cell>
          <cell r="AW188">
            <v>735</v>
          </cell>
          <cell r="AX188">
            <v>40</v>
          </cell>
          <cell r="AY188">
            <v>125</v>
          </cell>
          <cell r="AZ188">
            <v>570</v>
          </cell>
          <cell r="BA188">
            <v>2215</v>
          </cell>
          <cell r="BB188">
            <v>2.8</v>
          </cell>
          <cell r="BC188">
            <v>410</v>
          </cell>
          <cell r="BD188">
            <v>200</v>
          </cell>
          <cell r="BE188">
            <v>10</v>
          </cell>
          <cell r="BF188">
            <v>0</v>
          </cell>
          <cell r="BG188">
            <v>180</v>
          </cell>
          <cell r="BH188">
            <v>210</v>
          </cell>
          <cell r="BI188">
            <v>1420</v>
          </cell>
          <cell r="BJ188">
            <v>5.2</v>
          </cell>
          <cell r="BK188">
            <v>7384</v>
          </cell>
          <cell r="BL188">
            <v>2.2000000000000002</v>
          </cell>
          <cell r="BM188">
            <v>3124.0000000000005</v>
          </cell>
          <cell r="BN188">
            <v>1420</v>
          </cell>
          <cell r="BO188">
            <v>750</v>
          </cell>
          <cell r="BP188">
            <v>675</v>
          </cell>
          <cell r="BQ188">
            <v>0</v>
          </cell>
          <cell r="BR188">
            <v>1425</v>
          </cell>
          <cell r="BS188">
            <v>920</v>
          </cell>
          <cell r="BT188">
            <v>385</v>
          </cell>
          <cell r="BU188">
            <v>115</v>
          </cell>
          <cell r="BV188">
            <v>1420</v>
          </cell>
          <cell r="BW188">
            <v>310</v>
          </cell>
          <cell r="BX188">
            <v>645</v>
          </cell>
          <cell r="BY188">
            <v>195</v>
          </cell>
          <cell r="BZ188">
            <v>60</v>
          </cell>
          <cell r="CA188">
            <v>80</v>
          </cell>
          <cell r="CB188">
            <v>100</v>
          </cell>
          <cell r="CC188">
            <v>25</v>
          </cell>
          <cell r="CD188">
            <v>0</v>
          </cell>
          <cell r="CE188">
            <v>10</v>
          </cell>
          <cell r="CF188">
            <v>1425</v>
          </cell>
          <cell r="CG188">
            <v>140</v>
          </cell>
          <cell r="CH188">
            <v>190</v>
          </cell>
          <cell r="CI188">
            <v>10</v>
          </cell>
          <cell r="CJ188">
            <v>380</v>
          </cell>
          <cell r="CK188">
            <v>35</v>
          </cell>
          <cell r="CL188">
            <v>655</v>
          </cell>
          <cell r="CM188">
            <v>5</v>
          </cell>
          <cell r="CN188">
            <v>0</v>
          </cell>
          <cell r="CO188">
            <v>1425</v>
          </cell>
          <cell r="CP188">
            <v>570</v>
          </cell>
          <cell r="CQ188">
            <v>460</v>
          </cell>
          <cell r="CR188">
            <v>200</v>
          </cell>
          <cell r="CS188">
            <v>185</v>
          </cell>
          <cell r="CT188">
            <v>15</v>
          </cell>
          <cell r="CU188">
            <v>2950</v>
          </cell>
          <cell r="CV188">
            <v>2.1</v>
          </cell>
          <cell r="CW188">
            <v>1425</v>
          </cell>
          <cell r="CX188">
            <v>790</v>
          </cell>
          <cell r="CY188">
            <v>0</v>
          </cell>
          <cell r="CZ188">
            <v>630</v>
          </cell>
        </row>
        <row r="189">
          <cell r="A189" t="str">
            <v>4620009.00</v>
          </cell>
          <cell r="B189" t="str">
            <v>0009.00</v>
          </cell>
          <cell r="C189" t="str">
            <v>Mercier-Hochelaga-Maisonneuve</v>
          </cell>
          <cell r="D189">
            <v>3080</v>
          </cell>
          <cell r="E189">
            <v>1590</v>
          </cell>
          <cell r="F189">
            <v>870</v>
          </cell>
          <cell r="G189">
            <v>80</v>
          </cell>
          <cell r="H189">
            <v>365</v>
          </cell>
          <cell r="I189">
            <v>180</v>
          </cell>
          <cell r="J189">
            <v>3080</v>
          </cell>
          <cell r="K189">
            <v>2490</v>
          </cell>
          <cell r="L189">
            <v>585</v>
          </cell>
          <cell r="M189">
            <v>920</v>
          </cell>
          <cell r="N189">
            <v>520</v>
          </cell>
          <cell r="O189">
            <v>215</v>
          </cell>
          <cell r="P189">
            <v>150</v>
          </cell>
          <cell r="Q189">
            <v>35</v>
          </cell>
          <cell r="R189">
            <v>920</v>
          </cell>
          <cell r="S189">
            <v>715</v>
          </cell>
          <cell r="T189">
            <v>445</v>
          </cell>
          <cell r="U189">
            <v>245</v>
          </cell>
          <cell r="V189">
            <v>200</v>
          </cell>
          <cell r="W189">
            <v>105</v>
          </cell>
          <cell r="X189">
            <v>70</v>
          </cell>
          <cell r="Y189">
            <v>20</v>
          </cell>
          <cell r="Z189">
            <v>265</v>
          </cell>
          <cell r="AA189">
            <v>145</v>
          </cell>
          <cell r="AB189">
            <v>120</v>
          </cell>
          <cell r="AC189">
            <v>60</v>
          </cell>
          <cell r="AD189">
            <v>40</v>
          </cell>
          <cell r="AE189">
            <v>15</v>
          </cell>
          <cell r="AF189">
            <v>205</v>
          </cell>
          <cell r="AG189">
            <v>175</v>
          </cell>
          <cell r="AH189">
            <v>100</v>
          </cell>
          <cell r="AI189">
            <v>40</v>
          </cell>
          <cell r="AJ189">
            <v>35</v>
          </cell>
          <cell r="AK189">
            <v>30</v>
          </cell>
          <cell r="AL189">
            <v>25</v>
          </cell>
          <cell r="AM189">
            <v>0</v>
          </cell>
          <cell r="AN189">
            <v>0</v>
          </cell>
          <cell r="AO189">
            <v>850</v>
          </cell>
          <cell r="AP189">
            <v>170</v>
          </cell>
          <cell r="AQ189">
            <v>280</v>
          </cell>
          <cell r="AR189">
            <v>110</v>
          </cell>
          <cell r="AS189">
            <v>175</v>
          </cell>
          <cell r="AT189">
            <v>115</v>
          </cell>
          <cell r="AU189">
            <v>0.9</v>
          </cell>
          <cell r="AV189">
            <v>3510</v>
          </cell>
          <cell r="AW189">
            <v>1025</v>
          </cell>
          <cell r="AX189">
            <v>125</v>
          </cell>
          <cell r="AY189">
            <v>320</v>
          </cell>
          <cell r="AZ189">
            <v>580</v>
          </cell>
          <cell r="BA189">
            <v>2485</v>
          </cell>
          <cell r="BB189">
            <v>2.7</v>
          </cell>
          <cell r="BC189">
            <v>450</v>
          </cell>
          <cell r="BD189">
            <v>180</v>
          </cell>
          <cell r="BE189">
            <v>35</v>
          </cell>
          <cell r="BF189">
            <v>15</v>
          </cell>
          <cell r="BG189">
            <v>130</v>
          </cell>
          <cell r="BH189">
            <v>270</v>
          </cell>
          <cell r="BI189">
            <v>1640</v>
          </cell>
          <cell r="BJ189">
            <v>5</v>
          </cell>
          <cell r="BK189">
            <v>8200</v>
          </cell>
          <cell r="BL189">
            <v>2.2000000000000002</v>
          </cell>
          <cell r="BM189">
            <v>3608.0000000000005</v>
          </cell>
          <cell r="BN189">
            <v>1645</v>
          </cell>
          <cell r="BO189">
            <v>660</v>
          </cell>
          <cell r="BP189">
            <v>980</v>
          </cell>
          <cell r="BQ189">
            <v>0</v>
          </cell>
          <cell r="BR189">
            <v>1640</v>
          </cell>
          <cell r="BS189">
            <v>945</v>
          </cell>
          <cell r="BT189">
            <v>510</v>
          </cell>
          <cell r="BU189">
            <v>185</v>
          </cell>
          <cell r="BV189">
            <v>1640</v>
          </cell>
          <cell r="BW189">
            <v>290</v>
          </cell>
          <cell r="BX189">
            <v>720</v>
          </cell>
          <cell r="BY189">
            <v>430</v>
          </cell>
          <cell r="BZ189">
            <v>120</v>
          </cell>
          <cell r="CA189">
            <v>30</v>
          </cell>
          <cell r="CB189">
            <v>40</v>
          </cell>
          <cell r="CC189">
            <v>10</v>
          </cell>
          <cell r="CD189">
            <v>0</v>
          </cell>
          <cell r="CE189">
            <v>10</v>
          </cell>
          <cell r="CF189">
            <v>1645</v>
          </cell>
          <cell r="CG189">
            <v>195</v>
          </cell>
          <cell r="CH189">
            <v>15</v>
          </cell>
          <cell r="CI189">
            <v>30</v>
          </cell>
          <cell r="CJ189">
            <v>470</v>
          </cell>
          <cell r="CK189">
            <v>10</v>
          </cell>
          <cell r="CL189">
            <v>915</v>
          </cell>
          <cell r="CM189">
            <v>10</v>
          </cell>
          <cell r="CN189">
            <v>0</v>
          </cell>
          <cell r="CO189">
            <v>1645</v>
          </cell>
          <cell r="CP189">
            <v>580</v>
          </cell>
          <cell r="CQ189">
            <v>575</v>
          </cell>
          <cell r="CR189">
            <v>275</v>
          </cell>
          <cell r="CS189">
            <v>190</v>
          </cell>
          <cell r="CT189">
            <v>20</v>
          </cell>
          <cell r="CU189">
            <v>3510</v>
          </cell>
          <cell r="CV189">
            <v>2.1</v>
          </cell>
          <cell r="CW189">
            <v>1640</v>
          </cell>
          <cell r="CX189">
            <v>895</v>
          </cell>
          <cell r="CY189">
            <v>10</v>
          </cell>
          <cell r="CZ189">
            <v>735</v>
          </cell>
        </row>
        <row r="190">
          <cell r="A190" t="str">
            <v>4620010.00</v>
          </cell>
          <cell r="B190" t="str">
            <v>0010.00</v>
          </cell>
          <cell r="C190" t="str">
            <v>Mercier-Hochelaga-Maisonneuve</v>
          </cell>
          <cell r="D190">
            <v>1185</v>
          </cell>
          <cell r="E190">
            <v>590</v>
          </cell>
          <cell r="F190">
            <v>340</v>
          </cell>
          <cell r="G190">
            <v>30</v>
          </cell>
          <cell r="H190">
            <v>140</v>
          </cell>
          <cell r="I190">
            <v>85</v>
          </cell>
          <cell r="J190">
            <v>1185</v>
          </cell>
          <cell r="K190">
            <v>945</v>
          </cell>
          <cell r="L190">
            <v>240</v>
          </cell>
          <cell r="M190">
            <v>370</v>
          </cell>
          <cell r="N190">
            <v>215</v>
          </cell>
          <cell r="O190">
            <v>95</v>
          </cell>
          <cell r="P190">
            <v>35</v>
          </cell>
          <cell r="Q190">
            <v>25</v>
          </cell>
          <cell r="R190">
            <v>370</v>
          </cell>
          <cell r="S190">
            <v>295</v>
          </cell>
          <cell r="T190">
            <v>155</v>
          </cell>
          <cell r="U190">
            <v>85</v>
          </cell>
          <cell r="V190">
            <v>70</v>
          </cell>
          <cell r="W190">
            <v>45</v>
          </cell>
          <cell r="X190">
            <v>15</v>
          </cell>
          <cell r="Y190">
            <v>10</v>
          </cell>
          <cell r="Z190">
            <v>140</v>
          </cell>
          <cell r="AA190">
            <v>90</v>
          </cell>
          <cell r="AB190">
            <v>50</v>
          </cell>
          <cell r="AC190">
            <v>20</v>
          </cell>
          <cell r="AD190">
            <v>20</v>
          </cell>
          <cell r="AE190">
            <v>0</v>
          </cell>
          <cell r="AF190">
            <v>75</v>
          </cell>
          <cell r="AG190">
            <v>70</v>
          </cell>
          <cell r="AH190">
            <v>35</v>
          </cell>
          <cell r="AI190">
            <v>25</v>
          </cell>
          <cell r="AJ190">
            <v>10</v>
          </cell>
          <cell r="AK190">
            <v>0</v>
          </cell>
          <cell r="AL190">
            <v>0</v>
          </cell>
          <cell r="AM190">
            <v>0</v>
          </cell>
          <cell r="AN190">
            <v>0</v>
          </cell>
          <cell r="AO190">
            <v>315</v>
          </cell>
          <cell r="AP190">
            <v>60</v>
          </cell>
          <cell r="AQ190">
            <v>125</v>
          </cell>
          <cell r="AR190">
            <v>30</v>
          </cell>
          <cell r="AS190">
            <v>55</v>
          </cell>
          <cell r="AT190">
            <v>40</v>
          </cell>
          <cell r="AU190">
            <v>0.8</v>
          </cell>
          <cell r="AV190">
            <v>1280</v>
          </cell>
          <cell r="AW190">
            <v>300</v>
          </cell>
          <cell r="AX190">
            <v>0</v>
          </cell>
          <cell r="AY190">
            <v>40</v>
          </cell>
          <cell r="AZ190">
            <v>260</v>
          </cell>
          <cell r="BA190">
            <v>980</v>
          </cell>
          <cell r="BB190">
            <v>2.6</v>
          </cell>
          <cell r="BC190">
            <v>195</v>
          </cell>
          <cell r="BD190">
            <v>60</v>
          </cell>
          <cell r="BE190">
            <v>0</v>
          </cell>
          <cell r="BF190">
            <v>10</v>
          </cell>
          <cell r="BG190">
            <v>55</v>
          </cell>
          <cell r="BH190">
            <v>140</v>
          </cell>
          <cell r="BI190">
            <v>645</v>
          </cell>
          <cell r="BJ190">
            <v>5</v>
          </cell>
          <cell r="BK190">
            <v>3225</v>
          </cell>
          <cell r="BL190">
            <v>2.1</v>
          </cell>
          <cell r="BM190">
            <v>1354.5</v>
          </cell>
          <cell r="BN190">
            <v>640</v>
          </cell>
          <cell r="BO190">
            <v>280</v>
          </cell>
          <cell r="BP190">
            <v>360</v>
          </cell>
          <cell r="BQ190">
            <v>0</v>
          </cell>
          <cell r="BR190">
            <v>640</v>
          </cell>
          <cell r="BS190">
            <v>390</v>
          </cell>
          <cell r="BT190">
            <v>195</v>
          </cell>
          <cell r="BU190">
            <v>55</v>
          </cell>
          <cell r="BV190">
            <v>640</v>
          </cell>
          <cell r="BW190">
            <v>145</v>
          </cell>
          <cell r="BX190">
            <v>315</v>
          </cell>
          <cell r="BY190">
            <v>100</v>
          </cell>
          <cell r="BZ190">
            <v>35</v>
          </cell>
          <cell r="CA190">
            <v>15</v>
          </cell>
          <cell r="CB190">
            <v>20</v>
          </cell>
          <cell r="CC190">
            <v>0</v>
          </cell>
          <cell r="CD190">
            <v>0</v>
          </cell>
          <cell r="CE190">
            <v>0</v>
          </cell>
          <cell r="CF190">
            <v>645</v>
          </cell>
          <cell r="CG190">
            <v>30</v>
          </cell>
          <cell r="CH190">
            <v>5</v>
          </cell>
          <cell r="CI190">
            <v>30</v>
          </cell>
          <cell r="CJ190">
            <v>300</v>
          </cell>
          <cell r="CK190">
            <v>0</v>
          </cell>
          <cell r="CL190">
            <v>265</v>
          </cell>
          <cell r="CM190">
            <v>10</v>
          </cell>
          <cell r="CN190">
            <v>0</v>
          </cell>
          <cell r="CO190">
            <v>640</v>
          </cell>
          <cell r="CP190">
            <v>260</v>
          </cell>
          <cell r="CQ190">
            <v>215</v>
          </cell>
          <cell r="CR190">
            <v>100</v>
          </cell>
          <cell r="CS190">
            <v>65</v>
          </cell>
          <cell r="CT190">
            <v>5</v>
          </cell>
          <cell r="CU190">
            <v>1280</v>
          </cell>
          <cell r="CV190">
            <v>2</v>
          </cell>
          <cell r="CW190">
            <v>640</v>
          </cell>
          <cell r="CX190">
            <v>360</v>
          </cell>
          <cell r="CY190">
            <v>10</v>
          </cell>
          <cell r="CZ190">
            <v>280</v>
          </cell>
        </row>
        <row r="191">
          <cell r="A191" t="str">
            <v>4620011.00</v>
          </cell>
          <cell r="B191" t="str">
            <v>0011.00</v>
          </cell>
          <cell r="C191" t="str">
            <v>Mercier-Hochelaga-Maisonneuve</v>
          </cell>
          <cell r="D191">
            <v>4570</v>
          </cell>
          <cell r="E191">
            <v>2230</v>
          </cell>
          <cell r="F191">
            <v>1240</v>
          </cell>
          <cell r="G191">
            <v>115</v>
          </cell>
          <cell r="H191">
            <v>515</v>
          </cell>
          <cell r="I191">
            <v>470</v>
          </cell>
          <cell r="J191">
            <v>4575</v>
          </cell>
          <cell r="K191">
            <v>3825</v>
          </cell>
          <cell r="L191">
            <v>745</v>
          </cell>
          <cell r="M191">
            <v>1195</v>
          </cell>
          <cell r="N191">
            <v>675</v>
          </cell>
          <cell r="O191">
            <v>280</v>
          </cell>
          <cell r="P191">
            <v>190</v>
          </cell>
          <cell r="Q191">
            <v>50</v>
          </cell>
          <cell r="R191">
            <v>1200</v>
          </cell>
          <cell r="S191">
            <v>975</v>
          </cell>
          <cell r="T191">
            <v>600</v>
          </cell>
          <cell r="U191">
            <v>305</v>
          </cell>
          <cell r="V191">
            <v>300</v>
          </cell>
          <cell r="W191">
            <v>160</v>
          </cell>
          <cell r="X191">
            <v>105</v>
          </cell>
          <cell r="Y191">
            <v>35</v>
          </cell>
          <cell r="Z191">
            <v>375</v>
          </cell>
          <cell r="AA191">
            <v>210</v>
          </cell>
          <cell r="AB191">
            <v>160</v>
          </cell>
          <cell r="AC191">
            <v>80</v>
          </cell>
          <cell r="AD191">
            <v>70</v>
          </cell>
          <cell r="AE191">
            <v>15</v>
          </cell>
          <cell r="AF191">
            <v>220</v>
          </cell>
          <cell r="AG191">
            <v>170</v>
          </cell>
          <cell r="AH191">
            <v>110</v>
          </cell>
          <cell r="AI191">
            <v>45</v>
          </cell>
          <cell r="AJ191">
            <v>10</v>
          </cell>
          <cell r="AK191">
            <v>45</v>
          </cell>
          <cell r="AL191">
            <v>50</v>
          </cell>
          <cell r="AM191">
            <v>0</v>
          </cell>
          <cell r="AN191">
            <v>0</v>
          </cell>
          <cell r="AO191">
            <v>1060</v>
          </cell>
          <cell r="AP191">
            <v>195</v>
          </cell>
          <cell r="AQ191">
            <v>385</v>
          </cell>
          <cell r="AR191">
            <v>115</v>
          </cell>
          <cell r="AS191">
            <v>205</v>
          </cell>
          <cell r="AT191">
            <v>160</v>
          </cell>
          <cell r="AU191">
            <v>0.9</v>
          </cell>
          <cell r="AV191">
            <v>4370</v>
          </cell>
          <cell r="AW191">
            <v>1140</v>
          </cell>
          <cell r="AX191">
            <v>80</v>
          </cell>
          <cell r="AY191">
            <v>190</v>
          </cell>
          <cell r="AZ191">
            <v>865</v>
          </cell>
          <cell r="BA191">
            <v>3235</v>
          </cell>
          <cell r="BB191">
            <v>2.7</v>
          </cell>
          <cell r="BC191">
            <v>830</v>
          </cell>
          <cell r="BD191">
            <v>365</v>
          </cell>
          <cell r="BE191">
            <v>10</v>
          </cell>
          <cell r="BF191">
            <v>30</v>
          </cell>
          <cell r="BG191">
            <v>325</v>
          </cell>
          <cell r="BH191">
            <v>460</v>
          </cell>
          <cell r="BI191">
            <v>2175</v>
          </cell>
          <cell r="BJ191">
            <v>4.9000000000000004</v>
          </cell>
          <cell r="BK191">
            <v>10657.5</v>
          </cell>
          <cell r="BL191">
            <v>2.1</v>
          </cell>
          <cell r="BM191">
            <v>4567.5</v>
          </cell>
          <cell r="BN191">
            <v>2170</v>
          </cell>
          <cell r="BO191">
            <v>1000</v>
          </cell>
          <cell r="BP191">
            <v>1170</v>
          </cell>
          <cell r="BQ191">
            <v>0</v>
          </cell>
          <cell r="BR191">
            <v>2170</v>
          </cell>
          <cell r="BS191">
            <v>1565</v>
          </cell>
          <cell r="BT191">
            <v>515</v>
          </cell>
          <cell r="BU191">
            <v>95</v>
          </cell>
          <cell r="BV191">
            <v>2170</v>
          </cell>
          <cell r="BW191">
            <v>105</v>
          </cell>
          <cell r="BX191">
            <v>920</v>
          </cell>
          <cell r="BY191">
            <v>535</v>
          </cell>
          <cell r="BZ191">
            <v>140</v>
          </cell>
          <cell r="CA191">
            <v>95</v>
          </cell>
          <cell r="CB191">
            <v>45</v>
          </cell>
          <cell r="CC191">
            <v>10</v>
          </cell>
          <cell r="CD191">
            <v>70</v>
          </cell>
          <cell r="CE191">
            <v>250</v>
          </cell>
          <cell r="CF191">
            <v>2170</v>
          </cell>
          <cell r="CG191">
            <v>305</v>
          </cell>
          <cell r="CH191">
            <v>50</v>
          </cell>
          <cell r="CI191">
            <v>170</v>
          </cell>
          <cell r="CJ191">
            <v>395</v>
          </cell>
          <cell r="CK191">
            <v>95</v>
          </cell>
          <cell r="CL191">
            <v>1155</v>
          </cell>
          <cell r="CM191">
            <v>0</v>
          </cell>
          <cell r="CN191">
            <v>0</v>
          </cell>
          <cell r="CO191">
            <v>2170</v>
          </cell>
          <cell r="CP191">
            <v>865</v>
          </cell>
          <cell r="CQ191">
            <v>765</v>
          </cell>
          <cell r="CR191">
            <v>300</v>
          </cell>
          <cell r="CS191">
            <v>220</v>
          </cell>
          <cell r="CT191">
            <v>25</v>
          </cell>
          <cell r="CU191">
            <v>4370</v>
          </cell>
          <cell r="CV191">
            <v>2</v>
          </cell>
          <cell r="CW191">
            <v>2175</v>
          </cell>
          <cell r="CX191">
            <v>1185</v>
          </cell>
          <cell r="CY191">
            <v>0</v>
          </cell>
          <cell r="CZ191">
            <v>980</v>
          </cell>
        </row>
        <row r="192">
          <cell r="A192" t="str">
            <v>4620012.01</v>
          </cell>
          <cell r="B192" t="str">
            <v>0012.01</v>
          </cell>
          <cell r="C192" t="str">
            <v>Mercier-Hochelaga-Maisonneuve</v>
          </cell>
          <cell r="D192">
            <v>2165</v>
          </cell>
          <cell r="E192">
            <v>1040</v>
          </cell>
          <cell r="F192">
            <v>575</v>
          </cell>
          <cell r="G192">
            <v>60</v>
          </cell>
          <cell r="H192">
            <v>315</v>
          </cell>
          <cell r="I192">
            <v>180</v>
          </cell>
          <cell r="J192">
            <v>2165</v>
          </cell>
          <cell r="K192">
            <v>1840</v>
          </cell>
          <cell r="L192">
            <v>320</v>
          </cell>
          <cell r="M192">
            <v>685</v>
          </cell>
          <cell r="N192">
            <v>440</v>
          </cell>
          <cell r="O192">
            <v>135</v>
          </cell>
          <cell r="P192">
            <v>85</v>
          </cell>
          <cell r="Q192">
            <v>25</v>
          </cell>
          <cell r="R192">
            <v>680</v>
          </cell>
          <cell r="S192">
            <v>440</v>
          </cell>
          <cell r="T192">
            <v>280</v>
          </cell>
          <cell r="U192">
            <v>120</v>
          </cell>
          <cell r="V192">
            <v>160</v>
          </cell>
          <cell r="W192">
            <v>65</v>
          </cell>
          <cell r="X192">
            <v>70</v>
          </cell>
          <cell r="Y192">
            <v>25</v>
          </cell>
          <cell r="Z192">
            <v>165</v>
          </cell>
          <cell r="AA192">
            <v>135</v>
          </cell>
          <cell r="AB192">
            <v>25</v>
          </cell>
          <cell r="AC192">
            <v>20</v>
          </cell>
          <cell r="AD192">
            <v>0</v>
          </cell>
          <cell r="AE192">
            <v>0</v>
          </cell>
          <cell r="AF192">
            <v>240</v>
          </cell>
          <cell r="AG192">
            <v>200</v>
          </cell>
          <cell r="AH192">
            <v>160</v>
          </cell>
          <cell r="AI192">
            <v>25</v>
          </cell>
          <cell r="AJ192">
            <v>15</v>
          </cell>
          <cell r="AK192">
            <v>40</v>
          </cell>
          <cell r="AL192">
            <v>20</v>
          </cell>
          <cell r="AM192">
            <v>20</v>
          </cell>
          <cell r="AN192">
            <v>0</v>
          </cell>
          <cell r="AO192">
            <v>615</v>
          </cell>
          <cell r="AP192">
            <v>115</v>
          </cell>
          <cell r="AQ192">
            <v>215</v>
          </cell>
          <cell r="AR192">
            <v>50</v>
          </cell>
          <cell r="AS192">
            <v>135</v>
          </cell>
          <cell r="AT192">
            <v>100</v>
          </cell>
          <cell r="AU192">
            <v>0.9</v>
          </cell>
          <cell r="AV192">
            <v>2490</v>
          </cell>
          <cell r="AW192">
            <v>745</v>
          </cell>
          <cell r="AX192">
            <v>25</v>
          </cell>
          <cell r="AY192">
            <v>120</v>
          </cell>
          <cell r="AZ192">
            <v>600</v>
          </cell>
          <cell r="BA192">
            <v>1740</v>
          </cell>
          <cell r="BB192">
            <v>2.6</v>
          </cell>
          <cell r="BC192">
            <v>445</v>
          </cell>
          <cell r="BD192">
            <v>265</v>
          </cell>
          <cell r="BE192">
            <v>10</v>
          </cell>
          <cell r="BF192">
            <v>10</v>
          </cell>
          <cell r="BG192">
            <v>245</v>
          </cell>
          <cell r="BH192">
            <v>180</v>
          </cell>
          <cell r="BI192">
            <v>1305</v>
          </cell>
          <cell r="BJ192">
            <v>4.0999999999999996</v>
          </cell>
          <cell r="BK192">
            <v>5350.4999999999991</v>
          </cell>
          <cell r="BL192">
            <v>1.8</v>
          </cell>
          <cell r="BM192">
            <v>2349</v>
          </cell>
          <cell r="BN192">
            <v>1305</v>
          </cell>
          <cell r="BO192">
            <v>120</v>
          </cell>
          <cell r="BP192">
            <v>1185</v>
          </cell>
          <cell r="BQ192">
            <v>0</v>
          </cell>
          <cell r="BR192">
            <v>1305</v>
          </cell>
          <cell r="BS192">
            <v>975</v>
          </cell>
          <cell r="BT192">
            <v>265</v>
          </cell>
          <cell r="BU192">
            <v>65</v>
          </cell>
          <cell r="BV192">
            <v>1305</v>
          </cell>
          <cell r="BW192">
            <v>105</v>
          </cell>
          <cell r="BX192">
            <v>555</v>
          </cell>
          <cell r="BY192">
            <v>450</v>
          </cell>
          <cell r="BZ192">
            <v>160</v>
          </cell>
          <cell r="CA192">
            <v>25</v>
          </cell>
          <cell r="CB192">
            <v>0</v>
          </cell>
          <cell r="CC192">
            <v>0</v>
          </cell>
          <cell r="CD192">
            <v>0</v>
          </cell>
          <cell r="CE192">
            <v>0</v>
          </cell>
          <cell r="CF192">
            <v>1305</v>
          </cell>
          <cell r="CG192">
            <v>5</v>
          </cell>
          <cell r="CH192">
            <v>0</v>
          </cell>
          <cell r="CI192">
            <v>0</v>
          </cell>
          <cell r="CJ192">
            <v>140</v>
          </cell>
          <cell r="CK192">
            <v>10</v>
          </cell>
          <cell r="CL192">
            <v>1155</v>
          </cell>
          <cell r="CM192">
            <v>0</v>
          </cell>
          <cell r="CN192">
            <v>0</v>
          </cell>
          <cell r="CO192">
            <v>1305</v>
          </cell>
          <cell r="CP192">
            <v>600</v>
          </cell>
          <cell r="CQ192">
            <v>435</v>
          </cell>
          <cell r="CR192">
            <v>135</v>
          </cell>
          <cell r="CS192">
            <v>130</v>
          </cell>
          <cell r="CT192">
            <v>10</v>
          </cell>
          <cell r="CU192">
            <v>2485</v>
          </cell>
          <cell r="CV192">
            <v>1.9</v>
          </cell>
          <cell r="CW192">
            <v>1305</v>
          </cell>
          <cell r="CX192">
            <v>645</v>
          </cell>
          <cell r="CY192">
            <v>15</v>
          </cell>
          <cell r="CZ192">
            <v>640</v>
          </cell>
        </row>
        <row r="193">
          <cell r="A193" t="str">
            <v>4620012.02</v>
          </cell>
          <cell r="B193" t="str">
            <v>0012.02</v>
          </cell>
          <cell r="C193" t="str">
            <v>Mercier-Hochelaga-Maisonneuve</v>
          </cell>
          <cell r="D193">
            <v>3550</v>
          </cell>
          <cell r="E193">
            <v>1690</v>
          </cell>
          <cell r="F193">
            <v>1020</v>
          </cell>
          <cell r="G193">
            <v>105</v>
          </cell>
          <cell r="H193">
            <v>445</v>
          </cell>
          <cell r="I193">
            <v>285</v>
          </cell>
          <cell r="J193">
            <v>3550</v>
          </cell>
          <cell r="K193">
            <v>3065</v>
          </cell>
          <cell r="L193">
            <v>490</v>
          </cell>
          <cell r="M193">
            <v>935</v>
          </cell>
          <cell r="N193">
            <v>550</v>
          </cell>
          <cell r="O193">
            <v>225</v>
          </cell>
          <cell r="P193">
            <v>110</v>
          </cell>
          <cell r="Q193">
            <v>50</v>
          </cell>
          <cell r="R193">
            <v>935</v>
          </cell>
          <cell r="S193">
            <v>735</v>
          </cell>
          <cell r="T193">
            <v>485</v>
          </cell>
          <cell r="U193">
            <v>240</v>
          </cell>
          <cell r="V193">
            <v>250</v>
          </cell>
          <cell r="W193">
            <v>130</v>
          </cell>
          <cell r="X193">
            <v>70</v>
          </cell>
          <cell r="Y193">
            <v>50</v>
          </cell>
          <cell r="Z193">
            <v>245</v>
          </cell>
          <cell r="AA193">
            <v>175</v>
          </cell>
          <cell r="AB193">
            <v>65</v>
          </cell>
          <cell r="AC193">
            <v>35</v>
          </cell>
          <cell r="AD193">
            <v>35</v>
          </cell>
          <cell r="AE193">
            <v>0</v>
          </cell>
          <cell r="AF193">
            <v>205</v>
          </cell>
          <cell r="AG193">
            <v>160</v>
          </cell>
          <cell r="AH193">
            <v>105</v>
          </cell>
          <cell r="AI193">
            <v>45</v>
          </cell>
          <cell r="AJ193">
            <v>0</v>
          </cell>
          <cell r="AK193">
            <v>45</v>
          </cell>
          <cell r="AL193">
            <v>30</v>
          </cell>
          <cell r="AM193">
            <v>15</v>
          </cell>
          <cell r="AN193">
            <v>0</v>
          </cell>
          <cell r="AO193">
            <v>820</v>
          </cell>
          <cell r="AP193">
            <v>185</v>
          </cell>
          <cell r="AQ193">
            <v>285</v>
          </cell>
          <cell r="AR193">
            <v>100</v>
          </cell>
          <cell r="AS193">
            <v>150</v>
          </cell>
          <cell r="AT193">
            <v>100</v>
          </cell>
          <cell r="AU193">
            <v>0.9</v>
          </cell>
          <cell r="AV193">
            <v>3880</v>
          </cell>
          <cell r="AW193">
            <v>1390</v>
          </cell>
          <cell r="AX193">
            <v>105</v>
          </cell>
          <cell r="AY193">
            <v>335</v>
          </cell>
          <cell r="AZ193">
            <v>950</v>
          </cell>
          <cell r="BA193">
            <v>2485</v>
          </cell>
          <cell r="BB193">
            <v>2.7</v>
          </cell>
          <cell r="BC193">
            <v>655</v>
          </cell>
          <cell r="BD193">
            <v>360</v>
          </cell>
          <cell r="BE193">
            <v>40</v>
          </cell>
          <cell r="BF193">
            <v>45</v>
          </cell>
          <cell r="BG193">
            <v>270</v>
          </cell>
          <cell r="BH193">
            <v>295</v>
          </cell>
          <cell r="BI193">
            <v>2050</v>
          </cell>
          <cell r="BJ193">
            <v>4.2</v>
          </cell>
          <cell r="BK193">
            <v>8610</v>
          </cell>
          <cell r="BL193">
            <v>1.8</v>
          </cell>
          <cell r="BM193">
            <v>3690</v>
          </cell>
          <cell r="BN193">
            <v>2055</v>
          </cell>
          <cell r="BO193">
            <v>260</v>
          </cell>
          <cell r="BP193">
            <v>1795</v>
          </cell>
          <cell r="BQ193">
            <v>0</v>
          </cell>
          <cell r="BR193">
            <v>2050</v>
          </cell>
          <cell r="BS193">
            <v>1390</v>
          </cell>
          <cell r="BT193">
            <v>545</v>
          </cell>
          <cell r="BU193">
            <v>120</v>
          </cell>
          <cell r="BV193">
            <v>2050</v>
          </cell>
          <cell r="BW193">
            <v>95</v>
          </cell>
          <cell r="BX193">
            <v>615</v>
          </cell>
          <cell r="BY193">
            <v>805</v>
          </cell>
          <cell r="BZ193">
            <v>325</v>
          </cell>
          <cell r="CA193">
            <v>135</v>
          </cell>
          <cell r="CB193">
            <v>35</v>
          </cell>
          <cell r="CC193">
            <v>30</v>
          </cell>
          <cell r="CD193">
            <v>0</v>
          </cell>
          <cell r="CE193">
            <v>10</v>
          </cell>
          <cell r="CF193">
            <v>2055</v>
          </cell>
          <cell r="CG193">
            <v>0</v>
          </cell>
          <cell r="CH193">
            <v>0</v>
          </cell>
          <cell r="CI193">
            <v>5</v>
          </cell>
          <cell r="CJ193">
            <v>155</v>
          </cell>
          <cell r="CK193">
            <v>175</v>
          </cell>
          <cell r="CL193">
            <v>1715</v>
          </cell>
          <cell r="CM193">
            <v>5</v>
          </cell>
          <cell r="CN193">
            <v>0</v>
          </cell>
          <cell r="CO193">
            <v>2055</v>
          </cell>
          <cell r="CP193">
            <v>950</v>
          </cell>
          <cell r="CQ193">
            <v>645</v>
          </cell>
          <cell r="CR193">
            <v>270</v>
          </cell>
          <cell r="CS193">
            <v>180</v>
          </cell>
          <cell r="CT193">
            <v>15</v>
          </cell>
          <cell r="CU193">
            <v>3880</v>
          </cell>
          <cell r="CV193">
            <v>1.9</v>
          </cell>
          <cell r="CW193">
            <v>2055</v>
          </cell>
          <cell r="CX193">
            <v>925</v>
          </cell>
          <cell r="CY193">
            <v>10</v>
          </cell>
          <cell r="CZ193">
            <v>1125</v>
          </cell>
        </row>
        <row r="194">
          <cell r="A194" t="str">
            <v>4620013.00</v>
          </cell>
          <cell r="B194" t="str">
            <v>0013.00</v>
          </cell>
          <cell r="C194" t="str">
            <v>Mercier-Hochelaga-Maisonneuve</v>
          </cell>
          <cell r="D194">
            <v>3935</v>
          </cell>
          <cell r="E194">
            <v>1970</v>
          </cell>
          <cell r="F194">
            <v>1080</v>
          </cell>
          <cell r="G194">
            <v>90</v>
          </cell>
          <cell r="H194">
            <v>515</v>
          </cell>
          <cell r="I194">
            <v>280</v>
          </cell>
          <cell r="J194">
            <v>3940</v>
          </cell>
          <cell r="K194">
            <v>3255</v>
          </cell>
          <cell r="L194">
            <v>685</v>
          </cell>
          <cell r="M194">
            <v>1125</v>
          </cell>
          <cell r="N194">
            <v>685</v>
          </cell>
          <cell r="O194">
            <v>285</v>
          </cell>
          <cell r="P194">
            <v>115</v>
          </cell>
          <cell r="Q194">
            <v>35</v>
          </cell>
          <cell r="R194">
            <v>1120</v>
          </cell>
          <cell r="S194">
            <v>870</v>
          </cell>
          <cell r="T194">
            <v>525</v>
          </cell>
          <cell r="U194">
            <v>290</v>
          </cell>
          <cell r="V194">
            <v>235</v>
          </cell>
          <cell r="W194">
            <v>130</v>
          </cell>
          <cell r="X194">
            <v>80</v>
          </cell>
          <cell r="Y194">
            <v>25</v>
          </cell>
          <cell r="Z194">
            <v>345</v>
          </cell>
          <cell r="AA194">
            <v>210</v>
          </cell>
          <cell r="AB194">
            <v>135</v>
          </cell>
          <cell r="AC194">
            <v>100</v>
          </cell>
          <cell r="AD194">
            <v>20</v>
          </cell>
          <cell r="AE194">
            <v>10</v>
          </cell>
          <cell r="AF194">
            <v>255</v>
          </cell>
          <cell r="AG194">
            <v>205</v>
          </cell>
          <cell r="AH194">
            <v>150</v>
          </cell>
          <cell r="AI194">
            <v>45</v>
          </cell>
          <cell r="AJ194">
            <v>10</v>
          </cell>
          <cell r="AK194">
            <v>45</v>
          </cell>
          <cell r="AL194">
            <v>35</v>
          </cell>
          <cell r="AM194">
            <v>10</v>
          </cell>
          <cell r="AN194">
            <v>0</v>
          </cell>
          <cell r="AO194">
            <v>890</v>
          </cell>
          <cell r="AP194">
            <v>210</v>
          </cell>
          <cell r="AQ194">
            <v>270</v>
          </cell>
          <cell r="AR194">
            <v>75</v>
          </cell>
          <cell r="AS194">
            <v>200</v>
          </cell>
          <cell r="AT194">
            <v>130</v>
          </cell>
          <cell r="AU194">
            <v>0.8</v>
          </cell>
          <cell r="AV194">
            <v>4355</v>
          </cell>
          <cell r="AW194">
            <v>1475</v>
          </cell>
          <cell r="AX194">
            <v>55</v>
          </cell>
          <cell r="AY194">
            <v>285</v>
          </cell>
          <cell r="AZ194">
            <v>1130</v>
          </cell>
          <cell r="BA194">
            <v>2885</v>
          </cell>
          <cell r="BB194">
            <v>2.6</v>
          </cell>
          <cell r="BC194">
            <v>765</v>
          </cell>
          <cell r="BD194">
            <v>340</v>
          </cell>
          <cell r="BE194">
            <v>40</v>
          </cell>
          <cell r="BF194">
            <v>30</v>
          </cell>
          <cell r="BG194">
            <v>270</v>
          </cell>
          <cell r="BH194">
            <v>425</v>
          </cell>
          <cell r="BI194">
            <v>2365</v>
          </cell>
          <cell r="BJ194">
            <v>4.4000000000000004</v>
          </cell>
          <cell r="BK194">
            <v>10406</v>
          </cell>
          <cell r="BL194">
            <v>1.8</v>
          </cell>
          <cell r="BM194">
            <v>4257</v>
          </cell>
          <cell r="BN194">
            <v>2365</v>
          </cell>
          <cell r="BO194">
            <v>850</v>
          </cell>
          <cell r="BP194">
            <v>1510</v>
          </cell>
          <cell r="BQ194">
            <v>0</v>
          </cell>
          <cell r="BR194">
            <v>2365</v>
          </cell>
          <cell r="BS194">
            <v>1465</v>
          </cell>
          <cell r="BT194">
            <v>720</v>
          </cell>
          <cell r="BU194">
            <v>175</v>
          </cell>
          <cell r="BV194">
            <v>2365</v>
          </cell>
          <cell r="BW194">
            <v>470</v>
          </cell>
          <cell r="BX194">
            <v>1095</v>
          </cell>
          <cell r="BY194">
            <v>320</v>
          </cell>
          <cell r="BZ194">
            <v>205</v>
          </cell>
          <cell r="CA194">
            <v>85</v>
          </cell>
          <cell r="CB194">
            <v>55</v>
          </cell>
          <cell r="CC194">
            <v>45</v>
          </cell>
          <cell r="CD194">
            <v>20</v>
          </cell>
          <cell r="CE194">
            <v>65</v>
          </cell>
          <cell r="CF194">
            <v>2365</v>
          </cell>
          <cell r="CG194">
            <v>120</v>
          </cell>
          <cell r="CH194">
            <v>35</v>
          </cell>
          <cell r="CI194">
            <v>50</v>
          </cell>
          <cell r="CJ194">
            <v>780</v>
          </cell>
          <cell r="CK194">
            <v>0</v>
          </cell>
          <cell r="CL194">
            <v>1360</v>
          </cell>
          <cell r="CM194">
            <v>15</v>
          </cell>
          <cell r="CN194">
            <v>0</v>
          </cell>
          <cell r="CO194">
            <v>2365</v>
          </cell>
          <cell r="CP194">
            <v>1130</v>
          </cell>
          <cell r="CQ194">
            <v>760</v>
          </cell>
          <cell r="CR194">
            <v>275</v>
          </cell>
          <cell r="CS194">
            <v>190</v>
          </cell>
          <cell r="CT194">
            <v>15</v>
          </cell>
          <cell r="CU194">
            <v>4355</v>
          </cell>
          <cell r="CV194">
            <v>1.8</v>
          </cell>
          <cell r="CW194">
            <v>2365</v>
          </cell>
          <cell r="CX194">
            <v>1065</v>
          </cell>
          <cell r="CY194">
            <v>30</v>
          </cell>
          <cell r="CZ194">
            <v>1265</v>
          </cell>
        </row>
        <row r="195">
          <cell r="A195" t="str">
            <v>4620014.01</v>
          </cell>
          <cell r="B195" t="str">
            <v>0014.01</v>
          </cell>
          <cell r="C195" t="str">
            <v>Mercier-Hochelaga-Maisonneuve</v>
          </cell>
          <cell r="D195">
            <v>5405</v>
          </cell>
          <cell r="E195">
            <v>3160</v>
          </cell>
          <cell r="F195">
            <v>1185</v>
          </cell>
          <cell r="G195">
            <v>145</v>
          </cell>
          <cell r="H195">
            <v>635</v>
          </cell>
          <cell r="I195">
            <v>285</v>
          </cell>
          <cell r="J195">
            <v>5405</v>
          </cell>
          <cell r="K195">
            <v>4465</v>
          </cell>
          <cell r="L195">
            <v>940</v>
          </cell>
          <cell r="M195">
            <v>1445</v>
          </cell>
          <cell r="N195">
            <v>880</v>
          </cell>
          <cell r="O195">
            <v>270</v>
          </cell>
          <cell r="P195">
            <v>180</v>
          </cell>
          <cell r="Q195">
            <v>105</v>
          </cell>
          <cell r="R195">
            <v>1440</v>
          </cell>
          <cell r="S195">
            <v>1030</v>
          </cell>
          <cell r="T195">
            <v>560</v>
          </cell>
          <cell r="U195">
            <v>290</v>
          </cell>
          <cell r="V195">
            <v>265</v>
          </cell>
          <cell r="W195">
            <v>85</v>
          </cell>
          <cell r="X195">
            <v>100</v>
          </cell>
          <cell r="Y195">
            <v>80</v>
          </cell>
          <cell r="Z195">
            <v>470</v>
          </cell>
          <cell r="AA195">
            <v>315</v>
          </cell>
          <cell r="AB195">
            <v>155</v>
          </cell>
          <cell r="AC195">
            <v>90</v>
          </cell>
          <cell r="AD195">
            <v>50</v>
          </cell>
          <cell r="AE195">
            <v>15</v>
          </cell>
          <cell r="AF195">
            <v>410</v>
          </cell>
          <cell r="AG195">
            <v>360</v>
          </cell>
          <cell r="AH195">
            <v>235</v>
          </cell>
          <cell r="AI195">
            <v>90</v>
          </cell>
          <cell r="AJ195">
            <v>30</v>
          </cell>
          <cell r="AK195">
            <v>50</v>
          </cell>
          <cell r="AL195">
            <v>40</v>
          </cell>
          <cell r="AM195">
            <v>10</v>
          </cell>
          <cell r="AN195">
            <v>10</v>
          </cell>
          <cell r="AO195">
            <v>1395</v>
          </cell>
          <cell r="AP195">
            <v>315</v>
          </cell>
          <cell r="AQ195">
            <v>455</v>
          </cell>
          <cell r="AR195">
            <v>160</v>
          </cell>
          <cell r="AS195">
            <v>285</v>
          </cell>
          <cell r="AT195">
            <v>180</v>
          </cell>
          <cell r="AU195">
            <v>1</v>
          </cell>
          <cell r="AV195">
            <v>5990</v>
          </cell>
          <cell r="AW195">
            <v>2120</v>
          </cell>
          <cell r="AX195">
            <v>160</v>
          </cell>
          <cell r="AY195">
            <v>450</v>
          </cell>
          <cell r="AZ195">
            <v>1505</v>
          </cell>
          <cell r="BA195">
            <v>3870</v>
          </cell>
          <cell r="BB195">
            <v>2.7</v>
          </cell>
          <cell r="BC195">
            <v>620</v>
          </cell>
          <cell r="BD195">
            <v>305</v>
          </cell>
          <cell r="BE195">
            <v>40</v>
          </cell>
          <cell r="BF195">
            <v>30</v>
          </cell>
          <cell r="BG195">
            <v>235</v>
          </cell>
          <cell r="BH195">
            <v>320</v>
          </cell>
          <cell r="BI195">
            <v>3180</v>
          </cell>
          <cell r="BJ195">
            <v>4.2</v>
          </cell>
          <cell r="BK195">
            <v>13356</v>
          </cell>
          <cell r="BL195">
            <v>1.7</v>
          </cell>
          <cell r="BM195">
            <v>5406</v>
          </cell>
          <cell r="BN195">
            <v>3175</v>
          </cell>
          <cell r="BO195">
            <v>965</v>
          </cell>
          <cell r="BP195">
            <v>2215</v>
          </cell>
          <cell r="BQ195">
            <v>0</v>
          </cell>
          <cell r="BR195">
            <v>3175</v>
          </cell>
          <cell r="BS195">
            <v>1905</v>
          </cell>
          <cell r="BT195">
            <v>1000</v>
          </cell>
          <cell r="BU195">
            <v>275</v>
          </cell>
          <cell r="BV195">
            <v>3175</v>
          </cell>
          <cell r="BW195">
            <v>575</v>
          </cell>
          <cell r="BX195">
            <v>865</v>
          </cell>
          <cell r="BY195">
            <v>645</v>
          </cell>
          <cell r="BZ195">
            <v>265</v>
          </cell>
          <cell r="CA195">
            <v>105</v>
          </cell>
          <cell r="CB195">
            <v>200</v>
          </cell>
          <cell r="CC195">
            <v>175</v>
          </cell>
          <cell r="CD195">
            <v>195</v>
          </cell>
          <cell r="CE195">
            <v>140</v>
          </cell>
          <cell r="CF195">
            <v>3175</v>
          </cell>
          <cell r="CG195">
            <v>150</v>
          </cell>
          <cell r="CH195">
            <v>5</v>
          </cell>
          <cell r="CI195">
            <v>70</v>
          </cell>
          <cell r="CJ195">
            <v>265</v>
          </cell>
          <cell r="CK195">
            <v>5</v>
          </cell>
          <cell r="CL195">
            <v>2675</v>
          </cell>
          <cell r="CM195">
            <v>5</v>
          </cell>
          <cell r="CN195">
            <v>0</v>
          </cell>
          <cell r="CO195">
            <v>3175</v>
          </cell>
          <cell r="CP195">
            <v>1500</v>
          </cell>
          <cell r="CQ195">
            <v>1030</v>
          </cell>
          <cell r="CR195">
            <v>335</v>
          </cell>
          <cell r="CS195">
            <v>270</v>
          </cell>
          <cell r="CT195">
            <v>40</v>
          </cell>
          <cell r="CU195">
            <v>5985</v>
          </cell>
          <cell r="CV195">
            <v>1.9</v>
          </cell>
          <cell r="CW195">
            <v>3175</v>
          </cell>
          <cell r="CX195">
            <v>1420</v>
          </cell>
          <cell r="CY195">
            <v>10</v>
          </cell>
          <cell r="CZ195">
            <v>1745</v>
          </cell>
        </row>
        <row r="196">
          <cell r="A196" t="str">
            <v>4620015.00</v>
          </cell>
          <cell r="B196" t="str">
            <v>0015.00</v>
          </cell>
          <cell r="C196" t="str">
            <v>Mercier-Hochelaga-Maisonneuve</v>
          </cell>
          <cell r="D196">
            <v>3025</v>
          </cell>
          <cell r="E196">
            <v>1995</v>
          </cell>
          <cell r="F196">
            <v>440</v>
          </cell>
          <cell r="G196">
            <v>85</v>
          </cell>
          <cell r="H196">
            <v>345</v>
          </cell>
          <cell r="I196">
            <v>155</v>
          </cell>
          <cell r="J196">
            <v>3025</v>
          </cell>
          <cell r="K196">
            <v>2425</v>
          </cell>
          <cell r="L196">
            <v>605</v>
          </cell>
          <cell r="M196">
            <v>755</v>
          </cell>
          <cell r="N196">
            <v>455</v>
          </cell>
          <cell r="O196">
            <v>135</v>
          </cell>
          <cell r="P196">
            <v>110</v>
          </cell>
          <cell r="Q196">
            <v>60</v>
          </cell>
          <cell r="R196">
            <v>755</v>
          </cell>
          <cell r="S196">
            <v>510</v>
          </cell>
          <cell r="T196">
            <v>210</v>
          </cell>
          <cell r="U196">
            <v>60</v>
          </cell>
          <cell r="V196">
            <v>150</v>
          </cell>
          <cell r="W196">
            <v>50</v>
          </cell>
          <cell r="X196">
            <v>50</v>
          </cell>
          <cell r="Y196">
            <v>55</v>
          </cell>
          <cell r="Z196">
            <v>295</v>
          </cell>
          <cell r="AA196">
            <v>210</v>
          </cell>
          <cell r="AB196">
            <v>90</v>
          </cell>
          <cell r="AC196">
            <v>45</v>
          </cell>
          <cell r="AD196">
            <v>35</v>
          </cell>
          <cell r="AE196">
            <v>0</v>
          </cell>
          <cell r="AF196">
            <v>245</v>
          </cell>
          <cell r="AG196">
            <v>225</v>
          </cell>
          <cell r="AH196">
            <v>165</v>
          </cell>
          <cell r="AI196">
            <v>35</v>
          </cell>
          <cell r="AJ196">
            <v>25</v>
          </cell>
          <cell r="AK196">
            <v>15</v>
          </cell>
          <cell r="AL196">
            <v>15</v>
          </cell>
          <cell r="AM196">
            <v>0</v>
          </cell>
          <cell r="AN196">
            <v>0</v>
          </cell>
          <cell r="AO196">
            <v>785</v>
          </cell>
          <cell r="AP196">
            <v>210</v>
          </cell>
          <cell r="AQ196">
            <v>250</v>
          </cell>
          <cell r="AR196">
            <v>110</v>
          </cell>
          <cell r="AS196">
            <v>125</v>
          </cell>
          <cell r="AT196">
            <v>80</v>
          </cell>
          <cell r="AU196">
            <v>1</v>
          </cell>
          <cell r="AV196">
            <v>3405</v>
          </cell>
          <cell r="AW196">
            <v>1355</v>
          </cell>
          <cell r="AX196">
            <v>105</v>
          </cell>
          <cell r="AY196">
            <v>380</v>
          </cell>
          <cell r="AZ196">
            <v>870</v>
          </cell>
          <cell r="BA196">
            <v>2050</v>
          </cell>
          <cell r="BB196">
            <v>2.7</v>
          </cell>
          <cell r="BC196">
            <v>260</v>
          </cell>
          <cell r="BD196">
            <v>165</v>
          </cell>
          <cell r="BE196">
            <v>20</v>
          </cell>
          <cell r="BF196">
            <v>15</v>
          </cell>
          <cell r="BG196">
            <v>135</v>
          </cell>
          <cell r="BH196">
            <v>100</v>
          </cell>
          <cell r="BI196">
            <v>1790</v>
          </cell>
          <cell r="BJ196">
            <v>4.3</v>
          </cell>
          <cell r="BK196">
            <v>7697</v>
          </cell>
          <cell r="BL196">
            <v>1.7</v>
          </cell>
          <cell r="BM196">
            <v>3043</v>
          </cell>
          <cell r="BN196">
            <v>1790</v>
          </cell>
          <cell r="BO196">
            <v>195</v>
          </cell>
          <cell r="BP196">
            <v>1595</v>
          </cell>
          <cell r="BQ196">
            <v>0</v>
          </cell>
          <cell r="BR196">
            <v>1795</v>
          </cell>
          <cell r="BS196">
            <v>1070</v>
          </cell>
          <cell r="BT196">
            <v>470</v>
          </cell>
          <cell r="BU196">
            <v>250</v>
          </cell>
          <cell r="BV196">
            <v>1790</v>
          </cell>
          <cell r="BW196">
            <v>810</v>
          </cell>
          <cell r="BX196">
            <v>345</v>
          </cell>
          <cell r="BY196">
            <v>125</v>
          </cell>
          <cell r="BZ196">
            <v>160</v>
          </cell>
          <cell r="CA196">
            <v>80</v>
          </cell>
          <cell r="CB196">
            <v>10</v>
          </cell>
          <cell r="CC196">
            <v>80</v>
          </cell>
          <cell r="CD196">
            <v>35</v>
          </cell>
          <cell r="CE196">
            <v>145</v>
          </cell>
          <cell r="CF196">
            <v>1795</v>
          </cell>
          <cell r="CG196">
            <v>5</v>
          </cell>
          <cell r="CH196">
            <v>5</v>
          </cell>
          <cell r="CI196">
            <v>0</v>
          </cell>
          <cell r="CJ196">
            <v>140</v>
          </cell>
          <cell r="CK196">
            <v>95</v>
          </cell>
          <cell r="CL196">
            <v>1545</v>
          </cell>
          <cell r="CM196">
            <v>0</v>
          </cell>
          <cell r="CN196">
            <v>0</v>
          </cell>
          <cell r="CO196">
            <v>1795</v>
          </cell>
          <cell r="CP196">
            <v>865</v>
          </cell>
          <cell r="CQ196">
            <v>515</v>
          </cell>
          <cell r="CR196">
            <v>240</v>
          </cell>
          <cell r="CS196">
            <v>155</v>
          </cell>
          <cell r="CT196">
            <v>20</v>
          </cell>
          <cell r="CU196">
            <v>3405</v>
          </cell>
          <cell r="CV196">
            <v>1.9</v>
          </cell>
          <cell r="CW196">
            <v>1790</v>
          </cell>
          <cell r="CX196">
            <v>750</v>
          </cell>
          <cell r="CY196">
            <v>0</v>
          </cell>
          <cell r="CZ196">
            <v>1045</v>
          </cell>
        </row>
        <row r="197">
          <cell r="A197" t="str">
            <v>4620016.00</v>
          </cell>
          <cell r="B197" t="str">
            <v>0016.00</v>
          </cell>
          <cell r="C197" t="str">
            <v>Mercier-Hochelaga-Maisonneuve</v>
          </cell>
          <cell r="D197">
            <v>2245</v>
          </cell>
          <cell r="E197">
            <v>1495</v>
          </cell>
          <cell r="F197">
            <v>310</v>
          </cell>
          <cell r="G197">
            <v>65</v>
          </cell>
          <cell r="H197">
            <v>250</v>
          </cell>
          <cell r="I197">
            <v>130</v>
          </cell>
          <cell r="J197">
            <v>2245</v>
          </cell>
          <cell r="K197">
            <v>1800</v>
          </cell>
          <cell r="L197">
            <v>445</v>
          </cell>
          <cell r="M197">
            <v>530</v>
          </cell>
          <cell r="N197">
            <v>295</v>
          </cell>
          <cell r="O197">
            <v>130</v>
          </cell>
          <cell r="P197">
            <v>85</v>
          </cell>
          <cell r="Q197">
            <v>25</v>
          </cell>
          <cell r="R197">
            <v>530</v>
          </cell>
          <cell r="S197">
            <v>360</v>
          </cell>
          <cell r="T197">
            <v>135</v>
          </cell>
          <cell r="U197">
            <v>70</v>
          </cell>
          <cell r="V197">
            <v>70</v>
          </cell>
          <cell r="W197">
            <v>50</v>
          </cell>
          <cell r="X197">
            <v>0</v>
          </cell>
          <cell r="Y197">
            <v>10</v>
          </cell>
          <cell r="Z197">
            <v>230</v>
          </cell>
          <cell r="AA197">
            <v>130</v>
          </cell>
          <cell r="AB197">
            <v>100</v>
          </cell>
          <cell r="AC197">
            <v>45</v>
          </cell>
          <cell r="AD197">
            <v>50</v>
          </cell>
          <cell r="AE197">
            <v>0</v>
          </cell>
          <cell r="AF197">
            <v>170</v>
          </cell>
          <cell r="AG197">
            <v>130</v>
          </cell>
          <cell r="AH197">
            <v>70</v>
          </cell>
          <cell r="AI197">
            <v>25</v>
          </cell>
          <cell r="AJ197">
            <v>35</v>
          </cell>
          <cell r="AK197">
            <v>40</v>
          </cell>
          <cell r="AL197">
            <v>20</v>
          </cell>
          <cell r="AM197">
            <v>10</v>
          </cell>
          <cell r="AN197">
            <v>0</v>
          </cell>
          <cell r="AO197">
            <v>560</v>
          </cell>
          <cell r="AP197">
            <v>175</v>
          </cell>
          <cell r="AQ197">
            <v>165</v>
          </cell>
          <cell r="AR197">
            <v>65</v>
          </cell>
          <cell r="AS197">
            <v>75</v>
          </cell>
          <cell r="AT197">
            <v>75</v>
          </cell>
          <cell r="AU197">
            <v>1.1000000000000001</v>
          </cell>
          <cell r="AV197">
            <v>2255</v>
          </cell>
          <cell r="AW197">
            <v>805</v>
          </cell>
          <cell r="AX197">
            <v>70</v>
          </cell>
          <cell r="AY197">
            <v>220</v>
          </cell>
          <cell r="AZ197">
            <v>515</v>
          </cell>
          <cell r="BA197">
            <v>1450</v>
          </cell>
          <cell r="BB197">
            <v>2.7</v>
          </cell>
          <cell r="BC197">
            <v>150</v>
          </cell>
          <cell r="BD197">
            <v>80</v>
          </cell>
          <cell r="BE197">
            <v>0</v>
          </cell>
          <cell r="BF197">
            <v>0</v>
          </cell>
          <cell r="BG197">
            <v>75</v>
          </cell>
          <cell r="BH197">
            <v>70</v>
          </cell>
          <cell r="BI197">
            <v>1160</v>
          </cell>
          <cell r="BJ197">
            <v>4.5999999999999996</v>
          </cell>
          <cell r="BK197">
            <v>5336</v>
          </cell>
          <cell r="BL197">
            <v>1.7</v>
          </cell>
          <cell r="BM197">
            <v>1972</v>
          </cell>
          <cell r="BN197">
            <v>1165</v>
          </cell>
          <cell r="BO197">
            <v>190</v>
          </cell>
          <cell r="BP197">
            <v>970</v>
          </cell>
          <cell r="BQ197">
            <v>0</v>
          </cell>
          <cell r="BR197">
            <v>1160</v>
          </cell>
          <cell r="BS197">
            <v>515</v>
          </cell>
          <cell r="BT197">
            <v>415</v>
          </cell>
          <cell r="BU197">
            <v>230</v>
          </cell>
          <cell r="BV197">
            <v>1160</v>
          </cell>
          <cell r="BW197">
            <v>685</v>
          </cell>
          <cell r="BX197">
            <v>255</v>
          </cell>
          <cell r="BY197">
            <v>90</v>
          </cell>
          <cell r="BZ197">
            <v>45</v>
          </cell>
          <cell r="CA197">
            <v>30</v>
          </cell>
          <cell r="CB197">
            <v>15</v>
          </cell>
          <cell r="CC197">
            <v>0</v>
          </cell>
          <cell r="CD197">
            <v>25</v>
          </cell>
          <cell r="CE197">
            <v>10</v>
          </cell>
          <cell r="CF197">
            <v>1165</v>
          </cell>
          <cell r="CG197">
            <v>5</v>
          </cell>
          <cell r="CH197">
            <v>0</v>
          </cell>
          <cell r="CI197">
            <v>0</v>
          </cell>
          <cell r="CJ197">
            <v>60</v>
          </cell>
          <cell r="CK197">
            <v>15</v>
          </cell>
          <cell r="CL197">
            <v>1090</v>
          </cell>
          <cell r="CM197">
            <v>0</v>
          </cell>
          <cell r="CN197">
            <v>0</v>
          </cell>
          <cell r="CO197">
            <v>1165</v>
          </cell>
          <cell r="CP197">
            <v>520</v>
          </cell>
          <cell r="CQ197">
            <v>385</v>
          </cell>
          <cell r="CR197">
            <v>135</v>
          </cell>
          <cell r="CS197">
            <v>110</v>
          </cell>
          <cell r="CT197">
            <v>15</v>
          </cell>
          <cell r="CU197">
            <v>2255</v>
          </cell>
          <cell r="CV197">
            <v>1.9</v>
          </cell>
          <cell r="CW197">
            <v>1165</v>
          </cell>
          <cell r="CX197">
            <v>515</v>
          </cell>
          <cell r="CY197">
            <v>0</v>
          </cell>
          <cell r="CZ197">
            <v>640</v>
          </cell>
        </row>
        <row r="198">
          <cell r="A198" t="str">
            <v>4620017.00</v>
          </cell>
          <cell r="B198" t="str">
            <v>0017.00</v>
          </cell>
          <cell r="C198" t="str">
            <v>Mercier-Hochelaga-Maisonneuve</v>
          </cell>
          <cell r="D198">
            <v>1635</v>
          </cell>
          <cell r="E198">
            <v>1065</v>
          </cell>
          <cell r="F198">
            <v>260</v>
          </cell>
          <cell r="G198">
            <v>40</v>
          </cell>
          <cell r="H198">
            <v>180</v>
          </cell>
          <cell r="I198">
            <v>95</v>
          </cell>
          <cell r="J198">
            <v>1630</v>
          </cell>
          <cell r="K198">
            <v>1285</v>
          </cell>
          <cell r="L198">
            <v>345</v>
          </cell>
          <cell r="M198">
            <v>405</v>
          </cell>
          <cell r="N198">
            <v>245</v>
          </cell>
          <cell r="O198">
            <v>90</v>
          </cell>
          <cell r="P198">
            <v>35</v>
          </cell>
          <cell r="Q198">
            <v>30</v>
          </cell>
          <cell r="R198">
            <v>405</v>
          </cell>
          <cell r="S198">
            <v>275</v>
          </cell>
          <cell r="T198">
            <v>115</v>
          </cell>
          <cell r="U198">
            <v>65</v>
          </cell>
          <cell r="V198">
            <v>50</v>
          </cell>
          <cell r="W198">
            <v>25</v>
          </cell>
          <cell r="X198">
            <v>10</v>
          </cell>
          <cell r="Y198">
            <v>20</v>
          </cell>
          <cell r="Z198">
            <v>155</v>
          </cell>
          <cell r="AA198">
            <v>100</v>
          </cell>
          <cell r="AB198">
            <v>60</v>
          </cell>
          <cell r="AC198">
            <v>45</v>
          </cell>
          <cell r="AD198">
            <v>15</v>
          </cell>
          <cell r="AE198">
            <v>0</v>
          </cell>
          <cell r="AF198">
            <v>135</v>
          </cell>
          <cell r="AG198">
            <v>115</v>
          </cell>
          <cell r="AH198">
            <v>70</v>
          </cell>
          <cell r="AI198">
            <v>20</v>
          </cell>
          <cell r="AJ198">
            <v>25</v>
          </cell>
          <cell r="AK198">
            <v>10</v>
          </cell>
          <cell r="AL198">
            <v>0</v>
          </cell>
          <cell r="AM198">
            <v>10</v>
          </cell>
          <cell r="AN198">
            <v>0</v>
          </cell>
          <cell r="AO198">
            <v>395</v>
          </cell>
          <cell r="AP198">
            <v>100</v>
          </cell>
          <cell r="AQ198">
            <v>200</v>
          </cell>
          <cell r="AR198">
            <v>30</v>
          </cell>
          <cell r="AS198">
            <v>40</v>
          </cell>
          <cell r="AT198">
            <v>20</v>
          </cell>
          <cell r="AU198">
            <v>1</v>
          </cell>
          <cell r="AV198">
            <v>1880</v>
          </cell>
          <cell r="AW198">
            <v>805</v>
          </cell>
          <cell r="AX198">
            <v>35</v>
          </cell>
          <cell r="AY198">
            <v>215</v>
          </cell>
          <cell r="AZ198">
            <v>555</v>
          </cell>
          <cell r="BA198">
            <v>1080</v>
          </cell>
          <cell r="BB198">
            <v>2.7</v>
          </cell>
          <cell r="BC198">
            <v>205</v>
          </cell>
          <cell r="BD198">
            <v>125</v>
          </cell>
          <cell r="BE198">
            <v>0</v>
          </cell>
          <cell r="BF198">
            <v>10</v>
          </cell>
          <cell r="BG198">
            <v>110</v>
          </cell>
          <cell r="BH198">
            <v>75</v>
          </cell>
          <cell r="BI198">
            <v>1035</v>
          </cell>
          <cell r="BJ198">
            <v>4.5999999999999996</v>
          </cell>
          <cell r="BK198">
            <v>4761</v>
          </cell>
          <cell r="BL198">
            <v>1.7</v>
          </cell>
          <cell r="BM198">
            <v>1759.5</v>
          </cell>
          <cell r="BN198">
            <v>1035</v>
          </cell>
          <cell r="BO198">
            <v>250</v>
          </cell>
          <cell r="BP198">
            <v>785</v>
          </cell>
          <cell r="BQ198">
            <v>0</v>
          </cell>
          <cell r="BR198">
            <v>1035</v>
          </cell>
          <cell r="BS198">
            <v>565</v>
          </cell>
          <cell r="BT198">
            <v>370</v>
          </cell>
          <cell r="BU198">
            <v>95</v>
          </cell>
          <cell r="BV198">
            <v>1035</v>
          </cell>
          <cell r="BW198">
            <v>510</v>
          </cell>
          <cell r="BX198">
            <v>220</v>
          </cell>
          <cell r="BY198">
            <v>40</v>
          </cell>
          <cell r="BZ198">
            <v>40</v>
          </cell>
          <cell r="CA198">
            <v>70</v>
          </cell>
          <cell r="CB198">
            <v>20</v>
          </cell>
          <cell r="CC198">
            <v>25</v>
          </cell>
          <cell r="CD198">
            <v>10</v>
          </cell>
          <cell r="CE198">
            <v>95</v>
          </cell>
          <cell r="CF198">
            <v>1035</v>
          </cell>
          <cell r="CG198">
            <v>0</v>
          </cell>
          <cell r="CH198">
            <v>0</v>
          </cell>
          <cell r="CI198">
            <v>0</v>
          </cell>
          <cell r="CJ198">
            <v>25</v>
          </cell>
          <cell r="CK198">
            <v>0</v>
          </cell>
          <cell r="CL198">
            <v>1010</v>
          </cell>
          <cell r="CM198">
            <v>0</v>
          </cell>
          <cell r="CN198">
            <v>0</v>
          </cell>
          <cell r="CO198">
            <v>1035</v>
          </cell>
          <cell r="CP198">
            <v>505</v>
          </cell>
          <cell r="CQ198">
            <v>325</v>
          </cell>
          <cell r="CR198">
            <v>130</v>
          </cell>
          <cell r="CS198">
            <v>70</v>
          </cell>
          <cell r="CT198">
            <v>5</v>
          </cell>
          <cell r="CU198">
            <v>1885</v>
          </cell>
          <cell r="CV198">
            <v>1.8</v>
          </cell>
          <cell r="CW198">
            <v>1035</v>
          </cell>
          <cell r="CX198">
            <v>380</v>
          </cell>
          <cell r="CY198">
            <v>15</v>
          </cell>
          <cell r="CZ198">
            <v>640</v>
          </cell>
        </row>
        <row r="199">
          <cell r="A199" t="str">
            <v>4620018.00</v>
          </cell>
          <cell r="B199" t="str">
            <v>0018.00</v>
          </cell>
          <cell r="C199" t="str">
            <v>Mercier-Hochelaga-Maisonneuve</v>
          </cell>
          <cell r="D199">
            <v>1880</v>
          </cell>
          <cell r="E199">
            <v>1280</v>
          </cell>
          <cell r="F199">
            <v>240</v>
          </cell>
          <cell r="G199">
            <v>45</v>
          </cell>
          <cell r="H199">
            <v>230</v>
          </cell>
          <cell r="I199">
            <v>80</v>
          </cell>
          <cell r="J199">
            <v>1880</v>
          </cell>
          <cell r="K199">
            <v>1480</v>
          </cell>
          <cell r="L199">
            <v>395</v>
          </cell>
          <cell r="M199">
            <v>465</v>
          </cell>
          <cell r="N199">
            <v>305</v>
          </cell>
          <cell r="O199">
            <v>115</v>
          </cell>
          <cell r="P199">
            <v>45</v>
          </cell>
          <cell r="Q199">
            <v>0</v>
          </cell>
          <cell r="R199">
            <v>465</v>
          </cell>
          <cell r="S199">
            <v>300</v>
          </cell>
          <cell r="T199">
            <v>105</v>
          </cell>
          <cell r="U199">
            <v>60</v>
          </cell>
          <cell r="V199">
            <v>45</v>
          </cell>
          <cell r="W199">
            <v>20</v>
          </cell>
          <cell r="X199">
            <v>25</v>
          </cell>
          <cell r="Y199">
            <v>0</v>
          </cell>
          <cell r="Z199">
            <v>195</v>
          </cell>
          <cell r="AA199">
            <v>150</v>
          </cell>
          <cell r="AB199">
            <v>40</v>
          </cell>
          <cell r="AC199">
            <v>30</v>
          </cell>
          <cell r="AD199">
            <v>15</v>
          </cell>
          <cell r="AE199">
            <v>0</v>
          </cell>
          <cell r="AF199">
            <v>165</v>
          </cell>
          <cell r="AG199">
            <v>155</v>
          </cell>
          <cell r="AH199">
            <v>85</v>
          </cell>
          <cell r="AI199">
            <v>60</v>
          </cell>
          <cell r="AJ199">
            <v>10</v>
          </cell>
          <cell r="AK199">
            <v>0</v>
          </cell>
          <cell r="AL199">
            <v>0</v>
          </cell>
          <cell r="AM199">
            <v>10</v>
          </cell>
          <cell r="AN199">
            <v>0</v>
          </cell>
          <cell r="AO199">
            <v>370</v>
          </cell>
          <cell r="AP199">
            <v>90</v>
          </cell>
          <cell r="AQ199">
            <v>120</v>
          </cell>
          <cell r="AR199">
            <v>45</v>
          </cell>
          <cell r="AS199">
            <v>70</v>
          </cell>
          <cell r="AT199">
            <v>45</v>
          </cell>
          <cell r="AU199">
            <v>0.8</v>
          </cell>
          <cell r="AV199">
            <v>2100</v>
          </cell>
          <cell r="AW199">
            <v>960</v>
          </cell>
          <cell r="AX199">
            <v>80</v>
          </cell>
          <cell r="AY199">
            <v>380</v>
          </cell>
          <cell r="AZ199">
            <v>500</v>
          </cell>
          <cell r="BA199">
            <v>1135</v>
          </cell>
          <cell r="BB199">
            <v>2.4</v>
          </cell>
          <cell r="BC199">
            <v>175</v>
          </cell>
          <cell r="BD199">
            <v>100</v>
          </cell>
          <cell r="BE199">
            <v>10</v>
          </cell>
          <cell r="BF199">
            <v>25</v>
          </cell>
          <cell r="BG199">
            <v>70</v>
          </cell>
          <cell r="BH199">
            <v>75</v>
          </cell>
          <cell r="BI199">
            <v>1140</v>
          </cell>
          <cell r="BJ199">
            <v>4.3</v>
          </cell>
          <cell r="BK199">
            <v>4902</v>
          </cell>
          <cell r="BL199">
            <v>1.6</v>
          </cell>
          <cell r="BM199">
            <v>1824</v>
          </cell>
          <cell r="BN199">
            <v>1140</v>
          </cell>
          <cell r="BO199">
            <v>150</v>
          </cell>
          <cell r="BP199">
            <v>990</v>
          </cell>
          <cell r="BQ199">
            <v>0</v>
          </cell>
          <cell r="BR199">
            <v>1140</v>
          </cell>
          <cell r="BS199">
            <v>525</v>
          </cell>
          <cell r="BT199">
            <v>380</v>
          </cell>
          <cell r="BU199">
            <v>235</v>
          </cell>
          <cell r="BV199">
            <v>1140</v>
          </cell>
          <cell r="BW199">
            <v>600</v>
          </cell>
          <cell r="BX199">
            <v>330</v>
          </cell>
          <cell r="BY199">
            <v>125</v>
          </cell>
          <cell r="BZ199">
            <v>30</v>
          </cell>
          <cell r="CA199">
            <v>25</v>
          </cell>
          <cell r="CB199">
            <v>10</v>
          </cell>
          <cell r="CC199">
            <v>10</v>
          </cell>
          <cell r="CD199">
            <v>0</v>
          </cell>
          <cell r="CE199">
            <v>0</v>
          </cell>
          <cell r="CF199">
            <v>1140</v>
          </cell>
          <cell r="CG199">
            <v>5</v>
          </cell>
          <cell r="CH199">
            <v>0</v>
          </cell>
          <cell r="CI199">
            <v>0</v>
          </cell>
          <cell r="CJ199">
            <v>35</v>
          </cell>
          <cell r="CK199">
            <v>30</v>
          </cell>
          <cell r="CL199">
            <v>1070</v>
          </cell>
          <cell r="CM199">
            <v>0</v>
          </cell>
          <cell r="CN199">
            <v>5</v>
          </cell>
          <cell r="CO199">
            <v>1145</v>
          </cell>
          <cell r="CP199">
            <v>550</v>
          </cell>
          <cell r="CQ199">
            <v>360</v>
          </cell>
          <cell r="CR199">
            <v>140</v>
          </cell>
          <cell r="CS199">
            <v>80</v>
          </cell>
          <cell r="CT199">
            <v>10</v>
          </cell>
          <cell r="CU199">
            <v>2095</v>
          </cell>
          <cell r="CV199">
            <v>1.8</v>
          </cell>
          <cell r="CW199">
            <v>1140</v>
          </cell>
          <cell r="CX199">
            <v>465</v>
          </cell>
          <cell r="CY199">
            <v>0</v>
          </cell>
          <cell r="CZ199">
            <v>675</v>
          </cell>
        </row>
        <row r="200">
          <cell r="A200" t="str">
            <v>4620019.00</v>
          </cell>
          <cell r="B200" t="str">
            <v>0019.00</v>
          </cell>
          <cell r="C200" t="str">
            <v>Mercier-Hochelaga-Maisonneuve</v>
          </cell>
          <cell r="D200">
            <v>2095</v>
          </cell>
          <cell r="E200">
            <v>1340</v>
          </cell>
          <cell r="F200">
            <v>290</v>
          </cell>
          <cell r="G200">
            <v>65</v>
          </cell>
          <cell r="H200">
            <v>230</v>
          </cell>
          <cell r="I200">
            <v>170</v>
          </cell>
          <cell r="J200">
            <v>2095</v>
          </cell>
          <cell r="K200">
            <v>1680</v>
          </cell>
          <cell r="L200">
            <v>415</v>
          </cell>
          <cell r="M200">
            <v>505</v>
          </cell>
          <cell r="N200">
            <v>340</v>
          </cell>
          <cell r="O200">
            <v>100</v>
          </cell>
          <cell r="P200">
            <v>35</v>
          </cell>
          <cell r="Q200">
            <v>25</v>
          </cell>
          <cell r="R200">
            <v>505</v>
          </cell>
          <cell r="S200">
            <v>350</v>
          </cell>
          <cell r="T200">
            <v>135</v>
          </cell>
          <cell r="U200">
            <v>90</v>
          </cell>
          <cell r="V200">
            <v>50</v>
          </cell>
          <cell r="W200">
            <v>35</v>
          </cell>
          <cell r="X200">
            <v>10</v>
          </cell>
          <cell r="Y200">
            <v>0</v>
          </cell>
          <cell r="Z200">
            <v>210</v>
          </cell>
          <cell r="AA200">
            <v>170</v>
          </cell>
          <cell r="AB200">
            <v>40</v>
          </cell>
          <cell r="AC200">
            <v>15</v>
          </cell>
          <cell r="AD200">
            <v>10</v>
          </cell>
          <cell r="AE200">
            <v>10</v>
          </cell>
          <cell r="AF200">
            <v>155</v>
          </cell>
          <cell r="AG200">
            <v>135</v>
          </cell>
          <cell r="AH200">
            <v>80</v>
          </cell>
          <cell r="AI200">
            <v>25</v>
          </cell>
          <cell r="AJ200">
            <v>25</v>
          </cell>
          <cell r="AK200">
            <v>20</v>
          </cell>
          <cell r="AL200">
            <v>0</v>
          </cell>
          <cell r="AM200">
            <v>20</v>
          </cell>
          <cell r="AN200">
            <v>0</v>
          </cell>
          <cell r="AO200">
            <v>420</v>
          </cell>
          <cell r="AP200">
            <v>115</v>
          </cell>
          <cell r="AQ200">
            <v>145</v>
          </cell>
          <cell r="AR200">
            <v>60</v>
          </cell>
          <cell r="AS200">
            <v>35</v>
          </cell>
          <cell r="AT200">
            <v>65</v>
          </cell>
          <cell r="AU200">
            <v>0.8</v>
          </cell>
          <cell r="AV200">
            <v>2305</v>
          </cell>
          <cell r="AW200">
            <v>1030</v>
          </cell>
          <cell r="AX200">
            <v>50</v>
          </cell>
          <cell r="AY200">
            <v>335</v>
          </cell>
          <cell r="AZ200">
            <v>645</v>
          </cell>
          <cell r="BA200">
            <v>1280</v>
          </cell>
          <cell r="BB200">
            <v>2.5</v>
          </cell>
          <cell r="BC200">
            <v>310</v>
          </cell>
          <cell r="BD200">
            <v>240</v>
          </cell>
          <cell r="BE200">
            <v>10</v>
          </cell>
          <cell r="BF200">
            <v>15</v>
          </cell>
          <cell r="BG200">
            <v>215</v>
          </cell>
          <cell r="BH200">
            <v>65</v>
          </cell>
          <cell r="BI200">
            <v>1270</v>
          </cell>
          <cell r="BJ200">
            <v>4.2</v>
          </cell>
          <cell r="BK200">
            <v>5334</v>
          </cell>
          <cell r="BL200">
            <v>1.7</v>
          </cell>
          <cell r="BM200">
            <v>2159</v>
          </cell>
          <cell r="BN200">
            <v>1270</v>
          </cell>
          <cell r="BO200">
            <v>230</v>
          </cell>
          <cell r="BP200">
            <v>1040</v>
          </cell>
          <cell r="BQ200">
            <v>0</v>
          </cell>
          <cell r="BR200">
            <v>1270</v>
          </cell>
          <cell r="BS200">
            <v>690</v>
          </cell>
          <cell r="BT200">
            <v>420</v>
          </cell>
          <cell r="BU200">
            <v>160</v>
          </cell>
          <cell r="BV200">
            <v>1270</v>
          </cell>
          <cell r="BW200">
            <v>540</v>
          </cell>
          <cell r="BX200">
            <v>220</v>
          </cell>
          <cell r="BY200">
            <v>75</v>
          </cell>
          <cell r="BZ200">
            <v>125</v>
          </cell>
          <cell r="CA200">
            <v>120</v>
          </cell>
          <cell r="CB200">
            <v>50</v>
          </cell>
          <cell r="CC200">
            <v>45</v>
          </cell>
          <cell r="CD200">
            <v>25</v>
          </cell>
          <cell r="CE200">
            <v>65</v>
          </cell>
          <cell r="CF200">
            <v>1270</v>
          </cell>
          <cell r="CG200">
            <v>10</v>
          </cell>
          <cell r="CH200">
            <v>0</v>
          </cell>
          <cell r="CI200">
            <v>10</v>
          </cell>
          <cell r="CJ200">
            <v>90</v>
          </cell>
          <cell r="CK200">
            <v>130</v>
          </cell>
          <cell r="CL200">
            <v>1020</v>
          </cell>
          <cell r="CM200">
            <v>10</v>
          </cell>
          <cell r="CN200">
            <v>0</v>
          </cell>
          <cell r="CO200">
            <v>1270</v>
          </cell>
          <cell r="CP200">
            <v>645</v>
          </cell>
          <cell r="CQ200">
            <v>395</v>
          </cell>
          <cell r="CR200">
            <v>120</v>
          </cell>
          <cell r="CS200">
            <v>95</v>
          </cell>
          <cell r="CT200">
            <v>15</v>
          </cell>
          <cell r="CU200">
            <v>2305</v>
          </cell>
          <cell r="CV200">
            <v>1.8</v>
          </cell>
          <cell r="CW200">
            <v>1270</v>
          </cell>
          <cell r="CX200">
            <v>455</v>
          </cell>
          <cell r="CY200">
            <v>20</v>
          </cell>
          <cell r="CZ200">
            <v>790</v>
          </cell>
        </row>
        <row r="201">
          <cell r="A201" t="str">
            <v>4620021.00</v>
          </cell>
          <cell r="B201" t="str">
            <v>0021.00</v>
          </cell>
          <cell r="C201" t="str">
            <v>Mercier-Hochelaga-Maisonneuve</v>
          </cell>
          <cell r="D201">
            <v>2765</v>
          </cell>
          <cell r="E201">
            <v>1850</v>
          </cell>
          <cell r="F201">
            <v>355</v>
          </cell>
          <cell r="G201">
            <v>85</v>
          </cell>
          <cell r="H201">
            <v>360</v>
          </cell>
          <cell r="I201">
            <v>110</v>
          </cell>
          <cell r="J201">
            <v>2765</v>
          </cell>
          <cell r="K201">
            <v>2215</v>
          </cell>
          <cell r="L201">
            <v>555</v>
          </cell>
          <cell r="M201">
            <v>665</v>
          </cell>
          <cell r="N201">
            <v>330</v>
          </cell>
          <cell r="O201">
            <v>175</v>
          </cell>
          <cell r="P201">
            <v>95</v>
          </cell>
          <cell r="Q201">
            <v>60</v>
          </cell>
          <cell r="R201">
            <v>665</v>
          </cell>
          <cell r="S201">
            <v>455</v>
          </cell>
          <cell r="T201">
            <v>170</v>
          </cell>
          <cell r="U201">
            <v>75</v>
          </cell>
          <cell r="V201">
            <v>100</v>
          </cell>
          <cell r="W201">
            <v>40</v>
          </cell>
          <cell r="X201">
            <v>35</v>
          </cell>
          <cell r="Y201">
            <v>25</v>
          </cell>
          <cell r="Z201">
            <v>280</v>
          </cell>
          <cell r="AA201">
            <v>145</v>
          </cell>
          <cell r="AB201">
            <v>135</v>
          </cell>
          <cell r="AC201">
            <v>65</v>
          </cell>
          <cell r="AD201">
            <v>45</v>
          </cell>
          <cell r="AE201">
            <v>20</v>
          </cell>
          <cell r="AF201">
            <v>210</v>
          </cell>
          <cell r="AG201">
            <v>195</v>
          </cell>
          <cell r="AH201">
            <v>100</v>
          </cell>
          <cell r="AI201">
            <v>65</v>
          </cell>
          <cell r="AJ201">
            <v>30</v>
          </cell>
          <cell r="AK201">
            <v>15</v>
          </cell>
          <cell r="AL201">
            <v>10</v>
          </cell>
          <cell r="AM201">
            <v>0</v>
          </cell>
          <cell r="AN201">
            <v>0</v>
          </cell>
          <cell r="AO201">
            <v>805</v>
          </cell>
          <cell r="AP201">
            <v>170</v>
          </cell>
          <cell r="AQ201">
            <v>300</v>
          </cell>
          <cell r="AR201">
            <v>125</v>
          </cell>
          <cell r="AS201">
            <v>120</v>
          </cell>
          <cell r="AT201">
            <v>90</v>
          </cell>
          <cell r="AU201">
            <v>1.2</v>
          </cell>
          <cell r="AV201">
            <v>3190</v>
          </cell>
          <cell r="AW201">
            <v>1265</v>
          </cell>
          <cell r="AX201">
            <v>100</v>
          </cell>
          <cell r="AY201">
            <v>475</v>
          </cell>
          <cell r="AZ201">
            <v>690</v>
          </cell>
          <cell r="BA201">
            <v>1925</v>
          </cell>
          <cell r="BB201">
            <v>2.9</v>
          </cell>
          <cell r="BC201">
            <v>295</v>
          </cell>
          <cell r="BD201">
            <v>195</v>
          </cell>
          <cell r="BE201">
            <v>10</v>
          </cell>
          <cell r="BF201">
            <v>65</v>
          </cell>
          <cell r="BG201">
            <v>120</v>
          </cell>
          <cell r="BH201">
            <v>100</v>
          </cell>
          <cell r="BI201">
            <v>1565</v>
          </cell>
          <cell r="BJ201">
            <v>4.5</v>
          </cell>
          <cell r="BK201">
            <v>7042.5</v>
          </cell>
          <cell r="BL201">
            <v>1.9</v>
          </cell>
          <cell r="BM201">
            <v>2973.5</v>
          </cell>
          <cell r="BN201">
            <v>1570</v>
          </cell>
          <cell r="BO201">
            <v>190</v>
          </cell>
          <cell r="BP201">
            <v>1375</v>
          </cell>
          <cell r="BQ201">
            <v>0</v>
          </cell>
          <cell r="BR201">
            <v>1565</v>
          </cell>
          <cell r="BS201">
            <v>865</v>
          </cell>
          <cell r="BT201">
            <v>455</v>
          </cell>
          <cell r="BU201">
            <v>250</v>
          </cell>
          <cell r="BV201">
            <v>1565</v>
          </cell>
          <cell r="BW201">
            <v>885</v>
          </cell>
          <cell r="BX201">
            <v>285</v>
          </cell>
          <cell r="BY201">
            <v>155</v>
          </cell>
          <cell r="BZ201">
            <v>125</v>
          </cell>
          <cell r="CA201">
            <v>35</v>
          </cell>
          <cell r="CB201">
            <v>60</v>
          </cell>
          <cell r="CC201">
            <v>0</v>
          </cell>
          <cell r="CD201">
            <v>10</v>
          </cell>
          <cell r="CE201">
            <v>15</v>
          </cell>
          <cell r="CF201">
            <v>1570</v>
          </cell>
          <cell r="CG201">
            <v>5</v>
          </cell>
          <cell r="CH201">
            <v>0</v>
          </cell>
          <cell r="CI201">
            <v>0</v>
          </cell>
          <cell r="CJ201">
            <v>15</v>
          </cell>
          <cell r="CK201">
            <v>160</v>
          </cell>
          <cell r="CL201">
            <v>1385</v>
          </cell>
          <cell r="CM201">
            <v>0</v>
          </cell>
          <cell r="CN201">
            <v>0</v>
          </cell>
          <cell r="CO201">
            <v>1570</v>
          </cell>
          <cell r="CP201">
            <v>685</v>
          </cell>
          <cell r="CQ201">
            <v>480</v>
          </cell>
          <cell r="CR201">
            <v>205</v>
          </cell>
          <cell r="CS201">
            <v>160</v>
          </cell>
          <cell r="CT201">
            <v>30</v>
          </cell>
          <cell r="CU201">
            <v>3190</v>
          </cell>
          <cell r="CV201">
            <v>2</v>
          </cell>
          <cell r="CW201">
            <v>1565</v>
          </cell>
          <cell r="CX201">
            <v>665</v>
          </cell>
          <cell r="CY201">
            <v>0</v>
          </cell>
          <cell r="CZ201">
            <v>905</v>
          </cell>
        </row>
        <row r="202">
          <cell r="A202" t="str">
            <v>4620022.00</v>
          </cell>
          <cell r="B202" t="str">
            <v>0022.00</v>
          </cell>
          <cell r="C202" t="str">
            <v>Mercier-Hochelaga-Maisonneuve</v>
          </cell>
          <cell r="D202">
            <v>1400</v>
          </cell>
          <cell r="E202">
            <v>930</v>
          </cell>
          <cell r="F202">
            <v>185</v>
          </cell>
          <cell r="G202">
            <v>45</v>
          </cell>
          <cell r="H202">
            <v>170</v>
          </cell>
          <cell r="I202">
            <v>75</v>
          </cell>
          <cell r="J202">
            <v>1400</v>
          </cell>
          <cell r="K202">
            <v>1140</v>
          </cell>
          <cell r="L202">
            <v>260</v>
          </cell>
          <cell r="M202">
            <v>345</v>
          </cell>
          <cell r="N202">
            <v>180</v>
          </cell>
          <cell r="O202">
            <v>85</v>
          </cell>
          <cell r="P202">
            <v>65</v>
          </cell>
          <cell r="Q202">
            <v>20</v>
          </cell>
          <cell r="R202">
            <v>345</v>
          </cell>
          <cell r="S202">
            <v>230</v>
          </cell>
          <cell r="T202">
            <v>90</v>
          </cell>
          <cell r="U202">
            <v>40</v>
          </cell>
          <cell r="V202">
            <v>55</v>
          </cell>
          <cell r="W202">
            <v>25</v>
          </cell>
          <cell r="X202">
            <v>25</v>
          </cell>
          <cell r="Y202">
            <v>0</v>
          </cell>
          <cell r="Z202">
            <v>135</v>
          </cell>
          <cell r="AA202">
            <v>65</v>
          </cell>
          <cell r="AB202">
            <v>75</v>
          </cell>
          <cell r="AC202">
            <v>35</v>
          </cell>
          <cell r="AD202">
            <v>15</v>
          </cell>
          <cell r="AE202">
            <v>20</v>
          </cell>
          <cell r="AF202">
            <v>115</v>
          </cell>
          <cell r="AG202">
            <v>80</v>
          </cell>
          <cell r="AH202">
            <v>45</v>
          </cell>
          <cell r="AI202">
            <v>20</v>
          </cell>
          <cell r="AJ202">
            <v>20</v>
          </cell>
          <cell r="AK202">
            <v>35</v>
          </cell>
          <cell r="AL202">
            <v>35</v>
          </cell>
          <cell r="AM202">
            <v>0</v>
          </cell>
          <cell r="AN202">
            <v>0</v>
          </cell>
          <cell r="AO202">
            <v>390</v>
          </cell>
          <cell r="AP202">
            <v>105</v>
          </cell>
          <cell r="AQ202">
            <v>125</v>
          </cell>
          <cell r="AR202">
            <v>75</v>
          </cell>
          <cell r="AS202">
            <v>40</v>
          </cell>
          <cell r="AT202">
            <v>55</v>
          </cell>
          <cell r="AU202">
            <v>1.1000000000000001</v>
          </cell>
          <cell r="AV202">
            <v>1575</v>
          </cell>
          <cell r="AW202">
            <v>605</v>
          </cell>
          <cell r="AX202">
            <v>25</v>
          </cell>
          <cell r="AY202">
            <v>215</v>
          </cell>
          <cell r="AZ202">
            <v>370</v>
          </cell>
          <cell r="BA202">
            <v>965</v>
          </cell>
          <cell r="BB202">
            <v>2.8</v>
          </cell>
          <cell r="BC202">
            <v>135</v>
          </cell>
          <cell r="BD202">
            <v>85</v>
          </cell>
          <cell r="BE202">
            <v>0</v>
          </cell>
          <cell r="BF202">
            <v>20</v>
          </cell>
          <cell r="BG202">
            <v>65</v>
          </cell>
          <cell r="BH202">
            <v>55</v>
          </cell>
          <cell r="BI202">
            <v>790</v>
          </cell>
          <cell r="BJ202">
            <v>4.5</v>
          </cell>
          <cell r="BK202">
            <v>3555</v>
          </cell>
          <cell r="BL202">
            <v>1.9</v>
          </cell>
          <cell r="BM202">
            <v>1501</v>
          </cell>
          <cell r="BN202">
            <v>790</v>
          </cell>
          <cell r="BO202">
            <v>130</v>
          </cell>
          <cell r="BP202">
            <v>660</v>
          </cell>
          <cell r="BQ202">
            <v>0</v>
          </cell>
          <cell r="BR202">
            <v>790</v>
          </cell>
          <cell r="BS202">
            <v>470</v>
          </cell>
          <cell r="BT202">
            <v>235</v>
          </cell>
          <cell r="BU202">
            <v>85</v>
          </cell>
          <cell r="BV202">
            <v>790</v>
          </cell>
          <cell r="BW202">
            <v>440</v>
          </cell>
          <cell r="BX202">
            <v>105</v>
          </cell>
          <cell r="BY202">
            <v>40</v>
          </cell>
          <cell r="BZ202">
            <v>60</v>
          </cell>
          <cell r="CA202">
            <v>55</v>
          </cell>
          <cell r="CB202">
            <v>45</v>
          </cell>
          <cell r="CC202">
            <v>0</v>
          </cell>
          <cell r="CD202">
            <v>25</v>
          </cell>
          <cell r="CE202">
            <v>20</v>
          </cell>
          <cell r="CF202">
            <v>790</v>
          </cell>
          <cell r="CG202">
            <v>0</v>
          </cell>
          <cell r="CH202">
            <v>0</v>
          </cell>
          <cell r="CI202">
            <v>5</v>
          </cell>
          <cell r="CJ202">
            <v>60</v>
          </cell>
          <cell r="CK202">
            <v>0</v>
          </cell>
          <cell r="CL202">
            <v>730</v>
          </cell>
          <cell r="CM202">
            <v>0</v>
          </cell>
          <cell r="CN202">
            <v>0</v>
          </cell>
          <cell r="CO202">
            <v>795</v>
          </cell>
          <cell r="CP202">
            <v>350</v>
          </cell>
          <cell r="CQ202">
            <v>255</v>
          </cell>
          <cell r="CR202">
            <v>85</v>
          </cell>
          <cell r="CS202">
            <v>90</v>
          </cell>
          <cell r="CT202">
            <v>15</v>
          </cell>
          <cell r="CU202">
            <v>1570</v>
          </cell>
          <cell r="CV202">
            <v>2</v>
          </cell>
          <cell r="CW202">
            <v>795</v>
          </cell>
          <cell r="CX202">
            <v>325</v>
          </cell>
          <cell r="CY202">
            <v>10</v>
          </cell>
          <cell r="CZ202">
            <v>455</v>
          </cell>
        </row>
        <row r="203">
          <cell r="A203" t="str">
            <v>4620023.00</v>
          </cell>
          <cell r="B203" t="str">
            <v>0023.00</v>
          </cell>
          <cell r="C203" t="str">
            <v>Mercier-Hochelaga-Maisonneuve</v>
          </cell>
          <cell r="D203">
            <v>1085</v>
          </cell>
          <cell r="E203">
            <v>750</v>
          </cell>
          <cell r="F203">
            <v>140</v>
          </cell>
          <cell r="G203">
            <v>30</v>
          </cell>
          <cell r="H203">
            <v>125</v>
          </cell>
          <cell r="I203">
            <v>40</v>
          </cell>
          <cell r="J203">
            <v>1085</v>
          </cell>
          <cell r="K203">
            <v>880</v>
          </cell>
          <cell r="L203">
            <v>210</v>
          </cell>
          <cell r="M203">
            <v>250</v>
          </cell>
          <cell r="N203">
            <v>135</v>
          </cell>
          <cell r="O203">
            <v>80</v>
          </cell>
          <cell r="P203">
            <v>15</v>
          </cell>
          <cell r="Q203">
            <v>25</v>
          </cell>
          <cell r="R203">
            <v>250</v>
          </cell>
          <cell r="S203">
            <v>195</v>
          </cell>
          <cell r="T203">
            <v>80</v>
          </cell>
          <cell r="U203">
            <v>40</v>
          </cell>
          <cell r="V203">
            <v>40</v>
          </cell>
          <cell r="W203">
            <v>25</v>
          </cell>
          <cell r="X203">
            <v>10</v>
          </cell>
          <cell r="Y203">
            <v>10</v>
          </cell>
          <cell r="Z203">
            <v>110</v>
          </cell>
          <cell r="AA203">
            <v>65</v>
          </cell>
          <cell r="AB203">
            <v>50</v>
          </cell>
          <cell r="AC203">
            <v>35</v>
          </cell>
          <cell r="AD203">
            <v>0</v>
          </cell>
          <cell r="AE203">
            <v>10</v>
          </cell>
          <cell r="AF203">
            <v>55</v>
          </cell>
          <cell r="AG203">
            <v>40</v>
          </cell>
          <cell r="AH203">
            <v>30</v>
          </cell>
          <cell r="AI203">
            <v>0</v>
          </cell>
          <cell r="AJ203">
            <v>0</v>
          </cell>
          <cell r="AK203">
            <v>10</v>
          </cell>
          <cell r="AL203">
            <v>10</v>
          </cell>
          <cell r="AM203">
            <v>0</v>
          </cell>
          <cell r="AN203">
            <v>0</v>
          </cell>
          <cell r="AO203">
            <v>245</v>
          </cell>
          <cell r="AP203">
            <v>75</v>
          </cell>
          <cell r="AQ203">
            <v>95</v>
          </cell>
          <cell r="AR203">
            <v>45</v>
          </cell>
          <cell r="AS203">
            <v>25</v>
          </cell>
          <cell r="AT203">
            <v>0</v>
          </cell>
          <cell r="AU203">
            <v>1</v>
          </cell>
          <cell r="AV203">
            <v>1230</v>
          </cell>
          <cell r="AW203">
            <v>545</v>
          </cell>
          <cell r="AX203">
            <v>55</v>
          </cell>
          <cell r="AY203">
            <v>185</v>
          </cell>
          <cell r="AZ203">
            <v>295</v>
          </cell>
          <cell r="BA203">
            <v>690</v>
          </cell>
          <cell r="BB203">
            <v>2.8</v>
          </cell>
          <cell r="BC203">
            <v>75</v>
          </cell>
          <cell r="BD203">
            <v>50</v>
          </cell>
          <cell r="BE203">
            <v>0</v>
          </cell>
          <cell r="BF203">
            <v>10</v>
          </cell>
          <cell r="BG203">
            <v>45</v>
          </cell>
          <cell r="BH203">
            <v>25</v>
          </cell>
          <cell r="BI203">
            <v>645</v>
          </cell>
          <cell r="BJ203">
            <v>4.2</v>
          </cell>
          <cell r="BK203">
            <v>2709</v>
          </cell>
          <cell r="BL203">
            <v>1.7</v>
          </cell>
          <cell r="BM203">
            <v>1096.5</v>
          </cell>
          <cell r="BN203">
            <v>645</v>
          </cell>
          <cell r="BO203">
            <v>120</v>
          </cell>
          <cell r="BP203">
            <v>525</v>
          </cell>
          <cell r="BQ203">
            <v>0</v>
          </cell>
          <cell r="BR203">
            <v>645</v>
          </cell>
          <cell r="BS203">
            <v>365</v>
          </cell>
          <cell r="BT203">
            <v>155</v>
          </cell>
          <cell r="BU203">
            <v>125</v>
          </cell>
          <cell r="BV203">
            <v>645</v>
          </cell>
          <cell r="BW203">
            <v>335</v>
          </cell>
          <cell r="BX203">
            <v>20</v>
          </cell>
          <cell r="BY203">
            <v>30</v>
          </cell>
          <cell r="BZ203">
            <v>55</v>
          </cell>
          <cell r="CA203">
            <v>20</v>
          </cell>
          <cell r="CB203">
            <v>90</v>
          </cell>
          <cell r="CC203">
            <v>25</v>
          </cell>
          <cell r="CD203">
            <v>10</v>
          </cell>
          <cell r="CE203">
            <v>55</v>
          </cell>
          <cell r="CF203">
            <v>645</v>
          </cell>
          <cell r="CG203">
            <v>0</v>
          </cell>
          <cell r="CH203">
            <v>0</v>
          </cell>
          <cell r="CI203">
            <v>10</v>
          </cell>
          <cell r="CJ203">
            <v>55</v>
          </cell>
          <cell r="CK203">
            <v>0</v>
          </cell>
          <cell r="CL203">
            <v>580</v>
          </cell>
          <cell r="CM203">
            <v>5</v>
          </cell>
          <cell r="CN203">
            <v>0</v>
          </cell>
          <cell r="CO203">
            <v>645</v>
          </cell>
          <cell r="CP203">
            <v>305</v>
          </cell>
          <cell r="CQ203">
            <v>205</v>
          </cell>
          <cell r="CR203">
            <v>75</v>
          </cell>
          <cell r="CS203">
            <v>45</v>
          </cell>
          <cell r="CT203">
            <v>15</v>
          </cell>
          <cell r="CU203">
            <v>1230</v>
          </cell>
          <cell r="CV203">
            <v>1.9</v>
          </cell>
          <cell r="CW203">
            <v>645</v>
          </cell>
          <cell r="CX203">
            <v>235</v>
          </cell>
          <cell r="CY203">
            <v>0</v>
          </cell>
          <cell r="CZ203">
            <v>400</v>
          </cell>
        </row>
        <row r="204">
          <cell r="A204" t="str">
            <v>4620024.00</v>
          </cell>
          <cell r="B204" t="str">
            <v>0024.00</v>
          </cell>
          <cell r="C204" t="str">
            <v>Mercier-Hochelaga-Maisonneuve</v>
          </cell>
          <cell r="D204">
            <v>2225</v>
          </cell>
          <cell r="E204">
            <v>1520</v>
          </cell>
          <cell r="F204">
            <v>280</v>
          </cell>
          <cell r="G204">
            <v>45</v>
          </cell>
          <cell r="H204">
            <v>235</v>
          </cell>
          <cell r="I204">
            <v>140</v>
          </cell>
          <cell r="J204">
            <v>2220</v>
          </cell>
          <cell r="K204">
            <v>1755</v>
          </cell>
          <cell r="L204">
            <v>465</v>
          </cell>
          <cell r="M204">
            <v>560</v>
          </cell>
          <cell r="N204">
            <v>360</v>
          </cell>
          <cell r="O204">
            <v>125</v>
          </cell>
          <cell r="P204">
            <v>40</v>
          </cell>
          <cell r="Q204">
            <v>45</v>
          </cell>
          <cell r="R204">
            <v>560</v>
          </cell>
          <cell r="S204">
            <v>365</v>
          </cell>
          <cell r="T204">
            <v>130</v>
          </cell>
          <cell r="U204">
            <v>60</v>
          </cell>
          <cell r="V204">
            <v>70</v>
          </cell>
          <cell r="W204">
            <v>30</v>
          </cell>
          <cell r="X204">
            <v>20</v>
          </cell>
          <cell r="Y204">
            <v>20</v>
          </cell>
          <cell r="Z204">
            <v>235</v>
          </cell>
          <cell r="AA204">
            <v>150</v>
          </cell>
          <cell r="AB204">
            <v>85</v>
          </cell>
          <cell r="AC204">
            <v>60</v>
          </cell>
          <cell r="AD204">
            <v>10</v>
          </cell>
          <cell r="AE204">
            <v>15</v>
          </cell>
          <cell r="AF204">
            <v>195</v>
          </cell>
          <cell r="AG204">
            <v>140</v>
          </cell>
          <cell r="AH204">
            <v>100</v>
          </cell>
          <cell r="AI204">
            <v>25</v>
          </cell>
          <cell r="AJ204">
            <v>10</v>
          </cell>
          <cell r="AK204">
            <v>55</v>
          </cell>
          <cell r="AL204">
            <v>45</v>
          </cell>
          <cell r="AM204">
            <v>10</v>
          </cell>
          <cell r="AN204">
            <v>0</v>
          </cell>
          <cell r="AO204">
            <v>525</v>
          </cell>
          <cell r="AP204">
            <v>105</v>
          </cell>
          <cell r="AQ204">
            <v>230</v>
          </cell>
          <cell r="AR204">
            <v>50</v>
          </cell>
          <cell r="AS204">
            <v>45</v>
          </cell>
          <cell r="AT204">
            <v>95</v>
          </cell>
          <cell r="AU204">
            <v>0.9</v>
          </cell>
          <cell r="AV204">
            <v>2550</v>
          </cell>
          <cell r="AW204">
            <v>1095</v>
          </cell>
          <cell r="AX204">
            <v>105</v>
          </cell>
          <cell r="AY204">
            <v>375</v>
          </cell>
          <cell r="AZ204">
            <v>610</v>
          </cell>
          <cell r="BA204">
            <v>1460</v>
          </cell>
          <cell r="BB204">
            <v>2.6</v>
          </cell>
          <cell r="BC204">
            <v>305</v>
          </cell>
          <cell r="BD204">
            <v>195</v>
          </cell>
          <cell r="BE204">
            <v>10</v>
          </cell>
          <cell r="BF204">
            <v>50</v>
          </cell>
          <cell r="BG204">
            <v>135</v>
          </cell>
          <cell r="BH204">
            <v>110</v>
          </cell>
          <cell r="BI204">
            <v>1355</v>
          </cell>
          <cell r="BJ204">
            <v>4.2</v>
          </cell>
          <cell r="BK204">
            <v>5691</v>
          </cell>
          <cell r="BL204">
            <v>1.7</v>
          </cell>
          <cell r="BM204">
            <v>2303.5</v>
          </cell>
          <cell r="BN204">
            <v>1355</v>
          </cell>
          <cell r="BO204">
            <v>210</v>
          </cell>
          <cell r="BP204">
            <v>1150</v>
          </cell>
          <cell r="BQ204">
            <v>0</v>
          </cell>
          <cell r="BR204">
            <v>1355</v>
          </cell>
          <cell r="BS204">
            <v>735</v>
          </cell>
          <cell r="BT204">
            <v>445</v>
          </cell>
          <cell r="BU204">
            <v>175</v>
          </cell>
          <cell r="BV204">
            <v>1355</v>
          </cell>
          <cell r="BW204">
            <v>530</v>
          </cell>
          <cell r="BX204">
            <v>280</v>
          </cell>
          <cell r="BY204">
            <v>95</v>
          </cell>
          <cell r="BZ204">
            <v>115</v>
          </cell>
          <cell r="CA204">
            <v>135</v>
          </cell>
          <cell r="CB204">
            <v>115</v>
          </cell>
          <cell r="CC204">
            <v>15</v>
          </cell>
          <cell r="CD204">
            <v>25</v>
          </cell>
          <cell r="CE204">
            <v>40</v>
          </cell>
          <cell r="CF204">
            <v>1355</v>
          </cell>
          <cell r="CG204">
            <v>5</v>
          </cell>
          <cell r="CH204">
            <v>0</v>
          </cell>
          <cell r="CI204">
            <v>0</v>
          </cell>
          <cell r="CJ204">
            <v>40</v>
          </cell>
          <cell r="CK204">
            <v>70</v>
          </cell>
          <cell r="CL204">
            <v>1235</v>
          </cell>
          <cell r="CM204">
            <v>0</v>
          </cell>
          <cell r="CN204">
            <v>0</v>
          </cell>
          <cell r="CO204">
            <v>1360</v>
          </cell>
          <cell r="CP204">
            <v>625</v>
          </cell>
          <cell r="CQ204">
            <v>445</v>
          </cell>
          <cell r="CR204">
            <v>155</v>
          </cell>
          <cell r="CS204">
            <v>110</v>
          </cell>
          <cell r="CT204">
            <v>10</v>
          </cell>
          <cell r="CU204">
            <v>2550</v>
          </cell>
          <cell r="CV204">
            <v>1.9</v>
          </cell>
          <cell r="CW204">
            <v>1355</v>
          </cell>
          <cell r="CX204">
            <v>555</v>
          </cell>
          <cell r="CY204">
            <v>0</v>
          </cell>
          <cell r="CZ204">
            <v>795</v>
          </cell>
        </row>
        <row r="205">
          <cell r="A205" t="str">
            <v>4620025.00</v>
          </cell>
          <cell r="B205" t="str">
            <v>0025.00</v>
          </cell>
          <cell r="C205" t="str">
            <v>Mercier-Hochelaga-Maisonneuve</v>
          </cell>
          <cell r="D205">
            <v>2470</v>
          </cell>
          <cell r="E205">
            <v>1630</v>
          </cell>
          <cell r="F205">
            <v>385</v>
          </cell>
          <cell r="G205">
            <v>75</v>
          </cell>
          <cell r="H205">
            <v>245</v>
          </cell>
          <cell r="I205">
            <v>140</v>
          </cell>
          <cell r="J205">
            <v>2475</v>
          </cell>
          <cell r="K205">
            <v>1985</v>
          </cell>
          <cell r="L205">
            <v>485</v>
          </cell>
          <cell r="M205">
            <v>685</v>
          </cell>
          <cell r="N205">
            <v>415</v>
          </cell>
          <cell r="O205">
            <v>145</v>
          </cell>
          <cell r="P205">
            <v>85</v>
          </cell>
          <cell r="Q205">
            <v>40</v>
          </cell>
          <cell r="R205">
            <v>685</v>
          </cell>
          <cell r="S205">
            <v>400</v>
          </cell>
          <cell r="T205">
            <v>160</v>
          </cell>
          <cell r="U205">
            <v>85</v>
          </cell>
          <cell r="V205">
            <v>80</v>
          </cell>
          <cell r="W205">
            <v>45</v>
          </cell>
          <cell r="X205">
            <v>20</v>
          </cell>
          <cell r="Y205">
            <v>15</v>
          </cell>
          <cell r="Z205">
            <v>240</v>
          </cell>
          <cell r="AA205">
            <v>135</v>
          </cell>
          <cell r="AB205">
            <v>100</v>
          </cell>
          <cell r="AC205">
            <v>40</v>
          </cell>
          <cell r="AD205">
            <v>55</v>
          </cell>
          <cell r="AE205">
            <v>0</v>
          </cell>
          <cell r="AF205">
            <v>285</v>
          </cell>
          <cell r="AG205">
            <v>240</v>
          </cell>
          <cell r="AH205">
            <v>150</v>
          </cell>
          <cell r="AI205">
            <v>60</v>
          </cell>
          <cell r="AJ205">
            <v>20</v>
          </cell>
          <cell r="AK205">
            <v>45</v>
          </cell>
          <cell r="AL205">
            <v>50</v>
          </cell>
          <cell r="AM205">
            <v>0</v>
          </cell>
          <cell r="AN205">
            <v>0</v>
          </cell>
          <cell r="AO205">
            <v>730</v>
          </cell>
          <cell r="AP205">
            <v>145</v>
          </cell>
          <cell r="AQ205">
            <v>240</v>
          </cell>
          <cell r="AR205">
            <v>125</v>
          </cell>
          <cell r="AS205">
            <v>110</v>
          </cell>
          <cell r="AT205">
            <v>110</v>
          </cell>
          <cell r="AU205">
            <v>1.1000000000000001</v>
          </cell>
          <cell r="AV205">
            <v>2685</v>
          </cell>
          <cell r="AW205">
            <v>875</v>
          </cell>
          <cell r="AX205">
            <v>55</v>
          </cell>
          <cell r="AY205">
            <v>280</v>
          </cell>
          <cell r="AZ205">
            <v>545</v>
          </cell>
          <cell r="BA205">
            <v>1815</v>
          </cell>
          <cell r="BB205">
            <v>2.6</v>
          </cell>
          <cell r="BC205">
            <v>210</v>
          </cell>
          <cell r="BD205">
            <v>100</v>
          </cell>
          <cell r="BE205">
            <v>10</v>
          </cell>
          <cell r="BF205">
            <v>20</v>
          </cell>
          <cell r="BG205">
            <v>70</v>
          </cell>
          <cell r="BH205">
            <v>105</v>
          </cell>
          <cell r="BI205">
            <v>1325</v>
          </cell>
          <cell r="BJ205">
            <v>4.5999999999999996</v>
          </cell>
          <cell r="BK205">
            <v>6094.9999999999991</v>
          </cell>
          <cell r="BL205">
            <v>2</v>
          </cell>
          <cell r="BM205">
            <v>2650</v>
          </cell>
          <cell r="BN205">
            <v>1325</v>
          </cell>
          <cell r="BO205">
            <v>260</v>
          </cell>
          <cell r="BP205">
            <v>1070</v>
          </cell>
          <cell r="BQ205">
            <v>0</v>
          </cell>
          <cell r="BR205">
            <v>1325</v>
          </cell>
          <cell r="BS205">
            <v>645</v>
          </cell>
          <cell r="BT205">
            <v>480</v>
          </cell>
          <cell r="BU205">
            <v>200</v>
          </cell>
          <cell r="BV205">
            <v>1325</v>
          </cell>
          <cell r="BW205">
            <v>670</v>
          </cell>
          <cell r="BX205">
            <v>225</v>
          </cell>
          <cell r="BY205">
            <v>120</v>
          </cell>
          <cell r="BZ205">
            <v>80</v>
          </cell>
          <cell r="CA205">
            <v>60</v>
          </cell>
          <cell r="CB205">
            <v>50</v>
          </cell>
          <cell r="CC205">
            <v>10</v>
          </cell>
          <cell r="CD205">
            <v>0</v>
          </cell>
          <cell r="CE205">
            <v>95</v>
          </cell>
          <cell r="CF205">
            <v>1325</v>
          </cell>
          <cell r="CG205">
            <v>10</v>
          </cell>
          <cell r="CH205">
            <v>0</v>
          </cell>
          <cell r="CI205">
            <v>10</v>
          </cell>
          <cell r="CJ205">
            <v>60</v>
          </cell>
          <cell r="CK205">
            <v>0</v>
          </cell>
          <cell r="CL205">
            <v>1250</v>
          </cell>
          <cell r="CM205">
            <v>5</v>
          </cell>
          <cell r="CN205">
            <v>0</v>
          </cell>
          <cell r="CO205">
            <v>1330</v>
          </cell>
          <cell r="CP205">
            <v>540</v>
          </cell>
          <cell r="CQ205">
            <v>435</v>
          </cell>
          <cell r="CR205">
            <v>190</v>
          </cell>
          <cell r="CS205">
            <v>140</v>
          </cell>
          <cell r="CT205">
            <v>15</v>
          </cell>
          <cell r="CU205">
            <v>2690</v>
          </cell>
          <cell r="CV205">
            <v>2</v>
          </cell>
          <cell r="CW205">
            <v>1325</v>
          </cell>
          <cell r="CX205">
            <v>675</v>
          </cell>
          <cell r="CY205">
            <v>0</v>
          </cell>
          <cell r="CZ205">
            <v>645</v>
          </cell>
        </row>
        <row r="206">
          <cell r="A206" t="str">
            <v>4620026.00</v>
          </cell>
          <cell r="B206" t="str">
            <v>0026.00</v>
          </cell>
          <cell r="C206" t="str">
            <v>Mercier-Hochelaga-Maisonneuve</v>
          </cell>
          <cell r="D206">
            <v>1895</v>
          </cell>
          <cell r="E206">
            <v>1210</v>
          </cell>
          <cell r="F206">
            <v>290</v>
          </cell>
          <cell r="G206">
            <v>50</v>
          </cell>
          <cell r="H206">
            <v>205</v>
          </cell>
          <cell r="I206">
            <v>135</v>
          </cell>
          <cell r="J206">
            <v>1890</v>
          </cell>
          <cell r="K206">
            <v>1510</v>
          </cell>
          <cell r="L206">
            <v>385</v>
          </cell>
          <cell r="M206">
            <v>540</v>
          </cell>
          <cell r="N206">
            <v>370</v>
          </cell>
          <cell r="O206">
            <v>75</v>
          </cell>
          <cell r="P206">
            <v>65</v>
          </cell>
          <cell r="Q206">
            <v>20</v>
          </cell>
          <cell r="R206">
            <v>535</v>
          </cell>
          <cell r="S206">
            <v>365</v>
          </cell>
          <cell r="T206">
            <v>140</v>
          </cell>
          <cell r="U206">
            <v>70</v>
          </cell>
          <cell r="V206">
            <v>65</v>
          </cell>
          <cell r="W206">
            <v>30</v>
          </cell>
          <cell r="X206">
            <v>20</v>
          </cell>
          <cell r="Y206">
            <v>15</v>
          </cell>
          <cell r="Z206">
            <v>225</v>
          </cell>
          <cell r="AA206">
            <v>170</v>
          </cell>
          <cell r="AB206">
            <v>50</v>
          </cell>
          <cell r="AC206">
            <v>30</v>
          </cell>
          <cell r="AD206">
            <v>20</v>
          </cell>
          <cell r="AE206">
            <v>10</v>
          </cell>
          <cell r="AF206">
            <v>175</v>
          </cell>
          <cell r="AG206">
            <v>150</v>
          </cell>
          <cell r="AH206">
            <v>105</v>
          </cell>
          <cell r="AI206">
            <v>10</v>
          </cell>
          <cell r="AJ206">
            <v>30</v>
          </cell>
          <cell r="AK206">
            <v>20</v>
          </cell>
          <cell r="AL206">
            <v>15</v>
          </cell>
          <cell r="AM206">
            <v>10</v>
          </cell>
          <cell r="AN206">
            <v>0</v>
          </cell>
          <cell r="AO206">
            <v>455</v>
          </cell>
          <cell r="AP206">
            <v>130</v>
          </cell>
          <cell r="AQ206">
            <v>130</v>
          </cell>
          <cell r="AR206">
            <v>50</v>
          </cell>
          <cell r="AS206">
            <v>90</v>
          </cell>
          <cell r="AT206">
            <v>55</v>
          </cell>
          <cell r="AU206">
            <v>0.9</v>
          </cell>
          <cell r="AV206">
            <v>2175</v>
          </cell>
          <cell r="AW206">
            <v>815</v>
          </cell>
          <cell r="AX206">
            <v>85</v>
          </cell>
          <cell r="AY206">
            <v>180</v>
          </cell>
          <cell r="AZ206">
            <v>555</v>
          </cell>
          <cell r="BA206">
            <v>1355</v>
          </cell>
          <cell r="BB206">
            <v>2.5</v>
          </cell>
          <cell r="BC206">
            <v>250</v>
          </cell>
          <cell r="BD206">
            <v>135</v>
          </cell>
          <cell r="BE206">
            <v>10</v>
          </cell>
          <cell r="BF206">
            <v>10</v>
          </cell>
          <cell r="BG206">
            <v>115</v>
          </cell>
          <cell r="BH206">
            <v>115</v>
          </cell>
          <cell r="BI206">
            <v>1175</v>
          </cell>
          <cell r="BJ206">
            <v>4.0999999999999996</v>
          </cell>
          <cell r="BK206">
            <v>4817.5</v>
          </cell>
          <cell r="BL206">
            <v>1.6</v>
          </cell>
          <cell r="BM206">
            <v>1880</v>
          </cell>
          <cell r="BN206">
            <v>1180</v>
          </cell>
          <cell r="BO206">
            <v>190</v>
          </cell>
          <cell r="BP206">
            <v>990</v>
          </cell>
          <cell r="BQ206">
            <v>0</v>
          </cell>
          <cell r="BR206">
            <v>1180</v>
          </cell>
          <cell r="BS206">
            <v>650</v>
          </cell>
          <cell r="BT206">
            <v>310</v>
          </cell>
          <cell r="BU206">
            <v>215</v>
          </cell>
          <cell r="BV206">
            <v>1180</v>
          </cell>
          <cell r="BW206">
            <v>585</v>
          </cell>
          <cell r="BX206">
            <v>175</v>
          </cell>
          <cell r="BY206">
            <v>135</v>
          </cell>
          <cell r="BZ206">
            <v>35</v>
          </cell>
          <cell r="CA206">
            <v>55</v>
          </cell>
          <cell r="CB206">
            <v>45</v>
          </cell>
          <cell r="CC206">
            <v>30</v>
          </cell>
          <cell r="CD206">
            <v>15</v>
          </cell>
          <cell r="CE206">
            <v>100</v>
          </cell>
          <cell r="CF206">
            <v>1180</v>
          </cell>
          <cell r="CG206">
            <v>5</v>
          </cell>
          <cell r="CH206">
            <v>0</v>
          </cell>
          <cell r="CI206">
            <v>10</v>
          </cell>
          <cell r="CJ206">
            <v>50</v>
          </cell>
          <cell r="CK206">
            <v>60</v>
          </cell>
          <cell r="CL206">
            <v>1060</v>
          </cell>
          <cell r="CM206">
            <v>0</v>
          </cell>
          <cell r="CN206">
            <v>0</v>
          </cell>
          <cell r="CO206">
            <v>1175</v>
          </cell>
          <cell r="CP206">
            <v>590</v>
          </cell>
          <cell r="CQ206">
            <v>365</v>
          </cell>
          <cell r="CR206">
            <v>120</v>
          </cell>
          <cell r="CS206">
            <v>80</v>
          </cell>
          <cell r="CT206">
            <v>20</v>
          </cell>
          <cell r="CU206">
            <v>2170</v>
          </cell>
          <cell r="CV206">
            <v>1.8</v>
          </cell>
          <cell r="CW206">
            <v>1175</v>
          </cell>
          <cell r="CX206">
            <v>520</v>
          </cell>
          <cell r="CY206">
            <v>10</v>
          </cell>
          <cell r="CZ206">
            <v>650</v>
          </cell>
        </row>
        <row r="207">
          <cell r="A207" t="str">
            <v>4620027.00</v>
          </cell>
          <cell r="B207" t="str">
            <v>0027.00</v>
          </cell>
          <cell r="C207" t="str">
            <v>Mercier-Hochelaga-Maisonneuve</v>
          </cell>
          <cell r="D207">
            <v>1590</v>
          </cell>
          <cell r="E207">
            <v>1035</v>
          </cell>
          <cell r="F207">
            <v>240</v>
          </cell>
          <cell r="G207">
            <v>45</v>
          </cell>
          <cell r="H207">
            <v>175</v>
          </cell>
          <cell r="I207">
            <v>95</v>
          </cell>
          <cell r="J207">
            <v>1585</v>
          </cell>
          <cell r="K207">
            <v>1225</v>
          </cell>
          <cell r="L207">
            <v>360</v>
          </cell>
          <cell r="M207">
            <v>365</v>
          </cell>
          <cell r="N207">
            <v>195</v>
          </cell>
          <cell r="O207">
            <v>95</v>
          </cell>
          <cell r="P207">
            <v>65</v>
          </cell>
          <cell r="Q207">
            <v>10</v>
          </cell>
          <cell r="R207">
            <v>365</v>
          </cell>
          <cell r="S207">
            <v>265</v>
          </cell>
          <cell r="T207">
            <v>115</v>
          </cell>
          <cell r="U207">
            <v>60</v>
          </cell>
          <cell r="V207">
            <v>55</v>
          </cell>
          <cell r="W207">
            <v>45</v>
          </cell>
          <cell r="X207">
            <v>10</v>
          </cell>
          <cell r="Y207">
            <v>0</v>
          </cell>
          <cell r="Z207">
            <v>150</v>
          </cell>
          <cell r="AA207">
            <v>60</v>
          </cell>
          <cell r="AB207">
            <v>85</v>
          </cell>
          <cell r="AC207">
            <v>15</v>
          </cell>
          <cell r="AD207">
            <v>60</v>
          </cell>
          <cell r="AE207">
            <v>10</v>
          </cell>
          <cell r="AF207">
            <v>100</v>
          </cell>
          <cell r="AG207">
            <v>90</v>
          </cell>
          <cell r="AH207">
            <v>60</v>
          </cell>
          <cell r="AI207">
            <v>35</v>
          </cell>
          <cell r="AJ207">
            <v>0</v>
          </cell>
          <cell r="AK207">
            <v>10</v>
          </cell>
          <cell r="AL207">
            <v>10</v>
          </cell>
          <cell r="AM207">
            <v>0</v>
          </cell>
          <cell r="AN207">
            <v>0</v>
          </cell>
          <cell r="AO207">
            <v>375</v>
          </cell>
          <cell r="AP207">
            <v>110</v>
          </cell>
          <cell r="AQ207">
            <v>115</v>
          </cell>
          <cell r="AR207">
            <v>30</v>
          </cell>
          <cell r="AS207">
            <v>50</v>
          </cell>
          <cell r="AT207">
            <v>60</v>
          </cell>
          <cell r="AU207">
            <v>1</v>
          </cell>
          <cell r="AV207">
            <v>1730</v>
          </cell>
          <cell r="AW207">
            <v>725</v>
          </cell>
          <cell r="AX207">
            <v>50</v>
          </cell>
          <cell r="AY207">
            <v>220</v>
          </cell>
          <cell r="AZ207">
            <v>455</v>
          </cell>
          <cell r="BA207">
            <v>1010</v>
          </cell>
          <cell r="BB207">
            <v>2.8</v>
          </cell>
          <cell r="BC207">
            <v>175</v>
          </cell>
          <cell r="BD207">
            <v>85</v>
          </cell>
          <cell r="BE207">
            <v>0</v>
          </cell>
          <cell r="BF207">
            <v>15</v>
          </cell>
          <cell r="BG207">
            <v>60</v>
          </cell>
          <cell r="BH207">
            <v>90</v>
          </cell>
          <cell r="BI207">
            <v>910</v>
          </cell>
          <cell r="BJ207">
            <v>4.0999999999999996</v>
          </cell>
          <cell r="BK207">
            <v>3730.9999999999995</v>
          </cell>
          <cell r="BL207">
            <v>1.6</v>
          </cell>
          <cell r="BM207">
            <v>1456</v>
          </cell>
          <cell r="BN207">
            <v>915</v>
          </cell>
          <cell r="BO207">
            <v>95</v>
          </cell>
          <cell r="BP207">
            <v>815</v>
          </cell>
          <cell r="BQ207">
            <v>0</v>
          </cell>
          <cell r="BR207">
            <v>915</v>
          </cell>
          <cell r="BS207">
            <v>470</v>
          </cell>
          <cell r="BT207">
            <v>265</v>
          </cell>
          <cell r="BU207">
            <v>180</v>
          </cell>
          <cell r="BV207">
            <v>910</v>
          </cell>
          <cell r="BW207">
            <v>500</v>
          </cell>
          <cell r="BX207">
            <v>205</v>
          </cell>
          <cell r="BY207">
            <v>105</v>
          </cell>
          <cell r="BZ207">
            <v>45</v>
          </cell>
          <cell r="CA207">
            <v>25</v>
          </cell>
          <cell r="CB207">
            <v>0</v>
          </cell>
          <cell r="CC207">
            <v>0</v>
          </cell>
          <cell r="CD207">
            <v>25</v>
          </cell>
          <cell r="CE207">
            <v>0</v>
          </cell>
          <cell r="CF207">
            <v>910</v>
          </cell>
          <cell r="CG207">
            <v>5</v>
          </cell>
          <cell r="CH207">
            <v>0</v>
          </cell>
          <cell r="CI207">
            <v>5</v>
          </cell>
          <cell r="CJ207">
            <v>100</v>
          </cell>
          <cell r="CK207">
            <v>0</v>
          </cell>
          <cell r="CL207">
            <v>800</v>
          </cell>
          <cell r="CM207">
            <v>0</v>
          </cell>
          <cell r="CN207">
            <v>0</v>
          </cell>
          <cell r="CO207">
            <v>910</v>
          </cell>
          <cell r="CP207">
            <v>420</v>
          </cell>
          <cell r="CQ207">
            <v>290</v>
          </cell>
          <cell r="CR207">
            <v>110</v>
          </cell>
          <cell r="CS207">
            <v>80</v>
          </cell>
          <cell r="CT207">
            <v>5</v>
          </cell>
          <cell r="CU207">
            <v>1735</v>
          </cell>
          <cell r="CV207">
            <v>1.9</v>
          </cell>
          <cell r="CW207">
            <v>915</v>
          </cell>
          <cell r="CX207">
            <v>340</v>
          </cell>
          <cell r="CY207">
            <v>10</v>
          </cell>
          <cell r="CZ207">
            <v>560</v>
          </cell>
        </row>
        <row r="208">
          <cell r="A208" t="str">
            <v>4620028.00</v>
          </cell>
          <cell r="B208" t="str">
            <v>0028.00</v>
          </cell>
          <cell r="C208" t="str">
            <v>Mercier-Hochelaga-Maisonneuve</v>
          </cell>
          <cell r="D208">
            <v>1865</v>
          </cell>
          <cell r="E208">
            <v>1290</v>
          </cell>
          <cell r="F208">
            <v>290</v>
          </cell>
          <cell r="G208">
            <v>45</v>
          </cell>
          <cell r="H208">
            <v>155</v>
          </cell>
          <cell r="I208">
            <v>85</v>
          </cell>
          <cell r="J208">
            <v>1860</v>
          </cell>
          <cell r="K208">
            <v>1500</v>
          </cell>
          <cell r="L208">
            <v>365</v>
          </cell>
          <cell r="M208">
            <v>450</v>
          </cell>
          <cell r="N208">
            <v>310</v>
          </cell>
          <cell r="O208">
            <v>60</v>
          </cell>
          <cell r="P208">
            <v>55</v>
          </cell>
          <cell r="Q208">
            <v>25</v>
          </cell>
          <cell r="R208">
            <v>450</v>
          </cell>
          <cell r="S208">
            <v>355</v>
          </cell>
          <cell r="T208">
            <v>145</v>
          </cell>
          <cell r="U208">
            <v>85</v>
          </cell>
          <cell r="V208">
            <v>65</v>
          </cell>
          <cell r="W208">
            <v>20</v>
          </cell>
          <cell r="X208">
            <v>15</v>
          </cell>
          <cell r="Y208">
            <v>25</v>
          </cell>
          <cell r="Z208">
            <v>210</v>
          </cell>
          <cell r="AA208">
            <v>160</v>
          </cell>
          <cell r="AB208">
            <v>50</v>
          </cell>
          <cell r="AC208">
            <v>20</v>
          </cell>
          <cell r="AD208">
            <v>30</v>
          </cell>
          <cell r="AE208">
            <v>0</v>
          </cell>
          <cell r="AF208">
            <v>100</v>
          </cell>
          <cell r="AG208">
            <v>70</v>
          </cell>
          <cell r="AH208">
            <v>50</v>
          </cell>
          <cell r="AI208">
            <v>15</v>
          </cell>
          <cell r="AJ208">
            <v>15</v>
          </cell>
          <cell r="AK208">
            <v>20</v>
          </cell>
          <cell r="AL208">
            <v>15</v>
          </cell>
          <cell r="AM208">
            <v>10</v>
          </cell>
          <cell r="AN208">
            <v>0</v>
          </cell>
          <cell r="AO208">
            <v>350</v>
          </cell>
          <cell r="AP208">
            <v>125</v>
          </cell>
          <cell r="AQ208">
            <v>80</v>
          </cell>
          <cell r="AR208">
            <v>35</v>
          </cell>
          <cell r="AS208">
            <v>45</v>
          </cell>
          <cell r="AT208">
            <v>65</v>
          </cell>
          <cell r="AU208">
            <v>0.8</v>
          </cell>
          <cell r="AV208">
            <v>2055</v>
          </cell>
          <cell r="AW208">
            <v>895</v>
          </cell>
          <cell r="AX208">
            <v>20</v>
          </cell>
          <cell r="AY208">
            <v>345</v>
          </cell>
          <cell r="AZ208">
            <v>530</v>
          </cell>
          <cell r="BA208">
            <v>1155</v>
          </cell>
          <cell r="BB208">
            <v>2.6</v>
          </cell>
          <cell r="BC208">
            <v>195</v>
          </cell>
          <cell r="BD208">
            <v>85</v>
          </cell>
          <cell r="BE208">
            <v>0</v>
          </cell>
          <cell r="BF208">
            <v>0</v>
          </cell>
          <cell r="BG208">
            <v>85</v>
          </cell>
          <cell r="BH208">
            <v>115</v>
          </cell>
          <cell r="BI208">
            <v>1125</v>
          </cell>
          <cell r="BJ208">
            <v>4.5</v>
          </cell>
          <cell r="BK208">
            <v>5062.5</v>
          </cell>
          <cell r="BL208">
            <v>1.8</v>
          </cell>
          <cell r="BM208">
            <v>2025</v>
          </cell>
          <cell r="BN208">
            <v>1120</v>
          </cell>
          <cell r="BO208">
            <v>175</v>
          </cell>
          <cell r="BP208">
            <v>940</v>
          </cell>
          <cell r="BQ208">
            <v>0</v>
          </cell>
          <cell r="BR208">
            <v>1125</v>
          </cell>
          <cell r="BS208">
            <v>540</v>
          </cell>
          <cell r="BT208">
            <v>375</v>
          </cell>
          <cell r="BU208">
            <v>210</v>
          </cell>
          <cell r="BV208">
            <v>1125</v>
          </cell>
          <cell r="BW208">
            <v>785</v>
          </cell>
          <cell r="BX208">
            <v>225</v>
          </cell>
          <cell r="BY208">
            <v>50</v>
          </cell>
          <cell r="BZ208">
            <v>45</v>
          </cell>
          <cell r="CA208">
            <v>15</v>
          </cell>
          <cell r="CB208">
            <v>0</v>
          </cell>
          <cell r="CC208">
            <v>0</v>
          </cell>
          <cell r="CD208">
            <v>0</v>
          </cell>
          <cell r="CE208">
            <v>0</v>
          </cell>
          <cell r="CF208">
            <v>1125</v>
          </cell>
          <cell r="CG208">
            <v>5</v>
          </cell>
          <cell r="CH208">
            <v>0</v>
          </cell>
          <cell r="CI208">
            <v>20</v>
          </cell>
          <cell r="CJ208">
            <v>20</v>
          </cell>
          <cell r="CK208">
            <v>20</v>
          </cell>
          <cell r="CL208">
            <v>1060</v>
          </cell>
          <cell r="CM208">
            <v>5</v>
          </cell>
          <cell r="CN208">
            <v>0</v>
          </cell>
          <cell r="CO208">
            <v>1125</v>
          </cell>
          <cell r="CP208">
            <v>525</v>
          </cell>
          <cell r="CQ208">
            <v>385</v>
          </cell>
          <cell r="CR208">
            <v>120</v>
          </cell>
          <cell r="CS208">
            <v>80</v>
          </cell>
          <cell r="CT208">
            <v>10</v>
          </cell>
          <cell r="CU208">
            <v>2050</v>
          </cell>
          <cell r="CV208">
            <v>1.8</v>
          </cell>
          <cell r="CW208">
            <v>1125</v>
          </cell>
          <cell r="CX208">
            <v>445</v>
          </cell>
          <cell r="CY208">
            <v>10</v>
          </cell>
          <cell r="CZ208">
            <v>675</v>
          </cell>
        </row>
        <row r="209">
          <cell r="A209" t="str">
            <v>4620029.00</v>
          </cell>
          <cell r="B209" t="str">
            <v>0029.00</v>
          </cell>
          <cell r="C209" t="str">
            <v>Mercier-Hochelaga-Maisonneuve</v>
          </cell>
          <cell r="D209">
            <v>3405</v>
          </cell>
          <cell r="E209">
            <v>2230</v>
          </cell>
          <cell r="F209">
            <v>575</v>
          </cell>
          <cell r="G209">
            <v>85</v>
          </cell>
          <cell r="H209">
            <v>350</v>
          </cell>
          <cell r="I209">
            <v>165</v>
          </cell>
          <cell r="J209">
            <v>3400</v>
          </cell>
          <cell r="K209">
            <v>2745</v>
          </cell>
          <cell r="L209">
            <v>655</v>
          </cell>
          <cell r="M209">
            <v>825</v>
          </cell>
          <cell r="N209">
            <v>545</v>
          </cell>
          <cell r="O209">
            <v>125</v>
          </cell>
          <cell r="P209">
            <v>150</v>
          </cell>
          <cell r="Q209">
            <v>0</v>
          </cell>
          <cell r="R209">
            <v>830</v>
          </cell>
          <cell r="S209">
            <v>600</v>
          </cell>
          <cell r="T209">
            <v>270</v>
          </cell>
          <cell r="U209">
            <v>140</v>
          </cell>
          <cell r="V209">
            <v>130</v>
          </cell>
          <cell r="W209">
            <v>50</v>
          </cell>
          <cell r="X209">
            <v>80</v>
          </cell>
          <cell r="Y209">
            <v>0</v>
          </cell>
          <cell r="Z209">
            <v>330</v>
          </cell>
          <cell r="AA209">
            <v>260</v>
          </cell>
          <cell r="AB209">
            <v>75</v>
          </cell>
          <cell r="AC209">
            <v>45</v>
          </cell>
          <cell r="AD209">
            <v>25</v>
          </cell>
          <cell r="AE209">
            <v>0</v>
          </cell>
          <cell r="AF209">
            <v>230</v>
          </cell>
          <cell r="AG209">
            <v>210</v>
          </cell>
          <cell r="AH209">
            <v>140</v>
          </cell>
          <cell r="AI209">
            <v>30</v>
          </cell>
          <cell r="AJ209">
            <v>45</v>
          </cell>
          <cell r="AK209">
            <v>15</v>
          </cell>
          <cell r="AL209">
            <v>10</v>
          </cell>
          <cell r="AM209">
            <v>10</v>
          </cell>
          <cell r="AN209">
            <v>0</v>
          </cell>
          <cell r="AO209">
            <v>660</v>
          </cell>
          <cell r="AP209">
            <v>220</v>
          </cell>
          <cell r="AQ209">
            <v>175</v>
          </cell>
          <cell r="AR209">
            <v>70</v>
          </cell>
          <cell r="AS209">
            <v>130</v>
          </cell>
          <cell r="AT209">
            <v>60</v>
          </cell>
          <cell r="AU209">
            <v>0.8</v>
          </cell>
          <cell r="AV209">
            <v>3590</v>
          </cell>
          <cell r="AW209">
            <v>1500</v>
          </cell>
          <cell r="AX209">
            <v>100</v>
          </cell>
          <cell r="AY209">
            <v>460</v>
          </cell>
          <cell r="AZ209">
            <v>935</v>
          </cell>
          <cell r="BA209">
            <v>2090</v>
          </cell>
          <cell r="BB209">
            <v>2.5</v>
          </cell>
          <cell r="BC209">
            <v>330</v>
          </cell>
          <cell r="BD209">
            <v>215</v>
          </cell>
          <cell r="BE209">
            <v>10</v>
          </cell>
          <cell r="BF209">
            <v>35</v>
          </cell>
          <cell r="BG209">
            <v>175</v>
          </cell>
          <cell r="BH209">
            <v>115</v>
          </cell>
          <cell r="BI209">
            <v>1970</v>
          </cell>
          <cell r="BJ209">
            <v>4.2</v>
          </cell>
          <cell r="BK209">
            <v>8274</v>
          </cell>
          <cell r="BL209">
            <v>1.6</v>
          </cell>
          <cell r="BM209">
            <v>3152</v>
          </cell>
          <cell r="BN209">
            <v>1970</v>
          </cell>
          <cell r="BO209">
            <v>365</v>
          </cell>
          <cell r="BP209">
            <v>1605</v>
          </cell>
          <cell r="BQ209">
            <v>0</v>
          </cell>
          <cell r="BR209">
            <v>1970</v>
          </cell>
          <cell r="BS209">
            <v>920</v>
          </cell>
          <cell r="BT209">
            <v>700</v>
          </cell>
          <cell r="BU209">
            <v>350</v>
          </cell>
          <cell r="BV209">
            <v>1970</v>
          </cell>
          <cell r="BW209">
            <v>635</v>
          </cell>
          <cell r="BX209">
            <v>645</v>
          </cell>
          <cell r="BY209">
            <v>285</v>
          </cell>
          <cell r="BZ209">
            <v>135</v>
          </cell>
          <cell r="CA209">
            <v>25</v>
          </cell>
          <cell r="CB209">
            <v>80</v>
          </cell>
          <cell r="CC209">
            <v>85</v>
          </cell>
          <cell r="CD209">
            <v>15</v>
          </cell>
          <cell r="CE209">
            <v>55</v>
          </cell>
          <cell r="CF209">
            <v>1970</v>
          </cell>
          <cell r="CG209">
            <v>5</v>
          </cell>
          <cell r="CH209">
            <v>5</v>
          </cell>
          <cell r="CI209">
            <v>5</v>
          </cell>
          <cell r="CJ209">
            <v>175</v>
          </cell>
          <cell r="CK209">
            <v>10</v>
          </cell>
          <cell r="CL209">
            <v>1765</v>
          </cell>
          <cell r="CM209">
            <v>10</v>
          </cell>
          <cell r="CN209">
            <v>0</v>
          </cell>
          <cell r="CO209">
            <v>1970</v>
          </cell>
          <cell r="CP209">
            <v>940</v>
          </cell>
          <cell r="CQ209">
            <v>680</v>
          </cell>
          <cell r="CR209">
            <v>200</v>
          </cell>
          <cell r="CS209">
            <v>135</v>
          </cell>
          <cell r="CT209">
            <v>25</v>
          </cell>
          <cell r="CU209">
            <v>3590</v>
          </cell>
          <cell r="CV209">
            <v>1.8</v>
          </cell>
          <cell r="CW209">
            <v>1970</v>
          </cell>
          <cell r="CX209">
            <v>785</v>
          </cell>
          <cell r="CY209">
            <v>15</v>
          </cell>
          <cell r="CZ209">
            <v>1170</v>
          </cell>
        </row>
        <row r="210">
          <cell r="A210" t="str">
            <v>4620030.00</v>
          </cell>
          <cell r="B210" t="str">
            <v>0030.00</v>
          </cell>
          <cell r="C210" t="str">
            <v>Mercier-Hochelaga-Maisonneuve</v>
          </cell>
          <cell r="D210">
            <v>3005</v>
          </cell>
          <cell r="E210">
            <v>1860</v>
          </cell>
          <cell r="F210">
            <v>665</v>
          </cell>
          <cell r="G210">
            <v>60</v>
          </cell>
          <cell r="H210">
            <v>245</v>
          </cell>
          <cell r="I210">
            <v>175</v>
          </cell>
          <cell r="J210">
            <v>3005</v>
          </cell>
          <cell r="K210">
            <v>2445</v>
          </cell>
          <cell r="L210">
            <v>560</v>
          </cell>
          <cell r="M210">
            <v>765</v>
          </cell>
          <cell r="N210">
            <v>490</v>
          </cell>
          <cell r="O210">
            <v>155</v>
          </cell>
          <cell r="P210">
            <v>110</v>
          </cell>
          <cell r="Q210">
            <v>10</v>
          </cell>
          <cell r="R210">
            <v>765</v>
          </cell>
          <cell r="S210">
            <v>605</v>
          </cell>
          <cell r="T210">
            <v>325</v>
          </cell>
          <cell r="U210">
            <v>170</v>
          </cell>
          <cell r="V210">
            <v>155</v>
          </cell>
          <cell r="W210">
            <v>80</v>
          </cell>
          <cell r="X210">
            <v>65</v>
          </cell>
          <cell r="Y210">
            <v>10</v>
          </cell>
          <cell r="Z210">
            <v>275</v>
          </cell>
          <cell r="AA210">
            <v>190</v>
          </cell>
          <cell r="AB210">
            <v>85</v>
          </cell>
          <cell r="AC210">
            <v>45</v>
          </cell>
          <cell r="AD210">
            <v>40</v>
          </cell>
          <cell r="AE210">
            <v>0</v>
          </cell>
          <cell r="AF210">
            <v>160</v>
          </cell>
          <cell r="AG210">
            <v>135</v>
          </cell>
          <cell r="AH210">
            <v>100</v>
          </cell>
          <cell r="AI210">
            <v>25</v>
          </cell>
          <cell r="AJ210">
            <v>0</v>
          </cell>
          <cell r="AK210">
            <v>25</v>
          </cell>
          <cell r="AL210">
            <v>25</v>
          </cell>
          <cell r="AM210">
            <v>0</v>
          </cell>
          <cell r="AN210">
            <v>0</v>
          </cell>
          <cell r="AO210">
            <v>560</v>
          </cell>
          <cell r="AP210">
            <v>175</v>
          </cell>
          <cell r="AQ210">
            <v>155</v>
          </cell>
          <cell r="AR210">
            <v>90</v>
          </cell>
          <cell r="AS210">
            <v>90</v>
          </cell>
          <cell r="AT210">
            <v>60</v>
          </cell>
          <cell r="AU210">
            <v>0.7</v>
          </cell>
          <cell r="AV210">
            <v>3290</v>
          </cell>
          <cell r="AW210">
            <v>1360</v>
          </cell>
          <cell r="AX210">
            <v>150</v>
          </cell>
          <cell r="AY210">
            <v>260</v>
          </cell>
          <cell r="AZ210">
            <v>950</v>
          </cell>
          <cell r="BA210">
            <v>1930</v>
          </cell>
          <cell r="BB210">
            <v>2.5</v>
          </cell>
          <cell r="BC210">
            <v>395</v>
          </cell>
          <cell r="BD210">
            <v>215</v>
          </cell>
          <cell r="BE210">
            <v>25</v>
          </cell>
          <cell r="BF210">
            <v>10</v>
          </cell>
          <cell r="BG210">
            <v>180</v>
          </cell>
          <cell r="BH210">
            <v>175</v>
          </cell>
          <cell r="BI210">
            <v>1875</v>
          </cell>
          <cell r="BJ210">
            <v>4.0999999999999996</v>
          </cell>
          <cell r="BK210">
            <v>7687.4999999999991</v>
          </cell>
          <cell r="BL210">
            <v>1.5</v>
          </cell>
          <cell r="BM210">
            <v>2812.5</v>
          </cell>
          <cell r="BN210">
            <v>1875</v>
          </cell>
          <cell r="BO210">
            <v>350</v>
          </cell>
          <cell r="BP210">
            <v>1525</v>
          </cell>
          <cell r="BQ210">
            <v>0</v>
          </cell>
          <cell r="BR210">
            <v>1875</v>
          </cell>
          <cell r="BS210">
            <v>1140</v>
          </cell>
          <cell r="BT210">
            <v>560</v>
          </cell>
          <cell r="BU210">
            <v>175</v>
          </cell>
          <cell r="BV210">
            <v>1875</v>
          </cell>
          <cell r="BW210">
            <v>390</v>
          </cell>
          <cell r="BX210">
            <v>595</v>
          </cell>
          <cell r="BY210">
            <v>400</v>
          </cell>
          <cell r="BZ210">
            <v>145</v>
          </cell>
          <cell r="CA210">
            <v>130</v>
          </cell>
          <cell r="CB210">
            <v>80</v>
          </cell>
          <cell r="CC210">
            <v>0</v>
          </cell>
          <cell r="CD210">
            <v>20</v>
          </cell>
          <cell r="CE210">
            <v>120</v>
          </cell>
          <cell r="CF210">
            <v>1875</v>
          </cell>
          <cell r="CG210">
            <v>0</v>
          </cell>
          <cell r="CH210">
            <v>5</v>
          </cell>
          <cell r="CI210">
            <v>0</v>
          </cell>
          <cell r="CJ210">
            <v>210</v>
          </cell>
          <cell r="CK210">
            <v>0</v>
          </cell>
          <cell r="CL210">
            <v>1660</v>
          </cell>
          <cell r="CM210">
            <v>5</v>
          </cell>
          <cell r="CN210">
            <v>0</v>
          </cell>
          <cell r="CO210">
            <v>1875</v>
          </cell>
          <cell r="CP210">
            <v>950</v>
          </cell>
          <cell r="CQ210">
            <v>595</v>
          </cell>
          <cell r="CR210">
            <v>205</v>
          </cell>
          <cell r="CS210">
            <v>115</v>
          </cell>
          <cell r="CT210">
            <v>5</v>
          </cell>
          <cell r="CU210">
            <v>3290</v>
          </cell>
          <cell r="CV210">
            <v>1.8</v>
          </cell>
          <cell r="CW210">
            <v>1875</v>
          </cell>
          <cell r="CX210">
            <v>760</v>
          </cell>
          <cell r="CY210">
            <v>0</v>
          </cell>
          <cell r="CZ210">
            <v>1115</v>
          </cell>
        </row>
        <row r="211">
          <cell r="A211" t="str">
            <v>4620031.00</v>
          </cell>
          <cell r="B211" t="str">
            <v>0031.00</v>
          </cell>
          <cell r="C211" t="str">
            <v>Mercier-Hochelaga-Maisonneuve</v>
          </cell>
          <cell r="D211">
            <v>2440</v>
          </cell>
          <cell r="E211">
            <v>1475</v>
          </cell>
          <cell r="F211">
            <v>525</v>
          </cell>
          <cell r="G211">
            <v>70</v>
          </cell>
          <cell r="H211">
            <v>240</v>
          </cell>
          <cell r="I211">
            <v>135</v>
          </cell>
          <cell r="J211">
            <v>2440</v>
          </cell>
          <cell r="K211">
            <v>2065</v>
          </cell>
          <cell r="L211">
            <v>375</v>
          </cell>
          <cell r="M211">
            <v>565</v>
          </cell>
          <cell r="N211">
            <v>370</v>
          </cell>
          <cell r="O211">
            <v>135</v>
          </cell>
          <cell r="P211">
            <v>45</v>
          </cell>
          <cell r="Q211">
            <v>15</v>
          </cell>
          <cell r="R211">
            <v>565</v>
          </cell>
          <cell r="S211">
            <v>435</v>
          </cell>
          <cell r="T211">
            <v>245</v>
          </cell>
          <cell r="U211">
            <v>110</v>
          </cell>
          <cell r="V211">
            <v>135</v>
          </cell>
          <cell r="W211">
            <v>80</v>
          </cell>
          <cell r="X211">
            <v>40</v>
          </cell>
          <cell r="Y211">
            <v>10</v>
          </cell>
          <cell r="Z211">
            <v>190</v>
          </cell>
          <cell r="AA211">
            <v>155</v>
          </cell>
          <cell r="AB211">
            <v>30</v>
          </cell>
          <cell r="AC211">
            <v>25</v>
          </cell>
          <cell r="AD211">
            <v>10</v>
          </cell>
          <cell r="AE211">
            <v>0</v>
          </cell>
          <cell r="AF211">
            <v>130</v>
          </cell>
          <cell r="AG211">
            <v>115</v>
          </cell>
          <cell r="AH211">
            <v>75</v>
          </cell>
          <cell r="AI211">
            <v>30</v>
          </cell>
          <cell r="AJ211">
            <v>0</v>
          </cell>
          <cell r="AK211">
            <v>25</v>
          </cell>
          <cell r="AL211">
            <v>20</v>
          </cell>
          <cell r="AM211">
            <v>0</v>
          </cell>
          <cell r="AN211">
            <v>0</v>
          </cell>
          <cell r="AO211">
            <v>425</v>
          </cell>
          <cell r="AP211">
            <v>110</v>
          </cell>
          <cell r="AQ211">
            <v>125</v>
          </cell>
          <cell r="AR211">
            <v>35</v>
          </cell>
          <cell r="AS211">
            <v>95</v>
          </cell>
          <cell r="AT211">
            <v>60</v>
          </cell>
          <cell r="AU211">
            <v>0.8</v>
          </cell>
          <cell r="AV211">
            <v>2560</v>
          </cell>
          <cell r="AW211">
            <v>1135</v>
          </cell>
          <cell r="AX211">
            <v>90</v>
          </cell>
          <cell r="AY211">
            <v>220</v>
          </cell>
          <cell r="AZ211">
            <v>830</v>
          </cell>
          <cell r="BA211">
            <v>1425</v>
          </cell>
          <cell r="BB211">
            <v>2.5</v>
          </cell>
          <cell r="BC211">
            <v>300</v>
          </cell>
          <cell r="BD211">
            <v>175</v>
          </cell>
          <cell r="BE211">
            <v>10</v>
          </cell>
          <cell r="BF211">
            <v>0</v>
          </cell>
          <cell r="BG211">
            <v>170</v>
          </cell>
          <cell r="BH211">
            <v>125</v>
          </cell>
          <cell r="BI211">
            <v>1490</v>
          </cell>
          <cell r="BJ211">
            <v>4.2</v>
          </cell>
          <cell r="BK211">
            <v>6258</v>
          </cell>
          <cell r="BL211">
            <v>1.7</v>
          </cell>
          <cell r="BM211">
            <v>2533</v>
          </cell>
          <cell r="BN211">
            <v>1490</v>
          </cell>
          <cell r="BO211">
            <v>360</v>
          </cell>
          <cell r="BP211">
            <v>1130</v>
          </cell>
          <cell r="BQ211">
            <v>0</v>
          </cell>
          <cell r="BR211">
            <v>1490</v>
          </cell>
          <cell r="BS211">
            <v>855</v>
          </cell>
          <cell r="BT211">
            <v>410</v>
          </cell>
          <cell r="BU211">
            <v>230</v>
          </cell>
          <cell r="BV211">
            <v>1490</v>
          </cell>
          <cell r="BW211">
            <v>220</v>
          </cell>
          <cell r="BX211">
            <v>720</v>
          </cell>
          <cell r="BY211">
            <v>300</v>
          </cell>
          <cell r="BZ211">
            <v>95</v>
          </cell>
          <cell r="CA211">
            <v>30</v>
          </cell>
          <cell r="CB211">
            <v>30</v>
          </cell>
          <cell r="CC211">
            <v>25</v>
          </cell>
          <cell r="CD211">
            <v>20</v>
          </cell>
          <cell r="CE211">
            <v>35</v>
          </cell>
          <cell r="CF211">
            <v>1490</v>
          </cell>
          <cell r="CG211">
            <v>0</v>
          </cell>
          <cell r="CH211">
            <v>0</v>
          </cell>
          <cell r="CI211">
            <v>90</v>
          </cell>
          <cell r="CJ211">
            <v>195</v>
          </cell>
          <cell r="CK211">
            <v>55</v>
          </cell>
          <cell r="CL211">
            <v>1145</v>
          </cell>
          <cell r="CM211">
            <v>10</v>
          </cell>
          <cell r="CN211">
            <v>0</v>
          </cell>
          <cell r="CO211">
            <v>1490</v>
          </cell>
          <cell r="CP211">
            <v>830</v>
          </cell>
          <cell r="CQ211">
            <v>420</v>
          </cell>
          <cell r="CR211">
            <v>140</v>
          </cell>
          <cell r="CS211">
            <v>90</v>
          </cell>
          <cell r="CT211">
            <v>15</v>
          </cell>
          <cell r="CU211">
            <v>2560</v>
          </cell>
          <cell r="CV211">
            <v>1.7</v>
          </cell>
          <cell r="CW211">
            <v>1490</v>
          </cell>
          <cell r="CX211">
            <v>540</v>
          </cell>
          <cell r="CY211">
            <v>10</v>
          </cell>
          <cell r="CZ211">
            <v>945</v>
          </cell>
        </row>
        <row r="212">
          <cell r="A212" t="str">
            <v>4620190.01</v>
          </cell>
          <cell r="B212" t="str">
            <v>0190.01</v>
          </cell>
          <cell r="C212" t="str">
            <v>Mercier-Hochelaga-Maisonneuve</v>
          </cell>
          <cell r="D212">
            <v>3130</v>
          </cell>
          <cell r="E212">
            <v>1410</v>
          </cell>
          <cell r="F212">
            <v>1060</v>
          </cell>
          <cell r="G212">
            <v>80</v>
          </cell>
          <cell r="H212">
            <v>330</v>
          </cell>
          <cell r="I212">
            <v>250</v>
          </cell>
          <cell r="J212">
            <v>3130</v>
          </cell>
          <cell r="K212">
            <v>2665</v>
          </cell>
          <cell r="L212">
            <v>470</v>
          </cell>
          <cell r="M212">
            <v>905</v>
          </cell>
          <cell r="N212">
            <v>550</v>
          </cell>
          <cell r="O212">
            <v>195</v>
          </cell>
          <cell r="P212">
            <v>115</v>
          </cell>
          <cell r="Q212">
            <v>50</v>
          </cell>
          <cell r="R212">
            <v>905</v>
          </cell>
          <cell r="S212">
            <v>760</v>
          </cell>
          <cell r="T212">
            <v>525</v>
          </cell>
          <cell r="U212">
            <v>300</v>
          </cell>
          <cell r="V212">
            <v>220</v>
          </cell>
          <cell r="W212">
            <v>80</v>
          </cell>
          <cell r="X212">
            <v>110</v>
          </cell>
          <cell r="Y212">
            <v>35</v>
          </cell>
          <cell r="Z212">
            <v>230</v>
          </cell>
          <cell r="AA212">
            <v>120</v>
          </cell>
          <cell r="AB212">
            <v>110</v>
          </cell>
          <cell r="AC212">
            <v>90</v>
          </cell>
          <cell r="AD212">
            <v>0</v>
          </cell>
          <cell r="AE212">
            <v>15</v>
          </cell>
          <cell r="AF212">
            <v>145</v>
          </cell>
          <cell r="AG212">
            <v>105</v>
          </cell>
          <cell r="AH212">
            <v>90</v>
          </cell>
          <cell r="AI212">
            <v>15</v>
          </cell>
          <cell r="AJ212">
            <v>0</v>
          </cell>
          <cell r="AK212">
            <v>40</v>
          </cell>
          <cell r="AL212">
            <v>35</v>
          </cell>
          <cell r="AM212">
            <v>10</v>
          </cell>
          <cell r="AN212">
            <v>0</v>
          </cell>
          <cell r="AO212">
            <v>730</v>
          </cell>
          <cell r="AP212">
            <v>145</v>
          </cell>
          <cell r="AQ212">
            <v>200</v>
          </cell>
          <cell r="AR212">
            <v>70</v>
          </cell>
          <cell r="AS212">
            <v>195</v>
          </cell>
          <cell r="AT212">
            <v>120</v>
          </cell>
          <cell r="AU212">
            <v>0.8</v>
          </cell>
          <cell r="AV212">
            <v>3450</v>
          </cell>
          <cell r="AW212">
            <v>1055</v>
          </cell>
          <cell r="AX212">
            <v>85</v>
          </cell>
          <cell r="AY212">
            <v>150</v>
          </cell>
          <cell r="AZ212">
            <v>815</v>
          </cell>
          <cell r="BA212">
            <v>2395</v>
          </cell>
          <cell r="BB212">
            <v>2.6</v>
          </cell>
          <cell r="BC212">
            <v>750</v>
          </cell>
          <cell r="BD212">
            <v>310</v>
          </cell>
          <cell r="BE212">
            <v>20</v>
          </cell>
          <cell r="BF212">
            <v>45</v>
          </cell>
          <cell r="BG212">
            <v>240</v>
          </cell>
          <cell r="BH212">
            <v>445</v>
          </cell>
          <cell r="BI212">
            <v>1810</v>
          </cell>
          <cell r="BJ212">
            <v>4.8</v>
          </cell>
          <cell r="BK212">
            <v>8688</v>
          </cell>
          <cell r="BL212">
            <v>2.1</v>
          </cell>
          <cell r="BM212">
            <v>3801</v>
          </cell>
          <cell r="BN212">
            <v>1810</v>
          </cell>
          <cell r="BO212">
            <v>760</v>
          </cell>
          <cell r="BP212">
            <v>1050</v>
          </cell>
          <cell r="BQ212">
            <v>0</v>
          </cell>
          <cell r="BR212">
            <v>1810</v>
          </cell>
          <cell r="BS212">
            <v>1175</v>
          </cell>
          <cell r="BT212">
            <v>500</v>
          </cell>
          <cell r="BU212">
            <v>135</v>
          </cell>
          <cell r="BV212">
            <v>1815</v>
          </cell>
          <cell r="BW212">
            <v>100</v>
          </cell>
          <cell r="BX212">
            <v>635</v>
          </cell>
          <cell r="BY212">
            <v>625</v>
          </cell>
          <cell r="BZ212">
            <v>175</v>
          </cell>
          <cell r="CA212">
            <v>40</v>
          </cell>
          <cell r="CB212">
            <v>40</v>
          </cell>
          <cell r="CC212">
            <v>165</v>
          </cell>
          <cell r="CD212">
            <v>0</v>
          </cell>
          <cell r="CE212">
            <v>25</v>
          </cell>
          <cell r="CF212">
            <v>1810</v>
          </cell>
          <cell r="CG212">
            <v>35</v>
          </cell>
          <cell r="CH212">
            <v>15</v>
          </cell>
          <cell r="CI212">
            <v>0</v>
          </cell>
          <cell r="CJ212">
            <v>490</v>
          </cell>
          <cell r="CK212">
            <v>0</v>
          </cell>
          <cell r="CL212">
            <v>1255</v>
          </cell>
          <cell r="CM212">
            <v>10</v>
          </cell>
          <cell r="CN212">
            <v>5</v>
          </cell>
          <cell r="CO212">
            <v>1810</v>
          </cell>
          <cell r="CP212">
            <v>820</v>
          </cell>
          <cell r="CQ212">
            <v>605</v>
          </cell>
          <cell r="CR212">
            <v>210</v>
          </cell>
          <cell r="CS212">
            <v>160</v>
          </cell>
          <cell r="CT212">
            <v>15</v>
          </cell>
          <cell r="CU212">
            <v>3450</v>
          </cell>
          <cell r="CV212">
            <v>1.9</v>
          </cell>
          <cell r="CW212">
            <v>1815</v>
          </cell>
          <cell r="CX212">
            <v>890</v>
          </cell>
          <cell r="CY212">
            <v>0</v>
          </cell>
          <cell r="CZ212">
            <v>915</v>
          </cell>
        </row>
        <row r="213">
          <cell r="A213" t="str">
            <v>4620191.00</v>
          </cell>
          <cell r="B213" t="str">
            <v>0191.00</v>
          </cell>
          <cell r="C213" t="str">
            <v>Mercier-Hochelaga-Maisonneuve</v>
          </cell>
          <cell r="D213">
            <v>5405</v>
          </cell>
          <cell r="E213">
            <v>2290</v>
          </cell>
          <cell r="F213">
            <v>1995</v>
          </cell>
          <cell r="G213">
            <v>120</v>
          </cell>
          <cell r="H213">
            <v>530</v>
          </cell>
          <cell r="I213">
            <v>470</v>
          </cell>
          <cell r="J213">
            <v>5405</v>
          </cell>
          <cell r="K213">
            <v>4605</v>
          </cell>
          <cell r="L213">
            <v>805</v>
          </cell>
          <cell r="M213">
            <v>1635</v>
          </cell>
          <cell r="N213">
            <v>975</v>
          </cell>
          <cell r="O213">
            <v>325</v>
          </cell>
          <cell r="P213">
            <v>255</v>
          </cell>
          <cell r="Q213">
            <v>80</v>
          </cell>
          <cell r="R213">
            <v>1635</v>
          </cell>
          <cell r="S213">
            <v>1395</v>
          </cell>
          <cell r="T213">
            <v>985</v>
          </cell>
          <cell r="U213">
            <v>520</v>
          </cell>
          <cell r="V213">
            <v>465</v>
          </cell>
          <cell r="W213">
            <v>215</v>
          </cell>
          <cell r="X213">
            <v>175</v>
          </cell>
          <cell r="Y213">
            <v>80</v>
          </cell>
          <cell r="Z213">
            <v>405</v>
          </cell>
          <cell r="AA213">
            <v>285</v>
          </cell>
          <cell r="AB213">
            <v>120</v>
          </cell>
          <cell r="AC213">
            <v>70</v>
          </cell>
          <cell r="AD213">
            <v>55</v>
          </cell>
          <cell r="AE213">
            <v>0</v>
          </cell>
          <cell r="AF213">
            <v>245</v>
          </cell>
          <cell r="AG213">
            <v>195</v>
          </cell>
          <cell r="AH213">
            <v>130</v>
          </cell>
          <cell r="AI213">
            <v>35</v>
          </cell>
          <cell r="AJ213">
            <v>25</v>
          </cell>
          <cell r="AK213">
            <v>50</v>
          </cell>
          <cell r="AL213">
            <v>45</v>
          </cell>
          <cell r="AM213">
            <v>0</v>
          </cell>
          <cell r="AN213">
            <v>0</v>
          </cell>
          <cell r="AO213">
            <v>1320</v>
          </cell>
          <cell r="AP213">
            <v>290</v>
          </cell>
          <cell r="AQ213">
            <v>385</v>
          </cell>
          <cell r="AR213">
            <v>90</v>
          </cell>
          <cell r="AS213">
            <v>355</v>
          </cell>
          <cell r="AT213">
            <v>205</v>
          </cell>
          <cell r="AU213">
            <v>0.8</v>
          </cell>
          <cell r="AV213">
            <v>5955</v>
          </cell>
          <cell r="AW213">
            <v>1600</v>
          </cell>
          <cell r="AX213">
            <v>130</v>
          </cell>
          <cell r="AY213">
            <v>280</v>
          </cell>
          <cell r="AZ213">
            <v>1185</v>
          </cell>
          <cell r="BA213">
            <v>4350</v>
          </cell>
          <cell r="BB213">
            <v>2.7</v>
          </cell>
          <cell r="BC213">
            <v>1270</v>
          </cell>
          <cell r="BD213">
            <v>510</v>
          </cell>
          <cell r="BE213">
            <v>30</v>
          </cell>
          <cell r="BF213">
            <v>45</v>
          </cell>
          <cell r="BG213">
            <v>440</v>
          </cell>
          <cell r="BH213">
            <v>760</v>
          </cell>
          <cell r="BI213">
            <v>2955</v>
          </cell>
          <cell r="BJ213">
            <v>4.9000000000000004</v>
          </cell>
          <cell r="BK213">
            <v>14479.500000000002</v>
          </cell>
          <cell r="BL213">
            <v>2.1</v>
          </cell>
          <cell r="BM213">
            <v>6205.5</v>
          </cell>
          <cell r="BN213">
            <v>2955</v>
          </cell>
          <cell r="BO213">
            <v>1160</v>
          </cell>
          <cell r="BP213">
            <v>1795</v>
          </cell>
          <cell r="BQ213">
            <v>0</v>
          </cell>
          <cell r="BR213">
            <v>2955</v>
          </cell>
          <cell r="BS213">
            <v>1900</v>
          </cell>
          <cell r="BT213">
            <v>875</v>
          </cell>
          <cell r="BU213">
            <v>185</v>
          </cell>
          <cell r="BV213">
            <v>2955</v>
          </cell>
          <cell r="BW213">
            <v>65</v>
          </cell>
          <cell r="BX213">
            <v>895</v>
          </cell>
          <cell r="BY213">
            <v>960</v>
          </cell>
          <cell r="BZ213">
            <v>485</v>
          </cell>
          <cell r="CA213">
            <v>220</v>
          </cell>
          <cell r="CB213">
            <v>215</v>
          </cell>
          <cell r="CC213">
            <v>70</v>
          </cell>
          <cell r="CD213">
            <v>40</v>
          </cell>
          <cell r="CE213">
            <v>0</v>
          </cell>
          <cell r="CF213">
            <v>2955</v>
          </cell>
          <cell r="CG213">
            <v>260</v>
          </cell>
          <cell r="CH213">
            <v>90</v>
          </cell>
          <cell r="CI213">
            <v>55</v>
          </cell>
          <cell r="CJ213">
            <v>755</v>
          </cell>
          <cell r="CK213">
            <v>655</v>
          </cell>
          <cell r="CL213">
            <v>1150</v>
          </cell>
          <cell r="CM213">
            <v>0</v>
          </cell>
          <cell r="CN213">
            <v>0</v>
          </cell>
          <cell r="CO213">
            <v>2955</v>
          </cell>
          <cell r="CP213">
            <v>1185</v>
          </cell>
          <cell r="CQ213">
            <v>1035</v>
          </cell>
          <cell r="CR213">
            <v>370</v>
          </cell>
          <cell r="CS213">
            <v>340</v>
          </cell>
          <cell r="CT213">
            <v>25</v>
          </cell>
          <cell r="CU213">
            <v>5955</v>
          </cell>
          <cell r="CV213">
            <v>2</v>
          </cell>
          <cell r="CW213">
            <v>2955</v>
          </cell>
          <cell r="CX213">
            <v>1580</v>
          </cell>
          <cell r="CY213">
            <v>30</v>
          </cell>
          <cell r="CZ213">
            <v>1345</v>
          </cell>
        </row>
        <row r="214">
          <cell r="A214" t="str">
            <v>4620192.00</v>
          </cell>
          <cell r="B214" t="str">
            <v>0192.00</v>
          </cell>
          <cell r="C214" t="str">
            <v>Mercier-Hochelaga-Maisonneuve</v>
          </cell>
          <cell r="D214">
            <v>2800</v>
          </cell>
          <cell r="E214">
            <v>1040</v>
          </cell>
          <cell r="F214">
            <v>950</v>
          </cell>
          <cell r="G214">
            <v>55</v>
          </cell>
          <cell r="H214">
            <v>285</v>
          </cell>
          <cell r="I214">
            <v>465</v>
          </cell>
          <cell r="J214">
            <v>2800</v>
          </cell>
          <cell r="K214">
            <v>2410</v>
          </cell>
          <cell r="L214">
            <v>395</v>
          </cell>
          <cell r="M214">
            <v>705</v>
          </cell>
          <cell r="N214">
            <v>395</v>
          </cell>
          <cell r="O214">
            <v>135</v>
          </cell>
          <cell r="P214">
            <v>130</v>
          </cell>
          <cell r="Q214">
            <v>50</v>
          </cell>
          <cell r="R214">
            <v>705</v>
          </cell>
          <cell r="S214">
            <v>650</v>
          </cell>
          <cell r="T214">
            <v>460</v>
          </cell>
          <cell r="U214">
            <v>225</v>
          </cell>
          <cell r="V214">
            <v>230</v>
          </cell>
          <cell r="W214">
            <v>95</v>
          </cell>
          <cell r="X214">
            <v>110</v>
          </cell>
          <cell r="Y214">
            <v>25</v>
          </cell>
          <cell r="Z214">
            <v>190</v>
          </cell>
          <cell r="AA214">
            <v>130</v>
          </cell>
          <cell r="AB214">
            <v>60</v>
          </cell>
          <cell r="AC214">
            <v>15</v>
          </cell>
          <cell r="AD214">
            <v>25</v>
          </cell>
          <cell r="AE214">
            <v>20</v>
          </cell>
          <cell r="AF214">
            <v>60</v>
          </cell>
          <cell r="AG214">
            <v>50</v>
          </cell>
          <cell r="AH214">
            <v>30</v>
          </cell>
          <cell r="AI214">
            <v>15</v>
          </cell>
          <cell r="AJ214">
            <v>0</v>
          </cell>
          <cell r="AK214">
            <v>10</v>
          </cell>
          <cell r="AL214">
            <v>10</v>
          </cell>
          <cell r="AM214">
            <v>0</v>
          </cell>
          <cell r="AN214">
            <v>0</v>
          </cell>
          <cell r="AO214">
            <v>655</v>
          </cell>
          <cell r="AP214">
            <v>125</v>
          </cell>
          <cell r="AQ214">
            <v>270</v>
          </cell>
          <cell r="AR214">
            <v>75</v>
          </cell>
          <cell r="AS214">
            <v>120</v>
          </cell>
          <cell r="AT214">
            <v>60</v>
          </cell>
          <cell r="AU214">
            <v>0.9</v>
          </cell>
          <cell r="AV214">
            <v>2630</v>
          </cell>
          <cell r="AW214">
            <v>615</v>
          </cell>
          <cell r="AX214">
            <v>135</v>
          </cell>
          <cell r="AY214">
            <v>90</v>
          </cell>
          <cell r="AZ214">
            <v>395</v>
          </cell>
          <cell r="BA214">
            <v>2015</v>
          </cell>
          <cell r="BB214">
            <v>2.8</v>
          </cell>
          <cell r="BC214">
            <v>445</v>
          </cell>
          <cell r="BD214">
            <v>185</v>
          </cell>
          <cell r="BE214">
            <v>60</v>
          </cell>
          <cell r="BF214">
            <v>20</v>
          </cell>
          <cell r="BG214">
            <v>100</v>
          </cell>
          <cell r="BH214">
            <v>260</v>
          </cell>
          <cell r="BI214">
            <v>1175</v>
          </cell>
          <cell r="BJ214">
            <v>5.4</v>
          </cell>
          <cell r="BK214">
            <v>6345</v>
          </cell>
          <cell r="BL214">
            <v>2.2000000000000002</v>
          </cell>
          <cell r="BM214">
            <v>2585</v>
          </cell>
          <cell r="BN214">
            <v>1175</v>
          </cell>
          <cell r="BO214">
            <v>825</v>
          </cell>
          <cell r="BP214">
            <v>350</v>
          </cell>
          <cell r="BQ214">
            <v>0</v>
          </cell>
          <cell r="BR214">
            <v>1175</v>
          </cell>
          <cell r="BS214">
            <v>870</v>
          </cell>
          <cell r="BT214">
            <v>260</v>
          </cell>
          <cell r="BU214">
            <v>50</v>
          </cell>
          <cell r="BV214">
            <v>1175</v>
          </cell>
          <cell r="BW214">
            <v>30</v>
          </cell>
          <cell r="BX214">
            <v>265</v>
          </cell>
          <cell r="BY214">
            <v>65</v>
          </cell>
          <cell r="BZ214">
            <v>45</v>
          </cell>
          <cell r="CA214">
            <v>140</v>
          </cell>
          <cell r="CB214">
            <v>135</v>
          </cell>
          <cell r="CC214">
            <v>220</v>
          </cell>
          <cell r="CD214">
            <v>45</v>
          </cell>
          <cell r="CE214">
            <v>230</v>
          </cell>
          <cell r="CF214">
            <v>1175</v>
          </cell>
          <cell r="CG214">
            <v>210</v>
          </cell>
          <cell r="CH214">
            <v>170</v>
          </cell>
          <cell r="CI214">
            <v>130</v>
          </cell>
          <cell r="CJ214">
            <v>15</v>
          </cell>
          <cell r="CK214">
            <v>210</v>
          </cell>
          <cell r="CL214">
            <v>450</v>
          </cell>
          <cell r="CM214">
            <v>0</v>
          </cell>
          <cell r="CN214">
            <v>0</v>
          </cell>
          <cell r="CO214">
            <v>1180</v>
          </cell>
          <cell r="CP214">
            <v>390</v>
          </cell>
          <cell r="CQ214">
            <v>430</v>
          </cell>
          <cell r="CR214">
            <v>165</v>
          </cell>
          <cell r="CS214">
            <v>170</v>
          </cell>
          <cell r="CT214">
            <v>20</v>
          </cell>
          <cell r="CU214">
            <v>2630</v>
          </cell>
          <cell r="CV214">
            <v>2.2000000000000002</v>
          </cell>
          <cell r="CW214">
            <v>1175</v>
          </cell>
          <cell r="CX214">
            <v>700</v>
          </cell>
          <cell r="CY214">
            <v>0</v>
          </cell>
          <cell r="CZ214">
            <v>475</v>
          </cell>
        </row>
        <row r="215">
          <cell r="A215" t="str">
            <v>4620193.00</v>
          </cell>
          <cell r="B215" t="str">
            <v>0193.00</v>
          </cell>
          <cell r="C215" t="str">
            <v>Mercier-Hochelaga-Maisonneuve</v>
          </cell>
          <cell r="D215">
            <v>1725</v>
          </cell>
          <cell r="E215">
            <v>815</v>
          </cell>
          <cell r="F215">
            <v>550</v>
          </cell>
          <cell r="G215">
            <v>30</v>
          </cell>
          <cell r="H215">
            <v>210</v>
          </cell>
          <cell r="I215">
            <v>120</v>
          </cell>
          <cell r="J215">
            <v>1730</v>
          </cell>
          <cell r="K215">
            <v>1365</v>
          </cell>
          <cell r="L215">
            <v>360</v>
          </cell>
          <cell r="M215">
            <v>565</v>
          </cell>
          <cell r="N215">
            <v>300</v>
          </cell>
          <cell r="O215">
            <v>155</v>
          </cell>
          <cell r="P215">
            <v>70</v>
          </cell>
          <cell r="Q215">
            <v>40</v>
          </cell>
          <cell r="R215">
            <v>560</v>
          </cell>
          <cell r="S215">
            <v>440</v>
          </cell>
          <cell r="T215">
            <v>265</v>
          </cell>
          <cell r="U215">
            <v>120</v>
          </cell>
          <cell r="V215">
            <v>140</v>
          </cell>
          <cell r="W215">
            <v>60</v>
          </cell>
          <cell r="X215">
            <v>50</v>
          </cell>
          <cell r="Y215">
            <v>30</v>
          </cell>
          <cell r="Z215">
            <v>175</v>
          </cell>
          <cell r="AA215">
            <v>80</v>
          </cell>
          <cell r="AB215">
            <v>105</v>
          </cell>
          <cell r="AC215">
            <v>70</v>
          </cell>
          <cell r="AD215">
            <v>20</v>
          </cell>
          <cell r="AE215">
            <v>10</v>
          </cell>
          <cell r="AF215">
            <v>120</v>
          </cell>
          <cell r="AG215">
            <v>85</v>
          </cell>
          <cell r="AH215">
            <v>80</v>
          </cell>
          <cell r="AI215">
            <v>10</v>
          </cell>
          <cell r="AJ215">
            <v>0</v>
          </cell>
          <cell r="AK215">
            <v>30</v>
          </cell>
          <cell r="AL215">
            <v>20</v>
          </cell>
          <cell r="AM215">
            <v>10</v>
          </cell>
          <cell r="AN215">
            <v>0</v>
          </cell>
          <cell r="AO215">
            <v>535</v>
          </cell>
          <cell r="AP215">
            <v>135</v>
          </cell>
          <cell r="AQ215">
            <v>130</v>
          </cell>
          <cell r="AR215">
            <v>75</v>
          </cell>
          <cell r="AS215">
            <v>115</v>
          </cell>
          <cell r="AT215">
            <v>80</v>
          </cell>
          <cell r="AU215">
            <v>0.9</v>
          </cell>
          <cell r="AV215">
            <v>1980</v>
          </cell>
          <cell r="AW215">
            <v>440</v>
          </cell>
          <cell r="AX215">
            <v>55</v>
          </cell>
          <cell r="AY215">
            <v>75</v>
          </cell>
          <cell r="AZ215">
            <v>305</v>
          </cell>
          <cell r="BA215">
            <v>1545</v>
          </cell>
          <cell r="BB215">
            <v>2.7</v>
          </cell>
          <cell r="BC215">
            <v>280</v>
          </cell>
          <cell r="BD215">
            <v>115</v>
          </cell>
          <cell r="BE215">
            <v>35</v>
          </cell>
          <cell r="BF215">
            <v>10</v>
          </cell>
          <cell r="BG215">
            <v>70</v>
          </cell>
          <cell r="BH215">
            <v>170</v>
          </cell>
          <cell r="BI215">
            <v>915</v>
          </cell>
          <cell r="BJ215">
            <v>5.0999999999999996</v>
          </cell>
          <cell r="BK215">
            <v>4666.5</v>
          </cell>
          <cell r="BL215">
            <v>2.2000000000000002</v>
          </cell>
          <cell r="BM215">
            <v>2013.0000000000002</v>
          </cell>
          <cell r="BN215">
            <v>915</v>
          </cell>
          <cell r="BO215">
            <v>415</v>
          </cell>
          <cell r="BP215">
            <v>500</v>
          </cell>
          <cell r="BQ215">
            <v>0</v>
          </cell>
          <cell r="BR215">
            <v>915</v>
          </cell>
          <cell r="BS215">
            <v>595</v>
          </cell>
          <cell r="BT215">
            <v>270</v>
          </cell>
          <cell r="BU215">
            <v>45</v>
          </cell>
          <cell r="BV215">
            <v>915</v>
          </cell>
          <cell r="BW215">
            <v>70</v>
          </cell>
          <cell r="BX215">
            <v>355</v>
          </cell>
          <cell r="BY215">
            <v>155</v>
          </cell>
          <cell r="BZ215">
            <v>105</v>
          </cell>
          <cell r="CA215">
            <v>90</v>
          </cell>
          <cell r="CB215">
            <v>90</v>
          </cell>
          <cell r="CC215">
            <v>10</v>
          </cell>
          <cell r="CD215">
            <v>30</v>
          </cell>
          <cell r="CE215">
            <v>10</v>
          </cell>
          <cell r="CF215">
            <v>920</v>
          </cell>
          <cell r="CG215">
            <v>125</v>
          </cell>
          <cell r="CH215">
            <v>25</v>
          </cell>
          <cell r="CI215">
            <v>25</v>
          </cell>
          <cell r="CJ215">
            <v>95</v>
          </cell>
          <cell r="CK215">
            <v>0</v>
          </cell>
          <cell r="CL215">
            <v>640</v>
          </cell>
          <cell r="CM215">
            <v>0</v>
          </cell>
          <cell r="CN215">
            <v>0</v>
          </cell>
          <cell r="CO215">
            <v>915</v>
          </cell>
          <cell r="CP215">
            <v>310</v>
          </cell>
          <cell r="CQ215">
            <v>345</v>
          </cell>
          <cell r="CR215">
            <v>130</v>
          </cell>
          <cell r="CS215">
            <v>110</v>
          </cell>
          <cell r="CT215">
            <v>15</v>
          </cell>
          <cell r="CU215">
            <v>1980</v>
          </cell>
          <cell r="CV215">
            <v>2.2000000000000002</v>
          </cell>
          <cell r="CW215">
            <v>915</v>
          </cell>
          <cell r="CX215">
            <v>555</v>
          </cell>
          <cell r="CY215">
            <v>0</v>
          </cell>
          <cell r="CZ215">
            <v>355</v>
          </cell>
        </row>
        <row r="216">
          <cell r="A216" t="str">
            <v>4620194.00</v>
          </cell>
          <cell r="B216" t="str">
            <v>0194.00</v>
          </cell>
          <cell r="C216" t="str">
            <v>Mercier-Hochelaga-Maisonneuve</v>
          </cell>
          <cell r="D216">
            <v>4300</v>
          </cell>
          <cell r="E216">
            <v>1920</v>
          </cell>
          <cell r="F216">
            <v>1475</v>
          </cell>
          <cell r="G216">
            <v>110</v>
          </cell>
          <cell r="H216">
            <v>515</v>
          </cell>
          <cell r="I216">
            <v>280</v>
          </cell>
          <cell r="J216">
            <v>4295</v>
          </cell>
          <cell r="K216">
            <v>3605</v>
          </cell>
          <cell r="L216">
            <v>695</v>
          </cell>
          <cell r="M216">
            <v>1445</v>
          </cell>
          <cell r="N216">
            <v>745</v>
          </cell>
          <cell r="O216">
            <v>305</v>
          </cell>
          <cell r="P216">
            <v>285</v>
          </cell>
          <cell r="Q216">
            <v>105</v>
          </cell>
          <cell r="R216">
            <v>1445</v>
          </cell>
          <cell r="S216">
            <v>1070</v>
          </cell>
          <cell r="T216">
            <v>730</v>
          </cell>
          <cell r="U216">
            <v>305</v>
          </cell>
          <cell r="V216">
            <v>420</v>
          </cell>
          <cell r="W216">
            <v>130</v>
          </cell>
          <cell r="X216">
            <v>205</v>
          </cell>
          <cell r="Y216">
            <v>80</v>
          </cell>
          <cell r="Z216">
            <v>345</v>
          </cell>
          <cell r="AA216">
            <v>195</v>
          </cell>
          <cell r="AB216">
            <v>150</v>
          </cell>
          <cell r="AC216">
            <v>80</v>
          </cell>
          <cell r="AD216">
            <v>65</v>
          </cell>
          <cell r="AE216">
            <v>10</v>
          </cell>
          <cell r="AF216">
            <v>375</v>
          </cell>
          <cell r="AG216">
            <v>290</v>
          </cell>
          <cell r="AH216">
            <v>160</v>
          </cell>
          <cell r="AI216">
            <v>90</v>
          </cell>
          <cell r="AJ216">
            <v>40</v>
          </cell>
          <cell r="AK216">
            <v>85</v>
          </cell>
          <cell r="AL216">
            <v>80</v>
          </cell>
          <cell r="AM216">
            <v>10</v>
          </cell>
          <cell r="AN216">
            <v>0</v>
          </cell>
          <cell r="AO216">
            <v>1605</v>
          </cell>
          <cell r="AP216">
            <v>275</v>
          </cell>
          <cell r="AQ216">
            <v>570</v>
          </cell>
          <cell r="AR216">
            <v>230</v>
          </cell>
          <cell r="AS216">
            <v>350</v>
          </cell>
          <cell r="AT216">
            <v>175</v>
          </cell>
          <cell r="AU216">
            <v>1.1000000000000001</v>
          </cell>
          <cell r="AV216">
            <v>5095</v>
          </cell>
          <cell r="AW216">
            <v>970</v>
          </cell>
          <cell r="AX216">
            <v>110</v>
          </cell>
          <cell r="AY216">
            <v>205</v>
          </cell>
          <cell r="AZ216">
            <v>665</v>
          </cell>
          <cell r="BA216">
            <v>4125</v>
          </cell>
          <cell r="BB216">
            <v>2.8</v>
          </cell>
          <cell r="BC216">
            <v>550</v>
          </cell>
          <cell r="BD216">
            <v>250</v>
          </cell>
          <cell r="BE216">
            <v>25</v>
          </cell>
          <cell r="BF216">
            <v>15</v>
          </cell>
          <cell r="BG216">
            <v>205</v>
          </cell>
          <cell r="BH216">
            <v>300</v>
          </cell>
          <cell r="BI216">
            <v>2195</v>
          </cell>
          <cell r="BJ216">
            <v>5.0999999999999996</v>
          </cell>
          <cell r="BK216">
            <v>11194.5</v>
          </cell>
          <cell r="BL216">
            <v>2.2999999999999998</v>
          </cell>
          <cell r="BM216">
            <v>5048.5</v>
          </cell>
          <cell r="BN216">
            <v>2195</v>
          </cell>
          <cell r="BO216">
            <v>840</v>
          </cell>
          <cell r="BP216">
            <v>1355</v>
          </cell>
          <cell r="BQ216">
            <v>0</v>
          </cell>
          <cell r="BR216">
            <v>2195</v>
          </cell>
          <cell r="BS216">
            <v>1440</v>
          </cell>
          <cell r="BT216">
            <v>615</v>
          </cell>
          <cell r="BU216">
            <v>135</v>
          </cell>
          <cell r="BV216">
            <v>2195</v>
          </cell>
          <cell r="BW216">
            <v>15</v>
          </cell>
          <cell r="BX216">
            <v>330</v>
          </cell>
          <cell r="BY216">
            <v>700</v>
          </cell>
          <cell r="BZ216">
            <v>460</v>
          </cell>
          <cell r="CA216">
            <v>480</v>
          </cell>
          <cell r="CB216">
            <v>165</v>
          </cell>
          <cell r="CC216">
            <v>40</v>
          </cell>
          <cell r="CD216">
            <v>10</v>
          </cell>
          <cell r="CE216">
            <v>0</v>
          </cell>
          <cell r="CF216">
            <v>2195</v>
          </cell>
          <cell r="CG216">
            <v>60</v>
          </cell>
          <cell r="CH216">
            <v>425</v>
          </cell>
          <cell r="CI216">
            <v>45</v>
          </cell>
          <cell r="CJ216">
            <v>60</v>
          </cell>
          <cell r="CK216">
            <v>90</v>
          </cell>
          <cell r="CL216">
            <v>1510</v>
          </cell>
          <cell r="CM216">
            <v>0</v>
          </cell>
          <cell r="CN216">
            <v>0</v>
          </cell>
          <cell r="CO216">
            <v>2195</v>
          </cell>
          <cell r="CP216">
            <v>660</v>
          </cell>
          <cell r="CQ216">
            <v>760</v>
          </cell>
          <cell r="CR216">
            <v>355</v>
          </cell>
          <cell r="CS216">
            <v>380</v>
          </cell>
          <cell r="CT216">
            <v>35</v>
          </cell>
          <cell r="CU216">
            <v>5095</v>
          </cell>
          <cell r="CV216">
            <v>2.2999999999999998</v>
          </cell>
          <cell r="CW216">
            <v>2195</v>
          </cell>
          <cell r="CX216">
            <v>1415</v>
          </cell>
          <cell r="CY216">
            <v>15</v>
          </cell>
          <cell r="CZ216">
            <v>765</v>
          </cell>
        </row>
        <row r="217">
          <cell r="A217" t="str">
            <v>4620195.02</v>
          </cell>
          <cell r="B217" t="str">
            <v>0195.02</v>
          </cell>
          <cell r="C217" t="str">
            <v>Mercier-Hochelaga-Maisonneuve</v>
          </cell>
          <cell r="D217">
            <v>4680</v>
          </cell>
          <cell r="E217">
            <v>1870</v>
          </cell>
          <cell r="F217">
            <v>1685</v>
          </cell>
          <cell r="G217">
            <v>120</v>
          </cell>
          <cell r="H217">
            <v>520</v>
          </cell>
          <cell r="I217">
            <v>485</v>
          </cell>
          <cell r="J217">
            <v>4680</v>
          </cell>
          <cell r="K217">
            <v>4200</v>
          </cell>
          <cell r="L217">
            <v>475</v>
          </cell>
          <cell r="M217">
            <v>1385</v>
          </cell>
          <cell r="N217">
            <v>720</v>
          </cell>
          <cell r="O217">
            <v>315</v>
          </cell>
          <cell r="P217">
            <v>240</v>
          </cell>
          <cell r="Q217">
            <v>115</v>
          </cell>
          <cell r="R217">
            <v>1385</v>
          </cell>
          <cell r="S217">
            <v>1055</v>
          </cell>
          <cell r="T217">
            <v>810</v>
          </cell>
          <cell r="U217">
            <v>345</v>
          </cell>
          <cell r="V217">
            <v>465</v>
          </cell>
          <cell r="W217">
            <v>180</v>
          </cell>
          <cell r="X217">
            <v>185</v>
          </cell>
          <cell r="Y217">
            <v>105</v>
          </cell>
          <cell r="Z217">
            <v>235</v>
          </cell>
          <cell r="AA217">
            <v>150</v>
          </cell>
          <cell r="AB217">
            <v>85</v>
          </cell>
          <cell r="AC217">
            <v>45</v>
          </cell>
          <cell r="AD217">
            <v>25</v>
          </cell>
          <cell r="AE217">
            <v>10</v>
          </cell>
          <cell r="AF217">
            <v>330</v>
          </cell>
          <cell r="AG217">
            <v>295</v>
          </cell>
          <cell r="AH217">
            <v>200</v>
          </cell>
          <cell r="AI217">
            <v>65</v>
          </cell>
          <cell r="AJ217">
            <v>30</v>
          </cell>
          <cell r="AK217">
            <v>40</v>
          </cell>
          <cell r="AL217">
            <v>20</v>
          </cell>
          <cell r="AM217">
            <v>15</v>
          </cell>
          <cell r="AN217">
            <v>0</v>
          </cell>
          <cell r="AO217">
            <v>1505</v>
          </cell>
          <cell r="AP217">
            <v>285</v>
          </cell>
          <cell r="AQ217">
            <v>450</v>
          </cell>
          <cell r="AR217">
            <v>150</v>
          </cell>
          <cell r="AS217">
            <v>345</v>
          </cell>
          <cell r="AT217">
            <v>275</v>
          </cell>
          <cell r="AU217">
            <v>1.1000000000000001</v>
          </cell>
          <cell r="AV217">
            <v>5245</v>
          </cell>
          <cell r="AW217">
            <v>1300</v>
          </cell>
          <cell r="AX217">
            <v>110</v>
          </cell>
          <cell r="AY217">
            <v>195</v>
          </cell>
          <cell r="AZ217">
            <v>995</v>
          </cell>
          <cell r="BA217">
            <v>3945</v>
          </cell>
          <cell r="BB217">
            <v>2.8</v>
          </cell>
          <cell r="BC217">
            <v>1025</v>
          </cell>
          <cell r="BD217">
            <v>530</v>
          </cell>
          <cell r="BE217">
            <v>35</v>
          </cell>
          <cell r="BF217">
            <v>55</v>
          </cell>
          <cell r="BG217">
            <v>435</v>
          </cell>
          <cell r="BH217">
            <v>495</v>
          </cell>
          <cell r="BI217">
            <v>2435</v>
          </cell>
          <cell r="BJ217">
            <v>4.9000000000000004</v>
          </cell>
          <cell r="BK217">
            <v>11931.5</v>
          </cell>
          <cell r="BL217">
            <v>2.2000000000000002</v>
          </cell>
          <cell r="BM217">
            <v>5357</v>
          </cell>
          <cell r="BN217">
            <v>2435</v>
          </cell>
          <cell r="BO217">
            <v>805</v>
          </cell>
          <cell r="BP217">
            <v>1625</v>
          </cell>
          <cell r="BQ217">
            <v>0</v>
          </cell>
          <cell r="BR217">
            <v>2430</v>
          </cell>
          <cell r="BS217">
            <v>1550</v>
          </cell>
          <cell r="BT217">
            <v>730</v>
          </cell>
          <cell r="BU217">
            <v>150</v>
          </cell>
          <cell r="BV217">
            <v>2430</v>
          </cell>
          <cell r="BW217">
            <v>10</v>
          </cell>
          <cell r="BX217">
            <v>210</v>
          </cell>
          <cell r="BY217">
            <v>680</v>
          </cell>
          <cell r="BZ217">
            <v>910</v>
          </cell>
          <cell r="CA217">
            <v>285</v>
          </cell>
          <cell r="CB217">
            <v>200</v>
          </cell>
          <cell r="CC217">
            <v>20</v>
          </cell>
          <cell r="CD217">
            <v>20</v>
          </cell>
          <cell r="CE217">
            <v>100</v>
          </cell>
          <cell r="CF217">
            <v>2435</v>
          </cell>
          <cell r="CG217">
            <v>10</v>
          </cell>
          <cell r="CH217">
            <v>105</v>
          </cell>
          <cell r="CI217">
            <v>30</v>
          </cell>
          <cell r="CJ217">
            <v>310</v>
          </cell>
          <cell r="CK217">
            <v>5</v>
          </cell>
          <cell r="CL217">
            <v>1965</v>
          </cell>
          <cell r="CM217">
            <v>0</v>
          </cell>
          <cell r="CN217">
            <v>0</v>
          </cell>
          <cell r="CO217">
            <v>2435</v>
          </cell>
          <cell r="CP217">
            <v>995</v>
          </cell>
          <cell r="CQ217">
            <v>710</v>
          </cell>
          <cell r="CR217">
            <v>310</v>
          </cell>
          <cell r="CS217">
            <v>360</v>
          </cell>
          <cell r="CT217">
            <v>55</v>
          </cell>
          <cell r="CU217">
            <v>5250</v>
          </cell>
          <cell r="CV217">
            <v>2.2000000000000002</v>
          </cell>
          <cell r="CW217">
            <v>2430</v>
          </cell>
          <cell r="CX217">
            <v>1310</v>
          </cell>
          <cell r="CY217">
            <v>40</v>
          </cell>
          <cell r="CZ217">
            <v>1085</v>
          </cell>
        </row>
        <row r="218">
          <cell r="A218" t="str">
            <v>4620195.03</v>
          </cell>
          <cell r="B218" t="str">
            <v>0195.03</v>
          </cell>
          <cell r="C218" t="str">
            <v>Mercier-Hochelaga-Maisonneuve</v>
          </cell>
          <cell r="D218">
            <v>4440</v>
          </cell>
          <cell r="E218">
            <v>1665</v>
          </cell>
          <cell r="F218">
            <v>1930</v>
          </cell>
          <cell r="G218">
            <v>110</v>
          </cell>
          <cell r="H218">
            <v>435</v>
          </cell>
          <cell r="I218">
            <v>300</v>
          </cell>
          <cell r="J218">
            <v>4440</v>
          </cell>
          <cell r="K218">
            <v>3935</v>
          </cell>
          <cell r="L218">
            <v>510</v>
          </cell>
          <cell r="M218">
            <v>1445</v>
          </cell>
          <cell r="N218">
            <v>790</v>
          </cell>
          <cell r="O218">
            <v>350</v>
          </cell>
          <cell r="P218">
            <v>235</v>
          </cell>
          <cell r="Q218">
            <v>75</v>
          </cell>
          <cell r="R218">
            <v>1445</v>
          </cell>
          <cell r="S218">
            <v>1180</v>
          </cell>
          <cell r="T218">
            <v>930</v>
          </cell>
          <cell r="U218">
            <v>455</v>
          </cell>
          <cell r="V218">
            <v>480</v>
          </cell>
          <cell r="W218">
            <v>260</v>
          </cell>
          <cell r="X218">
            <v>170</v>
          </cell>
          <cell r="Y218">
            <v>50</v>
          </cell>
          <cell r="Z218">
            <v>250</v>
          </cell>
          <cell r="AA218">
            <v>175</v>
          </cell>
          <cell r="AB218">
            <v>70</v>
          </cell>
          <cell r="AC218">
            <v>35</v>
          </cell>
          <cell r="AD218">
            <v>15</v>
          </cell>
          <cell r="AE218">
            <v>15</v>
          </cell>
          <cell r="AF218">
            <v>270</v>
          </cell>
          <cell r="AG218">
            <v>225</v>
          </cell>
          <cell r="AH218">
            <v>135</v>
          </cell>
          <cell r="AI218">
            <v>30</v>
          </cell>
          <cell r="AJ218">
            <v>60</v>
          </cell>
          <cell r="AK218">
            <v>40</v>
          </cell>
          <cell r="AL218">
            <v>25</v>
          </cell>
          <cell r="AM218">
            <v>15</v>
          </cell>
          <cell r="AN218">
            <v>0</v>
          </cell>
          <cell r="AO218">
            <v>1320</v>
          </cell>
          <cell r="AP218">
            <v>220</v>
          </cell>
          <cell r="AQ218">
            <v>385</v>
          </cell>
          <cell r="AR218">
            <v>140</v>
          </cell>
          <cell r="AS218">
            <v>270</v>
          </cell>
          <cell r="AT218">
            <v>300</v>
          </cell>
          <cell r="AU218">
            <v>0.9</v>
          </cell>
          <cell r="AV218">
            <v>5040</v>
          </cell>
          <cell r="AW218">
            <v>1100</v>
          </cell>
          <cell r="AX218">
            <v>145</v>
          </cell>
          <cell r="AY218">
            <v>160</v>
          </cell>
          <cell r="AZ218">
            <v>795</v>
          </cell>
          <cell r="BA218">
            <v>3945</v>
          </cell>
          <cell r="BB218">
            <v>2.7</v>
          </cell>
          <cell r="BC218">
            <v>930</v>
          </cell>
          <cell r="BD218">
            <v>280</v>
          </cell>
          <cell r="BE218">
            <v>60</v>
          </cell>
          <cell r="BF218">
            <v>15</v>
          </cell>
          <cell r="BG218">
            <v>200</v>
          </cell>
          <cell r="BH218">
            <v>650</v>
          </cell>
          <cell r="BI218">
            <v>2315</v>
          </cell>
          <cell r="BJ218">
            <v>5.0999999999999996</v>
          </cell>
          <cell r="BK218">
            <v>11806.5</v>
          </cell>
          <cell r="BL218">
            <v>2.2999999999999998</v>
          </cell>
          <cell r="BM218">
            <v>5324.5</v>
          </cell>
          <cell r="BN218">
            <v>2315</v>
          </cell>
          <cell r="BO218">
            <v>860</v>
          </cell>
          <cell r="BP218">
            <v>1450</v>
          </cell>
          <cell r="BQ218">
            <v>0</v>
          </cell>
          <cell r="BR218">
            <v>2315</v>
          </cell>
          <cell r="BS218">
            <v>1645</v>
          </cell>
          <cell r="BT218">
            <v>575</v>
          </cell>
          <cell r="BU218">
            <v>95</v>
          </cell>
          <cell r="BV218">
            <v>2315</v>
          </cell>
          <cell r="BW218">
            <v>15</v>
          </cell>
          <cell r="BX218">
            <v>175</v>
          </cell>
          <cell r="BY218">
            <v>780</v>
          </cell>
          <cell r="BZ218">
            <v>905</v>
          </cell>
          <cell r="CA218">
            <v>360</v>
          </cell>
          <cell r="CB218">
            <v>45</v>
          </cell>
          <cell r="CC218">
            <v>10</v>
          </cell>
          <cell r="CD218">
            <v>10</v>
          </cell>
          <cell r="CE218">
            <v>10</v>
          </cell>
          <cell r="CF218">
            <v>2320</v>
          </cell>
          <cell r="CG218">
            <v>10</v>
          </cell>
          <cell r="CH218">
            <v>160</v>
          </cell>
          <cell r="CI218">
            <v>0</v>
          </cell>
          <cell r="CJ218">
            <v>350</v>
          </cell>
          <cell r="CK218">
            <v>5</v>
          </cell>
          <cell r="CL218">
            <v>1785</v>
          </cell>
          <cell r="CM218">
            <v>10</v>
          </cell>
          <cell r="CN218">
            <v>0</v>
          </cell>
          <cell r="CO218">
            <v>2315</v>
          </cell>
          <cell r="CP218">
            <v>800</v>
          </cell>
          <cell r="CQ218">
            <v>795</v>
          </cell>
          <cell r="CR218">
            <v>370</v>
          </cell>
          <cell r="CS218">
            <v>325</v>
          </cell>
          <cell r="CT218">
            <v>25</v>
          </cell>
          <cell r="CU218">
            <v>5045</v>
          </cell>
          <cell r="CV218">
            <v>2.2000000000000002</v>
          </cell>
          <cell r="CW218">
            <v>2320</v>
          </cell>
          <cell r="CX218">
            <v>1420</v>
          </cell>
          <cell r="CY218">
            <v>10</v>
          </cell>
          <cell r="CZ218">
            <v>885</v>
          </cell>
        </row>
        <row r="219">
          <cell r="C219" t="str">
            <v>Mercier-Hochelaga-Maisonneuve</v>
          </cell>
          <cell r="D219">
            <v>112365</v>
          </cell>
          <cell r="E219">
            <v>59265</v>
          </cell>
          <cell r="F219">
            <v>29235</v>
          </cell>
          <cell r="G219">
            <v>2945</v>
          </cell>
          <cell r="H219">
            <v>12930</v>
          </cell>
          <cell r="I219">
            <v>8010</v>
          </cell>
          <cell r="J219">
            <v>112345</v>
          </cell>
          <cell r="K219">
            <v>92470</v>
          </cell>
          <cell r="L219">
            <v>19900</v>
          </cell>
          <cell r="M219">
            <v>32110</v>
          </cell>
          <cell r="N219">
            <v>18665</v>
          </cell>
          <cell r="O219">
            <v>7270</v>
          </cell>
          <cell r="P219">
            <v>4490</v>
          </cell>
          <cell r="Q219">
            <v>1660</v>
          </cell>
          <cell r="R219">
            <v>32095</v>
          </cell>
          <cell r="S219">
            <v>24155</v>
          </cell>
          <cell r="T219">
            <v>14150</v>
          </cell>
          <cell r="U219">
            <v>7145</v>
          </cell>
          <cell r="V219">
            <v>7010</v>
          </cell>
          <cell r="W219">
            <v>3340</v>
          </cell>
          <cell r="X219">
            <v>2590</v>
          </cell>
          <cell r="Y219">
            <v>1065</v>
          </cell>
          <cell r="Z219">
            <v>9965</v>
          </cell>
          <cell r="AA219">
            <v>6205</v>
          </cell>
          <cell r="AB219">
            <v>3755</v>
          </cell>
          <cell r="AC219">
            <v>1960</v>
          </cell>
          <cell r="AD219">
            <v>1325</v>
          </cell>
          <cell r="AE219">
            <v>395</v>
          </cell>
          <cell r="AF219">
            <v>7965</v>
          </cell>
          <cell r="AG219">
            <v>6520</v>
          </cell>
          <cell r="AH219">
            <v>4185</v>
          </cell>
          <cell r="AI219">
            <v>1620</v>
          </cell>
          <cell r="AJ219">
            <v>685</v>
          </cell>
          <cell r="AK219">
            <v>1385</v>
          </cell>
          <cell r="AL219">
            <v>1065</v>
          </cell>
          <cell r="AM219">
            <v>310</v>
          </cell>
          <cell r="AN219">
            <v>35</v>
          </cell>
          <cell r="AO219">
            <v>29765</v>
          </cell>
          <cell r="AP219">
            <v>6395</v>
          </cell>
          <cell r="AQ219">
            <v>9940</v>
          </cell>
          <cell r="AR219">
            <v>3745</v>
          </cell>
          <cell r="AS219">
            <v>5570</v>
          </cell>
          <cell r="AT219">
            <v>4090</v>
          </cell>
          <cell r="AU219">
            <v>0.92740302227761329</v>
          </cell>
          <cell r="AV219">
            <v>124750</v>
          </cell>
          <cell r="AW219">
            <v>38670</v>
          </cell>
          <cell r="AX219">
            <v>3175</v>
          </cell>
          <cell r="AY219">
            <v>9000</v>
          </cell>
          <cell r="AZ219">
            <v>26475</v>
          </cell>
          <cell r="BA219">
            <v>86080</v>
          </cell>
          <cell r="BB219">
            <v>2.6820377005764136</v>
          </cell>
          <cell r="BC219">
            <v>17660</v>
          </cell>
          <cell r="BD219">
            <v>8325</v>
          </cell>
          <cell r="BE219">
            <v>800</v>
          </cell>
          <cell r="BF219">
            <v>770</v>
          </cell>
          <cell r="BG219">
            <v>6730</v>
          </cell>
          <cell r="BH219">
            <v>9345</v>
          </cell>
          <cell r="BI219">
            <v>62630</v>
          </cell>
          <cell r="BJ219">
            <v>4.6453855979562508</v>
          </cell>
          <cell r="BK219">
            <v>290940.5</v>
          </cell>
          <cell r="BL219">
            <v>1.9622864441960721</v>
          </cell>
          <cell r="BM219">
            <v>122898</v>
          </cell>
          <cell r="BN219">
            <v>62650</v>
          </cell>
          <cell r="BO219">
            <v>19375</v>
          </cell>
          <cell r="BP219">
            <v>43245</v>
          </cell>
          <cell r="BQ219">
            <v>0</v>
          </cell>
          <cell r="BR219">
            <v>62640</v>
          </cell>
          <cell r="BS219">
            <v>38035</v>
          </cell>
          <cell r="BT219">
            <v>18420</v>
          </cell>
          <cell r="BU219">
            <v>6180</v>
          </cell>
          <cell r="BV219">
            <v>62625</v>
          </cell>
          <cell r="BW219">
            <v>12980</v>
          </cell>
          <cell r="BX219">
            <v>18550</v>
          </cell>
          <cell r="BY219">
            <v>12980</v>
          </cell>
          <cell r="BZ219">
            <v>6955</v>
          </cell>
          <cell r="CA219">
            <v>4015</v>
          </cell>
          <cell r="CB219">
            <v>2585</v>
          </cell>
          <cell r="CC219">
            <v>1545</v>
          </cell>
          <cell r="CD219">
            <v>940</v>
          </cell>
          <cell r="CE219">
            <v>1950</v>
          </cell>
          <cell r="CF219">
            <v>62685</v>
          </cell>
          <cell r="CG219">
            <v>2985</v>
          </cell>
          <cell r="CH219">
            <v>1560</v>
          </cell>
          <cell r="CI219">
            <v>1230</v>
          </cell>
          <cell r="CJ219">
            <v>9580</v>
          </cell>
          <cell r="CK219">
            <v>2130</v>
          </cell>
          <cell r="CL219">
            <v>44905</v>
          </cell>
          <cell r="CM219">
            <v>305</v>
          </cell>
          <cell r="CN219">
            <v>15</v>
          </cell>
          <cell r="CO219">
            <v>62685</v>
          </cell>
          <cell r="CP219">
            <v>26470</v>
          </cell>
          <cell r="CQ219">
            <v>20815</v>
          </cell>
          <cell r="CR219">
            <v>8210</v>
          </cell>
          <cell r="CS219">
            <v>6450</v>
          </cell>
          <cell r="CT219">
            <v>705</v>
          </cell>
          <cell r="CU219">
            <v>124755</v>
          </cell>
          <cell r="CV219">
            <v>1.9901890404402967</v>
          </cell>
          <cell r="CW219">
            <v>62660</v>
          </cell>
          <cell r="CX219">
            <v>31200</v>
          </cell>
          <cell r="CY219">
            <v>400</v>
          </cell>
          <cell r="CZ219">
            <v>31005</v>
          </cell>
        </row>
        <row r="222">
          <cell r="A222" t="str">
            <v>4620400.00</v>
          </cell>
          <cell r="B222" t="str">
            <v>0400.00</v>
          </cell>
          <cell r="C222" t="str">
            <v>MONT_ROYAL</v>
          </cell>
          <cell r="D222">
            <v>3780</v>
          </cell>
          <cell r="E222">
            <v>1285</v>
          </cell>
          <cell r="F222">
            <v>1985</v>
          </cell>
          <cell r="G222">
            <v>65</v>
          </cell>
          <cell r="H222">
            <v>260</v>
          </cell>
          <cell r="I222">
            <v>180</v>
          </cell>
          <cell r="J222">
            <v>3775</v>
          </cell>
          <cell r="K222">
            <v>3405</v>
          </cell>
          <cell r="L222">
            <v>375</v>
          </cell>
          <cell r="M222">
            <v>1320</v>
          </cell>
          <cell r="N222">
            <v>555</v>
          </cell>
          <cell r="O222">
            <v>275</v>
          </cell>
          <cell r="P222">
            <v>320</v>
          </cell>
          <cell r="Q222">
            <v>170</v>
          </cell>
          <cell r="R222">
            <v>1320</v>
          </cell>
          <cell r="S222">
            <v>1155</v>
          </cell>
          <cell r="T222">
            <v>970</v>
          </cell>
          <cell r="U222">
            <v>400</v>
          </cell>
          <cell r="V222">
            <v>570</v>
          </cell>
          <cell r="W222">
            <v>170</v>
          </cell>
          <cell r="X222">
            <v>260</v>
          </cell>
          <cell r="Y222">
            <v>140</v>
          </cell>
          <cell r="Z222">
            <v>185</v>
          </cell>
          <cell r="AA222">
            <v>55</v>
          </cell>
          <cell r="AB222">
            <v>130</v>
          </cell>
          <cell r="AC222">
            <v>50</v>
          </cell>
          <cell r="AD222">
            <v>50</v>
          </cell>
          <cell r="AE222">
            <v>25</v>
          </cell>
          <cell r="AF222">
            <v>165</v>
          </cell>
          <cell r="AG222">
            <v>145</v>
          </cell>
          <cell r="AH222">
            <v>95</v>
          </cell>
          <cell r="AI222">
            <v>35</v>
          </cell>
          <cell r="AJ222">
            <v>0</v>
          </cell>
          <cell r="AK222">
            <v>20</v>
          </cell>
          <cell r="AL222">
            <v>0</v>
          </cell>
          <cell r="AM222">
            <v>15</v>
          </cell>
          <cell r="AN222">
            <v>0</v>
          </cell>
          <cell r="AO222">
            <v>1640</v>
          </cell>
          <cell r="AP222">
            <v>330</v>
          </cell>
          <cell r="AQ222">
            <v>580</v>
          </cell>
          <cell r="AR222">
            <v>205</v>
          </cell>
          <cell r="AS222">
            <v>325</v>
          </cell>
          <cell r="AT222">
            <v>200</v>
          </cell>
          <cell r="AU222">
            <v>1.2</v>
          </cell>
          <cell r="AV222">
            <v>4685</v>
          </cell>
          <cell r="AW222">
            <v>570</v>
          </cell>
          <cell r="AX222">
            <v>60</v>
          </cell>
          <cell r="AY222">
            <v>105</v>
          </cell>
          <cell r="AZ222">
            <v>405</v>
          </cell>
          <cell r="BA222">
            <v>4115</v>
          </cell>
          <cell r="BB222">
            <v>3.1</v>
          </cell>
          <cell r="BC222">
            <v>750</v>
          </cell>
          <cell r="BD222">
            <v>190</v>
          </cell>
          <cell r="BE222">
            <v>30</v>
          </cell>
          <cell r="BF222">
            <v>10</v>
          </cell>
          <cell r="BG222">
            <v>150</v>
          </cell>
          <cell r="BH222">
            <v>555</v>
          </cell>
          <cell r="BI222">
            <v>1770</v>
          </cell>
          <cell r="BJ222">
            <v>6.7</v>
          </cell>
          <cell r="BK222">
            <v>11859</v>
          </cell>
          <cell r="BL222">
            <v>2.8</v>
          </cell>
          <cell r="BM222">
            <v>4956</v>
          </cell>
          <cell r="BN222">
            <v>1765</v>
          </cell>
          <cell r="BO222">
            <v>1220</v>
          </cell>
          <cell r="BP222">
            <v>550</v>
          </cell>
          <cell r="BQ222">
            <v>0</v>
          </cell>
          <cell r="BR222">
            <v>1770</v>
          </cell>
          <cell r="BS222">
            <v>1100</v>
          </cell>
          <cell r="BT222">
            <v>500</v>
          </cell>
          <cell r="BU222">
            <v>165</v>
          </cell>
          <cell r="BV222">
            <v>1765</v>
          </cell>
          <cell r="BW222">
            <v>435</v>
          </cell>
          <cell r="BX222">
            <v>845</v>
          </cell>
          <cell r="BY222">
            <v>255</v>
          </cell>
          <cell r="BZ222">
            <v>25</v>
          </cell>
          <cell r="CA222">
            <v>10</v>
          </cell>
          <cell r="CB222">
            <v>0</v>
          </cell>
          <cell r="CC222">
            <v>0</v>
          </cell>
          <cell r="CD222">
            <v>125</v>
          </cell>
          <cell r="CE222">
            <v>65</v>
          </cell>
          <cell r="CF222">
            <v>1770</v>
          </cell>
          <cell r="CG222">
            <v>445</v>
          </cell>
          <cell r="CH222">
            <v>435</v>
          </cell>
          <cell r="CI222">
            <v>105</v>
          </cell>
          <cell r="CJ222">
            <v>195</v>
          </cell>
          <cell r="CK222">
            <v>5</v>
          </cell>
          <cell r="CL222">
            <v>575</v>
          </cell>
          <cell r="CM222">
            <v>10</v>
          </cell>
          <cell r="CN222">
            <v>5</v>
          </cell>
          <cell r="CO222">
            <v>1765</v>
          </cell>
          <cell r="CP222">
            <v>400</v>
          </cell>
          <cell r="CQ222">
            <v>565</v>
          </cell>
          <cell r="CR222">
            <v>290</v>
          </cell>
          <cell r="CS222">
            <v>465</v>
          </cell>
          <cell r="CT222">
            <v>40</v>
          </cell>
          <cell r="CU222">
            <v>4690</v>
          </cell>
          <cell r="CV222">
            <v>2.7</v>
          </cell>
          <cell r="CW222">
            <v>1765</v>
          </cell>
          <cell r="CX222">
            <v>1320</v>
          </cell>
          <cell r="CY222">
            <v>0</v>
          </cell>
          <cell r="CZ222">
            <v>450</v>
          </cell>
        </row>
        <row r="223">
          <cell r="A223" t="str">
            <v>4620401.00</v>
          </cell>
          <cell r="B223" t="str">
            <v>0401.00</v>
          </cell>
          <cell r="C223" t="str">
            <v>MONT_ROYAL</v>
          </cell>
          <cell r="D223">
            <v>2435</v>
          </cell>
          <cell r="E223">
            <v>765</v>
          </cell>
          <cell r="F223">
            <v>1240</v>
          </cell>
          <cell r="G223">
            <v>55</v>
          </cell>
          <cell r="H223">
            <v>210</v>
          </cell>
          <cell r="I223">
            <v>160</v>
          </cell>
          <cell r="J223">
            <v>2430</v>
          </cell>
          <cell r="K223">
            <v>2235</v>
          </cell>
          <cell r="L223">
            <v>200</v>
          </cell>
          <cell r="M223">
            <v>810</v>
          </cell>
          <cell r="N223">
            <v>350</v>
          </cell>
          <cell r="O223">
            <v>125</v>
          </cell>
          <cell r="P223">
            <v>205</v>
          </cell>
          <cell r="Q223">
            <v>120</v>
          </cell>
          <cell r="R223">
            <v>805</v>
          </cell>
          <cell r="S223">
            <v>715</v>
          </cell>
          <cell r="T223">
            <v>605</v>
          </cell>
          <cell r="U223">
            <v>235</v>
          </cell>
          <cell r="V223">
            <v>370</v>
          </cell>
          <cell r="W223">
            <v>90</v>
          </cell>
          <cell r="X223">
            <v>175</v>
          </cell>
          <cell r="Y223">
            <v>110</v>
          </cell>
          <cell r="Z223">
            <v>110</v>
          </cell>
          <cell r="AA223">
            <v>70</v>
          </cell>
          <cell r="AB223">
            <v>45</v>
          </cell>
          <cell r="AC223">
            <v>20</v>
          </cell>
          <cell r="AD223">
            <v>25</v>
          </cell>
          <cell r="AE223">
            <v>0</v>
          </cell>
          <cell r="AF223">
            <v>90</v>
          </cell>
          <cell r="AG223">
            <v>80</v>
          </cell>
          <cell r="AH223">
            <v>45</v>
          </cell>
          <cell r="AI223">
            <v>20</v>
          </cell>
          <cell r="AJ223">
            <v>20</v>
          </cell>
          <cell r="AK223">
            <v>10</v>
          </cell>
          <cell r="AL223">
            <v>0</v>
          </cell>
          <cell r="AM223">
            <v>0</v>
          </cell>
          <cell r="AN223">
            <v>0</v>
          </cell>
          <cell r="AO223">
            <v>1025</v>
          </cell>
          <cell r="AP223">
            <v>180</v>
          </cell>
          <cell r="AQ223">
            <v>390</v>
          </cell>
          <cell r="AR223">
            <v>160</v>
          </cell>
          <cell r="AS223">
            <v>200</v>
          </cell>
          <cell r="AT223">
            <v>105</v>
          </cell>
          <cell r="AU223">
            <v>1.3</v>
          </cell>
          <cell r="AV223">
            <v>3015</v>
          </cell>
          <cell r="AW223">
            <v>460</v>
          </cell>
          <cell r="AX223">
            <v>10</v>
          </cell>
          <cell r="AY223">
            <v>30</v>
          </cell>
          <cell r="AZ223">
            <v>420</v>
          </cell>
          <cell r="BA223">
            <v>2555</v>
          </cell>
          <cell r="BB223">
            <v>3.2</v>
          </cell>
          <cell r="BC223">
            <v>500</v>
          </cell>
          <cell r="BD223">
            <v>210</v>
          </cell>
          <cell r="BE223">
            <v>0</v>
          </cell>
          <cell r="BF223">
            <v>10</v>
          </cell>
          <cell r="BG223">
            <v>205</v>
          </cell>
          <cell r="BH223">
            <v>285</v>
          </cell>
          <cell r="BI223">
            <v>1235</v>
          </cell>
          <cell r="BJ223">
            <v>6.6</v>
          </cell>
          <cell r="BK223">
            <v>8151</v>
          </cell>
          <cell r="BL223">
            <v>2.6</v>
          </cell>
          <cell r="BM223">
            <v>3211</v>
          </cell>
          <cell r="BN223">
            <v>1230</v>
          </cell>
          <cell r="BO223">
            <v>695</v>
          </cell>
          <cell r="BP223">
            <v>535</v>
          </cell>
          <cell r="BQ223">
            <v>0</v>
          </cell>
          <cell r="BR223">
            <v>1230</v>
          </cell>
          <cell r="BS223">
            <v>790</v>
          </cell>
          <cell r="BT223">
            <v>370</v>
          </cell>
          <cell r="BU223">
            <v>75</v>
          </cell>
          <cell r="BV223">
            <v>1230</v>
          </cell>
          <cell r="BW223">
            <v>480</v>
          </cell>
          <cell r="BX223">
            <v>610</v>
          </cell>
          <cell r="BY223">
            <v>120</v>
          </cell>
          <cell r="BZ223">
            <v>10</v>
          </cell>
          <cell r="CA223">
            <v>0</v>
          </cell>
          <cell r="CB223">
            <v>15</v>
          </cell>
          <cell r="CC223">
            <v>0</v>
          </cell>
          <cell r="CD223">
            <v>0</v>
          </cell>
          <cell r="CE223">
            <v>0</v>
          </cell>
          <cell r="CF223">
            <v>1235</v>
          </cell>
          <cell r="CG223">
            <v>470</v>
          </cell>
          <cell r="CH223">
            <v>195</v>
          </cell>
          <cell r="CI223">
            <v>10</v>
          </cell>
          <cell r="CJ223">
            <v>60</v>
          </cell>
          <cell r="CK223">
            <v>0</v>
          </cell>
          <cell r="CL223">
            <v>500</v>
          </cell>
          <cell r="CM223">
            <v>0</v>
          </cell>
          <cell r="CN223">
            <v>0</v>
          </cell>
          <cell r="CO223">
            <v>1230</v>
          </cell>
          <cell r="CP223">
            <v>415</v>
          </cell>
          <cell r="CQ223">
            <v>340</v>
          </cell>
          <cell r="CR223">
            <v>155</v>
          </cell>
          <cell r="CS223">
            <v>300</v>
          </cell>
          <cell r="CT223">
            <v>25</v>
          </cell>
          <cell r="CU223">
            <v>3020</v>
          </cell>
          <cell r="CV223">
            <v>2.4</v>
          </cell>
          <cell r="CW223">
            <v>1230</v>
          </cell>
          <cell r="CX223">
            <v>795</v>
          </cell>
          <cell r="CY223">
            <v>10</v>
          </cell>
          <cell r="CZ223">
            <v>435</v>
          </cell>
        </row>
        <row r="224">
          <cell r="A224" t="str">
            <v>4620402.00</v>
          </cell>
          <cell r="B224" t="str">
            <v>0402.00</v>
          </cell>
          <cell r="C224" t="str">
            <v>MONT_ROYAL</v>
          </cell>
          <cell r="D224">
            <v>990</v>
          </cell>
          <cell r="E224">
            <v>295</v>
          </cell>
          <cell r="F224">
            <v>540</v>
          </cell>
          <cell r="G224">
            <v>15</v>
          </cell>
          <cell r="H224">
            <v>65</v>
          </cell>
          <cell r="I224">
            <v>75</v>
          </cell>
          <cell r="J224">
            <v>990</v>
          </cell>
          <cell r="K224">
            <v>945</v>
          </cell>
          <cell r="L224">
            <v>50</v>
          </cell>
          <cell r="M224">
            <v>345</v>
          </cell>
          <cell r="N224">
            <v>130</v>
          </cell>
          <cell r="O224">
            <v>85</v>
          </cell>
          <cell r="P224">
            <v>90</v>
          </cell>
          <cell r="Q224">
            <v>35</v>
          </cell>
          <cell r="R224">
            <v>340</v>
          </cell>
          <cell r="S224">
            <v>275</v>
          </cell>
          <cell r="T224">
            <v>260</v>
          </cell>
          <cell r="U224">
            <v>90</v>
          </cell>
          <cell r="V224">
            <v>170</v>
          </cell>
          <cell r="W224">
            <v>50</v>
          </cell>
          <cell r="X224">
            <v>85</v>
          </cell>
          <cell r="Y224">
            <v>35</v>
          </cell>
          <cell r="Z224">
            <v>15</v>
          </cell>
          <cell r="AA224">
            <v>10</v>
          </cell>
          <cell r="AB224">
            <v>0</v>
          </cell>
          <cell r="AC224">
            <v>0</v>
          </cell>
          <cell r="AD224">
            <v>0</v>
          </cell>
          <cell r="AE224">
            <v>0</v>
          </cell>
          <cell r="AF224">
            <v>65</v>
          </cell>
          <cell r="AG224">
            <v>45</v>
          </cell>
          <cell r="AH224">
            <v>25</v>
          </cell>
          <cell r="AI224">
            <v>20</v>
          </cell>
          <cell r="AJ224">
            <v>10</v>
          </cell>
          <cell r="AK224">
            <v>25</v>
          </cell>
          <cell r="AL224">
            <v>10</v>
          </cell>
          <cell r="AM224">
            <v>15</v>
          </cell>
          <cell r="AN224">
            <v>0</v>
          </cell>
          <cell r="AO224">
            <v>465</v>
          </cell>
          <cell r="AP224">
            <v>100</v>
          </cell>
          <cell r="AQ224">
            <v>150</v>
          </cell>
          <cell r="AR224">
            <v>40</v>
          </cell>
          <cell r="AS224">
            <v>90</v>
          </cell>
          <cell r="AT224">
            <v>85</v>
          </cell>
          <cell r="AU224">
            <v>1.4</v>
          </cell>
          <cell r="AV224">
            <v>1225</v>
          </cell>
          <cell r="AW224">
            <v>145</v>
          </cell>
          <cell r="AX224">
            <v>20</v>
          </cell>
          <cell r="AY224">
            <v>10</v>
          </cell>
          <cell r="AZ224">
            <v>115</v>
          </cell>
          <cell r="BA224">
            <v>1080</v>
          </cell>
          <cell r="BB224">
            <v>3.2</v>
          </cell>
          <cell r="BC224">
            <v>255</v>
          </cell>
          <cell r="BD224">
            <v>90</v>
          </cell>
          <cell r="BE224">
            <v>10</v>
          </cell>
          <cell r="BF224">
            <v>0</v>
          </cell>
          <cell r="BG224">
            <v>75</v>
          </cell>
          <cell r="BH224">
            <v>165</v>
          </cell>
          <cell r="BI224">
            <v>455</v>
          </cell>
          <cell r="BJ224">
            <v>6.1</v>
          </cell>
          <cell r="BK224">
            <v>2775.5</v>
          </cell>
          <cell r="BL224">
            <v>2.6</v>
          </cell>
          <cell r="BM224">
            <v>1183</v>
          </cell>
          <cell r="BN224">
            <v>455</v>
          </cell>
          <cell r="BO224">
            <v>265</v>
          </cell>
          <cell r="BP224">
            <v>190</v>
          </cell>
          <cell r="BQ224">
            <v>0</v>
          </cell>
          <cell r="BR224">
            <v>455</v>
          </cell>
          <cell r="BS224">
            <v>250</v>
          </cell>
          <cell r="BT224">
            <v>165</v>
          </cell>
          <cell r="BU224">
            <v>40</v>
          </cell>
          <cell r="BV224">
            <v>455</v>
          </cell>
          <cell r="BW224">
            <v>20</v>
          </cell>
          <cell r="BX224">
            <v>315</v>
          </cell>
          <cell r="BY224">
            <v>75</v>
          </cell>
          <cell r="BZ224">
            <v>10</v>
          </cell>
          <cell r="CA224">
            <v>20</v>
          </cell>
          <cell r="CB224">
            <v>10</v>
          </cell>
          <cell r="CC224">
            <v>0</v>
          </cell>
          <cell r="CD224">
            <v>0</v>
          </cell>
          <cell r="CE224">
            <v>0</v>
          </cell>
          <cell r="CF224">
            <v>455</v>
          </cell>
          <cell r="CG224">
            <v>140</v>
          </cell>
          <cell r="CH224">
            <v>85</v>
          </cell>
          <cell r="CI224">
            <v>0</v>
          </cell>
          <cell r="CJ224">
            <v>0</v>
          </cell>
          <cell r="CK224">
            <v>0</v>
          </cell>
          <cell r="CL224">
            <v>225</v>
          </cell>
          <cell r="CM224">
            <v>0</v>
          </cell>
          <cell r="CN224">
            <v>0</v>
          </cell>
          <cell r="CO224">
            <v>455</v>
          </cell>
          <cell r="CP224">
            <v>125</v>
          </cell>
          <cell r="CQ224">
            <v>130</v>
          </cell>
          <cell r="CR224">
            <v>65</v>
          </cell>
          <cell r="CS224">
            <v>110</v>
          </cell>
          <cell r="CT224">
            <v>25</v>
          </cell>
          <cell r="CU224">
            <v>1225</v>
          </cell>
          <cell r="CV224">
            <v>2.7</v>
          </cell>
          <cell r="CW224">
            <v>455</v>
          </cell>
          <cell r="CX224">
            <v>325</v>
          </cell>
          <cell r="CY224">
            <v>0</v>
          </cell>
          <cell r="CZ224">
            <v>125</v>
          </cell>
        </row>
        <row r="225">
          <cell r="A225" t="str">
            <v>4620403.00</v>
          </cell>
          <cell r="B225" t="str">
            <v>0403.00</v>
          </cell>
          <cell r="C225" t="str">
            <v>MONT_ROYAL</v>
          </cell>
          <cell r="D225">
            <v>3960</v>
          </cell>
          <cell r="E225">
            <v>1260</v>
          </cell>
          <cell r="F225">
            <v>2180</v>
          </cell>
          <cell r="G225">
            <v>65</v>
          </cell>
          <cell r="H225">
            <v>255</v>
          </cell>
          <cell r="I225">
            <v>210</v>
          </cell>
          <cell r="J225">
            <v>3960</v>
          </cell>
          <cell r="K225">
            <v>3700</v>
          </cell>
          <cell r="L225">
            <v>265</v>
          </cell>
          <cell r="M225">
            <v>1355</v>
          </cell>
          <cell r="N225">
            <v>485</v>
          </cell>
          <cell r="O225">
            <v>290</v>
          </cell>
          <cell r="P225">
            <v>375</v>
          </cell>
          <cell r="Q225">
            <v>195</v>
          </cell>
          <cell r="R225">
            <v>1355</v>
          </cell>
          <cell r="S225">
            <v>1195</v>
          </cell>
          <cell r="T225">
            <v>1075</v>
          </cell>
          <cell r="U225">
            <v>340</v>
          </cell>
          <cell r="V225">
            <v>735</v>
          </cell>
          <cell r="W225">
            <v>230</v>
          </cell>
          <cell r="X225">
            <v>310</v>
          </cell>
          <cell r="Y225">
            <v>195</v>
          </cell>
          <cell r="Z225">
            <v>120</v>
          </cell>
          <cell r="AA225">
            <v>75</v>
          </cell>
          <cell r="AB225">
            <v>50</v>
          </cell>
          <cell r="AC225">
            <v>10</v>
          </cell>
          <cell r="AD225">
            <v>40</v>
          </cell>
          <cell r="AE225">
            <v>0</v>
          </cell>
          <cell r="AF225">
            <v>155</v>
          </cell>
          <cell r="AG225">
            <v>135</v>
          </cell>
          <cell r="AH225">
            <v>65</v>
          </cell>
          <cell r="AI225">
            <v>45</v>
          </cell>
          <cell r="AJ225">
            <v>20</v>
          </cell>
          <cell r="AK225">
            <v>15</v>
          </cell>
          <cell r="AL225">
            <v>0</v>
          </cell>
          <cell r="AM225">
            <v>10</v>
          </cell>
          <cell r="AN225">
            <v>0</v>
          </cell>
          <cell r="AO225">
            <v>1840</v>
          </cell>
          <cell r="AP225">
            <v>280</v>
          </cell>
          <cell r="AQ225">
            <v>740</v>
          </cell>
          <cell r="AR225">
            <v>245</v>
          </cell>
          <cell r="AS225">
            <v>375</v>
          </cell>
          <cell r="AT225">
            <v>205</v>
          </cell>
          <cell r="AU225">
            <v>1.4</v>
          </cell>
          <cell r="AV225">
            <v>4970</v>
          </cell>
          <cell r="AW225">
            <v>585</v>
          </cell>
          <cell r="AX225">
            <v>90</v>
          </cell>
          <cell r="AY225">
            <v>65</v>
          </cell>
          <cell r="AZ225">
            <v>425</v>
          </cell>
          <cell r="BA225">
            <v>4390</v>
          </cell>
          <cell r="BB225">
            <v>3.3</v>
          </cell>
          <cell r="BC225">
            <v>725</v>
          </cell>
          <cell r="BD225">
            <v>255</v>
          </cell>
          <cell r="BE225">
            <v>30</v>
          </cell>
          <cell r="BF225">
            <v>45</v>
          </cell>
          <cell r="BG225">
            <v>180</v>
          </cell>
          <cell r="BH225">
            <v>470</v>
          </cell>
          <cell r="BI225">
            <v>1815</v>
          </cell>
          <cell r="BJ225">
            <v>7</v>
          </cell>
          <cell r="BK225">
            <v>12705</v>
          </cell>
          <cell r="BL225">
            <v>2.8</v>
          </cell>
          <cell r="BM225">
            <v>5082</v>
          </cell>
          <cell r="BN225">
            <v>1820</v>
          </cell>
          <cell r="BO225">
            <v>1180</v>
          </cell>
          <cell r="BP225">
            <v>640</v>
          </cell>
          <cell r="BQ225">
            <v>0</v>
          </cell>
          <cell r="BR225">
            <v>1815</v>
          </cell>
          <cell r="BS225">
            <v>1090</v>
          </cell>
          <cell r="BT225">
            <v>540</v>
          </cell>
          <cell r="BU225">
            <v>180</v>
          </cell>
          <cell r="BV225">
            <v>1820</v>
          </cell>
          <cell r="BW225">
            <v>350</v>
          </cell>
          <cell r="BX225">
            <v>1050</v>
          </cell>
          <cell r="BY225">
            <v>270</v>
          </cell>
          <cell r="BZ225">
            <v>95</v>
          </cell>
          <cell r="CA225">
            <v>15</v>
          </cell>
          <cell r="CB225">
            <v>20</v>
          </cell>
          <cell r="CC225">
            <v>0</v>
          </cell>
          <cell r="CD225">
            <v>10</v>
          </cell>
          <cell r="CE225">
            <v>10</v>
          </cell>
          <cell r="CF225">
            <v>1820</v>
          </cell>
          <cell r="CG225">
            <v>655</v>
          </cell>
          <cell r="CH225">
            <v>385</v>
          </cell>
          <cell r="CI225">
            <v>40</v>
          </cell>
          <cell r="CJ225">
            <v>135</v>
          </cell>
          <cell r="CK225">
            <v>270</v>
          </cell>
          <cell r="CL225">
            <v>335</v>
          </cell>
          <cell r="CM225">
            <v>0</v>
          </cell>
          <cell r="CN225">
            <v>0</v>
          </cell>
          <cell r="CO225">
            <v>1820</v>
          </cell>
          <cell r="CP225">
            <v>425</v>
          </cell>
          <cell r="CQ225">
            <v>520</v>
          </cell>
          <cell r="CR225">
            <v>285</v>
          </cell>
          <cell r="CS225">
            <v>540</v>
          </cell>
          <cell r="CT225">
            <v>50</v>
          </cell>
          <cell r="CU225">
            <v>4970</v>
          </cell>
          <cell r="CV225">
            <v>2.7</v>
          </cell>
          <cell r="CW225">
            <v>1820</v>
          </cell>
          <cell r="CX225">
            <v>1305</v>
          </cell>
          <cell r="CY225">
            <v>20</v>
          </cell>
          <cell r="CZ225">
            <v>485</v>
          </cell>
        </row>
        <row r="226">
          <cell r="A226" t="str">
            <v>4620404.00</v>
          </cell>
          <cell r="B226" t="str">
            <v>0404.00</v>
          </cell>
          <cell r="C226" t="str">
            <v>MONT_ROYAL</v>
          </cell>
          <cell r="D226">
            <v>4070</v>
          </cell>
          <cell r="E226">
            <v>1160</v>
          </cell>
          <cell r="F226">
            <v>2195</v>
          </cell>
          <cell r="G226">
            <v>65</v>
          </cell>
          <cell r="H226">
            <v>230</v>
          </cell>
          <cell r="I226">
            <v>415</v>
          </cell>
          <cell r="J226">
            <v>4070</v>
          </cell>
          <cell r="K226">
            <v>3830</v>
          </cell>
          <cell r="L226">
            <v>245</v>
          </cell>
          <cell r="M226">
            <v>1330</v>
          </cell>
          <cell r="N226">
            <v>525</v>
          </cell>
          <cell r="O226">
            <v>260</v>
          </cell>
          <cell r="P226">
            <v>370</v>
          </cell>
          <cell r="Q226">
            <v>165</v>
          </cell>
          <cell r="R226">
            <v>1325</v>
          </cell>
          <cell r="S226">
            <v>1160</v>
          </cell>
          <cell r="T226">
            <v>1045</v>
          </cell>
          <cell r="U226">
            <v>410</v>
          </cell>
          <cell r="V226">
            <v>640</v>
          </cell>
          <cell r="W226">
            <v>170</v>
          </cell>
          <cell r="X226">
            <v>310</v>
          </cell>
          <cell r="Y226">
            <v>160</v>
          </cell>
          <cell r="Z226">
            <v>120</v>
          </cell>
          <cell r="AA226">
            <v>45</v>
          </cell>
          <cell r="AB226">
            <v>75</v>
          </cell>
          <cell r="AC226">
            <v>20</v>
          </cell>
          <cell r="AD226">
            <v>50</v>
          </cell>
          <cell r="AE226">
            <v>10</v>
          </cell>
          <cell r="AF226">
            <v>160</v>
          </cell>
          <cell r="AG226">
            <v>130</v>
          </cell>
          <cell r="AH226">
            <v>50</v>
          </cell>
          <cell r="AI226">
            <v>65</v>
          </cell>
          <cell r="AJ226">
            <v>10</v>
          </cell>
          <cell r="AK226">
            <v>35</v>
          </cell>
          <cell r="AL226">
            <v>25</v>
          </cell>
          <cell r="AM226">
            <v>0</v>
          </cell>
          <cell r="AN226">
            <v>0</v>
          </cell>
          <cell r="AO226">
            <v>1690</v>
          </cell>
          <cell r="AP226">
            <v>345</v>
          </cell>
          <cell r="AQ226">
            <v>625</v>
          </cell>
          <cell r="AR226">
            <v>175</v>
          </cell>
          <cell r="AS226">
            <v>380</v>
          </cell>
          <cell r="AT226">
            <v>165</v>
          </cell>
          <cell r="AU226">
            <v>1.3</v>
          </cell>
          <cell r="AV226">
            <v>4755</v>
          </cell>
          <cell r="AW226">
            <v>570</v>
          </cell>
          <cell r="AX226">
            <v>40</v>
          </cell>
          <cell r="AY226">
            <v>100</v>
          </cell>
          <cell r="AZ226">
            <v>425</v>
          </cell>
          <cell r="BA226">
            <v>4185</v>
          </cell>
          <cell r="BB226">
            <v>3.2</v>
          </cell>
          <cell r="BC226">
            <v>945</v>
          </cell>
          <cell r="BD226">
            <v>295</v>
          </cell>
          <cell r="BE226">
            <v>15</v>
          </cell>
          <cell r="BF226">
            <v>15</v>
          </cell>
          <cell r="BG226">
            <v>265</v>
          </cell>
          <cell r="BH226">
            <v>655</v>
          </cell>
          <cell r="BI226">
            <v>1745</v>
          </cell>
          <cell r="BJ226">
            <v>7.4</v>
          </cell>
          <cell r="BK226">
            <v>12913</v>
          </cell>
          <cell r="BL226">
            <v>3.1</v>
          </cell>
          <cell r="BM226">
            <v>5409.5</v>
          </cell>
          <cell r="BN226">
            <v>1745</v>
          </cell>
          <cell r="BO226">
            <v>1185</v>
          </cell>
          <cell r="BP226">
            <v>565</v>
          </cell>
          <cell r="BQ226">
            <v>0</v>
          </cell>
          <cell r="BR226">
            <v>1745</v>
          </cell>
          <cell r="BS226">
            <v>1055</v>
          </cell>
          <cell r="BT226">
            <v>560</v>
          </cell>
          <cell r="BU226">
            <v>125</v>
          </cell>
          <cell r="BV226">
            <v>1745</v>
          </cell>
          <cell r="BW226">
            <v>255</v>
          </cell>
          <cell r="BX226">
            <v>975</v>
          </cell>
          <cell r="BY226">
            <v>245</v>
          </cell>
          <cell r="BZ226">
            <v>110</v>
          </cell>
          <cell r="CA226">
            <v>50</v>
          </cell>
          <cell r="CB226">
            <v>80</v>
          </cell>
          <cell r="CC226">
            <v>0</v>
          </cell>
          <cell r="CD226">
            <v>20</v>
          </cell>
          <cell r="CE226">
            <v>0</v>
          </cell>
          <cell r="CF226">
            <v>1745</v>
          </cell>
          <cell r="CG226">
            <v>810</v>
          </cell>
          <cell r="CH226">
            <v>260</v>
          </cell>
          <cell r="CI226">
            <v>35</v>
          </cell>
          <cell r="CJ226">
            <v>75</v>
          </cell>
          <cell r="CK226">
            <v>310</v>
          </cell>
          <cell r="CL226">
            <v>250</v>
          </cell>
          <cell r="CM226">
            <v>0</v>
          </cell>
          <cell r="CN226">
            <v>0</v>
          </cell>
          <cell r="CO226">
            <v>1745</v>
          </cell>
          <cell r="CP226">
            <v>430</v>
          </cell>
          <cell r="CQ226">
            <v>520</v>
          </cell>
          <cell r="CR226">
            <v>235</v>
          </cell>
          <cell r="CS226">
            <v>505</v>
          </cell>
          <cell r="CT226">
            <v>60</v>
          </cell>
          <cell r="CU226">
            <v>4755</v>
          </cell>
          <cell r="CV226">
            <v>2.7</v>
          </cell>
          <cell r="CW226">
            <v>1745</v>
          </cell>
          <cell r="CX226">
            <v>1265</v>
          </cell>
          <cell r="CY226">
            <v>30</v>
          </cell>
          <cell r="CZ226">
            <v>450</v>
          </cell>
        </row>
        <row r="227">
          <cell r="C227" t="str">
            <v>MONT_ROYAL</v>
          </cell>
          <cell r="D227">
            <v>15235</v>
          </cell>
          <cell r="E227">
            <v>4765</v>
          </cell>
          <cell r="F227">
            <v>8140</v>
          </cell>
          <cell r="G227">
            <v>265</v>
          </cell>
          <cell r="H227">
            <v>1020</v>
          </cell>
          <cell r="I227">
            <v>1040</v>
          </cell>
          <cell r="J227">
            <v>15225</v>
          </cell>
          <cell r="K227">
            <v>14115</v>
          </cell>
          <cell r="L227">
            <v>1135</v>
          </cell>
          <cell r="M227">
            <v>5160</v>
          </cell>
          <cell r="N227">
            <v>2045</v>
          </cell>
          <cell r="O227">
            <v>1035</v>
          </cell>
          <cell r="P227">
            <v>1360</v>
          </cell>
          <cell r="Q227">
            <v>685</v>
          </cell>
          <cell r="R227">
            <v>5145</v>
          </cell>
          <cell r="S227">
            <v>4500</v>
          </cell>
          <cell r="T227">
            <v>3955</v>
          </cell>
          <cell r="U227">
            <v>1475</v>
          </cell>
          <cell r="V227">
            <v>2485</v>
          </cell>
          <cell r="W227">
            <v>710</v>
          </cell>
          <cell r="X227">
            <v>1140</v>
          </cell>
          <cell r="Y227">
            <v>640</v>
          </cell>
          <cell r="Z227">
            <v>550</v>
          </cell>
          <cell r="AA227">
            <v>255</v>
          </cell>
          <cell r="AB227">
            <v>300</v>
          </cell>
          <cell r="AC227">
            <v>100</v>
          </cell>
          <cell r="AD227">
            <v>165</v>
          </cell>
          <cell r="AE227">
            <v>35</v>
          </cell>
          <cell r="AF227">
            <v>635</v>
          </cell>
          <cell r="AG227">
            <v>535</v>
          </cell>
          <cell r="AH227">
            <v>280</v>
          </cell>
          <cell r="AI227">
            <v>185</v>
          </cell>
          <cell r="AJ227">
            <v>60</v>
          </cell>
          <cell r="AK227">
            <v>105</v>
          </cell>
          <cell r="AL227">
            <v>35</v>
          </cell>
          <cell r="AM227">
            <v>40</v>
          </cell>
          <cell r="AN227">
            <v>0</v>
          </cell>
          <cell r="AO227">
            <v>6660</v>
          </cell>
          <cell r="AP227">
            <v>1235</v>
          </cell>
          <cell r="AQ227">
            <v>2485</v>
          </cell>
          <cell r="AR227">
            <v>825</v>
          </cell>
          <cell r="AS227">
            <v>1370</v>
          </cell>
          <cell r="AT227">
            <v>760</v>
          </cell>
          <cell r="AU227">
            <v>1.2944606413994169</v>
          </cell>
          <cell r="AV227">
            <v>18650</v>
          </cell>
          <cell r="AW227">
            <v>2330</v>
          </cell>
          <cell r="AX227">
            <v>220</v>
          </cell>
          <cell r="AY227">
            <v>310</v>
          </cell>
          <cell r="AZ227">
            <v>1790</v>
          </cell>
          <cell r="BA227">
            <v>16325</v>
          </cell>
          <cell r="BB227">
            <v>3.1729834791059282</v>
          </cell>
          <cell r="BC227">
            <v>3175</v>
          </cell>
          <cell r="BD227">
            <v>1040</v>
          </cell>
          <cell r="BE227">
            <v>85</v>
          </cell>
          <cell r="BF227">
            <v>80</v>
          </cell>
          <cell r="BG227">
            <v>875</v>
          </cell>
          <cell r="BH227">
            <v>2130</v>
          </cell>
          <cell r="BI227">
            <v>7020</v>
          </cell>
          <cell r="BJ227">
            <v>6.89508547008547</v>
          </cell>
          <cell r="BK227">
            <v>48403.5</v>
          </cell>
          <cell r="BL227">
            <v>2.8264245014245013</v>
          </cell>
          <cell r="BM227">
            <v>19841.5</v>
          </cell>
          <cell r="BN227">
            <v>7015</v>
          </cell>
          <cell r="BO227">
            <v>4545</v>
          </cell>
          <cell r="BP227">
            <v>2480</v>
          </cell>
          <cell r="BQ227">
            <v>0</v>
          </cell>
          <cell r="BR227">
            <v>7015</v>
          </cell>
          <cell r="BS227">
            <v>4285</v>
          </cell>
          <cell r="BT227">
            <v>2135</v>
          </cell>
          <cell r="BU227">
            <v>585</v>
          </cell>
          <cell r="BV227">
            <v>7015</v>
          </cell>
          <cell r="BW227">
            <v>1540</v>
          </cell>
          <cell r="BX227">
            <v>3795</v>
          </cell>
          <cell r="BY227">
            <v>965</v>
          </cell>
          <cell r="BZ227">
            <v>250</v>
          </cell>
          <cell r="CA227">
            <v>95</v>
          </cell>
          <cell r="CB227">
            <v>125</v>
          </cell>
          <cell r="CC227">
            <v>0</v>
          </cell>
          <cell r="CD227">
            <v>155</v>
          </cell>
          <cell r="CE227">
            <v>75</v>
          </cell>
          <cell r="CF227">
            <v>7025</v>
          </cell>
          <cell r="CG227">
            <v>2520</v>
          </cell>
          <cell r="CH227">
            <v>1360</v>
          </cell>
          <cell r="CI227">
            <v>190</v>
          </cell>
          <cell r="CJ227">
            <v>465</v>
          </cell>
          <cell r="CK227">
            <v>585</v>
          </cell>
          <cell r="CL227">
            <v>1885</v>
          </cell>
          <cell r="CM227">
            <v>10</v>
          </cell>
          <cell r="CN227">
            <v>5</v>
          </cell>
          <cell r="CO227">
            <v>7015</v>
          </cell>
          <cell r="CP227">
            <v>1795</v>
          </cell>
          <cell r="CQ227">
            <v>2075</v>
          </cell>
          <cell r="CR227">
            <v>1030</v>
          </cell>
          <cell r="CS227">
            <v>1920</v>
          </cell>
          <cell r="CT227">
            <v>200</v>
          </cell>
          <cell r="CU227">
            <v>18660</v>
          </cell>
          <cell r="CV227">
            <v>2.6600142551674981</v>
          </cell>
          <cell r="CW227">
            <v>7015</v>
          </cell>
          <cell r="CX227">
            <v>5010</v>
          </cell>
          <cell r="CY227">
            <v>60</v>
          </cell>
          <cell r="CZ227">
            <v>1945</v>
          </cell>
        </row>
        <row r="230">
          <cell r="A230" t="str">
            <v>4620570.00</v>
          </cell>
          <cell r="B230" t="str">
            <v>0570.00</v>
          </cell>
          <cell r="C230" t="str">
            <v>MONTRÉAL-EST</v>
          </cell>
          <cell r="D230">
            <v>3205</v>
          </cell>
          <cell r="E230">
            <v>1645</v>
          </cell>
          <cell r="F230">
            <v>825</v>
          </cell>
          <cell r="G230">
            <v>95</v>
          </cell>
          <cell r="H230">
            <v>425</v>
          </cell>
          <cell r="I230">
            <v>220</v>
          </cell>
          <cell r="J230">
            <v>3205</v>
          </cell>
          <cell r="K230">
            <v>2510</v>
          </cell>
          <cell r="L230">
            <v>695</v>
          </cell>
          <cell r="M230">
            <v>1055</v>
          </cell>
          <cell r="N230">
            <v>555</v>
          </cell>
          <cell r="O230">
            <v>255</v>
          </cell>
          <cell r="P230">
            <v>200</v>
          </cell>
          <cell r="Q230">
            <v>50</v>
          </cell>
          <cell r="R230">
            <v>1055</v>
          </cell>
          <cell r="S230">
            <v>745</v>
          </cell>
          <cell r="T230">
            <v>390</v>
          </cell>
          <cell r="U230">
            <v>195</v>
          </cell>
          <cell r="V230">
            <v>200</v>
          </cell>
          <cell r="W230">
            <v>85</v>
          </cell>
          <cell r="X230">
            <v>95</v>
          </cell>
          <cell r="Y230">
            <v>15</v>
          </cell>
          <cell r="Z230">
            <v>350</v>
          </cell>
          <cell r="AA230">
            <v>150</v>
          </cell>
          <cell r="AB230">
            <v>205</v>
          </cell>
          <cell r="AC230">
            <v>90</v>
          </cell>
          <cell r="AD230">
            <v>90</v>
          </cell>
          <cell r="AE230">
            <v>20</v>
          </cell>
          <cell r="AF230">
            <v>310</v>
          </cell>
          <cell r="AG230">
            <v>245</v>
          </cell>
          <cell r="AH230">
            <v>155</v>
          </cell>
          <cell r="AI230">
            <v>70</v>
          </cell>
          <cell r="AJ230">
            <v>20</v>
          </cell>
          <cell r="AK230">
            <v>65</v>
          </cell>
          <cell r="AL230">
            <v>55</v>
          </cell>
          <cell r="AM230">
            <v>10</v>
          </cell>
          <cell r="AN230">
            <v>0</v>
          </cell>
          <cell r="AO230">
            <v>1125</v>
          </cell>
          <cell r="AP230">
            <v>200</v>
          </cell>
          <cell r="AQ230">
            <v>420</v>
          </cell>
          <cell r="AR230">
            <v>170</v>
          </cell>
          <cell r="AS230">
            <v>185</v>
          </cell>
          <cell r="AT230">
            <v>145</v>
          </cell>
          <cell r="AU230">
            <v>1.1000000000000001</v>
          </cell>
          <cell r="AV230">
            <v>3685</v>
          </cell>
          <cell r="AW230">
            <v>760</v>
          </cell>
          <cell r="AX230">
            <v>100</v>
          </cell>
          <cell r="AY230">
            <v>120</v>
          </cell>
          <cell r="AZ230">
            <v>535</v>
          </cell>
          <cell r="BA230">
            <v>2925</v>
          </cell>
          <cell r="BB230">
            <v>2.8</v>
          </cell>
          <cell r="BC230">
            <v>445</v>
          </cell>
          <cell r="BD230">
            <v>175</v>
          </cell>
          <cell r="BE230">
            <v>20</v>
          </cell>
          <cell r="BF230">
            <v>15</v>
          </cell>
          <cell r="BG230">
            <v>140</v>
          </cell>
          <cell r="BH230">
            <v>265</v>
          </cell>
          <cell r="BI230">
            <v>1650</v>
          </cell>
          <cell r="BJ230">
            <v>5.0999999999999996</v>
          </cell>
          <cell r="BK230">
            <v>8415</v>
          </cell>
          <cell r="BL230">
            <v>2.2999999999999998</v>
          </cell>
          <cell r="BM230">
            <v>3794.9999999999995</v>
          </cell>
          <cell r="BN230">
            <v>1650</v>
          </cell>
          <cell r="BO230">
            <v>670</v>
          </cell>
          <cell r="BP230">
            <v>975</v>
          </cell>
          <cell r="BQ230">
            <v>0</v>
          </cell>
          <cell r="BR230">
            <v>1645</v>
          </cell>
          <cell r="BS230">
            <v>1020</v>
          </cell>
          <cell r="BT230">
            <v>465</v>
          </cell>
          <cell r="BU230">
            <v>165</v>
          </cell>
          <cell r="BV230">
            <v>1645</v>
          </cell>
          <cell r="BW230">
            <v>340</v>
          </cell>
          <cell r="BX230">
            <v>725</v>
          </cell>
          <cell r="BY230">
            <v>120</v>
          </cell>
          <cell r="BZ230">
            <v>60</v>
          </cell>
          <cell r="CA230">
            <v>80</v>
          </cell>
          <cell r="CB230">
            <v>100</v>
          </cell>
          <cell r="CC230">
            <v>25</v>
          </cell>
          <cell r="CD230">
            <v>35</v>
          </cell>
          <cell r="CE230">
            <v>155</v>
          </cell>
          <cell r="CF230">
            <v>1640</v>
          </cell>
          <cell r="CG230">
            <v>435</v>
          </cell>
          <cell r="CH230">
            <v>30</v>
          </cell>
          <cell r="CI230">
            <v>15</v>
          </cell>
          <cell r="CJ230">
            <v>325</v>
          </cell>
          <cell r="CK230">
            <v>75</v>
          </cell>
          <cell r="CL230">
            <v>745</v>
          </cell>
          <cell r="CM230">
            <v>10</v>
          </cell>
          <cell r="CN230">
            <v>0</v>
          </cell>
          <cell r="CO230">
            <v>1640</v>
          </cell>
          <cell r="CP230">
            <v>535</v>
          </cell>
          <cell r="CQ230">
            <v>560</v>
          </cell>
          <cell r="CR230">
            <v>270</v>
          </cell>
          <cell r="CS230">
            <v>250</v>
          </cell>
          <cell r="CT230">
            <v>25</v>
          </cell>
          <cell r="CU230">
            <v>3670</v>
          </cell>
          <cell r="CV230">
            <v>2.2000000000000002</v>
          </cell>
          <cell r="CW230">
            <v>1645</v>
          </cell>
          <cell r="CX230">
            <v>1010</v>
          </cell>
          <cell r="CY230">
            <v>20</v>
          </cell>
          <cell r="CZ230">
            <v>615</v>
          </cell>
        </row>
        <row r="231">
          <cell r="C231" t="str">
            <v>MONTRÉAL-EST</v>
          </cell>
          <cell r="D231">
            <v>3205</v>
          </cell>
          <cell r="E231">
            <v>1645</v>
          </cell>
          <cell r="F231">
            <v>825</v>
          </cell>
          <cell r="G231">
            <v>95</v>
          </cell>
          <cell r="H231">
            <v>425</v>
          </cell>
          <cell r="I231">
            <v>220</v>
          </cell>
          <cell r="J231">
            <v>3205</v>
          </cell>
          <cell r="K231">
            <v>2510</v>
          </cell>
          <cell r="L231">
            <v>695</v>
          </cell>
          <cell r="M231">
            <v>1055</v>
          </cell>
          <cell r="N231">
            <v>555</v>
          </cell>
          <cell r="O231">
            <v>255</v>
          </cell>
          <cell r="P231">
            <v>200</v>
          </cell>
          <cell r="Q231">
            <v>50</v>
          </cell>
          <cell r="R231">
            <v>1055</v>
          </cell>
          <cell r="S231">
            <v>745</v>
          </cell>
          <cell r="T231">
            <v>390</v>
          </cell>
          <cell r="U231">
            <v>195</v>
          </cell>
          <cell r="V231">
            <v>200</v>
          </cell>
          <cell r="W231">
            <v>85</v>
          </cell>
          <cell r="X231">
            <v>95</v>
          </cell>
          <cell r="Y231">
            <v>15</v>
          </cell>
          <cell r="Z231">
            <v>350</v>
          </cell>
          <cell r="AA231">
            <v>150</v>
          </cell>
          <cell r="AB231">
            <v>205</v>
          </cell>
          <cell r="AC231">
            <v>90</v>
          </cell>
          <cell r="AD231">
            <v>90</v>
          </cell>
          <cell r="AE231">
            <v>20</v>
          </cell>
          <cell r="AF231">
            <v>310</v>
          </cell>
          <cell r="AG231">
            <v>245</v>
          </cell>
          <cell r="AH231">
            <v>155</v>
          </cell>
          <cell r="AI231">
            <v>70</v>
          </cell>
          <cell r="AJ231">
            <v>20</v>
          </cell>
          <cell r="AK231">
            <v>65</v>
          </cell>
          <cell r="AL231">
            <v>55</v>
          </cell>
          <cell r="AM231">
            <v>10</v>
          </cell>
          <cell r="AN231">
            <v>0</v>
          </cell>
          <cell r="AO231">
            <v>1125</v>
          </cell>
          <cell r="AP231">
            <v>200</v>
          </cell>
          <cell r="AQ231">
            <v>420</v>
          </cell>
          <cell r="AR231">
            <v>170</v>
          </cell>
          <cell r="AS231">
            <v>185</v>
          </cell>
          <cell r="AT231">
            <v>145</v>
          </cell>
          <cell r="AU231">
            <v>1.066350710900474</v>
          </cell>
          <cell r="AV231">
            <v>3685</v>
          </cell>
          <cell r="AW231">
            <v>760</v>
          </cell>
          <cell r="AX231">
            <v>100</v>
          </cell>
          <cell r="AY231">
            <v>120</v>
          </cell>
          <cell r="AZ231">
            <v>535</v>
          </cell>
          <cell r="BA231">
            <v>2925</v>
          </cell>
          <cell r="BB231">
            <v>2.7725118483412321</v>
          </cell>
          <cell r="BC231">
            <v>445</v>
          </cell>
          <cell r="BD231">
            <v>175</v>
          </cell>
          <cell r="BE231">
            <v>20</v>
          </cell>
          <cell r="BF231">
            <v>15</v>
          </cell>
          <cell r="BG231">
            <v>140</v>
          </cell>
          <cell r="BH231">
            <v>265</v>
          </cell>
          <cell r="BI231">
            <v>1650</v>
          </cell>
          <cell r="BJ231">
            <v>5.0999999999999996</v>
          </cell>
          <cell r="BK231">
            <v>8415</v>
          </cell>
          <cell r="BL231">
            <v>2.2999999999999998</v>
          </cell>
          <cell r="BM231">
            <v>3794.9999999999995</v>
          </cell>
          <cell r="BN231">
            <v>1650</v>
          </cell>
          <cell r="BO231">
            <v>670</v>
          </cell>
          <cell r="BP231">
            <v>975</v>
          </cell>
          <cell r="BQ231">
            <v>0</v>
          </cell>
          <cell r="BR231">
            <v>1645</v>
          </cell>
          <cell r="BS231">
            <v>1020</v>
          </cell>
          <cell r="BT231">
            <v>465</v>
          </cell>
          <cell r="BU231">
            <v>165</v>
          </cell>
          <cell r="BV231">
            <v>1645</v>
          </cell>
          <cell r="BW231">
            <v>340</v>
          </cell>
          <cell r="BX231">
            <v>725</v>
          </cell>
          <cell r="BY231">
            <v>120</v>
          </cell>
          <cell r="BZ231">
            <v>60</v>
          </cell>
          <cell r="CA231">
            <v>80</v>
          </cell>
          <cell r="CB231">
            <v>100</v>
          </cell>
          <cell r="CC231">
            <v>25</v>
          </cell>
          <cell r="CD231">
            <v>35</v>
          </cell>
          <cell r="CE231">
            <v>155</v>
          </cell>
          <cell r="CF231">
            <v>1640</v>
          </cell>
          <cell r="CG231">
            <v>435</v>
          </cell>
          <cell r="CH231">
            <v>30</v>
          </cell>
          <cell r="CI231">
            <v>15</v>
          </cell>
          <cell r="CJ231">
            <v>325</v>
          </cell>
          <cell r="CK231">
            <v>75</v>
          </cell>
          <cell r="CL231">
            <v>745</v>
          </cell>
          <cell r="CM231">
            <v>10</v>
          </cell>
          <cell r="CN231">
            <v>0</v>
          </cell>
          <cell r="CO231">
            <v>1640</v>
          </cell>
          <cell r="CP231">
            <v>535</v>
          </cell>
          <cell r="CQ231">
            <v>560</v>
          </cell>
          <cell r="CR231">
            <v>270</v>
          </cell>
          <cell r="CS231">
            <v>250</v>
          </cell>
          <cell r="CT231">
            <v>25</v>
          </cell>
          <cell r="CU231">
            <v>3670</v>
          </cell>
          <cell r="CV231">
            <v>2.2378048780487805</v>
          </cell>
          <cell r="CW231">
            <v>1645</v>
          </cell>
          <cell r="CX231">
            <v>1010</v>
          </cell>
          <cell r="CY231">
            <v>20</v>
          </cell>
          <cell r="CZ231">
            <v>615</v>
          </cell>
        </row>
        <row r="234">
          <cell r="A234" t="str">
            <v>4620610.01</v>
          </cell>
          <cell r="B234" t="str">
            <v>0610.01</v>
          </cell>
          <cell r="C234" t="str">
            <v>Montréal-Nord</v>
          </cell>
          <cell r="D234">
            <v>3825</v>
          </cell>
          <cell r="E234">
            <v>1610</v>
          </cell>
          <cell r="F234">
            <v>1365</v>
          </cell>
          <cell r="G234">
            <v>140</v>
          </cell>
          <cell r="H234">
            <v>470</v>
          </cell>
          <cell r="I234">
            <v>250</v>
          </cell>
          <cell r="J234">
            <v>3825</v>
          </cell>
          <cell r="K234">
            <v>3405</v>
          </cell>
          <cell r="L234">
            <v>425</v>
          </cell>
          <cell r="M234">
            <v>1270</v>
          </cell>
          <cell r="N234">
            <v>630</v>
          </cell>
          <cell r="O234">
            <v>335</v>
          </cell>
          <cell r="P234">
            <v>215</v>
          </cell>
          <cell r="Q234">
            <v>85</v>
          </cell>
          <cell r="R234">
            <v>1270</v>
          </cell>
          <cell r="S234">
            <v>875</v>
          </cell>
          <cell r="T234">
            <v>660</v>
          </cell>
          <cell r="U234">
            <v>270</v>
          </cell>
          <cell r="V234">
            <v>390</v>
          </cell>
          <cell r="W234">
            <v>175</v>
          </cell>
          <cell r="X234">
            <v>155</v>
          </cell>
          <cell r="Y234">
            <v>65</v>
          </cell>
          <cell r="Z234">
            <v>210</v>
          </cell>
          <cell r="AA234">
            <v>110</v>
          </cell>
          <cell r="AB234">
            <v>100</v>
          </cell>
          <cell r="AC234">
            <v>50</v>
          </cell>
          <cell r="AD234">
            <v>25</v>
          </cell>
          <cell r="AE234">
            <v>25</v>
          </cell>
          <cell r="AF234">
            <v>395</v>
          </cell>
          <cell r="AG234">
            <v>330</v>
          </cell>
          <cell r="AH234">
            <v>200</v>
          </cell>
          <cell r="AI234">
            <v>90</v>
          </cell>
          <cell r="AJ234">
            <v>35</v>
          </cell>
          <cell r="AK234">
            <v>70</v>
          </cell>
          <cell r="AL234">
            <v>50</v>
          </cell>
          <cell r="AM234">
            <v>20</v>
          </cell>
          <cell r="AN234">
            <v>0</v>
          </cell>
          <cell r="AO234">
            <v>1465</v>
          </cell>
          <cell r="AP234">
            <v>315</v>
          </cell>
          <cell r="AQ234">
            <v>515</v>
          </cell>
          <cell r="AR234">
            <v>180</v>
          </cell>
          <cell r="AS234">
            <v>225</v>
          </cell>
          <cell r="AT234">
            <v>230</v>
          </cell>
          <cell r="AU234">
            <v>1.2</v>
          </cell>
          <cell r="AV234">
            <v>4625</v>
          </cell>
          <cell r="AW234">
            <v>1015</v>
          </cell>
          <cell r="AX234">
            <v>165</v>
          </cell>
          <cell r="AY234">
            <v>195</v>
          </cell>
          <cell r="AZ234">
            <v>660</v>
          </cell>
          <cell r="BA234">
            <v>3605</v>
          </cell>
          <cell r="BB234">
            <v>2.8</v>
          </cell>
          <cell r="BC234">
            <v>655</v>
          </cell>
          <cell r="BD234">
            <v>235</v>
          </cell>
          <cell r="BE234">
            <v>50</v>
          </cell>
          <cell r="BF234">
            <v>10</v>
          </cell>
          <cell r="BG234">
            <v>180</v>
          </cell>
          <cell r="BH234">
            <v>420</v>
          </cell>
          <cell r="BI234">
            <v>2005</v>
          </cell>
          <cell r="BJ234">
            <v>4.4000000000000004</v>
          </cell>
          <cell r="BK234">
            <v>8822</v>
          </cell>
          <cell r="BL234">
            <v>2.1</v>
          </cell>
          <cell r="BM234">
            <v>4210.5</v>
          </cell>
          <cell r="BN234">
            <v>2005</v>
          </cell>
          <cell r="BO234">
            <v>365</v>
          </cell>
          <cell r="BP234">
            <v>1645</v>
          </cell>
          <cell r="BQ234">
            <v>0</v>
          </cell>
          <cell r="BR234">
            <v>2005</v>
          </cell>
          <cell r="BS234">
            <v>1220</v>
          </cell>
          <cell r="BT234">
            <v>635</v>
          </cell>
          <cell r="BU234">
            <v>145</v>
          </cell>
          <cell r="BV234">
            <v>2005</v>
          </cell>
          <cell r="BW234">
            <v>20</v>
          </cell>
          <cell r="BX234">
            <v>260</v>
          </cell>
          <cell r="BY234">
            <v>950</v>
          </cell>
          <cell r="BZ234">
            <v>565</v>
          </cell>
          <cell r="CA234">
            <v>145</v>
          </cell>
          <cell r="CB234">
            <v>20</v>
          </cell>
          <cell r="CC234">
            <v>25</v>
          </cell>
          <cell r="CD234">
            <v>0</v>
          </cell>
          <cell r="CE234">
            <v>15</v>
          </cell>
          <cell r="CF234">
            <v>2005</v>
          </cell>
          <cell r="CG234">
            <v>0</v>
          </cell>
          <cell r="CH234">
            <v>110</v>
          </cell>
          <cell r="CI234">
            <v>0</v>
          </cell>
          <cell r="CJ234">
            <v>85</v>
          </cell>
          <cell r="CK234">
            <v>320</v>
          </cell>
          <cell r="CL234">
            <v>1480</v>
          </cell>
          <cell r="CM234">
            <v>0</v>
          </cell>
          <cell r="CN234">
            <v>0</v>
          </cell>
          <cell r="CO234">
            <v>2005</v>
          </cell>
          <cell r="CP234">
            <v>660</v>
          </cell>
          <cell r="CQ234">
            <v>650</v>
          </cell>
          <cell r="CR234">
            <v>320</v>
          </cell>
          <cell r="CS234">
            <v>330</v>
          </cell>
          <cell r="CT234">
            <v>45</v>
          </cell>
          <cell r="CU234">
            <v>4625</v>
          </cell>
          <cell r="CV234">
            <v>2.2999999999999998</v>
          </cell>
          <cell r="CW234">
            <v>2005</v>
          </cell>
          <cell r="CX234">
            <v>1215</v>
          </cell>
          <cell r="CY234">
            <v>25</v>
          </cell>
          <cell r="CZ234">
            <v>765</v>
          </cell>
        </row>
        <row r="235">
          <cell r="A235" t="str">
            <v>4620610.02</v>
          </cell>
          <cell r="B235" t="str">
            <v>0610.02</v>
          </cell>
          <cell r="C235" t="str">
            <v>Montréal-Nord</v>
          </cell>
          <cell r="D235">
            <v>3815</v>
          </cell>
          <cell r="E235">
            <v>1430</v>
          </cell>
          <cell r="F235">
            <v>1615</v>
          </cell>
          <cell r="G235">
            <v>95</v>
          </cell>
          <cell r="H235">
            <v>410</v>
          </cell>
          <cell r="I235">
            <v>265</v>
          </cell>
          <cell r="J235">
            <v>3815</v>
          </cell>
          <cell r="K235">
            <v>3475</v>
          </cell>
          <cell r="L235">
            <v>345</v>
          </cell>
          <cell r="M235">
            <v>1270</v>
          </cell>
          <cell r="N235">
            <v>580</v>
          </cell>
          <cell r="O235">
            <v>330</v>
          </cell>
          <cell r="P235">
            <v>240</v>
          </cell>
          <cell r="Q235">
            <v>115</v>
          </cell>
          <cell r="R235">
            <v>1270</v>
          </cell>
          <cell r="S235">
            <v>950</v>
          </cell>
          <cell r="T235">
            <v>750</v>
          </cell>
          <cell r="U235">
            <v>295</v>
          </cell>
          <cell r="V235">
            <v>455</v>
          </cell>
          <cell r="W235">
            <v>185</v>
          </cell>
          <cell r="X235">
            <v>175</v>
          </cell>
          <cell r="Y235">
            <v>100</v>
          </cell>
          <cell r="Z235">
            <v>200</v>
          </cell>
          <cell r="AA235">
            <v>95</v>
          </cell>
          <cell r="AB235">
            <v>105</v>
          </cell>
          <cell r="AC235">
            <v>75</v>
          </cell>
          <cell r="AD235">
            <v>15</v>
          </cell>
          <cell r="AE235">
            <v>15</v>
          </cell>
          <cell r="AF235">
            <v>320</v>
          </cell>
          <cell r="AG235">
            <v>270</v>
          </cell>
          <cell r="AH235">
            <v>160</v>
          </cell>
          <cell r="AI235">
            <v>60</v>
          </cell>
          <cell r="AJ235">
            <v>45</v>
          </cell>
          <cell r="AK235">
            <v>45</v>
          </cell>
          <cell r="AL235">
            <v>30</v>
          </cell>
          <cell r="AM235">
            <v>0</v>
          </cell>
          <cell r="AN235">
            <v>10</v>
          </cell>
          <cell r="AO235">
            <v>1530</v>
          </cell>
          <cell r="AP235">
            <v>280</v>
          </cell>
          <cell r="AQ235">
            <v>510</v>
          </cell>
          <cell r="AR235">
            <v>135</v>
          </cell>
          <cell r="AS235">
            <v>295</v>
          </cell>
          <cell r="AT235">
            <v>305</v>
          </cell>
          <cell r="AU235">
            <v>1.2</v>
          </cell>
          <cell r="AV235">
            <v>4480</v>
          </cell>
          <cell r="AW235">
            <v>730</v>
          </cell>
          <cell r="AX235">
            <v>40</v>
          </cell>
          <cell r="AY235">
            <v>150</v>
          </cell>
          <cell r="AZ235">
            <v>535</v>
          </cell>
          <cell r="BA235">
            <v>3750</v>
          </cell>
          <cell r="BB235">
            <v>3</v>
          </cell>
          <cell r="BC235">
            <v>735</v>
          </cell>
          <cell r="BD235">
            <v>235</v>
          </cell>
          <cell r="BE235">
            <v>20</v>
          </cell>
          <cell r="BF235">
            <v>40</v>
          </cell>
          <cell r="BG235">
            <v>175</v>
          </cell>
          <cell r="BH235">
            <v>510</v>
          </cell>
          <cell r="BI235">
            <v>1840</v>
          </cell>
          <cell r="BJ235">
            <v>5.0999999999999996</v>
          </cell>
          <cell r="BK235">
            <v>9384</v>
          </cell>
          <cell r="BL235">
            <v>2.4</v>
          </cell>
          <cell r="BM235">
            <v>4416</v>
          </cell>
          <cell r="BN235">
            <v>1840</v>
          </cell>
          <cell r="BO235">
            <v>645</v>
          </cell>
          <cell r="BP235">
            <v>1190</v>
          </cell>
          <cell r="BQ235">
            <v>0</v>
          </cell>
          <cell r="BR235">
            <v>1835</v>
          </cell>
          <cell r="BS235">
            <v>1120</v>
          </cell>
          <cell r="BT235">
            <v>565</v>
          </cell>
          <cell r="BU235">
            <v>150</v>
          </cell>
          <cell r="BV235">
            <v>1840</v>
          </cell>
          <cell r="BW235">
            <v>0</v>
          </cell>
          <cell r="BX235">
            <v>220</v>
          </cell>
          <cell r="BY235">
            <v>1095</v>
          </cell>
          <cell r="BZ235">
            <v>425</v>
          </cell>
          <cell r="CA235">
            <v>85</v>
          </cell>
          <cell r="CB235">
            <v>0</v>
          </cell>
          <cell r="CC235">
            <v>0</v>
          </cell>
          <cell r="CD235">
            <v>0</v>
          </cell>
          <cell r="CE235">
            <v>10</v>
          </cell>
          <cell r="CF235">
            <v>1840</v>
          </cell>
          <cell r="CG235">
            <v>10</v>
          </cell>
          <cell r="CH235">
            <v>0</v>
          </cell>
          <cell r="CI235">
            <v>0</v>
          </cell>
          <cell r="CJ235">
            <v>590</v>
          </cell>
          <cell r="CK235">
            <v>5</v>
          </cell>
          <cell r="CL235">
            <v>1230</v>
          </cell>
          <cell r="CM235">
            <v>0</v>
          </cell>
          <cell r="CN235">
            <v>0</v>
          </cell>
          <cell r="CO235">
            <v>1840</v>
          </cell>
          <cell r="CP235">
            <v>540</v>
          </cell>
          <cell r="CQ235">
            <v>585</v>
          </cell>
          <cell r="CR235">
            <v>320</v>
          </cell>
          <cell r="CS235">
            <v>345</v>
          </cell>
          <cell r="CT235">
            <v>50</v>
          </cell>
          <cell r="CU235">
            <v>4480</v>
          </cell>
          <cell r="CV235">
            <v>2.4</v>
          </cell>
          <cell r="CW235">
            <v>1835</v>
          </cell>
          <cell r="CX235">
            <v>1220</v>
          </cell>
          <cell r="CY235">
            <v>20</v>
          </cell>
          <cell r="CZ235">
            <v>590</v>
          </cell>
        </row>
        <row r="236">
          <cell r="A236" t="str">
            <v>4620610.03</v>
          </cell>
          <cell r="B236" t="str">
            <v>0610.03</v>
          </cell>
          <cell r="C236" t="str">
            <v>Montréal-Nord</v>
          </cell>
          <cell r="D236">
            <v>4710</v>
          </cell>
          <cell r="E236">
            <v>1515</v>
          </cell>
          <cell r="F236">
            <v>2000</v>
          </cell>
          <cell r="G236">
            <v>120</v>
          </cell>
          <cell r="H236">
            <v>445</v>
          </cell>
          <cell r="I236">
            <v>635</v>
          </cell>
          <cell r="J236">
            <v>4710</v>
          </cell>
          <cell r="K236">
            <v>4290</v>
          </cell>
          <cell r="L236">
            <v>420</v>
          </cell>
          <cell r="M236">
            <v>1545</v>
          </cell>
          <cell r="N236">
            <v>860</v>
          </cell>
          <cell r="O236">
            <v>345</v>
          </cell>
          <cell r="P236">
            <v>250</v>
          </cell>
          <cell r="Q236">
            <v>85</v>
          </cell>
          <cell r="R236">
            <v>1550</v>
          </cell>
          <cell r="S236">
            <v>1175</v>
          </cell>
          <cell r="T236">
            <v>965</v>
          </cell>
          <cell r="U236">
            <v>515</v>
          </cell>
          <cell r="V236">
            <v>455</v>
          </cell>
          <cell r="W236">
            <v>180</v>
          </cell>
          <cell r="X236">
            <v>205</v>
          </cell>
          <cell r="Y236">
            <v>65</v>
          </cell>
          <cell r="Z236">
            <v>205</v>
          </cell>
          <cell r="AA236">
            <v>145</v>
          </cell>
          <cell r="AB236">
            <v>60</v>
          </cell>
          <cell r="AC236">
            <v>25</v>
          </cell>
          <cell r="AD236">
            <v>30</v>
          </cell>
          <cell r="AE236">
            <v>10</v>
          </cell>
          <cell r="AF236">
            <v>375</v>
          </cell>
          <cell r="AG236">
            <v>305</v>
          </cell>
          <cell r="AH236">
            <v>155</v>
          </cell>
          <cell r="AI236">
            <v>120</v>
          </cell>
          <cell r="AJ236">
            <v>30</v>
          </cell>
          <cell r="AK236">
            <v>65</v>
          </cell>
          <cell r="AL236">
            <v>50</v>
          </cell>
          <cell r="AM236">
            <v>15</v>
          </cell>
          <cell r="AN236">
            <v>0</v>
          </cell>
          <cell r="AO236">
            <v>1510</v>
          </cell>
          <cell r="AP236">
            <v>300</v>
          </cell>
          <cell r="AQ236">
            <v>480</v>
          </cell>
          <cell r="AR236">
            <v>170</v>
          </cell>
          <cell r="AS236">
            <v>295</v>
          </cell>
          <cell r="AT236">
            <v>265</v>
          </cell>
          <cell r="AU236">
            <v>1</v>
          </cell>
          <cell r="AV236">
            <v>5440</v>
          </cell>
          <cell r="AW236">
            <v>1210</v>
          </cell>
          <cell r="AX236">
            <v>165</v>
          </cell>
          <cell r="AY236">
            <v>115</v>
          </cell>
          <cell r="AZ236">
            <v>935</v>
          </cell>
          <cell r="BA236">
            <v>4225</v>
          </cell>
          <cell r="BB236">
            <v>2.7</v>
          </cell>
          <cell r="BC236">
            <v>1590</v>
          </cell>
          <cell r="BD236">
            <v>710</v>
          </cell>
          <cell r="BE236">
            <v>80</v>
          </cell>
          <cell r="BF236">
            <v>30</v>
          </cell>
          <cell r="BG236">
            <v>600</v>
          </cell>
          <cell r="BH236">
            <v>875</v>
          </cell>
          <cell r="BI236">
            <v>2505</v>
          </cell>
          <cell r="BJ236">
            <v>4.9000000000000004</v>
          </cell>
          <cell r="BK236">
            <v>12274.5</v>
          </cell>
          <cell r="BL236">
            <v>2.2000000000000002</v>
          </cell>
          <cell r="BM236">
            <v>5511</v>
          </cell>
          <cell r="BN236">
            <v>2505</v>
          </cell>
          <cell r="BO236">
            <v>1090</v>
          </cell>
          <cell r="BP236">
            <v>1420</v>
          </cell>
          <cell r="BQ236">
            <v>0</v>
          </cell>
          <cell r="BR236">
            <v>2510</v>
          </cell>
          <cell r="BS236">
            <v>1670</v>
          </cell>
          <cell r="BT236">
            <v>575</v>
          </cell>
          <cell r="BU236">
            <v>260</v>
          </cell>
          <cell r="BV236">
            <v>2505</v>
          </cell>
          <cell r="BW236">
            <v>70</v>
          </cell>
          <cell r="BX236">
            <v>235</v>
          </cell>
          <cell r="BY236">
            <v>885</v>
          </cell>
          <cell r="BZ236">
            <v>790</v>
          </cell>
          <cell r="CA236">
            <v>410</v>
          </cell>
          <cell r="CB236">
            <v>60</v>
          </cell>
          <cell r="CC236">
            <v>30</v>
          </cell>
          <cell r="CD236">
            <v>20</v>
          </cell>
          <cell r="CE236">
            <v>10</v>
          </cell>
          <cell r="CF236">
            <v>2510</v>
          </cell>
          <cell r="CG236">
            <v>280</v>
          </cell>
          <cell r="CH236">
            <v>230</v>
          </cell>
          <cell r="CI236">
            <v>145</v>
          </cell>
          <cell r="CJ236">
            <v>100</v>
          </cell>
          <cell r="CK236">
            <v>700</v>
          </cell>
          <cell r="CL236">
            <v>1045</v>
          </cell>
          <cell r="CM236">
            <v>0</v>
          </cell>
          <cell r="CN236">
            <v>0</v>
          </cell>
          <cell r="CO236">
            <v>2505</v>
          </cell>
          <cell r="CP236">
            <v>935</v>
          </cell>
          <cell r="CQ236">
            <v>830</v>
          </cell>
          <cell r="CR236">
            <v>335</v>
          </cell>
          <cell r="CS236">
            <v>365</v>
          </cell>
          <cell r="CT236">
            <v>50</v>
          </cell>
          <cell r="CU236">
            <v>5440</v>
          </cell>
          <cell r="CV236">
            <v>2.2000000000000002</v>
          </cell>
          <cell r="CW236">
            <v>2505</v>
          </cell>
          <cell r="CX236">
            <v>1470</v>
          </cell>
          <cell r="CY236">
            <v>35</v>
          </cell>
          <cell r="CZ236">
            <v>1005</v>
          </cell>
        </row>
        <row r="237">
          <cell r="A237" t="str">
            <v>4620610.04</v>
          </cell>
          <cell r="B237" t="str">
            <v>0610.04</v>
          </cell>
          <cell r="C237" t="str">
            <v>Montréal-Nord</v>
          </cell>
          <cell r="D237">
            <v>3185</v>
          </cell>
          <cell r="E237">
            <v>1480</v>
          </cell>
          <cell r="F237">
            <v>985</v>
          </cell>
          <cell r="G237">
            <v>130</v>
          </cell>
          <cell r="H237">
            <v>420</v>
          </cell>
          <cell r="I237">
            <v>175</v>
          </cell>
          <cell r="J237">
            <v>3185</v>
          </cell>
          <cell r="K237">
            <v>2735</v>
          </cell>
          <cell r="L237">
            <v>455</v>
          </cell>
          <cell r="M237">
            <v>1115</v>
          </cell>
          <cell r="N237">
            <v>515</v>
          </cell>
          <cell r="O237">
            <v>290</v>
          </cell>
          <cell r="P237">
            <v>180</v>
          </cell>
          <cell r="Q237">
            <v>135</v>
          </cell>
          <cell r="R237">
            <v>1120</v>
          </cell>
          <cell r="S237">
            <v>705</v>
          </cell>
          <cell r="T237">
            <v>465</v>
          </cell>
          <cell r="U237">
            <v>165</v>
          </cell>
          <cell r="V237">
            <v>300</v>
          </cell>
          <cell r="W237">
            <v>90</v>
          </cell>
          <cell r="X237">
            <v>120</v>
          </cell>
          <cell r="Y237">
            <v>85</v>
          </cell>
          <cell r="Z237">
            <v>235</v>
          </cell>
          <cell r="AA237">
            <v>90</v>
          </cell>
          <cell r="AB237">
            <v>145</v>
          </cell>
          <cell r="AC237">
            <v>90</v>
          </cell>
          <cell r="AD237">
            <v>35</v>
          </cell>
          <cell r="AE237">
            <v>20</v>
          </cell>
          <cell r="AF237">
            <v>415</v>
          </cell>
          <cell r="AG237">
            <v>385</v>
          </cell>
          <cell r="AH237">
            <v>235</v>
          </cell>
          <cell r="AI237">
            <v>100</v>
          </cell>
          <cell r="AJ237">
            <v>45</v>
          </cell>
          <cell r="AK237">
            <v>30</v>
          </cell>
          <cell r="AL237">
            <v>25</v>
          </cell>
          <cell r="AM237">
            <v>0</v>
          </cell>
          <cell r="AN237">
            <v>0</v>
          </cell>
          <cell r="AO237">
            <v>1515</v>
          </cell>
          <cell r="AP237">
            <v>435</v>
          </cell>
          <cell r="AQ237">
            <v>580</v>
          </cell>
          <cell r="AR237">
            <v>180</v>
          </cell>
          <cell r="AS237">
            <v>195</v>
          </cell>
          <cell r="AT237">
            <v>125</v>
          </cell>
          <cell r="AU237">
            <v>1.4</v>
          </cell>
          <cell r="AV237">
            <v>4205</v>
          </cell>
          <cell r="AW237">
            <v>865</v>
          </cell>
          <cell r="AX237">
            <v>110</v>
          </cell>
          <cell r="AY237">
            <v>210</v>
          </cell>
          <cell r="AZ237">
            <v>550</v>
          </cell>
          <cell r="BA237">
            <v>3335</v>
          </cell>
          <cell r="BB237">
            <v>3</v>
          </cell>
          <cell r="BC237">
            <v>355</v>
          </cell>
          <cell r="BD237">
            <v>190</v>
          </cell>
          <cell r="BE237">
            <v>30</v>
          </cell>
          <cell r="BF237">
            <v>10</v>
          </cell>
          <cell r="BG237">
            <v>145</v>
          </cell>
          <cell r="BH237">
            <v>165</v>
          </cell>
          <cell r="BI237">
            <v>1765</v>
          </cell>
          <cell r="BJ237">
            <v>4.2</v>
          </cell>
          <cell r="BK237">
            <v>7413</v>
          </cell>
          <cell r="BL237">
            <v>2.1</v>
          </cell>
          <cell r="BM237">
            <v>3706.5</v>
          </cell>
          <cell r="BN237">
            <v>1765</v>
          </cell>
          <cell r="BO237">
            <v>95</v>
          </cell>
          <cell r="BP237">
            <v>1670</v>
          </cell>
          <cell r="BQ237">
            <v>0</v>
          </cell>
          <cell r="BR237">
            <v>1765</v>
          </cell>
          <cell r="BS237">
            <v>1040</v>
          </cell>
          <cell r="BT237">
            <v>530</v>
          </cell>
          <cell r="BU237">
            <v>205</v>
          </cell>
          <cell r="BV237">
            <v>1765</v>
          </cell>
          <cell r="BW237">
            <v>30</v>
          </cell>
          <cell r="BX237">
            <v>250</v>
          </cell>
          <cell r="BY237">
            <v>675</v>
          </cell>
          <cell r="BZ237">
            <v>675</v>
          </cell>
          <cell r="CA237">
            <v>100</v>
          </cell>
          <cell r="CB237">
            <v>0</v>
          </cell>
          <cell r="CC237">
            <v>20</v>
          </cell>
          <cell r="CD237">
            <v>0</v>
          </cell>
          <cell r="CE237">
            <v>10</v>
          </cell>
          <cell r="CF237">
            <v>1765</v>
          </cell>
          <cell r="CG237">
            <v>0</v>
          </cell>
          <cell r="CH237">
            <v>0</v>
          </cell>
          <cell r="CI237">
            <v>0</v>
          </cell>
          <cell r="CJ237">
            <v>20</v>
          </cell>
          <cell r="CK237">
            <v>0</v>
          </cell>
          <cell r="CL237">
            <v>1745</v>
          </cell>
          <cell r="CM237">
            <v>0</v>
          </cell>
          <cell r="CN237">
            <v>0</v>
          </cell>
          <cell r="CO237">
            <v>1765</v>
          </cell>
          <cell r="CP237">
            <v>545</v>
          </cell>
          <cell r="CQ237">
            <v>550</v>
          </cell>
          <cell r="CR237">
            <v>315</v>
          </cell>
          <cell r="CS237">
            <v>310</v>
          </cell>
          <cell r="CT237">
            <v>45</v>
          </cell>
          <cell r="CU237">
            <v>4205</v>
          </cell>
          <cell r="CV237">
            <v>2.4</v>
          </cell>
          <cell r="CW237">
            <v>1765</v>
          </cell>
          <cell r="CX237">
            <v>1110</v>
          </cell>
          <cell r="CY237">
            <v>0</v>
          </cell>
          <cell r="CZ237">
            <v>650</v>
          </cell>
        </row>
        <row r="238">
          <cell r="A238" t="str">
            <v>4620610.05</v>
          </cell>
          <cell r="B238" t="str">
            <v>0610.05</v>
          </cell>
          <cell r="C238" t="str">
            <v>Montréal-Nord</v>
          </cell>
          <cell r="D238">
            <v>3685</v>
          </cell>
          <cell r="E238">
            <v>1765</v>
          </cell>
          <cell r="F238">
            <v>1055</v>
          </cell>
          <cell r="G238">
            <v>180</v>
          </cell>
          <cell r="H238">
            <v>540</v>
          </cell>
          <cell r="I238">
            <v>145</v>
          </cell>
          <cell r="J238">
            <v>3685</v>
          </cell>
          <cell r="K238">
            <v>3275</v>
          </cell>
          <cell r="L238">
            <v>410</v>
          </cell>
          <cell r="M238">
            <v>1285</v>
          </cell>
          <cell r="N238">
            <v>560</v>
          </cell>
          <cell r="O238">
            <v>360</v>
          </cell>
          <cell r="P238">
            <v>210</v>
          </cell>
          <cell r="Q238">
            <v>150</v>
          </cell>
          <cell r="R238">
            <v>1285</v>
          </cell>
          <cell r="S238">
            <v>710</v>
          </cell>
          <cell r="T238">
            <v>495</v>
          </cell>
          <cell r="U238">
            <v>130</v>
          </cell>
          <cell r="V238">
            <v>365</v>
          </cell>
          <cell r="W238">
            <v>115</v>
          </cell>
          <cell r="X238">
            <v>150</v>
          </cell>
          <cell r="Y238">
            <v>95</v>
          </cell>
          <cell r="Z238">
            <v>220</v>
          </cell>
          <cell r="AA238">
            <v>120</v>
          </cell>
          <cell r="AB238">
            <v>100</v>
          </cell>
          <cell r="AC238">
            <v>45</v>
          </cell>
          <cell r="AD238">
            <v>25</v>
          </cell>
          <cell r="AE238">
            <v>25</v>
          </cell>
          <cell r="AF238">
            <v>575</v>
          </cell>
          <cell r="AG238">
            <v>500</v>
          </cell>
          <cell r="AH238">
            <v>270</v>
          </cell>
          <cell r="AI238">
            <v>165</v>
          </cell>
          <cell r="AJ238">
            <v>60</v>
          </cell>
          <cell r="AK238">
            <v>80</v>
          </cell>
          <cell r="AL238">
            <v>35</v>
          </cell>
          <cell r="AM238">
            <v>40</v>
          </cell>
          <cell r="AN238">
            <v>0</v>
          </cell>
          <cell r="AO238">
            <v>1875</v>
          </cell>
          <cell r="AP238">
            <v>540</v>
          </cell>
          <cell r="AQ238">
            <v>725</v>
          </cell>
          <cell r="AR238">
            <v>190</v>
          </cell>
          <cell r="AS238">
            <v>260</v>
          </cell>
          <cell r="AT238">
            <v>165</v>
          </cell>
          <cell r="AU238">
            <v>1.5</v>
          </cell>
          <cell r="AV238">
            <v>4960</v>
          </cell>
          <cell r="AW238">
            <v>1085</v>
          </cell>
          <cell r="AX238">
            <v>190</v>
          </cell>
          <cell r="AY238">
            <v>365</v>
          </cell>
          <cell r="AZ238">
            <v>525</v>
          </cell>
          <cell r="BA238">
            <v>3880</v>
          </cell>
          <cell r="BB238">
            <v>3</v>
          </cell>
          <cell r="BC238">
            <v>310</v>
          </cell>
          <cell r="BD238">
            <v>140</v>
          </cell>
          <cell r="BE238">
            <v>35</v>
          </cell>
          <cell r="BF238">
            <v>10</v>
          </cell>
          <cell r="BG238">
            <v>95</v>
          </cell>
          <cell r="BH238">
            <v>165</v>
          </cell>
          <cell r="BI238">
            <v>1955</v>
          </cell>
          <cell r="BJ238">
            <v>4.3</v>
          </cell>
          <cell r="BK238">
            <v>8406.5</v>
          </cell>
          <cell r="BL238">
            <v>2.1</v>
          </cell>
          <cell r="BM238">
            <v>4105.5</v>
          </cell>
          <cell r="BN238">
            <v>1950</v>
          </cell>
          <cell r="BO238">
            <v>80</v>
          </cell>
          <cell r="BP238">
            <v>1870</v>
          </cell>
          <cell r="BQ238">
            <v>0</v>
          </cell>
          <cell r="BR238">
            <v>1955</v>
          </cell>
          <cell r="BS238">
            <v>1190</v>
          </cell>
          <cell r="BT238">
            <v>545</v>
          </cell>
          <cell r="BU238">
            <v>220</v>
          </cell>
          <cell r="BV238">
            <v>1950</v>
          </cell>
          <cell r="BW238">
            <v>35</v>
          </cell>
          <cell r="BX238">
            <v>395</v>
          </cell>
          <cell r="BY238">
            <v>765</v>
          </cell>
          <cell r="BZ238">
            <v>565</v>
          </cell>
          <cell r="CA238">
            <v>140</v>
          </cell>
          <cell r="CB238">
            <v>10</v>
          </cell>
          <cell r="CC238">
            <v>35</v>
          </cell>
          <cell r="CD238">
            <v>10</v>
          </cell>
          <cell r="CE238">
            <v>0</v>
          </cell>
          <cell r="CF238">
            <v>1955</v>
          </cell>
          <cell r="CG238">
            <v>0</v>
          </cell>
          <cell r="CH238">
            <v>5</v>
          </cell>
          <cell r="CI238">
            <v>0</v>
          </cell>
          <cell r="CJ238">
            <v>10</v>
          </cell>
          <cell r="CK238">
            <v>90</v>
          </cell>
          <cell r="CL238">
            <v>1830</v>
          </cell>
          <cell r="CM238">
            <v>20</v>
          </cell>
          <cell r="CN238">
            <v>0</v>
          </cell>
          <cell r="CO238">
            <v>1950</v>
          </cell>
          <cell r="CP238">
            <v>525</v>
          </cell>
          <cell r="CQ238">
            <v>605</v>
          </cell>
          <cell r="CR238">
            <v>355</v>
          </cell>
          <cell r="CS238">
            <v>390</v>
          </cell>
          <cell r="CT238">
            <v>75</v>
          </cell>
          <cell r="CU238">
            <v>4965</v>
          </cell>
          <cell r="CV238">
            <v>2.5</v>
          </cell>
          <cell r="CW238">
            <v>1955</v>
          </cell>
          <cell r="CX238">
            <v>1240</v>
          </cell>
          <cell r="CY238">
            <v>25</v>
          </cell>
          <cell r="CZ238">
            <v>690</v>
          </cell>
        </row>
        <row r="239">
          <cell r="A239" t="str">
            <v>4620610.06</v>
          </cell>
          <cell r="B239" t="str">
            <v>0610.06</v>
          </cell>
          <cell r="C239" t="str">
            <v>Montréal-Nord</v>
          </cell>
          <cell r="D239">
            <v>2285</v>
          </cell>
          <cell r="E239">
            <v>1020</v>
          </cell>
          <cell r="F239">
            <v>870</v>
          </cell>
          <cell r="G239">
            <v>65</v>
          </cell>
          <cell r="H239">
            <v>215</v>
          </cell>
          <cell r="I239">
            <v>115</v>
          </cell>
          <cell r="J239">
            <v>2285</v>
          </cell>
          <cell r="K239">
            <v>2045</v>
          </cell>
          <cell r="L239">
            <v>240</v>
          </cell>
          <cell r="M239">
            <v>780</v>
          </cell>
          <cell r="N239">
            <v>355</v>
          </cell>
          <cell r="O239">
            <v>205</v>
          </cell>
          <cell r="P239">
            <v>140</v>
          </cell>
          <cell r="Q239">
            <v>80</v>
          </cell>
          <cell r="R239">
            <v>775</v>
          </cell>
          <cell r="S239">
            <v>530</v>
          </cell>
          <cell r="T239">
            <v>445</v>
          </cell>
          <cell r="U239">
            <v>165</v>
          </cell>
          <cell r="V239">
            <v>280</v>
          </cell>
          <cell r="W239">
            <v>115</v>
          </cell>
          <cell r="X239">
            <v>105</v>
          </cell>
          <cell r="Y239">
            <v>65</v>
          </cell>
          <cell r="Z239">
            <v>85</v>
          </cell>
          <cell r="AA239">
            <v>55</v>
          </cell>
          <cell r="AB239">
            <v>30</v>
          </cell>
          <cell r="AC239">
            <v>0</v>
          </cell>
          <cell r="AD239">
            <v>25</v>
          </cell>
          <cell r="AE239">
            <v>0</v>
          </cell>
          <cell r="AF239">
            <v>250</v>
          </cell>
          <cell r="AG239">
            <v>245</v>
          </cell>
          <cell r="AH239">
            <v>130</v>
          </cell>
          <cell r="AI239">
            <v>90</v>
          </cell>
          <cell r="AJ239">
            <v>25</v>
          </cell>
          <cell r="AK239">
            <v>0</v>
          </cell>
          <cell r="AL239">
            <v>0</v>
          </cell>
          <cell r="AM239">
            <v>0</v>
          </cell>
          <cell r="AN239">
            <v>0</v>
          </cell>
          <cell r="AO239">
            <v>985</v>
          </cell>
          <cell r="AP239">
            <v>210</v>
          </cell>
          <cell r="AQ239">
            <v>285</v>
          </cell>
          <cell r="AR239">
            <v>95</v>
          </cell>
          <cell r="AS239">
            <v>195</v>
          </cell>
          <cell r="AT239">
            <v>195</v>
          </cell>
          <cell r="AU239">
            <v>1.3</v>
          </cell>
          <cell r="AV239">
            <v>2805</v>
          </cell>
          <cell r="AW239">
            <v>515</v>
          </cell>
          <cell r="AX239">
            <v>70</v>
          </cell>
          <cell r="AY239">
            <v>135</v>
          </cell>
          <cell r="AZ239">
            <v>305</v>
          </cell>
          <cell r="BA239">
            <v>2290</v>
          </cell>
          <cell r="BB239">
            <v>2.9</v>
          </cell>
          <cell r="BC239">
            <v>380</v>
          </cell>
          <cell r="BD239">
            <v>135</v>
          </cell>
          <cell r="BE239">
            <v>30</v>
          </cell>
          <cell r="BF239">
            <v>10</v>
          </cell>
          <cell r="BG239">
            <v>100</v>
          </cell>
          <cell r="BH239">
            <v>240</v>
          </cell>
          <cell r="BI239">
            <v>1135</v>
          </cell>
          <cell r="BJ239">
            <v>4.9000000000000004</v>
          </cell>
          <cell r="BK239">
            <v>5561.5</v>
          </cell>
          <cell r="BL239">
            <v>2.2999999999999998</v>
          </cell>
          <cell r="BM239">
            <v>2610.5</v>
          </cell>
          <cell r="BN239">
            <v>1135</v>
          </cell>
          <cell r="BO239">
            <v>295</v>
          </cell>
          <cell r="BP239">
            <v>845</v>
          </cell>
          <cell r="BQ239">
            <v>0</v>
          </cell>
          <cell r="BR239">
            <v>1135</v>
          </cell>
          <cell r="BS239">
            <v>815</v>
          </cell>
          <cell r="BT239">
            <v>235</v>
          </cell>
          <cell r="BU239">
            <v>85</v>
          </cell>
          <cell r="BV239">
            <v>1135</v>
          </cell>
          <cell r="BW239">
            <v>0</v>
          </cell>
          <cell r="BX239">
            <v>120</v>
          </cell>
          <cell r="BY239">
            <v>520</v>
          </cell>
          <cell r="BZ239">
            <v>385</v>
          </cell>
          <cell r="CA239">
            <v>45</v>
          </cell>
          <cell r="CB239">
            <v>10</v>
          </cell>
          <cell r="CC239">
            <v>25</v>
          </cell>
          <cell r="CD239">
            <v>15</v>
          </cell>
          <cell r="CE239">
            <v>0</v>
          </cell>
          <cell r="CF239">
            <v>1135</v>
          </cell>
          <cell r="CG239">
            <v>5</v>
          </cell>
          <cell r="CH239">
            <v>75</v>
          </cell>
          <cell r="CI239">
            <v>0</v>
          </cell>
          <cell r="CJ239">
            <v>10</v>
          </cell>
          <cell r="CK239">
            <v>0</v>
          </cell>
          <cell r="CL239">
            <v>1050</v>
          </cell>
          <cell r="CM239">
            <v>0</v>
          </cell>
          <cell r="CN239">
            <v>0</v>
          </cell>
          <cell r="CO239">
            <v>1135</v>
          </cell>
          <cell r="CP239">
            <v>305</v>
          </cell>
          <cell r="CQ239">
            <v>365</v>
          </cell>
          <cell r="CR239">
            <v>215</v>
          </cell>
          <cell r="CS239">
            <v>220</v>
          </cell>
          <cell r="CT239">
            <v>30</v>
          </cell>
          <cell r="CU239">
            <v>2805</v>
          </cell>
          <cell r="CV239">
            <v>2.5</v>
          </cell>
          <cell r="CW239">
            <v>1130</v>
          </cell>
          <cell r="CX239">
            <v>730</v>
          </cell>
          <cell r="CY239">
            <v>25</v>
          </cell>
          <cell r="CZ239">
            <v>380</v>
          </cell>
        </row>
        <row r="240">
          <cell r="A240" t="str">
            <v>4620610.07</v>
          </cell>
          <cell r="B240" t="str">
            <v>0610.07</v>
          </cell>
          <cell r="C240" t="str">
            <v>Montréal-Nord</v>
          </cell>
          <cell r="D240">
            <v>3775</v>
          </cell>
          <cell r="E240">
            <v>1315</v>
          </cell>
          <cell r="F240">
            <v>1065</v>
          </cell>
          <cell r="G240">
            <v>135</v>
          </cell>
          <cell r="H240">
            <v>480</v>
          </cell>
          <cell r="I240">
            <v>780</v>
          </cell>
          <cell r="J240">
            <v>3775</v>
          </cell>
          <cell r="K240">
            <v>3450</v>
          </cell>
          <cell r="L240">
            <v>330</v>
          </cell>
          <cell r="M240">
            <v>1045</v>
          </cell>
          <cell r="N240">
            <v>610</v>
          </cell>
          <cell r="O240">
            <v>215</v>
          </cell>
          <cell r="P240">
            <v>150</v>
          </cell>
          <cell r="Q240">
            <v>70</v>
          </cell>
          <cell r="R240">
            <v>1045</v>
          </cell>
          <cell r="S240">
            <v>665</v>
          </cell>
          <cell r="T240">
            <v>500</v>
          </cell>
          <cell r="U240">
            <v>305</v>
          </cell>
          <cell r="V240">
            <v>200</v>
          </cell>
          <cell r="W240">
            <v>90</v>
          </cell>
          <cell r="X240">
            <v>85</v>
          </cell>
          <cell r="Y240">
            <v>25</v>
          </cell>
          <cell r="Z240">
            <v>165</v>
          </cell>
          <cell r="AA240">
            <v>105</v>
          </cell>
          <cell r="AB240">
            <v>55</v>
          </cell>
          <cell r="AC240">
            <v>25</v>
          </cell>
          <cell r="AD240">
            <v>20</v>
          </cell>
          <cell r="AE240">
            <v>10</v>
          </cell>
          <cell r="AF240">
            <v>380</v>
          </cell>
          <cell r="AG240">
            <v>335</v>
          </cell>
          <cell r="AH240">
            <v>165</v>
          </cell>
          <cell r="AI240">
            <v>90</v>
          </cell>
          <cell r="AJ240">
            <v>80</v>
          </cell>
          <cell r="AK240">
            <v>45</v>
          </cell>
          <cell r="AL240">
            <v>35</v>
          </cell>
          <cell r="AM240">
            <v>0</v>
          </cell>
          <cell r="AN240">
            <v>10</v>
          </cell>
          <cell r="AO240">
            <v>1140</v>
          </cell>
          <cell r="AP240">
            <v>250</v>
          </cell>
          <cell r="AQ240">
            <v>445</v>
          </cell>
          <cell r="AR240">
            <v>110</v>
          </cell>
          <cell r="AS240">
            <v>210</v>
          </cell>
          <cell r="AT240">
            <v>125</v>
          </cell>
          <cell r="AU240">
            <v>1.1000000000000001</v>
          </cell>
          <cell r="AV240">
            <v>4285</v>
          </cell>
          <cell r="AW240">
            <v>1435</v>
          </cell>
          <cell r="AX240">
            <v>175</v>
          </cell>
          <cell r="AY240">
            <v>90</v>
          </cell>
          <cell r="AZ240">
            <v>1160</v>
          </cell>
          <cell r="BA240">
            <v>2855</v>
          </cell>
          <cell r="BB240">
            <v>2.7</v>
          </cell>
          <cell r="BC240">
            <v>1400</v>
          </cell>
          <cell r="BD240">
            <v>840</v>
          </cell>
          <cell r="BE240">
            <v>70</v>
          </cell>
          <cell r="BF240">
            <v>15</v>
          </cell>
          <cell r="BG240">
            <v>765</v>
          </cell>
          <cell r="BH240">
            <v>555</v>
          </cell>
          <cell r="BI240">
            <v>2285</v>
          </cell>
          <cell r="BJ240">
            <v>3.9</v>
          </cell>
          <cell r="BK240">
            <v>8911.5</v>
          </cell>
          <cell r="BL240">
            <v>1.7</v>
          </cell>
          <cell r="BM240">
            <v>3884.5</v>
          </cell>
          <cell r="BN240">
            <v>2285</v>
          </cell>
          <cell r="BO240">
            <v>265</v>
          </cell>
          <cell r="BP240">
            <v>2015</v>
          </cell>
          <cell r="BQ240">
            <v>0</v>
          </cell>
          <cell r="BR240">
            <v>2285</v>
          </cell>
          <cell r="BS240">
            <v>1710</v>
          </cell>
          <cell r="BT240">
            <v>415</v>
          </cell>
          <cell r="BU240">
            <v>165</v>
          </cell>
          <cell r="BV240">
            <v>2285</v>
          </cell>
          <cell r="BW240">
            <v>25</v>
          </cell>
          <cell r="BX240">
            <v>195</v>
          </cell>
          <cell r="BY240">
            <v>450</v>
          </cell>
          <cell r="BZ240">
            <v>850</v>
          </cell>
          <cell r="CA240">
            <v>370</v>
          </cell>
          <cell r="CB240">
            <v>265</v>
          </cell>
          <cell r="CC240">
            <v>105</v>
          </cell>
          <cell r="CD240">
            <v>20</v>
          </cell>
          <cell r="CE240">
            <v>10</v>
          </cell>
          <cell r="CF240">
            <v>2285</v>
          </cell>
          <cell r="CG240">
            <v>35</v>
          </cell>
          <cell r="CH240">
            <v>50</v>
          </cell>
          <cell r="CI240">
            <v>20</v>
          </cell>
          <cell r="CJ240">
            <v>10</v>
          </cell>
          <cell r="CK240">
            <v>1100</v>
          </cell>
          <cell r="CL240">
            <v>1065</v>
          </cell>
          <cell r="CM240">
            <v>0</v>
          </cell>
          <cell r="CN240">
            <v>0</v>
          </cell>
          <cell r="CO240">
            <v>2285</v>
          </cell>
          <cell r="CP240">
            <v>1160</v>
          </cell>
          <cell r="CQ240">
            <v>630</v>
          </cell>
          <cell r="CR240">
            <v>245</v>
          </cell>
          <cell r="CS240">
            <v>215</v>
          </cell>
          <cell r="CT240">
            <v>35</v>
          </cell>
          <cell r="CU240">
            <v>4285</v>
          </cell>
          <cell r="CV240">
            <v>1.9</v>
          </cell>
          <cell r="CW240">
            <v>2285</v>
          </cell>
          <cell r="CX240">
            <v>1000</v>
          </cell>
          <cell r="CY240">
            <v>20</v>
          </cell>
          <cell r="CZ240">
            <v>1260</v>
          </cell>
        </row>
        <row r="241">
          <cell r="A241" t="str">
            <v>4620611.01</v>
          </cell>
          <cell r="B241" t="str">
            <v>0611.01</v>
          </cell>
          <cell r="C241" t="str">
            <v>Montréal-Nord</v>
          </cell>
          <cell r="D241">
            <v>2245</v>
          </cell>
          <cell r="E241">
            <v>880</v>
          </cell>
          <cell r="F241">
            <v>885</v>
          </cell>
          <cell r="G241">
            <v>60</v>
          </cell>
          <cell r="H241">
            <v>245</v>
          </cell>
          <cell r="I241">
            <v>175</v>
          </cell>
          <cell r="J241">
            <v>2245</v>
          </cell>
          <cell r="K241">
            <v>2010</v>
          </cell>
          <cell r="L241">
            <v>240</v>
          </cell>
          <cell r="M241">
            <v>745</v>
          </cell>
          <cell r="N241">
            <v>370</v>
          </cell>
          <cell r="O241">
            <v>175</v>
          </cell>
          <cell r="P241">
            <v>130</v>
          </cell>
          <cell r="Q241">
            <v>65</v>
          </cell>
          <cell r="R241">
            <v>745</v>
          </cell>
          <cell r="S241">
            <v>555</v>
          </cell>
          <cell r="T241">
            <v>450</v>
          </cell>
          <cell r="U241">
            <v>170</v>
          </cell>
          <cell r="V241">
            <v>275</v>
          </cell>
          <cell r="W241">
            <v>125</v>
          </cell>
          <cell r="X241">
            <v>95</v>
          </cell>
          <cell r="Y241">
            <v>60</v>
          </cell>
          <cell r="Z241">
            <v>110</v>
          </cell>
          <cell r="AA241">
            <v>75</v>
          </cell>
          <cell r="AB241">
            <v>30</v>
          </cell>
          <cell r="AC241">
            <v>10</v>
          </cell>
          <cell r="AD241">
            <v>20</v>
          </cell>
          <cell r="AE241">
            <v>0</v>
          </cell>
          <cell r="AF241">
            <v>195</v>
          </cell>
          <cell r="AG241">
            <v>185</v>
          </cell>
          <cell r="AH241">
            <v>120</v>
          </cell>
          <cell r="AI241">
            <v>40</v>
          </cell>
          <cell r="AJ241">
            <v>20</v>
          </cell>
          <cell r="AK241">
            <v>10</v>
          </cell>
          <cell r="AL241">
            <v>10</v>
          </cell>
          <cell r="AM241">
            <v>0</v>
          </cell>
          <cell r="AN241">
            <v>0</v>
          </cell>
          <cell r="AO241">
            <v>840</v>
          </cell>
          <cell r="AP241">
            <v>190</v>
          </cell>
          <cell r="AQ241">
            <v>250</v>
          </cell>
          <cell r="AR241">
            <v>70</v>
          </cell>
          <cell r="AS241">
            <v>185</v>
          </cell>
          <cell r="AT241">
            <v>145</v>
          </cell>
          <cell r="AU241">
            <v>1.1000000000000001</v>
          </cell>
          <cell r="AV241">
            <v>2685</v>
          </cell>
          <cell r="AW241">
            <v>535</v>
          </cell>
          <cell r="AX241">
            <v>85</v>
          </cell>
          <cell r="AY241">
            <v>90</v>
          </cell>
          <cell r="AZ241">
            <v>365</v>
          </cell>
          <cell r="BA241">
            <v>2145</v>
          </cell>
          <cell r="BB241">
            <v>2.9</v>
          </cell>
          <cell r="BC241">
            <v>440</v>
          </cell>
          <cell r="BD241">
            <v>165</v>
          </cell>
          <cell r="BE241">
            <v>40</v>
          </cell>
          <cell r="BF241">
            <v>0</v>
          </cell>
          <cell r="BG241">
            <v>120</v>
          </cell>
          <cell r="BH241">
            <v>275</v>
          </cell>
          <cell r="BI241">
            <v>1145</v>
          </cell>
          <cell r="BJ241">
            <v>5</v>
          </cell>
          <cell r="BK241">
            <v>5725</v>
          </cell>
          <cell r="BL241">
            <v>2.4</v>
          </cell>
          <cell r="BM241">
            <v>2748</v>
          </cell>
          <cell r="BN241">
            <v>1145</v>
          </cell>
          <cell r="BO241">
            <v>455</v>
          </cell>
          <cell r="BP241">
            <v>690</v>
          </cell>
          <cell r="BQ241">
            <v>0</v>
          </cell>
          <cell r="BR241">
            <v>1145</v>
          </cell>
          <cell r="BS241">
            <v>665</v>
          </cell>
          <cell r="BT241">
            <v>395</v>
          </cell>
          <cell r="BU241">
            <v>80</v>
          </cell>
          <cell r="BV241">
            <v>1145</v>
          </cell>
          <cell r="BW241">
            <v>50</v>
          </cell>
          <cell r="BX241">
            <v>390</v>
          </cell>
          <cell r="BY241">
            <v>500</v>
          </cell>
          <cell r="BZ241">
            <v>115</v>
          </cell>
          <cell r="CA241">
            <v>30</v>
          </cell>
          <cell r="CB241">
            <v>20</v>
          </cell>
          <cell r="CC241">
            <v>20</v>
          </cell>
          <cell r="CD241">
            <v>10</v>
          </cell>
          <cell r="CE241">
            <v>10</v>
          </cell>
          <cell r="CF241">
            <v>1145</v>
          </cell>
          <cell r="CG241">
            <v>80</v>
          </cell>
          <cell r="CH241">
            <v>85</v>
          </cell>
          <cell r="CI241">
            <v>0</v>
          </cell>
          <cell r="CJ241">
            <v>425</v>
          </cell>
          <cell r="CK241">
            <v>10</v>
          </cell>
          <cell r="CL241">
            <v>525</v>
          </cell>
          <cell r="CM241">
            <v>20</v>
          </cell>
          <cell r="CN241">
            <v>0</v>
          </cell>
          <cell r="CO241">
            <v>1145</v>
          </cell>
          <cell r="CP241">
            <v>370</v>
          </cell>
          <cell r="CQ241">
            <v>360</v>
          </cell>
          <cell r="CR241">
            <v>185</v>
          </cell>
          <cell r="CS241">
            <v>205</v>
          </cell>
          <cell r="CT241">
            <v>25</v>
          </cell>
          <cell r="CU241">
            <v>2700</v>
          </cell>
          <cell r="CV241">
            <v>2.4</v>
          </cell>
          <cell r="CW241">
            <v>1145</v>
          </cell>
          <cell r="CX241">
            <v>715</v>
          </cell>
          <cell r="CY241">
            <v>15</v>
          </cell>
          <cell r="CZ241">
            <v>415</v>
          </cell>
        </row>
        <row r="242">
          <cell r="A242" t="str">
            <v>4620611.02</v>
          </cell>
          <cell r="B242" t="str">
            <v>0611.02</v>
          </cell>
          <cell r="C242" t="str">
            <v>Montréal-Nord</v>
          </cell>
          <cell r="D242">
            <v>4340</v>
          </cell>
          <cell r="E242">
            <v>1730</v>
          </cell>
          <cell r="F242">
            <v>1705</v>
          </cell>
          <cell r="G242">
            <v>140</v>
          </cell>
          <cell r="H242">
            <v>495</v>
          </cell>
          <cell r="I242">
            <v>270</v>
          </cell>
          <cell r="J242">
            <v>4345</v>
          </cell>
          <cell r="K242">
            <v>3885</v>
          </cell>
          <cell r="L242">
            <v>455</v>
          </cell>
          <cell r="M242">
            <v>1505</v>
          </cell>
          <cell r="N242">
            <v>705</v>
          </cell>
          <cell r="O242">
            <v>385</v>
          </cell>
          <cell r="P242">
            <v>295</v>
          </cell>
          <cell r="Q242">
            <v>115</v>
          </cell>
          <cell r="R242">
            <v>1505</v>
          </cell>
          <cell r="S242">
            <v>1060</v>
          </cell>
          <cell r="T242">
            <v>825</v>
          </cell>
          <cell r="U242">
            <v>365</v>
          </cell>
          <cell r="V242">
            <v>465</v>
          </cell>
          <cell r="W242">
            <v>185</v>
          </cell>
          <cell r="X242">
            <v>190</v>
          </cell>
          <cell r="Y242">
            <v>90</v>
          </cell>
          <cell r="Z242">
            <v>230</v>
          </cell>
          <cell r="AA242">
            <v>125</v>
          </cell>
          <cell r="AB242">
            <v>110</v>
          </cell>
          <cell r="AC242">
            <v>75</v>
          </cell>
          <cell r="AD242">
            <v>15</v>
          </cell>
          <cell r="AE242">
            <v>25</v>
          </cell>
          <cell r="AF242">
            <v>445</v>
          </cell>
          <cell r="AG242">
            <v>360</v>
          </cell>
          <cell r="AH242">
            <v>175</v>
          </cell>
          <cell r="AI242">
            <v>105</v>
          </cell>
          <cell r="AJ242">
            <v>80</v>
          </cell>
          <cell r="AK242">
            <v>80</v>
          </cell>
          <cell r="AL242">
            <v>55</v>
          </cell>
          <cell r="AM242">
            <v>15</v>
          </cell>
          <cell r="AN242">
            <v>10</v>
          </cell>
          <cell r="AO242">
            <v>1820</v>
          </cell>
          <cell r="AP242">
            <v>410</v>
          </cell>
          <cell r="AQ242">
            <v>620</v>
          </cell>
          <cell r="AR242">
            <v>175</v>
          </cell>
          <cell r="AS242">
            <v>365</v>
          </cell>
          <cell r="AT242">
            <v>245</v>
          </cell>
          <cell r="AU242">
            <v>1.2</v>
          </cell>
          <cell r="AV242">
            <v>5365</v>
          </cell>
          <cell r="AW242">
            <v>980</v>
          </cell>
          <cell r="AX242">
            <v>145</v>
          </cell>
          <cell r="AY242">
            <v>150</v>
          </cell>
          <cell r="AZ242">
            <v>680</v>
          </cell>
          <cell r="BA242">
            <v>4390</v>
          </cell>
          <cell r="BB242">
            <v>2.9</v>
          </cell>
          <cell r="BC242">
            <v>785</v>
          </cell>
          <cell r="BD242">
            <v>300</v>
          </cell>
          <cell r="BE242">
            <v>75</v>
          </cell>
          <cell r="BF242">
            <v>25</v>
          </cell>
          <cell r="BG242">
            <v>200</v>
          </cell>
          <cell r="BH242">
            <v>490</v>
          </cell>
          <cell r="BI242">
            <v>2215</v>
          </cell>
          <cell r="BJ242">
            <v>4.9000000000000004</v>
          </cell>
          <cell r="BK242">
            <v>10853.5</v>
          </cell>
          <cell r="BL242">
            <v>2.2999999999999998</v>
          </cell>
          <cell r="BM242">
            <v>5094.5</v>
          </cell>
          <cell r="BN242">
            <v>2215</v>
          </cell>
          <cell r="BO242">
            <v>700</v>
          </cell>
          <cell r="BP242">
            <v>1515</v>
          </cell>
          <cell r="BQ242">
            <v>0</v>
          </cell>
          <cell r="BR242">
            <v>2215</v>
          </cell>
          <cell r="BS242">
            <v>1315</v>
          </cell>
          <cell r="BT242">
            <v>690</v>
          </cell>
          <cell r="BU242">
            <v>205</v>
          </cell>
          <cell r="BV242">
            <v>2215</v>
          </cell>
          <cell r="BW242">
            <v>155</v>
          </cell>
          <cell r="BX242">
            <v>760</v>
          </cell>
          <cell r="BY242">
            <v>900</v>
          </cell>
          <cell r="BZ242">
            <v>290</v>
          </cell>
          <cell r="CA242">
            <v>35</v>
          </cell>
          <cell r="CB242">
            <v>25</v>
          </cell>
          <cell r="CC242">
            <v>10</v>
          </cell>
          <cell r="CD242">
            <v>15</v>
          </cell>
          <cell r="CE242">
            <v>25</v>
          </cell>
          <cell r="CF242">
            <v>2220</v>
          </cell>
          <cell r="CG242">
            <v>120</v>
          </cell>
          <cell r="CH242">
            <v>40</v>
          </cell>
          <cell r="CI242">
            <v>0</v>
          </cell>
          <cell r="CJ242">
            <v>635</v>
          </cell>
          <cell r="CK242">
            <v>50</v>
          </cell>
          <cell r="CL242">
            <v>1350</v>
          </cell>
          <cell r="CM242">
            <v>15</v>
          </cell>
          <cell r="CN242">
            <v>0</v>
          </cell>
          <cell r="CO242">
            <v>2220</v>
          </cell>
          <cell r="CP242">
            <v>680</v>
          </cell>
          <cell r="CQ242">
            <v>680</v>
          </cell>
          <cell r="CR242">
            <v>365</v>
          </cell>
          <cell r="CS242">
            <v>430</v>
          </cell>
          <cell r="CT242">
            <v>55</v>
          </cell>
          <cell r="CU242">
            <v>5365</v>
          </cell>
          <cell r="CV242">
            <v>2.4</v>
          </cell>
          <cell r="CW242">
            <v>2215</v>
          </cell>
          <cell r="CX242">
            <v>1375</v>
          </cell>
          <cell r="CY242">
            <v>65</v>
          </cell>
          <cell r="CZ242">
            <v>780</v>
          </cell>
        </row>
        <row r="243">
          <cell r="A243" t="str">
            <v>4620612.00</v>
          </cell>
          <cell r="B243" t="str">
            <v>0612.00</v>
          </cell>
          <cell r="C243" t="str">
            <v>Montréal-Nord</v>
          </cell>
          <cell r="D243">
            <v>3290</v>
          </cell>
          <cell r="E243">
            <v>1340</v>
          </cell>
          <cell r="F243">
            <v>1195</v>
          </cell>
          <cell r="G243">
            <v>115</v>
          </cell>
          <cell r="H243">
            <v>390</v>
          </cell>
          <cell r="I243">
            <v>260</v>
          </cell>
          <cell r="J243">
            <v>3290</v>
          </cell>
          <cell r="K243">
            <v>2915</v>
          </cell>
          <cell r="L243">
            <v>375</v>
          </cell>
          <cell r="M243">
            <v>1050</v>
          </cell>
          <cell r="N243">
            <v>510</v>
          </cell>
          <cell r="O243">
            <v>245</v>
          </cell>
          <cell r="P243">
            <v>205</v>
          </cell>
          <cell r="Q243">
            <v>90</v>
          </cell>
          <cell r="R243">
            <v>1055</v>
          </cell>
          <cell r="S243">
            <v>735</v>
          </cell>
          <cell r="T243">
            <v>550</v>
          </cell>
          <cell r="U243">
            <v>240</v>
          </cell>
          <cell r="V243">
            <v>305</v>
          </cell>
          <cell r="W243">
            <v>90</v>
          </cell>
          <cell r="X243">
            <v>145</v>
          </cell>
          <cell r="Y243">
            <v>70</v>
          </cell>
          <cell r="Z243">
            <v>185</v>
          </cell>
          <cell r="AA243">
            <v>120</v>
          </cell>
          <cell r="AB243">
            <v>60</v>
          </cell>
          <cell r="AC243">
            <v>50</v>
          </cell>
          <cell r="AD243">
            <v>10</v>
          </cell>
          <cell r="AE243">
            <v>0</v>
          </cell>
          <cell r="AF243">
            <v>320</v>
          </cell>
          <cell r="AG243">
            <v>290</v>
          </cell>
          <cell r="AH243">
            <v>125</v>
          </cell>
          <cell r="AI243">
            <v>90</v>
          </cell>
          <cell r="AJ243">
            <v>70</v>
          </cell>
          <cell r="AK243">
            <v>35</v>
          </cell>
          <cell r="AL243">
            <v>20</v>
          </cell>
          <cell r="AM243">
            <v>15</v>
          </cell>
          <cell r="AN243">
            <v>0</v>
          </cell>
          <cell r="AO243">
            <v>1295</v>
          </cell>
          <cell r="AP243">
            <v>280</v>
          </cell>
          <cell r="AQ243">
            <v>425</v>
          </cell>
          <cell r="AR243">
            <v>175</v>
          </cell>
          <cell r="AS243">
            <v>250</v>
          </cell>
          <cell r="AT243">
            <v>160</v>
          </cell>
          <cell r="AU243">
            <v>1.2</v>
          </cell>
          <cell r="AV243">
            <v>3990</v>
          </cell>
          <cell r="AW243">
            <v>905</v>
          </cell>
          <cell r="AX243">
            <v>200</v>
          </cell>
          <cell r="AY243">
            <v>155</v>
          </cell>
          <cell r="AZ243">
            <v>550</v>
          </cell>
          <cell r="BA243">
            <v>3085</v>
          </cell>
          <cell r="BB243">
            <v>2.9</v>
          </cell>
          <cell r="BC243">
            <v>645</v>
          </cell>
          <cell r="BD243">
            <v>315</v>
          </cell>
          <cell r="BE243">
            <v>75</v>
          </cell>
          <cell r="BF243">
            <v>20</v>
          </cell>
          <cell r="BG243">
            <v>220</v>
          </cell>
          <cell r="BH243">
            <v>335</v>
          </cell>
          <cell r="BI243">
            <v>1710</v>
          </cell>
          <cell r="BJ243">
            <v>4.8</v>
          </cell>
          <cell r="BK243">
            <v>8208</v>
          </cell>
          <cell r="BL243">
            <v>2.2999999999999998</v>
          </cell>
          <cell r="BM243">
            <v>3932.9999999999995</v>
          </cell>
          <cell r="BN243">
            <v>1710</v>
          </cell>
          <cell r="BO243">
            <v>535</v>
          </cell>
          <cell r="BP243">
            <v>1175</v>
          </cell>
          <cell r="BQ243">
            <v>0</v>
          </cell>
          <cell r="BR243">
            <v>1710</v>
          </cell>
          <cell r="BS243">
            <v>995</v>
          </cell>
          <cell r="BT243">
            <v>575</v>
          </cell>
          <cell r="BU243">
            <v>140</v>
          </cell>
          <cell r="BV243">
            <v>1710</v>
          </cell>
          <cell r="BW243">
            <v>85</v>
          </cell>
          <cell r="BX243">
            <v>635</v>
          </cell>
          <cell r="BY243">
            <v>620</v>
          </cell>
          <cell r="BZ243">
            <v>215</v>
          </cell>
          <cell r="CA243">
            <v>65</v>
          </cell>
          <cell r="CB243">
            <v>70</v>
          </cell>
          <cell r="CC243">
            <v>10</v>
          </cell>
          <cell r="CD243">
            <v>10</v>
          </cell>
          <cell r="CE243">
            <v>0</v>
          </cell>
          <cell r="CF243">
            <v>1710</v>
          </cell>
          <cell r="CG243">
            <v>120</v>
          </cell>
          <cell r="CH243">
            <v>35</v>
          </cell>
          <cell r="CI243">
            <v>0</v>
          </cell>
          <cell r="CJ243">
            <v>500</v>
          </cell>
          <cell r="CK243">
            <v>0</v>
          </cell>
          <cell r="CL243">
            <v>1030</v>
          </cell>
          <cell r="CM243">
            <v>25</v>
          </cell>
          <cell r="CN243">
            <v>0</v>
          </cell>
          <cell r="CO243">
            <v>1710</v>
          </cell>
          <cell r="CP243">
            <v>550</v>
          </cell>
          <cell r="CQ243">
            <v>550</v>
          </cell>
          <cell r="CR243">
            <v>270</v>
          </cell>
          <cell r="CS243">
            <v>295</v>
          </cell>
          <cell r="CT243">
            <v>45</v>
          </cell>
          <cell r="CU243">
            <v>3990</v>
          </cell>
          <cell r="CV243">
            <v>2.2999999999999998</v>
          </cell>
          <cell r="CW243">
            <v>1710</v>
          </cell>
          <cell r="CX243">
            <v>1040</v>
          </cell>
          <cell r="CY243">
            <v>0</v>
          </cell>
          <cell r="CZ243">
            <v>660</v>
          </cell>
        </row>
        <row r="244">
          <cell r="A244" t="str">
            <v>4620613.00</v>
          </cell>
          <cell r="B244" t="str">
            <v>0613.00</v>
          </cell>
          <cell r="C244" t="str">
            <v>Montréal-Nord</v>
          </cell>
          <cell r="D244">
            <v>5510</v>
          </cell>
          <cell r="E244">
            <v>2115</v>
          </cell>
          <cell r="F244">
            <v>2310</v>
          </cell>
          <cell r="G244">
            <v>145</v>
          </cell>
          <cell r="H244">
            <v>585</v>
          </cell>
          <cell r="I244">
            <v>365</v>
          </cell>
          <cell r="J244">
            <v>5510</v>
          </cell>
          <cell r="K244">
            <v>5035</v>
          </cell>
          <cell r="L244">
            <v>475</v>
          </cell>
          <cell r="M244">
            <v>1855</v>
          </cell>
          <cell r="N244">
            <v>875</v>
          </cell>
          <cell r="O244">
            <v>405</v>
          </cell>
          <cell r="P244">
            <v>330</v>
          </cell>
          <cell r="Q244">
            <v>240</v>
          </cell>
          <cell r="R244">
            <v>1850</v>
          </cell>
          <cell r="S244">
            <v>1345</v>
          </cell>
          <cell r="T244">
            <v>1115</v>
          </cell>
          <cell r="U244">
            <v>435</v>
          </cell>
          <cell r="V244">
            <v>685</v>
          </cell>
          <cell r="W244">
            <v>230</v>
          </cell>
          <cell r="X244">
            <v>255</v>
          </cell>
          <cell r="Y244">
            <v>195</v>
          </cell>
          <cell r="Z244">
            <v>230</v>
          </cell>
          <cell r="AA244">
            <v>115</v>
          </cell>
          <cell r="AB244">
            <v>110</v>
          </cell>
          <cell r="AC244">
            <v>55</v>
          </cell>
          <cell r="AD244">
            <v>45</v>
          </cell>
          <cell r="AE244">
            <v>10</v>
          </cell>
          <cell r="AF244">
            <v>505</v>
          </cell>
          <cell r="AG244">
            <v>390</v>
          </cell>
          <cell r="AH244">
            <v>250</v>
          </cell>
          <cell r="AI244">
            <v>85</v>
          </cell>
          <cell r="AJ244">
            <v>45</v>
          </cell>
          <cell r="AK244">
            <v>120</v>
          </cell>
          <cell r="AL244">
            <v>70</v>
          </cell>
          <cell r="AM244">
            <v>30</v>
          </cell>
          <cell r="AN244">
            <v>15</v>
          </cell>
          <cell r="AO244">
            <v>2440</v>
          </cell>
          <cell r="AP244">
            <v>530</v>
          </cell>
          <cell r="AQ244">
            <v>855</v>
          </cell>
          <cell r="AR244">
            <v>260</v>
          </cell>
          <cell r="AS244">
            <v>380</v>
          </cell>
          <cell r="AT244">
            <v>415</v>
          </cell>
          <cell r="AU244">
            <v>1.3</v>
          </cell>
          <cell r="AV244">
            <v>6875</v>
          </cell>
          <cell r="AW244">
            <v>1235</v>
          </cell>
          <cell r="AX244">
            <v>150</v>
          </cell>
          <cell r="AY244">
            <v>195</v>
          </cell>
          <cell r="AZ244">
            <v>890</v>
          </cell>
          <cell r="BA244">
            <v>5640</v>
          </cell>
          <cell r="BB244">
            <v>3</v>
          </cell>
          <cell r="BC244">
            <v>975</v>
          </cell>
          <cell r="BD244">
            <v>385</v>
          </cell>
          <cell r="BE244">
            <v>40</v>
          </cell>
          <cell r="BF244">
            <v>45</v>
          </cell>
          <cell r="BG244">
            <v>295</v>
          </cell>
          <cell r="BH244">
            <v>585</v>
          </cell>
          <cell r="BI244">
            <v>2835</v>
          </cell>
          <cell r="BJ244">
            <v>4.7</v>
          </cell>
          <cell r="BK244">
            <v>13324.5</v>
          </cell>
          <cell r="BL244">
            <v>2.2000000000000002</v>
          </cell>
          <cell r="BM244">
            <v>6237.0000000000009</v>
          </cell>
          <cell r="BN244">
            <v>2835</v>
          </cell>
          <cell r="BO244">
            <v>795</v>
          </cell>
          <cell r="BP244">
            <v>2035</v>
          </cell>
          <cell r="BQ244">
            <v>0</v>
          </cell>
          <cell r="BR244">
            <v>2830</v>
          </cell>
          <cell r="BS244">
            <v>1695</v>
          </cell>
          <cell r="BT244">
            <v>870</v>
          </cell>
          <cell r="BU244">
            <v>270</v>
          </cell>
          <cell r="BV244">
            <v>2830</v>
          </cell>
          <cell r="BW244">
            <v>185</v>
          </cell>
          <cell r="BX244">
            <v>1145</v>
          </cell>
          <cell r="BY244">
            <v>900</v>
          </cell>
          <cell r="BZ244">
            <v>280</v>
          </cell>
          <cell r="CA244">
            <v>160</v>
          </cell>
          <cell r="CB244">
            <v>70</v>
          </cell>
          <cell r="CC244">
            <v>20</v>
          </cell>
          <cell r="CD244">
            <v>10</v>
          </cell>
          <cell r="CE244">
            <v>60</v>
          </cell>
          <cell r="CF244">
            <v>2835</v>
          </cell>
          <cell r="CG244">
            <v>215</v>
          </cell>
          <cell r="CH244">
            <v>40</v>
          </cell>
          <cell r="CI244">
            <v>5</v>
          </cell>
          <cell r="CJ244">
            <v>680</v>
          </cell>
          <cell r="CK244">
            <v>0</v>
          </cell>
          <cell r="CL244">
            <v>1885</v>
          </cell>
          <cell r="CM244">
            <v>10</v>
          </cell>
          <cell r="CN244">
            <v>0</v>
          </cell>
          <cell r="CO244">
            <v>2835</v>
          </cell>
          <cell r="CP244">
            <v>895</v>
          </cell>
          <cell r="CQ244">
            <v>905</v>
          </cell>
          <cell r="CR244">
            <v>420</v>
          </cell>
          <cell r="CS244">
            <v>495</v>
          </cell>
          <cell r="CT244">
            <v>120</v>
          </cell>
          <cell r="CU244">
            <v>6885</v>
          </cell>
          <cell r="CV244">
            <v>2.4</v>
          </cell>
          <cell r="CW244">
            <v>2830</v>
          </cell>
          <cell r="CX244">
            <v>1795</v>
          </cell>
          <cell r="CY244">
            <v>30</v>
          </cell>
          <cell r="CZ244">
            <v>1010</v>
          </cell>
        </row>
        <row r="245">
          <cell r="A245" t="str">
            <v>4620614.00</v>
          </cell>
          <cell r="B245" t="str">
            <v>0614.00</v>
          </cell>
          <cell r="C245" t="str">
            <v>Montréal-Nord</v>
          </cell>
          <cell r="D245">
            <v>2995</v>
          </cell>
          <cell r="E245">
            <v>1210</v>
          </cell>
          <cell r="F245">
            <v>1065</v>
          </cell>
          <cell r="G245">
            <v>80</v>
          </cell>
          <cell r="H245">
            <v>365</v>
          </cell>
          <cell r="I245">
            <v>285</v>
          </cell>
          <cell r="J245">
            <v>2995</v>
          </cell>
          <cell r="K245">
            <v>2680</v>
          </cell>
          <cell r="L245">
            <v>320</v>
          </cell>
          <cell r="M245">
            <v>905</v>
          </cell>
          <cell r="N245">
            <v>465</v>
          </cell>
          <cell r="O245">
            <v>215</v>
          </cell>
          <cell r="P245">
            <v>130</v>
          </cell>
          <cell r="Q245">
            <v>90</v>
          </cell>
          <cell r="R245">
            <v>905</v>
          </cell>
          <cell r="S245">
            <v>680</v>
          </cell>
          <cell r="T245">
            <v>515</v>
          </cell>
          <cell r="U245">
            <v>235</v>
          </cell>
          <cell r="V245">
            <v>280</v>
          </cell>
          <cell r="W245">
            <v>85</v>
          </cell>
          <cell r="X245">
            <v>105</v>
          </cell>
          <cell r="Y245">
            <v>90</v>
          </cell>
          <cell r="Z245">
            <v>160</v>
          </cell>
          <cell r="AA245">
            <v>85</v>
          </cell>
          <cell r="AB245">
            <v>75</v>
          </cell>
          <cell r="AC245">
            <v>55</v>
          </cell>
          <cell r="AD245">
            <v>15</v>
          </cell>
          <cell r="AE245">
            <v>0</v>
          </cell>
          <cell r="AF245">
            <v>225</v>
          </cell>
          <cell r="AG245">
            <v>205</v>
          </cell>
          <cell r="AH245">
            <v>125</v>
          </cell>
          <cell r="AI245">
            <v>65</v>
          </cell>
          <cell r="AJ245">
            <v>0</v>
          </cell>
          <cell r="AK245">
            <v>20</v>
          </cell>
          <cell r="AL245">
            <v>10</v>
          </cell>
          <cell r="AM245">
            <v>10</v>
          </cell>
          <cell r="AN245">
            <v>0</v>
          </cell>
          <cell r="AO245">
            <v>1020</v>
          </cell>
          <cell r="AP245">
            <v>240</v>
          </cell>
          <cell r="AQ245">
            <v>340</v>
          </cell>
          <cell r="AR245">
            <v>130</v>
          </cell>
          <cell r="AS245">
            <v>200</v>
          </cell>
          <cell r="AT245">
            <v>110</v>
          </cell>
          <cell r="AU245">
            <v>1.1000000000000001</v>
          </cell>
          <cell r="AV245">
            <v>3540</v>
          </cell>
          <cell r="AW245">
            <v>935</v>
          </cell>
          <cell r="AX245">
            <v>40</v>
          </cell>
          <cell r="AY245">
            <v>175</v>
          </cell>
          <cell r="AZ245">
            <v>720</v>
          </cell>
          <cell r="BA245">
            <v>2605</v>
          </cell>
          <cell r="BB245">
            <v>2.9</v>
          </cell>
          <cell r="BC245">
            <v>635</v>
          </cell>
          <cell r="BD245">
            <v>330</v>
          </cell>
          <cell r="BE245">
            <v>15</v>
          </cell>
          <cell r="BF245">
            <v>10</v>
          </cell>
          <cell r="BG245">
            <v>305</v>
          </cell>
          <cell r="BH245">
            <v>300</v>
          </cell>
          <cell r="BI245">
            <v>1675</v>
          </cell>
          <cell r="BJ245">
            <v>4.5999999999999996</v>
          </cell>
          <cell r="BK245">
            <v>7704.9999999999991</v>
          </cell>
          <cell r="BL245">
            <v>2</v>
          </cell>
          <cell r="BM245">
            <v>3350</v>
          </cell>
          <cell r="BN245">
            <v>1675</v>
          </cell>
          <cell r="BO245">
            <v>540</v>
          </cell>
          <cell r="BP245">
            <v>1135</v>
          </cell>
          <cell r="BQ245">
            <v>0</v>
          </cell>
          <cell r="BR245">
            <v>1675</v>
          </cell>
          <cell r="BS245">
            <v>1075</v>
          </cell>
          <cell r="BT245">
            <v>475</v>
          </cell>
          <cell r="BU245">
            <v>125</v>
          </cell>
          <cell r="BV245">
            <v>1670</v>
          </cell>
          <cell r="BW245">
            <v>295</v>
          </cell>
          <cell r="BX245">
            <v>695</v>
          </cell>
          <cell r="BY245">
            <v>315</v>
          </cell>
          <cell r="BZ245">
            <v>125</v>
          </cell>
          <cell r="CA245">
            <v>50</v>
          </cell>
          <cell r="CB245">
            <v>90</v>
          </cell>
          <cell r="CC245">
            <v>0</v>
          </cell>
          <cell r="CD245">
            <v>0</v>
          </cell>
          <cell r="CE245">
            <v>85</v>
          </cell>
          <cell r="CF245">
            <v>1670</v>
          </cell>
          <cell r="CG245">
            <v>210</v>
          </cell>
          <cell r="CH245">
            <v>15</v>
          </cell>
          <cell r="CI245">
            <v>15</v>
          </cell>
          <cell r="CJ245">
            <v>325</v>
          </cell>
          <cell r="CK245">
            <v>80</v>
          </cell>
          <cell r="CL245">
            <v>1030</v>
          </cell>
          <cell r="CM245">
            <v>0</v>
          </cell>
          <cell r="CN245">
            <v>0</v>
          </cell>
          <cell r="CO245">
            <v>1675</v>
          </cell>
          <cell r="CP245">
            <v>715</v>
          </cell>
          <cell r="CQ245">
            <v>455</v>
          </cell>
          <cell r="CR245">
            <v>245</v>
          </cell>
          <cell r="CS245">
            <v>220</v>
          </cell>
          <cell r="CT245">
            <v>40</v>
          </cell>
          <cell r="CU245">
            <v>3540</v>
          </cell>
          <cell r="CV245">
            <v>2.1</v>
          </cell>
          <cell r="CW245">
            <v>1670</v>
          </cell>
          <cell r="CX245">
            <v>845</v>
          </cell>
          <cell r="CY245">
            <v>25</v>
          </cell>
          <cell r="CZ245">
            <v>795</v>
          </cell>
        </row>
        <row r="246">
          <cell r="A246" t="str">
            <v>4620615.00</v>
          </cell>
          <cell r="B246" t="str">
            <v>0615.00</v>
          </cell>
          <cell r="C246" t="str">
            <v>Montréal-Nord</v>
          </cell>
          <cell r="D246">
            <v>4310</v>
          </cell>
          <cell r="E246">
            <v>1730</v>
          </cell>
          <cell r="F246">
            <v>1635</v>
          </cell>
          <cell r="G246">
            <v>130</v>
          </cell>
          <cell r="H246">
            <v>495</v>
          </cell>
          <cell r="I246">
            <v>310</v>
          </cell>
          <cell r="J246">
            <v>4315</v>
          </cell>
          <cell r="K246">
            <v>3855</v>
          </cell>
          <cell r="L246">
            <v>455</v>
          </cell>
          <cell r="M246">
            <v>1365</v>
          </cell>
          <cell r="N246">
            <v>630</v>
          </cell>
          <cell r="O246">
            <v>340</v>
          </cell>
          <cell r="P246">
            <v>225</v>
          </cell>
          <cell r="Q246">
            <v>170</v>
          </cell>
          <cell r="R246">
            <v>1365</v>
          </cell>
          <cell r="S246">
            <v>1025</v>
          </cell>
          <cell r="T246">
            <v>805</v>
          </cell>
          <cell r="U246">
            <v>345</v>
          </cell>
          <cell r="V246">
            <v>460</v>
          </cell>
          <cell r="W246">
            <v>205</v>
          </cell>
          <cell r="X246">
            <v>125</v>
          </cell>
          <cell r="Y246">
            <v>125</v>
          </cell>
          <cell r="Z246">
            <v>220</v>
          </cell>
          <cell r="AA246">
            <v>80</v>
          </cell>
          <cell r="AB246">
            <v>140</v>
          </cell>
          <cell r="AC246">
            <v>30</v>
          </cell>
          <cell r="AD246">
            <v>80</v>
          </cell>
          <cell r="AE246">
            <v>35</v>
          </cell>
          <cell r="AF246">
            <v>340</v>
          </cell>
          <cell r="AG246">
            <v>280</v>
          </cell>
          <cell r="AH246">
            <v>160</v>
          </cell>
          <cell r="AI246">
            <v>90</v>
          </cell>
          <cell r="AJ246">
            <v>30</v>
          </cell>
          <cell r="AK246">
            <v>55</v>
          </cell>
          <cell r="AL246">
            <v>40</v>
          </cell>
          <cell r="AM246">
            <v>15</v>
          </cell>
          <cell r="AN246">
            <v>0</v>
          </cell>
          <cell r="AO246">
            <v>1715</v>
          </cell>
          <cell r="AP246">
            <v>395</v>
          </cell>
          <cell r="AQ246">
            <v>620</v>
          </cell>
          <cell r="AR246">
            <v>200</v>
          </cell>
          <cell r="AS246">
            <v>305</v>
          </cell>
          <cell r="AT246">
            <v>195</v>
          </cell>
          <cell r="AU246">
            <v>1.3</v>
          </cell>
          <cell r="AV246">
            <v>5230</v>
          </cell>
          <cell r="AW246">
            <v>1125</v>
          </cell>
          <cell r="AX246">
            <v>215</v>
          </cell>
          <cell r="AY246">
            <v>155</v>
          </cell>
          <cell r="AZ246">
            <v>755</v>
          </cell>
          <cell r="BA246">
            <v>4105</v>
          </cell>
          <cell r="BB246">
            <v>3</v>
          </cell>
          <cell r="BC246">
            <v>760</v>
          </cell>
          <cell r="BD246">
            <v>295</v>
          </cell>
          <cell r="BE246">
            <v>35</v>
          </cell>
          <cell r="BF246">
            <v>25</v>
          </cell>
          <cell r="BG246">
            <v>230</v>
          </cell>
          <cell r="BH246">
            <v>470</v>
          </cell>
          <cell r="BI246">
            <v>2215</v>
          </cell>
          <cell r="BJ246">
            <v>4.7</v>
          </cell>
          <cell r="BK246">
            <v>10410.5</v>
          </cell>
          <cell r="BL246">
            <v>2.2000000000000002</v>
          </cell>
          <cell r="BM246">
            <v>4873</v>
          </cell>
          <cell r="BN246">
            <v>2215</v>
          </cell>
          <cell r="BO246">
            <v>625</v>
          </cell>
          <cell r="BP246">
            <v>1585</v>
          </cell>
          <cell r="BQ246">
            <v>0</v>
          </cell>
          <cell r="BR246">
            <v>2215</v>
          </cell>
          <cell r="BS246">
            <v>1405</v>
          </cell>
          <cell r="BT246">
            <v>545</v>
          </cell>
          <cell r="BU246">
            <v>260</v>
          </cell>
          <cell r="BV246">
            <v>2215</v>
          </cell>
          <cell r="BW246">
            <v>170</v>
          </cell>
          <cell r="BX246">
            <v>790</v>
          </cell>
          <cell r="BY246">
            <v>730</v>
          </cell>
          <cell r="BZ246">
            <v>240</v>
          </cell>
          <cell r="CA246">
            <v>50</v>
          </cell>
          <cell r="CB246">
            <v>110</v>
          </cell>
          <cell r="CC246">
            <v>80</v>
          </cell>
          <cell r="CD246">
            <v>15</v>
          </cell>
          <cell r="CE246">
            <v>30</v>
          </cell>
          <cell r="CF246">
            <v>2215</v>
          </cell>
          <cell r="CG246">
            <v>160</v>
          </cell>
          <cell r="CH246">
            <v>55</v>
          </cell>
          <cell r="CI246">
            <v>10</v>
          </cell>
          <cell r="CJ246">
            <v>490</v>
          </cell>
          <cell r="CK246">
            <v>85</v>
          </cell>
          <cell r="CL246">
            <v>1405</v>
          </cell>
          <cell r="CM246">
            <v>15</v>
          </cell>
          <cell r="CN246">
            <v>0</v>
          </cell>
          <cell r="CO246">
            <v>2215</v>
          </cell>
          <cell r="CP246">
            <v>755</v>
          </cell>
          <cell r="CQ246">
            <v>660</v>
          </cell>
          <cell r="CR246">
            <v>365</v>
          </cell>
          <cell r="CS246">
            <v>365</v>
          </cell>
          <cell r="CT246">
            <v>75</v>
          </cell>
          <cell r="CU246">
            <v>5230</v>
          </cell>
          <cell r="CV246">
            <v>2.4</v>
          </cell>
          <cell r="CW246">
            <v>2215</v>
          </cell>
          <cell r="CX246">
            <v>1305</v>
          </cell>
          <cell r="CY246">
            <v>30</v>
          </cell>
          <cell r="CZ246">
            <v>880</v>
          </cell>
        </row>
        <row r="247">
          <cell r="A247" t="str">
            <v>4620616.00</v>
          </cell>
          <cell r="B247" t="str">
            <v>0616.00</v>
          </cell>
          <cell r="C247" t="str">
            <v>Montréal-Nord</v>
          </cell>
          <cell r="D247">
            <v>5215</v>
          </cell>
          <cell r="E247">
            <v>2225</v>
          </cell>
          <cell r="F247">
            <v>1840</v>
          </cell>
          <cell r="G247">
            <v>180</v>
          </cell>
          <cell r="H247">
            <v>595</v>
          </cell>
          <cell r="I247">
            <v>375</v>
          </cell>
          <cell r="J247">
            <v>5210</v>
          </cell>
          <cell r="K247">
            <v>4690</v>
          </cell>
          <cell r="L247">
            <v>520</v>
          </cell>
          <cell r="M247">
            <v>1710</v>
          </cell>
          <cell r="N247">
            <v>790</v>
          </cell>
          <cell r="O247">
            <v>445</v>
          </cell>
          <cell r="P247">
            <v>340</v>
          </cell>
          <cell r="Q247">
            <v>135</v>
          </cell>
          <cell r="R247">
            <v>1710</v>
          </cell>
          <cell r="S247">
            <v>1115</v>
          </cell>
          <cell r="T247">
            <v>850</v>
          </cell>
          <cell r="U247">
            <v>270</v>
          </cell>
          <cell r="V247">
            <v>575</v>
          </cell>
          <cell r="W247">
            <v>240</v>
          </cell>
          <cell r="X247">
            <v>225</v>
          </cell>
          <cell r="Y247">
            <v>110</v>
          </cell>
          <cell r="Z247">
            <v>260</v>
          </cell>
          <cell r="AA247">
            <v>140</v>
          </cell>
          <cell r="AB247">
            <v>125</v>
          </cell>
          <cell r="AC247">
            <v>70</v>
          </cell>
          <cell r="AD247">
            <v>45</v>
          </cell>
          <cell r="AE247">
            <v>0</v>
          </cell>
          <cell r="AF247">
            <v>600</v>
          </cell>
          <cell r="AG247">
            <v>510</v>
          </cell>
          <cell r="AH247">
            <v>305</v>
          </cell>
          <cell r="AI247">
            <v>125</v>
          </cell>
          <cell r="AJ247">
            <v>80</v>
          </cell>
          <cell r="AK247">
            <v>85</v>
          </cell>
          <cell r="AL247">
            <v>75</v>
          </cell>
          <cell r="AM247">
            <v>10</v>
          </cell>
          <cell r="AN247">
            <v>0</v>
          </cell>
          <cell r="AO247">
            <v>2165</v>
          </cell>
          <cell r="AP247">
            <v>470</v>
          </cell>
          <cell r="AQ247">
            <v>720</v>
          </cell>
          <cell r="AR247">
            <v>230</v>
          </cell>
          <cell r="AS247">
            <v>395</v>
          </cell>
          <cell r="AT247">
            <v>340</v>
          </cell>
          <cell r="AU247">
            <v>1.3</v>
          </cell>
          <cell r="AV247">
            <v>6215</v>
          </cell>
          <cell r="AW247">
            <v>1230</v>
          </cell>
          <cell r="AX247">
            <v>190</v>
          </cell>
          <cell r="AY247">
            <v>225</v>
          </cell>
          <cell r="AZ247">
            <v>815</v>
          </cell>
          <cell r="BA247">
            <v>4985</v>
          </cell>
          <cell r="BB247">
            <v>2.9</v>
          </cell>
          <cell r="BC247">
            <v>770</v>
          </cell>
          <cell r="BD247">
            <v>340</v>
          </cell>
          <cell r="BE247">
            <v>30</v>
          </cell>
          <cell r="BF247">
            <v>15</v>
          </cell>
          <cell r="BG247">
            <v>295</v>
          </cell>
          <cell r="BH247">
            <v>425</v>
          </cell>
          <cell r="BI247">
            <v>2590</v>
          </cell>
          <cell r="BJ247">
            <v>4.5999999999999996</v>
          </cell>
          <cell r="BK247">
            <v>11913.999999999998</v>
          </cell>
          <cell r="BL247">
            <v>2.2000000000000002</v>
          </cell>
          <cell r="BM247">
            <v>5698.0000000000009</v>
          </cell>
          <cell r="BN247">
            <v>2595</v>
          </cell>
          <cell r="BO247">
            <v>655</v>
          </cell>
          <cell r="BP247">
            <v>1940</v>
          </cell>
          <cell r="BQ247">
            <v>0</v>
          </cell>
          <cell r="BR247">
            <v>2590</v>
          </cell>
          <cell r="BS247">
            <v>1495</v>
          </cell>
          <cell r="BT247">
            <v>820</v>
          </cell>
          <cell r="BU247">
            <v>275</v>
          </cell>
          <cell r="BV247">
            <v>2595</v>
          </cell>
          <cell r="BW247">
            <v>225</v>
          </cell>
          <cell r="BX247">
            <v>795</v>
          </cell>
          <cell r="BY247">
            <v>935</v>
          </cell>
          <cell r="BZ247">
            <v>265</v>
          </cell>
          <cell r="CA247">
            <v>100</v>
          </cell>
          <cell r="CB247">
            <v>90</v>
          </cell>
          <cell r="CC247">
            <v>35</v>
          </cell>
          <cell r="CD247">
            <v>25</v>
          </cell>
          <cell r="CE247">
            <v>110</v>
          </cell>
          <cell r="CF247">
            <v>2590</v>
          </cell>
          <cell r="CG247">
            <v>125</v>
          </cell>
          <cell r="CH247">
            <v>25</v>
          </cell>
          <cell r="CI247">
            <v>95</v>
          </cell>
          <cell r="CJ247">
            <v>570</v>
          </cell>
          <cell r="CK247">
            <v>70</v>
          </cell>
          <cell r="CL247">
            <v>1695</v>
          </cell>
          <cell r="CM247">
            <v>5</v>
          </cell>
          <cell r="CN247">
            <v>5</v>
          </cell>
          <cell r="CO247">
            <v>2590</v>
          </cell>
          <cell r="CP247">
            <v>820</v>
          </cell>
          <cell r="CQ247">
            <v>780</v>
          </cell>
          <cell r="CR247">
            <v>435</v>
          </cell>
          <cell r="CS247">
            <v>495</v>
          </cell>
          <cell r="CT247">
            <v>60</v>
          </cell>
          <cell r="CU247">
            <v>6205</v>
          </cell>
          <cell r="CV247">
            <v>2.4</v>
          </cell>
          <cell r="CW247">
            <v>2590</v>
          </cell>
          <cell r="CX247">
            <v>1640</v>
          </cell>
          <cell r="CY247">
            <v>30</v>
          </cell>
          <cell r="CZ247">
            <v>915</v>
          </cell>
        </row>
        <row r="248">
          <cell r="A248" t="str">
            <v>4620617.01</v>
          </cell>
          <cell r="B248" t="str">
            <v>0617.01</v>
          </cell>
          <cell r="C248" t="str">
            <v>Montréal-Nord</v>
          </cell>
          <cell r="D248">
            <v>4415</v>
          </cell>
          <cell r="E248">
            <v>1535</v>
          </cell>
          <cell r="F248">
            <v>2015</v>
          </cell>
          <cell r="G248">
            <v>135</v>
          </cell>
          <cell r="H248">
            <v>420</v>
          </cell>
          <cell r="I248">
            <v>305</v>
          </cell>
          <cell r="J248">
            <v>4420</v>
          </cell>
          <cell r="K248">
            <v>4010</v>
          </cell>
          <cell r="L248">
            <v>405</v>
          </cell>
          <cell r="M248">
            <v>1510</v>
          </cell>
          <cell r="N248">
            <v>760</v>
          </cell>
          <cell r="O248">
            <v>330</v>
          </cell>
          <cell r="P248">
            <v>330</v>
          </cell>
          <cell r="Q248">
            <v>85</v>
          </cell>
          <cell r="R248">
            <v>1505</v>
          </cell>
          <cell r="S248">
            <v>1195</v>
          </cell>
          <cell r="T248">
            <v>985</v>
          </cell>
          <cell r="U248">
            <v>465</v>
          </cell>
          <cell r="V248">
            <v>525</v>
          </cell>
          <cell r="W248">
            <v>220</v>
          </cell>
          <cell r="X248">
            <v>245</v>
          </cell>
          <cell r="Y248">
            <v>55</v>
          </cell>
          <cell r="Z248">
            <v>205</v>
          </cell>
          <cell r="AA248">
            <v>95</v>
          </cell>
          <cell r="AB248">
            <v>110</v>
          </cell>
          <cell r="AC248">
            <v>35</v>
          </cell>
          <cell r="AD248">
            <v>60</v>
          </cell>
          <cell r="AE248">
            <v>10</v>
          </cell>
          <cell r="AF248">
            <v>315</v>
          </cell>
          <cell r="AG248">
            <v>255</v>
          </cell>
          <cell r="AH248">
            <v>145</v>
          </cell>
          <cell r="AI248">
            <v>65</v>
          </cell>
          <cell r="AJ248">
            <v>40</v>
          </cell>
          <cell r="AK248">
            <v>55</v>
          </cell>
          <cell r="AL248">
            <v>55</v>
          </cell>
          <cell r="AM248">
            <v>10</v>
          </cell>
          <cell r="AN248">
            <v>0</v>
          </cell>
          <cell r="AO248">
            <v>1585</v>
          </cell>
          <cell r="AP248">
            <v>365</v>
          </cell>
          <cell r="AQ248">
            <v>510</v>
          </cell>
          <cell r="AR248">
            <v>170</v>
          </cell>
          <cell r="AS248">
            <v>300</v>
          </cell>
          <cell r="AT248">
            <v>240</v>
          </cell>
          <cell r="AU248">
            <v>1.1000000000000001</v>
          </cell>
          <cell r="AV248">
            <v>5260</v>
          </cell>
          <cell r="AW248">
            <v>975</v>
          </cell>
          <cell r="AX248">
            <v>130</v>
          </cell>
          <cell r="AY248">
            <v>235</v>
          </cell>
          <cell r="AZ248">
            <v>615</v>
          </cell>
          <cell r="BA248">
            <v>4285</v>
          </cell>
          <cell r="BB248">
            <v>2.8</v>
          </cell>
          <cell r="BC248">
            <v>1070</v>
          </cell>
          <cell r="BD248">
            <v>285</v>
          </cell>
          <cell r="BE248">
            <v>25</v>
          </cell>
          <cell r="BF248">
            <v>45</v>
          </cell>
          <cell r="BG248">
            <v>210</v>
          </cell>
          <cell r="BH248">
            <v>785</v>
          </cell>
          <cell r="BI248">
            <v>2165</v>
          </cell>
          <cell r="BJ248">
            <v>5.5</v>
          </cell>
          <cell r="BK248">
            <v>11907.5</v>
          </cell>
          <cell r="BL248">
            <v>2.4</v>
          </cell>
          <cell r="BM248">
            <v>5196</v>
          </cell>
          <cell r="BN248">
            <v>2170</v>
          </cell>
          <cell r="BO248">
            <v>1115</v>
          </cell>
          <cell r="BP248">
            <v>1055</v>
          </cell>
          <cell r="BQ248">
            <v>0</v>
          </cell>
          <cell r="BR248">
            <v>2165</v>
          </cell>
          <cell r="BS248">
            <v>1385</v>
          </cell>
          <cell r="BT248">
            <v>585</v>
          </cell>
          <cell r="BU248">
            <v>200</v>
          </cell>
          <cell r="BV248">
            <v>2165</v>
          </cell>
          <cell r="BW248">
            <v>70</v>
          </cell>
          <cell r="BX248">
            <v>710</v>
          </cell>
          <cell r="BY248">
            <v>885</v>
          </cell>
          <cell r="BZ248">
            <v>300</v>
          </cell>
          <cell r="CA248">
            <v>115</v>
          </cell>
          <cell r="CB248">
            <v>50</v>
          </cell>
          <cell r="CC248">
            <v>15</v>
          </cell>
          <cell r="CD248">
            <v>15</v>
          </cell>
          <cell r="CE248">
            <v>10</v>
          </cell>
          <cell r="CF248">
            <v>2165</v>
          </cell>
          <cell r="CG248">
            <v>485</v>
          </cell>
          <cell r="CH248">
            <v>305</v>
          </cell>
          <cell r="CI248">
            <v>145</v>
          </cell>
          <cell r="CJ248">
            <v>30</v>
          </cell>
          <cell r="CK248">
            <v>155</v>
          </cell>
          <cell r="CL248">
            <v>1045</v>
          </cell>
          <cell r="CM248">
            <v>5</v>
          </cell>
          <cell r="CN248">
            <v>0</v>
          </cell>
          <cell r="CO248">
            <v>2165</v>
          </cell>
          <cell r="CP248">
            <v>610</v>
          </cell>
          <cell r="CQ248">
            <v>740</v>
          </cell>
          <cell r="CR248">
            <v>340</v>
          </cell>
          <cell r="CS248">
            <v>425</v>
          </cell>
          <cell r="CT248">
            <v>50</v>
          </cell>
          <cell r="CU248">
            <v>5260</v>
          </cell>
          <cell r="CV248">
            <v>2.4</v>
          </cell>
          <cell r="CW248">
            <v>2170</v>
          </cell>
          <cell r="CX248">
            <v>1460</v>
          </cell>
          <cell r="CY248">
            <v>20</v>
          </cell>
          <cell r="CZ248">
            <v>680</v>
          </cell>
        </row>
        <row r="249">
          <cell r="A249" t="str">
            <v>4620617.02</v>
          </cell>
          <cell r="B249" t="str">
            <v>0617.02</v>
          </cell>
          <cell r="C249" t="str">
            <v>Montréal-Nord</v>
          </cell>
          <cell r="D249">
            <v>3205</v>
          </cell>
          <cell r="E249">
            <v>1320</v>
          </cell>
          <cell r="F249">
            <v>1265</v>
          </cell>
          <cell r="G249">
            <v>90</v>
          </cell>
          <cell r="H249">
            <v>345</v>
          </cell>
          <cell r="I249">
            <v>185</v>
          </cell>
          <cell r="J249">
            <v>3200</v>
          </cell>
          <cell r="K249">
            <v>2780</v>
          </cell>
          <cell r="L249">
            <v>420</v>
          </cell>
          <cell r="M249">
            <v>1045</v>
          </cell>
          <cell r="N249">
            <v>510</v>
          </cell>
          <cell r="O249">
            <v>235</v>
          </cell>
          <cell r="P249">
            <v>185</v>
          </cell>
          <cell r="Q249">
            <v>110</v>
          </cell>
          <cell r="R249">
            <v>1050</v>
          </cell>
          <cell r="S249">
            <v>835</v>
          </cell>
          <cell r="T249">
            <v>620</v>
          </cell>
          <cell r="U249">
            <v>260</v>
          </cell>
          <cell r="V249">
            <v>355</v>
          </cell>
          <cell r="W249">
            <v>120</v>
          </cell>
          <cell r="X249">
            <v>140</v>
          </cell>
          <cell r="Y249">
            <v>95</v>
          </cell>
          <cell r="Z249">
            <v>215</v>
          </cell>
          <cell r="AA249">
            <v>130</v>
          </cell>
          <cell r="AB249">
            <v>85</v>
          </cell>
          <cell r="AC249">
            <v>60</v>
          </cell>
          <cell r="AD249">
            <v>20</v>
          </cell>
          <cell r="AE249">
            <v>0</v>
          </cell>
          <cell r="AF249">
            <v>210</v>
          </cell>
          <cell r="AG249">
            <v>160</v>
          </cell>
          <cell r="AH249">
            <v>90</v>
          </cell>
          <cell r="AI249">
            <v>50</v>
          </cell>
          <cell r="AJ249">
            <v>15</v>
          </cell>
          <cell r="AK249">
            <v>55</v>
          </cell>
          <cell r="AL249">
            <v>35</v>
          </cell>
          <cell r="AM249">
            <v>0</v>
          </cell>
          <cell r="AN249">
            <v>10</v>
          </cell>
          <cell r="AO249">
            <v>1185</v>
          </cell>
          <cell r="AP249">
            <v>245</v>
          </cell>
          <cell r="AQ249">
            <v>415</v>
          </cell>
          <cell r="AR249">
            <v>130</v>
          </cell>
          <cell r="AS249">
            <v>215</v>
          </cell>
          <cell r="AT249">
            <v>185</v>
          </cell>
          <cell r="AU249">
            <v>1.1000000000000001</v>
          </cell>
          <cell r="AV249">
            <v>3830</v>
          </cell>
          <cell r="AW249">
            <v>760</v>
          </cell>
          <cell r="AX249">
            <v>90</v>
          </cell>
          <cell r="AY249">
            <v>180</v>
          </cell>
          <cell r="AZ249">
            <v>490</v>
          </cell>
          <cell r="BA249">
            <v>3070</v>
          </cell>
          <cell r="BB249">
            <v>2.9</v>
          </cell>
          <cell r="BC249">
            <v>570</v>
          </cell>
          <cell r="BD249">
            <v>245</v>
          </cell>
          <cell r="BE249">
            <v>25</v>
          </cell>
          <cell r="BF249">
            <v>30</v>
          </cell>
          <cell r="BG249">
            <v>185</v>
          </cell>
          <cell r="BH249">
            <v>330</v>
          </cell>
          <cell r="BI249">
            <v>1590</v>
          </cell>
          <cell r="BJ249">
            <v>5.2</v>
          </cell>
          <cell r="BK249">
            <v>8268</v>
          </cell>
          <cell r="BL249">
            <v>2.4</v>
          </cell>
          <cell r="BM249">
            <v>3816</v>
          </cell>
          <cell r="BN249">
            <v>1595</v>
          </cell>
          <cell r="BO249">
            <v>755</v>
          </cell>
          <cell r="BP249">
            <v>835</v>
          </cell>
          <cell r="BQ249">
            <v>0</v>
          </cell>
          <cell r="BR249">
            <v>1595</v>
          </cell>
          <cell r="BS249">
            <v>905</v>
          </cell>
          <cell r="BT249">
            <v>525</v>
          </cell>
          <cell r="BU249">
            <v>160</v>
          </cell>
          <cell r="BV249">
            <v>1595</v>
          </cell>
          <cell r="BW249">
            <v>160</v>
          </cell>
          <cell r="BX249">
            <v>660</v>
          </cell>
          <cell r="BY249">
            <v>395</v>
          </cell>
          <cell r="BZ249">
            <v>250</v>
          </cell>
          <cell r="CA249">
            <v>65</v>
          </cell>
          <cell r="CB249">
            <v>30</v>
          </cell>
          <cell r="CC249">
            <v>0</v>
          </cell>
          <cell r="CD249">
            <v>0</v>
          </cell>
          <cell r="CE249">
            <v>40</v>
          </cell>
          <cell r="CF249">
            <v>1590</v>
          </cell>
          <cell r="CG249">
            <v>310</v>
          </cell>
          <cell r="CH249">
            <v>105</v>
          </cell>
          <cell r="CI249">
            <v>5</v>
          </cell>
          <cell r="CJ249">
            <v>215</v>
          </cell>
          <cell r="CK249">
            <v>0</v>
          </cell>
          <cell r="CL249">
            <v>940</v>
          </cell>
          <cell r="CM249">
            <v>15</v>
          </cell>
          <cell r="CN249">
            <v>0</v>
          </cell>
          <cell r="CO249">
            <v>1590</v>
          </cell>
          <cell r="CP249">
            <v>490</v>
          </cell>
          <cell r="CQ249">
            <v>505</v>
          </cell>
          <cell r="CR249">
            <v>255</v>
          </cell>
          <cell r="CS249">
            <v>285</v>
          </cell>
          <cell r="CT249">
            <v>50</v>
          </cell>
          <cell r="CU249">
            <v>3830</v>
          </cell>
          <cell r="CV249">
            <v>2.4</v>
          </cell>
          <cell r="CW249">
            <v>1595</v>
          </cell>
          <cell r="CX249">
            <v>1005</v>
          </cell>
          <cell r="CY249">
            <v>20</v>
          </cell>
          <cell r="CZ249">
            <v>565</v>
          </cell>
        </row>
        <row r="250">
          <cell r="A250" t="str">
            <v>4620618.00</v>
          </cell>
          <cell r="B250" t="str">
            <v>0618.00</v>
          </cell>
          <cell r="C250" t="str">
            <v>Montréal-Nord</v>
          </cell>
          <cell r="D250">
            <v>2855</v>
          </cell>
          <cell r="E250">
            <v>1120</v>
          </cell>
          <cell r="F250">
            <v>910</v>
          </cell>
          <cell r="G250">
            <v>90</v>
          </cell>
          <cell r="H250">
            <v>425</v>
          </cell>
          <cell r="I250">
            <v>310</v>
          </cell>
          <cell r="J250">
            <v>2855</v>
          </cell>
          <cell r="K250">
            <v>2555</v>
          </cell>
          <cell r="L250">
            <v>300</v>
          </cell>
          <cell r="M250">
            <v>815</v>
          </cell>
          <cell r="N250">
            <v>440</v>
          </cell>
          <cell r="O250">
            <v>200</v>
          </cell>
          <cell r="P250">
            <v>110</v>
          </cell>
          <cell r="Q250">
            <v>60</v>
          </cell>
          <cell r="R250">
            <v>810</v>
          </cell>
          <cell r="S250">
            <v>590</v>
          </cell>
          <cell r="T250">
            <v>440</v>
          </cell>
          <cell r="U250">
            <v>185</v>
          </cell>
          <cell r="V250">
            <v>255</v>
          </cell>
          <cell r="W250">
            <v>130</v>
          </cell>
          <cell r="X250">
            <v>65</v>
          </cell>
          <cell r="Y250">
            <v>55</v>
          </cell>
          <cell r="Z250">
            <v>150</v>
          </cell>
          <cell r="AA250">
            <v>90</v>
          </cell>
          <cell r="AB250">
            <v>55</v>
          </cell>
          <cell r="AC250">
            <v>15</v>
          </cell>
          <cell r="AD250">
            <v>40</v>
          </cell>
          <cell r="AE250">
            <v>0</v>
          </cell>
          <cell r="AF250">
            <v>220</v>
          </cell>
          <cell r="AG250">
            <v>185</v>
          </cell>
          <cell r="AH250">
            <v>130</v>
          </cell>
          <cell r="AI250">
            <v>50</v>
          </cell>
          <cell r="AJ250">
            <v>0</v>
          </cell>
          <cell r="AK250">
            <v>40</v>
          </cell>
          <cell r="AL250">
            <v>35</v>
          </cell>
          <cell r="AM250">
            <v>0</v>
          </cell>
          <cell r="AN250">
            <v>0</v>
          </cell>
          <cell r="AO250">
            <v>855</v>
          </cell>
          <cell r="AP250">
            <v>215</v>
          </cell>
          <cell r="AQ250">
            <v>260</v>
          </cell>
          <cell r="AR250">
            <v>90</v>
          </cell>
          <cell r="AS250">
            <v>155</v>
          </cell>
          <cell r="AT250">
            <v>135</v>
          </cell>
          <cell r="AU250">
            <v>1.1000000000000001</v>
          </cell>
          <cell r="AV250">
            <v>3175</v>
          </cell>
          <cell r="AW250">
            <v>915</v>
          </cell>
          <cell r="AX250">
            <v>80</v>
          </cell>
          <cell r="AY250">
            <v>115</v>
          </cell>
          <cell r="AZ250">
            <v>720</v>
          </cell>
          <cell r="BA250">
            <v>2260</v>
          </cell>
          <cell r="BB250">
            <v>2.8</v>
          </cell>
          <cell r="BC250">
            <v>600</v>
          </cell>
          <cell r="BD250">
            <v>275</v>
          </cell>
          <cell r="BE250">
            <v>30</v>
          </cell>
          <cell r="BF250">
            <v>0</v>
          </cell>
          <cell r="BG250">
            <v>235</v>
          </cell>
          <cell r="BH250">
            <v>325</v>
          </cell>
          <cell r="BI250">
            <v>1585</v>
          </cell>
          <cell r="BJ250">
            <v>4.5</v>
          </cell>
          <cell r="BK250">
            <v>7132.5</v>
          </cell>
          <cell r="BL250">
            <v>1.9</v>
          </cell>
          <cell r="BM250">
            <v>3011.5</v>
          </cell>
          <cell r="BN250">
            <v>1580</v>
          </cell>
          <cell r="BO250">
            <v>415</v>
          </cell>
          <cell r="BP250">
            <v>1170</v>
          </cell>
          <cell r="BQ250">
            <v>0</v>
          </cell>
          <cell r="BR250">
            <v>1585</v>
          </cell>
          <cell r="BS250">
            <v>1090</v>
          </cell>
          <cell r="BT250">
            <v>355</v>
          </cell>
          <cell r="BU250">
            <v>140</v>
          </cell>
          <cell r="BV250">
            <v>1585</v>
          </cell>
          <cell r="BW250">
            <v>205</v>
          </cell>
          <cell r="BX250">
            <v>490</v>
          </cell>
          <cell r="BY250">
            <v>305</v>
          </cell>
          <cell r="BZ250">
            <v>250</v>
          </cell>
          <cell r="CA250">
            <v>50</v>
          </cell>
          <cell r="CB250">
            <v>135</v>
          </cell>
          <cell r="CC250">
            <v>65</v>
          </cell>
          <cell r="CD250">
            <v>15</v>
          </cell>
          <cell r="CE250">
            <v>55</v>
          </cell>
          <cell r="CF250">
            <v>1585</v>
          </cell>
          <cell r="CG250">
            <v>200</v>
          </cell>
          <cell r="CH250">
            <v>30</v>
          </cell>
          <cell r="CI250">
            <v>10</v>
          </cell>
          <cell r="CJ250">
            <v>190</v>
          </cell>
          <cell r="CK250">
            <v>155</v>
          </cell>
          <cell r="CL250">
            <v>980</v>
          </cell>
          <cell r="CM250">
            <v>15</v>
          </cell>
          <cell r="CN250">
            <v>0</v>
          </cell>
          <cell r="CO250">
            <v>1585</v>
          </cell>
          <cell r="CP250">
            <v>720</v>
          </cell>
          <cell r="CQ250">
            <v>475</v>
          </cell>
          <cell r="CR250">
            <v>195</v>
          </cell>
          <cell r="CS250">
            <v>165</v>
          </cell>
          <cell r="CT250">
            <v>30</v>
          </cell>
          <cell r="CU250">
            <v>3175</v>
          </cell>
          <cell r="CV250">
            <v>2</v>
          </cell>
          <cell r="CW250">
            <v>1585</v>
          </cell>
          <cell r="CX250">
            <v>780</v>
          </cell>
          <cell r="CY250">
            <v>15</v>
          </cell>
          <cell r="CZ250">
            <v>785</v>
          </cell>
        </row>
        <row r="251">
          <cell r="A251" t="str">
            <v>4620619.00</v>
          </cell>
          <cell r="B251" t="str">
            <v>0619.00</v>
          </cell>
          <cell r="C251" t="str">
            <v>Montréal-Nord</v>
          </cell>
          <cell r="D251">
            <v>5280</v>
          </cell>
          <cell r="E251">
            <v>1705</v>
          </cell>
          <cell r="F251">
            <v>1525</v>
          </cell>
          <cell r="G251">
            <v>190</v>
          </cell>
          <cell r="H251">
            <v>570</v>
          </cell>
          <cell r="I251">
            <v>1290</v>
          </cell>
          <cell r="J251">
            <v>5280</v>
          </cell>
          <cell r="K251">
            <v>4860</v>
          </cell>
          <cell r="L251">
            <v>420</v>
          </cell>
          <cell r="M251">
            <v>1165</v>
          </cell>
          <cell r="N251">
            <v>705</v>
          </cell>
          <cell r="O251">
            <v>210</v>
          </cell>
          <cell r="P251">
            <v>175</v>
          </cell>
          <cell r="Q251">
            <v>75</v>
          </cell>
          <cell r="R251">
            <v>1165</v>
          </cell>
          <cell r="S251">
            <v>930</v>
          </cell>
          <cell r="T251">
            <v>720</v>
          </cell>
          <cell r="U251">
            <v>405</v>
          </cell>
          <cell r="V251">
            <v>310</v>
          </cell>
          <cell r="W251">
            <v>155</v>
          </cell>
          <cell r="X251">
            <v>95</v>
          </cell>
          <cell r="Y251">
            <v>55</v>
          </cell>
          <cell r="Z251">
            <v>210</v>
          </cell>
          <cell r="AA251">
            <v>115</v>
          </cell>
          <cell r="AB251">
            <v>95</v>
          </cell>
          <cell r="AC251">
            <v>10</v>
          </cell>
          <cell r="AD251">
            <v>55</v>
          </cell>
          <cell r="AE251">
            <v>25</v>
          </cell>
          <cell r="AF251">
            <v>235</v>
          </cell>
          <cell r="AG251">
            <v>205</v>
          </cell>
          <cell r="AH251">
            <v>150</v>
          </cell>
          <cell r="AI251">
            <v>35</v>
          </cell>
          <cell r="AJ251">
            <v>15</v>
          </cell>
          <cell r="AK251">
            <v>25</v>
          </cell>
          <cell r="AL251">
            <v>30</v>
          </cell>
          <cell r="AM251">
            <v>0</v>
          </cell>
          <cell r="AN251">
            <v>0</v>
          </cell>
          <cell r="AO251">
            <v>1050</v>
          </cell>
          <cell r="AP251">
            <v>210</v>
          </cell>
          <cell r="AQ251">
            <v>345</v>
          </cell>
          <cell r="AR251">
            <v>95</v>
          </cell>
          <cell r="AS251">
            <v>255</v>
          </cell>
          <cell r="AT251">
            <v>150</v>
          </cell>
          <cell r="AU251">
            <v>0.9</v>
          </cell>
          <cell r="AV251">
            <v>5445</v>
          </cell>
          <cell r="AW251">
            <v>2295</v>
          </cell>
          <cell r="AX251">
            <v>145</v>
          </cell>
          <cell r="AY251">
            <v>140</v>
          </cell>
          <cell r="AZ251">
            <v>2005</v>
          </cell>
          <cell r="BA251">
            <v>3150</v>
          </cell>
          <cell r="BB251">
            <v>2.7</v>
          </cell>
          <cell r="BC251">
            <v>2160</v>
          </cell>
          <cell r="BD251">
            <v>1520</v>
          </cell>
          <cell r="BE251">
            <v>45</v>
          </cell>
          <cell r="BF251">
            <v>55</v>
          </cell>
          <cell r="BG251">
            <v>1420</v>
          </cell>
          <cell r="BH251">
            <v>635</v>
          </cell>
          <cell r="BI251">
            <v>3295</v>
          </cell>
          <cell r="BJ251">
            <v>3.7</v>
          </cell>
          <cell r="BK251">
            <v>12191.5</v>
          </cell>
          <cell r="BL251">
            <v>1.4</v>
          </cell>
          <cell r="BM251">
            <v>4613</v>
          </cell>
          <cell r="BN251">
            <v>3290</v>
          </cell>
          <cell r="BO251">
            <v>520</v>
          </cell>
          <cell r="BP251">
            <v>2775</v>
          </cell>
          <cell r="BQ251">
            <v>0</v>
          </cell>
          <cell r="BR251">
            <v>3295</v>
          </cell>
          <cell r="BS251">
            <v>2430</v>
          </cell>
          <cell r="BT251">
            <v>730</v>
          </cell>
          <cell r="BU251">
            <v>130</v>
          </cell>
          <cell r="BV251">
            <v>3295</v>
          </cell>
          <cell r="BW251">
            <v>170</v>
          </cell>
          <cell r="BX251">
            <v>675</v>
          </cell>
          <cell r="BY251">
            <v>830</v>
          </cell>
          <cell r="BZ251">
            <v>990</v>
          </cell>
          <cell r="CA251">
            <v>175</v>
          </cell>
          <cell r="CB251">
            <v>155</v>
          </cell>
          <cell r="CC251">
            <v>245</v>
          </cell>
          <cell r="CD251">
            <v>30</v>
          </cell>
          <cell r="CE251">
            <v>15</v>
          </cell>
          <cell r="CF251">
            <v>3295</v>
          </cell>
          <cell r="CG251">
            <v>185</v>
          </cell>
          <cell r="CH251">
            <v>60</v>
          </cell>
          <cell r="CI251">
            <v>0</v>
          </cell>
          <cell r="CJ251">
            <v>200</v>
          </cell>
          <cell r="CK251">
            <v>1675</v>
          </cell>
          <cell r="CL251">
            <v>1160</v>
          </cell>
          <cell r="CM251">
            <v>5</v>
          </cell>
          <cell r="CN251">
            <v>0</v>
          </cell>
          <cell r="CO251">
            <v>3295</v>
          </cell>
          <cell r="CP251">
            <v>2010</v>
          </cell>
          <cell r="CQ251">
            <v>800</v>
          </cell>
          <cell r="CR251">
            <v>250</v>
          </cell>
          <cell r="CS251">
            <v>215</v>
          </cell>
          <cell r="CT251">
            <v>25</v>
          </cell>
          <cell r="CU251">
            <v>5445</v>
          </cell>
          <cell r="CV251">
            <v>1.7</v>
          </cell>
          <cell r="CW251">
            <v>3290</v>
          </cell>
          <cell r="CX251">
            <v>1160</v>
          </cell>
          <cell r="CY251">
            <v>0</v>
          </cell>
          <cell r="CZ251">
            <v>2130</v>
          </cell>
        </row>
        <row r="252">
          <cell r="C252" t="str">
            <v>Montréal-Nord</v>
          </cell>
          <cell r="D252">
            <v>68940</v>
          </cell>
          <cell r="E252">
            <v>27045</v>
          </cell>
          <cell r="F252">
            <v>25305</v>
          </cell>
          <cell r="G252">
            <v>2220</v>
          </cell>
          <cell r="H252">
            <v>7910</v>
          </cell>
          <cell r="I252">
            <v>6495</v>
          </cell>
          <cell r="J252">
            <v>68945</v>
          </cell>
          <cell r="K252">
            <v>61950</v>
          </cell>
          <cell r="L252">
            <v>7010</v>
          </cell>
          <cell r="M252">
            <v>21980</v>
          </cell>
          <cell r="N252">
            <v>10870</v>
          </cell>
          <cell r="O252">
            <v>5265</v>
          </cell>
          <cell r="P252">
            <v>3840</v>
          </cell>
          <cell r="Q252">
            <v>1955</v>
          </cell>
          <cell r="R252">
            <v>21980</v>
          </cell>
          <cell r="S252">
            <v>15675</v>
          </cell>
          <cell r="T252">
            <v>12155</v>
          </cell>
          <cell r="U252">
            <v>5220</v>
          </cell>
          <cell r="V252">
            <v>6935</v>
          </cell>
          <cell r="W252">
            <v>2735</v>
          </cell>
          <cell r="X252">
            <v>2680</v>
          </cell>
          <cell r="Y252">
            <v>1500</v>
          </cell>
          <cell r="Z252">
            <v>3495</v>
          </cell>
          <cell r="AA252">
            <v>1890</v>
          </cell>
          <cell r="AB252">
            <v>1590</v>
          </cell>
          <cell r="AC252">
            <v>775</v>
          </cell>
          <cell r="AD252">
            <v>580</v>
          </cell>
          <cell r="AE252">
            <v>210</v>
          </cell>
          <cell r="AF252">
            <v>6320</v>
          </cell>
          <cell r="AG252">
            <v>5395</v>
          </cell>
          <cell r="AH252">
            <v>3090</v>
          </cell>
          <cell r="AI252">
            <v>1515</v>
          </cell>
          <cell r="AJ252">
            <v>715</v>
          </cell>
          <cell r="AK252">
            <v>915</v>
          </cell>
          <cell r="AL252">
            <v>660</v>
          </cell>
          <cell r="AM252">
            <v>180</v>
          </cell>
          <cell r="AN252">
            <v>55</v>
          </cell>
          <cell r="AO252">
            <v>25990</v>
          </cell>
          <cell r="AP252">
            <v>5880</v>
          </cell>
          <cell r="AQ252">
            <v>8900</v>
          </cell>
          <cell r="AR252">
            <v>2785</v>
          </cell>
          <cell r="AS252">
            <v>4680</v>
          </cell>
          <cell r="AT252">
            <v>3730</v>
          </cell>
          <cell r="AU252">
            <v>1.1824385805277524</v>
          </cell>
          <cell r="AV252">
            <v>82410</v>
          </cell>
          <cell r="AW252">
            <v>18745</v>
          </cell>
          <cell r="AX252">
            <v>2385</v>
          </cell>
          <cell r="AY252">
            <v>3075</v>
          </cell>
          <cell r="AZ252">
            <v>13275</v>
          </cell>
          <cell r="BA252">
            <v>63660</v>
          </cell>
          <cell r="BB252">
            <v>2.8962693357597815</v>
          </cell>
          <cell r="BC252">
            <v>14835</v>
          </cell>
          <cell r="BD252">
            <v>6940</v>
          </cell>
          <cell r="BE252">
            <v>750</v>
          </cell>
          <cell r="BF252">
            <v>395</v>
          </cell>
          <cell r="BG252">
            <v>5775</v>
          </cell>
          <cell r="BH252">
            <v>7885</v>
          </cell>
          <cell r="BI252">
            <v>36510</v>
          </cell>
          <cell r="BJ252">
            <v>4.6127910161599566</v>
          </cell>
          <cell r="BK252">
            <v>168413</v>
          </cell>
          <cell r="BL252">
            <v>2.1094083812654065</v>
          </cell>
          <cell r="BM252">
            <v>77014.5</v>
          </cell>
          <cell r="BN252">
            <v>36510</v>
          </cell>
          <cell r="BO252">
            <v>9945</v>
          </cell>
          <cell r="BP252">
            <v>26565</v>
          </cell>
          <cell r="BQ252">
            <v>0</v>
          </cell>
          <cell r="BR252">
            <v>36510</v>
          </cell>
          <cell r="BS252">
            <v>23220</v>
          </cell>
          <cell r="BT252">
            <v>10065</v>
          </cell>
          <cell r="BU252">
            <v>3215</v>
          </cell>
          <cell r="BV252">
            <v>36505</v>
          </cell>
          <cell r="BW252">
            <v>1950</v>
          </cell>
          <cell r="BX252">
            <v>9420</v>
          </cell>
          <cell r="BY252">
            <v>12655</v>
          </cell>
          <cell r="BZ252">
            <v>7575</v>
          </cell>
          <cell r="CA252">
            <v>2190</v>
          </cell>
          <cell r="CB252">
            <v>1210</v>
          </cell>
          <cell r="CC252">
            <v>740</v>
          </cell>
          <cell r="CD252">
            <v>210</v>
          </cell>
          <cell r="CE252">
            <v>495</v>
          </cell>
          <cell r="CF252">
            <v>36515</v>
          </cell>
          <cell r="CG252">
            <v>2540</v>
          </cell>
          <cell r="CH252">
            <v>1265</v>
          </cell>
          <cell r="CI252">
            <v>450</v>
          </cell>
          <cell r="CJ252">
            <v>5085</v>
          </cell>
          <cell r="CK252">
            <v>4495</v>
          </cell>
          <cell r="CL252">
            <v>22490</v>
          </cell>
          <cell r="CM252">
            <v>150</v>
          </cell>
          <cell r="CN252">
            <v>5</v>
          </cell>
          <cell r="CO252">
            <v>36510</v>
          </cell>
          <cell r="CP252">
            <v>13285</v>
          </cell>
          <cell r="CQ252">
            <v>11125</v>
          </cell>
          <cell r="CR252">
            <v>5430</v>
          </cell>
          <cell r="CS252">
            <v>5770</v>
          </cell>
          <cell r="CT252">
            <v>905</v>
          </cell>
          <cell r="CU252">
            <v>82430</v>
          </cell>
          <cell r="CV252">
            <v>2.2577376061353056</v>
          </cell>
          <cell r="CW252">
            <v>36495</v>
          </cell>
          <cell r="CX252">
            <v>21105</v>
          </cell>
          <cell r="CY252">
            <v>400</v>
          </cell>
          <cell r="CZ252">
            <v>14955</v>
          </cell>
        </row>
        <row r="255">
          <cell r="A255" t="str">
            <v>4620340.00</v>
          </cell>
          <cell r="B255" t="str">
            <v>0340.00</v>
          </cell>
          <cell r="C255" t="str">
            <v>MONTRÉAL-OUEST</v>
          </cell>
          <cell r="D255">
            <v>4130</v>
          </cell>
          <cell r="E255">
            <v>1335</v>
          </cell>
          <cell r="F255">
            <v>2300</v>
          </cell>
          <cell r="G255">
            <v>80</v>
          </cell>
          <cell r="H255">
            <v>230</v>
          </cell>
          <cell r="I255">
            <v>195</v>
          </cell>
          <cell r="J255">
            <v>4130</v>
          </cell>
          <cell r="K255">
            <v>3900</v>
          </cell>
          <cell r="L255">
            <v>235</v>
          </cell>
          <cell r="M255">
            <v>1460</v>
          </cell>
          <cell r="N255">
            <v>545</v>
          </cell>
          <cell r="O255">
            <v>345</v>
          </cell>
          <cell r="P255">
            <v>385</v>
          </cell>
          <cell r="Q255">
            <v>195</v>
          </cell>
          <cell r="R255">
            <v>1465</v>
          </cell>
          <cell r="S255">
            <v>1250</v>
          </cell>
          <cell r="T255">
            <v>1130</v>
          </cell>
          <cell r="U255">
            <v>315</v>
          </cell>
          <cell r="V255">
            <v>820</v>
          </cell>
          <cell r="W255">
            <v>290</v>
          </cell>
          <cell r="X255">
            <v>360</v>
          </cell>
          <cell r="Y255">
            <v>170</v>
          </cell>
          <cell r="Z255">
            <v>115</v>
          </cell>
          <cell r="AA255">
            <v>80</v>
          </cell>
          <cell r="AB255">
            <v>35</v>
          </cell>
          <cell r="AC255">
            <v>0</v>
          </cell>
          <cell r="AD255">
            <v>15</v>
          </cell>
          <cell r="AE255">
            <v>20</v>
          </cell>
          <cell r="AF255">
            <v>215</v>
          </cell>
          <cell r="AG255">
            <v>160</v>
          </cell>
          <cell r="AH255">
            <v>100</v>
          </cell>
          <cell r="AI255">
            <v>50</v>
          </cell>
          <cell r="AJ255">
            <v>10</v>
          </cell>
          <cell r="AK255">
            <v>50</v>
          </cell>
          <cell r="AL255">
            <v>45</v>
          </cell>
          <cell r="AM255">
            <v>0</v>
          </cell>
          <cell r="AN255">
            <v>0</v>
          </cell>
          <cell r="AO255">
            <v>1945</v>
          </cell>
          <cell r="AP255">
            <v>345</v>
          </cell>
          <cell r="AQ255">
            <v>690</v>
          </cell>
          <cell r="AR255">
            <v>260</v>
          </cell>
          <cell r="AS255">
            <v>445</v>
          </cell>
          <cell r="AT255">
            <v>205</v>
          </cell>
          <cell r="AU255">
            <v>1.3</v>
          </cell>
          <cell r="AV255">
            <v>5165</v>
          </cell>
          <cell r="AW255">
            <v>505</v>
          </cell>
          <cell r="AX255">
            <v>85</v>
          </cell>
          <cell r="AY255">
            <v>70</v>
          </cell>
          <cell r="AZ255">
            <v>350</v>
          </cell>
          <cell r="BA255">
            <v>4655</v>
          </cell>
          <cell r="BB255">
            <v>3.2</v>
          </cell>
          <cell r="BC255">
            <v>660</v>
          </cell>
          <cell r="BD255">
            <v>200</v>
          </cell>
          <cell r="BE255">
            <v>20</v>
          </cell>
          <cell r="BF255">
            <v>20</v>
          </cell>
          <cell r="BG255">
            <v>160</v>
          </cell>
          <cell r="BH255">
            <v>460</v>
          </cell>
          <cell r="BI255">
            <v>1860</v>
          </cell>
          <cell r="BJ255">
            <v>7.7</v>
          </cell>
          <cell r="BK255">
            <v>14322</v>
          </cell>
          <cell r="BL255">
            <v>3.3</v>
          </cell>
          <cell r="BM255">
            <v>6138</v>
          </cell>
          <cell r="BN255">
            <v>1855</v>
          </cell>
          <cell r="BO255">
            <v>1440</v>
          </cell>
          <cell r="BP255">
            <v>415</v>
          </cell>
          <cell r="BQ255">
            <v>0</v>
          </cell>
          <cell r="BR255">
            <v>1860</v>
          </cell>
          <cell r="BS255">
            <v>900</v>
          </cell>
          <cell r="BT255">
            <v>785</v>
          </cell>
          <cell r="BU255">
            <v>175</v>
          </cell>
          <cell r="BV255">
            <v>1860</v>
          </cell>
          <cell r="BW255">
            <v>815</v>
          </cell>
          <cell r="BX255">
            <v>630</v>
          </cell>
          <cell r="BY255">
            <v>265</v>
          </cell>
          <cell r="BZ255">
            <v>80</v>
          </cell>
          <cell r="CA255">
            <v>10</v>
          </cell>
          <cell r="CB255">
            <v>25</v>
          </cell>
          <cell r="CC255">
            <v>10</v>
          </cell>
          <cell r="CD255">
            <v>0</v>
          </cell>
          <cell r="CE255">
            <v>20</v>
          </cell>
          <cell r="CF255">
            <v>1860</v>
          </cell>
          <cell r="CG255">
            <v>800</v>
          </cell>
          <cell r="CH255">
            <v>365</v>
          </cell>
          <cell r="CI255">
            <v>35</v>
          </cell>
          <cell r="CJ255">
            <v>160</v>
          </cell>
          <cell r="CK255">
            <v>0</v>
          </cell>
          <cell r="CL255">
            <v>500</v>
          </cell>
          <cell r="CM255">
            <v>5</v>
          </cell>
          <cell r="CN255">
            <v>0</v>
          </cell>
          <cell r="CO255">
            <v>1855</v>
          </cell>
          <cell r="CP255">
            <v>350</v>
          </cell>
          <cell r="CQ255">
            <v>560</v>
          </cell>
          <cell r="CR255">
            <v>345</v>
          </cell>
          <cell r="CS255">
            <v>555</v>
          </cell>
          <cell r="CT255">
            <v>45</v>
          </cell>
          <cell r="CU255">
            <v>5165</v>
          </cell>
          <cell r="CV255">
            <v>2.8</v>
          </cell>
          <cell r="CW255">
            <v>1860</v>
          </cell>
          <cell r="CX255">
            <v>1440</v>
          </cell>
          <cell r="CY255">
            <v>10</v>
          </cell>
          <cell r="CZ255">
            <v>410</v>
          </cell>
        </row>
        <row r="256">
          <cell r="C256" t="str">
            <v>MONTRÉAL-OUEST</v>
          </cell>
          <cell r="D256">
            <v>4130</v>
          </cell>
          <cell r="E256">
            <v>1335</v>
          </cell>
          <cell r="F256">
            <v>2300</v>
          </cell>
          <cell r="G256">
            <v>80</v>
          </cell>
          <cell r="H256">
            <v>230</v>
          </cell>
          <cell r="I256">
            <v>195</v>
          </cell>
          <cell r="J256">
            <v>4130</v>
          </cell>
          <cell r="K256">
            <v>3900</v>
          </cell>
          <cell r="L256">
            <v>235</v>
          </cell>
          <cell r="M256">
            <v>1460</v>
          </cell>
          <cell r="N256">
            <v>545</v>
          </cell>
          <cell r="O256">
            <v>345</v>
          </cell>
          <cell r="P256">
            <v>385</v>
          </cell>
          <cell r="Q256">
            <v>195</v>
          </cell>
          <cell r="R256">
            <v>1465</v>
          </cell>
          <cell r="S256">
            <v>1250</v>
          </cell>
          <cell r="T256">
            <v>1130</v>
          </cell>
          <cell r="U256">
            <v>315</v>
          </cell>
          <cell r="V256">
            <v>820</v>
          </cell>
          <cell r="W256">
            <v>290</v>
          </cell>
          <cell r="X256">
            <v>360</v>
          </cell>
          <cell r="Y256">
            <v>170</v>
          </cell>
          <cell r="Z256">
            <v>115</v>
          </cell>
          <cell r="AA256">
            <v>80</v>
          </cell>
          <cell r="AB256">
            <v>35</v>
          </cell>
          <cell r="AC256">
            <v>0</v>
          </cell>
          <cell r="AD256">
            <v>15</v>
          </cell>
          <cell r="AE256">
            <v>20</v>
          </cell>
          <cell r="AF256">
            <v>215</v>
          </cell>
          <cell r="AG256">
            <v>160</v>
          </cell>
          <cell r="AH256">
            <v>100</v>
          </cell>
          <cell r="AI256">
            <v>50</v>
          </cell>
          <cell r="AJ256">
            <v>10</v>
          </cell>
          <cell r="AK256">
            <v>50</v>
          </cell>
          <cell r="AL256">
            <v>45</v>
          </cell>
          <cell r="AM256">
            <v>0</v>
          </cell>
          <cell r="AN256">
            <v>0</v>
          </cell>
          <cell r="AO256">
            <v>1945</v>
          </cell>
          <cell r="AP256">
            <v>345</v>
          </cell>
          <cell r="AQ256">
            <v>690</v>
          </cell>
          <cell r="AR256">
            <v>260</v>
          </cell>
          <cell r="AS256">
            <v>445</v>
          </cell>
          <cell r="AT256">
            <v>205</v>
          </cell>
          <cell r="AU256">
            <v>1.3276450511945392</v>
          </cell>
          <cell r="AV256">
            <v>5165</v>
          </cell>
          <cell r="AW256">
            <v>505</v>
          </cell>
          <cell r="AX256">
            <v>85</v>
          </cell>
          <cell r="AY256">
            <v>70</v>
          </cell>
          <cell r="AZ256">
            <v>350</v>
          </cell>
          <cell r="BA256">
            <v>4655</v>
          </cell>
          <cell r="BB256">
            <v>3.1774744027303754</v>
          </cell>
          <cell r="BC256">
            <v>660</v>
          </cell>
          <cell r="BD256">
            <v>200</v>
          </cell>
          <cell r="BE256">
            <v>20</v>
          </cell>
          <cell r="BF256">
            <v>20</v>
          </cell>
          <cell r="BG256">
            <v>160</v>
          </cell>
          <cell r="BH256">
            <v>460</v>
          </cell>
          <cell r="BI256">
            <v>1860</v>
          </cell>
          <cell r="BJ256">
            <v>7.7</v>
          </cell>
          <cell r="BK256">
            <v>14322</v>
          </cell>
          <cell r="BL256">
            <v>3.3</v>
          </cell>
          <cell r="BM256">
            <v>6138</v>
          </cell>
          <cell r="BN256">
            <v>1855</v>
          </cell>
          <cell r="BO256">
            <v>1440</v>
          </cell>
          <cell r="BP256">
            <v>415</v>
          </cell>
          <cell r="BQ256">
            <v>0</v>
          </cell>
          <cell r="BR256">
            <v>1860</v>
          </cell>
          <cell r="BS256">
            <v>900</v>
          </cell>
          <cell r="BT256">
            <v>785</v>
          </cell>
          <cell r="BU256">
            <v>175</v>
          </cell>
          <cell r="BV256">
            <v>1860</v>
          </cell>
          <cell r="BW256">
            <v>815</v>
          </cell>
          <cell r="BX256">
            <v>630</v>
          </cell>
          <cell r="BY256">
            <v>265</v>
          </cell>
          <cell r="BZ256">
            <v>80</v>
          </cell>
          <cell r="CA256">
            <v>10</v>
          </cell>
          <cell r="CB256">
            <v>25</v>
          </cell>
          <cell r="CC256">
            <v>10</v>
          </cell>
          <cell r="CD256">
            <v>0</v>
          </cell>
          <cell r="CE256">
            <v>20</v>
          </cell>
          <cell r="CF256">
            <v>1860</v>
          </cell>
          <cell r="CG256">
            <v>800</v>
          </cell>
          <cell r="CH256">
            <v>365</v>
          </cell>
          <cell r="CI256">
            <v>35</v>
          </cell>
          <cell r="CJ256">
            <v>160</v>
          </cell>
          <cell r="CK256">
            <v>0</v>
          </cell>
          <cell r="CL256">
            <v>500</v>
          </cell>
          <cell r="CM256">
            <v>5</v>
          </cell>
          <cell r="CN256">
            <v>0</v>
          </cell>
          <cell r="CO256">
            <v>1855</v>
          </cell>
          <cell r="CP256">
            <v>350</v>
          </cell>
          <cell r="CQ256">
            <v>560</v>
          </cell>
          <cell r="CR256">
            <v>345</v>
          </cell>
          <cell r="CS256">
            <v>555</v>
          </cell>
          <cell r="CT256">
            <v>45</v>
          </cell>
          <cell r="CU256">
            <v>5165</v>
          </cell>
          <cell r="CV256">
            <v>2.7843665768194068</v>
          </cell>
          <cell r="CW256">
            <v>1860</v>
          </cell>
          <cell r="CX256">
            <v>1440</v>
          </cell>
          <cell r="CY256">
            <v>10</v>
          </cell>
          <cell r="CZ256">
            <v>410</v>
          </cell>
        </row>
        <row r="259">
          <cell r="A259" t="str">
            <v>4620360.00</v>
          </cell>
          <cell r="B259" t="str">
            <v>0360.00</v>
          </cell>
          <cell r="C259" t="str">
            <v>Outremont</v>
          </cell>
          <cell r="D259">
            <v>1620</v>
          </cell>
          <cell r="E259">
            <v>585</v>
          </cell>
          <cell r="F259">
            <v>865</v>
          </cell>
          <cell r="G259">
            <v>30</v>
          </cell>
          <cell r="H259">
            <v>85</v>
          </cell>
          <cell r="I259">
            <v>55</v>
          </cell>
          <cell r="J259">
            <v>1620</v>
          </cell>
          <cell r="K259">
            <v>1450</v>
          </cell>
          <cell r="L259">
            <v>170</v>
          </cell>
          <cell r="M259">
            <v>540</v>
          </cell>
          <cell r="N259">
            <v>175</v>
          </cell>
          <cell r="O259">
            <v>135</v>
          </cell>
          <cell r="P259">
            <v>130</v>
          </cell>
          <cell r="Q259">
            <v>100</v>
          </cell>
          <cell r="R259">
            <v>535</v>
          </cell>
          <cell r="S259">
            <v>515</v>
          </cell>
          <cell r="T259">
            <v>425</v>
          </cell>
          <cell r="U259">
            <v>125</v>
          </cell>
          <cell r="V259">
            <v>305</v>
          </cell>
          <cell r="W259">
            <v>105</v>
          </cell>
          <cell r="X259">
            <v>125</v>
          </cell>
          <cell r="Y259">
            <v>75</v>
          </cell>
          <cell r="Z259">
            <v>90</v>
          </cell>
          <cell r="AA259">
            <v>30</v>
          </cell>
          <cell r="AB259">
            <v>55</v>
          </cell>
          <cell r="AC259">
            <v>25</v>
          </cell>
          <cell r="AD259">
            <v>0</v>
          </cell>
          <cell r="AE259">
            <v>25</v>
          </cell>
          <cell r="AF259">
            <v>20</v>
          </cell>
          <cell r="AG259">
            <v>15</v>
          </cell>
          <cell r="AH259">
            <v>15</v>
          </cell>
          <cell r="AI259">
            <v>0</v>
          </cell>
          <cell r="AJ259">
            <v>0</v>
          </cell>
          <cell r="AK259">
            <v>0</v>
          </cell>
          <cell r="AL259">
            <v>0</v>
          </cell>
          <cell r="AM259">
            <v>10</v>
          </cell>
          <cell r="AN259">
            <v>0</v>
          </cell>
          <cell r="AO259">
            <v>740</v>
          </cell>
          <cell r="AP259">
            <v>105</v>
          </cell>
          <cell r="AQ259">
            <v>270</v>
          </cell>
          <cell r="AR259">
            <v>95</v>
          </cell>
          <cell r="AS259">
            <v>170</v>
          </cell>
          <cell r="AT259">
            <v>95</v>
          </cell>
          <cell r="AU259">
            <v>1.4</v>
          </cell>
          <cell r="AV259">
            <v>1940</v>
          </cell>
          <cell r="AW259">
            <v>145</v>
          </cell>
          <cell r="AX259">
            <v>0</v>
          </cell>
          <cell r="AY259">
            <v>25</v>
          </cell>
          <cell r="AZ259">
            <v>110</v>
          </cell>
          <cell r="BA259">
            <v>1795</v>
          </cell>
          <cell r="BB259">
            <v>3.4</v>
          </cell>
          <cell r="BC259">
            <v>245</v>
          </cell>
          <cell r="BD259">
            <v>60</v>
          </cell>
          <cell r="BE259">
            <v>10</v>
          </cell>
          <cell r="BF259">
            <v>0</v>
          </cell>
          <cell r="BG259">
            <v>55</v>
          </cell>
          <cell r="BH259">
            <v>185</v>
          </cell>
          <cell r="BI259">
            <v>655</v>
          </cell>
          <cell r="BJ259">
            <v>9.1</v>
          </cell>
          <cell r="BK259">
            <v>5960.5</v>
          </cell>
          <cell r="BL259">
            <v>3.6</v>
          </cell>
          <cell r="BM259">
            <v>2358</v>
          </cell>
          <cell r="BN259">
            <v>655</v>
          </cell>
          <cell r="BO259">
            <v>580</v>
          </cell>
          <cell r="BP259">
            <v>75</v>
          </cell>
          <cell r="BQ259">
            <v>0</v>
          </cell>
          <cell r="BR259">
            <v>655</v>
          </cell>
          <cell r="BS259">
            <v>395</v>
          </cell>
          <cell r="BT259">
            <v>210</v>
          </cell>
          <cell r="BU259">
            <v>45</v>
          </cell>
          <cell r="BV259">
            <v>655</v>
          </cell>
          <cell r="BW259">
            <v>335</v>
          </cell>
          <cell r="BX259">
            <v>105</v>
          </cell>
          <cell r="BY259">
            <v>60</v>
          </cell>
          <cell r="BZ259">
            <v>75</v>
          </cell>
          <cell r="CA259">
            <v>15</v>
          </cell>
          <cell r="CB259">
            <v>55</v>
          </cell>
          <cell r="CC259">
            <v>0</v>
          </cell>
          <cell r="CD259">
            <v>0</v>
          </cell>
          <cell r="CE259">
            <v>15</v>
          </cell>
          <cell r="CF259">
            <v>660</v>
          </cell>
          <cell r="CG259">
            <v>295</v>
          </cell>
          <cell r="CH259">
            <v>115</v>
          </cell>
          <cell r="CI259">
            <v>110</v>
          </cell>
          <cell r="CJ259">
            <v>20</v>
          </cell>
          <cell r="CK259">
            <v>30</v>
          </cell>
          <cell r="CL259">
            <v>75</v>
          </cell>
          <cell r="CM259">
            <v>0</v>
          </cell>
          <cell r="CN259">
            <v>0</v>
          </cell>
          <cell r="CO259">
            <v>660</v>
          </cell>
          <cell r="CP259">
            <v>100</v>
          </cell>
          <cell r="CQ259">
            <v>205</v>
          </cell>
          <cell r="CR259">
            <v>120</v>
          </cell>
          <cell r="CS259">
            <v>205</v>
          </cell>
          <cell r="CT259">
            <v>30</v>
          </cell>
          <cell r="CU259">
            <v>1940</v>
          </cell>
          <cell r="CV259">
            <v>3</v>
          </cell>
          <cell r="CW259">
            <v>655</v>
          </cell>
          <cell r="CX259">
            <v>535</v>
          </cell>
          <cell r="CY259">
            <v>0</v>
          </cell>
          <cell r="CZ259">
            <v>120</v>
          </cell>
        </row>
        <row r="260">
          <cell r="A260" t="str">
            <v>4620361.00</v>
          </cell>
          <cell r="B260" t="str">
            <v>0361.00</v>
          </cell>
          <cell r="C260" t="str">
            <v>Outremont</v>
          </cell>
          <cell r="D260">
            <v>1350</v>
          </cell>
          <cell r="E260">
            <v>610</v>
          </cell>
          <cell r="F260">
            <v>440</v>
          </cell>
          <cell r="G260">
            <v>35</v>
          </cell>
          <cell r="H260">
            <v>130</v>
          </cell>
          <cell r="I260">
            <v>135</v>
          </cell>
          <cell r="J260">
            <v>1350</v>
          </cell>
          <cell r="K260">
            <v>1190</v>
          </cell>
          <cell r="L260">
            <v>165</v>
          </cell>
          <cell r="M260">
            <v>375</v>
          </cell>
          <cell r="N260">
            <v>210</v>
          </cell>
          <cell r="O260">
            <v>75</v>
          </cell>
          <cell r="P260">
            <v>40</v>
          </cell>
          <cell r="Q260">
            <v>40</v>
          </cell>
          <cell r="R260">
            <v>370</v>
          </cell>
          <cell r="S260">
            <v>305</v>
          </cell>
          <cell r="T260">
            <v>210</v>
          </cell>
          <cell r="U260">
            <v>110</v>
          </cell>
          <cell r="V260">
            <v>100</v>
          </cell>
          <cell r="W260">
            <v>35</v>
          </cell>
          <cell r="X260">
            <v>30</v>
          </cell>
          <cell r="Y260">
            <v>35</v>
          </cell>
          <cell r="Z260">
            <v>95</v>
          </cell>
          <cell r="AA260">
            <v>65</v>
          </cell>
          <cell r="AB260">
            <v>35</v>
          </cell>
          <cell r="AC260">
            <v>10</v>
          </cell>
          <cell r="AD260">
            <v>15</v>
          </cell>
          <cell r="AE260">
            <v>0</v>
          </cell>
          <cell r="AF260">
            <v>65</v>
          </cell>
          <cell r="AG260">
            <v>40</v>
          </cell>
          <cell r="AH260">
            <v>30</v>
          </cell>
          <cell r="AI260">
            <v>15</v>
          </cell>
          <cell r="AJ260">
            <v>0</v>
          </cell>
          <cell r="AK260">
            <v>25</v>
          </cell>
          <cell r="AL260">
            <v>0</v>
          </cell>
          <cell r="AM260">
            <v>15</v>
          </cell>
          <cell r="AN260">
            <v>0</v>
          </cell>
          <cell r="AO260">
            <v>355</v>
          </cell>
          <cell r="AP260">
            <v>80</v>
          </cell>
          <cell r="AQ260">
            <v>125</v>
          </cell>
          <cell r="AR260">
            <v>35</v>
          </cell>
          <cell r="AS260">
            <v>65</v>
          </cell>
          <cell r="AT260">
            <v>50</v>
          </cell>
          <cell r="AU260">
            <v>1</v>
          </cell>
          <cell r="AV260">
            <v>1445</v>
          </cell>
          <cell r="AW260">
            <v>410</v>
          </cell>
          <cell r="AX260">
            <v>25</v>
          </cell>
          <cell r="AY260">
            <v>15</v>
          </cell>
          <cell r="AZ260">
            <v>365</v>
          </cell>
          <cell r="BA260">
            <v>1035</v>
          </cell>
          <cell r="BB260">
            <v>2.8</v>
          </cell>
          <cell r="BC260">
            <v>245</v>
          </cell>
          <cell r="BD260">
            <v>140</v>
          </cell>
          <cell r="BE260">
            <v>0</v>
          </cell>
          <cell r="BF260">
            <v>0</v>
          </cell>
          <cell r="BG260">
            <v>140</v>
          </cell>
          <cell r="BH260">
            <v>105</v>
          </cell>
          <cell r="BI260">
            <v>760</v>
          </cell>
          <cell r="BJ260">
            <v>4.5999999999999996</v>
          </cell>
          <cell r="BK260">
            <v>3495.9999999999995</v>
          </cell>
          <cell r="BL260">
            <v>1.8</v>
          </cell>
          <cell r="BM260">
            <v>1368</v>
          </cell>
          <cell r="BN260">
            <v>765</v>
          </cell>
          <cell r="BO260">
            <v>190</v>
          </cell>
          <cell r="BP260">
            <v>570</v>
          </cell>
          <cell r="BQ260">
            <v>0</v>
          </cell>
          <cell r="BR260">
            <v>765</v>
          </cell>
          <cell r="BS260">
            <v>535</v>
          </cell>
          <cell r="BT260">
            <v>180</v>
          </cell>
          <cell r="BU260">
            <v>50</v>
          </cell>
          <cell r="BV260">
            <v>760</v>
          </cell>
          <cell r="BW260">
            <v>250</v>
          </cell>
          <cell r="BX260">
            <v>95</v>
          </cell>
          <cell r="BY260">
            <v>140</v>
          </cell>
          <cell r="BZ260">
            <v>215</v>
          </cell>
          <cell r="CA260">
            <v>25</v>
          </cell>
          <cell r="CB260">
            <v>35</v>
          </cell>
          <cell r="CC260">
            <v>0</v>
          </cell>
          <cell r="CD260">
            <v>0</v>
          </cell>
          <cell r="CE260">
            <v>0</v>
          </cell>
          <cell r="CF260">
            <v>760</v>
          </cell>
          <cell r="CG260">
            <v>25</v>
          </cell>
          <cell r="CH260">
            <v>55</v>
          </cell>
          <cell r="CI260">
            <v>0</v>
          </cell>
          <cell r="CJ260">
            <v>15</v>
          </cell>
          <cell r="CK260">
            <v>475</v>
          </cell>
          <cell r="CL260">
            <v>190</v>
          </cell>
          <cell r="CM260">
            <v>0</v>
          </cell>
          <cell r="CN260">
            <v>0</v>
          </cell>
          <cell r="CO260">
            <v>760</v>
          </cell>
          <cell r="CP260">
            <v>365</v>
          </cell>
          <cell r="CQ260">
            <v>240</v>
          </cell>
          <cell r="CR260">
            <v>75</v>
          </cell>
          <cell r="CS260">
            <v>75</v>
          </cell>
          <cell r="CT260">
            <v>10</v>
          </cell>
          <cell r="CU260">
            <v>1445</v>
          </cell>
          <cell r="CV260">
            <v>1.9</v>
          </cell>
          <cell r="CW260">
            <v>765</v>
          </cell>
          <cell r="CX260">
            <v>375</v>
          </cell>
          <cell r="CY260">
            <v>0</v>
          </cell>
          <cell r="CZ260">
            <v>390</v>
          </cell>
        </row>
        <row r="261">
          <cell r="A261" t="str">
            <v>4620362.00</v>
          </cell>
          <cell r="B261" t="str">
            <v>0362.00</v>
          </cell>
          <cell r="C261" t="str">
            <v>Outremont</v>
          </cell>
          <cell r="D261">
            <v>1970</v>
          </cell>
          <cell r="E261">
            <v>815</v>
          </cell>
          <cell r="F261">
            <v>875</v>
          </cell>
          <cell r="G261">
            <v>25</v>
          </cell>
          <cell r="H261">
            <v>170</v>
          </cell>
          <cell r="I261">
            <v>85</v>
          </cell>
          <cell r="J261">
            <v>1970</v>
          </cell>
          <cell r="K261">
            <v>1740</v>
          </cell>
          <cell r="L261">
            <v>230</v>
          </cell>
          <cell r="M261">
            <v>610</v>
          </cell>
          <cell r="N261">
            <v>200</v>
          </cell>
          <cell r="O261">
            <v>125</v>
          </cell>
          <cell r="P261">
            <v>165</v>
          </cell>
          <cell r="Q261">
            <v>120</v>
          </cell>
          <cell r="R261">
            <v>610</v>
          </cell>
          <cell r="S261">
            <v>535</v>
          </cell>
          <cell r="T261">
            <v>435</v>
          </cell>
          <cell r="U261">
            <v>115</v>
          </cell>
          <cell r="V261">
            <v>320</v>
          </cell>
          <cell r="W261">
            <v>105</v>
          </cell>
          <cell r="X261">
            <v>105</v>
          </cell>
          <cell r="Y261">
            <v>110</v>
          </cell>
          <cell r="Z261">
            <v>100</v>
          </cell>
          <cell r="AA261">
            <v>30</v>
          </cell>
          <cell r="AB261">
            <v>70</v>
          </cell>
          <cell r="AC261">
            <v>15</v>
          </cell>
          <cell r="AD261">
            <v>45</v>
          </cell>
          <cell r="AE261">
            <v>0</v>
          </cell>
          <cell r="AF261">
            <v>75</v>
          </cell>
          <cell r="AG261">
            <v>70</v>
          </cell>
          <cell r="AH261">
            <v>50</v>
          </cell>
          <cell r="AI261">
            <v>10</v>
          </cell>
          <cell r="AJ261">
            <v>15</v>
          </cell>
          <cell r="AK261">
            <v>10</v>
          </cell>
          <cell r="AL261">
            <v>10</v>
          </cell>
          <cell r="AM261">
            <v>0</v>
          </cell>
          <cell r="AN261">
            <v>0</v>
          </cell>
          <cell r="AO261">
            <v>995</v>
          </cell>
          <cell r="AP261">
            <v>150</v>
          </cell>
          <cell r="AQ261">
            <v>345</v>
          </cell>
          <cell r="AR261">
            <v>145</v>
          </cell>
          <cell r="AS261">
            <v>235</v>
          </cell>
          <cell r="AT261">
            <v>115</v>
          </cell>
          <cell r="AU261">
            <v>1.6</v>
          </cell>
          <cell r="AV261">
            <v>2475</v>
          </cell>
          <cell r="AW261">
            <v>340</v>
          </cell>
          <cell r="AX261">
            <v>75</v>
          </cell>
          <cell r="AY261">
            <v>65</v>
          </cell>
          <cell r="AZ261">
            <v>195</v>
          </cell>
          <cell r="BA261">
            <v>2140</v>
          </cell>
          <cell r="BB261">
            <v>3.5</v>
          </cell>
          <cell r="BC261">
            <v>285</v>
          </cell>
          <cell r="BD261">
            <v>80</v>
          </cell>
          <cell r="BE261">
            <v>30</v>
          </cell>
          <cell r="BF261">
            <v>0</v>
          </cell>
          <cell r="BG261">
            <v>50</v>
          </cell>
          <cell r="BH261">
            <v>195</v>
          </cell>
          <cell r="BI261">
            <v>845</v>
          </cell>
          <cell r="BJ261">
            <v>7.6</v>
          </cell>
          <cell r="BK261">
            <v>6422</v>
          </cell>
          <cell r="BL261">
            <v>3.1</v>
          </cell>
          <cell r="BM261">
            <v>2619.5</v>
          </cell>
          <cell r="BN261">
            <v>850</v>
          </cell>
          <cell r="BO261">
            <v>580</v>
          </cell>
          <cell r="BP261">
            <v>270</v>
          </cell>
          <cell r="BQ261">
            <v>0</v>
          </cell>
          <cell r="BR261">
            <v>850</v>
          </cell>
          <cell r="BS261">
            <v>450</v>
          </cell>
          <cell r="BT261">
            <v>310</v>
          </cell>
          <cell r="BU261">
            <v>85</v>
          </cell>
          <cell r="BV261">
            <v>850</v>
          </cell>
          <cell r="BW261">
            <v>685</v>
          </cell>
          <cell r="BX261">
            <v>105</v>
          </cell>
          <cell r="BY261">
            <v>45</v>
          </cell>
          <cell r="BZ261">
            <v>0</v>
          </cell>
          <cell r="CA261">
            <v>10</v>
          </cell>
          <cell r="CB261">
            <v>10</v>
          </cell>
          <cell r="CC261">
            <v>0</v>
          </cell>
          <cell r="CD261">
            <v>0</v>
          </cell>
          <cell r="CE261">
            <v>0</v>
          </cell>
          <cell r="CF261">
            <v>850</v>
          </cell>
          <cell r="CG261">
            <v>185</v>
          </cell>
          <cell r="CH261">
            <v>260</v>
          </cell>
          <cell r="CI261">
            <v>15</v>
          </cell>
          <cell r="CJ261">
            <v>125</v>
          </cell>
          <cell r="CK261">
            <v>0</v>
          </cell>
          <cell r="CL261">
            <v>240</v>
          </cell>
          <cell r="CM261">
            <v>20</v>
          </cell>
          <cell r="CN261">
            <v>0</v>
          </cell>
          <cell r="CO261">
            <v>845</v>
          </cell>
          <cell r="CP261">
            <v>200</v>
          </cell>
          <cell r="CQ261">
            <v>225</v>
          </cell>
          <cell r="CR261">
            <v>135</v>
          </cell>
          <cell r="CS261">
            <v>230</v>
          </cell>
          <cell r="CT261">
            <v>65</v>
          </cell>
          <cell r="CU261">
            <v>2475</v>
          </cell>
          <cell r="CV261">
            <v>2.9</v>
          </cell>
          <cell r="CW261">
            <v>845</v>
          </cell>
          <cell r="CX261">
            <v>600</v>
          </cell>
          <cell r="CY261">
            <v>10</v>
          </cell>
          <cell r="CZ261">
            <v>245</v>
          </cell>
        </row>
        <row r="262">
          <cell r="A262" t="str">
            <v>4620363.00</v>
          </cell>
          <cell r="B262" t="str">
            <v>0363.00</v>
          </cell>
          <cell r="C262" t="str">
            <v>Outremont</v>
          </cell>
          <cell r="D262">
            <v>3770</v>
          </cell>
          <cell r="E262">
            <v>1580</v>
          </cell>
          <cell r="F262">
            <v>1470</v>
          </cell>
          <cell r="G262">
            <v>75</v>
          </cell>
          <cell r="H262">
            <v>350</v>
          </cell>
          <cell r="I262">
            <v>300</v>
          </cell>
          <cell r="J262">
            <v>3775</v>
          </cell>
          <cell r="K262">
            <v>3310</v>
          </cell>
          <cell r="L262">
            <v>465</v>
          </cell>
          <cell r="M262">
            <v>1060</v>
          </cell>
          <cell r="N262">
            <v>550</v>
          </cell>
          <cell r="O262">
            <v>195</v>
          </cell>
          <cell r="P262">
            <v>120</v>
          </cell>
          <cell r="Q262">
            <v>190</v>
          </cell>
          <cell r="R262">
            <v>1060</v>
          </cell>
          <cell r="S262">
            <v>955</v>
          </cell>
          <cell r="T262">
            <v>720</v>
          </cell>
          <cell r="U262">
            <v>280</v>
          </cell>
          <cell r="V262">
            <v>440</v>
          </cell>
          <cell r="W262">
            <v>170</v>
          </cell>
          <cell r="X262">
            <v>85</v>
          </cell>
          <cell r="Y262">
            <v>185</v>
          </cell>
          <cell r="Z262">
            <v>235</v>
          </cell>
          <cell r="AA262">
            <v>170</v>
          </cell>
          <cell r="AB262">
            <v>60</v>
          </cell>
          <cell r="AC262">
            <v>15</v>
          </cell>
          <cell r="AD262">
            <v>35</v>
          </cell>
          <cell r="AE262">
            <v>10</v>
          </cell>
          <cell r="AF262">
            <v>105</v>
          </cell>
          <cell r="AG262">
            <v>85</v>
          </cell>
          <cell r="AH262">
            <v>70</v>
          </cell>
          <cell r="AI262">
            <v>0</v>
          </cell>
          <cell r="AJ262">
            <v>0</v>
          </cell>
          <cell r="AK262">
            <v>20</v>
          </cell>
          <cell r="AL262">
            <v>25</v>
          </cell>
          <cell r="AM262">
            <v>0</v>
          </cell>
          <cell r="AN262">
            <v>0</v>
          </cell>
          <cell r="AO262">
            <v>1475</v>
          </cell>
          <cell r="AP262">
            <v>425</v>
          </cell>
          <cell r="AQ262">
            <v>510</v>
          </cell>
          <cell r="AR262">
            <v>160</v>
          </cell>
          <cell r="AS262">
            <v>255</v>
          </cell>
          <cell r="AT262">
            <v>120</v>
          </cell>
          <cell r="AU262">
            <v>1.4</v>
          </cell>
          <cell r="AV262">
            <v>4730</v>
          </cell>
          <cell r="AW262">
            <v>1235</v>
          </cell>
          <cell r="AX262">
            <v>155</v>
          </cell>
          <cell r="AY262">
            <v>110</v>
          </cell>
          <cell r="AZ262">
            <v>970</v>
          </cell>
          <cell r="BA262">
            <v>3495</v>
          </cell>
          <cell r="BB262">
            <v>3.3</v>
          </cell>
          <cell r="BC262">
            <v>965</v>
          </cell>
          <cell r="BD262">
            <v>470</v>
          </cell>
          <cell r="BE262">
            <v>55</v>
          </cell>
          <cell r="BF262">
            <v>0</v>
          </cell>
          <cell r="BG262">
            <v>410</v>
          </cell>
          <cell r="BH262">
            <v>495</v>
          </cell>
          <cell r="BI262">
            <v>2120</v>
          </cell>
          <cell r="BJ262">
            <v>5.3</v>
          </cell>
          <cell r="BK262">
            <v>11236</v>
          </cell>
          <cell r="BL262">
            <v>2.1</v>
          </cell>
          <cell r="BM262">
            <v>4452</v>
          </cell>
          <cell r="BN262">
            <v>2120</v>
          </cell>
          <cell r="BO262">
            <v>925</v>
          </cell>
          <cell r="BP262">
            <v>1195</v>
          </cell>
          <cell r="BQ262">
            <v>0</v>
          </cell>
          <cell r="BR262">
            <v>2120</v>
          </cell>
          <cell r="BS262">
            <v>1375</v>
          </cell>
          <cell r="BT262">
            <v>600</v>
          </cell>
          <cell r="BU262">
            <v>145</v>
          </cell>
          <cell r="BV262">
            <v>2115</v>
          </cell>
          <cell r="BW262">
            <v>1140</v>
          </cell>
          <cell r="BX262">
            <v>190</v>
          </cell>
          <cell r="BY262">
            <v>315</v>
          </cell>
          <cell r="BZ262">
            <v>310</v>
          </cell>
          <cell r="CA262">
            <v>105</v>
          </cell>
          <cell r="CB262">
            <v>35</v>
          </cell>
          <cell r="CC262">
            <v>20</v>
          </cell>
          <cell r="CD262">
            <v>0</v>
          </cell>
          <cell r="CE262">
            <v>0</v>
          </cell>
          <cell r="CF262">
            <v>2120</v>
          </cell>
          <cell r="CG262">
            <v>30</v>
          </cell>
          <cell r="CH262">
            <v>135</v>
          </cell>
          <cell r="CI262">
            <v>165</v>
          </cell>
          <cell r="CJ262">
            <v>175</v>
          </cell>
          <cell r="CK262">
            <v>870</v>
          </cell>
          <cell r="CL262">
            <v>730</v>
          </cell>
          <cell r="CM262">
            <v>20</v>
          </cell>
          <cell r="CN262">
            <v>0</v>
          </cell>
          <cell r="CO262">
            <v>2120</v>
          </cell>
          <cell r="CP262">
            <v>970</v>
          </cell>
          <cell r="CQ262">
            <v>640</v>
          </cell>
          <cell r="CR262">
            <v>175</v>
          </cell>
          <cell r="CS262">
            <v>210</v>
          </cell>
          <cell r="CT262">
            <v>130</v>
          </cell>
          <cell r="CU262">
            <v>4730</v>
          </cell>
          <cell r="CV262">
            <v>2.2000000000000002</v>
          </cell>
          <cell r="CW262">
            <v>2115</v>
          </cell>
          <cell r="CX262">
            <v>1050</v>
          </cell>
          <cell r="CY262">
            <v>0</v>
          </cell>
          <cell r="CZ262">
            <v>1065</v>
          </cell>
        </row>
        <row r="263">
          <cell r="A263" t="str">
            <v>4620364.00</v>
          </cell>
          <cell r="B263" t="str">
            <v>0364.00</v>
          </cell>
          <cell r="C263" t="str">
            <v>Outremont</v>
          </cell>
          <cell r="D263">
            <v>1925</v>
          </cell>
          <cell r="E263">
            <v>960</v>
          </cell>
          <cell r="F263">
            <v>700</v>
          </cell>
          <cell r="G263">
            <v>40</v>
          </cell>
          <cell r="H263">
            <v>170</v>
          </cell>
          <cell r="I263">
            <v>55</v>
          </cell>
          <cell r="J263">
            <v>1925</v>
          </cell>
          <cell r="K263">
            <v>1640</v>
          </cell>
          <cell r="L263">
            <v>290</v>
          </cell>
          <cell r="M263">
            <v>640</v>
          </cell>
          <cell r="N263">
            <v>290</v>
          </cell>
          <cell r="O263">
            <v>145</v>
          </cell>
          <cell r="P263">
            <v>70</v>
          </cell>
          <cell r="Q263">
            <v>135</v>
          </cell>
          <cell r="R263">
            <v>640</v>
          </cell>
          <cell r="S263">
            <v>495</v>
          </cell>
          <cell r="T263">
            <v>345</v>
          </cell>
          <cell r="U263">
            <v>105</v>
          </cell>
          <cell r="V263">
            <v>240</v>
          </cell>
          <cell r="W263">
            <v>75</v>
          </cell>
          <cell r="X263">
            <v>40</v>
          </cell>
          <cell r="Y263">
            <v>125</v>
          </cell>
          <cell r="Z263">
            <v>150</v>
          </cell>
          <cell r="AA263">
            <v>95</v>
          </cell>
          <cell r="AB263">
            <v>55</v>
          </cell>
          <cell r="AC263">
            <v>30</v>
          </cell>
          <cell r="AD263">
            <v>25</v>
          </cell>
          <cell r="AE263">
            <v>0</v>
          </cell>
          <cell r="AF263">
            <v>145</v>
          </cell>
          <cell r="AG263">
            <v>125</v>
          </cell>
          <cell r="AH263">
            <v>70</v>
          </cell>
          <cell r="AI263">
            <v>30</v>
          </cell>
          <cell r="AJ263">
            <v>20</v>
          </cell>
          <cell r="AK263">
            <v>20</v>
          </cell>
          <cell r="AL263">
            <v>10</v>
          </cell>
          <cell r="AM263">
            <v>0</v>
          </cell>
          <cell r="AN263">
            <v>0</v>
          </cell>
          <cell r="AO263">
            <v>1030</v>
          </cell>
          <cell r="AP263">
            <v>395</v>
          </cell>
          <cell r="AQ263">
            <v>315</v>
          </cell>
          <cell r="AR263">
            <v>65</v>
          </cell>
          <cell r="AS263">
            <v>165</v>
          </cell>
          <cell r="AT263">
            <v>85</v>
          </cell>
          <cell r="AU263">
            <v>1.6</v>
          </cell>
          <cell r="AV263">
            <v>2700</v>
          </cell>
          <cell r="AW263">
            <v>535</v>
          </cell>
          <cell r="AX263">
            <v>90</v>
          </cell>
          <cell r="AY263">
            <v>130</v>
          </cell>
          <cell r="AZ263">
            <v>315</v>
          </cell>
          <cell r="BA263">
            <v>2165</v>
          </cell>
          <cell r="BB263">
            <v>3.4</v>
          </cell>
          <cell r="BC263">
            <v>175</v>
          </cell>
          <cell r="BD263">
            <v>50</v>
          </cell>
          <cell r="BE263">
            <v>10</v>
          </cell>
          <cell r="BF263">
            <v>0</v>
          </cell>
          <cell r="BG263">
            <v>50</v>
          </cell>
          <cell r="BH263">
            <v>120</v>
          </cell>
          <cell r="BI263">
            <v>1000</v>
          </cell>
          <cell r="BJ263">
            <v>5.7</v>
          </cell>
          <cell r="BK263">
            <v>5700</v>
          </cell>
          <cell r="BL263">
            <v>2.4</v>
          </cell>
          <cell r="BM263">
            <v>2400</v>
          </cell>
          <cell r="BN263">
            <v>1005</v>
          </cell>
          <cell r="BO263">
            <v>380</v>
          </cell>
          <cell r="BP263">
            <v>625</v>
          </cell>
          <cell r="BQ263">
            <v>0</v>
          </cell>
          <cell r="BR263">
            <v>1005</v>
          </cell>
          <cell r="BS263">
            <v>500</v>
          </cell>
          <cell r="BT263">
            <v>375</v>
          </cell>
          <cell r="BU263">
            <v>125</v>
          </cell>
          <cell r="BV263">
            <v>1005</v>
          </cell>
          <cell r="BW263">
            <v>750</v>
          </cell>
          <cell r="BX263">
            <v>140</v>
          </cell>
          <cell r="BY263">
            <v>35</v>
          </cell>
          <cell r="BZ263">
            <v>10</v>
          </cell>
          <cell r="CA263">
            <v>0</v>
          </cell>
          <cell r="CB263">
            <v>0</v>
          </cell>
          <cell r="CC263">
            <v>0</v>
          </cell>
          <cell r="CD263">
            <v>55</v>
          </cell>
          <cell r="CE263">
            <v>15</v>
          </cell>
          <cell r="CF263">
            <v>1005</v>
          </cell>
          <cell r="CG263">
            <v>0</v>
          </cell>
          <cell r="CH263">
            <v>0</v>
          </cell>
          <cell r="CI263">
            <v>20</v>
          </cell>
          <cell r="CJ263">
            <v>35</v>
          </cell>
          <cell r="CK263">
            <v>30</v>
          </cell>
          <cell r="CL263">
            <v>915</v>
          </cell>
          <cell r="CM263">
            <v>0</v>
          </cell>
          <cell r="CN263">
            <v>0</v>
          </cell>
          <cell r="CO263">
            <v>1005</v>
          </cell>
          <cell r="CP263">
            <v>305</v>
          </cell>
          <cell r="CQ263">
            <v>305</v>
          </cell>
          <cell r="CR263">
            <v>160</v>
          </cell>
          <cell r="CS263">
            <v>145</v>
          </cell>
          <cell r="CT263">
            <v>90</v>
          </cell>
          <cell r="CU263">
            <v>2700</v>
          </cell>
          <cell r="CV263">
            <v>2.7</v>
          </cell>
          <cell r="CW263">
            <v>1005</v>
          </cell>
          <cell r="CX263">
            <v>615</v>
          </cell>
          <cell r="CY263">
            <v>15</v>
          </cell>
          <cell r="CZ263">
            <v>375</v>
          </cell>
        </row>
        <row r="264">
          <cell r="A264" t="str">
            <v>4620365.00</v>
          </cell>
          <cell r="B264" t="str">
            <v>0365.00</v>
          </cell>
          <cell r="C264" t="str">
            <v>Outremont</v>
          </cell>
          <cell r="D264">
            <v>2200</v>
          </cell>
          <cell r="E264">
            <v>1105</v>
          </cell>
          <cell r="F264">
            <v>625</v>
          </cell>
          <cell r="G264">
            <v>60</v>
          </cell>
          <cell r="H264">
            <v>325</v>
          </cell>
          <cell r="I264">
            <v>80</v>
          </cell>
          <cell r="J264">
            <v>2195</v>
          </cell>
          <cell r="K264">
            <v>1745</v>
          </cell>
          <cell r="L264">
            <v>455</v>
          </cell>
          <cell r="M264">
            <v>705</v>
          </cell>
          <cell r="N264">
            <v>370</v>
          </cell>
          <cell r="O264">
            <v>170</v>
          </cell>
          <cell r="P264">
            <v>110</v>
          </cell>
          <cell r="Q264">
            <v>55</v>
          </cell>
          <cell r="R264">
            <v>705</v>
          </cell>
          <cell r="S264">
            <v>525</v>
          </cell>
          <cell r="T264">
            <v>315</v>
          </cell>
          <cell r="U264">
            <v>100</v>
          </cell>
          <cell r="V264">
            <v>210</v>
          </cell>
          <cell r="W264">
            <v>105</v>
          </cell>
          <cell r="X264">
            <v>60</v>
          </cell>
          <cell r="Y264">
            <v>45</v>
          </cell>
          <cell r="Z264">
            <v>210</v>
          </cell>
          <cell r="AA264">
            <v>125</v>
          </cell>
          <cell r="AB264">
            <v>85</v>
          </cell>
          <cell r="AC264">
            <v>30</v>
          </cell>
          <cell r="AD264">
            <v>50</v>
          </cell>
          <cell r="AE264">
            <v>10</v>
          </cell>
          <cell r="AF264">
            <v>180</v>
          </cell>
          <cell r="AG264">
            <v>160</v>
          </cell>
          <cell r="AH264">
            <v>130</v>
          </cell>
          <cell r="AI264">
            <v>25</v>
          </cell>
          <cell r="AJ264">
            <v>10</v>
          </cell>
          <cell r="AK264">
            <v>15</v>
          </cell>
          <cell r="AL264">
            <v>0</v>
          </cell>
          <cell r="AM264">
            <v>10</v>
          </cell>
          <cell r="AN264">
            <v>0</v>
          </cell>
          <cell r="AO264">
            <v>755</v>
          </cell>
          <cell r="AP264">
            <v>190</v>
          </cell>
          <cell r="AQ264">
            <v>270</v>
          </cell>
          <cell r="AR264">
            <v>85</v>
          </cell>
          <cell r="AS264">
            <v>130</v>
          </cell>
          <cell r="AT264">
            <v>80</v>
          </cell>
          <cell r="AU264">
            <v>1.1000000000000001</v>
          </cell>
          <cell r="AV264">
            <v>2655</v>
          </cell>
          <cell r="AW264">
            <v>660</v>
          </cell>
          <cell r="AX264">
            <v>40</v>
          </cell>
          <cell r="AY264">
            <v>175</v>
          </cell>
          <cell r="AZ264">
            <v>445</v>
          </cell>
          <cell r="BA264">
            <v>1995</v>
          </cell>
          <cell r="BB264">
            <v>2.8</v>
          </cell>
          <cell r="BC264">
            <v>235</v>
          </cell>
          <cell r="BD264">
            <v>110</v>
          </cell>
          <cell r="BE264">
            <v>0</v>
          </cell>
          <cell r="BF264">
            <v>0</v>
          </cell>
          <cell r="BG264">
            <v>105</v>
          </cell>
          <cell r="BH264">
            <v>120</v>
          </cell>
          <cell r="BI264">
            <v>1245</v>
          </cell>
          <cell r="BJ264">
            <v>5.6</v>
          </cell>
          <cell r="BK264">
            <v>6972</v>
          </cell>
          <cell r="BL264">
            <v>2.2000000000000002</v>
          </cell>
          <cell r="BM264">
            <v>2739</v>
          </cell>
          <cell r="BN264">
            <v>1245</v>
          </cell>
          <cell r="BO264">
            <v>665</v>
          </cell>
          <cell r="BP264">
            <v>580</v>
          </cell>
          <cell r="BQ264">
            <v>0</v>
          </cell>
          <cell r="BR264">
            <v>1245</v>
          </cell>
          <cell r="BS264">
            <v>740</v>
          </cell>
          <cell r="BT264">
            <v>370</v>
          </cell>
          <cell r="BU264">
            <v>135</v>
          </cell>
          <cell r="BV264">
            <v>1245</v>
          </cell>
          <cell r="BW264">
            <v>750</v>
          </cell>
          <cell r="BX264">
            <v>165</v>
          </cell>
          <cell r="BY264">
            <v>95</v>
          </cell>
          <cell r="BZ264">
            <v>15</v>
          </cell>
          <cell r="CA264">
            <v>25</v>
          </cell>
          <cell r="CB264">
            <v>50</v>
          </cell>
          <cell r="CC264">
            <v>15</v>
          </cell>
          <cell r="CD264">
            <v>100</v>
          </cell>
          <cell r="CE264">
            <v>30</v>
          </cell>
          <cell r="CF264">
            <v>1245</v>
          </cell>
          <cell r="CG264">
            <v>0</v>
          </cell>
          <cell r="CH264">
            <v>0</v>
          </cell>
          <cell r="CI264">
            <v>5</v>
          </cell>
          <cell r="CJ264">
            <v>10</v>
          </cell>
          <cell r="CK264">
            <v>155</v>
          </cell>
          <cell r="CL264">
            <v>1070</v>
          </cell>
          <cell r="CM264">
            <v>0</v>
          </cell>
          <cell r="CN264">
            <v>0</v>
          </cell>
          <cell r="CO264">
            <v>1245</v>
          </cell>
          <cell r="CP264">
            <v>435</v>
          </cell>
          <cell r="CQ264">
            <v>450</v>
          </cell>
          <cell r="CR264">
            <v>210</v>
          </cell>
          <cell r="CS264">
            <v>135</v>
          </cell>
          <cell r="CT264">
            <v>15</v>
          </cell>
          <cell r="CU264">
            <v>2650</v>
          </cell>
          <cell r="CV264">
            <v>2.1</v>
          </cell>
          <cell r="CW264">
            <v>1245</v>
          </cell>
          <cell r="CX264">
            <v>705</v>
          </cell>
          <cell r="CY264">
            <v>0</v>
          </cell>
          <cell r="CZ264">
            <v>540</v>
          </cell>
        </row>
        <row r="265">
          <cell r="A265" t="str">
            <v>4620366.00</v>
          </cell>
          <cell r="B265" t="str">
            <v>0366.00</v>
          </cell>
          <cell r="C265" t="str">
            <v>Outremont</v>
          </cell>
          <cell r="D265">
            <v>2020</v>
          </cell>
          <cell r="E265">
            <v>920</v>
          </cell>
          <cell r="F265">
            <v>780</v>
          </cell>
          <cell r="G265">
            <v>35</v>
          </cell>
          <cell r="H265">
            <v>220</v>
          </cell>
          <cell r="I265">
            <v>70</v>
          </cell>
          <cell r="J265">
            <v>2020</v>
          </cell>
          <cell r="K265">
            <v>1675</v>
          </cell>
          <cell r="L265">
            <v>340</v>
          </cell>
          <cell r="M265">
            <v>685</v>
          </cell>
          <cell r="N265">
            <v>300</v>
          </cell>
          <cell r="O265">
            <v>190</v>
          </cell>
          <cell r="P265">
            <v>130</v>
          </cell>
          <cell r="Q265">
            <v>70</v>
          </cell>
          <cell r="R265">
            <v>685</v>
          </cell>
          <cell r="S265">
            <v>560</v>
          </cell>
          <cell r="T265">
            <v>375</v>
          </cell>
          <cell r="U265">
            <v>140</v>
          </cell>
          <cell r="V265">
            <v>230</v>
          </cell>
          <cell r="W265">
            <v>75</v>
          </cell>
          <cell r="X265">
            <v>95</v>
          </cell>
          <cell r="Y265">
            <v>60</v>
          </cell>
          <cell r="Z265">
            <v>185</v>
          </cell>
          <cell r="AA265">
            <v>75</v>
          </cell>
          <cell r="AB265">
            <v>110</v>
          </cell>
          <cell r="AC265">
            <v>70</v>
          </cell>
          <cell r="AD265">
            <v>25</v>
          </cell>
          <cell r="AE265">
            <v>15</v>
          </cell>
          <cell r="AF265">
            <v>125</v>
          </cell>
          <cell r="AG265">
            <v>95</v>
          </cell>
          <cell r="AH265">
            <v>65</v>
          </cell>
          <cell r="AI265">
            <v>30</v>
          </cell>
          <cell r="AJ265">
            <v>10</v>
          </cell>
          <cell r="AK265">
            <v>30</v>
          </cell>
          <cell r="AL265">
            <v>15</v>
          </cell>
          <cell r="AM265">
            <v>10</v>
          </cell>
          <cell r="AN265">
            <v>0</v>
          </cell>
          <cell r="AO265">
            <v>830</v>
          </cell>
          <cell r="AP265">
            <v>180</v>
          </cell>
          <cell r="AQ265">
            <v>305</v>
          </cell>
          <cell r="AR265">
            <v>130</v>
          </cell>
          <cell r="AS265">
            <v>145</v>
          </cell>
          <cell r="AT265">
            <v>70</v>
          </cell>
          <cell r="AU265">
            <v>1.2</v>
          </cell>
          <cell r="AV265">
            <v>2510</v>
          </cell>
          <cell r="AW265">
            <v>430</v>
          </cell>
          <cell r="AX265">
            <v>40</v>
          </cell>
          <cell r="AY265">
            <v>110</v>
          </cell>
          <cell r="AZ265">
            <v>275</v>
          </cell>
          <cell r="BA265">
            <v>2080</v>
          </cell>
          <cell r="BB265">
            <v>3</v>
          </cell>
          <cell r="BC265">
            <v>305</v>
          </cell>
          <cell r="BD265">
            <v>100</v>
          </cell>
          <cell r="BE265">
            <v>30</v>
          </cell>
          <cell r="BF265">
            <v>0</v>
          </cell>
          <cell r="BG265">
            <v>70</v>
          </cell>
          <cell r="BH265">
            <v>205</v>
          </cell>
          <cell r="BI265">
            <v>1020</v>
          </cell>
          <cell r="BJ265">
            <v>6.8</v>
          </cell>
          <cell r="BK265">
            <v>6936</v>
          </cell>
          <cell r="BL265">
            <v>2.8</v>
          </cell>
          <cell r="BM265">
            <v>2856</v>
          </cell>
          <cell r="BN265">
            <v>1020</v>
          </cell>
          <cell r="BO265">
            <v>620</v>
          </cell>
          <cell r="BP265">
            <v>400</v>
          </cell>
          <cell r="BQ265">
            <v>0</v>
          </cell>
          <cell r="BR265">
            <v>1020</v>
          </cell>
          <cell r="BS265">
            <v>540</v>
          </cell>
          <cell r="BT265">
            <v>400</v>
          </cell>
          <cell r="BU265">
            <v>75</v>
          </cell>
          <cell r="BV265">
            <v>1020</v>
          </cell>
          <cell r="BW265">
            <v>885</v>
          </cell>
          <cell r="BX265">
            <v>135</v>
          </cell>
          <cell r="BY265">
            <v>0</v>
          </cell>
          <cell r="BZ265">
            <v>0</v>
          </cell>
          <cell r="CA265">
            <v>0</v>
          </cell>
          <cell r="CB265">
            <v>0</v>
          </cell>
          <cell r="CC265">
            <v>0</v>
          </cell>
          <cell r="CD265">
            <v>0</v>
          </cell>
          <cell r="CE265">
            <v>0</v>
          </cell>
          <cell r="CF265">
            <v>1020</v>
          </cell>
          <cell r="CG265">
            <v>85</v>
          </cell>
          <cell r="CH265">
            <v>155</v>
          </cell>
          <cell r="CI265">
            <v>25</v>
          </cell>
          <cell r="CJ265">
            <v>150</v>
          </cell>
          <cell r="CK265">
            <v>30</v>
          </cell>
          <cell r="CL265">
            <v>570</v>
          </cell>
          <cell r="CM265">
            <v>5</v>
          </cell>
          <cell r="CN265">
            <v>0</v>
          </cell>
          <cell r="CO265">
            <v>1020</v>
          </cell>
          <cell r="CP265">
            <v>285</v>
          </cell>
          <cell r="CQ265">
            <v>330</v>
          </cell>
          <cell r="CR265">
            <v>165</v>
          </cell>
          <cell r="CS265">
            <v>215</v>
          </cell>
          <cell r="CT265">
            <v>20</v>
          </cell>
          <cell r="CU265">
            <v>2505</v>
          </cell>
          <cell r="CV265">
            <v>2.5</v>
          </cell>
          <cell r="CW265">
            <v>1020</v>
          </cell>
          <cell r="CX265">
            <v>675</v>
          </cell>
          <cell r="CY265">
            <v>10</v>
          </cell>
          <cell r="CZ265">
            <v>335</v>
          </cell>
        </row>
        <row r="266">
          <cell r="A266" t="str">
            <v>4620367.00</v>
          </cell>
          <cell r="B266" t="str">
            <v>0367.00</v>
          </cell>
          <cell r="C266" t="str">
            <v>Outremont</v>
          </cell>
          <cell r="D266">
            <v>3555</v>
          </cell>
          <cell r="E266">
            <v>1500</v>
          </cell>
          <cell r="F266">
            <v>1160</v>
          </cell>
          <cell r="G266">
            <v>125</v>
          </cell>
          <cell r="H266">
            <v>420</v>
          </cell>
          <cell r="I266">
            <v>345</v>
          </cell>
          <cell r="J266">
            <v>3550</v>
          </cell>
          <cell r="K266">
            <v>2980</v>
          </cell>
          <cell r="L266">
            <v>570</v>
          </cell>
          <cell r="M266">
            <v>1135</v>
          </cell>
          <cell r="N266">
            <v>595</v>
          </cell>
          <cell r="O266">
            <v>260</v>
          </cell>
          <cell r="P266">
            <v>205</v>
          </cell>
          <cell r="Q266">
            <v>70</v>
          </cell>
          <cell r="R266">
            <v>1140</v>
          </cell>
          <cell r="S266">
            <v>850</v>
          </cell>
          <cell r="T266">
            <v>560</v>
          </cell>
          <cell r="U266">
            <v>235</v>
          </cell>
          <cell r="V266">
            <v>325</v>
          </cell>
          <cell r="W266">
            <v>140</v>
          </cell>
          <cell r="X266">
            <v>130</v>
          </cell>
          <cell r="Y266">
            <v>50</v>
          </cell>
          <cell r="Z266">
            <v>290</v>
          </cell>
          <cell r="AA266">
            <v>150</v>
          </cell>
          <cell r="AB266">
            <v>140</v>
          </cell>
          <cell r="AC266">
            <v>60</v>
          </cell>
          <cell r="AD266">
            <v>65</v>
          </cell>
          <cell r="AE266">
            <v>10</v>
          </cell>
          <cell r="AF266">
            <v>285</v>
          </cell>
          <cell r="AG266">
            <v>225</v>
          </cell>
          <cell r="AH266">
            <v>165</v>
          </cell>
          <cell r="AI266">
            <v>55</v>
          </cell>
          <cell r="AJ266">
            <v>10</v>
          </cell>
          <cell r="AK266">
            <v>55</v>
          </cell>
          <cell r="AL266">
            <v>45</v>
          </cell>
          <cell r="AM266">
            <v>10</v>
          </cell>
          <cell r="AN266">
            <v>0</v>
          </cell>
          <cell r="AO266">
            <v>1175</v>
          </cell>
          <cell r="AP266">
            <v>225</v>
          </cell>
          <cell r="AQ266">
            <v>440</v>
          </cell>
          <cell r="AR266">
            <v>180</v>
          </cell>
          <cell r="AS266">
            <v>190</v>
          </cell>
          <cell r="AT266">
            <v>140</v>
          </cell>
          <cell r="AU266">
            <v>1</v>
          </cell>
          <cell r="AV266">
            <v>4220</v>
          </cell>
          <cell r="AW266">
            <v>1055</v>
          </cell>
          <cell r="AX266">
            <v>70</v>
          </cell>
          <cell r="AY266">
            <v>110</v>
          </cell>
          <cell r="AZ266">
            <v>875</v>
          </cell>
          <cell r="BA266">
            <v>3160</v>
          </cell>
          <cell r="BB266">
            <v>2.8</v>
          </cell>
          <cell r="BC266">
            <v>785</v>
          </cell>
          <cell r="BD266">
            <v>485</v>
          </cell>
          <cell r="BE266">
            <v>35</v>
          </cell>
          <cell r="BF266">
            <v>0</v>
          </cell>
          <cell r="BG266">
            <v>445</v>
          </cell>
          <cell r="BH266">
            <v>305</v>
          </cell>
          <cell r="BI266">
            <v>2070</v>
          </cell>
          <cell r="BJ266">
            <v>5.2</v>
          </cell>
          <cell r="BK266">
            <v>10764</v>
          </cell>
          <cell r="BL266">
            <v>2</v>
          </cell>
          <cell r="BM266">
            <v>4140</v>
          </cell>
          <cell r="BN266">
            <v>2070</v>
          </cell>
          <cell r="BO266">
            <v>1010</v>
          </cell>
          <cell r="BP266">
            <v>1060</v>
          </cell>
          <cell r="BQ266">
            <v>0</v>
          </cell>
          <cell r="BR266">
            <v>2070</v>
          </cell>
          <cell r="BS266">
            <v>1185</v>
          </cell>
          <cell r="BT266">
            <v>705</v>
          </cell>
          <cell r="BU266">
            <v>175</v>
          </cell>
          <cell r="BV266">
            <v>2070</v>
          </cell>
          <cell r="BW266">
            <v>1015</v>
          </cell>
          <cell r="BX266">
            <v>295</v>
          </cell>
          <cell r="BY266">
            <v>140</v>
          </cell>
          <cell r="BZ266">
            <v>290</v>
          </cell>
          <cell r="CA266">
            <v>25</v>
          </cell>
          <cell r="CB266">
            <v>15</v>
          </cell>
          <cell r="CC266">
            <v>45</v>
          </cell>
          <cell r="CD266">
            <v>120</v>
          </cell>
          <cell r="CE266">
            <v>125</v>
          </cell>
          <cell r="CF266">
            <v>2070</v>
          </cell>
          <cell r="CG266">
            <v>20</v>
          </cell>
          <cell r="CH266">
            <v>110</v>
          </cell>
          <cell r="CI266">
            <v>65</v>
          </cell>
          <cell r="CJ266">
            <v>170</v>
          </cell>
          <cell r="CK266">
            <v>640</v>
          </cell>
          <cell r="CL266">
            <v>1050</v>
          </cell>
          <cell r="CM266">
            <v>5</v>
          </cell>
          <cell r="CN266">
            <v>0</v>
          </cell>
          <cell r="CO266">
            <v>2070</v>
          </cell>
          <cell r="CP266">
            <v>875</v>
          </cell>
          <cell r="CQ266">
            <v>620</v>
          </cell>
          <cell r="CR266">
            <v>295</v>
          </cell>
          <cell r="CS266">
            <v>270</v>
          </cell>
          <cell r="CT266">
            <v>15</v>
          </cell>
          <cell r="CU266">
            <v>4215</v>
          </cell>
          <cell r="CV266">
            <v>2</v>
          </cell>
          <cell r="CW266">
            <v>2070</v>
          </cell>
          <cell r="CX266">
            <v>1110</v>
          </cell>
          <cell r="CY266">
            <v>10</v>
          </cell>
          <cell r="CZ266">
            <v>945</v>
          </cell>
        </row>
        <row r="267">
          <cell r="C267" t="str">
            <v>Outremont</v>
          </cell>
          <cell r="D267">
            <v>18410</v>
          </cell>
          <cell r="E267">
            <v>8075</v>
          </cell>
          <cell r="F267">
            <v>6915</v>
          </cell>
          <cell r="G267">
            <v>425</v>
          </cell>
          <cell r="H267">
            <v>1870</v>
          </cell>
          <cell r="I267">
            <v>1125</v>
          </cell>
          <cell r="J267">
            <v>18405</v>
          </cell>
          <cell r="K267">
            <v>15730</v>
          </cell>
          <cell r="L267">
            <v>2685</v>
          </cell>
          <cell r="M267">
            <v>5750</v>
          </cell>
          <cell r="N267">
            <v>2690</v>
          </cell>
          <cell r="O267">
            <v>1295</v>
          </cell>
          <cell r="P267">
            <v>970</v>
          </cell>
          <cell r="Q267">
            <v>780</v>
          </cell>
          <cell r="R267">
            <v>5745</v>
          </cell>
          <cell r="S267">
            <v>4740</v>
          </cell>
          <cell r="T267">
            <v>3385</v>
          </cell>
          <cell r="U267">
            <v>1210</v>
          </cell>
          <cell r="V267">
            <v>2170</v>
          </cell>
          <cell r="W267">
            <v>810</v>
          </cell>
          <cell r="X267">
            <v>670</v>
          </cell>
          <cell r="Y267">
            <v>685</v>
          </cell>
          <cell r="Z267">
            <v>1355</v>
          </cell>
          <cell r="AA267">
            <v>740</v>
          </cell>
          <cell r="AB267">
            <v>610</v>
          </cell>
          <cell r="AC267">
            <v>255</v>
          </cell>
          <cell r="AD267">
            <v>260</v>
          </cell>
          <cell r="AE267">
            <v>70</v>
          </cell>
          <cell r="AF267">
            <v>1000</v>
          </cell>
          <cell r="AG267">
            <v>815</v>
          </cell>
          <cell r="AH267">
            <v>595</v>
          </cell>
          <cell r="AI267">
            <v>165</v>
          </cell>
          <cell r="AJ267">
            <v>65</v>
          </cell>
          <cell r="AK267">
            <v>175</v>
          </cell>
          <cell r="AL267">
            <v>105</v>
          </cell>
          <cell r="AM267">
            <v>55</v>
          </cell>
          <cell r="AN267">
            <v>0</v>
          </cell>
          <cell r="AO267">
            <v>7355</v>
          </cell>
          <cell r="AP267">
            <v>1750</v>
          </cell>
          <cell r="AQ267">
            <v>2580</v>
          </cell>
          <cell r="AR267">
            <v>895</v>
          </cell>
          <cell r="AS267">
            <v>1355</v>
          </cell>
          <cell r="AT267">
            <v>755</v>
          </cell>
          <cell r="AU267">
            <v>1.2802436901653611</v>
          </cell>
          <cell r="AV267">
            <v>22675</v>
          </cell>
          <cell r="AW267">
            <v>4810</v>
          </cell>
          <cell r="AX267">
            <v>495</v>
          </cell>
          <cell r="AY267">
            <v>740</v>
          </cell>
          <cell r="AZ267">
            <v>3550</v>
          </cell>
          <cell r="BA267">
            <v>17865</v>
          </cell>
          <cell r="BB267">
            <v>3.1096605744125325</v>
          </cell>
          <cell r="BC267">
            <v>3240</v>
          </cell>
          <cell r="BD267">
            <v>1495</v>
          </cell>
          <cell r="BE267">
            <v>170</v>
          </cell>
          <cell r="BF267">
            <v>0</v>
          </cell>
          <cell r="BG267">
            <v>1325</v>
          </cell>
          <cell r="BH267">
            <v>1730</v>
          </cell>
          <cell r="BI267">
            <v>9715</v>
          </cell>
          <cell r="BJ267">
            <v>5.9172928461142567</v>
          </cell>
          <cell r="BK267">
            <v>57486.5</v>
          </cell>
          <cell r="BL267">
            <v>2.3605249613998969</v>
          </cell>
          <cell r="BM267">
            <v>22932.5</v>
          </cell>
          <cell r="BN267">
            <v>9730</v>
          </cell>
          <cell r="BO267">
            <v>4950</v>
          </cell>
          <cell r="BP267">
            <v>4775</v>
          </cell>
          <cell r="BQ267">
            <v>0</v>
          </cell>
          <cell r="BR267">
            <v>9730</v>
          </cell>
          <cell r="BS267">
            <v>5720</v>
          </cell>
          <cell r="BT267">
            <v>3150</v>
          </cell>
          <cell r="BU267">
            <v>835</v>
          </cell>
          <cell r="BV267">
            <v>9720</v>
          </cell>
          <cell r="BW267">
            <v>5810</v>
          </cell>
          <cell r="BX267">
            <v>1230</v>
          </cell>
          <cell r="BY267">
            <v>830</v>
          </cell>
          <cell r="BZ267">
            <v>915</v>
          </cell>
          <cell r="CA267">
            <v>205</v>
          </cell>
          <cell r="CB267">
            <v>200</v>
          </cell>
          <cell r="CC267">
            <v>80</v>
          </cell>
          <cell r="CD267">
            <v>275</v>
          </cell>
          <cell r="CE267">
            <v>185</v>
          </cell>
          <cell r="CF267">
            <v>9730</v>
          </cell>
          <cell r="CG267">
            <v>640</v>
          </cell>
          <cell r="CH267">
            <v>830</v>
          </cell>
          <cell r="CI267">
            <v>405</v>
          </cell>
          <cell r="CJ267">
            <v>700</v>
          </cell>
          <cell r="CK267">
            <v>2230</v>
          </cell>
          <cell r="CL267">
            <v>4840</v>
          </cell>
          <cell r="CM267">
            <v>50</v>
          </cell>
          <cell r="CN267">
            <v>0</v>
          </cell>
          <cell r="CO267">
            <v>9725</v>
          </cell>
          <cell r="CP267">
            <v>3535</v>
          </cell>
          <cell r="CQ267">
            <v>3015</v>
          </cell>
          <cell r="CR267">
            <v>1335</v>
          </cell>
          <cell r="CS267">
            <v>1485</v>
          </cell>
          <cell r="CT267">
            <v>375</v>
          </cell>
          <cell r="CU267">
            <v>22660</v>
          </cell>
          <cell r="CV267">
            <v>2.3300771208226223</v>
          </cell>
          <cell r="CW267">
            <v>9720</v>
          </cell>
          <cell r="CX267">
            <v>5665</v>
          </cell>
          <cell r="CY267">
            <v>45</v>
          </cell>
          <cell r="CZ267">
            <v>4015</v>
          </cell>
        </row>
        <row r="270">
          <cell r="A270" t="str">
            <v>4620511.01</v>
          </cell>
          <cell r="B270" t="str">
            <v>0511.01</v>
          </cell>
          <cell r="C270" t="str">
            <v>Pierrefonds-Roxboro</v>
          </cell>
          <cell r="D270">
            <v>2730</v>
          </cell>
          <cell r="E270">
            <v>1035</v>
          </cell>
          <cell r="F270">
            <v>1340</v>
          </cell>
          <cell r="G270">
            <v>50</v>
          </cell>
          <cell r="H270">
            <v>170</v>
          </cell>
          <cell r="I270">
            <v>130</v>
          </cell>
          <cell r="J270">
            <v>2730</v>
          </cell>
          <cell r="K270">
            <v>2455</v>
          </cell>
          <cell r="L270">
            <v>270</v>
          </cell>
          <cell r="M270">
            <v>910</v>
          </cell>
          <cell r="N270">
            <v>330</v>
          </cell>
          <cell r="O270">
            <v>250</v>
          </cell>
          <cell r="P270">
            <v>235</v>
          </cell>
          <cell r="Q270">
            <v>90</v>
          </cell>
          <cell r="R270">
            <v>915</v>
          </cell>
          <cell r="S270">
            <v>780</v>
          </cell>
          <cell r="T270">
            <v>645</v>
          </cell>
          <cell r="U270">
            <v>185</v>
          </cell>
          <cell r="V270">
            <v>455</v>
          </cell>
          <cell r="W270">
            <v>190</v>
          </cell>
          <cell r="X270">
            <v>190</v>
          </cell>
          <cell r="Y270">
            <v>80</v>
          </cell>
          <cell r="Z270">
            <v>135</v>
          </cell>
          <cell r="AA270">
            <v>65</v>
          </cell>
          <cell r="AB270">
            <v>75</v>
          </cell>
          <cell r="AC270">
            <v>30</v>
          </cell>
          <cell r="AD270">
            <v>45</v>
          </cell>
          <cell r="AE270">
            <v>0</v>
          </cell>
          <cell r="AF270">
            <v>130</v>
          </cell>
          <cell r="AG270">
            <v>110</v>
          </cell>
          <cell r="AH270">
            <v>75</v>
          </cell>
          <cell r="AI270">
            <v>20</v>
          </cell>
          <cell r="AJ270">
            <v>10</v>
          </cell>
          <cell r="AK270">
            <v>25</v>
          </cell>
          <cell r="AL270">
            <v>10</v>
          </cell>
          <cell r="AM270">
            <v>10</v>
          </cell>
          <cell r="AN270">
            <v>10</v>
          </cell>
          <cell r="AO270">
            <v>1170</v>
          </cell>
          <cell r="AP270">
            <v>195</v>
          </cell>
          <cell r="AQ270">
            <v>370</v>
          </cell>
          <cell r="AR270">
            <v>135</v>
          </cell>
          <cell r="AS270">
            <v>295</v>
          </cell>
          <cell r="AT270">
            <v>170</v>
          </cell>
          <cell r="AU270">
            <v>1.3</v>
          </cell>
          <cell r="AV270">
            <v>3155</v>
          </cell>
          <cell r="AW270">
            <v>290</v>
          </cell>
          <cell r="AX270">
            <v>60</v>
          </cell>
          <cell r="AY270">
            <v>30</v>
          </cell>
          <cell r="AZ270">
            <v>200</v>
          </cell>
          <cell r="BA270">
            <v>2865</v>
          </cell>
          <cell r="BB270">
            <v>3.1</v>
          </cell>
          <cell r="BC270">
            <v>425</v>
          </cell>
          <cell r="BD270">
            <v>120</v>
          </cell>
          <cell r="BE270">
            <v>30</v>
          </cell>
          <cell r="BF270">
            <v>0</v>
          </cell>
          <cell r="BG270">
            <v>85</v>
          </cell>
          <cell r="BH270">
            <v>305</v>
          </cell>
          <cell r="BI270">
            <v>1110</v>
          </cell>
          <cell r="BJ270">
            <v>7.1</v>
          </cell>
          <cell r="BK270">
            <v>7881</v>
          </cell>
          <cell r="BL270">
            <v>3.1</v>
          </cell>
          <cell r="BM270">
            <v>3441</v>
          </cell>
          <cell r="BN270">
            <v>1110</v>
          </cell>
          <cell r="BO270">
            <v>955</v>
          </cell>
          <cell r="BP270">
            <v>155</v>
          </cell>
          <cell r="BQ270">
            <v>0</v>
          </cell>
          <cell r="BR270">
            <v>1110</v>
          </cell>
          <cell r="BS270">
            <v>555</v>
          </cell>
          <cell r="BT270">
            <v>440</v>
          </cell>
          <cell r="BU270">
            <v>120</v>
          </cell>
          <cell r="BV270">
            <v>1110</v>
          </cell>
          <cell r="BW270">
            <v>0</v>
          </cell>
          <cell r="BX270">
            <v>500</v>
          </cell>
          <cell r="BY270">
            <v>300</v>
          </cell>
          <cell r="BZ270">
            <v>130</v>
          </cell>
          <cell r="CA270">
            <v>30</v>
          </cell>
          <cell r="CB270">
            <v>20</v>
          </cell>
          <cell r="CC270">
            <v>0</v>
          </cell>
          <cell r="CD270">
            <v>45</v>
          </cell>
          <cell r="CE270">
            <v>75</v>
          </cell>
          <cell r="CF270">
            <v>1110</v>
          </cell>
          <cell r="CG270">
            <v>845</v>
          </cell>
          <cell r="CH270">
            <v>55</v>
          </cell>
          <cell r="CI270">
            <v>40</v>
          </cell>
          <cell r="CJ270">
            <v>20</v>
          </cell>
          <cell r="CK270">
            <v>70</v>
          </cell>
          <cell r="CL270">
            <v>80</v>
          </cell>
          <cell r="CM270">
            <v>0</v>
          </cell>
          <cell r="CN270">
            <v>0</v>
          </cell>
          <cell r="CO270">
            <v>1115</v>
          </cell>
          <cell r="CP270">
            <v>200</v>
          </cell>
          <cell r="CQ270">
            <v>345</v>
          </cell>
          <cell r="CR270">
            <v>230</v>
          </cell>
          <cell r="CS270">
            <v>295</v>
          </cell>
          <cell r="CT270">
            <v>50</v>
          </cell>
          <cell r="CU270">
            <v>3165</v>
          </cell>
          <cell r="CV270">
            <v>2.9</v>
          </cell>
          <cell r="CW270">
            <v>1110</v>
          </cell>
          <cell r="CX270">
            <v>880</v>
          </cell>
          <cell r="CY270">
            <v>15</v>
          </cell>
          <cell r="CZ270">
            <v>220</v>
          </cell>
        </row>
        <row r="271">
          <cell r="A271" t="str">
            <v>4620511.02</v>
          </cell>
          <cell r="B271" t="str">
            <v>0511.02</v>
          </cell>
          <cell r="C271" t="str">
            <v>Pierrefonds-Roxboro</v>
          </cell>
          <cell r="D271">
            <v>4485</v>
          </cell>
          <cell r="E271">
            <v>1780</v>
          </cell>
          <cell r="F271">
            <v>1960</v>
          </cell>
          <cell r="G271">
            <v>160</v>
          </cell>
          <cell r="H271">
            <v>410</v>
          </cell>
          <cell r="I271">
            <v>175</v>
          </cell>
          <cell r="J271">
            <v>4485</v>
          </cell>
          <cell r="K271">
            <v>4060</v>
          </cell>
          <cell r="L271">
            <v>425</v>
          </cell>
          <cell r="M271">
            <v>1585</v>
          </cell>
          <cell r="N271">
            <v>645</v>
          </cell>
          <cell r="O271">
            <v>370</v>
          </cell>
          <cell r="P271">
            <v>350</v>
          </cell>
          <cell r="Q271">
            <v>220</v>
          </cell>
          <cell r="R271">
            <v>1585</v>
          </cell>
          <cell r="S271">
            <v>1175</v>
          </cell>
          <cell r="T271">
            <v>960</v>
          </cell>
          <cell r="U271">
            <v>330</v>
          </cell>
          <cell r="V271">
            <v>635</v>
          </cell>
          <cell r="W271">
            <v>230</v>
          </cell>
          <cell r="X271">
            <v>255</v>
          </cell>
          <cell r="Y271">
            <v>140</v>
          </cell>
          <cell r="Z271">
            <v>215</v>
          </cell>
          <cell r="AA271">
            <v>135</v>
          </cell>
          <cell r="AB271">
            <v>85</v>
          </cell>
          <cell r="AC271">
            <v>25</v>
          </cell>
          <cell r="AD271">
            <v>25</v>
          </cell>
          <cell r="AE271">
            <v>25</v>
          </cell>
          <cell r="AF271">
            <v>405</v>
          </cell>
          <cell r="AG271">
            <v>360</v>
          </cell>
          <cell r="AH271">
            <v>145</v>
          </cell>
          <cell r="AI271">
            <v>105</v>
          </cell>
          <cell r="AJ271">
            <v>105</v>
          </cell>
          <cell r="AK271">
            <v>45</v>
          </cell>
          <cell r="AL271">
            <v>35</v>
          </cell>
          <cell r="AM271">
            <v>0</v>
          </cell>
          <cell r="AN271">
            <v>0</v>
          </cell>
          <cell r="AO271">
            <v>2245</v>
          </cell>
          <cell r="AP271">
            <v>510</v>
          </cell>
          <cell r="AQ271">
            <v>860</v>
          </cell>
          <cell r="AR271">
            <v>230</v>
          </cell>
          <cell r="AS271">
            <v>405</v>
          </cell>
          <cell r="AT271">
            <v>235</v>
          </cell>
          <cell r="AU271">
            <v>1.4</v>
          </cell>
          <cell r="AV271">
            <v>5875</v>
          </cell>
          <cell r="AW271">
            <v>865</v>
          </cell>
          <cell r="AX271">
            <v>155</v>
          </cell>
          <cell r="AY271">
            <v>90</v>
          </cell>
          <cell r="AZ271">
            <v>620</v>
          </cell>
          <cell r="BA271">
            <v>5010</v>
          </cell>
          <cell r="BB271">
            <v>3.2</v>
          </cell>
          <cell r="BC271">
            <v>500</v>
          </cell>
          <cell r="BD271">
            <v>145</v>
          </cell>
          <cell r="BE271">
            <v>40</v>
          </cell>
          <cell r="BF271">
            <v>0</v>
          </cell>
          <cell r="BG271">
            <v>105</v>
          </cell>
          <cell r="BH271">
            <v>355</v>
          </cell>
          <cell r="BI271">
            <v>2200</v>
          </cell>
          <cell r="BJ271">
            <v>5.3</v>
          </cell>
          <cell r="BK271">
            <v>11660</v>
          </cell>
          <cell r="BL271">
            <v>2.4</v>
          </cell>
          <cell r="BM271">
            <v>5280</v>
          </cell>
          <cell r="BN271">
            <v>2200</v>
          </cell>
          <cell r="BO271">
            <v>935</v>
          </cell>
          <cell r="BP271">
            <v>1260</v>
          </cell>
          <cell r="BQ271">
            <v>0</v>
          </cell>
          <cell r="BR271">
            <v>2200</v>
          </cell>
          <cell r="BS271">
            <v>1265</v>
          </cell>
          <cell r="BT271">
            <v>745</v>
          </cell>
          <cell r="BU271">
            <v>190</v>
          </cell>
          <cell r="BV271">
            <v>2200</v>
          </cell>
          <cell r="BW271">
            <v>25</v>
          </cell>
          <cell r="BX271">
            <v>330</v>
          </cell>
          <cell r="BY271">
            <v>630</v>
          </cell>
          <cell r="BZ271">
            <v>475</v>
          </cell>
          <cell r="CA271">
            <v>120</v>
          </cell>
          <cell r="CB271">
            <v>435</v>
          </cell>
          <cell r="CC271">
            <v>100</v>
          </cell>
          <cell r="CD271">
            <v>40</v>
          </cell>
          <cell r="CE271">
            <v>40</v>
          </cell>
          <cell r="CF271">
            <v>2200</v>
          </cell>
          <cell r="CG271">
            <v>165</v>
          </cell>
          <cell r="CH271">
            <v>85</v>
          </cell>
          <cell r="CI271">
            <v>430</v>
          </cell>
          <cell r="CJ271">
            <v>15</v>
          </cell>
          <cell r="CK271">
            <v>5</v>
          </cell>
          <cell r="CL271">
            <v>1500</v>
          </cell>
          <cell r="CM271">
            <v>0</v>
          </cell>
          <cell r="CN271">
            <v>0</v>
          </cell>
          <cell r="CO271">
            <v>2200</v>
          </cell>
          <cell r="CP271">
            <v>620</v>
          </cell>
          <cell r="CQ271">
            <v>560</v>
          </cell>
          <cell r="CR271">
            <v>405</v>
          </cell>
          <cell r="CS271">
            <v>490</v>
          </cell>
          <cell r="CT271">
            <v>120</v>
          </cell>
          <cell r="CU271">
            <v>5875</v>
          </cell>
          <cell r="CV271">
            <v>2.7</v>
          </cell>
          <cell r="CW271">
            <v>2200</v>
          </cell>
          <cell r="CX271">
            <v>1490</v>
          </cell>
          <cell r="CY271">
            <v>45</v>
          </cell>
          <cell r="CZ271">
            <v>665</v>
          </cell>
        </row>
        <row r="272">
          <cell r="A272" t="str">
            <v>4620512.02</v>
          </cell>
          <cell r="B272" t="str">
            <v>0512.02</v>
          </cell>
          <cell r="C272" t="str">
            <v>Pierrefonds-Roxboro</v>
          </cell>
          <cell r="D272">
            <v>3710</v>
          </cell>
          <cell r="E272">
            <v>1150</v>
          </cell>
          <cell r="F272">
            <v>1895</v>
          </cell>
          <cell r="G272">
            <v>95</v>
          </cell>
          <cell r="H272">
            <v>290</v>
          </cell>
          <cell r="I272">
            <v>280</v>
          </cell>
          <cell r="J272">
            <v>3710</v>
          </cell>
          <cell r="K272">
            <v>3465</v>
          </cell>
          <cell r="L272">
            <v>240</v>
          </cell>
          <cell r="M272">
            <v>1230</v>
          </cell>
          <cell r="N272">
            <v>515</v>
          </cell>
          <cell r="O272">
            <v>345</v>
          </cell>
          <cell r="P272">
            <v>250</v>
          </cell>
          <cell r="Q272">
            <v>125</v>
          </cell>
          <cell r="R272">
            <v>1230</v>
          </cell>
          <cell r="S272">
            <v>1045</v>
          </cell>
          <cell r="T272">
            <v>910</v>
          </cell>
          <cell r="U272">
            <v>335</v>
          </cell>
          <cell r="V272">
            <v>580</v>
          </cell>
          <cell r="W272">
            <v>250</v>
          </cell>
          <cell r="X272">
            <v>215</v>
          </cell>
          <cell r="Y272">
            <v>110</v>
          </cell>
          <cell r="Z272">
            <v>130</v>
          </cell>
          <cell r="AA272">
            <v>65</v>
          </cell>
          <cell r="AB272">
            <v>65</v>
          </cell>
          <cell r="AC272">
            <v>35</v>
          </cell>
          <cell r="AD272">
            <v>25</v>
          </cell>
          <cell r="AE272">
            <v>0</v>
          </cell>
          <cell r="AF272">
            <v>185</v>
          </cell>
          <cell r="AG272">
            <v>150</v>
          </cell>
          <cell r="AH272">
            <v>90</v>
          </cell>
          <cell r="AI272">
            <v>40</v>
          </cell>
          <cell r="AJ272">
            <v>20</v>
          </cell>
          <cell r="AK272">
            <v>40</v>
          </cell>
          <cell r="AL272">
            <v>25</v>
          </cell>
          <cell r="AM272">
            <v>15</v>
          </cell>
          <cell r="AN272">
            <v>0</v>
          </cell>
          <cell r="AO272">
            <v>1475</v>
          </cell>
          <cell r="AP272">
            <v>235</v>
          </cell>
          <cell r="AQ272">
            <v>470</v>
          </cell>
          <cell r="AR272">
            <v>170</v>
          </cell>
          <cell r="AS272">
            <v>405</v>
          </cell>
          <cell r="AT272">
            <v>190</v>
          </cell>
          <cell r="AU272">
            <v>1.2</v>
          </cell>
          <cell r="AV272">
            <v>4390</v>
          </cell>
          <cell r="AW272">
            <v>640</v>
          </cell>
          <cell r="AX272">
            <v>65</v>
          </cell>
          <cell r="AY272">
            <v>60</v>
          </cell>
          <cell r="AZ272">
            <v>515</v>
          </cell>
          <cell r="BA272">
            <v>3745</v>
          </cell>
          <cell r="BB272">
            <v>3</v>
          </cell>
          <cell r="BC272">
            <v>720</v>
          </cell>
          <cell r="BD272">
            <v>270</v>
          </cell>
          <cell r="BE272">
            <v>35</v>
          </cell>
          <cell r="BF272">
            <v>0</v>
          </cell>
          <cell r="BG272">
            <v>235</v>
          </cell>
          <cell r="BH272">
            <v>450</v>
          </cell>
          <cell r="BI272">
            <v>1745</v>
          </cell>
          <cell r="BJ272">
            <v>6.3</v>
          </cell>
          <cell r="BK272">
            <v>10993.5</v>
          </cell>
          <cell r="BL272">
            <v>2.7</v>
          </cell>
          <cell r="BM272">
            <v>4711.5</v>
          </cell>
          <cell r="BN272">
            <v>1745</v>
          </cell>
          <cell r="BO272">
            <v>1400</v>
          </cell>
          <cell r="BP272">
            <v>340</v>
          </cell>
          <cell r="BQ272">
            <v>0</v>
          </cell>
          <cell r="BR272">
            <v>1745</v>
          </cell>
          <cell r="BS272">
            <v>1210</v>
          </cell>
          <cell r="BT272">
            <v>440</v>
          </cell>
          <cell r="BU272">
            <v>90</v>
          </cell>
          <cell r="BV272">
            <v>1745</v>
          </cell>
          <cell r="BW272">
            <v>30</v>
          </cell>
          <cell r="BX272">
            <v>315</v>
          </cell>
          <cell r="BY272">
            <v>390</v>
          </cell>
          <cell r="BZ272">
            <v>295</v>
          </cell>
          <cell r="CA272">
            <v>155</v>
          </cell>
          <cell r="CB272">
            <v>195</v>
          </cell>
          <cell r="CC272">
            <v>180</v>
          </cell>
          <cell r="CD272">
            <v>75</v>
          </cell>
          <cell r="CE272">
            <v>110</v>
          </cell>
          <cell r="CF272">
            <v>1740</v>
          </cell>
          <cell r="CG272">
            <v>1045</v>
          </cell>
          <cell r="CH272">
            <v>65</v>
          </cell>
          <cell r="CI272">
            <v>10</v>
          </cell>
          <cell r="CJ272">
            <v>30</v>
          </cell>
          <cell r="CK272">
            <v>505</v>
          </cell>
          <cell r="CL272">
            <v>85</v>
          </cell>
          <cell r="CM272">
            <v>0</v>
          </cell>
          <cell r="CN272">
            <v>0</v>
          </cell>
          <cell r="CO272">
            <v>1745</v>
          </cell>
          <cell r="CP272">
            <v>515</v>
          </cell>
          <cell r="CQ272">
            <v>490</v>
          </cell>
          <cell r="CR272">
            <v>310</v>
          </cell>
          <cell r="CS272">
            <v>375</v>
          </cell>
          <cell r="CT272">
            <v>55</v>
          </cell>
          <cell r="CU272">
            <v>4395</v>
          </cell>
          <cell r="CV272">
            <v>2.5</v>
          </cell>
          <cell r="CW272">
            <v>1745</v>
          </cell>
          <cell r="CX272">
            <v>1175</v>
          </cell>
          <cell r="CY272">
            <v>30</v>
          </cell>
          <cell r="CZ272">
            <v>540</v>
          </cell>
        </row>
        <row r="273">
          <cell r="A273" t="str">
            <v>4620512.03</v>
          </cell>
          <cell r="B273" t="str">
            <v>0512.03</v>
          </cell>
          <cell r="C273" t="str">
            <v>Pierrefonds-Roxboro</v>
          </cell>
          <cell r="D273">
            <v>1445</v>
          </cell>
          <cell r="E273">
            <v>475</v>
          </cell>
          <cell r="F273">
            <v>515</v>
          </cell>
          <cell r="G273">
            <v>50</v>
          </cell>
          <cell r="H273">
            <v>240</v>
          </cell>
          <cell r="I273">
            <v>160</v>
          </cell>
          <cell r="J273">
            <v>1440</v>
          </cell>
          <cell r="K273">
            <v>1305</v>
          </cell>
          <cell r="L273">
            <v>135</v>
          </cell>
          <cell r="M273">
            <v>400</v>
          </cell>
          <cell r="N273">
            <v>290</v>
          </cell>
          <cell r="O273">
            <v>65</v>
          </cell>
          <cell r="P273">
            <v>35</v>
          </cell>
          <cell r="Q273">
            <v>15</v>
          </cell>
          <cell r="R273">
            <v>395</v>
          </cell>
          <cell r="S273">
            <v>315</v>
          </cell>
          <cell r="T273">
            <v>265</v>
          </cell>
          <cell r="U273">
            <v>190</v>
          </cell>
          <cell r="V273">
            <v>70</v>
          </cell>
          <cell r="W273">
            <v>30</v>
          </cell>
          <cell r="X273">
            <v>30</v>
          </cell>
          <cell r="Y273">
            <v>10</v>
          </cell>
          <cell r="Z273">
            <v>55</v>
          </cell>
          <cell r="AA273">
            <v>50</v>
          </cell>
          <cell r="AB273">
            <v>10</v>
          </cell>
          <cell r="AC273">
            <v>0</v>
          </cell>
          <cell r="AD273">
            <v>0</v>
          </cell>
          <cell r="AE273">
            <v>0</v>
          </cell>
          <cell r="AF273">
            <v>80</v>
          </cell>
          <cell r="AG273">
            <v>70</v>
          </cell>
          <cell r="AH273">
            <v>45</v>
          </cell>
          <cell r="AI273">
            <v>25</v>
          </cell>
          <cell r="AJ273">
            <v>0</v>
          </cell>
          <cell r="AK273">
            <v>10</v>
          </cell>
          <cell r="AL273">
            <v>10</v>
          </cell>
          <cell r="AM273">
            <v>10</v>
          </cell>
          <cell r="AN273">
            <v>0</v>
          </cell>
          <cell r="AO273">
            <v>255</v>
          </cell>
          <cell r="AP273">
            <v>80</v>
          </cell>
          <cell r="AQ273">
            <v>90</v>
          </cell>
          <cell r="AR273">
            <v>25</v>
          </cell>
          <cell r="AS273">
            <v>55</v>
          </cell>
          <cell r="AT273">
            <v>10</v>
          </cell>
          <cell r="AU273">
            <v>0.6</v>
          </cell>
          <cell r="AV273">
            <v>1595</v>
          </cell>
          <cell r="AW273">
            <v>625</v>
          </cell>
          <cell r="AX273">
            <v>40</v>
          </cell>
          <cell r="AY273">
            <v>65</v>
          </cell>
          <cell r="AZ273">
            <v>520</v>
          </cell>
          <cell r="BA273">
            <v>970</v>
          </cell>
          <cell r="BB273">
            <v>2.5</v>
          </cell>
          <cell r="BC273">
            <v>415</v>
          </cell>
          <cell r="BD273">
            <v>210</v>
          </cell>
          <cell r="BE273">
            <v>10</v>
          </cell>
          <cell r="BF273">
            <v>25</v>
          </cell>
          <cell r="BG273">
            <v>175</v>
          </cell>
          <cell r="BH273">
            <v>205</v>
          </cell>
          <cell r="BI273">
            <v>950</v>
          </cell>
          <cell r="BJ273">
            <v>4</v>
          </cell>
          <cell r="BK273">
            <v>3800</v>
          </cell>
          <cell r="BL273">
            <v>1.7</v>
          </cell>
          <cell r="BM273">
            <v>1615</v>
          </cell>
          <cell r="BN273">
            <v>955</v>
          </cell>
          <cell r="BO273">
            <v>485</v>
          </cell>
          <cell r="BP273">
            <v>470</v>
          </cell>
          <cell r="BQ273">
            <v>0</v>
          </cell>
          <cell r="BR273">
            <v>950</v>
          </cell>
          <cell r="BS273">
            <v>775</v>
          </cell>
          <cell r="BT273">
            <v>125</v>
          </cell>
          <cell r="BU273">
            <v>55</v>
          </cell>
          <cell r="BV273">
            <v>955</v>
          </cell>
          <cell r="BW273">
            <v>0</v>
          </cell>
          <cell r="BX273">
            <v>35</v>
          </cell>
          <cell r="BY273">
            <v>165</v>
          </cell>
          <cell r="BZ273">
            <v>210</v>
          </cell>
          <cell r="CA273">
            <v>140</v>
          </cell>
          <cell r="CB273">
            <v>170</v>
          </cell>
          <cell r="CC273">
            <v>75</v>
          </cell>
          <cell r="CD273">
            <v>0</v>
          </cell>
          <cell r="CE273">
            <v>160</v>
          </cell>
          <cell r="CF273">
            <v>950</v>
          </cell>
          <cell r="CG273">
            <v>0</v>
          </cell>
          <cell r="CH273">
            <v>45</v>
          </cell>
          <cell r="CI273">
            <v>0</v>
          </cell>
          <cell r="CJ273">
            <v>0</v>
          </cell>
          <cell r="CK273">
            <v>330</v>
          </cell>
          <cell r="CL273">
            <v>570</v>
          </cell>
          <cell r="CM273">
            <v>0</v>
          </cell>
          <cell r="CN273">
            <v>5</v>
          </cell>
          <cell r="CO273">
            <v>950</v>
          </cell>
          <cell r="CP273">
            <v>520</v>
          </cell>
          <cell r="CQ273">
            <v>305</v>
          </cell>
          <cell r="CR273">
            <v>75</v>
          </cell>
          <cell r="CS273">
            <v>50</v>
          </cell>
          <cell r="CT273">
            <v>5</v>
          </cell>
          <cell r="CU273">
            <v>1595</v>
          </cell>
          <cell r="CV273">
            <v>1.7</v>
          </cell>
          <cell r="CW273">
            <v>950</v>
          </cell>
          <cell r="CX273">
            <v>390</v>
          </cell>
          <cell r="CY273">
            <v>0</v>
          </cell>
          <cell r="CZ273">
            <v>560</v>
          </cell>
        </row>
        <row r="274">
          <cell r="A274" t="str">
            <v>4620512.04</v>
          </cell>
          <cell r="B274" t="str">
            <v>0512.04</v>
          </cell>
          <cell r="C274" t="str">
            <v>Pierrefonds-Roxboro</v>
          </cell>
          <cell r="D274">
            <v>5075</v>
          </cell>
          <cell r="E274">
            <v>1870</v>
          </cell>
          <cell r="F274">
            <v>2405</v>
          </cell>
          <cell r="G274">
            <v>105</v>
          </cell>
          <cell r="H274">
            <v>460</v>
          </cell>
          <cell r="I274">
            <v>240</v>
          </cell>
          <cell r="J274">
            <v>5075</v>
          </cell>
          <cell r="K274">
            <v>4605</v>
          </cell>
          <cell r="L274">
            <v>470</v>
          </cell>
          <cell r="M274">
            <v>1775</v>
          </cell>
          <cell r="N274">
            <v>745</v>
          </cell>
          <cell r="O274">
            <v>395</v>
          </cell>
          <cell r="P274">
            <v>410</v>
          </cell>
          <cell r="Q274">
            <v>225</v>
          </cell>
          <cell r="R274">
            <v>1775</v>
          </cell>
          <cell r="S274">
            <v>1420</v>
          </cell>
          <cell r="T274">
            <v>1180</v>
          </cell>
          <cell r="U274">
            <v>405</v>
          </cell>
          <cell r="V274">
            <v>770</v>
          </cell>
          <cell r="W274">
            <v>270</v>
          </cell>
          <cell r="X274">
            <v>310</v>
          </cell>
          <cell r="Y274">
            <v>190</v>
          </cell>
          <cell r="Z274">
            <v>240</v>
          </cell>
          <cell r="AA274">
            <v>115</v>
          </cell>
          <cell r="AB274">
            <v>120</v>
          </cell>
          <cell r="AC274">
            <v>40</v>
          </cell>
          <cell r="AD274">
            <v>55</v>
          </cell>
          <cell r="AE274">
            <v>25</v>
          </cell>
          <cell r="AF274">
            <v>355</v>
          </cell>
          <cell r="AG274">
            <v>250</v>
          </cell>
          <cell r="AH274">
            <v>155</v>
          </cell>
          <cell r="AI274">
            <v>60</v>
          </cell>
          <cell r="AJ274">
            <v>30</v>
          </cell>
          <cell r="AK274">
            <v>100</v>
          </cell>
          <cell r="AL274">
            <v>60</v>
          </cell>
          <cell r="AM274">
            <v>20</v>
          </cell>
          <cell r="AN274">
            <v>20</v>
          </cell>
          <cell r="AO274">
            <v>2325</v>
          </cell>
          <cell r="AP274">
            <v>400</v>
          </cell>
          <cell r="AQ274">
            <v>845</v>
          </cell>
          <cell r="AR274">
            <v>295</v>
          </cell>
          <cell r="AS274">
            <v>475</v>
          </cell>
          <cell r="AT274">
            <v>315</v>
          </cell>
          <cell r="AU274">
            <v>1.3</v>
          </cell>
          <cell r="AV274">
            <v>6280</v>
          </cell>
          <cell r="AW274">
            <v>760</v>
          </cell>
          <cell r="AX274">
            <v>75</v>
          </cell>
          <cell r="AY274">
            <v>145</v>
          </cell>
          <cell r="AZ274">
            <v>540</v>
          </cell>
          <cell r="BA274">
            <v>5520</v>
          </cell>
          <cell r="BB274">
            <v>3.1</v>
          </cell>
          <cell r="BC274">
            <v>745</v>
          </cell>
          <cell r="BD274">
            <v>235</v>
          </cell>
          <cell r="BE274">
            <v>45</v>
          </cell>
          <cell r="BF274">
            <v>15</v>
          </cell>
          <cell r="BG274">
            <v>180</v>
          </cell>
          <cell r="BH274">
            <v>510</v>
          </cell>
          <cell r="BI274">
            <v>2315</v>
          </cell>
          <cell r="BJ274">
            <v>6.4</v>
          </cell>
          <cell r="BK274">
            <v>14816</v>
          </cell>
          <cell r="BL274">
            <v>2.8</v>
          </cell>
          <cell r="BM274">
            <v>6482</v>
          </cell>
          <cell r="BN274">
            <v>2315</v>
          </cell>
          <cell r="BO274">
            <v>1640</v>
          </cell>
          <cell r="BP274">
            <v>675</v>
          </cell>
          <cell r="BQ274">
            <v>0</v>
          </cell>
          <cell r="BR274">
            <v>2315</v>
          </cell>
          <cell r="BS274">
            <v>1235</v>
          </cell>
          <cell r="BT274">
            <v>870</v>
          </cell>
          <cell r="BU274">
            <v>215</v>
          </cell>
          <cell r="BV274">
            <v>2320</v>
          </cell>
          <cell r="BW274">
            <v>50</v>
          </cell>
          <cell r="BX274">
            <v>235</v>
          </cell>
          <cell r="BY274">
            <v>1350</v>
          </cell>
          <cell r="BZ274">
            <v>310</v>
          </cell>
          <cell r="CA274">
            <v>55</v>
          </cell>
          <cell r="CB274">
            <v>150</v>
          </cell>
          <cell r="CC274">
            <v>85</v>
          </cell>
          <cell r="CD274">
            <v>30</v>
          </cell>
          <cell r="CE274">
            <v>55</v>
          </cell>
          <cell r="CF274">
            <v>2315</v>
          </cell>
          <cell r="CG274">
            <v>1340</v>
          </cell>
          <cell r="CH274">
            <v>105</v>
          </cell>
          <cell r="CI274">
            <v>90</v>
          </cell>
          <cell r="CJ274">
            <v>5</v>
          </cell>
          <cell r="CK274">
            <v>0</v>
          </cell>
          <cell r="CL274">
            <v>775</v>
          </cell>
          <cell r="CM274">
            <v>5</v>
          </cell>
          <cell r="CN274">
            <v>0</v>
          </cell>
          <cell r="CO274">
            <v>2320</v>
          </cell>
          <cell r="CP274">
            <v>545</v>
          </cell>
          <cell r="CQ274">
            <v>695</v>
          </cell>
          <cell r="CR274">
            <v>375</v>
          </cell>
          <cell r="CS274">
            <v>610</v>
          </cell>
          <cell r="CT274">
            <v>90</v>
          </cell>
          <cell r="CU274">
            <v>6280</v>
          </cell>
          <cell r="CV274">
            <v>2.7</v>
          </cell>
          <cell r="CW274">
            <v>2320</v>
          </cell>
          <cell r="CX274">
            <v>1700</v>
          </cell>
          <cell r="CY274">
            <v>35</v>
          </cell>
          <cell r="CZ274">
            <v>585</v>
          </cell>
        </row>
        <row r="275">
          <cell r="A275" t="str">
            <v>4620513.01</v>
          </cell>
          <cell r="B275" t="str">
            <v>0513.01</v>
          </cell>
          <cell r="C275" t="str">
            <v>Pierrefonds-Roxboro</v>
          </cell>
          <cell r="D275">
            <v>4085</v>
          </cell>
          <cell r="E275">
            <v>1365</v>
          </cell>
          <cell r="F275">
            <v>2105</v>
          </cell>
          <cell r="G275">
            <v>85</v>
          </cell>
          <cell r="H275">
            <v>350</v>
          </cell>
          <cell r="I275">
            <v>180</v>
          </cell>
          <cell r="J275">
            <v>4085</v>
          </cell>
          <cell r="K275">
            <v>3810</v>
          </cell>
          <cell r="L275">
            <v>270</v>
          </cell>
          <cell r="M275">
            <v>1405</v>
          </cell>
          <cell r="N275">
            <v>565</v>
          </cell>
          <cell r="O275">
            <v>275</v>
          </cell>
          <cell r="P275">
            <v>370</v>
          </cell>
          <cell r="Q275">
            <v>195</v>
          </cell>
          <cell r="R275">
            <v>1405</v>
          </cell>
          <cell r="S275">
            <v>1180</v>
          </cell>
          <cell r="T275">
            <v>1045</v>
          </cell>
          <cell r="U275">
            <v>345</v>
          </cell>
          <cell r="V275">
            <v>695</v>
          </cell>
          <cell r="W275">
            <v>195</v>
          </cell>
          <cell r="X275">
            <v>320</v>
          </cell>
          <cell r="Y275">
            <v>180</v>
          </cell>
          <cell r="Z275">
            <v>135</v>
          </cell>
          <cell r="AA275">
            <v>70</v>
          </cell>
          <cell r="AB275">
            <v>65</v>
          </cell>
          <cell r="AC275">
            <v>35</v>
          </cell>
          <cell r="AD275">
            <v>20</v>
          </cell>
          <cell r="AE275">
            <v>10</v>
          </cell>
          <cell r="AF275">
            <v>225</v>
          </cell>
          <cell r="AG275">
            <v>185</v>
          </cell>
          <cell r="AH275">
            <v>125</v>
          </cell>
          <cell r="AI275">
            <v>35</v>
          </cell>
          <cell r="AJ275">
            <v>25</v>
          </cell>
          <cell r="AK275">
            <v>40</v>
          </cell>
          <cell r="AL275">
            <v>20</v>
          </cell>
          <cell r="AM275">
            <v>10</v>
          </cell>
          <cell r="AN275">
            <v>0</v>
          </cell>
          <cell r="AO275">
            <v>1920</v>
          </cell>
          <cell r="AP275">
            <v>310</v>
          </cell>
          <cell r="AQ275">
            <v>675</v>
          </cell>
          <cell r="AR275">
            <v>205</v>
          </cell>
          <cell r="AS275">
            <v>475</v>
          </cell>
          <cell r="AT275">
            <v>250</v>
          </cell>
          <cell r="AU275">
            <v>1.4</v>
          </cell>
          <cell r="AV275">
            <v>5045</v>
          </cell>
          <cell r="AW275">
            <v>540</v>
          </cell>
          <cell r="AX275">
            <v>75</v>
          </cell>
          <cell r="AY275">
            <v>90</v>
          </cell>
          <cell r="AZ275">
            <v>365</v>
          </cell>
          <cell r="BA275">
            <v>4505</v>
          </cell>
          <cell r="BB275">
            <v>3.2</v>
          </cell>
          <cell r="BC275">
            <v>610</v>
          </cell>
          <cell r="BD275">
            <v>175</v>
          </cell>
          <cell r="BE275">
            <v>20</v>
          </cell>
          <cell r="BF275">
            <v>10</v>
          </cell>
          <cell r="BG275">
            <v>140</v>
          </cell>
          <cell r="BH275">
            <v>430</v>
          </cell>
          <cell r="BI275">
            <v>1750</v>
          </cell>
          <cell r="BJ275">
            <v>6.2</v>
          </cell>
          <cell r="BK275">
            <v>10850</v>
          </cell>
          <cell r="BL275">
            <v>2.8</v>
          </cell>
          <cell r="BM275">
            <v>4900</v>
          </cell>
          <cell r="BN275">
            <v>1750</v>
          </cell>
          <cell r="BO275">
            <v>1165</v>
          </cell>
          <cell r="BP275">
            <v>585</v>
          </cell>
          <cell r="BQ275">
            <v>0</v>
          </cell>
          <cell r="BR275">
            <v>1745</v>
          </cell>
          <cell r="BS275">
            <v>1095</v>
          </cell>
          <cell r="BT275">
            <v>580</v>
          </cell>
          <cell r="BU275">
            <v>70</v>
          </cell>
          <cell r="BV275">
            <v>1750</v>
          </cell>
          <cell r="BW275">
            <v>45</v>
          </cell>
          <cell r="BX275">
            <v>115</v>
          </cell>
          <cell r="BY275">
            <v>640</v>
          </cell>
          <cell r="BZ275">
            <v>415</v>
          </cell>
          <cell r="CA275">
            <v>125</v>
          </cell>
          <cell r="CB275">
            <v>155</v>
          </cell>
          <cell r="CC275">
            <v>70</v>
          </cell>
          <cell r="CD275">
            <v>40</v>
          </cell>
          <cell r="CE275">
            <v>140</v>
          </cell>
          <cell r="CF275">
            <v>1750</v>
          </cell>
          <cell r="CG275">
            <v>650</v>
          </cell>
          <cell r="CH275">
            <v>315</v>
          </cell>
          <cell r="CI275">
            <v>215</v>
          </cell>
          <cell r="CJ275">
            <v>5</v>
          </cell>
          <cell r="CK275">
            <v>0</v>
          </cell>
          <cell r="CL275">
            <v>560</v>
          </cell>
          <cell r="CM275">
            <v>5</v>
          </cell>
          <cell r="CN275">
            <v>0</v>
          </cell>
          <cell r="CO275">
            <v>1750</v>
          </cell>
          <cell r="CP275">
            <v>365</v>
          </cell>
          <cell r="CQ275">
            <v>495</v>
          </cell>
          <cell r="CR275">
            <v>285</v>
          </cell>
          <cell r="CS275">
            <v>505</v>
          </cell>
          <cell r="CT275">
            <v>100</v>
          </cell>
          <cell r="CU275">
            <v>5045</v>
          </cell>
          <cell r="CV275">
            <v>2.9</v>
          </cell>
          <cell r="CW275">
            <v>1745</v>
          </cell>
          <cell r="CX275">
            <v>1275</v>
          </cell>
          <cell r="CY275">
            <v>65</v>
          </cell>
          <cell r="CZ275">
            <v>405</v>
          </cell>
        </row>
        <row r="276">
          <cell r="A276" t="str">
            <v>4620513.02</v>
          </cell>
          <cell r="B276" t="str">
            <v>0513.02</v>
          </cell>
          <cell r="C276" t="str">
            <v>Pierrefonds-Roxboro</v>
          </cell>
          <cell r="D276">
            <v>3270</v>
          </cell>
          <cell r="E276">
            <v>980</v>
          </cell>
          <cell r="F276">
            <v>1675</v>
          </cell>
          <cell r="G276">
            <v>75</v>
          </cell>
          <cell r="H276">
            <v>330</v>
          </cell>
          <cell r="I276">
            <v>215</v>
          </cell>
          <cell r="J276">
            <v>3270</v>
          </cell>
          <cell r="K276">
            <v>3055</v>
          </cell>
          <cell r="L276">
            <v>215</v>
          </cell>
          <cell r="M276">
            <v>1070</v>
          </cell>
          <cell r="N276">
            <v>445</v>
          </cell>
          <cell r="O276">
            <v>220</v>
          </cell>
          <cell r="P276">
            <v>240</v>
          </cell>
          <cell r="Q276">
            <v>165</v>
          </cell>
          <cell r="R276">
            <v>1070</v>
          </cell>
          <cell r="S276">
            <v>935</v>
          </cell>
          <cell r="T276">
            <v>830</v>
          </cell>
          <cell r="U276">
            <v>315</v>
          </cell>
          <cell r="V276">
            <v>520</v>
          </cell>
          <cell r="W276">
            <v>155</v>
          </cell>
          <cell r="X276">
            <v>205</v>
          </cell>
          <cell r="Y276">
            <v>155</v>
          </cell>
          <cell r="Z276">
            <v>105</v>
          </cell>
          <cell r="AA276">
            <v>55</v>
          </cell>
          <cell r="AB276">
            <v>50</v>
          </cell>
          <cell r="AC276">
            <v>20</v>
          </cell>
          <cell r="AD276">
            <v>20</v>
          </cell>
          <cell r="AE276">
            <v>0</v>
          </cell>
          <cell r="AF276">
            <v>130</v>
          </cell>
          <cell r="AG276">
            <v>110</v>
          </cell>
          <cell r="AH276">
            <v>60</v>
          </cell>
          <cell r="AI276">
            <v>40</v>
          </cell>
          <cell r="AJ276">
            <v>10</v>
          </cell>
          <cell r="AK276">
            <v>15</v>
          </cell>
          <cell r="AL276">
            <v>15</v>
          </cell>
          <cell r="AM276">
            <v>0</v>
          </cell>
          <cell r="AN276">
            <v>0</v>
          </cell>
          <cell r="AO276">
            <v>1395</v>
          </cell>
          <cell r="AP276">
            <v>250</v>
          </cell>
          <cell r="AQ276">
            <v>505</v>
          </cell>
          <cell r="AR276">
            <v>135</v>
          </cell>
          <cell r="AS276">
            <v>295</v>
          </cell>
          <cell r="AT276">
            <v>200</v>
          </cell>
          <cell r="AU276">
            <v>1.3</v>
          </cell>
          <cell r="AV276">
            <v>4035</v>
          </cell>
          <cell r="AW276">
            <v>630</v>
          </cell>
          <cell r="AX276">
            <v>60</v>
          </cell>
          <cell r="AY276">
            <v>20</v>
          </cell>
          <cell r="AZ276">
            <v>550</v>
          </cell>
          <cell r="BA276">
            <v>3405</v>
          </cell>
          <cell r="BB276">
            <v>3.2</v>
          </cell>
          <cell r="BC276">
            <v>615</v>
          </cell>
          <cell r="BD276">
            <v>245</v>
          </cell>
          <cell r="BE276">
            <v>25</v>
          </cell>
          <cell r="BF276">
            <v>0</v>
          </cell>
          <cell r="BG276">
            <v>225</v>
          </cell>
          <cell r="BH276">
            <v>370</v>
          </cell>
          <cell r="BI276">
            <v>1615</v>
          </cell>
          <cell r="BJ276">
            <v>5.5</v>
          </cell>
          <cell r="BK276">
            <v>8882.5</v>
          </cell>
          <cell r="BL276">
            <v>2.2999999999999998</v>
          </cell>
          <cell r="BM276">
            <v>3714.4999999999995</v>
          </cell>
          <cell r="BN276">
            <v>1620</v>
          </cell>
          <cell r="BO276">
            <v>770</v>
          </cell>
          <cell r="BP276">
            <v>845</v>
          </cell>
          <cell r="BQ276">
            <v>0</v>
          </cell>
          <cell r="BR276">
            <v>1615</v>
          </cell>
          <cell r="BS276">
            <v>935</v>
          </cell>
          <cell r="BT276">
            <v>445</v>
          </cell>
          <cell r="BU276">
            <v>230</v>
          </cell>
          <cell r="BV276">
            <v>1620</v>
          </cell>
          <cell r="BW276">
            <v>25</v>
          </cell>
          <cell r="BX276">
            <v>50</v>
          </cell>
          <cell r="BY276">
            <v>735</v>
          </cell>
          <cell r="BZ276">
            <v>475</v>
          </cell>
          <cell r="CA276">
            <v>85</v>
          </cell>
          <cell r="CB276">
            <v>135</v>
          </cell>
          <cell r="CC276">
            <v>60</v>
          </cell>
          <cell r="CD276">
            <v>10</v>
          </cell>
          <cell r="CE276">
            <v>35</v>
          </cell>
          <cell r="CF276">
            <v>1615</v>
          </cell>
          <cell r="CG276">
            <v>615</v>
          </cell>
          <cell r="CH276">
            <v>40</v>
          </cell>
          <cell r="CI276">
            <v>55</v>
          </cell>
          <cell r="CJ276">
            <v>0</v>
          </cell>
          <cell r="CK276">
            <v>175</v>
          </cell>
          <cell r="CL276">
            <v>730</v>
          </cell>
          <cell r="CM276">
            <v>0</v>
          </cell>
          <cell r="CN276">
            <v>0</v>
          </cell>
          <cell r="CO276">
            <v>1620</v>
          </cell>
          <cell r="CP276">
            <v>550</v>
          </cell>
          <cell r="CQ276">
            <v>425</v>
          </cell>
          <cell r="CR276">
            <v>215</v>
          </cell>
          <cell r="CS276">
            <v>345</v>
          </cell>
          <cell r="CT276">
            <v>75</v>
          </cell>
          <cell r="CU276">
            <v>4035</v>
          </cell>
          <cell r="CV276">
            <v>2.5</v>
          </cell>
          <cell r="CW276">
            <v>1615</v>
          </cell>
          <cell r="CX276">
            <v>1020</v>
          </cell>
          <cell r="CY276">
            <v>20</v>
          </cell>
          <cell r="CZ276">
            <v>575</v>
          </cell>
        </row>
        <row r="277">
          <cell r="A277" t="str">
            <v>4620514.01</v>
          </cell>
          <cell r="B277" t="str">
            <v>0514.01</v>
          </cell>
          <cell r="C277" t="str">
            <v>Pierrefonds-Roxboro</v>
          </cell>
          <cell r="D277">
            <v>5035</v>
          </cell>
          <cell r="E277">
            <v>1715</v>
          </cell>
          <cell r="F277">
            <v>2425</v>
          </cell>
          <cell r="G277">
            <v>95</v>
          </cell>
          <cell r="H277">
            <v>465</v>
          </cell>
          <cell r="I277">
            <v>335</v>
          </cell>
          <cell r="J277">
            <v>5035</v>
          </cell>
          <cell r="K277">
            <v>4575</v>
          </cell>
          <cell r="L277">
            <v>460</v>
          </cell>
          <cell r="M277">
            <v>1795</v>
          </cell>
          <cell r="N277">
            <v>840</v>
          </cell>
          <cell r="O277">
            <v>410</v>
          </cell>
          <cell r="P277">
            <v>380</v>
          </cell>
          <cell r="Q277">
            <v>165</v>
          </cell>
          <cell r="R277">
            <v>1795</v>
          </cell>
          <cell r="S277">
            <v>1425</v>
          </cell>
          <cell r="T277">
            <v>1200</v>
          </cell>
          <cell r="U277">
            <v>485</v>
          </cell>
          <cell r="V277">
            <v>715</v>
          </cell>
          <cell r="W277">
            <v>230</v>
          </cell>
          <cell r="X277">
            <v>340</v>
          </cell>
          <cell r="Y277">
            <v>145</v>
          </cell>
          <cell r="Z277">
            <v>220</v>
          </cell>
          <cell r="AA277">
            <v>130</v>
          </cell>
          <cell r="AB277">
            <v>90</v>
          </cell>
          <cell r="AC277">
            <v>60</v>
          </cell>
          <cell r="AD277">
            <v>15</v>
          </cell>
          <cell r="AE277">
            <v>10</v>
          </cell>
          <cell r="AF277">
            <v>370</v>
          </cell>
          <cell r="AG277">
            <v>280</v>
          </cell>
          <cell r="AH277">
            <v>180</v>
          </cell>
          <cell r="AI277">
            <v>75</v>
          </cell>
          <cell r="AJ277">
            <v>25</v>
          </cell>
          <cell r="AK277">
            <v>95</v>
          </cell>
          <cell r="AL277">
            <v>40</v>
          </cell>
          <cell r="AM277">
            <v>40</v>
          </cell>
          <cell r="AN277">
            <v>10</v>
          </cell>
          <cell r="AO277">
            <v>2080</v>
          </cell>
          <cell r="AP277">
            <v>350</v>
          </cell>
          <cell r="AQ277">
            <v>735</v>
          </cell>
          <cell r="AR277">
            <v>225</v>
          </cell>
          <cell r="AS277">
            <v>495</v>
          </cell>
          <cell r="AT277">
            <v>275</v>
          </cell>
          <cell r="AU277">
            <v>1.2</v>
          </cell>
          <cell r="AV277">
            <v>6050</v>
          </cell>
          <cell r="AW277">
            <v>750</v>
          </cell>
          <cell r="AX277">
            <v>95</v>
          </cell>
          <cell r="AY277">
            <v>60</v>
          </cell>
          <cell r="AZ277">
            <v>590</v>
          </cell>
          <cell r="BA277">
            <v>5300</v>
          </cell>
          <cell r="BB277">
            <v>3</v>
          </cell>
          <cell r="BC277">
            <v>815</v>
          </cell>
          <cell r="BD277">
            <v>225</v>
          </cell>
          <cell r="BE277">
            <v>40</v>
          </cell>
          <cell r="BF277">
            <v>10</v>
          </cell>
          <cell r="BG277">
            <v>180</v>
          </cell>
          <cell r="BH277">
            <v>585</v>
          </cell>
          <cell r="BI277">
            <v>2360</v>
          </cell>
          <cell r="BJ277">
            <v>6.4</v>
          </cell>
          <cell r="BK277">
            <v>15104</v>
          </cell>
          <cell r="BL277">
            <v>2.8</v>
          </cell>
          <cell r="BM277">
            <v>6608</v>
          </cell>
          <cell r="BN277">
            <v>2360</v>
          </cell>
          <cell r="BO277">
            <v>1710</v>
          </cell>
          <cell r="BP277">
            <v>655</v>
          </cell>
          <cell r="BQ277">
            <v>0</v>
          </cell>
          <cell r="BR277">
            <v>2360</v>
          </cell>
          <cell r="BS277">
            <v>1555</v>
          </cell>
          <cell r="BT277">
            <v>715</v>
          </cell>
          <cell r="BU277">
            <v>90</v>
          </cell>
          <cell r="BV277">
            <v>2360</v>
          </cell>
          <cell r="BW277">
            <v>15</v>
          </cell>
          <cell r="BX277">
            <v>450</v>
          </cell>
          <cell r="BY277">
            <v>705</v>
          </cell>
          <cell r="BZ277">
            <v>215</v>
          </cell>
          <cell r="CA277">
            <v>105</v>
          </cell>
          <cell r="CB277">
            <v>295</v>
          </cell>
          <cell r="CC277">
            <v>130</v>
          </cell>
          <cell r="CD277">
            <v>75</v>
          </cell>
          <cell r="CE277">
            <v>375</v>
          </cell>
          <cell r="CF277">
            <v>2365</v>
          </cell>
          <cell r="CG277">
            <v>1270</v>
          </cell>
          <cell r="CH277">
            <v>130</v>
          </cell>
          <cell r="CI277">
            <v>50</v>
          </cell>
          <cell r="CJ277">
            <v>10</v>
          </cell>
          <cell r="CK277">
            <v>0</v>
          </cell>
          <cell r="CL277">
            <v>905</v>
          </cell>
          <cell r="CM277">
            <v>0</v>
          </cell>
          <cell r="CN277">
            <v>5</v>
          </cell>
          <cell r="CO277">
            <v>2365</v>
          </cell>
          <cell r="CP277">
            <v>590</v>
          </cell>
          <cell r="CQ277">
            <v>785</v>
          </cell>
          <cell r="CR277">
            <v>390</v>
          </cell>
          <cell r="CS277">
            <v>530</v>
          </cell>
          <cell r="CT277">
            <v>70</v>
          </cell>
          <cell r="CU277">
            <v>6050</v>
          </cell>
          <cell r="CV277">
            <v>2.6</v>
          </cell>
          <cell r="CW277">
            <v>2360</v>
          </cell>
          <cell r="CX277">
            <v>1700</v>
          </cell>
          <cell r="CY277">
            <v>40</v>
          </cell>
          <cell r="CZ277">
            <v>620</v>
          </cell>
        </row>
        <row r="278">
          <cell r="A278" t="str">
            <v>4620514.02</v>
          </cell>
          <cell r="B278" t="str">
            <v>0514.02</v>
          </cell>
          <cell r="C278" t="str">
            <v>Pierrefonds-Roxboro</v>
          </cell>
          <cell r="D278">
            <v>4850</v>
          </cell>
          <cell r="E278">
            <v>1635</v>
          </cell>
          <cell r="F278">
            <v>2585</v>
          </cell>
          <cell r="G278">
            <v>95</v>
          </cell>
          <cell r="H278">
            <v>345</v>
          </cell>
          <cell r="I278">
            <v>190</v>
          </cell>
          <cell r="J278">
            <v>4845</v>
          </cell>
          <cell r="K278">
            <v>4405</v>
          </cell>
          <cell r="L278">
            <v>440</v>
          </cell>
          <cell r="M278">
            <v>1780</v>
          </cell>
          <cell r="N278">
            <v>655</v>
          </cell>
          <cell r="O278">
            <v>480</v>
          </cell>
          <cell r="P278">
            <v>440</v>
          </cell>
          <cell r="Q278">
            <v>210</v>
          </cell>
          <cell r="R278">
            <v>1780</v>
          </cell>
          <cell r="S278">
            <v>1515</v>
          </cell>
          <cell r="T278">
            <v>1290</v>
          </cell>
          <cell r="U278">
            <v>355</v>
          </cell>
          <cell r="V278">
            <v>930</v>
          </cell>
          <cell r="W278">
            <v>360</v>
          </cell>
          <cell r="X278">
            <v>400</v>
          </cell>
          <cell r="Y278">
            <v>170</v>
          </cell>
          <cell r="Z278">
            <v>225</v>
          </cell>
          <cell r="AA278">
            <v>130</v>
          </cell>
          <cell r="AB278">
            <v>95</v>
          </cell>
          <cell r="AC278">
            <v>35</v>
          </cell>
          <cell r="AD278">
            <v>20</v>
          </cell>
          <cell r="AE278">
            <v>40</v>
          </cell>
          <cell r="AF278">
            <v>260</v>
          </cell>
          <cell r="AG278">
            <v>215</v>
          </cell>
          <cell r="AH278">
            <v>130</v>
          </cell>
          <cell r="AI278">
            <v>75</v>
          </cell>
          <cell r="AJ278">
            <v>15</v>
          </cell>
          <cell r="AK278">
            <v>40</v>
          </cell>
          <cell r="AL278">
            <v>35</v>
          </cell>
          <cell r="AM278">
            <v>10</v>
          </cell>
          <cell r="AN278">
            <v>0</v>
          </cell>
          <cell r="AO278">
            <v>2335</v>
          </cell>
          <cell r="AP278">
            <v>410</v>
          </cell>
          <cell r="AQ278">
            <v>915</v>
          </cell>
          <cell r="AR278">
            <v>290</v>
          </cell>
          <cell r="AS278">
            <v>475</v>
          </cell>
          <cell r="AT278">
            <v>240</v>
          </cell>
          <cell r="AU278">
            <v>1.3</v>
          </cell>
          <cell r="AV278">
            <v>6145</v>
          </cell>
          <cell r="AW278">
            <v>520</v>
          </cell>
          <cell r="AX278">
            <v>100</v>
          </cell>
          <cell r="AY278">
            <v>85</v>
          </cell>
          <cell r="AZ278">
            <v>330</v>
          </cell>
          <cell r="BA278">
            <v>5630</v>
          </cell>
          <cell r="BB278">
            <v>3.2</v>
          </cell>
          <cell r="BC278">
            <v>560</v>
          </cell>
          <cell r="BD278">
            <v>115</v>
          </cell>
          <cell r="BE278">
            <v>20</v>
          </cell>
          <cell r="BF278">
            <v>10</v>
          </cell>
          <cell r="BG278">
            <v>90</v>
          </cell>
          <cell r="BH278">
            <v>440</v>
          </cell>
          <cell r="BI278">
            <v>2105</v>
          </cell>
          <cell r="BJ278">
            <v>6.8</v>
          </cell>
          <cell r="BK278">
            <v>14314</v>
          </cell>
          <cell r="BL278">
            <v>3</v>
          </cell>
          <cell r="BM278">
            <v>6315</v>
          </cell>
          <cell r="BN278">
            <v>2105</v>
          </cell>
          <cell r="BO278">
            <v>1620</v>
          </cell>
          <cell r="BP278">
            <v>490</v>
          </cell>
          <cell r="BQ278">
            <v>0</v>
          </cell>
          <cell r="BR278">
            <v>2105</v>
          </cell>
          <cell r="BS278">
            <v>1345</v>
          </cell>
          <cell r="BT278">
            <v>665</v>
          </cell>
          <cell r="BU278">
            <v>95</v>
          </cell>
          <cell r="BV278">
            <v>2105</v>
          </cell>
          <cell r="BW278">
            <v>0</v>
          </cell>
          <cell r="BX278">
            <v>175</v>
          </cell>
          <cell r="BY278">
            <v>460</v>
          </cell>
          <cell r="BZ278">
            <v>440</v>
          </cell>
          <cell r="CA278">
            <v>215</v>
          </cell>
          <cell r="CB278">
            <v>235</v>
          </cell>
          <cell r="CC278">
            <v>275</v>
          </cell>
          <cell r="CD278">
            <v>135</v>
          </cell>
          <cell r="CE278">
            <v>155</v>
          </cell>
          <cell r="CF278">
            <v>2105</v>
          </cell>
          <cell r="CG278">
            <v>1405</v>
          </cell>
          <cell r="CH278">
            <v>65</v>
          </cell>
          <cell r="CI278">
            <v>150</v>
          </cell>
          <cell r="CJ278">
            <v>5</v>
          </cell>
          <cell r="CK278">
            <v>5</v>
          </cell>
          <cell r="CL278">
            <v>485</v>
          </cell>
          <cell r="CM278">
            <v>5</v>
          </cell>
          <cell r="CN278">
            <v>0</v>
          </cell>
          <cell r="CO278">
            <v>2105</v>
          </cell>
          <cell r="CP278">
            <v>330</v>
          </cell>
          <cell r="CQ278">
            <v>600</v>
          </cell>
          <cell r="CR278">
            <v>440</v>
          </cell>
          <cell r="CS278">
            <v>650</v>
          </cell>
          <cell r="CT278">
            <v>85</v>
          </cell>
          <cell r="CU278">
            <v>6150</v>
          </cell>
          <cell r="CV278">
            <v>2.9</v>
          </cell>
          <cell r="CW278">
            <v>2105</v>
          </cell>
          <cell r="CX278">
            <v>1675</v>
          </cell>
          <cell r="CY278">
            <v>55</v>
          </cell>
          <cell r="CZ278">
            <v>380</v>
          </cell>
        </row>
        <row r="279">
          <cell r="A279" t="str">
            <v>4620515.01</v>
          </cell>
          <cell r="B279" t="str">
            <v>0515.01</v>
          </cell>
          <cell r="C279" t="str">
            <v>Pierrefonds-Roxboro</v>
          </cell>
          <cell r="D279">
            <v>3620</v>
          </cell>
          <cell r="E279">
            <v>1165</v>
          </cell>
          <cell r="F279">
            <v>1965</v>
          </cell>
          <cell r="G279">
            <v>60</v>
          </cell>
          <cell r="H279">
            <v>265</v>
          </cell>
          <cell r="I279">
            <v>170</v>
          </cell>
          <cell r="J279">
            <v>3620</v>
          </cell>
          <cell r="K279">
            <v>3260</v>
          </cell>
          <cell r="L279">
            <v>365</v>
          </cell>
          <cell r="M279">
            <v>1295</v>
          </cell>
          <cell r="N279">
            <v>430</v>
          </cell>
          <cell r="O279">
            <v>315</v>
          </cell>
          <cell r="P279">
            <v>405</v>
          </cell>
          <cell r="Q279">
            <v>145</v>
          </cell>
          <cell r="R279">
            <v>1295</v>
          </cell>
          <cell r="S279">
            <v>1145</v>
          </cell>
          <cell r="T279">
            <v>960</v>
          </cell>
          <cell r="U279">
            <v>290</v>
          </cell>
          <cell r="V279">
            <v>665</v>
          </cell>
          <cell r="W279">
            <v>185</v>
          </cell>
          <cell r="X279">
            <v>360</v>
          </cell>
          <cell r="Y279">
            <v>125</v>
          </cell>
          <cell r="Z279">
            <v>180</v>
          </cell>
          <cell r="AA279">
            <v>70</v>
          </cell>
          <cell r="AB279">
            <v>110</v>
          </cell>
          <cell r="AC279">
            <v>55</v>
          </cell>
          <cell r="AD279">
            <v>40</v>
          </cell>
          <cell r="AE279">
            <v>20</v>
          </cell>
          <cell r="AF279">
            <v>155</v>
          </cell>
          <cell r="AG279">
            <v>135</v>
          </cell>
          <cell r="AH279">
            <v>60</v>
          </cell>
          <cell r="AI279">
            <v>70</v>
          </cell>
          <cell r="AJ279">
            <v>10</v>
          </cell>
          <cell r="AK279">
            <v>20</v>
          </cell>
          <cell r="AL279">
            <v>10</v>
          </cell>
          <cell r="AM279">
            <v>10</v>
          </cell>
          <cell r="AN279">
            <v>0</v>
          </cell>
          <cell r="AO279">
            <v>1760</v>
          </cell>
          <cell r="AP279">
            <v>440</v>
          </cell>
          <cell r="AQ279">
            <v>770</v>
          </cell>
          <cell r="AR279">
            <v>210</v>
          </cell>
          <cell r="AS279">
            <v>250</v>
          </cell>
          <cell r="AT279">
            <v>90</v>
          </cell>
          <cell r="AU279">
            <v>1.4</v>
          </cell>
          <cell r="AV279">
            <v>4575</v>
          </cell>
          <cell r="AW279">
            <v>375</v>
          </cell>
          <cell r="AX279">
            <v>80</v>
          </cell>
          <cell r="AY279">
            <v>40</v>
          </cell>
          <cell r="AZ279">
            <v>250</v>
          </cell>
          <cell r="BA279">
            <v>4200</v>
          </cell>
          <cell r="BB279">
            <v>3.2</v>
          </cell>
          <cell r="BC279">
            <v>275</v>
          </cell>
          <cell r="BD279">
            <v>110</v>
          </cell>
          <cell r="BE279">
            <v>50</v>
          </cell>
          <cell r="BF279">
            <v>0</v>
          </cell>
          <cell r="BG279">
            <v>65</v>
          </cell>
          <cell r="BH279">
            <v>160</v>
          </cell>
          <cell r="BI279">
            <v>1550</v>
          </cell>
          <cell r="BJ279">
            <v>7</v>
          </cell>
          <cell r="BK279">
            <v>10850</v>
          </cell>
          <cell r="BL279">
            <v>3</v>
          </cell>
          <cell r="BM279">
            <v>4650</v>
          </cell>
          <cell r="BN279">
            <v>1550</v>
          </cell>
          <cell r="BO279">
            <v>1265</v>
          </cell>
          <cell r="BP279">
            <v>280</v>
          </cell>
          <cell r="BQ279">
            <v>0</v>
          </cell>
          <cell r="BR279">
            <v>1545</v>
          </cell>
          <cell r="BS279">
            <v>1140</v>
          </cell>
          <cell r="BT279">
            <v>320</v>
          </cell>
          <cell r="BU279">
            <v>80</v>
          </cell>
          <cell r="BV279">
            <v>1545</v>
          </cell>
          <cell r="BW279">
            <v>50</v>
          </cell>
          <cell r="BX279">
            <v>120</v>
          </cell>
          <cell r="BY279">
            <v>45</v>
          </cell>
          <cell r="BZ279">
            <v>155</v>
          </cell>
          <cell r="CA279">
            <v>85</v>
          </cell>
          <cell r="CB279">
            <v>190</v>
          </cell>
          <cell r="CC279">
            <v>205</v>
          </cell>
          <cell r="CD279">
            <v>250</v>
          </cell>
          <cell r="CE279">
            <v>445</v>
          </cell>
          <cell r="CF279">
            <v>1545</v>
          </cell>
          <cell r="CG279">
            <v>1110</v>
          </cell>
          <cell r="CH279">
            <v>115</v>
          </cell>
          <cell r="CI279">
            <v>70</v>
          </cell>
          <cell r="CJ279">
            <v>10</v>
          </cell>
          <cell r="CK279">
            <v>0</v>
          </cell>
          <cell r="CL279">
            <v>235</v>
          </cell>
          <cell r="CM279">
            <v>0</v>
          </cell>
          <cell r="CN279">
            <v>0</v>
          </cell>
          <cell r="CO279">
            <v>1545</v>
          </cell>
          <cell r="CP279">
            <v>255</v>
          </cell>
          <cell r="CQ279">
            <v>405</v>
          </cell>
          <cell r="CR279">
            <v>295</v>
          </cell>
          <cell r="CS279">
            <v>540</v>
          </cell>
          <cell r="CT279">
            <v>50</v>
          </cell>
          <cell r="CU279">
            <v>4580</v>
          </cell>
          <cell r="CV279">
            <v>3</v>
          </cell>
          <cell r="CW279">
            <v>1550</v>
          </cell>
          <cell r="CX279">
            <v>1275</v>
          </cell>
          <cell r="CY279">
            <v>10</v>
          </cell>
          <cell r="CZ279">
            <v>260</v>
          </cell>
        </row>
        <row r="280">
          <cell r="A280" t="str">
            <v>4620515.02</v>
          </cell>
          <cell r="B280" t="str">
            <v>0515.02</v>
          </cell>
          <cell r="C280" t="str">
            <v>Pierrefonds-Roxboro</v>
          </cell>
          <cell r="D280">
            <v>3180</v>
          </cell>
          <cell r="E280">
            <v>1065</v>
          </cell>
          <cell r="F280">
            <v>1635</v>
          </cell>
          <cell r="G280">
            <v>85</v>
          </cell>
          <cell r="H280">
            <v>275</v>
          </cell>
          <cell r="I280">
            <v>120</v>
          </cell>
          <cell r="J280">
            <v>3180</v>
          </cell>
          <cell r="K280">
            <v>2775</v>
          </cell>
          <cell r="L280">
            <v>405</v>
          </cell>
          <cell r="M280">
            <v>1200</v>
          </cell>
          <cell r="N280">
            <v>395</v>
          </cell>
          <cell r="O280">
            <v>310</v>
          </cell>
          <cell r="P280">
            <v>390</v>
          </cell>
          <cell r="Q280">
            <v>100</v>
          </cell>
          <cell r="R280">
            <v>1200</v>
          </cell>
          <cell r="S280">
            <v>1000</v>
          </cell>
          <cell r="T280">
            <v>800</v>
          </cell>
          <cell r="U280">
            <v>155</v>
          </cell>
          <cell r="V280">
            <v>645</v>
          </cell>
          <cell r="W280">
            <v>205</v>
          </cell>
          <cell r="X280">
            <v>345</v>
          </cell>
          <cell r="Y280">
            <v>95</v>
          </cell>
          <cell r="Z280">
            <v>200</v>
          </cell>
          <cell r="AA280">
            <v>100</v>
          </cell>
          <cell r="AB280">
            <v>100</v>
          </cell>
          <cell r="AC280">
            <v>50</v>
          </cell>
          <cell r="AD280">
            <v>45</v>
          </cell>
          <cell r="AE280">
            <v>10</v>
          </cell>
          <cell r="AF280">
            <v>200</v>
          </cell>
          <cell r="AG280">
            <v>160</v>
          </cell>
          <cell r="AH280">
            <v>110</v>
          </cell>
          <cell r="AI280">
            <v>45</v>
          </cell>
          <cell r="AJ280">
            <v>10</v>
          </cell>
          <cell r="AK280">
            <v>35</v>
          </cell>
          <cell r="AL280">
            <v>25</v>
          </cell>
          <cell r="AM280">
            <v>15</v>
          </cell>
          <cell r="AN280">
            <v>0</v>
          </cell>
          <cell r="AO280">
            <v>1615</v>
          </cell>
          <cell r="AP280">
            <v>395</v>
          </cell>
          <cell r="AQ280">
            <v>680</v>
          </cell>
          <cell r="AR280">
            <v>185</v>
          </cell>
          <cell r="AS280">
            <v>265</v>
          </cell>
          <cell r="AT280">
            <v>85</v>
          </cell>
          <cell r="AU280">
            <v>1.3</v>
          </cell>
          <cell r="AV280">
            <v>4190</v>
          </cell>
          <cell r="AW280">
            <v>370</v>
          </cell>
          <cell r="AX280">
            <v>40</v>
          </cell>
          <cell r="AY280">
            <v>50</v>
          </cell>
          <cell r="AZ280">
            <v>280</v>
          </cell>
          <cell r="BA280">
            <v>3820</v>
          </cell>
          <cell r="BB280">
            <v>3.2</v>
          </cell>
          <cell r="BC280">
            <v>170</v>
          </cell>
          <cell r="BD280">
            <v>45</v>
          </cell>
          <cell r="BE280">
            <v>30</v>
          </cell>
          <cell r="BF280">
            <v>0</v>
          </cell>
          <cell r="BG280">
            <v>15</v>
          </cell>
          <cell r="BH280">
            <v>125</v>
          </cell>
          <cell r="BI280">
            <v>1475</v>
          </cell>
          <cell r="BJ280">
            <v>6.6</v>
          </cell>
          <cell r="BK280">
            <v>9735</v>
          </cell>
          <cell r="BL280">
            <v>2.8</v>
          </cell>
          <cell r="BM280">
            <v>4130</v>
          </cell>
          <cell r="BN280">
            <v>1475</v>
          </cell>
          <cell r="BO280">
            <v>1040</v>
          </cell>
          <cell r="BP280">
            <v>440</v>
          </cell>
          <cell r="BQ280">
            <v>0</v>
          </cell>
          <cell r="BR280">
            <v>1475</v>
          </cell>
          <cell r="BS280">
            <v>1045</v>
          </cell>
          <cell r="BT280">
            <v>385</v>
          </cell>
          <cell r="BU280">
            <v>45</v>
          </cell>
          <cell r="BV280">
            <v>1475</v>
          </cell>
          <cell r="BW280">
            <v>0</v>
          </cell>
          <cell r="BX280">
            <v>0</v>
          </cell>
          <cell r="BY280">
            <v>10</v>
          </cell>
          <cell r="BZ280">
            <v>125</v>
          </cell>
          <cell r="CA280">
            <v>100</v>
          </cell>
          <cell r="CB280">
            <v>415</v>
          </cell>
          <cell r="CC280">
            <v>465</v>
          </cell>
          <cell r="CD280">
            <v>85</v>
          </cell>
          <cell r="CE280">
            <v>270</v>
          </cell>
          <cell r="CF280">
            <v>1475</v>
          </cell>
          <cell r="CG280">
            <v>695</v>
          </cell>
          <cell r="CH280">
            <v>40</v>
          </cell>
          <cell r="CI280">
            <v>245</v>
          </cell>
          <cell r="CJ280">
            <v>0</v>
          </cell>
          <cell r="CK280">
            <v>5</v>
          </cell>
          <cell r="CL280">
            <v>490</v>
          </cell>
          <cell r="CM280">
            <v>5</v>
          </cell>
          <cell r="CN280">
            <v>0</v>
          </cell>
          <cell r="CO280">
            <v>1475</v>
          </cell>
          <cell r="CP280">
            <v>280</v>
          </cell>
          <cell r="CQ280">
            <v>360</v>
          </cell>
          <cell r="CR280">
            <v>320</v>
          </cell>
          <cell r="CS280">
            <v>475</v>
          </cell>
          <cell r="CT280">
            <v>35</v>
          </cell>
          <cell r="CU280">
            <v>4190</v>
          </cell>
          <cell r="CV280">
            <v>2.8</v>
          </cell>
          <cell r="CW280">
            <v>1475</v>
          </cell>
          <cell r="CX280">
            <v>1155</v>
          </cell>
          <cell r="CY280">
            <v>25</v>
          </cell>
          <cell r="CZ280">
            <v>300</v>
          </cell>
        </row>
        <row r="281">
          <cell r="A281" t="str">
            <v>4620515.03</v>
          </cell>
          <cell r="B281" t="str">
            <v>0515.03</v>
          </cell>
          <cell r="C281" t="str">
            <v>Pierrefonds-Roxboro</v>
          </cell>
          <cell r="D281">
            <v>2755</v>
          </cell>
          <cell r="E281">
            <v>950</v>
          </cell>
          <cell r="F281">
            <v>1490</v>
          </cell>
          <cell r="G281">
            <v>50</v>
          </cell>
          <cell r="H281">
            <v>175</v>
          </cell>
          <cell r="I281">
            <v>95</v>
          </cell>
          <cell r="J281">
            <v>2755</v>
          </cell>
          <cell r="K281">
            <v>2520</v>
          </cell>
          <cell r="L281">
            <v>240</v>
          </cell>
          <cell r="M281">
            <v>1015</v>
          </cell>
          <cell r="N281">
            <v>405</v>
          </cell>
          <cell r="O281">
            <v>265</v>
          </cell>
          <cell r="P281">
            <v>250</v>
          </cell>
          <cell r="Q281">
            <v>90</v>
          </cell>
          <cell r="R281">
            <v>1015</v>
          </cell>
          <cell r="S281">
            <v>855</v>
          </cell>
          <cell r="T281">
            <v>755</v>
          </cell>
          <cell r="U281">
            <v>275</v>
          </cell>
          <cell r="V281">
            <v>475</v>
          </cell>
          <cell r="W281">
            <v>175</v>
          </cell>
          <cell r="X281">
            <v>215</v>
          </cell>
          <cell r="Y281">
            <v>80</v>
          </cell>
          <cell r="Z281">
            <v>100</v>
          </cell>
          <cell r="AA281">
            <v>45</v>
          </cell>
          <cell r="AB281">
            <v>55</v>
          </cell>
          <cell r="AC281">
            <v>30</v>
          </cell>
          <cell r="AD281">
            <v>25</v>
          </cell>
          <cell r="AE281">
            <v>10</v>
          </cell>
          <cell r="AF281">
            <v>160</v>
          </cell>
          <cell r="AG281">
            <v>125</v>
          </cell>
          <cell r="AH281">
            <v>70</v>
          </cell>
          <cell r="AI281">
            <v>45</v>
          </cell>
          <cell r="AJ281">
            <v>0</v>
          </cell>
          <cell r="AK281">
            <v>40</v>
          </cell>
          <cell r="AL281">
            <v>15</v>
          </cell>
          <cell r="AM281">
            <v>15</v>
          </cell>
          <cell r="AN281">
            <v>0</v>
          </cell>
          <cell r="AO281">
            <v>1200</v>
          </cell>
          <cell r="AP281">
            <v>165</v>
          </cell>
          <cell r="AQ281">
            <v>475</v>
          </cell>
          <cell r="AR281">
            <v>215</v>
          </cell>
          <cell r="AS281">
            <v>280</v>
          </cell>
          <cell r="AT281">
            <v>70</v>
          </cell>
          <cell r="AU281">
            <v>1.2</v>
          </cell>
          <cell r="AV281">
            <v>3430</v>
          </cell>
          <cell r="AW281">
            <v>360</v>
          </cell>
          <cell r="AX281">
            <v>120</v>
          </cell>
          <cell r="AY281">
            <v>55</v>
          </cell>
          <cell r="AZ281">
            <v>175</v>
          </cell>
          <cell r="BA281">
            <v>3070</v>
          </cell>
          <cell r="BB281">
            <v>3</v>
          </cell>
          <cell r="BC281">
            <v>305</v>
          </cell>
          <cell r="BD281">
            <v>110</v>
          </cell>
          <cell r="BE281">
            <v>50</v>
          </cell>
          <cell r="BF281">
            <v>0</v>
          </cell>
          <cell r="BG281">
            <v>55</v>
          </cell>
          <cell r="BH281">
            <v>195</v>
          </cell>
          <cell r="BI281">
            <v>1195</v>
          </cell>
          <cell r="BJ281">
            <v>7.2</v>
          </cell>
          <cell r="BK281">
            <v>8604</v>
          </cell>
          <cell r="BL281">
            <v>3</v>
          </cell>
          <cell r="BM281">
            <v>3585</v>
          </cell>
          <cell r="BN281">
            <v>1195</v>
          </cell>
          <cell r="BO281">
            <v>1050</v>
          </cell>
          <cell r="BP281">
            <v>145</v>
          </cell>
          <cell r="BQ281">
            <v>0</v>
          </cell>
          <cell r="BR281">
            <v>1195</v>
          </cell>
          <cell r="BS281">
            <v>785</v>
          </cell>
          <cell r="BT281">
            <v>345</v>
          </cell>
          <cell r="BU281">
            <v>60</v>
          </cell>
          <cell r="BV281">
            <v>1195</v>
          </cell>
          <cell r="BW281">
            <v>0</v>
          </cell>
          <cell r="BX281">
            <v>185</v>
          </cell>
          <cell r="BY281">
            <v>200</v>
          </cell>
          <cell r="BZ281">
            <v>170</v>
          </cell>
          <cell r="CA281">
            <v>195</v>
          </cell>
          <cell r="CB281">
            <v>385</v>
          </cell>
          <cell r="CC281">
            <v>40</v>
          </cell>
          <cell r="CD281">
            <v>15</v>
          </cell>
          <cell r="CE281">
            <v>10</v>
          </cell>
          <cell r="CF281">
            <v>1195</v>
          </cell>
          <cell r="CG281">
            <v>920</v>
          </cell>
          <cell r="CH281">
            <v>20</v>
          </cell>
          <cell r="CI281">
            <v>90</v>
          </cell>
          <cell r="CJ281">
            <v>10</v>
          </cell>
          <cell r="CK281">
            <v>0</v>
          </cell>
          <cell r="CL281">
            <v>155</v>
          </cell>
          <cell r="CM281">
            <v>0</v>
          </cell>
          <cell r="CN281">
            <v>0</v>
          </cell>
          <cell r="CO281">
            <v>1195</v>
          </cell>
          <cell r="CP281">
            <v>185</v>
          </cell>
          <cell r="CQ281">
            <v>370</v>
          </cell>
          <cell r="CR281">
            <v>240</v>
          </cell>
          <cell r="CS281">
            <v>360</v>
          </cell>
          <cell r="CT281">
            <v>45</v>
          </cell>
          <cell r="CU281">
            <v>3425</v>
          </cell>
          <cell r="CV281">
            <v>2.9</v>
          </cell>
          <cell r="CW281">
            <v>1195</v>
          </cell>
          <cell r="CX281">
            <v>955</v>
          </cell>
          <cell r="CY281">
            <v>30</v>
          </cell>
          <cell r="CZ281">
            <v>210</v>
          </cell>
        </row>
        <row r="282">
          <cell r="A282" t="str">
            <v>4620515.04</v>
          </cell>
          <cell r="B282" t="str">
            <v>0515.04</v>
          </cell>
          <cell r="C282" t="str">
            <v>Pierrefonds-Roxboro</v>
          </cell>
          <cell r="D282">
            <v>2805</v>
          </cell>
          <cell r="E282">
            <v>1000</v>
          </cell>
          <cell r="F282">
            <v>1415</v>
          </cell>
          <cell r="G282">
            <v>65</v>
          </cell>
          <cell r="H282">
            <v>225</v>
          </cell>
          <cell r="I282">
            <v>105</v>
          </cell>
          <cell r="J282">
            <v>2805</v>
          </cell>
          <cell r="K282">
            <v>2515</v>
          </cell>
          <cell r="L282">
            <v>285</v>
          </cell>
          <cell r="M282">
            <v>1005</v>
          </cell>
          <cell r="N282">
            <v>395</v>
          </cell>
          <cell r="O282">
            <v>225</v>
          </cell>
          <cell r="P282">
            <v>275</v>
          </cell>
          <cell r="Q282">
            <v>110</v>
          </cell>
          <cell r="R282">
            <v>1005</v>
          </cell>
          <cell r="S282">
            <v>845</v>
          </cell>
          <cell r="T282">
            <v>680</v>
          </cell>
          <cell r="U282">
            <v>210</v>
          </cell>
          <cell r="V282">
            <v>470</v>
          </cell>
          <cell r="W282">
            <v>150</v>
          </cell>
          <cell r="X282">
            <v>230</v>
          </cell>
          <cell r="Y282">
            <v>90</v>
          </cell>
          <cell r="Z282">
            <v>165</v>
          </cell>
          <cell r="AA282">
            <v>90</v>
          </cell>
          <cell r="AB282">
            <v>75</v>
          </cell>
          <cell r="AC282">
            <v>20</v>
          </cell>
          <cell r="AD282">
            <v>40</v>
          </cell>
          <cell r="AE282">
            <v>20</v>
          </cell>
          <cell r="AF282">
            <v>155</v>
          </cell>
          <cell r="AG282">
            <v>125</v>
          </cell>
          <cell r="AH282">
            <v>80</v>
          </cell>
          <cell r="AI282">
            <v>40</v>
          </cell>
          <cell r="AJ282">
            <v>0</v>
          </cell>
          <cell r="AK282">
            <v>35</v>
          </cell>
          <cell r="AL282">
            <v>20</v>
          </cell>
          <cell r="AM282">
            <v>15</v>
          </cell>
          <cell r="AN282">
            <v>0</v>
          </cell>
          <cell r="AO282">
            <v>1300</v>
          </cell>
          <cell r="AP282">
            <v>260</v>
          </cell>
          <cell r="AQ282">
            <v>550</v>
          </cell>
          <cell r="AR282">
            <v>155</v>
          </cell>
          <cell r="AS282">
            <v>245</v>
          </cell>
          <cell r="AT282">
            <v>95</v>
          </cell>
          <cell r="AU282">
            <v>1.3</v>
          </cell>
          <cell r="AV282">
            <v>3560</v>
          </cell>
          <cell r="AW282">
            <v>400</v>
          </cell>
          <cell r="AX282">
            <v>90</v>
          </cell>
          <cell r="AY282">
            <v>70</v>
          </cell>
          <cell r="AZ282">
            <v>240</v>
          </cell>
          <cell r="BA282">
            <v>3155</v>
          </cell>
          <cell r="BB282">
            <v>3.1</v>
          </cell>
          <cell r="BC282">
            <v>300</v>
          </cell>
          <cell r="BD282">
            <v>95</v>
          </cell>
          <cell r="BE282">
            <v>35</v>
          </cell>
          <cell r="BF282">
            <v>10</v>
          </cell>
          <cell r="BG282">
            <v>50</v>
          </cell>
          <cell r="BH282">
            <v>200</v>
          </cell>
          <cell r="BI282">
            <v>1255</v>
          </cell>
          <cell r="BJ282">
            <v>6.8</v>
          </cell>
          <cell r="BK282">
            <v>8534</v>
          </cell>
          <cell r="BL282">
            <v>2.9</v>
          </cell>
          <cell r="BM282">
            <v>3639.5</v>
          </cell>
          <cell r="BN282">
            <v>1255</v>
          </cell>
          <cell r="BO282">
            <v>930</v>
          </cell>
          <cell r="BP282">
            <v>325</v>
          </cell>
          <cell r="BQ282">
            <v>0</v>
          </cell>
          <cell r="BR282">
            <v>1255</v>
          </cell>
          <cell r="BS282">
            <v>760</v>
          </cell>
          <cell r="BT282">
            <v>440</v>
          </cell>
          <cell r="BU282">
            <v>55</v>
          </cell>
          <cell r="BV282">
            <v>1255</v>
          </cell>
          <cell r="BW282">
            <v>0</v>
          </cell>
          <cell r="BX282">
            <v>70</v>
          </cell>
          <cell r="BY282">
            <v>265</v>
          </cell>
          <cell r="BZ282">
            <v>240</v>
          </cell>
          <cell r="CA282">
            <v>130</v>
          </cell>
          <cell r="CB282">
            <v>320</v>
          </cell>
          <cell r="CC282">
            <v>125</v>
          </cell>
          <cell r="CD282">
            <v>80</v>
          </cell>
          <cell r="CE282">
            <v>20</v>
          </cell>
          <cell r="CF282">
            <v>1255</v>
          </cell>
          <cell r="CG282">
            <v>760</v>
          </cell>
          <cell r="CH282">
            <v>65</v>
          </cell>
          <cell r="CI282">
            <v>135</v>
          </cell>
          <cell r="CJ282">
            <v>10</v>
          </cell>
          <cell r="CK282">
            <v>0</v>
          </cell>
          <cell r="CL282">
            <v>285</v>
          </cell>
          <cell r="CM282">
            <v>0</v>
          </cell>
          <cell r="CN282">
            <v>0</v>
          </cell>
          <cell r="CO282">
            <v>1255</v>
          </cell>
          <cell r="CP282">
            <v>225</v>
          </cell>
          <cell r="CQ282">
            <v>370</v>
          </cell>
          <cell r="CR282">
            <v>240</v>
          </cell>
          <cell r="CS282">
            <v>380</v>
          </cell>
          <cell r="CT282">
            <v>35</v>
          </cell>
          <cell r="CU282">
            <v>3560</v>
          </cell>
          <cell r="CV282">
            <v>2.8</v>
          </cell>
          <cell r="CW282">
            <v>1255</v>
          </cell>
          <cell r="CX282">
            <v>945</v>
          </cell>
          <cell r="CY282">
            <v>25</v>
          </cell>
          <cell r="CZ282">
            <v>285</v>
          </cell>
        </row>
        <row r="283">
          <cell r="A283" t="str">
            <v>4620530.00</v>
          </cell>
          <cell r="B283" t="str">
            <v>0530.00</v>
          </cell>
          <cell r="C283" t="str">
            <v>Pierrefonds-Roxboro</v>
          </cell>
          <cell r="D283">
            <v>4865</v>
          </cell>
          <cell r="E283">
            <v>1610</v>
          </cell>
          <cell r="F283">
            <v>2490</v>
          </cell>
          <cell r="G283">
            <v>85</v>
          </cell>
          <cell r="H283">
            <v>385</v>
          </cell>
          <cell r="I283">
            <v>295</v>
          </cell>
          <cell r="J283">
            <v>4870</v>
          </cell>
          <cell r="K283">
            <v>4395</v>
          </cell>
          <cell r="L283">
            <v>470</v>
          </cell>
          <cell r="M283">
            <v>1735</v>
          </cell>
          <cell r="N283">
            <v>735</v>
          </cell>
          <cell r="O283">
            <v>400</v>
          </cell>
          <cell r="P283">
            <v>410</v>
          </cell>
          <cell r="Q283">
            <v>180</v>
          </cell>
          <cell r="R283">
            <v>1735</v>
          </cell>
          <cell r="S283">
            <v>1470</v>
          </cell>
          <cell r="T283">
            <v>1230</v>
          </cell>
          <cell r="U283">
            <v>485</v>
          </cell>
          <cell r="V283">
            <v>750</v>
          </cell>
          <cell r="W283">
            <v>280</v>
          </cell>
          <cell r="X283">
            <v>330</v>
          </cell>
          <cell r="Y283">
            <v>140</v>
          </cell>
          <cell r="Z283">
            <v>235</v>
          </cell>
          <cell r="AA283">
            <v>100</v>
          </cell>
          <cell r="AB283">
            <v>130</v>
          </cell>
          <cell r="AC283">
            <v>45</v>
          </cell>
          <cell r="AD283">
            <v>55</v>
          </cell>
          <cell r="AE283">
            <v>30</v>
          </cell>
          <cell r="AF283">
            <v>265</v>
          </cell>
          <cell r="AG283">
            <v>215</v>
          </cell>
          <cell r="AH283">
            <v>110</v>
          </cell>
          <cell r="AI283">
            <v>80</v>
          </cell>
          <cell r="AJ283">
            <v>25</v>
          </cell>
          <cell r="AK283">
            <v>55</v>
          </cell>
          <cell r="AL283">
            <v>40</v>
          </cell>
          <cell r="AM283">
            <v>0</v>
          </cell>
          <cell r="AN283">
            <v>15</v>
          </cell>
          <cell r="AO283">
            <v>2140</v>
          </cell>
          <cell r="AP283">
            <v>370</v>
          </cell>
          <cell r="AQ283">
            <v>700</v>
          </cell>
          <cell r="AR283">
            <v>250</v>
          </cell>
          <cell r="AS283">
            <v>495</v>
          </cell>
          <cell r="AT283">
            <v>310</v>
          </cell>
          <cell r="AU283">
            <v>1.2</v>
          </cell>
          <cell r="AV283">
            <v>5940</v>
          </cell>
          <cell r="AW283">
            <v>600</v>
          </cell>
          <cell r="AX283">
            <v>115</v>
          </cell>
          <cell r="AY283">
            <v>100</v>
          </cell>
          <cell r="AZ283">
            <v>380</v>
          </cell>
          <cell r="BA283">
            <v>5340</v>
          </cell>
          <cell r="BB283">
            <v>3.1</v>
          </cell>
          <cell r="BC283">
            <v>890</v>
          </cell>
          <cell r="BD283">
            <v>240</v>
          </cell>
          <cell r="BE283">
            <v>60</v>
          </cell>
          <cell r="BF283">
            <v>10</v>
          </cell>
          <cell r="BG283">
            <v>180</v>
          </cell>
          <cell r="BH283">
            <v>645</v>
          </cell>
          <cell r="BI283">
            <v>2105</v>
          </cell>
          <cell r="BJ283">
            <v>7.4</v>
          </cell>
          <cell r="BK283">
            <v>15577</v>
          </cell>
          <cell r="BL283">
            <v>3.2</v>
          </cell>
          <cell r="BM283">
            <v>6736</v>
          </cell>
          <cell r="BN283">
            <v>2105</v>
          </cell>
          <cell r="BO283">
            <v>1815</v>
          </cell>
          <cell r="BP283">
            <v>285</v>
          </cell>
          <cell r="BQ283">
            <v>0</v>
          </cell>
          <cell r="BR283">
            <v>2105</v>
          </cell>
          <cell r="BS283">
            <v>1120</v>
          </cell>
          <cell r="BT283">
            <v>775</v>
          </cell>
          <cell r="BU283">
            <v>205</v>
          </cell>
          <cell r="BV283">
            <v>2105</v>
          </cell>
          <cell r="BW283">
            <v>40</v>
          </cell>
          <cell r="BX283">
            <v>1280</v>
          </cell>
          <cell r="BY283">
            <v>505</v>
          </cell>
          <cell r="BZ283">
            <v>85</v>
          </cell>
          <cell r="CA283">
            <v>35</v>
          </cell>
          <cell r="CB283">
            <v>0</v>
          </cell>
          <cell r="CC283">
            <v>15</v>
          </cell>
          <cell r="CD283">
            <v>0</v>
          </cell>
          <cell r="CE283">
            <v>125</v>
          </cell>
          <cell r="CF283">
            <v>2105</v>
          </cell>
          <cell r="CG283">
            <v>1655</v>
          </cell>
          <cell r="CH283">
            <v>35</v>
          </cell>
          <cell r="CI283">
            <v>135</v>
          </cell>
          <cell r="CJ283">
            <v>115</v>
          </cell>
          <cell r="CK283">
            <v>0</v>
          </cell>
          <cell r="CL283">
            <v>170</v>
          </cell>
          <cell r="CM283">
            <v>5</v>
          </cell>
          <cell r="CN283">
            <v>0</v>
          </cell>
          <cell r="CO283">
            <v>2105</v>
          </cell>
          <cell r="CP283">
            <v>380</v>
          </cell>
          <cell r="CQ283">
            <v>670</v>
          </cell>
          <cell r="CR283">
            <v>380</v>
          </cell>
          <cell r="CS283">
            <v>585</v>
          </cell>
          <cell r="CT283">
            <v>90</v>
          </cell>
          <cell r="CU283">
            <v>5940</v>
          </cell>
          <cell r="CV283">
            <v>2.8</v>
          </cell>
          <cell r="CW283">
            <v>2105</v>
          </cell>
          <cell r="CX283">
            <v>1630</v>
          </cell>
          <cell r="CY283">
            <v>50</v>
          </cell>
          <cell r="CZ283">
            <v>425</v>
          </cell>
        </row>
        <row r="284">
          <cell r="C284" t="str">
            <v>Pierrefonds-Roxboro</v>
          </cell>
          <cell r="D284">
            <v>51910</v>
          </cell>
          <cell r="E284">
            <v>17795</v>
          </cell>
          <cell r="F284">
            <v>25900</v>
          </cell>
          <cell r="G284">
            <v>1155</v>
          </cell>
          <cell r="H284">
            <v>4385</v>
          </cell>
          <cell r="I284">
            <v>2690</v>
          </cell>
          <cell r="J284">
            <v>51905</v>
          </cell>
          <cell r="K284">
            <v>47200</v>
          </cell>
          <cell r="L284">
            <v>4690</v>
          </cell>
          <cell r="M284">
            <v>18200</v>
          </cell>
          <cell r="N284">
            <v>7390</v>
          </cell>
          <cell r="O284">
            <v>4325</v>
          </cell>
          <cell r="P284">
            <v>4440</v>
          </cell>
          <cell r="Q284">
            <v>2035</v>
          </cell>
          <cell r="R284">
            <v>18200</v>
          </cell>
          <cell r="S284">
            <v>15105</v>
          </cell>
          <cell r="T284">
            <v>12750</v>
          </cell>
          <cell r="U284">
            <v>4360</v>
          </cell>
          <cell r="V284">
            <v>8375</v>
          </cell>
          <cell r="W284">
            <v>2905</v>
          </cell>
          <cell r="X284">
            <v>3745</v>
          </cell>
          <cell r="Y284">
            <v>1710</v>
          </cell>
          <cell r="Z284">
            <v>2340</v>
          </cell>
          <cell r="AA284">
            <v>1220</v>
          </cell>
          <cell r="AB284">
            <v>1125</v>
          </cell>
          <cell r="AC284">
            <v>480</v>
          </cell>
          <cell r="AD284">
            <v>430</v>
          </cell>
          <cell r="AE284">
            <v>200</v>
          </cell>
          <cell r="AF284">
            <v>3075</v>
          </cell>
          <cell r="AG284">
            <v>2490</v>
          </cell>
          <cell r="AH284">
            <v>1435</v>
          </cell>
          <cell r="AI284">
            <v>755</v>
          </cell>
          <cell r="AJ284">
            <v>285</v>
          </cell>
          <cell r="AK284">
            <v>595</v>
          </cell>
          <cell r="AL284">
            <v>360</v>
          </cell>
          <cell r="AM284">
            <v>170</v>
          </cell>
          <cell r="AN284">
            <v>55</v>
          </cell>
          <cell r="AO284">
            <v>23215</v>
          </cell>
          <cell r="AP284">
            <v>4370</v>
          </cell>
          <cell r="AQ284">
            <v>8640</v>
          </cell>
          <cell r="AR284">
            <v>2725</v>
          </cell>
          <cell r="AS284">
            <v>4910</v>
          </cell>
          <cell r="AT284">
            <v>2535</v>
          </cell>
          <cell r="AU284">
            <v>1.2755494505494505</v>
          </cell>
          <cell r="AV284">
            <v>64265</v>
          </cell>
          <cell r="AW284">
            <v>7725</v>
          </cell>
          <cell r="AX284">
            <v>1170</v>
          </cell>
          <cell r="AY284">
            <v>960</v>
          </cell>
          <cell r="AZ284">
            <v>5555</v>
          </cell>
          <cell r="BA284">
            <v>56535</v>
          </cell>
          <cell r="BB284">
            <v>3.1063186813186814</v>
          </cell>
          <cell r="BC284">
            <v>7345</v>
          </cell>
          <cell r="BD284">
            <v>2340</v>
          </cell>
          <cell r="BE284">
            <v>490</v>
          </cell>
          <cell r="BF284">
            <v>90</v>
          </cell>
          <cell r="BG284">
            <v>1780</v>
          </cell>
          <cell r="BH284">
            <v>4975</v>
          </cell>
          <cell r="BI284">
            <v>23730</v>
          </cell>
          <cell r="BJ284">
            <v>6.3885798567214493</v>
          </cell>
          <cell r="BK284">
            <v>151601</v>
          </cell>
          <cell r="BL284">
            <v>2.7731774125579434</v>
          </cell>
          <cell r="BM284">
            <v>65807.5</v>
          </cell>
          <cell r="BN284">
            <v>23740</v>
          </cell>
          <cell r="BO284">
            <v>16780</v>
          </cell>
          <cell r="BP284">
            <v>6950</v>
          </cell>
          <cell r="BQ284">
            <v>0</v>
          </cell>
          <cell r="BR284">
            <v>23720</v>
          </cell>
          <cell r="BS284">
            <v>14820</v>
          </cell>
          <cell r="BT284">
            <v>7290</v>
          </cell>
          <cell r="BU284">
            <v>1600</v>
          </cell>
          <cell r="BV284">
            <v>23740</v>
          </cell>
          <cell r="BW284">
            <v>280</v>
          </cell>
          <cell r="BX284">
            <v>3860</v>
          </cell>
          <cell r="BY284">
            <v>6400</v>
          </cell>
          <cell r="BZ284">
            <v>3740</v>
          </cell>
          <cell r="CA284">
            <v>1575</v>
          </cell>
          <cell r="CB284">
            <v>3100</v>
          </cell>
          <cell r="CC284">
            <v>1825</v>
          </cell>
          <cell r="CD284">
            <v>880</v>
          </cell>
          <cell r="CE284">
            <v>2015</v>
          </cell>
          <cell r="CF284">
            <v>23725</v>
          </cell>
          <cell r="CG284">
            <v>12475</v>
          </cell>
          <cell r="CH284">
            <v>1180</v>
          </cell>
          <cell r="CI284">
            <v>1715</v>
          </cell>
          <cell r="CJ284">
            <v>235</v>
          </cell>
          <cell r="CK284">
            <v>1095</v>
          </cell>
          <cell r="CL284">
            <v>7025</v>
          </cell>
          <cell r="CM284">
            <v>25</v>
          </cell>
          <cell r="CN284">
            <v>10</v>
          </cell>
          <cell r="CO284">
            <v>23745</v>
          </cell>
          <cell r="CP284">
            <v>5560</v>
          </cell>
          <cell r="CQ284">
            <v>6875</v>
          </cell>
          <cell r="CR284">
            <v>4200</v>
          </cell>
          <cell r="CS284">
            <v>6190</v>
          </cell>
          <cell r="CT284">
            <v>905</v>
          </cell>
          <cell r="CU284">
            <v>64285</v>
          </cell>
          <cell r="CV284">
            <v>2.7073068014318804</v>
          </cell>
          <cell r="CW284">
            <v>23730</v>
          </cell>
          <cell r="CX284">
            <v>17265</v>
          </cell>
          <cell r="CY284">
            <v>445</v>
          </cell>
          <cell r="CZ284">
            <v>6030</v>
          </cell>
        </row>
        <row r="287">
          <cell r="A287" t="str">
            <v>4620130.00</v>
          </cell>
          <cell r="B287" t="str">
            <v>0130.00</v>
          </cell>
          <cell r="C287" t="str">
            <v>Plateau Mont-Royal</v>
          </cell>
          <cell r="D287">
            <v>3085</v>
          </cell>
          <cell r="E287">
            <v>2200</v>
          </cell>
          <cell r="F287">
            <v>655</v>
          </cell>
          <cell r="G287">
            <v>35</v>
          </cell>
          <cell r="H287">
            <v>155</v>
          </cell>
          <cell r="I287">
            <v>40</v>
          </cell>
          <cell r="J287">
            <v>3085</v>
          </cell>
          <cell r="K287">
            <v>2860</v>
          </cell>
          <cell r="L287">
            <v>225</v>
          </cell>
          <cell r="M287" t="str">
            <v>-</v>
          </cell>
          <cell r="N287" t="str">
            <v>-</v>
          </cell>
          <cell r="O287" t="str">
            <v>-</v>
          </cell>
          <cell r="P287" t="str">
            <v>-</v>
          </cell>
          <cell r="Q287" t="str">
            <v>-</v>
          </cell>
          <cell r="R287" t="str">
            <v>-</v>
          </cell>
          <cell r="S287" t="str">
            <v>-</v>
          </cell>
          <cell r="T287" t="str">
            <v>-</v>
          </cell>
          <cell r="U287" t="str">
            <v>-</v>
          </cell>
          <cell r="V287" t="str">
            <v>-</v>
          </cell>
          <cell r="W287" t="str">
            <v>-</v>
          </cell>
          <cell r="X287" t="str">
            <v>-</v>
          </cell>
          <cell r="Y287" t="str">
            <v>-</v>
          </cell>
          <cell r="Z287" t="str">
            <v>-</v>
          </cell>
          <cell r="AA287" t="str">
            <v>-</v>
          </cell>
          <cell r="AB287" t="str">
            <v>-</v>
          </cell>
          <cell r="AC287" t="str">
            <v>-</v>
          </cell>
          <cell r="AD287" t="str">
            <v>-</v>
          </cell>
          <cell r="AE287" t="str">
            <v>-</v>
          </cell>
          <cell r="AF287" t="str">
            <v>-</v>
          </cell>
          <cell r="AG287" t="str">
            <v>-</v>
          </cell>
          <cell r="AH287" t="str">
            <v>-</v>
          </cell>
          <cell r="AI287" t="str">
            <v>-</v>
          </cell>
          <cell r="AJ287" t="str">
            <v>-</v>
          </cell>
          <cell r="AK287" t="str">
            <v>-</v>
          </cell>
          <cell r="AL287" t="str">
            <v>-</v>
          </cell>
          <cell r="AM287" t="str">
            <v>-</v>
          </cell>
          <cell r="AN287" t="str">
            <v>-</v>
          </cell>
          <cell r="AO287" t="str">
            <v>-</v>
          </cell>
          <cell r="AP287" t="str">
            <v>-</v>
          </cell>
          <cell r="AQ287" t="str">
            <v>-</v>
          </cell>
          <cell r="AR287" t="str">
            <v>-</v>
          </cell>
          <cell r="AS287" t="str">
            <v>-</v>
          </cell>
          <cell r="AT287" t="str">
            <v>-</v>
          </cell>
          <cell r="AU287" t="str">
            <v>-</v>
          </cell>
          <cell r="AV287" t="str">
            <v>-</v>
          </cell>
          <cell r="AW287" t="str">
            <v>-</v>
          </cell>
          <cell r="AX287" t="str">
            <v>-</v>
          </cell>
          <cell r="AY287" t="str">
            <v>-</v>
          </cell>
          <cell r="AZ287" t="str">
            <v>-</v>
          </cell>
          <cell r="BA287" t="str">
            <v>-</v>
          </cell>
          <cell r="BB287" t="str">
            <v>-</v>
          </cell>
          <cell r="BC287" t="str">
            <v>-</v>
          </cell>
          <cell r="BD287" t="str">
            <v>-</v>
          </cell>
          <cell r="BE287" t="str">
            <v>-</v>
          </cell>
          <cell r="BF287" t="str">
            <v>-</v>
          </cell>
          <cell r="BG287" t="str">
            <v>-</v>
          </cell>
          <cell r="BH287" t="str">
            <v>-</v>
          </cell>
          <cell r="BI287" t="str">
            <v>-</v>
          </cell>
          <cell r="BJ287" t="str">
            <v>-</v>
          </cell>
          <cell r="BK287" t="e">
            <v>#VALUE!</v>
          </cell>
          <cell r="BL287" t="str">
            <v>-</v>
          </cell>
          <cell r="BM287" t="e">
            <v>#VALUE!</v>
          </cell>
          <cell r="BN287" t="str">
            <v>-</v>
          </cell>
          <cell r="BO287" t="str">
            <v>-</v>
          </cell>
          <cell r="BP287" t="str">
            <v>-</v>
          </cell>
          <cell r="BQ287" t="str">
            <v>-</v>
          </cell>
          <cell r="BR287" t="str">
            <v>-</v>
          </cell>
          <cell r="BS287" t="str">
            <v>-</v>
          </cell>
          <cell r="BT287" t="str">
            <v>-</v>
          </cell>
          <cell r="BU287" t="str">
            <v>-</v>
          </cell>
          <cell r="BV287" t="str">
            <v>-</v>
          </cell>
          <cell r="BW287" t="str">
            <v>-</v>
          </cell>
          <cell r="BX287" t="str">
            <v>-</v>
          </cell>
          <cell r="BY287" t="str">
            <v>-</v>
          </cell>
          <cell r="BZ287" t="str">
            <v>-</v>
          </cell>
          <cell r="CA287" t="str">
            <v>-</v>
          </cell>
          <cell r="CB287" t="str">
            <v>-</v>
          </cell>
          <cell r="CC287" t="str">
            <v>-</v>
          </cell>
          <cell r="CD287" t="str">
            <v>-</v>
          </cell>
          <cell r="CE287" t="str">
            <v>-</v>
          </cell>
          <cell r="CF287">
            <v>2040</v>
          </cell>
          <cell r="CG287">
            <v>5</v>
          </cell>
          <cell r="CH287">
            <v>5</v>
          </cell>
          <cell r="CI287">
            <v>30</v>
          </cell>
          <cell r="CJ287">
            <v>5</v>
          </cell>
          <cell r="CK287">
            <v>960</v>
          </cell>
          <cell r="CL287">
            <v>1035</v>
          </cell>
          <cell r="CM287">
            <v>5</v>
          </cell>
          <cell r="CN287">
            <v>0</v>
          </cell>
          <cell r="CO287">
            <v>2035</v>
          </cell>
          <cell r="CP287">
            <v>1340</v>
          </cell>
          <cell r="CQ287">
            <v>470</v>
          </cell>
          <cell r="CR287">
            <v>130</v>
          </cell>
          <cell r="CS287">
            <v>90</v>
          </cell>
          <cell r="CT287">
            <v>5</v>
          </cell>
          <cell r="CU287">
            <v>3080</v>
          </cell>
          <cell r="CV287">
            <v>1.5</v>
          </cell>
          <cell r="CW287" t="str">
            <v>-</v>
          </cell>
          <cell r="CX287" t="str">
            <v>-</v>
          </cell>
          <cell r="CY287" t="str">
            <v>-</v>
          </cell>
          <cell r="CZ287" t="str">
            <v>-</v>
          </cell>
        </row>
        <row r="288">
          <cell r="A288" t="str">
            <v>4620131.00</v>
          </cell>
          <cell r="B288" t="str">
            <v>0131.00</v>
          </cell>
          <cell r="C288" t="str">
            <v>Plateau Mont-Royal</v>
          </cell>
          <cell r="D288">
            <v>3215</v>
          </cell>
          <cell r="E288">
            <v>2010</v>
          </cell>
          <cell r="F288">
            <v>830</v>
          </cell>
          <cell r="G288">
            <v>60</v>
          </cell>
          <cell r="H288">
            <v>220</v>
          </cell>
          <cell r="I288">
            <v>95</v>
          </cell>
          <cell r="J288">
            <v>3215</v>
          </cell>
          <cell r="K288">
            <v>2980</v>
          </cell>
          <cell r="L288">
            <v>235</v>
          </cell>
          <cell r="M288">
            <v>585</v>
          </cell>
          <cell r="N288">
            <v>340</v>
          </cell>
          <cell r="O288">
            <v>140</v>
          </cell>
          <cell r="P288">
            <v>80</v>
          </cell>
          <cell r="Q288">
            <v>25</v>
          </cell>
          <cell r="R288">
            <v>585</v>
          </cell>
          <cell r="S288">
            <v>485</v>
          </cell>
          <cell r="T288">
            <v>370</v>
          </cell>
          <cell r="U288">
            <v>160</v>
          </cell>
          <cell r="V288">
            <v>210</v>
          </cell>
          <cell r="W288">
            <v>105</v>
          </cell>
          <cell r="X288">
            <v>80</v>
          </cell>
          <cell r="Y288">
            <v>20</v>
          </cell>
          <cell r="Z288">
            <v>115</v>
          </cell>
          <cell r="AA288">
            <v>105</v>
          </cell>
          <cell r="AB288">
            <v>10</v>
          </cell>
          <cell r="AC288">
            <v>10</v>
          </cell>
          <cell r="AD288">
            <v>0</v>
          </cell>
          <cell r="AE288">
            <v>0</v>
          </cell>
          <cell r="AF288">
            <v>100</v>
          </cell>
          <cell r="AG288">
            <v>75</v>
          </cell>
          <cell r="AH288">
            <v>50</v>
          </cell>
          <cell r="AI288">
            <v>20</v>
          </cell>
          <cell r="AJ288">
            <v>0</v>
          </cell>
          <cell r="AK288">
            <v>25</v>
          </cell>
          <cell r="AL288">
            <v>20</v>
          </cell>
          <cell r="AM288">
            <v>0</v>
          </cell>
          <cell r="AN288">
            <v>0</v>
          </cell>
          <cell r="AO288">
            <v>480</v>
          </cell>
          <cell r="AP288">
            <v>140</v>
          </cell>
          <cell r="AQ288">
            <v>100</v>
          </cell>
          <cell r="AR288">
            <v>40</v>
          </cell>
          <cell r="AS288">
            <v>120</v>
          </cell>
          <cell r="AT288">
            <v>75</v>
          </cell>
          <cell r="AU288">
            <v>0.8</v>
          </cell>
          <cell r="AV288">
            <v>3440</v>
          </cell>
          <cell r="AW288">
            <v>1880</v>
          </cell>
          <cell r="AX288">
            <v>175</v>
          </cell>
          <cell r="AY288">
            <v>405</v>
          </cell>
          <cell r="AZ288">
            <v>1295</v>
          </cell>
          <cell r="BA288">
            <v>1560</v>
          </cell>
          <cell r="BB288">
            <v>2.6</v>
          </cell>
          <cell r="BC288">
            <v>360</v>
          </cell>
          <cell r="BD288">
            <v>275</v>
          </cell>
          <cell r="BE288">
            <v>10</v>
          </cell>
          <cell r="BF288">
            <v>10</v>
          </cell>
          <cell r="BG288">
            <v>265</v>
          </cell>
          <cell r="BH288">
            <v>90</v>
          </cell>
          <cell r="BI288">
            <v>2130</v>
          </cell>
          <cell r="BJ288">
            <v>3.2</v>
          </cell>
          <cell r="BK288">
            <v>6816</v>
          </cell>
          <cell r="BL288">
            <v>1.1000000000000001</v>
          </cell>
          <cell r="BM288">
            <v>2343</v>
          </cell>
          <cell r="BN288">
            <v>2130</v>
          </cell>
          <cell r="BO288">
            <v>175</v>
          </cell>
          <cell r="BP288">
            <v>1955</v>
          </cell>
          <cell r="BQ288">
            <v>0</v>
          </cell>
          <cell r="BR288">
            <v>2130</v>
          </cell>
          <cell r="BS288">
            <v>1370</v>
          </cell>
          <cell r="BT288">
            <v>580</v>
          </cell>
          <cell r="BU288">
            <v>180</v>
          </cell>
          <cell r="BV288">
            <v>2130</v>
          </cell>
          <cell r="BW288">
            <v>480</v>
          </cell>
          <cell r="BX288">
            <v>260</v>
          </cell>
          <cell r="BY288">
            <v>455</v>
          </cell>
          <cell r="BZ288">
            <v>615</v>
          </cell>
          <cell r="CA288">
            <v>135</v>
          </cell>
          <cell r="CB288">
            <v>90</v>
          </cell>
          <cell r="CC288">
            <v>55</v>
          </cell>
          <cell r="CD288">
            <v>15</v>
          </cell>
          <cell r="CE288">
            <v>25</v>
          </cell>
          <cell r="CF288">
            <v>2135</v>
          </cell>
          <cell r="CG288">
            <v>0</v>
          </cell>
          <cell r="CH288">
            <v>5</v>
          </cell>
          <cell r="CI288">
            <v>10</v>
          </cell>
          <cell r="CJ288">
            <v>30</v>
          </cell>
          <cell r="CK288">
            <v>1545</v>
          </cell>
          <cell r="CL288">
            <v>525</v>
          </cell>
          <cell r="CM288">
            <v>10</v>
          </cell>
          <cell r="CN288">
            <v>0</v>
          </cell>
          <cell r="CO288">
            <v>2135</v>
          </cell>
          <cell r="CP288">
            <v>1305</v>
          </cell>
          <cell r="CQ288">
            <v>530</v>
          </cell>
          <cell r="CR288">
            <v>180</v>
          </cell>
          <cell r="CS288">
            <v>110</v>
          </cell>
          <cell r="CT288">
            <v>10</v>
          </cell>
          <cell r="CU288">
            <v>3440</v>
          </cell>
          <cell r="CV288">
            <v>1.6</v>
          </cell>
          <cell r="CW288">
            <v>2130</v>
          </cell>
          <cell r="CX288">
            <v>590</v>
          </cell>
          <cell r="CY288">
            <v>0</v>
          </cell>
          <cell r="CZ288">
            <v>1540</v>
          </cell>
        </row>
        <row r="289">
          <cell r="A289" t="str">
            <v>4620132.00</v>
          </cell>
          <cell r="B289" t="str">
            <v>0132.00</v>
          </cell>
          <cell r="C289" t="str">
            <v>Plateau Mont-Royal</v>
          </cell>
          <cell r="D289">
            <v>4725</v>
          </cell>
          <cell r="E289">
            <v>2940</v>
          </cell>
          <cell r="F289">
            <v>930</v>
          </cell>
          <cell r="G289">
            <v>115</v>
          </cell>
          <cell r="H289">
            <v>415</v>
          </cell>
          <cell r="I289">
            <v>325</v>
          </cell>
          <cell r="J289">
            <v>4725</v>
          </cell>
          <cell r="K289">
            <v>4265</v>
          </cell>
          <cell r="L289">
            <v>460</v>
          </cell>
          <cell r="M289">
            <v>725</v>
          </cell>
          <cell r="N289">
            <v>460</v>
          </cell>
          <cell r="O289">
            <v>135</v>
          </cell>
          <cell r="P289">
            <v>115</v>
          </cell>
          <cell r="Q289">
            <v>15</v>
          </cell>
          <cell r="R289">
            <v>720</v>
          </cell>
          <cell r="S289">
            <v>630</v>
          </cell>
          <cell r="T289">
            <v>400</v>
          </cell>
          <cell r="U289">
            <v>195</v>
          </cell>
          <cell r="V289">
            <v>205</v>
          </cell>
          <cell r="W289">
            <v>95</v>
          </cell>
          <cell r="X289">
            <v>100</v>
          </cell>
          <cell r="Y289">
            <v>10</v>
          </cell>
          <cell r="Z289">
            <v>225</v>
          </cell>
          <cell r="AA289">
            <v>185</v>
          </cell>
          <cell r="AB289">
            <v>45</v>
          </cell>
          <cell r="AC289">
            <v>20</v>
          </cell>
          <cell r="AD289">
            <v>15</v>
          </cell>
          <cell r="AE289">
            <v>0</v>
          </cell>
          <cell r="AF289">
            <v>90</v>
          </cell>
          <cell r="AG289">
            <v>75</v>
          </cell>
          <cell r="AH289">
            <v>65</v>
          </cell>
          <cell r="AI289">
            <v>10</v>
          </cell>
          <cell r="AJ289">
            <v>0</v>
          </cell>
          <cell r="AK289">
            <v>20</v>
          </cell>
          <cell r="AL289">
            <v>10</v>
          </cell>
          <cell r="AM289">
            <v>10</v>
          </cell>
          <cell r="AN289">
            <v>0</v>
          </cell>
          <cell r="AO289">
            <v>510</v>
          </cell>
          <cell r="AP289">
            <v>155</v>
          </cell>
          <cell r="AQ289">
            <v>115</v>
          </cell>
          <cell r="AR289">
            <v>30</v>
          </cell>
          <cell r="AS289">
            <v>115</v>
          </cell>
          <cell r="AT289">
            <v>100</v>
          </cell>
          <cell r="AU289">
            <v>0.7</v>
          </cell>
          <cell r="AV289">
            <v>4480</v>
          </cell>
          <cell r="AW289">
            <v>2610</v>
          </cell>
          <cell r="AX289">
            <v>85</v>
          </cell>
          <cell r="AY289">
            <v>425</v>
          </cell>
          <cell r="AZ289">
            <v>2105</v>
          </cell>
          <cell r="BA289">
            <v>1860</v>
          </cell>
          <cell r="BB289">
            <v>2.6</v>
          </cell>
          <cell r="BC289">
            <v>520</v>
          </cell>
          <cell r="BD289">
            <v>390</v>
          </cell>
          <cell r="BE289">
            <v>10</v>
          </cell>
          <cell r="BF289">
            <v>10</v>
          </cell>
          <cell r="BG289">
            <v>375</v>
          </cell>
          <cell r="BH289">
            <v>130</v>
          </cell>
          <cell r="BI289">
            <v>3055</v>
          </cell>
          <cell r="BJ289">
            <v>3.3</v>
          </cell>
          <cell r="BK289">
            <v>10081.5</v>
          </cell>
          <cell r="BL289">
            <v>1.1000000000000001</v>
          </cell>
          <cell r="BM289">
            <v>3360.5000000000005</v>
          </cell>
          <cell r="BN289">
            <v>3055</v>
          </cell>
          <cell r="BO289">
            <v>330</v>
          </cell>
          <cell r="BP289">
            <v>2725</v>
          </cell>
          <cell r="BQ289">
            <v>0</v>
          </cell>
          <cell r="BR289">
            <v>3055</v>
          </cell>
          <cell r="BS289">
            <v>2030</v>
          </cell>
          <cell r="BT289">
            <v>830</v>
          </cell>
          <cell r="BU289">
            <v>195</v>
          </cell>
          <cell r="BV289">
            <v>3055</v>
          </cell>
          <cell r="BW289">
            <v>825</v>
          </cell>
          <cell r="BX289">
            <v>445</v>
          </cell>
          <cell r="BY289">
            <v>885</v>
          </cell>
          <cell r="BZ289">
            <v>575</v>
          </cell>
          <cell r="CA289">
            <v>185</v>
          </cell>
          <cell r="CB289">
            <v>125</v>
          </cell>
          <cell r="CC289">
            <v>0</v>
          </cell>
          <cell r="CD289">
            <v>0</v>
          </cell>
          <cell r="CE289">
            <v>0</v>
          </cell>
          <cell r="CF289">
            <v>3060</v>
          </cell>
          <cell r="CG289">
            <v>5</v>
          </cell>
          <cell r="CH289">
            <v>0</v>
          </cell>
          <cell r="CI289">
            <v>45</v>
          </cell>
          <cell r="CJ289">
            <v>110</v>
          </cell>
          <cell r="CK289">
            <v>1635</v>
          </cell>
          <cell r="CL289">
            <v>1255</v>
          </cell>
          <cell r="CM289">
            <v>10</v>
          </cell>
          <cell r="CN289">
            <v>5</v>
          </cell>
          <cell r="CO289">
            <v>3060</v>
          </cell>
          <cell r="CP289">
            <v>2105</v>
          </cell>
          <cell r="CQ289">
            <v>650</v>
          </cell>
          <cell r="CR289">
            <v>180</v>
          </cell>
          <cell r="CS289">
            <v>120</v>
          </cell>
          <cell r="CT289">
            <v>5</v>
          </cell>
          <cell r="CU289">
            <v>4475</v>
          </cell>
          <cell r="CV289">
            <v>1.5</v>
          </cell>
          <cell r="CW289">
            <v>3055</v>
          </cell>
          <cell r="CX289">
            <v>715</v>
          </cell>
          <cell r="CY289">
            <v>0</v>
          </cell>
          <cell r="CZ289">
            <v>2335</v>
          </cell>
        </row>
        <row r="290">
          <cell r="A290" t="str">
            <v>4620133.00</v>
          </cell>
          <cell r="B290" t="str">
            <v>0133.00</v>
          </cell>
          <cell r="C290" t="str">
            <v>Plateau Mont-Royal</v>
          </cell>
          <cell r="D290">
            <v>2270</v>
          </cell>
          <cell r="E290">
            <v>1620</v>
          </cell>
          <cell r="F290">
            <v>380</v>
          </cell>
          <cell r="G290">
            <v>30</v>
          </cell>
          <cell r="H290">
            <v>180</v>
          </cell>
          <cell r="I290">
            <v>55</v>
          </cell>
          <cell r="J290">
            <v>2270</v>
          </cell>
          <cell r="K290">
            <v>1930</v>
          </cell>
          <cell r="L290">
            <v>340</v>
          </cell>
          <cell r="M290">
            <v>390</v>
          </cell>
          <cell r="N290">
            <v>265</v>
          </cell>
          <cell r="O290">
            <v>65</v>
          </cell>
          <cell r="P290">
            <v>35</v>
          </cell>
          <cell r="Q290">
            <v>15</v>
          </cell>
          <cell r="R290">
            <v>390</v>
          </cell>
          <cell r="S290">
            <v>345</v>
          </cell>
          <cell r="T290">
            <v>180</v>
          </cell>
          <cell r="U290">
            <v>95</v>
          </cell>
          <cell r="V290">
            <v>80</v>
          </cell>
          <cell r="W290">
            <v>50</v>
          </cell>
          <cell r="X290">
            <v>15</v>
          </cell>
          <cell r="Y290">
            <v>20</v>
          </cell>
          <cell r="Z290">
            <v>170</v>
          </cell>
          <cell r="AA290">
            <v>140</v>
          </cell>
          <cell r="AB290">
            <v>25</v>
          </cell>
          <cell r="AC290">
            <v>10</v>
          </cell>
          <cell r="AD290">
            <v>10</v>
          </cell>
          <cell r="AE290">
            <v>0</v>
          </cell>
          <cell r="AF290">
            <v>50</v>
          </cell>
          <cell r="AG290">
            <v>40</v>
          </cell>
          <cell r="AH290">
            <v>20</v>
          </cell>
          <cell r="AI290">
            <v>10</v>
          </cell>
          <cell r="AJ290">
            <v>10</v>
          </cell>
          <cell r="AK290">
            <v>10</v>
          </cell>
          <cell r="AL290">
            <v>0</v>
          </cell>
          <cell r="AM290">
            <v>0</v>
          </cell>
          <cell r="AN290">
            <v>0</v>
          </cell>
          <cell r="AO290">
            <v>250</v>
          </cell>
          <cell r="AP290">
            <v>75</v>
          </cell>
          <cell r="AQ290">
            <v>75</v>
          </cell>
          <cell r="AR290">
            <v>10</v>
          </cell>
          <cell r="AS290">
            <v>70</v>
          </cell>
          <cell r="AT290">
            <v>25</v>
          </cell>
          <cell r="AU290">
            <v>0.6</v>
          </cell>
          <cell r="AV290">
            <v>2410</v>
          </cell>
          <cell r="AW290">
            <v>1415</v>
          </cell>
          <cell r="AX290">
            <v>80</v>
          </cell>
          <cell r="AY290">
            <v>460</v>
          </cell>
          <cell r="AZ290">
            <v>880</v>
          </cell>
          <cell r="BA290">
            <v>990</v>
          </cell>
          <cell r="BB290">
            <v>2.5</v>
          </cell>
          <cell r="BC290">
            <v>240</v>
          </cell>
          <cell r="BD290">
            <v>175</v>
          </cell>
          <cell r="BE290">
            <v>10</v>
          </cell>
          <cell r="BF290">
            <v>25</v>
          </cell>
          <cell r="BG290">
            <v>145</v>
          </cell>
          <cell r="BH290">
            <v>60</v>
          </cell>
          <cell r="BI290">
            <v>1480</v>
          </cell>
          <cell r="BJ290">
            <v>3.7</v>
          </cell>
          <cell r="BK290">
            <v>5476</v>
          </cell>
          <cell r="BL290">
            <v>1.4</v>
          </cell>
          <cell r="BM290">
            <v>2072</v>
          </cell>
          <cell r="BN290">
            <v>1480</v>
          </cell>
          <cell r="BO290">
            <v>295</v>
          </cell>
          <cell r="BP290">
            <v>1180</v>
          </cell>
          <cell r="BQ290">
            <v>0</v>
          </cell>
          <cell r="BR290">
            <v>1475</v>
          </cell>
          <cell r="BS290">
            <v>890</v>
          </cell>
          <cell r="BT290">
            <v>400</v>
          </cell>
          <cell r="BU290">
            <v>185</v>
          </cell>
          <cell r="BV290">
            <v>1475</v>
          </cell>
          <cell r="BW290">
            <v>610</v>
          </cell>
          <cell r="BX290">
            <v>165</v>
          </cell>
          <cell r="BY290">
            <v>375</v>
          </cell>
          <cell r="BZ290">
            <v>175</v>
          </cell>
          <cell r="CA290">
            <v>40</v>
          </cell>
          <cell r="CB290">
            <v>60</v>
          </cell>
          <cell r="CC290">
            <v>20</v>
          </cell>
          <cell r="CD290">
            <v>15</v>
          </cell>
          <cell r="CE290">
            <v>10</v>
          </cell>
          <cell r="CF290">
            <v>1480</v>
          </cell>
          <cell r="CG290">
            <v>0</v>
          </cell>
          <cell r="CH290">
            <v>0</v>
          </cell>
          <cell r="CI290">
            <v>50</v>
          </cell>
          <cell r="CJ290">
            <v>135</v>
          </cell>
          <cell r="CK290">
            <v>475</v>
          </cell>
          <cell r="CL290">
            <v>815</v>
          </cell>
          <cell r="CM290">
            <v>0</v>
          </cell>
          <cell r="CN290">
            <v>0</v>
          </cell>
          <cell r="CO290">
            <v>1480</v>
          </cell>
          <cell r="CP290">
            <v>880</v>
          </cell>
          <cell r="CQ290">
            <v>385</v>
          </cell>
          <cell r="CR290">
            <v>140</v>
          </cell>
          <cell r="CS290">
            <v>65</v>
          </cell>
          <cell r="CT290">
            <v>10</v>
          </cell>
          <cell r="CU290">
            <v>2405</v>
          </cell>
          <cell r="CV290">
            <v>1.6</v>
          </cell>
          <cell r="CW290">
            <v>1480</v>
          </cell>
          <cell r="CX290">
            <v>385</v>
          </cell>
          <cell r="CY290">
            <v>10</v>
          </cell>
          <cell r="CZ290">
            <v>1090</v>
          </cell>
        </row>
        <row r="291">
          <cell r="A291" t="str">
            <v>4620134.00</v>
          </cell>
          <cell r="B291" t="str">
            <v>0134.00</v>
          </cell>
          <cell r="C291" t="str">
            <v>Plateau Mont-Royal</v>
          </cell>
          <cell r="D291">
            <v>775</v>
          </cell>
          <cell r="E291">
            <v>530</v>
          </cell>
          <cell r="F291">
            <v>140</v>
          </cell>
          <cell r="G291">
            <v>10</v>
          </cell>
          <cell r="H291">
            <v>85</v>
          </cell>
          <cell r="I291">
            <v>5</v>
          </cell>
          <cell r="J291">
            <v>775</v>
          </cell>
          <cell r="K291">
            <v>595</v>
          </cell>
          <cell r="L291">
            <v>180</v>
          </cell>
          <cell r="M291">
            <v>185</v>
          </cell>
          <cell r="N291">
            <v>135</v>
          </cell>
          <cell r="O291">
            <v>25</v>
          </cell>
          <cell r="P291">
            <v>20</v>
          </cell>
          <cell r="Q291">
            <v>0</v>
          </cell>
          <cell r="R291">
            <v>185</v>
          </cell>
          <cell r="S291">
            <v>160</v>
          </cell>
          <cell r="T291">
            <v>70</v>
          </cell>
          <cell r="U291">
            <v>50</v>
          </cell>
          <cell r="V291">
            <v>15</v>
          </cell>
          <cell r="W291">
            <v>10</v>
          </cell>
          <cell r="X291">
            <v>10</v>
          </cell>
          <cell r="Y291">
            <v>0</v>
          </cell>
          <cell r="Z291">
            <v>90</v>
          </cell>
          <cell r="AA291">
            <v>60</v>
          </cell>
          <cell r="AB291">
            <v>30</v>
          </cell>
          <cell r="AC291">
            <v>15</v>
          </cell>
          <cell r="AD291">
            <v>15</v>
          </cell>
          <cell r="AE291">
            <v>0</v>
          </cell>
          <cell r="AF291">
            <v>20</v>
          </cell>
          <cell r="AG291">
            <v>20</v>
          </cell>
          <cell r="AH291">
            <v>20</v>
          </cell>
          <cell r="AI291">
            <v>0</v>
          </cell>
          <cell r="AJ291">
            <v>0</v>
          </cell>
          <cell r="AK291">
            <v>0</v>
          </cell>
          <cell r="AL291">
            <v>0</v>
          </cell>
          <cell r="AM291">
            <v>0</v>
          </cell>
          <cell r="AN291">
            <v>0</v>
          </cell>
          <cell r="AO291">
            <v>100</v>
          </cell>
          <cell r="AP291">
            <v>15</v>
          </cell>
          <cell r="AQ291">
            <v>45</v>
          </cell>
          <cell r="AR291">
            <v>10</v>
          </cell>
          <cell r="AS291">
            <v>25</v>
          </cell>
          <cell r="AT291">
            <v>0</v>
          </cell>
          <cell r="AU291">
            <v>0.5</v>
          </cell>
          <cell r="AV291">
            <v>835</v>
          </cell>
          <cell r="AW291">
            <v>385</v>
          </cell>
          <cell r="AX291">
            <v>40</v>
          </cell>
          <cell r="AY291">
            <v>70</v>
          </cell>
          <cell r="AZ291">
            <v>280</v>
          </cell>
          <cell r="BA291">
            <v>445</v>
          </cell>
          <cell r="BB291">
            <v>2.4</v>
          </cell>
          <cell r="BC291">
            <v>70</v>
          </cell>
          <cell r="BD291">
            <v>40</v>
          </cell>
          <cell r="BE291">
            <v>0</v>
          </cell>
          <cell r="BF291">
            <v>0</v>
          </cell>
          <cell r="BG291">
            <v>40</v>
          </cell>
          <cell r="BH291">
            <v>30</v>
          </cell>
          <cell r="BI291">
            <v>500</v>
          </cell>
          <cell r="BJ291">
            <v>4.4000000000000004</v>
          </cell>
          <cell r="BK291">
            <v>2200</v>
          </cell>
          <cell r="BL291">
            <v>1.5</v>
          </cell>
          <cell r="BM291">
            <v>750</v>
          </cell>
          <cell r="BN291">
            <v>495</v>
          </cell>
          <cell r="BO291">
            <v>200</v>
          </cell>
          <cell r="BP291">
            <v>300</v>
          </cell>
          <cell r="BQ291">
            <v>0</v>
          </cell>
          <cell r="BR291">
            <v>495</v>
          </cell>
          <cell r="BS291">
            <v>285</v>
          </cell>
          <cell r="BT291">
            <v>105</v>
          </cell>
          <cell r="BU291">
            <v>105</v>
          </cell>
          <cell r="BV291">
            <v>495</v>
          </cell>
          <cell r="BW291">
            <v>385</v>
          </cell>
          <cell r="BX291">
            <v>10</v>
          </cell>
          <cell r="BY291">
            <v>35</v>
          </cell>
          <cell r="BZ291">
            <v>0</v>
          </cell>
          <cell r="CA291">
            <v>15</v>
          </cell>
          <cell r="CB291">
            <v>0</v>
          </cell>
          <cell r="CC291">
            <v>0</v>
          </cell>
          <cell r="CD291">
            <v>0</v>
          </cell>
          <cell r="CE291">
            <v>35</v>
          </cell>
          <cell r="CF291">
            <v>495</v>
          </cell>
          <cell r="CG291">
            <v>0</v>
          </cell>
          <cell r="CH291">
            <v>0</v>
          </cell>
          <cell r="CI291">
            <v>10</v>
          </cell>
          <cell r="CJ291">
            <v>5</v>
          </cell>
          <cell r="CK291">
            <v>25</v>
          </cell>
          <cell r="CL291">
            <v>455</v>
          </cell>
          <cell r="CM291">
            <v>0</v>
          </cell>
          <cell r="CN291">
            <v>0</v>
          </cell>
          <cell r="CO291">
            <v>495</v>
          </cell>
          <cell r="CP291">
            <v>275</v>
          </cell>
          <cell r="CQ291">
            <v>150</v>
          </cell>
          <cell r="CR291">
            <v>45</v>
          </cell>
          <cell r="CS291">
            <v>20</v>
          </cell>
          <cell r="CT291">
            <v>5</v>
          </cell>
          <cell r="CU291">
            <v>835</v>
          </cell>
          <cell r="CV291">
            <v>1.7</v>
          </cell>
          <cell r="CW291">
            <v>500</v>
          </cell>
          <cell r="CX291">
            <v>180</v>
          </cell>
          <cell r="CY291">
            <v>0</v>
          </cell>
          <cell r="CZ291">
            <v>315</v>
          </cell>
        </row>
        <row r="292">
          <cell r="A292" t="str">
            <v>4620135.00</v>
          </cell>
          <cell r="B292" t="str">
            <v>0135.00</v>
          </cell>
          <cell r="C292" t="str">
            <v>Plateau Mont-Royal</v>
          </cell>
          <cell r="D292">
            <v>1490</v>
          </cell>
          <cell r="E292">
            <v>985</v>
          </cell>
          <cell r="F292">
            <v>290</v>
          </cell>
          <cell r="G292">
            <v>30</v>
          </cell>
          <cell r="H292">
            <v>145</v>
          </cell>
          <cell r="I292">
            <v>40</v>
          </cell>
          <cell r="J292">
            <v>1490</v>
          </cell>
          <cell r="K292">
            <v>1135</v>
          </cell>
          <cell r="L292">
            <v>355</v>
          </cell>
          <cell r="M292">
            <v>385</v>
          </cell>
          <cell r="N292">
            <v>255</v>
          </cell>
          <cell r="O292">
            <v>60</v>
          </cell>
          <cell r="P292">
            <v>55</v>
          </cell>
          <cell r="Q292">
            <v>10</v>
          </cell>
          <cell r="R292">
            <v>385</v>
          </cell>
          <cell r="S292">
            <v>325</v>
          </cell>
          <cell r="T292">
            <v>135</v>
          </cell>
          <cell r="U292">
            <v>70</v>
          </cell>
          <cell r="V292">
            <v>70</v>
          </cell>
          <cell r="W292">
            <v>40</v>
          </cell>
          <cell r="X292">
            <v>30</v>
          </cell>
          <cell r="Y292">
            <v>0</v>
          </cell>
          <cell r="Z292">
            <v>185</v>
          </cell>
          <cell r="AA292">
            <v>135</v>
          </cell>
          <cell r="AB292">
            <v>50</v>
          </cell>
          <cell r="AC292">
            <v>10</v>
          </cell>
          <cell r="AD292">
            <v>25</v>
          </cell>
          <cell r="AE292">
            <v>10</v>
          </cell>
          <cell r="AF292">
            <v>60</v>
          </cell>
          <cell r="AG292">
            <v>55</v>
          </cell>
          <cell r="AH292">
            <v>40</v>
          </cell>
          <cell r="AI292">
            <v>10</v>
          </cell>
          <cell r="AJ292">
            <v>0</v>
          </cell>
          <cell r="AK292">
            <v>10</v>
          </cell>
          <cell r="AL292">
            <v>10</v>
          </cell>
          <cell r="AM292">
            <v>0</v>
          </cell>
          <cell r="AN292">
            <v>0</v>
          </cell>
          <cell r="AO292">
            <v>285</v>
          </cell>
          <cell r="AP292">
            <v>85</v>
          </cell>
          <cell r="AQ292">
            <v>100</v>
          </cell>
          <cell r="AR292">
            <v>10</v>
          </cell>
          <cell r="AS292">
            <v>15</v>
          </cell>
          <cell r="AT292">
            <v>70</v>
          </cell>
          <cell r="AU292">
            <v>0.7</v>
          </cell>
          <cell r="AV292">
            <v>1660</v>
          </cell>
          <cell r="AW292">
            <v>660</v>
          </cell>
          <cell r="AX292">
            <v>20</v>
          </cell>
          <cell r="AY292">
            <v>205</v>
          </cell>
          <cell r="AZ292">
            <v>435</v>
          </cell>
          <cell r="BA292">
            <v>995</v>
          </cell>
          <cell r="BB292">
            <v>2.6</v>
          </cell>
          <cell r="BC292">
            <v>120</v>
          </cell>
          <cell r="BD292">
            <v>35</v>
          </cell>
          <cell r="BE292">
            <v>0</v>
          </cell>
          <cell r="BF292">
            <v>0</v>
          </cell>
          <cell r="BG292">
            <v>35</v>
          </cell>
          <cell r="BH292">
            <v>85</v>
          </cell>
          <cell r="BI292">
            <v>915</v>
          </cell>
          <cell r="BJ292">
            <v>4.5999999999999996</v>
          </cell>
          <cell r="BK292">
            <v>4209</v>
          </cell>
          <cell r="BL292">
            <v>1.7</v>
          </cell>
          <cell r="BM292">
            <v>1555.5</v>
          </cell>
          <cell r="BN292">
            <v>910</v>
          </cell>
          <cell r="BO292">
            <v>355</v>
          </cell>
          <cell r="BP292">
            <v>560</v>
          </cell>
          <cell r="BQ292">
            <v>0</v>
          </cell>
          <cell r="BR292">
            <v>915</v>
          </cell>
          <cell r="BS292">
            <v>515</v>
          </cell>
          <cell r="BT292">
            <v>265</v>
          </cell>
          <cell r="BU292">
            <v>130</v>
          </cell>
          <cell r="BV292">
            <v>915</v>
          </cell>
          <cell r="BW292">
            <v>600</v>
          </cell>
          <cell r="BX292">
            <v>115</v>
          </cell>
          <cell r="BY292">
            <v>60</v>
          </cell>
          <cell r="BZ292">
            <v>45</v>
          </cell>
          <cell r="CA292">
            <v>30</v>
          </cell>
          <cell r="CB292">
            <v>30</v>
          </cell>
          <cell r="CC292">
            <v>0</v>
          </cell>
          <cell r="CD292">
            <v>20</v>
          </cell>
          <cell r="CE292">
            <v>0</v>
          </cell>
          <cell r="CF292">
            <v>910</v>
          </cell>
          <cell r="CG292">
            <v>0</v>
          </cell>
          <cell r="CH292">
            <v>5</v>
          </cell>
          <cell r="CI292">
            <v>60</v>
          </cell>
          <cell r="CJ292">
            <v>80</v>
          </cell>
          <cell r="CK292">
            <v>5</v>
          </cell>
          <cell r="CL292">
            <v>755</v>
          </cell>
          <cell r="CM292">
            <v>10</v>
          </cell>
          <cell r="CN292">
            <v>5</v>
          </cell>
          <cell r="CO292">
            <v>915</v>
          </cell>
          <cell r="CP292">
            <v>445</v>
          </cell>
          <cell r="CQ292">
            <v>300</v>
          </cell>
          <cell r="CR292">
            <v>90</v>
          </cell>
          <cell r="CS292">
            <v>70</v>
          </cell>
          <cell r="CT292">
            <v>5</v>
          </cell>
          <cell r="CU292">
            <v>1660</v>
          </cell>
          <cell r="CV292">
            <v>1.8</v>
          </cell>
          <cell r="CW292">
            <v>910</v>
          </cell>
          <cell r="CX292">
            <v>375</v>
          </cell>
          <cell r="CY292">
            <v>10</v>
          </cell>
          <cell r="CZ292">
            <v>530</v>
          </cell>
        </row>
        <row r="293">
          <cell r="A293" t="str">
            <v>4620136.00</v>
          </cell>
          <cell r="B293" t="str">
            <v>0136.00</v>
          </cell>
          <cell r="C293" t="str">
            <v>Plateau Mont-Royal</v>
          </cell>
          <cell r="D293">
            <v>2465</v>
          </cell>
          <cell r="E293">
            <v>1635</v>
          </cell>
          <cell r="F293">
            <v>525</v>
          </cell>
          <cell r="G293">
            <v>50</v>
          </cell>
          <cell r="H293">
            <v>190</v>
          </cell>
          <cell r="I293">
            <v>65</v>
          </cell>
          <cell r="J293">
            <v>2465</v>
          </cell>
          <cell r="K293">
            <v>1990</v>
          </cell>
          <cell r="L293">
            <v>470</v>
          </cell>
          <cell r="M293">
            <v>575</v>
          </cell>
          <cell r="N293">
            <v>365</v>
          </cell>
          <cell r="O293">
            <v>95</v>
          </cell>
          <cell r="P293">
            <v>80</v>
          </cell>
          <cell r="Q293">
            <v>35</v>
          </cell>
          <cell r="R293">
            <v>575</v>
          </cell>
          <cell r="S293">
            <v>500</v>
          </cell>
          <cell r="T293">
            <v>260</v>
          </cell>
          <cell r="U293">
            <v>105</v>
          </cell>
          <cell r="V293">
            <v>155</v>
          </cell>
          <cell r="W293">
            <v>70</v>
          </cell>
          <cell r="X293">
            <v>50</v>
          </cell>
          <cell r="Y293">
            <v>35</v>
          </cell>
          <cell r="Z293">
            <v>240</v>
          </cell>
          <cell r="AA293">
            <v>200</v>
          </cell>
          <cell r="AB293">
            <v>35</v>
          </cell>
          <cell r="AC293">
            <v>0</v>
          </cell>
          <cell r="AD293">
            <v>30</v>
          </cell>
          <cell r="AE293">
            <v>0</v>
          </cell>
          <cell r="AF293">
            <v>75</v>
          </cell>
          <cell r="AG293">
            <v>45</v>
          </cell>
          <cell r="AH293">
            <v>50</v>
          </cell>
          <cell r="AI293">
            <v>0</v>
          </cell>
          <cell r="AJ293">
            <v>0</v>
          </cell>
          <cell r="AK293">
            <v>25</v>
          </cell>
          <cell r="AL293">
            <v>10</v>
          </cell>
          <cell r="AM293">
            <v>20</v>
          </cell>
          <cell r="AN293">
            <v>0</v>
          </cell>
          <cell r="AO293">
            <v>455</v>
          </cell>
          <cell r="AP293">
            <v>120</v>
          </cell>
          <cell r="AQ293">
            <v>160</v>
          </cell>
          <cell r="AR293">
            <v>65</v>
          </cell>
          <cell r="AS293">
            <v>75</v>
          </cell>
          <cell r="AT293">
            <v>40</v>
          </cell>
          <cell r="AU293">
            <v>0.8</v>
          </cell>
          <cell r="AV293">
            <v>2720</v>
          </cell>
          <cell r="AW293">
            <v>1190</v>
          </cell>
          <cell r="AX293">
            <v>85</v>
          </cell>
          <cell r="AY293">
            <v>425</v>
          </cell>
          <cell r="AZ293">
            <v>680</v>
          </cell>
          <cell r="BA293">
            <v>1530</v>
          </cell>
          <cell r="BB293">
            <v>2.7</v>
          </cell>
          <cell r="BC293">
            <v>195</v>
          </cell>
          <cell r="BD293">
            <v>115</v>
          </cell>
          <cell r="BE293">
            <v>25</v>
          </cell>
          <cell r="BF293">
            <v>10</v>
          </cell>
          <cell r="BG293">
            <v>80</v>
          </cell>
          <cell r="BH293">
            <v>80</v>
          </cell>
          <cell r="BI293">
            <v>1470</v>
          </cell>
          <cell r="BJ293">
            <v>4.3</v>
          </cell>
          <cell r="BK293">
            <v>6321</v>
          </cell>
          <cell r="BL293">
            <v>1.6</v>
          </cell>
          <cell r="BM293">
            <v>2352</v>
          </cell>
          <cell r="BN293">
            <v>1470</v>
          </cell>
          <cell r="BO293">
            <v>475</v>
          </cell>
          <cell r="BP293">
            <v>995</v>
          </cell>
          <cell r="BQ293">
            <v>0</v>
          </cell>
          <cell r="BR293">
            <v>1465</v>
          </cell>
          <cell r="BS293">
            <v>735</v>
          </cell>
          <cell r="BT293">
            <v>520</v>
          </cell>
          <cell r="BU293">
            <v>210</v>
          </cell>
          <cell r="BV293">
            <v>1465</v>
          </cell>
          <cell r="BW293">
            <v>755</v>
          </cell>
          <cell r="BX293">
            <v>175</v>
          </cell>
          <cell r="BY293">
            <v>135</v>
          </cell>
          <cell r="BZ293">
            <v>100</v>
          </cell>
          <cell r="CA293">
            <v>55</v>
          </cell>
          <cell r="CB293">
            <v>35</v>
          </cell>
          <cell r="CC293">
            <v>60</v>
          </cell>
          <cell r="CD293">
            <v>90</v>
          </cell>
          <cell r="CE293">
            <v>60</v>
          </cell>
          <cell r="CF293">
            <v>1470</v>
          </cell>
          <cell r="CG293">
            <v>0</v>
          </cell>
          <cell r="CH293">
            <v>0</v>
          </cell>
          <cell r="CI293">
            <v>60</v>
          </cell>
          <cell r="CJ293">
            <v>230</v>
          </cell>
          <cell r="CK293">
            <v>5</v>
          </cell>
          <cell r="CL293">
            <v>1170</v>
          </cell>
          <cell r="CM293">
            <v>5</v>
          </cell>
          <cell r="CN293">
            <v>0</v>
          </cell>
          <cell r="CO293">
            <v>1465</v>
          </cell>
          <cell r="CP293">
            <v>685</v>
          </cell>
          <cell r="CQ293">
            <v>505</v>
          </cell>
          <cell r="CR293">
            <v>160</v>
          </cell>
          <cell r="CS293">
            <v>110</v>
          </cell>
          <cell r="CT293">
            <v>10</v>
          </cell>
          <cell r="CU293">
            <v>2720</v>
          </cell>
          <cell r="CV293">
            <v>1.9</v>
          </cell>
          <cell r="CW293">
            <v>1470</v>
          </cell>
          <cell r="CX293">
            <v>550</v>
          </cell>
          <cell r="CY293">
            <v>10</v>
          </cell>
          <cell r="CZ293">
            <v>905</v>
          </cell>
        </row>
        <row r="294">
          <cell r="A294" t="str">
            <v>4620137.00</v>
          </cell>
          <cell r="B294" t="str">
            <v>0137.00</v>
          </cell>
          <cell r="C294" t="str">
            <v>Plateau Mont-Royal</v>
          </cell>
          <cell r="D294">
            <v>1040</v>
          </cell>
          <cell r="E294">
            <v>735</v>
          </cell>
          <cell r="F294">
            <v>160</v>
          </cell>
          <cell r="G294">
            <v>25</v>
          </cell>
          <cell r="H294">
            <v>85</v>
          </cell>
          <cell r="I294">
            <v>30</v>
          </cell>
          <cell r="J294">
            <v>1040</v>
          </cell>
          <cell r="K294">
            <v>910</v>
          </cell>
          <cell r="L294">
            <v>130</v>
          </cell>
          <cell r="M294">
            <v>175</v>
          </cell>
          <cell r="N294">
            <v>120</v>
          </cell>
          <cell r="O294">
            <v>20</v>
          </cell>
          <cell r="P294">
            <v>20</v>
          </cell>
          <cell r="Q294">
            <v>0</v>
          </cell>
          <cell r="R294">
            <v>175</v>
          </cell>
          <cell r="S294">
            <v>125</v>
          </cell>
          <cell r="T294">
            <v>70</v>
          </cell>
          <cell r="U294">
            <v>35</v>
          </cell>
          <cell r="V294">
            <v>30</v>
          </cell>
          <cell r="W294">
            <v>15</v>
          </cell>
          <cell r="X294">
            <v>10</v>
          </cell>
          <cell r="Y294">
            <v>0</v>
          </cell>
          <cell r="Z294">
            <v>55</v>
          </cell>
          <cell r="AA294">
            <v>55</v>
          </cell>
          <cell r="AB294">
            <v>0</v>
          </cell>
          <cell r="AC294">
            <v>0</v>
          </cell>
          <cell r="AD294">
            <v>0</v>
          </cell>
          <cell r="AE294">
            <v>0</v>
          </cell>
          <cell r="AF294">
            <v>45</v>
          </cell>
          <cell r="AG294">
            <v>40</v>
          </cell>
          <cell r="AH294">
            <v>30</v>
          </cell>
          <cell r="AI294">
            <v>10</v>
          </cell>
          <cell r="AJ294">
            <v>0</v>
          </cell>
          <cell r="AK294">
            <v>10</v>
          </cell>
          <cell r="AL294">
            <v>0</v>
          </cell>
          <cell r="AM294">
            <v>0</v>
          </cell>
          <cell r="AN294">
            <v>10</v>
          </cell>
          <cell r="AO294">
            <v>135</v>
          </cell>
          <cell r="AP294">
            <v>20</v>
          </cell>
          <cell r="AQ294">
            <v>60</v>
          </cell>
          <cell r="AR294">
            <v>30</v>
          </cell>
          <cell r="AS294">
            <v>20</v>
          </cell>
          <cell r="AT294">
            <v>0</v>
          </cell>
          <cell r="AU294">
            <v>0.8</v>
          </cell>
          <cell r="AV294">
            <v>1040</v>
          </cell>
          <cell r="AW294">
            <v>605</v>
          </cell>
          <cell r="AX294">
            <v>0</v>
          </cell>
          <cell r="AY294">
            <v>280</v>
          </cell>
          <cell r="AZ294">
            <v>320</v>
          </cell>
          <cell r="BA294">
            <v>435</v>
          </cell>
          <cell r="BB294">
            <v>2.5</v>
          </cell>
          <cell r="BC294">
            <v>80</v>
          </cell>
          <cell r="BD294">
            <v>45</v>
          </cell>
          <cell r="BE294">
            <v>10</v>
          </cell>
          <cell r="BF294">
            <v>15</v>
          </cell>
          <cell r="BG294">
            <v>25</v>
          </cell>
          <cell r="BH294">
            <v>35</v>
          </cell>
          <cell r="BI294">
            <v>605</v>
          </cell>
          <cell r="BJ294">
            <v>4.0999999999999996</v>
          </cell>
          <cell r="BK294">
            <v>2480.5</v>
          </cell>
          <cell r="BL294">
            <v>1.6</v>
          </cell>
          <cell r="BM294">
            <v>968</v>
          </cell>
          <cell r="BN294">
            <v>605</v>
          </cell>
          <cell r="BO294">
            <v>120</v>
          </cell>
          <cell r="BP294">
            <v>485</v>
          </cell>
          <cell r="BQ294">
            <v>0</v>
          </cell>
          <cell r="BR294">
            <v>605</v>
          </cell>
          <cell r="BS294">
            <v>330</v>
          </cell>
          <cell r="BT294">
            <v>195</v>
          </cell>
          <cell r="BU294">
            <v>85</v>
          </cell>
          <cell r="BV294">
            <v>605</v>
          </cell>
          <cell r="BW294">
            <v>290</v>
          </cell>
          <cell r="BX294">
            <v>90</v>
          </cell>
          <cell r="BY294">
            <v>95</v>
          </cell>
          <cell r="BZ294">
            <v>75</v>
          </cell>
          <cell r="CA294">
            <v>30</v>
          </cell>
          <cell r="CB294">
            <v>20</v>
          </cell>
          <cell r="CC294">
            <v>10</v>
          </cell>
          <cell r="CD294">
            <v>0</v>
          </cell>
          <cell r="CE294">
            <v>0</v>
          </cell>
          <cell r="CF294">
            <v>605</v>
          </cell>
          <cell r="CG294">
            <v>0</v>
          </cell>
          <cell r="CH294">
            <v>0</v>
          </cell>
          <cell r="CI294">
            <v>0</v>
          </cell>
          <cell r="CJ294">
            <v>70</v>
          </cell>
          <cell r="CK294">
            <v>120</v>
          </cell>
          <cell r="CL294">
            <v>410</v>
          </cell>
          <cell r="CM294">
            <v>0</v>
          </cell>
          <cell r="CN294">
            <v>0</v>
          </cell>
          <cell r="CO294">
            <v>605</v>
          </cell>
          <cell r="CP294">
            <v>330</v>
          </cell>
          <cell r="CQ294">
            <v>175</v>
          </cell>
          <cell r="CR294">
            <v>65</v>
          </cell>
          <cell r="CS294">
            <v>35</v>
          </cell>
          <cell r="CT294">
            <v>5</v>
          </cell>
          <cell r="CU294">
            <v>1040</v>
          </cell>
          <cell r="CV294">
            <v>1.7</v>
          </cell>
          <cell r="CW294">
            <v>605</v>
          </cell>
          <cell r="CX294">
            <v>175</v>
          </cell>
          <cell r="CY294">
            <v>0</v>
          </cell>
          <cell r="CZ294">
            <v>430</v>
          </cell>
        </row>
        <row r="295">
          <cell r="A295" t="str">
            <v>4620138.00</v>
          </cell>
          <cell r="B295" t="str">
            <v>0138.00</v>
          </cell>
          <cell r="C295" t="str">
            <v>Plateau Mont-Royal</v>
          </cell>
          <cell r="D295">
            <v>1890</v>
          </cell>
          <cell r="E295">
            <v>1245</v>
          </cell>
          <cell r="F295">
            <v>355</v>
          </cell>
          <cell r="G295">
            <v>40</v>
          </cell>
          <cell r="H295">
            <v>165</v>
          </cell>
          <cell r="I295">
            <v>90</v>
          </cell>
          <cell r="J295">
            <v>1890</v>
          </cell>
          <cell r="K295">
            <v>1525</v>
          </cell>
          <cell r="L295">
            <v>370</v>
          </cell>
          <cell r="M295">
            <v>420</v>
          </cell>
          <cell r="N295">
            <v>275</v>
          </cell>
          <cell r="O295">
            <v>85</v>
          </cell>
          <cell r="P295">
            <v>50</v>
          </cell>
          <cell r="Q295">
            <v>0</v>
          </cell>
          <cell r="R295">
            <v>420</v>
          </cell>
          <cell r="S295">
            <v>360</v>
          </cell>
          <cell r="T295">
            <v>165</v>
          </cell>
          <cell r="U295">
            <v>65</v>
          </cell>
          <cell r="V295">
            <v>105</v>
          </cell>
          <cell r="W295">
            <v>60</v>
          </cell>
          <cell r="X295">
            <v>45</v>
          </cell>
          <cell r="Y295">
            <v>0</v>
          </cell>
          <cell r="Z295">
            <v>195</v>
          </cell>
          <cell r="AA295">
            <v>170</v>
          </cell>
          <cell r="AB295">
            <v>30</v>
          </cell>
          <cell r="AC295">
            <v>25</v>
          </cell>
          <cell r="AD295">
            <v>0</v>
          </cell>
          <cell r="AE295">
            <v>0</v>
          </cell>
          <cell r="AF295">
            <v>60</v>
          </cell>
          <cell r="AG295">
            <v>35</v>
          </cell>
          <cell r="AH295">
            <v>25</v>
          </cell>
          <cell r="AI295">
            <v>0</v>
          </cell>
          <cell r="AJ295">
            <v>10</v>
          </cell>
          <cell r="AK295">
            <v>25</v>
          </cell>
          <cell r="AL295">
            <v>15</v>
          </cell>
          <cell r="AM295">
            <v>0</v>
          </cell>
          <cell r="AN295">
            <v>0</v>
          </cell>
          <cell r="AO295">
            <v>265</v>
          </cell>
          <cell r="AP295">
            <v>75</v>
          </cell>
          <cell r="AQ295">
            <v>65</v>
          </cell>
          <cell r="AR295">
            <v>10</v>
          </cell>
          <cell r="AS295">
            <v>35</v>
          </cell>
          <cell r="AT295">
            <v>80</v>
          </cell>
          <cell r="AU295">
            <v>0.6</v>
          </cell>
          <cell r="AV295">
            <v>1990</v>
          </cell>
          <cell r="AW295">
            <v>940</v>
          </cell>
          <cell r="AX295">
            <v>55</v>
          </cell>
          <cell r="AY295">
            <v>415</v>
          </cell>
          <cell r="AZ295">
            <v>470</v>
          </cell>
          <cell r="BA295">
            <v>1055</v>
          </cell>
          <cell r="BB295">
            <v>2.5</v>
          </cell>
          <cell r="BC295">
            <v>230</v>
          </cell>
          <cell r="BD295">
            <v>155</v>
          </cell>
          <cell r="BE295">
            <v>15</v>
          </cell>
          <cell r="BF295">
            <v>0</v>
          </cell>
          <cell r="BG295">
            <v>140</v>
          </cell>
          <cell r="BH295">
            <v>75</v>
          </cell>
          <cell r="BI295">
            <v>1055</v>
          </cell>
          <cell r="BJ295">
            <v>4.8</v>
          </cell>
          <cell r="BK295">
            <v>5064</v>
          </cell>
          <cell r="BL295">
            <v>1.9</v>
          </cell>
          <cell r="BM295">
            <v>2004.5</v>
          </cell>
          <cell r="BN295">
            <v>1055</v>
          </cell>
          <cell r="BO295">
            <v>355</v>
          </cell>
          <cell r="BP295">
            <v>700</v>
          </cell>
          <cell r="BQ295">
            <v>0</v>
          </cell>
          <cell r="BR295">
            <v>1055</v>
          </cell>
          <cell r="BS295">
            <v>625</v>
          </cell>
          <cell r="BT295">
            <v>330</v>
          </cell>
          <cell r="BU295">
            <v>100</v>
          </cell>
          <cell r="BV295">
            <v>1055</v>
          </cell>
          <cell r="BW295">
            <v>605</v>
          </cell>
          <cell r="BX295">
            <v>110</v>
          </cell>
          <cell r="BY295">
            <v>85</v>
          </cell>
          <cell r="BZ295">
            <v>50</v>
          </cell>
          <cell r="CA295">
            <v>15</v>
          </cell>
          <cell r="CB295">
            <v>60</v>
          </cell>
          <cell r="CC295">
            <v>45</v>
          </cell>
          <cell r="CD295">
            <v>35</v>
          </cell>
          <cell r="CE295">
            <v>50</v>
          </cell>
          <cell r="CF295">
            <v>1055</v>
          </cell>
          <cell r="CG295">
            <v>5</v>
          </cell>
          <cell r="CH295">
            <v>5</v>
          </cell>
          <cell r="CI295">
            <v>0</v>
          </cell>
          <cell r="CJ295">
            <v>5</v>
          </cell>
          <cell r="CK295">
            <v>115</v>
          </cell>
          <cell r="CL295">
            <v>920</v>
          </cell>
          <cell r="CM295">
            <v>5</v>
          </cell>
          <cell r="CN295">
            <v>0</v>
          </cell>
          <cell r="CO295">
            <v>1055</v>
          </cell>
          <cell r="CP295">
            <v>465</v>
          </cell>
          <cell r="CQ295">
            <v>355</v>
          </cell>
          <cell r="CR295">
            <v>155</v>
          </cell>
          <cell r="CS295">
            <v>65</v>
          </cell>
          <cell r="CT295">
            <v>10</v>
          </cell>
          <cell r="CU295">
            <v>1990</v>
          </cell>
          <cell r="CV295">
            <v>1.9</v>
          </cell>
          <cell r="CW295">
            <v>1055</v>
          </cell>
          <cell r="CX295">
            <v>390</v>
          </cell>
          <cell r="CY295">
            <v>20</v>
          </cell>
          <cell r="CZ295">
            <v>650</v>
          </cell>
        </row>
        <row r="296">
          <cell r="A296" t="str">
            <v>4620139.00</v>
          </cell>
          <cell r="B296" t="str">
            <v>0139.00</v>
          </cell>
          <cell r="C296" t="str">
            <v>Plateau Mont-Royal</v>
          </cell>
          <cell r="D296">
            <v>2785</v>
          </cell>
          <cell r="E296">
            <v>1920</v>
          </cell>
          <cell r="F296">
            <v>525</v>
          </cell>
          <cell r="G296">
            <v>60</v>
          </cell>
          <cell r="H296">
            <v>230</v>
          </cell>
          <cell r="I296">
            <v>45</v>
          </cell>
          <cell r="J296">
            <v>2785</v>
          </cell>
          <cell r="K296">
            <v>2140</v>
          </cell>
          <cell r="L296">
            <v>645</v>
          </cell>
          <cell r="M296">
            <v>730</v>
          </cell>
          <cell r="N296">
            <v>465</v>
          </cell>
          <cell r="O296">
            <v>165</v>
          </cell>
          <cell r="P296">
            <v>75</v>
          </cell>
          <cell r="Q296">
            <v>25</v>
          </cell>
          <cell r="R296">
            <v>730</v>
          </cell>
          <cell r="S296">
            <v>590</v>
          </cell>
          <cell r="T296">
            <v>260</v>
          </cell>
          <cell r="U296">
            <v>115</v>
          </cell>
          <cell r="V296">
            <v>145</v>
          </cell>
          <cell r="W296">
            <v>55</v>
          </cell>
          <cell r="X296">
            <v>65</v>
          </cell>
          <cell r="Y296">
            <v>20</v>
          </cell>
          <cell r="Z296">
            <v>330</v>
          </cell>
          <cell r="AA296">
            <v>255</v>
          </cell>
          <cell r="AB296">
            <v>75</v>
          </cell>
          <cell r="AC296">
            <v>65</v>
          </cell>
          <cell r="AD296">
            <v>10</v>
          </cell>
          <cell r="AE296">
            <v>10</v>
          </cell>
          <cell r="AF296">
            <v>145</v>
          </cell>
          <cell r="AG296">
            <v>125</v>
          </cell>
          <cell r="AH296">
            <v>80</v>
          </cell>
          <cell r="AI296">
            <v>45</v>
          </cell>
          <cell r="AJ296">
            <v>0</v>
          </cell>
          <cell r="AK296">
            <v>20</v>
          </cell>
          <cell r="AL296">
            <v>20</v>
          </cell>
          <cell r="AM296">
            <v>0</v>
          </cell>
          <cell r="AN296">
            <v>0</v>
          </cell>
          <cell r="AO296">
            <v>550</v>
          </cell>
          <cell r="AP296">
            <v>140</v>
          </cell>
          <cell r="AQ296">
            <v>195</v>
          </cell>
          <cell r="AR296">
            <v>25</v>
          </cell>
          <cell r="AS296">
            <v>100</v>
          </cell>
          <cell r="AT296">
            <v>85</v>
          </cell>
          <cell r="AU296">
            <v>0.8</v>
          </cell>
          <cell r="AV296">
            <v>3100</v>
          </cell>
          <cell r="AW296">
            <v>1235</v>
          </cell>
          <cell r="AX296">
            <v>25</v>
          </cell>
          <cell r="AY296">
            <v>425</v>
          </cell>
          <cell r="AZ296">
            <v>775</v>
          </cell>
          <cell r="BA296">
            <v>1865</v>
          </cell>
          <cell r="BB296">
            <v>2.6</v>
          </cell>
          <cell r="BC296">
            <v>175</v>
          </cell>
          <cell r="BD296">
            <v>65</v>
          </cell>
          <cell r="BE296">
            <v>0</v>
          </cell>
          <cell r="BF296">
            <v>0</v>
          </cell>
          <cell r="BG296">
            <v>60</v>
          </cell>
          <cell r="BH296">
            <v>110</v>
          </cell>
          <cell r="BI296">
            <v>1675</v>
          </cell>
          <cell r="BJ296">
            <v>4.2</v>
          </cell>
          <cell r="BK296">
            <v>7035</v>
          </cell>
          <cell r="BL296">
            <v>1.6</v>
          </cell>
          <cell r="BM296">
            <v>2680</v>
          </cell>
          <cell r="BN296">
            <v>1675</v>
          </cell>
          <cell r="BO296">
            <v>660</v>
          </cell>
          <cell r="BP296">
            <v>1015</v>
          </cell>
          <cell r="BQ296">
            <v>0</v>
          </cell>
          <cell r="BR296">
            <v>1670</v>
          </cell>
          <cell r="BS296">
            <v>950</v>
          </cell>
          <cell r="BT296">
            <v>555</v>
          </cell>
          <cell r="BU296">
            <v>170</v>
          </cell>
          <cell r="BV296">
            <v>1670</v>
          </cell>
          <cell r="BW296">
            <v>750</v>
          </cell>
          <cell r="BX296">
            <v>185</v>
          </cell>
          <cell r="BY296">
            <v>185</v>
          </cell>
          <cell r="BZ296">
            <v>85</v>
          </cell>
          <cell r="CA296">
            <v>60</v>
          </cell>
          <cell r="CB296">
            <v>40</v>
          </cell>
          <cell r="CC296">
            <v>70</v>
          </cell>
          <cell r="CD296">
            <v>165</v>
          </cell>
          <cell r="CE296">
            <v>130</v>
          </cell>
          <cell r="CF296">
            <v>1670</v>
          </cell>
          <cell r="CG296">
            <v>0</v>
          </cell>
          <cell r="CH296">
            <v>5</v>
          </cell>
          <cell r="CI296">
            <v>100</v>
          </cell>
          <cell r="CJ296">
            <v>145</v>
          </cell>
          <cell r="CK296">
            <v>125</v>
          </cell>
          <cell r="CL296">
            <v>1295</v>
          </cell>
          <cell r="CM296">
            <v>5</v>
          </cell>
          <cell r="CN296">
            <v>0</v>
          </cell>
          <cell r="CO296">
            <v>1670</v>
          </cell>
          <cell r="CP296">
            <v>780</v>
          </cell>
          <cell r="CQ296">
            <v>575</v>
          </cell>
          <cell r="CR296">
            <v>185</v>
          </cell>
          <cell r="CS296">
            <v>120</v>
          </cell>
          <cell r="CT296">
            <v>15</v>
          </cell>
          <cell r="CU296">
            <v>3100</v>
          </cell>
          <cell r="CV296">
            <v>1.9</v>
          </cell>
          <cell r="CW296">
            <v>1670</v>
          </cell>
          <cell r="CX296">
            <v>700</v>
          </cell>
          <cell r="CY296">
            <v>15</v>
          </cell>
          <cell r="CZ296">
            <v>955</v>
          </cell>
        </row>
        <row r="297">
          <cell r="A297" t="str">
            <v>4620140.00</v>
          </cell>
          <cell r="B297" t="str">
            <v>0140.00</v>
          </cell>
          <cell r="C297" t="str">
            <v>Plateau Mont-Royal</v>
          </cell>
          <cell r="D297">
            <v>1250</v>
          </cell>
          <cell r="E297">
            <v>830</v>
          </cell>
          <cell r="F297">
            <v>235</v>
          </cell>
          <cell r="G297">
            <v>20</v>
          </cell>
          <cell r="H297">
            <v>125</v>
          </cell>
          <cell r="I297">
            <v>40</v>
          </cell>
          <cell r="J297">
            <v>1250</v>
          </cell>
          <cell r="K297">
            <v>925</v>
          </cell>
          <cell r="L297">
            <v>325</v>
          </cell>
          <cell r="M297">
            <v>305</v>
          </cell>
          <cell r="N297">
            <v>170</v>
          </cell>
          <cell r="O297">
            <v>90</v>
          </cell>
          <cell r="P297">
            <v>35</v>
          </cell>
          <cell r="Q297">
            <v>15</v>
          </cell>
          <cell r="R297">
            <v>305</v>
          </cell>
          <cell r="S297">
            <v>270</v>
          </cell>
          <cell r="T297">
            <v>125</v>
          </cell>
          <cell r="U297">
            <v>45</v>
          </cell>
          <cell r="V297">
            <v>75</v>
          </cell>
          <cell r="W297">
            <v>55</v>
          </cell>
          <cell r="X297">
            <v>15</v>
          </cell>
          <cell r="Y297">
            <v>0</v>
          </cell>
          <cell r="Z297">
            <v>145</v>
          </cell>
          <cell r="AA297">
            <v>110</v>
          </cell>
          <cell r="AB297">
            <v>40</v>
          </cell>
          <cell r="AC297">
            <v>20</v>
          </cell>
          <cell r="AD297">
            <v>15</v>
          </cell>
          <cell r="AE297">
            <v>0</v>
          </cell>
          <cell r="AF297">
            <v>35</v>
          </cell>
          <cell r="AG297">
            <v>25</v>
          </cell>
          <cell r="AH297">
            <v>0</v>
          </cell>
          <cell r="AI297">
            <v>15</v>
          </cell>
          <cell r="AJ297">
            <v>10</v>
          </cell>
          <cell r="AK297">
            <v>15</v>
          </cell>
          <cell r="AL297">
            <v>15</v>
          </cell>
          <cell r="AM297">
            <v>0</v>
          </cell>
          <cell r="AN297">
            <v>0</v>
          </cell>
          <cell r="AO297">
            <v>235</v>
          </cell>
          <cell r="AP297">
            <v>65</v>
          </cell>
          <cell r="AQ297">
            <v>90</v>
          </cell>
          <cell r="AR297">
            <v>35</v>
          </cell>
          <cell r="AS297">
            <v>35</v>
          </cell>
          <cell r="AT297">
            <v>15</v>
          </cell>
          <cell r="AU297">
            <v>0.8</v>
          </cell>
          <cell r="AV297">
            <v>1330</v>
          </cell>
          <cell r="AW297">
            <v>515</v>
          </cell>
          <cell r="AX297">
            <v>25</v>
          </cell>
          <cell r="AY297">
            <v>165</v>
          </cell>
          <cell r="AZ297">
            <v>335</v>
          </cell>
          <cell r="BA297">
            <v>810</v>
          </cell>
          <cell r="BB297">
            <v>2.7</v>
          </cell>
          <cell r="BC297">
            <v>120</v>
          </cell>
          <cell r="BD297">
            <v>65</v>
          </cell>
          <cell r="BE297">
            <v>0</v>
          </cell>
          <cell r="BF297">
            <v>10</v>
          </cell>
          <cell r="BG297">
            <v>55</v>
          </cell>
          <cell r="BH297">
            <v>50</v>
          </cell>
          <cell r="BI297">
            <v>710</v>
          </cell>
          <cell r="BJ297">
            <v>5.2</v>
          </cell>
          <cell r="BK297">
            <v>3692</v>
          </cell>
          <cell r="BL297">
            <v>1.8</v>
          </cell>
          <cell r="BM297">
            <v>1278</v>
          </cell>
          <cell r="BN297">
            <v>710</v>
          </cell>
          <cell r="BO297">
            <v>335</v>
          </cell>
          <cell r="BP297">
            <v>375</v>
          </cell>
          <cell r="BQ297">
            <v>0</v>
          </cell>
          <cell r="BR297">
            <v>715</v>
          </cell>
          <cell r="BS297">
            <v>350</v>
          </cell>
          <cell r="BT297">
            <v>280</v>
          </cell>
          <cell r="BU297">
            <v>80</v>
          </cell>
          <cell r="BV297">
            <v>715</v>
          </cell>
          <cell r="BW297">
            <v>600</v>
          </cell>
          <cell r="BX297">
            <v>40</v>
          </cell>
          <cell r="BY297">
            <v>10</v>
          </cell>
          <cell r="BZ297">
            <v>15</v>
          </cell>
          <cell r="CA297">
            <v>40</v>
          </cell>
          <cell r="CB297">
            <v>10</v>
          </cell>
          <cell r="CC297">
            <v>0</v>
          </cell>
          <cell r="CD297">
            <v>0</v>
          </cell>
          <cell r="CE297">
            <v>0</v>
          </cell>
          <cell r="CF297">
            <v>715</v>
          </cell>
          <cell r="CG297">
            <v>0</v>
          </cell>
          <cell r="CH297">
            <v>0</v>
          </cell>
          <cell r="CI297">
            <v>15</v>
          </cell>
          <cell r="CJ297">
            <v>135</v>
          </cell>
          <cell r="CK297">
            <v>0</v>
          </cell>
          <cell r="CL297">
            <v>560</v>
          </cell>
          <cell r="CM297">
            <v>5</v>
          </cell>
          <cell r="CN297">
            <v>0</v>
          </cell>
          <cell r="CO297">
            <v>715</v>
          </cell>
          <cell r="CP297">
            <v>310</v>
          </cell>
          <cell r="CQ297">
            <v>270</v>
          </cell>
          <cell r="CR297">
            <v>70</v>
          </cell>
          <cell r="CS297">
            <v>65</v>
          </cell>
          <cell r="CT297">
            <v>0</v>
          </cell>
          <cell r="CU297">
            <v>1325</v>
          </cell>
          <cell r="CV297">
            <v>1.9</v>
          </cell>
          <cell r="CW297">
            <v>710</v>
          </cell>
          <cell r="CX297">
            <v>310</v>
          </cell>
          <cell r="CY297">
            <v>0</v>
          </cell>
          <cell r="CZ297">
            <v>410</v>
          </cell>
        </row>
        <row r="298">
          <cell r="A298" t="str">
            <v>4620141.00</v>
          </cell>
          <cell r="B298" t="str">
            <v>0141.00</v>
          </cell>
          <cell r="C298" t="str">
            <v>Plateau Mont-Royal</v>
          </cell>
          <cell r="D298">
            <v>1390</v>
          </cell>
          <cell r="E298">
            <v>990</v>
          </cell>
          <cell r="F298">
            <v>220</v>
          </cell>
          <cell r="G298">
            <v>25</v>
          </cell>
          <cell r="H298">
            <v>135</v>
          </cell>
          <cell r="I298">
            <v>25</v>
          </cell>
          <cell r="J298">
            <v>1390</v>
          </cell>
          <cell r="K298">
            <v>1010</v>
          </cell>
          <cell r="L298">
            <v>380</v>
          </cell>
          <cell r="M298">
            <v>345</v>
          </cell>
          <cell r="N298">
            <v>200</v>
          </cell>
          <cell r="O298">
            <v>75</v>
          </cell>
          <cell r="P298">
            <v>70</v>
          </cell>
          <cell r="Q298">
            <v>0</v>
          </cell>
          <cell r="R298">
            <v>345</v>
          </cell>
          <cell r="S298">
            <v>275</v>
          </cell>
          <cell r="T298">
            <v>100</v>
          </cell>
          <cell r="U298">
            <v>40</v>
          </cell>
          <cell r="V298">
            <v>65</v>
          </cell>
          <cell r="W298">
            <v>20</v>
          </cell>
          <cell r="X298">
            <v>35</v>
          </cell>
          <cell r="Y298">
            <v>10</v>
          </cell>
          <cell r="Z298">
            <v>175</v>
          </cell>
          <cell r="AA298">
            <v>100</v>
          </cell>
          <cell r="AB298">
            <v>70</v>
          </cell>
          <cell r="AC298">
            <v>40</v>
          </cell>
          <cell r="AD298">
            <v>30</v>
          </cell>
          <cell r="AE298">
            <v>0</v>
          </cell>
          <cell r="AF298">
            <v>70</v>
          </cell>
          <cell r="AG298">
            <v>50</v>
          </cell>
          <cell r="AH298">
            <v>35</v>
          </cell>
          <cell r="AI298">
            <v>15</v>
          </cell>
          <cell r="AJ298">
            <v>0</v>
          </cell>
          <cell r="AK298">
            <v>20</v>
          </cell>
          <cell r="AL298">
            <v>20</v>
          </cell>
          <cell r="AM298">
            <v>0</v>
          </cell>
          <cell r="AN298">
            <v>0</v>
          </cell>
          <cell r="AO298">
            <v>295</v>
          </cell>
          <cell r="AP298">
            <v>75</v>
          </cell>
          <cell r="AQ298">
            <v>120</v>
          </cell>
          <cell r="AR298">
            <v>15</v>
          </cell>
          <cell r="AS298">
            <v>60</v>
          </cell>
          <cell r="AT298">
            <v>30</v>
          </cell>
          <cell r="AU298">
            <v>0.8</v>
          </cell>
          <cell r="AV298">
            <v>1580</v>
          </cell>
          <cell r="AW298">
            <v>660</v>
          </cell>
          <cell r="AX298">
            <v>15</v>
          </cell>
          <cell r="AY298">
            <v>250</v>
          </cell>
          <cell r="AZ298">
            <v>390</v>
          </cell>
          <cell r="BA298">
            <v>920</v>
          </cell>
          <cell r="BB298">
            <v>2.6</v>
          </cell>
          <cell r="BC298">
            <v>95</v>
          </cell>
          <cell r="BD298">
            <v>50</v>
          </cell>
          <cell r="BE298">
            <v>10</v>
          </cell>
          <cell r="BF298">
            <v>20</v>
          </cell>
          <cell r="BG298">
            <v>25</v>
          </cell>
          <cell r="BH298">
            <v>40</v>
          </cell>
          <cell r="BI298">
            <v>850</v>
          </cell>
          <cell r="BJ298">
            <v>5.0999999999999996</v>
          </cell>
          <cell r="BK298">
            <v>4335</v>
          </cell>
          <cell r="BL298">
            <v>1.9</v>
          </cell>
          <cell r="BM298">
            <v>1615</v>
          </cell>
          <cell r="BN298">
            <v>850</v>
          </cell>
          <cell r="BO298">
            <v>390</v>
          </cell>
          <cell r="BP298">
            <v>460</v>
          </cell>
          <cell r="BQ298">
            <v>0</v>
          </cell>
          <cell r="BR298">
            <v>850</v>
          </cell>
          <cell r="BS298">
            <v>380</v>
          </cell>
          <cell r="BT298">
            <v>330</v>
          </cell>
          <cell r="BU298">
            <v>135</v>
          </cell>
          <cell r="BV298">
            <v>855</v>
          </cell>
          <cell r="BW298">
            <v>565</v>
          </cell>
          <cell r="BX298">
            <v>115</v>
          </cell>
          <cell r="BY298">
            <v>45</v>
          </cell>
          <cell r="BZ298">
            <v>15</v>
          </cell>
          <cell r="CA298">
            <v>35</v>
          </cell>
          <cell r="CB298">
            <v>40</v>
          </cell>
          <cell r="CC298">
            <v>10</v>
          </cell>
          <cell r="CD298">
            <v>30</v>
          </cell>
          <cell r="CE298">
            <v>10</v>
          </cell>
          <cell r="CF298">
            <v>850</v>
          </cell>
          <cell r="CG298">
            <v>0</v>
          </cell>
          <cell r="CH298">
            <v>0</v>
          </cell>
          <cell r="CI298">
            <v>35</v>
          </cell>
          <cell r="CJ298">
            <v>105</v>
          </cell>
          <cell r="CK298">
            <v>0</v>
          </cell>
          <cell r="CL298">
            <v>705</v>
          </cell>
          <cell r="CM298">
            <v>0</v>
          </cell>
          <cell r="CN298">
            <v>0</v>
          </cell>
          <cell r="CO298">
            <v>850</v>
          </cell>
          <cell r="CP298">
            <v>400</v>
          </cell>
          <cell r="CQ298">
            <v>275</v>
          </cell>
          <cell r="CR298">
            <v>110</v>
          </cell>
          <cell r="CS298">
            <v>70</v>
          </cell>
          <cell r="CT298">
            <v>0</v>
          </cell>
          <cell r="CU298">
            <v>1580</v>
          </cell>
          <cell r="CV298">
            <v>1.9</v>
          </cell>
          <cell r="CW298">
            <v>855</v>
          </cell>
          <cell r="CX298">
            <v>345</v>
          </cell>
          <cell r="CY298">
            <v>0</v>
          </cell>
          <cell r="CZ298">
            <v>505</v>
          </cell>
        </row>
        <row r="299">
          <cell r="A299" t="str">
            <v>4620142.00</v>
          </cell>
          <cell r="B299" t="str">
            <v>0142.00</v>
          </cell>
          <cell r="C299" t="str">
            <v>Plateau Mont-Royal</v>
          </cell>
          <cell r="D299">
            <v>1410</v>
          </cell>
          <cell r="E299">
            <v>960</v>
          </cell>
          <cell r="F299">
            <v>200</v>
          </cell>
          <cell r="G299">
            <v>30</v>
          </cell>
          <cell r="H299">
            <v>170</v>
          </cell>
          <cell r="I299">
            <v>45</v>
          </cell>
          <cell r="J299">
            <v>1415</v>
          </cell>
          <cell r="K299">
            <v>1095</v>
          </cell>
          <cell r="L299">
            <v>320</v>
          </cell>
          <cell r="M299">
            <v>360</v>
          </cell>
          <cell r="N299">
            <v>230</v>
          </cell>
          <cell r="O299">
            <v>75</v>
          </cell>
          <cell r="P299">
            <v>35</v>
          </cell>
          <cell r="Q299">
            <v>25</v>
          </cell>
          <cell r="R299">
            <v>360</v>
          </cell>
          <cell r="S299">
            <v>280</v>
          </cell>
          <cell r="T299">
            <v>105</v>
          </cell>
          <cell r="U299">
            <v>40</v>
          </cell>
          <cell r="V299">
            <v>65</v>
          </cell>
          <cell r="W299">
            <v>35</v>
          </cell>
          <cell r="X299">
            <v>10</v>
          </cell>
          <cell r="Y299">
            <v>20</v>
          </cell>
          <cell r="Z299">
            <v>175</v>
          </cell>
          <cell r="AA299">
            <v>130</v>
          </cell>
          <cell r="AB299">
            <v>45</v>
          </cell>
          <cell r="AC299">
            <v>30</v>
          </cell>
          <cell r="AD299">
            <v>10</v>
          </cell>
          <cell r="AE299">
            <v>10</v>
          </cell>
          <cell r="AF299">
            <v>80</v>
          </cell>
          <cell r="AG299">
            <v>65</v>
          </cell>
          <cell r="AH299">
            <v>40</v>
          </cell>
          <cell r="AI299">
            <v>15</v>
          </cell>
          <cell r="AJ299">
            <v>15</v>
          </cell>
          <cell r="AK299">
            <v>10</v>
          </cell>
          <cell r="AL299">
            <v>10</v>
          </cell>
          <cell r="AM299">
            <v>0</v>
          </cell>
          <cell r="AN299">
            <v>0</v>
          </cell>
          <cell r="AO299">
            <v>320</v>
          </cell>
          <cell r="AP299">
            <v>95</v>
          </cell>
          <cell r="AQ299">
            <v>90</v>
          </cell>
          <cell r="AR299">
            <v>40</v>
          </cell>
          <cell r="AS299">
            <v>60</v>
          </cell>
          <cell r="AT299">
            <v>30</v>
          </cell>
          <cell r="AU299">
            <v>0.9</v>
          </cell>
          <cell r="AV299">
            <v>1560</v>
          </cell>
          <cell r="AW299">
            <v>595</v>
          </cell>
          <cell r="AX299">
            <v>15</v>
          </cell>
          <cell r="AY299">
            <v>110</v>
          </cell>
          <cell r="AZ299">
            <v>475</v>
          </cell>
          <cell r="BA299">
            <v>965</v>
          </cell>
          <cell r="BB299">
            <v>2.7</v>
          </cell>
          <cell r="BC299">
            <v>145</v>
          </cell>
          <cell r="BD299">
            <v>90</v>
          </cell>
          <cell r="BE299">
            <v>0</v>
          </cell>
          <cell r="BF299">
            <v>0</v>
          </cell>
          <cell r="BG299">
            <v>90</v>
          </cell>
          <cell r="BH299">
            <v>50</v>
          </cell>
          <cell r="BI299">
            <v>890</v>
          </cell>
          <cell r="BJ299">
            <v>4.2</v>
          </cell>
          <cell r="BK299">
            <v>3738</v>
          </cell>
          <cell r="BL299">
            <v>1.5</v>
          </cell>
          <cell r="BM299">
            <v>1335</v>
          </cell>
          <cell r="BN299">
            <v>890</v>
          </cell>
          <cell r="BO299">
            <v>335</v>
          </cell>
          <cell r="BP299">
            <v>555</v>
          </cell>
          <cell r="BQ299">
            <v>0</v>
          </cell>
          <cell r="BR299">
            <v>890</v>
          </cell>
          <cell r="BS299">
            <v>425</v>
          </cell>
          <cell r="BT299">
            <v>315</v>
          </cell>
          <cell r="BU299">
            <v>145</v>
          </cell>
          <cell r="BV299">
            <v>890</v>
          </cell>
          <cell r="BW299">
            <v>470</v>
          </cell>
          <cell r="BX299">
            <v>130</v>
          </cell>
          <cell r="BY299">
            <v>100</v>
          </cell>
          <cell r="BZ299">
            <v>70</v>
          </cell>
          <cell r="CA299">
            <v>40</v>
          </cell>
          <cell r="CB299">
            <v>15</v>
          </cell>
          <cell r="CC299">
            <v>25</v>
          </cell>
          <cell r="CD299">
            <v>30</v>
          </cell>
          <cell r="CE299">
            <v>10</v>
          </cell>
          <cell r="CF299">
            <v>890</v>
          </cell>
          <cell r="CG299">
            <v>5</v>
          </cell>
          <cell r="CH299">
            <v>5</v>
          </cell>
          <cell r="CI299">
            <v>0</v>
          </cell>
          <cell r="CJ299">
            <v>60</v>
          </cell>
          <cell r="CK299">
            <v>120</v>
          </cell>
          <cell r="CL299">
            <v>695</v>
          </cell>
          <cell r="CM299">
            <v>10</v>
          </cell>
          <cell r="CN299">
            <v>0</v>
          </cell>
          <cell r="CO299">
            <v>890</v>
          </cell>
          <cell r="CP299">
            <v>465</v>
          </cell>
          <cell r="CQ299">
            <v>270</v>
          </cell>
          <cell r="CR299">
            <v>90</v>
          </cell>
          <cell r="CS299">
            <v>55</v>
          </cell>
          <cell r="CT299">
            <v>10</v>
          </cell>
          <cell r="CU299">
            <v>1560</v>
          </cell>
          <cell r="CV299">
            <v>1.7</v>
          </cell>
          <cell r="CW299">
            <v>885</v>
          </cell>
          <cell r="CX299">
            <v>355</v>
          </cell>
          <cell r="CY299">
            <v>0</v>
          </cell>
          <cell r="CZ299">
            <v>530</v>
          </cell>
        </row>
        <row r="300">
          <cell r="A300" t="str">
            <v>4620143.00</v>
          </cell>
          <cell r="B300" t="str">
            <v>0143.00</v>
          </cell>
          <cell r="C300" t="str">
            <v>Plateau Mont-Royal</v>
          </cell>
          <cell r="D300">
            <v>2155</v>
          </cell>
          <cell r="E300">
            <v>1320</v>
          </cell>
          <cell r="F300">
            <v>350</v>
          </cell>
          <cell r="G300">
            <v>55</v>
          </cell>
          <cell r="H300">
            <v>310</v>
          </cell>
          <cell r="I300">
            <v>120</v>
          </cell>
          <cell r="J300">
            <v>2155</v>
          </cell>
          <cell r="K300">
            <v>1790</v>
          </cell>
          <cell r="L300">
            <v>370</v>
          </cell>
          <cell r="M300">
            <v>435</v>
          </cell>
          <cell r="N300">
            <v>310</v>
          </cell>
          <cell r="O300">
            <v>50</v>
          </cell>
          <cell r="P300">
            <v>65</v>
          </cell>
          <cell r="Q300">
            <v>10</v>
          </cell>
          <cell r="R300">
            <v>435</v>
          </cell>
          <cell r="S300">
            <v>365</v>
          </cell>
          <cell r="T300">
            <v>180</v>
          </cell>
          <cell r="U300">
            <v>125</v>
          </cell>
          <cell r="V300">
            <v>55</v>
          </cell>
          <cell r="W300">
            <v>40</v>
          </cell>
          <cell r="X300">
            <v>15</v>
          </cell>
          <cell r="Y300">
            <v>0</v>
          </cell>
          <cell r="Z300">
            <v>185</v>
          </cell>
          <cell r="AA300">
            <v>125</v>
          </cell>
          <cell r="AB300">
            <v>65</v>
          </cell>
          <cell r="AC300">
            <v>10</v>
          </cell>
          <cell r="AD300">
            <v>45</v>
          </cell>
          <cell r="AE300">
            <v>10</v>
          </cell>
          <cell r="AF300">
            <v>70</v>
          </cell>
          <cell r="AG300">
            <v>55</v>
          </cell>
          <cell r="AH300">
            <v>50</v>
          </cell>
          <cell r="AI300">
            <v>0</v>
          </cell>
          <cell r="AJ300">
            <v>0</v>
          </cell>
          <cell r="AK300">
            <v>15</v>
          </cell>
          <cell r="AL300">
            <v>15</v>
          </cell>
          <cell r="AM300">
            <v>0</v>
          </cell>
          <cell r="AN300">
            <v>0</v>
          </cell>
          <cell r="AO300">
            <v>290</v>
          </cell>
          <cell r="AP300">
            <v>75</v>
          </cell>
          <cell r="AQ300">
            <v>105</v>
          </cell>
          <cell r="AR300">
            <v>40</v>
          </cell>
          <cell r="AS300">
            <v>15</v>
          </cell>
          <cell r="AT300">
            <v>55</v>
          </cell>
          <cell r="AU300">
            <v>0.7</v>
          </cell>
          <cell r="AV300">
            <v>2275</v>
          </cell>
          <cell r="AW300">
            <v>1185</v>
          </cell>
          <cell r="AX300">
            <v>50</v>
          </cell>
          <cell r="AY300">
            <v>175</v>
          </cell>
          <cell r="AZ300">
            <v>960</v>
          </cell>
          <cell r="BA300">
            <v>1090</v>
          </cell>
          <cell r="BB300">
            <v>2.5</v>
          </cell>
          <cell r="BC300">
            <v>470</v>
          </cell>
          <cell r="BD300">
            <v>385</v>
          </cell>
          <cell r="BE300">
            <v>30</v>
          </cell>
          <cell r="BF300">
            <v>0</v>
          </cell>
          <cell r="BG300">
            <v>355</v>
          </cell>
          <cell r="BH300">
            <v>85</v>
          </cell>
          <cell r="BI300">
            <v>1485</v>
          </cell>
          <cell r="BJ300">
            <v>3.6</v>
          </cell>
          <cell r="BK300">
            <v>5346</v>
          </cell>
          <cell r="BL300">
            <v>1.2</v>
          </cell>
          <cell r="BM300">
            <v>1782</v>
          </cell>
          <cell r="BN300">
            <v>1485</v>
          </cell>
          <cell r="BO300">
            <v>260</v>
          </cell>
          <cell r="BP300">
            <v>1225</v>
          </cell>
          <cell r="BQ300">
            <v>0</v>
          </cell>
          <cell r="BR300">
            <v>1485</v>
          </cell>
          <cell r="BS300">
            <v>1015</v>
          </cell>
          <cell r="BT300">
            <v>300</v>
          </cell>
          <cell r="BU300">
            <v>165</v>
          </cell>
          <cell r="BV300">
            <v>1485</v>
          </cell>
          <cell r="BW300">
            <v>560</v>
          </cell>
          <cell r="BX300">
            <v>125</v>
          </cell>
          <cell r="BY300">
            <v>330</v>
          </cell>
          <cell r="BZ300">
            <v>350</v>
          </cell>
          <cell r="CA300">
            <v>55</v>
          </cell>
          <cell r="CB300">
            <v>35</v>
          </cell>
          <cell r="CC300">
            <v>0</v>
          </cell>
          <cell r="CD300">
            <v>0</v>
          </cell>
          <cell r="CE300">
            <v>25</v>
          </cell>
          <cell r="CF300">
            <v>1485</v>
          </cell>
          <cell r="CG300">
            <v>0</v>
          </cell>
          <cell r="CH300">
            <v>0</v>
          </cell>
          <cell r="CI300">
            <v>5</v>
          </cell>
          <cell r="CJ300">
            <v>20</v>
          </cell>
          <cell r="CK300">
            <v>615</v>
          </cell>
          <cell r="CL300">
            <v>830</v>
          </cell>
          <cell r="CM300">
            <v>10</v>
          </cell>
          <cell r="CN300">
            <v>0</v>
          </cell>
          <cell r="CO300">
            <v>1485</v>
          </cell>
          <cell r="CP300">
            <v>960</v>
          </cell>
          <cell r="CQ300">
            <v>360</v>
          </cell>
          <cell r="CR300">
            <v>95</v>
          </cell>
          <cell r="CS300">
            <v>60</v>
          </cell>
          <cell r="CT300">
            <v>5</v>
          </cell>
          <cell r="CU300">
            <v>2275</v>
          </cell>
          <cell r="CV300">
            <v>1.5</v>
          </cell>
          <cell r="CW300">
            <v>1485</v>
          </cell>
          <cell r="CX300">
            <v>435</v>
          </cell>
          <cell r="CY300">
            <v>0</v>
          </cell>
          <cell r="CZ300">
            <v>1050</v>
          </cell>
        </row>
        <row r="301">
          <cell r="A301" t="str">
            <v>4620144.00</v>
          </cell>
          <cell r="B301" t="str">
            <v>0144.00</v>
          </cell>
          <cell r="C301" t="str">
            <v>Plateau Mont-Royal</v>
          </cell>
          <cell r="D301">
            <v>3115</v>
          </cell>
          <cell r="E301">
            <v>2135</v>
          </cell>
          <cell r="F301">
            <v>525</v>
          </cell>
          <cell r="G301">
            <v>70</v>
          </cell>
          <cell r="H301">
            <v>320</v>
          </cell>
          <cell r="I301">
            <v>70</v>
          </cell>
          <cell r="J301">
            <v>3115</v>
          </cell>
          <cell r="K301">
            <v>2420</v>
          </cell>
          <cell r="L301">
            <v>700</v>
          </cell>
          <cell r="M301">
            <v>700</v>
          </cell>
          <cell r="N301">
            <v>475</v>
          </cell>
          <cell r="O301">
            <v>150</v>
          </cell>
          <cell r="P301">
            <v>55</v>
          </cell>
          <cell r="Q301">
            <v>20</v>
          </cell>
          <cell r="R301">
            <v>700</v>
          </cell>
          <cell r="S301">
            <v>610</v>
          </cell>
          <cell r="T301">
            <v>255</v>
          </cell>
          <cell r="U301">
            <v>145</v>
          </cell>
          <cell r="V301">
            <v>110</v>
          </cell>
          <cell r="W301">
            <v>75</v>
          </cell>
          <cell r="X301">
            <v>25</v>
          </cell>
          <cell r="Y301">
            <v>10</v>
          </cell>
          <cell r="Z301">
            <v>350</v>
          </cell>
          <cell r="AA301">
            <v>280</v>
          </cell>
          <cell r="AB301">
            <v>75</v>
          </cell>
          <cell r="AC301">
            <v>40</v>
          </cell>
          <cell r="AD301">
            <v>25</v>
          </cell>
          <cell r="AE301">
            <v>10</v>
          </cell>
          <cell r="AF301">
            <v>95</v>
          </cell>
          <cell r="AG301">
            <v>50</v>
          </cell>
          <cell r="AH301">
            <v>45</v>
          </cell>
          <cell r="AI301">
            <v>0</v>
          </cell>
          <cell r="AJ301">
            <v>0</v>
          </cell>
          <cell r="AK301">
            <v>40</v>
          </cell>
          <cell r="AL301">
            <v>0</v>
          </cell>
          <cell r="AM301">
            <v>40</v>
          </cell>
          <cell r="AN301">
            <v>0</v>
          </cell>
          <cell r="AO301">
            <v>420</v>
          </cell>
          <cell r="AP301">
            <v>150</v>
          </cell>
          <cell r="AQ301">
            <v>105</v>
          </cell>
          <cell r="AR301">
            <v>40</v>
          </cell>
          <cell r="AS301">
            <v>70</v>
          </cell>
          <cell r="AT301">
            <v>55</v>
          </cell>
          <cell r="AU301">
            <v>0.6</v>
          </cell>
          <cell r="AV301">
            <v>3330</v>
          </cell>
          <cell r="AW301">
            <v>1600</v>
          </cell>
          <cell r="AX301">
            <v>60</v>
          </cell>
          <cell r="AY301">
            <v>380</v>
          </cell>
          <cell r="AZ301">
            <v>1155</v>
          </cell>
          <cell r="BA301">
            <v>1730</v>
          </cell>
          <cell r="BB301">
            <v>2.5</v>
          </cell>
          <cell r="BC301">
            <v>245</v>
          </cell>
          <cell r="BD301">
            <v>145</v>
          </cell>
          <cell r="BE301">
            <v>20</v>
          </cell>
          <cell r="BF301">
            <v>0</v>
          </cell>
          <cell r="BG301">
            <v>125</v>
          </cell>
          <cell r="BH301">
            <v>100</v>
          </cell>
          <cell r="BI301">
            <v>2020</v>
          </cell>
          <cell r="BJ301">
            <v>4.0999999999999996</v>
          </cell>
          <cell r="BK301">
            <v>8282</v>
          </cell>
          <cell r="BL301">
            <v>1.4</v>
          </cell>
          <cell r="BM301">
            <v>2828</v>
          </cell>
          <cell r="BN301">
            <v>2020</v>
          </cell>
          <cell r="BO301">
            <v>555</v>
          </cell>
          <cell r="BP301">
            <v>1465</v>
          </cell>
          <cell r="BQ301">
            <v>0</v>
          </cell>
          <cell r="BR301">
            <v>2020</v>
          </cell>
          <cell r="BS301">
            <v>1155</v>
          </cell>
          <cell r="BT301">
            <v>610</v>
          </cell>
          <cell r="BU301">
            <v>255</v>
          </cell>
          <cell r="BV301">
            <v>2020</v>
          </cell>
          <cell r="BW301">
            <v>915</v>
          </cell>
          <cell r="BX301">
            <v>230</v>
          </cell>
          <cell r="BY301">
            <v>400</v>
          </cell>
          <cell r="BZ301">
            <v>260</v>
          </cell>
          <cell r="CA301">
            <v>120</v>
          </cell>
          <cell r="CB301">
            <v>45</v>
          </cell>
          <cell r="CC301">
            <v>40</v>
          </cell>
          <cell r="CD301">
            <v>0</v>
          </cell>
          <cell r="CE301">
            <v>0</v>
          </cell>
          <cell r="CF301">
            <v>2020</v>
          </cell>
          <cell r="CG301">
            <v>5</v>
          </cell>
          <cell r="CH301">
            <v>0</v>
          </cell>
          <cell r="CI301">
            <v>15</v>
          </cell>
          <cell r="CJ301">
            <v>20</v>
          </cell>
          <cell r="CK301">
            <v>380</v>
          </cell>
          <cell r="CL301">
            <v>1600</v>
          </cell>
          <cell r="CM301">
            <v>5</v>
          </cell>
          <cell r="CN301">
            <v>0</v>
          </cell>
          <cell r="CO301">
            <v>2020</v>
          </cell>
          <cell r="CP301">
            <v>1160</v>
          </cell>
          <cell r="CQ301">
            <v>580</v>
          </cell>
          <cell r="CR301">
            <v>145</v>
          </cell>
          <cell r="CS301">
            <v>130</v>
          </cell>
          <cell r="CT301">
            <v>10</v>
          </cell>
          <cell r="CU301">
            <v>3330</v>
          </cell>
          <cell r="CV301">
            <v>1.6</v>
          </cell>
          <cell r="CW301">
            <v>2020</v>
          </cell>
          <cell r="CX301">
            <v>705</v>
          </cell>
          <cell r="CY301">
            <v>0</v>
          </cell>
          <cell r="CZ301">
            <v>1315</v>
          </cell>
        </row>
        <row r="302">
          <cell r="A302" t="str">
            <v>4620146.00</v>
          </cell>
          <cell r="B302" t="str">
            <v>0146.00</v>
          </cell>
          <cell r="C302" t="str">
            <v>Plateau Mont-Royal</v>
          </cell>
          <cell r="D302">
            <v>2085</v>
          </cell>
          <cell r="E302">
            <v>1475</v>
          </cell>
          <cell r="F302">
            <v>285</v>
          </cell>
          <cell r="G302">
            <v>45</v>
          </cell>
          <cell r="H302">
            <v>230</v>
          </cell>
          <cell r="I302">
            <v>50</v>
          </cell>
          <cell r="J302">
            <v>2085</v>
          </cell>
          <cell r="K302">
            <v>1545</v>
          </cell>
          <cell r="L302">
            <v>540</v>
          </cell>
          <cell r="M302">
            <v>550</v>
          </cell>
          <cell r="N302">
            <v>400</v>
          </cell>
          <cell r="O302">
            <v>120</v>
          </cell>
          <cell r="P302">
            <v>25</v>
          </cell>
          <cell r="Q302">
            <v>10</v>
          </cell>
          <cell r="R302">
            <v>550</v>
          </cell>
          <cell r="S302">
            <v>405</v>
          </cell>
          <cell r="T302">
            <v>135</v>
          </cell>
          <cell r="U302">
            <v>80</v>
          </cell>
          <cell r="V302">
            <v>60</v>
          </cell>
          <cell r="W302">
            <v>40</v>
          </cell>
          <cell r="X302">
            <v>20</v>
          </cell>
          <cell r="Y302">
            <v>0</v>
          </cell>
          <cell r="Z302">
            <v>270</v>
          </cell>
          <cell r="AA302">
            <v>225</v>
          </cell>
          <cell r="AB302">
            <v>50</v>
          </cell>
          <cell r="AC302">
            <v>40</v>
          </cell>
          <cell r="AD302">
            <v>10</v>
          </cell>
          <cell r="AE302">
            <v>0</v>
          </cell>
          <cell r="AF302">
            <v>140</v>
          </cell>
          <cell r="AG302">
            <v>105</v>
          </cell>
          <cell r="AH302">
            <v>75</v>
          </cell>
          <cell r="AI302">
            <v>35</v>
          </cell>
          <cell r="AJ302">
            <v>0</v>
          </cell>
          <cell r="AK302">
            <v>25</v>
          </cell>
          <cell r="AL302">
            <v>20</v>
          </cell>
          <cell r="AM302">
            <v>0</v>
          </cell>
          <cell r="AN302">
            <v>0</v>
          </cell>
          <cell r="AO302">
            <v>320</v>
          </cell>
          <cell r="AP302">
            <v>90</v>
          </cell>
          <cell r="AQ302">
            <v>110</v>
          </cell>
          <cell r="AR302">
            <v>35</v>
          </cell>
          <cell r="AS302">
            <v>30</v>
          </cell>
          <cell r="AT302">
            <v>45</v>
          </cell>
          <cell r="AU302">
            <v>0.6</v>
          </cell>
          <cell r="AV302">
            <v>2285</v>
          </cell>
          <cell r="AW302">
            <v>1010</v>
          </cell>
          <cell r="AX302">
            <v>0</v>
          </cell>
          <cell r="AY302">
            <v>150</v>
          </cell>
          <cell r="AZ302">
            <v>855</v>
          </cell>
          <cell r="BA302">
            <v>1275</v>
          </cell>
          <cell r="BB302">
            <v>2.2999999999999998</v>
          </cell>
          <cell r="BC302">
            <v>140</v>
          </cell>
          <cell r="BD302">
            <v>105</v>
          </cell>
          <cell r="BE302">
            <v>0</v>
          </cell>
          <cell r="BF302">
            <v>0</v>
          </cell>
          <cell r="BG302">
            <v>105</v>
          </cell>
          <cell r="BH302">
            <v>35</v>
          </cell>
          <cell r="BI302">
            <v>1430</v>
          </cell>
          <cell r="BJ302">
            <v>4.2</v>
          </cell>
          <cell r="BK302">
            <v>6006</v>
          </cell>
          <cell r="BL302">
            <v>1.4</v>
          </cell>
          <cell r="BM302">
            <v>2001.9999999999998</v>
          </cell>
          <cell r="BN302">
            <v>1430</v>
          </cell>
          <cell r="BO302">
            <v>385</v>
          </cell>
          <cell r="BP302">
            <v>1045</v>
          </cell>
          <cell r="BQ302">
            <v>0</v>
          </cell>
          <cell r="BR302">
            <v>1430</v>
          </cell>
          <cell r="BS302">
            <v>755</v>
          </cell>
          <cell r="BT302">
            <v>485</v>
          </cell>
          <cell r="BU302">
            <v>195</v>
          </cell>
          <cell r="BV302">
            <v>1430</v>
          </cell>
          <cell r="BW302">
            <v>685</v>
          </cell>
          <cell r="BX302">
            <v>220</v>
          </cell>
          <cell r="BY302">
            <v>305</v>
          </cell>
          <cell r="BZ302">
            <v>70</v>
          </cell>
          <cell r="CA302">
            <v>55</v>
          </cell>
          <cell r="CB302">
            <v>30</v>
          </cell>
          <cell r="CC302">
            <v>40</v>
          </cell>
          <cell r="CD302">
            <v>10</v>
          </cell>
          <cell r="CE302">
            <v>15</v>
          </cell>
          <cell r="CF302">
            <v>1435</v>
          </cell>
          <cell r="CG302">
            <v>0</v>
          </cell>
          <cell r="CH302">
            <v>5</v>
          </cell>
          <cell r="CI302">
            <v>40</v>
          </cell>
          <cell r="CJ302">
            <v>130</v>
          </cell>
          <cell r="CK302">
            <v>155</v>
          </cell>
          <cell r="CL302">
            <v>1070</v>
          </cell>
          <cell r="CM302">
            <v>25</v>
          </cell>
          <cell r="CN302">
            <v>0</v>
          </cell>
          <cell r="CO302">
            <v>1430</v>
          </cell>
          <cell r="CP302">
            <v>855</v>
          </cell>
          <cell r="CQ302">
            <v>395</v>
          </cell>
          <cell r="CR302">
            <v>115</v>
          </cell>
          <cell r="CS302">
            <v>65</v>
          </cell>
          <cell r="CT302">
            <v>5</v>
          </cell>
          <cell r="CU302">
            <v>2280</v>
          </cell>
          <cell r="CV302">
            <v>1.6</v>
          </cell>
          <cell r="CW302">
            <v>1435</v>
          </cell>
          <cell r="CX302">
            <v>480</v>
          </cell>
          <cell r="CY302">
            <v>35</v>
          </cell>
          <cell r="CZ302">
            <v>920</v>
          </cell>
        </row>
        <row r="303">
          <cell r="A303" t="str">
            <v>4620147.00</v>
          </cell>
          <cell r="B303" t="str">
            <v>0147.00</v>
          </cell>
          <cell r="C303" t="str">
            <v>Plateau Mont-Royal</v>
          </cell>
          <cell r="D303">
            <v>2425</v>
          </cell>
          <cell r="E303">
            <v>1690</v>
          </cell>
          <cell r="F303">
            <v>340</v>
          </cell>
          <cell r="G303">
            <v>55</v>
          </cell>
          <cell r="H303">
            <v>270</v>
          </cell>
          <cell r="I303">
            <v>75</v>
          </cell>
          <cell r="J303">
            <v>2425</v>
          </cell>
          <cell r="K303">
            <v>1790</v>
          </cell>
          <cell r="L303">
            <v>630</v>
          </cell>
          <cell r="M303">
            <v>585</v>
          </cell>
          <cell r="N303">
            <v>370</v>
          </cell>
          <cell r="O303">
            <v>115</v>
          </cell>
          <cell r="P303">
            <v>80</v>
          </cell>
          <cell r="Q303">
            <v>15</v>
          </cell>
          <cell r="R303">
            <v>580</v>
          </cell>
          <cell r="S303">
            <v>485</v>
          </cell>
          <cell r="T303">
            <v>165</v>
          </cell>
          <cell r="U303">
            <v>85</v>
          </cell>
          <cell r="V303">
            <v>75</v>
          </cell>
          <cell r="W303">
            <v>35</v>
          </cell>
          <cell r="X303">
            <v>25</v>
          </cell>
          <cell r="Y303">
            <v>15</v>
          </cell>
          <cell r="Z303">
            <v>315</v>
          </cell>
          <cell r="AA303">
            <v>210</v>
          </cell>
          <cell r="AB303">
            <v>110</v>
          </cell>
          <cell r="AC303">
            <v>50</v>
          </cell>
          <cell r="AD303">
            <v>60</v>
          </cell>
          <cell r="AE303">
            <v>0</v>
          </cell>
          <cell r="AF303">
            <v>100</v>
          </cell>
          <cell r="AG303">
            <v>70</v>
          </cell>
          <cell r="AH303">
            <v>45</v>
          </cell>
          <cell r="AI303">
            <v>25</v>
          </cell>
          <cell r="AJ303">
            <v>0</v>
          </cell>
          <cell r="AK303">
            <v>25</v>
          </cell>
          <cell r="AL303">
            <v>25</v>
          </cell>
          <cell r="AM303">
            <v>10</v>
          </cell>
          <cell r="AN303">
            <v>0</v>
          </cell>
          <cell r="AO303">
            <v>425</v>
          </cell>
          <cell r="AP303">
            <v>100</v>
          </cell>
          <cell r="AQ303">
            <v>210</v>
          </cell>
          <cell r="AR303">
            <v>40</v>
          </cell>
          <cell r="AS303">
            <v>35</v>
          </cell>
          <cell r="AT303">
            <v>40</v>
          </cell>
          <cell r="AU303">
            <v>0.7</v>
          </cell>
          <cell r="AV303">
            <v>2690</v>
          </cell>
          <cell r="AW303">
            <v>1195</v>
          </cell>
          <cell r="AX303">
            <v>35</v>
          </cell>
          <cell r="AY303">
            <v>390</v>
          </cell>
          <cell r="AZ303">
            <v>770</v>
          </cell>
          <cell r="BA303">
            <v>1490</v>
          </cell>
          <cell r="BB303">
            <v>2.6</v>
          </cell>
          <cell r="BC303">
            <v>210</v>
          </cell>
          <cell r="BD303">
            <v>120</v>
          </cell>
          <cell r="BE303">
            <v>10</v>
          </cell>
          <cell r="BF303">
            <v>30</v>
          </cell>
          <cell r="BG303">
            <v>85</v>
          </cell>
          <cell r="BH303">
            <v>95</v>
          </cell>
          <cell r="BI303">
            <v>1530</v>
          </cell>
          <cell r="BJ303">
            <v>4.4000000000000004</v>
          </cell>
          <cell r="BK303">
            <v>6732.0000000000009</v>
          </cell>
          <cell r="BL303">
            <v>1.5</v>
          </cell>
          <cell r="BM303">
            <v>2295</v>
          </cell>
          <cell r="BN303">
            <v>1530</v>
          </cell>
          <cell r="BO303">
            <v>295</v>
          </cell>
          <cell r="BP303">
            <v>1235</v>
          </cell>
          <cell r="BQ303">
            <v>0</v>
          </cell>
          <cell r="BR303">
            <v>1530</v>
          </cell>
          <cell r="BS303">
            <v>830</v>
          </cell>
          <cell r="BT303">
            <v>545</v>
          </cell>
          <cell r="BU303">
            <v>155</v>
          </cell>
          <cell r="BV303">
            <v>1530</v>
          </cell>
          <cell r="BW303">
            <v>865</v>
          </cell>
          <cell r="BX303">
            <v>235</v>
          </cell>
          <cell r="BY303">
            <v>230</v>
          </cell>
          <cell r="BZ303">
            <v>90</v>
          </cell>
          <cell r="CA303">
            <v>40</v>
          </cell>
          <cell r="CB303">
            <v>25</v>
          </cell>
          <cell r="CC303">
            <v>15</v>
          </cell>
          <cell r="CD303">
            <v>30</v>
          </cell>
          <cell r="CE303">
            <v>0</v>
          </cell>
          <cell r="CF303">
            <v>1530</v>
          </cell>
          <cell r="CG303">
            <v>5</v>
          </cell>
          <cell r="CH303">
            <v>5</v>
          </cell>
          <cell r="CI303">
            <v>5</v>
          </cell>
          <cell r="CJ303">
            <v>50</v>
          </cell>
          <cell r="CK303">
            <v>160</v>
          </cell>
          <cell r="CL303">
            <v>1265</v>
          </cell>
          <cell r="CM303">
            <v>40</v>
          </cell>
          <cell r="CN303">
            <v>5</v>
          </cell>
          <cell r="CO303">
            <v>1530</v>
          </cell>
          <cell r="CP303">
            <v>770</v>
          </cell>
          <cell r="CQ303">
            <v>495</v>
          </cell>
          <cell r="CR303">
            <v>155</v>
          </cell>
          <cell r="CS303">
            <v>105</v>
          </cell>
          <cell r="CT303">
            <v>0</v>
          </cell>
          <cell r="CU303">
            <v>2685</v>
          </cell>
          <cell r="CV303">
            <v>1.8</v>
          </cell>
          <cell r="CW303">
            <v>1530</v>
          </cell>
          <cell r="CX303">
            <v>580</v>
          </cell>
          <cell r="CY303">
            <v>0</v>
          </cell>
          <cell r="CZ303">
            <v>945</v>
          </cell>
        </row>
        <row r="304">
          <cell r="A304" t="str">
            <v>4620148.00</v>
          </cell>
          <cell r="B304" t="str">
            <v>0148.00</v>
          </cell>
          <cell r="C304" t="str">
            <v>Plateau Mont-Royal</v>
          </cell>
          <cell r="D304">
            <v>1100</v>
          </cell>
          <cell r="E304">
            <v>690</v>
          </cell>
          <cell r="F304">
            <v>145</v>
          </cell>
          <cell r="G304">
            <v>35</v>
          </cell>
          <cell r="H304">
            <v>110</v>
          </cell>
          <cell r="I304">
            <v>120</v>
          </cell>
          <cell r="J304">
            <v>1100</v>
          </cell>
          <cell r="K304">
            <v>890</v>
          </cell>
          <cell r="L304">
            <v>210</v>
          </cell>
          <cell r="M304">
            <v>220</v>
          </cell>
          <cell r="N304">
            <v>125</v>
          </cell>
          <cell r="O304">
            <v>40</v>
          </cell>
          <cell r="P304">
            <v>45</v>
          </cell>
          <cell r="Q304">
            <v>0</v>
          </cell>
          <cell r="R304">
            <v>215</v>
          </cell>
          <cell r="S304">
            <v>140</v>
          </cell>
          <cell r="T304">
            <v>45</v>
          </cell>
          <cell r="U304">
            <v>10</v>
          </cell>
          <cell r="V304">
            <v>40</v>
          </cell>
          <cell r="W304">
            <v>10</v>
          </cell>
          <cell r="X304">
            <v>25</v>
          </cell>
          <cell r="Y304">
            <v>0</v>
          </cell>
          <cell r="Z304">
            <v>100</v>
          </cell>
          <cell r="AA304">
            <v>65</v>
          </cell>
          <cell r="AB304">
            <v>30</v>
          </cell>
          <cell r="AC304">
            <v>15</v>
          </cell>
          <cell r="AD304">
            <v>15</v>
          </cell>
          <cell r="AE304">
            <v>0</v>
          </cell>
          <cell r="AF304">
            <v>70</v>
          </cell>
          <cell r="AG304">
            <v>55</v>
          </cell>
          <cell r="AH304">
            <v>35</v>
          </cell>
          <cell r="AI304">
            <v>15</v>
          </cell>
          <cell r="AJ304">
            <v>10</v>
          </cell>
          <cell r="AK304">
            <v>20</v>
          </cell>
          <cell r="AL304">
            <v>20</v>
          </cell>
          <cell r="AM304">
            <v>0</v>
          </cell>
          <cell r="AN304">
            <v>0</v>
          </cell>
          <cell r="AO304">
            <v>215</v>
          </cell>
          <cell r="AP304">
            <v>30</v>
          </cell>
          <cell r="AQ304">
            <v>70</v>
          </cell>
          <cell r="AR304">
            <v>45</v>
          </cell>
          <cell r="AS304">
            <v>45</v>
          </cell>
          <cell r="AT304">
            <v>25</v>
          </cell>
          <cell r="AU304">
            <v>1</v>
          </cell>
          <cell r="AV304">
            <v>975</v>
          </cell>
          <cell r="AW304">
            <v>400</v>
          </cell>
          <cell r="AX304">
            <v>10</v>
          </cell>
          <cell r="AY304">
            <v>185</v>
          </cell>
          <cell r="AZ304">
            <v>200</v>
          </cell>
          <cell r="BA304">
            <v>580</v>
          </cell>
          <cell r="BB304">
            <v>2.7</v>
          </cell>
          <cell r="BC304">
            <v>70</v>
          </cell>
          <cell r="BD304">
            <v>35</v>
          </cell>
          <cell r="BE304">
            <v>0</v>
          </cell>
          <cell r="BF304">
            <v>10</v>
          </cell>
          <cell r="BG304">
            <v>30</v>
          </cell>
          <cell r="BH304">
            <v>30</v>
          </cell>
          <cell r="BI304">
            <v>485</v>
          </cell>
          <cell r="BJ304">
            <v>5.0999999999999996</v>
          </cell>
          <cell r="BK304">
            <v>2473.5</v>
          </cell>
          <cell r="BL304">
            <v>2</v>
          </cell>
          <cell r="BM304">
            <v>970</v>
          </cell>
          <cell r="BN304">
            <v>485</v>
          </cell>
          <cell r="BO304">
            <v>175</v>
          </cell>
          <cell r="BP304">
            <v>310</v>
          </cell>
          <cell r="BQ304">
            <v>0</v>
          </cell>
          <cell r="BR304">
            <v>485</v>
          </cell>
          <cell r="BS304">
            <v>190</v>
          </cell>
          <cell r="BT304">
            <v>190</v>
          </cell>
          <cell r="BU304">
            <v>105</v>
          </cell>
          <cell r="BV304">
            <v>485</v>
          </cell>
          <cell r="BW304">
            <v>305</v>
          </cell>
          <cell r="BX304">
            <v>90</v>
          </cell>
          <cell r="BY304">
            <v>50</v>
          </cell>
          <cell r="BZ304">
            <v>10</v>
          </cell>
          <cell r="CA304">
            <v>0</v>
          </cell>
          <cell r="CB304">
            <v>0</v>
          </cell>
          <cell r="CC304">
            <v>0</v>
          </cell>
          <cell r="CD304">
            <v>0</v>
          </cell>
          <cell r="CE304">
            <v>15</v>
          </cell>
          <cell r="CF304">
            <v>485</v>
          </cell>
          <cell r="CG304">
            <v>5</v>
          </cell>
          <cell r="CH304">
            <v>0</v>
          </cell>
          <cell r="CI304">
            <v>0</v>
          </cell>
          <cell r="CJ304">
            <v>30</v>
          </cell>
          <cell r="CK304">
            <v>0</v>
          </cell>
          <cell r="CL304">
            <v>450</v>
          </cell>
          <cell r="CM304">
            <v>0</v>
          </cell>
          <cell r="CN304">
            <v>0</v>
          </cell>
          <cell r="CO304">
            <v>485</v>
          </cell>
          <cell r="CP304">
            <v>180</v>
          </cell>
          <cell r="CQ304">
            <v>180</v>
          </cell>
          <cell r="CR304">
            <v>70</v>
          </cell>
          <cell r="CS304">
            <v>55</v>
          </cell>
          <cell r="CT304">
            <v>0</v>
          </cell>
          <cell r="CU304">
            <v>975</v>
          </cell>
          <cell r="CV304">
            <v>2</v>
          </cell>
          <cell r="CW304">
            <v>485</v>
          </cell>
          <cell r="CX304">
            <v>220</v>
          </cell>
          <cell r="CY304">
            <v>0</v>
          </cell>
          <cell r="CZ304">
            <v>270</v>
          </cell>
        </row>
        <row r="305">
          <cell r="A305" t="str">
            <v>4620149.00</v>
          </cell>
          <cell r="B305" t="str">
            <v>0149.00</v>
          </cell>
          <cell r="C305" t="str">
            <v>Plateau Mont-Royal</v>
          </cell>
          <cell r="D305">
            <v>3040</v>
          </cell>
          <cell r="E305">
            <v>2145</v>
          </cell>
          <cell r="F305">
            <v>440</v>
          </cell>
          <cell r="G305">
            <v>45</v>
          </cell>
          <cell r="H305">
            <v>275</v>
          </cell>
          <cell r="I305">
            <v>135</v>
          </cell>
          <cell r="J305">
            <v>3040</v>
          </cell>
          <cell r="K305">
            <v>2340</v>
          </cell>
          <cell r="L305">
            <v>695</v>
          </cell>
          <cell r="M305">
            <v>645</v>
          </cell>
          <cell r="N305">
            <v>450</v>
          </cell>
          <cell r="O305">
            <v>100</v>
          </cell>
          <cell r="P305">
            <v>80</v>
          </cell>
          <cell r="Q305">
            <v>15</v>
          </cell>
          <cell r="R305">
            <v>645</v>
          </cell>
          <cell r="S305">
            <v>570</v>
          </cell>
          <cell r="T305">
            <v>215</v>
          </cell>
          <cell r="U305">
            <v>95</v>
          </cell>
          <cell r="V305">
            <v>120</v>
          </cell>
          <cell r="W305">
            <v>50</v>
          </cell>
          <cell r="X305">
            <v>60</v>
          </cell>
          <cell r="Y305">
            <v>0</v>
          </cell>
          <cell r="Z305">
            <v>355</v>
          </cell>
          <cell r="AA305">
            <v>290</v>
          </cell>
          <cell r="AB305">
            <v>65</v>
          </cell>
          <cell r="AC305">
            <v>35</v>
          </cell>
          <cell r="AD305">
            <v>20</v>
          </cell>
          <cell r="AE305">
            <v>0</v>
          </cell>
          <cell r="AF305">
            <v>75</v>
          </cell>
          <cell r="AG305">
            <v>60</v>
          </cell>
          <cell r="AH305">
            <v>45</v>
          </cell>
          <cell r="AI305">
            <v>15</v>
          </cell>
          <cell r="AJ305">
            <v>0</v>
          </cell>
          <cell r="AK305">
            <v>10</v>
          </cell>
          <cell r="AL305">
            <v>10</v>
          </cell>
          <cell r="AM305">
            <v>0</v>
          </cell>
          <cell r="AN305">
            <v>0</v>
          </cell>
          <cell r="AO305">
            <v>380</v>
          </cell>
          <cell r="AP305">
            <v>145</v>
          </cell>
          <cell r="AQ305">
            <v>135</v>
          </cell>
          <cell r="AR305">
            <v>25</v>
          </cell>
          <cell r="AS305">
            <v>50</v>
          </cell>
          <cell r="AT305">
            <v>25</v>
          </cell>
          <cell r="AU305">
            <v>0.6</v>
          </cell>
          <cell r="AV305">
            <v>3165</v>
          </cell>
          <cell r="AW305">
            <v>1570</v>
          </cell>
          <cell r="AX305">
            <v>45</v>
          </cell>
          <cell r="AY305">
            <v>610</v>
          </cell>
          <cell r="AZ305">
            <v>910</v>
          </cell>
          <cell r="BA305">
            <v>1595</v>
          </cell>
          <cell r="BB305">
            <v>2.5</v>
          </cell>
          <cell r="BC305">
            <v>285</v>
          </cell>
          <cell r="BD305">
            <v>215</v>
          </cell>
          <cell r="BE305">
            <v>15</v>
          </cell>
          <cell r="BF305">
            <v>45</v>
          </cell>
          <cell r="BG305">
            <v>160</v>
          </cell>
          <cell r="BH305">
            <v>70</v>
          </cell>
          <cell r="BI305">
            <v>1820</v>
          </cell>
          <cell r="BJ305">
            <v>4.3</v>
          </cell>
          <cell r="BK305">
            <v>7826</v>
          </cell>
          <cell r="BL305">
            <v>1.6</v>
          </cell>
          <cell r="BM305">
            <v>2912</v>
          </cell>
          <cell r="BN305">
            <v>1820</v>
          </cell>
          <cell r="BO305">
            <v>555</v>
          </cell>
          <cell r="BP305">
            <v>1260</v>
          </cell>
          <cell r="BQ305">
            <v>0</v>
          </cell>
          <cell r="BR305">
            <v>1820</v>
          </cell>
          <cell r="BS305">
            <v>925</v>
          </cell>
          <cell r="BT305">
            <v>580</v>
          </cell>
          <cell r="BU305">
            <v>315</v>
          </cell>
          <cell r="BV305">
            <v>1820</v>
          </cell>
          <cell r="BW305">
            <v>860</v>
          </cell>
          <cell r="BX305">
            <v>200</v>
          </cell>
          <cell r="BY305">
            <v>290</v>
          </cell>
          <cell r="BZ305">
            <v>410</v>
          </cell>
          <cell r="CA305">
            <v>40</v>
          </cell>
          <cell r="CB305">
            <v>0</v>
          </cell>
          <cell r="CC305">
            <v>0</v>
          </cell>
          <cell r="CD305">
            <v>10</v>
          </cell>
          <cell r="CE305">
            <v>0</v>
          </cell>
          <cell r="CF305">
            <v>1820</v>
          </cell>
          <cell r="CG305">
            <v>0</v>
          </cell>
          <cell r="CH305">
            <v>0</v>
          </cell>
          <cell r="CI305">
            <v>5</v>
          </cell>
          <cell r="CJ305">
            <v>80</v>
          </cell>
          <cell r="CK305">
            <v>625</v>
          </cell>
          <cell r="CL305">
            <v>1110</v>
          </cell>
          <cell r="CM305">
            <v>0</v>
          </cell>
          <cell r="CN305">
            <v>0</v>
          </cell>
          <cell r="CO305">
            <v>1815</v>
          </cell>
          <cell r="CP305">
            <v>920</v>
          </cell>
          <cell r="CQ305">
            <v>595</v>
          </cell>
          <cell r="CR305">
            <v>195</v>
          </cell>
          <cell r="CS305">
            <v>100</v>
          </cell>
          <cell r="CT305">
            <v>5</v>
          </cell>
          <cell r="CU305">
            <v>3165</v>
          </cell>
          <cell r="CV305">
            <v>1.7</v>
          </cell>
          <cell r="CW305">
            <v>1820</v>
          </cell>
          <cell r="CX305">
            <v>640</v>
          </cell>
          <cell r="CY305">
            <v>0</v>
          </cell>
          <cell r="CZ305">
            <v>1175</v>
          </cell>
        </row>
        <row r="306">
          <cell r="A306" t="str">
            <v>4620150.00</v>
          </cell>
          <cell r="B306" t="str">
            <v>0150.00</v>
          </cell>
          <cell r="C306" t="str">
            <v>Plateau Mont-Royal</v>
          </cell>
          <cell r="D306">
            <v>2215</v>
          </cell>
          <cell r="E306">
            <v>1515</v>
          </cell>
          <cell r="F306">
            <v>320</v>
          </cell>
          <cell r="G306">
            <v>50</v>
          </cell>
          <cell r="H306">
            <v>215</v>
          </cell>
          <cell r="I306">
            <v>120</v>
          </cell>
          <cell r="J306">
            <v>2215</v>
          </cell>
          <cell r="K306">
            <v>1785</v>
          </cell>
          <cell r="L306">
            <v>430</v>
          </cell>
          <cell r="M306">
            <v>430</v>
          </cell>
          <cell r="N306">
            <v>280</v>
          </cell>
          <cell r="O306">
            <v>85</v>
          </cell>
          <cell r="P306">
            <v>45</v>
          </cell>
          <cell r="Q306">
            <v>10</v>
          </cell>
          <cell r="R306">
            <v>430</v>
          </cell>
          <cell r="S306">
            <v>350</v>
          </cell>
          <cell r="T306">
            <v>135</v>
          </cell>
          <cell r="U306">
            <v>60</v>
          </cell>
          <cell r="V306">
            <v>75</v>
          </cell>
          <cell r="W306">
            <v>25</v>
          </cell>
          <cell r="X306">
            <v>35</v>
          </cell>
          <cell r="Y306">
            <v>10</v>
          </cell>
          <cell r="Z306">
            <v>210</v>
          </cell>
          <cell r="AA306">
            <v>150</v>
          </cell>
          <cell r="AB306">
            <v>60</v>
          </cell>
          <cell r="AC306">
            <v>50</v>
          </cell>
          <cell r="AD306">
            <v>10</v>
          </cell>
          <cell r="AE306">
            <v>0</v>
          </cell>
          <cell r="AF306">
            <v>80</v>
          </cell>
          <cell r="AG306">
            <v>75</v>
          </cell>
          <cell r="AH306">
            <v>65</v>
          </cell>
          <cell r="AI306">
            <v>10</v>
          </cell>
          <cell r="AJ306">
            <v>0</v>
          </cell>
          <cell r="AK306">
            <v>0</v>
          </cell>
          <cell r="AL306">
            <v>0</v>
          </cell>
          <cell r="AM306">
            <v>0</v>
          </cell>
          <cell r="AN306">
            <v>0</v>
          </cell>
          <cell r="AO306">
            <v>295</v>
          </cell>
          <cell r="AP306">
            <v>95</v>
          </cell>
          <cell r="AQ306">
            <v>135</v>
          </cell>
          <cell r="AR306">
            <v>30</v>
          </cell>
          <cell r="AS306">
            <v>10</v>
          </cell>
          <cell r="AT306">
            <v>25</v>
          </cell>
          <cell r="AU306">
            <v>0.7</v>
          </cell>
          <cell r="AV306">
            <v>2270</v>
          </cell>
          <cell r="AW306">
            <v>1195</v>
          </cell>
          <cell r="AX306">
            <v>75</v>
          </cell>
          <cell r="AY306">
            <v>350</v>
          </cell>
          <cell r="AZ306">
            <v>765</v>
          </cell>
          <cell r="BA306">
            <v>1070</v>
          </cell>
          <cell r="BB306">
            <v>2.5</v>
          </cell>
          <cell r="BC306">
            <v>110</v>
          </cell>
          <cell r="BD306">
            <v>50</v>
          </cell>
          <cell r="BE306">
            <v>10</v>
          </cell>
          <cell r="BF306">
            <v>0</v>
          </cell>
          <cell r="BG306">
            <v>40</v>
          </cell>
          <cell r="BH306">
            <v>55</v>
          </cell>
          <cell r="BI306">
            <v>1370</v>
          </cell>
          <cell r="BJ306">
            <v>4</v>
          </cell>
          <cell r="BK306">
            <v>5480</v>
          </cell>
          <cell r="BL306">
            <v>1.5</v>
          </cell>
          <cell r="BM306">
            <v>2055</v>
          </cell>
          <cell r="BN306">
            <v>1370</v>
          </cell>
          <cell r="BO306">
            <v>280</v>
          </cell>
          <cell r="BP306">
            <v>1085</v>
          </cell>
          <cell r="BQ306">
            <v>0</v>
          </cell>
          <cell r="BR306">
            <v>1370</v>
          </cell>
          <cell r="BS306">
            <v>785</v>
          </cell>
          <cell r="BT306">
            <v>445</v>
          </cell>
          <cell r="BU306">
            <v>140</v>
          </cell>
          <cell r="BV306">
            <v>1370</v>
          </cell>
          <cell r="BW306">
            <v>445</v>
          </cell>
          <cell r="BX306">
            <v>220</v>
          </cell>
          <cell r="BY306">
            <v>355</v>
          </cell>
          <cell r="BZ306">
            <v>145</v>
          </cell>
          <cell r="CA306">
            <v>45</v>
          </cell>
          <cell r="CB306">
            <v>55</v>
          </cell>
          <cell r="CC306">
            <v>25</v>
          </cell>
          <cell r="CD306">
            <v>50</v>
          </cell>
          <cell r="CE306">
            <v>30</v>
          </cell>
          <cell r="CF306">
            <v>1370</v>
          </cell>
          <cell r="CG306">
            <v>5</v>
          </cell>
          <cell r="CH306">
            <v>0</v>
          </cell>
          <cell r="CI306">
            <v>0</v>
          </cell>
          <cell r="CJ306">
            <v>25</v>
          </cell>
          <cell r="CK306">
            <v>0</v>
          </cell>
          <cell r="CL306">
            <v>1330</v>
          </cell>
          <cell r="CM306">
            <v>0</v>
          </cell>
          <cell r="CN306">
            <v>0</v>
          </cell>
          <cell r="CO306">
            <v>1375</v>
          </cell>
          <cell r="CP306">
            <v>770</v>
          </cell>
          <cell r="CQ306">
            <v>405</v>
          </cell>
          <cell r="CR306">
            <v>130</v>
          </cell>
          <cell r="CS306">
            <v>65</v>
          </cell>
          <cell r="CT306">
            <v>5</v>
          </cell>
          <cell r="CU306">
            <v>2270</v>
          </cell>
          <cell r="CV306">
            <v>1.7</v>
          </cell>
          <cell r="CW306">
            <v>1370</v>
          </cell>
          <cell r="CX306">
            <v>430</v>
          </cell>
          <cell r="CY306">
            <v>0</v>
          </cell>
          <cell r="CZ306">
            <v>945</v>
          </cell>
        </row>
        <row r="307">
          <cell r="A307" t="str">
            <v>4620151.00</v>
          </cell>
          <cell r="B307" t="str">
            <v>0151.00</v>
          </cell>
          <cell r="C307" t="str">
            <v>Plateau Mont-Royal</v>
          </cell>
          <cell r="D307">
            <v>1900</v>
          </cell>
          <cell r="E307">
            <v>1330</v>
          </cell>
          <cell r="F307">
            <v>235</v>
          </cell>
          <cell r="G307">
            <v>40</v>
          </cell>
          <cell r="H307">
            <v>170</v>
          </cell>
          <cell r="I307">
            <v>120</v>
          </cell>
          <cell r="J307">
            <v>1900</v>
          </cell>
          <cell r="K307">
            <v>1360</v>
          </cell>
          <cell r="L307">
            <v>535</v>
          </cell>
          <cell r="M307">
            <v>470</v>
          </cell>
          <cell r="N307">
            <v>325</v>
          </cell>
          <cell r="O307">
            <v>85</v>
          </cell>
          <cell r="P307">
            <v>40</v>
          </cell>
          <cell r="Q307">
            <v>20</v>
          </cell>
          <cell r="R307">
            <v>470</v>
          </cell>
          <cell r="S307">
            <v>395</v>
          </cell>
          <cell r="T307">
            <v>115</v>
          </cell>
          <cell r="U307">
            <v>60</v>
          </cell>
          <cell r="V307">
            <v>50</v>
          </cell>
          <cell r="W307">
            <v>15</v>
          </cell>
          <cell r="X307">
            <v>20</v>
          </cell>
          <cell r="Y307">
            <v>20</v>
          </cell>
          <cell r="Z307">
            <v>275</v>
          </cell>
          <cell r="AA307">
            <v>205</v>
          </cell>
          <cell r="AB307">
            <v>75</v>
          </cell>
          <cell r="AC307">
            <v>50</v>
          </cell>
          <cell r="AD307">
            <v>20</v>
          </cell>
          <cell r="AE307">
            <v>0</v>
          </cell>
          <cell r="AF307">
            <v>75</v>
          </cell>
          <cell r="AG307">
            <v>45</v>
          </cell>
          <cell r="AH307">
            <v>30</v>
          </cell>
          <cell r="AI307">
            <v>20</v>
          </cell>
          <cell r="AJ307">
            <v>0</v>
          </cell>
          <cell r="AK307">
            <v>25</v>
          </cell>
          <cell r="AL307">
            <v>25</v>
          </cell>
          <cell r="AM307">
            <v>0</v>
          </cell>
          <cell r="AN307">
            <v>0</v>
          </cell>
          <cell r="AO307">
            <v>305</v>
          </cell>
          <cell r="AP307">
            <v>115</v>
          </cell>
          <cell r="AQ307">
            <v>110</v>
          </cell>
          <cell r="AR307">
            <v>10</v>
          </cell>
          <cell r="AS307">
            <v>30</v>
          </cell>
          <cell r="AT307">
            <v>35</v>
          </cell>
          <cell r="AU307">
            <v>0.6</v>
          </cell>
          <cell r="AV307">
            <v>1995</v>
          </cell>
          <cell r="AW307">
            <v>820</v>
          </cell>
          <cell r="AX307">
            <v>70</v>
          </cell>
          <cell r="AY307">
            <v>240</v>
          </cell>
          <cell r="AZ307">
            <v>515</v>
          </cell>
          <cell r="BA307">
            <v>1170</v>
          </cell>
          <cell r="BB307">
            <v>2.5</v>
          </cell>
          <cell r="BC307">
            <v>150</v>
          </cell>
          <cell r="BD307">
            <v>80</v>
          </cell>
          <cell r="BE307">
            <v>10</v>
          </cell>
          <cell r="BF307">
            <v>15</v>
          </cell>
          <cell r="BG307">
            <v>60</v>
          </cell>
          <cell r="BH307">
            <v>70</v>
          </cell>
          <cell r="BI307">
            <v>1120</v>
          </cell>
          <cell r="BJ307">
            <v>4.7</v>
          </cell>
          <cell r="BK307">
            <v>5264</v>
          </cell>
          <cell r="BL307">
            <v>1.7</v>
          </cell>
          <cell r="BM307">
            <v>1904</v>
          </cell>
          <cell r="BN307">
            <v>1120</v>
          </cell>
          <cell r="BO307">
            <v>290</v>
          </cell>
          <cell r="BP307">
            <v>825</v>
          </cell>
          <cell r="BQ307">
            <v>0</v>
          </cell>
          <cell r="BR307">
            <v>1120</v>
          </cell>
          <cell r="BS307">
            <v>555</v>
          </cell>
          <cell r="BT307">
            <v>400</v>
          </cell>
          <cell r="BU307">
            <v>160</v>
          </cell>
          <cell r="BV307">
            <v>1120</v>
          </cell>
          <cell r="BW307">
            <v>700</v>
          </cell>
          <cell r="BX307">
            <v>180</v>
          </cell>
          <cell r="BY307">
            <v>65</v>
          </cell>
          <cell r="BZ307">
            <v>55</v>
          </cell>
          <cell r="CA307">
            <v>45</v>
          </cell>
          <cell r="CB307">
            <v>10</v>
          </cell>
          <cell r="CC307">
            <v>20</v>
          </cell>
          <cell r="CD307">
            <v>0</v>
          </cell>
          <cell r="CE307">
            <v>35</v>
          </cell>
          <cell r="CF307">
            <v>1120</v>
          </cell>
          <cell r="CG307">
            <v>5</v>
          </cell>
          <cell r="CH307">
            <v>0</v>
          </cell>
          <cell r="CI307">
            <v>5</v>
          </cell>
          <cell r="CJ307">
            <v>40</v>
          </cell>
          <cell r="CK307">
            <v>80</v>
          </cell>
          <cell r="CL307">
            <v>990</v>
          </cell>
          <cell r="CM307">
            <v>5</v>
          </cell>
          <cell r="CN307">
            <v>0</v>
          </cell>
          <cell r="CO307">
            <v>1115</v>
          </cell>
          <cell r="CP307">
            <v>535</v>
          </cell>
          <cell r="CQ307">
            <v>380</v>
          </cell>
          <cell r="CR307">
            <v>140</v>
          </cell>
          <cell r="CS307">
            <v>65</v>
          </cell>
          <cell r="CT307">
            <v>0</v>
          </cell>
          <cell r="CU307">
            <v>1995</v>
          </cell>
          <cell r="CV307">
            <v>1.8</v>
          </cell>
          <cell r="CW307">
            <v>1120</v>
          </cell>
          <cell r="CX307">
            <v>475</v>
          </cell>
          <cell r="CY307">
            <v>0</v>
          </cell>
          <cell r="CZ307">
            <v>645</v>
          </cell>
        </row>
        <row r="308">
          <cell r="A308" t="str">
            <v>4620152.00</v>
          </cell>
          <cell r="B308" t="str">
            <v>0152.00</v>
          </cell>
          <cell r="C308" t="str">
            <v>Plateau Mont-Royal</v>
          </cell>
          <cell r="D308">
            <v>1345</v>
          </cell>
          <cell r="E308">
            <v>960</v>
          </cell>
          <cell r="F308">
            <v>195</v>
          </cell>
          <cell r="G308">
            <v>30</v>
          </cell>
          <cell r="H308">
            <v>110</v>
          </cell>
          <cell r="I308">
            <v>45</v>
          </cell>
          <cell r="J308">
            <v>1345</v>
          </cell>
          <cell r="K308">
            <v>1030</v>
          </cell>
          <cell r="L308">
            <v>320</v>
          </cell>
          <cell r="M308">
            <v>330</v>
          </cell>
          <cell r="N308">
            <v>205</v>
          </cell>
          <cell r="O308">
            <v>75</v>
          </cell>
          <cell r="P308">
            <v>30</v>
          </cell>
          <cell r="Q308">
            <v>15</v>
          </cell>
          <cell r="R308">
            <v>330</v>
          </cell>
          <cell r="S308">
            <v>250</v>
          </cell>
          <cell r="T308">
            <v>100</v>
          </cell>
          <cell r="U308">
            <v>60</v>
          </cell>
          <cell r="V308">
            <v>40</v>
          </cell>
          <cell r="W308">
            <v>20</v>
          </cell>
          <cell r="X308">
            <v>15</v>
          </cell>
          <cell r="Y308">
            <v>0</v>
          </cell>
          <cell r="Z308">
            <v>155</v>
          </cell>
          <cell r="AA308">
            <v>85</v>
          </cell>
          <cell r="AB308">
            <v>70</v>
          </cell>
          <cell r="AC308">
            <v>35</v>
          </cell>
          <cell r="AD308">
            <v>10</v>
          </cell>
          <cell r="AE308">
            <v>15</v>
          </cell>
          <cell r="AF308">
            <v>75</v>
          </cell>
          <cell r="AG308">
            <v>55</v>
          </cell>
          <cell r="AH308">
            <v>50</v>
          </cell>
          <cell r="AI308">
            <v>10</v>
          </cell>
          <cell r="AJ308">
            <v>0</v>
          </cell>
          <cell r="AK308">
            <v>20</v>
          </cell>
          <cell r="AL308">
            <v>10</v>
          </cell>
          <cell r="AM308">
            <v>10</v>
          </cell>
          <cell r="AN308">
            <v>0</v>
          </cell>
          <cell r="AO308">
            <v>260</v>
          </cell>
          <cell r="AP308">
            <v>100</v>
          </cell>
          <cell r="AQ308">
            <v>55</v>
          </cell>
          <cell r="AR308">
            <v>35</v>
          </cell>
          <cell r="AS308">
            <v>75</v>
          </cell>
          <cell r="AT308">
            <v>0</v>
          </cell>
          <cell r="AU308">
            <v>0.8</v>
          </cell>
          <cell r="AV308">
            <v>1495</v>
          </cell>
          <cell r="AW308">
            <v>650</v>
          </cell>
          <cell r="AX308">
            <v>20</v>
          </cell>
          <cell r="AY308">
            <v>170</v>
          </cell>
          <cell r="AZ308">
            <v>460</v>
          </cell>
          <cell r="BA308">
            <v>840</v>
          </cell>
          <cell r="BB308">
            <v>2.6</v>
          </cell>
          <cell r="BC308">
            <v>115</v>
          </cell>
          <cell r="BD308">
            <v>50</v>
          </cell>
          <cell r="BE308">
            <v>0</v>
          </cell>
          <cell r="BF308">
            <v>0</v>
          </cell>
          <cell r="BG308">
            <v>45</v>
          </cell>
          <cell r="BH308">
            <v>55</v>
          </cell>
          <cell r="BI308">
            <v>855</v>
          </cell>
          <cell r="BJ308">
            <v>4.5</v>
          </cell>
          <cell r="BK308">
            <v>3847.5</v>
          </cell>
          <cell r="BL308">
            <v>1.7</v>
          </cell>
          <cell r="BM308">
            <v>1453.5</v>
          </cell>
          <cell r="BN308">
            <v>855</v>
          </cell>
          <cell r="BO308">
            <v>160</v>
          </cell>
          <cell r="BP308">
            <v>700</v>
          </cell>
          <cell r="BQ308">
            <v>0</v>
          </cell>
          <cell r="BR308">
            <v>860</v>
          </cell>
          <cell r="BS308">
            <v>430</v>
          </cell>
          <cell r="BT308">
            <v>300</v>
          </cell>
          <cell r="BU308">
            <v>125</v>
          </cell>
          <cell r="BV308">
            <v>855</v>
          </cell>
          <cell r="BW308">
            <v>445</v>
          </cell>
          <cell r="BX308">
            <v>230</v>
          </cell>
          <cell r="BY308">
            <v>80</v>
          </cell>
          <cell r="BZ308">
            <v>40</v>
          </cell>
          <cell r="CA308">
            <v>35</v>
          </cell>
          <cell r="CB308">
            <v>15</v>
          </cell>
          <cell r="CC308">
            <v>0</v>
          </cell>
          <cell r="CD308">
            <v>10</v>
          </cell>
          <cell r="CE308">
            <v>0</v>
          </cell>
          <cell r="CF308">
            <v>860</v>
          </cell>
          <cell r="CG308">
            <v>0</v>
          </cell>
          <cell r="CH308">
            <v>5</v>
          </cell>
          <cell r="CI308">
            <v>0</v>
          </cell>
          <cell r="CJ308">
            <v>20</v>
          </cell>
          <cell r="CK308">
            <v>0</v>
          </cell>
          <cell r="CL308">
            <v>840</v>
          </cell>
          <cell r="CM308">
            <v>0</v>
          </cell>
          <cell r="CN308">
            <v>0</v>
          </cell>
          <cell r="CO308">
            <v>860</v>
          </cell>
          <cell r="CP308">
            <v>430</v>
          </cell>
          <cell r="CQ308">
            <v>285</v>
          </cell>
          <cell r="CR308">
            <v>90</v>
          </cell>
          <cell r="CS308">
            <v>45</v>
          </cell>
          <cell r="CT308">
            <v>5</v>
          </cell>
          <cell r="CU308">
            <v>1495</v>
          </cell>
          <cell r="CV308">
            <v>1.7</v>
          </cell>
          <cell r="CW308">
            <v>855</v>
          </cell>
          <cell r="CX308">
            <v>330</v>
          </cell>
          <cell r="CY308">
            <v>0</v>
          </cell>
          <cell r="CZ308">
            <v>530</v>
          </cell>
        </row>
        <row r="309">
          <cell r="A309" t="str">
            <v>4620153.00</v>
          </cell>
          <cell r="B309" t="str">
            <v>0153.00</v>
          </cell>
          <cell r="C309" t="str">
            <v>Plateau Mont-Royal</v>
          </cell>
          <cell r="D309">
            <v>775</v>
          </cell>
          <cell r="E309">
            <v>520</v>
          </cell>
          <cell r="F309">
            <v>145</v>
          </cell>
          <cell r="G309">
            <v>15</v>
          </cell>
          <cell r="H309">
            <v>70</v>
          </cell>
          <cell r="I309">
            <v>25</v>
          </cell>
          <cell r="J309">
            <v>775</v>
          </cell>
          <cell r="K309">
            <v>625</v>
          </cell>
          <cell r="L309">
            <v>150</v>
          </cell>
          <cell r="M309">
            <v>190</v>
          </cell>
          <cell r="N309">
            <v>105</v>
          </cell>
          <cell r="O309">
            <v>60</v>
          </cell>
          <cell r="P309">
            <v>25</v>
          </cell>
          <cell r="Q309">
            <v>0</v>
          </cell>
          <cell r="R309">
            <v>195</v>
          </cell>
          <cell r="S309">
            <v>140</v>
          </cell>
          <cell r="T309">
            <v>65</v>
          </cell>
          <cell r="U309">
            <v>45</v>
          </cell>
          <cell r="V309">
            <v>15</v>
          </cell>
          <cell r="W309">
            <v>15</v>
          </cell>
          <cell r="X309">
            <v>0</v>
          </cell>
          <cell r="Y309">
            <v>0</v>
          </cell>
          <cell r="Z309">
            <v>75</v>
          </cell>
          <cell r="AA309">
            <v>45</v>
          </cell>
          <cell r="AB309">
            <v>30</v>
          </cell>
          <cell r="AC309">
            <v>15</v>
          </cell>
          <cell r="AD309">
            <v>15</v>
          </cell>
          <cell r="AE309">
            <v>0</v>
          </cell>
          <cell r="AF309">
            <v>55</v>
          </cell>
          <cell r="AG309">
            <v>50</v>
          </cell>
          <cell r="AH309">
            <v>15</v>
          </cell>
          <cell r="AI309">
            <v>25</v>
          </cell>
          <cell r="AJ309">
            <v>0</v>
          </cell>
          <cell r="AK309">
            <v>0</v>
          </cell>
          <cell r="AL309">
            <v>0</v>
          </cell>
          <cell r="AM309">
            <v>0</v>
          </cell>
          <cell r="AN309">
            <v>0</v>
          </cell>
          <cell r="AO309">
            <v>165</v>
          </cell>
          <cell r="AP309">
            <v>40</v>
          </cell>
          <cell r="AQ309">
            <v>80</v>
          </cell>
          <cell r="AR309">
            <v>10</v>
          </cell>
          <cell r="AS309">
            <v>15</v>
          </cell>
          <cell r="AT309">
            <v>20</v>
          </cell>
          <cell r="AU309">
            <v>0.9</v>
          </cell>
          <cell r="AV309">
            <v>805</v>
          </cell>
          <cell r="AW309">
            <v>310</v>
          </cell>
          <cell r="AX309">
            <v>25</v>
          </cell>
          <cell r="AY309">
            <v>60</v>
          </cell>
          <cell r="AZ309">
            <v>230</v>
          </cell>
          <cell r="BA309">
            <v>495</v>
          </cell>
          <cell r="BB309">
            <v>2.6</v>
          </cell>
          <cell r="BC309">
            <v>85</v>
          </cell>
          <cell r="BD309">
            <v>75</v>
          </cell>
          <cell r="BE309">
            <v>20</v>
          </cell>
          <cell r="BF309">
            <v>0</v>
          </cell>
          <cell r="BG309">
            <v>55</v>
          </cell>
          <cell r="BH309">
            <v>10</v>
          </cell>
          <cell r="BI309">
            <v>450</v>
          </cell>
          <cell r="BJ309">
            <v>4.0999999999999996</v>
          </cell>
          <cell r="BK309">
            <v>1844.9999999999998</v>
          </cell>
          <cell r="BL309">
            <v>1.7</v>
          </cell>
          <cell r="BM309">
            <v>765</v>
          </cell>
          <cell r="BN309">
            <v>450</v>
          </cell>
          <cell r="BO309">
            <v>70</v>
          </cell>
          <cell r="BP309">
            <v>380</v>
          </cell>
          <cell r="BQ309">
            <v>0</v>
          </cell>
          <cell r="BR309">
            <v>450</v>
          </cell>
          <cell r="BS309">
            <v>195</v>
          </cell>
          <cell r="BT309">
            <v>165</v>
          </cell>
          <cell r="BU309">
            <v>85</v>
          </cell>
          <cell r="BV309">
            <v>450</v>
          </cell>
          <cell r="BW309">
            <v>110</v>
          </cell>
          <cell r="BX309">
            <v>240</v>
          </cell>
          <cell r="BY309">
            <v>70</v>
          </cell>
          <cell r="BZ309">
            <v>20</v>
          </cell>
          <cell r="CA309">
            <v>10</v>
          </cell>
          <cell r="CB309">
            <v>0</v>
          </cell>
          <cell r="CC309">
            <v>10</v>
          </cell>
          <cell r="CD309">
            <v>0</v>
          </cell>
          <cell r="CE309">
            <v>0</v>
          </cell>
          <cell r="CF309">
            <v>450</v>
          </cell>
          <cell r="CG309">
            <v>5</v>
          </cell>
          <cell r="CH309">
            <v>0</v>
          </cell>
          <cell r="CI309">
            <v>0</v>
          </cell>
          <cell r="CJ309">
            <v>35</v>
          </cell>
          <cell r="CK309">
            <v>80</v>
          </cell>
          <cell r="CL309">
            <v>320</v>
          </cell>
          <cell r="CM309">
            <v>10</v>
          </cell>
          <cell r="CN309">
            <v>5</v>
          </cell>
          <cell r="CO309">
            <v>450</v>
          </cell>
          <cell r="CP309">
            <v>225</v>
          </cell>
          <cell r="CQ309">
            <v>140</v>
          </cell>
          <cell r="CR309">
            <v>45</v>
          </cell>
          <cell r="CS309">
            <v>35</v>
          </cell>
          <cell r="CT309">
            <v>5</v>
          </cell>
          <cell r="CU309">
            <v>805</v>
          </cell>
          <cell r="CV309">
            <v>1.8</v>
          </cell>
          <cell r="CW309">
            <v>450</v>
          </cell>
          <cell r="CX309">
            <v>190</v>
          </cell>
          <cell r="CY309">
            <v>0</v>
          </cell>
          <cell r="CZ309">
            <v>260</v>
          </cell>
        </row>
        <row r="310">
          <cell r="A310" t="str">
            <v>4620154.00</v>
          </cell>
          <cell r="B310" t="str">
            <v>0154.00</v>
          </cell>
          <cell r="C310" t="str">
            <v>Plateau Mont-Royal</v>
          </cell>
          <cell r="D310">
            <v>560</v>
          </cell>
          <cell r="E310">
            <v>400</v>
          </cell>
          <cell r="F310">
            <v>70</v>
          </cell>
          <cell r="G310">
            <v>10</v>
          </cell>
          <cell r="H310">
            <v>55</v>
          </cell>
          <cell r="I310">
            <v>20</v>
          </cell>
          <cell r="J310">
            <v>560</v>
          </cell>
          <cell r="K310">
            <v>435</v>
          </cell>
          <cell r="L310">
            <v>125</v>
          </cell>
          <cell r="M310">
            <v>150</v>
          </cell>
          <cell r="N310">
            <v>125</v>
          </cell>
          <cell r="O310">
            <v>20</v>
          </cell>
          <cell r="P310">
            <v>0</v>
          </cell>
          <cell r="Q310">
            <v>0</v>
          </cell>
          <cell r="R310">
            <v>150</v>
          </cell>
          <cell r="S310">
            <v>110</v>
          </cell>
          <cell r="T310">
            <v>40</v>
          </cell>
          <cell r="U310">
            <v>25</v>
          </cell>
          <cell r="V310">
            <v>15</v>
          </cell>
          <cell r="W310">
            <v>15</v>
          </cell>
          <cell r="X310">
            <v>0</v>
          </cell>
          <cell r="Y310">
            <v>0</v>
          </cell>
          <cell r="Z310">
            <v>65</v>
          </cell>
          <cell r="AA310">
            <v>60</v>
          </cell>
          <cell r="AB310">
            <v>0</v>
          </cell>
          <cell r="AC310">
            <v>0</v>
          </cell>
          <cell r="AD310">
            <v>10</v>
          </cell>
          <cell r="AE310">
            <v>0</v>
          </cell>
          <cell r="AF310">
            <v>40</v>
          </cell>
          <cell r="AG310">
            <v>40</v>
          </cell>
          <cell r="AH310">
            <v>40</v>
          </cell>
          <cell r="AI310">
            <v>0</v>
          </cell>
          <cell r="AJ310">
            <v>0</v>
          </cell>
          <cell r="AK310">
            <v>0</v>
          </cell>
          <cell r="AL310">
            <v>0</v>
          </cell>
          <cell r="AM310">
            <v>0</v>
          </cell>
          <cell r="AN310">
            <v>0</v>
          </cell>
          <cell r="AO310">
            <v>70</v>
          </cell>
          <cell r="AP310">
            <v>0</v>
          </cell>
          <cell r="AQ310">
            <v>20</v>
          </cell>
          <cell r="AR310">
            <v>10</v>
          </cell>
          <cell r="AS310">
            <v>0</v>
          </cell>
          <cell r="AT310">
            <v>30</v>
          </cell>
          <cell r="AU310">
            <v>0.4</v>
          </cell>
          <cell r="AV310">
            <v>605</v>
          </cell>
          <cell r="AW310">
            <v>280</v>
          </cell>
          <cell r="AX310">
            <v>0</v>
          </cell>
          <cell r="AY310">
            <v>115</v>
          </cell>
          <cell r="AZ310">
            <v>165</v>
          </cell>
          <cell r="BA310">
            <v>325</v>
          </cell>
          <cell r="BB310">
            <v>2.2000000000000002</v>
          </cell>
          <cell r="BC310">
            <v>35</v>
          </cell>
          <cell r="BD310">
            <v>10</v>
          </cell>
          <cell r="BE310">
            <v>0</v>
          </cell>
          <cell r="BF310">
            <v>0</v>
          </cell>
          <cell r="BG310">
            <v>10</v>
          </cell>
          <cell r="BH310">
            <v>25</v>
          </cell>
          <cell r="BI310">
            <v>355</v>
          </cell>
          <cell r="BJ310">
            <v>3.9</v>
          </cell>
          <cell r="BK310">
            <v>1384.5</v>
          </cell>
          <cell r="BL310">
            <v>1.5</v>
          </cell>
          <cell r="BM310">
            <v>532.5</v>
          </cell>
          <cell r="BN310">
            <v>355</v>
          </cell>
          <cell r="BO310">
            <v>50</v>
          </cell>
          <cell r="BP310">
            <v>305</v>
          </cell>
          <cell r="BQ310">
            <v>0</v>
          </cell>
          <cell r="BR310">
            <v>355</v>
          </cell>
          <cell r="BS310">
            <v>245</v>
          </cell>
          <cell r="BT310">
            <v>85</v>
          </cell>
          <cell r="BU310">
            <v>20</v>
          </cell>
          <cell r="BV310">
            <v>355</v>
          </cell>
          <cell r="BW310">
            <v>90</v>
          </cell>
          <cell r="BX310">
            <v>100</v>
          </cell>
          <cell r="BY310">
            <v>15</v>
          </cell>
          <cell r="BZ310">
            <v>40</v>
          </cell>
          <cell r="CA310">
            <v>40</v>
          </cell>
          <cell r="CB310">
            <v>25</v>
          </cell>
          <cell r="CC310">
            <v>15</v>
          </cell>
          <cell r="CD310">
            <v>0</v>
          </cell>
          <cell r="CE310">
            <v>30</v>
          </cell>
          <cell r="CF310">
            <v>355</v>
          </cell>
          <cell r="CG310">
            <v>0</v>
          </cell>
          <cell r="CH310">
            <v>0</v>
          </cell>
          <cell r="CI310">
            <v>5</v>
          </cell>
          <cell r="CJ310">
            <v>60</v>
          </cell>
          <cell r="CK310">
            <v>0</v>
          </cell>
          <cell r="CL310">
            <v>280</v>
          </cell>
          <cell r="CM310">
            <v>5</v>
          </cell>
          <cell r="CN310">
            <v>0</v>
          </cell>
          <cell r="CO310">
            <v>355</v>
          </cell>
          <cell r="CP310">
            <v>195</v>
          </cell>
          <cell r="CQ310">
            <v>105</v>
          </cell>
          <cell r="CR310">
            <v>50</v>
          </cell>
          <cell r="CS310">
            <v>10</v>
          </cell>
          <cell r="CT310">
            <v>5</v>
          </cell>
          <cell r="CU310">
            <v>605</v>
          </cell>
          <cell r="CV310">
            <v>1.7</v>
          </cell>
          <cell r="CW310">
            <v>355</v>
          </cell>
          <cell r="CX310">
            <v>150</v>
          </cell>
          <cell r="CY310">
            <v>0</v>
          </cell>
          <cell r="CZ310">
            <v>205</v>
          </cell>
        </row>
        <row r="311">
          <cell r="A311" t="str">
            <v>4620155.00</v>
          </cell>
          <cell r="B311" t="str">
            <v>0155.00</v>
          </cell>
          <cell r="C311" t="str">
            <v>Plateau Mont-Royal</v>
          </cell>
          <cell r="D311">
            <v>1580</v>
          </cell>
          <cell r="E311">
            <v>1100</v>
          </cell>
          <cell r="F311">
            <v>210</v>
          </cell>
          <cell r="G311">
            <v>30</v>
          </cell>
          <cell r="H311">
            <v>165</v>
          </cell>
          <cell r="I311">
            <v>75</v>
          </cell>
          <cell r="J311">
            <v>1580</v>
          </cell>
          <cell r="K311">
            <v>1180</v>
          </cell>
          <cell r="L311">
            <v>400</v>
          </cell>
          <cell r="M311">
            <v>405</v>
          </cell>
          <cell r="N311">
            <v>255</v>
          </cell>
          <cell r="O311">
            <v>110</v>
          </cell>
          <cell r="P311">
            <v>30</v>
          </cell>
          <cell r="Q311">
            <v>10</v>
          </cell>
          <cell r="R311">
            <v>405</v>
          </cell>
          <cell r="S311">
            <v>320</v>
          </cell>
          <cell r="T311">
            <v>125</v>
          </cell>
          <cell r="U311">
            <v>60</v>
          </cell>
          <cell r="V311">
            <v>70</v>
          </cell>
          <cell r="W311">
            <v>50</v>
          </cell>
          <cell r="X311">
            <v>15</v>
          </cell>
          <cell r="Y311">
            <v>10</v>
          </cell>
          <cell r="Z311">
            <v>195</v>
          </cell>
          <cell r="AA311">
            <v>130</v>
          </cell>
          <cell r="AB311">
            <v>60</v>
          </cell>
          <cell r="AC311">
            <v>40</v>
          </cell>
          <cell r="AD311">
            <v>15</v>
          </cell>
          <cell r="AE311">
            <v>0</v>
          </cell>
          <cell r="AF311">
            <v>80</v>
          </cell>
          <cell r="AG311">
            <v>65</v>
          </cell>
          <cell r="AH311">
            <v>50</v>
          </cell>
          <cell r="AI311">
            <v>10</v>
          </cell>
          <cell r="AJ311">
            <v>0</v>
          </cell>
          <cell r="AK311">
            <v>20</v>
          </cell>
          <cell r="AL311">
            <v>15</v>
          </cell>
          <cell r="AM311">
            <v>0</v>
          </cell>
          <cell r="AN311">
            <v>0</v>
          </cell>
          <cell r="AO311">
            <v>270</v>
          </cell>
          <cell r="AP311">
            <v>75</v>
          </cell>
          <cell r="AQ311">
            <v>90</v>
          </cell>
          <cell r="AR311">
            <v>30</v>
          </cell>
          <cell r="AS311">
            <v>45</v>
          </cell>
          <cell r="AT311">
            <v>35</v>
          </cell>
          <cell r="AU311">
            <v>0.7</v>
          </cell>
          <cell r="AV311">
            <v>1725</v>
          </cell>
          <cell r="AW311">
            <v>725</v>
          </cell>
          <cell r="AX311">
            <v>40</v>
          </cell>
          <cell r="AY311">
            <v>140</v>
          </cell>
          <cell r="AZ311">
            <v>545</v>
          </cell>
          <cell r="BA311">
            <v>995</v>
          </cell>
          <cell r="BB311">
            <v>2.5</v>
          </cell>
          <cell r="BC311">
            <v>145</v>
          </cell>
          <cell r="BD311">
            <v>60</v>
          </cell>
          <cell r="BE311">
            <v>0</v>
          </cell>
          <cell r="BF311">
            <v>0</v>
          </cell>
          <cell r="BG311">
            <v>55</v>
          </cell>
          <cell r="BH311">
            <v>85</v>
          </cell>
          <cell r="BI311">
            <v>1035</v>
          </cell>
          <cell r="BJ311">
            <v>4.4000000000000004</v>
          </cell>
          <cell r="BK311">
            <v>4554</v>
          </cell>
          <cell r="BL311">
            <v>1.6</v>
          </cell>
          <cell r="BM311">
            <v>1656</v>
          </cell>
          <cell r="BN311">
            <v>1030</v>
          </cell>
          <cell r="BO311">
            <v>170</v>
          </cell>
          <cell r="BP311">
            <v>860</v>
          </cell>
          <cell r="BQ311">
            <v>0</v>
          </cell>
          <cell r="BR311">
            <v>1035</v>
          </cell>
          <cell r="BS311">
            <v>510</v>
          </cell>
          <cell r="BT311">
            <v>355</v>
          </cell>
          <cell r="BU311">
            <v>170</v>
          </cell>
          <cell r="BV311">
            <v>1030</v>
          </cell>
          <cell r="BW311">
            <v>635</v>
          </cell>
          <cell r="BX311">
            <v>170</v>
          </cell>
          <cell r="BY311">
            <v>120</v>
          </cell>
          <cell r="BZ311">
            <v>30</v>
          </cell>
          <cell r="CA311">
            <v>35</v>
          </cell>
          <cell r="CB311">
            <v>40</v>
          </cell>
          <cell r="CC311">
            <v>0</v>
          </cell>
          <cell r="CD311">
            <v>0</v>
          </cell>
          <cell r="CE311">
            <v>0</v>
          </cell>
          <cell r="CF311">
            <v>1030</v>
          </cell>
          <cell r="CG311">
            <v>0</v>
          </cell>
          <cell r="CH311">
            <v>5</v>
          </cell>
          <cell r="CI311">
            <v>0</v>
          </cell>
          <cell r="CJ311">
            <v>25</v>
          </cell>
          <cell r="CK311">
            <v>90</v>
          </cell>
          <cell r="CL311">
            <v>910</v>
          </cell>
          <cell r="CM311">
            <v>0</v>
          </cell>
          <cell r="CN311">
            <v>0</v>
          </cell>
          <cell r="CO311">
            <v>1035</v>
          </cell>
          <cell r="CP311">
            <v>555</v>
          </cell>
          <cell r="CQ311">
            <v>330</v>
          </cell>
          <cell r="CR311">
            <v>105</v>
          </cell>
          <cell r="CS311">
            <v>40</v>
          </cell>
          <cell r="CT311">
            <v>5</v>
          </cell>
          <cell r="CU311">
            <v>1725</v>
          </cell>
          <cell r="CV311">
            <v>1.7</v>
          </cell>
          <cell r="CW311">
            <v>1030</v>
          </cell>
          <cell r="CX311">
            <v>400</v>
          </cell>
          <cell r="CY311">
            <v>0</v>
          </cell>
          <cell r="CZ311">
            <v>630</v>
          </cell>
        </row>
        <row r="312">
          <cell r="A312" t="str">
            <v>4620156.00</v>
          </cell>
          <cell r="B312" t="str">
            <v>0156.00</v>
          </cell>
          <cell r="C312" t="str">
            <v>Plateau Mont-Royal</v>
          </cell>
          <cell r="D312">
            <v>1730</v>
          </cell>
          <cell r="E312">
            <v>1210</v>
          </cell>
          <cell r="F312">
            <v>250</v>
          </cell>
          <cell r="G312">
            <v>40</v>
          </cell>
          <cell r="H312">
            <v>160</v>
          </cell>
          <cell r="I312">
            <v>65</v>
          </cell>
          <cell r="J312">
            <v>1730</v>
          </cell>
          <cell r="K312">
            <v>1300</v>
          </cell>
          <cell r="L312">
            <v>430</v>
          </cell>
          <cell r="M312">
            <v>420</v>
          </cell>
          <cell r="N312">
            <v>305</v>
          </cell>
          <cell r="O312">
            <v>60</v>
          </cell>
          <cell r="P312">
            <v>55</v>
          </cell>
          <cell r="Q312">
            <v>10</v>
          </cell>
          <cell r="R312">
            <v>420</v>
          </cell>
          <cell r="S312">
            <v>315</v>
          </cell>
          <cell r="T312">
            <v>100</v>
          </cell>
          <cell r="U312">
            <v>60</v>
          </cell>
          <cell r="V312">
            <v>40</v>
          </cell>
          <cell r="W312">
            <v>10</v>
          </cell>
          <cell r="X312">
            <v>30</v>
          </cell>
          <cell r="Y312">
            <v>0</v>
          </cell>
          <cell r="Z312">
            <v>220</v>
          </cell>
          <cell r="AA312">
            <v>180</v>
          </cell>
          <cell r="AB312">
            <v>40</v>
          </cell>
          <cell r="AC312">
            <v>20</v>
          </cell>
          <cell r="AD312">
            <v>15</v>
          </cell>
          <cell r="AE312">
            <v>0</v>
          </cell>
          <cell r="AF312">
            <v>100</v>
          </cell>
          <cell r="AG312">
            <v>90</v>
          </cell>
          <cell r="AH312">
            <v>60</v>
          </cell>
          <cell r="AI312">
            <v>15</v>
          </cell>
          <cell r="AJ312">
            <v>10</v>
          </cell>
          <cell r="AK312">
            <v>0</v>
          </cell>
          <cell r="AL312">
            <v>10</v>
          </cell>
          <cell r="AM312">
            <v>10</v>
          </cell>
          <cell r="AN312">
            <v>0</v>
          </cell>
          <cell r="AO312">
            <v>285</v>
          </cell>
          <cell r="AP312">
            <v>60</v>
          </cell>
          <cell r="AQ312">
            <v>140</v>
          </cell>
          <cell r="AR312">
            <v>25</v>
          </cell>
          <cell r="AS312">
            <v>30</v>
          </cell>
          <cell r="AT312">
            <v>35</v>
          </cell>
          <cell r="AU312">
            <v>0.7</v>
          </cell>
          <cell r="AV312">
            <v>1930</v>
          </cell>
          <cell r="AW312">
            <v>905</v>
          </cell>
          <cell r="AX312">
            <v>95</v>
          </cell>
          <cell r="AY312">
            <v>260</v>
          </cell>
          <cell r="AZ312">
            <v>550</v>
          </cell>
          <cell r="BA312">
            <v>1025</v>
          </cell>
          <cell r="BB312">
            <v>2.4</v>
          </cell>
          <cell r="BC312">
            <v>195</v>
          </cell>
          <cell r="BD312">
            <v>115</v>
          </cell>
          <cell r="BE312">
            <v>25</v>
          </cell>
          <cell r="BF312">
            <v>20</v>
          </cell>
          <cell r="BG312">
            <v>65</v>
          </cell>
          <cell r="BH312">
            <v>85</v>
          </cell>
          <cell r="BI312">
            <v>1100</v>
          </cell>
          <cell r="BJ312">
            <v>4.4000000000000004</v>
          </cell>
          <cell r="BK312">
            <v>4840</v>
          </cell>
          <cell r="BL312">
            <v>1.6</v>
          </cell>
          <cell r="BM312">
            <v>1760</v>
          </cell>
          <cell r="BN312">
            <v>1105</v>
          </cell>
          <cell r="BO312">
            <v>240</v>
          </cell>
          <cell r="BP312">
            <v>860</v>
          </cell>
          <cell r="BQ312">
            <v>0</v>
          </cell>
          <cell r="BR312">
            <v>1100</v>
          </cell>
          <cell r="BS312">
            <v>570</v>
          </cell>
          <cell r="BT312">
            <v>415</v>
          </cell>
          <cell r="BU312">
            <v>110</v>
          </cell>
          <cell r="BV312">
            <v>1100</v>
          </cell>
          <cell r="BW312">
            <v>715</v>
          </cell>
          <cell r="BX312">
            <v>205</v>
          </cell>
          <cell r="BY312">
            <v>90</v>
          </cell>
          <cell r="BZ312">
            <v>10</v>
          </cell>
          <cell r="CA312">
            <v>30</v>
          </cell>
          <cell r="CB312">
            <v>15</v>
          </cell>
          <cell r="CC312">
            <v>10</v>
          </cell>
          <cell r="CD312">
            <v>0</v>
          </cell>
          <cell r="CE312">
            <v>25</v>
          </cell>
          <cell r="CF312">
            <v>1100</v>
          </cell>
          <cell r="CG312">
            <v>0</v>
          </cell>
          <cell r="CH312">
            <v>0</v>
          </cell>
          <cell r="CI312">
            <v>0</v>
          </cell>
          <cell r="CJ312">
            <v>205</v>
          </cell>
          <cell r="CK312">
            <v>55</v>
          </cell>
          <cell r="CL312">
            <v>825</v>
          </cell>
          <cell r="CM312">
            <v>15</v>
          </cell>
          <cell r="CN312">
            <v>0</v>
          </cell>
          <cell r="CO312">
            <v>1100</v>
          </cell>
          <cell r="CP312">
            <v>545</v>
          </cell>
          <cell r="CQ312">
            <v>370</v>
          </cell>
          <cell r="CR312">
            <v>110</v>
          </cell>
          <cell r="CS312">
            <v>70</v>
          </cell>
          <cell r="CT312">
            <v>5</v>
          </cell>
          <cell r="CU312">
            <v>1930</v>
          </cell>
          <cell r="CV312">
            <v>1.8</v>
          </cell>
          <cell r="CW312">
            <v>1100</v>
          </cell>
          <cell r="CX312">
            <v>420</v>
          </cell>
          <cell r="CY312">
            <v>0</v>
          </cell>
          <cell r="CZ312">
            <v>680</v>
          </cell>
        </row>
        <row r="313">
          <cell r="A313" t="str">
            <v>4620157.00</v>
          </cell>
          <cell r="B313" t="str">
            <v>0157.00</v>
          </cell>
          <cell r="C313" t="str">
            <v>Plateau Mont-Royal</v>
          </cell>
          <cell r="D313">
            <v>1800</v>
          </cell>
          <cell r="E313">
            <v>1235</v>
          </cell>
          <cell r="F313">
            <v>285</v>
          </cell>
          <cell r="G313">
            <v>30</v>
          </cell>
          <cell r="H313">
            <v>170</v>
          </cell>
          <cell r="I313">
            <v>75</v>
          </cell>
          <cell r="J313">
            <v>1800</v>
          </cell>
          <cell r="K313">
            <v>1320</v>
          </cell>
          <cell r="L313">
            <v>480</v>
          </cell>
          <cell r="M313">
            <v>495</v>
          </cell>
          <cell r="N313">
            <v>355</v>
          </cell>
          <cell r="O313">
            <v>75</v>
          </cell>
          <cell r="P313">
            <v>45</v>
          </cell>
          <cell r="Q313">
            <v>15</v>
          </cell>
          <cell r="R313">
            <v>490</v>
          </cell>
          <cell r="S313">
            <v>385</v>
          </cell>
          <cell r="T313">
            <v>150</v>
          </cell>
          <cell r="U313">
            <v>85</v>
          </cell>
          <cell r="V313">
            <v>65</v>
          </cell>
          <cell r="W313">
            <v>40</v>
          </cell>
          <cell r="X313">
            <v>20</v>
          </cell>
          <cell r="Y313">
            <v>0</v>
          </cell>
          <cell r="Z313">
            <v>235</v>
          </cell>
          <cell r="AA313">
            <v>170</v>
          </cell>
          <cell r="AB313">
            <v>65</v>
          </cell>
          <cell r="AC313">
            <v>25</v>
          </cell>
          <cell r="AD313">
            <v>25</v>
          </cell>
          <cell r="AE313">
            <v>15</v>
          </cell>
          <cell r="AF313">
            <v>105</v>
          </cell>
          <cell r="AG313">
            <v>75</v>
          </cell>
          <cell r="AH313">
            <v>65</v>
          </cell>
          <cell r="AI313">
            <v>10</v>
          </cell>
          <cell r="AJ313">
            <v>0</v>
          </cell>
          <cell r="AK313">
            <v>35</v>
          </cell>
          <cell r="AL313">
            <v>35</v>
          </cell>
          <cell r="AM313">
            <v>0</v>
          </cell>
          <cell r="AN313">
            <v>0</v>
          </cell>
          <cell r="AO313">
            <v>345</v>
          </cell>
          <cell r="AP313">
            <v>80</v>
          </cell>
          <cell r="AQ313">
            <v>130</v>
          </cell>
          <cell r="AR313">
            <v>55</v>
          </cell>
          <cell r="AS313">
            <v>50</v>
          </cell>
          <cell r="AT313">
            <v>30</v>
          </cell>
          <cell r="AU313">
            <v>0.7</v>
          </cell>
          <cell r="AV313">
            <v>1990</v>
          </cell>
          <cell r="AW313">
            <v>770</v>
          </cell>
          <cell r="AX313">
            <v>0</v>
          </cell>
          <cell r="AY313">
            <v>240</v>
          </cell>
          <cell r="AZ313">
            <v>525</v>
          </cell>
          <cell r="BA313">
            <v>1225</v>
          </cell>
          <cell r="BB313">
            <v>2.5</v>
          </cell>
          <cell r="BC313">
            <v>185</v>
          </cell>
          <cell r="BD313">
            <v>135</v>
          </cell>
          <cell r="BE313">
            <v>0</v>
          </cell>
          <cell r="BF313">
            <v>20</v>
          </cell>
          <cell r="BG313">
            <v>115</v>
          </cell>
          <cell r="BH313">
            <v>50</v>
          </cell>
          <cell r="BI313">
            <v>1085</v>
          </cell>
          <cell r="BJ313">
            <v>4.9000000000000004</v>
          </cell>
          <cell r="BK313">
            <v>5316.5</v>
          </cell>
          <cell r="BL313">
            <v>1.7</v>
          </cell>
          <cell r="BM313">
            <v>1844.5</v>
          </cell>
          <cell r="BN313">
            <v>1090</v>
          </cell>
          <cell r="BO313">
            <v>350</v>
          </cell>
          <cell r="BP313">
            <v>740</v>
          </cell>
          <cell r="BQ313">
            <v>0</v>
          </cell>
          <cell r="BR313">
            <v>1090</v>
          </cell>
          <cell r="BS313">
            <v>570</v>
          </cell>
          <cell r="BT313">
            <v>395</v>
          </cell>
          <cell r="BU313">
            <v>115</v>
          </cell>
          <cell r="BV313">
            <v>1085</v>
          </cell>
          <cell r="BW313">
            <v>815</v>
          </cell>
          <cell r="BX313">
            <v>155</v>
          </cell>
          <cell r="BY313">
            <v>70</v>
          </cell>
          <cell r="BZ313">
            <v>30</v>
          </cell>
          <cell r="CA313">
            <v>0</v>
          </cell>
          <cell r="CB313">
            <v>0</v>
          </cell>
          <cell r="CC313">
            <v>10</v>
          </cell>
          <cell r="CD313">
            <v>0</v>
          </cell>
          <cell r="CE313">
            <v>10</v>
          </cell>
          <cell r="CF313">
            <v>1090</v>
          </cell>
          <cell r="CG313">
            <v>0</v>
          </cell>
          <cell r="CH313">
            <v>0</v>
          </cell>
          <cell r="CI313">
            <v>35</v>
          </cell>
          <cell r="CJ313">
            <v>135</v>
          </cell>
          <cell r="CK313">
            <v>5</v>
          </cell>
          <cell r="CL313">
            <v>910</v>
          </cell>
          <cell r="CM313">
            <v>5</v>
          </cell>
          <cell r="CN313">
            <v>5</v>
          </cell>
          <cell r="CO313">
            <v>1085</v>
          </cell>
          <cell r="CP313">
            <v>510</v>
          </cell>
          <cell r="CQ313">
            <v>380</v>
          </cell>
          <cell r="CR313">
            <v>115</v>
          </cell>
          <cell r="CS313">
            <v>75</v>
          </cell>
          <cell r="CT313">
            <v>10</v>
          </cell>
          <cell r="CU313">
            <v>1995</v>
          </cell>
          <cell r="CV313">
            <v>1.8</v>
          </cell>
          <cell r="CW313">
            <v>1090</v>
          </cell>
          <cell r="CX313">
            <v>460</v>
          </cell>
          <cell r="CY313">
            <v>20</v>
          </cell>
          <cell r="CZ313">
            <v>610</v>
          </cell>
        </row>
        <row r="314">
          <cell r="A314" t="str">
            <v>4620158.00</v>
          </cell>
          <cell r="B314" t="str">
            <v>0158.00</v>
          </cell>
          <cell r="C314" t="str">
            <v>Plateau Mont-Royal</v>
          </cell>
          <cell r="D314">
            <v>1845</v>
          </cell>
          <cell r="E314">
            <v>1315</v>
          </cell>
          <cell r="F314">
            <v>240</v>
          </cell>
          <cell r="G314">
            <v>35</v>
          </cell>
          <cell r="H314">
            <v>180</v>
          </cell>
          <cell r="I314">
            <v>80</v>
          </cell>
          <cell r="J314">
            <v>1845</v>
          </cell>
          <cell r="K314">
            <v>1355</v>
          </cell>
          <cell r="L314">
            <v>495</v>
          </cell>
          <cell r="M314">
            <v>440</v>
          </cell>
          <cell r="N314">
            <v>300</v>
          </cell>
          <cell r="O314">
            <v>85</v>
          </cell>
          <cell r="P314">
            <v>35</v>
          </cell>
          <cell r="Q314">
            <v>20</v>
          </cell>
          <cell r="R314">
            <v>440</v>
          </cell>
          <cell r="S314">
            <v>365</v>
          </cell>
          <cell r="T314">
            <v>120</v>
          </cell>
          <cell r="U314">
            <v>70</v>
          </cell>
          <cell r="V314">
            <v>50</v>
          </cell>
          <cell r="W314">
            <v>20</v>
          </cell>
          <cell r="X314">
            <v>20</v>
          </cell>
          <cell r="Y314">
            <v>10</v>
          </cell>
          <cell r="Z314">
            <v>245</v>
          </cell>
          <cell r="AA314">
            <v>170</v>
          </cell>
          <cell r="AB314">
            <v>75</v>
          </cell>
          <cell r="AC314">
            <v>50</v>
          </cell>
          <cell r="AD314">
            <v>15</v>
          </cell>
          <cell r="AE314">
            <v>10</v>
          </cell>
          <cell r="AF314">
            <v>75</v>
          </cell>
          <cell r="AG314">
            <v>60</v>
          </cell>
          <cell r="AH314">
            <v>40</v>
          </cell>
          <cell r="AI314">
            <v>20</v>
          </cell>
          <cell r="AJ314">
            <v>0</v>
          </cell>
          <cell r="AK314">
            <v>15</v>
          </cell>
          <cell r="AL314">
            <v>10</v>
          </cell>
          <cell r="AM314">
            <v>0</v>
          </cell>
          <cell r="AN314">
            <v>0</v>
          </cell>
          <cell r="AO314">
            <v>295</v>
          </cell>
          <cell r="AP314">
            <v>95</v>
          </cell>
          <cell r="AQ314">
            <v>110</v>
          </cell>
          <cell r="AR314">
            <v>25</v>
          </cell>
          <cell r="AS314">
            <v>45</v>
          </cell>
          <cell r="AT314">
            <v>15</v>
          </cell>
          <cell r="AU314">
            <v>0.7</v>
          </cell>
          <cell r="AV314">
            <v>2050</v>
          </cell>
          <cell r="AW314">
            <v>950</v>
          </cell>
          <cell r="AX314">
            <v>10</v>
          </cell>
          <cell r="AY314">
            <v>235</v>
          </cell>
          <cell r="AZ314">
            <v>700</v>
          </cell>
          <cell r="BA314">
            <v>1105</v>
          </cell>
          <cell r="BB314">
            <v>2.5</v>
          </cell>
          <cell r="BC314">
            <v>205</v>
          </cell>
          <cell r="BD314">
            <v>145</v>
          </cell>
          <cell r="BE314">
            <v>0</v>
          </cell>
          <cell r="BF314">
            <v>0</v>
          </cell>
          <cell r="BG314">
            <v>145</v>
          </cell>
          <cell r="BH314">
            <v>65</v>
          </cell>
          <cell r="BI314">
            <v>1255</v>
          </cell>
          <cell r="BJ314">
            <v>4.2</v>
          </cell>
          <cell r="BK314">
            <v>5271</v>
          </cell>
          <cell r="BL314">
            <v>1.5</v>
          </cell>
          <cell r="BM314">
            <v>1882.5</v>
          </cell>
          <cell r="BN314">
            <v>1250</v>
          </cell>
          <cell r="BO314">
            <v>275</v>
          </cell>
          <cell r="BP314">
            <v>975</v>
          </cell>
          <cell r="BQ314">
            <v>0</v>
          </cell>
          <cell r="BR314">
            <v>1250</v>
          </cell>
          <cell r="BS314">
            <v>700</v>
          </cell>
          <cell r="BT314">
            <v>410</v>
          </cell>
          <cell r="BU314">
            <v>140</v>
          </cell>
          <cell r="BV314">
            <v>1250</v>
          </cell>
          <cell r="BW314">
            <v>665</v>
          </cell>
          <cell r="BX314">
            <v>170</v>
          </cell>
          <cell r="BY314">
            <v>190</v>
          </cell>
          <cell r="BZ314">
            <v>60</v>
          </cell>
          <cell r="CA314">
            <v>65</v>
          </cell>
          <cell r="CB314">
            <v>0</v>
          </cell>
          <cell r="CC314">
            <v>25</v>
          </cell>
          <cell r="CD314">
            <v>0</v>
          </cell>
          <cell r="CE314">
            <v>55</v>
          </cell>
          <cell r="CF314">
            <v>1255</v>
          </cell>
          <cell r="CG314">
            <v>0</v>
          </cell>
          <cell r="CH314">
            <v>0</v>
          </cell>
          <cell r="CI314">
            <v>30</v>
          </cell>
          <cell r="CJ314">
            <v>165</v>
          </cell>
          <cell r="CK314">
            <v>170</v>
          </cell>
          <cell r="CL314">
            <v>880</v>
          </cell>
          <cell r="CM314">
            <v>0</v>
          </cell>
          <cell r="CN314">
            <v>0</v>
          </cell>
          <cell r="CO314">
            <v>1250</v>
          </cell>
          <cell r="CP314">
            <v>700</v>
          </cell>
          <cell r="CQ314">
            <v>390</v>
          </cell>
          <cell r="CR314">
            <v>95</v>
          </cell>
          <cell r="CS314">
            <v>65</v>
          </cell>
          <cell r="CT314">
            <v>5</v>
          </cell>
          <cell r="CU314">
            <v>2055</v>
          </cell>
          <cell r="CV314">
            <v>1.6</v>
          </cell>
          <cell r="CW314">
            <v>1255</v>
          </cell>
          <cell r="CX314">
            <v>430</v>
          </cell>
          <cell r="CY314">
            <v>0</v>
          </cell>
          <cell r="CZ314">
            <v>820</v>
          </cell>
        </row>
        <row r="315">
          <cell r="A315" t="str">
            <v>4620159.00</v>
          </cell>
          <cell r="B315" t="str">
            <v>0159.00</v>
          </cell>
          <cell r="C315" t="str">
            <v>Plateau Mont-Royal</v>
          </cell>
          <cell r="D315">
            <v>1605</v>
          </cell>
          <cell r="E315">
            <v>1110</v>
          </cell>
          <cell r="F315">
            <v>240</v>
          </cell>
          <cell r="G315">
            <v>45</v>
          </cell>
          <cell r="H315">
            <v>155</v>
          </cell>
          <cell r="I315">
            <v>50</v>
          </cell>
          <cell r="J315">
            <v>1600</v>
          </cell>
          <cell r="K315">
            <v>1085</v>
          </cell>
          <cell r="L315">
            <v>515</v>
          </cell>
          <cell r="M315">
            <v>480</v>
          </cell>
          <cell r="N315">
            <v>325</v>
          </cell>
          <cell r="O315">
            <v>60</v>
          </cell>
          <cell r="P315">
            <v>85</v>
          </cell>
          <cell r="Q315">
            <v>0</v>
          </cell>
          <cell r="R315">
            <v>480</v>
          </cell>
          <cell r="S315">
            <v>385</v>
          </cell>
          <cell r="T315">
            <v>105</v>
          </cell>
          <cell r="U315">
            <v>55</v>
          </cell>
          <cell r="V315">
            <v>60</v>
          </cell>
          <cell r="W315">
            <v>25</v>
          </cell>
          <cell r="X315">
            <v>30</v>
          </cell>
          <cell r="Y315">
            <v>10</v>
          </cell>
          <cell r="Z315">
            <v>280</v>
          </cell>
          <cell r="AA315">
            <v>205</v>
          </cell>
          <cell r="AB315">
            <v>70</v>
          </cell>
          <cell r="AC315">
            <v>25</v>
          </cell>
          <cell r="AD315">
            <v>45</v>
          </cell>
          <cell r="AE315">
            <v>0</v>
          </cell>
          <cell r="AF315">
            <v>95</v>
          </cell>
          <cell r="AG315">
            <v>90</v>
          </cell>
          <cell r="AH315">
            <v>65</v>
          </cell>
          <cell r="AI315">
            <v>10</v>
          </cell>
          <cell r="AJ315">
            <v>10</v>
          </cell>
          <cell r="AK315">
            <v>0</v>
          </cell>
          <cell r="AL315">
            <v>10</v>
          </cell>
          <cell r="AM315">
            <v>0</v>
          </cell>
          <cell r="AN315">
            <v>0</v>
          </cell>
          <cell r="AO315">
            <v>345</v>
          </cell>
          <cell r="AP315">
            <v>110</v>
          </cell>
          <cell r="AQ315">
            <v>115</v>
          </cell>
          <cell r="AR315">
            <v>50</v>
          </cell>
          <cell r="AS315">
            <v>35</v>
          </cell>
          <cell r="AT315">
            <v>35</v>
          </cell>
          <cell r="AU315">
            <v>0.7</v>
          </cell>
          <cell r="AV315">
            <v>1835</v>
          </cell>
          <cell r="AW315">
            <v>630</v>
          </cell>
          <cell r="AX315">
            <v>45</v>
          </cell>
          <cell r="AY315">
            <v>170</v>
          </cell>
          <cell r="AZ315">
            <v>415</v>
          </cell>
          <cell r="BA315">
            <v>1210</v>
          </cell>
          <cell r="BB315">
            <v>2.5</v>
          </cell>
          <cell r="BC315">
            <v>125</v>
          </cell>
          <cell r="BD315">
            <v>55</v>
          </cell>
          <cell r="BE315">
            <v>0</v>
          </cell>
          <cell r="BF315">
            <v>15</v>
          </cell>
          <cell r="BG315">
            <v>45</v>
          </cell>
          <cell r="BH315">
            <v>65</v>
          </cell>
          <cell r="BI315">
            <v>980</v>
          </cell>
          <cell r="BJ315">
            <v>5</v>
          </cell>
          <cell r="BK315">
            <v>4900</v>
          </cell>
          <cell r="BL315">
            <v>1.8</v>
          </cell>
          <cell r="BM315">
            <v>1764</v>
          </cell>
          <cell r="BN315">
            <v>985</v>
          </cell>
          <cell r="BO315">
            <v>375</v>
          </cell>
          <cell r="BP315">
            <v>605</v>
          </cell>
          <cell r="BQ315">
            <v>0</v>
          </cell>
          <cell r="BR315">
            <v>980</v>
          </cell>
          <cell r="BS315">
            <v>560</v>
          </cell>
          <cell r="BT315">
            <v>305</v>
          </cell>
          <cell r="BU315">
            <v>115</v>
          </cell>
          <cell r="BV315">
            <v>980</v>
          </cell>
          <cell r="BW315">
            <v>775</v>
          </cell>
          <cell r="BX315">
            <v>130</v>
          </cell>
          <cell r="BY315">
            <v>50</v>
          </cell>
          <cell r="BZ315">
            <v>10</v>
          </cell>
          <cell r="CA315">
            <v>0</v>
          </cell>
          <cell r="CB315">
            <v>0</v>
          </cell>
          <cell r="CC315">
            <v>0</v>
          </cell>
          <cell r="CD315">
            <v>15</v>
          </cell>
          <cell r="CE315">
            <v>0</v>
          </cell>
          <cell r="CF315">
            <v>985</v>
          </cell>
          <cell r="CG315">
            <v>0</v>
          </cell>
          <cell r="CH315">
            <v>5</v>
          </cell>
          <cell r="CI315">
            <v>55</v>
          </cell>
          <cell r="CJ315">
            <v>245</v>
          </cell>
          <cell r="CK315">
            <v>0</v>
          </cell>
          <cell r="CL315">
            <v>675</v>
          </cell>
          <cell r="CM315">
            <v>10</v>
          </cell>
          <cell r="CN315">
            <v>0</v>
          </cell>
          <cell r="CO315">
            <v>980</v>
          </cell>
          <cell r="CP315">
            <v>435</v>
          </cell>
          <cell r="CQ315">
            <v>360</v>
          </cell>
          <cell r="CR315">
            <v>100</v>
          </cell>
          <cell r="CS315">
            <v>90</v>
          </cell>
          <cell r="CT315">
            <v>5</v>
          </cell>
          <cell r="CU315">
            <v>1835</v>
          </cell>
          <cell r="CV315">
            <v>1.9</v>
          </cell>
          <cell r="CW315">
            <v>980</v>
          </cell>
          <cell r="CX315">
            <v>480</v>
          </cell>
          <cell r="CY315">
            <v>0</v>
          </cell>
          <cell r="CZ315">
            <v>505</v>
          </cell>
        </row>
        <row r="316">
          <cell r="A316" t="str">
            <v>4620160.00</v>
          </cell>
          <cell r="B316" t="str">
            <v>0160.00</v>
          </cell>
          <cell r="C316" t="str">
            <v>Plateau Mont-Royal</v>
          </cell>
          <cell r="D316">
            <v>1585</v>
          </cell>
          <cell r="E316">
            <v>1140</v>
          </cell>
          <cell r="F316">
            <v>205</v>
          </cell>
          <cell r="G316">
            <v>40</v>
          </cell>
          <cell r="H316">
            <v>135</v>
          </cell>
          <cell r="I316">
            <v>65</v>
          </cell>
          <cell r="J316">
            <v>1585</v>
          </cell>
          <cell r="K316">
            <v>1210</v>
          </cell>
          <cell r="L316">
            <v>375</v>
          </cell>
          <cell r="M316">
            <v>360</v>
          </cell>
          <cell r="N316">
            <v>245</v>
          </cell>
          <cell r="O316">
            <v>85</v>
          </cell>
          <cell r="P316">
            <v>20</v>
          </cell>
          <cell r="Q316">
            <v>0</v>
          </cell>
          <cell r="R316">
            <v>355</v>
          </cell>
          <cell r="S316">
            <v>265</v>
          </cell>
          <cell r="T316">
            <v>100</v>
          </cell>
          <cell r="U316">
            <v>65</v>
          </cell>
          <cell r="V316">
            <v>35</v>
          </cell>
          <cell r="W316">
            <v>30</v>
          </cell>
          <cell r="X316">
            <v>0</v>
          </cell>
          <cell r="Y316">
            <v>0</v>
          </cell>
          <cell r="Z316">
            <v>170</v>
          </cell>
          <cell r="AA316">
            <v>105</v>
          </cell>
          <cell r="AB316">
            <v>65</v>
          </cell>
          <cell r="AC316">
            <v>45</v>
          </cell>
          <cell r="AD316">
            <v>15</v>
          </cell>
          <cell r="AE316">
            <v>0</v>
          </cell>
          <cell r="AF316">
            <v>90</v>
          </cell>
          <cell r="AG316">
            <v>55</v>
          </cell>
          <cell r="AH316">
            <v>40</v>
          </cell>
          <cell r="AI316">
            <v>0</v>
          </cell>
          <cell r="AJ316">
            <v>0</v>
          </cell>
          <cell r="AK316">
            <v>35</v>
          </cell>
          <cell r="AL316">
            <v>30</v>
          </cell>
          <cell r="AM316">
            <v>10</v>
          </cell>
          <cell r="AN316">
            <v>0</v>
          </cell>
          <cell r="AO316">
            <v>235</v>
          </cell>
          <cell r="AP316">
            <v>100</v>
          </cell>
          <cell r="AQ316">
            <v>40</v>
          </cell>
          <cell r="AR316">
            <v>10</v>
          </cell>
          <cell r="AS316">
            <v>40</v>
          </cell>
          <cell r="AT316">
            <v>45</v>
          </cell>
          <cell r="AU316">
            <v>0.7</v>
          </cell>
          <cell r="AV316">
            <v>1680</v>
          </cell>
          <cell r="AW316">
            <v>820</v>
          </cell>
          <cell r="AX316">
            <v>10</v>
          </cell>
          <cell r="AY316">
            <v>200</v>
          </cell>
          <cell r="AZ316">
            <v>605</v>
          </cell>
          <cell r="BA316">
            <v>865</v>
          </cell>
          <cell r="BB316">
            <v>2.4</v>
          </cell>
          <cell r="BC316">
            <v>155</v>
          </cell>
          <cell r="BD316">
            <v>100</v>
          </cell>
          <cell r="BE316">
            <v>0</v>
          </cell>
          <cell r="BF316">
            <v>0</v>
          </cell>
          <cell r="BG316">
            <v>100</v>
          </cell>
          <cell r="BH316">
            <v>55</v>
          </cell>
          <cell r="BI316">
            <v>1045</v>
          </cell>
          <cell r="BJ316">
            <v>3.9</v>
          </cell>
          <cell r="BK316">
            <v>4075.5</v>
          </cell>
          <cell r="BL316">
            <v>1.4</v>
          </cell>
          <cell r="BM316">
            <v>1463</v>
          </cell>
          <cell r="BN316">
            <v>1050</v>
          </cell>
          <cell r="BO316">
            <v>335</v>
          </cell>
          <cell r="BP316">
            <v>715</v>
          </cell>
          <cell r="BQ316">
            <v>0</v>
          </cell>
          <cell r="BR316">
            <v>1045</v>
          </cell>
          <cell r="BS316">
            <v>565</v>
          </cell>
          <cell r="BT316">
            <v>365</v>
          </cell>
          <cell r="BU316">
            <v>110</v>
          </cell>
          <cell r="BV316">
            <v>1045</v>
          </cell>
          <cell r="BW316">
            <v>535</v>
          </cell>
          <cell r="BX316">
            <v>125</v>
          </cell>
          <cell r="BY316">
            <v>125</v>
          </cell>
          <cell r="BZ316">
            <v>105</v>
          </cell>
          <cell r="CA316">
            <v>20</v>
          </cell>
          <cell r="CB316">
            <v>20</v>
          </cell>
          <cell r="CC316">
            <v>15</v>
          </cell>
          <cell r="CD316">
            <v>80</v>
          </cell>
          <cell r="CE316">
            <v>10</v>
          </cell>
          <cell r="CF316">
            <v>1050</v>
          </cell>
          <cell r="CG316">
            <v>0</v>
          </cell>
          <cell r="CH316">
            <v>0</v>
          </cell>
          <cell r="CI316">
            <v>45</v>
          </cell>
          <cell r="CJ316">
            <v>160</v>
          </cell>
          <cell r="CK316">
            <v>175</v>
          </cell>
          <cell r="CL316">
            <v>665</v>
          </cell>
          <cell r="CM316">
            <v>0</v>
          </cell>
          <cell r="CN316">
            <v>0</v>
          </cell>
          <cell r="CO316">
            <v>1050</v>
          </cell>
          <cell r="CP316">
            <v>600</v>
          </cell>
          <cell r="CQ316">
            <v>320</v>
          </cell>
          <cell r="CR316">
            <v>85</v>
          </cell>
          <cell r="CS316">
            <v>45</v>
          </cell>
          <cell r="CT316">
            <v>5</v>
          </cell>
          <cell r="CU316">
            <v>1680</v>
          </cell>
          <cell r="CV316">
            <v>1.6</v>
          </cell>
          <cell r="CW316">
            <v>1045</v>
          </cell>
          <cell r="CX316">
            <v>350</v>
          </cell>
          <cell r="CY316">
            <v>0</v>
          </cell>
          <cell r="CZ316">
            <v>695</v>
          </cell>
        </row>
        <row r="317">
          <cell r="A317" t="str">
            <v>4620161.00</v>
          </cell>
          <cell r="B317" t="str">
            <v>0161.00</v>
          </cell>
          <cell r="C317" t="str">
            <v>Plateau Mont-Royal</v>
          </cell>
          <cell r="D317">
            <v>1705</v>
          </cell>
          <cell r="E317">
            <v>1055</v>
          </cell>
          <cell r="F317">
            <v>385</v>
          </cell>
          <cell r="G317">
            <v>50</v>
          </cell>
          <cell r="H317">
            <v>145</v>
          </cell>
          <cell r="I317">
            <v>70</v>
          </cell>
          <cell r="J317">
            <v>1705</v>
          </cell>
          <cell r="K317">
            <v>1360</v>
          </cell>
          <cell r="L317">
            <v>345</v>
          </cell>
          <cell r="M317">
            <v>475</v>
          </cell>
          <cell r="N317">
            <v>295</v>
          </cell>
          <cell r="O317">
            <v>75</v>
          </cell>
          <cell r="P317">
            <v>80</v>
          </cell>
          <cell r="Q317">
            <v>25</v>
          </cell>
          <cell r="R317">
            <v>475</v>
          </cell>
          <cell r="S317">
            <v>355</v>
          </cell>
          <cell r="T317">
            <v>165</v>
          </cell>
          <cell r="U317">
            <v>70</v>
          </cell>
          <cell r="V317">
            <v>90</v>
          </cell>
          <cell r="W317">
            <v>40</v>
          </cell>
          <cell r="X317">
            <v>45</v>
          </cell>
          <cell r="Y317">
            <v>10</v>
          </cell>
          <cell r="Z317">
            <v>190</v>
          </cell>
          <cell r="AA317">
            <v>140</v>
          </cell>
          <cell r="AB317">
            <v>55</v>
          </cell>
          <cell r="AC317">
            <v>15</v>
          </cell>
          <cell r="AD317">
            <v>35</v>
          </cell>
          <cell r="AE317">
            <v>10</v>
          </cell>
          <cell r="AF317">
            <v>120</v>
          </cell>
          <cell r="AG317">
            <v>105</v>
          </cell>
          <cell r="AH317">
            <v>75</v>
          </cell>
          <cell r="AI317">
            <v>20</v>
          </cell>
          <cell r="AJ317">
            <v>10</v>
          </cell>
          <cell r="AK317">
            <v>20</v>
          </cell>
          <cell r="AL317">
            <v>15</v>
          </cell>
          <cell r="AM317">
            <v>0</v>
          </cell>
          <cell r="AN317">
            <v>0</v>
          </cell>
          <cell r="AO317">
            <v>440</v>
          </cell>
          <cell r="AP317">
            <v>140</v>
          </cell>
          <cell r="AQ317">
            <v>115</v>
          </cell>
          <cell r="AR317">
            <v>45</v>
          </cell>
          <cell r="AS317">
            <v>65</v>
          </cell>
          <cell r="AT317">
            <v>70</v>
          </cell>
          <cell r="AU317">
            <v>0.9</v>
          </cell>
          <cell r="AV317">
            <v>1950</v>
          </cell>
          <cell r="AW317">
            <v>680</v>
          </cell>
          <cell r="AX317">
            <v>55</v>
          </cell>
          <cell r="AY317">
            <v>180</v>
          </cell>
          <cell r="AZ317">
            <v>445</v>
          </cell>
          <cell r="BA317">
            <v>1270</v>
          </cell>
          <cell r="BB317">
            <v>2.6</v>
          </cell>
          <cell r="BC317">
            <v>130</v>
          </cell>
          <cell r="BD317">
            <v>80</v>
          </cell>
          <cell r="BE317">
            <v>10</v>
          </cell>
          <cell r="BF317">
            <v>20</v>
          </cell>
          <cell r="BG317">
            <v>50</v>
          </cell>
          <cell r="BH317">
            <v>50</v>
          </cell>
          <cell r="BI317">
            <v>1010</v>
          </cell>
          <cell r="BJ317">
            <v>4.2</v>
          </cell>
          <cell r="BK317">
            <v>4242</v>
          </cell>
          <cell r="BL317">
            <v>1.7</v>
          </cell>
          <cell r="BM317">
            <v>1717</v>
          </cell>
          <cell r="BN317">
            <v>1010</v>
          </cell>
          <cell r="BO317">
            <v>305</v>
          </cell>
          <cell r="BP317">
            <v>705</v>
          </cell>
          <cell r="BQ317">
            <v>0</v>
          </cell>
          <cell r="BR317">
            <v>1010</v>
          </cell>
          <cell r="BS317">
            <v>600</v>
          </cell>
          <cell r="BT317">
            <v>310</v>
          </cell>
          <cell r="BU317">
            <v>100</v>
          </cell>
          <cell r="BV317">
            <v>1010</v>
          </cell>
          <cell r="BW317">
            <v>430</v>
          </cell>
          <cell r="BX317">
            <v>200</v>
          </cell>
          <cell r="BY317">
            <v>70</v>
          </cell>
          <cell r="BZ317">
            <v>85</v>
          </cell>
          <cell r="CA317">
            <v>40</v>
          </cell>
          <cell r="CB317">
            <v>30</v>
          </cell>
          <cell r="CC317">
            <v>60</v>
          </cell>
          <cell r="CD317">
            <v>75</v>
          </cell>
          <cell r="CE317">
            <v>20</v>
          </cell>
          <cell r="CF317">
            <v>1010</v>
          </cell>
          <cell r="CG317">
            <v>0</v>
          </cell>
          <cell r="CH317">
            <v>5</v>
          </cell>
          <cell r="CI317">
            <v>30</v>
          </cell>
          <cell r="CJ317">
            <v>100</v>
          </cell>
          <cell r="CK317">
            <v>40</v>
          </cell>
          <cell r="CL317">
            <v>810</v>
          </cell>
          <cell r="CM317">
            <v>15</v>
          </cell>
          <cell r="CN317">
            <v>5</v>
          </cell>
          <cell r="CO317">
            <v>1010</v>
          </cell>
          <cell r="CP317">
            <v>450</v>
          </cell>
          <cell r="CQ317">
            <v>335</v>
          </cell>
          <cell r="CR317">
            <v>105</v>
          </cell>
          <cell r="CS317">
            <v>110</v>
          </cell>
          <cell r="CT317">
            <v>5</v>
          </cell>
          <cell r="CU317">
            <v>1950</v>
          </cell>
          <cell r="CV317">
            <v>1.9</v>
          </cell>
          <cell r="CW317">
            <v>1010</v>
          </cell>
          <cell r="CX317">
            <v>475</v>
          </cell>
          <cell r="CY317">
            <v>0</v>
          </cell>
          <cell r="CZ317">
            <v>535</v>
          </cell>
        </row>
        <row r="318">
          <cell r="A318" t="str">
            <v>4620162.00</v>
          </cell>
          <cell r="B318" t="str">
            <v>0162.00</v>
          </cell>
          <cell r="C318" t="str">
            <v>Plateau Mont-Royal</v>
          </cell>
          <cell r="D318">
            <v>1505</v>
          </cell>
          <cell r="E318">
            <v>1065</v>
          </cell>
          <cell r="F318">
            <v>200</v>
          </cell>
          <cell r="G318">
            <v>35</v>
          </cell>
          <cell r="H318">
            <v>150</v>
          </cell>
          <cell r="I318">
            <v>55</v>
          </cell>
          <cell r="J318">
            <v>1505</v>
          </cell>
          <cell r="K318">
            <v>1200</v>
          </cell>
          <cell r="L318">
            <v>310</v>
          </cell>
          <cell r="M318">
            <v>345</v>
          </cell>
          <cell r="N318">
            <v>240</v>
          </cell>
          <cell r="O318">
            <v>60</v>
          </cell>
          <cell r="P318">
            <v>40</v>
          </cell>
          <cell r="Q318">
            <v>0</v>
          </cell>
          <cell r="R318">
            <v>345</v>
          </cell>
          <cell r="S318">
            <v>260</v>
          </cell>
          <cell r="T318">
            <v>90</v>
          </cell>
          <cell r="U318">
            <v>25</v>
          </cell>
          <cell r="V318">
            <v>60</v>
          </cell>
          <cell r="W318">
            <v>35</v>
          </cell>
          <cell r="X318">
            <v>25</v>
          </cell>
          <cell r="Y318">
            <v>10</v>
          </cell>
          <cell r="Z318">
            <v>165</v>
          </cell>
          <cell r="AA318">
            <v>150</v>
          </cell>
          <cell r="AB318">
            <v>15</v>
          </cell>
          <cell r="AC318">
            <v>0</v>
          </cell>
          <cell r="AD318">
            <v>10</v>
          </cell>
          <cell r="AE318">
            <v>0</v>
          </cell>
          <cell r="AF318">
            <v>85</v>
          </cell>
          <cell r="AG318">
            <v>70</v>
          </cell>
          <cell r="AH318">
            <v>45</v>
          </cell>
          <cell r="AI318">
            <v>25</v>
          </cell>
          <cell r="AJ318">
            <v>0</v>
          </cell>
          <cell r="AK318">
            <v>10</v>
          </cell>
          <cell r="AL318">
            <v>10</v>
          </cell>
          <cell r="AM318">
            <v>0</v>
          </cell>
          <cell r="AN318">
            <v>0</v>
          </cell>
          <cell r="AO318">
            <v>235</v>
          </cell>
          <cell r="AP318">
            <v>40</v>
          </cell>
          <cell r="AQ318">
            <v>75</v>
          </cell>
          <cell r="AR318">
            <v>35</v>
          </cell>
          <cell r="AS318">
            <v>35</v>
          </cell>
          <cell r="AT318">
            <v>45</v>
          </cell>
          <cell r="AU318">
            <v>0.7</v>
          </cell>
          <cell r="AV318">
            <v>1525</v>
          </cell>
          <cell r="AW318">
            <v>680</v>
          </cell>
          <cell r="AX318">
            <v>25</v>
          </cell>
          <cell r="AY318">
            <v>170</v>
          </cell>
          <cell r="AZ318">
            <v>485</v>
          </cell>
          <cell r="BA318">
            <v>840</v>
          </cell>
          <cell r="BB318">
            <v>2.4</v>
          </cell>
          <cell r="BC318">
            <v>95</v>
          </cell>
          <cell r="BD318">
            <v>45</v>
          </cell>
          <cell r="BE318">
            <v>0</v>
          </cell>
          <cell r="BF318">
            <v>0</v>
          </cell>
          <cell r="BG318">
            <v>45</v>
          </cell>
          <cell r="BH318">
            <v>50</v>
          </cell>
          <cell r="BI318">
            <v>915</v>
          </cell>
          <cell r="BJ318">
            <v>4</v>
          </cell>
          <cell r="BK318">
            <v>3660</v>
          </cell>
          <cell r="BL318">
            <v>1.4</v>
          </cell>
          <cell r="BM318">
            <v>1281</v>
          </cell>
          <cell r="BN318">
            <v>915</v>
          </cell>
          <cell r="BO318">
            <v>265</v>
          </cell>
          <cell r="BP318">
            <v>655</v>
          </cell>
          <cell r="BQ318">
            <v>0</v>
          </cell>
          <cell r="BR318">
            <v>915</v>
          </cell>
          <cell r="BS318">
            <v>580</v>
          </cell>
          <cell r="BT318">
            <v>240</v>
          </cell>
          <cell r="BU318">
            <v>90</v>
          </cell>
          <cell r="BV318">
            <v>915</v>
          </cell>
          <cell r="BW318">
            <v>365</v>
          </cell>
          <cell r="BX318">
            <v>145</v>
          </cell>
          <cell r="BY318">
            <v>175</v>
          </cell>
          <cell r="BZ318">
            <v>20</v>
          </cell>
          <cell r="CA318">
            <v>70</v>
          </cell>
          <cell r="CB318">
            <v>15</v>
          </cell>
          <cell r="CC318">
            <v>30</v>
          </cell>
          <cell r="CD318">
            <v>70</v>
          </cell>
          <cell r="CE318">
            <v>25</v>
          </cell>
          <cell r="CF318">
            <v>915</v>
          </cell>
          <cell r="CG318">
            <v>0</v>
          </cell>
          <cell r="CH318">
            <v>0</v>
          </cell>
          <cell r="CI318">
            <v>10</v>
          </cell>
          <cell r="CJ318">
            <v>45</v>
          </cell>
          <cell r="CK318">
            <v>65</v>
          </cell>
          <cell r="CL318">
            <v>780</v>
          </cell>
          <cell r="CM318">
            <v>10</v>
          </cell>
          <cell r="CN318">
            <v>0</v>
          </cell>
          <cell r="CO318">
            <v>915</v>
          </cell>
          <cell r="CP318">
            <v>495</v>
          </cell>
          <cell r="CQ318">
            <v>285</v>
          </cell>
          <cell r="CR318">
            <v>95</v>
          </cell>
          <cell r="CS318">
            <v>40</v>
          </cell>
          <cell r="CT318">
            <v>5</v>
          </cell>
          <cell r="CU318">
            <v>1520</v>
          </cell>
          <cell r="CV318">
            <v>1.7</v>
          </cell>
          <cell r="CW318">
            <v>915</v>
          </cell>
          <cell r="CX318">
            <v>345</v>
          </cell>
          <cell r="CY318">
            <v>0</v>
          </cell>
          <cell r="CZ318">
            <v>570</v>
          </cell>
        </row>
        <row r="319">
          <cell r="A319" t="str">
            <v>4620163.00</v>
          </cell>
          <cell r="B319" t="str">
            <v>0163.00</v>
          </cell>
          <cell r="C319" t="str">
            <v>Plateau Mont-Royal</v>
          </cell>
          <cell r="D319">
            <v>2695</v>
          </cell>
          <cell r="E319">
            <v>1675</v>
          </cell>
          <cell r="F319">
            <v>665</v>
          </cell>
          <cell r="G319">
            <v>60</v>
          </cell>
          <cell r="H319">
            <v>215</v>
          </cell>
          <cell r="I319">
            <v>90</v>
          </cell>
          <cell r="J319">
            <v>2695</v>
          </cell>
          <cell r="K319">
            <v>2240</v>
          </cell>
          <cell r="L319">
            <v>455</v>
          </cell>
          <cell r="M319">
            <v>660</v>
          </cell>
          <cell r="N319">
            <v>375</v>
          </cell>
          <cell r="O319">
            <v>150</v>
          </cell>
          <cell r="P319">
            <v>95</v>
          </cell>
          <cell r="Q319">
            <v>35</v>
          </cell>
          <cell r="R319">
            <v>660</v>
          </cell>
          <cell r="S319">
            <v>525</v>
          </cell>
          <cell r="T319">
            <v>330</v>
          </cell>
          <cell r="U319">
            <v>165</v>
          </cell>
          <cell r="V319">
            <v>165</v>
          </cell>
          <cell r="W319">
            <v>75</v>
          </cell>
          <cell r="X319">
            <v>50</v>
          </cell>
          <cell r="Y319">
            <v>40</v>
          </cell>
          <cell r="Z319">
            <v>195</v>
          </cell>
          <cell r="AA319">
            <v>135</v>
          </cell>
          <cell r="AB319">
            <v>65</v>
          </cell>
          <cell r="AC319">
            <v>30</v>
          </cell>
          <cell r="AD319">
            <v>35</v>
          </cell>
          <cell r="AE319">
            <v>0</v>
          </cell>
          <cell r="AF319">
            <v>130</v>
          </cell>
          <cell r="AG319">
            <v>125</v>
          </cell>
          <cell r="AH319">
            <v>65</v>
          </cell>
          <cell r="AI319">
            <v>50</v>
          </cell>
          <cell r="AJ319">
            <v>10</v>
          </cell>
          <cell r="AK319">
            <v>10</v>
          </cell>
          <cell r="AL319">
            <v>10</v>
          </cell>
          <cell r="AM319">
            <v>0</v>
          </cell>
          <cell r="AN319">
            <v>0</v>
          </cell>
          <cell r="AO319">
            <v>615</v>
          </cell>
          <cell r="AP319">
            <v>175</v>
          </cell>
          <cell r="AQ319">
            <v>175</v>
          </cell>
          <cell r="AR319">
            <v>65</v>
          </cell>
          <cell r="AS319">
            <v>85</v>
          </cell>
          <cell r="AT319">
            <v>115</v>
          </cell>
          <cell r="AU319">
            <v>0.9</v>
          </cell>
          <cell r="AV319">
            <v>3055</v>
          </cell>
          <cell r="AW319">
            <v>1255</v>
          </cell>
          <cell r="AX319">
            <v>85</v>
          </cell>
          <cell r="AY319">
            <v>590</v>
          </cell>
          <cell r="AZ319">
            <v>575</v>
          </cell>
          <cell r="BA319">
            <v>1805</v>
          </cell>
          <cell r="BB319">
            <v>2.7</v>
          </cell>
          <cell r="BC319">
            <v>265</v>
          </cell>
          <cell r="BD319">
            <v>90</v>
          </cell>
          <cell r="BE319">
            <v>30</v>
          </cell>
          <cell r="BF319">
            <v>10</v>
          </cell>
          <cell r="BG319">
            <v>50</v>
          </cell>
          <cell r="BH319">
            <v>175</v>
          </cell>
          <cell r="BI319">
            <v>1480</v>
          </cell>
          <cell r="BJ319">
            <v>5.4</v>
          </cell>
          <cell r="BK319">
            <v>7992.0000000000009</v>
          </cell>
          <cell r="BL319">
            <v>2.1</v>
          </cell>
          <cell r="BM319">
            <v>3108</v>
          </cell>
          <cell r="BN319">
            <v>1475</v>
          </cell>
          <cell r="BO319">
            <v>475</v>
          </cell>
          <cell r="BP319">
            <v>1005</v>
          </cell>
          <cell r="BQ319">
            <v>0</v>
          </cell>
          <cell r="BR319">
            <v>1480</v>
          </cell>
          <cell r="BS319">
            <v>755</v>
          </cell>
          <cell r="BT319">
            <v>500</v>
          </cell>
          <cell r="BU319">
            <v>220</v>
          </cell>
          <cell r="BV319">
            <v>1480</v>
          </cell>
          <cell r="BW319">
            <v>1115</v>
          </cell>
          <cell r="BX319">
            <v>180</v>
          </cell>
          <cell r="BY319">
            <v>65</v>
          </cell>
          <cell r="BZ319">
            <v>55</v>
          </cell>
          <cell r="CA319">
            <v>10</v>
          </cell>
          <cell r="CB319">
            <v>10</v>
          </cell>
          <cell r="CC319">
            <v>10</v>
          </cell>
          <cell r="CD319">
            <v>25</v>
          </cell>
          <cell r="CE319">
            <v>10</v>
          </cell>
          <cell r="CF319">
            <v>1480</v>
          </cell>
          <cell r="CG319">
            <v>0</v>
          </cell>
          <cell r="CH319">
            <v>0</v>
          </cell>
          <cell r="CI319">
            <v>5</v>
          </cell>
          <cell r="CJ319">
            <v>45</v>
          </cell>
          <cell r="CK319">
            <v>80</v>
          </cell>
          <cell r="CL319">
            <v>1345</v>
          </cell>
          <cell r="CM319">
            <v>0</v>
          </cell>
          <cell r="CN319">
            <v>0</v>
          </cell>
          <cell r="CO319">
            <v>1475</v>
          </cell>
          <cell r="CP319">
            <v>565</v>
          </cell>
          <cell r="CQ319">
            <v>505</v>
          </cell>
          <cell r="CR319">
            <v>225</v>
          </cell>
          <cell r="CS319">
            <v>170</v>
          </cell>
          <cell r="CT319">
            <v>15</v>
          </cell>
          <cell r="CU319">
            <v>3055</v>
          </cell>
          <cell r="CV319">
            <v>2.1</v>
          </cell>
          <cell r="CW319">
            <v>1475</v>
          </cell>
          <cell r="CX319">
            <v>650</v>
          </cell>
          <cell r="CY319">
            <v>0</v>
          </cell>
          <cell r="CZ319">
            <v>825</v>
          </cell>
        </row>
        <row r="320">
          <cell r="A320" t="str">
            <v>4620164.00</v>
          </cell>
          <cell r="B320" t="str">
            <v>0164.00</v>
          </cell>
          <cell r="C320" t="str">
            <v>Plateau Mont-Royal</v>
          </cell>
          <cell r="D320">
            <v>1120</v>
          </cell>
          <cell r="E320">
            <v>685</v>
          </cell>
          <cell r="F320">
            <v>245</v>
          </cell>
          <cell r="G320">
            <v>25</v>
          </cell>
          <cell r="H320">
            <v>125</v>
          </cell>
          <cell r="I320">
            <v>40</v>
          </cell>
          <cell r="J320">
            <v>1120</v>
          </cell>
          <cell r="K320">
            <v>865</v>
          </cell>
          <cell r="L320">
            <v>250</v>
          </cell>
          <cell r="M320">
            <v>265</v>
          </cell>
          <cell r="N320">
            <v>170</v>
          </cell>
          <cell r="O320">
            <v>45</v>
          </cell>
          <cell r="P320">
            <v>40</v>
          </cell>
          <cell r="Q320">
            <v>10</v>
          </cell>
          <cell r="R320">
            <v>265</v>
          </cell>
          <cell r="S320">
            <v>245</v>
          </cell>
          <cell r="T320">
            <v>130</v>
          </cell>
          <cell r="U320">
            <v>55</v>
          </cell>
          <cell r="V320">
            <v>75</v>
          </cell>
          <cell r="W320">
            <v>40</v>
          </cell>
          <cell r="X320">
            <v>30</v>
          </cell>
          <cell r="Y320">
            <v>10</v>
          </cell>
          <cell r="Z320">
            <v>110</v>
          </cell>
          <cell r="AA320">
            <v>95</v>
          </cell>
          <cell r="AB320">
            <v>15</v>
          </cell>
          <cell r="AC320">
            <v>0</v>
          </cell>
          <cell r="AD320">
            <v>10</v>
          </cell>
          <cell r="AE320">
            <v>0</v>
          </cell>
          <cell r="AF320">
            <v>20</v>
          </cell>
          <cell r="AG320">
            <v>20</v>
          </cell>
          <cell r="AH320">
            <v>20</v>
          </cell>
          <cell r="AI320">
            <v>0</v>
          </cell>
          <cell r="AJ320">
            <v>0</v>
          </cell>
          <cell r="AK320">
            <v>0</v>
          </cell>
          <cell r="AL320">
            <v>0</v>
          </cell>
          <cell r="AM320">
            <v>0</v>
          </cell>
          <cell r="AN320">
            <v>0</v>
          </cell>
          <cell r="AO320">
            <v>185</v>
          </cell>
          <cell r="AP320">
            <v>65</v>
          </cell>
          <cell r="AQ320">
            <v>50</v>
          </cell>
          <cell r="AR320">
            <v>0</v>
          </cell>
          <cell r="AS320">
            <v>40</v>
          </cell>
          <cell r="AT320">
            <v>25</v>
          </cell>
          <cell r="AU320">
            <v>0.7</v>
          </cell>
          <cell r="AV320">
            <v>1230</v>
          </cell>
          <cell r="AW320">
            <v>540</v>
          </cell>
          <cell r="AX320">
            <v>30</v>
          </cell>
          <cell r="AY320">
            <v>125</v>
          </cell>
          <cell r="AZ320">
            <v>380</v>
          </cell>
          <cell r="BA320">
            <v>695</v>
          </cell>
          <cell r="BB320">
            <v>2.6</v>
          </cell>
          <cell r="BC320">
            <v>125</v>
          </cell>
          <cell r="BD320">
            <v>75</v>
          </cell>
          <cell r="BE320">
            <v>15</v>
          </cell>
          <cell r="BF320">
            <v>0</v>
          </cell>
          <cell r="BG320">
            <v>60</v>
          </cell>
          <cell r="BH320">
            <v>55</v>
          </cell>
          <cell r="BI320">
            <v>715</v>
          </cell>
          <cell r="BJ320">
            <v>4.4000000000000004</v>
          </cell>
          <cell r="BK320">
            <v>3146.0000000000005</v>
          </cell>
          <cell r="BL320">
            <v>1.6</v>
          </cell>
          <cell r="BM320">
            <v>1144</v>
          </cell>
          <cell r="BN320">
            <v>715</v>
          </cell>
          <cell r="BO320">
            <v>205</v>
          </cell>
          <cell r="BP320">
            <v>515</v>
          </cell>
          <cell r="BQ320">
            <v>0</v>
          </cell>
          <cell r="BR320">
            <v>715</v>
          </cell>
          <cell r="BS320">
            <v>370</v>
          </cell>
          <cell r="BT320">
            <v>255</v>
          </cell>
          <cell r="BU320">
            <v>90</v>
          </cell>
          <cell r="BV320">
            <v>715</v>
          </cell>
          <cell r="BW320">
            <v>375</v>
          </cell>
          <cell r="BX320">
            <v>95</v>
          </cell>
          <cell r="BY320">
            <v>170</v>
          </cell>
          <cell r="BZ320">
            <v>50</v>
          </cell>
          <cell r="CA320">
            <v>10</v>
          </cell>
          <cell r="CB320">
            <v>10</v>
          </cell>
          <cell r="CC320">
            <v>0</v>
          </cell>
          <cell r="CD320">
            <v>0</v>
          </cell>
          <cell r="CE320">
            <v>0</v>
          </cell>
          <cell r="CF320">
            <v>715</v>
          </cell>
          <cell r="CG320">
            <v>0</v>
          </cell>
          <cell r="CH320">
            <v>0</v>
          </cell>
          <cell r="CI320">
            <v>5</v>
          </cell>
          <cell r="CJ320">
            <v>5</v>
          </cell>
          <cell r="CK320">
            <v>170</v>
          </cell>
          <cell r="CL320">
            <v>540</v>
          </cell>
          <cell r="CM320">
            <v>0</v>
          </cell>
          <cell r="CN320">
            <v>0</v>
          </cell>
          <cell r="CO320">
            <v>715</v>
          </cell>
          <cell r="CP320">
            <v>380</v>
          </cell>
          <cell r="CQ320">
            <v>230</v>
          </cell>
          <cell r="CR320">
            <v>60</v>
          </cell>
          <cell r="CS320">
            <v>45</v>
          </cell>
          <cell r="CT320">
            <v>5</v>
          </cell>
          <cell r="CU320">
            <v>1230</v>
          </cell>
          <cell r="CV320">
            <v>1.7</v>
          </cell>
          <cell r="CW320">
            <v>720</v>
          </cell>
          <cell r="CX320">
            <v>265</v>
          </cell>
          <cell r="CY320">
            <v>0</v>
          </cell>
          <cell r="CZ320">
            <v>455</v>
          </cell>
        </row>
        <row r="321">
          <cell r="A321" t="str">
            <v>4620165.00</v>
          </cell>
          <cell r="B321" t="str">
            <v>0165.00</v>
          </cell>
          <cell r="C321" t="str">
            <v>Plateau Mont-Royal</v>
          </cell>
          <cell r="D321">
            <v>1875</v>
          </cell>
          <cell r="E321">
            <v>1100</v>
          </cell>
          <cell r="F321">
            <v>530</v>
          </cell>
          <cell r="G321">
            <v>30</v>
          </cell>
          <cell r="H321">
            <v>160</v>
          </cell>
          <cell r="I321">
            <v>50</v>
          </cell>
          <cell r="J321">
            <v>1875</v>
          </cell>
          <cell r="K321">
            <v>1595</v>
          </cell>
          <cell r="L321">
            <v>280</v>
          </cell>
          <cell r="M321">
            <v>460</v>
          </cell>
          <cell r="N321">
            <v>215</v>
          </cell>
          <cell r="O321">
            <v>105</v>
          </cell>
          <cell r="P321">
            <v>70</v>
          </cell>
          <cell r="Q321">
            <v>70</v>
          </cell>
          <cell r="R321">
            <v>460</v>
          </cell>
          <cell r="S321">
            <v>380</v>
          </cell>
          <cell r="T321">
            <v>265</v>
          </cell>
          <cell r="U321">
            <v>70</v>
          </cell>
          <cell r="V321">
            <v>200</v>
          </cell>
          <cell r="W321">
            <v>85</v>
          </cell>
          <cell r="X321">
            <v>60</v>
          </cell>
          <cell r="Y321">
            <v>55</v>
          </cell>
          <cell r="Z321">
            <v>115</v>
          </cell>
          <cell r="AA321">
            <v>75</v>
          </cell>
          <cell r="AB321">
            <v>40</v>
          </cell>
          <cell r="AC321">
            <v>20</v>
          </cell>
          <cell r="AD321">
            <v>10</v>
          </cell>
          <cell r="AE321">
            <v>15</v>
          </cell>
          <cell r="AF321">
            <v>80</v>
          </cell>
          <cell r="AG321">
            <v>60</v>
          </cell>
          <cell r="AH321">
            <v>50</v>
          </cell>
          <cell r="AI321">
            <v>0</v>
          </cell>
          <cell r="AJ321">
            <v>10</v>
          </cell>
          <cell r="AK321">
            <v>20</v>
          </cell>
          <cell r="AL321">
            <v>20</v>
          </cell>
          <cell r="AM321">
            <v>0</v>
          </cell>
          <cell r="AN321">
            <v>0</v>
          </cell>
          <cell r="AO321">
            <v>660</v>
          </cell>
          <cell r="AP321">
            <v>285</v>
          </cell>
          <cell r="AQ321">
            <v>190</v>
          </cell>
          <cell r="AR321">
            <v>60</v>
          </cell>
          <cell r="AS321">
            <v>60</v>
          </cell>
          <cell r="AT321">
            <v>55</v>
          </cell>
          <cell r="AU321">
            <v>1.4</v>
          </cell>
          <cell r="AV321">
            <v>2405</v>
          </cell>
          <cell r="AW321">
            <v>900</v>
          </cell>
          <cell r="AX321">
            <v>90</v>
          </cell>
          <cell r="AY321">
            <v>345</v>
          </cell>
          <cell r="AZ321">
            <v>465</v>
          </cell>
          <cell r="BA321">
            <v>1500</v>
          </cell>
          <cell r="BB321">
            <v>3.3</v>
          </cell>
          <cell r="BC321">
            <v>155</v>
          </cell>
          <cell r="BD321">
            <v>85</v>
          </cell>
          <cell r="BE321">
            <v>0</v>
          </cell>
          <cell r="BF321">
            <v>0</v>
          </cell>
          <cell r="BG321">
            <v>80</v>
          </cell>
          <cell r="BH321">
            <v>70</v>
          </cell>
          <cell r="BI321">
            <v>1100</v>
          </cell>
          <cell r="BJ321">
            <v>4.9000000000000004</v>
          </cell>
          <cell r="BK321">
            <v>5390</v>
          </cell>
          <cell r="BL321">
            <v>2</v>
          </cell>
          <cell r="BM321">
            <v>2200</v>
          </cell>
          <cell r="BN321">
            <v>1100</v>
          </cell>
          <cell r="BO321">
            <v>205</v>
          </cell>
          <cell r="BP321">
            <v>895</v>
          </cell>
          <cell r="BQ321">
            <v>0</v>
          </cell>
          <cell r="BR321">
            <v>1100</v>
          </cell>
          <cell r="BS321">
            <v>545</v>
          </cell>
          <cell r="BT321">
            <v>360</v>
          </cell>
          <cell r="BU321">
            <v>190</v>
          </cell>
          <cell r="BV321">
            <v>1100</v>
          </cell>
          <cell r="BW321">
            <v>730</v>
          </cell>
          <cell r="BX321">
            <v>185</v>
          </cell>
          <cell r="BY321">
            <v>115</v>
          </cell>
          <cell r="BZ321">
            <v>35</v>
          </cell>
          <cell r="CA321">
            <v>15</v>
          </cell>
          <cell r="CB321">
            <v>0</v>
          </cell>
          <cell r="CC321">
            <v>10</v>
          </cell>
          <cell r="CD321">
            <v>0</v>
          </cell>
          <cell r="CE321">
            <v>0</v>
          </cell>
          <cell r="CF321">
            <v>1100</v>
          </cell>
          <cell r="CG321">
            <v>0</v>
          </cell>
          <cell r="CH321">
            <v>0</v>
          </cell>
          <cell r="CI321">
            <v>45</v>
          </cell>
          <cell r="CJ321">
            <v>0</v>
          </cell>
          <cell r="CK321">
            <v>15</v>
          </cell>
          <cell r="CL321">
            <v>1040</v>
          </cell>
          <cell r="CM321">
            <v>5</v>
          </cell>
          <cell r="CN321">
            <v>0</v>
          </cell>
          <cell r="CO321">
            <v>1100</v>
          </cell>
          <cell r="CP321">
            <v>490</v>
          </cell>
          <cell r="CQ321">
            <v>320</v>
          </cell>
          <cell r="CR321">
            <v>130</v>
          </cell>
          <cell r="CS321">
            <v>95</v>
          </cell>
          <cell r="CT321">
            <v>60</v>
          </cell>
          <cell r="CU321">
            <v>2405</v>
          </cell>
          <cell r="CV321">
            <v>2.2000000000000002</v>
          </cell>
          <cell r="CW321">
            <v>1100</v>
          </cell>
          <cell r="CX321">
            <v>450</v>
          </cell>
          <cell r="CY321">
            <v>0</v>
          </cell>
          <cell r="CZ321">
            <v>645</v>
          </cell>
        </row>
        <row r="322">
          <cell r="A322" t="str">
            <v>4620167.00</v>
          </cell>
          <cell r="B322" t="str">
            <v>0167.00</v>
          </cell>
          <cell r="C322" t="str">
            <v>Plateau Mont-Royal</v>
          </cell>
          <cell r="D322">
            <v>2030</v>
          </cell>
          <cell r="E322">
            <v>1295</v>
          </cell>
          <cell r="F322">
            <v>480</v>
          </cell>
          <cell r="G322">
            <v>35</v>
          </cell>
          <cell r="H322">
            <v>165</v>
          </cell>
          <cell r="I322">
            <v>45</v>
          </cell>
          <cell r="J322">
            <v>2030</v>
          </cell>
          <cell r="K322">
            <v>1640</v>
          </cell>
          <cell r="L322">
            <v>390</v>
          </cell>
          <cell r="M322">
            <v>580</v>
          </cell>
          <cell r="N322">
            <v>305</v>
          </cell>
          <cell r="O322">
            <v>110</v>
          </cell>
          <cell r="P322">
            <v>120</v>
          </cell>
          <cell r="Q322">
            <v>40</v>
          </cell>
          <cell r="R322">
            <v>575</v>
          </cell>
          <cell r="S322">
            <v>440</v>
          </cell>
          <cell r="T322">
            <v>215</v>
          </cell>
          <cell r="U322">
            <v>50</v>
          </cell>
          <cell r="V322">
            <v>160</v>
          </cell>
          <cell r="W322">
            <v>45</v>
          </cell>
          <cell r="X322">
            <v>75</v>
          </cell>
          <cell r="Y322">
            <v>40</v>
          </cell>
          <cell r="Z322">
            <v>225</v>
          </cell>
          <cell r="AA322">
            <v>180</v>
          </cell>
          <cell r="AB322">
            <v>45</v>
          </cell>
          <cell r="AC322">
            <v>10</v>
          </cell>
          <cell r="AD322">
            <v>30</v>
          </cell>
          <cell r="AE322">
            <v>0</v>
          </cell>
          <cell r="AF322">
            <v>135</v>
          </cell>
          <cell r="AG322">
            <v>120</v>
          </cell>
          <cell r="AH322">
            <v>70</v>
          </cell>
          <cell r="AI322">
            <v>35</v>
          </cell>
          <cell r="AJ322">
            <v>10</v>
          </cell>
          <cell r="AK322">
            <v>20</v>
          </cell>
          <cell r="AL322">
            <v>10</v>
          </cell>
          <cell r="AM322">
            <v>15</v>
          </cell>
          <cell r="AN322">
            <v>0</v>
          </cell>
          <cell r="AO322">
            <v>650</v>
          </cell>
          <cell r="AP322">
            <v>195</v>
          </cell>
          <cell r="AQ322">
            <v>225</v>
          </cell>
          <cell r="AR322">
            <v>80</v>
          </cell>
          <cell r="AS322">
            <v>80</v>
          </cell>
          <cell r="AT322">
            <v>70</v>
          </cell>
          <cell r="AU322">
            <v>1.1000000000000001</v>
          </cell>
          <cell r="AV322">
            <v>2450</v>
          </cell>
          <cell r="AW322">
            <v>780</v>
          </cell>
          <cell r="AX322">
            <v>65</v>
          </cell>
          <cell r="AY322">
            <v>235</v>
          </cell>
          <cell r="AZ322">
            <v>480</v>
          </cell>
          <cell r="BA322">
            <v>1670</v>
          </cell>
          <cell r="BB322">
            <v>2.9</v>
          </cell>
          <cell r="BC322">
            <v>140</v>
          </cell>
          <cell r="BD322">
            <v>80</v>
          </cell>
          <cell r="BE322">
            <v>10</v>
          </cell>
          <cell r="BF322">
            <v>20</v>
          </cell>
          <cell r="BG322">
            <v>55</v>
          </cell>
          <cell r="BH322">
            <v>60</v>
          </cell>
          <cell r="BI322">
            <v>1170</v>
          </cell>
          <cell r="BJ322">
            <v>5</v>
          </cell>
          <cell r="BK322">
            <v>5850</v>
          </cell>
          <cell r="BL322">
            <v>1.9</v>
          </cell>
          <cell r="BM322">
            <v>2223</v>
          </cell>
          <cell r="BN322">
            <v>1170</v>
          </cell>
          <cell r="BO322">
            <v>280</v>
          </cell>
          <cell r="BP322">
            <v>885</v>
          </cell>
          <cell r="BQ322">
            <v>0</v>
          </cell>
          <cell r="BR322">
            <v>1165</v>
          </cell>
          <cell r="BS322">
            <v>375</v>
          </cell>
          <cell r="BT322">
            <v>565</v>
          </cell>
          <cell r="BU322">
            <v>225</v>
          </cell>
          <cell r="BV322">
            <v>1165</v>
          </cell>
          <cell r="BW322">
            <v>740</v>
          </cell>
          <cell r="BX322">
            <v>245</v>
          </cell>
          <cell r="BY322">
            <v>75</v>
          </cell>
          <cell r="BZ322">
            <v>45</v>
          </cell>
          <cell r="CA322">
            <v>25</v>
          </cell>
          <cell r="CB322">
            <v>10</v>
          </cell>
          <cell r="CC322">
            <v>10</v>
          </cell>
          <cell r="CD322">
            <v>0</v>
          </cell>
          <cell r="CE322">
            <v>10</v>
          </cell>
          <cell r="CF322">
            <v>1170</v>
          </cell>
          <cell r="CG322">
            <v>0</v>
          </cell>
          <cell r="CH322">
            <v>5</v>
          </cell>
          <cell r="CI322">
            <v>15</v>
          </cell>
          <cell r="CJ322">
            <v>100</v>
          </cell>
          <cell r="CK322">
            <v>0</v>
          </cell>
          <cell r="CL322">
            <v>1030</v>
          </cell>
          <cell r="CM322">
            <v>20</v>
          </cell>
          <cell r="CN322">
            <v>0</v>
          </cell>
          <cell r="CO322">
            <v>1170</v>
          </cell>
          <cell r="CP322">
            <v>480</v>
          </cell>
          <cell r="CQ322">
            <v>370</v>
          </cell>
          <cell r="CR322">
            <v>160</v>
          </cell>
          <cell r="CS322">
            <v>130</v>
          </cell>
          <cell r="CT322">
            <v>20</v>
          </cell>
          <cell r="CU322">
            <v>2450</v>
          </cell>
          <cell r="CV322">
            <v>2.1</v>
          </cell>
          <cell r="CW322">
            <v>1165</v>
          </cell>
          <cell r="CX322">
            <v>555</v>
          </cell>
          <cell r="CY322">
            <v>10</v>
          </cell>
          <cell r="CZ322">
            <v>600</v>
          </cell>
        </row>
        <row r="323">
          <cell r="A323" t="str">
            <v>4620168.00</v>
          </cell>
          <cell r="B323" t="str">
            <v>0168.00</v>
          </cell>
          <cell r="C323" t="str">
            <v>Plateau Mont-Royal</v>
          </cell>
          <cell r="D323">
            <v>2065</v>
          </cell>
          <cell r="E323">
            <v>1195</v>
          </cell>
          <cell r="F323">
            <v>610</v>
          </cell>
          <cell r="G323">
            <v>45</v>
          </cell>
          <cell r="H323">
            <v>150</v>
          </cell>
          <cell r="I323">
            <v>55</v>
          </cell>
          <cell r="J323">
            <v>2065</v>
          </cell>
          <cell r="K323">
            <v>1700</v>
          </cell>
          <cell r="L323">
            <v>365</v>
          </cell>
          <cell r="M323">
            <v>560</v>
          </cell>
          <cell r="N323">
            <v>305</v>
          </cell>
          <cell r="O323">
            <v>110</v>
          </cell>
          <cell r="P323">
            <v>70</v>
          </cell>
          <cell r="Q323">
            <v>75</v>
          </cell>
          <cell r="R323">
            <v>565</v>
          </cell>
          <cell r="S323">
            <v>490</v>
          </cell>
          <cell r="T323">
            <v>280</v>
          </cell>
          <cell r="U323">
            <v>90</v>
          </cell>
          <cell r="V323">
            <v>190</v>
          </cell>
          <cell r="W323">
            <v>55</v>
          </cell>
          <cell r="X323">
            <v>60</v>
          </cell>
          <cell r="Y323">
            <v>75</v>
          </cell>
          <cell r="Z323">
            <v>205</v>
          </cell>
          <cell r="AA323">
            <v>160</v>
          </cell>
          <cell r="AB323">
            <v>45</v>
          </cell>
          <cell r="AC323">
            <v>30</v>
          </cell>
          <cell r="AD323">
            <v>10</v>
          </cell>
          <cell r="AE323">
            <v>0</v>
          </cell>
          <cell r="AF323">
            <v>75</v>
          </cell>
          <cell r="AG323">
            <v>70</v>
          </cell>
          <cell r="AH323">
            <v>45</v>
          </cell>
          <cell r="AI323">
            <v>20</v>
          </cell>
          <cell r="AJ323">
            <v>0</v>
          </cell>
          <cell r="AK323">
            <v>0</v>
          </cell>
          <cell r="AL323">
            <v>0</v>
          </cell>
          <cell r="AM323">
            <v>0</v>
          </cell>
          <cell r="AN323">
            <v>0</v>
          </cell>
          <cell r="AO323">
            <v>725</v>
          </cell>
          <cell r="AP323">
            <v>185</v>
          </cell>
          <cell r="AQ323">
            <v>335</v>
          </cell>
          <cell r="AR323">
            <v>80</v>
          </cell>
          <cell r="AS323">
            <v>75</v>
          </cell>
          <cell r="AT323">
            <v>50</v>
          </cell>
          <cell r="AU323">
            <v>1.3</v>
          </cell>
          <cell r="AV323">
            <v>2565</v>
          </cell>
          <cell r="AW323">
            <v>785</v>
          </cell>
          <cell r="AX323">
            <v>95</v>
          </cell>
          <cell r="AY323">
            <v>295</v>
          </cell>
          <cell r="AZ323">
            <v>395</v>
          </cell>
          <cell r="BA323">
            <v>1780</v>
          </cell>
          <cell r="BB323">
            <v>3.2</v>
          </cell>
          <cell r="BC323">
            <v>155</v>
          </cell>
          <cell r="BD323">
            <v>85</v>
          </cell>
          <cell r="BE323">
            <v>0</v>
          </cell>
          <cell r="BF323">
            <v>10</v>
          </cell>
          <cell r="BG323">
            <v>75</v>
          </cell>
          <cell r="BH323">
            <v>75</v>
          </cell>
          <cell r="BI323">
            <v>1080</v>
          </cell>
          <cell r="BJ323">
            <v>5.5</v>
          </cell>
          <cell r="BK323">
            <v>5940</v>
          </cell>
          <cell r="BL323">
            <v>2.2999999999999998</v>
          </cell>
          <cell r="BM323">
            <v>2484</v>
          </cell>
          <cell r="BN323">
            <v>1080</v>
          </cell>
          <cell r="BO323">
            <v>370</v>
          </cell>
          <cell r="BP323">
            <v>705</v>
          </cell>
          <cell r="BQ323">
            <v>0</v>
          </cell>
          <cell r="BR323">
            <v>1075</v>
          </cell>
          <cell r="BS323">
            <v>475</v>
          </cell>
          <cell r="BT323">
            <v>445</v>
          </cell>
          <cell r="BU323">
            <v>155</v>
          </cell>
          <cell r="BV323">
            <v>1075</v>
          </cell>
          <cell r="BW323">
            <v>745</v>
          </cell>
          <cell r="BX323">
            <v>180</v>
          </cell>
          <cell r="BY323">
            <v>50</v>
          </cell>
          <cell r="BZ323">
            <v>25</v>
          </cell>
          <cell r="CA323">
            <v>0</v>
          </cell>
          <cell r="CB323">
            <v>0</v>
          </cell>
          <cell r="CC323">
            <v>45</v>
          </cell>
          <cell r="CD323">
            <v>10</v>
          </cell>
          <cell r="CE323">
            <v>25</v>
          </cell>
          <cell r="CF323">
            <v>1080</v>
          </cell>
          <cell r="CG323">
            <v>0</v>
          </cell>
          <cell r="CH323">
            <v>0</v>
          </cell>
          <cell r="CI323">
            <v>35</v>
          </cell>
          <cell r="CJ323">
            <v>100</v>
          </cell>
          <cell r="CK323">
            <v>30</v>
          </cell>
          <cell r="CL323">
            <v>910</v>
          </cell>
          <cell r="CM323">
            <v>5</v>
          </cell>
          <cell r="CN323">
            <v>0</v>
          </cell>
          <cell r="CO323">
            <v>1075</v>
          </cell>
          <cell r="CP323">
            <v>375</v>
          </cell>
          <cell r="CQ323">
            <v>370</v>
          </cell>
          <cell r="CR323">
            <v>145</v>
          </cell>
          <cell r="CS323">
            <v>140</v>
          </cell>
          <cell r="CT323">
            <v>55</v>
          </cell>
          <cell r="CU323">
            <v>2565</v>
          </cell>
          <cell r="CV323">
            <v>2.4</v>
          </cell>
          <cell r="CW323">
            <v>1075</v>
          </cell>
          <cell r="CX323">
            <v>540</v>
          </cell>
          <cell r="CY323">
            <v>10</v>
          </cell>
          <cell r="CZ323">
            <v>525</v>
          </cell>
        </row>
        <row r="324">
          <cell r="A324" t="str">
            <v>4620169.00</v>
          </cell>
          <cell r="B324" t="str">
            <v>0169.00</v>
          </cell>
          <cell r="C324" t="str">
            <v>Plateau Mont-Royal</v>
          </cell>
          <cell r="D324">
            <v>1880</v>
          </cell>
          <cell r="E324">
            <v>1070</v>
          </cell>
          <cell r="F324">
            <v>510</v>
          </cell>
          <cell r="G324">
            <v>45</v>
          </cell>
          <cell r="H324">
            <v>180</v>
          </cell>
          <cell r="I324">
            <v>80</v>
          </cell>
          <cell r="J324">
            <v>1880</v>
          </cell>
          <cell r="K324">
            <v>1515</v>
          </cell>
          <cell r="L324">
            <v>370</v>
          </cell>
          <cell r="M324">
            <v>535</v>
          </cell>
          <cell r="N324">
            <v>285</v>
          </cell>
          <cell r="O324">
            <v>150</v>
          </cell>
          <cell r="P324">
            <v>75</v>
          </cell>
          <cell r="Q324">
            <v>25</v>
          </cell>
          <cell r="R324">
            <v>540</v>
          </cell>
          <cell r="S324">
            <v>425</v>
          </cell>
          <cell r="T324">
            <v>235</v>
          </cell>
          <cell r="U324">
            <v>90</v>
          </cell>
          <cell r="V324">
            <v>140</v>
          </cell>
          <cell r="W324">
            <v>75</v>
          </cell>
          <cell r="X324">
            <v>50</v>
          </cell>
          <cell r="Y324">
            <v>20</v>
          </cell>
          <cell r="Z324">
            <v>190</v>
          </cell>
          <cell r="AA324">
            <v>110</v>
          </cell>
          <cell r="AB324">
            <v>85</v>
          </cell>
          <cell r="AC324">
            <v>55</v>
          </cell>
          <cell r="AD324">
            <v>25</v>
          </cell>
          <cell r="AE324">
            <v>10</v>
          </cell>
          <cell r="AF324">
            <v>110</v>
          </cell>
          <cell r="AG324">
            <v>105</v>
          </cell>
          <cell r="AH324">
            <v>80</v>
          </cell>
          <cell r="AI324">
            <v>20</v>
          </cell>
          <cell r="AJ324">
            <v>0</v>
          </cell>
          <cell r="AK324">
            <v>10</v>
          </cell>
          <cell r="AL324">
            <v>10</v>
          </cell>
          <cell r="AM324">
            <v>0</v>
          </cell>
          <cell r="AN324">
            <v>0</v>
          </cell>
          <cell r="AO324">
            <v>495</v>
          </cell>
          <cell r="AP324">
            <v>125</v>
          </cell>
          <cell r="AQ324">
            <v>220</v>
          </cell>
          <cell r="AR324">
            <v>25</v>
          </cell>
          <cell r="AS324">
            <v>65</v>
          </cell>
          <cell r="AT324">
            <v>60</v>
          </cell>
          <cell r="AU324">
            <v>0.9</v>
          </cell>
          <cell r="AV324">
            <v>2135</v>
          </cell>
          <cell r="AW324">
            <v>675</v>
          </cell>
          <cell r="AX324">
            <v>95</v>
          </cell>
          <cell r="AY324">
            <v>255</v>
          </cell>
          <cell r="AZ324">
            <v>330</v>
          </cell>
          <cell r="BA324">
            <v>1460</v>
          </cell>
          <cell r="BB324">
            <v>2.7</v>
          </cell>
          <cell r="BC324">
            <v>225</v>
          </cell>
          <cell r="BD324">
            <v>85</v>
          </cell>
          <cell r="BE324">
            <v>20</v>
          </cell>
          <cell r="BF324">
            <v>0</v>
          </cell>
          <cell r="BG324">
            <v>60</v>
          </cell>
          <cell r="BH324">
            <v>140</v>
          </cell>
          <cell r="BI324">
            <v>975</v>
          </cell>
          <cell r="BJ324">
            <v>5.7</v>
          </cell>
          <cell r="BK324">
            <v>5557.5</v>
          </cell>
          <cell r="BL324">
            <v>2.2000000000000002</v>
          </cell>
          <cell r="BM324">
            <v>2145</v>
          </cell>
          <cell r="BN324">
            <v>975</v>
          </cell>
          <cell r="BO324">
            <v>375</v>
          </cell>
          <cell r="BP324">
            <v>600</v>
          </cell>
          <cell r="BQ324">
            <v>0</v>
          </cell>
          <cell r="BR324">
            <v>975</v>
          </cell>
          <cell r="BS324">
            <v>440</v>
          </cell>
          <cell r="BT324">
            <v>390</v>
          </cell>
          <cell r="BU324">
            <v>145</v>
          </cell>
          <cell r="BV324">
            <v>975</v>
          </cell>
          <cell r="BW324">
            <v>735</v>
          </cell>
          <cell r="BX324">
            <v>155</v>
          </cell>
          <cell r="BY324">
            <v>35</v>
          </cell>
          <cell r="BZ324">
            <v>20</v>
          </cell>
          <cell r="CA324">
            <v>0</v>
          </cell>
          <cell r="CB324">
            <v>15</v>
          </cell>
          <cell r="CC324">
            <v>0</v>
          </cell>
          <cell r="CD324">
            <v>15</v>
          </cell>
          <cell r="CE324">
            <v>0</v>
          </cell>
          <cell r="CF324">
            <v>980</v>
          </cell>
          <cell r="CG324">
            <v>0</v>
          </cell>
          <cell r="CH324">
            <v>5</v>
          </cell>
          <cell r="CI324">
            <v>90</v>
          </cell>
          <cell r="CJ324">
            <v>15</v>
          </cell>
          <cell r="CK324">
            <v>0</v>
          </cell>
          <cell r="CL324">
            <v>855</v>
          </cell>
          <cell r="CM324">
            <v>5</v>
          </cell>
          <cell r="CN324">
            <v>0</v>
          </cell>
          <cell r="CO324">
            <v>980</v>
          </cell>
          <cell r="CP324">
            <v>325</v>
          </cell>
          <cell r="CQ324">
            <v>345</v>
          </cell>
          <cell r="CR324">
            <v>175</v>
          </cell>
          <cell r="CS324">
            <v>125</v>
          </cell>
          <cell r="CT324">
            <v>20</v>
          </cell>
          <cell r="CU324">
            <v>2135</v>
          </cell>
          <cell r="CV324">
            <v>2.2000000000000002</v>
          </cell>
          <cell r="CW324">
            <v>980</v>
          </cell>
          <cell r="CX324">
            <v>510</v>
          </cell>
          <cell r="CY324">
            <v>10</v>
          </cell>
          <cell r="CZ324">
            <v>450</v>
          </cell>
        </row>
        <row r="325">
          <cell r="A325" t="str">
            <v>4620170.00</v>
          </cell>
          <cell r="B325" t="str">
            <v>0170.00</v>
          </cell>
          <cell r="C325" t="str">
            <v>Plateau Mont-Royal</v>
          </cell>
          <cell r="D325">
            <v>1835</v>
          </cell>
          <cell r="E325">
            <v>1060</v>
          </cell>
          <cell r="F325">
            <v>510</v>
          </cell>
          <cell r="G325">
            <v>55</v>
          </cell>
          <cell r="H325">
            <v>160</v>
          </cell>
          <cell r="I325">
            <v>60</v>
          </cell>
          <cell r="J325">
            <v>1840</v>
          </cell>
          <cell r="K325">
            <v>1530</v>
          </cell>
          <cell r="L325">
            <v>305</v>
          </cell>
          <cell r="M325">
            <v>480</v>
          </cell>
          <cell r="N325">
            <v>245</v>
          </cell>
          <cell r="O325">
            <v>130</v>
          </cell>
          <cell r="P325">
            <v>80</v>
          </cell>
          <cell r="Q325">
            <v>25</v>
          </cell>
          <cell r="R325">
            <v>485</v>
          </cell>
          <cell r="S325">
            <v>390</v>
          </cell>
          <cell r="T325">
            <v>260</v>
          </cell>
          <cell r="U325">
            <v>85</v>
          </cell>
          <cell r="V325">
            <v>175</v>
          </cell>
          <cell r="W325">
            <v>90</v>
          </cell>
          <cell r="X325">
            <v>55</v>
          </cell>
          <cell r="Y325">
            <v>25</v>
          </cell>
          <cell r="Z325">
            <v>125</v>
          </cell>
          <cell r="AA325">
            <v>90</v>
          </cell>
          <cell r="AB325">
            <v>40</v>
          </cell>
          <cell r="AC325">
            <v>15</v>
          </cell>
          <cell r="AD325">
            <v>25</v>
          </cell>
          <cell r="AE325">
            <v>0</v>
          </cell>
          <cell r="AF325">
            <v>95</v>
          </cell>
          <cell r="AG325">
            <v>65</v>
          </cell>
          <cell r="AH325">
            <v>45</v>
          </cell>
          <cell r="AI325">
            <v>20</v>
          </cell>
          <cell r="AJ325">
            <v>0</v>
          </cell>
          <cell r="AK325">
            <v>30</v>
          </cell>
          <cell r="AL325">
            <v>30</v>
          </cell>
          <cell r="AM325">
            <v>0</v>
          </cell>
          <cell r="AN325">
            <v>0</v>
          </cell>
          <cell r="AO325">
            <v>485</v>
          </cell>
          <cell r="AP325">
            <v>75</v>
          </cell>
          <cell r="AQ325">
            <v>180</v>
          </cell>
          <cell r="AR325">
            <v>40</v>
          </cell>
          <cell r="AS325">
            <v>130</v>
          </cell>
          <cell r="AT325">
            <v>60</v>
          </cell>
          <cell r="AU325">
            <v>1</v>
          </cell>
          <cell r="AV325">
            <v>2115</v>
          </cell>
          <cell r="AW325">
            <v>760</v>
          </cell>
          <cell r="AX325">
            <v>10</v>
          </cell>
          <cell r="AY325">
            <v>345</v>
          </cell>
          <cell r="AZ325">
            <v>405</v>
          </cell>
          <cell r="BA325">
            <v>1360</v>
          </cell>
          <cell r="BB325">
            <v>2.8</v>
          </cell>
          <cell r="BC325">
            <v>210</v>
          </cell>
          <cell r="BD325">
            <v>85</v>
          </cell>
          <cell r="BE325">
            <v>10</v>
          </cell>
          <cell r="BF325">
            <v>45</v>
          </cell>
          <cell r="BG325">
            <v>30</v>
          </cell>
          <cell r="BH325">
            <v>125</v>
          </cell>
          <cell r="BI325">
            <v>1030</v>
          </cell>
          <cell r="BJ325">
            <v>5</v>
          </cell>
          <cell r="BK325">
            <v>5150</v>
          </cell>
          <cell r="BL325">
            <v>2</v>
          </cell>
          <cell r="BM325">
            <v>2060</v>
          </cell>
          <cell r="BN325">
            <v>1030</v>
          </cell>
          <cell r="BO325">
            <v>295</v>
          </cell>
          <cell r="BP325">
            <v>735</v>
          </cell>
          <cell r="BQ325">
            <v>0</v>
          </cell>
          <cell r="BR325">
            <v>1030</v>
          </cell>
          <cell r="BS325">
            <v>530</v>
          </cell>
          <cell r="BT325">
            <v>335</v>
          </cell>
          <cell r="BU325">
            <v>165</v>
          </cell>
          <cell r="BV325">
            <v>1025</v>
          </cell>
          <cell r="BW325">
            <v>570</v>
          </cell>
          <cell r="BX325">
            <v>225</v>
          </cell>
          <cell r="BY325">
            <v>115</v>
          </cell>
          <cell r="BZ325">
            <v>40</v>
          </cell>
          <cell r="CA325">
            <v>45</v>
          </cell>
          <cell r="CB325">
            <v>10</v>
          </cell>
          <cell r="CC325">
            <v>0</v>
          </cell>
          <cell r="CD325">
            <v>10</v>
          </cell>
          <cell r="CE325">
            <v>15</v>
          </cell>
          <cell r="CF325">
            <v>1030</v>
          </cell>
          <cell r="CG325">
            <v>0</v>
          </cell>
          <cell r="CH325">
            <v>0</v>
          </cell>
          <cell r="CI325">
            <v>0</v>
          </cell>
          <cell r="CJ325">
            <v>125</v>
          </cell>
          <cell r="CK325">
            <v>0</v>
          </cell>
          <cell r="CL325">
            <v>875</v>
          </cell>
          <cell r="CM325">
            <v>15</v>
          </cell>
          <cell r="CN325">
            <v>0</v>
          </cell>
          <cell r="CO325">
            <v>1030</v>
          </cell>
          <cell r="CP325">
            <v>410</v>
          </cell>
          <cell r="CQ325">
            <v>340</v>
          </cell>
          <cell r="CR325">
            <v>145</v>
          </cell>
          <cell r="CS325">
            <v>125</v>
          </cell>
          <cell r="CT325">
            <v>10</v>
          </cell>
          <cell r="CU325">
            <v>2115</v>
          </cell>
          <cell r="CV325">
            <v>2.1</v>
          </cell>
          <cell r="CW325">
            <v>1030</v>
          </cell>
          <cell r="CX325">
            <v>465</v>
          </cell>
          <cell r="CY325">
            <v>10</v>
          </cell>
          <cell r="CZ325">
            <v>555</v>
          </cell>
        </row>
        <row r="326">
          <cell r="A326" t="str">
            <v>4620171.00</v>
          </cell>
          <cell r="B326" t="str">
            <v>0171.00</v>
          </cell>
          <cell r="C326" t="str">
            <v>Plateau Mont-Royal</v>
          </cell>
          <cell r="D326">
            <v>4005</v>
          </cell>
          <cell r="E326">
            <v>2595</v>
          </cell>
          <cell r="F326">
            <v>645</v>
          </cell>
          <cell r="G326">
            <v>100</v>
          </cell>
          <cell r="H326">
            <v>435</v>
          </cell>
          <cell r="I326">
            <v>230</v>
          </cell>
          <cell r="J326">
            <v>4005</v>
          </cell>
          <cell r="K326">
            <v>3200</v>
          </cell>
          <cell r="L326">
            <v>800</v>
          </cell>
          <cell r="M326">
            <v>935</v>
          </cell>
          <cell r="N326">
            <v>610</v>
          </cell>
          <cell r="O326">
            <v>210</v>
          </cell>
          <cell r="P326">
            <v>95</v>
          </cell>
          <cell r="Q326">
            <v>25</v>
          </cell>
          <cell r="R326">
            <v>940</v>
          </cell>
          <cell r="S326">
            <v>725</v>
          </cell>
          <cell r="T326">
            <v>320</v>
          </cell>
          <cell r="U326">
            <v>170</v>
          </cell>
          <cell r="V326">
            <v>150</v>
          </cell>
          <cell r="W326">
            <v>90</v>
          </cell>
          <cell r="X326">
            <v>50</v>
          </cell>
          <cell r="Y326">
            <v>10</v>
          </cell>
          <cell r="Z326">
            <v>405</v>
          </cell>
          <cell r="AA326">
            <v>300</v>
          </cell>
          <cell r="AB326">
            <v>105</v>
          </cell>
          <cell r="AC326">
            <v>65</v>
          </cell>
          <cell r="AD326">
            <v>40</v>
          </cell>
          <cell r="AE326">
            <v>10</v>
          </cell>
          <cell r="AF326">
            <v>215</v>
          </cell>
          <cell r="AG326">
            <v>185</v>
          </cell>
          <cell r="AH326">
            <v>115</v>
          </cell>
          <cell r="AI326">
            <v>50</v>
          </cell>
          <cell r="AJ326">
            <v>20</v>
          </cell>
          <cell r="AK326">
            <v>25</v>
          </cell>
          <cell r="AL326">
            <v>25</v>
          </cell>
          <cell r="AM326">
            <v>0</v>
          </cell>
          <cell r="AN326">
            <v>0</v>
          </cell>
          <cell r="AO326">
            <v>700</v>
          </cell>
          <cell r="AP326">
            <v>180</v>
          </cell>
          <cell r="AQ326">
            <v>225</v>
          </cell>
          <cell r="AR326">
            <v>60</v>
          </cell>
          <cell r="AS326">
            <v>95</v>
          </cell>
          <cell r="AT326">
            <v>145</v>
          </cell>
          <cell r="AU326">
            <v>0.8</v>
          </cell>
          <cell r="AV326">
            <v>4035</v>
          </cell>
          <cell r="AW326">
            <v>1670</v>
          </cell>
          <cell r="AX326">
            <v>70</v>
          </cell>
          <cell r="AY326">
            <v>375</v>
          </cell>
          <cell r="AZ326">
            <v>1225</v>
          </cell>
          <cell r="BA326">
            <v>2365</v>
          </cell>
          <cell r="BB326">
            <v>2.5</v>
          </cell>
          <cell r="BC326">
            <v>365</v>
          </cell>
          <cell r="BD326">
            <v>185</v>
          </cell>
          <cell r="BE326">
            <v>0</v>
          </cell>
          <cell r="BF326">
            <v>0</v>
          </cell>
          <cell r="BG326">
            <v>170</v>
          </cell>
          <cell r="BH326">
            <v>180</v>
          </cell>
          <cell r="BI326">
            <v>2335</v>
          </cell>
          <cell r="BJ326">
            <v>4.0999999999999996</v>
          </cell>
          <cell r="BK326">
            <v>9573.5</v>
          </cell>
          <cell r="BL326">
            <v>1.6</v>
          </cell>
          <cell r="BM326">
            <v>3736</v>
          </cell>
          <cell r="BN326">
            <v>2330</v>
          </cell>
          <cell r="BO326">
            <v>755</v>
          </cell>
          <cell r="BP326">
            <v>1580</v>
          </cell>
          <cell r="BQ326">
            <v>0</v>
          </cell>
          <cell r="BR326">
            <v>2335</v>
          </cell>
          <cell r="BS326">
            <v>1475</v>
          </cell>
          <cell r="BT326">
            <v>625</v>
          </cell>
          <cell r="BU326">
            <v>235</v>
          </cell>
          <cell r="BV326">
            <v>2330</v>
          </cell>
          <cell r="BW326">
            <v>770</v>
          </cell>
          <cell r="BX326">
            <v>245</v>
          </cell>
          <cell r="BY326">
            <v>190</v>
          </cell>
          <cell r="BZ326">
            <v>160</v>
          </cell>
          <cell r="CA326">
            <v>165</v>
          </cell>
          <cell r="CB326">
            <v>150</v>
          </cell>
          <cell r="CC326">
            <v>220</v>
          </cell>
          <cell r="CD326">
            <v>280</v>
          </cell>
          <cell r="CE326">
            <v>155</v>
          </cell>
          <cell r="CF326">
            <v>2335</v>
          </cell>
          <cell r="CG326">
            <v>5</v>
          </cell>
          <cell r="CH326">
            <v>10</v>
          </cell>
          <cell r="CI326">
            <v>15</v>
          </cell>
          <cell r="CJ326">
            <v>105</v>
          </cell>
          <cell r="CK326">
            <v>285</v>
          </cell>
          <cell r="CL326">
            <v>1910</v>
          </cell>
          <cell r="CM326">
            <v>10</v>
          </cell>
          <cell r="CN326">
            <v>5</v>
          </cell>
          <cell r="CO326">
            <v>2340</v>
          </cell>
          <cell r="CP326">
            <v>1225</v>
          </cell>
          <cell r="CQ326">
            <v>720</v>
          </cell>
          <cell r="CR326">
            <v>250</v>
          </cell>
          <cell r="CS326">
            <v>135</v>
          </cell>
          <cell r="CT326">
            <v>10</v>
          </cell>
          <cell r="CU326">
            <v>4045</v>
          </cell>
          <cell r="CV326">
            <v>1.7</v>
          </cell>
          <cell r="CW326">
            <v>2330</v>
          </cell>
          <cell r="CX326">
            <v>915</v>
          </cell>
          <cell r="CY326">
            <v>15</v>
          </cell>
          <cell r="CZ326">
            <v>1410</v>
          </cell>
        </row>
        <row r="327">
          <cell r="A327" t="str">
            <v>4620172.00</v>
          </cell>
          <cell r="B327" t="str">
            <v>0172.00</v>
          </cell>
          <cell r="C327" t="str">
            <v>Plateau Mont-Royal</v>
          </cell>
          <cell r="D327">
            <v>1890</v>
          </cell>
          <cell r="E327">
            <v>1425</v>
          </cell>
          <cell r="F327">
            <v>230</v>
          </cell>
          <cell r="G327">
            <v>45</v>
          </cell>
          <cell r="H327">
            <v>160</v>
          </cell>
          <cell r="I327">
            <v>35</v>
          </cell>
          <cell r="J327">
            <v>1890</v>
          </cell>
          <cell r="K327">
            <v>1460</v>
          </cell>
          <cell r="L327">
            <v>425</v>
          </cell>
          <cell r="M327">
            <v>375</v>
          </cell>
          <cell r="N327">
            <v>285</v>
          </cell>
          <cell r="O327">
            <v>45</v>
          </cell>
          <cell r="P327">
            <v>30</v>
          </cell>
          <cell r="Q327">
            <v>10</v>
          </cell>
          <cell r="R327">
            <v>375</v>
          </cell>
          <cell r="S327">
            <v>330</v>
          </cell>
          <cell r="T327">
            <v>115</v>
          </cell>
          <cell r="U327">
            <v>60</v>
          </cell>
          <cell r="V327">
            <v>55</v>
          </cell>
          <cell r="W327">
            <v>35</v>
          </cell>
          <cell r="X327">
            <v>25</v>
          </cell>
          <cell r="Y327">
            <v>0</v>
          </cell>
          <cell r="Z327">
            <v>215</v>
          </cell>
          <cell r="AA327">
            <v>205</v>
          </cell>
          <cell r="AB327">
            <v>0</v>
          </cell>
          <cell r="AC327">
            <v>0</v>
          </cell>
          <cell r="AD327">
            <v>10</v>
          </cell>
          <cell r="AE327">
            <v>0</v>
          </cell>
          <cell r="AF327">
            <v>45</v>
          </cell>
          <cell r="AG327">
            <v>35</v>
          </cell>
          <cell r="AH327">
            <v>15</v>
          </cell>
          <cell r="AI327">
            <v>20</v>
          </cell>
          <cell r="AJ327">
            <v>0</v>
          </cell>
          <cell r="AK327">
            <v>15</v>
          </cell>
          <cell r="AL327">
            <v>10</v>
          </cell>
          <cell r="AM327">
            <v>0</v>
          </cell>
          <cell r="AN327">
            <v>10</v>
          </cell>
          <cell r="AO327">
            <v>185</v>
          </cell>
          <cell r="AP327">
            <v>65</v>
          </cell>
          <cell r="AQ327">
            <v>85</v>
          </cell>
          <cell r="AR327">
            <v>0</v>
          </cell>
          <cell r="AS327">
            <v>20</v>
          </cell>
          <cell r="AT327">
            <v>15</v>
          </cell>
          <cell r="AU327">
            <v>0.5</v>
          </cell>
          <cell r="AV327">
            <v>2040</v>
          </cell>
          <cell r="AW327">
            <v>1150</v>
          </cell>
          <cell r="AX327">
            <v>75</v>
          </cell>
          <cell r="AY327">
            <v>245</v>
          </cell>
          <cell r="AZ327">
            <v>840</v>
          </cell>
          <cell r="BA327">
            <v>890</v>
          </cell>
          <cell r="BB327">
            <v>2.4</v>
          </cell>
          <cell r="BC327">
            <v>95</v>
          </cell>
          <cell r="BD327">
            <v>70</v>
          </cell>
          <cell r="BE327">
            <v>0</v>
          </cell>
          <cell r="BF327">
            <v>0</v>
          </cell>
          <cell r="BG327">
            <v>70</v>
          </cell>
          <cell r="BH327">
            <v>25</v>
          </cell>
          <cell r="BI327">
            <v>1330</v>
          </cell>
          <cell r="BJ327">
            <v>3.7</v>
          </cell>
          <cell r="BK327">
            <v>4921</v>
          </cell>
          <cell r="BL327">
            <v>1.2</v>
          </cell>
          <cell r="BM327">
            <v>1596</v>
          </cell>
          <cell r="BN327">
            <v>1330</v>
          </cell>
          <cell r="BO327">
            <v>245</v>
          </cell>
          <cell r="BP327">
            <v>1085</v>
          </cell>
          <cell r="BQ327">
            <v>0</v>
          </cell>
          <cell r="BR327">
            <v>1335</v>
          </cell>
          <cell r="BS327">
            <v>695</v>
          </cell>
          <cell r="BT327">
            <v>445</v>
          </cell>
          <cell r="BU327">
            <v>190</v>
          </cell>
          <cell r="BV327">
            <v>1335</v>
          </cell>
          <cell r="BW327">
            <v>475</v>
          </cell>
          <cell r="BX327">
            <v>250</v>
          </cell>
          <cell r="BY327">
            <v>270</v>
          </cell>
          <cell r="BZ327">
            <v>120</v>
          </cell>
          <cell r="CA327">
            <v>40</v>
          </cell>
          <cell r="CB327">
            <v>10</v>
          </cell>
          <cell r="CC327">
            <v>20</v>
          </cell>
          <cell r="CD327">
            <v>20</v>
          </cell>
          <cell r="CE327">
            <v>135</v>
          </cell>
          <cell r="CF327">
            <v>1330</v>
          </cell>
          <cell r="CG327">
            <v>5</v>
          </cell>
          <cell r="CH327">
            <v>0</v>
          </cell>
          <cell r="CI327">
            <v>5</v>
          </cell>
          <cell r="CJ327">
            <v>5</v>
          </cell>
          <cell r="CK327">
            <v>5</v>
          </cell>
          <cell r="CL327">
            <v>1315</v>
          </cell>
          <cell r="CM327">
            <v>5</v>
          </cell>
          <cell r="CN327">
            <v>0</v>
          </cell>
          <cell r="CO327">
            <v>1335</v>
          </cell>
          <cell r="CP327">
            <v>840</v>
          </cell>
          <cell r="CQ327">
            <v>350</v>
          </cell>
          <cell r="CR327">
            <v>90</v>
          </cell>
          <cell r="CS327">
            <v>50</v>
          </cell>
          <cell r="CT327">
            <v>0</v>
          </cell>
          <cell r="CU327">
            <v>2045</v>
          </cell>
          <cell r="CV327">
            <v>1.5</v>
          </cell>
          <cell r="CW327">
            <v>1335</v>
          </cell>
          <cell r="CX327">
            <v>375</v>
          </cell>
          <cell r="CY327">
            <v>0</v>
          </cell>
          <cell r="CZ327">
            <v>955</v>
          </cell>
        </row>
        <row r="328">
          <cell r="A328" t="str">
            <v>4620173.00</v>
          </cell>
          <cell r="B328" t="str">
            <v>0173.00</v>
          </cell>
          <cell r="C328" t="str">
            <v>Plateau Mont-Royal</v>
          </cell>
          <cell r="D328">
            <v>1650</v>
          </cell>
          <cell r="E328">
            <v>1200</v>
          </cell>
          <cell r="F328">
            <v>250</v>
          </cell>
          <cell r="G328">
            <v>40</v>
          </cell>
          <cell r="H328">
            <v>115</v>
          </cell>
          <cell r="I328">
            <v>45</v>
          </cell>
          <cell r="J328">
            <v>1645</v>
          </cell>
          <cell r="K328">
            <v>1235</v>
          </cell>
          <cell r="L328">
            <v>410</v>
          </cell>
          <cell r="M328">
            <v>420</v>
          </cell>
          <cell r="N328">
            <v>300</v>
          </cell>
          <cell r="O328">
            <v>85</v>
          </cell>
          <cell r="P328">
            <v>25</v>
          </cell>
          <cell r="Q328">
            <v>15</v>
          </cell>
          <cell r="R328">
            <v>420</v>
          </cell>
          <cell r="S328">
            <v>345</v>
          </cell>
          <cell r="T328">
            <v>145</v>
          </cell>
          <cell r="U328">
            <v>80</v>
          </cell>
          <cell r="V328">
            <v>60</v>
          </cell>
          <cell r="W328">
            <v>30</v>
          </cell>
          <cell r="X328">
            <v>20</v>
          </cell>
          <cell r="Y328">
            <v>15</v>
          </cell>
          <cell r="Z328">
            <v>200</v>
          </cell>
          <cell r="AA328">
            <v>155</v>
          </cell>
          <cell r="AB328">
            <v>45</v>
          </cell>
          <cell r="AC328">
            <v>50</v>
          </cell>
          <cell r="AD328">
            <v>0</v>
          </cell>
          <cell r="AE328">
            <v>0</v>
          </cell>
          <cell r="AF328">
            <v>75</v>
          </cell>
          <cell r="AG328">
            <v>50</v>
          </cell>
          <cell r="AH328">
            <v>50</v>
          </cell>
          <cell r="AI328">
            <v>10</v>
          </cell>
          <cell r="AJ328">
            <v>0</v>
          </cell>
          <cell r="AK328">
            <v>20</v>
          </cell>
          <cell r="AL328">
            <v>10</v>
          </cell>
          <cell r="AM328">
            <v>10</v>
          </cell>
          <cell r="AN328">
            <v>0</v>
          </cell>
          <cell r="AO328">
            <v>240</v>
          </cell>
          <cell r="AP328">
            <v>85</v>
          </cell>
          <cell r="AQ328">
            <v>70</v>
          </cell>
          <cell r="AR328">
            <v>10</v>
          </cell>
          <cell r="AS328">
            <v>40</v>
          </cell>
          <cell r="AT328">
            <v>30</v>
          </cell>
          <cell r="AU328">
            <v>0.6</v>
          </cell>
          <cell r="AV328">
            <v>1760</v>
          </cell>
          <cell r="AW328">
            <v>750</v>
          </cell>
          <cell r="AX328">
            <v>30</v>
          </cell>
          <cell r="AY328">
            <v>175</v>
          </cell>
          <cell r="AZ328">
            <v>550</v>
          </cell>
          <cell r="BA328">
            <v>1005</v>
          </cell>
          <cell r="BB328">
            <v>2.4</v>
          </cell>
          <cell r="BC328">
            <v>135</v>
          </cell>
          <cell r="BD328">
            <v>35</v>
          </cell>
          <cell r="BE328">
            <v>0</v>
          </cell>
          <cell r="BF328">
            <v>0</v>
          </cell>
          <cell r="BG328">
            <v>35</v>
          </cell>
          <cell r="BH328">
            <v>110</v>
          </cell>
          <cell r="BI328">
            <v>1045</v>
          </cell>
          <cell r="BJ328">
            <v>4.4000000000000004</v>
          </cell>
          <cell r="BK328">
            <v>4598</v>
          </cell>
          <cell r="BL328">
            <v>1.6</v>
          </cell>
          <cell r="BM328">
            <v>1672</v>
          </cell>
          <cell r="BN328">
            <v>1045</v>
          </cell>
          <cell r="BO328">
            <v>300</v>
          </cell>
          <cell r="BP328">
            <v>745</v>
          </cell>
          <cell r="BQ328">
            <v>0</v>
          </cell>
          <cell r="BR328">
            <v>1045</v>
          </cell>
          <cell r="BS328">
            <v>555</v>
          </cell>
          <cell r="BT328">
            <v>340</v>
          </cell>
          <cell r="BU328">
            <v>150</v>
          </cell>
          <cell r="BV328">
            <v>1045</v>
          </cell>
          <cell r="BW328">
            <v>400</v>
          </cell>
          <cell r="BX328">
            <v>250</v>
          </cell>
          <cell r="BY328">
            <v>125</v>
          </cell>
          <cell r="BZ328">
            <v>75</v>
          </cell>
          <cell r="CA328">
            <v>55</v>
          </cell>
          <cell r="CB328">
            <v>20</v>
          </cell>
          <cell r="CC328">
            <v>0</v>
          </cell>
          <cell r="CD328">
            <v>10</v>
          </cell>
          <cell r="CE328">
            <v>105</v>
          </cell>
          <cell r="CF328">
            <v>1050</v>
          </cell>
          <cell r="CG328">
            <v>0</v>
          </cell>
          <cell r="CH328">
            <v>0</v>
          </cell>
          <cell r="CI328">
            <v>5</v>
          </cell>
          <cell r="CJ328">
            <v>45</v>
          </cell>
          <cell r="CK328">
            <v>50</v>
          </cell>
          <cell r="CL328">
            <v>945</v>
          </cell>
          <cell r="CM328">
            <v>0</v>
          </cell>
          <cell r="CN328">
            <v>0</v>
          </cell>
          <cell r="CO328">
            <v>1050</v>
          </cell>
          <cell r="CP328">
            <v>560</v>
          </cell>
          <cell r="CQ328">
            <v>340</v>
          </cell>
          <cell r="CR328">
            <v>95</v>
          </cell>
          <cell r="CS328">
            <v>50</v>
          </cell>
          <cell r="CT328">
            <v>5</v>
          </cell>
          <cell r="CU328">
            <v>1760</v>
          </cell>
          <cell r="CV328">
            <v>1.7</v>
          </cell>
          <cell r="CW328">
            <v>1045</v>
          </cell>
          <cell r="CX328">
            <v>420</v>
          </cell>
          <cell r="CY328">
            <v>0</v>
          </cell>
          <cell r="CZ328">
            <v>630</v>
          </cell>
        </row>
        <row r="329">
          <cell r="A329" t="str">
            <v>4620174.00</v>
          </cell>
          <cell r="B329" t="str">
            <v>0174.00</v>
          </cell>
          <cell r="C329" t="str">
            <v>Plateau Mont-Royal</v>
          </cell>
          <cell r="D329">
            <v>1500</v>
          </cell>
          <cell r="E329">
            <v>1050</v>
          </cell>
          <cell r="F329">
            <v>225</v>
          </cell>
          <cell r="G329">
            <v>35</v>
          </cell>
          <cell r="H329">
            <v>140</v>
          </cell>
          <cell r="I329">
            <v>50</v>
          </cell>
          <cell r="J329">
            <v>1500</v>
          </cell>
          <cell r="K329">
            <v>1115</v>
          </cell>
          <cell r="L329">
            <v>380</v>
          </cell>
          <cell r="M329">
            <v>350</v>
          </cell>
          <cell r="N329">
            <v>230</v>
          </cell>
          <cell r="O329">
            <v>65</v>
          </cell>
          <cell r="P329">
            <v>50</v>
          </cell>
          <cell r="Q329">
            <v>0</v>
          </cell>
          <cell r="R329">
            <v>350</v>
          </cell>
          <cell r="S329">
            <v>275</v>
          </cell>
          <cell r="T329">
            <v>80</v>
          </cell>
          <cell r="U329">
            <v>45</v>
          </cell>
          <cell r="V329">
            <v>35</v>
          </cell>
          <cell r="W329">
            <v>25</v>
          </cell>
          <cell r="X329">
            <v>0</v>
          </cell>
          <cell r="Y329">
            <v>10</v>
          </cell>
          <cell r="Z329">
            <v>195</v>
          </cell>
          <cell r="AA329">
            <v>115</v>
          </cell>
          <cell r="AB329">
            <v>80</v>
          </cell>
          <cell r="AC329">
            <v>40</v>
          </cell>
          <cell r="AD329">
            <v>40</v>
          </cell>
          <cell r="AE329">
            <v>0</v>
          </cell>
          <cell r="AF329">
            <v>70</v>
          </cell>
          <cell r="AG329">
            <v>65</v>
          </cell>
          <cell r="AH329">
            <v>65</v>
          </cell>
          <cell r="AI329">
            <v>0</v>
          </cell>
          <cell r="AJ329">
            <v>0</v>
          </cell>
          <cell r="AK329">
            <v>0</v>
          </cell>
          <cell r="AL329">
            <v>0</v>
          </cell>
          <cell r="AM329">
            <v>0</v>
          </cell>
          <cell r="AN329">
            <v>0</v>
          </cell>
          <cell r="AO329">
            <v>295</v>
          </cell>
          <cell r="AP329">
            <v>45</v>
          </cell>
          <cell r="AQ329">
            <v>120</v>
          </cell>
          <cell r="AR329">
            <v>35</v>
          </cell>
          <cell r="AS329">
            <v>70</v>
          </cell>
          <cell r="AT329">
            <v>30</v>
          </cell>
          <cell r="AU329">
            <v>0.8</v>
          </cell>
          <cell r="AV329">
            <v>1645</v>
          </cell>
          <cell r="AW329">
            <v>725</v>
          </cell>
          <cell r="AX329">
            <v>20</v>
          </cell>
          <cell r="AY329">
            <v>135</v>
          </cell>
          <cell r="AZ329">
            <v>565</v>
          </cell>
          <cell r="BA329">
            <v>925</v>
          </cell>
          <cell r="BB329">
            <v>2.6</v>
          </cell>
          <cell r="BC329">
            <v>130</v>
          </cell>
          <cell r="BD329">
            <v>80</v>
          </cell>
          <cell r="BE329">
            <v>0</v>
          </cell>
          <cell r="BF329">
            <v>10</v>
          </cell>
          <cell r="BG329">
            <v>75</v>
          </cell>
          <cell r="BH329">
            <v>50</v>
          </cell>
          <cell r="BI329">
            <v>990</v>
          </cell>
          <cell r="BJ329">
            <v>4.4000000000000004</v>
          </cell>
          <cell r="BK329">
            <v>4356</v>
          </cell>
          <cell r="BL329">
            <v>1.5</v>
          </cell>
          <cell r="BM329">
            <v>1485</v>
          </cell>
          <cell r="BN329">
            <v>995</v>
          </cell>
          <cell r="BO329">
            <v>330</v>
          </cell>
          <cell r="BP329">
            <v>660</v>
          </cell>
          <cell r="BQ329">
            <v>0</v>
          </cell>
          <cell r="BR329">
            <v>995</v>
          </cell>
          <cell r="BS329">
            <v>570</v>
          </cell>
          <cell r="BT329">
            <v>345</v>
          </cell>
          <cell r="BU329">
            <v>75</v>
          </cell>
          <cell r="BV329">
            <v>995</v>
          </cell>
          <cell r="BW329">
            <v>555</v>
          </cell>
          <cell r="BX329">
            <v>185</v>
          </cell>
          <cell r="BY329">
            <v>85</v>
          </cell>
          <cell r="BZ329">
            <v>25</v>
          </cell>
          <cell r="CA329">
            <v>35</v>
          </cell>
          <cell r="CB329">
            <v>15</v>
          </cell>
          <cell r="CC329">
            <v>15</v>
          </cell>
          <cell r="CD329">
            <v>25</v>
          </cell>
          <cell r="CE329">
            <v>50</v>
          </cell>
          <cell r="CF329">
            <v>995</v>
          </cell>
          <cell r="CG329">
            <v>0</v>
          </cell>
          <cell r="CH329">
            <v>0</v>
          </cell>
          <cell r="CI329">
            <v>30</v>
          </cell>
          <cell r="CJ329">
            <v>0</v>
          </cell>
          <cell r="CK329">
            <v>5</v>
          </cell>
          <cell r="CL329">
            <v>955</v>
          </cell>
          <cell r="CM329">
            <v>5</v>
          </cell>
          <cell r="CN329">
            <v>0</v>
          </cell>
          <cell r="CO329">
            <v>990</v>
          </cell>
          <cell r="CP329">
            <v>555</v>
          </cell>
          <cell r="CQ329">
            <v>300</v>
          </cell>
          <cell r="CR329">
            <v>80</v>
          </cell>
          <cell r="CS329">
            <v>45</v>
          </cell>
          <cell r="CT329">
            <v>5</v>
          </cell>
          <cell r="CU329">
            <v>1650</v>
          </cell>
          <cell r="CV329">
            <v>1.7</v>
          </cell>
          <cell r="CW329">
            <v>995</v>
          </cell>
          <cell r="CX329">
            <v>350</v>
          </cell>
          <cell r="CY329">
            <v>0</v>
          </cell>
          <cell r="CZ329">
            <v>640</v>
          </cell>
        </row>
        <row r="330">
          <cell r="A330" t="str">
            <v>4620175.00</v>
          </cell>
          <cell r="B330" t="str">
            <v>0175.00</v>
          </cell>
          <cell r="C330" t="str">
            <v>Plateau Mont-Royal</v>
          </cell>
          <cell r="D330">
            <v>1630</v>
          </cell>
          <cell r="E330">
            <v>1195</v>
          </cell>
          <cell r="F330">
            <v>210</v>
          </cell>
          <cell r="G330">
            <v>25</v>
          </cell>
          <cell r="H330">
            <v>160</v>
          </cell>
          <cell r="I330">
            <v>40</v>
          </cell>
          <cell r="J330">
            <v>1630</v>
          </cell>
          <cell r="K330">
            <v>1145</v>
          </cell>
          <cell r="L330">
            <v>480</v>
          </cell>
          <cell r="M330">
            <v>425</v>
          </cell>
          <cell r="N330">
            <v>265</v>
          </cell>
          <cell r="O330">
            <v>100</v>
          </cell>
          <cell r="P330">
            <v>55</v>
          </cell>
          <cell r="Q330">
            <v>10</v>
          </cell>
          <cell r="R330">
            <v>425</v>
          </cell>
          <cell r="S330">
            <v>340</v>
          </cell>
          <cell r="T330">
            <v>100</v>
          </cell>
          <cell r="U330">
            <v>60</v>
          </cell>
          <cell r="V330">
            <v>30</v>
          </cell>
          <cell r="W330">
            <v>15</v>
          </cell>
          <cell r="X330">
            <v>10</v>
          </cell>
          <cell r="Y330">
            <v>10</v>
          </cell>
          <cell r="Z330">
            <v>245</v>
          </cell>
          <cell r="AA330">
            <v>140</v>
          </cell>
          <cell r="AB330">
            <v>110</v>
          </cell>
          <cell r="AC330">
            <v>55</v>
          </cell>
          <cell r="AD330">
            <v>45</v>
          </cell>
          <cell r="AE330">
            <v>0</v>
          </cell>
          <cell r="AF330">
            <v>85</v>
          </cell>
          <cell r="AG330">
            <v>55</v>
          </cell>
          <cell r="AH330">
            <v>40</v>
          </cell>
          <cell r="AI330">
            <v>15</v>
          </cell>
          <cell r="AJ330">
            <v>0</v>
          </cell>
          <cell r="AK330">
            <v>25</v>
          </cell>
          <cell r="AL330">
            <v>20</v>
          </cell>
          <cell r="AM330">
            <v>10</v>
          </cell>
          <cell r="AN330">
            <v>0</v>
          </cell>
          <cell r="AO330">
            <v>320</v>
          </cell>
          <cell r="AP330">
            <v>150</v>
          </cell>
          <cell r="AQ330">
            <v>105</v>
          </cell>
          <cell r="AR330">
            <v>35</v>
          </cell>
          <cell r="AS330">
            <v>15</v>
          </cell>
          <cell r="AT330">
            <v>10</v>
          </cell>
          <cell r="AU330">
            <v>0.8</v>
          </cell>
          <cell r="AV330">
            <v>1855</v>
          </cell>
          <cell r="AW330">
            <v>765</v>
          </cell>
          <cell r="AX330">
            <v>80</v>
          </cell>
          <cell r="AY330">
            <v>175</v>
          </cell>
          <cell r="AZ330">
            <v>510</v>
          </cell>
          <cell r="BA330">
            <v>1090</v>
          </cell>
          <cell r="BB330">
            <v>2.6</v>
          </cell>
          <cell r="BC330">
            <v>65</v>
          </cell>
          <cell r="BD330">
            <v>45</v>
          </cell>
          <cell r="BE330">
            <v>10</v>
          </cell>
          <cell r="BF330">
            <v>0</v>
          </cell>
          <cell r="BG330">
            <v>40</v>
          </cell>
          <cell r="BH330">
            <v>20</v>
          </cell>
          <cell r="BI330">
            <v>1045</v>
          </cell>
          <cell r="BJ330">
            <v>4.8</v>
          </cell>
          <cell r="BK330">
            <v>5016</v>
          </cell>
          <cell r="BL330">
            <v>1.7</v>
          </cell>
          <cell r="BM330">
            <v>1776.5</v>
          </cell>
          <cell r="BN330">
            <v>1045</v>
          </cell>
          <cell r="BO330">
            <v>340</v>
          </cell>
          <cell r="BP330">
            <v>710</v>
          </cell>
          <cell r="BQ330">
            <v>0</v>
          </cell>
          <cell r="BR330">
            <v>1045</v>
          </cell>
          <cell r="BS330">
            <v>500</v>
          </cell>
          <cell r="BT330">
            <v>445</v>
          </cell>
          <cell r="BU330">
            <v>95</v>
          </cell>
          <cell r="BV330">
            <v>1045</v>
          </cell>
          <cell r="BW330">
            <v>555</v>
          </cell>
          <cell r="BX330">
            <v>200</v>
          </cell>
          <cell r="BY330">
            <v>85</v>
          </cell>
          <cell r="BZ330">
            <v>25</v>
          </cell>
          <cell r="CA330">
            <v>15</v>
          </cell>
          <cell r="CB330">
            <v>15</v>
          </cell>
          <cell r="CC330">
            <v>10</v>
          </cell>
          <cell r="CD330">
            <v>55</v>
          </cell>
          <cell r="CE330">
            <v>90</v>
          </cell>
          <cell r="CF330">
            <v>1045</v>
          </cell>
          <cell r="CG330">
            <v>0</v>
          </cell>
          <cell r="CH330">
            <v>0</v>
          </cell>
          <cell r="CI330">
            <v>15</v>
          </cell>
          <cell r="CJ330">
            <v>60</v>
          </cell>
          <cell r="CK330">
            <v>0</v>
          </cell>
          <cell r="CL330">
            <v>960</v>
          </cell>
          <cell r="CM330">
            <v>10</v>
          </cell>
          <cell r="CN330">
            <v>0</v>
          </cell>
          <cell r="CO330">
            <v>1045</v>
          </cell>
          <cell r="CP330">
            <v>525</v>
          </cell>
          <cell r="CQ330">
            <v>330</v>
          </cell>
          <cell r="CR330">
            <v>110</v>
          </cell>
          <cell r="CS330">
            <v>75</v>
          </cell>
          <cell r="CT330">
            <v>5</v>
          </cell>
          <cell r="CU330">
            <v>1855</v>
          </cell>
          <cell r="CV330">
            <v>1.8</v>
          </cell>
          <cell r="CW330">
            <v>1045</v>
          </cell>
          <cell r="CX330">
            <v>425</v>
          </cell>
          <cell r="CY330">
            <v>0</v>
          </cell>
          <cell r="CZ330">
            <v>620</v>
          </cell>
        </row>
        <row r="331">
          <cell r="A331" t="str">
            <v>4620176.00</v>
          </cell>
          <cell r="B331" t="str">
            <v>0176.00</v>
          </cell>
          <cell r="C331" t="str">
            <v>Plateau Mont-Royal</v>
          </cell>
          <cell r="D331">
            <v>1440</v>
          </cell>
          <cell r="E331">
            <v>1065</v>
          </cell>
          <cell r="F331">
            <v>170</v>
          </cell>
          <cell r="G331">
            <v>30</v>
          </cell>
          <cell r="H331">
            <v>130</v>
          </cell>
          <cell r="I331">
            <v>45</v>
          </cell>
          <cell r="J331">
            <v>1445</v>
          </cell>
          <cell r="K331">
            <v>1025</v>
          </cell>
          <cell r="L331">
            <v>410</v>
          </cell>
          <cell r="M331">
            <v>325</v>
          </cell>
          <cell r="N331">
            <v>205</v>
          </cell>
          <cell r="O331">
            <v>80</v>
          </cell>
          <cell r="P331">
            <v>25</v>
          </cell>
          <cell r="Q331">
            <v>15</v>
          </cell>
          <cell r="R331">
            <v>325</v>
          </cell>
          <cell r="S331">
            <v>275</v>
          </cell>
          <cell r="T331">
            <v>80</v>
          </cell>
          <cell r="U331">
            <v>25</v>
          </cell>
          <cell r="V331">
            <v>50</v>
          </cell>
          <cell r="W331">
            <v>20</v>
          </cell>
          <cell r="X331">
            <v>15</v>
          </cell>
          <cell r="Y331">
            <v>15</v>
          </cell>
          <cell r="Z331">
            <v>190</v>
          </cell>
          <cell r="AA331">
            <v>130</v>
          </cell>
          <cell r="AB331">
            <v>65</v>
          </cell>
          <cell r="AC331">
            <v>50</v>
          </cell>
          <cell r="AD331">
            <v>10</v>
          </cell>
          <cell r="AE331">
            <v>0</v>
          </cell>
          <cell r="AF331">
            <v>55</v>
          </cell>
          <cell r="AG331">
            <v>40</v>
          </cell>
          <cell r="AH331">
            <v>40</v>
          </cell>
          <cell r="AI331">
            <v>10</v>
          </cell>
          <cell r="AJ331">
            <v>0</v>
          </cell>
          <cell r="AK331">
            <v>15</v>
          </cell>
          <cell r="AL331">
            <v>10</v>
          </cell>
          <cell r="AM331">
            <v>10</v>
          </cell>
          <cell r="AN331">
            <v>0</v>
          </cell>
          <cell r="AO331">
            <v>235</v>
          </cell>
          <cell r="AP331">
            <v>85</v>
          </cell>
          <cell r="AQ331">
            <v>90</v>
          </cell>
          <cell r="AR331">
            <v>25</v>
          </cell>
          <cell r="AS331">
            <v>10</v>
          </cell>
          <cell r="AT331">
            <v>15</v>
          </cell>
          <cell r="AU331">
            <v>0.7</v>
          </cell>
          <cell r="AV331">
            <v>1565</v>
          </cell>
          <cell r="AW331">
            <v>730</v>
          </cell>
          <cell r="AX331">
            <v>65</v>
          </cell>
          <cell r="AY331">
            <v>200</v>
          </cell>
          <cell r="AZ331">
            <v>465</v>
          </cell>
          <cell r="BA331">
            <v>835</v>
          </cell>
          <cell r="BB331">
            <v>2.5</v>
          </cell>
          <cell r="BC331">
            <v>90</v>
          </cell>
          <cell r="BD331">
            <v>55</v>
          </cell>
          <cell r="BE331">
            <v>0</v>
          </cell>
          <cell r="BF331">
            <v>0</v>
          </cell>
          <cell r="BG331">
            <v>50</v>
          </cell>
          <cell r="BH331">
            <v>35</v>
          </cell>
          <cell r="BI331">
            <v>895</v>
          </cell>
          <cell r="BJ331">
            <v>4.7</v>
          </cell>
          <cell r="BK331">
            <v>4206.5</v>
          </cell>
          <cell r="BL331">
            <v>1.6</v>
          </cell>
          <cell r="BM331">
            <v>1432</v>
          </cell>
          <cell r="BN331">
            <v>890</v>
          </cell>
          <cell r="BO331">
            <v>175</v>
          </cell>
          <cell r="BP331">
            <v>715</v>
          </cell>
          <cell r="BQ331">
            <v>0</v>
          </cell>
          <cell r="BR331">
            <v>890</v>
          </cell>
          <cell r="BS331">
            <v>395</v>
          </cell>
          <cell r="BT331">
            <v>320</v>
          </cell>
          <cell r="BU331">
            <v>175</v>
          </cell>
          <cell r="BV331">
            <v>895</v>
          </cell>
          <cell r="BW331">
            <v>590</v>
          </cell>
          <cell r="BX331">
            <v>155</v>
          </cell>
          <cell r="BY331">
            <v>75</v>
          </cell>
          <cell r="BZ331">
            <v>20</v>
          </cell>
          <cell r="CA331">
            <v>0</v>
          </cell>
          <cell r="CB331">
            <v>50</v>
          </cell>
          <cell r="CC331">
            <v>0</v>
          </cell>
          <cell r="CD331">
            <v>0</v>
          </cell>
          <cell r="CE331">
            <v>0</v>
          </cell>
          <cell r="CF331">
            <v>895</v>
          </cell>
          <cell r="CG331">
            <v>0</v>
          </cell>
          <cell r="CH331">
            <v>5</v>
          </cell>
          <cell r="CI331">
            <v>5</v>
          </cell>
          <cell r="CJ331">
            <v>15</v>
          </cell>
          <cell r="CK331">
            <v>0</v>
          </cell>
          <cell r="CL331">
            <v>875</v>
          </cell>
          <cell r="CM331">
            <v>0</v>
          </cell>
          <cell r="CN331">
            <v>0</v>
          </cell>
          <cell r="CO331">
            <v>895</v>
          </cell>
          <cell r="CP331">
            <v>450</v>
          </cell>
          <cell r="CQ331">
            <v>300</v>
          </cell>
          <cell r="CR331">
            <v>70</v>
          </cell>
          <cell r="CS331">
            <v>70</v>
          </cell>
          <cell r="CT331">
            <v>0</v>
          </cell>
          <cell r="CU331">
            <v>1565</v>
          </cell>
          <cell r="CV331">
            <v>1.7</v>
          </cell>
          <cell r="CW331">
            <v>895</v>
          </cell>
          <cell r="CX331">
            <v>330</v>
          </cell>
          <cell r="CY331">
            <v>0</v>
          </cell>
          <cell r="CZ331">
            <v>565</v>
          </cell>
        </row>
        <row r="332">
          <cell r="A332" t="str">
            <v>4620177.00</v>
          </cell>
          <cell r="B332" t="str">
            <v>0177.00</v>
          </cell>
          <cell r="C332" t="str">
            <v>Plateau Mont-Royal</v>
          </cell>
          <cell r="D332">
            <v>1090</v>
          </cell>
          <cell r="E332">
            <v>820</v>
          </cell>
          <cell r="F332">
            <v>125</v>
          </cell>
          <cell r="G332">
            <v>20</v>
          </cell>
          <cell r="H332">
            <v>100</v>
          </cell>
          <cell r="I332">
            <v>30</v>
          </cell>
          <cell r="J332">
            <v>1090</v>
          </cell>
          <cell r="K332">
            <v>750</v>
          </cell>
          <cell r="L332">
            <v>340</v>
          </cell>
          <cell r="M332">
            <v>285</v>
          </cell>
          <cell r="N332">
            <v>195</v>
          </cell>
          <cell r="O332">
            <v>50</v>
          </cell>
          <cell r="P332">
            <v>30</v>
          </cell>
          <cell r="Q332">
            <v>10</v>
          </cell>
          <cell r="R332">
            <v>290</v>
          </cell>
          <cell r="S332">
            <v>250</v>
          </cell>
          <cell r="T332">
            <v>70</v>
          </cell>
          <cell r="U332">
            <v>30</v>
          </cell>
          <cell r="V332">
            <v>35</v>
          </cell>
          <cell r="W332">
            <v>15</v>
          </cell>
          <cell r="X332">
            <v>10</v>
          </cell>
          <cell r="Y332">
            <v>10</v>
          </cell>
          <cell r="Z332">
            <v>180</v>
          </cell>
          <cell r="AA332">
            <v>135</v>
          </cell>
          <cell r="AB332">
            <v>45</v>
          </cell>
          <cell r="AC332">
            <v>25</v>
          </cell>
          <cell r="AD332">
            <v>25</v>
          </cell>
          <cell r="AE332">
            <v>0</v>
          </cell>
          <cell r="AF332">
            <v>40</v>
          </cell>
          <cell r="AG332">
            <v>25</v>
          </cell>
          <cell r="AH332">
            <v>15</v>
          </cell>
          <cell r="AI332">
            <v>10</v>
          </cell>
          <cell r="AJ332">
            <v>0</v>
          </cell>
          <cell r="AK332">
            <v>15</v>
          </cell>
          <cell r="AL332">
            <v>15</v>
          </cell>
          <cell r="AM332">
            <v>0</v>
          </cell>
          <cell r="AN332">
            <v>0</v>
          </cell>
          <cell r="AO332">
            <v>180</v>
          </cell>
          <cell r="AP332">
            <v>55</v>
          </cell>
          <cell r="AQ332">
            <v>75</v>
          </cell>
          <cell r="AR332">
            <v>0</v>
          </cell>
          <cell r="AS332">
            <v>30</v>
          </cell>
          <cell r="AT332">
            <v>20</v>
          </cell>
          <cell r="AU332">
            <v>0.6</v>
          </cell>
          <cell r="AV332">
            <v>1240</v>
          </cell>
          <cell r="AW332">
            <v>525</v>
          </cell>
          <cell r="AX332">
            <v>15</v>
          </cell>
          <cell r="AY332">
            <v>170</v>
          </cell>
          <cell r="AZ332">
            <v>340</v>
          </cell>
          <cell r="BA332">
            <v>715</v>
          </cell>
          <cell r="BB332">
            <v>2.5</v>
          </cell>
          <cell r="BC332">
            <v>85</v>
          </cell>
          <cell r="BD332">
            <v>35</v>
          </cell>
          <cell r="BE332">
            <v>0</v>
          </cell>
          <cell r="BF332">
            <v>15</v>
          </cell>
          <cell r="BG332">
            <v>20</v>
          </cell>
          <cell r="BH332">
            <v>50</v>
          </cell>
          <cell r="BI332">
            <v>710</v>
          </cell>
          <cell r="BJ332">
            <v>4.5</v>
          </cell>
          <cell r="BK332">
            <v>3195</v>
          </cell>
          <cell r="BL332">
            <v>1.6</v>
          </cell>
          <cell r="BM332">
            <v>1136</v>
          </cell>
          <cell r="BN332">
            <v>710</v>
          </cell>
          <cell r="BO332">
            <v>135</v>
          </cell>
          <cell r="BP332">
            <v>575</v>
          </cell>
          <cell r="BQ332">
            <v>0</v>
          </cell>
          <cell r="BR332">
            <v>710</v>
          </cell>
          <cell r="BS332">
            <v>320</v>
          </cell>
          <cell r="BT332">
            <v>305</v>
          </cell>
          <cell r="BU332">
            <v>90</v>
          </cell>
          <cell r="BV332">
            <v>710</v>
          </cell>
          <cell r="BW332">
            <v>420</v>
          </cell>
          <cell r="BX332">
            <v>155</v>
          </cell>
          <cell r="BY332">
            <v>45</v>
          </cell>
          <cell r="BZ332">
            <v>65</v>
          </cell>
          <cell r="CA332">
            <v>10</v>
          </cell>
          <cell r="CB332">
            <v>15</v>
          </cell>
          <cell r="CC332">
            <v>0</v>
          </cell>
          <cell r="CD332">
            <v>0</v>
          </cell>
          <cell r="CE332">
            <v>0</v>
          </cell>
          <cell r="CF332">
            <v>710</v>
          </cell>
          <cell r="CG332">
            <v>0</v>
          </cell>
          <cell r="CH332">
            <v>0</v>
          </cell>
          <cell r="CI332">
            <v>15</v>
          </cell>
          <cell r="CJ332">
            <v>90</v>
          </cell>
          <cell r="CK332">
            <v>10</v>
          </cell>
          <cell r="CL332">
            <v>585</v>
          </cell>
          <cell r="CM332">
            <v>0</v>
          </cell>
          <cell r="CN332">
            <v>5</v>
          </cell>
          <cell r="CO332">
            <v>710</v>
          </cell>
          <cell r="CP332">
            <v>360</v>
          </cell>
          <cell r="CQ332">
            <v>230</v>
          </cell>
          <cell r="CR332">
            <v>80</v>
          </cell>
          <cell r="CS332">
            <v>35</v>
          </cell>
          <cell r="CT332">
            <v>5</v>
          </cell>
          <cell r="CU332">
            <v>1245</v>
          </cell>
          <cell r="CV332">
            <v>1.8</v>
          </cell>
          <cell r="CW332">
            <v>710</v>
          </cell>
          <cell r="CX332">
            <v>285</v>
          </cell>
          <cell r="CY332">
            <v>0</v>
          </cell>
          <cell r="CZ332">
            <v>425</v>
          </cell>
        </row>
        <row r="333">
          <cell r="A333" t="str">
            <v>4620178.00</v>
          </cell>
          <cell r="B333" t="str">
            <v>0178.00</v>
          </cell>
          <cell r="C333" t="str">
            <v>Plateau Mont-Royal</v>
          </cell>
          <cell r="D333">
            <v>2140</v>
          </cell>
          <cell r="E333">
            <v>1625</v>
          </cell>
          <cell r="F333">
            <v>230</v>
          </cell>
          <cell r="G333">
            <v>45</v>
          </cell>
          <cell r="H333">
            <v>180</v>
          </cell>
          <cell r="I333">
            <v>60</v>
          </cell>
          <cell r="J333">
            <v>2135</v>
          </cell>
          <cell r="K333">
            <v>1520</v>
          </cell>
          <cell r="L333">
            <v>620</v>
          </cell>
          <cell r="M333">
            <v>530</v>
          </cell>
          <cell r="N333">
            <v>365</v>
          </cell>
          <cell r="O333">
            <v>100</v>
          </cell>
          <cell r="P333">
            <v>55</v>
          </cell>
          <cell r="Q333">
            <v>10</v>
          </cell>
          <cell r="R333">
            <v>530</v>
          </cell>
          <cell r="S333">
            <v>410</v>
          </cell>
          <cell r="T333">
            <v>100</v>
          </cell>
          <cell r="U333">
            <v>40</v>
          </cell>
          <cell r="V333">
            <v>60</v>
          </cell>
          <cell r="W333">
            <v>35</v>
          </cell>
          <cell r="X333">
            <v>20</v>
          </cell>
          <cell r="Y333">
            <v>10</v>
          </cell>
          <cell r="Z333">
            <v>310</v>
          </cell>
          <cell r="AA333">
            <v>260</v>
          </cell>
          <cell r="AB333">
            <v>50</v>
          </cell>
          <cell r="AC333">
            <v>25</v>
          </cell>
          <cell r="AD333">
            <v>25</v>
          </cell>
          <cell r="AE333">
            <v>0</v>
          </cell>
          <cell r="AF333">
            <v>115</v>
          </cell>
          <cell r="AG333">
            <v>85</v>
          </cell>
          <cell r="AH333">
            <v>55</v>
          </cell>
          <cell r="AI333">
            <v>20</v>
          </cell>
          <cell r="AJ333">
            <v>10</v>
          </cell>
          <cell r="AK333">
            <v>30</v>
          </cell>
          <cell r="AL333">
            <v>10</v>
          </cell>
          <cell r="AM333">
            <v>20</v>
          </cell>
          <cell r="AN333">
            <v>0</v>
          </cell>
          <cell r="AO333">
            <v>365</v>
          </cell>
          <cell r="AP333">
            <v>115</v>
          </cell>
          <cell r="AQ333">
            <v>125</v>
          </cell>
          <cell r="AR333">
            <v>45</v>
          </cell>
          <cell r="AS333">
            <v>60</v>
          </cell>
          <cell r="AT333">
            <v>10</v>
          </cell>
          <cell r="AU333">
            <v>0.7</v>
          </cell>
          <cell r="AV333">
            <v>2375</v>
          </cell>
          <cell r="AW333">
            <v>1070</v>
          </cell>
          <cell r="AX333">
            <v>55</v>
          </cell>
          <cell r="AY333">
            <v>310</v>
          </cell>
          <cell r="AZ333">
            <v>705</v>
          </cell>
          <cell r="BA333">
            <v>1305</v>
          </cell>
          <cell r="BB333">
            <v>2.5</v>
          </cell>
          <cell r="BC333">
            <v>100</v>
          </cell>
          <cell r="BD333">
            <v>85</v>
          </cell>
          <cell r="BE333">
            <v>20</v>
          </cell>
          <cell r="BF333">
            <v>0</v>
          </cell>
          <cell r="BG333">
            <v>60</v>
          </cell>
          <cell r="BH333">
            <v>20</v>
          </cell>
          <cell r="BI333">
            <v>1375</v>
          </cell>
          <cell r="BJ333">
            <v>4.5</v>
          </cell>
          <cell r="BK333">
            <v>6187.5</v>
          </cell>
          <cell r="BL333">
            <v>1.6</v>
          </cell>
          <cell r="BM333">
            <v>2200</v>
          </cell>
          <cell r="BN333">
            <v>1380</v>
          </cell>
          <cell r="BO333">
            <v>210</v>
          </cell>
          <cell r="BP333">
            <v>1170</v>
          </cell>
          <cell r="BQ333">
            <v>0</v>
          </cell>
          <cell r="BR333">
            <v>1380</v>
          </cell>
          <cell r="BS333">
            <v>760</v>
          </cell>
          <cell r="BT333">
            <v>440</v>
          </cell>
          <cell r="BU333">
            <v>180</v>
          </cell>
          <cell r="BV333">
            <v>1375</v>
          </cell>
          <cell r="BW333">
            <v>820</v>
          </cell>
          <cell r="BX333">
            <v>370</v>
          </cell>
          <cell r="BY333">
            <v>105</v>
          </cell>
          <cell r="BZ333">
            <v>50</v>
          </cell>
          <cell r="CA333">
            <v>25</v>
          </cell>
          <cell r="CB333">
            <v>0</v>
          </cell>
          <cell r="CC333">
            <v>0</v>
          </cell>
          <cell r="CD333">
            <v>0</v>
          </cell>
          <cell r="CE333">
            <v>0</v>
          </cell>
          <cell r="CF333">
            <v>1380</v>
          </cell>
          <cell r="CG333">
            <v>0</v>
          </cell>
          <cell r="CH333">
            <v>0</v>
          </cell>
          <cell r="CI333">
            <v>5</v>
          </cell>
          <cell r="CJ333">
            <v>50</v>
          </cell>
          <cell r="CK333">
            <v>0</v>
          </cell>
          <cell r="CL333">
            <v>1325</v>
          </cell>
          <cell r="CM333">
            <v>0</v>
          </cell>
          <cell r="CN333">
            <v>0</v>
          </cell>
          <cell r="CO333">
            <v>1380</v>
          </cell>
          <cell r="CP333">
            <v>700</v>
          </cell>
          <cell r="CQ333">
            <v>465</v>
          </cell>
          <cell r="CR333">
            <v>130</v>
          </cell>
          <cell r="CS333">
            <v>75</v>
          </cell>
          <cell r="CT333">
            <v>5</v>
          </cell>
          <cell r="CU333">
            <v>2375</v>
          </cell>
          <cell r="CV333">
            <v>1.7</v>
          </cell>
          <cell r="CW333">
            <v>1375</v>
          </cell>
          <cell r="CX333">
            <v>525</v>
          </cell>
          <cell r="CY333">
            <v>0</v>
          </cell>
          <cell r="CZ333">
            <v>850</v>
          </cell>
        </row>
        <row r="334">
          <cell r="C334" t="str">
            <v>Plateau Mont-Royal</v>
          </cell>
          <cell r="D334">
            <v>90705</v>
          </cell>
          <cell r="E334">
            <v>61065</v>
          </cell>
          <cell r="F334">
            <v>16145</v>
          </cell>
          <cell r="G334">
            <v>1920</v>
          </cell>
          <cell r="H334">
            <v>8270</v>
          </cell>
          <cell r="I334">
            <v>3290</v>
          </cell>
          <cell r="J334">
            <v>90705</v>
          </cell>
          <cell r="K334">
            <v>71915</v>
          </cell>
          <cell r="L334">
            <v>18770</v>
          </cell>
          <cell r="M334">
            <v>20490</v>
          </cell>
          <cell r="N334">
            <v>13125</v>
          </cell>
          <cell r="O334">
            <v>4075</v>
          </cell>
          <cell r="P334">
            <v>2465</v>
          </cell>
          <cell r="Q334">
            <v>735</v>
          </cell>
          <cell r="R334">
            <v>20490</v>
          </cell>
          <cell r="S334">
            <v>16660</v>
          </cell>
          <cell r="T334">
            <v>7370</v>
          </cell>
          <cell r="U334">
            <v>3410</v>
          </cell>
          <cell r="V334">
            <v>3925</v>
          </cell>
          <cell r="W334">
            <v>1930</v>
          </cell>
          <cell r="X334">
            <v>1420</v>
          </cell>
          <cell r="Y334">
            <v>585</v>
          </cell>
          <cell r="Z334">
            <v>9260</v>
          </cell>
          <cell r="AA334">
            <v>6920</v>
          </cell>
          <cell r="AB334">
            <v>2365</v>
          </cell>
          <cell r="AC334">
            <v>1275</v>
          </cell>
          <cell r="AD334">
            <v>915</v>
          </cell>
          <cell r="AE334">
            <v>135</v>
          </cell>
          <cell r="AF334">
            <v>3800</v>
          </cell>
          <cell r="AG334">
            <v>3025</v>
          </cell>
          <cell r="AH334">
            <v>2160</v>
          </cell>
          <cell r="AI334">
            <v>695</v>
          </cell>
          <cell r="AJ334">
            <v>145</v>
          </cell>
          <cell r="AK334">
            <v>740</v>
          </cell>
          <cell r="AL334">
            <v>570</v>
          </cell>
          <cell r="AM334">
            <v>175</v>
          </cell>
          <cell r="AN334">
            <v>20</v>
          </cell>
          <cell r="AO334">
            <v>15810</v>
          </cell>
          <cell r="AP334">
            <v>4585</v>
          </cell>
          <cell r="AQ334">
            <v>5435</v>
          </cell>
          <cell r="AR334">
            <v>1475</v>
          </cell>
          <cell r="AS334">
            <v>2325</v>
          </cell>
          <cell r="AT334">
            <v>1925</v>
          </cell>
          <cell r="AU334">
            <v>0.77159590043923865</v>
          </cell>
          <cell r="AV334">
            <v>95190</v>
          </cell>
          <cell r="AW334">
            <v>42145</v>
          </cell>
          <cell r="AX334">
            <v>2170</v>
          </cell>
          <cell r="AY334">
            <v>12030</v>
          </cell>
          <cell r="AZ334">
            <v>27925</v>
          </cell>
          <cell r="BA334">
            <v>53025</v>
          </cell>
          <cell r="BB334">
            <v>2.5878477306002927</v>
          </cell>
          <cell r="BC334">
            <v>7840</v>
          </cell>
          <cell r="BD334">
            <v>4680</v>
          </cell>
          <cell r="BE334">
            <v>355</v>
          </cell>
          <cell r="BF334">
            <v>385</v>
          </cell>
          <cell r="BG334">
            <v>3955</v>
          </cell>
          <cell r="BH334">
            <v>3160</v>
          </cell>
          <cell r="BI334">
            <v>53955</v>
          </cell>
          <cell r="BJ334">
            <v>4.3345843758687792</v>
          </cell>
          <cell r="BK334">
            <v>233872.5</v>
          </cell>
          <cell r="BL334">
            <v>1.5860995273839311</v>
          </cell>
          <cell r="BM334">
            <v>85578</v>
          </cell>
          <cell r="BN334">
            <v>53950</v>
          </cell>
          <cell r="BO334">
            <v>14110</v>
          </cell>
          <cell r="BP334">
            <v>39835</v>
          </cell>
          <cell r="BQ334">
            <v>0</v>
          </cell>
          <cell r="BR334">
            <v>53945</v>
          </cell>
          <cell r="BS334">
            <v>29380</v>
          </cell>
          <cell r="BT334">
            <v>17720</v>
          </cell>
          <cell r="BU334">
            <v>6770</v>
          </cell>
          <cell r="BV334">
            <v>53925</v>
          </cell>
          <cell r="BW334">
            <v>27445</v>
          </cell>
          <cell r="BX334">
            <v>8285</v>
          </cell>
          <cell r="BY334">
            <v>7150</v>
          </cell>
          <cell r="BZ334">
            <v>4470</v>
          </cell>
          <cell r="CA334">
            <v>1875</v>
          </cell>
          <cell r="CB334">
            <v>1215</v>
          </cell>
          <cell r="CC334">
            <v>950</v>
          </cell>
          <cell r="CD334">
            <v>1200</v>
          </cell>
          <cell r="CE334">
            <v>1220</v>
          </cell>
          <cell r="CF334">
            <v>56035</v>
          </cell>
          <cell r="CG334">
            <v>60</v>
          </cell>
          <cell r="CH334">
            <v>85</v>
          </cell>
          <cell r="CI334">
            <v>990</v>
          </cell>
          <cell r="CJ334">
            <v>3465</v>
          </cell>
          <cell r="CK334">
            <v>8475</v>
          </cell>
          <cell r="CL334">
            <v>42600</v>
          </cell>
          <cell r="CM334">
            <v>300</v>
          </cell>
          <cell r="CN334">
            <v>40</v>
          </cell>
          <cell r="CO334">
            <v>56005</v>
          </cell>
          <cell r="CP334">
            <v>29315</v>
          </cell>
          <cell r="CQ334">
            <v>17115</v>
          </cell>
          <cell r="CR334">
            <v>5585</v>
          </cell>
          <cell r="CS334">
            <v>3630</v>
          </cell>
          <cell r="CT334">
            <v>400</v>
          </cell>
          <cell r="CU334">
            <v>98275</v>
          </cell>
          <cell r="CV334">
            <v>1.7547540398178734</v>
          </cell>
          <cell r="CW334">
            <v>53950</v>
          </cell>
          <cell r="CX334">
            <v>20125</v>
          </cell>
          <cell r="CY334">
            <v>175</v>
          </cell>
          <cell r="CZ334">
            <v>33650</v>
          </cell>
        </row>
        <row r="337">
          <cell r="A337" t="str">
            <v>4620450.00</v>
          </cell>
          <cell r="B337" t="str">
            <v>0450.00</v>
          </cell>
          <cell r="C337" t="str">
            <v>POINTE-CLAIRE</v>
          </cell>
          <cell r="D337">
            <v>6085</v>
          </cell>
          <cell r="E337">
            <v>1830</v>
          </cell>
          <cell r="F337">
            <v>2910</v>
          </cell>
          <cell r="G337">
            <v>120</v>
          </cell>
          <cell r="H337">
            <v>590</v>
          </cell>
          <cell r="I337">
            <v>640</v>
          </cell>
          <cell r="J337">
            <v>6085</v>
          </cell>
          <cell r="K337">
            <v>5565</v>
          </cell>
          <cell r="L337">
            <v>520</v>
          </cell>
          <cell r="M337">
            <v>1935</v>
          </cell>
          <cell r="N337">
            <v>995</v>
          </cell>
          <cell r="O337">
            <v>365</v>
          </cell>
          <cell r="P337">
            <v>370</v>
          </cell>
          <cell r="Q337">
            <v>200</v>
          </cell>
          <cell r="R337">
            <v>1935</v>
          </cell>
          <cell r="S337">
            <v>1670</v>
          </cell>
          <cell r="T337">
            <v>1415</v>
          </cell>
          <cell r="U337">
            <v>670</v>
          </cell>
          <cell r="V337">
            <v>745</v>
          </cell>
          <cell r="W337">
            <v>245</v>
          </cell>
          <cell r="X337">
            <v>330</v>
          </cell>
          <cell r="Y337">
            <v>170</v>
          </cell>
          <cell r="Z337">
            <v>255</v>
          </cell>
          <cell r="AA337">
            <v>150</v>
          </cell>
          <cell r="AB337">
            <v>110</v>
          </cell>
          <cell r="AC337">
            <v>50</v>
          </cell>
          <cell r="AD337">
            <v>30</v>
          </cell>
          <cell r="AE337">
            <v>25</v>
          </cell>
          <cell r="AF337">
            <v>265</v>
          </cell>
          <cell r="AG337">
            <v>185</v>
          </cell>
          <cell r="AH337">
            <v>115</v>
          </cell>
          <cell r="AI337">
            <v>55</v>
          </cell>
          <cell r="AJ337">
            <v>10</v>
          </cell>
          <cell r="AK337">
            <v>80</v>
          </cell>
          <cell r="AL337">
            <v>65</v>
          </cell>
          <cell r="AM337">
            <v>10</v>
          </cell>
          <cell r="AN337">
            <v>0</v>
          </cell>
          <cell r="AO337">
            <v>2025</v>
          </cell>
          <cell r="AP337">
            <v>355</v>
          </cell>
          <cell r="AQ337">
            <v>695</v>
          </cell>
          <cell r="AR337">
            <v>285</v>
          </cell>
          <cell r="AS337">
            <v>435</v>
          </cell>
          <cell r="AT337">
            <v>260</v>
          </cell>
          <cell r="AU337">
            <v>1</v>
          </cell>
          <cell r="AV337">
            <v>6930</v>
          </cell>
          <cell r="AW337">
            <v>1295</v>
          </cell>
          <cell r="AX337">
            <v>80</v>
          </cell>
          <cell r="AY337">
            <v>130</v>
          </cell>
          <cell r="AZ337">
            <v>1090</v>
          </cell>
          <cell r="BA337">
            <v>5635</v>
          </cell>
          <cell r="BB337">
            <v>2.9</v>
          </cell>
          <cell r="BC337">
            <v>1630</v>
          </cell>
          <cell r="BD337">
            <v>645</v>
          </cell>
          <cell r="BE337">
            <v>40</v>
          </cell>
          <cell r="BF337">
            <v>15</v>
          </cell>
          <cell r="BG337">
            <v>590</v>
          </cell>
          <cell r="BH337">
            <v>985</v>
          </cell>
          <cell r="BI337">
            <v>3095</v>
          </cell>
          <cell r="BJ337">
            <v>6.6</v>
          </cell>
          <cell r="BK337">
            <v>20427</v>
          </cell>
          <cell r="BL337">
            <v>2.7</v>
          </cell>
          <cell r="BM337">
            <v>8356.5</v>
          </cell>
          <cell r="BN337">
            <v>3095</v>
          </cell>
          <cell r="BO337">
            <v>2060</v>
          </cell>
          <cell r="BP337">
            <v>1030</v>
          </cell>
          <cell r="BQ337">
            <v>0</v>
          </cell>
          <cell r="BR337">
            <v>3095</v>
          </cell>
          <cell r="BS337">
            <v>1875</v>
          </cell>
          <cell r="BT337">
            <v>860</v>
          </cell>
          <cell r="BU337">
            <v>365</v>
          </cell>
          <cell r="BV337">
            <v>3095</v>
          </cell>
          <cell r="BW337">
            <v>785</v>
          </cell>
          <cell r="BX337">
            <v>970</v>
          </cell>
          <cell r="BY337">
            <v>425</v>
          </cell>
          <cell r="BZ337">
            <v>315</v>
          </cell>
          <cell r="CA337">
            <v>290</v>
          </cell>
          <cell r="CB337">
            <v>130</v>
          </cell>
          <cell r="CC337">
            <v>75</v>
          </cell>
          <cell r="CD337">
            <v>25</v>
          </cell>
          <cell r="CE337">
            <v>85</v>
          </cell>
          <cell r="CF337">
            <v>3095</v>
          </cell>
          <cell r="CG337">
            <v>1710</v>
          </cell>
          <cell r="CH337">
            <v>75</v>
          </cell>
          <cell r="CI337">
            <v>115</v>
          </cell>
          <cell r="CJ337">
            <v>75</v>
          </cell>
          <cell r="CK337">
            <v>740</v>
          </cell>
          <cell r="CL337">
            <v>375</v>
          </cell>
          <cell r="CM337">
            <v>10</v>
          </cell>
          <cell r="CN337">
            <v>5</v>
          </cell>
          <cell r="CO337">
            <v>3095</v>
          </cell>
          <cell r="CP337">
            <v>1090</v>
          </cell>
          <cell r="CQ337">
            <v>1035</v>
          </cell>
          <cell r="CR337">
            <v>385</v>
          </cell>
          <cell r="CS337">
            <v>540</v>
          </cell>
          <cell r="CT337">
            <v>40</v>
          </cell>
          <cell r="CU337">
            <v>6930</v>
          </cell>
          <cell r="CV337">
            <v>2.2000000000000002</v>
          </cell>
          <cell r="CW337">
            <v>3095</v>
          </cell>
          <cell r="CX337">
            <v>1925</v>
          </cell>
          <cell r="CY337">
            <v>0</v>
          </cell>
          <cell r="CZ337">
            <v>1165</v>
          </cell>
        </row>
        <row r="338">
          <cell r="A338" t="str">
            <v>4620451.00</v>
          </cell>
          <cell r="B338" t="str">
            <v>0451.00</v>
          </cell>
          <cell r="C338" t="str">
            <v>POINTE-CLAIRE</v>
          </cell>
          <cell r="D338">
            <v>5540</v>
          </cell>
          <cell r="E338">
            <v>1705</v>
          </cell>
          <cell r="F338">
            <v>2715</v>
          </cell>
          <cell r="G338">
            <v>100</v>
          </cell>
          <cell r="H338">
            <v>525</v>
          </cell>
          <cell r="I338">
            <v>495</v>
          </cell>
          <cell r="J338">
            <v>5540</v>
          </cell>
          <cell r="K338">
            <v>5025</v>
          </cell>
          <cell r="L338">
            <v>510</v>
          </cell>
          <cell r="M338">
            <v>1860</v>
          </cell>
          <cell r="N338">
            <v>805</v>
          </cell>
          <cell r="O338">
            <v>385</v>
          </cell>
          <cell r="P338">
            <v>490</v>
          </cell>
          <cell r="Q338">
            <v>180</v>
          </cell>
          <cell r="R338">
            <v>1855</v>
          </cell>
          <cell r="S338">
            <v>1595</v>
          </cell>
          <cell r="T338">
            <v>1335</v>
          </cell>
          <cell r="U338">
            <v>495</v>
          </cell>
          <cell r="V338">
            <v>835</v>
          </cell>
          <cell r="W338">
            <v>270</v>
          </cell>
          <cell r="X338">
            <v>405</v>
          </cell>
          <cell r="Y338">
            <v>160</v>
          </cell>
          <cell r="Z338">
            <v>260</v>
          </cell>
          <cell r="AA338">
            <v>115</v>
          </cell>
          <cell r="AB338">
            <v>145</v>
          </cell>
          <cell r="AC338">
            <v>65</v>
          </cell>
          <cell r="AD338">
            <v>60</v>
          </cell>
          <cell r="AE338">
            <v>20</v>
          </cell>
          <cell r="AF338">
            <v>265</v>
          </cell>
          <cell r="AG338">
            <v>215</v>
          </cell>
          <cell r="AH338">
            <v>165</v>
          </cell>
          <cell r="AI338">
            <v>50</v>
          </cell>
          <cell r="AJ338">
            <v>10</v>
          </cell>
          <cell r="AK338">
            <v>50</v>
          </cell>
          <cell r="AL338">
            <v>30</v>
          </cell>
          <cell r="AM338">
            <v>0</v>
          </cell>
          <cell r="AN338">
            <v>15</v>
          </cell>
          <cell r="AO338">
            <v>2210</v>
          </cell>
          <cell r="AP338">
            <v>430</v>
          </cell>
          <cell r="AQ338">
            <v>775</v>
          </cell>
          <cell r="AR338">
            <v>290</v>
          </cell>
          <cell r="AS338">
            <v>540</v>
          </cell>
          <cell r="AT338">
            <v>180</v>
          </cell>
          <cell r="AU338">
            <v>1.2</v>
          </cell>
          <cell r="AV338">
            <v>6720</v>
          </cell>
          <cell r="AW338">
            <v>1060</v>
          </cell>
          <cell r="AX338">
            <v>115</v>
          </cell>
          <cell r="AY338">
            <v>110</v>
          </cell>
          <cell r="AZ338">
            <v>830</v>
          </cell>
          <cell r="BA338">
            <v>5660</v>
          </cell>
          <cell r="BB338">
            <v>3.1</v>
          </cell>
          <cell r="BC338">
            <v>1165</v>
          </cell>
          <cell r="BD338">
            <v>570</v>
          </cell>
          <cell r="BE338">
            <v>65</v>
          </cell>
          <cell r="BF338">
            <v>10</v>
          </cell>
          <cell r="BG338">
            <v>500</v>
          </cell>
          <cell r="BH338">
            <v>595</v>
          </cell>
          <cell r="BI338">
            <v>2725</v>
          </cell>
          <cell r="BJ338">
            <v>6.6</v>
          </cell>
          <cell r="BK338">
            <v>17985</v>
          </cell>
          <cell r="BL338">
            <v>2.7</v>
          </cell>
          <cell r="BM338">
            <v>7357.5000000000009</v>
          </cell>
          <cell r="BN338">
            <v>2725</v>
          </cell>
          <cell r="BO338">
            <v>1955</v>
          </cell>
          <cell r="BP338">
            <v>770</v>
          </cell>
          <cell r="BQ338">
            <v>0</v>
          </cell>
          <cell r="BR338">
            <v>2725</v>
          </cell>
          <cell r="BS338">
            <v>1505</v>
          </cell>
          <cell r="BT338">
            <v>1015</v>
          </cell>
          <cell r="BU338">
            <v>200</v>
          </cell>
          <cell r="BV338">
            <v>2725</v>
          </cell>
          <cell r="BW338">
            <v>305</v>
          </cell>
          <cell r="BX338">
            <v>1200</v>
          </cell>
          <cell r="BY338">
            <v>285</v>
          </cell>
          <cell r="BZ338">
            <v>155</v>
          </cell>
          <cell r="CA338">
            <v>85</v>
          </cell>
          <cell r="CB338">
            <v>200</v>
          </cell>
          <cell r="CC338">
            <v>80</v>
          </cell>
          <cell r="CD338">
            <v>100</v>
          </cell>
          <cell r="CE338">
            <v>300</v>
          </cell>
          <cell r="CF338">
            <v>2725</v>
          </cell>
          <cell r="CG338">
            <v>1630</v>
          </cell>
          <cell r="CH338">
            <v>105</v>
          </cell>
          <cell r="CI338">
            <v>375</v>
          </cell>
          <cell r="CJ338">
            <v>0</v>
          </cell>
          <cell r="CK338">
            <v>460</v>
          </cell>
          <cell r="CL338">
            <v>155</v>
          </cell>
          <cell r="CM338">
            <v>5</v>
          </cell>
          <cell r="CN338">
            <v>0</v>
          </cell>
          <cell r="CO338">
            <v>2725</v>
          </cell>
          <cell r="CP338">
            <v>830</v>
          </cell>
          <cell r="CQ338">
            <v>785</v>
          </cell>
          <cell r="CR338">
            <v>405</v>
          </cell>
          <cell r="CS338">
            <v>645</v>
          </cell>
          <cell r="CT338">
            <v>60</v>
          </cell>
          <cell r="CU338">
            <v>6720</v>
          </cell>
          <cell r="CV338">
            <v>2.5</v>
          </cell>
          <cell r="CW338">
            <v>2725</v>
          </cell>
          <cell r="CX338">
            <v>1805</v>
          </cell>
          <cell r="CY338">
            <v>25</v>
          </cell>
          <cell r="CZ338">
            <v>890</v>
          </cell>
        </row>
        <row r="339">
          <cell r="A339" t="str">
            <v>4620452.00</v>
          </cell>
          <cell r="B339" t="str">
            <v>0452.00</v>
          </cell>
          <cell r="C339" t="str">
            <v>POINTE-CLAIRE</v>
          </cell>
          <cell r="D339">
            <v>5775</v>
          </cell>
          <cell r="E339">
            <v>1865</v>
          </cell>
          <cell r="F339">
            <v>2630</v>
          </cell>
          <cell r="G339">
            <v>165</v>
          </cell>
          <cell r="H339">
            <v>525</v>
          </cell>
          <cell r="I339">
            <v>595</v>
          </cell>
          <cell r="J339">
            <v>5775</v>
          </cell>
          <cell r="K339">
            <v>5325</v>
          </cell>
          <cell r="L339">
            <v>455</v>
          </cell>
          <cell r="M339">
            <v>1900</v>
          </cell>
          <cell r="N339">
            <v>900</v>
          </cell>
          <cell r="O339">
            <v>420</v>
          </cell>
          <cell r="P339">
            <v>395</v>
          </cell>
          <cell r="Q339">
            <v>185</v>
          </cell>
          <cell r="R339">
            <v>1905</v>
          </cell>
          <cell r="S339">
            <v>1510</v>
          </cell>
          <cell r="T339">
            <v>1285</v>
          </cell>
          <cell r="U339">
            <v>585</v>
          </cell>
          <cell r="V339">
            <v>705</v>
          </cell>
          <cell r="W339">
            <v>235</v>
          </cell>
          <cell r="X339">
            <v>295</v>
          </cell>
          <cell r="Y339">
            <v>165</v>
          </cell>
          <cell r="Z339">
            <v>225</v>
          </cell>
          <cell r="AA339">
            <v>110</v>
          </cell>
          <cell r="AB339">
            <v>115</v>
          </cell>
          <cell r="AC339">
            <v>50</v>
          </cell>
          <cell r="AD339">
            <v>50</v>
          </cell>
          <cell r="AE339">
            <v>20</v>
          </cell>
          <cell r="AF339">
            <v>390</v>
          </cell>
          <cell r="AG339">
            <v>305</v>
          </cell>
          <cell r="AH339">
            <v>140</v>
          </cell>
          <cell r="AI339">
            <v>120</v>
          </cell>
          <cell r="AJ339">
            <v>45</v>
          </cell>
          <cell r="AK339">
            <v>85</v>
          </cell>
          <cell r="AL339">
            <v>65</v>
          </cell>
          <cell r="AM339">
            <v>15</v>
          </cell>
          <cell r="AN339">
            <v>10</v>
          </cell>
          <cell r="AO339">
            <v>2200</v>
          </cell>
          <cell r="AP339">
            <v>290</v>
          </cell>
          <cell r="AQ339">
            <v>800</v>
          </cell>
          <cell r="AR339">
            <v>340</v>
          </cell>
          <cell r="AS339">
            <v>470</v>
          </cell>
          <cell r="AT339">
            <v>305</v>
          </cell>
          <cell r="AU339">
            <v>1.2</v>
          </cell>
          <cell r="AV339">
            <v>6820</v>
          </cell>
          <cell r="AW339">
            <v>1205</v>
          </cell>
          <cell r="AX339">
            <v>95</v>
          </cell>
          <cell r="AY339">
            <v>65</v>
          </cell>
          <cell r="AZ339">
            <v>1040</v>
          </cell>
          <cell r="BA339">
            <v>5615</v>
          </cell>
          <cell r="BB339">
            <v>2.9</v>
          </cell>
          <cell r="BC339">
            <v>1410</v>
          </cell>
          <cell r="BD339">
            <v>615</v>
          </cell>
          <cell r="BE339">
            <v>30</v>
          </cell>
          <cell r="BF339">
            <v>15</v>
          </cell>
          <cell r="BG339">
            <v>575</v>
          </cell>
          <cell r="BH339">
            <v>795</v>
          </cell>
          <cell r="BI339">
            <v>2955</v>
          </cell>
          <cell r="BJ339">
            <v>6</v>
          </cell>
          <cell r="BK339">
            <v>17730</v>
          </cell>
          <cell r="BL339">
            <v>2.5</v>
          </cell>
          <cell r="BM339">
            <v>7387.5</v>
          </cell>
          <cell r="BN339">
            <v>2955</v>
          </cell>
          <cell r="BO339">
            <v>1430</v>
          </cell>
          <cell r="BP339">
            <v>1525</v>
          </cell>
          <cell r="BQ339">
            <v>0</v>
          </cell>
          <cell r="BR339">
            <v>2950</v>
          </cell>
          <cell r="BS339">
            <v>1880</v>
          </cell>
          <cell r="BT339">
            <v>730</v>
          </cell>
          <cell r="BU339">
            <v>335</v>
          </cell>
          <cell r="BV339">
            <v>2950</v>
          </cell>
          <cell r="BW339">
            <v>65</v>
          </cell>
          <cell r="BX339">
            <v>665</v>
          </cell>
          <cell r="BY339">
            <v>860</v>
          </cell>
          <cell r="BZ339">
            <v>435</v>
          </cell>
          <cell r="CA339">
            <v>255</v>
          </cell>
          <cell r="CB339">
            <v>320</v>
          </cell>
          <cell r="CC339">
            <v>25</v>
          </cell>
          <cell r="CD339">
            <v>25</v>
          </cell>
          <cell r="CE339">
            <v>300</v>
          </cell>
          <cell r="CF339">
            <v>2955</v>
          </cell>
          <cell r="CG339">
            <v>1145</v>
          </cell>
          <cell r="CH339">
            <v>55</v>
          </cell>
          <cell r="CI339">
            <v>385</v>
          </cell>
          <cell r="CJ339">
            <v>0</v>
          </cell>
          <cell r="CK339">
            <v>970</v>
          </cell>
          <cell r="CL339">
            <v>395</v>
          </cell>
          <cell r="CM339">
            <v>0</v>
          </cell>
          <cell r="CN339">
            <v>0</v>
          </cell>
          <cell r="CO339">
            <v>2955</v>
          </cell>
          <cell r="CP339">
            <v>1045</v>
          </cell>
          <cell r="CQ339">
            <v>865</v>
          </cell>
          <cell r="CR339">
            <v>420</v>
          </cell>
          <cell r="CS339">
            <v>575</v>
          </cell>
          <cell r="CT339">
            <v>50</v>
          </cell>
          <cell r="CU339">
            <v>6820</v>
          </cell>
          <cell r="CV339">
            <v>2.2999999999999998</v>
          </cell>
          <cell r="CW339">
            <v>2955</v>
          </cell>
          <cell r="CX339">
            <v>1845</v>
          </cell>
          <cell r="CY339">
            <v>30</v>
          </cell>
          <cell r="CZ339">
            <v>1080</v>
          </cell>
        </row>
        <row r="340">
          <cell r="A340" t="str">
            <v>4620453.01</v>
          </cell>
          <cell r="B340" t="str">
            <v>0453.01</v>
          </cell>
          <cell r="C340" t="str">
            <v>POINTE-CLAIRE</v>
          </cell>
          <cell r="D340">
            <v>4150</v>
          </cell>
          <cell r="E340">
            <v>1295</v>
          </cell>
          <cell r="F340">
            <v>2255</v>
          </cell>
          <cell r="G340">
            <v>80</v>
          </cell>
          <cell r="H340">
            <v>290</v>
          </cell>
          <cell r="I340">
            <v>225</v>
          </cell>
          <cell r="J340">
            <v>4145</v>
          </cell>
          <cell r="K340">
            <v>3860</v>
          </cell>
          <cell r="L340">
            <v>285</v>
          </cell>
          <cell r="M340">
            <v>1500</v>
          </cell>
          <cell r="N340">
            <v>590</v>
          </cell>
          <cell r="O340">
            <v>355</v>
          </cell>
          <cell r="P340">
            <v>395</v>
          </cell>
          <cell r="Q340">
            <v>155</v>
          </cell>
          <cell r="R340">
            <v>1500</v>
          </cell>
          <cell r="S340">
            <v>1260</v>
          </cell>
          <cell r="T340">
            <v>1120</v>
          </cell>
          <cell r="U340">
            <v>420</v>
          </cell>
          <cell r="V340">
            <v>700</v>
          </cell>
          <cell r="W340">
            <v>235</v>
          </cell>
          <cell r="X340">
            <v>320</v>
          </cell>
          <cell r="Y340">
            <v>150</v>
          </cell>
          <cell r="Z340">
            <v>140</v>
          </cell>
          <cell r="AA340">
            <v>55</v>
          </cell>
          <cell r="AB340">
            <v>85</v>
          </cell>
          <cell r="AC340">
            <v>35</v>
          </cell>
          <cell r="AD340">
            <v>45</v>
          </cell>
          <cell r="AE340">
            <v>10</v>
          </cell>
          <cell r="AF340">
            <v>240</v>
          </cell>
          <cell r="AG340">
            <v>190</v>
          </cell>
          <cell r="AH340">
            <v>100</v>
          </cell>
          <cell r="AI340">
            <v>60</v>
          </cell>
          <cell r="AJ340">
            <v>25</v>
          </cell>
          <cell r="AK340">
            <v>45</v>
          </cell>
          <cell r="AL340">
            <v>15</v>
          </cell>
          <cell r="AM340">
            <v>25</v>
          </cell>
          <cell r="AN340">
            <v>10</v>
          </cell>
          <cell r="AO340">
            <v>1895</v>
          </cell>
          <cell r="AP340">
            <v>300</v>
          </cell>
          <cell r="AQ340">
            <v>685</v>
          </cell>
          <cell r="AR340">
            <v>240</v>
          </cell>
          <cell r="AS340">
            <v>450</v>
          </cell>
          <cell r="AT340">
            <v>215</v>
          </cell>
          <cell r="AU340">
            <v>1.3</v>
          </cell>
          <cell r="AV340">
            <v>5125</v>
          </cell>
          <cell r="AW340">
            <v>470</v>
          </cell>
          <cell r="AX340">
            <v>70</v>
          </cell>
          <cell r="AY340">
            <v>85</v>
          </cell>
          <cell r="AZ340">
            <v>310</v>
          </cell>
          <cell r="BA340">
            <v>4655</v>
          </cell>
          <cell r="BB340">
            <v>3.1</v>
          </cell>
          <cell r="BC340">
            <v>670</v>
          </cell>
          <cell r="BD340">
            <v>170</v>
          </cell>
          <cell r="BE340">
            <v>35</v>
          </cell>
          <cell r="BF340">
            <v>0</v>
          </cell>
          <cell r="BG340">
            <v>135</v>
          </cell>
          <cell r="BH340">
            <v>500</v>
          </cell>
          <cell r="BI340">
            <v>1825</v>
          </cell>
          <cell r="BJ340">
            <v>7.4</v>
          </cell>
          <cell r="BK340">
            <v>13505</v>
          </cell>
          <cell r="BL340">
            <v>3.1</v>
          </cell>
          <cell r="BM340">
            <v>5657.5</v>
          </cell>
          <cell r="BN340">
            <v>1820</v>
          </cell>
          <cell r="BO340">
            <v>1575</v>
          </cell>
          <cell r="BP340">
            <v>245</v>
          </cell>
          <cell r="BQ340">
            <v>0</v>
          </cell>
          <cell r="BR340">
            <v>1825</v>
          </cell>
          <cell r="BS340">
            <v>850</v>
          </cell>
          <cell r="BT340">
            <v>785</v>
          </cell>
          <cell r="BU340">
            <v>185</v>
          </cell>
          <cell r="BV340">
            <v>1825</v>
          </cell>
          <cell r="BW340">
            <v>35</v>
          </cell>
          <cell r="BX340">
            <v>1025</v>
          </cell>
          <cell r="BY340">
            <v>340</v>
          </cell>
          <cell r="BZ340">
            <v>85</v>
          </cell>
          <cell r="CA340">
            <v>55</v>
          </cell>
          <cell r="CB340">
            <v>200</v>
          </cell>
          <cell r="CC340">
            <v>55</v>
          </cell>
          <cell r="CD340">
            <v>20</v>
          </cell>
          <cell r="CE340">
            <v>0</v>
          </cell>
          <cell r="CF340">
            <v>1825</v>
          </cell>
          <cell r="CG340">
            <v>1415</v>
          </cell>
          <cell r="CH340">
            <v>15</v>
          </cell>
          <cell r="CI340">
            <v>180</v>
          </cell>
          <cell r="CJ340">
            <v>5</v>
          </cell>
          <cell r="CK340">
            <v>0</v>
          </cell>
          <cell r="CL340">
            <v>200</v>
          </cell>
          <cell r="CM340">
            <v>0</v>
          </cell>
          <cell r="CN340">
            <v>0</v>
          </cell>
          <cell r="CO340">
            <v>1825</v>
          </cell>
          <cell r="CP340">
            <v>310</v>
          </cell>
          <cell r="CQ340">
            <v>570</v>
          </cell>
          <cell r="CR340">
            <v>340</v>
          </cell>
          <cell r="CS340">
            <v>560</v>
          </cell>
          <cell r="CT340">
            <v>45</v>
          </cell>
          <cell r="CU340">
            <v>5125</v>
          </cell>
          <cell r="CV340">
            <v>2.8</v>
          </cell>
          <cell r="CW340">
            <v>1825</v>
          </cell>
          <cell r="CX340">
            <v>1460</v>
          </cell>
          <cell r="CY340">
            <v>20</v>
          </cell>
          <cell r="CZ340">
            <v>345</v>
          </cell>
        </row>
        <row r="341">
          <cell r="A341" t="str">
            <v>4620453.02</v>
          </cell>
          <cell r="B341" t="str">
            <v>0453.02</v>
          </cell>
          <cell r="C341" t="str">
            <v>POINTE-CLAIRE</v>
          </cell>
          <cell r="D341">
            <v>3360</v>
          </cell>
          <cell r="E341">
            <v>1020</v>
          </cell>
          <cell r="F341">
            <v>1875</v>
          </cell>
          <cell r="G341">
            <v>60</v>
          </cell>
          <cell r="H341">
            <v>285</v>
          </cell>
          <cell r="I341">
            <v>125</v>
          </cell>
          <cell r="J341">
            <v>3360</v>
          </cell>
          <cell r="K341">
            <v>3115</v>
          </cell>
          <cell r="L341">
            <v>245</v>
          </cell>
          <cell r="M341">
            <v>1215</v>
          </cell>
          <cell r="N341">
            <v>395</v>
          </cell>
          <cell r="O341">
            <v>310</v>
          </cell>
          <cell r="P341">
            <v>400</v>
          </cell>
          <cell r="Q341">
            <v>115</v>
          </cell>
          <cell r="R341">
            <v>1220</v>
          </cell>
          <cell r="S341">
            <v>1045</v>
          </cell>
          <cell r="T341">
            <v>925</v>
          </cell>
          <cell r="U341">
            <v>220</v>
          </cell>
          <cell r="V341">
            <v>705</v>
          </cell>
          <cell r="W341">
            <v>255</v>
          </cell>
          <cell r="X341">
            <v>355</v>
          </cell>
          <cell r="Y341">
            <v>95</v>
          </cell>
          <cell r="Z341">
            <v>120</v>
          </cell>
          <cell r="AA341">
            <v>35</v>
          </cell>
          <cell r="AB341">
            <v>80</v>
          </cell>
          <cell r="AC341">
            <v>20</v>
          </cell>
          <cell r="AD341">
            <v>40</v>
          </cell>
          <cell r="AE341">
            <v>15</v>
          </cell>
          <cell r="AF341">
            <v>165</v>
          </cell>
          <cell r="AG341">
            <v>155</v>
          </cell>
          <cell r="AH341">
            <v>115</v>
          </cell>
          <cell r="AI341">
            <v>30</v>
          </cell>
          <cell r="AJ341">
            <v>10</v>
          </cell>
          <cell r="AK341">
            <v>10</v>
          </cell>
          <cell r="AL341">
            <v>10</v>
          </cell>
          <cell r="AM341">
            <v>0</v>
          </cell>
          <cell r="AN341">
            <v>0</v>
          </cell>
          <cell r="AO341">
            <v>1635</v>
          </cell>
          <cell r="AP341">
            <v>300</v>
          </cell>
          <cell r="AQ341">
            <v>615</v>
          </cell>
          <cell r="AR341">
            <v>215</v>
          </cell>
          <cell r="AS341">
            <v>325</v>
          </cell>
          <cell r="AT341">
            <v>170</v>
          </cell>
          <cell r="AU341">
            <v>1.3</v>
          </cell>
          <cell r="AV341">
            <v>4270</v>
          </cell>
          <cell r="AW341">
            <v>370</v>
          </cell>
          <cell r="AX341">
            <v>90</v>
          </cell>
          <cell r="AY341">
            <v>20</v>
          </cell>
          <cell r="AZ341">
            <v>255</v>
          </cell>
          <cell r="BA341">
            <v>3900</v>
          </cell>
          <cell r="BB341">
            <v>3.2</v>
          </cell>
          <cell r="BC341">
            <v>300</v>
          </cell>
          <cell r="BD341">
            <v>120</v>
          </cell>
          <cell r="BE341">
            <v>65</v>
          </cell>
          <cell r="BF341">
            <v>10</v>
          </cell>
          <cell r="BG341">
            <v>50</v>
          </cell>
          <cell r="BH341">
            <v>185</v>
          </cell>
          <cell r="BI341">
            <v>1450</v>
          </cell>
          <cell r="BJ341">
            <v>7</v>
          </cell>
          <cell r="BK341">
            <v>10150</v>
          </cell>
          <cell r="BL341">
            <v>3.1</v>
          </cell>
          <cell r="BM341">
            <v>4495</v>
          </cell>
          <cell r="BN341">
            <v>1450</v>
          </cell>
          <cell r="BO341">
            <v>1295</v>
          </cell>
          <cell r="BP341">
            <v>160</v>
          </cell>
          <cell r="BQ341">
            <v>0</v>
          </cell>
          <cell r="BR341">
            <v>1450</v>
          </cell>
          <cell r="BS341">
            <v>950</v>
          </cell>
          <cell r="BT341">
            <v>455</v>
          </cell>
          <cell r="BU341">
            <v>45</v>
          </cell>
          <cell r="BV341">
            <v>1450</v>
          </cell>
          <cell r="BW341">
            <v>0</v>
          </cell>
          <cell r="BX341">
            <v>50</v>
          </cell>
          <cell r="BY341">
            <v>100</v>
          </cell>
          <cell r="BZ341">
            <v>280</v>
          </cell>
          <cell r="CA341">
            <v>310</v>
          </cell>
          <cell r="CB341">
            <v>210</v>
          </cell>
          <cell r="CC341">
            <v>150</v>
          </cell>
          <cell r="CD341">
            <v>280</v>
          </cell>
          <cell r="CE341">
            <v>70</v>
          </cell>
          <cell r="CF341">
            <v>1450</v>
          </cell>
          <cell r="CG341">
            <v>580</v>
          </cell>
          <cell r="CH341">
            <v>595</v>
          </cell>
          <cell r="CI341">
            <v>160</v>
          </cell>
          <cell r="CJ341">
            <v>0</v>
          </cell>
          <cell r="CK341">
            <v>0</v>
          </cell>
          <cell r="CL341">
            <v>115</v>
          </cell>
          <cell r="CM341">
            <v>0</v>
          </cell>
          <cell r="CN341">
            <v>0</v>
          </cell>
          <cell r="CO341">
            <v>1455</v>
          </cell>
          <cell r="CP341">
            <v>255</v>
          </cell>
          <cell r="CQ341">
            <v>365</v>
          </cell>
          <cell r="CR341">
            <v>300</v>
          </cell>
          <cell r="CS341">
            <v>480</v>
          </cell>
          <cell r="CT341">
            <v>55</v>
          </cell>
          <cell r="CU341">
            <v>4270</v>
          </cell>
          <cell r="CV341">
            <v>2.9</v>
          </cell>
          <cell r="CW341">
            <v>1450</v>
          </cell>
          <cell r="CX341">
            <v>1160</v>
          </cell>
          <cell r="CY341">
            <v>25</v>
          </cell>
          <cell r="CZ341">
            <v>265</v>
          </cell>
        </row>
        <row r="342">
          <cell r="C342" t="str">
            <v>POINTE-CLAIRE</v>
          </cell>
          <cell r="D342">
            <v>24910</v>
          </cell>
          <cell r="E342">
            <v>7715</v>
          </cell>
          <cell r="F342">
            <v>12385</v>
          </cell>
          <cell r="G342">
            <v>525</v>
          </cell>
          <cell r="H342">
            <v>2215</v>
          </cell>
          <cell r="I342">
            <v>2080</v>
          </cell>
          <cell r="J342">
            <v>24905</v>
          </cell>
          <cell r="K342">
            <v>22890</v>
          </cell>
          <cell r="L342">
            <v>2015</v>
          </cell>
          <cell r="M342">
            <v>8410</v>
          </cell>
          <cell r="N342">
            <v>3685</v>
          </cell>
          <cell r="O342">
            <v>1835</v>
          </cell>
          <cell r="P342">
            <v>2050</v>
          </cell>
          <cell r="Q342">
            <v>835</v>
          </cell>
          <cell r="R342">
            <v>8415</v>
          </cell>
          <cell r="S342">
            <v>7080</v>
          </cell>
          <cell r="T342">
            <v>6080</v>
          </cell>
          <cell r="U342">
            <v>2390</v>
          </cell>
          <cell r="V342">
            <v>3690</v>
          </cell>
          <cell r="W342">
            <v>1240</v>
          </cell>
          <cell r="X342">
            <v>1705</v>
          </cell>
          <cell r="Y342">
            <v>740</v>
          </cell>
          <cell r="Z342">
            <v>1000</v>
          </cell>
          <cell r="AA342">
            <v>465</v>
          </cell>
          <cell r="AB342">
            <v>535</v>
          </cell>
          <cell r="AC342">
            <v>220</v>
          </cell>
          <cell r="AD342">
            <v>225</v>
          </cell>
          <cell r="AE342">
            <v>90</v>
          </cell>
          <cell r="AF342">
            <v>1325</v>
          </cell>
          <cell r="AG342">
            <v>1050</v>
          </cell>
          <cell r="AH342">
            <v>635</v>
          </cell>
          <cell r="AI342">
            <v>315</v>
          </cell>
          <cell r="AJ342">
            <v>100</v>
          </cell>
          <cell r="AK342">
            <v>270</v>
          </cell>
          <cell r="AL342">
            <v>185</v>
          </cell>
          <cell r="AM342">
            <v>50</v>
          </cell>
          <cell r="AN342">
            <v>35</v>
          </cell>
          <cell r="AO342">
            <v>9965</v>
          </cell>
          <cell r="AP342">
            <v>1675</v>
          </cell>
          <cell r="AQ342">
            <v>3570</v>
          </cell>
          <cell r="AR342">
            <v>1370</v>
          </cell>
          <cell r="AS342">
            <v>2220</v>
          </cell>
          <cell r="AT342">
            <v>1130</v>
          </cell>
          <cell r="AU342">
            <v>1.184194890077243</v>
          </cell>
          <cell r="AV342">
            <v>29865</v>
          </cell>
          <cell r="AW342">
            <v>4400</v>
          </cell>
          <cell r="AX342">
            <v>450</v>
          </cell>
          <cell r="AY342">
            <v>410</v>
          </cell>
          <cell r="AZ342">
            <v>3525</v>
          </cell>
          <cell r="BA342">
            <v>25465</v>
          </cell>
          <cell r="BB342">
            <v>3.0261437908496731</v>
          </cell>
          <cell r="BC342">
            <v>5175</v>
          </cell>
          <cell r="BD342">
            <v>2120</v>
          </cell>
          <cell r="BE342">
            <v>235</v>
          </cell>
          <cell r="BF342">
            <v>50</v>
          </cell>
          <cell r="BG342">
            <v>1850</v>
          </cell>
          <cell r="BH342">
            <v>3060</v>
          </cell>
          <cell r="BI342">
            <v>12050</v>
          </cell>
          <cell r="BJ342">
            <v>6.6221576763485475</v>
          </cell>
          <cell r="BK342">
            <v>79797</v>
          </cell>
          <cell r="BL342">
            <v>2.759668049792531</v>
          </cell>
          <cell r="BM342">
            <v>33254</v>
          </cell>
          <cell r="BN342">
            <v>12045</v>
          </cell>
          <cell r="BO342">
            <v>8315</v>
          </cell>
          <cell r="BP342">
            <v>3730</v>
          </cell>
          <cell r="BQ342">
            <v>0</v>
          </cell>
          <cell r="BR342">
            <v>12045</v>
          </cell>
          <cell r="BS342">
            <v>7060</v>
          </cell>
          <cell r="BT342">
            <v>3845</v>
          </cell>
          <cell r="BU342">
            <v>1130</v>
          </cell>
          <cell r="BV342">
            <v>12045</v>
          </cell>
          <cell r="BW342">
            <v>1190</v>
          </cell>
          <cell r="BX342">
            <v>3910</v>
          </cell>
          <cell r="BY342">
            <v>2010</v>
          </cell>
          <cell r="BZ342">
            <v>1270</v>
          </cell>
          <cell r="CA342">
            <v>995</v>
          </cell>
          <cell r="CB342">
            <v>1060</v>
          </cell>
          <cell r="CC342">
            <v>385</v>
          </cell>
          <cell r="CD342">
            <v>450</v>
          </cell>
          <cell r="CE342">
            <v>755</v>
          </cell>
          <cell r="CF342">
            <v>12050</v>
          </cell>
          <cell r="CG342">
            <v>6480</v>
          </cell>
          <cell r="CH342">
            <v>845</v>
          </cell>
          <cell r="CI342">
            <v>1215</v>
          </cell>
          <cell r="CJ342">
            <v>80</v>
          </cell>
          <cell r="CK342">
            <v>2170</v>
          </cell>
          <cell r="CL342">
            <v>1240</v>
          </cell>
          <cell r="CM342">
            <v>15</v>
          </cell>
          <cell r="CN342">
            <v>5</v>
          </cell>
          <cell r="CO342">
            <v>12055</v>
          </cell>
          <cell r="CP342">
            <v>3530</v>
          </cell>
          <cell r="CQ342">
            <v>3620</v>
          </cell>
          <cell r="CR342">
            <v>1850</v>
          </cell>
          <cell r="CS342">
            <v>2800</v>
          </cell>
          <cell r="CT342">
            <v>250</v>
          </cell>
          <cell r="CU342">
            <v>29865</v>
          </cell>
          <cell r="CV342">
            <v>2.4773952716715057</v>
          </cell>
          <cell r="CW342">
            <v>12050</v>
          </cell>
          <cell r="CX342">
            <v>8195</v>
          </cell>
          <cell r="CY342">
            <v>100</v>
          </cell>
          <cell r="CZ342">
            <v>3745</v>
          </cell>
        </row>
        <row r="345">
          <cell r="A345" t="str">
            <v>4620290.01</v>
          </cell>
          <cell r="B345" t="str">
            <v>0290.01</v>
          </cell>
          <cell r="C345" t="str">
            <v>Rivière-des-Prairies-Pointe-aux-Trembles</v>
          </cell>
          <cell r="D345">
            <v>1615</v>
          </cell>
          <cell r="E345">
            <v>520</v>
          </cell>
          <cell r="F345">
            <v>780</v>
          </cell>
          <cell r="G345">
            <v>40</v>
          </cell>
          <cell r="H345">
            <v>165</v>
          </cell>
          <cell r="I345">
            <v>105</v>
          </cell>
          <cell r="J345">
            <v>1610</v>
          </cell>
          <cell r="K345">
            <v>1485</v>
          </cell>
          <cell r="L345">
            <v>130</v>
          </cell>
          <cell r="M345">
            <v>540</v>
          </cell>
          <cell r="N345">
            <v>260</v>
          </cell>
          <cell r="O345">
            <v>130</v>
          </cell>
          <cell r="P345">
            <v>100</v>
          </cell>
          <cell r="Q345">
            <v>50</v>
          </cell>
          <cell r="R345">
            <v>540</v>
          </cell>
          <cell r="S345">
            <v>440</v>
          </cell>
          <cell r="T345">
            <v>400</v>
          </cell>
          <cell r="U345">
            <v>190</v>
          </cell>
          <cell r="V345">
            <v>205</v>
          </cell>
          <cell r="W345">
            <v>75</v>
          </cell>
          <cell r="X345">
            <v>85</v>
          </cell>
          <cell r="Y345">
            <v>40</v>
          </cell>
          <cell r="Z345">
            <v>40</v>
          </cell>
          <cell r="AA345">
            <v>15</v>
          </cell>
          <cell r="AB345">
            <v>25</v>
          </cell>
          <cell r="AC345">
            <v>10</v>
          </cell>
          <cell r="AD345">
            <v>10</v>
          </cell>
          <cell r="AE345">
            <v>10</v>
          </cell>
          <cell r="AF345">
            <v>100</v>
          </cell>
          <cell r="AG345">
            <v>95</v>
          </cell>
          <cell r="AH345">
            <v>50</v>
          </cell>
          <cell r="AI345">
            <v>45</v>
          </cell>
          <cell r="AJ345">
            <v>0</v>
          </cell>
          <cell r="AK345">
            <v>0</v>
          </cell>
          <cell r="AL345">
            <v>0</v>
          </cell>
          <cell r="AM345">
            <v>0</v>
          </cell>
          <cell r="AN345">
            <v>0</v>
          </cell>
          <cell r="AO345">
            <v>600</v>
          </cell>
          <cell r="AP345">
            <v>135</v>
          </cell>
          <cell r="AQ345">
            <v>180</v>
          </cell>
          <cell r="AR345">
            <v>75</v>
          </cell>
          <cell r="AS345">
            <v>130</v>
          </cell>
          <cell r="AT345">
            <v>80</v>
          </cell>
          <cell r="AU345">
            <v>1.1000000000000001</v>
          </cell>
          <cell r="AV345">
            <v>1895</v>
          </cell>
          <cell r="AW345">
            <v>315</v>
          </cell>
          <cell r="AX345">
            <v>55</v>
          </cell>
          <cell r="AY345">
            <v>45</v>
          </cell>
          <cell r="AZ345">
            <v>210</v>
          </cell>
          <cell r="BA345">
            <v>1585</v>
          </cell>
          <cell r="BB345">
            <v>2.9</v>
          </cell>
          <cell r="BC345">
            <v>305</v>
          </cell>
          <cell r="BD345">
            <v>115</v>
          </cell>
          <cell r="BE345">
            <v>55</v>
          </cell>
          <cell r="BF345">
            <v>10</v>
          </cell>
          <cell r="BG345">
            <v>50</v>
          </cell>
          <cell r="BH345">
            <v>190</v>
          </cell>
          <cell r="BI345">
            <v>760</v>
          </cell>
          <cell r="BJ345">
            <v>5.7</v>
          </cell>
          <cell r="BK345">
            <v>4332</v>
          </cell>
          <cell r="BL345">
            <v>2.5</v>
          </cell>
          <cell r="BM345">
            <v>1900</v>
          </cell>
          <cell r="BN345">
            <v>760</v>
          </cell>
          <cell r="BO345">
            <v>490</v>
          </cell>
          <cell r="BP345">
            <v>270</v>
          </cell>
          <cell r="BQ345">
            <v>0</v>
          </cell>
          <cell r="BR345">
            <v>760</v>
          </cell>
          <cell r="BS345">
            <v>455</v>
          </cell>
          <cell r="BT345">
            <v>275</v>
          </cell>
          <cell r="BU345">
            <v>30</v>
          </cell>
          <cell r="BV345">
            <v>760</v>
          </cell>
          <cell r="BW345">
            <v>0</v>
          </cell>
          <cell r="BX345">
            <v>0</v>
          </cell>
          <cell r="BY345">
            <v>20</v>
          </cell>
          <cell r="BZ345">
            <v>205</v>
          </cell>
          <cell r="CA345">
            <v>150</v>
          </cell>
          <cell r="CB345">
            <v>230</v>
          </cell>
          <cell r="CC345">
            <v>90</v>
          </cell>
          <cell r="CD345">
            <v>40</v>
          </cell>
          <cell r="CE345">
            <v>15</v>
          </cell>
          <cell r="CF345">
            <v>760</v>
          </cell>
          <cell r="CG345">
            <v>195</v>
          </cell>
          <cell r="CH345">
            <v>125</v>
          </cell>
          <cell r="CI345">
            <v>25</v>
          </cell>
          <cell r="CJ345">
            <v>0</v>
          </cell>
          <cell r="CK345">
            <v>0</v>
          </cell>
          <cell r="CL345">
            <v>405</v>
          </cell>
          <cell r="CM345">
            <v>10</v>
          </cell>
          <cell r="CN345">
            <v>0</v>
          </cell>
          <cell r="CO345">
            <v>760</v>
          </cell>
          <cell r="CP345">
            <v>200</v>
          </cell>
          <cell r="CQ345">
            <v>245</v>
          </cell>
          <cell r="CR345">
            <v>140</v>
          </cell>
          <cell r="CS345">
            <v>160</v>
          </cell>
          <cell r="CT345">
            <v>15</v>
          </cell>
          <cell r="CU345">
            <v>1895</v>
          </cell>
          <cell r="CV345">
            <v>2.5</v>
          </cell>
          <cell r="CW345">
            <v>760</v>
          </cell>
          <cell r="CX345">
            <v>495</v>
          </cell>
          <cell r="CY345">
            <v>25</v>
          </cell>
          <cell r="CZ345">
            <v>245</v>
          </cell>
        </row>
        <row r="346">
          <cell r="A346" t="str">
            <v>4620290.02</v>
          </cell>
          <cell r="B346" t="str">
            <v>0290.02</v>
          </cell>
          <cell r="C346" t="str">
            <v>Rivière-des-Prairies-Pointe-aux-Trembles</v>
          </cell>
          <cell r="D346">
            <v>5010</v>
          </cell>
          <cell r="E346">
            <v>1745</v>
          </cell>
          <cell r="F346">
            <v>2570</v>
          </cell>
          <cell r="G346">
            <v>115</v>
          </cell>
          <cell r="H346">
            <v>315</v>
          </cell>
          <cell r="I346">
            <v>265</v>
          </cell>
          <cell r="J346">
            <v>5005</v>
          </cell>
          <cell r="K346">
            <v>4705</v>
          </cell>
          <cell r="L346">
            <v>305</v>
          </cell>
          <cell r="M346">
            <v>1735</v>
          </cell>
          <cell r="N346">
            <v>660</v>
          </cell>
          <cell r="O346">
            <v>390</v>
          </cell>
          <cell r="P346">
            <v>530</v>
          </cell>
          <cell r="Q346">
            <v>150</v>
          </cell>
          <cell r="R346">
            <v>1740</v>
          </cell>
          <cell r="S346">
            <v>1420</v>
          </cell>
          <cell r="T346">
            <v>1270</v>
          </cell>
          <cell r="U346">
            <v>375</v>
          </cell>
          <cell r="V346">
            <v>895</v>
          </cell>
          <cell r="W346">
            <v>280</v>
          </cell>
          <cell r="X346">
            <v>485</v>
          </cell>
          <cell r="Y346">
            <v>125</v>
          </cell>
          <cell r="Z346">
            <v>155</v>
          </cell>
          <cell r="AA346">
            <v>110</v>
          </cell>
          <cell r="AB346">
            <v>40</v>
          </cell>
          <cell r="AC346">
            <v>10</v>
          </cell>
          <cell r="AD346">
            <v>15</v>
          </cell>
          <cell r="AE346">
            <v>10</v>
          </cell>
          <cell r="AF346">
            <v>315</v>
          </cell>
          <cell r="AG346">
            <v>255</v>
          </cell>
          <cell r="AH346">
            <v>145</v>
          </cell>
          <cell r="AI346">
            <v>65</v>
          </cell>
          <cell r="AJ346">
            <v>40</v>
          </cell>
          <cell r="AK346">
            <v>60</v>
          </cell>
          <cell r="AL346">
            <v>30</v>
          </cell>
          <cell r="AM346">
            <v>30</v>
          </cell>
          <cell r="AN346">
            <v>0</v>
          </cell>
          <cell r="AO346">
            <v>2285</v>
          </cell>
          <cell r="AP346">
            <v>365</v>
          </cell>
          <cell r="AQ346">
            <v>685</v>
          </cell>
          <cell r="AR346">
            <v>250</v>
          </cell>
          <cell r="AS346">
            <v>540</v>
          </cell>
          <cell r="AT346">
            <v>445</v>
          </cell>
          <cell r="AU346">
            <v>1.3</v>
          </cell>
          <cell r="AV346">
            <v>6045</v>
          </cell>
          <cell r="AW346">
            <v>600</v>
          </cell>
          <cell r="AX346">
            <v>155</v>
          </cell>
          <cell r="AY346">
            <v>50</v>
          </cell>
          <cell r="AZ346">
            <v>395</v>
          </cell>
          <cell r="BA346">
            <v>5450</v>
          </cell>
          <cell r="BB346">
            <v>3.1</v>
          </cell>
          <cell r="BC346">
            <v>685</v>
          </cell>
          <cell r="BD346">
            <v>210</v>
          </cell>
          <cell r="BE346">
            <v>80</v>
          </cell>
          <cell r="BF346">
            <v>10</v>
          </cell>
          <cell r="BG346">
            <v>115</v>
          </cell>
          <cell r="BH346">
            <v>475</v>
          </cell>
          <cell r="BI346">
            <v>2125</v>
          </cell>
          <cell r="BJ346">
            <v>5.8</v>
          </cell>
          <cell r="BK346">
            <v>12325</v>
          </cell>
          <cell r="BL346">
            <v>2.6</v>
          </cell>
          <cell r="BM346">
            <v>5525</v>
          </cell>
          <cell r="BN346">
            <v>2125</v>
          </cell>
          <cell r="BO346">
            <v>1430</v>
          </cell>
          <cell r="BP346">
            <v>695</v>
          </cell>
          <cell r="BQ346">
            <v>0</v>
          </cell>
          <cell r="BR346">
            <v>2125</v>
          </cell>
          <cell r="BS346">
            <v>1460</v>
          </cell>
          <cell r="BT346">
            <v>580</v>
          </cell>
          <cell r="BU346">
            <v>80</v>
          </cell>
          <cell r="BV346">
            <v>2120</v>
          </cell>
          <cell r="BW346">
            <v>0</v>
          </cell>
          <cell r="BX346">
            <v>35</v>
          </cell>
          <cell r="BY346">
            <v>120</v>
          </cell>
          <cell r="BZ346">
            <v>510</v>
          </cell>
          <cell r="CA346">
            <v>570</v>
          </cell>
          <cell r="CB346">
            <v>535</v>
          </cell>
          <cell r="CC346">
            <v>145</v>
          </cell>
          <cell r="CD346">
            <v>75</v>
          </cell>
          <cell r="CE346">
            <v>125</v>
          </cell>
          <cell r="CF346">
            <v>2125</v>
          </cell>
          <cell r="CG346">
            <v>220</v>
          </cell>
          <cell r="CH346">
            <v>765</v>
          </cell>
          <cell r="CI346">
            <v>130</v>
          </cell>
          <cell r="CJ346">
            <v>5</v>
          </cell>
          <cell r="CK346">
            <v>0</v>
          </cell>
          <cell r="CL346">
            <v>1000</v>
          </cell>
          <cell r="CM346">
            <v>0</v>
          </cell>
          <cell r="CN346">
            <v>0</v>
          </cell>
          <cell r="CO346">
            <v>2120</v>
          </cell>
          <cell r="CP346">
            <v>390</v>
          </cell>
          <cell r="CQ346">
            <v>595</v>
          </cell>
          <cell r="CR346">
            <v>400</v>
          </cell>
          <cell r="CS346">
            <v>665</v>
          </cell>
          <cell r="CT346">
            <v>65</v>
          </cell>
          <cell r="CU346">
            <v>6045</v>
          </cell>
          <cell r="CV346">
            <v>2.9</v>
          </cell>
          <cell r="CW346">
            <v>2125</v>
          </cell>
          <cell r="CX346">
            <v>1645</v>
          </cell>
          <cell r="CY346">
            <v>45</v>
          </cell>
          <cell r="CZ346">
            <v>430</v>
          </cell>
        </row>
        <row r="347">
          <cell r="A347" t="str">
            <v>4620290.03</v>
          </cell>
          <cell r="B347" t="str">
            <v>0290.03</v>
          </cell>
          <cell r="C347" t="str">
            <v>Rivière-des-Prairies-Pointe-aux-Trembles</v>
          </cell>
          <cell r="D347">
            <v>3430</v>
          </cell>
          <cell r="E347">
            <v>1295</v>
          </cell>
          <cell r="F347">
            <v>1460</v>
          </cell>
          <cell r="G347">
            <v>100</v>
          </cell>
          <cell r="H347">
            <v>390</v>
          </cell>
          <cell r="I347">
            <v>200</v>
          </cell>
          <cell r="J347">
            <v>3430</v>
          </cell>
          <cell r="K347">
            <v>3050</v>
          </cell>
          <cell r="L347">
            <v>380</v>
          </cell>
          <cell r="M347">
            <v>1270</v>
          </cell>
          <cell r="N347">
            <v>575</v>
          </cell>
          <cell r="O347">
            <v>335</v>
          </cell>
          <cell r="P347">
            <v>275</v>
          </cell>
          <cell r="Q347">
            <v>75</v>
          </cell>
          <cell r="R347">
            <v>1270</v>
          </cell>
          <cell r="S347">
            <v>915</v>
          </cell>
          <cell r="T347">
            <v>700</v>
          </cell>
          <cell r="U347">
            <v>230</v>
          </cell>
          <cell r="V347">
            <v>470</v>
          </cell>
          <cell r="W347">
            <v>200</v>
          </cell>
          <cell r="X347">
            <v>205</v>
          </cell>
          <cell r="Y347">
            <v>65</v>
          </cell>
          <cell r="Z347">
            <v>215</v>
          </cell>
          <cell r="AA347">
            <v>140</v>
          </cell>
          <cell r="AB347">
            <v>75</v>
          </cell>
          <cell r="AC347">
            <v>50</v>
          </cell>
          <cell r="AD347">
            <v>20</v>
          </cell>
          <cell r="AE347">
            <v>10</v>
          </cell>
          <cell r="AF347">
            <v>355</v>
          </cell>
          <cell r="AG347">
            <v>330</v>
          </cell>
          <cell r="AH347">
            <v>190</v>
          </cell>
          <cell r="AI347">
            <v>85</v>
          </cell>
          <cell r="AJ347">
            <v>50</v>
          </cell>
          <cell r="AK347">
            <v>20</v>
          </cell>
          <cell r="AL347">
            <v>15</v>
          </cell>
          <cell r="AM347">
            <v>0</v>
          </cell>
          <cell r="AN347">
            <v>0</v>
          </cell>
          <cell r="AO347">
            <v>1495</v>
          </cell>
          <cell r="AP347">
            <v>275</v>
          </cell>
          <cell r="AQ347">
            <v>520</v>
          </cell>
          <cell r="AR347">
            <v>195</v>
          </cell>
          <cell r="AS347">
            <v>290</v>
          </cell>
          <cell r="AT347">
            <v>220</v>
          </cell>
          <cell r="AU347">
            <v>1.2</v>
          </cell>
          <cell r="AV347">
            <v>4240</v>
          </cell>
          <cell r="AW347">
            <v>565</v>
          </cell>
          <cell r="AX347">
            <v>100</v>
          </cell>
          <cell r="AY347">
            <v>50</v>
          </cell>
          <cell r="AZ347">
            <v>415</v>
          </cell>
          <cell r="BA347">
            <v>3680</v>
          </cell>
          <cell r="BB347">
            <v>2.9</v>
          </cell>
          <cell r="BC347">
            <v>455</v>
          </cell>
          <cell r="BD347">
            <v>135</v>
          </cell>
          <cell r="BE347">
            <v>55</v>
          </cell>
          <cell r="BF347">
            <v>10</v>
          </cell>
          <cell r="BG347">
            <v>70</v>
          </cell>
          <cell r="BH347">
            <v>320</v>
          </cell>
          <cell r="BI347">
            <v>1680</v>
          </cell>
          <cell r="BJ347">
            <v>5.4</v>
          </cell>
          <cell r="BK347">
            <v>9072</v>
          </cell>
          <cell r="BL347">
            <v>2.4</v>
          </cell>
          <cell r="BM347">
            <v>4032</v>
          </cell>
          <cell r="BN347">
            <v>1680</v>
          </cell>
          <cell r="BO347">
            <v>910</v>
          </cell>
          <cell r="BP347">
            <v>770</v>
          </cell>
          <cell r="BQ347">
            <v>0</v>
          </cell>
          <cell r="BR347">
            <v>1680</v>
          </cell>
          <cell r="BS347">
            <v>1190</v>
          </cell>
          <cell r="BT347">
            <v>400</v>
          </cell>
          <cell r="BU347">
            <v>85</v>
          </cell>
          <cell r="BV347">
            <v>1680</v>
          </cell>
          <cell r="BW347">
            <v>10</v>
          </cell>
          <cell r="BX347">
            <v>30</v>
          </cell>
          <cell r="BY347">
            <v>45</v>
          </cell>
          <cell r="BZ347">
            <v>240</v>
          </cell>
          <cell r="CA347">
            <v>285</v>
          </cell>
          <cell r="CB347">
            <v>560</v>
          </cell>
          <cell r="CC347">
            <v>320</v>
          </cell>
          <cell r="CD347">
            <v>130</v>
          </cell>
          <cell r="CE347">
            <v>60</v>
          </cell>
          <cell r="CF347">
            <v>1680</v>
          </cell>
          <cell r="CG347">
            <v>190</v>
          </cell>
          <cell r="CH347">
            <v>85</v>
          </cell>
          <cell r="CI347">
            <v>150</v>
          </cell>
          <cell r="CJ347">
            <v>5</v>
          </cell>
          <cell r="CK347">
            <v>0</v>
          </cell>
          <cell r="CL347">
            <v>1245</v>
          </cell>
          <cell r="CM347">
            <v>0</v>
          </cell>
          <cell r="CN347">
            <v>0</v>
          </cell>
          <cell r="CO347">
            <v>1680</v>
          </cell>
          <cell r="CP347">
            <v>425</v>
          </cell>
          <cell r="CQ347">
            <v>540</v>
          </cell>
          <cell r="CR347">
            <v>310</v>
          </cell>
          <cell r="CS347">
            <v>360</v>
          </cell>
          <cell r="CT347">
            <v>40</v>
          </cell>
          <cell r="CU347">
            <v>4240</v>
          </cell>
          <cell r="CV347">
            <v>2.5</v>
          </cell>
          <cell r="CW347">
            <v>1680</v>
          </cell>
          <cell r="CX347">
            <v>1225</v>
          </cell>
          <cell r="CY347">
            <v>25</v>
          </cell>
          <cell r="CZ347">
            <v>435</v>
          </cell>
        </row>
        <row r="348">
          <cell r="A348" t="str">
            <v>4620290.04</v>
          </cell>
          <cell r="B348" t="str">
            <v>0290.04</v>
          </cell>
          <cell r="C348" t="str">
            <v>Rivière-des-Prairies-Pointe-aux-Trembles</v>
          </cell>
          <cell r="D348">
            <v>5180</v>
          </cell>
          <cell r="E348">
            <v>2000</v>
          </cell>
          <cell r="F348">
            <v>2435</v>
          </cell>
          <cell r="G348">
            <v>135</v>
          </cell>
          <cell r="H348">
            <v>415</v>
          </cell>
          <cell r="I348">
            <v>195</v>
          </cell>
          <cell r="J348">
            <v>5180</v>
          </cell>
          <cell r="K348">
            <v>4675</v>
          </cell>
          <cell r="L348">
            <v>510</v>
          </cell>
          <cell r="M348">
            <v>1820</v>
          </cell>
          <cell r="N348">
            <v>665</v>
          </cell>
          <cell r="O348">
            <v>480</v>
          </cell>
          <cell r="P348">
            <v>460</v>
          </cell>
          <cell r="Q348">
            <v>220</v>
          </cell>
          <cell r="R348">
            <v>1825</v>
          </cell>
          <cell r="S348">
            <v>1475</v>
          </cell>
          <cell r="T348">
            <v>1195</v>
          </cell>
          <cell r="U348">
            <v>360</v>
          </cell>
          <cell r="V348">
            <v>835</v>
          </cell>
          <cell r="W348">
            <v>295</v>
          </cell>
          <cell r="X348">
            <v>380</v>
          </cell>
          <cell r="Y348">
            <v>165</v>
          </cell>
          <cell r="Z348">
            <v>280</v>
          </cell>
          <cell r="AA348">
            <v>115</v>
          </cell>
          <cell r="AB348">
            <v>160</v>
          </cell>
          <cell r="AC348">
            <v>60</v>
          </cell>
          <cell r="AD348">
            <v>80</v>
          </cell>
          <cell r="AE348">
            <v>25</v>
          </cell>
          <cell r="AF348">
            <v>345</v>
          </cell>
          <cell r="AG348">
            <v>285</v>
          </cell>
          <cell r="AH348">
            <v>135</v>
          </cell>
          <cell r="AI348">
            <v>110</v>
          </cell>
          <cell r="AJ348">
            <v>35</v>
          </cell>
          <cell r="AK348">
            <v>65</v>
          </cell>
          <cell r="AL348">
            <v>45</v>
          </cell>
          <cell r="AM348">
            <v>15</v>
          </cell>
          <cell r="AN348">
            <v>0</v>
          </cell>
          <cell r="AO348">
            <v>2485</v>
          </cell>
          <cell r="AP348">
            <v>465</v>
          </cell>
          <cell r="AQ348">
            <v>800</v>
          </cell>
          <cell r="AR348">
            <v>255</v>
          </cell>
          <cell r="AS348">
            <v>585</v>
          </cell>
          <cell r="AT348">
            <v>380</v>
          </cell>
          <cell r="AU348">
            <v>1.4</v>
          </cell>
          <cell r="AV348">
            <v>6470</v>
          </cell>
          <cell r="AW348">
            <v>680</v>
          </cell>
          <cell r="AX348">
            <v>190</v>
          </cell>
          <cell r="AY348">
            <v>85</v>
          </cell>
          <cell r="AZ348">
            <v>405</v>
          </cell>
          <cell r="BA348">
            <v>5785</v>
          </cell>
          <cell r="BB348">
            <v>3.2</v>
          </cell>
          <cell r="BC348">
            <v>575</v>
          </cell>
          <cell r="BD348">
            <v>160</v>
          </cell>
          <cell r="BE348">
            <v>60</v>
          </cell>
          <cell r="BF348">
            <v>20</v>
          </cell>
          <cell r="BG348">
            <v>75</v>
          </cell>
          <cell r="BH348">
            <v>420</v>
          </cell>
          <cell r="BI348">
            <v>2210</v>
          </cell>
          <cell r="BJ348">
            <v>6</v>
          </cell>
          <cell r="BK348">
            <v>13260</v>
          </cell>
          <cell r="BL348">
            <v>2.7</v>
          </cell>
          <cell r="BM348">
            <v>5967</v>
          </cell>
          <cell r="BN348">
            <v>2210</v>
          </cell>
          <cell r="BO348">
            <v>1530</v>
          </cell>
          <cell r="BP348">
            <v>680</v>
          </cell>
          <cell r="BQ348">
            <v>0</v>
          </cell>
          <cell r="BR348">
            <v>2215</v>
          </cell>
          <cell r="BS348">
            <v>1520</v>
          </cell>
          <cell r="BT348">
            <v>515</v>
          </cell>
          <cell r="BU348">
            <v>175</v>
          </cell>
          <cell r="BV348">
            <v>2210</v>
          </cell>
          <cell r="BW348">
            <v>95</v>
          </cell>
          <cell r="BX348">
            <v>225</v>
          </cell>
          <cell r="BY348">
            <v>110</v>
          </cell>
          <cell r="BZ348">
            <v>290</v>
          </cell>
          <cell r="CA348">
            <v>410</v>
          </cell>
          <cell r="CB348">
            <v>630</v>
          </cell>
          <cell r="CC348">
            <v>280</v>
          </cell>
          <cell r="CD348">
            <v>65</v>
          </cell>
          <cell r="CE348">
            <v>115</v>
          </cell>
          <cell r="CF348">
            <v>2205</v>
          </cell>
          <cell r="CG348">
            <v>885</v>
          </cell>
          <cell r="CH348">
            <v>475</v>
          </cell>
          <cell r="CI348">
            <v>25</v>
          </cell>
          <cell r="CJ348">
            <v>100</v>
          </cell>
          <cell r="CK348">
            <v>0</v>
          </cell>
          <cell r="CL348">
            <v>710</v>
          </cell>
          <cell r="CM348">
            <v>0</v>
          </cell>
          <cell r="CN348">
            <v>0</v>
          </cell>
          <cell r="CO348">
            <v>2205</v>
          </cell>
          <cell r="CP348">
            <v>380</v>
          </cell>
          <cell r="CQ348">
            <v>595</v>
          </cell>
          <cell r="CR348">
            <v>440</v>
          </cell>
          <cell r="CS348">
            <v>700</v>
          </cell>
          <cell r="CT348">
            <v>95</v>
          </cell>
          <cell r="CU348">
            <v>6505</v>
          </cell>
          <cell r="CV348">
            <v>3</v>
          </cell>
          <cell r="CW348">
            <v>2210</v>
          </cell>
          <cell r="CX348">
            <v>1715</v>
          </cell>
          <cell r="CY348">
            <v>55</v>
          </cell>
          <cell r="CZ348">
            <v>445</v>
          </cell>
        </row>
        <row r="349">
          <cell r="A349" t="str">
            <v>4620290.05</v>
          </cell>
          <cell r="B349" t="str">
            <v>0290.05</v>
          </cell>
          <cell r="C349" t="str">
            <v>Rivière-des-Prairies-Pointe-aux-Trembles</v>
          </cell>
          <cell r="D349">
            <v>5565</v>
          </cell>
          <cell r="E349">
            <v>1615</v>
          </cell>
          <cell r="F349">
            <v>2115</v>
          </cell>
          <cell r="G349">
            <v>120</v>
          </cell>
          <cell r="H349">
            <v>470</v>
          </cell>
          <cell r="I349">
            <v>1245</v>
          </cell>
          <cell r="J349">
            <v>5565</v>
          </cell>
          <cell r="K349">
            <v>5125</v>
          </cell>
          <cell r="L349">
            <v>445</v>
          </cell>
          <cell r="M349">
            <v>1440</v>
          </cell>
          <cell r="N349">
            <v>875</v>
          </cell>
          <cell r="O349">
            <v>250</v>
          </cell>
          <cell r="P349">
            <v>175</v>
          </cell>
          <cell r="Q349">
            <v>135</v>
          </cell>
          <cell r="R349">
            <v>1440</v>
          </cell>
          <cell r="S349">
            <v>1215</v>
          </cell>
          <cell r="T349">
            <v>995</v>
          </cell>
          <cell r="U349">
            <v>590</v>
          </cell>
          <cell r="V349">
            <v>400</v>
          </cell>
          <cell r="W349">
            <v>150</v>
          </cell>
          <cell r="X349">
            <v>140</v>
          </cell>
          <cell r="Y349">
            <v>105</v>
          </cell>
          <cell r="Z349">
            <v>220</v>
          </cell>
          <cell r="AA349">
            <v>150</v>
          </cell>
          <cell r="AB349">
            <v>70</v>
          </cell>
          <cell r="AC349">
            <v>30</v>
          </cell>
          <cell r="AD349">
            <v>25</v>
          </cell>
          <cell r="AE349">
            <v>10</v>
          </cell>
          <cell r="AF349">
            <v>225</v>
          </cell>
          <cell r="AG349">
            <v>195</v>
          </cell>
          <cell r="AH349">
            <v>100</v>
          </cell>
          <cell r="AI349">
            <v>60</v>
          </cell>
          <cell r="AJ349">
            <v>30</v>
          </cell>
          <cell r="AK349">
            <v>30</v>
          </cell>
          <cell r="AL349">
            <v>25</v>
          </cell>
          <cell r="AM349">
            <v>0</v>
          </cell>
          <cell r="AN349">
            <v>0</v>
          </cell>
          <cell r="AO349">
            <v>1310</v>
          </cell>
          <cell r="AP349">
            <v>240</v>
          </cell>
          <cell r="AQ349">
            <v>405</v>
          </cell>
          <cell r="AR349">
            <v>120</v>
          </cell>
          <cell r="AS349">
            <v>340</v>
          </cell>
          <cell r="AT349">
            <v>210</v>
          </cell>
          <cell r="AU349">
            <v>0.9</v>
          </cell>
          <cell r="AV349">
            <v>5780</v>
          </cell>
          <cell r="AW349">
            <v>1810</v>
          </cell>
          <cell r="AX349">
            <v>120</v>
          </cell>
          <cell r="AY349">
            <v>200</v>
          </cell>
          <cell r="AZ349">
            <v>1485</v>
          </cell>
          <cell r="BA349">
            <v>3965</v>
          </cell>
          <cell r="BB349">
            <v>2.8</v>
          </cell>
          <cell r="BC349">
            <v>2335</v>
          </cell>
          <cell r="BD349">
            <v>1315</v>
          </cell>
          <cell r="BE349">
            <v>55</v>
          </cell>
          <cell r="BF349">
            <v>60</v>
          </cell>
          <cell r="BG349">
            <v>1195</v>
          </cell>
          <cell r="BH349">
            <v>1020</v>
          </cell>
          <cell r="BI349">
            <v>3040</v>
          </cell>
          <cell r="BJ349">
            <v>4.4000000000000004</v>
          </cell>
          <cell r="BK349">
            <v>13376.000000000002</v>
          </cell>
          <cell r="BL349">
            <v>1.7</v>
          </cell>
          <cell r="BM349">
            <v>5168</v>
          </cell>
          <cell r="BN349">
            <v>3040</v>
          </cell>
          <cell r="BO349">
            <v>1115</v>
          </cell>
          <cell r="BP349">
            <v>1925</v>
          </cell>
          <cell r="BQ349">
            <v>0</v>
          </cell>
          <cell r="BR349">
            <v>3040</v>
          </cell>
          <cell r="BS349">
            <v>2505</v>
          </cell>
          <cell r="BT349">
            <v>470</v>
          </cell>
          <cell r="BU349">
            <v>65</v>
          </cell>
          <cell r="BV349">
            <v>3040</v>
          </cell>
          <cell r="BW349">
            <v>30</v>
          </cell>
          <cell r="BX349">
            <v>105</v>
          </cell>
          <cell r="BY349">
            <v>85</v>
          </cell>
          <cell r="BZ349">
            <v>320</v>
          </cell>
          <cell r="CA349">
            <v>685</v>
          </cell>
          <cell r="CB349">
            <v>640</v>
          </cell>
          <cell r="CC349">
            <v>255</v>
          </cell>
          <cell r="CD349">
            <v>495</v>
          </cell>
          <cell r="CE349">
            <v>415</v>
          </cell>
          <cell r="CF349">
            <v>3040</v>
          </cell>
          <cell r="CG349">
            <v>320</v>
          </cell>
          <cell r="CH349">
            <v>105</v>
          </cell>
          <cell r="CI349">
            <v>285</v>
          </cell>
          <cell r="CJ349">
            <v>5</v>
          </cell>
          <cell r="CK349">
            <v>1515</v>
          </cell>
          <cell r="CL349">
            <v>800</v>
          </cell>
          <cell r="CM349">
            <v>0</v>
          </cell>
          <cell r="CN349">
            <v>0</v>
          </cell>
          <cell r="CO349">
            <v>3040</v>
          </cell>
          <cell r="CP349">
            <v>1505</v>
          </cell>
          <cell r="CQ349">
            <v>925</v>
          </cell>
          <cell r="CR349">
            <v>260</v>
          </cell>
          <cell r="CS349">
            <v>295</v>
          </cell>
          <cell r="CT349">
            <v>55</v>
          </cell>
          <cell r="CU349">
            <v>5780</v>
          </cell>
          <cell r="CV349">
            <v>1.9</v>
          </cell>
          <cell r="CW349">
            <v>3040</v>
          </cell>
          <cell r="CX349">
            <v>1410</v>
          </cell>
          <cell r="CY349">
            <v>15</v>
          </cell>
          <cell r="CZ349">
            <v>1615</v>
          </cell>
        </row>
        <row r="350">
          <cell r="A350" t="str">
            <v>4620290.06</v>
          </cell>
          <cell r="B350" t="str">
            <v>0290.06</v>
          </cell>
          <cell r="C350" t="str">
            <v>Rivière-des-Prairies-Pointe-aux-Trembles</v>
          </cell>
          <cell r="D350">
            <v>4920</v>
          </cell>
          <cell r="E350">
            <v>1825</v>
          </cell>
          <cell r="F350">
            <v>2375</v>
          </cell>
          <cell r="G350">
            <v>115</v>
          </cell>
          <cell r="H350">
            <v>375</v>
          </cell>
          <cell r="I350">
            <v>225</v>
          </cell>
          <cell r="J350">
            <v>4920</v>
          </cell>
          <cell r="K350">
            <v>4630</v>
          </cell>
          <cell r="L350">
            <v>290</v>
          </cell>
          <cell r="M350">
            <v>1660</v>
          </cell>
          <cell r="N350">
            <v>570</v>
          </cell>
          <cell r="O350">
            <v>455</v>
          </cell>
          <cell r="P350">
            <v>405</v>
          </cell>
          <cell r="Q350">
            <v>230</v>
          </cell>
          <cell r="R350">
            <v>1660</v>
          </cell>
          <cell r="S350">
            <v>1320</v>
          </cell>
          <cell r="T350">
            <v>1170</v>
          </cell>
          <cell r="U350">
            <v>325</v>
          </cell>
          <cell r="V350">
            <v>840</v>
          </cell>
          <cell r="W350">
            <v>310</v>
          </cell>
          <cell r="X350">
            <v>335</v>
          </cell>
          <cell r="Y350">
            <v>200</v>
          </cell>
          <cell r="Z350">
            <v>150</v>
          </cell>
          <cell r="AA350">
            <v>65</v>
          </cell>
          <cell r="AB350">
            <v>85</v>
          </cell>
          <cell r="AC350">
            <v>40</v>
          </cell>
          <cell r="AD350">
            <v>30</v>
          </cell>
          <cell r="AE350">
            <v>15</v>
          </cell>
          <cell r="AF350">
            <v>340</v>
          </cell>
          <cell r="AG350">
            <v>320</v>
          </cell>
          <cell r="AH350">
            <v>170</v>
          </cell>
          <cell r="AI350">
            <v>95</v>
          </cell>
          <cell r="AJ350">
            <v>50</v>
          </cell>
          <cell r="AK350">
            <v>15</v>
          </cell>
          <cell r="AL350">
            <v>10</v>
          </cell>
          <cell r="AM350">
            <v>0</v>
          </cell>
          <cell r="AN350">
            <v>10</v>
          </cell>
          <cell r="AO350">
            <v>2405</v>
          </cell>
          <cell r="AP350">
            <v>360</v>
          </cell>
          <cell r="AQ350">
            <v>700</v>
          </cell>
          <cell r="AR350">
            <v>315</v>
          </cell>
          <cell r="AS350">
            <v>565</v>
          </cell>
          <cell r="AT350">
            <v>460</v>
          </cell>
          <cell r="AU350">
            <v>1.4</v>
          </cell>
          <cell r="AV350">
            <v>5975</v>
          </cell>
          <cell r="AW350">
            <v>585</v>
          </cell>
          <cell r="AX350">
            <v>160</v>
          </cell>
          <cell r="AY350">
            <v>105</v>
          </cell>
          <cell r="AZ350">
            <v>325</v>
          </cell>
          <cell r="BA350">
            <v>5385</v>
          </cell>
          <cell r="BB350">
            <v>3.2</v>
          </cell>
          <cell r="BC350">
            <v>665</v>
          </cell>
          <cell r="BD350">
            <v>160</v>
          </cell>
          <cell r="BE350">
            <v>70</v>
          </cell>
          <cell r="BF350">
            <v>0</v>
          </cell>
          <cell r="BG350">
            <v>80</v>
          </cell>
          <cell r="BH350">
            <v>510</v>
          </cell>
          <cell r="BI350">
            <v>2000</v>
          </cell>
          <cell r="BJ350">
            <v>6.3</v>
          </cell>
          <cell r="BK350">
            <v>12600</v>
          </cell>
          <cell r="BL350">
            <v>2.9</v>
          </cell>
          <cell r="BM350">
            <v>5800</v>
          </cell>
          <cell r="BN350">
            <v>2000</v>
          </cell>
          <cell r="BO350">
            <v>1330</v>
          </cell>
          <cell r="BP350">
            <v>660</v>
          </cell>
          <cell r="BQ350">
            <v>0</v>
          </cell>
          <cell r="BR350">
            <v>1995</v>
          </cell>
          <cell r="BS350">
            <v>1170</v>
          </cell>
          <cell r="BT350">
            <v>700</v>
          </cell>
          <cell r="BU350">
            <v>130</v>
          </cell>
          <cell r="BV350">
            <v>1995</v>
          </cell>
          <cell r="BW350">
            <v>15</v>
          </cell>
          <cell r="BX350">
            <v>90</v>
          </cell>
          <cell r="BY350">
            <v>255</v>
          </cell>
          <cell r="BZ350">
            <v>620</v>
          </cell>
          <cell r="CA350">
            <v>655</v>
          </cell>
          <cell r="CB350">
            <v>255</v>
          </cell>
          <cell r="CC350">
            <v>45</v>
          </cell>
          <cell r="CD350">
            <v>25</v>
          </cell>
          <cell r="CE350">
            <v>30</v>
          </cell>
          <cell r="CF350">
            <v>2000</v>
          </cell>
          <cell r="CG350">
            <v>620</v>
          </cell>
          <cell r="CH350">
            <v>230</v>
          </cell>
          <cell r="CI350">
            <v>290</v>
          </cell>
          <cell r="CJ350">
            <v>40</v>
          </cell>
          <cell r="CK350">
            <v>0</v>
          </cell>
          <cell r="CL350">
            <v>815</v>
          </cell>
          <cell r="CM350">
            <v>0</v>
          </cell>
          <cell r="CN350">
            <v>5</v>
          </cell>
          <cell r="CO350">
            <v>2000</v>
          </cell>
          <cell r="CP350">
            <v>330</v>
          </cell>
          <cell r="CQ350">
            <v>535</v>
          </cell>
          <cell r="CR350">
            <v>425</v>
          </cell>
          <cell r="CS350">
            <v>600</v>
          </cell>
          <cell r="CT350">
            <v>110</v>
          </cell>
          <cell r="CU350">
            <v>5975</v>
          </cell>
          <cell r="CV350">
            <v>3</v>
          </cell>
          <cell r="CW350">
            <v>1995</v>
          </cell>
          <cell r="CX350">
            <v>1595</v>
          </cell>
          <cell r="CY350">
            <v>30</v>
          </cell>
          <cell r="CZ350">
            <v>370</v>
          </cell>
        </row>
        <row r="351">
          <cell r="A351" t="str">
            <v>4620290.07</v>
          </cell>
          <cell r="B351" t="str">
            <v>0290.07</v>
          </cell>
          <cell r="C351" t="str">
            <v>Rivière-des-Prairies-Pointe-aux-Trembles</v>
          </cell>
          <cell r="D351">
            <v>2955</v>
          </cell>
          <cell r="E351">
            <v>1035</v>
          </cell>
          <cell r="F351">
            <v>1470</v>
          </cell>
          <cell r="G351">
            <v>50</v>
          </cell>
          <cell r="H351">
            <v>265</v>
          </cell>
          <cell r="I351">
            <v>135</v>
          </cell>
          <cell r="J351">
            <v>2955</v>
          </cell>
          <cell r="K351">
            <v>2720</v>
          </cell>
          <cell r="L351">
            <v>240</v>
          </cell>
          <cell r="M351">
            <v>1110</v>
          </cell>
          <cell r="N351">
            <v>420</v>
          </cell>
          <cell r="O351">
            <v>320</v>
          </cell>
          <cell r="P351">
            <v>270</v>
          </cell>
          <cell r="Q351">
            <v>95</v>
          </cell>
          <cell r="R351">
            <v>1105</v>
          </cell>
          <cell r="S351">
            <v>860</v>
          </cell>
          <cell r="T351">
            <v>725</v>
          </cell>
          <cell r="U351">
            <v>210</v>
          </cell>
          <cell r="V351">
            <v>515</v>
          </cell>
          <cell r="W351">
            <v>190</v>
          </cell>
          <cell r="X351">
            <v>245</v>
          </cell>
          <cell r="Y351">
            <v>85</v>
          </cell>
          <cell r="Z351">
            <v>135</v>
          </cell>
          <cell r="AA351">
            <v>70</v>
          </cell>
          <cell r="AB351">
            <v>65</v>
          </cell>
          <cell r="AC351">
            <v>55</v>
          </cell>
          <cell r="AD351">
            <v>10</v>
          </cell>
          <cell r="AE351">
            <v>0</v>
          </cell>
          <cell r="AF351">
            <v>245</v>
          </cell>
          <cell r="AG351">
            <v>225</v>
          </cell>
          <cell r="AH351">
            <v>125</v>
          </cell>
          <cell r="AI351">
            <v>70</v>
          </cell>
          <cell r="AJ351">
            <v>35</v>
          </cell>
          <cell r="AK351">
            <v>20</v>
          </cell>
          <cell r="AL351">
            <v>20</v>
          </cell>
          <cell r="AM351">
            <v>0</v>
          </cell>
          <cell r="AN351">
            <v>0</v>
          </cell>
          <cell r="AO351">
            <v>1420</v>
          </cell>
          <cell r="AP351">
            <v>330</v>
          </cell>
          <cell r="AQ351">
            <v>445</v>
          </cell>
          <cell r="AR351">
            <v>170</v>
          </cell>
          <cell r="AS351">
            <v>270</v>
          </cell>
          <cell r="AT351">
            <v>200</v>
          </cell>
          <cell r="AU351">
            <v>1.3</v>
          </cell>
          <cell r="AV351">
            <v>3735</v>
          </cell>
          <cell r="AW351">
            <v>340</v>
          </cell>
          <cell r="AX351">
            <v>70</v>
          </cell>
          <cell r="AY351">
            <v>20</v>
          </cell>
          <cell r="AZ351">
            <v>250</v>
          </cell>
          <cell r="BA351">
            <v>3390</v>
          </cell>
          <cell r="BB351">
            <v>3.1</v>
          </cell>
          <cell r="BC351">
            <v>365</v>
          </cell>
          <cell r="BD351">
            <v>110</v>
          </cell>
          <cell r="BE351">
            <v>55</v>
          </cell>
          <cell r="BF351">
            <v>0</v>
          </cell>
          <cell r="BG351">
            <v>55</v>
          </cell>
          <cell r="BH351">
            <v>255</v>
          </cell>
          <cell r="BI351">
            <v>1355</v>
          </cell>
          <cell r="BJ351">
            <v>5.9</v>
          </cell>
          <cell r="BK351">
            <v>7994.5000000000009</v>
          </cell>
          <cell r="BL351">
            <v>2.6</v>
          </cell>
          <cell r="BM351">
            <v>3523</v>
          </cell>
          <cell r="BN351">
            <v>1355</v>
          </cell>
          <cell r="BO351">
            <v>830</v>
          </cell>
          <cell r="BP351">
            <v>530</v>
          </cell>
          <cell r="BQ351">
            <v>0</v>
          </cell>
          <cell r="BR351">
            <v>1355</v>
          </cell>
          <cell r="BS351">
            <v>1035</v>
          </cell>
          <cell r="BT351">
            <v>255</v>
          </cell>
          <cell r="BU351">
            <v>65</v>
          </cell>
          <cell r="BV351">
            <v>1355</v>
          </cell>
          <cell r="BW351">
            <v>10</v>
          </cell>
          <cell r="BX351">
            <v>10</v>
          </cell>
          <cell r="BY351">
            <v>30</v>
          </cell>
          <cell r="BZ351">
            <v>105</v>
          </cell>
          <cell r="CA351">
            <v>320</v>
          </cell>
          <cell r="CB351">
            <v>235</v>
          </cell>
          <cell r="CC351">
            <v>295</v>
          </cell>
          <cell r="CD351">
            <v>150</v>
          </cell>
          <cell r="CE351">
            <v>205</v>
          </cell>
          <cell r="CF351">
            <v>1355</v>
          </cell>
          <cell r="CG351">
            <v>375</v>
          </cell>
          <cell r="CH351">
            <v>270</v>
          </cell>
          <cell r="CI351">
            <v>105</v>
          </cell>
          <cell r="CJ351">
            <v>10</v>
          </cell>
          <cell r="CK351">
            <v>0</v>
          </cell>
          <cell r="CL351">
            <v>595</v>
          </cell>
          <cell r="CM351">
            <v>0</v>
          </cell>
          <cell r="CN351">
            <v>0</v>
          </cell>
          <cell r="CO351">
            <v>1360</v>
          </cell>
          <cell r="CP351">
            <v>255</v>
          </cell>
          <cell r="CQ351">
            <v>405</v>
          </cell>
          <cell r="CR351">
            <v>295</v>
          </cell>
          <cell r="CS351">
            <v>375</v>
          </cell>
          <cell r="CT351">
            <v>30</v>
          </cell>
          <cell r="CU351">
            <v>3735</v>
          </cell>
          <cell r="CV351">
            <v>2.8</v>
          </cell>
          <cell r="CW351">
            <v>1360</v>
          </cell>
          <cell r="CX351">
            <v>1075</v>
          </cell>
          <cell r="CY351">
            <v>15</v>
          </cell>
          <cell r="CZ351">
            <v>265</v>
          </cell>
        </row>
        <row r="352">
          <cell r="A352" t="str">
            <v>4620290.08</v>
          </cell>
          <cell r="B352" t="str">
            <v>0290.08</v>
          </cell>
          <cell r="C352" t="str">
            <v>Rivière-des-Prairies-Pointe-aux-Trembles</v>
          </cell>
          <cell r="D352">
            <v>3655</v>
          </cell>
          <cell r="E352">
            <v>1365</v>
          </cell>
          <cell r="F352">
            <v>1840</v>
          </cell>
          <cell r="G352">
            <v>60</v>
          </cell>
          <cell r="H352">
            <v>260</v>
          </cell>
          <cell r="I352">
            <v>125</v>
          </cell>
          <cell r="J352">
            <v>3655</v>
          </cell>
          <cell r="K352">
            <v>3340</v>
          </cell>
          <cell r="L352">
            <v>320</v>
          </cell>
          <cell r="M352">
            <v>1230</v>
          </cell>
          <cell r="N352">
            <v>475</v>
          </cell>
          <cell r="O352">
            <v>305</v>
          </cell>
          <cell r="P352">
            <v>320</v>
          </cell>
          <cell r="Q352">
            <v>125</v>
          </cell>
          <cell r="R352">
            <v>1230</v>
          </cell>
          <cell r="S352">
            <v>1070</v>
          </cell>
          <cell r="T352">
            <v>910</v>
          </cell>
          <cell r="U352">
            <v>315</v>
          </cell>
          <cell r="V352">
            <v>590</v>
          </cell>
          <cell r="W352">
            <v>210</v>
          </cell>
          <cell r="X352">
            <v>275</v>
          </cell>
          <cell r="Y352">
            <v>110</v>
          </cell>
          <cell r="Z352">
            <v>160</v>
          </cell>
          <cell r="AA352">
            <v>80</v>
          </cell>
          <cell r="AB352">
            <v>80</v>
          </cell>
          <cell r="AC352">
            <v>40</v>
          </cell>
          <cell r="AD352">
            <v>30</v>
          </cell>
          <cell r="AE352">
            <v>10</v>
          </cell>
          <cell r="AF352">
            <v>155</v>
          </cell>
          <cell r="AG352">
            <v>135</v>
          </cell>
          <cell r="AH352">
            <v>75</v>
          </cell>
          <cell r="AI352">
            <v>40</v>
          </cell>
          <cell r="AJ352">
            <v>15</v>
          </cell>
          <cell r="AK352">
            <v>20</v>
          </cell>
          <cell r="AL352">
            <v>0</v>
          </cell>
          <cell r="AM352">
            <v>15</v>
          </cell>
          <cell r="AN352">
            <v>0</v>
          </cell>
          <cell r="AO352">
            <v>1515</v>
          </cell>
          <cell r="AP352">
            <v>210</v>
          </cell>
          <cell r="AQ352">
            <v>435</v>
          </cell>
          <cell r="AR352">
            <v>200</v>
          </cell>
          <cell r="AS352">
            <v>380</v>
          </cell>
          <cell r="AT352">
            <v>285</v>
          </cell>
          <cell r="AU352">
            <v>1.2</v>
          </cell>
          <cell r="AV352">
            <v>4265</v>
          </cell>
          <cell r="AW352">
            <v>450</v>
          </cell>
          <cell r="AX352">
            <v>140</v>
          </cell>
          <cell r="AY352">
            <v>65</v>
          </cell>
          <cell r="AZ352">
            <v>240</v>
          </cell>
          <cell r="BA352">
            <v>3810</v>
          </cell>
          <cell r="BB352">
            <v>3.1</v>
          </cell>
          <cell r="BC352">
            <v>475</v>
          </cell>
          <cell r="BD352">
            <v>130</v>
          </cell>
          <cell r="BE352">
            <v>55</v>
          </cell>
          <cell r="BF352">
            <v>10</v>
          </cell>
          <cell r="BG352">
            <v>65</v>
          </cell>
          <cell r="BH352">
            <v>340</v>
          </cell>
          <cell r="BI352">
            <v>1480</v>
          </cell>
          <cell r="BJ352">
            <v>6.5</v>
          </cell>
          <cell r="BK352">
            <v>9620</v>
          </cell>
          <cell r="BL352">
            <v>2.9</v>
          </cell>
          <cell r="BM352">
            <v>4292</v>
          </cell>
          <cell r="BN352">
            <v>1480</v>
          </cell>
          <cell r="BO352">
            <v>1250</v>
          </cell>
          <cell r="BP352">
            <v>230</v>
          </cell>
          <cell r="BQ352">
            <v>0</v>
          </cell>
          <cell r="BR352">
            <v>1480</v>
          </cell>
          <cell r="BS352">
            <v>925</v>
          </cell>
          <cell r="BT352">
            <v>440</v>
          </cell>
          <cell r="BU352">
            <v>110</v>
          </cell>
          <cell r="BV352">
            <v>1480</v>
          </cell>
          <cell r="BW352">
            <v>45</v>
          </cell>
          <cell r="BX352">
            <v>210</v>
          </cell>
          <cell r="BY352">
            <v>215</v>
          </cell>
          <cell r="BZ352">
            <v>220</v>
          </cell>
          <cell r="CA352">
            <v>490</v>
          </cell>
          <cell r="CB352">
            <v>210</v>
          </cell>
          <cell r="CC352">
            <v>25</v>
          </cell>
          <cell r="CD352">
            <v>35</v>
          </cell>
          <cell r="CE352">
            <v>35</v>
          </cell>
          <cell r="CF352">
            <v>1485</v>
          </cell>
          <cell r="CG352">
            <v>725</v>
          </cell>
          <cell r="CH352">
            <v>275</v>
          </cell>
          <cell r="CI352">
            <v>25</v>
          </cell>
          <cell r="CJ352">
            <v>75</v>
          </cell>
          <cell r="CK352">
            <v>0</v>
          </cell>
          <cell r="CL352">
            <v>375</v>
          </cell>
          <cell r="CM352">
            <v>0</v>
          </cell>
          <cell r="CN352">
            <v>0</v>
          </cell>
          <cell r="CO352">
            <v>1480</v>
          </cell>
          <cell r="CP352">
            <v>255</v>
          </cell>
          <cell r="CQ352">
            <v>440</v>
          </cell>
          <cell r="CR352">
            <v>285</v>
          </cell>
          <cell r="CS352">
            <v>450</v>
          </cell>
          <cell r="CT352">
            <v>55</v>
          </cell>
          <cell r="CU352">
            <v>4265</v>
          </cell>
          <cell r="CV352">
            <v>2.9</v>
          </cell>
          <cell r="CW352">
            <v>1480</v>
          </cell>
          <cell r="CX352">
            <v>1205</v>
          </cell>
          <cell r="CY352">
            <v>10</v>
          </cell>
          <cell r="CZ352">
            <v>260</v>
          </cell>
        </row>
        <row r="353">
          <cell r="A353" t="str">
            <v>4620290.09</v>
          </cell>
          <cell r="B353" t="str">
            <v>0290.09</v>
          </cell>
          <cell r="C353" t="str">
            <v>Rivière-des-Prairies-Pointe-aux-Trembles</v>
          </cell>
          <cell r="D353">
            <v>4250</v>
          </cell>
          <cell r="E353">
            <v>1540</v>
          </cell>
          <cell r="F353">
            <v>2080</v>
          </cell>
          <cell r="G353">
            <v>105</v>
          </cell>
          <cell r="H353">
            <v>300</v>
          </cell>
          <cell r="I353">
            <v>225</v>
          </cell>
          <cell r="J353">
            <v>4250</v>
          </cell>
          <cell r="K353">
            <v>4025</v>
          </cell>
          <cell r="L353">
            <v>225</v>
          </cell>
          <cell r="M353">
            <v>1460</v>
          </cell>
          <cell r="N353">
            <v>530</v>
          </cell>
          <cell r="O353">
            <v>320</v>
          </cell>
          <cell r="P353">
            <v>420</v>
          </cell>
          <cell r="Q353">
            <v>190</v>
          </cell>
          <cell r="R353">
            <v>1460</v>
          </cell>
          <cell r="S353">
            <v>1145</v>
          </cell>
          <cell r="T353">
            <v>1030</v>
          </cell>
          <cell r="U353">
            <v>340</v>
          </cell>
          <cell r="V353">
            <v>685</v>
          </cell>
          <cell r="W353">
            <v>185</v>
          </cell>
          <cell r="X353">
            <v>330</v>
          </cell>
          <cell r="Y353">
            <v>170</v>
          </cell>
          <cell r="Z353">
            <v>115</v>
          </cell>
          <cell r="AA353">
            <v>70</v>
          </cell>
          <cell r="AB353">
            <v>50</v>
          </cell>
          <cell r="AC353">
            <v>20</v>
          </cell>
          <cell r="AD353">
            <v>20</v>
          </cell>
          <cell r="AE353">
            <v>0</v>
          </cell>
          <cell r="AF353">
            <v>320</v>
          </cell>
          <cell r="AG353">
            <v>250</v>
          </cell>
          <cell r="AH353">
            <v>105</v>
          </cell>
          <cell r="AI353">
            <v>70</v>
          </cell>
          <cell r="AJ353">
            <v>65</v>
          </cell>
          <cell r="AK353">
            <v>70</v>
          </cell>
          <cell r="AL353">
            <v>10</v>
          </cell>
          <cell r="AM353">
            <v>45</v>
          </cell>
          <cell r="AN353">
            <v>10</v>
          </cell>
          <cell r="AO353">
            <v>2180</v>
          </cell>
          <cell r="AP353">
            <v>295</v>
          </cell>
          <cell r="AQ353">
            <v>685</v>
          </cell>
          <cell r="AR353">
            <v>245</v>
          </cell>
          <cell r="AS353">
            <v>490</v>
          </cell>
          <cell r="AT353">
            <v>475</v>
          </cell>
          <cell r="AU353">
            <v>1.5</v>
          </cell>
          <cell r="AV353">
            <v>5230</v>
          </cell>
          <cell r="AW353">
            <v>445</v>
          </cell>
          <cell r="AX353">
            <v>55</v>
          </cell>
          <cell r="AY353">
            <v>65</v>
          </cell>
          <cell r="AZ353">
            <v>325</v>
          </cell>
          <cell r="BA353">
            <v>4790</v>
          </cell>
          <cell r="BB353">
            <v>3.3</v>
          </cell>
          <cell r="BC353">
            <v>730</v>
          </cell>
          <cell r="BD353">
            <v>210</v>
          </cell>
          <cell r="BE353">
            <v>20</v>
          </cell>
          <cell r="BF353">
            <v>20</v>
          </cell>
          <cell r="BG353">
            <v>170</v>
          </cell>
          <cell r="BH353">
            <v>520</v>
          </cell>
          <cell r="BI353">
            <v>1760</v>
          </cell>
          <cell r="BJ353">
            <v>6.3</v>
          </cell>
          <cell r="BK353">
            <v>11088</v>
          </cell>
          <cell r="BL353">
            <v>2.9</v>
          </cell>
          <cell r="BM353">
            <v>5104</v>
          </cell>
          <cell r="BN353">
            <v>1760</v>
          </cell>
          <cell r="BO353">
            <v>1340</v>
          </cell>
          <cell r="BP353">
            <v>420</v>
          </cell>
          <cell r="BQ353">
            <v>0</v>
          </cell>
          <cell r="BR353">
            <v>1760</v>
          </cell>
          <cell r="BS353">
            <v>1140</v>
          </cell>
          <cell r="BT353">
            <v>545</v>
          </cell>
          <cell r="BU353">
            <v>85</v>
          </cell>
          <cell r="BV353">
            <v>1760</v>
          </cell>
          <cell r="BW353">
            <v>20</v>
          </cell>
          <cell r="BX353">
            <v>45</v>
          </cell>
          <cell r="BY353">
            <v>190</v>
          </cell>
          <cell r="BZ353">
            <v>625</v>
          </cell>
          <cell r="CA353">
            <v>600</v>
          </cell>
          <cell r="CB353">
            <v>185</v>
          </cell>
          <cell r="CC353">
            <v>45</v>
          </cell>
          <cell r="CD353">
            <v>15</v>
          </cell>
          <cell r="CE353">
            <v>40</v>
          </cell>
          <cell r="CF353">
            <v>1765</v>
          </cell>
          <cell r="CG353">
            <v>450</v>
          </cell>
          <cell r="CH353">
            <v>345</v>
          </cell>
          <cell r="CI353">
            <v>380</v>
          </cell>
          <cell r="CJ353">
            <v>15</v>
          </cell>
          <cell r="CK353">
            <v>80</v>
          </cell>
          <cell r="CL353">
            <v>500</v>
          </cell>
          <cell r="CM353">
            <v>0</v>
          </cell>
          <cell r="CN353">
            <v>0</v>
          </cell>
          <cell r="CO353">
            <v>1765</v>
          </cell>
          <cell r="CP353">
            <v>325</v>
          </cell>
          <cell r="CQ353">
            <v>485</v>
          </cell>
          <cell r="CR353">
            <v>300</v>
          </cell>
          <cell r="CS353">
            <v>550</v>
          </cell>
          <cell r="CT353">
            <v>105</v>
          </cell>
          <cell r="CU353">
            <v>5230</v>
          </cell>
          <cell r="CV353">
            <v>3</v>
          </cell>
          <cell r="CW353">
            <v>1760</v>
          </cell>
          <cell r="CX353">
            <v>1380</v>
          </cell>
          <cell r="CY353">
            <v>40</v>
          </cell>
          <cell r="CZ353">
            <v>345</v>
          </cell>
        </row>
        <row r="354">
          <cell r="A354" t="str">
            <v>4620291.01</v>
          </cell>
          <cell r="B354" t="str">
            <v>0291.01</v>
          </cell>
          <cell r="C354" t="str">
            <v>Rivière-des-Prairies-Pointe-aux-Trembles</v>
          </cell>
          <cell r="D354">
            <v>2710</v>
          </cell>
          <cell r="E354">
            <v>1070</v>
          </cell>
          <cell r="F354">
            <v>1235</v>
          </cell>
          <cell r="G354">
            <v>65</v>
          </cell>
          <cell r="H354">
            <v>205</v>
          </cell>
          <cell r="I354">
            <v>130</v>
          </cell>
          <cell r="J354">
            <v>2705</v>
          </cell>
          <cell r="K354">
            <v>2430</v>
          </cell>
          <cell r="L354">
            <v>280</v>
          </cell>
          <cell r="M354">
            <v>920</v>
          </cell>
          <cell r="N354">
            <v>325</v>
          </cell>
          <cell r="O354">
            <v>180</v>
          </cell>
          <cell r="P354">
            <v>235</v>
          </cell>
          <cell r="Q354">
            <v>185</v>
          </cell>
          <cell r="R354">
            <v>925</v>
          </cell>
          <cell r="S354">
            <v>735</v>
          </cell>
          <cell r="T354">
            <v>615</v>
          </cell>
          <cell r="U354">
            <v>170</v>
          </cell>
          <cell r="V354">
            <v>440</v>
          </cell>
          <cell r="W354">
            <v>100</v>
          </cell>
          <cell r="X354">
            <v>175</v>
          </cell>
          <cell r="Y354">
            <v>160</v>
          </cell>
          <cell r="Z354">
            <v>120</v>
          </cell>
          <cell r="AA354">
            <v>40</v>
          </cell>
          <cell r="AB354">
            <v>80</v>
          </cell>
          <cell r="AC354">
            <v>30</v>
          </cell>
          <cell r="AD354">
            <v>45</v>
          </cell>
          <cell r="AE354">
            <v>10</v>
          </cell>
          <cell r="AF354">
            <v>190</v>
          </cell>
          <cell r="AG354">
            <v>160</v>
          </cell>
          <cell r="AH354">
            <v>95</v>
          </cell>
          <cell r="AI354">
            <v>45</v>
          </cell>
          <cell r="AJ354">
            <v>20</v>
          </cell>
          <cell r="AK354">
            <v>30</v>
          </cell>
          <cell r="AL354">
            <v>20</v>
          </cell>
          <cell r="AM354">
            <v>0</v>
          </cell>
          <cell r="AN354">
            <v>0</v>
          </cell>
          <cell r="AO354">
            <v>1435</v>
          </cell>
          <cell r="AP354">
            <v>215</v>
          </cell>
          <cell r="AQ354">
            <v>455</v>
          </cell>
          <cell r="AR354">
            <v>185</v>
          </cell>
          <cell r="AS354">
            <v>370</v>
          </cell>
          <cell r="AT354">
            <v>200</v>
          </cell>
          <cell r="AU354">
            <v>1.6</v>
          </cell>
          <cell r="AV354">
            <v>3405</v>
          </cell>
          <cell r="AW354">
            <v>310</v>
          </cell>
          <cell r="AX354">
            <v>100</v>
          </cell>
          <cell r="AY354">
            <v>10</v>
          </cell>
          <cell r="AZ354">
            <v>195</v>
          </cell>
          <cell r="BA354">
            <v>3095</v>
          </cell>
          <cell r="BB354">
            <v>3.3</v>
          </cell>
          <cell r="BC354">
            <v>325</v>
          </cell>
          <cell r="BD354">
            <v>125</v>
          </cell>
          <cell r="BE354">
            <v>45</v>
          </cell>
          <cell r="BF354">
            <v>0</v>
          </cell>
          <cell r="BG354">
            <v>70</v>
          </cell>
          <cell r="BH354">
            <v>195</v>
          </cell>
          <cell r="BI354">
            <v>1080</v>
          </cell>
          <cell r="BJ354">
            <v>6.4</v>
          </cell>
          <cell r="BK354">
            <v>6912</v>
          </cell>
          <cell r="BL354">
            <v>2.8</v>
          </cell>
          <cell r="BM354">
            <v>3024</v>
          </cell>
          <cell r="BN354">
            <v>1080</v>
          </cell>
          <cell r="BO354">
            <v>855</v>
          </cell>
          <cell r="BP354">
            <v>230</v>
          </cell>
          <cell r="BQ354">
            <v>0</v>
          </cell>
          <cell r="BR354">
            <v>1080</v>
          </cell>
          <cell r="BS354">
            <v>760</v>
          </cell>
          <cell r="BT354">
            <v>285</v>
          </cell>
          <cell r="BU354">
            <v>40</v>
          </cell>
          <cell r="BV354">
            <v>1080</v>
          </cell>
          <cell r="BW354">
            <v>50</v>
          </cell>
          <cell r="BX354">
            <v>130</v>
          </cell>
          <cell r="BY354">
            <v>70</v>
          </cell>
          <cell r="BZ354">
            <v>75</v>
          </cell>
          <cell r="CA354">
            <v>120</v>
          </cell>
          <cell r="CB354">
            <v>285</v>
          </cell>
          <cell r="CC354">
            <v>150</v>
          </cell>
          <cell r="CD354">
            <v>65</v>
          </cell>
          <cell r="CE354">
            <v>120</v>
          </cell>
          <cell r="CF354">
            <v>1095</v>
          </cell>
          <cell r="CG354">
            <v>400</v>
          </cell>
          <cell r="CH354">
            <v>375</v>
          </cell>
          <cell r="CI354">
            <v>30</v>
          </cell>
          <cell r="CJ354">
            <v>60</v>
          </cell>
          <cell r="CK354">
            <v>0</v>
          </cell>
          <cell r="CL354">
            <v>220</v>
          </cell>
          <cell r="CM354">
            <v>5</v>
          </cell>
          <cell r="CN354">
            <v>0</v>
          </cell>
          <cell r="CO354">
            <v>1095</v>
          </cell>
          <cell r="CP354">
            <v>215</v>
          </cell>
          <cell r="CQ354">
            <v>275</v>
          </cell>
          <cell r="CR354">
            <v>155</v>
          </cell>
          <cell r="CS354">
            <v>360</v>
          </cell>
          <cell r="CT354">
            <v>85</v>
          </cell>
          <cell r="CU354">
            <v>3380</v>
          </cell>
          <cell r="CV354">
            <v>3.1</v>
          </cell>
          <cell r="CW354">
            <v>1085</v>
          </cell>
          <cell r="CX354">
            <v>850</v>
          </cell>
          <cell r="CY354">
            <v>40</v>
          </cell>
          <cell r="CZ354">
            <v>195</v>
          </cell>
        </row>
        <row r="355">
          <cell r="A355" t="str">
            <v>4620291.02</v>
          </cell>
          <cell r="B355" t="str">
            <v>0291.02</v>
          </cell>
          <cell r="C355" t="str">
            <v>Rivière-des-Prairies-Pointe-aux-Trembles</v>
          </cell>
          <cell r="D355">
            <v>6080</v>
          </cell>
          <cell r="E355">
            <v>2670</v>
          </cell>
          <cell r="F355">
            <v>2690</v>
          </cell>
          <cell r="G355">
            <v>125</v>
          </cell>
          <cell r="H355">
            <v>450</v>
          </cell>
          <cell r="I355">
            <v>145</v>
          </cell>
          <cell r="J355">
            <v>6080</v>
          </cell>
          <cell r="K355">
            <v>5200</v>
          </cell>
          <cell r="L355">
            <v>885</v>
          </cell>
          <cell r="M355">
            <v>2005</v>
          </cell>
          <cell r="N355">
            <v>615</v>
          </cell>
          <cell r="O355">
            <v>530</v>
          </cell>
          <cell r="P355">
            <v>600</v>
          </cell>
          <cell r="Q355">
            <v>260</v>
          </cell>
          <cell r="R355">
            <v>2005</v>
          </cell>
          <cell r="S355">
            <v>1765</v>
          </cell>
          <cell r="T355">
            <v>1330</v>
          </cell>
          <cell r="U355">
            <v>270</v>
          </cell>
          <cell r="V355">
            <v>1060</v>
          </cell>
          <cell r="W355">
            <v>365</v>
          </cell>
          <cell r="X355">
            <v>470</v>
          </cell>
          <cell r="Y355">
            <v>225</v>
          </cell>
          <cell r="Z355">
            <v>435</v>
          </cell>
          <cell r="AA355">
            <v>225</v>
          </cell>
          <cell r="AB355">
            <v>215</v>
          </cell>
          <cell r="AC355">
            <v>75</v>
          </cell>
          <cell r="AD355">
            <v>105</v>
          </cell>
          <cell r="AE355">
            <v>35</v>
          </cell>
          <cell r="AF355">
            <v>235</v>
          </cell>
          <cell r="AG355">
            <v>180</v>
          </cell>
          <cell r="AH355">
            <v>95</v>
          </cell>
          <cell r="AI355">
            <v>65</v>
          </cell>
          <cell r="AJ355">
            <v>20</v>
          </cell>
          <cell r="AK355">
            <v>55</v>
          </cell>
          <cell r="AL355">
            <v>30</v>
          </cell>
          <cell r="AM355">
            <v>25</v>
          </cell>
          <cell r="AN355">
            <v>0</v>
          </cell>
          <cell r="AO355">
            <v>2950</v>
          </cell>
          <cell r="AP355">
            <v>645</v>
          </cell>
          <cell r="AQ355">
            <v>1145</v>
          </cell>
          <cell r="AR355">
            <v>430</v>
          </cell>
          <cell r="AS355">
            <v>515</v>
          </cell>
          <cell r="AT355">
            <v>215</v>
          </cell>
          <cell r="AU355">
            <v>1.5</v>
          </cell>
          <cell r="AV355">
            <v>7265</v>
          </cell>
          <cell r="AW355">
            <v>540</v>
          </cell>
          <cell r="AX355">
            <v>130</v>
          </cell>
          <cell r="AY355">
            <v>130</v>
          </cell>
          <cell r="AZ355">
            <v>280</v>
          </cell>
          <cell r="BA355">
            <v>6725</v>
          </cell>
          <cell r="BB355">
            <v>3.4</v>
          </cell>
          <cell r="BC355">
            <v>315</v>
          </cell>
          <cell r="BD355">
            <v>120</v>
          </cell>
          <cell r="BE355">
            <v>55</v>
          </cell>
          <cell r="BF355">
            <v>30</v>
          </cell>
          <cell r="BG355">
            <v>35</v>
          </cell>
          <cell r="BH355">
            <v>195</v>
          </cell>
          <cell r="BI355">
            <v>2340</v>
          </cell>
          <cell r="BJ355">
            <v>6.4</v>
          </cell>
          <cell r="BK355">
            <v>14976</v>
          </cell>
          <cell r="BL355">
            <v>2.9</v>
          </cell>
          <cell r="BM355">
            <v>6786</v>
          </cell>
          <cell r="BN355">
            <v>2340</v>
          </cell>
          <cell r="BO355">
            <v>2075</v>
          </cell>
          <cell r="BP355">
            <v>260</v>
          </cell>
          <cell r="BQ355">
            <v>0</v>
          </cell>
          <cell r="BR355">
            <v>2340</v>
          </cell>
          <cell r="BS355">
            <v>1650</v>
          </cell>
          <cell r="BT355">
            <v>595</v>
          </cell>
          <cell r="BU355">
            <v>90</v>
          </cell>
          <cell r="BV355">
            <v>2335</v>
          </cell>
          <cell r="BW355">
            <v>20</v>
          </cell>
          <cell r="BX355">
            <v>160</v>
          </cell>
          <cell r="BY355">
            <v>50</v>
          </cell>
          <cell r="BZ355">
            <v>130</v>
          </cell>
          <cell r="CA355">
            <v>245</v>
          </cell>
          <cell r="CB355">
            <v>470</v>
          </cell>
          <cell r="CC355">
            <v>565</v>
          </cell>
          <cell r="CD355">
            <v>250</v>
          </cell>
          <cell r="CE355">
            <v>435</v>
          </cell>
          <cell r="CF355">
            <v>2335</v>
          </cell>
          <cell r="CG355">
            <v>1005</v>
          </cell>
          <cell r="CH355">
            <v>630</v>
          </cell>
          <cell r="CI355">
            <v>400</v>
          </cell>
          <cell r="CJ355">
            <v>65</v>
          </cell>
          <cell r="CK355">
            <v>0</v>
          </cell>
          <cell r="CL355">
            <v>230</v>
          </cell>
          <cell r="CM355">
            <v>0</v>
          </cell>
          <cell r="CN355">
            <v>0</v>
          </cell>
          <cell r="CO355">
            <v>2335</v>
          </cell>
          <cell r="CP355">
            <v>280</v>
          </cell>
          <cell r="CQ355">
            <v>645</v>
          </cell>
          <cell r="CR355">
            <v>510</v>
          </cell>
          <cell r="CS355">
            <v>800</v>
          </cell>
          <cell r="CT355">
            <v>105</v>
          </cell>
          <cell r="CU355">
            <v>7260</v>
          </cell>
          <cell r="CV355">
            <v>3.1</v>
          </cell>
          <cell r="CW355">
            <v>2340</v>
          </cell>
          <cell r="CX355">
            <v>1960</v>
          </cell>
          <cell r="CY355">
            <v>25</v>
          </cell>
          <cell r="CZ355">
            <v>355</v>
          </cell>
        </row>
        <row r="356">
          <cell r="A356" t="str">
            <v>4620580.01</v>
          </cell>
          <cell r="B356" t="str">
            <v>0580.01</v>
          </cell>
          <cell r="C356" t="str">
            <v>Rivière-des-Prairies-Pointe-aux-Trembles</v>
          </cell>
          <cell r="D356">
            <v>3575</v>
          </cell>
          <cell r="E356">
            <v>1620</v>
          </cell>
          <cell r="F356">
            <v>1120</v>
          </cell>
          <cell r="G356">
            <v>85</v>
          </cell>
          <cell r="H356">
            <v>510</v>
          </cell>
          <cell r="I356">
            <v>245</v>
          </cell>
          <cell r="J356">
            <v>3575</v>
          </cell>
          <cell r="K356">
            <v>2825</v>
          </cell>
          <cell r="L356">
            <v>750</v>
          </cell>
          <cell r="M356">
            <v>1180</v>
          </cell>
          <cell r="N356">
            <v>645</v>
          </cell>
          <cell r="O356">
            <v>265</v>
          </cell>
          <cell r="P356">
            <v>175</v>
          </cell>
          <cell r="Q356">
            <v>90</v>
          </cell>
          <cell r="R356">
            <v>1180</v>
          </cell>
          <cell r="S356">
            <v>940</v>
          </cell>
          <cell r="T356">
            <v>560</v>
          </cell>
          <cell r="U356">
            <v>310</v>
          </cell>
          <cell r="V356">
            <v>250</v>
          </cell>
          <cell r="W356">
            <v>110</v>
          </cell>
          <cell r="X356">
            <v>120</v>
          </cell>
          <cell r="Y356">
            <v>25</v>
          </cell>
          <cell r="Z356">
            <v>380</v>
          </cell>
          <cell r="AA356">
            <v>160</v>
          </cell>
          <cell r="AB356">
            <v>225</v>
          </cell>
          <cell r="AC356">
            <v>100</v>
          </cell>
          <cell r="AD356">
            <v>60</v>
          </cell>
          <cell r="AE356">
            <v>65</v>
          </cell>
          <cell r="AF356">
            <v>235</v>
          </cell>
          <cell r="AG356">
            <v>195</v>
          </cell>
          <cell r="AH356">
            <v>145</v>
          </cell>
          <cell r="AI356">
            <v>45</v>
          </cell>
          <cell r="AJ356">
            <v>0</v>
          </cell>
          <cell r="AK356">
            <v>40</v>
          </cell>
          <cell r="AL356">
            <v>35</v>
          </cell>
          <cell r="AM356">
            <v>0</v>
          </cell>
          <cell r="AN356">
            <v>0</v>
          </cell>
          <cell r="AO356">
            <v>1145</v>
          </cell>
          <cell r="AP356">
            <v>210</v>
          </cell>
          <cell r="AQ356">
            <v>460</v>
          </cell>
          <cell r="AR356">
            <v>115</v>
          </cell>
          <cell r="AS356">
            <v>220</v>
          </cell>
          <cell r="AT356">
            <v>135</v>
          </cell>
          <cell r="AU356">
            <v>1</v>
          </cell>
          <cell r="AV356">
            <v>4080</v>
          </cell>
          <cell r="AW356">
            <v>810</v>
          </cell>
          <cell r="AX356">
            <v>95</v>
          </cell>
          <cell r="AY356">
            <v>205</v>
          </cell>
          <cell r="AZ356">
            <v>510</v>
          </cell>
          <cell r="BA356">
            <v>3265</v>
          </cell>
          <cell r="BB356">
            <v>2.8</v>
          </cell>
          <cell r="BC356">
            <v>425</v>
          </cell>
          <cell r="BD356">
            <v>150</v>
          </cell>
          <cell r="BE356">
            <v>25</v>
          </cell>
          <cell r="BF356">
            <v>25</v>
          </cell>
          <cell r="BG356">
            <v>100</v>
          </cell>
          <cell r="BH356">
            <v>275</v>
          </cell>
          <cell r="BI356">
            <v>1795</v>
          </cell>
          <cell r="BJ356">
            <v>5.3</v>
          </cell>
          <cell r="BK356">
            <v>9513.5</v>
          </cell>
          <cell r="BL356">
            <v>2.4</v>
          </cell>
          <cell r="BM356">
            <v>4308</v>
          </cell>
          <cell r="BN356">
            <v>1790</v>
          </cell>
          <cell r="BO356">
            <v>1020</v>
          </cell>
          <cell r="BP356">
            <v>770</v>
          </cell>
          <cell r="BQ356">
            <v>0</v>
          </cell>
          <cell r="BR356">
            <v>1790</v>
          </cell>
          <cell r="BS356">
            <v>1200</v>
          </cell>
          <cell r="BT356">
            <v>475</v>
          </cell>
          <cell r="BU356">
            <v>120</v>
          </cell>
          <cell r="BV356">
            <v>1790</v>
          </cell>
          <cell r="BW356">
            <v>60</v>
          </cell>
          <cell r="BX356">
            <v>405</v>
          </cell>
          <cell r="BY356">
            <v>480</v>
          </cell>
          <cell r="BZ356">
            <v>145</v>
          </cell>
          <cell r="CA356">
            <v>105</v>
          </cell>
          <cell r="CB356">
            <v>105</v>
          </cell>
          <cell r="CC356">
            <v>345</v>
          </cell>
          <cell r="CD356">
            <v>75</v>
          </cell>
          <cell r="CE356">
            <v>70</v>
          </cell>
          <cell r="CF356">
            <v>1795</v>
          </cell>
          <cell r="CG356">
            <v>345</v>
          </cell>
          <cell r="CH356">
            <v>170</v>
          </cell>
          <cell r="CI356">
            <v>205</v>
          </cell>
          <cell r="CJ356">
            <v>80</v>
          </cell>
          <cell r="CK356">
            <v>70</v>
          </cell>
          <cell r="CL356">
            <v>930</v>
          </cell>
          <cell r="CM356">
            <v>5</v>
          </cell>
          <cell r="CN356">
            <v>0</v>
          </cell>
          <cell r="CO356">
            <v>1790</v>
          </cell>
          <cell r="CP356">
            <v>515</v>
          </cell>
          <cell r="CQ356">
            <v>680</v>
          </cell>
          <cell r="CR356">
            <v>330</v>
          </cell>
          <cell r="CS356">
            <v>250</v>
          </cell>
          <cell r="CT356">
            <v>20</v>
          </cell>
          <cell r="CU356">
            <v>4075</v>
          </cell>
          <cell r="CV356">
            <v>2.2999999999999998</v>
          </cell>
          <cell r="CW356">
            <v>1795</v>
          </cell>
          <cell r="CX356">
            <v>1160</v>
          </cell>
          <cell r="CY356">
            <v>10</v>
          </cell>
          <cell r="CZ356">
            <v>625</v>
          </cell>
        </row>
        <row r="357">
          <cell r="A357" t="str">
            <v>4620580.02</v>
          </cell>
          <cell r="B357" t="str">
            <v>0580.02</v>
          </cell>
          <cell r="C357" t="str">
            <v>Rivière-des-Prairies-Pointe-aux-Trembles</v>
          </cell>
          <cell r="D357">
            <v>2070</v>
          </cell>
          <cell r="E357">
            <v>985</v>
          </cell>
          <cell r="F357">
            <v>620</v>
          </cell>
          <cell r="G357">
            <v>60</v>
          </cell>
          <cell r="H357">
            <v>315</v>
          </cell>
          <cell r="I357">
            <v>80</v>
          </cell>
          <cell r="J357">
            <v>2070</v>
          </cell>
          <cell r="K357">
            <v>1450</v>
          </cell>
          <cell r="L357">
            <v>620</v>
          </cell>
          <cell r="M357">
            <v>775</v>
          </cell>
          <cell r="N357">
            <v>500</v>
          </cell>
          <cell r="O357">
            <v>150</v>
          </cell>
          <cell r="P357">
            <v>80</v>
          </cell>
          <cell r="Q357">
            <v>45</v>
          </cell>
          <cell r="R357">
            <v>780</v>
          </cell>
          <cell r="S357">
            <v>620</v>
          </cell>
          <cell r="T357">
            <v>310</v>
          </cell>
          <cell r="U357">
            <v>150</v>
          </cell>
          <cell r="V357">
            <v>155</v>
          </cell>
          <cell r="W357">
            <v>85</v>
          </cell>
          <cell r="X357">
            <v>45</v>
          </cell>
          <cell r="Y357">
            <v>25</v>
          </cell>
          <cell r="Z357">
            <v>310</v>
          </cell>
          <cell r="AA357">
            <v>210</v>
          </cell>
          <cell r="AB357">
            <v>100</v>
          </cell>
          <cell r="AC357">
            <v>55</v>
          </cell>
          <cell r="AD357">
            <v>35</v>
          </cell>
          <cell r="AE357">
            <v>10</v>
          </cell>
          <cell r="AF357">
            <v>155</v>
          </cell>
          <cell r="AG357">
            <v>130</v>
          </cell>
          <cell r="AH357">
            <v>110</v>
          </cell>
          <cell r="AI357">
            <v>10</v>
          </cell>
          <cell r="AJ357">
            <v>10</v>
          </cell>
          <cell r="AK357">
            <v>25</v>
          </cell>
          <cell r="AL357">
            <v>25</v>
          </cell>
          <cell r="AM357">
            <v>0</v>
          </cell>
          <cell r="AN357">
            <v>0</v>
          </cell>
          <cell r="AO357">
            <v>610</v>
          </cell>
          <cell r="AP357">
            <v>130</v>
          </cell>
          <cell r="AQ357">
            <v>250</v>
          </cell>
          <cell r="AR357">
            <v>85</v>
          </cell>
          <cell r="AS357">
            <v>80</v>
          </cell>
          <cell r="AT357">
            <v>60</v>
          </cell>
          <cell r="AU357">
            <v>0.8</v>
          </cell>
          <cell r="AV357">
            <v>2460</v>
          </cell>
          <cell r="AW357">
            <v>445</v>
          </cell>
          <cell r="AX357">
            <v>45</v>
          </cell>
          <cell r="AY357">
            <v>45</v>
          </cell>
          <cell r="AZ357">
            <v>355</v>
          </cell>
          <cell r="BA357">
            <v>2010</v>
          </cell>
          <cell r="BB357">
            <v>2.6</v>
          </cell>
          <cell r="BC357">
            <v>140</v>
          </cell>
          <cell r="BD357">
            <v>40</v>
          </cell>
          <cell r="BE357">
            <v>0</v>
          </cell>
          <cell r="BF357">
            <v>0</v>
          </cell>
          <cell r="BG357">
            <v>40</v>
          </cell>
          <cell r="BH357">
            <v>95</v>
          </cell>
          <cell r="BI357">
            <v>1160</v>
          </cell>
          <cell r="BJ357">
            <v>5.0999999999999996</v>
          </cell>
          <cell r="BK357">
            <v>5916</v>
          </cell>
          <cell r="BL357">
            <v>2.2000000000000002</v>
          </cell>
          <cell r="BM357">
            <v>2552</v>
          </cell>
          <cell r="BN357">
            <v>1160</v>
          </cell>
          <cell r="BO357">
            <v>1025</v>
          </cell>
          <cell r="BP357">
            <v>130</v>
          </cell>
          <cell r="BQ357">
            <v>0</v>
          </cell>
          <cell r="BR357">
            <v>1160</v>
          </cell>
          <cell r="BS357">
            <v>940</v>
          </cell>
          <cell r="BT357">
            <v>205</v>
          </cell>
          <cell r="BU357">
            <v>15</v>
          </cell>
          <cell r="BV357">
            <v>1160</v>
          </cell>
          <cell r="BW357">
            <v>10</v>
          </cell>
          <cell r="BX357">
            <v>0</v>
          </cell>
          <cell r="BY357">
            <v>25</v>
          </cell>
          <cell r="BZ357">
            <v>0</v>
          </cell>
          <cell r="CA357">
            <v>60</v>
          </cell>
          <cell r="CB357">
            <v>35</v>
          </cell>
          <cell r="CC357">
            <v>325</v>
          </cell>
          <cell r="CD357">
            <v>360</v>
          </cell>
          <cell r="CE357">
            <v>345</v>
          </cell>
          <cell r="CF357">
            <v>1160</v>
          </cell>
          <cell r="CG357">
            <v>95</v>
          </cell>
          <cell r="CH357">
            <v>70</v>
          </cell>
          <cell r="CI357">
            <v>250</v>
          </cell>
          <cell r="CJ357">
            <v>25</v>
          </cell>
          <cell r="CK357">
            <v>5</v>
          </cell>
          <cell r="CL357">
            <v>715</v>
          </cell>
          <cell r="CM357">
            <v>0</v>
          </cell>
          <cell r="CN357">
            <v>0</v>
          </cell>
          <cell r="CO357">
            <v>1160</v>
          </cell>
          <cell r="CP357">
            <v>355</v>
          </cell>
          <cell r="CQ357">
            <v>495</v>
          </cell>
          <cell r="CR357">
            <v>160</v>
          </cell>
          <cell r="CS357">
            <v>130</v>
          </cell>
          <cell r="CT357">
            <v>10</v>
          </cell>
          <cell r="CU357">
            <v>2460</v>
          </cell>
          <cell r="CV357">
            <v>2.1</v>
          </cell>
          <cell r="CW357">
            <v>1160</v>
          </cell>
          <cell r="CX357">
            <v>765</v>
          </cell>
          <cell r="CY357">
            <v>0</v>
          </cell>
          <cell r="CZ357">
            <v>390</v>
          </cell>
        </row>
        <row r="358">
          <cell r="A358" t="str">
            <v>4620580.03</v>
          </cell>
          <cell r="B358" t="str">
            <v>0580.03</v>
          </cell>
          <cell r="C358" t="str">
            <v>Rivière-des-Prairies-Pointe-aux-Trembles</v>
          </cell>
          <cell r="D358">
            <v>3500</v>
          </cell>
          <cell r="E358">
            <v>1590</v>
          </cell>
          <cell r="F358">
            <v>1290</v>
          </cell>
          <cell r="G358">
            <v>70</v>
          </cell>
          <cell r="H358">
            <v>370</v>
          </cell>
          <cell r="I358">
            <v>175</v>
          </cell>
          <cell r="J358">
            <v>3505</v>
          </cell>
          <cell r="K358">
            <v>2770</v>
          </cell>
          <cell r="L358">
            <v>740</v>
          </cell>
          <cell r="M358">
            <v>1175</v>
          </cell>
          <cell r="N358">
            <v>530</v>
          </cell>
          <cell r="O358">
            <v>290</v>
          </cell>
          <cell r="P358">
            <v>275</v>
          </cell>
          <cell r="Q358">
            <v>90</v>
          </cell>
          <cell r="R358">
            <v>1175</v>
          </cell>
          <cell r="S358">
            <v>1010</v>
          </cell>
          <cell r="T358">
            <v>635</v>
          </cell>
          <cell r="U358">
            <v>220</v>
          </cell>
          <cell r="V358">
            <v>410</v>
          </cell>
          <cell r="W358">
            <v>145</v>
          </cell>
          <cell r="X358">
            <v>195</v>
          </cell>
          <cell r="Y358">
            <v>65</v>
          </cell>
          <cell r="Z358">
            <v>370</v>
          </cell>
          <cell r="AA358">
            <v>175</v>
          </cell>
          <cell r="AB358">
            <v>195</v>
          </cell>
          <cell r="AC358">
            <v>110</v>
          </cell>
          <cell r="AD358">
            <v>60</v>
          </cell>
          <cell r="AE358">
            <v>20</v>
          </cell>
          <cell r="AF358">
            <v>170</v>
          </cell>
          <cell r="AG358">
            <v>130</v>
          </cell>
          <cell r="AH358">
            <v>85</v>
          </cell>
          <cell r="AI358">
            <v>25</v>
          </cell>
          <cell r="AJ358">
            <v>15</v>
          </cell>
          <cell r="AK358">
            <v>45</v>
          </cell>
          <cell r="AL358">
            <v>40</v>
          </cell>
          <cell r="AM358">
            <v>0</v>
          </cell>
          <cell r="AN358">
            <v>0</v>
          </cell>
          <cell r="AO358">
            <v>1270</v>
          </cell>
          <cell r="AP358">
            <v>170</v>
          </cell>
          <cell r="AQ358">
            <v>425</v>
          </cell>
          <cell r="AR358">
            <v>185</v>
          </cell>
          <cell r="AS358">
            <v>355</v>
          </cell>
          <cell r="AT358">
            <v>140</v>
          </cell>
          <cell r="AU358">
            <v>1.1000000000000001</v>
          </cell>
          <cell r="AV358">
            <v>3900</v>
          </cell>
          <cell r="AW358">
            <v>450</v>
          </cell>
          <cell r="AX358">
            <v>50</v>
          </cell>
          <cell r="AY358">
            <v>90</v>
          </cell>
          <cell r="AZ358">
            <v>305</v>
          </cell>
          <cell r="BA358">
            <v>3460</v>
          </cell>
          <cell r="BB358">
            <v>2.9</v>
          </cell>
          <cell r="BC358">
            <v>350</v>
          </cell>
          <cell r="BD358">
            <v>105</v>
          </cell>
          <cell r="BE358">
            <v>0</v>
          </cell>
          <cell r="BF358">
            <v>20</v>
          </cell>
          <cell r="BG358">
            <v>75</v>
          </cell>
          <cell r="BH358">
            <v>250</v>
          </cell>
          <cell r="BI358">
            <v>1520</v>
          </cell>
          <cell r="BJ358">
            <v>6.1</v>
          </cell>
          <cell r="BK358">
            <v>9272</v>
          </cell>
          <cell r="BL358">
            <v>2.6</v>
          </cell>
          <cell r="BM358">
            <v>3952</v>
          </cell>
          <cell r="BN358">
            <v>1520</v>
          </cell>
          <cell r="BO358">
            <v>1110</v>
          </cell>
          <cell r="BP358">
            <v>415</v>
          </cell>
          <cell r="BQ358">
            <v>0</v>
          </cell>
          <cell r="BR358">
            <v>1520</v>
          </cell>
          <cell r="BS358">
            <v>990</v>
          </cell>
          <cell r="BT358">
            <v>470</v>
          </cell>
          <cell r="BU358">
            <v>60</v>
          </cell>
          <cell r="BV358">
            <v>1520</v>
          </cell>
          <cell r="BW358">
            <v>65</v>
          </cell>
          <cell r="BX358">
            <v>185</v>
          </cell>
          <cell r="BY358">
            <v>145</v>
          </cell>
          <cell r="BZ358">
            <v>120</v>
          </cell>
          <cell r="CA358">
            <v>395</v>
          </cell>
          <cell r="CB358">
            <v>425</v>
          </cell>
          <cell r="CC358">
            <v>90</v>
          </cell>
          <cell r="CD358">
            <v>75</v>
          </cell>
          <cell r="CE358">
            <v>25</v>
          </cell>
          <cell r="CF358">
            <v>1520</v>
          </cell>
          <cell r="CG358">
            <v>695</v>
          </cell>
          <cell r="CH358">
            <v>85</v>
          </cell>
          <cell r="CI358">
            <v>215</v>
          </cell>
          <cell r="CJ358">
            <v>90</v>
          </cell>
          <cell r="CK358">
            <v>5</v>
          </cell>
          <cell r="CL358">
            <v>430</v>
          </cell>
          <cell r="CM358">
            <v>5</v>
          </cell>
          <cell r="CN358">
            <v>0</v>
          </cell>
          <cell r="CO358">
            <v>1520</v>
          </cell>
          <cell r="CP358">
            <v>305</v>
          </cell>
          <cell r="CQ358">
            <v>545</v>
          </cell>
          <cell r="CR358">
            <v>300</v>
          </cell>
          <cell r="CS358">
            <v>350</v>
          </cell>
          <cell r="CT358">
            <v>20</v>
          </cell>
          <cell r="CU358">
            <v>3900</v>
          </cell>
          <cell r="CV358">
            <v>2.6</v>
          </cell>
          <cell r="CW358">
            <v>1520</v>
          </cell>
          <cell r="CX358">
            <v>1175</v>
          </cell>
          <cell r="CY358">
            <v>10</v>
          </cell>
          <cell r="CZ358">
            <v>345</v>
          </cell>
        </row>
        <row r="359">
          <cell r="A359" t="str">
            <v>4620581.01</v>
          </cell>
          <cell r="B359" t="str">
            <v>0581.01</v>
          </cell>
          <cell r="C359" t="str">
            <v>Rivière-des-Prairies-Pointe-aux-Trembles</v>
          </cell>
          <cell r="D359">
            <v>5060</v>
          </cell>
          <cell r="E359">
            <v>2125</v>
          </cell>
          <cell r="F359">
            <v>1820</v>
          </cell>
          <cell r="G359">
            <v>115</v>
          </cell>
          <cell r="H359">
            <v>530</v>
          </cell>
          <cell r="I359">
            <v>475</v>
          </cell>
          <cell r="J359">
            <v>5065</v>
          </cell>
          <cell r="K359">
            <v>4255</v>
          </cell>
          <cell r="L359">
            <v>805</v>
          </cell>
          <cell r="M359">
            <v>1610</v>
          </cell>
          <cell r="N359">
            <v>750</v>
          </cell>
          <cell r="O359">
            <v>390</v>
          </cell>
          <cell r="P359">
            <v>315</v>
          </cell>
          <cell r="Q359">
            <v>150</v>
          </cell>
          <cell r="R359">
            <v>1610</v>
          </cell>
          <cell r="S359">
            <v>1290</v>
          </cell>
          <cell r="T359">
            <v>880</v>
          </cell>
          <cell r="U359">
            <v>360</v>
          </cell>
          <cell r="V359">
            <v>520</v>
          </cell>
          <cell r="W359">
            <v>205</v>
          </cell>
          <cell r="X359">
            <v>195</v>
          </cell>
          <cell r="Y359">
            <v>115</v>
          </cell>
          <cell r="Z359">
            <v>405</v>
          </cell>
          <cell r="AA359">
            <v>195</v>
          </cell>
          <cell r="AB359">
            <v>210</v>
          </cell>
          <cell r="AC359">
            <v>75</v>
          </cell>
          <cell r="AD359">
            <v>110</v>
          </cell>
          <cell r="AE359">
            <v>25</v>
          </cell>
          <cell r="AF359">
            <v>325</v>
          </cell>
          <cell r="AG359">
            <v>265</v>
          </cell>
          <cell r="AH359">
            <v>150</v>
          </cell>
          <cell r="AI359">
            <v>95</v>
          </cell>
          <cell r="AJ359">
            <v>20</v>
          </cell>
          <cell r="AK359">
            <v>60</v>
          </cell>
          <cell r="AL359">
            <v>40</v>
          </cell>
          <cell r="AM359">
            <v>20</v>
          </cell>
          <cell r="AN359">
            <v>0</v>
          </cell>
          <cell r="AO359">
            <v>1855</v>
          </cell>
          <cell r="AP359">
            <v>260</v>
          </cell>
          <cell r="AQ359">
            <v>600</v>
          </cell>
          <cell r="AR359">
            <v>340</v>
          </cell>
          <cell r="AS359">
            <v>435</v>
          </cell>
          <cell r="AT359">
            <v>215</v>
          </cell>
          <cell r="AU359">
            <v>1.2</v>
          </cell>
          <cell r="AV359">
            <v>5745</v>
          </cell>
          <cell r="AW359">
            <v>990</v>
          </cell>
          <cell r="AX359">
            <v>160</v>
          </cell>
          <cell r="AY359">
            <v>150</v>
          </cell>
          <cell r="AZ359">
            <v>680</v>
          </cell>
          <cell r="BA359">
            <v>4755</v>
          </cell>
          <cell r="BB359">
            <v>3</v>
          </cell>
          <cell r="BC359">
            <v>930</v>
          </cell>
          <cell r="BD359">
            <v>455</v>
          </cell>
          <cell r="BE359">
            <v>70</v>
          </cell>
          <cell r="BF359">
            <v>0</v>
          </cell>
          <cell r="BG359">
            <v>380</v>
          </cell>
          <cell r="BH359">
            <v>480</v>
          </cell>
          <cell r="BI359">
            <v>2330</v>
          </cell>
          <cell r="BJ359">
            <v>5.6</v>
          </cell>
          <cell r="BK359">
            <v>13048</v>
          </cell>
          <cell r="BL359">
            <v>2.5</v>
          </cell>
          <cell r="BM359">
            <v>5825</v>
          </cell>
          <cell r="BN359">
            <v>2325</v>
          </cell>
          <cell r="BO359">
            <v>1495</v>
          </cell>
          <cell r="BP359">
            <v>835</v>
          </cell>
          <cell r="BQ359">
            <v>0</v>
          </cell>
          <cell r="BR359">
            <v>2325</v>
          </cell>
          <cell r="BS359">
            <v>1605</v>
          </cell>
          <cell r="BT359">
            <v>550</v>
          </cell>
          <cell r="BU359">
            <v>170</v>
          </cell>
          <cell r="BV359">
            <v>2325</v>
          </cell>
          <cell r="BW359">
            <v>65</v>
          </cell>
          <cell r="BX359">
            <v>230</v>
          </cell>
          <cell r="BY359">
            <v>200</v>
          </cell>
          <cell r="BZ359">
            <v>850</v>
          </cell>
          <cell r="CA359">
            <v>420</v>
          </cell>
          <cell r="CB359">
            <v>155</v>
          </cell>
          <cell r="CC359">
            <v>40</v>
          </cell>
          <cell r="CD359">
            <v>25</v>
          </cell>
          <cell r="CE359">
            <v>345</v>
          </cell>
          <cell r="CF359">
            <v>2320</v>
          </cell>
          <cell r="CG359">
            <v>505</v>
          </cell>
          <cell r="CH359">
            <v>175</v>
          </cell>
          <cell r="CI359">
            <v>650</v>
          </cell>
          <cell r="CJ359">
            <v>130</v>
          </cell>
          <cell r="CK359">
            <v>335</v>
          </cell>
          <cell r="CL359">
            <v>520</v>
          </cell>
          <cell r="CM359">
            <v>0</v>
          </cell>
          <cell r="CN359">
            <v>0</v>
          </cell>
          <cell r="CO359">
            <v>2320</v>
          </cell>
          <cell r="CP359">
            <v>675</v>
          </cell>
          <cell r="CQ359">
            <v>700</v>
          </cell>
          <cell r="CR359">
            <v>390</v>
          </cell>
          <cell r="CS359">
            <v>485</v>
          </cell>
          <cell r="CT359">
            <v>65</v>
          </cell>
          <cell r="CU359">
            <v>5730</v>
          </cell>
          <cell r="CV359">
            <v>2.5</v>
          </cell>
          <cell r="CW359">
            <v>2330</v>
          </cell>
          <cell r="CX359">
            <v>1535</v>
          </cell>
          <cell r="CY359">
            <v>35</v>
          </cell>
          <cell r="CZ359">
            <v>750</v>
          </cell>
        </row>
        <row r="360">
          <cell r="A360" t="str">
            <v>4620581.02</v>
          </cell>
          <cell r="B360" t="str">
            <v>0581.02</v>
          </cell>
          <cell r="C360" t="str">
            <v>Rivière-des-Prairies-Pointe-aux-Trembles</v>
          </cell>
          <cell r="D360">
            <v>3090</v>
          </cell>
          <cell r="E360">
            <v>1465</v>
          </cell>
          <cell r="F360">
            <v>1045</v>
          </cell>
          <cell r="G360">
            <v>85</v>
          </cell>
          <cell r="H360">
            <v>370</v>
          </cell>
          <cell r="I360">
            <v>140</v>
          </cell>
          <cell r="J360">
            <v>3095</v>
          </cell>
          <cell r="K360">
            <v>2530</v>
          </cell>
          <cell r="L360">
            <v>560</v>
          </cell>
          <cell r="M360">
            <v>1080</v>
          </cell>
          <cell r="N360">
            <v>535</v>
          </cell>
          <cell r="O360">
            <v>225</v>
          </cell>
          <cell r="P360">
            <v>220</v>
          </cell>
          <cell r="Q360">
            <v>100</v>
          </cell>
          <cell r="R360">
            <v>1080</v>
          </cell>
          <cell r="S360">
            <v>795</v>
          </cell>
          <cell r="T360">
            <v>515</v>
          </cell>
          <cell r="U360">
            <v>230</v>
          </cell>
          <cell r="V360">
            <v>285</v>
          </cell>
          <cell r="W360">
            <v>110</v>
          </cell>
          <cell r="X360">
            <v>110</v>
          </cell>
          <cell r="Y360">
            <v>65</v>
          </cell>
          <cell r="Z360">
            <v>280</v>
          </cell>
          <cell r="AA360">
            <v>135</v>
          </cell>
          <cell r="AB360">
            <v>140</v>
          </cell>
          <cell r="AC360">
            <v>40</v>
          </cell>
          <cell r="AD360">
            <v>75</v>
          </cell>
          <cell r="AE360">
            <v>20</v>
          </cell>
          <cell r="AF360">
            <v>290</v>
          </cell>
          <cell r="AG360">
            <v>240</v>
          </cell>
          <cell r="AH360">
            <v>130</v>
          </cell>
          <cell r="AI360">
            <v>65</v>
          </cell>
          <cell r="AJ360">
            <v>40</v>
          </cell>
          <cell r="AK360">
            <v>55</v>
          </cell>
          <cell r="AL360">
            <v>40</v>
          </cell>
          <cell r="AM360">
            <v>10</v>
          </cell>
          <cell r="AN360">
            <v>0</v>
          </cell>
          <cell r="AO360">
            <v>1285</v>
          </cell>
          <cell r="AP360">
            <v>255</v>
          </cell>
          <cell r="AQ360">
            <v>410</v>
          </cell>
          <cell r="AR360">
            <v>200</v>
          </cell>
          <cell r="AS360">
            <v>275</v>
          </cell>
          <cell r="AT360">
            <v>150</v>
          </cell>
          <cell r="AU360">
            <v>1.2</v>
          </cell>
          <cell r="AV360">
            <v>3750</v>
          </cell>
          <cell r="AW360">
            <v>590</v>
          </cell>
          <cell r="AX360">
            <v>85</v>
          </cell>
          <cell r="AY360">
            <v>80</v>
          </cell>
          <cell r="AZ360">
            <v>415</v>
          </cell>
          <cell r="BA360">
            <v>3165</v>
          </cell>
          <cell r="BB360">
            <v>2.9</v>
          </cell>
          <cell r="BC360">
            <v>370</v>
          </cell>
          <cell r="BD360">
            <v>90</v>
          </cell>
          <cell r="BE360">
            <v>15</v>
          </cell>
          <cell r="BF360">
            <v>0</v>
          </cell>
          <cell r="BG360">
            <v>75</v>
          </cell>
          <cell r="BH360">
            <v>280</v>
          </cell>
          <cell r="BI360">
            <v>1550</v>
          </cell>
          <cell r="BJ360">
            <v>5.3</v>
          </cell>
          <cell r="BK360">
            <v>8215</v>
          </cell>
          <cell r="BL360">
            <v>2.5</v>
          </cell>
          <cell r="BM360">
            <v>3875</v>
          </cell>
          <cell r="BN360">
            <v>1545</v>
          </cell>
          <cell r="BO360">
            <v>795</v>
          </cell>
          <cell r="BP360">
            <v>755</v>
          </cell>
          <cell r="BQ360">
            <v>0</v>
          </cell>
          <cell r="BR360">
            <v>1550</v>
          </cell>
          <cell r="BS360">
            <v>1040</v>
          </cell>
          <cell r="BT360">
            <v>435</v>
          </cell>
          <cell r="BU360">
            <v>70</v>
          </cell>
          <cell r="BV360">
            <v>1545</v>
          </cell>
          <cell r="BW360">
            <v>20</v>
          </cell>
          <cell r="BX360">
            <v>165</v>
          </cell>
          <cell r="BY360">
            <v>225</v>
          </cell>
          <cell r="BZ360">
            <v>440</v>
          </cell>
          <cell r="CA360">
            <v>335</v>
          </cell>
          <cell r="CB360">
            <v>210</v>
          </cell>
          <cell r="CC360">
            <v>70</v>
          </cell>
          <cell r="CD360">
            <v>20</v>
          </cell>
          <cell r="CE360">
            <v>60</v>
          </cell>
          <cell r="CF360">
            <v>1550</v>
          </cell>
          <cell r="CG360">
            <v>340</v>
          </cell>
          <cell r="CH360">
            <v>215</v>
          </cell>
          <cell r="CI360">
            <v>125</v>
          </cell>
          <cell r="CJ360">
            <v>40</v>
          </cell>
          <cell r="CK360">
            <v>105</v>
          </cell>
          <cell r="CL360">
            <v>725</v>
          </cell>
          <cell r="CM360">
            <v>0</v>
          </cell>
          <cell r="CN360">
            <v>0</v>
          </cell>
          <cell r="CO360">
            <v>1550</v>
          </cell>
          <cell r="CP360">
            <v>420</v>
          </cell>
          <cell r="CQ360">
            <v>530</v>
          </cell>
          <cell r="CR360">
            <v>280</v>
          </cell>
          <cell r="CS360">
            <v>290</v>
          </cell>
          <cell r="CT360">
            <v>30</v>
          </cell>
          <cell r="CU360">
            <v>3750</v>
          </cell>
          <cell r="CV360">
            <v>2.4</v>
          </cell>
          <cell r="CW360">
            <v>1545</v>
          </cell>
          <cell r="CX360">
            <v>1070</v>
          </cell>
          <cell r="CY360">
            <v>10</v>
          </cell>
          <cell r="CZ360">
            <v>470</v>
          </cell>
        </row>
        <row r="361">
          <cell r="A361" t="str">
            <v>4620582.01</v>
          </cell>
          <cell r="B361" t="str">
            <v>0582.01</v>
          </cell>
          <cell r="C361" t="str">
            <v>Rivière-des-Prairies-Pointe-aux-Trembles</v>
          </cell>
          <cell r="D361">
            <v>6120</v>
          </cell>
          <cell r="E361">
            <v>2640</v>
          </cell>
          <cell r="F361">
            <v>1990</v>
          </cell>
          <cell r="G361">
            <v>180</v>
          </cell>
          <cell r="H361">
            <v>810</v>
          </cell>
          <cell r="I361">
            <v>500</v>
          </cell>
          <cell r="J361">
            <v>6120</v>
          </cell>
          <cell r="K361">
            <v>4965</v>
          </cell>
          <cell r="L361">
            <v>1155</v>
          </cell>
          <cell r="M361">
            <v>2010</v>
          </cell>
          <cell r="N361">
            <v>1145</v>
          </cell>
          <cell r="O361">
            <v>435</v>
          </cell>
          <cell r="P361">
            <v>340</v>
          </cell>
          <cell r="Q361">
            <v>95</v>
          </cell>
          <cell r="R361">
            <v>2010</v>
          </cell>
          <cell r="S361">
            <v>1545</v>
          </cell>
          <cell r="T361">
            <v>960</v>
          </cell>
          <cell r="U361">
            <v>480</v>
          </cell>
          <cell r="V361">
            <v>480</v>
          </cell>
          <cell r="W361">
            <v>200</v>
          </cell>
          <cell r="X361">
            <v>195</v>
          </cell>
          <cell r="Y361">
            <v>85</v>
          </cell>
          <cell r="Z361">
            <v>580</v>
          </cell>
          <cell r="AA361">
            <v>340</v>
          </cell>
          <cell r="AB361">
            <v>240</v>
          </cell>
          <cell r="AC361">
            <v>125</v>
          </cell>
          <cell r="AD361">
            <v>110</v>
          </cell>
          <cell r="AE361">
            <v>0</v>
          </cell>
          <cell r="AF361">
            <v>470</v>
          </cell>
          <cell r="AG361">
            <v>365</v>
          </cell>
          <cell r="AH361">
            <v>245</v>
          </cell>
          <cell r="AI361">
            <v>95</v>
          </cell>
          <cell r="AJ361">
            <v>30</v>
          </cell>
          <cell r="AK361">
            <v>100</v>
          </cell>
          <cell r="AL361">
            <v>80</v>
          </cell>
          <cell r="AM361">
            <v>15</v>
          </cell>
          <cell r="AN361">
            <v>0</v>
          </cell>
          <cell r="AO361">
            <v>1900</v>
          </cell>
          <cell r="AP361">
            <v>260</v>
          </cell>
          <cell r="AQ361">
            <v>685</v>
          </cell>
          <cell r="AR361">
            <v>220</v>
          </cell>
          <cell r="AS361">
            <v>565</v>
          </cell>
          <cell r="AT361">
            <v>165</v>
          </cell>
          <cell r="AU361">
            <v>0.9</v>
          </cell>
          <cell r="AV361">
            <v>6855</v>
          </cell>
          <cell r="AW361">
            <v>1395</v>
          </cell>
          <cell r="AX361">
            <v>135</v>
          </cell>
          <cell r="AY361">
            <v>190</v>
          </cell>
          <cell r="AZ361">
            <v>1065</v>
          </cell>
          <cell r="BA361">
            <v>5460</v>
          </cell>
          <cell r="BB361">
            <v>2.7</v>
          </cell>
          <cell r="BC361">
            <v>965</v>
          </cell>
          <cell r="BD361">
            <v>425</v>
          </cell>
          <cell r="BE361">
            <v>55</v>
          </cell>
          <cell r="BF361">
            <v>20</v>
          </cell>
          <cell r="BG361">
            <v>350</v>
          </cell>
          <cell r="BH361">
            <v>540</v>
          </cell>
          <cell r="BI361">
            <v>3165</v>
          </cell>
          <cell r="BJ361">
            <v>4.9000000000000004</v>
          </cell>
          <cell r="BK361">
            <v>15508.500000000002</v>
          </cell>
          <cell r="BL361">
            <v>2.2000000000000002</v>
          </cell>
          <cell r="BM361">
            <v>6963.0000000000009</v>
          </cell>
          <cell r="BN361">
            <v>3165</v>
          </cell>
          <cell r="BO361">
            <v>1500</v>
          </cell>
          <cell r="BP361">
            <v>1665</v>
          </cell>
          <cell r="BQ361">
            <v>0</v>
          </cell>
          <cell r="BR361">
            <v>3165</v>
          </cell>
          <cell r="BS361">
            <v>2340</v>
          </cell>
          <cell r="BT361">
            <v>675</v>
          </cell>
          <cell r="BU361">
            <v>150</v>
          </cell>
          <cell r="BV361">
            <v>3165</v>
          </cell>
          <cell r="BW361">
            <v>65</v>
          </cell>
          <cell r="BX361">
            <v>440</v>
          </cell>
          <cell r="BY361">
            <v>255</v>
          </cell>
          <cell r="BZ361">
            <v>310</v>
          </cell>
          <cell r="CA361">
            <v>1030</v>
          </cell>
          <cell r="CB361">
            <v>750</v>
          </cell>
          <cell r="CC361">
            <v>155</v>
          </cell>
          <cell r="CD361">
            <v>50</v>
          </cell>
          <cell r="CE361">
            <v>105</v>
          </cell>
          <cell r="CF361">
            <v>3165</v>
          </cell>
          <cell r="CG361">
            <v>735</v>
          </cell>
          <cell r="CH361">
            <v>120</v>
          </cell>
          <cell r="CI361">
            <v>40</v>
          </cell>
          <cell r="CJ361">
            <v>35</v>
          </cell>
          <cell r="CK361">
            <v>95</v>
          </cell>
          <cell r="CL361">
            <v>2135</v>
          </cell>
          <cell r="CM361">
            <v>0</v>
          </cell>
          <cell r="CN361">
            <v>5</v>
          </cell>
          <cell r="CO361">
            <v>3165</v>
          </cell>
          <cell r="CP361">
            <v>1065</v>
          </cell>
          <cell r="CQ361">
            <v>1165</v>
          </cell>
          <cell r="CR361">
            <v>465</v>
          </cell>
          <cell r="CS361">
            <v>435</v>
          </cell>
          <cell r="CT361">
            <v>35</v>
          </cell>
          <cell r="CU361">
            <v>6850</v>
          </cell>
          <cell r="CV361">
            <v>2.2000000000000002</v>
          </cell>
          <cell r="CW361">
            <v>3170</v>
          </cell>
          <cell r="CX361">
            <v>1940</v>
          </cell>
          <cell r="CY361">
            <v>35</v>
          </cell>
          <cell r="CZ361">
            <v>1190</v>
          </cell>
        </row>
        <row r="362">
          <cell r="A362" t="str">
            <v>4620582.02</v>
          </cell>
          <cell r="B362" t="str">
            <v>0582.02</v>
          </cell>
          <cell r="C362" t="str">
            <v>Rivière-des-Prairies-Pointe-aux-Trembles</v>
          </cell>
          <cell r="D362">
            <v>5075</v>
          </cell>
          <cell r="E362">
            <v>2280</v>
          </cell>
          <cell r="F362">
            <v>1720</v>
          </cell>
          <cell r="G362">
            <v>145</v>
          </cell>
          <cell r="H362">
            <v>605</v>
          </cell>
          <cell r="I362">
            <v>325</v>
          </cell>
          <cell r="J362">
            <v>5075</v>
          </cell>
          <cell r="K362">
            <v>4095</v>
          </cell>
          <cell r="L362">
            <v>985</v>
          </cell>
          <cell r="M362">
            <v>1810</v>
          </cell>
          <cell r="N362">
            <v>1005</v>
          </cell>
          <cell r="O362">
            <v>450</v>
          </cell>
          <cell r="P362">
            <v>265</v>
          </cell>
          <cell r="Q362">
            <v>95</v>
          </cell>
          <cell r="R362">
            <v>1810</v>
          </cell>
          <cell r="S362">
            <v>1345</v>
          </cell>
          <cell r="T362">
            <v>855</v>
          </cell>
          <cell r="U362">
            <v>425</v>
          </cell>
          <cell r="V362">
            <v>425</v>
          </cell>
          <cell r="W362">
            <v>215</v>
          </cell>
          <cell r="X362">
            <v>135</v>
          </cell>
          <cell r="Y362">
            <v>75</v>
          </cell>
          <cell r="Z362">
            <v>495</v>
          </cell>
          <cell r="AA362">
            <v>265</v>
          </cell>
          <cell r="AB362">
            <v>225</v>
          </cell>
          <cell r="AC362">
            <v>110</v>
          </cell>
          <cell r="AD362">
            <v>100</v>
          </cell>
          <cell r="AE362">
            <v>15</v>
          </cell>
          <cell r="AF362">
            <v>465</v>
          </cell>
          <cell r="AG362">
            <v>395</v>
          </cell>
          <cell r="AH362">
            <v>270</v>
          </cell>
          <cell r="AI362">
            <v>90</v>
          </cell>
          <cell r="AJ362">
            <v>30</v>
          </cell>
          <cell r="AK362">
            <v>70</v>
          </cell>
          <cell r="AL362">
            <v>35</v>
          </cell>
          <cell r="AM362">
            <v>30</v>
          </cell>
          <cell r="AN362">
            <v>0</v>
          </cell>
          <cell r="AO362">
            <v>1740</v>
          </cell>
          <cell r="AP362">
            <v>285</v>
          </cell>
          <cell r="AQ362">
            <v>655</v>
          </cell>
          <cell r="AR362">
            <v>225</v>
          </cell>
          <cell r="AS362">
            <v>330</v>
          </cell>
          <cell r="AT362">
            <v>245</v>
          </cell>
          <cell r="AU362">
            <v>1</v>
          </cell>
          <cell r="AV362">
            <v>5915</v>
          </cell>
          <cell r="AW362">
            <v>1010</v>
          </cell>
          <cell r="AX362">
            <v>140</v>
          </cell>
          <cell r="AY362">
            <v>135</v>
          </cell>
          <cell r="AZ362">
            <v>735</v>
          </cell>
          <cell r="BA362">
            <v>4905</v>
          </cell>
          <cell r="BB362">
            <v>2.7</v>
          </cell>
          <cell r="BC362">
            <v>895</v>
          </cell>
          <cell r="BD362">
            <v>285</v>
          </cell>
          <cell r="BE362">
            <v>65</v>
          </cell>
          <cell r="BF362">
            <v>10</v>
          </cell>
          <cell r="BG362">
            <v>210</v>
          </cell>
          <cell r="BH362">
            <v>610</v>
          </cell>
          <cell r="BI362">
            <v>2590</v>
          </cell>
          <cell r="BJ362">
            <v>5.5</v>
          </cell>
          <cell r="BK362">
            <v>14245</v>
          </cell>
          <cell r="BL362">
            <v>2.5</v>
          </cell>
          <cell r="BM362">
            <v>6475</v>
          </cell>
          <cell r="BN362">
            <v>2590</v>
          </cell>
          <cell r="BO362">
            <v>1320</v>
          </cell>
          <cell r="BP362">
            <v>1265</v>
          </cell>
          <cell r="BQ362">
            <v>0</v>
          </cell>
          <cell r="BR362">
            <v>2590</v>
          </cell>
          <cell r="BS362">
            <v>1515</v>
          </cell>
          <cell r="BT362">
            <v>895</v>
          </cell>
          <cell r="BU362">
            <v>170</v>
          </cell>
          <cell r="BV362">
            <v>2585</v>
          </cell>
          <cell r="BW362">
            <v>40</v>
          </cell>
          <cell r="BX362">
            <v>320</v>
          </cell>
          <cell r="BY362">
            <v>1015</v>
          </cell>
          <cell r="BZ362">
            <v>700</v>
          </cell>
          <cell r="CA362">
            <v>300</v>
          </cell>
          <cell r="CB362">
            <v>65</v>
          </cell>
          <cell r="CC362">
            <v>15</v>
          </cell>
          <cell r="CD362">
            <v>50</v>
          </cell>
          <cell r="CE362">
            <v>80</v>
          </cell>
          <cell r="CF362">
            <v>2585</v>
          </cell>
          <cell r="CG362">
            <v>710</v>
          </cell>
          <cell r="CH362">
            <v>175</v>
          </cell>
          <cell r="CI362">
            <v>255</v>
          </cell>
          <cell r="CJ362">
            <v>55</v>
          </cell>
          <cell r="CK362">
            <v>15</v>
          </cell>
          <cell r="CL362">
            <v>1370</v>
          </cell>
          <cell r="CM362">
            <v>5</v>
          </cell>
          <cell r="CN362">
            <v>5</v>
          </cell>
          <cell r="CO362">
            <v>2585</v>
          </cell>
          <cell r="CP362">
            <v>735</v>
          </cell>
          <cell r="CQ362">
            <v>970</v>
          </cell>
          <cell r="CR362">
            <v>470</v>
          </cell>
          <cell r="CS362">
            <v>375</v>
          </cell>
          <cell r="CT362">
            <v>35</v>
          </cell>
          <cell r="CU362">
            <v>5915</v>
          </cell>
          <cell r="CV362">
            <v>2.2999999999999998</v>
          </cell>
          <cell r="CW362">
            <v>2590</v>
          </cell>
          <cell r="CX362">
            <v>1740</v>
          </cell>
          <cell r="CY362">
            <v>35</v>
          </cell>
          <cell r="CZ362">
            <v>810</v>
          </cell>
        </row>
        <row r="363">
          <cell r="A363" t="str">
            <v>4620583.00</v>
          </cell>
          <cell r="B363" t="str">
            <v>0583.00</v>
          </cell>
          <cell r="C363" t="str">
            <v>Rivière-des-Prairies-Pointe-aux-Trembles</v>
          </cell>
          <cell r="D363">
            <v>2850</v>
          </cell>
          <cell r="E363">
            <v>1295</v>
          </cell>
          <cell r="F363">
            <v>975</v>
          </cell>
          <cell r="G363">
            <v>75</v>
          </cell>
          <cell r="H363">
            <v>290</v>
          </cell>
          <cell r="I363">
            <v>210</v>
          </cell>
          <cell r="J363">
            <v>2845</v>
          </cell>
          <cell r="K363">
            <v>2365</v>
          </cell>
          <cell r="L363">
            <v>485</v>
          </cell>
          <cell r="M363">
            <v>910</v>
          </cell>
          <cell r="N363">
            <v>525</v>
          </cell>
          <cell r="O363">
            <v>155</v>
          </cell>
          <cell r="P363">
            <v>135</v>
          </cell>
          <cell r="Q363">
            <v>100</v>
          </cell>
          <cell r="R363">
            <v>910</v>
          </cell>
          <cell r="S363">
            <v>730</v>
          </cell>
          <cell r="T363">
            <v>480</v>
          </cell>
          <cell r="U363">
            <v>280</v>
          </cell>
          <cell r="V363">
            <v>200</v>
          </cell>
          <cell r="W363">
            <v>60</v>
          </cell>
          <cell r="X363">
            <v>85</v>
          </cell>
          <cell r="Y363">
            <v>50</v>
          </cell>
          <cell r="Z363">
            <v>255</v>
          </cell>
          <cell r="AA363">
            <v>95</v>
          </cell>
          <cell r="AB363">
            <v>160</v>
          </cell>
          <cell r="AC363">
            <v>60</v>
          </cell>
          <cell r="AD363">
            <v>50</v>
          </cell>
          <cell r="AE363">
            <v>45</v>
          </cell>
          <cell r="AF363">
            <v>180</v>
          </cell>
          <cell r="AG363">
            <v>150</v>
          </cell>
          <cell r="AH363">
            <v>135</v>
          </cell>
          <cell r="AI363">
            <v>10</v>
          </cell>
          <cell r="AJ363">
            <v>0</v>
          </cell>
          <cell r="AK363">
            <v>30</v>
          </cell>
          <cell r="AL363">
            <v>15</v>
          </cell>
          <cell r="AM363">
            <v>15</v>
          </cell>
          <cell r="AN363">
            <v>0</v>
          </cell>
          <cell r="AO363">
            <v>920</v>
          </cell>
          <cell r="AP363">
            <v>125</v>
          </cell>
          <cell r="AQ363">
            <v>310</v>
          </cell>
          <cell r="AR363">
            <v>120</v>
          </cell>
          <cell r="AS363">
            <v>235</v>
          </cell>
          <cell r="AT363">
            <v>130</v>
          </cell>
          <cell r="AU363">
            <v>1</v>
          </cell>
          <cell r="AV363">
            <v>3110</v>
          </cell>
          <cell r="AW363">
            <v>550</v>
          </cell>
          <cell r="AX363">
            <v>75</v>
          </cell>
          <cell r="AY363">
            <v>145</v>
          </cell>
          <cell r="AZ363">
            <v>325</v>
          </cell>
          <cell r="BA363">
            <v>2560</v>
          </cell>
          <cell r="BB363">
            <v>2.8</v>
          </cell>
          <cell r="BC363">
            <v>540</v>
          </cell>
          <cell r="BD363">
            <v>225</v>
          </cell>
          <cell r="BE363">
            <v>45</v>
          </cell>
          <cell r="BF363">
            <v>35</v>
          </cell>
          <cell r="BG363">
            <v>145</v>
          </cell>
          <cell r="BH363">
            <v>315</v>
          </cell>
          <cell r="BI363">
            <v>1285</v>
          </cell>
          <cell r="BJ363">
            <v>5.9</v>
          </cell>
          <cell r="BK363">
            <v>7581.5000000000009</v>
          </cell>
          <cell r="BL363">
            <v>2.6</v>
          </cell>
          <cell r="BM363">
            <v>3341</v>
          </cell>
          <cell r="BN363">
            <v>1285</v>
          </cell>
          <cell r="BO363">
            <v>775</v>
          </cell>
          <cell r="BP363">
            <v>510</v>
          </cell>
          <cell r="BQ363">
            <v>0</v>
          </cell>
          <cell r="BR363">
            <v>1285</v>
          </cell>
          <cell r="BS363">
            <v>800</v>
          </cell>
          <cell r="BT363">
            <v>380</v>
          </cell>
          <cell r="BU363">
            <v>100</v>
          </cell>
          <cell r="BV363">
            <v>1285</v>
          </cell>
          <cell r="BW363">
            <v>120</v>
          </cell>
          <cell r="BX363">
            <v>355</v>
          </cell>
          <cell r="BY363">
            <v>515</v>
          </cell>
          <cell r="BZ363">
            <v>100</v>
          </cell>
          <cell r="CA363">
            <v>65</v>
          </cell>
          <cell r="CB363">
            <v>75</v>
          </cell>
          <cell r="CC363">
            <v>45</v>
          </cell>
          <cell r="CD363">
            <v>0</v>
          </cell>
          <cell r="CE363">
            <v>0</v>
          </cell>
          <cell r="CF363">
            <v>1280</v>
          </cell>
          <cell r="CG363">
            <v>365</v>
          </cell>
          <cell r="CH363">
            <v>150</v>
          </cell>
          <cell r="CI363">
            <v>155</v>
          </cell>
          <cell r="CJ363">
            <v>170</v>
          </cell>
          <cell r="CK363">
            <v>45</v>
          </cell>
          <cell r="CL363">
            <v>405</v>
          </cell>
          <cell r="CM363">
            <v>0</v>
          </cell>
          <cell r="CN363">
            <v>0</v>
          </cell>
          <cell r="CO363">
            <v>1280</v>
          </cell>
          <cell r="CP363">
            <v>325</v>
          </cell>
          <cell r="CQ363">
            <v>495</v>
          </cell>
          <cell r="CR363">
            <v>195</v>
          </cell>
          <cell r="CS363">
            <v>235</v>
          </cell>
          <cell r="CT363">
            <v>30</v>
          </cell>
          <cell r="CU363">
            <v>3115</v>
          </cell>
          <cell r="CV363">
            <v>2.4</v>
          </cell>
          <cell r="CW363">
            <v>1280</v>
          </cell>
          <cell r="CX363">
            <v>890</v>
          </cell>
          <cell r="CY363">
            <v>10</v>
          </cell>
          <cell r="CZ363">
            <v>380</v>
          </cell>
        </row>
        <row r="364">
          <cell r="A364" t="str">
            <v>4620584.00</v>
          </cell>
          <cell r="B364" t="str">
            <v>0584.00</v>
          </cell>
          <cell r="C364" t="str">
            <v>Rivière-des-Prairies-Pointe-aux-Trembles</v>
          </cell>
          <cell r="D364">
            <v>6170</v>
          </cell>
          <cell r="E364">
            <v>2920</v>
          </cell>
          <cell r="F364">
            <v>1770</v>
          </cell>
          <cell r="G364">
            <v>180</v>
          </cell>
          <cell r="H364">
            <v>830</v>
          </cell>
          <cell r="I364">
            <v>480</v>
          </cell>
          <cell r="J364">
            <v>6170</v>
          </cell>
          <cell r="K364">
            <v>4790</v>
          </cell>
          <cell r="L364">
            <v>1385</v>
          </cell>
          <cell r="M364">
            <v>1995</v>
          </cell>
          <cell r="N364">
            <v>1110</v>
          </cell>
          <cell r="O364">
            <v>470</v>
          </cell>
          <cell r="P364">
            <v>300</v>
          </cell>
          <cell r="Q364">
            <v>115</v>
          </cell>
          <cell r="R364">
            <v>1995</v>
          </cell>
          <cell r="S364">
            <v>1555</v>
          </cell>
          <cell r="T364">
            <v>870</v>
          </cell>
          <cell r="U364">
            <v>490</v>
          </cell>
          <cell r="V364">
            <v>375</v>
          </cell>
          <cell r="W364">
            <v>150</v>
          </cell>
          <cell r="X364">
            <v>150</v>
          </cell>
          <cell r="Y364">
            <v>65</v>
          </cell>
          <cell r="Z364">
            <v>690</v>
          </cell>
          <cell r="AA364">
            <v>310</v>
          </cell>
          <cell r="AB364">
            <v>380</v>
          </cell>
          <cell r="AC364">
            <v>225</v>
          </cell>
          <cell r="AD364">
            <v>125</v>
          </cell>
          <cell r="AE364">
            <v>30</v>
          </cell>
          <cell r="AF364">
            <v>435</v>
          </cell>
          <cell r="AG364">
            <v>370</v>
          </cell>
          <cell r="AH364">
            <v>255</v>
          </cell>
          <cell r="AI364">
            <v>80</v>
          </cell>
          <cell r="AJ364">
            <v>30</v>
          </cell>
          <cell r="AK364">
            <v>65</v>
          </cell>
          <cell r="AL364">
            <v>45</v>
          </cell>
          <cell r="AM364">
            <v>15</v>
          </cell>
          <cell r="AN364">
            <v>0</v>
          </cell>
          <cell r="AO364">
            <v>1890</v>
          </cell>
          <cell r="AP364">
            <v>365</v>
          </cell>
          <cell r="AQ364">
            <v>660</v>
          </cell>
          <cell r="AR364">
            <v>250</v>
          </cell>
          <cell r="AS364">
            <v>420</v>
          </cell>
          <cell r="AT364">
            <v>195</v>
          </cell>
          <cell r="AU364">
            <v>0.9</v>
          </cell>
          <cell r="AV364">
            <v>6955</v>
          </cell>
          <cell r="AW364">
            <v>1515</v>
          </cell>
          <cell r="AX364">
            <v>190</v>
          </cell>
          <cell r="AY364">
            <v>285</v>
          </cell>
          <cell r="AZ364">
            <v>1040</v>
          </cell>
          <cell r="BA364">
            <v>5445</v>
          </cell>
          <cell r="BB364">
            <v>2.7</v>
          </cell>
          <cell r="BC364">
            <v>1030</v>
          </cell>
          <cell r="BD364">
            <v>385</v>
          </cell>
          <cell r="BE364">
            <v>60</v>
          </cell>
          <cell r="BF364">
            <v>15</v>
          </cell>
          <cell r="BG364">
            <v>315</v>
          </cell>
          <cell r="BH364">
            <v>640</v>
          </cell>
          <cell r="BI364">
            <v>3155</v>
          </cell>
          <cell r="BJ364">
            <v>5</v>
          </cell>
          <cell r="BK364">
            <v>15775</v>
          </cell>
          <cell r="BL364">
            <v>2.2000000000000002</v>
          </cell>
          <cell r="BM364">
            <v>6941.0000000000009</v>
          </cell>
          <cell r="BN364">
            <v>3155</v>
          </cell>
          <cell r="BO364">
            <v>1360</v>
          </cell>
          <cell r="BP364">
            <v>1795</v>
          </cell>
          <cell r="BQ364">
            <v>0</v>
          </cell>
          <cell r="BR364">
            <v>3160</v>
          </cell>
          <cell r="BS364">
            <v>1950</v>
          </cell>
          <cell r="BT364">
            <v>890</v>
          </cell>
          <cell r="BU364">
            <v>315</v>
          </cell>
          <cell r="BV364">
            <v>3155</v>
          </cell>
          <cell r="BW364">
            <v>335</v>
          </cell>
          <cell r="BX364">
            <v>1135</v>
          </cell>
          <cell r="BY364">
            <v>610</v>
          </cell>
          <cell r="BZ364">
            <v>355</v>
          </cell>
          <cell r="CA364">
            <v>320</v>
          </cell>
          <cell r="CB364">
            <v>190</v>
          </cell>
          <cell r="CC364">
            <v>150</v>
          </cell>
          <cell r="CD364">
            <v>55</v>
          </cell>
          <cell r="CE364">
            <v>0</v>
          </cell>
          <cell r="CF364">
            <v>3165</v>
          </cell>
          <cell r="CG364">
            <v>455</v>
          </cell>
          <cell r="CH364">
            <v>285</v>
          </cell>
          <cell r="CI364">
            <v>130</v>
          </cell>
          <cell r="CJ364">
            <v>560</v>
          </cell>
          <cell r="CK364">
            <v>150</v>
          </cell>
          <cell r="CL364">
            <v>1575</v>
          </cell>
          <cell r="CM364">
            <v>10</v>
          </cell>
          <cell r="CN364">
            <v>0</v>
          </cell>
          <cell r="CO364">
            <v>3160</v>
          </cell>
          <cell r="CP364">
            <v>1040</v>
          </cell>
          <cell r="CQ364">
            <v>1130</v>
          </cell>
          <cell r="CR364">
            <v>505</v>
          </cell>
          <cell r="CS364">
            <v>430</v>
          </cell>
          <cell r="CT364">
            <v>55</v>
          </cell>
          <cell r="CU364">
            <v>6965</v>
          </cell>
          <cell r="CV364">
            <v>2.2000000000000002</v>
          </cell>
          <cell r="CW364">
            <v>3155</v>
          </cell>
          <cell r="CX364">
            <v>1910</v>
          </cell>
          <cell r="CY364">
            <v>40</v>
          </cell>
          <cell r="CZ364">
            <v>1210</v>
          </cell>
        </row>
        <row r="365">
          <cell r="A365" t="str">
            <v>4620585.01</v>
          </cell>
          <cell r="B365" t="str">
            <v>0585.01</v>
          </cell>
          <cell r="C365" t="str">
            <v>Rivière-des-Prairies-Pointe-aux-Trembles</v>
          </cell>
          <cell r="D365">
            <v>1510</v>
          </cell>
          <cell r="E365">
            <v>700</v>
          </cell>
          <cell r="F365">
            <v>540</v>
          </cell>
          <cell r="G365">
            <v>30</v>
          </cell>
          <cell r="H365">
            <v>200</v>
          </cell>
          <cell r="I365">
            <v>45</v>
          </cell>
          <cell r="J365">
            <v>1515</v>
          </cell>
          <cell r="K365">
            <v>1040</v>
          </cell>
          <cell r="L365">
            <v>470</v>
          </cell>
          <cell r="M365">
            <v>605</v>
          </cell>
          <cell r="N365">
            <v>300</v>
          </cell>
          <cell r="O365">
            <v>150</v>
          </cell>
          <cell r="P365">
            <v>125</v>
          </cell>
          <cell r="Q365">
            <v>35</v>
          </cell>
          <cell r="R365">
            <v>605</v>
          </cell>
          <cell r="S365">
            <v>505</v>
          </cell>
          <cell r="T365">
            <v>270</v>
          </cell>
          <cell r="U365">
            <v>125</v>
          </cell>
          <cell r="V365">
            <v>145</v>
          </cell>
          <cell r="W365">
            <v>70</v>
          </cell>
          <cell r="X365">
            <v>55</v>
          </cell>
          <cell r="Y365">
            <v>20</v>
          </cell>
          <cell r="Z365">
            <v>230</v>
          </cell>
          <cell r="AA365">
            <v>105</v>
          </cell>
          <cell r="AB365">
            <v>125</v>
          </cell>
          <cell r="AC365">
            <v>45</v>
          </cell>
          <cell r="AD365">
            <v>65</v>
          </cell>
          <cell r="AE365">
            <v>10</v>
          </cell>
          <cell r="AF365">
            <v>100</v>
          </cell>
          <cell r="AG365">
            <v>70</v>
          </cell>
          <cell r="AH365">
            <v>50</v>
          </cell>
          <cell r="AI365">
            <v>20</v>
          </cell>
          <cell r="AJ365">
            <v>0</v>
          </cell>
          <cell r="AK365">
            <v>30</v>
          </cell>
          <cell r="AL365">
            <v>15</v>
          </cell>
          <cell r="AM365">
            <v>10</v>
          </cell>
          <cell r="AN365">
            <v>0</v>
          </cell>
          <cell r="AO365">
            <v>625</v>
          </cell>
          <cell r="AP365">
            <v>145</v>
          </cell>
          <cell r="AQ365">
            <v>265</v>
          </cell>
          <cell r="AR365">
            <v>75</v>
          </cell>
          <cell r="AS365">
            <v>110</v>
          </cell>
          <cell r="AT365">
            <v>40</v>
          </cell>
          <cell r="AU365">
            <v>1</v>
          </cell>
          <cell r="AV365">
            <v>1925</v>
          </cell>
          <cell r="AW365">
            <v>195</v>
          </cell>
          <cell r="AX365">
            <v>30</v>
          </cell>
          <cell r="AY365">
            <v>40</v>
          </cell>
          <cell r="AZ365">
            <v>125</v>
          </cell>
          <cell r="BA365">
            <v>1730</v>
          </cell>
          <cell r="BB365">
            <v>2.9</v>
          </cell>
          <cell r="BC365">
            <v>130</v>
          </cell>
          <cell r="BD365">
            <v>25</v>
          </cell>
          <cell r="BE365">
            <v>0</v>
          </cell>
          <cell r="BF365">
            <v>0</v>
          </cell>
          <cell r="BG365">
            <v>30</v>
          </cell>
          <cell r="BH365">
            <v>95</v>
          </cell>
          <cell r="BI365">
            <v>715</v>
          </cell>
          <cell r="BJ365">
            <v>6.2</v>
          </cell>
          <cell r="BK365">
            <v>4433</v>
          </cell>
          <cell r="BL365">
            <v>2.5</v>
          </cell>
          <cell r="BM365">
            <v>1787.5</v>
          </cell>
          <cell r="BN365">
            <v>715</v>
          </cell>
          <cell r="BO365">
            <v>640</v>
          </cell>
          <cell r="BP365">
            <v>75</v>
          </cell>
          <cell r="BQ365">
            <v>0</v>
          </cell>
          <cell r="BR365">
            <v>715</v>
          </cell>
          <cell r="BS365">
            <v>470</v>
          </cell>
          <cell r="BT365">
            <v>205</v>
          </cell>
          <cell r="BU365">
            <v>40</v>
          </cell>
          <cell r="BV365">
            <v>715</v>
          </cell>
          <cell r="BW365">
            <v>10</v>
          </cell>
          <cell r="BX365">
            <v>80</v>
          </cell>
          <cell r="BY365">
            <v>45</v>
          </cell>
          <cell r="BZ365">
            <v>25</v>
          </cell>
          <cell r="CA365">
            <v>60</v>
          </cell>
          <cell r="CB365">
            <v>90</v>
          </cell>
          <cell r="CC365">
            <v>225</v>
          </cell>
          <cell r="CD365">
            <v>105</v>
          </cell>
          <cell r="CE365">
            <v>75</v>
          </cell>
          <cell r="CF365">
            <v>715</v>
          </cell>
          <cell r="CG365">
            <v>220</v>
          </cell>
          <cell r="CH365">
            <v>75</v>
          </cell>
          <cell r="CI365">
            <v>270</v>
          </cell>
          <cell r="CJ365">
            <v>45</v>
          </cell>
          <cell r="CK365">
            <v>0</v>
          </cell>
          <cell r="CL365">
            <v>105</v>
          </cell>
          <cell r="CM365">
            <v>0</v>
          </cell>
          <cell r="CN365">
            <v>0</v>
          </cell>
          <cell r="CO365">
            <v>715</v>
          </cell>
          <cell r="CP365">
            <v>120</v>
          </cell>
          <cell r="CQ365">
            <v>245</v>
          </cell>
          <cell r="CR365">
            <v>165</v>
          </cell>
          <cell r="CS365">
            <v>170</v>
          </cell>
          <cell r="CT365">
            <v>20</v>
          </cell>
          <cell r="CU365">
            <v>1925</v>
          </cell>
          <cell r="CV365">
            <v>2.7</v>
          </cell>
          <cell r="CW365">
            <v>715</v>
          </cell>
          <cell r="CX365">
            <v>550</v>
          </cell>
          <cell r="CY365">
            <v>25</v>
          </cell>
          <cell r="CZ365">
            <v>135</v>
          </cell>
        </row>
        <row r="366">
          <cell r="A366" t="str">
            <v>4620585.02</v>
          </cell>
          <cell r="B366" t="str">
            <v>0585.02</v>
          </cell>
          <cell r="C366" t="str">
            <v>Rivière-des-Prairies-Pointe-aux-Trembles</v>
          </cell>
          <cell r="D366">
            <v>3335</v>
          </cell>
          <cell r="E366">
            <v>1265</v>
          </cell>
          <cell r="F366">
            <v>1180</v>
          </cell>
          <cell r="G366">
            <v>80</v>
          </cell>
          <cell r="H366">
            <v>340</v>
          </cell>
          <cell r="I366">
            <v>460</v>
          </cell>
          <cell r="J366">
            <v>3335</v>
          </cell>
          <cell r="K366">
            <v>2770</v>
          </cell>
          <cell r="L366">
            <v>570</v>
          </cell>
          <cell r="M366">
            <v>980</v>
          </cell>
          <cell r="N366">
            <v>505</v>
          </cell>
          <cell r="O366">
            <v>225</v>
          </cell>
          <cell r="P366">
            <v>210</v>
          </cell>
          <cell r="Q366">
            <v>35</v>
          </cell>
          <cell r="R366">
            <v>980</v>
          </cell>
          <cell r="S366">
            <v>835</v>
          </cell>
          <cell r="T366">
            <v>550</v>
          </cell>
          <cell r="U366">
            <v>295</v>
          </cell>
          <cell r="V366">
            <v>250</v>
          </cell>
          <cell r="W366">
            <v>95</v>
          </cell>
          <cell r="X366">
            <v>135</v>
          </cell>
          <cell r="Y366">
            <v>25</v>
          </cell>
          <cell r="Z366">
            <v>280</v>
          </cell>
          <cell r="AA366">
            <v>140</v>
          </cell>
          <cell r="AB366">
            <v>140</v>
          </cell>
          <cell r="AC366">
            <v>75</v>
          </cell>
          <cell r="AD366">
            <v>55</v>
          </cell>
          <cell r="AE366">
            <v>15</v>
          </cell>
          <cell r="AF366">
            <v>145</v>
          </cell>
          <cell r="AG366">
            <v>120</v>
          </cell>
          <cell r="AH366">
            <v>70</v>
          </cell>
          <cell r="AI366">
            <v>45</v>
          </cell>
          <cell r="AJ366">
            <v>0</v>
          </cell>
          <cell r="AK366">
            <v>25</v>
          </cell>
          <cell r="AL366">
            <v>0</v>
          </cell>
          <cell r="AM366">
            <v>10</v>
          </cell>
          <cell r="AN366">
            <v>15</v>
          </cell>
          <cell r="AO366">
            <v>895</v>
          </cell>
          <cell r="AP366">
            <v>120</v>
          </cell>
          <cell r="AQ366">
            <v>325</v>
          </cell>
          <cell r="AR366">
            <v>140</v>
          </cell>
          <cell r="AS366">
            <v>220</v>
          </cell>
          <cell r="AT366">
            <v>95</v>
          </cell>
          <cell r="AU366">
            <v>0.9</v>
          </cell>
          <cell r="AV366">
            <v>3475</v>
          </cell>
          <cell r="AW366">
            <v>765</v>
          </cell>
          <cell r="AX366">
            <v>145</v>
          </cell>
          <cell r="AY366">
            <v>115</v>
          </cell>
          <cell r="AZ366">
            <v>505</v>
          </cell>
          <cell r="BA366">
            <v>2705</v>
          </cell>
          <cell r="BB366">
            <v>2.8</v>
          </cell>
          <cell r="BC366">
            <v>715</v>
          </cell>
          <cell r="BD366">
            <v>325</v>
          </cell>
          <cell r="BE366">
            <v>20</v>
          </cell>
          <cell r="BF366">
            <v>55</v>
          </cell>
          <cell r="BG366">
            <v>245</v>
          </cell>
          <cell r="BH366">
            <v>395</v>
          </cell>
          <cell r="BI366">
            <v>1555</v>
          </cell>
          <cell r="BJ366">
            <v>5.0999999999999996</v>
          </cell>
          <cell r="BK366">
            <v>7930.4999999999991</v>
          </cell>
          <cell r="BL366">
            <v>2.2000000000000002</v>
          </cell>
          <cell r="BM366">
            <v>3421.0000000000005</v>
          </cell>
          <cell r="BN366">
            <v>1555</v>
          </cell>
          <cell r="BO366">
            <v>695</v>
          </cell>
          <cell r="BP366">
            <v>860</v>
          </cell>
          <cell r="BQ366">
            <v>0</v>
          </cell>
          <cell r="BR366">
            <v>1555</v>
          </cell>
          <cell r="BS366">
            <v>1195</v>
          </cell>
          <cell r="BT366">
            <v>295</v>
          </cell>
          <cell r="BU366">
            <v>60</v>
          </cell>
          <cell r="BV366">
            <v>1555</v>
          </cell>
          <cell r="BW366">
            <v>20</v>
          </cell>
          <cell r="BX366">
            <v>105</v>
          </cell>
          <cell r="BY366">
            <v>220</v>
          </cell>
          <cell r="BZ366">
            <v>520</v>
          </cell>
          <cell r="CA366">
            <v>260</v>
          </cell>
          <cell r="CB366">
            <v>185</v>
          </cell>
          <cell r="CC366">
            <v>185</v>
          </cell>
          <cell r="CD366">
            <v>0</v>
          </cell>
          <cell r="CE366">
            <v>50</v>
          </cell>
          <cell r="CF366">
            <v>1555</v>
          </cell>
          <cell r="CG366">
            <v>425</v>
          </cell>
          <cell r="CH366">
            <v>185</v>
          </cell>
          <cell r="CI366">
            <v>55</v>
          </cell>
          <cell r="CJ366">
            <v>25</v>
          </cell>
          <cell r="CK366">
            <v>0</v>
          </cell>
          <cell r="CL366">
            <v>855</v>
          </cell>
          <cell r="CM366">
            <v>5</v>
          </cell>
          <cell r="CN366">
            <v>0</v>
          </cell>
          <cell r="CO366">
            <v>1555</v>
          </cell>
          <cell r="CP366">
            <v>505</v>
          </cell>
          <cell r="CQ366">
            <v>540</v>
          </cell>
          <cell r="CR366">
            <v>235</v>
          </cell>
          <cell r="CS366">
            <v>260</v>
          </cell>
          <cell r="CT366">
            <v>15</v>
          </cell>
          <cell r="CU366">
            <v>3475</v>
          </cell>
          <cell r="CV366">
            <v>2.2000000000000002</v>
          </cell>
          <cell r="CW366">
            <v>1555</v>
          </cell>
          <cell r="CX366">
            <v>965</v>
          </cell>
          <cell r="CY366">
            <v>10</v>
          </cell>
          <cell r="CZ366">
            <v>585</v>
          </cell>
        </row>
        <row r="367">
          <cell r="C367" t="str">
            <v>Rivière-des-Prairies-Pointe-aux-Trembles</v>
          </cell>
          <cell r="D367">
            <v>87725</v>
          </cell>
          <cell r="E367">
            <v>35565</v>
          </cell>
          <cell r="F367">
            <v>35120</v>
          </cell>
          <cell r="G367">
            <v>2135</v>
          </cell>
          <cell r="H367">
            <v>8780</v>
          </cell>
          <cell r="I367">
            <v>6130</v>
          </cell>
          <cell r="J367">
            <v>87725</v>
          </cell>
          <cell r="K367">
            <v>75240</v>
          </cell>
          <cell r="L367">
            <v>12535</v>
          </cell>
          <cell r="M367">
            <v>29320</v>
          </cell>
          <cell r="N367">
            <v>13520</v>
          </cell>
          <cell r="O367">
            <v>6900</v>
          </cell>
          <cell r="P367">
            <v>6230</v>
          </cell>
          <cell r="Q367">
            <v>2665</v>
          </cell>
          <cell r="R367">
            <v>29335</v>
          </cell>
          <cell r="S367">
            <v>23530</v>
          </cell>
          <cell r="T367">
            <v>17225</v>
          </cell>
          <cell r="U367">
            <v>6740</v>
          </cell>
          <cell r="V367">
            <v>10430</v>
          </cell>
          <cell r="W367">
            <v>3805</v>
          </cell>
          <cell r="X367">
            <v>4545</v>
          </cell>
          <cell r="Y367">
            <v>2065</v>
          </cell>
          <cell r="Z367">
            <v>6300</v>
          </cell>
          <cell r="AA367">
            <v>3210</v>
          </cell>
          <cell r="AB367">
            <v>3085</v>
          </cell>
          <cell r="AC367">
            <v>1440</v>
          </cell>
          <cell r="AD367">
            <v>1235</v>
          </cell>
          <cell r="AE367">
            <v>390</v>
          </cell>
          <cell r="AF367">
            <v>5795</v>
          </cell>
          <cell r="AG367">
            <v>4860</v>
          </cell>
          <cell r="AH367">
            <v>2930</v>
          </cell>
          <cell r="AI367">
            <v>1330</v>
          </cell>
          <cell r="AJ367">
            <v>535</v>
          </cell>
          <cell r="AK367">
            <v>930</v>
          </cell>
          <cell r="AL367">
            <v>575</v>
          </cell>
          <cell r="AM367">
            <v>255</v>
          </cell>
          <cell r="AN367">
            <v>35</v>
          </cell>
          <cell r="AO367">
            <v>34215</v>
          </cell>
          <cell r="AP367">
            <v>5860</v>
          </cell>
          <cell r="AQ367">
            <v>11500</v>
          </cell>
          <cell r="AR367">
            <v>4395</v>
          </cell>
          <cell r="AS367">
            <v>7720</v>
          </cell>
          <cell r="AT367">
            <v>4740</v>
          </cell>
          <cell r="AU367">
            <v>1.1663541844213396</v>
          </cell>
          <cell r="AV367">
            <v>102475</v>
          </cell>
          <cell r="AW367">
            <v>15355</v>
          </cell>
          <cell r="AX367">
            <v>2425</v>
          </cell>
          <cell r="AY367">
            <v>2305</v>
          </cell>
          <cell r="AZ367">
            <v>10585</v>
          </cell>
          <cell r="BA367">
            <v>87120</v>
          </cell>
          <cell r="BB367">
            <v>2.9698312595875236</v>
          </cell>
          <cell r="BC367">
            <v>13720</v>
          </cell>
          <cell r="BD367">
            <v>5300</v>
          </cell>
          <cell r="BE367">
            <v>960</v>
          </cell>
          <cell r="BF367">
            <v>350</v>
          </cell>
          <cell r="BG367">
            <v>3945</v>
          </cell>
          <cell r="BH367">
            <v>8415</v>
          </cell>
          <cell r="BI367">
            <v>40650</v>
          </cell>
          <cell r="BJ367">
            <v>5.5840959409594095</v>
          </cell>
          <cell r="BK367">
            <v>226993.5</v>
          </cell>
          <cell r="BL367">
            <v>2.4738376383763838</v>
          </cell>
          <cell r="BM367">
            <v>100561.5</v>
          </cell>
          <cell r="BN367">
            <v>40635</v>
          </cell>
          <cell r="BO367">
            <v>24890</v>
          </cell>
          <cell r="BP367">
            <v>15745</v>
          </cell>
          <cell r="BQ367">
            <v>0</v>
          </cell>
          <cell r="BR367">
            <v>40645</v>
          </cell>
          <cell r="BS367">
            <v>27855</v>
          </cell>
          <cell r="BT367">
            <v>10535</v>
          </cell>
          <cell r="BU367">
            <v>2225</v>
          </cell>
          <cell r="BV367">
            <v>40615</v>
          </cell>
          <cell r="BW367">
            <v>1105</v>
          </cell>
          <cell r="BX367">
            <v>4460</v>
          </cell>
          <cell r="BY367">
            <v>4925</v>
          </cell>
          <cell r="BZ367">
            <v>6905</v>
          </cell>
          <cell r="CA367">
            <v>7880</v>
          </cell>
          <cell r="CB367">
            <v>6520</v>
          </cell>
          <cell r="CC367">
            <v>3860</v>
          </cell>
          <cell r="CD367">
            <v>2160</v>
          </cell>
          <cell r="CE367">
            <v>2750</v>
          </cell>
          <cell r="CF367">
            <v>40655</v>
          </cell>
          <cell r="CG367">
            <v>10275</v>
          </cell>
          <cell r="CH367">
            <v>5385</v>
          </cell>
          <cell r="CI367">
            <v>4195</v>
          </cell>
          <cell r="CJ367">
            <v>1635</v>
          </cell>
          <cell r="CK367">
            <v>2420</v>
          </cell>
          <cell r="CL367">
            <v>16660</v>
          </cell>
          <cell r="CM367">
            <v>45</v>
          </cell>
          <cell r="CN367">
            <v>15</v>
          </cell>
          <cell r="CO367">
            <v>40640</v>
          </cell>
          <cell r="CP367">
            <v>10620</v>
          </cell>
          <cell r="CQ367">
            <v>13180</v>
          </cell>
          <cell r="CR367">
            <v>7015</v>
          </cell>
          <cell r="CS367">
            <v>8725</v>
          </cell>
          <cell r="CT367">
            <v>1095</v>
          </cell>
          <cell r="CU367">
            <v>102470</v>
          </cell>
          <cell r="CV367">
            <v>2.5214074803149606</v>
          </cell>
          <cell r="CW367">
            <v>40650</v>
          </cell>
          <cell r="CX367">
            <v>28255</v>
          </cell>
          <cell r="CY367">
            <v>545</v>
          </cell>
          <cell r="CZ367">
            <v>11850</v>
          </cell>
        </row>
        <row r="370">
          <cell r="A370" t="str">
            <v>4620166.00</v>
          </cell>
          <cell r="B370" t="str">
            <v>0166.00</v>
          </cell>
          <cell r="C370" t="str">
            <v>Rosemont-La Petite-Patrie</v>
          </cell>
          <cell r="D370">
            <v>395</v>
          </cell>
          <cell r="E370">
            <v>260</v>
          </cell>
          <cell r="F370">
            <v>70</v>
          </cell>
          <cell r="G370">
            <v>10</v>
          </cell>
          <cell r="H370">
            <v>40</v>
          </cell>
          <cell r="I370">
            <v>15</v>
          </cell>
          <cell r="J370">
            <v>395</v>
          </cell>
          <cell r="K370">
            <v>315</v>
          </cell>
          <cell r="L370">
            <v>80</v>
          </cell>
          <cell r="M370">
            <v>90</v>
          </cell>
          <cell r="N370">
            <v>40</v>
          </cell>
          <cell r="O370">
            <v>10</v>
          </cell>
          <cell r="P370">
            <v>30</v>
          </cell>
          <cell r="Q370">
            <v>15</v>
          </cell>
          <cell r="R370">
            <v>85</v>
          </cell>
          <cell r="S370">
            <v>65</v>
          </cell>
          <cell r="T370">
            <v>30</v>
          </cell>
          <cell r="U370">
            <v>10</v>
          </cell>
          <cell r="V370">
            <v>20</v>
          </cell>
          <cell r="W370">
            <v>10</v>
          </cell>
          <cell r="X370">
            <v>0</v>
          </cell>
          <cell r="Y370">
            <v>0</v>
          </cell>
          <cell r="Z370">
            <v>35</v>
          </cell>
          <cell r="AA370">
            <v>15</v>
          </cell>
          <cell r="AB370">
            <v>25</v>
          </cell>
          <cell r="AC370">
            <v>0</v>
          </cell>
          <cell r="AD370">
            <v>20</v>
          </cell>
          <cell r="AE370">
            <v>0</v>
          </cell>
          <cell r="AF370">
            <v>20</v>
          </cell>
          <cell r="AG370">
            <v>10</v>
          </cell>
          <cell r="AH370">
            <v>0</v>
          </cell>
          <cell r="AI370">
            <v>0</v>
          </cell>
          <cell r="AJ370">
            <v>10</v>
          </cell>
          <cell r="AK370">
            <v>10</v>
          </cell>
          <cell r="AL370">
            <v>10</v>
          </cell>
          <cell r="AM370">
            <v>0</v>
          </cell>
          <cell r="AN370">
            <v>0</v>
          </cell>
          <cell r="AO370">
            <v>125</v>
          </cell>
          <cell r="AP370">
            <v>40</v>
          </cell>
          <cell r="AQ370">
            <v>20</v>
          </cell>
          <cell r="AR370">
            <v>10</v>
          </cell>
          <cell r="AS370">
            <v>10</v>
          </cell>
          <cell r="AT370">
            <v>40</v>
          </cell>
          <cell r="AU370">
            <v>1.5</v>
          </cell>
          <cell r="AV370">
            <v>440</v>
          </cell>
          <cell r="AW370">
            <v>160</v>
          </cell>
          <cell r="AX370">
            <v>10</v>
          </cell>
          <cell r="AY370">
            <v>15</v>
          </cell>
          <cell r="AZ370">
            <v>135</v>
          </cell>
          <cell r="BA370">
            <v>280</v>
          </cell>
          <cell r="BB370">
            <v>3.3</v>
          </cell>
          <cell r="BC370">
            <v>25</v>
          </cell>
          <cell r="BD370">
            <v>20</v>
          </cell>
          <cell r="BE370">
            <v>0</v>
          </cell>
          <cell r="BF370">
            <v>0</v>
          </cell>
          <cell r="BG370">
            <v>15</v>
          </cell>
          <cell r="BH370">
            <v>10</v>
          </cell>
          <cell r="BI370">
            <v>235</v>
          </cell>
          <cell r="BJ370">
            <v>4.3</v>
          </cell>
          <cell r="BK370">
            <v>1010.5</v>
          </cell>
          <cell r="BL370">
            <v>1.7</v>
          </cell>
          <cell r="BM370">
            <v>399.5</v>
          </cell>
          <cell r="BN370">
            <v>235</v>
          </cell>
          <cell r="BO370">
            <v>50</v>
          </cell>
          <cell r="BP370">
            <v>180</v>
          </cell>
          <cell r="BQ370">
            <v>0</v>
          </cell>
          <cell r="BR370">
            <v>235</v>
          </cell>
          <cell r="BS370">
            <v>115</v>
          </cell>
          <cell r="BT370">
            <v>90</v>
          </cell>
          <cell r="BU370">
            <v>30</v>
          </cell>
          <cell r="BV370">
            <v>235</v>
          </cell>
          <cell r="BW370">
            <v>105</v>
          </cell>
          <cell r="BX370">
            <v>55</v>
          </cell>
          <cell r="BY370">
            <v>20</v>
          </cell>
          <cell r="BZ370">
            <v>25</v>
          </cell>
          <cell r="CA370">
            <v>0</v>
          </cell>
          <cell r="CB370">
            <v>10</v>
          </cell>
          <cell r="CC370">
            <v>0</v>
          </cell>
          <cell r="CD370">
            <v>0</v>
          </cell>
          <cell r="CE370">
            <v>20</v>
          </cell>
          <cell r="CF370">
            <v>240</v>
          </cell>
          <cell r="CG370">
            <v>0</v>
          </cell>
          <cell r="CH370">
            <v>0</v>
          </cell>
          <cell r="CI370">
            <v>0</v>
          </cell>
          <cell r="CJ370">
            <v>0</v>
          </cell>
          <cell r="CK370">
            <v>0</v>
          </cell>
          <cell r="CL370">
            <v>230</v>
          </cell>
          <cell r="CM370">
            <v>5</v>
          </cell>
          <cell r="CN370">
            <v>0</v>
          </cell>
          <cell r="CO370">
            <v>235</v>
          </cell>
          <cell r="CP370">
            <v>130</v>
          </cell>
          <cell r="CQ370">
            <v>50</v>
          </cell>
          <cell r="CR370">
            <v>25</v>
          </cell>
          <cell r="CS370">
            <v>25</v>
          </cell>
          <cell r="CT370">
            <v>5</v>
          </cell>
          <cell r="CU370">
            <v>445</v>
          </cell>
          <cell r="CV370">
            <v>1.9</v>
          </cell>
          <cell r="CW370">
            <v>240</v>
          </cell>
          <cell r="CX370">
            <v>90</v>
          </cell>
          <cell r="CY370">
            <v>0</v>
          </cell>
          <cell r="CZ370">
            <v>145</v>
          </cell>
        </row>
        <row r="371">
          <cell r="A371" t="str">
            <v>4620179.00</v>
          </cell>
          <cell r="B371" t="str">
            <v>0179.00</v>
          </cell>
          <cell r="C371" t="str">
            <v>Rosemont-La Petite-Patrie</v>
          </cell>
          <cell r="D371">
            <v>3385</v>
          </cell>
          <cell r="E371">
            <v>2290</v>
          </cell>
          <cell r="F371">
            <v>545</v>
          </cell>
          <cell r="G371">
            <v>85</v>
          </cell>
          <cell r="H371">
            <v>335</v>
          </cell>
          <cell r="I371">
            <v>130</v>
          </cell>
          <cell r="J371">
            <v>3385</v>
          </cell>
          <cell r="K371">
            <v>2700</v>
          </cell>
          <cell r="L371">
            <v>685</v>
          </cell>
          <cell r="M371">
            <v>855</v>
          </cell>
          <cell r="N371">
            <v>540</v>
          </cell>
          <cell r="O371">
            <v>170</v>
          </cell>
          <cell r="P371">
            <v>110</v>
          </cell>
          <cell r="Q371">
            <v>30</v>
          </cell>
          <cell r="R371">
            <v>855</v>
          </cell>
          <cell r="S371">
            <v>605</v>
          </cell>
          <cell r="T371">
            <v>260</v>
          </cell>
          <cell r="U371">
            <v>110</v>
          </cell>
          <cell r="V371">
            <v>145</v>
          </cell>
          <cell r="W371">
            <v>75</v>
          </cell>
          <cell r="X371">
            <v>50</v>
          </cell>
          <cell r="Y371">
            <v>25</v>
          </cell>
          <cell r="Z371">
            <v>345</v>
          </cell>
          <cell r="AA371">
            <v>250</v>
          </cell>
          <cell r="AB371">
            <v>95</v>
          </cell>
          <cell r="AC371">
            <v>45</v>
          </cell>
          <cell r="AD371">
            <v>40</v>
          </cell>
          <cell r="AE371">
            <v>10</v>
          </cell>
          <cell r="AF371">
            <v>250</v>
          </cell>
          <cell r="AG371">
            <v>185</v>
          </cell>
          <cell r="AH371">
            <v>120</v>
          </cell>
          <cell r="AI371">
            <v>40</v>
          </cell>
          <cell r="AJ371">
            <v>25</v>
          </cell>
          <cell r="AK371">
            <v>65</v>
          </cell>
          <cell r="AL371">
            <v>50</v>
          </cell>
          <cell r="AM371">
            <v>15</v>
          </cell>
          <cell r="AN371">
            <v>0</v>
          </cell>
          <cell r="AO371">
            <v>750</v>
          </cell>
          <cell r="AP371">
            <v>220</v>
          </cell>
          <cell r="AQ371">
            <v>210</v>
          </cell>
          <cell r="AR371">
            <v>70</v>
          </cell>
          <cell r="AS371">
            <v>155</v>
          </cell>
          <cell r="AT371">
            <v>90</v>
          </cell>
          <cell r="AU371">
            <v>0.9</v>
          </cell>
          <cell r="AV371">
            <v>3755</v>
          </cell>
          <cell r="AW371">
            <v>1545</v>
          </cell>
          <cell r="AX371">
            <v>75</v>
          </cell>
          <cell r="AY371">
            <v>335</v>
          </cell>
          <cell r="AZ371">
            <v>1130</v>
          </cell>
          <cell r="BA371">
            <v>2205</v>
          </cell>
          <cell r="BB371">
            <v>2.6</v>
          </cell>
          <cell r="BC371">
            <v>310</v>
          </cell>
          <cell r="BD371">
            <v>150</v>
          </cell>
          <cell r="BE371">
            <v>10</v>
          </cell>
          <cell r="BF371">
            <v>0</v>
          </cell>
          <cell r="BG371">
            <v>140</v>
          </cell>
          <cell r="BH371">
            <v>155</v>
          </cell>
          <cell r="BI371">
            <v>2145</v>
          </cell>
          <cell r="BJ371">
            <v>4.0999999999999996</v>
          </cell>
          <cell r="BK371">
            <v>8794.5</v>
          </cell>
          <cell r="BL371">
            <v>1.5</v>
          </cell>
          <cell r="BM371">
            <v>3217.5</v>
          </cell>
          <cell r="BN371">
            <v>2145</v>
          </cell>
          <cell r="BO371">
            <v>375</v>
          </cell>
          <cell r="BP371">
            <v>1770</v>
          </cell>
          <cell r="BQ371">
            <v>0</v>
          </cell>
          <cell r="BR371">
            <v>2145</v>
          </cell>
          <cell r="BS371">
            <v>1145</v>
          </cell>
          <cell r="BT371">
            <v>705</v>
          </cell>
          <cell r="BU371">
            <v>290</v>
          </cell>
          <cell r="BV371">
            <v>2145</v>
          </cell>
          <cell r="BW371">
            <v>875</v>
          </cell>
          <cell r="BX371">
            <v>640</v>
          </cell>
          <cell r="BY371">
            <v>320</v>
          </cell>
          <cell r="BZ371">
            <v>110</v>
          </cell>
          <cell r="CA371">
            <v>35</v>
          </cell>
          <cell r="CB371">
            <v>50</v>
          </cell>
          <cell r="CC371">
            <v>30</v>
          </cell>
          <cell r="CD371">
            <v>30</v>
          </cell>
          <cell r="CE371">
            <v>50</v>
          </cell>
          <cell r="CF371">
            <v>2145</v>
          </cell>
          <cell r="CG371">
            <v>5</v>
          </cell>
          <cell r="CH371">
            <v>0</v>
          </cell>
          <cell r="CI371">
            <v>15</v>
          </cell>
          <cell r="CJ371">
            <v>240</v>
          </cell>
          <cell r="CK371">
            <v>0</v>
          </cell>
          <cell r="CL371">
            <v>1885</v>
          </cell>
          <cell r="CM371">
            <v>0</v>
          </cell>
          <cell r="CN371">
            <v>0</v>
          </cell>
          <cell r="CO371">
            <v>2150</v>
          </cell>
          <cell r="CP371">
            <v>1130</v>
          </cell>
          <cell r="CQ371">
            <v>630</v>
          </cell>
          <cell r="CR371">
            <v>235</v>
          </cell>
          <cell r="CS371">
            <v>140</v>
          </cell>
          <cell r="CT371">
            <v>5</v>
          </cell>
          <cell r="CU371">
            <v>3755</v>
          </cell>
          <cell r="CV371">
            <v>1.7</v>
          </cell>
          <cell r="CW371">
            <v>2145</v>
          </cell>
          <cell r="CX371">
            <v>835</v>
          </cell>
          <cell r="CY371">
            <v>10</v>
          </cell>
          <cell r="CZ371">
            <v>1300</v>
          </cell>
        </row>
        <row r="372">
          <cell r="A372" t="str">
            <v>4620180.00</v>
          </cell>
          <cell r="B372" t="str">
            <v>0180.00</v>
          </cell>
          <cell r="C372" t="str">
            <v>Rosemont-La Petite-Patrie</v>
          </cell>
          <cell r="D372">
            <v>3110</v>
          </cell>
          <cell r="E372">
            <v>1980</v>
          </cell>
          <cell r="F372">
            <v>580</v>
          </cell>
          <cell r="G372">
            <v>70</v>
          </cell>
          <cell r="H372">
            <v>325</v>
          </cell>
          <cell r="I372">
            <v>150</v>
          </cell>
          <cell r="J372">
            <v>3105</v>
          </cell>
          <cell r="K372">
            <v>2405</v>
          </cell>
          <cell r="L372">
            <v>700</v>
          </cell>
          <cell r="M372">
            <v>810</v>
          </cell>
          <cell r="N372">
            <v>470</v>
          </cell>
          <cell r="O372">
            <v>180</v>
          </cell>
          <cell r="P372">
            <v>125</v>
          </cell>
          <cell r="Q372">
            <v>40</v>
          </cell>
          <cell r="R372">
            <v>810</v>
          </cell>
          <cell r="S372">
            <v>625</v>
          </cell>
          <cell r="T372">
            <v>275</v>
          </cell>
          <cell r="U372">
            <v>150</v>
          </cell>
          <cell r="V372">
            <v>130</v>
          </cell>
          <cell r="W372">
            <v>55</v>
          </cell>
          <cell r="X372">
            <v>50</v>
          </cell>
          <cell r="Y372">
            <v>20</v>
          </cell>
          <cell r="Z372">
            <v>350</v>
          </cell>
          <cell r="AA372">
            <v>190</v>
          </cell>
          <cell r="AB372">
            <v>155</v>
          </cell>
          <cell r="AC372">
            <v>100</v>
          </cell>
          <cell r="AD372">
            <v>55</v>
          </cell>
          <cell r="AE372">
            <v>0</v>
          </cell>
          <cell r="AF372">
            <v>190</v>
          </cell>
          <cell r="AG372">
            <v>155</v>
          </cell>
          <cell r="AH372">
            <v>110</v>
          </cell>
          <cell r="AI372">
            <v>25</v>
          </cell>
          <cell r="AJ372">
            <v>25</v>
          </cell>
          <cell r="AK372">
            <v>30</v>
          </cell>
          <cell r="AL372">
            <v>20</v>
          </cell>
          <cell r="AM372">
            <v>0</v>
          </cell>
          <cell r="AN372">
            <v>10</v>
          </cell>
          <cell r="AO372">
            <v>735</v>
          </cell>
          <cell r="AP372">
            <v>200</v>
          </cell>
          <cell r="AQ372">
            <v>270</v>
          </cell>
          <cell r="AR372">
            <v>115</v>
          </cell>
          <cell r="AS372">
            <v>90</v>
          </cell>
          <cell r="AT372">
            <v>55</v>
          </cell>
          <cell r="AU372">
            <v>0.9</v>
          </cell>
          <cell r="AV372">
            <v>3555</v>
          </cell>
          <cell r="AW372">
            <v>1385</v>
          </cell>
          <cell r="AX372">
            <v>75</v>
          </cell>
          <cell r="AY372">
            <v>420</v>
          </cell>
          <cell r="AZ372">
            <v>890</v>
          </cell>
          <cell r="BA372">
            <v>2170</v>
          </cell>
          <cell r="BB372">
            <v>2.7</v>
          </cell>
          <cell r="BC372">
            <v>340</v>
          </cell>
          <cell r="BD372">
            <v>140</v>
          </cell>
          <cell r="BE372">
            <v>0</v>
          </cell>
          <cell r="BF372">
            <v>10</v>
          </cell>
          <cell r="BG372">
            <v>130</v>
          </cell>
          <cell r="BH372">
            <v>200</v>
          </cell>
          <cell r="BI372">
            <v>1905</v>
          </cell>
          <cell r="BJ372">
            <v>4.2</v>
          </cell>
          <cell r="BK372">
            <v>8001</v>
          </cell>
          <cell r="BL372">
            <v>1.6</v>
          </cell>
          <cell r="BM372">
            <v>3048</v>
          </cell>
          <cell r="BN372">
            <v>1905</v>
          </cell>
          <cell r="BO372">
            <v>405</v>
          </cell>
          <cell r="BP372">
            <v>1505</v>
          </cell>
          <cell r="BQ372">
            <v>0</v>
          </cell>
          <cell r="BR372">
            <v>1905</v>
          </cell>
          <cell r="BS372">
            <v>895</v>
          </cell>
          <cell r="BT372">
            <v>740</v>
          </cell>
          <cell r="BU372">
            <v>270</v>
          </cell>
          <cell r="BV372">
            <v>1910</v>
          </cell>
          <cell r="BW372">
            <v>695</v>
          </cell>
          <cell r="BX372">
            <v>735</v>
          </cell>
          <cell r="BY372">
            <v>245</v>
          </cell>
          <cell r="BZ372">
            <v>100</v>
          </cell>
          <cell r="CA372">
            <v>60</v>
          </cell>
          <cell r="CB372">
            <v>30</v>
          </cell>
          <cell r="CC372">
            <v>10</v>
          </cell>
          <cell r="CD372">
            <v>0</v>
          </cell>
          <cell r="CE372">
            <v>25</v>
          </cell>
          <cell r="CF372">
            <v>1910</v>
          </cell>
          <cell r="CG372">
            <v>0</v>
          </cell>
          <cell r="CH372">
            <v>0</v>
          </cell>
          <cell r="CI372">
            <v>0</v>
          </cell>
          <cell r="CJ372">
            <v>315</v>
          </cell>
          <cell r="CK372">
            <v>35</v>
          </cell>
          <cell r="CL372">
            <v>1545</v>
          </cell>
          <cell r="CM372">
            <v>15</v>
          </cell>
          <cell r="CN372">
            <v>0</v>
          </cell>
          <cell r="CO372">
            <v>1910</v>
          </cell>
          <cell r="CP372">
            <v>895</v>
          </cell>
          <cell r="CQ372">
            <v>615</v>
          </cell>
          <cell r="CR372">
            <v>230</v>
          </cell>
          <cell r="CS372">
            <v>155</v>
          </cell>
          <cell r="CT372">
            <v>10</v>
          </cell>
          <cell r="CU372">
            <v>3560</v>
          </cell>
          <cell r="CV372">
            <v>1.9</v>
          </cell>
          <cell r="CW372">
            <v>1905</v>
          </cell>
          <cell r="CX372">
            <v>790</v>
          </cell>
          <cell r="CY372">
            <v>10</v>
          </cell>
          <cell r="CZ372">
            <v>1105</v>
          </cell>
        </row>
        <row r="373">
          <cell r="A373" t="str">
            <v>4620181.00</v>
          </cell>
          <cell r="B373" t="str">
            <v>0181.00</v>
          </cell>
          <cell r="C373" t="str">
            <v>Rosemont-La Petite-Patrie</v>
          </cell>
          <cell r="D373">
            <v>3275</v>
          </cell>
          <cell r="E373">
            <v>2100</v>
          </cell>
          <cell r="F373">
            <v>595</v>
          </cell>
          <cell r="G373">
            <v>75</v>
          </cell>
          <cell r="H373">
            <v>340</v>
          </cell>
          <cell r="I373">
            <v>165</v>
          </cell>
          <cell r="J373">
            <v>3270</v>
          </cell>
          <cell r="K373">
            <v>2505</v>
          </cell>
          <cell r="L373">
            <v>765</v>
          </cell>
          <cell r="M373">
            <v>890</v>
          </cell>
          <cell r="N373">
            <v>540</v>
          </cell>
          <cell r="O373">
            <v>195</v>
          </cell>
          <cell r="P373">
            <v>125</v>
          </cell>
          <cell r="Q373">
            <v>35</v>
          </cell>
          <cell r="R373">
            <v>890</v>
          </cell>
          <cell r="S373">
            <v>655</v>
          </cell>
          <cell r="T373">
            <v>275</v>
          </cell>
          <cell r="U373">
            <v>135</v>
          </cell>
          <cell r="V373">
            <v>145</v>
          </cell>
          <cell r="W373">
            <v>80</v>
          </cell>
          <cell r="X373">
            <v>35</v>
          </cell>
          <cell r="Y373">
            <v>30</v>
          </cell>
          <cell r="Z373">
            <v>380</v>
          </cell>
          <cell r="AA373">
            <v>230</v>
          </cell>
          <cell r="AB373">
            <v>145</v>
          </cell>
          <cell r="AC373">
            <v>65</v>
          </cell>
          <cell r="AD373">
            <v>75</v>
          </cell>
          <cell r="AE373">
            <v>10</v>
          </cell>
          <cell r="AF373">
            <v>240</v>
          </cell>
          <cell r="AG373">
            <v>195</v>
          </cell>
          <cell r="AH373">
            <v>135</v>
          </cell>
          <cell r="AI373">
            <v>45</v>
          </cell>
          <cell r="AJ373">
            <v>15</v>
          </cell>
          <cell r="AK373">
            <v>40</v>
          </cell>
          <cell r="AL373">
            <v>35</v>
          </cell>
          <cell r="AM373">
            <v>0</v>
          </cell>
          <cell r="AN373">
            <v>0</v>
          </cell>
          <cell r="AO373">
            <v>785</v>
          </cell>
          <cell r="AP373">
            <v>255</v>
          </cell>
          <cell r="AQ373">
            <v>285</v>
          </cell>
          <cell r="AR373">
            <v>95</v>
          </cell>
          <cell r="AS373">
            <v>100</v>
          </cell>
          <cell r="AT373">
            <v>50</v>
          </cell>
          <cell r="AU373">
            <v>0.9</v>
          </cell>
          <cell r="AV373">
            <v>3790</v>
          </cell>
          <cell r="AW373">
            <v>1460</v>
          </cell>
          <cell r="AX373">
            <v>130</v>
          </cell>
          <cell r="AY373">
            <v>395</v>
          </cell>
          <cell r="AZ373">
            <v>935</v>
          </cell>
          <cell r="BA373">
            <v>2335</v>
          </cell>
          <cell r="BB373">
            <v>2.6</v>
          </cell>
          <cell r="BC373">
            <v>345</v>
          </cell>
          <cell r="BD373">
            <v>215</v>
          </cell>
          <cell r="BE373">
            <v>20</v>
          </cell>
          <cell r="BF373">
            <v>10</v>
          </cell>
          <cell r="BG373">
            <v>185</v>
          </cell>
          <cell r="BH373">
            <v>135</v>
          </cell>
          <cell r="BI373">
            <v>2020</v>
          </cell>
          <cell r="BJ373">
            <v>4.4000000000000004</v>
          </cell>
          <cell r="BK373">
            <v>8888</v>
          </cell>
          <cell r="BL373">
            <v>1.7</v>
          </cell>
          <cell r="BM373">
            <v>3434</v>
          </cell>
          <cell r="BN373">
            <v>2020</v>
          </cell>
          <cell r="BO373">
            <v>425</v>
          </cell>
          <cell r="BP373">
            <v>1595</v>
          </cell>
          <cell r="BQ373">
            <v>0</v>
          </cell>
          <cell r="BR373">
            <v>2020</v>
          </cell>
          <cell r="BS373">
            <v>1050</v>
          </cell>
          <cell r="BT373">
            <v>670</v>
          </cell>
          <cell r="BU373">
            <v>300</v>
          </cell>
          <cell r="BV373">
            <v>2020</v>
          </cell>
          <cell r="BW373">
            <v>815</v>
          </cell>
          <cell r="BX373">
            <v>620</v>
          </cell>
          <cell r="BY373">
            <v>315</v>
          </cell>
          <cell r="BZ373">
            <v>100</v>
          </cell>
          <cell r="CA373">
            <v>50</v>
          </cell>
          <cell r="CB373">
            <v>35</v>
          </cell>
          <cell r="CC373">
            <v>40</v>
          </cell>
          <cell r="CD373">
            <v>10</v>
          </cell>
          <cell r="CE373">
            <v>35</v>
          </cell>
          <cell r="CF373">
            <v>2020</v>
          </cell>
          <cell r="CG373">
            <v>0</v>
          </cell>
          <cell r="CH373">
            <v>5</v>
          </cell>
          <cell r="CI373">
            <v>5</v>
          </cell>
          <cell r="CJ373">
            <v>350</v>
          </cell>
          <cell r="CK373">
            <v>10</v>
          </cell>
          <cell r="CL373">
            <v>1635</v>
          </cell>
          <cell r="CM373">
            <v>10</v>
          </cell>
          <cell r="CN373">
            <v>0</v>
          </cell>
          <cell r="CO373">
            <v>2020</v>
          </cell>
          <cell r="CP373">
            <v>930</v>
          </cell>
          <cell r="CQ373">
            <v>655</v>
          </cell>
          <cell r="CR373">
            <v>250</v>
          </cell>
          <cell r="CS373">
            <v>165</v>
          </cell>
          <cell r="CT373">
            <v>15</v>
          </cell>
          <cell r="CU373">
            <v>3795</v>
          </cell>
          <cell r="CV373">
            <v>1.9</v>
          </cell>
          <cell r="CW373">
            <v>2020</v>
          </cell>
          <cell r="CX373">
            <v>880</v>
          </cell>
          <cell r="CY373">
            <v>10</v>
          </cell>
          <cell r="CZ373">
            <v>1135</v>
          </cell>
        </row>
        <row r="374">
          <cell r="A374" t="str">
            <v>4620182.00</v>
          </cell>
          <cell r="B374" t="str">
            <v>0182.00</v>
          </cell>
          <cell r="C374" t="str">
            <v>Rosemont-La Petite-Patrie</v>
          </cell>
          <cell r="D374">
            <v>1875</v>
          </cell>
          <cell r="E374">
            <v>1130</v>
          </cell>
          <cell r="F374">
            <v>375</v>
          </cell>
          <cell r="G374">
            <v>30</v>
          </cell>
          <cell r="H374">
            <v>205</v>
          </cell>
          <cell r="I374">
            <v>130</v>
          </cell>
          <cell r="J374">
            <v>1875</v>
          </cell>
          <cell r="K374">
            <v>1450</v>
          </cell>
          <cell r="L374">
            <v>420</v>
          </cell>
          <cell r="M374">
            <v>535</v>
          </cell>
          <cell r="N374">
            <v>285</v>
          </cell>
          <cell r="O374">
            <v>155</v>
          </cell>
          <cell r="P374">
            <v>75</v>
          </cell>
          <cell r="Q374">
            <v>20</v>
          </cell>
          <cell r="R374">
            <v>535</v>
          </cell>
          <cell r="S374">
            <v>420</v>
          </cell>
          <cell r="T374">
            <v>200</v>
          </cell>
          <cell r="U374">
            <v>95</v>
          </cell>
          <cell r="V374">
            <v>105</v>
          </cell>
          <cell r="W374">
            <v>50</v>
          </cell>
          <cell r="X374">
            <v>35</v>
          </cell>
          <cell r="Y374">
            <v>20</v>
          </cell>
          <cell r="Z374">
            <v>225</v>
          </cell>
          <cell r="AA374">
            <v>130</v>
          </cell>
          <cell r="AB374">
            <v>85</v>
          </cell>
          <cell r="AC374">
            <v>45</v>
          </cell>
          <cell r="AD374">
            <v>45</v>
          </cell>
          <cell r="AE374">
            <v>0</v>
          </cell>
          <cell r="AF374">
            <v>115</v>
          </cell>
          <cell r="AG374">
            <v>105</v>
          </cell>
          <cell r="AH374">
            <v>45</v>
          </cell>
          <cell r="AI374">
            <v>55</v>
          </cell>
          <cell r="AJ374">
            <v>0</v>
          </cell>
          <cell r="AK374">
            <v>10</v>
          </cell>
          <cell r="AL374">
            <v>10</v>
          </cell>
          <cell r="AM374">
            <v>10</v>
          </cell>
          <cell r="AN374">
            <v>0</v>
          </cell>
          <cell r="AO374">
            <v>500</v>
          </cell>
          <cell r="AP374">
            <v>155</v>
          </cell>
          <cell r="AQ374">
            <v>90</v>
          </cell>
          <cell r="AR374">
            <v>35</v>
          </cell>
          <cell r="AS374">
            <v>135</v>
          </cell>
          <cell r="AT374">
            <v>80</v>
          </cell>
          <cell r="AU374">
            <v>0.9</v>
          </cell>
          <cell r="AV374">
            <v>2160</v>
          </cell>
          <cell r="AW374">
            <v>705</v>
          </cell>
          <cell r="AX374">
            <v>50</v>
          </cell>
          <cell r="AY374">
            <v>120</v>
          </cell>
          <cell r="AZ374">
            <v>535</v>
          </cell>
          <cell r="BA374">
            <v>1455</v>
          </cell>
          <cell r="BB374">
            <v>2.7</v>
          </cell>
          <cell r="BC374">
            <v>295</v>
          </cell>
          <cell r="BD374">
            <v>160</v>
          </cell>
          <cell r="BE374">
            <v>0</v>
          </cell>
          <cell r="BF374">
            <v>10</v>
          </cell>
          <cell r="BG374">
            <v>155</v>
          </cell>
          <cell r="BH374">
            <v>140</v>
          </cell>
          <cell r="BI374">
            <v>1145</v>
          </cell>
          <cell r="BJ374">
            <v>4.7</v>
          </cell>
          <cell r="BK374">
            <v>5381.5</v>
          </cell>
          <cell r="BL374">
            <v>1.8</v>
          </cell>
          <cell r="BM374">
            <v>2061</v>
          </cell>
          <cell r="BN374">
            <v>1145</v>
          </cell>
          <cell r="BO374">
            <v>265</v>
          </cell>
          <cell r="BP374">
            <v>880</v>
          </cell>
          <cell r="BQ374">
            <v>0</v>
          </cell>
          <cell r="BR374">
            <v>1145</v>
          </cell>
          <cell r="BS374">
            <v>625</v>
          </cell>
          <cell r="BT374">
            <v>405</v>
          </cell>
          <cell r="BU374">
            <v>120</v>
          </cell>
          <cell r="BV374">
            <v>1145</v>
          </cell>
          <cell r="BW374">
            <v>590</v>
          </cell>
          <cell r="BX374">
            <v>330</v>
          </cell>
          <cell r="BY374">
            <v>85</v>
          </cell>
          <cell r="BZ374">
            <v>20</v>
          </cell>
          <cell r="CA374">
            <v>35</v>
          </cell>
          <cell r="CB374">
            <v>70</v>
          </cell>
          <cell r="CC374">
            <v>0</v>
          </cell>
          <cell r="CD374">
            <v>10</v>
          </cell>
          <cell r="CE374">
            <v>0</v>
          </cell>
          <cell r="CF374">
            <v>1145</v>
          </cell>
          <cell r="CG374">
            <v>5</v>
          </cell>
          <cell r="CH374">
            <v>0</v>
          </cell>
          <cell r="CI374">
            <v>0</v>
          </cell>
          <cell r="CJ374">
            <v>280</v>
          </cell>
          <cell r="CK374">
            <v>70</v>
          </cell>
          <cell r="CL374">
            <v>775</v>
          </cell>
          <cell r="CM374">
            <v>15</v>
          </cell>
          <cell r="CN374">
            <v>0</v>
          </cell>
          <cell r="CO374">
            <v>1145</v>
          </cell>
          <cell r="CP374">
            <v>555</v>
          </cell>
          <cell r="CQ374">
            <v>365</v>
          </cell>
          <cell r="CR374">
            <v>125</v>
          </cell>
          <cell r="CS374">
            <v>100</v>
          </cell>
          <cell r="CT374">
            <v>10</v>
          </cell>
          <cell r="CU374">
            <v>2110</v>
          </cell>
          <cell r="CV374">
            <v>1.8</v>
          </cell>
          <cell r="CW374">
            <v>1145</v>
          </cell>
          <cell r="CX374">
            <v>535</v>
          </cell>
          <cell r="CY374">
            <v>0</v>
          </cell>
          <cell r="CZ374">
            <v>610</v>
          </cell>
        </row>
        <row r="375">
          <cell r="A375" t="str">
            <v>4620183.00</v>
          </cell>
          <cell r="B375" t="str">
            <v>0183.00</v>
          </cell>
          <cell r="C375" t="str">
            <v>Rosemont-La Petite-Patrie</v>
          </cell>
          <cell r="D375">
            <v>1910</v>
          </cell>
          <cell r="E375">
            <v>1160</v>
          </cell>
          <cell r="F375">
            <v>355</v>
          </cell>
          <cell r="G375">
            <v>50</v>
          </cell>
          <cell r="H375">
            <v>240</v>
          </cell>
          <cell r="I375">
            <v>100</v>
          </cell>
          <cell r="J375">
            <v>1910</v>
          </cell>
          <cell r="K375">
            <v>1505</v>
          </cell>
          <cell r="L375">
            <v>400</v>
          </cell>
          <cell r="M375">
            <v>540</v>
          </cell>
          <cell r="N375">
            <v>360</v>
          </cell>
          <cell r="O375">
            <v>120</v>
          </cell>
          <cell r="P375">
            <v>45</v>
          </cell>
          <cell r="Q375">
            <v>10</v>
          </cell>
          <cell r="R375">
            <v>535</v>
          </cell>
          <cell r="S375">
            <v>350</v>
          </cell>
          <cell r="T375">
            <v>160</v>
          </cell>
          <cell r="U375">
            <v>105</v>
          </cell>
          <cell r="V375">
            <v>60</v>
          </cell>
          <cell r="W375">
            <v>35</v>
          </cell>
          <cell r="X375">
            <v>20</v>
          </cell>
          <cell r="Y375">
            <v>0</v>
          </cell>
          <cell r="Z375">
            <v>190</v>
          </cell>
          <cell r="AA375">
            <v>135</v>
          </cell>
          <cell r="AB375">
            <v>55</v>
          </cell>
          <cell r="AC375">
            <v>20</v>
          </cell>
          <cell r="AD375">
            <v>20</v>
          </cell>
          <cell r="AE375">
            <v>10</v>
          </cell>
          <cell r="AF375">
            <v>185</v>
          </cell>
          <cell r="AG375">
            <v>130</v>
          </cell>
          <cell r="AH375">
            <v>95</v>
          </cell>
          <cell r="AI375">
            <v>35</v>
          </cell>
          <cell r="AJ375">
            <v>0</v>
          </cell>
          <cell r="AK375">
            <v>50</v>
          </cell>
          <cell r="AL375">
            <v>25</v>
          </cell>
          <cell r="AM375">
            <v>25</v>
          </cell>
          <cell r="AN375">
            <v>0</v>
          </cell>
          <cell r="AO375">
            <v>425</v>
          </cell>
          <cell r="AP375">
            <v>125</v>
          </cell>
          <cell r="AQ375">
            <v>165</v>
          </cell>
          <cell r="AR375">
            <v>30</v>
          </cell>
          <cell r="AS375">
            <v>50</v>
          </cell>
          <cell r="AT375">
            <v>55</v>
          </cell>
          <cell r="AU375">
            <v>0.8</v>
          </cell>
          <cell r="AV375">
            <v>2095</v>
          </cell>
          <cell r="AW375">
            <v>785</v>
          </cell>
          <cell r="AX375">
            <v>45</v>
          </cell>
          <cell r="AY375">
            <v>115</v>
          </cell>
          <cell r="AZ375">
            <v>625</v>
          </cell>
          <cell r="BA375">
            <v>1310</v>
          </cell>
          <cell r="BB375">
            <v>2.5</v>
          </cell>
          <cell r="BC375">
            <v>255</v>
          </cell>
          <cell r="BD375">
            <v>125</v>
          </cell>
          <cell r="BE375">
            <v>0</v>
          </cell>
          <cell r="BF375">
            <v>10</v>
          </cell>
          <cell r="BG375">
            <v>120</v>
          </cell>
          <cell r="BH375">
            <v>130</v>
          </cell>
          <cell r="BI375">
            <v>1210</v>
          </cell>
          <cell r="BJ375">
            <v>4.5</v>
          </cell>
          <cell r="BK375">
            <v>5445</v>
          </cell>
          <cell r="BL375">
            <v>1.7</v>
          </cell>
          <cell r="BM375">
            <v>2057</v>
          </cell>
          <cell r="BN375">
            <v>1210</v>
          </cell>
          <cell r="BO375">
            <v>270</v>
          </cell>
          <cell r="BP375">
            <v>945</v>
          </cell>
          <cell r="BQ375">
            <v>0</v>
          </cell>
          <cell r="BR375">
            <v>1210</v>
          </cell>
          <cell r="BS375">
            <v>650</v>
          </cell>
          <cell r="BT375">
            <v>440</v>
          </cell>
          <cell r="BU375">
            <v>125</v>
          </cell>
          <cell r="BV375">
            <v>1210</v>
          </cell>
          <cell r="BW375">
            <v>585</v>
          </cell>
          <cell r="BX375">
            <v>380</v>
          </cell>
          <cell r="BY375">
            <v>120</v>
          </cell>
          <cell r="BZ375">
            <v>20</v>
          </cell>
          <cell r="CA375">
            <v>50</v>
          </cell>
          <cell r="CB375">
            <v>30</v>
          </cell>
          <cell r="CC375">
            <v>0</v>
          </cell>
          <cell r="CD375">
            <v>0</v>
          </cell>
          <cell r="CE375">
            <v>35</v>
          </cell>
          <cell r="CF375">
            <v>1215</v>
          </cell>
          <cell r="CG375">
            <v>0</v>
          </cell>
          <cell r="CH375">
            <v>5</v>
          </cell>
          <cell r="CI375">
            <v>0</v>
          </cell>
          <cell r="CJ375">
            <v>225</v>
          </cell>
          <cell r="CK375">
            <v>55</v>
          </cell>
          <cell r="CL375">
            <v>920</v>
          </cell>
          <cell r="CM375">
            <v>10</v>
          </cell>
          <cell r="CN375">
            <v>0</v>
          </cell>
          <cell r="CO375">
            <v>1215</v>
          </cell>
          <cell r="CP375">
            <v>610</v>
          </cell>
          <cell r="CQ375">
            <v>385</v>
          </cell>
          <cell r="CR375">
            <v>140</v>
          </cell>
          <cell r="CS375">
            <v>75</v>
          </cell>
          <cell r="CT375">
            <v>5</v>
          </cell>
          <cell r="CU375">
            <v>2150</v>
          </cell>
          <cell r="CV375">
            <v>1.8</v>
          </cell>
          <cell r="CW375">
            <v>1215</v>
          </cell>
          <cell r="CX375">
            <v>520</v>
          </cell>
          <cell r="CY375">
            <v>0</v>
          </cell>
          <cell r="CZ375">
            <v>685</v>
          </cell>
        </row>
        <row r="376">
          <cell r="A376" t="str">
            <v>4620184.00</v>
          </cell>
          <cell r="B376" t="str">
            <v>0184.00</v>
          </cell>
          <cell r="C376" t="str">
            <v>Rosemont-La Petite-Patrie</v>
          </cell>
          <cell r="D376">
            <v>2580</v>
          </cell>
          <cell r="E376">
            <v>1525</v>
          </cell>
          <cell r="F376">
            <v>590</v>
          </cell>
          <cell r="G376">
            <v>65</v>
          </cell>
          <cell r="H376">
            <v>275</v>
          </cell>
          <cell r="I376">
            <v>120</v>
          </cell>
          <cell r="J376">
            <v>2580</v>
          </cell>
          <cell r="K376">
            <v>1950</v>
          </cell>
          <cell r="L376">
            <v>630</v>
          </cell>
          <cell r="M376">
            <v>815</v>
          </cell>
          <cell r="N376">
            <v>475</v>
          </cell>
          <cell r="O376">
            <v>210</v>
          </cell>
          <cell r="P376">
            <v>105</v>
          </cell>
          <cell r="Q376">
            <v>20</v>
          </cell>
          <cell r="R376">
            <v>815</v>
          </cell>
          <cell r="S376">
            <v>605</v>
          </cell>
          <cell r="T376">
            <v>290</v>
          </cell>
          <cell r="U376">
            <v>185</v>
          </cell>
          <cell r="V376">
            <v>105</v>
          </cell>
          <cell r="W376">
            <v>50</v>
          </cell>
          <cell r="X376">
            <v>45</v>
          </cell>
          <cell r="Y376">
            <v>0</v>
          </cell>
          <cell r="Z376">
            <v>315</v>
          </cell>
          <cell r="AA376">
            <v>170</v>
          </cell>
          <cell r="AB376">
            <v>145</v>
          </cell>
          <cell r="AC376">
            <v>75</v>
          </cell>
          <cell r="AD376">
            <v>60</v>
          </cell>
          <cell r="AE376">
            <v>10</v>
          </cell>
          <cell r="AF376">
            <v>205</v>
          </cell>
          <cell r="AG376">
            <v>150</v>
          </cell>
          <cell r="AH376">
            <v>75</v>
          </cell>
          <cell r="AI376">
            <v>70</v>
          </cell>
          <cell r="AJ376">
            <v>0</v>
          </cell>
          <cell r="AK376">
            <v>55</v>
          </cell>
          <cell r="AL376">
            <v>45</v>
          </cell>
          <cell r="AM376">
            <v>0</v>
          </cell>
          <cell r="AN376">
            <v>0</v>
          </cell>
          <cell r="AO376">
            <v>700</v>
          </cell>
          <cell r="AP376">
            <v>170</v>
          </cell>
          <cell r="AQ376">
            <v>255</v>
          </cell>
          <cell r="AR376">
            <v>105</v>
          </cell>
          <cell r="AS376">
            <v>100</v>
          </cell>
          <cell r="AT376">
            <v>70</v>
          </cell>
          <cell r="AU376">
            <v>0.9</v>
          </cell>
          <cell r="AV376">
            <v>3025</v>
          </cell>
          <cell r="AW376">
            <v>900</v>
          </cell>
          <cell r="AX376">
            <v>55</v>
          </cell>
          <cell r="AY376">
            <v>235</v>
          </cell>
          <cell r="AZ376">
            <v>615</v>
          </cell>
          <cell r="BA376">
            <v>2120</v>
          </cell>
          <cell r="BB376">
            <v>2.6</v>
          </cell>
          <cell r="BC376">
            <v>380</v>
          </cell>
          <cell r="BD376">
            <v>140</v>
          </cell>
          <cell r="BE376">
            <v>10</v>
          </cell>
          <cell r="BF376">
            <v>0</v>
          </cell>
          <cell r="BG376">
            <v>125</v>
          </cell>
          <cell r="BH376">
            <v>235</v>
          </cell>
          <cell r="BI376">
            <v>1515</v>
          </cell>
          <cell r="BJ376">
            <v>4.7</v>
          </cell>
          <cell r="BK376">
            <v>7120.5</v>
          </cell>
          <cell r="BL376">
            <v>1.9</v>
          </cell>
          <cell r="BM376">
            <v>2878.5</v>
          </cell>
          <cell r="BN376">
            <v>1515</v>
          </cell>
          <cell r="BO376">
            <v>455</v>
          </cell>
          <cell r="BP376">
            <v>1060</v>
          </cell>
          <cell r="BQ376">
            <v>0</v>
          </cell>
          <cell r="BR376">
            <v>1515</v>
          </cell>
          <cell r="BS376">
            <v>885</v>
          </cell>
          <cell r="BT376">
            <v>460</v>
          </cell>
          <cell r="BU376">
            <v>165</v>
          </cell>
          <cell r="BV376">
            <v>1520</v>
          </cell>
          <cell r="BW376">
            <v>750</v>
          </cell>
          <cell r="BX376">
            <v>535</v>
          </cell>
          <cell r="BY376">
            <v>165</v>
          </cell>
          <cell r="BZ376">
            <v>15</v>
          </cell>
          <cell r="CA376">
            <v>20</v>
          </cell>
          <cell r="CB376">
            <v>10</v>
          </cell>
          <cell r="CC376">
            <v>0</v>
          </cell>
          <cell r="CD376">
            <v>0</v>
          </cell>
          <cell r="CE376">
            <v>15</v>
          </cell>
          <cell r="CF376">
            <v>1515</v>
          </cell>
          <cell r="CG376">
            <v>0</v>
          </cell>
          <cell r="CH376">
            <v>0</v>
          </cell>
          <cell r="CI376">
            <v>5</v>
          </cell>
          <cell r="CJ376">
            <v>545</v>
          </cell>
          <cell r="CK376">
            <v>5</v>
          </cell>
          <cell r="CL376">
            <v>950</v>
          </cell>
          <cell r="CM376">
            <v>5</v>
          </cell>
          <cell r="CN376">
            <v>0</v>
          </cell>
          <cell r="CO376">
            <v>1515</v>
          </cell>
          <cell r="CP376">
            <v>615</v>
          </cell>
          <cell r="CQ376">
            <v>525</v>
          </cell>
          <cell r="CR376">
            <v>215</v>
          </cell>
          <cell r="CS376">
            <v>145</v>
          </cell>
          <cell r="CT376">
            <v>15</v>
          </cell>
          <cell r="CU376">
            <v>3025</v>
          </cell>
          <cell r="CV376">
            <v>2</v>
          </cell>
          <cell r="CW376">
            <v>1515</v>
          </cell>
          <cell r="CX376">
            <v>790</v>
          </cell>
          <cell r="CY376">
            <v>10</v>
          </cell>
          <cell r="CZ376">
            <v>715</v>
          </cell>
        </row>
        <row r="377">
          <cell r="A377" t="str">
            <v>4620185.00</v>
          </cell>
          <cell r="B377" t="str">
            <v>0185.00</v>
          </cell>
          <cell r="C377" t="str">
            <v>Rosemont-La Petite-Patrie</v>
          </cell>
          <cell r="D377">
            <v>4525</v>
          </cell>
          <cell r="E377">
            <v>2575</v>
          </cell>
          <cell r="F377">
            <v>1010</v>
          </cell>
          <cell r="G377">
            <v>110</v>
          </cell>
          <cell r="H377">
            <v>540</v>
          </cell>
          <cell r="I377">
            <v>285</v>
          </cell>
          <cell r="J377">
            <v>4525</v>
          </cell>
          <cell r="K377">
            <v>3585</v>
          </cell>
          <cell r="L377">
            <v>940</v>
          </cell>
          <cell r="M377">
            <v>1280</v>
          </cell>
          <cell r="N377">
            <v>765</v>
          </cell>
          <cell r="O377">
            <v>290</v>
          </cell>
          <cell r="P377">
            <v>185</v>
          </cell>
          <cell r="Q377">
            <v>40</v>
          </cell>
          <cell r="R377">
            <v>1280</v>
          </cell>
          <cell r="S377">
            <v>955</v>
          </cell>
          <cell r="T377">
            <v>490</v>
          </cell>
          <cell r="U377">
            <v>275</v>
          </cell>
          <cell r="V377">
            <v>210</v>
          </cell>
          <cell r="W377">
            <v>95</v>
          </cell>
          <cell r="X377">
            <v>95</v>
          </cell>
          <cell r="Y377">
            <v>25</v>
          </cell>
          <cell r="Z377">
            <v>470</v>
          </cell>
          <cell r="AA377">
            <v>300</v>
          </cell>
          <cell r="AB377">
            <v>170</v>
          </cell>
          <cell r="AC377">
            <v>85</v>
          </cell>
          <cell r="AD377">
            <v>70</v>
          </cell>
          <cell r="AE377">
            <v>15</v>
          </cell>
          <cell r="AF377">
            <v>325</v>
          </cell>
          <cell r="AG377">
            <v>275</v>
          </cell>
          <cell r="AH377">
            <v>155</v>
          </cell>
          <cell r="AI377">
            <v>95</v>
          </cell>
          <cell r="AJ377">
            <v>25</v>
          </cell>
          <cell r="AK377">
            <v>50</v>
          </cell>
          <cell r="AL377">
            <v>35</v>
          </cell>
          <cell r="AM377">
            <v>15</v>
          </cell>
          <cell r="AN377">
            <v>0</v>
          </cell>
          <cell r="AO377">
            <v>1120</v>
          </cell>
          <cell r="AP377">
            <v>220</v>
          </cell>
          <cell r="AQ377">
            <v>400</v>
          </cell>
          <cell r="AR377">
            <v>170</v>
          </cell>
          <cell r="AS377">
            <v>170</v>
          </cell>
          <cell r="AT377">
            <v>155</v>
          </cell>
          <cell r="AU377">
            <v>0.9</v>
          </cell>
          <cell r="AV377">
            <v>5095</v>
          </cell>
          <cell r="AW377">
            <v>1740</v>
          </cell>
          <cell r="AX377">
            <v>130</v>
          </cell>
          <cell r="AY377">
            <v>250</v>
          </cell>
          <cell r="AZ377">
            <v>1360</v>
          </cell>
          <cell r="BA377">
            <v>3355</v>
          </cell>
          <cell r="BB377">
            <v>2.6</v>
          </cell>
          <cell r="BC377">
            <v>710</v>
          </cell>
          <cell r="BD377">
            <v>350</v>
          </cell>
          <cell r="BE377">
            <v>35</v>
          </cell>
          <cell r="BF377">
            <v>15</v>
          </cell>
          <cell r="BG377">
            <v>300</v>
          </cell>
          <cell r="BH377">
            <v>360</v>
          </cell>
          <cell r="BI377">
            <v>2770</v>
          </cell>
          <cell r="BJ377">
            <v>4.5</v>
          </cell>
          <cell r="BK377">
            <v>12465</v>
          </cell>
          <cell r="BL377">
            <v>1.7</v>
          </cell>
          <cell r="BM377">
            <v>4709</v>
          </cell>
          <cell r="BN377">
            <v>2770</v>
          </cell>
          <cell r="BO377">
            <v>740</v>
          </cell>
          <cell r="BP377">
            <v>2025</v>
          </cell>
          <cell r="BQ377">
            <v>0</v>
          </cell>
          <cell r="BR377">
            <v>2770</v>
          </cell>
          <cell r="BS377">
            <v>1530</v>
          </cell>
          <cell r="BT377">
            <v>965</v>
          </cell>
          <cell r="BU377">
            <v>270</v>
          </cell>
          <cell r="BV377">
            <v>2765</v>
          </cell>
          <cell r="BW377">
            <v>795</v>
          </cell>
          <cell r="BX377">
            <v>1110</v>
          </cell>
          <cell r="BY377">
            <v>485</v>
          </cell>
          <cell r="BZ377">
            <v>175</v>
          </cell>
          <cell r="CA377">
            <v>60</v>
          </cell>
          <cell r="CB377">
            <v>70</v>
          </cell>
          <cell r="CC377">
            <v>35</v>
          </cell>
          <cell r="CD377">
            <v>20</v>
          </cell>
          <cell r="CE377">
            <v>10</v>
          </cell>
          <cell r="CF377">
            <v>2770</v>
          </cell>
          <cell r="CG377">
            <v>10</v>
          </cell>
          <cell r="CH377">
            <v>10</v>
          </cell>
          <cell r="CI377">
            <v>55</v>
          </cell>
          <cell r="CJ377">
            <v>660</v>
          </cell>
          <cell r="CK377">
            <v>25</v>
          </cell>
          <cell r="CL377">
            <v>1990</v>
          </cell>
          <cell r="CM377">
            <v>5</v>
          </cell>
          <cell r="CN377">
            <v>15</v>
          </cell>
          <cell r="CO377">
            <v>2770</v>
          </cell>
          <cell r="CP377">
            <v>1365</v>
          </cell>
          <cell r="CQ377">
            <v>830</v>
          </cell>
          <cell r="CR377">
            <v>325</v>
          </cell>
          <cell r="CS377">
            <v>235</v>
          </cell>
          <cell r="CT377">
            <v>20</v>
          </cell>
          <cell r="CU377">
            <v>5095</v>
          </cell>
          <cell r="CV377">
            <v>1.8</v>
          </cell>
          <cell r="CW377">
            <v>2765</v>
          </cell>
          <cell r="CX377">
            <v>1255</v>
          </cell>
          <cell r="CY377">
            <v>15</v>
          </cell>
          <cell r="CZ377">
            <v>1500</v>
          </cell>
        </row>
        <row r="378">
          <cell r="A378" t="str">
            <v>4620186.00</v>
          </cell>
          <cell r="B378" t="str">
            <v>0186.00</v>
          </cell>
          <cell r="C378" t="str">
            <v>Rosemont-La Petite-Patrie</v>
          </cell>
          <cell r="D378">
            <v>3845</v>
          </cell>
          <cell r="E378">
            <v>2030</v>
          </cell>
          <cell r="F378">
            <v>980</v>
          </cell>
          <cell r="G378">
            <v>125</v>
          </cell>
          <cell r="H378">
            <v>475</v>
          </cell>
          <cell r="I378">
            <v>235</v>
          </cell>
          <cell r="J378">
            <v>3845</v>
          </cell>
          <cell r="K378">
            <v>3170</v>
          </cell>
          <cell r="L378">
            <v>675</v>
          </cell>
          <cell r="M378">
            <v>1120</v>
          </cell>
          <cell r="N378">
            <v>655</v>
          </cell>
          <cell r="O378">
            <v>280</v>
          </cell>
          <cell r="P378">
            <v>145</v>
          </cell>
          <cell r="Q378">
            <v>35</v>
          </cell>
          <cell r="R378">
            <v>1120</v>
          </cell>
          <cell r="S378">
            <v>825</v>
          </cell>
          <cell r="T378">
            <v>480</v>
          </cell>
          <cell r="U378">
            <v>225</v>
          </cell>
          <cell r="V378">
            <v>255</v>
          </cell>
          <cell r="W378">
            <v>150</v>
          </cell>
          <cell r="X378">
            <v>85</v>
          </cell>
          <cell r="Y378">
            <v>25</v>
          </cell>
          <cell r="Z378">
            <v>345</v>
          </cell>
          <cell r="AA378">
            <v>205</v>
          </cell>
          <cell r="AB378">
            <v>130</v>
          </cell>
          <cell r="AC378">
            <v>70</v>
          </cell>
          <cell r="AD378">
            <v>55</v>
          </cell>
          <cell r="AE378">
            <v>15</v>
          </cell>
          <cell r="AF378">
            <v>300</v>
          </cell>
          <cell r="AG378">
            <v>200</v>
          </cell>
          <cell r="AH378">
            <v>140</v>
          </cell>
          <cell r="AI378">
            <v>50</v>
          </cell>
          <cell r="AJ378">
            <v>15</v>
          </cell>
          <cell r="AK378">
            <v>95</v>
          </cell>
          <cell r="AL378">
            <v>80</v>
          </cell>
          <cell r="AM378">
            <v>15</v>
          </cell>
          <cell r="AN378">
            <v>0</v>
          </cell>
          <cell r="AO378">
            <v>985</v>
          </cell>
          <cell r="AP378">
            <v>275</v>
          </cell>
          <cell r="AQ378">
            <v>300</v>
          </cell>
          <cell r="AR378">
            <v>85</v>
          </cell>
          <cell r="AS378">
            <v>180</v>
          </cell>
          <cell r="AT378">
            <v>140</v>
          </cell>
          <cell r="AU378">
            <v>0.9</v>
          </cell>
          <cell r="AV378">
            <v>4425</v>
          </cell>
          <cell r="AW378">
            <v>1495</v>
          </cell>
          <cell r="AX378">
            <v>70</v>
          </cell>
          <cell r="AY378">
            <v>385</v>
          </cell>
          <cell r="AZ378">
            <v>1030</v>
          </cell>
          <cell r="BA378">
            <v>2935</v>
          </cell>
          <cell r="BB378">
            <v>2.6</v>
          </cell>
          <cell r="BC378">
            <v>650</v>
          </cell>
          <cell r="BD378">
            <v>335</v>
          </cell>
          <cell r="BE378">
            <v>25</v>
          </cell>
          <cell r="BF378">
            <v>30</v>
          </cell>
          <cell r="BG378">
            <v>285</v>
          </cell>
          <cell r="BH378">
            <v>315</v>
          </cell>
          <cell r="BI378">
            <v>2335</v>
          </cell>
          <cell r="BJ378">
            <v>4.2</v>
          </cell>
          <cell r="BK378">
            <v>9807</v>
          </cell>
          <cell r="BL378">
            <v>1.7</v>
          </cell>
          <cell r="BM378">
            <v>3969.5</v>
          </cell>
          <cell r="BN378">
            <v>2335</v>
          </cell>
          <cell r="BO378">
            <v>440</v>
          </cell>
          <cell r="BP378">
            <v>1895</v>
          </cell>
          <cell r="BQ378">
            <v>0</v>
          </cell>
          <cell r="BR378">
            <v>2335</v>
          </cell>
          <cell r="BS378">
            <v>1335</v>
          </cell>
          <cell r="BT378">
            <v>730</v>
          </cell>
          <cell r="BU378">
            <v>270</v>
          </cell>
          <cell r="BV378">
            <v>2340</v>
          </cell>
          <cell r="BW378">
            <v>295</v>
          </cell>
          <cell r="BX378">
            <v>850</v>
          </cell>
          <cell r="BY378">
            <v>645</v>
          </cell>
          <cell r="BZ378">
            <v>205</v>
          </cell>
          <cell r="CA378">
            <v>155</v>
          </cell>
          <cell r="CB378">
            <v>125</v>
          </cell>
          <cell r="CC378">
            <v>50</v>
          </cell>
          <cell r="CD378">
            <v>0</v>
          </cell>
          <cell r="CE378">
            <v>0</v>
          </cell>
          <cell r="CF378">
            <v>2340</v>
          </cell>
          <cell r="CG378">
            <v>0</v>
          </cell>
          <cell r="CH378">
            <v>0</v>
          </cell>
          <cell r="CI378">
            <v>45</v>
          </cell>
          <cell r="CJ378">
            <v>290</v>
          </cell>
          <cell r="CK378">
            <v>5</v>
          </cell>
          <cell r="CL378">
            <v>1985</v>
          </cell>
          <cell r="CM378">
            <v>5</v>
          </cell>
          <cell r="CN378">
            <v>5</v>
          </cell>
          <cell r="CO378">
            <v>2340</v>
          </cell>
          <cell r="CP378">
            <v>1030</v>
          </cell>
          <cell r="CQ378">
            <v>800</v>
          </cell>
          <cell r="CR378">
            <v>295</v>
          </cell>
          <cell r="CS378">
            <v>195</v>
          </cell>
          <cell r="CT378">
            <v>10</v>
          </cell>
          <cell r="CU378">
            <v>4425</v>
          </cell>
          <cell r="CV378">
            <v>1.9</v>
          </cell>
          <cell r="CW378">
            <v>2340</v>
          </cell>
          <cell r="CX378">
            <v>1060</v>
          </cell>
          <cell r="CY378">
            <v>30</v>
          </cell>
          <cell r="CZ378">
            <v>1245</v>
          </cell>
        </row>
        <row r="379">
          <cell r="A379" t="str">
            <v>4620187.01</v>
          </cell>
          <cell r="B379" t="str">
            <v>0187.01</v>
          </cell>
          <cell r="C379" t="str">
            <v>Rosemont-La Petite-Patrie</v>
          </cell>
          <cell r="D379">
            <v>2210</v>
          </cell>
          <cell r="E379">
            <v>1285</v>
          </cell>
          <cell r="F379">
            <v>460</v>
          </cell>
          <cell r="G379">
            <v>60</v>
          </cell>
          <cell r="H379">
            <v>245</v>
          </cell>
          <cell r="I379">
            <v>160</v>
          </cell>
          <cell r="J379">
            <v>2210</v>
          </cell>
          <cell r="K379">
            <v>1800</v>
          </cell>
          <cell r="L379">
            <v>410</v>
          </cell>
          <cell r="M379">
            <v>540</v>
          </cell>
          <cell r="N379">
            <v>345</v>
          </cell>
          <cell r="O379">
            <v>100</v>
          </cell>
          <cell r="P379">
            <v>65</v>
          </cell>
          <cell r="Q379">
            <v>25</v>
          </cell>
          <cell r="R379">
            <v>540</v>
          </cell>
          <cell r="S379">
            <v>410</v>
          </cell>
          <cell r="T379">
            <v>205</v>
          </cell>
          <cell r="U379">
            <v>110</v>
          </cell>
          <cell r="V379">
            <v>90</v>
          </cell>
          <cell r="W379">
            <v>30</v>
          </cell>
          <cell r="X379">
            <v>35</v>
          </cell>
          <cell r="Y379">
            <v>25</v>
          </cell>
          <cell r="Z379">
            <v>205</v>
          </cell>
          <cell r="AA379">
            <v>115</v>
          </cell>
          <cell r="AB379">
            <v>90</v>
          </cell>
          <cell r="AC379">
            <v>65</v>
          </cell>
          <cell r="AD379">
            <v>30</v>
          </cell>
          <cell r="AE379">
            <v>0</v>
          </cell>
          <cell r="AF379">
            <v>125</v>
          </cell>
          <cell r="AG379">
            <v>95</v>
          </cell>
          <cell r="AH379">
            <v>90</v>
          </cell>
          <cell r="AI379">
            <v>10</v>
          </cell>
          <cell r="AJ379">
            <v>0</v>
          </cell>
          <cell r="AK379">
            <v>35</v>
          </cell>
          <cell r="AL379">
            <v>35</v>
          </cell>
          <cell r="AM379">
            <v>0</v>
          </cell>
          <cell r="AN379">
            <v>0</v>
          </cell>
          <cell r="AO379">
            <v>450</v>
          </cell>
          <cell r="AP379">
            <v>125</v>
          </cell>
          <cell r="AQ379">
            <v>150</v>
          </cell>
          <cell r="AR379">
            <v>75</v>
          </cell>
          <cell r="AS379">
            <v>60</v>
          </cell>
          <cell r="AT379">
            <v>35</v>
          </cell>
          <cell r="AU379">
            <v>0.8</v>
          </cell>
          <cell r="AV379">
            <v>2250</v>
          </cell>
          <cell r="AW379">
            <v>850</v>
          </cell>
          <cell r="AX379">
            <v>60</v>
          </cell>
          <cell r="AY379">
            <v>150</v>
          </cell>
          <cell r="AZ379">
            <v>640</v>
          </cell>
          <cell r="BA379">
            <v>1395</v>
          </cell>
          <cell r="BB379">
            <v>2.6</v>
          </cell>
          <cell r="BC379">
            <v>245</v>
          </cell>
          <cell r="BD379">
            <v>80</v>
          </cell>
          <cell r="BE379">
            <v>0</v>
          </cell>
          <cell r="BF379">
            <v>10</v>
          </cell>
          <cell r="BG379">
            <v>75</v>
          </cell>
          <cell r="BH379">
            <v>160</v>
          </cell>
          <cell r="BI379">
            <v>1265</v>
          </cell>
          <cell r="BJ379">
            <v>4.2</v>
          </cell>
          <cell r="BK379">
            <v>5313</v>
          </cell>
          <cell r="BL379">
            <v>1.6</v>
          </cell>
          <cell r="BM379">
            <v>2024</v>
          </cell>
          <cell r="BN379">
            <v>1265</v>
          </cell>
          <cell r="BO379">
            <v>305</v>
          </cell>
          <cell r="BP379">
            <v>960</v>
          </cell>
          <cell r="BQ379">
            <v>0</v>
          </cell>
          <cell r="BR379">
            <v>1265</v>
          </cell>
          <cell r="BS379">
            <v>665</v>
          </cell>
          <cell r="BT379">
            <v>455</v>
          </cell>
          <cell r="BU379">
            <v>150</v>
          </cell>
          <cell r="BV379">
            <v>1265</v>
          </cell>
          <cell r="BW379">
            <v>215</v>
          </cell>
          <cell r="BX379">
            <v>670</v>
          </cell>
          <cell r="BY379">
            <v>175</v>
          </cell>
          <cell r="BZ379">
            <v>70</v>
          </cell>
          <cell r="CA379">
            <v>35</v>
          </cell>
          <cell r="CB379">
            <v>65</v>
          </cell>
          <cell r="CC379">
            <v>25</v>
          </cell>
          <cell r="CD379">
            <v>0</v>
          </cell>
          <cell r="CE379">
            <v>0</v>
          </cell>
          <cell r="CF379">
            <v>1265</v>
          </cell>
          <cell r="CG379">
            <v>5</v>
          </cell>
          <cell r="CH379">
            <v>0</v>
          </cell>
          <cell r="CI379">
            <v>25</v>
          </cell>
          <cell r="CJ379">
            <v>235</v>
          </cell>
          <cell r="CK379">
            <v>95</v>
          </cell>
          <cell r="CL379">
            <v>915</v>
          </cell>
          <cell r="CM379">
            <v>5</v>
          </cell>
          <cell r="CN379">
            <v>0</v>
          </cell>
          <cell r="CO379">
            <v>1265</v>
          </cell>
          <cell r="CP379">
            <v>645</v>
          </cell>
          <cell r="CQ379">
            <v>390</v>
          </cell>
          <cell r="CR379">
            <v>140</v>
          </cell>
          <cell r="CS379">
            <v>80</v>
          </cell>
          <cell r="CT379">
            <v>10</v>
          </cell>
          <cell r="CU379">
            <v>2255</v>
          </cell>
          <cell r="CV379">
            <v>1.8</v>
          </cell>
          <cell r="CW379">
            <v>1265</v>
          </cell>
          <cell r="CX379">
            <v>540</v>
          </cell>
          <cell r="CY379">
            <v>0</v>
          </cell>
          <cell r="CZ379">
            <v>730</v>
          </cell>
        </row>
        <row r="380">
          <cell r="A380" t="str">
            <v>4620187.02</v>
          </cell>
          <cell r="B380" t="str">
            <v>0187.02</v>
          </cell>
          <cell r="C380" t="str">
            <v>Rosemont-La Petite-Patrie</v>
          </cell>
          <cell r="D380">
            <v>7900</v>
          </cell>
          <cell r="E380">
            <v>4200</v>
          </cell>
          <cell r="F380">
            <v>1960</v>
          </cell>
          <cell r="G380">
            <v>205</v>
          </cell>
          <cell r="H380">
            <v>1025</v>
          </cell>
          <cell r="I380">
            <v>505</v>
          </cell>
          <cell r="J380">
            <v>7895</v>
          </cell>
          <cell r="K380">
            <v>5940</v>
          </cell>
          <cell r="L380">
            <v>1960</v>
          </cell>
          <cell r="M380">
            <v>2530</v>
          </cell>
          <cell r="N380">
            <v>1550</v>
          </cell>
          <cell r="O380">
            <v>560</v>
          </cell>
          <cell r="P380">
            <v>355</v>
          </cell>
          <cell r="Q380">
            <v>70</v>
          </cell>
          <cell r="R380">
            <v>2530</v>
          </cell>
          <cell r="S380">
            <v>1955</v>
          </cell>
          <cell r="T380">
            <v>975</v>
          </cell>
          <cell r="U380">
            <v>440</v>
          </cell>
          <cell r="V380">
            <v>530</v>
          </cell>
          <cell r="W380">
            <v>265</v>
          </cell>
          <cell r="X380">
            <v>215</v>
          </cell>
          <cell r="Y380">
            <v>50</v>
          </cell>
          <cell r="Z380">
            <v>980</v>
          </cell>
          <cell r="AA380">
            <v>695</v>
          </cell>
          <cell r="AB380">
            <v>285</v>
          </cell>
          <cell r="AC380">
            <v>160</v>
          </cell>
          <cell r="AD380">
            <v>110</v>
          </cell>
          <cell r="AE380">
            <v>15</v>
          </cell>
          <cell r="AF380">
            <v>575</v>
          </cell>
          <cell r="AG380">
            <v>490</v>
          </cell>
          <cell r="AH380">
            <v>350</v>
          </cell>
          <cell r="AI380">
            <v>115</v>
          </cell>
          <cell r="AJ380">
            <v>25</v>
          </cell>
          <cell r="AK380">
            <v>80</v>
          </cell>
          <cell r="AL380">
            <v>55</v>
          </cell>
          <cell r="AM380">
            <v>25</v>
          </cell>
          <cell r="AN380">
            <v>0</v>
          </cell>
          <cell r="AO380">
            <v>2050</v>
          </cell>
          <cell r="AP380">
            <v>590</v>
          </cell>
          <cell r="AQ380">
            <v>700</v>
          </cell>
          <cell r="AR380">
            <v>185</v>
          </cell>
          <cell r="AS380">
            <v>395</v>
          </cell>
          <cell r="AT380">
            <v>175</v>
          </cell>
          <cell r="AU380">
            <v>0.8</v>
          </cell>
          <cell r="AV380">
            <v>9175</v>
          </cell>
          <cell r="AW380">
            <v>2645</v>
          </cell>
          <cell r="AX380">
            <v>210</v>
          </cell>
          <cell r="AY380">
            <v>330</v>
          </cell>
          <cell r="AZ380">
            <v>2095</v>
          </cell>
          <cell r="BA380">
            <v>6530</v>
          </cell>
          <cell r="BB380">
            <v>2.6</v>
          </cell>
          <cell r="BC380">
            <v>1160</v>
          </cell>
          <cell r="BD380">
            <v>730</v>
          </cell>
          <cell r="BE380">
            <v>65</v>
          </cell>
          <cell r="BF380">
            <v>15</v>
          </cell>
          <cell r="BG380">
            <v>650</v>
          </cell>
          <cell r="BH380">
            <v>430</v>
          </cell>
          <cell r="BI380">
            <v>4795</v>
          </cell>
          <cell r="BJ380">
            <v>4.5</v>
          </cell>
          <cell r="BK380">
            <v>21577.5</v>
          </cell>
          <cell r="BL380">
            <v>1.9</v>
          </cell>
          <cell r="BM380">
            <v>9110.5</v>
          </cell>
          <cell r="BN380">
            <v>4795</v>
          </cell>
          <cell r="BO380">
            <v>2060</v>
          </cell>
          <cell r="BP380">
            <v>2730</v>
          </cell>
          <cell r="BQ380">
            <v>0</v>
          </cell>
          <cell r="BR380">
            <v>4795</v>
          </cell>
          <cell r="BS380">
            <v>3680</v>
          </cell>
          <cell r="BT380">
            <v>920</v>
          </cell>
          <cell r="BU380">
            <v>200</v>
          </cell>
          <cell r="BV380">
            <v>4795</v>
          </cell>
          <cell r="BW380">
            <v>110</v>
          </cell>
          <cell r="BX380">
            <v>255</v>
          </cell>
          <cell r="BY380">
            <v>90</v>
          </cell>
          <cell r="BZ380">
            <v>185</v>
          </cell>
          <cell r="CA380">
            <v>405</v>
          </cell>
          <cell r="CB380">
            <v>1840</v>
          </cell>
          <cell r="CC380">
            <v>435</v>
          </cell>
          <cell r="CD380">
            <v>625</v>
          </cell>
          <cell r="CE380">
            <v>850</v>
          </cell>
          <cell r="CF380">
            <v>4795</v>
          </cell>
          <cell r="CG380">
            <v>0</v>
          </cell>
          <cell r="CH380">
            <v>55</v>
          </cell>
          <cell r="CI380">
            <v>530</v>
          </cell>
          <cell r="CJ380">
            <v>140</v>
          </cell>
          <cell r="CK380">
            <v>240</v>
          </cell>
          <cell r="CL380">
            <v>3810</v>
          </cell>
          <cell r="CM380">
            <v>10</v>
          </cell>
          <cell r="CN380">
            <v>0</v>
          </cell>
          <cell r="CO380">
            <v>4800</v>
          </cell>
          <cell r="CP380">
            <v>2100</v>
          </cell>
          <cell r="CQ380">
            <v>1640</v>
          </cell>
          <cell r="CR380">
            <v>590</v>
          </cell>
          <cell r="CS380">
            <v>445</v>
          </cell>
          <cell r="CT380">
            <v>30</v>
          </cell>
          <cell r="CU380">
            <v>9175</v>
          </cell>
          <cell r="CV380">
            <v>1.9</v>
          </cell>
          <cell r="CW380">
            <v>4795</v>
          </cell>
          <cell r="CX380">
            <v>2460</v>
          </cell>
          <cell r="CY380">
            <v>35</v>
          </cell>
          <cell r="CZ380">
            <v>2300</v>
          </cell>
        </row>
        <row r="381">
          <cell r="A381" t="str">
            <v>4620188.01</v>
          </cell>
          <cell r="B381" t="str">
            <v>0188.01</v>
          </cell>
          <cell r="C381" t="str">
            <v>Rosemont-La Petite-Patrie</v>
          </cell>
          <cell r="D381">
            <v>1850</v>
          </cell>
          <cell r="E381">
            <v>1085</v>
          </cell>
          <cell r="F381">
            <v>440</v>
          </cell>
          <cell r="G381">
            <v>60</v>
          </cell>
          <cell r="H381">
            <v>170</v>
          </cell>
          <cell r="I381">
            <v>90</v>
          </cell>
          <cell r="J381">
            <v>1845</v>
          </cell>
          <cell r="K381">
            <v>1465</v>
          </cell>
          <cell r="L381">
            <v>385</v>
          </cell>
          <cell r="M381">
            <v>520</v>
          </cell>
          <cell r="N381">
            <v>275</v>
          </cell>
          <cell r="O381">
            <v>140</v>
          </cell>
          <cell r="P381">
            <v>90</v>
          </cell>
          <cell r="Q381">
            <v>15</v>
          </cell>
          <cell r="R381">
            <v>520</v>
          </cell>
          <cell r="S381">
            <v>420</v>
          </cell>
          <cell r="T381">
            <v>235</v>
          </cell>
          <cell r="U381">
            <v>75</v>
          </cell>
          <cell r="V381">
            <v>160</v>
          </cell>
          <cell r="W381">
            <v>80</v>
          </cell>
          <cell r="X381">
            <v>65</v>
          </cell>
          <cell r="Y381">
            <v>15</v>
          </cell>
          <cell r="Z381">
            <v>185</v>
          </cell>
          <cell r="AA381">
            <v>135</v>
          </cell>
          <cell r="AB381">
            <v>50</v>
          </cell>
          <cell r="AC381">
            <v>35</v>
          </cell>
          <cell r="AD381">
            <v>20</v>
          </cell>
          <cell r="AE381">
            <v>0</v>
          </cell>
          <cell r="AF381">
            <v>105</v>
          </cell>
          <cell r="AG381">
            <v>85</v>
          </cell>
          <cell r="AH381">
            <v>55</v>
          </cell>
          <cell r="AI381">
            <v>25</v>
          </cell>
          <cell r="AJ381">
            <v>0</v>
          </cell>
          <cell r="AK381">
            <v>15</v>
          </cell>
          <cell r="AL381">
            <v>10</v>
          </cell>
          <cell r="AM381">
            <v>0</v>
          </cell>
          <cell r="AN381">
            <v>0</v>
          </cell>
          <cell r="AO381">
            <v>485</v>
          </cell>
          <cell r="AP381">
            <v>125</v>
          </cell>
          <cell r="AQ381">
            <v>200</v>
          </cell>
          <cell r="AR381">
            <v>55</v>
          </cell>
          <cell r="AS381">
            <v>65</v>
          </cell>
          <cell r="AT381">
            <v>35</v>
          </cell>
          <cell r="AU381">
            <v>0.9</v>
          </cell>
          <cell r="AV381">
            <v>2145</v>
          </cell>
          <cell r="AW381">
            <v>725</v>
          </cell>
          <cell r="AX381">
            <v>40</v>
          </cell>
          <cell r="AY381">
            <v>150</v>
          </cell>
          <cell r="AZ381">
            <v>540</v>
          </cell>
          <cell r="BA381">
            <v>1425</v>
          </cell>
          <cell r="BB381">
            <v>2.7</v>
          </cell>
          <cell r="BC381">
            <v>230</v>
          </cell>
          <cell r="BD381">
            <v>90</v>
          </cell>
          <cell r="BE381">
            <v>0</v>
          </cell>
          <cell r="BF381">
            <v>0</v>
          </cell>
          <cell r="BG381">
            <v>90</v>
          </cell>
          <cell r="BH381">
            <v>135</v>
          </cell>
          <cell r="BI381">
            <v>1130</v>
          </cell>
          <cell r="BJ381">
            <v>4.3</v>
          </cell>
          <cell r="BK381">
            <v>4859</v>
          </cell>
          <cell r="BL381">
            <v>1.8</v>
          </cell>
          <cell r="BM381">
            <v>2034</v>
          </cell>
          <cell r="BN381">
            <v>1130</v>
          </cell>
          <cell r="BO381">
            <v>325</v>
          </cell>
          <cell r="BP381">
            <v>805</v>
          </cell>
          <cell r="BQ381">
            <v>0</v>
          </cell>
          <cell r="BR381">
            <v>1130</v>
          </cell>
          <cell r="BS381">
            <v>630</v>
          </cell>
          <cell r="BT381">
            <v>360</v>
          </cell>
          <cell r="BU381">
            <v>140</v>
          </cell>
          <cell r="BV381">
            <v>1130</v>
          </cell>
          <cell r="BW381">
            <v>180</v>
          </cell>
          <cell r="BX381">
            <v>515</v>
          </cell>
          <cell r="BY381">
            <v>185</v>
          </cell>
          <cell r="BZ381">
            <v>70</v>
          </cell>
          <cell r="CA381">
            <v>30</v>
          </cell>
          <cell r="CB381">
            <v>40</v>
          </cell>
          <cell r="CC381">
            <v>15</v>
          </cell>
          <cell r="CD381">
            <v>75</v>
          </cell>
          <cell r="CE381">
            <v>20</v>
          </cell>
          <cell r="CF381">
            <v>1130</v>
          </cell>
          <cell r="CG381">
            <v>10</v>
          </cell>
          <cell r="CH381">
            <v>65</v>
          </cell>
          <cell r="CI381">
            <v>95</v>
          </cell>
          <cell r="CJ381">
            <v>195</v>
          </cell>
          <cell r="CK381">
            <v>30</v>
          </cell>
          <cell r="CL381">
            <v>720</v>
          </cell>
          <cell r="CM381">
            <v>20</v>
          </cell>
          <cell r="CN381">
            <v>0</v>
          </cell>
          <cell r="CO381">
            <v>1130</v>
          </cell>
          <cell r="CP381">
            <v>520</v>
          </cell>
          <cell r="CQ381">
            <v>370</v>
          </cell>
          <cell r="CR381">
            <v>130</v>
          </cell>
          <cell r="CS381">
            <v>95</v>
          </cell>
          <cell r="CT381">
            <v>10</v>
          </cell>
          <cell r="CU381">
            <v>2140</v>
          </cell>
          <cell r="CV381">
            <v>1.9</v>
          </cell>
          <cell r="CW381">
            <v>1130</v>
          </cell>
          <cell r="CX381">
            <v>505</v>
          </cell>
          <cell r="CY381">
            <v>10</v>
          </cell>
          <cell r="CZ381">
            <v>620</v>
          </cell>
        </row>
        <row r="382">
          <cell r="A382" t="str">
            <v>4620188.02</v>
          </cell>
          <cell r="B382" t="str">
            <v>0188.02</v>
          </cell>
          <cell r="C382" t="str">
            <v>Rosemont-La Petite-Patrie</v>
          </cell>
          <cell r="D382">
            <v>2270</v>
          </cell>
          <cell r="E382">
            <v>1290</v>
          </cell>
          <cell r="F382">
            <v>600</v>
          </cell>
          <cell r="G382">
            <v>60</v>
          </cell>
          <cell r="H382">
            <v>235</v>
          </cell>
          <cell r="I382">
            <v>85</v>
          </cell>
          <cell r="J382">
            <v>2270</v>
          </cell>
          <cell r="K382">
            <v>1785</v>
          </cell>
          <cell r="L382">
            <v>485</v>
          </cell>
          <cell r="M382">
            <v>620</v>
          </cell>
          <cell r="N382">
            <v>385</v>
          </cell>
          <cell r="O382">
            <v>135</v>
          </cell>
          <cell r="P382">
            <v>85</v>
          </cell>
          <cell r="Q382">
            <v>20</v>
          </cell>
          <cell r="R382">
            <v>620</v>
          </cell>
          <cell r="S382">
            <v>535</v>
          </cell>
          <cell r="T382">
            <v>290</v>
          </cell>
          <cell r="U382">
            <v>150</v>
          </cell>
          <cell r="V382">
            <v>135</v>
          </cell>
          <cell r="W382">
            <v>75</v>
          </cell>
          <cell r="X382">
            <v>45</v>
          </cell>
          <cell r="Y382">
            <v>15</v>
          </cell>
          <cell r="Z382">
            <v>240</v>
          </cell>
          <cell r="AA382">
            <v>170</v>
          </cell>
          <cell r="AB382">
            <v>75</v>
          </cell>
          <cell r="AC382">
            <v>35</v>
          </cell>
          <cell r="AD382">
            <v>40</v>
          </cell>
          <cell r="AE382">
            <v>0</v>
          </cell>
          <cell r="AF382">
            <v>85</v>
          </cell>
          <cell r="AG382">
            <v>75</v>
          </cell>
          <cell r="AH382">
            <v>45</v>
          </cell>
          <cell r="AI382">
            <v>20</v>
          </cell>
          <cell r="AJ382">
            <v>10</v>
          </cell>
          <cell r="AK382">
            <v>15</v>
          </cell>
          <cell r="AL382">
            <v>10</v>
          </cell>
          <cell r="AM382">
            <v>0</v>
          </cell>
          <cell r="AN382">
            <v>0</v>
          </cell>
          <cell r="AO382">
            <v>465</v>
          </cell>
          <cell r="AP382">
            <v>165</v>
          </cell>
          <cell r="AQ382">
            <v>125</v>
          </cell>
          <cell r="AR382">
            <v>60</v>
          </cell>
          <cell r="AS382">
            <v>75</v>
          </cell>
          <cell r="AT382">
            <v>40</v>
          </cell>
          <cell r="AU382">
            <v>0.8</v>
          </cell>
          <cell r="AV382">
            <v>2555</v>
          </cell>
          <cell r="AW382">
            <v>930</v>
          </cell>
          <cell r="AX382">
            <v>50</v>
          </cell>
          <cell r="AY382">
            <v>240</v>
          </cell>
          <cell r="AZ382">
            <v>640</v>
          </cell>
          <cell r="BA382">
            <v>1620</v>
          </cell>
          <cell r="BB382">
            <v>2.6</v>
          </cell>
          <cell r="BC382">
            <v>275</v>
          </cell>
          <cell r="BD382">
            <v>135</v>
          </cell>
          <cell r="BE382">
            <v>0</v>
          </cell>
          <cell r="BF382">
            <v>0</v>
          </cell>
          <cell r="BG382">
            <v>130</v>
          </cell>
          <cell r="BH382">
            <v>135</v>
          </cell>
          <cell r="BI382">
            <v>1375</v>
          </cell>
          <cell r="BJ382">
            <v>4.3</v>
          </cell>
          <cell r="BK382">
            <v>5912.5</v>
          </cell>
          <cell r="BL382">
            <v>1.7</v>
          </cell>
          <cell r="BM382">
            <v>2337.5</v>
          </cell>
          <cell r="BN382">
            <v>1375</v>
          </cell>
          <cell r="BO382">
            <v>390</v>
          </cell>
          <cell r="BP382">
            <v>990</v>
          </cell>
          <cell r="BQ382">
            <v>0</v>
          </cell>
          <cell r="BR382">
            <v>1380</v>
          </cell>
          <cell r="BS382">
            <v>850</v>
          </cell>
          <cell r="BT382">
            <v>395</v>
          </cell>
          <cell r="BU382">
            <v>125</v>
          </cell>
          <cell r="BV382">
            <v>1375</v>
          </cell>
          <cell r="BW382">
            <v>180</v>
          </cell>
          <cell r="BX382">
            <v>650</v>
          </cell>
          <cell r="BY382">
            <v>200</v>
          </cell>
          <cell r="BZ382">
            <v>85</v>
          </cell>
          <cell r="CA382">
            <v>50</v>
          </cell>
          <cell r="CB382">
            <v>30</v>
          </cell>
          <cell r="CC382">
            <v>30</v>
          </cell>
          <cell r="CD382">
            <v>105</v>
          </cell>
          <cell r="CE382">
            <v>50</v>
          </cell>
          <cell r="CF382">
            <v>1380</v>
          </cell>
          <cell r="CG382">
            <v>20</v>
          </cell>
          <cell r="CH382">
            <v>30</v>
          </cell>
          <cell r="CI382">
            <v>125</v>
          </cell>
          <cell r="CJ382">
            <v>370</v>
          </cell>
          <cell r="CK382">
            <v>0</v>
          </cell>
          <cell r="CL382">
            <v>830</v>
          </cell>
          <cell r="CM382">
            <v>5</v>
          </cell>
          <cell r="CN382">
            <v>0</v>
          </cell>
          <cell r="CO382">
            <v>1375</v>
          </cell>
          <cell r="CP382">
            <v>645</v>
          </cell>
          <cell r="CQ382">
            <v>460</v>
          </cell>
          <cell r="CR382">
            <v>155</v>
          </cell>
          <cell r="CS382">
            <v>110</v>
          </cell>
          <cell r="CT382">
            <v>10</v>
          </cell>
          <cell r="CU382">
            <v>2555</v>
          </cell>
          <cell r="CV382">
            <v>1.9</v>
          </cell>
          <cell r="CW382">
            <v>1375</v>
          </cell>
          <cell r="CX382">
            <v>605</v>
          </cell>
          <cell r="CY382">
            <v>10</v>
          </cell>
          <cell r="CZ382">
            <v>760</v>
          </cell>
        </row>
        <row r="383">
          <cell r="A383" t="str">
            <v>4620190.02</v>
          </cell>
          <cell r="B383" t="str">
            <v>0190.02</v>
          </cell>
          <cell r="C383" t="str">
            <v>Rosemont-La Petite-Patrie</v>
          </cell>
          <cell r="D383">
            <v>3130</v>
          </cell>
          <cell r="E383">
            <v>915</v>
          </cell>
          <cell r="F383">
            <v>1220</v>
          </cell>
          <cell r="G383">
            <v>55</v>
          </cell>
          <cell r="H383">
            <v>345</v>
          </cell>
          <cell r="I383">
            <v>590</v>
          </cell>
          <cell r="J383">
            <v>3135</v>
          </cell>
          <cell r="K383">
            <v>2755</v>
          </cell>
          <cell r="L383">
            <v>380</v>
          </cell>
          <cell r="M383">
            <v>860</v>
          </cell>
          <cell r="N383">
            <v>655</v>
          </cell>
          <cell r="O383">
            <v>100</v>
          </cell>
          <cell r="P383">
            <v>70</v>
          </cell>
          <cell r="Q383">
            <v>30</v>
          </cell>
          <cell r="R383">
            <v>855</v>
          </cell>
          <cell r="S383">
            <v>790</v>
          </cell>
          <cell r="T383">
            <v>600</v>
          </cell>
          <cell r="U383">
            <v>460</v>
          </cell>
          <cell r="V383">
            <v>135</v>
          </cell>
          <cell r="W383">
            <v>70</v>
          </cell>
          <cell r="X383">
            <v>50</v>
          </cell>
          <cell r="Y383">
            <v>15</v>
          </cell>
          <cell r="Z383">
            <v>190</v>
          </cell>
          <cell r="AA383">
            <v>130</v>
          </cell>
          <cell r="AB383">
            <v>60</v>
          </cell>
          <cell r="AC383">
            <v>25</v>
          </cell>
          <cell r="AD383">
            <v>25</v>
          </cell>
          <cell r="AE383">
            <v>10</v>
          </cell>
          <cell r="AF383">
            <v>70</v>
          </cell>
          <cell r="AG383">
            <v>70</v>
          </cell>
          <cell r="AH383">
            <v>65</v>
          </cell>
          <cell r="AI383">
            <v>10</v>
          </cell>
          <cell r="AJ383">
            <v>0</v>
          </cell>
          <cell r="AK383">
            <v>0</v>
          </cell>
          <cell r="AL383">
            <v>0</v>
          </cell>
          <cell r="AM383">
            <v>0</v>
          </cell>
          <cell r="AN383">
            <v>0</v>
          </cell>
          <cell r="AO383">
            <v>410</v>
          </cell>
          <cell r="AP383">
            <v>60</v>
          </cell>
          <cell r="AQ383">
            <v>125</v>
          </cell>
          <cell r="AR383">
            <v>45</v>
          </cell>
          <cell r="AS383">
            <v>90</v>
          </cell>
          <cell r="AT383">
            <v>90</v>
          </cell>
          <cell r="AU383">
            <v>0.5</v>
          </cell>
          <cell r="AV383">
            <v>3115</v>
          </cell>
          <cell r="AW383">
            <v>1065</v>
          </cell>
          <cell r="AX383">
            <v>105</v>
          </cell>
          <cell r="AY383">
            <v>50</v>
          </cell>
          <cell r="AZ383">
            <v>910</v>
          </cell>
          <cell r="BA383">
            <v>2055</v>
          </cell>
          <cell r="BB383">
            <v>2.4</v>
          </cell>
          <cell r="BC383">
            <v>1535</v>
          </cell>
          <cell r="BD383">
            <v>660</v>
          </cell>
          <cell r="BE383">
            <v>90</v>
          </cell>
          <cell r="BF383">
            <v>0</v>
          </cell>
          <cell r="BG383">
            <v>570</v>
          </cell>
          <cell r="BH383">
            <v>880</v>
          </cell>
          <cell r="BI383">
            <v>1835</v>
          </cell>
          <cell r="BJ383">
            <v>4.7</v>
          </cell>
          <cell r="BK383">
            <v>8624.5</v>
          </cell>
          <cell r="BL383">
            <v>1.8</v>
          </cell>
          <cell r="BM383">
            <v>3303</v>
          </cell>
          <cell r="BN383">
            <v>1835</v>
          </cell>
          <cell r="BO383">
            <v>860</v>
          </cell>
          <cell r="BP383">
            <v>975</v>
          </cell>
          <cell r="BQ383">
            <v>0</v>
          </cell>
          <cell r="BR383">
            <v>1835</v>
          </cell>
          <cell r="BS383">
            <v>1290</v>
          </cell>
          <cell r="BT383">
            <v>430</v>
          </cell>
          <cell r="BU383">
            <v>110</v>
          </cell>
          <cell r="BV383">
            <v>1835</v>
          </cell>
          <cell r="BW383">
            <v>100</v>
          </cell>
          <cell r="BX383">
            <v>90</v>
          </cell>
          <cell r="BY383">
            <v>185</v>
          </cell>
          <cell r="BZ383">
            <v>840</v>
          </cell>
          <cell r="CA383">
            <v>240</v>
          </cell>
          <cell r="CB383">
            <v>320</v>
          </cell>
          <cell r="CC383">
            <v>25</v>
          </cell>
          <cell r="CD383">
            <v>35</v>
          </cell>
          <cell r="CE383">
            <v>0</v>
          </cell>
          <cell r="CF383">
            <v>1835</v>
          </cell>
          <cell r="CG383">
            <v>235</v>
          </cell>
          <cell r="CH383">
            <v>10</v>
          </cell>
          <cell r="CI383">
            <v>0</v>
          </cell>
          <cell r="CJ383">
            <v>5</v>
          </cell>
          <cell r="CK383">
            <v>1285</v>
          </cell>
          <cell r="CL383">
            <v>300</v>
          </cell>
          <cell r="CM383">
            <v>0</v>
          </cell>
          <cell r="CN383">
            <v>0</v>
          </cell>
          <cell r="CO383">
            <v>1835</v>
          </cell>
          <cell r="CP383">
            <v>910</v>
          </cell>
          <cell r="CQ383">
            <v>720</v>
          </cell>
          <cell r="CR383">
            <v>100</v>
          </cell>
          <cell r="CS383">
            <v>100</v>
          </cell>
          <cell r="CT383">
            <v>5</v>
          </cell>
          <cell r="CU383">
            <v>3115</v>
          </cell>
          <cell r="CV383">
            <v>1.7</v>
          </cell>
          <cell r="CW383">
            <v>1835</v>
          </cell>
          <cell r="CX383">
            <v>850</v>
          </cell>
          <cell r="CY383">
            <v>0</v>
          </cell>
          <cell r="CZ383">
            <v>980</v>
          </cell>
        </row>
        <row r="384">
          <cell r="A384" t="str">
            <v>4620195.01</v>
          </cell>
          <cell r="B384" t="str">
            <v>0195.01</v>
          </cell>
          <cell r="C384" t="str">
            <v>Rosemont-La Petite-Patrie</v>
          </cell>
          <cell r="D384">
            <v>3200</v>
          </cell>
          <cell r="E384">
            <v>1220</v>
          </cell>
          <cell r="F384">
            <v>1095</v>
          </cell>
          <cell r="G384">
            <v>80</v>
          </cell>
          <cell r="H384">
            <v>285</v>
          </cell>
          <cell r="I384">
            <v>525</v>
          </cell>
          <cell r="J384">
            <v>3205</v>
          </cell>
          <cell r="K384">
            <v>2845</v>
          </cell>
          <cell r="L384">
            <v>355</v>
          </cell>
          <cell r="M384">
            <v>820</v>
          </cell>
          <cell r="N384">
            <v>470</v>
          </cell>
          <cell r="O384">
            <v>190</v>
          </cell>
          <cell r="P384">
            <v>110</v>
          </cell>
          <cell r="Q384">
            <v>50</v>
          </cell>
          <cell r="R384">
            <v>820</v>
          </cell>
          <cell r="S384">
            <v>690</v>
          </cell>
          <cell r="T384">
            <v>515</v>
          </cell>
          <cell r="U384">
            <v>285</v>
          </cell>
          <cell r="V384">
            <v>225</v>
          </cell>
          <cell r="W384">
            <v>115</v>
          </cell>
          <cell r="X384">
            <v>70</v>
          </cell>
          <cell r="Y384">
            <v>40</v>
          </cell>
          <cell r="Z384">
            <v>180</v>
          </cell>
          <cell r="AA384">
            <v>100</v>
          </cell>
          <cell r="AB384">
            <v>80</v>
          </cell>
          <cell r="AC384">
            <v>45</v>
          </cell>
          <cell r="AD384">
            <v>20</v>
          </cell>
          <cell r="AE384">
            <v>10</v>
          </cell>
          <cell r="AF384">
            <v>125</v>
          </cell>
          <cell r="AG384">
            <v>95</v>
          </cell>
          <cell r="AH384">
            <v>50</v>
          </cell>
          <cell r="AI384">
            <v>25</v>
          </cell>
          <cell r="AJ384">
            <v>15</v>
          </cell>
          <cell r="AK384">
            <v>35</v>
          </cell>
          <cell r="AL384">
            <v>25</v>
          </cell>
          <cell r="AM384">
            <v>0</v>
          </cell>
          <cell r="AN384">
            <v>0</v>
          </cell>
          <cell r="AO384">
            <v>695</v>
          </cell>
          <cell r="AP384">
            <v>125</v>
          </cell>
          <cell r="AQ384">
            <v>220</v>
          </cell>
          <cell r="AR384">
            <v>120</v>
          </cell>
          <cell r="AS384">
            <v>155</v>
          </cell>
          <cell r="AT384">
            <v>80</v>
          </cell>
          <cell r="AU384">
            <v>0.8</v>
          </cell>
          <cell r="AV384">
            <v>3110</v>
          </cell>
          <cell r="AW384">
            <v>900</v>
          </cell>
          <cell r="AX384">
            <v>30</v>
          </cell>
          <cell r="AY384">
            <v>85</v>
          </cell>
          <cell r="AZ384">
            <v>780</v>
          </cell>
          <cell r="BA384">
            <v>2210</v>
          </cell>
          <cell r="BB384">
            <v>2.7</v>
          </cell>
          <cell r="BC384">
            <v>930</v>
          </cell>
          <cell r="BD384">
            <v>440</v>
          </cell>
          <cell r="BE384">
            <v>25</v>
          </cell>
          <cell r="BF384">
            <v>30</v>
          </cell>
          <cell r="BG384">
            <v>390</v>
          </cell>
          <cell r="BH384">
            <v>490</v>
          </cell>
          <cell r="BI384">
            <v>1640</v>
          </cell>
          <cell r="BJ384">
            <v>4.5999999999999996</v>
          </cell>
          <cell r="BK384">
            <v>7543.9999999999991</v>
          </cell>
          <cell r="BL384">
            <v>1.9</v>
          </cell>
          <cell r="BM384">
            <v>3116</v>
          </cell>
          <cell r="BN384">
            <v>1640</v>
          </cell>
          <cell r="BO384">
            <v>525</v>
          </cell>
          <cell r="BP384">
            <v>1110</v>
          </cell>
          <cell r="BQ384">
            <v>0</v>
          </cell>
          <cell r="BR384">
            <v>1640</v>
          </cell>
          <cell r="BS384">
            <v>1130</v>
          </cell>
          <cell r="BT384">
            <v>410</v>
          </cell>
          <cell r="BU384">
            <v>100</v>
          </cell>
          <cell r="BV384">
            <v>1640</v>
          </cell>
          <cell r="BW384">
            <v>65</v>
          </cell>
          <cell r="BX384">
            <v>455</v>
          </cell>
          <cell r="BY384">
            <v>265</v>
          </cell>
          <cell r="BZ384">
            <v>505</v>
          </cell>
          <cell r="CA384">
            <v>250</v>
          </cell>
          <cell r="CB384">
            <v>20</v>
          </cell>
          <cell r="CC384">
            <v>25</v>
          </cell>
          <cell r="CD384">
            <v>50</v>
          </cell>
          <cell r="CE384">
            <v>0</v>
          </cell>
          <cell r="CF384">
            <v>1630</v>
          </cell>
          <cell r="CG384">
            <v>40</v>
          </cell>
          <cell r="CH384">
            <v>55</v>
          </cell>
          <cell r="CI384">
            <v>35</v>
          </cell>
          <cell r="CJ384">
            <v>195</v>
          </cell>
          <cell r="CK384">
            <v>0</v>
          </cell>
          <cell r="CL384">
            <v>1305</v>
          </cell>
          <cell r="CM384">
            <v>0</v>
          </cell>
          <cell r="CN384">
            <v>0</v>
          </cell>
          <cell r="CO384">
            <v>1630</v>
          </cell>
          <cell r="CP384">
            <v>775</v>
          </cell>
          <cell r="CQ384">
            <v>495</v>
          </cell>
          <cell r="CR384">
            <v>190</v>
          </cell>
          <cell r="CS384">
            <v>160</v>
          </cell>
          <cell r="CT384">
            <v>15</v>
          </cell>
          <cell r="CU384">
            <v>3100</v>
          </cell>
          <cell r="CV384">
            <v>1.9</v>
          </cell>
          <cell r="CW384">
            <v>1640</v>
          </cell>
          <cell r="CX384">
            <v>820</v>
          </cell>
          <cell r="CY384">
            <v>0</v>
          </cell>
          <cell r="CZ384">
            <v>820</v>
          </cell>
        </row>
        <row r="385">
          <cell r="A385" t="str">
            <v>4620196.00</v>
          </cell>
          <cell r="B385" t="str">
            <v>0196.00</v>
          </cell>
          <cell r="C385" t="str">
            <v>Rosemont-La Petite-Patrie</v>
          </cell>
          <cell r="D385">
            <v>3425</v>
          </cell>
          <cell r="E385">
            <v>1710</v>
          </cell>
          <cell r="F385">
            <v>920</v>
          </cell>
          <cell r="G385">
            <v>105</v>
          </cell>
          <cell r="H385">
            <v>440</v>
          </cell>
          <cell r="I385">
            <v>245</v>
          </cell>
          <cell r="J385">
            <v>3420</v>
          </cell>
          <cell r="K385">
            <v>2820</v>
          </cell>
          <cell r="L385">
            <v>600</v>
          </cell>
          <cell r="M385">
            <v>955</v>
          </cell>
          <cell r="N385">
            <v>560</v>
          </cell>
          <cell r="O385">
            <v>215</v>
          </cell>
          <cell r="P385">
            <v>125</v>
          </cell>
          <cell r="Q385">
            <v>50</v>
          </cell>
          <cell r="R385">
            <v>955</v>
          </cell>
          <cell r="S385">
            <v>740</v>
          </cell>
          <cell r="T385">
            <v>445</v>
          </cell>
          <cell r="U385">
            <v>260</v>
          </cell>
          <cell r="V385">
            <v>180</v>
          </cell>
          <cell r="W385">
            <v>90</v>
          </cell>
          <cell r="X385">
            <v>65</v>
          </cell>
          <cell r="Y385">
            <v>25</v>
          </cell>
          <cell r="Z385">
            <v>300</v>
          </cell>
          <cell r="AA385">
            <v>130</v>
          </cell>
          <cell r="AB385">
            <v>175</v>
          </cell>
          <cell r="AC385">
            <v>90</v>
          </cell>
          <cell r="AD385">
            <v>50</v>
          </cell>
          <cell r="AE385">
            <v>30</v>
          </cell>
          <cell r="AF385">
            <v>210</v>
          </cell>
          <cell r="AG385">
            <v>150</v>
          </cell>
          <cell r="AH385">
            <v>115</v>
          </cell>
          <cell r="AI385">
            <v>30</v>
          </cell>
          <cell r="AJ385">
            <v>10</v>
          </cell>
          <cell r="AK385">
            <v>60</v>
          </cell>
          <cell r="AL385">
            <v>55</v>
          </cell>
          <cell r="AM385">
            <v>10</v>
          </cell>
          <cell r="AN385">
            <v>0</v>
          </cell>
          <cell r="AO385">
            <v>850</v>
          </cell>
          <cell r="AP385">
            <v>150</v>
          </cell>
          <cell r="AQ385">
            <v>315</v>
          </cell>
          <cell r="AR385">
            <v>125</v>
          </cell>
          <cell r="AS385">
            <v>160</v>
          </cell>
          <cell r="AT385">
            <v>100</v>
          </cell>
          <cell r="AU385">
            <v>0.9</v>
          </cell>
          <cell r="AV385">
            <v>3870</v>
          </cell>
          <cell r="AW385">
            <v>1315</v>
          </cell>
          <cell r="AX385">
            <v>45</v>
          </cell>
          <cell r="AY385">
            <v>190</v>
          </cell>
          <cell r="AZ385">
            <v>1080</v>
          </cell>
          <cell r="BA385">
            <v>2550</v>
          </cell>
          <cell r="BB385">
            <v>2.7</v>
          </cell>
          <cell r="BC385">
            <v>655</v>
          </cell>
          <cell r="BD385">
            <v>335</v>
          </cell>
          <cell r="BE385">
            <v>20</v>
          </cell>
          <cell r="BF385">
            <v>10</v>
          </cell>
          <cell r="BG385">
            <v>315</v>
          </cell>
          <cell r="BH385">
            <v>315</v>
          </cell>
          <cell r="BI385">
            <v>2125</v>
          </cell>
          <cell r="BJ385">
            <v>4.4000000000000004</v>
          </cell>
          <cell r="BK385">
            <v>9350</v>
          </cell>
          <cell r="BL385">
            <v>1.8</v>
          </cell>
          <cell r="BM385">
            <v>3825</v>
          </cell>
          <cell r="BN385">
            <v>2120</v>
          </cell>
          <cell r="BO385">
            <v>645</v>
          </cell>
          <cell r="BP385">
            <v>1480</v>
          </cell>
          <cell r="BQ385">
            <v>0</v>
          </cell>
          <cell r="BR385">
            <v>2125</v>
          </cell>
          <cell r="BS385">
            <v>1340</v>
          </cell>
          <cell r="BT385">
            <v>600</v>
          </cell>
          <cell r="BU385">
            <v>180</v>
          </cell>
          <cell r="BV385">
            <v>2125</v>
          </cell>
          <cell r="BW385">
            <v>115</v>
          </cell>
          <cell r="BX385">
            <v>1300</v>
          </cell>
          <cell r="BY385">
            <v>440</v>
          </cell>
          <cell r="BZ385">
            <v>155</v>
          </cell>
          <cell r="CA385">
            <v>30</v>
          </cell>
          <cell r="CB385">
            <v>0</v>
          </cell>
          <cell r="CC385">
            <v>20</v>
          </cell>
          <cell r="CD385">
            <v>15</v>
          </cell>
          <cell r="CE385">
            <v>40</v>
          </cell>
          <cell r="CF385">
            <v>2125</v>
          </cell>
          <cell r="CG385">
            <v>15</v>
          </cell>
          <cell r="CH385">
            <v>25</v>
          </cell>
          <cell r="CI385">
            <v>5</v>
          </cell>
          <cell r="CJ385">
            <v>455</v>
          </cell>
          <cell r="CK385">
            <v>5</v>
          </cell>
          <cell r="CL385">
            <v>1595</v>
          </cell>
          <cell r="CM385">
            <v>30</v>
          </cell>
          <cell r="CN385">
            <v>5</v>
          </cell>
          <cell r="CO385">
            <v>2125</v>
          </cell>
          <cell r="CP385">
            <v>1085</v>
          </cell>
          <cell r="CQ385">
            <v>605</v>
          </cell>
          <cell r="CR385">
            <v>235</v>
          </cell>
          <cell r="CS385">
            <v>190</v>
          </cell>
          <cell r="CT385">
            <v>10</v>
          </cell>
          <cell r="CU385">
            <v>3865</v>
          </cell>
          <cell r="CV385">
            <v>1.8</v>
          </cell>
          <cell r="CW385">
            <v>2120</v>
          </cell>
          <cell r="CX385">
            <v>955</v>
          </cell>
          <cell r="CY385">
            <v>0</v>
          </cell>
          <cell r="CZ385">
            <v>1165</v>
          </cell>
        </row>
        <row r="386">
          <cell r="A386" t="str">
            <v>4620197.00</v>
          </cell>
          <cell r="B386" t="str">
            <v>0197.00</v>
          </cell>
          <cell r="C386" t="str">
            <v>Rosemont-La Petite-Patrie</v>
          </cell>
          <cell r="D386">
            <v>4075</v>
          </cell>
          <cell r="E386">
            <v>1795</v>
          </cell>
          <cell r="F386">
            <v>1270</v>
          </cell>
          <cell r="G386">
            <v>105</v>
          </cell>
          <cell r="H386">
            <v>520</v>
          </cell>
          <cell r="I386">
            <v>380</v>
          </cell>
          <cell r="J386">
            <v>4075</v>
          </cell>
          <cell r="K386">
            <v>3540</v>
          </cell>
          <cell r="L386">
            <v>535</v>
          </cell>
          <cell r="M386">
            <v>1205</v>
          </cell>
          <cell r="N386">
            <v>695</v>
          </cell>
          <cell r="O386">
            <v>300</v>
          </cell>
          <cell r="P386">
            <v>160</v>
          </cell>
          <cell r="Q386">
            <v>45</v>
          </cell>
          <cell r="R386">
            <v>1205</v>
          </cell>
          <cell r="S386">
            <v>880</v>
          </cell>
          <cell r="T386">
            <v>615</v>
          </cell>
          <cell r="U386">
            <v>285</v>
          </cell>
          <cell r="V386">
            <v>330</v>
          </cell>
          <cell r="W386">
            <v>165</v>
          </cell>
          <cell r="X386">
            <v>125</v>
          </cell>
          <cell r="Y386">
            <v>30</v>
          </cell>
          <cell r="Z386">
            <v>265</v>
          </cell>
          <cell r="AA386">
            <v>175</v>
          </cell>
          <cell r="AB386">
            <v>95</v>
          </cell>
          <cell r="AC386">
            <v>45</v>
          </cell>
          <cell r="AD386">
            <v>35</v>
          </cell>
          <cell r="AE386">
            <v>15</v>
          </cell>
          <cell r="AF386">
            <v>325</v>
          </cell>
          <cell r="AG386">
            <v>245</v>
          </cell>
          <cell r="AH386">
            <v>160</v>
          </cell>
          <cell r="AI386">
            <v>85</v>
          </cell>
          <cell r="AJ386">
            <v>0</v>
          </cell>
          <cell r="AK386">
            <v>75</v>
          </cell>
          <cell r="AL386">
            <v>75</v>
          </cell>
          <cell r="AM386">
            <v>0</v>
          </cell>
          <cell r="AN386">
            <v>0</v>
          </cell>
          <cell r="AO386">
            <v>1090</v>
          </cell>
          <cell r="AP386">
            <v>245</v>
          </cell>
          <cell r="AQ386">
            <v>380</v>
          </cell>
          <cell r="AR386">
            <v>115</v>
          </cell>
          <cell r="AS386">
            <v>170</v>
          </cell>
          <cell r="AT386">
            <v>175</v>
          </cell>
          <cell r="AU386">
            <v>0.9</v>
          </cell>
          <cell r="AV386">
            <v>4535</v>
          </cell>
          <cell r="AW386">
            <v>1360</v>
          </cell>
          <cell r="AX386">
            <v>115</v>
          </cell>
          <cell r="AY386">
            <v>120</v>
          </cell>
          <cell r="AZ386">
            <v>1125</v>
          </cell>
          <cell r="BA386">
            <v>3175</v>
          </cell>
          <cell r="BB386">
            <v>2.6</v>
          </cell>
          <cell r="BC386">
            <v>875</v>
          </cell>
          <cell r="BD386">
            <v>425</v>
          </cell>
          <cell r="BE386">
            <v>70</v>
          </cell>
          <cell r="BF386">
            <v>20</v>
          </cell>
          <cell r="BG386">
            <v>335</v>
          </cell>
          <cell r="BH386">
            <v>450</v>
          </cell>
          <cell r="BI386">
            <v>2385</v>
          </cell>
          <cell r="BJ386">
            <v>4.3</v>
          </cell>
          <cell r="BK386">
            <v>10255.5</v>
          </cell>
          <cell r="BL386">
            <v>1.8</v>
          </cell>
          <cell r="BM386">
            <v>4293</v>
          </cell>
          <cell r="BN386">
            <v>2385</v>
          </cell>
          <cell r="BO386">
            <v>660</v>
          </cell>
          <cell r="BP386">
            <v>1730</v>
          </cell>
          <cell r="BQ386">
            <v>0</v>
          </cell>
          <cell r="BR386">
            <v>2385</v>
          </cell>
          <cell r="BS386">
            <v>1400</v>
          </cell>
          <cell r="BT386">
            <v>775</v>
          </cell>
          <cell r="BU386">
            <v>205</v>
          </cell>
          <cell r="BV386">
            <v>2385</v>
          </cell>
          <cell r="BW386">
            <v>115</v>
          </cell>
          <cell r="BX386">
            <v>1430</v>
          </cell>
          <cell r="BY386">
            <v>545</v>
          </cell>
          <cell r="BZ386">
            <v>170</v>
          </cell>
          <cell r="CA386">
            <v>45</v>
          </cell>
          <cell r="CB386">
            <v>15</v>
          </cell>
          <cell r="CC386">
            <v>15</v>
          </cell>
          <cell r="CD386">
            <v>25</v>
          </cell>
          <cell r="CE386">
            <v>20</v>
          </cell>
          <cell r="CF386">
            <v>2385</v>
          </cell>
          <cell r="CG386">
            <v>20</v>
          </cell>
          <cell r="CH386">
            <v>5</v>
          </cell>
          <cell r="CI386">
            <v>5</v>
          </cell>
          <cell r="CJ386">
            <v>490</v>
          </cell>
          <cell r="CK386">
            <v>5</v>
          </cell>
          <cell r="CL386">
            <v>1855</v>
          </cell>
          <cell r="CM386">
            <v>10</v>
          </cell>
          <cell r="CN386">
            <v>0</v>
          </cell>
          <cell r="CO386">
            <v>2385</v>
          </cell>
          <cell r="CP386">
            <v>1125</v>
          </cell>
          <cell r="CQ386">
            <v>720</v>
          </cell>
          <cell r="CR386">
            <v>275</v>
          </cell>
          <cell r="CS386">
            <v>250</v>
          </cell>
          <cell r="CT386">
            <v>15</v>
          </cell>
          <cell r="CU386">
            <v>4535</v>
          </cell>
          <cell r="CV386">
            <v>1.9</v>
          </cell>
          <cell r="CW386">
            <v>2385</v>
          </cell>
          <cell r="CX386">
            <v>1145</v>
          </cell>
          <cell r="CY386">
            <v>25</v>
          </cell>
          <cell r="CZ386">
            <v>1215</v>
          </cell>
        </row>
        <row r="387">
          <cell r="A387" t="str">
            <v>4620198.00</v>
          </cell>
          <cell r="B387" t="str">
            <v>0198.00</v>
          </cell>
          <cell r="C387" t="str">
            <v>Rosemont-La Petite-Patrie</v>
          </cell>
          <cell r="D387">
            <v>4210</v>
          </cell>
          <cell r="E387">
            <v>1975</v>
          </cell>
          <cell r="F387">
            <v>1300</v>
          </cell>
          <cell r="G387">
            <v>115</v>
          </cell>
          <cell r="H387">
            <v>530</v>
          </cell>
          <cell r="I387">
            <v>290</v>
          </cell>
          <cell r="J387">
            <v>4210</v>
          </cell>
          <cell r="K387">
            <v>3520</v>
          </cell>
          <cell r="L387">
            <v>685</v>
          </cell>
          <cell r="M387">
            <v>1235</v>
          </cell>
          <cell r="N387">
            <v>695</v>
          </cell>
          <cell r="O387">
            <v>315</v>
          </cell>
          <cell r="P387">
            <v>160</v>
          </cell>
          <cell r="Q387">
            <v>65</v>
          </cell>
          <cell r="R387">
            <v>1235</v>
          </cell>
          <cell r="S387">
            <v>985</v>
          </cell>
          <cell r="T387">
            <v>640</v>
          </cell>
          <cell r="U387">
            <v>325</v>
          </cell>
          <cell r="V387">
            <v>320</v>
          </cell>
          <cell r="W387">
            <v>155</v>
          </cell>
          <cell r="X387">
            <v>110</v>
          </cell>
          <cell r="Y387">
            <v>55</v>
          </cell>
          <cell r="Z387">
            <v>340</v>
          </cell>
          <cell r="AA387">
            <v>180</v>
          </cell>
          <cell r="AB387">
            <v>160</v>
          </cell>
          <cell r="AC387">
            <v>110</v>
          </cell>
          <cell r="AD387">
            <v>35</v>
          </cell>
          <cell r="AE387">
            <v>10</v>
          </cell>
          <cell r="AF387">
            <v>250</v>
          </cell>
          <cell r="AG387">
            <v>225</v>
          </cell>
          <cell r="AH387">
            <v>170</v>
          </cell>
          <cell r="AI387">
            <v>40</v>
          </cell>
          <cell r="AJ387">
            <v>10</v>
          </cell>
          <cell r="AK387">
            <v>30</v>
          </cell>
          <cell r="AL387">
            <v>20</v>
          </cell>
          <cell r="AM387">
            <v>10</v>
          </cell>
          <cell r="AN387">
            <v>0</v>
          </cell>
          <cell r="AO387">
            <v>1075</v>
          </cell>
          <cell r="AP387">
            <v>235</v>
          </cell>
          <cell r="AQ387">
            <v>380</v>
          </cell>
          <cell r="AR387">
            <v>115</v>
          </cell>
          <cell r="AS387">
            <v>195</v>
          </cell>
          <cell r="AT387">
            <v>150</v>
          </cell>
          <cell r="AU387">
            <v>0.9</v>
          </cell>
          <cell r="AV387">
            <v>4825</v>
          </cell>
          <cell r="AW387">
            <v>1530</v>
          </cell>
          <cell r="AX387">
            <v>80</v>
          </cell>
          <cell r="AY387">
            <v>320</v>
          </cell>
          <cell r="AZ387">
            <v>1130</v>
          </cell>
          <cell r="BA387">
            <v>3290</v>
          </cell>
          <cell r="BB387">
            <v>2.7</v>
          </cell>
          <cell r="BC387">
            <v>870</v>
          </cell>
          <cell r="BD387">
            <v>460</v>
          </cell>
          <cell r="BE387">
            <v>10</v>
          </cell>
          <cell r="BF387">
            <v>40</v>
          </cell>
          <cell r="BG387">
            <v>405</v>
          </cell>
          <cell r="BH387">
            <v>410</v>
          </cell>
          <cell r="BI387">
            <v>2510</v>
          </cell>
          <cell r="BJ387">
            <v>4.5999999999999996</v>
          </cell>
          <cell r="BK387">
            <v>11546</v>
          </cell>
          <cell r="BL387">
            <v>1.8</v>
          </cell>
          <cell r="BM387">
            <v>4518</v>
          </cell>
          <cell r="BN387">
            <v>2510</v>
          </cell>
          <cell r="BO387">
            <v>860</v>
          </cell>
          <cell r="BP387">
            <v>1655</v>
          </cell>
          <cell r="BQ387">
            <v>0</v>
          </cell>
          <cell r="BR387">
            <v>2515</v>
          </cell>
          <cell r="BS387">
            <v>1520</v>
          </cell>
          <cell r="BT387">
            <v>725</v>
          </cell>
          <cell r="BU387">
            <v>265</v>
          </cell>
          <cell r="BV387">
            <v>2510</v>
          </cell>
          <cell r="BW387">
            <v>160</v>
          </cell>
          <cell r="BX387">
            <v>1250</v>
          </cell>
          <cell r="BY387">
            <v>520</v>
          </cell>
          <cell r="BZ387">
            <v>300</v>
          </cell>
          <cell r="CA387">
            <v>75</v>
          </cell>
          <cell r="CB387">
            <v>110</v>
          </cell>
          <cell r="CC387">
            <v>30</v>
          </cell>
          <cell r="CD387">
            <v>30</v>
          </cell>
          <cell r="CE387">
            <v>35</v>
          </cell>
          <cell r="CF387">
            <v>2515</v>
          </cell>
          <cell r="CG387">
            <v>385</v>
          </cell>
          <cell r="CH387">
            <v>105</v>
          </cell>
          <cell r="CI387">
            <v>30</v>
          </cell>
          <cell r="CJ387">
            <v>245</v>
          </cell>
          <cell r="CK387">
            <v>0</v>
          </cell>
          <cell r="CL387">
            <v>1720</v>
          </cell>
          <cell r="CM387">
            <v>20</v>
          </cell>
          <cell r="CN387">
            <v>0</v>
          </cell>
          <cell r="CO387">
            <v>2515</v>
          </cell>
          <cell r="CP387">
            <v>1125</v>
          </cell>
          <cell r="CQ387">
            <v>810</v>
          </cell>
          <cell r="CR387">
            <v>320</v>
          </cell>
          <cell r="CS387">
            <v>235</v>
          </cell>
          <cell r="CT387">
            <v>15</v>
          </cell>
          <cell r="CU387">
            <v>4825</v>
          </cell>
          <cell r="CV387">
            <v>1.9</v>
          </cell>
          <cell r="CW387">
            <v>2515</v>
          </cell>
          <cell r="CX387">
            <v>1210</v>
          </cell>
          <cell r="CY387">
            <v>10</v>
          </cell>
          <cell r="CZ387">
            <v>1285</v>
          </cell>
        </row>
        <row r="388">
          <cell r="A388" t="str">
            <v>4620199.00</v>
          </cell>
          <cell r="B388" t="str">
            <v>0199.00</v>
          </cell>
          <cell r="C388" t="str">
            <v>Rosemont-La Petite-Patrie</v>
          </cell>
          <cell r="D388">
            <v>2235</v>
          </cell>
          <cell r="E388">
            <v>1135</v>
          </cell>
          <cell r="F388">
            <v>675</v>
          </cell>
          <cell r="G388">
            <v>65</v>
          </cell>
          <cell r="H388">
            <v>245</v>
          </cell>
          <cell r="I388">
            <v>120</v>
          </cell>
          <cell r="J388">
            <v>2235</v>
          </cell>
          <cell r="K388">
            <v>1905</v>
          </cell>
          <cell r="L388">
            <v>330</v>
          </cell>
          <cell r="M388">
            <v>655</v>
          </cell>
          <cell r="N388">
            <v>410</v>
          </cell>
          <cell r="O388">
            <v>125</v>
          </cell>
          <cell r="P388">
            <v>80</v>
          </cell>
          <cell r="Q388">
            <v>40</v>
          </cell>
          <cell r="R388">
            <v>655</v>
          </cell>
          <cell r="S388">
            <v>485</v>
          </cell>
          <cell r="T388">
            <v>305</v>
          </cell>
          <cell r="U388">
            <v>165</v>
          </cell>
          <cell r="V388">
            <v>140</v>
          </cell>
          <cell r="W388">
            <v>60</v>
          </cell>
          <cell r="X388">
            <v>55</v>
          </cell>
          <cell r="Y388">
            <v>20</v>
          </cell>
          <cell r="Z388">
            <v>175</v>
          </cell>
          <cell r="AA388">
            <v>125</v>
          </cell>
          <cell r="AB388">
            <v>50</v>
          </cell>
          <cell r="AC388">
            <v>20</v>
          </cell>
          <cell r="AD388">
            <v>15</v>
          </cell>
          <cell r="AE388">
            <v>10</v>
          </cell>
          <cell r="AF388">
            <v>170</v>
          </cell>
          <cell r="AG388">
            <v>140</v>
          </cell>
          <cell r="AH388">
            <v>85</v>
          </cell>
          <cell r="AI388">
            <v>40</v>
          </cell>
          <cell r="AJ388">
            <v>15</v>
          </cell>
          <cell r="AK388">
            <v>30</v>
          </cell>
          <cell r="AL388">
            <v>30</v>
          </cell>
          <cell r="AM388">
            <v>0</v>
          </cell>
          <cell r="AN388">
            <v>0</v>
          </cell>
          <cell r="AO388">
            <v>580</v>
          </cell>
          <cell r="AP388">
            <v>115</v>
          </cell>
          <cell r="AQ388">
            <v>175</v>
          </cell>
          <cell r="AR388">
            <v>100</v>
          </cell>
          <cell r="AS388">
            <v>130</v>
          </cell>
          <cell r="AT388">
            <v>65</v>
          </cell>
          <cell r="AU388">
            <v>0.9</v>
          </cell>
          <cell r="AV388">
            <v>2560</v>
          </cell>
          <cell r="AW388">
            <v>835</v>
          </cell>
          <cell r="AX388">
            <v>70</v>
          </cell>
          <cell r="AY388">
            <v>135</v>
          </cell>
          <cell r="AZ388">
            <v>630</v>
          </cell>
          <cell r="BA388">
            <v>1725</v>
          </cell>
          <cell r="BB388">
            <v>2.6</v>
          </cell>
          <cell r="BC388">
            <v>400</v>
          </cell>
          <cell r="BD388">
            <v>170</v>
          </cell>
          <cell r="BE388">
            <v>40</v>
          </cell>
          <cell r="BF388">
            <v>20</v>
          </cell>
          <cell r="BG388">
            <v>110</v>
          </cell>
          <cell r="BH388">
            <v>225</v>
          </cell>
          <cell r="BI388">
            <v>1345</v>
          </cell>
          <cell r="BJ388">
            <v>4.5</v>
          </cell>
          <cell r="BK388">
            <v>6052.5</v>
          </cell>
          <cell r="BL388">
            <v>1.8</v>
          </cell>
          <cell r="BM388">
            <v>2421</v>
          </cell>
          <cell r="BN388">
            <v>1345</v>
          </cell>
          <cell r="BO388">
            <v>440</v>
          </cell>
          <cell r="BP388">
            <v>905</v>
          </cell>
          <cell r="BQ388">
            <v>0</v>
          </cell>
          <cell r="BR388">
            <v>1350</v>
          </cell>
          <cell r="BS388">
            <v>910</v>
          </cell>
          <cell r="BT388">
            <v>340</v>
          </cell>
          <cell r="BU388">
            <v>90</v>
          </cell>
          <cell r="BV388">
            <v>1345</v>
          </cell>
          <cell r="BW388">
            <v>200</v>
          </cell>
          <cell r="BX388">
            <v>515</v>
          </cell>
          <cell r="BY388">
            <v>220</v>
          </cell>
          <cell r="BZ388">
            <v>145</v>
          </cell>
          <cell r="CA388">
            <v>35</v>
          </cell>
          <cell r="CB388">
            <v>50</v>
          </cell>
          <cell r="CC388">
            <v>0</v>
          </cell>
          <cell r="CD388">
            <v>120</v>
          </cell>
          <cell r="CE388">
            <v>45</v>
          </cell>
          <cell r="CF388">
            <v>1345</v>
          </cell>
          <cell r="CG388">
            <v>30</v>
          </cell>
          <cell r="CH388">
            <v>15</v>
          </cell>
          <cell r="CI388">
            <v>95</v>
          </cell>
          <cell r="CJ388">
            <v>185</v>
          </cell>
          <cell r="CK388">
            <v>0</v>
          </cell>
          <cell r="CL388">
            <v>960</v>
          </cell>
          <cell r="CM388">
            <v>60</v>
          </cell>
          <cell r="CN388">
            <v>0</v>
          </cell>
          <cell r="CO388">
            <v>1345</v>
          </cell>
          <cell r="CP388">
            <v>655</v>
          </cell>
          <cell r="CQ388">
            <v>385</v>
          </cell>
          <cell r="CR388">
            <v>170</v>
          </cell>
          <cell r="CS388">
            <v>125</v>
          </cell>
          <cell r="CT388">
            <v>15</v>
          </cell>
          <cell r="CU388">
            <v>2560</v>
          </cell>
          <cell r="CV388">
            <v>1.9</v>
          </cell>
          <cell r="CW388">
            <v>1345</v>
          </cell>
          <cell r="CX388">
            <v>655</v>
          </cell>
          <cell r="CY388">
            <v>0</v>
          </cell>
          <cell r="CZ388">
            <v>690</v>
          </cell>
        </row>
        <row r="389">
          <cell r="A389" t="str">
            <v>4620200.00</v>
          </cell>
          <cell r="B389" t="str">
            <v>0200.00</v>
          </cell>
          <cell r="C389" t="str">
            <v>Rosemont-La Petite-Patrie</v>
          </cell>
          <cell r="D389">
            <v>3755</v>
          </cell>
          <cell r="E389">
            <v>1805</v>
          </cell>
          <cell r="F389">
            <v>1115</v>
          </cell>
          <cell r="G389">
            <v>115</v>
          </cell>
          <cell r="H389">
            <v>480</v>
          </cell>
          <cell r="I389">
            <v>245</v>
          </cell>
          <cell r="J389">
            <v>3755</v>
          </cell>
          <cell r="K389">
            <v>3170</v>
          </cell>
          <cell r="L389">
            <v>585</v>
          </cell>
          <cell r="M389">
            <v>1140</v>
          </cell>
          <cell r="N389">
            <v>635</v>
          </cell>
          <cell r="O389">
            <v>305</v>
          </cell>
          <cell r="P389">
            <v>150</v>
          </cell>
          <cell r="Q389">
            <v>50</v>
          </cell>
          <cell r="R389">
            <v>1145</v>
          </cell>
          <cell r="S389">
            <v>845</v>
          </cell>
          <cell r="T389">
            <v>545</v>
          </cell>
          <cell r="U389">
            <v>260</v>
          </cell>
          <cell r="V389">
            <v>290</v>
          </cell>
          <cell r="W389">
            <v>155</v>
          </cell>
          <cell r="X389">
            <v>95</v>
          </cell>
          <cell r="Y389">
            <v>40</v>
          </cell>
          <cell r="Z389">
            <v>300</v>
          </cell>
          <cell r="AA389">
            <v>190</v>
          </cell>
          <cell r="AB389">
            <v>105</v>
          </cell>
          <cell r="AC389">
            <v>70</v>
          </cell>
          <cell r="AD389">
            <v>30</v>
          </cell>
          <cell r="AE389">
            <v>10</v>
          </cell>
          <cell r="AF389">
            <v>295</v>
          </cell>
          <cell r="AG389">
            <v>260</v>
          </cell>
          <cell r="AH389">
            <v>150</v>
          </cell>
          <cell r="AI389">
            <v>80</v>
          </cell>
          <cell r="AJ389">
            <v>30</v>
          </cell>
          <cell r="AK389">
            <v>35</v>
          </cell>
          <cell r="AL389">
            <v>40</v>
          </cell>
          <cell r="AM389">
            <v>0</v>
          </cell>
          <cell r="AN389">
            <v>0</v>
          </cell>
          <cell r="AO389">
            <v>1060</v>
          </cell>
          <cell r="AP389">
            <v>245</v>
          </cell>
          <cell r="AQ389">
            <v>340</v>
          </cell>
          <cell r="AR389">
            <v>135</v>
          </cell>
          <cell r="AS389">
            <v>225</v>
          </cell>
          <cell r="AT389">
            <v>115</v>
          </cell>
          <cell r="AU389">
            <v>0.9</v>
          </cell>
          <cell r="AV389">
            <v>4325</v>
          </cell>
          <cell r="AW389">
            <v>1275</v>
          </cell>
          <cell r="AX389">
            <v>65</v>
          </cell>
          <cell r="AY389">
            <v>225</v>
          </cell>
          <cell r="AZ389">
            <v>990</v>
          </cell>
          <cell r="BA389">
            <v>3045</v>
          </cell>
          <cell r="BB389">
            <v>2.7</v>
          </cell>
          <cell r="BC389">
            <v>660</v>
          </cell>
          <cell r="BD389">
            <v>365</v>
          </cell>
          <cell r="BE389">
            <v>20</v>
          </cell>
          <cell r="BF389">
            <v>20</v>
          </cell>
          <cell r="BG389">
            <v>325</v>
          </cell>
          <cell r="BH389">
            <v>295</v>
          </cell>
          <cell r="BI389">
            <v>2200</v>
          </cell>
          <cell r="BJ389">
            <v>4.3</v>
          </cell>
          <cell r="BK389">
            <v>9460</v>
          </cell>
          <cell r="BL389">
            <v>1.8</v>
          </cell>
          <cell r="BM389">
            <v>3960</v>
          </cell>
          <cell r="BN389">
            <v>2200</v>
          </cell>
          <cell r="BO389">
            <v>630</v>
          </cell>
          <cell r="BP389">
            <v>1565</v>
          </cell>
          <cell r="BQ389">
            <v>0</v>
          </cell>
          <cell r="BR389">
            <v>2200</v>
          </cell>
          <cell r="BS389">
            <v>1460</v>
          </cell>
          <cell r="BT389">
            <v>570</v>
          </cell>
          <cell r="BU389">
            <v>170</v>
          </cell>
          <cell r="BV389">
            <v>2200</v>
          </cell>
          <cell r="BW389">
            <v>255</v>
          </cell>
          <cell r="BX389">
            <v>1105</v>
          </cell>
          <cell r="BY389">
            <v>400</v>
          </cell>
          <cell r="BZ389">
            <v>170</v>
          </cell>
          <cell r="CA389">
            <v>85</v>
          </cell>
          <cell r="CB389">
            <v>35</v>
          </cell>
          <cell r="CC389">
            <v>15</v>
          </cell>
          <cell r="CD389">
            <v>60</v>
          </cell>
          <cell r="CE389">
            <v>80</v>
          </cell>
          <cell r="CF389">
            <v>2200</v>
          </cell>
          <cell r="CG389">
            <v>85</v>
          </cell>
          <cell r="CH389">
            <v>20</v>
          </cell>
          <cell r="CI389">
            <v>125</v>
          </cell>
          <cell r="CJ389">
            <v>320</v>
          </cell>
          <cell r="CK389">
            <v>75</v>
          </cell>
          <cell r="CL389">
            <v>1535</v>
          </cell>
          <cell r="CM389">
            <v>35</v>
          </cell>
          <cell r="CN389">
            <v>0</v>
          </cell>
          <cell r="CO389">
            <v>2200</v>
          </cell>
          <cell r="CP389">
            <v>985</v>
          </cell>
          <cell r="CQ389">
            <v>665</v>
          </cell>
          <cell r="CR389">
            <v>295</v>
          </cell>
          <cell r="CS389">
            <v>230</v>
          </cell>
          <cell r="CT389">
            <v>25</v>
          </cell>
          <cell r="CU389">
            <v>4325</v>
          </cell>
          <cell r="CV389">
            <v>2</v>
          </cell>
          <cell r="CW389">
            <v>2200</v>
          </cell>
          <cell r="CX389">
            <v>1065</v>
          </cell>
          <cell r="CY389">
            <v>40</v>
          </cell>
          <cell r="CZ389">
            <v>1095</v>
          </cell>
        </row>
        <row r="390">
          <cell r="A390" t="str">
            <v>4620201.00</v>
          </cell>
          <cell r="B390" t="str">
            <v>0201.00</v>
          </cell>
          <cell r="C390" t="str">
            <v>Rosemont-La Petite-Patrie</v>
          </cell>
          <cell r="D390">
            <v>5970</v>
          </cell>
          <cell r="E390">
            <v>2945</v>
          </cell>
          <cell r="F390">
            <v>1560</v>
          </cell>
          <cell r="G390">
            <v>170</v>
          </cell>
          <cell r="H390">
            <v>745</v>
          </cell>
          <cell r="I390">
            <v>545</v>
          </cell>
          <cell r="J390">
            <v>5970</v>
          </cell>
          <cell r="K390">
            <v>5175</v>
          </cell>
          <cell r="L390">
            <v>790</v>
          </cell>
          <cell r="M390">
            <v>1580</v>
          </cell>
          <cell r="N390">
            <v>920</v>
          </cell>
          <cell r="O390">
            <v>350</v>
          </cell>
          <cell r="P390">
            <v>235</v>
          </cell>
          <cell r="Q390">
            <v>75</v>
          </cell>
          <cell r="R390">
            <v>1585</v>
          </cell>
          <cell r="S390">
            <v>1135</v>
          </cell>
          <cell r="T390">
            <v>740</v>
          </cell>
          <cell r="U390">
            <v>365</v>
          </cell>
          <cell r="V390">
            <v>370</v>
          </cell>
          <cell r="W390">
            <v>185</v>
          </cell>
          <cell r="X390">
            <v>125</v>
          </cell>
          <cell r="Y390">
            <v>60</v>
          </cell>
          <cell r="Z390">
            <v>400</v>
          </cell>
          <cell r="AA390">
            <v>285</v>
          </cell>
          <cell r="AB390">
            <v>115</v>
          </cell>
          <cell r="AC390">
            <v>40</v>
          </cell>
          <cell r="AD390">
            <v>70</v>
          </cell>
          <cell r="AE390">
            <v>0</v>
          </cell>
          <cell r="AF390">
            <v>445</v>
          </cell>
          <cell r="AG390">
            <v>380</v>
          </cell>
          <cell r="AH390">
            <v>245</v>
          </cell>
          <cell r="AI390">
            <v>95</v>
          </cell>
          <cell r="AJ390">
            <v>40</v>
          </cell>
          <cell r="AK390">
            <v>60</v>
          </cell>
          <cell r="AL390">
            <v>25</v>
          </cell>
          <cell r="AM390">
            <v>30</v>
          </cell>
          <cell r="AN390">
            <v>10</v>
          </cell>
          <cell r="AO390">
            <v>1505</v>
          </cell>
          <cell r="AP390">
            <v>375</v>
          </cell>
          <cell r="AQ390">
            <v>510</v>
          </cell>
          <cell r="AR390">
            <v>140</v>
          </cell>
          <cell r="AS390">
            <v>250</v>
          </cell>
          <cell r="AT390">
            <v>225</v>
          </cell>
          <cell r="AU390">
            <v>0.9</v>
          </cell>
          <cell r="AV390">
            <v>6470</v>
          </cell>
          <cell r="AW390">
            <v>2245</v>
          </cell>
          <cell r="AX390">
            <v>140</v>
          </cell>
          <cell r="AY390">
            <v>380</v>
          </cell>
          <cell r="AZ390">
            <v>1725</v>
          </cell>
          <cell r="BA390">
            <v>4225</v>
          </cell>
          <cell r="BB390">
            <v>2.7</v>
          </cell>
          <cell r="BC390">
            <v>1210</v>
          </cell>
          <cell r="BD390">
            <v>690</v>
          </cell>
          <cell r="BE390">
            <v>45</v>
          </cell>
          <cell r="BF390">
            <v>35</v>
          </cell>
          <cell r="BG390">
            <v>600</v>
          </cell>
          <cell r="BH390">
            <v>520</v>
          </cell>
          <cell r="BI390">
            <v>3485</v>
          </cell>
          <cell r="BJ390">
            <v>4.0999999999999996</v>
          </cell>
          <cell r="BK390">
            <v>14288.499999999998</v>
          </cell>
          <cell r="BL390">
            <v>1.6</v>
          </cell>
          <cell r="BM390">
            <v>5576</v>
          </cell>
          <cell r="BN390">
            <v>3480</v>
          </cell>
          <cell r="BO390">
            <v>805</v>
          </cell>
          <cell r="BP390">
            <v>2675</v>
          </cell>
          <cell r="BQ390">
            <v>0</v>
          </cell>
          <cell r="BR390">
            <v>3480</v>
          </cell>
          <cell r="BS390">
            <v>2245</v>
          </cell>
          <cell r="BT390">
            <v>950</v>
          </cell>
          <cell r="BU390">
            <v>295</v>
          </cell>
          <cell r="BV390">
            <v>3485</v>
          </cell>
          <cell r="BW390">
            <v>255</v>
          </cell>
          <cell r="BX390">
            <v>1585</v>
          </cell>
          <cell r="BY390">
            <v>620</v>
          </cell>
          <cell r="BZ390">
            <v>430</v>
          </cell>
          <cell r="CA390">
            <v>130</v>
          </cell>
          <cell r="CB390">
            <v>30</v>
          </cell>
          <cell r="CC390">
            <v>70</v>
          </cell>
          <cell r="CD390">
            <v>120</v>
          </cell>
          <cell r="CE390">
            <v>235</v>
          </cell>
          <cell r="CF390">
            <v>3495</v>
          </cell>
          <cell r="CG390">
            <v>0</v>
          </cell>
          <cell r="CH390">
            <v>35</v>
          </cell>
          <cell r="CI390">
            <v>105</v>
          </cell>
          <cell r="CJ390">
            <v>530</v>
          </cell>
          <cell r="CK390">
            <v>400</v>
          </cell>
          <cell r="CL390">
            <v>2415</v>
          </cell>
          <cell r="CM390">
            <v>15</v>
          </cell>
          <cell r="CN390">
            <v>0</v>
          </cell>
          <cell r="CO390">
            <v>3495</v>
          </cell>
          <cell r="CP390">
            <v>1735</v>
          </cell>
          <cell r="CQ390">
            <v>1050</v>
          </cell>
          <cell r="CR390">
            <v>355</v>
          </cell>
          <cell r="CS390">
            <v>320</v>
          </cell>
          <cell r="CT390">
            <v>35</v>
          </cell>
          <cell r="CU390">
            <v>6480</v>
          </cell>
          <cell r="CV390">
            <v>1.9</v>
          </cell>
          <cell r="CW390">
            <v>3480</v>
          </cell>
          <cell r="CX390">
            <v>1500</v>
          </cell>
          <cell r="CY390">
            <v>35</v>
          </cell>
          <cell r="CZ390">
            <v>1950</v>
          </cell>
        </row>
        <row r="391">
          <cell r="A391" t="str">
            <v>4620202.00</v>
          </cell>
          <cell r="B391" t="str">
            <v>0202.00</v>
          </cell>
          <cell r="C391" t="str">
            <v>Rosemont-La Petite-Patrie</v>
          </cell>
          <cell r="D391">
            <v>3800</v>
          </cell>
          <cell r="E391">
            <v>1870</v>
          </cell>
          <cell r="F391">
            <v>955</v>
          </cell>
          <cell r="G391">
            <v>100</v>
          </cell>
          <cell r="H391">
            <v>475</v>
          </cell>
          <cell r="I391">
            <v>410</v>
          </cell>
          <cell r="J391">
            <v>3800</v>
          </cell>
          <cell r="K391">
            <v>3115</v>
          </cell>
          <cell r="L391">
            <v>685</v>
          </cell>
          <cell r="M391">
            <v>1025</v>
          </cell>
          <cell r="N391">
            <v>590</v>
          </cell>
          <cell r="O391">
            <v>200</v>
          </cell>
          <cell r="P391">
            <v>185</v>
          </cell>
          <cell r="Q391">
            <v>45</v>
          </cell>
          <cell r="R391">
            <v>1025</v>
          </cell>
          <cell r="S391">
            <v>800</v>
          </cell>
          <cell r="T391">
            <v>450</v>
          </cell>
          <cell r="U391">
            <v>235</v>
          </cell>
          <cell r="V391">
            <v>215</v>
          </cell>
          <cell r="W391">
            <v>75</v>
          </cell>
          <cell r="X391">
            <v>105</v>
          </cell>
          <cell r="Y391">
            <v>40</v>
          </cell>
          <cell r="Z391">
            <v>345</v>
          </cell>
          <cell r="AA391">
            <v>195</v>
          </cell>
          <cell r="AB391">
            <v>150</v>
          </cell>
          <cell r="AC391">
            <v>80</v>
          </cell>
          <cell r="AD391">
            <v>65</v>
          </cell>
          <cell r="AE391">
            <v>10</v>
          </cell>
          <cell r="AF391">
            <v>225</v>
          </cell>
          <cell r="AG391">
            <v>190</v>
          </cell>
          <cell r="AH391">
            <v>145</v>
          </cell>
          <cell r="AI391">
            <v>45</v>
          </cell>
          <cell r="AJ391">
            <v>0</v>
          </cell>
          <cell r="AK391">
            <v>35</v>
          </cell>
          <cell r="AL391">
            <v>20</v>
          </cell>
          <cell r="AM391">
            <v>10</v>
          </cell>
          <cell r="AN391">
            <v>10</v>
          </cell>
          <cell r="AO391">
            <v>925</v>
          </cell>
          <cell r="AP391">
            <v>195</v>
          </cell>
          <cell r="AQ391">
            <v>375</v>
          </cell>
          <cell r="AR391">
            <v>105</v>
          </cell>
          <cell r="AS391">
            <v>160</v>
          </cell>
          <cell r="AT391">
            <v>95</v>
          </cell>
          <cell r="AU391">
            <v>0.9</v>
          </cell>
          <cell r="AV391">
            <v>4260</v>
          </cell>
          <cell r="AW391">
            <v>1510</v>
          </cell>
          <cell r="AX391">
            <v>105</v>
          </cell>
          <cell r="AY391">
            <v>205</v>
          </cell>
          <cell r="AZ391">
            <v>1195</v>
          </cell>
          <cell r="BA391">
            <v>2750</v>
          </cell>
          <cell r="BB391">
            <v>2.7</v>
          </cell>
          <cell r="BC391">
            <v>825</v>
          </cell>
          <cell r="BD391">
            <v>500</v>
          </cell>
          <cell r="BE391">
            <v>50</v>
          </cell>
          <cell r="BF391">
            <v>10</v>
          </cell>
          <cell r="BG391">
            <v>440</v>
          </cell>
          <cell r="BH391">
            <v>325</v>
          </cell>
          <cell r="BI391">
            <v>2320</v>
          </cell>
          <cell r="BJ391">
            <v>4.4000000000000004</v>
          </cell>
          <cell r="BK391">
            <v>10208</v>
          </cell>
          <cell r="BL391">
            <v>1.7</v>
          </cell>
          <cell r="BM391">
            <v>3944</v>
          </cell>
          <cell r="BN391">
            <v>2320</v>
          </cell>
          <cell r="BO391">
            <v>650</v>
          </cell>
          <cell r="BP391">
            <v>1670</v>
          </cell>
          <cell r="BQ391">
            <v>0</v>
          </cell>
          <cell r="BR391">
            <v>2320</v>
          </cell>
          <cell r="BS391">
            <v>1460</v>
          </cell>
          <cell r="BT391">
            <v>660</v>
          </cell>
          <cell r="BU391">
            <v>200</v>
          </cell>
          <cell r="BV391">
            <v>2320</v>
          </cell>
          <cell r="BW391">
            <v>400</v>
          </cell>
          <cell r="BX391">
            <v>1310</v>
          </cell>
          <cell r="BY391">
            <v>280</v>
          </cell>
          <cell r="BZ391">
            <v>115</v>
          </cell>
          <cell r="CA391">
            <v>120</v>
          </cell>
          <cell r="CB391">
            <v>80</v>
          </cell>
          <cell r="CC391">
            <v>20</v>
          </cell>
          <cell r="CD391">
            <v>0</v>
          </cell>
          <cell r="CE391">
            <v>10</v>
          </cell>
          <cell r="CF391">
            <v>2320</v>
          </cell>
          <cell r="CG391">
            <v>20</v>
          </cell>
          <cell r="CH391">
            <v>100</v>
          </cell>
          <cell r="CI391">
            <v>10</v>
          </cell>
          <cell r="CJ391">
            <v>365</v>
          </cell>
          <cell r="CK391">
            <v>120</v>
          </cell>
          <cell r="CL391">
            <v>1690</v>
          </cell>
          <cell r="CM391">
            <v>15</v>
          </cell>
          <cell r="CN391">
            <v>5</v>
          </cell>
          <cell r="CO391">
            <v>2320</v>
          </cell>
          <cell r="CP391">
            <v>1200</v>
          </cell>
          <cell r="CQ391">
            <v>630</v>
          </cell>
          <cell r="CR391">
            <v>265</v>
          </cell>
          <cell r="CS391">
            <v>220</v>
          </cell>
          <cell r="CT391">
            <v>15</v>
          </cell>
          <cell r="CU391">
            <v>4265</v>
          </cell>
          <cell r="CV391">
            <v>1.8</v>
          </cell>
          <cell r="CW391">
            <v>2320</v>
          </cell>
          <cell r="CX391">
            <v>1005</v>
          </cell>
          <cell r="CY391">
            <v>10</v>
          </cell>
          <cell r="CZ391">
            <v>1310</v>
          </cell>
        </row>
        <row r="392">
          <cell r="A392" t="str">
            <v>4620203.00</v>
          </cell>
          <cell r="B392" t="str">
            <v>0203.00</v>
          </cell>
          <cell r="C392" t="str">
            <v>Rosemont-La Petite-Patrie</v>
          </cell>
          <cell r="D392">
            <v>2405</v>
          </cell>
          <cell r="E392">
            <v>1420</v>
          </cell>
          <cell r="F392">
            <v>525</v>
          </cell>
          <cell r="G392">
            <v>55</v>
          </cell>
          <cell r="H392">
            <v>255</v>
          </cell>
          <cell r="I392">
            <v>155</v>
          </cell>
          <cell r="J392">
            <v>2400</v>
          </cell>
          <cell r="K392">
            <v>1850</v>
          </cell>
          <cell r="L392">
            <v>555</v>
          </cell>
          <cell r="M392">
            <v>675</v>
          </cell>
          <cell r="N392">
            <v>395</v>
          </cell>
          <cell r="O392">
            <v>150</v>
          </cell>
          <cell r="P392">
            <v>95</v>
          </cell>
          <cell r="Q392">
            <v>30</v>
          </cell>
          <cell r="R392">
            <v>670</v>
          </cell>
          <cell r="S392">
            <v>520</v>
          </cell>
          <cell r="T392">
            <v>240</v>
          </cell>
          <cell r="U392">
            <v>115</v>
          </cell>
          <cell r="V392">
            <v>125</v>
          </cell>
          <cell r="W392">
            <v>75</v>
          </cell>
          <cell r="X392">
            <v>30</v>
          </cell>
          <cell r="Y392">
            <v>20</v>
          </cell>
          <cell r="Z392">
            <v>275</v>
          </cell>
          <cell r="AA392">
            <v>155</v>
          </cell>
          <cell r="AB392">
            <v>115</v>
          </cell>
          <cell r="AC392">
            <v>60</v>
          </cell>
          <cell r="AD392">
            <v>50</v>
          </cell>
          <cell r="AE392">
            <v>10</v>
          </cell>
          <cell r="AF392">
            <v>155</v>
          </cell>
          <cell r="AG392">
            <v>100</v>
          </cell>
          <cell r="AH392">
            <v>95</v>
          </cell>
          <cell r="AI392">
            <v>10</v>
          </cell>
          <cell r="AJ392">
            <v>0</v>
          </cell>
          <cell r="AK392">
            <v>50</v>
          </cell>
          <cell r="AL392">
            <v>30</v>
          </cell>
          <cell r="AM392">
            <v>10</v>
          </cell>
          <cell r="AN392">
            <v>15</v>
          </cell>
          <cell r="AO392">
            <v>585</v>
          </cell>
          <cell r="AP392">
            <v>150</v>
          </cell>
          <cell r="AQ392">
            <v>190</v>
          </cell>
          <cell r="AR392">
            <v>70</v>
          </cell>
          <cell r="AS392">
            <v>90</v>
          </cell>
          <cell r="AT392">
            <v>75</v>
          </cell>
          <cell r="AU392">
            <v>0.9</v>
          </cell>
          <cell r="AV392">
            <v>2735</v>
          </cell>
          <cell r="AW392">
            <v>960</v>
          </cell>
          <cell r="AX392">
            <v>65</v>
          </cell>
          <cell r="AY392">
            <v>165</v>
          </cell>
          <cell r="AZ392">
            <v>730</v>
          </cell>
          <cell r="BA392">
            <v>1775</v>
          </cell>
          <cell r="BB392">
            <v>2.6</v>
          </cell>
          <cell r="BC392">
            <v>420</v>
          </cell>
          <cell r="BD392">
            <v>200</v>
          </cell>
          <cell r="BE392">
            <v>10</v>
          </cell>
          <cell r="BF392">
            <v>15</v>
          </cell>
          <cell r="BG392">
            <v>180</v>
          </cell>
          <cell r="BH392">
            <v>215</v>
          </cell>
          <cell r="BI392">
            <v>1485</v>
          </cell>
          <cell r="BJ392">
            <v>4.7</v>
          </cell>
          <cell r="BK392">
            <v>6979.5</v>
          </cell>
          <cell r="BL392">
            <v>1.8</v>
          </cell>
          <cell r="BM392">
            <v>2673</v>
          </cell>
          <cell r="BN392">
            <v>1490</v>
          </cell>
          <cell r="BO392">
            <v>420</v>
          </cell>
          <cell r="BP392">
            <v>1065</v>
          </cell>
          <cell r="BQ392">
            <v>0</v>
          </cell>
          <cell r="BR392">
            <v>1490</v>
          </cell>
          <cell r="BS392">
            <v>850</v>
          </cell>
          <cell r="BT392">
            <v>510</v>
          </cell>
          <cell r="BU392">
            <v>125</v>
          </cell>
          <cell r="BV392">
            <v>1490</v>
          </cell>
          <cell r="BW392">
            <v>650</v>
          </cell>
          <cell r="BX392">
            <v>570</v>
          </cell>
          <cell r="BY392">
            <v>185</v>
          </cell>
          <cell r="BZ392">
            <v>60</v>
          </cell>
          <cell r="CA392">
            <v>0</v>
          </cell>
          <cell r="CB392">
            <v>0</v>
          </cell>
          <cell r="CC392">
            <v>0</v>
          </cell>
          <cell r="CD392">
            <v>0</v>
          </cell>
          <cell r="CE392">
            <v>10</v>
          </cell>
          <cell r="CF392">
            <v>1490</v>
          </cell>
          <cell r="CG392">
            <v>10</v>
          </cell>
          <cell r="CH392">
            <v>0</v>
          </cell>
          <cell r="CI392">
            <v>20</v>
          </cell>
          <cell r="CJ392">
            <v>380</v>
          </cell>
          <cell r="CK392">
            <v>0</v>
          </cell>
          <cell r="CL392">
            <v>1045</v>
          </cell>
          <cell r="CM392">
            <v>35</v>
          </cell>
          <cell r="CN392">
            <v>0</v>
          </cell>
          <cell r="CO392">
            <v>1490</v>
          </cell>
          <cell r="CP392">
            <v>730</v>
          </cell>
          <cell r="CQ392">
            <v>460</v>
          </cell>
          <cell r="CR392">
            <v>160</v>
          </cell>
          <cell r="CS392">
            <v>125</v>
          </cell>
          <cell r="CT392">
            <v>10</v>
          </cell>
          <cell r="CU392">
            <v>2735</v>
          </cell>
          <cell r="CV392">
            <v>1.8</v>
          </cell>
          <cell r="CW392">
            <v>1490</v>
          </cell>
          <cell r="CX392">
            <v>670</v>
          </cell>
          <cell r="CY392">
            <v>0</v>
          </cell>
          <cell r="CZ392">
            <v>815</v>
          </cell>
        </row>
        <row r="393">
          <cell r="A393" t="str">
            <v>4620204.00</v>
          </cell>
          <cell r="B393" t="str">
            <v>0204.00</v>
          </cell>
          <cell r="C393" t="str">
            <v>Rosemont-La Petite-Patrie</v>
          </cell>
          <cell r="D393">
            <v>2300</v>
          </cell>
          <cell r="E393">
            <v>1380</v>
          </cell>
          <cell r="F393">
            <v>520</v>
          </cell>
          <cell r="G393">
            <v>45</v>
          </cell>
          <cell r="H393">
            <v>230</v>
          </cell>
          <cell r="I393">
            <v>120</v>
          </cell>
          <cell r="J393">
            <v>2300</v>
          </cell>
          <cell r="K393">
            <v>1800</v>
          </cell>
          <cell r="L393">
            <v>495</v>
          </cell>
          <cell r="M393">
            <v>610</v>
          </cell>
          <cell r="N393">
            <v>310</v>
          </cell>
          <cell r="O393">
            <v>165</v>
          </cell>
          <cell r="P393">
            <v>105</v>
          </cell>
          <cell r="Q393">
            <v>25</v>
          </cell>
          <cell r="R393">
            <v>605</v>
          </cell>
          <cell r="S393">
            <v>505</v>
          </cell>
          <cell r="T393">
            <v>255</v>
          </cell>
          <cell r="U393">
            <v>120</v>
          </cell>
          <cell r="V393">
            <v>140</v>
          </cell>
          <cell r="W393">
            <v>65</v>
          </cell>
          <cell r="X393">
            <v>65</v>
          </cell>
          <cell r="Y393">
            <v>10</v>
          </cell>
          <cell r="Z393">
            <v>250</v>
          </cell>
          <cell r="AA393">
            <v>130</v>
          </cell>
          <cell r="AB393">
            <v>120</v>
          </cell>
          <cell r="AC393">
            <v>70</v>
          </cell>
          <cell r="AD393">
            <v>30</v>
          </cell>
          <cell r="AE393">
            <v>20</v>
          </cell>
          <cell r="AF393">
            <v>100</v>
          </cell>
          <cell r="AG393">
            <v>85</v>
          </cell>
          <cell r="AH393">
            <v>50</v>
          </cell>
          <cell r="AI393">
            <v>15</v>
          </cell>
          <cell r="AJ393">
            <v>10</v>
          </cell>
          <cell r="AK393">
            <v>20</v>
          </cell>
          <cell r="AL393">
            <v>10</v>
          </cell>
          <cell r="AM393">
            <v>10</v>
          </cell>
          <cell r="AN393">
            <v>0</v>
          </cell>
          <cell r="AO393">
            <v>555</v>
          </cell>
          <cell r="AP393">
            <v>180</v>
          </cell>
          <cell r="AQ393">
            <v>210</v>
          </cell>
          <cell r="AR393">
            <v>45</v>
          </cell>
          <cell r="AS393">
            <v>80</v>
          </cell>
          <cell r="AT393">
            <v>35</v>
          </cell>
          <cell r="AU393">
            <v>0.9</v>
          </cell>
          <cell r="AV393">
            <v>2665</v>
          </cell>
          <cell r="AW393">
            <v>1000</v>
          </cell>
          <cell r="AX393">
            <v>80</v>
          </cell>
          <cell r="AY393">
            <v>205</v>
          </cell>
          <cell r="AZ393">
            <v>715</v>
          </cell>
          <cell r="BA393">
            <v>1665</v>
          </cell>
          <cell r="BB393">
            <v>2.8</v>
          </cell>
          <cell r="BC393">
            <v>345</v>
          </cell>
          <cell r="BD393">
            <v>185</v>
          </cell>
          <cell r="BE393">
            <v>0</v>
          </cell>
          <cell r="BF393">
            <v>10</v>
          </cell>
          <cell r="BG393">
            <v>180</v>
          </cell>
          <cell r="BH393">
            <v>155</v>
          </cell>
          <cell r="BI393">
            <v>1440</v>
          </cell>
          <cell r="BJ393">
            <v>4.7</v>
          </cell>
          <cell r="BK393">
            <v>6768</v>
          </cell>
          <cell r="BL393">
            <v>1.7</v>
          </cell>
          <cell r="BM393">
            <v>2448</v>
          </cell>
          <cell r="BN393">
            <v>1440</v>
          </cell>
          <cell r="BO393">
            <v>395</v>
          </cell>
          <cell r="BP393">
            <v>1050</v>
          </cell>
          <cell r="BQ393">
            <v>0</v>
          </cell>
          <cell r="BR393">
            <v>1440</v>
          </cell>
          <cell r="BS393">
            <v>765</v>
          </cell>
          <cell r="BT393">
            <v>435</v>
          </cell>
          <cell r="BU393">
            <v>245</v>
          </cell>
          <cell r="BV393">
            <v>1445</v>
          </cell>
          <cell r="BW393">
            <v>690</v>
          </cell>
          <cell r="BX393">
            <v>550</v>
          </cell>
          <cell r="BY393">
            <v>145</v>
          </cell>
          <cell r="BZ393">
            <v>30</v>
          </cell>
          <cell r="CA393">
            <v>0</v>
          </cell>
          <cell r="CB393">
            <v>0</v>
          </cell>
          <cell r="CC393">
            <v>10</v>
          </cell>
          <cell r="CD393">
            <v>10</v>
          </cell>
          <cell r="CE393">
            <v>0</v>
          </cell>
          <cell r="CF393">
            <v>1440</v>
          </cell>
          <cell r="CG393">
            <v>5</v>
          </cell>
          <cell r="CH393">
            <v>5</v>
          </cell>
          <cell r="CI393">
            <v>5</v>
          </cell>
          <cell r="CJ393">
            <v>255</v>
          </cell>
          <cell r="CK393">
            <v>5</v>
          </cell>
          <cell r="CL393">
            <v>1115</v>
          </cell>
          <cell r="CM393">
            <v>45</v>
          </cell>
          <cell r="CN393">
            <v>0</v>
          </cell>
          <cell r="CO393">
            <v>1440</v>
          </cell>
          <cell r="CP393">
            <v>715</v>
          </cell>
          <cell r="CQ393">
            <v>410</v>
          </cell>
          <cell r="CR393">
            <v>170</v>
          </cell>
          <cell r="CS393">
            <v>140</v>
          </cell>
          <cell r="CT393">
            <v>5</v>
          </cell>
          <cell r="CU393">
            <v>2670</v>
          </cell>
          <cell r="CV393">
            <v>1.9</v>
          </cell>
          <cell r="CW393">
            <v>1440</v>
          </cell>
          <cell r="CX393">
            <v>600</v>
          </cell>
          <cell r="CY393">
            <v>0</v>
          </cell>
          <cell r="CZ393">
            <v>835</v>
          </cell>
        </row>
        <row r="394">
          <cell r="A394" t="str">
            <v>4620205.00</v>
          </cell>
          <cell r="B394" t="str">
            <v>0205.00</v>
          </cell>
          <cell r="C394" t="str">
            <v>Rosemont-La Petite-Patrie</v>
          </cell>
          <cell r="D394">
            <v>1870</v>
          </cell>
          <cell r="E394">
            <v>1110</v>
          </cell>
          <cell r="F394">
            <v>415</v>
          </cell>
          <cell r="G394">
            <v>50</v>
          </cell>
          <cell r="H394">
            <v>200</v>
          </cell>
          <cell r="I394">
            <v>95</v>
          </cell>
          <cell r="J394">
            <v>1870</v>
          </cell>
          <cell r="K394">
            <v>1420</v>
          </cell>
          <cell r="L394">
            <v>450</v>
          </cell>
          <cell r="M394">
            <v>505</v>
          </cell>
          <cell r="N394">
            <v>290</v>
          </cell>
          <cell r="O394">
            <v>115</v>
          </cell>
          <cell r="P394">
            <v>80</v>
          </cell>
          <cell r="Q394">
            <v>15</v>
          </cell>
          <cell r="R394">
            <v>505</v>
          </cell>
          <cell r="S394">
            <v>425</v>
          </cell>
          <cell r="T394">
            <v>195</v>
          </cell>
          <cell r="U394">
            <v>105</v>
          </cell>
          <cell r="V394">
            <v>90</v>
          </cell>
          <cell r="W394">
            <v>45</v>
          </cell>
          <cell r="X394">
            <v>40</v>
          </cell>
          <cell r="Y394">
            <v>0</v>
          </cell>
          <cell r="Z394">
            <v>230</v>
          </cell>
          <cell r="AA394">
            <v>120</v>
          </cell>
          <cell r="AB394">
            <v>110</v>
          </cell>
          <cell r="AC394">
            <v>50</v>
          </cell>
          <cell r="AD394">
            <v>40</v>
          </cell>
          <cell r="AE394">
            <v>15</v>
          </cell>
          <cell r="AF394">
            <v>80</v>
          </cell>
          <cell r="AG394">
            <v>70</v>
          </cell>
          <cell r="AH394">
            <v>60</v>
          </cell>
          <cell r="AI394">
            <v>10</v>
          </cell>
          <cell r="AJ394">
            <v>0</v>
          </cell>
          <cell r="AK394">
            <v>10</v>
          </cell>
          <cell r="AL394">
            <v>0</v>
          </cell>
          <cell r="AM394">
            <v>0</v>
          </cell>
          <cell r="AN394">
            <v>0</v>
          </cell>
          <cell r="AO394">
            <v>435</v>
          </cell>
          <cell r="AP394">
            <v>130</v>
          </cell>
          <cell r="AQ394">
            <v>140</v>
          </cell>
          <cell r="AR394">
            <v>60</v>
          </cell>
          <cell r="AS394">
            <v>70</v>
          </cell>
          <cell r="AT394">
            <v>35</v>
          </cell>
          <cell r="AU394">
            <v>0.9</v>
          </cell>
          <cell r="AV394">
            <v>2110</v>
          </cell>
          <cell r="AW394">
            <v>745</v>
          </cell>
          <cell r="AX394">
            <v>20</v>
          </cell>
          <cell r="AY394">
            <v>120</v>
          </cell>
          <cell r="AZ394">
            <v>605</v>
          </cell>
          <cell r="BA394">
            <v>1370</v>
          </cell>
          <cell r="BB394">
            <v>2.7</v>
          </cell>
          <cell r="BC394">
            <v>335</v>
          </cell>
          <cell r="BD394">
            <v>160</v>
          </cell>
          <cell r="BE394">
            <v>0</v>
          </cell>
          <cell r="BF394">
            <v>0</v>
          </cell>
          <cell r="BG394">
            <v>155</v>
          </cell>
          <cell r="BH394">
            <v>175</v>
          </cell>
          <cell r="BI394">
            <v>1160</v>
          </cell>
          <cell r="BJ394">
            <v>4.7</v>
          </cell>
          <cell r="BK394">
            <v>5452</v>
          </cell>
          <cell r="BL394">
            <v>1.7</v>
          </cell>
          <cell r="BM394">
            <v>1972</v>
          </cell>
          <cell r="BN394">
            <v>1160</v>
          </cell>
          <cell r="BO394">
            <v>345</v>
          </cell>
          <cell r="BP394">
            <v>815</v>
          </cell>
          <cell r="BQ394">
            <v>0</v>
          </cell>
          <cell r="BR394">
            <v>1160</v>
          </cell>
          <cell r="BS394">
            <v>750</v>
          </cell>
          <cell r="BT394">
            <v>325</v>
          </cell>
          <cell r="BU394">
            <v>90</v>
          </cell>
          <cell r="BV394">
            <v>1160</v>
          </cell>
          <cell r="BW394">
            <v>615</v>
          </cell>
          <cell r="BX394">
            <v>340</v>
          </cell>
          <cell r="BY394">
            <v>80</v>
          </cell>
          <cell r="BZ394">
            <v>40</v>
          </cell>
          <cell r="CA394">
            <v>10</v>
          </cell>
          <cell r="CB394">
            <v>15</v>
          </cell>
          <cell r="CC394">
            <v>15</v>
          </cell>
          <cell r="CD394">
            <v>15</v>
          </cell>
          <cell r="CE394">
            <v>25</v>
          </cell>
          <cell r="CF394">
            <v>1165</v>
          </cell>
          <cell r="CG394">
            <v>5</v>
          </cell>
          <cell r="CH394">
            <v>0</v>
          </cell>
          <cell r="CI394">
            <v>15</v>
          </cell>
          <cell r="CJ394">
            <v>330</v>
          </cell>
          <cell r="CK394">
            <v>10</v>
          </cell>
          <cell r="CL394">
            <v>800</v>
          </cell>
          <cell r="CM394">
            <v>0</v>
          </cell>
          <cell r="CN394">
            <v>0</v>
          </cell>
          <cell r="CO394">
            <v>1160</v>
          </cell>
          <cell r="CP394">
            <v>595</v>
          </cell>
          <cell r="CQ394">
            <v>330</v>
          </cell>
          <cell r="CR394">
            <v>130</v>
          </cell>
          <cell r="CS394">
            <v>100</v>
          </cell>
          <cell r="CT394">
            <v>10</v>
          </cell>
          <cell r="CU394">
            <v>2110</v>
          </cell>
          <cell r="CV394">
            <v>1.8</v>
          </cell>
          <cell r="CW394">
            <v>1160</v>
          </cell>
          <cell r="CX394">
            <v>505</v>
          </cell>
          <cell r="CY394">
            <v>0</v>
          </cell>
          <cell r="CZ394">
            <v>655</v>
          </cell>
        </row>
        <row r="395">
          <cell r="A395" t="str">
            <v>4620206.00</v>
          </cell>
          <cell r="B395" t="str">
            <v>0206.00</v>
          </cell>
          <cell r="C395" t="str">
            <v>Rosemont-La Petite-Patrie</v>
          </cell>
          <cell r="D395">
            <v>2280</v>
          </cell>
          <cell r="E395">
            <v>1365</v>
          </cell>
          <cell r="F395">
            <v>485</v>
          </cell>
          <cell r="G395">
            <v>65</v>
          </cell>
          <cell r="H395">
            <v>250</v>
          </cell>
          <cell r="I395">
            <v>115</v>
          </cell>
          <cell r="J395">
            <v>2280</v>
          </cell>
          <cell r="K395">
            <v>1670</v>
          </cell>
          <cell r="L395">
            <v>605</v>
          </cell>
          <cell r="M395">
            <v>645</v>
          </cell>
          <cell r="N395">
            <v>370</v>
          </cell>
          <cell r="O395">
            <v>155</v>
          </cell>
          <cell r="P395">
            <v>95</v>
          </cell>
          <cell r="Q395">
            <v>30</v>
          </cell>
          <cell r="R395">
            <v>645</v>
          </cell>
          <cell r="S395">
            <v>525</v>
          </cell>
          <cell r="T395">
            <v>225</v>
          </cell>
          <cell r="U395">
            <v>115</v>
          </cell>
          <cell r="V395">
            <v>110</v>
          </cell>
          <cell r="W395">
            <v>80</v>
          </cell>
          <cell r="X395">
            <v>20</v>
          </cell>
          <cell r="Y395">
            <v>10</v>
          </cell>
          <cell r="Z395">
            <v>300</v>
          </cell>
          <cell r="AA395">
            <v>155</v>
          </cell>
          <cell r="AB395">
            <v>150</v>
          </cell>
          <cell r="AC395">
            <v>60</v>
          </cell>
          <cell r="AD395">
            <v>65</v>
          </cell>
          <cell r="AE395">
            <v>15</v>
          </cell>
          <cell r="AF395">
            <v>115</v>
          </cell>
          <cell r="AG395">
            <v>105</v>
          </cell>
          <cell r="AH395">
            <v>85</v>
          </cell>
          <cell r="AI395">
            <v>15</v>
          </cell>
          <cell r="AJ395">
            <v>0</v>
          </cell>
          <cell r="AK395">
            <v>15</v>
          </cell>
          <cell r="AL395">
            <v>10</v>
          </cell>
          <cell r="AM395">
            <v>0</v>
          </cell>
          <cell r="AN395">
            <v>0</v>
          </cell>
          <cell r="AO395">
            <v>555</v>
          </cell>
          <cell r="AP395">
            <v>80</v>
          </cell>
          <cell r="AQ395">
            <v>255</v>
          </cell>
          <cell r="AR395">
            <v>60</v>
          </cell>
          <cell r="AS395">
            <v>125</v>
          </cell>
          <cell r="AT395">
            <v>40</v>
          </cell>
          <cell r="AU395">
            <v>0.9</v>
          </cell>
          <cell r="AV395">
            <v>2610</v>
          </cell>
          <cell r="AW395">
            <v>880</v>
          </cell>
          <cell r="AX395">
            <v>15</v>
          </cell>
          <cell r="AY395">
            <v>225</v>
          </cell>
          <cell r="AZ395">
            <v>640</v>
          </cell>
          <cell r="BA395">
            <v>1730</v>
          </cell>
          <cell r="BB395">
            <v>2.7</v>
          </cell>
          <cell r="BC395">
            <v>300</v>
          </cell>
          <cell r="BD395">
            <v>160</v>
          </cell>
          <cell r="BE395">
            <v>10</v>
          </cell>
          <cell r="BF395">
            <v>30</v>
          </cell>
          <cell r="BG395">
            <v>125</v>
          </cell>
          <cell r="BH395">
            <v>135</v>
          </cell>
          <cell r="BI395">
            <v>1385</v>
          </cell>
          <cell r="BJ395">
            <v>5</v>
          </cell>
          <cell r="BK395">
            <v>6925</v>
          </cell>
          <cell r="BL395">
            <v>1.8</v>
          </cell>
          <cell r="BM395">
            <v>2493</v>
          </cell>
          <cell r="BN395">
            <v>1385</v>
          </cell>
          <cell r="BO395">
            <v>470</v>
          </cell>
          <cell r="BP395">
            <v>915</v>
          </cell>
          <cell r="BQ395">
            <v>0</v>
          </cell>
          <cell r="BR395">
            <v>1385</v>
          </cell>
          <cell r="BS395">
            <v>770</v>
          </cell>
          <cell r="BT395">
            <v>485</v>
          </cell>
          <cell r="BU395">
            <v>130</v>
          </cell>
          <cell r="BV395">
            <v>1385</v>
          </cell>
          <cell r="BW395">
            <v>675</v>
          </cell>
          <cell r="BX395">
            <v>515</v>
          </cell>
          <cell r="BY395">
            <v>95</v>
          </cell>
          <cell r="BZ395">
            <v>60</v>
          </cell>
          <cell r="CA395">
            <v>0</v>
          </cell>
          <cell r="CB395">
            <v>20</v>
          </cell>
          <cell r="CC395">
            <v>0</v>
          </cell>
          <cell r="CD395">
            <v>0</v>
          </cell>
          <cell r="CE395">
            <v>10</v>
          </cell>
          <cell r="CF395">
            <v>1385</v>
          </cell>
          <cell r="CG395">
            <v>0</v>
          </cell>
          <cell r="CH395">
            <v>5</v>
          </cell>
          <cell r="CI395">
            <v>15</v>
          </cell>
          <cell r="CJ395">
            <v>350</v>
          </cell>
          <cell r="CK395">
            <v>0</v>
          </cell>
          <cell r="CL395">
            <v>1000</v>
          </cell>
          <cell r="CM395">
            <v>15</v>
          </cell>
          <cell r="CN395">
            <v>0</v>
          </cell>
          <cell r="CO395">
            <v>1390</v>
          </cell>
          <cell r="CP395">
            <v>640</v>
          </cell>
          <cell r="CQ395">
            <v>450</v>
          </cell>
          <cell r="CR395">
            <v>160</v>
          </cell>
          <cell r="CS395">
            <v>125</v>
          </cell>
          <cell r="CT395">
            <v>10</v>
          </cell>
          <cell r="CU395">
            <v>2610</v>
          </cell>
          <cell r="CV395">
            <v>1.9</v>
          </cell>
          <cell r="CW395">
            <v>1385</v>
          </cell>
          <cell r="CX395">
            <v>625</v>
          </cell>
          <cell r="CY395">
            <v>10</v>
          </cell>
          <cell r="CZ395">
            <v>750</v>
          </cell>
        </row>
        <row r="396">
          <cell r="A396" t="str">
            <v>4620207.00</v>
          </cell>
          <cell r="B396" t="str">
            <v>0207.00</v>
          </cell>
          <cell r="C396" t="str">
            <v>Rosemont-La Petite-Patrie</v>
          </cell>
          <cell r="D396">
            <v>2970</v>
          </cell>
          <cell r="E396">
            <v>1660</v>
          </cell>
          <cell r="F396">
            <v>645</v>
          </cell>
          <cell r="G396">
            <v>90</v>
          </cell>
          <cell r="H396">
            <v>355</v>
          </cell>
          <cell r="I396">
            <v>220</v>
          </cell>
          <cell r="J396">
            <v>2970</v>
          </cell>
          <cell r="K396">
            <v>2430</v>
          </cell>
          <cell r="L396">
            <v>535</v>
          </cell>
          <cell r="M396">
            <v>780</v>
          </cell>
          <cell r="N396">
            <v>435</v>
          </cell>
          <cell r="O396">
            <v>190</v>
          </cell>
          <cell r="P396">
            <v>115</v>
          </cell>
          <cell r="Q396">
            <v>45</v>
          </cell>
          <cell r="R396">
            <v>780</v>
          </cell>
          <cell r="S396">
            <v>555</v>
          </cell>
          <cell r="T396">
            <v>305</v>
          </cell>
          <cell r="U396">
            <v>120</v>
          </cell>
          <cell r="V396">
            <v>190</v>
          </cell>
          <cell r="W396">
            <v>95</v>
          </cell>
          <cell r="X396">
            <v>65</v>
          </cell>
          <cell r="Y396">
            <v>30</v>
          </cell>
          <cell r="Z396">
            <v>250</v>
          </cell>
          <cell r="AA396">
            <v>165</v>
          </cell>
          <cell r="AB396">
            <v>85</v>
          </cell>
          <cell r="AC396">
            <v>30</v>
          </cell>
          <cell r="AD396">
            <v>35</v>
          </cell>
          <cell r="AE396">
            <v>15</v>
          </cell>
          <cell r="AF396">
            <v>225</v>
          </cell>
          <cell r="AG396">
            <v>175</v>
          </cell>
          <cell r="AH396">
            <v>130</v>
          </cell>
          <cell r="AI396">
            <v>35</v>
          </cell>
          <cell r="AJ396">
            <v>15</v>
          </cell>
          <cell r="AK396">
            <v>50</v>
          </cell>
          <cell r="AL396">
            <v>25</v>
          </cell>
          <cell r="AM396">
            <v>20</v>
          </cell>
          <cell r="AN396">
            <v>0</v>
          </cell>
          <cell r="AO396">
            <v>785</v>
          </cell>
          <cell r="AP396">
            <v>160</v>
          </cell>
          <cell r="AQ396">
            <v>230</v>
          </cell>
          <cell r="AR396">
            <v>135</v>
          </cell>
          <cell r="AS396">
            <v>170</v>
          </cell>
          <cell r="AT396">
            <v>85</v>
          </cell>
          <cell r="AU396">
            <v>1</v>
          </cell>
          <cell r="AV396">
            <v>3275</v>
          </cell>
          <cell r="AW396">
            <v>1155</v>
          </cell>
          <cell r="AX396">
            <v>40</v>
          </cell>
          <cell r="AY396">
            <v>240</v>
          </cell>
          <cell r="AZ396">
            <v>870</v>
          </cell>
          <cell r="BA396">
            <v>2125</v>
          </cell>
          <cell r="BB396">
            <v>2.7</v>
          </cell>
          <cell r="BC396">
            <v>410</v>
          </cell>
          <cell r="BD396">
            <v>225</v>
          </cell>
          <cell r="BE396">
            <v>20</v>
          </cell>
          <cell r="BF396">
            <v>25</v>
          </cell>
          <cell r="BG396">
            <v>185</v>
          </cell>
          <cell r="BH396">
            <v>185</v>
          </cell>
          <cell r="BI396">
            <v>1755</v>
          </cell>
          <cell r="BJ396">
            <v>4.4000000000000004</v>
          </cell>
          <cell r="BK396">
            <v>7722.0000000000009</v>
          </cell>
          <cell r="BL396">
            <v>1.7</v>
          </cell>
          <cell r="BM396">
            <v>2983.5</v>
          </cell>
          <cell r="BN396">
            <v>1755</v>
          </cell>
          <cell r="BO396">
            <v>465</v>
          </cell>
          <cell r="BP396">
            <v>1290</v>
          </cell>
          <cell r="BQ396">
            <v>0</v>
          </cell>
          <cell r="BR396">
            <v>1755</v>
          </cell>
          <cell r="BS396">
            <v>1075</v>
          </cell>
          <cell r="BT396">
            <v>470</v>
          </cell>
          <cell r="BU396">
            <v>215</v>
          </cell>
          <cell r="BV396">
            <v>1755</v>
          </cell>
          <cell r="BW396">
            <v>625</v>
          </cell>
          <cell r="BX396">
            <v>650</v>
          </cell>
          <cell r="BY396">
            <v>300</v>
          </cell>
          <cell r="BZ396">
            <v>70</v>
          </cell>
          <cell r="CA396">
            <v>25</v>
          </cell>
          <cell r="CB396">
            <v>30</v>
          </cell>
          <cell r="CC396">
            <v>15</v>
          </cell>
          <cell r="CD396">
            <v>35</v>
          </cell>
          <cell r="CE396">
            <v>0</v>
          </cell>
          <cell r="CF396">
            <v>1755</v>
          </cell>
          <cell r="CG396">
            <v>5</v>
          </cell>
          <cell r="CH396">
            <v>0</v>
          </cell>
          <cell r="CI396">
            <v>35</v>
          </cell>
          <cell r="CJ396">
            <v>400</v>
          </cell>
          <cell r="CK396">
            <v>125</v>
          </cell>
          <cell r="CL396">
            <v>1170</v>
          </cell>
          <cell r="CM396">
            <v>25</v>
          </cell>
          <cell r="CN396">
            <v>0</v>
          </cell>
          <cell r="CO396">
            <v>1755</v>
          </cell>
          <cell r="CP396">
            <v>870</v>
          </cell>
          <cell r="CQ396">
            <v>490</v>
          </cell>
          <cell r="CR396">
            <v>215</v>
          </cell>
          <cell r="CS396">
            <v>170</v>
          </cell>
          <cell r="CT396">
            <v>10</v>
          </cell>
          <cell r="CU396">
            <v>3275</v>
          </cell>
          <cell r="CV396">
            <v>1.9</v>
          </cell>
          <cell r="CW396">
            <v>1755</v>
          </cell>
          <cell r="CX396">
            <v>780</v>
          </cell>
          <cell r="CY396">
            <v>0</v>
          </cell>
          <cell r="CZ396">
            <v>975</v>
          </cell>
        </row>
        <row r="397">
          <cell r="A397" t="str">
            <v>4620208.00</v>
          </cell>
          <cell r="B397" t="str">
            <v>0208.00</v>
          </cell>
          <cell r="C397" t="str">
            <v>Rosemont-La Petite-Patrie</v>
          </cell>
          <cell r="D397">
            <v>2270</v>
          </cell>
          <cell r="E397">
            <v>1410</v>
          </cell>
          <cell r="F397">
            <v>455</v>
          </cell>
          <cell r="G397">
            <v>50</v>
          </cell>
          <cell r="H397">
            <v>230</v>
          </cell>
          <cell r="I397">
            <v>120</v>
          </cell>
          <cell r="J397">
            <v>2265</v>
          </cell>
          <cell r="K397">
            <v>1815</v>
          </cell>
          <cell r="L397">
            <v>455</v>
          </cell>
          <cell r="M397">
            <v>590</v>
          </cell>
          <cell r="N397">
            <v>375</v>
          </cell>
          <cell r="O397">
            <v>130</v>
          </cell>
          <cell r="P397">
            <v>65</v>
          </cell>
          <cell r="Q397">
            <v>20</v>
          </cell>
          <cell r="R397">
            <v>590</v>
          </cell>
          <cell r="S397">
            <v>455</v>
          </cell>
          <cell r="T397">
            <v>225</v>
          </cell>
          <cell r="U397">
            <v>125</v>
          </cell>
          <cell r="V397">
            <v>100</v>
          </cell>
          <cell r="W397">
            <v>55</v>
          </cell>
          <cell r="X397">
            <v>30</v>
          </cell>
          <cell r="Y397">
            <v>20</v>
          </cell>
          <cell r="Z397">
            <v>225</v>
          </cell>
          <cell r="AA397">
            <v>185</v>
          </cell>
          <cell r="AB397">
            <v>40</v>
          </cell>
          <cell r="AC397">
            <v>15</v>
          </cell>
          <cell r="AD397">
            <v>20</v>
          </cell>
          <cell r="AE397">
            <v>0</v>
          </cell>
          <cell r="AF397">
            <v>140</v>
          </cell>
          <cell r="AG397">
            <v>115</v>
          </cell>
          <cell r="AH397">
            <v>60</v>
          </cell>
          <cell r="AI397">
            <v>45</v>
          </cell>
          <cell r="AJ397">
            <v>15</v>
          </cell>
          <cell r="AK397">
            <v>20</v>
          </cell>
          <cell r="AL397">
            <v>10</v>
          </cell>
          <cell r="AM397">
            <v>15</v>
          </cell>
          <cell r="AN397">
            <v>0</v>
          </cell>
          <cell r="AO397">
            <v>470</v>
          </cell>
          <cell r="AP397">
            <v>120</v>
          </cell>
          <cell r="AQ397">
            <v>160</v>
          </cell>
          <cell r="AR397">
            <v>40</v>
          </cell>
          <cell r="AS397">
            <v>70</v>
          </cell>
          <cell r="AT397">
            <v>80</v>
          </cell>
          <cell r="AU397">
            <v>0.8</v>
          </cell>
          <cell r="AV397">
            <v>2450</v>
          </cell>
          <cell r="AW397">
            <v>935</v>
          </cell>
          <cell r="AX397">
            <v>85</v>
          </cell>
          <cell r="AY397">
            <v>220</v>
          </cell>
          <cell r="AZ397">
            <v>640</v>
          </cell>
          <cell r="BA397">
            <v>1515</v>
          </cell>
          <cell r="BB397">
            <v>2.6</v>
          </cell>
          <cell r="BC397">
            <v>245</v>
          </cell>
          <cell r="BD397">
            <v>155</v>
          </cell>
          <cell r="BE397">
            <v>20</v>
          </cell>
          <cell r="BF397">
            <v>10</v>
          </cell>
          <cell r="BG397">
            <v>130</v>
          </cell>
          <cell r="BH397">
            <v>90</v>
          </cell>
          <cell r="BI397">
            <v>1335</v>
          </cell>
          <cell r="BJ397">
            <v>4.5999999999999996</v>
          </cell>
          <cell r="BK397">
            <v>6140.9999999999991</v>
          </cell>
          <cell r="BL397">
            <v>1.8</v>
          </cell>
          <cell r="BM397">
            <v>2403</v>
          </cell>
          <cell r="BN397">
            <v>1330</v>
          </cell>
          <cell r="BO397">
            <v>410</v>
          </cell>
          <cell r="BP397">
            <v>920</v>
          </cell>
          <cell r="BQ397">
            <v>0</v>
          </cell>
          <cell r="BR397">
            <v>1330</v>
          </cell>
          <cell r="BS397">
            <v>745</v>
          </cell>
          <cell r="BT397">
            <v>450</v>
          </cell>
          <cell r="BU397">
            <v>140</v>
          </cell>
          <cell r="BV397">
            <v>1330</v>
          </cell>
          <cell r="BW397">
            <v>680</v>
          </cell>
          <cell r="BX397">
            <v>425</v>
          </cell>
          <cell r="BY397">
            <v>105</v>
          </cell>
          <cell r="BZ397">
            <v>25</v>
          </cell>
          <cell r="CA397">
            <v>30</v>
          </cell>
          <cell r="CB397">
            <v>0</v>
          </cell>
          <cell r="CC397">
            <v>20</v>
          </cell>
          <cell r="CD397">
            <v>20</v>
          </cell>
          <cell r="CE397">
            <v>20</v>
          </cell>
          <cell r="CF397">
            <v>1335</v>
          </cell>
          <cell r="CG397">
            <v>5</v>
          </cell>
          <cell r="CH397">
            <v>0</v>
          </cell>
          <cell r="CI397">
            <v>60</v>
          </cell>
          <cell r="CJ397">
            <v>255</v>
          </cell>
          <cell r="CK397">
            <v>5</v>
          </cell>
          <cell r="CL397">
            <v>1005</v>
          </cell>
          <cell r="CM397">
            <v>0</v>
          </cell>
          <cell r="CN397">
            <v>0</v>
          </cell>
          <cell r="CO397">
            <v>1335</v>
          </cell>
          <cell r="CP397">
            <v>645</v>
          </cell>
          <cell r="CQ397">
            <v>410</v>
          </cell>
          <cell r="CR397">
            <v>160</v>
          </cell>
          <cell r="CS397">
            <v>105</v>
          </cell>
          <cell r="CT397">
            <v>10</v>
          </cell>
          <cell r="CU397">
            <v>2450</v>
          </cell>
          <cell r="CV397">
            <v>1.8</v>
          </cell>
          <cell r="CW397">
            <v>1335</v>
          </cell>
          <cell r="CX397">
            <v>565</v>
          </cell>
          <cell r="CY397">
            <v>10</v>
          </cell>
          <cell r="CZ397">
            <v>755</v>
          </cell>
        </row>
        <row r="398">
          <cell r="A398" t="str">
            <v>4620209.00</v>
          </cell>
          <cell r="B398" t="str">
            <v>0209.00</v>
          </cell>
          <cell r="C398" t="str">
            <v>Rosemont-La Petite-Patrie</v>
          </cell>
          <cell r="D398">
            <v>5215</v>
          </cell>
          <cell r="E398">
            <v>2850</v>
          </cell>
          <cell r="F398">
            <v>1280</v>
          </cell>
          <cell r="G398">
            <v>125</v>
          </cell>
          <cell r="H398">
            <v>565</v>
          </cell>
          <cell r="I398">
            <v>395</v>
          </cell>
          <cell r="J398">
            <v>5210</v>
          </cell>
          <cell r="K398">
            <v>4365</v>
          </cell>
          <cell r="L398">
            <v>845</v>
          </cell>
          <cell r="M398">
            <v>1305</v>
          </cell>
          <cell r="N398">
            <v>760</v>
          </cell>
          <cell r="O398">
            <v>250</v>
          </cell>
          <cell r="P398">
            <v>205</v>
          </cell>
          <cell r="Q398">
            <v>85</v>
          </cell>
          <cell r="R398">
            <v>1305</v>
          </cell>
          <cell r="S398">
            <v>1035</v>
          </cell>
          <cell r="T398">
            <v>610</v>
          </cell>
          <cell r="U398">
            <v>310</v>
          </cell>
          <cell r="V398">
            <v>300</v>
          </cell>
          <cell r="W398">
            <v>135</v>
          </cell>
          <cell r="X398">
            <v>110</v>
          </cell>
          <cell r="Y398">
            <v>55</v>
          </cell>
          <cell r="Z398">
            <v>420</v>
          </cell>
          <cell r="AA398">
            <v>280</v>
          </cell>
          <cell r="AB398">
            <v>140</v>
          </cell>
          <cell r="AC398">
            <v>50</v>
          </cell>
          <cell r="AD398">
            <v>65</v>
          </cell>
          <cell r="AE398">
            <v>25</v>
          </cell>
          <cell r="AF398">
            <v>270</v>
          </cell>
          <cell r="AG398">
            <v>200</v>
          </cell>
          <cell r="AH398">
            <v>115</v>
          </cell>
          <cell r="AI398">
            <v>60</v>
          </cell>
          <cell r="AJ398">
            <v>25</v>
          </cell>
          <cell r="AK398">
            <v>70</v>
          </cell>
          <cell r="AL398">
            <v>60</v>
          </cell>
          <cell r="AM398">
            <v>0</v>
          </cell>
          <cell r="AN398">
            <v>10</v>
          </cell>
          <cell r="AO398">
            <v>1235</v>
          </cell>
          <cell r="AP398">
            <v>325</v>
          </cell>
          <cell r="AQ398">
            <v>395</v>
          </cell>
          <cell r="AR398">
            <v>135</v>
          </cell>
          <cell r="AS398">
            <v>185</v>
          </cell>
          <cell r="AT398">
            <v>190</v>
          </cell>
          <cell r="AU398">
            <v>0.9</v>
          </cell>
          <cell r="AV398">
            <v>5575</v>
          </cell>
          <cell r="AW398">
            <v>2000</v>
          </cell>
          <cell r="AX398">
            <v>210</v>
          </cell>
          <cell r="AY398">
            <v>415</v>
          </cell>
          <cell r="AZ398">
            <v>1375</v>
          </cell>
          <cell r="BA398">
            <v>3570</v>
          </cell>
          <cell r="BB398">
            <v>2.7</v>
          </cell>
          <cell r="BC398">
            <v>740</v>
          </cell>
          <cell r="BD398">
            <v>310</v>
          </cell>
          <cell r="BE398">
            <v>40</v>
          </cell>
          <cell r="BF398">
            <v>20</v>
          </cell>
          <cell r="BG398">
            <v>245</v>
          </cell>
          <cell r="BH398">
            <v>435</v>
          </cell>
          <cell r="BI398">
            <v>2925</v>
          </cell>
          <cell r="BJ398">
            <v>4.5</v>
          </cell>
          <cell r="BK398">
            <v>13162.5</v>
          </cell>
          <cell r="BL398">
            <v>1.7</v>
          </cell>
          <cell r="BM398">
            <v>4972.5</v>
          </cell>
          <cell r="BN398">
            <v>2925</v>
          </cell>
          <cell r="BO398">
            <v>775</v>
          </cell>
          <cell r="BP398">
            <v>2155</v>
          </cell>
          <cell r="BQ398">
            <v>0</v>
          </cell>
          <cell r="BR398">
            <v>2925</v>
          </cell>
          <cell r="BS398">
            <v>1580</v>
          </cell>
          <cell r="BT398">
            <v>1005</v>
          </cell>
          <cell r="BU398">
            <v>340</v>
          </cell>
          <cell r="BV398">
            <v>2925</v>
          </cell>
          <cell r="BW398">
            <v>920</v>
          </cell>
          <cell r="BX398">
            <v>1020</v>
          </cell>
          <cell r="BY398">
            <v>500</v>
          </cell>
          <cell r="BZ398">
            <v>215</v>
          </cell>
          <cell r="CA398">
            <v>95</v>
          </cell>
          <cell r="CB398">
            <v>75</v>
          </cell>
          <cell r="CC398">
            <v>50</v>
          </cell>
          <cell r="CD398">
            <v>15</v>
          </cell>
          <cell r="CE398">
            <v>30</v>
          </cell>
          <cell r="CF398">
            <v>2930</v>
          </cell>
          <cell r="CG398">
            <v>0</v>
          </cell>
          <cell r="CH398">
            <v>5</v>
          </cell>
          <cell r="CI398">
            <v>40</v>
          </cell>
          <cell r="CJ398">
            <v>505</v>
          </cell>
          <cell r="CK398">
            <v>85</v>
          </cell>
          <cell r="CL398">
            <v>2260</v>
          </cell>
          <cell r="CM398">
            <v>35</v>
          </cell>
          <cell r="CN398">
            <v>5</v>
          </cell>
          <cell r="CO398">
            <v>2930</v>
          </cell>
          <cell r="CP398">
            <v>1385</v>
          </cell>
          <cell r="CQ398">
            <v>905</v>
          </cell>
          <cell r="CR398">
            <v>345</v>
          </cell>
          <cell r="CS398">
            <v>270</v>
          </cell>
          <cell r="CT398">
            <v>30</v>
          </cell>
          <cell r="CU398">
            <v>5580</v>
          </cell>
          <cell r="CV398">
            <v>1.9</v>
          </cell>
          <cell r="CW398">
            <v>2925</v>
          </cell>
          <cell r="CX398">
            <v>1305</v>
          </cell>
          <cell r="CY398">
            <v>0</v>
          </cell>
          <cell r="CZ398">
            <v>1620</v>
          </cell>
        </row>
        <row r="399">
          <cell r="A399" t="str">
            <v>4620210.00</v>
          </cell>
          <cell r="B399" t="str">
            <v>0210.00</v>
          </cell>
          <cell r="C399" t="str">
            <v>Rosemont-La Petite-Patrie</v>
          </cell>
          <cell r="D399">
            <v>3220</v>
          </cell>
          <cell r="E399">
            <v>2160</v>
          </cell>
          <cell r="F399">
            <v>515</v>
          </cell>
          <cell r="G399">
            <v>85</v>
          </cell>
          <cell r="H399">
            <v>315</v>
          </cell>
          <cell r="I399">
            <v>145</v>
          </cell>
          <cell r="J399">
            <v>3220</v>
          </cell>
          <cell r="K399">
            <v>2490</v>
          </cell>
          <cell r="L399">
            <v>730</v>
          </cell>
          <cell r="M399">
            <v>830</v>
          </cell>
          <cell r="N399">
            <v>565</v>
          </cell>
          <cell r="O399">
            <v>160</v>
          </cell>
          <cell r="P399">
            <v>70</v>
          </cell>
          <cell r="Q399">
            <v>30</v>
          </cell>
          <cell r="R399">
            <v>830</v>
          </cell>
          <cell r="S399">
            <v>610</v>
          </cell>
          <cell r="T399">
            <v>245</v>
          </cell>
          <cell r="U399">
            <v>125</v>
          </cell>
          <cell r="V399">
            <v>120</v>
          </cell>
          <cell r="W399">
            <v>70</v>
          </cell>
          <cell r="X399">
            <v>20</v>
          </cell>
          <cell r="Y399">
            <v>20</v>
          </cell>
          <cell r="Z399">
            <v>370</v>
          </cell>
          <cell r="AA399">
            <v>255</v>
          </cell>
          <cell r="AB399">
            <v>115</v>
          </cell>
          <cell r="AC399">
            <v>55</v>
          </cell>
          <cell r="AD399">
            <v>50</v>
          </cell>
          <cell r="AE399">
            <v>10</v>
          </cell>
          <cell r="AF399">
            <v>220</v>
          </cell>
          <cell r="AG399">
            <v>175</v>
          </cell>
          <cell r="AH399">
            <v>140</v>
          </cell>
          <cell r="AI399">
            <v>30</v>
          </cell>
          <cell r="AJ399">
            <v>10</v>
          </cell>
          <cell r="AK399">
            <v>45</v>
          </cell>
          <cell r="AL399">
            <v>40</v>
          </cell>
          <cell r="AM399">
            <v>0</v>
          </cell>
          <cell r="AN399">
            <v>0</v>
          </cell>
          <cell r="AO399">
            <v>635</v>
          </cell>
          <cell r="AP399">
            <v>155</v>
          </cell>
          <cell r="AQ399">
            <v>215</v>
          </cell>
          <cell r="AR399">
            <v>80</v>
          </cell>
          <cell r="AS399">
            <v>105</v>
          </cell>
          <cell r="AT399">
            <v>75</v>
          </cell>
          <cell r="AU399">
            <v>0.8</v>
          </cell>
          <cell r="AV399">
            <v>3525</v>
          </cell>
          <cell r="AW399">
            <v>1445</v>
          </cell>
          <cell r="AX399">
            <v>100</v>
          </cell>
          <cell r="AY399">
            <v>335</v>
          </cell>
          <cell r="AZ399">
            <v>1005</v>
          </cell>
          <cell r="BA399">
            <v>2080</v>
          </cell>
          <cell r="BB399">
            <v>2.5</v>
          </cell>
          <cell r="BC399">
            <v>295</v>
          </cell>
          <cell r="BD399">
            <v>175</v>
          </cell>
          <cell r="BE399">
            <v>15</v>
          </cell>
          <cell r="BF399">
            <v>15</v>
          </cell>
          <cell r="BG399">
            <v>140</v>
          </cell>
          <cell r="BH399">
            <v>120</v>
          </cell>
          <cell r="BI399">
            <v>2000</v>
          </cell>
          <cell r="BJ399">
            <v>4</v>
          </cell>
          <cell r="BK399">
            <v>8000</v>
          </cell>
          <cell r="BL399">
            <v>1.5</v>
          </cell>
          <cell r="BM399">
            <v>3000</v>
          </cell>
          <cell r="BN399">
            <v>2000</v>
          </cell>
          <cell r="BO399">
            <v>365</v>
          </cell>
          <cell r="BP399">
            <v>1630</v>
          </cell>
          <cell r="BQ399">
            <v>0</v>
          </cell>
          <cell r="BR399">
            <v>1995</v>
          </cell>
          <cell r="BS399">
            <v>1080</v>
          </cell>
          <cell r="BT399">
            <v>635</v>
          </cell>
          <cell r="BU399">
            <v>285</v>
          </cell>
          <cell r="BV399">
            <v>2000</v>
          </cell>
          <cell r="BW399">
            <v>655</v>
          </cell>
          <cell r="BX399">
            <v>465</v>
          </cell>
          <cell r="BY399">
            <v>345</v>
          </cell>
          <cell r="BZ399">
            <v>145</v>
          </cell>
          <cell r="CA399">
            <v>115</v>
          </cell>
          <cell r="CB399">
            <v>35</v>
          </cell>
          <cell r="CC399">
            <v>35</v>
          </cell>
          <cell r="CD399">
            <v>20</v>
          </cell>
          <cell r="CE399">
            <v>185</v>
          </cell>
          <cell r="CF399">
            <v>2000</v>
          </cell>
          <cell r="CG399">
            <v>5</v>
          </cell>
          <cell r="CH399">
            <v>0</v>
          </cell>
          <cell r="CI399">
            <v>15</v>
          </cell>
          <cell r="CJ399">
            <v>180</v>
          </cell>
          <cell r="CK399">
            <v>85</v>
          </cell>
          <cell r="CL399">
            <v>1695</v>
          </cell>
          <cell r="CM399">
            <v>30</v>
          </cell>
          <cell r="CN399">
            <v>0</v>
          </cell>
          <cell r="CO399">
            <v>1995</v>
          </cell>
          <cell r="CP399">
            <v>1010</v>
          </cell>
          <cell r="CQ399">
            <v>650</v>
          </cell>
          <cell r="CR399">
            <v>200</v>
          </cell>
          <cell r="CS399">
            <v>125</v>
          </cell>
          <cell r="CT399">
            <v>10</v>
          </cell>
          <cell r="CU399">
            <v>3515</v>
          </cell>
          <cell r="CV399">
            <v>1.8</v>
          </cell>
          <cell r="CW399">
            <v>2000</v>
          </cell>
          <cell r="CX399">
            <v>815</v>
          </cell>
          <cell r="CY399">
            <v>10</v>
          </cell>
          <cell r="CZ399">
            <v>1175</v>
          </cell>
        </row>
        <row r="400">
          <cell r="A400" t="str">
            <v>4620211.00</v>
          </cell>
          <cell r="B400" t="str">
            <v>0211.00</v>
          </cell>
          <cell r="C400" t="str">
            <v>Rosemont-La Petite-Patrie</v>
          </cell>
          <cell r="D400">
            <v>2060</v>
          </cell>
          <cell r="E400">
            <v>1375</v>
          </cell>
          <cell r="F400">
            <v>345</v>
          </cell>
          <cell r="G400">
            <v>45</v>
          </cell>
          <cell r="H400">
            <v>195</v>
          </cell>
          <cell r="I400">
            <v>100</v>
          </cell>
          <cell r="J400">
            <v>2060</v>
          </cell>
          <cell r="K400">
            <v>1580</v>
          </cell>
          <cell r="L400">
            <v>475</v>
          </cell>
          <cell r="M400">
            <v>505</v>
          </cell>
          <cell r="N400">
            <v>330</v>
          </cell>
          <cell r="O400">
            <v>95</v>
          </cell>
          <cell r="P400">
            <v>60</v>
          </cell>
          <cell r="Q400">
            <v>20</v>
          </cell>
          <cell r="R400">
            <v>505</v>
          </cell>
          <cell r="S400">
            <v>395</v>
          </cell>
          <cell r="T400">
            <v>150</v>
          </cell>
          <cell r="U400">
            <v>50</v>
          </cell>
          <cell r="V400">
            <v>105</v>
          </cell>
          <cell r="W400">
            <v>60</v>
          </cell>
          <cell r="X400">
            <v>30</v>
          </cell>
          <cell r="Y400">
            <v>15</v>
          </cell>
          <cell r="Z400">
            <v>240</v>
          </cell>
          <cell r="AA400">
            <v>195</v>
          </cell>
          <cell r="AB400">
            <v>45</v>
          </cell>
          <cell r="AC400">
            <v>30</v>
          </cell>
          <cell r="AD400">
            <v>20</v>
          </cell>
          <cell r="AE400">
            <v>0</v>
          </cell>
          <cell r="AF400">
            <v>115</v>
          </cell>
          <cell r="AG400">
            <v>95</v>
          </cell>
          <cell r="AH400">
            <v>70</v>
          </cell>
          <cell r="AI400">
            <v>10</v>
          </cell>
          <cell r="AJ400">
            <v>10</v>
          </cell>
          <cell r="AK400">
            <v>15</v>
          </cell>
          <cell r="AL400">
            <v>20</v>
          </cell>
          <cell r="AM400">
            <v>0</v>
          </cell>
          <cell r="AN400">
            <v>0</v>
          </cell>
          <cell r="AO400">
            <v>390</v>
          </cell>
          <cell r="AP400">
            <v>90</v>
          </cell>
          <cell r="AQ400">
            <v>130</v>
          </cell>
          <cell r="AR400">
            <v>50</v>
          </cell>
          <cell r="AS400">
            <v>45</v>
          </cell>
          <cell r="AT400">
            <v>75</v>
          </cell>
          <cell r="AU400">
            <v>0.8</v>
          </cell>
          <cell r="AV400">
            <v>2200</v>
          </cell>
          <cell r="AW400">
            <v>910</v>
          </cell>
          <cell r="AX400">
            <v>65</v>
          </cell>
          <cell r="AY400">
            <v>220</v>
          </cell>
          <cell r="AZ400">
            <v>625</v>
          </cell>
          <cell r="BA400">
            <v>1295</v>
          </cell>
          <cell r="BB400">
            <v>2.6</v>
          </cell>
          <cell r="BC400">
            <v>200</v>
          </cell>
          <cell r="BD400">
            <v>140</v>
          </cell>
          <cell r="BE400">
            <v>10</v>
          </cell>
          <cell r="BF400">
            <v>20</v>
          </cell>
          <cell r="BG400">
            <v>110</v>
          </cell>
          <cell r="BH400">
            <v>60</v>
          </cell>
          <cell r="BI400">
            <v>1255</v>
          </cell>
          <cell r="BJ400">
            <v>4.3</v>
          </cell>
          <cell r="BK400">
            <v>5396.5</v>
          </cell>
          <cell r="BL400">
            <v>1.7</v>
          </cell>
          <cell r="BM400">
            <v>2133.5</v>
          </cell>
          <cell r="BN400">
            <v>1255</v>
          </cell>
          <cell r="BO400">
            <v>245</v>
          </cell>
          <cell r="BP400">
            <v>1010</v>
          </cell>
          <cell r="BQ400">
            <v>0</v>
          </cell>
          <cell r="BR400">
            <v>1260</v>
          </cell>
          <cell r="BS400">
            <v>615</v>
          </cell>
          <cell r="BT400">
            <v>480</v>
          </cell>
          <cell r="BU400">
            <v>155</v>
          </cell>
          <cell r="BV400">
            <v>1255</v>
          </cell>
          <cell r="BW400">
            <v>575</v>
          </cell>
          <cell r="BX400">
            <v>290</v>
          </cell>
          <cell r="BY400">
            <v>135</v>
          </cell>
          <cell r="BZ400">
            <v>120</v>
          </cell>
          <cell r="CA400">
            <v>40</v>
          </cell>
          <cell r="CB400">
            <v>25</v>
          </cell>
          <cell r="CC400">
            <v>70</v>
          </cell>
          <cell r="CD400">
            <v>0</v>
          </cell>
          <cell r="CE400">
            <v>10</v>
          </cell>
          <cell r="CF400">
            <v>1265</v>
          </cell>
          <cell r="CG400">
            <v>0</v>
          </cell>
          <cell r="CH400">
            <v>0</v>
          </cell>
          <cell r="CI400">
            <v>5</v>
          </cell>
          <cell r="CJ400">
            <v>100</v>
          </cell>
          <cell r="CK400">
            <v>0</v>
          </cell>
          <cell r="CL400">
            <v>1165</v>
          </cell>
          <cell r="CM400">
            <v>0</v>
          </cell>
          <cell r="CN400">
            <v>0</v>
          </cell>
          <cell r="CO400">
            <v>1270</v>
          </cell>
          <cell r="CP400">
            <v>630</v>
          </cell>
          <cell r="CQ400">
            <v>435</v>
          </cell>
          <cell r="CR400">
            <v>125</v>
          </cell>
          <cell r="CS400">
            <v>70</v>
          </cell>
          <cell r="CT400">
            <v>10</v>
          </cell>
          <cell r="CU400">
            <v>2220</v>
          </cell>
          <cell r="CV400">
            <v>1.7</v>
          </cell>
          <cell r="CW400">
            <v>1255</v>
          </cell>
          <cell r="CX400">
            <v>510</v>
          </cell>
          <cell r="CY400">
            <v>0</v>
          </cell>
          <cell r="CZ400">
            <v>750</v>
          </cell>
        </row>
        <row r="401">
          <cell r="A401" t="str">
            <v>4620212.00</v>
          </cell>
          <cell r="B401" t="str">
            <v>0212.00</v>
          </cell>
          <cell r="C401" t="str">
            <v>Rosemont-La Petite-Patrie</v>
          </cell>
          <cell r="D401">
            <v>2195</v>
          </cell>
          <cell r="E401">
            <v>1465</v>
          </cell>
          <cell r="F401">
            <v>400</v>
          </cell>
          <cell r="G401">
            <v>45</v>
          </cell>
          <cell r="H401">
            <v>205</v>
          </cell>
          <cell r="I401">
            <v>85</v>
          </cell>
          <cell r="J401">
            <v>2195</v>
          </cell>
          <cell r="K401">
            <v>1680</v>
          </cell>
          <cell r="L401">
            <v>515</v>
          </cell>
          <cell r="M401">
            <v>605</v>
          </cell>
          <cell r="N401">
            <v>395</v>
          </cell>
          <cell r="O401">
            <v>125</v>
          </cell>
          <cell r="P401">
            <v>80</v>
          </cell>
          <cell r="Q401">
            <v>10</v>
          </cell>
          <cell r="R401">
            <v>605</v>
          </cell>
          <cell r="S401">
            <v>450</v>
          </cell>
          <cell r="T401">
            <v>195</v>
          </cell>
          <cell r="U401">
            <v>80</v>
          </cell>
          <cell r="V401">
            <v>120</v>
          </cell>
          <cell r="W401">
            <v>55</v>
          </cell>
          <cell r="X401">
            <v>60</v>
          </cell>
          <cell r="Y401">
            <v>0</v>
          </cell>
          <cell r="Z401">
            <v>255</v>
          </cell>
          <cell r="AA401">
            <v>195</v>
          </cell>
          <cell r="AB401">
            <v>55</v>
          </cell>
          <cell r="AC401">
            <v>40</v>
          </cell>
          <cell r="AD401">
            <v>15</v>
          </cell>
          <cell r="AE401">
            <v>0</v>
          </cell>
          <cell r="AF401">
            <v>155</v>
          </cell>
          <cell r="AG401">
            <v>115</v>
          </cell>
          <cell r="AH401">
            <v>80</v>
          </cell>
          <cell r="AI401">
            <v>35</v>
          </cell>
          <cell r="AJ401">
            <v>10</v>
          </cell>
          <cell r="AK401">
            <v>40</v>
          </cell>
          <cell r="AL401">
            <v>35</v>
          </cell>
          <cell r="AM401">
            <v>0</v>
          </cell>
          <cell r="AN401">
            <v>0</v>
          </cell>
          <cell r="AO401">
            <v>455</v>
          </cell>
          <cell r="AP401">
            <v>125</v>
          </cell>
          <cell r="AQ401">
            <v>165</v>
          </cell>
          <cell r="AR401">
            <v>45</v>
          </cell>
          <cell r="AS401">
            <v>75</v>
          </cell>
          <cell r="AT401">
            <v>45</v>
          </cell>
          <cell r="AU401">
            <v>0.8</v>
          </cell>
          <cell r="AV401">
            <v>2480</v>
          </cell>
          <cell r="AW401">
            <v>960</v>
          </cell>
          <cell r="AX401">
            <v>70</v>
          </cell>
          <cell r="AY401">
            <v>215</v>
          </cell>
          <cell r="AZ401">
            <v>675</v>
          </cell>
          <cell r="BA401">
            <v>1515</v>
          </cell>
          <cell r="BB401">
            <v>2.5</v>
          </cell>
          <cell r="BC401">
            <v>215</v>
          </cell>
          <cell r="BD401">
            <v>115</v>
          </cell>
          <cell r="BE401">
            <v>20</v>
          </cell>
          <cell r="BF401">
            <v>0</v>
          </cell>
          <cell r="BG401">
            <v>90</v>
          </cell>
          <cell r="BH401">
            <v>100</v>
          </cell>
          <cell r="BI401">
            <v>1370</v>
          </cell>
          <cell r="BJ401">
            <v>4.5</v>
          </cell>
          <cell r="BK401">
            <v>6165</v>
          </cell>
          <cell r="BL401">
            <v>1.7</v>
          </cell>
          <cell r="BM401">
            <v>2329</v>
          </cell>
          <cell r="BN401">
            <v>1370</v>
          </cell>
          <cell r="BO401">
            <v>305</v>
          </cell>
          <cell r="BP401">
            <v>1060</v>
          </cell>
          <cell r="BQ401">
            <v>0</v>
          </cell>
          <cell r="BR401">
            <v>1370</v>
          </cell>
          <cell r="BS401">
            <v>825</v>
          </cell>
          <cell r="BT401">
            <v>410</v>
          </cell>
          <cell r="BU401">
            <v>135</v>
          </cell>
          <cell r="BV401">
            <v>1370</v>
          </cell>
          <cell r="BW401">
            <v>670</v>
          </cell>
          <cell r="BX401">
            <v>355</v>
          </cell>
          <cell r="BY401">
            <v>135</v>
          </cell>
          <cell r="BZ401">
            <v>80</v>
          </cell>
          <cell r="CA401">
            <v>20</v>
          </cell>
          <cell r="CB401">
            <v>0</v>
          </cell>
          <cell r="CC401">
            <v>10</v>
          </cell>
          <cell r="CD401">
            <v>45</v>
          </cell>
          <cell r="CE401">
            <v>35</v>
          </cell>
          <cell r="CF401">
            <v>1370</v>
          </cell>
          <cell r="CG401">
            <v>0</v>
          </cell>
          <cell r="CH401">
            <v>0</v>
          </cell>
          <cell r="CI401">
            <v>5</v>
          </cell>
          <cell r="CJ401">
            <v>115</v>
          </cell>
          <cell r="CK401">
            <v>0</v>
          </cell>
          <cell r="CL401">
            <v>1230</v>
          </cell>
          <cell r="CM401">
            <v>15</v>
          </cell>
          <cell r="CN401">
            <v>0</v>
          </cell>
          <cell r="CO401">
            <v>1370</v>
          </cell>
          <cell r="CP401">
            <v>675</v>
          </cell>
          <cell r="CQ401">
            <v>430</v>
          </cell>
          <cell r="CR401">
            <v>155</v>
          </cell>
          <cell r="CS401">
            <v>110</v>
          </cell>
          <cell r="CT401">
            <v>5</v>
          </cell>
          <cell r="CU401">
            <v>2480</v>
          </cell>
          <cell r="CV401">
            <v>1.8</v>
          </cell>
          <cell r="CW401">
            <v>1370</v>
          </cell>
          <cell r="CX401">
            <v>585</v>
          </cell>
          <cell r="CY401">
            <v>10</v>
          </cell>
          <cell r="CZ401">
            <v>775</v>
          </cell>
        </row>
        <row r="402">
          <cell r="A402" t="str">
            <v>4620213.00</v>
          </cell>
          <cell r="B402" t="str">
            <v>0213.00</v>
          </cell>
          <cell r="C402" t="str">
            <v>Rosemont-La Petite-Patrie</v>
          </cell>
          <cell r="D402">
            <v>2300</v>
          </cell>
          <cell r="E402">
            <v>1495</v>
          </cell>
          <cell r="F402">
            <v>405</v>
          </cell>
          <cell r="G402">
            <v>45</v>
          </cell>
          <cell r="H402">
            <v>210</v>
          </cell>
          <cell r="I402">
            <v>150</v>
          </cell>
          <cell r="J402">
            <v>2305</v>
          </cell>
          <cell r="K402">
            <v>1785</v>
          </cell>
          <cell r="L402">
            <v>520</v>
          </cell>
          <cell r="M402">
            <v>530</v>
          </cell>
          <cell r="N402">
            <v>310</v>
          </cell>
          <cell r="O402">
            <v>90</v>
          </cell>
          <cell r="P402">
            <v>100</v>
          </cell>
          <cell r="Q402">
            <v>30</v>
          </cell>
          <cell r="R402">
            <v>535</v>
          </cell>
          <cell r="S402">
            <v>440</v>
          </cell>
          <cell r="T402">
            <v>180</v>
          </cell>
          <cell r="U402">
            <v>90</v>
          </cell>
          <cell r="V402">
            <v>90</v>
          </cell>
          <cell r="W402">
            <v>20</v>
          </cell>
          <cell r="X402">
            <v>50</v>
          </cell>
          <cell r="Y402">
            <v>25</v>
          </cell>
          <cell r="Z402">
            <v>260</v>
          </cell>
          <cell r="AA402">
            <v>140</v>
          </cell>
          <cell r="AB402">
            <v>120</v>
          </cell>
          <cell r="AC402">
            <v>65</v>
          </cell>
          <cell r="AD402">
            <v>55</v>
          </cell>
          <cell r="AE402">
            <v>0</v>
          </cell>
          <cell r="AF402">
            <v>90</v>
          </cell>
          <cell r="AG402">
            <v>75</v>
          </cell>
          <cell r="AH402">
            <v>70</v>
          </cell>
          <cell r="AI402">
            <v>10</v>
          </cell>
          <cell r="AJ402">
            <v>0</v>
          </cell>
          <cell r="AK402">
            <v>15</v>
          </cell>
          <cell r="AL402">
            <v>10</v>
          </cell>
          <cell r="AM402">
            <v>10</v>
          </cell>
          <cell r="AN402">
            <v>0</v>
          </cell>
          <cell r="AO402">
            <v>470</v>
          </cell>
          <cell r="AP402">
            <v>160</v>
          </cell>
          <cell r="AQ402">
            <v>180</v>
          </cell>
          <cell r="AR402">
            <v>35</v>
          </cell>
          <cell r="AS402">
            <v>45</v>
          </cell>
          <cell r="AT402">
            <v>45</v>
          </cell>
          <cell r="AU402">
            <v>0.9</v>
          </cell>
          <cell r="AV402">
            <v>2445</v>
          </cell>
          <cell r="AW402">
            <v>1000</v>
          </cell>
          <cell r="AX402">
            <v>90</v>
          </cell>
          <cell r="AY402">
            <v>255</v>
          </cell>
          <cell r="AZ402">
            <v>655</v>
          </cell>
          <cell r="BA402">
            <v>1440</v>
          </cell>
          <cell r="BB402">
            <v>2.7</v>
          </cell>
          <cell r="BC402">
            <v>250</v>
          </cell>
          <cell r="BD402">
            <v>150</v>
          </cell>
          <cell r="BE402">
            <v>0</v>
          </cell>
          <cell r="BF402">
            <v>0</v>
          </cell>
          <cell r="BG402">
            <v>140</v>
          </cell>
          <cell r="BH402">
            <v>100</v>
          </cell>
          <cell r="BI402">
            <v>1320</v>
          </cell>
          <cell r="BJ402">
            <v>4.5999999999999996</v>
          </cell>
          <cell r="BK402">
            <v>6071.9999999999991</v>
          </cell>
          <cell r="BL402">
            <v>1.7</v>
          </cell>
          <cell r="BM402">
            <v>2244</v>
          </cell>
          <cell r="BN402">
            <v>1325</v>
          </cell>
          <cell r="BO402">
            <v>420</v>
          </cell>
          <cell r="BP402">
            <v>900</v>
          </cell>
          <cell r="BQ402">
            <v>0</v>
          </cell>
          <cell r="BR402">
            <v>1320</v>
          </cell>
          <cell r="BS402">
            <v>745</v>
          </cell>
          <cell r="BT402">
            <v>460</v>
          </cell>
          <cell r="BU402">
            <v>115</v>
          </cell>
          <cell r="BV402">
            <v>1320</v>
          </cell>
          <cell r="BW402">
            <v>785</v>
          </cell>
          <cell r="BX402">
            <v>285</v>
          </cell>
          <cell r="BY402">
            <v>140</v>
          </cell>
          <cell r="BZ402">
            <v>40</v>
          </cell>
          <cell r="CA402">
            <v>10</v>
          </cell>
          <cell r="CB402">
            <v>45</v>
          </cell>
          <cell r="CC402">
            <v>15</v>
          </cell>
          <cell r="CD402">
            <v>0</v>
          </cell>
          <cell r="CE402">
            <v>0</v>
          </cell>
          <cell r="CF402">
            <v>1325</v>
          </cell>
          <cell r="CG402">
            <v>0</v>
          </cell>
          <cell r="CH402">
            <v>0</v>
          </cell>
          <cell r="CI402">
            <v>5</v>
          </cell>
          <cell r="CJ402">
            <v>170</v>
          </cell>
          <cell r="CK402">
            <v>70</v>
          </cell>
          <cell r="CL402">
            <v>1065</v>
          </cell>
          <cell r="CM402">
            <v>10</v>
          </cell>
          <cell r="CN402">
            <v>0</v>
          </cell>
          <cell r="CO402">
            <v>1320</v>
          </cell>
          <cell r="CP402">
            <v>655</v>
          </cell>
          <cell r="CQ402">
            <v>410</v>
          </cell>
          <cell r="CR402">
            <v>130</v>
          </cell>
          <cell r="CS402">
            <v>115</v>
          </cell>
          <cell r="CT402">
            <v>15</v>
          </cell>
          <cell r="CU402">
            <v>2440</v>
          </cell>
          <cell r="CV402">
            <v>1.9</v>
          </cell>
          <cell r="CW402">
            <v>1325</v>
          </cell>
          <cell r="CX402">
            <v>530</v>
          </cell>
          <cell r="CY402">
            <v>0</v>
          </cell>
          <cell r="CZ402">
            <v>790</v>
          </cell>
        </row>
        <row r="403">
          <cell r="A403" t="str">
            <v>4620214.00</v>
          </cell>
          <cell r="B403" t="str">
            <v>0214.00</v>
          </cell>
          <cell r="C403" t="str">
            <v>Rosemont-La Petite-Patrie</v>
          </cell>
          <cell r="D403">
            <v>2275</v>
          </cell>
          <cell r="E403">
            <v>1485</v>
          </cell>
          <cell r="F403">
            <v>375</v>
          </cell>
          <cell r="G403">
            <v>55</v>
          </cell>
          <cell r="H403">
            <v>230</v>
          </cell>
          <cell r="I403">
            <v>135</v>
          </cell>
          <cell r="J403">
            <v>2275</v>
          </cell>
          <cell r="K403">
            <v>1780</v>
          </cell>
          <cell r="L403">
            <v>500</v>
          </cell>
          <cell r="M403">
            <v>545</v>
          </cell>
          <cell r="N403">
            <v>335</v>
          </cell>
          <cell r="O403">
            <v>95</v>
          </cell>
          <cell r="P403">
            <v>95</v>
          </cell>
          <cell r="Q403">
            <v>15</v>
          </cell>
          <cell r="R403">
            <v>545</v>
          </cell>
          <cell r="S403">
            <v>445</v>
          </cell>
          <cell r="T403">
            <v>200</v>
          </cell>
          <cell r="U403">
            <v>75</v>
          </cell>
          <cell r="V403">
            <v>125</v>
          </cell>
          <cell r="W403">
            <v>70</v>
          </cell>
          <cell r="X403">
            <v>40</v>
          </cell>
          <cell r="Y403">
            <v>15</v>
          </cell>
          <cell r="Z403">
            <v>245</v>
          </cell>
          <cell r="AA403">
            <v>180</v>
          </cell>
          <cell r="AB403">
            <v>60</v>
          </cell>
          <cell r="AC403">
            <v>10</v>
          </cell>
          <cell r="AD403">
            <v>50</v>
          </cell>
          <cell r="AE403">
            <v>0</v>
          </cell>
          <cell r="AF403">
            <v>95</v>
          </cell>
          <cell r="AG403">
            <v>95</v>
          </cell>
          <cell r="AH403">
            <v>80</v>
          </cell>
          <cell r="AI403">
            <v>10</v>
          </cell>
          <cell r="AJ403">
            <v>0</v>
          </cell>
          <cell r="AK403">
            <v>0</v>
          </cell>
          <cell r="AL403">
            <v>0</v>
          </cell>
          <cell r="AM403">
            <v>0</v>
          </cell>
          <cell r="AN403">
            <v>0</v>
          </cell>
          <cell r="AO403">
            <v>450</v>
          </cell>
          <cell r="AP403">
            <v>165</v>
          </cell>
          <cell r="AQ403">
            <v>120</v>
          </cell>
          <cell r="AR403">
            <v>20</v>
          </cell>
          <cell r="AS403">
            <v>50</v>
          </cell>
          <cell r="AT403">
            <v>90</v>
          </cell>
          <cell r="AU403">
            <v>0.8</v>
          </cell>
          <cell r="AV403">
            <v>2535</v>
          </cell>
          <cell r="AW403">
            <v>1100</v>
          </cell>
          <cell r="AX403">
            <v>90</v>
          </cell>
          <cell r="AY403">
            <v>375</v>
          </cell>
          <cell r="AZ403">
            <v>630</v>
          </cell>
          <cell r="BA403">
            <v>1445</v>
          </cell>
          <cell r="BB403">
            <v>2.7</v>
          </cell>
          <cell r="BC403">
            <v>335</v>
          </cell>
          <cell r="BD403">
            <v>180</v>
          </cell>
          <cell r="BE403">
            <v>10</v>
          </cell>
          <cell r="BF403">
            <v>10</v>
          </cell>
          <cell r="BG403">
            <v>170</v>
          </cell>
          <cell r="BH403">
            <v>150</v>
          </cell>
          <cell r="BI403">
            <v>1360</v>
          </cell>
          <cell r="BJ403">
            <v>4.5</v>
          </cell>
          <cell r="BK403">
            <v>6120</v>
          </cell>
          <cell r="BL403">
            <v>1.7</v>
          </cell>
          <cell r="BM403">
            <v>2312</v>
          </cell>
          <cell r="BN403">
            <v>1360</v>
          </cell>
          <cell r="BO403">
            <v>305</v>
          </cell>
          <cell r="BP403">
            <v>1055</v>
          </cell>
          <cell r="BQ403">
            <v>0</v>
          </cell>
          <cell r="BR403">
            <v>1360</v>
          </cell>
          <cell r="BS403">
            <v>670</v>
          </cell>
          <cell r="BT403">
            <v>500</v>
          </cell>
          <cell r="BU403">
            <v>190</v>
          </cell>
          <cell r="BV403">
            <v>1365</v>
          </cell>
          <cell r="BW403">
            <v>730</v>
          </cell>
          <cell r="BX403">
            <v>265</v>
          </cell>
          <cell r="BY403">
            <v>130</v>
          </cell>
          <cell r="BZ403">
            <v>135</v>
          </cell>
          <cell r="CA403">
            <v>45</v>
          </cell>
          <cell r="CB403">
            <v>10</v>
          </cell>
          <cell r="CC403">
            <v>10</v>
          </cell>
          <cell r="CD403">
            <v>15</v>
          </cell>
          <cell r="CE403">
            <v>15</v>
          </cell>
          <cell r="CF403">
            <v>1355</v>
          </cell>
          <cell r="CG403">
            <v>0</v>
          </cell>
          <cell r="CH403">
            <v>0</v>
          </cell>
          <cell r="CI403">
            <v>15</v>
          </cell>
          <cell r="CJ403">
            <v>295</v>
          </cell>
          <cell r="CK403">
            <v>105</v>
          </cell>
          <cell r="CL403">
            <v>885</v>
          </cell>
          <cell r="CM403">
            <v>65</v>
          </cell>
          <cell r="CN403">
            <v>0</v>
          </cell>
          <cell r="CO403">
            <v>1355</v>
          </cell>
          <cell r="CP403">
            <v>625</v>
          </cell>
          <cell r="CQ403">
            <v>440</v>
          </cell>
          <cell r="CR403">
            <v>190</v>
          </cell>
          <cell r="CS403">
            <v>90</v>
          </cell>
          <cell r="CT403">
            <v>10</v>
          </cell>
          <cell r="CU403">
            <v>2535</v>
          </cell>
          <cell r="CV403">
            <v>1.9</v>
          </cell>
          <cell r="CW403">
            <v>1360</v>
          </cell>
          <cell r="CX403">
            <v>545</v>
          </cell>
          <cell r="CY403">
            <v>0</v>
          </cell>
          <cell r="CZ403">
            <v>815</v>
          </cell>
        </row>
        <row r="404">
          <cell r="A404" t="str">
            <v>4620215.00</v>
          </cell>
          <cell r="B404" t="str">
            <v>0215.00</v>
          </cell>
          <cell r="C404" t="str">
            <v>Rosemont-La Petite-Patrie</v>
          </cell>
          <cell r="D404">
            <v>1995</v>
          </cell>
          <cell r="E404">
            <v>1220</v>
          </cell>
          <cell r="F404">
            <v>335</v>
          </cell>
          <cell r="G404">
            <v>60</v>
          </cell>
          <cell r="H404">
            <v>205</v>
          </cell>
          <cell r="I404">
            <v>175</v>
          </cell>
          <cell r="J404">
            <v>1995</v>
          </cell>
          <cell r="K404">
            <v>1570</v>
          </cell>
          <cell r="L404">
            <v>430</v>
          </cell>
          <cell r="M404">
            <v>510</v>
          </cell>
          <cell r="N404">
            <v>385</v>
          </cell>
          <cell r="O404">
            <v>80</v>
          </cell>
          <cell r="P404">
            <v>10</v>
          </cell>
          <cell r="Q404">
            <v>35</v>
          </cell>
          <cell r="R404">
            <v>515</v>
          </cell>
          <cell r="S404">
            <v>385</v>
          </cell>
          <cell r="T404">
            <v>160</v>
          </cell>
          <cell r="U404">
            <v>95</v>
          </cell>
          <cell r="V404">
            <v>65</v>
          </cell>
          <cell r="W404">
            <v>35</v>
          </cell>
          <cell r="X404">
            <v>0</v>
          </cell>
          <cell r="Y404">
            <v>30</v>
          </cell>
          <cell r="Z404">
            <v>215</v>
          </cell>
          <cell r="AA404">
            <v>185</v>
          </cell>
          <cell r="AB404">
            <v>35</v>
          </cell>
          <cell r="AC404">
            <v>20</v>
          </cell>
          <cell r="AD404">
            <v>0</v>
          </cell>
          <cell r="AE404">
            <v>0</v>
          </cell>
          <cell r="AF404">
            <v>130</v>
          </cell>
          <cell r="AG404">
            <v>85</v>
          </cell>
          <cell r="AH404">
            <v>55</v>
          </cell>
          <cell r="AI404">
            <v>20</v>
          </cell>
          <cell r="AJ404">
            <v>0</v>
          </cell>
          <cell r="AK404">
            <v>45</v>
          </cell>
          <cell r="AL404">
            <v>45</v>
          </cell>
          <cell r="AM404">
            <v>0</v>
          </cell>
          <cell r="AN404">
            <v>0</v>
          </cell>
          <cell r="AO404">
            <v>355</v>
          </cell>
          <cell r="AP404">
            <v>100</v>
          </cell>
          <cell r="AQ404">
            <v>130</v>
          </cell>
          <cell r="AR404">
            <v>55</v>
          </cell>
          <cell r="AS404">
            <v>55</v>
          </cell>
          <cell r="AT404">
            <v>15</v>
          </cell>
          <cell r="AU404">
            <v>0.7</v>
          </cell>
          <cell r="AV404">
            <v>2050</v>
          </cell>
          <cell r="AW404">
            <v>800</v>
          </cell>
          <cell r="AX404">
            <v>60</v>
          </cell>
          <cell r="AY404">
            <v>145</v>
          </cell>
          <cell r="AZ404">
            <v>595</v>
          </cell>
          <cell r="BA404">
            <v>1255</v>
          </cell>
          <cell r="BB404">
            <v>2.5</v>
          </cell>
          <cell r="BC404">
            <v>255</v>
          </cell>
          <cell r="BD404">
            <v>150</v>
          </cell>
          <cell r="BE404">
            <v>15</v>
          </cell>
          <cell r="BF404">
            <v>0</v>
          </cell>
          <cell r="BG404">
            <v>135</v>
          </cell>
          <cell r="BH404">
            <v>100</v>
          </cell>
          <cell r="BI404">
            <v>1165</v>
          </cell>
          <cell r="BJ404">
            <v>4.3</v>
          </cell>
          <cell r="BK404">
            <v>5009.5</v>
          </cell>
          <cell r="BL404">
            <v>1.6</v>
          </cell>
          <cell r="BM404">
            <v>1864</v>
          </cell>
          <cell r="BN404">
            <v>1165</v>
          </cell>
          <cell r="BO404">
            <v>200</v>
          </cell>
          <cell r="BP404">
            <v>965</v>
          </cell>
          <cell r="BQ404">
            <v>0</v>
          </cell>
          <cell r="BR404">
            <v>1165</v>
          </cell>
          <cell r="BS404">
            <v>585</v>
          </cell>
          <cell r="BT404">
            <v>450</v>
          </cell>
          <cell r="BU404">
            <v>130</v>
          </cell>
          <cell r="BV404">
            <v>1165</v>
          </cell>
          <cell r="BW404">
            <v>560</v>
          </cell>
          <cell r="BX404">
            <v>240</v>
          </cell>
          <cell r="BY404">
            <v>100</v>
          </cell>
          <cell r="BZ404">
            <v>50</v>
          </cell>
          <cell r="CA404">
            <v>10</v>
          </cell>
          <cell r="CB404">
            <v>35</v>
          </cell>
          <cell r="CC404">
            <v>105</v>
          </cell>
          <cell r="CD404">
            <v>40</v>
          </cell>
          <cell r="CE404">
            <v>20</v>
          </cell>
          <cell r="CF404">
            <v>1165</v>
          </cell>
          <cell r="CG404">
            <v>5</v>
          </cell>
          <cell r="CH404">
            <v>0</v>
          </cell>
          <cell r="CI404">
            <v>0</v>
          </cell>
          <cell r="CJ404">
            <v>110</v>
          </cell>
          <cell r="CK404">
            <v>130</v>
          </cell>
          <cell r="CL404">
            <v>915</v>
          </cell>
          <cell r="CM404">
            <v>10</v>
          </cell>
          <cell r="CN404">
            <v>0</v>
          </cell>
          <cell r="CO404">
            <v>1165</v>
          </cell>
          <cell r="CP404">
            <v>605</v>
          </cell>
          <cell r="CQ404">
            <v>365</v>
          </cell>
          <cell r="CR404">
            <v>120</v>
          </cell>
          <cell r="CS404">
            <v>70</v>
          </cell>
          <cell r="CT404">
            <v>5</v>
          </cell>
          <cell r="CU404">
            <v>2050</v>
          </cell>
          <cell r="CV404">
            <v>1.8</v>
          </cell>
          <cell r="CW404">
            <v>1165</v>
          </cell>
          <cell r="CX404">
            <v>505</v>
          </cell>
          <cell r="CY404">
            <v>0</v>
          </cell>
          <cell r="CZ404">
            <v>660</v>
          </cell>
        </row>
        <row r="405">
          <cell r="A405" t="str">
            <v>4620216.00</v>
          </cell>
          <cell r="B405" t="str">
            <v>0216.00</v>
          </cell>
          <cell r="C405" t="str">
            <v>Rosemont-La Petite-Patrie</v>
          </cell>
          <cell r="D405">
            <v>1960</v>
          </cell>
          <cell r="E405">
            <v>1355</v>
          </cell>
          <cell r="F405">
            <v>330</v>
          </cell>
          <cell r="G405">
            <v>40</v>
          </cell>
          <cell r="H405">
            <v>180</v>
          </cell>
          <cell r="I405">
            <v>60</v>
          </cell>
          <cell r="J405">
            <v>1960</v>
          </cell>
          <cell r="K405">
            <v>1585</v>
          </cell>
          <cell r="L405">
            <v>370</v>
          </cell>
          <cell r="M405">
            <v>440</v>
          </cell>
          <cell r="N405">
            <v>245</v>
          </cell>
          <cell r="O405">
            <v>110</v>
          </cell>
          <cell r="P405">
            <v>65</v>
          </cell>
          <cell r="Q405">
            <v>20</v>
          </cell>
          <cell r="R405">
            <v>440</v>
          </cell>
          <cell r="S405">
            <v>335</v>
          </cell>
          <cell r="T405">
            <v>150</v>
          </cell>
          <cell r="U405">
            <v>70</v>
          </cell>
          <cell r="V405">
            <v>80</v>
          </cell>
          <cell r="W405">
            <v>30</v>
          </cell>
          <cell r="X405">
            <v>25</v>
          </cell>
          <cell r="Y405">
            <v>20</v>
          </cell>
          <cell r="Z405">
            <v>185</v>
          </cell>
          <cell r="AA405">
            <v>120</v>
          </cell>
          <cell r="AB405">
            <v>60</v>
          </cell>
          <cell r="AC405">
            <v>35</v>
          </cell>
          <cell r="AD405">
            <v>25</v>
          </cell>
          <cell r="AE405">
            <v>0</v>
          </cell>
          <cell r="AF405">
            <v>100</v>
          </cell>
          <cell r="AG405">
            <v>90</v>
          </cell>
          <cell r="AH405">
            <v>40</v>
          </cell>
          <cell r="AI405">
            <v>40</v>
          </cell>
          <cell r="AJ405">
            <v>10</v>
          </cell>
          <cell r="AK405">
            <v>10</v>
          </cell>
          <cell r="AL405">
            <v>0</v>
          </cell>
          <cell r="AM405">
            <v>0</v>
          </cell>
          <cell r="AN405">
            <v>0</v>
          </cell>
          <cell r="AO405">
            <v>400</v>
          </cell>
          <cell r="AP405">
            <v>90</v>
          </cell>
          <cell r="AQ405">
            <v>175</v>
          </cell>
          <cell r="AR405">
            <v>45</v>
          </cell>
          <cell r="AS405">
            <v>40</v>
          </cell>
          <cell r="AT405">
            <v>50</v>
          </cell>
          <cell r="AU405">
            <v>0.9</v>
          </cell>
          <cell r="AV405">
            <v>2245</v>
          </cell>
          <cell r="AW405">
            <v>1070</v>
          </cell>
          <cell r="AX405">
            <v>95</v>
          </cell>
          <cell r="AY405">
            <v>370</v>
          </cell>
          <cell r="AZ405">
            <v>600</v>
          </cell>
          <cell r="BA405">
            <v>1175</v>
          </cell>
          <cell r="BB405">
            <v>2.7</v>
          </cell>
          <cell r="BC405">
            <v>145</v>
          </cell>
          <cell r="BD405">
            <v>85</v>
          </cell>
          <cell r="BE405">
            <v>10</v>
          </cell>
          <cell r="BF405">
            <v>10</v>
          </cell>
          <cell r="BG405">
            <v>65</v>
          </cell>
          <cell r="BH405">
            <v>60</v>
          </cell>
          <cell r="BI405">
            <v>1200</v>
          </cell>
          <cell r="BJ405">
            <v>4.4000000000000004</v>
          </cell>
          <cell r="BK405">
            <v>5280</v>
          </cell>
          <cell r="BL405">
            <v>1.8</v>
          </cell>
          <cell r="BM405">
            <v>2160</v>
          </cell>
          <cell r="BN405">
            <v>1205</v>
          </cell>
          <cell r="BO405">
            <v>170</v>
          </cell>
          <cell r="BP405">
            <v>1030</v>
          </cell>
          <cell r="BQ405">
            <v>0</v>
          </cell>
          <cell r="BR405">
            <v>1200</v>
          </cell>
          <cell r="BS405">
            <v>485</v>
          </cell>
          <cell r="BT405">
            <v>485</v>
          </cell>
          <cell r="BU405">
            <v>230</v>
          </cell>
          <cell r="BV405">
            <v>1205</v>
          </cell>
          <cell r="BW405">
            <v>595</v>
          </cell>
          <cell r="BX405">
            <v>295</v>
          </cell>
          <cell r="BY405">
            <v>145</v>
          </cell>
          <cell r="BZ405">
            <v>95</v>
          </cell>
          <cell r="CA405">
            <v>15</v>
          </cell>
          <cell r="CB405">
            <v>15</v>
          </cell>
          <cell r="CC405">
            <v>30</v>
          </cell>
          <cell r="CD405">
            <v>15</v>
          </cell>
          <cell r="CE405">
            <v>0</v>
          </cell>
          <cell r="CF405">
            <v>1205</v>
          </cell>
          <cell r="CG405">
            <v>5</v>
          </cell>
          <cell r="CH405">
            <v>0</v>
          </cell>
          <cell r="CI405">
            <v>5</v>
          </cell>
          <cell r="CJ405">
            <v>95</v>
          </cell>
          <cell r="CK405">
            <v>0</v>
          </cell>
          <cell r="CL405">
            <v>1085</v>
          </cell>
          <cell r="CM405">
            <v>20</v>
          </cell>
          <cell r="CN405">
            <v>0</v>
          </cell>
          <cell r="CO405">
            <v>1200</v>
          </cell>
          <cell r="CP405">
            <v>600</v>
          </cell>
          <cell r="CQ405">
            <v>350</v>
          </cell>
          <cell r="CR405">
            <v>140</v>
          </cell>
          <cell r="CS405">
            <v>95</v>
          </cell>
          <cell r="CT405">
            <v>15</v>
          </cell>
          <cell r="CU405">
            <v>2245</v>
          </cell>
          <cell r="CV405">
            <v>1.9</v>
          </cell>
          <cell r="CW405">
            <v>1205</v>
          </cell>
          <cell r="CX405">
            <v>440</v>
          </cell>
          <cell r="CY405">
            <v>0</v>
          </cell>
          <cell r="CZ405">
            <v>765</v>
          </cell>
        </row>
        <row r="406">
          <cell r="A406" t="str">
            <v>4620217.00</v>
          </cell>
          <cell r="B406" t="str">
            <v>0217.00</v>
          </cell>
          <cell r="C406" t="str">
            <v>Rosemont-La Petite-Patrie</v>
          </cell>
          <cell r="D406">
            <v>2330</v>
          </cell>
          <cell r="E406">
            <v>1485</v>
          </cell>
          <cell r="F406">
            <v>425</v>
          </cell>
          <cell r="G406">
            <v>80</v>
          </cell>
          <cell r="H406">
            <v>240</v>
          </cell>
          <cell r="I406">
            <v>105</v>
          </cell>
          <cell r="J406">
            <v>2330</v>
          </cell>
          <cell r="K406">
            <v>1855</v>
          </cell>
          <cell r="L406">
            <v>475</v>
          </cell>
          <cell r="M406">
            <v>600</v>
          </cell>
          <cell r="N406">
            <v>380</v>
          </cell>
          <cell r="O406">
            <v>120</v>
          </cell>
          <cell r="P406">
            <v>75</v>
          </cell>
          <cell r="Q406">
            <v>25</v>
          </cell>
          <cell r="R406">
            <v>600</v>
          </cell>
          <cell r="S406">
            <v>435</v>
          </cell>
          <cell r="T406">
            <v>200</v>
          </cell>
          <cell r="U406">
            <v>110</v>
          </cell>
          <cell r="V406">
            <v>90</v>
          </cell>
          <cell r="W406">
            <v>45</v>
          </cell>
          <cell r="X406">
            <v>35</v>
          </cell>
          <cell r="Y406">
            <v>15</v>
          </cell>
          <cell r="Z406">
            <v>235</v>
          </cell>
          <cell r="AA406">
            <v>160</v>
          </cell>
          <cell r="AB406">
            <v>70</v>
          </cell>
          <cell r="AC406">
            <v>20</v>
          </cell>
          <cell r="AD406">
            <v>40</v>
          </cell>
          <cell r="AE406">
            <v>0</v>
          </cell>
          <cell r="AF406">
            <v>160</v>
          </cell>
          <cell r="AG406">
            <v>135</v>
          </cell>
          <cell r="AH406">
            <v>90</v>
          </cell>
          <cell r="AI406">
            <v>40</v>
          </cell>
          <cell r="AJ406">
            <v>0</v>
          </cell>
          <cell r="AK406">
            <v>25</v>
          </cell>
          <cell r="AL406">
            <v>15</v>
          </cell>
          <cell r="AM406">
            <v>10</v>
          </cell>
          <cell r="AN406">
            <v>0</v>
          </cell>
          <cell r="AO406">
            <v>520</v>
          </cell>
          <cell r="AP406">
            <v>170</v>
          </cell>
          <cell r="AQ406">
            <v>185</v>
          </cell>
          <cell r="AR406">
            <v>65</v>
          </cell>
          <cell r="AS406">
            <v>55</v>
          </cell>
          <cell r="AT406">
            <v>45</v>
          </cell>
          <cell r="AU406">
            <v>0.9</v>
          </cell>
          <cell r="AV406">
            <v>2650</v>
          </cell>
          <cell r="AW406">
            <v>1090</v>
          </cell>
          <cell r="AX406">
            <v>105</v>
          </cell>
          <cell r="AY406">
            <v>360</v>
          </cell>
          <cell r="AZ406">
            <v>620</v>
          </cell>
          <cell r="BA406">
            <v>1560</v>
          </cell>
          <cell r="BB406">
            <v>2.6</v>
          </cell>
          <cell r="BC406">
            <v>280</v>
          </cell>
          <cell r="BD406">
            <v>185</v>
          </cell>
          <cell r="BE406">
            <v>20</v>
          </cell>
          <cell r="BF406">
            <v>15</v>
          </cell>
          <cell r="BG406">
            <v>160</v>
          </cell>
          <cell r="BH406">
            <v>90</v>
          </cell>
          <cell r="BI406">
            <v>1385</v>
          </cell>
          <cell r="BJ406">
            <v>4.3</v>
          </cell>
          <cell r="BK406">
            <v>5955.5</v>
          </cell>
          <cell r="BL406">
            <v>1.7</v>
          </cell>
          <cell r="BM406">
            <v>2354.5</v>
          </cell>
          <cell r="BN406">
            <v>1385</v>
          </cell>
          <cell r="BO406">
            <v>290</v>
          </cell>
          <cell r="BP406">
            <v>1095</v>
          </cell>
          <cell r="BQ406">
            <v>0</v>
          </cell>
          <cell r="BR406">
            <v>1385</v>
          </cell>
          <cell r="BS406">
            <v>710</v>
          </cell>
          <cell r="BT406">
            <v>480</v>
          </cell>
          <cell r="BU406">
            <v>195</v>
          </cell>
          <cell r="BV406">
            <v>1385</v>
          </cell>
          <cell r="BW406">
            <v>670</v>
          </cell>
          <cell r="BX406">
            <v>260</v>
          </cell>
          <cell r="BY406">
            <v>125</v>
          </cell>
          <cell r="BZ406">
            <v>95</v>
          </cell>
          <cell r="CA406">
            <v>90</v>
          </cell>
          <cell r="CB406">
            <v>55</v>
          </cell>
          <cell r="CC406">
            <v>0</v>
          </cell>
          <cell r="CD406">
            <v>0</v>
          </cell>
          <cell r="CE406">
            <v>80</v>
          </cell>
          <cell r="CF406">
            <v>1385</v>
          </cell>
          <cell r="CG406">
            <v>0</v>
          </cell>
          <cell r="CH406">
            <v>0</v>
          </cell>
          <cell r="CI406">
            <v>0</v>
          </cell>
          <cell r="CJ406">
            <v>90</v>
          </cell>
          <cell r="CK406">
            <v>175</v>
          </cell>
          <cell r="CL406">
            <v>1110</v>
          </cell>
          <cell r="CM406">
            <v>10</v>
          </cell>
          <cell r="CN406">
            <v>0</v>
          </cell>
          <cell r="CO406">
            <v>1385</v>
          </cell>
          <cell r="CP406">
            <v>620</v>
          </cell>
          <cell r="CQ406">
            <v>465</v>
          </cell>
          <cell r="CR406">
            <v>160</v>
          </cell>
          <cell r="CS406">
            <v>125</v>
          </cell>
          <cell r="CT406">
            <v>15</v>
          </cell>
          <cell r="CU406">
            <v>2650</v>
          </cell>
          <cell r="CV406">
            <v>1.9</v>
          </cell>
          <cell r="CW406">
            <v>1385</v>
          </cell>
          <cell r="CX406">
            <v>550</v>
          </cell>
          <cell r="CY406">
            <v>25</v>
          </cell>
          <cell r="CZ406">
            <v>810</v>
          </cell>
        </row>
        <row r="407">
          <cell r="A407" t="str">
            <v>4620218.00</v>
          </cell>
          <cell r="B407" t="str">
            <v>0218.00</v>
          </cell>
          <cell r="C407" t="str">
            <v>Rosemont-La Petite-Patrie</v>
          </cell>
          <cell r="D407">
            <v>2555</v>
          </cell>
          <cell r="E407">
            <v>1655</v>
          </cell>
          <cell r="F407">
            <v>490</v>
          </cell>
          <cell r="G407">
            <v>75</v>
          </cell>
          <cell r="H407">
            <v>235</v>
          </cell>
          <cell r="I407">
            <v>100</v>
          </cell>
          <cell r="J407">
            <v>2555</v>
          </cell>
          <cell r="K407">
            <v>2020</v>
          </cell>
          <cell r="L407">
            <v>535</v>
          </cell>
          <cell r="M407">
            <v>635</v>
          </cell>
          <cell r="N407">
            <v>400</v>
          </cell>
          <cell r="O407">
            <v>110</v>
          </cell>
          <cell r="P407">
            <v>80</v>
          </cell>
          <cell r="Q407">
            <v>45</v>
          </cell>
          <cell r="R407">
            <v>640</v>
          </cell>
          <cell r="S407">
            <v>485</v>
          </cell>
          <cell r="T407">
            <v>235</v>
          </cell>
          <cell r="U407">
            <v>105</v>
          </cell>
          <cell r="V407">
            <v>130</v>
          </cell>
          <cell r="W407">
            <v>50</v>
          </cell>
          <cell r="X407">
            <v>30</v>
          </cell>
          <cell r="Y407">
            <v>45</v>
          </cell>
          <cell r="Z407">
            <v>250</v>
          </cell>
          <cell r="AA407">
            <v>170</v>
          </cell>
          <cell r="AB407">
            <v>75</v>
          </cell>
          <cell r="AC407">
            <v>35</v>
          </cell>
          <cell r="AD407">
            <v>45</v>
          </cell>
          <cell r="AE407">
            <v>0</v>
          </cell>
          <cell r="AF407">
            <v>150</v>
          </cell>
          <cell r="AG407">
            <v>125</v>
          </cell>
          <cell r="AH407">
            <v>95</v>
          </cell>
          <cell r="AI407">
            <v>25</v>
          </cell>
          <cell r="AJ407">
            <v>10</v>
          </cell>
          <cell r="AK407">
            <v>25</v>
          </cell>
          <cell r="AL407">
            <v>25</v>
          </cell>
          <cell r="AM407">
            <v>0</v>
          </cell>
          <cell r="AN407">
            <v>0</v>
          </cell>
          <cell r="AO407">
            <v>565</v>
          </cell>
          <cell r="AP407">
            <v>145</v>
          </cell>
          <cell r="AQ407">
            <v>175</v>
          </cell>
          <cell r="AR407">
            <v>40</v>
          </cell>
          <cell r="AS407">
            <v>105</v>
          </cell>
          <cell r="AT407">
            <v>100</v>
          </cell>
          <cell r="AU407">
            <v>0.9</v>
          </cell>
          <cell r="AV407">
            <v>2870</v>
          </cell>
          <cell r="AW407">
            <v>1180</v>
          </cell>
          <cell r="AX407">
            <v>130</v>
          </cell>
          <cell r="AY407">
            <v>335</v>
          </cell>
          <cell r="AZ407">
            <v>715</v>
          </cell>
          <cell r="BA407">
            <v>1695</v>
          </cell>
          <cell r="BB407">
            <v>2.6</v>
          </cell>
          <cell r="BC407">
            <v>290</v>
          </cell>
          <cell r="BD407">
            <v>140</v>
          </cell>
          <cell r="BE407">
            <v>20</v>
          </cell>
          <cell r="BF407">
            <v>0</v>
          </cell>
          <cell r="BG407">
            <v>125</v>
          </cell>
          <cell r="BH407">
            <v>145</v>
          </cell>
          <cell r="BI407">
            <v>1540</v>
          </cell>
          <cell r="BJ407">
            <v>4.5</v>
          </cell>
          <cell r="BK407">
            <v>6930</v>
          </cell>
          <cell r="BL407">
            <v>1.7</v>
          </cell>
          <cell r="BM407">
            <v>2618</v>
          </cell>
          <cell r="BN407">
            <v>1535</v>
          </cell>
          <cell r="BO407">
            <v>195</v>
          </cell>
          <cell r="BP407">
            <v>1345</v>
          </cell>
          <cell r="BQ407">
            <v>0</v>
          </cell>
          <cell r="BR407">
            <v>1540</v>
          </cell>
          <cell r="BS407">
            <v>750</v>
          </cell>
          <cell r="BT407">
            <v>595</v>
          </cell>
          <cell r="BU407">
            <v>200</v>
          </cell>
          <cell r="BV407">
            <v>1540</v>
          </cell>
          <cell r="BW407">
            <v>645</v>
          </cell>
          <cell r="BX407">
            <v>360</v>
          </cell>
          <cell r="BY407">
            <v>270</v>
          </cell>
          <cell r="BZ407">
            <v>150</v>
          </cell>
          <cell r="CA407">
            <v>20</v>
          </cell>
          <cell r="CB407">
            <v>20</v>
          </cell>
          <cell r="CC407">
            <v>15</v>
          </cell>
          <cell r="CD407">
            <v>35</v>
          </cell>
          <cell r="CE407">
            <v>25</v>
          </cell>
          <cell r="CF407">
            <v>1540</v>
          </cell>
          <cell r="CG407">
            <v>5</v>
          </cell>
          <cell r="CH407">
            <v>0</v>
          </cell>
          <cell r="CI407">
            <v>10</v>
          </cell>
          <cell r="CJ407">
            <v>110</v>
          </cell>
          <cell r="CK407">
            <v>45</v>
          </cell>
          <cell r="CL407">
            <v>1305</v>
          </cell>
          <cell r="CM407">
            <v>70</v>
          </cell>
          <cell r="CN407">
            <v>0</v>
          </cell>
          <cell r="CO407">
            <v>1540</v>
          </cell>
          <cell r="CP407">
            <v>715</v>
          </cell>
          <cell r="CQ407">
            <v>505</v>
          </cell>
          <cell r="CR407">
            <v>190</v>
          </cell>
          <cell r="CS407">
            <v>115</v>
          </cell>
          <cell r="CT407">
            <v>10</v>
          </cell>
          <cell r="CU407">
            <v>2870</v>
          </cell>
          <cell r="CV407">
            <v>1.9</v>
          </cell>
          <cell r="CW407">
            <v>1540</v>
          </cell>
          <cell r="CX407">
            <v>635</v>
          </cell>
          <cell r="CY407">
            <v>0</v>
          </cell>
          <cell r="CZ407">
            <v>900</v>
          </cell>
        </row>
        <row r="408">
          <cell r="A408" t="str">
            <v>4620219.00</v>
          </cell>
          <cell r="B408" t="str">
            <v>0219.00</v>
          </cell>
          <cell r="C408" t="str">
            <v>Rosemont-La Petite-Patrie</v>
          </cell>
          <cell r="D408">
            <v>2040</v>
          </cell>
          <cell r="E408">
            <v>1075</v>
          </cell>
          <cell r="F408">
            <v>610</v>
          </cell>
          <cell r="G408">
            <v>75</v>
          </cell>
          <cell r="H408">
            <v>185</v>
          </cell>
          <cell r="I408">
            <v>95</v>
          </cell>
          <cell r="J408">
            <v>2040</v>
          </cell>
          <cell r="K408">
            <v>1755</v>
          </cell>
          <cell r="L408">
            <v>285</v>
          </cell>
          <cell r="M408">
            <v>590</v>
          </cell>
          <cell r="N408">
            <v>295</v>
          </cell>
          <cell r="O408">
            <v>130</v>
          </cell>
          <cell r="P408">
            <v>105</v>
          </cell>
          <cell r="Q408">
            <v>55</v>
          </cell>
          <cell r="R408">
            <v>590</v>
          </cell>
          <cell r="S408">
            <v>435</v>
          </cell>
          <cell r="T408">
            <v>290</v>
          </cell>
          <cell r="U408">
            <v>130</v>
          </cell>
          <cell r="V408">
            <v>160</v>
          </cell>
          <cell r="W408">
            <v>40</v>
          </cell>
          <cell r="X408">
            <v>65</v>
          </cell>
          <cell r="Y408">
            <v>55</v>
          </cell>
          <cell r="Z408">
            <v>140</v>
          </cell>
          <cell r="AA408">
            <v>90</v>
          </cell>
          <cell r="AB408">
            <v>50</v>
          </cell>
          <cell r="AC408">
            <v>30</v>
          </cell>
          <cell r="AD408">
            <v>25</v>
          </cell>
          <cell r="AE408">
            <v>0</v>
          </cell>
          <cell r="AF408">
            <v>160</v>
          </cell>
          <cell r="AG408">
            <v>125</v>
          </cell>
          <cell r="AH408">
            <v>45</v>
          </cell>
          <cell r="AI408">
            <v>60</v>
          </cell>
          <cell r="AJ408">
            <v>20</v>
          </cell>
          <cell r="AK408">
            <v>35</v>
          </cell>
          <cell r="AL408">
            <v>35</v>
          </cell>
          <cell r="AM408">
            <v>0</v>
          </cell>
          <cell r="AN408">
            <v>0</v>
          </cell>
          <cell r="AO408">
            <v>695</v>
          </cell>
          <cell r="AP408">
            <v>140</v>
          </cell>
          <cell r="AQ408">
            <v>210</v>
          </cell>
          <cell r="AR408">
            <v>80</v>
          </cell>
          <cell r="AS408">
            <v>185</v>
          </cell>
          <cell r="AT408">
            <v>80</v>
          </cell>
          <cell r="AU408">
            <v>1.2</v>
          </cell>
          <cell r="AV408">
            <v>2380</v>
          </cell>
          <cell r="AW408">
            <v>660</v>
          </cell>
          <cell r="AX408">
            <v>75</v>
          </cell>
          <cell r="AY408">
            <v>155</v>
          </cell>
          <cell r="AZ408">
            <v>425</v>
          </cell>
          <cell r="BA408">
            <v>1720</v>
          </cell>
          <cell r="BB408">
            <v>2.9</v>
          </cell>
          <cell r="BC408">
            <v>230</v>
          </cell>
          <cell r="BD408">
            <v>80</v>
          </cell>
          <cell r="BE408">
            <v>25</v>
          </cell>
          <cell r="BF408">
            <v>0</v>
          </cell>
          <cell r="BG408">
            <v>50</v>
          </cell>
          <cell r="BH408">
            <v>150</v>
          </cell>
          <cell r="BI408">
            <v>1095</v>
          </cell>
          <cell r="BJ408">
            <v>4.3</v>
          </cell>
          <cell r="BK408">
            <v>4708.5</v>
          </cell>
          <cell r="BL408">
            <v>1.7</v>
          </cell>
          <cell r="BM408">
            <v>1861.5</v>
          </cell>
          <cell r="BN408">
            <v>1095</v>
          </cell>
          <cell r="BO408">
            <v>265</v>
          </cell>
          <cell r="BP408">
            <v>830</v>
          </cell>
          <cell r="BQ408">
            <v>0</v>
          </cell>
          <cell r="BR408">
            <v>1095</v>
          </cell>
          <cell r="BS408">
            <v>635</v>
          </cell>
          <cell r="BT408">
            <v>310</v>
          </cell>
          <cell r="BU408">
            <v>150</v>
          </cell>
          <cell r="BV408">
            <v>1095</v>
          </cell>
          <cell r="BW408">
            <v>500</v>
          </cell>
          <cell r="BX408">
            <v>230</v>
          </cell>
          <cell r="BY408">
            <v>125</v>
          </cell>
          <cell r="BZ408">
            <v>85</v>
          </cell>
          <cell r="CA408">
            <v>35</v>
          </cell>
          <cell r="CB408">
            <v>20</v>
          </cell>
          <cell r="CC408">
            <v>0</v>
          </cell>
          <cell r="CD408">
            <v>45</v>
          </cell>
          <cell r="CE408">
            <v>55</v>
          </cell>
          <cell r="CF408">
            <v>1095</v>
          </cell>
          <cell r="CG408">
            <v>0</v>
          </cell>
          <cell r="CH408">
            <v>0</v>
          </cell>
          <cell r="CI408">
            <v>5</v>
          </cell>
          <cell r="CJ408">
            <v>0</v>
          </cell>
          <cell r="CK408">
            <v>0</v>
          </cell>
          <cell r="CL408">
            <v>1060</v>
          </cell>
          <cell r="CM408">
            <v>20</v>
          </cell>
          <cell r="CN408">
            <v>0</v>
          </cell>
          <cell r="CO408">
            <v>1100</v>
          </cell>
          <cell r="CP408">
            <v>445</v>
          </cell>
          <cell r="CQ408">
            <v>320</v>
          </cell>
          <cell r="CR408">
            <v>150</v>
          </cell>
          <cell r="CS408">
            <v>160</v>
          </cell>
          <cell r="CT408">
            <v>25</v>
          </cell>
          <cell r="CU408">
            <v>2380</v>
          </cell>
          <cell r="CV408">
            <v>2.2000000000000002</v>
          </cell>
          <cell r="CW408">
            <v>1095</v>
          </cell>
          <cell r="CX408">
            <v>580</v>
          </cell>
          <cell r="CY408">
            <v>0</v>
          </cell>
          <cell r="CZ408">
            <v>510</v>
          </cell>
        </row>
        <row r="409">
          <cell r="A409" t="str">
            <v>4620247.00</v>
          </cell>
          <cell r="B409" t="str">
            <v>0247.00</v>
          </cell>
          <cell r="C409" t="str">
            <v>Rosemont-La Petite-Patrie</v>
          </cell>
          <cell r="D409">
            <v>1930</v>
          </cell>
          <cell r="E409">
            <v>1245</v>
          </cell>
          <cell r="F409">
            <v>385</v>
          </cell>
          <cell r="G409">
            <v>35</v>
          </cell>
          <cell r="H409">
            <v>175</v>
          </cell>
          <cell r="I409">
            <v>85</v>
          </cell>
          <cell r="J409">
            <v>1925</v>
          </cell>
          <cell r="K409">
            <v>1450</v>
          </cell>
          <cell r="L409">
            <v>475</v>
          </cell>
          <cell r="M409">
            <v>520</v>
          </cell>
          <cell r="N409">
            <v>325</v>
          </cell>
          <cell r="O409">
            <v>105</v>
          </cell>
          <cell r="P409">
            <v>55</v>
          </cell>
          <cell r="Q409">
            <v>35</v>
          </cell>
          <cell r="R409">
            <v>520</v>
          </cell>
          <cell r="S409">
            <v>420</v>
          </cell>
          <cell r="T409">
            <v>190</v>
          </cell>
          <cell r="U409">
            <v>60</v>
          </cell>
          <cell r="V409">
            <v>130</v>
          </cell>
          <cell r="W409">
            <v>70</v>
          </cell>
          <cell r="X409">
            <v>35</v>
          </cell>
          <cell r="Y409">
            <v>20</v>
          </cell>
          <cell r="Z409">
            <v>230</v>
          </cell>
          <cell r="AA409">
            <v>175</v>
          </cell>
          <cell r="AB409">
            <v>55</v>
          </cell>
          <cell r="AC409">
            <v>25</v>
          </cell>
          <cell r="AD409">
            <v>10</v>
          </cell>
          <cell r="AE409">
            <v>15</v>
          </cell>
          <cell r="AF409">
            <v>100</v>
          </cell>
          <cell r="AG409">
            <v>75</v>
          </cell>
          <cell r="AH409">
            <v>65</v>
          </cell>
          <cell r="AI409">
            <v>10</v>
          </cell>
          <cell r="AJ409">
            <v>0</v>
          </cell>
          <cell r="AK409">
            <v>30</v>
          </cell>
          <cell r="AL409">
            <v>25</v>
          </cell>
          <cell r="AM409">
            <v>0</v>
          </cell>
          <cell r="AN409">
            <v>0</v>
          </cell>
          <cell r="AO409">
            <v>425</v>
          </cell>
          <cell r="AP409">
            <v>150</v>
          </cell>
          <cell r="AQ409">
            <v>140</v>
          </cell>
          <cell r="AR409">
            <v>40</v>
          </cell>
          <cell r="AS409">
            <v>50</v>
          </cell>
          <cell r="AT409">
            <v>35</v>
          </cell>
          <cell r="AU409">
            <v>0.8</v>
          </cell>
          <cell r="AV409">
            <v>2205</v>
          </cell>
          <cell r="AW409">
            <v>840</v>
          </cell>
          <cell r="AX409">
            <v>95</v>
          </cell>
          <cell r="AY409">
            <v>205</v>
          </cell>
          <cell r="AZ409">
            <v>545</v>
          </cell>
          <cell r="BA409">
            <v>1360</v>
          </cell>
          <cell r="BB409">
            <v>2.6</v>
          </cell>
          <cell r="BC409">
            <v>220</v>
          </cell>
          <cell r="BD409">
            <v>125</v>
          </cell>
          <cell r="BE409">
            <v>10</v>
          </cell>
          <cell r="BF409">
            <v>0</v>
          </cell>
          <cell r="BG409">
            <v>115</v>
          </cell>
          <cell r="BH409">
            <v>100</v>
          </cell>
          <cell r="BI409">
            <v>1160</v>
          </cell>
          <cell r="BJ409">
            <v>4.8</v>
          </cell>
          <cell r="BK409">
            <v>5568</v>
          </cell>
          <cell r="BL409">
            <v>1.8</v>
          </cell>
          <cell r="BM409">
            <v>2088</v>
          </cell>
          <cell r="BN409">
            <v>1160</v>
          </cell>
          <cell r="BO409">
            <v>370</v>
          </cell>
          <cell r="BP409">
            <v>795</v>
          </cell>
          <cell r="BQ409">
            <v>0</v>
          </cell>
          <cell r="BR409">
            <v>1160</v>
          </cell>
          <cell r="BS409">
            <v>590</v>
          </cell>
          <cell r="BT409">
            <v>455</v>
          </cell>
          <cell r="BU409">
            <v>110</v>
          </cell>
          <cell r="BV409">
            <v>1160</v>
          </cell>
          <cell r="BW409">
            <v>615</v>
          </cell>
          <cell r="BX409">
            <v>295</v>
          </cell>
          <cell r="BY409">
            <v>90</v>
          </cell>
          <cell r="BZ409">
            <v>60</v>
          </cell>
          <cell r="CA409">
            <v>25</v>
          </cell>
          <cell r="CB409">
            <v>10</v>
          </cell>
          <cell r="CC409">
            <v>10</v>
          </cell>
          <cell r="CD409">
            <v>20</v>
          </cell>
          <cell r="CE409">
            <v>30</v>
          </cell>
          <cell r="CF409">
            <v>1160</v>
          </cell>
          <cell r="CG409">
            <v>5</v>
          </cell>
          <cell r="CH409">
            <v>5</v>
          </cell>
          <cell r="CI409">
            <v>10</v>
          </cell>
          <cell r="CJ409">
            <v>205</v>
          </cell>
          <cell r="CK409">
            <v>0</v>
          </cell>
          <cell r="CL409">
            <v>925</v>
          </cell>
          <cell r="CM409">
            <v>20</v>
          </cell>
          <cell r="CN409">
            <v>0</v>
          </cell>
          <cell r="CO409">
            <v>1160</v>
          </cell>
          <cell r="CP409">
            <v>525</v>
          </cell>
          <cell r="CQ409">
            <v>385</v>
          </cell>
          <cell r="CR409">
            <v>140</v>
          </cell>
          <cell r="CS409">
            <v>105</v>
          </cell>
          <cell r="CT409">
            <v>10</v>
          </cell>
          <cell r="CU409">
            <v>2200</v>
          </cell>
          <cell r="CV409">
            <v>1.9</v>
          </cell>
          <cell r="CW409">
            <v>1160</v>
          </cell>
          <cell r="CX409">
            <v>485</v>
          </cell>
          <cell r="CY409">
            <v>15</v>
          </cell>
          <cell r="CZ409">
            <v>660</v>
          </cell>
        </row>
        <row r="410">
          <cell r="C410" t="str">
            <v>Rosemont-La Petite-Patrie</v>
          </cell>
          <cell r="D410">
            <v>117100</v>
          </cell>
          <cell r="E410">
            <v>65490</v>
          </cell>
          <cell r="F410">
            <v>27610</v>
          </cell>
          <cell r="G410">
            <v>3035</v>
          </cell>
          <cell r="H410">
            <v>12975</v>
          </cell>
          <cell r="I410">
            <v>7975</v>
          </cell>
          <cell r="J410">
            <v>117070</v>
          </cell>
          <cell r="K410">
            <v>94320</v>
          </cell>
          <cell r="L410">
            <v>22730</v>
          </cell>
          <cell r="M410">
            <v>32040</v>
          </cell>
          <cell r="N410">
            <v>19215</v>
          </cell>
          <cell r="O410">
            <v>7020</v>
          </cell>
          <cell r="P410">
            <v>4370</v>
          </cell>
          <cell r="Q410">
            <v>1395</v>
          </cell>
          <cell r="R410">
            <v>32040</v>
          </cell>
          <cell r="S410">
            <v>24630</v>
          </cell>
          <cell r="T410">
            <v>13270</v>
          </cell>
          <cell r="U410">
            <v>6705</v>
          </cell>
          <cell r="V410">
            <v>6565</v>
          </cell>
          <cell r="W410">
            <v>3215</v>
          </cell>
          <cell r="X410">
            <v>2325</v>
          </cell>
          <cell r="Y410">
            <v>980</v>
          </cell>
          <cell r="Z410">
            <v>11335</v>
          </cell>
          <cell r="AA410">
            <v>7305</v>
          </cell>
          <cell r="AB410">
            <v>3995</v>
          </cell>
          <cell r="AC410">
            <v>2025</v>
          </cell>
          <cell r="AD410">
            <v>1625</v>
          </cell>
          <cell r="AE410">
            <v>315</v>
          </cell>
          <cell r="AF410">
            <v>7395</v>
          </cell>
          <cell r="AG410">
            <v>5945</v>
          </cell>
          <cell r="AH410">
            <v>4025</v>
          </cell>
          <cell r="AI410">
            <v>1515</v>
          </cell>
          <cell r="AJ410">
            <v>405</v>
          </cell>
          <cell r="AK410">
            <v>1430</v>
          </cell>
          <cell r="AL410">
            <v>1105</v>
          </cell>
          <cell r="AM410">
            <v>240</v>
          </cell>
          <cell r="AN410">
            <v>55</v>
          </cell>
          <cell r="AO410">
            <v>27745</v>
          </cell>
          <cell r="AP410">
            <v>7045</v>
          </cell>
          <cell r="AQ410">
            <v>9395</v>
          </cell>
          <cell r="AR410">
            <v>3190</v>
          </cell>
          <cell r="AS410">
            <v>4720</v>
          </cell>
          <cell r="AT410">
            <v>3310</v>
          </cell>
          <cell r="AU410">
            <v>0.86594881398252188</v>
          </cell>
          <cell r="AV410">
            <v>130540</v>
          </cell>
          <cell r="AW410">
            <v>46090</v>
          </cell>
          <cell r="AX410">
            <v>3245</v>
          </cell>
          <cell r="AY410">
            <v>9410</v>
          </cell>
          <cell r="AZ410">
            <v>33400</v>
          </cell>
          <cell r="BA410">
            <v>84450</v>
          </cell>
          <cell r="BB410">
            <v>2.6357677902621721</v>
          </cell>
          <cell r="BC410">
            <v>18690</v>
          </cell>
          <cell r="BD410">
            <v>9635</v>
          </cell>
          <cell r="BE410">
            <v>790</v>
          </cell>
          <cell r="BF410">
            <v>475</v>
          </cell>
          <cell r="BG410">
            <v>8390</v>
          </cell>
          <cell r="BH410">
            <v>9015</v>
          </cell>
          <cell r="BI410">
            <v>70025</v>
          </cell>
          <cell r="BJ410">
            <v>4.430689039628704</v>
          </cell>
          <cell r="BK410">
            <v>310259</v>
          </cell>
          <cell r="BL410">
            <v>1.7300321313816494</v>
          </cell>
          <cell r="BM410">
            <v>121145.5</v>
          </cell>
          <cell r="BN410">
            <v>70020</v>
          </cell>
          <cell r="BO410">
            <v>18990</v>
          </cell>
          <cell r="BP410">
            <v>51030</v>
          </cell>
          <cell r="BQ410">
            <v>0</v>
          </cell>
          <cell r="BR410">
            <v>70035</v>
          </cell>
          <cell r="BS410">
            <v>41035</v>
          </cell>
          <cell r="BT410">
            <v>21735</v>
          </cell>
          <cell r="BU410">
            <v>7250</v>
          </cell>
          <cell r="BV410">
            <v>70050</v>
          </cell>
          <cell r="BW410">
            <v>19710</v>
          </cell>
          <cell r="BX410">
            <v>23795</v>
          </cell>
          <cell r="BY410">
            <v>9675</v>
          </cell>
          <cell r="BZ410">
            <v>5565</v>
          </cell>
          <cell r="CA410">
            <v>2580</v>
          </cell>
          <cell r="CB410">
            <v>3475</v>
          </cell>
          <cell r="CC410">
            <v>1300</v>
          </cell>
          <cell r="CD410">
            <v>1660</v>
          </cell>
          <cell r="CE410">
            <v>2125</v>
          </cell>
          <cell r="CF410">
            <v>70085</v>
          </cell>
          <cell r="CG410">
            <v>940</v>
          </cell>
          <cell r="CH410">
            <v>560</v>
          </cell>
          <cell r="CI410">
            <v>1575</v>
          </cell>
          <cell r="CJ410">
            <v>10580</v>
          </cell>
          <cell r="CK410">
            <v>3300</v>
          </cell>
          <cell r="CL410">
            <v>52400</v>
          </cell>
          <cell r="CM410">
            <v>720</v>
          </cell>
          <cell r="CN410">
            <v>35</v>
          </cell>
          <cell r="CO410">
            <v>70080</v>
          </cell>
          <cell r="CP410">
            <v>33450</v>
          </cell>
          <cell r="CQ410">
            <v>22005</v>
          </cell>
          <cell r="CR410">
            <v>8100</v>
          </cell>
          <cell r="CS410">
            <v>6010</v>
          </cell>
          <cell r="CT410">
            <v>520</v>
          </cell>
          <cell r="CU410">
            <v>130570</v>
          </cell>
          <cell r="CV410">
            <v>1.863156392694064</v>
          </cell>
          <cell r="CW410">
            <v>70045</v>
          </cell>
          <cell r="CX410">
            <v>31300</v>
          </cell>
          <cell r="CY410">
            <v>340</v>
          </cell>
          <cell r="CZ410">
            <v>38375</v>
          </cell>
        </row>
        <row r="413">
          <cell r="A413" t="str">
            <v>4620490.00</v>
          </cell>
          <cell r="B413" t="str">
            <v>0490.00</v>
          </cell>
          <cell r="C413" t="str">
            <v>SAINTE-ANNE-DE-BELLEVUE</v>
          </cell>
          <cell r="D413">
            <v>2255</v>
          </cell>
          <cell r="E413">
            <v>1055</v>
          </cell>
          <cell r="F413">
            <v>770</v>
          </cell>
          <cell r="G413">
            <v>50</v>
          </cell>
          <cell r="H413">
            <v>225</v>
          </cell>
          <cell r="I413">
            <v>155</v>
          </cell>
          <cell r="J413">
            <v>2255</v>
          </cell>
          <cell r="K413">
            <v>1950</v>
          </cell>
          <cell r="L413">
            <v>310</v>
          </cell>
          <cell r="M413">
            <v>655</v>
          </cell>
          <cell r="N413">
            <v>385</v>
          </cell>
          <cell r="O413">
            <v>140</v>
          </cell>
          <cell r="P413">
            <v>80</v>
          </cell>
          <cell r="Q413">
            <v>45</v>
          </cell>
          <cell r="R413">
            <v>655</v>
          </cell>
          <cell r="S413">
            <v>525</v>
          </cell>
          <cell r="T413">
            <v>360</v>
          </cell>
          <cell r="U413">
            <v>170</v>
          </cell>
          <cell r="V413">
            <v>190</v>
          </cell>
          <cell r="W413">
            <v>90</v>
          </cell>
          <cell r="X413">
            <v>60</v>
          </cell>
          <cell r="Y413">
            <v>40</v>
          </cell>
          <cell r="Z413">
            <v>165</v>
          </cell>
          <cell r="AA413">
            <v>110</v>
          </cell>
          <cell r="AB413">
            <v>55</v>
          </cell>
          <cell r="AC413">
            <v>35</v>
          </cell>
          <cell r="AD413">
            <v>20</v>
          </cell>
          <cell r="AE413">
            <v>0</v>
          </cell>
          <cell r="AF413">
            <v>125</v>
          </cell>
          <cell r="AG413">
            <v>105</v>
          </cell>
          <cell r="AH413">
            <v>85</v>
          </cell>
          <cell r="AI413">
            <v>15</v>
          </cell>
          <cell r="AJ413">
            <v>10</v>
          </cell>
          <cell r="AK413">
            <v>20</v>
          </cell>
          <cell r="AL413">
            <v>20</v>
          </cell>
          <cell r="AM413">
            <v>0</v>
          </cell>
          <cell r="AN413">
            <v>0</v>
          </cell>
          <cell r="AO413">
            <v>590</v>
          </cell>
          <cell r="AP413">
            <v>100</v>
          </cell>
          <cell r="AQ413">
            <v>225</v>
          </cell>
          <cell r="AR413">
            <v>80</v>
          </cell>
          <cell r="AS413">
            <v>105</v>
          </cell>
          <cell r="AT413">
            <v>70</v>
          </cell>
          <cell r="AU413">
            <v>0.9</v>
          </cell>
          <cell r="AV413">
            <v>2575</v>
          </cell>
          <cell r="AW413">
            <v>800</v>
          </cell>
          <cell r="AX413">
            <v>50</v>
          </cell>
          <cell r="AY413">
            <v>205</v>
          </cell>
          <cell r="AZ413">
            <v>545</v>
          </cell>
          <cell r="BA413">
            <v>1775</v>
          </cell>
          <cell r="BB413">
            <v>2.7</v>
          </cell>
          <cell r="BC413">
            <v>375</v>
          </cell>
          <cell r="BD413">
            <v>200</v>
          </cell>
          <cell r="BE413">
            <v>10</v>
          </cell>
          <cell r="BF413">
            <v>20</v>
          </cell>
          <cell r="BG413">
            <v>170</v>
          </cell>
          <cell r="BH413">
            <v>175</v>
          </cell>
          <cell r="BI413">
            <v>1305</v>
          </cell>
          <cell r="BJ413">
            <v>5.3</v>
          </cell>
          <cell r="BK413">
            <v>6916.5</v>
          </cell>
          <cell r="BL413">
            <v>2.2999999999999998</v>
          </cell>
          <cell r="BM413">
            <v>3001.4999999999995</v>
          </cell>
          <cell r="BN413">
            <v>1305</v>
          </cell>
          <cell r="BO413">
            <v>505</v>
          </cell>
          <cell r="BP413">
            <v>800</v>
          </cell>
          <cell r="BQ413">
            <v>0</v>
          </cell>
          <cell r="BR413">
            <v>1310</v>
          </cell>
          <cell r="BS413">
            <v>720</v>
          </cell>
          <cell r="BT413">
            <v>370</v>
          </cell>
          <cell r="BU413">
            <v>220</v>
          </cell>
          <cell r="BV413">
            <v>1305</v>
          </cell>
          <cell r="BW413">
            <v>530</v>
          </cell>
          <cell r="BX413">
            <v>245</v>
          </cell>
          <cell r="BY413">
            <v>200</v>
          </cell>
          <cell r="BZ413">
            <v>75</v>
          </cell>
          <cell r="CA413">
            <v>50</v>
          </cell>
          <cell r="CB413">
            <v>30</v>
          </cell>
          <cell r="CC413">
            <v>60</v>
          </cell>
          <cell r="CD413">
            <v>40</v>
          </cell>
          <cell r="CE413">
            <v>75</v>
          </cell>
          <cell r="CF413">
            <v>1305</v>
          </cell>
          <cell r="CG413">
            <v>200</v>
          </cell>
          <cell r="CH413">
            <v>155</v>
          </cell>
          <cell r="CI413">
            <v>125</v>
          </cell>
          <cell r="CJ413">
            <v>140</v>
          </cell>
          <cell r="CK413">
            <v>75</v>
          </cell>
          <cell r="CL413">
            <v>565</v>
          </cell>
          <cell r="CM413">
            <v>40</v>
          </cell>
          <cell r="CN413">
            <v>0</v>
          </cell>
          <cell r="CO413">
            <v>1305</v>
          </cell>
          <cell r="CP413">
            <v>555</v>
          </cell>
          <cell r="CQ413">
            <v>450</v>
          </cell>
          <cell r="CR413">
            <v>155</v>
          </cell>
          <cell r="CS413">
            <v>135</v>
          </cell>
          <cell r="CT413">
            <v>15</v>
          </cell>
          <cell r="CU413">
            <v>2575</v>
          </cell>
          <cell r="CV413">
            <v>2</v>
          </cell>
          <cell r="CW413">
            <v>1305</v>
          </cell>
          <cell r="CX413">
            <v>655</v>
          </cell>
          <cell r="CY413">
            <v>0</v>
          </cell>
          <cell r="CZ413">
            <v>655</v>
          </cell>
        </row>
        <row r="414">
          <cell r="A414" t="str">
            <v>4620491.00</v>
          </cell>
          <cell r="B414" t="str">
            <v>0491.00</v>
          </cell>
          <cell r="C414" t="str">
            <v>SAINTE-ANNE-DE-BELLEVUE</v>
          </cell>
          <cell r="D414">
            <v>1940</v>
          </cell>
          <cell r="E414">
            <v>475</v>
          </cell>
          <cell r="F414">
            <v>1105</v>
          </cell>
          <cell r="G414">
            <v>45</v>
          </cell>
          <cell r="H414">
            <v>160</v>
          </cell>
          <cell r="I414">
            <v>160</v>
          </cell>
          <cell r="J414">
            <v>1940</v>
          </cell>
          <cell r="K414">
            <v>1745</v>
          </cell>
          <cell r="L414">
            <v>195</v>
          </cell>
          <cell r="M414">
            <v>620</v>
          </cell>
          <cell r="N414">
            <v>160</v>
          </cell>
          <cell r="O414">
            <v>155</v>
          </cell>
          <cell r="P414">
            <v>240</v>
          </cell>
          <cell r="Q414">
            <v>70</v>
          </cell>
          <cell r="R414">
            <v>625</v>
          </cell>
          <cell r="S414">
            <v>575</v>
          </cell>
          <cell r="T414">
            <v>485</v>
          </cell>
          <cell r="U414">
            <v>80</v>
          </cell>
          <cell r="V414">
            <v>400</v>
          </cell>
          <cell r="W414">
            <v>115</v>
          </cell>
          <cell r="X414">
            <v>225</v>
          </cell>
          <cell r="Y414">
            <v>60</v>
          </cell>
          <cell r="Z414">
            <v>95</v>
          </cell>
          <cell r="AA414">
            <v>40</v>
          </cell>
          <cell r="AB414">
            <v>55</v>
          </cell>
          <cell r="AC414">
            <v>40</v>
          </cell>
          <cell r="AD414">
            <v>10</v>
          </cell>
          <cell r="AE414">
            <v>10</v>
          </cell>
          <cell r="AF414">
            <v>50</v>
          </cell>
          <cell r="AG414">
            <v>30</v>
          </cell>
          <cell r="AH414">
            <v>25</v>
          </cell>
          <cell r="AI414">
            <v>0</v>
          </cell>
          <cell r="AJ414">
            <v>0</v>
          </cell>
          <cell r="AK414">
            <v>15</v>
          </cell>
          <cell r="AL414">
            <v>15</v>
          </cell>
          <cell r="AM414">
            <v>0</v>
          </cell>
          <cell r="AN414">
            <v>0</v>
          </cell>
          <cell r="AO414">
            <v>885</v>
          </cell>
          <cell r="AP414">
            <v>225</v>
          </cell>
          <cell r="AQ414">
            <v>480</v>
          </cell>
          <cell r="AR414">
            <v>65</v>
          </cell>
          <cell r="AS414">
            <v>90</v>
          </cell>
          <cell r="AT414">
            <v>25</v>
          </cell>
          <cell r="AU414">
            <v>1.4</v>
          </cell>
          <cell r="AV414">
            <v>2180</v>
          </cell>
          <cell r="AW414">
            <v>95</v>
          </cell>
          <cell r="AX414">
            <v>10</v>
          </cell>
          <cell r="AY414">
            <v>10</v>
          </cell>
          <cell r="AZ414">
            <v>80</v>
          </cell>
          <cell r="BA414">
            <v>2085</v>
          </cell>
          <cell r="BB414">
            <v>3.4</v>
          </cell>
          <cell r="BC414">
            <v>75</v>
          </cell>
          <cell r="BD414">
            <v>25</v>
          </cell>
          <cell r="BE414">
            <v>10</v>
          </cell>
          <cell r="BF414">
            <v>0</v>
          </cell>
          <cell r="BG414">
            <v>15</v>
          </cell>
          <cell r="BH414">
            <v>55</v>
          </cell>
          <cell r="BI414">
            <v>700</v>
          </cell>
          <cell r="BJ414">
            <v>7.8</v>
          </cell>
          <cell r="BK414">
            <v>5460</v>
          </cell>
          <cell r="BL414">
            <v>3.1</v>
          </cell>
          <cell r="BM414">
            <v>2170</v>
          </cell>
          <cell r="BN414">
            <v>700</v>
          </cell>
          <cell r="BO414">
            <v>635</v>
          </cell>
          <cell r="BP414">
            <v>65</v>
          </cell>
          <cell r="BQ414">
            <v>0</v>
          </cell>
          <cell r="BR414">
            <v>705</v>
          </cell>
          <cell r="BS414">
            <v>475</v>
          </cell>
          <cell r="BT414">
            <v>200</v>
          </cell>
          <cell r="BU414">
            <v>20</v>
          </cell>
          <cell r="BV414">
            <v>700</v>
          </cell>
          <cell r="BW414">
            <v>40</v>
          </cell>
          <cell r="BX414">
            <v>45</v>
          </cell>
          <cell r="BY414">
            <v>40</v>
          </cell>
          <cell r="BZ414">
            <v>35</v>
          </cell>
          <cell r="CA414">
            <v>115</v>
          </cell>
          <cell r="CB414">
            <v>35</v>
          </cell>
          <cell r="CC414">
            <v>295</v>
          </cell>
          <cell r="CD414">
            <v>80</v>
          </cell>
          <cell r="CE414">
            <v>10</v>
          </cell>
          <cell r="CF414">
            <v>700</v>
          </cell>
          <cell r="CG414">
            <v>625</v>
          </cell>
          <cell r="CH414">
            <v>30</v>
          </cell>
          <cell r="CI414">
            <v>25</v>
          </cell>
          <cell r="CJ414">
            <v>0</v>
          </cell>
          <cell r="CK414">
            <v>0</v>
          </cell>
          <cell r="CL414">
            <v>25</v>
          </cell>
          <cell r="CM414">
            <v>0</v>
          </cell>
          <cell r="CN414">
            <v>0</v>
          </cell>
          <cell r="CO414">
            <v>705</v>
          </cell>
          <cell r="CP414">
            <v>85</v>
          </cell>
          <cell r="CQ414">
            <v>160</v>
          </cell>
          <cell r="CR414">
            <v>155</v>
          </cell>
          <cell r="CS414">
            <v>290</v>
          </cell>
          <cell r="CT414">
            <v>15</v>
          </cell>
          <cell r="CU414">
            <v>2170</v>
          </cell>
          <cell r="CV414">
            <v>3.1</v>
          </cell>
          <cell r="CW414">
            <v>700</v>
          </cell>
          <cell r="CX414">
            <v>625</v>
          </cell>
          <cell r="CY414">
            <v>0</v>
          </cell>
          <cell r="CZ414">
            <v>75</v>
          </cell>
        </row>
        <row r="415">
          <cell r="C415" t="str">
            <v>SAINTE-ANNE-DE-BELLEVUE</v>
          </cell>
          <cell r="D415">
            <v>4195</v>
          </cell>
          <cell r="E415">
            <v>1530</v>
          </cell>
          <cell r="F415">
            <v>1875</v>
          </cell>
          <cell r="G415">
            <v>95</v>
          </cell>
          <cell r="H415">
            <v>385</v>
          </cell>
          <cell r="I415">
            <v>315</v>
          </cell>
          <cell r="J415">
            <v>4195</v>
          </cell>
          <cell r="K415">
            <v>3695</v>
          </cell>
          <cell r="L415">
            <v>505</v>
          </cell>
          <cell r="M415">
            <v>1275</v>
          </cell>
          <cell r="N415">
            <v>545</v>
          </cell>
          <cell r="O415">
            <v>295</v>
          </cell>
          <cell r="P415">
            <v>320</v>
          </cell>
          <cell r="Q415">
            <v>115</v>
          </cell>
          <cell r="R415">
            <v>1280</v>
          </cell>
          <cell r="S415">
            <v>1100</v>
          </cell>
          <cell r="T415">
            <v>845</v>
          </cell>
          <cell r="U415">
            <v>250</v>
          </cell>
          <cell r="V415">
            <v>590</v>
          </cell>
          <cell r="W415">
            <v>205</v>
          </cell>
          <cell r="X415">
            <v>285</v>
          </cell>
          <cell r="Y415">
            <v>100</v>
          </cell>
          <cell r="Z415">
            <v>260</v>
          </cell>
          <cell r="AA415">
            <v>150</v>
          </cell>
          <cell r="AB415">
            <v>110</v>
          </cell>
          <cell r="AC415">
            <v>75</v>
          </cell>
          <cell r="AD415">
            <v>30</v>
          </cell>
          <cell r="AE415">
            <v>10</v>
          </cell>
          <cell r="AF415">
            <v>175</v>
          </cell>
          <cell r="AG415">
            <v>135</v>
          </cell>
          <cell r="AH415">
            <v>110</v>
          </cell>
          <cell r="AI415">
            <v>15</v>
          </cell>
          <cell r="AJ415">
            <v>10</v>
          </cell>
          <cell r="AK415">
            <v>35</v>
          </cell>
          <cell r="AL415">
            <v>35</v>
          </cell>
          <cell r="AM415">
            <v>0</v>
          </cell>
          <cell r="AN415">
            <v>0</v>
          </cell>
          <cell r="AO415">
            <v>1475</v>
          </cell>
          <cell r="AP415">
            <v>325</v>
          </cell>
          <cell r="AQ415">
            <v>705</v>
          </cell>
          <cell r="AR415">
            <v>145</v>
          </cell>
          <cell r="AS415">
            <v>195</v>
          </cell>
          <cell r="AT415">
            <v>95</v>
          </cell>
          <cell r="AU415">
            <v>1.15234375</v>
          </cell>
          <cell r="AV415">
            <v>4755</v>
          </cell>
          <cell r="AW415">
            <v>895</v>
          </cell>
          <cell r="AX415">
            <v>60</v>
          </cell>
          <cell r="AY415">
            <v>215</v>
          </cell>
          <cell r="AZ415">
            <v>625</v>
          </cell>
          <cell r="BA415">
            <v>3860</v>
          </cell>
          <cell r="BB415">
            <v>3.015625</v>
          </cell>
          <cell r="BC415">
            <v>450</v>
          </cell>
          <cell r="BD415">
            <v>225</v>
          </cell>
          <cell r="BE415">
            <v>20</v>
          </cell>
          <cell r="BF415">
            <v>20</v>
          </cell>
          <cell r="BG415">
            <v>185</v>
          </cell>
          <cell r="BH415">
            <v>230</v>
          </cell>
          <cell r="BI415">
            <v>2005</v>
          </cell>
          <cell r="BJ415">
            <v>6.1728179551122198</v>
          </cell>
          <cell r="BK415">
            <v>12376.5</v>
          </cell>
          <cell r="BL415">
            <v>2.5793017456359104</v>
          </cell>
          <cell r="BM415">
            <v>5171.5</v>
          </cell>
          <cell r="BN415">
            <v>2005</v>
          </cell>
          <cell r="BO415">
            <v>1140</v>
          </cell>
          <cell r="BP415">
            <v>865</v>
          </cell>
          <cell r="BQ415">
            <v>0</v>
          </cell>
          <cell r="BR415">
            <v>2015</v>
          </cell>
          <cell r="BS415">
            <v>1195</v>
          </cell>
          <cell r="BT415">
            <v>570</v>
          </cell>
          <cell r="BU415">
            <v>240</v>
          </cell>
          <cell r="BV415">
            <v>2005</v>
          </cell>
          <cell r="BW415">
            <v>570</v>
          </cell>
          <cell r="BX415">
            <v>290</v>
          </cell>
          <cell r="BY415">
            <v>240</v>
          </cell>
          <cell r="BZ415">
            <v>110</v>
          </cell>
          <cell r="CA415">
            <v>165</v>
          </cell>
          <cell r="CB415">
            <v>65</v>
          </cell>
          <cell r="CC415">
            <v>355</v>
          </cell>
          <cell r="CD415">
            <v>120</v>
          </cell>
          <cell r="CE415">
            <v>85</v>
          </cell>
          <cell r="CF415">
            <v>2005</v>
          </cell>
          <cell r="CG415">
            <v>825</v>
          </cell>
          <cell r="CH415">
            <v>185</v>
          </cell>
          <cell r="CI415">
            <v>150</v>
          </cell>
          <cell r="CJ415">
            <v>140</v>
          </cell>
          <cell r="CK415">
            <v>75</v>
          </cell>
          <cell r="CL415">
            <v>590</v>
          </cell>
          <cell r="CM415">
            <v>40</v>
          </cell>
          <cell r="CN415">
            <v>0</v>
          </cell>
          <cell r="CO415">
            <v>2010</v>
          </cell>
          <cell r="CP415">
            <v>640</v>
          </cell>
          <cell r="CQ415">
            <v>610</v>
          </cell>
          <cell r="CR415">
            <v>310</v>
          </cell>
          <cell r="CS415">
            <v>425</v>
          </cell>
          <cell r="CT415">
            <v>30</v>
          </cell>
          <cell r="CU415">
            <v>4745</v>
          </cell>
          <cell r="CV415">
            <v>2.3606965174129355</v>
          </cell>
          <cell r="CW415">
            <v>2005</v>
          </cell>
          <cell r="CX415">
            <v>1280</v>
          </cell>
          <cell r="CY415">
            <v>0</v>
          </cell>
          <cell r="CZ415">
            <v>730</v>
          </cell>
        </row>
        <row r="418">
          <cell r="A418" t="str">
            <v>4620410.01</v>
          </cell>
          <cell r="B418" t="str">
            <v>0410.01</v>
          </cell>
          <cell r="C418" t="str">
            <v>Saint-Laurent</v>
          </cell>
          <cell r="D418">
            <v>4290</v>
          </cell>
          <cell r="E418">
            <v>1445</v>
          </cell>
          <cell r="F418">
            <v>2110</v>
          </cell>
          <cell r="G418">
            <v>75</v>
          </cell>
          <cell r="H418">
            <v>325</v>
          </cell>
          <cell r="I418">
            <v>335</v>
          </cell>
          <cell r="J418">
            <v>4285</v>
          </cell>
          <cell r="K418">
            <v>4060</v>
          </cell>
          <cell r="L418">
            <v>225</v>
          </cell>
          <cell r="M418">
            <v>1435</v>
          </cell>
          <cell r="N418">
            <v>595</v>
          </cell>
          <cell r="O418">
            <v>375</v>
          </cell>
          <cell r="P418">
            <v>300</v>
          </cell>
          <cell r="Q418">
            <v>160</v>
          </cell>
          <cell r="R418">
            <v>1435</v>
          </cell>
          <cell r="S418">
            <v>1140</v>
          </cell>
          <cell r="T418">
            <v>1025</v>
          </cell>
          <cell r="U418">
            <v>360</v>
          </cell>
          <cell r="V418">
            <v>670</v>
          </cell>
          <cell r="W418">
            <v>245</v>
          </cell>
          <cell r="X418">
            <v>270</v>
          </cell>
          <cell r="Y418">
            <v>150</v>
          </cell>
          <cell r="Z418">
            <v>110</v>
          </cell>
          <cell r="AA418">
            <v>60</v>
          </cell>
          <cell r="AB418">
            <v>45</v>
          </cell>
          <cell r="AC418">
            <v>35</v>
          </cell>
          <cell r="AD418">
            <v>10</v>
          </cell>
          <cell r="AE418">
            <v>0</v>
          </cell>
          <cell r="AF418">
            <v>295</v>
          </cell>
          <cell r="AG418">
            <v>235</v>
          </cell>
          <cell r="AH418">
            <v>135</v>
          </cell>
          <cell r="AI418">
            <v>70</v>
          </cell>
          <cell r="AJ418">
            <v>30</v>
          </cell>
          <cell r="AK418">
            <v>60</v>
          </cell>
          <cell r="AL418">
            <v>30</v>
          </cell>
          <cell r="AM418">
            <v>30</v>
          </cell>
          <cell r="AN418">
            <v>0</v>
          </cell>
          <cell r="AO418">
            <v>1800</v>
          </cell>
          <cell r="AP418">
            <v>350</v>
          </cell>
          <cell r="AQ418">
            <v>555</v>
          </cell>
          <cell r="AR418">
            <v>215</v>
          </cell>
          <cell r="AS418">
            <v>290</v>
          </cell>
          <cell r="AT418">
            <v>380</v>
          </cell>
          <cell r="AU418">
            <v>1.3</v>
          </cell>
          <cell r="AV418">
            <v>5190</v>
          </cell>
          <cell r="AW418">
            <v>820</v>
          </cell>
          <cell r="AX418">
            <v>130</v>
          </cell>
          <cell r="AY418">
            <v>35</v>
          </cell>
          <cell r="AZ418">
            <v>655</v>
          </cell>
          <cell r="BA418">
            <v>4370</v>
          </cell>
          <cell r="BB418">
            <v>3</v>
          </cell>
          <cell r="BC418">
            <v>1035</v>
          </cell>
          <cell r="BD418">
            <v>355</v>
          </cell>
          <cell r="BE418">
            <v>70</v>
          </cell>
          <cell r="BF418">
            <v>10</v>
          </cell>
          <cell r="BG418">
            <v>285</v>
          </cell>
          <cell r="BH418">
            <v>675</v>
          </cell>
          <cell r="BI418">
            <v>2085</v>
          </cell>
          <cell r="BJ418">
            <v>5.5</v>
          </cell>
          <cell r="BK418">
            <v>11467.5</v>
          </cell>
          <cell r="BL418">
            <v>2.4</v>
          </cell>
          <cell r="BM418">
            <v>5004</v>
          </cell>
          <cell r="BN418">
            <v>2085</v>
          </cell>
          <cell r="BO418">
            <v>1035</v>
          </cell>
          <cell r="BP418">
            <v>1055</v>
          </cell>
          <cell r="BQ418">
            <v>0</v>
          </cell>
          <cell r="BR418">
            <v>2085</v>
          </cell>
          <cell r="BS418">
            <v>1305</v>
          </cell>
          <cell r="BT418">
            <v>640</v>
          </cell>
          <cell r="BU418">
            <v>140</v>
          </cell>
          <cell r="BV418">
            <v>2085</v>
          </cell>
          <cell r="BW418">
            <v>80</v>
          </cell>
          <cell r="BX418">
            <v>1020</v>
          </cell>
          <cell r="BY418">
            <v>455</v>
          </cell>
          <cell r="BZ418">
            <v>160</v>
          </cell>
          <cell r="CA418">
            <v>130</v>
          </cell>
          <cell r="CB418">
            <v>100</v>
          </cell>
          <cell r="CC418">
            <v>65</v>
          </cell>
          <cell r="CD418">
            <v>40</v>
          </cell>
          <cell r="CE418">
            <v>30</v>
          </cell>
          <cell r="CF418">
            <v>2085</v>
          </cell>
          <cell r="CG418">
            <v>390</v>
          </cell>
          <cell r="CH418">
            <v>255</v>
          </cell>
          <cell r="CI418">
            <v>0</v>
          </cell>
          <cell r="CJ418">
            <v>415</v>
          </cell>
          <cell r="CK418">
            <v>340</v>
          </cell>
          <cell r="CL418">
            <v>670</v>
          </cell>
          <cell r="CM418">
            <v>10</v>
          </cell>
          <cell r="CN418">
            <v>0</v>
          </cell>
          <cell r="CO418">
            <v>2085</v>
          </cell>
          <cell r="CP418">
            <v>655</v>
          </cell>
          <cell r="CQ418">
            <v>580</v>
          </cell>
          <cell r="CR418">
            <v>345</v>
          </cell>
          <cell r="CS418">
            <v>415</v>
          </cell>
          <cell r="CT418">
            <v>85</v>
          </cell>
          <cell r="CU418">
            <v>5185</v>
          </cell>
          <cell r="CV418">
            <v>2.5</v>
          </cell>
          <cell r="CW418">
            <v>2085</v>
          </cell>
          <cell r="CX418">
            <v>1365</v>
          </cell>
          <cell r="CY418">
            <v>35</v>
          </cell>
          <cell r="CZ418">
            <v>685</v>
          </cell>
        </row>
        <row r="419">
          <cell r="A419" t="str">
            <v>4620410.02</v>
          </cell>
          <cell r="B419" t="str">
            <v>0410.02</v>
          </cell>
          <cell r="C419" t="str">
            <v>Saint-Laurent</v>
          </cell>
          <cell r="D419">
            <v>4790</v>
          </cell>
          <cell r="E419">
            <v>1420</v>
          </cell>
          <cell r="F419">
            <v>1980</v>
          </cell>
          <cell r="G419">
            <v>95</v>
          </cell>
          <cell r="H419">
            <v>450</v>
          </cell>
          <cell r="I419">
            <v>845</v>
          </cell>
          <cell r="J419">
            <v>4790</v>
          </cell>
          <cell r="K419">
            <v>4540</v>
          </cell>
          <cell r="L419">
            <v>255</v>
          </cell>
          <cell r="M419">
            <v>1275</v>
          </cell>
          <cell r="N419">
            <v>850</v>
          </cell>
          <cell r="O419">
            <v>240</v>
          </cell>
          <cell r="P419">
            <v>130</v>
          </cell>
          <cell r="Q419">
            <v>50</v>
          </cell>
          <cell r="R419">
            <v>1270</v>
          </cell>
          <cell r="S419">
            <v>1085</v>
          </cell>
          <cell r="T419">
            <v>950</v>
          </cell>
          <cell r="U419">
            <v>585</v>
          </cell>
          <cell r="V419">
            <v>370</v>
          </cell>
          <cell r="W419">
            <v>210</v>
          </cell>
          <cell r="X419">
            <v>105</v>
          </cell>
          <cell r="Y419">
            <v>50</v>
          </cell>
          <cell r="Z419">
            <v>130</v>
          </cell>
          <cell r="AA419">
            <v>130</v>
          </cell>
          <cell r="AB419">
            <v>0</v>
          </cell>
          <cell r="AC419">
            <v>0</v>
          </cell>
          <cell r="AD419">
            <v>0</v>
          </cell>
          <cell r="AE419">
            <v>0</v>
          </cell>
          <cell r="AF419">
            <v>185</v>
          </cell>
          <cell r="AG419">
            <v>165</v>
          </cell>
          <cell r="AH419">
            <v>120</v>
          </cell>
          <cell r="AI419">
            <v>25</v>
          </cell>
          <cell r="AJ419">
            <v>25</v>
          </cell>
          <cell r="AK419">
            <v>20</v>
          </cell>
          <cell r="AL419">
            <v>15</v>
          </cell>
          <cell r="AM419">
            <v>0</v>
          </cell>
          <cell r="AN419">
            <v>0</v>
          </cell>
          <cell r="AO419">
            <v>860</v>
          </cell>
          <cell r="AP419">
            <v>150</v>
          </cell>
          <cell r="AQ419">
            <v>175</v>
          </cell>
          <cell r="AR419">
            <v>55</v>
          </cell>
          <cell r="AS419">
            <v>200</v>
          </cell>
          <cell r="AT419">
            <v>280</v>
          </cell>
          <cell r="AU419">
            <v>0.7</v>
          </cell>
          <cell r="AV419">
            <v>4785</v>
          </cell>
          <cell r="AW419">
            <v>1570</v>
          </cell>
          <cell r="AX419">
            <v>170</v>
          </cell>
          <cell r="AY419">
            <v>70</v>
          </cell>
          <cell r="AZ419">
            <v>1330</v>
          </cell>
          <cell r="BA419">
            <v>3215</v>
          </cell>
          <cell r="BB419">
            <v>2.5</v>
          </cell>
          <cell r="BC419">
            <v>1945</v>
          </cell>
          <cell r="BD419">
            <v>875</v>
          </cell>
          <cell r="BE419">
            <v>75</v>
          </cell>
          <cell r="BF419">
            <v>10</v>
          </cell>
          <cell r="BG419">
            <v>785</v>
          </cell>
          <cell r="BH419">
            <v>1070</v>
          </cell>
          <cell r="BI419">
            <v>2680</v>
          </cell>
          <cell r="BJ419">
            <v>4</v>
          </cell>
          <cell r="BK419">
            <v>10720</v>
          </cell>
          <cell r="BL419">
            <v>1.7</v>
          </cell>
          <cell r="BM419">
            <v>4556</v>
          </cell>
          <cell r="BN419">
            <v>2680</v>
          </cell>
          <cell r="BO419">
            <v>1405</v>
          </cell>
          <cell r="BP419">
            <v>1275</v>
          </cell>
          <cell r="BQ419">
            <v>0</v>
          </cell>
          <cell r="BR419">
            <v>2680</v>
          </cell>
          <cell r="BS419">
            <v>2275</v>
          </cell>
          <cell r="BT419">
            <v>325</v>
          </cell>
          <cell r="BU419">
            <v>80</v>
          </cell>
          <cell r="BV419">
            <v>2680</v>
          </cell>
          <cell r="BW419">
            <v>25</v>
          </cell>
          <cell r="BX419">
            <v>70</v>
          </cell>
          <cell r="BY419">
            <v>240</v>
          </cell>
          <cell r="BZ419">
            <v>910</v>
          </cell>
          <cell r="CA419">
            <v>410</v>
          </cell>
          <cell r="CB419">
            <v>415</v>
          </cell>
          <cell r="CC419">
            <v>205</v>
          </cell>
          <cell r="CD419">
            <v>60</v>
          </cell>
          <cell r="CE419">
            <v>340</v>
          </cell>
          <cell r="CF419">
            <v>2680</v>
          </cell>
          <cell r="CG419">
            <v>10</v>
          </cell>
          <cell r="CH419">
            <v>0</v>
          </cell>
          <cell r="CI419">
            <v>0</v>
          </cell>
          <cell r="CJ419">
            <v>5</v>
          </cell>
          <cell r="CK419">
            <v>2630</v>
          </cell>
          <cell r="CL419">
            <v>35</v>
          </cell>
          <cell r="CM419">
            <v>0</v>
          </cell>
          <cell r="CN419">
            <v>0</v>
          </cell>
          <cell r="CO419">
            <v>2680</v>
          </cell>
          <cell r="CP419">
            <v>1335</v>
          </cell>
          <cell r="CQ419">
            <v>890</v>
          </cell>
          <cell r="CR419">
            <v>250</v>
          </cell>
          <cell r="CS419">
            <v>190</v>
          </cell>
          <cell r="CT419">
            <v>20</v>
          </cell>
          <cell r="CU419">
            <v>4785</v>
          </cell>
          <cell r="CV419">
            <v>1.8</v>
          </cell>
          <cell r="CW419">
            <v>2680</v>
          </cell>
          <cell r="CX419">
            <v>1220</v>
          </cell>
          <cell r="CY419">
            <v>25</v>
          </cell>
          <cell r="CZ419">
            <v>1435</v>
          </cell>
        </row>
        <row r="420">
          <cell r="A420" t="str">
            <v>4620410.03</v>
          </cell>
          <cell r="B420" t="str">
            <v>0410.03</v>
          </cell>
          <cell r="C420" t="str">
            <v>Saint-Laurent</v>
          </cell>
          <cell r="D420">
            <v>1385</v>
          </cell>
          <cell r="E420">
            <v>535</v>
          </cell>
          <cell r="F420">
            <v>670</v>
          </cell>
          <cell r="G420">
            <v>30</v>
          </cell>
          <cell r="H420">
            <v>70</v>
          </cell>
          <cell r="I420">
            <v>85</v>
          </cell>
          <cell r="J420">
            <v>1390</v>
          </cell>
          <cell r="K420">
            <v>1295</v>
          </cell>
          <cell r="L420">
            <v>90</v>
          </cell>
          <cell r="M420">
            <v>465</v>
          </cell>
          <cell r="N420">
            <v>160</v>
          </cell>
          <cell r="O420">
            <v>120</v>
          </cell>
          <cell r="P420">
            <v>90</v>
          </cell>
          <cell r="Q420">
            <v>90</v>
          </cell>
          <cell r="R420">
            <v>465</v>
          </cell>
          <cell r="S420">
            <v>380</v>
          </cell>
          <cell r="T420">
            <v>335</v>
          </cell>
          <cell r="U420">
            <v>105</v>
          </cell>
          <cell r="V420">
            <v>230</v>
          </cell>
          <cell r="W420">
            <v>85</v>
          </cell>
          <cell r="X420">
            <v>75</v>
          </cell>
          <cell r="Y420">
            <v>70</v>
          </cell>
          <cell r="Z420">
            <v>45</v>
          </cell>
          <cell r="AA420">
            <v>10</v>
          </cell>
          <cell r="AB420">
            <v>40</v>
          </cell>
          <cell r="AC420">
            <v>20</v>
          </cell>
          <cell r="AD420">
            <v>10</v>
          </cell>
          <cell r="AE420">
            <v>10</v>
          </cell>
          <cell r="AF420">
            <v>80</v>
          </cell>
          <cell r="AG420">
            <v>70</v>
          </cell>
          <cell r="AH420">
            <v>35</v>
          </cell>
          <cell r="AI420">
            <v>10</v>
          </cell>
          <cell r="AJ420">
            <v>20</v>
          </cell>
          <cell r="AK420">
            <v>15</v>
          </cell>
          <cell r="AL420">
            <v>15</v>
          </cell>
          <cell r="AM420">
            <v>0</v>
          </cell>
          <cell r="AN420">
            <v>0</v>
          </cell>
          <cell r="AO420">
            <v>705</v>
          </cell>
          <cell r="AP420">
            <v>130</v>
          </cell>
          <cell r="AQ420">
            <v>225</v>
          </cell>
          <cell r="AR420">
            <v>85</v>
          </cell>
          <cell r="AS420">
            <v>175</v>
          </cell>
          <cell r="AT420">
            <v>90</v>
          </cell>
          <cell r="AU420">
            <v>1.5</v>
          </cell>
          <cell r="AV420">
            <v>1775</v>
          </cell>
          <cell r="AW420">
            <v>225</v>
          </cell>
          <cell r="AX420">
            <v>85</v>
          </cell>
          <cell r="AY420">
            <v>30</v>
          </cell>
          <cell r="AZ420">
            <v>115</v>
          </cell>
          <cell r="BA420">
            <v>1545</v>
          </cell>
          <cell r="BB420">
            <v>3.4</v>
          </cell>
          <cell r="BC420">
            <v>250</v>
          </cell>
          <cell r="BD420">
            <v>85</v>
          </cell>
          <cell r="BE420">
            <v>30</v>
          </cell>
          <cell r="BF420">
            <v>0</v>
          </cell>
          <cell r="BG420">
            <v>60</v>
          </cell>
          <cell r="BH420">
            <v>165</v>
          </cell>
          <cell r="BI420">
            <v>580</v>
          </cell>
          <cell r="BJ420">
            <v>5.8</v>
          </cell>
          <cell r="BK420">
            <v>3364</v>
          </cell>
          <cell r="BL420">
            <v>2.9</v>
          </cell>
          <cell r="BM420">
            <v>1682</v>
          </cell>
          <cell r="BN420">
            <v>580</v>
          </cell>
          <cell r="BO420">
            <v>340</v>
          </cell>
          <cell r="BP420">
            <v>240</v>
          </cell>
          <cell r="BQ420">
            <v>0</v>
          </cell>
          <cell r="BR420">
            <v>580</v>
          </cell>
          <cell r="BS420">
            <v>235</v>
          </cell>
          <cell r="BT420">
            <v>265</v>
          </cell>
          <cell r="BU420">
            <v>80</v>
          </cell>
          <cell r="BV420">
            <v>580</v>
          </cell>
          <cell r="BW420">
            <v>100</v>
          </cell>
          <cell r="BX420">
            <v>375</v>
          </cell>
          <cell r="BY420">
            <v>45</v>
          </cell>
          <cell r="BZ420">
            <v>35</v>
          </cell>
          <cell r="CA420">
            <v>15</v>
          </cell>
          <cell r="CB420">
            <v>10</v>
          </cell>
          <cell r="CC420">
            <v>0</v>
          </cell>
          <cell r="CD420">
            <v>0</v>
          </cell>
          <cell r="CE420">
            <v>0</v>
          </cell>
          <cell r="CF420">
            <v>585</v>
          </cell>
          <cell r="CG420">
            <v>180</v>
          </cell>
          <cell r="CH420">
            <v>150</v>
          </cell>
          <cell r="CI420">
            <v>0</v>
          </cell>
          <cell r="CJ420">
            <v>35</v>
          </cell>
          <cell r="CK420">
            <v>0</v>
          </cell>
          <cell r="CL420">
            <v>215</v>
          </cell>
          <cell r="CM420">
            <v>0</v>
          </cell>
          <cell r="CN420">
            <v>0</v>
          </cell>
          <cell r="CO420">
            <v>580</v>
          </cell>
          <cell r="CP420">
            <v>95</v>
          </cell>
          <cell r="CQ420">
            <v>160</v>
          </cell>
          <cell r="CR420">
            <v>110</v>
          </cell>
          <cell r="CS420">
            <v>160</v>
          </cell>
          <cell r="CT420">
            <v>50</v>
          </cell>
          <cell r="CU420">
            <v>1800</v>
          </cell>
          <cell r="CV420">
            <v>3.1</v>
          </cell>
          <cell r="CW420">
            <v>585</v>
          </cell>
          <cell r="CX420">
            <v>425</v>
          </cell>
          <cell r="CY420">
            <v>20</v>
          </cell>
          <cell r="CZ420">
            <v>135</v>
          </cell>
        </row>
        <row r="421">
          <cell r="A421" t="str">
            <v>4620412.00</v>
          </cell>
          <cell r="B421" t="str">
            <v>0412.00</v>
          </cell>
          <cell r="C421" t="str">
            <v>Saint-Laurent</v>
          </cell>
          <cell r="D421">
            <v>4530</v>
          </cell>
          <cell r="E421">
            <v>1485</v>
          </cell>
          <cell r="F421">
            <v>2335</v>
          </cell>
          <cell r="G421">
            <v>90</v>
          </cell>
          <cell r="H421">
            <v>320</v>
          </cell>
          <cell r="I421">
            <v>300</v>
          </cell>
          <cell r="J421">
            <v>4530</v>
          </cell>
          <cell r="K421">
            <v>4260</v>
          </cell>
          <cell r="L421">
            <v>270</v>
          </cell>
          <cell r="M421">
            <v>1450</v>
          </cell>
          <cell r="N421">
            <v>565</v>
          </cell>
          <cell r="O421">
            <v>320</v>
          </cell>
          <cell r="P421">
            <v>355</v>
          </cell>
          <cell r="Q421">
            <v>210</v>
          </cell>
          <cell r="R421">
            <v>1450</v>
          </cell>
          <cell r="S421">
            <v>1260</v>
          </cell>
          <cell r="T421">
            <v>1125</v>
          </cell>
          <cell r="U421">
            <v>420</v>
          </cell>
          <cell r="V421">
            <v>705</v>
          </cell>
          <cell r="W421">
            <v>260</v>
          </cell>
          <cell r="X421">
            <v>250</v>
          </cell>
          <cell r="Y421">
            <v>195</v>
          </cell>
          <cell r="Z421">
            <v>135</v>
          </cell>
          <cell r="AA421">
            <v>40</v>
          </cell>
          <cell r="AB421">
            <v>95</v>
          </cell>
          <cell r="AC421">
            <v>0</v>
          </cell>
          <cell r="AD421">
            <v>80</v>
          </cell>
          <cell r="AE421">
            <v>15</v>
          </cell>
          <cell r="AF421">
            <v>185</v>
          </cell>
          <cell r="AG421">
            <v>155</v>
          </cell>
          <cell r="AH421">
            <v>90</v>
          </cell>
          <cell r="AI421">
            <v>40</v>
          </cell>
          <cell r="AJ421">
            <v>20</v>
          </cell>
          <cell r="AK421">
            <v>35</v>
          </cell>
          <cell r="AL421">
            <v>20</v>
          </cell>
          <cell r="AM421">
            <v>15</v>
          </cell>
          <cell r="AN421">
            <v>0</v>
          </cell>
          <cell r="AO421">
            <v>1925</v>
          </cell>
          <cell r="AP421">
            <v>330</v>
          </cell>
          <cell r="AQ421">
            <v>665</v>
          </cell>
          <cell r="AR421">
            <v>200</v>
          </cell>
          <cell r="AS421">
            <v>395</v>
          </cell>
          <cell r="AT421">
            <v>340</v>
          </cell>
          <cell r="AU421">
            <v>1.3</v>
          </cell>
          <cell r="AV421">
            <v>5515</v>
          </cell>
          <cell r="AW421">
            <v>880</v>
          </cell>
          <cell r="AX421">
            <v>265</v>
          </cell>
          <cell r="AY421">
            <v>85</v>
          </cell>
          <cell r="AZ421">
            <v>530</v>
          </cell>
          <cell r="BA421">
            <v>4630</v>
          </cell>
          <cell r="BB421">
            <v>3.2</v>
          </cell>
          <cell r="BC421">
            <v>915</v>
          </cell>
          <cell r="BD421">
            <v>325</v>
          </cell>
          <cell r="BE421">
            <v>75</v>
          </cell>
          <cell r="BF421">
            <v>15</v>
          </cell>
          <cell r="BG421">
            <v>240</v>
          </cell>
          <cell r="BH421">
            <v>585</v>
          </cell>
          <cell r="BI421">
            <v>2065</v>
          </cell>
          <cell r="BJ421">
            <v>5.8</v>
          </cell>
          <cell r="BK421">
            <v>11977</v>
          </cell>
          <cell r="BL421">
            <v>2.6</v>
          </cell>
          <cell r="BM421">
            <v>5369</v>
          </cell>
          <cell r="BN421">
            <v>2065</v>
          </cell>
          <cell r="BO421">
            <v>1190</v>
          </cell>
          <cell r="BP421">
            <v>875</v>
          </cell>
          <cell r="BQ421">
            <v>0</v>
          </cell>
          <cell r="BR421">
            <v>2065</v>
          </cell>
          <cell r="BS421">
            <v>1110</v>
          </cell>
          <cell r="BT421">
            <v>740</v>
          </cell>
          <cell r="BU421">
            <v>220</v>
          </cell>
          <cell r="BV421">
            <v>2065</v>
          </cell>
          <cell r="BW421">
            <v>120</v>
          </cell>
          <cell r="BX421">
            <v>1300</v>
          </cell>
          <cell r="BY421">
            <v>385</v>
          </cell>
          <cell r="BZ421">
            <v>110</v>
          </cell>
          <cell r="CA421">
            <v>70</v>
          </cell>
          <cell r="CB421">
            <v>30</v>
          </cell>
          <cell r="CC421">
            <v>25</v>
          </cell>
          <cell r="CD421">
            <v>0</v>
          </cell>
          <cell r="CE421">
            <v>20</v>
          </cell>
          <cell r="CF421">
            <v>2070</v>
          </cell>
          <cell r="CG421">
            <v>425</v>
          </cell>
          <cell r="CH421">
            <v>370</v>
          </cell>
          <cell r="CI421">
            <v>0</v>
          </cell>
          <cell r="CJ421">
            <v>355</v>
          </cell>
          <cell r="CK421">
            <v>0</v>
          </cell>
          <cell r="CL421">
            <v>910</v>
          </cell>
          <cell r="CM421">
            <v>5</v>
          </cell>
          <cell r="CN421">
            <v>0</v>
          </cell>
          <cell r="CO421">
            <v>2065</v>
          </cell>
          <cell r="CP421">
            <v>535</v>
          </cell>
          <cell r="CQ421">
            <v>595</v>
          </cell>
          <cell r="CR421">
            <v>355</v>
          </cell>
          <cell r="CS421">
            <v>495</v>
          </cell>
          <cell r="CT421">
            <v>95</v>
          </cell>
          <cell r="CU421">
            <v>5520</v>
          </cell>
          <cell r="CV421">
            <v>2.7</v>
          </cell>
          <cell r="CW421">
            <v>2065</v>
          </cell>
          <cell r="CX421">
            <v>1420</v>
          </cell>
          <cell r="CY421">
            <v>15</v>
          </cell>
          <cell r="CZ421">
            <v>635</v>
          </cell>
        </row>
        <row r="422">
          <cell r="A422" t="str">
            <v>4620413.00</v>
          </cell>
          <cell r="B422" t="str">
            <v>0413.00</v>
          </cell>
          <cell r="C422" t="str">
            <v>Saint-Laurent</v>
          </cell>
          <cell r="D422">
            <v>6305</v>
          </cell>
          <cell r="E422">
            <v>1965</v>
          </cell>
          <cell r="F422">
            <v>3465</v>
          </cell>
          <cell r="G422">
            <v>125</v>
          </cell>
          <cell r="H422">
            <v>405</v>
          </cell>
          <cell r="I422">
            <v>340</v>
          </cell>
          <cell r="J422">
            <v>6310</v>
          </cell>
          <cell r="K422">
            <v>6110</v>
          </cell>
          <cell r="L422">
            <v>195</v>
          </cell>
          <cell r="M422">
            <v>2150</v>
          </cell>
          <cell r="N422">
            <v>865</v>
          </cell>
          <cell r="O422">
            <v>540</v>
          </cell>
          <cell r="P422">
            <v>460</v>
          </cell>
          <cell r="Q422">
            <v>285</v>
          </cell>
          <cell r="R422">
            <v>2150</v>
          </cell>
          <cell r="S422">
            <v>1805</v>
          </cell>
          <cell r="T422">
            <v>1710</v>
          </cell>
          <cell r="U422">
            <v>565</v>
          </cell>
          <cell r="V422">
            <v>1140</v>
          </cell>
          <cell r="W422">
            <v>450</v>
          </cell>
          <cell r="X422">
            <v>430</v>
          </cell>
          <cell r="Y422">
            <v>265</v>
          </cell>
          <cell r="Z422">
            <v>100</v>
          </cell>
          <cell r="AA422">
            <v>75</v>
          </cell>
          <cell r="AB422">
            <v>20</v>
          </cell>
          <cell r="AC422">
            <v>15</v>
          </cell>
          <cell r="AD422">
            <v>0</v>
          </cell>
          <cell r="AE422">
            <v>0</v>
          </cell>
          <cell r="AF422">
            <v>345</v>
          </cell>
          <cell r="AG422">
            <v>275</v>
          </cell>
          <cell r="AH422">
            <v>170</v>
          </cell>
          <cell r="AI422">
            <v>65</v>
          </cell>
          <cell r="AJ422">
            <v>40</v>
          </cell>
          <cell r="AK422">
            <v>70</v>
          </cell>
          <cell r="AL422">
            <v>50</v>
          </cell>
          <cell r="AM422">
            <v>10</v>
          </cell>
          <cell r="AN422">
            <v>10</v>
          </cell>
          <cell r="AO422">
            <v>2825</v>
          </cell>
          <cell r="AP422">
            <v>560</v>
          </cell>
          <cell r="AQ422">
            <v>790</v>
          </cell>
          <cell r="AR422">
            <v>330</v>
          </cell>
          <cell r="AS422">
            <v>675</v>
          </cell>
          <cell r="AT422">
            <v>460</v>
          </cell>
          <cell r="AU422">
            <v>1.3</v>
          </cell>
          <cell r="AV422">
            <v>7655</v>
          </cell>
          <cell r="AW422">
            <v>870</v>
          </cell>
          <cell r="AX422">
            <v>165</v>
          </cell>
          <cell r="AY422">
            <v>60</v>
          </cell>
          <cell r="AZ422">
            <v>645</v>
          </cell>
          <cell r="BA422">
            <v>6785</v>
          </cell>
          <cell r="BB422">
            <v>3.2</v>
          </cell>
          <cell r="BC422">
            <v>1165</v>
          </cell>
          <cell r="BD422">
            <v>270</v>
          </cell>
          <cell r="BE422">
            <v>65</v>
          </cell>
          <cell r="BF422">
            <v>20</v>
          </cell>
          <cell r="BG422">
            <v>180</v>
          </cell>
          <cell r="BH422">
            <v>890</v>
          </cell>
          <cell r="BI422">
            <v>2790</v>
          </cell>
          <cell r="BJ422">
            <v>5.9</v>
          </cell>
          <cell r="BK422">
            <v>16461</v>
          </cell>
          <cell r="BL422">
            <v>2.6</v>
          </cell>
          <cell r="BM422">
            <v>7254</v>
          </cell>
          <cell r="BN422">
            <v>2785</v>
          </cell>
          <cell r="BO422">
            <v>1730</v>
          </cell>
          <cell r="BP422">
            <v>1060</v>
          </cell>
          <cell r="BQ422">
            <v>0</v>
          </cell>
          <cell r="BR422">
            <v>2790</v>
          </cell>
          <cell r="BS422">
            <v>1785</v>
          </cell>
          <cell r="BT422">
            <v>855</v>
          </cell>
          <cell r="BU422">
            <v>150</v>
          </cell>
          <cell r="BV422">
            <v>2790</v>
          </cell>
          <cell r="BW422">
            <v>115</v>
          </cell>
          <cell r="BX422">
            <v>760</v>
          </cell>
          <cell r="BY422">
            <v>500</v>
          </cell>
          <cell r="BZ422">
            <v>275</v>
          </cell>
          <cell r="CA422">
            <v>260</v>
          </cell>
          <cell r="CB422">
            <v>450</v>
          </cell>
          <cell r="CC422">
            <v>160</v>
          </cell>
          <cell r="CD422">
            <v>110</v>
          </cell>
          <cell r="CE422">
            <v>155</v>
          </cell>
          <cell r="CF422">
            <v>2790</v>
          </cell>
          <cell r="CG422">
            <v>615</v>
          </cell>
          <cell r="CH422">
            <v>440</v>
          </cell>
          <cell r="CI422">
            <v>95</v>
          </cell>
          <cell r="CJ422">
            <v>0</v>
          </cell>
          <cell r="CK422">
            <v>730</v>
          </cell>
          <cell r="CL422">
            <v>905</v>
          </cell>
          <cell r="CM422">
            <v>0</v>
          </cell>
          <cell r="CN422">
            <v>0</v>
          </cell>
          <cell r="CO422">
            <v>2790</v>
          </cell>
          <cell r="CP422">
            <v>645</v>
          </cell>
          <cell r="CQ422">
            <v>825</v>
          </cell>
          <cell r="CR422">
            <v>480</v>
          </cell>
          <cell r="CS422">
            <v>720</v>
          </cell>
          <cell r="CT422">
            <v>125</v>
          </cell>
          <cell r="CU422">
            <v>7655</v>
          </cell>
          <cell r="CV422">
            <v>2.7</v>
          </cell>
          <cell r="CW422">
            <v>2785</v>
          </cell>
          <cell r="CX422">
            <v>2040</v>
          </cell>
          <cell r="CY422">
            <v>60</v>
          </cell>
          <cell r="CZ422">
            <v>690</v>
          </cell>
        </row>
        <row r="423">
          <cell r="A423" t="str">
            <v>4620415.01</v>
          </cell>
          <cell r="B423" t="str">
            <v>0415.01</v>
          </cell>
          <cell r="C423" t="str">
            <v>Saint-Laurent</v>
          </cell>
          <cell r="D423">
            <v>6115</v>
          </cell>
          <cell r="E423">
            <v>1920</v>
          </cell>
          <cell r="F423">
            <v>3270</v>
          </cell>
          <cell r="G423">
            <v>100</v>
          </cell>
          <cell r="H423">
            <v>510</v>
          </cell>
          <cell r="I423">
            <v>305</v>
          </cell>
          <cell r="J423">
            <v>6115</v>
          </cell>
          <cell r="K423">
            <v>5305</v>
          </cell>
          <cell r="L423">
            <v>810</v>
          </cell>
          <cell r="M423">
            <v>2255</v>
          </cell>
          <cell r="N423">
            <v>990</v>
          </cell>
          <cell r="O423">
            <v>535</v>
          </cell>
          <cell r="P423">
            <v>570</v>
          </cell>
          <cell r="Q423">
            <v>155</v>
          </cell>
          <cell r="R423">
            <v>2255</v>
          </cell>
          <cell r="S423">
            <v>2020</v>
          </cell>
          <cell r="T423">
            <v>1615</v>
          </cell>
          <cell r="U423">
            <v>600</v>
          </cell>
          <cell r="V423">
            <v>1020</v>
          </cell>
          <cell r="W423">
            <v>405</v>
          </cell>
          <cell r="X423">
            <v>490</v>
          </cell>
          <cell r="Y423">
            <v>125</v>
          </cell>
          <cell r="Z423">
            <v>405</v>
          </cell>
          <cell r="AA423">
            <v>235</v>
          </cell>
          <cell r="AB423">
            <v>175</v>
          </cell>
          <cell r="AC423">
            <v>80</v>
          </cell>
          <cell r="AD423">
            <v>75</v>
          </cell>
          <cell r="AE423">
            <v>20</v>
          </cell>
          <cell r="AF423">
            <v>235</v>
          </cell>
          <cell r="AG423">
            <v>190</v>
          </cell>
          <cell r="AH423">
            <v>120</v>
          </cell>
          <cell r="AI423">
            <v>55</v>
          </cell>
          <cell r="AJ423">
            <v>10</v>
          </cell>
          <cell r="AK423">
            <v>45</v>
          </cell>
          <cell r="AL423">
            <v>40</v>
          </cell>
          <cell r="AM423">
            <v>10</v>
          </cell>
          <cell r="AN423">
            <v>0</v>
          </cell>
          <cell r="AO423">
            <v>2415</v>
          </cell>
          <cell r="AP423">
            <v>860</v>
          </cell>
          <cell r="AQ423">
            <v>745</v>
          </cell>
          <cell r="AR423">
            <v>195</v>
          </cell>
          <cell r="AS423">
            <v>445</v>
          </cell>
          <cell r="AT423">
            <v>175</v>
          </cell>
          <cell r="AU423">
            <v>1.1000000000000001</v>
          </cell>
          <cell r="AV423">
            <v>7725</v>
          </cell>
          <cell r="AW423">
            <v>1030</v>
          </cell>
          <cell r="AX423">
            <v>140</v>
          </cell>
          <cell r="AY423">
            <v>65</v>
          </cell>
          <cell r="AZ423">
            <v>830</v>
          </cell>
          <cell r="BA423">
            <v>6690</v>
          </cell>
          <cell r="BB423">
            <v>3</v>
          </cell>
          <cell r="BC423">
            <v>660</v>
          </cell>
          <cell r="BD423">
            <v>315</v>
          </cell>
          <cell r="BE423">
            <v>80</v>
          </cell>
          <cell r="BF423">
            <v>0</v>
          </cell>
          <cell r="BG423">
            <v>230</v>
          </cell>
          <cell r="BH423">
            <v>350</v>
          </cell>
          <cell r="BI423">
            <v>3080</v>
          </cell>
          <cell r="BJ423">
            <v>6.3</v>
          </cell>
          <cell r="BK423">
            <v>19404</v>
          </cell>
          <cell r="BL423">
            <v>2.6</v>
          </cell>
          <cell r="BM423">
            <v>8008</v>
          </cell>
          <cell r="BN423">
            <v>3080</v>
          </cell>
          <cell r="BO423">
            <v>2545</v>
          </cell>
          <cell r="BP423">
            <v>535</v>
          </cell>
          <cell r="BQ423">
            <v>0</v>
          </cell>
          <cell r="BR423">
            <v>3075</v>
          </cell>
          <cell r="BS423">
            <v>2785</v>
          </cell>
          <cell r="BT423">
            <v>260</v>
          </cell>
          <cell r="BU423">
            <v>30</v>
          </cell>
          <cell r="BV423">
            <v>3080</v>
          </cell>
          <cell r="BW423">
            <v>0</v>
          </cell>
          <cell r="BX423">
            <v>35</v>
          </cell>
          <cell r="BY423">
            <v>10</v>
          </cell>
          <cell r="BZ423">
            <v>15</v>
          </cell>
          <cell r="CA423">
            <v>15</v>
          </cell>
          <cell r="CB423">
            <v>35</v>
          </cell>
          <cell r="CC423">
            <v>405</v>
          </cell>
          <cell r="CD423">
            <v>830</v>
          </cell>
          <cell r="CE423">
            <v>1740</v>
          </cell>
          <cell r="CF423">
            <v>3075</v>
          </cell>
          <cell r="CG423">
            <v>475</v>
          </cell>
          <cell r="CH423">
            <v>105</v>
          </cell>
          <cell r="CI423">
            <v>1085</v>
          </cell>
          <cell r="CJ423">
            <v>5</v>
          </cell>
          <cell r="CK423">
            <v>295</v>
          </cell>
          <cell r="CL423">
            <v>1075</v>
          </cell>
          <cell r="CM423">
            <v>0</v>
          </cell>
          <cell r="CN423">
            <v>40</v>
          </cell>
          <cell r="CO423">
            <v>3080</v>
          </cell>
          <cell r="CP423">
            <v>830</v>
          </cell>
          <cell r="CQ423">
            <v>935</v>
          </cell>
          <cell r="CR423">
            <v>535</v>
          </cell>
          <cell r="CS423">
            <v>725</v>
          </cell>
          <cell r="CT423">
            <v>50</v>
          </cell>
          <cell r="CU423">
            <v>7725</v>
          </cell>
          <cell r="CV423">
            <v>2.5</v>
          </cell>
          <cell r="CW423">
            <v>3075</v>
          </cell>
          <cell r="CX423">
            <v>2175</v>
          </cell>
          <cell r="CY423">
            <v>40</v>
          </cell>
          <cell r="CZ423">
            <v>860</v>
          </cell>
        </row>
        <row r="424">
          <cell r="A424" t="str">
            <v>4620415.03</v>
          </cell>
          <cell r="B424" t="str">
            <v>0415.03</v>
          </cell>
          <cell r="C424" t="str">
            <v>Saint-Laurent</v>
          </cell>
          <cell r="D424">
            <v>3560</v>
          </cell>
          <cell r="E424">
            <v>1080</v>
          </cell>
          <cell r="F424">
            <v>1755</v>
          </cell>
          <cell r="G424">
            <v>85</v>
          </cell>
          <cell r="H424">
            <v>325</v>
          </cell>
          <cell r="I424">
            <v>310</v>
          </cell>
          <cell r="J424">
            <v>3555</v>
          </cell>
          <cell r="K424">
            <v>3315</v>
          </cell>
          <cell r="L424">
            <v>240</v>
          </cell>
          <cell r="M424">
            <v>1155</v>
          </cell>
          <cell r="N424">
            <v>640</v>
          </cell>
          <cell r="O424">
            <v>260</v>
          </cell>
          <cell r="P424">
            <v>170</v>
          </cell>
          <cell r="Q424">
            <v>75</v>
          </cell>
          <cell r="R424">
            <v>1155</v>
          </cell>
          <cell r="S424">
            <v>965</v>
          </cell>
          <cell r="T424">
            <v>850</v>
          </cell>
          <cell r="U424">
            <v>420</v>
          </cell>
          <cell r="V424">
            <v>435</v>
          </cell>
          <cell r="W424">
            <v>205</v>
          </cell>
          <cell r="X424">
            <v>160</v>
          </cell>
          <cell r="Y424">
            <v>70</v>
          </cell>
          <cell r="Z424">
            <v>115</v>
          </cell>
          <cell r="AA424">
            <v>105</v>
          </cell>
          <cell r="AB424">
            <v>10</v>
          </cell>
          <cell r="AC424">
            <v>10</v>
          </cell>
          <cell r="AD424">
            <v>0</v>
          </cell>
          <cell r="AE424">
            <v>0</v>
          </cell>
          <cell r="AF424">
            <v>185</v>
          </cell>
          <cell r="AG424">
            <v>175</v>
          </cell>
          <cell r="AH424">
            <v>120</v>
          </cell>
          <cell r="AI424">
            <v>40</v>
          </cell>
          <cell r="AJ424">
            <v>15</v>
          </cell>
          <cell r="AK424">
            <v>10</v>
          </cell>
          <cell r="AL424">
            <v>10</v>
          </cell>
          <cell r="AM424">
            <v>10</v>
          </cell>
          <cell r="AN424">
            <v>0</v>
          </cell>
          <cell r="AO424">
            <v>1040</v>
          </cell>
          <cell r="AP424">
            <v>200</v>
          </cell>
          <cell r="AQ424">
            <v>315</v>
          </cell>
          <cell r="AR424">
            <v>55</v>
          </cell>
          <cell r="AS424">
            <v>230</v>
          </cell>
          <cell r="AT424">
            <v>235</v>
          </cell>
          <cell r="AU424">
            <v>0.9</v>
          </cell>
          <cell r="AV424">
            <v>4090</v>
          </cell>
          <cell r="AW424">
            <v>920</v>
          </cell>
          <cell r="AX424">
            <v>160</v>
          </cell>
          <cell r="AY424">
            <v>55</v>
          </cell>
          <cell r="AZ424">
            <v>705</v>
          </cell>
          <cell r="BA424">
            <v>3165</v>
          </cell>
          <cell r="BB424">
            <v>2.7</v>
          </cell>
          <cell r="BC424">
            <v>895</v>
          </cell>
          <cell r="BD424">
            <v>255</v>
          </cell>
          <cell r="BE424">
            <v>25</v>
          </cell>
          <cell r="BF424">
            <v>0</v>
          </cell>
          <cell r="BG424">
            <v>225</v>
          </cell>
          <cell r="BH424">
            <v>640</v>
          </cell>
          <cell r="BI424">
            <v>1910</v>
          </cell>
          <cell r="BJ424">
            <v>4.3</v>
          </cell>
          <cell r="BK424">
            <v>8213</v>
          </cell>
          <cell r="BL424">
            <v>1.9</v>
          </cell>
          <cell r="BM424">
            <v>3629</v>
          </cell>
          <cell r="BN424">
            <v>1910</v>
          </cell>
          <cell r="BO424">
            <v>610</v>
          </cell>
          <cell r="BP424">
            <v>1295</v>
          </cell>
          <cell r="BQ424">
            <v>0</v>
          </cell>
          <cell r="BR424">
            <v>1910</v>
          </cell>
          <cell r="BS424">
            <v>1345</v>
          </cell>
          <cell r="BT424">
            <v>415</v>
          </cell>
          <cell r="BU424">
            <v>150</v>
          </cell>
          <cell r="BV424">
            <v>1910</v>
          </cell>
          <cell r="BW424">
            <v>35</v>
          </cell>
          <cell r="BX424">
            <v>115</v>
          </cell>
          <cell r="BY424">
            <v>335</v>
          </cell>
          <cell r="BZ424">
            <v>660</v>
          </cell>
          <cell r="CA424">
            <v>285</v>
          </cell>
          <cell r="CB424">
            <v>355</v>
          </cell>
          <cell r="CC424">
            <v>105</v>
          </cell>
          <cell r="CD424">
            <v>10</v>
          </cell>
          <cell r="CE424">
            <v>0</v>
          </cell>
          <cell r="CF424">
            <v>1910</v>
          </cell>
          <cell r="CG424">
            <v>0</v>
          </cell>
          <cell r="CH424">
            <v>0</v>
          </cell>
          <cell r="CI424">
            <v>0</v>
          </cell>
          <cell r="CJ424">
            <v>0</v>
          </cell>
          <cell r="CK424">
            <v>1280</v>
          </cell>
          <cell r="CL424">
            <v>625</v>
          </cell>
          <cell r="CM424">
            <v>0</v>
          </cell>
          <cell r="CN424">
            <v>0</v>
          </cell>
          <cell r="CO424">
            <v>1910</v>
          </cell>
          <cell r="CP424">
            <v>705</v>
          </cell>
          <cell r="CQ424">
            <v>645</v>
          </cell>
          <cell r="CR424">
            <v>275</v>
          </cell>
          <cell r="CS424">
            <v>255</v>
          </cell>
          <cell r="CT424">
            <v>25</v>
          </cell>
          <cell r="CU424">
            <v>4085</v>
          </cell>
          <cell r="CV424">
            <v>2.1</v>
          </cell>
          <cell r="CW424">
            <v>1910</v>
          </cell>
          <cell r="CX424">
            <v>1100</v>
          </cell>
          <cell r="CY424">
            <v>25</v>
          </cell>
          <cell r="CZ424">
            <v>780</v>
          </cell>
        </row>
        <row r="425">
          <cell r="A425" t="str">
            <v>4620415.04</v>
          </cell>
          <cell r="B425" t="str">
            <v>0415.04</v>
          </cell>
          <cell r="C425" t="str">
            <v>Saint-Laurent</v>
          </cell>
          <cell r="D425">
            <v>4290</v>
          </cell>
          <cell r="E425">
            <v>1250</v>
          </cell>
          <cell r="F425">
            <v>1960</v>
          </cell>
          <cell r="G425">
            <v>115</v>
          </cell>
          <cell r="H425">
            <v>365</v>
          </cell>
          <cell r="I425">
            <v>595</v>
          </cell>
          <cell r="J425">
            <v>4290</v>
          </cell>
          <cell r="K425">
            <v>4105</v>
          </cell>
          <cell r="L425">
            <v>185</v>
          </cell>
          <cell r="M425">
            <v>1275</v>
          </cell>
          <cell r="N425">
            <v>610</v>
          </cell>
          <cell r="O425">
            <v>340</v>
          </cell>
          <cell r="P425">
            <v>210</v>
          </cell>
          <cell r="Q425">
            <v>110</v>
          </cell>
          <cell r="R425">
            <v>1275</v>
          </cell>
          <cell r="S425">
            <v>1025</v>
          </cell>
          <cell r="T425">
            <v>930</v>
          </cell>
          <cell r="U425">
            <v>355</v>
          </cell>
          <cell r="V425">
            <v>580</v>
          </cell>
          <cell r="W425">
            <v>275</v>
          </cell>
          <cell r="X425">
            <v>200</v>
          </cell>
          <cell r="Y425">
            <v>105</v>
          </cell>
          <cell r="Z425">
            <v>95</v>
          </cell>
          <cell r="AA425">
            <v>90</v>
          </cell>
          <cell r="AB425">
            <v>10</v>
          </cell>
          <cell r="AC425">
            <v>10</v>
          </cell>
          <cell r="AD425">
            <v>0</v>
          </cell>
          <cell r="AE425">
            <v>0</v>
          </cell>
          <cell r="AF425">
            <v>245</v>
          </cell>
          <cell r="AG425">
            <v>225</v>
          </cell>
          <cell r="AH425">
            <v>155</v>
          </cell>
          <cell r="AI425">
            <v>60</v>
          </cell>
          <cell r="AJ425">
            <v>10</v>
          </cell>
          <cell r="AK425">
            <v>20</v>
          </cell>
          <cell r="AL425">
            <v>15</v>
          </cell>
          <cell r="AM425">
            <v>10</v>
          </cell>
          <cell r="AN425">
            <v>0</v>
          </cell>
          <cell r="AO425">
            <v>1370</v>
          </cell>
          <cell r="AP425">
            <v>320</v>
          </cell>
          <cell r="AQ425">
            <v>340</v>
          </cell>
          <cell r="AR425">
            <v>120</v>
          </cell>
          <cell r="AS425">
            <v>295</v>
          </cell>
          <cell r="AT425">
            <v>285</v>
          </cell>
          <cell r="AU425">
            <v>1.1000000000000001</v>
          </cell>
          <cell r="AV425">
            <v>4700</v>
          </cell>
          <cell r="AW425">
            <v>1030</v>
          </cell>
          <cell r="AX425">
            <v>105</v>
          </cell>
          <cell r="AY425">
            <v>65</v>
          </cell>
          <cell r="AZ425">
            <v>855</v>
          </cell>
          <cell r="BA425">
            <v>3675</v>
          </cell>
          <cell r="BB425">
            <v>2.9</v>
          </cell>
          <cell r="BC425">
            <v>1145</v>
          </cell>
          <cell r="BD425">
            <v>525</v>
          </cell>
          <cell r="BE425">
            <v>45</v>
          </cell>
          <cell r="BF425">
            <v>0</v>
          </cell>
          <cell r="BG425">
            <v>475</v>
          </cell>
          <cell r="BH425">
            <v>615</v>
          </cell>
          <cell r="BI425">
            <v>2145</v>
          </cell>
          <cell r="BJ425">
            <v>4.5</v>
          </cell>
          <cell r="BK425">
            <v>9652.5</v>
          </cell>
          <cell r="BL425">
            <v>1.9</v>
          </cell>
          <cell r="BM425">
            <v>4075.5</v>
          </cell>
          <cell r="BN425">
            <v>2145</v>
          </cell>
          <cell r="BO425">
            <v>635</v>
          </cell>
          <cell r="BP425">
            <v>1510</v>
          </cell>
          <cell r="BQ425">
            <v>0</v>
          </cell>
          <cell r="BR425">
            <v>2145</v>
          </cell>
          <cell r="BS425">
            <v>1495</v>
          </cell>
          <cell r="BT425">
            <v>515</v>
          </cell>
          <cell r="BU425">
            <v>140</v>
          </cell>
          <cell r="BV425">
            <v>2150</v>
          </cell>
          <cell r="BW425">
            <v>75</v>
          </cell>
          <cell r="BX425">
            <v>275</v>
          </cell>
          <cell r="BY425">
            <v>555</v>
          </cell>
          <cell r="BZ425">
            <v>640</v>
          </cell>
          <cell r="CA425">
            <v>185</v>
          </cell>
          <cell r="CB425">
            <v>225</v>
          </cell>
          <cell r="CC425">
            <v>80</v>
          </cell>
          <cell r="CD425">
            <v>15</v>
          </cell>
          <cell r="CE425">
            <v>105</v>
          </cell>
          <cell r="CF425">
            <v>2150</v>
          </cell>
          <cell r="CG425">
            <v>0</v>
          </cell>
          <cell r="CH425">
            <v>0</v>
          </cell>
          <cell r="CI425">
            <v>90</v>
          </cell>
          <cell r="CJ425">
            <v>10</v>
          </cell>
          <cell r="CK425">
            <v>710</v>
          </cell>
          <cell r="CL425">
            <v>1335</v>
          </cell>
          <cell r="CM425">
            <v>0</v>
          </cell>
          <cell r="CN425">
            <v>0</v>
          </cell>
          <cell r="CO425">
            <v>2145</v>
          </cell>
          <cell r="CP425">
            <v>855</v>
          </cell>
          <cell r="CQ425">
            <v>610</v>
          </cell>
          <cell r="CR425">
            <v>305</v>
          </cell>
          <cell r="CS425">
            <v>325</v>
          </cell>
          <cell r="CT425">
            <v>45</v>
          </cell>
          <cell r="CU425">
            <v>4700</v>
          </cell>
          <cell r="CV425">
            <v>2.2000000000000002</v>
          </cell>
          <cell r="CW425">
            <v>2145</v>
          </cell>
          <cell r="CX425">
            <v>1220</v>
          </cell>
          <cell r="CY425">
            <v>20</v>
          </cell>
          <cell r="CZ425">
            <v>905</v>
          </cell>
        </row>
        <row r="426">
          <cell r="A426" t="str">
            <v>4620416.01</v>
          </cell>
          <cell r="B426" t="str">
            <v>0416.01</v>
          </cell>
          <cell r="C426" t="str">
            <v>Saint-Laurent</v>
          </cell>
          <cell r="D426">
            <v>3640</v>
          </cell>
          <cell r="E426">
            <v>1165</v>
          </cell>
          <cell r="F426">
            <v>2045</v>
          </cell>
          <cell r="G426">
            <v>50</v>
          </cell>
          <cell r="H426">
            <v>155</v>
          </cell>
          <cell r="I426">
            <v>225</v>
          </cell>
          <cell r="J426">
            <v>3640</v>
          </cell>
          <cell r="K426">
            <v>3480</v>
          </cell>
          <cell r="L426">
            <v>160</v>
          </cell>
          <cell r="M426">
            <v>1260</v>
          </cell>
          <cell r="N426">
            <v>505</v>
          </cell>
          <cell r="O426">
            <v>315</v>
          </cell>
          <cell r="P426">
            <v>310</v>
          </cell>
          <cell r="Q426">
            <v>125</v>
          </cell>
          <cell r="R426">
            <v>1260</v>
          </cell>
          <cell r="S426">
            <v>1085</v>
          </cell>
          <cell r="T426">
            <v>1005</v>
          </cell>
          <cell r="U426">
            <v>385</v>
          </cell>
          <cell r="V426">
            <v>620</v>
          </cell>
          <cell r="W426">
            <v>220</v>
          </cell>
          <cell r="X426">
            <v>275</v>
          </cell>
          <cell r="Y426">
            <v>125</v>
          </cell>
          <cell r="Z426">
            <v>80</v>
          </cell>
          <cell r="AA426">
            <v>50</v>
          </cell>
          <cell r="AB426">
            <v>30</v>
          </cell>
          <cell r="AC426">
            <v>15</v>
          </cell>
          <cell r="AD426">
            <v>10</v>
          </cell>
          <cell r="AE426">
            <v>10</v>
          </cell>
          <cell r="AF426">
            <v>180</v>
          </cell>
          <cell r="AG426">
            <v>135</v>
          </cell>
          <cell r="AH426">
            <v>60</v>
          </cell>
          <cell r="AI426">
            <v>55</v>
          </cell>
          <cell r="AJ426">
            <v>20</v>
          </cell>
          <cell r="AK426">
            <v>35</v>
          </cell>
          <cell r="AL426">
            <v>10</v>
          </cell>
          <cell r="AM426">
            <v>30</v>
          </cell>
          <cell r="AN426">
            <v>0</v>
          </cell>
          <cell r="AO426">
            <v>1520</v>
          </cell>
          <cell r="AP426">
            <v>205</v>
          </cell>
          <cell r="AQ426">
            <v>395</v>
          </cell>
          <cell r="AR426">
            <v>140</v>
          </cell>
          <cell r="AS426">
            <v>355</v>
          </cell>
          <cell r="AT426">
            <v>425</v>
          </cell>
          <cell r="AU426">
            <v>1.2</v>
          </cell>
          <cell r="AV426">
            <v>4240</v>
          </cell>
          <cell r="AW426">
            <v>370</v>
          </cell>
          <cell r="AX426">
            <v>160</v>
          </cell>
          <cell r="AY426">
            <v>20</v>
          </cell>
          <cell r="AZ426">
            <v>190</v>
          </cell>
          <cell r="BA426">
            <v>3870</v>
          </cell>
          <cell r="BB426">
            <v>3.1</v>
          </cell>
          <cell r="BC426">
            <v>825</v>
          </cell>
          <cell r="BD426">
            <v>175</v>
          </cell>
          <cell r="BE426">
            <v>70</v>
          </cell>
          <cell r="BF426">
            <v>0</v>
          </cell>
          <cell r="BG426">
            <v>100</v>
          </cell>
          <cell r="BH426">
            <v>650</v>
          </cell>
          <cell r="BI426">
            <v>1410</v>
          </cell>
          <cell r="BJ426">
            <v>7</v>
          </cell>
          <cell r="BK426">
            <v>9870</v>
          </cell>
          <cell r="BL426">
            <v>3.1</v>
          </cell>
          <cell r="BM426">
            <v>4371</v>
          </cell>
          <cell r="BN426">
            <v>1410</v>
          </cell>
          <cell r="BO426">
            <v>1185</v>
          </cell>
          <cell r="BP426">
            <v>225</v>
          </cell>
          <cell r="BQ426">
            <v>0</v>
          </cell>
          <cell r="BR426">
            <v>1410</v>
          </cell>
          <cell r="BS426">
            <v>845</v>
          </cell>
          <cell r="BT426">
            <v>485</v>
          </cell>
          <cell r="BU426">
            <v>85</v>
          </cell>
          <cell r="BV426">
            <v>1410</v>
          </cell>
          <cell r="BW426">
            <v>25</v>
          </cell>
          <cell r="BX426">
            <v>360</v>
          </cell>
          <cell r="BY426">
            <v>155</v>
          </cell>
          <cell r="BZ426">
            <v>590</v>
          </cell>
          <cell r="CA426">
            <v>190</v>
          </cell>
          <cell r="CB426">
            <v>60</v>
          </cell>
          <cell r="CC426">
            <v>10</v>
          </cell>
          <cell r="CD426">
            <v>0</v>
          </cell>
          <cell r="CE426">
            <v>15</v>
          </cell>
          <cell r="CF426">
            <v>1410</v>
          </cell>
          <cell r="CG426">
            <v>505</v>
          </cell>
          <cell r="CH426">
            <v>145</v>
          </cell>
          <cell r="CI426">
            <v>515</v>
          </cell>
          <cell r="CJ426">
            <v>20</v>
          </cell>
          <cell r="CK426">
            <v>0</v>
          </cell>
          <cell r="CL426">
            <v>230</v>
          </cell>
          <cell r="CM426">
            <v>0</v>
          </cell>
          <cell r="CN426">
            <v>0</v>
          </cell>
          <cell r="CO426">
            <v>1415</v>
          </cell>
          <cell r="CP426">
            <v>190</v>
          </cell>
          <cell r="CQ426">
            <v>435</v>
          </cell>
          <cell r="CR426">
            <v>290</v>
          </cell>
          <cell r="CS426">
            <v>440</v>
          </cell>
          <cell r="CT426">
            <v>65</v>
          </cell>
          <cell r="CU426">
            <v>4240</v>
          </cell>
          <cell r="CV426">
            <v>3</v>
          </cell>
          <cell r="CW426">
            <v>1415</v>
          </cell>
          <cell r="CX426">
            <v>1145</v>
          </cell>
          <cell r="CY426">
            <v>55</v>
          </cell>
          <cell r="CZ426">
            <v>215</v>
          </cell>
        </row>
        <row r="427">
          <cell r="A427" t="str">
            <v>4620416.02</v>
          </cell>
          <cell r="B427" t="str">
            <v>0416.02</v>
          </cell>
          <cell r="C427" t="str">
            <v>Saint-Laurent</v>
          </cell>
          <cell r="D427">
            <v>2445</v>
          </cell>
          <cell r="E427">
            <v>815</v>
          </cell>
          <cell r="F427">
            <v>1220</v>
          </cell>
          <cell r="G427">
            <v>55</v>
          </cell>
          <cell r="H427">
            <v>190</v>
          </cell>
          <cell r="I427">
            <v>170</v>
          </cell>
          <cell r="J427">
            <v>2445</v>
          </cell>
          <cell r="K427">
            <v>2275</v>
          </cell>
          <cell r="L427">
            <v>170</v>
          </cell>
          <cell r="M427">
            <v>880</v>
          </cell>
          <cell r="N427">
            <v>415</v>
          </cell>
          <cell r="O427">
            <v>190</v>
          </cell>
          <cell r="P427">
            <v>150</v>
          </cell>
          <cell r="Q427">
            <v>120</v>
          </cell>
          <cell r="R427">
            <v>875</v>
          </cell>
          <cell r="S427">
            <v>700</v>
          </cell>
          <cell r="T427">
            <v>600</v>
          </cell>
          <cell r="U427">
            <v>220</v>
          </cell>
          <cell r="V427">
            <v>375</v>
          </cell>
          <cell r="W427">
            <v>135</v>
          </cell>
          <cell r="X427">
            <v>130</v>
          </cell>
          <cell r="Y427">
            <v>105</v>
          </cell>
          <cell r="Z427">
            <v>105</v>
          </cell>
          <cell r="AA427">
            <v>85</v>
          </cell>
          <cell r="AB427">
            <v>20</v>
          </cell>
          <cell r="AC427">
            <v>0</v>
          </cell>
          <cell r="AD427">
            <v>0</v>
          </cell>
          <cell r="AE427">
            <v>10</v>
          </cell>
          <cell r="AF427">
            <v>175</v>
          </cell>
          <cell r="AG427">
            <v>130</v>
          </cell>
          <cell r="AH427">
            <v>75</v>
          </cell>
          <cell r="AI427">
            <v>40</v>
          </cell>
          <cell r="AJ427">
            <v>10</v>
          </cell>
          <cell r="AK427">
            <v>45</v>
          </cell>
          <cell r="AL427">
            <v>35</v>
          </cell>
          <cell r="AM427">
            <v>10</v>
          </cell>
          <cell r="AN427">
            <v>0</v>
          </cell>
          <cell r="AO427">
            <v>1040</v>
          </cell>
          <cell r="AP427">
            <v>250</v>
          </cell>
          <cell r="AQ427">
            <v>325</v>
          </cell>
          <cell r="AR427">
            <v>45</v>
          </cell>
          <cell r="AS427">
            <v>200</v>
          </cell>
          <cell r="AT427">
            <v>215</v>
          </cell>
          <cell r="AU427">
            <v>1.2</v>
          </cell>
          <cell r="AV427">
            <v>3015</v>
          </cell>
          <cell r="AW427">
            <v>395</v>
          </cell>
          <cell r="AX427">
            <v>85</v>
          </cell>
          <cell r="AY427">
            <v>25</v>
          </cell>
          <cell r="AZ427">
            <v>285</v>
          </cell>
          <cell r="BA427">
            <v>2620</v>
          </cell>
          <cell r="BB427">
            <v>3</v>
          </cell>
          <cell r="BC427">
            <v>445</v>
          </cell>
          <cell r="BD427">
            <v>75</v>
          </cell>
          <cell r="BE427">
            <v>15</v>
          </cell>
          <cell r="BF427">
            <v>0</v>
          </cell>
          <cell r="BG427">
            <v>60</v>
          </cell>
          <cell r="BH427">
            <v>370</v>
          </cell>
          <cell r="BI427">
            <v>1130</v>
          </cell>
          <cell r="BJ427">
            <v>5.6</v>
          </cell>
          <cell r="BK427">
            <v>6328</v>
          </cell>
          <cell r="BL427">
            <v>2.7</v>
          </cell>
          <cell r="BM427">
            <v>3051</v>
          </cell>
          <cell r="BN427">
            <v>1130</v>
          </cell>
          <cell r="BO427">
            <v>520</v>
          </cell>
          <cell r="BP427">
            <v>610</v>
          </cell>
          <cell r="BQ427">
            <v>0</v>
          </cell>
          <cell r="BR427">
            <v>1130</v>
          </cell>
          <cell r="BS427">
            <v>675</v>
          </cell>
          <cell r="BT427">
            <v>405</v>
          </cell>
          <cell r="BU427">
            <v>45</v>
          </cell>
          <cell r="BV427">
            <v>1130</v>
          </cell>
          <cell r="BW427">
            <v>45</v>
          </cell>
          <cell r="BX427">
            <v>210</v>
          </cell>
          <cell r="BY427">
            <v>410</v>
          </cell>
          <cell r="BZ427">
            <v>200</v>
          </cell>
          <cell r="CA427">
            <v>170</v>
          </cell>
          <cell r="CB427">
            <v>55</v>
          </cell>
          <cell r="CC427">
            <v>25</v>
          </cell>
          <cell r="CD427">
            <v>0</v>
          </cell>
          <cell r="CE427">
            <v>0</v>
          </cell>
          <cell r="CF427">
            <v>1130</v>
          </cell>
          <cell r="CG427">
            <v>50</v>
          </cell>
          <cell r="CH427">
            <v>145</v>
          </cell>
          <cell r="CI427">
            <v>15</v>
          </cell>
          <cell r="CJ427">
            <v>30</v>
          </cell>
          <cell r="CK427">
            <v>5</v>
          </cell>
          <cell r="CL427">
            <v>875</v>
          </cell>
          <cell r="CM427">
            <v>0</v>
          </cell>
          <cell r="CN427">
            <v>0</v>
          </cell>
          <cell r="CO427">
            <v>1130</v>
          </cell>
          <cell r="CP427">
            <v>270</v>
          </cell>
          <cell r="CQ427">
            <v>335</v>
          </cell>
          <cell r="CR427">
            <v>200</v>
          </cell>
          <cell r="CS427">
            <v>280</v>
          </cell>
          <cell r="CT427">
            <v>40</v>
          </cell>
          <cell r="CU427">
            <v>3015</v>
          </cell>
          <cell r="CV427">
            <v>2.7</v>
          </cell>
          <cell r="CW427">
            <v>1130</v>
          </cell>
          <cell r="CX427">
            <v>765</v>
          </cell>
          <cell r="CY427">
            <v>55</v>
          </cell>
          <cell r="CZ427">
            <v>310</v>
          </cell>
        </row>
        <row r="428">
          <cell r="A428" t="str">
            <v>4620417.01</v>
          </cell>
          <cell r="B428" t="str">
            <v>0417.01</v>
          </cell>
          <cell r="C428" t="str">
            <v>Saint-Laurent</v>
          </cell>
          <cell r="D428">
            <v>3160</v>
          </cell>
          <cell r="E428">
            <v>1135</v>
          </cell>
          <cell r="F428">
            <v>1530</v>
          </cell>
          <cell r="G428">
            <v>70</v>
          </cell>
          <cell r="H428">
            <v>250</v>
          </cell>
          <cell r="I428">
            <v>180</v>
          </cell>
          <cell r="J428">
            <v>3160</v>
          </cell>
          <cell r="K428">
            <v>2940</v>
          </cell>
          <cell r="L428">
            <v>220</v>
          </cell>
          <cell r="M428">
            <v>1065</v>
          </cell>
          <cell r="N428">
            <v>420</v>
          </cell>
          <cell r="O428">
            <v>270</v>
          </cell>
          <cell r="P428">
            <v>235</v>
          </cell>
          <cell r="Q428">
            <v>140</v>
          </cell>
          <cell r="R428">
            <v>1065</v>
          </cell>
          <cell r="S428">
            <v>895</v>
          </cell>
          <cell r="T428">
            <v>760</v>
          </cell>
          <cell r="U428">
            <v>240</v>
          </cell>
          <cell r="V428">
            <v>520</v>
          </cell>
          <cell r="W428">
            <v>205</v>
          </cell>
          <cell r="X428">
            <v>205</v>
          </cell>
          <cell r="Y428">
            <v>105</v>
          </cell>
          <cell r="Z428">
            <v>135</v>
          </cell>
          <cell r="AA428">
            <v>85</v>
          </cell>
          <cell r="AB428">
            <v>45</v>
          </cell>
          <cell r="AC428">
            <v>10</v>
          </cell>
          <cell r="AD428">
            <v>15</v>
          </cell>
          <cell r="AE428">
            <v>10</v>
          </cell>
          <cell r="AF428">
            <v>170</v>
          </cell>
          <cell r="AG428">
            <v>135</v>
          </cell>
          <cell r="AH428">
            <v>65</v>
          </cell>
          <cell r="AI428">
            <v>50</v>
          </cell>
          <cell r="AJ428">
            <v>15</v>
          </cell>
          <cell r="AK428">
            <v>35</v>
          </cell>
          <cell r="AL428">
            <v>20</v>
          </cell>
          <cell r="AM428">
            <v>10</v>
          </cell>
          <cell r="AN428">
            <v>10</v>
          </cell>
          <cell r="AO428">
            <v>1385</v>
          </cell>
          <cell r="AP428">
            <v>375</v>
          </cell>
          <cell r="AQ428">
            <v>405</v>
          </cell>
          <cell r="AR428">
            <v>145</v>
          </cell>
          <cell r="AS428">
            <v>285</v>
          </cell>
          <cell r="AT428">
            <v>180</v>
          </cell>
          <cell r="AU428">
            <v>1.3</v>
          </cell>
          <cell r="AV428">
            <v>3905</v>
          </cell>
          <cell r="AW428">
            <v>560</v>
          </cell>
          <cell r="AX428">
            <v>115</v>
          </cell>
          <cell r="AY428">
            <v>80</v>
          </cell>
          <cell r="AZ428">
            <v>365</v>
          </cell>
          <cell r="BA428">
            <v>3350</v>
          </cell>
          <cell r="BB428">
            <v>3.1</v>
          </cell>
          <cell r="BC428">
            <v>530</v>
          </cell>
          <cell r="BD428">
            <v>215</v>
          </cell>
          <cell r="BE428">
            <v>35</v>
          </cell>
          <cell r="BF428">
            <v>0</v>
          </cell>
          <cell r="BG428">
            <v>180</v>
          </cell>
          <cell r="BH428">
            <v>315</v>
          </cell>
          <cell r="BI428">
            <v>1450</v>
          </cell>
          <cell r="BJ428">
            <v>5.0999999999999996</v>
          </cell>
          <cell r="BK428">
            <v>7394.9999999999991</v>
          </cell>
          <cell r="BL428">
            <v>2.2999999999999998</v>
          </cell>
          <cell r="BM428">
            <v>3334.9999999999995</v>
          </cell>
          <cell r="BN428">
            <v>1450</v>
          </cell>
          <cell r="BO428">
            <v>820</v>
          </cell>
          <cell r="BP428">
            <v>630</v>
          </cell>
          <cell r="BQ428">
            <v>0</v>
          </cell>
          <cell r="BR428">
            <v>1450</v>
          </cell>
          <cell r="BS428">
            <v>840</v>
          </cell>
          <cell r="BT428">
            <v>420</v>
          </cell>
          <cell r="BU428">
            <v>185</v>
          </cell>
          <cell r="BV428">
            <v>1450</v>
          </cell>
          <cell r="BW428">
            <v>320</v>
          </cell>
          <cell r="BX428">
            <v>560</v>
          </cell>
          <cell r="BY428">
            <v>120</v>
          </cell>
          <cell r="BZ428">
            <v>95</v>
          </cell>
          <cell r="CA428">
            <v>40</v>
          </cell>
          <cell r="CB428">
            <v>250</v>
          </cell>
          <cell r="CC428">
            <v>25</v>
          </cell>
          <cell r="CD428">
            <v>10</v>
          </cell>
          <cell r="CE428">
            <v>15</v>
          </cell>
          <cell r="CF428">
            <v>1445</v>
          </cell>
          <cell r="CG428">
            <v>430</v>
          </cell>
          <cell r="CH428">
            <v>10</v>
          </cell>
          <cell r="CI428">
            <v>0</v>
          </cell>
          <cell r="CJ428">
            <v>125</v>
          </cell>
          <cell r="CK428">
            <v>275</v>
          </cell>
          <cell r="CL428">
            <v>605</v>
          </cell>
          <cell r="CM428">
            <v>5</v>
          </cell>
          <cell r="CN428">
            <v>0</v>
          </cell>
          <cell r="CO428">
            <v>1440</v>
          </cell>
          <cell r="CP428">
            <v>380</v>
          </cell>
          <cell r="CQ428">
            <v>405</v>
          </cell>
          <cell r="CR428">
            <v>245</v>
          </cell>
          <cell r="CS428">
            <v>340</v>
          </cell>
          <cell r="CT428">
            <v>80</v>
          </cell>
          <cell r="CU428">
            <v>3910</v>
          </cell>
          <cell r="CV428">
            <v>2.7</v>
          </cell>
          <cell r="CW428">
            <v>1445</v>
          </cell>
          <cell r="CX428">
            <v>1035</v>
          </cell>
          <cell r="CY428">
            <v>20</v>
          </cell>
          <cell r="CZ428">
            <v>400</v>
          </cell>
        </row>
        <row r="429">
          <cell r="A429" t="str">
            <v>4620417.02</v>
          </cell>
          <cell r="B429" t="str">
            <v>0417.02</v>
          </cell>
          <cell r="C429" t="str">
            <v>Saint-Laurent</v>
          </cell>
          <cell r="D429">
            <v>2310</v>
          </cell>
          <cell r="E429">
            <v>1005</v>
          </cell>
          <cell r="F429">
            <v>1005</v>
          </cell>
          <cell r="G429">
            <v>60</v>
          </cell>
          <cell r="H429">
            <v>155</v>
          </cell>
          <cell r="I429">
            <v>80</v>
          </cell>
          <cell r="J429">
            <v>2310</v>
          </cell>
          <cell r="K429">
            <v>2180</v>
          </cell>
          <cell r="L429">
            <v>125</v>
          </cell>
          <cell r="M429">
            <v>705</v>
          </cell>
          <cell r="N429">
            <v>215</v>
          </cell>
          <cell r="O429">
            <v>130</v>
          </cell>
          <cell r="P429">
            <v>135</v>
          </cell>
          <cell r="Q429">
            <v>220</v>
          </cell>
          <cell r="R429">
            <v>705</v>
          </cell>
          <cell r="S429">
            <v>520</v>
          </cell>
          <cell r="T429">
            <v>470</v>
          </cell>
          <cell r="U429">
            <v>105</v>
          </cell>
          <cell r="V429">
            <v>360</v>
          </cell>
          <cell r="W429">
            <v>80</v>
          </cell>
          <cell r="X429">
            <v>100</v>
          </cell>
          <cell r="Y429">
            <v>180</v>
          </cell>
          <cell r="Z429">
            <v>50</v>
          </cell>
          <cell r="AA429">
            <v>20</v>
          </cell>
          <cell r="AB429">
            <v>30</v>
          </cell>
          <cell r="AC429">
            <v>15</v>
          </cell>
          <cell r="AD429">
            <v>10</v>
          </cell>
          <cell r="AE429">
            <v>0</v>
          </cell>
          <cell r="AF429">
            <v>185</v>
          </cell>
          <cell r="AG429">
            <v>180</v>
          </cell>
          <cell r="AH429">
            <v>90</v>
          </cell>
          <cell r="AI429">
            <v>30</v>
          </cell>
          <cell r="AJ429">
            <v>60</v>
          </cell>
          <cell r="AK429">
            <v>0</v>
          </cell>
          <cell r="AL429">
            <v>0</v>
          </cell>
          <cell r="AM429">
            <v>10</v>
          </cell>
          <cell r="AN429">
            <v>0</v>
          </cell>
          <cell r="AO429">
            <v>1405</v>
          </cell>
          <cell r="AP429">
            <v>255</v>
          </cell>
          <cell r="AQ429">
            <v>545</v>
          </cell>
          <cell r="AR429">
            <v>165</v>
          </cell>
          <cell r="AS429">
            <v>280</v>
          </cell>
          <cell r="AT429">
            <v>155</v>
          </cell>
          <cell r="AU429">
            <v>2</v>
          </cell>
          <cell r="AV429">
            <v>3120</v>
          </cell>
          <cell r="AW429">
            <v>495</v>
          </cell>
          <cell r="AX429">
            <v>170</v>
          </cell>
          <cell r="AY429">
            <v>165</v>
          </cell>
          <cell r="AZ429">
            <v>160</v>
          </cell>
          <cell r="BA429">
            <v>2630</v>
          </cell>
          <cell r="BB429">
            <v>3.7</v>
          </cell>
          <cell r="BC429">
            <v>175</v>
          </cell>
          <cell r="BD429">
            <v>85</v>
          </cell>
          <cell r="BE429">
            <v>45</v>
          </cell>
          <cell r="BF429">
            <v>10</v>
          </cell>
          <cell r="BG429">
            <v>30</v>
          </cell>
          <cell r="BH429">
            <v>90</v>
          </cell>
          <cell r="BI429">
            <v>925</v>
          </cell>
          <cell r="BJ429">
            <v>4.7</v>
          </cell>
          <cell r="BK429">
            <v>4347.5</v>
          </cell>
          <cell r="BL429">
            <v>2.4</v>
          </cell>
          <cell r="BM429">
            <v>2220</v>
          </cell>
          <cell r="BN429">
            <v>925</v>
          </cell>
          <cell r="BO429">
            <v>130</v>
          </cell>
          <cell r="BP429">
            <v>790</v>
          </cell>
          <cell r="BQ429">
            <v>0</v>
          </cell>
          <cell r="BR429">
            <v>925</v>
          </cell>
          <cell r="BS429">
            <v>405</v>
          </cell>
          <cell r="BT429">
            <v>380</v>
          </cell>
          <cell r="BU429">
            <v>140</v>
          </cell>
          <cell r="BV429">
            <v>925</v>
          </cell>
          <cell r="BW429">
            <v>35</v>
          </cell>
          <cell r="BX429">
            <v>415</v>
          </cell>
          <cell r="BY429">
            <v>240</v>
          </cell>
          <cell r="BZ429">
            <v>100</v>
          </cell>
          <cell r="CA429">
            <v>0</v>
          </cell>
          <cell r="CB429">
            <v>55</v>
          </cell>
          <cell r="CC429">
            <v>50</v>
          </cell>
          <cell r="CD429">
            <v>10</v>
          </cell>
          <cell r="CE429">
            <v>20</v>
          </cell>
          <cell r="CF429">
            <v>930</v>
          </cell>
          <cell r="CG429">
            <v>0</v>
          </cell>
          <cell r="CH429">
            <v>45</v>
          </cell>
          <cell r="CI429">
            <v>0</v>
          </cell>
          <cell r="CJ429">
            <v>95</v>
          </cell>
          <cell r="CK429">
            <v>50</v>
          </cell>
          <cell r="CL429">
            <v>740</v>
          </cell>
          <cell r="CM429">
            <v>0</v>
          </cell>
          <cell r="CN429">
            <v>0</v>
          </cell>
          <cell r="CO429">
            <v>930</v>
          </cell>
          <cell r="CP429">
            <v>145</v>
          </cell>
          <cell r="CQ429">
            <v>185</v>
          </cell>
          <cell r="CR429">
            <v>185</v>
          </cell>
          <cell r="CS429">
            <v>315</v>
          </cell>
          <cell r="CT429">
            <v>100</v>
          </cell>
          <cell r="CU429">
            <v>3125</v>
          </cell>
          <cell r="CV429">
            <v>3.4</v>
          </cell>
          <cell r="CW429">
            <v>925</v>
          </cell>
          <cell r="CX429">
            <v>675</v>
          </cell>
          <cell r="CY429">
            <v>15</v>
          </cell>
          <cell r="CZ429">
            <v>240</v>
          </cell>
        </row>
        <row r="430">
          <cell r="A430" t="str">
            <v>4620418.00</v>
          </cell>
          <cell r="B430" t="str">
            <v>0418.00</v>
          </cell>
          <cell r="C430" t="str">
            <v>Saint-Laurent</v>
          </cell>
          <cell r="D430">
            <v>4395</v>
          </cell>
          <cell r="E430">
            <v>1955</v>
          </cell>
          <cell r="F430">
            <v>1650</v>
          </cell>
          <cell r="G430">
            <v>95</v>
          </cell>
          <cell r="H430">
            <v>425</v>
          </cell>
          <cell r="I430">
            <v>265</v>
          </cell>
          <cell r="J430">
            <v>4395</v>
          </cell>
          <cell r="K430">
            <v>3825</v>
          </cell>
          <cell r="L430">
            <v>570</v>
          </cell>
          <cell r="M430">
            <v>1365</v>
          </cell>
          <cell r="N430">
            <v>630</v>
          </cell>
          <cell r="O430">
            <v>305</v>
          </cell>
          <cell r="P430">
            <v>290</v>
          </cell>
          <cell r="Q430">
            <v>145</v>
          </cell>
          <cell r="R430">
            <v>1365</v>
          </cell>
          <cell r="S430">
            <v>1100</v>
          </cell>
          <cell r="T430">
            <v>815</v>
          </cell>
          <cell r="U430">
            <v>325</v>
          </cell>
          <cell r="V430">
            <v>490</v>
          </cell>
          <cell r="W430">
            <v>165</v>
          </cell>
          <cell r="X430">
            <v>220</v>
          </cell>
          <cell r="Y430">
            <v>105</v>
          </cell>
          <cell r="Z430">
            <v>290</v>
          </cell>
          <cell r="AA430">
            <v>155</v>
          </cell>
          <cell r="AB430">
            <v>130</v>
          </cell>
          <cell r="AC430">
            <v>60</v>
          </cell>
          <cell r="AD430">
            <v>45</v>
          </cell>
          <cell r="AE430">
            <v>25</v>
          </cell>
          <cell r="AF430">
            <v>260</v>
          </cell>
          <cell r="AG430">
            <v>220</v>
          </cell>
          <cell r="AH430">
            <v>110</v>
          </cell>
          <cell r="AI430">
            <v>80</v>
          </cell>
          <cell r="AJ430">
            <v>25</v>
          </cell>
          <cell r="AK430">
            <v>45</v>
          </cell>
          <cell r="AL430">
            <v>40</v>
          </cell>
          <cell r="AM430">
            <v>0</v>
          </cell>
          <cell r="AN430">
            <v>10</v>
          </cell>
          <cell r="AO430">
            <v>1610</v>
          </cell>
          <cell r="AP430">
            <v>315</v>
          </cell>
          <cell r="AQ430">
            <v>525</v>
          </cell>
          <cell r="AR430">
            <v>145</v>
          </cell>
          <cell r="AS430">
            <v>380</v>
          </cell>
          <cell r="AT430">
            <v>250</v>
          </cell>
          <cell r="AU430">
            <v>1.2</v>
          </cell>
          <cell r="AV430">
            <v>5210</v>
          </cell>
          <cell r="AW430">
            <v>1130</v>
          </cell>
          <cell r="AX430">
            <v>135</v>
          </cell>
          <cell r="AY430">
            <v>175</v>
          </cell>
          <cell r="AZ430">
            <v>815</v>
          </cell>
          <cell r="BA430">
            <v>4080</v>
          </cell>
          <cell r="BB430">
            <v>3</v>
          </cell>
          <cell r="BC430">
            <v>705</v>
          </cell>
          <cell r="BD430">
            <v>285</v>
          </cell>
          <cell r="BE430">
            <v>40</v>
          </cell>
          <cell r="BF430">
            <v>20</v>
          </cell>
          <cell r="BG430">
            <v>230</v>
          </cell>
          <cell r="BH430">
            <v>420</v>
          </cell>
          <cell r="BI430">
            <v>2270</v>
          </cell>
          <cell r="BJ430">
            <v>5</v>
          </cell>
          <cell r="BK430">
            <v>11350</v>
          </cell>
          <cell r="BL430">
            <v>2.1</v>
          </cell>
          <cell r="BM430">
            <v>4767</v>
          </cell>
          <cell r="BN430">
            <v>2265</v>
          </cell>
          <cell r="BO430">
            <v>855</v>
          </cell>
          <cell r="BP430">
            <v>1410</v>
          </cell>
          <cell r="BQ430">
            <v>0</v>
          </cell>
          <cell r="BR430">
            <v>2265</v>
          </cell>
          <cell r="BS430">
            <v>1305</v>
          </cell>
          <cell r="BT430">
            <v>680</v>
          </cell>
          <cell r="BU430">
            <v>280</v>
          </cell>
          <cell r="BV430">
            <v>2265</v>
          </cell>
          <cell r="BW430">
            <v>670</v>
          </cell>
          <cell r="BX430">
            <v>845</v>
          </cell>
          <cell r="BY430">
            <v>230</v>
          </cell>
          <cell r="BZ430">
            <v>125</v>
          </cell>
          <cell r="CA430">
            <v>85</v>
          </cell>
          <cell r="CB430">
            <v>110</v>
          </cell>
          <cell r="CC430">
            <v>85</v>
          </cell>
          <cell r="CD430">
            <v>10</v>
          </cell>
          <cell r="CE430">
            <v>100</v>
          </cell>
          <cell r="CF430">
            <v>2270</v>
          </cell>
          <cell r="CG430">
            <v>155</v>
          </cell>
          <cell r="CH430">
            <v>235</v>
          </cell>
          <cell r="CI430">
            <v>10</v>
          </cell>
          <cell r="CJ430">
            <v>580</v>
          </cell>
          <cell r="CK430">
            <v>160</v>
          </cell>
          <cell r="CL430">
            <v>1115</v>
          </cell>
          <cell r="CM430">
            <v>15</v>
          </cell>
          <cell r="CN430">
            <v>0</v>
          </cell>
          <cell r="CO430">
            <v>2270</v>
          </cell>
          <cell r="CP430">
            <v>820</v>
          </cell>
          <cell r="CQ430">
            <v>675</v>
          </cell>
          <cell r="CR430">
            <v>315</v>
          </cell>
          <cell r="CS430">
            <v>395</v>
          </cell>
          <cell r="CT430">
            <v>65</v>
          </cell>
          <cell r="CU430">
            <v>5210</v>
          </cell>
          <cell r="CV430">
            <v>2.2999999999999998</v>
          </cell>
          <cell r="CW430">
            <v>2265</v>
          </cell>
          <cell r="CX430">
            <v>1320</v>
          </cell>
          <cell r="CY430">
            <v>25</v>
          </cell>
          <cell r="CZ430">
            <v>925</v>
          </cell>
        </row>
        <row r="431">
          <cell r="A431" t="str">
            <v>4620419.00</v>
          </cell>
          <cell r="B431" t="str">
            <v>0419.00</v>
          </cell>
          <cell r="C431" t="str">
            <v>Saint-Laurent</v>
          </cell>
          <cell r="D431">
            <v>3755</v>
          </cell>
          <cell r="E431">
            <v>1300</v>
          </cell>
          <cell r="F431">
            <v>1910</v>
          </cell>
          <cell r="G431">
            <v>100</v>
          </cell>
          <cell r="H431">
            <v>265</v>
          </cell>
          <cell r="I431">
            <v>190</v>
          </cell>
          <cell r="J431">
            <v>3755</v>
          </cell>
          <cell r="K431">
            <v>3580</v>
          </cell>
          <cell r="L431">
            <v>175</v>
          </cell>
          <cell r="M431">
            <v>1265</v>
          </cell>
          <cell r="N431">
            <v>415</v>
          </cell>
          <cell r="O431">
            <v>395</v>
          </cell>
          <cell r="P431">
            <v>270</v>
          </cell>
          <cell r="Q431">
            <v>185</v>
          </cell>
          <cell r="R431">
            <v>1265</v>
          </cell>
          <cell r="S431">
            <v>1015</v>
          </cell>
          <cell r="T431">
            <v>920</v>
          </cell>
          <cell r="U431">
            <v>260</v>
          </cell>
          <cell r="V431">
            <v>655</v>
          </cell>
          <cell r="W431">
            <v>305</v>
          </cell>
          <cell r="X431">
            <v>220</v>
          </cell>
          <cell r="Y431">
            <v>130</v>
          </cell>
          <cell r="Z431">
            <v>95</v>
          </cell>
          <cell r="AA431">
            <v>30</v>
          </cell>
          <cell r="AB431">
            <v>65</v>
          </cell>
          <cell r="AC431">
            <v>15</v>
          </cell>
          <cell r="AD431">
            <v>15</v>
          </cell>
          <cell r="AE431">
            <v>35</v>
          </cell>
          <cell r="AF431">
            <v>250</v>
          </cell>
          <cell r="AG431">
            <v>200</v>
          </cell>
          <cell r="AH431">
            <v>110</v>
          </cell>
          <cell r="AI431">
            <v>50</v>
          </cell>
          <cell r="AJ431">
            <v>30</v>
          </cell>
          <cell r="AK431">
            <v>55</v>
          </cell>
          <cell r="AL431">
            <v>15</v>
          </cell>
          <cell r="AM431">
            <v>20</v>
          </cell>
          <cell r="AN431">
            <v>20</v>
          </cell>
          <cell r="AO431">
            <v>1815</v>
          </cell>
          <cell r="AP431">
            <v>450</v>
          </cell>
          <cell r="AQ431">
            <v>660</v>
          </cell>
          <cell r="AR431">
            <v>190</v>
          </cell>
          <cell r="AS431">
            <v>300</v>
          </cell>
          <cell r="AT431">
            <v>215</v>
          </cell>
          <cell r="AU431">
            <v>1.4</v>
          </cell>
          <cell r="AV431">
            <v>4865</v>
          </cell>
          <cell r="AW431">
            <v>770</v>
          </cell>
          <cell r="AX431">
            <v>160</v>
          </cell>
          <cell r="AY431">
            <v>180</v>
          </cell>
          <cell r="AZ431">
            <v>430</v>
          </cell>
          <cell r="BA431">
            <v>4090</v>
          </cell>
          <cell r="BB431">
            <v>3.2</v>
          </cell>
          <cell r="BC431">
            <v>460</v>
          </cell>
          <cell r="BD431">
            <v>195</v>
          </cell>
          <cell r="BE431">
            <v>55</v>
          </cell>
          <cell r="BF431">
            <v>0</v>
          </cell>
          <cell r="BG431">
            <v>140</v>
          </cell>
          <cell r="BH431">
            <v>265</v>
          </cell>
          <cell r="BI431">
            <v>1745</v>
          </cell>
          <cell r="BJ431">
            <v>4.2</v>
          </cell>
          <cell r="BK431">
            <v>7329</v>
          </cell>
          <cell r="BL431">
            <v>1.9</v>
          </cell>
          <cell r="BM431">
            <v>3315.5</v>
          </cell>
          <cell r="BN431">
            <v>1745</v>
          </cell>
          <cell r="BO431">
            <v>310</v>
          </cell>
          <cell r="BP431">
            <v>1435</v>
          </cell>
          <cell r="BQ431">
            <v>0</v>
          </cell>
          <cell r="BR431">
            <v>1745</v>
          </cell>
          <cell r="BS431">
            <v>1025</v>
          </cell>
          <cell r="BT431">
            <v>510</v>
          </cell>
          <cell r="BU431">
            <v>210</v>
          </cell>
          <cell r="BV431">
            <v>1750</v>
          </cell>
          <cell r="BW431">
            <v>230</v>
          </cell>
          <cell r="BX431">
            <v>1010</v>
          </cell>
          <cell r="BY431">
            <v>225</v>
          </cell>
          <cell r="BZ431">
            <v>145</v>
          </cell>
          <cell r="CA431">
            <v>45</v>
          </cell>
          <cell r="CB431">
            <v>30</v>
          </cell>
          <cell r="CC431">
            <v>15</v>
          </cell>
          <cell r="CD431">
            <v>15</v>
          </cell>
          <cell r="CE431">
            <v>30</v>
          </cell>
          <cell r="CF431">
            <v>1750</v>
          </cell>
          <cell r="CG431">
            <v>30</v>
          </cell>
          <cell r="CH431">
            <v>40</v>
          </cell>
          <cell r="CI431">
            <v>5</v>
          </cell>
          <cell r="CJ431">
            <v>320</v>
          </cell>
          <cell r="CK431">
            <v>0</v>
          </cell>
          <cell r="CL431">
            <v>1355</v>
          </cell>
          <cell r="CM431">
            <v>0</v>
          </cell>
          <cell r="CN431">
            <v>0</v>
          </cell>
          <cell r="CO431">
            <v>1750</v>
          </cell>
          <cell r="CP431">
            <v>435</v>
          </cell>
          <cell r="CQ431">
            <v>415</v>
          </cell>
          <cell r="CR431">
            <v>375</v>
          </cell>
          <cell r="CS431">
            <v>435</v>
          </cell>
          <cell r="CT431">
            <v>95</v>
          </cell>
          <cell r="CU431">
            <v>4860</v>
          </cell>
          <cell r="CV431">
            <v>2.8</v>
          </cell>
          <cell r="CW431">
            <v>1745</v>
          </cell>
          <cell r="CX431">
            <v>1175</v>
          </cell>
          <cell r="CY431">
            <v>40</v>
          </cell>
          <cell r="CZ431">
            <v>525</v>
          </cell>
        </row>
        <row r="432">
          <cell r="A432" t="str">
            <v>4620420.00</v>
          </cell>
          <cell r="B432" t="str">
            <v>0420.00</v>
          </cell>
          <cell r="C432" t="str">
            <v>Saint-Laurent</v>
          </cell>
          <cell r="D432">
            <v>4190</v>
          </cell>
          <cell r="E432">
            <v>1375</v>
          </cell>
          <cell r="F432">
            <v>1925</v>
          </cell>
          <cell r="G432">
            <v>85</v>
          </cell>
          <cell r="H432">
            <v>300</v>
          </cell>
          <cell r="I432">
            <v>505</v>
          </cell>
          <cell r="J432">
            <v>4190</v>
          </cell>
          <cell r="K432">
            <v>3865</v>
          </cell>
          <cell r="L432">
            <v>320</v>
          </cell>
          <cell r="M432">
            <v>1275</v>
          </cell>
          <cell r="N432">
            <v>490</v>
          </cell>
          <cell r="O432">
            <v>320</v>
          </cell>
          <cell r="P432">
            <v>310</v>
          </cell>
          <cell r="Q432">
            <v>155</v>
          </cell>
          <cell r="R432">
            <v>1275</v>
          </cell>
          <cell r="S432">
            <v>1070</v>
          </cell>
          <cell r="T432">
            <v>915</v>
          </cell>
          <cell r="U432">
            <v>285</v>
          </cell>
          <cell r="V432">
            <v>635</v>
          </cell>
          <cell r="W432">
            <v>235</v>
          </cell>
          <cell r="X432">
            <v>270</v>
          </cell>
          <cell r="Y432">
            <v>125</v>
          </cell>
          <cell r="Z432">
            <v>155</v>
          </cell>
          <cell r="AA432">
            <v>70</v>
          </cell>
          <cell r="AB432">
            <v>80</v>
          </cell>
          <cell r="AC432">
            <v>35</v>
          </cell>
          <cell r="AD432">
            <v>30</v>
          </cell>
          <cell r="AE432">
            <v>15</v>
          </cell>
          <cell r="AF432">
            <v>200</v>
          </cell>
          <cell r="AG432">
            <v>165</v>
          </cell>
          <cell r="AH432">
            <v>100</v>
          </cell>
          <cell r="AI432">
            <v>45</v>
          </cell>
          <cell r="AJ432">
            <v>20</v>
          </cell>
          <cell r="AK432">
            <v>35</v>
          </cell>
          <cell r="AL432">
            <v>30</v>
          </cell>
          <cell r="AM432">
            <v>0</v>
          </cell>
          <cell r="AN432">
            <v>0</v>
          </cell>
          <cell r="AO432">
            <v>1635</v>
          </cell>
          <cell r="AP432">
            <v>365</v>
          </cell>
          <cell r="AQ432">
            <v>500</v>
          </cell>
          <cell r="AR432">
            <v>155</v>
          </cell>
          <cell r="AS432">
            <v>290</v>
          </cell>
          <cell r="AT432">
            <v>325</v>
          </cell>
          <cell r="AU432">
            <v>1.3</v>
          </cell>
          <cell r="AV432">
            <v>4750</v>
          </cell>
          <cell r="AW432">
            <v>765</v>
          </cell>
          <cell r="AX432">
            <v>130</v>
          </cell>
          <cell r="AY432">
            <v>110</v>
          </cell>
          <cell r="AZ432">
            <v>530</v>
          </cell>
          <cell r="BA432">
            <v>3985</v>
          </cell>
          <cell r="BB432">
            <v>3.1</v>
          </cell>
          <cell r="BC432">
            <v>900</v>
          </cell>
          <cell r="BD432">
            <v>380</v>
          </cell>
          <cell r="BE432">
            <v>90</v>
          </cell>
          <cell r="BF432">
            <v>10</v>
          </cell>
          <cell r="BG432">
            <v>290</v>
          </cell>
          <cell r="BH432">
            <v>520</v>
          </cell>
          <cell r="BI432">
            <v>1835</v>
          </cell>
          <cell r="BJ432">
            <v>5.8</v>
          </cell>
          <cell r="BK432">
            <v>10643</v>
          </cell>
          <cell r="BL432">
            <v>2.4</v>
          </cell>
          <cell r="BM432">
            <v>4404</v>
          </cell>
          <cell r="BN432">
            <v>1835</v>
          </cell>
          <cell r="BO432">
            <v>1145</v>
          </cell>
          <cell r="BP432">
            <v>685</v>
          </cell>
          <cell r="BQ432">
            <v>0</v>
          </cell>
          <cell r="BR432">
            <v>1835</v>
          </cell>
          <cell r="BS432">
            <v>1085</v>
          </cell>
          <cell r="BT432">
            <v>610</v>
          </cell>
          <cell r="BU432">
            <v>140</v>
          </cell>
          <cell r="BV432">
            <v>1835</v>
          </cell>
          <cell r="BW432">
            <v>95</v>
          </cell>
          <cell r="BX432">
            <v>1065</v>
          </cell>
          <cell r="BY432">
            <v>200</v>
          </cell>
          <cell r="BZ432">
            <v>195</v>
          </cell>
          <cell r="CA432">
            <v>30</v>
          </cell>
          <cell r="CB432">
            <v>45</v>
          </cell>
          <cell r="CC432">
            <v>40</v>
          </cell>
          <cell r="CD432">
            <v>75</v>
          </cell>
          <cell r="CE432">
            <v>80</v>
          </cell>
          <cell r="CF432">
            <v>1835</v>
          </cell>
          <cell r="CG432">
            <v>445</v>
          </cell>
          <cell r="CH432">
            <v>295</v>
          </cell>
          <cell r="CI432">
            <v>155</v>
          </cell>
          <cell r="CJ432">
            <v>315</v>
          </cell>
          <cell r="CK432">
            <v>175</v>
          </cell>
          <cell r="CL432">
            <v>445</v>
          </cell>
          <cell r="CM432">
            <v>5</v>
          </cell>
          <cell r="CN432">
            <v>0</v>
          </cell>
          <cell r="CO432">
            <v>1835</v>
          </cell>
          <cell r="CP432">
            <v>530</v>
          </cell>
          <cell r="CQ432">
            <v>500</v>
          </cell>
          <cell r="CR432">
            <v>305</v>
          </cell>
          <cell r="CS432">
            <v>435</v>
          </cell>
          <cell r="CT432">
            <v>65</v>
          </cell>
          <cell r="CU432">
            <v>4755</v>
          </cell>
          <cell r="CV432">
            <v>2.6</v>
          </cell>
          <cell r="CW432">
            <v>1835</v>
          </cell>
          <cell r="CX432">
            <v>1200</v>
          </cell>
          <cell r="CY432">
            <v>35</v>
          </cell>
          <cell r="CZ432">
            <v>600</v>
          </cell>
        </row>
        <row r="433">
          <cell r="A433" t="str">
            <v>4620421.01</v>
          </cell>
          <cell r="B433" t="str">
            <v>0421.01</v>
          </cell>
          <cell r="C433" t="str">
            <v>Saint-Laurent</v>
          </cell>
          <cell r="D433">
            <v>5390</v>
          </cell>
          <cell r="E433">
            <v>1735</v>
          </cell>
          <cell r="F433">
            <v>2580</v>
          </cell>
          <cell r="G433">
            <v>160</v>
          </cell>
          <cell r="H433">
            <v>455</v>
          </cell>
          <cell r="I433">
            <v>465</v>
          </cell>
          <cell r="J433">
            <v>5390</v>
          </cell>
          <cell r="K433">
            <v>5125</v>
          </cell>
          <cell r="L433">
            <v>260</v>
          </cell>
          <cell r="M433">
            <v>1665</v>
          </cell>
          <cell r="N433">
            <v>630</v>
          </cell>
          <cell r="O433">
            <v>405</v>
          </cell>
          <cell r="P433">
            <v>375</v>
          </cell>
          <cell r="Q433">
            <v>255</v>
          </cell>
          <cell r="R433">
            <v>1665</v>
          </cell>
          <cell r="S433">
            <v>1365</v>
          </cell>
          <cell r="T433">
            <v>1230</v>
          </cell>
          <cell r="U433">
            <v>345</v>
          </cell>
          <cell r="V433">
            <v>885</v>
          </cell>
          <cell r="W433">
            <v>295</v>
          </cell>
          <cell r="X433">
            <v>335</v>
          </cell>
          <cell r="Y433">
            <v>255</v>
          </cell>
          <cell r="Z433">
            <v>130</v>
          </cell>
          <cell r="AA433">
            <v>105</v>
          </cell>
          <cell r="AB433">
            <v>20</v>
          </cell>
          <cell r="AC433">
            <v>25</v>
          </cell>
          <cell r="AD433">
            <v>0</v>
          </cell>
          <cell r="AE433">
            <v>0</v>
          </cell>
          <cell r="AF433">
            <v>305</v>
          </cell>
          <cell r="AG433">
            <v>280</v>
          </cell>
          <cell r="AH433">
            <v>165</v>
          </cell>
          <cell r="AI433">
            <v>70</v>
          </cell>
          <cell r="AJ433">
            <v>50</v>
          </cell>
          <cell r="AK433">
            <v>25</v>
          </cell>
          <cell r="AL433">
            <v>10</v>
          </cell>
          <cell r="AM433">
            <v>10</v>
          </cell>
          <cell r="AN433">
            <v>0</v>
          </cell>
          <cell r="AO433">
            <v>2380</v>
          </cell>
          <cell r="AP433">
            <v>785</v>
          </cell>
          <cell r="AQ433">
            <v>830</v>
          </cell>
          <cell r="AR433">
            <v>210</v>
          </cell>
          <cell r="AS433">
            <v>315</v>
          </cell>
          <cell r="AT433">
            <v>235</v>
          </cell>
          <cell r="AU433">
            <v>1.4</v>
          </cell>
          <cell r="AV433">
            <v>6780</v>
          </cell>
          <cell r="AW433">
            <v>1375</v>
          </cell>
          <cell r="AX433">
            <v>235</v>
          </cell>
          <cell r="AY433">
            <v>160</v>
          </cell>
          <cell r="AZ433">
            <v>975</v>
          </cell>
          <cell r="BA433">
            <v>5405</v>
          </cell>
          <cell r="BB433">
            <v>3.2</v>
          </cell>
          <cell r="BC433">
            <v>850</v>
          </cell>
          <cell r="BD433">
            <v>390</v>
          </cell>
          <cell r="BE433">
            <v>25</v>
          </cell>
          <cell r="BF433">
            <v>0</v>
          </cell>
          <cell r="BG433">
            <v>365</v>
          </cell>
          <cell r="BH433">
            <v>460</v>
          </cell>
          <cell r="BI433">
            <v>2755</v>
          </cell>
          <cell r="BJ433">
            <v>3.5</v>
          </cell>
          <cell r="BK433">
            <v>9642.5</v>
          </cell>
          <cell r="BL433">
            <v>1.4</v>
          </cell>
          <cell r="BM433">
            <v>3856.9999999999995</v>
          </cell>
          <cell r="BN433">
            <v>2750</v>
          </cell>
          <cell r="BO433">
            <v>25</v>
          </cell>
          <cell r="BP433">
            <v>2730</v>
          </cell>
          <cell r="BQ433">
            <v>0</v>
          </cell>
          <cell r="BR433">
            <v>2755</v>
          </cell>
          <cell r="BS433">
            <v>2095</v>
          </cell>
          <cell r="BT433">
            <v>580</v>
          </cell>
          <cell r="BU433">
            <v>75</v>
          </cell>
          <cell r="BV433">
            <v>2750</v>
          </cell>
          <cell r="BW433">
            <v>25</v>
          </cell>
          <cell r="BX433">
            <v>265</v>
          </cell>
          <cell r="BY433">
            <v>1300</v>
          </cell>
          <cell r="BZ433">
            <v>530</v>
          </cell>
          <cell r="CA433">
            <v>205</v>
          </cell>
          <cell r="CB433">
            <v>310</v>
          </cell>
          <cell r="CC433">
            <v>90</v>
          </cell>
          <cell r="CD433">
            <v>20</v>
          </cell>
          <cell r="CE433">
            <v>10</v>
          </cell>
          <cell r="CF433">
            <v>2755</v>
          </cell>
          <cell r="CG433">
            <v>0</v>
          </cell>
          <cell r="CH433">
            <v>0</v>
          </cell>
          <cell r="CI433">
            <v>0</v>
          </cell>
          <cell r="CJ433">
            <v>25</v>
          </cell>
          <cell r="CK433">
            <v>2530</v>
          </cell>
          <cell r="CL433">
            <v>195</v>
          </cell>
          <cell r="CM433">
            <v>0</v>
          </cell>
          <cell r="CN433">
            <v>0</v>
          </cell>
          <cell r="CO433">
            <v>2755</v>
          </cell>
          <cell r="CP433">
            <v>975</v>
          </cell>
          <cell r="CQ433">
            <v>695</v>
          </cell>
          <cell r="CR433">
            <v>400</v>
          </cell>
          <cell r="CS433">
            <v>565</v>
          </cell>
          <cell r="CT433">
            <v>115</v>
          </cell>
          <cell r="CU433">
            <v>6785</v>
          </cell>
          <cell r="CV433">
            <v>2.5</v>
          </cell>
          <cell r="CW433">
            <v>2755</v>
          </cell>
          <cell r="CX433">
            <v>1620</v>
          </cell>
          <cell r="CY433">
            <v>20</v>
          </cell>
          <cell r="CZ433">
            <v>1110</v>
          </cell>
        </row>
        <row r="434">
          <cell r="A434" t="str">
            <v>4620421.02</v>
          </cell>
          <cell r="B434" t="str">
            <v>0421.02</v>
          </cell>
          <cell r="C434" t="str">
            <v>Saint-Laurent</v>
          </cell>
          <cell r="D434">
            <v>5035</v>
          </cell>
          <cell r="E434">
            <v>1700</v>
          </cell>
          <cell r="F434">
            <v>2460</v>
          </cell>
          <cell r="G434">
            <v>120</v>
          </cell>
          <cell r="H434">
            <v>375</v>
          </cell>
          <cell r="I434">
            <v>380</v>
          </cell>
          <cell r="J434">
            <v>5035</v>
          </cell>
          <cell r="K434">
            <v>4830</v>
          </cell>
          <cell r="L434">
            <v>205</v>
          </cell>
          <cell r="M434">
            <v>1655</v>
          </cell>
          <cell r="N434">
            <v>675</v>
          </cell>
          <cell r="O434">
            <v>375</v>
          </cell>
          <cell r="P434">
            <v>400</v>
          </cell>
          <cell r="Q434">
            <v>205</v>
          </cell>
          <cell r="R434">
            <v>1655</v>
          </cell>
          <cell r="S434">
            <v>1285</v>
          </cell>
          <cell r="T434">
            <v>1175</v>
          </cell>
          <cell r="U434">
            <v>380</v>
          </cell>
          <cell r="V434">
            <v>795</v>
          </cell>
          <cell r="W434">
            <v>260</v>
          </cell>
          <cell r="X434">
            <v>345</v>
          </cell>
          <cell r="Y434">
            <v>185</v>
          </cell>
          <cell r="Z434">
            <v>110</v>
          </cell>
          <cell r="AA434">
            <v>65</v>
          </cell>
          <cell r="AB434">
            <v>45</v>
          </cell>
          <cell r="AC434">
            <v>20</v>
          </cell>
          <cell r="AD434">
            <v>10</v>
          </cell>
          <cell r="AE434">
            <v>10</v>
          </cell>
          <cell r="AF434">
            <v>370</v>
          </cell>
          <cell r="AG434">
            <v>320</v>
          </cell>
          <cell r="AH434">
            <v>215</v>
          </cell>
          <cell r="AI434">
            <v>75</v>
          </cell>
          <cell r="AJ434">
            <v>30</v>
          </cell>
          <cell r="AK434">
            <v>50</v>
          </cell>
          <cell r="AL434">
            <v>15</v>
          </cell>
          <cell r="AM434">
            <v>15</v>
          </cell>
          <cell r="AN434">
            <v>20</v>
          </cell>
          <cell r="AO434">
            <v>2210</v>
          </cell>
          <cell r="AP434">
            <v>620</v>
          </cell>
          <cell r="AQ434">
            <v>675</v>
          </cell>
          <cell r="AR434">
            <v>135</v>
          </cell>
          <cell r="AS434">
            <v>415</v>
          </cell>
          <cell r="AT434">
            <v>370</v>
          </cell>
          <cell r="AU434">
            <v>1.3</v>
          </cell>
          <cell r="AV434">
            <v>6340</v>
          </cell>
          <cell r="AW434">
            <v>1185</v>
          </cell>
          <cell r="AX434">
            <v>230</v>
          </cell>
          <cell r="AY434">
            <v>110</v>
          </cell>
          <cell r="AZ434">
            <v>850</v>
          </cell>
          <cell r="BA434">
            <v>5150</v>
          </cell>
          <cell r="BB434">
            <v>3.1</v>
          </cell>
          <cell r="BC434">
            <v>975</v>
          </cell>
          <cell r="BD434">
            <v>395</v>
          </cell>
          <cell r="BE434">
            <v>55</v>
          </cell>
          <cell r="BF434">
            <v>0</v>
          </cell>
          <cell r="BG434">
            <v>330</v>
          </cell>
          <cell r="BH434">
            <v>585</v>
          </cell>
          <cell r="BI434">
            <v>2570</v>
          </cell>
          <cell r="BJ434">
            <v>4</v>
          </cell>
          <cell r="BK434">
            <v>10280</v>
          </cell>
          <cell r="BL434">
            <v>1.7</v>
          </cell>
          <cell r="BM434">
            <v>4369</v>
          </cell>
          <cell r="BN434">
            <v>2570</v>
          </cell>
          <cell r="BO434">
            <v>305</v>
          </cell>
          <cell r="BP434">
            <v>2260</v>
          </cell>
          <cell r="BQ434">
            <v>0</v>
          </cell>
          <cell r="BR434">
            <v>2565</v>
          </cell>
          <cell r="BS434">
            <v>1665</v>
          </cell>
          <cell r="BT434">
            <v>700</v>
          </cell>
          <cell r="BU434">
            <v>200</v>
          </cell>
          <cell r="BV434">
            <v>2570</v>
          </cell>
          <cell r="BW434">
            <v>30</v>
          </cell>
          <cell r="BX434">
            <v>295</v>
          </cell>
          <cell r="BY434">
            <v>1635</v>
          </cell>
          <cell r="BZ434">
            <v>385</v>
          </cell>
          <cell r="CA434">
            <v>90</v>
          </cell>
          <cell r="CB434">
            <v>60</v>
          </cell>
          <cell r="CC434">
            <v>15</v>
          </cell>
          <cell r="CD434">
            <v>20</v>
          </cell>
          <cell r="CE434">
            <v>40</v>
          </cell>
          <cell r="CF434">
            <v>2570</v>
          </cell>
          <cell r="CG434">
            <v>5</v>
          </cell>
          <cell r="CH434">
            <v>0</v>
          </cell>
          <cell r="CI434">
            <v>0</v>
          </cell>
          <cell r="CJ434">
            <v>520</v>
          </cell>
          <cell r="CK434">
            <v>730</v>
          </cell>
          <cell r="CL434">
            <v>1305</v>
          </cell>
          <cell r="CM434">
            <v>5</v>
          </cell>
          <cell r="CN434">
            <v>0</v>
          </cell>
          <cell r="CO434">
            <v>2570</v>
          </cell>
          <cell r="CP434">
            <v>850</v>
          </cell>
          <cell r="CQ434">
            <v>695</v>
          </cell>
          <cell r="CR434">
            <v>390</v>
          </cell>
          <cell r="CS434">
            <v>550</v>
          </cell>
          <cell r="CT434">
            <v>85</v>
          </cell>
          <cell r="CU434">
            <v>6340</v>
          </cell>
          <cell r="CV434">
            <v>2.5</v>
          </cell>
          <cell r="CW434">
            <v>2565</v>
          </cell>
          <cell r="CX434">
            <v>1565</v>
          </cell>
          <cell r="CY434">
            <v>45</v>
          </cell>
          <cell r="CZ434">
            <v>955</v>
          </cell>
        </row>
        <row r="435">
          <cell r="C435" t="str">
            <v>Saint-Laurent</v>
          </cell>
          <cell r="D435">
            <v>69585</v>
          </cell>
          <cell r="E435">
            <v>23285</v>
          </cell>
          <cell r="F435">
            <v>33870</v>
          </cell>
          <cell r="G435">
            <v>1510</v>
          </cell>
          <cell r="H435">
            <v>5340</v>
          </cell>
          <cell r="I435">
            <v>5575</v>
          </cell>
          <cell r="J435">
            <v>69585</v>
          </cell>
          <cell r="K435">
            <v>65090</v>
          </cell>
          <cell r="L435">
            <v>4475</v>
          </cell>
          <cell r="M435">
            <v>22595</v>
          </cell>
          <cell r="N435">
            <v>9670</v>
          </cell>
          <cell r="O435">
            <v>5435</v>
          </cell>
          <cell r="P435">
            <v>4760</v>
          </cell>
          <cell r="Q435">
            <v>2685</v>
          </cell>
          <cell r="R435">
            <v>22585</v>
          </cell>
          <cell r="S435">
            <v>18715</v>
          </cell>
          <cell r="T435">
            <v>16430</v>
          </cell>
          <cell r="U435">
            <v>5955</v>
          </cell>
          <cell r="V435">
            <v>10485</v>
          </cell>
          <cell r="W435">
            <v>4035</v>
          </cell>
          <cell r="X435">
            <v>4080</v>
          </cell>
          <cell r="Y435">
            <v>2345</v>
          </cell>
          <cell r="Z435">
            <v>2285</v>
          </cell>
          <cell r="AA435">
            <v>1410</v>
          </cell>
          <cell r="AB435">
            <v>860</v>
          </cell>
          <cell r="AC435">
            <v>365</v>
          </cell>
          <cell r="AD435">
            <v>310</v>
          </cell>
          <cell r="AE435">
            <v>160</v>
          </cell>
          <cell r="AF435">
            <v>3850</v>
          </cell>
          <cell r="AG435">
            <v>3255</v>
          </cell>
          <cell r="AH435">
            <v>1935</v>
          </cell>
          <cell r="AI435">
            <v>860</v>
          </cell>
          <cell r="AJ435">
            <v>430</v>
          </cell>
          <cell r="AK435">
            <v>600</v>
          </cell>
          <cell r="AL435">
            <v>370</v>
          </cell>
          <cell r="AM435">
            <v>190</v>
          </cell>
          <cell r="AN435">
            <v>70</v>
          </cell>
          <cell r="AO435">
            <v>27940</v>
          </cell>
          <cell r="AP435">
            <v>6520</v>
          </cell>
          <cell r="AQ435">
            <v>8670</v>
          </cell>
          <cell r="AR435">
            <v>2585</v>
          </cell>
          <cell r="AS435">
            <v>5525</v>
          </cell>
          <cell r="AT435">
            <v>4615</v>
          </cell>
          <cell r="AU435">
            <v>1.2371042727473986</v>
          </cell>
          <cell r="AV435">
            <v>83660</v>
          </cell>
          <cell r="AW435">
            <v>14390</v>
          </cell>
          <cell r="AX435">
            <v>2640</v>
          </cell>
          <cell r="AY435">
            <v>1490</v>
          </cell>
          <cell r="AZ435">
            <v>10265</v>
          </cell>
          <cell r="BA435">
            <v>69255</v>
          </cell>
          <cell r="BB435">
            <v>3.0664157626743416</v>
          </cell>
          <cell r="BC435">
            <v>13875</v>
          </cell>
          <cell r="BD435">
            <v>5200</v>
          </cell>
          <cell r="BE435">
            <v>895</v>
          </cell>
          <cell r="BF435">
            <v>95</v>
          </cell>
          <cell r="BG435">
            <v>4205</v>
          </cell>
          <cell r="BH435">
            <v>8665</v>
          </cell>
          <cell r="BI435">
            <v>33425</v>
          </cell>
          <cell r="BJ435">
            <v>5.0394614809274492</v>
          </cell>
          <cell r="BK435">
            <v>168444</v>
          </cell>
          <cell r="BL435">
            <v>2.1919820493642481</v>
          </cell>
          <cell r="BM435">
            <v>73267</v>
          </cell>
          <cell r="BN435">
            <v>33410</v>
          </cell>
          <cell r="BO435">
            <v>14785</v>
          </cell>
          <cell r="BP435">
            <v>18620</v>
          </cell>
          <cell r="BQ435">
            <v>0</v>
          </cell>
          <cell r="BR435">
            <v>33410</v>
          </cell>
          <cell r="BS435">
            <v>22275</v>
          </cell>
          <cell r="BT435">
            <v>8785</v>
          </cell>
          <cell r="BU435">
            <v>2350</v>
          </cell>
          <cell r="BV435">
            <v>33425</v>
          </cell>
          <cell r="BW435">
            <v>2025</v>
          </cell>
          <cell r="BX435">
            <v>8975</v>
          </cell>
          <cell r="BY435">
            <v>7040</v>
          </cell>
          <cell r="BZ435">
            <v>5170</v>
          </cell>
          <cell r="CA435">
            <v>2225</v>
          </cell>
          <cell r="CB435">
            <v>2595</v>
          </cell>
          <cell r="CC435">
            <v>1400</v>
          </cell>
          <cell r="CD435">
            <v>1225</v>
          </cell>
          <cell r="CE435">
            <v>2700</v>
          </cell>
          <cell r="CF435">
            <v>33440</v>
          </cell>
          <cell r="CG435">
            <v>3715</v>
          </cell>
          <cell r="CH435">
            <v>2235</v>
          </cell>
          <cell r="CI435">
            <v>1970</v>
          </cell>
          <cell r="CJ435">
            <v>2855</v>
          </cell>
          <cell r="CK435">
            <v>9910</v>
          </cell>
          <cell r="CL435">
            <v>12635</v>
          </cell>
          <cell r="CM435">
            <v>45</v>
          </cell>
          <cell r="CN435">
            <v>40</v>
          </cell>
          <cell r="CO435">
            <v>33430</v>
          </cell>
          <cell r="CP435">
            <v>10250</v>
          </cell>
          <cell r="CQ435">
            <v>9580</v>
          </cell>
          <cell r="CR435">
            <v>5360</v>
          </cell>
          <cell r="CS435">
            <v>7040</v>
          </cell>
          <cell r="CT435">
            <v>1205</v>
          </cell>
          <cell r="CU435">
            <v>83695</v>
          </cell>
          <cell r="CV435">
            <v>2.5035895901884535</v>
          </cell>
          <cell r="CW435">
            <v>33410</v>
          </cell>
          <cell r="CX435">
            <v>21465</v>
          </cell>
          <cell r="CY435">
            <v>550</v>
          </cell>
          <cell r="CZ435">
            <v>11405</v>
          </cell>
        </row>
        <row r="438">
          <cell r="A438" t="str">
            <v>4620600.01</v>
          </cell>
          <cell r="B438" t="str">
            <v>0600.01</v>
          </cell>
          <cell r="C438" t="str">
            <v>Saint-Léonard</v>
          </cell>
          <cell r="D438">
            <v>3175</v>
          </cell>
          <cell r="E438">
            <v>1010</v>
          </cell>
          <cell r="F438">
            <v>1590</v>
          </cell>
          <cell r="G438">
            <v>65</v>
          </cell>
          <cell r="H438">
            <v>280</v>
          </cell>
          <cell r="I438">
            <v>235</v>
          </cell>
          <cell r="J438">
            <v>3180</v>
          </cell>
          <cell r="K438">
            <v>2920</v>
          </cell>
          <cell r="L438">
            <v>255</v>
          </cell>
          <cell r="M438">
            <v>1110</v>
          </cell>
          <cell r="N438">
            <v>595</v>
          </cell>
          <cell r="O438">
            <v>230</v>
          </cell>
          <cell r="P438">
            <v>200</v>
          </cell>
          <cell r="Q438">
            <v>85</v>
          </cell>
          <cell r="R438">
            <v>1115</v>
          </cell>
          <cell r="S438">
            <v>920</v>
          </cell>
          <cell r="T438">
            <v>790</v>
          </cell>
          <cell r="U438">
            <v>375</v>
          </cell>
          <cell r="V438">
            <v>415</v>
          </cell>
          <cell r="W438">
            <v>160</v>
          </cell>
          <cell r="X438">
            <v>190</v>
          </cell>
          <cell r="Y438">
            <v>60</v>
          </cell>
          <cell r="Z438">
            <v>135</v>
          </cell>
          <cell r="AA438">
            <v>90</v>
          </cell>
          <cell r="AB438">
            <v>40</v>
          </cell>
          <cell r="AC438">
            <v>20</v>
          </cell>
          <cell r="AD438">
            <v>0</v>
          </cell>
          <cell r="AE438">
            <v>20</v>
          </cell>
          <cell r="AF438">
            <v>195</v>
          </cell>
          <cell r="AG438">
            <v>155</v>
          </cell>
          <cell r="AH438">
            <v>110</v>
          </cell>
          <cell r="AI438">
            <v>40</v>
          </cell>
          <cell r="AJ438">
            <v>0</v>
          </cell>
          <cell r="AK438">
            <v>40</v>
          </cell>
          <cell r="AL438">
            <v>25</v>
          </cell>
          <cell r="AM438">
            <v>10</v>
          </cell>
          <cell r="AN438">
            <v>10</v>
          </cell>
          <cell r="AO438">
            <v>1095</v>
          </cell>
          <cell r="AP438">
            <v>285</v>
          </cell>
          <cell r="AQ438">
            <v>300</v>
          </cell>
          <cell r="AR438">
            <v>105</v>
          </cell>
          <cell r="AS438">
            <v>155</v>
          </cell>
          <cell r="AT438">
            <v>245</v>
          </cell>
          <cell r="AU438">
            <v>1</v>
          </cell>
          <cell r="AV438">
            <v>3765</v>
          </cell>
          <cell r="AW438">
            <v>635</v>
          </cell>
          <cell r="AX438">
            <v>90</v>
          </cell>
          <cell r="AY438">
            <v>125</v>
          </cell>
          <cell r="AZ438">
            <v>415</v>
          </cell>
          <cell r="BA438">
            <v>3130</v>
          </cell>
          <cell r="BB438">
            <v>2.8</v>
          </cell>
          <cell r="BC438">
            <v>740</v>
          </cell>
          <cell r="BD438">
            <v>235</v>
          </cell>
          <cell r="BE438">
            <v>50</v>
          </cell>
          <cell r="BF438">
            <v>10</v>
          </cell>
          <cell r="BG438">
            <v>175</v>
          </cell>
          <cell r="BH438">
            <v>500</v>
          </cell>
          <cell r="BI438">
            <v>1580</v>
          </cell>
          <cell r="BJ438">
            <v>4.9000000000000004</v>
          </cell>
          <cell r="BK438">
            <v>7742.0000000000009</v>
          </cell>
          <cell r="BL438">
            <v>2.2000000000000002</v>
          </cell>
          <cell r="BM438">
            <v>3476.0000000000005</v>
          </cell>
          <cell r="BN438">
            <v>1580</v>
          </cell>
          <cell r="BO438">
            <v>455</v>
          </cell>
          <cell r="BP438">
            <v>1120</v>
          </cell>
          <cell r="BQ438">
            <v>0</v>
          </cell>
          <cell r="BR438">
            <v>1580</v>
          </cell>
          <cell r="BS438">
            <v>1045</v>
          </cell>
          <cell r="BT438">
            <v>460</v>
          </cell>
          <cell r="BU438">
            <v>70</v>
          </cell>
          <cell r="BV438">
            <v>1580</v>
          </cell>
          <cell r="BW438">
            <v>10</v>
          </cell>
          <cell r="BX438">
            <v>80</v>
          </cell>
          <cell r="BY438">
            <v>515</v>
          </cell>
          <cell r="BZ438">
            <v>805</v>
          </cell>
          <cell r="CA438">
            <v>75</v>
          </cell>
          <cell r="CB438">
            <v>60</v>
          </cell>
          <cell r="CC438">
            <v>30</v>
          </cell>
          <cell r="CD438">
            <v>0</v>
          </cell>
          <cell r="CE438">
            <v>0</v>
          </cell>
          <cell r="CF438">
            <v>1580</v>
          </cell>
          <cell r="CG438">
            <v>20</v>
          </cell>
          <cell r="CH438">
            <v>105</v>
          </cell>
          <cell r="CI438">
            <v>0</v>
          </cell>
          <cell r="CJ438">
            <v>80</v>
          </cell>
          <cell r="CK438">
            <v>5</v>
          </cell>
          <cell r="CL438">
            <v>1365</v>
          </cell>
          <cell r="CM438">
            <v>0</v>
          </cell>
          <cell r="CN438">
            <v>0</v>
          </cell>
          <cell r="CO438">
            <v>1580</v>
          </cell>
          <cell r="CP438">
            <v>420</v>
          </cell>
          <cell r="CQ438">
            <v>570</v>
          </cell>
          <cell r="CR438">
            <v>290</v>
          </cell>
          <cell r="CS438">
            <v>285</v>
          </cell>
          <cell r="CT438">
            <v>20</v>
          </cell>
          <cell r="CU438">
            <v>3765</v>
          </cell>
          <cell r="CV438">
            <v>2.4</v>
          </cell>
          <cell r="CW438">
            <v>1580</v>
          </cell>
          <cell r="CX438">
            <v>1080</v>
          </cell>
          <cell r="CY438">
            <v>15</v>
          </cell>
          <cell r="CZ438">
            <v>480</v>
          </cell>
        </row>
        <row r="439">
          <cell r="A439" t="str">
            <v>4620600.02</v>
          </cell>
          <cell r="B439" t="str">
            <v>0600.02</v>
          </cell>
          <cell r="C439" t="str">
            <v>Saint-Léonard</v>
          </cell>
          <cell r="D439">
            <v>3160</v>
          </cell>
          <cell r="E439">
            <v>1195</v>
          </cell>
          <cell r="F439">
            <v>1305</v>
          </cell>
          <cell r="G439">
            <v>95</v>
          </cell>
          <cell r="H439">
            <v>340</v>
          </cell>
          <cell r="I439">
            <v>225</v>
          </cell>
          <cell r="J439">
            <v>3160</v>
          </cell>
          <cell r="K439">
            <v>2835</v>
          </cell>
          <cell r="L439">
            <v>325</v>
          </cell>
          <cell r="M439">
            <v>990</v>
          </cell>
          <cell r="N439">
            <v>485</v>
          </cell>
          <cell r="O439">
            <v>260</v>
          </cell>
          <cell r="P439">
            <v>155</v>
          </cell>
          <cell r="Q439">
            <v>90</v>
          </cell>
          <cell r="R439">
            <v>995</v>
          </cell>
          <cell r="S439">
            <v>800</v>
          </cell>
          <cell r="T439">
            <v>635</v>
          </cell>
          <cell r="U439">
            <v>275</v>
          </cell>
          <cell r="V439">
            <v>360</v>
          </cell>
          <cell r="W439">
            <v>150</v>
          </cell>
          <cell r="X439">
            <v>140</v>
          </cell>
          <cell r="Y439">
            <v>65</v>
          </cell>
          <cell r="Z439">
            <v>165</v>
          </cell>
          <cell r="AA439">
            <v>70</v>
          </cell>
          <cell r="AB439">
            <v>90</v>
          </cell>
          <cell r="AC439">
            <v>55</v>
          </cell>
          <cell r="AD439">
            <v>15</v>
          </cell>
          <cell r="AE439">
            <v>20</v>
          </cell>
          <cell r="AF439">
            <v>195</v>
          </cell>
          <cell r="AG439">
            <v>160</v>
          </cell>
          <cell r="AH439">
            <v>110</v>
          </cell>
          <cell r="AI439">
            <v>50</v>
          </cell>
          <cell r="AJ439">
            <v>0</v>
          </cell>
          <cell r="AK439">
            <v>40</v>
          </cell>
          <cell r="AL439">
            <v>30</v>
          </cell>
          <cell r="AM439">
            <v>0</v>
          </cell>
          <cell r="AN439">
            <v>0</v>
          </cell>
          <cell r="AO439">
            <v>1030</v>
          </cell>
          <cell r="AP439">
            <v>275</v>
          </cell>
          <cell r="AQ439">
            <v>305</v>
          </cell>
          <cell r="AR439">
            <v>105</v>
          </cell>
          <cell r="AS439">
            <v>165</v>
          </cell>
          <cell r="AT439">
            <v>180</v>
          </cell>
          <cell r="AU439">
            <v>1</v>
          </cell>
          <cell r="AV439">
            <v>3730</v>
          </cell>
          <cell r="AW439">
            <v>905</v>
          </cell>
          <cell r="AX439">
            <v>140</v>
          </cell>
          <cell r="AY439">
            <v>120</v>
          </cell>
          <cell r="AZ439">
            <v>645</v>
          </cell>
          <cell r="BA439">
            <v>2820</v>
          </cell>
          <cell r="BB439">
            <v>2.8</v>
          </cell>
          <cell r="BC439">
            <v>695</v>
          </cell>
          <cell r="BD439">
            <v>315</v>
          </cell>
          <cell r="BE439">
            <v>45</v>
          </cell>
          <cell r="BF439">
            <v>20</v>
          </cell>
          <cell r="BG439">
            <v>245</v>
          </cell>
          <cell r="BH439">
            <v>385</v>
          </cell>
          <cell r="BI439">
            <v>1730</v>
          </cell>
          <cell r="BJ439">
            <v>4.4000000000000004</v>
          </cell>
          <cell r="BK439">
            <v>7612.0000000000009</v>
          </cell>
          <cell r="BL439">
            <v>1.9</v>
          </cell>
          <cell r="BM439">
            <v>3287</v>
          </cell>
          <cell r="BN439">
            <v>1730</v>
          </cell>
          <cell r="BO439">
            <v>400</v>
          </cell>
          <cell r="BP439">
            <v>1335</v>
          </cell>
          <cell r="BQ439">
            <v>0</v>
          </cell>
          <cell r="BR439">
            <v>1730</v>
          </cell>
          <cell r="BS439">
            <v>1135</v>
          </cell>
          <cell r="BT439">
            <v>445</v>
          </cell>
          <cell r="BU439">
            <v>145</v>
          </cell>
          <cell r="BV439">
            <v>1730</v>
          </cell>
          <cell r="BW439">
            <v>25</v>
          </cell>
          <cell r="BX439">
            <v>230</v>
          </cell>
          <cell r="BY439">
            <v>860</v>
          </cell>
          <cell r="BZ439">
            <v>420</v>
          </cell>
          <cell r="CA439">
            <v>125</v>
          </cell>
          <cell r="CB439">
            <v>30</v>
          </cell>
          <cell r="CC439">
            <v>30</v>
          </cell>
          <cell r="CD439">
            <v>0</v>
          </cell>
          <cell r="CE439">
            <v>0</v>
          </cell>
          <cell r="CF439">
            <v>1735</v>
          </cell>
          <cell r="CG439">
            <v>10</v>
          </cell>
          <cell r="CH439">
            <v>10</v>
          </cell>
          <cell r="CI439">
            <v>0</v>
          </cell>
          <cell r="CJ439">
            <v>285</v>
          </cell>
          <cell r="CK439">
            <v>0</v>
          </cell>
          <cell r="CL439">
            <v>1395</v>
          </cell>
          <cell r="CM439">
            <v>35</v>
          </cell>
          <cell r="CN439">
            <v>0</v>
          </cell>
          <cell r="CO439">
            <v>1735</v>
          </cell>
          <cell r="CP439">
            <v>640</v>
          </cell>
          <cell r="CQ439">
            <v>555</v>
          </cell>
          <cell r="CR439">
            <v>280</v>
          </cell>
          <cell r="CS439">
            <v>240</v>
          </cell>
          <cell r="CT439">
            <v>15</v>
          </cell>
          <cell r="CU439">
            <v>3730</v>
          </cell>
          <cell r="CV439">
            <v>2.2000000000000002</v>
          </cell>
          <cell r="CW439">
            <v>1730</v>
          </cell>
          <cell r="CX439">
            <v>975</v>
          </cell>
          <cell r="CY439">
            <v>10</v>
          </cell>
          <cell r="CZ439">
            <v>745</v>
          </cell>
        </row>
        <row r="440">
          <cell r="A440" t="str">
            <v>4620600.03</v>
          </cell>
          <cell r="B440" t="str">
            <v>0600.03</v>
          </cell>
          <cell r="C440" t="str">
            <v>Saint-Léonard</v>
          </cell>
          <cell r="D440">
            <v>4845</v>
          </cell>
          <cell r="E440">
            <v>1310</v>
          </cell>
          <cell r="F440">
            <v>2190</v>
          </cell>
          <cell r="G440">
            <v>160</v>
          </cell>
          <cell r="H440">
            <v>445</v>
          </cell>
          <cell r="I440">
            <v>745</v>
          </cell>
          <cell r="J440">
            <v>4845</v>
          </cell>
          <cell r="K440">
            <v>4540</v>
          </cell>
          <cell r="L440">
            <v>305</v>
          </cell>
          <cell r="M440">
            <v>1495</v>
          </cell>
          <cell r="N440">
            <v>815</v>
          </cell>
          <cell r="O440">
            <v>320</v>
          </cell>
          <cell r="P440">
            <v>245</v>
          </cell>
          <cell r="Q440">
            <v>120</v>
          </cell>
          <cell r="R440">
            <v>1495</v>
          </cell>
          <cell r="S440">
            <v>1195</v>
          </cell>
          <cell r="T440">
            <v>1040</v>
          </cell>
          <cell r="U440">
            <v>535</v>
          </cell>
          <cell r="V440">
            <v>500</v>
          </cell>
          <cell r="W440">
            <v>175</v>
          </cell>
          <cell r="X440">
            <v>220</v>
          </cell>
          <cell r="Y440">
            <v>115</v>
          </cell>
          <cell r="Z440">
            <v>155</v>
          </cell>
          <cell r="AA440">
            <v>120</v>
          </cell>
          <cell r="AB440">
            <v>35</v>
          </cell>
          <cell r="AC440">
            <v>30</v>
          </cell>
          <cell r="AD440">
            <v>0</v>
          </cell>
          <cell r="AE440">
            <v>0</v>
          </cell>
          <cell r="AF440">
            <v>295</v>
          </cell>
          <cell r="AG440">
            <v>245</v>
          </cell>
          <cell r="AH440">
            <v>115</v>
          </cell>
          <cell r="AI440">
            <v>105</v>
          </cell>
          <cell r="AJ440">
            <v>25</v>
          </cell>
          <cell r="AK440">
            <v>55</v>
          </cell>
          <cell r="AL440">
            <v>45</v>
          </cell>
          <cell r="AM440">
            <v>0</v>
          </cell>
          <cell r="AN440">
            <v>0</v>
          </cell>
          <cell r="AO440">
            <v>1490</v>
          </cell>
          <cell r="AP440">
            <v>355</v>
          </cell>
          <cell r="AQ440">
            <v>520</v>
          </cell>
          <cell r="AR440">
            <v>115</v>
          </cell>
          <cell r="AS440">
            <v>270</v>
          </cell>
          <cell r="AT440">
            <v>230</v>
          </cell>
          <cell r="AU440">
            <v>1</v>
          </cell>
          <cell r="AV440">
            <v>5570</v>
          </cell>
          <cell r="AW440">
            <v>1385</v>
          </cell>
          <cell r="AX440">
            <v>105</v>
          </cell>
          <cell r="AY440">
            <v>190</v>
          </cell>
          <cell r="AZ440">
            <v>1090</v>
          </cell>
          <cell r="BA440">
            <v>4180</v>
          </cell>
          <cell r="BB440">
            <v>2.8</v>
          </cell>
          <cell r="BC440">
            <v>1570</v>
          </cell>
          <cell r="BD440">
            <v>750</v>
          </cell>
          <cell r="BE440">
            <v>65</v>
          </cell>
          <cell r="BF440">
            <v>20</v>
          </cell>
          <cell r="BG440">
            <v>670</v>
          </cell>
          <cell r="BH440">
            <v>815</v>
          </cell>
          <cell r="BI440">
            <v>2640</v>
          </cell>
          <cell r="BJ440">
            <v>4.4000000000000004</v>
          </cell>
          <cell r="BK440">
            <v>11616.000000000002</v>
          </cell>
          <cell r="BL440">
            <v>1.9</v>
          </cell>
          <cell r="BM440">
            <v>5016</v>
          </cell>
          <cell r="BN440">
            <v>2635</v>
          </cell>
          <cell r="BO440">
            <v>625</v>
          </cell>
          <cell r="BP440">
            <v>2010</v>
          </cell>
          <cell r="BQ440">
            <v>0</v>
          </cell>
          <cell r="BR440">
            <v>2635</v>
          </cell>
          <cell r="BS440">
            <v>1935</v>
          </cell>
          <cell r="BT440">
            <v>585</v>
          </cell>
          <cell r="BU440">
            <v>120</v>
          </cell>
          <cell r="BV440">
            <v>2635</v>
          </cell>
          <cell r="BW440">
            <v>10</v>
          </cell>
          <cell r="BX440">
            <v>310</v>
          </cell>
          <cell r="BY440">
            <v>915</v>
          </cell>
          <cell r="BZ440">
            <v>525</v>
          </cell>
          <cell r="CA440">
            <v>55</v>
          </cell>
          <cell r="CB440">
            <v>125</v>
          </cell>
          <cell r="CC440">
            <v>80</v>
          </cell>
          <cell r="CD440">
            <v>85</v>
          </cell>
          <cell r="CE440">
            <v>530</v>
          </cell>
          <cell r="CF440">
            <v>2640</v>
          </cell>
          <cell r="CG440">
            <v>5</v>
          </cell>
          <cell r="CH440">
            <v>0</v>
          </cell>
          <cell r="CI440">
            <v>0</v>
          </cell>
          <cell r="CJ440">
            <v>375</v>
          </cell>
          <cell r="CK440">
            <v>810</v>
          </cell>
          <cell r="CL440">
            <v>1445</v>
          </cell>
          <cell r="CM440">
            <v>0</v>
          </cell>
          <cell r="CN440">
            <v>5</v>
          </cell>
          <cell r="CO440">
            <v>2640</v>
          </cell>
          <cell r="CP440">
            <v>1090</v>
          </cell>
          <cell r="CQ440">
            <v>790</v>
          </cell>
          <cell r="CR440">
            <v>345</v>
          </cell>
          <cell r="CS440">
            <v>370</v>
          </cell>
          <cell r="CT440">
            <v>45</v>
          </cell>
          <cell r="CU440">
            <v>5565</v>
          </cell>
          <cell r="CV440">
            <v>2.1</v>
          </cell>
          <cell r="CW440">
            <v>2635</v>
          </cell>
          <cell r="CX440">
            <v>1460</v>
          </cell>
          <cell r="CY440">
            <v>15</v>
          </cell>
          <cell r="CZ440">
            <v>1160</v>
          </cell>
        </row>
        <row r="441">
          <cell r="A441" t="str">
            <v>4620601.01</v>
          </cell>
          <cell r="B441" t="str">
            <v>0601.01</v>
          </cell>
          <cell r="C441" t="str">
            <v>Saint-Léonard</v>
          </cell>
          <cell r="D441">
            <v>2675</v>
          </cell>
          <cell r="E441">
            <v>810</v>
          </cell>
          <cell r="F441">
            <v>1315</v>
          </cell>
          <cell r="G441">
            <v>60</v>
          </cell>
          <cell r="H441">
            <v>230</v>
          </cell>
          <cell r="I441">
            <v>255</v>
          </cell>
          <cell r="J441">
            <v>2675</v>
          </cell>
          <cell r="K441">
            <v>2490</v>
          </cell>
          <cell r="L441">
            <v>185</v>
          </cell>
          <cell r="M441">
            <v>875</v>
          </cell>
          <cell r="N441">
            <v>440</v>
          </cell>
          <cell r="O441">
            <v>190</v>
          </cell>
          <cell r="P441">
            <v>160</v>
          </cell>
          <cell r="Q441">
            <v>85</v>
          </cell>
          <cell r="R441">
            <v>875</v>
          </cell>
          <cell r="S441">
            <v>740</v>
          </cell>
          <cell r="T441">
            <v>650</v>
          </cell>
          <cell r="U441">
            <v>295</v>
          </cell>
          <cell r="V441">
            <v>350</v>
          </cell>
          <cell r="W441">
            <v>130</v>
          </cell>
          <cell r="X441">
            <v>145</v>
          </cell>
          <cell r="Y441">
            <v>80</v>
          </cell>
          <cell r="Z441">
            <v>95</v>
          </cell>
          <cell r="AA441">
            <v>50</v>
          </cell>
          <cell r="AB441">
            <v>40</v>
          </cell>
          <cell r="AC441">
            <v>30</v>
          </cell>
          <cell r="AD441">
            <v>10</v>
          </cell>
          <cell r="AE441">
            <v>10</v>
          </cell>
          <cell r="AF441">
            <v>135</v>
          </cell>
          <cell r="AG441">
            <v>130</v>
          </cell>
          <cell r="AH441">
            <v>90</v>
          </cell>
          <cell r="AI441">
            <v>35</v>
          </cell>
          <cell r="AJ441">
            <v>10</v>
          </cell>
          <cell r="AK441">
            <v>0</v>
          </cell>
          <cell r="AL441">
            <v>0</v>
          </cell>
          <cell r="AM441">
            <v>0</v>
          </cell>
          <cell r="AN441">
            <v>0</v>
          </cell>
          <cell r="AO441">
            <v>925</v>
          </cell>
          <cell r="AP441">
            <v>190</v>
          </cell>
          <cell r="AQ441">
            <v>285</v>
          </cell>
          <cell r="AR441">
            <v>75</v>
          </cell>
          <cell r="AS441">
            <v>180</v>
          </cell>
          <cell r="AT441">
            <v>195</v>
          </cell>
          <cell r="AU441">
            <v>1.1000000000000001</v>
          </cell>
          <cell r="AV441">
            <v>3140</v>
          </cell>
          <cell r="AW441">
            <v>595</v>
          </cell>
          <cell r="AX441">
            <v>125</v>
          </cell>
          <cell r="AY441">
            <v>100</v>
          </cell>
          <cell r="AZ441">
            <v>375</v>
          </cell>
          <cell r="BA441">
            <v>2540</v>
          </cell>
          <cell r="BB441">
            <v>2.9</v>
          </cell>
          <cell r="BC441">
            <v>745</v>
          </cell>
          <cell r="BD441">
            <v>245</v>
          </cell>
          <cell r="BE441">
            <v>75</v>
          </cell>
          <cell r="BF441">
            <v>20</v>
          </cell>
          <cell r="BG441">
            <v>145</v>
          </cell>
          <cell r="BH441">
            <v>505</v>
          </cell>
          <cell r="BI441">
            <v>1315</v>
          </cell>
          <cell r="BJ441">
            <v>5.4</v>
          </cell>
          <cell r="BK441">
            <v>7101.0000000000009</v>
          </cell>
          <cell r="BL441">
            <v>2.5</v>
          </cell>
          <cell r="BM441">
            <v>3287.5</v>
          </cell>
          <cell r="BN441">
            <v>1315</v>
          </cell>
          <cell r="BO441">
            <v>475</v>
          </cell>
          <cell r="BP441">
            <v>840</v>
          </cell>
          <cell r="BQ441">
            <v>0</v>
          </cell>
          <cell r="BR441">
            <v>1315</v>
          </cell>
          <cell r="BS441">
            <v>850</v>
          </cell>
          <cell r="BT441">
            <v>355</v>
          </cell>
          <cell r="BU441">
            <v>110</v>
          </cell>
          <cell r="BV441">
            <v>1320</v>
          </cell>
          <cell r="BW441">
            <v>40</v>
          </cell>
          <cell r="BX441">
            <v>235</v>
          </cell>
          <cell r="BY441">
            <v>925</v>
          </cell>
          <cell r="BZ441">
            <v>105</v>
          </cell>
          <cell r="CA441">
            <v>10</v>
          </cell>
          <cell r="CB441">
            <v>0</v>
          </cell>
          <cell r="CC441">
            <v>0</v>
          </cell>
          <cell r="CD441">
            <v>10</v>
          </cell>
          <cell r="CE441">
            <v>0</v>
          </cell>
          <cell r="CF441">
            <v>1320</v>
          </cell>
          <cell r="CG441">
            <v>10</v>
          </cell>
          <cell r="CH441">
            <v>0</v>
          </cell>
          <cell r="CI441">
            <v>0</v>
          </cell>
          <cell r="CJ441">
            <v>390</v>
          </cell>
          <cell r="CK441">
            <v>10</v>
          </cell>
          <cell r="CL441">
            <v>900</v>
          </cell>
          <cell r="CM441">
            <v>0</v>
          </cell>
          <cell r="CN441">
            <v>5</v>
          </cell>
          <cell r="CO441">
            <v>1320</v>
          </cell>
          <cell r="CP441">
            <v>375</v>
          </cell>
          <cell r="CQ441">
            <v>470</v>
          </cell>
          <cell r="CR441">
            <v>200</v>
          </cell>
          <cell r="CS441">
            <v>245</v>
          </cell>
          <cell r="CT441">
            <v>25</v>
          </cell>
          <cell r="CU441">
            <v>3140</v>
          </cell>
          <cell r="CV441">
            <v>2.4</v>
          </cell>
          <cell r="CW441">
            <v>1315</v>
          </cell>
          <cell r="CX441">
            <v>860</v>
          </cell>
          <cell r="CY441">
            <v>10</v>
          </cell>
          <cell r="CZ441">
            <v>445</v>
          </cell>
        </row>
        <row r="442">
          <cell r="A442" t="str">
            <v>4620601.02</v>
          </cell>
          <cell r="B442" t="str">
            <v>0601.02</v>
          </cell>
          <cell r="C442" t="str">
            <v>Saint-Léonard</v>
          </cell>
          <cell r="D442">
            <v>2560</v>
          </cell>
          <cell r="E442">
            <v>870</v>
          </cell>
          <cell r="F442">
            <v>1115</v>
          </cell>
          <cell r="G442">
            <v>65</v>
          </cell>
          <cell r="H442">
            <v>275</v>
          </cell>
          <cell r="I442">
            <v>230</v>
          </cell>
          <cell r="J442">
            <v>2555</v>
          </cell>
          <cell r="K442">
            <v>2330</v>
          </cell>
          <cell r="L442">
            <v>225</v>
          </cell>
          <cell r="M442">
            <v>850</v>
          </cell>
          <cell r="N442">
            <v>455</v>
          </cell>
          <cell r="O442">
            <v>180</v>
          </cell>
          <cell r="P442">
            <v>165</v>
          </cell>
          <cell r="Q442">
            <v>50</v>
          </cell>
          <cell r="R442">
            <v>850</v>
          </cell>
          <cell r="S442">
            <v>655</v>
          </cell>
          <cell r="T442">
            <v>525</v>
          </cell>
          <cell r="U442">
            <v>225</v>
          </cell>
          <cell r="V442">
            <v>295</v>
          </cell>
          <cell r="W442">
            <v>110</v>
          </cell>
          <cell r="X442">
            <v>140</v>
          </cell>
          <cell r="Y442">
            <v>50</v>
          </cell>
          <cell r="Z442">
            <v>130</v>
          </cell>
          <cell r="AA442">
            <v>95</v>
          </cell>
          <cell r="AB442">
            <v>30</v>
          </cell>
          <cell r="AC442">
            <v>20</v>
          </cell>
          <cell r="AD442">
            <v>15</v>
          </cell>
          <cell r="AE442">
            <v>0</v>
          </cell>
          <cell r="AF442">
            <v>195</v>
          </cell>
          <cell r="AG442">
            <v>170</v>
          </cell>
          <cell r="AH442">
            <v>120</v>
          </cell>
          <cell r="AI442">
            <v>45</v>
          </cell>
          <cell r="AJ442">
            <v>10</v>
          </cell>
          <cell r="AK442">
            <v>30</v>
          </cell>
          <cell r="AL442">
            <v>15</v>
          </cell>
          <cell r="AM442">
            <v>10</v>
          </cell>
          <cell r="AN442">
            <v>0</v>
          </cell>
          <cell r="AO442">
            <v>860</v>
          </cell>
          <cell r="AP442">
            <v>215</v>
          </cell>
          <cell r="AQ442">
            <v>260</v>
          </cell>
          <cell r="AR442">
            <v>70</v>
          </cell>
          <cell r="AS442">
            <v>165</v>
          </cell>
          <cell r="AT442">
            <v>140</v>
          </cell>
          <cell r="AU442">
            <v>1</v>
          </cell>
          <cell r="AV442">
            <v>3050</v>
          </cell>
          <cell r="AW442">
            <v>685</v>
          </cell>
          <cell r="AX442">
            <v>60</v>
          </cell>
          <cell r="AY442">
            <v>100</v>
          </cell>
          <cell r="AZ442">
            <v>525</v>
          </cell>
          <cell r="BA442">
            <v>2370</v>
          </cell>
          <cell r="BB442">
            <v>2.8</v>
          </cell>
          <cell r="BC442">
            <v>575</v>
          </cell>
          <cell r="BD442">
            <v>245</v>
          </cell>
          <cell r="BE442">
            <v>10</v>
          </cell>
          <cell r="BF442">
            <v>10</v>
          </cell>
          <cell r="BG442">
            <v>220</v>
          </cell>
          <cell r="BH442">
            <v>330</v>
          </cell>
          <cell r="BI442">
            <v>1415</v>
          </cell>
          <cell r="BJ442">
            <v>4.3</v>
          </cell>
          <cell r="BK442">
            <v>6084.5</v>
          </cell>
          <cell r="BL442">
            <v>2</v>
          </cell>
          <cell r="BM442">
            <v>2830</v>
          </cell>
          <cell r="BN442">
            <v>1410</v>
          </cell>
          <cell r="BO442">
            <v>235</v>
          </cell>
          <cell r="BP442">
            <v>1180</v>
          </cell>
          <cell r="BQ442">
            <v>0</v>
          </cell>
          <cell r="BR442">
            <v>1415</v>
          </cell>
          <cell r="BS442">
            <v>970</v>
          </cell>
          <cell r="BT442">
            <v>320</v>
          </cell>
          <cell r="BU442">
            <v>125</v>
          </cell>
          <cell r="BV442">
            <v>1415</v>
          </cell>
          <cell r="BW442">
            <v>40</v>
          </cell>
          <cell r="BX442">
            <v>255</v>
          </cell>
          <cell r="BY442">
            <v>710</v>
          </cell>
          <cell r="BZ442">
            <v>335</v>
          </cell>
          <cell r="CA442">
            <v>40</v>
          </cell>
          <cell r="CB442">
            <v>10</v>
          </cell>
          <cell r="CC442">
            <v>0</v>
          </cell>
          <cell r="CD442">
            <v>15</v>
          </cell>
          <cell r="CE442">
            <v>0</v>
          </cell>
          <cell r="CF442">
            <v>1410</v>
          </cell>
          <cell r="CG442">
            <v>0</v>
          </cell>
          <cell r="CH442">
            <v>5</v>
          </cell>
          <cell r="CI442">
            <v>0</v>
          </cell>
          <cell r="CJ442">
            <v>285</v>
          </cell>
          <cell r="CK442">
            <v>145</v>
          </cell>
          <cell r="CL442">
            <v>970</v>
          </cell>
          <cell r="CM442">
            <v>5</v>
          </cell>
          <cell r="CN442">
            <v>0</v>
          </cell>
          <cell r="CO442">
            <v>1410</v>
          </cell>
          <cell r="CP442">
            <v>520</v>
          </cell>
          <cell r="CQ442">
            <v>445</v>
          </cell>
          <cell r="CR442">
            <v>220</v>
          </cell>
          <cell r="CS442">
            <v>210</v>
          </cell>
          <cell r="CT442">
            <v>15</v>
          </cell>
          <cell r="CU442">
            <v>3055</v>
          </cell>
          <cell r="CV442">
            <v>2.2000000000000002</v>
          </cell>
          <cell r="CW442">
            <v>1415</v>
          </cell>
          <cell r="CX442">
            <v>815</v>
          </cell>
          <cell r="CY442">
            <v>15</v>
          </cell>
          <cell r="CZ442">
            <v>575</v>
          </cell>
        </row>
        <row r="443">
          <cell r="A443" t="str">
            <v>4620602.01</v>
          </cell>
          <cell r="B443" t="str">
            <v>0602.01</v>
          </cell>
          <cell r="C443" t="str">
            <v>Saint-Léonard</v>
          </cell>
          <cell r="D443">
            <v>2840</v>
          </cell>
          <cell r="E443">
            <v>825</v>
          </cell>
          <cell r="F443">
            <v>1400</v>
          </cell>
          <cell r="G443">
            <v>65</v>
          </cell>
          <cell r="H443">
            <v>275</v>
          </cell>
          <cell r="I443">
            <v>280</v>
          </cell>
          <cell r="J443">
            <v>2840</v>
          </cell>
          <cell r="K443">
            <v>2635</v>
          </cell>
          <cell r="L443">
            <v>210</v>
          </cell>
          <cell r="M443">
            <v>955</v>
          </cell>
          <cell r="N443">
            <v>505</v>
          </cell>
          <cell r="O443">
            <v>235</v>
          </cell>
          <cell r="P443">
            <v>135</v>
          </cell>
          <cell r="Q443">
            <v>85</v>
          </cell>
          <cell r="R443">
            <v>960</v>
          </cell>
          <cell r="S443">
            <v>790</v>
          </cell>
          <cell r="T443">
            <v>690</v>
          </cell>
          <cell r="U443">
            <v>305</v>
          </cell>
          <cell r="V443">
            <v>380</v>
          </cell>
          <cell r="W443">
            <v>175</v>
          </cell>
          <cell r="X443">
            <v>125</v>
          </cell>
          <cell r="Y443">
            <v>85</v>
          </cell>
          <cell r="Z443">
            <v>100</v>
          </cell>
          <cell r="AA443">
            <v>80</v>
          </cell>
          <cell r="AB443">
            <v>20</v>
          </cell>
          <cell r="AC443">
            <v>20</v>
          </cell>
          <cell r="AD443">
            <v>10</v>
          </cell>
          <cell r="AE443">
            <v>0</v>
          </cell>
          <cell r="AF443">
            <v>165</v>
          </cell>
          <cell r="AG443">
            <v>120</v>
          </cell>
          <cell r="AH443">
            <v>90</v>
          </cell>
          <cell r="AI443">
            <v>30</v>
          </cell>
          <cell r="AJ443">
            <v>0</v>
          </cell>
          <cell r="AK443">
            <v>40</v>
          </cell>
          <cell r="AL443">
            <v>30</v>
          </cell>
          <cell r="AM443">
            <v>15</v>
          </cell>
          <cell r="AN443">
            <v>0</v>
          </cell>
          <cell r="AO443">
            <v>940</v>
          </cell>
          <cell r="AP443">
            <v>200</v>
          </cell>
          <cell r="AQ443">
            <v>250</v>
          </cell>
          <cell r="AR443">
            <v>90</v>
          </cell>
          <cell r="AS443">
            <v>185</v>
          </cell>
          <cell r="AT443">
            <v>210</v>
          </cell>
          <cell r="AU443">
            <v>1</v>
          </cell>
          <cell r="AV443">
            <v>3280</v>
          </cell>
          <cell r="AW443">
            <v>590</v>
          </cell>
          <cell r="AX443">
            <v>65</v>
          </cell>
          <cell r="AY443">
            <v>75</v>
          </cell>
          <cell r="AZ443">
            <v>450</v>
          </cell>
          <cell r="BA443">
            <v>2690</v>
          </cell>
          <cell r="BB443">
            <v>2.8</v>
          </cell>
          <cell r="BC443">
            <v>835</v>
          </cell>
          <cell r="BD443">
            <v>265</v>
          </cell>
          <cell r="BE443">
            <v>40</v>
          </cell>
          <cell r="BF443">
            <v>0</v>
          </cell>
          <cell r="BG443">
            <v>220</v>
          </cell>
          <cell r="BH443">
            <v>575</v>
          </cell>
          <cell r="BI443">
            <v>1440</v>
          </cell>
          <cell r="BJ443">
            <v>5.2</v>
          </cell>
          <cell r="BK443">
            <v>7488</v>
          </cell>
          <cell r="BL443">
            <v>2.4</v>
          </cell>
          <cell r="BM443">
            <v>3456</v>
          </cell>
          <cell r="BN443">
            <v>1440</v>
          </cell>
          <cell r="BO443">
            <v>515</v>
          </cell>
          <cell r="BP443">
            <v>925</v>
          </cell>
          <cell r="BQ443">
            <v>0</v>
          </cell>
          <cell r="BR443">
            <v>1445</v>
          </cell>
          <cell r="BS443">
            <v>1045</v>
          </cell>
          <cell r="BT443">
            <v>335</v>
          </cell>
          <cell r="BU443">
            <v>55</v>
          </cell>
          <cell r="BV443">
            <v>1440</v>
          </cell>
          <cell r="BW443">
            <v>10</v>
          </cell>
          <cell r="BX443">
            <v>150</v>
          </cell>
          <cell r="BY443">
            <v>775</v>
          </cell>
          <cell r="BZ443">
            <v>115</v>
          </cell>
          <cell r="CA443">
            <v>65</v>
          </cell>
          <cell r="CB443">
            <v>95</v>
          </cell>
          <cell r="CC443">
            <v>115</v>
          </cell>
          <cell r="CD443">
            <v>20</v>
          </cell>
          <cell r="CE443">
            <v>90</v>
          </cell>
          <cell r="CF443">
            <v>1445</v>
          </cell>
          <cell r="CG443">
            <v>0</v>
          </cell>
          <cell r="CH443">
            <v>0</v>
          </cell>
          <cell r="CI443">
            <v>0</v>
          </cell>
          <cell r="CJ443">
            <v>585</v>
          </cell>
          <cell r="CK443">
            <v>265</v>
          </cell>
          <cell r="CL443">
            <v>585</v>
          </cell>
          <cell r="CM443">
            <v>0</v>
          </cell>
          <cell r="CN443">
            <v>0</v>
          </cell>
          <cell r="CO443">
            <v>1440</v>
          </cell>
          <cell r="CP443">
            <v>450</v>
          </cell>
          <cell r="CQ443">
            <v>520</v>
          </cell>
          <cell r="CR443">
            <v>235</v>
          </cell>
          <cell r="CS443">
            <v>220</v>
          </cell>
          <cell r="CT443">
            <v>20</v>
          </cell>
          <cell r="CU443">
            <v>3280</v>
          </cell>
          <cell r="CV443">
            <v>2.2999999999999998</v>
          </cell>
          <cell r="CW443">
            <v>1440</v>
          </cell>
          <cell r="CX443">
            <v>940</v>
          </cell>
          <cell r="CY443">
            <v>10</v>
          </cell>
          <cell r="CZ443">
            <v>490</v>
          </cell>
        </row>
        <row r="444">
          <cell r="A444" t="str">
            <v>4620602.02</v>
          </cell>
          <cell r="B444" t="str">
            <v>0602.02</v>
          </cell>
          <cell r="C444" t="str">
            <v>Saint-Léonard</v>
          </cell>
          <cell r="D444">
            <v>2280</v>
          </cell>
          <cell r="E444">
            <v>725</v>
          </cell>
          <cell r="F444">
            <v>1085</v>
          </cell>
          <cell r="G444">
            <v>70</v>
          </cell>
          <cell r="H444">
            <v>215</v>
          </cell>
          <cell r="I444">
            <v>185</v>
          </cell>
          <cell r="J444">
            <v>2280</v>
          </cell>
          <cell r="K444">
            <v>2120</v>
          </cell>
          <cell r="L444">
            <v>160</v>
          </cell>
          <cell r="M444">
            <v>765</v>
          </cell>
          <cell r="N444">
            <v>355</v>
          </cell>
          <cell r="O444">
            <v>220</v>
          </cell>
          <cell r="P444">
            <v>120</v>
          </cell>
          <cell r="Q444">
            <v>65</v>
          </cell>
          <cell r="R444">
            <v>765</v>
          </cell>
          <cell r="S444">
            <v>625</v>
          </cell>
          <cell r="T444">
            <v>565</v>
          </cell>
          <cell r="U444">
            <v>210</v>
          </cell>
          <cell r="V444">
            <v>355</v>
          </cell>
          <cell r="W444">
            <v>170</v>
          </cell>
          <cell r="X444">
            <v>115</v>
          </cell>
          <cell r="Y444">
            <v>70</v>
          </cell>
          <cell r="Z444">
            <v>65</v>
          </cell>
          <cell r="AA444">
            <v>50</v>
          </cell>
          <cell r="AB444">
            <v>15</v>
          </cell>
          <cell r="AC444">
            <v>10</v>
          </cell>
          <cell r="AD444">
            <v>10</v>
          </cell>
          <cell r="AE444">
            <v>0</v>
          </cell>
          <cell r="AF444">
            <v>140</v>
          </cell>
          <cell r="AG444">
            <v>115</v>
          </cell>
          <cell r="AH444">
            <v>85</v>
          </cell>
          <cell r="AI444">
            <v>30</v>
          </cell>
          <cell r="AJ444">
            <v>0</v>
          </cell>
          <cell r="AK444">
            <v>25</v>
          </cell>
          <cell r="AL444">
            <v>15</v>
          </cell>
          <cell r="AM444">
            <v>10</v>
          </cell>
          <cell r="AN444">
            <v>0</v>
          </cell>
          <cell r="AO444">
            <v>845</v>
          </cell>
          <cell r="AP444">
            <v>240</v>
          </cell>
          <cell r="AQ444">
            <v>290</v>
          </cell>
          <cell r="AR444">
            <v>70</v>
          </cell>
          <cell r="AS444">
            <v>105</v>
          </cell>
          <cell r="AT444">
            <v>140</v>
          </cell>
          <cell r="AU444">
            <v>1.1000000000000001</v>
          </cell>
          <cell r="AV444">
            <v>2790</v>
          </cell>
          <cell r="AW444">
            <v>550</v>
          </cell>
          <cell r="AX444">
            <v>105</v>
          </cell>
          <cell r="AY444">
            <v>105</v>
          </cell>
          <cell r="AZ444">
            <v>340</v>
          </cell>
          <cell r="BA444">
            <v>2240</v>
          </cell>
          <cell r="BB444">
            <v>2.9</v>
          </cell>
          <cell r="BC444">
            <v>525</v>
          </cell>
          <cell r="BD444">
            <v>230</v>
          </cell>
          <cell r="BE444">
            <v>70</v>
          </cell>
          <cell r="BF444">
            <v>20</v>
          </cell>
          <cell r="BG444">
            <v>140</v>
          </cell>
          <cell r="BH444">
            <v>290</v>
          </cell>
          <cell r="BI444">
            <v>1160</v>
          </cell>
          <cell r="BJ444">
            <v>4.5999999999999996</v>
          </cell>
          <cell r="BK444">
            <v>5336</v>
          </cell>
          <cell r="BL444">
            <v>2.1</v>
          </cell>
          <cell r="BM444">
            <v>2436</v>
          </cell>
          <cell r="BN444">
            <v>1165</v>
          </cell>
          <cell r="BO444">
            <v>335</v>
          </cell>
          <cell r="BP444">
            <v>825</v>
          </cell>
          <cell r="BQ444">
            <v>0</v>
          </cell>
          <cell r="BR444">
            <v>1165</v>
          </cell>
          <cell r="BS444">
            <v>700</v>
          </cell>
          <cell r="BT444">
            <v>325</v>
          </cell>
          <cell r="BU444">
            <v>140</v>
          </cell>
          <cell r="BV444">
            <v>1160</v>
          </cell>
          <cell r="BW444">
            <v>35</v>
          </cell>
          <cell r="BX444">
            <v>200</v>
          </cell>
          <cell r="BY444">
            <v>465</v>
          </cell>
          <cell r="BZ444">
            <v>360</v>
          </cell>
          <cell r="CA444">
            <v>95</v>
          </cell>
          <cell r="CB444">
            <v>0</v>
          </cell>
          <cell r="CC444">
            <v>0</v>
          </cell>
          <cell r="CD444">
            <v>0</v>
          </cell>
          <cell r="CE444">
            <v>0</v>
          </cell>
          <cell r="CF444">
            <v>1165</v>
          </cell>
          <cell r="CG444">
            <v>5</v>
          </cell>
          <cell r="CH444">
            <v>10</v>
          </cell>
          <cell r="CI444">
            <v>0</v>
          </cell>
          <cell r="CJ444">
            <v>145</v>
          </cell>
          <cell r="CK444">
            <v>0</v>
          </cell>
          <cell r="CL444">
            <v>1005</v>
          </cell>
          <cell r="CM444">
            <v>0</v>
          </cell>
          <cell r="CN444">
            <v>0</v>
          </cell>
          <cell r="CO444">
            <v>1165</v>
          </cell>
          <cell r="CP444">
            <v>350</v>
          </cell>
          <cell r="CQ444">
            <v>365</v>
          </cell>
          <cell r="CR444">
            <v>210</v>
          </cell>
          <cell r="CS444">
            <v>215</v>
          </cell>
          <cell r="CT444">
            <v>25</v>
          </cell>
          <cell r="CU444">
            <v>2790</v>
          </cell>
          <cell r="CV444">
            <v>2.4</v>
          </cell>
          <cell r="CW444">
            <v>1160</v>
          </cell>
          <cell r="CX444">
            <v>740</v>
          </cell>
          <cell r="CY444">
            <v>15</v>
          </cell>
          <cell r="CZ444">
            <v>405</v>
          </cell>
        </row>
        <row r="445">
          <cell r="A445" t="str">
            <v>4620603.01</v>
          </cell>
          <cell r="B445" t="str">
            <v>0603.01</v>
          </cell>
          <cell r="C445" t="str">
            <v>Saint-Léonard</v>
          </cell>
          <cell r="D445">
            <v>3010</v>
          </cell>
          <cell r="E445">
            <v>975</v>
          </cell>
          <cell r="F445">
            <v>1425</v>
          </cell>
          <cell r="G445">
            <v>95</v>
          </cell>
          <cell r="H445">
            <v>320</v>
          </cell>
          <cell r="I445">
            <v>195</v>
          </cell>
          <cell r="J445">
            <v>3010</v>
          </cell>
          <cell r="K445">
            <v>2775</v>
          </cell>
          <cell r="L445">
            <v>235</v>
          </cell>
          <cell r="M445">
            <v>1000</v>
          </cell>
          <cell r="N445">
            <v>480</v>
          </cell>
          <cell r="O445">
            <v>250</v>
          </cell>
          <cell r="P445">
            <v>200</v>
          </cell>
          <cell r="Q445">
            <v>80</v>
          </cell>
          <cell r="R445">
            <v>1005</v>
          </cell>
          <cell r="S445">
            <v>810</v>
          </cell>
          <cell r="T445">
            <v>695</v>
          </cell>
          <cell r="U445">
            <v>265</v>
          </cell>
          <cell r="V445">
            <v>425</v>
          </cell>
          <cell r="W445">
            <v>185</v>
          </cell>
          <cell r="X445">
            <v>175</v>
          </cell>
          <cell r="Y445">
            <v>70</v>
          </cell>
          <cell r="Z445">
            <v>115</v>
          </cell>
          <cell r="AA445">
            <v>85</v>
          </cell>
          <cell r="AB445">
            <v>30</v>
          </cell>
          <cell r="AC445">
            <v>20</v>
          </cell>
          <cell r="AD445">
            <v>10</v>
          </cell>
          <cell r="AE445">
            <v>10</v>
          </cell>
          <cell r="AF445">
            <v>195</v>
          </cell>
          <cell r="AG445">
            <v>190</v>
          </cell>
          <cell r="AH445">
            <v>125</v>
          </cell>
          <cell r="AI445">
            <v>45</v>
          </cell>
          <cell r="AJ445">
            <v>20</v>
          </cell>
          <cell r="AK445">
            <v>0</v>
          </cell>
          <cell r="AL445">
            <v>0</v>
          </cell>
          <cell r="AM445">
            <v>0</v>
          </cell>
          <cell r="AN445">
            <v>0</v>
          </cell>
          <cell r="AO445">
            <v>1095</v>
          </cell>
          <cell r="AP445">
            <v>200</v>
          </cell>
          <cell r="AQ445">
            <v>375</v>
          </cell>
          <cell r="AR445">
            <v>110</v>
          </cell>
          <cell r="AS445">
            <v>195</v>
          </cell>
          <cell r="AT445">
            <v>215</v>
          </cell>
          <cell r="AU445">
            <v>1.1000000000000001</v>
          </cell>
          <cell r="AV445">
            <v>3515</v>
          </cell>
          <cell r="AW445">
            <v>605</v>
          </cell>
          <cell r="AX445">
            <v>100</v>
          </cell>
          <cell r="AY445">
            <v>70</v>
          </cell>
          <cell r="AZ445">
            <v>435</v>
          </cell>
          <cell r="BA445">
            <v>2905</v>
          </cell>
          <cell r="BB445">
            <v>2.9</v>
          </cell>
          <cell r="BC445">
            <v>645</v>
          </cell>
          <cell r="BD445">
            <v>215</v>
          </cell>
          <cell r="BE445">
            <v>55</v>
          </cell>
          <cell r="BF445">
            <v>35</v>
          </cell>
          <cell r="BG445">
            <v>125</v>
          </cell>
          <cell r="BH445">
            <v>435</v>
          </cell>
          <cell r="BI445">
            <v>1495</v>
          </cell>
          <cell r="BJ445">
            <v>4.7</v>
          </cell>
          <cell r="BK445">
            <v>7026.5</v>
          </cell>
          <cell r="BL445">
            <v>2.2000000000000002</v>
          </cell>
          <cell r="BM445">
            <v>3289.0000000000005</v>
          </cell>
          <cell r="BN445">
            <v>1495</v>
          </cell>
          <cell r="BO445">
            <v>320</v>
          </cell>
          <cell r="BP445">
            <v>1175</v>
          </cell>
          <cell r="BQ445">
            <v>0</v>
          </cell>
          <cell r="BR445">
            <v>1495</v>
          </cell>
          <cell r="BS445">
            <v>965</v>
          </cell>
          <cell r="BT445">
            <v>370</v>
          </cell>
          <cell r="BU445">
            <v>165</v>
          </cell>
          <cell r="BV445">
            <v>1495</v>
          </cell>
          <cell r="BW445">
            <v>25</v>
          </cell>
          <cell r="BX445">
            <v>240</v>
          </cell>
          <cell r="BY445">
            <v>560</v>
          </cell>
          <cell r="BZ445">
            <v>480</v>
          </cell>
          <cell r="CA445">
            <v>105</v>
          </cell>
          <cell r="CB445">
            <v>0</v>
          </cell>
          <cell r="CC445">
            <v>30</v>
          </cell>
          <cell r="CD445">
            <v>10</v>
          </cell>
          <cell r="CE445">
            <v>35</v>
          </cell>
          <cell r="CF445">
            <v>1500</v>
          </cell>
          <cell r="CG445">
            <v>0</v>
          </cell>
          <cell r="CH445">
            <v>5</v>
          </cell>
          <cell r="CI445">
            <v>0</v>
          </cell>
          <cell r="CJ445">
            <v>5</v>
          </cell>
          <cell r="CK445">
            <v>0</v>
          </cell>
          <cell r="CL445">
            <v>1485</v>
          </cell>
          <cell r="CM445">
            <v>10</v>
          </cell>
          <cell r="CN445">
            <v>0</v>
          </cell>
          <cell r="CO445">
            <v>1500</v>
          </cell>
          <cell r="CP445">
            <v>435</v>
          </cell>
          <cell r="CQ445">
            <v>505</v>
          </cell>
          <cell r="CR445">
            <v>280</v>
          </cell>
          <cell r="CS445">
            <v>255</v>
          </cell>
          <cell r="CT445">
            <v>20</v>
          </cell>
          <cell r="CU445">
            <v>3520</v>
          </cell>
          <cell r="CV445">
            <v>2.4</v>
          </cell>
          <cell r="CW445">
            <v>1495</v>
          </cell>
          <cell r="CX445">
            <v>1000</v>
          </cell>
          <cell r="CY445">
            <v>10</v>
          </cell>
          <cell r="CZ445">
            <v>490</v>
          </cell>
        </row>
        <row r="446">
          <cell r="A446" t="str">
            <v>4620603.02</v>
          </cell>
          <cell r="B446" t="str">
            <v>0603.02</v>
          </cell>
          <cell r="C446" t="str">
            <v>Saint-Léonard</v>
          </cell>
          <cell r="D446">
            <v>2965</v>
          </cell>
          <cell r="E446">
            <v>865</v>
          </cell>
          <cell r="F446">
            <v>1545</v>
          </cell>
          <cell r="G446">
            <v>65</v>
          </cell>
          <cell r="H446">
            <v>250</v>
          </cell>
          <cell r="I446">
            <v>240</v>
          </cell>
          <cell r="J446">
            <v>2960</v>
          </cell>
          <cell r="K446">
            <v>2755</v>
          </cell>
          <cell r="L446">
            <v>210</v>
          </cell>
          <cell r="M446">
            <v>1055</v>
          </cell>
          <cell r="N446">
            <v>550</v>
          </cell>
          <cell r="O446">
            <v>240</v>
          </cell>
          <cell r="P446">
            <v>205</v>
          </cell>
          <cell r="Q446">
            <v>60</v>
          </cell>
          <cell r="R446">
            <v>1050</v>
          </cell>
          <cell r="S446">
            <v>865</v>
          </cell>
          <cell r="T446">
            <v>760</v>
          </cell>
          <cell r="U446">
            <v>345</v>
          </cell>
          <cell r="V446">
            <v>410</v>
          </cell>
          <cell r="W446">
            <v>170</v>
          </cell>
          <cell r="X446">
            <v>180</v>
          </cell>
          <cell r="Y446">
            <v>55</v>
          </cell>
          <cell r="Z446">
            <v>110</v>
          </cell>
          <cell r="AA446">
            <v>95</v>
          </cell>
          <cell r="AB446">
            <v>10</v>
          </cell>
          <cell r="AC446">
            <v>10</v>
          </cell>
          <cell r="AD446">
            <v>0</v>
          </cell>
          <cell r="AE446">
            <v>0</v>
          </cell>
          <cell r="AF446">
            <v>190</v>
          </cell>
          <cell r="AG446">
            <v>180</v>
          </cell>
          <cell r="AH446">
            <v>100</v>
          </cell>
          <cell r="AI446">
            <v>60</v>
          </cell>
          <cell r="AJ446">
            <v>15</v>
          </cell>
          <cell r="AK446">
            <v>10</v>
          </cell>
          <cell r="AL446">
            <v>0</v>
          </cell>
          <cell r="AM446">
            <v>10</v>
          </cell>
          <cell r="AN446">
            <v>0</v>
          </cell>
          <cell r="AO446">
            <v>1010</v>
          </cell>
          <cell r="AP446">
            <v>230</v>
          </cell>
          <cell r="AQ446">
            <v>325</v>
          </cell>
          <cell r="AR446">
            <v>95</v>
          </cell>
          <cell r="AS446">
            <v>155</v>
          </cell>
          <cell r="AT446">
            <v>200</v>
          </cell>
          <cell r="AU446">
            <v>1</v>
          </cell>
          <cell r="AV446">
            <v>3505</v>
          </cell>
          <cell r="AW446">
            <v>575</v>
          </cell>
          <cell r="AX446">
            <v>80</v>
          </cell>
          <cell r="AY446">
            <v>85</v>
          </cell>
          <cell r="AZ446">
            <v>405</v>
          </cell>
          <cell r="BA446">
            <v>2930</v>
          </cell>
          <cell r="BB446">
            <v>2.8</v>
          </cell>
          <cell r="BC446">
            <v>830</v>
          </cell>
          <cell r="BD446">
            <v>285</v>
          </cell>
          <cell r="BE446">
            <v>65</v>
          </cell>
          <cell r="BF446">
            <v>35</v>
          </cell>
          <cell r="BG446">
            <v>185</v>
          </cell>
          <cell r="BH446">
            <v>540</v>
          </cell>
          <cell r="BI446">
            <v>1480</v>
          </cell>
          <cell r="BJ446">
            <v>5.0999999999999996</v>
          </cell>
          <cell r="BK446">
            <v>7547.9999999999991</v>
          </cell>
          <cell r="BL446">
            <v>2.4</v>
          </cell>
          <cell r="BM446">
            <v>3552</v>
          </cell>
          <cell r="BN446">
            <v>1480</v>
          </cell>
          <cell r="BO446">
            <v>570</v>
          </cell>
          <cell r="BP446">
            <v>915</v>
          </cell>
          <cell r="BQ446">
            <v>0</v>
          </cell>
          <cell r="BR446">
            <v>1480</v>
          </cell>
          <cell r="BS446">
            <v>1035</v>
          </cell>
          <cell r="BT446">
            <v>370</v>
          </cell>
          <cell r="BU446">
            <v>85</v>
          </cell>
          <cell r="BV446">
            <v>1485</v>
          </cell>
          <cell r="BW446">
            <v>25</v>
          </cell>
          <cell r="BX446">
            <v>235</v>
          </cell>
          <cell r="BY446">
            <v>720</v>
          </cell>
          <cell r="BZ446">
            <v>360</v>
          </cell>
          <cell r="CA446">
            <v>85</v>
          </cell>
          <cell r="CB446">
            <v>30</v>
          </cell>
          <cell r="CC446">
            <v>0</v>
          </cell>
          <cell r="CD446">
            <v>0</v>
          </cell>
          <cell r="CE446">
            <v>20</v>
          </cell>
          <cell r="CF446">
            <v>1485</v>
          </cell>
          <cell r="CG446">
            <v>15</v>
          </cell>
          <cell r="CH446">
            <v>0</v>
          </cell>
          <cell r="CI446">
            <v>0</v>
          </cell>
          <cell r="CJ446">
            <v>350</v>
          </cell>
          <cell r="CK446">
            <v>35</v>
          </cell>
          <cell r="CL446">
            <v>1080</v>
          </cell>
          <cell r="CM446">
            <v>0</v>
          </cell>
          <cell r="CN446">
            <v>0</v>
          </cell>
          <cell r="CO446">
            <v>1480</v>
          </cell>
          <cell r="CP446">
            <v>405</v>
          </cell>
          <cell r="CQ446">
            <v>530</v>
          </cell>
          <cell r="CR446">
            <v>260</v>
          </cell>
          <cell r="CS446">
            <v>270</v>
          </cell>
          <cell r="CT446">
            <v>15</v>
          </cell>
          <cell r="CU446">
            <v>3510</v>
          </cell>
          <cell r="CV446">
            <v>2.4</v>
          </cell>
          <cell r="CW446">
            <v>1485</v>
          </cell>
          <cell r="CX446">
            <v>1005</v>
          </cell>
          <cell r="CY446">
            <v>20</v>
          </cell>
          <cell r="CZ446">
            <v>450</v>
          </cell>
        </row>
        <row r="447">
          <cell r="A447" t="str">
            <v>4620603.03</v>
          </cell>
          <cell r="B447" t="str">
            <v>0603.03</v>
          </cell>
          <cell r="C447" t="str">
            <v>Saint-Léonard</v>
          </cell>
          <cell r="D447">
            <v>2735</v>
          </cell>
          <cell r="E447">
            <v>965</v>
          </cell>
          <cell r="F447">
            <v>1260</v>
          </cell>
          <cell r="G447">
            <v>110</v>
          </cell>
          <cell r="H447">
            <v>230</v>
          </cell>
          <cell r="I447">
            <v>175</v>
          </cell>
          <cell r="J447">
            <v>2735</v>
          </cell>
          <cell r="K447">
            <v>2545</v>
          </cell>
          <cell r="L447">
            <v>195</v>
          </cell>
          <cell r="M447">
            <v>965</v>
          </cell>
          <cell r="N447">
            <v>450</v>
          </cell>
          <cell r="O447">
            <v>240</v>
          </cell>
          <cell r="P447">
            <v>175</v>
          </cell>
          <cell r="Q447">
            <v>100</v>
          </cell>
          <cell r="R447">
            <v>970</v>
          </cell>
          <cell r="S447">
            <v>680</v>
          </cell>
          <cell r="T447">
            <v>595</v>
          </cell>
          <cell r="U447">
            <v>230</v>
          </cell>
          <cell r="V447">
            <v>365</v>
          </cell>
          <cell r="W447">
            <v>145</v>
          </cell>
          <cell r="X447">
            <v>135</v>
          </cell>
          <cell r="Y447">
            <v>85</v>
          </cell>
          <cell r="Z447">
            <v>85</v>
          </cell>
          <cell r="AA447">
            <v>45</v>
          </cell>
          <cell r="AB447">
            <v>40</v>
          </cell>
          <cell r="AC447">
            <v>20</v>
          </cell>
          <cell r="AD447">
            <v>10</v>
          </cell>
          <cell r="AE447">
            <v>15</v>
          </cell>
          <cell r="AF447">
            <v>285</v>
          </cell>
          <cell r="AG447">
            <v>270</v>
          </cell>
          <cell r="AH447">
            <v>155</v>
          </cell>
          <cell r="AI447">
            <v>75</v>
          </cell>
          <cell r="AJ447">
            <v>35</v>
          </cell>
          <cell r="AK447">
            <v>20</v>
          </cell>
          <cell r="AL447">
            <v>20</v>
          </cell>
          <cell r="AM447">
            <v>0</v>
          </cell>
          <cell r="AN447">
            <v>0</v>
          </cell>
          <cell r="AO447">
            <v>1230</v>
          </cell>
          <cell r="AP447">
            <v>270</v>
          </cell>
          <cell r="AQ447">
            <v>415</v>
          </cell>
          <cell r="AR447">
            <v>120</v>
          </cell>
          <cell r="AS447">
            <v>225</v>
          </cell>
          <cell r="AT447">
            <v>195</v>
          </cell>
          <cell r="AU447">
            <v>1.3</v>
          </cell>
          <cell r="AV447">
            <v>3435</v>
          </cell>
          <cell r="AW447">
            <v>555</v>
          </cell>
          <cell r="AX447">
            <v>105</v>
          </cell>
          <cell r="AY447">
            <v>135</v>
          </cell>
          <cell r="AZ447">
            <v>320</v>
          </cell>
          <cell r="BA447">
            <v>2880</v>
          </cell>
          <cell r="BB447">
            <v>3</v>
          </cell>
          <cell r="BC447">
            <v>495</v>
          </cell>
          <cell r="BD447">
            <v>155</v>
          </cell>
          <cell r="BE447">
            <v>15</v>
          </cell>
          <cell r="BF447">
            <v>20</v>
          </cell>
          <cell r="BG447">
            <v>120</v>
          </cell>
          <cell r="BH447">
            <v>340</v>
          </cell>
          <cell r="BI447">
            <v>1325</v>
          </cell>
          <cell r="BJ447">
            <v>4.8</v>
          </cell>
          <cell r="BK447">
            <v>6360</v>
          </cell>
          <cell r="BL447">
            <v>2.2999999999999998</v>
          </cell>
          <cell r="BM447">
            <v>3047.4999999999995</v>
          </cell>
          <cell r="BN447">
            <v>1320</v>
          </cell>
          <cell r="BO447">
            <v>310</v>
          </cell>
          <cell r="BP447">
            <v>1015</v>
          </cell>
          <cell r="BQ447">
            <v>0</v>
          </cell>
          <cell r="BR447">
            <v>1325</v>
          </cell>
          <cell r="BS447">
            <v>850</v>
          </cell>
          <cell r="BT447">
            <v>365</v>
          </cell>
          <cell r="BU447">
            <v>105</v>
          </cell>
          <cell r="BV447">
            <v>1325</v>
          </cell>
          <cell r="BW447">
            <v>50</v>
          </cell>
          <cell r="BX447">
            <v>165</v>
          </cell>
          <cell r="BY447">
            <v>465</v>
          </cell>
          <cell r="BZ447">
            <v>505</v>
          </cell>
          <cell r="CA447">
            <v>80</v>
          </cell>
          <cell r="CB447">
            <v>30</v>
          </cell>
          <cell r="CC447">
            <v>10</v>
          </cell>
          <cell r="CD447">
            <v>0</v>
          </cell>
          <cell r="CE447">
            <v>0</v>
          </cell>
          <cell r="CF447">
            <v>1325</v>
          </cell>
          <cell r="CG447">
            <v>0</v>
          </cell>
          <cell r="CH447">
            <v>10</v>
          </cell>
          <cell r="CI447">
            <v>0</v>
          </cell>
          <cell r="CJ447">
            <v>0</v>
          </cell>
          <cell r="CK447">
            <v>0</v>
          </cell>
          <cell r="CL447">
            <v>1310</v>
          </cell>
          <cell r="CM447">
            <v>0</v>
          </cell>
          <cell r="CN447">
            <v>0</v>
          </cell>
          <cell r="CO447">
            <v>1320</v>
          </cell>
          <cell r="CP447">
            <v>315</v>
          </cell>
          <cell r="CQ447">
            <v>425</v>
          </cell>
          <cell r="CR447">
            <v>250</v>
          </cell>
          <cell r="CS447">
            <v>285</v>
          </cell>
          <cell r="CT447">
            <v>45</v>
          </cell>
          <cell r="CU447">
            <v>3440</v>
          </cell>
          <cell r="CV447">
            <v>2.6</v>
          </cell>
          <cell r="CW447">
            <v>1320</v>
          </cell>
          <cell r="CX447">
            <v>890</v>
          </cell>
          <cell r="CY447">
            <v>35</v>
          </cell>
          <cell r="CZ447">
            <v>395</v>
          </cell>
        </row>
        <row r="448">
          <cell r="A448" t="str">
            <v>4620604.01</v>
          </cell>
          <cell r="B448" t="str">
            <v>0604.01</v>
          </cell>
          <cell r="C448" t="str">
            <v>Saint-Léonard</v>
          </cell>
          <cell r="D448">
            <v>2615</v>
          </cell>
          <cell r="E448">
            <v>730</v>
          </cell>
          <cell r="F448">
            <v>1545</v>
          </cell>
          <cell r="G448">
            <v>55</v>
          </cell>
          <cell r="H448">
            <v>130</v>
          </cell>
          <cell r="I448">
            <v>160</v>
          </cell>
          <cell r="J448">
            <v>2620</v>
          </cell>
          <cell r="K448">
            <v>2475</v>
          </cell>
          <cell r="L448">
            <v>140</v>
          </cell>
          <cell r="M448">
            <v>940</v>
          </cell>
          <cell r="N448">
            <v>410</v>
          </cell>
          <cell r="O448">
            <v>215</v>
          </cell>
          <cell r="P448">
            <v>210</v>
          </cell>
          <cell r="Q448">
            <v>110</v>
          </cell>
          <cell r="R448">
            <v>945</v>
          </cell>
          <cell r="S448">
            <v>835</v>
          </cell>
          <cell r="T448">
            <v>755</v>
          </cell>
          <cell r="U448">
            <v>320</v>
          </cell>
          <cell r="V448">
            <v>435</v>
          </cell>
          <cell r="W448">
            <v>125</v>
          </cell>
          <cell r="X448">
            <v>205</v>
          </cell>
          <cell r="Y448">
            <v>100</v>
          </cell>
          <cell r="Z448">
            <v>85</v>
          </cell>
          <cell r="AA448">
            <v>35</v>
          </cell>
          <cell r="AB448">
            <v>45</v>
          </cell>
          <cell r="AC448">
            <v>35</v>
          </cell>
          <cell r="AD448">
            <v>10</v>
          </cell>
          <cell r="AE448">
            <v>0</v>
          </cell>
          <cell r="AF448">
            <v>105</v>
          </cell>
          <cell r="AG448">
            <v>80</v>
          </cell>
          <cell r="AH448">
            <v>35</v>
          </cell>
          <cell r="AI448">
            <v>45</v>
          </cell>
          <cell r="AJ448">
            <v>0</v>
          </cell>
          <cell r="AK448">
            <v>20</v>
          </cell>
          <cell r="AL448">
            <v>20</v>
          </cell>
          <cell r="AM448">
            <v>0</v>
          </cell>
          <cell r="AN448">
            <v>0</v>
          </cell>
          <cell r="AO448">
            <v>1080</v>
          </cell>
          <cell r="AP448">
            <v>190</v>
          </cell>
          <cell r="AQ448">
            <v>330</v>
          </cell>
          <cell r="AR448">
            <v>125</v>
          </cell>
          <cell r="AS448">
            <v>250</v>
          </cell>
          <cell r="AT448">
            <v>180</v>
          </cell>
          <cell r="AU448">
            <v>1.1000000000000001</v>
          </cell>
          <cell r="AV448">
            <v>3130</v>
          </cell>
          <cell r="AW448">
            <v>270</v>
          </cell>
          <cell r="AX448">
            <v>55</v>
          </cell>
          <cell r="AY448">
            <v>45</v>
          </cell>
          <cell r="AZ448">
            <v>170</v>
          </cell>
          <cell r="BA448">
            <v>2860</v>
          </cell>
          <cell r="BB448">
            <v>3</v>
          </cell>
          <cell r="BC448">
            <v>730</v>
          </cell>
          <cell r="BD448">
            <v>160</v>
          </cell>
          <cell r="BE448">
            <v>40</v>
          </cell>
          <cell r="BF448">
            <v>15</v>
          </cell>
          <cell r="BG448">
            <v>100</v>
          </cell>
          <cell r="BH448">
            <v>570</v>
          </cell>
          <cell r="BI448">
            <v>1125</v>
          </cell>
          <cell r="BJ448">
            <v>6.9</v>
          </cell>
          <cell r="BK448">
            <v>7762.5</v>
          </cell>
          <cell r="BL448">
            <v>2.9</v>
          </cell>
          <cell r="BM448">
            <v>3262.5</v>
          </cell>
          <cell r="BN448">
            <v>1130</v>
          </cell>
          <cell r="BO448">
            <v>920</v>
          </cell>
          <cell r="BP448">
            <v>210</v>
          </cell>
          <cell r="BQ448">
            <v>0</v>
          </cell>
          <cell r="BR448">
            <v>1125</v>
          </cell>
          <cell r="BS448">
            <v>780</v>
          </cell>
          <cell r="BT448">
            <v>330</v>
          </cell>
          <cell r="BU448">
            <v>20</v>
          </cell>
          <cell r="BV448">
            <v>1130</v>
          </cell>
          <cell r="BW448">
            <v>20</v>
          </cell>
          <cell r="BX448">
            <v>220</v>
          </cell>
          <cell r="BY448">
            <v>670</v>
          </cell>
          <cell r="BZ448">
            <v>155</v>
          </cell>
          <cell r="CA448">
            <v>15</v>
          </cell>
          <cell r="CB448">
            <v>10</v>
          </cell>
          <cell r="CC448">
            <v>25</v>
          </cell>
          <cell r="CD448">
            <v>10</v>
          </cell>
          <cell r="CE448">
            <v>0</v>
          </cell>
          <cell r="CF448">
            <v>1130</v>
          </cell>
          <cell r="CG448">
            <v>760</v>
          </cell>
          <cell r="CH448">
            <v>15</v>
          </cell>
          <cell r="CI448">
            <v>0</v>
          </cell>
          <cell r="CJ448">
            <v>60</v>
          </cell>
          <cell r="CK448">
            <v>0</v>
          </cell>
          <cell r="CL448">
            <v>295</v>
          </cell>
          <cell r="CM448">
            <v>0</v>
          </cell>
          <cell r="CN448">
            <v>0</v>
          </cell>
          <cell r="CO448">
            <v>1130</v>
          </cell>
          <cell r="CP448">
            <v>170</v>
          </cell>
          <cell r="CQ448">
            <v>415</v>
          </cell>
          <cell r="CR448">
            <v>210</v>
          </cell>
          <cell r="CS448">
            <v>310</v>
          </cell>
          <cell r="CT448">
            <v>25</v>
          </cell>
          <cell r="CU448">
            <v>3120</v>
          </cell>
          <cell r="CV448">
            <v>2.8</v>
          </cell>
          <cell r="CW448">
            <v>1130</v>
          </cell>
          <cell r="CX448">
            <v>930</v>
          </cell>
          <cell r="CY448">
            <v>10</v>
          </cell>
          <cell r="CZ448">
            <v>190</v>
          </cell>
        </row>
        <row r="449">
          <cell r="A449" t="str">
            <v>4620604.02</v>
          </cell>
          <cell r="B449" t="str">
            <v>0604.02</v>
          </cell>
          <cell r="C449" t="str">
            <v>Saint-Léonard</v>
          </cell>
          <cell r="D449">
            <v>3530</v>
          </cell>
          <cell r="E449">
            <v>1155</v>
          </cell>
          <cell r="F449">
            <v>1720</v>
          </cell>
          <cell r="G449">
            <v>105</v>
          </cell>
          <cell r="H449">
            <v>340</v>
          </cell>
          <cell r="I449">
            <v>210</v>
          </cell>
          <cell r="J449">
            <v>3530</v>
          </cell>
          <cell r="K449">
            <v>3210</v>
          </cell>
          <cell r="L449">
            <v>325</v>
          </cell>
          <cell r="M449">
            <v>1305</v>
          </cell>
          <cell r="N449">
            <v>640</v>
          </cell>
          <cell r="O449">
            <v>330</v>
          </cell>
          <cell r="P449">
            <v>245</v>
          </cell>
          <cell r="Q449">
            <v>95</v>
          </cell>
          <cell r="R449">
            <v>1305</v>
          </cell>
          <cell r="S449">
            <v>1000</v>
          </cell>
          <cell r="T449">
            <v>835</v>
          </cell>
          <cell r="U449">
            <v>365</v>
          </cell>
          <cell r="V449">
            <v>465</v>
          </cell>
          <cell r="W449">
            <v>185</v>
          </cell>
          <cell r="X449">
            <v>205</v>
          </cell>
          <cell r="Y449">
            <v>75</v>
          </cell>
          <cell r="Z449">
            <v>165</v>
          </cell>
          <cell r="AA449">
            <v>80</v>
          </cell>
          <cell r="AB449">
            <v>90</v>
          </cell>
          <cell r="AC449">
            <v>70</v>
          </cell>
          <cell r="AD449">
            <v>0</v>
          </cell>
          <cell r="AE449">
            <v>10</v>
          </cell>
          <cell r="AF449">
            <v>310</v>
          </cell>
          <cell r="AG449">
            <v>260</v>
          </cell>
          <cell r="AH449">
            <v>160</v>
          </cell>
          <cell r="AI449">
            <v>70</v>
          </cell>
          <cell r="AJ449">
            <v>30</v>
          </cell>
          <cell r="AK449">
            <v>45</v>
          </cell>
          <cell r="AL449">
            <v>35</v>
          </cell>
          <cell r="AM449">
            <v>0</v>
          </cell>
          <cell r="AN449">
            <v>10</v>
          </cell>
          <cell r="AO449">
            <v>1430</v>
          </cell>
          <cell r="AP449">
            <v>415</v>
          </cell>
          <cell r="AQ449">
            <v>395</v>
          </cell>
          <cell r="AR449">
            <v>130</v>
          </cell>
          <cell r="AS449">
            <v>200</v>
          </cell>
          <cell r="AT449">
            <v>280</v>
          </cell>
          <cell r="AU449">
            <v>1.1000000000000001</v>
          </cell>
          <cell r="AV449">
            <v>4350</v>
          </cell>
          <cell r="AW449">
            <v>610</v>
          </cell>
          <cell r="AX449">
            <v>150</v>
          </cell>
          <cell r="AY449">
            <v>55</v>
          </cell>
          <cell r="AZ449">
            <v>415</v>
          </cell>
          <cell r="BA449">
            <v>3735</v>
          </cell>
          <cell r="BB449">
            <v>2.9</v>
          </cell>
          <cell r="BC449">
            <v>610</v>
          </cell>
          <cell r="BD449">
            <v>130</v>
          </cell>
          <cell r="BE449">
            <v>55</v>
          </cell>
          <cell r="BF449">
            <v>0</v>
          </cell>
          <cell r="BG449">
            <v>75</v>
          </cell>
          <cell r="BH449">
            <v>480</v>
          </cell>
          <cell r="BI449">
            <v>1745</v>
          </cell>
          <cell r="BJ449">
            <v>5</v>
          </cell>
          <cell r="BK449">
            <v>8725</v>
          </cell>
          <cell r="BL449">
            <v>2.4</v>
          </cell>
          <cell r="BM449">
            <v>4188</v>
          </cell>
          <cell r="BN449">
            <v>1745</v>
          </cell>
          <cell r="BO449">
            <v>530</v>
          </cell>
          <cell r="BP449">
            <v>1210</v>
          </cell>
          <cell r="BQ449">
            <v>0</v>
          </cell>
          <cell r="BR449">
            <v>1745</v>
          </cell>
          <cell r="BS449">
            <v>1080</v>
          </cell>
          <cell r="BT449">
            <v>535</v>
          </cell>
          <cell r="BU449">
            <v>125</v>
          </cell>
          <cell r="BV449">
            <v>1745</v>
          </cell>
          <cell r="BW449">
            <v>30</v>
          </cell>
          <cell r="BX449">
            <v>175</v>
          </cell>
          <cell r="BY449">
            <v>585</v>
          </cell>
          <cell r="BZ449">
            <v>690</v>
          </cell>
          <cell r="CA449">
            <v>135</v>
          </cell>
          <cell r="CB449">
            <v>110</v>
          </cell>
          <cell r="CC449">
            <v>20</v>
          </cell>
          <cell r="CD449">
            <v>0</v>
          </cell>
          <cell r="CE449">
            <v>0</v>
          </cell>
          <cell r="CF449">
            <v>1745</v>
          </cell>
          <cell r="CG449">
            <v>10</v>
          </cell>
          <cell r="CH449">
            <v>45</v>
          </cell>
          <cell r="CI449">
            <v>0</v>
          </cell>
          <cell r="CJ449">
            <v>45</v>
          </cell>
          <cell r="CK449">
            <v>0</v>
          </cell>
          <cell r="CL449">
            <v>1640</v>
          </cell>
          <cell r="CM449">
            <v>0</v>
          </cell>
          <cell r="CN449">
            <v>0</v>
          </cell>
          <cell r="CO449">
            <v>1745</v>
          </cell>
          <cell r="CP449">
            <v>410</v>
          </cell>
          <cell r="CQ449">
            <v>610</v>
          </cell>
          <cell r="CR449">
            <v>340</v>
          </cell>
          <cell r="CS449">
            <v>355</v>
          </cell>
          <cell r="CT449">
            <v>30</v>
          </cell>
          <cell r="CU449">
            <v>4350</v>
          </cell>
          <cell r="CV449">
            <v>2.5</v>
          </cell>
          <cell r="CW449">
            <v>1745</v>
          </cell>
          <cell r="CX449">
            <v>1275</v>
          </cell>
          <cell r="CY449">
            <v>15</v>
          </cell>
          <cell r="CZ449">
            <v>450</v>
          </cell>
        </row>
        <row r="450">
          <cell r="A450" t="str">
            <v>4620604.03</v>
          </cell>
          <cell r="B450" t="str">
            <v>0604.03</v>
          </cell>
          <cell r="C450" t="str">
            <v>Saint-Léonard</v>
          </cell>
          <cell r="D450">
            <v>2610</v>
          </cell>
          <cell r="E450">
            <v>900</v>
          </cell>
          <cell r="F450">
            <v>1270</v>
          </cell>
          <cell r="G450">
            <v>55</v>
          </cell>
          <cell r="H450">
            <v>220</v>
          </cell>
          <cell r="I450">
            <v>160</v>
          </cell>
          <cell r="J450">
            <v>2610</v>
          </cell>
          <cell r="K450">
            <v>2445</v>
          </cell>
          <cell r="L450">
            <v>165</v>
          </cell>
          <cell r="M450">
            <v>900</v>
          </cell>
          <cell r="N450">
            <v>420</v>
          </cell>
          <cell r="O450">
            <v>230</v>
          </cell>
          <cell r="P450">
            <v>195</v>
          </cell>
          <cell r="Q450">
            <v>50</v>
          </cell>
          <cell r="R450">
            <v>900</v>
          </cell>
          <cell r="S450">
            <v>715</v>
          </cell>
          <cell r="T450">
            <v>635</v>
          </cell>
          <cell r="U450">
            <v>225</v>
          </cell>
          <cell r="V450">
            <v>405</v>
          </cell>
          <cell r="W450">
            <v>160</v>
          </cell>
          <cell r="X450">
            <v>195</v>
          </cell>
          <cell r="Y450">
            <v>45</v>
          </cell>
          <cell r="Z450">
            <v>80</v>
          </cell>
          <cell r="AA450">
            <v>60</v>
          </cell>
          <cell r="AB450">
            <v>25</v>
          </cell>
          <cell r="AC450">
            <v>25</v>
          </cell>
          <cell r="AD450">
            <v>0</v>
          </cell>
          <cell r="AE450">
            <v>0</v>
          </cell>
          <cell r="AF450">
            <v>180</v>
          </cell>
          <cell r="AG450">
            <v>160</v>
          </cell>
          <cell r="AH450">
            <v>115</v>
          </cell>
          <cell r="AI450">
            <v>40</v>
          </cell>
          <cell r="AJ450">
            <v>0</v>
          </cell>
          <cell r="AK450">
            <v>25</v>
          </cell>
          <cell r="AL450">
            <v>15</v>
          </cell>
          <cell r="AM450">
            <v>0</v>
          </cell>
          <cell r="AN450">
            <v>0</v>
          </cell>
          <cell r="AO450">
            <v>970</v>
          </cell>
          <cell r="AP450">
            <v>210</v>
          </cell>
          <cell r="AQ450">
            <v>235</v>
          </cell>
          <cell r="AR450">
            <v>100</v>
          </cell>
          <cell r="AS450">
            <v>190</v>
          </cell>
          <cell r="AT450">
            <v>240</v>
          </cell>
          <cell r="AU450">
            <v>1.1000000000000001</v>
          </cell>
          <cell r="AV450">
            <v>3050</v>
          </cell>
          <cell r="AW450">
            <v>465</v>
          </cell>
          <cell r="AX450">
            <v>95</v>
          </cell>
          <cell r="AY450">
            <v>55</v>
          </cell>
          <cell r="AZ450">
            <v>320</v>
          </cell>
          <cell r="BA450">
            <v>2585</v>
          </cell>
          <cell r="BB450">
            <v>2.9</v>
          </cell>
          <cell r="BC450">
            <v>550</v>
          </cell>
          <cell r="BD450">
            <v>160</v>
          </cell>
          <cell r="BE450">
            <v>45</v>
          </cell>
          <cell r="BF450">
            <v>10</v>
          </cell>
          <cell r="BG450">
            <v>105</v>
          </cell>
          <cell r="BH450">
            <v>385</v>
          </cell>
          <cell r="BI450">
            <v>1235</v>
          </cell>
          <cell r="BJ450">
            <v>5.2</v>
          </cell>
          <cell r="BK450">
            <v>6422</v>
          </cell>
          <cell r="BL450">
            <v>2.2999999999999998</v>
          </cell>
          <cell r="BM450">
            <v>2840.5</v>
          </cell>
          <cell r="BN450">
            <v>1235</v>
          </cell>
          <cell r="BO450">
            <v>440</v>
          </cell>
          <cell r="BP450">
            <v>795</v>
          </cell>
          <cell r="BQ450">
            <v>0</v>
          </cell>
          <cell r="BR450">
            <v>1235</v>
          </cell>
          <cell r="BS450">
            <v>820</v>
          </cell>
          <cell r="BT450">
            <v>365</v>
          </cell>
          <cell r="BU450">
            <v>50</v>
          </cell>
          <cell r="BV450">
            <v>1235</v>
          </cell>
          <cell r="BW450">
            <v>35</v>
          </cell>
          <cell r="BX450">
            <v>120</v>
          </cell>
          <cell r="BY450">
            <v>555</v>
          </cell>
          <cell r="BZ450">
            <v>385</v>
          </cell>
          <cell r="CA450">
            <v>75</v>
          </cell>
          <cell r="CB450">
            <v>55</v>
          </cell>
          <cell r="CC450">
            <v>10</v>
          </cell>
          <cell r="CD450">
            <v>0</v>
          </cell>
          <cell r="CE450">
            <v>10</v>
          </cell>
          <cell r="CF450">
            <v>1235</v>
          </cell>
          <cell r="CG450">
            <v>45</v>
          </cell>
          <cell r="CH450">
            <v>40</v>
          </cell>
          <cell r="CI450">
            <v>0</v>
          </cell>
          <cell r="CJ450">
            <v>25</v>
          </cell>
          <cell r="CK450">
            <v>0</v>
          </cell>
          <cell r="CL450">
            <v>1120</v>
          </cell>
          <cell r="CM450">
            <v>0</v>
          </cell>
          <cell r="CN450">
            <v>0</v>
          </cell>
          <cell r="CO450">
            <v>1240</v>
          </cell>
          <cell r="CP450">
            <v>320</v>
          </cell>
          <cell r="CQ450">
            <v>410</v>
          </cell>
          <cell r="CR450">
            <v>230</v>
          </cell>
          <cell r="CS450">
            <v>250</v>
          </cell>
          <cell r="CT450">
            <v>25</v>
          </cell>
          <cell r="CU450">
            <v>3050</v>
          </cell>
          <cell r="CV450">
            <v>2.5</v>
          </cell>
          <cell r="CW450">
            <v>1235</v>
          </cell>
          <cell r="CX450">
            <v>865</v>
          </cell>
          <cell r="CY450">
            <v>15</v>
          </cell>
          <cell r="CZ450">
            <v>350</v>
          </cell>
        </row>
        <row r="451">
          <cell r="A451" t="str">
            <v>4620604.04</v>
          </cell>
          <cell r="B451" t="str">
            <v>0604.04</v>
          </cell>
          <cell r="C451" t="str">
            <v>Saint-Léonard</v>
          </cell>
          <cell r="D451">
            <v>2720</v>
          </cell>
          <cell r="E451">
            <v>875</v>
          </cell>
          <cell r="F451">
            <v>1350</v>
          </cell>
          <cell r="G451">
            <v>80</v>
          </cell>
          <cell r="H451">
            <v>250</v>
          </cell>
          <cell r="I451">
            <v>165</v>
          </cell>
          <cell r="J451">
            <v>2725</v>
          </cell>
          <cell r="K451">
            <v>2485</v>
          </cell>
          <cell r="L451">
            <v>235</v>
          </cell>
          <cell r="M451">
            <v>975</v>
          </cell>
          <cell r="N451">
            <v>455</v>
          </cell>
          <cell r="O451">
            <v>255</v>
          </cell>
          <cell r="P451">
            <v>185</v>
          </cell>
          <cell r="Q451">
            <v>75</v>
          </cell>
          <cell r="R451">
            <v>970</v>
          </cell>
          <cell r="S451">
            <v>795</v>
          </cell>
          <cell r="T451">
            <v>675</v>
          </cell>
          <cell r="U451">
            <v>240</v>
          </cell>
          <cell r="V451">
            <v>435</v>
          </cell>
          <cell r="W451">
            <v>180</v>
          </cell>
          <cell r="X451">
            <v>180</v>
          </cell>
          <cell r="Y451">
            <v>75</v>
          </cell>
          <cell r="Z451">
            <v>125</v>
          </cell>
          <cell r="AA451">
            <v>95</v>
          </cell>
          <cell r="AB451">
            <v>30</v>
          </cell>
          <cell r="AC451">
            <v>25</v>
          </cell>
          <cell r="AD451">
            <v>0</v>
          </cell>
          <cell r="AE451">
            <v>0</v>
          </cell>
          <cell r="AF451">
            <v>175</v>
          </cell>
          <cell r="AG451">
            <v>160</v>
          </cell>
          <cell r="AH451">
            <v>110</v>
          </cell>
          <cell r="AI451">
            <v>45</v>
          </cell>
          <cell r="AJ451">
            <v>0</v>
          </cell>
          <cell r="AK451">
            <v>15</v>
          </cell>
          <cell r="AL451">
            <v>10</v>
          </cell>
          <cell r="AM451">
            <v>0</v>
          </cell>
          <cell r="AN451">
            <v>0</v>
          </cell>
          <cell r="AO451">
            <v>1065</v>
          </cell>
          <cell r="AP451">
            <v>255</v>
          </cell>
          <cell r="AQ451">
            <v>320</v>
          </cell>
          <cell r="AR451">
            <v>115</v>
          </cell>
          <cell r="AS451">
            <v>160</v>
          </cell>
          <cell r="AT451">
            <v>210</v>
          </cell>
          <cell r="AU451">
            <v>1.1000000000000001</v>
          </cell>
          <cell r="AV451">
            <v>3300</v>
          </cell>
          <cell r="AW451">
            <v>470</v>
          </cell>
          <cell r="AX451">
            <v>60</v>
          </cell>
          <cell r="AY451">
            <v>90</v>
          </cell>
          <cell r="AZ451">
            <v>325</v>
          </cell>
          <cell r="BA451">
            <v>2835</v>
          </cell>
          <cell r="BB451">
            <v>2.9</v>
          </cell>
          <cell r="BC451">
            <v>465</v>
          </cell>
          <cell r="BD451">
            <v>115</v>
          </cell>
          <cell r="BE451">
            <v>15</v>
          </cell>
          <cell r="BF451">
            <v>0</v>
          </cell>
          <cell r="BG451">
            <v>100</v>
          </cell>
          <cell r="BH451">
            <v>345</v>
          </cell>
          <cell r="BI451">
            <v>1335</v>
          </cell>
          <cell r="BJ451">
            <v>5.2</v>
          </cell>
          <cell r="BK451">
            <v>6942</v>
          </cell>
          <cell r="BL451">
            <v>2.4</v>
          </cell>
          <cell r="BM451">
            <v>3204</v>
          </cell>
          <cell r="BN451">
            <v>1330</v>
          </cell>
          <cell r="BO451">
            <v>495</v>
          </cell>
          <cell r="BP451">
            <v>845</v>
          </cell>
          <cell r="BQ451">
            <v>0</v>
          </cell>
          <cell r="BR451">
            <v>1330</v>
          </cell>
          <cell r="BS451">
            <v>890</v>
          </cell>
          <cell r="BT451">
            <v>380</v>
          </cell>
          <cell r="BU451">
            <v>65</v>
          </cell>
          <cell r="BV451">
            <v>1335</v>
          </cell>
          <cell r="BW451">
            <v>15</v>
          </cell>
          <cell r="BX451">
            <v>80</v>
          </cell>
          <cell r="BY451">
            <v>225</v>
          </cell>
          <cell r="BZ451">
            <v>690</v>
          </cell>
          <cell r="CA451">
            <v>190</v>
          </cell>
          <cell r="CB451">
            <v>110</v>
          </cell>
          <cell r="CC451">
            <v>0</v>
          </cell>
          <cell r="CD451">
            <v>15</v>
          </cell>
          <cell r="CE451">
            <v>10</v>
          </cell>
          <cell r="CF451">
            <v>1335</v>
          </cell>
          <cell r="CG451">
            <v>20</v>
          </cell>
          <cell r="CH451">
            <v>105</v>
          </cell>
          <cell r="CI451">
            <v>0</v>
          </cell>
          <cell r="CJ451">
            <v>5</v>
          </cell>
          <cell r="CK451">
            <v>0</v>
          </cell>
          <cell r="CL451">
            <v>1195</v>
          </cell>
          <cell r="CM451">
            <v>0</v>
          </cell>
          <cell r="CN451">
            <v>0</v>
          </cell>
          <cell r="CO451">
            <v>1330</v>
          </cell>
          <cell r="CP451">
            <v>320</v>
          </cell>
          <cell r="CQ451">
            <v>450</v>
          </cell>
          <cell r="CR451">
            <v>270</v>
          </cell>
          <cell r="CS451">
            <v>275</v>
          </cell>
          <cell r="CT451">
            <v>15</v>
          </cell>
          <cell r="CU451">
            <v>3305</v>
          </cell>
          <cell r="CV451">
            <v>2.5</v>
          </cell>
          <cell r="CW451">
            <v>1335</v>
          </cell>
          <cell r="CX451">
            <v>965</v>
          </cell>
          <cell r="CY451">
            <v>10</v>
          </cell>
          <cell r="CZ451">
            <v>365</v>
          </cell>
        </row>
        <row r="452">
          <cell r="A452" t="str">
            <v>4620604.05</v>
          </cell>
          <cell r="B452" t="str">
            <v>0604.05</v>
          </cell>
          <cell r="C452" t="str">
            <v>Saint-Léonard</v>
          </cell>
          <cell r="D452">
            <v>3335</v>
          </cell>
          <cell r="E452">
            <v>1080</v>
          </cell>
          <cell r="F452">
            <v>1640</v>
          </cell>
          <cell r="G452">
            <v>90</v>
          </cell>
          <cell r="H452">
            <v>305</v>
          </cell>
          <cell r="I452">
            <v>215</v>
          </cell>
          <cell r="J452">
            <v>3335</v>
          </cell>
          <cell r="K452">
            <v>3065</v>
          </cell>
          <cell r="L452">
            <v>270</v>
          </cell>
          <cell r="M452">
            <v>1225</v>
          </cell>
          <cell r="N452">
            <v>585</v>
          </cell>
          <cell r="O452">
            <v>355</v>
          </cell>
          <cell r="P452">
            <v>205</v>
          </cell>
          <cell r="Q452">
            <v>80</v>
          </cell>
          <cell r="R452">
            <v>1225</v>
          </cell>
          <cell r="S452">
            <v>950</v>
          </cell>
          <cell r="T452">
            <v>810</v>
          </cell>
          <cell r="U452">
            <v>320</v>
          </cell>
          <cell r="V452">
            <v>495</v>
          </cell>
          <cell r="W452">
            <v>250</v>
          </cell>
          <cell r="X452">
            <v>180</v>
          </cell>
          <cell r="Y452">
            <v>65</v>
          </cell>
          <cell r="Z452">
            <v>140</v>
          </cell>
          <cell r="AA452">
            <v>55</v>
          </cell>
          <cell r="AB452">
            <v>85</v>
          </cell>
          <cell r="AC452">
            <v>55</v>
          </cell>
          <cell r="AD452">
            <v>20</v>
          </cell>
          <cell r="AE452">
            <v>10</v>
          </cell>
          <cell r="AF452">
            <v>270</v>
          </cell>
          <cell r="AG452">
            <v>250</v>
          </cell>
          <cell r="AH452">
            <v>200</v>
          </cell>
          <cell r="AI452">
            <v>40</v>
          </cell>
          <cell r="AJ452">
            <v>0</v>
          </cell>
          <cell r="AK452">
            <v>25</v>
          </cell>
          <cell r="AL452">
            <v>15</v>
          </cell>
          <cell r="AM452">
            <v>0</v>
          </cell>
          <cell r="AN452">
            <v>10</v>
          </cell>
          <cell r="AO452">
            <v>1310</v>
          </cell>
          <cell r="AP452">
            <v>285</v>
          </cell>
          <cell r="AQ452">
            <v>440</v>
          </cell>
          <cell r="AR452">
            <v>115</v>
          </cell>
          <cell r="AS452">
            <v>260</v>
          </cell>
          <cell r="AT452">
            <v>215</v>
          </cell>
          <cell r="AU452">
            <v>1.1000000000000001</v>
          </cell>
          <cell r="AV452">
            <v>4060</v>
          </cell>
          <cell r="AW452">
            <v>575</v>
          </cell>
          <cell r="AX452">
            <v>110</v>
          </cell>
          <cell r="AY452">
            <v>80</v>
          </cell>
          <cell r="AZ452">
            <v>390</v>
          </cell>
          <cell r="BA452">
            <v>3485</v>
          </cell>
          <cell r="BB452">
            <v>2.8</v>
          </cell>
          <cell r="BC452">
            <v>595</v>
          </cell>
          <cell r="BD452">
            <v>170</v>
          </cell>
          <cell r="BE452">
            <v>35</v>
          </cell>
          <cell r="BF452">
            <v>15</v>
          </cell>
          <cell r="BG452">
            <v>120</v>
          </cell>
          <cell r="BH452">
            <v>420</v>
          </cell>
          <cell r="BI452">
            <v>1620</v>
          </cell>
          <cell r="BJ452">
            <v>5.0999999999999996</v>
          </cell>
          <cell r="BK452">
            <v>8262</v>
          </cell>
          <cell r="BL452">
            <v>2.2999999999999998</v>
          </cell>
          <cell r="BM452">
            <v>3725.9999999999995</v>
          </cell>
          <cell r="BN452">
            <v>1620</v>
          </cell>
          <cell r="BO452">
            <v>505</v>
          </cell>
          <cell r="BP452">
            <v>1120</v>
          </cell>
          <cell r="BQ452">
            <v>0</v>
          </cell>
          <cell r="BR452">
            <v>1625</v>
          </cell>
          <cell r="BS452">
            <v>1125</v>
          </cell>
          <cell r="BT452">
            <v>365</v>
          </cell>
          <cell r="BU452">
            <v>135</v>
          </cell>
          <cell r="BV452">
            <v>1620</v>
          </cell>
          <cell r="BW452">
            <v>10</v>
          </cell>
          <cell r="BX452">
            <v>160</v>
          </cell>
          <cell r="BY452">
            <v>460</v>
          </cell>
          <cell r="BZ452">
            <v>775</v>
          </cell>
          <cell r="CA452">
            <v>65</v>
          </cell>
          <cell r="CB452">
            <v>10</v>
          </cell>
          <cell r="CC452">
            <v>20</v>
          </cell>
          <cell r="CD452">
            <v>0</v>
          </cell>
          <cell r="CE452">
            <v>135</v>
          </cell>
          <cell r="CF452">
            <v>1625</v>
          </cell>
          <cell r="CG452">
            <v>80</v>
          </cell>
          <cell r="CH452">
            <v>65</v>
          </cell>
          <cell r="CI452">
            <v>5</v>
          </cell>
          <cell r="CJ452">
            <v>85</v>
          </cell>
          <cell r="CK452">
            <v>0</v>
          </cell>
          <cell r="CL452">
            <v>1380</v>
          </cell>
          <cell r="CM452">
            <v>0</v>
          </cell>
          <cell r="CN452">
            <v>0</v>
          </cell>
          <cell r="CO452">
            <v>1620</v>
          </cell>
          <cell r="CP452">
            <v>390</v>
          </cell>
          <cell r="CQ452">
            <v>550</v>
          </cell>
          <cell r="CR452">
            <v>315</v>
          </cell>
          <cell r="CS452">
            <v>330</v>
          </cell>
          <cell r="CT452">
            <v>35</v>
          </cell>
          <cell r="CU452">
            <v>4065</v>
          </cell>
          <cell r="CV452">
            <v>2.5</v>
          </cell>
          <cell r="CW452">
            <v>1620</v>
          </cell>
          <cell r="CX452">
            <v>1170</v>
          </cell>
          <cell r="CY452">
            <v>25</v>
          </cell>
          <cell r="CZ452">
            <v>425</v>
          </cell>
        </row>
        <row r="453">
          <cell r="A453" t="str">
            <v>4620605.01</v>
          </cell>
          <cell r="B453" t="str">
            <v>0605.01</v>
          </cell>
          <cell r="C453" t="str">
            <v>Saint-Léonard</v>
          </cell>
          <cell r="D453">
            <v>2595</v>
          </cell>
          <cell r="E453">
            <v>815</v>
          </cell>
          <cell r="F453">
            <v>1210</v>
          </cell>
          <cell r="G453">
            <v>60</v>
          </cell>
          <cell r="H453">
            <v>260</v>
          </cell>
          <cell r="I453">
            <v>250</v>
          </cell>
          <cell r="J453">
            <v>2595</v>
          </cell>
          <cell r="K453">
            <v>2395</v>
          </cell>
          <cell r="L453">
            <v>200</v>
          </cell>
          <cell r="M453">
            <v>875</v>
          </cell>
          <cell r="N453">
            <v>415</v>
          </cell>
          <cell r="O453">
            <v>250</v>
          </cell>
          <cell r="P453">
            <v>165</v>
          </cell>
          <cell r="Q453">
            <v>40</v>
          </cell>
          <cell r="R453">
            <v>880</v>
          </cell>
          <cell r="S453">
            <v>705</v>
          </cell>
          <cell r="T453">
            <v>610</v>
          </cell>
          <cell r="U453">
            <v>260</v>
          </cell>
          <cell r="V453">
            <v>350</v>
          </cell>
          <cell r="W453">
            <v>165</v>
          </cell>
          <cell r="X453">
            <v>150</v>
          </cell>
          <cell r="Y453">
            <v>40</v>
          </cell>
          <cell r="Z453">
            <v>90</v>
          </cell>
          <cell r="AA453">
            <v>55</v>
          </cell>
          <cell r="AB453">
            <v>35</v>
          </cell>
          <cell r="AC453">
            <v>20</v>
          </cell>
          <cell r="AD453">
            <v>15</v>
          </cell>
          <cell r="AE453">
            <v>0</v>
          </cell>
          <cell r="AF453">
            <v>175</v>
          </cell>
          <cell r="AG453">
            <v>160</v>
          </cell>
          <cell r="AH453">
            <v>95</v>
          </cell>
          <cell r="AI453">
            <v>65</v>
          </cell>
          <cell r="AJ453">
            <v>0</v>
          </cell>
          <cell r="AK453">
            <v>10</v>
          </cell>
          <cell r="AL453">
            <v>10</v>
          </cell>
          <cell r="AM453">
            <v>10</v>
          </cell>
          <cell r="AN453">
            <v>0</v>
          </cell>
          <cell r="AO453">
            <v>875</v>
          </cell>
          <cell r="AP453">
            <v>185</v>
          </cell>
          <cell r="AQ453">
            <v>240</v>
          </cell>
          <cell r="AR453">
            <v>45</v>
          </cell>
          <cell r="AS453">
            <v>200</v>
          </cell>
          <cell r="AT453">
            <v>205</v>
          </cell>
          <cell r="AU453">
            <v>1</v>
          </cell>
          <cell r="AV453">
            <v>3020</v>
          </cell>
          <cell r="AW453">
            <v>565</v>
          </cell>
          <cell r="AX453">
            <v>35</v>
          </cell>
          <cell r="AY453">
            <v>30</v>
          </cell>
          <cell r="AZ453">
            <v>495</v>
          </cell>
          <cell r="BA453">
            <v>2460</v>
          </cell>
          <cell r="BB453">
            <v>2.8</v>
          </cell>
          <cell r="BC453">
            <v>720</v>
          </cell>
          <cell r="BD453">
            <v>295</v>
          </cell>
          <cell r="BE453">
            <v>10</v>
          </cell>
          <cell r="BF453">
            <v>10</v>
          </cell>
          <cell r="BG453">
            <v>275</v>
          </cell>
          <cell r="BH453">
            <v>430</v>
          </cell>
          <cell r="BI453">
            <v>1370</v>
          </cell>
          <cell r="BJ453">
            <v>5</v>
          </cell>
          <cell r="BK453">
            <v>6850</v>
          </cell>
          <cell r="BL453">
            <v>2.2000000000000002</v>
          </cell>
          <cell r="BM453">
            <v>3014.0000000000005</v>
          </cell>
          <cell r="BN453">
            <v>1370</v>
          </cell>
          <cell r="BO453">
            <v>515</v>
          </cell>
          <cell r="BP453">
            <v>855</v>
          </cell>
          <cell r="BQ453">
            <v>0</v>
          </cell>
          <cell r="BR453">
            <v>1370</v>
          </cell>
          <cell r="BS453">
            <v>970</v>
          </cell>
          <cell r="BT453">
            <v>330</v>
          </cell>
          <cell r="BU453">
            <v>65</v>
          </cell>
          <cell r="BV453">
            <v>1370</v>
          </cell>
          <cell r="BW453">
            <v>40</v>
          </cell>
          <cell r="BX453">
            <v>80</v>
          </cell>
          <cell r="BY453">
            <v>675</v>
          </cell>
          <cell r="BZ453">
            <v>360</v>
          </cell>
          <cell r="CA453">
            <v>100</v>
          </cell>
          <cell r="CB453">
            <v>25</v>
          </cell>
          <cell r="CC453">
            <v>0</v>
          </cell>
          <cell r="CD453">
            <v>0</v>
          </cell>
          <cell r="CE453">
            <v>85</v>
          </cell>
          <cell r="CF453">
            <v>1370</v>
          </cell>
          <cell r="CG453">
            <v>30</v>
          </cell>
          <cell r="CH453">
            <v>0</v>
          </cell>
          <cell r="CI453">
            <v>0</v>
          </cell>
          <cell r="CJ453">
            <v>190</v>
          </cell>
          <cell r="CK453">
            <v>275</v>
          </cell>
          <cell r="CL453">
            <v>875</v>
          </cell>
          <cell r="CM453">
            <v>0</v>
          </cell>
          <cell r="CN453">
            <v>0</v>
          </cell>
          <cell r="CO453">
            <v>1365</v>
          </cell>
          <cell r="CP453">
            <v>495</v>
          </cell>
          <cell r="CQ453">
            <v>420</v>
          </cell>
          <cell r="CR453">
            <v>220</v>
          </cell>
          <cell r="CS453">
            <v>215</v>
          </cell>
          <cell r="CT453">
            <v>20</v>
          </cell>
          <cell r="CU453">
            <v>3020</v>
          </cell>
          <cell r="CV453">
            <v>2.2000000000000002</v>
          </cell>
          <cell r="CW453">
            <v>1370</v>
          </cell>
          <cell r="CX453">
            <v>840</v>
          </cell>
          <cell r="CY453">
            <v>20</v>
          </cell>
          <cell r="CZ453">
            <v>510</v>
          </cell>
        </row>
        <row r="454">
          <cell r="A454" t="str">
            <v>4620605.02</v>
          </cell>
          <cell r="B454" t="str">
            <v>0605.02</v>
          </cell>
          <cell r="C454" t="str">
            <v>Saint-Léonard</v>
          </cell>
          <cell r="D454">
            <v>1695</v>
          </cell>
          <cell r="E454">
            <v>465</v>
          </cell>
          <cell r="F454">
            <v>1030</v>
          </cell>
          <cell r="G454">
            <v>25</v>
          </cell>
          <cell r="H454">
            <v>75</v>
          </cell>
          <cell r="I454">
            <v>100</v>
          </cell>
          <cell r="J454">
            <v>1695</v>
          </cell>
          <cell r="K454">
            <v>1620</v>
          </cell>
          <cell r="L454">
            <v>75</v>
          </cell>
          <cell r="M454">
            <v>615</v>
          </cell>
          <cell r="N454">
            <v>305</v>
          </cell>
          <cell r="O454">
            <v>125</v>
          </cell>
          <cell r="P454">
            <v>140</v>
          </cell>
          <cell r="Q454">
            <v>40</v>
          </cell>
          <cell r="R454">
            <v>615</v>
          </cell>
          <cell r="S454">
            <v>560</v>
          </cell>
          <cell r="T454">
            <v>520</v>
          </cell>
          <cell r="U454">
            <v>235</v>
          </cell>
          <cell r="V454">
            <v>285</v>
          </cell>
          <cell r="W454">
            <v>110</v>
          </cell>
          <cell r="X454">
            <v>130</v>
          </cell>
          <cell r="Y454">
            <v>40</v>
          </cell>
          <cell r="Z454">
            <v>45</v>
          </cell>
          <cell r="AA454">
            <v>35</v>
          </cell>
          <cell r="AB454">
            <v>10</v>
          </cell>
          <cell r="AC454">
            <v>0</v>
          </cell>
          <cell r="AD454">
            <v>0</v>
          </cell>
          <cell r="AE454">
            <v>0</v>
          </cell>
          <cell r="AF454">
            <v>50</v>
          </cell>
          <cell r="AG454">
            <v>35</v>
          </cell>
          <cell r="AH454">
            <v>15</v>
          </cell>
          <cell r="AI454">
            <v>10</v>
          </cell>
          <cell r="AJ454">
            <v>10</v>
          </cell>
          <cell r="AK454">
            <v>15</v>
          </cell>
          <cell r="AL454">
            <v>15</v>
          </cell>
          <cell r="AM454">
            <v>0</v>
          </cell>
          <cell r="AN454">
            <v>0</v>
          </cell>
          <cell r="AO454">
            <v>595</v>
          </cell>
          <cell r="AP454">
            <v>70</v>
          </cell>
          <cell r="AQ454">
            <v>170</v>
          </cell>
          <cell r="AR454">
            <v>55</v>
          </cell>
          <cell r="AS454">
            <v>110</v>
          </cell>
          <cell r="AT454">
            <v>185</v>
          </cell>
          <cell r="AU454">
            <v>1</v>
          </cell>
          <cell r="AV454">
            <v>1960</v>
          </cell>
          <cell r="AW454">
            <v>190</v>
          </cell>
          <cell r="AX454">
            <v>70</v>
          </cell>
          <cell r="AY454">
            <v>10</v>
          </cell>
          <cell r="AZ454">
            <v>105</v>
          </cell>
          <cell r="BA454">
            <v>1770</v>
          </cell>
          <cell r="BB454">
            <v>2.9</v>
          </cell>
          <cell r="BC454">
            <v>525</v>
          </cell>
          <cell r="BD454">
            <v>100</v>
          </cell>
          <cell r="BE454">
            <v>45</v>
          </cell>
          <cell r="BF454">
            <v>0</v>
          </cell>
          <cell r="BG454">
            <v>60</v>
          </cell>
          <cell r="BH454">
            <v>420</v>
          </cell>
          <cell r="BI454">
            <v>725</v>
          </cell>
          <cell r="BJ454">
            <v>6.8</v>
          </cell>
          <cell r="BK454">
            <v>4930</v>
          </cell>
          <cell r="BL454">
            <v>2.9</v>
          </cell>
          <cell r="BM454">
            <v>2102.5</v>
          </cell>
          <cell r="BN454">
            <v>725</v>
          </cell>
          <cell r="BO454">
            <v>625</v>
          </cell>
          <cell r="BP454">
            <v>105</v>
          </cell>
          <cell r="BQ454">
            <v>0</v>
          </cell>
          <cell r="BR454">
            <v>725</v>
          </cell>
          <cell r="BS454">
            <v>435</v>
          </cell>
          <cell r="BT454">
            <v>255</v>
          </cell>
          <cell r="BU454">
            <v>35</v>
          </cell>
          <cell r="BV454">
            <v>725</v>
          </cell>
          <cell r="BW454">
            <v>15</v>
          </cell>
          <cell r="BX454">
            <v>145</v>
          </cell>
          <cell r="BY454">
            <v>370</v>
          </cell>
          <cell r="BZ454">
            <v>150</v>
          </cell>
          <cell r="CA454">
            <v>0</v>
          </cell>
          <cell r="CB454">
            <v>0</v>
          </cell>
          <cell r="CC454">
            <v>0</v>
          </cell>
          <cell r="CD454">
            <v>25</v>
          </cell>
          <cell r="CE454">
            <v>25</v>
          </cell>
          <cell r="CF454">
            <v>725</v>
          </cell>
          <cell r="CG454">
            <v>550</v>
          </cell>
          <cell r="CH454">
            <v>15</v>
          </cell>
          <cell r="CI454">
            <v>0</v>
          </cell>
          <cell r="CJ454">
            <v>5</v>
          </cell>
          <cell r="CK454">
            <v>0</v>
          </cell>
          <cell r="CL454">
            <v>155</v>
          </cell>
          <cell r="CM454">
            <v>5</v>
          </cell>
          <cell r="CN454">
            <v>0</v>
          </cell>
          <cell r="CO454">
            <v>725</v>
          </cell>
          <cell r="CP454">
            <v>110</v>
          </cell>
          <cell r="CQ454">
            <v>270</v>
          </cell>
          <cell r="CR454">
            <v>140</v>
          </cell>
          <cell r="CS454">
            <v>195</v>
          </cell>
          <cell r="CT454">
            <v>15</v>
          </cell>
          <cell r="CU454">
            <v>1960</v>
          </cell>
          <cell r="CV454">
            <v>2.7</v>
          </cell>
          <cell r="CW454">
            <v>725</v>
          </cell>
          <cell r="CX454">
            <v>580</v>
          </cell>
          <cell r="CY454">
            <v>15</v>
          </cell>
          <cell r="CZ454">
            <v>125</v>
          </cell>
        </row>
        <row r="455">
          <cell r="A455" t="str">
            <v>4620605.03</v>
          </cell>
          <cell r="B455" t="str">
            <v>0605.03</v>
          </cell>
          <cell r="C455" t="str">
            <v>Saint-Léonard</v>
          </cell>
          <cell r="D455">
            <v>4565</v>
          </cell>
          <cell r="E455">
            <v>1515</v>
          </cell>
          <cell r="F455">
            <v>2175</v>
          </cell>
          <cell r="G455">
            <v>125</v>
          </cell>
          <cell r="H455">
            <v>480</v>
          </cell>
          <cell r="I455">
            <v>275</v>
          </cell>
          <cell r="J455">
            <v>4565</v>
          </cell>
          <cell r="K455">
            <v>4175</v>
          </cell>
          <cell r="L455">
            <v>390</v>
          </cell>
          <cell r="M455">
            <v>1635</v>
          </cell>
          <cell r="N455">
            <v>775</v>
          </cell>
          <cell r="O455">
            <v>395</v>
          </cell>
          <cell r="P455">
            <v>360</v>
          </cell>
          <cell r="Q455">
            <v>100</v>
          </cell>
          <cell r="R455">
            <v>1635</v>
          </cell>
          <cell r="S455">
            <v>1280</v>
          </cell>
          <cell r="T455">
            <v>1080</v>
          </cell>
          <cell r="U455">
            <v>400</v>
          </cell>
          <cell r="V455">
            <v>675</v>
          </cell>
          <cell r="W455">
            <v>295</v>
          </cell>
          <cell r="X455">
            <v>295</v>
          </cell>
          <cell r="Y455">
            <v>85</v>
          </cell>
          <cell r="Z455">
            <v>195</v>
          </cell>
          <cell r="AA455">
            <v>150</v>
          </cell>
          <cell r="AB455">
            <v>45</v>
          </cell>
          <cell r="AC455">
            <v>10</v>
          </cell>
          <cell r="AD455">
            <v>35</v>
          </cell>
          <cell r="AE455">
            <v>0</v>
          </cell>
          <cell r="AF455">
            <v>355</v>
          </cell>
          <cell r="AG455">
            <v>315</v>
          </cell>
          <cell r="AH455">
            <v>200</v>
          </cell>
          <cell r="AI455">
            <v>80</v>
          </cell>
          <cell r="AJ455">
            <v>35</v>
          </cell>
          <cell r="AK455">
            <v>40</v>
          </cell>
          <cell r="AL455">
            <v>20</v>
          </cell>
          <cell r="AM455">
            <v>10</v>
          </cell>
          <cell r="AN455">
            <v>0</v>
          </cell>
          <cell r="AO455">
            <v>1805</v>
          </cell>
          <cell r="AP455">
            <v>485</v>
          </cell>
          <cell r="AQ455">
            <v>565</v>
          </cell>
          <cell r="AR455">
            <v>160</v>
          </cell>
          <cell r="AS455">
            <v>280</v>
          </cell>
          <cell r="AT455">
            <v>310</v>
          </cell>
          <cell r="AU455">
            <v>1.1000000000000001</v>
          </cell>
          <cell r="AV455">
            <v>5600</v>
          </cell>
          <cell r="AW455">
            <v>885</v>
          </cell>
          <cell r="AX455">
            <v>70</v>
          </cell>
          <cell r="AY455">
            <v>100</v>
          </cell>
          <cell r="AZ455">
            <v>715</v>
          </cell>
          <cell r="BA455">
            <v>4715</v>
          </cell>
          <cell r="BB455">
            <v>2.9</v>
          </cell>
          <cell r="BC455">
            <v>750</v>
          </cell>
          <cell r="BD455">
            <v>195</v>
          </cell>
          <cell r="BE455">
            <v>20</v>
          </cell>
          <cell r="BF455">
            <v>0</v>
          </cell>
          <cell r="BG455">
            <v>170</v>
          </cell>
          <cell r="BH455">
            <v>550</v>
          </cell>
          <cell r="BI455">
            <v>2365</v>
          </cell>
          <cell r="BJ455">
            <v>4.9000000000000004</v>
          </cell>
          <cell r="BK455">
            <v>11588.5</v>
          </cell>
          <cell r="BL455">
            <v>2.2000000000000002</v>
          </cell>
          <cell r="BM455">
            <v>5203</v>
          </cell>
          <cell r="BN455">
            <v>2365</v>
          </cell>
          <cell r="BO455">
            <v>705</v>
          </cell>
          <cell r="BP455">
            <v>1665</v>
          </cell>
          <cell r="BQ455">
            <v>0</v>
          </cell>
          <cell r="BR455">
            <v>2365</v>
          </cell>
          <cell r="BS455">
            <v>1725</v>
          </cell>
          <cell r="BT455">
            <v>530</v>
          </cell>
          <cell r="BU455">
            <v>115</v>
          </cell>
          <cell r="BV455">
            <v>2365</v>
          </cell>
          <cell r="BW455">
            <v>30</v>
          </cell>
          <cell r="BX455">
            <v>145</v>
          </cell>
          <cell r="BY455">
            <v>585</v>
          </cell>
          <cell r="BZ455">
            <v>1105</v>
          </cell>
          <cell r="CA455">
            <v>80</v>
          </cell>
          <cell r="CB455">
            <v>95</v>
          </cell>
          <cell r="CC455">
            <v>150</v>
          </cell>
          <cell r="CD455">
            <v>145</v>
          </cell>
          <cell r="CE455">
            <v>25</v>
          </cell>
          <cell r="CF455">
            <v>2365</v>
          </cell>
          <cell r="CG455">
            <v>45</v>
          </cell>
          <cell r="CH455">
            <v>70</v>
          </cell>
          <cell r="CI455">
            <v>0</v>
          </cell>
          <cell r="CJ455">
            <v>110</v>
          </cell>
          <cell r="CK455">
            <v>115</v>
          </cell>
          <cell r="CL455">
            <v>2025</v>
          </cell>
          <cell r="CM455">
            <v>0</v>
          </cell>
          <cell r="CN455">
            <v>0</v>
          </cell>
          <cell r="CO455">
            <v>2365</v>
          </cell>
          <cell r="CP455">
            <v>715</v>
          </cell>
          <cell r="CQ455">
            <v>765</v>
          </cell>
          <cell r="CR455">
            <v>395</v>
          </cell>
          <cell r="CS455">
            <v>460</v>
          </cell>
          <cell r="CT455">
            <v>35</v>
          </cell>
          <cell r="CU455">
            <v>5605</v>
          </cell>
          <cell r="CV455">
            <v>2.4</v>
          </cell>
          <cell r="CW455">
            <v>2365</v>
          </cell>
          <cell r="CX455">
            <v>1570</v>
          </cell>
          <cell r="CY455">
            <v>30</v>
          </cell>
          <cell r="CZ455">
            <v>760</v>
          </cell>
        </row>
        <row r="456">
          <cell r="A456" t="str">
            <v>4620605.04</v>
          </cell>
          <cell r="B456" t="str">
            <v>0605.04</v>
          </cell>
          <cell r="C456" t="str">
            <v>Saint-Léonard</v>
          </cell>
          <cell r="D456">
            <v>3930</v>
          </cell>
          <cell r="E456">
            <v>1265</v>
          </cell>
          <cell r="F456">
            <v>1985</v>
          </cell>
          <cell r="G456">
            <v>110</v>
          </cell>
          <cell r="H456">
            <v>350</v>
          </cell>
          <cell r="I456">
            <v>225</v>
          </cell>
          <cell r="J456">
            <v>3935</v>
          </cell>
          <cell r="K456">
            <v>3585</v>
          </cell>
          <cell r="L456">
            <v>345</v>
          </cell>
          <cell r="M456">
            <v>1430</v>
          </cell>
          <cell r="N456">
            <v>720</v>
          </cell>
          <cell r="O456">
            <v>330</v>
          </cell>
          <cell r="P456">
            <v>235</v>
          </cell>
          <cell r="Q456">
            <v>145</v>
          </cell>
          <cell r="R456">
            <v>1430</v>
          </cell>
          <cell r="S456">
            <v>1155</v>
          </cell>
          <cell r="T456">
            <v>985</v>
          </cell>
          <cell r="U456">
            <v>410</v>
          </cell>
          <cell r="V456">
            <v>575</v>
          </cell>
          <cell r="W456">
            <v>235</v>
          </cell>
          <cell r="X456">
            <v>215</v>
          </cell>
          <cell r="Y456">
            <v>120</v>
          </cell>
          <cell r="Z456">
            <v>175</v>
          </cell>
          <cell r="AA456">
            <v>115</v>
          </cell>
          <cell r="AB456">
            <v>60</v>
          </cell>
          <cell r="AC456">
            <v>30</v>
          </cell>
          <cell r="AD456">
            <v>10</v>
          </cell>
          <cell r="AE456">
            <v>20</v>
          </cell>
          <cell r="AF456">
            <v>270</v>
          </cell>
          <cell r="AG456">
            <v>225</v>
          </cell>
          <cell r="AH456">
            <v>170</v>
          </cell>
          <cell r="AI456">
            <v>40</v>
          </cell>
          <cell r="AJ456">
            <v>15</v>
          </cell>
          <cell r="AK456">
            <v>45</v>
          </cell>
          <cell r="AL456">
            <v>30</v>
          </cell>
          <cell r="AM456">
            <v>15</v>
          </cell>
          <cell r="AN456">
            <v>0</v>
          </cell>
          <cell r="AO456">
            <v>1540</v>
          </cell>
          <cell r="AP456">
            <v>340</v>
          </cell>
          <cell r="AQ456">
            <v>480</v>
          </cell>
          <cell r="AR456">
            <v>155</v>
          </cell>
          <cell r="AS456">
            <v>310</v>
          </cell>
          <cell r="AT456">
            <v>255</v>
          </cell>
          <cell r="AU456">
            <v>1.1000000000000001</v>
          </cell>
          <cell r="AV456">
            <v>4755</v>
          </cell>
          <cell r="AW456">
            <v>625</v>
          </cell>
          <cell r="AX456">
            <v>50</v>
          </cell>
          <cell r="AY456">
            <v>100</v>
          </cell>
          <cell r="AZ456">
            <v>475</v>
          </cell>
          <cell r="BA456">
            <v>4125</v>
          </cell>
          <cell r="BB456">
            <v>2.9</v>
          </cell>
          <cell r="BC456">
            <v>735</v>
          </cell>
          <cell r="BD456">
            <v>195</v>
          </cell>
          <cell r="BE456">
            <v>25</v>
          </cell>
          <cell r="BF456">
            <v>20</v>
          </cell>
          <cell r="BG456">
            <v>150</v>
          </cell>
          <cell r="BH456">
            <v>540</v>
          </cell>
          <cell r="BI456">
            <v>1930</v>
          </cell>
          <cell r="BJ456">
            <v>5.3</v>
          </cell>
          <cell r="BK456">
            <v>10229</v>
          </cell>
          <cell r="BL456">
            <v>2.5</v>
          </cell>
          <cell r="BM456">
            <v>4825</v>
          </cell>
          <cell r="BN456">
            <v>1925</v>
          </cell>
          <cell r="BO456">
            <v>810</v>
          </cell>
          <cell r="BP456">
            <v>1120</v>
          </cell>
          <cell r="BQ456">
            <v>0</v>
          </cell>
          <cell r="BR456">
            <v>1925</v>
          </cell>
          <cell r="BS456">
            <v>1285</v>
          </cell>
          <cell r="BT456">
            <v>515</v>
          </cell>
          <cell r="BU456">
            <v>125</v>
          </cell>
          <cell r="BV456">
            <v>1925</v>
          </cell>
          <cell r="BW456">
            <v>45</v>
          </cell>
          <cell r="BX456">
            <v>105</v>
          </cell>
          <cell r="BY456">
            <v>600</v>
          </cell>
          <cell r="BZ456">
            <v>860</v>
          </cell>
          <cell r="CA456">
            <v>125</v>
          </cell>
          <cell r="CB456">
            <v>20</v>
          </cell>
          <cell r="CC456">
            <v>25</v>
          </cell>
          <cell r="CD456">
            <v>125</v>
          </cell>
          <cell r="CE456">
            <v>10</v>
          </cell>
          <cell r="CF456">
            <v>1930</v>
          </cell>
          <cell r="CG456">
            <v>5</v>
          </cell>
          <cell r="CH456">
            <v>235</v>
          </cell>
          <cell r="CI456">
            <v>0</v>
          </cell>
          <cell r="CJ456">
            <v>245</v>
          </cell>
          <cell r="CK456">
            <v>0</v>
          </cell>
          <cell r="CL456">
            <v>1435</v>
          </cell>
          <cell r="CM456">
            <v>0</v>
          </cell>
          <cell r="CN456">
            <v>0</v>
          </cell>
          <cell r="CO456">
            <v>1925</v>
          </cell>
          <cell r="CP456">
            <v>480</v>
          </cell>
          <cell r="CQ456">
            <v>685</v>
          </cell>
          <cell r="CR456">
            <v>345</v>
          </cell>
          <cell r="CS456">
            <v>385</v>
          </cell>
          <cell r="CT456">
            <v>35</v>
          </cell>
          <cell r="CU456">
            <v>4755</v>
          </cell>
          <cell r="CV456">
            <v>2.5</v>
          </cell>
          <cell r="CW456">
            <v>1925</v>
          </cell>
          <cell r="CX456">
            <v>1380</v>
          </cell>
          <cell r="CY456">
            <v>25</v>
          </cell>
          <cell r="CZ456">
            <v>525</v>
          </cell>
        </row>
        <row r="457">
          <cell r="A457" t="str">
            <v>4620605.05</v>
          </cell>
          <cell r="B457" t="str">
            <v>0605.05</v>
          </cell>
          <cell r="C457" t="str">
            <v>Saint-Léonard</v>
          </cell>
          <cell r="D457">
            <v>1980</v>
          </cell>
          <cell r="E457">
            <v>630</v>
          </cell>
          <cell r="F457">
            <v>1040</v>
          </cell>
          <cell r="G457">
            <v>35</v>
          </cell>
          <cell r="H457">
            <v>160</v>
          </cell>
          <cell r="I457">
            <v>110</v>
          </cell>
          <cell r="J457">
            <v>1980</v>
          </cell>
          <cell r="K457">
            <v>1820</v>
          </cell>
          <cell r="L457">
            <v>160</v>
          </cell>
          <cell r="M457">
            <v>720</v>
          </cell>
          <cell r="N457">
            <v>340</v>
          </cell>
          <cell r="O457">
            <v>185</v>
          </cell>
          <cell r="P457">
            <v>145</v>
          </cell>
          <cell r="Q457">
            <v>50</v>
          </cell>
          <cell r="R457">
            <v>720</v>
          </cell>
          <cell r="S457">
            <v>580</v>
          </cell>
          <cell r="T457">
            <v>505</v>
          </cell>
          <cell r="U457">
            <v>200</v>
          </cell>
          <cell r="V457">
            <v>305</v>
          </cell>
          <cell r="W457">
            <v>130</v>
          </cell>
          <cell r="X457">
            <v>130</v>
          </cell>
          <cell r="Y457">
            <v>35</v>
          </cell>
          <cell r="Z457">
            <v>75</v>
          </cell>
          <cell r="AA457">
            <v>40</v>
          </cell>
          <cell r="AB457">
            <v>30</v>
          </cell>
          <cell r="AC457">
            <v>20</v>
          </cell>
          <cell r="AD457">
            <v>0</v>
          </cell>
          <cell r="AE457">
            <v>10</v>
          </cell>
          <cell r="AF457">
            <v>135</v>
          </cell>
          <cell r="AG457">
            <v>125</v>
          </cell>
          <cell r="AH457">
            <v>80</v>
          </cell>
          <cell r="AI457">
            <v>35</v>
          </cell>
          <cell r="AJ457">
            <v>10</v>
          </cell>
          <cell r="AK457">
            <v>20</v>
          </cell>
          <cell r="AL457">
            <v>10</v>
          </cell>
          <cell r="AM457">
            <v>0</v>
          </cell>
          <cell r="AN457">
            <v>0</v>
          </cell>
          <cell r="AO457">
            <v>760</v>
          </cell>
          <cell r="AP457">
            <v>200</v>
          </cell>
          <cell r="AQ457">
            <v>220</v>
          </cell>
          <cell r="AR457">
            <v>90</v>
          </cell>
          <cell r="AS457">
            <v>145</v>
          </cell>
          <cell r="AT457">
            <v>105</v>
          </cell>
          <cell r="AU457">
            <v>1.1000000000000001</v>
          </cell>
          <cell r="AV457">
            <v>2375</v>
          </cell>
          <cell r="AW457">
            <v>315</v>
          </cell>
          <cell r="AX457">
            <v>80</v>
          </cell>
          <cell r="AY457">
            <v>10</v>
          </cell>
          <cell r="AZ457">
            <v>220</v>
          </cell>
          <cell r="BA457">
            <v>2060</v>
          </cell>
          <cell r="BB457">
            <v>2.9</v>
          </cell>
          <cell r="BC457">
            <v>430</v>
          </cell>
          <cell r="BD457">
            <v>120</v>
          </cell>
          <cell r="BE457">
            <v>30</v>
          </cell>
          <cell r="BF457">
            <v>0</v>
          </cell>
          <cell r="BG457">
            <v>80</v>
          </cell>
          <cell r="BH457">
            <v>310</v>
          </cell>
          <cell r="BI457">
            <v>970</v>
          </cell>
          <cell r="BJ457">
            <v>5.4</v>
          </cell>
          <cell r="BK457">
            <v>5238</v>
          </cell>
          <cell r="BL457">
            <v>2.4</v>
          </cell>
          <cell r="BM457">
            <v>2328</v>
          </cell>
          <cell r="BN457">
            <v>970</v>
          </cell>
          <cell r="BO457">
            <v>420</v>
          </cell>
          <cell r="BP457">
            <v>555</v>
          </cell>
          <cell r="BQ457">
            <v>0</v>
          </cell>
          <cell r="BR457">
            <v>970</v>
          </cell>
          <cell r="BS457">
            <v>675</v>
          </cell>
          <cell r="BT457">
            <v>235</v>
          </cell>
          <cell r="BU457">
            <v>60</v>
          </cell>
          <cell r="BV457">
            <v>970</v>
          </cell>
          <cell r="BW457">
            <v>15</v>
          </cell>
          <cell r="BX457">
            <v>180</v>
          </cell>
          <cell r="BY457">
            <v>305</v>
          </cell>
          <cell r="BZ457">
            <v>310</v>
          </cell>
          <cell r="CA457">
            <v>50</v>
          </cell>
          <cell r="CB457">
            <v>30</v>
          </cell>
          <cell r="CC457">
            <v>20</v>
          </cell>
          <cell r="CD457">
            <v>20</v>
          </cell>
          <cell r="CE457">
            <v>40</v>
          </cell>
          <cell r="CF457">
            <v>970</v>
          </cell>
          <cell r="CG457">
            <v>250</v>
          </cell>
          <cell r="CH457">
            <v>55</v>
          </cell>
          <cell r="CI457">
            <v>0</v>
          </cell>
          <cell r="CJ457">
            <v>45</v>
          </cell>
          <cell r="CK457">
            <v>0</v>
          </cell>
          <cell r="CL457">
            <v>625</v>
          </cell>
          <cell r="CM457">
            <v>0</v>
          </cell>
          <cell r="CN457">
            <v>0</v>
          </cell>
          <cell r="CO457">
            <v>970</v>
          </cell>
          <cell r="CP457">
            <v>220</v>
          </cell>
          <cell r="CQ457">
            <v>370</v>
          </cell>
          <cell r="CR457">
            <v>180</v>
          </cell>
          <cell r="CS457">
            <v>190</v>
          </cell>
          <cell r="CT457">
            <v>15</v>
          </cell>
          <cell r="CU457">
            <v>2375</v>
          </cell>
          <cell r="CV457">
            <v>2.4</v>
          </cell>
          <cell r="CW457">
            <v>970</v>
          </cell>
          <cell r="CX457">
            <v>720</v>
          </cell>
          <cell r="CY457">
            <v>0</v>
          </cell>
          <cell r="CZ457">
            <v>250</v>
          </cell>
        </row>
        <row r="458">
          <cell r="C458" t="str">
            <v>Saint-Léonard</v>
          </cell>
          <cell r="D458">
            <v>59820</v>
          </cell>
          <cell r="E458">
            <v>18980</v>
          </cell>
          <cell r="F458">
            <v>29195</v>
          </cell>
          <cell r="G458">
            <v>1590</v>
          </cell>
          <cell r="H458">
            <v>5430</v>
          </cell>
          <cell r="I458">
            <v>4635</v>
          </cell>
          <cell r="J458">
            <v>59830</v>
          </cell>
          <cell r="K458">
            <v>55220</v>
          </cell>
          <cell r="L458">
            <v>4610</v>
          </cell>
          <cell r="M458">
            <v>20680</v>
          </cell>
          <cell r="N458">
            <v>10195</v>
          </cell>
          <cell r="O458">
            <v>5035</v>
          </cell>
          <cell r="P458">
            <v>3845</v>
          </cell>
          <cell r="Q458">
            <v>1605</v>
          </cell>
          <cell r="R458">
            <v>20705</v>
          </cell>
          <cell r="S458">
            <v>16655</v>
          </cell>
          <cell r="T458">
            <v>14355</v>
          </cell>
          <cell r="U458">
            <v>6035</v>
          </cell>
          <cell r="V458">
            <v>8280</v>
          </cell>
          <cell r="W458">
            <v>3405</v>
          </cell>
          <cell r="X458">
            <v>3450</v>
          </cell>
          <cell r="Y458">
            <v>1415</v>
          </cell>
          <cell r="Z458">
            <v>2330</v>
          </cell>
          <cell r="AA458">
            <v>1500</v>
          </cell>
          <cell r="AB458">
            <v>805</v>
          </cell>
          <cell r="AC458">
            <v>525</v>
          </cell>
          <cell r="AD458">
            <v>170</v>
          </cell>
          <cell r="AE458">
            <v>125</v>
          </cell>
          <cell r="AF458">
            <v>4015</v>
          </cell>
          <cell r="AG458">
            <v>3505</v>
          </cell>
          <cell r="AH458">
            <v>2280</v>
          </cell>
          <cell r="AI458">
            <v>985</v>
          </cell>
          <cell r="AJ458">
            <v>215</v>
          </cell>
          <cell r="AK458">
            <v>520</v>
          </cell>
          <cell r="AL458">
            <v>360</v>
          </cell>
          <cell r="AM458">
            <v>90</v>
          </cell>
          <cell r="AN458">
            <v>30</v>
          </cell>
          <cell r="AO458">
            <v>21950</v>
          </cell>
          <cell r="AP458">
            <v>5095</v>
          </cell>
          <cell r="AQ458">
            <v>6720</v>
          </cell>
          <cell r="AR458">
            <v>2045</v>
          </cell>
          <cell r="AS458">
            <v>3905</v>
          </cell>
          <cell r="AT458">
            <v>4135</v>
          </cell>
          <cell r="AU458">
            <v>1.0601304032842309</v>
          </cell>
          <cell r="AV458">
            <v>71380</v>
          </cell>
          <cell r="AW458">
            <v>12050</v>
          </cell>
          <cell r="AX458">
            <v>1750</v>
          </cell>
          <cell r="AY458">
            <v>1680</v>
          </cell>
          <cell r="AZ458">
            <v>8630</v>
          </cell>
          <cell r="BA458">
            <v>59315</v>
          </cell>
          <cell r="BB458">
            <v>2.8647669645013281</v>
          </cell>
          <cell r="BC458">
            <v>13765</v>
          </cell>
          <cell r="BD458">
            <v>4580</v>
          </cell>
          <cell r="BE458">
            <v>810</v>
          </cell>
          <cell r="BF458">
            <v>260</v>
          </cell>
          <cell r="BG458">
            <v>3480</v>
          </cell>
          <cell r="BH458">
            <v>9165</v>
          </cell>
          <cell r="BI458">
            <v>30000</v>
          </cell>
          <cell r="BJ458">
            <v>5.0287666666666668</v>
          </cell>
          <cell r="BK458">
            <v>150863</v>
          </cell>
          <cell r="BL458">
            <v>2.2790166666666667</v>
          </cell>
          <cell r="BM458">
            <v>68370.5</v>
          </cell>
          <cell r="BN458">
            <v>29985</v>
          </cell>
          <cell r="BO458">
            <v>10205</v>
          </cell>
          <cell r="BP458">
            <v>19820</v>
          </cell>
          <cell r="BQ458">
            <v>0</v>
          </cell>
          <cell r="BR458">
            <v>30000</v>
          </cell>
          <cell r="BS458">
            <v>20315</v>
          </cell>
          <cell r="BT458">
            <v>7770</v>
          </cell>
          <cell r="BU458">
            <v>1915</v>
          </cell>
          <cell r="BV458">
            <v>30005</v>
          </cell>
          <cell r="BW458">
            <v>525</v>
          </cell>
          <cell r="BX458">
            <v>3510</v>
          </cell>
          <cell r="BY458">
            <v>11940</v>
          </cell>
          <cell r="BZ458">
            <v>9490</v>
          </cell>
          <cell r="CA458">
            <v>1570</v>
          </cell>
          <cell r="CB458">
            <v>845</v>
          </cell>
          <cell r="CC458">
            <v>565</v>
          </cell>
          <cell r="CD458">
            <v>480</v>
          </cell>
          <cell r="CE458">
            <v>1015</v>
          </cell>
          <cell r="CF458">
            <v>30035</v>
          </cell>
          <cell r="CG458">
            <v>1860</v>
          </cell>
          <cell r="CH458">
            <v>790</v>
          </cell>
          <cell r="CI458">
            <v>5</v>
          </cell>
          <cell r="CJ458">
            <v>3315</v>
          </cell>
          <cell r="CK458">
            <v>1660</v>
          </cell>
          <cell r="CL458">
            <v>22285</v>
          </cell>
          <cell r="CM458">
            <v>55</v>
          </cell>
          <cell r="CN458">
            <v>10</v>
          </cell>
          <cell r="CO458">
            <v>30005</v>
          </cell>
          <cell r="CP458">
            <v>8630</v>
          </cell>
          <cell r="CQ458">
            <v>10120</v>
          </cell>
          <cell r="CR458">
            <v>5215</v>
          </cell>
          <cell r="CS458">
            <v>5560</v>
          </cell>
          <cell r="CT458">
            <v>495</v>
          </cell>
          <cell r="CU458">
            <v>71400</v>
          </cell>
          <cell r="CV458">
            <v>2.3796033994334276</v>
          </cell>
          <cell r="CW458">
            <v>29995</v>
          </cell>
          <cell r="CX458">
            <v>20060</v>
          </cell>
          <cell r="CY458">
            <v>320</v>
          </cell>
          <cell r="CZ458">
            <v>9585</v>
          </cell>
        </row>
        <row r="461">
          <cell r="A461" t="str">
            <v>4620500.00</v>
          </cell>
          <cell r="B461" t="str">
            <v>0500.00</v>
          </cell>
          <cell r="C461" t="str">
            <v>SENNEVILLE</v>
          </cell>
          <cell r="D461">
            <v>800</v>
          </cell>
          <cell r="E461">
            <v>220</v>
          </cell>
          <cell r="F461">
            <v>475</v>
          </cell>
          <cell r="G461">
            <v>15</v>
          </cell>
          <cell r="H461">
            <v>55</v>
          </cell>
          <cell r="I461">
            <v>30</v>
          </cell>
          <cell r="J461">
            <v>800</v>
          </cell>
          <cell r="K461">
            <v>735</v>
          </cell>
          <cell r="L461">
            <v>65</v>
          </cell>
          <cell r="M461">
            <v>275</v>
          </cell>
          <cell r="N461">
            <v>140</v>
          </cell>
          <cell r="O461">
            <v>40</v>
          </cell>
          <cell r="P461">
            <v>55</v>
          </cell>
          <cell r="Q461">
            <v>35</v>
          </cell>
          <cell r="R461">
            <v>275</v>
          </cell>
          <cell r="S461">
            <v>255</v>
          </cell>
          <cell r="T461">
            <v>225</v>
          </cell>
          <cell r="U461">
            <v>110</v>
          </cell>
          <cell r="V461">
            <v>115</v>
          </cell>
          <cell r="W461">
            <v>30</v>
          </cell>
          <cell r="X461">
            <v>50</v>
          </cell>
          <cell r="Y461">
            <v>35</v>
          </cell>
          <cell r="Z461">
            <v>25</v>
          </cell>
          <cell r="AA461">
            <v>20</v>
          </cell>
          <cell r="AB461">
            <v>10</v>
          </cell>
          <cell r="AC461">
            <v>0</v>
          </cell>
          <cell r="AD461">
            <v>0</v>
          </cell>
          <cell r="AE461">
            <v>0</v>
          </cell>
          <cell r="AF461">
            <v>25</v>
          </cell>
          <cell r="AG461">
            <v>10</v>
          </cell>
          <cell r="AH461">
            <v>15</v>
          </cell>
          <cell r="AI461">
            <v>0</v>
          </cell>
          <cell r="AJ461">
            <v>0</v>
          </cell>
          <cell r="AK461">
            <v>10</v>
          </cell>
          <cell r="AL461">
            <v>10</v>
          </cell>
          <cell r="AM461">
            <v>0</v>
          </cell>
          <cell r="AN461">
            <v>0</v>
          </cell>
          <cell r="AO461">
            <v>285</v>
          </cell>
          <cell r="AP461">
            <v>50</v>
          </cell>
          <cell r="AQ461">
            <v>85</v>
          </cell>
          <cell r="AR461">
            <v>25</v>
          </cell>
          <cell r="AS461">
            <v>100</v>
          </cell>
          <cell r="AT461">
            <v>35</v>
          </cell>
          <cell r="AU461">
            <v>1.1000000000000001</v>
          </cell>
          <cell r="AV461">
            <v>950</v>
          </cell>
          <cell r="AW461">
            <v>140</v>
          </cell>
          <cell r="AX461">
            <v>25</v>
          </cell>
          <cell r="AY461">
            <v>35</v>
          </cell>
          <cell r="AZ461">
            <v>80</v>
          </cell>
          <cell r="BA461">
            <v>810</v>
          </cell>
          <cell r="BB461">
            <v>3</v>
          </cell>
          <cell r="BC461">
            <v>175</v>
          </cell>
          <cell r="BD461">
            <v>65</v>
          </cell>
          <cell r="BE461">
            <v>10</v>
          </cell>
          <cell r="BF461">
            <v>10</v>
          </cell>
          <cell r="BG461">
            <v>50</v>
          </cell>
          <cell r="BH461">
            <v>110</v>
          </cell>
          <cell r="BI461">
            <v>365</v>
          </cell>
          <cell r="BJ461">
            <v>9.1999999999999993</v>
          </cell>
          <cell r="BK461">
            <v>3357.9999999999995</v>
          </cell>
          <cell r="BL461">
            <v>3.5</v>
          </cell>
          <cell r="BM461">
            <v>1277.5</v>
          </cell>
          <cell r="BN461">
            <v>365</v>
          </cell>
          <cell r="BO461">
            <v>350</v>
          </cell>
          <cell r="BP461">
            <v>15</v>
          </cell>
          <cell r="BQ461">
            <v>0</v>
          </cell>
          <cell r="BR461">
            <v>370</v>
          </cell>
          <cell r="BS461">
            <v>230</v>
          </cell>
          <cell r="BT461">
            <v>105</v>
          </cell>
          <cell r="BU461">
            <v>25</v>
          </cell>
          <cell r="BV461">
            <v>365</v>
          </cell>
          <cell r="BW461">
            <v>150</v>
          </cell>
          <cell r="BX461">
            <v>115</v>
          </cell>
          <cell r="BY461">
            <v>50</v>
          </cell>
          <cell r="BZ461">
            <v>10</v>
          </cell>
          <cell r="CA461">
            <v>20</v>
          </cell>
          <cell r="CB461">
            <v>10</v>
          </cell>
          <cell r="CC461">
            <v>10</v>
          </cell>
          <cell r="CD461">
            <v>0</v>
          </cell>
          <cell r="CE461">
            <v>0</v>
          </cell>
          <cell r="CF461">
            <v>370</v>
          </cell>
          <cell r="CG461">
            <v>345</v>
          </cell>
          <cell r="CH461">
            <v>10</v>
          </cell>
          <cell r="CI461">
            <v>0</v>
          </cell>
          <cell r="CJ461">
            <v>10</v>
          </cell>
          <cell r="CK461">
            <v>0</v>
          </cell>
          <cell r="CL461">
            <v>5</v>
          </cell>
          <cell r="CM461">
            <v>0</v>
          </cell>
          <cell r="CN461">
            <v>0</v>
          </cell>
          <cell r="CO461">
            <v>365</v>
          </cell>
          <cell r="CP461">
            <v>70</v>
          </cell>
          <cell r="CQ461">
            <v>150</v>
          </cell>
          <cell r="CR461">
            <v>45</v>
          </cell>
          <cell r="CS461">
            <v>95</v>
          </cell>
          <cell r="CT461">
            <v>5</v>
          </cell>
          <cell r="CU461">
            <v>960</v>
          </cell>
          <cell r="CV461">
            <v>2.6</v>
          </cell>
          <cell r="CW461">
            <v>365</v>
          </cell>
          <cell r="CX461">
            <v>275</v>
          </cell>
          <cell r="CY461">
            <v>0</v>
          </cell>
          <cell r="CZ461">
            <v>95</v>
          </cell>
        </row>
        <row r="462">
          <cell r="C462" t="str">
            <v>SENNEVILLE</v>
          </cell>
          <cell r="D462">
            <v>800</v>
          </cell>
          <cell r="E462">
            <v>220</v>
          </cell>
          <cell r="F462">
            <v>475</v>
          </cell>
          <cell r="G462">
            <v>15</v>
          </cell>
          <cell r="H462">
            <v>55</v>
          </cell>
          <cell r="I462">
            <v>30</v>
          </cell>
          <cell r="J462">
            <v>800</v>
          </cell>
          <cell r="K462">
            <v>735</v>
          </cell>
          <cell r="L462">
            <v>65</v>
          </cell>
          <cell r="M462">
            <v>275</v>
          </cell>
          <cell r="N462">
            <v>140</v>
          </cell>
          <cell r="O462">
            <v>40</v>
          </cell>
          <cell r="P462">
            <v>55</v>
          </cell>
          <cell r="Q462">
            <v>35</v>
          </cell>
          <cell r="R462">
            <v>275</v>
          </cell>
          <cell r="S462">
            <v>255</v>
          </cell>
          <cell r="T462">
            <v>225</v>
          </cell>
          <cell r="U462">
            <v>110</v>
          </cell>
          <cell r="V462">
            <v>115</v>
          </cell>
          <cell r="W462">
            <v>30</v>
          </cell>
          <cell r="X462">
            <v>50</v>
          </cell>
          <cell r="Y462">
            <v>35</v>
          </cell>
          <cell r="Z462">
            <v>25</v>
          </cell>
          <cell r="AA462">
            <v>20</v>
          </cell>
          <cell r="AB462">
            <v>10</v>
          </cell>
          <cell r="AC462">
            <v>0</v>
          </cell>
          <cell r="AD462">
            <v>0</v>
          </cell>
          <cell r="AE462">
            <v>0</v>
          </cell>
          <cell r="AF462">
            <v>25</v>
          </cell>
          <cell r="AG462">
            <v>10</v>
          </cell>
          <cell r="AH462">
            <v>15</v>
          </cell>
          <cell r="AI462">
            <v>0</v>
          </cell>
          <cell r="AJ462">
            <v>0</v>
          </cell>
          <cell r="AK462">
            <v>10</v>
          </cell>
          <cell r="AL462">
            <v>10</v>
          </cell>
          <cell r="AM462">
            <v>0</v>
          </cell>
          <cell r="AN462">
            <v>0</v>
          </cell>
          <cell r="AO462">
            <v>285</v>
          </cell>
          <cell r="AP462">
            <v>50</v>
          </cell>
          <cell r="AQ462">
            <v>85</v>
          </cell>
          <cell r="AR462">
            <v>25</v>
          </cell>
          <cell r="AS462">
            <v>100</v>
          </cell>
          <cell r="AT462">
            <v>35</v>
          </cell>
          <cell r="AU462">
            <v>1.0363636363636364</v>
          </cell>
          <cell r="AV462">
            <v>950</v>
          </cell>
          <cell r="AW462">
            <v>140</v>
          </cell>
          <cell r="AX462">
            <v>25</v>
          </cell>
          <cell r="AY462">
            <v>35</v>
          </cell>
          <cell r="AZ462">
            <v>80</v>
          </cell>
          <cell r="BA462">
            <v>810</v>
          </cell>
          <cell r="BB462">
            <v>2.9454545454545453</v>
          </cell>
          <cell r="BC462">
            <v>175</v>
          </cell>
          <cell r="BD462">
            <v>65</v>
          </cell>
          <cell r="BE462">
            <v>10</v>
          </cell>
          <cell r="BF462">
            <v>10</v>
          </cell>
          <cell r="BG462">
            <v>50</v>
          </cell>
          <cell r="BH462">
            <v>110</v>
          </cell>
          <cell r="BI462">
            <v>365</v>
          </cell>
          <cell r="BJ462">
            <v>9.1999999999999993</v>
          </cell>
          <cell r="BK462">
            <v>3357.9999999999995</v>
          </cell>
          <cell r="BL462">
            <v>3.5</v>
          </cell>
          <cell r="BM462">
            <v>1277.5</v>
          </cell>
          <cell r="BN462">
            <v>365</v>
          </cell>
          <cell r="BO462">
            <v>350</v>
          </cell>
          <cell r="BP462">
            <v>15</v>
          </cell>
          <cell r="BQ462">
            <v>0</v>
          </cell>
          <cell r="BR462">
            <v>370</v>
          </cell>
          <cell r="BS462">
            <v>230</v>
          </cell>
          <cell r="BT462">
            <v>105</v>
          </cell>
          <cell r="BU462">
            <v>25</v>
          </cell>
          <cell r="BV462">
            <v>365</v>
          </cell>
          <cell r="BW462">
            <v>150</v>
          </cell>
          <cell r="BX462">
            <v>115</v>
          </cell>
          <cell r="BY462">
            <v>50</v>
          </cell>
          <cell r="BZ462">
            <v>10</v>
          </cell>
          <cell r="CA462">
            <v>20</v>
          </cell>
          <cell r="CB462">
            <v>10</v>
          </cell>
          <cell r="CC462">
            <v>10</v>
          </cell>
          <cell r="CD462">
            <v>0</v>
          </cell>
          <cell r="CE462">
            <v>0</v>
          </cell>
          <cell r="CF462">
            <v>370</v>
          </cell>
          <cell r="CG462">
            <v>345</v>
          </cell>
          <cell r="CH462">
            <v>10</v>
          </cell>
          <cell r="CI462">
            <v>0</v>
          </cell>
          <cell r="CJ462">
            <v>10</v>
          </cell>
          <cell r="CK462">
            <v>0</v>
          </cell>
          <cell r="CL462">
            <v>5</v>
          </cell>
          <cell r="CM462">
            <v>0</v>
          </cell>
          <cell r="CN462">
            <v>0</v>
          </cell>
          <cell r="CO462">
            <v>365</v>
          </cell>
          <cell r="CP462">
            <v>70</v>
          </cell>
          <cell r="CQ462">
            <v>150</v>
          </cell>
          <cell r="CR462">
            <v>45</v>
          </cell>
          <cell r="CS462">
            <v>95</v>
          </cell>
          <cell r="CT462">
            <v>5</v>
          </cell>
          <cell r="CU462">
            <v>960</v>
          </cell>
          <cell r="CV462">
            <v>2.6301369863013697</v>
          </cell>
          <cell r="CW462">
            <v>365</v>
          </cell>
          <cell r="CX462">
            <v>275</v>
          </cell>
          <cell r="CY462">
            <v>0</v>
          </cell>
          <cell r="CZ462">
            <v>95</v>
          </cell>
        </row>
        <row r="465">
          <cell r="A465" t="str">
            <v>4620067.00</v>
          </cell>
          <cell r="B465" t="str">
            <v>0067.00</v>
          </cell>
          <cell r="C465" t="str">
            <v>Sud-Ouest</v>
          </cell>
          <cell r="D465">
            <v>1480</v>
          </cell>
          <cell r="E465">
            <v>835</v>
          </cell>
          <cell r="F465">
            <v>365</v>
          </cell>
          <cell r="G465">
            <v>40</v>
          </cell>
          <cell r="H465">
            <v>180</v>
          </cell>
          <cell r="I465">
            <v>50</v>
          </cell>
          <cell r="J465">
            <v>1480</v>
          </cell>
          <cell r="K465">
            <v>1245</v>
          </cell>
          <cell r="L465">
            <v>235</v>
          </cell>
          <cell r="M465">
            <v>415</v>
          </cell>
          <cell r="N465">
            <v>175</v>
          </cell>
          <cell r="O465">
            <v>110</v>
          </cell>
          <cell r="P465">
            <v>45</v>
          </cell>
          <cell r="Q465">
            <v>85</v>
          </cell>
          <cell r="R465">
            <v>415</v>
          </cell>
          <cell r="S465">
            <v>290</v>
          </cell>
          <cell r="T465">
            <v>165</v>
          </cell>
          <cell r="U465">
            <v>45</v>
          </cell>
          <cell r="V465">
            <v>120</v>
          </cell>
          <cell r="W465">
            <v>55</v>
          </cell>
          <cell r="X465">
            <v>25</v>
          </cell>
          <cell r="Y465">
            <v>40</v>
          </cell>
          <cell r="Z465">
            <v>125</v>
          </cell>
          <cell r="AA465">
            <v>85</v>
          </cell>
          <cell r="AB465">
            <v>40</v>
          </cell>
          <cell r="AC465">
            <v>20</v>
          </cell>
          <cell r="AD465">
            <v>20</v>
          </cell>
          <cell r="AE465">
            <v>0</v>
          </cell>
          <cell r="AF465">
            <v>125</v>
          </cell>
          <cell r="AG465">
            <v>115</v>
          </cell>
          <cell r="AH465">
            <v>30</v>
          </cell>
          <cell r="AI465">
            <v>35</v>
          </cell>
          <cell r="AJ465">
            <v>50</v>
          </cell>
          <cell r="AK465">
            <v>10</v>
          </cell>
          <cell r="AL465">
            <v>10</v>
          </cell>
          <cell r="AM465">
            <v>0</v>
          </cell>
          <cell r="AN465">
            <v>0</v>
          </cell>
          <cell r="AO465">
            <v>640</v>
          </cell>
          <cell r="AP465">
            <v>155</v>
          </cell>
          <cell r="AQ465">
            <v>235</v>
          </cell>
          <cell r="AR465">
            <v>60</v>
          </cell>
          <cell r="AS465">
            <v>140</v>
          </cell>
          <cell r="AT465">
            <v>50</v>
          </cell>
          <cell r="AU465">
            <v>1.5</v>
          </cell>
          <cell r="AV465">
            <v>1855</v>
          </cell>
          <cell r="AW465">
            <v>510</v>
          </cell>
          <cell r="AX465">
            <v>75</v>
          </cell>
          <cell r="AY465">
            <v>95</v>
          </cell>
          <cell r="AZ465">
            <v>340</v>
          </cell>
          <cell r="BA465">
            <v>1350</v>
          </cell>
          <cell r="BB465">
            <v>3.2</v>
          </cell>
          <cell r="BC465">
            <v>140</v>
          </cell>
          <cell r="BD465">
            <v>75</v>
          </cell>
          <cell r="BE465">
            <v>10</v>
          </cell>
          <cell r="BF465">
            <v>10</v>
          </cell>
          <cell r="BG465">
            <v>60</v>
          </cell>
          <cell r="BH465">
            <v>65</v>
          </cell>
          <cell r="BI465">
            <v>820</v>
          </cell>
          <cell r="BJ465">
            <v>4.7</v>
          </cell>
          <cell r="BK465">
            <v>3854</v>
          </cell>
          <cell r="BL465">
            <v>2</v>
          </cell>
          <cell r="BM465">
            <v>1640</v>
          </cell>
          <cell r="BN465">
            <v>820</v>
          </cell>
          <cell r="BO465">
            <v>285</v>
          </cell>
          <cell r="BP465">
            <v>535</v>
          </cell>
          <cell r="BQ465">
            <v>0</v>
          </cell>
          <cell r="BR465">
            <v>820</v>
          </cell>
          <cell r="BS465">
            <v>390</v>
          </cell>
          <cell r="BT465">
            <v>340</v>
          </cell>
          <cell r="BU465">
            <v>90</v>
          </cell>
          <cell r="BV465">
            <v>815</v>
          </cell>
          <cell r="BW465">
            <v>320</v>
          </cell>
          <cell r="BX465">
            <v>55</v>
          </cell>
          <cell r="BY465">
            <v>95</v>
          </cell>
          <cell r="BZ465">
            <v>55</v>
          </cell>
          <cell r="CA465">
            <v>100</v>
          </cell>
          <cell r="CB465">
            <v>170</v>
          </cell>
          <cell r="CC465">
            <v>20</v>
          </cell>
          <cell r="CD465">
            <v>0</v>
          </cell>
          <cell r="CE465">
            <v>10</v>
          </cell>
          <cell r="CF465">
            <v>820</v>
          </cell>
          <cell r="CG465">
            <v>0</v>
          </cell>
          <cell r="CH465">
            <v>0</v>
          </cell>
          <cell r="CI465">
            <v>240</v>
          </cell>
          <cell r="CJ465">
            <v>10</v>
          </cell>
          <cell r="CK465">
            <v>70</v>
          </cell>
          <cell r="CL465">
            <v>490</v>
          </cell>
          <cell r="CM465">
            <v>10</v>
          </cell>
          <cell r="CN465">
            <v>0</v>
          </cell>
          <cell r="CO465">
            <v>820</v>
          </cell>
          <cell r="CP465">
            <v>335</v>
          </cell>
          <cell r="CQ465">
            <v>240</v>
          </cell>
          <cell r="CR465">
            <v>95</v>
          </cell>
          <cell r="CS465">
            <v>100</v>
          </cell>
          <cell r="CT465">
            <v>45</v>
          </cell>
          <cell r="CU465">
            <v>1860</v>
          </cell>
          <cell r="CV465">
            <v>2.2999999999999998</v>
          </cell>
          <cell r="CW465">
            <v>820</v>
          </cell>
          <cell r="CX465">
            <v>400</v>
          </cell>
          <cell r="CY465">
            <v>0</v>
          </cell>
          <cell r="CZ465">
            <v>410</v>
          </cell>
        </row>
        <row r="466">
          <cell r="A466" t="str">
            <v>4620068.00</v>
          </cell>
          <cell r="B466" t="str">
            <v>0068.00</v>
          </cell>
          <cell r="C466" t="str">
            <v>Sud-Ouest</v>
          </cell>
          <cell r="D466">
            <v>1550</v>
          </cell>
          <cell r="E466">
            <v>875</v>
          </cell>
          <cell r="F466">
            <v>435</v>
          </cell>
          <cell r="G466">
            <v>60</v>
          </cell>
          <cell r="H466">
            <v>150</v>
          </cell>
          <cell r="I466">
            <v>40</v>
          </cell>
          <cell r="J466">
            <v>1555</v>
          </cell>
          <cell r="K466">
            <v>1505</v>
          </cell>
          <cell r="L466">
            <v>45</v>
          </cell>
          <cell r="M466">
            <v>445</v>
          </cell>
          <cell r="N466">
            <v>110</v>
          </cell>
          <cell r="O466">
            <v>120</v>
          </cell>
          <cell r="P466">
            <v>110</v>
          </cell>
          <cell r="Q466">
            <v>100</v>
          </cell>
          <cell r="R466">
            <v>440</v>
          </cell>
          <cell r="S466">
            <v>220</v>
          </cell>
          <cell r="T466">
            <v>200</v>
          </cell>
          <cell r="U466">
            <v>20</v>
          </cell>
          <cell r="V466">
            <v>185</v>
          </cell>
          <cell r="W466">
            <v>30</v>
          </cell>
          <cell r="X466">
            <v>80</v>
          </cell>
          <cell r="Y466">
            <v>75</v>
          </cell>
          <cell r="Z466">
            <v>20</v>
          </cell>
          <cell r="AA466">
            <v>10</v>
          </cell>
          <cell r="AB466">
            <v>10</v>
          </cell>
          <cell r="AC466">
            <v>0</v>
          </cell>
          <cell r="AD466">
            <v>10</v>
          </cell>
          <cell r="AE466">
            <v>10</v>
          </cell>
          <cell r="AF466">
            <v>220</v>
          </cell>
          <cell r="AG466">
            <v>210</v>
          </cell>
          <cell r="AH466">
            <v>80</v>
          </cell>
          <cell r="AI466">
            <v>80</v>
          </cell>
          <cell r="AJ466">
            <v>45</v>
          </cell>
          <cell r="AK466">
            <v>10</v>
          </cell>
          <cell r="AL466">
            <v>0</v>
          </cell>
          <cell r="AM466">
            <v>10</v>
          </cell>
          <cell r="AN466">
            <v>0</v>
          </cell>
          <cell r="AO466">
            <v>970</v>
          </cell>
          <cell r="AP466">
            <v>205</v>
          </cell>
          <cell r="AQ466">
            <v>370</v>
          </cell>
          <cell r="AR466">
            <v>125</v>
          </cell>
          <cell r="AS466">
            <v>175</v>
          </cell>
          <cell r="AT466">
            <v>85</v>
          </cell>
          <cell r="AU466">
            <v>2.2000000000000002</v>
          </cell>
          <cell r="AV466">
            <v>1965</v>
          </cell>
          <cell r="AW466">
            <v>330</v>
          </cell>
          <cell r="AX466">
            <v>55</v>
          </cell>
          <cell r="AY466">
            <v>30</v>
          </cell>
          <cell r="AZ466">
            <v>240</v>
          </cell>
          <cell r="BA466">
            <v>1630</v>
          </cell>
          <cell r="BB466">
            <v>3.7</v>
          </cell>
          <cell r="BC466">
            <v>90</v>
          </cell>
          <cell r="BD466">
            <v>45</v>
          </cell>
          <cell r="BE466">
            <v>0</v>
          </cell>
          <cell r="BF466">
            <v>0</v>
          </cell>
          <cell r="BG466">
            <v>45</v>
          </cell>
          <cell r="BH466">
            <v>45</v>
          </cell>
          <cell r="BI466">
            <v>695</v>
          </cell>
          <cell r="BJ466">
            <v>4.4000000000000004</v>
          </cell>
          <cell r="BK466">
            <v>3058.0000000000005</v>
          </cell>
          <cell r="BL466">
            <v>2.2000000000000002</v>
          </cell>
          <cell r="BM466">
            <v>1529.0000000000002</v>
          </cell>
          <cell r="BN466">
            <v>695</v>
          </cell>
          <cell r="BO466">
            <v>60</v>
          </cell>
          <cell r="BP466">
            <v>635</v>
          </cell>
          <cell r="BQ466">
            <v>0</v>
          </cell>
          <cell r="BR466">
            <v>695</v>
          </cell>
          <cell r="BS466">
            <v>400</v>
          </cell>
          <cell r="BT466">
            <v>190</v>
          </cell>
          <cell r="BU466">
            <v>110</v>
          </cell>
          <cell r="BV466">
            <v>695</v>
          </cell>
          <cell r="BW466">
            <v>85</v>
          </cell>
          <cell r="BX466">
            <v>60</v>
          </cell>
          <cell r="BY466">
            <v>115</v>
          </cell>
          <cell r="BZ466">
            <v>165</v>
          </cell>
          <cell r="CA466">
            <v>140</v>
          </cell>
          <cell r="CB466">
            <v>85</v>
          </cell>
          <cell r="CC466">
            <v>35</v>
          </cell>
          <cell r="CD466">
            <v>0</v>
          </cell>
          <cell r="CE466">
            <v>10</v>
          </cell>
          <cell r="CF466">
            <v>695</v>
          </cell>
          <cell r="CG466">
            <v>0</v>
          </cell>
          <cell r="CH466">
            <v>5</v>
          </cell>
          <cell r="CI466">
            <v>115</v>
          </cell>
          <cell r="CJ466">
            <v>0</v>
          </cell>
          <cell r="CK466">
            <v>55</v>
          </cell>
          <cell r="CL466">
            <v>520</v>
          </cell>
          <cell r="CM466">
            <v>0</v>
          </cell>
          <cell r="CN466">
            <v>0</v>
          </cell>
          <cell r="CO466">
            <v>695</v>
          </cell>
          <cell r="CP466">
            <v>250</v>
          </cell>
          <cell r="CQ466">
            <v>105</v>
          </cell>
          <cell r="CR466">
            <v>105</v>
          </cell>
          <cell r="CS466">
            <v>165</v>
          </cell>
          <cell r="CT466">
            <v>70</v>
          </cell>
          <cell r="CU466">
            <v>1965</v>
          </cell>
          <cell r="CV466">
            <v>2.8</v>
          </cell>
          <cell r="CW466">
            <v>695</v>
          </cell>
          <cell r="CX466">
            <v>430</v>
          </cell>
          <cell r="CY466">
            <v>0</v>
          </cell>
          <cell r="CZ466">
            <v>260</v>
          </cell>
        </row>
        <row r="467">
          <cell r="A467" t="str">
            <v>4620072.00</v>
          </cell>
          <cell r="B467" t="str">
            <v>0072.00</v>
          </cell>
          <cell r="C467" t="str">
            <v>Sud-Ouest</v>
          </cell>
          <cell r="D467">
            <v>2870</v>
          </cell>
          <cell r="E467">
            <v>1555</v>
          </cell>
          <cell r="F467">
            <v>700</v>
          </cell>
          <cell r="G467">
            <v>80</v>
          </cell>
          <cell r="H467">
            <v>350</v>
          </cell>
          <cell r="I467">
            <v>190</v>
          </cell>
          <cell r="J467">
            <v>2870</v>
          </cell>
          <cell r="K467">
            <v>2415</v>
          </cell>
          <cell r="L467">
            <v>460</v>
          </cell>
          <cell r="M467">
            <v>885</v>
          </cell>
          <cell r="N467">
            <v>490</v>
          </cell>
          <cell r="O467">
            <v>185</v>
          </cell>
          <cell r="P467">
            <v>135</v>
          </cell>
          <cell r="Q467">
            <v>75</v>
          </cell>
          <cell r="R467">
            <v>890</v>
          </cell>
          <cell r="S467">
            <v>565</v>
          </cell>
          <cell r="T467">
            <v>335</v>
          </cell>
          <cell r="U467">
            <v>165</v>
          </cell>
          <cell r="V467">
            <v>175</v>
          </cell>
          <cell r="W467">
            <v>70</v>
          </cell>
          <cell r="X467">
            <v>80</v>
          </cell>
          <cell r="Y467">
            <v>20</v>
          </cell>
          <cell r="Z467">
            <v>230</v>
          </cell>
          <cell r="AA467">
            <v>140</v>
          </cell>
          <cell r="AB467">
            <v>90</v>
          </cell>
          <cell r="AC467">
            <v>30</v>
          </cell>
          <cell r="AD467">
            <v>25</v>
          </cell>
          <cell r="AE467">
            <v>30</v>
          </cell>
          <cell r="AF467">
            <v>320</v>
          </cell>
          <cell r="AG467">
            <v>275</v>
          </cell>
          <cell r="AH467">
            <v>140</v>
          </cell>
          <cell r="AI467">
            <v>75</v>
          </cell>
          <cell r="AJ467">
            <v>55</v>
          </cell>
          <cell r="AK467">
            <v>45</v>
          </cell>
          <cell r="AL467">
            <v>40</v>
          </cell>
          <cell r="AM467">
            <v>10</v>
          </cell>
          <cell r="AN467">
            <v>0</v>
          </cell>
          <cell r="AO467">
            <v>1025</v>
          </cell>
          <cell r="AP467">
            <v>300</v>
          </cell>
          <cell r="AQ467">
            <v>380</v>
          </cell>
          <cell r="AR467">
            <v>90</v>
          </cell>
          <cell r="AS467">
            <v>145</v>
          </cell>
          <cell r="AT467">
            <v>110</v>
          </cell>
          <cell r="AU467">
            <v>1.2</v>
          </cell>
          <cell r="AV467">
            <v>3525</v>
          </cell>
          <cell r="AW467">
            <v>1045</v>
          </cell>
          <cell r="AX467">
            <v>60</v>
          </cell>
          <cell r="AY467">
            <v>250</v>
          </cell>
          <cell r="AZ467">
            <v>735</v>
          </cell>
          <cell r="BA467">
            <v>2475</v>
          </cell>
          <cell r="BB467">
            <v>2.8</v>
          </cell>
          <cell r="BC467">
            <v>405</v>
          </cell>
          <cell r="BD467">
            <v>245</v>
          </cell>
          <cell r="BE467">
            <v>10</v>
          </cell>
          <cell r="BF467">
            <v>10</v>
          </cell>
          <cell r="BG467">
            <v>230</v>
          </cell>
          <cell r="BH467">
            <v>155</v>
          </cell>
          <cell r="BI467">
            <v>1710</v>
          </cell>
          <cell r="BJ467">
            <v>4.5999999999999996</v>
          </cell>
          <cell r="BK467">
            <v>7865.9999999999991</v>
          </cell>
          <cell r="BL467">
            <v>1.9</v>
          </cell>
          <cell r="BM467">
            <v>3249</v>
          </cell>
          <cell r="BN467">
            <v>1710</v>
          </cell>
          <cell r="BO467">
            <v>370</v>
          </cell>
          <cell r="BP467">
            <v>1345</v>
          </cell>
          <cell r="BQ467">
            <v>0</v>
          </cell>
          <cell r="BR467">
            <v>1710</v>
          </cell>
          <cell r="BS467">
            <v>935</v>
          </cell>
          <cell r="BT467">
            <v>520</v>
          </cell>
          <cell r="BU467">
            <v>260</v>
          </cell>
          <cell r="BV467">
            <v>1710</v>
          </cell>
          <cell r="BW467">
            <v>715</v>
          </cell>
          <cell r="BX467">
            <v>345</v>
          </cell>
          <cell r="BY467">
            <v>190</v>
          </cell>
          <cell r="BZ467">
            <v>165</v>
          </cell>
          <cell r="CA467">
            <v>100</v>
          </cell>
          <cell r="CB467">
            <v>50</v>
          </cell>
          <cell r="CC467">
            <v>95</v>
          </cell>
          <cell r="CD467">
            <v>20</v>
          </cell>
          <cell r="CE467">
            <v>35</v>
          </cell>
          <cell r="CF467">
            <v>1710</v>
          </cell>
          <cell r="CG467">
            <v>5</v>
          </cell>
          <cell r="CH467">
            <v>15</v>
          </cell>
          <cell r="CI467">
            <v>180</v>
          </cell>
          <cell r="CJ467">
            <v>460</v>
          </cell>
          <cell r="CK467">
            <v>185</v>
          </cell>
          <cell r="CL467">
            <v>855</v>
          </cell>
          <cell r="CM467">
            <v>10</v>
          </cell>
          <cell r="CN467">
            <v>0</v>
          </cell>
          <cell r="CO467">
            <v>1710</v>
          </cell>
          <cell r="CP467">
            <v>735</v>
          </cell>
          <cell r="CQ467">
            <v>495</v>
          </cell>
          <cell r="CR467">
            <v>245</v>
          </cell>
          <cell r="CS467">
            <v>210</v>
          </cell>
          <cell r="CT467">
            <v>25</v>
          </cell>
          <cell r="CU467">
            <v>3525</v>
          </cell>
          <cell r="CV467">
            <v>2.1</v>
          </cell>
          <cell r="CW467">
            <v>1710</v>
          </cell>
          <cell r="CX467">
            <v>860</v>
          </cell>
          <cell r="CY467">
            <v>10</v>
          </cell>
          <cell r="CZ467">
            <v>835</v>
          </cell>
        </row>
        <row r="468">
          <cell r="A468" t="str">
            <v>4620073.00</v>
          </cell>
          <cell r="B468" t="str">
            <v>0073.00</v>
          </cell>
          <cell r="C468" t="str">
            <v>Sud-Ouest</v>
          </cell>
          <cell r="D468">
            <v>1150</v>
          </cell>
          <cell r="E468">
            <v>595</v>
          </cell>
          <cell r="F468">
            <v>290</v>
          </cell>
          <cell r="G468">
            <v>35</v>
          </cell>
          <cell r="H468">
            <v>160</v>
          </cell>
          <cell r="I468">
            <v>70</v>
          </cell>
          <cell r="J468">
            <v>1150</v>
          </cell>
          <cell r="K468">
            <v>935</v>
          </cell>
          <cell r="L468">
            <v>215</v>
          </cell>
          <cell r="M468">
            <v>310</v>
          </cell>
          <cell r="N468">
            <v>185</v>
          </cell>
          <cell r="O468">
            <v>80</v>
          </cell>
          <cell r="P468">
            <v>40</v>
          </cell>
          <cell r="Q468">
            <v>10</v>
          </cell>
          <cell r="R468">
            <v>315</v>
          </cell>
          <cell r="S468">
            <v>260</v>
          </cell>
          <cell r="T468">
            <v>160</v>
          </cell>
          <cell r="U468">
            <v>85</v>
          </cell>
          <cell r="V468">
            <v>75</v>
          </cell>
          <cell r="W468">
            <v>35</v>
          </cell>
          <cell r="X468">
            <v>35</v>
          </cell>
          <cell r="Y468">
            <v>10</v>
          </cell>
          <cell r="Z468">
            <v>95</v>
          </cell>
          <cell r="AA468">
            <v>50</v>
          </cell>
          <cell r="AB468">
            <v>45</v>
          </cell>
          <cell r="AC468">
            <v>35</v>
          </cell>
          <cell r="AD468">
            <v>10</v>
          </cell>
          <cell r="AE468">
            <v>0</v>
          </cell>
          <cell r="AF468">
            <v>55</v>
          </cell>
          <cell r="AG468">
            <v>40</v>
          </cell>
          <cell r="AH468">
            <v>30</v>
          </cell>
          <cell r="AI468">
            <v>10</v>
          </cell>
          <cell r="AJ468">
            <v>0</v>
          </cell>
          <cell r="AK468">
            <v>15</v>
          </cell>
          <cell r="AL468">
            <v>10</v>
          </cell>
          <cell r="AM468">
            <v>0</v>
          </cell>
          <cell r="AN468">
            <v>0</v>
          </cell>
          <cell r="AO468">
            <v>265</v>
          </cell>
          <cell r="AP468">
            <v>70</v>
          </cell>
          <cell r="AQ468">
            <v>95</v>
          </cell>
          <cell r="AR468">
            <v>35</v>
          </cell>
          <cell r="AS468">
            <v>15</v>
          </cell>
          <cell r="AT468">
            <v>55</v>
          </cell>
          <cell r="AU468">
            <v>0.8</v>
          </cell>
          <cell r="AV468">
            <v>1310</v>
          </cell>
          <cell r="AW468">
            <v>470</v>
          </cell>
          <cell r="AX468">
            <v>65</v>
          </cell>
          <cell r="AY468">
            <v>30</v>
          </cell>
          <cell r="AZ468">
            <v>370</v>
          </cell>
          <cell r="BA468">
            <v>840</v>
          </cell>
          <cell r="BB468">
            <v>2.7</v>
          </cell>
          <cell r="BC468">
            <v>125</v>
          </cell>
          <cell r="BD468">
            <v>55</v>
          </cell>
          <cell r="BE468">
            <v>0</v>
          </cell>
          <cell r="BF468">
            <v>0</v>
          </cell>
          <cell r="BG468">
            <v>55</v>
          </cell>
          <cell r="BH468">
            <v>75</v>
          </cell>
          <cell r="BI468">
            <v>700</v>
          </cell>
          <cell r="BJ468">
            <v>4.2</v>
          </cell>
          <cell r="BK468">
            <v>2940</v>
          </cell>
          <cell r="BL468">
            <v>1.6</v>
          </cell>
          <cell r="BM468">
            <v>1120</v>
          </cell>
          <cell r="BN468">
            <v>695</v>
          </cell>
          <cell r="BO468">
            <v>235</v>
          </cell>
          <cell r="BP468">
            <v>460</v>
          </cell>
          <cell r="BQ468">
            <v>0</v>
          </cell>
          <cell r="BR468">
            <v>700</v>
          </cell>
          <cell r="BS468">
            <v>475</v>
          </cell>
          <cell r="BT468">
            <v>150</v>
          </cell>
          <cell r="BU468">
            <v>70</v>
          </cell>
          <cell r="BV468">
            <v>700</v>
          </cell>
          <cell r="BW468">
            <v>310</v>
          </cell>
          <cell r="BX468">
            <v>60</v>
          </cell>
          <cell r="BY468">
            <v>65</v>
          </cell>
          <cell r="BZ468">
            <v>100</v>
          </cell>
          <cell r="CA468">
            <v>70</v>
          </cell>
          <cell r="CB468">
            <v>25</v>
          </cell>
          <cell r="CC468">
            <v>15</v>
          </cell>
          <cell r="CD468">
            <v>0</v>
          </cell>
          <cell r="CE468">
            <v>50</v>
          </cell>
          <cell r="CF468">
            <v>700</v>
          </cell>
          <cell r="CG468">
            <v>0</v>
          </cell>
          <cell r="CH468">
            <v>0</v>
          </cell>
          <cell r="CI468">
            <v>25</v>
          </cell>
          <cell r="CJ468">
            <v>110</v>
          </cell>
          <cell r="CK468">
            <v>85</v>
          </cell>
          <cell r="CL468">
            <v>475</v>
          </cell>
          <cell r="CM468">
            <v>5</v>
          </cell>
          <cell r="CN468">
            <v>0</v>
          </cell>
          <cell r="CO468">
            <v>700</v>
          </cell>
          <cell r="CP468">
            <v>360</v>
          </cell>
          <cell r="CQ468">
            <v>195</v>
          </cell>
          <cell r="CR468">
            <v>70</v>
          </cell>
          <cell r="CS468">
            <v>65</v>
          </cell>
          <cell r="CT468">
            <v>10</v>
          </cell>
          <cell r="CU468">
            <v>1310</v>
          </cell>
          <cell r="CV468">
            <v>1.9</v>
          </cell>
          <cell r="CW468">
            <v>700</v>
          </cell>
          <cell r="CX468">
            <v>295</v>
          </cell>
          <cell r="CY468">
            <v>10</v>
          </cell>
          <cell r="CZ468">
            <v>395</v>
          </cell>
        </row>
        <row r="469">
          <cell r="A469" t="str">
            <v>4620074.00</v>
          </cell>
          <cell r="B469" t="str">
            <v>0074.00</v>
          </cell>
          <cell r="C469" t="str">
            <v>Sud-Ouest</v>
          </cell>
          <cell r="D469">
            <v>3065</v>
          </cell>
          <cell r="E469">
            <v>1775</v>
          </cell>
          <cell r="F469">
            <v>745</v>
          </cell>
          <cell r="G469">
            <v>70</v>
          </cell>
          <cell r="H469">
            <v>335</v>
          </cell>
          <cell r="I469">
            <v>130</v>
          </cell>
          <cell r="J469">
            <v>3060</v>
          </cell>
          <cell r="K469">
            <v>2535</v>
          </cell>
          <cell r="L469">
            <v>530</v>
          </cell>
          <cell r="M469">
            <v>930</v>
          </cell>
          <cell r="N469">
            <v>490</v>
          </cell>
          <cell r="O469">
            <v>225</v>
          </cell>
          <cell r="P469">
            <v>150</v>
          </cell>
          <cell r="Q469">
            <v>60</v>
          </cell>
          <cell r="R469">
            <v>930</v>
          </cell>
          <cell r="S469">
            <v>635</v>
          </cell>
          <cell r="T469">
            <v>360</v>
          </cell>
          <cell r="U469">
            <v>140</v>
          </cell>
          <cell r="V469">
            <v>220</v>
          </cell>
          <cell r="W469">
            <v>80</v>
          </cell>
          <cell r="X469">
            <v>85</v>
          </cell>
          <cell r="Y469">
            <v>50</v>
          </cell>
          <cell r="Z469">
            <v>270</v>
          </cell>
          <cell r="AA469">
            <v>170</v>
          </cell>
          <cell r="AB469">
            <v>100</v>
          </cell>
          <cell r="AC469">
            <v>60</v>
          </cell>
          <cell r="AD469">
            <v>35</v>
          </cell>
          <cell r="AE469">
            <v>10</v>
          </cell>
          <cell r="AF469">
            <v>295</v>
          </cell>
          <cell r="AG469">
            <v>250</v>
          </cell>
          <cell r="AH469">
            <v>165</v>
          </cell>
          <cell r="AI469">
            <v>80</v>
          </cell>
          <cell r="AJ469">
            <v>10</v>
          </cell>
          <cell r="AK469">
            <v>45</v>
          </cell>
          <cell r="AL469">
            <v>20</v>
          </cell>
          <cell r="AM469">
            <v>0</v>
          </cell>
          <cell r="AN469">
            <v>20</v>
          </cell>
          <cell r="AO469">
            <v>1035</v>
          </cell>
          <cell r="AP469">
            <v>265</v>
          </cell>
          <cell r="AQ469">
            <v>385</v>
          </cell>
          <cell r="AR469">
            <v>100</v>
          </cell>
          <cell r="AS469">
            <v>180</v>
          </cell>
          <cell r="AT469">
            <v>105</v>
          </cell>
          <cell r="AU469">
            <v>1.1000000000000001</v>
          </cell>
          <cell r="AV469">
            <v>3685</v>
          </cell>
          <cell r="AW469">
            <v>1090</v>
          </cell>
          <cell r="AX469">
            <v>170</v>
          </cell>
          <cell r="AY469">
            <v>230</v>
          </cell>
          <cell r="AZ469">
            <v>690</v>
          </cell>
          <cell r="BA469">
            <v>2595</v>
          </cell>
          <cell r="BB469">
            <v>2.8</v>
          </cell>
          <cell r="BC469">
            <v>285</v>
          </cell>
          <cell r="BD469">
            <v>155</v>
          </cell>
          <cell r="BE469">
            <v>45</v>
          </cell>
          <cell r="BF469">
            <v>0</v>
          </cell>
          <cell r="BG469">
            <v>105</v>
          </cell>
          <cell r="BH469">
            <v>130</v>
          </cell>
          <cell r="BI469">
            <v>1720</v>
          </cell>
          <cell r="BJ469">
            <v>4.9000000000000004</v>
          </cell>
          <cell r="BK469">
            <v>8428</v>
          </cell>
          <cell r="BL469">
            <v>2</v>
          </cell>
          <cell r="BM469">
            <v>3440</v>
          </cell>
          <cell r="BN469">
            <v>1720</v>
          </cell>
          <cell r="BO469">
            <v>495</v>
          </cell>
          <cell r="BP469">
            <v>1230</v>
          </cell>
          <cell r="BQ469">
            <v>0</v>
          </cell>
          <cell r="BR469">
            <v>1720</v>
          </cell>
          <cell r="BS469">
            <v>935</v>
          </cell>
          <cell r="BT469">
            <v>590</v>
          </cell>
          <cell r="BU469">
            <v>200</v>
          </cell>
          <cell r="BV469">
            <v>1720</v>
          </cell>
          <cell r="BW469">
            <v>1055</v>
          </cell>
          <cell r="BX469">
            <v>225</v>
          </cell>
          <cell r="BY469">
            <v>130</v>
          </cell>
          <cell r="BZ469">
            <v>50</v>
          </cell>
          <cell r="CA469">
            <v>30</v>
          </cell>
          <cell r="CB469">
            <v>90</v>
          </cell>
          <cell r="CC469">
            <v>50</v>
          </cell>
          <cell r="CD469">
            <v>10</v>
          </cell>
          <cell r="CE469">
            <v>85</v>
          </cell>
          <cell r="CF469">
            <v>1725</v>
          </cell>
          <cell r="CG469">
            <v>20</v>
          </cell>
          <cell r="CH469">
            <v>20</v>
          </cell>
          <cell r="CI469">
            <v>160</v>
          </cell>
          <cell r="CJ469">
            <v>395</v>
          </cell>
          <cell r="CK469">
            <v>10</v>
          </cell>
          <cell r="CL469">
            <v>1110</v>
          </cell>
          <cell r="CM469">
            <v>0</v>
          </cell>
          <cell r="CN469">
            <v>0</v>
          </cell>
          <cell r="CO469">
            <v>1720</v>
          </cell>
          <cell r="CP469">
            <v>690</v>
          </cell>
          <cell r="CQ469">
            <v>525</v>
          </cell>
          <cell r="CR469">
            <v>250</v>
          </cell>
          <cell r="CS469">
            <v>210</v>
          </cell>
          <cell r="CT469">
            <v>45</v>
          </cell>
          <cell r="CU469">
            <v>3685</v>
          </cell>
          <cell r="CV469">
            <v>2.1</v>
          </cell>
          <cell r="CW469">
            <v>1725</v>
          </cell>
          <cell r="CX469">
            <v>845</v>
          </cell>
          <cell r="CY469">
            <v>40</v>
          </cell>
          <cell r="CZ469">
            <v>835</v>
          </cell>
        </row>
        <row r="470">
          <cell r="A470" t="str">
            <v>4620075.00</v>
          </cell>
          <cell r="B470" t="str">
            <v>0075.00</v>
          </cell>
          <cell r="C470" t="str">
            <v>Sud-Ouest</v>
          </cell>
          <cell r="D470">
            <v>2275</v>
          </cell>
          <cell r="E470">
            <v>1245</v>
          </cell>
          <cell r="F470">
            <v>595</v>
          </cell>
          <cell r="G470">
            <v>60</v>
          </cell>
          <cell r="H470">
            <v>255</v>
          </cell>
          <cell r="I470">
            <v>115</v>
          </cell>
          <cell r="J470">
            <v>2280</v>
          </cell>
          <cell r="K470">
            <v>1935</v>
          </cell>
          <cell r="L470">
            <v>345</v>
          </cell>
          <cell r="M470">
            <v>675</v>
          </cell>
          <cell r="N470">
            <v>390</v>
          </cell>
          <cell r="O470">
            <v>150</v>
          </cell>
          <cell r="P470">
            <v>90</v>
          </cell>
          <cell r="Q470">
            <v>45</v>
          </cell>
          <cell r="R470">
            <v>680</v>
          </cell>
          <cell r="S470">
            <v>455</v>
          </cell>
          <cell r="T470">
            <v>285</v>
          </cell>
          <cell r="U470">
            <v>115</v>
          </cell>
          <cell r="V470">
            <v>170</v>
          </cell>
          <cell r="W470">
            <v>50</v>
          </cell>
          <cell r="X470">
            <v>80</v>
          </cell>
          <cell r="Y470">
            <v>45</v>
          </cell>
          <cell r="Z470">
            <v>170</v>
          </cell>
          <cell r="AA470">
            <v>90</v>
          </cell>
          <cell r="AB470">
            <v>80</v>
          </cell>
          <cell r="AC470">
            <v>70</v>
          </cell>
          <cell r="AD470">
            <v>10</v>
          </cell>
          <cell r="AE470">
            <v>0</v>
          </cell>
          <cell r="AF470">
            <v>220</v>
          </cell>
          <cell r="AG470">
            <v>195</v>
          </cell>
          <cell r="AH470">
            <v>160</v>
          </cell>
          <cell r="AI470">
            <v>30</v>
          </cell>
          <cell r="AJ470">
            <v>0</v>
          </cell>
          <cell r="AK470">
            <v>25</v>
          </cell>
          <cell r="AL470">
            <v>25</v>
          </cell>
          <cell r="AM470">
            <v>0</v>
          </cell>
          <cell r="AN470">
            <v>0</v>
          </cell>
          <cell r="AO470">
            <v>710</v>
          </cell>
          <cell r="AP470">
            <v>115</v>
          </cell>
          <cell r="AQ470">
            <v>310</v>
          </cell>
          <cell r="AR470">
            <v>105</v>
          </cell>
          <cell r="AS470">
            <v>100</v>
          </cell>
          <cell r="AT470">
            <v>80</v>
          </cell>
          <cell r="AU470">
            <v>1.1000000000000001</v>
          </cell>
          <cell r="AV470">
            <v>2700</v>
          </cell>
          <cell r="AW470">
            <v>860</v>
          </cell>
          <cell r="AX470">
            <v>75</v>
          </cell>
          <cell r="AY470">
            <v>260</v>
          </cell>
          <cell r="AZ470">
            <v>520</v>
          </cell>
          <cell r="BA470">
            <v>1840</v>
          </cell>
          <cell r="BB470">
            <v>2.7</v>
          </cell>
          <cell r="BC470">
            <v>315</v>
          </cell>
          <cell r="BD470">
            <v>185</v>
          </cell>
          <cell r="BE470">
            <v>30</v>
          </cell>
          <cell r="BF470">
            <v>10</v>
          </cell>
          <cell r="BG470">
            <v>150</v>
          </cell>
          <cell r="BH470">
            <v>125</v>
          </cell>
          <cell r="BI470">
            <v>1290</v>
          </cell>
          <cell r="BJ470">
            <v>4.2</v>
          </cell>
          <cell r="BK470">
            <v>5418</v>
          </cell>
          <cell r="BL470">
            <v>1.9</v>
          </cell>
          <cell r="BM470">
            <v>2451</v>
          </cell>
          <cell r="BN470">
            <v>1285</v>
          </cell>
          <cell r="BO470">
            <v>195</v>
          </cell>
          <cell r="BP470">
            <v>1095</v>
          </cell>
          <cell r="BQ470">
            <v>0</v>
          </cell>
          <cell r="BR470">
            <v>1290</v>
          </cell>
          <cell r="BS470">
            <v>805</v>
          </cell>
          <cell r="BT470">
            <v>350</v>
          </cell>
          <cell r="BU470">
            <v>135</v>
          </cell>
          <cell r="BV470">
            <v>1290</v>
          </cell>
          <cell r="BW470">
            <v>580</v>
          </cell>
          <cell r="BX470">
            <v>135</v>
          </cell>
          <cell r="BY470">
            <v>80</v>
          </cell>
          <cell r="BZ470">
            <v>210</v>
          </cell>
          <cell r="CA470">
            <v>120</v>
          </cell>
          <cell r="CB470">
            <v>140</v>
          </cell>
          <cell r="CC470">
            <v>10</v>
          </cell>
          <cell r="CD470">
            <v>10</v>
          </cell>
          <cell r="CE470">
            <v>10</v>
          </cell>
          <cell r="CF470">
            <v>1290</v>
          </cell>
          <cell r="CG470">
            <v>5</v>
          </cell>
          <cell r="CH470">
            <v>0</v>
          </cell>
          <cell r="CI470">
            <v>80</v>
          </cell>
          <cell r="CJ470">
            <v>165</v>
          </cell>
          <cell r="CK470">
            <v>75</v>
          </cell>
          <cell r="CL470">
            <v>960</v>
          </cell>
          <cell r="CM470">
            <v>5</v>
          </cell>
          <cell r="CN470">
            <v>0</v>
          </cell>
          <cell r="CO470">
            <v>1290</v>
          </cell>
          <cell r="CP470">
            <v>520</v>
          </cell>
          <cell r="CQ470">
            <v>410</v>
          </cell>
          <cell r="CR470">
            <v>180</v>
          </cell>
          <cell r="CS470">
            <v>140</v>
          </cell>
          <cell r="CT470">
            <v>30</v>
          </cell>
          <cell r="CU470">
            <v>2705</v>
          </cell>
          <cell r="CV470">
            <v>2.1</v>
          </cell>
          <cell r="CW470">
            <v>1285</v>
          </cell>
          <cell r="CX470">
            <v>590</v>
          </cell>
          <cell r="CY470">
            <v>35</v>
          </cell>
          <cell r="CZ470">
            <v>660</v>
          </cell>
        </row>
        <row r="471">
          <cell r="A471" t="str">
            <v>4620076.00</v>
          </cell>
          <cell r="B471" t="str">
            <v>0076.00</v>
          </cell>
          <cell r="C471" t="str">
            <v>Sud-Ouest</v>
          </cell>
          <cell r="D471">
            <v>2185</v>
          </cell>
          <cell r="E471">
            <v>1320</v>
          </cell>
          <cell r="F471">
            <v>400</v>
          </cell>
          <cell r="G471">
            <v>60</v>
          </cell>
          <cell r="H471">
            <v>260</v>
          </cell>
          <cell r="I471">
            <v>140</v>
          </cell>
          <cell r="J471">
            <v>2185</v>
          </cell>
          <cell r="K471">
            <v>1820</v>
          </cell>
          <cell r="L471">
            <v>370</v>
          </cell>
          <cell r="M471">
            <v>620</v>
          </cell>
          <cell r="N471">
            <v>365</v>
          </cell>
          <cell r="O471">
            <v>110</v>
          </cell>
          <cell r="P471">
            <v>105</v>
          </cell>
          <cell r="Q471">
            <v>40</v>
          </cell>
          <cell r="R471">
            <v>615</v>
          </cell>
          <cell r="S471">
            <v>365</v>
          </cell>
          <cell r="T471">
            <v>175</v>
          </cell>
          <cell r="U471">
            <v>85</v>
          </cell>
          <cell r="V471">
            <v>90</v>
          </cell>
          <cell r="W471">
            <v>20</v>
          </cell>
          <cell r="X471">
            <v>60</v>
          </cell>
          <cell r="Y471">
            <v>15</v>
          </cell>
          <cell r="Z471">
            <v>185</v>
          </cell>
          <cell r="AA471">
            <v>120</v>
          </cell>
          <cell r="AB471">
            <v>65</v>
          </cell>
          <cell r="AC471">
            <v>45</v>
          </cell>
          <cell r="AD471">
            <v>0</v>
          </cell>
          <cell r="AE471">
            <v>15</v>
          </cell>
          <cell r="AF471">
            <v>250</v>
          </cell>
          <cell r="AG471">
            <v>205</v>
          </cell>
          <cell r="AH471">
            <v>130</v>
          </cell>
          <cell r="AI471">
            <v>30</v>
          </cell>
          <cell r="AJ471">
            <v>45</v>
          </cell>
          <cell r="AK471">
            <v>45</v>
          </cell>
          <cell r="AL471">
            <v>25</v>
          </cell>
          <cell r="AM471">
            <v>10</v>
          </cell>
          <cell r="AN471">
            <v>10</v>
          </cell>
          <cell r="AO471">
            <v>725</v>
          </cell>
          <cell r="AP471">
            <v>185</v>
          </cell>
          <cell r="AQ471">
            <v>250</v>
          </cell>
          <cell r="AR471">
            <v>110</v>
          </cell>
          <cell r="AS471">
            <v>100</v>
          </cell>
          <cell r="AT471">
            <v>80</v>
          </cell>
          <cell r="AU471">
            <v>1.2</v>
          </cell>
          <cell r="AV471">
            <v>2510</v>
          </cell>
          <cell r="AW471">
            <v>800</v>
          </cell>
          <cell r="AX471">
            <v>70</v>
          </cell>
          <cell r="AY471">
            <v>150</v>
          </cell>
          <cell r="AZ471">
            <v>570</v>
          </cell>
          <cell r="BA471">
            <v>1710</v>
          </cell>
          <cell r="BB471">
            <v>2.8</v>
          </cell>
          <cell r="BC471">
            <v>190</v>
          </cell>
          <cell r="BD471">
            <v>110</v>
          </cell>
          <cell r="BE471">
            <v>20</v>
          </cell>
          <cell r="BF471">
            <v>10</v>
          </cell>
          <cell r="BG471">
            <v>85</v>
          </cell>
          <cell r="BH471">
            <v>80</v>
          </cell>
          <cell r="BI471">
            <v>1250</v>
          </cell>
          <cell r="BJ471">
            <v>4.2</v>
          </cell>
          <cell r="BK471">
            <v>5250</v>
          </cell>
          <cell r="BL471">
            <v>1.7</v>
          </cell>
          <cell r="BM471">
            <v>2125</v>
          </cell>
          <cell r="BN471">
            <v>1250</v>
          </cell>
          <cell r="BO471">
            <v>245</v>
          </cell>
          <cell r="BP471">
            <v>1005</v>
          </cell>
          <cell r="BQ471">
            <v>0</v>
          </cell>
          <cell r="BR471">
            <v>1255</v>
          </cell>
          <cell r="BS471">
            <v>835</v>
          </cell>
          <cell r="BT471">
            <v>305</v>
          </cell>
          <cell r="BU471">
            <v>115</v>
          </cell>
          <cell r="BV471">
            <v>1255</v>
          </cell>
          <cell r="BW471">
            <v>400</v>
          </cell>
          <cell r="BX471">
            <v>140</v>
          </cell>
          <cell r="BY471">
            <v>90</v>
          </cell>
          <cell r="BZ471">
            <v>90</v>
          </cell>
          <cell r="CA471">
            <v>70</v>
          </cell>
          <cell r="CB471">
            <v>170</v>
          </cell>
          <cell r="CC471">
            <v>105</v>
          </cell>
          <cell r="CD471">
            <v>95</v>
          </cell>
          <cell r="CE471">
            <v>85</v>
          </cell>
          <cell r="CF471">
            <v>1255</v>
          </cell>
          <cell r="CG471">
            <v>10</v>
          </cell>
          <cell r="CH471">
            <v>0</v>
          </cell>
          <cell r="CI471">
            <v>45</v>
          </cell>
          <cell r="CJ471">
            <v>45</v>
          </cell>
          <cell r="CK471">
            <v>90</v>
          </cell>
          <cell r="CL471">
            <v>1050</v>
          </cell>
          <cell r="CM471">
            <v>10</v>
          </cell>
          <cell r="CN471">
            <v>0</v>
          </cell>
          <cell r="CO471">
            <v>1250</v>
          </cell>
          <cell r="CP471">
            <v>570</v>
          </cell>
          <cell r="CQ471">
            <v>380</v>
          </cell>
          <cell r="CR471">
            <v>140</v>
          </cell>
          <cell r="CS471">
            <v>130</v>
          </cell>
          <cell r="CT471">
            <v>35</v>
          </cell>
          <cell r="CU471">
            <v>2510</v>
          </cell>
          <cell r="CV471">
            <v>2</v>
          </cell>
          <cell r="CW471">
            <v>1250</v>
          </cell>
          <cell r="CX471">
            <v>580</v>
          </cell>
          <cell r="CY471">
            <v>15</v>
          </cell>
          <cell r="CZ471">
            <v>650</v>
          </cell>
        </row>
        <row r="472">
          <cell r="A472" t="str">
            <v>4620077.00</v>
          </cell>
          <cell r="B472" t="str">
            <v>0077.00</v>
          </cell>
          <cell r="C472" t="str">
            <v>Sud-Ouest</v>
          </cell>
          <cell r="D472">
            <v>1930</v>
          </cell>
          <cell r="E472">
            <v>970</v>
          </cell>
          <cell r="F472">
            <v>555</v>
          </cell>
          <cell r="G472">
            <v>75</v>
          </cell>
          <cell r="H472">
            <v>215</v>
          </cell>
          <cell r="I472">
            <v>115</v>
          </cell>
          <cell r="J472">
            <v>1930</v>
          </cell>
          <cell r="K472">
            <v>1735</v>
          </cell>
          <cell r="L472">
            <v>200</v>
          </cell>
          <cell r="M472">
            <v>550</v>
          </cell>
          <cell r="N472">
            <v>255</v>
          </cell>
          <cell r="O472">
            <v>130</v>
          </cell>
          <cell r="P472">
            <v>85</v>
          </cell>
          <cell r="Q472">
            <v>80</v>
          </cell>
          <cell r="R472">
            <v>550</v>
          </cell>
          <cell r="S472">
            <v>345</v>
          </cell>
          <cell r="T472">
            <v>240</v>
          </cell>
          <cell r="U472">
            <v>70</v>
          </cell>
          <cell r="V472">
            <v>165</v>
          </cell>
          <cell r="W472">
            <v>65</v>
          </cell>
          <cell r="X472">
            <v>40</v>
          </cell>
          <cell r="Y472">
            <v>60</v>
          </cell>
          <cell r="Z472">
            <v>110</v>
          </cell>
          <cell r="AA472">
            <v>75</v>
          </cell>
          <cell r="AB472">
            <v>35</v>
          </cell>
          <cell r="AC472">
            <v>20</v>
          </cell>
          <cell r="AD472">
            <v>10</v>
          </cell>
          <cell r="AE472">
            <v>10</v>
          </cell>
          <cell r="AF472">
            <v>200</v>
          </cell>
          <cell r="AG472">
            <v>190</v>
          </cell>
          <cell r="AH472">
            <v>95</v>
          </cell>
          <cell r="AI472">
            <v>40</v>
          </cell>
          <cell r="AJ472">
            <v>50</v>
          </cell>
          <cell r="AK472">
            <v>10</v>
          </cell>
          <cell r="AL472">
            <v>15</v>
          </cell>
          <cell r="AM472">
            <v>0</v>
          </cell>
          <cell r="AN472">
            <v>0</v>
          </cell>
          <cell r="AO472">
            <v>790</v>
          </cell>
          <cell r="AP472">
            <v>180</v>
          </cell>
          <cell r="AQ472">
            <v>325</v>
          </cell>
          <cell r="AR472">
            <v>95</v>
          </cell>
          <cell r="AS472">
            <v>135</v>
          </cell>
          <cell r="AT472">
            <v>45</v>
          </cell>
          <cell r="AU472">
            <v>1.4</v>
          </cell>
          <cell r="AV472">
            <v>2255</v>
          </cell>
          <cell r="AW472">
            <v>560</v>
          </cell>
          <cell r="AX472">
            <v>70</v>
          </cell>
          <cell r="AY472">
            <v>95</v>
          </cell>
          <cell r="AZ472">
            <v>395</v>
          </cell>
          <cell r="BA472">
            <v>1690</v>
          </cell>
          <cell r="BB472">
            <v>3</v>
          </cell>
          <cell r="BC472">
            <v>200</v>
          </cell>
          <cell r="BD472">
            <v>100</v>
          </cell>
          <cell r="BE472">
            <v>15</v>
          </cell>
          <cell r="BF472">
            <v>0</v>
          </cell>
          <cell r="BG472">
            <v>80</v>
          </cell>
          <cell r="BH472">
            <v>105</v>
          </cell>
          <cell r="BI472">
            <v>1015</v>
          </cell>
          <cell r="BJ472">
            <v>4.5</v>
          </cell>
          <cell r="BK472">
            <v>4567.5</v>
          </cell>
          <cell r="BL472">
            <v>2.1</v>
          </cell>
          <cell r="BM472">
            <v>2131.5</v>
          </cell>
          <cell r="BN472">
            <v>1015</v>
          </cell>
          <cell r="BO472">
            <v>355</v>
          </cell>
          <cell r="BP472">
            <v>660</v>
          </cell>
          <cell r="BQ472">
            <v>0</v>
          </cell>
          <cell r="BR472">
            <v>1015</v>
          </cell>
          <cell r="BS472">
            <v>640</v>
          </cell>
          <cell r="BT472">
            <v>290</v>
          </cell>
          <cell r="BU472">
            <v>85</v>
          </cell>
          <cell r="BV472">
            <v>1015</v>
          </cell>
          <cell r="BW472">
            <v>70</v>
          </cell>
          <cell r="BX472">
            <v>25</v>
          </cell>
          <cell r="BY472">
            <v>95</v>
          </cell>
          <cell r="BZ472">
            <v>145</v>
          </cell>
          <cell r="CA472">
            <v>340</v>
          </cell>
          <cell r="CB472">
            <v>265</v>
          </cell>
          <cell r="CC472">
            <v>45</v>
          </cell>
          <cell r="CD472">
            <v>0</v>
          </cell>
          <cell r="CE472">
            <v>20</v>
          </cell>
          <cell r="CF472">
            <v>1015</v>
          </cell>
          <cell r="CG472">
            <v>0</v>
          </cell>
          <cell r="CH472">
            <v>140</v>
          </cell>
          <cell r="CI472">
            <v>50</v>
          </cell>
          <cell r="CJ472">
            <v>0</v>
          </cell>
          <cell r="CK472">
            <v>220</v>
          </cell>
          <cell r="CL472">
            <v>590</v>
          </cell>
          <cell r="CM472">
            <v>20</v>
          </cell>
          <cell r="CN472">
            <v>0</v>
          </cell>
          <cell r="CO472">
            <v>1015</v>
          </cell>
          <cell r="CP472">
            <v>410</v>
          </cell>
          <cell r="CQ472">
            <v>295</v>
          </cell>
          <cell r="CR472">
            <v>135</v>
          </cell>
          <cell r="CS472">
            <v>150</v>
          </cell>
          <cell r="CT472">
            <v>30</v>
          </cell>
          <cell r="CU472">
            <v>2255</v>
          </cell>
          <cell r="CV472">
            <v>2.2000000000000002</v>
          </cell>
          <cell r="CW472">
            <v>1015</v>
          </cell>
          <cell r="CX472">
            <v>550</v>
          </cell>
          <cell r="CY472">
            <v>0</v>
          </cell>
          <cell r="CZ472">
            <v>465</v>
          </cell>
        </row>
        <row r="473">
          <cell r="A473" t="str">
            <v>4620078.00</v>
          </cell>
          <cell r="B473" t="str">
            <v>0078.00</v>
          </cell>
          <cell r="C473" t="str">
            <v>Sud-Ouest</v>
          </cell>
          <cell r="D473">
            <v>3205</v>
          </cell>
          <cell r="E473">
            <v>1565</v>
          </cell>
          <cell r="F473">
            <v>955</v>
          </cell>
          <cell r="G473">
            <v>90</v>
          </cell>
          <cell r="H473">
            <v>420</v>
          </cell>
          <cell r="I473">
            <v>170</v>
          </cell>
          <cell r="J473">
            <v>3205</v>
          </cell>
          <cell r="K473">
            <v>2690</v>
          </cell>
          <cell r="L473">
            <v>515</v>
          </cell>
          <cell r="M473">
            <v>945</v>
          </cell>
          <cell r="N473">
            <v>535</v>
          </cell>
          <cell r="O473">
            <v>190</v>
          </cell>
          <cell r="P473">
            <v>110</v>
          </cell>
          <cell r="Q473">
            <v>110</v>
          </cell>
          <cell r="R473">
            <v>945</v>
          </cell>
          <cell r="S473">
            <v>740</v>
          </cell>
          <cell r="T473">
            <v>470</v>
          </cell>
          <cell r="U473">
            <v>210</v>
          </cell>
          <cell r="V473">
            <v>265</v>
          </cell>
          <cell r="W473">
            <v>105</v>
          </cell>
          <cell r="X473">
            <v>65</v>
          </cell>
          <cell r="Y473">
            <v>95</v>
          </cell>
          <cell r="Z473">
            <v>265</v>
          </cell>
          <cell r="AA473">
            <v>215</v>
          </cell>
          <cell r="AB473">
            <v>45</v>
          </cell>
          <cell r="AC473">
            <v>25</v>
          </cell>
          <cell r="AD473">
            <v>15</v>
          </cell>
          <cell r="AE473">
            <v>0</v>
          </cell>
          <cell r="AF473">
            <v>210</v>
          </cell>
          <cell r="AG473">
            <v>195</v>
          </cell>
          <cell r="AH473">
            <v>105</v>
          </cell>
          <cell r="AI473">
            <v>55</v>
          </cell>
          <cell r="AJ473">
            <v>35</v>
          </cell>
          <cell r="AK473">
            <v>15</v>
          </cell>
          <cell r="AL473">
            <v>10</v>
          </cell>
          <cell r="AM473">
            <v>10</v>
          </cell>
          <cell r="AN473">
            <v>0</v>
          </cell>
          <cell r="AO473">
            <v>995</v>
          </cell>
          <cell r="AP473">
            <v>255</v>
          </cell>
          <cell r="AQ473">
            <v>295</v>
          </cell>
          <cell r="AR473">
            <v>80</v>
          </cell>
          <cell r="AS473">
            <v>290</v>
          </cell>
          <cell r="AT473">
            <v>80</v>
          </cell>
          <cell r="AU473">
            <v>1</v>
          </cell>
          <cell r="AV473">
            <v>3755</v>
          </cell>
          <cell r="AW473">
            <v>1075</v>
          </cell>
          <cell r="AX473">
            <v>35</v>
          </cell>
          <cell r="AY473">
            <v>125</v>
          </cell>
          <cell r="AZ473">
            <v>915</v>
          </cell>
          <cell r="BA473">
            <v>2680</v>
          </cell>
          <cell r="BB473">
            <v>2.8</v>
          </cell>
          <cell r="BC473">
            <v>440</v>
          </cell>
          <cell r="BD473">
            <v>305</v>
          </cell>
          <cell r="BE473">
            <v>0</v>
          </cell>
          <cell r="BF473">
            <v>0</v>
          </cell>
          <cell r="BG473">
            <v>305</v>
          </cell>
          <cell r="BH473">
            <v>140</v>
          </cell>
          <cell r="BI473">
            <v>1925</v>
          </cell>
          <cell r="BJ473">
            <v>4.3</v>
          </cell>
          <cell r="BK473">
            <v>8277.5</v>
          </cell>
          <cell r="BL473">
            <v>1.8</v>
          </cell>
          <cell r="BM473">
            <v>3465</v>
          </cell>
          <cell r="BN473">
            <v>1930</v>
          </cell>
          <cell r="BO473">
            <v>805</v>
          </cell>
          <cell r="BP473">
            <v>1120</v>
          </cell>
          <cell r="BQ473">
            <v>0</v>
          </cell>
          <cell r="BR473">
            <v>1925</v>
          </cell>
          <cell r="BS473">
            <v>1445</v>
          </cell>
          <cell r="BT473">
            <v>370</v>
          </cell>
          <cell r="BU473">
            <v>115</v>
          </cell>
          <cell r="BV473">
            <v>1925</v>
          </cell>
          <cell r="BW473">
            <v>170</v>
          </cell>
          <cell r="BX473">
            <v>80</v>
          </cell>
          <cell r="BY473">
            <v>95</v>
          </cell>
          <cell r="BZ473">
            <v>195</v>
          </cell>
          <cell r="CA473">
            <v>290</v>
          </cell>
          <cell r="CB473">
            <v>430</v>
          </cell>
          <cell r="CC473">
            <v>245</v>
          </cell>
          <cell r="CD473">
            <v>175</v>
          </cell>
          <cell r="CE473">
            <v>255</v>
          </cell>
          <cell r="CF473">
            <v>1925</v>
          </cell>
          <cell r="CG473">
            <v>0</v>
          </cell>
          <cell r="CH473">
            <v>5</v>
          </cell>
          <cell r="CI473">
            <v>295</v>
          </cell>
          <cell r="CJ473">
            <v>85</v>
          </cell>
          <cell r="CK473">
            <v>610</v>
          </cell>
          <cell r="CL473">
            <v>890</v>
          </cell>
          <cell r="CM473">
            <v>35</v>
          </cell>
          <cell r="CN473">
            <v>0</v>
          </cell>
          <cell r="CO473">
            <v>1925</v>
          </cell>
          <cell r="CP473">
            <v>915</v>
          </cell>
          <cell r="CQ473">
            <v>595</v>
          </cell>
          <cell r="CR473">
            <v>200</v>
          </cell>
          <cell r="CS473">
            <v>180</v>
          </cell>
          <cell r="CT473">
            <v>40</v>
          </cell>
          <cell r="CU473">
            <v>3755</v>
          </cell>
          <cell r="CV473">
            <v>1.9</v>
          </cell>
          <cell r="CW473">
            <v>1925</v>
          </cell>
          <cell r="CX473">
            <v>940</v>
          </cell>
          <cell r="CY473">
            <v>0</v>
          </cell>
          <cell r="CZ473">
            <v>980</v>
          </cell>
        </row>
        <row r="474">
          <cell r="A474" t="str">
            <v>4620079.00</v>
          </cell>
          <cell r="B474" t="str">
            <v>0079.00</v>
          </cell>
          <cell r="C474" t="str">
            <v>Sud-Ouest</v>
          </cell>
          <cell r="D474">
            <v>3840</v>
          </cell>
          <cell r="E474">
            <v>2230</v>
          </cell>
          <cell r="F474">
            <v>900</v>
          </cell>
          <cell r="G474">
            <v>90</v>
          </cell>
          <cell r="H474">
            <v>405</v>
          </cell>
          <cell r="I474">
            <v>220</v>
          </cell>
          <cell r="J474">
            <v>3840</v>
          </cell>
          <cell r="K474">
            <v>3165</v>
          </cell>
          <cell r="L474">
            <v>675</v>
          </cell>
          <cell r="M474">
            <v>1080</v>
          </cell>
          <cell r="N474">
            <v>635</v>
          </cell>
          <cell r="O474">
            <v>220</v>
          </cell>
          <cell r="P474">
            <v>145</v>
          </cell>
          <cell r="Q474">
            <v>75</v>
          </cell>
          <cell r="R474">
            <v>1075</v>
          </cell>
          <cell r="S474">
            <v>775</v>
          </cell>
          <cell r="T474">
            <v>435</v>
          </cell>
          <cell r="U474">
            <v>170</v>
          </cell>
          <cell r="V474">
            <v>260</v>
          </cell>
          <cell r="W474">
            <v>120</v>
          </cell>
          <cell r="X474">
            <v>70</v>
          </cell>
          <cell r="Y474">
            <v>70</v>
          </cell>
          <cell r="Z474">
            <v>340</v>
          </cell>
          <cell r="AA474">
            <v>265</v>
          </cell>
          <cell r="AB474">
            <v>75</v>
          </cell>
          <cell r="AC474">
            <v>55</v>
          </cell>
          <cell r="AD474">
            <v>20</v>
          </cell>
          <cell r="AE474">
            <v>0</v>
          </cell>
          <cell r="AF474">
            <v>300</v>
          </cell>
          <cell r="AG474">
            <v>245</v>
          </cell>
          <cell r="AH474">
            <v>150</v>
          </cell>
          <cell r="AI474">
            <v>40</v>
          </cell>
          <cell r="AJ474">
            <v>55</v>
          </cell>
          <cell r="AK474">
            <v>55</v>
          </cell>
          <cell r="AL474">
            <v>50</v>
          </cell>
          <cell r="AM474">
            <v>0</v>
          </cell>
          <cell r="AN474">
            <v>0</v>
          </cell>
          <cell r="AO474">
            <v>1045</v>
          </cell>
          <cell r="AP474">
            <v>270</v>
          </cell>
          <cell r="AQ474">
            <v>330</v>
          </cell>
          <cell r="AR474">
            <v>145</v>
          </cell>
          <cell r="AS474">
            <v>160</v>
          </cell>
          <cell r="AT474">
            <v>140</v>
          </cell>
          <cell r="AU474">
            <v>1</v>
          </cell>
          <cell r="AV474">
            <v>4430</v>
          </cell>
          <cell r="AW474">
            <v>1530</v>
          </cell>
          <cell r="AX474">
            <v>85</v>
          </cell>
          <cell r="AY474">
            <v>400</v>
          </cell>
          <cell r="AZ474">
            <v>1050</v>
          </cell>
          <cell r="BA474">
            <v>2895</v>
          </cell>
          <cell r="BB474">
            <v>2.7</v>
          </cell>
          <cell r="BC474">
            <v>455</v>
          </cell>
          <cell r="BD474">
            <v>235</v>
          </cell>
          <cell r="BE474">
            <v>20</v>
          </cell>
          <cell r="BF474">
            <v>20</v>
          </cell>
          <cell r="BG474">
            <v>195</v>
          </cell>
          <cell r="BH474">
            <v>220</v>
          </cell>
          <cell r="BI474">
            <v>2290</v>
          </cell>
          <cell r="BJ474">
            <v>4.2</v>
          </cell>
          <cell r="BK474">
            <v>9618</v>
          </cell>
          <cell r="BL474">
            <v>1.7</v>
          </cell>
          <cell r="BM474">
            <v>3893</v>
          </cell>
          <cell r="BN474">
            <v>2290</v>
          </cell>
          <cell r="BO474">
            <v>470</v>
          </cell>
          <cell r="BP474">
            <v>1815</v>
          </cell>
          <cell r="BQ474">
            <v>0</v>
          </cell>
          <cell r="BR474">
            <v>2290</v>
          </cell>
          <cell r="BS474">
            <v>1435</v>
          </cell>
          <cell r="BT474">
            <v>605</v>
          </cell>
          <cell r="BU474">
            <v>245</v>
          </cell>
          <cell r="BV474">
            <v>2290</v>
          </cell>
          <cell r="BW474">
            <v>835</v>
          </cell>
          <cell r="BX474">
            <v>415</v>
          </cell>
          <cell r="BY474">
            <v>190</v>
          </cell>
          <cell r="BZ474">
            <v>165</v>
          </cell>
          <cell r="CA474">
            <v>175</v>
          </cell>
          <cell r="CB474">
            <v>85</v>
          </cell>
          <cell r="CC474">
            <v>30</v>
          </cell>
          <cell r="CD474">
            <v>95</v>
          </cell>
          <cell r="CE474">
            <v>305</v>
          </cell>
          <cell r="CF474">
            <v>2290</v>
          </cell>
          <cell r="CG474">
            <v>15</v>
          </cell>
          <cell r="CH474">
            <v>15</v>
          </cell>
          <cell r="CI474">
            <v>155</v>
          </cell>
          <cell r="CJ474">
            <v>30</v>
          </cell>
          <cell r="CK474">
            <v>150</v>
          </cell>
          <cell r="CL474">
            <v>1845</v>
          </cell>
          <cell r="CM474">
            <v>90</v>
          </cell>
          <cell r="CN474">
            <v>0</v>
          </cell>
          <cell r="CO474">
            <v>2285</v>
          </cell>
          <cell r="CP474">
            <v>1050</v>
          </cell>
          <cell r="CQ474">
            <v>725</v>
          </cell>
          <cell r="CR474">
            <v>265</v>
          </cell>
          <cell r="CS474">
            <v>215</v>
          </cell>
          <cell r="CT474">
            <v>30</v>
          </cell>
          <cell r="CU474">
            <v>4430</v>
          </cell>
          <cell r="CV474">
            <v>1.9</v>
          </cell>
          <cell r="CW474">
            <v>2285</v>
          </cell>
          <cell r="CX474">
            <v>1005</v>
          </cell>
          <cell r="CY474">
            <v>35</v>
          </cell>
          <cell r="CZ474">
            <v>1250</v>
          </cell>
        </row>
        <row r="475">
          <cell r="A475" t="str">
            <v>4620080.00</v>
          </cell>
          <cell r="B475" t="str">
            <v>0080.00</v>
          </cell>
          <cell r="C475" t="str">
            <v>Sud-Ouest</v>
          </cell>
          <cell r="D475">
            <v>720</v>
          </cell>
          <cell r="E475">
            <v>520</v>
          </cell>
          <cell r="F475">
            <v>115</v>
          </cell>
          <cell r="G475">
            <v>15</v>
          </cell>
          <cell r="H475">
            <v>60</v>
          </cell>
          <cell r="I475">
            <v>15</v>
          </cell>
          <cell r="J475">
            <v>720</v>
          </cell>
          <cell r="K475">
            <v>575</v>
          </cell>
          <cell r="L475">
            <v>145</v>
          </cell>
          <cell r="M475">
            <v>150</v>
          </cell>
          <cell r="N475">
            <v>105</v>
          </cell>
          <cell r="O475">
            <v>20</v>
          </cell>
          <cell r="P475">
            <v>25</v>
          </cell>
          <cell r="Q475">
            <v>0</v>
          </cell>
          <cell r="R475">
            <v>150</v>
          </cell>
          <cell r="S475">
            <v>135</v>
          </cell>
          <cell r="T475">
            <v>65</v>
          </cell>
          <cell r="U475">
            <v>35</v>
          </cell>
          <cell r="V475">
            <v>35</v>
          </cell>
          <cell r="W475">
            <v>10</v>
          </cell>
          <cell r="X475">
            <v>25</v>
          </cell>
          <cell r="Y475">
            <v>0</v>
          </cell>
          <cell r="Z475">
            <v>65</v>
          </cell>
          <cell r="AA475">
            <v>65</v>
          </cell>
          <cell r="AB475">
            <v>0</v>
          </cell>
          <cell r="AC475">
            <v>0</v>
          </cell>
          <cell r="AD475">
            <v>0</v>
          </cell>
          <cell r="AE475">
            <v>0</v>
          </cell>
          <cell r="AF475">
            <v>15</v>
          </cell>
          <cell r="AG475">
            <v>15</v>
          </cell>
          <cell r="AH475">
            <v>10</v>
          </cell>
          <cell r="AI475">
            <v>10</v>
          </cell>
          <cell r="AJ475">
            <v>0</v>
          </cell>
          <cell r="AK475">
            <v>0</v>
          </cell>
          <cell r="AL475">
            <v>0</v>
          </cell>
          <cell r="AM475">
            <v>0</v>
          </cell>
          <cell r="AN475">
            <v>0</v>
          </cell>
          <cell r="AO475">
            <v>85</v>
          </cell>
          <cell r="AP475">
            <v>25</v>
          </cell>
          <cell r="AQ475">
            <v>25</v>
          </cell>
          <cell r="AR475">
            <v>10</v>
          </cell>
          <cell r="AS475">
            <v>30</v>
          </cell>
          <cell r="AT475">
            <v>0</v>
          </cell>
          <cell r="AU475">
            <v>0.6</v>
          </cell>
          <cell r="AV475">
            <v>775</v>
          </cell>
          <cell r="AW475">
            <v>410</v>
          </cell>
          <cell r="AX475">
            <v>90</v>
          </cell>
          <cell r="AY475">
            <v>160</v>
          </cell>
          <cell r="AZ475">
            <v>160</v>
          </cell>
          <cell r="BA475">
            <v>365</v>
          </cell>
          <cell r="BB475">
            <v>2.4</v>
          </cell>
          <cell r="BC475">
            <v>20</v>
          </cell>
          <cell r="BD475">
            <v>0</v>
          </cell>
          <cell r="BE475">
            <v>0</v>
          </cell>
          <cell r="BF475">
            <v>0</v>
          </cell>
          <cell r="BG475">
            <v>10</v>
          </cell>
          <cell r="BH475">
            <v>25</v>
          </cell>
          <cell r="BI475">
            <v>410</v>
          </cell>
          <cell r="BJ475">
            <v>4.7</v>
          </cell>
          <cell r="BK475">
            <v>1927</v>
          </cell>
          <cell r="BL475">
            <v>1.8</v>
          </cell>
          <cell r="BM475">
            <v>738</v>
          </cell>
          <cell r="BN475">
            <v>410</v>
          </cell>
          <cell r="BO475">
            <v>55</v>
          </cell>
          <cell r="BP475">
            <v>355</v>
          </cell>
          <cell r="BQ475">
            <v>0</v>
          </cell>
          <cell r="BR475">
            <v>410</v>
          </cell>
          <cell r="BS475">
            <v>130</v>
          </cell>
          <cell r="BT475">
            <v>185</v>
          </cell>
          <cell r="BU475">
            <v>95</v>
          </cell>
          <cell r="BV475">
            <v>410</v>
          </cell>
          <cell r="BW475">
            <v>295</v>
          </cell>
          <cell r="BX475">
            <v>35</v>
          </cell>
          <cell r="BY475">
            <v>15</v>
          </cell>
          <cell r="BZ475">
            <v>25</v>
          </cell>
          <cell r="CA475">
            <v>25</v>
          </cell>
          <cell r="CB475">
            <v>15</v>
          </cell>
          <cell r="CC475">
            <v>0</v>
          </cell>
          <cell r="CD475">
            <v>0</v>
          </cell>
          <cell r="CE475">
            <v>0</v>
          </cell>
          <cell r="CF475">
            <v>410</v>
          </cell>
          <cell r="CG475">
            <v>0</v>
          </cell>
          <cell r="CH475">
            <v>0</v>
          </cell>
          <cell r="CI475">
            <v>20</v>
          </cell>
          <cell r="CJ475">
            <v>0</v>
          </cell>
          <cell r="CK475">
            <v>0</v>
          </cell>
          <cell r="CL475">
            <v>385</v>
          </cell>
          <cell r="CM475">
            <v>5</v>
          </cell>
          <cell r="CN475">
            <v>0</v>
          </cell>
          <cell r="CO475">
            <v>410</v>
          </cell>
          <cell r="CP475">
            <v>165</v>
          </cell>
          <cell r="CQ475">
            <v>160</v>
          </cell>
          <cell r="CR475">
            <v>60</v>
          </cell>
          <cell r="CS475">
            <v>25</v>
          </cell>
          <cell r="CT475">
            <v>0</v>
          </cell>
          <cell r="CU475">
            <v>775</v>
          </cell>
          <cell r="CV475">
            <v>1.9</v>
          </cell>
          <cell r="CW475">
            <v>410</v>
          </cell>
          <cell r="CX475">
            <v>145</v>
          </cell>
          <cell r="CY475">
            <v>0</v>
          </cell>
          <cell r="CZ475">
            <v>260</v>
          </cell>
        </row>
        <row r="476">
          <cell r="A476" t="str">
            <v>4620081.00</v>
          </cell>
          <cell r="B476" t="str">
            <v>0081.00</v>
          </cell>
          <cell r="C476" t="str">
            <v>Sud-Ouest</v>
          </cell>
          <cell r="D476">
            <v>2165</v>
          </cell>
          <cell r="E476">
            <v>1400</v>
          </cell>
          <cell r="F476">
            <v>435</v>
          </cell>
          <cell r="G476">
            <v>50</v>
          </cell>
          <cell r="H476">
            <v>200</v>
          </cell>
          <cell r="I476">
            <v>80</v>
          </cell>
          <cell r="J476">
            <v>2165</v>
          </cell>
          <cell r="K476">
            <v>1665</v>
          </cell>
          <cell r="L476">
            <v>500</v>
          </cell>
          <cell r="M476">
            <v>600</v>
          </cell>
          <cell r="N476">
            <v>380</v>
          </cell>
          <cell r="O476">
            <v>140</v>
          </cell>
          <cell r="P476">
            <v>50</v>
          </cell>
          <cell r="Q476">
            <v>25</v>
          </cell>
          <cell r="R476">
            <v>600</v>
          </cell>
          <cell r="S476">
            <v>455</v>
          </cell>
          <cell r="T476">
            <v>200</v>
          </cell>
          <cell r="U476">
            <v>125</v>
          </cell>
          <cell r="V476">
            <v>75</v>
          </cell>
          <cell r="W476">
            <v>45</v>
          </cell>
          <cell r="X476">
            <v>20</v>
          </cell>
          <cell r="Y476">
            <v>0</v>
          </cell>
          <cell r="Z476">
            <v>255</v>
          </cell>
          <cell r="AA476">
            <v>170</v>
          </cell>
          <cell r="AB476">
            <v>85</v>
          </cell>
          <cell r="AC476">
            <v>50</v>
          </cell>
          <cell r="AD476">
            <v>30</v>
          </cell>
          <cell r="AE476">
            <v>10</v>
          </cell>
          <cell r="AF476">
            <v>145</v>
          </cell>
          <cell r="AG476">
            <v>95</v>
          </cell>
          <cell r="AH476">
            <v>45</v>
          </cell>
          <cell r="AI476">
            <v>40</v>
          </cell>
          <cell r="AJ476">
            <v>0</v>
          </cell>
          <cell r="AK476">
            <v>50</v>
          </cell>
          <cell r="AL476">
            <v>45</v>
          </cell>
          <cell r="AM476">
            <v>0</v>
          </cell>
          <cell r="AN476">
            <v>0</v>
          </cell>
          <cell r="AO476">
            <v>475</v>
          </cell>
          <cell r="AP476">
            <v>140</v>
          </cell>
          <cell r="AQ476">
            <v>160</v>
          </cell>
          <cell r="AR476">
            <v>50</v>
          </cell>
          <cell r="AS476">
            <v>85</v>
          </cell>
          <cell r="AT476">
            <v>45</v>
          </cell>
          <cell r="AU476">
            <v>0.8</v>
          </cell>
          <cell r="AV476">
            <v>2425</v>
          </cell>
          <cell r="AW476">
            <v>895</v>
          </cell>
          <cell r="AX476">
            <v>95</v>
          </cell>
          <cell r="AY476">
            <v>235</v>
          </cell>
          <cell r="AZ476">
            <v>560</v>
          </cell>
          <cell r="BA476">
            <v>1530</v>
          </cell>
          <cell r="BB476">
            <v>2.6</v>
          </cell>
          <cell r="BC476">
            <v>180</v>
          </cell>
          <cell r="BD476">
            <v>70</v>
          </cell>
          <cell r="BE476">
            <v>0</v>
          </cell>
          <cell r="BF476">
            <v>0</v>
          </cell>
          <cell r="BG476">
            <v>70</v>
          </cell>
          <cell r="BH476">
            <v>110</v>
          </cell>
          <cell r="BI476">
            <v>1270</v>
          </cell>
          <cell r="BJ476">
            <v>4.5</v>
          </cell>
          <cell r="BK476">
            <v>5715</v>
          </cell>
          <cell r="BL476">
            <v>1.8</v>
          </cell>
          <cell r="BM476">
            <v>2286</v>
          </cell>
          <cell r="BN476">
            <v>1270</v>
          </cell>
          <cell r="BO476">
            <v>155</v>
          </cell>
          <cell r="BP476">
            <v>1110</v>
          </cell>
          <cell r="BQ476">
            <v>0</v>
          </cell>
          <cell r="BR476">
            <v>1270</v>
          </cell>
          <cell r="BS476">
            <v>600</v>
          </cell>
          <cell r="BT476">
            <v>505</v>
          </cell>
          <cell r="BU476">
            <v>160</v>
          </cell>
          <cell r="BV476">
            <v>1270</v>
          </cell>
          <cell r="BW476">
            <v>730</v>
          </cell>
          <cell r="BX476">
            <v>140</v>
          </cell>
          <cell r="BY476">
            <v>105</v>
          </cell>
          <cell r="BZ476">
            <v>110</v>
          </cell>
          <cell r="CA476">
            <v>60</v>
          </cell>
          <cell r="CB476">
            <v>25</v>
          </cell>
          <cell r="CC476">
            <v>30</v>
          </cell>
          <cell r="CD476">
            <v>10</v>
          </cell>
          <cell r="CE476">
            <v>55</v>
          </cell>
          <cell r="CF476">
            <v>1270</v>
          </cell>
          <cell r="CG476">
            <v>0</v>
          </cell>
          <cell r="CH476">
            <v>0</v>
          </cell>
          <cell r="CI476">
            <v>5</v>
          </cell>
          <cell r="CJ476">
            <v>5</v>
          </cell>
          <cell r="CK476">
            <v>0</v>
          </cell>
          <cell r="CL476">
            <v>1250</v>
          </cell>
          <cell r="CM476">
            <v>5</v>
          </cell>
          <cell r="CN476">
            <v>0</v>
          </cell>
          <cell r="CO476">
            <v>1270</v>
          </cell>
          <cell r="CP476">
            <v>560</v>
          </cell>
          <cell r="CQ476">
            <v>435</v>
          </cell>
          <cell r="CR476">
            <v>165</v>
          </cell>
          <cell r="CS476">
            <v>95</v>
          </cell>
          <cell r="CT476">
            <v>15</v>
          </cell>
          <cell r="CU476">
            <v>2425</v>
          </cell>
          <cell r="CV476">
            <v>1.9</v>
          </cell>
          <cell r="CW476">
            <v>1270</v>
          </cell>
          <cell r="CX476">
            <v>585</v>
          </cell>
          <cell r="CY476">
            <v>10</v>
          </cell>
          <cell r="CZ476">
            <v>680</v>
          </cell>
        </row>
        <row r="477">
          <cell r="A477" t="str">
            <v>4620082.00</v>
          </cell>
          <cell r="B477" t="str">
            <v>0082.00</v>
          </cell>
          <cell r="C477" t="str">
            <v>Sud-Ouest</v>
          </cell>
          <cell r="D477">
            <v>1770</v>
          </cell>
          <cell r="E477">
            <v>1095</v>
          </cell>
          <cell r="F477">
            <v>310</v>
          </cell>
          <cell r="G477">
            <v>55</v>
          </cell>
          <cell r="H477">
            <v>215</v>
          </cell>
          <cell r="I477">
            <v>100</v>
          </cell>
          <cell r="J477">
            <v>1770</v>
          </cell>
          <cell r="K477">
            <v>1475</v>
          </cell>
          <cell r="L477">
            <v>295</v>
          </cell>
          <cell r="M477">
            <v>490</v>
          </cell>
          <cell r="N477">
            <v>295</v>
          </cell>
          <cell r="O477">
            <v>135</v>
          </cell>
          <cell r="P477">
            <v>50</v>
          </cell>
          <cell r="Q477">
            <v>10</v>
          </cell>
          <cell r="R477">
            <v>490</v>
          </cell>
          <cell r="S477">
            <v>280</v>
          </cell>
          <cell r="T477">
            <v>165</v>
          </cell>
          <cell r="U477">
            <v>65</v>
          </cell>
          <cell r="V477">
            <v>100</v>
          </cell>
          <cell r="W477">
            <v>65</v>
          </cell>
          <cell r="X477">
            <v>30</v>
          </cell>
          <cell r="Y477">
            <v>0</v>
          </cell>
          <cell r="Z477">
            <v>115</v>
          </cell>
          <cell r="AA477">
            <v>85</v>
          </cell>
          <cell r="AB477">
            <v>30</v>
          </cell>
          <cell r="AC477">
            <v>30</v>
          </cell>
          <cell r="AD477">
            <v>0</v>
          </cell>
          <cell r="AE477">
            <v>0</v>
          </cell>
          <cell r="AF477">
            <v>205</v>
          </cell>
          <cell r="AG477">
            <v>165</v>
          </cell>
          <cell r="AH477">
            <v>120</v>
          </cell>
          <cell r="AI477">
            <v>25</v>
          </cell>
          <cell r="AJ477">
            <v>20</v>
          </cell>
          <cell r="AK477">
            <v>40</v>
          </cell>
          <cell r="AL477">
            <v>20</v>
          </cell>
          <cell r="AM477">
            <v>10</v>
          </cell>
          <cell r="AN477">
            <v>0</v>
          </cell>
          <cell r="AO477">
            <v>460</v>
          </cell>
          <cell r="AP477">
            <v>115</v>
          </cell>
          <cell r="AQ477">
            <v>165</v>
          </cell>
          <cell r="AR477">
            <v>55</v>
          </cell>
          <cell r="AS477">
            <v>80</v>
          </cell>
          <cell r="AT477">
            <v>50</v>
          </cell>
          <cell r="AU477">
            <v>0.9</v>
          </cell>
          <cell r="AV477">
            <v>2080</v>
          </cell>
          <cell r="AW477">
            <v>850</v>
          </cell>
          <cell r="AX477">
            <v>160</v>
          </cell>
          <cell r="AY477">
            <v>295</v>
          </cell>
          <cell r="AZ477">
            <v>395</v>
          </cell>
          <cell r="BA477">
            <v>1230</v>
          </cell>
          <cell r="BB477">
            <v>2.5</v>
          </cell>
          <cell r="BC477">
            <v>150</v>
          </cell>
          <cell r="BD477">
            <v>100</v>
          </cell>
          <cell r="BE477">
            <v>0</v>
          </cell>
          <cell r="BF477">
            <v>0</v>
          </cell>
          <cell r="BG477">
            <v>95</v>
          </cell>
          <cell r="BH477">
            <v>55</v>
          </cell>
          <cell r="BI477">
            <v>1015</v>
          </cell>
          <cell r="BJ477">
            <v>4.3</v>
          </cell>
          <cell r="BK477">
            <v>4364.5</v>
          </cell>
          <cell r="BL477">
            <v>1.9</v>
          </cell>
          <cell r="BM477">
            <v>1928.5</v>
          </cell>
          <cell r="BN477">
            <v>1015</v>
          </cell>
          <cell r="BO477">
            <v>60</v>
          </cell>
          <cell r="BP477">
            <v>955</v>
          </cell>
          <cell r="BQ477">
            <v>0</v>
          </cell>
          <cell r="BR477">
            <v>1010</v>
          </cell>
          <cell r="BS477">
            <v>495</v>
          </cell>
          <cell r="BT477">
            <v>340</v>
          </cell>
          <cell r="BU477">
            <v>175</v>
          </cell>
          <cell r="BV477">
            <v>1010</v>
          </cell>
          <cell r="BW477">
            <v>355</v>
          </cell>
          <cell r="BX477">
            <v>95</v>
          </cell>
          <cell r="BY477">
            <v>125</v>
          </cell>
          <cell r="BZ477">
            <v>190</v>
          </cell>
          <cell r="CA477">
            <v>135</v>
          </cell>
          <cell r="CB477">
            <v>20</v>
          </cell>
          <cell r="CC477">
            <v>40</v>
          </cell>
          <cell r="CD477">
            <v>10</v>
          </cell>
          <cell r="CE477">
            <v>30</v>
          </cell>
          <cell r="CF477">
            <v>1015</v>
          </cell>
          <cell r="CG477">
            <v>0</v>
          </cell>
          <cell r="CH477">
            <v>0</v>
          </cell>
          <cell r="CI477">
            <v>0</v>
          </cell>
          <cell r="CJ477">
            <v>10</v>
          </cell>
          <cell r="CK477">
            <v>120</v>
          </cell>
          <cell r="CL477">
            <v>885</v>
          </cell>
          <cell r="CM477">
            <v>5</v>
          </cell>
          <cell r="CN477">
            <v>5</v>
          </cell>
          <cell r="CO477">
            <v>1010</v>
          </cell>
          <cell r="CP477">
            <v>410</v>
          </cell>
          <cell r="CQ477">
            <v>330</v>
          </cell>
          <cell r="CR477">
            <v>160</v>
          </cell>
          <cell r="CS477">
            <v>90</v>
          </cell>
          <cell r="CT477">
            <v>25</v>
          </cell>
          <cell r="CU477">
            <v>2085</v>
          </cell>
          <cell r="CV477">
            <v>2.1</v>
          </cell>
          <cell r="CW477">
            <v>1015</v>
          </cell>
          <cell r="CX477">
            <v>430</v>
          </cell>
          <cell r="CY477">
            <v>30</v>
          </cell>
          <cell r="CZ477">
            <v>555</v>
          </cell>
        </row>
        <row r="478">
          <cell r="A478" t="str">
            <v>4620083.00</v>
          </cell>
          <cell r="B478" t="str">
            <v>0083.00</v>
          </cell>
          <cell r="C478" t="str">
            <v>Sud-Ouest</v>
          </cell>
          <cell r="D478">
            <v>2685</v>
          </cell>
          <cell r="E478">
            <v>1620</v>
          </cell>
          <cell r="F478">
            <v>625</v>
          </cell>
          <cell r="G478">
            <v>70</v>
          </cell>
          <cell r="H478">
            <v>220</v>
          </cell>
          <cell r="I478">
            <v>150</v>
          </cell>
          <cell r="J478">
            <v>2690</v>
          </cell>
          <cell r="K478">
            <v>2130</v>
          </cell>
          <cell r="L478">
            <v>560</v>
          </cell>
          <cell r="M478">
            <v>820</v>
          </cell>
          <cell r="N478">
            <v>480</v>
          </cell>
          <cell r="O478">
            <v>215</v>
          </cell>
          <cell r="P478">
            <v>90</v>
          </cell>
          <cell r="Q478">
            <v>35</v>
          </cell>
          <cell r="R478">
            <v>815</v>
          </cell>
          <cell r="S478">
            <v>580</v>
          </cell>
          <cell r="T478">
            <v>300</v>
          </cell>
          <cell r="U478">
            <v>140</v>
          </cell>
          <cell r="V478">
            <v>160</v>
          </cell>
          <cell r="W478">
            <v>95</v>
          </cell>
          <cell r="X478">
            <v>50</v>
          </cell>
          <cell r="Y478">
            <v>15</v>
          </cell>
          <cell r="Z478">
            <v>280</v>
          </cell>
          <cell r="AA478">
            <v>155</v>
          </cell>
          <cell r="AB478">
            <v>120</v>
          </cell>
          <cell r="AC478">
            <v>90</v>
          </cell>
          <cell r="AD478">
            <v>25</v>
          </cell>
          <cell r="AE478">
            <v>10</v>
          </cell>
          <cell r="AF478">
            <v>240</v>
          </cell>
          <cell r="AG478">
            <v>175</v>
          </cell>
          <cell r="AH478">
            <v>120</v>
          </cell>
          <cell r="AI478">
            <v>25</v>
          </cell>
          <cell r="AJ478">
            <v>25</v>
          </cell>
          <cell r="AK478">
            <v>65</v>
          </cell>
          <cell r="AL478">
            <v>65</v>
          </cell>
          <cell r="AM478">
            <v>0</v>
          </cell>
          <cell r="AN478">
            <v>0</v>
          </cell>
          <cell r="AO478">
            <v>740</v>
          </cell>
          <cell r="AP478">
            <v>205</v>
          </cell>
          <cell r="AQ478">
            <v>205</v>
          </cell>
          <cell r="AR478">
            <v>110</v>
          </cell>
          <cell r="AS478">
            <v>150</v>
          </cell>
          <cell r="AT478">
            <v>65</v>
          </cell>
          <cell r="AU478">
            <v>0.9</v>
          </cell>
          <cell r="AV478">
            <v>3105</v>
          </cell>
          <cell r="AW478">
            <v>970</v>
          </cell>
          <cell r="AX478">
            <v>125</v>
          </cell>
          <cell r="AY478">
            <v>240</v>
          </cell>
          <cell r="AZ478">
            <v>605</v>
          </cell>
          <cell r="BA478">
            <v>2130</v>
          </cell>
          <cell r="BB478">
            <v>2.6</v>
          </cell>
          <cell r="BC478">
            <v>370</v>
          </cell>
          <cell r="BD478">
            <v>190</v>
          </cell>
          <cell r="BE478">
            <v>55</v>
          </cell>
          <cell r="BF478">
            <v>30</v>
          </cell>
          <cell r="BG478">
            <v>100</v>
          </cell>
          <cell r="BH478">
            <v>180</v>
          </cell>
          <cell r="BI478">
            <v>1535</v>
          </cell>
          <cell r="BJ478">
            <v>4.9000000000000004</v>
          </cell>
          <cell r="BK478">
            <v>7521.5000000000009</v>
          </cell>
          <cell r="BL478">
            <v>2.1</v>
          </cell>
          <cell r="BM478">
            <v>3223.5</v>
          </cell>
          <cell r="BN478">
            <v>1535</v>
          </cell>
          <cell r="BO478">
            <v>440</v>
          </cell>
          <cell r="BP478">
            <v>1090</v>
          </cell>
          <cell r="BQ478">
            <v>0</v>
          </cell>
          <cell r="BR478">
            <v>1530</v>
          </cell>
          <cell r="BS478">
            <v>900</v>
          </cell>
          <cell r="BT478">
            <v>450</v>
          </cell>
          <cell r="BU478">
            <v>180</v>
          </cell>
          <cell r="BV478">
            <v>1530</v>
          </cell>
          <cell r="BW478">
            <v>900</v>
          </cell>
          <cell r="BX478">
            <v>210</v>
          </cell>
          <cell r="BY478">
            <v>55</v>
          </cell>
          <cell r="BZ478">
            <v>65</v>
          </cell>
          <cell r="CA478">
            <v>45</v>
          </cell>
          <cell r="CB478">
            <v>40</v>
          </cell>
          <cell r="CC478">
            <v>50</v>
          </cell>
          <cell r="CD478">
            <v>15</v>
          </cell>
          <cell r="CE478">
            <v>150</v>
          </cell>
          <cell r="CF478">
            <v>1535</v>
          </cell>
          <cell r="CG478">
            <v>0</v>
          </cell>
          <cell r="CH478">
            <v>15</v>
          </cell>
          <cell r="CI478">
            <v>45</v>
          </cell>
          <cell r="CJ478">
            <v>95</v>
          </cell>
          <cell r="CK478">
            <v>0</v>
          </cell>
          <cell r="CL478">
            <v>1375</v>
          </cell>
          <cell r="CM478">
            <v>5</v>
          </cell>
          <cell r="CN478">
            <v>0</v>
          </cell>
          <cell r="CO478">
            <v>1530</v>
          </cell>
          <cell r="CP478">
            <v>605</v>
          </cell>
          <cell r="CQ478">
            <v>545</v>
          </cell>
          <cell r="CR478">
            <v>200</v>
          </cell>
          <cell r="CS478">
            <v>165</v>
          </cell>
          <cell r="CT478">
            <v>10</v>
          </cell>
          <cell r="CU478">
            <v>3105</v>
          </cell>
          <cell r="CV478">
            <v>2</v>
          </cell>
          <cell r="CW478">
            <v>1530</v>
          </cell>
          <cell r="CX478">
            <v>810</v>
          </cell>
          <cell r="CY478">
            <v>0</v>
          </cell>
          <cell r="CZ478">
            <v>720</v>
          </cell>
        </row>
        <row r="479">
          <cell r="A479" t="str">
            <v>4620084.00</v>
          </cell>
          <cell r="B479" t="str">
            <v>0084.00</v>
          </cell>
          <cell r="C479" t="str">
            <v>Sud-Ouest</v>
          </cell>
          <cell r="D479">
            <v>1590</v>
          </cell>
          <cell r="E479">
            <v>845</v>
          </cell>
          <cell r="F479">
            <v>290</v>
          </cell>
          <cell r="G479">
            <v>50</v>
          </cell>
          <cell r="H479">
            <v>200</v>
          </cell>
          <cell r="I479">
            <v>200</v>
          </cell>
          <cell r="J479">
            <v>1590</v>
          </cell>
          <cell r="K479">
            <v>1380</v>
          </cell>
          <cell r="L479">
            <v>210</v>
          </cell>
          <cell r="M479">
            <v>360</v>
          </cell>
          <cell r="N479">
            <v>175</v>
          </cell>
          <cell r="O479">
            <v>90</v>
          </cell>
          <cell r="P479">
            <v>45</v>
          </cell>
          <cell r="Q479">
            <v>50</v>
          </cell>
          <cell r="R479">
            <v>360</v>
          </cell>
          <cell r="S479">
            <v>255</v>
          </cell>
          <cell r="T479">
            <v>115</v>
          </cell>
          <cell r="U479">
            <v>50</v>
          </cell>
          <cell r="V479">
            <v>70</v>
          </cell>
          <cell r="W479">
            <v>15</v>
          </cell>
          <cell r="X479">
            <v>25</v>
          </cell>
          <cell r="Y479">
            <v>30</v>
          </cell>
          <cell r="Z479">
            <v>140</v>
          </cell>
          <cell r="AA479">
            <v>90</v>
          </cell>
          <cell r="AB479">
            <v>50</v>
          </cell>
          <cell r="AC479">
            <v>30</v>
          </cell>
          <cell r="AD479">
            <v>0</v>
          </cell>
          <cell r="AE479">
            <v>15</v>
          </cell>
          <cell r="AF479">
            <v>100</v>
          </cell>
          <cell r="AG479">
            <v>90</v>
          </cell>
          <cell r="AH479">
            <v>30</v>
          </cell>
          <cell r="AI479">
            <v>40</v>
          </cell>
          <cell r="AJ479">
            <v>20</v>
          </cell>
          <cell r="AK479">
            <v>10</v>
          </cell>
          <cell r="AL479">
            <v>0</v>
          </cell>
          <cell r="AM479">
            <v>0</v>
          </cell>
          <cell r="AN479">
            <v>0</v>
          </cell>
          <cell r="AO479">
            <v>480</v>
          </cell>
          <cell r="AP479">
            <v>130</v>
          </cell>
          <cell r="AQ479">
            <v>190</v>
          </cell>
          <cell r="AR479">
            <v>30</v>
          </cell>
          <cell r="AS479">
            <v>95</v>
          </cell>
          <cell r="AT479">
            <v>40</v>
          </cell>
          <cell r="AU479">
            <v>1.3</v>
          </cell>
          <cell r="AV479">
            <v>1685</v>
          </cell>
          <cell r="AW479">
            <v>590</v>
          </cell>
          <cell r="AX479">
            <v>70</v>
          </cell>
          <cell r="AY479">
            <v>120</v>
          </cell>
          <cell r="AZ479">
            <v>395</v>
          </cell>
          <cell r="BA479">
            <v>1100</v>
          </cell>
          <cell r="BB479">
            <v>3.1</v>
          </cell>
          <cell r="BC479">
            <v>275</v>
          </cell>
          <cell r="BD479">
            <v>140</v>
          </cell>
          <cell r="BE479">
            <v>10</v>
          </cell>
          <cell r="BF479">
            <v>10</v>
          </cell>
          <cell r="BG479">
            <v>125</v>
          </cell>
          <cell r="BH479">
            <v>130</v>
          </cell>
          <cell r="BI479">
            <v>845</v>
          </cell>
          <cell r="BJ479">
            <v>4</v>
          </cell>
          <cell r="BK479">
            <v>3380</v>
          </cell>
          <cell r="BL479">
            <v>1.7</v>
          </cell>
          <cell r="BM479">
            <v>1436.5</v>
          </cell>
          <cell r="BN479">
            <v>840</v>
          </cell>
          <cell r="BO479">
            <v>165</v>
          </cell>
          <cell r="BP479">
            <v>680</v>
          </cell>
          <cell r="BQ479">
            <v>0</v>
          </cell>
          <cell r="BR479">
            <v>845</v>
          </cell>
          <cell r="BS479">
            <v>470</v>
          </cell>
          <cell r="BT479">
            <v>250</v>
          </cell>
          <cell r="BU479">
            <v>120</v>
          </cell>
          <cell r="BV479">
            <v>840</v>
          </cell>
          <cell r="BW479">
            <v>295</v>
          </cell>
          <cell r="BX479">
            <v>105</v>
          </cell>
          <cell r="BY479">
            <v>60</v>
          </cell>
          <cell r="BZ479">
            <v>105</v>
          </cell>
          <cell r="CA479">
            <v>100</v>
          </cell>
          <cell r="CB479">
            <v>35</v>
          </cell>
          <cell r="CC479">
            <v>0</v>
          </cell>
          <cell r="CD479">
            <v>10</v>
          </cell>
          <cell r="CE479">
            <v>125</v>
          </cell>
          <cell r="CF479">
            <v>840</v>
          </cell>
          <cell r="CG479">
            <v>10</v>
          </cell>
          <cell r="CH479">
            <v>20</v>
          </cell>
          <cell r="CI479">
            <v>15</v>
          </cell>
          <cell r="CJ479">
            <v>35</v>
          </cell>
          <cell r="CK479">
            <v>100</v>
          </cell>
          <cell r="CL479">
            <v>665</v>
          </cell>
          <cell r="CM479">
            <v>0</v>
          </cell>
          <cell r="CN479">
            <v>0</v>
          </cell>
          <cell r="CO479">
            <v>840</v>
          </cell>
          <cell r="CP479">
            <v>390</v>
          </cell>
          <cell r="CQ479">
            <v>245</v>
          </cell>
          <cell r="CR479">
            <v>95</v>
          </cell>
          <cell r="CS479">
            <v>95</v>
          </cell>
          <cell r="CT479">
            <v>15</v>
          </cell>
          <cell r="CU479">
            <v>1685</v>
          </cell>
          <cell r="CV479">
            <v>2</v>
          </cell>
          <cell r="CW479">
            <v>840</v>
          </cell>
          <cell r="CX479">
            <v>360</v>
          </cell>
          <cell r="CY479">
            <v>0</v>
          </cell>
          <cell r="CZ479">
            <v>480</v>
          </cell>
        </row>
        <row r="480">
          <cell r="A480" t="str">
            <v>4620085.00</v>
          </cell>
          <cell r="B480" t="str">
            <v>0085.00</v>
          </cell>
          <cell r="C480" t="str">
            <v>Sud-Ouest</v>
          </cell>
          <cell r="D480">
            <v>665</v>
          </cell>
          <cell r="E480">
            <v>380</v>
          </cell>
          <cell r="F480">
            <v>175</v>
          </cell>
          <cell r="G480">
            <v>20</v>
          </cell>
          <cell r="H480">
            <v>70</v>
          </cell>
          <cell r="I480">
            <v>25</v>
          </cell>
          <cell r="J480">
            <v>665</v>
          </cell>
          <cell r="K480">
            <v>560</v>
          </cell>
          <cell r="L480">
            <v>105</v>
          </cell>
          <cell r="M480">
            <v>210</v>
          </cell>
          <cell r="N480">
            <v>115</v>
          </cell>
          <cell r="O480">
            <v>25</v>
          </cell>
          <cell r="P480">
            <v>35</v>
          </cell>
          <cell r="Q480">
            <v>25</v>
          </cell>
          <cell r="R480">
            <v>210</v>
          </cell>
          <cell r="S480">
            <v>130</v>
          </cell>
          <cell r="T480">
            <v>80</v>
          </cell>
          <cell r="U480">
            <v>30</v>
          </cell>
          <cell r="V480">
            <v>45</v>
          </cell>
          <cell r="W480">
            <v>15</v>
          </cell>
          <cell r="X480">
            <v>25</v>
          </cell>
          <cell r="Y480">
            <v>10</v>
          </cell>
          <cell r="Z480">
            <v>55</v>
          </cell>
          <cell r="AA480">
            <v>35</v>
          </cell>
          <cell r="AB480">
            <v>20</v>
          </cell>
          <cell r="AC480">
            <v>10</v>
          </cell>
          <cell r="AD480">
            <v>0</v>
          </cell>
          <cell r="AE480">
            <v>10</v>
          </cell>
          <cell r="AF480">
            <v>75</v>
          </cell>
          <cell r="AG480">
            <v>75</v>
          </cell>
          <cell r="AH480">
            <v>50</v>
          </cell>
          <cell r="AI480">
            <v>10</v>
          </cell>
          <cell r="AJ480">
            <v>20</v>
          </cell>
          <cell r="AK480">
            <v>0</v>
          </cell>
          <cell r="AL480">
            <v>0</v>
          </cell>
          <cell r="AM480">
            <v>0</v>
          </cell>
          <cell r="AN480">
            <v>0</v>
          </cell>
          <cell r="AO480">
            <v>290</v>
          </cell>
          <cell r="AP480">
            <v>65</v>
          </cell>
          <cell r="AQ480">
            <v>145</v>
          </cell>
          <cell r="AR480">
            <v>25</v>
          </cell>
          <cell r="AS480">
            <v>35</v>
          </cell>
          <cell r="AT480">
            <v>10</v>
          </cell>
          <cell r="AU480">
            <v>1.4</v>
          </cell>
          <cell r="AV480">
            <v>820</v>
          </cell>
          <cell r="AW480">
            <v>185</v>
          </cell>
          <cell r="AX480">
            <v>15</v>
          </cell>
          <cell r="AY480">
            <v>40</v>
          </cell>
          <cell r="AZ480">
            <v>125</v>
          </cell>
          <cell r="BA480">
            <v>635</v>
          </cell>
          <cell r="BB480">
            <v>3</v>
          </cell>
          <cell r="BC480">
            <v>45</v>
          </cell>
          <cell r="BD480">
            <v>10</v>
          </cell>
          <cell r="BE480">
            <v>0</v>
          </cell>
          <cell r="BF480">
            <v>0</v>
          </cell>
          <cell r="BG480">
            <v>10</v>
          </cell>
          <cell r="BH480">
            <v>40</v>
          </cell>
          <cell r="BI480">
            <v>355</v>
          </cell>
          <cell r="BJ480">
            <v>4.5</v>
          </cell>
          <cell r="BK480">
            <v>1597.5</v>
          </cell>
          <cell r="BL480">
            <v>2</v>
          </cell>
          <cell r="BM480">
            <v>710</v>
          </cell>
          <cell r="BN480">
            <v>355</v>
          </cell>
          <cell r="BO480">
            <v>90</v>
          </cell>
          <cell r="BP480">
            <v>265</v>
          </cell>
          <cell r="BQ480">
            <v>0</v>
          </cell>
          <cell r="BR480">
            <v>355</v>
          </cell>
          <cell r="BS480">
            <v>210</v>
          </cell>
          <cell r="BT480">
            <v>110</v>
          </cell>
          <cell r="BU480">
            <v>40</v>
          </cell>
          <cell r="BV480">
            <v>355</v>
          </cell>
          <cell r="BW480">
            <v>130</v>
          </cell>
          <cell r="BX480">
            <v>40</v>
          </cell>
          <cell r="BY480">
            <v>20</v>
          </cell>
          <cell r="BZ480">
            <v>40</v>
          </cell>
          <cell r="CA480">
            <v>0</v>
          </cell>
          <cell r="CB480">
            <v>20</v>
          </cell>
          <cell r="CC480">
            <v>10</v>
          </cell>
          <cell r="CD480">
            <v>0</v>
          </cell>
          <cell r="CE480">
            <v>90</v>
          </cell>
          <cell r="CF480">
            <v>355</v>
          </cell>
          <cell r="CG480">
            <v>15</v>
          </cell>
          <cell r="CH480">
            <v>0</v>
          </cell>
          <cell r="CI480">
            <v>20</v>
          </cell>
          <cell r="CJ480">
            <v>60</v>
          </cell>
          <cell r="CK480">
            <v>0</v>
          </cell>
          <cell r="CL480">
            <v>265</v>
          </cell>
          <cell r="CM480">
            <v>0</v>
          </cell>
          <cell r="CN480">
            <v>0</v>
          </cell>
          <cell r="CO480">
            <v>355</v>
          </cell>
          <cell r="CP480">
            <v>115</v>
          </cell>
          <cell r="CQ480">
            <v>115</v>
          </cell>
          <cell r="CR480">
            <v>60</v>
          </cell>
          <cell r="CS480">
            <v>60</v>
          </cell>
          <cell r="CT480">
            <v>10</v>
          </cell>
          <cell r="CU480">
            <v>820</v>
          </cell>
          <cell r="CV480">
            <v>2.2999999999999998</v>
          </cell>
          <cell r="CW480">
            <v>355</v>
          </cell>
          <cell r="CX480">
            <v>205</v>
          </cell>
          <cell r="CY480">
            <v>10</v>
          </cell>
          <cell r="CZ480">
            <v>150</v>
          </cell>
        </row>
        <row r="481">
          <cell r="A481" t="str">
            <v>4620086.00</v>
          </cell>
          <cell r="B481" t="str">
            <v>0086.00</v>
          </cell>
          <cell r="C481" t="str">
            <v>Sud-Ouest</v>
          </cell>
          <cell r="D481">
            <v>3535</v>
          </cell>
          <cell r="E481">
            <v>1605</v>
          </cell>
          <cell r="F481">
            <v>1095</v>
          </cell>
          <cell r="G481">
            <v>85</v>
          </cell>
          <cell r="H481">
            <v>400</v>
          </cell>
          <cell r="I481">
            <v>350</v>
          </cell>
          <cell r="J481">
            <v>3535</v>
          </cell>
          <cell r="K481">
            <v>2955</v>
          </cell>
          <cell r="L481">
            <v>580</v>
          </cell>
          <cell r="M481">
            <v>1020</v>
          </cell>
          <cell r="N481">
            <v>635</v>
          </cell>
          <cell r="O481">
            <v>225</v>
          </cell>
          <cell r="P481">
            <v>105</v>
          </cell>
          <cell r="Q481">
            <v>50</v>
          </cell>
          <cell r="R481">
            <v>1020</v>
          </cell>
          <cell r="S481">
            <v>820</v>
          </cell>
          <cell r="T481">
            <v>535</v>
          </cell>
          <cell r="U481">
            <v>325</v>
          </cell>
          <cell r="V481">
            <v>205</v>
          </cell>
          <cell r="W481">
            <v>100</v>
          </cell>
          <cell r="X481">
            <v>75</v>
          </cell>
          <cell r="Y481">
            <v>30</v>
          </cell>
          <cell r="Z481">
            <v>285</v>
          </cell>
          <cell r="AA481">
            <v>190</v>
          </cell>
          <cell r="AB481">
            <v>95</v>
          </cell>
          <cell r="AC481">
            <v>55</v>
          </cell>
          <cell r="AD481">
            <v>25</v>
          </cell>
          <cell r="AE481">
            <v>15</v>
          </cell>
          <cell r="AF481">
            <v>200</v>
          </cell>
          <cell r="AG481">
            <v>150</v>
          </cell>
          <cell r="AH481">
            <v>80</v>
          </cell>
          <cell r="AI481">
            <v>60</v>
          </cell>
          <cell r="AJ481">
            <v>10</v>
          </cell>
          <cell r="AK481">
            <v>45</v>
          </cell>
          <cell r="AL481">
            <v>35</v>
          </cell>
          <cell r="AM481">
            <v>10</v>
          </cell>
          <cell r="AN481">
            <v>0</v>
          </cell>
          <cell r="AO481">
            <v>820</v>
          </cell>
          <cell r="AP481">
            <v>190</v>
          </cell>
          <cell r="AQ481">
            <v>280</v>
          </cell>
          <cell r="AR481">
            <v>95</v>
          </cell>
          <cell r="AS481">
            <v>145</v>
          </cell>
          <cell r="AT481">
            <v>110</v>
          </cell>
          <cell r="AU481">
            <v>0.8</v>
          </cell>
          <cell r="AV481">
            <v>3940</v>
          </cell>
          <cell r="AW481">
            <v>1275</v>
          </cell>
          <cell r="AX481">
            <v>140</v>
          </cell>
          <cell r="AY481">
            <v>200</v>
          </cell>
          <cell r="AZ481">
            <v>940</v>
          </cell>
          <cell r="BA481">
            <v>2665</v>
          </cell>
          <cell r="BB481">
            <v>2.6</v>
          </cell>
          <cell r="BC481">
            <v>730</v>
          </cell>
          <cell r="BD481">
            <v>370</v>
          </cell>
          <cell r="BE481">
            <v>50</v>
          </cell>
          <cell r="BF481">
            <v>0</v>
          </cell>
          <cell r="BG481">
            <v>315</v>
          </cell>
          <cell r="BH481">
            <v>365</v>
          </cell>
          <cell r="BI481">
            <v>2070</v>
          </cell>
          <cell r="BJ481">
            <v>4.7</v>
          </cell>
          <cell r="BK481">
            <v>9729</v>
          </cell>
          <cell r="BL481">
            <v>1.9</v>
          </cell>
          <cell r="BM481">
            <v>3933</v>
          </cell>
          <cell r="BN481">
            <v>2070</v>
          </cell>
          <cell r="BO481">
            <v>665</v>
          </cell>
          <cell r="BP481">
            <v>1410</v>
          </cell>
          <cell r="BQ481">
            <v>0</v>
          </cell>
          <cell r="BR481">
            <v>2070</v>
          </cell>
          <cell r="BS481">
            <v>1305</v>
          </cell>
          <cell r="BT481">
            <v>550</v>
          </cell>
          <cell r="BU481">
            <v>215</v>
          </cell>
          <cell r="BV481">
            <v>2070</v>
          </cell>
          <cell r="BW481">
            <v>515</v>
          </cell>
          <cell r="BX481">
            <v>935</v>
          </cell>
          <cell r="BY481">
            <v>215</v>
          </cell>
          <cell r="BZ481">
            <v>150</v>
          </cell>
          <cell r="CA481">
            <v>75</v>
          </cell>
          <cell r="CB481">
            <v>60</v>
          </cell>
          <cell r="CC481">
            <v>30</v>
          </cell>
          <cell r="CD481">
            <v>45</v>
          </cell>
          <cell r="CE481">
            <v>40</v>
          </cell>
          <cell r="CF481">
            <v>2075</v>
          </cell>
          <cell r="CG481">
            <v>145</v>
          </cell>
          <cell r="CH481">
            <v>15</v>
          </cell>
          <cell r="CI481">
            <v>20</v>
          </cell>
          <cell r="CJ481">
            <v>395</v>
          </cell>
          <cell r="CK481">
            <v>100</v>
          </cell>
          <cell r="CL481">
            <v>1400</v>
          </cell>
          <cell r="CM481">
            <v>5</v>
          </cell>
          <cell r="CN481">
            <v>0</v>
          </cell>
          <cell r="CO481">
            <v>2070</v>
          </cell>
          <cell r="CP481">
            <v>940</v>
          </cell>
          <cell r="CQ481">
            <v>680</v>
          </cell>
          <cell r="CR481">
            <v>250</v>
          </cell>
          <cell r="CS481">
            <v>185</v>
          </cell>
          <cell r="CT481">
            <v>15</v>
          </cell>
          <cell r="CU481">
            <v>3945</v>
          </cell>
          <cell r="CV481">
            <v>1.9</v>
          </cell>
          <cell r="CW481">
            <v>2070</v>
          </cell>
          <cell r="CX481">
            <v>1015</v>
          </cell>
          <cell r="CY481">
            <v>0</v>
          </cell>
          <cell r="CZ481">
            <v>1055</v>
          </cell>
        </row>
        <row r="482">
          <cell r="A482" t="str">
            <v>4620087.00</v>
          </cell>
          <cell r="B482" t="str">
            <v>0087.00</v>
          </cell>
          <cell r="C482" t="str">
            <v>Sud-Ouest</v>
          </cell>
          <cell r="D482">
            <v>2575</v>
          </cell>
          <cell r="E482">
            <v>1375</v>
          </cell>
          <cell r="F482">
            <v>760</v>
          </cell>
          <cell r="G482">
            <v>85</v>
          </cell>
          <cell r="H482">
            <v>245</v>
          </cell>
          <cell r="I482">
            <v>120</v>
          </cell>
          <cell r="J482">
            <v>2580</v>
          </cell>
          <cell r="K482">
            <v>2160</v>
          </cell>
          <cell r="L482">
            <v>420</v>
          </cell>
          <cell r="M482">
            <v>825</v>
          </cell>
          <cell r="N482">
            <v>415</v>
          </cell>
          <cell r="O482">
            <v>245</v>
          </cell>
          <cell r="P482">
            <v>115</v>
          </cell>
          <cell r="Q482">
            <v>50</v>
          </cell>
          <cell r="R482">
            <v>825</v>
          </cell>
          <cell r="S482">
            <v>580</v>
          </cell>
          <cell r="T482">
            <v>365</v>
          </cell>
          <cell r="U482">
            <v>185</v>
          </cell>
          <cell r="V482">
            <v>185</v>
          </cell>
          <cell r="W482">
            <v>115</v>
          </cell>
          <cell r="X482">
            <v>50</v>
          </cell>
          <cell r="Y482">
            <v>20</v>
          </cell>
          <cell r="Z482">
            <v>210</v>
          </cell>
          <cell r="AA482">
            <v>90</v>
          </cell>
          <cell r="AB482">
            <v>120</v>
          </cell>
          <cell r="AC482">
            <v>85</v>
          </cell>
          <cell r="AD482">
            <v>20</v>
          </cell>
          <cell r="AE482">
            <v>10</v>
          </cell>
          <cell r="AF482">
            <v>245</v>
          </cell>
          <cell r="AG482">
            <v>195</v>
          </cell>
          <cell r="AH482">
            <v>100</v>
          </cell>
          <cell r="AI482">
            <v>35</v>
          </cell>
          <cell r="AJ482">
            <v>55</v>
          </cell>
          <cell r="AK482">
            <v>50</v>
          </cell>
          <cell r="AL482">
            <v>40</v>
          </cell>
          <cell r="AM482">
            <v>10</v>
          </cell>
          <cell r="AN482">
            <v>10</v>
          </cell>
          <cell r="AO482">
            <v>900</v>
          </cell>
          <cell r="AP482">
            <v>245</v>
          </cell>
          <cell r="AQ482">
            <v>300</v>
          </cell>
          <cell r="AR482">
            <v>100</v>
          </cell>
          <cell r="AS482">
            <v>215</v>
          </cell>
          <cell r="AT482">
            <v>45</v>
          </cell>
          <cell r="AU482">
            <v>1.1000000000000001</v>
          </cell>
          <cell r="AV482">
            <v>3175</v>
          </cell>
          <cell r="AW482">
            <v>875</v>
          </cell>
          <cell r="AX482">
            <v>145</v>
          </cell>
          <cell r="AY482">
            <v>245</v>
          </cell>
          <cell r="AZ482">
            <v>480</v>
          </cell>
          <cell r="BA482">
            <v>2305</v>
          </cell>
          <cell r="BB482">
            <v>2.8</v>
          </cell>
          <cell r="BC482">
            <v>255</v>
          </cell>
          <cell r="BD482">
            <v>105</v>
          </cell>
          <cell r="BE482">
            <v>40</v>
          </cell>
          <cell r="BF482">
            <v>15</v>
          </cell>
          <cell r="BG482">
            <v>45</v>
          </cell>
          <cell r="BH482">
            <v>150</v>
          </cell>
          <cell r="BI482">
            <v>1410</v>
          </cell>
          <cell r="BJ482">
            <v>4.5</v>
          </cell>
          <cell r="BK482">
            <v>6345</v>
          </cell>
          <cell r="BL482">
            <v>2</v>
          </cell>
          <cell r="BM482">
            <v>2820</v>
          </cell>
          <cell r="BN482">
            <v>1410</v>
          </cell>
          <cell r="BO482">
            <v>365</v>
          </cell>
          <cell r="BP482">
            <v>1045</v>
          </cell>
          <cell r="BQ482">
            <v>0</v>
          </cell>
          <cell r="BR482">
            <v>1410</v>
          </cell>
          <cell r="BS482">
            <v>800</v>
          </cell>
          <cell r="BT482">
            <v>505</v>
          </cell>
          <cell r="BU482">
            <v>100</v>
          </cell>
          <cell r="BV482">
            <v>1410</v>
          </cell>
          <cell r="BW482">
            <v>570</v>
          </cell>
          <cell r="BX482">
            <v>385</v>
          </cell>
          <cell r="BY482">
            <v>110</v>
          </cell>
          <cell r="BZ482">
            <v>115</v>
          </cell>
          <cell r="CA482">
            <v>30</v>
          </cell>
          <cell r="CB482">
            <v>120</v>
          </cell>
          <cell r="CC482">
            <v>15</v>
          </cell>
          <cell r="CD482">
            <v>25</v>
          </cell>
          <cell r="CE482">
            <v>35</v>
          </cell>
          <cell r="CF482">
            <v>1410</v>
          </cell>
          <cell r="CG482">
            <v>10</v>
          </cell>
          <cell r="CH482">
            <v>5</v>
          </cell>
          <cell r="CI482">
            <v>0</v>
          </cell>
          <cell r="CJ482">
            <v>330</v>
          </cell>
          <cell r="CK482">
            <v>75</v>
          </cell>
          <cell r="CL482">
            <v>985</v>
          </cell>
          <cell r="CM482">
            <v>0</v>
          </cell>
          <cell r="CN482">
            <v>0</v>
          </cell>
          <cell r="CO482">
            <v>1410</v>
          </cell>
          <cell r="CP482">
            <v>480</v>
          </cell>
          <cell r="CQ482">
            <v>455</v>
          </cell>
          <cell r="CR482">
            <v>255</v>
          </cell>
          <cell r="CS482">
            <v>195</v>
          </cell>
          <cell r="CT482">
            <v>25</v>
          </cell>
          <cell r="CU482">
            <v>3175</v>
          </cell>
          <cell r="CV482">
            <v>2.2999999999999998</v>
          </cell>
          <cell r="CW482">
            <v>1410</v>
          </cell>
          <cell r="CX482">
            <v>825</v>
          </cell>
          <cell r="CY482">
            <v>0</v>
          </cell>
          <cell r="CZ482">
            <v>585</v>
          </cell>
        </row>
        <row r="483">
          <cell r="A483" t="str">
            <v>4620088.00</v>
          </cell>
          <cell r="B483" t="str">
            <v>0088.00</v>
          </cell>
          <cell r="C483" t="str">
            <v>Sud-Ouest</v>
          </cell>
          <cell r="D483">
            <v>3155</v>
          </cell>
          <cell r="E483">
            <v>1485</v>
          </cell>
          <cell r="F483">
            <v>905</v>
          </cell>
          <cell r="G483">
            <v>85</v>
          </cell>
          <cell r="H483">
            <v>340</v>
          </cell>
          <cell r="I483">
            <v>340</v>
          </cell>
          <cell r="J483">
            <v>3155</v>
          </cell>
          <cell r="K483">
            <v>2650</v>
          </cell>
          <cell r="L483">
            <v>505</v>
          </cell>
          <cell r="M483">
            <v>935</v>
          </cell>
          <cell r="N483">
            <v>575</v>
          </cell>
          <cell r="O483">
            <v>215</v>
          </cell>
          <cell r="P483">
            <v>95</v>
          </cell>
          <cell r="Q483">
            <v>55</v>
          </cell>
          <cell r="R483">
            <v>935</v>
          </cell>
          <cell r="S483">
            <v>690</v>
          </cell>
          <cell r="T483">
            <v>440</v>
          </cell>
          <cell r="U483">
            <v>260</v>
          </cell>
          <cell r="V483">
            <v>180</v>
          </cell>
          <cell r="W483">
            <v>125</v>
          </cell>
          <cell r="X483">
            <v>40</v>
          </cell>
          <cell r="Y483">
            <v>15</v>
          </cell>
          <cell r="Z483">
            <v>250</v>
          </cell>
          <cell r="AA483">
            <v>115</v>
          </cell>
          <cell r="AB483">
            <v>135</v>
          </cell>
          <cell r="AC483">
            <v>60</v>
          </cell>
          <cell r="AD483">
            <v>45</v>
          </cell>
          <cell r="AE483">
            <v>25</v>
          </cell>
          <cell r="AF483">
            <v>245</v>
          </cell>
          <cell r="AG483">
            <v>200</v>
          </cell>
          <cell r="AH483">
            <v>160</v>
          </cell>
          <cell r="AI483">
            <v>30</v>
          </cell>
          <cell r="AJ483">
            <v>15</v>
          </cell>
          <cell r="AK483">
            <v>40</v>
          </cell>
          <cell r="AL483">
            <v>40</v>
          </cell>
          <cell r="AM483">
            <v>10</v>
          </cell>
          <cell r="AN483">
            <v>0</v>
          </cell>
          <cell r="AO483">
            <v>810</v>
          </cell>
          <cell r="AP483">
            <v>185</v>
          </cell>
          <cell r="AQ483">
            <v>265</v>
          </cell>
          <cell r="AR483">
            <v>70</v>
          </cell>
          <cell r="AS483">
            <v>190</v>
          </cell>
          <cell r="AT483">
            <v>100</v>
          </cell>
          <cell r="AU483">
            <v>0.9</v>
          </cell>
          <cell r="AV483">
            <v>3585</v>
          </cell>
          <cell r="AW483">
            <v>1150</v>
          </cell>
          <cell r="AX483">
            <v>115</v>
          </cell>
          <cell r="AY483">
            <v>185</v>
          </cell>
          <cell r="AZ483">
            <v>855</v>
          </cell>
          <cell r="BA483">
            <v>2435</v>
          </cell>
          <cell r="BB483">
            <v>2.6</v>
          </cell>
          <cell r="BC483">
            <v>695</v>
          </cell>
          <cell r="BD483">
            <v>350</v>
          </cell>
          <cell r="BE483">
            <v>30</v>
          </cell>
          <cell r="BF483">
            <v>0</v>
          </cell>
          <cell r="BG483">
            <v>320</v>
          </cell>
          <cell r="BH483">
            <v>340</v>
          </cell>
          <cell r="BI483">
            <v>1870</v>
          </cell>
          <cell r="BJ483">
            <v>4.5999999999999996</v>
          </cell>
          <cell r="BK483">
            <v>8602</v>
          </cell>
          <cell r="BL483">
            <v>1.9</v>
          </cell>
          <cell r="BM483">
            <v>3553</v>
          </cell>
          <cell r="BN483">
            <v>1870</v>
          </cell>
          <cell r="BO483">
            <v>555</v>
          </cell>
          <cell r="BP483">
            <v>1315</v>
          </cell>
          <cell r="BQ483">
            <v>0</v>
          </cell>
          <cell r="BR483">
            <v>1870</v>
          </cell>
          <cell r="BS483">
            <v>1075</v>
          </cell>
          <cell r="BT483">
            <v>660</v>
          </cell>
          <cell r="BU483">
            <v>135</v>
          </cell>
          <cell r="BV483">
            <v>1870</v>
          </cell>
          <cell r="BW483">
            <v>720</v>
          </cell>
          <cell r="BX483">
            <v>615</v>
          </cell>
          <cell r="BY483">
            <v>180</v>
          </cell>
          <cell r="BZ483">
            <v>65</v>
          </cell>
          <cell r="CA483">
            <v>70</v>
          </cell>
          <cell r="CB483">
            <v>160</v>
          </cell>
          <cell r="CC483">
            <v>50</v>
          </cell>
          <cell r="CD483">
            <v>0</v>
          </cell>
          <cell r="CE483">
            <v>10</v>
          </cell>
          <cell r="CF483">
            <v>1875</v>
          </cell>
          <cell r="CG483">
            <v>5</v>
          </cell>
          <cell r="CH483">
            <v>5</v>
          </cell>
          <cell r="CI483">
            <v>0</v>
          </cell>
          <cell r="CJ483">
            <v>500</v>
          </cell>
          <cell r="CK483">
            <v>200</v>
          </cell>
          <cell r="CL483">
            <v>1145</v>
          </cell>
          <cell r="CM483">
            <v>15</v>
          </cell>
          <cell r="CN483">
            <v>0</v>
          </cell>
          <cell r="CO483">
            <v>1870</v>
          </cell>
          <cell r="CP483">
            <v>855</v>
          </cell>
          <cell r="CQ483">
            <v>580</v>
          </cell>
          <cell r="CR483">
            <v>260</v>
          </cell>
          <cell r="CS483">
            <v>165</v>
          </cell>
          <cell r="CT483">
            <v>15</v>
          </cell>
          <cell r="CU483">
            <v>3585</v>
          </cell>
          <cell r="CV483">
            <v>1.9</v>
          </cell>
          <cell r="CW483">
            <v>1870</v>
          </cell>
          <cell r="CX483">
            <v>910</v>
          </cell>
          <cell r="CY483">
            <v>10</v>
          </cell>
          <cell r="CZ483">
            <v>945</v>
          </cell>
        </row>
        <row r="484">
          <cell r="A484" t="str">
            <v>4620089.00</v>
          </cell>
          <cell r="B484" t="str">
            <v>0089.00</v>
          </cell>
          <cell r="C484" t="str">
            <v>Sud-Ouest</v>
          </cell>
          <cell r="D484">
            <v>4200</v>
          </cell>
          <cell r="E484">
            <v>1840</v>
          </cell>
          <cell r="F484">
            <v>1425</v>
          </cell>
          <cell r="G484">
            <v>130</v>
          </cell>
          <cell r="H484">
            <v>470</v>
          </cell>
          <cell r="I484">
            <v>335</v>
          </cell>
          <cell r="J484">
            <v>4200</v>
          </cell>
          <cell r="K484">
            <v>3505</v>
          </cell>
          <cell r="L484">
            <v>700</v>
          </cell>
          <cell r="M484">
            <v>1345</v>
          </cell>
          <cell r="N484">
            <v>840</v>
          </cell>
          <cell r="O484">
            <v>275</v>
          </cell>
          <cell r="P484">
            <v>165</v>
          </cell>
          <cell r="Q484">
            <v>70</v>
          </cell>
          <cell r="R484">
            <v>1345</v>
          </cell>
          <cell r="S484">
            <v>1040</v>
          </cell>
          <cell r="T484">
            <v>700</v>
          </cell>
          <cell r="U484">
            <v>405</v>
          </cell>
          <cell r="V484">
            <v>290</v>
          </cell>
          <cell r="W484">
            <v>145</v>
          </cell>
          <cell r="X484">
            <v>100</v>
          </cell>
          <cell r="Y484">
            <v>40</v>
          </cell>
          <cell r="Z484">
            <v>340</v>
          </cell>
          <cell r="AA484">
            <v>190</v>
          </cell>
          <cell r="AB484">
            <v>150</v>
          </cell>
          <cell r="AC484">
            <v>75</v>
          </cell>
          <cell r="AD484">
            <v>50</v>
          </cell>
          <cell r="AE484">
            <v>15</v>
          </cell>
          <cell r="AF484">
            <v>305</v>
          </cell>
          <cell r="AG484">
            <v>205</v>
          </cell>
          <cell r="AH484">
            <v>160</v>
          </cell>
          <cell r="AI484">
            <v>30</v>
          </cell>
          <cell r="AJ484">
            <v>15</v>
          </cell>
          <cell r="AK484">
            <v>100</v>
          </cell>
          <cell r="AL484">
            <v>80</v>
          </cell>
          <cell r="AM484">
            <v>15</v>
          </cell>
          <cell r="AN484">
            <v>10</v>
          </cell>
          <cell r="AO484">
            <v>1125</v>
          </cell>
          <cell r="AP484">
            <v>205</v>
          </cell>
          <cell r="AQ484">
            <v>355</v>
          </cell>
          <cell r="AR484">
            <v>155</v>
          </cell>
          <cell r="AS484">
            <v>250</v>
          </cell>
          <cell r="AT484">
            <v>165</v>
          </cell>
          <cell r="AU484">
            <v>0.8</v>
          </cell>
          <cell r="AV484">
            <v>4775</v>
          </cell>
          <cell r="AW484">
            <v>1260</v>
          </cell>
          <cell r="AX484">
            <v>155</v>
          </cell>
          <cell r="AY484">
            <v>205</v>
          </cell>
          <cell r="AZ484">
            <v>905</v>
          </cell>
          <cell r="BA484">
            <v>3510</v>
          </cell>
          <cell r="BB484">
            <v>2.6</v>
          </cell>
          <cell r="BC484">
            <v>825</v>
          </cell>
          <cell r="BD484">
            <v>360</v>
          </cell>
          <cell r="BE484">
            <v>50</v>
          </cell>
          <cell r="BF484">
            <v>25</v>
          </cell>
          <cell r="BG484">
            <v>285</v>
          </cell>
          <cell r="BH484">
            <v>465</v>
          </cell>
          <cell r="BI484">
            <v>2355</v>
          </cell>
          <cell r="BJ484">
            <v>4.7</v>
          </cell>
          <cell r="BK484">
            <v>11068.5</v>
          </cell>
          <cell r="BL484">
            <v>2</v>
          </cell>
          <cell r="BM484">
            <v>4710</v>
          </cell>
          <cell r="BN484">
            <v>2360</v>
          </cell>
          <cell r="BO484">
            <v>915</v>
          </cell>
          <cell r="BP484">
            <v>1450</v>
          </cell>
          <cell r="BQ484">
            <v>0</v>
          </cell>
          <cell r="BR484">
            <v>2355</v>
          </cell>
          <cell r="BS484">
            <v>1405</v>
          </cell>
          <cell r="BT484">
            <v>730</v>
          </cell>
          <cell r="BU484">
            <v>225</v>
          </cell>
          <cell r="BV484">
            <v>2355</v>
          </cell>
          <cell r="BW484">
            <v>560</v>
          </cell>
          <cell r="BX484">
            <v>1190</v>
          </cell>
          <cell r="BY484">
            <v>285</v>
          </cell>
          <cell r="BZ484">
            <v>140</v>
          </cell>
          <cell r="CA484">
            <v>55</v>
          </cell>
          <cell r="CB484">
            <v>50</v>
          </cell>
          <cell r="CC484">
            <v>40</v>
          </cell>
          <cell r="CD484">
            <v>10</v>
          </cell>
          <cell r="CE484">
            <v>20</v>
          </cell>
          <cell r="CF484">
            <v>2355</v>
          </cell>
          <cell r="CG484">
            <v>80</v>
          </cell>
          <cell r="CH484">
            <v>20</v>
          </cell>
          <cell r="CI484">
            <v>15</v>
          </cell>
          <cell r="CJ484">
            <v>850</v>
          </cell>
          <cell r="CK484">
            <v>5</v>
          </cell>
          <cell r="CL484">
            <v>1360</v>
          </cell>
          <cell r="CM484">
            <v>30</v>
          </cell>
          <cell r="CN484">
            <v>0</v>
          </cell>
          <cell r="CO484">
            <v>2360</v>
          </cell>
          <cell r="CP484">
            <v>905</v>
          </cell>
          <cell r="CQ484">
            <v>840</v>
          </cell>
          <cell r="CR484">
            <v>355</v>
          </cell>
          <cell r="CS484">
            <v>240</v>
          </cell>
          <cell r="CT484">
            <v>15</v>
          </cell>
          <cell r="CU484">
            <v>4775</v>
          </cell>
          <cell r="CV484">
            <v>2</v>
          </cell>
          <cell r="CW484">
            <v>2360</v>
          </cell>
          <cell r="CX484">
            <v>1340</v>
          </cell>
          <cell r="CY484">
            <v>10</v>
          </cell>
          <cell r="CZ484">
            <v>1015</v>
          </cell>
        </row>
        <row r="485">
          <cell r="A485" t="str">
            <v>4620090.00</v>
          </cell>
          <cell r="B485" t="str">
            <v>0090.00</v>
          </cell>
          <cell r="C485" t="str">
            <v>Sud-Ouest</v>
          </cell>
          <cell r="D485">
            <v>3755</v>
          </cell>
          <cell r="E485">
            <v>1595</v>
          </cell>
          <cell r="F485">
            <v>1350</v>
          </cell>
          <cell r="G485">
            <v>85</v>
          </cell>
          <cell r="H485">
            <v>415</v>
          </cell>
          <cell r="I485">
            <v>310</v>
          </cell>
          <cell r="J485">
            <v>3755</v>
          </cell>
          <cell r="K485">
            <v>3260</v>
          </cell>
          <cell r="L485">
            <v>495</v>
          </cell>
          <cell r="M485">
            <v>1175</v>
          </cell>
          <cell r="N485">
            <v>645</v>
          </cell>
          <cell r="O485">
            <v>280</v>
          </cell>
          <cell r="P485">
            <v>185</v>
          </cell>
          <cell r="Q485">
            <v>60</v>
          </cell>
          <cell r="R485">
            <v>1175</v>
          </cell>
          <cell r="S485">
            <v>910</v>
          </cell>
          <cell r="T485">
            <v>660</v>
          </cell>
          <cell r="U485">
            <v>295</v>
          </cell>
          <cell r="V485">
            <v>365</v>
          </cell>
          <cell r="W485">
            <v>195</v>
          </cell>
          <cell r="X485">
            <v>135</v>
          </cell>
          <cell r="Y485">
            <v>30</v>
          </cell>
          <cell r="Z485">
            <v>250</v>
          </cell>
          <cell r="AA485">
            <v>160</v>
          </cell>
          <cell r="AB485">
            <v>85</v>
          </cell>
          <cell r="AC485">
            <v>25</v>
          </cell>
          <cell r="AD485">
            <v>35</v>
          </cell>
          <cell r="AE485">
            <v>20</v>
          </cell>
          <cell r="AF485">
            <v>270</v>
          </cell>
          <cell r="AG485">
            <v>225</v>
          </cell>
          <cell r="AH485">
            <v>165</v>
          </cell>
          <cell r="AI485">
            <v>45</v>
          </cell>
          <cell r="AJ485">
            <v>20</v>
          </cell>
          <cell r="AK485">
            <v>45</v>
          </cell>
          <cell r="AL485">
            <v>30</v>
          </cell>
          <cell r="AM485">
            <v>15</v>
          </cell>
          <cell r="AN485">
            <v>0</v>
          </cell>
          <cell r="AO485">
            <v>1140</v>
          </cell>
          <cell r="AP485">
            <v>245</v>
          </cell>
          <cell r="AQ485">
            <v>375</v>
          </cell>
          <cell r="AR485">
            <v>125</v>
          </cell>
          <cell r="AS485">
            <v>225</v>
          </cell>
          <cell r="AT485">
            <v>170</v>
          </cell>
          <cell r="AU485">
            <v>1</v>
          </cell>
          <cell r="AV485">
            <v>4360</v>
          </cell>
          <cell r="AW485">
            <v>1135</v>
          </cell>
          <cell r="AX485">
            <v>95</v>
          </cell>
          <cell r="AY485">
            <v>200</v>
          </cell>
          <cell r="AZ485">
            <v>845</v>
          </cell>
          <cell r="BA485">
            <v>3225</v>
          </cell>
          <cell r="BB485">
            <v>2.7</v>
          </cell>
          <cell r="BC485">
            <v>780</v>
          </cell>
          <cell r="BD485">
            <v>360</v>
          </cell>
          <cell r="BE485">
            <v>35</v>
          </cell>
          <cell r="BF485">
            <v>35</v>
          </cell>
          <cell r="BG485">
            <v>285</v>
          </cell>
          <cell r="BH485">
            <v>420</v>
          </cell>
          <cell r="BI485">
            <v>2105</v>
          </cell>
          <cell r="BJ485">
            <v>4.5999999999999996</v>
          </cell>
          <cell r="BK485">
            <v>9683</v>
          </cell>
          <cell r="BL485">
            <v>2</v>
          </cell>
          <cell r="BM485">
            <v>4210</v>
          </cell>
          <cell r="BN485">
            <v>2100</v>
          </cell>
          <cell r="BO485">
            <v>740</v>
          </cell>
          <cell r="BP485">
            <v>1365</v>
          </cell>
          <cell r="BQ485">
            <v>0</v>
          </cell>
          <cell r="BR485">
            <v>2100</v>
          </cell>
          <cell r="BS485">
            <v>1220</v>
          </cell>
          <cell r="BT485">
            <v>715</v>
          </cell>
          <cell r="BU485">
            <v>165</v>
          </cell>
          <cell r="BV485">
            <v>2100</v>
          </cell>
          <cell r="BW485">
            <v>295</v>
          </cell>
          <cell r="BX485">
            <v>900</v>
          </cell>
          <cell r="BY485">
            <v>440</v>
          </cell>
          <cell r="BZ485">
            <v>205</v>
          </cell>
          <cell r="CA485">
            <v>135</v>
          </cell>
          <cell r="CB485">
            <v>95</v>
          </cell>
          <cell r="CC485">
            <v>20</v>
          </cell>
          <cell r="CD485">
            <v>0</v>
          </cell>
          <cell r="CE485">
            <v>10</v>
          </cell>
          <cell r="CF485">
            <v>2105</v>
          </cell>
          <cell r="CG485">
            <v>120</v>
          </cell>
          <cell r="CH485">
            <v>30</v>
          </cell>
          <cell r="CI485">
            <v>75</v>
          </cell>
          <cell r="CJ485">
            <v>1150</v>
          </cell>
          <cell r="CK485">
            <v>70</v>
          </cell>
          <cell r="CL485">
            <v>655</v>
          </cell>
          <cell r="CM485">
            <v>5</v>
          </cell>
          <cell r="CN485">
            <v>0</v>
          </cell>
          <cell r="CO485">
            <v>2105</v>
          </cell>
          <cell r="CP485">
            <v>845</v>
          </cell>
          <cell r="CQ485">
            <v>665</v>
          </cell>
          <cell r="CR485">
            <v>305</v>
          </cell>
          <cell r="CS485">
            <v>260</v>
          </cell>
          <cell r="CT485">
            <v>25</v>
          </cell>
          <cell r="CU485">
            <v>4360</v>
          </cell>
          <cell r="CV485">
            <v>2.1</v>
          </cell>
          <cell r="CW485">
            <v>2105</v>
          </cell>
          <cell r="CX485">
            <v>1135</v>
          </cell>
          <cell r="CY485">
            <v>25</v>
          </cell>
          <cell r="CZ485">
            <v>945</v>
          </cell>
        </row>
        <row r="486">
          <cell r="A486" t="str">
            <v>4620092.00</v>
          </cell>
          <cell r="B486" t="str">
            <v>0092.00</v>
          </cell>
          <cell r="C486" t="str">
            <v>Sud-Ouest</v>
          </cell>
          <cell r="D486">
            <v>5435</v>
          </cell>
          <cell r="E486">
            <v>2265</v>
          </cell>
          <cell r="F486">
            <v>1925</v>
          </cell>
          <cell r="G486">
            <v>150</v>
          </cell>
          <cell r="H486">
            <v>590</v>
          </cell>
          <cell r="I486">
            <v>510</v>
          </cell>
          <cell r="J486">
            <v>5440</v>
          </cell>
          <cell r="K486">
            <v>4720</v>
          </cell>
          <cell r="L486">
            <v>720</v>
          </cell>
          <cell r="M486">
            <v>1705</v>
          </cell>
          <cell r="N486">
            <v>910</v>
          </cell>
          <cell r="O486">
            <v>470</v>
          </cell>
          <cell r="P486">
            <v>255</v>
          </cell>
          <cell r="Q486">
            <v>70</v>
          </cell>
          <cell r="R486">
            <v>1705</v>
          </cell>
          <cell r="S486">
            <v>1290</v>
          </cell>
          <cell r="T486">
            <v>925</v>
          </cell>
          <cell r="U486">
            <v>440</v>
          </cell>
          <cell r="V486">
            <v>485</v>
          </cell>
          <cell r="W486">
            <v>235</v>
          </cell>
          <cell r="X486">
            <v>195</v>
          </cell>
          <cell r="Y486">
            <v>55</v>
          </cell>
          <cell r="Z486">
            <v>360</v>
          </cell>
          <cell r="AA486">
            <v>205</v>
          </cell>
          <cell r="AB486">
            <v>155</v>
          </cell>
          <cell r="AC486">
            <v>110</v>
          </cell>
          <cell r="AD486">
            <v>35</v>
          </cell>
          <cell r="AE486">
            <v>10</v>
          </cell>
          <cell r="AF486">
            <v>415</v>
          </cell>
          <cell r="AG486">
            <v>360</v>
          </cell>
          <cell r="AH486">
            <v>230</v>
          </cell>
          <cell r="AI486">
            <v>100</v>
          </cell>
          <cell r="AJ486">
            <v>25</v>
          </cell>
          <cell r="AK486">
            <v>55</v>
          </cell>
          <cell r="AL486">
            <v>30</v>
          </cell>
          <cell r="AM486">
            <v>25</v>
          </cell>
          <cell r="AN486">
            <v>0</v>
          </cell>
          <cell r="AO486">
            <v>1610</v>
          </cell>
          <cell r="AP486">
            <v>285</v>
          </cell>
          <cell r="AQ486">
            <v>500</v>
          </cell>
          <cell r="AR486">
            <v>200</v>
          </cell>
          <cell r="AS486">
            <v>340</v>
          </cell>
          <cell r="AT486">
            <v>285</v>
          </cell>
          <cell r="AU486">
            <v>0.9</v>
          </cell>
          <cell r="AV486">
            <v>6015</v>
          </cell>
          <cell r="AW486">
            <v>1415</v>
          </cell>
          <cell r="AX486">
            <v>75</v>
          </cell>
          <cell r="AY486">
            <v>295</v>
          </cell>
          <cell r="AZ486">
            <v>1040</v>
          </cell>
          <cell r="BA486">
            <v>4605</v>
          </cell>
          <cell r="BB486">
            <v>2.7</v>
          </cell>
          <cell r="BC486">
            <v>1045</v>
          </cell>
          <cell r="BD486">
            <v>455</v>
          </cell>
          <cell r="BE486">
            <v>30</v>
          </cell>
          <cell r="BF486">
            <v>10</v>
          </cell>
          <cell r="BG486">
            <v>420</v>
          </cell>
          <cell r="BH486">
            <v>590</v>
          </cell>
          <cell r="BI486">
            <v>2810</v>
          </cell>
          <cell r="BJ486">
            <v>4.8</v>
          </cell>
          <cell r="BK486">
            <v>13488</v>
          </cell>
          <cell r="BL486">
            <v>2</v>
          </cell>
          <cell r="BM486">
            <v>5620</v>
          </cell>
          <cell r="BN486">
            <v>2810</v>
          </cell>
          <cell r="BO486">
            <v>990</v>
          </cell>
          <cell r="BP486">
            <v>1815</v>
          </cell>
          <cell r="BQ486">
            <v>0</v>
          </cell>
          <cell r="BR486">
            <v>2810</v>
          </cell>
          <cell r="BS486">
            <v>1790</v>
          </cell>
          <cell r="BT486">
            <v>775</v>
          </cell>
          <cell r="BU486">
            <v>245</v>
          </cell>
          <cell r="BV486">
            <v>2805</v>
          </cell>
          <cell r="BW486">
            <v>665</v>
          </cell>
          <cell r="BX486">
            <v>1115</v>
          </cell>
          <cell r="BY486">
            <v>400</v>
          </cell>
          <cell r="BZ486">
            <v>155</v>
          </cell>
          <cell r="CA486">
            <v>230</v>
          </cell>
          <cell r="CB486">
            <v>130</v>
          </cell>
          <cell r="CC486">
            <v>55</v>
          </cell>
          <cell r="CD486">
            <v>25</v>
          </cell>
          <cell r="CE486">
            <v>30</v>
          </cell>
          <cell r="CF486">
            <v>2810</v>
          </cell>
          <cell r="CG486">
            <v>30</v>
          </cell>
          <cell r="CH486">
            <v>25</v>
          </cell>
          <cell r="CI486">
            <v>345</v>
          </cell>
          <cell r="CJ486">
            <v>1760</v>
          </cell>
          <cell r="CK486">
            <v>105</v>
          </cell>
          <cell r="CL486">
            <v>515</v>
          </cell>
          <cell r="CM486">
            <v>0</v>
          </cell>
          <cell r="CN486">
            <v>25</v>
          </cell>
          <cell r="CO486">
            <v>2810</v>
          </cell>
          <cell r="CP486">
            <v>1045</v>
          </cell>
          <cell r="CQ486">
            <v>900</v>
          </cell>
          <cell r="CR486">
            <v>455</v>
          </cell>
          <cell r="CS486">
            <v>370</v>
          </cell>
          <cell r="CT486">
            <v>35</v>
          </cell>
          <cell r="CU486">
            <v>6020</v>
          </cell>
          <cell r="CV486">
            <v>2.1</v>
          </cell>
          <cell r="CW486">
            <v>2810</v>
          </cell>
          <cell r="CX486">
            <v>1600</v>
          </cell>
          <cell r="CY486">
            <v>50</v>
          </cell>
          <cell r="CZ486">
            <v>1160</v>
          </cell>
        </row>
        <row r="487">
          <cell r="A487" t="str">
            <v>4620093.00</v>
          </cell>
          <cell r="B487" t="str">
            <v>0093.00</v>
          </cell>
          <cell r="C487" t="str">
            <v>Sud-Ouest</v>
          </cell>
          <cell r="D487">
            <v>2865</v>
          </cell>
          <cell r="E487">
            <v>1535</v>
          </cell>
          <cell r="F487">
            <v>820</v>
          </cell>
          <cell r="G487">
            <v>70</v>
          </cell>
          <cell r="H487">
            <v>280</v>
          </cell>
          <cell r="I487">
            <v>155</v>
          </cell>
          <cell r="J487">
            <v>2865</v>
          </cell>
          <cell r="K487">
            <v>2350</v>
          </cell>
          <cell r="L487">
            <v>515</v>
          </cell>
          <cell r="M487">
            <v>920</v>
          </cell>
          <cell r="N487">
            <v>525</v>
          </cell>
          <cell r="O487">
            <v>210</v>
          </cell>
          <cell r="P487">
            <v>155</v>
          </cell>
          <cell r="Q487">
            <v>35</v>
          </cell>
          <cell r="R487">
            <v>925</v>
          </cell>
          <cell r="S487">
            <v>665</v>
          </cell>
          <cell r="T487">
            <v>385</v>
          </cell>
          <cell r="U487">
            <v>205</v>
          </cell>
          <cell r="V487">
            <v>180</v>
          </cell>
          <cell r="W487">
            <v>70</v>
          </cell>
          <cell r="X487">
            <v>85</v>
          </cell>
          <cell r="Y487">
            <v>20</v>
          </cell>
          <cell r="Z487">
            <v>275</v>
          </cell>
          <cell r="AA487">
            <v>150</v>
          </cell>
          <cell r="AB487">
            <v>125</v>
          </cell>
          <cell r="AC487">
            <v>75</v>
          </cell>
          <cell r="AD487">
            <v>45</v>
          </cell>
          <cell r="AE487">
            <v>10</v>
          </cell>
          <cell r="AF487">
            <v>255</v>
          </cell>
          <cell r="AG487">
            <v>200</v>
          </cell>
          <cell r="AH487">
            <v>115</v>
          </cell>
          <cell r="AI487">
            <v>65</v>
          </cell>
          <cell r="AJ487">
            <v>15</v>
          </cell>
          <cell r="AK487">
            <v>55</v>
          </cell>
          <cell r="AL487">
            <v>55</v>
          </cell>
          <cell r="AM487">
            <v>10</v>
          </cell>
          <cell r="AN487">
            <v>0</v>
          </cell>
          <cell r="AO487">
            <v>880</v>
          </cell>
          <cell r="AP487">
            <v>225</v>
          </cell>
          <cell r="AQ487">
            <v>270</v>
          </cell>
          <cell r="AR487">
            <v>130</v>
          </cell>
          <cell r="AS487">
            <v>170</v>
          </cell>
          <cell r="AT487">
            <v>80</v>
          </cell>
          <cell r="AU487">
            <v>1</v>
          </cell>
          <cell r="AV487">
            <v>3300</v>
          </cell>
          <cell r="AW487">
            <v>835</v>
          </cell>
          <cell r="AX487">
            <v>120</v>
          </cell>
          <cell r="AY487">
            <v>130</v>
          </cell>
          <cell r="AZ487">
            <v>590</v>
          </cell>
          <cell r="BA487">
            <v>2470</v>
          </cell>
          <cell r="BB487">
            <v>2.7</v>
          </cell>
          <cell r="BC487">
            <v>350</v>
          </cell>
          <cell r="BD487">
            <v>160</v>
          </cell>
          <cell r="BE487">
            <v>25</v>
          </cell>
          <cell r="BF487">
            <v>0</v>
          </cell>
          <cell r="BG487">
            <v>125</v>
          </cell>
          <cell r="BH487">
            <v>190</v>
          </cell>
          <cell r="BI487">
            <v>1555</v>
          </cell>
          <cell r="BJ487">
            <v>4.5999999999999996</v>
          </cell>
          <cell r="BK487">
            <v>7152.9999999999991</v>
          </cell>
          <cell r="BL487">
            <v>2</v>
          </cell>
          <cell r="BM487">
            <v>3110</v>
          </cell>
          <cell r="BN487">
            <v>1555</v>
          </cell>
          <cell r="BO487">
            <v>540</v>
          </cell>
          <cell r="BP487">
            <v>1015</v>
          </cell>
          <cell r="BQ487">
            <v>0</v>
          </cell>
          <cell r="BR487">
            <v>1555</v>
          </cell>
          <cell r="BS487">
            <v>805</v>
          </cell>
          <cell r="BT487">
            <v>585</v>
          </cell>
          <cell r="BU487">
            <v>165</v>
          </cell>
          <cell r="BV487">
            <v>1555</v>
          </cell>
          <cell r="BW487">
            <v>545</v>
          </cell>
          <cell r="BX487">
            <v>405</v>
          </cell>
          <cell r="BY487">
            <v>150</v>
          </cell>
          <cell r="BZ487">
            <v>165</v>
          </cell>
          <cell r="CA487">
            <v>95</v>
          </cell>
          <cell r="CB487">
            <v>50</v>
          </cell>
          <cell r="CC487">
            <v>30</v>
          </cell>
          <cell r="CD487">
            <v>80</v>
          </cell>
          <cell r="CE487">
            <v>30</v>
          </cell>
          <cell r="CF487">
            <v>1555</v>
          </cell>
          <cell r="CG487">
            <v>5</v>
          </cell>
          <cell r="CH487">
            <v>10</v>
          </cell>
          <cell r="CI487">
            <v>100</v>
          </cell>
          <cell r="CJ487">
            <v>875</v>
          </cell>
          <cell r="CK487">
            <v>10</v>
          </cell>
          <cell r="CL487">
            <v>535</v>
          </cell>
          <cell r="CM487">
            <v>0</v>
          </cell>
          <cell r="CN487">
            <v>15</v>
          </cell>
          <cell r="CO487">
            <v>1555</v>
          </cell>
          <cell r="CP487">
            <v>595</v>
          </cell>
          <cell r="CQ487">
            <v>510</v>
          </cell>
          <cell r="CR487">
            <v>215</v>
          </cell>
          <cell r="CS487">
            <v>220</v>
          </cell>
          <cell r="CT487">
            <v>20</v>
          </cell>
          <cell r="CU487">
            <v>3325</v>
          </cell>
          <cell r="CV487">
            <v>2.1</v>
          </cell>
          <cell r="CW487">
            <v>1555</v>
          </cell>
          <cell r="CX487">
            <v>865</v>
          </cell>
          <cell r="CY487">
            <v>30</v>
          </cell>
          <cell r="CZ487">
            <v>665</v>
          </cell>
        </row>
        <row r="488">
          <cell r="C488" t="str">
            <v>Sud-Ouest</v>
          </cell>
          <cell r="D488">
            <v>58665</v>
          </cell>
          <cell r="E488">
            <v>30525</v>
          </cell>
          <cell r="F488">
            <v>16170</v>
          </cell>
          <cell r="G488">
            <v>1610</v>
          </cell>
          <cell r="H488">
            <v>6435</v>
          </cell>
          <cell r="I488">
            <v>3930</v>
          </cell>
          <cell r="J488">
            <v>58685</v>
          </cell>
          <cell r="K488">
            <v>49365</v>
          </cell>
          <cell r="L488">
            <v>9340</v>
          </cell>
          <cell r="M488">
            <v>17410</v>
          </cell>
          <cell r="N488">
            <v>9725</v>
          </cell>
          <cell r="O488">
            <v>4065</v>
          </cell>
          <cell r="P488">
            <v>2385</v>
          </cell>
          <cell r="Q488">
            <v>1215</v>
          </cell>
          <cell r="R488">
            <v>17410</v>
          </cell>
          <cell r="S488">
            <v>12480</v>
          </cell>
          <cell r="T488">
            <v>7760</v>
          </cell>
          <cell r="U488">
            <v>3665</v>
          </cell>
          <cell r="V488">
            <v>4100</v>
          </cell>
          <cell r="W488">
            <v>1860</v>
          </cell>
          <cell r="X488">
            <v>1475</v>
          </cell>
          <cell r="Y488">
            <v>745</v>
          </cell>
          <cell r="Z488">
            <v>4690</v>
          </cell>
          <cell r="AA488">
            <v>2920</v>
          </cell>
          <cell r="AB488">
            <v>1755</v>
          </cell>
          <cell r="AC488">
            <v>1055</v>
          </cell>
          <cell r="AD488">
            <v>465</v>
          </cell>
          <cell r="AE488">
            <v>225</v>
          </cell>
          <cell r="AF488">
            <v>4910</v>
          </cell>
          <cell r="AG488">
            <v>4070</v>
          </cell>
          <cell r="AH488">
            <v>2470</v>
          </cell>
          <cell r="AI488">
            <v>990</v>
          </cell>
          <cell r="AJ488">
            <v>585</v>
          </cell>
          <cell r="AK488">
            <v>830</v>
          </cell>
          <cell r="AL488">
            <v>645</v>
          </cell>
          <cell r="AM488">
            <v>145</v>
          </cell>
          <cell r="AN488">
            <v>50</v>
          </cell>
          <cell r="AO488">
            <v>18015</v>
          </cell>
          <cell r="AP488">
            <v>4260</v>
          </cell>
          <cell r="AQ488">
            <v>6210</v>
          </cell>
          <cell r="AR488">
            <v>2100</v>
          </cell>
          <cell r="AS488">
            <v>3450</v>
          </cell>
          <cell r="AT488">
            <v>1995</v>
          </cell>
          <cell r="AU488">
            <v>1.0347501435956348</v>
          </cell>
          <cell r="AV488">
            <v>68030</v>
          </cell>
          <cell r="AW488">
            <v>20115</v>
          </cell>
          <cell r="AX488">
            <v>2160</v>
          </cell>
          <cell r="AY488">
            <v>4215</v>
          </cell>
          <cell r="AZ488">
            <v>13720</v>
          </cell>
          <cell r="BA488">
            <v>47910</v>
          </cell>
          <cell r="BB488">
            <v>2.7518667432510053</v>
          </cell>
          <cell r="BC488">
            <v>8365</v>
          </cell>
          <cell r="BD488">
            <v>4180</v>
          </cell>
          <cell r="BE488">
            <v>475</v>
          </cell>
          <cell r="BF488">
            <v>185</v>
          </cell>
          <cell r="BG488">
            <v>3515</v>
          </cell>
          <cell r="BH488">
            <v>4200</v>
          </cell>
          <cell r="BI488">
            <v>33020</v>
          </cell>
          <cell r="BJ488">
            <v>4.5381889763779526</v>
          </cell>
          <cell r="BK488">
            <v>149851</v>
          </cell>
          <cell r="BL488">
            <v>1.9176862507571169</v>
          </cell>
          <cell r="BM488">
            <v>63322</v>
          </cell>
          <cell r="BN488">
            <v>33010</v>
          </cell>
          <cell r="BO488">
            <v>9250</v>
          </cell>
          <cell r="BP488">
            <v>23770</v>
          </cell>
          <cell r="BQ488">
            <v>0</v>
          </cell>
          <cell r="BR488">
            <v>33010</v>
          </cell>
          <cell r="BS488">
            <v>19500</v>
          </cell>
          <cell r="BT488">
            <v>10070</v>
          </cell>
          <cell r="BU488">
            <v>3445</v>
          </cell>
          <cell r="BV488">
            <v>32995</v>
          </cell>
          <cell r="BW488">
            <v>11115</v>
          </cell>
          <cell r="BX488">
            <v>7710</v>
          </cell>
          <cell r="BY488">
            <v>3305</v>
          </cell>
          <cell r="BZ488">
            <v>2870</v>
          </cell>
          <cell r="CA488">
            <v>2490</v>
          </cell>
          <cell r="CB488">
            <v>2330</v>
          </cell>
          <cell r="CC488">
            <v>1020</v>
          </cell>
          <cell r="CD488">
            <v>635</v>
          </cell>
          <cell r="CE488">
            <v>1490</v>
          </cell>
          <cell r="CF488">
            <v>33035</v>
          </cell>
          <cell r="CG488">
            <v>475</v>
          </cell>
          <cell r="CH488">
            <v>345</v>
          </cell>
          <cell r="CI488">
            <v>2005</v>
          </cell>
          <cell r="CJ488">
            <v>7365</v>
          </cell>
          <cell r="CK488">
            <v>2335</v>
          </cell>
          <cell r="CL488">
            <v>20205</v>
          </cell>
          <cell r="CM488">
            <v>260</v>
          </cell>
          <cell r="CN488">
            <v>45</v>
          </cell>
          <cell r="CO488">
            <v>33005</v>
          </cell>
          <cell r="CP488">
            <v>13745</v>
          </cell>
          <cell r="CQ488">
            <v>10425</v>
          </cell>
          <cell r="CR488">
            <v>4520</v>
          </cell>
          <cell r="CS488">
            <v>3730</v>
          </cell>
          <cell r="CT488">
            <v>585</v>
          </cell>
          <cell r="CU488">
            <v>68080</v>
          </cell>
          <cell r="CV488">
            <v>2.0627177700348431</v>
          </cell>
          <cell r="CW488">
            <v>33010</v>
          </cell>
          <cell r="CX488">
            <v>16720</v>
          </cell>
          <cell r="CY488">
            <v>320</v>
          </cell>
          <cell r="CZ488">
            <v>15955</v>
          </cell>
        </row>
        <row r="491">
          <cell r="A491" t="str">
            <v>4620300.00</v>
          </cell>
          <cell r="B491" t="str">
            <v>0300.00</v>
          </cell>
          <cell r="C491" t="str">
            <v>Verdun</v>
          </cell>
          <cell r="D491">
            <v>2390</v>
          </cell>
          <cell r="E491">
            <v>1205</v>
          </cell>
          <cell r="F491">
            <v>660</v>
          </cell>
          <cell r="G491">
            <v>65</v>
          </cell>
          <cell r="H491">
            <v>255</v>
          </cell>
          <cell r="I491">
            <v>205</v>
          </cell>
          <cell r="J491">
            <v>2390</v>
          </cell>
          <cell r="K491">
            <v>2065</v>
          </cell>
          <cell r="L491">
            <v>330</v>
          </cell>
          <cell r="M491">
            <v>590</v>
          </cell>
          <cell r="N491">
            <v>330</v>
          </cell>
          <cell r="O491">
            <v>140</v>
          </cell>
          <cell r="P491">
            <v>85</v>
          </cell>
          <cell r="Q491">
            <v>30</v>
          </cell>
          <cell r="R491">
            <v>585</v>
          </cell>
          <cell r="S491">
            <v>465</v>
          </cell>
          <cell r="T491">
            <v>305</v>
          </cell>
          <cell r="U491">
            <v>125</v>
          </cell>
          <cell r="V491">
            <v>180</v>
          </cell>
          <cell r="W491">
            <v>115</v>
          </cell>
          <cell r="X491">
            <v>65</v>
          </cell>
          <cell r="Y491">
            <v>0</v>
          </cell>
          <cell r="Z491">
            <v>160</v>
          </cell>
          <cell r="AA491">
            <v>110</v>
          </cell>
          <cell r="AB491">
            <v>50</v>
          </cell>
          <cell r="AC491">
            <v>15</v>
          </cell>
          <cell r="AD491">
            <v>15</v>
          </cell>
          <cell r="AE491">
            <v>15</v>
          </cell>
          <cell r="AF491">
            <v>120</v>
          </cell>
          <cell r="AG491">
            <v>90</v>
          </cell>
          <cell r="AH491">
            <v>65</v>
          </cell>
          <cell r="AI491">
            <v>10</v>
          </cell>
          <cell r="AJ491">
            <v>10</v>
          </cell>
          <cell r="AK491">
            <v>25</v>
          </cell>
          <cell r="AL491">
            <v>30</v>
          </cell>
          <cell r="AM491">
            <v>0</v>
          </cell>
          <cell r="AN491">
            <v>0</v>
          </cell>
          <cell r="AO491">
            <v>530</v>
          </cell>
          <cell r="AP491">
            <v>195</v>
          </cell>
          <cell r="AQ491">
            <v>145</v>
          </cell>
          <cell r="AR491">
            <v>50</v>
          </cell>
          <cell r="AS491">
            <v>65</v>
          </cell>
          <cell r="AT491">
            <v>75</v>
          </cell>
          <cell r="AU491">
            <v>0.9</v>
          </cell>
          <cell r="AV491">
            <v>2405</v>
          </cell>
          <cell r="AW491">
            <v>825</v>
          </cell>
          <cell r="AX491">
            <v>50</v>
          </cell>
          <cell r="AY491">
            <v>215</v>
          </cell>
          <cell r="AZ491">
            <v>560</v>
          </cell>
          <cell r="BA491">
            <v>1585</v>
          </cell>
          <cell r="BB491">
            <v>2.7</v>
          </cell>
          <cell r="BC491">
            <v>210</v>
          </cell>
          <cell r="BD491">
            <v>155</v>
          </cell>
          <cell r="BE491">
            <v>15</v>
          </cell>
          <cell r="BF491">
            <v>0</v>
          </cell>
          <cell r="BG491">
            <v>145</v>
          </cell>
          <cell r="BH491">
            <v>50</v>
          </cell>
          <cell r="BI491">
            <v>1250</v>
          </cell>
          <cell r="BJ491">
            <v>3.9</v>
          </cell>
          <cell r="BK491">
            <v>4875</v>
          </cell>
          <cell r="BL491">
            <v>1.5</v>
          </cell>
          <cell r="BM491">
            <v>1875</v>
          </cell>
          <cell r="BN491">
            <v>1250</v>
          </cell>
          <cell r="BO491">
            <v>175</v>
          </cell>
          <cell r="BP491">
            <v>1080</v>
          </cell>
          <cell r="BQ491">
            <v>0</v>
          </cell>
          <cell r="BR491">
            <v>1255</v>
          </cell>
          <cell r="BS491">
            <v>785</v>
          </cell>
          <cell r="BT491">
            <v>310</v>
          </cell>
          <cell r="BU491">
            <v>155</v>
          </cell>
          <cell r="BV491">
            <v>1250</v>
          </cell>
          <cell r="BW491">
            <v>435</v>
          </cell>
          <cell r="BX491">
            <v>285</v>
          </cell>
          <cell r="BY491">
            <v>130</v>
          </cell>
          <cell r="BZ491">
            <v>85</v>
          </cell>
          <cell r="CA491">
            <v>55</v>
          </cell>
          <cell r="CB491">
            <v>35</v>
          </cell>
          <cell r="CC491">
            <v>50</v>
          </cell>
          <cell r="CD491">
            <v>20</v>
          </cell>
          <cell r="CE491">
            <v>155</v>
          </cell>
          <cell r="CF491">
            <v>1255</v>
          </cell>
          <cell r="CG491">
            <v>0</v>
          </cell>
          <cell r="CH491">
            <v>5</v>
          </cell>
          <cell r="CI491">
            <v>0</v>
          </cell>
          <cell r="CJ491">
            <v>115</v>
          </cell>
          <cell r="CK491">
            <v>120</v>
          </cell>
          <cell r="CL491">
            <v>1000</v>
          </cell>
          <cell r="CM491">
            <v>10</v>
          </cell>
          <cell r="CN491">
            <v>0</v>
          </cell>
          <cell r="CO491">
            <v>1255</v>
          </cell>
          <cell r="CP491">
            <v>560</v>
          </cell>
          <cell r="CQ491">
            <v>395</v>
          </cell>
          <cell r="CR491">
            <v>180</v>
          </cell>
          <cell r="CS491">
            <v>105</v>
          </cell>
          <cell r="CT491">
            <v>15</v>
          </cell>
          <cell r="CU491">
            <v>2405</v>
          </cell>
          <cell r="CV491">
            <v>1.9</v>
          </cell>
          <cell r="CW491">
            <v>1250</v>
          </cell>
          <cell r="CX491">
            <v>585</v>
          </cell>
          <cell r="CY491">
            <v>0</v>
          </cell>
          <cell r="CZ491">
            <v>665</v>
          </cell>
        </row>
        <row r="492">
          <cell r="A492" t="str">
            <v>4620301.00</v>
          </cell>
          <cell r="B492" t="str">
            <v>0301.00</v>
          </cell>
          <cell r="C492" t="str">
            <v>Verdun</v>
          </cell>
          <cell r="D492">
            <v>4375</v>
          </cell>
          <cell r="E492">
            <v>2410</v>
          </cell>
          <cell r="F492">
            <v>1175</v>
          </cell>
          <cell r="G492">
            <v>105</v>
          </cell>
          <cell r="H492">
            <v>440</v>
          </cell>
          <cell r="I492">
            <v>245</v>
          </cell>
          <cell r="J492">
            <v>4375</v>
          </cell>
          <cell r="K492">
            <v>3525</v>
          </cell>
          <cell r="L492">
            <v>850</v>
          </cell>
          <cell r="M492">
            <v>1295</v>
          </cell>
          <cell r="N492">
            <v>775</v>
          </cell>
          <cell r="O492">
            <v>305</v>
          </cell>
          <cell r="P492">
            <v>165</v>
          </cell>
          <cell r="Q492">
            <v>50</v>
          </cell>
          <cell r="R492">
            <v>1295</v>
          </cell>
          <cell r="S492">
            <v>1000</v>
          </cell>
          <cell r="T492">
            <v>580</v>
          </cell>
          <cell r="U492">
            <v>270</v>
          </cell>
          <cell r="V492">
            <v>310</v>
          </cell>
          <cell r="W492">
            <v>185</v>
          </cell>
          <cell r="X492">
            <v>95</v>
          </cell>
          <cell r="Y492">
            <v>30</v>
          </cell>
          <cell r="Z492">
            <v>420</v>
          </cell>
          <cell r="AA492">
            <v>300</v>
          </cell>
          <cell r="AB492">
            <v>120</v>
          </cell>
          <cell r="AC492">
            <v>70</v>
          </cell>
          <cell r="AD492">
            <v>50</v>
          </cell>
          <cell r="AE492">
            <v>10</v>
          </cell>
          <cell r="AF492">
            <v>290</v>
          </cell>
          <cell r="AG492">
            <v>250</v>
          </cell>
          <cell r="AH492">
            <v>175</v>
          </cell>
          <cell r="AI492">
            <v>50</v>
          </cell>
          <cell r="AJ492">
            <v>30</v>
          </cell>
          <cell r="AK492">
            <v>40</v>
          </cell>
          <cell r="AL492">
            <v>35</v>
          </cell>
          <cell r="AM492">
            <v>10</v>
          </cell>
          <cell r="AN492">
            <v>0</v>
          </cell>
          <cell r="AO492">
            <v>1100</v>
          </cell>
          <cell r="AP492">
            <v>260</v>
          </cell>
          <cell r="AQ492">
            <v>360</v>
          </cell>
          <cell r="AR492">
            <v>120</v>
          </cell>
          <cell r="AS492">
            <v>175</v>
          </cell>
          <cell r="AT492">
            <v>180</v>
          </cell>
          <cell r="AU492">
            <v>0.8</v>
          </cell>
          <cell r="AV492">
            <v>4970</v>
          </cell>
          <cell r="AW492">
            <v>1585</v>
          </cell>
          <cell r="AX492">
            <v>125</v>
          </cell>
          <cell r="AY492">
            <v>390</v>
          </cell>
          <cell r="AZ492">
            <v>1070</v>
          </cell>
          <cell r="BA492">
            <v>3390</v>
          </cell>
          <cell r="BB492">
            <v>2.6</v>
          </cell>
          <cell r="BC492">
            <v>580</v>
          </cell>
          <cell r="BD492">
            <v>305</v>
          </cell>
          <cell r="BE492">
            <v>15</v>
          </cell>
          <cell r="BF492">
            <v>15</v>
          </cell>
          <cell r="BG492">
            <v>270</v>
          </cell>
          <cell r="BH492">
            <v>275</v>
          </cell>
          <cell r="BI492">
            <v>2535</v>
          </cell>
          <cell r="BJ492">
            <v>4.4000000000000004</v>
          </cell>
          <cell r="BK492">
            <v>11154</v>
          </cell>
          <cell r="BL492">
            <v>1.9</v>
          </cell>
          <cell r="BM492">
            <v>4816.5</v>
          </cell>
          <cell r="BN492">
            <v>2540</v>
          </cell>
          <cell r="BO492">
            <v>760</v>
          </cell>
          <cell r="BP492">
            <v>1775</v>
          </cell>
          <cell r="BQ492">
            <v>0</v>
          </cell>
          <cell r="BR492">
            <v>2535</v>
          </cell>
          <cell r="BS492">
            <v>1385</v>
          </cell>
          <cell r="BT492">
            <v>910</v>
          </cell>
          <cell r="BU492">
            <v>240</v>
          </cell>
          <cell r="BV492">
            <v>2535</v>
          </cell>
          <cell r="BW492">
            <v>970</v>
          </cell>
          <cell r="BX492">
            <v>430</v>
          </cell>
          <cell r="BY492">
            <v>205</v>
          </cell>
          <cell r="BZ492">
            <v>105</v>
          </cell>
          <cell r="CA492">
            <v>350</v>
          </cell>
          <cell r="CB492">
            <v>220</v>
          </cell>
          <cell r="CC492">
            <v>105</v>
          </cell>
          <cell r="CD492">
            <v>70</v>
          </cell>
          <cell r="CE492">
            <v>85</v>
          </cell>
          <cell r="CF492">
            <v>2535</v>
          </cell>
          <cell r="CG492">
            <v>10</v>
          </cell>
          <cell r="CH492">
            <v>110</v>
          </cell>
          <cell r="CI492">
            <v>35</v>
          </cell>
          <cell r="CJ492">
            <v>160</v>
          </cell>
          <cell r="CK492">
            <v>5</v>
          </cell>
          <cell r="CL492">
            <v>2210</v>
          </cell>
          <cell r="CM492">
            <v>10</v>
          </cell>
          <cell r="CN492">
            <v>0</v>
          </cell>
          <cell r="CO492">
            <v>2540</v>
          </cell>
          <cell r="CP492">
            <v>1070</v>
          </cell>
          <cell r="CQ492">
            <v>875</v>
          </cell>
          <cell r="CR492">
            <v>355</v>
          </cell>
          <cell r="CS492">
            <v>210</v>
          </cell>
          <cell r="CT492">
            <v>30</v>
          </cell>
          <cell r="CU492">
            <v>4975</v>
          </cell>
          <cell r="CV492">
            <v>2</v>
          </cell>
          <cell r="CW492">
            <v>2535</v>
          </cell>
          <cell r="CX492">
            <v>1295</v>
          </cell>
          <cell r="CY492">
            <v>0</v>
          </cell>
          <cell r="CZ492">
            <v>1240</v>
          </cell>
        </row>
        <row r="493">
          <cell r="A493" t="str">
            <v>4620302.00</v>
          </cell>
          <cell r="B493" t="str">
            <v>0302.00</v>
          </cell>
          <cell r="C493" t="str">
            <v>Verdun</v>
          </cell>
          <cell r="D493">
            <v>2555</v>
          </cell>
          <cell r="E493">
            <v>1485</v>
          </cell>
          <cell r="F493">
            <v>610</v>
          </cell>
          <cell r="G493">
            <v>60</v>
          </cell>
          <cell r="H493">
            <v>270</v>
          </cell>
          <cell r="I493">
            <v>130</v>
          </cell>
          <cell r="J493">
            <v>2555</v>
          </cell>
          <cell r="K493">
            <v>2030</v>
          </cell>
          <cell r="L493">
            <v>520</v>
          </cell>
          <cell r="M493">
            <v>795</v>
          </cell>
          <cell r="N493">
            <v>480</v>
          </cell>
          <cell r="O493">
            <v>180</v>
          </cell>
          <cell r="P493">
            <v>85</v>
          </cell>
          <cell r="Q493">
            <v>45</v>
          </cell>
          <cell r="R493">
            <v>795</v>
          </cell>
          <cell r="S493">
            <v>560</v>
          </cell>
          <cell r="T493">
            <v>295</v>
          </cell>
          <cell r="U493">
            <v>145</v>
          </cell>
          <cell r="V493">
            <v>150</v>
          </cell>
          <cell r="W493">
            <v>65</v>
          </cell>
          <cell r="X493">
            <v>45</v>
          </cell>
          <cell r="Y493">
            <v>40</v>
          </cell>
          <cell r="Z493">
            <v>265</v>
          </cell>
          <cell r="AA493">
            <v>175</v>
          </cell>
          <cell r="AB493">
            <v>90</v>
          </cell>
          <cell r="AC493">
            <v>80</v>
          </cell>
          <cell r="AD493">
            <v>15</v>
          </cell>
          <cell r="AE493">
            <v>0</v>
          </cell>
          <cell r="AF493">
            <v>235</v>
          </cell>
          <cell r="AG493">
            <v>205</v>
          </cell>
          <cell r="AH493">
            <v>155</v>
          </cell>
          <cell r="AI493">
            <v>20</v>
          </cell>
          <cell r="AJ493">
            <v>25</v>
          </cell>
          <cell r="AK493">
            <v>30</v>
          </cell>
          <cell r="AL493">
            <v>10</v>
          </cell>
          <cell r="AM493">
            <v>15</v>
          </cell>
          <cell r="AN493">
            <v>10</v>
          </cell>
          <cell r="AO493">
            <v>760</v>
          </cell>
          <cell r="AP493">
            <v>170</v>
          </cell>
          <cell r="AQ493">
            <v>295</v>
          </cell>
          <cell r="AR493">
            <v>90</v>
          </cell>
          <cell r="AS493">
            <v>115</v>
          </cell>
          <cell r="AT493">
            <v>90</v>
          </cell>
          <cell r="AU493">
            <v>1</v>
          </cell>
          <cell r="AV493">
            <v>3000</v>
          </cell>
          <cell r="AW493">
            <v>885</v>
          </cell>
          <cell r="AX493">
            <v>80</v>
          </cell>
          <cell r="AY493">
            <v>170</v>
          </cell>
          <cell r="AZ493">
            <v>635</v>
          </cell>
          <cell r="BA493">
            <v>2115</v>
          </cell>
          <cell r="BB493">
            <v>2.7</v>
          </cell>
          <cell r="BC493">
            <v>265</v>
          </cell>
          <cell r="BD493">
            <v>130</v>
          </cell>
          <cell r="BE493">
            <v>15</v>
          </cell>
          <cell r="BF493">
            <v>15</v>
          </cell>
          <cell r="BG493">
            <v>95</v>
          </cell>
          <cell r="BH493">
            <v>135</v>
          </cell>
          <cell r="BI493">
            <v>1500</v>
          </cell>
          <cell r="BJ493">
            <v>4.3</v>
          </cell>
          <cell r="BK493">
            <v>6450</v>
          </cell>
          <cell r="BL493">
            <v>1.7</v>
          </cell>
          <cell r="BM493">
            <v>2550</v>
          </cell>
          <cell r="BN493">
            <v>1500</v>
          </cell>
          <cell r="BO493">
            <v>285</v>
          </cell>
          <cell r="BP493">
            <v>1210</v>
          </cell>
          <cell r="BQ493">
            <v>0</v>
          </cell>
          <cell r="BR493">
            <v>1500</v>
          </cell>
          <cell r="BS493">
            <v>715</v>
          </cell>
          <cell r="BT493">
            <v>625</v>
          </cell>
          <cell r="BU493">
            <v>155</v>
          </cell>
          <cell r="BV493">
            <v>1500</v>
          </cell>
          <cell r="BW493">
            <v>830</v>
          </cell>
          <cell r="BX493">
            <v>265</v>
          </cell>
          <cell r="BY493">
            <v>185</v>
          </cell>
          <cell r="BZ493">
            <v>90</v>
          </cell>
          <cell r="CA493">
            <v>65</v>
          </cell>
          <cell r="CB493">
            <v>0</v>
          </cell>
          <cell r="CC493">
            <v>25</v>
          </cell>
          <cell r="CD493">
            <v>10</v>
          </cell>
          <cell r="CE493">
            <v>20</v>
          </cell>
          <cell r="CF493">
            <v>1500</v>
          </cell>
          <cell r="CG493">
            <v>10</v>
          </cell>
          <cell r="CH493">
            <v>15</v>
          </cell>
          <cell r="CI493">
            <v>15</v>
          </cell>
          <cell r="CJ493">
            <v>215</v>
          </cell>
          <cell r="CK493">
            <v>5</v>
          </cell>
          <cell r="CL493">
            <v>1240</v>
          </cell>
          <cell r="CM493">
            <v>5</v>
          </cell>
          <cell r="CN493">
            <v>0</v>
          </cell>
          <cell r="CO493">
            <v>1500</v>
          </cell>
          <cell r="CP493">
            <v>630</v>
          </cell>
          <cell r="CQ493">
            <v>495</v>
          </cell>
          <cell r="CR493">
            <v>220</v>
          </cell>
          <cell r="CS493">
            <v>140</v>
          </cell>
          <cell r="CT493">
            <v>20</v>
          </cell>
          <cell r="CU493">
            <v>3005</v>
          </cell>
          <cell r="CV493">
            <v>2</v>
          </cell>
          <cell r="CW493">
            <v>1500</v>
          </cell>
          <cell r="CX493">
            <v>795</v>
          </cell>
          <cell r="CY493">
            <v>0</v>
          </cell>
          <cell r="CZ493">
            <v>710</v>
          </cell>
        </row>
        <row r="494">
          <cell r="A494" t="str">
            <v>4620303.00</v>
          </cell>
          <cell r="B494" t="str">
            <v>0303.00</v>
          </cell>
          <cell r="C494" t="str">
            <v>Verdun</v>
          </cell>
          <cell r="D494">
            <v>1955</v>
          </cell>
          <cell r="E494">
            <v>1140</v>
          </cell>
          <cell r="F494">
            <v>390</v>
          </cell>
          <cell r="G494">
            <v>50</v>
          </cell>
          <cell r="H494">
            <v>270</v>
          </cell>
          <cell r="I494">
            <v>90</v>
          </cell>
          <cell r="J494">
            <v>1955</v>
          </cell>
          <cell r="K494">
            <v>1555</v>
          </cell>
          <cell r="L494">
            <v>400</v>
          </cell>
          <cell r="M494">
            <v>565</v>
          </cell>
          <cell r="N494">
            <v>325</v>
          </cell>
          <cell r="O494">
            <v>135</v>
          </cell>
          <cell r="P494">
            <v>90</v>
          </cell>
          <cell r="Q494">
            <v>10</v>
          </cell>
          <cell r="R494">
            <v>570</v>
          </cell>
          <cell r="S494">
            <v>390</v>
          </cell>
          <cell r="T494">
            <v>195</v>
          </cell>
          <cell r="U494">
            <v>85</v>
          </cell>
          <cell r="V494">
            <v>105</v>
          </cell>
          <cell r="W494">
            <v>45</v>
          </cell>
          <cell r="X494">
            <v>55</v>
          </cell>
          <cell r="Y494">
            <v>10</v>
          </cell>
          <cell r="Z494">
            <v>195</v>
          </cell>
          <cell r="AA494">
            <v>130</v>
          </cell>
          <cell r="AB494">
            <v>65</v>
          </cell>
          <cell r="AC494">
            <v>25</v>
          </cell>
          <cell r="AD494">
            <v>35</v>
          </cell>
          <cell r="AE494">
            <v>0</v>
          </cell>
          <cell r="AF494">
            <v>180</v>
          </cell>
          <cell r="AG494">
            <v>155</v>
          </cell>
          <cell r="AH494">
            <v>85</v>
          </cell>
          <cell r="AI494">
            <v>65</v>
          </cell>
          <cell r="AJ494">
            <v>10</v>
          </cell>
          <cell r="AK494">
            <v>20</v>
          </cell>
          <cell r="AL494">
            <v>20</v>
          </cell>
          <cell r="AM494">
            <v>0</v>
          </cell>
          <cell r="AN494">
            <v>0</v>
          </cell>
          <cell r="AO494">
            <v>550</v>
          </cell>
          <cell r="AP494">
            <v>160</v>
          </cell>
          <cell r="AQ494">
            <v>160</v>
          </cell>
          <cell r="AR494">
            <v>70</v>
          </cell>
          <cell r="AS494">
            <v>95</v>
          </cell>
          <cell r="AT494">
            <v>60</v>
          </cell>
          <cell r="AU494">
            <v>1</v>
          </cell>
          <cell r="AV494">
            <v>2295</v>
          </cell>
          <cell r="AW494">
            <v>785</v>
          </cell>
          <cell r="AX494">
            <v>55</v>
          </cell>
          <cell r="AY494">
            <v>260</v>
          </cell>
          <cell r="AZ494">
            <v>470</v>
          </cell>
          <cell r="BA494">
            <v>1505</v>
          </cell>
          <cell r="BB494">
            <v>2.6</v>
          </cell>
          <cell r="BC494">
            <v>240</v>
          </cell>
          <cell r="BD494">
            <v>135</v>
          </cell>
          <cell r="BE494">
            <v>0</v>
          </cell>
          <cell r="BF494">
            <v>15</v>
          </cell>
          <cell r="BG494">
            <v>120</v>
          </cell>
          <cell r="BH494">
            <v>100</v>
          </cell>
          <cell r="BI494">
            <v>1155</v>
          </cell>
          <cell r="BJ494">
            <v>4.4000000000000004</v>
          </cell>
          <cell r="BK494">
            <v>5082</v>
          </cell>
          <cell r="BL494">
            <v>1.7</v>
          </cell>
          <cell r="BM494">
            <v>1963.5</v>
          </cell>
          <cell r="BN494">
            <v>1150</v>
          </cell>
          <cell r="BO494">
            <v>185</v>
          </cell>
          <cell r="BP494">
            <v>970</v>
          </cell>
          <cell r="BQ494">
            <v>0</v>
          </cell>
          <cell r="BR494">
            <v>1155</v>
          </cell>
          <cell r="BS494">
            <v>635</v>
          </cell>
          <cell r="BT494">
            <v>335</v>
          </cell>
          <cell r="BU494">
            <v>185</v>
          </cell>
          <cell r="BV494">
            <v>1150</v>
          </cell>
          <cell r="BW494">
            <v>410</v>
          </cell>
          <cell r="BX494">
            <v>210</v>
          </cell>
          <cell r="BY494">
            <v>170</v>
          </cell>
          <cell r="BZ494">
            <v>35</v>
          </cell>
          <cell r="CA494">
            <v>115</v>
          </cell>
          <cell r="CB494">
            <v>75</v>
          </cell>
          <cell r="CC494">
            <v>25</v>
          </cell>
          <cell r="CD494">
            <v>0</v>
          </cell>
          <cell r="CE494">
            <v>105</v>
          </cell>
          <cell r="CF494">
            <v>1155</v>
          </cell>
          <cell r="CG494">
            <v>15</v>
          </cell>
          <cell r="CH494">
            <v>10</v>
          </cell>
          <cell r="CI494">
            <v>10</v>
          </cell>
          <cell r="CJ494">
            <v>155</v>
          </cell>
          <cell r="CK494">
            <v>75</v>
          </cell>
          <cell r="CL494">
            <v>885</v>
          </cell>
          <cell r="CM494">
            <v>0</v>
          </cell>
          <cell r="CN494">
            <v>0</v>
          </cell>
          <cell r="CO494">
            <v>1155</v>
          </cell>
          <cell r="CP494">
            <v>485</v>
          </cell>
          <cell r="CQ494">
            <v>390</v>
          </cell>
          <cell r="CR494">
            <v>160</v>
          </cell>
          <cell r="CS494">
            <v>105</v>
          </cell>
          <cell r="CT494">
            <v>15</v>
          </cell>
          <cell r="CU494">
            <v>2285</v>
          </cell>
          <cell r="CV494">
            <v>2</v>
          </cell>
          <cell r="CW494">
            <v>1150</v>
          </cell>
          <cell r="CX494">
            <v>540</v>
          </cell>
          <cell r="CY494">
            <v>10</v>
          </cell>
          <cell r="CZ494">
            <v>600</v>
          </cell>
        </row>
        <row r="495">
          <cell r="A495" t="str">
            <v>4620304.00</v>
          </cell>
          <cell r="B495" t="str">
            <v>0304.00</v>
          </cell>
          <cell r="C495" t="str">
            <v>Verdun</v>
          </cell>
          <cell r="D495">
            <v>2645</v>
          </cell>
          <cell r="E495">
            <v>1220</v>
          </cell>
          <cell r="F495">
            <v>735</v>
          </cell>
          <cell r="G495">
            <v>80</v>
          </cell>
          <cell r="H495">
            <v>345</v>
          </cell>
          <cell r="I495">
            <v>270</v>
          </cell>
          <cell r="J495">
            <v>2645</v>
          </cell>
          <cell r="K495">
            <v>2275</v>
          </cell>
          <cell r="L495">
            <v>365</v>
          </cell>
          <cell r="M495">
            <v>735</v>
          </cell>
          <cell r="N495">
            <v>490</v>
          </cell>
          <cell r="O495">
            <v>150</v>
          </cell>
          <cell r="P495">
            <v>75</v>
          </cell>
          <cell r="Q495">
            <v>25</v>
          </cell>
          <cell r="R495">
            <v>730</v>
          </cell>
          <cell r="S495">
            <v>525</v>
          </cell>
          <cell r="T495">
            <v>340</v>
          </cell>
          <cell r="U495">
            <v>195</v>
          </cell>
          <cell r="V495">
            <v>145</v>
          </cell>
          <cell r="W495">
            <v>85</v>
          </cell>
          <cell r="X495">
            <v>35</v>
          </cell>
          <cell r="Y495">
            <v>25</v>
          </cell>
          <cell r="Z495">
            <v>185</v>
          </cell>
          <cell r="AA495">
            <v>145</v>
          </cell>
          <cell r="AB495">
            <v>40</v>
          </cell>
          <cell r="AC495">
            <v>20</v>
          </cell>
          <cell r="AD495">
            <v>25</v>
          </cell>
          <cell r="AE495">
            <v>0</v>
          </cell>
          <cell r="AF495">
            <v>205</v>
          </cell>
          <cell r="AG495">
            <v>175</v>
          </cell>
          <cell r="AH495">
            <v>135</v>
          </cell>
          <cell r="AI495">
            <v>30</v>
          </cell>
          <cell r="AJ495">
            <v>10</v>
          </cell>
          <cell r="AK495">
            <v>25</v>
          </cell>
          <cell r="AL495">
            <v>10</v>
          </cell>
          <cell r="AM495">
            <v>15</v>
          </cell>
          <cell r="AN495">
            <v>0</v>
          </cell>
          <cell r="AO495">
            <v>585</v>
          </cell>
          <cell r="AP495">
            <v>125</v>
          </cell>
          <cell r="AQ495">
            <v>170</v>
          </cell>
          <cell r="AR495">
            <v>70</v>
          </cell>
          <cell r="AS495">
            <v>120</v>
          </cell>
          <cell r="AT495">
            <v>90</v>
          </cell>
          <cell r="AU495">
            <v>0.8</v>
          </cell>
          <cell r="AV495">
            <v>2820</v>
          </cell>
          <cell r="AW495">
            <v>980</v>
          </cell>
          <cell r="AX495">
            <v>50</v>
          </cell>
          <cell r="AY495">
            <v>130</v>
          </cell>
          <cell r="AZ495">
            <v>790</v>
          </cell>
          <cell r="BA495">
            <v>1840</v>
          </cell>
          <cell r="BB495">
            <v>2.5</v>
          </cell>
          <cell r="BC495">
            <v>445</v>
          </cell>
          <cell r="BD495">
            <v>250</v>
          </cell>
          <cell r="BE495">
            <v>15</v>
          </cell>
          <cell r="BF495">
            <v>10</v>
          </cell>
          <cell r="BG495">
            <v>225</v>
          </cell>
          <cell r="BH495">
            <v>195</v>
          </cell>
          <cell r="BI495">
            <v>1580</v>
          </cell>
          <cell r="BJ495">
            <v>4</v>
          </cell>
          <cell r="BK495">
            <v>6320</v>
          </cell>
          <cell r="BL495">
            <v>1.6</v>
          </cell>
          <cell r="BM495">
            <v>2528</v>
          </cell>
          <cell r="BN495">
            <v>1580</v>
          </cell>
          <cell r="BO495">
            <v>350</v>
          </cell>
          <cell r="BP495">
            <v>1230</v>
          </cell>
          <cell r="BQ495">
            <v>0</v>
          </cell>
          <cell r="BR495">
            <v>1580</v>
          </cell>
          <cell r="BS495">
            <v>1075</v>
          </cell>
          <cell r="BT495">
            <v>385</v>
          </cell>
          <cell r="BU495">
            <v>125</v>
          </cell>
          <cell r="BV495">
            <v>1580</v>
          </cell>
          <cell r="BW495">
            <v>380</v>
          </cell>
          <cell r="BX495">
            <v>455</v>
          </cell>
          <cell r="BY495">
            <v>215</v>
          </cell>
          <cell r="BZ495">
            <v>215</v>
          </cell>
          <cell r="CA495">
            <v>80</v>
          </cell>
          <cell r="CB495">
            <v>80</v>
          </cell>
          <cell r="CC495">
            <v>55</v>
          </cell>
          <cell r="CD495">
            <v>55</v>
          </cell>
          <cell r="CE495">
            <v>40</v>
          </cell>
          <cell r="CF495">
            <v>1580</v>
          </cell>
          <cell r="CG495">
            <v>15</v>
          </cell>
          <cell r="CH495">
            <v>10</v>
          </cell>
          <cell r="CI495">
            <v>40</v>
          </cell>
          <cell r="CJ495">
            <v>180</v>
          </cell>
          <cell r="CK495">
            <v>385</v>
          </cell>
          <cell r="CL495">
            <v>950</v>
          </cell>
          <cell r="CM495">
            <v>5</v>
          </cell>
          <cell r="CN495">
            <v>0</v>
          </cell>
          <cell r="CO495">
            <v>1580</v>
          </cell>
          <cell r="CP495">
            <v>790</v>
          </cell>
          <cell r="CQ495">
            <v>520</v>
          </cell>
          <cell r="CR495">
            <v>155</v>
          </cell>
          <cell r="CS495">
            <v>100</v>
          </cell>
          <cell r="CT495">
            <v>15</v>
          </cell>
          <cell r="CU495">
            <v>2820</v>
          </cell>
          <cell r="CV495">
            <v>1.8</v>
          </cell>
          <cell r="CW495">
            <v>1580</v>
          </cell>
          <cell r="CX495">
            <v>700</v>
          </cell>
          <cell r="CY495">
            <v>15</v>
          </cell>
          <cell r="CZ495">
            <v>865</v>
          </cell>
        </row>
        <row r="496">
          <cell r="A496" t="str">
            <v>4620305.00</v>
          </cell>
          <cell r="B496" t="str">
            <v>0305.00</v>
          </cell>
          <cell r="C496" t="str">
            <v>Verdun</v>
          </cell>
          <cell r="D496">
            <v>3475</v>
          </cell>
          <cell r="E496">
            <v>1770</v>
          </cell>
          <cell r="F496">
            <v>970</v>
          </cell>
          <cell r="G496">
            <v>110</v>
          </cell>
          <cell r="H496">
            <v>425</v>
          </cell>
          <cell r="I496">
            <v>210</v>
          </cell>
          <cell r="J496">
            <v>3475</v>
          </cell>
          <cell r="K496">
            <v>2895</v>
          </cell>
          <cell r="L496">
            <v>590</v>
          </cell>
          <cell r="M496">
            <v>995</v>
          </cell>
          <cell r="N496">
            <v>650</v>
          </cell>
          <cell r="O496">
            <v>220</v>
          </cell>
          <cell r="P496">
            <v>90</v>
          </cell>
          <cell r="Q496">
            <v>30</v>
          </cell>
          <cell r="R496">
            <v>995</v>
          </cell>
          <cell r="S496">
            <v>775</v>
          </cell>
          <cell r="T496">
            <v>480</v>
          </cell>
          <cell r="U496">
            <v>270</v>
          </cell>
          <cell r="V496">
            <v>205</v>
          </cell>
          <cell r="W496">
            <v>115</v>
          </cell>
          <cell r="X496">
            <v>70</v>
          </cell>
          <cell r="Y496">
            <v>20</v>
          </cell>
          <cell r="Z496">
            <v>295</v>
          </cell>
          <cell r="AA496">
            <v>225</v>
          </cell>
          <cell r="AB496">
            <v>75</v>
          </cell>
          <cell r="AC496">
            <v>35</v>
          </cell>
          <cell r="AD496">
            <v>25</v>
          </cell>
          <cell r="AE496">
            <v>10</v>
          </cell>
          <cell r="AF496">
            <v>215</v>
          </cell>
          <cell r="AG496">
            <v>190</v>
          </cell>
          <cell r="AH496">
            <v>130</v>
          </cell>
          <cell r="AI496">
            <v>60</v>
          </cell>
          <cell r="AJ496">
            <v>0</v>
          </cell>
          <cell r="AK496">
            <v>30</v>
          </cell>
          <cell r="AL496">
            <v>20</v>
          </cell>
          <cell r="AM496">
            <v>10</v>
          </cell>
          <cell r="AN496">
            <v>0</v>
          </cell>
          <cell r="AO496">
            <v>710</v>
          </cell>
          <cell r="AP496">
            <v>180</v>
          </cell>
          <cell r="AQ496">
            <v>255</v>
          </cell>
          <cell r="AR496">
            <v>80</v>
          </cell>
          <cell r="AS496">
            <v>105</v>
          </cell>
          <cell r="AT496">
            <v>90</v>
          </cell>
          <cell r="AU496">
            <v>0.7</v>
          </cell>
          <cell r="AV496">
            <v>3905</v>
          </cell>
          <cell r="AW496">
            <v>1425</v>
          </cell>
          <cell r="AX496">
            <v>80</v>
          </cell>
          <cell r="AY496">
            <v>400</v>
          </cell>
          <cell r="AZ496">
            <v>940</v>
          </cell>
          <cell r="BA496">
            <v>2480</v>
          </cell>
          <cell r="BB496">
            <v>2.5</v>
          </cell>
          <cell r="BC496">
            <v>495</v>
          </cell>
          <cell r="BD496">
            <v>275</v>
          </cell>
          <cell r="BE496">
            <v>0</v>
          </cell>
          <cell r="BF496">
            <v>10</v>
          </cell>
          <cell r="BG496">
            <v>255</v>
          </cell>
          <cell r="BH496">
            <v>215</v>
          </cell>
          <cell r="BI496">
            <v>2085</v>
          </cell>
          <cell r="BJ496">
            <v>4.4000000000000004</v>
          </cell>
          <cell r="BK496">
            <v>9174</v>
          </cell>
          <cell r="BL496">
            <v>1.8</v>
          </cell>
          <cell r="BM496">
            <v>3753</v>
          </cell>
          <cell r="BN496">
            <v>2085</v>
          </cell>
          <cell r="BO496">
            <v>660</v>
          </cell>
          <cell r="BP496">
            <v>1430</v>
          </cell>
          <cell r="BQ496">
            <v>0</v>
          </cell>
          <cell r="BR496">
            <v>2085</v>
          </cell>
          <cell r="BS496">
            <v>1220</v>
          </cell>
          <cell r="BT496">
            <v>580</v>
          </cell>
          <cell r="BU496">
            <v>285</v>
          </cell>
          <cell r="BV496">
            <v>2085</v>
          </cell>
          <cell r="BW496">
            <v>980</v>
          </cell>
          <cell r="BX496">
            <v>290</v>
          </cell>
          <cell r="BY496">
            <v>205</v>
          </cell>
          <cell r="BZ496">
            <v>150</v>
          </cell>
          <cell r="CA496">
            <v>40</v>
          </cell>
          <cell r="CB496">
            <v>50</v>
          </cell>
          <cell r="CC496">
            <v>90</v>
          </cell>
          <cell r="CD496">
            <v>180</v>
          </cell>
          <cell r="CE496">
            <v>100</v>
          </cell>
          <cell r="CF496">
            <v>2085</v>
          </cell>
          <cell r="CG496">
            <v>5</v>
          </cell>
          <cell r="CH496">
            <v>0</v>
          </cell>
          <cell r="CI496">
            <v>35</v>
          </cell>
          <cell r="CJ496">
            <v>290</v>
          </cell>
          <cell r="CK496">
            <v>400</v>
          </cell>
          <cell r="CL496">
            <v>1350</v>
          </cell>
          <cell r="CM496">
            <v>5</v>
          </cell>
          <cell r="CN496">
            <v>0</v>
          </cell>
          <cell r="CO496">
            <v>2090</v>
          </cell>
          <cell r="CP496">
            <v>940</v>
          </cell>
          <cell r="CQ496">
            <v>700</v>
          </cell>
          <cell r="CR496">
            <v>270</v>
          </cell>
          <cell r="CS496">
            <v>165</v>
          </cell>
          <cell r="CT496">
            <v>5</v>
          </cell>
          <cell r="CU496">
            <v>3905</v>
          </cell>
          <cell r="CV496">
            <v>1.9</v>
          </cell>
          <cell r="CW496">
            <v>2085</v>
          </cell>
          <cell r="CX496">
            <v>975</v>
          </cell>
          <cell r="CY496">
            <v>10</v>
          </cell>
          <cell r="CZ496">
            <v>1100</v>
          </cell>
        </row>
        <row r="497">
          <cell r="A497" t="str">
            <v>4620306.00</v>
          </cell>
          <cell r="B497" t="str">
            <v>0306.00</v>
          </cell>
          <cell r="C497" t="str">
            <v>Verdun</v>
          </cell>
          <cell r="D497">
            <v>2805</v>
          </cell>
          <cell r="E497">
            <v>1625</v>
          </cell>
          <cell r="F497">
            <v>655</v>
          </cell>
          <cell r="G497">
            <v>75</v>
          </cell>
          <cell r="H497">
            <v>260</v>
          </cell>
          <cell r="I497">
            <v>190</v>
          </cell>
          <cell r="J497">
            <v>2805</v>
          </cell>
          <cell r="K497">
            <v>2235</v>
          </cell>
          <cell r="L497">
            <v>570</v>
          </cell>
          <cell r="M497">
            <v>800</v>
          </cell>
          <cell r="N497">
            <v>465</v>
          </cell>
          <cell r="O497">
            <v>190</v>
          </cell>
          <cell r="P497">
            <v>90</v>
          </cell>
          <cell r="Q497">
            <v>50</v>
          </cell>
          <cell r="R497">
            <v>800</v>
          </cell>
          <cell r="S497">
            <v>610</v>
          </cell>
          <cell r="T497">
            <v>320</v>
          </cell>
          <cell r="U497">
            <v>165</v>
          </cell>
          <cell r="V497">
            <v>155</v>
          </cell>
          <cell r="W497">
            <v>90</v>
          </cell>
          <cell r="X497">
            <v>45</v>
          </cell>
          <cell r="Y497">
            <v>20</v>
          </cell>
          <cell r="Z497">
            <v>285</v>
          </cell>
          <cell r="AA497">
            <v>180</v>
          </cell>
          <cell r="AB497">
            <v>110</v>
          </cell>
          <cell r="AC497">
            <v>45</v>
          </cell>
          <cell r="AD497">
            <v>40</v>
          </cell>
          <cell r="AE497">
            <v>20</v>
          </cell>
          <cell r="AF497">
            <v>190</v>
          </cell>
          <cell r="AG497">
            <v>140</v>
          </cell>
          <cell r="AH497">
            <v>85</v>
          </cell>
          <cell r="AI497">
            <v>40</v>
          </cell>
          <cell r="AJ497">
            <v>10</v>
          </cell>
          <cell r="AK497">
            <v>50</v>
          </cell>
          <cell r="AL497">
            <v>30</v>
          </cell>
          <cell r="AM497">
            <v>15</v>
          </cell>
          <cell r="AN497">
            <v>10</v>
          </cell>
          <cell r="AO497">
            <v>745</v>
          </cell>
          <cell r="AP497">
            <v>195</v>
          </cell>
          <cell r="AQ497">
            <v>210</v>
          </cell>
          <cell r="AR497">
            <v>130</v>
          </cell>
          <cell r="AS497">
            <v>150</v>
          </cell>
          <cell r="AT497">
            <v>55</v>
          </cell>
          <cell r="AU497">
            <v>0.9</v>
          </cell>
          <cell r="AV497">
            <v>3195</v>
          </cell>
          <cell r="AW497">
            <v>1040</v>
          </cell>
          <cell r="AX497">
            <v>180</v>
          </cell>
          <cell r="AY497">
            <v>245</v>
          </cell>
          <cell r="AZ497">
            <v>610</v>
          </cell>
          <cell r="BA497">
            <v>2155</v>
          </cell>
          <cell r="BB497">
            <v>2.7</v>
          </cell>
          <cell r="BC497">
            <v>420</v>
          </cell>
          <cell r="BD497">
            <v>230</v>
          </cell>
          <cell r="BE497">
            <v>35</v>
          </cell>
          <cell r="BF497">
            <v>0</v>
          </cell>
          <cell r="BG497">
            <v>190</v>
          </cell>
          <cell r="BH497">
            <v>190</v>
          </cell>
          <cell r="BI497">
            <v>1580</v>
          </cell>
          <cell r="BJ497">
            <v>4.5999999999999996</v>
          </cell>
          <cell r="BK497">
            <v>7267.9999999999991</v>
          </cell>
          <cell r="BL497">
            <v>1.9</v>
          </cell>
          <cell r="BM497">
            <v>3002</v>
          </cell>
          <cell r="BN497">
            <v>1580</v>
          </cell>
          <cell r="BO497">
            <v>205</v>
          </cell>
          <cell r="BP497">
            <v>1370</v>
          </cell>
          <cell r="BQ497">
            <v>0</v>
          </cell>
          <cell r="BR497">
            <v>1580</v>
          </cell>
          <cell r="BS497">
            <v>825</v>
          </cell>
          <cell r="BT497">
            <v>475</v>
          </cell>
          <cell r="BU497">
            <v>280</v>
          </cell>
          <cell r="BV497">
            <v>1580</v>
          </cell>
          <cell r="BW497">
            <v>820</v>
          </cell>
          <cell r="BX497">
            <v>340</v>
          </cell>
          <cell r="BY497">
            <v>235</v>
          </cell>
          <cell r="BZ497">
            <v>75</v>
          </cell>
          <cell r="CA497">
            <v>35</v>
          </cell>
          <cell r="CB497">
            <v>70</v>
          </cell>
          <cell r="CC497">
            <v>10</v>
          </cell>
          <cell r="CD497">
            <v>0</v>
          </cell>
          <cell r="CE497">
            <v>0</v>
          </cell>
          <cell r="CF497">
            <v>1580</v>
          </cell>
          <cell r="CG497">
            <v>0</v>
          </cell>
          <cell r="CH497">
            <v>0</v>
          </cell>
          <cell r="CI497">
            <v>10</v>
          </cell>
          <cell r="CJ497">
            <v>240</v>
          </cell>
          <cell r="CK497">
            <v>235</v>
          </cell>
          <cell r="CL497">
            <v>1105</v>
          </cell>
          <cell r="CM497">
            <v>0</v>
          </cell>
          <cell r="CN497">
            <v>0</v>
          </cell>
          <cell r="CO497">
            <v>1580</v>
          </cell>
          <cell r="CP497">
            <v>615</v>
          </cell>
          <cell r="CQ497">
            <v>580</v>
          </cell>
          <cell r="CR497">
            <v>215</v>
          </cell>
          <cell r="CS497">
            <v>150</v>
          </cell>
          <cell r="CT497">
            <v>20</v>
          </cell>
          <cell r="CU497">
            <v>3200</v>
          </cell>
          <cell r="CV497">
            <v>2</v>
          </cell>
          <cell r="CW497">
            <v>1580</v>
          </cell>
          <cell r="CX497">
            <v>785</v>
          </cell>
          <cell r="CY497">
            <v>0</v>
          </cell>
          <cell r="CZ497">
            <v>785</v>
          </cell>
        </row>
        <row r="498">
          <cell r="A498" t="str">
            <v>4620307.00</v>
          </cell>
          <cell r="B498" t="str">
            <v>0307.00</v>
          </cell>
          <cell r="C498" t="str">
            <v>Verdun</v>
          </cell>
          <cell r="D498">
            <v>2910</v>
          </cell>
          <cell r="E498">
            <v>1725</v>
          </cell>
          <cell r="F498">
            <v>745</v>
          </cell>
          <cell r="G498">
            <v>60</v>
          </cell>
          <cell r="H498">
            <v>265</v>
          </cell>
          <cell r="I498">
            <v>110</v>
          </cell>
          <cell r="J498">
            <v>2905</v>
          </cell>
          <cell r="K498">
            <v>2340</v>
          </cell>
          <cell r="L498">
            <v>570</v>
          </cell>
          <cell r="M498">
            <v>900</v>
          </cell>
          <cell r="N498">
            <v>550</v>
          </cell>
          <cell r="O498">
            <v>220</v>
          </cell>
          <cell r="P498">
            <v>70</v>
          </cell>
          <cell r="Q498">
            <v>50</v>
          </cell>
          <cell r="R498">
            <v>900</v>
          </cell>
          <cell r="S498">
            <v>630</v>
          </cell>
          <cell r="T498">
            <v>340</v>
          </cell>
          <cell r="U498">
            <v>210</v>
          </cell>
          <cell r="V498">
            <v>130</v>
          </cell>
          <cell r="W498">
            <v>65</v>
          </cell>
          <cell r="X498">
            <v>50</v>
          </cell>
          <cell r="Y498">
            <v>20</v>
          </cell>
          <cell r="Z498">
            <v>295</v>
          </cell>
          <cell r="AA498">
            <v>185</v>
          </cell>
          <cell r="AB498">
            <v>110</v>
          </cell>
          <cell r="AC498">
            <v>80</v>
          </cell>
          <cell r="AD498">
            <v>15</v>
          </cell>
          <cell r="AE498">
            <v>15</v>
          </cell>
          <cell r="AF498">
            <v>270</v>
          </cell>
          <cell r="AG498">
            <v>225</v>
          </cell>
          <cell r="AH498">
            <v>130</v>
          </cell>
          <cell r="AI498">
            <v>70</v>
          </cell>
          <cell r="AJ498">
            <v>30</v>
          </cell>
          <cell r="AK498">
            <v>35</v>
          </cell>
          <cell r="AL498">
            <v>30</v>
          </cell>
          <cell r="AM498">
            <v>10</v>
          </cell>
          <cell r="AN498">
            <v>0</v>
          </cell>
          <cell r="AO498">
            <v>805</v>
          </cell>
          <cell r="AP498">
            <v>280</v>
          </cell>
          <cell r="AQ498">
            <v>250</v>
          </cell>
          <cell r="AR498">
            <v>100</v>
          </cell>
          <cell r="AS498">
            <v>105</v>
          </cell>
          <cell r="AT498">
            <v>70</v>
          </cell>
          <cell r="AU498">
            <v>0.9</v>
          </cell>
          <cell r="AV498">
            <v>3425</v>
          </cell>
          <cell r="AW498">
            <v>1080</v>
          </cell>
          <cell r="AX498">
            <v>75</v>
          </cell>
          <cell r="AY498">
            <v>435</v>
          </cell>
          <cell r="AZ498">
            <v>575</v>
          </cell>
          <cell r="BA498">
            <v>2340</v>
          </cell>
          <cell r="BB498">
            <v>2.6</v>
          </cell>
          <cell r="BC498">
            <v>270</v>
          </cell>
          <cell r="BD498">
            <v>140</v>
          </cell>
          <cell r="BE498">
            <v>0</v>
          </cell>
          <cell r="BF498">
            <v>25</v>
          </cell>
          <cell r="BG498">
            <v>115</v>
          </cell>
          <cell r="BH498">
            <v>130</v>
          </cell>
          <cell r="BI498">
            <v>1630</v>
          </cell>
          <cell r="BJ498">
            <v>4.5</v>
          </cell>
          <cell r="BK498">
            <v>7335</v>
          </cell>
          <cell r="BL498">
            <v>1.9</v>
          </cell>
          <cell r="BM498">
            <v>3097</v>
          </cell>
          <cell r="BN498">
            <v>1630</v>
          </cell>
          <cell r="BO498">
            <v>205</v>
          </cell>
          <cell r="BP498">
            <v>1425</v>
          </cell>
          <cell r="BQ498">
            <v>0</v>
          </cell>
          <cell r="BR498">
            <v>1630</v>
          </cell>
          <cell r="BS498">
            <v>800</v>
          </cell>
          <cell r="BT498">
            <v>595</v>
          </cell>
          <cell r="BU498">
            <v>235</v>
          </cell>
          <cell r="BV498">
            <v>1630</v>
          </cell>
          <cell r="BW498">
            <v>975</v>
          </cell>
          <cell r="BX498">
            <v>430</v>
          </cell>
          <cell r="BY498">
            <v>115</v>
          </cell>
          <cell r="BZ498">
            <v>35</v>
          </cell>
          <cell r="CA498">
            <v>20</v>
          </cell>
          <cell r="CB498">
            <v>30</v>
          </cell>
          <cell r="CC498">
            <v>0</v>
          </cell>
          <cell r="CD498">
            <v>25</v>
          </cell>
          <cell r="CE498">
            <v>10</v>
          </cell>
          <cell r="CF498">
            <v>1630</v>
          </cell>
          <cell r="CG498">
            <v>5</v>
          </cell>
          <cell r="CH498">
            <v>5</v>
          </cell>
          <cell r="CI498">
            <v>20</v>
          </cell>
          <cell r="CJ498">
            <v>145</v>
          </cell>
          <cell r="CK498">
            <v>0</v>
          </cell>
          <cell r="CL498">
            <v>1465</v>
          </cell>
          <cell r="CM498">
            <v>0</v>
          </cell>
          <cell r="CN498">
            <v>0</v>
          </cell>
          <cell r="CO498">
            <v>1635</v>
          </cell>
          <cell r="CP498">
            <v>570</v>
          </cell>
          <cell r="CQ498">
            <v>620</v>
          </cell>
          <cell r="CR498">
            <v>260</v>
          </cell>
          <cell r="CS498">
            <v>155</v>
          </cell>
          <cell r="CT498">
            <v>25</v>
          </cell>
          <cell r="CU498">
            <v>3425</v>
          </cell>
          <cell r="CV498">
            <v>2.1</v>
          </cell>
          <cell r="CW498">
            <v>1630</v>
          </cell>
          <cell r="CX498">
            <v>865</v>
          </cell>
          <cell r="CY498">
            <v>20</v>
          </cell>
          <cell r="CZ498">
            <v>745</v>
          </cell>
        </row>
        <row r="499">
          <cell r="A499" t="str">
            <v>4620308.00</v>
          </cell>
          <cell r="B499" t="str">
            <v>0308.00</v>
          </cell>
          <cell r="C499" t="str">
            <v>Verdun</v>
          </cell>
          <cell r="D499">
            <v>2360</v>
          </cell>
          <cell r="E499">
            <v>1395</v>
          </cell>
          <cell r="F499">
            <v>480</v>
          </cell>
          <cell r="G499">
            <v>90</v>
          </cell>
          <cell r="H499">
            <v>245</v>
          </cell>
          <cell r="I499">
            <v>150</v>
          </cell>
          <cell r="J499">
            <v>2360</v>
          </cell>
          <cell r="K499">
            <v>1835</v>
          </cell>
          <cell r="L499">
            <v>525</v>
          </cell>
          <cell r="M499">
            <v>725</v>
          </cell>
          <cell r="N499">
            <v>445</v>
          </cell>
          <cell r="O499">
            <v>160</v>
          </cell>
          <cell r="P499">
            <v>110</v>
          </cell>
          <cell r="Q499">
            <v>10</v>
          </cell>
          <cell r="R499">
            <v>725</v>
          </cell>
          <cell r="S499">
            <v>515</v>
          </cell>
          <cell r="T499">
            <v>255</v>
          </cell>
          <cell r="U499">
            <v>140</v>
          </cell>
          <cell r="V499">
            <v>120</v>
          </cell>
          <cell r="W499">
            <v>60</v>
          </cell>
          <cell r="X499">
            <v>45</v>
          </cell>
          <cell r="Y499">
            <v>15</v>
          </cell>
          <cell r="Z499">
            <v>255</v>
          </cell>
          <cell r="AA499">
            <v>150</v>
          </cell>
          <cell r="AB499">
            <v>105</v>
          </cell>
          <cell r="AC499">
            <v>65</v>
          </cell>
          <cell r="AD499">
            <v>40</v>
          </cell>
          <cell r="AE499">
            <v>0</v>
          </cell>
          <cell r="AF499">
            <v>210</v>
          </cell>
          <cell r="AG499">
            <v>190</v>
          </cell>
          <cell r="AH499">
            <v>135</v>
          </cell>
          <cell r="AI499">
            <v>30</v>
          </cell>
          <cell r="AJ499">
            <v>25</v>
          </cell>
          <cell r="AK499">
            <v>25</v>
          </cell>
          <cell r="AL499">
            <v>25</v>
          </cell>
          <cell r="AM499">
            <v>0</v>
          </cell>
          <cell r="AN499">
            <v>0</v>
          </cell>
          <cell r="AO499">
            <v>625</v>
          </cell>
          <cell r="AP499">
            <v>115</v>
          </cell>
          <cell r="AQ499">
            <v>265</v>
          </cell>
          <cell r="AR499">
            <v>30</v>
          </cell>
          <cell r="AS499">
            <v>120</v>
          </cell>
          <cell r="AT499">
            <v>95</v>
          </cell>
          <cell r="AU499">
            <v>0.9</v>
          </cell>
          <cell r="AV499">
            <v>2755</v>
          </cell>
          <cell r="AW499">
            <v>895</v>
          </cell>
          <cell r="AX499">
            <v>110</v>
          </cell>
          <cell r="AY499">
            <v>255</v>
          </cell>
          <cell r="AZ499">
            <v>525</v>
          </cell>
          <cell r="BA499">
            <v>1870</v>
          </cell>
          <cell r="BB499">
            <v>2.6</v>
          </cell>
          <cell r="BC499">
            <v>325</v>
          </cell>
          <cell r="BD499">
            <v>165</v>
          </cell>
          <cell r="BE499">
            <v>25</v>
          </cell>
          <cell r="BF499">
            <v>25</v>
          </cell>
          <cell r="BG499">
            <v>110</v>
          </cell>
          <cell r="BH499">
            <v>155</v>
          </cell>
          <cell r="BI499">
            <v>1370</v>
          </cell>
          <cell r="BJ499">
            <v>4.5999999999999996</v>
          </cell>
          <cell r="BK499">
            <v>6301.9999999999991</v>
          </cell>
          <cell r="BL499">
            <v>1.9</v>
          </cell>
          <cell r="BM499">
            <v>2603</v>
          </cell>
          <cell r="BN499">
            <v>1370</v>
          </cell>
          <cell r="BO499">
            <v>135</v>
          </cell>
          <cell r="BP499">
            <v>1240</v>
          </cell>
          <cell r="BQ499">
            <v>0</v>
          </cell>
          <cell r="BR499">
            <v>1370</v>
          </cell>
          <cell r="BS499">
            <v>655</v>
          </cell>
          <cell r="BT499">
            <v>465</v>
          </cell>
          <cell r="BU499">
            <v>260</v>
          </cell>
          <cell r="BV499">
            <v>1370</v>
          </cell>
          <cell r="BW499">
            <v>825</v>
          </cell>
          <cell r="BX499">
            <v>335</v>
          </cell>
          <cell r="BY499">
            <v>95</v>
          </cell>
          <cell r="BZ499">
            <v>40</v>
          </cell>
          <cell r="CA499">
            <v>10</v>
          </cell>
          <cell r="CB499">
            <v>10</v>
          </cell>
          <cell r="CC499">
            <v>0</v>
          </cell>
          <cell r="CD499">
            <v>60</v>
          </cell>
          <cell r="CE499">
            <v>10</v>
          </cell>
          <cell r="CF499">
            <v>1375</v>
          </cell>
          <cell r="CG499">
            <v>0</v>
          </cell>
          <cell r="CH499">
            <v>0</v>
          </cell>
          <cell r="CI499">
            <v>0</v>
          </cell>
          <cell r="CJ499">
            <v>210</v>
          </cell>
          <cell r="CK499">
            <v>0</v>
          </cell>
          <cell r="CL499">
            <v>1160</v>
          </cell>
          <cell r="CM499">
            <v>5</v>
          </cell>
          <cell r="CN499">
            <v>5</v>
          </cell>
          <cell r="CO499">
            <v>1375</v>
          </cell>
          <cell r="CP499">
            <v>530</v>
          </cell>
          <cell r="CQ499">
            <v>500</v>
          </cell>
          <cell r="CR499">
            <v>200</v>
          </cell>
          <cell r="CS499">
            <v>130</v>
          </cell>
          <cell r="CT499">
            <v>15</v>
          </cell>
          <cell r="CU499">
            <v>2755</v>
          </cell>
          <cell r="CV499">
            <v>2</v>
          </cell>
          <cell r="CW499">
            <v>1375</v>
          </cell>
          <cell r="CX499">
            <v>710</v>
          </cell>
          <cell r="CY499">
            <v>10</v>
          </cell>
          <cell r="CZ499">
            <v>650</v>
          </cell>
        </row>
        <row r="500">
          <cell r="A500" t="str">
            <v>4620309.00</v>
          </cell>
          <cell r="B500" t="str">
            <v>0309.00</v>
          </cell>
          <cell r="C500" t="str">
            <v>Verdun</v>
          </cell>
          <cell r="D500">
            <v>1140</v>
          </cell>
          <cell r="E500">
            <v>555</v>
          </cell>
          <cell r="F500">
            <v>360</v>
          </cell>
          <cell r="G500">
            <v>30</v>
          </cell>
          <cell r="H500">
            <v>115</v>
          </cell>
          <cell r="I500">
            <v>80</v>
          </cell>
          <cell r="J500">
            <v>1140</v>
          </cell>
          <cell r="K500">
            <v>905</v>
          </cell>
          <cell r="L500">
            <v>235</v>
          </cell>
          <cell r="M500">
            <v>385</v>
          </cell>
          <cell r="N500">
            <v>220</v>
          </cell>
          <cell r="O500">
            <v>100</v>
          </cell>
          <cell r="P500">
            <v>40</v>
          </cell>
          <cell r="Q500">
            <v>15</v>
          </cell>
          <cell r="R500">
            <v>385</v>
          </cell>
          <cell r="S500">
            <v>275</v>
          </cell>
          <cell r="T500">
            <v>145</v>
          </cell>
          <cell r="U500">
            <v>60</v>
          </cell>
          <cell r="V500">
            <v>85</v>
          </cell>
          <cell r="W500">
            <v>35</v>
          </cell>
          <cell r="X500">
            <v>25</v>
          </cell>
          <cell r="Y500">
            <v>20</v>
          </cell>
          <cell r="Z500">
            <v>125</v>
          </cell>
          <cell r="AA500">
            <v>85</v>
          </cell>
          <cell r="AB500">
            <v>40</v>
          </cell>
          <cell r="AC500">
            <v>25</v>
          </cell>
          <cell r="AD500">
            <v>10</v>
          </cell>
          <cell r="AE500">
            <v>0</v>
          </cell>
          <cell r="AF500">
            <v>115</v>
          </cell>
          <cell r="AG500">
            <v>105</v>
          </cell>
          <cell r="AH500">
            <v>70</v>
          </cell>
          <cell r="AI500">
            <v>35</v>
          </cell>
          <cell r="AJ500">
            <v>0</v>
          </cell>
          <cell r="AK500">
            <v>10</v>
          </cell>
          <cell r="AL500">
            <v>0</v>
          </cell>
          <cell r="AM500">
            <v>0</v>
          </cell>
          <cell r="AN500">
            <v>0</v>
          </cell>
          <cell r="AO500">
            <v>355</v>
          </cell>
          <cell r="AP500">
            <v>75</v>
          </cell>
          <cell r="AQ500">
            <v>90</v>
          </cell>
          <cell r="AR500">
            <v>45</v>
          </cell>
          <cell r="AS500">
            <v>90</v>
          </cell>
          <cell r="AT500">
            <v>55</v>
          </cell>
          <cell r="AU500">
            <v>0.9</v>
          </cell>
          <cell r="AV500">
            <v>1320</v>
          </cell>
          <cell r="AW500">
            <v>305</v>
          </cell>
          <cell r="AX500">
            <v>35</v>
          </cell>
          <cell r="AY500">
            <v>100</v>
          </cell>
          <cell r="AZ500">
            <v>175</v>
          </cell>
          <cell r="BA500">
            <v>1015</v>
          </cell>
          <cell r="BB500">
            <v>2.6</v>
          </cell>
          <cell r="BC500">
            <v>190</v>
          </cell>
          <cell r="BD500">
            <v>75</v>
          </cell>
          <cell r="BE500">
            <v>0</v>
          </cell>
          <cell r="BF500">
            <v>10</v>
          </cell>
          <cell r="BG500">
            <v>65</v>
          </cell>
          <cell r="BH500">
            <v>115</v>
          </cell>
          <cell r="BI500">
            <v>600</v>
          </cell>
          <cell r="BJ500">
            <v>5.6</v>
          </cell>
          <cell r="BK500">
            <v>3360</v>
          </cell>
          <cell r="BL500">
            <v>2.2000000000000002</v>
          </cell>
          <cell r="BM500">
            <v>1320</v>
          </cell>
          <cell r="BN500">
            <v>600</v>
          </cell>
          <cell r="BO500">
            <v>225</v>
          </cell>
          <cell r="BP500">
            <v>370</v>
          </cell>
          <cell r="BQ500">
            <v>0</v>
          </cell>
          <cell r="BR500">
            <v>600</v>
          </cell>
          <cell r="BS500">
            <v>390</v>
          </cell>
          <cell r="BT500">
            <v>185</v>
          </cell>
          <cell r="BU500">
            <v>25</v>
          </cell>
          <cell r="BV500">
            <v>600</v>
          </cell>
          <cell r="BW500">
            <v>215</v>
          </cell>
          <cell r="BX500">
            <v>275</v>
          </cell>
          <cell r="BY500">
            <v>80</v>
          </cell>
          <cell r="BZ500">
            <v>10</v>
          </cell>
          <cell r="CA500">
            <v>10</v>
          </cell>
          <cell r="CB500">
            <v>0</v>
          </cell>
          <cell r="CC500">
            <v>0</v>
          </cell>
          <cell r="CD500">
            <v>0</v>
          </cell>
          <cell r="CE500">
            <v>15</v>
          </cell>
          <cell r="CF500">
            <v>600</v>
          </cell>
          <cell r="CG500">
            <v>80</v>
          </cell>
          <cell r="CH500">
            <v>20</v>
          </cell>
          <cell r="CI500">
            <v>5</v>
          </cell>
          <cell r="CJ500">
            <v>270</v>
          </cell>
          <cell r="CK500">
            <v>5</v>
          </cell>
          <cell r="CL500">
            <v>225</v>
          </cell>
          <cell r="CM500">
            <v>0</v>
          </cell>
          <cell r="CN500">
            <v>0</v>
          </cell>
          <cell r="CO500">
            <v>600</v>
          </cell>
          <cell r="CP500">
            <v>180</v>
          </cell>
          <cell r="CQ500">
            <v>235</v>
          </cell>
          <cell r="CR500">
            <v>105</v>
          </cell>
          <cell r="CS500">
            <v>70</v>
          </cell>
          <cell r="CT500">
            <v>10</v>
          </cell>
          <cell r="CU500">
            <v>1320</v>
          </cell>
          <cell r="CV500">
            <v>2.2000000000000002</v>
          </cell>
          <cell r="CW500">
            <v>600</v>
          </cell>
          <cell r="CX500">
            <v>380</v>
          </cell>
          <cell r="CY500">
            <v>0</v>
          </cell>
          <cell r="CZ500">
            <v>215</v>
          </cell>
        </row>
        <row r="501">
          <cell r="A501" t="str">
            <v>4620310.00</v>
          </cell>
          <cell r="B501" t="str">
            <v>0310.00</v>
          </cell>
          <cell r="C501" t="str">
            <v>Verdun</v>
          </cell>
          <cell r="D501">
            <v>2970</v>
          </cell>
          <cell r="E501">
            <v>1365</v>
          </cell>
          <cell r="F501">
            <v>920</v>
          </cell>
          <cell r="G501">
            <v>95</v>
          </cell>
          <cell r="H501">
            <v>350</v>
          </cell>
          <cell r="I501">
            <v>240</v>
          </cell>
          <cell r="J501">
            <v>2970</v>
          </cell>
          <cell r="K501">
            <v>2405</v>
          </cell>
          <cell r="L501">
            <v>565</v>
          </cell>
          <cell r="M501">
            <v>1005</v>
          </cell>
          <cell r="N501">
            <v>605</v>
          </cell>
          <cell r="O501">
            <v>210</v>
          </cell>
          <cell r="P501">
            <v>140</v>
          </cell>
          <cell r="Q501">
            <v>40</v>
          </cell>
          <cell r="R501">
            <v>1000</v>
          </cell>
          <cell r="S501">
            <v>745</v>
          </cell>
          <cell r="T501">
            <v>460</v>
          </cell>
          <cell r="U501">
            <v>245</v>
          </cell>
          <cell r="V501">
            <v>210</v>
          </cell>
          <cell r="W501">
            <v>105</v>
          </cell>
          <cell r="X501">
            <v>95</v>
          </cell>
          <cell r="Y501">
            <v>10</v>
          </cell>
          <cell r="Z501">
            <v>290</v>
          </cell>
          <cell r="AA501">
            <v>160</v>
          </cell>
          <cell r="AB501">
            <v>120</v>
          </cell>
          <cell r="AC501">
            <v>65</v>
          </cell>
          <cell r="AD501">
            <v>40</v>
          </cell>
          <cell r="AE501">
            <v>20</v>
          </cell>
          <cell r="AF501">
            <v>255</v>
          </cell>
          <cell r="AG501">
            <v>210</v>
          </cell>
          <cell r="AH501">
            <v>170</v>
          </cell>
          <cell r="AI501">
            <v>35</v>
          </cell>
          <cell r="AJ501">
            <v>10</v>
          </cell>
          <cell r="AK501">
            <v>40</v>
          </cell>
          <cell r="AL501">
            <v>30</v>
          </cell>
          <cell r="AM501">
            <v>10</v>
          </cell>
          <cell r="AN501">
            <v>0</v>
          </cell>
          <cell r="AO501">
            <v>875</v>
          </cell>
          <cell r="AP501">
            <v>185</v>
          </cell>
          <cell r="AQ501">
            <v>325</v>
          </cell>
          <cell r="AR501">
            <v>110</v>
          </cell>
          <cell r="AS501">
            <v>125</v>
          </cell>
          <cell r="AT501">
            <v>125</v>
          </cell>
          <cell r="AU501">
            <v>0.9</v>
          </cell>
          <cell r="AV501">
            <v>3460</v>
          </cell>
          <cell r="AW501">
            <v>830</v>
          </cell>
          <cell r="AX501">
            <v>75</v>
          </cell>
          <cell r="AY501">
            <v>180</v>
          </cell>
          <cell r="AZ501">
            <v>575</v>
          </cell>
          <cell r="BA501">
            <v>2625</v>
          </cell>
          <cell r="BB501">
            <v>2.6</v>
          </cell>
          <cell r="BC501">
            <v>615</v>
          </cell>
          <cell r="BD501">
            <v>240</v>
          </cell>
          <cell r="BE501">
            <v>15</v>
          </cell>
          <cell r="BF501">
            <v>25</v>
          </cell>
          <cell r="BG501">
            <v>190</v>
          </cell>
          <cell r="BH501">
            <v>380</v>
          </cell>
          <cell r="BI501">
            <v>1635</v>
          </cell>
          <cell r="BJ501">
            <v>5</v>
          </cell>
          <cell r="BK501">
            <v>8175</v>
          </cell>
          <cell r="BL501">
            <v>2</v>
          </cell>
          <cell r="BM501">
            <v>3270</v>
          </cell>
          <cell r="BN501">
            <v>1635</v>
          </cell>
          <cell r="BO501">
            <v>460</v>
          </cell>
          <cell r="BP501">
            <v>1175</v>
          </cell>
          <cell r="BQ501">
            <v>0</v>
          </cell>
          <cell r="BR501">
            <v>1635</v>
          </cell>
          <cell r="BS501">
            <v>885</v>
          </cell>
          <cell r="BT501">
            <v>600</v>
          </cell>
          <cell r="BU501">
            <v>150</v>
          </cell>
          <cell r="BV501">
            <v>1635</v>
          </cell>
          <cell r="BW501">
            <v>560</v>
          </cell>
          <cell r="BX501">
            <v>830</v>
          </cell>
          <cell r="BY501">
            <v>145</v>
          </cell>
          <cell r="BZ501">
            <v>60</v>
          </cell>
          <cell r="CA501">
            <v>15</v>
          </cell>
          <cell r="CB501">
            <v>10</v>
          </cell>
          <cell r="CC501">
            <v>10</v>
          </cell>
          <cell r="CD501">
            <v>0</v>
          </cell>
          <cell r="CE501">
            <v>0</v>
          </cell>
          <cell r="CF501">
            <v>1630</v>
          </cell>
          <cell r="CG501">
            <v>125</v>
          </cell>
          <cell r="CH501">
            <v>65</v>
          </cell>
          <cell r="CI501">
            <v>15</v>
          </cell>
          <cell r="CJ501">
            <v>1185</v>
          </cell>
          <cell r="CK501">
            <v>5</v>
          </cell>
          <cell r="CL501">
            <v>240</v>
          </cell>
          <cell r="CM501">
            <v>5</v>
          </cell>
          <cell r="CN501">
            <v>0</v>
          </cell>
          <cell r="CO501">
            <v>1630</v>
          </cell>
          <cell r="CP501">
            <v>575</v>
          </cell>
          <cell r="CQ501">
            <v>600</v>
          </cell>
          <cell r="CR501">
            <v>235</v>
          </cell>
          <cell r="CS501">
            <v>205</v>
          </cell>
          <cell r="CT501">
            <v>20</v>
          </cell>
          <cell r="CU501">
            <v>3455</v>
          </cell>
          <cell r="CV501">
            <v>2.1</v>
          </cell>
          <cell r="CW501">
            <v>1630</v>
          </cell>
          <cell r="CX501">
            <v>975</v>
          </cell>
          <cell r="CY501">
            <v>10</v>
          </cell>
          <cell r="CZ501">
            <v>640</v>
          </cell>
        </row>
        <row r="502">
          <cell r="A502" t="str">
            <v>4620311.00</v>
          </cell>
          <cell r="B502" t="str">
            <v>0311.00</v>
          </cell>
          <cell r="C502" t="str">
            <v>Verdun</v>
          </cell>
          <cell r="D502">
            <v>3625</v>
          </cell>
          <cell r="E502">
            <v>1885</v>
          </cell>
          <cell r="F502">
            <v>815</v>
          </cell>
          <cell r="G502">
            <v>120</v>
          </cell>
          <cell r="H502">
            <v>450</v>
          </cell>
          <cell r="I502">
            <v>350</v>
          </cell>
          <cell r="J502">
            <v>3630</v>
          </cell>
          <cell r="K502">
            <v>3040</v>
          </cell>
          <cell r="L502">
            <v>595</v>
          </cell>
          <cell r="M502">
            <v>955</v>
          </cell>
          <cell r="N502">
            <v>510</v>
          </cell>
          <cell r="O502">
            <v>265</v>
          </cell>
          <cell r="P502">
            <v>120</v>
          </cell>
          <cell r="Q502">
            <v>55</v>
          </cell>
          <cell r="R502">
            <v>955</v>
          </cell>
          <cell r="S502">
            <v>695</v>
          </cell>
          <cell r="T502">
            <v>385</v>
          </cell>
          <cell r="U502">
            <v>200</v>
          </cell>
          <cell r="V502">
            <v>190</v>
          </cell>
          <cell r="W502">
            <v>105</v>
          </cell>
          <cell r="X502">
            <v>65</v>
          </cell>
          <cell r="Y502">
            <v>20</v>
          </cell>
          <cell r="Z502">
            <v>305</v>
          </cell>
          <cell r="AA502">
            <v>140</v>
          </cell>
          <cell r="AB502">
            <v>160</v>
          </cell>
          <cell r="AC502">
            <v>85</v>
          </cell>
          <cell r="AD502">
            <v>45</v>
          </cell>
          <cell r="AE502">
            <v>35</v>
          </cell>
          <cell r="AF502">
            <v>260</v>
          </cell>
          <cell r="AG502">
            <v>215</v>
          </cell>
          <cell r="AH502">
            <v>125</v>
          </cell>
          <cell r="AI502">
            <v>75</v>
          </cell>
          <cell r="AJ502">
            <v>15</v>
          </cell>
          <cell r="AK502">
            <v>45</v>
          </cell>
          <cell r="AL502">
            <v>45</v>
          </cell>
          <cell r="AM502">
            <v>0</v>
          </cell>
          <cell r="AN502">
            <v>0</v>
          </cell>
          <cell r="AO502">
            <v>965</v>
          </cell>
          <cell r="AP502">
            <v>220</v>
          </cell>
          <cell r="AQ502">
            <v>360</v>
          </cell>
          <cell r="AR502">
            <v>110</v>
          </cell>
          <cell r="AS502">
            <v>185</v>
          </cell>
          <cell r="AT502">
            <v>90</v>
          </cell>
          <cell r="AU502">
            <v>1</v>
          </cell>
          <cell r="AV502">
            <v>3990</v>
          </cell>
          <cell r="AW502">
            <v>1380</v>
          </cell>
          <cell r="AX502">
            <v>165</v>
          </cell>
          <cell r="AY502">
            <v>295</v>
          </cell>
          <cell r="AZ502">
            <v>920</v>
          </cell>
          <cell r="BA502">
            <v>2610</v>
          </cell>
          <cell r="BB502">
            <v>2.7</v>
          </cell>
          <cell r="BC502">
            <v>535</v>
          </cell>
          <cell r="BD502">
            <v>325</v>
          </cell>
          <cell r="BE502">
            <v>60</v>
          </cell>
          <cell r="BF502">
            <v>10</v>
          </cell>
          <cell r="BG502">
            <v>255</v>
          </cell>
          <cell r="BH502">
            <v>215</v>
          </cell>
          <cell r="BI502">
            <v>2040</v>
          </cell>
          <cell r="BJ502">
            <v>4.5</v>
          </cell>
          <cell r="BK502">
            <v>9180</v>
          </cell>
          <cell r="BL502">
            <v>1.8</v>
          </cell>
          <cell r="BM502">
            <v>3672</v>
          </cell>
          <cell r="BN502">
            <v>2040</v>
          </cell>
          <cell r="BO502">
            <v>365</v>
          </cell>
          <cell r="BP502">
            <v>1675</v>
          </cell>
          <cell r="BQ502">
            <v>0</v>
          </cell>
          <cell r="BR502">
            <v>2040</v>
          </cell>
          <cell r="BS502">
            <v>980</v>
          </cell>
          <cell r="BT502">
            <v>690</v>
          </cell>
          <cell r="BU502">
            <v>365</v>
          </cell>
          <cell r="BV502">
            <v>2040</v>
          </cell>
          <cell r="BW502">
            <v>1190</v>
          </cell>
          <cell r="BX502">
            <v>535</v>
          </cell>
          <cell r="BY502">
            <v>85</v>
          </cell>
          <cell r="BZ502">
            <v>140</v>
          </cell>
          <cell r="CA502">
            <v>25</v>
          </cell>
          <cell r="CB502">
            <v>40</v>
          </cell>
          <cell r="CC502">
            <v>10</v>
          </cell>
          <cell r="CD502">
            <v>0</v>
          </cell>
          <cell r="CE502">
            <v>20</v>
          </cell>
          <cell r="CF502">
            <v>2030</v>
          </cell>
          <cell r="CG502">
            <v>15</v>
          </cell>
          <cell r="CH502">
            <v>30</v>
          </cell>
          <cell r="CI502">
            <v>30</v>
          </cell>
          <cell r="CJ502">
            <v>665</v>
          </cell>
          <cell r="CK502">
            <v>155</v>
          </cell>
          <cell r="CL502">
            <v>1135</v>
          </cell>
          <cell r="CM502">
            <v>0</v>
          </cell>
          <cell r="CN502">
            <v>0</v>
          </cell>
          <cell r="CO502">
            <v>2030</v>
          </cell>
          <cell r="CP502">
            <v>910</v>
          </cell>
          <cell r="CQ502">
            <v>605</v>
          </cell>
          <cell r="CR502">
            <v>295</v>
          </cell>
          <cell r="CS502">
            <v>200</v>
          </cell>
          <cell r="CT502">
            <v>20</v>
          </cell>
          <cell r="CU502">
            <v>3985</v>
          </cell>
          <cell r="CV502">
            <v>2</v>
          </cell>
          <cell r="CW502">
            <v>2040</v>
          </cell>
          <cell r="CX502">
            <v>955</v>
          </cell>
          <cell r="CY502">
            <v>0</v>
          </cell>
          <cell r="CZ502">
            <v>1085</v>
          </cell>
        </row>
        <row r="503">
          <cell r="A503" t="str">
            <v>4620312.00</v>
          </cell>
          <cell r="B503" t="str">
            <v>0312.00</v>
          </cell>
          <cell r="C503" t="str">
            <v>Verdun</v>
          </cell>
          <cell r="D503">
            <v>2835</v>
          </cell>
          <cell r="E503">
            <v>1440</v>
          </cell>
          <cell r="F503">
            <v>690</v>
          </cell>
          <cell r="G503">
            <v>85</v>
          </cell>
          <cell r="H503">
            <v>370</v>
          </cell>
          <cell r="I503">
            <v>250</v>
          </cell>
          <cell r="J503">
            <v>2840</v>
          </cell>
          <cell r="K503">
            <v>2240</v>
          </cell>
          <cell r="L503">
            <v>595</v>
          </cell>
          <cell r="M503">
            <v>895</v>
          </cell>
          <cell r="N503">
            <v>530</v>
          </cell>
          <cell r="O503">
            <v>190</v>
          </cell>
          <cell r="P503">
            <v>125</v>
          </cell>
          <cell r="Q503">
            <v>45</v>
          </cell>
          <cell r="R503">
            <v>895</v>
          </cell>
          <cell r="S503">
            <v>630</v>
          </cell>
          <cell r="T503">
            <v>340</v>
          </cell>
          <cell r="U503">
            <v>140</v>
          </cell>
          <cell r="V503">
            <v>195</v>
          </cell>
          <cell r="W503">
            <v>80</v>
          </cell>
          <cell r="X503">
            <v>80</v>
          </cell>
          <cell r="Y503">
            <v>40</v>
          </cell>
          <cell r="Z503">
            <v>290</v>
          </cell>
          <cell r="AA503">
            <v>190</v>
          </cell>
          <cell r="AB503">
            <v>110</v>
          </cell>
          <cell r="AC503">
            <v>55</v>
          </cell>
          <cell r="AD503">
            <v>45</v>
          </cell>
          <cell r="AE503">
            <v>0</v>
          </cell>
          <cell r="AF503">
            <v>260</v>
          </cell>
          <cell r="AG503">
            <v>230</v>
          </cell>
          <cell r="AH503">
            <v>185</v>
          </cell>
          <cell r="AI503">
            <v>40</v>
          </cell>
          <cell r="AJ503">
            <v>0</v>
          </cell>
          <cell r="AK503">
            <v>30</v>
          </cell>
          <cell r="AL503">
            <v>20</v>
          </cell>
          <cell r="AM503">
            <v>15</v>
          </cell>
          <cell r="AN503">
            <v>0</v>
          </cell>
          <cell r="AO503">
            <v>855</v>
          </cell>
          <cell r="AP503">
            <v>185</v>
          </cell>
          <cell r="AQ503">
            <v>285</v>
          </cell>
          <cell r="AR503">
            <v>65</v>
          </cell>
          <cell r="AS503">
            <v>135</v>
          </cell>
          <cell r="AT503">
            <v>180</v>
          </cell>
          <cell r="AU503">
            <v>1</v>
          </cell>
          <cell r="AV503">
            <v>3295</v>
          </cell>
          <cell r="AW503">
            <v>910</v>
          </cell>
          <cell r="AX503">
            <v>135</v>
          </cell>
          <cell r="AY503">
            <v>95</v>
          </cell>
          <cell r="AZ503">
            <v>680</v>
          </cell>
          <cell r="BA503">
            <v>2380</v>
          </cell>
          <cell r="BB503">
            <v>2.7</v>
          </cell>
          <cell r="BC503">
            <v>580</v>
          </cell>
          <cell r="BD503">
            <v>260</v>
          </cell>
          <cell r="BE503">
            <v>25</v>
          </cell>
          <cell r="BF503">
            <v>10</v>
          </cell>
          <cell r="BG503">
            <v>235</v>
          </cell>
          <cell r="BH503">
            <v>325</v>
          </cell>
          <cell r="BI503">
            <v>1640</v>
          </cell>
          <cell r="BJ503">
            <v>4.7</v>
          </cell>
          <cell r="BK503">
            <v>7708</v>
          </cell>
          <cell r="BL503">
            <v>1.8</v>
          </cell>
          <cell r="BM503">
            <v>2952</v>
          </cell>
          <cell r="BN503">
            <v>1640</v>
          </cell>
          <cell r="BO503">
            <v>340</v>
          </cell>
          <cell r="BP503">
            <v>1305</v>
          </cell>
          <cell r="BQ503">
            <v>0</v>
          </cell>
          <cell r="BR503">
            <v>1645</v>
          </cell>
          <cell r="BS503">
            <v>1020</v>
          </cell>
          <cell r="BT503">
            <v>455</v>
          </cell>
          <cell r="BU503">
            <v>170</v>
          </cell>
          <cell r="BV503">
            <v>1640</v>
          </cell>
          <cell r="BW503">
            <v>885</v>
          </cell>
          <cell r="BX503">
            <v>445</v>
          </cell>
          <cell r="BY503">
            <v>145</v>
          </cell>
          <cell r="BZ503">
            <v>90</v>
          </cell>
          <cell r="CA503">
            <v>40</v>
          </cell>
          <cell r="CB503">
            <v>25</v>
          </cell>
          <cell r="CC503">
            <v>10</v>
          </cell>
          <cell r="CD503">
            <v>10</v>
          </cell>
          <cell r="CE503">
            <v>0</v>
          </cell>
          <cell r="CF503">
            <v>1645</v>
          </cell>
          <cell r="CG503">
            <v>15</v>
          </cell>
          <cell r="CH503">
            <v>50</v>
          </cell>
          <cell r="CI503">
            <v>5</v>
          </cell>
          <cell r="CJ503">
            <v>1040</v>
          </cell>
          <cell r="CK503">
            <v>150</v>
          </cell>
          <cell r="CL503">
            <v>385</v>
          </cell>
          <cell r="CM503">
            <v>5</v>
          </cell>
          <cell r="CN503">
            <v>5</v>
          </cell>
          <cell r="CO503">
            <v>1640</v>
          </cell>
          <cell r="CP503">
            <v>680</v>
          </cell>
          <cell r="CQ503">
            <v>545</v>
          </cell>
          <cell r="CR503">
            <v>220</v>
          </cell>
          <cell r="CS503">
            <v>180</v>
          </cell>
          <cell r="CT503">
            <v>15</v>
          </cell>
          <cell r="CU503">
            <v>3290</v>
          </cell>
          <cell r="CV503">
            <v>2</v>
          </cell>
          <cell r="CW503">
            <v>1640</v>
          </cell>
          <cell r="CX503">
            <v>860</v>
          </cell>
          <cell r="CY503">
            <v>20</v>
          </cell>
          <cell r="CZ503">
            <v>770</v>
          </cell>
        </row>
        <row r="504">
          <cell r="A504" t="str">
            <v>4620313.00</v>
          </cell>
          <cell r="B504" t="str">
            <v>0313.00</v>
          </cell>
          <cell r="C504" t="str">
            <v>Verdun</v>
          </cell>
          <cell r="D504">
            <v>2745</v>
          </cell>
          <cell r="E504">
            <v>1245</v>
          </cell>
          <cell r="F504">
            <v>865</v>
          </cell>
          <cell r="G504">
            <v>85</v>
          </cell>
          <cell r="H504">
            <v>325</v>
          </cell>
          <cell r="I504">
            <v>220</v>
          </cell>
          <cell r="J504">
            <v>2745</v>
          </cell>
          <cell r="K504">
            <v>2230</v>
          </cell>
          <cell r="L504">
            <v>515</v>
          </cell>
          <cell r="M504">
            <v>940</v>
          </cell>
          <cell r="N504">
            <v>545</v>
          </cell>
          <cell r="O504">
            <v>180</v>
          </cell>
          <cell r="P504">
            <v>160</v>
          </cell>
          <cell r="Q504">
            <v>55</v>
          </cell>
          <cell r="R504">
            <v>940</v>
          </cell>
          <cell r="S504">
            <v>700</v>
          </cell>
          <cell r="T504">
            <v>430</v>
          </cell>
          <cell r="U504">
            <v>250</v>
          </cell>
          <cell r="V504">
            <v>185</v>
          </cell>
          <cell r="W504">
            <v>95</v>
          </cell>
          <cell r="X504">
            <v>60</v>
          </cell>
          <cell r="Y504">
            <v>25</v>
          </cell>
          <cell r="Z504">
            <v>270</v>
          </cell>
          <cell r="AA504">
            <v>145</v>
          </cell>
          <cell r="AB504">
            <v>120</v>
          </cell>
          <cell r="AC504">
            <v>45</v>
          </cell>
          <cell r="AD504">
            <v>65</v>
          </cell>
          <cell r="AE504">
            <v>10</v>
          </cell>
          <cell r="AF504">
            <v>245</v>
          </cell>
          <cell r="AG504">
            <v>225</v>
          </cell>
          <cell r="AH504">
            <v>130</v>
          </cell>
          <cell r="AI504">
            <v>35</v>
          </cell>
          <cell r="AJ504">
            <v>50</v>
          </cell>
          <cell r="AK504">
            <v>20</v>
          </cell>
          <cell r="AL504">
            <v>20</v>
          </cell>
          <cell r="AM504">
            <v>0</v>
          </cell>
          <cell r="AN504">
            <v>0</v>
          </cell>
          <cell r="AO504">
            <v>910</v>
          </cell>
          <cell r="AP504">
            <v>175</v>
          </cell>
          <cell r="AQ504">
            <v>310</v>
          </cell>
          <cell r="AR504">
            <v>150</v>
          </cell>
          <cell r="AS504">
            <v>105</v>
          </cell>
          <cell r="AT504">
            <v>165</v>
          </cell>
          <cell r="AU504">
            <v>1</v>
          </cell>
          <cell r="AV504">
            <v>3230</v>
          </cell>
          <cell r="AW504">
            <v>685</v>
          </cell>
          <cell r="AX504">
            <v>45</v>
          </cell>
          <cell r="AY504">
            <v>105</v>
          </cell>
          <cell r="AZ504">
            <v>525</v>
          </cell>
          <cell r="BA504">
            <v>2550</v>
          </cell>
          <cell r="BB504">
            <v>2.7</v>
          </cell>
          <cell r="BC504">
            <v>540</v>
          </cell>
          <cell r="BD504">
            <v>225</v>
          </cell>
          <cell r="BE504">
            <v>25</v>
          </cell>
          <cell r="BF504">
            <v>0</v>
          </cell>
          <cell r="BG504">
            <v>190</v>
          </cell>
          <cell r="BH504">
            <v>315</v>
          </cell>
          <cell r="BI504">
            <v>1525</v>
          </cell>
          <cell r="BJ504">
            <v>5.0999999999999996</v>
          </cell>
          <cell r="BK504">
            <v>7777.4999999999991</v>
          </cell>
          <cell r="BL504">
            <v>2</v>
          </cell>
          <cell r="BM504">
            <v>3050</v>
          </cell>
          <cell r="BN504">
            <v>1525</v>
          </cell>
          <cell r="BO504">
            <v>425</v>
          </cell>
          <cell r="BP504">
            <v>1095</v>
          </cell>
          <cell r="BQ504">
            <v>0</v>
          </cell>
          <cell r="BR504">
            <v>1525</v>
          </cell>
          <cell r="BS504">
            <v>840</v>
          </cell>
          <cell r="BT504">
            <v>540</v>
          </cell>
          <cell r="BU504">
            <v>135</v>
          </cell>
          <cell r="BV504">
            <v>1520</v>
          </cell>
          <cell r="BW504">
            <v>530</v>
          </cell>
          <cell r="BX504">
            <v>795</v>
          </cell>
          <cell r="BY504">
            <v>155</v>
          </cell>
          <cell r="BZ504">
            <v>25</v>
          </cell>
          <cell r="CA504">
            <v>10</v>
          </cell>
          <cell r="CB504">
            <v>0</v>
          </cell>
          <cell r="CC504">
            <v>0</v>
          </cell>
          <cell r="CD504">
            <v>0</v>
          </cell>
          <cell r="CE504">
            <v>0</v>
          </cell>
          <cell r="CF504">
            <v>1525</v>
          </cell>
          <cell r="CG504">
            <v>30</v>
          </cell>
          <cell r="CH504">
            <v>5</v>
          </cell>
          <cell r="CI504">
            <v>10</v>
          </cell>
          <cell r="CJ504">
            <v>1390</v>
          </cell>
          <cell r="CK504">
            <v>5</v>
          </cell>
          <cell r="CL504">
            <v>90</v>
          </cell>
          <cell r="CM504">
            <v>0</v>
          </cell>
          <cell r="CN504">
            <v>0</v>
          </cell>
          <cell r="CO504">
            <v>1525</v>
          </cell>
          <cell r="CP504">
            <v>530</v>
          </cell>
          <cell r="CQ504">
            <v>560</v>
          </cell>
          <cell r="CR504">
            <v>230</v>
          </cell>
          <cell r="CS504">
            <v>195</v>
          </cell>
          <cell r="CT504">
            <v>10</v>
          </cell>
          <cell r="CU504">
            <v>3230</v>
          </cell>
          <cell r="CV504">
            <v>2.1</v>
          </cell>
          <cell r="CW504">
            <v>1525</v>
          </cell>
          <cell r="CX504">
            <v>940</v>
          </cell>
          <cell r="CY504">
            <v>0</v>
          </cell>
          <cell r="CZ504">
            <v>580</v>
          </cell>
        </row>
        <row r="505">
          <cell r="A505" t="str">
            <v>4620314.00</v>
          </cell>
          <cell r="B505" t="str">
            <v>0314.00</v>
          </cell>
          <cell r="C505" t="str">
            <v>Verdun</v>
          </cell>
          <cell r="D505">
            <v>2195</v>
          </cell>
          <cell r="E505">
            <v>935</v>
          </cell>
          <cell r="F505">
            <v>790</v>
          </cell>
          <cell r="G505">
            <v>55</v>
          </cell>
          <cell r="H505">
            <v>230</v>
          </cell>
          <cell r="I505">
            <v>180</v>
          </cell>
          <cell r="J505">
            <v>2195</v>
          </cell>
          <cell r="K505">
            <v>1835</v>
          </cell>
          <cell r="L505">
            <v>360</v>
          </cell>
          <cell r="M505">
            <v>730</v>
          </cell>
          <cell r="N505">
            <v>450</v>
          </cell>
          <cell r="O505">
            <v>150</v>
          </cell>
          <cell r="P505">
            <v>125</v>
          </cell>
          <cell r="Q505">
            <v>15</v>
          </cell>
          <cell r="R505">
            <v>735</v>
          </cell>
          <cell r="S505">
            <v>555</v>
          </cell>
          <cell r="T505">
            <v>355</v>
          </cell>
          <cell r="U505">
            <v>195</v>
          </cell>
          <cell r="V505">
            <v>165</v>
          </cell>
          <cell r="W505">
            <v>75</v>
          </cell>
          <cell r="X505">
            <v>80</v>
          </cell>
          <cell r="Y505">
            <v>10</v>
          </cell>
          <cell r="Z505">
            <v>195</v>
          </cell>
          <cell r="AA505">
            <v>120</v>
          </cell>
          <cell r="AB505">
            <v>75</v>
          </cell>
          <cell r="AC505">
            <v>35</v>
          </cell>
          <cell r="AD505">
            <v>40</v>
          </cell>
          <cell r="AE505">
            <v>0</v>
          </cell>
          <cell r="AF505">
            <v>175</v>
          </cell>
          <cell r="AG505">
            <v>125</v>
          </cell>
          <cell r="AH505">
            <v>105</v>
          </cell>
          <cell r="AI505">
            <v>20</v>
          </cell>
          <cell r="AJ505">
            <v>10</v>
          </cell>
          <cell r="AK505">
            <v>50</v>
          </cell>
          <cell r="AL505">
            <v>35</v>
          </cell>
          <cell r="AM505">
            <v>15</v>
          </cell>
          <cell r="AN505">
            <v>0</v>
          </cell>
          <cell r="AO505">
            <v>615</v>
          </cell>
          <cell r="AP505">
            <v>105</v>
          </cell>
          <cell r="AQ505">
            <v>205</v>
          </cell>
          <cell r="AR505">
            <v>115</v>
          </cell>
          <cell r="AS505">
            <v>105</v>
          </cell>
          <cell r="AT505">
            <v>85</v>
          </cell>
          <cell r="AU505">
            <v>0.8</v>
          </cell>
          <cell r="AV505">
            <v>2505</v>
          </cell>
          <cell r="AW505">
            <v>605</v>
          </cell>
          <cell r="AX505">
            <v>55</v>
          </cell>
          <cell r="AY505">
            <v>110</v>
          </cell>
          <cell r="AZ505">
            <v>430</v>
          </cell>
          <cell r="BA505">
            <v>1900</v>
          </cell>
          <cell r="BB505">
            <v>2.6</v>
          </cell>
          <cell r="BC505">
            <v>495</v>
          </cell>
          <cell r="BD505">
            <v>220</v>
          </cell>
          <cell r="BE505">
            <v>15</v>
          </cell>
          <cell r="BF505">
            <v>15</v>
          </cell>
          <cell r="BG505">
            <v>190</v>
          </cell>
          <cell r="BH505">
            <v>275</v>
          </cell>
          <cell r="BI505">
            <v>1200</v>
          </cell>
          <cell r="BJ505">
            <v>5.0999999999999996</v>
          </cell>
          <cell r="BK505">
            <v>6120</v>
          </cell>
          <cell r="BL505">
            <v>2.1</v>
          </cell>
          <cell r="BM505">
            <v>2520</v>
          </cell>
          <cell r="BN505">
            <v>1200</v>
          </cell>
          <cell r="BO505">
            <v>400</v>
          </cell>
          <cell r="BP505">
            <v>800</v>
          </cell>
          <cell r="BQ505">
            <v>0</v>
          </cell>
          <cell r="BR505">
            <v>1200</v>
          </cell>
          <cell r="BS505">
            <v>705</v>
          </cell>
          <cell r="BT505">
            <v>365</v>
          </cell>
          <cell r="BU505">
            <v>130</v>
          </cell>
          <cell r="BV505">
            <v>1200</v>
          </cell>
          <cell r="BW505">
            <v>235</v>
          </cell>
          <cell r="BX505">
            <v>830</v>
          </cell>
          <cell r="BY505">
            <v>105</v>
          </cell>
          <cell r="BZ505">
            <v>25</v>
          </cell>
          <cell r="CA505">
            <v>10</v>
          </cell>
          <cell r="CB505">
            <v>0</v>
          </cell>
          <cell r="CC505">
            <v>0</v>
          </cell>
          <cell r="CD505">
            <v>0</v>
          </cell>
          <cell r="CE505">
            <v>0</v>
          </cell>
          <cell r="CF505">
            <v>1205</v>
          </cell>
          <cell r="CG505">
            <v>10</v>
          </cell>
          <cell r="CH505">
            <v>5</v>
          </cell>
          <cell r="CI505">
            <v>10</v>
          </cell>
          <cell r="CJ505">
            <v>1155</v>
          </cell>
          <cell r="CK505">
            <v>0</v>
          </cell>
          <cell r="CL505">
            <v>20</v>
          </cell>
          <cell r="CM505">
            <v>0</v>
          </cell>
          <cell r="CN505">
            <v>0</v>
          </cell>
          <cell r="CO505">
            <v>1205</v>
          </cell>
          <cell r="CP505">
            <v>440</v>
          </cell>
          <cell r="CQ505">
            <v>435</v>
          </cell>
          <cell r="CR505">
            <v>175</v>
          </cell>
          <cell r="CS505">
            <v>135</v>
          </cell>
          <cell r="CT505">
            <v>15</v>
          </cell>
          <cell r="CU505">
            <v>2515</v>
          </cell>
          <cell r="CV505">
            <v>2.1</v>
          </cell>
          <cell r="CW505">
            <v>1200</v>
          </cell>
          <cell r="CX505">
            <v>710</v>
          </cell>
          <cell r="CY505">
            <v>15</v>
          </cell>
          <cell r="CZ505">
            <v>480</v>
          </cell>
        </row>
        <row r="506">
          <cell r="A506" t="str">
            <v>4620315.00</v>
          </cell>
          <cell r="B506" t="str">
            <v>0315.00</v>
          </cell>
          <cell r="C506" t="str">
            <v>Verdun</v>
          </cell>
          <cell r="D506">
            <v>245</v>
          </cell>
          <cell r="E506">
            <v>175</v>
          </cell>
          <cell r="F506">
            <v>20</v>
          </cell>
          <cell r="G506">
            <v>5</v>
          </cell>
          <cell r="H506">
            <v>15</v>
          </cell>
          <cell r="I506">
            <v>20</v>
          </cell>
          <cell r="J506">
            <v>245</v>
          </cell>
          <cell r="K506">
            <v>245</v>
          </cell>
          <cell r="L506">
            <v>0</v>
          </cell>
          <cell r="M506" t="str">
            <v>-</v>
          </cell>
          <cell r="N506" t="str">
            <v>-</v>
          </cell>
          <cell r="O506" t="str">
            <v>-</v>
          </cell>
          <cell r="P506" t="str">
            <v>-</v>
          </cell>
          <cell r="Q506" t="str">
            <v>-</v>
          </cell>
          <cell r="R506" t="str">
            <v>-</v>
          </cell>
          <cell r="S506" t="str">
            <v>-</v>
          </cell>
          <cell r="T506" t="str">
            <v>-</v>
          </cell>
          <cell r="U506" t="str">
            <v>-</v>
          </cell>
          <cell r="V506" t="str">
            <v>-</v>
          </cell>
          <cell r="W506" t="str">
            <v>-</v>
          </cell>
          <cell r="X506" t="str">
            <v>-</v>
          </cell>
          <cell r="Y506" t="str">
            <v>-</v>
          </cell>
          <cell r="Z506" t="str">
            <v>-</v>
          </cell>
          <cell r="AA506" t="str">
            <v>-</v>
          </cell>
          <cell r="AB506" t="str">
            <v>-</v>
          </cell>
          <cell r="AC506" t="str">
            <v>-</v>
          </cell>
          <cell r="AD506" t="str">
            <v>-</v>
          </cell>
          <cell r="AE506" t="str">
            <v>-</v>
          </cell>
          <cell r="AF506" t="str">
            <v>-</v>
          </cell>
          <cell r="AG506" t="str">
            <v>-</v>
          </cell>
          <cell r="AH506" t="str">
            <v>-</v>
          </cell>
          <cell r="AI506" t="str">
            <v>-</v>
          </cell>
          <cell r="AJ506" t="str">
            <v>-</v>
          </cell>
          <cell r="AK506" t="str">
            <v>-</v>
          </cell>
          <cell r="AL506" t="str">
            <v>-</v>
          </cell>
          <cell r="AM506" t="str">
            <v>-</v>
          </cell>
          <cell r="AN506" t="str">
            <v>-</v>
          </cell>
          <cell r="AO506" t="str">
            <v>-</v>
          </cell>
          <cell r="AP506" t="str">
            <v>-</v>
          </cell>
          <cell r="AQ506" t="str">
            <v>-</v>
          </cell>
          <cell r="AR506" t="str">
            <v>-</v>
          </cell>
          <cell r="AS506" t="str">
            <v>-</v>
          </cell>
          <cell r="AT506" t="str">
            <v>-</v>
          </cell>
          <cell r="AU506" t="str">
            <v>-</v>
          </cell>
          <cell r="AV506" t="str">
            <v>-</v>
          </cell>
          <cell r="AW506" t="str">
            <v>-</v>
          </cell>
          <cell r="AX506" t="str">
            <v>-</v>
          </cell>
          <cell r="AY506" t="str">
            <v>-</v>
          </cell>
          <cell r="AZ506" t="str">
            <v>-</v>
          </cell>
          <cell r="BA506" t="str">
            <v>-</v>
          </cell>
          <cell r="BB506" t="str">
            <v>-</v>
          </cell>
          <cell r="BC506" t="str">
            <v>-</v>
          </cell>
          <cell r="BD506" t="str">
            <v>-</v>
          </cell>
          <cell r="BE506" t="str">
            <v>-</v>
          </cell>
          <cell r="BF506" t="str">
            <v>-</v>
          </cell>
          <cell r="BG506" t="str">
            <v>-</v>
          </cell>
          <cell r="BH506" t="str">
            <v>-</v>
          </cell>
          <cell r="BI506" t="str">
            <v>-</v>
          </cell>
          <cell r="BJ506" t="str">
            <v>-</v>
          </cell>
          <cell r="BK506" t="str">
            <v>-</v>
          </cell>
          <cell r="BL506" t="str">
            <v>-</v>
          </cell>
          <cell r="BM506" t="str">
            <v>-</v>
          </cell>
          <cell r="BN506" t="str">
            <v>-</v>
          </cell>
          <cell r="BO506" t="str">
            <v>-</v>
          </cell>
          <cell r="BP506" t="str">
            <v>-</v>
          </cell>
          <cell r="BQ506" t="str">
            <v>-</v>
          </cell>
          <cell r="BR506" t="str">
            <v>-</v>
          </cell>
          <cell r="BS506" t="str">
            <v>-</v>
          </cell>
          <cell r="BT506" t="str">
            <v>-</v>
          </cell>
          <cell r="BU506" t="str">
            <v>-</v>
          </cell>
          <cell r="BV506" t="str">
            <v>-</v>
          </cell>
          <cell r="BW506" t="str">
            <v>-</v>
          </cell>
          <cell r="BX506" t="str">
            <v>-</v>
          </cell>
          <cell r="BY506" t="str">
            <v>-</v>
          </cell>
          <cell r="BZ506" t="str">
            <v>-</v>
          </cell>
          <cell r="CA506" t="str">
            <v>-</v>
          </cell>
          <cell r="CB506" t="str">
            <v>-</v>
          </cell>
          <cell r="CC506" t="str">
            <v>-</v>
          </cell>
          <cell r="CD506" t="str">
            <v>-</v>
          </cell>
          <cell r="CE506" t="str">
            <v>-</v>
          </cell>
          <cell r="CF506">
            <v>5</v>
          </cell>
          <cell r="CG506">
            <v>0</v>
          </cell>
          <cell r="CH506">
            <v>0</v>
          </cell>
          <cell r="CI506">
            <v>0</v>
          </cell>
          <cell r="CJ506">
            <v>0</v>
          </cell>
          <cell r="CK506">
            <v>0</v>
          </cell>
          <cell r="CL506">
            <v>0</v>
          </cell>
          <cell r="CM506">
            <v>0</v>
          </cell>
          <cell r="CN506">
            <v>0</v>
          </cell>
          <cell r="CO506">
            <v>5</v>
          </cell>
          <cell r="CP506">
            <v>0</v>
          </cell>
          <cell r="CQ506">
            <v>0</v>
          </cell>
          <cell r="CR506">
            <v>5</v>
          </cell>
          <cell r="CS506">
            <v>0</v>
          </cell>
          <cell r="CT506">
            <v>0</v>
          </cell>
          <cell r="CU506">
            <v>0</v>
          </cell>
          <cell r="CV506">
            <v>0</v>
          </cell>
          <cell r="CW506" t="str">
            <v>-</v>
          </cell>
          <cell r="CX506" t="str">
            <v>-</v>
          </cell>
          <cell r="CY506" t="str">
            <v>-</v>
          </cell>
          <cell r="CZ506" t="str">
            <v>-</v>
          </cell>
        </row>
        <row r="507">
          <cell r="A507" t="str">
            <v>4620316.00</v>
          </cell>
          <cell r="B507" t="str">
            <v>0316.00</v>
          </cell>
          <cell r="C507" t="str">
            <v>Verdun</v>
          </cell>
          <cell r="D507">
            <v>1875</v>
          </cell>
          <cell r="E507">
            <v>765</v>
          </cell>
          <cell r="F507">
            <v>730</v>
          </cell>
          <cell r="G507">
            <v>40</v>
          </cell>
          <cell r="H507">
            <v>165</v>
          </cell>
          <cell r="I507">
            <v>165</v>
          </cell>
          <cell r="J507">
            <v>1875</v>
          </cell>
          <cell r="K507">
            <v>1530</v>
          </cell>
          <cell r="L507">
            <v>340</v>
          </cell>
          <cell r="M507">
            <v>565</v>
          </cell>
          <cell r="N507">
            <v>275</v>
          </cell>
          <cell r="O507">
            <v>145</v>
          </cell>
          <cell r="P507">
            <v>110</v>
          </cell>
          <cell r="Q507">
            <v>35</v>
          </cell>
          <cell r="R507">
            <v>565</v>
          </cell>
          <cell r="S507">
            <v>505</v>
          </cell>
          <cell r="T507">
            <v>350</v>
          </cell>
          <cell r="U507">
            <v>175</v>
          </cell>
          <cell r="V507">
            <v>175</v>
          </cell>
          <cell r="W507">
            <v>75</v>
          </cell>
          <cell r="X507">
            <v>80</v>
          </cell>
          <cell r="Y507">
            <v>20</v>
          </cell>
          <cell r="Z507">
            <v>160</v>
          </cell>
          <cell r="AA507">
            <v>50</v>
          </cell>
          <cell r="AB507">
            <v>105</v>
          </cell>
          <cell r="AC507">
            <v>50</v>
          </cell>
          <cell r="AD507">
            <v>30</v>
          </cell>
          <cell r="AE507">
            <v>20</v>
          </cell>
          <cell r="AF507">
            <v>60</v>
          </cell>
          <cell r="AG507">
            <v>50</v>
          </cell>
          <cell r="AH507">
            <v>40</v>
          </cell>
          <cell r="AI507">
            <v>10</v>
          </cell>
          <cell r="AJ507">
            <v>0</v>
          </cell>
          <cell r="AK507">
            <v>10</v>
          </cell>
          <cell r="AL507">
            <v>10</v>
          </cell>
          <cell r="AM507">
            <v>0</v>
          </cell>
          <cell r="AN507">
            <v>0</v>
          </cell>
          <cell r="AO507">
            <v>545</v>
          </cell>
          <cell r="AP507">
            <v>150</v>
          </cell>
          <cell r="AQ507">
            <v>220</v>
          </cell>
          <cell r="AR507">
            <v>70</v>
          </cell>
          <cell r="AS507">
            <v>70</v>
          </cell>
          <cell r="AT507">
            <v>35</v>
          </cell>
          <cell r="AU507">
            <v>1</v>
          </cell>
          <cell r="AV507">
            <v>1965</v>
          </cell>
          <cell r="AW507">
            <v>345</v>
          </cell>
          <cell r="AX507">
            <v>35</v>
          </cell>
          <cell r="AY507">
            <v>70</v>
          </cell>
          <cell r="AZ507">
            <v>245</v>
          </cell>
          <cell r="BA507">
            <v>1620</v>
          </cell>
          <cell r="BB507">
            <v>2.9</v>
          </cell>
          <cell r="BC507">
            <v>310</v>
          </cell>
          <cell r="BD507">
            <v>120</v>
          </cell>
          <cell r="BE507">
            <v>25</v>
          </cell>
          <cell r="BF507">
            <v>0</v>
          </cell>
          <cell r="BG507">
            <v>85</v>
          </cell>
          <cell r="BH507">
            <v>190</v>
          </cell>
          <cell r="BI507">
            <v>845</v>
          </cell>
          <cell r="BJ507">
            <v>6.5</v>
          </cell>
          <cell r="BK507">
            <v>5492.5</v>
          </cell>
          <cell r="BL507">
            <v>2.4</v>
          </cell>
          <cell r="BM507">
            <v>2028</v>
          </cell>
          <cell r="BN507">
            <v>840</v>
          </cell>
          <cell r="BO507">
            <v>670</v>
          </cell>
          <cell r="BP507">
            <v>175</v>
          </cell>
          <cell r="BQ507">
            <v>0</v>
          </cell>
          <cell r="BR507">
            <v>840</v>
          </cell>
          <cell r="BS507">
            <v>495</v>
          </cell>
          <cell r="BT507">
            <v>315</v>
          </cell>
          <cell r="BU507">
            <v>30</v>
          </cell>
          <cell r="BV507">
            <v>840</v>
          </cell>
          <cell r="BW507">
            <v>255</v>
          </cell>
          <cell r="BX507">
            <v>500</v>
          </cell>
          <cell r="BY507">
            <v>25</v>
          </cell>
          <cell r="BZ507">
            <v>10</v>
          </cell>
          <cell r="CA507">
            <v>20</v>
          </cell>
          <cell r="CB507">
            <v>10</v>
          </cell>
          <cell r="CC507">
            <v>10</v>
          </cell>
          <cell r="CD507">
            <v>15</v>
          </cell>
          <cell r="CE507">
            <v>0</v>
          </cell>
          <cell r="CF507">
            <v>845</v>
          </cell>
          <cell r="CG507">
            <v>525</v>
          </cell>
          <cell r="CH507">
            <v>35</v>
          </cell>
          <cell r="CI507">
            <v>10</v>
          </cell>
          <cell r="CJ507">
            <v>250</v>
          </cell>
          <cell r="CK507">
            <v>0</v>
          </cell>
          <cell r="CL507">
            <v>25</v>
          </cell>
          <cell r="CM507">
            <v>0</v>
          </cell>
          <cell r="CN507">
            <v>0</v>
          </cell>
          <cell r="CO507">
            <v>845</v>
          </cell>
          <cell r="CP507">
            <v>235</v>
          </cell>
          <cell r="CQ507">
            <v>310</v>
          </cell>
          <cell r="CR507">
            <v>140</v>
          </cell>
          <cell r="CS507">
            <v>150</v>
          </cell>
          <cell r="CT507">
            <v>15</v>
          </cell>
          <cell r="CU507">
            <v>1965</v>
          </cell>
          <cell r="CV507">
            <v>2.2999999999999998</v>
          </cell>
          <cell r="CW507">
            <v>840</v>
          </cell>
          <cell r="CX507">
            <v>565</v>
          </cell>
          <cell r="CY507">
            <v>0</v>
          </cell>
          <cell r="CZ507">
            <v>275</v>
          </cell>
        </row>
        <row r="508">
          <cell r="A508" t="str">
            <v>4620317.01</v>
          </cell>
          <cell r="B508" t="str">
            <v>0317.01</v>
          </cell>
          <cell r="C508" t="str">
            <v>Verdun</v>
          </cell>
          <cell r="D508">
            <v>8515</v>
          </cell>
          <cell r="E508">
            <v>3340</v>
          </cell>
          <cell r="F508">
            <v>3435</v>
          </cell>
          <cell r="G508">
            <v>205</v>
          </cell>
          <cell r="H508">
            <v>1255</v>
          </cell>
          <cell r="I508">
            <v>275</v>
          </cell>
          <cell r="J508">
            <v>8520</v>
          </cell>
          <cell r="K508">
            <v>6800</v>
          </cell>
          <cell r="L508">
            <v>1720</v>
          </cell>
          <cell r="M508">
            <v>2860</v>
          </cell>
          <cell r="N508">
            <v>1620</v>
          </cell>
          <cell r="O508">
            <v>595</v>
          </cell>
          <cell r="P508">
            <v>495</v>
          </cell>
          <cell r="Q508">
            <v>145</v>
          </cell>
          <cell r="R508">
            <v>2860</v>
          </cell>
          <cell r="S508">
            <v>2555</v>
          </cell>
          <cell r="T508">
            <v>1690</v>
          </cell>
          <cell r="U508">
            <v>840</v>
          </cell>
          <cell r="V508">
            <v>850</v>
          </cell>
          <cell r="W508">
            <v>360</v>
          </cell>
          <cell r="X508">
            <v>370</v>
          </cell>
          <cell r="Y508">
            <v>115</v>
          </cell>
          <cell r="Z508">
            <v>865</v>
          </cell>
          <cell r="AA508">
            <v>595</v>
          </cell>
          <cell r="AB508">
            <v>275</v>
          </cell>
          <cell r="AC508">
            <v>140</v>
          </cell>
          <cell r="AD508">
            <v>110</v>
          </cell>
          <cell r="AE508">
            <v>20</v>
          </cell>
          <cell r="AF508">
            <v>300</v>
          </cell>
          <cell r="AG508">
            <v>220</v>
          </cell>
          <cell r="AH508">
            <v>130</v>
          </cell>
          <cell r="AI508">
            <v>70</v>
          </cell>
          <cell r="AJ508">
            <v>20</v>
          </cell>
          <cell r="AK508">
            <v>80</v>
          </cell>
          <cell r="AL508">
            <v>55</v>
          </cell>
          <cell r="AM508">
            <v>20</v>
          </cell>
          <cell r="AN508">
            <v>0</v>
          </cell>
          <cell r="AO508">
            <v>2375</v>
          </cell>
          <cell r="AP508">
            <v>695</v>
          </cell>
          <cell r="AQ508">
            <v>905</v>
          </cell>
          <cell r="AR508">
            <v>265</v>
          </cell>
          <cell r="AS508">
            <v>335</v>
          </cell>
          <cell r="AT508">
            <v>175</v>
          </cell>
          <cell r="AU508">
            <v>0.8</v>
          </cell>
          <cell r="AV508">
            <v>10115</v>
          </cell>
          <cell r="AW508">
            <v>2320</v>
          </cell>
          <cell r="AX508">
            <v>65</v>
          </cell>
          <cell r="AY508">
            <v>200</v>
          </cell>
          <cell r="AZ508">
            <v>2055</v>
          </cell>
          <cell r="BA508">
            <v>7795</v>
          </cell>
          <cell r="BB508">
            <v>2.7</v>
          </cell>
          <cell r="BC508">
            <v>1060</v>
          </cell>
          <cell r="BD508">
            <v>365</v>
          </cell>
          <cell r="BE508">
            <v>0</v>
          </cell>
          <cell r="BF508">
            <v>35</v>
          </cell>
          <cell r="BG508">
            <v>325</v>
          </cell>
          <cell r="BH508">
            <v>695</v>
          </cell>
          <cell r="BI508">
            <v>4995</v>
          </cell>
          <cell r="BJ508">
            <v>4.9000000000000004</v>
          </cell>
          <cell r="BK508">
            <v>24475.5</v>
          </cell>
          <cell r="BL508">
            <v>1.9</v>
          </cell>
          <cell r="BM508">
            <v>9490.5</v>
          </cell>
          <cell r="BN508">
            <v>4995</v>
          </cell>
          <cell r="BO508">
            <v>2980</v>
          </cell>
          <cell r="BP508">
            <v>2015</v>
          </cell>
          <cell r="BQ508">
            <v>0</v>
          </cell>
          <cell r="BR508">
            <v>4995</v>
          </cell>
          <cell r="BS508">
            <v>3935</v>
          </cell>
          <cell r="BT508">
            <v>970</v>
          </cell>
          <cell r="BU508">
            <v>85</v>
          </cell>
          <cell r="BV508">
            <v>4995</v>
          </cell>
          <cell r="BW508">
            <v>20</v>
          </cell>
          <cell r="BX508">
            <v>80</v>
          </cell>
          <cell r="BY508">
            <v>980</v>
          </cell>
          <cell r="BZ508">
            <v>590</v>
          </cell>
          <cell r="CA508">
            <v>230</v>
          </cell>
          <cell r="CB508">
            <v>930</v>
          </cell>
          <cell r="CC508">
            <v>490</v>
          </cell>
          <cell r="CD508">
            <v>580</v>
          </cell>
          <cell r="CE508">
            <v>1090</v>
          </cell>
          <cell r="CF508">
            <v>4995</v>
          </cell>
          <cell r="CG508">
            <v>165</v>
          </cell>
          <cell r="CH508">
            <v>80</v>
          </cell>
          <cell r="CI508">
            <v>910</v>
          </cell>
          <cell r="CJ508">
            <v>60</v>
          </cell>
          <cell r="CK508">
            <v>2360</v>
          </cell>
          <cell r="CL508">
            <v>1420</v>
          </cell>
          <cell r="CM508">
            <v>0</v>
          </cell>
          <cell r="CN508">
            <v>0</v>
          </cell>
          <cell r="CO508">
            <v>4995</v>
          </cell>
          <cell r="CP508">
            <v>2060</v>
          </cell>
          <cell r="CQ508">
            <v>1680</v>
          </cell>
          <cell r="CR508">
            <v>595</v>
          </cell>
          <cell r="CS508">
            <v>620</v>
          </cell>
          <cell r="CT508">
            <v>50</v>
          </cell>
          <cell r="CU508">
            <v>10120</v>
          </cell>
          <cell r="CV508">
            <v>2</v>
          </cell>
          <cell r="CW508">
            <v>4995</v>
          </cell>
          <cell r="CX508">
            <v>2835</v>
          </cell>
          <cell r="CY508">
            <v>10</v>
          </cell>
          <cell r="CZ508">
            <v>2145</v>
          </cell>
        </row>
        <row r="509">
          <cell r="A509" t="str">
            <v>4620317.02</v>
          </cell>
          <cell r="B509" t="str">
            <v>0317.02</v>
          </cell>
          <cell r="C509" t="str">
            <v>Verdun</v>
          </cell>
          <cell r="D509">
            <v>5390</v>
          </cell>
          <cell r="E509">
            <v>1895</v>
          </cell>
          <cell r="F509">
            <v>2190</v>
          </cell>
          <cell r="G509">
            <v>145</v>
          </cell>
          <cell r="H509">
            <v>745</v>
          </cell>
          <cell r="I509">
            <v>415</v>
          </cell>
          <cell r="J509">
            <v>5390</v>
          </cell>
          <cell r="K509">
            <v>4530</v>
          </cell>
          <cell r="L509">
            <v>855</v>
          </cell>
          <cell r="M509">
            <v>1715</v>
          </cell>
          <cell r="N509">
            <v>1055</v>
          </cell>
          <cell r="O509">
            <v>380</v>
          </cell>
          <cell r="P509">
            <v>205</v>
          </cell>
          <cell r="Q509">
            <v>75</v>
          </cell>
          <cell r="R509">
            <v>1710</v>
          </cell>
          <cell r="S509">
            <v>1505</v>
          </cell>
          <cell r="T509">
            <v>1075</v>
          </cell>
          <cell r="U509">
            <v>575</v>
          </cell>
          <cell r="V509">
            <v>495</v>
          </cell>
          <cell r="W509">
            <v>280</v>
          </cell>
          <cell r="X509">
            <v>160</v>
          </cell>
          <cell r="Y509">
            <v>60</v>
          </cell>
          <cell r="Z509">
            <v>435</v>
          </cell>
          <cell r="AA509">
            <v>350</v>
          </cell>
          <cell r="AB509">
            <v>80</v>
          </cell>
          <cell r="AC509">
            <v>35</v>
          </cell>
          <cell r="AD509">
            <v>35</v>
          </cell>
          <cell r="AE509">
            <v>10</v>
          </cell>
          <cell r="AF509">
            <v>205</v>
          </cell>
          <cell r="AG509">
            <v>170</v>
          </cell>
          <cell r="AH509">
            <v>100</v>
          </cell>
          <cell r="AI509">
            <v>65</v>
          </cell>
          <cell r="AJ509">
            <v>0</v>
          </cell>
          <cell r="AK509">
            <v>35</v>
          </cell>
          <cell r="AL509">
            <v>20</v>
          </cell>
          <cell r="AM509">
            <v>10</v>
          </cell>
          <cell r="AN509">
            <v>10</v>
          </cell>
          <cell r="AO509">
            <v>1230</v>
          </cell>
          <cell r="AP509">
            <v>320</v>
          </cell>
          <cell r="AQ509">
            <v>380</v>
          </cell>
          <cell r="AR509">
            <v>140</v>
          </cell>
          <cell r="AS509">
            <v>240</v>
          </cell>
          <cell r="AT509">
            <v>150</v>
          </cell>
          <cell r="AU509">
            <v>0.7</v>
          </cell>
          <cell r="AV509">
            <v>6090</v>
          </cell>
          <cell r="AW509">
            <v>1640</v>
          </cell>
          <cell r="AX509">
            <v>85</v>
          </cell>
          <cell r="AY509">
            <v>160</v>
          </cell>
          <cell r="AZ509">
            <v>1400</v>
          </cell>
          <cell r="BA509">
            <v>4450</v>
          </cell>
          <cell r="BB509">
            <v>2.6</v>
          </cell>
          <cell r="BC509">
            <v>1375</v>
          </cell>
          <cell r="BD509">
            <v>610</v>
          </cell>
          <cell r="BE509">
            <v>35</v>
          </cell>
          <cell r="BF509">
            <v>25</v>
          </cell>
          <cell r="BG509">
            <v>545</v>
          </cell>
          <cell r="BH509">
            <v>765</v>
          </cell>
          <cell r="BI509">
            <v>3175</v>
          </cell>
          <cell r="BJ509">
            <v>4.5999999999999996</v>
          </cell>
          <cell r="BK509">
            <v>14604.999999999998</v>
          </cell>
          <cell r="BL509">
            <v>1.9</v>
          </cell>
          <cell r="BM509">
            <v>6032.5</v>
          </cell>
          <cell r="BN509">
            <v>3175</v>
          </cell>
          <cell r="BO509">
            <v>1755</v>
          </cell>
          <cell r="BP509">
            <v>1425</v>
          </cell>
          <cell r="BQ509">
            <v>0</v>
          </cell>
          <cell r="BR509">
            <v>3175</v>
          </cell>
          <cell r="BS509">
            <v>2385</v>
          </cell>
          <cell r="BT509">
            <v>595</v>
          </cell>
          <cell r="BU509">
            <v>195</v>
          </cell>
          <cell r="BV509">
            <v>3180</v>
          </cell>
          <cell r="BW509">
            <v>10</v>
          </cell>
          <cell r="BX509">
            <v>35</v>
          </cell>
          <cell r="BY509">
            <v>535</v>
          </cell>
          <cell r="BZ509">
            <v>555</v>
          </cell>
          <cell r="CA509">
            <v>870</v>
          </cell>
          <cell r="CB509">
            <v>690</v>
          </cell>
          <cell r="CC509">
            <v>190</v>
          </cell>
          <cell r="CD509">
            <v>90</v>
          </cell>
          <cell r="CE509">
            <v>185</v>
          </cell>
          <cell r="CF509">
            <v>3180</v>
          </cell>
          <cell r="CG509">
            <v>0</v>
          </cell>
          <cell r="CH509">
            <v>55</v>
          </cell>
          <cell r="CI509">
            <v>410</v>
          </cell>
          <cell r="CJ509">
            <v>115</v>
          </cell>
          <cell r="CK509">
            <v>1960</v>
          </cell>
          <cell r="CL509">
            <v>630</v>
          </cell>
          <cell r="CM509">
            <v>0</v>
          </cell>
          <cell r="CN509">
            <v>0</v>
          </cell>
          <cell r="CO509">
            <v>3180</v>
          </cell>
          <cell r="CP509">
            <v>1400</v>
          </cell>
          <cell r="CQ509">
            <v>1095</v>
          </cell>
          <cell r="CR509">
            <v>360</v>
          </cell>
          <cell r="CS509">
            <v>290</v>
          </cell>
          <cell r="CT509">
            <v>30</v>
          </cell>
          <cell r="CU509">
            <v>6090</v>
          </cell>
          <cell r="CV509">
            <v>1.9</v>
          </cell>
          <cell r="CW509">
            <v>3175</v>
          </cell>
          <cell r="CX509">
            <v>1685</v>
          </cell>
          <cell r="CY509">
            <v>10</v>
          </cell>
          <cell r="CZ509">
            <v>1480</v>
          </cell>
        </row>
        <row r="510">
          <cell r="C510" t="str">
            <v>Verdun</v>
          </cell>
          <cell r="D510">
            <v>57005</v>
          </cell>
          <cell r="E510">
            <v>27575</v>
          </cell>
          <cell r="F510">
            <v>17235</v>
          </cell>
          <cell r="G510">
            <v>1560</v>
          </cell>
          <cell r="H510">
            <v>6795</v>
          </cell>
          <cell r="I510">
            <v>3795</v>
          </cell>
          <cell r="J510">
            <v>57015</v>
          </cell>
          <cell r="K510">
            <v>46515</v>
          </cell>
          <cell r="L510">
            <v>10500</v>
          </cell>
          <cell r="M510">
            <v>17450</v>
          </cell>
          <cell r="N510">
            <v>10320</v>
          </cell>
          <cell r="O510">
            <v>3915</v>
          </cell>
          <cell r="P510">
            <v>2380</v>
          </cell>
          <cell r="Q510">
            <v>780</v>
          </cell>
          <cell r="R510">
            <v>17440</v>
          </cell>
          <cell r="S510">
            <v>13635</v>
          </cell>
          <cell r="T510">
            <v>8340</v>
          </cell>
          <cell r="U510">
            <v>4285</v>
          </cell>
          <cell r="V510">
            <v>4050</v>
          </cell>
          <cell r="W510">
            <v>2035</v>
          </cell>
          <cell r="X510">
            <v>1520</v>
          </cell>
          <cell r="Y510">
            <v>500</v>
          </cell>
          <cell r="Z510">
            <v>5290</v>
          </cell>
          <cell r="AA510">
            <v>3435</v>
          </cell>
          <cell r="AB510">
            <v>1850</v>
          </cell>
          <cell r="AC510">
            <v>970</v>
          </cell>
          <cell r="AD510">
            <v>680</v>
          </cell>
          <cell r="AE510">
            <v>185</v>
          </cell>
          <cell r="AF510">
            <v>3790</v>
          </cell>
          <cell r="AG510">
            <v>3170</v>
          </cell>
          <cell r="AH510">
            <v>2150</v>
          </cell>
          <cell r="AI510">
            <v>760</v>
          </cell>
          <cell r="AJ510">
            <v>255</v>
          </cell>
          <cell r="AK510">
            <v>600</v>
          </cell>
          <cell r="AL510">
            <v>445</v>
          </cell>
          <cell r="AM510">
            <v>145</v>
          </cell>
          <cell r="AN510">
            <v>30</v>
          </cell>
          <cell r="AO510">
            <v>15135</v>
          </cell>
          <cell r="AP510">
            <v>3790</v>
          </cell>
          <cell r="AQ510">
            <v>5190</v>
          </cell>
          <cell r="AR510">
            <v>1810</v>
          </cell>
          <cell r="AS510">
            <v>2440</v>
          </cell>
          <cell r="AT510">
            <v>1865</v>
          </cell>
          <cell r="AU510">
            <v>0.8678325688073395</v>
          </cell>
          <cell r="AV510">
            <v>64740</v>
          </cell>
          <cell r="AW510">
            <v>18520</v>
          </cell>
          <cell r="AX510">
            <v>1500</v>
          </cell>
          <cell r="AY510">
            <v>3815</v>
          </cell>
          <cell r="AZ510">
            <v>13180</v>
          </cell>
          <cell r="BA510">
            <v>46225</v>
          </cell>
          <cell r="BB510">
            <v>2.6505160550458715</v>
          </cell>
          <cell r="BC510">
            <v>8950</v>
          </cell>
          <cell r="BD510">
            <v>4225</v>
          </cell>
          <cell r="BE510">
            <v>320</v>
          </cell>
          <cell r="BF510">
            <v>245</v>
          </cell>
          <cell r="BG510">
            <v>3605</v>
          </cell>
          <cell r="BH510">
            <v>4720</v>
          </cell>
          <cell r="BI510">
            <v>32340</v>
          </cell>
          <cell r="BJ510">
            <v>4.6646103896103899</v>
          </cell>
          <cell r="BK510">
            <v>150853.5</v>
          </cell>
          <cell r="BL510">
            <v>1.8714594928880643</v>
          </cell>
          <cell r="BM510">
            <v>60523</v>
          </cell>
          <cell r="BN510">
            <v>32335</v>
          </cell>
          <cell r="BO510">
            <v>10580</v>
          </cell>
          <cell r="BP510">
            <v>21765</v>
          </cell>
          <cell r="BQ510">
            <v>0</v>
          </cell>
          <cell r="BR510">
            <v>32345</v>
          </cell>
          <cell r="BS510">
            <v>19730</v>
          </cell>
          <cell r="BT510">
            <v>9395</v>
          </cell>
          <cell r="BU510">
            <v>3205</v>
          </cell>
          <cell r="BV510">
            <v>32330</v>
          </cell>
          <cell r="BW510">
            <v>10525</v>
          </cell>
          <cell r="BX510">
            <v>7365</v>
          </cell>
          <cell r="BY510">
            <v>3810</v>
          </cell>
          <cell r="BZ510">
            <v>2335</v>
          </cell>
          <cell r="CA510">
            <v>2000</v>
          </cell>
          <cell r="CB510">
            <v>2275</v>
          </cell>
          <cell r="CC510">
            <v>1080</v>
          </cell>
          <cell r="CD510">
            <v>1115</v>
          </cell>
          <cell r="CE510">
            <v>1835</v>
          </cell>
          <cell r="CF510">
            <v>32355</v>
          </cell>
          <cell r="CG510">
            <v>1025</v>
          </cell>
          <cell r="CH510">
            <v>500</v>
          </cell>
          <cell r="CI510">
            <v>1570</v>
          </cell>
          <cell r="CJ510">
            <v>7840</v>
          </cell>
          <cell r="CK510">
            <v>5865</v>
          </cell>
          <cell r="CL510">
            <v>15535</v>
          </cell>
          <cell r="CM510">
            <v>50</v>
          </cell>
          <cell r="CN510">
            <v>10</v>
          </cell>
          <cell r="CO510">
            <v>32365</v>
          </cell>
          <cell r="CP510">
            <v>13200</v>
          </cell>
          <cell r="CQ510">
            <v>11140</v>
          </cell>
          <cell r="CR510">
            <v>4375</v>
          </cell>
          <cell r="CS510">
            <v>3305</v>
          </cell>
          <cell r="CT510">
            <v>345</v>
          </cell>
          <cell r="CU510">
            <v>64745</v>
          </cell>
          <cell r="CV510">
            <v>2.000463463618106</v>
          </cell>
          <cell r="CW510">
            <v>32330</v>
          </cell>
          <cell r="CX510">
            <v>17155</v>
          </cell>
          <cell r="CY510">
            <v>130</v>
          </cell>
          <cell r="CZ510">
            <v>15030</v>
          </cell>
        </row>
        <row r="513">
          <cell r="A513" t="str">
            <v>4620032.00</v>
          </cell>
          <cell r="B513" t="str">
            <v>0032.00</v>
          </cell>
          <cell r="C513" t="str">
            <v>Ville-Marie</v>
          </cell>
          <cell r="D513">
            <v>1380</v>
          </cell>
          <cell r="E513">
            <v>965</v>
          </cell>
          <cell r="F513">
            <v>240</v>
          </cell>
          <cell r="G513">
            <v>25</v>
          </cell>
          <cell r="H513">
            <v>95</v>
          </cell>
          <cell r="I513">
            <v>50</v>
          </cell>
          <cell r="J513">
            <v>1380</v>
          </cell>
          <cell r="K513">
            <v>1125</v>
          </cell>
          <cell r="L513">
            <v>255</v>
          </cell>
          <cell r="M513">
            <v>305</v>
          </cell>
          <cell r="N513">
            <v>220</v>
          </cell>
          <cell r="O513">
            <v>55</v>
          </cell>
          <cell r="P513">
            <v>25</v>
          </cell>
          <cell r="Q513">
            <v>0</v>
          </cell>
          <cell r="R513">
            <v>305</v>
          </cell>
          <cell r="S513">
            <v>230</v>
          </cell>
          <cell r="T513">
            <v>115</v>
          </cell>
          <cell r="U513">
            <v>70</v>
          </cell>
          <cell r="V513">
            <v>45</v>
          </cell>
          <cell r="W513">
            <v>15</v>
          </cell>
          <cell r="X513">
            <v>25</v>
          </cell>
          <cell r="Y513">
            <v>0</v>
          </cell>
          <cell r="Z513">
            <v>110</v>
          </cell>
          <cell r="AA513">
            <v>95</v>
          </cell>
          <cell r="AB513">
            <v>15</v>
          </cell>
          <cell r="AC513">
            <v>15</v>
          </cell>
          <cell r="AD513">
            <v>0</v>
          </cell>
          <cell r="AE513">
            <v>0</v>
          </cell>
          <cell r="AF513">
            <v>75</v>
          </cell>
          <cell r="AG513">
            <v>75</v>
          </cell>
          <cell r="AH513">
            <v>55</v>
          </cell>
          <cell r="AI513">
            <v>25</v>
          </cell>
          <cell r="AJ513">
            <v>0</v>
          </cell>
          <cell r="AK513">
            <v>0</v>
          </cell>
          <cell r="AL513">
            <v>0</v>
          </cell>
          <cell r="AM513">
            <v>0</v>
          </cell>
          <cell r="AN513">
            <v>0</v>
          </cell>
          <cell r="AO513">
            <v>185</v>
          </cell>
          <cell r="AP513">
            <v>45</v>
          </cell>
          <cell r="AQ513">
            <v>75</v>
          </cell>
          <cell r="AR513">
            <v>10</v>
          </cell>
          <cell r="AS513">
            <v>0</v>
          </cell>
          <cell r="AT513">
            <v>50</v>
          </cell>
          <cell r="AU513">
            <v>0.6</v>
          </cell>
          <cell r="AV513">
            <v>1515</v>
          </cell>
          <cell r="AW513">
            <v>795</v>
          </cell>
          <cell r="AX513">
            <v>150</v>
          </cell>
          <cell r="AY513">
            <v>150</v>
          </cell>
          <cell r="AZ513">
            <v>495</v>
          </cell>
          <cell r="BA513">
            <v>720</v>
          </cell>
          <cell r="BB513">
            <v>2.4</v>
          </cell>
          <cell r="BC513">
            <v>160</v>
          </cell>
          <cell r="BD513">
            <v>110</v>
          </cell>
          <cell r="BE513">
            <v>15</v>
          </cell>
          <cell r="BF513">
            <v>10</v>
          </cell>
          <cell r="BG513">
            <v>90</v>
          </cell>
          <cell r="BH513">
            <v>50</v>
          </cell>
          <cell r="BI513">
            <v>905</v>
          </cell>
          <cell r="BJ513">
            <v>3.9</v>
          </cell>
          <cell r="BK513">
            <v>3529.5</v>
          </cell>
          <cell r="BL513">
            <v>1.5</v>
          </cell>
          <cell r="BM513">
            <v>1357.5</v>
          </cell>
          <cell r="BN513">
            <v>905</v>
          </cell>
          <cell r="BO513">
            <v>175</v>
          </cell>
          <cell r="BP513">
            <v>730</v>
          </cell>
          <cell r="BQ513">
            <v>0</v>
          </cell>
          <cell r="BR513">
            <v>905</v>
          </cell>
          <cell r="BS513">
            <v>475</v>
          </cell>
          <cell r="BT513">
            <v>325</v>
          </cell>
          <cell r="BU513">
            <v>105</v>
          </cell>
          <cell r="BV513">
            <v>905</v>
          </cell>
          <cell r="BW513">
            <v>235</v>
          </cell>
          <cell r="BX513">
            <v>275</v>
          </cell>
          <cell r="BY513">
            <v>200</v>
          </cell>
          <cell r="BZ513">
            <v>135</v>
          </cell>
          <cell r="CA513">
            <v>10</v>
          </cell>
          <cell r="CB513">
            <v>15</v>
          </cell>
          <cell r="CC513">
            <v>15</v>
          </cell>
          <cell r="CD513">
            <v>0</v>
          </cell>
          <cell r="CE513">
            <v>20</v>
          </cell>
          <cell r="CF513">
            <v>905</v>
          </cell>
          <cell r="CG513">
            <v>5</v>
          </cell>
          <cell r="CH513">
            <v>0</v>
          </cell>
          <cell r="CI513">
            <v>15</v>
          </cell>
          <cell r="CJ513">
            <v>120</v>
          </cell>
          <cell r="CK513">
            <v>45</v>
          </cell>
          <cell r="CL513">
            <v>710</v>
          </cell>
          <cell r="CM513">
            <v>5</v>
          </cell>
          <cell r="CN513">
            <v>0</v>
          </cell>
          <cell r="CO513">
            <v>905</v>
          </cell>
          <cell r="CP513">
            <v>505</v>
          </cell>
          <cell r="CQ513">
            <v>255</v>
          </cell>
          <cell r="CR513">
            <v>85</v>
          </cell>
          <cell r="CS513">
            <v>50</v>
          </cell>
          <cell r="CT513">
            <v>5</v>
          </cell>
          <cell r="CU513">
            <v>1510</v>
          </cell>
          <cell r="CV513">
            <v>1.7</v>
          </cell>
          <cell r="CW513">
            <v>905</v>
          </cell>
          <cell r="CX513">
            <v>305</v>
          </cell>
          <cell r="CY513">
            <v>0</v>
          </cell>
          <cell r="CZ513">
            <v>600</v>
          </cell>
        </row>
        <row r="514">
          <cell r="A514" t="str">
            <v>4620033.00</v>
          </cell>
          <cell r="B514" t="str">
            <v>0033.00</v>
          </cell>
          <cell r="C514" t="str">
            <v>Ville-Marie</v>
          </cell>
          <cell r="D514">
            <v>1625</v>
          </cell>
          <cell r="E514">
            <v>1020</v>
          </cell>
          <cell r="F514">
            <v>365</v>
          </cell>
          <cell r="G514">
            <v>25</v>
          </cell>
          <cell r="H514">
            <v>140</v>
          </cell>
          <cell r="I514">
            <v>75</v>
          </cell>
          <cell r="J514">
            <v>1625</v>
          </cell>
          <cell r="K514">
            <v>1335</v>
          </cell>
          <cell r="L514">
            <v>290</v>
          </cell>
          <cell r="M514">
            <v>420</v>
          </cell>
          <cell r="N514">
            <v>225</v>
          </cell>
          <cell r="O514">
            <v>80</v>
          </cell>
          <cell r="P514">
            <v>85</v>
          </cell>
          <cell r="Q514">
            <v>25</v>
          </cell>
          <cell r="R514">
            <v>420</v>
          </cell>
          <cell r="S514">
            <v>345</v>
          </cell>
          <cell r="T514">
            <v>185</v>
          </cell>
          <cell r="U514">
            <v>80</v>
          </cell>
          <cell r="V514">
            <v>100</v>
          </cell>
          <cell r="W514">
            <v>40</v>
          </cell>
          <cell r="X514">
            <v>45</v>
          </cell>
          <cell r="Y514">
            <v>15</v>
          </cell>
          <cell r="Z514">
            <v>160</v>
          </cell>
          <cell r="AA514">
            <v>95</v>
          </cell>
          <cell r="AB514">
            <v>65</v>
          </cell>
          <cell r="AC514">
            <v>25</v>
          </cell>
          <cell r="AD514">
            <v>35</v>
          </cell>
          <cell r="AE514">
            <v>0</v>
          </cell>
          <cell r="AF514">
            <v>75</v>
          </cell>
          <cell r="AG514">
            <v>65</v>
          </cell>
          <cell r="AH514">
            <v>45</v>
          </cell>
          <cell r="AI514">
            <v>10</v>
          </cell>
          <cell r="AJ514">
            <v>10</v>
          </cell>
          <cell r="AK514">
            <v>10</v>
          </cell>
          <cell r="AL514">
            <v>10</v>
          </cell>
          <cell r="AM514">
            <v>0</v>
          </cell>
          <cell r="AN514">
            <v>0</v>
          </cell>
          <cell r="AO514">
            <v>425</v>
          </cell>
          <cell r="AP514">
            <v>90</v>
          </cell>
          <cell r="AQ514">
            <v>155</v>
          </cell>
          <cell r="AR514">
            <v>40</v>
          </cell>
          <cell r="AS514">
            <v>75</v>
          </cell>
          <cell r="AT514">
            <v>60</v>
          </cell>
          <cell r="AU514">
            <v>1</v>
          </cell>
          <cell r="AV514">
            <v>1880</v>
          </cell>
          <cell r="AW514">
            <v>690</v>
          </cell>
          <cell r="AX514">
            <v>35</v>
          </cell>
          <cell r="AY514">
            <v>240</v>
          </cell>
          <cell r="AZ514">
            <v>415</v>
          </cell>
          <cell r="BA514">
            <v>1185</v>
          </cell>
          <cell r="BB514">
            <v>2.8</v>
          </cell>
          <cell r="BC514">
            <v>190</v>
          </cell>
          <cell r="BD514">
            <v>70</v>
          </cell>
          <cell r="BE514">
            <v>15</v>
          </cell>
          <cell r="BF514">
            <v>0</v>
          </cell>
          <cell r="BG514">
            <v>55</v>
          </cell>
          <cell r="BH514">
            <v>120</v>
          </cell>
          <cell r="BI514">
            <v>955</v>
          </cell>
          <cell r="BJ514">
            <v>4.4000000000000004</v>
          </cell>
          <cell r="BK514">
            <v>4202</v>
          </cell>
          <cell r="BL514">
            <v>1.8</v>
          </cell>
          <cell r="BM514">
            <v>1719</v>
          </cell>
          <cell r="BN514">
            <v>960</v>
          </cell>
          <cell r="BO514">
            <v>250</v>
          </cell>
          <cell r="BP514">
            <v>710</v>
          </cell>
          <cell r="BQ514">
            <v>0</v>
          </cell>
          <cell r="BR514">
            <v>955</v>
          </cell>
          <cell r="BS514">
            <v>470</v>
          </cell>
          <cell r="BT514">
            <v>335</v>
          </cell>
          <cell r="BU514">
            <v>155</v>
          </cell>
          <cell r="BV514">
            <v>960</v>
          </cell>
          <cell r="BW514">
            <v>460</v>
          </cell>
          <cell r="BX514">
            <v>250</v>
          </cell>
          <cell r="BY514">
            <v>80</v>
          </cell>
          <cell r="BZ514">
            <v>55</v>
          </cell>
          <cell r="CA514">
            <v>30</v>
          </cell>
          <cell r="CB514">
            <v>40</v>
          </cell>
          <cell r="CC514">
            <v>10</v>
          </cell>
          <cell r="CD514">
            <v>10</v>
          </cell>
          <cell r="CE514">
            <v>30</v>
          </cell>
          <cell r="CF514">
            <v>955</v>
          </cell>
          <cell r="CG514">
            <v>0</v>
          </cell>
          <cell r="CH514">
            <v>5</v>
          </cell>
          <cell r="CI514">
            <v>35</v>
          </cell>
          <cell r="CJ514">
            <v>135</v>
          </cell>
          <cell r="CK514">
            <v>50</v>
          </cell>
          <cell r="CL514">
            <v>715</v>
          </cell>
          <cell r="CM514">
            <v>10</v>
          </cell>
          <cell r="CN514">
            <v>0</v>
          </cell>
          <cell r="CO514">
            <v>960</v>
          </cell>
          <cell r="CP514">
            <v>410</v>
          </cell>
          <cell r="CQ514">
            <v>330</v>
          </cell>
          <cell r="CR514">
            <v>120</v>
          </cell>
          <cell r="CS514">
            <v>95</v>
          </cell>
          <cell r="CT514">
            <v>5</v>
          </cell>
          <cell r="CU514">
            <v>1880</v>
          </cell>
          <cell r="CV514">
            <v>2</v>
          </cell>
          <cell r="CW514">
            <v>955</v>
          </cell>
          <cell r="CX514">
            <v>420</v>
          </cell>
          <cell r="CY514">
            <v>0</v>
          </cell>
          <cell r="CZ514">
            <v>535</v>
          </cell>
        </row>
        <row r="515">
          <cell r="A515" t="str">
            <v>4620034.00</v>
          </cell>
          <cell r="B515" t="str">
            <v>0034.00</v>
          </cell>
          <cell r="C515" t="str">
            <v>Ville-Marie</v>
          </cell>
          <cell r="D515">
            <v>2100</v>
          </cell>
          <cell r="E515">
            <v>1305</v>
          </cell>
          <cell r="F515">
            <v>420</v>
          </cell>
          <cell r="G515">
            <v>55</v>
          </cell>
          <cell r="H515">
            <v>215</v>
          </cell>
          <cell r="I515">
            <v>105</v>
          </cell>
          <cell r="J515">
            <v>2100</v>
          </cell>
          <cell r="K515">
            <v>1790</v>
          </cell>
          <cell r="L515">
            <v>310</v>
          </cell>
          <cell r="M515">
            <v>545</v>
          </cell>
          <cell r="N515">
            <v>290</v>
          </cell>
          <cell r="O515">
            <v>120</v>
          </cell>
          <cell r="P515">
            <v>85</v>
          </cell>
          <cell r="Q515">
            <v>50</v>
          </cell>
          <cell r="R515">
            <v>540</v>
          </cell>
          <cell r="S515">
            <v>325</v>
          </cell>
          <cell r="T515">
            <v>185</v>
          </cell>
          <cell r="U515">
            <v>60</v>
          </cell>
          <cell r="V515">
            <v>120</v>
          </cell>
          <cell r="W515">
            <v>45</v>
          </cell>
          <cell r="X515">
            <v>40</v>
          </cell>
          <cell r="Y515">
            <v>40</v>
          </cell>
          <cell r="Z515">
            <v>140</v>
          </cell>
          <cell r="AA515">
            <v>90</v>
          </cell>
          <cell r="AB515">
            <v>50</v>
          </cell>
          <cell r="AC515">
            <v>15</v>
          </cell>
          <cell r="AD515">
            <v>20</v>
          </cell>
          <cell r="AE515">
            <v>10</v>
          </cell>
          <cell r="AF515">
            <v>215</v>
          </cell>
          <cell r="AG515">
            <v>175</v>
          </cell>
          <cell r="AH515">
            <v>115</v>
          </cell>
          <cell r="AI515">
            <v>35</v>
          </cell>
          <cell r="AJ515">
            <v>25</v>
          </cell>
          <cell r="AK515">
            <v>40</v>
          </cell>
          <cell r="AL515">
            <v>20</v>
          </cell>
          <cell r="AM515">
            <v>20</v>
          </cell>
          <cell r="AN515">
            <v>0</v>
          </cell>
          <cell r="AO515">
            <v>695</v>
          </cell>
          <cell r="AP515">
            <v>120</v>
          </cell>
          <cell r="AQ515">
            <v>245</v>
          </cell>
          <cell r="AR515">
            <v>90</v>
          </cell>
          <cell r="AS515">
            <v>140</v>
          </cell>
          <cell r="AT515">
            <v>100</v>
          </cell>
          <cell r="AU515">
            <v>1.3</v>
          </cell>
          <cell r="AV515">
            <v>2440</v>
          </cell>
          <cell r="AW515">
            <v>880</v>
          </cell>
          <cell r="AX515">
            <v>50</v>
          </cell>
          <cell r="AY515">
            <v>275</v>
          </cell>
          <cell r="AZ515">
            <v>555</v>
          </cell>
          <cell r="BA515">
            <v>1565</v>
          </cell>
          <cell r="BB515">
            <v>2.9</v>
          </cell>
          <cell r="BC515">
            <v>220</v>
          </cell>
          <cell r="BD515">
            <v>110</v>
          </cell>
          <cell r="BE515">
            <v>0</v>
          </cell>
          <cell r="BF515">
            <v>20</v>
          </cell>
          <cell r="BG515">
            <v>80</v>
          </cell>
          <cell r="BH515">
            <v>105</v>
          </cell>
          <cell r="BI515">
            <v>1215</v>
          </cell>
          <cell r="BJ515">
            <v>4.4000000000000004</v>
          </cell>
          <cell r="BK515">
            <v>5346</v>
          </cell>
          <cell r="BL515">
            <v>1.8</v>
          </cell>
          <cell r="BM515">
            <v>2187</v>
          </cell>
          <cell r="BN515">
            <v>1215</v>
          </cell>
          <cell r="BO515">
            <v>270</v>
          </cell>
          <cell r="BP515">
            <v>945</v>
          </cell>
          <cell r="BQ515">
            <v>0</v>
          </cell>
          <cell r="BR515">
            <v>1215</v>
          </cell>
          <cell r="BS515">
            <v>600</v>
          </cell>
          <cell r="BT515">
            <v>380</v>
          </cell>
          <cell r="BU515">
            <v>240</v>
          </cell>
          <cell r="BV515">
            <v>1215</v>
          </cell>
          <cell r="BW515">
            <v>560</v>
          </cell>
          <cell r="BX515">
            <v>280</v>
          </cell>
          <cell r="BY515">
            <v>125</v>
          </cell>
          <cell r="BZ515">
            <v>95</v>
          </cell>
          <cell r="CA515">
            <v>55</v>
          </cell>
          <cell r="CB515">
            <v>60</v>
          </cell>
          <cell r="CC515">
            <v>30</v>
          </cell>
          <cell r="CD515">
            <v>0</v>
          </cell>
          <cell r="CE515">
            <v>0</v>
          </cell>
          <cell r="CF515">
            <v>1220</v>
          </cell>
          <cell r="CG515">
            <v>5</v>
          </cell>
          <cell r="CH515">
            <v>0</v>
          </cell>
          <cell r="CI515">
            <v>115</v>
          </cell>
          <cell r="CJ515">
            <v>115</v>
          </cell>
          <cell r="CK515">
            <v>0</v>
          </cell>
          <cell r="CL515">
            <v>975</v>
          </cell>
          <cell r="CM515">
            <v>5</v>
          </cell>
          <cell r="CN515">
            <v>0</v>
          </cell>
          <cell r="CO515">
            <v>1215</v>
          </cell>
          <cell r="CP515">
            <v>555</v>
          </cell>
          <cell r="CQ515">
            <v>370</v>
          </cell>
          <cell r="CR515">
            <v>130</v>
          </cell>
          <cell r="CS515">
            <v>130</v>
          </cell>
          <cell r="CT515">
            <v>30</v>
          </cell>
          <cell r="CU515">
            <v>2440</v>
          </cell>
          <cell r="CV515">
            <v>2</v>
          </cell>
          <cell r="CW515">
            <v>1215</v>
          </cell>
          <cell r="CX515">
            <v>535</v>
          </cell>
          <cell r="CY515">
            <v>10</v>
          </cell>
          <cell r="CZ515">
            <v>680</v>
          </cell>
        </row>
        <row r="516">
          <cell r="A516" t="str">
            <v>4620035.00</v>
          </cell>
          <cell r="B516" t="str">
            <v>0035.00</v>
          </cell>
          <cell r="C516" t="str">
            <v>Ville-Marie</v>
          </cell>
          <cell r="D516">
            <v>1800</v>
          </cell>
          <cell r="E516">
            <v>1350</v>
          </cell>
          <cell r="F516">
            <v>205</v>
          </cell>
          <cell r="G516">
            <v>55</v>
          </cell>
          <cell r="H516">
            <v>145</v>
          </cell>
          <cell r="I516">
            <v>50</v>
          </cell>
          <cell r="J516">
            <v>1800</v>
          </cell>
          <cell r="K516">
            <v>1395</v>
          </cell>
          <cell r="L516">
            <v>400</v>
          </cell>
          <cell r="M516">
            <v>430</v>
          </cell>
          <cell r="N516">
            <v>295</v>
          </cell>
          <cell r="O516">
            <v>85</v>
          </cell>
          <cell r="P516">
            <v>35</v>
          </cell>
          <cell r="Q516">
            <v>10</v>
          </cell>
          <cell r="R516">
            <v>430</v>
          </cell>
          <cell r="S516">
            <v>285</v>
          </cell>
          <cell r="T516">
            <v>95</v>
          </cell>
          <cell r="U516">
            <v>55</v>
          </cell>
          <cell r="V516">
            <v>40</v>
          </cell>
          <cell r="W516">
            <v>10</v>
          </cell>
          <cell r="X516">
            <v>20</v>
          </cell>
          <cell r="Y516">
            <v>10</v>
          </cell>
          <cell r="Z516">
            <v>190</v>
          </cell>
          <cell r="AA516">
            <v>125</v>
          </cell>
          <cell r="AB516">
            <v>65</v>
          </cell>
          <cell r="AC516">
            <v>55</v>
          </cell>
          <cell r="AD516">
            <v>10</v>
          </cell>
          <cell r="AE516">
            <v>0</v>
          </cell>
          <cell r="AF516">
            <v>140</v>
          </cell>
          <cell r="AG516">
            <v>110</v>
          </cell>
          <cell r="AH516">
            <v>85</v>
          </cell>
          <cell r="AI516">
            <v>20</v>
          </cell>
          <cell r="AJ516">
            <v>0</v>
          </cell>
          <cell r="AK516">
            <v>30</v>
          </cell>
          <cell r="AL516">
            <v>30</v>
          </cell>
          <cell r="AM516">
            <v>0</v>
          </cell>
          <cell r="AN516">
            <v>0</v>
          </cell>
          <cell r="AO516">
            <v>325</v>
          </cell>
          <cell r="AP516">
            <v>120</v>
          </cell>
          <cell r="AQ516">
            <v>95</v>
          </cell>
          <cell r="AR516">
            <v>35</v>
          </cell>
          <cell r="AS516">
            <v>20</v>
          </cell>
          <cell r="AT516">
            <v>55</v>
          </cell>
          <cell r="AU516">
            <v>0.8</v>
          </cell>
          <cell r="AV516">
            <v>2000</v>
          </cell>
          <cell r="AW516">
            <v>960</v>
          </cell>
          <cell r="AX516">
            <v>50</v>
          </cell>
          <cell r="AY516">
            <v>360</v>
          </cell>
          <cell r="AZ516">
            <v>545</v>
          </cell>
          <cell r="BA516">
            <v>1035</v>
          </cell>
          <cell r="BB516">
            <v>2.4</v>
          </cell>
          <cell r="BC516">
            <v>155</v>
          </cell>
          <cell r="BD516">
            <v>75</v>
          </cell>
          <cell r="BE516">
            <v>15</v>
          </cell>
          <cell r="BF516">
            <v>10</v>
          </cell>
          <cell r="BG516">
            <v>50</v>
          </cell>
          <cell r="BH516">
            <v>75</v>
          </cell>
          <cell r="BI516">
            <v>1140</v>
          </cell>
          <cell r="BJ516">
            <v>4.4000000000000004</v>
          </cell>
          <cell r="BK516">
            <v>5016</v>
          </cell>
          <cell r="BL516">
            <v>1.7</v>
          </cell>
          <cell r="BM516">
            <v>1938</v>
          </cell>
          <cell r="BN516">
            <v>1140</v>
          </cell>
          <cell r="BO516">
            <v>130</v>
          </cell>
          <cell r="BP516">
            <v>1010</v>
          </cell>
          <cell r="BQ516">
            <v>0</v>
          </cell>
          <cell r="BR516">
            <v>1140</v>
          </cell>
          <cell r="BS516">
            <v>600</v>
          </cell>
          <cell r="BT516">
            <v>355</v>
          </cell>
          <cell r="BU516">
            <v>185</v>
          </cell>
          <cell r="BV516">
            <v>1140</v>
          </cell>
          <cell r="BW516">
            <v>725</v>
          </cell>
          <cell r="BX516">
            <v>165</v>
          </cell>
          <cell r="BY516">
            <v>80</v>
          </cell>
          <cell r="BZ516">
            <v>50</v>
          </cell>
          <cell r="CA516">
            <v>50</v>
          </cell>
          <cell r="CB516">
            <v>15</v>
          </cell>
          <cell r="CC516">
            <v>10</v>
          </cell>
          <cell r="CD516">
            <v>25</v>
          </cell>
          <cell r="CE516">
            <v>15</v>
          </cell>
          <cell r="CF516">
            <v>1140</v>
          </cell>
          <cell r="CG516">
            <v>0</v>
          </cell>
          <cell r="CH516">
            <v>0</v>
          </cell>
          <cell r="CI516">
            <v>10</v>
          </cell>
          <cell r="CJ516">
            <v>55</v>
          </cell>
          <cell r="CK516">
            <v>0</v>
          </cell>
          <cell r="CL516">
            <v>1075</v>
          </cell>
          <cell r="CM516">
            <v>0</v>
          </cell>
          <cell r="CN516">
            <v>0</v>
          </cell>
          <cell r="CO516">
            <v>1140</v>
          </cell>
          <cell r="CP516">
            <v>550</v>
          </cell>
          <cell r="CQ516">
            <v>405</v>
          </cell>
          <cell r="CR516">
            <v>120</v>
          </cell>
          <cell r="CS516">
            <v>60</v>
          </cell>
          <cell r="CT516">
            <v>5</v>
          </cell>
          <cell r="CU516">
            <v>2005</v>
          </cell>
          <cell r="CV516">
            <v>1.8</v>
          </cell>
          <cell r="CW516">
            <v>1140</v>
          </cell>
          <cell r="CX516">
            <v>425</v>
          </cell>
          <cell r="CY516">
            <v>0</v>
          </cell>
          <cell r="CZ516">
            <v>715</v>
          </cell>
        </row>
        <row r="517">
          <cell r="A517" t="str">
            <v>4620036.00</v>
          </cell>
          <cell r="B517" t="str">
            <v>0036.00</v>
          </cell>
          <cell r="C517" t="str">
            <v>Ville-Marie</v>
          </cell>
          <cell r="D517">
            <v>1770</v>
          </cell>
          <cell r="E517">
            <v>1255</v>
          </cell>
          <cell r="F517">
            <v>255</v>
          </cell>
          <cell r="G517">
            <v>55</v>
          </cell>
          <cell r="H517">
            <v>155</v>
          </cell>
          <cell r="I517">
            <v>45</v>
          </cell>
          <cell r="J517">
            <v>1770</v>
          </cell>
          <cell r="K517">
            <v>1375</v>
          </cell>
          <cell r="L517">
            <v>390</v>
          </cell>
          <cell r="M517">
            <v>415</v>
          </cell>
          <cell r="N517">
            <v>215</v>
          </cell>
          <cell r="O517">
            <v>125</v>
          </cell>
          <cell r="P517">
            <v>45</v>
          </cell>
          <cell r="Q517">
            <v>25</v>
          </cell>
          <cell r="R517">
            <v>410</v>
          </cell>
          <cell r="S517">
            <v>325</v>
          </cell>
          <cell r="T517">
            <v>125</v>
          </cell>
          <cell r="U517">
            <v>30</v>
          </cell>
          <cell r="V517">
            <v>95</v>
          </cell>
          <cell r="W517">
            <v>35</v>
          </cell>
          <cell r="X517">
            <v>35</v>
          </cell>
          <cell r="Y517">
            <v>25</v>
          </cell>
          <cell r="Z517">
            <v>200</v>
          </cell>
          <cell r="AA517">
            <v>140</v>
          </cell>
          <cell r="AB517">
            <v>55</v>
          </cell>
          <cell r="AC517">
            <v>45</v>
          </cell>
          <cell r="AD517">
            <v>10</v>
          </cell>
          <cell r="AE517">
            <v>0</v>
          </cell>
          <cell r="AF517">
            <v>85</v>
          </cell>
          <cell r="AG517">
            <v>80</v>
          </cell>
          <cell r="AH517">
            <v>35</v>
          </cell>
          <cell r="AI517">
            <v>40</v>
          </cell>
          <cell r="AJ517">
            <v>0</v>
          </cell>
          <cell r="AK517">
            <v>10</v>
          </cell>
          <cell r="AL517">
            <v>10</v>
          </cell>
          <cell r="AM517">
            <v>0</v>
          </cell>
          <cell r="AN517">
            <v>0</v>
          </cell>
          <cell r="AO517">
            <v>390</v>
          </cell>
          <cell r="AP517">
            <v>115</v>
          </cell>
          <cell r="AQ517">
            <v>115</v>
          </cell>
          <cell r="AR517">
            <v>40</v>
          </cell>
          <cell r="AS517">
            <v>55</v>
          </cell>
          <cell r="AT517">
            <v>65</v>
          </cell>
          <cell r="AU517">
            <v>0.9</v>
          </cell>
          <cell r="AV517">
            <v>1975</v>
          </cell>
          <cell r="AW517">
            <v>845</v>
          </cell>
          <cell r="AX517">
            <v>40</v>
          </cell>
          <cell r="AY517">
            <v>205</v>
          </cell>
          <cell r="AZ517">
            <v>605</v>
          </cell>
          <cell r="BA517">
            <v>1125</v>
          </cell>
          <cell r="BB517">
            <v>2.8</v>
          </cell>
          <cell r="BC517">
            <v>95</v>
          </cell>
          <cell r="BD517">
            <v>45</v>
          </cell>
          <cell r="BE517">
            <v>0</v>
          </cell>
          <cell r="BF517">
            <v>0</v>
          </cell>
          <cell r="BG517">
            <v>30</v>
          </cell>
          <cell r="BH517">
            <v>55</v>
          </cell>
          <cell r="BI517">
            <v>1125</v>
          </cell>
          <cell r="BJ517">
            <v>4.0999999999999996</v>
          </cell>
          <cell r="BK517">
            <v>4612.5</v>
          </cell>
          <cell r="BL517">
            <v>1.6</v>
          </cell>
          <cell r="BM517">
            <v>1800</v>
          </cell>
          <cell r="BN517">
            <v>1125</v>
          </cell>
          <cell r="BO517">
            <v>165</v>
          </cell>
          <cell r="BP517">
            <v>960</v>
          </cell>
          <cell r="BQ517">
            <v>0</v>
          </cell>
          <cell r="BR517">
            <v>1125</v>
          </cell>
          <cell r="BS517">
            <v>555</v>
          </cell>
          <cell r="BT517">
            <v>360</v>
          </cell>
          <cell r="BU517">
            <v>210</v>
          </cell>
          <cell r="BV517">
            <v>1125</v>
          </cell>
          <cell r="BW517">
            <v>415</v>
          </cell>
          <cell r="BX517">
            <v>210</v>
          </cell>
          <cell r="BY517">
            <v>220</v>
          </cell>
          <cell r="BZ517">
            <v>110</v>
          </cell>
          <cell r="CA517">
            <v>30</v>
          </cell>
          <cell r="CB517">
            <v>15</v>
          </cell>
          <cell r="CC517">
            <v>30</v>
          </cell>
          <cell r="CD517">
            <v>85</v>
          </cell>
          <cell r="CE517">
            <v>10</v>
          </cell>
          <cell r="CF517">
            <v>1125</v>
          </cell>
          <cell r="CG517">
            <v>0</v>
          </cell>
          <cell r="CH517">
            <v>0</v>
          </cell>
          <cell r="CI517">
            <v>40</v>
          </cell>
          <cell r="CJ517">
            <v>50</v>
          </cell>
          <cell r="CK517">
            <v>25</v>
          </cell>
          <cell r="CL517">
            <v>1005</v>
          </cell>
          <cell r="CM517">
            <v>5</v>
          </cell>
          <cell r="CN517">
            <v>0</v>
          </cell>
          <cell r="CO517">
            <v>1125</v>
          </cell>
          <cell r="CP517">
            <v>595</v>
          </cell>
          <cell r="CQ517">
            <v>330</v>
          </cell>
          <cell r="CR517">
            <v>115</v>
          </cell>
          <cell r="CS517">
            <v>75</v>
          </cell>
          <cell r="CT517">
            <v>10</v>
          </cell>
          <cell r="CU517">
            <v>1975</v>
          </cell>
          <cell r="CV517">
            <v>1.8</v>
          </cell>
          <cell r="CW517">
            <v>1125</v>
          </cell>
          <cell r="CX517">
            <v>410</v>
          </cell>
          <cell r="CY517">
            <v>0</v>
          </cell>
          <cell r="CZ517">
            <v>710</v>
          </cell>
        </row>
        <row r="518">
          <cell r="A518" t="str">
            <v>4620037.00</v>
          </cell>
          <cell r="B518" t="str">
            <v>0037.00</v>
          </cell>
          <cell r="C518" t="str">
            <v>Ville-Marie</v>
          </cell>
          <cell r="D518">
            <v>2740</v>
          </cell>
          <cell r="E518">
            <v>1435</v>
          </cell>
          <cell r="F518">
            <v>560</v>
          </cell>
          <cell r="G518">
            <v>90</v>
          </cell>
          <cell r="H518">
            <v>335</v>
          </cell>
          <cell r="I518">
            <v>320</v>
          </cell>
          <cell r="J518">
            <v>2745</v>
          </cell>
          <cell r="K518">
            <v>2370</v>
          </cell>
          <cell r="L518">
            <v>370</v>
          </cell>
          <cell r="M518">
            <v>650</v>
          </cell>
          <cell r="N518">
            <v>445</v>
          </cell>
          <cell r="O518">
            <v>115</v>
          </cell>
          <cell r="P518">
            <v>60</v>
          </cell>
          <cell r="Q518">
            <v>25</v>
          </cell>
          <cell r="R518">
            <v>650</v>
          </cell>
          <cell r="S518">
            <v>455</v>
          </cell>
          <cell r="T518">
            <v>270</v>
          </cell>
          <cell r="U518">
            <v>155</v>
          </cell>
          <cell r="V518">
            <v>115</v>
          </cell>
          <cell r="W518">
            <v>85</v>
          </cell>
          <cell r="X518">
            <v>25</v>
          </cell>
          <cell r="Y518">
            <v>10</v>
          </cell>
          <cell r="Z518">
            <v>185</v>
          </cell>
          <cell r="AA518">
            <v>140</v>
          </cell>
          <cell r="AB518">
            <v>50</v>
          </cell>
          <cell r="AC518">
            <v>10</v>
          </cell>
          <cell r="AD518">
            <v>20</v>
          </cell>
          <cell r="AE518">
            <v>15</v>
          </cell>
          <cell r="AF518">
            <v>200</v>
          </cell>
          <cell r="AG518">
            <v>140</v>
          </cell>
          <cell r="AH518">
            <v>100</v>
          </cell>
          <cell r="AI518">
            <v>20</v>
          </cell>
          <cell r="AJ518">
            <v>20</v>
          </cell>
          <cell r="AK518">
            <v>55</v>
          </cell>
          <cell r="AL518">
            <v>50</v>
          </cell>
          <cell r="AM518">
            <v>10</v>
          </cell>
          <cell r="AN518">
            <v>0</v>
          </cell>
          <cell r="AO518">
            <v>535</v>
          </cell>
          <cell r="AP518">
            <v>95</v>
          </cell>
          <cell r="AQ518">
            <v>145</v>
          </cell>
          <cell r="AR518">
            <v>35</v>
          </cell>
          <cell r="AS518">
            <v>110</v>
          </cell>
          <cell r="AT518">
            <v>145</v>
          </cell>
          <cell r="AU518">
            <v>0.8</v>
          </cell>
          <cell r="AV518">
            <v>2970</v>
          </cell>
          <cell r="AW518">
            <v>1330</v>
          </cell>
          <cell r="AX518">
            <v>40</v>
          </cell>
          <cell r="AY518">
            <v>305</v>
          </cell>
          <cell r="AZ518">
            <v>985</v>
          </cell>
          <cell r="BA518">
            <v>1635</v>
          </cell>
          <cell r="BB518">
            <v>2.5</v>
          </cell>
          <cell r="BC518">
            <v>745</v>
          </cell>
          <cell r="BD518">
            <v>450</v>
          </cell>
          <cell r="BE518">
            <v>10</v>
          </cell>
          <cell r="BF518">
            <v>20</v>
          </cell>
          <cell r="BG518">
            <v>425</v>
          </cell>
          <cell r="BH518">
            <v>290</v>
          </cell>
          <cell r="BI518">
            <v>1760</v>
          </cell>
          <cell r="BJ518">
            <v>3.8</v>
          </cell>
          <cell r="BK518">
            <v>6688</v>
          </cell>
          <cell r="BL518">
            <v>1.5</v>
          </cell>
          <cell r="BM518">
            <v>2640</v>
          </cell>
          <cell r="BN518">
            <v>1760</v>
          </cell>
          <cell r="BO518">
            <v>235</v>
          </cell>
          <cell r="BP518">
            <v>1520</v>
          </cell>
          <cell r="BQ518">
            <v>0</v>
          </cell>
          <cell r="BR518">
            <v>1760</v>
          </cell>
          <cell r="BS518">
            <v>1215</v>
          </cell>
          <cell r="BT518">
            <v>385</v>
          </cell>
          <cell r="BU518">
            <v>160</v>
          </cell>
          <cell r="BV518">
            <v>1765</v>
          </cell>
          <cell r="BW518">
            <v>435</v>
          </cell>
          <cell r="BX518">
            <v>165</v>
          </cell>
          <cell r="BY518">
            <v>300</v>
          </cell>
          <cell r="BZ518">
            <v>530</v>
          </cell>
          <cell r="CA518">
            <v>110</v>
          </cell>
          <cell r="CB518">
            <v>95</v>
          </cell>
          <cell r="CC518">
            <v>10</v>
          </cell>
          <cell r="CD518">
            <v>35</v>
          </cell>
          <cell r="CE518">
            <v>90</v>
          </cell>
          <cell r="CF518">
            <v>1760</v>
          </cell>
          <cell r="CG518">
            <v>0</v>
          </cell>
          <cell r="CH518">
            <v>0</v>
          </cell>
          <cell r="CI518">
            <v>20</v>
          </cell>
          <cell r="CJ518">
            <v>130</v>
          </cell>
          <cell r="CK518">
            <v>850</v>
          </cell>
          <cell r="CL518">
            <v>760</v>
          </cell>
          <cell r="CM518">
            <v>0</v>
          </cell>
          <cell r="CN518">
            <v>0</v>
          </cell>
          <cell r="CO518">
            <v>1760</v>
          </cell>
          <cell r="CP518">
            <v>980</v>
          </cell>
          <cell r="CQ518">
            <v>525</v>
          </cell>
          <cell r="CR518">
            <v>145</v>
          </cell>
          <cell r="CS518">
            <v>100</v>
          </cell>
          <cell r="CT518">
            <v>10</v>
          </cell>
          <cell r="CU518">
            <v>2970</v>
          </cell>
          <cell r="CV518">
            <v>1.7</v>
          </cell>
          <cell r="CW518">
            <v>1760</v>
          </cell>
          <cell r="CX518">
            <v>630</v>
          </cell>
          <cell r="CY518">
            <v>10</v>
          </cell>
          <cell r="CZ518">
            <v>1120</v>
          </cell>
        </row>
        <row r="519">
          <cell r="A519" t="str">
            <v>4620038.00</v>
          </cell>
          <cell r="B519" t="str">
            <v>0038.00</v>
          </cell>
          <cell r="C519" t="str">
            <v>Ville-Marie</v>
          </cell>
          <cell r="D519">
            <v>1650</v>
          </cell>
          <cell r="E519">
            <v>1085</v>
          </cell>
          <cell r="F519">
            <v>255</v>
          </cell>
          <cell r="G519">
            <v>35</v>
          </cell>
          <cell r="H519">
            <v>180</v>
          </cell>
          <cell r="I519">
            <v>90</v>
          </cell>
          <cell r="J519">
            <v>1645</v>
          </cell>
          <cell r="K519">
            <v>1355</v>
          </cell>
          <cell r="L519">
            <v>295</v>
          </cell>
          <cell r="M519">
            <v>395</v>
          </cell>
          <cell r="N519">
            <v>215</v>
          </cell>
          <cell r="O519">
            <v>85</v>
          </cell>
          <cell r="P519">
            <v>40</v>
          </cell>
          <cell r="Q519">
            <v>55</v>
          </cell>
          <cell r="R519">
            <v>395</v>
          </cell>
          <cell r="S519">
            <v>260</v>
          </cell>
          <cell r="T519">
            <v>135</v>
          </cell>
          <cell r="U519">
            <v>35</v>
          </cell>
          <cell r="V519">
            <v>100</v>
          </cell>
          <cell r="W519">
            <v>20</v>
          </cell>
          <cell r="X519">
            <v>30</v>
          </cell>
          <cell r="Y519">
            <v>50</v>
          </cell>
          <cell r="Z519">
            <v>125</v>
          </cell>
          <cell r="AA519">
            <v>95</v>
          </cell>
          <cell r="AB519">
            <v>30</v>
          </cell>
          <cell r="AC519">
            <v>30</v>
          </cell>
          <cell r="AD519">
            <v>0</v>
          </cell>
          <cell r="AE519">
            <v>0</v>
          </cell>
          <cell r="AF519">
            <v>140</v>
          </cell>
          <cell r="AG519">
            <v>135</v>
          </cell>
          <cell r="AH519">
            <v>85</v>
          </cell>
          <cell r="AI519">
            <v>30</v>
          </cell>
          <cell r="AJ519">
            <v>20</v>
          </cell>
          <cell r="AK519">
            <v>0</v>
          </cell>
          <cell r="AL519">
            <v>0</v>
          </cell>
          <cell r="AM519">
            <v>0</v>
          </cell>
          <cell r="AN519">
            <v>0</v>
          </cell>
          <cell r="AO519">
            <v>515</v>
          </cell>
          <cell r="AP519">
            <v>110</v>
          </cell>
          <cell r="AQ519">
            <v>185</v>
          </cell>
          <cell r="AR519">
            <v>65</v>
          </cell>
          <cell r="AS519">
            <v>120</v>
          </cell>
          <cell r="AT519">
            <v>35</v>
          </cell>
          <cell r="AU519">
            <v>1.3</v>
          </cell>
          <cell r="AV519">
            <v>1955</v>
          </cell>
          <cell r="AW519">
            <v>785</v>
          </cell>
          <cell r="AX519">
            <v>60</v>
          </cell>
          <cell r="AY519">
            <v>225</v>
          </cell>
          <cell r="AZ519">
            <v>495</v>
          </cell>
          <cell r="BA519">
            <v>1175</v>
          </cell>
          <cell r="BB519">
            <v>3</v>
          </cell>
          <cell r="BC519">
            <v>165</v>
          </cell>
          <cell r="BD519">
            <v>135</v>
          </cell>
          <cell r="BE519">
            <v>0</v>
          </cell>
          <cell r="BF519">
            <v>15</v>
          </cell>
          <cell r="BG519">
            <v>120</v>
          </cell>
          <cell r="BH519">
            <v>25</v>
          </cell>
          <cell r="BI519">
            <v>1000</v>
          </cell>
          <cell r="BJ519">
            <v>4.3</v>
          </cell>
          <cell r="BK519">
            <v>4300</v>
          </cell>
          <cell r="BL519">
            <v>1.8</v>
          </cell>
          <cell r="BM519">
            <v>1800</v>
          </cell>
          <cell r="BN519">
            <v>1000</v>
          </cell>
          <cell r="BO519">
            <v>165</v>
          </cell>
          <cell r="BP519">
            <v>835</v>
          </cell>
          <cell r="BQ519">
            <v>0</v>
          </cell>
          <cell r="BR519">
            <v>1000</v>
          </cell>
          <cell r="BS519">
            <v>535</v>
          </cell>
          <cell r="BT519">
            <v>300</v>
          </cell>
          <cell r="BU519">
            <v>160</v>
          </cell>
          <cell r="BV519">
            <v>1000</v>
          </cell>
          <cell r="BW519">
            <v>435</v>
          </cell>
          <cell r="BX519">
            <v>125</v>
          </cell>
          <cell r="BY519">
            <v>80</v>
          </cell>
          <cell r="BZ519">
            <v>110</v>
          </cell>
          <cell r="CA519">
            <v>45</v>
          </cell>
          <cell r="CB519">
            <v>35</v>
          </cell>
          <cell r="CC519">
            <v>85</v>
          </cell>
          <cell r="CD519">
            <v>10</v>
          </cell>
          <cell r="CE519">
            <v>75</v>
          </cell>
          <cell r="CF519">
            <v>1000</v>
          </cell>
          <cell r="CG519">
            <v>0</v>
          </cell>
          <cell r="CH519">
            <v>0</v>
          </cell>
          <cell r="CI519">
            <v>10</v>
          </cell>
          <cell r="CJ519">
            <v>65</v>
          </cell>
          <cell r="CK519">
            <v>190</v>
          </cell>
          <cell r="CL519">
            <v>735</v>
          </cell>
          <cell r="CM519">
            <v>0</v>
          </cell>
          <cell r="CN519">
            <v>0</v>
          </cell>
          <cell r="CO519">
            <v>1000</v>
          </cell>
          <cell r="CP519">
            <v>485</v>
          </cell>
          <cell r="CQ519">
            <v>290</v>
          </cell>
          <cell r="CR519">
            <v>105</v>
          </cell>
          <cell r="CS519">
            <v>100</v>
          </cell>
          <cell r="CT519">
            <v>20</v>
          </cell>
          <cell r="CU519">
            <v>1955</v>
          </cell>
          <cell r="CV519">
            <v>2</v>
          </cell>
          <cell r="CW519">
            <v>1000</v>
          </cell>
          <cell r="CX519">
            <v>385</v>
          </cell>
          <cell r="CY519">
            <v>10</v>
          </cell>
          <cell r="CZ519">
            <v>610</v>
          </cell>
        </row>
        <row r="520">
          <cell r="A520" t="str">
            <v>4620039.00</v>
          </cell>
          <cell r="B520" t="str">
            <v>0039.00</v>
          </cell>
          <cell r="C520" t="str">
            <v>Ville-Marie</v>
          </cell>
          <cell r="D520">
            <v>1410</v>
          </cell>
          <cell r="E520">
            <v>955</v>
          </cell>
          <cell r="F520">
            <v>145</v>
          </cell>
          <cell r="G520">
            <v>30</v>
          </cell>
          <cell r="H520">
            <v>160</v>
          </cell>
          <cell r="I520">
            <v>130</v>
          </cell>
          <cell r="J520">
            <v>1415</v>
          </cell>
          <cell r="K520">
            <v>1225</v>
          </cell>
          <cell r="L520">
            <v>190</v>
          </cell>
          <cell r="M520">
            <v>205</v>
          </cell>
          <cell r="N520">
            <v>155</v>
          </cell>
          <cell r="O520">
            <v>30</v>
          </cell>
          <cell r="P520">
            <v>15</v>
          </cell>
          <cell r="Q520">
            <v>0</v>
          </cell>
          <cell r="R520">
            <v>200</v>
          </cell>
          <cell r="S520">
            <v>110</v>
          </cell>
          <cell r="T520">
            <v>25</v>
          </cell>
          <cell r="U520">
            <v>20</v>
          </cell>
          <cell r="V520">
            <v>10</v>
          </cell>
          <cell r="W520">
            <v>0</v>
          </cell>
          <cell r="X520">
            <v>10</v>
          </cell>
          <cell r="Y520">
            <v>0</v>
          </cell>
          <cell r="Z520">
            <v>90</v>
          </cell>
          <cell r="AA520">
            <v>70</v>
          </cell>
          <cell r="AB520">
            <v>15</v>
          </cell>
          <cell r="AC520">
            <v>0</v>
          </cell>
          <cell r="AD520">
            <v>10</v>
          </cell>
          <cell r="AE520">
            <v>0</v>
          </cell>
          <cell r="AF520">
            <v>85</v>
          </cell>
          <cell r="AG520">
            <v>65</v>
          </cell>
          <cell r="AH520">
            <v>65</v>
          </cell>
          <cell r="AI520">
            <v>0</v>
          </cell>
          <cell r="AJ520">
            <v>0</v>
          </cell>
          <cell r="AK520">
            <v>25</v>
          </cell>
          <cell r="AL520">
            <v>0</v>
          </cell>
          <cell r="AM520">
            <v>25</v>
          </cell>
          <cell r="AN520">
            <v>0</v>
          </cell>
          <cell r="AO520">
            <v>155</v>
          </cell>
          <cell r="AP520">
            <v>30</v>
          </cell>
          <cell r="AQ520">
            <v>70</v>
          </cell>
          <cell r="AR520">
            <v>20</v>
          </cell>
          <cell r="AS520">
            <v>10</v>
          </cell>
          <cell r="AT520">
            <v>15</v>
          </cell>
          <cell r="AU520">
            <v>0.7</v>
          </cell>
          <cell r="AV520">
            <v>1185</v>
          </cell>
          <cell r="AW520">
            <v>710</v>
          </cell>
          <cell r="AX520">
            <v>15</v>
          </cell>
          <cell r="AY520">
            <v>295</v>
          </cell>
          <cell r="AZ520">
            <v>410</v>
          </cell>
          <cell r="BA520">
            <v>470</v>
          </cell>
          <cell r="BB520">
            <v>2.2999999999999998</v>
          </cell>
          <cell r="BC520">
            <v>100</v>
          </cell>
          <cell r="BD520">
            <v>70</v>
          </cell>
          <cell r="BE520">
            <v>0</v>
          </cell>
          <cell r="BF520">
            <v>0</v>
          </cell>
          <cell r="BG520">
            <v>70</v>
          </cell>
          <cell r="BH520">
            <v>30</v>
          </cell>
          <cell r="BI520">
            <v>710</v>
          </cell>
          <cell r="BJ520">
            <v>4.2</v>
          </cell>
          <cell r="BK520">
            <v>2982</v>
          </cell>
          <cell r="BL520">
            <v>1.7</v>
          </cell>
          <cell r="BM520">
            <v>1207</v>
          </cell>
          <cell r="BN520">
            <v>710</v>
          </cell>
          <cell r="BO520">
            <v>80</v>
          </cell>
          <cell r="BP520">
            <v>630</v>
          </cell>
          <cell r="BQ520">
            <v>0</v>
          </cell>
          <cell r="BR520">
            <v>710</v>
          </cell>
          <cell r="BS520">
            <v>385</v>
          </cell>
          <cell r="BT520">
            <v>210</v>
          </cell>
          <cell r="BU520">
            <v>115</v>
          </cell>
          <cell r="BV520">
            <v>710</v>
          </cell>
          <cell r="BW520">
            <v>300</v>
          </cell>
          <cell r="BX520">
            <v>100</v>
          </cell>
          <cell r="BY520">
            <v>65</v>
          </cell>
          <cell r="BZ520">
            <v>40</v>
          </cell>
          <cell r="CA520">
            <v>30</v>
          </cell>
          <cell r="CB520">
            <v>35</v>
          </cell>
          <cell r="CC520">
            <v>45</v>
          </cell>
          <cell r="CD520">
            <v>60</v>
          </cell>
          <cell r="CE520">
            <v>30</v>
          </cell>
          <cell r="CF520">
            <v>710</v>
          </cell>
          <cell r="CG520">
            <v>5</v>
          </cell>
          <cell r="CH520">
            <v>0</v>
          </cell>
          <cell r="CI520">
            <v>0</v>
          </cell>
          <cell r="CJ520">
            <v>20</v>
          </cell>
          <cell r="CK520">
            <v>0</v>
          </cell>
          <cell r="CL520">
            <v>690</v>
          </cell>
          <cell r="CM520">
            <v>5</v>
          </cell>
          <cell r="CN520">
            <v>0</v>
          </cell>
          <cell r="CO520">
            <v>710</v>
          </cell>
          <cell r="CP520">
            <v>400</v>
          </cell>
          <cell r="CQ520">
            <v>200</v>
          </cell>
          <cell r="CR520">
            <v>65</v>
          </cell>
          <cell r="CS520">
            <v>35</v>
          </cell>
          <cell r="CT520">
            <v>0</v>
          </cell>
          <cell r="CU520">
            <v>1185</v>
          </cell>
          <cell r="CV520">
            <v>1.7</v>
          </cell>
          <cell r="CW520">
            <v>710</v>
          </cell>
          <cell r="CX520">
            <v>175</v>
          </cell>
          <cell r="CY520">
            <v>10</v>
          </cell>
          <cell r="CZ520">
            <v>520</v>
          </cell>
        </row>
        <row r="521">
          <cell r="A521" t="str">
            <v>4620041.00</v>
          </cell>
          <cell r="B521" t="str">
            <v>0041.00</v>
          </cell>
          <cell r="C521" t="str">
            <v>Ville-Marie</v>
          </cell>
          <cell r="D521">
            <v>1555</v>
          </cell>
          <cell r="E521">
            <v>1185</v>
          </cell>
          <cell r="F521">
            <v>160</v>
          </cell>
          <cell r="G521">
            <v>30</v>
          </cell>
          <cell r="H521">
            <v>140</v>
          </cell>
          <cell r="I521">
            <v>35</v>
          </cell>
          <cell r="J521">
            <v>1555</v>
          </cell>
          <cell r="K521">
            <v>1260</v>
          </cell>
          <cell r="L521">
            <v>295</v>
          </cell>
          <cell r="M521">
            <v>325</v>
          </cell>
          <cell r="N521">
            <v>255</v>
          </cell>
          <cell r="O521">
            <v>55</v>
          </cell>
          <cell r="P521">
            <v>10</v>
          </cell>
          <cell r="Q521">
            <v>0</v>
          </cell>
          <cell r="R521">
            <v>325</v>
          </cell>
          <cell r="S521">
            <v>245</v>
          </cell>
          <cell r="T521">
            <v>80</v>
          </cell>
          <cell r="U521">
            <v>45</v>
          </cell>
          <cell r="V521">
            <v>30</v>
          </cell>
          <cell r="W521">
            <v>25</v>
          </cell>
          <cell r="X521">
            <v>10</v>
          </cell>
          <cell r="Y521">
            <v>0</v>
          </cell>
          <cell r="Z521">
            <v>170</v>
          </cell>
          <cell r="AA521">
            <v>145</v>
          </cell>
          <cell r="AB521">
            <v>20</v>
          </cell>
          <cell r="AC521">
            <v>25</v>
          </cell>
          <cell r="AD521">
            <v>0</v>
          </cell>
          <cell r="AE521">
            <v>0</v>
          </cell>
          <cell r="AF521">
            <v>80</v>
          </cell>
          <cell r="AG521">
            <v>80</v>
          </cell>
          <cell r="AH521">
            <v>60</v>
          </cell>
          <cell r="AI521">
            <v>10</v>
          </cell>
          <cell r="AJ521">
            <v>10</v>
          </cell>
          <cell r="AK521">
            <v>0</v>
          </cell>
          <cell r="AL521">
            <v>0</v>
          </cell>
          <cell r="AM521">
            <v>0</v>
          </cell>
          <cell r="AN521">
            <v>0</v>
          </cell>
          <cell r="AO521">
            <v>165</v>
          </cell>
          <cell r="AP521">
            <v>55</v>
          </cell>
          <cell r="AQ521">
            <v>55</v>
          </cell>
          <cell r="AR521">
            <v>0</v>
          </cell>
          <cell r="AS521">
            <v>0</v>
          </cell>
          <cell r="AT521">
            <v>45</v>
          </cell>
          <cell r="AU521">
            <v>0.5</v>
          </cell>
          <cell r="AV521">
            <v>1655</v>
          </cell>
          <cell r="AW521">
            <v>920</v>
          </cell>
          <cell r="AX521">
            <v>115</v>
          </cell>
          <cell r="AY521">
            <v>325</v>
          </cell>
          <cell r="AZ521">
            <v>480</v>
          </cell>
          <cell r="BA521">
            <v>735</v>
          </cell>
          <cell r="BB521">
            <v>2.2000000000000002</v>
          </cell>
          <cell r="BC521">
            <v>165</v>
          </cell>
          <cell r="BD521">
            <v>100</v>
          </cell>
          <cell r="BE521">
            <v>0</v>
          </cell>
          <cell r="BF521">
            <v>20</v>
          </cell>
          <cell r="BG521">
            <v>75</v>
          </cell>
          <cell r="BH521">
            <v>65</v>
          </cell>
          <cell r="BI521">
            <v>955</v>
          </cell>
          <cell r="BJ521">
            <v>4</v>
          </cell>
          <cell r="BK521">
            <v>3820</v>
          </cell>
          <cell r="BL521">
            <v>1.7</v>
          </cell>
          <cell r="BM521">
            <v>1623.5</v>
          </cell>
          <cell r="BN521">
            <v>955</v>
          </cell>
          <cell r="BO521">
            <v>85</v>
          </cell>
          <cell r="BP521">
            <v>870</v>
          </cell>
          <cell r="BQ521">
            <v>0</v>
          </cell>
          <cell r="BR521">
            <v>955</v>
          </cell>
          <cell r="BS521">
            <v>605</v>
          </cell>
          <cell r="BT521">
            <v>255</v>
          </cell>
          <cell r="BU521">
            <v>90</v>
          </cell>
          <cell r="BV521">
            <v>955</v>
          </cell>
          <cell r="BW521">
            <v>310</v>
          </cell>
          <cell r="BX521">
            <v>80</v>
          </cell>
          <cell r="BY521">
            <v>155</v>
          </cell>
          <cell r="BZ521">
            <v>200</v>
          </cell>
          <cell r="CA521">
            <v>65</v>
          </cell>
          <cell r="CB521">
            <v>65</v>
          </cell>
          <cell r="CC521">
            <v>25</v>
          </cell>
          <cell r="CD521">
            <v>0</v>
          </cell>
          <cell r="CE521">
            <v>50</v>
          </cell>
          <cell r="CF521">
            <v>955</v>
          </cell>
          <cell r="CG521">
            <v>0</v>
          </cell>
          <cell r="CH521">
            <v>0</v>
          </cell>
          <cell r="CI521">
            <v>0</v>
          </cell>
          <cell r="CJ521">
            <v>10</v>
          </cell>
          <cell r="CK521">
            <v>330</v>
          </cell>
          <cell r="CL521">
            <v>610</v>
          </cell>
          <cell r="CM521">
            <v>5</v>
          </cell>
          <cell r="CN521">
            <v>0</v>
          </cell>
          <cell r="CO521">
            <v>955</v>
          </cell>
          <cell r="CP521">
            <v>480</v>
          </cell>
          <cell r="CQ521">
            <v>335</v>
          </cell>
          <cell r="CR521">
            <v>75</v>
          </cell>
          <cell r="CS521">
            <v>60</v>
          </cell>
          <cell r="CT521">
            <v>5</v>
          </cell>
          <cell r="CU521">
            <v>1655</v>
          </cell>
          <cell r="CV521">
            <v>1.7</v>
          </cell>
          <cell r="CW521">
            <v>955</v>
          </cell>
          <cell r="CX521">
            <v>265</v>
          </cell>
          <cell r="CY521">
            <v>30</v>
          </cell>
          <cell r="CZ521">
            <v>660</v>
          </cell>
        </row>
        <row r="522">
          <cell r="A522" t="str">
            <v>4620042.00</v>
          </cell>
          <cell r="B522" t="str">
            <v>0042.00</v>
          </cell>
          <cell r="C522" t="str">
            <v>Ville-Marie</v>
          </cell>
          <cell r="D522">
            <v>850</v>
          </cell>
          <cell r="E522">
            <v>645</v>
          </cell>
          <cell r="F522">
            <v>85</v>
          </cell>
          <cell r="G522">
            <v>20</v>
          </cell>
          <cell r="H522">
            <v>75</v>
          </cell>
          <cell r="I522">
            <v>20</v>
          </cell>
          <cell r="J522">
            <v>850</v>
          </cell>
          <cell r="K522">
            <v>665</v>
          </cell>
          <cell r="L522">
            <v>185</v>
          </cell>
          <cell r="M522">
            <v>125</v>
          </cell>
          <cell r="N522">
            <v>95</v>
          </cell>
          <cell r="O522">
            <v>15</v>
          </cell>
          <cell r="P522">
            <v>15</v>
          </cell>
          <cell r="Q522">
            <v>0</v>
          </cell>
          <cell r="R522">
            <v>125</v>
          </cell>
          <cell r="S522">
            <v>115</v>
          </cell>
          <cell r="T522">
            <v>45</v>
          </cell>
          <cell r="U522">
            <v>35</v>
          </cell>
          <cell r="V522">
            <v>10</v>
          </cell>
          <cell r="W522">
            <v>0</v>
          </cell>
          <cell r="X522">
            <v>10</v>
          </cell>
          <cell r="Y522">
            <v>0</v>
          </cell>
          <cell r="Z522">
            <v>65</v>
          </cell>
          <cell r="AA522">
            <v>55</v>
          </cell>
          <cell r="AB522">
            <v>15</v>
          </cell>
          <cell r="AC522">
            <v>10</v>
          </cell>
          <cell r="AD522">
            <v>0</v>
          </cell>
          <cell r="AE522">
            <v>0</v>
          </cell>
          <cell r="AF522">
            <v>15</v>
          </cell>
          <cell r="AG522">
            <v>10</v>
          </cell>
          <cell r="AH522">
            <v>10</v>
          </cell>
          <cell r="AI522">
            <v>10</v>
          </cell>
          <cell r="AJ522">
            <v>0</v>
          </cell>
          <cell r="AK522">
            <v>0</v>
          </cell>
          <cell r="AL522">
            <v>0</v>
          </cell>
          <cell r="AM522">
            <v>0</v>
          </cell>
          <cell r="AN522">
            <v>0</v>
          </cell>
          <cell r="AO522">
            <v>60</v>
          </cell>
          <cell r="AP522">
            <v>15</v>
          </cell>
          <cell r="AQ522">
            <v>25</v>
          </cell>
          <cell r="AR522">
            <v>10</v>
          </cell>
          <cell r="AS522">
            <v>10</v>
          </cell>
          <cell r="AT522">
            <v>0</v>
          </cell>
          <cell r="AU522">
            <v>0.5</v>
          </cell>
          <cell r="AV522">
            <v>870</v>
          </cell>
          <cell r="AW522">
            <v>565</v>
          </cell>
          <cell r="AX522">
            <v>35</v>
          </cell>
          <cell r="AY522">
            <v>230</v>
          </cell>
          <cell r="AZ522">
            <v>305</v>
          </cell>
          <cell r="BA522">
            <v>300</v>
          </cell>
          <cell r="BB522">
            <v>2.2999999999999998</v>
          </cell>
          <cell r="BC522">
            <v>115</v>
          </cell>
          <cell r="BD522">
            <v>65</v>
          </cell>
          <cell r="BE522">
            <v>0</v>
          </cell>
          <cell r="BF522">
            <v>0</v>
          </cell>
          <cell r="BG522">
            <v>60</v>
          </cell>
          <cell r="BH522">
            <v>50</v>
          </cell>
          <cell r="BI522">
            <v>530</v>
          </cell>
          <cell r="BJ522">
            <v>4.2</v>
          </cell>
          <cell r="BK522">
            <v>2226</v>
          </cell>
          <cell r="BL522">
            <v>1.6</v>
          </cell>
          <cell r="BM522">
            <v>848</v>
          </cell>
          <cell r="BN522">
            <v>530</v>
          </cell>
          <cell r="BO522">
            <v>135</v>
          </cell>
          <cell r="BP522">
            <v>395</v>
          </cell>
          <cell r="BQ522">
            <v>0</v>
          </cell>
          <cell r="BR522">
            <v>530</v>
          </cell>
          <cell r="BS522">
            <v>310</v>
          </cell>
          <cell r="BT522">
            <v>145</v>
          </cell>
          <cell r="BU522">
            <v>85</v>
          </cell>
          <cell r="BV522">
            <v>530</v>
          </cell>
          <cell r="BW522">
            <v>240</v>
          </cell>
          <cell r="BX522">
            <v>30</v>
          </cell>
          <cell r="BY522">
            <v>40</v>
          </cell>
          <cell r="BZ522">
            <v>95</v>
          </cell>
          <cell r="CA522">
            <v>35</v>
          </cell>
          <cell r="CB522">
            <v>40</v>
          </cell>
          <cell r="CC522">
            <v>30</v>
          </cell>
          <cell r="CD522">
            <v>0</v>
          </cell>
          <cell r="CE522">
            <v>15</v>
          </cell>
          <cell r="CF522">
            <v>530</v>
          </cell>
          <cell r="CG522">
            <v>0</v>
          </cell>
          <cell r="CH522">
            <v>0</v>
          </cell>
          <cell r="CI522">
            <v>0</v>
          </cell>
          <cell r="CJ522">
            <v>0</v>
          </cell>
          <cell r="CK522">
            <v>50</v>
          </cell>
          <cell r="CL522">
            <v>480</v>
          </cell>
          <cell r="CM522">
            <v>0</v>
          </cell>
          <cell r="CN522">
            <v>0</v>
          </cell>
          <cell r="CO522">
            <v>530</v>
          </cell>
          <cell r="CP522">
            <v>310</v>
          </cell>
          <cell r="CQ522">
            <v>160</v>
          </cell>
          <cell r="CR522">
            <v>40</v>
          </cell>
          <cell r="CS522">
            <v>30</v>
          </cell>
          <cell r="CT522">
            <v>0</v>
          </cell>
          <cell r="CU522">
            <v>870</v>
          </cell>
          <cell r="CV522">
            <v>1.6</v>
          </cell>
          <cell r="CW522">
            <v>535</v>
          </cell>
          <cell r="CX522">
            <v>125</v>
          </cell>
          <cell r="CY522">
            <v>0</v>
          </cell>
          <cell r="CZ522">
            <v>405</v>
          </cell>
        </row>
        <row r="523">
          <cell r="A523" t="str">
            <v>4620043.00</v>
          </cell>
          <cell r="B523" t="str">
            <v>0043.00</v>
          </cell>
          <cell r="C523" t="str">
            <v>Ville-Marie</v>
          </cell>
          <cell r="D523">
            <v>875</v>
          </cell>
          <cell r="E523">
            <v>710</v>
          </cell>
          <cell r="F523">
            <v>50</v>
          </cell>
          <cell r="G523">
            <v>20</v>
          </cell>
          <cell r="H523">
            <v>85</v>
          </cell>
          <cell r="I523">
            <v>10</v>
          </cell>
          <cell r="J523">
            <v>880</v>
          </cell>
          <cell r="K523">
            <v>715</v>
          </cell>
          <cell r="L523">
            <v>165</v>
          </cell>
          <cell r="M523" t="str">
            <v>-</v>
          </cell>
          <cell r="N523" t="str">
            <v>-</v>
          </cell>
          <cell r="O523" t="str">
            <v>-</v>
          </cell>
          <cell r="P523" t="str">
            <v>-</v>
          </cell>
          <cell r="Q523" t="str">
            <v>-</v>
          </cell>
          <cell r="R523" t="str">
            <v>-</v>
          </cell>
          <cell r="S523" t="str">
            <v>-</v>
          </cell>
          <cell r="T523" t="str">
            <v>-</v>
          </cell>
          <cell r="U523" t="str">
            <v>-</v>
          </cell>
          <cell r="V523" t="str">
            <v>-</v>
          </cell>
          <cell r="W523" t="str">
            <v>-</v>
          </cell>
          <cell r="X523" t="str">
            <v>-</v>
          </cell>
          <cell r="Y523" t="str">
            <v>-</v>
          </cell>
          <cell r="Z523" t="str">
            <v>-</v>
          </cell>
          <cell r="AA523" t="str">
            <v>-</v>
          </cell>
          <cell r="AB523" t="str">
            <v>-</v>
          </cell>
          <cell r="AC523" t="str">
            <v>-</v>
          </cell>
          <cell r="AD523" t="str">
            <v>-</v>
          </cell>
          <cell r="AE523" t="str">
            <v>-</v>
          </cell>
          <cell r="AF523" t="str">
            <v>-</v>
          </cell>
          <cell r="AG523" t="str">
            <v>-</v>
          </cell>
          <cell r="AH523" t="str">
            <v>-</v>
          </cell>
          <cell r="AI523" t="str">
            <v>-</v>
          </cell>
          <cell r="AJ523" t="str">
            <v>-</v>
          </cell>
          <cell r="AK523" t="str">
            <v>-</v>
          </cell>
          <cell r="AL523" t="str">
            <v>-</v>
          </cell>
          <cell r="AM523" t="str">
            <v>-</v>
          </cell>
          <cell r="AN523" t="str">
            <v>-</v>
          </cell>
          <cell r="AO523" t="str">
            <v>-</v>
          </cell>
          <cell r="AP523" t="str">
            <v>-</v>
          </cell>
          <cell r="AQ523" t="str">
            <v>-</v>
          </cell>
          <cell r="AR523" t="str">
            <v>-</v>
          </cell>
          <cell r="AS523" t="str">
            <v>-</v>
          </cell>
          <cell r="AT523" t="str">
            <v>-</v>
          </cell>
          <cell r="AU523" t="str">
            <v>-</v>
          </cell>
          <cell r="AV523" t="str">
            <v>-</v>
          </cell>
          <cell r="AW523" t="str">
            <v>-</v>
          </cell>
          <cell r="AX523" t="str">
            <v>-</v>
          </cell>
          <cell r="AY523" t="str">
            <v>-</v>
          </cell>
          <cell r="AZ523" t="str">
            <v>-</v>
          </cell>
          <cell r="BA523" t="str">
            <v>-</v>
          </cell>
          <cell r="BB523" t="str">
            <v>-</v>
          </cell>
          <cell r="BC523" t="str">
            <v>-</v>
          </cell>
          <cell r="BD523" t="str">
            <v>-</v>
          </cell>
          <cell r="BE523" t="str">
            <v>-</v>
          </cell>
          <cell r="BF523" t="str">
            <v>-</v>
          </cell>
          <cell r="BG523" t="str">
            <v>-</v>
          </cell>
          <cell r="BH523" t="str">
            <v>-</v>
          </cell>
          <cell r="BI523" t="str">
            <v>-</v>
          </cell>
          <cell r="BJ523" t="str">
            <v>-</v>
          </cell>
          <cell r="BK523" t="e">
            <v>#VALUE!</v>
          </cell>
          <cell r="BL523" t="str">
            <v>-</v>
          </cell>
          <cell r="BM523" t="e">
            <v>#VALUE!</v>
          </cell>
          <cell r="BN523" t="str">
            <v>-</v>
          </cell>
          <cell r="BO523" t="str">
            <v>-</v>
          </cell>
          <cell r="BP523" t="str">
            <v>-</v>
          </cell>
          <cell r="BQ523" t="str">
            <v>-</v>
          </cell>
          <cell r="BR523" t="str">
            <v>-</v>
          </cell>
          <cell r="BS523" t="str">
            <v>-</v>
          </cell>
          <cell r="BT523" t="str">
            <v>-</v>
          </cell>
          <cell r="BU523" t="str">
            <v>-</v>
          </cell>
          <cell r="BV523" t="str">
            <v>-</v>
          </cell>
          <cell r="BW523" t="str">
            <v>-</v>
          </cell>
          <cell r="BX523" t="str">
            <v>-</v>
          </cell>
          <cell r="BY523" t="str">
            <v>-</v>
          </cell>
          <cell r="BZ523" t="str">
            <v>-</v>
          </cell>
          <cell r="CA523" t="str">
            <v>-</v>
          </cell>
          <cell r="CB523" t="str">
            <v>-</v>
          </cell>
          <cell r="CC523" t="str">
            <v>-</v>
          </cell>
          <cell r="CD523" t="str">
            <v>-</v>
          </cell>
          <cell r="CE523" t="str">
            <v>-</v>
          </cell>
          <cell r="CF523">
            <v>500</v>
          </cell>
          <cell r="CG523">
            <v>0</v>
          </cell>
          <cell r="CH523">
            <v>0</v>
          </cell>
          <cell r="CI523">
            <v>0</v>
          </cell>
          <cell r="CJ523">
            <v>0</v>
          </cell>
          <cell r="CK523">
            <v>5</v>
          </cell>
          <cell r="CL523">
            <v>495</v>
          </cell>
          <cell r="CM523">
            <v>0</v>
          </cell>
          <cell r="CN523">
            <v>0</v>
          </cell>
          <cell r="CO523">
            <v>505</v>
          </cell>
          <cell r="CP523">
            <v>315</v>
          </cell>
          <cell r="CQ523">
            <v>140</v>
          </cell>
          <cell r="CR523">
            <v>30</v>
          </cell>
          <cell r="CS523">
            <v>15</v>
          </cell>
          <cell r="CT523">
            <v>0</v>
          </cell>
          <cell r="CU523">
            <v>770</v>
          </cell>
          <cell r="CV523">
            <v>1.5</v>
          </cell>
          <cell r="CW523" t="str">
            <v>-</v>
          </cell>
          <cell r="CX523" t="str">
            <v>-</v>
          </cell>
          <cell r="CY523" t="str">
            <v>-</v>
          </cell>
          <cell r="CZ523" t="str">
            <v>-</v>
          </cell>
        </row>
        <row r="524">
          <cell r="A524" t="str">
            <v>4620044.00</v>
          </cell>
          <cell r="B524" t="str">
            <v>0044.00</v>
          </cell>
          <cell r="C524" t="str">
            <v>Ville-Marie</v>
          </cell>
          <cell r="D524">
            <v>1895</v>
          </cell>
          <cell r="E524">
            <v>1425</v>
          </cell>
          <cell r="F524">
            <v>215</v>
          </cell>
          <cell r="G524">
            <v>40</v>
          </cell>
          <cell r="H524">
            <v>170</v>
          </cell>
          <cell r="I524">
            <v>45</v>
          </cell>
          <cell r="J524">
            <v>1895</v>
          </cell>
          <cell r="K524">
            <v>1490</v>
          </cell>
          <cell r="L524">
            <v>400</v>
          </cell>
          <cell r="M524">
            <v>350</v>
          </cell>
          <cell r="N524">
            <v>235</v>
          </cell>
          <cell r="O524">
            <v>50</v>
          </cell>
          <cell r="P524">
            <v>0</v>
          </cell>
          <cell r="Q524">
            <v>60</v>
          </cell>
          <cell r="R524">
            <v>350</v>
          </cell>
          <cell r="S524">
            <v>255</v>
          </cell>
          <cell r="T524">
            <v>100</v>
          </cell>
          <cell r="U524">
            <v>40</v>
          </cell>
          <cell r="V524">
            <v>55</v>
          </cell>
          <cell r="W524">
            <v>20</v>
          </cell>
          <cell r="X524">
            <v>10</v>
          </cell>
          <cell r="Y524">
            <v>30</v>
          </cell>
          <cell r="Z524">
            <v>160</v>
          </cell>
          <cell r="AA524">
            <v>135</v>
          </cell>
          <cell r="AB524">
            <v>25</v>
          </cell>
          <cell r="AC524">
            <v>15</v>
          </cell>
          <cell r="AD524">
            <v>0</v>
          </cell>
          <cell r="AE524">
            <v>10</v>
          </cell>
          <cell r="AF524">
            <v>95</v>
          </cell>
          <cell r="AG524">
            <v>80</v>
          </cell>
          <cell r="AH524">
            <v>40</v>
          </cell>
          <cell r="AI524">
            <v>15</v>
          </cell>
          <cell r="AJ524">
            <v>20</v>
          </cell>
          <cell r="AK524">
            <v>15</v>
          </cell>
          <cell r="AL524">
            <v>15</v>
          </cell>
          <cell r="AM524">
            <v>0</v>
          </cell>
          <cell r="AN524">
            <v>0</v>
          </cell>
          <cell r="AO524">
            <v>335</v>
          </cell>
          <cell r="AP524">
            <v>105</v>
          </cell>
          <cell r="AQ524">
            <v>65</v>
          </cell>
          <cell r="AR524">
            <v>25</v>
          </cell>
          <cell r="AS524">
            <v>70</v>
          </cell>
          <cell r="AT524">
            <v>80</v>
          </cell>
          <cell r="AU524">
            <v>1</v>
          </cell>
          <cell r="AV524">
            <v>2015</v>
          </cell>
          <cell r="AW524">
            <v>1070</v>
          </cell>
          <cell r="AX524">
            <v>20</v>
          </cell>
          <cell r="AY524">
            <v>415</v>
          </cell>
          <cell r="AZ524">
            <v>635</v>
          </cell>
          <cell r="BA524">
            <v>945</v>
          </cell>
          <cell r="BB524">
            <v>2.7</v>
          </cell>
          <cell r="BC524">
            <v>150</v>
          </cell>
          <cell r="BD524">
            <v>100</v>
          </cell>
          <cell r="BE524">
            <v>0</v>
          </cell>
          <cell r="BF524">
            <v>10</v>
          </cell>
          <cell r="BG524">
            <v>85</v>
          </cell>
          <cell r="BH524">
            <v>45</v>
          </cell>
          <cell r="BI524">
            <v>1165</v>
          </cell>
          <cell r="BJ524">
            <v>4.2</v>
          </cell>
          <cell r="BK524">
            <v>4893</v>
          </cell>
          <cell r="BL524">
            <v>1.7</v>
          </cell>
          <cell r="BM524">
            <v>1980.5</v>
          </cell>
          <cell r="BN524">
            <v>1170</v>
          </cell>
          <cell r="BO524">
            <v>310</v>
          </cell>
          <cell r="BP524">
            <v>860</v>
          </cell>
          <cell r="BQ524">
            <v>0</v>
          </cell>
          <cell r="BR524">
            <v>1165</v>
          </cell>
          <cell r="BS524">
            <v>700</v>
          </cell>
          <cell r="BT524">
            <v>320</v>
          </cell>
          <cell r="BU524">
            <v>145</v>
          </cell>
          <cell r="BV524">
            <v>1170</v>
          </cell>
          <cell r="BW524">
            <v>445</v>
          </cell>
          <cell r="BX524">
            <v>95</v>
          </cell>
          <cell r="BY524">
            <v>85</v>
          </cell>
          <cell r="BZ524">
            <v>215</v>
          </cell>
          <cell r="CA524">
            <v>75</v>
          </cell>
          <cell r="CB524">
            <v>55</v>
          </cell>
          <cell r="CC524">
            <v>65</v>
          </cell>
          <cell r="CD524">
            <v>30</v>
          </cell>
          <cell r="CE524">
            <v>100</v>
          </cell>
          <cell r="CF524">
            <v>1170</v>
          </cell>
          <cell r="CG524">
            <v>5</v>
          </cell>
          <cell r="CH524">
            <v>0</v>
          </cell>
          <cell r="CI524">
            <v>35</v>
          </cell>
          <cell r="CJ524">
            <v>20</v>
          </cell>
          <cell r="CK524">
            <v>80</v>
          </cell>
          <cell r="CL524">
            <v>1030</v>
          </cell>
          <cell r="CM524">
            <v>5</v>
          </cell>
          <cell r="CN524">
            <v>0</v>
          </cell>
          <cell r="CO524">
            <v>1170</v>
          </cell>
          <cell r="CP524">
            <v>615</v>
          </cell>
          <cell r="CQ524">
            <v>395</v>
          </cell>
          <cell r="CR524">
            <v>95</v>
          </cell>
          <cell r="CS524">
            <v>50</v>
          </cell>
          <cell r="CT524">
            <v>15</v>
          </cell>
          <cell r="CU524">
            <v>2020</v>
          </cell>
          <cell r="CV524">
            <v>1.7</v>
          </cell>
          <cell r="CW524">
            <v>1165</v>
          </cell>
          <cell r="CX524">
            <v>350</v>
          </cell>
          <cell r="CY524">
            <v>0</v>
          </cell>
          <cell r="CZ524">
            <v>820</v>
          </cell>
        </row>
        <row r="525">
          <cell r="A525" t="str">
            <v>4620045.00</v>
          </cell>
          <cell r="B525" t="str">
            <v>0045.00</v>
          </cell>
          <cell r="C525" t="str">
            <v>Ville-Marie</v>
          </cell>
          <cell r="D525">
            <v>1465</v>
          </cell>
          <cell r="E525">
            <v>1015</v>
          </cell>
          <cell r="F525">
            <v>165</v>
          </cell>
          <cell r="G525">
            <v>40</v>
          </cell>
          <cell r="H525">
            <v>135</v>
          </cell>
          <cell r="I525">
            <v>110</v>
          </cell>
          <cell r="J525">
            <v>1470</v>
          </cell>
          <cell r="K525">
            <v>1195</v>
          </cell>
          <cell r="L525">
            <v>270</v>
          </cell>
          <cell r="M525">
            <v>270</v>
          </cell>
          <cell r="N525">
            <v>225</v>
          </cell>
          <cell r="O525">
            <v>10</v>
          </cell>
          <cell r="P525">
            <v>30</v>
          </cell>
          <cell r="Q525">
            <v>0</v>
          </cell>
          <cell r="R525">
            <v>270</v>
          </cell>
          <cell r="S525">
            <v>225</v>
          </cell>
          <cell r="T525">
            <v>65</v>
          </cell>
          <cell r="U525">
            <v>50</v>
          </cell>
          <cell r="V525">
            <v>15</v>
          </cell>
          <cell r="W525">
            <v>0</v>
          </cell>
          <cell r="X525">
            <v>15</v>
          </cell>
          <cell r="Y525">
            <v>0</v>
          </cell>
          <cell r="Z525">
            <v>160</v>
          </cell>
          <cell r="AA525">
            <v>140</v>
          </cell>
          <cell r="AB525">
            <v>20</v>
          </cell>
          <cell r="AC525">
            <v>10</v>
          </cell>
          <cell r="AD525">
            <v>15</v>
          </cell>
          <cell r="AE525">
            <v>0</v>
          </cell>
          <cell r="AF525">
            <v>40</v>
          </cell>
          <cell r="AG525">
            <v>30</v>
          </cell>
          <cell r="AH525">
            <v>25</v>
          </cell>
          <cell r="AI525">
            <v>0</v>
          </cell>
          <cell r="AJ525">
            <v>0</v>
          </cell>
          <cell r="AK525">
            <v>10</v>
          </cell>
          <cell r="AL525">
            <v>10</v>
          </cell>
          <cell r="AM525">
            <v>0</v>
          </cell>
          <cell r="AN525">
            <v>0</v>
          </cell>
          <cell r="AO525">
            <v>135</v>
          </cell>
          <cell r="AP525">
            <v>10</v>
          </cell>
          <cell r="AQ525">
            <v>10</v>
          </cell>
          <cell r="AR525">
            <v>50</v>
          </cell>
          <cell r="AS525">
            <v>40</v>
          </cell>
          <cell r="AT525">
            <v>25</v>
          </cell>
          <cell r="AU525">
            <v>0.5</v>
          </cell>
          <cell r="AV525">
            <v>1415</v>
          </cell>
          <cell r="AW525">
            <v>780</v>
          </cell>
          <cell r="AX525">
            <v>20</v>
          </cell>
          <cell r="AY525">
            <v>195</v>
          </cell>
          <cell r="AZ525">
            <v>565</v>
          </cell>
          <cell r="BA525">
            <v>635</v>
          </cell>
          <cell r="BB525">
            <v>2.2999999999999998</v>
          </cell>
          <cell r="BC525">
            <v>215</v>
          </cell>
          <cell r="BD525">
            <v>145</v>
          </cell>
          <cell r="BE525">
            <v>10</v>
          </cell>
          <cell r="BF525">
            <v>10</v>
          </cell>
          <cell r="BG525">
            <v>130</v>
          </cell>
          <cell r="BH525">
            <v>70</v>
          </cell>
          <cell r="BI525">
            <v>925</v>
          </cell>
          <cell r="BJ525">
            <v>3.8</v>
          </cell>
          <cell r="BK525">
            <v>3515</v>
          </cell>
          <cell r="BL525">
            <v>1.3</v>
          </cell>
          <cell r="BM525">
            <v>1202.5</v>
          </cell>
          <cell r="BN525">
            <v>930</v>
          </cell>
          <cell r="BO525">
            <v>125</v>
          </cell>
          <cell r="BP525">
            <v>795</v>
          </cell>
          <cell r="BQ525">
            <v>0</v>
          </cell>
          <cell r="BR525">
            <v>930</v>
          </cell>
          <cell r="BS525">
            <v>595</v>
          </cell>
          <cell r="BT525">
            <v>275</v>
          </cell>
          <cell r="BU525">
            <v>55</v>
          </cell>
          <cell r="BV525">
            <v>925</v>
          </cell>
          <cell r="BW525">
            <v>335</v>
          </cell>
          <cell r="BX525">
            <v>70</v>
          </cell>
          <cell r="BY525">
            <v>190</v>
          </cell>
          <cell r="BZ525">
            <v>180</v>
          </cell>
          <cell r="CA525">
            <v>55</v>
          </cell>
          <cell r="CB525">
            <v>60</v>
          </cell>
          <cell r="CC525">
            <v>35</v>
          </cell>
          <cell r="CD525">
            <v>0</v>
          </cell>
          <cell r="CE525">
            <v>10</v>
          </cell>
          <cell r="CF525">
            <v>925</v>
          </cell>
          <cell r="CG525">
            <v>5</v>
          </cell>
          <cell r="CH525">
            <v>0</v>
          </cell>
          <cell r="CI525">
            <v>0</v>
          </cell>
          <cell r="CJ525">
            <v>15</v>
          </cell>
          <cell r="CK525">
            <v>165</v>
          </cell>
          <cell r="CL525">
            <v>740</v>
          </cell>
          <cell r="CM525">
            <v>0</v>
          </cell>
          <cell r="CN525">
            <v>0</v>
          </cell>
          <cell r="CO525">
            <v>930</v>
          </cell>
          <cell r="CP525">
            <v>565</v>
          </cell>
          <cell r="CQ525">
            <v>280</v>
          </cell>
          <cell r="CR525">
            <v>40</v>
          </cell>
          <cell r="CS525">
            <v>30</v>
          </cell>
          <cell r="CT525">
            <v>0</v>
          </cell>
          <cell r="CU525">
            <v>1415</v>
          </cell>
          <cell r="CV525">
            <v>1.5</v>
          </cell>
          <cell r="CW525">
            <v>925</v>
          </cell>
          <cell r="CX525">
            <v>270</v>
          </cell>
          <cell r="CY525">
            <v>0</v>
          </cell>
          <cell r="CZ525">
            <v>655</v>
          </cell>
        </row>
        <row r="526">
          <cell r="A526" t="str">
            <v>4620046.00</v>
          </cell>
          <cell r="B526" t="str">
            <v>0046.00</v>
          </cell>
          <cell r="C526" t="str">
            <v>Ville-Marie</v>
          </cell>
          <cell r="D526">
            <v>1840</v>
          </cell>
          <cell r="E526">
            <v>1420</v>
          </cell>
          <cell r="F526">
            <v>180</v>
          </cell>
          <cell r="G526">
            <v>35</v>
          </cell>
          <cell r="H526">
            <v>145</v>
          </cell>
          <cell r="I526">
            <v>55</v>
          </cell>
          <cell r="J526">
            <v>1840</v>
          </cell>
          <cell r="K526">
            <v>1475</v>
          </cell>
          <cell r="L526">
            <v>360</v>
          </cell>
          <cell r="M526">
            <v>370</v>
          </cell>
          <cell r="N526">
            <v>245</v>
          </cell>
          <cell r="O526">
            <v>70</v>
          </cell>
          <cell r="P526">
            <v>35</v>
          </cell>
          <cell r="Q526">
            <v>15</v>
          </cell>
          <cell r="R526">
            <v>370</v>
          </cell>
          <cell r="S526">
            <v>280</v>
          </cell>
          <cell r="T526">
            <v>110</v>
          </cell>
          <cell r="U526">
            <v>65</v>
          </cell>
          <cell r="V526">
            <v>45</v>
          </cell>
          <cell r="W526">
            <v>15</v>
          </cell>
          <cell r="X526">
            <v>15</v>
          </cell>
          <cell r="Y526">
            <v>10</v>
          </cell>
          <cell r="Z526">
            <v>170</v>
          </cell>
          <cell r="AA526">
            <v>135</v>
          </cell>
          <cell r="AB526">
            <v>35</v>
          </cell>
          <cell r="AC526">
            <v>10</v>
          </cell>
          <cell r="AD526">
            <v>20</v>
          </cell>
          <cell r="AE526">
            <v>0</v>
          </cell>
          <cell r="AF526">
            <v>95</v>
          </cell>
          <cell r="AG526">
            <v>80</v>
          </cell>
          <cell r="AH526">
            <v>40</v>
          </cell>
          <cell r="AI526">
            <v>40</v>
          </cell>
          <cell r="AJ526">
            <v>0</v>
          </cell>
          <cell r="AK526">
            <v>10</v>
          </cell>
          <cell r="AL526">
            <v>0</v>
          </cell>
          <cell r="AM526">
            <v>10</v>
          </cell>
          <cell r="AN526">
            <v>0</v>
          </cell>
          <cell r="AO526">
            <v>285</v>
          </cell>
          <cell r="AP526">
            <v>65</v>
          </cell>
          <cell r="AQ526">
            <v>110</v>
          </cell>
          <cell r="AR526">
            <v>30</v>
          </cell>
          <cell r="AS526">
            <v>50</v>
          </cell>
          <cell r="AT526">
            <v>35</v>
          </cell>
          <cell r="AU526">
            <v>0.7</v>
          </cell>
          <cell r="AV526">
            <v>1845</v>
          </cell>
          <cell r="AW526">
            <v>915</v>
          </cell>
          <cell r="AX526">
            <v>15</v>
          </cell>
          <cell r="AY526">
            <v>320</v>
          </cell>
          <cell r="AZ526">
            <v>570</v>
          </cell>
          <cell r="BA526">
            <v>930</v>
          </cell>
          <cell r="BB526">
            <v>2.5</v>
          </cell>
          <cell r="BC526">
            <v>160</v>
          </cell>
          <cell r="BD526">
            <v>55</v>
          </cell>
          <cell r="BE526">
            <v>10</v>
          </cell>
          <cell r="BF526">
            <v>0</v>
          </cell>
          <cell r="BG526">
            <v>45</v>
          </cell>
          <cell r="BH526">
            <v>105</v>
          </cell>
          <cell r="BI526">
            <v>1090</v>
          </cell>
          <cell r="BJ526">
            <v>3.8</v>
          </cell>
          <cell r="BK526">
            <v>4142</v>
          </cell>
          <cell r="BL526">
            <v>1.5</v>
          </cell>
          <cell r="BM526">
            <v>1635</v>
          </cell>
          <cell r="BN526">
            <v>1095</v>
          </cell>
          <cell r="BO526">
            <v>235</v>
          </cell>
          <cell r="BP526">
            <v>860</v>
          </cell>
          <cell r="BQ526">
            <v>0</v>
          </cell>
          <cell r="BR526">
            <v>1095</v>
          </cell>
          <cell r="BS526">
            <v>675</v>
          </cell>
          <cell r="BT526">
            <v>310</v>
          </cell>
          <cell r="BU526">
            <v>110</v>
          </cell>
          <cell r="BV526">
            <v>1090</v>
          </cell>
          <cell r="BW526">
            <v>395</v>
          </cell>
          <cell r="BX526">
            <v>125</v>
          </cell>
          <cell r="BY526">
            <v>165</v>
          </cell>
          <cell r="BZ526">
            <v>95</v>
          </cell>
          <cell r="CA526">
            <v>90</v>
          </cell>
          <cell r="CB526">
            <v>65</v>
          </cell>
          <cell r="CC526">
            <v>50</v>
          </cell>
          <cell r="CD526">
            <v>75</v>
          </cell>
          <cell r="CE526">
            <v>25</v>
          </cell>
          <cell r="CF526">
            <v>1095</v>
          </cell>
          <cell r="CG526">
            <v>5</v>
          </cell>
          <cell r="CH526">
            <v>5</v>
          </cell>
          <cell r="CI526">
            <v>20</v>
          </cell>
          <cell r="CJ526">
            <v>30</v>
          </cell>
          <cell r="CK526">
            <v>5</v>
          </cell>
          <cell r="CL526">
            <v>1015</v>
          </cell>
          <cell r="CM526">
            <v>15</v>
          </cell>
          <cell r="CN526">
            <v>0</v>
          </cell>
          <cell r="CO526">
            <v>1095</v>
          </cell>
          <cell r="CP526">
            <v>575</v>
          </cell>
          <cell r="CQ526">
            <v>370</v>
          </cell>
          <cell r="CR526">
            <v>90</v>
          </cell>
          <cell r="CS526">
            <v>55</v>
          </cell>
          <cell r="CT526">
            <v>5</v>
          </cell>
          <cell r="CU526">
            <v>1840</v>
          </cell>
          <cell r="CV526">
            <v>1.7</v>
          </cell>
          <cell r="CW526">
            <v>1095</v>
          </cell>
          <cell r="CX526">
            <v>360</v>
          </cell>
          <cell r="CY526">
            <v>0</v>
          </cell>
          <cell r="CZ526">
            <v>730</v>
          </cell>
        </row>
        <row r="527">
          <cell r="A527" t="str">
            <v>4620047.00</v>
          </cell>
          <cell r="B527" t="str">
            <v>0047.00</v>
          </cell>
          <cell r="C527" t="str">
            <v>Ville-Marie</v>
          </cell>
          <cell r="D527">
            <v>635</v>
          </cell>
          <cell r="E527">
            <v>485</v>
          </cell>
          <cell r="F527">
            <v>70</v>
          </cell>
          <cell r="G527">
            <v>10</v>
          </cell>
          <cell r="H527">
            <v>60</v>
          </cell>
          <cell r="I527">
            <v>15</v>
          </cell>
          <cell r="J527">
            <v>635</v>
          </cell>
          <cell r="K527">
            <v>525</v>
          </cell>
          <cell r="L527">
            <v>115</v>
          </cell>
          <cell r="M527">
            <v>135</v>
          </cell>
          <cell r="N527">
            <v>85</v>
          </cell>
          <cell r="O527">
            <v>30</v>
          </cell>
          <cell r="P527">
            <v>20</v>
          </cell>
          <cell r="Q527">
            <v>0</v>
          </cell>
          <cell r="R527">
            <v>135</v>
          </cell>
          <cell r="S527">
            <v>90</v>
          </cell>
          <cell r="T527">
            <v>25</v>
          </cell>
          <cell r="U527">
            <v>15</v>
          </cell>
          <cell r="V527">
            <v>15</v>
          </cell>
          <cell r="W527">
            <v>10</v>
          </cell>
          <cell r="X527">
            <v>10</v>
          </cell>
          <cell r="Y527">
            <v>0</v>
          </cell>
          <cell r="Z527">
            <v>65</v>
          </cell>
          <cell r="AA527">
            <v>40</v>
          </cell>
          <cell r="AB527">
            <v>20</v>
          </cell>
          <cell r="AC527">
            <v>20</v>
          </cell>
          <cell r="AD527">
            <v>0</v>
          </cell>
          <cell r="AE527">
            <v>0</v>
          </cell>
          <cell r="AF527">
            <v>45</v>
          </cell>
          <cell r="AG527">
            <v>40</v>
          </cell>
          <cell r="AH527">
            <v>25</v>
          </cell>
          <cell r="AI527">
            <v>0</v>
          </cell>
          <cell r="AJ527">
            <v>10</v>
          </cell>
          <cell r="AK527">
            <v>10</v>
          </cell>
          <cell r="AL527">
            <v>0</v>
          </cell>
          <cell r="AM527">
            <v>0</v>
          </cell>
          <cell r="AN527">
            <v>0</v>
          </cell>
          <cell r="AO527">
            <v>110</v>
          </cell>
          <cell r="AP527">
            <v>20</v>
          </cell>
          <cell r="AQ527">
            <v>35</v>
          </cell>
          <cell r="AR527">
            <v>10</v>
          </cell>
          <cell r="AS527">
            <v>30</v>
          </cell>
          <cell r="AT527">
            <v>0</v>
          </cell>
          <cell r="AU527">
            <v>0.8</v>
          </cell>
          <cell r="AV527">
            <v>695</v>
          </cell>
          <cell r="AW527">
            <v>355</v>
          </cell>
          <cell r="AX527">
            <v>0</v>
          </cell>
          <cell r="AY527">
            <v>195</v>
          </cell>
          <cell r="AZ527">
            <v>160</v>
          </cell>
          <cell r="BA527">
            <v>335</v>
          </cell>
          <cell r="BB527">
            <v>2.5</v>
          </cell>
          <cell r="BC527">
            <v>15</v>
          </cell>
          <cell r="BD527">
            <v>15</v>
          </cell>
          <cell r="BE527">
            <v>0</v>
          </cell>
          <cell r="BF527">
            <v>10</v>
          </cell>
          <cell r="BG527">
            <v>10</v>
          </cell>
          <cell r="BH527">
            <v>0</v>
          </cell>
          <cell r="BI527">
            <v>375</v>
          </cell>
          <cell r="BJ527">
            <v>4.3</v>
          </cell>
          <cell r="BK527">
            <v>1612.5</v>
          </cell>
          <cell r="BL527">
            <v>1.8</v>
          </cell>
          <cell r="BM527">
            <v>675</v>
          </cell>
          <cell r="BN527">
            <v>375</v>
          </cell>
          <cell r="BO527">
            <v>95</v>
          </cell>
          <cell r="BP527">
            <v>285</v>
          </cell>
          <cell r="BQ527">
            <v>0</v>
          </cell>
          <cell r="BR527">
            <v>375</v>
          </cell>
          <cell r="BS527">
            <v>210</v>
          </cell>
          <cell r="BT527">
            <v>130</v>
          </cell>
          <cell r="BU527">
            <v>30</v>
          </cell>
          <cell r="BV527">
            <v>375</v>
          </cell>
          <cell r="BW527">
            <v>170</v>
          </cell>
          <cell r="BX527">
            <v>25</v>
          </cell>
          <cell r="BY527">
            <v>20</v>
          </cell>
          <cell r="BZ527">
            <v>30</v>
          </cell>
          <cell r="CA527">
            <v>30</v>
          </cell>
          <cell r="CB527">
            <v>80</v>
          </cell>
          <cell r="CC527">
            <v>10</v>
          </cell>
          <cell r="CD527">
            <v>10</v>
          </cell>
          <cell r="CE527">
            <v>10</v>
          </cell>
          <cell r="CF527">
            <v>375</v>
          </cell>
          <cell r="CG527">
            <v>0</v>
          </cell>
          <cell r="CH527">
            <v>0</v>
          </cell>
          <cell r="CI527">
            <v>10</v>
          </cell>
          <cell r="CJ527">
            <v>10</v>
          </cell>
          <cell r="CK527">
            <v>0</v>
          </cell>
          <cell r="CL527">
            <v>355</v>
          </cell>
          <cell r="CM527">
            <v>0</v>
          </cell>
          <cell r="CN527">
            <v>0</v>
          </cell>
          <cell r="CO527">
            <v>375</v>
          </cell>
          <cell r="CP527">
            <v>170</v>
          </cell>
          <cell r="CQ527">
            <v>130</v>
          </cell>
          <cell r="CR527">
            <v>55</v>
          </cell>
          <cell r="CS527">
            <v>20</v>
          </cell>
          <cell r="CT527">
            <v>0</v>
          </cell>
          <cell r="CU527">
            <v>690</v>
          </cell>
          <cell r="CV527">
            <v>1.8</v>
          </cell>
          <cell r="CW527">
            <v>375</v>
          </cell>
          <cell r="CX527">
            <v>135</v>
          </cell>
          <cell r="CY527">
            <v>0</v>
          </cell>
          <cell r="CZ527">
            <v>240</v>
          </cell>
        </row>
        <row r="528">
          <cell r="A528" t="str">
            <v>4620048.00</v>
          </cell>
          <cell r="B528" t="str">
            <v>0048.00</v>
          </cell>
          <cell r="C528" t="str">
            <v>Ville-Marie</v>
          </cell>
          <cell r="D528">
            <v>1940</v>
          </cell>
          <cell r="E528">
            <v>1485</v>
          </cell>
          <cell r="F528">
            <v>230</v>
          </cell>
          <cell r="G528">
            <v>40</v>
          </cell>
          <cell r="H528">
            <v>145</v>
          </cell>
          <cell r="I528">
            <v>45</v>
          </cell>
          <cell r="J528">
            <v>1940</v>
          </cell>
          <cell r="K528">
            <v>1480</v>
          </cell>
          <cell r="L528">
            <v>465</v>
          </cell>
          <cell r="M528">
            <v>435</v>
          </cell>
          <cell r="N528">
            <v>325</v>
          </cell>
          <cell r="O528">
            <v>65</v>
          </cell>
          <cell r="P528">
            <v>30</v>
          </cell>
          <cell r="Q528">
            <v>20</v>
          </cell>
          <cell r="R528">
            <v>440</v>
          </cell>
          <cell r="S528">
            <v>335</v>
          </cell>
          <cell r="T528">
            <v>100</v>
          </cell>
          <cell r="U528">
            <v>70</v>
          </cell>
          <cell r="V528">
            <v>30</v>
          </cell>
          <cell r="W528">
            <v>10</v>
          </cell>
          <cell r="X528">
            <v>15</v>
          </cell>
          <cell r="Y528">
            <v>0</v>
          </cell>
          <cell r="Z528">
            <v>235</v>
          </cell>
          <cell r="AA528">
            <v>210</v>
          </cell>
          <cell r="AB528">
            <v>25</v>
          </cell>
          <cell r="AC528">
            <v>20</v>
          </cell>
          <cell r="AD528">
            <v>10</v>
          </cell>
          <cell r="AE528">
            <v>0</v>
          </cell>
          <cell r="AF528">
            <v>100</v>
          </cell>
          <cell r="AG528">
            <v>85</v>
          </cell>
          <cell r="AH528">
            <v>25</v>
          </cell>
          <cell r="AI528">
            <v>30</v>
          </cell>
          <cell r="AJ528">
            <v>30</v>
          </cell>
          <cell r="AK528">
            <v>15</v>
          </cell>
          <cell r="AL528">
            <v>20</v>
          </cell>
          <cell r="AM528">
            <v>0</v>
          </cell>
          <cell r="AN528">
            <v>0</v>
          </cell>
          <cell r="AO528">
            <v>295</v>
          </cell>
          <cell r="AP528">
            <v>90</v>
          </cell>
          <cell r="AQ528">
            <v>80</v>
          </cell>
          <cell r="AR528">
            <v>30</v>
          </cell>
          <cell r="AS528">
            <v>50</v>
          </cell>
          <cell r="AT528">
            <v>40</v>
          </cell>
          <cell r="AU528">
            <v>0.7</v>
          </cell>
          <cell r="AV528">
            <v>2120</v>
          </cell>
          <cell r="AW528">
            <v>1050</v>
          </cell>
          <cell r="AX528">
            <v>45</v>
          </cell>
          <cell r="AY528">
            <v>455</v>
          </cell>
          <cell r="AZ528">
            <v>545</v>
          </cell>
          <cell r="BA528">
            <v>1070</v>
          </cell>
          <cell r="BB528">
            <v>2.4</v>
          </cell>
          <cell r="BC528">
            <v>110</v>
          </cell>
          <cell r="BD528">
            <v>60</v>
          </cell>
          <cell r="BE528">
            <v>0</v>
          </cell>
          <cell r="BF528">
            <v>0</v>
          </cell>
          <cell r="BG528">
            <v>55</v>
          </cell>
          <cell r="BH528">
            <v>45</v>
          </cell>
          <cell r="BI528">
            <v>1170</v>
          </cell>
          <cell r="BJ528">
            <v>4.5</v>
          </cell>
          <cell r="BK528">
            <v>5265</v>
          </cell>
          <cell r="BL528">
            <v>1.7</v>
          </cell>
          <cell r="BM528">
            <v>1989</v>
          </cell>
          <cell r="BN528">
            <v>1170</v>
          </cell>
          <cell r="BO528">
            <v>155</v>
          </cell>
          <cell r="BP528">
            <v>1015</v>
          </cell>
          <cell r="BQ528">
            <v>0</v>
          </cell>
          <cell r="BR528">
            <v>1170</v>
          </cell>
          <cell r="BS528">
            <v>470</v>
          </cell>
          <cell r="BT528">
            <v>565</v>
          </cell>
          <cell r="BU528">
            <v>140</v>
          </cell>
          <cell r="BV528">
            <v>1175</v>
          </cell>
          <cell r="BW528">
            <v>615</v>
          </cell>
          <cell r="BX528">
            <v>270</v>
          </cell>
          <cell r="BY528">
            <v>95</v>
          </cell>
          <cell r="BZ528">
            <v>95</v>
          </cell>
          <cell r="CA528">
            <v>25</v>
          </cell>
          <cell r="CB528">
            <v>45</v>
          </cell>
          <cell r="CC528">
            <v>10</v>
          </cell>
          <cell r="CD528">
            <v>0</v>
          </cell>
          <cell r="CE528">
            <v>10</v>
          </cell>
          <cell r="CF528">
            <v>1175</v>
          </cell>
          <cell r="CG528">
            <v>0</v>
          </cell>
          <cell r="CH528">
            <v>0</v>
          </cell>
          <cell r="CI528">
            <v>10</v>
          </cell>
          <cell r="CJ528">
            <v>70</v>
          </cell>
          <cell r="CK528">
            <v>0</v>
          </cell>
          <cell r="CL528">
            <v>1095</v>
          </cell>
          <cell r="CM528">
            <v>0</v>
          </cell>
          <cell r="CN528">
            <v>0</v>
          </cell>
          <cell r="CO528">
            <v>1175</v>
          </cell>
          <cell r="CP528">
            <v>535</v>
          </cell>
          <cell r="CQ528">
            <v>435</v>
          </cell>
          <cell r="CR528">
            <v>135</v>
          </cell>
          <cell r="CS528">
            <v>60</v>
          </cell>
          <cell r="CT528">
            <v>10</v>
          </cell>
          <cell r="CU528">
            <v>2115</v>
          </cell>
          <cell r="CV528">
            <v>1.8</v>
          </cell>
          <cell r="CW528">
            <v>1170</v>
          </cell>
          <cell r="CX528">
            <v>435</v>
          </cell>
          <cell r="CY528">
            <v>0</v>
          </cell>
          <cell r="CZ528">
            <v>735</v>
          </cell>
        </row>
        <row r="529">
          <cell r="A529" t="str">
            <v>4620049.00</v>
          </cell>
          <cell r="B529" t="str">
            <v>0049.00</v>
          </cell>
          <cell r="C529" t="str">
            <v>Ville-Marie</v>
          </cell>
          <cell r="D529">
            <v>1275</v>
          </cell>
          <cell r="E529">
            <v>900</v>
          </cell>
          <cell r="F529">
            <v>160</v>
          </cell>
          <cell r="G529">
            <v>25</v>
          </cell>
          <cell r="H529">
            <v>130</v>
          </cell>
          <cell r="I529">
            <v>60</v>
          </cell>
          <cell r="J529">
            <v>1275</v>
          </cell>
          <cell r="K529">
            <v>1025</v>
          </cell>
          <cell r="L529">
            <v>255</v>
          </cell>
          <cell r="M529">
            <v>260</v>
          </cell>
          <cell r="N529">
            <v>175</v>
          </cell>
          <cell r="O529">
            <v>45</v>
          </cell>
          <cell r="P529">
            <v>25</v>
          </cell>
          <cell r="Q529">
            <v>15</v>
          </cell>
          <cell r="R529">
            <v>260</v>
          </cell>
          <cell r="S529">
            <v>200</v>
          </cell>
          <cell r="T529">
            <v>55</v>
          </cell>
          <cell r="U529">
            <v>20</v>
          </cell>
          <cell r="V529">
            <v>35</v>
          </cell>
          <cell r="W529">
            <v>30</v>
          </cell>
          <cell r="X529">
            <v>0</v>
          </cell>
          <cell r="Y529">
            <v>0</v>
          </cell>
          <cell r="Z529">
            <v>140</v>
          </cell>
          <cell r="AA529">
            <v>105</v>
          </cell>
          <cell r="AB529">
            <v>35</v>
          </cell>
          <cell r="AC529">
            <v>15</v>
          </cell>
          <cell r="AD529">
            <v>10</v>
          </cell>
          <cell r="AE529">
            <v>15</v>
          </cell>
          <cell r="AF529">
            <v>65</v>
          </cell>
          <cell r="AG529">
            <v>50</v>
          </cell>
          <cell r="AH529">
            <v>35</v>
          </cell>
          <cell r="AI529">
            <v>0</v>
          </cell>
          <cell r="AJ529">
            <v>10</v>
          </cell>
          <cell r="AK529">
            <v>10</v>
          </cell>
          <cell r="AL529">
            <v>15</v>
          </cell>
          <cell r="AM529">
            <v>0</v>
          </cell>
          <cell r="AN529">
            <v>0</v>
          </cell>
          <cell r="AO529">
            <v>205</v>
          </cell>
          <cell r="AP529">
            <v>50</v>
          </cell>
          <cell r="AQ529">
            <v>40</v>
          </cell>
          <cell r="AR529">
            <v>30</v>
          </cell>
          <cell r="AS529">
            <v>40</v>
          </cell>
          <cell r="AT529">
            <v>45</v>
          </cell>
          <cell r="AU529">
            <v>0.8</v>
          </cell>
          <cell r="AV529">
            <v>1340</v>
          </cell>
          <cell r="AW529">
            <v>680</v>
          </cell>
          <cell r="AX529">
            <v>25</v>
          </cell>
          <cell r="AY529">
            <v>150</v>
          </cell>
          <cell r="AZ529">
            <v>505</v>
          </cell>
          <cell r="BA529">
            <v>660</v>
          </cell>
          <cell r="BB529">
            <v>2.5</v>
          </cell>
          <cell r="BC529">
            <v>115</v>
          </cell>
          <cell r="BD529">
            <v>85</v>
          </cell>
          <cell r="BE529">
            <v>0</v>
          </cell>
          <cell r="BF529">
            <v>0</v>
          </cell>
          <cell r="BG529">
            <v>85</v>
          </cell>
          <cell r="BH529">
            <v>30</v>
          </cell>
          <cell r="BI529">
            <v>850</v>
          </cell>
          <cell r="BJ529">
            <v>3.8</v>
          </cell>
          <cell r="BK529">
            <v>3230</v>
          </cell>
          <cell r="BL529">
            <v>1.4</v>
          </cell>
          <cell r="BM529">
            <v>1190</v>
          </cell>
          <cell r="BN529">
            <v>850</v>
          </cell>
          <cell r="BO529">
            <v>165</v>
          </cell>
          <cell r="BP529">
            <v>685</v>
          </cell>
          <cell r="BQ529">
            <v>0</v>
          </cell>
          <cell r="BR529">
            <v>850</v>
          </cell>
          <cell r="BS529">
            <v>470</v>
          </cell>
          <cell r="BT529">
            <v>270</v>
          </cell>
          <cell r="BU529">
            <v>105</v>
          </cell>
          <cell r="BV529">
            <v>850</v>
          </cell>
          <cell r="BW529">
            <v>310</v>
          </cell>
          <cell r="BX529">
            <v>155</v>
          </cell>
          <cell r="BY529">
            <v>110</v>
          </cell>
          <cell r="BZ529">
            <v>55</v>
          </cell>
          <cell r="CA529">
            <v>70</v>
          </cell>
          <cell r="CB529">
            <v>55</v>
          </cell>
          <cell r="CC529">
            <v>35</v>
          </cell>
          <cell r="CD529">
            <v>25</v>
          </cell>
          <cell r="CE529">
            <v>20</v>
          </cell>
          <cell r="CF529">
            <v>855</v>
          </cell>
          <cell r="CG529">
            <v>5</v>
          </cell>
          <cell r="CH529">
            <v>0</v>
          </cell>
          <cell r="CI529">
            <v>5</v>
          </cell>
          <cell r="CJ529">
            <v>5</v>
          </cell>
          <cell r="CK529">
            <v>130</v>
          </cell>
          <cell r="CL529">
            <v>665</v>
          </cell>
          <cell r="CM529">
            <v>40</v>
          </cell>
          <cell r="CN529">
            <v>0</v>
          </cell>
          <cell r="CO529">
            <v>850</v>
          </cell>
          <cell r="CP529">
            <v>505</v>
          </cell>
          <cell r="CQ529">
            <v>260</v>
          </cell>
          <cell r="CR529">
            <v>55</v>
          </cell>
          <cell r="CS529">
            <v>30</v>
          </cell>
          <cell r="CT529">
            <v>5</v>
          </cell>
          <cell r="CU529">
            <v>1340</v>
          </cell>
          <cell r="CV529">
            <v>1.6</v>
          </cell>
          <cell r="CW529">
            <v>850</v>
          </cell>
          <cell r="CX529">
            <v>260</v>
          </cell>
          <cell r="CY529">
            <v>0</v>
          </cell>
          <cell r="CZ529">
            <v>590</v>
          </cell>
        </row>
        <row r="530">
          <cell r="A530" t="str">
            <v>4620050.00</v>
          </cell>
          <cell r="B530" t="str">
            <v>0050.00</v>
          </cell>
          <cell r="C530" t="str">
            <v>Ville-Marie</v>
          </cell>
          <cell r="D530">
            <v>1220</v>
          </cell>
          <cell r="E530">
            <v>810</v>
          </cell>
          <cell r="F530">
            <v>180</v>
          </cell>
          <cell r="G530">
            <v>30</v>
          </cell>
          <cell r="H530">
            <v>125</v>
          </cell>
          <cell r="I530">
            <v>75</v>
          </cell>
          <cell r="J530">
            <v>1220</v>
          </cell>
          <cell r="K530">
            <v>1020</v>
          </cell>
          <cell r="L530">
            <v>200</v>
          </cell>
          <cell r="M530">
            <v>260</v>
          </cell>
          <cell r="N530">
            <v>150</v>
          </cell>
          <cell r="O530">
            <v>75</v>
          </cell>
          <cell r="P530">
            <v>20</v>
          </cell>
          <cell r="Q530">
            <v>15</v>
          </cell>
          <cell r="R530">
            <v>265</v>
          </cell>
          <cell r="S530">
            <v>190</v>
          </cell>
          <cell r="T530">
            <v>90</v>
          </cell>
          <cell r="U530">
            <v>15</v>
          </cell>
          <cell r="V530">
            <v>75</v>
          </cell>
          <cell r="W530">
            <v>40</v>
          </cell>
          <cell r="X530">
            <v>20</v>
          </cell>
          <cell r="Y530">
            <v>10</v>
          </cell>
          <cell r="Z530">
            <v>100</v>
          </cell>
          <cell r="AA530">
            <v>85</v>
          </cell>
          <cell r="AB530">
            <v>15</v>
          </cell>
          <cell r="AC530">
            <v>20</v>
          </cell>
          <cell r="AD530">
            <v>0</v>
          </cell>
          <cell r="AE530">
            <v>0</v>
          </cell>
          <cell r="AF530">
            <v>70</v>
          </cell>
          <cell r="AG530">
            <v>60</v>
          </cell>
          <cell r="AH530">
            <v>40</v>
          </cell>
          <cell r="AI530">
            <v>15</v>
          </cell>
          <cell r="AJ530">
            <v>0</v>
          </cell>
          <cell r="AK530">
            <v>10</v>
          </cell>
          <cell r="AL530">
            <v>10</v>
          </cell>
          <cell r="AM530">
            <v>0</v>
          </cell>
          <cell r="AN530">
            <v>0</v>
          </cell>
          <cell r="AO530">
            <v>240</v>
          </cell>
          <cell r="AP530">
            <v>65</v>
          </cell>
          <cell r="AQ530">
            <v>65</v>
          </cell>
          <cell r="AR530">
            <v>15</v>
          </cell>
          <cell r="AS530">
            <v>70</v>
          </cell>
          <cell r="AT530">
            <v>20</v>
          </cell>
          <cell r="AU530">
            <v>0.9</v>
          </cell>
          <cell r="AV530">
            <v>1275</v>
          </cell>
          <cell r="AW530">
            <v>580</v>
          </cell>
          <cell r="AX530">
            <v>35</v>
          </cell>
          <cell r="AY530">
            <v>165</v>
          </cell>
          <cell r="AZ530">
            <v>375</v>
          </cell>
          <cell r="BA530">
            <v>690</v>
          </cell>
          <cell r="BB530">
            <v>2.6</v>
          </cell>
          <cell r="BC530">
            <v>105</v>
          </cell>
          <cell r="BD530">
            <v>95</v>
          </cell>
          <cell r="BE530">
            <v>10</v>
          </cell>
          <cell r="BF530">
            <v>10</v>
          </cell>
          <cell r="BG530">
            <v>75</v>
          </cell>
          <cell r="BH530">
            <v>15</v>
          </cell>
          <cell r="BI530">
            <v>725</v>
          </cell>
          <cell r="BJ530">
            <v>3.8</v>
          </cell>
          <cell r="BK530">
            <v>2755</v>
          </cell>
          <cell r="BL530">
            <v>1.4</v>
          </cell>
          <cell r="BM530">
            <v>1014.9999999999999</v>
          </cell>
          <cell r="BN530">
            <v>725</v>
          </cell>
          <cell r="BO530">
            <v>100</v>
          </cell>
          <cell r="BP530">
            <v>625</v>
          </cell>
          <cell r="BQ530">
            <v>0</v>
          </cell>
          <cell r="BR530">
            <v>730</v>
          </cell>
          <cell r="BS530">
            <v>470</v>
          </cell>
          <cell r="BT530">
            <v>165</v>
          </cell>
          <cell r="BU530">
            <v>90</v>
          </cell>
          <cell r="BV530">
            <v>725</v>
          </cell>
          <cell r="BW530">
            <v>210</v>
          </cell>
          <cell r="BX530">
            <v>95</v>
          </cell>
          <cell r="BY530">
            <v>135</v>
          </cell>
          <cell r="BZ530">
            <v>160</v>
          </cell>
          <cell r="CA530">
            <v>35</v>
          </cell>
          <cell r="CB530">
            <v>60</v>
          </cell>
          <cell r="CC530">
            <v>10</v>
          </cell>
          <cell r="CD530">
            <v>20</v>
          </cell>
          <cell r="CE530">
            <v>0</v>
          </cell>
          <cell r="CF530">
            <v>725</v>
          </cell>
          <cell r="CG530">
            <v>0</v>
          </cell>
          <cell r="CH530">
            <v>5</v>
          </cell>
          <cell r="CI530">
            <v>0</v>
          </cell>
          <cell r="CJ530">
            <v>10</v>
          </cell>
          <cell r="CK530">
            <v>230</v>
          </cell>
          <cell r="CL530">
            <v>470</v>
          </cell>
          <cell r="CM530">
            <v>10</v>
          </cell>
          <cell r="CN530">
            <v>0</v>
          </cell>
          <cell r="CO530">
            <v>725</v>
          </cell>
          <cell r="CP530">
            <v>390</v>
          </cell>
          <cell r="CQ530">
            <v>210</v>
          </cell>
          <cell r="CR530">
            <v>75</v>
          </cell>
          <cell r="CS530">
            <v>45</v>
          </cell>
          <cell r="CT530">
            <v>5</v>
          </cell>
          <cell r="CU530">
            <v>1270</v>
          </cell>
          <cell r="CV530">
            <v>1.8</v>
          </cell>
          <cell r="CW530">
            <v>725</v>
          </cell>
          <cell r="CX530">
            <v>260</v>
          </cell>
          <cell r="CY530">
            <v>0</v>
          </cell>
          <cell r="CZ530">
            <v>465</v>
          </cell>
        </row>
        <row r="531">
          <cell r="A531" t="str">
            <v>4620051.00</v>
          </cell>
          <cell r="B531" t="str">
            <v>0051.00</v>
          </cell>
          <cell r="C531" t="str">
            <v>Ville-Marie</v>
          </cell>
          <cell r="D531">
            <v>1450</v>
          </cell>
          <cell r="E531">
            <v>1125</v>
          </cell>
          <cell r="F531">
            <v>150</v>
          </cell>
          <cell r="G531">
            <v>35</v>
          </cell>
          <cell r="H531">
            <v>110</v>
          </cell>
          <cell r="I531">
            <v>25</v>
          </cell>
          <cell r="J531">
            <v>1450</v>
          </cell>
          <cell r="K531">
            <v>1135</v>
          </cell>
          <cell r="L531">
            <v>315</v>
          </cell>
          <cell r="M531">
            <v>255</v>
          </cell>
          <cell r="N531">
            <v>170</v>
          </cell>
          <cell r="O531">
            <v>35</v>
          </cell>
          <cell r="P531">
            <v>40</v>
          </cell>
          <cell r="Q531">
            <v>15</v>
          </cell>
          <cell r="R531">
            <v>255</v>
          </cell>
          <cell r="S531">
            <v>220</v>
          </cell>
          <cell r="T531">
            <v>70</v>
          </cell>
          <cell r="U531">
            <v>40</v>
          </cell>
          <cell r="V531">
            <v>35</v>
          </cell>
          <cell r="W531">
            <v>0</v>
          </cell>
          <cell r="X531">
            <v>25</v>
          </cell>
          <cell r="Y531">
            <v>0</v>
          </cell>
          <cell r="Z531">
            <v>150</v>
          </cell>
          <cell r="AA531">
            <v>100</v>
          </cell>
          <cell r="AB531">
            <v>55</v>
          </cell>
          <cell r="AC531">
            <v>30</v>
          </cell>
          <cell r="AD531">
            <v>20</v>
          </cell>
          <cell r="AE531">
            <v>0</v>
          </cell>
          <cell r="AF531">
            <v>30</v>
          </cell>
          <cell r="AG531">
            <v>20</v>
          </cell>
          <cell r="AH531">
            <v>25</v>
          </cell>
          <cell r="AI531">
            <v>0</v>
          </cell>
          <cell r="AJ531">
            <v>0</v>
          </cell>
          <cell r="AK531">
            <v>10</v>
          </cell>
          <cell r="AL531">
            <v>0</v>
          </cell>
          <cell r="AM531">
            <v>0</v>
          </cell>
          <cell r="AN531">
            <v>0</v>
          </cell>
          <cell r="AO531">
            <v>180</v>
          </cell>
          <cell r="AP531">
            <v>50</v>
          </cell>
          <cell r="AQ531">
            <v>45</v>
          </cell>
          <cell r="AR531">
            <v>20</v>
          </cell>
          <cell r="AS531">
            <v>20</v>
          </cell>
          <cell r="AT531">
            <v>35</v>
          </cell>
          <cell r="AU531">
            <v>0.7</v>
          </cell>
          <cell r="AV531">
            <v>1375</v>
          </cell>
          <cell r="AW531">
            <v>715</v>
          </cell>
          <cell r="AX531">
            <v>45</v>
          </cell>
          <cell r="AY531">
            <v>185</v>
          </cell>
          <cell r="AZ531">
            <v>485</v>
          </cell>
          <cell r="BA531">
            <v>655</v>
          </cell>
          <cell r="BB531">
            <v>2.6</v>
          </cell>
          <cell r="BC531">
            <v>65</v>
          </cell>
          <cell r="BD531">
            <v>50</v>
          </cell>
          <cell r="BE531">
            <v>0</v>
          </cell>
          <cell r="BF531">
            <v>0</v>
          </cell>
          <cell r="BG531">
            <v>50</v>
          </cell>
          <cell r="BH531">
            <v>15</v>
          </cell>
          <cell r="BI531">
            <v>825</v>
          </cell>
          <cell r="BJ531">
            <v>3.9</v>
          </cell>
          <cell r="BK531">
            <v>3217.5</v>
          </cell>
          <cell r="BL531">
            <v>1.4</v>
          </cell>
          <cell r="BM531">
            <v>1155</v>
          </cell>
          <cell r="BN531">
            <v>825</v>
          </cell>
          <cell r="BO531">
            <v>205</v>
          </cell>
          <cell r="BP531">
            <v>620</v>
          </cell>
          <cell r="BQ531">
            <v>0</v>
          </cell>
          <cell r="BR531">
            <v>825</v>
          </cell>
          <cell r="BS531">
            <v>455</v>
          </cell>
          <cell r="BT531">
            <v>295</v>
          </cell>
          <cell r="BU531">
            <v>75</v>
          </cell>
          <cell r="BV531">
            <v>830</v>
          </cell>
          <cell r="BW531">
            <v>410</v>
          </cell>
          <cell r="BX531">
            <v>105</v>
          </cell>
          <cell r="BY531">
            <v>135</v>
          </cell>
          <cell r="BZ531">
            <v>45</v>
          </cell>
          <cell r="CA531">
            <v>65</v>
          </cell>
          <cell r="CB531">
            <v>20</v>
          </cell>
          <cell r="CC531">
            <v>10</v>
          </cell>
          <cell r="CD531">
            <v>15</v>
          </cell>
          <cell r="CE531">
            <v>15</v>
          </cell>
          <cell r="CF531">
            <v>830</v>
          </cell>
          <cell r="CG531">
            <v>0</v>
          </cell>
          <cell r="CH531">
            <v>0</v>
          </cell>
          <cell r="CI531">
            <v>0</v>
          </cell>
          <cell r="CJ531">
            <v>5</v>
          </cell>
          <cell r="CK531">
            <v>65</v>
          </cell>
          <cell r="CL531">
            <v>755</v>
          </cell>
          <cell r="CM531">
            <v>0</v>
          </cell>
          <cell r="CN531">
            <v>0</v>
          </cell>
          <cell r="CO531">
            <v>830</v>
          </cell>
          <cell r="CP531">
            <v>470</v>
          </cell>
          <cell r="CQ531">
            <v>245</v>
          </cell>
          <cell r="CR531">
            <v>55</v>
          </cell>
          <cell r="CS531">
            <v>50</v>
          </cell>
          <cell r="CT531">
            <v>5</v>
          </cell>
          <cell r="CU531">
            <v>1375</v>
          </cell>
          <cell r="CV531">
            <v>1.7</v>
          </cell>
          <cell r="CW531">
            <v>825</v>
          </cell>
          <cell r="CX531">
            <v>245</v>
          </cell>
          <cell r="CY531">
            <v>0</v>
          </cell>
          <cell r="CZ531">
            <v>575</v>
          </cell>
        </row>
        <row r="532">
          <cell r="A532" t="str">
            <v>4620052.00</v>
          </cell>
          <cell r="B532" t="str">
            <v>0052.00</v>
          </cell>
          <cell r="C532" t="str">
            <v>Ville-Marie</v>
          </cell>
          <cell r="D532">
            <v>1830</v>
          </cell>
          <cell r="E532">
            <v>1260</v>
          </cell>
          <cell r="F532">
            <v>250</v>
          </cell>
          <cell r="G532">
            <v>45</v>
          </cell>
          <cell r="H532">
            <v>185</v>
          </cell>
          <cell r="I532">
            <v>90</v>
          </cell>
          <cell r="J532">
            <v>1835</v>
          </cell>
          <cell r="K532">
            <v>1575</v>
          </cell>
          <cell r="L532">
            <v>260</v>
          </cell>
          <cell r="M532">
            <v>335</v>
          </cell>
          <cell r="N532">
            <v>235</v>
          </cell>
          <cell r="O532">
            <v>40</v>
          </cell>
          <cell r="P532">
            <v>40</v>
          </cell>
          <cell r="Q532">
            <v>20</v>
          </cell>
          <cell r="R532">
            <v>330</v>
          </cell>
          <cell r="S532">
            <v>285</v>
          </cell>
          <cell r="T532">
            <v>130</v>
          </cell>
          <cell r="U532">
            <v>60</v>
          </cell>
          <cell r="V532">
            <v>65</v>
          </cell>
          <cell r="W532">
            <v>35</v>
          </cell>
          <cell r="X532">
            <v>10</v>
          </cell>
          <cell r="Y532">
            <v>20</v>
          </cell>
          <cell r="Z532">
            <v>155</v>
          </cell>
          <cell r="AA532">
            <v>130</v>
          </cell>
          <cell r="AB532">
            <v>25</v>
          </cell>
          <cell r="AC532">
            <v>0</v>
          </cell>
          <cell r="AD532">
            <v>25</v>
          </cell>
          <cell r="AE532">
            <v>0</v>
          </cell>
          <cell r="AF532">
            <v>55</v>
          </cell>
          <cell r="AG532">
            <v>55</v>
          </cell>
          <cell r="AH532">
            <v>45</v>
          </cell>
          <cell r="AI532">
            <v>0</v>
          </cell>
          <cell r="AJ532">
            <v>10</v>
          </cell>
          <cell r="AK532">
            <v>0</v>
          </cell>
          <cell r="AL532">
            <v>0</v>
          </cell>
          <cell r="AM532">
            <v>0</v>
          </cell>
          <cell r="AN532">
            <v>0</v>
          </cell>
          <cell r="AO532">
            <v>240</v>
          </cell>
          <cell r="AP532">
            <v>65</v>
          </cell>
          <cell r="AQ532">
            <v>50</v>
          </cell>
          <cell r="AR532">
            <v>35</v>
          </cell>
          <cell r="AS532">
            <v>55</v>
          </cell>
          <cell r="AT532">
            <v>30</v>
          </cell>
          <cell r="AU532">
            <v>0.7</v>
          </cell>
          <cell r="AV532">
            <v>1810</v>
          </cell>
          <cell r="AW532">
            <v>950</v>
          </cell>
          <cell r="AX532">
            <v>35</v>
          </cell>
          <cell r="AY532">
            <v>320</v>
          </cell>
          <cell r="AZ532">
            <v>590</v>
          </cell>
          <cell r="BA532">
            <v>860</v>
          </cell>
          <cell r="BB532">
            <v>2.6</v>
          </cell>
          <cell r="BC532">
            <v>260</v>
          </cell>
          <cell r="BD532">
            <v>180</v>
          </cell>
          <cell r="BE532">
            <v>0</v>
          </cell>
          <cell r="BF532">
            <v>0</v>
          </cell>
          <cell r="BG532">
            <v>180</v>
          </cell>
          <cell r="BH532">
            <v>80</v>
          </cell>
          <cell r="BI532">
            <v>1070</v>
          </cell>
          <cell r="BJ532">
            <v>3.8</v>
          </cell>
          <cell r="BK532">
            <v>4066</v>
          </cell>
          <cell r="BL532">
            <v>1.6</v>
          </cell>
          <cell r="BM532">
            <v>1712</v>
          </cell>
          <cell r="BN532">
            <v>1070</v>
          </cell>
          <cell r="BO532">
            <v>145</v>
          </cell>
          <cell r="BP532">
            <v>925</v>
          </cell>
          <cell r="BQ532">
            <v>0</v>
          </cell>
          <cell r="BR532">
            <v>1070</v>
          </cell>
          <cell r="BS532">
            <v>660</v>
          </cell>
          <cell r="BT532">
            <v>310</v>
          </cell>
          <cell r="BU532">
            <v>100</v>
          </cell>
          <cell r="BV532">
            <v>1070</v>
          </cell>
          <cell r="BW532">
            <v>305</v>
          </cell>
          <cell r="BX532">
            <v>100</v>
          </cell>
          <cell r="BY532">
            <v>230</v>
          </cell>
          <cell r="BZ532">
            <v>240</v>
          </cell>
          <cell r="CA532">
            <v>40</v>
          </cell>
          <cell r="CB532">
            <v>55</v>
          </cell>
          <cell r="CC532">
            <v>65</v>
          </cell>
          <cell r="CD532">
            <v>10</v>
          </cell>
          <cell r="CE532">
            <v>15</v>
          </cell>
          <cell r="CF532">
            <v>1070</v>
          </cell>
          <cell r="CG532">
            <v>0</v>
          </cell>
          <cell r="CH532">
            <v>0</v>
          </cell>
          <cell r="CI532">
            <v>20</v>
          </cell>
          <cell r="CJ532">
            <v>20</v>
          </cell>
          <cell r="CK532">
            <v>410</v>
          </cell>
          <cell r="CL532">
            <v>615</v>
          </cell>
          <cell r="CM532">
            <v>0</v>
          </cell>
          <cell r="CN532">
            <v>0</v>
          </cell>
          <cell r="CO532">
            <v>1070</v>
          </cell>
          <cell r="CP532">
            <v>615</v>
          </cell>
          <cell r="CQ532">
            <v>295</v>
          </cell>
          <cell r="CR532">
            <v>85</v>
          </cell>
          <cell r="CS532">
            <v>65</v>
          </cell>
          <cell r="CT532">
            <v>10</v>
          </cell>
          <cell r="CU532">
            <v>1810</v>
          </cell>
          <cell r="CV532">
            <v>1.7</v>
          </cell>
          <cell r="CW532">
            <v>1070</v>
          </cell>
          <cell r="CX532">
            <v>335</v>
          </cell>
          <cell r="CY532">
            <v>0</v>
          </cell>
          <cell r="CZ532">
            <v>735</v>
          </cell>
        </row>
        <row r="533">
          <cell r="A533" t="str">
            <v>4620053.00</v>
          </cell>
          <cell r="B533" t="str">
            <v>0053.00</v>
          </cell>
          <cell r="C533" t="str">
            <v>Ville-Marie</v>
          </cell>
          <cell r="D533">
            <v>725</v>
          </cell>
          <cell r="E533">
            <v>425</v>
          </cell>
          <cell r="F533">
            <v>75</v>
          </cell>
          <cell r="G533">
            <v>20</v>
          </cell>
          <cell r="H533">
            <v>80</v>
          </cell>
          <cell r="I533">
            <v>125</v>
          </cell>
          <cell r="J533">
            <v>725</v>
          </cell>
          <cell r="K533">
            <v>650</v>
          </cell>
          <cell r="L533">
            <v>75</v>
          </cell>
          <cell r="M533">
            <v>80</v>
          </cell>
          <cell r="N533">
            <v>80</v>
          </cell>
          <cell r="O533">
            <v>0</v>
          </cell>
          <cell r="P533">
            <v>0</v>
          </cell>
          <cell r="Q533">
            <v>0</v>
          </cell>
          <cell r="R533">
            <v>80</v>
          </cell>
          <cell r="S533">
            <v>50</v>
          </cell>
          <cell r="T533">
            <v>30</v>
          </cell>
          <cell r="U533">
            <v>25</v>
          </cell>
          <cell r="V533">
            <v>0</v>
          </cell>
          <cell r="W533">
            <v>0</v>
          </cell>
          <cell r="X533">
            <v>0</v>
          </cell>
          <cell r="Y533">
            <v>0</v>
          </cell>
          <cell r="Z533">
            <v>20</v>
          </cell>
          <cell r="AA533">
            <v>20</v>
          </cell>
          <cell r="AB533">
            <v>0</v>
          </cell>
          <cell r="AC533">
            <v>0</v>
          </cell>
          <cell r="AD533">
            <v>0</v>
          </cell>
          <cell r="AE533">
            <v>0</v>
          </cell>
          <cell r="AF533">
            <v>35</v>
          </cell>
          <cell r="AG533">
            <v>30</v>
          </cell>
          <cell r="AH533">
            <v>30</v>
          </cell>
          <cell r="AI533">
            <v>0</v>
          </cell>
          <cell r="AJ533">
            <v>0</v>
          </cell>
          <cell r="AK533">
            <v>0</v>
          </cell>
          <cell r="AL533">
            <v>0</v>
          </cell>
          <cell r="AM533">
            <v>0</v>
          </cell>
          <cell r="AN533">
            <v>0</v>
          </cell>
          <cell r="AO533">
            <v>30</v>
          </cell>
          <cell r="AP533">
            <v>15</v>
          </cell>
          <cell r="AQ533">
            <v>0</v>
          </cell>
          <cell r="AR533">
            <v>0</v>
          </cell>
          <cell r="AS533">
            <v>0</v>
          </cell>
          <cell r="AT533">
            <v>20</v>
          </cell>
          <cell r="AU533">
            <v>0.4</v>
          </cell>
          <cell r="AV533">
            <v>685</v>
          </cell>
          <cell r="AW533">
            <v>520</v>
          </cell>
          <cell r="AX533">
            <v>10</v>
          </cell>
          <cell r="AY533">
            <v>115</v>
          </cell>
          <cell r="AZ533">
            <v>395</v>
          </cell>
          <cell r="BA533">
            <v>170</v>
          </cell>
          <cell r="BB533">
            <v>2.1</v>
          </cell>
          <cell r="BC533">
            <v>295</v>
          </cell>
          <cell r="BD533">
            <v>250</v>
          </cell>
          <cell r="BE533">
            <v>10</v>
          </cell>
          <cell r="BF533">
            <v>25</v>
          </cell>
          <cell r="BG533">
            <v>220</v>
          </cell>
          <cell r="BH533">
            <v>45</v>
          </cell>
          <cell r="BI533">
            <v>520</v>
          </cell>
          <cell r="BJ533">
            <v>3.2</v>
          </cell>
          <cell r="BK533">
            <v>1664</v>
          </cell>
          <cell r="BL533">
            <v>1.1000000000000001</v>
          </cell>
          <cell r="BM533">
            <v>572</v>
          </cell>
          <cell r="BN533">
            <v>520</v>
          </cell>
          <cell r="BO533">
            <v>85</v>
          </cell>
          <cell r="BP533">
            <v>435</v>
          </cell>
          <cell r="BQ533">
            <v>0</v>
          </cell>
          <cell r="BR533">
            <v>520</v>
          </cell>
          <cell r="BS533">
            <v>400</v>
          </cell>
          <cell r="BT533">
            <v>95</v>
          </cell>
          <cell r="BU533">
            <v>20</v>
          </cell>
          <cell r="BV533">
            <v>520</v>
          </cell>
          <cell r="BW533">
            <v>100</v>
          </cell>
          <cell r="BX533">
            <v>25</v>
          </cell>
          <cell r="BY533">
            <v>45</v>
          </cell>
          <cell r="BZ533">
            <v>150</v>
          </cell>
          <cell r="CA533">
            <v>25</v>
          </cell>
          <cell r="CB533">
            <v>25</v>
          </cell>
          <cell r="CC533">
            <v>105</v>
          </cell>
          <cell r="CD533">
            <v>40</v>
          </cell>
          <cell r="CE533">
            <v>0</v>
          </cell>
          <cell r="CF533">
            <v>525</v>
          </cell>
          <cell r="CG533">
            <v>0</v>
          </cell>
          <cell r="CH533">
            <v>0</v>
          </cell>
          <cell r="CI533">
            <v>0</v>
          </cell>
          <cell r="CJ533">
            <v>0</v>
          </cell>
          <cell r="CK533">
            <v>300</v>
          </cell>
          <cell r="CL533">
            <v>220</v>
          </cell>
          <cell r="CM533">
            <v>0</v>
          </cell>
          <cell r="CN533">
            <v>0</v>
          </cell>
          <cell r="CO533">
            <v>520</v>
          </cell>
          <cell r="CP533">
            <v>390</v>
          </cell>
          <cell r="CQ533">
            <v>110</v>
          </cell>
          <cell r="CR533">
            <v>15</v>
          </cell>
          <cell r="CS533">
            <v>10</v>
          </cell>
          <cell r="CT533">
            <v>0</v>
          </cell>
          <cell r="CU533">
            <v>690</v>
          </cell>
          <cell r="CV533">
            <v>1.3</v>
          </cell>
          <cell r="CW533">
            <v>520</v>
          </cell>
          <cell r="CX533">
            <v>50</v>
          </cell>
          <cell r="CY533">
            <v>15</v>
          </cell>
          <cell r="CZ533">
            <v>455</v>
          </cell>
        </row>
        <row r="534">
          <cell r="A534" t="str">
            <v>4620054.00</v>
          </cell>
          <cell r="B534" t="str">
            <v>0054.00</v>
          </cell>
          <cell r="C534" t="str">
            <v>Ville-Marie</v>
          </cell>
          <cell r="D534">
            <v>1345</v>
          </cell>
          <cell r="E534">
            <v>910</v>
          </cell>
          <cell r="F534">
            <v>205</v>
          </cell>
          <cell r="G534">
            <v>35</v>
          </cell>
          <cell r="H534">
            <v>140</v>
          </cell>
          <cell r="I534">
            <v>60</v>
          </cell>
          <cell r="J534">
            <v>1350</v>
          </cell>
          <cell r="K534">
            <v>1150</v>
          </cell>
          <cell r="L534">
            <v>195</v>
          </cell>
          <cell r="M534" t="str">
            <v>-</v>
          </cell>
          <cell r="N534" t="str">
            <v>-</v>
          </cell>
          <cell r="O534" t="str">
            <v>-</v>
          </cell>
          <cell r="P534" t="str">
            <v>-</v>
          </cell>
          <cell r="Q534" t="str">
            <v>-</v>
          </cell>
          <cell r="R534" t="str">
            <v>-</v>
          </cell>
          <cell r="S534" t="str">
            <v>-</v>
          </cell>
          <cell r="T534" t="str">
            <v>-</v>
          </cell>
          <cell r="U534" t="str">
            <v>-</v>
          </cell>
          <cell r="V534" t="str">
            <v>-</v>
          </cell>
          <cell r="W534" t="str">
            <v>-</v>
          </cell>
          <cell r="X534" t="str">
            <v>-</v>
          </cell>
          <cell r="Y534" t="str">
            <v>-</v>
          </cell>
          <cell r="Z534" t="str">
            <v>-</v>
          </cell>
          <cell r="AA534" t="str">
            <v>-</v>
          </cell>
          <cell r="AB534" t="str">
            <v>-</v>
          </cell>
          <cell r="AC534" t="str">
            <v>-</v>
          </cell>
          <cell r="AD534" t="str">
            <v>-</v>
          </cell>
          <cell r="AE534" t="str">
            <v>-</v>
          </cell>
          <cell r="AF534" t="str">
            <v>-</v>
          </cell>
          <cell r="AG534" t="str">
            <v>-</v>
          </cell>
          <cell r="AH534" t="str">
            <v>-</v>
          </cell>
          <cell r="AI534" t="str">
            <v>-</v>
          </cell>
          <cell r="AJ534" t="str">
            <v>-</v>
          </cell>
          <cell r="AK534" t="str">
            <v>-</v>
          </cell>
          <cell r="AL534" t="str">
            <v>-</v>
          </cell>
          <cell r="AM534" t="str">
            <v>-</v>
          </cell>
          <cell r="AN534" t="str">
            <v>-</v>
          </cell>
          <cell r="AO534" t="str">
            <v>-</v>
          </cell>
          <cell r="AP534" t="str">
            <v>-</v>
          </cell>
          <cell r="AQ534" t="str">
            <v>-</v>
          </cell>
          <cell r="AR534" t="str">
            <v>-</v>
          </cell>
          <cell r="AS534" t="str">
            <v>-</v>
          </cell>
          <cell r="AT534" t="str">
            <v>-</v>
          </cell>
          <cell r="AU534" t="str">
            <v>-</v>
          </cell>
          <cell r="AV534" t="str">
            <v>-</v>
          </cell>
          <cell r="AW534" t="str">
            <v>-</v>
          </cell>
          <cell r="AX534" t="str">
            <v>-</v>
          </cell>
          <cell r="AY534" t="str">
            <v>-</v>
          </cell>
          <cell r="AZ534" t="str">
            <v>-</v>
          </cell>
          <cell r="BA534" t="str">
            <v>-</v>
          </cell>
          <cell r="BB534" t="str">
            <v>-</v>
          </cell>
          <cell r="BC534" t="str">
            <v>-</v>
          </cell>
          <cell r="BD534" t="str">
            <v>-</v>
          </cell>
          <cell r="BE534" t="str">
            <v>-</v>
          </cell>
          <cell r="BF534" t="str">
            <v>-</v>
          </cell>
          <cell r="BG534" t="str">
            <v>-</v>
          </cell>
          <cell r="BH534" t="str">
            <v>-</v>
          </cell>
          <cell r="BI534" t="str">
            <v>-</v>
          </cell>
          <cell r="BJ534" t="str">
            <v>-</v>
          </cell>
          <cell r="BK534" t="e">
            <v>#VALUE!</v>
          </cell>
          <cell r="BL534" t="str">
            <v>-</v>
          </cell>
          <cell r="BM534" t="e">
            <v>#VALUE!</v>
          </cell>
          <cell r="BN534" t="str">
            <v>-</v>
          </cell>
          <cell r="BO534" t="str">
            <v>-</v>
          </cell>
          <cell r="BP534" t="str">
            <v>-</v>
          </cell>
          <cell r="BQ534" t="str">
            <v>-</v>
          </cell>
          <cell r="BR534" t="str">
            <v>-</v>
          </cell>
          <cell r="BS534" t="str">
            <v>-</v>
          </cell>
          <cell r="BT534" t="str">
            <v>-</v>
          </cell>
          <cell r="BU534" t="str">
            <v>-</v>
          </cell>
          <cell r="BV534" t="str">
            <v>-</v>
          </cell>
          <cell r="BW534" t="str">
            <v>-</v>
          </cell>
          <cell r="BX534" t="str">
            <v>-</v>
          </cell>
          <cell r="BY534" t="str">
            <v>-</v>
          </cell>
          <cell r="BZ534" t="str">
            <v>-</v>
          </cell>
          <cell r="CA534" t="str">
            <v>-</v>
          </cell>
          <cell r="CB534" t="str">
            <v>-</v>
          </cell>
          <cell r="CC534" t="str">
            <v>-</v>
          </cell>
          <cell r="CD534" t="str">
            <v>-</v>
          </cell>
          <cell r="CE534" t="str">
            <v>-</v>
          </cell>
          <cell r="CF534">
            <v>555</v>
          </cell>
          <cell r="CG534">
            <v>0</v>
          </cell>
          <cell r="CH534">
            <v>0</v>
          </cell>
          <cell r="CI534">
            <v>0</v>
          </cell>
          <cell r="CJ534">
            <v>5</v>
          </cell>
          <cell r="CK534">
            <v>125</v>
          </cell>
          <cell r="CL534">
            <v>430</v>
          </cell>
          <cell r="CM534">
            <v>0</v>
          </cell>
          <cell r="CN534">
            <v>0</v>
          </cell>
          <cell r="CO534">
            <v>555</v>
          </cell>
          <cell r="CP534">
            <v>340</v>
          </cell>
          <cell r="CQ534">
            <v>160</v>
          </cell>
          <cell r="CR534">
            <v>40</v>
          </cell>
          <cell r="CS534">
            <v>15</v>
          </cell>
          <cell r="CT534">
            <v>5</v>
          </cell>
          <cell r="CU534">
            <v>860</v>
          </cell>
          <cell r="CV534">
            <v>1.5</v>
          </cell>
          <cell r="CW534" t="str">
            <v>-</v>
          </cell>
          <cell r="CX534" t="str">
            <v>-</v>
          </cell>
          <cell r="CY534" t="str">
            <v>-</v>
          </cell>
          <cell r="CZ534" t="str">
            <v>-</v>
          </cell>
        </row>
        <row r="535">
          <cell r="A535" t="str">
            <v>4620055.01</v>
          </cell>
          <cell r="B535" t="str">
            <v>0055.01</v>
          </cell>
          <cell r="C535" t="str">
            <v>Ville-Marie</v>
          </cell>
          <cell r="D535">
            <v>3420</v>
          </cell>
          <cell r="E535">
            <v>1790</v>
          </cell>
          <cell r="F535">
            <v>1015</v>
          </cell>
          <cell r="G535">
            <v>100</v>
          </cell>
          <cell r="H535">
            <v>440</v>
          </cell>
          <cell r="I535">
            <v>70</v>
          </cell>
          <cell r="J535">
            <v>3420</v>
          </cell>
          <cell r="K535">
            <v>2690</v>
          </cell>
          <cell r="L535">
            <v>730</v>
          </cell>
          <cell r="M535">
            <v>955</v>
          </cell>
          <cell r="N535">
            <v>695</v>
          </cell>
          <cell r="O535">
            <v>135</v>
          </cell>
          <cell r="P535">
            <v>110</v>
          </cell>
          <cell r="Q535">
            <v>15</v>
          </cell>
          <cell r="R535">
            <v>955</v>
          </cell>
          <cell r="S535">
            <v>845</v>
          </cell>
          <cell r="T535">
            <v>480</v>
          </cell>
          <cell r="U535">
            <v>325</v>
          </cell>
          <cell r="V535">
            <v>155</v>
          </cell>
          <cell r="W535">
            <v>85</v>
          </cell>
          <cell r="X535">
            <v>50</v>
          </cell>
          <cell r="Y535">
            <v>15</v>
          </cell>
          <cell r="Z535">
            <v>360</v>
          </cell>
          <cell r="AA535">
            <v>285</v>
          </cell>
          <cell r="AB535">
            <v>75</v>
          </cell>
          <cell r="AC535">
            <v>30</v>
          </cell>
          <cell r="AD535">
            <v>50</v>
          </cell>
          <cell r="AE535">
            <v>0</v>
          </cell>
          <cell r="AF535">
            <v>110</v>
          </cell>
          <cell r="AG535">
            <v>95</v>
          </cell>
          <cell r="AH535">
            <v>75</v>
          </cell>
          <cell r="AI535">
            <v>20</v>
          </cell>
          <cell r="AJ535">
            <v>0</v>
          </cell>
          <cell r="AK535">
            <v>15</v>
          </cell>
          <cell r="AL535">
            <v>10</v>
          </cell>
          <cell r="AM535">
            <v>0</v>
          </cell>
          <cell r="AN535">
            <v>10</v>
          </cell>
          <cell r="AO535">
            <v>520</v>
          </cell>
          <cell r="AP535">
            <v>155</v>
          </cell>
          <cell r="AQ535">
            <v>145</v>
          </cell>
          <cell r="AR535">
            <v>80</v>
          </cell>
          <cell r="AS535">
            <v>90</v>
          </cell>
          <cell r="AT535">
            <v>50</v>
          </cell>
          <cell r="AU535">
            <v>0.5</v>
          </cell>
          <cell r="AV535">
            <v>3535</v>
          </cell>
          <cell r="AW535">
            <v>1220</v>
          </cell>
          <cell r="AX535">
            <v>45</v>
          </cell>
          <cell r="AY535">
            <v>145</v>
          </cell>
          <cell r="AZ535">
            <v>1025</v>
          </cell>
          <cell r="BA535">
            <v>2320</v>
          </cell>
          <cell r="BB535">
            <v>2.4</v>
          </cell>
          <cell r="BC535">
            <v>305</v>
          </cell>
          <cell r="BD535">
            <v>125</v>
          </cell>
          <cell r="BE535">
            <v>0</v>
          </cell>
          <cell r="BF535">
            <v>0</v>
          </cell>
          <cell r="BG535">
            <v>125</v>
          </cell>
          <cell r="BH535">
            <v>180</v>
          </cell>
          <cell r="BI535">
            <v>2065</v>
          </cell>
          <cell r="BJ535">
            <v>3.9</v>
          </cell>
          <cell r="BK535">
            <v>8053.5</v>
          </cell>
          <cell r="BL535">
            <v>1.4</v>
          </cell>
          <cell r="BM535">
            <v>2891</v>
          </cell>
          <cell r="BN535">
            <v>2065</v>
          </cell>
          <cell r="BO535">
            <v>1170</v>
          </cell>
          <cell r="BP535">
            <v>895</v>
          </cell>
          <cell r="BQ535">
            <v>0</v>
          </cell>
          <cell r="BR535">
            <v>2065</v>
          </cell>
          <cell r="BS535">
            <v>1645</v>
          </cell>
          <cell r="BT535">
            <v>350</v>
          </cell>
          <cell r="BU535">
            <v>65</v>
          </cell>
          <cell r="BV535">
            <v>2065</v>
          </cell>
          <cell r="BW535">
            <v>855</v>
          </cell>
          <cell r="BX535">
            <v>15</v>
          </cell>
          <cell r="BY535">
            <v>25</v>
          </cell>
          <cell r="BZ535">
            <v>85</v>
          </cell>
          <cell r="CA535">
            <v>105</v>
          </cell>
          <cell r="CB535">
            <v>60</v>
          </cell>
          <cell r="CC535">
            <v>195</v>
          </cell>
          <cell r="CD535">
            <v>235</v>
          </cell>
          <cell r="CE535">
            <v>490</v>
          </cell>
          <cell r="CF535">
            <v>2065</v>
          </cell>
          <cell r="CG535">
            <v>0</v>
          </cell>
          <cell r="CH535">
            <v>0</v>
          </cell>
          <cell r="CI535">
            <v>5</v>
          </cell>
          <cell r="CJ535">
            <v>5</v>
          </cell>
          <cell r="CK535">
            <v>845</v>
          </cell>
          <cell r="CL535">
            <v>1205</v>
          </cell>
          <cell r="CM535">
            <v>0</v>
          </cell>
          <cell r="CN535">
            <v>0</v>
          </cell>
          <cell r="CO535">
            <v>2065</v>
          </cell>
          <cell r="CP535">
            <v>1025</v>
          </cell>
          <cell r="CQ535">
            <v>760</v>
          </cell>
          <cell r="CR535">
            <v>160</v>
          </cell>
          <cell r="CS535">
            <v>110</v>
          </cell>
          <cell r="CT535">
            <v>10</v>
          </cell>
          <cell r="CU535">
            <v>3535</v>
          </cell>
          <cell r="CV535">
            <v>1.7</v>
          </cell>
          <cell r="CW535">
            <v>2065</v>
          </cell>
          <cell r="CX535">
            <v>955</v>
          </cell>
          <cell r="CY535">
            <v>0</v>
          </cell>
          <cell r="CZ535">
            <v>1110</v>
          </cell>
        </row>
        <row r="536">
          <cell r="A536" t="str">
            <v>4620055.02</v>
          </cell>
          <cell r="B536" t="str">
            <v>0055.02</v>
          </cell>
          <cell r="C536" t="str">
            <v>Ville-Marie</v>
          </cell>
          <cell r="D536">
            <v>555</v>
          </cell>
          <cell r="E536">
            <v>175</v>
          </cell>
          <cell r="F536">
            <v>255</v>
          </cell>
          <cell r="G536">
            <v>15</v>
          </cell>
          <cell r="H536">
            <v>90</v>
          </cell>
          <cell r="I536">
            <v>25</v>
          </cell>
          <cell r="J536">
            <v>560</v>
          </cell>
          <cell r="K536">
            <v>425</v>
          </cell>
          <cell r="L536">
            <v>135</v>
          </cell>
          <cell r="M536">
            <v>175</v>
          </cell>
          <cell r="N536">
            <v>140</v>
          </cell>
          <cell r="O536">
            <v>20</v>
          </cell>
          <cell r="P536">
            <v>15</v>
          </cell>
          <cell r="Q536">
            <v>0</v>
          </cell>
          <cell r="R536">
            <v>180</v>
          </cell>
          <cell r="S536">
            <v>180</v>
          </cell>
          <cell r="T536">
            <v>125</v>
          </cell>
          <cell r="U536">
            <v>85</v>
          </cell>
          <cell r="V536">
            <v>35</v>
          </cell>
          <cell r="W536">
            <v>20</v>
          </cell>
          <cell r="X536">
            <v>15</v>
          </cell>
          <cell r="Y536">
            <v>0</v>
          </cell>
          <cell r="Z536">
            <v>55</v>
          </cell>
          <cell r="AA536">
            <v>55</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55</v>
          </cell>
          <cell r="AP536">
            <v>0</v>
          </cell>
          <cell r="AQ536">
            <v>15</v>
          </cell>
          <cell r="AR536">
            <v>0</v>
          </cell>
          <cell r="AS536">
            <v>0</v>
          </cell>
          <cell r="AT536">
            <v>40</v>
          </cell>
          <cell r="AU536">
            <v>0.3</v>
          </cell>
          <cell r="AV536">
            <v>540</v>
          </cell>
          <cell r="AW536">
            <v>130</v>
          </cell>
          <cell r="AX536">
            <v>0</v>
          </cell>
          <cell r="AY536">
            <v>30</v>
          </cell>
          <cell r="AZ536">
            <v>95</v>
          </cell>
          <cell r="BA536">
            <v>415</v>
          </cell>
          <cell r="BB536">
            <v>2.2999999999999998</v>
          </cell>
          <cell r="BC536">
            <v>120</v>
          </cell>
          <cell r="BD536">
            <v>35</v>
          </cell>
          <cell r="BE536">
            <v>0</v>
          </cell>
          <cell r="BF536">
            <v>0</v>
          </cell>
          <cell r="BG536">
            <v>35</v>
          </cell>
          <cell r="BH536">
            <v>80</v>
          </cell>
          <cell r="BI536">
            <v>290</v>
          </cell>
          <cell r="BJ536">
            <v>5.2</v>
          </cell>
          <cell r="BK536">
            <v>1508</v>
          </cell>
          <cell r="BL536">
            <v>1.9</v>
          </cell>
          <cell r="BM536">
            <v>551</v>
          </cell>
          <cell r="BN536">
            <v>290</v>
          </cell>
          <cell r="BO536">
            <v>265</v>
          </cell>
          <cell r="BP536">
            <v>25</v>
          </cell>
          <cell r="BQ536">
            <v>0</v>
          </cell>
          <cell r="BR536">
            <v>290</v>
          </cell>
          <cell r="BS536">
            <v>210</v>
          </cell>
          <cell r="BT536">
            <v>80</v>
          </cell>
          <cell r="BU536">
            <v>0</v>
          </cell>
          <cell r="BV536">
            <v>290</v>
          </cell>
          <cell r="BW536">
            <v>15</v>
          </cell>
          <cell r="BX536">
            <v>0</v>
          </cell>
          <cell r="BY536">
            <v>130</v>
          </cell>
          <cell r="BZ536">
            <v>10</v>
          </cell>
          <cell r="CA536">
            <v>0</v>
          </cell>
          <cell r="CB536">
            <v>70</v>
          </cell>
          <cell r="CC536">
            <v>10</v>
          </cell>
          <cell r="CD536">
            <v>15</v>
          </cell>
          <cell r="CE536">
            <v>45</v>
          </cell>
          <cell r="CF536">
            <v>290</v>
          </cell>
          <cell r="CG536">
            <v>0</v>
          </cell>
          <cell r="CH536">
            <v>0</v>
          </cell>
          <cell r="CI536">
            <v>0</v>
          </cell>
          <cell r="CJ536">
            <v>0</v>
          </cell>
          <cell r="CK536">
            <v>290</v>
          </cell>
          <cell r="CL536">
            <v>0</v>
          </cell>
          <cell r="CM536">
            <v>0</v>
          </cell>
          <cell r="CN536">
            <v>0</v>
          </cell>
          <cell r="CO536">
            <v>295</v>
          </cell>
          <cell r="CP536">
            <v>95</v>
          </cell>
          <cell r="CQ536">
            <v>155</v>
          </cell>
          <cell r="CR536">
            <v>30</v>
          </cell>
          <cell r="CS536">
            <v>15</v>
          </cell>
          <cell r="CT536">
            <v>0</v>
          </cell>
          <cell r="CU536">
            <v>540</v>
          </cell>
          <cell r="CV536">
            <v>1.9</v>
          </cell>
          <cell r="CW536">
            <v>290</v>
          </cell>
          <cell r="CX536">
            <v>180</v>
          </cell>
          <cell r="CY536">
            <v>0</v>
          </cell>
          <cell r="CZ536">
            <v>115</v>
          </cell>
        </row>
        <row r="537">
          <cell r="A537" t="str">
            <v>4620056.00</v>
          </cell>
          <cell r="B537" t="str">
            <v>0056.00</v>
          </cell>
          <cell r="C537" t="str">
            <v>Ville-Marie</v>
          </cell>
          <cell r="D537">
            <v>1410</v>
          </cell>
          <cell r="E537">
            <v>630</v>
          </cell>
          <cell r="F537">
            <v>385</v>
          </cell>
          <cell r="G537">
            <v>50</v>
          </cell>
          <cell r="H537">
            <v>205</v>
          </cell>
          <cell r="I537">
            <v>130</v>
          </cell>
          <cell r="J537">
            <v>1405</v>
          </cell>
          <cell r="K537">
            <v>1320</v>
          </cell>
          <cell r="L537">
            <v>90</v>
          </cell>
          <cell r="M537">
            <v>250</v>
          </cell>
          <cell r="N537">
            <v>185</v>
          </cell>
          <cell r="O537">
            <v>15</v>
          </cell>
          <cell r="P537">
            <v>40</v>
          </cell>
          <cell r="Q537">
            <v>10</v>
          </cell>
          <cell r="R537">
            <v>250</v>
          </cell>
          <cell r="S537">
            <v>220</v>
          </cell>
          <cell r="T537">
            <v>180</v>
          </cell>
          <cell r="U537">
            <v>120</v>
          </cell>
          <cell r="V537">
            <v>65</v>
          </cell>
          <cell r="W537">
            <v>15</v>
          </cell>
          <cell r="X537">
            <v>40</v>
          </cell>
          <cell r="Y537">
            <v>10</v>
          </cell>
          <cell r="Z537">
            <v>35</v>
          </cell>
          <cell r="AA537">
            <v>35</v>
          </cell>
          <cell r="AB537">
            <v>0</v>
          </cell>
          <cell r="AC537">
            <v>0</v>
          </cell>
          <cell r="AD537">
            <v>0</v>
          </cell>
          <cell r="AE537">
            <v>0</v>
          </cell>
          <cell r="AF537">
            <v>30</v>
          </cell>
          <cell r="AG537">
            <v>25</v>
          </cell>
          <cell r="AH537">
            <v>25</v>
          </cell>
          <cell r="AI537">
            <v>0</v>
          </cell>
          <cell r="AJ537">
            <v>0</v>
          </cell>
          <cell r="AK537">
            <v>0</v>
          </cell>
          <cell r="AL537">
            <v>0</v>
          </cell>
          <cell r="AM537">
            <v>0</v>
          </cell>
          <cell r="AN537">
            <v>0</v>
          </cell>
          <cell r="AO537">
            <v>165</v>
          </cell>
          <cell r="AP537">
            <v>35</v>
          </cell>
          <cell r="AQ537">
            <v>30</v>
          </cell>
          <cell r="AR537">
            <v>15</v>
          </cell>
          <cell r="AS537">
            <v>50</v>
          </cell>
          <cell r="AT537">
            <v>40</v>
          </cell>
          <cell r="AU537">
            <v>0.7</v>
          </cell>
          <cell r="AV537">
            <v>1080</v>
          </cell>
          <cell r="AW537">
            <v>440</v>
          </cell>
          <cell r="AX537">
            <v>60</v>
          </cell>
          <cell r="AY537">
            <v>65</v>
          </cell>
          <cell r="AZ537">
            <v>310</v>
          </cell>
          <cell r="BA537">
            <v>640</v>
          </cell>
          <cell r="BB537">
            <v>2.5</v>
          </cell>
          <cell r="BC537">
            <v>325</v>
          </cell>
          <cell r="BD537">
            <v>150</v>
          </cell>
          <cell r="BE537">
            <v>15</v>
          </cell>
          <cell r="BF537">
            <v>10</v>
          </cell>
          <cell r="BG537">
            <v>120</v>
          </cell>
          <cell r="BH537">
            <v>175</v>
          </cell>
          <cell r="BI537">
            <v>620</v>
          </cell>
          <cell r="BJ537">
            <v>3.7</v>
          </cell>
          <cell r="BK537">
            <v>2294</v>
          </cell>
          <cell r="BL537">
            <v>1.5</v>
          </cell>
          <cell r="BM537">
            <v>930</v>
          </cell>
          <cell r="BN537">
            <v>615</v>
          </cell>
          <cell r="BO537">
            <v>95</v>
          </cell>
          <cell r="BP537">
            <v>520</v>
          </cell>
          <cell r="BQ537">
            <v>0</v>
          </cell>
          <cell r="BR537">
            <v>615</v>
          </cell>
          <cell r="BS537">
            <v>470</v>
          </cell>
          <cell r="BT537">
            <v>95</v>
          </cell>
          <cell r="BU537">
            <v>50</v>
          </cell>
          <cell r="BV537">
            <v>615</v>
          </cell>
          <cell r="BW537">
            <v>100</v>
          </cell>
          <cell r="BX537">
            <v>15</v>
          </cell>
          <cell r="BY537">
            <v>70</v>
          </cell>
          <cell r="BZ537">
            <v>110</v>
          </cell>
          <cell r="CA537">
            <v>140</v>
          </cell>
          <cell r="CB537">
            <v>75</v>
          </cell>
          <cell r="CC537">
            <v>15</v>
          </cell>
          <cell r="CD537">
            <v>10</v>
          </cell>
          <cell r="CE537">
            <v>70</v>
          </cell>
          <cell r="CF537">
            <v>615</v>
          </cell>
          <cell r="CG537">
            <v>0</v>
          </cell>
          <cell r="CH537">
            <v>0</v>
          </cell>
          <cell r="CI537">
            <v>20</v>
          </cell>
          <cell r="CJ537">
            <v>0</v>
          </cell>
          <cell r="CK537">
            <v>430</v>
          </cell>
          <cell r="CL537">
            <v>165</v>
          </cell>
          <cell r="CM537">
            <v>0</v>
          </cell>
          <cell r="CN537">
            <v>5</v>
          </cell>
          <cell r="CO537">
            <v>615</v>
          </cell>
          <cell r="CP537">
            <v>325</v>
          </cell>
          <cell r="CQ537">
            <v>190</v>
          </cell>
          <cell r="CR537">
            <v>50</v>
          </cell>
          <cell r="CS537">
            <v>40</v>
          </cell>
          <cell r="CT537">
            <v>10</v>
          </cell>
          <cell r="CU537">
            <v>1085</v>
          </cell>
          <cell r="CV537">
            <v>1.8</v>
          </cell>
          <cell r="CW537">
            <v>620</v>
          </cell>
          <cell r="CX537">
            <v>250</v>
          </cell>
          <cell r="CY537">
            <v>0</v>
          </cell>
          <cell r="CZ537">
            <v>365</v>
          </cell>
        </row>
        <row r="538">
          <cell r="A538" t="str">
            <v>4620058.00</v>
          </cell>
          <cell r="B538" t="str">
            <v>0058.00</v>
          </cell>
          <cell r="C538" t="str">
            <v>Ville-Marie</v>
          </cell>
          <cell r="D538">
            <v>915</v>
          </cell>
          <cell r="E538">
            <v>530</v>
          </cell>
          <cell r="F538">
            <v>185</v>
          </cell>
          <cell r="G538">
            <v>20</v>
          </cell>
          <cell r="H538">
            <v>110</v>
          </cell>
          <cell r="I538">
            <v>60</v>
          </cell>
          <cell r="J538">
            <v>915</v>
          </cell>
          <cell r="K538">
            <v>800</v>
          </cell>
          <cell r="L538">
            <v>115</v>
          </cell>
          <cell r="M538">
            <v>155</v>
          </cell>
          <cell r="N538">
            <v>120</v>
          </cell>
          <cell r="O538">
            <v>15</v>
          </cell>
          <cell r="P538">
            <v>10</v>
          </cell>
          <cell r="Q538">
            <v>0</v>
          </cell>
          <cell r="R538">
            <v>155</v>
          </cell>
          <cell r="S538">
            <v>130</v>
          </cell>
          <cell r="T538">
            <v>70</v>
          </cell>
          <cell r="U538">
            <v>60</v>
          </cell>
          <cell r="V538">
            <v>10</v>
          </cell>
          <cell r="W538">
            <v>0</v>
          </cell>
          <cell r="X538">
            <v>10</v>
          </cell>
          <cell r="Y538">
            <v>0</v>
          </cell>
          <cell r="Z538">
            <v>55</v>
          </cell>
          <cell r="AA538">
            <v>35</v>
          </cell>
          <cell r="AB538">
            <v>15</v>
          </cell>
          <cell r="AC538">
            <v>15</v>
          </cell>
          <cell r="AD538">
            <v>0</v>
          </cell>
          <cell r="AE538">
            <v>0</v>
          </cell>
          <cell r="AF538">
            <v>25</v>
          </cell>
          <cell r="AG538">
            <v>15</v>
          </cell>
          <cell r="AH538">
            <v>15</v>
          </cell>
          <cell r="AI538">
            <v>0</v>
          </cell>
          <cell r="AJ538">
            <v>0</v>
          </cell>
          <cell r="AK538">
            <v>10</v>
          </cell>
          <cell r="AL538">
            <v>10</v>
          </cell>
          <cell r="AM538">
            <v>0</v>
          </cell>
          <cell r="AN538">
            <v>0</v>
          </cell>
          <cell r="AO538">
            <v>70</v>
          </cell>
          <cell r="AP538">
            <v>30</v>
          </cell>
          <cell r="AQ538">
            <v>15</v>
          </cell>
          <cell r="AR538">
            <v>0</v>
          </cell>
          <cell r="AS538">
            <v>10</v>
          </cell>
          <cell r="AT538">
            <v>10</v>
          </cell>
          <cell r="AU538">
            <v>0.4</v>
          </cell>
          <cell r="AV538">
            <v>880</v>
          </cell>
          <cell r="AW538">
            <v>535</v>
          </cell>
          <cell r="AX538">
            <v>35</v>
          </cell>
          <cell r="AY538">
            <v>100</v>
          </cell>
          <cell r="AZ538">
            <v>400</v>
          </cell>
          <cell r="BA538">
            <v>345</v>
          </cell>
          <cell r="BB538">
            <v>2.2000000000000002</v>
          </cell>
          <cell r="BC538">
            <v>165</v>
          </cell>
          <cell r="BD538">
            <v>115</v>
          </cell>
          <cell r="BE538">
            <v>0</v>
          </cell>
          <cell r="BF538">
            <v>0</v>
          </cell>
          <cell r="BG538">
            <v>105</v>
          </cell>
          <cell r="BH538">
            <v>55</v>
          </cell>
          <cell r="BI538">
            <v>595</v>
          </cell>
          <cell r="BJ538">
            <v>3.4</v>
          </cell>
          <cell r="BK538">
            <v>2023</v>
          </cell>
          <cell r="BL538">
            <v>1.2</v>
          </cell>
          <cell r="BM538">
            <v>714</v>
          </cell>
          <cell r="BN538">
            <v>595</v>
          </cell>
          <cell r="BO538">
            <v>120</v>
          </cell>
          <cell r="BP538">
            <v>475</v>
          </cell>
          <cell r="BQ538">
            <v>0</v>
          </cell>
          <cell r="BR538">
            <v>595</v>
          </cell>
          <cell r="BS538">
            <v>440</v>
          </cell>
          <cell r="BT538">
            <v>85</v>
          </cell>
          <cell r="BU538">
            <v>65</v>
          </cell>
          <cell r="BV538">
            <v>595</v>
          </cell>
          <cell r="BW538">
            <v>110</v>
          </cell>
          <cell r="BX538">
            <v>50</v>
          </cell>
          <cell r="BY538">
            <v>75</v>
          </cell>
          <cell r="BZ538">
            <v>205</v>
          </cell>
          <cell r="CA538">
            <v>20</v>
          </cell>
          <cell r="CB538">
            <v>30</v>
          </cell>
          <cell r="CC538">
            <v>20</v>
          </cell>
          <cell r="CD538">
            <v>45</v>
          </cell>
          <cell r="CE538">
            <v>40</v>
          </cell>
          <cell r="CF538">
            <v>600</v>
          </cell>
          <cell r="CG538">
            <v>0</v>
          </cell>
          <cell r="CH538">
            <v>0</v>
          </cell>
          <cell r="CI538">
            <v>0</v>
          </cell>
          <cell r="CJ538">
            <v>10</v>
          </cell>
          <cell r="CK538">
            <v>300</v>
          </cell>
          <cell r="CL538">
            <v>290</v>
          </cell>
          <cell r="CM538">
            <v>0</v>
          </cell>
          <cell r="CN538">
            <v>0</v>
          </cell>
          <cell r="CO538">
            <v>600</v>
          </cell>
          <cell r="CP538">
            <v>395</v>
          </cell>
          <cell r="CQ538">
            <v>145</v>
          </cell>
          <cell r="CR538">
            <v>40</v>
          </cell>
          <cell r="CS538">
            <v>15</v>
          </cell>
          <cell r="CT538">
            <v>5</v>
          </cell>
          <cell r="CU538">
            <v>890</v>
          </cell>
          <cell r="CV538">
            <v>1.5</v>
          </cell>
          <cell r="CW538">
            <v>595</v>
          </cell>
          <cell r="CX538">
            <v>145</v>
          </cell>
          <cell r="CY538">
            <v>10</v>
          </cell>
          <cell r="CZ538">
            <v>445</v>
          </cell>
        </row>
        <row r="539">
          <cell r="A539" t="str">
            <v>4620059.00</v>
          </cell>
          <cell r="B539" t="str">
            <v>0059.00</v>
          </cell>
          <cell r="C539" t="str">
            <v>Ville-Marie</v>
          </cell>
          <cell r="D539">
            <v>1250</v>
          </cell>
          <cell r="E539">
            <v>815</v>
          </cell>
          <cell r="F539">
            <v>245</v>
          </cell>
          <cell r="G539">
            <v>30</v>
          </cell>
          <cell r="H539">
            <v>130</v>
          </cell>
          <cell r="I539">
            <v>40</v>
          </cell>
          <cell r="J539">
            <v>1250</v>
          </cell>
          <cell r="K539">
            <v>1025</v>
          </cell>
          <cell r="L539">
            <v>220</v>
          </cell>
          <cell r="M539">
            <v>260</v>
          </cell>
          <cell r="N539">
            <v>205</v>
          </cell>
          <cell r="O539">
            <v>25</v>
          </cell>
          <cell r="P539">
            <v>30</v>
          </cell>
          <cell r="Q539">
            <v>0</v>
          </cell>
          <cell r="R539">
            <v>265</v>
          </cell>
          <cell r="S539">
            <v>230</v>
          </cell>
          <cell r="T539">
            <v>125</v>
          </cell>
          <cell r="U539">
            <v>80</v>
          </cell>
          <cell r="V539">
            <v>45</v>
          </cell>
          <cell r="W539">
            <v>20</v>
          </cell>
          <cell r="X539">
            <v>20</v>
          </cell>
          <cell r="Y539">
            <v>0</v>
          </cell>
          <cell r="Z539">
            <v>110</v>
          </cell>
          <cell r="AA539">
            <v>100</v>
          </cell>
          <cell r="AB539">
            <v>10</v>
          </cell>
          <cell r="AC539">
            <v>0</v>
          </cell>
          <cell r="AD539">
            <v>10</v>
          </cell>
          <cell r="AE539">
            <v>0</v>
          </cell>
          <cell r="AF539">
            <v>30</v>
          </cell>
          <cell r="AG539">
            <v>30</v>
          </cell>
          <cell r="AH539">
            <v>20</v>
          </cell>
          <cell r="AI539">
            <v>10</v>
          </cell>
          <cell r="AJ539">
            <v>0</v>
          </cell>
          <cell r="AK539">
            <v>0</v>
          </cell>
          <cell r="AL539">
            <v>0</v>
          </cell>
          <cell r="AM539">
            <v>0</v>
          </cell>
          <cell r="AN539">
            <v>0</v>
          </cell>
          <cell r="AO539">
            <v>115</v>
          </cell>
          <cell r="AP539">
            <v>40</v>
          </cell>
          <cell r="AQ539">
            <v>15</v>
          </cell>
          <cell r="AR539">
            <v>10</v>
          </cell>
          <cell r="AS539">
            <v>25</v>
          </cell>
          <cell r="AT539">
            <v>25</v>
          </cell>
          <cell r="AU539">
            <v>0.4</v>
          </cell>
          <cell r="AV539">
            <v>1295</v>
          </cell>
          <cell r="AW539">
            <v>685</v>
          </cell>
          <cell r="AX539">
            <v>0</v>
          </cell>
          <cell r="AY539">
            <v>315</v>
          </cell>
          <cell r="AZ539">
            <v>370</v>
          </cell>
          <cell r="BA539">
            <v>615</v>
          </cell>
          <cell r="BB539">
            <v>2.4</v>
          </cell>
          <cell r="BC539">
            <v>75</v>
          </cell>
          <cell r="BD539">
            <v>50</v>
          </cell>
          <cell r="BE539">
            <v>0</v>
          </cell>
          <cell r="BF539">
            <v>15</v>
          </cell>
          <cell r="BG539">
            <v>35</v>
          </cell>
          <cell r="BH539">
            <v>20</v>
          </cell>
          <cell r="BI539">
            <v>755</v>
          </cell>
          <cell r="BJ539">
            <v>4</v>
          </cell>
          <cell r="BK539">
            <v>3020</v>
          </cell>
          <cell r="BL539">
            <v>1.5</v>
          </cell>
          <cell r="BM539">
            <v>1132.5</v>
          </cell>
          <cell r="BN539">
            <v>750</v>
          </cell>
          <cell r="BO539">
            <v>235</v>
          </cell>
          <cell r="BP539">
            <v>515</v>
          </cell>
          <cell r="BQ539">
            <v>0</v>
          </cell>
          <cell r="BR539">
            <v>755</v>
          </cell>
          <cell r="BS539">
            <v>455</v>
          </cell>
          <cell r="BT539">
            <v>220</v>
          </cell>
          <cell r="BU539">
            <v>75</v>
          </cell>
          <cell r="BV539">
            <v>750</v>
          </cell>
          <cell r="BW539">
            <v>340</v>
          </cell>
          <cell r="BX539">
            <v>75</v>
          </cell>
          <cell r="BY539">
            <v>30</v>
          </cell>
          <cell r="BZ539">
            <v>20</v>
          </cell>
          <cell r="CA539">
            <v>30</v>
          </cell>
          <cell r="CB539">
            <v>60</v>
          </cell>
          <cell r="CC539">
            <v>80</v>
          </cell>
          <cell r="CD539">
            <v>55</v>
          </cell>
          <cell r="CE539">
            <v>55</v>
          </cell>
          <cell r="CF539">
            <v>755</v>
          </cell>
          <cell r="CG539">
            <v>0</v>
          </cell>
          <cell r="CH539">
            <v>0</v>
          </cell>
          <cell r="CI539">
            <v>5</v>
          </cell>
          <cell r="CJ539">
            <v>0</v>
          </cell>
          <cell r="CK539">
            <v>260</v>
          </cell>
          <cell r="CL539">
            <v>485</v>
          </cell>
          <cell r="CM539">
            <v>0</v>
          </cell>
          <cell r="CN539">
            <v>0</v>
          </cell>
          <cell r="CO539">
            <v>755</v>
          </cell>
          <cell r="CP539">
            <v>390</v>
          </cell>
          <cell r="CQ539">
            <v>250</v>
          </cell>
          <cell r="CR539">
            <v>70</v>
          </cell>
          <cell r="CS539">
            <v>40</v>
          </cell>
          <cell r="CT539">
            <v>0</v>
          </cell>
          <cell r="CU539">
            <v>1300</v>
          </cell>
          <cell r="CV539">
            <v>1.7</v>
          </cell>
          <cell r="CW539">
            <v>750</v>
          </cell>
          <cell r="CX539">
            <v>260</v>
          </cell>
          <cell r="CY539">
            <v>0</v>
          </cell>
          <cell r="CZ539">
            <v>490</v>
          </cell>
        </row>
        <row r="540">
          <cell r="A540" t="str">
            <v>4620060.00</v>
          </cell>
          <cell r="B540" t="str">
            <v>0060.00</v>
          </cell>
          <cell r="C540" t="str">
            <v>Ville-Marie</v>
          </cell>
          <cell r="D540">
            <v>1295</v>
          </cell>
          <cell r="E540">
            <v>480</v>
          </cell>
          <cell r="F540">
            <v>440</v>
          </cell>
          <cell r="G540">
            <v>35</v>
          </cell>
          <cell r="H540">
            <v>215</v>
          </cell>
          <cell r="I540">
            <v>125</v>
          </cell>
          <cell r="J540">
            <v>1295</v>
          </cell>
          <cell r="K540">
            <v>1260</v>
          </cell>
          <cell r="L540">
            <v>35</v>
          </cell>
          <cell r="M540">
            <v>325</v>
          </cell>
          <cell r="N540">
            <v>100</v>
          </cell>
          <cell r="O540">
            <v>55</v>
          </cell>
          <cell r="P540">
            <v>50</v>
          </cell>
          <cell r="Q540">
            <v>120</v>
          </cell>
          <cell r="R540">
            <v>325</v>
          </cell>
          <cell r="S540">
            <v>210</v>
          </cell>
          <cell r="T540">
            <v>195</v>
          </cell>
          <cell r="U540">
            <v>45</v>
          </cell>
          <cell r="V540">
            <v>150</v>
          </cell>
          <cell r="W540">
            <v>30</v>
          </cell>
          <cell r="X540">
            <v>40</v>
          </cell>
          <cell r="Y540">
            <v>80</v>
          </cell>
          <cell r="Z540">
            <v>15</v>
          </cell>
          <cell r="AA540">
            <v>10</v>
          </cell>
          <cell r="AB540">
            <v>10</v>
          </cell>
          <cell r="AC540">
            <v>0</v>
          </cell>
          <cell r="AD540">
            <v>10</v>
          </cell>
          <cell r="AE540">
            <v>0</v>
          </cell>
          <cell r="AF540">
            <v>110</v>
          </cell>
          <cell r="AG540">
            <v>85</v>
          </cell>
          <cell r="AH540">
            <v>45</v>
          </cell>
          <cell r="AI540">
            <v>10</v>
          </cell>
          <cell r="AJ540">
            <v>40</v>
          </cell>
          <cell r="AK540">
            <v>25</v>
          </cell>
          <cell r="AL540">
            <v>10</v>
          </cell>
          <cell r="AM540">
            <v>15</v>
          </cell>
          <cell r="AN540">
            <v>10</v>
          </cell>
          <cell r="AO540">
            <v>695</v>
          </cell>
          <cell r="AP540">
            <v>145</v>
          </cell>
          <cell r="AQ540">
            <v>315</v>
          </cell>
          <cell r="AR540">
            <v>140</v>
          </cell>
          <cell r="AS540">
            <v>55</v>
          </cell>
          <cell r="AT540">
            <v>40</v>
          </cell>
          <cell r="AU540">
            <v>2.1</v>
          </cell>
          <cell r="AV540">
            <v>1715</v>
          </cell>
          <cell r="AW540">
            <v>480</v>
          </cell>
          <cell r="AX540">
            <v>20</v>
          </cell>
          <cell r="AY540">
            <v>30</v>
          </cell>
          <cell r="AZ540">
            <v>430</v>
          </cell>
          <cell r="BA540">
            <v>1235</v>
          </cell>
          <cell r="BB540">
            <v>3.8</v>
          </cell>
          <cell r="BC540">
            <v>335</v>
          </cell>
          <cell r="BD540">
            <v>225</v>
          </cell>
          <cell r="BE540">
            <v>0</v>
          </cell>
          <cell r="BF540">
            <v>20</v>
          </cell>
          <cell r="BG540">
            <v>205</v>
          </cell>
          <cell r="BH540">
            <v>115</v>
          </cell>
          <cell r="BI540">
            <v>775</v>
          </cell>
          <cell r="BJ540">
            <v>3.8</v>
          </cell>
          <cell r="BK540">
            <v>2945</v>
          </cell>
          <cell r="BL540">
            <v>1.6</v>
          </cell>
          <cell r="BM540">
            <v>1240</v>
          </cell>
          <cell r="BN540">
            <v>780</v>
          </cell>
          <cell r="BO540">
            <v>0</v>
          </cell>
          <cell r="BP540">
            <v>770</v>
          </cell>
          <cell r="BQ540">
            <v>0</v>
          </cell>
          <cell r="BR540">
            <v>775</v>
          </cell>
          <cell r="BS540">
            <v>605</v>
          </cell>
          <cell r="BT540">
            <v>145</v>
          </cell>
          <cell r="BU540">
            <v>30</v>
          </cell>
          <cell r="BV540">
            <v>775</v>
          </cell>
          <cell r="BW540">
            <v>60</v>
          </cell>
          <cell r="BX540">
            <v>370</v>
          </cell>
          <cell r="BY540">
            <v>190</v>
          </cell>
          <cell r="BZ540">
            <v>100</v>
          </cell>
          <cell r="CA540">
            <v>25</v>
          </cell>
          <cell r="CB540">
            <v>10</v>
          </cell>
          <cell r="CC540">
            <v>10</v>
          </cell>
          <cell r="CD540">
            <v>0</v>
          </cell>
          <cell r="CE540">
            <v>15</v>
          </cell>
          <cell r="CF540">
            <v>780</v>
          </cell>
          <cell r="CG540">
            <v>0</v>
          </cell>
          <cell r="CH540">
            <v>0</v>
          </cell>
          <cell r="CI540">
            <v>45</v>
          </cell>
          <cell r="CJ540">
            <v>0</v>
          </cell>
          <cell r="CK540">
            <v>525</v>
          </cell>
          <cell r="CL540">
            <v>205</v>
          </cell>
          <cell r="CM540">
            <v>0</v>
          </cell>
          <cell r="CN540">
            <v>0</v>
          </cell>
          <cell r="CO540">
            <v>780</v>
          </cell>
          <cell r="CP540">
            <v>415</v>
          </cell>
          <cell r="CQ540">
            <v>135</v>
          </cell>
          <cell r="CR540">
            <v>60</v>
          </cell>
          <cell r="CS540">
            <v>125</v>
          </cell>
          <cell r="CT540">
            <v>50</v>
          </cell>
          <cell r="CU540">
            <v>1715</v>
          </cell>
          <cell r="CV540">
            <v>2.2000000000000002</v>
          </cell>
          <cell r="CW540">
            <v>775</v>
          </cell>
          <cell r="CX540">
            <v>325</v>
          </cell>
          <cell r="CY540">
            <v>0</v>
          </cell>
          <cell r="CZ540">
            <v>450</v>
          </cell>
        </row>
        <row r="541">
          <cell r="A541" t="str">
            <v>4620061.00</v>
          </cell>
          <cell r="B541" t="str">
            <v>0061.00</v>
          </cell>
          <cell r="C541" t="str">
            <v>Ville-Marie</v>
          </cell>
          <cell r="D541">
            <v>495</v>
          </cell>
          <cell r="E541">
            <v>335</v>
          </cell>
          <cell r="F541">
            <v>100</v>
          </cell>
          <cell r="G541">
            <v>10</v>
          </cell>
          <cell r="H541">
            <v>45</v>
          </cell>
          <cell r="I541">
            <v>5</v>
          </cell>
          <cell r="J541">
            <v>495</v>
          </cell>
          <cell r="K541">
            <v>410</v>
          </cell>
          <cell r="L541">
            <v>85</v>
          </cell>
          <cell r="M541">
            <v>115</v>
          </cell>
          <cell r="N541">
            <v>80</v>
          </cell>
          <cell r="O541">
            <v>25</v>
          </cell>
          <cell r="P541">
            <v>10</v>
          </cell>
          <cell r="Q541">
            <v>0</v>
          </cell>
          <cell r="R541">
            <v>120</v>
          </cell>
          <cell r="S541">
            <v>100</v>
          </cell>
          <cell r="T541">
            <v>60</v>
          </cell>
          <cell r="U541">
            <v>25</v>
          </cell>
          <cell r="V541">
            <v>35</v>
          </cell>
          <cell r="W541">
            <v>25</v>
          </cell>
          <cell r="X541">
            <v>10</v>
          </cell>
          <cell r="Y541">
            <v>0</v>
          </cell>
          <cell r="Z541">
            <v>40</v>
          </cell>
          <cell r="AA541">
            <v>40</v>
          </cell>
          <cell r="AB541">
            <v>0</v>
          </cell>
          <cell r="AC541">
            <v>0</v>
          </cell>
          <cell r="AD541">
            <v>0</v>
          </cell>
          <cell r="AE541">
            <v>0</v>
          </cell>
          <cell r="AF541">
            <v>10</v>
          </cell>
          <cell r="AG541">
            <v>15</v>
          </cell>
          <cell r="AH541">
            <v>15</v>
          </cell>
          <cell r="AI541">
            <v>0</v>
          </cell>
          <cell r="AJ541">
            <v>0</v>
          </cell>
          <cell r="AK541">
            <v>0</v>
          </cell>
          <cell r="AL541">
            <v>0</v>
          </cell>
          <cell r="AM541">
            <v>0</v>
          </cell>
          <cell r="AN541">
            <v>0</v>
          </cell>
          <cell r="AO541">
            <v>55</v>
          </cell>
          <cell r="AP541">
            <v>10</v>
          </cell>
          <cell r="AQ541">
            <v>20</v>
          </cell>
          <cell r="AR541">
            <v>0</v>
          </cell>
          <cell r="AS541">
            <v>15</v>
          </cell>
          <cell r="AT541">
            <v>0</v>
          </cell>
          <cell r="AU541">
            <v>0.5</v>
          </cell>
          <cell r="AV541">
            <v>500</v>
          </cell>
          <cell r="AW541">
            <v>225</v>
          </cell>
          <cell r="AX541">
            <v>0</v>
          </cell>
          <cell r="AY541">
            <v>65</v>
          </cell>
          <cell r="AZ541">
            <v>155</v>
          </cell>
          <cell r="BA541">
            <v>275</v>
          </cell>
          <cell r="BB541">
            <v>2.4</v>
          </cell>
          <cell r="BC541">
            <v>30</v>
          </cell>
          <cell r="BD541">
            <v>25</v>
          </cell>
          <cell r="BE541">
            <v>0</v>
          </cell>
          <cell r="BF541">
            <v>0</v>
          </cell>
          <cell r="BG541">
            <v>20</v>
          </cell>
          <cell r="BH541">
            <v>10</v>
          </cell>
          <cell r="BI541">
            <v>295</v>
          </cell>
          <cell r="BJ541">
            <v>4.0999999999999996</v>
          </cell>
          <cell r="BK541">
            <v>1209.5</v>
          </cell>
          <cell r="BL541">
            <v>1.4</v>
          </cell>
          <cell r="BM541">
            <v>413</v>
          </cell>
          <cell r="BN541">
            <v>295</v>
          </cell>
          <cell r="BO541">
            <v>95</v>
          </cell>
          <cell r="BP541">
            <v>200</v>
          </cell>
          <cell r="BQ541">
            <v>0</v>
          </cell>
          <cell r="BR541">
            <v>295</v>
          </cell>
          <cell r="BS541">
            <v>165</v>
          </cell>
          <cell r="BT541">
            <v>95</v>
          </cell>
          <cell r="BU541">
            <v>35</v>
          </cell>
          <cell r="BV541">
            <v>295</v>
          </cell>
          <cell r="BW541">
            <v>135</v>
          </cell>
          <cell r="BX541">
            <v>10</v>
          </cell>
          <cell r="BY541">
            <v>20</v>
          </cell>
          <cell r="BZ541">
            <v>20</v>
          </cell>
          <cell r="CA541">
            <v>20</v>
          </cell>
          <cell r="CB541">
            <v>40</v>
          </cell>
          <cell r="CC541">
            <v>0</v>
          </cell>
          <cell r="CD541">
            <v>0</v>
          </cell>
          <cell r="CE541">
            <v>45</v>
          </cell>
          <cell r="CF541">
            <v>295</v>
          </cell>
          <cell r="CG541">
            <v>0</v>
          </cell>
          <cell r="CH541">
            <v>0</v>
          </cell>
          <cell r="CI541">
            <v>5</v>
          </cell>
          <cell r="CJ541">
            <v>0</v>
          </cell>
          <cell r="CK541">
            <v>25</v>
          </cell>
          <cell r="CL541">
            <v>270</v>
          </cell>
          <cell r="CM541">
            <v>0</v>
          </cell>
          <cell r="CN541">
            <v>0</v>
          </cell>
          <cell r="CO541">
            <v>295</v>
          </cell>
          <cell r="CP541">
            <v>155</v>
          </cell>
          <cell r="CQ541">
            <v>95</v>
          </cell>
          <cell r="CR541">
            <v>25</v>
          </cell>
          <cell r="CS541">
            <v>15</v>
          </cell>
          <cell r="CT541">
            <v>0</v>
          </cell>
          <cell r="CU541">
            <v>500</v>
          </cell>
          <cell r="CV541">
            <v>1.7</v>
          </cell>
          <cell r="CW541">
            <v>295</v>
          </cell>
          <cell r="CX541">
            <v>115</v>
          </cell>
          <cell r="CY541">
            <v>0</v>
          </cell>
          <cell r="CZ541">
            <v>180</v>
          </cell>
        </row>
        <row r="542">
          <cell r="A542" t="str">
            <v>4620062.00</v>
          </cell>
          <cell r="B542" t="str">
            <v>0062.00</v>
          </cell>
          <cell r="C542" t="str">
            <v>Ville-Marie</v>
          </cell>
          <cell r="D542">
            <v>755</v>
          </cell>
          <cell r="E542">
            <v>550</v>
          </cell>
          <cell r="F542">
            <v>140</v>
          </cell>
          <cell r="G542">
            <v>15</v>
          </cell>
          <cell r="H542">
            <v>45</v>
          </cell>
          <cell r="I542">
            <v>10</v>
          </cell>
          <cell r="J542">
            <v>755</v>
          </cell>
          <cell r="K542">
            <v>670</v>
          </cell>
          <cell r="L542">
            <v>85</v>
          </cell>
          <cell r="M542">
            <v>120</v>
          </cell>
          <cell r="N542">
            <v>80</v>
          </cell>
          <cell r="O542">
            <v>20</v>
          </cell>
          <cell r="P542">
            <v>10</v>
          </cell>
          <cell r="Q542">
            <v>10</v>
          </cell>
          <cell r="R542">
            <v>120</v>
          </cell>
          <cell r="S542">
            <v>120</v>
          </cell>
          <cell r="T542">
            <v>70</v>
          </cell>
          <cell r="U542">
            <v>35</v>
          </cell>
          <cell r="V542">
            <v>35</v>
          </cell>
          <cell r="W542">
            <v>15</v>
          </cell>
          <cell r="X542">
            <v>10</v>
          </cell>
          <cell r="Y542">
            <v>10</v>
          </cell>
          <cell r="Z542">
            <v>45</v>
          </cell>
          <cell r="AA542">
            <v>45</v>
          </cell>
          <cell r="AB542">
            <v>10</v>
          </cell>
          <cell r="AC542">
            <v>0</v>
          </cell>
          <cell r="AD542">
            <v>0</v>
          </cell>
          <cell r="AE542">
            <v>0</v>
          </cell>
          <cell r="AF542">
            <v>0</v>
          </cell>
          <cell r="AG542">
            <v>0</v>
          </cell>
          <cell r="AH542">
            <v>0</v>
          </cell>
          <cell r="AI542">
            <v>0</v>
          </cell>
          <cell r="AJ542">
            <v>0</v>
          </cell>
          <cell r="AK542">
            <v>0</v>
          </cell>
          <cell r="AL542">
            <v>0</v>
          </cell>
          <cell r="AM542">
            <v>0</v>
          </cell>
          <cell r="AN542">
            <v>0</v>
          </cell>
          <cell r="AO542">
            <v>70</v>
          </cell>
          <cell r="AP542">
            <v>0</v>
          </cell>
          <cell r="AQ542">
            <v>0</v>
          </cell>
          <cell r="AR542">
            <v>15</v>
          </cell>
          <cell r="AS542">
            <v>30</v>
          </cell>
          <cell r="AT542">
            <v>20</v>
          </cell>
          <cell r="AU542">
            <v>0.6</v>
          </cell>
          <cell r="AV542">
            <v>510</v>
          </cell>
          <cell r="AW542">
            <v>200</v>
          </cell>
          <cell r="AX542">
            <v>10</v>
          </cell>
          <cell r="AY542">
            <v>35</v>
          </cell>
          <cell r="AZ542">
            <v>155</v>
          </cell>
          <cell r="BA542">
            <v>310</v>
          </cell>
          <cell r="BB542">
            <v>2.6</v>
          </cell>
          <cell r="BC542">
            <v>50</v>
          </cell>
          <cell r="BD542">
            <v>15</v>
          </cell>
          <cell r="BE542">
            <v>0</v>
          </cell>
          <cell r="BF542">
            <v>0</v>
          </cell>
          <cell r="BG542">
            <v>15</v>
          </cell>
          <cell r="BH542">
            <v>35</v>
          </cell>
          <cell r="BI542">
            <v>295</v>
          </cell>
          <cell r="BJ542">
            <v>3.8</v>
          </cell>
          <cell r="BK542">
            <v>1121</v>
          </cell>
          <cell r="BL542">
            <v>1.2</v>
          </cell>
          <cell r="BM542">
            <v>354</v>
          </cell>
          <cell r="BN542">
            <v>290</v>
          </cell>
          <cell r="BO542">
            <v>195</v>
          </cell>
          <cell r="BP542">
            <v>95</v>
          </cell>
          <cell r="BQ542">
            <v>0</v>
          </cell>
          <cell r="BR542">
            <v>290</v>
          </cell>
          <cell r="BS542">
            <v>225</v>
          </cell>
          <cell r="BT542">
            <v>45</v>
          </cell>
          <cell r="BU542">
            <v>20</v>
          </cell>
          <cell r="BV542">
            <v>290</v>
          </cell>
          <cell r="BW542">
            <v>135</v>
          </cell>
          <cell r="BX542">
            <v>20</v>
          </cell>
          <cell r="BY542">
            <v>0</v>
          </cell>
          <cell r="BZ542">
            <v>10</v>
          </cell>
          <cell r="CA542">
            <v>0</v>
          </cell>
          <cell r="CB542">
            <v>30</v>
          </cell>
          <cell r="CC542">
            <v>0</v>
          </cell>
          <cell r="CD542">
            <v>0</v>
          </cell>
          <cell r="CE542">
            <v>90</v>
          </cell>
          <cell r="CF542">
            <v>290</v>
          </cell>
          <cell r="CG542">
            <v>0</v>
          </cell>
          <cell r="CH542">
            <v>0</v>
          </cell>
          <cell r="CI542">
            <v>0</v>
          </cell>
          <cell r="CJ542">
            <v>0</v>
          </cell>
          <cell r="CK542">
            <v>250</v>
          </cell>
          <cell r="CL542">
            <v>5</v>
          </cell>
          <cell r="CM542">
            <v>35</v>
          </cell>
          <cell r="CN542">
            <v>0</v>
          </cell>
          <cell r="CO542">
            <v>295</v>
          </cell>
          <cell r="CP542">
            <v>150</v>
          </cell>
          <cell r="CQ542">
            <v>100</v>
          </cell>
          <cell r="CR542">
            <v>10</v>
          </cell>
          <cell r="CS542">
            <v>25</v>
          </cell>
          <cell r="CT542">
            <v>5</v>
          </cell>
          <cell r="CU542">
            <v>510</v>
          </cell>
          <cell r="CV542">
            <v>1.7</v>
          </cell>
          <cell r="CW542">
            <v>290</v>
          </cell>
          <cell r="CX542">
            <v>120</v>
          </cell>
          <cell r="CY542">
            <v>0</v>
          </cell>
          <cell r="CZ542">
            <v>170</v>
          </cell>
        </row>
        <row r="543">
          <cell r="A543" t="str">
            <v>4620063.00</v>
          </cell>
          <cell r="B543" t="str">
            <v>0063.00</v>
          </cell>
          <cell r="C543" t="str">
            <v>Ville-Marie</v>
          </cell>
          <cell r="D543">
            <v>435</v>
          </cell>
          <cell r="E543">
            <v>305</v>
          </cell>
          <cell r="F543">
            <v>50</v>
          </cell>
          <cell r="G543">
            <v>10</v>
          </cell>
          <cell r="H543">
            <v>40</v>
          </cell>
          <cell r="I543">
            <v>30</v>
          </cell>
          <cell r="J543">
            <v>435</v>
          </cell>
          <cell r="K543">
            <v>395</v>
          </cell>
          <cell r="L543">
            <v>35</v>
          </cell>
          <cell r="M543">
            <v>40</v>
          </cell>
          <cell r="N543">
            <v>45</v>
          </cell>
          <cell r="O543">
            <v>0</v>
          </cell>
          <cell r="P543">
            <v>0</v>
          </cell>
          <cell r="Q543">
            <v>0</v>
          </cell>
          <cell r="R543">
            <v>40</v>
          </cell>
          <cell r="S543">
            <v>35</v>
          </cell>
          <cell r="T543">
            <v>10</v>
          </cell>
          <cell r="U543">
            <v>10</v>
          </cell>
          <cell r="V543">
            <v>0</v>
          </cell>
          <cell r="W543">
            <v>0</v>
          </cell>
          <cell r="X543">
            <v>0</v>
          </cell>
          <cell r="Y543">
            <v>0</v>
          </cell>
          <cell r="Z543">
            <v>20</v>
          </cell>
          <cell r="AA543">
            <v>20</v>
          </cell>
          <cell r="AB543">
            <v>0</v>
          </cell>
          <cell r="AC543">
            <v>0</v>
          </cell>
          <cell r="AD543">
            <v>0</v>
          </cell>
          <cell r="AE543">
            <v>0</v>
          </cell>
          <cell r="AF543">
            <v>10</v>
          </cell>
          <cell r="AG543">
            <v>0</v>
          </cell>
          <cell r="AH543">
            <v>0</v>
          </cell>
          <cell r="AI543">
            <v>0</v>
          </cell>
          <cell r="AJ543">
            <v>0</v>
          </cell>
          <cell r="AK543">
            <v>0</v>
          </cell>
          <cell r="AL543">
            <v>0</v>
          </cell>
          <cell r="AM543">
            <v>0</v>
          </cell>
          <cell r="AN543">
            <v>0</v>
          </cell>
          <cell r="AO543">
            <v>10</v>
          </cell>
          <cell r="AP543">
            <v>0</v>
          </cell>
          <cell r="AQ543">
            <v>0</v>
          </cell>
          <cell r="AR543">
            <v>0</v>
          </cell>
          <cell r="AS543">
            <v>0</v>
          </cell>
          <cell r="AT543">
            <v>0</v>
          </cell>
          <cell r="AU543">
            <v>0.2</v>
          </cell>
          <cell r="AV543">
            <v>335</v>
          </cell>
          <cell r="AW543">
            <v>250</v>
          </cell>
          <cell r="AX543">
            <v>0</v>
          </cell>
          <cell r="AY543">
            <v>115</v>
          </cell>
          <cell r="AZ543">
            <v>135</v>
          </cell>
          <cell r="BA543">
            <v>80</v>
          </cell>
          <cell r="BB543">
            <v>2</v>
          </cell>
          <cell r="BC543">
            <v>20</v>
          </cell>
          <cell r="BD543">
            <v>15</v>
          </cell>
          <cell r="BE543">
            <v>0</v>
          </cell>
          <cell r="BF543">
            <v>0</v>
          </cell>
          <cell r="BG543">
            <v>10</v>
          </cell>
          <cell r="BH543">
            <v>0</v>
          </cell>
          <cell r="BI543">
            <v>215</v>
          </cell>
          <cell r="BJ543">
            <v>3.5</v>
          </cell>
          <cell r="BK543">
            <v>752.5</v>
          </cell>
          <cell r="BL543">
            <v>1.3</v>
          </cell>
          <cell r="BM543">
            <v>279.5</v>
          </cell>
          <cell r="BN543">
            <v>215</v>
          </cell>
          <cell r="BO543">
            <v>15</v>
          </cell>
          <cell r="BP543">
            <v>200</v>
          </cell>
          <cell r="BQ543">
            <v>0</v>
          </cell>
          <cell r="BR543">
            <v>215</v>
          </cell>
          <cell r="BS543">
            <v>75</v>
          </cell>
          <cell r="BT543">
            <v>95</v>
          </cell>
          <cell r="BU543">
            <v>45</v>
          </cell>
          <cell r="BV543">
            <v>215</v>
          </cell>
          <cell r="BW543">
            <v>140</v>
          </cell>
          <cell r="BX543">
            <v>20</v>
          </cell>
          <cell r="BY543">
            <v>0</v>
          </cell>
          <cell r="BZ543">
            <v>0</v>
          </cell>
          <cell r="CA543">
            <v>10</v>
          </cell>
          <cell r="CB543">
            <v>10</v>
          </cell>
          <cell r="CC543">
            <v>0</v>
          </cell>
          <cell r="CD543">
            <v>0</v>
          </cell>
          <cell r="CE543">
            <v>30</v>
          </cell>
          <cell r="CF543">
            <v>215</v>
          </cell>
          <cell r="CG543">
            <v>0</v>
          </cell>
          <cell r="CH543">
            <v>0</v>
          </cell>
          <cell r="CI543">
            <v>0</v>
          </cell>
          <cell r="CJ543">
            <v>5</v>
          </cell>
          <cell r="CK543">
            <v>5</v>
          </cell>
          <cell r="CL543">
            <v>205</v>
          </cell>
          <cell r="CM543">
            <v>0</v>
          </cell>
          <cell r="CN543">
            <v>0</v>
          </cell>
          <cell r="CO543">
            <v>215</v>
          </cell>
          <cell r="CP543">
            <v>140</v>
          </cell>
          <cell r="CQ543">
            <v>45</v>
          </cell>
          <cell r="CR543">
            <v>15</v>
          </cell>
          <cell r="CS543">
            <v>10</v>
          </cell>
          <cell r="CT543">
            <v>5</v>
          </cell>
          <cell r="CU543">
            <v>335</v>
          </cell>
          <cell r="CV543">
            <v>1.6</v>
          </cell>
          <cell r="CW543">
            <v>215</v>
          </cell>
          <cell r="CX543">
            <v>45</v>
          </cell>
          <cell r="CY543">
            <v>0</v>
          </cell>
          <cell r="CZ543">
            <v>175</v>
          </cell>
        </row>
        <row r="544">
          <cell r="A544" t="str">
            <v>4620064.00</v>
          </cell>
          <cell r="B544" t="str">
            <v>0064.00</v>
          </cell>
          <cell r="C544" t="str">
            <v>Ville-Marie</v>
          </cell>
          <cell r="D544">
            <v>1080</v>
          </cell>
          <cell r="E544">
            <v>725</v>
          </cell>
          <cell r="F544">
            <v>290</v>
          </cell>
          <cell r="G544">
            <v>15</v>
          </cell>
          <cell r="H544">
            <v>45</v>
          </cell>
          <cell r="I544">
            <v>5</v>
          </cell>
          <cell r="J544">
            <v>1080</v>
          </cell>
          <cell r="K544">
            <v>1015</v>
          </cell>
          <cell r="L544">
            <v>65</v>
          </cell>
          <cell r="M544">
            <v>195</v>
          </cell>
          <cell r="N544">
            <v>95</v>
          </cell>
          <cell r="O544">
            <v>45</v>
          </cell>
          <cell r="P544">
            <v>30</v>
          </cell>
          <cell r="Q544">
            <v>25</v>
          </cell>
          <cell r="R544">
            <v>190</v>
          </cell>
          <cell r="S544">
            <v>170</v>
          </cell>
          <cell r="T544">
            <v>135</v>
          </cell>
          <cell r="U544">
            <v>35</v>
          </cell>
          <cell r="V544">
            <v>100</v>
          </cell>
          <cell r="W544">
            <v>40</v>
          </cell>
          <cell r="X544">
            <v>35</v>
          </cell>
          <cell r="Y544">
            <v>20</v>
          </cell>
          <cell r="Z544">
            <v>35</v>
          </cell>
          <cell r="AA544">
            <v>35</v>
          </cell>
          <cell r="AB544">
            <v>0</v>
          </cell>
          <cell r="AC544">
            <v>0</v>
          </cell>
          <cell r="AD544">
            <v>0</v>
          </cell>
          <cell r="AE544">
            <v>0</v>
          </cell>
          <cell r="AF544">
            <v>20</v>
          </cell>
          <cell r="AG544">
            <v>10</v>
          </cell>
          <cell r="AH544">
            <v>10</v>
          </cell>
          <cell r="AI544">
            <v>0</v>
          </cell>
          <cell r="AJ544">
            <v>0</v>
          </cell>
          <cell r="AK544">
            <v>10</v>
          </cell>
          <cell r="AL544">
            <v>0</v>
          </cell>
          <cell r="AM544">
            <v>0</v>
          </cell>
          <cell r="AN544">
            <v>0</v>
          </cell>
          <cell r="AO544">
            <v>200</v>
          </cell>
          <cell r="AP544">
            <v>55</v>
          </cell>
          <cell r="AQ544">
            <v>50</v>
          </cell>
          <cell r="AR544">
            <v>0</v>
          </cell>
          <cell r="AS544">
            <v>45</v>
          </cell>
          <cell r="AT544">
            <v>45</v>
          </cell>
          <cell r="AU544">
            <v>1.1000000000000001</v>
          </cell>
          <cell r="AV544">
            <v>1175</v>
          </cell>
          <cell r="AW544">
            <v>615</v>
          </cell>
          <cell r="AX544">
            <v>85</v>
          </cell>
          <cell r="AY544">
            <v>155</v>
          </cell>
          <cell r="AZ544">
            <v>370</v>
          </cell>
          <cell r="BA544">
            <v>560</v>
          </cell>
          <cell r="BB544">
            <v>2.9</v>
          </cell>
          <cell r="BC544">
            <v>50</v>
          </cell>
          <cell r="BD544">
            <v>20</v>
          </cell>
          <cell r="BE544">
            <v>0</v>
          </cell>
          <cell r="BF544">
            <v>0</v>
          </cell>
          <cell r="BG544">
            <v>25</v>
          </cell>
          <cell r="BH544">
            <v>30</v>
          </cell>
          <cell r="BI544">
            <v>675</v>
          </cell>
          <cell r="BJ544">
            <v>3</v>
          </cell>
          <cell r="BK544">
            <v>2025</v>
          </cell>
          <cell r="BL544">
            <v>1.1000000000000001</v>
          </cell>
          <cell r="BM544">
            <v>742.50000000000011</v>
          </cell>
          <cell r="BN544">
            <v>675</v>
          </cell>
          <cell r="BO544">
            <v>15</v>
          </cell>
          <cell r="BP544">
            <v>660</v>
          </cell>
          <cell r="BQ544">
            <v>0</v>
          </cell>
          <cell r="BR544">
            <v>670</v>
          </cell>
          <cell r="BS544">
            <v>435</v>
          </cell>
          <cell r="BT544">
            <v>200</v>
          </cell>
          <cell r="BU544">
            <v>40</v>
          </cell>
          <cell r="BV544">
            <v>670</v>
          </cell>
          <cell r="BW544">
            <v>65</v>
          </cell>
          <cell r="BX544">
            <v>45</v>
          </cell>
          <cell r="BY544">
            <v>160</v>
          </cell>
          <cell r="BZ544">
            <v>195</v>
          </cell>
          <cell r="CA544">
            <v>30</v>
          </cell>
          <cell r="CB544">
            <v>45</v>
          </cell>
          <cell r="CC544">
            <v>15</v>
          </cell>
          <cell r="CD544">
            <v>25</v>
          </cell>
          <cell r="CE544">
            <v>95</v>
          </cell>
          <cell r="CF544">
            <v>670</v>
          </cell>
          <cell r="CG544">
            <v>0</v>
          </cell>
          <cell r="CH544">
            <v>0</v>
          </cell>
          <cell r="CI544">
            <v>0</v>
          </cell>
          <cell r="CJ544">
            <v>0</v>
          </cell>
          <cell r="CK544">
            <v>565</v>
          </cell>
          <cell r="CL544">
            <v>85</v>
          </cell>
          <cell r="CM544">
            <v>25</v>
          </cell>
          <cell r="CN544">
            <v>0</v>
          </cell>
          <cell r="CO544">
            <v>670</v>
          </cell>
          <cell r="CP544">
            <v>355</v>
          </cell>
          <cell r="CQ544">
            <v>200</v>
          </cell>
          <cell r="CR544">
            <v>70</v>
          </cell>
          <cell r="CS544">
            <v>50</v>
          </cell>
          <cell r="CT544">
            <v>0</v>
          </cell>
          <cell r="CU544">
            <v>1175</v>
          </cell>
          <cell r="CV544">
            <v>1.7</v>
          </cell>
          <cell r="CW544">
            <v>675</v>
          </cell>
          <cell r="CX544">
            <v>195</v>
          </cell>
          <cell r="CY544">
            <v>0</v>
          </cell>
          <cell r="CZ544">
            <v>480</v>
          </cell>
        </row>
        <row r="545">
          <cell r="A545" t="str">
            <v>4620065.01</v>
          </cell>
          <cell r="B545" t="str">
            <v>0065.01</v>
          </cell>
          <cell r="C545" t="str">
            <v>Ville-Marie</v>
          </cell>
          <cell r="D545">
            <v>5810</v>
          </cell>
          <cell r="E545">
            <v>3755</v>
          </cell>
          <cell r="F545">
            <v>1495</v>
          </cell>
          <cell r="G545">
            <v>110</v>
          </cell>
          <cell r="H545">
            <v>340</v>
          </cell>
          <cell r="I545">
            <v>100</v>
          </cell>
          <cell r="J545">
            <v>5805</v>
          </cell>
          <cell r="K545">
            <v>5405</v>
          </cell>
          <cell r="L545">
            <v>405</v>
          </cell>
          <cell r="M545">
            <v>1040</v>
          </cell>
          <cell r="N545">
            <v>660</v>
          </cell>
          <cell r="O545">
            <v>205</v>
          </cell>
          <cell r="P545">
            <v>95</v>
          </cell>
          <cell r="Q545">
            <v>80</v>
          </cell>
          <cell r="R545">
            <v>1040</v>
          </cell>
          <cell r="S545">
            <v>900</v>
          </cell>
          <cell r="T545">
            <v>690</v>
          </cell>
          <cell r="U545">
            <v>370</v>
          </cell>
          <cell r="V545">
            <v>325</v>
          </cell>
          <cell r="W545">
            <v>165</v>
          </cell>
          <cell r="X545">
            <v>85</v>
          </cell>
          <cell r="Y545">
            <v>80</v>
          </cell>
          <cell r="Z545">
            <v>210</v>
          </cell>
          <cell r="AA545">
            <v>200</v>
          </cell>
          <cell r="AB545">
            <v>0</v>
          </cell>
          <cell r="AC545">
            <v>0</v>
          </cell>
          <cell r="AD545">
            <v>0</v>
          </cell>
          <cell r="AE545">
            <v>0</v>
          </cell>
          <cell r="AF545">
            <v>140</v>
          </cell>
          <cell r="AG545">
            <v>125</v>
          </cell>
          <cell r="AH545">
            <v>70</v>
          </cell>
          <cell r="AI545">
            <v>40</v>
          </cell>
          <cell r="AJ545">
            <v>10</v>
          </cell>
          <cell r="AK545">
            <v>15</v>
          </cell>
          <cell r="AL545">
            <v>15</v>
          </cell>
          <cell r="AM545">
            <v>0</v>
          </cell>
          <cell r="AN545">
            <v>0</v>
          </cell>
          <cell r="AO545">
            <v>790</v>
          </cell>
          <cell r="AP545">
            <v>225</v>
          </cell>
          <cell r="AQ545">
            <v>145</v>
          </cell>
          <cell r="AR545">
            <v>35</v>
          </cell>
          <cell r="AS545">
            <v>250</v>
          </cell>
          <cell r="AT545">
            <v>140</v>
          </cell>
          <cell r="AU545">
            <v>0.8</v>
          </cell>
          <cell r="AV545">
            <v>6170</v>
          </cell>
          <cell r="AW545">
            <v>3440</v>
          </cell>
          <cell r="AX545">
            <v>390</v>
          </cell>
          <cell r="AY545">
            <v>765</v>
          </cell>
          <cell r="AZ545">
            <v>2285</v>
          </cell>
          <cell r="BA545">
            <v>2730</v>
          </cell>
          <cell r="BB545">
            <v>2.6</v>
          </cell>
          <cell r="BC545">
            <v>435</v>
          </cell>
          <cell r="BD545">
            <v>260</v>
          </cell>
          <cell r="BE545">
            <v>0</v>
          </cell>
          <cell r="BF545">
            <v>0</v>
          </cell>
          <cell r="BG545">
            <v>250</v>
          </cell>
          <cell r="BH545">
            <v>180</v>
          </cell>
          <cell r="BI545">
            <v>3835</v>
          </cell>
          <cell r="BJ545">
            <v>2.8</v>
          </cell>
          <cell r="BK545">
            <v>10738</v>
          </cell>
          <cell r="BL545">
            <v>0.9</v>
          </cell>
          <cell r="BM545">
            <v>3451.5</v>
          </cell>
          <cell r="BN545">
            <v>3835</v>
          </cell>
          <cell r="BO545">
            <v>140</v>
          </cell>
          <cell r="BP545">
            <v>3690</v>
          </cell>
          <cell r="BQ545">
            <v>0</v>
          </cell>
          <cell r="BR545">
            <v>3835</v>
          </cell>
          <cell r="BS545">
            <v>2455</v>
          </cell>
          <cell r="BT545">
            <v>1150</v>
          </cell>
          <cell r="BU545">
            <v>225</v>
          </cell>
          <cell r="BV545">
            <v>3830</v>
          </cell>
          <cell r="BW545">
            <v>275</v>
          </cell>
          <cell r="BX545">
            <v>510</v>
          </cell>
          <cell r="BY545">
            <v>1250</v>
          </cell>
          <cell r="BZ545">
            <v>1165</v>
          </cell>
          <cell r="CA545">
            <v>235</v>
          </cell>
          <cell r="CB545">
            <v>215</v>
          </cell>
          <cell r="CC545">
            <v>75</v>
          </cell>
          <cell r="CD545">
            <v>55</v>
          </cell>
          <cell r="CE545">
            <v>55</v>
          </cell>
          <cell r="CF545">
            <v>3835</v>
          </cell>
          <cell r="CG545">
            <v>5</v>
          </cell>
          <cell r="CH545">
            <v>5</v>
          </cell>
          <cell r="CI545">
            <v>20</v>
          </cell>
          <cell r="CJ545">
            <v>10</v>
          </cell>
          <cell r="CK545">
            <v>3440</v>
          </cell>
          <cell r="CL545">
            <v>350</v>
          </cell>
          <cell r="CM545">
            <v>5</v>
          </cell>
          <cell r="CN545">
            <v>0</v>
          </cell>
          <cell r="CO545">
            <v>3835</v>
          </cell>
          <cell r="CP545">
            <v>2285</v>
          </cell>
          <cell r="CQ545">
            <v>1040</v>
          </cell>
          <cell r="CR545">
            <v>320</v>
          </cell>
          <cell r="CS545">
            <v>165</v>
          </cell>
          <cell r="CT545">
            <v>25</v>
          </cell>
          <cell r="CU545">
            <v>6170</v>
          </cell>
          <cell r="CV545">
            <v>1.6</v>
          </cell>
          <cell r="CW545">
            <v>3835</v>
          </cell>
          <cell r="CX545">
            <v>1040</v>
          </cell>
          <cell r="CY545">
            <v>0</v>
          </cell>
          <cell r="CZ545">
            <v>2795</v>
          </cell>
        </row>
        <row r="546">
          <cell r="A546" t="str">
            <v>4620065.02</v>
          </cell>
          <cell r="B546" t="str">
            <v>0065.02</v>
          </cell>
          <cell r="C546" t="str">
            <v>Ville-Marie</v>
          </cell>
          <cell r="D546">
            <v>2395</v>
          </cell>
          <cell r="E546">
            <v>1515</v>
          </cell>
          <cell r="F546">
            <v>625</v>
          </cell>
          <cell r="G546">
            <v>45</v>
          </cell>
          <cell r="H546">
            <v>150</v>
          </cell>
          <cell r="I546">
            <v>55</v>
          </cell>
          <cell r="J546">
            <v>2390</v>
          </cell>
          <cell r="K546">
            <v>2160</v>
          </cell>
          <cell r="L546">
            <v>230</v>
          </cell>
          <cell r="M546">
            <v>475</v>
          </cell>
          <cell r="N546">
            <v>315</v>
          </cell>
          <cell r="O546">
            <v>60</v>
          </cell>
          <cell r="P546">
            <v>80</v>
          </cell>
          <cell r="Q546">
            <v>20</v>
          </cell>
          <cell r="R546">
            <v>475</v>
          </cell>
          <cell r="S546">
            <v>415</v>
          </cell>
          <cell r="T546">
            <v>300</v>
          </cell>
          <cell r="U546">
            <v>150</v>
          </cell>
          <cell r="V546">
            <v>150</v>
          </cell>
          <cell r="W546">
            <v>50</v>
          </cell>
          <cell r="X546">
            <v>75</v>
          </cell>
          <cell r="Y546">
            <v>15</v>
          </cell>
          <cell r="Z546">
            <v>115</v>
          </cell>
          <cell r="AA546">
            <v>115</v>
          </cell>
          <cell r="AB546">
            <v>0</v>
          </cell>
          <cell r="AC546">
            <v>0</v>
          </cell>
          <cell r="AD546">
            <v>0</v>
          </cell>
          <cell r="AE546">
            <v>0</v>
          </cell>
          <cell r="AF546">
            <v>60</v>
          </cell>
          <cell r="AG546">
            <v>55</v>
          </cell>
          <cell r="AH546">
            <v>50</v>
          </cell>
          <cell r="AI546">
            <v>0</v>
          </cell>
          <cell r="AJ546">
            <v>10</v>
          </cell>
          <cell r="AK546">
            <v>0</v>
          </cell>
          <cell r="AL546">
            <v>0</v>
          </cell>
          <cell r="AM546">
            <v>0</v>
          </cell>
          <cell r="AN546">
            <v>0</v>
          </cell>
          <cell r="AO546">
            <v>340</v>
          </cell>
          <cell r="AP546">
            <v>90</v>
          </cell>
          <cell r="AQ546">
            <v>85</v>
          </cell>
          <cell r="AR546">
            <v>20</v>
          </cell>
          <cell r="AS546">
            <v>85</v>
          </cell>
          <cell r="AT546">
            <v>60</v>
          </cell>
          <cell r="AU546">
            <v>0.7</v>
          </cell>
          <cell r="AV546">
            <v>2565</v>
          </cell>
          <cell r="AW546">
            <v>1330</v>
          </cell>
          <cell r="AX546">
            <v>115</v>
          </cell>
          <cell r="AY546">
            <v>410</v>
          </cell>
          <cell r="AZ546">
            <v>800</v>
          </cell>
          <cell r="BA546">
            <v>1235</v>
          </cell>
          <cell r="BB546">
            <v>2.6</v>
          </cell>
          <cell r="BC546">
            <v>245</v>
          </cell>
          <cell r="BD546">
            <v>145</v>
          </cell>
          <cell r="BE546">
            <v>0</v>
          </cell>
          <cell r="BF546">
            <v>0</v>
          </cell>
          <cell r="BG546">
            <v>140</v>
          </cell>
          <cell r="BH546">
            <v>100</v>
          </cell>
          <cell r="BI546">
            <v>1485</v>
          </cell>
          <cell r="BJ546">
            <v>3.7</v>
          </cell>
          <cell r="BK546">
            <v>5494.5</v>
          </cell>
          <cell r="BL546">
            <v>1.3</v>
          </cell>
          <cell r="BM546">
            <v>1930.5</v>
          </cell>
          <cell r="BN546">
            <v>1485</v>
          </cell>
          <cell r="BO546">
            <v>75</v>
          </cell>
          <cell r="BP546">
            <v>1410</v>
          </cell>
          <cell r="BQ546">
            <v>0</v>
          </cell>
          <cell r="BR546">
            <v>1485</v>
          </cell>
          <cell r="BS546">
            <v>940</v>
          </cell>
          <cell r="BT546">
            <v>370</v>
          </cell>
          <cell r="BU546">
            <v>180</v>
          </cell>
          <cell r="BV546">
            <v>1485</v>
          </cell>
          <cell r="BW546">
            <v>680</v>
          </cell>
          <cell r="BX546">
            <v>185</v>
          </cell>
          <cell r="BY546">
            <v>195</v>
          </cell>
          <cell r="BZ546">
            <v>285</v>
          </cell>
          <cell r="CA546">
            <v>55</v>
          </cell>
          <cell r="CB546">
            <v>75</v>
          </cell>
          <cell r="CC546">
            <v>10</v>
          </cell>
          <cell r="CD546">
            <v>0</v>
          </cell>
          <cell r="CE546">
            <v>0</v>
          </cell>
          <cell r="CF546">
            <v>1490</v>
          </cell>
          <cell r="CG546">
            <v>0</v>
          </cell>
          <cell r="CH546">
            <v>0</v>
          </cell>
          <cell r="CI546">
            <v>5</v>
          </cell>
          <cell r="CJ546">
            <v>5</v>
          </cell>
          <cell r="CK546">
            <v>820</v>
          </cell>
          <cell r="CL546">
            <v>660</v>
          </cell>
          <cell r="CM546">
            <v>0</v>
          </cell>
          <cell r="CN546">
            <v>0</v>
          </cell>
          <cell r="CO546">
            <v>1490</v>
          </cell>
          <cell r="CP546">
            <v>805</v>
          </cell>
          <cell r="CQ546">
            <v>435</v>
          </cell>
          <cell r="CR546">
            <v>150</v>
          </cell>
          <cell r="CS546">
            <v>90</v>
          </cell>
          <cell r="CT546">
            <v>10</v>
          </cell>
          <cell r="CU546">
            <v>2560</v>
          </cell>
          <cell r="CV546">
            <v>1.7</v>
          </cell>
          <cell r="CW546">
            <v>1485</v>
          </cell>
          <cell r="CX546">
            <v>480</v>
          </cell>
          <cell r="CY546">
            <v>0</v>
          </cell>
          <cell r="CZ546">
            <v>1010</v>
          </cell>
        </row>
        <row r="547">
          <cell r="A547" t="str">
            <v>4620066.01</v>
          </cell>
          <cell r="B547" t="str">
            <v>0066.01</v>
          </cell>
          <cell r="C547" t="str">
            <v>Ville-Marie</v>
          </cell>
          <cell r="D547">
            <v>2380</v>
          </cell>
          <cell r="E547">
            <v>1440</v>
          </cell>
          <cell r="F547">
            <v>675</v>
          </cell>
          <cell r="G547">
            <v>55</v>
          </cell>
          <cell r="H547">
            <v>150</v>
          </cell>
          <cell r="I547">
            <v>60</v>
          </cell>
          <cell r="J547">
            <v>2380</v>
          </cell>
          <cell r="K547">
            <v>2155</v>
          </cell>
          <cell r="L547">
            <v>230</v>
          </cell>
          <cell r="M547">
            <v>530</v>
          </cell>
          <cell r="N547">
            <v>315</v>
          </cell>
          <cell r="O547">
            <v>125</v>
          </cell>
          <cell r="P547">
            <v>55</v>
          </cell>
          <cell r="Q547">
            <v>40</v>
          </cell>
          <cell r="R547">
            <v>530</v>
          </cell>
          <cell r="S547">
            <v>435</v>
          </cell>
          <cell r="T547">
            <v>320</v>
          </cell>
          <cell r="U547">
            <v>150</v>
          </cell>
          <cell r="V547">
            <v>170</v>
          </cell>
          <cell r="W547">
            <v>90</v>
          </cell>
          <cell r="X547">
            <v>45</v>
          </cell>
          <cell r="Y547">
            <v>40</v>
          </cell>
          <cell r="Z547">
            <v>115</v>
          </cell>
          <cell r="AA547">
            <v>110</v>
          </cell>
          <cell r="AB547">
            <v>10</v>
          </cell>
          <cell r="AC547">
            <v>10</v>
          </cell>
          <cell r="AD547">
            <v>0</v>
          </cell>
          <cell r="AE547">
            <v>0</v>
          </cell>
          <cell r="AF547">
            <v>90</v>
          </cell>
          <cell r="AG547">
            <v>60</v>
          </cell>
          <cell r="AH547">
            <v>30</v>
          </cell>
          <cell r="AI547">
            <v>25</v>
          </cell>
          <cell r="AJ547">
            <v>10</v>
          </cell>
          <cell r="AK547">
            <v>35</v>
          </cell>
          <cell r="AL547">
            <v>25</v>
          </cell>
          <cell r="AM547">
            <v>10</v>
          </cell>
          <cell r="AN547">
            <v>0</v>
          </cell>
          <cell r="AO547">
            <v>455</v>
          </cell>
          <cell r="AP547">
            <v>85</v>
          </cell>
          <cell r="AQ547">
            <v>100</v>
          </cell>
          <cell r="AR547">
            <v>35</v>
          </cell>
          <cell r="AS547">
            <v>150</v>
          </cell>
          <cell r="AT547">
            <v>85</v>
          </cell>
          <cell r="AU547">
            <v>0.9</v>
          </cell>
          <cell r="AV547">
            <v>2550</v>
          </cell>
          <cell r="AW547">
            <v>1125</v>
          </cell>
          <cell r="AX547">
            <v>85</v>
          </cell>
          <cell r="AY547">
            <v>270</v>
          </cell>
          <cell r="AZ547">
            <v>770</v>
          </cell>
          <cell r="BA547">
            <v>1425</v>
          </cell>
          <cell r="BB547">
            <v>2.7</v>
          </cell>
          <cell r="BC547">
            <v>215</v>
          </cell>
          <cell r="BD547">
            <v>95</v>
          </cell>
          <cell r="BE547">
            <v>10</v>
          </cell>
          <cell r="BF547">
            <v>0</v>
          </cell>
          <cell r="BG547">
            <v>90</v>
          </cell>
          <cell r="BH547">
            <v>115</v>
          </cell>
          <cell r="BI547">
            <v>1460</v>
          </cell>
          <cell r="BJ547">
            <v>3.6</v>
          </cell>
          <cell r="BK547">
            <v>5256</v>
          </cell>
          <cell r="BL547">
            <v>1.2</v>
          </cell>
          <cell r="BM547">
            <v>1752</v>
          </cell>
          <cell r="BN547">
            <v>1455</v>
          </cell>
          <cell r="BO547">
            <v>375</v>
          </cell>
          <cell r="BP547">
            <v>1085</v>
          </cell>
          <cell r="BQ547">
            <v>0</v>
          </cell>
          <cell r="BR547">
            <v>1455</v>
          </cell>
          <cell r="BS547">
            <v>830</v>
          </cell>
          <cell r="BT547">
            <v>490</v>
          </cell>
          <cell r="BU547">
            <v>130</v>
          </cell>
          <cell r="BV547">
            <v>1455</v>
          </cell>
          <cell r="BW547">
            <v>395</v>
          </cell>
          <cell r="BX547">
            <v>100</v>
          </cell>
          <cell r="BY547">
            <v>240</v>
          </cell>
          <cell r="BZ547">
            <v>270</v>
          </cell>
          <cell r="CA547">
            <v>95</v>
          </cell>
          <cell r="CB547">
            <v>220</v>
          </cell>
          <cell r="CC547">
            <v>65</v>
          </cell>
          <cell r="CD547">
            <v>25</v>
          </cell>
          <cell r="CE547">
            <v>45</v>
          </cell>
          <cell r="CF547">
            <v>1460</v>
          </cell>
          <cell r="CG547">
            <v>5</v>
          </cell>
          <cell r="CH547">
            <v>0</v>
          </cell>
          <cell r="CI547">
            <v>35</v>
          </cell>
          <cell r="CJ547">
            <v>10</v>
          </cell>
          <cell r="CK547">
            <v>1090</v>
          </cell>
          <cell r="CL547">
            <v>315</v>
          </cell>
          <cell r="CM547">
            <v>15</v>
          </cell>
          <cell r="CN547">
            <v>5</v>
          </cell>
          <cell r="CO547">
            <v>1455</v>
          </cell>
          <cell r="CP547">
            <v>775</v>
          </cell>
          <cell r="CQ547">
            <v>445</v>
          </cell>
          <cell r="CR547">
            <v>135</v>
          </cell>
          <cell r="CS547">
            <v>95</v>
          </cell>
          <cell r="CT547">
            <v>15</v>
          </cell>
          <cell r="CU547">
            <v>2550</v>
          </cell>
          <cell r="CV547">
            <v>1.8</v>
          </cell>
          <cell r="CW547">
            <v>1455</v>
          </cell>
          <cell r="CX547">
            <v>525</v>
          </cell>
          <cell r="CY547">
            <v>0</v>
          </cell>
          <cell r="CZ547">
            <v>925</v>
          </cell>
        </row>
        <row r="548">
          <cell r="A548" t="str">
            <v>4620066.02</v>
          </cell>
          <cell r="B548" t="str">
            <v>0066.02</v>
          </cell>
          <cell r="C548" t="str">
            <v>Ville-Marie</v>
          </cell>
          <cell r="D548">
            <v>1905</v>
          </cell>
          <cell r="E548">
            <v>1100</v>
          </cell>
          <cell r="F548">
            <v>400</v>
          </cell>
          <cell r="G548">
            <v>70</v>
          </cell>
          <cell r="H548">
            <v>195</v>
          </cell>
          <cell r="I548">
            <v>135</v>
          </cell>
          <cell r="J548">
            <v>1905</v>
          </cell>
          <cell r="K548">
            <v>1755</v>
          </cell>
          <cell r="L548">
            <v>145</v>
          </cell>
          <cell r="M548">
            <v>305</v>
          </cell>
          <cell r="N548">
            <v>210</v>
          </cell>
          <cell r="O548">
            <v>60</v>
          </cell>
          <cell r="P548">
            <v>20</v>
          </cell>
          <cell r="Q548">
            <v>15</v>
          </cell>
          <cell r="R548">
            <v>305</v>
          </cell>
          <cell r="S548">
            <v>220</v>
          </cell>
          <cell r="T548">
            <v>165</v>
          </cell>
          <cell r="U548">
            <v>85</v>
          </cell>
          <cell r="V548">
            <v>80</v>
          </cell>
          <cell r="W548">
            <v>55</v>
          </cell>
          <cell r="X548">
            <v>10</v>
          </cell>
          <cell r="Y548">
            <v>10</v>
          </cell>
          <cell r="Z548">
            <v>55</v>
          </cell>
          <cell r="AA548">
            <v>55</v>
          </cell>
          <cell r="AB548">
            <v>0</v>
          </cell>
          <cell r="AC548">
            <v>0</v>
          </cell>
          <cell r="AD548">
            <v>0</v>
          </cell>
          <cell r="AE548">
            <v>0</v>
          </cell>
          <cell r="AF548">
            <v>85</v>
          </cell>
          <cell r="AG548">
            <v>85</v>
          </cell>
          <cell r="AH548">
            <v>75</v>
          </cell>
          <cell r="AI548">
            <v>0</v>
          </cell>
          <cell r="AJ548">
            <v>10</v>
          </cell>
          <cell r="AK548">
            <v>0</v>
          </cell>
          <cell r="AL548">
            <v>0</v>
          </cell>
          <cell r="AM548">
            <v>0</v>
          </cell>
          <cell r="AN548">
            <v>0</v>
          </cell>
          <cell r="AO548">
            <v>230</v>
          </cell>
          <cell r="AP548">
            <v>40</v>
          </cell>
          <cell r="AQ548">
            <v>70</v>
          </cell>
          <cell r="AR548">
            <v>25</v>
          </cell>
          <cell r="AS548">
            <v>45</v>
          </cell>
          <cell r="AT548">
            <v>50</v>
          </cell>
          <cell r="AU548">
            <v>0.8</v>
          </cell>
          <cell r="AV548">
            <v>1790</v>
          </cell>
          <cell r="AW548">
            <v>1025</v>
          </cell>
          <cell r="AX548">
            <v>0</v>
          </cell>
          <cell r="AY548">
            <v>215</v>
          </cell>
          <cell r="AZ548">
            <v>810</v>
          </cell>
          <cell r="BA548">
            <v>760</v>
          </cell>
          <cell r="BB548">
            <v>2.5</v>
          </cell>
          <cell r="BC548">
            <v>220</v>
          </cell>
          <cell r="BD548">
            <v>155</v>
          </cell>
          <cell r="BE548">
            <v>0</v>
          </cell>
          <cell r="BF548">
            <v>20</v>
          </cell>
          <cell r="BG548">
            <v>135</v>
          </cell>
          <cell r="BH548">
            <v>70</v>
          </cell>
          <cell r="BI548">
            <v>1195</v>
          </cell>
          <cell r="BJ548">
            <v>3.1</v>
          </cell>
          <cell r="BK548">
            <v>3704.5</v>
          </cell>
          <cell r="BL548">
            <v>1.1000000000000001</v>
          </cell>
          <cell r="BM548">
            <v>1314.5</v>
          </cell>
          <cell r="BN548">
            <v>1190</v>
          </cell>
          <cell r="BO548">
            <v>85</v>
          </cell>
          <cell r="BP548">
            <v>1105</v>
          </cell>
          <cell r="BQ548">
            <v>0</v>
          </cell>
          <cell r="BR548">
            <v>1190</v>
          </cell>
          <cell r="BS548">
            <v>635</v>
          </cell>
          <cell r="BT548">
            <v>415</v>
          </cell>
          <cell r="BU548">
            <v>145</v>
          </cell>
          <cell r="BV548">
            <v>1195</v>
          </cell>
          <cell r="BW548">
            <v>340</v>
          </cell>
          <cell r="BX548">
            <v>185</v>
          </cell>
          <cell r="BY548">
            <v>330</v>
          </cell>
          <cell r="BZ548">
            <v>225</v>
          </cell>
          <cell r="CA548">
            <v>40</v>
          </cell>
          <cell r="CB548">
            <v>25</v>
          </cell>
          <cell r="CC548">
            <v>30</v>
          </cell>
          <cell r="CD548">
            <v>10</v>
          </cell>
          <cell r="CE548">
            <v>0</v>
          </cell>
          <cell r="CF548">
            <v>1190</v>
          </cell>
          <cell r="CG548">
            <v>0</v>
          </cell>
          <cell r="CH548">
            <v>0</v>
          </cell>
          <cell r="CI548">
            <v>10</v>
          </cell>
          <cell r="CJ548">
            <v>15</v>
          </cell>
          <cell r="CK548">
            <v>690</v>
          </cell>
          <cell r="CL548">
            <v>460</v>
          </cell>
          <cell r="CM548">
            <v>5</v>
          </cell>
          <cell r="CN548">
            <v>0</v>
          </cell>
          <cell r="CO548">
            <v>1190</v>
          </cell>
          <cell r="CP548">
            <v>790</v>
          </cell>
          <cell r="CQ548">
            <v>265</v>
          </cell>
          <cell r="CR548">
            <v>75</v>
          </cell>
          <cell r="CS548">
            <v>55</v>
          </cell>
          <cell r="CT548">
            <v>5</v>
          </cell>
          <cell r="CU548">
            <v>1800</v>
          </cell>
          <cell r="CV548">
            <v>1.5</v>
          </cell>
          <cell r="CW548">
            <v>1190</v>
          </cell>
          <cell r="CX548">
            <v>290</v>
          </cell>
          <cell r="CY548">
            <v>10</v>
          </cell>
          <cell r="CZ548">
            <v>895</v>
          </cell>
        </row>
        <row r="549">
          <cell r="A549" t="str">
            <v>4620069.00</v>
          </cell>
          <cell r="B549" t="str">
            <v>0069.00</v>
          </cell>
          <cell r="C549" t="str">
            <v>Ville-Marie</v>
          </cell>
          <cell r="D549">
            <v>2430</v>
          </cell>
          <cell r="E549">
            <v>1300</v>
          </cell>
          <cell r="F549">
            <v>795</v>
          </cell>
          <cell r="G549">
            <v>60</v>
          </cell>
          <cell r="H549">
            <v>220</v>
          </cell>
          <cell r="I549">
            <v>55</v>
          </cell>
          <cell r="J549">
            <v>2430</v>
          </cell>
          <cell r="K549">
            <v>2015</v>
          </cell>
          <cell r="L549">
            <v>420</v>
          </cell>
          <cell r="M549">
            <v>665</v>
          </cell>
          <cell r="N549">
            <v>450</v>
          </cell>
          <cell r="O549">
            <v>125</v>
          </cell>
          <cell r="P549">
            <v>80</v>
          </cell>
          <cell r="Q549">
            <v>10</v>
          </cell>
          <cell r="R549">
            <v>660</v>
          </cell>
          <cell r="S549">
            <v>590</v>
          </cell>
          <cell r="T549">
            <v>385</v>
          </cell>
          <cell r="U549">
            <v>205</v>
          </cell>
          <cell r="V549">
            <v>175</v>
          </cell>
          <cell r="W549">
            <v>95</v>
          </cell>
          <cell r="X549">
            <v>75</v>
          </cell>
          <cell r="Y549">
            <v>10</v>
          </cell>
          <cell r="Z549">
            <v>205</v>
          </cell>
          <cell r="AA549">
            <v>185</v>
          </cell>
          <cell r="AB549">
            <v>20</v>
          </cell>
          <cell r="AC549">
            <v>20</v>
          </cell>
          <cell r="AD549">
            <v>0</v>
          </cell>
          <cell r="AE549">
            <v>0</v>
          </cell>
          <cell r="AF549">
            <v>75</v>
          </cell>
          <cell r="AG549">
            <v>65</v>
          </cell>
          <cell r="AH549">
            <v>55</v>
          </cell>
          <cell r="AI549">
            <v>10</v>
          </cell>
          <cell r="AJ549">
            <v>0</v>
          </cell>
          <cell r="AK549">
            <v>10</v>
          </cell>
          <cell r="AL549">
            <v>0</v>
          </cell>
          <cell r="AM549">
            <v>0</v>
          </cell>
          <cell r="AN549">
            <v>0</v>
          </cell>
          <cell r="AO549">
            <v>370</v>
          </cell>
          <cell r="AP549">
            <v>105</v>
          </cell>
          <cell r="AQ549">
            <v>85</v>
          </cell>
          <cell r="AR549">
            <v>35</v>
          </cell>
          <cell r="AS549">
            <v>70</v>
          </cell>
          <cell r="AT549">
            <v>70</v>
          </cell>
          <cell r="AU549">
            <v>0.6</v>
          </cell>
          <cell r="AV549">
            <v>2540</v>
          </cell>
          <cell r="AW549">
            <v>915</v>
          </cell>
          <cell r="AX549">
            <v>55</v>
          </cell>
          <cell r="AY549">
            <v>220</v>
          </cell>
          <cell r="AZ549">
            <v>640</v>
          </cell>
          <cell r="BA549">
            <v>1620</v>
          </cell>
          <cell r="BB549">
            <v>2.5</v>
          </cell>
          <cell r="BC549">
            <v>210</v>
          </cell>
          <cell r="BD549">
            <v>110</v>
          </cell>
          <cell r="BE549">
            <v>0</v>
          </cell>
          <cell r="BF549">
            <v>15</v>
          </cell>
          <cell r="BG549">
            <v>95</v>
          </cell>
          <cell r="BH549">
            <v>105</v>
          </cell>
          <cell r="BI549">
            <v>1425</v>
          </cell>
          <cell r="BJ549">
            <v>4.5</v>
          </cell>
          <cell r="BK549">
            <v>6412.5</v>
          </cell>
          <cell r="BL549">
            <v>1.9</v>
          </cell>
          <cell r="BM549">
            <v>2707.5</v>
          </cell>
          <cell r="BN549">
            <v>1430</v>
          </cell>
          <cell r="BO549">
            <v>1005</v>
          </cell>
          <cell r="BP549">
            <v>420</v>
          </cell>
          <cell r="BQ549">
            <v>0</v>
          </cell>
          <cell r="BR549">
            <v>1425</v>
          </cell>
          <cell r="BS549">
            <v>1085</v>
          </cell>
          <cell r="BT549">
            <v>295</v>
          </cell>
          <cell r="BU549">
            <v>45</v>
          </cell>
          <cell r="BV549">
            <v>1425</v>
          </cell>
          <cell r="BW549">
            <v>140</v>
          </cell>
          <cell r="BX549">
            <v>20</v>
          </cell>
          <cell r="BY549">
            <v>20</v>
          </cell>
          <cell r="BZ549">
            <v>35</v>
          </cell>
          <cell r="CA549">
            <v>180</v>
          </cell>
          <cell r="CB549">
            <v>385</v>
          </cell>
          <cell r="CC549">
            <v>80</v>
          </cell>
          <cell r="CD549">
            <v>55</v>
          </cell>
          <cell r="CE549">
            <v>515</v>
          </cell>
          <cell r="CF549">
            <v>1425</v>
          </cell>
          <cell r="CG549">
            <v>0</v>
          </cell>
          <cell r="CH549">
            <v>0</v>
          </cell>
          <cell r="CI549">
            <v>120</v>
          </cell>
          <cell r="CJ549">
            <v>5</v>
          </cell>
          <cell r="CK549">
            <v>680</v>
          </cell>
          <cell r="CL549">
            <v>615</v>
          </cell>
          <cell r="CM549">
            <v>5</v>
          </cell>
          <cell r="CN549">
            <v>5</v>
          </cell>
          <cell r="CO549">
            <v>1425</v>
          </cell>
          <cell r="CP549">
            <v>640</v>
          </cell>
          <cell r="CQ549">
            <v>565</v>
          </cell>
          <cell r="CR549">
            <v>140</v>
          </cell>
          <cell r="CS549">
            <v>80</v>
          </cell>
          <cell r="CT549">
            <v>5</v>
          </cell>
          <cell r="CU549">
            <v>2540</v>
          </cell>
          <cell r="CV549">
            <v>1.8</v>
          </cell>
          <cell r="CW549">
            <v>1425</v>
          </cell>
          <cell r="CX549">
            <v>665</v>
          </cell>
          <cell r="CY549">
            <v>0</v>
          </cell>
          <cell r="CZ549">
            <v>765</v>
          </cell>
        </row>
        <row r="550">
          <cell r="A550" t="str">
            <v>4620070.00</v>
          </cell>
          <cell r="B550" t="str">
            <v>0070.00</v>
          </cell>
          <cell r="C550" t="str">
            <v>Ville-Marie</v>
          </cell>
          <cell r="D550">
            <v>1105</v>
          </cell>
          <cell r="E550">
            <v>760</v>
          </cell>
          <cell r="F550">
            <v>205</v>
          </cell>
          <cell r="G550">
            <v>15</v>
          </cell>
          <cell r="H550">
            <v>100</v>
          </cell>
          <cell r="I550">
            <v>10</v>
          </cell>
          <cell r="J550">
            <v>1105</v>
          </cell>
          <cell r="K550">
            <v>815</v>
          </cell>
          <cell r="L550">
            <v>285</v>
          </cell>
          <cell r="M550">
            <v>255</v>
          </cell>
          <cell r="N550">
            <v>205</v>
          </cell>
          <cell r="O550">
            <v>45</v>
          </cell>
          <cell r="P550">
            <v>0</v>
          </cell>
          <cell r="Q550">
            <v>0</v>
          </cell>
          <cell r="R550">
            <v>250</v>
          </cell>
          <cell r="S550">
            <v>225</v>
          </cell>
          <cell r="T550">
            <v>90</v>
          </cell>
          <cell r="U550">
            <v>65</v>
          </cell>
          <cell r="V550">
            <v>20</v>
          </cell>
          <cell r="W550">
            <v>25</v>
          </cell>
          <cell r="X550">
            <v>0</v>
          </cell>
          <cell r="Y550">
            <v>0</v>
          </cell>
          <cell r="Z550">
            <v>140</v>
          </cell>
          <cell r="AA550">
            <v>115</v>
          </cell>
          <cell r="AB550">
            <v>25</v>
          </cell>
          <cell r="AC550">
            <v>20</v>
          </cell>
          <cell r="AD550">
            <v>0</v>
          </cell>
          <cell r="AE550">
            <v>0</v>
          </cell>
          <cell r="AF550">
            <v>25</v>
          </cell>
          <cell r="AG550">
            <v>10</v>
          </cell>
          <cell r="AH550">
            <v>10</v>
          </cell>
          <cell r="AI550">
            <v>0</v>
          </cell>
          <cell r="AJ550">
            <v>0</v>
          </cell>
          <cell r="AK550">
            <v>15</v>
          </cell>
          <cell r="AL550">
            <v>15</v>
          </cell>
          <cell r="AM550">
            <v>0</v>
          </cell>
          <cell r="AN550">
            <v>0</v>
          </cell>
          <cell r="AO550">
            <v>70</v>
          </cell>
          <cell r="AP550">
            <v>0</v>
          </cell>
          <cell r="AQ550">
            <v>35</v>
          </cell>
          <cell r="AR550">
            <v>10</v>
          </cell>
          <cell r="AS550">
            <v>10</v>
          </cell>
          <cell r="AT550">
            <v>10</v>
          </cell>
          <cell r="AU550">
            <v>0.3</v>
          </cell>
          <cell r="AV550">
            <v>1075</v>
          </cell>
          <cell r="AW550">
            <v>525</v>
          </cell>
          <cell r="AX550">
            <v>30</v>
          </cell>
          <cell r="AY550">
            <v>145</v>
          </cell>
          <cell r="AZ550">
            <v>355</v>
          </cell>
          <cell r="BA550">
            <v>555</v>
          </cell>
          <cell r="BB550">
            <v>2.2000000000000002</v>
          </cell>
          <cell r="BC550">
            <v>30</v>
          </cell>
          <cell r="BD550">
            <v>10</v>
          </cell>
          <cell r="BE550">
            <v>0</v>
          </cell>
          <cell r="BF550">
            <v>0</v>
          </cell>
          <cell r="BG550">
            <v>10</v>
          </cell>
          <cell r="BH550">
            <v>20</v>
          </cell>
          <cell r="BI550">
            <v>670</v>
          </cell>
          <cell r="BJ550">
            <v>3.9</v>
          </cell>
          <cell r="BK550">
            <v>2613</v>
          </cell>
          <cell r="BL550">
            <v>1.2</v>
          </cell>
          <cell r="BM550">
            <v>804</v>
          </cell>
          <cell r="BN550">
            <v>670</v>
          </cell>
          <cell r="BO550">
            <v>385</v>
          </cell>
          <cell r="BP550">
            <v>280</v>
          </cell>
          <cell r="BQ550">
            <v>0</v>
          </cell>
          <cell r="BR550">
            <v>665</v>
          </cell>
          <cell r="BS550">
            <v>500</v>
          </cell>
          <cell r="BT550">
            <v>125</v>
          </cell>
          <cell r="BU550">
            <v>45</v>
          </cell>
          <cell r="BV550">
            <v>665</v>
          </cell>
          <cell r="BW550">
            <v>225</v>
          </cell>
          <cell r="BX550">
            <v>30</v>
          </cell>
          <cell r="BY550">
            <v>10</v>
          </cell>
          <cell r="BZ550">
            <v>10</v>
          </cell>
          <cell r="CA550">
            <v>20</v>
          </cell>
          <cell r="CB550">
            <v>0</v>
          </cell>
          <cell r="CC550">
            <v>0</v>
          </cell>
          <cell r="CD550">
            <v>60</v>
          </cell>
          <cell r="CE550">
            <v>310</v>
          </cell>
          <cell r="CF550">
            <v>665</v>
          </cell>
          <cell r="CG550">
            <v>0</v>
          </cell>
          <cell r="CH550">
            <v>0</v>
          </cell>
          <cell r="CI550">
            <v>0</v>
          </cell>
          <cell r="CJ550">
            <v>5</v>
          </cell>
          <cell r="CK550">
            <v>485</v>
          </cell>
          <cell r="CL550">
            <v>175</v>
          </cell>
          <cell r="CM550">
            <v>5</v>
          </cell>
          <cell r="CN550">
            <v>0</v>
          </cell>
          <cell r="CO550">
            <v>665</v>
          </cell>
          <cell r="CP550">
            <v>350</v>
          </cell>
          <cell r="CQ550">
            <v>260</v>
          </cell>
          <cell r="CR550">
            <v>40</v>
          </cell>
          <cell r="CS550">
            <v>15</v>
          </cell>
          <cell r="CT550">
            <v>5</v>
          </cell>
          <cell r="CU550">
            <v>1080</v>
          </cell>
          <cell r="CV550">
            <v>1.6</v>
          </cell>
          <cell r="CW550">
            <v>670</v>
          </cell>
          <cell r="CX550">
            <v>255</v>
          </cell>
          <cell r="CY550">
            <v>0</v>
          </cell>
          <cell r="CZ550">
            <v>415</v>
          </cell>
        </row>
        <row r="551">
          <cell r="A551" t="str">
            <v>4620128.00</v>
          </cell>
          <cell r="B551" t="str">
            <v>0128.00</v>
          </cell>
          <cell r="C551" t="str">
            <v>Ville-Marie</v>
          </cell>
          <cell r="D551">
            <v>3360</v>
          </cell>
          <cell r="E551">
            <v>1315</v>
          </cell>
          <cell r="F551">
            <v>1525</v>
          </cell>
          <cell r="G551">
            <v>45</v>
          </cell>
          <cell r="H551">
            <v>270</v>
          </cell>
          <cell r="I551">
            <v>200</v>
          </cell>
          <cell r="J551">
            <v>3355</v>
          </cell>
          <cell r="K551">
            <v>3125</v>
          </cell>
          <cell r="L551">
            <v>230</v>
          </cell>
          <cell r="M551">
            <v>965</v>
          </cell>
          <cell r="N551">
            <v>590</v>
          </cell>
          <cell r="O551">
            <v>160</v>
          </cell>
          <cell r="P551">
            <v>180</v>
          </cell>
          <cell r="Q551">
            <v>35</v>
          </cell>
          <cell r="R551">
            <v>965</v>
          </cell>
          <cell r="S551">
            <v>850</v>
          </cell>
          <cell r="T551">
            <v>735</v>
          </cell>
          <cell r="U551">
            <v>410</v>
          </cell>
          <cell r="V551">
            <v>320</v>
          </cell>
          <cell r="W551">
            <v>120</v>
          </cell>
          <cell r="X551">
            <v>170</v>
          </cell>
          <cell r="Y551">
            <v>30</v>
          </cell>
          <cell r="Z551">
            <v>115</v>
          </cell>
          <cell r="AA551">
            <v>85</v>
          </cell>
          <cell r="AB551">
            <v>25</v>
          </cell>
          <cell r="AC551">
            <v>25</v>
          </cell>
          <cell r="AD551">
            <v>0</v>
          </cell>
          <cell r="AE551">
            <v>0</v>
          </cell>
          <cell r="AF551">
            <v>115</v>
          </cell>
          <cell r="AG551">
            <v>100</v>
          </cell>
          <cell r="AH551">
            <v>80</v>
          </cell>
          <cell r="AI551">
            <v>20</v>
          </cell>
          <cell r="AJ551">
            <v>0</v>
          </cell>
          <cell r="AK551">
            <v>20</v>
          </cell>
          <cell r="AL551">
            <v>15</v>
          </cell>
          <cell r="AM551">
            <v>0</v>
          </cell>
          <cell r="AN551">
            <v>0</v>
          </cell>
          <cell r="AO551">
            <v>740</v>
          </cell>
          <cell r="AP551">
            <v>85</v>
          </cell>
          <cell r="AQ551">
            <v>200</v>
          </cell>
          <cell r="AR551">
            <v>105</v>
          </cell>
          <cell r="AS551">
            <v>210</v>
          </cell>
          <cell r="AT551">
            <v>145</v>
          </cell>
          <cell r="AU551">
            <v>0.8</v>
          </cell>
          <cell r="AV551">
            <v>3560</v>
          </cell>
          <cell r="AW551">
            <v>1000</v>
          </cell>
          <cell r="AX551">
            <v>85</v>
          </cell>
          <cell r="AY551">
            <v>175</v>
          </cell>
          <cell r="AZ551">
            <v>740</v>
          </cell>
          <cell r="BA551">
            <v>2560</v>
          </cell>
          <cell r="BB551">
            <v>2.7</v>
          </cell>
          <cell r="BC551">
            <v>855</v>
          </cell>
          <cell r="BD551">
            <v>300</v>
          </cell>
          <cell r="BE551">
            <v>15</v>
          </cell>
          <cell r="BF551">
            <v>15</v>
          </cell>
          <cell r="BG551">
            <v>265</v>
          </cell>
          <cell r="BH551">
            <v>560</v>
          </cell>
          <cell r="BI551">
            <v>1800</v>
          </cell>
          <cell r="BJ551">
            <v>5.9</v>
          </cell>
          <cell r="BK551">
            <v>10620</v>
          </cell>
          <cell r="BL551">
            <v>2.2999999999999998</v>
          </cell>
          <cell r="BM551">
            <v>4140</v>
          </cell>
          <cell r="BN551">
            <v>1805</v>
          </cell>
          <cell r="BO551">
            <v>965</v>
          </cell>
          <cell r="BP551">
            <v>840</v>
          </cell>
          <cell r="BQ551">
            <v>0</v>
          </cell>
          <cell r="BR551">
            <v>1800</v>
          </cell>
          <cell r="BS551">
            <v>1155</v>
          </cell>
          <cell r="BT551">
            <v>520</v>
          </cell>
          <cell r="BU551">
            <v>130</v>
          </cell>
          <cell r="BV551">
            <v>1800</v>
          </cell>
          <cell r="BW551">
            <v>760</v>
          </cell>
          <cell r="BX551">
            <v>235</v>
          </cell>
          <cell r="BY551">
            <v>195</v>
          </cell>
          <cell r="BZ551">
            <v>190</v>
          </cell>
          <cell r="CA551">
            <v>150</v>
          </cell>
          <cell r="CB551">
            <v>135</v>
          </cell>
          <cell r="CC551">
            <v>45</v>
          </cell>
          <cell r="CD551">
            <v>15</v>
          </cell>
          <cell r="CE551">
            <v>80</v>
          </cell>
          <cell r="CF551">
            <v>1800</v>
          </cell>
          <cell r="CG551">
            <v>170</v>
          </cell>
          <cell r="CH551">
            <v>120</v>
          </cell>
          <cell r="CI551">
            <v>165</v>
          </cell>
          <cell r="CJ551">
            <v>15</v>
          </cell>
          <cell r="CK551">
            <v>980</v>
          </cell>
          <cell r="CL551">
            <v>345</v>
          </cell>
          <cell r="CM551">
            <v>5</v>
          </cell>
          <cell r="CN551">
            <v>0</v>
          </cell>
          <cell r="CO551">
            <v>1805</v>
          </cell>
          <cell r="CP551">
            <v>740</v>
          </cell>
          <cell r="CQ551">
            <v>660</v>
          </cell>
          <cell r="CR551">
            <v>210</v>
          </cell>
          <cell r="CS551">
            <v>175</v>
          </cell>
          <cell r="CT551">
            <v>25</v>
          </cell>
          <cell r="CU551">
            <v>3560</v>
          </cell>
          <cell r="CV551">
            <v>2</v>
          </cell>
          <cell r="CW551">
            <v>1800</v>
          </cell>
          <cell r="CX551">
            <v>970</v>
          </cell>
          <cell r="CY551">
            <v>0</v>
          </cell>
          <cell r="CZ551">
            <v>835</v>
          </cell>
        </row>
        <row r="552">
          <cell r="A552" t="str">
            <v>4620129.01</v>
          </cell>
          <cell r="B552" t="str">
            <v>0129.01</v>
          </cell>
          <cell r="C552" t="str">
            <v>Ville-Marie</v>
          </cell>
          <cell r="D552">
            <v>3855</v>
          </cell>
          <cell r="E552">
            <v>1755</v>
          </cell>
          <cell r="F552">
            <v>1420</v>
          </cell>
          <cell r="G552">
            <v>55</v>
          </cell>
          <cell r="H552">
            <v>390</v>
          </cell>
          <cell r="I552">
            <v>230</v>
          </cell>
          <cell r="J552">
            <v>3855</v>
          </cell>
          <cell r="K552">
            <v>3490</v>
          </cell>
          <cell r="L552">
            <v>370</v>
          </cell>
          <cell r="M552">
            <v>980</v>
          </cell>
          <cell r="N552">
            <v>680</v>
          </cell>
          <cell r="O552">
            <v>200</v>
          </cell>
          <cell r="P552">
            <v>55</v>
          </cell>
          <cell r="Q552">
            <v>40</v>
          </cell>
          <cell r="R552">
            <v>980</v>
          </cell>
          <cell r="S552">
            <v>865</v>
          </cell>
          <cell r="T552">
            <v>680</v>
          </cell>
          <cell r="U552">
            <v>445</v>
          </cell>
          <cell r="V552">
            <v>240</v>
          </cell>
          <cell r="W552">
            <v>145</v>
          </cell>
          <cell r="X552">
            <v>50</v>
          </cell>
          <cell r="Y552">
            <v>40</v>
          </cell>
          <cell r="Z552">
            <v>185</v>
          </cell>
          <cell r="AA552">
            <v>170</v>
          </cell>
          <cell r="AB552">
            <v>20</v>
          </cell>
          <cell r="AC552">
            <v>15</v>
          </cell>
          <cell r="AD552">
            <v>0</v>
          </cell>
          <cell r="AE552">
            <v>0</v>
          </cell>
          <cell r="AF552">
            <v>110</v>
          </cell>
          <cell r="AG552">
            <v>95</v>
          </cell>
          <cell r="AH552">
            <v>50</v>
          </cell>
          <cell r="AI552">
            <v>35</v>
          </cell>
          <cell r="AJ552">
            <v>0</v>
          </cell>
          <cell r="AK552">
            <v>15</v>
          </cell>
          <cell r="AL552">
            <v>15</v>
          </cell>
          <cell r="AM552">
            <v>0</v>
          </cell>
          <cell r="AN552">
            <v>0</v>
          </cell>
          <cell r="AO552">
            <v>570</v>
          </cell>
          <cell r="AP552">
            <v>100</v>
          </cell>
          <cell r="AQ552">
            <v>75</v>
          </cell>
          <cell r="AR552">
            <v>35</v>
          </cell>
          <cell r="AS552">
            <v>210</v>
          </cell>
          <cell r="AT552">
            <v>145</v>
          </cell>
          <cell r="AU552">
            <v>0.6</v>
          </cell>
          <cell r="AV552">
            <v>3995</v>
          </cell>
          <cell r="AW552">
            <v>1575</v>
          </cell>
          <cell r="AX552">
            <v>170</v>
          </cell>
          <cell r="AY552">
            <v>165</v>
          </cell>
          <cell r="AZ552">
            <v>1240</v>
          </cell>
          <cell r="BA552">
            <v>2420</v>
          </cell>
          <cell r="BB552">
            <v>2.5</v>
          </cell>
          <cell r="BC552">
            <v>985</v>
          </cell>
          <cell r="BD552">
            <v>400</v>
          </cell>
          <cell r="BE552">
            <v>10</v>
          </cell>
          <cell r="BF552">
            <v>10</v>
          </cell>
          <cell r="BG552">
            <v>380</v>
          </cell>
          <cell r="BH552">
            <v>585</v>
          </cell>
          <cell r="BI552">
            <v>2350</v>
          </cell>
          <cell r="BJ552">
            <v>4.0999999999999996</v>
          </cell>
          <cell r="BK552">
            <v>9635</v>
          </cell>
          <cell r="BL552">
            <v>1.6</v>
          </cell>
          <cell r="BM552">
            <v>3760</v>
          </cell>
          <cell r="BN552">
            <v>2350</v>
          </cell>
          <cell r="BO552">
            <v>765</v>
          </cell>
          <cell r="BP552">
            <v>1585</v>
          </cell>
          <cell r="BQ552">
            <v>0</v>
          </cell>
          <cell r="BR552">
            <v>2350</v>
          </cell>
          <cell r="BS552">
            <v>1625</v>
          </cell>
          <cell r="BT552">
            <v>520</v>
          </cell>
          <cell r="BU552">
            <v>205</v>
          </cell>
          <cell r="BV552">
            <v>2355</v>
          </cell>
          <cell r="BW552">
            <v>375</v>
          </cell>
          <cell r="BX552">
            <v>505</v>
          </cell>
          <cell r="BY552">
            <v>705</v>
          </cell>
          <cell r="BZ552">
            <v>480</v>
          </cell>
          <cell r="CA552">
            <v>190</v>
          </cell>
          <cell r="CB552">
            <v>80</v>
          </cell>
          <cell r="CC552">
            <v>0</v>
          </cell>
          <cell r="CD552">
            <v>0</v>
          </cell>
          <cell r="CE552">
            <v>10</v>
          </cell>
          <cell r="CF552">
            <v>2355</v>
          </cell>
          <cell r="CG552">
            <v>5</v>
          </cell>
          <cell r="CH552">
            <v>5</v>
          </cell>
          <cell r="CI552">
            <v>100</v>
          </cell>
          <cell r="CJ552">
            <v>10</v>
          </cell>
          <cell r="CK552">
            <v>1970</v>
          </cell>
          <cell r="CL552">
            <v>255</v>
          </cell>
          <cell r="CM552">
            <v>10</v>
          </cell>
          <cell r="CN552">
            <v>0</v>
          </cell>
          <cell r="CO552">
            <v>2355</v>
          </cell>
          <cell r="CP552">
            <v>1245</v>
          </cell>
          <cell r="CQ552">
            <v>780</v>
          </cell>
          <cell r="CR552">
            <v>185</v>
          </cell>
          <cell r="CS552">
            <v>135</v>
          </cell>
          <cell r="CT552">
            <v>15</v>
          </cell>
          <cell r="CU552">
            <v>3995</v>
          </cell>
          <cell r="CV552">
            <v>1.7</v>
          </cell>
          <cell r="CW552">
            <v>2350</v>
          </cell>
          <cell r="CX552">
            <v>955</v>
          </cell>
          <cell r="CY552">
            <v>10</v>
          </cell>
          <cell r="CZ552">
            <v>1385</v>
          </cell>
        </row>
        <row r="553">
          <cell r="A553" t="str">
            <v>4620129.02</v>
          </cell>
          <cell r="B553" t="str">
            <v>0129.02</v>
          </cell>
          <cell r="C553" t="str">
            <v>Ville-Marie</v>
          </cell>
          <cell r="D553">
            <v>3670</v>
          </cell>
          <cell r="E553">
            <v>2010</v>
          </cell>
          <cell r="F553">
            <v>1135</v>
          </cell>
          <cell r="G553">
            <v>50</v>
          </cell>
          <cell r="H553">
            <v>280</v>
          </cell>
          <cell r="I553">
            <v>190</v>
          </cell>
          <cell r="J553">
            <v>3670</v>
          </cell>
          <cell r="K553">
            <v>3380</v>
          </cell>
          <cell r="L553">
            <v>290</v>
          </cell>
          <cell r="M553">
            <v>775</v>
          </cell>
          <cell r="N553">
            <v>560</v>
          </cell>
          <cell r="O553">
            <v>120</v>
          </cell>
          <cell r="P553">
            <v>60</v>
          </cell>
          <cell r="Q553">
            <v>40</v>
          </cell>
          <cell r="R553">
            <v>775</v>
          </cell>
          <cell r="S553">
            <v>695</v>
          </cell>
          <cell r="T553">
            <v>555</v>
          </cell>
          <cell r="U553">
            <v>350</v>
          </cell>
          <cell r="V553">
            <v>205</v>
          </cell>
          <cell r="W553">
            <v>110</v>
          </cell>
          <cell r="X553">
            <v>55</v>
          </cell>
          <cell r="Y553">
            <v>40</v>
          </cell>
          <cell r="Z553">
            <v>145</v>
          </cell>
          <cell r="AA553">
            <v>145</v>
          </cell>
          <cell r="AB553">
            <v>0</v>
          </cell>
          <cell r="AC553">
            <v>0</v>
          </cell>
          <cell r="AD553">
            <v>0</v>
          </cell>
          <cell r="AE553">
            <v>0</v>
          </cell>
          <cell r="AF553">
            <v>80</v>
          </cell>
          <cell r="AG553">
            <v>65</v>
          </cell>
          <cell r="AH553">
            <v>55</v>
          </cell>
          <cell r="AI553">
            <v>10</v>
          </cell>
          <cell r="AJ553">
            <v>0</v>
          </cell>
          <cell r="AK553">
            <v>15</v>
          </cell>
          <cell r="AL553">
            <v>10</v>
          </cell>
          <cell r="AM553">
            <v>0</v>
          </cell>
          <cell r="AN553">
            <v>0</v>
          </cell>
          <cell r="AO553">
            <v>435</v>
          </cell>
          <cell r="AP553">
            <v>80</v>
          </cell>
          <cell r="AQ553">
            <v>70</v>
          </cell>
          <cell r="AR553">
            <v>60</v>
          </cell>
          <cell r="AS553">
            <v>145</v>
          </cell>
          <cell r="AT553">
            <v>80</v>
          </cell>
          <cell r="AU553">
            <v>0.6</v>
          </cell>
          <cell r="AV553">
            <v>3780</v>
          </cell>
          <cell r="AW553">
            <v>1875</v>
          </cell>
          <cell r="AX553">
            <v>175</v>
          </cell>
          <cell r="AY553">
            <v>355</v>
          </cell>
          <cell r="AZ553">
            <v>1340</v>
          </cell>
          <cell r="BA553">
            <v>1910</v>
          </cell>
          <cell r="BB553">
            <v>2.5</v>
          </cell>
          <cell r="BC553">
            <v>705</v>
          </cell>
          <cell r="BD553">
            <v>315</v>
          </cell>
          <cell r="BE553">
            <v>20</v>
          </cell>
          <cell r="BF553">
            <v>15</v>
          </cell>
          <cell r="BG553">
            <v>280</v>
          </cell>
          <cell r="BH553">
            <v>390</v>
          </cell>
          <cell r="BI553">
            <v>2335</v>
          </cell>
          <cell r="BJ553">
            <v>3.8</v>
          </cell>
          <cell r="BK553">
            <v>8873</v>
          </cell>
          <cell r="BL553">
            <v>1.4</v>
          </cell>
          <cell r="BM553">
            <v>3269</v>
          </cell>
          <cell r="BN553">
            <v>2335</v>
          </cell>
          <cell r="BO553">
            <v>335</v>
          </cell>
          <cell r="BP553">
            <v>1995</v>
          </cell>
          <cell r="BQ553">
            <v>0</v>
          </cell>
          <cell r="BR553">
            <v>2330</v>
          </cell>
          <cell r="BS553">
            <v>1740</v>
          </cell>
          <cell r="BT553">
            <v>470</v>
          </cell>
          <cell r="BU553">
            <v>120</v>
          </cell>
          <cell r="BV553">
            <v>2335</v>
          </cell>
          <cell r="BW553">
            <v>335</v>
          </cell>
          <cell r="BX553">
            <v>445</v>
          </cell>
          <cell r="BY553">
            <v>735</v>
          </cell>
          <cell r="BZ553">
            <v>625</v>
          </cell>
          <cell r="CA553">
            <v>110</v>
          </cell>
          <cell r="CB553">
            <v>50</v>
          </cell>
          <cell r="CC553">
            <v>25</v>
          </cell>
          <cell r="CD553">
            <v>0</v>
          </cell>
          <cell r="CE553">
            <v>0</v>
          </cell>
          <cell r="CF553">
            <v>2330</v>
          </cell>
          <cell r="CG553">
            <v>5</v>
          </cell>
          <cell r="CH553">
            <v>0</v>
          </cell>
          <cell r="CI553">
            <v>35</v>
          </cell>
          <cell r="CJ553">
            <v>0</v>
          </cell>
          <cell r="CK553">
            <v>2140</v>
          </cell>
          <cell r="CL553">
            <v>140</v>
          </cell>
          <cell r="CM553">
            <v>5</v>
          </cell>
          <cell r="CN553">
            <v>0</v>
          </cell>
          <cell r="CO553">
            <v>2335</v>
          </cell>
          <cell r="CP553">
            <v>1345</v>
          </cell>
          <cell r="CQ553">
            <v>710</v>
          </cell>
          <cell r="CR553">
            <v>160</v>
          </cell>
          <cell r="CS553">
            <v>110</v>
          </cell>
          <cell r="CT553">
            <v>10</v>
          </cell>
          <cell r="CU553">
            <v>3785</v>
          </cell>
          <cell r="CV553">
            <v>1.6</v>
          </cell>
          <cell r="CW553">
            <v>2330</v>
          </cell>
          <cell r="CX553">
            <v>775</v>
          </cell>
          <cell r="CY553">
            <v>0</v>
          </cell>
          <cell r="CZ553">
            <v>1555</v>
          </cell>
        </row>
        <row r="554">
          <cell r="C554" t="str">
            <v>Ville-Marie</v>
          </cell>
          <cell r="D554">
            <v>71895</v>
          </cell>
          <cell r="E554">
            <v>44455</v>
          </cell>
          <cell r="F554">
            <v>16000</v>
          </cell>
          <cell r="G554">
            <v>1600</v>
          </cell>
          <cell r="H554">
            <v>6610</v>
          </cell>
          <cell r="I554">
            <v>3170</v>
          </cell>
          <cell r="J554">
            <v>71905</v>
          </cell>
          <cell r="K554">
            <v>61640</v>
          </cell>
          <cell r="L554">
            <v>10255</v>
          </cell>
          <cell r="M554">
            <v>15145</v>
          </cell>
          <cell r="N554">
            <v>10065</v>
          </cell>
          <cell r="O554">
            <v>2640</v>
          </cell>
          <cell r="P554">
            <v>1585</v>
          </cell>
          <cell r="Q554">
            <v>810</v>
          </cell>
          <cell r="R554">
            <v>15135</v>
          </cell>
          <cell r="S554">
            <v>12260</v>
          </cell>
          <cell r="T554">
            <v>7405</v>
          </cell>
          <cell r="U554">
            <v>4035</v>
          </cell>
          <cell r="V554">
            <v>3350</v>
          </cell>
          <cell r="W554">
            <v>1540</v>
          </cell>
          <cell r="X554">
            <v>1165</v>
          </cell>
          <cell r="Y554">
            <v>620</v>
          </cell>
          <cell r="Z554">
            <v>4845</v>
          </cell>
          <cell r="AA554">
            <v>3990</v>
          </cell>
          <cell r="AB554">
            <v>855</v>
          </cell>
          <cell r="AC554">
            <v>505</v>
          </cell>
          <cell r="AD554">
            <v>275</v>
          </cell>
          <cell r="AE554">
            <v>50</v>
          </cell>
          <cell r="AF554">
            <v>2865</v>
          </cell>
          <cell r="AG554">
            <v>2400</v>
          </cell>
          <cell r="AH554">
            <v>1665</v>
          </cell>
          <cell r="AI554">
            <v>480</v>
          </cell>
          <cell r="AJ554">
            <v>245</v>
          </cell>
          <cell r="AK554">
            <v>445</v>
          </cell>
          <cell r="AL554">
            <v>315</v>
          </cell>
          <cell r="AM554">
            <v>90</v>
          </cell>
          <cell r="AN554">
            <v>20</v>
          </cell>
          <cell r="AO554">
            <v>11460</v>
          </cell>
          <cell r="AP554">
            <v>2610</v>
          </cell>
          <cell r="AQ554">
            <v>3135</v>
          </cell>
          <cell r="AR554">
            <v>1210</v>
          </cell>
          <cell r="AS554">
            <v>2460</v>
          </cell>
          <cell r="AT554">
            <v>1955</v>
          </cell>
          <cell r="AU554">
            <v>0.75718533201189298</v>
          </cell>
          <cell r="AV554">
            <v>72610</v>
          </cell>
          <cell r="AW554">
            <v>33685</v>
          </cell>
          <cell r="AX554">
            <v>2200</v>
          </cell>
          <cell r="AY554">
            <v>8900</v>
          </cell>
          <cell r="AZ554">
            <v>22540</v>
          </cell>
          <cell r="BA554">
            <v>38905</v>
          </cell>
          <cell r="BB554">
            <v>2.5705318797489265</v>
          </cell>
          <cell r="BC554">
            <v>8975</v>
          </cell>
          <cell r="BD554">
            <v>4830</v>
          </cell>
          <cell r="BE554">
            <v>165</v>
          </cell>
          <cell r="BF554">
            <v>280</v>
          </cell>
          <cell r="BG554">
            <v>4330</v>
          </cell>
          <cell r="BH554">
            <v>4140</v>
          </cell>
          <cell r="BI554">
            <v>42145</v>
          </cell>
          <cell r="BJ554">
            <v>2.095100249139874</v>
          </cell>
          <cell r="BK554">
            <v>88298</v>
          </cell>
          <cell r="BL554">
            <v>0.7682168703286274</v>
          </cell>
          <cell r="BM554">
            <v>32376.5</v>
          </cell>
          <cell r="BN554">
            <v>42155</v>
          </cell>
          <cell r="BO554">
            <v>9645</v>
          </cell>
          <cell r="BP554">
            <v>32475</v>
          </cell>
          <cell r="BQ554">
            <v>0</v>
          </cell>
          <cell r="BR554">
            <v>42125</v>
          </cell>
          <cell r="BS554">
            <v>26545</v>
          </cell>
          <cell r="BT554">
            <v>11550</v>
          </cell>
          <cell r="BU554">
            <v>4025</v>
          </cell>
          <cell r="BV554">
            <v>42140</v>
          </cell>
          <cell r="BW554">
            <v>12890</v>
          </cell>
          <cell r="BX554">
            <v>5580</v>
          </cell>
          <cell r="BY554">
            <v>6935</v>
          </cell>
          <cell r="BZ554">
            <v>6725</v>
          </cell>
          <cell r="CA554">
            <v>2425</v>
          </cell>
          <cell r="CB554">
            <v>2550</v>
          </cell>
          <cell r="CC554">
            <v>1360</v>
          </cell>
          <cell r="CD554">
            <v>1055</v>
          </cell>
          <cell r="CE554">
            <v>2530</v>
          </cell>
          <cell r="CF554">
            <v>43225</v>
          </cell>
          <cell r="CG554">
            <v>225</v>
          </cell>
          <cell r="CH554">
            <v>145</v>
          </cell>
          <cell r="CI554">
            <v>915</v>
          </cell>
          <cell r="CJ554">
            <v>985</v>
          </cell>
          <cell r="CK554">
            <v>18845</v>
          </cell>
          <cell r="CL554">
            <v>21870</v>
          </cell>
          <cell r="CM554">
            <v>220</v>
          </cell>
          <cell r="CN554">
            <v>15</v>
          </cell>
          <cell r="CO554">
            <v>43240</v>
          </cell>
          <cell r="CP554">
            <v>23175</v>
          </cell>
          <cell r="CQ554">
            <v>13465</v>
          </cell>
          <cell r="CR554">
            <v>3715</v>
          </cell>
          <cell r="CS554">
            <v>2545</v>
          </cell>
          <cell r="CT554">
            <v>350</v>
          </cell>
          <cell r="CU554">
            <v>74265</v>
          </cell>
          <cell r="CV554">
            <v>1.7175069380203516</v>
          </cell>
          <cell r="CW554">
            <v>42130</v>
          </cell>
          <cell r="CX554">
            <v>14920</v>
          </cell>
          <cell r="CY554">
            <v>115</v>
          </cell>
          <cell r="CZ554">
            <v>27115</v>
          </cell>
        </row>
        <row r="557">
          <cell r="A557" t="str">
            <v>4620220.00</v>
          </cell>
          <cell r="B557" t="str">
            <v>0220.00</v>
          </cell>
          <cell r="C557" t="str">
            <v>Villeray-Saint-Michel-Parc-Extension</v>
          </cell>
          <cell r="D557">
            <v>4815</v>
          </cell>
          <cell r="E557">
            <v>1875</v>
          </cell>
          <cell r="F557">
            <v>2165</v>
          </cell>
          <cell r="G557">
            <v>185</v>
          </cell>
          <cell r="H557">
            <v>355</v>
          </cell>
          <cell r="I557">
            <v>235</v>
          </cell>
          <cell r="J557">
            <v>4815</v>
          </cell>
          <cell r="K557">
            <v>4555</v>
          </cell>
          <cell r="L557">
            <v>260</v>
          </cell>
          <cell r="M557">
            <v>1420</v>
          </cell>
          <cell r="N557">
            <v>575</v>
          </cell>
          <cell r="O557">
            <v>375</v>
          </cell>
          <cell r="P557">
            <v>305</v>
          </cell>
          <cell r="Q557">
            <v>160</v>
          </cell>
          <cell r="R557">
            <v>1420</v>
          </cell>
          <cell r="S557">
            <v>1120</v>
          </cell>
          <cell r="T557">
            <v>985</v>
          </cell>
          <cell r="U557">
            <v>250</v>
          </cell>
          <cell r="V557">
            <v>730</v>
          </cell>
          <cell r="W557">
            <v>310</v>
          </cell>
          <cell r="X557">
            <v>270</v>
          </cell>
          <cell r="Y557">
            <v>145</v>
          </cell>
          <cell r="Z557">
            <v>135</v>
          </cell>
          <cell r="AA557">
            <v>105</v>
          </cell>
          <cell r="AB557">
            <v>25</v>
          </cell>
          <cell r="AC557">
            <v>0</v>
          </cell>
          <cell r="AD557">
            <v>20</v>
          </cell>
          <cell r="AE557">
            <v>0</v>
          </cell>
          <cell r="AF557">
            <v>305</v>
          </cell>
          <cell r="AG557">
            <v>230</v>
          </cell>
          <cell r="AH557">
            <v>165</v>
          </cell>
          <cell r="AI557">
            <v>35</v>
          </cell>
          <cell r="AJ557">
            <v>30</v>
          </cell>
          <cell r="AK557">
            <v>75</v>
          </cell>
          <cell r="AL557">
            <v>55</v>
          </cell>
          <cell r="AM557">
            <v>15</v>
          </cell>
          <cell r="AN557">
            <v>10</v>
          </cell>
          <cell r="AO557">
            <v>1855</v>
          </cell>
          <cell r="AP557">
            <v>535</v>
          </cell>
          <cell r="AQ557">
            <v>550</v>
          </cell>
          <cell r="AR557">
            <v>190</v>
          </cell>
          <cell r="AS557">
            <v>265</v>
          </cell>
          <cell r="AT557">
            <v>315</v>
          </cell>
          <cell r="AU557">
            <v>1.3</v>
          </cell>
          <cell r="AV557">
            <v>5895</v>
          </cell>
          <cell r="AW557">
            <v>1500</v>
          </cell>
          <cell r="AX557">
            <v>145</v>
          </cell>
          <cell r="AY557">
            <v>385</v>
          </cell>
          <cell r="AZ557">
            <v>965</v>
          </cell>
          <cell r="BA557">
            <v>4395</v>
          </cell>
          <cell r="BB557">
            <v>3.1</v>
          </cell>
          <cell r="BC557">
            <v>610</v>
          </cell>
          <cell r="BD557">
            <v>270</v>
          </cell>
          <cell r="BE557">
            <v>60</v>
          </cell>
          <cell r="BF557">
            <v>10</v>
          </cell>
          <cell r="BG557">
            <v>205</v>
          </cell>
          <cell r="BH557">
            <v>345</v>
          </cell>
          <cell r="BI557">
            <v>2505</v>
          </cell>
          <cell r="BJ557">
            <v>3.8</v>
          </cell>
          <cell r="BK557">
            <v>9519</v>
          </cell>
          <cell r="BL557">
            <v>1.6</v>
          </cell>
          <cell r="BM557">
            <v>4008</v>
          </cell>
          <cell r="BN557">
            <v>2505</v>
          </cell>
          <cell r="BO557">
            <v>440</v>
          </cell>
          <cell r="BP557">
            <v>2065</v>
          </cell>
          <cell r="BQ557">
            <v>0</v>
          </cell>
          <cell r="BR557">
            <v>2505</v>
          </cell>
          <cell r="BS557">
            <v>1550</v>
          </cell>
          <cell r="BT557">
            <v>655</v>
          </cell>
          <cell r="BU557">
            <v>295</v>
          </cell>
          <cell r="BV557">
            <v>2505</v>
          </cell>
          <cell r="BW557">
            <v>495</v>
          </cell>
          <cell r="BX557">
            <v>890</v>
          </cell>
          <cell r="BY557">
            <v>575</v>
          </cell>
          <cell r="BZ557">
            <v>185</v>
          </cell>
          <cell r="CA557">
            <v>90</v>
          </cell>
          <cell r="CB557">
            <v>35</v>
          </cell>
          <cell r="CC557">
            <v>45</v>
          </cell>
          <cell r="CD557">
            <v>35</v>
          </cell>
          <cell r="CE557">
            <v>150</v>
          </cell>
          <cell r="CF557">
            <v>2510</v>
          </cell>
          <cell r="CG557">
            <v>0</v>
          </cell>
          <cell r="CH557">
            <v>0</v>
          </cell>
          <cell r="CI557">
            <v>20</v>
          </cell>
          <cell r="CJ557">
            <v>215</v>
          </cell>
          <cell r="CK557">
            <v>235</v>
          </cell>
          <cell r="CL557">
            <v>2025</v>
          </cell>
          <cell r="CM557">
            <v>10</v>
          </cell>
          <cell r="CN557">
            <v>5</v>
          </cell>
          <cell r="CO557">
            <v>2505</v>
          </cell>
          <cell r="CP557">
            <v>970</v>
          </cell>
          <cell r="CQ557">
            <v>630</v>
          </cell>
          <cell r="CR557">
            <v>390</v>
          </cell>
          <cell r="CS557">
            <v>430</v>
          </cell>
          <cell r="CT557">
            <v>90</v>
          </cell>
          <cell r="CU557">
            <v>5895</v>
          </cell>
          <cell r="CV557">
            <v>2.4</v>
          </cell>
          <cell r="CW557">
            <v>2505</v>
          </cell>
          <cell r="CX557">
            <v>1315</v>
          </cell>
          <cell r="CY557">
            <v>50</v>
          </cell>
          <cell r="CZ557">
            <v>1135</v>
          </cell>
        </row>
        <row r="558">
          <cell r="A558" t="str">
            <v>4620221.00</v>
          </cell>
          <cell r="B558" t="str">
            <v>0221.00</v>
          </cell>
          <cell r="C558" t="str">
            <v>Villeray-Saint-Michel-Parc-Extension</v>
          </cell>
          <cell r="D558">
            <v>5315</v>
          </cell>
          <cell r="E558">
            <v>1880</v>
          </cell>
          <cell r="F558">
            <v>2590</v>
          </cell>
          <cell r="G558">
            <v>155</v>
          </cell>
          <cell r="H558">
            <v>395</v>
          </cell>
          <cell r="I558">
            <v>300</v>
          </cell>
          <cell r="J558">
            <v>5310</v>
          </cell>
          <cell r="K558">
            <v>5100</v>
          </cell>
          <cell r="L558">
            <v>210</v>
          </cell>
          <cell r="M558">
            <v>1675</v>
          </cell>
          <cell r="N558">
            <v>720</v>
          </cell>
          <cell r="O558">
            <v>425</v>
          </cell>
          <cell r="P558">
            <v>320</v>
          </cell>
          <cell r="Q558">
            <v>205</v>
          </cell>
          <cell r="R558">
            <v>1670</v>
          </cell>
          <cell r="S558">
            <v>1290</v>
          </cell>
          <cell r="T558">
            <v>1185</v>
          </cell>
          <cell r="U558">
            <v>415</v>
          </cell>
          <cell r="V558">
            <v>770</v>
          </cell>
          <cell r="W558">
            <v>315</v>
          </cell>
          <cell r="X558">
            <v>275</v>
          </cell>
          <cell r="Y558">
            <v>180</v>
          </cell>
          <cell r="Z558">
            <v>100</v>
          </cell>
          <cell r="AA558">
            <v>55</v>
          </cell>
          <cell r="AB558">
            <v>50</v>
          </cell>
          <cell r="AC558">
            <v>30</v>
          </cell>
          <cell r="AD558">
            <v>10</v>
          </cell>
          <cell r="AE558">
            <v>10</v>
          </cell>
          <cell r="AF558">
            <v>380</v>
          </cell>
          <cell r="AG558">
            <v>315</v>
          </cell>
          <cell r="AH558">
            <v>215</v>
          </cell>
          <cell r="AI558">
            <v>50</v>
          </cell>
          <cell r="AJ558">
            <v>45</v>
          </cell>
          <cell r="AK558">
            <v>65</v>
          </cell>
          <cell r="AL558">
            <v>35</v>
          </cell>
          <cell r="AM558">
            <v>25</v>
          </cell>
          <cell r="AN558">
            <v>10</v>
          </cell>
          <cell r="AO558">
            <v>2175</v>
          </cell>
          <cell r="AP558">
            <v>495</v>
          </cell>
          <cell r="AQ558">
            <v>680</v>
          </cell>
          <cell r="AR558">
            <v>180</v>
          </cell>
          <cell r="AS558">
            <v>385</v>
          </cell>
          <cell r="AT558">
            <v>430</v>
          </cell>
          <cell r="AU558">
            <v>1.3</v>
          </cell>
          <cell r="AV558">
            <v>6495</v>
          </cell>
          <cell r="AW558">
            <v>1355</v>
          </cell>
          <cell r="AX558">
            <v>185</v>
          </cell>
          <cell r="AY558">
            <v>230</v>
          </cell>
          <cell r="AZ558">
            <v>940</v>
          </cell>
          <cell r="BA558">
            <v>5140</v>
          </cell>
          <cell r="BB558">
            <v>3.1</v>
          </cell>
          <cell r="BC558">
            <v>955</v>
          </cell>
          <cell r="BD558">
            <v>320</v>
          </cell>
          <cell r="BE558">
            <v>20</v>
          </cell>
          <cell r="BF558">
            <v>10</v>
          </cell>
          <cell r="BG558">
            <v>290</v>
          </cell>
          <cell r="BH558">
            <v>635</v>
          </cell>
          <cell r="BI558">
            <v>2675</v>
          </cell>
          <cell r="BJ558">
            <v>3.9</v>
          </cell>
          <cell r="BK558">
            <v>10432.5</v>
          </cell>
          <cell r="BL558">
            <v>1.7</v>
          </cell>
          <cell r="BM558">
            <v>4547.5</v>
          </cell>
          <cell r="BN558">
            <v>2675</v>
          </cell>
          <cell r="BO558">
            <v>520</v>
          </cell>
          <cell r="BP558">
            <v>2155</v>
          </cell>
          <cell r="BQ558">
            <v>0</v>
          </cell>
          <cell r="BR558">
            <v>2675</v>
          </cell>
          <cell r="BS558">
            <v>1505</v>
          </cell>
          <cell r="BT558">
            <v>840</v>
          </cell>
          <cell r="BU558">
            <v>325</v>
          </cell>
          <cell r="BV558">
            <v>2675</v>
          </cell>
          <cell r="BW558">
            <v>565</v>
          </cell>
          <cell r="BX558">
            <v>1120</v>
          </cell>
          <cell r="BY558">
            <v>705</v>
          </cell>
          <cell r="BZ558">
            <v>180</v>
          </cell>
          <cell r="CA558">
            <v>65</v>
          </cell>
          <cell r="CB558">
            <v>10</v>
          </cell>
          <cell r="CC558">
            <v>0</v>
          </cell>
          <cell r="CD558">
            <v>10</v>
          </cell>
          <cell r="CE558">
            <v>25</v>
          </cell>
          <cell r="CF558">
            <v>2675</v>
          </cell>
          <cell r="CG558">
            <v>15</v>
          </cell>
          <cell r="CH558">
            <v>5</v>
          </cell>
          <cell r="CI558">
            <v>25</v>
          </cell>
          <cell r="CJ558">
            <v>340</v>
          </cell>
          <cell r="CK558">
            <v>115</v>
          </cell>
          <cell r="CL558">
            <v>2160</v>
          </cell>
          <cell r="CM558">
            <v>10</v>
          </cell>
          <cell r="CN558">
            <v>5</v>
          </cell>
          <cell r="CO558">
            <v>2675</v>
          </cell>
          <cell r="CP558">
            <v>945</v>
          </cell>
          <cell r="CQ558">
            <v>695</v>
          </cell>
          <cell r="CR558">
            <v>430</v>
          </cell>
          <cell r="CS558">
            <v>490</v>
          </cell>
          <cell r="CT558">
            <v>110</v>
          </cell>
          <cell r="CU558">
            <v>6495</v>
          </cell>
          <cell r="CV558">
            <v>2.4</v>
          </cell>
          <cell r="CW558">
            <v>2675</v>
          </cell>
          <cell r="CX558">
            <v>1560</v>
          </cell>
          <cell r="CY558">
            <v>50</v>
          </cell>
          <cell r="CZ558">
            <v>1060</v>
          </cell>
        </row>
        <row r="559">
          <cell r="A559" t="str">
            <v>4620222.00</v>
          </cell>
          <cell r="B559" t="str">
            <v>0222.00</v>
          </cell>
          <cell r="C559" t="str">
            <v>Villeray-Saint-Michel-Parc-Extension</v>
          </cell>
          <cell r="D559">
            <v>3165</v>
          </cell>
          <cell r="E559">
            <v>1100</v>
          </cell>
          <cell r="F559">
            <v>1580</v>
          </cell>
          <cell r="G559">
            <v>90</v>
          </cell>
          <cell r="H559">
            <v>210</v>
          </cell>
          <cell r="I559">
            <v>185</v>
          </cell>
          <cell r="J559">
            <v>3170</v>
          </cell>
          <cell r="K559">
            <v>3065</v>
          </cell>
          <cell r="L559">
            <v>100</v>
          </cell>
          <cell r="M559">
            <v>985</v>
          </cell>
          <cell r="N559">
            <v>350</v>
          </cell>
          <cell r="O559">
            <v>260</v>
          </cell>
          <cell r="P559">
            <v>265</v>
          </cell>
          <cell r="Q559">
            <v>110</v>
          </cell>
          <cell r="R559">
            <v>990</v>
          </cell>
          <cell r="S559">
            <v>800</v>
          </cell>
          <cell r="T559">
            <v>750</v>
          </cell>
          <cell r="U559">
            <v>235</v>
          </cell>
          <cell r="V559">
            <v>515</v>
          </cell>
          <cell r="W559">
            <v>195</v>
          </cell>
          <cell r="X559">
            <v>215</v>
          </cell>
          <cell r="Y559">
            <v>105</v>
          </cell>
          <cell r="Z559">
            <v>50</v>
          </cell>
          <cell r="AA559">
            <v>35</v>
          </cell>
          <cell r="AB559">
            <v>15</v>
          </cell>
          <cell r="AC559">
            <v>15</v>
          </cell>
          <cell r="AD559">
            <v>0</v>
          </cell>
          <cell r="AE559">
            <v>0</v>
          </cell>
          <cell r="AF559">
            <v>190</v>
          </cell>
          <cell r="AG559">
            <v>175</v>
          </cell>
          <cell r="AH559">
            <v>65</v>
          </cell>
          <cell r="AI559">
            <v>40</v>
          </cell>
          <cell r="AJ559">
            <v>65</v>
          </cell>
          <cell r="AK559">
            <v>15</v>
          </cell>
          <cell r="AL559">
            <v>15</v>
          </cell>
          <cell r="AM559">
            <v>0</v>
          </cell>
          <cell r="AN559">
            <v>0</v>
          </cell>
          <cell r="AO559">
            <v>1345</v>
          </cell>
          <cell r="AP559">
            <v>280</v>
          </cell>
          <cell r="AQ559">
            <v>425</v>
          </cell>
          <cell r="AR559">
            <v>95</v>
          </cell>
          <cell r="AS559">
            <v>260</v>
          </cell>
          <cell r="AT559">
            <v>290</v>
          </cell>
          <cell r="AU559">
            <v>1.4</v>
          </cell>
          <cell r="AV559">
            <v>3880</v>
          </cell>
          <cell r="AW559">
            <v>745</v>
          </cell>
          <cell r="AX559">
            <v>150</v>
          </cell>
          <cell r="AY559">
            <v>120</v>
          </cell>
          <cell r="AZ559">
            <v>470</v>
          </cell>
          <cell r="BA559">
            <v>3130</v>
          </cell>
          <cell r="BB559">
            <v>3.2</v>
          </cell>
          <cell r="BC559">
            <v>590</v>
          </cell>
          <cell r="BD559">
            <v>210</v>
          </cell>
          <cell r="BE559">
            <v>50</v>
          </cell>
          <cell r="BF559">
            <v>0</v>
          </cell>
          <cell r="BG559">
            <v>160</v>
          </cell>
          <cell r="BH559">
            <v>380</v>
          </cell>
          <cell r="BI559">
            <v>1525</v>
          </cell>
          <cell r="BJ559">
            <v>4.2</v>
          </cell>
          <cell r="BK559">
            <v>6405</v>
          </cell>
          <cell r="BL559">
            <v>1.8</v>
          </cell>
          <cell r="BM559">
            <v>2745</v>
          </cell>
          <cell r="BN559">
            <v>1530</v>
          </cell>
          <cell r="BO559">
            <v>365</v>
          </cell>
          <cell r="BP559">
            <v>1165</v>
          </cell>
          <cell r="BQ559">
            <v>0</v>
          </cell>
          <cell r="BR559">
            <v>1530</v>
          </cell>
          <cell r="BS559">
            <v>915</v>
          </cell>
          <cell r="BT559">
            <v>455</v>
          </cell>
          <cell r="BU559">
            <v>160</v>
          </cell>
          <cell r="BV559">
            <v>1530</v>
          </cell>
          <cell r="BW559">
            <v>250</v>
          </cell>
          <cell r="BX559">
            <v>675</v>
          </cell>
          <cell r="BY559">
            <v>445</v>
          </cell>
          <cell r="BZ559">
            <v>90</v>
          </cell>
          <cell r="CA559">
            <v>10</v>
          </cell>
          <cell r="CB559">
            <v>25</v>
          </cell>
          <cell r="CC559">
            <v>10</v>
          </cell>
          <cell r="CD559">
            <v>20</v>
          </cell>
          <cell r="CE559">
            <v>10</v>
          </cell>
          <cell r="CF559">
            <v>1530</v>
          </cell>
          <cell r="CG559">
            <v>5</v>
          </cell>
          <cell r="CH559">
            <v>10</v>
          </cell>
          <cell r="CI559">
            <v>50</v>
          </cell>
          <cell r="CJ559">
            <v>375</v>
          </cell>
          <cell r="CK559">
            <v>130</v>
          </cell>
          <cell r="CL559">
            <v>955</v>
          </cell>
          <cell r="CM559">
            <v>0</v>
          </cell>
          <cell r="CN559">
            <v>5</v>
          </cell>
          <cell r="CO559">
            <v>1530</v>
          </cell>
          <cell r="CP559">
            <v>470</v>
          </cell>
          <cell r="CQ559">
            <v>390</v>
          </cell>
          <cell r="CR559">
            <v>280</v>
          </cell>
          <cell r="CS559">
            <v>330</v>
          </cell>
          <cell r="CT559">
            <v>60</v>
          </cell>
          <cell r="CU559">
            <v>3875</v>
          </cell>
          <cell r="CV559">
            <v>2.5</v>
          </cell>
          <cell r="CW559">
            <v>1530</v>
          </cell>
          <cell r="CX559">
            <v>955</v>
          </cell>
          <cell r="CY559">
            <v>15</v>
          </cell>
          <cell r="CZ559">
            <v>560</v>
          </cell>
        </row>
        <row r="560">
          <cell r="A560" t="str">
            <v>4620223.01</v>
          </cell>
          <cell r="B560" t="str">
            <v>0223.01</v>
          </cell>
          <cell r="C560" t="str">
            <v>Villeray-Saint-Michel-Parc-Extension</v>
          </cell>
          <cell r="D560">
            <v>3280</v>
          </cell>
          <cell r="E560">
            <v>990</v>
          </cell>
          <cell r="F560">
            <v>1780</v>
          </cell>
          <cell r="G560">
            <v>120</v>
          </cell>
          <cell r="H560">
            <v>225</v>
          </cell>
          <cell r="I560">
            <v>170</v>
          </cell>
          <cell r="J560">
            <v>3280</v>
          </cell>
          <cell r="K560">
            <v>3190</v>
          </cell>
          <cell r="L560">
            <v>85</v>
          </cell>
          <cell r="M560">
            <v>1120</v>
          </cell>
          <cell r="N560">
            <v>425</v>
          </cell>
          <cell r="O560">
            <v>300</v>
          </cell>
          <cell r="P560">
            <v>245</v>
          </cell>
          <cell r="Q560">
            <v>145</v>
          </cell>
          <cell r="R560">
            <v>1120</v>
          </cell>
          <cell r="S560">
            <v>865</v>
          </cell>
          <cell r="T560">
            <v>825</v>
          </cell>
          <cell r="U560">
            <v>270</v>
          </cell>
          <cell r="V560">
            <v>550</v>
          </cell>
          <cell r="W560">
            <v>190</v>
          </cell>
          <cell r="X560">
            <v>220</v>
          </cell>
          <cell r="Y560">
            <v>140</v>
          </cell>
          <cell r="Z560">
            <v>45</v>
          </cell>
          <cell r="AA560">
            <v>15</v>
          </cell>
          <cell r="AB560">
            <v>25</v>
          </cell>
          <cell r="AC560">
            <v>25</v>
          </cell>
          <cell r="AD560">
            <v>0</v>
          </cell>
          <cell r="AE560">
            <v>0</v>
          </cell>
          <cell r="AF560">
            <v>255</v>
          </cell>
          <cell r="AG560">
            <v>205</v>
          </cell>
          <cell r="AH560">
            <v>100</v>
          </cell>
          <cell r="AI560">
            <v>80</v>
          </cell>
          <cell r="AJ560">
            <v>30</v>
          </cell>
          <cell r="AK560">
            <v>50</v>
          </cell>
          <cell r="AL560">
            <v>40</v>
          </cell>
          <cell r="AM560">
            <v>0</v>
          </cell>
          <cell r="AN560">
            <v>10</v>
          </cell>
          <cell r="AO560">
            <v>1535</v>
          </cell>
          <cell r="AP560">
            <v>515</v>
          </cell>
          <cell r="AQ560">
            <v>445</v>
          </cell>
          <cell r="AR560">
            <v>135</v>
          </cell>
          <cell r="AS560">
            <v>220</v>
          </cell>
          <cell r="AT560">
            <v>215</v>
          </cell>
          <cell r="AU560">
            <v>1.4</v>
          </cell>
          <cell r="AV560">
            <v>4240</v>
          </cell>
          <cell r="AW560">
            <v>715</v>
          </cell>
          <cell r="AX560">
            <v>175</v>
          </cell>
          <cell r="AY560">
            <v>130</v>
          </cell>
          <cell r="AZ560">
            <v>410</v>
          </cell>
          <cell r="BA560">
            <v>3525</v>
          </cell>
          <cell r="BB560">
            <v>3.1</v>
          </cell>
          <cell r="BC560">
            <v>450</v>
          </cell>
          <cell r="BD560">
            <v>145</v>
          </cell>
          <cell r="BE560">
            <v>35</v>
          </cell>
          <cell r="BF560">
            <v>0</v>
          </cell>
          <cell r="BG560">
            <v>115</v>
          </cell>
          <cell r="BH560">
            <v>305</v>
          </cell>
          <cell r="BI560">
            <v>1545</v>
          </cell>
          <cell r="BJ560">
            <v>4</v>
          </cell>
          <cell r="BK560">
            <v>6180</v>
          </cell>
          <cell r="BL560">
            <v>1.9</v>
          </cell>
          <cell r="BM560">
            <v>2935.5</v>
          </cell>
          <cell r="BN560">
            <v>1545</v>
          </cell>
          <cell r="BO560">
            <v>160</v>
          </cell>
          <cell r="BP560">
            <v>1385</v>
          </cell>
          <cell r="BQ560">
            <v>0</v>
          </cell>
          <cell r="BR560">
            <v>1545</v>
          </cell>
          <cell r="BS560">
            <v>875</v>
          </cell>
          <cell r="BT560">
            <v>440</v>
          </cell>
          <cell r="BU560">
            <v>230</v>
          </cell>
          <cell r="BV560">
            <v>1545</v>
          </cell>
          <cell r="BW560">
            <v>90</v>
          </cell>
          <cell r="BX560">
            <v>695</v>
          </cell>
          <cell r="BY560">
            <v>450</v>
          </cell>
          <cell r="BZ560">
            <v>205</v>
          </cell>
          <cell r="CA560">
            <v>55</v>
          </cell>
          <cell r="CB560">
            <v>20</v>
          </cell>
          <cell r="CC560">
            <v>10</v>
          </cell>
          <cell r="CD560">
            <v>0</v>
          </cell>
          <cell r="CE560">
            <v>15</v>
          </cell>
          <cell r="CF560">
            <v>1545</v>
          </cell>
          <cell r="CG560">
            <v>5</v>
          </cell>
          <cell r="CH560">
            <v>0</v>
          </cell>
          <cell r="CI560">
            <v>0</v>
          </cell>
          <cell r="CJ560">
            <v>15</v>
          </cell>
          <cell r="CK560">
            <v>55</v>
          </cell>
          <cell r="CL560">
            <v>1465</v>
          </cell>
          <cell r="CM560">
            <v>0</v>
          </cell>
          <cell r="CN560">
            <v>0</v>
          </cell>
          <cell r="CO560">
            <v>1550</v>
          </cell>
          <cell r="CP560">
            <v>410</v>
          </cell>
          <cell r="CQ560">
            <v>390</v>
          </cell>
          <cell r="CR560">
            <v>265</v>
          </cell>
          <cell r="CS560">
            <v>405</v>
          </cell>
          <cell r="CT560">
            <v>75</v>
          </cell>
          <cell r="CU560">
            <v>4240</v>
          </cell>
          <cell r="CV560">
            <v>2.7</v>
          </cell>
          <cell r="CW560">
            <v>1545</v>
          </cell>
          <cell r="CX560">
            <v>1000</v>
          </cell>
          <cell r="CY560">
            <v>50</v>
          </cell>
          <cell r="CZ560">
            <v>490</v>
          </cell>
        </row>
        <row r="561">
          <cell r="A561" t="str">
            <v>4620223.02</v>
          </cell>
          <cell r="B561" t="str">
            <v>0223.02</v>
          </cell>
          <cell r="C561" t="str">
            <v>Villeray-Saint-Michel-Parc-Extension</v>
          </cell>
          <cell r="D561">
            <v>2720</v>
          </cell>
          <cell r="E561">
            <v>900</v>
          </cell>
          <cell r="F561">
            <v>1420</v>
          </cell>
          <cell r="G561">
            <v>85</v>
          </cell>
          <cell r="H561">
            <v>170</v>
          </cell>
          <cell r="I561">
            <v>155</v>
          </cell>
          <cell r="J561">
            <v>2720</v>
          </cell>
          <cell r="K561">
            <v>2655</v>
          </cell>
          <cell r="L561">
            <v>70</v>
          </cell>
          <cell r="M561">
            <v>850</v>
          </cell>
          <cell r="N561">
            <v>320</v>
          </cell>
          <cell r="O561">
            <v>210</v>
          </cell>
          <cell r="P561">
            <v>190</v>
          </cell>
          <cell r="Q561">
            <v>130</v>
          </cell>
          <cell r="R561">
            <v>850</v>
          </cell>
          <cell r="S561">
            <v>665</v>
          </cell>
          <cell r="T561">
            <v>630</v>
          </cell>
          <cell r="U561">
            <v>190</v>
          </cell>
          <cell r="V561">
            <v>440</v>
          </cell>
          <cell r="W561">
            <v>160</v>
          </cell>
          <cell r="X561">
            <v>170</v>
          </cell>
          <cell r="Y561">
            <v>110</v>
          </cell>
          <cell r="Z561">
            <v>35</v>
          </cell>
          <cell r="AA561">
            <v>10</v>
          </cell>
          <cell r="AB561">
            <v>20</v>
          </cell>
          <cell r="AC561">
            <v>10</v>
          </cell>
          <cell r="AD561">
            <v>10</v>
          </cell>
          <cell r="AE561">
            <v>10</v>
          </cell>
          <cell r="AF561">
            <v>185</v>
          </cell>
          <cell r="AG561">
            <v>160</v>
          </cell>
          <cell r="AH561">
            <v>105</v>
          </cell>
          <cell r="AI561">
            <v>30</v>
          </cell>
          <cell r="AJ561">
            <v>25</v>
          </cell>
          <cell r="AK561">
            <v>25</v>
          </cell>
          <cell r="AL561">
            <v>10</v>
          </cell>
          <cell r="AM561">
            <v>10</v>
          </cell>
          <cell r="AN561">
            <v>0</v>
          </cell>
          <cell r="AO561">
            <v>1230</v>
          </cell>
          <cell r="AP561">
            <v>220</v>
          </cell>
          <cell r="AQ561">
            <v>410</v>
          </cell>
          <cell r="AR561">
            <v>130</v>
          </cell>
          <cell r="AS561">
            <v>205</v>
          </cell>
          <cell r="AT561">
            <v>270</v>
          </cell>
          <cell r="AU561">
            <v>1.4</v>
          </cell>
          <cell r="AV561">
            <v>3345</v>
          </cell>
          <cell r="AW561">
            <v>590</v>
          </cell>
          <cell r="AX561">
            <v>95</v>
          </cell>
          <cell r="AY561">
            <v>120</v>
          </cell>
          <cell r="AZ561">
            <v>380</v>
          </cell>
          <cell r="BA561">
            <v>2750</v>
          </cell>
          <cell r="BB561">
            <v>3.2</v>
          </cell>
          <cell r="BC561">
            <v>505</v>
          </cell>
          <cell r="BD561">
            <v>165</v>
          </cell>
          <cell r="BE561">
            <v>50</v>
          </cell>
          <cell r="BF561">
            <v>10</v>
          </cell>
          <cell r="BG561">
            <v>110</v>
          </cell>
          <cell r="BH561">
            <v>340</v>
          </cell>
          <cell r="BI561">
            <v>1265</v>
          </cell>
          <cell r="BJ561">
            <v>4.2</v>
          </cell>
          <cell r="BK561">
            <v>5313</v>
          </cell>
          <cell r="BL561">
            <v>1.8</v>
          </cell>
          <cell r="BM561">
            <v>2277</v>
          </cell>
          <cell r="BN561">
            <v>1260</v>
          </cell>
          <cell r="BO561">
            <v>305</v>
          </cell>
          <cell r="BP561">
            <v>960</v>
          </cell>
          <cell r="BQ561">
            <v>0</v>
          </cell>
          <cell r="BR561">
            <v>1260</v>
          </cell>
          <cell r="BS561">
            <v>650</v>
          </cell>
          <cell r="BT561">
            <v>445</v>
          </cell>
          <cell r="BU561">
            <v>170</v>
          </cell>
          <cell r="BV561">
            <v>1265</v>
          </cell>
          <cell r="BW561">
            <v>140</v>
          </cell>
          <cell r="BX561">
            <v>535</v>
          </cell>
          <cell r="BY561">
            <v>415</v>
          </cell>
          <cell r="BZ561">
            <v>95</v>
          </cell>
          <cell r="CA561">
            <v>10</v>
          </cell>
          <cell r="CB561">
            <v>10</v>
          </cell>
          <cell r="CC561">
            <v>15</v>
          </cell>
          <cell r="CD561">
            <v>25</v>
          </cell>
          <cell r="CE561">
            <v>10</v>
          </cell>
          <cell r="CF561">
            <v>1265</v>
          </cell>
          <cell r="CG561">
            <v>150</v>
          </cell>
          <cell r="CH561">
            <v>5</v>
          </cell>
          <cell r="CI561">
            <v>0</v>
          </cell>
          <cell r="CJ561">
            <v>10</v>
          </cell>
          <cell r="CK561">
            <v>180</v>
          </cell>
          <cell r="CL561">
            <v>910</v>
          </cell>
          <cell r="CM561">
            <v>0</v>
          </cell>
          <cell r="CN561">
            <v>0</v>
          </cell>
          <cell r="CO561">
            <v>1265</v>
          </cell>
          <cell r="CP561">
            <v>380</v>
          </cell>
          <cell r="CQ561">
            <v>310</v>
          </cell>
          <cell r="CR561">
            <v>210</v>
          </cell>
          <cell r="CS561">
            <v>290</v>
          </cell>
          <cell r="CT561">
            <v>70</v>
          </cell>
          <cell r="CU561">
            <v>3345</v>
          </cell>
          <cell r="CV561">
            <v>2.6</v>
          </cell>
          <cell r="CW561">
            <v>1260</v>
          </cell>
          <cell r="CX561">
            <v>770</v>
          </cell>
          <cell r="CY561">
            <v>35</v>
          </cell>
          <cell r="CZ561">
            <v>455</v>
          </cell>
        </row>
        <row r="562">
          <cell r="A562" t="str">
            <v>4620224.00</v>
          </cell>
          <cell r="B562" t="str">
            <v>0224.00</v>
          </cell>
          <cell r="C562" t="str">
            <v>Villeray-Saint-Michel-Parc-Extension</v>
          </cell>
          <cell r="D562">
            <v>5125</v>
          </cell>
          <cell r="E562">
            <v>1715</v>
          </cell>
          <cell r="F562">
            <v>2630</v>
          </cell>
          <cell r="G562">
            <v>140</v>
          </cell>
          <cell r="H562">
            <v>330</v>
          </cell>
          <cell r="I562">
            <v>310</v>
          </cell>
          <cell r="J562">
            <v>5120</v>
          </cell>
          <cell r="K562">
            <v>4960</v>
          </cell>
          <cell r="L562">
            <v>160</v>
          </cell>
          <cell r="M562">
            <v>1665</v>
          </cell>
          <cell r="N562">
            <v>630</v>
          </cell>
          <cell r="O562">
            <v>420</v>
          </cell>
          <cell r="P562">
            <v>385</v>
          </cell>
          <cell r="Q562">
            <v>225</v>
          </cell>
          <cell r="R562">
            <v>1665</v>
          </cell>
          <cell r="S562">
            <v>1325</v>
          </cell>
          <cell r="T562">
            <v>1235</v>
          </cell>
          <cell r="U562">
            <v>415</v>
          </cell>
          <cell r="V562">
            <v>820</v>
          </cell>
          <cell r="W562">
            <v>305</v>
          </cell>
          <cell r="X562">
            <v>305</v>
          </cell>
          <cell r="Y562">
            <v>205</v>
          </cell>
          <cell r="Z562">
            <v>95</v>
          </cell>
          <cell r="AA562">
            <v>30</v>
          </cell>
          <cell r="AB562">
            <v>65</v>
          </cell>
          <cell r="AC562">
            <v>35</v>
          </cell>
          <cell r="AD562">
            <v>25</v>
          </cell>
          <cell r="AE562">
            <v>10</v>
          </cell>
          <cell r="AF562">
            <v>340</v>
          </cell>
          <cell r="AG562">
            <v>275</v>
          </cell>
          <cell r="AH562">
            <v>160</v>
          </cell>
          <cell r="AI562">
            <v>75</v>
          </cell>
          <cell r="AJ562">
            <v>40</v>
          </cell>
          <cell r="AK562">
            <v>65</v>
          </cell>
          <cell r="AL562">
            <v>30</v>
          </cell>
          <cell r="AM562">
            <v>0</v>
          </cell>
          <cell r="AN562">
            <v>30</v>
          </cell>
          <cell r="AO562">
            <v>2310</v>
          </cell>
          <cell r="AP562">
            <v>530</v>
          </cell>
          <cell r="AQ562">
            <v>740</v>
          </cell>
          <cell r="AR562">
            <v>220</v>
          </cell>
          <cell r="AS562">
            <v>450</v>
          </cell>
          <cell r="AT562">
            <v>365</v>
          </cell>
          <cell r="AU562">
            <v>1.4</v>
          </cell>
          <cell r="AV562">
            <v>6395</v>
          </cell>
          <cell r="AW562">
            <v>1090</v>
          </cell>
          <cell r="AX562">
            <v>165</v>
          </cell>
          <cell r="AY562">
            <v>190</v>
          </cell>
          <cell r="AZ562">
            <v>740</v>
          </cell>
          <cell r="BA562">
            <v>5300</v>
          </cell>
          <cell r="BB562">
            <v>3.2</v>
          </cell>
          <cell r="BC562">
            <v>905</v>
          </cell>
          <cell r="BD562">
            <v>335</v>
          </cell>
          <cell r="BE562">
            <v>30</v>
          </cell>
          <cell r="BF562">
            <v>10</v>
          </cell>
          <cell r="BG562">
            <v>300</v>
          </cell>
          <cell r="BH562">
            <v>570</v>
          </cell>
          <cell r="BI562">
            <v>2425</v>
          </cell>
          <cell r="BJ562">
            <v>4.0999999999999996</v>
          </cell>
          <cell r="BK562">
            <v>9942.5</v>
          </cell>
          <cell r="BL562">
            <v>1.7</v>
          </cell>
          <cell r="BM562">
            <v>4122.5</v>
          </cell>
          <cell r="BN562">
            <v>2425</v>
          </cell>
          <cell r="BO562">
            <v>475</v>
          </cell>
          <cell r="BP562">
            <v>1950</v>
          </cell>
          <cell r="BQ562">
            <v>0</v>
          </cell>
          <cell r="BR562">
            <v>2425</v>
          </cell>
          <cell r="BS562">
            <v>1530</v>
          </cell>
          <cell r="BT562">
            <v>625</v>
          </cell>
          <cell r="BU562">
            <v>270</v>
          </cell>
          <cell r="BV562">
            <v>2425</v>
          </cell>
          <cell r="BW562">
            <v>410</v>
          </cell>
          <cell r="BX562">
            <v>1080</v>
          </cell>
          <cell r="BY562">
            <v>425</v>
          </cell>
          <cell r="BZ562">
            <v>175</v>
          </cell>
          <cell r="CA562">
            <v>90</v>
          </cell>
          <cell r="CB562">
            <v>115</v>
          </cell>
          <cell r="CC562">
            <v>35</v>
          </cell>
          <cell r="CD562">
            <v>25</v>
          </cell>
          <cell r="CE562">
            <v>70</v>
          </cell>
          <cell r="CF562">
            <v>2425</v>
          </cell>
          <cell r="CG562">
            <v>0</v>
          </cell>
          <cell r="CH562">
            <v>5</v>
          </cell>
          <cell r="CI562">
            <v>20</v>
          </cell>
          <cell r="CJ562">
            <v>325</v>
          </cell>
          <cell r="CK562">
            <v>165</v>
          </cell>
          <cell r="CL562">
            <v>1905</v>
          </cell>
          <cell r="CM562">
            <v>10</v>
          </cell>
          <cell r="CN562">
            <v>0</v>
          </cell>
          <cell r="CO562">
            <v>2425</v>
          </cell>
          <cell r="CP562">
            <v>740</v>
          </cell>
          <cell r="CQ562">
            <v>600</v>
          </cell>
          <cell r="CR562">
            <v>400</v>
          </cell>
          <cell r="CS562">
            <v>560</v>
          </cell>
          <cell r="CT562">
            <v>120</v>
          </cell>
          <cell r="CU562">
            <v>6395</v>
          </cell>
          <cell r="CV562">
            <v>2.6</v>
          </cell>
          <cell r="CW562">
            <v>2425</v>
          </cell>
          <cell r="CX562">
            <v>1505</v>
          </cell>
          <cell r="CY562">
            <v>80</v>
          </cell>
          <cell r="CZ562">
            <v>840</v>
          </cell>
        </row>
        <row r="563">
          <cell r="A563" t="str">
            <v>4620225.00</v>
          </cell>
          <cell r="B563" t="str">
            <v>0225.00</v>
          </cell>
          <cell r="C563" t="str">
            <v>Villeray-Saint-Michel-Parc-Extension</v>
          </cell>
          <cell r="D563">
            <v>1205</v>
          </cell>
          <cell r="E563">
            <v>560</v>
          </cell>
          <cell r="F563">
            <v>425</v>
          </cell>
          <cell r="G563">
            <v>30</v>
          </cell>
          <cell r="H563">
            <v>100</v>
          </cell>
          <cell r="I563">
            <v>95</v>
          </cell>
          <cell r="J563">
            <v>1205</v>
          </cell>
          <cell r="K563">
            <v>1025</v>
          </cell>
          <cell r="L563">
            <v>180</v>
          </cell>
          <cell r="M563">
            <v>380</v>
          </cell>
          <cell r="N563">
            <v>225</v>
          </cell>
          <cell r="O563">
            <v>70</v>
          </cell>
          <cell r="P563">
            <v>65</v>
          </cell>
          <cell r="Q563">
            <v>15</v>
          </cell>
          <cell r="R563">
            <v>380</v>
          </cell>
          <cell r="S563">
            <v>290</v>
          </cell>
          <cell r="T563">
            <v>205</v>
          </cell>
          <cell r="U563">
            <v>90</v>
          </cell>
          <cell r="V563">
            <v>110</v>
          </cell>
          <cell r="W563">
            <v>60</v>
          </cell>
          <cell r="X563">
            <v>35</v>
          </cell>
          <cell r="Y563">
            <v>20</v>
          </cell>
          <cell r="Z563">
            <v>85</v>
          </cell>
          <cell r="AA563">
            <v>55</v>
          </cell>
          <cell r="AB563">
            <v>30</v>
          </cell>
          <cell r="AC563">
            <v>10</v>
          </cell>
          <cell r="AD563">
            <v>25</v>
          </cell>
          <cell r="AE563">
            <v>0</v>
          </cell>
          <cell r="AF563">
            <v>85</v>
          </cell>
          <cell r="AG563">
            <v>60</v>
          </cell>
          <cell r="AH563">
            <v>50</v>
          </cell>
          <cell r="AI563">
            <v>10</v>
          </cell>
          <cell r="AJ563">
            <v>10</v>
          </cell>
          <cell r="AK563">
            <v>30</v>
          </cell>
          <cell r="AL563">
            <v>30</v>
          </cell>
          <cell r="AM563">
            <v>0</v>
          </cell>
          <cell r="AN563">
            <v>0</v>
          </cell>
          <cell r="AO563">
            <v>340</v>
          </cell>
          <cell r="AP563">
            <v>95</v>
          </cell>
          <cell r="AQ563">
            <v>85</v>
          </cell>
          <cell r="AR563">
            <v>25</v>
          </cell>
          <cell r="AS563">
            <v>65</v>
          </cell>
          <cell r="AT563">
            <v>70</v>
          </cell>
          <cell r="AU563">
            <v>0.9</v>
          </cell>
          <cell r="AV563">
            <v>1330</v>
          </cell>
          <cell r="AW563">
            <v>320</v>
          </cell>
          <cell r="AX563">
            <v>50</v>
          </cell>
          <cell r="AY563">
            <v>55</v>
          </cell>
          <cell r="AZ563">
            <v>215</v>
          </cell>
          <cell r="BA563">
            <v>1010</v>
          </cell>
          <cell r="BB563">
            <v>2.7</v>
          </cell>
          <cell r="BC563">
            <v>275</v>
          </cell>
          <cell r="BD563">
            <v>95</v>
          </cell>
          <cell r="BE563">
            <v>15</v>
          </cell>
          <cell r="BF563">
            <v>0</v>
          </cell>
          <cell r="BG563">
            <v>80</v>
          </cell>
          <cell r="BH563">
            <v>175</v>
          </cell>
          <cell r="BI563">
            <v>630</v>
          </cell>
          <cell r="BJ563">
            <v>5</v>
          </cell>
          <cell r="BK563">
            <v>3150</v>
          </cell>
          <cell r="BL563">
            <v>2.2000000000000002</v>
          </cell>
          <cell r="BM563">
            <v>1386</v>
          </cell>
          <cell r="BN563">
            <v>630</v>
          </cell>
          <cell r="BO563">
            <v>265</v>
          </cell>
          <cell r="BP563">
            <v>365</v>
          </cell>
          <cell r="BQ563">
            <v>0</v>
          </cell>
          <cell r="BR563">
            <v>625</v>
          </cell>
          <cell r="BS563">
            <v>370</v>
          </cell>
          <cell r="BT563">
            <v>205</v>
          </cell>
          <cell r="BU563">
            <v>50</v>
          </cell>
          <cell r="BV563">
            <v>625</v>
          </cell>
          <cell r="BW563">
            <v>70</v>
          </cell>
          <cell r="BX563">
            <v>480</v>
          </cell>
          <cell r="BY563">
            <v>30</v>
          </cell>
          <cell r="BZ563">
            <v>20</v>
          </cell>
          <cell r="CA563">
            <v>20</v>
          </cell>
          <cell r="CB563">
            <v>0</v>
          </cell>
          <cell r="CC563">
            <v>0</v>
          </cell>
          <cell r="CD563">
            <v>0</v>
          </cell>
          <cell r="CE563">
            <v>0</v>
          </cell>
          <cell r="CF563">
            <v>625</v>
          </cell>
          <cell r="CG563">
            <v>0</v>
          </cell>
          <cell r="CH563">
            <v>5</v>
          </cell>
          <cell r="CI563">
            <v>0</v>
          </cell>
          <cell r="CJ563">
            <v>405</v>
          </cell>
          <cell r="CK563">
            <v>0</v>
          </cell>
          <cell r="CL563">
            <v>220</v>
          </cell>
          <cell r="CM563">
            <v>0</v>
          </cell>
          <cell r="CN563">
            <v>0</v>
          </cell>
          <cell r="CO563">
            <v>625</v>
          </cell>
          <cell r="CP563">
            <v>230</v>
          </cell>
          <cell r="CQ563">
            <v>225</v>
          </cell>
          <cell r="CR563">
            <v>80</v>
          </cell>
          <cell r="CS563">
            <v>80</v>
          </cell>
          <cell r="CT563">
            <v>10</v>
          </cell>
          <cell r="CU563">
            <v>1330</v>
          </cell>
          <cell r="CV563">
            <v>2.1</v>
          </cell>
          <cell r="CW563">
            <v>625</v>
          </cell>
          <cell r="CX563">
            <v>365</v>
          </cell>
          <cell r="CY563">
            <v>10</v>
          </cell>
          <cell r="CZ563">
            <v>255</v>
          </cell>
        </row>
        <row r="564">
          <cell r="A564" t="str">
            <v>4620226.00</v>
          </cell>
          <cell r="B564" t="str">
            <v>0226.00</v>
          </cell>
          <cell r="C564" t="str">
            <v>Villeray-Saint-Michel-Parc-Extension</v>
          </cell>
          <cell r="D564">
            <v>2700</v>
          </cell>
          <cell r="E564">
            <v>1605</v>
          </cell>
          <cell r="F564">
            <v>690</v>
          </cell>
          <cell r="G564">
            <v>45</v>
          </cell>
          <cell r="H564">
            <v>240</v>
          </cell>
          <cell r="I564">
            <v>115</v>
          </cell>
          <cell r="J564">
            <v>2695</v>
          </cell>
          <cell r="K564">
            <v>2085</v>
          </cell>
          <cell r="L564">
            <v>615</v>
          </cell>
          <cell r="M564">
            <v>755</v>
          </cell>
          <cell r="N564">
            <v>425</v>
          </cell>
          <cell r="O564">
            <v>145</v>
          </cell>
          <cell r="P564">
            <v>150</v>
          </cell>
          <cell r="Q564">
            <v>30</v>
          </cell>
          <cell r="R564">
            <v>755</v>
          </cell>
          <cell r="S564">
            <v>635</v>
          </cell>
          <cell r="T564">
            <v>330</v>
          </cell>
          <cell r="U564">
            <v>140</v>
          </cell>
          <cell r="V564">
            <v>195</v>
          </cell>
          <cell r="W564">
            <v>80</v>
          </cell>
          <cell r="X564">
            <v>90</v>
          </cell>
          <cell r="Y564">
            <v>25</v>
          </cell>
          <cell r="Z564">
            <v>305</v>
          </cell>
          <cell r="AA564">
            <v>190</v>
          </cell>
          <cell r="AB564">
            <v>115</v>
          </cell>
          <cell r="AC564">
            <v>45</v>
          </cell>
          <cell r="AD564">
            <v>55</v>
          </cell>
          <cell r="AE564">
            <v>10</v>
          </cell>
          <cell r="AF564">
            <v>120</v>
          </cell>
          <cell r="AG564">
            <v>100</v>
          </cell>
          <cell r="AH564">
            <v>80</v>
          </cell>
          <cell r="AI564">
            <v>15</v>
          </cell>
          <cell r="AJ564">
            <v>0</v>
          </cell>
          <cell r="AK564">
            <v>20</v>
          </cell>
          <cell r="AL564">
            <v>15</v>
          </cell>
          <cell r="AM564">
            <v>10</v>
          </cell>
          <cell r="AN564">
            <v>0</v>
          </cell>
          <cell r="AO564">
            <v>670</v>
          </cell>
          <cell r="AP564">
            <v>150</v>
          </cell>
          <cell r="AQ564">
            <v>255</v>
          </cell>
          <cell r="AR564">
            <v>70</v>
          </cell>
          <cell r="AS564">
            <v>125</v>
          </cell>
          <cell r="AT564">
            <v>65</v>
          </cell>
          <cell r="AU564">
            <v>0.9</v>
          </cell>
          <cell r="AV564">
            <v>3100</v>
          </cell>
          <cell r="AW564">
            <v>1040</v>
          </cell>
          <cell r="AX564">
            <v>65</v>
          </cell>
          <cell r="AY564">
            <v>295</v>
          </cell>
          <cell r="AZ564">
            <v>680</v>
          </cell>
          <cell r="BA564">
            <v>2060</v>
          </cell>
          <cell r="BB564">
            <v>2.7</v>
          </cell>
          <cell r="BC564">
            <v>315</v>
          </cell>
          <cell r="BD564">
            <v>160</v>
          </cell>
          <cell r="BE564">
            <v>15</v>
          </cell>
          <cell r="BF564">
            <v>15</v>
          </cell>
          <cell r="BG564">
            <v>125</v>
          </cell>
          <cell r="BH564">
            <v>155</v>
          </cell>
          <cell r="BI564">
            <v>1575</v>
          </cell>
          <cell r="BJ564">
            <v>5</v>
          </cell>
          <cell r="BK564">
            <v>7875</v>
          </cell>
          <cell r="BL564">
            <v>1.9</v>
          </cell>
          <cell r="BM564">
            <v>2992.5</v>
          </cell>
          <cell r="BN564">
            <v>1575</v>
          </cell>
          <cell r="BO564">
            <v>520</v>
          </cell>
          <cell r="BP564">
            <v>1055</v>
          </cell>
          <cell r="BQ564">
            <v>0</v>
          </cell>
          <cell r="BR564">
            <v>1580</v>
          </cell>
          <cell r="BS564">
            <v>880</v>
          </cell>
          <cell r="BT564">
            <v>535</v>
          </cell>
          <cell r="BU564">
            <v>165</v>
          </cell>
          <cell r="BV564">
            <v>1575</v>
          </cell>
          <cell r="BW564">
            <v>750</v>
          </cell>
          <cell r="BX564">
            <v>505</v>
          </cell>
          <cell r="BY564">
            <v>140</v>
          </cell>
          <cell r="BZ564">
            <v>55</v>
          </cell>
          <cell r="CA564">
            <v>45</v>
          </cell>
          <cell r="CB564">
            <v>20</v>
          </cell>
          <cell r="CC564">
            <v>15</v>
          </cell>
          <cell r="CD564">
            <v>35</v>
          </cell>
          <cell r="CE564">
            <v>20</v>
          </cell>
          <cell r="CF564">
            <v>1575</v>
          </cell>
          <cell r="CG564">
            <v>0</v>
          </cell>
          <cell r="CH564">
            <v>0</v>
          </cell>
          <cell r="CI564">
            <v>30</v>
          </cell>
          <cell r="CJ564">
            <v>405</v>
          </cell>
          <cell r="CK564">
            <v>0</v>
          </cell>
          <cell r="CL564">
            <v>1125</v>
          </cell>
          <cell r="CM564">
            <v>5</v>
          </cell>
          <cell r="CN564">
            <v>5</v>
          </cell>
          <cell r="CO564">
            <v>1580</v>
          </cell>
          <cell r="CP564">
            <v>680</v>
          </cell>
          <cell r="CQ564">
            <v>515</v>
          </cell>
          <cell r="CR564">
            <v>205</v>
          </cell>
          <cell r="CS564">
            <v>170</v>
          </cell>
          <cell r="CT564">
            <v>15</v>
          </cell>
          <cell r="CU564">
            <v>3105</v>
          </cell>
          <cell r="CV564">
            <v>2</v>
          </cell>
          <cell r="CW564">
            <v>1575</v>
          </cell>
          <cell r="CX564">
            <v>730</v>
          </cell>
          <cell r="CY564">
            <v>15</v>
          </cell>
          <cell r="CZ564">
            <v>835</v>
          </cell>
        </row>
        <row r="565">
          <cell r="A565" t="str">
            <v>4620227.00</v>
          </cell>
          <cell r="B565" t="str">
            <v>0227.00</v>
          </cell>
          <cell r="C565" t="str">
            <v>Villeray-Saint-Michel-Parc-Extension</v>
          </cell>
          <cell r="D565">
            <v>1315</v>
          </cell>
          <cell r="E565">
            <v>800</v>
          </cell>
          <cell r="F565">
            <v>290</v>
          </cell>
          <cell r="G565">
            <v>45</v>
          </cell>
          <cell r="H565">
            <v>120</v>
          </cell>
          <cell r="I565">
            <v>60</v>
          </cell>
          <cell r="J565">
            <v>1315</v>
          </cell>
          <cell r="K565">
            <v>1000</v>
          </cell>
          <cell r="L565">
            <v>315</v>
          </cell>
          <cell r="M565">
            <v>380</v>
          </cell>
          <cell r="N565">
            <v>220</v>
          </cell>
          <cell r="O565">
            <v>105</v>
          </cell>
          <cell r="P565">
            <v>35</v>
          </cell>
          <cell r="Q565">
            <v>20</v>
          </cell>
          <cell r="R565">
            <v>380</v>
          </cell>
          <cell r="S565">
            <v>310</v>
          </cell>
          <cell r="T565">
            <v>140</v>
          </cell>
          <cell r="U565">
            <v>70</v>
          </cell>
          <cell r="V565">
            <v>75</v>
          </cell>
          <cell r="W565">
            <v>45</v>
          </cell>
          <cell r="X565">
            <v>20</v>
          </cell>
          <cell r="Y565">
            <v>0</v>
          </cell>
          <cell r="Z565">
            <v>165</v>
          </cell>
          <cell r="AA565">
            <v>110</v>
          </cell>
          <cell r="AB565">
            <v>50</v>
          </cell>
          <cell r="AC565">
            <v>30</v>
          </cell>
          <cell r="AD565">
            <v>10</v>
          </cell>
          <cell r="AE565">
            <v>10</v>
          </cell>
          <cell r="AF565">
            <v>75</v>
          </cell>
          <cell r="AG565">
            <v>65</v>
          </cell>
          <cell r="AH565">
            <v>40</v>
          </cell>
          <cell r="AI565">
            <v>15</v>
          </cell>
          <cell r="AJ565">
            <v>10</v>
          </cell>
          <cell r="AK565">
            <v>10</v>
          </cell>
          <cell r="AL565">
            <v>0</v>
          </cell>
          <cell r="AM565">
            <v>10</v>
          </cell>
          <cell r="AN565">
            <v>0</v>
          </cell>
          <cell r="AO565">
            <v>315</v>
          </cell>
          <cell r="AP565">
            <v>70</v>
          </cell>
          <cell r="AQ565">
            <v>100</v>
          </cell>
          <cell r="AR565">
            <v>10</v>
          </cell>
          <cell r="AS565">
            <v>100</v>
          </cell>
          <cell r="AT565">
            <v>30</v>
          </cell>
          <cell r="AU565">
            <v>0.8</v>
          </cell>
          <cell r="AV565">
            <v>1505</v>
          </cell>
          <cell r="AW565">
            <v>495</v>
          </cell>
          <cell r="AX565">
            <v>85</v>
          </cell>
          <cell r="AY565">
            <v>65</v>
          </cell>
          <cell r="AZ565">
            <v>350</v>
          </cell>
          <cell r="BA565">
            <v>1005</v>
          </cell>
          <cell r="BB565">
            <v>2.6</v>
          </cell>
          <cell r="BC565">
            <v>150</v>
          </cell>
          <cell r="BD565">
            <v>75</v>
          </cell>
          <cell r="BE565">
            <v>15</v>
          </cell>
          <cell r="BF565">
            <v>10</v>
          </cell>
          <cell r="BG565">
            <v>45</v>
          </cell>
          <cell r="BH565">
            <v>75</v>
          </cell>
          <cell r="BI565">
            <v>780</v>
          </cell>
          <cell r="BJ565">
            <v>4.7</v>
          </cell>
          <cell r="BK565">
            <v>3666</v>
          </cell>
          <cell r="BL565">
            <v>1.7</v>
          </cell>
          <cell r="BM565">
            <v>1326</v>
          </cell>
          <cell r="BN565">
            <v>780</v>
          </cell>
          <cell r="BO565">
            <v>175</v>
          </cell>
          <cell r="BP565">
            <v>605</v>
          </cell>
          <cell r="BQ565">
            <v>0</v>
          </cell>
          <cell r="BR565">
            <v>780</v>
          </cell>
          <cell r="BS565">
            <v>415</v>
          </cell>
          <cell r="BT565">
            <v>295</v>
          </cell>
          <cell r="BU565">
            <v>70</v>
          </cell>
          <cell r="BV565">
            <v>780</v>
          </cell>
          <cell r="BW565">
            <v>540</v>
          </cell>
          <cell r="BX565">
            <v>155</v>
          </cell>
          <cell r="BY565">
            <v>50</v>
          </cell>
          <cell r="BZ565">
            <v>10</v>
          </cell>
          <cell r="CA565">
            <v>0</v>
          </cell>
          <cell r="CB565">
            <v>10</v>
          </cell>
          <cell r="CC565">
            <v>10</v>
          </cell>
          <cell r="CD565">
            <v>0</v>
          </cell>
          <cell r="CE565">
            <v>0</v>
          </cell>
          <cell r="CF565">
            <v>780</v>
          </cell>
          <cell r="CG565">
            <v>0</v>
          </cell>
          <cell r="CH565">
            <v>5</v>
          </cell>
          <cell r="CI565">
            <v>5</v>
          </cell>
          <cell r="CJ565">
            <v>190</v>
          </cell>
          <cell r="CK565">
            <v>0</v>
          </cell>
          <cell r="CL565">
            <v>580</v>
          </cell>
          <cell r="CM565">
            <v>5</v>
          </cell>
          <cell r="CN565">
            <v>0</v>
          </cell>
          <cell r="CO565">
            <v>785</v>
          </cell>
          <cell r="CP565">
            <v>335</v>
          </cell>
          <cell r="CQ565">
            <v>280</v>
          </cell>
          <cell r="CR565">
            <v>90</v>
          </cell>
          <cell r="CS565">
            <v>70</v>
          </cell>
          <cell r="CT565">
            <v>5</v>
          </cell>
          <cell r="CU565">
            <v>1500</v>
          </cell>
          <cell r="CV565">
            <v>1.9</v>
          </cell>
          <cell r="CW565">
            <v>785</v>
          </cell>
          <cell r="CX565">
            <v>375</v>
          </cell>
          <cell r="CY565">
            <v>0</v>
          </cell>
          <cell r="CZ565">
            <v>405</v>
          </cell>
        </row>
        <row r="566">
          <cell r="A566" t="str">
            <v>4620228.00</v>
          </cell>
          <cell r="B566" t="str">
            <v>0228.00</v>
          </cell>
          <cell r="C566" t="str">
            <v>Villeray-Saint-Michel-Parc-Extension</v>
          </cell>
          <cell r="D566">
            <v>1320</v>
          </cell>
          <cell r="E566">
            <v>800</v>
          </cell>
          <cell r="F566">
            <v>315</v>
          </cell>
          <cell r="G566">
            <v>30</v>
          </cell>
          <cell r="H566">
            <v>115</v>
          </cell>
          <cell r="I566">
            <v>65</v>
          </cell>
          <cell r="J566">
            <v>1320</v>
          </cell>
          <cell r="K566">
            <v>1015</v>
          </cell>
          <cell r="L566">
            <v>310</v>
          </cell>
          <cell r="M566">
            <v>380</v>
          </cell>
          <cell r="N566">
            <v>215</v>
          </cell>
          <cell r="O566">
            <v>60</v>
          </cell>
          <cell r="P566">
            <v>70</v>
          </cell>
          <cell r="Q566">
            <v>25</v>
          </cell>
          <cell r="R566">
            <v>375</v>
          </cell>
          <cell r="S566">
            <v>305</v>
          </cell>
          <cell r="T566">
            <v>165</v>
          </cell>
          <cell r="U566">
            <v>65</v>
          </cell>
          <cell r="V566">
            <v>90</v>
          </cell>
          <cell r="W566">
            <v>40</v>
          </cell>
          <cell r="X566">
            <v>30</v>
          </cell>
          <cell r="Y566">
            <v>25</v>
          </cell>
          <cell r="Z566">
            <v>145</v>
          </cell>
          <cell r="AA566">
            <v>120</v>
          </cell>
          <cell r="AB566">
            <v>25</v>
          </cell>
          <cell r="AC566">
            <v>10</v>
          </cell>
          <cell r="AD566">
            <v>20</v>
          </cell>
          <cell r="AE566">
            <v>0</v>
          </cell>
          <cell r="AF566">
            <v>70</v>
          </cell>
          <cell r="AG566">
            <v>50</v>
          </cell>
          <cell r="AH566">
            <v>10</v>
          </cell>
          <cell r="AI566">
            <v>20</v>
          </cell>
          <cell r="AJ566">
            <v>10</v>
          </cell>
          <cell r="AK566">
            <v>30</v>
          </cell>
          <cell r="AL566">
            <v>15</v>
          </cell>
          <cell r="AM566">
            <v>0</v>
          </cell>
          <cell r="AN566">
            <v>15</v>
          </cell>
          <cell r="AO566">
            <v>380</v>
          </cell>
          <cell r="AP566">
            <v>80</v>
          </cell>
          <cell r="AQ566">
            <v>160</v>
          </cell>
          <cell r="AR566">
            <v>35</v>
          </cell>
          <cell r="AS566">
            <v>65</v>
          </cell>
          <cell r="AT566">
            <v>40</v>
          </cell>
          <cell r="AU566">
            <v>1</v>
          </cell>
          <cell r="AV566">
            <v>1530</v>
          </cell>
          <cell r="AW566">
            <v>470</v>
          </cell>
          <cell r="AX566">
            <v>35</v>
          </cell>
          <cell r="AY566">
            <v>110</v>
          </cell>
          <cell r="AZ566">
            <v>325</v>
          </cell>
          <cell r="BA566">
            <v>1060</v>
          </cell>
          <cell r="BB566">
            <v>2.8</v>
          </cell>
          <cell r="BC566">
            <v>165</v>
          </cell>
          <cell r="BD566">
            <v>65</v>
          </cell>
          <cell r="BE566">
            <v>10</v>
          </cell>
          <cell r="BF566">
            <v>0</v>
          </cell>
          <cell r="BG566">
            <v>65</v>
          </cell>
          <cell r="BH566">
            <v>95</v>
          </cell>
          <cell r="BI566">
            <v>760</v>
          </cell>
          <cell r="BJ566">
            <v>5</v>
          </cell>
          <cell r="BK566">
            <v>3800</v>
          </cell>
          <cell r="BL566">
            <v>1.9</v>
          </cell>
          <cell r="BM566">
            <v>1444</v>
          </cell>
          <cell r="BN566">
            <v>765</v>
          </cell>
          <cell r="BO566">
            <v>210</v>
          </cell>
          <cell r="BP566">
            <v>555</v>
          </cell>
          <cell r="BQ566">
            <v>0</v>
          </cell>
          <cell r="BR566">
            <v>760</v>
          </cell>
          <cell r="BS566">
            <v>425</v>
          </cell>
          <cell r="BT566">
            <v>245</v>
          </cell>
          <cell r="BU566">
            <v>90</v>
          </cell>
          <cell r="BV566">
            <v>760</v>
          </cell>
          <cell r="BW566">
            <v>430</v>
          </cell>
          <cell r="BX566">
            <v>235</v>
          </cell>
          <cell r="BY566">
            <v>50</v>
          </cell>
          <cell r="BZ566">
            <v>25</v>
          </cell>
          <cell r="CA566">
            <v>10</v>
          </cell>
          <cell r="CB566">
            <v>10</v>
          </cell>
          <cell r="CC566">
            <v>0</v>
          </cell>
          <cell r="CD566">
            <v>0</v>
          </cell>
          <cell r="CE566">
            <v>0</v>
          </cell>
          <cell r="CF566">
            <v>760</v>
          </cell>
          <cell r="CG566">
            <v>5</v>
          </cell>
          <cell r="CH566">
            <v>10</v>
          </cell>
          <cell r="CI566">
            <v>15</v>
          </cell>
          <cell r="CJ566">
            <v>240</v>
          </cell>
          <cell r="CK566">
            <v>0</v>
          </cell>
          <cell r="CL566">
            <v>495</v>
          </cell>
          <cell r="CM566">
            <v>0</v>
          </cell>
          <cell r="CN566">
            <v>0</v>
          </cell>
          <cell r="CO566">
            <v>760</v>
          </cell>
          <cell r="CP566">
            <v>310</v>
          </cell>
          <cell r="CQ566">
            <v>270</v>
          </cell>
          <cell r="CR566">
            <v>90</v>
          </cell>
          <cell r="CS566">
            <v>80</v>
          </cell>
          <cell r="CT566">
            <v>10</v>
          </cell>
          <cell r="CU566">
            <v>1530</v>
          </cell>
          <cell r="CV566">
            <v>2</v>
          </cell>
          <cell r="CW566">
            <v>760</v>
          </cell>
          <cell r="CX566">
            <v>350</v>
          </cell>
          <cell r="CY566">
            <v>15</v>
          </cell>
          <cell r="CZ566">
            <v>395</v>
          </cell>
        </row>
        <row r="567">
          <cell r="A567" t="str">
            <v>4620230.00</v>
          </cell>
          <cell r="B567" t="str">
            <v>0230.00</v>
          </cell>
          <cell r="C567" t="str">
            <v>Villeray-Saint-Michel-Parc-Extension</v>
          </cell>
          <cell r="D567">
            <v>1625</v>
          </cell>
          <cell r="E567">
            <v>965</v>
          </cell>
          <cell r="F567">
            <v>420</v>
          </cell>
          <cell r="G567">
            <v>35</v>
          </cell>
          <cell r="H567">
            <v>145</v>
          </cell>
          <cell r="I567">
            <v>65</v>
          </cell>
          <cell r="J567">
            <v>1625</v>
          </cell>
          <cell r="K567">
            <v>1250</v>
          </cell>
          <cell r="L567">
            <v>370</v>
          </cell>
          <cell r="M567">
            <v>485</v>
          </cell>
          <cell r="N567">
            <v>280</v>
          </cell>
          <cell r="O567">
            <v>120</v>
          </cell>
          <cell r="P567">
            <v>55</v>
          </cell>
          <cell r="Q567">
            <v>25</v>
          </cell>
          <cell r="R567">
            <v>480</v>
          </cell>
          <cell r="S567">
            <v>400</v>
          </cell>
          <cell r="T567">
            <v>215</v>
          </cell>
          <cell r="U567">
            <v>110</v>
          </cell>
          <cell r="V567">
            <v>105</v>
          </cell>
          <cell r="W567">
            <v>60</v>
          </cell>
          <cell r="X567">
            <v>30</v>
          </cell>
          <cell r="Y567">
            <v>20</v>
          </cell>
          <cell r="Z567">
            <v>185</v>
          </cell>
          <cell r="AA567">
            <v>115</v>
          </cell>
          <cell r="AB567">
            <v>70</v>
          </cell>
          <cell r="AC567">
            <v>40</v>
          </cell>
          <cell r="AD567">
            <v>25</v>
          </cell>
          <cell r="AE567">
            <v>10</v>
          </cell>
          <cell r="AF567">
            <v>80</v>
          </cell>
          <cell r="AG567">
            <v>50</v>
          </cell>
          <cell r="AH567">
            <v>40</v>
          </cell>
          <cell r="AI567">
            <v>15</v>
          </cell>
          <cell r="AJ567">
            <v>0</v>
          </cell>
          <cell r="AK567">
            <v>30</v>
          </cell>
          <cell r="AL567">
            <v>20</v>
          </cell>
          <cell r="AM567">
            <v>10</v>
          </cell>
          <cell r="AN567">
            <v>0</v>
          </cell>
          <cell r="AO567">
            <v>395</v>
          </cell>
          <cell r="AP567">
            <v>110</v>
          </cell>
          <cell r="AQ567">
            <v>115</v>
          </cell>
          <cell r="AR567">
            <v>55</v>
          </cell>
          <cell r="AS567">
            <v>70</v>
          </cell>
          <cell r="AT567">
            <v>50</v>
          </cell>
          <cell r="AU567">
            <v>0.8</v>
          </cell>
          <cell r="AV567">
            <v>1860</v>
          </cell>
          <cell r="AW567">
            <v>585</v>
          </cell>
          <cell r="AX567">
            <v>30</v>
          </cell>
          <cell r="AY567">
            <v>135</v>
          </cell>
          <cell r="AZ567">
            <v>415</v>
          </cell>
          <cell r="BA567">
            <v>1280</v>
          </cell>
          <cell r="BB567">
            <v>2.6</v>
          </cell>
          <cell r="BC567">
            <v>200</v>
          </cell>
          <cell r="BD567">
            <v>60</v>
          </cell>
          <cell r="BE567">
            <v>0</v>
          </cell>
          <cell r="BF567">
            <v>0</v>
          </cell>
          <cell r="BG567">
            <v>60</v>
          </cell>
          <cell r="BH567">
            <v>140</v>
          </cell>
          <cell r="BI567">
            <v>960</v>
          </cell>
          <cell r="BJ567">
            <v>4.9000000000000004</v>
          </cell>
          <cell r="BK567">
            <v>4704</v>
          </cell>
          <cell r="BL567">
            <v>1.9</v>
          </cell>
          <cell r="BM567">
            <v>1824</v>
          </cell>
          <cell r="BN567">
            <v>960</v>
          </cell>
          <cell r="BO567">
            <v>255</v>
          </cell>
          <cell r="BP567">
            <v>705</v>
          </cell>
          <cell r="BQ567">
            <v>0</v>
          </cell>
          <cell r="BR567">
            <v>960</v>
          </cell>
          <cell r="BS567">
            <v>450</v>
          </cell>
          <cell r="BT567">
            <v>415</v>
          </cell>
          <cell r="BU567">
            <v>95</v>
          </cell>
          <cell r="BV567">
            <v>960</v>
          </cell>
          <cell r="BW567">
            <v>505</v>
          </cell>
          <cell r="BX567">
            <v>280</v>
          </cell>
          <cell r="BY567">
            <v>115</v>
          </cell>
          <cell r="BZ567">
            <v>35</v>
          </cell>
          <cell r="CA567">
            <v>10</v>
          </cell>
          <cell r="CB567">
            <v>0</v>
          </cell>
          <cell r="CC567">
            <v>10</v>
          </cell>
          <cell r="CD567">
            <v>0</v>
          </cell>
          <cell r="CE567">
            <v>0</v>
          </cell>
          <cell r="CF567">
            <v>960</v>
          </cell>
          <cell r="CG567">
            <v>0</v>
          </cell>
          <cell r="CH567">
            <v>5</v>
          </cell>
          <cell r="CI567">
            <v>5</v>
          </cell>
          <cell r="CJ567">
            <v>240</v>
          </cell>
          <cell r="CK567">
            <v>0</v>
          </cell>
          <cell r="CL567">
            <v>715</v>
          </cell>
          <cell r="CM567">
            <v>0</v>
          </cell>
          <cell r="CN567">
            <v>0</v>
          </cell>
          <cell r="CO567">
            <v>960</v>
          </cell>
          <cell r="CP567">
            <v>420</v>
          </cell>
          <cell r="CQ567">
            <v>310</v>
          </cell>
          <cell r="CR567">
            <v>125</v>
          </cell>
          <cell r="CS567">
            <v>100</v>
          </cell>
          <cell r="CT567">
            <v>5</v>
          </cell>
          <cell r="CU567">
            <v>1860</v>
          </cell>
          <cell r="CV567">
            <v>1.9</v>
          </cell>
          <cell r="CW567">
            <v>960</v>
          </cell>
          <cell r="CX567">
            <v>470</v>
          </cell>
          <cell r="CY567">
            <v>0</v>
          </cell>
          <cell r="CZ567">
            <v>480</v>
          </cell>
        </row>
        <row r="568">
          <cell r="A568" t="str">
            <v>4620231.00</v>
          </cell>
          <cell r="B568" t="str">
            <v>0231.00</v>
          </cell>
          <cell r="C568" t="str">
            <v>Villeray-Saint-Michel-Parc-Extension</v>
          </cell>
          <cell r="D568">
            <v>1470</v>
          </cell>
          <cell r="E568">
            <v>925</v>
          </cell>
          <cell r="F568">
            <v>315</v>
          </cell>
          <cell r="G568">
            <v>40</v>
          </cell>
          <cell r="H568">
            <v>120</v>
          </cell>
          <cell r="I568">
            <v>65</v>
          </cell>
          <cell r="J568">
            <v>1470</v>
          </cell>
          <cell r="K568">
            <v>1130</v>
          </cell>
          <cell r="L568">
            <v>340</v>
          </cell>
          <cell r="M568">
            <v>380</v>
          </cell>
          <cell r="N568">
            <v>235</v>
          </cell>
          <cell r="O568">
            <v>55</v>
          </cell>
          <cell r="P568">
            <v>80</v>
          </cell>
          <cell r="Q568">
            <v>15</v>
          </cell>
          <cell r="R568">
            <v>380</v>
          </cell>
          <cell r="S568">
            <v>305</v>
          </cell>
          <cell r="T568">
            <v>145</v>
          </cell>
          <cell r="U568">
            <v>50</v>
          </cell>
          <cell r="V568">
            <v>95</v>
          </cell>
          <cell r="W568">
            <v>45</v>
          </cell>
          <cell r="X568">
            <v>35</v>
          </cell>
          <cell r="Y568">
            <v>15</v>
          </cell>
          <cell r="Z568">
            <v>160</v>
          </cell>
          <cell r="AA568">
            <v>110</v>
          </cell>
          <cell r="AB568">
            <v>45</v>
          </cell>
          <cell r="AC568">
            <v>0</v>
          </cell>
          <cell r="AD568">
            <v>40</v>
          </cell>
          <cell r="AE568">
            <v>0</v>
          </cell>
          <cell r="AF568">
            <v>75</v>
          </cell>
          <cell r="AG568">
            <v>60</v>
          </cell>
          <cell r="AH568">
            <v>55</v>
          </cell>
          <cell r="AI568">
            <v>0</v>
          </cell>
          <cell r="AJ568">
            <v>0</v>
          </cell>
          <cell r="AK568">
            <v>20</v>
          </cell>
          <cell r="AL568">
            <v>20</v>
          </cell>
          <cell r="AM568">
            <v>0</v>
          </cell>
          <cell r="AN568">
            <v>0</v>
          </cell>
          <cell r="AO568">
            <v>340</v>
          </cell>
          <cell r="AP568">
            <v>90</v>
          </cell>
          <cell r="AQ568">
            <v>120</v>
          </cell>
          <cell r="AR568">
            <v>15</v>
          </cell>
          <cell r="AS568">
            <v>60</v>
          </cell>
          <cell r="AT568">
            <v>55</v>
          </cell>
          <cell r="AU568">
            <v>0.9</v>
          </cell>
          <cell r="AV568">
            <v>1670</v>
          </cell>
          <cell r="AW568">
            <v>645</v>
          </cell>
          <cell r="AX568">
            <v>25</v>
          </cell>
          <cell r="AY568">
            <v>200</v>
          </cell>
          <cell r="AZ568">
            <v>420</v>
          </cell>
          <cell r="BA568">
            <v>1025</v>
          </cell>
          <cell r="BB568">
            <v>2.7</v>
          </cell>
          <cell r="BC568">
            <v>150</v>
          </cell>
          <cell r="BD568">
            <v>60</v>
          </cell>
          <cell r="BE568">
            <v>0</v>
          </cell>
          <cell r="BF568">
            <v>0</v>
          </cell>
          <cell r="BG568">
            <v>55</v>
          </cell>
          <cell r="BH568">
            <v>90</v>
          </cell>
          <cell r="BI568">
            <v>885</v>
          </cell>
          <cell r="BJ568">
            <v>5</v>
          </cell>
          <cell r="BK568">
            <v>4425</v>
          </cell>
          <cell r="BL568">
            <v>1.8</v>
          </cell>
          <cell r="BM568">
            <v>1593</v>
          </cell>
          <cell r="BN568">
            <v>885</v>
          </cell>
          <cell r="BO568">
            <v>270</v>
          </cell>
          <cell r="BP568">
            <v>610</v>
          </cell>
          <cell r="BQ568">
            <v>0</v>
          </cell>
          <cell r="BR568">
            <v>880</v>
          </cell>
          <cell r="BS568">
            <v>430</v>
          </cell>
          <cell r="BT568">
            <v>315</v>
          </cell>
          <cell r="BU568">
            <v>135</v>
          </cell>
          <cell r="BV568">
            <v>880</v>
          </cell>
          <cell r="BW568">
            <v>535</v>
          </cell>
          <cell r="BX568">
            <v>230</v>
          </cell>
          <cell r="BY568">
            <v>60</v>
          </cell>
          <cell r="BZ568">
            <v>20</v>
          </cell>
          <cell r="CA568">
            <v>0</v>
          </cell>
          <cell r="CB568">
            <v>10</v>
          </cell>
          <cell r="CC568">
            <v>0</v>
          </cell>
          <cell r="CD568">
            <v>0</v>
          </cell>
          <cell r="CE568">
            <v>20</v>
          </cell>
          <cell r="CF568">
            <v>880</v>
          </cell>
          <cell r="CG568">
            <v>0</v>
          </cell>
          <cell r="CH568">
            <v>0</v>
          </cell>
          <cell r="CI568">
            <v>10</v>
          </cell>
          <cell r="CJ568">
            <v>170</v>
          </cell>
          <cell r="CK568">
            <v>0</v>
          </cell>
          <cell r="CL568">
            <v>705</v>
          </cell>
          <cell r="CM568">
            <v>0</v>
          </cell>
          <cell r="CN568">
            <v>0</v>
          </cell>
          <cell r="CO568">
            <v>885</v>
          </cell>
          <cell r="CP568">
            <v>410</v>
          </cell>
          <cell r="CQ568">
            <v>280</v>
          </cell>
          <cell r="CR568">
            <v>105</v>
          </cell>
          <cell r="CS568">
            <v>85</v>
          </cell>
          <cell r="CT568">
            <v>5</v>
          </cell>
          <cell r="CU568">
            <v>1675</v>
          </cell>
          <cell r="CV568">
            <v>1.9</v>
          </cell>
          <cell r="CW568">
            <v>880</v>
          </cell>
          <cell r="CX568">
            <v>380</v>
          </cell>
          <cell r="CY568">
            <v>0</v>
          </cell>
          <cell r="CZ568">
            <v>500</v>
          </cell>
        </row>
        <row r="569">
          <cell r="A569" t="str">
            <v>4620232.00</v>
          </cell>
          <cell r="B569" t="str">
            <v>0232.00</v>
          </cell>
          <cell r="C569" t="str">
            <v>Villeray-Saint-Michel-Parc-Extension</v>
          </cell>
          <cell r="D569">
            <v>2700</v>
          </cell>
          <cell r="E569">
            <v>1620</v>
          </cell>
          <cell r="F569">
            <v>620</v>
          </cell>
          <cell r="G569">
            <v>60</v>
          </cell>
          <cell r="H569">
            <v>305</v>
          </cell>
          <cell r="I569">
            <v>95</v>
          </cell>
          <cell r="J569">
            <v>2700</v>
          </cell>
          <cell r="K569">
            <v>2095</v>
          </cell>
          <cell r="L569">
            <v>605</v>
          </cell>
          <cell r="M569">
            <v>785</v>
          </cell>
          <cell r="N569">
            <v>460</v>
          </cell>
          <cell r="O569">
            <v>205</v>
          </cell>
          <cell r="P569">
            <v>80</v>
          </cell>
          <cell r="Q569">
            <v>35</v>
          </cell>
          <cell r="R569">
            <v>785</v>
          </cell>
          <cell r="S569">
            <v>615</v>
          </cell>
          <cell r="T569">
            <v>305</v>
          </cell>
          <cell r="U569">
            <v>160</v>
          </cell>
          <cell r="V569">
            <v>150</v>
          </cell>
          <cell r="W569">
            <v>75</v>
          </cell>
          <cell r="X569">
            <v>40</v>
          </cell>
          <cell r="Y569">
            <v>30</v>
          </cell>
          <cell r="Z569">
            <v>310</v>
          </cell>
          <cell r="AA569">
            <v>215</v>
          </cell>
          <cell r="AB569">
            <v>95</v>
          </cell>
          <cell r="AC569">
            <v>70</v>
          </cell>
          <cell r="AD569">
            <v>20</v>
          </cell>
          <cell r="AE569">
            <v>10</v>
          </cell>
          <cell r="AF569">
            <v>170</v>
          </cell>
          <cell r="AG569">
            <v>125</v>
          </cell>
          <cell r="AH569">
            <v>55</v>
          </cell>
          <cell r="AI569">
            <v>45</v>
          </cell>
          <cell r="AJ569">
            <v>20</v>
          </cell>
          <cell r="AK569">
            <v>40</v>
          </cell>
          <cell r="AL569">
            <v>30</v>
          </cell>
          <cell r="AM569">
            <v>10</v>
          </cell>
          <cell r="AN569">
            <v>0</v>
          </cell>
          <cell r="AO569">
            <v>655</v>
          </cell>
          <cell r="AP569">
            <v>175</v>
          </cell>
          <cell r="AQ569">
            <v>200</v>
          </cell>
          <cell r="AR569">
            <v>50</v>
          </cell>
          <cell r="AS569">
            <v>125</v>
          </cell>
          <cell r="AT569">
            <v>110</v>
          </cell>
          <cell r="AU569">
            <v>0.8</v>
          </cell>
          <cell r="AV569">
            <v>3020</v>
          </cell>
          <cell r="AW569">
            <v>965</v>
          </cell>
          <cell r="AX569">
            <v>85</v>
          </cell>
          <cell r="AY569">
            <v>195</v>
          </cell>
          <cell r="AZ569">
            <v>685</v>
          </cell>
          <cell r="BA569">
            <v>2050</v>
          </cell>
          <cell r="BB569">
            <v>2.6</v>
          </cell>
          <cell r="BC569">
            <v>280</v>
          </cell>
          <cell r="BD569">
            <v>115</v>
          </cell>
          <cell r="BE569">
            <v>15</v>
          </cell>
          <cell r="BF569">
            <v>0</v>
          </cell>
          <cell r="BG569">
            <v>100</v>
          </cell>
          <cell r="BH569">
            <v>160</v>
          </cell>
          <cell r="BI569">
            <v>1570</v>
          </cell>
          <cell r="BJ569">
            <v>4.5</v>
          </cell>
          <cell r="BK569">
            <v>7065</v>
          </cell>
          <cell r="BL569">
            <v>1.7</v>
          </cell>
          <cell r="BM569">
            <v>2669</v>
          </cell>
          <cell r="BN569">
            <v>1570</v>
          </cell>
          <cell r="BO569">
            <v>565</v>
          </cell>
          <cell r="BP569">
            <v>1000</v>
          </cell>
          <cell r="BQ569">
            <v>0</v>
          </cell>
          <cell r="BR569">
            <v>1570</v>
          </cell>
          <cell r="BS569">
            <v>885</v>
          </cell>
          <cell r="BT569">
            <v>495</v>
          </cell>
          <cell r="BU569">
            <v>190</v>
          </cell>
          <cell r="BV569">
            <v>1570</v>
          </cell>
          <cell r="BW569">
            <v>700</v>
          </cell>
          <cell r="BX569">
            <v>375</v>
          </cell>
          <cell r="BY569">
            <v>120</v>
          </cell>
          <cell r="BZ569">
            <v>55</v>
          </cell>
          <cell r="CA569">
            <v>50</v>
          </cell>
          <cell r="CB569">
            <v>20</v>
          </cell>
          <cell r="CC569">
            <v>10</v>
          </cell>
          <cell r="CD569">
            <v>70</v>
          </cell>
          <cell r="CE569">
            <v>170</v>
          </cell>
          <cell r="CF569">
            <v>1570</v>
          </cell>
          <cell r="CG569">
            <v>0</v>
          </cell>
          <cell r="CH569">
            <v>5</v>
          </cell>
          <cell r="CI569">
            <v>5</v>
          </cell>
          <cell r="CJ569">
            <v>225</v>
          </cell>
          <cell r="CK569">
            <v>5</v>
          </cell>
          <cell r="CL569">
            <v>1310</v>
          </cell>
          <cell r="CM569">
            <v>25</v>
          </cell>
          <cell r="CN569">
            <v>0</v>
          </cell>
          <cell r="CO569">
            <v>1570</v>
          </cell>
          <cell r="CP569">
            <v>680</v>
          </cell>
          <cell r="CQ569">
            <v>540</v>
          </cell>
          <cell r="CR569">
            <v>205</v>
          </cell>
          <cell r="CS569">
            <v>130</v>
          </cell>
          <cell r="CT569">
            <v>15</v>
          </cell>
          <cell r="CU569">
            <v>3020</v>
          </cell>
          <cell r="CV569">
            <v>1.9</v>
          </cell>
          <cell r="CW569">
            <v>1570</v>
          </cell>
          <cell r="CX569">
            <v>765</v>
          </cell>
          <cell r="CY569">
            <v>10</v>
          </cell>
          <cell r="CZ569">
            <v>795</v>
          </cell>
        </row>
        <row r="570">
          <cell r="A570" t="str">
            <v>4620233.00</v>
          </cell>
          <cell r="B570" t="str">
            <v>0233.00</v>
          </cell>
          <cell r="C570" t="str">
            <v>Villeray-Saint-Michel-Parc-Extension</v>
          </cell>
          <cell r="D570">
            <v>1780</v>
          </cell>
          <cell r="E570">
            <v>1120</v>
          </cell>
          <cell r="F570">
            <v>445</v>
          </cell>
          <cell r="G570">
            <v>50</v>
          </cell>
          <cell r="H570">
            <v>120</v>
          </cell>
          <cell r="I570">
            <v>45</v>
          </cell>
          <cell r="J570">
            <v>1780</v>
          </cell>
          <cell r="K570">
            <v>1450</v>
          </cell>
          <cell r="L570">
            <v>335</v>
          </cell>
          <cell r="M570">
            <v>465</v>
          </cell>
          <cell r="N570">
            <v>275</v>
          </cell>
          <cell r="O570">
            <v>95</v>
          </cell>
          <cell r="P570">
            <v>60</v>
          </cell>
          <cell r="Q570">
            <v>25</v>
          </cell>
          <cell r="R570">
            <v>460</v>
          </cell>
          <cell r="S570">
            <v>390</v>
          </cell>
          <cell r="T570">
            <v>215</v>
          </cell>
          <cell r="U570">
            <v>85</v>
          </cell>
          <cell r="V570">
            <v>135</v>
          </cell>
          <cell r="W570">
            <v>45</v>
          </cell>
          <cell r="X570">
            <v>60</v>
          </cell>
          <cell r="Y570">
            <v>30</v>
          </cell>
          <cell r="Z570">
            <v>170</v>
          </cell>
          <cell r="AA570">
            <v>140</v>
          </cell>
          <cell r="AB570">
            <v>30</v>
          </cell>
          <cell r="AC570">
            <v>25</v>
          </cell>
          <cell r="AD570">
            <v>0</v>
          </cell>
          <cell r="AE570">
            <v>0</v>
          </cell>
          <cell r="AF570">
            <v>75</v>
          </cell>
          <cell r="AG570">
            <v>70</v>
          </cell>
          <cell r="AH570">
            <v>45</v>
          </cell>
          <cell r="AI570">
            <v>25</v>
          </cell>
          <cell r="AJ570">
            <v>0</v>
          </cell>
          <cell r="AK570">
            <v>0</v>
          </cell>
          <cell r="AL570">
            <v>10</v>
          </cell>
          <cell r="AM570">
            <v>0</v>
          </cell>
          <cell r="AN570">
            <v>0</v>
          </cell>
          <cell r="AO570">
            <v>385</v>
          </cell>
          <cell r="AP570">
            <v>135</v>
          </cell>
          <cell r="AQ570">
            <v>130</v>
          </cell>
          <cell r="AR570">
            <v>40</v>
          </cell>
          <cell r="AS570">
            <v>35</v>
          </cell>
          <cell r="AT570">
            <v>50</v>
          </cell>
          <cell r="AU570">
            <v>0.8</v>
          </cell>
          <cell r="AV570">
            <v>2050</v>
          </cell>
          <cell r="AW570">
            <v>810</v>
          </cell>
          <cell r="AX570">
            <v>45</v>
          </cell>
          <cell r="AY570">
            <v>290</v>
          </cell>
          <cell r="AZ570">
            <v>480</v>
          </cell>
          <cell r="BA570">
            <v>1235</v>
          </cell>
          <cell r="BB570">
            <v>2.7</v>
          </cell>
          <cell r="BC570">
            <v>115</v>
          </cell>
          <cell r="BD570">
            <v>80</v>
          </cell>
          <cell r="BE570">
            <v>0</v>
          </cell>
          <cell r="BF570">
            <v>10</v>
          </cell>
          <cell r="BG570">
            <v>65</v>
          </cell>
          <cell r="BH570">
            <v>40</v>
          </cell>
          <cell r="BI570">
            <v>1055</v>
          </cell>
          <cell r="BJ570">
            <v>4.2</v>
          </cell>
          <cell r="BK570">
            <v>4431</v>
          </cell>
          <cell r="BL570">
            <v>1.5</v>
          </cell>
          <cell r="BM570">
            <v>1582.5</v>
          </cell>
          <cell r="BN570">
            <v>1055</v>
          </cell>
          <cell r="BO570">
            <v>165</v>
          </cell>
          <cell r="BP570">
            <v>885</v>
          </cell>
          <cell r="BQ570">
            <v>0</v>
          </cell>
          <cell r="BR570">
            <v>1055</v>
          </cell>
          <cell r="BS570">
            <v>510</v>
          </cell>
          <cell r="BT570">
            <v>385</v>
          </cell>
          <cell r="BU570">
            <v>160</v>
          </cell>
          <cell r="BV570">
            <v>1055</v>
          </cell>
          <cell r="BW570">
            <v>450</v>
          </cell>
          <cell r="BX570">
            <v>280</v>
          </cell>
          <cell r="BY570">
            <v>155</v>
          </cell>
          <cell r="BZ570">
            <v>80</v>
          </cell>
          <cell r="CA570">
            <v>25</v>
          </cell>
          <cell r="CB570">
            <v>10</v>
          </cell>
          <cell r="CC570">
            <v>30</v>
          </cell>
          <cell r="CD570">
            <v>0</v>
          </cell>
          <cell r="CE570">
            <v>15</v>
          </cell>
          <cell r="CF570">
            <v>1055</v>
          </cell>
          <cell r="CG570">
            <v>0</v>
          </cell>
          <cell r="CH570">
            <v>0</v>
          </cell>
          <cell r="CI570">
            <v>0</v>
          </cell>
          <cell r="CJ570">
            <v>80</v>
          </cell>
          <cell r="CK570">
            <v>60</v>
          </cell>
          <cell r="CL570">
            <v>870</v>
          </cell>
          <cell r="CM570">
            <v>45</v>
          </cell>
          <cell r="CN570">
            <v>0</v>
          </cell>
          <cell r="CO570">
            <v>1055</v>
          </cell>
          <cell r="CP570">
            <v>475</v>
          </cell>
          <cell r="CQ570">
            <v>320</v>
          </cell>
          <cell r="CR570">
            <v>155</v>
          </cell>
          <cell r="CS570">
            <v>105</v>
          </cell>
          <cell r="CT570">
            <v>10</v>
          </cell>
          <cell r="CU570">
            <v>2045</v>
          </cell>
          <cell r="CV570">
            <v>1.9</v>
          </cell>
          <cell r="CW570">
            <v>1055</v>
          </cell>
          <cell r="CX570">
            <v>460</v>
          </cell>
          <cell r="CY570">
            <v>0</v>
          </cell>
          <cell r="CZ570">
            <v>590</v>
          </cell>
        </row>
        <row r="571">
          <cell r="A571" t="str">
            <v>4620234.00</v>
          </cell>
          <cell r="B571" t="str">
            <v>0234.00</v>
          </cell>
          <cell r="C571" t="str">
            <v>Villeray-Saint-Michel-Parc-Extension</v>
          </cell>
          <cell r="D571">
            <v>1960</v>
          </cell>
          <cell r="E571">
            <v>995</v>
          </cell>
          <cell r="F571">
            <v>555</v>
          </cell>
          <cell r="G571">
            <v>55</v>
          </cell>
          <cell r="H571">
            <v>225</v>
          </cell>
          <cell r="I571">
            <v>130</v>
          </cell>
          <cell r="J571">
            <v>1965</v>
          </cell>
          <cell r="K571">
            <v>1700</v>
          </cell>
          <cell r="L571">
            <v>260</v>
          </cell>
          <cell r="M571">
            <v>480</v>
          </cell>
          <cell r="N571">
            <v>260</v>
          </cell>
          <cell r="O571">
            <v>110</v>
          </cell>
          <cell r="P571">
            <v>45</v>
          </cell>
          <cell r="Q571">
            <v>60</v>
          </cell>
          <cell r="R571">
            <v>475</v>
          </cell>
          <cell r="S571">
            <v>380</v>
          </cell>
          <cell r="T571">
            <v>245</v>
          </cell>
          <cell r="U571">
            <v>100</v>
          </cell>
          <cell r="V571">
            <v>140</v>
          </cell>
          <cell r="W571">
            <v>70</v>
          </cell>
          <cell r="X571">
            <v>40</v>
          </cell>
          <cell r="Y571">
            <v>30</v>
          </cell>
          <cell r="Z571">
            <v>130</v>
          </cell>
          <cell r="AA571">
            <v>95</v>
          </cell>
          <cell r="AB571">
            <v>35</v>
          </cell>
          <cell r="AC571">
            <v>10</v>
          </cell>
          <cell r="AD571">
            <v>0</v>
          </cell>
          <cell r="AE571">
            <v>25</v>
          </cell>
          <cell r="AF571">
            <v>100</v>
          </cell>
          <cell r="AG571">
            <v>85</v>
          </cell>
          <cell r="AH571">
            <v>55</v>
          </cell>
          <cell r="AI571">
            <v>25</v>
          </cell>
          <cell r="AJ571">
            <v>0</v>
          </cell>
          <cell r="AK571">
            <v>15</v>
          </cell>
          <cell r="AL571">
            <v>10</v>
          </cell>
          <cell r="AM571">
            <v>0</v>
          </cell>
          <cell r="AN571">
            <v>0</v>
          </cell>
          <cell r="AO571">
            <v>500</v>
          </cell>
          <cell r="AP571">
            <v>125</v>
          </cell>
          <cell r="AQ571">
            <v>155</v>
          </cell>
          <cell r="AR571">
            <v>75</v>
          </cell>
          <cell r="AS571">
            <v>95</v>
          </cell>
          <cell r="AT571">
            <v>45</v>
          </cell>
          <cell r="AU571">
            <v>1</v>
          </cell>
          <cell r="AV571">
            <v>2240</v>
          </cell>
          <cell r="AW571">
            <v>890</v>
          </cell>
          <cell r="AX571">
            <v>70</v>
          </cell>
          <cell r="AY571">
            <v>255</v>
          </cell>
          <cell r="AZ571">
            <v>560</v>
          </cell>
          <cell r="BA571">
            <v>1355</v>
          </cell>
          <cell r="BB571">
            <v>2.9</v>
          </cell>
          <cell r="BC571">
            <v>350</v>
          </cell>
          <cell r="BD571">
            <v>245</v>
          </cell>
          <cell r="BE571">
            <v>20</v>
          </cell>
          <cell r="BF571">
            <v>25</v>
          </cell>
          <cell r="BG571">
            <v>200</v>
          </cell>
          <cell r="BH571">
            <v>105</v>
          </cell>
          <cell r="BI571">
            <v>1170</v>
          </cell>
          <cell r="BJ571">
            <v>3.9</v>
          </cell>
          <cell r="BK571">
            <v>4563</v>
          </cell>
          <cell r="BL571">
            <v>1.5</v>
          </cell>
          <cell r="BM571">
            <v>1755</v>
          </cell>
          <cell r="BN571">
            <v>1170</v>
          </cell>
          <cell r="BO571">
            <v>225</v>
          </cell>
          <cell r="BP571">
            <v>950</v>
          </cell>
          <cell r="BQ571">
            <v>0</v>
          </cell>
          <cell r="BR571">
            <v>1170</v>
          </cell>
          <cell r="BS571">
            <v>760</v>
          </cell>
          <cell r="BT571">
            <v>320</v>
          </cell>
          <cell r="BU571">
            <v>90</v>
          </cell>
          <cell r="BV571">
            <v>1170</v>
          </cell>
          <cell r="BW571">
            <v>385</v>
          </cell>
          <cell r="BX571">
            <v>205</v>
          </cell>
          <cell r="BY571">
            <v>230</v>
          </cell>
          <cell r="BZ571">
            <v>80</v>
          </cell>
          <cell r="CA571">
            <v>90</v>
          </cell>
          <cell r="CB571">
            <v>25</v>
          </cell>
          <cell r="CC571">
            <v>90</v>
          </cell>
          <cell r="CD571">
            <v>25</v>
          </cell>
          <cell r="CE571">
            <v>35</v>
          </cell>
          <cell r="CF571">
            <v>1170</v>
          </cell>
          <cell r="CG571">
            <v>5</v>
          </cell>
          <cell r="CH571">
            <v>10</v>
          </cell>
          <cell r="CI571">
            <v>20</v>
          </cell>
          <cell r="CJ571">
            <v>130</v>
          </cell>
          <cell r="CK571">
            <v>85</v>
          </cell>
          <cell r="CL571">
            <v>905</v>
          </cell>
          <cell r="CM571">
            <v>25</v>
          </cell>
          <cell r="CN571">
            <v>0</v>
          </cell>
          <cell r="CO571">
            <v>1175</v>
          </cell>
          <cell r="CP571">
            <v>565</v>
          </cell>
          <cell r="CQ571">
            <v>355</v>
          </cell>
          <cell r="CR571">
            <v>125</v>
          </cell>
          <cell r="CS571">
            <v>120</v>
          </cell>
          <cell r="CT571">
            <v>15</v>
          </cell>
          <cell r="CU571">
            <v>2240</v>
          </cell>
          <cell r="CV571">
            <v>1.9</v>
          </cell>
          <cell r="CW571">
            <v>1170</v>
          </cell>
          <cell r="CX571">
            <v>480</v>
          </cell>
          <cell r="CY571">
            <v>0</v>
          </cell>
          <cell r="CZ571">
            <v>695</v>
          </cell>
        </row>
        <row r="572">
          <cell r="A572" t="str">
            <v>4620235.00</v>
          </cell>
          <cell r="B572" t="str">
            <v>0235.00</v>
          </cell>
          <cell r="C572" t="str">
            <v>Villeray-Saint-Michel-Parc-Extension</v>
          </cell>
          <cell r="D572">
            <v>1675</v>
          </cell>
          <cell r="E572">
            <v>1105</v>
          </cell>
          <cell r="F572">
            <v>285</v>
          </cell>
          <cell r="G572">
            <v>30</v>
          </cell>
          <cell r="H572">
            <v>155</v>
          </cell>
          <cell r="I572">
            <v>95</v>
          </cell>
          <cell r="J572">
            <v>1670</v>
          </cell>
          <cell r="K572">
            <v>1295</v>
          </cell>
          <cell r="L572">
            <v>380</v>
          </cell>
          <cell r="M572">
            <v>430</v>
          </cell>
          <cell r="N572">
            <v>270</v>
          </cell>
          <cell r="O572">
            <v>90</v>
          </cell>
          <cell r="P572">
            <v>60</v>
          </cell>
          <cell r="Q572">
            <v>10</v>
          </cell>
          <cell r="R572">
            <v>430</v>
          </cell>
          <cell r="S572">
            <v>325</v>
          </cell>
          <cell r="T572">
            <v>140</v>
          </cell>
          <cell r="U572">
            <v>75</v>
          </cell>
          <cell r="V572">
            <v>65</v>
          </cell>
          <cell r="W572">
            <v>20</v>
          </cell>
          <cell r="X572">
            <v>40</v>
          </cell>
          <cell r="Y572">
            <v>10</v>
          </cell>
          <cell r="Z572">
            <v>190</v>
          </cell>
          <cell r="AA572">
            <v>120</v>
          </cell>
          <cell r="AB572">
            <v>70</v>
          </cell>
          <cell r="AC572">
            <v>55</v>
          </cell>
          <cell r="AD572">
            <v>10</v>
          </cell>
          <cell r="AE572">
            <v>0</v>
          </cell>
          <cell r="AF572">
            <v>105</v>
          </cell>
          <cell r="AG572">
            <v>85</v>
          </cell>
          <cell r="AH572">
            <v>70</v>
          </cell>
          <cell r="AI572">
            <v>15</v>
          </cell>
          <cell r="AJ572">
            <v>10</v>
          </cell>
          <cell r="AK572">
            <v>20</v>
          </cell>
          <cell r="AL572">
            <v>10</v>
          </cell>
          <cell r="AM572">
            <v>10</v>
          </cell>
          <cell r="AN572">
            <v>10</v>
          </cell>
          <cell r="AO572">
            <v>345</v>
          </cell>
          <cell r="AP572">
            <v>50</v>
          </cell>
          <cell r="AQ572">
            <v>115</v>
          </cell>
          <cell r="AR572">
            <v>50</v>
          </cell>
          <cell r="AS572">
            <v>60</v>
          </cell>
          <cell r="AT572">
            <v>65</v>
          </cell>
          <cell r="AU572">
            <v>0.8</v>
          </cell>
          <cell r="AV572">
            <v>1850</v>
          </cell>
          <cell r="AW572">
            <v>750</v>
          </cell>
          <cell r="AX572">
            <v>70</v>
          </cell>
          <cell r="AY572">
            <v>255</v>
          </cell>
          <cell r="AZ572">
            <v>425</v>
          </cell>
          <cell r="BA572">
            <v>1105</v>
          </cell>
          <cell r="BB572">
            <v>2.6</v>
          </cell>
          <cell r="BC572">
            <v>190</v>
          </cell>
          <cell r="BD572">
            <v>75</v>
          </cell>
          <cell r="BE572">
            <v>10</v>
          </cell>
          <cell r="BF572">
            <v>0</v>
          </cell>
          <cell r="BG572">
            <v>70</v>
          </cell>
          <cell r="BH572">
            <v>110</v>
          </cell>
          <cell r="BI572">
            <v>975</v>
          </cell>
          <cell r="BJ572">
            <v>4.9000000000000004</v>
          </cell>
          <cell r="BK572">
            <v>4777.5</v>
          </cell>
          <cell r="BL572">
            <v>2</v>
          </cell>
          <cell r="BM572">
            <v>1950</v>
          </cell>
          <cell r="BN572">
            <v>975</v>
          </cell>
          <cell r="BO572">
            <v>290</v>
          </cell>
          <cell r="BP572">
            <v>690</v>
          </cell>
          <cell r="BQ572">
            <v>0</v>
          </cell>
          <cell r="BR572">
            <v>975</v>
          </cell>
          <cell r="BS572">
            <v>530</v>
          </cell>
          <cell r="BT572">
            <v>350</v>
          </cell>
          <cell r="BU572">
            <v>100</v>
          </cell>
          <cell r="BV572">
            <v>980</v>
          </cell>
          <cell r="BW572">
            <v>630</v>
          </cell>
          <cell r="BX572">
            <v>280</v>
          </cell>
          <cell r="BY572">
            <v>40</v>
          </cell>
          <cell r="BZ572">
            <v>20</v>
          </cell>
          <cell r="CA572">
            <v>10</v>
          </cell>
          <cell r="CB572">
            <v>0</v>
          </cell>
          <cell r="CC572">
            <v>0</v>
          </cell>
          <cell r="CD572">
            <v>0</v>
          </cell>
          <cell r="CE572">
            <v>0</v>
          </cell>
          <cell r="CF572">
            <v>975</v>
          </cell>
          <cell r="CG572">
            <v>0</v>
          </cell>
          <cell r="CH572">
            <v>5</v>
          </cell>
          <cell r="CI572">
            <v>15</v>
          </cell>
          <cell r="CJ572">
            <v>190</v>
          </cell>
          <cell r="CK572">
            <v>0</v>
          </cell>
          <cell r="CL572">
            <v>750</v>
          </cell>
          <cell r="CM572">
            <v>20</v>
          </cell>
          <cell r="CN572">
            <v>0</v>
          </cell>
          <cell r="CO572">
            <v>975</v>
          </cell>
          <cell r="CP572">
            <v>435</v>
          </cell>
          <cell r="CQ572">
            <v>335</v>
          </cell>
          <cell r="CR572">
            <v>120</v>
          </cell>
          <cell r="CS572">
            <v>75</v>
          </cell>
          <cell r="CT572">
            <v>10</v>
          </cell>
          <cell r="CU572">
            <v>1850</v>
          </cell>
          <cell r="CV572">
            <v>1.9</v>
          </cell>
          <cell r="CW572">
            <v>975</v>
          </cell>
          <cell r="CX572">
            <v>420</v>
          </cell>
          <cell r="CY572">
            <v>10</v>
          </cell>
          <cell r="CZ572">
            <v>550</v>
          </cell>
        </row>
        <row r="573">
          <cell r="A573" t="str">
            <v>4620236.00</v>
          </cell>
          <cell r="B573" t="str">
            <v>0236.00</v>
          </cell>
          <cell r="C573" t="str">
            <v>Villeray-Saint-Michel-Parc-Extension</v>
          </cell>
          <cell r="D573">
            <v>1490</v>
          </cell>
          <cell r="E573">
            <v>895</v>
          </cell>
          <cell r="F573">
            <v>330</v>
          </cell>
          <cell r="G573">
            <v>25</v>
          </cell>
          <cell r="H573">
            <v>140</v>
          </cell>
          <cell r="I573">
            <v>105</v>
          </cell>
          <cell r="J573">
            <v>1490</v>
          </cell>
          <cell r="K573">
            <v>1170</v>
          </cell>
          <cell r="L573">
            <v>320</v>
          </cell>
          <cell r="M573">
            <v>425</v>
          </cell>
          <cell r="N573">
            <v>305</v>
          </cell>
          <cell r="O573">
            <v>90</v>
          </cell>
          <cell r="P573">
            <v>20</v>
          </cell>
          <cell r="Q573">
            <v>15</v>
          </cell>
          <cell r="R573">
            <v>425</v>
          </cell>
          <cell r="S573">
            <v>305</v>
          </cell>
          <cell r="T573">
            <v>140</v>
          </cell>
          <cell r="U573">
            <v>95</v>
          </cell>
          <cell r="V573">
            <v>40</v>
          </cell>
          <cell r="W573">
            <v>25</v>
          </cell>
          <cell r="X573">
            <v>0</v>
          </cell>
          <cell r="Y573">
            <v>10</v>
          </cell>
          <cell r="Z573">
            <v>170</v>
          </cell>
          <cell r="AA573">
            <v>125</v>
          </cell>
          <cell r="AB573">
            <v>45</v>
          </cell>
          <cell r="AC573">
            <v>25</v>
          </cell>
          <cell r="AD573">
            <v>10</v>
          </cell>
          <cell r="AE573">
            <v>0</v>
          </cell>
          <cell r="AF573">
            <v>115</v>
          </cell>
          <cell r="AG573">
            <v>95</v>
          </cell>
          <cell r="AH573">
            <v>75</v>
          </cell>
          <cell r="AI573">
            <v>25</v>
          </cell>
          <cell r="AJ573">
            <v>0</v>
          </cell>
          <cell r="AK573">
            <v>20</v>
          </cell>
          <cell r="AL573">
            <v>10</v>
          </cell>
          <cell r="AM573">
            <v>10</v>
          </cell>
          <cell r="AN573">
            <v>0</v>
          </cell>
          <cell r="AO573">
            <v>290</v>
          </cell>
          <cell r="AP573">
            <v>70</v>
          </cell>
          <cell r="AQ573">
            <v>70</v>
          </cell>
          <cell r="AR573">
            <v>40</v>
          </cell>
          <cell r="AS573">
            <v>70</v>
          </cell>
          <cell r="AT573">
            <v>35</v>
          </cell>
          <cell r="AU573">
            <v>0.7</v>
          </cell>
          <cell r="AV573">
            <v>1660</v>
          </cell>
          <cell r="AW573">
            <v>640</v>
          </cell>
          <cell r="AX573">
            <v>45</v>
          </cell>
          <cell r="AY573">
            <v>175</v>
          </cell>
          <cell r="AZ573">
            <v>420</v>
          </cell>
          <cell r="BA573">
            <v>1015</v>
          </cell>
          <cell r="BB573">
            <v>2.4</v>
          </cell>
          <cell r="BC573">
            <v>215</v>
          </cell>
          <cell r="BD573">
            <v>110</v>
          </cell>
          <cell r="BE573">
            <v>10</v>
          </cell>
          <cell r="BF573">
            <v>0</v>
          </cell>
          <cell r="BG573">
            <v>100</v>
          </cell>
          <cell r="BH573">
            <v>105</v>
          </cell>
          <cell r="BI573">
            <v>920</v>
          </cell>
          <cell r="BJ573">
            <v>4.5</v>
          </cell>
          <cell r="BK573">
            <v>4140</v>
          </cell>
          <cell r="BL573">
            <v>1.6</v>
          </cell>
          <cell r="BM573">
            <v>1472</v>
          </cell>
          <cell r="BN573">
            <v>920</v>
          </cell>
          <cell r="BO573">
            <v>225</v>
          </cell>
          <cell r="BP573">
            <v>695</v>
          </cell>
          <cell r="BQ573">
            <v>0</v>
          </cell>
          <cell r="BR573">
            <v>920</v>
          </cell>
          <cell r="BS573">
            <v>550</v>
          </cell>
          <cell r="BT573">
            <v>290</v>
          </cell>
          <cell r="BU573">
            <v>75</v>
          </cell>
          <cell r="BV573">
            <v>920</v>
          </cell>
          <cell r="BW573">
            <v>400</v>
          </cell>
          <cell r="BX573">
            <v>295</v>
          </cell>
          <cell r="BY573">
            <v>90</v>
          </cell>
          <cell r="BZ573">
            <v>75</v>
          </cell>
          <cell r="CA573">
            <v>20</v>
          </cell>
          <cell r="CB573">
            <v>0</v>
          </cell>
          <cell r="CC573">
            <v>10</v>
          </cell>
          <cell r="CD573">
            <v>0</v>
          </cell>
          <cell r="CE573">
            <v>25</v>
          </cell>
          <cell r="CF573">
            <v>915</v>
          </cell>
          <cell r="CG573">
            <v>5</v>
          </cell>
          <cell r="CH573">
            <v>10</v>
          </cell>
          <cell r="CI573">
            <v>15</v>
          </cell>
          <cell r="CJ573">
            <v>210</v>
          </cell>
          <cell r="CK573">
            <v>90</v>
          </cell>
          <cell r="CL573">
            <v>545</v>
          </cell>
          <cell r="CM573">
            <v>45</v>
          </cell>
          <cell r="CN573">
            <v>0</v>
          </cell>
          <cell r="CO573">
            <v>920</v>
          </cell>
          <cell r="CP573">
            <v>435</v>
          </cell>
          <cell r="CQ573">
            <v>315</v>
          </cell>
          <cell r="CR573">
            <v>100</v>
          </cell>
          <cell r="CS573">
            <v>60</v>
          </cell>
          <cell r="CT573">
            <v>5</v>
          </cell>
          <cell r="CU573">
            <v>1660</v>
          </cell>
          <cell r="CV573">
            <v>1.8</v>
          </cell>
          <cell r="CW573">
            <v>920</v>
          </cell>
          <cell r="CX573">
            <v>425</v>
          </cell>
          <cell r="CY573">
            <v>0</v>
          </cell>
          <cell r="CZ573">
            <v>495</v>
          </cell>
        </row>
        <row r="574">
          <cell r="A574" t="str">
            <v>4620237.00</v>
          </cell>
          <cell r="B574" t="str">
            <v>0237.00</v>
          </cell>
          <cell r="C574" t="str">
            <v>Villeray-Saint-Michel-Parc-Extension</v>
          </cell>
          <cell r="D574">
            <v>2750</v>
          </cell>
          <cell r="E574">
            <v>1795</v>
          </cell>
          <cell r="F574">
            <v>475</v>
          </cell>
          <cell r="G574">
            <v>45</v>
          </cell>
          <cell r="H574">
            <v>305</v>
          </cell>
          <cell r="I574">
            <v>130</v>
          </cell>
          <cell r="J574">
            <v>2755</v>
          </cell>
          <cell r="K574">
            <v>2025</v>
          </cell>
          <cell r="L574">
            <v>730</v>
          </cell>
          <cell r="M574">
            <v>795</v>
          </cell>
          <cell r="N574">
            <v>465</v>
          </cell>
          <cell r="O574">
            <v>180</v>
          </cell>
          <cell r="P574">
            <v>110</v>
          </cell>
          <cell r="Q574">
            <v>40</v>
          </cell>
          <cell r="R574">
            <v>795</v>
          </cell>
          <cell r="S574">
            <v>605</v>
          </cell>
          <cell r="T574">
            <v>235</v>
          </cell>
          <cell r="U574">
            <v>110</v>
          </cell>
          <cell r="V574">
            <v>135</v>
          </cell>
          <cell r="W574">
            <v>45</v>
          </cell>
          <cell r="X574">
            <v>65</v>
          </cell>
          <cell r="Y574">
            <v>20</v>
          </cell>
          <cell r="Z574">
            <v>365</v>
          </cell>
          <cell r="AA574">
            <v>220</v>
          </cell>
          <cell r="AB574">
            <v>145</v>
          </cell>
          <cell r="AC574">
            <v>80</v>
          </cell>
          <cell r="AD574">
            <v>40</v>
          </cell>
          <cell r="AE574">
            <v>20</v>
          </cell>
          <cell r="AF574">
            <v>195</v>
          </cell>
          <cell r="AG574">
            <v>170</v>
          </cell>
          <cell r="AH574">
            <v>125</v>
          </cell>
          <cell r="AI574">
            <v>35</v>
          </cell>
          <cell r="AJ574">
            <v>10</v>
          </cell>
          <cell r="AK574">
            <v>20</v>
          </cell>
          <cell r="AL574">
            <v>15</v>
          </cell>
          <cell r="AM574">
            <v>0</v>
          </cell>
          <cell r="AN574">
            <v>0</v>
          </cell>
          <cell r="AO574">
            <v>710</v>
          </cell>
          <cell r="AP574">
            <v>215</v>
          </cell>
          <cell r="AQ574">
            <v>165</v>
          </cell>
          <cell r="AR574">
            <v>70</v>
          </cell>
          <cell r="AS574">
            <v>175</v>
          </cell>
          <cell r="AT574">
            <v>80</v>
          </cell>
          <cell r="AU574">
            <v>0.9</v>
          </cell>
          <cell r="AV574">
            <v>3095</v>
          </cell>
          <cell r="AW574">
            <v>985</v>
          </cell>
          <cell r="AX574">
            <v>25</v>
          </cell>
          <cell r="AY574">
            <v>345</v>
          </cell>
          <cell r="AZ574">
            <v>615</v>
          </cell>
          <cell r="BA574">
            <v>2110</v>
          </cell>
          <cell r="BB574">
            <v>2.6</v>
          </cell>
          <cell r="BC574">
            <v>290</v>
          </cell>
          <cell r="BD574">
            <v>135</v>
          </cell>
          <cell r="BE574">
            <v>10</v>
          </cell>
          <cell r="BF574">
            <v>10</v>
          </cell>
          <cell r="BG574">
            <v>115</v>
          </cell>
          <cell r="BH574">
            <v>155</v>
          </cell>
          <cell r="BI574">
            <v>1555</v>
          </cell>
          <cell r="BJ574">
            <v>5</v>
          </cell>
          <cell r="BK574">
            <v>7775</v>
          </cell>
          <cell r="BL574">
            <v>1.8</v>
          </cell>
          <cell r="BM574">
            <v>2799</v>
          </cell>
          <cell r="BN574">
            <v>1550</v>
          </cell>
          <cell r="BO574">
            <v>405</v>
          </cell>
          <cell r="BP574">
            <v>1150</v>
          </cell>
          <cell r="BQ574">
            <v>0</v>
          </cell>
          <cell r="BR574">
            <v>1555</v>
          </cell>
          <cell r="BS574">
            <v>810</v>
          </cell>
          <cell r="BT574">
            <v>590</v>
          </cell>
          <cell r="BU574">
            <v>150</v>
          </cell>
          <cell r="BV574">
            <v>1555</v>
          </cell>
          <cell r="BW574">
            <v>860</v>
          </cell>
          <cell r="BX574">
            <v>465</v>
          </cell>
          <cell r="BY574">
            <v>110</v>
          </cell>
          <cell r="BZ574">
            <v>45</v>
          </cell>
          <cell r="CA574">
            <v>25</v>
          </cell>
          <cell r="CB574">
            <v>25</v>
          </cell>
          <cell r="CC574">
            <v>20</v>
          </cell>
          <cell r="CD574">
            <v>10</v>
          </cell>
          <cell r="CE574">
            <v>0</v>
          </cell>
          <cell r="CF574">
            <v>1555</v>
          </cell>
          <cell r="CG574">
            <v>5</v>
          </cell>
          <cell r="CH574">
            <v>10</v>
          </cell>
          <cell r="CI574">
            <v>20</v>
          </cell>
          <cell r="CJ574">
            <v>365</v>
          </cell>
          <cell r="CK574">
            <v>70</v>
          </cell>
          <cell r="CL574">
            <v>1045</v>
          </cell>
          <cell r="CM574">
            <v>25</v>
          </cell>
          <cell r="CN574">
            <v>5</v>
          </cell>
          <cell r="CO574">
            <v>1555</v>
          </cell>
          <cell r="CP574">
            <v>615</v>
          </cell>
          <cell r="CQ574">
            <v>560</v>
          </cell>
          <cell r="CR574">
            <v>220</v>
          </cell>
          <cell r="CS574">
            <v>150</v>
          </cell>
          <cell r="CT574">
            <v>15</v>
          </cell>
          <cell r="CU574">
            <v>3090</v>
          </cell>
          <cell r="CV574">
            <v>2</v>
          </cell>
          <cell r="CW574">
            <v>1555</v>
          </cell>
          <cell r="CX574">
            <v>790</v>
          </cell>
          <cell r="CY574">
            <v>0</v>
          </cell>
          <cell r="CZ574">
            <v>760</v>
          </cell>
        </row>
        <row r="575">
          <cell r="A575" t="str">
            <v>4620238.00</v>
          </cell>
          <cell r="B575" t="str">
            <v>0238.00</v>
          </cell>
          <cell r="C575" t="str">
            <v>Villeray-Saint-Michel-Parc-Extension</v>
          </cell>
          <cell r="D575">
            <v>2095</v>
          </cell>
          <cell r="E575">
            <v>1200</v>
          </cell>
          <cell r="F575">
            <v>550</v>
          </cell>
          <cell r="G575">
            <v>40</v>
          </cell>
          <cell r="H575">
            <v>200</v>
          </cell>
          <cell r="I575">
            <v>110</v>
          </cell>
          <cell r="J575">
            <v>2100</v>
          </cell>
          <cell r="K575">
            <v>1690</v>
          </cell>
          <cell r="L575">
            <v>405</v>
          </cell>
          <cell r="M575">
            <v>570</v>
          </cell>
          <cell r="N575">
            <v>285</v>
          </cell>
          <cell r="O575">
            <v>160</v>
          </cell>
          <cell r="P575">
            <v>90</v>
          </cell>
          <cell r="Q575">
            <v>30</v>
          </cell>
          <cell r="R575">
            <v>570</v>
          </cell>
          <cell r="S575">
            <v>475</v>
          </cell>
          <cell r="T575">
            <v>275</v>
          </cell>
          <cell r="U575">
            <v>120</v>
          </cell>
          <cell r="V575">
            <v>155</v>
          </cell>
          <cell r="W575">
            <v>85</v>
          </cell>
          <cell r="X575">
            <v>60</v>
          </cell>
          <cell r="Y575">
            <v>10</v>
          </cell>
          <cell r="Z575">
            <v>205</v>
          </cell>
          <cell r="AA575">
            <v>95</v>
          </cell>
          <cell r="AB575">
            <v>110</v>
          </cell>
          <cell r="AC575">
            <v>60</v>
          </cell>
          <cell r="AD575">
            <v>30</v>
          </cell>
          <cell r="AE575">
            <v>15</v>
          </cell>
          <cell r="AF575">
            <v>90</v>
          </cell>
          <cell r="AG575">
            <v>90</v>
          </cell>
          <cell r="AH575">
            <v>65</v>
          </cell>
          <cell r="AI575">
            <v>10</v>
          </cell>
          <cell r="AJ575">
            <v>0</v>
          </cell>
          <cell r="AK575">
            <v>0</v>
          </cell>
          <cell r="AL575">
            <v>0</v>
          </cell>
          <cell r="AM575">
            <v>0</v>
          </cell>
          <cell r="AN575">
            <v>0</v>
          </cell>
          <cell r="AO575">
            <v>545</v>
          </cell>
          <cell r="AP575">
            <v>150</v>
          </cell>
          <cell r="AQ575">
            <v>155</v>
          </cell>
          <cell r="AR575">
            <v>60</v>
          </cell>
          <cell r="AS575">
            <v>100</v>
          </cell>
          <cell r="AT575">
            <v>75</v>
          </cell>
          <cell r="AU575">
            <v>0.9</v>
          </cell>
          <cell r="AV575">
            <v>2395</v>
          </cell>
          <cell r="AW575">
            <v>805</v>
          </cell>
          <cell r="AX575">
            <v>105</v>
          </cell>
          <cell r="AY575">
            <v>150</v>
          </cell>
          <cell r="AZ575">
            <v>550</v>
          </cell>
          <cell r="BA575">
            <v>1590</v>
          </cell>
          <cell r="BB575">
            <v>2.8</v>
          </cell>
          <cell r="BC575">
            <v>285</v>
          </cell>
          <cell r="BD575">
            <v>120</v>
          </cell>
          <cell r="BE575">
            <v>10</v>
          </cell>
          <cell r="BF575">
            <v>15</v>
          </cell>
          <cell r="BG575">
            <v>95</v>
          </cell>
          <cell r="BH575">
            <v>165</v>
          </cell>
          <cell r="BI575">
            <v>1240</v>
          </cell>
          <cell r="BJ575">
            <v>4.5999999999999996</v>
          </cell>
          <cell r="BK575">
            <v>5704</v>
          </cell>
          <cell r="BL575">
            <v>1.7</v>
          </cell>
          <cell r="BM575">
            <v>2108</v>
          </cell>
          <cell r="BN575">
            <v>1245</v>
          </cell>
          <cell r="BO575">
            <v>325</v>
          </cell>
          <cell r="BP575">
            <v>915</v>
          </cell>
          <cell r="BQ575">
            <v>0</v>
          </cell>
          <cell r="BR575">
            <v>1240</v>
          </cell>
          <cell r="BS575">
            <v>675</v>
          </cell>
          <cell r="BT575">
            <v>455</v>
          </cell>
          <cell r="BU575">
            <v>110</v>
          </cell>
          <cell r="BV575">
            <v>1245</v>
          </cell>
          <cell r="BW575">
            <v>555</v>
          </cell>
          <cell r="BX575">
            <v>390</v>
          </cell>
          <cell r="BY575">
            <v>160</v>
          </cell>
          <cell r="BZ575">
            <v>65</v>
          </cell>
          <cell r="CA575">
            <v>45</v>
          </cell>
          <cell r="CB575">
            <v>10</v>
          </cell>
          <cell r="CC575">
            <v>10</v>
          </cell>
          <cell r="CD575">
            <v>0</v>
          </cell>
          <cell r="CE575">
            <v>0</v>
          </cell>
          <cell r="CF575">
            <v>1245</v>
          </cell>
          <cell r="CG575">
            <v>5</v>
          </cell>
          <cell r="CH575">
            <v>0</v>
          </cell>
          <cell r="CI575">
            <v>40</v>
          </cell>
          <cell r="CJ575">
            <v>395</v>
          </cell>
          <cell r="CK575">
            <v>95</v>
          </cell>
          <cell r="CL575">
            <v>710</v>
          </cell>
          <cell r="CM575">
            <v>0</v>
          </cell>
          <cell r="CN575">
            <v>0</v>
          </cell>
          <cell r="CO575">
            <v>1240</v>
          </cell>
          <cell r="CP575">
            <v>550</v>
          </cell>
          <cell r="CQ575">
            <v>395</v>
          </cell>
          <cell r="CR575">
            <v>175</v>
          </cell>
          <cell r="CS575">
            <v>115</v>
          </cell>
          <cell r="CT575">
            <v>5</v>
          </cell>
          <cell r="CU575">
            <v>2400</v>
          </cell>
          <cell r="CV575">
            <v>1.9</v>
          </cell>
          <cell r="CW575">
            <v>1240</v>
          </cell>
          <cell r="CX575">
            <v>570</v>
          </cell>
          <cell r="CY575">
            <v>0</v>
          </cell>
          <cell r="CZ575">
            <v>670</v>
          </cell>
        </row>
        <row r="576">
          <cell r="A576" t="str">
            <v>4620239.00</v>
          </cell>
          <cell r="B576" t="str">
            <v>0239.00</v>
          </cell>
          <cell r="C576" t="str">
            <v>Villeray-Saint-Michel-Parc-Extension</v>
          </cell>
          <cell r="D576">
            <v>4005</v>
          </cell>
          <cell r="E576">
            <v>2225</v>
          </cell>
          <cell r="F576">
            <v>1005</v>
          </cell>
          <cell r="G576">
            <v>115</v>
          </cell>
          <cell r="H576">
            <v>395</v>
          </cell>
          <cell r="I576">
            <v>265</v>
          </cell>
          <cell r="J576">
            <v>4005</v>
          </cell>
          <cell r="K576">
            <v>3375</v>
          </cell>
          <cell r="L576">
            <v>625</v>
          </cell>
          <cell r="M576">
            <v>1100</v>
          </cell>
          <cell r="N576">
            <v>625</v>
          </cell>
          <cell r="O576">
            <v>310</v>
          </cell>
          <cell r="P576">
            <v>110</v>
          </cell>
          <cell r="Q576">
            <v>50</v>
          </cell>
          <cell r="R576">
            <v>1095</v>
          </cell>
          <cell r="S576">
            <v>795</v>
          </cell>
          <cell r="T576">
            <v>480</v>
          </cell>
          <cell r="U576">
            <v>215</v>
          </cell>
          <cell r="V576">
            <v>265</v>
          </cell>
          <cell r="W576">
            <v>160</v>
          </cell>
          <cell r="X576">
            <v>65</v>
          </cell>
          <cell r="Y576">
            <v>35</v>
          </cell>
          <cell r="Z576">
            <v>310</v>
          </cell>
          <cell r="AA576">
            <v>235</v>
          </cell>
          <cell r="AB576">
            <v>75</v>
          </cell>
          <cell r="AC576">
            <v>30</v>
          </cell>
          <cell r="AD576">
            <v>40</v>
          </cell>
          <cell r="AE576">
            <v>0</v>
          </cell>
          <cell r="AF576">
            <v>300</v>
          </cell>
          <cell r="AG576">
            <v>265</v>
          </cell>
          <cell r="AH576">
            <v>135</v>
          </cell>
          <cell r="AI576">
            <v>120</v>
          </cell>
          <cell r="AJ576">
            <v>10</v>
          </cell>
          <cell r="AK576">
            <v>35</v>
          </cell>
          <cell r="AL576">
            <v>35</v>
          </cell>
          <cell r="AM576">
            <v>0</v>
          </cell>
          <cell r="AN576">
            <v>0</v>
          </cell>
          <cell r="AO576">
            <v>990</v>
          </cell>
          <cell r="AP576">
            <v>285</v>
          </cell>
          <cell r="AQ576">
            <v>275</v>
          </cell>
          <cell r="AR576">
            <v>70</v>
          </cell>
          <cell r="AS576">
            <v>195</v>
          </cell>
          <cell r="AT576">
            <v>155</v>
          </cell>
          <cell r="AU576">
            <v>0.9</v>
          </cell>
          <cell r="AV576">
            <v>4570</v>
          </cell>
          <cell r="AW576">
            <v>1695</v>
          </cell>
          <cell r="AX576">
            <v>80</v>
          </cell>
          <cell r="AY576">
            <v>355</v>
          </cell>
          <cell r="AZ576">
            <v>1255</v>
          </cell>
          <cell r="BA576">
            <v>2880</v>
          </cell>
          <cell r="BB576">
            <v>2.6</v>
          </cell>
          <cell r="BC576">
            <v>660</v>
          </cell>
          <cell r="BD576">
            <v>380</v>
          </cell>
          <cell r="BE576">
            <v>35</v>
          </cell>
          <cell r="BF576">
            <v>45</v>
          </cell>
          <cell r="BG576">
            <v>300</v>
          </cell>
          <cell r="BH576">
            <v>280</v>
          </cell>
          <cell r="BI576">
            <v>2480</v>
          </cell>
          <cell r="BJ576">
            <v>4</v>
          </cell>
          <cell r="BK576">
            <v>9920</v>
          </cell>
          <cell r="BL576">
            <v>1.6</v>
          </cell>
          <cell r="BM576">
            <v>3968</v>
          </cell>
          <cell r="BN576">
            <v>2480</v>
          </cell>
          <cell r="BO576">
            <v>495</v>
          </cell>
          <cell r="BP576">
            <v>1980</v>
          </cell>
          <cell r="BQ576">
            <v>0</v>
          </cell>
          <cell r="BR576">
            <v>2480</v>
          </cell>
          <cell r="BS576">
            <v>1395</v>
          </cell>
          <cell r="BT576">
            <v>795</v>
          </cell>
          <cell r="BU576">
            <v>285</v>
          </cell>
          <cell r="BV576">
            <v>2480</v>
          </cell>
          <cell r="BW576">
            <v>435</v>
          </cell>
          <cell r="BX576">
            <v>1010</v>
          </cell>
          <cell r="BY576">
            <v>505</v>
          </cell>
          <cell r="BZ576">
            <v>250</v>
          </cell>
          <cell r="CA576">
            <v>125</v>
          </cell>
          <cell r="CB576">
            <v>70</v>
          </cell>
          <cell r="CC576">
            <v>15</v>
          </cell>
          <cell r="CD576">
            <v>15</v>
          </cell>
          <cell r="CE576">
            <v>50</v>
          </cell>
          <cell r="CF576">
            <v>2480</v>
          </cell>
          <cell r="CG576">
            <v>30</v>
          </cell>
          <cell r="CH576">
            <v>0</v>
          </cell>
          <cell r="CI576">
            <v>80</v>
          </cell>
          <cell r="CJ576">
            <v>425</v>
          </cell>
          <cell r="CK576">
            <v>225</v>
          </cell>
          <cell r="CL576">
            <v>1705</v>
          </cell>
          <cell r="CM576">
            <v>15</v>
          </cell>
          <cell r="CN576">
            <v>0</v>
          </cell>
          <cell r="CO576">
            <v>2475</v>
          </cell>
          <cell r="CP576">
            <v>1255</v>
          </cell>
          <cell r="CQ576">
            <v>725</v>
          </cell>
          <cell r="CR576">
            <v>280</v>
          </cell>
          <cell r="CS576">
            <v>195</v>
          </cell>
          <cell r="CT576">
            <v>30</v>
          </cell>
          <cell r="CU576">
            <v>4570</v>
          </cell>
          <cell r="CV576">
            <v>1.8</v>
          </cell>
          <cell r="CW576">
            <v>2475</v>
          </cell>
          <cell r="CX576">
            <v>985</v>
          </cell>
          <cell r="CY576">
            <v>55</v>
          </cell>
          <cell r="CZ576">
            <v>1435</v>
          </cell>
        </row>
        <row r="577">
          <cell r="A577" t="str">
            <v>4620240.00</v>
          </cell>
          <cell r="B577" t="str">
            <v>0240.00</v>
          </cell>
          <cell r="C577" t="str">
            <v>Villeray-Saint-Michel-Parc-Extension</v>
          </cell>
          <cell r="D577">
            <v>2420</v>
          </cell>
          <cell r="E577">
            <v>1130</v>
          </cell>
          <cell r="F577">
            <v>700</v>
          </cell>
          <cell r="G577">
            <v>95</v>
          </cell>
          <cell r="H577">
            <v>310</v>
          </cell>
          <cell r="I577">
            <v>190</v>
          </cell>
          <cell r="J577">
            <v>2425</v>
          </cell>
          <cell r="K577">
            <v>2150</v>
          </cell>
          <cell r="L577">
            <v>275</v>
          </cell>
          <cell r="M577">
            <v>675</v>
          </cell>
          <cell r="N577">
            <v>345</v>
          </cell>
          <cell r="O577">
            <v>150</v>
          </cell>
          <cell r="P577">
            <v>115</v>
          </cell>
          <cell r="Q577">
            <v>60</v>
          </cell>
          <cell r="R577">
            <v>675</v>
          </cell>
          <cell r="S577">
            <v>470</v>
          </cell>
          <cell r="T577">
            <v>335</v>
          </cell>
          <cell r="U577">
            <v>140</v>
          </cell>
          <cell r="V577">
            <v>195</v>
          </cell>
          <cell r="W577">
            <v>80</v>
          </cell>
          <cell r="X577">
            <v>80</v>
          </cell>
          <cell r="Y577">
            <v>35</v>
          </cell>
          <cell r="Z577">
            <v>135</v>
          </cell>
          <cell r="AA577">
            <v>95</v>
          </cell>
          <cell r="AB577">
            <v>40</v>
          </cell>
          <cell r="AC577">
            <v>10</v>
          </cell>
          <cell r="AD577">
            <v>20</v>
          </cell>
          <cell r="AE577">
            <v>15</v>
          </cell>
          <cell r="AF577">
            <v>200</v>
          </cell>
          <cell r="AG577">
            <v>160</v>
          </cell>
          <cell r="AH577">
            <v>80</v>
          </cell>
          <cell r="AI577">
            <v>55</v>
          </cell>
          <cell r="AJ577">
            <v>20</v>
          </cell>
          <cell r="AK577">
            <v>45</v>
          </cell>
          <cell r="AL577">
            <v>30</v>
          </cell>
          <cell r="AM577">
            <v>10</v>
          </cell>
          <cell r="AN577">
            <v>0</v>
          </cell>
          <cell r="AO577">
            <v>765</v>
          </cell>
          <cell r="AP577">
            <v>195</v>
          </cell>
          <cell r="AQ577">
            <v>235</v>
          </cell>
          <cell r="AR577">
            <v>85</v>
          </cell>
          <cell r="AS577">
            <v>100</v>
          </cell>
          <cell r="AT577">
            <v>145</v>
          </cell>
          <cell r="AU577">
            <v>1.1000000000000001</v>
          </cell>
          <cell r="AV577">
            <v>2830</v>
          </cell>
          <cell r="AW577">
            <v>915</v>
          </cell>
          <cell r="AX577">
            <v>95</v>
          </cell>
          <cell r="AY577">
            <v>160</v>
          </cell>
          <cell r="AZ577">
            <v>660</v>
          </cell>
          <cell r="BA577">
            <v>1910</v>
          </cell>
          <cell r="BB577">
            <v>2.8</v>
          </cell>
          <cell r="BC577">
            <v>470</v>
          </cell>
          <cell r="BD577">
            <v>255</v>
          </cell>
          <cell r="BE577">
            <v>35</v>
          </cell>
          <cell r="BF577">
            <v>0</v>
          </cell>
          <cell r="BG577">
            <v>215</v>
          </cell>
          <cell r="BH577">
            <v>220</v>
          </cell>
          <cell r="BI577">
            <v>1440</v>
          </cell>
          <cell r="BJ577">
            <v>4.3</v>
          </cell>
          <cell r="BK577">
            <v>6192</v>
          </cell>
          <cell r="BL577">
            <v>1.7</v>
          </cell>
          <cell r="BM577">
            <v>2448</v>
          </cell>
          <cell r="BN577">
            <v>1440</v>
          </cell>
          <cell r="BO577">
            <v>385</v>
          </cell>
          <cell r="BP577">
            <v>1060</v>
          </cell>
          <cell r="BQ577">
            <v>0</v>
          </cell>
          <cell r="BR577">
            <v>1440</v>
          </cell>
          <cell r="BS577">
            <v>795</v>
          </cell>
          <cell r="BT577">
            <v>385</v>
          </cell>
          <cell r="BU577">
            <v>260</v>
          </cell>
          <cell r="BV577">
            <v>1440</v>
          </cell>
          <cell r="BW577">
            <v>75</v>
          </cell>
          <cell r="BX577">
            <v>745</v>
          </cell>
          <cell r="BY577">
            <v>235</v>
          </cell>
          <cell r="BZ577">
            <v>70</v>
          </cell>
          <cell r="CA577">
            <v>40</v>
          </cell>
          <cell r="CB577">
            <v>75</v>
          </cell>
          <cell r="CC577">
            <v>165</v>
          </cell>
          <cell r="CD577">
            <v>10</v>
          </cell>
          <cell r="CE577">
            <v>15</v>
          </cell>
          <cell r="CF577">
            <v>1440</v>
          </cell>
          <cell r="CG577">
            <v>70</v>
          </cell>
          <cell r="CH577">
            <v>35</v>
          </cell>
          <cell r="CI577">
            <v>0</v>
          </cell>
          <cell r="CJ577">
            <v>85</v>
          </cell>
          <cell r="CK577">
            <v>110</v>
          </cell>
          <cell r="CL577">
            <v>1130</v>
          </cell>
          <cell r="CM577">
            <v>5</v>
          </cell>
          <cell r="CN577">
            <v>0</v>
          </cell>
          <cell r="CO577">
            <v>1440</v>
          </cell>
          <cell r="CP577">
            <v>660</v>
          </cell>
          <cell r="CQ577">
            <v>425</v>
          </cell>
          <cell r="CR577">
            <v>190</v>
          </cell>
          <cell r="CS577">
            <v>150</v>
          </cell>
          <cell r="CT577">
            <v>20</v>
          </cell>
          <cell r="CU577">
            <v>2830</v>
          </cell>
          <cell r="CV577">
            <v>2</v>
          </cell>
          <cell r="CW577">
            <v>1440</v>
          </cell>
          <cell r="CX577">
            <v>670</v>
          </cell>
          <cell r="CY577">
            <v>0</v>
          </cell>
          <cell r="CZ577">
            <v>770</v>
          </cell>
        </row>
        <row r="578">
          <cell r="A578" t="str">
            <v>4620241.00</v>
          </cell>
          <cell r="B578" t="str">
            <v>0241.00</v>
          </cell>
          <cell r="C578" t="str">
            <v>Villeray-Saint-Michel-Parc-Extension</v>
          </cell>
          <cell r="D578">
            <v>2460</v>
          </cell>
          <cell r="E578">
            <v>1160</v>
          </cell>
          <cell r="F578">
            <v>815</v>
          </cell>
          <cell r="G578">
            <v>70</v>
          </cell>
          <cell r="H578">
            <v>275</v>
          </cell>
          <cell r="I578">
            <v>145</v>
          </cell>
          <cell r="J578">
            <v>2455</v>
          </cell>
          <cell r="K578">
            <v>2165</v>
          </cell>
          <cell r="L578">
            <v>295</v>
          </cell>
          <cell r="M578">
            <v>770</v>
          </cell>
          <cell r="N578">
            <v>375</v>
          </cell>
          <cell r="O578">
            <v>195</v>
          </cell>
          <cell r="P578">
            <v>145</v>
          </cell>
          <cell r="Q578">
            <v>55</v>
          </cell>
          <cell r="R578">
            <v>770</v>
          </cell>
          <cell r="S578">
            <v>545</v>
          </cell>
          <cell r="T578">
            <v>395</v>
          </cell>
          <cell r="U578">
            <v>145</v>
          </cell>
          <cell r="V578">
            <v>255</v>
          </cell>
          <cell r="W578">
            <v>95</v>
          </cell>
          <cell r="X578">
            <v>110</v>
          </cell>
          <cell r="Y578">
            <v>50</v>
          </cell>
          <cell r="Z578">
            <v>145</v>
          </cell>
          <cell r="AA578">
            <v>95</v>
          </cell>
          <cell r="AB578">
            <v>45</v>
          </cell>
          <cell r="AC578">
            <v>40</v>
          </cell>
          <cell r="AD578">
            <v>10</v>
          </cell>
          <cell r="AE578">
            <v>0</v>
          </cell>
          <cell r="AF578">
            <v>225</v>
          </cell>
          <cell r="AG578">
            <v>205</v>
          </cell>
          <cell r="AH578">
            <v>115</v>
          </cell>
          <cell r="AI578">
            <v>60</v>
          </cell>
          <cell r="AJ578">
            <v>30</v>
          </cell>
          <cell r="AK578">
            <v>20</v>
          </cell>
          <cell r="AL578">
            <v>20</v>
          </cell>
          <cell r="AM578">
            <v>0</v>
          </cell>
          <cell r="AN578">
            <v>0</v>
          </cell>
          <cell r="AO578">
            <v>895</v>
          </cell>
          <cell r="AP578">
            <v>210</v>
          </cell>
          <cell r="AQ578">
            <v>260</v>
          </cell>
          <cell r="AR578">
            <v>120</v>
          </cell>
          <cell r="AS578">
            <v>130</v>
          </cell>
          <cell r="AT578">
            <v>170</v>
          </cell>
          <cell r="AU578">
            <v>1.2</v>
          </cell>
          <cell r="AV578">
            <v>2940</v>
          </cell>
          <cell r="AW578">
            <v>735</v>
          </cell>
          <cell r="AX578">
            <v>100</v>
          </cell>
          <cell r="AY578">
            <v>110</v>
          </cell>
          <cell r="AZ578">
            <v>525</v>
          </cell>
          <cell r="BA578">
            <v>2210</v>
          </cell>
          <cell r="BB578">
            <v>2.9</v>
          </cell>
          <cell r="BC578">
            <v>385</v>
          </cell>
          <cell r="BD578">
            <v>145</v>
          </cell>
          <cell r="BE578">
            <v>20</v>
          </cell>
          <cell r="BF578">
            <v>10</v>
          </cell>
          <cell r="BG578">
            <v>115</v>
          </cell>
          <cell r="BH578">
            <v>240</v>
          </cell>
          <cell r="BI578">
            <v>1355</v>
          </cell>
          <cell r="BJ578">
            <v>4.3</v>
          </cell>
          <cell r="BK578">
            <v>5826.5</v>
          </cell>
          <cell r="BL578">
            <v>1.8</v>
          </cell>
          <cell r="BM578">
            <v>2439</v>
          </cell>
          <cell r="BN578">
            <v>1350</v>
          </cell>
          <cell r="BO578">
            <v>365</v>
          </cell>
          <cell r="BP578">
            <v>980</v>
          </cell>
          <cell r="BQ578">
            <v>0</v>
          </cell>
          <cell r="BR578">
            <v>1350</v>
          </cell>
          <cell r="BS578">
            <v>730</v>
          </cell>
          <cell r="BT578">
            <v>480</v>
          </cell>
          <cell r="BU578">
            <v>145</v>
          </cell>
          <cell r="BV578">
            <v>1350</v>
          </cell>
          <cell r="BW578">
            <v>120</v>
          </cell>
          <cell r="BX578">
            <v>670</v>
          </cell>
          <cell r="BY578">
            <v>380</v>
          </cell>
          <cell r="BZ578">
            <v>85</v>
          </cell>
          <cell r="CA578">
            <v>45</v>
          </cell>
          <cell r="CB578">
            <v>25</v>
          </cell>
          <cell r="CC578">
            <v>15</v>
          </cell>
          <cell r="CD578">
            <v>10</v>
          </cell>
          <cell r="CE578">
            <v>0</v>
          </cell>
          <cell r="CF578">
            <v>1350</v>
          </cell>
          <cell r="CG578">
            <v>5</v>
          </cell>
          <cell r="CH578">
            <v>90</v>
          </cell>
          <cell r="CI578">
            <v>5</v>
          </cell>
          <cell r="CJ578">
            <v>185</v>
          </cell>
          <cell r="CK578">
            <v>0</v>
          </cell>
          <cell r="CL578">
            <v>1055</v>
          </cell>
          <cell r="CM578">
            <v>15</v>
          </cell>
          <cell r="CN578">
            <v>0</v>
          </cell>
          <cell r="CO578">
            <v>1350</v>
          </cell>
          <cell r="CP578">
            <v>525</v>
          </cell>
          <cell r="CQ578">
            <v>405</v>
          </cell>
          <cell r="CR578">
            <v>210</v>
          </cell>
          <cell r="CS578">
            <v>180</v>
          </cell>
          <cell r="CT578">
            <v>30</v>
          </cell>
          <cell r="CU578">
            <v>2945</v>
          </cell>
          <cell r="CV578">
            <v>2.2000000000000002</v>
          </cell>
          <cell r="CW578">
            <v>1355</v>
          </cell>
          <cell r="CX578">
            <v>750</v>
          </cell>
          <cell r="CY578">
            <v>10</v>
          </cell>
          <cell r="CZ578">
            <v>595</v>
          </cell>
        </row>
        <row r="579">
          <cell r="A579" t="str">
            <v>4620242.00</v>
          </cell>
          <cell r="B579" t="str">
            <v>0242.00</v>
          </cell>
          <cell r="C579" t="str">
            <v>Villeray-Saint-Michel-Parc-Extension</v>
          </cell>
          <cell r="D579">
            <v>5390</v>
          </cell>
          <cell r="E579">
            <v>2590</v>
          </cell>
          <cell r="F579">
            <v>1740</v>
          </cell>
          <cell r="G579">
            <v>195</v>
          </cell>
          <cell r="H579">
            <v>540</v>
          </cell>
          <cell r="I579">
            <v>330</v>
          </cell>
          <cell r="J579">
            <v>5390</v>
          </cell>
          <cell r="K579">
            <v>4675</v>
          </cell>
          <cell r="L579">
            <v>720</v>
          </cell>
          <cell r="M579">
            <v>1605</v>
          </cell>
          <cell r="N579">
            <v>810</v>
          </cell>
          <cell r="O579">
            <v>380</v>
          </cell>
          <cell r="P579">
            <v>270</v>
          </cell>
          <cell r="Q579">
            <v>140</v>
          </cell>
          <cell r="R579">
            <v>1605</v>
          </cell>
          <cell r="S579">
            <v>1200</v>
          </cell>
          <cell r="T579">
            <v>835</v>
          </cell>
          <cell r="U579">
            <v>345</v>
          </cell>
          <cell r="V579">
            <v>495</v>
          </cell>
          <cell r="W579">
            <v>185</v>
          </cell>
          <cell r="X579">
            <v>185</v>
          </cell>
          <cell r="Y579">
            <v>120</v>
          </cell>
          <cell r="Z579">
            <v>360</v>
          </cell>
          <cell r="AA579">
            <v>215</v>
          </cell>
          <cell r="AB579">
            <v>145</v>
          </cell>
          <cell r="AC579">
            <v>85</v>
          </cell>
          <cell r="AD579">
            <v>50</v>
          </cell>
          <cell r="AE579">
            <v>10</v>
          </cell>
          <cell r="AF579">
            <v>405</v>
          </cell>
          <cell r="AG579">
            <v>340</v>
          </cell>
          <cell r="AH579">
            <v>215</v>
          </cell>
          <cell r="AI579">
            <v>80</v>
          </cell>
          <cell r="AJ579">
            <v>40</v>
          </cell>
          <cell r="AK579">
            <v>65</v>
          </cell>
          <cell r="AL579">
            <v>35</v>
          </cell>
          <cell r="AM579">
            <v>30</v>
          </cell>
          <cell r="AN579">
            <v>0</v>
          </cell>
          <cell r="AO579">
            <v>1765</v>
          </cell>
          <cell r="AP579">
            <v>425</v>
          </cell>
          <cell r="AQ579">
            <v>555</v>
          </cell>
          <cell r="AR579">
            <v>165</v>
          </cell>
          <cell r="AS579">
            <v>305</v>
          </cell>
          <cell r="AT579">
            <v>315</v>
          </cell>
          <cell r="AU579">
            <v>1.1000000000000001</v>
          </cell>
          <cell r="AV579">
            <v>6365</v>
          </cell>
          <cell r="AW579">
            <v>1800</v>
          </cell>
          <cell r="AX579">
            <v>205</v>
          </cell>
          <cell r="AY579">
            <v>350</v>
          </cell>
          <cell r="AZ579">
            <v>1240</v>
          </cell>
          <cell r="BA579">
            <v>4570</v>
          </cell>
          <cell r="BB579">
            <v>2.9</v>
          </cell>
          <cell r="BC579">
            <v>930</v>
          </cell>
          <cell r="BD579">
            <v>395</v>
          </cell>
          <cell r="BE579">
            <v>30</v>
          </cell>
          <cell r="BF579">
            <v>30</v>
          </cell>
          <cell r="BG579">
            <v>335</v>
          </cell>
          <cell r="BH579">
            <v>530</v>
          </cell>
          <cell r="BI579">
            <v>3025</v>
          </cell>
          <cell r="BJ579">
            <v>4.4000000000000004</v>
          </cell>
          <cell r="BK579">
            <v>13310.000000000002</v>
          </cell>
          <cell r="BL579">
            <v>1.8</v>
          </cell>
          <cell r="BM579">
            <v>5445</v>
          </cell>
          <cell r="BN579">
            <v>3025</v>
          </cell>
          <cell r="BO579">
            <v>755</v>
          </cell>
          <cell r="BP579">
            <v>2265</v>
          </cell>
          <cell r="BQ579">
            <v>0</v>
          </cell>
          <cell r="BR579">
            <v>3025</v>
          </cell>
          <cell r="BS579">
            <v>1735</v>
          </cell>
          <cell r="BT579">
            <v>950</v>
          </cell>
          <cell r="BU579">
            <v>340</v>
          </cell>
          <cell r="BV579">
            <v>3025</v>
          </cell>
          <cell r="BW579">
            <v>580</v>
          </cell>
          <cell r="BX579">
            <v>1435</v>
          </cell>
          <cell r="BY579">
            <v>660</v>
          </cell>
          <cell r="BZ579">
            <v>185</v>
          </cell>
          <cell r="CA579">
            <v>60</v>
          </cell>
          <cell r="CB579">
            <v>40</v>
          </cell>
          <cell r="CC579">
            <v>20</v>
          </cell>
          <cell r="CD579">
            <v>0</v>
          </cell>
          <cell r="CE579">
            <v>35</v>
          </cell>
          <cell r="CF579">
            <v>3025</v>
          </cell>
          <cell r="CG579">
            <v>5</v>
          </cell>
          <cell r="CH579">
            <v>15</v>
          </cell>
          <cell r="CI579">
            <v>40</v>
          </cell>
          <cell r="CJ579">
            <v>545</v>
          </cell>
          <cell r="CK579">
            <v>50</v>
          </cell>
          <cell r="CL579">
            <v>2275</v>
          </cell>
          <cell r="CM579">
            <v>100</v>
          </cell>
          <cell r="CN579">
            <v>0</v>
          </cell>
          <cell r="CO579">
            <v>3020</v>
          </cell>
          <cell r="CP579">
            <v>1240</v>
          </cell>
          <cell r="CQ579">
            <v>915</v>
          </cell>
          <cell r="CR579">
            <v>415</v>
          </cell>
          <cell r="CS579">
            <v>410</v>
          </cell>
          <cell r="CT579">
            <v>40</v>
          </cell>
          <cell r="CU579">
            <v>6370</v>
          </cell>
          <cell r="CV579">
            <v>2.1</v>
          </cell>
          <cell r="CW579">
            <v>3020</v>
          </cell>
          <cell r="CX579">
            <v>1565</v>
          </cell>
          <cell r="CY579">
            <v>20</v>
          </cell>
          <cell r="CZ579">
            <v>1440</v>
          </cell>
        </row>
        <row r="580">
          <cell r="A580" t="str">
            <v>4620243.00</v>
          </cell>
          <cell r="B580" t="str">
            <v>0243.00</v>
          </cell>
          <cell r="C580" t="str">
            <v>Villeray-Saint-Michel-Parc-Extension</v>
          </cell>
          <cell r="D580">
            <v>3365</v>
          </cell>
          <cell r="E580">
            <v>1575</v>
          </cell>
          <cell r="F580">
            <v>1155</v>
          </cell>
          <cell r="G580">
            <v>100</v>
          </cell>
          <cell r="H580">
            <v>310</v>
          </cell>
          <cell r="I580">
            <v>230</v>
          </cell>
          <cell r="J580">
            <v>3365</v>
          </cell>
          <cell r="K580">
            <v>2960</v>
          </cell>
          <cell r="L580">
            <v>405</v>
          </cell>
          <cell r="M580">
            <v>1015</v>
          </cell>
          <cell r="N580">
            <v>460</v>
          </cell>
          <cell r="O580">
            <v>260</v>
          </cell>
          <cell r="P580">
            <v>190</v>
          </cell>
          <cell r="Q580">
            <v>110</v>
          </cell>
          <cell r="R580">
            <v>1010</v>
          </cell>
          <cell r="S580">
            <v>755</v>
          </cell>
          <cell r="T580">
            <v>560</v>
          </cell>
          <cell r="U580">
            <v>185</v>
          </cell>
          <cell r="V580">
            <v>375</v>
          </cell>
          <cell r="W580">
            <v>150</v>
          </cell>
          <cell r="X580">
            <v>120</v>
          </cell>
          <cell r="Y580">
            <v>110</v>
          </cell>
          <cell r="Z580">
            <v>190</v>
          </cell>
          <cell r="AA580">
            <v>105</v>
          </cell>
          <cell r="AB580">
            <v>90</v>
          </cell>
          <cell r="AC580">
            <v>45</v>
          </cell>
          <cell r="AD580">
            <v>40</v>
          </cell>
          <cell r="AE580">
            <v>0</v>
          </cell>
          <cell r="AF580">
            <v>260</v>
          </cell>
          <cell r="AG580">
            <v>215</v>
          </cell>
          <cell r="AH580">
            <v>135</v>
          </cell>
          <cell r="AI580">
            <v>50</v>
          </cell>
          <cell r="AJ580">
            <v>25</v>
          </cell>
          <cell r="AK580">
            <v>45</v>
          </cell>
          <cell r="AL580">
            <v>30</v>
          </cell>
          <cell r="AM580">
            <v>15</v>
          </cell>
          <cell r="AN580">
            <v>0</v>
          </cell>
          <cell r="AO580">
            <v>1245</v>
          </cell>
          <cell r="AP580">
            <v>335</v>
          </cell>
          <cell r="AQ580">
            <v>390</v>
          </cell>
          <cell r="AR580">
            <v>85</v>
          </cell>
          <cell r="AS580">
            <v>225</v>
          </cell>
          <cell r="AT580">
            <v>210</v>
          </cell>
          <cell r="AU580">
            <v>1.2</v>
          </cell>
          <cell r="AV580">
            <v>4010</v>
          </cell>
          <cell r="AW580">
            <v>995</v>
          </cell>
          <cell r="AX580">
            <v>145</v>
          </cell>
          <cell r="AY580">
            <v>235</v>
          </cell>
          <cell r="AZ580">
            <v>615</v>
          </cell>
          <cell r="BA580">
            <v>3015</v>
          </cell>
          <cell r="BB580">
            <v>3</v>
          </cell>
          <cell r="BC580">
            <v>585</v>
          </cell>
          <cell r="BD580">
            <v>240</v>
          </cell>
          <cell r="BE580">
            <v>40</v>
          </cell>
          <cell r="BF580">
            <v>10</v>
          </cell>
          <cell r="BG580">
            <v>190</v>
          </cell>
          <cell r="BH580">
            <v>350</v>
          </cell>
          <cell r="BI580">
            <v>1775</v>
          </cell>
          <cell r="BJ580">
            <v>4.4000000000000004</v>
          </cell>
          <cell r="BK580">
            <v>7810.0000000000009</v>
          </cell>
          <cell r="BL580">
            <v>2</v>
          </cell>
          <cell r="BM580">
            <v>3550</v>
          </cell>
          <cell r="BN580">
            <v>1775</v>
          </cell>
          <cell r="BO580">
            <v>380</v>
          </cell>
          <cell r="BP580">
            <v>1395</v>
          </cell>
          <cell r="BQ580">
            <v>0</v>
          </cell>
          <cell r="BR580">
            <v>1775</v>
          </cell>
          <cell r="BS580">
            <v>1030</v>
          </cell>
          <cell r="BT580">
            <v>535</v>
          </cell>
          <cell r="BU580">
            <v>215</v>
          </cell>
          <cell r="BV580">
            <v>1775</v>
          </cell>
          <cell r="BW580">
            <v>200</v>
          </cell>
          <cell r="BX580">
            <v>880</v>
          </cell>
          <cell r="BY580">
            <v>455</v>
          </cell>
          <cell r="BZ580">
            <v>145</v>
          </cell>
          <cell r="CA580">
            <v>10</v>
          </cell>
          <cell r="CB580">
            <v>75</v>
          </cell>
          <cell r="CC580">
            <v>0</v>
          </cell>
          <cell r="CD580">
            <v>0</v>
          </cell>
          <cell r="CE580">
            <v>0</v>
          </cell>
          <cell r="CF580">
            <v>1775</v>
          </cell>
          <cell r="CG580">
            <v>5</v>
          </cell>
          <cell r="CH580">
            <v>0</v>
          </cell>
          <cell r="CI580">
            <v>0</v>
          </cell>
          <cell r="CJ580">
            <v>390</v>
          </cell>
          <cell r="CK580">
            <v>5</v>
          </cell>
          <cell r="CL580">
            <v>1355</v>
          </cell>
          <cell r="CM580">
            <v>20</v>
          </cell>
          <cell r="CN580">
            <v>0</v>
          </cell>
          <cell r="CO580">
            <v>1775</v>
          </cell>
          <cell r="CP580">
            <v>620</v>
          </cell>
          <cell r="CQ580">
            <v>560</v>
          </cell>
          <cell r="CR580">
            <v>280</v>
          </cell>
          <cell r="CS580">
            <v>285</v>
          </cell>
          <cell r="CT580">
            <v>35</v>
          </cell>
          <cell r="CU580">
            <v>4005</v>
          </cell>
          <cell r="CV580">
            <v>2.2999999999999998</v>
          </cell>
          <cell r="CW580">
            <v>1775</v>
          </cell>
          <cell r="CX580">
            <v>1000</v>
          </cell>
          <cell r="CY580">
            <v>0</v>
          </cell>
          <cell r="CZ580">
            <v>765</v>
          </cell>
        </row>
        <row r="581">
          <cell r="A581" t="str">
            <v>4620244.00</v>
          </cell>
          <cell r="B581" t="str">
            <v>0244.00</v>
          </cell>
          <cell r="C581" t="str">
            <v>Villeray-Saint-Michel-Parc-Extension</v>
          </cell>
          <cell r="D581">
            <v>1870</v>
          </cell>
          <cell r="E581">
            <v>1015</v>
          </cell>
          <cell r="F581">
            <v>500</v>
          </cell>
          <cell r="G581">
            <v>40</v>
          </cell>
          <cell r="H581">
            <v>200</v>
          </cell>
          <cell r="I581">
            <v>115</v>
          </cell>
          <cell r="J581">
            <v>1870</v>
          </cell>
          <cell r="K581">
            <v>1485</v>
          </cell>
          <cell r="L581">
            <v>380</v>
          </cell>
          <cell r="M581">
            <v>580</v>
          </cell>
          <cell r="N581">
            <v>330</v>
          </cell>
          <cell r="O581">
            <v>145</v>
          </cell>
          <cell r="P581">
            <v>80</v>
          </cell>
          <cell r="Q581">
            <v>25</v>
          </cell>
          <cell r="R581">
            <v>580</v>
          </cell>
          <cell r="S581">
            <v>430</v>
          </cell>
          <cell r="T581">
            <v>225</v>
          </cell>
          <cell r="U581">
            <v>125</v>
          </cell>
          <cell r="V581">
            <v>110</v>
          </cell>
          <cell r="W581">
            <v>70</v>
          </cell>
          <cell r="X581">
            <v>30</v>
          </cell>
          <cell r="Y581">
            <v>0</v>
          </cell>
          <cell r="Z581">
            <v>205</v>
          </cell>
          <cell r="AA581">
            <v>120</v>
          </cell>
          <cell r="AB581">
            <v>85</v>
          </cell>
          <cell r="AC581">
            <v>30</v>
          </cell>
          <cell r="AD581">
            <v>40</v>
          </cell>
          <cell r="AE581">
            <v>10</v>
          </cell>
          <cell r="AF581">
            <v>145</v>
          </cell>
          <cell r="AG581">
            <v>145</v>
          </cell>
          <cell r="AH581">
            <v>85</v>
          </cell>
          <cell r="AI581">
            <v>45</v>
          </cell>
          <cell r="AJ581">
            <v>15</v>
          </cell>
          <cell r="AK581">
            <v>0</v>
          </cell>
          <cell r="AL581">
            <v>0</v>
          </cell>
          <cell r="AM581">
            <v>0</v>
          </cell>
          <cell r="AN581">
            <v>0</v>
          </cell>
          <cell r="AO581">
            <v>535</v>
          </cell>
          <cell r="AP581">
            <v>140</v>
          </cell>
          <cell r="AQ581">
            <v>200</v>
          </cell>
          <cell r="AR581">
            <v>60</v>
          </cell>
          <cell r="AS581">
            <v>75</v>
          </cell>
          <cell r="AT581">
            <v>50</v>
          </cell>
          <cell r="AU581">
            <v>0.9</v>
          </cell>
          <cell r="AV581">
            <v>2230</v>
          </cell>
          <cell r="AW581">
            <v>680</v>
          </cell>
          <cell r="AX581">
            <v>60</v>
          </cell>
          <cell r="AY581">
            <v>190</v>
          </cell>
          <cell r="AZ581">
            <v>425</v>
          </cell>
          <cell r="BA581">
            <v>1550</v>
          </cell>
          <cell r="BB581">
            <v>2.7</v>
          </cell>
          <cell r="BC581">
            <v>250</v>
          </cell>
          <cell r="BD581">
            <v>140</v>
          </cell>
          <cell r="BE581">
            <v>15</v>
          </cell>
          <cell r="BF581">
            <v>10</v>
          </cell>
          <cell r="BG581">
            <v>115</v>
          </cell>
          <cell r="BH581">
            <v>110</v>
          </cell>
          <cell r="BI581">
            <v>1095</v>
          </cell>
          <cell r="BJ581">
            <v>4.4000000000000004</v>
          </cell>
          <cell r="BK581">
            <v>4818</v>
          </cell>
          <cell r="BL581">
            <v>1.9</v>
          </cell>
          <cell r="BM581">
            <v>2080.5</v>
          </cell>
          <cell r="BN581">
            <v>1095</v>
          </cell>
          <cell r="BO581">
            <v>220</v>
          </cell>
          <cell r="BP581">
            <v>880</v>
          </cell>
          <cell r="BQ581">
            <v>0</v>
          </cell>
          <cell r="BR581">
            <v>1095</v>
          </cell>
          <cell r="BS581">
            <v>630</v>
          </cell>
          <cell r="BT581">
            <v>360</v>
          </cell>
          <cell r="BU581">
            <v>100</v>
          </cell>
          <cell r="BV581">
            <v>1095</v>
          </cell>
          <cell r="BW581">
            <v>285</v>
          </cell>
          <cell r="BX581">
            <v>545</v>
          </cell>
          <cell r="BY581">
            <v>155</v>
          </cell>
          <cell r="BZ581">
            <v>80</v>
          </cell>
          <cell r="CA581">
            <v>0</v>
          </cell>
          <cell r="CB581">
            <v>0</v>
          </cell>
          <cell r="CC581">
            <v>25</v>
          </cell>
          <cell r="CD581">
            <v>0</v>
          </cell>
          <cell r="CE581">
            <v>0</v>
          </cell>
          <cell r="CF581">
            <v>1095</v>
          </cell>
          <cell r="CG581">
            <v>0</v>
          </cell>
          <cell r="CH581">
            <v>0</v>
          </cell>
          <cell r="CI581">
            <v>0</v>
          </cell>
          <cell r="CJ581">
            <v>265</v>
          </cell>
          <cell r="CK581">
            <v>10</v>
          </cell>
          <cell r="CL581">
            <v>805</v>
          </cell>
          <cell r="CM581">
            <v>10</v>
          </cell>
          <cell r="CN581">
            <v>0</v>
          </cell>
          <cell r="CO581">
            <v>1095</v>
          </cell>
          <cell r="CP581">
            <v>445</v>
          </cell>
          <cell r="CQ581">
            <v>360</v>
          </cell>
          <cell r="CR581">
            <v>145</v>
          </cell>
          <cell r="CS581">
            <v>135</v>
          </cell>
          <cell r="CT581">
            <v>10</v>
          </cell>
          <cell r="CU581">
            <v>2230</v>
          </cell>
          <cell r="CV581">
            <v>2.1</v>
          </cell>
          <cell r="CW581">
            <v>1095</v>
          </cell>
          <cell r="CX581">
            <v>570</v>
          </cell>
          <cell r="CY581">
            <v>10</v>
          </cell>
          <cell r="CZ581">
            <v>520</v>
          </cell>
        </row>
        <row r="582">
          <cell r="A582" t="str">
            <v>4620245.00</v>
          </cell>
          <cell r="B582" t="str">
            <v>0245.00</v>
          </cell>
          <cell r="C582" t="str">
            <v>Villeray-Saint-Michel-Parc-Extension</v>
          </cell>
          <cell r="D582">
            <v>2390</v>
          </cell>
          <cell r="E582">
            <v>1505</v>
          </cell>
          <cell r="F582">
            <v>440</v>
          </cell>
          <cell r="G582">
            <v>85</v>
          </cell>
          <cell r="H582">
            <v>255</v>
          </cell>
          <cell r="I582">
            <v>105</v>
          </cell>
          <cell r="J582">
            <v>2385</v>
          </cell>
          <cell r="K582">
            <v>1900</v>
          </cell>
          <cell r="L582">
            <v>490</v>
          </cell>
          <cell r="M582">
            <v>585</v>
          </cell>
          <cell r="N582">
            <v>350</v>
          </cell>
          <cell r="O582">
            <v>120</v>
          </cell>
          <cell r="P582">
            <v>80</v>
          </cell>
          <cell r="Q582">
            <v>40</v>
          </cell>
          <cell r="R582">
            <v>590</v>
          </cell>
          <cell r="S582">
            <v>455</v>
          </cell>
          <cell r="T582">
            <v>210</v>
          </cell>
          <cell r="U582">
            <v>105</v>
          </cell>
          <cell r="V582">
            <v>100</v>
          </cell>
          <cell r="W582">
            <v>55</v>
          </cell>
          <cell r="X582">
            <v>45</v>
          </cell>
          <cell r="Y582">
            <v>0</v>
          </cell>
          <cell r="Z582">
            <v>245</v>
          </cell>
          <cell r="AA582">
            <v>185</v>
          </cell>
          <cell r="AB582">
            <v>65</v>
          </cell>
          <cell r="AC582">
            <v>30</v>
          </cell>
          <cell r="AD582">
            <v>10</v>
          </cell>
          <cell r="AE582">
            <v>20</v>
          </cell>
          <cell r="AF582">
            <v>130</v>
          </cell>
          <cell r="AG582">
            <v>100</v>
          </cell>
          <cell r="AH582">
            <v>35</v>
          </cell>
          <cell r="AI582">
            <v>25</v>
          </cell>
          <cell r="AJ582">
            <v>40</v>
          </cell>
          <cell r="AK582">
            <v>30</v>
          </cell>
          <cell r="AL582">
            <v>25</v>
          </cell>
          <cell r="AM582">
            <v>10</v>
          </cell>
          <cell r="AN582">
            <v>0</v>
          </cell>
          <cell r="AO582">
            <v>535</v>
          </cell>
          <cell r="AP582">
            <v>105</v>
          </cell>
          <cell r="AQ582">
            <v>185</v>
          </cell>
          <cell r="AR582">
            <v>25</v>
          </cell>
          <cell r="AS582">
            <v>105</v>
          </cell>
          <cell r="AT582">
            <v>105</v>
          </cell>
          <cell r="AU582">
            <v>0.9</v>
          </cell>
          <cell r="AV582">
            <v>2660</v>
          </cell>
          <cell r="AW582">
            <v>1085</v>
          </cell>
          <cell r="AX582">
            <v>85</v>
          </cell>
          <cell r="AY582">
            <v>245</v>
          </cell>
          <cell r="AZ582">
            <v>750</v>
          </cell>
          <cell r="BA582">
            <v>1580</v>
          </cell>
          <cell r="BB582">
            <v>2.7</v>
          </cell>
          <cell r="BC582">
            <v>290</v>
          </cell>
          <cell r="BD582">
            <v>170</v>
          </cell>
          <cell r="BE582">
            <v>0</v>
          </cell>
          <cell r="BF582">
            <v>0</v>
          </cell>
          <cell r="BG582">
            <v>150</v>
          </cell>
          <cell r="BH582">
            <v>120</v>
          </cell>
          <cell r="BI582">
            <v>1470</v>
          </cell>
          <cell r="BJ582">
            <v>4.4000000000000004</v>
          </cell>
          <cell r="BK582">
            <v>6468.0000000000009</v>
          </cell>
          <cell r="BL582">
            <v>1.7</v>
          </cell>
          <cell r="BM582">
            <v>2499</v>
          </cell>
          <cell r="BN582">
            <v>1475</v>
          </cell>
          <cell r="BO582">
            <v>300</v>
          </cell>
          <cell r="BP582">
            <v>1175</v>
          </cell>
          <cell r="BQ582">
            <v>0</v>
          </cell>
          <cell r="BR582">
            <v>1475</v>
          </cell>
          <cell r="BS582">
            <v>825</v>
          </cell>
          <cell r="BT582">
            <v>490</v>
          </cell>
          <cell r="BU582">
            <v>150</v>
          </cell>
          <cell r="BV582">
            <v>1475</v>
          </cell>
          <cell r="BW582">
            <v>535</v>
          </cell>
          <cell r="BX582">
            <v>450</v>
          </cell>
          <cell r="BY582">
            <v>165</v>
          </cell>
          <cell r="BZ582">
            <v>75</v>
          </cell>
          <cell r="CA582">
            <v>120</v>
          </cell>
          <cell r="CB582">
            <v>70</v>
          </cell>
          <cell r="CC582">
            <v>10</v>
          </cell>
          <cell r="CD582">
            <v>15</v>
          </cell>
          <cell r="CE582">
            <v>30</v>
          </cell>
          <cell r="CF582">
            <v>1475</v>
          </cell>
          <cell r="CG582">
            <v>0</v>
          </cell>
          <cell r="CH582">
            <v>20</v>
          </cell>
          <cell r="CI582">
            <v>5</v>
          </cell>
          <cell r="CJ582">
            <v>205</v>
          </cell>
          <cell r="CK582">
            <v>100</v>
          </cell>
          <cell r="CL582">
            <v>1135</v>
          </cell>
          <cell r="CM582">
            <v>10</v>
          </cell>
          <cell r="CN582">
            <v>0</v>
          </cell>
          <cell r="CO582">
            <v>1475</v>
          </cell>
          <cell r="CP582">
            <v>750</v>
          </cell>
          <cell r="CQ582">
            <v>445</v>
          </cell>
          <cell r="CR582">
            <v>155</v>
          </cell>
          <cell r="CS582">
            <v>110</v>
          </cell>
          <cell r="CT582">
            <v>15</v>
          </cell>
          <cell r="CU582">
            <v>2665</v>
          </cell>
          <cell r="CV582">
            <v>1.8</v>
          </cell>
          <cell r="CW582">
            <v>1470</v>
          </cell>
          <cell r="CX582">
            <v>585</v>
          </cell>
          <cell r="CY582">
            <v>0</v>
          </cell>
          <cell r="CZ582">
            <v>885</v>
          </cell>
        </row>
        <row r="583">
          <cell r="A583" t="str">
            <v>4620249.00</v>
          </cell>
          <cell r="B583" t="str">
            <v>0249.00</v>
          </cell>
          <cell r="C583" t="str">
            <v>Villeray-Saint-Michel-Parc-Extension</v>
          </cell>
          <cell r="D583">
            <v>3720</v>
          </cell>
          <cell r="E583">
            <v>1745</v>
          </cell>
          <cell r="F583">
            <v>1240</v>
          </cell>
          <cell r="G583">
            <v>105</v>
          </cell>
          <cell r="H583">
            <v>380</v>
          </cell>
          <cell r="I583">
            <v>255</v>
          </cell>
          <cell r="J583">
            <v>3725</v>
          </cell>
          <cell r="K583">
            <v>3225</v>
          </cell>
          <cell r="L583">
            <v>495</v>
          </cell>
          <cell r="M583">
            <v>1065</v>
          </cell>
          <cell r="N583">
            <v>590</v>
          </cell>
          <cell r="O583">
            <v>265</v>
          </cell>
          <cell r="P583">
            <v>150</v>
          </cell>
          <cell r="Q583">
            <v>55</v>
          </cell>
          <cell r="R583">
            <v>1060</v>
          </cell>
          <cell r="S583">
            <v>855</v>
          </cell>
          <cell r="T583">
            <v>605</v>
          </cell>
          <cell r="U583">
            <v>260</v>
          </cell>
          <cell r="V583">
            <v>345</v>
          </cell>
          <cell r="W583">
            <v>205</v>
          </cell>
          <cell r="X583">
            <v>100</v>
          </cell>
          <cell r="Y583">
            <v>40</v>
          </cell>
          <cell r="Z583">
            <v>250</v>
          </cell>
          <cell r="AA583">
            <v>170</v>
          </cell>
          <cell r="AB583">
            <v>80</v>
          </cell>
          <cell r="AC583">
            <v>30</v>
          </cell>
          <cell r="AD583">
            <v>35</v>
          </cell>
          <cell r="AE583">
            <v>15</v>
          </cell>
          <cell r="AF583">
            <v>205</v>
          </cell>
          <cell r="AG583">
            <v>150</v>
          </cell>
          <cell r="AH583">
            <v>100</v>
          </cell>
          <cell r="AI583">
            <v>30</v>
          </cell>
          <cell r="AJ583">
            <v>15</v>
          </cell>
          <cell r="AK583">
            <v>60</v>
          </cell>
          <cell r="AL583">
            <v>60</v>
          </cell>
          <cell r="AM583">
            <v>0</v>
          </cell>
          <cell r="AN583">
            <v>0</v>
          </cell>
          <cell r="AO583">
            <v>955</v>
          </cell>
          <cell r="AP583">
            <v>215</v>
          </cell>
          <cell r="AQ583">
            <v>330</v>
          </cell>
          <cell r="AR583">
            <v>100</v>
          </cell>
          <cell r="AS583">
            <v>125</v>
          </cell>
          <cell r="AT583">
            <v>185</v>
          </cell>
          <cell r="AU583">
            <v>0.9</v>
          </cell>
          <cell r="AV583">
            <v>4195</v>
          </cell>
          <cell r="AW583">
            <v>1315</v>
          </cell>
          <cell r="AX583">
            <v>115</v>
          </cell>
          <cell r="AY583">
            <v>260</v>
          </cell>
          <cell r="AZ583">
            <v>940</v>
          </cell>
          <cell r="BA583">
            <v>2880</v>
          </cell>
          <cell r="BB583">
            <v>2.7</v>
          </cell>
          <cell r="BC583">
            <v>735</v>
          </cell>
          <cell r="BD583">
            <v>245</v>
          </cell>
          <cell r="BE583">
            <v>50</v>
          </cell>
          <cell r="BF583">
            <v>0</v>
          </cell>
          <cell r="BG583">
            <v>195</v>
          </cell>
          <cell r="BH583">
            <v>490</v>
          </cell>
          <cell r="BI583">
            <v>2105</v>
          </cell>
          <cell r="BJ583">
            <v>4.5</v>
          </cell>
          <cell r="BK583">
            <v>9472.5</v>
          </cell>
          <cell r="BL583">
            <v>1.8</v>
          </cell>
          <cell r="BM583">
            <v>3789</v>
          </cell>
          <cell r="BN583">
            <v>2105</v>
          </cell>
          <cell r="BO583">
            <v>720</v>
          </cell>
          <cell r="BP583">
            <v>1385</v>
          </cell>
          <cell r="BQ583">
            <v>0</v>
          </cell>
          <cell r="BR583">
            <v>2105</v>
          </cell>
          <cell r="BS583">
            <v>1125</v>
          </cell>
          <cell r="BT583">
            <v>770</v>
          </cell>
          <cell r="BU583">
            <v>205</v>
          </cell>
          <cell r="BV583">
            <v>2105</v>
          </cell>
          <cell r="BW583">
            <v>350</v>
          </cell>
          <cell r="BX583">
            <v>1165</v>
          </cell>
          <cell r="BY583">
            <v>350</v>
          </cell>
          <cell r="BZ583">
            <v>110</v>
          </cell>
          <cell r="CA583">
            <v>65</v>
          </cell>
          <cell r="CB583">
            <v>15</v>
          </cell>
          <cell r="CC583">
            <v>20</v>
          </cell>
          <cell r="CD583">
            <v>20</v>
          </cell>
          <cell r="CE583">
            <v>0</v>
          </cell>
          <cell r="CF583">
            <v>2095</v>
          </cell>
          <cell r="CG583">
            <v>250</v>
          </cell>
          <cell r="CH583">
            <v>55</v>
          </cell>
          <cell r="CI583">
            <v>30</v>
          </cell>
          <cell r="CJ583">
            <v>415</v>
          </cell>
          <cell r="CK583">
            <v>10</v>
          </cell>
          <cell r="CL583">
            <v>1290</v>
          </cell>
          <cell r="CM583">
            <v>35</v>
          </cell>
          <cell r="CN583">
            <v>5</v>
          </cell>
          <cell r="CO583">
            <v>2100</v>
          </cell>
          <cell r="CP583">
            <v>935</v>
          </cell>
          <cell r="CQ583">
            <v>615</v>
          </cell>
          <cell r="CR583">
            <v>290</v>
          </cell>
          <cell r="CS583">
            <v>235</v>
          </cell>
          <cell r="CT583">
            <v>25</v>
          </cell>
          <cell r="CU583">
            <v>4185</v>
          </cell>
          <cell r="CV583">
            <v>2</v>
          </cell>
          <cell r="CW583">
            <v>2105</v>
          </cell>
          <cell r="CX583">
            <v>1020</v>
          </cell>
          <cell r="CY583">
            <v>20</v>
          </cell>
          <cell r="CZ583">
            <v>1060</v>
          </cell>
        </row>
        <row r="584">
          <cell r="A584" t="str">
            <v>4620250.00</v>
          </cell>
          <cell r="B584" t="str">
            <v>0250.00</v>
          </cell>
          <cell r="C584" t="str">
            <v>Villeray-Saint-Michel-Parc-Extension</v>
          </cell>
          <cell r="D584">
            <v>3270</v>
          </cell>
          <cell r="E584">
            <v>1485</v>
          </cell>
          <cell r="F584">
            <v>1135</v>
          </cell>
          <cell r="G584">
            <v>95</v>
          </cell>
          <cell r="H584">
            <v>320</v>
          </cell>
          <cell r="I584">
            <v>235</v>
          </cell>
          <cell r="J584">
            <v>3270</v>
          </cell>
          <cell r="K584">
            <v>2900</v>
          </cell>
          <cell r="L584">
            <v>375</v>
          </cell>
          <cell r="M584">
            <v>970</v>
          </cell>
          <cell r="N584">
            <v>520</v>
          </cell>
          <cell r="O584">
            <v>220</v>
          </cell>
          <cell r="P584">
            <v>170</v>
          </cell>
          <cell r="Q584">
            <v>60</v>
          </cell>
          <cell r="R584">
            <v>970</v>
          </cell>
          <cell r="S584">
            <v>740</v>
          </cell>
          <cell r="T584">
            <v>550</v>
          </cell>
          <cell r="U584">
            <v>205</v>
          </cell>
          <cell r="V584">
            <v>340</v>
          </cell>
          <cell r="W584">
            <v>155</v>
          </cell>
          <cell r="X584">
            <v>130</v>
          </cell>
          <cell r="Y584">
            <v>60</v>
          </cell>
          <cell r="Z584">
            <v>190</v>
          </cell>
          <cell r="AA584">
            <v>130</v>
          </cell>
          <cell r="AB584">
            <v>60</v>
          </cell>
          <cell r="AC584">
            <v>30</v>
          </cell>
          <cell r="AD584">
            <v>35</v>
          </cell>
          <cell r="AE584">
            <v>0</v>
          </cell>
          <cell r="AF584">
            <v>230</v>
          </cell>
          <cell r="AG584">
            <v>185</v>
          </cell>
          <cell r="AH584">
            <v>155</v>
          </cell>
          <cell r="AI584">
            <v>20</v>
          </cell>
          <cell r="AJ584">
            <v>0</v>
          </cell>
          <cell r="AK584">
            <v>45</v>
          </cell>
          <cell r="AL584">
            <v>25</v>
          </cell>
          <cell r="AM584">
            <v>20</v>
          </cell>
          <cell r="AN584">
            <v>0</v>
          </cell>
          <cell r="AO584">
            <v>980</v>
          </cell>
          <cell r="AP584">
            <v>220</v>
          </cell>
          <cell r="AQ584">
            <v>305</v>
          </cell>
          <cell r="AR584">
            <v>115</v>
          </cell>
          <cell r="AS584">
            <v>200</v>
          </cell>
          <cell r="AT584">
            <v>135</v>
          </cell>
          <cell r="AU584">
            <v>1</v>
          </cell>
          <cell r="AV584">
            <v>3805</v>
          </cell>
          <cell r="AW584">
            <v>1110</v>
          </cell>
          <cell r="AX584">
            <v>155</v>
          </cell>
          <cell r="AY584">
            <v>200</v>
          </cell>
          <cell r="AZ584">
            <v>760</v>
          </cell>
          <cell r="BA584">
            <v>2695</v>
          </cell>
          <cell r="BB584">
            <v>2.8</v>
          </cell>
          <cell r="BC584">
            <v>655</v>
          </cell>
          <cell r="BD584">
            <v>315</v>
          </cell>
          <cell r="BE584">
            <v>50</v>
          </cell>
          <cell r="BF584">
            <v>15</v>
          </cell>
          <cell r="BG584">
            <v>245</v>
          </cell>
          <cell r="BH584">
            <v>340</v>
          </cell>
          <cell r="BI584">
            <v>1830</v>
          </cell>
          <cell r="BJ584">
            <v>4.5999999999999996</v>
          </cell>
          <cell r="BK584">
            <v>8418</v>
          </cell>
          <cell r="BL584">
            <v>2</v>
          </cell>
          <cell r="BM584">
            <v>3660</v>
          </cell>
          <cell r="BN584">
            <v>1830</v>
          </cell>
          <cell r="BO584">
            <v>695</v>
          </cell>
          <cell r="BP584">
            <v>1130</v>
          </cell>
          <cell r="BQ584">
            <v>0</v>
          </cell>
          <cell r="BR584">
            <v>1825</v>
          </cell>
          <cell r="BS584">
            <v>1190</v>
          </cell>
          <cell r="BT584">
            <v>500</v>
          </cell>
          <cell r="BU584">
            <v>140</v>
          </cell>
          <cell r="BV584">
            <v>1830</v>
          </cell>
          <cell r="BW584">
            <v>235</v>
          </cell>
          <cell r="BX584">
            <v>1055</v>
          </cell>
          <cell r="BY584">
            <v>330</v>
          </cell>
          <cell r="BZ584">
            <v>115</v>
          </cell>
          <cell r="CA584">
            <v>20</v>
          </cell>
          <cell r="CB584">
            <v>20</v>
          </cell>
          <cell r="CC584">
            <v>35</v>
          </cell>
          <cell r="CD584">
            <v>10</v>
          </cell>
          <cell r="CE584">
            <v>10</v>
          </cell>
          <cell r="CF584">
            <v>1825</v>
          </cell>
          <cell r="CG584">
            <v>25</v>
          </cell>
          <cell r="CH584">
            <v>210</v>
          </cell>
          <cell r="CI584">
            <v>60</v>
          </cell>
          <cell r="CJ584">
            <v>340</v>
          </cell>
          <cell r="CK584">
            <v>5</v>
          </cell>
          <cell r="CL584">
            <v>1110</v>
          </cell>
          <cell r="CM584">
            <v>80</v>
          </cell>
          <cell r="CN584">
            <v>0</v>
          </cell>
          <cell r="CO584">
            <v>1830</v>
          </cell>
          <cell r="CP584">
            <v>755</v>
          </cell>
          <cell r="CQ584">
            <v>570</v>
          </cell>
          <cell r="CR584">
            <v>240</v>
          </cell>
          <cell r="CS584">
            <v>235</v>
          </cell>
          <cell r="CT584">
            <v>30</v>
          </cell>
          <cell r="CU584">
            <v>3805</v>
          </cell>
          <cell r="CV584">
            <v>2.1</v>
          </cell>
          <cell r="CW584">
            <v>1825</v>
          </cell>
          <cell r="CX584">
            <v>935</v>
          </cell>
          <cell r="CY584">
            <v>20</v>
          </cell>
          <cell r="CZ584">
            <v>875</v>
          </cell>
        </row>
        <row r="585">
          <cell r="A585" t="str">
            <v>4620251.01</v>
          </cell>
          <cell r="B585" t="str">
            <v>0251.01</v>
          </cell>
          <cell r="C585" t="str">
            <v>Villeray-Saint-Michel-Parc-Extension</v>
          </cell>
          <cell r="D585">
            <v>3325</v>
          </cell>
          <cell r="E585">
            <v>1360</v>
          </cell>
          <cell r="F585">
            <v>1185</v>
          </cell>
          <cell r="G585">
            <v>100</v>
          </cell>
          <cell r="H585">
            <v>315</v>
          </cell>
          <cell r="I585">
            <v>375</v>
          </cell>
          <cell r="J585">
            <v>3325</v>
          </cell>
          <cell r="K585">
            <v>3015</v>
          </cell>
          <cell r="L585">
            <v>310</v>
          </cell>
          <cell r="M585">
            <v>960</v>
          </cell>
          <cell r="N585">
            <v>520</v>
          </cell>
          <cell r="O585">
            <v>220</v>
          </cell>
          <cell r="P585">
            <v>165</v>
          </cell>
          <cell r="Q585">
            <v>55</v>
          </cell>
          <cell r="R585">
            <v>960</v>
          </cell>
          <cell r="S585">
            <v>690</v>
          </cell>
          <cell r="T585">
            <v>535</v>
          </cell>
          <cell r="U585">
            <v>235</v>
          </cell>
          <cell r="V585">
            <v>300</v>
          </cell>
          <cell r="W585">
            <v>120</v>
          </cell>
          <cell r="X585">
            <v>125</v>
          </cell>
          <cell r="Y585">
            <v>55</v>
          </cell>
          <cell r="Z585">
            <v>150</v>
          </cell>
          <cell r="AA585">
            <v>95</v>
          </cell>
          <cell r="AB585">
            <v>55</v>
          </cell>
          <cell r="AC585">
            <v>25</v>
          </cell>
          <cell r="AD585">
            <v>25</v>
          </cell>
          <cell r="AE585">
            <v>0</v>
          </cell>
          <cell r="AF585">
            <v>270</v>
          </cell>
          <cell r="AG585">
            <v>220</v>
          </cell>
          <cell r="AH585">
            <v>155</v>
          </cell>
          <cell r="AI585">
            <v>60</v>
          </cell>
          <cell r="AJ585">
            <v>10</v>
          </cell>
          <cell r="AK585">
            <v>50</v>
          </cell>
          <cell r="AL585">
            <v>35</v>
          </cell>
          <cell r="AM585">
            <v>10</v>
          </cell>
          <cell r="AN585">
            <v>0</v>
          </cell>
          <cell r="AO585">
            <v>1010</v>
          </cell>
          <cell r="AP585">
            <v>205</v>
          </cell>
          <cell r="AQ585">
            <v>280</v>
          </cell>
          <cell r="AR585">
            <v>115</v>
          </cell>
          <cell r="AS585">
            <v>185</v>
          </cell>
          <cell r="AT585">
            <v>220</v>
          </cell>
          <cell r="AU585">
            <v>1.1000000000000001</v>
          </cell>
          <cell r="AV585">
            <v>3400</v>
          </cell>
          <cell r="AW585">
            <v>735</v>
          </cell>
          <cell r="AX585">
            <v>65</v>
          </cell>
          <cell r="AY585">
            <v>135</v>
          </cell>
          <cell r="AZ585">
            <v>535</v>
          </cell>
          <cell r="BA585">
            <v>2660</v>
          </cell>
          <cell r="BB585">
            <v>2.8</v>
          </cell>
          <cell r="BC585">
            <v>620</v>
          </cell>
          <cell r="BD585">
            <v>250</v>
          </cell>
          <cell r="BE585">
            <v>25</v>
          </cell>
          <cell r="BF585">
            <v>0</v>
          </cell>
          <cell r="BG585">
            <v>225</v>
          </cell>
          <cell r="BH585">
            <v>370</v>
          </cell>
          <cell r="BI585">
            <v>1530</v>
          </cell>
          <cell r="BJ585">
            <v>4.7</v>
          </cell>
          <cell r="BK585">
            <v>7191</v>
          </cell>
          <cell r="BL585">
            <v>2.1</v>
          </cell>
          <cell r="BM585">
            <v>3213</v>
          </cell>
          <cell r="BN585">
            <v>1525</v>
          </cell>
          <cell r="BO585">
            <v>555</v>
          </cell>
          <cell r="BP585">
            <v>975</v>
          </cell>
          <cell r="BQ585">
            <v>0</v>
          </cell>
          <cell r="BR585">
            <v>1525</v>
          </cell>
          <cell r="BS585">
            <v>845</v>
          </cell>
          <cell r="BT585">
            <v>555</v>
          </cell>
          <cell r="BU585">
            <v>125</v>
          </cell>
          <cell r="BV585">
            <v>1525</v>
          </cell>
          <cell r="BW585">
            <v>125</v>
          </cell>
          <cell r="BX585">
            <v>680</v>
          </cell>
          <cell r="BY585">
            <v>460</v>
          </cell>
          <cell r="BZ585">
            <v>120</v>
          </cell>
          <cell r="CA585">
            <v>80</v>
          </cell>
          <cell r="CB585">
            <v>25</v>
          </cell>
          <cell r="CC585">
            <v>20</v>
          </cell>
          <cell r="CD585">
            <v>10</v>
          </cell>
          <cell r="CE585">
            <v>0</v>
          </cell>
          <cell r="CF585">
            <v>1525</v>
          </cell>
          <cell r="CG585">
            <v>110</v>
          </cell>
          <cell r="CH585">
            <v>15</v>
          </cell>
          <cell r="CI585">
            <v>15</v>
          </cell>
          <cell r="CJ585">
            <v>485</v>
          </cell>
          <cell r="CK585">
            <v>140</v>
          </cell>
          <cell r="CL585">
            <v>755</v>
          </cell>
          <cell r="CM585">
            <v>10</v>
          </cell>
          <cell r="CN585">
            <v>0</v>
          </cell>
          <cell r="CO585">
            <v>1525</v>
          </cell>
          <cell r="CP585">
            <v>535</v>
          </cell>
          <cell r="CQ585">
            <v>500</v>
          </cell>
          <cell r="CR585">
            <v>240</v>
          </cell>
          <cell r="CS585">
            <v>225</v>
          </cell>
          <cell r="CT585">
            <v>30</v>
          </cell>
          <cell r="CU585">
            <v>3400</v>
          </cell>
          <cell r="CV585">
            <v>2.2000000000000002</v>
          </cell>
          <cell r="CW585">
            <v>1525</v>
          </cell>
          <cell r="CX585">
            <v>895</v>
          </cell>
          <cell r="CY585">
            <v>30</v>
          </cell>
          <cell r="CZ585">
            <v>605</v>
          </cell>
        </row>
        <row r="586">
          <cell r="A586" t="str">
            <v>4620251.02</v>
          </cell>
          <cell r="B586" t="str">
            <v>0251.02</v>
          </cell>
          <cell r="C586" t="str">
            <v>Villeray-Saint-Michel-Parc-Extension</v>
          </cell>
          <cell r="D586">
            <v>2165</v>
          </cell>
          <cell r="E586">
            <v>990</v>
          </cell>
          <cell r="F586">
            <v>755</v>
          </cell>
          <cell r="G586">
            <v>85</v>
          </cell>
          <cell r="H586">
            <v>215</v>
          </cell>
          <cell r="I586">
            <v>115</v>
          </cell>
          <cell r="J586">
            <v>2160</v>
          </cell>
          <cell r="K586">
            <v>1950</v>
          </cell>
          <cell r="L586">
            <v>215</v>
          </cell>
          <cell r="M586">
            <v>640</v>
          </cell>
          <cell r="N586">
            <v>320</v>
          </cell>
          <cell r="O586">
            <v>145</v>
          </cell>
          <cell r="P586">
            <v>75</v>
          </cell>
          <cell r="Q586">
            <v>100</v>
          </cell>
          <cell r="R586">
            <v>635</v>
          </cell>
          <cell r="S586">
            <v>475</v>
          </cell>
          <cell r="T586">
            <v>355</v>
          </cell>
          <cell r="U586">
            <v>140</v>
          </cell>
          <cell r="V586">
            <v>215</v>
          </cell>
          <cell r="W586">
            <v>85</v>
          </cell>
          <cell r="X586">
            <v>60</v>
          </cell>
          <cell r="Y586">
            <v>70</v>
          </cell>
          <cell r="Z586">
            <v>115</v>
          </cell>
          <cell r="AA586">
            <v>90</v>
          </cell>
          <cell r="AB586">
            <v>25</v>
          </cell>
          <cell r="AC586">
            <v>10</v>
          </cell>
          <cell r="AD586">
            <v>0</v>
          </cell>
          <cell r="AE586">
            <v>20</v>
          </cell>
          <cell r="AF586">
            <v>160</v>
          </cell>
          <cell r="AG586">
            <v>145</v>
          </cell>
          <cell r="AH586">
            <v>80</v>
          </cell>
          <cell r="AI586">
            <v>45</v>
          </cell>
          <cell r="AJ586">
            <v>15</v>
          </cell>
          <cell r="AK586">
            <v>15</v>
          </cell>
          <cell r="AL586">
            <v>10</v>
          </cell>
          <cell r="AM586">
            <v>10</v>
          </cell>
          <cell r="AN586">
            <v>10</v>
          </cell>
          <cell r="AO586">
            <v>770</v>
          </cell>
          <cell r="AP586">
            <v>130</v>
          </cell>
          <cell r="AQ586">
            <v>220</v>
          </cell>
          <cell r="AR586">
            <v>120</v>
          </cell>
          <cell r="AS586">
            <v>195</v>
          </cell>
          <cell r="AT586">
            <v>100</v>
          </cell>
          <cell r="AU586">
            <v>1.2</v>
          </cell>
          <cell r="AV586">
            <v>2530</v>
          </cell>
          <cell r="AW586">
            <v>650</v>
          </cell>
          <cell r="AX586">
            <v>80</v>
          </cell>
          <cell r="AY586">
            <v>80</v>
          </cell>
          <cell r="AZ586">
            <v>485</v>
          </cell>
          <cell r="BA586">
            <v>1885</v>
          </cell>
          <cell r="BB586">
            <v>3</v>
          </cell>
          <cell r="BC586">
            <v>330</v>
          </cell>
          <cell r="BD586">
            <v>150</v>
          </cell>
          <cell r="BE586">
            <v>10</v>
          </cell>
          <cell r="BF586">
            <v>10</v>
          </cell>
          <cell r="BG586">
            <v>135</v>
          </cell>
          <cell r="BH586">
            <v>180</v>
          </cell>
          <cell r="BI586">
            <v>1155</v>
          </cell>
          <cell r="BJ586">
            <v>4.5</v>
          </cell>
          <cell r="BK586">
            <v>5197.5</v>
          </cell>
          <cell r="BL586">
            <v>2</v>
          </cell>
          <cell r="BM586">
            <v>2310</v>
          </cell>
          <cell r="BN586">
            <v>1155</v>
          </cell>
          <cell r="BO586">
            <v>355</v>
          </cell>
          <cell r="BP586">
            <v>800</v>
          </cell>
          <cell r="BQ586">
            <v>0</v>
          </cell>
          <cell r="BR586">
            <v>1160</v>
          </cell>
          <cell r="BS586">
            <v>570</v>
          </cell>
          <cell r="BT586">
            <v>415</v>
          </cell>
          <cell r="BU586">
            <v>170</v>
          </cell>
          <cell r="BV586">
            <v>1160</v>
          </cell>
          <cell r="BW586">
            <v>100</v>
          </cell>
          <cell r="BX586">
            <v>590</v>
          </cell>
          <cell r="BY586">
            <v>230</v>
          </cell>
          <cell r="BZ586">
            <v>110</v>
          </cell>
          <cell r="CA586">
            <v>70</v>
          </cell>
          <cell r="CB586">
            <v>35</v>
          </cell>
          <cell r="CC586">
            <v>10</v>
          </cell>
          <cell r="CD586">
            <v>0</v>
          </cell>
          <cell r="CE586">
            <v>0</v>
          </cell>
          <cell r="CF586">
            <v>1155</v>
          </cell>
          <cell r="CG586">
            <v>20</v>
          </cell>
          <cell r="CH586">
            <v>15</v>
          </cell>
          <cell r="CI586">
            <v>10</v>
          </cell>
          <cell r="CJ586">
            <v>180</v>
          </cell>
          <cell r="CK586">
            <v>0</v>
          </cell>
          <cell r="CL586">
            <v>905</v>
          </cell>
          <cell r="CM586">
            <v>30</v>
          </cell>
          <cell r="CN586">
            <v>0</v>
          </cell>
          <cell r="CO586">
            <v>1155</v>
          </cell>
          <cell r="CP586">
            <v>460</v>
          </cell>
          <cell r="CQ586">
            <v>320</v>
          </cell>
          <cell r="CR586">
            <v>175</v>
          </cell>
          <cell r="CS586">
            <v>170</v>
          </cell>
          <cell r="CT586">
            <v>25</v>
          </cell>
          <cell r="CU586">
            <v>2565</v>
          </cell>
          <cell r="CV586">
            <v>2.2000000000000002</v>
          </cell>
          <cell r="CW586">
            <v>1160</v>
          </cell>
          <cell r="CX586">
            <v>625</v>
          </cell>
          <cell r="CY586">
            <v>0</v>
          </cell>
          <cell r="CZ586">
            <v>525</v>
          </cell>
        </row>
        <row r="587">
          <cell r="A587" t="str">
            <v>4620252.00</v>
          </cell>
          <cell r="B587" t="str">
            <v>0252.00</v>
          </cell>
          <cell r="C587" t="str">
            <v>Villeray-Saint-Michel-Parc-Extension</v>
          </cell>
          <cell r="D587">
            <v>4080</v>
          </cell>
          <cell r="E587">
            <v>1670</v>
          </cell>
          <cell r="F587">
            <v>1600</v>
          </cell>
          <cell r="G587">
            <v>125</v>
          </cell>
          <cell r="H587">
            <v>430</v>
          </cell>
          <cell r="I587">
            <v>250</v>
          </cell>
          <cell r="J587">
            <v>4080</v>
          </cell>
          <cell r="K587">
            <v>3670</v>
          </cell>
          <cell r="L587">
            <v>410</v>
          </cell>
          <cell r="M587">
            <v>1370</v>
          </cell>
          <cell r="N587">
            <v>685</v>
          </cell>
          <cell r="O587">
            <v>355</v>
          </cell>
          <cell r="P587">
            <v>230</v>
          </cell>
          <cell r="Q587">
            <v>90</v>
          </cell>
          <cell r="R587">
            <v>1365</v>
          </cell>
          <cell r="S587">
            <v>960</v>
          </cell>
          <cell r="T587">
            <v>755</v>
          </cell>
          <cell r="U587">
            <v>290</v>
          </cell>
          <cell r="V587">
            <v>470</v>
          </cell>
          <cell r="W587">
            <v>235</v>
          </cell>
          <cell r="X587">
            <v>155</v>
          </cell>
          <cell r="Y587">
            <v>80</v>
          </cell>
          <cell r="Z587">
            <v>205</v>
          </cell>
          <cell r="AA587">
            <v>135</v>
          </cell>
          <cell r="AB587">
            <v>70</v>
          </cell>
          <cell r="AC587">
            <v>25</v>
          </cell>
          <cell r="AD587">
            <v>30</v>
          </cell>
          <cell r="AE587">
            <v>15</v>
          </cell>
          <cell r="AF587">
            <v>405</v>
          </cell>
          <cell r="AG587">
            <v>350</v>
          </cell>
          <cell r="AH587">
            <v>225</v>
          </cell>
          <cell r="AI587">
            <v>80</v>
          </cell>
          <cell r="AJ587">
            <v>40</v>
          </cell>
          <cell r="AK587">
            <v>60</v>
          </cell>
          <cell r="AL587">
            <v>35</v>
          </cell>
          <cell r="AM587">
            <v>15</v>
          </cell>
          <cell r="AN587">
            <v>10</v>
          </cell>
          <cell r="AO587">
            <v>1530</v>
          </cell>
          <cell r="AP587">
            <v>395</v>
          </cell>
          <cell r="AQ587">
            <v>470</v>
          </cell>
          <cell r="AR587">
            <v>140</v>
          </cell>
          <cell r="AS587">
            <v>225</v>
          </cell>
          <cell r="AT587">
            <v>285</v>
          </cell>
          <cell r="AU587">
            <v>1.1000000000000001</v>
          </cell>
          <cell r="AV587">
            <v>4905</v>
          </cell>
          <cell r="AW587">
            <v>1050</v>
          </cell>
          <cell r="AX587">
            <v>140</v>
          </cell>
          <cell r="AY587">
            <v>145</v>
          </cell>
          <cell r="AZ587">
            <v>765</v>
          </cell>
          <cell r="BA587">
            <v>3855</v>
          </cell>
          <cell r="BB587">
            <v>2.8</v>
          </cell>
          <cell r="BC587">
            <v>720</v>
          </cell>
          <cell r="BD587">
            <v>275</v>
          </cell>
          <cell r="BE587">
            <v>45</v>
          </cell>
          <cell r="BF587">
            <v>15</v>
          </cell>
          <cell r="BG587">
            <v>215</v>
          </cell>
          <cell r="BH587">
            <v>445</v>
          </cell>
          <cell r="BI587">
            <v>2200</v>
          </cell>
          <cell r="BJ587">
            <v>4.3</v>
          </cell>
          <cell r="BK587">
            <v>9460</v>
          </cell>
          <cell r="BL587">
            <v>1.9</v>
          </cell>
          <cell r="BM587">
            <v>4180</v>
          </cell>
          <cell r="BN587">
            <v>2200</v>
          </cell>
          <cell r="BO587">
            <v>725</v>
          </cell>
          <cell r="BP587">
            <v>1470</v>
          </cell>
          <cell r="BQ587">
            <v>0</v>
          </cell>
          <cell r="BR587">
            <v>2200</v>
          </cell>
          <cell r="BS587">
            <v>1290</v>
          </cell>
          <cell r="BT587">
            <v>620</v>
          </cell>
          <cell r="BU587">
            <v>285</v>
          </cell>
          <cell r="BV587">
            <v>2200</v>
          </cell>
          <cell r="BW587">
            <v>245</v>
          </cell>
          <cell r="BX587">
            <v>1100</v>
          </cell>
          <cell r="BY587">
            <v>520</v>
          </cell>
          <cell r="BZ587">
            <v>245</v>
          </cell>
          <cell r="CA587">
            <v>35</v>
          </cell>
          <cell r="CB587">
            <v>15</v>
          </cell>
          <cell r="CC587">
            <v>35</v>
          </cell>
          <cell r="CD587">
            <v>0</v>
          </cell>
          <cell r="CE587">
            <v>0</v>
          </cell>
          <cell r="CF587">
            <v>2200</v>
          </cell>
          <cell r="CG587">
            <v>55</v>
          </cell>
          <cell r="CH587">
            <v>50</v>
          </cell>
          <cell r="CI587">
            <v>5</v>
          </cell>
          <cell r="CJ587">
            <v>350</v>
          </cell>
          <cell r="CK587">
            <v>10</v>
          </cell>
          <cell r="CL587">
            <v>1655</v>
          </cell>
          <cell r="CM587">
            <v>70</v>
          </cell>
          <cell r="CN587">
            <v>0</v>
          </cell>
          <cell r="CO587">
            <v>2200</v>
          </cell>
          <cell r="CP587">
            <v>765</v>
          </cell>
          <cell r="CQ587">
            <v>710</v>
          </cell>
          <cell r="CR587">
            <v>355</v>
          </cell>
          <cell r="CS587">
            <v>330</v>
          </cell>
          <cell r="CT587">
            <v>40</v>
          </cell>
          <cell r="CU587">
            <v>4905</v>
          </cell>
          <cell r="CV587">
            <v>2.2000000000000002</v>
          </cell>
          <cell r="CW587">
            <v>2200</v>
          </cell>
          <cell r="CX587">
            <v>1310</v>
          </cell>
          <cell r="CY587">
            <v>30</v>
          </cell>
          <cell r="CZ587">
            <v>860</v>
          </cell>
        </row>
        <row r="588">
          <cell r="A588" t="str">
            <v>4620253.00</v>
          </cell>
          <cell r="B588" t="str">
            <v>0253.00</v>
          </cell>
          <cell r="C588" t="str">
            <v>Villeray-Saint-Michel-Parc-Extension</v>
          </cell>
          <cell r="D588">
            <v>2350</v>
          </cell>
          <cell r="E588">
            <v>925</v>
          </cell>
          <cell r="F588">
            <v>980</v>
          </cell>
          <cell r="G588">
            <v>75</v>
          </cell>
          <cell r="H588">
            <v>235</v>
          </cell>
          <cell r="I588">
            <v>145</v>
          </cell>
          <cell r="J588">
            <v>2350</v>
          </cell>
          <cell r="K588">
            <v>2155</v>
          </cell>
          <cell r="L588">
            <v>195</v>
          </cell>
          <cell r="M588">
            <v>820</v>
          </cell>
          <cell r="N588">
            <v>370</v>
          </cell>
          <cell r="O588">
            <v>205</v>
          </cell>
          <cell r="P588">
            <v>190</v>
          </cell>
          <cell r="Q588">
            <v>50</v>
          </cell>
          <cell r="R588">
            <v>825</v>
          </cell>
          <cell r="S588">
            <v>575</v>
          </cell>
          <cell r="T588">
            <v>485</v>
          </cell>
          <cell r="U588">
            <v>170</v>
          </cell>
          <cell r="V588">
            <v>320</v>
          </cell>
          <cell r="W588">
            <v>105</v>
          </cell>
          <cell r="X588">
            <v>170</v>
          </cell>
          <cell r="Y588">
            <v>40</v>
          </cell>
          <cell r="Z588">
            <v>90</v>
          </cell>
          <cell r="AA588">
            <v>80</v>
          </cell>
          <cell r="AB588">
            <v>15</v>
          </cell>
          <cell r="AC588">
            <v>10</v>
          </cell>
          <cell r="AD588">
            <v>0</v>
          </cell>
          <cell r="AE588">
            <v>0</v>
          </cell>
          <cell r="AF588">
            <v>250</v>
          </cell>
          <cell r="AG588">
            <v>205</v>
          </cell>
          <cell r="AH588">
            <v>105</v>
          </cell>
          <cell r="AI588">
            <v>85</v>
          </cell>
          <cell r="AJ588">
            <v>15</v>
          </cell>
          <cell r="AK588">
            <v>40</v>
          </cell>
          <cell r="AL588">
            <v>30</v>
          </cell>
          <cell r="AM588">
            <v>10</v>
          </cell>
          <cell r="AN588">
            <v>10</v>
          </cell>
          <cell r="AO588">
            <v>1005</v>
          </cell>
          <cell r="AP588">
            <v>260</v>
          </cell>
          <cell r="AQ588">
            <v>275</v>
          </cell>
          <cell r="AR588">
            <v>85</v>
          </cell>
          <cell r="AS588">
            <v>195</v>
          </cell>
          <cell r="AT588">
            <v>195</v>
          </cell>
          <cell r="AU588">
            <v>1.2</v>
          </cell>
          <cell r="AV588">
            <v>2865</v>
          </cell>
          <cell r="AW588">
            <v>465</v>
          </cell>
          <cell r="AX588">
            <v>45</v>
          </cell>
          <cell r="AY588">
            <v>85</v>
          </cell>
          <cell r="AZ588">
            <v>330</v>
          </cell>
          <cell r="BA588">
            <v>2400</v>
          </cell>
          <cell r="BB588">
            <v>2.9</v>
          </cell>
          <cell r="BC588">
            <v>375</v>
          </cell>
          <cell r="BD588">
            <v>130</v>
          </cell>
          <cell r="BE588">
            <v>25</v>
          </cell>
          <cell r="BF588">
            <v>10</v>
          </cell>
          <cell r="BG588">
            <v>95</v>
          </cell>
          <cell r="BH588">
            <v>245</v>
          </cell>
          <cell r="BI588">
            <v>1150</v>
          </cell>
          <cell r="BJ588">
            <v>4.5</v>
          </cell>
          <cell r="BK588">
            <v>5175</v>
          </cell>
          <cell r="BL588">
            <v>2.1</v>
          </cell>
          <cell r="BM588">
            <v>2415</v>
          </cell>
          <cell r="BN588">
            <v>1145</v>
          </cell>
          <cell r="BO588">
            <v>355</v>
          </cell>
          <cell r="BP588">
            <v>795</v>
          </cell>
          <cell r="BQ588">
            <v>0</v>
          </cell>
          <cell r="BR588">
            <v>1150</v>
          </cell>
          <cell r="BS588">
            <v>620</v>
          </cell>
          <cell r="BT588">
            <v>405</v>
          </cell>
          <cell r="BU588">
            <v>125</v>
          </cell>
          <cell r="BV588">
            <v>1150</v>
          </cell>
          <cell r="BW588">
            <v>95</v>
          </cell>
          <cell r="BX588">
            <v>595</v>
          </cell>
          <cell r="BY588">
            <v>285</v>
          </cell>
          <cell r="BZ588">
            <v>105</v>
          </cell>
          <cell r="CA588">
            <v>25</v>
          </cell>
          <cell r="CB588">
            <v>20</v>
          </cell>
          <cell r="CC588">
            <v>20</v>
          </cell>
          <cell r="CD588">
            <v>10</v>
          </cell>
          <cell r="CE588">
            <v>0</v>
          </cell>
          <cell r="CF588">
            <v>1150</v>
          </cell>
          <cell r="CG588">
            <v>15</v>
          </cell>
          <cell r="CH588">
            <v>10</v>
          </cell>
          <cell r="CI588">
            <v>10</v>
          </cell>
          <cell r="CJ588">
            <v>245</v>
          </cell>
          <cell r="CK588">
            <v>0</v>
          </cell>
          <cell r="CL588">
            <v>855</v>
          </cell>
          <cell r="CM588">
            <v>15</v>
          </cell>
          <cell r="CN588">
            <v>0</v>
          </cell>
          <cell r="CO588">
            <v>1145</v>
          </cell>
          <cell r="CP588">
            <v>350</v>
          </cell>
          <cell r="CQ588">
            <v>340</v>
          </cell>
          <cell r="CR588">
            <v>190</v>
          </cell>
          <cell r="CS588">
            <v>220</v>
          </cell>
          <cell r="CT588">
            <v>40</v>
          </cell>
          <cell r="CU588">
            <v>2835</v>
          </cell>
          <cell r="CV588">
            <v>2.5</v>
          </cell>
          <cell r="CW588">
            <v>1145</v>
          </cell>
          <cell r="CX588">
            <v>735</v>
          </cell>
          <cell r="CY588">
            <v>40</v>
          </cell>
          <cell r="CZ588">
            <v>370</v>
          </cell>
        </row>
        <row r="589">
          <cell r="A589" t="str">
            <v>4620254.00</v>
          </cell>
          <cell r="B589" t="str">
            <v>0254.00</v>
          </cell>
          <cell r="C589" t="str">
            <v>Villeray-Saint-Michel-Parc-Extension</v>
          </cell>
          <cell r="D589">
            <v>3280</v>
          </cell>
          <cell r="E589">
            <v>1415</v>
          </cell>
          <cell r="F589">
            <v>1185</v>
          </cell>
          <cell r="G589">
            <v>100</v>
          </cell>
          <cell r="H589">
            <v>370</v>
          </cell>
          <cell r="I589">
            <v>210</v>
          </cell>
          <cell r="J589">
            <v>3280</v>
          </cell>
          <cell r="K589">
            <v>2900</v>
          </cell>
          <cell r="L589">
            <v>380</v>
          </cell>
          <cell r="M589">
            <v>995</v>
          </cell>
          <cell r="N589">
            <v>510</v>
          </cell>
          <cell r="O589">
            <v>210</v>
          </cell>
          <cell r="P589">
            <v>180</v>
          </cell>
          <cell r="Q589">
            <v>95</v>
          </cell>
          <cell r="R589">
            <v>1000</v>
          </cell>
          <cell r="S589">
            <v>745</v>
          </cell>
          <cell r="T589">
            <v>550</v>
          </cell>
          <cell r="U589">
            <v>195</v>
          </cell>
          <cell r="V589">
            <v>355</v>
          </cell>
          <cell r="W589">
            <v>125</v>
          </cell>
          <cell r="X589">
            <v>140</v>
          </cell>
          <cell r="Y589">
            <v>90</v>
          </cell>
          <cell r="Z589">
            <v>190</v>
          </cell>
          <cell r="AA589">
            <v>110</v>
          </cell>
          <cell r="AB589">
            <v>80</v>
          </cell>
          <cell r="AC589">
            <v>35</v>
          </cell>
          <cell r="AD589">
            <v>40</v>
          </cell>
          <cell r="AE589">
            <v>0</v>
          </cell>
          <cell r="AF589">
            <v>255</v>
          </cell>
          <cell r="AG589">
            <v>230</v>
          </cell>
          <cell r="AH589">
            <v>190</v>
          </cell>
          <cell r="AI589">
            <v>35</v>
          </cell>
          <cell r="AJ589">
            <v>0</v>
          </cell>
          <cell r="AK589">
            <v>20</v>
          </cell>
          <cell r="AL589">
            <v>10</v>
          </cell>
          <cell r="AM589">
            <v>10</v>
          </cell>
          <cell r="AN589">
            <v>0</v>
          </cell>
          <cell r="AO589">
            <v>1150</v>
          </cell>
          <cell r="AP589">
            <v>260</v>
          </cell>
          <cell r="AQ589">
            <v>340</v>
          </cell>
          <cell r="AR589">
            <v>140</v>
          </cell>
          <cell r="AS589">
            <v>200</v>
          </cell>
          <cell r="AT589">
            <v>215</v>
          </cell>
          <cell r="AU589">
            <v>1.2</v>
          </cell>
          <cell r="AV589">
            <v>3855</v>
          </cell>
          <cell r="AW589">
            <v>970</v>
          </cell>
          <cell r="AX589">
            <v>65</v>
          </cell>
          <cell r="AY589">
            <v>245</v>
          </cell>
          <cell r="AZ589">
            <v>655</v>
          </cell>
          <cell r="BA589">
            <v>2885</v>
          </cell>
          <cell r="BB589">
            <v>2.9</v>
          </cell>
          <cell r="BC589">
            <v>540</v>
          </cell>
          <cell r="BD589">
            <v>250</v>
          </cell>
          <cell r="BE589">
            <v>35</v>
          </cell>
          <cell r="BF589">
            <v>25</v>
          </cell>
          <cell r="BG589">
            <v>190</v>
          </cell>
          <cell r="BH589">
            <v>290</v>
          </cell>
          <cell r="BI589">
            <v>1735</v>
          </cell>
          <cell r="BJ589">
            <v>4.5999999999999996</v>
          </cell>
          <cell r="BK589">
            <v>7980.9999999999991</v>
          </cell>
          <cell r="BL589">
            <v>2</v>
          </cell>
          <cell r="BM589">
            <v>3470</v>
          </cell>
          <cell r="BN589">
            <v>1735</v>
          </cell>
          <cell r="BO589">
            <v>700</v>
          </cell>
          <cell r="BP589">
            <v>1035</v>
          </cell>
          <cell r="BQ589">
            <v>0</v>
          </cell>
          <cell r="BR589">
            <v>1735</v>
          </cell>
          <cell r="BS589">
            <v>860</v>
          </cell>
          <cell r="BT589">
            <v>685</v>
          </cell>
          <cell r="BU589">
            <v>190</v>
          </cell>
          <cell r="BV589">
            <v>1735</v>
          </cell>
          <cell r="BW589">
            <v>115</v>
          </cell>
          <cell r="BX589">
            <v>990</v>
          </cell>
          <cell r="BY589">
            <v>335</v>
          </cell>
          <cell r="BZ589">
            <v>185</v>
          </cell>
          <cell r="CA589">
            <v>40</v>
          </cell>
          <cell r="CB589">
            <v>30</v>
          </cell>
          <cell r="CC589">
            <v>20</v>
          </cell>
          <cell r="CD589">
            <v>15</v>
          </cell>
          <cell r="CE589">
            <v>10</v>
          </cell>
          <cell r="CF589">
            <v>1735</v>
          </cell>
          <cell r="CG589">
            <v>400</v>
          </cell>
          <cell r="CH589">
            <v>80</v>
          </cell>
          <cell r="CI589">
            <v>0</v>
          </cell>
          <cell r="CJ589">
            <v>75</v>
          </cell>
          <cell r="CK589">
            <v>0</v>
          </cell>
          <cell r="CL589">
            <v>1175</v>
          </cell>
          <cell r="CM589">
            <v>10</v>
          </cell>
          <cell r="CN589">
            <v>0</v>
          </cell>
          <cell r="CO589">
            <v>1735</v>
          </cell>
          <cell r="CP589">
            <v>655</v>
          </cell>
          <cell r="CQ589">
            <v>520</v>
          </cell>
          <cell r="CR589">
            <v>255</v>
          </cell>
          <cell r="CS589">
            <v>265</v>
          </cell>
          <cell r="CT589">
            <v>40</v>
          </cell>
          <cell r="CU589">
            <v>3855</v>
          </cell>
          <cell r="CV589">
            <v>2.2000000000000002</v>
          </cell>
          <cell r="CW589">
            <v>1735</v>
          </cell>
          <cell r="CX589">
            <v>950</v>
          </cell>
          <cell r="CY589">
            <v>25</v>
          </cell>
          <cell r="CZ589">
            <v>760</v>
          </cell>
        </row>
        <row r="590">
          <cell r="A590" t="str">
            <v>4620256.00</v>
          </cell>
          <cell r="B590" t="str">
            <v>0256.00</v>
          </cell>
          <cell r="C590" t="str">
            <v>Villeray-Saint-Michel-Parc-Extension</v>
          </cell>
          <cell r="D590">
            <v>3020</v>
          </cell>
          <cell r="E590">
            <v>1205</v>
          </cell>
          <cell r="F590">
            <v>1245</v>
          </cell>
          <cell r="G590">
            <v>130</v>
          </cell>
          <cell r="H590">
            <v>280</v>
          </cell>
          <cell r="I590">
            <v>160</v>
          </cell>
          <cell r="J590">
            <v>3020</v>
          </cell>
          <cell r="K590">
            <v>2855</v>
          </cell>
          <cell r="L590">
            <v>165</v>
          </cell>
          <cell r="M590">
            <v>975</v>
          </cell>
          <cell r="N590">
            <v>415</v>
          </cell>
          <cell r="O590">
            <v>220</v>
          </cell>
          <cell r="P590">
            <v>195</v>
          </cell>
          <cell r="Q590">
            <v>150</v>
          </cell>
          <cell r="R590">
            <v>975</v>
          </cell>
          <cell r="S590">
            <v>655</v>
          </cell>
          <cell r="T590">
            <v>590</v>
          </cell>
          <cell r="U590">
            <v>225</v>
          </cell>
          <cell r="V590">
            <v>365</v>
          </cell>
          <cell r="W590">
            <v>120</v>
          </cell>
          <cell r="X590">
            <v>135</v>
          </cell>
          <cell r="Y590">
            <v>110</v>
          </cell>
          <cell r="Z590">
            <v>70</v>
          </cell>
          <cell r="AA590">
            <v>25</v>
          </cell>
          <cell r="AB590">
            <v>45</v>
          </cell>
          <cell r="AC590">
            <v>0</v>
          </cell>
          <cell r="AD590">
            <v>0</v>
          </cell>
          <cell r="AE590">
            <v>35</v>
          </cell>
          <cell r="AF590">
            <v>320</v>
          </cell>
          <cell r="AG590">
            <v>270</v>
          </cell>
          <cell r="AH590">
            <v>140</v>
          </cell>
          <cell r="AI590">
            <v>70</v>
          </cell>
          <cell r="AJ590">
            <v>60</v>
          </cell>
          <cell r="AK590">
            <v>45</v>
          </cell>
          <cell r="AL590">
            <v>30</v>
          </cell>
          <cell r="AM590">
            <v>15</v>
          </cell>
          <cell r="AN590">
            <v>0</v>
          </cell>
          <cell r="AO590">
            <v>1445</v>
          </cell>
          <cell r="AP590">
            <v>275</v>
          </cell>
          <cell r="AQ590">
            <v>535</v>
          </cell>
          <cell r="AR590">
            <v>135</v>
          </cell>
          <cell r="AS590">
            <v>315</v>
          </cell>
          <cell r="AT590">
            <v>185</v>
          </cell>
          <cell r="AU590">
            <v>1.5</v>
          </cell>
          <cell r="AV590">
            <v>3815</v>
          </cell>
          <cell r="AW590">
            <v>730</v>
          </cell>
          <cell r="AX590">
            <v>210</v>
          </cell>
          <cell r="AY590">
            <v>140</v>
          </cell>
          <cell r="AZ590">
            <v>385</v>
          </cell>
          <cell r="BA590">
            <v>3085</v>
          </cell>
          <cell r="BB590">
            <v>3.2</v>
          </cell>
          <cell r="BC590">
            <v>420</v>
          </cell>
          <cell r="BD590">
            <v>145</v>
          </cell>
          <cell r="BE590">
            <v>45</v>
          </cell>
          <cell r="BF590">
            <v>0</v>
          </cell>
          <cell r="BG590">
            <v>95</v>
          </cell>
          <cell r="BH590">
            <v>285</v>
          </cell>
          <cell r="BI590">
            <v>1430</v>
          </cell>
          <cell r="BJ590">
            <v>4.7</v>
          </cell>
          <cell r="BK590">
            <v>6721</v>
          </cell>
          <cell r="BL590">
            <v>2.2999999999999998</v>
          </cell>
          <cell r="BM590">
            <v>3288.9999999999995</v>
          </cell>
          <cell r="BN590">
            <v>1430</v>
          </cell>
          <cell r="BO590">
            <v>475</v>
          </cell>
          <cell r="BP590">
            <v>950</v>
          </cell>
          <cell r="BQ590">
            <v>0</v>
          </cell>
          <cell r="BR590">
            <v>1430</v>
          </cell>
          <cell r="BS590">
            <v>740</v>
          </cell>
          <cell r="BT590">
            <v>490</v>
          </cell>
          <cell r="BU590">
            <v>200</v>
          </cell>
          <cell r="BV590">
            <v>1430</v>
          </cell>
          <cell r="BW590">
            <v>145</v>
          </cell>
          <cell r="BX590">
            <v>565</v>
          </cell>
          <cell r="BY590">
            <v>465</v>
          </cell>
          <cell r="BZ590">
            <v>70</v>
          </cell>
          <cell r="CA590">
            <v>50</v>
          </cell>
          <cell r="CB590">
            <v>60</v>
          </cell>
          <cell r="CC590">
            <v>45</v>
          </cell>
          <cell r="CD590">
            <v>10</v>
          </cell>
          <cell r="CE590">
            <v>20</v>
          </cell>
          <cell r="CF590">
            <v>1430</v>
          </cell>
          <cell r="CG590">
            <v>30</v>
          </cell>
          <cell r="CH590">
            <v>10</v>
          </cell>
          <cell r="CI590">
            <v>35</v>
          </cell>
          <cell r="CJ590">
            <v>520</v>
          </cell>
          <cell r="CK590">
            <v>5</v>
          </cell>
          <cell r="CL590">
            <v>790</v>
          </cell>
          <cell r="CM590">
            <v>50</v>
          </cell>
          <cell r="CN590">
            <v>0</v>
          </cell>
          <cell r="CO590">
            <v>1430</v>
          </cell>
          <cell r="CP590">
            <v>385</v>
          </cell>
          <cell r="CQ590">
            <v>395</v>
          </cell>
          <cell r="CR590">
            <v>255</v>
          </cell>
          <cell r="CS590">
            <v>330</v>
          </cell>
          <cell r="CT590">
            <v>65</v>
          </cell>
          <cell r="CU590">
            <v>3815</v>
          </cell>
          <cell r="CV590">
            <v>2.7</v>
          </cell>
          <cell r="CW590">
            <v>1430</v>
          </cell>
          <cell r="CX590">
            <v>950</v>
          </cell>
          <cell r="CY590">
            <v>15</v>
          </cell>
          <cell r="CZ590">
            <v>465</v>
          </cell>
        </row>
        <row r="591">
          <cell r="A591" t="str">
            <v>4620257.00</v>
          </cell>
          <cell r="B591" t="str">
            <v>0257.00</v>
          </cell>
          <cell r="C591" t="str">
            <v>Villeray-Saint-Michel-Parc-Extension</v>
          </cell>
          <cell r="D591">
            <v>3615</v>
          </cell>
          <cell r="E591">
            <v>1345</v>
          </cell>
          <cell r="F591">
            <v>1560</v>
          </cell>
          <cell r="G591">
            <v>115</v>
          </cell>
          <cell r="H591">
            <v>325</v>
          </cell>
          <cell r="I591">
            <v>270</v>
          </cell>
          <cell r="J591">
            <v>3615</v>
          </cell>
          <cell r="K591">
            <v>3385</v>
          </cell>
          <cell r="L591">
            <v>230</v>
          </cell>
          <cell r="M591">
            <v>1285</v>
          </cell>
          <cell r="N591">
            <v>560</v>
          </cell>
          <cell r="O591">
            <v>310</v>
          </cell>
          <cell r="P591">
            <v>250</v>
          </cell>
          <cell r="Q591">
            <v>165</v>
          </cell>
          <cell r="R591">
            <v>1285</v>
          </cell>
          <cell r="S591">
            <v>895</v>
          </cell>
          <cell r="T591">
            <v>765</v>
          </cell>
          <cell r="U591">
            <v>250</v>
          </cell>
          <cell r="V591">
            <v>515</v>
          </cell>
          <cell r="W591">
            <v>185</v>
          </cell>
          <cell r="X591">
            <v>195</v>
          </cell>
          <cell r="Y591">
            <v>140</v>
          </cell>
          <cell r="Z591">
            <v>130</v>
          </cell>
          <cell r="AA591">
            <v>70</v>
          </cell>
          <cell r="AB591">
            <v>60</v>
          </cell>
          <cell r="AC591">
            <v>15</v>
          </cell>
          <cell r="AD591">
            <v>20</v>
          </cell>
          <cell r="AE591">
            <v>20</v>
          </cell>
          <cell r="AF591">
            <v>390</v>
          </cell>
          <cell r="AG591">
            <v>340</v>
          </cell>
          <cell r="AH591">
            <v>210</v>
          </cell>
          <cell r="AI591">
            <v>90</v>
          </cell>
          <cell r="AJ591">
            <v>35</v>
          </cell>
          <cell r="AK591">
            <v>50</v>
          </cell>
          <cell r="AL591">
            <v>35</v>
          </cell>
          <cell r="AM591">
            <v>15</v>
          </cell>
          <cell r="AN591">
            <v>0</v>
          </cell>
          <cell r="AO591">
            <v>1755</v>
          </cell>
          <cell r="AP591">
            <v>375</v>
          </cell>
          <cell r="AQ591">
            <v>585</v>
          </cell>
          <cell r="AR591">
            <v>175</v>
          </cell>
          <cell r="AS591">
            <v>350</v>
          </cell>
          <cell r="AT591">
            <v>265</v>
          </cell>
          <cell r="AU591">
            <v>1.4</v>
          </cell>
          <cell r="AV591">
            <v>4590</v>
          </cell>
          <cell r="AW591">
            <v>655</v>
          </cell>
          <cell r="AX591">
            <v>130</v>
          </cell>
          <cell r="AY591">
            <v>110</v>
          </cell>
          <cell r="AZ591">
            <v>415</v>
          </cell>
          <cell r="BA591">
            <v>3935</v>
          </cell>
          <cell r="BB591">
            <v>3.1</v>
          </cell>
          <cell r="BC591">
            <v>690</v>
          </cell>
          <cell r="BD591">
            <v>265</v>
          </cell>
          <cell r="BE591">
            <v>50</v>
          </cell>
          <cell r="BF591">
            <v>10</v>
          </cell>
          <cell r="BG591">
            <v>205</v>
          </cell>
          <cell r="BH591">
            <v>425</v>
          </cell>
          <cell r="BI591">
            <v>1675</v>
          </cell>
          <cell r="BJ591">
            <v>4.7</v>
          </cell>
          <cell r="BK591">
            <v>7872.5</v>
          </cell>
          <cell r="BL591">
            <v>2.4</v>
          </cell>
          <cell r="BM591">
            <v>4020</v>
          </cell>
          <cell r="BN591">
            <v>1670</v>
          </cell>
          <cell r="BO591">
            <v>495</v>
          </cell>
          <cell r="BP591">
            <v>1180</v>
          </cell>
          <cell r="BQ591">
            <v>0</v>
          </cell>
          <cell r="BR591">
            <v>1675</v>
          </cell>
          <cell r="BS591">
            <v>1030</v>
          </cell>
          <cell r="BT591">
            <v>550</v>
          </cell>
          <cell r="BU591">
            <v>95</v>
          </cell>
          <cell r="BV591">
            <v>1670</v>
          </cell>
          <cell r="BW591">
            <v>35</v>
          </cell>
          <cell r="BX591">
            <v>450</v>
          </cell>
          <cell r="BY591">
            <v>800</v>
          </cell>
          <cell r="BZ591">
            <v>200</v>
          </cell>
          <cell r="CA591">
            <v>90</v>
          </cell>
          <cell r="CB591">
            <v>45</v>
          </cell>
          <cell r="CC591">
            <v>10</v>
          </cell>
          <cell r="CD591">
            <v>15</v>
          </cell>
          <cell r="CE591">
            <v>20</v>
          </cell>
          <cell r="CF591">
            <v>1670</v>
          </cell>
          <cell r="CG591">
            <v>0</v>
          </cell>
          <cell r="CH591">
            <v>5</v>
          </cell>
          <cell r="CI591">
            <v>5</v>
          </cell>
          <cell r="CJ591">
            <v>725</v>
          </cell>
          <cell r="CK591">
            <v>5</v>
          </cell>
          <cell r="CL591">
            <v>935</v>
          </cell>
          <cell r="CM591">
            <v>0</v>
          </cell>
          <cell r="CN591">
            <v>0</v>
          </cell>
          <cell r="CO591">
            <v>1675</v>
          </cell>
          <cell r="CP591">
            <v>415</v>
          </cell>
          <cell r="CQ591">
            <v>455</v>
          </cell>
          <cell r="CR591">
            <v>305</v>
          </cell>
          <cell r="CS591">
            <v>415</v>
          </cell>
          <cell r="CT591">
            <v>80</v>
          </cell>
          <cell r="CU591">
            <v>4590</v>
          </cell>
          <cell r="CV591">
            <v>2.7</v>
          </cell>
          <cell r="CW591">
            <v>1675</v>
          </cell>
          <cell r="CX591">
            <v>1155</v>
          </cell>
          <cell r="CY591">
            <v>65</v>
          </cell>
          <cell r="CZ591">
            <v>455</v>
          </cell>
        </row>
        <row r="592">
          <cell r="A592" t="str">
            <v>4620258.00</v>
          </cell>
          <cell r="B592" t="str">
            <v>0258.00</v>
          </cell>
          <cell r="C592" t="str">
            <v>Villeray-Saint-Michel-Parc-Extension</v>
          </cell>
          <cell r="D592">
            <v>3635</v>
          </cell>
          <cell r="E592">
            <v>1665</v>
          </cell>
          <cell r="F592">
            <v>1315</v>
          </cell>
          <cell r="G592">
            <v>145</v>
          </cell>
          <cell r="H592">
            <v>365</v>
          </cell>
          <cell r="I592">
            <v>155</v>
          </cell>
          <cell r="J592">
            <v>3635</v>
          </cell>
          <cell r="K592">
            <v>3300</v>
          </cell>
          <cell r="L592">
            <v>340</v>
          </cell>
          <cell r="M592">
            <v>1310</v>
          </cell>
          <cell r="N592">
            <v>475</v>
          </cell>
          <cell r="O592">
            <v>355</v>
          </cell>
          <cell r="P592">
            <v>295</v>
          </cell>
          <cell r="Q592">
            <v>185</v>
          </cell>
          <cell r="R592">
            <v>1310</v>
          </cell>
          <cell r="S592">
            <v>810</v>
          </cell>
          <cell r="T592">
            <v>640</v>
          </cell>
          <cell r="U592">
            <v>190</v>
          </cell>
          <cell r="V592">
            <v>450</v>
          </cell>
          <cell r="W592">
            <v>145</v>
          </cell>
          <cell r="X592">
            <v>190</v>
          </cell>
          <cell r="Y592">
            <v>120</v>
          </cell>
          <cell r="Z592">
            <v>170</v>
          </cell>
          <cell r="AA592">
            <v>75</v>
          </cell>
          <cell r="AB592">
            <v>95</v>
          </cell>
          <cell r="AC592">
            <v>45</v>
          </cell>
          <cell r="AD592">
            <v>30</v>
          </cell>
          <cell r="AE592">
            <v>20</v>
          </cell>
          <cell r="AF592">
            <v>495</v>
          </cell>
          <cell r="AG592">
            <v>455</v>
          </cell>
          <cell r="AH592">
            <v>175</v>
          </cell>
          <cell r="AI592">
            <v>160</v>
          </cell>
          <cell r="AJ592">
            <v>120</v>
          </cell>
          <cell r="AK592">
            <v>35</v>
          </cell>
          <cell r="AL592">
            <v>25</v>
          </cell>
          <cell r="AM592">
            <v>0</v>
          </cell>
          <cell r="AN592">
            <v>0</v>
          </cell>
          <cell r="AO592">
            <v>2125</v>
          </cell>
          <cell r="AP592">
            <v>535</v>
          </cell>
          <cell r="AQ592">
            <v>720</v>
          </cell>
          <cell r="AR592">
            <v>220</v>
          </cell>
          <cell r="AS592">
            <v>425</v>
          </cell>
          <cell r="AT592">
            <v>220</v>
          </cell>
          <cell r="AU592">
            <v>1.6</v>
          </cell>
          <cell r="AV592">
            <v>4915</v>
          </cell>
          <cell r="AW592">
            <v>665</v>
          </cell>
          <cell r="AX592">
            <v>115</v>
          </cell>
          <cell r="AY592">
            <v>195</v>
          </cell>
          <cell r="AZ592">
            <v>350</v>
          </cell>
          <cell r="BA592">
            <v>4245</v>
          </cell>
          <cell r="BB592">
            <v>3.2</v>
          </cell>
          <cell r="BC592">
            <v>360</v>
          </cell>
          <cell r="BD592">
            <v>100</v>
          </cell>
          <cell r="BE592">
            <v>0</v>
          </cell>
          <cell r="BF592">
            <v>35</v>
          </cell>
          <cell r="BG592">
            <v>55</v>
          </cell>
          <cell r="BH592">
            <v>260</v>
          </cell>
          <cell r="BI592">
            <v>1735</v>
          </cell>
          <cell r="BJ592">
            <v>4.9000000000000004</v>
          </cell>
          <cell r="BK592">
            <v>8501.5</v>
          </cell>
          <cell r="BL592">
            <v>2.4</v>
          </cell>
          <cell r="BM592">
            <v>4164</v>
          </cell>
          <cell r="BN592">
            <v>1735</v>
          </cell>
          <cell r="BO592">
            <v>350</v>
          </cell>
          <cell r="BP592">
            <v>1385</v>
          </cell>
          <cell r="BQ592">
            <v>0</v>
          </cell>
          <cell r="BR592">
            <v>1735</v>
          </cell>
          <cell r="BS592">
            <v>1010</v>
          </cell>
          <cell r="BT592">
            <v>465</v>
          </cell>
          <cell r="BU592">
            <v>265</v>
          </cell>
          <cell r="BV592">
            <v>1735</v>
          </cell>
          <cell r="BW592">
            <v>175</v>
          </cell>
          <cell r="BX592">
            <v>675</v>
          </cell>
          <cell r="BY592">
            <v>500</v>
          </cell>
          <cell r="BZ592">
            <v>215</v>
          </cell>
          <cell r="CA592">
            <v>95</v>
          </cell>
          <cell r="CB592">
            <v>45</v>
          </cell>
          <cell r="CC592">
            <v>0</v>
          </cell>
          <cell r="CD592">
            <v>10</v>
          </cell>
          <cell r="CE592">
            <v>0</v>
          </cell>
          <cell r="CF592">
            <v>1735</v>
          </cell>
          <cell r="CG592">
            <v>200</v>
          </cell>
          <cell r="CH592">
            <v>20</v>
          </cell>
          <cell r="CI592">
            <v>10</v>
          </cell>
          <cell r="CJ592">
            <v>150</v>
          </cell>
          <cell r="CK592">
            <v>5</v>
          </cell>
          <cell r="CL592">
            <v>1350</v>
          </cell>
          <cell r="CM592">
            <v>10</v>
          </cell>
          <cell r="CN592">
            <v>0</v>
          </cell>
          <cell r="CO592">
            <v>1740</v>
          </cell>
          <cell r="CP592">
            <v>350</v>
          </cell>
          <cell r="CQ592">
            <v>515</v>
          </cell>
          <cell r="CR592">
            <v>365</v>
          </cell>
          <cell r="CS592">
            <v>415</v>
          </cell>
          <cell r="CT592">
            <v>100</v>
          </cell>
          <cell r="CU592">
            <v>4915</v>
          </cell>
          <cell r="CV592">
            <v>2.8</v>
          </cell>
          <cell r="CW592">
            <v>1735</v>
          </cell>
          <cell r="CX592">
            <v>1265</v>
          </cell>
          <cell r="CY592">
            <v>20</v>
          </cell>
          <cell r="CZ592">
            <v>450</v>
          </cell>
        </row>
        <row r="593">
          <cell r="A593" t="str">
            <v>4620259.00</v>
          </cell>
          <cell r="B593" t="str">
            <v>0259.00</v>
          </cell>
          <cell r="C593" t="str">
            <v>Villeray-Saint-Michel-Parc-Extension</v>
          </cell>
          <cell r="D593">
            <v>4755</v>
          </cell>
          <cell r="E593">
            <v>1990</v>
          </cell>
          <cell r="F593">
            <v>1810</v>
          </cell>
          <cell r="G593">
            <v>195</v>
          </cell>
          <cell r="H593">
            <v>520</v>
          </cell>
          <cell r="I593">
            <v>235</v>
          </cell>
          <cell r="J593">
            <v>4755</v>
          </cell>
          <cell r="K593">
            <v>4345</v>
          </cell>
          <cell r="L593">
            <v>410</v>
          </cell>
          <cell r="M593">
            <v>1590</v>
          </cell>
          <cell r="N593">
            <v>635</v>
          </cell>
          <cell r="O593">
            <v>400</v>
          </cell>
          <cell r="P593">
            <v>370</v>
          </cell>
          <cell r="Q593">
            <v>180</v>
          </cell>
          <cell r="R593">
            <v>1590</v>
          </cell>
          <cell r="S593">
            <v>1055</v>
          </cell>
          <cell r="T593">
            <v>855</v>
          </cell>
          <cell r="U593">
            <v>235</v>
          </cell>
          <cell r="V593">
            <v>625</v>
          </cell>
          <cell r="W593">
            <v>190</v>
          </cell>
          <cell r="X593">
            <v>275</v>
          </cell>
          <cell r="Y593">
            <v>160</v>
          </cell>
          <cell r="Z593">
            <v>195</v>
          </cell>
          <cell r="AA593">
            <v>95</v>
          </cell>
          <cell r="AB593">
            <v>95</v>
          </cell>
          <cell r="AC593">
            <v>45</v>
          </cell>
          <cell r="AD593">
            <v>35</v>
          </cell>
          <cell r="AE593">
            <v>15</v>
          </cell>
          <cell r="AF593">
            <v>540</v>
          </cell>
          <cell r="AG593">
            <v>460</v>
          </cell>
          <cell r="AH593">
            <v>265</v>
          </cell>
          <cell r="AI593">
            <v>130</v>
          </cell>
          <cell r="AJ593">
            <v>65</v>
          </cell>
          <cell r="AK593">
            <v>80</v>
          </cell>
          <cell r="AL593">
            <v>40</v>
          </cell>
          <cell r="AM593">
            <v>35</v>
          </cell>
          <cell r="AN593">
            <v>10</v>
          </cell>
          <cell r="AO593">
            <v>2300</v>
          </cell>
          <cell r="AP593">
            <v>655</v>
          </cell>
          <cell r="AQ593">
            <v>795</v>
          </cell>
          <cell r="AR593">
            <v>190</v>
          </cell>
          <cell r="AS593">
            <v>435</v>
          </cell>
          <cell r="AT593">
            <v>225</v>
          </cell>
          <cell r="AU593">
            <v>1.4</v>
          </cell>
          <cell r="AV593">
            <v>6180</v>
          </cell>
          <cell r="AW593">
            <v>1235</v>
          </cell>
          <cell r="AX593">
            <v>245</v>
          </cell>
          <cell r="AY593">
            <v>385</v>
          </cell>
          <cell r="AZ593">
            <v>600</v>
          </cell>
          <cell r="BA593">
            <v>4945</v>
          </cell>
          <cell r="BB593">
            <v>3.1</v>
          </cell>
          <cell r="BC593">
            <v>565</v>
          </cell>
          <cell r="BD593">
            <v>250</v>
          </cell>
          <cell r="BE593">
            <v>60</v>
          </cell>
          <cell r="BF593">
            <v>30</v>
          </cell>
          <cell r="BG593">
            <v>160</v>
          </cell>
          <cell r="BH593">
            <v>315</v>
          </cell>
          <cell r="BI593">
            <v>2360</v>
          </cell>
          <cell r="BJ593">
            <v>4.5</v>
          </cell>
          <cell r="BK593">
            <v>10620</v>
          </cell>
          <cell r="BL593">
            <v>2.2000000000000002</v>
          </cell>
          <cell r="BM593">
            <v>5192</v>
          </cell>
          <cell r="BN593">
            <v>2360</v>
          </cell>
          <cell r="BO593">
            <v>455</v>
          </cell>
          <cell r="BP593">
            <v>1910</v>
          </cell>
          <cell r="BQ593">
            <v>0</v>
          </cell>
          <cell r="BR593">
            <v>2360</v>
          </cell>
          <cell r="BS593">
            <v>1295</v>
          </cell>
          <cell r="BT593">
            <v>770</v>
          </cell>
          <cell r="BU593">
            <v>290</v>
          </cell>
          <cell r="BV593">
            <v>2360</v>
          </cell>
          <cell r="BW593">
            <v>105</v>
          </cell>
          <cell r="BX593">
            <v>860</v>
          </cell>
          <cell r="BY593">
            <v>805</v>
          </cell>
          <cell r="BZ593">
            <v>270</v>
          </cell>
          <cell r="CA593">
            <v>150</v>
          </cell>
          <cell r="CB593">
            <v>55</v>
          </cell>
          <cell r="CC593">
            <v>70</v>
          </cell>
          <cell r="CD593">
            <v>40</v>
          </cell>
          <cell r="CE593">
            <v>0</v>
          </cell>
          <cell r="CF593">
            <v>2360</v>
          </cell>
          <cell r="CG593">
            <v>10</v>
          </cell>
          <cell r="CH593">
            <v>5</v>
          </cell>
          <cell r="CI593">
            <v>0</v>
          </cell>
          <cell r="CJ593">
            <v>315</v>
          </cell>
          <cell r="CK593">
            <v>5</v>
          </cell>
          <cell r="CL593">
            <v>2030</v>
          </cell>
          <cell r="CM593">
            <v>5</v>
          </cell>
          <cell r="CN593">
            <v>0</v>
          </cell>
          <cell r="CO593">
            <v>2360</v>
          </cell>
          <cell r="CP593">
            <v>605</v>
          </cell>
          <cell r="CQ593">
            <v>685</v>
          </cell>
          <cell r="CR593">
            <v>450</v>
          </cell>
          <cell r="CS593">
            <v>535</v>
          </cell>
          <cell r="CT593">
            <v>85</v>
          </cell>
          <cell r="CU593">
            <v>6180</v>
          </cell>
          <cell r="CV593">
            <v>2.6</v>
          </cell>
          <cell r="CW593">
            <v>2360</v>
          </cell>
          <cell r="CX593">
            <v>1510</v>
          </cell>
          <cell r="CY593">
            <v>45</v>
          </cell>
          <cell r="CZ593">
            <v>810</v>
          </cell>
        </row>
        <row r="594">
          <cell r="A594" t="str">
            <v>4620260.00</v>
          </cell>
          <cell r="B594" t="str">
            <v>0260.00</v>
          </cell>
          <cell r="C594" t="str">
            <v>Villeray-Saint-Michel-Parc-Extension</v>
          </cell>
          <cell r="D594">
            <v>1800</v>
          </cell>
          <cell r="E594">
            <v>780</v>
          </cell>
          <cell r="F594">
            <v>720</v>
          </cell>
          <cell r="G594">
            <v>60</v>
          </cell>
          <cell r="H594">
            <v>145</v>
          </cell>
          <cell r="I594">
            <v>100</v>
          </cell>
          <cell r="J594">
            <v>1800</v>
          </cell>
          <cell r="K594">
            <v>1645</v>
          </cell>
          <cell r="L594">
            <v>160</v>
          </cell>
          <cell r="M594">
            <v>605</v>
          </cell>
          <cell r="N594">
            <v>245</v>
          </cell>
          <cell r="O594">
            <v>175</v>
          </cell>
          <cell r="P594">
            <v>95</v>
          </cell>
          <cell r="Q594">
            <v>85</v>
          </cell>
          <cell r="R594">
            <v>605</v>
          </cell>
          <cell r="S594">
            <v>425</v>
          </cell>
          <cell r="T594">
            <v>340</v>
          </cell>
          <cell r="U594">
            <v>105</v>
          </cell>
          <cell r="V594">
            <v>235</v>
          </cell>
          <cell r="W594">
            <v>80</v>
          </cell>
          <cell r="X594">
            <v>80</v>
          </cell>
          <cell r="Y594">
            <v>75</v>
          </cell>
          <cell r="Z594">
            <v>85</v>
          </cell>
          <cell r="AA594">
            <v>50</v>
          </cell>
          <cell r="AB594">
            <v>35</v>
          </cell>
          <cell r="AC594">
            <v>25</v>
          </cell>
          <cell r="AD594">
            <v>10</v>
          </cell>
          <cell r="AE594">
            <v>10</v>
          </cell>
          <cell r="AF594">
            <v>180</v>
          </cell>
          <cell r="AG594">
            <v>170</v>
          </cell>
          <cell r="AH594">
            <v>90</v>
          </cell>
          <cell r="AI594">
            <v>65</v>
          </cell>
          <cell r="AJ594">
            <v>15</v>
          </cell>
          <cell r="AK594">
            <v>10</v>
          </cell>
          <cell r="AL594">
            <v>10</v>
          </cell>
          <cell r="AM594">
            <v>0</v>
          </cell>
          <cell r="AN594">
            <v>0</v>
          </cell>
          <cell r="AO594">
            <v>820</v>
          </cell>
          <cell r="AP594">
            <v>210</v>
          </cell>
          <cell r="AQ594">
            <v>185</v>
          </cell>
          <cell r="AR594">
            <v>80</v>
          </cell>
          <cell r="AS594">
            <v>195</v>
          </cell>
          <cell r="AT594">
            <v>155</v>
          </cell>
          <cell r="AU594">
            <v>1.4</v>
          </cell>
          <cell r="AV594">
            <v>2220</v>
          </cell>
          <cell r="AW594">
            <v>370</v>
          </cell>
          <cell r="AX594">
            <v>75</v>
          </cell>
          <cell r="AY594">
            <v>85</v>
          </cell>
          <cell r="AZ594">
            <v>210</v>
          </cell>
          <cell r="BA594">
            <v>1850</v>
          </cell>
          <cell r="BB594">
            <v>3.1</v>
          </cell>
          <cell r="BC594">
            <v>205</v>
          </cell>
          <cell r="BD594">
            <v>110</v>
          </cell>
          <cell r="BE594">
            <v>35</v>
          </cell>
          <cell r="BF594">
            <v>0</v>
          </cell>
          <cell r="BG594">
            <v>75</v>
          </cell>
          <cell r="BH594">
            <v>95</v>
          </cell>
          <cell r="BI594">
            <v>855</v>
          </cell>
          <cell r="BJ594">
            <v>4.7</v>
          </cell>
          <cell r="BK594">
            <v>4018.5</v>
          </cell>
          <cell r="BL594">
            <v>2.4</v>
          </cell>
          <cell r="BM594">
            <v>2052</v>
          </cell>
          <cell r="BN594">
            <v>855</v>
          </cell>
          <cell r="BO594">
            <v>280</v>
          </cell>
          <cell r="BP594">
            <v>575</v>
          </cell>
          <cell r="BQ594">
            <v>0</v>
          </cell>
          <cell r="BR594">
            <v>855</v>
          </cell>
          <cell r="BS594">
            <v>430</v>
          </cell>
          <cell r="BT594">
            <v>285</v>
          </cell>
          <cell r="BU594">
            <v>140</v>
          </cell>
          <cell r="BV594">
            <v>855</v>
          </cell>
          <cell r="BW594">
            <v>50</v>
          </cell>
          <cell r="BX594">
            <v>350</v>
          </cell>
          <cell r="BY594">
            <v>295</v>
          </cell>
          <cell r="BZ594">
            <v>125</v>
          </cell>
          <cell r="CA594">
            <v>15</v>
          </cell>
          <cell r="CB594">
            <v>15</v>
          </cell>
          <cell r="CC594">
            <v>10</v>
          </cell>
          <cell r="CD594">
            <v>0</v>
          </cell>
          <cell r="CE594">
            <v>0</v>
          </cell>
          <cell r="CF594">
            <v>860</v>
          </cell>
          <cell r="CG594">
            <v>70</v>
          </cell>
          <cell r="CH594">
            <v>5</v>
          </cell>
          <cell r="CI594">
            <v>0</v>
          </cell>
          <cell r="CJ594">
            <v>240</v>
          </cell>
          <cell r="CK594">
            <v>0</v>
          </cell>
          <cell r="CL594">
            <v>530</v>
          </cell>
          <cell r="CM594">
            <v>5</v>
          </cell>
          <cell r="CN594">
            <v>0</v>
          </cell>
          <cell r="CO594">
            <v>855</v>
          </cell>
          <cell r="CP594">
            <v>210</v>
          </cell>
          <cell r="CQ594">
            <v>245</v>
          </cell>
          <cell r="CR594">
            <v>185</v>
          </cell>
          <cell r="CS594">
            <v>190</v>
          </cell>
          <cell r="CT594">
            <v>25</v>
          </cell>
          <cell r="CU594">
            <v>2235</v>
          </cell>
          <cell r="CV594">
            <v>2.6</v>
          </cell>
          <cell r="CW594">
            <v>855</v>
          </cell>
          <cell r="CX594">
            <v>595</v>
          </cell>
          <cell r="CY594">
            <v>10</v>
          </cell>
          <cell r="CZ594">
            <v>260</v>
          </cell>
        </row>
        <row r="595">
          <cell r="A595" t="str">
            <v>4620261.00</v>
          </cell>
          <cell r="B595" t="str">
            <v>0261.00</v>
          </cell>
          <cell r="C595" t="str">
            <v>Villeray-Saint-Michel-Parc-Extension</v>
          </cell>
          <cell r="D595">
            <v>2275</v>
          </cell>
          <cell r="E595">
            <v>865</v>
          </cell>
          <cell r="F595">
            <v>965</v>
          </cell>
          <cell r="G595">
            <v>80</v>
          </cell>
          <cell r="H595">
            <v>220</v>
          </cell>
          <cell r="I595">
            <v>145</v>
          </cell>
          <cell r="J595">
            <v>2280</v>
          </cell>
          <cell r="K595">
            <v>2080</v>
          </cell>
          <cell r="L595">
            <v>195</v>
          </cell>
          <cell r="M595">
            <v>775</v>
          </cell>
          <cell r="N595">
            <v>290</v>
          </cell>
          <cell r="O595">
            <v>200</v>
          </cell>
          <cell r="P595">
            <v>200</v>
          </cell>
          <cell r="Q595">
            <v>85</v>
          </cell>
          <cell r="R595">
            <v>775</v>
          </cell>
          <cell r="S595">
            <v>570</v>
          </cell>
          <cell r="T595">
            <v>470</v>
          </cell>
          <cell r="U595">
            <v>115</v>
          </cell>
          <cell r="V595">
            <v>355</v>
          </cell>
          <cell r="W595">
            <v>105</v>
          </cell>
          <cell r="X595">
            <v>185</v>
          </cell>
          <cell r="Y595">
            <v>70</v>
          </cell>
          <cell r="Z595">
            <v>95</v>
          </cell>
          <cell r="AA595">
            <v>65</v>
          </cell>
          <cell r="AB595">
            <v>30</v>
          </cell>
          <cell r="AC595">
            <v>20</v>
          </cell>
          <cell r="AD595">
            <v>0</v>
          </cell>
          <cell r="AE595">
            <v>15</v>
          </cell>
          <cell r="AF595">
            <v>210</v>
          </cell>
          <cell r="AG595">
            <v>165</v>
          </cell>
          <cell r="AH595">
            <v>90</v>
          </cell>
          <cell r="AI595">
            <v>65</v>
          </cell>
          <cell r="AJ595">
            <v>15</v>
          </cell>
          <cell r="AK595">
            <v>40</v>
          </cell>
          <cell r="AL595">
            <v>15</v>
          </cell>
          <cell r="AM595">
            <v>15</v>
          </cell>
          <cell r="AN595">
            <v>10</v>
          </cell>
          <cell r="AO595">
            <v>1110</v>
          </cell>
          <cell r="AP595">
            <v>280</v>
          </cell>
          <cell r="AQ595">
            <v>370</v>
          </cell>
          <cell r="AR595">
            <v>100</v>
          </cell>
          <cell r="AS595">
            <v>150</v>
          </cell>
          <cell r="AT595">
            <v>210</v>
          </cell>
          <cell r="AU595">
            <v>1.4</v>
          </cell>
          <cell r="AV595">
            <v>2885</v>
          </cell>
          <cell r="AW595">
            <v>425</v>
          </cell>
          <cell r="AX595">
            <v>65</v>
          </cell>
          <cell r="AY595">
            <v>65</v>
          </cell>
          <cell r="AZ595">
            <v>300</v>
          </cell>
          <cell r="BA595">
            <v>2455</v>
          </cell>
          <cell r="BB595">
            <v>3.2</v>
          </cell>
          <cell r="BC595">
            <v>430</v>
          </cell>
          <cell r="BD595">
            <v>160</v>
          </cell>
          <cell r="BE595">
            <v>30</v>
          </cell>
          <cell r="BF595">
            <v>0</v>
          </cell>
          <cell r="BG595">
            <v>125</v>
          </cell>
          <cell r="BH595">
            <v>265</v>
          </cell>
          <cell r="BI595">
            <v>1090</v>
          </cell>
          <cell r="BJ595">
            <v>4.8</v>
          </cell>
          <cell r="BK595">
            <v>5232</v>
          </cell>
          <cell r="BL595">
            <v>2.2000000000000002</v>
          </cell>
          <cell r="BM595">
            <v>2398</v>
          </cell>
          <cell r="BN595">
            <v>1095</v>
          </cell>
          <cell r="BO595">
            <v>400</v>
          </cell>
          <cell r="BP595">
            <v>695</v>
          </cell>
          <cell r="BQ595">
            <v>0</v>
          </cell>
          <cell r="BR595">
            <v>1090</v>
          </cell>
          <cell r="BS595">
            <v>605</v>
          </cell>
          <cell r="BT595">
            <v>390</v>
          </cell>
          <cell r="BU595">
            <v>100</v>
          </cell>
          <cell r="BV595">
            <v>1095</v>
          </cell>
          <cell r="BW595">
            <v>45</v>
          </cell>
          <cell r="BX595">
            <v>570</v>
          </cell>
          <cell r="BY595">
            <v>335</v>
          </cell>
          <cell r="BZ595">
            <v>115</v>
          </cell>
          <cell r="CA595">
            <v>20</v>
          </cell>
          <cell r="CB595">
            <v>10</v>
          </cell>
          <cell r="CC595">
            <v>0</v>
          </cell>
          <cell r="CD595">
            <v>0</v>
          </cell>
          <cell r="CE595">
            <v>0</v>
          </cell>
          <cell r="CF595">
            <v>1095</v>
          </cell>
          <cell r="CG595">
            <v>30</v>
          </cell>
          <cell r="CH595">
            <v>5</v>
          </cell>
          <cell r="CI595">
            <v>0</v>
          </cell>
          <cell r="CJ595">
            <v>410</v>
          </cell>
          <cell r="CK595">
            <v>0</v>
          </cell>
          <cell r="CL595">
            <v>645</v>
          </cell>
          <cell r="CM595">
            <v>5</v>
          </cell>
          <cell r="CN595">
            <v>0</v>
          </cell>
          <cell r="CO595">
            <v>1095</v>
          </cell>
          <cell r="CP595">
            <v>295</v>
          </cell>
          <cell r="CQ595">
            <v>320</v>
          </cell>
          <cell r="CR595">
            <v>195</v>
          </cell>
          <cell r="CS595">
            <v>235</v>
          </cell>
          <cell r="CT595">
            <v>55</v>
          </cell>
          <cell r="CU595">
            <v>2870</v>
          </cell>
          <cell r="CV595">
            <v>2.6</v>
          </cell>
          <cell r="CW595">
            <v>1095</v>
          </cell>
          <cell r="CX595">
            <v>740</v>
          </cell>
          <cell r="CY595">
            <v>20</v>
          </cell>
          <cell r="CZ595">
            <v>335</v>
          </cell>
        </row>
        <row r="596">
          <cell r="A596" t="str">
            <v>4620262.00</v>
          </cell>
          <cell r="B596" t="str">
            <v>0262.00</v>
          </cell>
          <cell r="C596" t="str">
            <v>Villeray-Saint-Michel-Parc-Extension</v>
          </cell>
          <cell r="D596">
            <v>3630</v>
          </cell>
          <cell r="E596">
            <v>1310</v>
          </cell>
          <cell r="F596">
            <v>1655</v>
          </cell>
          <cell r="G596">
            <v>130</v>
          </cell>
          <cell r="H596">
            <v>300</v>
          </cell>
          <cell r="I596">
            <v>245</v>
          </cell>
          <cell r="J596">
            <v>3635</v>
          </cell>
          <cell r="K596">
            <v>3420</v>
          </cell>
          <cell r="L596">
            <v>210</v>
          </cell>
          <cell r="M596">
            <v>1325</v>
          </cell>
          <cell r="N596">
            <v>585</v>
          </cell>
          <cell r="O596">
            <v>365</v>
          </cell>
          <cell r="P596">
            <v>235</v>
          </cell>
          <cell r="Q596">
            <v>135</v>
          </cell>
          <cell r="R596">
            <v>1325</v>
          </cell>
          <cell r="S596">
            <v>925</v>
          </cell>
          <cell r="T596">
            <v>815</v>
          </cell>
          <cell r="U596">
            <v>310</v>
          </cell>
          <cell r="V596">
            <v>505</v>
          </cell>
          <cell r="W596">
            <v>200</v>
          </cell>
          <cell r="X596">
            <v>165</v>
          </cell>
          <cell r="Y596">
            <v>135</v>
          </cell>
          <cell r="Z596">
            <v>110</v>
          </cell>
          <cell r="AA596">
            <v>45</v>
          </cell>
          <cell r="AB596">
            <v>60</v>
          </cell>
          <cell r="AC596">
            <v>35</v>
          </cell>
          <cell r="AD596">
            <v>25</v>
          </cell>
          <cell r="AE596">
            <v>0</v>
          </cell>
          <cell r="AF596">
            <v>400</v>
          </cell>
          <cell r="AG596">
            <v>380</v>
          </cell>
          <cell r="AH596">
            <v>210</v>
          </cell>
          <cell r="AI596">
            <v>125</v>
          </cell>
          <cell r="AJ596">
            <v>40</v>
          </cell>
          <cell r="AK596">
            <v>25</v>
          </cell>
          <cell r="AL596">
            <v>15</v>
          </cell>
          <cell r="AM596">
            <v>10</v>
          </cell>
          <cell r="AN596">
            <v>0</v>
          </cell>
          <cell r="AO596">
            <v>1700</v>
          </cell>
          <cell r="AP596">
            <v>345</v>
          </cell>
          <cell r="AQ596">
            <v>525</v>
          </cell>
          <cell r="AR596">
            <v>180</v>
          </cell>
          <cell r="AS596">
            <v>345</v>
          </cell>
          <cell r="AT596">
            <v>305</v>
          </cell>
          <cell r="AU596">
            <v>1.3</v>
          </cell>
          <cell r="AV596">
            <v>4500</v>
          </cell>
          <cell r="AW596">
            <v>555</v>
          </cell>
          <cell r="AX596">
            <v>105</v>
          </cell>
          <cell r="AY596">
            <v>75</v>
          </cell>
          <cell r="AZ596">
            <v>375</v>
          </cell>
          <cell r="BA596">
            <v>3945</v>
          </cell>
          <cell r="BB596">
            <v>3</v>
          </cell>
          <cell r="BC596">
            <v>665</v>
          </cell>
          <cell r="BD596">
            <v>185</v>
          </cell>
          <cell r="BE596">
            <v>55</v>
          </cell>
          <cell r="BF596">
            <v>0</v>
          </cell>
          <cell r="BG596">
            <v>125</v>
          </cell>
          <cell r="BH596">
            <v>485</v>
          </cell>
          <cell r="BI596">
            <v>1675</v>
          </cell>
          <cell r="BJ596">
            <v>5</v>
          </cell>
          <cell r="BK596">
            <v>8375</v>
          </cell>
          <cell r="BL596">
            <v>2.4</v>
          </cell>
          <cell r="BM596">
            <v>4020</v>
          </cell>
          <cell r="BN596">
            <v>1675</v>
          </cell>
          <cell r="BO596">
            <v>615</v>
          </cell>
          <cell r="BP596">
            <v>1060</v>
          </cell>
          <cell r="BQ596">
            <v>0</v>
          </cell>
          <cell r="BR596">
            <v>1675</v>
          </cell>
          <cell r="BS596">
            <v>950</v>
          </cell>
          <cell r="BT596">
            <v>555</v>
          </cell>
          <cell r="BU596">
            <v>170</v>
          </cell>
          <cell r="BV596">
            <v>1675</v>
          </cell>
          <cell r="BW596">
            <v>90</v>
          </cell>
          <cell r="BX596">
            <v>730</v>
          </cell>
          <cell r="BY596">
            <v>645</v>
          </cell>
          <cell r="BZ596">
            <v>135</v>
          </cell>
          <cell r="CA596">
            <v>35</v>
          </cell>
          <cell r="CB596">
            <v>45</v>
          </cell>
          <cell r="CC596">
            <v>0</v>
          </cell>
          <cell r="CD596">
            <v>0</v>
          </cell>
          <cell r="CE596">
            <v>0</v>
          </cell>
          <cell r="CF596">
            <v>1675</v>
          </cell>
          <cell r="CG596">
            <v>5</v>
          </cell>
          <cell r="CH596">
            <v>0</v>
          </cell>
          <cell r="CI596">
            <v>10</v>
          </cell>
          <cell r="CJ596">
            <v>585</v>
          </cell>
          <cell r="CK596">
            <v>5</v>
          </cell>
          <cell r="CL596">
            <v>1040</v>
          </cell>
          <cell r="CM596">
            <v>30</v>
          </cell>
          <cell r="CN596">
            <v>0</v>
          </cell>
          <cell r="CO596">
            <v>1680</v>
          </cell>
          <cell r="CP596">
            <v>375</v>
          </cell>
          <cell r="CQ596">
            <v>515</v>
          </cell>
          <cell r="CR596">
            <v>340</v>
          </cell>
          <cell r="CS596">
            <v>365</v>
          </cell>
          <cell r="CT596">
            <v>75</v>
          </cell>
          <cell r="CU596">
            <v>4505</v>
          </cell>
          <cell r="CV596">
            <v>2.7</v>
          </cell>
          <cell r="CW596">
            <v>1675</v>
          </cell>
          <cell r="CX596">
            <v>1215</v>
          </cell>
          <cell r="CY596">
            <v>55</v>
          </cell>
          <cell r="CZ596">
            <v>405</v>
          </cell>
        </row>
        <row r="597">
          <cell r="A597" t="str">
            <v>4620263.00</v>
          </cell>
          <cell r="B597" t="str">
            <v>0263.00</v>
          </cell>
          <cell r="C597" t="str">
            <v>Villeray-Saint-Michel-Parc-Extension</v>
          </cell>
          <cell r="D597">
            <v>3325</v>
          </cell>
          <cell r="E597">
            <v>1270</v>
          </cell>
          <cell r="F597">
            <v>1330</v>
          </cell>
          <cell r="G597">
            <v>120</v>
          </cell>
          <cell r="H597">
            <v>310</v>
          </cell>
          <cell r="I597">
            <v>300</v>
          </cell>
          <cell r="J597">
            <v>3325</v>
          </cell>
          <cell r="K597">
            <v>3015</v>
          </cell>
          <cell r="L597">
            <v>310</v>
          </cell>
          <cell r="M597">
            <v>1075</v>
          </cell>
          <cell r="N597">
            <v>505</v>
          </cell>
          <cell r="O597">
            <v>240</v>
          </cell>
          <cell r="P597">
            <v>205</v>
          </cell>
          <cell r="Q597">
            <v>120</v>
          </cell>
          <cell r="R597">
            <v>1075</v>
          </cell>
          <cell r="S597">
            <v>795</v>
          </cell>
          <cell r="T597">
            <v>650</v>
          </cell>
          <cell r="U597">
            <v>235</v>
          </cell>
          <cell r="V597">
            <v>415</v>
          </cell>
          <cell r="W597">
            <v>145</v>
          </cell>
          <cell r="X597">
            <v>175</v>
          </cell>
          <cell r="Y597">
            <v>95</v>
          </cell>
          <cell r="Z597">
            <v>150</v>
          </cell>
          <cell r="AA597">
            <v>85</v>
          </cell>
          <cell r="AB597">
            <v>65</v>
          </cell>
          <cell r="AC597">
            <v>40</v>
          </cell>
          <cell r="AD597">
            <v>10</v>
          </cell>
          <cell r="AE597">
            <v>15</v>
          </cell>
          <cell r="AF597">
            <v>280</v>
          </cell>
          <cell r="AG597">
            <v>240</v>
          </cell>
          <cell r="AH597">
            <v>160</v>
          </cell>
          <cell r="AI597">
            <v>50</v>
          </cell>
          <cell r="AJ597">
            <v>30</v>
          </cell>
          <cell r="AK597">
            <v>35</v>
          </cell>
          <cell r="AL597">
            <v>25</v>
          </cell>
          <cell r="AM597">
            <v>0</v>
          </cell>
          <cell r="AN597">
            <v>10</v>
          </cell>
          <cell r="AO597">
            <v>1310</v>
          </cell>
          <cell r="AP597">
            <v>280</v>
          </cell>
          <cell r="AQ597">
            <v>390</v>
          </cell>
          <cell r="AR597">
            <v>155</v>
          </cell>
          <cell r="AS597">
            <v>235</v>
          </cell>
          <cell r="AT597">
            <v>250</v>
          </cell>
          <cell r="AU597">
            <v>1.2</v>
          </cell>
          <cell r="AV597">
            <v>3940</v>
          </cell>
          <cell r="AW597">
            <v>755</v>
          </cell>
          <cell r="AX597">
            <v>115</v>
          </cell>
          <cell r="AY597">
            <v>85</v>
          </cell>
          <cell r="AZ597">
            <v>555</v>
          </cell>
          <cell r="BA597">
            <v>3185</v>
          </cell>
          <cell r="BB597">
            <v>3</v>
          </cell>
          <cell r="BC597">
            <v>765</v>
          </cell>
          <cell r="BD597">
            <v>320</v>
          </cell>
          <cell r="BE597">
            <v>30</v>
          </cell>
          <cell r="BF597">
            <v>15</v>
          </cell>
          <cell r="BG597">
            <v>280</v>
          </cell>
          <cell r="BH597">
            <v>440</v>
          </cell>
          <cell r="BI597">
            <v>1665</v>
          </cell>
          <cell r="BJ597">
            <v>4.9000000000000004</v>
          </cell>
          <cell r="BK597">
            <v>8158.5000000000009</v>
          </cell>
          <cell r="BL597">
            <v>2.2999999999999998</v>
          </cell>
          <cell r="BM597">
            <v>3829.4999999999995</v>
          </cell>
          <cell r="BN597">
            <v>1665</v>
          </cell>
          <cell r="BO597">
            <v>580</v>
          </cell>
          <cell r="BP597">
            <v>1085</v>
          </cell>
          <cell r="BQ597">
            <v>0</v>
          </cell>
          <cell r="BR597">
            <v>1665</v>
          </cell>
          <cell r="BS597">
            <v>1085</v>
          </cell>
          <cell r="BT597">
            <v>485</v>
          </cell>
          <cell r="BU597">
            <v>100</v>
          </cell>
          <cell r="BV597">
            <v>1665</v>
          </cell>
          <cell r="BW597">
            <v>50</v>
          </cell>
          <cell r="BX597">
            <v>405</v>
          </cell>
          <cell r="BY597">
            <v>610</v>
          </cell>
          <cell r="BZ597">
            <v>200</v>
          </cell>
          <cell r="CA597">
            <v>125</v>
          </cell>
          <cell r="CB597">
            <v>85</v>
          </cell>
          <cell r="CC597">
            <v>120</v>
          </cell>
          <cell r="CD597">
            <v>40</v>
          </cell>
          <cell r="CE597">
            <v>25</v>
          </cell>
          <cell r="CF597">
            <v>1670</v>
          </cell>
          <cell r="CG597">
            <v>20</v>
          </cell>
          <cell r="CH597">
            <v>15</v>
          </cell>
          <cell r="CI597">
            <v>10</v>
          </cell>
          <cell r="CJ597">
            <v>650</v>
          </cell>
          <cell r="CK597">
            <v>5</v>
          </cell>
          <cell r="CL597">
            <v>950</v>
          </cell>
          <cell r="CM597">
            <v>15</v>
          </cell>
          <cell r="CN597">
            <v>0</v>
          </cell>
          <cell r="CO597">
            <v>1665</v>
          </cell>
          <cell r="CP597">
            <v>555</v>
          </cell>
          <cell r="CQ597">
            <v>495</v>
          </cell>
          <cell r="CR597">
            <v>285</v>
          </cell>
          <cell r="CS597">
            <v>280</v>
          </cell>
          <cell r="CT597">
            <v>50</v>
          </cell>
          <cell r="CU597">
            <v>3940</v>
          </cell>
          <cell r="CV597">
            <v>2.4</v>
          </cell>
          <cell r="CW597">
            <v>1665</v>
          </cell>
          <cell r="CX597">
            <v>1045</v>
          </cell>
          <cell r="CY597">
            <v>20</v>
          </cell>
          <cell r="CZ597">
            <v>610</v>
          </cell>
        </row>
        <row r="598">
          <cell r="C598" t="str">
            <v>Villeray-Saint-Michel-Parc-Extension</v>
          </cell>
          <cell r="D598">
            <v>118650</v>
          </cell>
          <cell r="E598">
            <v>54065</v>
          </cell>
          <cell r="F598">
            <v>42915</v>
          </cell>
          <cell r="G598">
            <v>3665</v>
          </cell>
          <cell r="H598">
            <v>10990</v>
          </cell>
          <cell r="I598">
            <v>7105</v>
          </cell>
          <cell r="J598">
            <v>118655</v>
          </cell>
          <cell r="K598">
            <v>105025</v>
          </cell>
          <cell r="L598">
            <v>13640</v>
          </cell>
          <cell r="M598">
            <v>36515</v>
          </cell>
          <cell r="N598">
            <v>17460</v>
          </cell>
          <cell r="O598">
            <v>8920</v>
          </cell>
          <cell r="P598">
            <v>6625</v>
          </cell>
          <cell r="Q598">
            <v>3410</v>
          </cell>
          <cell r="R598">
            <v>36485</v>
          </cell>
          <cell r="S598">
            <v>27225</v>
          </cell>
          <cell r="T598">
            <v>20365</v>
          </cell>
          <cell r="U598">
            <v>7465</v>
          </cell>
          <cell r="V598">
            <v>12920</v>
          </cell>
          <cell r="W598">
            <v>5165</v>
          </cell>
          <cell r="X598">
            <v>4915</v>
          </cell>
          <cell r="Y598">
            <v>2820</v>
          </cell>
          <cell r="Z598">
            <v>6830</v>
          </cell>
          <cell r="AA598">
            <v>4330</v>
          </cell>
          <cell r="AB598">
            <v>2480</v>
          </cell>
          <cell r="AC598">
            <v>1235</v>
          </cell>
          <cell r="AD598">
            <v>855</v>
          </cell>
          <cell r="AE598">
            <v>365</v>
          </cell>
          <cell r="AF598">
            <v>9265</v>
          </cell>
          <cell r="AG598">
            <v>7860</v>
          </cell>
          <cell r="AH598">
            <v>4725</v>
          </cell>
          <cell r="AI598">
            <v>2110</v>
          </cell>
          <cell r="AJ598">
            <v>960</v>
          </cell>
          <cell r="AK598">
            <v>1400</v>
          </cell>
          <cell r="AL598">
            <v>945</v>
          </cell>
          <cell r="AM598">
            <v>340</v>
          </cell>
          <cell r="AN598">
            <v>145</v>
          </cell>
          <cell r="AO598">
            <v>43015</v>
          </cell>
          <cell r="AP598">
            <v>10425</v>
          </cell>
          <cell r="AQ598">
            <v>13500</v>
          </cell>
          <cell r="AR598">
            <v>4205</v>
          </cell>
          <cell r="AS598">
            <v>7840</v>
          </cell>
          <cell r="AT598">
            <v>6955</v>
          </cell>
          <cell r="AU598">
            <v>1.1789776620528984</v>
          </cell>
          <cell r="AV598">
            <v>141760</v>
          </cell>
          <cell r="AW598">
            <v>34985</v>
          </cell>
          <cell r="AX598">
            <v>4145</v>
          </cell>
          <cell r="AY598">
            <v>7635</v>
          </cell>
          <cell r="AZ598">
            <v>23175</v>
          </cell>
          <cell r="BA598">
            <v>106760</v>
          </cell>
          <cell r="BB598">
            <v>2.9261340276826093</v>
          </cell>
          <cell r="BC598">
            <v>18640</v>
          </cell>
          <cell r="BD598">
            <v>7715</v>
          </cell>
          <cell r="BE598">
            <v>1095</v>
          </cell>
          <cell r="BF598">
            <v>395</v>
          </cell>
          <cell r="BG598">
            <v>6195</v>
          </cell>
          <cell r="BH598">
            <v>10925</v>
          </cell>
          <cell r="BI598">
            <v>62845</v>
          </cell>
          <cell r="BJ598">
            <v>4.4650489299069136</v>
          </cell>
          <cell r="BK598">
            <v>280606</v>
          </cell>
          <cell r="BL598">
            <v>1.9089426366457156</v>
          </cell>
          <cell r="BM598">
            <v>119967.5</v>
          </cell>
          <cell r="BN598">
            <v>62840</v>
          </cell>
          <cell r="BO598">
            <v>16815</v>
          </cell>
          <cell r="BP598">
            <v>46025</v>
          </cell>
          <cell r="BQ598">
            <v>0</v>
          </cell>
          <cell r="BR598">
            <v>62835</v>
          </cell>
          <cell r="BS598">
            <v>35500</v>
          </cell>
          <cell r="BT598">
            <v>20290</v>
          </cell>
          <cell r="BU598">
            <v>7025</v>
          </cell>
          <cell r="BV598">
            <v>62850</v>
          </cell>
          <cell r="BW598">
            <v>12950</v>
          </cell>
          <cell r="BX598">
            <v>25685</v>
          </cell>
          <cell r="BY598">
            <v>13885</v>
          </cell>
          <cell r="BZ598">
            <v>4725</v>
          </cell>
          <cell r="CA598">
            <v>1985</v>
          </cell>
          <cell r="CB598">
            <v>1230</v>
          </cell>
          <cell r="CC598">
            <v>985</v>
          </cell>
          <cell r="CD598">
            <v>485</v>
          </cell>
          <cell r="CE598">
            <v>780</v>
          </cell>
          <cell r="CF598">
            <v>62835</v>
          </cell>
          <cell r="CG598">
            <v>1555</v>
          </cell>
          <cell r="CH598">
            <v>750</v>
          </cell>
          <cell r="CI598">
            <v>625</v>
          </cell>
          <cell r="CJ598">
            <v>12310</v>
          </cell>
          <cell r="CK598">
            <v>1980</v>
          </cell>
          <cell r="CL598">
            <v>44870</v>
          </cell>
          <cell r="CM598">
            <v>770</v>
          </cell>
          <cell r="CN598">
            <v>30</v>
          </cell>
          <cell r="CO598">
            <v>62855</v>
          </cell>
          <cell r="CP598">
            <v>23195</v>
          </cell>
          <cell r="CQ598">
            <v>18750</v>
          </cell>
          <cell r="CR598">
            <v>9570</v>
          </cell>
          <cell r="CS598">
            <v>9755</v>
          </cell>
          <cell r="CT598">
            <v>1595</v>
          </cell>
          <cell r="CU598">
            <v>141765</v>
          </cell>
          <cell r="CV598">
            <v>2.2554291623578075</v>
          </cell>
          <cell r="CW598">
            <v>62825</v>
          </cell>
          <cell r="CX598">
            <v>34755</v>
          </cell>
          <cell r="CY598">
            <v>850</v>
          </cell>
          <cell r="CZ598">
            <v>27220</v>
          </cell>
        </row>
        <row r="601">
          <cell r="A601" t="str">
            <v>4620350.00</v>
          </cell>
          <cell r="B601" t="str">
            <v>0350.00</v>
          </cell>
          <cell r="C601" t="str">
            <v>WESTMOUNT</v>
          </cell>
          <cell r="D601">
            <v>2390</v>
          </cell>
          <cell r="E601">
            <v>1095</v>
          </cell>
          <cell r="F601">
            <v>770</v>
          </cell>
          <cell r="G601">
            <v>60</v>
          </cell>
          <cell r="H601">
            <v>225</v>
          </cell>
          <cell r="I601">
            <v>245</v>
          </cell>
          <cell r="J601">
            <v>2390</v>
          </cell>
          <cell r="K601">
            <v>2220</v>
          </cell>
          <cell r="L601">
            <v>165</v>
          </cell>
          <cell r="M601">
            <v>575</v>
          </cell>
          <cell r="N601">
            <v>325</v>
          </cell>
          <cell r="O601">
            <v>120</v>
          </cell>
          <cell r="P601">
            <v>100</v>
          </cell>
          <cell r="Q601">
            <v>25</v>
          </cell>
          <cell r="R601">
            <v>570</v>
          </cell>
          <cell r="S601">
            <v>445</v>
          </cell>
          <cell r="T601">
            <v>360</v>
          </cell>
          <cell r="U601">
            <v>160</v>
          </cell>
          <cell r="V601">
            <v>205</v>
          </cell>
          <cell r="W601">
            <v>75</v>
          </cell>
          <cell r="X601">
            <v>100</v>
          </cell>
          <cell r="Y601">
            <v>20</v>
          </cell>
          <cell r="Z601">
            <v>85</v>
          </cell>
          <cell r="AA601">
            <v>85</v>
          </cell>
          <cell r="AB601">
            <v>0</v>
          </cell>
          <cell r="AC601">
            <v>0</v>
          </cell>
          <cell r="AD601">
            <v>0</v>
          </cell>
          <cell r="AE601">
            <v>0</v>
          </cell>
          <cell r="AF601">
            <v>130</v>
          </cell>
          <cell r="AG601">
            <v>110</v>
          </cell>
          <cell r="AH601">
            <v>80</v>
          </cell>
          <cell r="AI601">
            <v>35</v>
          </cell>
          <cell r="AJ601">
            <v>0</v>
          </cell>
          <cell r="AK601">
            <v>15</v>
          </cell>
          <cell r="AL601">
            <v>0</v>
          </cell>
          <cell r="AM601">
            <v>10</v>
          </cell>
          <cell r="AN601">
            <v>0</v>
          </cell>
          <cell r="AO601">
            <v>530</v>
          </cell>
          <cell r="AP601">
            <v>85</v>
          </cell>
          <cell r="AQ601">
            <v>150</v>
          </cell>
          <cell r="AR601">
            <v>80</v>
          </cell>
          <cell r="AS601">
            <v>155</v>
          </cell>
          <cell r="AT601">
            <v>60</v>
          </cell>
          <cell r="AU601">
            <v>0.9</v>
          </cell>
          <cell r="AV601">
            <v>2265</v>
          </cell>
          <cell r="AW601">
            <v>710</v>
          </cell>
          <cell r="AX601">
            <v>40</v>
          </cell>
          <cell r="AY601">
            <v>65</v>
          </cell>
          <cell r="AZ601">
            <v>600</v>
          </cell>
          <cell r="BA601">
            <v>1550</v>
          </cell>
          <cell r="BB601">
            <v>2.7</v>
          </cell>
          <cell r="BC601">
            <v>490</v>
          </cell>
          <cell r="BD601">
            <v>265</v>
          </cell>
          <cell r="BE601">
            <v>0</v>
          </cell>
          <cell r="BF601">
            <v>0</v>
          </cell>
          <cell r="BG601">
            <v>255</v>
          </cell>
          <cell r="BH601">
            <v>225</v>
          </cell>
          <cell r="BI601">
            <v>1215</v>
          </cell>
          <cell r="BJ601">
            <v>4.8</v>
          </cell>
          <cell r="BK601">
            <v>5832</v>
          </cell>
          <cell r="BL601">
            <v>1.9</v>
          </cell>
          <cell r="BM601">
            <v>2308.5</v>
          </cell>
          <cell r="BN601">
            <v>1215</v>
          </cell>
          <cell r="BO601">
            <v>445</v>
          </cell>
          <cell r="BP601">
            <v>770</v>
          </cell>
          <cell r="BQ601">
            <v>0</v>
          </cell>
          <cell r="BR601">
            <v>1215</v>
          </cell>
          <cell r="BS601">
            <v>705</v>
          </cell>
          <cell r="BT601">
            <v>390</v>
          </cell>
          <cell r="BU601">
            <v>120</v>
          </cell>
          <cell r="BV601">
            <v>1220</v>
          </cell>
          <cell r="BW601">
            <v>460</v>
          </cell>
          <cell r="BX601">
            <v>120</v>
          </cell>
          <cell r="BY601">
            <v>220</v>
          </cell>
          <cell r="BZ601">
            <v>115</v>
          </cell>
          <cell r="CA601">
            <v>25</v>
          </cell>
          <cell r="CB601">
            <v>200</v>
          </cell>
          <cell r="CC601">
            <v>60</v>
          </cell>
          <cell r="CD601">
            <v>0</v>
          </cell>
          <cell r="CE601">
            <v>20</v>
          </cell>
          <cell r="CF601">
            <v>1215</v>
          </cell>
          <cell r="CG601">
            <v>5</v>
          </cell>
          <cell r="CH601">
            <v>5</v>
          </cell>
          <cell r="CI601">
            <v>210</v>
          </cell>
          <cell r="CJ601">
            <v>15</v>
          </cell>
          <cell r="CK601">
            <v>530</v>
          </cell>
          <cell r="CL601">
            <v>445</v>
          </cell>
          <cell r="CM601">
            <v>5</v>
          </cell>
          <cell r="CN601">
            <v>0</v>
          </cell>
          <cell r="CO601">
            <v>1220</v>
          </cell>
          <cell r="CP601">
            <v>600</v>
          </cell>
          <cell r="CQ601">
            <v>355</v>
          </cell>
          <cell r="CR601">
            <v>135</v>
          </cell>
          <cell r="CS601">
            <v>115</v>
          </cell>
          <cell r="CT601">
            <v>10</v>
          </cell>
          <cell r="CU601">
            <v>2265</v>
          </cell>
          <cell r="CV601">
            <v>1.9</v>
          </cell>
          <cell r="CW601">
            <v>1215</v>
          </cell>
          <cell r="CX601">
            <v>575</v>
          </cell>
          <cell r="CY601">
            <v>0</v>
          </cell>
          <cell r="CZ601">
            <v>640</v>
          </cell>
        </row>
        <row r="602">
          <cell r="A602" t="str">
            <v>4620351.00</v>
          </cell>
          <cell r="B602" t="str">
            <v>0351.00</v>
          </cell>
          <cell r="C602" t="str">
            <v>WESTMOUNT</v>
          </cell>
          <cell r="D602">
            <v>4620</v>
          </cell>
          <cell r="E602">
            <v>1580</v>
          </cell>
          <cell r="F602">
            <v>2030</v>
          </cell>
          <cell r="G602">
            <v>85</v>
          </cell>
          <cell r="H602">
            <v>410</v>
          </cell>
          <cell r="I602">
            <v>515</v>
          </cell>
          <cell r="J602">
            <v>4620</v>
          </cell>
          <cell r="K602">
            <v>4300</v>
          </cell>
          <cell r="L602">
            <v>320</v>
          </cell>
          <cell r="M602">
            <v>1315</v>
          </cell>
          <cell r="N602">
            <v>825</v>
          </cell>
          <cell r="O602">
            <v>215</v>
          </cell>
          <cell r="P602">
            <v>175</v>
          </cell>
          <cell r="Q602">
            <v>100</v>
          </cell>
          <cell r="R602">
            <v>1315</v>
          </cell>
          <cell r="S602">
            <v>1155</v>
          </cell>
          <cell r="T602">
            <v>1000</v>
          </cell>
          <cell r="U602">
            <v>610</v>
          </cell>
          <cell r="V602">
            <v>390</v>
          </cell>
          <cell r="W602">
            <v>145</v>
          </cell>
          <cell r="X602">
            <v>160</v>
          </cell>
          <cell r="Y602">
            <v>80</v>
          </cell>
          <cell r="Z602">
            <v>160</v>
          </cell>
          <cell r="AA602">
            <v>105</v>
          </cell>
          <cell r="AB602">
            <v>55</v>
          </cell>
          <cell r="AC602">
            <v>40</v>
          </cell>
          <cell r="AD602">
            <v>10</v>
          </cell>
          <cell r="AE602">
            <v>10</v>
          </cell>
          <cell r="AF602">
            <v>155</v>
          </cell>
          <cell r="AG602">
            <v>105</v>
          </cell>
          <cell r="AH602">
            <v>85</v>
          </cell>
          <cell r="AI602">
            <v>10</v>
          </cell>
          <cell r="AJ602">
            <v>10</v>
          </cell>
          <cell r="AK602">
            <v>50</v>
          </cell>
          <cell r="AL602">
            <v>30</v>
          </cell>
          <cell r="AM602">
            <v>15</v>
          </cell>
          <cell r="AN602">
            <v>0</v>
          </cell>
          <cell r="AO602">
            <v>1050</v>
          </cell>
          <cell r="AP602">
            <v>175</v>
          </cell>
          <cell r="AQ602">
            <v>340</v>
          </cell>
          <cell r="AR602">
            <v>120</v>
          </cell>
          <cell r="AS602">
            <v>285</v>
          </cell>
          <cell r="AT602">
            <v>130</v>
          </cell>
          <cell r="AU602">
            <v>0.8</v>
          </cell>
          <cell r="AV602">
            <v>5115</v>
          </cell>
          <cell r="AW602">
            <v>1595</v>
          </cell>
          <cell r="AX602">
            <v>155</v>
          </cell>
          <cell r="AY602">
            <v>115</v>
          </cell>
          <cell r="AZ602">
            <v>1325</v>
          </cell>
          <cell r="BA602">
            <v>3520</v>
          </cell>
          <cell r="BB602">
            <v>2.7</v>
          </cell>
          <cell r="BC602">
            <v>1635</v>
          </cell>
          <cell r="BD602">
            <v>750</v>
          </cell>
          <cell r="BE602">
            <v>55</v>
          </cell>
          <cell r="BF602">
            <v>20</v>
          </cell>
          <cell r="BG602">
            <v>670</v>
          </cell>
          <cell r="BH602">
            <v>890</v>
          </cell>
          <cell r="BI602">
            <v>2730</v>
          </cell>
          <cell r="BJ602">
            <v>4.7</v>
          </cell>
          <cell r="BK602">
            <v>12831</v>
          </cell>
          <cell r="BL602">
            <v>1.8</v>
          </cell>
          <cell r="BM602">
            <v>4914</v>
          </cell>
          <cell r="BN602">
            <v>2730</v>
          </cell>
          <cell r="BO602">
            <v>645</v>
          </cell>
          <cell r="BP602">
            <v>2085</v>
          </cell>
          <cell r="BQ602">
            <v>0</v>
          </cell>
          <cell r="BR602">
            <v>2730</v>
          </cell>
          <cell r="BS602">
            <v>1895</v>
          </cell>
          <cell r="BT602">
            <v>595</v>
          </cell>
          <cell r="BU602">
            <v>240</v>
          </cell>
          <cell r="BV602">
            <v>2730</v>
          </cell>
          <cell r="BW602">
            <v>815</v>
          </cell>
          <cell r="BX602">
            <v>505</v>
          </cell>
          <cell r="BY602">
            <v>955</v>
          </cell>
          <cell r="BZ602">
            <v>180</v>
          </cell>
          <cell r="CA602">
            <v>50</v>
          </cell>
          <cell r="CB602">
            <v>180</v>
          </cell>
          <cell r="CC602">
            <v>40</v>
          </cell>
          <cell r="CD602">
            <v>10</v>
          </cell>
          <cell r="CE602">
            <v>0</v>
          </cell>
          <cell r="CF602">
            <v>2730</v>
          </cell>
          <cell r="CG602">
            <v>55</v>
          </cell>
          <cell r="CH602">
            <v>100</v>
          </cell>
          <cell r="CI602">
            <v>170</v>
          </cell>
          <cell r="CJ602">
            <v>50</v>
          </cell>
          <cell r="CK602">
            <v>1830</v>
          </cell>
          <cell r="CL602">
            <v>520</v>
          </cell>
          <cell r="CM602">
            <v>5</v>
          </cell>
          <cell r="CN602">
            <v>0</v>
          </cell>
          <cell r="CO602">
            <v>2730</v>
          </cell>
          <cell r="CP602">
            <v>1325</v>
          </cell>
          <cell r="CQ602">
            <v>870</v>
          </cell>
          <cell r="CR602">
            <v>230</v>
          </cell>
          <cell r="CS602">
            <v>275</v>
          </cell>
          <cell r="CT602">
            <v>25</v>
          </cell>
          <cell r="CU602">
            <v>5120</v>
          </cell>
          <cell r="CV602">
            <v>1.9</v>
          </cell>
          <cell r="CW602">
            <v>2730</v>
          </cell>
          <cell r="CX602">
            <v>1260</v>
          </cell>
          <cell r="CY602">
            <v>25</v>
          </cell>
          <cell r="CZ602">
            <v>1445</v>
          </cell>
        </row>
        <row r="603">
          <cell r="A603" t="str">
            <v>4620352.00</v>
          </cell>
          <cell r="B603" t="str">
            <v>0352.00</v>
          </cell>
          <cell r="C603" t="str">
            <v>WESTMOUNT</v>
          </cell>
          <cell r="D603">
            <v>2495</v>
          </cell>
          <cell r="E603">
            <v>840</v>
          </cell>
          <cell r="F603">
            <v>1035</v>
          </cell>
          <cell r="G603">
            <v>45</v>
          </cell>
          <cell r="H603">
            <v>265</v>
          </cell>
          <cell r="I603">
            <v>305</v>
          </cell>
          <cell r="J603">
            <v>2490</v>
          </cell>
          <cell r="K603">
            <v>2290</v>
          </cell>
          <cell r="L603">
            <v>200</v>
          </cell>
          <cell r="M603">
            <v>735</v>
          </cell>
          <cell r="N603">
            <v>430</v>
          </cell>
          <cell r="O603">
            <v>120</v>
          </cell>
          <cell r="P603">
            <v>145</v>
          </cell>
          <cell r="Q603">
            <v>40</v>
          </cell>
          <cell r="R603">
            <v>740</v>
          </cell>
          <cell r="S603">
            <v>590</v>
          </cell>
          <cell r="T603">
            <v>495</v>
          </cell>
          <cell r="U603">
            <v>245</v>
          </cell>
          <cell r="V603">
            <v>250</v>
          </cell>
          <cell r="W603">
            <v>85</v>
          </cell>
          <cell r="X603">
            <v>120</v>
          </cell>
          <cell r="Y603">
            <v>40</v>
          </cell>
          <cell r="Z603">
            <v>95</v>
          </cell>
          <cell r="AA603">
            <v>80</v>
          </cell>
          <cell r="AB603">
            <v>15</v>
          </cell>
          <cell r="AC603">
            <v>0</v>
          </cell>
          <cell r="AD603">
            <v>15</v>
          </cell>
          <cell r="AE603">
            <v>0</v>
          </cell>
          <cell r="AF603">
            <v>145</v>
          </cell>
          <cell r="AG603">
            <v>135</v>
          </cell>
          <cell r="AH603">
            <v>100</v>
          </cell>
          <cell r="AI603">
            <v>30</v>
          </cell>
          <cell r="AJ603">
            <v>0</v>
          </cell>
          <cell r="AK603">
            <v>10</v>
          </cell>
          <cell r="AL603">
            <v>10</v>
          </cell>
          <cell r="AM603">
            <v>0</v>
          </cell>
          <cell r="AN603">
            <v>0</v>
          </cell>
          <cell r="AO603">
            <v>695</v>
          </cell>
          <cell r="AP603">
            <v>125</v>
          </cell>
          <cell r="AQ603">
            <v>270</v>
          </cell>
          <cell r="AR603">
            <v>85</v>
          </cell>
          <cell r="AS603">
            <v>155</v>
          </cell>
          <cell r="AT603">
            <v>55</v>
          </cell>
          <cell r="AU603">
            <v>0.9</v>
          </cell>
          <cell r="AV603">
            <v>2620</v>
          </cell>
          <cell r="AW603">
            <v>600</v>
          </cell>
          <cell r="AX603">
            <v>90</v>
          </cell>
          <cell r="AY603">
            <v>25</v>
          </cell>
          <cell r="AZ603">
            <v>480</v>
          </cell>
          <cell r="BA603">
            <v>2020</v>
          </cell>
          <cell r="BB603">
            <v>2.7</v>
          </cell>
          <cell r="BC603">
            <v>500</v>
          </cell>
          <cell r="BD603">
            <v>240</v>
          </cell>
          <cell r="BE603">
            <v>30</v>
          </cell>
          <cell r="BF603">
            <v>0</v>
          </cell>
          <cell r="BG603">
            <v>205</v>
          </cell>
          <cell r="BH603">
            <v>265</v>
          </cell>
          <cell r="BI603">
            <v>1245</v>
          </cell>
          <cell r="BJ603">
            <v>5.6</v>
          </cell>
          <cell r="BK603">
            <v>6972</v>
          </cell>
          <cell r="BL603">
            <v>2.4</v>
          </cell>
          <cell r="BM603">
            <v>2988</v>
          </cell>
          <cell r="BN603">
            <v>1245</v>
          </cell>
          <cell r="BO603">
            <v>560</v>
          </cell>
          <cell r="BP603">
            <v>685</v>
          </cell>
          <cell r="BQ603">
            <v>0</v>
          </cell>
          <cell r="BR603">
            <v>1245</v>
          </cell>
          <cell r="BS603">
            <v>785</v>
          </cell>
          <cell r="BT603">
            <v>385</v>
          </cell>
          <cell r="BU603">
            <v>75</v>
          </cell>
          <cell r="BV603">
            <v>1245</v>
          </cell>
          <cell r="BW603">
            <v>600</v>
          </cell>
          <cell r="BX603">
            <v>135</v>
          </cell>
          <cell r="BY603">
            <v>230</v>
          </cell>
          <cell r="BZ603">
            <v>105</v>
          </cell>
          <cell r="CA603">
            <v>60</v>
          </cell>
          <cell r="CB603">
            <v>70</v>
          </cell>
          <cell r="CC603">
            <v>0</v>
          </cell>
          <cell r="CD603">
            <v>25</v>
          </cell>
          <cell r="CE603">
            <v>20</v>
          </cell>
          <cell r="CF603">
            <v>1250</v>
          </cell>
          <cell r="CG603">
            <v>15</v>
          </cell>
          <cell r="CH603">
            <v>100</v>
          </cell>
          <cell r="CI603">
            <v>220</v>
          </cell>
          <cell r="CJ603">
            <v>50</v>
          </cell>
          <cell r="CK603">
            <v>570</v>
          </cell>
          <cell r="CL603">
            <v>295</v>
          </cell>
          <cell r="CM603">
            <v>0</v>
          </cell>
          <cell r="CN603">
            <v>0</v>
          </cell>
          <cell r="CO603">
            <v>1245</v>
          </cell>
          <cell r="CP603">
            <v>480</v>
          </cell>
          <cell r="CQ603">
            <v>405</v>
          </cell>
          <cell r="CR603">
            <v>175</v>
          </cell>
          <cell r="CS603">
            <v>180</v>
          </cell>
          <cell r="CT603">
            <v>10</v>
          </cell>
          <cell r="CU603">
            <v>2620</v>
          </cell>
          <cell r="CV603">
            <v>2.1</v>
          </cell>
          <cell r="CW603">
            <v>1245</v>
          </cell>
          <cell r="CX603">
            <v>730</v>
          </cell>
          <cell r="CY603">
            <v>10</v>
          </cell>
          <cell r="CZ603">
            <v>515</v>
          </cell>
        </row>
        <row r="604">
          <cell r="A604" t="str">
            <v>4620353.00</v>
          </cell>
          <cell r="B604" t="str">
            <v>0353.00</v>
          </cell>
          <cell r="C604" t="str">
            <v>WESTMOUNT</v>
          </cell>
          <cell r="D604">
            <v>2400</v>
          </cell>
          <cell r="E604">
            <v>790</v>
          </cell>
          <cell r="F604">
            <v>1235</v>
          </cell>
          <cell r="G604">
            <v>35</v>
          </cell>
          <cell r="H604">
            <v>225</v>
          </cell>
          <cell r="I604">
            <v>110</v>
          </cell>
          <cell r="J604">
            <v>2400</v>
          </cell>
          <cell r="K604">
            <v>2205</v>
          </cell>
          <cell r="L604">
            <v>195</v>
          </cell>
          <cell r="M604">
            <v>795</v>
          </cell>
          <cell r="N604">
            <v>325</v>
          </cell>
          <cell r="O604">
            <v>165</v>
          </cell>
          <cell r="P604">
            <v>195</v>
          </cell>
          <cell r="Q604">
            <v>110</v>
          </cell>
          <cell r="R604">
            <v>795</v>
          </cell>
          <cell r="S604">
            <v>700</v>
          </cell>
          <cell r="T604">
            <v>605</v>
          </cell>
          <cell r="U604">
            <v>210</v>
          </cell>
          <cell r="V604">
            <v>395</v>
          </cell>
          <cell r="W604">
            <v>105</v>
          </cell>
          <cell r="X604">
            <v>180</v>
          </cell>
          <cell r="Y604">
            <v>110</v>
          </cell>
          <cell r="Z604">
            <v>95</v>
          </cell>
          <cell r="AA604">
            <v>55</v>
          </cell>
          <cell r="AB604">
            <v>35</v>
          </cell>
          <cell r="AC604">
            <v>30</v>
          </cell>
          <cell r="AD604">
            <v>0</v>
          </cell>
          <cell r="AE604">
            <v>0</v>
          </cell>
          <cell r="AF604">
            <v>100</v>
          </cell>
          <cell r="AG604">
            <v>85</v>
          </cell>
          <cell r="AH604">
            <v>45</v>
          </cell>
          <cell r="AI604">
            <v>20</v>
          </cell>
          <cell r="AJ604">
            <v>10</v>
          </cell>
          <cell r="AK604">
            <v>15</v>
          </cell>
          <cell r="AL604">
            <v>10</v>
          </cell>
          <cell r="AM604">
            <v>10</v>
          </cell>
          <cell r="AN604">
            <v>0</v>
          </cell>
          <cell r="AO604">
            <v>1000</v>
          </cell>
          <cell r="AP604">
            <v>170</v>
          </cell>
          <cell r="AQ604">
            <v>395</v>
          </cell>
          <cell r="AR604">
            <v>160</v>
          </cell>
          <cell r="AS604">
            <v>225</v>
          </cell>
          <cell r="AT604">
            <v>55</v>
          </cell>
          <cell r="AU604">
            <v>1.2</v>
          </cell>
          <cell r="AV604">
            <v>2930</v>
          </cell>
          <cell r="AW604">
            <v>435</v>
          </cell>
          <cell r="AX604">
            <v>25</v>
          </cell>
          <cell r="AY604">
            <v>70</v>
          </cell>
          <cell r="AZ604">
            <v>335</v>
          </cell>
          <cell r="BA604">
            <v>2500</v>
          </cell>
          <cell r="BB604">
            <v>3.1</v>
          </cell>
          <cell r="BC604">
            <v>430</v>
          </cell>
          <cell r="BD604">
            <v>170</v>
          </cell>
          <cell r="BE604">
            <v>10</v>
          </cell>
          <cell r="BF604">
            <v>0</v>
          </cell>
          <cell r="BG604">
            <v>155</v>
          </cell>
          <cell r="BH604">
            <v>260</v>
          </cell>
          <cell r="BI604">
            <v>1165</v>
          </cell>
          <cell r="BJ604">
            <v>7.3</v>
          </cell>
          <cell r="BK604">
            <v>8504.5</v>
          </cell>
          <cell r="BL604">
            <v>3</v>
          </cell>
          <cell r="BM604">
            <v>3495</v>
          </cell>
          <cell r="BN604">
            <v>1170</v>
          </cell>
          <cell r="BO604">
            <v>740</v>
          </cell>
          <cell r="BP604">
            <v>430</v>
          </cell>
          <cell r="BQ604">
            <v>0</v>
          </cell>
          <cell r="BR604">
            <v>1170</v>
          </cell>
          <cell r="BS604">
            <v>685</v>
          </cell>
          <cell r="BT604">
            <v>365</v>
          </cell>
          <cell r="BU604">
            <v>115</v>
          </cell>
          <cell r="BV604">
            <v>1170</v>
          </cell>
          <cell r="BW604">
            <v>970</v>
          </cell>
          <cell r="BX604">
            <v>95</v>
          </cell>
          <cell r="BY604">
            <v>75</v>
          </cell>
          <cell r="BZ604">
            <v>20</v>
          </cell>
          <cell r="CA604">
            <v>0</v>
          </cell>
          <cell r="CB604">
            <v>0</v>
          </cell>
          <cell r="CC604">
            <v>0</v>
          </cell>
          <cell r="CD604">
            <v>0</v>
          </cell>
          <cell r="CE604">
            <v>0</v>
          </cell>
          <cell r="CF604">
            <v>1165</v>
          </cell>
          <cell r="CG604">
            <v>75</v>
          </cell>
          <cell r="CH604">
            <v>195</v>
          </cell>
          <cell r="CI604">
            <v>410</v>
          </cell>
          <cell r="CJ604">
            <v>95</v>
          </cell>
          <cell r="CK604">
            <v>125</v>
          </cell>
          <cell r="CL604">
            <v>255</v>
          </cell>
          <cell r="CM604">
            <v>10</v>
          </cell>
          <cell r="CN604">
            <v>0</v>
          </cell>
          <cell r="CO604">
            <v>1170</v>
          </cell>
          <cell r="CP604">
            <v>330</v>
          </cell>
          <cell r="CQ604">
            <v>350</v>
          </cell>
          <cell r="CR604">
            <v>170</v>
          </cell>
          <cell r="CS604">
            <v>290</v>
          </cell>
          <cell r="CT604">
            <v>25</v>
          </cell>
          <cell r="CU604">
            <v>2930</v>
          </cell>
          <cell r="CV604">
            <v>2.5</v>
          </cell>
          <cell r="CW604">
            <v>1170</v>
          </cell>
          <cell r="CX604">
            <v>780</v>
          </cell>
          <cell r="CY604">
            <v>10</v>
          </cell>
          <cell r="CZ604">
            <v>380</v>
          </cell>
        </row>
        <row r="605">
          <cell r="A605" t="str">
            <v>4620354.00</v>
          </cell>
          <cell r="B605" t="str">
            <v>0354.00</v>
          </cell>
          <cell r="C605" t="str">
            <v>WESTMOUNT</v>
          </cell>
          <cell r="D605">
            <v>2480</v>
          </cell>
          <cell r="E605">
            <v>715</v>
          </cell>
          <cell r="F605">
            <v>1560</v>
          </cell>
          <cell r="G605">
            <v>20</v>
          </cell>
          <cell r="H605">
            <v>95</v>
          </cell>
          <cell r="I605">
            <v>95</v>
          </cell>
          <cell r="J605">
            <v>2485</v>
          </cell>
          <cell r="K605">
            <v>2395</v>
          </cell>
          <cell r="L605">
            <v>90</v>
          </cell>
          <cell r="M605">
            <v>895</v>
          </cell>
          <cell r="N605">
            <v>315</v>
          </cell>
          <cell r="O605">
            <v>160</v>
          </cell>
          <cell r="P605">
            <v>255</v>
          </cell>
          <cell r="Q605">
            <v>160</v>
          </cell>
          <cell r="R605">
            <v>895</v>
          </cell>
          <cell r="S605">
            <v>820</v>
          </cell>
          <cell r="T605">
            <v>770</v>
          </cell>
          <cell r="U605">
            <v>255</v>
          </cell>
          <cell r="V605">
            <v>515</v>
          </cell>
          <cell r="W605">
            <v>130</v>
          </cell>
          <cell r="X605">
            <v>220</v>
          </cell>
          <cell r="Y605">
            <v>155</v>
          </cell>
          <cell r="Z605">
            <v>50</v>
          </cell>
          <cell r="AA605">
            <v>20</v>
          </cell>
          <cell r="AB605">
            <v>30</v>
          </cell>
          <cell r="AC605">
            <v>0</v>
          </cell>
          <cell r="AD605">
            <v>25</v>
          </cell>
          <cell r="AE605">
            <v>0</v>
          </cell>
          <cell r="AF605">
            <v>70</v>
          </cell>
          <cell r="AG605">
            <v>55</v>
          </cell>
          <cell r="AH605">
            <v>30</v>
          </cell>
          <cell r="AI605">
            <v>25</v>
          </cell>
          <cell r="AJ605">
            <v>0</v>
          </cell>
          <cell r="AK605">
            <v>10</v>
          </cell>
          <cell r="AL605">
            <v>15</v>
          </cell>
          <cell r="AM605">
            <v>0</v>
          </cell>
          <cell r="AN605">
            <v>0</v>
          </cell>
          <cell r="AO605">
            <v>1275</v>
          </cell>
          <cell r="AP605">
            <v>220</v>
          </cell>
          <cell r="AQ605">
            <v>480</v>
          </cell>
          <cell r="AR605">
            <v>165</v>
          </cell>
          <cell r="AS605">
            <v>295</v>
          </cell>
          <cell r="AT605">
            <v>115</v>
          </cell>
          <cell r="AU605">
            <v>1.4</v>
          </cell>
          <cell r="AV605">
            <v>3175</v>
          </cell>
          <cell r="AW605">
            <v>185</v>
          </cell>
          <cell r="AX605">
            <v>25</v>
          </cell>
          <cell r="AY605">
            <v>40</v>
          </cell>
          <cell r="AZ605">
            <v>125</v>
          </cell>
          <cell r="BA605">
            <v>2990</v>
          </cell>
          <cell r="BB605">
            <v>3.4</v>
          </cell>
          <cell r="BC605">
            <v>400</v>
          </cell>
          <cell r="BD605">
            <v>85</v>
          </cell>
          <cell r="BE605">
            <v>25</v>
          </cell>
          <cell r="BF605">
            <v>0</v>
          </cell>
          <cell r="BG605">
            <v>60</v>
          </cell>
          <cell r="BH605">
            <v>310</v>
          </cell>
          <cell r="BI605">
            <v>1015</v>
          </cell>
          <cell r="BJ605">
            <v>9.1</v>
          </cell>
          <cell r="BK605">
            <v>9236.5</v>
          </cell>
          <cell r="BL605">
            <v>3.9</v>
          </cell>
          <cell r="BM605">
            <v>3958.5</v>
          </cell>
          <cell r="BN605">
            <v>1015</v>
          </cell>
          <cell r="BO605">
            <v>935</v>
          </cell>
          <cell r="BP605">
            <v>80</v>
          </cell>
          <cell r="BQ605">
            <v>0</v>
          </cell>
          <cell r="BR605">
            <v>1015</v>
          </cell>
          <cell r="BS605">
            <v>595</v>
          </cell>
          <cell r="BT605">
            <v>335</v>
          </cell>
          <cell r="BU605">
            <v>85</v>
          </cell>
          <cell r="BV605">
            <v>1015</v>
          </cell>
          <cell r="BW605">
            <v>865</v>
          </cell>
          <cell r="BX605">
            <v>100</v>
          </cell>
          <cell r="BY605">
            <v>25</v>
          </cell>
          <cell r="BZ605">
            <v>20</v>
          </cell>
          <cell r="CA605">
            <v>0</v>
          </cell>
          <cell r="CB605">
            <v>0</v>
          </cell>
          <cell r="CC605">
            <v>0</v>
          </cell>
          <cell r="CD605">
            <v>0</v>
          </cell>
          <cell r="CE605">
            <v>0</v>
          </cell>
          <cell r="CF605">
            <v>1010</v>
          </cell>
          <cell r="CG605">
            <v>300</v>
          </cell>
          <cell r="CH605">
            <v>605</v>
          </cell>
          <cell r="CI605">
            <v>45</v>
          </cell>
          <cell r="CJ605">
            <v>25</v>
          </cell>
          <cell r="CK605">
            <v>35</v>
          </cell>
          <cell r="CL605">
            <v>0</v>
          </cell>
          <cell r="CM605">
            <v>5</v>
          </cell>
          <cell r="CN605">
            <v>0</v>
          </cell>
          <cell r="CO605">
            <v>1010</v>
          </cell>
          <cell r="CP605">
            <v>130</v>
          </cell>
          <cell r="CQ605">
            <v>300</v>
          </cell>
          <cell r="CR605">
            <v>140</v>
          </cell>
          <cell r="CS605">
            <v>395</v>
          </cell>
          <cell r="CT605">
            <v>50</v>
          </cell>
          <cell r="CU605">
            <v>3165</v>
          </cell>
          <cell r="CV605">
            <v>3.1</v>
          </cell>
          <cell r="CW605">
            <v>1015</v>
          </cell>
          <cell r="CX605">
            <v>890</v>
          </cell>
          <cell r="CY605">
            <v>0</v>
          </cell>
          <cell r="CZ605">
            <v>125</v>
          </cell>
        </row>
        <row r="606">
          <cell r="A606" t="str">
            <v>4620355.00</v>
          </cell>
          <cell r="B606" t="str">
            <v>0355.00</v>
          </cell>
          <cell r="C606" t="str">
            <v>WESTMOUNT</v>
          </cell>
          <cell r="D606">
            <v>1340</v>
          </cell>
          <cell r="E606">
            <v>520</v>
          </cell>
          <cell r="F606">
            <v>670</v>
          </cell>
          <cell r="G606">
            <v>15</v>
          </cell>
          <cell r="H606">
            <v>90</v>
          </cell>
          <cell r="I606">
            <v>55</v>
          </cell>
          <cell r="J606">
            <v>1340</v>
          </cell>
          <cell r="K606">
            <v>1260</v>
          </cell>
          <cell r="L606">
            <v>85</v>
          </cell>
          <cell r="M606">
            <v>385</v>
          </cell>
          <cell r="N606">
            <v>175</v>
          </cell>
          <cell r="O606">
            <v>65</v>
          </cell>
          <cell r="P606">
            <v>105</v>
          </cell>
          <cell r="Q606">
            <v>40</v>
          </cell>
          <cell r="R606">
            <v>385</v>
          </cell>
          <cell r="S606">
            <v>365</v>
          </cell>
          <cell r="T606">
            <v>310</v>
          </cell>
          <cell r="U606">
            <v>130</v>
          </cell>
          <cell r="V606">
            <v>180</v>
          </cell>
          <cell r="W606">
            <v>55</v>
          </cell>
          <cell r="X606">
            <v>90</v>
          </cell>
          <cell r="Y606">
            <v>40</v>
          </cell>
          <cell r="Z606">
            <v>50</v>
          </cell>
          <cell r="AA606">
            <v>30</v>
          </cell>
          <cell r="AB606">
            <v>20</v>
          </cell>
          <cell r="AC606">
            <v>0</v>
          </cell>
          <cell r="AD606">
            <v>0</v>
          </cell>
          <cell r="AE606">
            <v>0</v>
          </cell>
          <cell r="AF606">
            <v>20</v>
          </cell>
          <cell r="AG606">
            <v>20</v>
          </cell>
          <cell r="AH606">
            <v>10</v>
          </cell>
          <cell r="AI606">
            <v>0</v>
          </cell>
          <cell r="AJ606">
            <v>10</v>
          </cell>
          <cell r="AK606">
            <v>0</v>
          </cell>
          <cell r="AL606">
            <v>0</v>
          </cell>
          <cell r="AM606">
            <v>0</v>
          </cell>
          <cell r="AN606">
            <v>0</v>
          </cell>
          <cell r="AO606">
            <v>430</v>
          </cell>
          <cell r="AP606">
            <v>85</v>
          </cell>
          <cell r="AQ606">
            <v>150</v>
          </cell>
          <cell r="AR606">
            <v>40</v>
          </cell>
          <cell r="AS606">
            <v>110</v>
          </cell>
          <cell r="AT606">
            <v>35</v>
          </cell>
          <cell r="AU606">
            <v>1.1000000000000001</v>
          </cell>
          <cell r="AV606">
            <v>1565</v>
          </cell>
          <cell r="AW606">
            <v>395</v>
          </cell>
          <cell r="AX606">
            <v>10</v>
          </cell>
          <cell r="AY606">
            <v>180</v>
          </cell>
          <cell r="AZ606">
            <v>200</v>
          </cell>
          <cell r="BA606">
            <v>1175</v>
          </cell>
          <cell r="BB606">
            <v>3.1</v>
          </cell>
          <cell r="BC606">
            <v>285</v>
          </cell>
          <cell r="BD606">
            <v>80</v>
          </cell>
          <cell r="BE606">
            <v>10</v>
          </cell>
          <cell r="BF606">
            <v>10</v>
          </cell>
          <cell r="BG606">
            <v>60</v>
          </cell>
          <cell r="BH606">
            <v>205</v>
          </cell>
          <cell r="BI606">
            <v>645</v>
          </cell>
          <cell r="BJ606">
            <v>7.3</v>
          </cell>
          <cell r="BK606">
            <v>4708.5</v>
          </cell>
          <cell r="BL606">
            <v>3</v>
          </cell>
          <cell r="BM606">
            <v>1935</v>
          </cell>
          <cell r="BN606">
            <v>645</v>
          </cell>
          <cell r="BO606">
            <v>400</v>
          </cell>
          <cell r="BP606">
            <v>245</v>
          </cell>
          <cell r="BQ606">
            <v>0</v>
          </cell>
          <cell r="BR606">
            <v>645</v>
          </cell>
          <cell r="BS606">
            <v>400</v>
          </cell>
          <cell r="BT606">
            <v>225</v>
          </cell>
          <cell r="BU606">
            <v>25</v>
          </cell>
          <cell r="BV606">
            <v>645</v>
          </cell>
          <cell r="BW606">
            <v>475</v>
          </cell>
          <cell r="BX606">
            <v>75</v>
          </cell>
          <cell r="BY606">
            <v>65</v>
          </cell>
          <cell r="BZ606">
            <v>20</v>
          </cell>
          <cell r="CA606">
            <v>0</v>
          </cell>
          <cell r="CB606">
            <v>0</v>
          </cell>
          <cell r="CC606">
            <v>0</v>
          </cell>
          <cell r="CD606">
            <v>0</v>
          </cell>
          <cell r="CE606">
            <v>0</v>
          </cell>
          <cell r="CF606">
            <v>645</v>
          </cell>
          <cell r="CG606">
            <v>130</v>
          </cell>
          <cell r="CH606">
            <v>145</v>
          </cell>
          <cell r="CI606">
            <v>110</v>
          </cell>
          <cell r="CJ606">
            <v>20</v>
          </cell>
          <cell r="CK606">
            <v>100</v>
          </cell>
          <cell r="CL606">
            <v>140</v>
          </cell>
          <cell r="CM606">
            <v>0</v>
          </cell>
          <cell r="CN606">
            <v>0</v>
          </cell>
          <cell r="CO606">
            <v>645</v>
          </cell>
          <cell r="CP606">
            <v>185</v>
          </cell>
          <cell r="CQ606">
            <v>215</v>
          </cell>
          <cell r="CR606">
            <v>90</v>
          </cell>
          <cell r="CS606">
            <v>145</v>
          </cell>
          <cell r="CT606">
            <v>10</v>
          </cell>
          <cell r="CU606">
            <v>1570</v>
          </cell>
          <cell r="CV606">
            <v>2.4</v>
          </cell>
          <cell r="CW606">
            <v>645</v>
          </cell>
          <cell r="CX606">
            <v>380</v>
          </cell>
          <cell r="CY606">
            <v>0</v>
          </cell>
          <cell r="CZ606">
            <v>260</v>
          </cell>
        </row>
        <row r="607">
          <cell r="A607" t="str">
            <v>4620356.00</v>
          </cell>
          <cell r="B607" t="str">
            <v>0356.00</v>
          </cell>
          <cell r="C607" t="str">
            <v>WESTMOUNT</v>
          </cell>
          <cell r="D607">
            <v>1650</v>
          </cell>
          <cell r="E607">
            <v>480</v>
          </cell>
          <cell r="F607">
            <v>1005</v>
          </cell>
          <cell r="G607">
            <v>25</v>
          </cell>
          <cell r="H607">
            <v>70</v>
          </cell>
          <cell r="I607">
            <v>70</v>
          </cell>
          <cell r="J607">
            <v>1650</v>
          </cell>
          <cell r="K607">
            <v>1570</v>
          </cell>
          <cell r="L607">
            <v>80</v>
          </cell>
          <cell r="M607">
            <v>580</v>
          </cell>
          <cell r="N607">
            <v>195</v>
          </cell>
          <cell r="O607">
            <v>145</v>
          </cell>
          <cell r="P607">
            <v>160</v>
          </cell>
          <cell r="Q607">
            <v>75</v>
          </cell>
          <cell r="R607">
            <v>585</v>
          </cell>
          <cell r="S607">
            <v>535</v>
          </cell>
          <cell r="T607">
            <v>500</v>
          </cell>
          <cell r="U607">
            <v>165</v>
          </cell>
          <cell r="V607">
            <v>340</v>
          </cell>
          <cell r="W607">
            <v>110</v>
          </cell>
          <cell r="X607">
            <v>150</v>
          </cell>
          <cell r="Y607">
            <v>75</v>
          </cell>
          <cell r="Z607">
            <v>35</v>
          </cell>
          <cell r="AA607">
            <v>15</v>
          </cell>
          <cell r="AB607">
            <v>20</v>
          </cell>
          <cell r="AC607">
            <v>0</v>
          </cell>
          <cell r="AD607">
            <v>10</v>
          </cell>
          <cell r="AE607">
            <v>10</v>
          </cell>
          <cell r="AF607">
            <v>45</v>
          </cell>
          <cell r="AG607">
            <v>35</v>
          </cell>
          <cell r="AH607">
            <v>15</v>
          </cell>
          <cell r="AI607">
            <v>15</v>
          </cell>
          <cell r="AJ607">
            <v>0</v>
          </cell>
          <cell r="AK607">
            <v>10</v>
          </cell>
          <cell r="AL607">
            <v>0</v>
          </cell>
          <cell r="AM607">
            <v>0</v>
          </cell>
          <cell r="AN607">
            <v>0</v>
          </cell>
          <cell r="AO607">
            <v>770</v>
          </cell>
          <cell r="AP607">
            <v>50</v>
          </cell>
          <cell r="AQ607">
            <v>315</v>
          </cell>
          <cell r="AR607">
            <v>85</v>
          </cell>
          <cell r="AS607">
            <v>260</v>
          </cell>
          <cell r="AT607">
            <v>65</v>
          </cell>
          <cell r="AU607">
            <v>1.3</v>
          </cell>
          <cell r="AV607">
            <v>2010</v>
          </cell>
          <cell r="AW607">
            <v>120</v>
          </cell>
          <cell r="AX607">
            <v>0</v>
          </cell>
          <cell r="AY607">
            <v>50</v>
          </cell>
          <cell r="AZ607">
            <v>65</v>
          </cell>
          <cell r="BA607">
            <v>1890</v>
          </cell>
          <cell r="BB607">
            <v>3.3</v>
          </cell>
          <cell r="BC607">
            <v>270</v>
          </cell>
          <cell r="BD607">
            <v>55</v>
          </cell>
          <cell r="BE607">
            <v>10</v>
          </cell>
          <cell r="BF607">
            <v>15</v>
          </cell>
          <cell r="BG607">
            <v>35</v>
          </cell>
          <cell r="BH607">
            <v>215</v>
          </cell>
          <cell r="BI607">
            <v>665</v>
          </cell>
          <cell r="BJ607">
            <v>10.1</v>
          </cell>
          <cell r="BK607">
            <v>6716.5</v>
          </cell>
          <cell r="BL607">
            <v>4.2</v>
          </cell>
          <cell r="BM607">
            <v>2793</v>
          </cell>
          <cell r="BN607">
            <v>665</v>
          </cell>
          <cell r="BO607">
            <v>650</v>
          </cell>
          <cell r="BP607">
            <v>10</v>
          </cell>
          <cell r="BQ607">
            <v>0</v>
          </cell>
          <cell r="BR607">
            <v>665</v>
          </cell>
          <cell r="BS607">
            <v>370</v>
          </cell>
          <cell r="BT607">
            <v>195</v>
          </cell>
          <cell r="BU607">
            <v>90</v>
          </cell>
          <cell r="BV607">
            <v>660</v>
          </cell>
          <cell r="BW607">
            <v>455</v>
          </cell>
          <cell r="BX607">
            <v>100</v>
          </cell>
          <cell r="BY607">
            <v>55</v>
          </cell>
          <cell r="BZ607">
            <v>10</v>
          </cell>
          <cell r="CA607">
            <v>10</v>
          </cell>
          <cell r="CB607">
            <v>35</v>
          </cell>
          <cell r="CC607">
            <v>10</v>
          </cell>
          <cell r="CD607">
            <v>0</v>
          </cell>
          <cell r="CE607">
            <v>0</v>
          </cell>
          <cell r="CF607">
            <v>665</v>
          </cell>
          <cell r="CG607">
            <v>470</v>
          </cell>
          <cell r="CH607">
            <v>185</v>
          </cell>
          <cell r="CI607">
            <v>0</v>
          </cell>
          <cell r="CJ607">
            <v>5</v>
          </cell>
          <cell r="CK607">
            <v>0</v>
          </cell>
          <cell r="CL607">
            <v>5</v>
          </cell>
          <cell r="CM607">
            <v>0</v>
          </cell>
          <cell r="CN607">
            <v>0</v>
          </cell>
          <cell r="CO607">
            <v>660</v>
          </cell>
          <cell r="CP607">
            <v>85</v>
          </cell>
          <cell r="CQ607">
            <v>195</v>
          </cell>
          <cell r="CR607">
            <v>130</v>
          </cell>
          <cell r="CS607">
            <v>220</v>
          </cell>
          <cell r="CT607">
            <v>30</v>
          </cell>
          <cell r="CU607">
            <v>2010</v>
          </cell>
          <cell r="CV607">
            <v>3</v>
          </cell>
          <cell r="CW607">
            <v>660</v>
          </cell>
          <cell r="CX607">
            <v>580</v>
          </cell>
          <cell r="CY607">
            <v>0</v>
          </cell>
          <cell r="CZ607">
            <v>80</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CH"/>
      <sheetName val="Feuil1"/>
      <sheetName val="Sheet1"/>
    </sheetNames>
    <sheetDataSet>
      <sheetData sheetId="0" refreshError="1"/>
      <sheetData sheetId="1" refreshError="1"/>
      <sheetData sheetId="2" refreshError="1">
        <row r="1">
          <cell r="A1" t="str">
            <v>Industry Code</v>
          </cell>
          <cell r="B1" t="str">
            <v>Occupancy Code</v>
          </cell>
          <cell r="C1" t="str">
            <v>Occupancy Description</v>
          </cell>
          <cell r="D1" t="str">
            <v>High Level Despcription</v>
          </cell>
        </row>
        <row r="2">
          <cell r="A2">
            <v>122</v>
          </cell>
          <cell r="B2" t="str">
            <v>C</v>
          </cell>
          <cell r="C2" t="str">
            <v>Farming Services Crops under Cover - Not Greenhouses</v>
          </cell>
          <cell r="D2" t="str">
            <v>Farming Industry</v>
          </cell>
        </row>
        <row r="3">
          <cell r="A3">
            <v>123</v>
          </cell>
          <cell r="B3" t="str">
            <v>D</v>
          </cell>
          <cell r="C3" t="str">
            <v>Farming Services Greenhouses</v>
          </cell>
          <cell r="D3" t="str">
            <v>Farming Industry</v>
          </cell>
        </row>
        <row r="4">
          <cell r="A4">
            <v>130</v>
          </cell>
          <cell r="B4" t="str">
            <v>C</v>
          </cell>
          <cell r="C4" t="str">
            <v>Farming Services Dairy Farms</v>
          </cell>
          <cell r="D4" t="str">
            <v>Farming Industry</v>
          </cell>
        </row>
        <row r="5">
          <cell r="A5">
            <v>140</v>
          </cell>
          <cell r="B5" t="str">
            <v>C</v>
          </cell>
          <cell r="C5" t="str">
            <v>Farming Services Horse Farms - Breeders</v>
          </cell>
          <cell r="D5" t="str">
            <v>Farming Industry</v>
          </cell>
        </row>
        <row r="6">
          <cell r="A6">
            <v>141</v>
          </cell>
          <cell r="B6" t="str">
            <v>C</v>
          </cell>
          <cell r="C6" t="str">
            <v>Farming Services Horse Farms - No Breeding, Equestrian, Rdiing Schools , Rental Boarding, etc.</v>
          </cell>
          <cell r="D6" t="str">
            <v>Farming Industry</v>
          </cell>
        </row>
        <row r="7">
          <cell r="A7">
            <v>142</v>
          </cell>
          <cell r="B7" t="str">
            <v>C</v>
          </cell>
          <cell r="C7" t="str">
            <v>Farming Services Agricultural Associations (Breeders, Racing Growers, 4H Clubs, etc.</v>
          </cell>
          <cell r="D7" t="str">
            <v>Farming Industry</v>
          </cell>
        </row>
        <row r="8">
          <cell r="A8">
            <v>150</v>
          </cell>
          <cell r="B8" t="str">
            <v>C</v>
          </cell>
          <cell r="C8" t="str">
            <v>Farming Services Poultry Farms</v>
          </cell>
          <cell r="D8" t="str">
            <v>Farming Industry</v>
          </cell>
        </row>
        <row r="9">
          <cell r="A9">
            <v>160</v>
          </cell>
          <cell r="B9" t="str">
            <v>C</v>
          </cell>
          <cell r="C9" t="str">
            <v>Farming Services Beef Cattle Farms</v>
          </cell>
          <cell r="D9" t="str">
            <v>Farming Industry</v>
          </cell>
        </row>
        <row r="10">
          <cell r="A10">
            <v>170</v>
          </cell>
          <cell r="B10" t="str">
            <v>C</v>
          </cell>
          <cell r="C10" t="str">
            <v>Farming Services Hog Farms</v>
          </cell>
          <cell r="D10" t="str">
            <v>Farming Industry</v>
          </cell>
        </row>
        <row r="11">
          <cell r="A11">
            <v>190</v>
          </cell>
          <cell r="B11" t="str">
            <v>C</v>
          </cell>
          <cell r="C11" t="str">
            <v>Farming Services Farms, General - N.O.C.</v>
          </cell>
          <cell r="D11" t="str">
            <v>Farming Industry</v>
          </cell>
        </row>
        <row r="12">
          <cell r="A12">
            <v>200</v>
          </cell>
          <cell r="B12" t="str">
            <v>C</v>
          </cell>
          <cell r="C12" t="str">
            <v>Farming Services Tobacco Farms</v>
          </cell>
          <cell r="D12" t="str">
            <v>Farming Industry</v>
          </cell>
        </row>
        <row r="13">
          <cell r="A13">
            <v>210</v>
          </cell>
          <cell r="B13" t="str">
            <v>D</v>
          </cell>
          <cell r="C13" t="str">
            <v>Farming Services Fur Farms</v>
          </cell>
          <cell r="D13" t="str">
            <v>Farming Industry</v>
          </cell>
        </row>
        <row r="14">
          <cell r="A14">
            <v>630</v>
          </cell>
          <cell r="B14" t="str">
            <v>C</v>
          </cell>
          <cell r="C14" t="str">
            <v>Farming Services Peat Plants</v>
          </cell>
          <cell r="D14" t="str">
            <v>Farming Industry</v>
          </cell>
        </row>
        <row r="15">
          <cell r="A15">
            <v>730</v>
          </cell>
          <cell r="B15" t="str">
            <v>C</v>
          </cell>
          <cell r="C15" t="str">
            <v>Farming Services Agricultural, Horticultural Services - N.O.C.</v>
          </cell>
          <cell r="D15" t="str">
            <v>Farming Industry</v>
          </cell>
        </row>
        <row r="16">
          <cell r="A16">
            <v>731</v>
          </cell>
          <cell r="B16" t="str">
            <v>C</v>
          </cell>
          <cell r="C16" t="str">
            <v>Farming Services Machinery Operation for Others</v>
          </cell>
          <cell r="D16" t="str">
            <v>Farming Industry</v>
          </cell>
        </row>
        <row r="17">
          <cell r="A17">
            <v>733</v>
          </cell>
          <cell r="B17" t="str">
            <v>C</v>
          </cell>
          <cell r="C17" t="str">
            <v>Farming Services Crop or Weed Spraying or Fertilizing</v>
          </cell>
          <cell r="D17" t="str">
            <v>Farming Industry</v>
          </cell>
        </row>
        <row r="18">
          <cell r="A18">
            <v>734</v>
          </cell>
          <cell r="B18" t="str">
            <v>C</v>
          </cell>
          <cell r="C18" t="str">
            <v>Farming Services Nurseryman, Florist (not Store)</v>
          </cell>
          <cell r="D18" t="str">
            <v>Farming Industry</v>
          </cell>
        </row>
        <row r="19">
          <cell r="A19">
            <v>735</v>
          </cell>
          <cell r="B19" t="str">
            <v>B</v>
          </cell>
          <cell r="C19" t="str">
            <v>Business and Professional Services Gardening for Others (Landscaping)</v>
          </cell>
          <cell r="D19" t="str">
            <v>Professional / Services</v>
          </cell>
        </row>
        <row r="20">
          <cell r="A20">
            <v>736</v>
          </cell>
          <cell r="B20" t="str">
            <v>C</v>
          </cell>
          <cell r="C20" t="str">
            <v>Business and Professional Services Tree Removal, Trimming, Pruning</v>
          </cell>
          <cell r="D20" t="str">
            <v>Professional / Services</v>
          </cell>
        </row>
        <row r="21">
          <cell r="A21">
            <v>737</v>
          </cell>
          <cell r="B21" t="str">
            <v>A</v>
          </cell>
          <cell r="C21" t="str">
            <v>Business and Professional Services Veterinarians including Veterinary Hospitals</v>
          </cell>
          <cell r="D21" t="str">
            <v>Professional / Services</v>
          </cell>
        </row>
        <row r="22">
          <cell r="A22">
            <v>738</v>
          </cell>
          <cell r="B22" t="str">
            <v>D</v>
          </cell>
          <cell r="C22" t="str">
            <v>Business and Professional Services Kennels including Boarding of Household Pets</v>
          </cell>
          <cell r="D22" t="str">
            <v>Professional / Services</v>
          </cell>
        </row>
        <row r="23">
          <cell r="A23">
            <v>741</v>
          </cell>
          <cell r="B23" t="str">
            <v>C</v>
          </cell>
          <cell r="C23" t="str">
            <v>Farming and Business and Professional Services Livestock Commission Merchant, Livestock or Cattle Dealer. No physical possession of animals.</v>
          </cell>
          <cell r="D23" t="str">
            <v>Farming Industry</v>
          </cell>
        </row>
        <row r="24">
          <cell r="A24">
            <v>742</v>
          </cell>
          <cell r="B24" t="str">
            <v>C</v>
          </cell>
          <cell r="C24" t="str">
            <v>Farming and Business and Professional Services Livestock or Cattle Dealer, including Sales Stables</v>
          </cell>
          <cell r="D24" t="str">
            <v>Farming Industry</v>
          </cell>
        </row>
        <row r="25">
          <cell r="A25">
            <v>791</v>
          </cell>
          <cell r="B25" t="str">
            <v>D</v>
          </cell>
          <cell r="C25" t="str">
            <v>Logging Services Logging Services, Lumbering Operations (Woods Operations)</v>
          </cell>
          <cell r="D25" t="str">
            <v>Professional / Services</v>
          </cell>
        </row>
        <row r="26">
          <cell r="A26">
            <v>792</v>
          </cell>
          <cell r="B26" t="str">
            <v>C</v>
          </cell>
          <cell r="C26" t="str">
            <v>Logging Services Forest Fire Prevention Act</v>
          </cell>
          <cell r="D26" t="str">
            <v>Professional / Services</v>
          </cell>
        </row>
        <row r="27">
          <cell r="A27">
            <v>981</v>
          </cell>
          <cell r="B27" t="str">
            <v>C</v>
          </cell>
          <cell r="C27" t="str">
            <v>Fishing Fish Hatcheries</v>
          </cell>
          <cell r="D27" t="str">
            <v>Professional / Services</v>
          </cell>
        </row>
        <row r="28">
          <cell r="A28">
            <v>982</v>
          </cell>
          <cell r="B28" t="str">
            <v>C</v>
          </cell>
          <cell r="C28" t="str">
            <v>Fishing Fishing, Hunting, Trapping, Similar Services</v>
          </cell>
          <cell r="D28" t="str">
            <v>Professional / Services</v>
          </cell>
        </row>
        <row r="29">
          <cell r="A29">
            <v>1001</v>
          </cell>
          <cell r="B29" t="str">
            <v>Exclude</v>
          </cell>
          <cell r="C29" t="str">
            <v>Mining Services Metal Mining</v>
          </cell>
          <cell r="D29" t="str">
            <v>Excluded</v>
          </cell>
        </row>
        <row r="30">
          <cell r="A30">
            <v>1002</v>
          </cell>
          <cell r="B30" t="str">
            <v>Exclude</v>
          </cell>
          <cell r="C30" t="str">
            <v>Mining Services Metal Mining - Prospecting</v>
          </cell>
          <cell r="D30" t="str">
            <v>Excluded</v>
          </cell>
        </row>
        <row r="31">
          <cell r="A31">
            <v>1101</v>
          </cell>
          <cell r="B31" t="str">
            <v>Exclude</v>
          </cell>
          <cell r="C31" t="str">
            <v>Mining Services Coal Mining - Underground</v>
          </cell>
          <cell r="D31" t="str">
            <v>Excluded</v>
          </cell>
        </row>
        <row r="32">
          <cell r="A32">
            <v>1102</v>
          </cell>
          <cell r="B32" t="str">
            <v>Exclude</v>
          </cell>
          <cell r="C32" t="str">
            <v>Mining Services Coal Mining - Surface</v>
          </cell>
          <cell r="D32" t="str">
            <v>Excluded</v>
          </cell>
        </row>
        <row r="33">
          <cell r="A33">
            <v>1391</v>
          </cell>
          <cell r="B33" t="str">
            <v>Exclude</v>
          </cell>
          <cell r="C33" t="str">
            <v>Mining Services National Scale Oil (Energy) Cos.</v>
          </cell>
          <cell r="D33" t="str">
            <v>Excluded</v>
          </cell>
        </row>
        <row r="34">
          <cell r="A34">
            <v>1392</v>
          </cell>
          <cell r="B34" t="str">
            <v>Exclude</v>
          </cell>
          <cell r="C34" t="str">
            <v>Mining Services Well Producing Operations</v>
          </cell>
          <cell r="D34" t="str">
            <v>Excluded</v>
          </cell>
        </row>
        <row r="35">
          <cell r="A35">
            <v>1393</v>
          </cell>
          <cell r="B35" t="str">
            <v>Exclude</v>
          </cell>
          <cell r="C35" t="str">
            <v>Mining Services Well Development including Drilling</v>
          </cell>
          <cell r="D35" t="str">
            <v>Excluded</v>
          </cell>
        </row>
        <row r="36">
          <cell r="A36">
            <v>1394</v>
          </cell>
          <cell r="B36" t="str">
            <v>Exclude</v>
          </cell>
          <cell r="C36" t="str">
            <v>Mining Services Well Servicing</v>
          </cell>
          <cell r="D36" t="str">
            <v>Excluded</v>
          </cell>
        </row>
        <row r="37">
          <cell r="A37">
            <v>1395</v>
          </cell>
          <cell r="B37" t="str">
            <v>Exclude</v>
          </cell>
          <cell r="C37" t="str">
            <v>Mining Services Well Supplies or Equipment Dealer</v>
          </cell>
          <cell r="D37" t="str">
            <v>Excluded</v>
          </cell>
        </row>
        <row r="38">
          <cell r="A38">
            <v>1396</v>
          </cell>
          <cell r="B38" t="str">
            <v>Exclude</v>
          </cell>
          <cell r="C38" t="str">
            <v>Mining Services Pipeline, Pumping Operation</v>
          </cell>
          <cell r="D38" t="str">
            <v>Excluded</v>
          </cell>
        </row>
        <row r="39">
          <cell r="A39">
            <v>1397</v>
          </cell>
          <cell r="B39" t="str">
            <v>B</v>
          </cell>
          <cell r="C39" t="str">
            <v>Mining Services Geologists, Seismic Exploration</v>
          </cell>
          <cell r="D39" t="str">
            <v>Professional / Services</v>
          </cell>
        </row>
        <row r="40">
          <cell r="A40">
            <v>1398</v>
          </cell>
          <cell r="B40" t="str">
            <v>D</v>
          </cell>
          <cell r="C40" t="str">
            <v>Mining Services Field Welders</v>
          </cell>
          <cell r="D40" t="str">
            <v>Professional / Services</v>
          </cell>
        </row>
        <row r="41">
          <cell r="A41">
            <v>1401</v>
          </cell>
          <cell r="B41" t="str">
            <v>Exclude</v>
          </cell>
          <cell r="C41" t="str">
            <v>Mining Services Quarrying - Asbestos Mining</v>
          </cell>
          <cell r="D41" t="str">
            <v>Excluded</v>
          </cell>
        </row>
        <row r="42">
          <cell r="A42">
            <v>1402</v>
          </cell>
          <cell r="B42" t="str">
            <v>Exclude</v>
          </cell>
          <cell r="C42" t="str">
            <v>Mining Services Quarrying - Sand, Gravel Digging</v>
          </cell>
          <cell r="D42" t="str">
            <v>Excluded</v>
          </cell>
        </row>
        <row r="43">
          <cell r="A43">
            <v>1403</v>
          </cell>
          <cell r="B43" t="str">
            <v>Exclude</v>
          </cell>
          <cell r="C43" t="str">
            <v>Mining Services Quarrying - N.O.C. including Crushing, Lime Manufacturing, Slate Splitting</v>
          </cell>
          <cell r="D43" t="str">
            <v>Excluded</v>
          </cell>
        </row>
        <row r="44">
          <cell r="A44">
            <v>1404</v>
          </cell>
          <cell r="B44" t="str">
            <v>Exclude</v>
          </cell>
          <cell r="C44" t="str">
            <v>Mining Services Quarrying - Underground Mining</v>
          </cell>
          <cell r="D44" t="str">
            <v>Excluded</v>
          </cell>
        </row>
        <row r="45">
          <cell r="A45">
            <v>1511</v>
          </cell>
          <cell r="B45" t="str">
            <v>Exclude</v>
          </cell>
          <cell r="C45" t="str">
            <v>Construction, Erection and Installation Services Building Raising, Moving</v>
          </cell>
          <cell r="D45" t="str">
            <v>Excluded</v>
          </cell>
        </row>
        <row r="46">
          <cell r="A46">
            <v>1512</v>
          </cell>
          <cell r="B46" t="str">
            <v>C</v>
          </cell>
          <cell r="C46" t="str">
            <v>Construction, Erection and Installation Services Wrecking, Demolition N.O.C.</v>
          </cell>
          <cell r="D46" t="str">
            <v>Construction</v>
          </cell>
        </row>
        <row r="47">
          <cell r="A47">
            <v>1513</v>
          </cell>
          <cell r="B47" t="str">
            <v>Exclude</v>
          </cell>
          <cell r="C47" t="str">
            <v>Construction, Erection and Installation Services Underpinning of Buildings</v>
          </cell>
          <cell r="D47" t="str">
            <v>Excluded</v>
          </cell>
        </row>
        <row r="48">
          <cell r="A48">
            <v>1514</v>
          </cell>
          <cell r="B48" t="str">
            <v>Exclude</v>
          </cell>
          <cell r="C48" t="str">
            <v>Construction, Erection and Installation Services Pile Driving</v>
          </cell>
          <cell r="D48" t="str">
            <v>Excluded</v>
          </cell>
        </row>
        <row r="49">
          <cell r="A49">
            <v>1515</v>
          </cell>
          <cell r="B49" t="str">
            <v>Exclude</v>
          </cell>
          <cell r="C49" t="str">
            <v>Construction, Erection and Installation Services Blasting Contractors</v>
          </cell>
          <cell r="D49" t="str">
            <v>Excluded</v>
          </cell>
        </row>
        <row r="50">
          <cell r="A50">
            <v>1521</v>
          </cell>
          <cell r="B50" t="str">
            <v>B</v>
          </cell>
          <cell r="C50" t="str">
            <v>Construction, Erection and Installation Services Driveways, Parking Areas, Construction of</v>
          </cell>
          <cell r="D50" t="str">
            <v>Construction</v>
          </cell>
        </row>
        <row r="51">
          <cell r="A51">
            <v>1522</v>
          </cell>
          <cell r="B51" t="str">
            <v>C</v>
          </cell>
          <cell r="C51" t="str">
            <v>Construction, Erection and Installation Services Fences, Construction of</v>
          </cell>
          <cell r="D51" t="str">
            <v>Construction</v>
          </cell>
        </row>
        <row r="52">
          <cell r="A52">
            <v>1523</v>
          </cell>
          <cell r="B52" t="str">
            <v>C</v>
          </cell>
          <cell r="C52" t="str">
            <v>Construction, Erection and Installation Services Sidewalks N.O.C., Construction of</v>
          </cell>
          <cell r="D52" t="str">
            <v>Construction</v>
          </cell>
        </row>
        <row r="53">
          <cell r="A53">
            <v>1524</v>
          </cell>
          <cell r="B53" t="str">
            <v>C</v>
          </cell>
          <cell r="C53" t="str">
            <v>Construction, Erection and Installation Services Irrigation or Drainage Systems, Construction of</v>
          </cell>
          <cell r="D53" t="str">
            <v>Construction</v>
          </cell>
        </row>
        <row r="54">
          <cell r="A54">
            <v>1525</v>
          </cell>
          <cell r="B54" t="str">
            <v>C</v>
          </cell>
          <cell r="C54" t="str">
            <v>Construction, Erection and Installation Services Snow Removal, Clearing, Ploughing</v>
          </cell>
          <cell r="D54" t="str">
            <v>Construction</v>
          </cell>
        </row>
        <row r="55">
          <cell r="A55">
            <v>1526</v>
          </cell>
          <cell r="B55" t="str">
            <v>C</v>
          </cell>
          <cell r="C55" t="str">
            <v>Construction, Erection and Installation Services Grading of Land - Not Road Construction or Excavation</v>
          </cell>
          <cell r="D55" t="str">
            <v>Construction</v>
          </cell>
        </row>
        <row r="56">
          <cell r="A56">
            <v>1527</v>
          </cell>
          <cell r="B56" t="str">
            <v>C</v>
          </cell>
          <cell r="C56" t="str">
            <v>Construction, Erection and Installation Services Cleaning Sewers, Drains</v>
          </cell>
          <cell r="D56" t="str">
            <v>Construction</v>
          </cell>
        </row>
        <row r="57">
          <cell r="A57">
            <v>1528</v>
          </cell>
          <cell r="B57" t="str">
            <v>C</v>
          </cell>
          <cell r="C57" t="str">
            <v>Construction, Erection and Installation Services Cleaning Streets - Not Snow Removal</v>
          </cell>
          <cell r="D57" t="str">
            <v>Construction</v>
          </cell>
        </row>
        <row r="58">
          <cell r="A58">
            <v>1531</v>
          </cell>
          <cell r="B58" t="str">
            <v>D</v>
          </cell>
          <cell r="C58" t="str">
            <v>Construction, Erection and Installation Services Conveyor Systems</v>
          </cell>
          <cell r="D58" t="str">
            <v>Construction</v>
          </cell>
        </row>
        <row r="59">
          <cell r="A59">
            <v>1532</v>
          </cell>
          <cell r="B59" t="str">
            <v>C</v>
          </cell>
          <cell r="C59" t="str">
            <v>Construction, Erection and Installation Services Signs</v>
          </cell>
          <cell r="D59" t="str">
            <v>Construction</v>
          </cell>
        </row>
        <row r="60">
          <cell r="A60">
            <v>1533</v>
          </cell>
          <cell r="B60" t="str">
            <v>C</v>
          </cell>
          <cell r="C60" t="str">
            <v>Construction, Erection and Installation Services Tanks</v>
          </cell>
          <cell r="D60" t="str">
            <v>Construction</v>
          </cell>
        </row>
        <row r="61">
          <cell r="A61">
            <v>1534</v>
          </cell>
          <cell r="B61" t="str">
            <v>C</v>
          </cell>
          <cell r="C61" t="str">
            <v>Construction, Erection and Installation Services Television Antennae</v>
          </cell>
          <cell r="D61" t="str">
            <v>Construction</v>
          </cell>
        </row>
        <row r="62">
          <cell r="A62">
            <v>1535</v>
          </cell>
          <cell r="B62" t="str">
            <v>C</v>
          </cell>
          <cell r="C62" t="str">
            <v>Construction, Erection and Installation Services Glazier Operations</v>
          </cell>
          <cell r="D62" t="str">
            <v>Construction</v>
          </cell>
        </row>
        <row r="63">
          <cell r="A63">
            <v>1536</v>
          </cell>
          <cell r="B63" t="str">
            <v>C</v>
          </cell>
          <cell r="C63" t="str">
            <v>Construction, Erection and Installation Services Machinery, Industrial (Millwright)</v>
          </cell>
          <cell r="D63" t="str">
            <v>Construction</v>
          </cell>
        </row>
        <row r="64">
          <cell r="A64">
            <v>1537</v>
          </cell>
          <cell r="B64" t="str">
            <v>B</v>
          </cell>
          <cell r="C64" t="str">
            <v>Construction, Erection and Installation Services Machinery, Agricultural</v>
          </cell>
          <cell r="D64" t="str">
            <v>Construction</v>
          </cell>
        </row>
        <row r="65">
          <cell r="A65">
            <v>1621</v>
          </cell>
          <cell r="B65" t="str">
            <v>Exclude</v>
          </cell>
          <cell r="C65" t="str">
            <v>Construction, Erection and Installation Services Bridges</v>
          </cell>
          <cell r="D65" t="str">
            <v>Excluded</v>
          </cell>
        </row>
        <row r="66">
          <cell r="A66">
            <v>1622</v>
          </cell>
          <cell r="B66" t="str">
            <v>Exclude</v>
          </cell>
          <cell r="C66" t="str">
            <v>Construction, Erection and Installation Services Caissons, Coffer Dams</v>
          </cell>
          <cell r="D66" t="str">
            <v>Excluded</v>
          </cell>
        </row>
        <row r="67">
          <cell r="A67">
            <v>1623</v>
          </cell>
          <cell r="B67" t="str">
            <v>Exclude</v>
          </cell>
          <cell r="C67" t="str">
            <v>Construction, Erection and Installation Services Jetties, Breakwaters, Piers, Docks, Levees</v>
          </cell>
          <cell r="D67" t="str">
            <v>Excluded</v>
          </cell>
        </row>
        <row r="68">
          <cell r="A68">
            <v>1624</v>
          </cell>
          <cell r="B68" t="str">
            <v>Exclude</v>
          </cell>
          <cell r="C68" t="str">
            <v>Construction, Erection and Installation Services Dredging</v>
          </cell>
          <cell r="D68" t="str">
            <v>Excluded</v>
          </cell>
        </row>
        <row r="69">
          <cell r="A69">
            <v>1625</v>
          </cell>
          <cell r="B69" t="str">
            <v>Exclude</v>
          </cell>
          <cell r="C69" t="str">
            <v>Construction, Erection and Installation Services Dams, Reservoirs including Hydro-Electric C</v>
          </cell>
          <cell r="D69" t="str">
            <v>Excluded</v>
          </cell>
        </row>
        <row r="70">
          <cell r="A70">
            <v>1631</v>
          </cell>
          <cell r="B70" t="str">
            <v>C</v>
          </cell>
          <cell r="C70" t="str">
            <v>Construction, Erection and Installation Services Highway, Street, Road including Paving, Resurfacing</v>
          </cell>
          <cell r="D70" t="str">
            <v>Construction</v>
          </cell>
        </row>
        <row r="71">
          <cell r="A71">
            <v>1632</v>
          </cell>
          <cell r="B71" t="str">
            <v>A</v>
          </cell>
          <cell r="C71" t="str">
            <v>Construction, Erection and Installation Services Airport Runways, Aprons including Paving</v>
          </cell>
          <cell r="D71" t="str">
            <v>Construction</v>
          </cell>
        </row>
        <row r="72">
          <cell r="A72">
            <v>1633</v>
          </cell>
          <cell r="B72" t="str">
            <v>Exclude</v>
          </cell>
          <cell r="C72" t="str">
            <v>Construction, Erection and Installation Services Pipelines</v>
          </cell>
          <cell r="D72" t="str">
            <v>Excluded</v>
          </cell>
        </row>
        <row r="73">
          <cell r="A73">
            <v>1634</v>
          </cell>
          <cell r="B73" t="str">
            <v>Exclude</v>
          </cell>
          <cell r="C73" t="str">
            <v>Construction, Erection and Installation Services Railroads</v>
          </cell>
          <cell r="D73" t="str">
            <v>Excluded</v>
          </cell>
        </row>
        <row r="74">
          <cell r="A74">
            <v>1635</v>
          </cell>
          <cell r="B74" t="str">
            <v>Exclude</v>
          </cell>
          <cell r="C74" t="str">
            <v>Construction, Erection and Installation Services Subways, Tunnels</v>
          </cell>
          <cell r="D74" t="str">
            <v>Excluded</v>
          </cell>
        </row>
        <row r="75">
          <cell r="A75">
            <v>1636</v>
          </cell>
          <cell r="B75" t="str">
            <v>Exclude</v>
          </cell>
          <cell r="C75" t="str">
            <v>Construction, Erection and Installation Services Gas Mains</v>
          </cell>
          <cell r="D75" t="str">
            <v>Excluded</v>
          </cell>
        </row>
        <row r="76">
          <cell r="A76">
            <v>1637</v>
          </cell>
          <cell r="B76" t="str">
            <v>D</v>
          </cell>
          <cell r="C76" t="str">
            <v>Construction, Erection and Installation Services Sewer, Water Mains, Steam Mains</v>
          </cell>
          <cell r="D76" t="str">
            <v>Construction</v>
          </cell>
        </row>
        <row r="77">
          <cell r="A77">
            <v>1638</v>
          </cell>
          <cell r="B77" t="str">
            <v>Exclude</v>
          </cell>
          <cell r="C77" t="str">
            <v>Construction, Erection and Installation Services Shaft Sinking</v>
          </cell>
          <cell r="D77" t="str">
            <v>Excluded</v>
          </cell>
        </row>
        <row r="78">
          <cell r="A78">
            <v>1711</v>
          </cell>
          <cell r="B78" t="str">
            <v>C</v>
          </cell>
          <cell r="C78" t="str">
            <v>Construction, Erection and Installation Services Plumbing, Including Hot Tubs</v>
          </cell>
          <cell r="D78" t="str">
            <v>Construction</v>
          </cell>
        </row>
        <row r="79">
          <cell r="A79">
            <v>1712</v>
          </cell>
          <cell r="B79" t="str">
            <v>Exclude</v>
          </cell>
          <cell r="C79" t="str">
            <v>Construction, Erection and Installation Services Boilers</v>
          </cell>
          <cell r="D79" t="str">
            <v>Excluded</v>
          </cell>
        </row>
        <row r="80">
          <cell r="A80">
            <v>1713</v>
          </cell>
          <cell r="B80" t="str">
            <v>C</v>
          </cell>
          <cell r="C80" t="str">
            <v>Construction, Erection and Installation Services Steam Fitters</v>
          </cell>
          <cell r="D80" t="str">
            <v>Construction</v>
          </cell>
        </row>
        <row r="81">
          <cell r="A81">
            <v>1714</v>
          </cell>
          <cell r="B81" t="str">
            <v>C</v>
          </cell>
          <cell r="C81" t="str">
            <v>Construction, Erection and Installation Services Automatic Sprinklers</v>
          </cell>
          <cell r="D81" t="str">
            <v>Construction</v>
          </cell>
        </row>
        <row r="82">
          <cell r="A82">
            <v>1715</v>
          </cell>
          <cell r="B82" t="str">
            <v>C</v>
          </cell>
          <cell r="C82" t="str">
            <v>Construction, Erection and Installation Services Heating Equipment and Combined Air Conditioning - Oil or Gas</v>
          </cell>
          <cell r="D82" t="str">
            <v>Construction</v>
          </cell>
        </row>
        <row r="83">
          <cell r="A83">
            <v>1716</v>
          </cell>
          <cell r="B83" t="str">
            <v>C</v>
          </cell>
          <cell r="C83" t="str">
            <v>Construction, Erection and Installation Services Heating Equipment and Combined Air Conditioning - Solid Fuel</v>
          </cell>
          <cell r="D83" t="str">
            <v>Construction</v>
          </cell>
        </row>
        <row r="84">
          <cell r="A84">
            <v>1717</v>
          </cell>
          <cell r="B84" t="str">
            <v>C</v>
          </cell>
          <cell r="C84" t="str">
            <v>Construction, Erection and Installation Services Air Conditioning Equipment including Heat Pumps</v>
          </cell>
          <cell r="D84" t="str">
            <v>Construction</v>
          </cell>
        </row>
        <row r="85">
          <cell r="A85">
            <v>1718</v>
          </cell>
          <cell r="B85" t="str">
            <v>C</v>
          </cell>
          <cell r="C85" t="str">
            <v>Construction, Erection and Installation Services Refrigeration, Commercial</v>
          </cell>
          <cell r="D85" t="str">
            <v>Construction</v>
          </cell>
        </row>
        <row r="86">
          <cell r="A86">
            <v>1719</v>
          </cell>
          <cell r="B86" t="str">
            <v>C</v>
          </cell>
          <cell r="C86" t="str">
            <v>Construction, Erection and Installation Services Solar Energy Contractors</v>
          </cell>
          <cell r="D86" t="str">
            <v>Construction</v>
          </cell>
        </row>
        <row r="87">
          <cell r="A87">
            <v>1720</v>
          </cell>
          <cell r="B87" t="str">
            <v>C</v>
          </cell>
          <cell r="C87" t="str">
            <v>Construction, Erection and Installation Services Water Softening or Treatment Equipment, including Installation</v>
          </cell>
          <cell r="D87" t="str">
            <v>Construction</v>
          </cell>
        </row>
        <row r="88">
          <cell r="A88">
            <v>1731</v>
          </cell>
          <cell r="B88" t="str">
            <v>C</v>
          </cell>
          <cell r="C88" t="str">
            <v>Construction, Erection and Installation Services Wiring including Fixtures, Appliances</v>
          </cell>
          <cell r="D88" t="str">
            <v>Construction</v>
          </cell>
        </row>
        <row r="89">
          <cell r="A89">
            <v>1732</v>
          </cell>
          <cell r="B89" t="str">
            <v>Exclude</v>
          </cell>
          <cell r="C89" t="str">
            <v>Construction, Erection and Installation Services Light, Telephone, Power Lines etc.</v>
          </cell>
          <cell r="D89" t="str">
            <v>Excluded</v>
          </cell>
        </row>
        <row r="90">
          <cell r="A90">
            <v>1733</v>
          </cell>
          <cell r="B90" t="str">
            <v>Exclude</v>
          </cell>
          <cell r="C90" t="str">
            <v>Construction, Erection and Installation Services Underground Cable or Conduit including Inci</v>
          </cell>
          <cell r="D90" t="str">
            <v>Excluded</v>
          </cell>
        </row>
        <row r="91">
          <cell r="A91">
            <v>1734</v>
          </cell>
          <cell r="B91" t="str">
            <v>Exclude</v>
          </cell>
          <cell r="C91" t="str">
            <v>Construction, Erection and Installation Services Underground Cable or Conduit excluding Exca</v>
          </cell>
          <cell r="D91" t="str">
            <v>Excluded</v>
          </cell>
        </row>
        <row r="92">
          <cell r="A92">
            <v>1735</v>
          </cell>
          <cell r="B92" t="str">
            <v>Exclude</v>
          </cell>
          <cell r="C92" t="str">
            <v>Construction, Erection and Installation Services Elevators, Escalators - Instal./Service</v>
          </cell>
          <cell r="D92" t="str">
            <v>Excluded</v>
          </cell>
        </row>
        <row r="93">
          <cell r="A93">
            <v>1736</v>
          </cell>
          <cell r="B93" t="str">
            <v>C</v>
          </cell>
          <cell r="C93" t="str">
            <v>Construction, Erection and Installation Services Electrical Apparatus</v>
          </cell>
          <cell r="D93" t="str">
            <v>Construction</v>
          </cell>
        </row>
        <row r="94">
          <cell r="A94">
            <v>1741</v>
          </cell>
          <cell r="B94" t="str">
            <v>A</v>
          </cell>
          <cell r="C94" t="str">
            <v>Construction, Erection and Installation Services Cement, Concrete Work N.O.C.</v>
          </cell>
          <cell r="D94" t="str">
            <v>Construction</v>
          </cell>
        </row>
        <row r="95">
          <cell r="A95">
            <v>1742</v>
          </cell>
          <cell r="B95" t="str">
            <v>C</v>
          </cell>
          <cell r="C95" t="str">
            <v>Construction, Erection and Installation Services Precast Beams</v>
          </cell>
          <cell r="D95" t="str">
            <v>Construction</v>
          </cell>
        </row>
        <row r="96">
          <cell r="A96">
            <v>1743</v>
          </cell>
          <cell r="B96" t="str">
            <v>C</v>
          </cell>
          <cell r="C96" t="str">
            <v>Construction, Erection and Installation Services Masonry including Bricklaying, Stonework, Tile, Marble, Mosaic, Stuccoing</v>
          </cell>
          <cell r="D96" t="str">
            <v>Construction</v>
          </cell>
        </row>
        <row r="97">
          <cell r="A97">
            <v>1744</v>
          </cell>
          <cell r="B97" t="str">
            <v>C</v>
          </cell>
          <cell r="C97" t="str">
            <v>Construction, Erection and Installation Services Platering, Lathing including Drywall</v>
          </cell>
          <cell r="D97" t="str">
            <v>Construction</v>
          </cell>
        </row>
        <row r="98">
          <cell r="A98">
            <v>1745</v>
          </cell>
          <cell r="B98" t="str">
            <v>C</v>
          </cell>
          <cell r="C98" t="str">
            <v>Construction, Erection and Installation Services Tilework - Not masonry, Sewers, Drains, Ceiling; Terrazzo</v>
          </cell>
          <cell r="D98" t="str">
            <v>Construction</v>
          </cell>
        </row>
        <row r="99">
          <cell r="A99">
            <v>1751</v>
          </cell>
          <cell r="B99" t="str">
            <v>D</v>
          </cell>
          <cell r="C99" t="str">
            <v>Construction, Erection and Installation Services Carpentry - Shop Operations</v>
          </cell>
          <cell r="D99" t="str">
            <v>Construction</v>
          </cell>
        </row>
        <row r="100">
          <cell r="A100">
            <v>1752</v>
          </cell>
          <cell r="B100" t="str">
            <v>D</v>
          </cell>
          <cell r="C100" t="str">
            <v>Construction, Erection and Installation Services Carpentry - Away from Shop</v>
          </cell>
          <cell r="D100" t="str">
            <v>Construction</v>
          </cell>
        </row>
        <row r="101">
          <cell r="A101">
            <v>1753</v>
          </cell>
          <cell r="B101" t="str">
            <v>C</v>
          </cell>
          <cell r="C101" t="str">
            <v>Construction, Erection and Installation Services Insulation of Buildings</v>
          </cell>
          <cell r="D101" t="str">
            <v>Construction</v>
          </cell>
        </row>
        <row r="102">
          <cell r="A102">
            <v>1754</v>
          </cell>
          <cell r="B102" t="str">
            <v>C</v>
          </cell>
          <cell r="C102" t="str">
            <v>Construction, Erection and Installation Services Painting, Decorating excluding spray paint</v>
          </cell>
          <cell r="D102" t="str">
            <v>Construction</v>
          </cell>
        </row>
        <row r="103">
          <cell r="A103">
            <v>1755</v>
          </cell>
          <cell r="B103" t="str">
            <v>D</v>
          </cell>
          <cell r="C103" t="str">
            <v>Construction, Erection and Installation Services Painting, Decorating including spray paint</v>
          </cell>
          <cell r="D103" t="str">
            <v>Construction</v>
          </cell>
        </row>
        <row r="104">
          <cell r="A104">
            <v>1756</v>
          </cell>
          <cell r="B104" t="str">
            <v>C</v>
          </cell>
          <cell r="C104" t="str">
            <v>Construction, Erection and Installation Services House Furnishings, Acoustic Ceilings, Floor Coverings</v>
          </cell>
          <cell r="D104" t="str">
            <v>Construction</v>
          </cell>
        </row>
        <row r="105">
          <cell r="A105">
            <v>1757</v>
          </cell>
          <cell r="B105" t="str">
            <v>C</v>
          </cell>
          <cell r="C105" t="str">
            <v>Construction, Erection and Installation Services Interior Decorator</v>
          </cell>
          <cell r="D105" t="str">
            <v>Construction</v>
          </cell>
        </row>
        <row r="106">
          <cell r="A106">
            <v>1761</v>
          </cell>
          <cell r="B106" t="str">
            <v>C</v>
          </cell>
          <cell r="C106" t="str">
            <v>Construction, Erection and Installation Services Sheet Metal - Shop Only</v>
          </cell>
          <cell r="D106" t="str">
            <v>Construction</v>
          </cell>
        </row>
        <row r="107">
          <cell r="A107">
            <v>1762</v>
          </cell>
          <cell r="B107" t="str">
            <v>C</v>
          </cell>
          <cell r="C107" t="str">
            <v>Construction, Erection and Installation Services Sheet Metal - Away from Shop</v>
          </cell>
          <cell r="D107" t="str">
            <v>Construction</v>
          </cell>
        </row>
        <row r="108">
          <cell r="A108">
            <v>1763</v>
          </cell>
          <cell r="B108" t="str">
            <v>Exclude</v>
          </cell>
          <cell r="C108" t="str">
            <v>Construction, Erection and Installation Services Welding, Cutting, Brazing</v>
          </cell>
          <cell r="D108" t="str">
            <v>Excluded</v>
          </cell>
        </row>
        <row r="109">
          <cell r="A109">
            <v>1764</v>
          </cell>
          <cell r="B109" t="str">
            <v>C</v>
          </cell>
          <cell r="C109" t="str">
            <v>Construction, Erection and Installation Services Erection of Iron ot Steel Structural</v>
          </cell>
          <cell r="D109" t="str">
            <v>Construction</v>
          </cell>
        </row>
        <row r="110">
          <cell r="A110">
            <v>1765</v>
          </cell>
          <cell r="B110" t="str">
            <v>C</v>
          </cell>
          <cell r="C110" t="str">
            <v>Construction, Erection and Installation Services Erection of Iron ot Steel N.O.C.</v>
          </cell>
          <cell r="D110" t="str">
            <v>Construction</v>
          </cell>
        </row>
        <row r="111">
          <cell r="A111">
            <v>1766</v>
          </cell>
          <cell r="B111" t="str">
            <v>C</v>
          </cell>
          <cell r="C111" t="str">
            <v>Construction, Erection and Installation Services Metal Doors, Windows, Awnings</v>
          </cell>
          <cell r="D111" t="str">
            <v>Construction</v>
          </cell>
        </row>
        <row r="112">
          <cell r="A112">
            <v>1770</v>
          </cell>
          <cell r="B112" t="str">
            <v>Exclude</v>
          </cell>
          <cell r="C112" t="str">
            <v>Construction, Erection and Installation Services Drilling, Not Oil or Gas</v>
          </cell>
          <cell r="D112" t="str">
            <v>Excluded</v>
          </cell>
        </row>
        <row r="113">
          <cell r="A113">
            <v>1771</v>
          </cell>
          <cell r="B113" t="str">
            <v>C</v>
          </cell>
          <cell r="C113" t="str">
            <v>Construction, Erection and Installation Services Stevedoring</v>
          </cell>
          <cell r="D113" t="str">
            <v>Construction</v>
          </cell>
        </row>
        <row r="114">
          <cell r="A114">
            <v>1772</v>
          </cell>
          <cell r="B114" t="str">
            <v>Exclude</v>
          </cell>
          <cell r="C114" t="str">
            <v>Construction, Erection and Installation Services Shipwright Operations</v>
          </cell>
          <cell r="D114" t="str">
            <v>Excluded</v>
          </cell>
        </row>
        <row r="115">
          <cell r="A115">
            <v>1773</v>
          </cell>
          <cell r="B115" t="str">
            <v>Exclude</v>
          </cell>
          <cell r="C115" t="str">
            <v>Construction, Erection and Installation Services Marine Wrecking or Demolition</v>
          </cell>
          <cell r="D115" t="str">
            <v>Excluded</v>
          </cell>
        </row>
        <row r="116">
          <cell r="A116">
            <v>1774</v>
          </cell>
          <cell r="B116" t="str">
            <v>Exclude</v>
          </cell>
          <cell r="C116" t="str">
            <v>Construction, Erection and Installation Services Excavation</v>
          </cell>
          <cell r="D116" t="str">
            <v>Excluded</v>
          </cell>
        </row>
        <row r="117">
          <cell r="A117">
            <v>1775</v>
          </cell>
          <cell r="B117" t="str">
            <v>C</v>
          </cell>
          <cell r="C117" t="str">
            <v>Construction, Erection and Installation Services Roofing - Residential (Shingle)</v>
          </cell>
          <cell r="D117" t="str">
            <v>Construction</v>
          </cell>
        </row>
        <row r="118">
          <cell r="A118">
            <v>1776</v>
          </cell>
          <cell r="B118" t="str">
            <v>C</v>
          </cell>
          <cell r="C118" t="str">
            <v>Construction, Erection and Installation Services Roofing - Other (Hot Tar, etc.)</v>
          </cell>
          <cell r="D118" t="str">
            <v>Construction</v>
          </cell>
        </row>
        <row r="119">
          <cell r="A119">
            <v>1777</v>
          </cell>
          <cell r="B119" t="str">
            <v>C</v>
          </cell>
          <cell r="C119" t="str">
            <v>Construction, Erection and Installation Services Waterproofing Operations</v>
          </cell>
          <cell r="D119" t="str">
            <v>Construction</v>
          </cell>
        </row>
        <row r="120">
          <cell r="A120">
            <v>1778</v>
          </cell>
          <cell r="B120" t="str">
            <v>D</v>
          </cell>
          <cell r="C120" t="str">
            <v>Construction, Erection and Installation Services Septic Tank Installation, Service, Repair</v>
          </cell>
          <cell r="D120" t="str">
            <v>Construction</v>
          </cell>
        </row>
        <row r="121">
          <cell r="A121">
            <v>1779</v>
          </cell>
          <cell r="B121" t="str">
            <v>D</v>
          </cell>
          <cell r="C121" t="str">
            <v>Construction, Erection and Installation Services Building Cleaning - Exterior</v>
          </cell>
          <cell r="D121" t="str">
            <v>Construction</v>
          </cell>
        </row>
        <row r="122">
          <cell r="A122">
            <v>1780</v>
          </cell>
          <cell r="B122" t="str">
            <v>B</v>
          </cell>
          <cell r="C122" t="str">
            <v>Construction, Erection and Installation Services Fireproofing - Structures</v>
          </cell>
          <cell r="D122" t="str">
            <v>Construction</v>
          </cell>
        </row>
        <row r="123">
          <cell r="A123">
            <v>1781</v>
          </cell>
          <cell r="B123" t="str">
            <v>Exclude</v>
          </cell>
          <cell r="C123" t="str">
            <v>Construction, Erection and Installation Services Fire Extinguishing Equipment, Servicing, Re</v>
          </cell>
          <cell r="D123" t="str">
            <v>Excluded</v>
          </cell>
        </row>
        <row r="124">
          <cell r="A124">
            <v>1782</v>
          </cell>
          <cell r="B124" t="str">
            <v>Exclude</v>
          </cell>
          <cell r="C124" t="str">
            <v>Construction, Erection and Installation Services Asbestos, Lead, UFI Abatement, Radon Mitiga</v>
          </cell>
          <cell r="D124" t="str">
            <v>Excluded</v>
          </cell>
        </row>
        <row r="125">
          <cell r="A125">
            <v>1783</v>
          </cell>
          <cell r="B125" t="str">
            <v>C</v>
          </cell>
          <cell r="C125" t="str">
            <v>Construction, Erection and Installation Services Non-Destructive Testing Contractors</v>
          </cell>
          <cell r="D125" t="str">
            <v>Construction</v>
          </cell>
        </row>
        <row r="126">
          <cell r="A126">
            <v>1811</v>
          </cell>
          <cell r="B126" t="str">
            <v>C</v>
          </cell>
          <cell r="C126" t="str">
            <v>Construction, Erection and Installation Services Residential - One or Two Family Dwellings</v>
          </cell>
          <cell r="D126" t="str">
            <v>Construction</v>
          </cell>
        </row>
        <row r="127">
          <cell r="A127">
            <v>1812</v>
          </cell>
          <cell r="B127" t="str">
            <v>C</v>
          </cell>
          <cell r="C127" t="str">
            <v>Construction, Erection and Installation Services Residential Construction N.O.C.</v>
          </cell>
          <cell r="D127" t="str">
            <v>Construction</v>
          </cell>
        </row>
        <row r="128">
          <cell r="A128">
            <v>1813</v>
          </cell>
          <cell r="B128" t="str">
            <v>C</v>
          </cell>
          <cell r="C128" t="str">
            <v>Construction, Erection and Installation Services Mobile Homes, Prefabricated Housing - Shop Operations</v>
          </cell>
          <cell r="D128" t="str">
            <v>Construction</v>
          </cell>
        </row>
        <row r="129">
          <cell r="A129">
            <v>1814</v>
          </cell>
          <cell r="B129" t="str">
            <v>C</v>
          </cell>
          <cell r="C129" t="str">
            <v>Construction, Erection and Installation Services Mobile Homes, Prefabricated Housing - Away from Shop (Site)</v>
          </cell>
          <cell r="D129" t="str">
            <v>Construction</v>
          </cell>
        </row>
        <row r="130">
          <cell r="A130">
            <v>1830</v>
          </cell>
          <cell r="B130" t="str">
            <v>D</v>
          </cell>
          <cell r="C130" t="str">
            <v>Construction, Erection and Installation Services Building, Construction of - Not Residential</v>
          </cell>
          <cell r="D130" t="str">
            <v>Construction</v>
          </cell>
        </row>
        <row r="131">
          <cell r="A131">
            <v>1831</v>
          </cell>
          <cell r="B131" t="str">
            <v>A</v>
          </cell>
          <cell r="C131" t="str">
            <v>Construction, Erection and Installation Services Swimming Pools</v>
          </cell>
          <cell r="D131" t="str">
            <v>Construction</v>
          </cell>
        </row>
        <row r="132">
          <cell r="A132">
            <v>1841</v>
          </cell>
          <cell r="B132" t="str">
            <v>D</v>
          </cell>
          <cell r="C132" t="str">
            <v>Real Estate Property Vacant, Idle Buildings</v>
          </cell>
          <cell r="D132" t="str">
            <v>Vacant</v>
          </cell>
        </row>
        <row r="133">
          <cell r="A133">
            <v>1842</v>
          </cell>
          <cell r="B133" t="str">
            <v>D</v>
          </cell>
          <cell r="C133" t="str">
            <v>Real Estate Property Vacant Land</v>
          </cell>
          <cell r="D133" t="str">
            <v>Vacant</v>
          </cell>
        </row>
        <row r="134">
          <cell r="A134">
            <v>2001</v>
          </cell>
          <cell r="B134" t="str">
            <v>C</v>
          </cell>
          <cell r="C134" t="str">
            <v>Manufacturing and Processing Services Meat Packing - Not Stockyards excluding Frozen Foods, Rendering</v>
          </cell>
          <cell r="D134" t="str">
            <v>Manufacturing</v>
          </cell>
        </row>
        <row r="135">
          <cell r="A135">
            <v>2002</v>
          </cell>
          <cell r="B135" t="str">
            <v>C</v>
          </cell>
          <cell r="C135" t="str">
            <v>Manufacturing and Processing Services Meat Packing - With Stockyards excluding Frozen Foods, Rendering</v>
          </cell>
          <cell r="D135" t="str">
            <v>Manufacturing</v>
          </cell>
        </row>
        <row r="136">
          <cell r="A136">
            <v>2003</v>
          </cell>
          <cell r="B136" t="str">
            <v>D</v>
          </cell>
          <cell r="C136" t="str">
            <v>Manufacturing and Processing Services Fish and Seafood Processing (Fresh)</v>
          </cell>
          <cell r="D136" t="str">
            <v>Manufacturing</v>
          </cell>
        </row>
        <row r="137">
          <cell r="A137">
            <v>2011</v>
          </cell>
          <cell r="B137" t="str">
            <v>B</v>
          </cell>
          <cell r="C137" t="str">
            <v>Manufacturing and Processing Services Dairy Products including Eggs, Honey; Creameries</v>
          </cell>
          <cell r="D137" t="str">
            <v>Manufacturing</v>
          </cell>
        </row>
        <row r="138">
          <cell r="A138">
            <v>2021</v>
          </cell>
          <cell r="B138" t="str">
            <v>C</v>
          </cell>
          <cell r="C138" t="str">
            <v>Manufacturing and Processing Services Frozen Foods Processing (Meat, Fish, Seafood, Fruit, Vegetables)</v>
          </cell>
          <cell r="D138" t="str">
            <v>Manufacturing</v>
          </cell>
        </row>
        <row r="139">
          <cell r="A139">
            <v>2022</v>
          </cell>
          <cell r="B139" t="str">
            <v>B</v>
          </cell>
          <cell r="C139" t="str">
            <v>Manufacturing and Processing Services Ice</v>
          </cell>
          <cell r="D139" t="str">
            <v>Manufacturing</v>
          </cell>
        </row>
        <row r="140">
          <cell r="A140">
            <v>2030</v>
          </cell>
          <cell r="B140" t="str">
            <v>C</v>
          </cell>
          <cell r="C140" t="str">
            <v>Manufacturing and Processing Services Canning and Preserving (Meat, Fish, Seafood, Fruit, Vegetables), Jams</v>
          </cell>
          <cell r="D140" t="str">
            <v>Manufacturing</v>
          </cell>
        </row>
        <row r="141">
          <cell r="A141">
            <v>2041</v>
          </cell>
          <cell r="B141" t="str">
            <v>D</v>
          </cell>
          <cell r="C141" t="str">
            <v>Manufacturing and Processing Services Animal Feed (Pet Foods classify as if for Human Consumption)</v>
          </cell>
          <cell r="D141" t="str">
            <v>Manufacturing</v>
          </cell>
        </row>
        <row r="142">
          <cell r="A142">
            <v>2042</v>
          </cell>
          <cell r="B142" t="str">
            <v>D</v>
          </cell>
          <cell r="C142" t="str">
            <v>Manufacturing and Processing Services Grain, Grain Products for Human Consumption including Flour, Cereal</v>
          </cell>
          <cell r="D142" t="str">
            <v>Manufacturing</v>
          </cell>
        </row>
        <row r="143">
          <cell r="A143">
            <v>2043</v>
          </cell>
          <cell r="B143" t="str">
            <v>C</v>
          </cell>
          <cell r="C143" t="str">
            <v>Manufacturing and Processing Services Coffee, Tea, Spice Processing</v>
          </cell>
          <cell r="D143" t="str">
            <v>Manufacturing</v>
          </cell>
        </row>
        <row r="144">
          <cell r="A144">
            <v>2044</v>
          </cell>
          <cell r="B144" t="str">
            <v>D</v>
          </cell>
          <cell r="C144" t="str">
            <v>Manufacturing and Processing Services Seed Processors and Merchants</v>
          </cell>
          <cell r="D144" t="str">
            <v>Manufacturing</v>
          </cell>
        </row>
        <row r="145">
          <cell r="A145">
            <v>2051</v>
          </cell>
          <cell r="B145" t="str">
            <v>C</v>
          </cell>
          <cell r="C145" t="str">
            <v>Manufacturing and Processing Services Bakeries including Pasta Manufacturing</v>
          </cell>
          <cell r="D145" t="str">
            <v>Manufacturing</v>
          </cell>
        </row>
        <row r="146">
          <cell r="A146">
            <v>2052</v>
          </cell>
          <cell r="B146" t="str">
            <v>C</v>
          </cell>
          <cell r="C146" t="str">
            <v>Manufacturing and Processing Services Confectionery, Cocoa or Chocolate Manufacturing</v>
          </cell>
          <cell r="D146" t="str">
            <v>Manufacturing</v>
          </cell>
        </row>
        <row r="147">
          <cell r="A147">
            <v>2060</v>
          </cell>
          <cell r="B147" t="str">
            <v>C</v>
          </cell>
          <cell r="C147" t="str">
            <v>Manufacturing and Processing Services Sugar, Syrup, Molasses Refineries</v>
          </cell>
          <cell r="D147" t="str">
            <v>Manufacturing</v>
          </cell>
        </row>
        <row r="148">
          <cell r="A148">
            <v>2070</v>
          </cell>
          <cell r="B148" t="str">
            <v>A</v>
          </cell>
          <cell r="C148" t="str">
            <v>Manufacturing and Processing Services Distillers - Liquor, Alcohol Distilling</v>
          </cell>
          <cell r="D148" t="str">
            <v>Manufacturing</v>
          </cell>
        </row>
        <row r="149">
          <cell r="A149">
            <v>2081</v>
          </cell>
          <cell r="B149" t="str">
            <v>A</v>
          </cell>
          <cell r="C149" t="str">
            <v>Manufacturing and Processing Services Breweries, Wineries, Malt Houses, Vinegar Distillers</v>
          </cell>
          <cell r="D149" t="str">
            <v>Manufacturing</v>
          </cell>
        </row>
        <row r="150">
          <cell r="A150">
            <v>2082</v>
          </cell>
          <cell r="B150" t="str">
            <v>B</v>
          </cell>
          <cell r="C150" t="str">
            <v>Manufacturing and Processing Services Soft Drinks, Water, other Non-Alcoholic Beverages</v>
          </cell>
          <cell r="D150" t="str">
            <v>Manufacturing</v>
          </cell>
        </row>
        <row r="151">
          <cell r="A151">
            <v>2090</v>
          </cell>
          <cell r="B151" t="str">
            <v>Exclude</v>
          </cell>
          <cell r="C151" t="str">
            <v>Manufacturing and Processing Services Oil, Fat Manufacturing (Animal or Vegetable) including</v>
          </cell>
          <cell r="D151" t="str">
            <v>Excluded</v>
          </cell>
        </row>
        <row r="152">
          <cell r="A152">
            <v>2100</v>
          </cell>
          <cell r="B152" t="str">
            <v>Exclude</v>
          </cell>
          <cell r="C152" t="str">
            <v>Manufacturing and Processing Services Meat, Poultry Rendering; Fish Oil, Fish Meal Manufactu</v>
          </cell>
          <cell r="D152" t="str">
            <v>Excluded</v>
          </cell>
        </row>
        <row r="153">
          <cell r="A153">
            <v>2110</v>
          </cell>
          <cell r="B153" t="str">
            <v>Exclude</v>
          </cell>
          <cell r="C153" t="str">
            <v>Manufacturing and Processing Services Tobacco Products</v>
          </cell>
          <cell r="D153" t="str">
            <v>Excluded</v>
          </cell>
        </row>
        <row r="154">
          <cell r="A154">
            <v>2291</v>
          </cell>
          <cell r="B154" t="str">
            <v>D</v>
          </cell>
          <cell r="C154" t="str">
            <v>Manufacturing and Processing Services Fabric and Textile Mills, Knitting, Spinning, Weaving - Acetate, Celanese, Cotton, Felt, Linens, Rayon, Twine</v>
          </cell>
          <cell r="D154" t="str">
            <v>Manufacturing</v>
          </cell>
        </row>
        <row r="155">
          <cell r="A155">
            <v>2292</v>
          </cell>
          <cell r="B155" t="str">
            <v>D</v>
          </cell>
          <cell r="C155" t="str">
            <v>Manufacturing and Processing Services Fabric and Textile Mills, Knitting, Spinning, Weaving - Other Fibres</v>
          </cell>
          <cell r="D155" t="str">
            <v>Manufacturing</v>
          </cell>
        </row>
        <row r="156">
          <cell r="A156">
            <v>2300</v>
          </cell>
          <cell r="B156" t="str">
            <v>D</v>
          </cell>
          <cell r="C156" t="str">
            <v>Manufacturing and Processing Services Carpet, Rug Manufacturing</v>
          </cell>
          <cell r="D156" t="str">
            <v>Manufacturing</v>
          </cell>
        </row>
        <row r="157">
          <cell r="A157">
            <v>2310</v>
          </cell>
          <cell r="B157" t="str">
            <v>D</v>
          </cell>
          <cell r="C157" t="str">
            <v>Manufacturing and Processing Services Men's and Boys' Wear - not 2311 or 2331</v>
          </cell>
          <cell r="D157" t="str">
            <v>Manufacturing</v>
          </cell>
        </row>
        <row r="158">
          <cell r="A158">
            <v>2311</v>
          </cell>
          <cell r="B158" t="str">
            <v>D</v>
          </cell>
          <cell r="C158" t="str">
            <v>Manufacturing and Processing Services Gloves, Hats, Underwear, Beachwear, Accessories - Men's and Boys'</v>
          </cell>
          <cell r="D158" t="str">
            <v>Manufacturing</v>
          </cell>
        </row>
        <row r="159">
          <cell r="A159">
            <v>2330</v>
          </cell>
          <cell r="B159" t="str">
            <v>D</v>
          </cell>
          <cell r="C159" t="str">
            <v>Manufacturing and Processing Services Women's and Girls' Wear - N.O.C. including Synthetic Furs, Suits, Dresses not 2331 or 2332</v>
          </cell>
          <cell r="D159" t="str">
            <v>Manufacturing</v>
          </cell>
        </row>
        <row r="160">
          <cell r="A160">
            <v>2331</v>
          </cell>
          <cell r="B160" t="str">
            <v>Exclude</v>
          </cell>
          <cell r="C160" t="str">
            <v>Manufacturing and Processing Services Furs, Pelts, Articles Thereof</v>
          </cell>
          <cell r="D160" t="str">
            <v>Excluded</v>
          </cell>
        </row>
        <row r="161">
          <cell r="A161">
            <v>2332</v>
          </cell>
          <cell r="B161" t="str">
            <v>D</v>
          </cell>
          <cell r="C161" t="str">
            <v>Manufacturing and Processing Services Gloves, Millinery, Lingerie, Beachwear, Accessories - Women's and Girls'</v>
          </cell>
          <cell r="D161" t="str">
            <v>Manufacturing</v>
          </cell>
        </row>
        <row r="162">
          <cell r="A162">
            <v>2351</v>
          </cell>
          <cell r="B162" t="str">
            <v>D</v>
          </cell>
          <cell r="C162" t="str">
            <v>Manufacturing and Processing Services Draperies, Tapestries</v>
          </cell>
          <cell r="D162" t="str">
            <v>Manufacturing</v>
          </cell>
        </row>
        <row r="163">
          <cell r="A163">
            <v>2352</v>
          </cell>
          <cell r="B163" t="str">
            <v>D</v>
          </cell>
          <cell r="C163" t="str">
            <v>Manufacturing and Processing Services Burlap Bags, Canvas, Awnings, Tents, Rope, Sails; Cloth Goods N.O.C.</v>
          </cell>
          <cell r="D163" t="str">
            <v>Manufacturing</v>
          </cell>
        </row>
        <row r="164">
          <cell r="A164">
            <v>2353</v>
          </cell>
          <cell r="B164" t="str">
            <v>C</v>
          </cell>
          <cell r="C164" t="str">
            <v>Construction, Erection and Installation Services Tent Erection, Removal, Repair (off Premises)</v>
          </cell>
          <cell r="D164" t="str">
            <v>Construction</v>
          </cell>
        </row>
        <row r="165">
          <cell r="A165">
            <v>2420</v>
          </cell>
          <cell r="B165" t="str">
            <v>D</v>
          </cell>
          <cell r="C165" t="str">
            <v>Manufacturing and Processing Services Sawmills, Plywood, Veneer, Planing Mills</v>
          </cell>
          <cell r="D165" t="str">
            <v>Manufacturing</v>
          </cell>
        </row>
        <row r="166">
          <cell r="A166">
            <v>2490</v>
          </cell>
          <cell r="B166" t="str">
            <v>D</v>
          </cell>
          <cell r="C166" t="str">
            <v>Manufacturing and Processing Services Wood Products Manufacturing, Woodworking Shops N.O.C.</v>
          </cell>
          <cell r="D166" t="str">
            <v>Manufacturing</v>
          </cell>
        </row>
        <row r="167">
          <cell r="A167">
            <v>2491</v>
          </cell>
          <cell r="B167" t="str">
            <v>C</v>
          </cell>
          <cell r="C167" t="str">
            <v>Manufacturing and Processing Services Wood Preserving, Dry Kilns</v>
          </cell>
          <cell r="D167" t="str">
            <v>Manufacturing</v>
          </cell>
        </row>
        <row r="168">
          <cell r="A168">
            <v>2492</v>
          </cell>
          <cell r="B168" t="str">
            <v>C</v>
          </cell>
          <cell r="C168" t="str">
            <v>Manufacturing and Processing Services Boxes, Barrels, Crates, Pallets -Wood</v>
          </cell>
          <cell r="D168" t="str">
            <v>Manufacturing</v>
          </cell>
        </row>
        <row r="169">
          <cell r="A169">
            <v>2493</v>
          </cell>
          <cell r="B169" t="str">
            <v>D</v>
          </cell>
          <cell r="C169" t="str">
            <v>Manufacturing and Processing Services Furniture - Wood, Wicker, Rattan - not Upholstered</v>
          </cell>
          <cell r="D169" t="str">
            <v>Manufacturing</v>
          </cell>
        </row>
        <row r="170">
          <cell r="A170">
            <v>2494</v>
          </cell>
          <cell r="B170" t="str">
            <v>D</v>
          </cell>
          <cell r="C170" t="str">
            <v>Manufacturing and Processing Services Boatbuilding - Wood</v>
          </cell>
          <cell r="D170" t="str">
            <v>Manufacturing</v>
          </cell>
        </row>
        <row r="171">
          <cell r="A171">
            <v>2495</v>
          </cell>
          <cell r="B171" t="str">
            <v>D</v>
          </cell>
          <cell r="C171" t="str">
            <v>Manufacturing and Processing Services Roof Timbers - Manufacturing</v>
          </cell>
          <cell r="D171" t="str">
            <v>Manufacturing</v>
          </cell>
        </row>
        <row r="172">
          <cell r="A172">
            <v>2591</v>
          </cell>
          <cell r="B172" t="str">
            <v>C</v>
          </cell>
          <cell r="C172" t="str">
            <v>Manufacturing and Processing Services Upholstered Furniture Manufacturing</v>
          </cell>
          <cell r="D172" t="str">
            <v>Manufacturing</v>
          </cell>
        </row>
        <row r="173">
          <cell r="A173">
            <v>2592</v>
          </cell>
          <cell r="B173" t="str">
            <v>D</v>
          </cell>
          <cell r="C173" t="str">
            <v>Manufacturing and Processing Services Mattress, Pillows, Cushion, Bedding, Quilt Manufacturing</v>
          </cell>
          <cell r="D173" t="str">
            <v>Manufacturing</v>
          </cell>
        </row>
        <row r="174">
          <cell r="A174">
            <v>2620</v>
          </cell>
          <cell r="B174" t="str">
            <v>D</v>
          </cell>
          <cell r="C174" t="str">
            <v>Manufacturing and Processing Services Pulp and Paper Mills</v>
          </cell>
          <cell r="D174" t="str">
            <v>Manufacturing</v>
          </cell>
        </row>
        <row r="175">
          <cell r="A175">
            <v>2631</v>
          </cell>
          <cell r="B175" t="str">
            <v>C</v>
          </cell>
          <cell r="C175" t="str">
            <v>Manufacturing and Processing Services Paper Converting</v>
          </cell>
          <cell r="D175" t="str">
            <v>Manufacturing</v>
          </cell>
        </row>
        <row r="176">
          <cell r="A176">
            <v>2632</v>
          </cell>
          <cell r="B176" t="str">
            <v>C</v>
          </cell>
          <cell r="C176" t="str">
            <v>Manufacturing and Processing Services Paper Products (Bags, Boxes, Containers)</v>
          </cell>
          <cell r="D176" t="str">
            <v>Manufacturing</v>
          </cell>
        </row>
        <row r="177">
          <cell r="A177">
            <v>2633</v>
          </cell>
          <cell r="B177" t="str">
            <v>C</v>
          </cell>
          <cell r="C177" t="str">
            <v>Manufacturing and Processing Services Stationery</v>
          </cell>
          <cell r="D177" t="str">
            <v>Manufacturing</v>
          </cell>
        </row>
        <row r="178">
          <cell r="A178">
            <v>2710</v>
          </cell>
          <cell r="B178" t="str">
            <v>C</v>
          </cell>
          <cell r="C178" t="str">
            <v>Manufacturing and Processing Services Newspapers and Magazine Publishing, Printing</v>
          </cell>
          <cell r="D178" t="str">
            <v>Manufacturing</v>
          </cell>
        </row>
        <row r="179">
          <cell r="A179">
            <v>2750</v>
          </cell>
          <cell r="B179" t="str">
            <v>C</v>
          </cell>
          <cell r="C179" t="str">
            <v>Manufacturing and Processing Services Commercial Printing, Publishing, Electrotyping, Typesetting, Photo Engraving, Book Binding, Silkscreening</v>
          </cell>
          <cell r="D179" t="str">
            <v>Manufacturing</v>
          </cell>
        </row>
        <row r="180">
          <cell r="A180">
            <v>2811</v>
          </cell>
          <cell r="B180" t="str">
            <v>Exclude</v>
          </cell>
          <cell r="C180" t="str">
            <v>Manufacturing and Processing Services Acids, Petrochemicals, Chemicals N.O.C. including Ammo</v>
          </cell>
          <cell r="D180" t="str">
            <v>Excluded</v>
          </cell>
        </row>
        <row r="181">
          <cell r="A181">
            <v>2812</v>
          </cell>
          <cell r="B181" t="str">
            <v>D</v>
          </cell>
          <cell r="C181" t="str">
            <v>Manufacturing and Processing Services Gases, Incombustible Industrial (Argon, Helium, CO2)</v>
          </cell>
          <cell r="D181" t="str">
            <v>Manufacturing</v>
          </cell>
        </row>
        <row r="182">
          <cell r="A182">
            <v>2813</v>
          </cell>
          <cell r="B182" t="str">
            <v>Exclude</v>
          </cell>
          <cell r="C182" t="str">
            <v>Manufacturing and Processing Services Gases, Other than Incombustible Industrial</v>
          </cell>
          <cell r="D182" t="str">
            <v>Excluded</v>
          </cell>
        </row>
        <row r="183">
          <cell r="A183">
            <v>2814</v>
          </cell>
          <cell r="B183" t="str">
            <v>Exclude</v>
          </cell>
          <cell r="C183" t="str">
            <v>Manufacturing and Processing Services Pesticides, Herbicides, Insecticides</v>
          </cell>
          <cell r="D183" t="str">
            <v>Excluded</v>
          </cell>
        </row>
        <row r="184">
          <cell r="A184">
            <v>2815</v>
          </cell>
          <cell r="B184" t="str">
            <v>Exclude</v>
          </cell>
          <cell r="C184" t="str">
            <v>Manufacturing and Processing Services Paints, Varnish, Lacquer</v>
          </cell>
          <cell r="D184" t="str">
            <v>Excluded</v>
          </cell>
        </row>
        <row r="185">
          <cell r="A185">
            <v>2816</v>
          </cell>
          <cell r="B185" t="str">
            <v>C</v>
          </cell>
          <cell r="C185" t="str">
            <v>Manufacturing and Processing Services Printers Ink, Aniline Dyes and Pigments</v>
          </cell>
          <cell r="D185" t="str">
            <v>Manufacturing</v>
          </cell>
        </row>
        <row r="186">
          <cell r="A186">
            <v>2817</v>
          </cell>
          <cell r="B186" t="str">
            <v>D</v>
          </cell>
          <cell r="C186" t="str">
            <v>Manufacturing and Processing Services Radioactive Isotopes</v>
          </cell>
          <cell r="D186" t="str">
            <v>Manufacturing</v>
          </cell>
        </row>
        <row r="187">
          <cell r="A187">
            <v>2820</v>
          </cell>
          <cell r="B187" t="str">
            <v>D</v>
          </cell>
          <cell r="C187" t="str">
            <v>Manufacturing and Processing Services Plastics, Synthetic Resins and Fibres N.O.C. (Acrilan, Fiberglass, Nylon, Rayon, Artificial Silk)</v>
          </cell>
          <cell r="D187" t="str">
            <v>Manufacturing</v>
          </cell>
        </row>
        <row r="188">
          <cell r="A188">
            <v>2832</v>
          </cell>
          <cell r="B188" t="str">
            <v>B</v>
          </cell>
          <cell r="C188" t="str">
            <v>Manufacturing and Processing Services Cosmetics, Perfumes, Hair/Skin Preparations</v>
          </cell>
          <cell r="D188" t="str">
            <v>Manufacturing</v>
          </cell>
        </row>
        <row r="189">
          <cell r="A189">
            <v>2833</v>
          </cell>
          <cell r="B189" t="str">
            <v>A</v>
          </cell>
          <cell r="C189" t="str">
            <v>Manufacturing and Processing Services Drugs, Pharmaceuticals, Patent Medicines - Low Hazard</v>
          </cell>
          <cell r="D189" t="str">
            <v>Manufacturing</v>
          </cell>
        </row>
        <row r="190">
          <cell r="A190">
            <v>2834</v>
          </cell>
          <cell r="B190" t="str">
            <v>A</v>
          </cell>
          <cell r="C190" t="str">
            <v>Manufacturing and Processing Services Drugs, Pharmaceuticals, Patent Medicines - Moderate Hazard</v>
          </cell>
          <cell r="D190" t="str">
            <v>Manufacturing</v>
          </cell>
        </row>
        <row r="191">
          <cell r="A191">
            <v>2835</v>
          </cell>
          <cell r="B191" t="str">
            <v>A</v>
          </cell>
          <cell r="C191" t="str">
            <v>Manufacturing and Processing Services Drugs, Pharmaceuticals, Patent Medicines - High Hazard</v>
          </cell>
          <cell r="D191" t="str">
            <v>Manufacturing</v>
          </cell>
        </row>
        <row r="192">
          <cell r="A192">
            <v>2840</v>
          </cell>
          <cell r="B192" t="str">
            <v>D</v>
          </cell>
          <cell r="C192" t="str">
            <v>Manufacturing and Processing Services Soap, Soap Powder, Detergent, Shampoo Manufacturing</v>
          </cell>
          <cell r="D192" t="str">
            <v>Manufacturing</v>
          </cell>
        </row>
        <row r="193">
          <cell r="A193">
            <v>2850</v>
          </cell>
          <cell r="B193" t="str">
            <v>Exclude</v>
          </cell>
          <cell r="C193" t="str">
            <v>Manufacturing and Processing Services Explosives, Ammunition, Fertilizer using Ammonium Manu</v>
          </cell>
          <cell r="D193" t="str">
            <v>Excluded</v>
          </cell>
        </row>
        <row r="194">
          <cell r="A194">
            <v>2860</v>
          </cell>
          <cell r="B194" t="str">
            <v>Exclude</v>
          </cell>
          <cell r="C194" t="str">
            <v>Manufacturing and Processing Services Fireworks, Match Manufacturing</v>
          </cell>
          <cell r="D194" t="str">
            <v>Excluded</v>
          </cell>
        </row>
        <row r="195">
          <cell r="A195">
            <v>2871</v>
          </cell>
          <cell r="B195" t="str">
            <v>Exclude</v>
          </cell>
          <cell r="C195" t="str">
            <v>Manufacturing and Processing Services Fertilizer - Not Ammonium Nitrate</v>
          </cell>
          <cell r="D195" t="str">
            <v>Excluded</v>
          </cell>
        </row>
        <row r="196">
          <cell r="A196">
            <v>2872</v>
          </cell>
          <cell r="B196" t="str">
            <v>D</v>
          </cell>
          <cell r="C196" t="str">
            <v>Manufacturing and Processing Services Adhesives, Glue, Mucilage, Paste</v>
          </cell>
          <cell r="D196" t="str">
            <v>Manufacturing</v>
          </cell>
        </row>
        <row r="197">
          <cell r="A197">
            <v>2873</v>
          </cell>
          <cell r="B197" t="str">
            <v>D</v>
          </cell>
          <cell r="C197" t="str">
            <v>Manufacturing and Processing Services Borax, Phosphate, Salt, Sulphur Refining, Potash Work excluding Mining</v>
          </cell>
          <cell r="D197" t="str">
            <v>Manufacturing</v>
          </cell>
        </row>
        <row r="198">
          <cell r="A198">
            <v>2875</v>
          </cell>
          <cell r="B198" t="str">
            <v>C</v>
          </cell>
          <cell r="C198" t="str">
            <v>Manufacturing and Processing Services Chemicals - N.O.C. Low Hazard</v>
          </cell>
          <cell r="D198" t="str">
            <v>Manufacturing</v>
          </cell>
        </row>
        <row r="199">
          <cell r="A199">
            <v>2876</v>
          </cell>
          <cell r="B199" t="str">
            <v>C</v>
          </cell>
          <cell r="C199" t="str">
            <v>Manufacturing and Processing Services Chemicals - N.O.C. Moderate Hazard</v>
          </cell>
          <cell r="D199" t="str">
            <v>Manufacturing</v>
          </cell>
        </row>
        <row r="200">
          <cell r="A200">
            <v>2877</v>
          </cell>
          <cell r="B200" t="str">
            <v>D</v>
          </cell>
          <cell r="C200" t="str">
            <v>Manufacturing and Processing Services Chemicals - N.O.C. High Hazard</v>
          </cell>
          <cell r="D200" t="str">
            <v>Manufacturing</v>
          </cell>
        </row>
        <row r="201">
          <cell r="A201">
            <v>2950</v>
          </cell>
          <cell r="B201" t="str">
            <v>C</v>
          </cell>
          <cell r="C201" t="str">
            <v>Manufacturing and Processing Services Asphalt Products Manufacturing including Roofing Products, Linoleum</v>
          </cell>
          <cell r="D201" t="str">
            <v>Manufacturing</v>
          </cell>
        </row>
        <row r="202">
          <cell r="A202">
            <v>2981</v>
          </cell>
          <cell r="B202" t="str">
            <v>Exclude</v>
          </cell>
          <cell r="C202" t="str">
            <v>Manufacturing and Processing Services Mineral Oil, Lubricants, Petrochemical including Aspha</v>
          </cell>
          <cell r="D202" t="str">
            <v>Excluded</v>
          </cell>
        </row>
        <row r="203">
          <cell r="A203">
            <v>2982</v>
          </cell>
          <cell r="B203" t="str">
            <v>D</v>
          </cell>
          <cell r="C203" t="str">
            <v>Manufacturing and Processing Services Coal Billets, Briquettes, Coke</v>
          </cell>
          <cell r="D203" t="str">
            <v>Manufacturing</v>
          </cell>
        </row>
        <row r="204">
          <cell r="A204">
            <v>2990</v>
          </cell>
          <cell r="B204" t="str">
            <v>D</v>
          </cell>
          <cell r="C204" t="str">
            <v>Manufacturing and Processing Services Wax Products Manufacturing including Polishes, Dressings, Waxes, Candles</v>
          </cell>
          <cell r="D204" t="str">
            <v>Manufacturing</v>
          </cell>
        </row>
        <row r="205">
          <cell r="A205">
            <v>3062</v>
          </cell>
          <cell r="B205" t="str">
            <v>Exclude</v>
          </cell>
          <cell r="C205" t="str">
            <v>Manufacturing and Processing Services Rubber Reclaiming</v>
          </cell>
          <cell r="D205" t="str">
            <v>Excluded</v>
          </cell>
        </row>
        <row r="206">
          <cell r="A206">
            <v>3063</v>
          </cell>
          <cell r="B206" t="str">
            <v>Exclude</v>
          </cell>
          <cell r="C206" t="str">
            <v>Manufacturing and Processing Services Tires, Tubes excluding Retreading</v>
          </cell>
          <cell r="D206" t="str">
            <v>Excluded</v>
          </cell>
        </row>
        <row r="207">
          <cell r="A207">
            <v>3064</v>
          </cell>
          <cell r="B207" t="str">
            <v>C</v>
          </cell>
          <cell r="C207" t="str">
            <v>Manufacturing and Processing Services Rubber Goods excluding Tires, Tubes - Low, Non Combustible</v>
          </cell>
          <cell r="D207" t="str">
            <v>Manufacturing</v>
          </cell>
        </row>
        <row r="208">
          <cell r="A208">
            <v>3065</v>
          </cell>
          <cell r="B208" t="str">
            <v>C</v>
          </cell>
          <cell r="C208" t="str">
            <v>Manufacturing and Processing Services Rubber Goods excluding Tires, Tubes - Medium, Combustible, Free Burning</v>
          </cell>
          <cell r="D208" t="str">
            <v>Manufacturing</v>
          </cell>
        </row>
        <row r="209">
          <cell r="A209">
            <v>3066</v>
          </cell>
          <cell r="B209" t="str">
            <v>C</v>
          </cell>
          <cell r="C209" t="str">
            <v>Manufacturing and Processing Services Rubber Goods excluding Tires, Tubes - High, Rapid Burning</v>
          </cell>
          <cell r="D209" t="str">
            <v>Manufacturing</v>
          </cell>
        </row>
        <row r="210">
          <cell r="A210">
            <v>3071</v>
          </cell>
          <cell r="B210" t="str">
            <v>C</v>
          </cell>
          <cell r="C210" t="str">
            <v>Manufacturing and Processing Services Signs - Plastic</v>
          </cell>
          <cell r="D210" t="str">
            <v>Manufacturing</v>
          </cell>
        </row>
        <row r="211">
          <cell r="A211">
            <v>3072</v>
          </cell>
          <cell r="B211" t="str">
            <v>C</v>
          </cell>
          <cell r="C211" t="str">
            <v>Manufacturing and Processing Services Film (Photographic, X-Ray, Other), Recording Media, Compact Discs</v>
          </cell>
          <cell r="D211" t="str">
            <v>Manufacturing</v>
          </cell>
        </row>
        <row r="212">
          <cell r="A212">
            <v>3073</v>
          </cell>
          <cell r="B212" t="str">
            <v>C</v>
          </cell>
          <cell r="C212" t="str">
            <v>Manufacturing and Processing Services Plastic, Bone, Celluloid and Shell Products</v>
          </cell>
          <cell r="D212" t="str">
            <v>Manufacturing</v>
          </cell>
        </row>
        <row r="213">
          <cell r="A213">
            <v>3191</v>
          </cell>
          <cell r="B213" t="str">
            <v>C</v>
          </cell>
          <cell r="C213" t="str">
            <v>Manufacturing and Processing Services Tanneries</v>
          </cell>
          <cell r="D213" t="str">
            <v>Manufacturing</v>
          </cell>
        </row>
        <row r="214">
          <cell r="A214">
            <v>3192</v>
          </cell>
          <cell r="B214" t="str">
            <v>D</v>
          </cell>
          <cell r="C214" t="str">
            <v>Manufacturing and Processing Services Leather Manufacturing, excluding Footwear</v>
          </cell>
          <cell r="D214" t="str">
            <v>Manufacturing</v>
          </cell>
        </row>
        <row r="215">
          <cell r="A215">
            <v>3193</v>
          </cell>
          <cell r="B215" t="str">
            <v>D</v>
          </cell>
          <cell r="C215" t="str">
            <v>Manufacturing and Processing Services Footwear Manufacturing</v>
          </cell>
          <cell r="D215" t="str">
            <v>Manufacturing</v>
          </cell>
        </row>
        <row r="216">
          <cell r="A216">
            <v>3281</v>
          </cell>
          <cell r="B216" t="str">
            <v>C</v>
          </cell>
          <cell r="C216" t="str">
            <v>Manufacturing and Processing Services Glass, Ceramics, Porcelain, Pottery Manufacturing; Plaster Statuary, Ornaments</v>
          </cell>
          <cell r="D216" t="str">
            <v>Manufacturing</v>
          </cell>
        </row>
        <row r="217">
          <cell r="A217">
            <v>3282</v>
          </cell>
          <cell r="B217" t="str">
            <v>C</v>
          </cell>
          <cell r="C217" t="str">
            <v>Manufacturing and Processing Services Glassware Manufacturing</v>
          </cell>
          <cell r="D217" t="str">
            <v>Manufacturing</v>
          </cell>
        </row>
        <row r="218">
          <cell r="A218">
            <v>3291</v>
          </cell>
          <cell r="B218" t="str">
            <v>A</v>
          </cell>
          <cell r="C218" t="str">
            <v>Manufacturing and Processing Services Cement, Concrete, Plaster Products excluding Ready Mix Concrete</v>
          </cell>
          <cell r="D218" t="str">
            <v>Manufacturing</v>
          </cell>
        </row>
        <row r="219">
          <cell r="A219">
            <v>3292</v>
          </cell>
          <cell r="B219" t="str">
            <v>A</v>
          </cell>
          <cell r="C219" t="str">
            <v>Manufacturing and Processing Services Ready Mix Concrete</v>
          </cell>
          <cell r="D219" t="str">
            <v>Manufacturing</v>
          </cell>
        </row>
        <row r="220">
          <cell r="A220">
            <v>3293</v>
          </cell>
          <cell r="B220" t="str">
            <v>B</v>
          </cell>
          <cell r="C220" t="str">
            <v>Manufacturing and Processing Services Brick, Clay, Similar Refractory Products</v>
          </cell>
          <cell r="D220" t="str">
            <v>Manufacturing</v>
          </cell>
        </row>
        <row r="221">
          <cell r="A221">
            <v>3294</v>
          </cell>
          <cell r="B221" t="str">
            <v>A</v>
          </cell>
          <cell r="C221" t="str">
            <v>Manufacturing and Processing Services Precast Concrete for Construction</v>
          </cell>
          <cell r="D221" t="str">
            <v>Manufacturing</v>
          </cell>
        </row>
        <row r="222">
          <cell r="A222">
            <v>3295</v>
          </cell>
          <cell r="B222" t="str">
            <v>C</v>
          </cell>
          <cell r="C222" t="str">
            <v>Manufacturing and Processing Services Slate Milling, Cutting, Stone Polishing, Grinding Operations, Monuments</v>
          </cell>
          <cell r="D222" t="str">
            <v>Manufacturing</v>
          </cell>
        </row>
        <row r="223">
          <cell r="A223">
            <v>3296</v>
          </cell>
          <cell r="B223" t="str">
            <v>D</v>
          </cell>
          <cell r="C223" t="str">
            <v>Manufacturing and Processing Services Soapstone and its Products, Talc</v>
          </cell>
          <cell r="D223" t="str">
            <v>Manufacturing</v>
          </cell>
        </row>
        <row r="224">
          <cell r="A224">
            <v>3297</v>
          </cell>
          <cell r="B224" t="str">
            <v>B</v>
          </cell>
          <cell r="C224" t="str">
            <v>Manufacturing and Processing Services Abrasive Manufacturing</v>
          </cell>
          <cell r="D224" t="str">
            <v>Manufacturing</v>
          </cell>
        </row>
        <row r="225">
          <cell r="A225">
            <v>3298</v>
          </cell>
          <cell r="B225" t="str">
            <v>Exclude</v>
          </cell>
          <cell r="C225" t="str">
            <v>Manufacturing and Processing Services Asbestos, Asbestos Product Manufacturing</v>
          </cell>
          <cell r="D225" t="str">
            <v>Excluded</v>
          </cell>
        </row>
        <row r="226">
          <cell r="A226">
            <v>3320</v>
          </cell>
          <cell r="B226" t="str">
            <v>C</v>
          </cell>
          <cell r="C226" t="str">
            <v>Manufacturing and Processing Services Metal Works or Foundries - Primary Ferrous</v>
          </cell>
          <cell r="D226" t="str">
            <v>Manufacturing</v>
          </cell>
        </row>
        <row r="227">
          <cell r="A227">
            <v>3360</v>
          </cell>
          <cell r="B227" t="str">
            <v>C</v>
          </cell>
          <cell r="C227" t="str">
            <v>Manufacturing and Processing Services Metal Works or Foundries - Primary Non-Ferrous</v>
          </cell>
          <cell r="D227" t="str">
            <v>Manufacturing</v>
          </cell>
        </row>
        <row r="228">
          <cell r="A228">
            <v>3491</v>
          </cell>
          <cell r="B228" t="str">
            <v>B</v>
          </cell>
          <cell r="C228" t="str">
            <v>Manufacturing and Processing Services Radio, Television, Audio, Video Equipment</v>
          </cell>
          <cell r="D228" t="str">
            <v>Manufacturing</v>
          </cell>
        </row>
        <row r="229">
          <cell r="A229">
            <v>3492</v>
          </cell>
          <cell r="B229" t="str">
            <v>A</v>
          </cell>
          <cell r="C229" t="str">
            <v>Manufacturing and Processing Services Personal Computers, Business Machines, Calculators</v>
          </cell>
          <cell r="D229" t="str">
            <v>Manufacturing</v>
          </cell>
        </row>
        <row r="230">
          <cell r="A230">
            <v>3493</v>
          </cell>
          <cell r="B230" t="str">
            <v>A</v>
          </cell>
          <cell r="C230" t="str">
            <v>Manufacturing and Processing Services Computer Systems Large or Mainframe including Tape Drives etc.</v>
          </cell>
          <cell r="D230" t="str">
            <v>Manufacturing</v>
          </cell>
        </row>
        <row r="231">
          <cell r="A231">
            <v>3494</v>
          </cell>
          <cell r="B231" t="str">
            <v>B</v>
          </cell>
          <cell r="C231" t="str">
            <v>Manufacturing and Processing Services Communications Equipment, N.O.C. excluding Media</v>
          </cell>
          <cell r="D231" t="str">
            <v>Manufacturing</v>
          </cell>
        </row>
        <row r="232">
          <cell r="A232">
            <v>3495</v>
          </cell>
          <cell r="B232" t="str">
            <v>B</v>
          </cell>
          <cell r="C232" t="str">
            <v>Manufacturing and Processing Services Electronic Components and Semi-Conductors; Electronic Games</v>
          </cell>
          <cell r="D232" t="str">
            <v>Manufacturing</v>
          </cell>
        </row>
        <row r="233">
          <cell r="A233">
            <v>3570</v>
          </cell>
          <cell r="B233" t="str">
            <v>B</v>
          </cell>
          <cell r="C233" t="str">
            <v>Manufacturing and Processing Services Electrical Products Manufacturing N.O.C.</v>
          </cell>
          <cell r="D233" t="str">
            <v>Manufacturing</v>
          </cell>
        </row>
        <row r="234">
          <cell r="A234">
            <v>3571</v>
          </cell>
          <cell r="B234" t="str">
            <v>B</v>
          </cell>
          <cell r="C234" t="str">
            <v>Manufacturing and Processing Services Electrical Products for Application to Body</v>
          </cell>
          <cell r="D234" t="str">
            <v>Manufacturing</v>
          </cell>
        </row>
        <row r="235">
          <cell r="A235">
            <v>3572</v>
          </cell>
          <cell r="B235" t="str">
            <v>C</v>
          </cell>
          <cell r="C235" t="str">
            <v>Manufacturing and Processing Services Heating Equipment - Electrical</v>
          </cell>
          <cell r="D235" t="str">
            <v>Manufacturing</v>
          </cell>
        </row>
        <row r="236">
          <cell r="A236">
            <v>3573</v>
          </cell>
          <cell r="B236" t="str">
            <v>C</v>
          </cell>
          <cell r="C236" t="str">
            <v>Manufacturing and Processing Services Household Appliances, Vending Machines</v>
          </cell>
          <cell r="D236" t="str">
            <v>Manufacturing</v>
          </cell>
        </row>
        <row r="237">
          <cell r="A237">
            <v>3574</v>
          </cell>
          <cell r="B237" t="str">
            <v>B</v>
          </cell>
          <cell r="C237" t="str">
            <v>Manufacturing and Processing Services Refrigeration Equipment - Industrial</v>
          </cell>
          <cell r="D237" t="str">
            <v>Manufacturing</v>
          </cell>
        </row>
        <row r="238">
          <cell r="A238">
            <v>3575</v>
          </cell>
          <cell r="B238" t="str">
            <v>B</v>
          </cell>
          <cell r="C238" t="str">
            <v>Manufacturing and Processing Services Air Conditioning Equipment including Heat Pumps</v>
          </cell>
          <cell r="D238" t="str">
            <v>Manufacturing</v>
          </cell>
        </row>
        <row r="239">
          <cell r="A239">
            <v>3576</v>
          </cell>
          <cell r="B239" t="str">
            <v>B</v>
          </cell>
          <cell r="C239" t="str">
            <v>Manufacturing and Processing Services Alarm Systems Manufacturing</v>
          </cell>
          <cell r="D239" t="str">
            <v>Manufacturing</v>
          </cell>
        </row>
        <row r="240">
          <cell r="A240">
            <v>3590</v>
          </cell>
          <cell r="B240" t="str">
            <v>C</v>
          </cell>
          <cell r="C240" t="str">
            <v>Manufacturing and Processing Services Metal Products Manufacturing - Light N.O.C.</v>
          </cell>
          <cell r="D240" t="str">
            <v>Manufacturing</v>
          </cell>
        </row>
        <row r="241">
          <cell r="A241">
            <v>3591</v>
          </cell>
          <cell r="B241" t="str">
            <v>C</v>
          </cell>
          <cell r="C241" t="str">
            <v>Manufacturing and Processing Services Boatbuilding - Metal</v>
          </cell>
          <cell r="D241" t="str">
            <v>Manufacturing</v>
          </cell>
        </row>
        <row r="242">
          <cell r="A242">
            <v>3592</v>
          </cell>
          <cell r="B242" t="str">
            <v>C</v>
          </cell>
          <cell r="C242" t="str">
            <v>Manufacturing and Processing Services Metal Furniture - Not Upholstered</v>
          </cell>
          <cell r="D242" t="str">
            <v>Manufacturing</v>
          </cell>
        </row>
        <row r="243">
          <cell r="A243">
            <v>3593</v>
          </cell>
          <cell r="B243" t="str">
            <v>C</v>
          </cell>
          <cell r="C243" t="str">
            <v>Manufacturing and Processing Services Heating Apparatus</v>
          </cell>
          <cell r="D243" t="str">
            <v>Manufacturing</v>
          </cell>
        </row>
        <row r="244">
          <cell r="A244">
            <v>3594</v>
          </cell>
          <cell r="B244" t="str">
            <v>C</v>
          </cell>
          <cell r="C244" t="str">
            <v>Manufacturing and Processing Services Housewares including Cutlery</v>
          </cell>
          <cell r="D244" t="str">
            <v>Manufacturing</v>
          </cell>
        </row>
        <row r="245">
          <cell r="A245">
            <v>3595</v>
          </cell>
          <cell r="B245" t="str">
            <v>C</v>
          </cell>
          <cell r="C245" t="str">
            <v>Manufacturing and Processing Services Plumbing Supplies</v>
          </cell>
          <cell r="D245" t="str">
            <v>Manufacturing</v>
          </cell>
        </row>
        <row r="246">
          <cell r="A246">
            <v>3596</v>
          </cell>
          <cell r="B246" t="str">
            <v>B</v>
          </cell>
          <cell r="C246" t="str">
            <v>Manufacturing and Processing Services Signs excluding Fluorescent and Neon</v>
          </cell>
          <cell r="D246" t="str">
            <v>Manufacturing</v>
          </cell>
        </row>
        <row r="247">
          <cell r="A247">
            <v>3597</v>
          </cell>
          <cell r="B247" t="str">
            <v>C</v>
          </cell>
          <cell r="C247" t="str">
            <v>Manufacturing and Processing Services Electroplating</v>
          </cell>
          <cell r="D247" t="str">
            <v>Manufacturing</v>
          </cell>
        </row>
        <row r="248">
          <cell r="A248">
            <v>3690</v>
          </cell>
          <cell r="B248" t="str">
            <v>C</v>
          </cell>
          <cell r="C248" t="str">
            <v>Manufacturing and Processing Services Metal Products Manufacturing - Heavy N.O.C.</v>
          </cell>
          <cell r="D248" t="str">
            <v>Manufacturing</v>
          </cell>
        </row>
        <row r="249">
          <cell r="A249">
            <v>3691</v>
          </cell>
          <cell r="B249" t="str">
            <v>Exclude</v>
          </cell>
          <cell r="C249" t="str">
            <v>Manufacturing and Processing Services Boilers, Pressure Vessels</v>
          </cell>
          <cell r="D249" t="str">
            <v>Excluded</v>
          </cell>
        </row>
        <row r="250">
          <cell r="A250">
            <v>3693</v>
          </cell>
          <cell r="B250" t="str">
            <v>C</v>
          </cell>
          <cell r="C250" t="str">
            <v>Manufacturing and Processing Services Elevators, Escalators</v>
          </cell>
          <cell r="D250" t="str">
            <v>Manufacturing</v>
          </cell>
        </row>
        <row r="251">
          <cell r="A251">
            <v>3694</v>
          </cell>
          <cell r="B251" t="str">
            <v>A</v>
          </cell>
          <cell r="C251" t="str">
            <v>Manufacturing and Processing Services Agricultural Machinery</v>
          </cell>
          <cell r="D251" t="str">
            <v>Manufacturing</v>
          </cell>
        </row>
        <row r="252">
          <cell r="A252">
            <v>3695</v>
          </cell>
          <cell r="B252" t="str">
            <v>C</v>
          </cell>
          <cell r="C252" t="str">
            <v>Manufacturing and Processing Services Machinery, N.O.C.</v>
          </cell>
          <cell r="D252" t="str">
            <v>Manufacturing</v>
          </cell>
        </row>
        <row r="253">
          <cell r="A253">
            <v>3730</v>
          </cell>
          <cell r="B253" t="str">
            <v>B</v>
          </cell>
          <cell r="C253" t="str">
            <v>Manufacturing and Processing Services Boatbuilding excluding Wood, Metal</v>
          </cell>
          <cell r="D253" t="str">
            <v>Manufacturing</v>
          </cell>
        </row>
        <row r="254">
          <cell r="A254">
            <v>3790</v>
          </cell>
          <cell r="B254" t="str">
            <v>C</v>
          </cell>
          <cell r="C254" t="str">
            <v>Manufacturing and Processing Services Transportation Equipment Manufacturing N.O.C. including Bicycles</v>
          </cell>
          <cell r="D254" t="str">
            <v>Manufacturing</v>
          </cell>
        </row>
        <row r="255">
          <cell r="A255">
            <v>3791</v>
          </cell>
          <cell r="B255" t="str">
            <v>C</v>
          </cell>
          <cell r="C255" t="str">
            <v>Manufacturing and Processing Services Cars, Trucks, Buses</v>
          </cell>
          <cell r="D255" t="str">
            <v>Manufacturing</v>
          </cell>
        </row>
        <row r="256">
          <cell r="A256">
            <v>3792</v>
          </cell>
          <cell r="B256" t="str">
            <v>C</v>
          </cell>
          <cell r="C256" t="str">
            <v>Manufacturing and Processing Services Motorcycles, Mopeds, Snow Vehicles</v>
          </cell>
          <cell r="D256" t="str">
            <v>Manufacturing</v>
          </cell>
        </row>
        <row r="257">
          <cell r="A257">
            <v>3793</v>
          </cell>
          <cell r="B257" t="str">
            <v>C</v>
          </cell>
          <cell r="C257" t="str">
            <v>Manufacturing and Processing Services Trailers, Camper Units</v>
          </cell>
          <cell r="D257" t="str">
            <v>Manufacturing</v>
          </cell>
        </row>
        <row r="258">
          <cell r="A258">
            <v>3794</v>
          </cell>
          <cell r="B258" t="str">
            <v>C</v>
          </cell>
          <cell r="C258" t="str">
            <v>Manufacturing and Processing Services Automobile Wheel Assembly, Brakes or Steering Parts</v>
          </cell>
          <cell r="D258" t="str">
            <v>Manufacturing</v>
          </cell>
        </row>
        <row r="259">
          <cell r="A259">
            <v>3795</v>
          </cell>
          <cell r="B259" t="str">
            <v>C</v>
          </cell>
          <cell r="C259" t="str">
            <v>Manufacturing and Processing Services Automobile Operating Parts N.O.C.</v>
          </cell>
          <cell r="D259" t="str">
            <v>Manufacturing</v>
          </cell>
        </row>
        <row r="260">
          <cell r="A260">
            <v>3796</v>
          </cell>
          <cell r="B260" t="str">
            <v>C</v>
          </cell>
          <cell r="C260" t="str">
            <v>Manufacturing and Processing Services Automobile Body Parts, Accessories, Non-Operating Parts</v>
          </cell>
          <cell r="D260" t="str">
            <v>Manufacturing</v>
          </cell>
        </row>
        <row r="261">
          <cell r="A261">
            <v>3797</v>
          </cell>
          <cell r="B261" t="str">
            <v>A</v>
          </cell>
          <cell r="C261" t="str">
            <v>Manufacturing and Processing Services Aircraft and Components</v>
          </cell>
          <cell r="D261" t="str">
            <v>Manufacturing</v>
          </cell>
        </row>
        <row r="262">
          <cell r="A262">
            <v>3798</v>
          </cell>
          <cell r="B262" t="str">
            <v>Exclude</v>
          </cell>
          <cell r="C262" t="str">
            <v>Manufacturing and Processing Services Shipbuilding, Dry Dock</v>
          </cell>
          <cell r="D262" t="str">
            <v>Excluded</v>
          </cell>
        </row>
        <row r="263">
          <cell r="A263">
            <v>3799</v>
          </cell>
          <cell r="B263" t="str">
            <v>B</v>
          </cell>
          <cell r="C263" t="str">
            <v>Manufacturing and Processing Services Railway Rolling Stock including Locomotives</v>
          </cell>
          <cell r="D263" t="str">
            <v>Manufacturing</v>
          </cell>
        </row>
        <row r="264">
          <cell r="A264">
            <v>3820</v>
          </cell>
          <cell r="B264" t="str">
            <v>B</v>
          </cell>
          <cell r="C264" t="str">
            <v>Manufacturing and Processing Services Precision Equipment N.O.C.</v>
          </cell>
          <cell r="D264" t="str">
            <v>Manufacturing</v>
          </cell>
        </row>
        <row r="265">
          <cell r="A265">
            <v>3821</v>
          </cell>
          <cell r="B265" t="str">
            <v>B</v>
          </cell>
          <cell r="C265" t="str">
            <v>Manufacturing and Processing Services Photographic (Cameras, Enlargers, etc.) excluding Film, Chemicals</v>
          </cell>
          <cell r="D265" t="str">
            <v>Manufacturing</v>
          </cell>
        </row>
        <row r="266">
          <cell r="A266">
            <v>3822</v>
          </cell>
          <cell r="B266" t="str">
            <v>B</v>
          </cell>
          <cell r="C266" t="str">
            <v>Manufacturing and Processing Services Optical (Binoculard, Eyeglasses, Microscopes, etc.)</v>
          </cell>
          <cell r="D266" t="str">
            <v>Manufacturing</v>
          </cell>
        </row>
        <row r="267">
          <cell r="A267">
            <v>3824</v>
          </cell>
          <cell r="B267" t="str">
            <v>B</v>
          </cell>
          <cell r="C267" t="str">
            <v>Manufacturing and Processing Services Drafting, Engineering, Machinist, Surveying</v>
          </cell>
          <cell r="D267" t="str">
            <v>Manufacturing</v>
          </cell>
        </row>
        <row r="268">
          <cell r="A268">
            <v>3825</v>
          </cell>
          <cell r="B268" t="str">
            <v>B</v>
          </cell>
          <cell r="C268" t="str">
            <v>Manufacturing and Processing Services Prosthetic, Orthopedic, Ambulation Devices other than Optical</v>
          </cell>
          <cell r="D268" t="str">
            <v>Manufacturing</v>
          </cell>
        </row>
        <row r="269">
          <cell r="A269">
            <v>3826</v>
          </cell>
          <cell r="B269" t="str">
            <v>A</v>
          </cell>
          <cell r="C269" t="str">
            <v>Manufacturing and Processing Services Scientific Instruments N.O.C.</v>
          </cell>
          <cell r="D269" t="str">
            <v>Manufacturing</v>
          </cell>
        </row>
        <row r="270">
          <cell r="A270">
            <v>3827</v>
          </cell>
          <cell r="B270" t="str">
            <v>B</v>
          </cell>
          <cell r="C270" t="str">
            <v>Manufacturing and Processing Services Dental, Hospital and Surgical Supplies - Expendable</v>
          </cell>
          <cell r="D270" t="str">
            <v>Manufacturing</v>
          </cell>
        </row>
        <row r="271">
          <cell r="A271">
            <v>3828</v>
          </cell>
          <cell r="B271" t="str">
            <v>B</v>
          </cell>
          <cell r="C271" t="str">
            <v>Manufacturing and Processing Services Dental, Hospital and Surgical Supplies - Nonexpendable</v>
          </cell>
          <cell r="D271" t="str">
            <v>Manufacturing</v>
          </cell>
        </row>
        <row r="272">
          <cell r="A272">
            <v>3829</v>
          </cell>
          <cell r="B272" t="str">
            <v>B</v>
          </cell>
          <cell r="C272" t="str">
            <v>Manufacturing and Processing Services Dental, Hospital and Surgical Supplies - Instruments</v>
          </cell>
          <cell r="D272" t="str">
            <v>Manufacturing</v>
          </cell>
        </row>
        <row r="273">
          <cell r="A273">
            <v>3871</v>
          </cell>
          <cell r="B273" t="str">
            <v>B</v>
          </cell>
          <cell r="C273" t="str">
            <v>Manufacturing and Processing Services Clocks</v>
          </cell>
          <cell r="D273" t="str">
            <v>Manufacturing</v>
          </cell>
        </row>
        <row r="274">
          <cell r="A274">
            <v>3872</v>
          </cell>
          <cell r="B274" t="str">
            <v>C</v>
          </cell>
          <cell r="C274" t="str">
            <v>Manufacturing and Processing Services Costume, Novelty Jewellery ($50 limit/article)</v>
          </cell>
          <cell r="D274" t="str">
            <v>Manufacturing</v>
          </cell>
        </row>
        <row r="275">
          <cell r="A275">
            <v>3873</v>
          </cell>
          <cell r="B275" t="str">
            <v>D</v>
          </cell>
          <cell r="C275" t="str">
            <v>Manufacturing and Processing Services Jewellery, Watches, Precious Stones, Silversmiths, Gold/Silver Platers</v>
          </cell>
          <cell r="D275" t="str">
            <v>Manufacturing</v>
          </cell>
        </row>
        <row r="276">
          <cell r="A276">
            <v>3891</v>
          </cell>
          <cell r="B276" t="str">
            <v>C</v>
          </cell>
          <cell r="C276" t="str">
            <v>Real Estate Property Multiple Occupancy Manufacturing - Owner's Risk Only</v>
          </cell>
          <cell r="D276" t="str">
            <v>Manufacturing</v>
          </cell>
        </row>
        <row r="277">
          <cell r="A277">
            <v>3892</v>
          </cell>
          <cell r="B277" t="str">
            <v>B</v>
          </cell>
          <cell r="C277" t="str">
            <v>Real Estate Property Condominium - Multiple Occupancy Manufacturing</v>
          </cell>
          <cell r="D277" t="str">
            <v>Manufacturing</v>
          </cell>
        </row>
        <row r="278">
          <cell r="A278">
            <v>3960</v>
          </cell>
          <cell r="B278" t="str">
            <v>D</v>
          </cell>
          <cell r="C278" t="str">
            <v>Manufacturing and Processing Services Broom, Brushes, Mop Manufacturing</v>
          </cell>
          <cell r="D278" t="str">
            <v>Manufacturing</v>
          </cell>
        </row>
        <row r="279">
          <cell r="A279">
            <v>3970</v>
          </cell>
          <cell r="B279" t="str">
            <v>C</v>
          </cell>
          <cell r="C279" t="str">
            <v>Manufacturing and Processing Services Excelsior Manufacturing</v>
          </cell>
          <cell r="D279" t="str">
            <v>Manufacturing</v>
          </cell>
        </row>
        <row r="280">
          <cell r="A280">
            <v>3980</v>
          </cell>
          <cell r="B280" t="str">
            <v>C</v>
          </cell>
          <cell r="C280" t="str">
            <v>Manufacturing and Processing Services Recreational Products N.O.C.; Paintings; Pictures; Notions; Musical Instruments; Artificial Flowers</v>
          </cell>
          <cell r="D280" t="str">
            <v>Manufacturing</v>
          </cell>
        </row>
        <row r="281">
          <cell r="A281">
            <v>3981</v>
          </cell>
          <cell r="B281" t="str">
            <v>B</v>
          </cell>
          <cell r="C281" t="str">
            <v>Manufacturing and Processing Services Athletic Protective Equipment</v>
          </cell>
          <cell r="D281" t="str">
            <v>Manufacturing</v>
          </cell>
        </row>
        <row r="282">
          <cell r="A282">
            <v>3982</v>
          </cell>
          <cell r="B282" t="str">
            <v>Exclude</v>
          </cell>
          <cell r="C282" t="str">
            <v>Manufacturing and Processing Services Firearms</v>
          </cell>
          <cell r="D282" t="str">
            <v>Excluded</v>
          </cell>
        </row>
        <row r="283">
          <cell r="A283">
            <v>3983</v>
          </cell>
          <cell r="B283" t="str">
            <v>C</v>
          </cell>
          <cell r="C283" t="str">
            <v>Manufacturing and Processing Services Sporting Goods excluding Firearms, Protective Equipment</v>
          </cell>
          <cell r="D283" t="str">
            <v>Manufacturing</v>
          </cell>
        </row>
        <row r="284">
          <cell r="A284">
            <v>3984</v>
          </cell>
          <cell r="B284" t="str">
            <v>C</v>
          </cell>
          <cell r="C284" t="str">
            <v>Manufacturing and Processing Services Toys, Hobby and Handicraft Equipment, Artist Supplies</v>
          </cell>
          <cell r="D284" t="str">
            <v>Manufacturing</v>
          </cell>
        </row>
        <row r="285">
          <cell r="A285">
            <v>3991</v>
          </cell>
          <cell r="B285" t="str">
            <v>B</v>
          </cell>
          <cell r="C285" t="str">
            <v>Real Estate Property Industrial Plazas - Owner's Risk (Multiple Tenants)</v>
          </cell>
          <cell r="D285" t="str">
            <v>Building Owners</v>
          </cell>
        </row>
        <row r="286">
          <cell r="A286">
            <v>3992</v>
          </cell>
          <cell r="B286" t="str">
            <v>B</v>
          </cell>
          <cell r="C286" t="str">
            <v>Real Estate Property Condominium - Multiple Occupancy Industrial Plaza</v>
          </cell>
          <cell r="D286" t="str">
            <v>Condominium</v>
          </cell>
        </row>
        <row r="287">
          <cell r="A287">
            <v>4000</v>
          </cell>
          <cell r="B287" t="str">
            <v>C</v>
          </cell>
          <cell r="C287" t="str">
            <v>Transport Services Railroad Operations including Shop Operation, Railway Car Barns</v>
          </cell>
          <cell r="D287" t="str">
            <v>Transport Services</v>
          </cell>
        </row>
        <row r="288">
          <cell r="A288">
            <v>4111</v>
          </cell>
          <cell r="B288" t="str">
            <v>Exclude</v>
          </cell>
          <cell r="C288" t="str">
            <v>Transport Services Armoured Cars</v>
          </cell>
          <cell r="D288" t="str">
            <v>Excluded</v>
          </cell>
        </row>
        <row r="289">
          <cell r="A289">
            <v>4112</v>
          </cell>
          <cell r="B289" t="str">
            <v>B</v>
          </cell>
          <cell r="C289" t="str">
            <v>Transport Services Bus, Streetcar, Subway Transit Operation</v>
          </cell>
          <cell r="D289" t="str">
            <v>Transport Services</v>
          </cell>
        </row>
        <row r="290">
          <cell r="A290">
            <v>4113</v>
          </cell>
          <cell r="B290" t="str">
            <v>B</v>
          </cell>
          <cell r="C290" t="str">
            <v>Transport Services Bus Terminal excluding Garage (4780)</v>
          </cell>
          <cell r="D290" t="str">
            <v>Transport Services</v>
          </cell>
        </row>
        <row r="291">
          <cell r="A291">
            <v>4114</v>
          </cell>
          <cell r="B291" t="str">
            <v>C</v>
          </cell>
          <cell r="C291" t="str">
            <v>Transport Services Highway, Bridge, Tunnel Operation</v>
          </cell>
          <cell r="D291" t="str">
            <v>Transport Services</v>
          </cell>
        </row>
        <row r="292">
          <cell r="A292">
            <v>4115</v>
          </cell>
          <cell r="B292" t="str">
            <v>D</v>
          </cell>
          <cell r="C292" t="str">
            <v>Transport Services Taxis, Limousines, Ambulances</v>
          </cell>
          <cell r="D292" t="str">
            <v>Transport Services</v>
          </cell>
        </row>
        <row r="293">
          <cell r="A293">
            <v>4116</v>
          </cell>
          <cell r="B293" t="str">
            <v>C</v>
          </cell>
          <cell r="C293" t="str">
            <v>Transport Services Teams (Bakery, Dairy, Ice, Express Co.)</v>
          </cell>
          <cell r="D293" t="str">
            <v>Transport Services</v>
          </cell>
        </row>
        <row r="294">
          <cell r="A294">
            <v>4117</v>
          </cell>
          <cell r="B294" t="str">
            <v>D</v>
          </cell>
          <cell r="C294" t="str">
            <v>Transport Services Truckmen (Hauling for Others) excluding Warehousing</v>
          </cell>
          <cell r="D294" t="str">
            <v>Transport Services</v>
          </cell>
        </row>
        <row r="295">
          <cell r="A295">
            <v>4118</v>
          </cell>
          <cell r="B295" t="str">
            <v>C</v>
          </cell>
          <cell r="C295" t="str">
            <v>Transport Services Courier Service, Letter Service</v>
          </cell>
          <cell r="D295" t="str">
            <v>Transport Services</v>
          </cell>
        </row>
        <row r="296">
          <cell r="A296">
            <v>4119</v>
          </cell>
          <cell r="B296" t="str">
            <v>C</v>
          </cell>
          <cell r="C296" t="str">
            <v>Transport Services Charter and School Bus and Handicapped Transportation</v>
          </cell>
          <cell r="D296" t="str">
            <v>Transport Services</v>
          </cell>
        </row>
        <row r="297">
          <cell r="A297">
            <v>4120</v>
          </cell>
          <cell r="B297" t="str">
            <v>A</v>
          </cell>
          <cell r="C297" t="str">
            <v>Transport Services Air Terminal, Air Transportation Service</v>
          </cell>
          <cell r="D297" t="str">
            <v>Transport Services</v>
          </cell>
        </row>
        <row r="298">
          <cell r="A298">
            <v>4210</v>
          </cell>
          <cell r="B298" t="str">
            <v>Exclude</v>
          </cell>
          <cell r="C298" t="str">
            <v>Warehousing Services Grain Elevator - Terminal</v>
          </cell>
          <cell r="D298" t="str">
            <v>Excluded</v>
          </cell>
        </row>
        <row r="299">
          <cell r="A299">
            <v>4220</v>
          </cell>
          <cell r="B299" t="str">
            <v>Exclude</v>
          </cell>
          <cell r="C299" t="str">
            <v>Warehousing Services Grain Elevator - Country</v>
          </cell>
          <cell r="D299" t="str">
            <v>Excluded</v>
          </cell>
        </row>
        <row r="300">
          <cell r="A300">
            <v>4221</v>
          </cell>
          <cell r="B300" t="str">
            <v>Exclude</v>
          </cell>
          <cell r="C300" t="str">
            <v>Warehousing Services Grain, Seed, Bean Warehouse</v>
          </cell>
          <cell r="D300" t="str">
            <v>Excluded</v>
          </cell>
        </row>
        <row r="301">
          <cell r="A301">
            <v>4231</v>
          </cell>
          <cell r="B301" t="str">
            <v>Exclude</v>
          </cell>
          <cell r="C301" t="str">
            <v>Warehousing Services Tobacco</v>
          </cell>
          <cell r="D301" t="str">
            <v>Excluded</v>
          </cell>
        </row>
        <row r="302">
          <cell r="A302">
            <v>4241</v>
          </cell>
          <cell r="B302" t="str">
            <v>D</v>
          </cell>
          <cell r="C302" t="str">
            <v>Warehousing Services Farm Products</v>
          </cell>
          <cell r="D302" t="str">
            <v>Farming Industry</v>
          </cell>
        </row>
        <row r="303">
          <cell r="A303">
            <v>4251</v>
          </cell>
          <cell r="B303" t="str">
            <v>C</v>
          </cell>
          <cell r="C303" t="str">
            <v>Warehousing Services Refrigerated (Cold Storage Lockers)</v>
          </cell>
          <cell r="D303" t="str">
            <v>Warehouse</v>
          </cell>
        </row>
        <row r="304">
          <cell r="A304">
            <v>4261</v>
          </cell>
          <cell r="B304" t="str">
            <v>A</v>
          </cell>
          <cell r="C304" t="str">
            <v>Warehousing Services Household Goods - Public Rental Units</v>
          </cell>
          <cell r="D304" t="str">
            <v>Warehouse</v>
          </cell>
        </row>
        <row r="305">
          <cell r="A305">
            <v>4262</v>
          </cell>
          <cell r="B305" t="str">
            <v>A</v>
          </cell>
          <cell r="C305" t="str">
            <v>Warehousing Services Household Goods - Storage Only</v>
          </cell>
          <cell r="D305" t="str">
            <v>Warehouse</v>
          </cell>
        </row>
        <row r="306">
          <cell r="A306">
            <v>4263</v>
          </cell>
          <cell r="B306" t="str">
            <v>B</v>
          </cell>
          <cell r="C306" t="str">
            <v>Warehousing Services Household Goods - Storage and Moving, Handling, Packing</v>
          </cell>
          <cell r="D306" t="str">
            <v>Warehouse</v>
          </cell>
        </row>
        <row r="307">
          <cell r="A307">
            <v>4273</v>
          </cell>
          <cell r="B307" t="str">
            <v>Exclude</v>
          </cell>
          <cell r="C307" t="str">
            <v>Warehousing Services General Merchandise - Storage Only - No Fibres, Oils, Petrochemicals, R</v>
          </cell>
          <cell r="D307" t="str">
            <v>Excluded</v>
          </cell>
        </row>
        <row r="308">
          <cell r="A308">
            <v>4274</v>
          </cell>
          <cell r="B308" t="str">
            <v>Exclude</v>
          </cell>
          <cell r="C308" t="str">
            <v>Warehousing Services General Merchandise - Storage Only - With Fibres, Oils, Petrochemicals,</v>
          </cell>
          <cell r="D308" t="str">
            <v>Excluded</v>
          </cell>
        </row>
        <row r="309">
          <cell r="A309">
            <v>4275</v>
          </cell>
          <cell r="B309" t="str">
            <v>B</v>
          </cell>
          <cell r="C309" t="str">
            <v>Warehousing Services General Merchandise - Storage and Moving, Handling, Packing, No Fibres, Oils, Petrochemicals, Rags, Fireworks, Matches, Explosives</v>
          </cell>
          <cell r="D309" t="str">
            <v>Warehouse</v>
          </cell>
        </row>
        <row r="310">
          <cell r="A310">
            <v>4276</v>
          </cell>
          <cell r="B310" t="str">
            <v>Exclude</v>
          </cell>
          <cell r="C310" t="str">
            <v>Warehousing Services General Merchandise - Storage and Moving, Handling, Packing, With Fibre</v>
          </cell>
          <cell r="D310" t="str">
            <v>Excluded</v>
          </cell>
        </row>
        <row r="311">
          <cell r="A311">
            <v>4277</v>
          </cell>
          <cell r="B311" t="str">
            <v>A</v>
          </cell>
          <cell r="C311" t="str">
            <v>Warehousing Services Electronic Media Storage Centres</v>
          </cell>
          <cell r="D311" t="str">
            <v>Warehouse</v>
          </cell>
        </row>
        <row r="312">
          <cell r="A312">
            <v>4281</v>
          </cell>
          <cell r="B312" t="str">
            <v>C</v>
          </cell>
          <cell r="C312" t="str">
            <v>Warehousing Services Whiskey, Distilled Spirits Warehousing</v>
          </cell>
          <cell r="D312" t="str">
            <v>Warehouse</v>
          </cell>
        </row>
        <row r="313">
          <cell r="A313">
            <v>4290</v>
          </cell>
          <cell r="B313" t="str">
            <v>C</v>
          </cell>
          <cell r="C313" t="str">
            <v>Warehousing Services Transportation Terminal -Motor Freight (incidental garage)</v>
          </cell>
          <cell r="D313" t="str">
            <v>Warehouse</v>
          </cell>
        </row>
        <row r="314">
          <cell r="A314">
            <v>4461</v>
          </cell>
          <cell r="B314" t="str">
            <v>D</v>
          </cell>
          <cell r="C314" t="str">
            <v>Warehousing Services Coal, Ore, Bulk Transfer Waterfront Operations</v>
          </cell>
          <cell r="D314" t="str">
            <v>Warehouse</v>
          </cell>
        </row>
        <row r="315">
          <cell r="A315">
            <v>4462</v>
          </cell>
          <cell r="B315" t="str">
            <v>Exclude</v>
          </cell>
          <cell r="C315" t="str">
            <v>Warehousing Services Wharf, Waterfront Properties N.O.C.</v>
          </cell>
          <cell r="D315" t="str">
            <v>Excluded</v>
          </cell>
        </row>
        <row r="316">
          <cell r="A316">
            <v>4470</v>
          </cell>
          <cell r="B316" t="str">
            <v>C</v>
          </cell>
          <cell r="C316" t="str">
            <v>Transport Services Water Transportation Services N.O.C.</v>
          </cell>
          <cell r="D316" t="str">
            <v>Transport Services</v>
          </cell>
        </row>
        <row r="317">
          <cell r="A317">
            <v>4471</v>
          </cell>
          <cell r="B317" t="str">
            <v>D</v>
          </cell>
          <cell r="C317" t="str">
            <v>Transport Services Boat Dealers</v>
          </cell>
          <cell r="D317" t="str">
            <v>Transport Services</v>
          </cell>
        </row>
        <row r="318">
          <cell r="A318">
            <v>4472</v>
          </cell>
          <cell r="B318" t="str">
            <v>D</v>
          </cell>
          <cell r="C318" t="str">
            <v>Transport Services Marinas - Boat Operation, Non-Owned</v>
          </cell>
          <cell r="D318" t="str">
            <v>Transport Services</v>
          </cell>
        </row>
        <row r="319">
          <cell r="A319">
            <v>4473</v>
          </cell>
          <cell r="B319" t="str">
            <v>D</v>
          </cell>
          <cell r="C319" t="str">
            <v>Transport Services Marinas - Boat Repairs including Marine Railway</v>
          </cell>
          <cell r="D319" t="str">
            <v>Transport Services</v>
          </cell>
        </row>
        <row r="320">
          <cell r="A320">
            <v>4474</v>
          </cell>
          <cell r="B320" t="str">
            <v>D</v>
          </cell>
          <cell r="C320" t="str">
            <v>Transport Services Marinas - Boat Rentals, Rowboats, Canoes, Skiffs, Dinghies</v>
          </cell>
          <cell r="D320" t="str">
            <v>Transport Services</v>
          </cell>
        </row>
        <row r="321">
          <cell r="A321">
            <v>4475</v>
          </cell>
          <cell r="B321" t="str">
            <v>D</v>
          </cell>
          <cell r="C321" t="str">
            <v>Transport Services Marinas - Boat Rentals, Outboards Motor Boats</v>
          </cell>
          <cell r="D321" t="str">
            <v>Transport Services</v>
          </cell>
        </row>
        <row r="322">
          <cell r="A322">
            <v>4476</v>
          </cell>
          <cell r="B322" t="str">
            <v>D</v>
          </cell>
          <cell r="C322" t="str">
            <v>Transport Services Marinas - Boat Rentals, Inboard Motor Boats, Cabin Cruisers</v>
          </cell>
          <cell r="D322" t="str">
            <v>Transport Services</v>
          </cell>
        </row>
        <row r="323">
          <cell r="A323">
            <v>4477</v>
          </cell>
          <cell r="B323" t="str">
            <v>D</v>
          </cell>
          <cell r="C323" t="str">
            <v>Transport Services Marinas - Boat Rentals, Sailboat, Other than Dinghies</v>
          </cell>
          <cell r="D323" t="str">
            <v>Transport Services</v>
          </cell>
        </row>
        <row r="324">
          <cell r="A324">
            <v>4478</v>
          </cell>
          <cell r="B324" t="str">
            <v>D</v>
          </cell>
          <cell r="C324" t="str">
            <v>Transport Services Marinas - Boat Rentals, Rafts, Floats</v>
          </cell>
          <cell r="D324" t="str">
            <v>Transport Services</v>
          </cell>
        </row>
        <row r="325">
          <cell r="A325">
            <v>4479</v>
          </cell>
          <cell r="B325" t="str">
            <v>C</v>
          </cell>
          <cell r="C325" t="str">
            <v>Transport Services Canal Operations including Locks</v>
          </cell>
          <cell r="D325" t="str">
            <v>Transport Services</v>
          </cell>
        </row>
        <row r="326">
          <cell r="A326">
            <v>4580</v>
          </cell>
          <cell r="B326" t="str">
            <v>B</v>
          </cell>
          <cell r="C326" t="str">
            <v>Transport Services Aircraft Maintenance, Repair Hangers</v>
          </cell>
          <cell r="D326" t="str">
            <v>Transport Services</v>
          </cell>
        </row>
        <row r="327">
          <cell r="A327">
            <v>4780</v>
          </cell>
          <cell r="B327" t="str">
            <v>B</v>
          </cell>
          <cell r="C327" t="str">
            <v>Transport Services Bus, Truck Maintenance Garages (excluding Freight Terminals)</v>
          </cell>
          <cell r="D327" t="str">
            <v>Transport Services</v>
          </cell>
        </row>
        <row r="328">
          <cell r="A328">
            <v>4811</v>
          </cell>
          <cell r="B328" t="str">
            <v>Exclude</v>
          </cell>
          <cell r="C328" t="str">
            <v>Utilities Services Telephone Communications</v>
          </cell>
          <cell r="D328" t="str">
            <v>Excluded</v>
          </cell>
        </row>
        <row r="329">
          <cell r="A329">
            <v>4812</v>
          </cell>
          <cell r="B329" t="str">
            <v>B</v>
          </cell>
          <cell r="C329" t="str">
            <v>Utilities Services Communication Services including Cablevision</v>
          </cell>
          <cell r="D329" t="str">
            <v>Professional / Services</v>
          </cell>
        </row>
        <row r="330">
          <cell r="A330">
            <v>4820</v>
          </cell>
          <cell r="B330" t="str">
            <v>Exclude</v>
          </cell>
          <cell r="C330" t="str">
            <v>Utilities Services Telegraph Communication Services</v>
          </cell>
          <cell r="D330" t="str">
            <v>Excluded</v>
          </cell>
        </row>
        <row r="331">
          <cell r="A331">
            <v>4871</v>
          </cell>
          <cell r="B331" t="str">
            <v>C</v>
          </cell>
          <cell r="C331" t="str">
            <v>Transport Services Freight Brokers</v>
          </cell>
          <cell r="D331" t="str">
            <v>Transport Services</v>
          </cell>
        </row>
        <row r="332">
          <cell r="A332">
            <v>4891</v>
          </cell>
          <cell r="B332" t="str">
            <v>B</v>
          </cell>
          <cell r="C332" t="str">
            <v>Utilities Services Radio/Television Stations without Stage or Scenery Storage</v>
          </cell>
          <cell r="D332" t="str">
            <v>Professional / Services</v>
          </cell>
        </row>
        <row r="333">
          <cell r="A333">
            <v>4892</v>
          </cell>
          <cell r="B333" t="str">
            <v>B</v>
          </cell>
          <cell r="C333" t="str">
            <v>Utilities Services Radio/Television Stations with Stage or Scenery Storage</v>
          </cell>
          <cell r="D333" t="str">
            <v>Professional / Services</v>
          </cell>
        </row>
        <row r="334">
          <cell r="A334">
            <v>4910</v>
          </cell>
          <cell r="B334" t="str">
            <v>C</v>
          </cell>
          <cell r="C334" t="str">
            <v>Utilities Services Electronic Light, Power Companies</v>
          </cell>
          <cell r="D334" t="str">
            <v>Professional / Services</v>
          </cell>
        </row>
        <row r="335">
          <cell r="A335">
            <v>4921</v>
          </cell>
          <cell r="B335" t="str">
            <v>Exclude</v>
          </cell>
          <cell r="C335" t="str">
            <v>Utilities Services Gas Companies - Local Natural Gas Distribution</v>
          </cell>
          <cell r="D335" t="str">
            <v>Excluded</v>
          </cell>
        </row>
        <row r="336">
          <cell r="A336">
            <v>4922</v>
          </cell>
          <cell r="B336" t="str">
            <v>Exclude</v>
          </cell>
          <cell r="C336" t="str">
            <v>Utilities Services Gas Companies - Liquified Petroleum Dealers</v>
          </cell>
          <cell r="D336" t="str">
            <v>Excluded</v>
          </cell>
        </row>
        <row r="337">
          <cell r="A337">
            <v>4950</v>
          </cell>
          <cell r="B337" t="str">
            <v>Exclude</v>
          </cell>
          <cell r="C337" t="str">
            <v>Utilities Services Steam Heating or Power - N.O.C.</v>
          </cell>
          <cell r="D337" t="str">
            <v>Excluded</v>
          </cell>
        </row>
        <row r="338">
          <cell r="A338">
            <v>4951</v>
          </cell>
          <cell r="B338" t="str">
            <v>Exclude</v>
          </cell>
          <cell r="C338" t="str">
            <v>Utilities Services Garbage - Reduction and Incineration</v>
          </cell>
          <cell r="D338" t="str">
            <v>Excluded</v>
          </cell>
        </row>
        <row r="339">
          <cell r="A339">
            <v>4952</v>
          </cell>
          <cell r="B339" t="str">
            <v>Exclude</v>
          </cell>
          <cell r="C339" t="str">
            <v>Utilities Services Garbage Collection - Domestic</v>
          </cell>
          <cell r="D339" t="str">
            <v>Excluded</v>
          </cell>
        </row>
        <row r="340">
          <cell r="A340">
            <v>4953</v>
          </cell>
          <cell r="B340" t="str">
            <v>Exclude</v>
          </cell>
          <cell r="C340" t="str">
            <v>Utilities Services Garbage Collection - Industrial</v>
          </cell>
          <cell r="D340" t="str">
            <v>Excluded</v>
          </cell>
        </row>
        <row r="341">
          <cell r="A341">
            <v>4954</v>
          </cell>
          <cell r="B341" t="str">
            <v>A</v>
          </cell>
          <cell r="C341" t="str">
            <v>Utilities Services Waterworks</v>
          </cell>
          <cell r="D341" t="str">
            <v>Professional / Services</v>
          </cell>
        </row>
        <row r="342">
          <cell r="A342">
            <v>4955</v>
          </cell>
          <cell r="B342" t="str">
            <v>B</v>
          </cell>
          <cell r="C342" t="str">
            <v>Utilities Services Municipal Sewer System Existence</v>
          </cell>
          <cell r="D342" t="str">
            <v>Professional / Services</v>
          </cell>
        </row>
        <row r="343">
          <cell r="A343">
            <v>4956</v>
          </cell>
          <cell r="B343" t="str">
            <v>Exclude</v>
          </cell>
          <cell r="C343" t="str">
            <v>Utilities Services Waste Disposal Sites including Hazardous Materials</v>
          </cell>
          <cell r="D343" t="str">
            <v>Excluded</v>
          </cell>
        </row>
        <row r="344">
          <cell r="A344">
            <v>4957</v>
          </cell>
          <cell r="B344" t="str">
            <v>B</v>
          </cell>
          <cell r="C344" t="str">
            <v>Utilities Services Irrigation Works</v>
          </cell>
          <cell r="D344" t="str">
            <v>Professional / Services</v>
          </cell>
        </row>
        <row r="345">
          <cell r="A345">
            <v>4958</v>
          </cell>
          <cell r="B345" t="str">
            <v>Exclude</v>
          </cell>
          <cell r="C345" t="str">
            <v>Utilities Services Recycling Collection Centres and Plants</v>
          </cell>
          <cell r="D345" t="str">
            <v>Excluded</v>
          </cell>
        </row>
        <row r="346">
          <cell r="A346">
            <v>4959</v>
          </cell>
          <cell r="B346" t="str">
            <v>Exclude</v>
          </cell>
          <cell r="C346" t="str">
            <v>Utilities Services Pipeline Operation - Non-Flammables</v>
          </cell>
          <cell r="D346" t="str">
            <v>Excluded</v>
          </cell>
        </row>
        <row r="347">
          <cell r="A347">
            <v>5011</v>
          </cell>
          <cell r="B347" t="str">
            <v>D</v>
          </cell>
          <cell r="C347" t="str">
            <v>Wholesale Service Cars, Trucks, Buses; Auto Auctions</v>
          </cell>
          <cell r="D347" t="str">
            <v>Wholesale</v>
          </cell>
        </row>
        <row r="348">
          <cell r="A348">
            <v>5012</v>
          </cell>
          <cell r="B348" t="str">
            <v>C</v>
          </cell>
          <cell r="C348" t="str">
            <v>Wholesale Service Motorcycles, Mopeds, Snow Vehicles</v>
          </cell>
          <cell r="D348" t="str">
            <v>Wholesale</v>
          </cell>
        </row>
        <row r="349">
          <cell r="A349">
            <v>5013</v>
          </cell>
          <cell r="B349" t="str">
            <v>D</v>
          </cell>
          <cell r="C349" t="str">
            <v>Wholesale Service Trailers, Camper Units</v>
          </cell>
          <cell r="D349" t="str">
            <v>Wholesale</v>
          </cell>
        </row>
        <row r="350">
          <cell r="A350">
            <v>5014</v>
          </cell>
          <cell r="B350" t="str">
            <v>D</v>
          </cell>
          <cell r="C350" t="str">
            <v>Wholesale Service Automobile Wheel Assembly, Brakes or Steering Parts</v>
          </cell>
          <cell r="D350" t="str">
            <v>Wholesale</v>
          </cell>
        </row>
        <row r="351">
          <cell r="A351">
            <v>5015</v>
          </cell>
          <cell r="B351" t="str">
            <v>D</v>
          </cell>
          <cell r="C351" t="str">
            <v>Wholesale Service Automobile Operating Parts other than Wheel Assembly, Brakes or Steering Parts</v>
          </cell>
          <cell r="D351" t="str">
            <v>Wholesale</v>
          </cell>
        </row>
        <row r="352">
          <cell r="A352">
            <v>5016</v>
          </cell>
          <cell r="B352" t="str">
            <v>D</v>
          </cell>
          <cell r="C352" t="str">
            <v>Wholesale Service Automobile Body or Non-Operating Parts, Accessories</v>
          </cell>
          <cell r="D352" t="str">
            <v>Wholesale</v>
          </cell>
        </row>
        <row r="353">
          <cell r="A353">
            <v>5021</v>
          </cell>
          <cell r="B353" t="str">
            <v>Exclude</v>
          </cell>
          <cell r="C353" t="str">
            <v>Wholesale Service Rubber Products - Tires, Tubes</v>
          </cell>
          <cell r="D353" t="str">
            <v>Excluded</v>
          </cell>
        </row>
        <row r="354">
          <cell r="A354">
            <v>5022</v>
          </cell>
          <cell r="B354" t="str">
            <v>D</v>
          </cell>
          <cell r="C354" t="str">
            <v>Wholesale Service Rubber Products - Other</v>
          </cell>
          <cell r="D354" t="str">
            <v>Wholesale</v>
          </cell>
        </row>
        <row r="355">
          <cell r="A355">
            <v>5032</v>
          </cell>
          <cell r="B355" t="str">
            <v>C</v>
          </cell>
          <cell r="C355" t="str">
            <v>Wholesale Service Cosmetics</v>
          </cell>
          <cell r="D355" t="str">
            <v>Wholesale</v>
          </cell>
        </row>
        <row r="356">
          <cell r="A356">
            <v>5033</v>
          </cell>
          <cell r="B356" t="str">
            <v>C</v>
          </cell>
          <cell r="C356" t="str">
            <v>Wholesale Service Drug Supply - Low Hazard</v>
          </cell>
          <cell r="D356" t="str">
            <v>Wholesale</v>
          </cell>
        </row>
        <row r="357">
          <cell r="A357">
            <v>5034</v>
          </cell>
          <cell r="B357" t="str">
            <v>D</v>
          </cell>
          <cell r="C357" t="str">
            <v>Wholesale Service Drug Supply - Medium or High Hazard</v>
          </cell>
          <cell r="D357" t="str">
            <v>Wholesale</v>
          </cell>
        </row>
        <row r="358">
          <cell r="A358">
            <v>5041</v>
          </cell>
          <cell r="B358" t="str">
            <v>Exclude</v>
          </cell>
          <cell r="C358" t="str">
            <v>Wholesale Service Acids, Petrochemicals, Fertilizer (Ammonium Nitrate)</v>
          </cell>
          <cell r="D358" t="str">
            <v>Excluded</v>
          </cell>
        </row>
        <row r="359">
          <cell r="A359">
            <v>5042</v>
          </cell>
          <cell r="B359" t="str">
            <v>Exclude</v>
          </cell>
          <cell r="C359" t="str">
            <v>Wholesale Service Gases, Other than Petroleum</v>
          </cell>
          <cell r="D359" t="str">
            <v>Excluded</v>
          </cell>
        </row>
        <row r="360">
          <cell r="A360">
            <v>5043</v>
          </cell>
          <cell r="B360" t="str">
            <v>D</v>
          </cell>
          <cell r="C360" t="str">
            <v>Wholesale Service Paint, Wallpaper, Varnish, Lacquer, Printer's Ink, Aniline Dyes</v>
          </cell>
          <cell r="D360" t="str">
            <v>Wholesale</v>
          </cell>
        </row>
        <row r="361">
          <cell r="A361">
            <v>5044</v>
          </cell>
          <cell r="B361" t="str">
            <v>Exclude</v>
          </cell>
          <cell r="C361" t="str">
            <v>Wholesale Service Radioactive Isotopes</v>
          </cell>
          <cell r="D361" t="str">
            <v>Excluded</v>
          </cell>
        </row>
        <row r="362">
          <cell r="A362">
            <v>5045</v>
          </cell>
          <cell r="B362" t="str">
            <v>Exclude</v>
          </cell>
          <cell r="C362" t="str">
            <v>Wholesale Service Pesticides, Insecticides, Herbicides</v>
          </cell>
          <cell r="D362" t="str">
            <v>Excluded</v>
          </cell>
        </row>
        <row r="363">
          <cell r="A363">
            <v>5046</v>
          </cell>
          <cell r="B363" t="str">
            <v>Exclude</v>
          </cell>
          <cell r="C363" t="str">
            <v>Wholesale Service Fertilizer not Ammonium Nitrate, Salt, Sulphur, Phosphate, Borax, Potash</v>
          </cell>
          <cell r="D363" t="str">
            <v>Excluded</v>
          </cell>
        </row>
        <row r="364">
          <cell r="A364">
            <v>5047</v>
          </cell>
          <cell r="B364" t="str">
            <v>Exclude</v>
          </cell>
          <cell r="C364" t="str">
            <v>Wholesale Service Chemicals, Low to Moderate Hazard N.O.C.</v>
          </cell>
          <cell r="D364" t="str">
            <v>Excluded</v>
          </cell>
        </row>
        <row r="365">
          <cell r="A365">
            <v>5051</v>
          </cell>
          <cell r="B365" t="str">
            <v>B</v>
          </cell>
          <cell r="C365" t="str">
            <v>Wholesale Service Boots, Shoes</v>
          </cell>
          <cell r="D365" t="str">
            <v>Wholesale</v>
          </cell>
        </row>
        <row r="366">
          <cell r="A366">
            <v>5052</v>
          </cell>
          <cell r="B366" t="str">
            <v>D</v>
          </cell>
          <cell r="C366" t="str">
            <v>Wholesale Service Accessories including Leather Goods - Not Footwear, Umbrellas</v>
          </cell>
          <cell r="D366" t="str">
            <v>Wholesale</v>
          </cell>
        </row>
        <row r="367">
          <cell r="A367">
            <v>5053</v>
          </cell>
          <cell r="B367" t="str">
            <v>D</v>
          </cell>
          <cell r="C367" t="str">
            <v>Wholesale Service Fur Clothing</v>
          </cell>
          <cell r="D367" t="str">
            <v>Wholesale</v>
          </cell>
        </row>
        <row r="368">
          <cell r="A368">
            <v>5054</v>
          </cell>
          <cell r="B368" t="str">
            <v>C</v>
          </cell>
          <cell r="C368" t="str">
            <v>Wholesale Service Children's, Infants' Wear</v>
          </cell>
          <cell r="D368" t="str">
            <v>Wholesale</v>
          </cell>
        </row>
        <row r="369">
          <cell r="A369">
            <v>5055</v>
          </cell>
          <cell r="B369" t="str">
            <v>C</v>
          </cell>
          <cell r="C369" t="str">
            <v>Wholesale Service Women's and Girls' Wear</v>
          </cell>
          <cell r="D369" t="str">
            <v>Wholesale</v>
          </cell>
        </row>
        <row r="370">
          <cell r="A370">
            <v>5056</v>
          </cell>
          <cell r="B370" t="str">
            <v>C</v>
          </cell>
          <cell r="C370" t="str">
            <v>Wholesale Service Men's and Boys' Wear</v>
          </cell>
          <cell r="D370" t="str">
            <v>Wholesale</v>
          </cell>
        </row>
        <row r="371">
          <cell r="A371">
            <v>5057</v>
          </cell>
          <cell r="B371" t="str">
            <v>D</v>
          </cell>
          <cell r="C371" t="str">
            <v>Wholesale Service Dry Goods, Piece Goods, Wool</v>
          </cell>
          <cell r="D371" t="str">
            <v>Wholesale</v>
          </cell>
        </row>
        <row r="372">
          <cell r="A372">
            <v>5058</v>
          </cell>
          <cell r="B372" t="str">
            <v>C</v>
          </cell>
          <cell r="C372" t="str">
            <v>Wholesale Service Notions, Housewares N.O.C.</v>
          </cell>
          <cell r="D372" t="str">
            <v>Wholesale</v>
          </cell>
        </row>
        <row r="373">
          <cell r="A373">
            <v>5060</v>
          </cell>
          <cell r="B373" t="str">
            <v>C</v>
          </cell>
          <cell r="C373" t="str">
            <v>Wholesale Service Food N.O.C.</v>
          </cell>
          <cell r="D373" t="str">
            <v>Wholesale</v>
          </cell>
        </row>
        <row r="374">
          <cell r="A374">
            <v>5061</v>
          </cell>
          <cell r="B374" t="str">
            <v>C</v>
          </cell>
          <cell r="C374" t="str">
            <v>Wholesale Service Non-Alcoholic Beverages</v>
          </cell>
          <cell r="D374" t="str">
            <v>Wholesale</v>
          </cell>
        </row>
        <row r="375">
          <cell r="A375">
            <v>5062</v>
          </cell>
          <cell r="B375" t="str">
            <v>C</v>
          </cell>
          <cell r="C375" t="str">
            <v>Wholesale Service Meat, Fish, Seafood, Poultry</v>
          </cell>
          <cell r="D375" t="str">
            <v>Wholesale</v>
          </cell>
        </row>
        <row r="376">
          <cell r="A376">
            <v>5063</v>
          </cell>
          <cell r="B376" t="str">
            <v>C</v>
          </cell>
          <cell r="C376" t="str">
            <v>Wholesale Service Fruit, Vegetable (Produce)</v>
          </cell>
          <cell r="D376" t="str">
            <v>Wholesale</v>
          </cell>
        </row>
        <row r="377">
          <cell r="A377">
            <v>5064</v>
          </cell>
          <cell r="B377" t="str">
            <v>D</v>
          </cell>
          <cell r="C377" t="str">
            <v>Wholesale Service Animal Feed, Grain, Hay</v>
          </cell>
          <cell r="D377" t="str">
            <v>Wholesale</v>
          </cell>
        </row>
        <row r="378">
          <cell r="A378">
            <v>5080</v>
          </cell>
          <cell r="B378" t="str">
            <v>D</v>
          </cell>
          <cell r="C378" t="str">
            <v>Wholesale Service Tobacco, Tobacco Products</v>
          </cell>
          <cell r="D378" t="str">
            <v>Wholesale</v>
          </cell>
        </row>
        <row r="379">
          <cell r="A379">
            <v>5081</v>
          </cell>
          <cell r="B379" t="str">
            <v>Exclude</v>
          </cell>
          <cell r="C379" t="str">
            <v>Wholesale Service Tobacco, Unprocessed, Sales Warehouse - Air or No Drying</v>
          </cell>
          <cell r="D379" t="str">
            <v>Excluded</v>
          </cell>
        </row>
        <row r="380">
          <cell r="A380">
            <v>5091</v>
          </cell>
          <cell r="B380" t="str">
            <v>D</v>
          </cell>
          <cell r="C380" t="str">
            <v>Wholesale Service Electrical Appliances</v>
          </cell>
          <cell r="D380" t="str">
            <v>Wholesale</v>
          </cell>
        </row>
        <row r="381">
          <cell r="A381">
            <v>5092</v>
          </cell>
          <cell r="B381" t="str">
            <v>C</v>
          </cell>
          <cell r="C381" t="str">
            <v>Wholesale Service Hardware, Plumbing Supplies, Electrical Apparatus</v>
          </cell>
          <cell r="D381" t="str">
            <v>Wholesale</v>
          </cell>
        </row>
        <row r="382">
          <cell r="A382">
            <v>5093</v>
          </cell>
          <cell r="B382" t="str">
            <v>C</v>
          </cell>
          <cell r="C382" t="str">
            <v>Wholesale Service Heating, Air Conditioning, Refrigeration Equipment</v>
          </cell>
          <cell r="D382" t="str">
            <v>Wholesale</v>
          </cell>
        </row>
        <row r="383">
          <cell r="A383">
            <v>5094</v>
          </cell>
          <cell r="B383" t="str">
            <v>D</v>
          </cell>
          <cell r="C383" t="str">
            <v>Wholesale Service Radio, Television, Audio, Video Equipment, Electronic Games</v>
          </cell>
          <cell r="D383" t="str">
            <v>Wholesale</v>
          </cell>
        </row>
        <row r="384">
          <cell r="A384">
            <v>5101</v>
          </cell>
          <cell r="B384" t="str">
            <v>C</v>
          </cell>
          <cell r="C384" t="str">
            <v>Wholesale Service Machinery, Industrial - Wholesale Distributors</v>
          </cell>
          <cell r="D384" t="str">
            <v>Wholesale</v>
          </cell>
        </row>
        <row r="385">
          <cell r="A385">
            <v>5102</v>
          </cell>
          <cell r="B385" t="str">
            <v>C</v>
          </cell>
          <cell r="C385" t="str">
            <v>Wholesale Service Machinery N.O.C. - Wholesale Distributors</v>
          </cell>
          <cell r="D385" t="str">
            <v>Wholesale</v>
          </cell>
        </row>
        <row r="386">
          <cell r="A386">
            <v>5103</v>
          </cell>
          <cell r="B386" t="str">
            <v>C</v>
          </cell>
          <cell r="C386" t="str">
            <v>Wholesale Service Marine Supplies - Wholesale Distributors</v>
          </cell>
          <cell r="D386" t="str">
            <v>Wholesale</v>
          </cell>
        </row>
        <row r="387">
          <cell r="A387">
            <v>5104</v>
          </cell>
          <cell r="B387" t="str">
            <v>B</v>
          </cell>
          <cell r="C387" t="str">
            <v>Wholesale Service Aircraft Supplies - Wholesale Distributors</v>
          </cell>
          <cell r="D387" t="str">
            <v>Wholesale</v>
          </cell>
        </row>
        <row r="388">
          <cell r="A388">
            <v>5105</v>
          </cell>
          <cell r="B388" t="str">
            <v>C</v>
          </cell>
          <cell r="C388" t="str">
            <v>Wholesale Service Machinery, Industrial - Manufacturers' Agents (Sample Stock only)</v>
          </cell>
          <cell r="D388" t="str">
            <v>Wholesale</v>
          </cell>
        </row>
        <row r="389">
          <cell r="A389">
            <v>5106</v>
          </cell>
          <cell r="B389" t="str">
            <v>C</v>
          </cell>
          <cell r="C389" t="str">
            <v>Wholesale Service Machinery N.O.C. - Manufacturers' Agents (Sample Stock only)</v>
          </cell>
          <cell r="D389" t="str">
            <v>Wholesale</v>
          </cell>
        </row>
        <row r="390">
          <cell r="A390">
            <v>5107</v>
          </cell>
          <cell r="B390" t="str">
            <v>C</v>
          </cell>
          <cell r="C390" t="str">
            <v>Wholesale Service Marine Supplies - Manufacturers' Agents (Sample Stock only)</v>
          </cell>
          <cell r="D390" t="str">
            <v>Wholesale</v>
          </cell>
        </row>
        <row r="391">
          <cell r="A391">
            <v>5108</v>
          </cell>
          <cell r="B391" t="str">
            <v>B</v>
          </cell>
          <cell r="C391" t="str">
            <v>Wholesale Service Aircraft Supplies - Manufacturers' Agents (Sample Stock only)</v>
          </cell>
          <cell r="D391" t="str">
            <v>Wholesale</v>
          </cell>
        </row>
        <row r="392">
          <cell r="A392">
            <v>5111</v>
          </cell>
          <cell r="B392" t="str">
            <v>Exclude</v>
          </cell>
          <cell r="C392" t="str">
            <v>Wholesale Service Fuel Oil, Gasoline</v>
          </cell>
          <cell r="D392" t="str">
            <v>Excluded</v>
          </cell>
        </row>
        <row r="393">
          <cell r="A393">
            <v>5112</v>
          </cell>
          <cell r="B393" t="str">
            <v>Exclude</v>
          </cell>
          <cell r="C393" t="str">
            <v>Wholesale Service LPG, Gases</v>
          </cell>
          <cell r="D393" t="str">
            <v>Excluded</v>
          </cell>
        </row>
        <row r="394">
          <cell r="A394">
            <v>5113</v>
          </cell>
          <cell r="B394" t="str">
            <v>C</v>
          </cell>
          <cell r="C394" t="str">
            <v>Wholesale Service Asphalt, Greases</v>
          </cell>
          <cell r="D394" t="str">
            <v>Wholesale</v>
          </cell>
        </row>
        <row r="395">
          <cell r="A395">
            <v>5114</v>
          </cell>
          <cell r="B395" t="str">
            <v>C</v>
          </cell>
          <cell r="C395" t="str">
            <v>Wholesale Service Tank Farms</v>
          </cell>
          <cell r="D395" t="str">
            <v>Wholesale</v>
          </cell>
        </row>
        <row r="396">
          <cell r="A396">
            <v>5121</v>
          </cell>
          <cell r="B396" t="str">
            <v>Exclude</v>
          </cell>
          <cell r="C396" t="str">
            <v>Wholesale Service Automobile Dismantling including Salvage</v>
          </cell>
          <cell r="D396" t="str">
            <v>Excluded</v>
          </cell>
        </row>
        <row r="397">
          <cell r="A397">
            <v>5122</v>
          </cell>
          <cell r="B397" t="str">
            <v>Exclude</v>
          </cell>
          <cell r="C397" t="str">
            <v>Wholesale Service Rag, Paper Stock for Recycling</v>
          </cell>
          <cell r="D397" t="str">
            <v>Excluded</v>
          </cell>
        </row>
        <row r="398">
          <cell r="A398">
            <v>5123</v>
          </cell>
          <cell r="B398" t="str">
            <v>Exclude</v>
          </cell>
          <cell r="C398" t="str">
            <v>Wholesale Service Metal Scrap</v>
          </cell>
          <cell r="D398" t="str">
            <v>Excluded</v>
          </cell>
        </row>
        <row r="399">
          <cell r="A399">
            <v>5124</v>
          </cell>
          <cell r="B399" t="str">
            <v>D</v>
          </cell>
          <cell r="C399" t="str">
            <v>Wholesale Service Second Hand Material Yards excluding Tires</v>
          </cell>
          <cell r="D399" t="str">
            <v>Wholesale</v>
          </cell>
        </row>
        <row r="400">
          <cell r="A400">
            <v>5126</v>
          </cell>
          <cell r="B400" t="str">
            <v>Exclude</v>
          </cell>
          <cell r="C400" t="str">
            <v>Wholesale Service Tire Salvage and Storage</v>
          </cell>
          <cell r="D400" t="str">
            <v>Excluded</v>
          </cell>
        </row>
        <row r="401">
          <cell r="A401">
            <v>5130</v>
          </cell>
          <cell r="B401" t="str">
            <v>C</v>
          </cell>
          <cell r="C401" t="str">
            <v>Wholesale Service Liquor, Beer, Wine</v>
          </cell>
          <cell r="D401" t="str">
            <v>Wholesale</v>
          </cell>
        </row>
        <row r="402">
          <cell r="A402">
            <v>5140</v>
          </cell>
          <cell r="B402" t="str">
            <v>D</v>
          </cell>
          <cell r="C402" t="str">
            <v>Wholesale Service Paper, Paper Products</v>
          </cell>
          <cell r="D402" t="str">
            <v>Wholesale</v>
          </cell>
        </row>
        <row r="403">
          <cell r="A403">
            <v>5151</v>
          </cell>
          <cell r="B403" t="str">
            <v>D</v>
          </cell>
          <cell r="C403" t="str">
            <v>Wholesale Service Furniture, Antiques</v>
          </cell>
          <cell r="D403" t="str">
            <v>Wholesale</v>
          </cell>
        </row>
        <row r="404">
          <cell r="A404">
            <v>5152</v>
          </cell>
          <cell r="B404" t="str">
            <v>C</v>
          </cell>
          <cell r="C404" t="str">
            <v>Wholesale Service Pictures, Paintings, Bric-A-Brac, Artificial Flowers</v>
          </cell>
          <cell r="D404" t="str">
            <v>Wholesale</v>
          </cell>
        </row>
        <row r="405">
          <cell r="A405">
            <v>5153</v>
          </cell>
          <cell r="B405" t="str">
            <v>Exclude</v>
          </cell>
          <cell r="C405" t="str">
            <v>Wholesale Service Floor Coverings - Rugs, Carpets</v>
          </cell>
          <cell r="D405" t="str">
            <v>Excluded</v>
          </cell>
        </row>
        <row r="406">
          <cell r="A406">
            <v>5154</v>
          </cell>
          <cell r="B406" t="str">
            <v>D</v>
          </cell>
          <cell r="C406" t="str">
            <v>Wholesale Service Floor Coverings - Other than Rugs, Carpets</v>
          </cell>
          <cell r="D406" t="str">
            <v>Wholesale</v>
          </cell>
        </row>
        <row r="407">
          <cell r="A407">
            <v>5155</v>
          </cell>
          <cell r="B407" t="str">
            <v>D</v>
          </cell>
          <cell r="C407" t="str">
            <v>Wholesale Service Draperies, Window Goods</v>
          </cell>
          <cell r="D407" t="str">
            <v>Wholesale</v>
          </cell>
        </row>
        <row r="408">
          <cell r="A408">
            <v>5161</v>
          </cell>
          <cell r="B408" t="str">
            <v>D</v>
          </cell>
          <cell r="C408" t="str">
            <v>Wholesale Service Lumber Yards Only</v>
          </cell>
          <cell r="D408" t="str">
            <v>Wholesale</v>
          </cell>
        </row>
        <row r="409">
          <cell r="A409">
            <v>5162</v>
          </cell>
          <cell r="B409" t="str">
            <v>C</v>
          </cell>
          <cell r="C409" t="str">
            <v>Wholesale Service Building Supplies</v>
          </cell>
          <cell r="D409" t="str">
            <v>Wholesale</v>
          </cell>
        </row>
        <row r="410">
          <cell r="A410">
            <v>5163</v>
          </cell>
          <cell r="B410" t="str">
            <v>C</v>
          </cell>
          <cell r="C410" t="str">
            <v>Wholesale Service Light Farm, Lawn, Garden Supplies</v>
          </cell>
          <cell r="D410" t="str">
            <v>Wholesale</v>
          </cell>
        </row>
        <row r="411">
          <cell r="A411">
            <v>5171</v>
          </cell>
          <cell r="B411" t="str">
            <v>D</v>
          </cell>
          <cell r="C411" t="str">
            <v>Wholesale Service Costume, Novelty, Imitation Jewellery</v>
          </cell>
          <cell r="D411" t="str">
            <v>Wholesale</v>
          </cell>
        </row>
        <row r="412">
          <cell r="A412">
            <v>5172</v>
          </cell>
          <cell r="B412" t="str">
            <v>C</v>
          </cell>
          <cell r="C412" t="str">
            <v>Wholesale Service Clocks, Watches, Precious Stones, Silverware</v>
          </cell>
          <cell r="D412" t="str">
            <v>Wholesale</v>
          </cell>
        </row>
        <row r="413">
          <cell r="A413">
            <v>5180</v>
          </cell>
          <cell r="B413" t="str">
            <v>C</v>
          </cell>
          <cell r="C413" t="str">
            <v>Wholesale Service Newspapers, Periodicals, Books</v>
          </cell>
          <cell r="D413" t="str">
            <v>Wholesale</v>
          </cell>
        </row>
        <row r="414">
          <cell r="A414">
            <v>5190</v>
          </cell>
          <cell r="B414" t="str">
            <v>C</v>
          </cell>
          <cell r="C414" t="str">
            <v>Wholesale Service Miscellaneous N.O.C.</v>
          </cell>
          <cell r="D414" t="str">
            <v>Wholesale</v>
          </cell>
        </row>
        <row r="415">
          <cell r="A415">
            <v>5191</v>
          </cell>
          <cell r="B415" t="str">
            <v>Exclude</v>
          </cell>
          <cell r="C415" t="str">
            <v>Wholesale Service Fireworks, Matches, Resin, Vegetable and Mineral Oils, Celluloid, Plastic,</v>
          </cell>
          <cell r="D415" t="str">
            <v>Excluded</v>
          </cell>
        </row>
        <row r="416">
          <cell r="A416">
            <v>5192</v>
          </cell>
          <cell r="B416" t="str">
            <v>C</v>
          </cell>
          <cell r="C416" t="str">
            <v>Wholesale Service Dental, Hospital, Surgical, Drafting, Engineering, Scientific Equipment</v>
          </cell>
          <cell r="D416" t="str">
            <v>Wholesale</v>
          </cell>
        </row>
        <row r="417">
          <cell r="A417">
            <v>5193</v>
          </cell>
          <cell r="B417" t="str">
            <v>C</v>
          </cell>
          <cell r="C417" t="str">
            <v>Wholesale Service Religious Goods, Film, Stationery, Hobby, Toys, Leather, Musical Instruments</v>
          </cell>
          <cell r="D417" t="str">
            <v>Wholesale</v>
          </cell>
        </row>
        <row r="418">
          <cell r="A418">
            <v>5194</v>
          </cell>
          <cell r="B418" t="str">
            <v>C</v>
          </cell>
          <cell r="C418" t="str">
            <v>Wholesale Service Prosthetic Devices, Hearing Aids, Eye Glasses</v>
          </cell>
          <cell r="D418" t="str">
            <v>Wholesale</v>
          </cell>
        </row>
        <row r="419">
          <cell r="A419">
            <v>5195</v>
          </cell>
          <cell r="B419" t="str">
            <v>D</v>
          </cell>
          <cell r="C419" t="str">
            <v>Wholesale Service Cameras, Optical Goods</v>
          </cell>
          <cell r="D419" t="str">
            <v>Wholesale</v>
          </cell>
        </row>
        <row r="420">
          <cell r="A420">
            <v>5196</v>
          </cell>
          <cell r="B420" t="str">
            <v>C</v>
          </cell>
          <cell r="C420" t="str">
            <v>Wholesale Service Sporting Goods</v>
          </cell>
          <cell r="D420" t="str">
            <v>Wholesale</v>
          </cell>
        </row>
        <row r="421">
          <cell r="A421">
            <v>5211</v>
          </cell>
          <cell r="B421" t="str">
            <v>D</v>
          </cell>
          <cell r="C421" t="str">
            <v>Wholesale Service China, Glass Products, Earthenware</v>
          </cell>
          <cell r="D421" t="str">
            <v>Wholesale</v>
          </cell>
        </row>
        <row r="422">
          <cell r="A422">
            <v>5212</v>
          </cell>
          <cell r="B422" t="str">
            <v>C</v>
          </cell>
          <cell r="C422" t="str">
            <v>Wholesale Service Marble, Decorative Stone, Monuments, Clay</v>
          </cell>
          <cell r="D422" t="str">
            <v>Wholesale</v>
          </cell>
        </row>
        <row r="423">
          <cell r="A423">
            <v>5221</v>
          </cell>
          <cell r="B423" t="str">
            <v>Exclude</v>
          </cell>
          <cell r="C423" t="str">
            <v>Wholesale Service Precious Metals</v>
          </cell>
          <cell r="D423" t="str">
            <v>Excluded</v>
          </cell>
        </row>
        <row r="424">
          <cell r="A424">
            <v>5222</v>
          </cell>
          <cell r="B424" t="str">
            <v>C</v>
          </cell>
          <cell r="C424" t="str">
            <v>Wholesale Service Metal N.O.C.</v>
          </cell>
          <cell r="D424" t="str">
            <v>Wholesale</v>
          </cell>
        </row>
        <row r="425">
          <cell r="A425">
            <v>5223</v>
          </cell>
          <cell r="B425" t="str">
            <v>C</v>
          </cell>
          <cell r="C425" t="str">
            <v>Wholesale Service Equipment for Bars, Hotels, Restaurants, Offices or Stores</v>
          </cell>
          <cell r="D425" t="str">
            <v>Wholesale</v>
          </cell>
        </row>
        <row r="426">
          <cell r="A426">
            <v>5224</v>
          </cell>
          <cell r="B426" t="str">
            <v>C</v>
          </cell>
          <cell r="C426" t="str">
            <v>Wholesale Service Barber and Beauty Supply</v>
          </cell>
          <cell r="D426" t="str">
            <v>Wholesale</v>
          </cell>
        </row>
        <row r="427">
          <cell r="A427">
            <v>5231</v>
          </cell>
          <cell r="B427" t="str">
            <v>C</v>
          </cell>
          <cell r="C427" t="str">
            <v>Wholesale Service Computer Systems - Large or Mainframe including Tape Drives etc.</v>
          </cell>
          <cell r="D427" t="str">
            <v>Wholesale</v>
          </cell>
        </row>
        <row r="428">
          <cell r="A428">
            <v>5232</v>
          </cell>
          <cell r="B428" t="str">
            <v>D</v>
          </cell>
          <cell r="C428" t="str">
            <v>Wholesale Service Computers, Other; Office Machines</v>
          </cell>
          <cell r="D428" t="str">
            <v>Wholesale</v>
          </cell>
        </row>
        <row r="429">
          <cell r="A429">
            <v>5240</v>
          </cell>
          <cell r="B429" t="str">
            <v>D</v>
          </cell>
          <cell r="C429" t="str">
            <v>Wholesale Service Solid Fuel, Ice</v>
          </cell>
          <cell r="D429" t="str">
            <v>Wholesale</v>
          </cell>
        </row>
        <row r="430">
          <cell r="A430">
            <v>5251</v>
          </cell>
          <cell r="B430" t="str">
            <v>B</v>
          </cell>
          <cell r="C430" t="str">
            <v>Retail Services Hardware - No work off premises - No Firearms, Ammunition, Explosives Carried</v>
          </cell>
          <cell r="D430" t="str">
            <v>Retail</v>
          </cell>
        </row>
        <row r="431">
          <cell r="A431">
            <v>5252</v>
          </cell>
          <cell r="B431" t="str">
            <v>Exclude</v>
          </cell>
          <cell r="C431" t="str">
            <v>Retail Services Hardware - No work off premises - Firearms, Ammunition, Explosives Carried</v>
          </cell>
          <cell r="D431" t="str">
            <v>Excluded</v>
          </cell>
        </row>
        <row r="432">
          <cell r="A432">
            <v>5253</v>
          </cell>
          <cell r="B432" t="str">
            <v>B</v>
          </cell>
          <cell r="C432" t="str">
            <v>Retail Services Hardware Installation/Repairs away from premises</v>
          </cell>
          <cell r="D432" t="str">
            <v>Retail</v>
          </cell>
        </row>
        <row r="433">
          <cell r="A433">
            <v>5254</v>
          </cell>
          <cell r="B433" t="str">
            <v>B</v>
          </cell>
          <cell r="C433" t="str">
            <v>Retail Services Paint and Wallpaper - No work off premises</v>
          </cell>
          <cell r="D433" t="str">
            <v>Retail</v>
          </cell>
        </row>
        <row r="434">
          <cell r="A434">
            <v>5255</v>
          </cell>
          <cell r="B434" t="str">
            <v>D</v>
          </cell>
          <cell r="C434" t="str">
            <v>Retail Services Automobile Parts and Accessories; Sound Equipment, including Installation</v>
          </cell>
          <cell r="D434" t="str">
            <v>Retail</v>
          </cell>
        </row>
        <row r="435">
          <cell r="A435">
            <v>5256</v>
          </cell>
          <cell r="B435" t="str">
            <v>C</v>
          </cell>
          <cell r="C435" t="str">
            <v>Retail Services Mobile Homes, Prefabricated Housing</v>
          </cell>
          <cell r="D435" t="str">
            <v>Retail</v>
          </cell>
        </row>
        <row r="436">
          <cell r="A436">
            <v>5257</v>
          </cell>
          <cell r="B436" t="str">
            <v>B</v>
          </cell>
          <cell r="C436" t="str">
            <v>Retail Services Building Materials, Home Improvement Centres</v>
          </cell>
          <cell r="D436" t="str">
            <v>Retail</v>
          </cell>
        </row>
        <row r="437">
          <cell r="A437">
            <v>5258</v>
          </cell>
          <cell r="B437" t="str">
            <v>B</v>
          </cell>
          <cell r="C437" t="str">
            <v>Retail Services Plumbing, Heating, Air Conditioning - No work off premises</v>
          </cell>
          <cell r="D437" t="str">
            <v>Retail</v>
          </cell>
        </row>
        <row r="438">
          <cell r="A438">
            <v>5259</v>
          </cell>
          <cell r="B438" t="str">
            <v>C</v>
          </cell>
          <cell r="C438" t="str">
            <v>Retail Services China, Crockery, Glassware</v>
          </cell>
          <cell r="D438" t="str">
            <v>Retail</v>
          </cell>
        </row>
        <row r="439">
          <cell r="A439">
            <v>5291</v>
          </cell>
          <cell r="B439" t="str">
            <v>B</v>
          </cell>
          <cell r="C439" t="str">
            <v>Real Estate Property Mercantile - Multiple Tenants (Owner's Risk Only)</v>
          </cell>
          <cell r="D439" t="str">
            <v>Building Owners</v>
          </cell>
        </row>
        <row r="440">
          <cell r="A440">
            <v>5292</v>
          </cell>
          <cell r="B440" t="str">
            <v>B</v>
          </cell>
          <cell r="C440" t="str">
            <v>Real Estate Property Condominium - Mercantile - Multiple Tenants</v>
          </cell>
          <cell r="D440" t="str">
            <v>Condominium</v>
          </cell>
        </row>
        <row r="441">
          <cell r="A441">
            <v>5301</v>
          </cell>
          <cell r="B441" t="str">
            <v>A</v>
          </cell>
          <cell r="C441" t="str">
            <v>Real Estate Property Enclosed Shopping Malls</v>
          </cell>
          <cell r="D441" t="str">
            <v>Building Owners</v>
          </cell>
        </row>
        <row r="442">
          <cell r="A442">
            <v>5302</v>
          </cell>
          <cell r="B442" t="str">
            <v>C</v>
          </cell>
          <cell r="C442" t="str">
            <v>Real Estate Property Public Markets (Open Air)</v>
          </cell>
          <cell r="D442" t="str">
            <v>Building Owners</v>
          </cell>
        </row>
        <row r="443">
          <cell r="A443">
            <v>5311</v>
          </cell>
          <cell r="B443" t="str">
            <v>B</v>
          </cell>
          <cell r="C443" t="str">
            <v>Retail Services Furniture, Heavy Appliances, Lamps, Lighting Fixtures, Second Hand Furniture (1000 m2 or more)</v>
          </cell>
          <cell r="D443" t="str">
            <v>Retail</v>
          </cell>
        </row>
        <row r="444">
          <cell r="A444">
            <v>5312</v>
          </cell>
          <cell r="B444" t="str">
            <v>B</v>
          </cell>
          <cell r="C444" t="str">
            <v>Retail Services Clothing including Footwear (1000 m2 or more)</v>
          </cell>
          <cell r="D444" t="str">
            <v>Retail</v>
          </cell>
        </row>
        <row r="445">
          <cell r="A445">
            <v>5313</v>
          </cell>
          <cell r="B445" t="str">
            <v>C</v>
          </cell>
          <cell r="C445" t="str">
            <v>Retail Services Carpet, Floor Coverings, Draperies (1000 m2 or more)</v>
          </cell>
          <cell r="D445" t="str">
            <v>Retail</v>
          </cell>
        </row>
        <row r="446">
          <cell r="A446">
            <v>5314</v>
          </cell>
          <cell r="B446" t="str">
            <v>A</v>
          </cell>
          <cell r="C446" t="str">
            <v>Retail Services Stores - Large Open Area N.O.C. (1000 m2 or more) Other</v>
          </cell>
          <cell r="D446" t="str">
            <v>Retail</v>
          </cell>
        </row>
        <row r="447">
          <cell r="A447">
            <v>5321</v>
          </cell>
          <cell r="B447" t="str">
            <v>B</v>
          </cell>
          <cell r="C447" t="str">
            <v>Retail Services Department Stores excluding Jewellery, Furs</v>
          </cell>
          <cell r="D447" t="str">
            <v>Retail</v>
          </cell>
        </row>
        <row r="448">
          <cell r="A448">
            <v>5322</v>
          </cell>
          <cell r="B448" t="str">
            <v>C</v>
          </cell>
          <cell r="C448" t="str">
            <v>Retail Services Department Stores including Jewellery, Furs</v>
          </cell>
          <cell r="D448" t="str">
            <v>Retail</v>
          </cell>
        </row>
        <row r="449">
          <cell r="A449">
            <v>5331</v>
          </cell>
          <cell r="B449" t="str">
            <v>B</v>
          </cell>
          <cell r="C449" t="str">
            <v>Retail Services Vending Machine Operators - Not Food, Beverage</v>
          </cell>
          <cell r="D449" t="str">
            <v>Retail</v>
          </cell>
        </row>
        <row r="450">
          <cell r="A450">
            <v>5332</v>
          </cell>
          <cell r="B450" t="str">
            <v>B</v>
          </cell>
          <cell r="C450" t="str">
            <v>Retail Services Vending Machine Operators - Food, Beverage</v>
          </cell>
          <cell r="D450" t="str">
            <v>Retail</v>
          </cell>
        </row>
        <row r="451">
          <cell r="A451">
            <v>5341</v>
          </cell>
          <cell r="B451" t="str">
            <v>C</v>
          </cell>
          <cell r="C451" t="str">
            <v>Retail Services Door to Door Sales, Services</v>
          </cell>
          <cell r="D451" t="str">
            <v>Retail</v>
          </cell>
        </row>
        <row r="452">
          <cell r="A452">
            <v>5342</v>
          </cell>
          <cell r="B452" t="str">
            <v>B</v>
          </cell>
          <cell r="C452" t="str">
            <v>Retail Services Mail Order Houses, Direct Selling Organizations</v>
          </cell>
          <cell r="D452" t="str">
            <v>Retail</v>
          </cell>
        </row>
        <row r="453">
          <cell r="A453">
            <v>5410</v>
          </cell>
          <cell r="B453" t="str">
            <v>A</v>
          </cell>
          <cell r="C453" t="str">
            <v>Retail Services Supermarkets - (1000 m2 or more)</v>
          </cell>
          <cell r="D453" t="str">
            <v>Retail</v>
          </cell>
        </row>
        <row r="454">
          <cell r="A454">
            <v>5421</v>
          </cell>
          <cell r="B454" t="str">
            <v>C</v>
          </cell>
          <cell r="C454" t="str">
            <v>Retail Services Bakeries</v>
          </cell>
          <cell r="D454" t="str">
            <v>Retail</v>
          </cell>
        </row>
        <row r="455">
          <cell r="A455">
            <v>5422</v>
          </cell>
          <cell r="B455" t="str">
            <v>B</v>
          </cell>
          <cell r="C455" t="str">
            <v>Retail Services Dairy Products (Ice Cream Bars, see Hospitality Services Codes)</v>
          </cell>
          <cell r="D455" t="str">
            <v>Retail</v>
          </cell>
        </row>
        <row r="456">
          <cell r="A456">
            <v>5431</v>
          </cell>
          <cell r="B456" t="str">
            <v>C</v>
          </cell>
          <cell r="C456" t="str">
            <v>Retail Services Confectioners</v>
          </cell>
          <cell r="D456" t="str">
            <v>Retail</v>
          </cell>
        </row>
        <row r="457">
          <cell r="A457">
            <v>5432</v>
          </cell>
          <cell r="B457" t="str">
            <v>B</v>
          </cell>
          <cell r="C457" t="str">
            <v>Retail Services Frozen Foods</v>
          </cell>
          <cell r="D457" t="str">
            <v>Retail</v>
          </cell>
        </row>
        <row r="458">
          <cell r="A458">
            <v>5433</v>
          </cell>
          <cell r="B458" t="str">
            <v>B</v>
          </cell>
          <cell r="C458" t="str">
            <v>Retail Services Food Stores - Other</v>
          </cell>
          <cell r="D458" t="str">
            <v>Retail</v>
          </cell>
        </row>
        <row r="459">
          <cell r="A459">
            <v>5511</v>
          </cell>
          <cell r="B459" t="str">
            <v>C</v>
          </cell>
          <cell r="C459" t="str">
            <v>Retail Services Automobile Dealer</v>
          </cell>
          <cell r="D459" t="str">
            <v>Retail</v>
          </cell>
        </row>
        <row r="460">
          <cell r="A460">
            <v>5512</v>
          </cell>
          <cell r="B460" t="str">
            <v>D</v>
          </cell>
          <cell r="C460" t="str">
            <v>Retail Services Automobile Used Cars Sales Only</v>
          </cell>
          <cell r="D460" t="str">
            <v>Retail</v>
          </cell>
        </row>
        <row r="461">
          <cell r="A461">
            <v>5513</v>
          </cell>
          <cell r="B461" t="str">
            <v>D</v>
          </cell>
          <cell r="C461" t="str">
            <v>Retail Services Automobile Repair Garage, not Self Serve</v>
          </cell>
          <cell r="D461" t="str">
            <v>Retail</v>
          </cell>
        </row>
        <row r="462">
          <cell r="A462">
            <v>5514</v>
          </cell>
          <cell r="B462" t="str">
            <v>C</v>
          </cell>
          <cell r="C462" t="str">
            <v>Retail Services Motorcycles Sales, Service</v>
          </cell>
          <cell r="D462" t="str">
            <v>Retail</v>
          </cell>
        </row>
        <row r="463">
          <cell r="A463">
            <v>5515</v>
          </cell>
          <cell r="B463" t="str">
            <v>B</v>
          </cell>
          <cell r="C463" t="str">
            <v>Retail Services Farm Implements and Machinery</v>
          </cell>
          <cell r="D463" t="str">
            <v>Retail</v>
          </cell>
        </row>
        <row r="464">
          <cell r="A464">
            <v>5516</v>
          </cell>
          <cell r="B464" t="str">
            <v>B</v>
          </cell>
          <cell r="C464" t="str">
            <v>Retail Services Trailer, Camper Unit Sales, Service</v>
          </cell>
          <cell r="D464" t="str">
            <v>Retail</v>
          </cell>
        </row>
        <row r="465">
          <cell r="A465">
            <v>5521</v>
          </cell>
          <cell r="B465" t="str">
            <v>Exclude</v>
          </cell>
          <cell r="C465" t="str">
            <v>Retail Services Gas Bar, not Self Serve or Service Station</v>
          </cell>
          <cell r="D465" t="str">
            <v>Excluded</v>
          </cell>
        </row>
        <row r="466">
          <cell r="A466">
            <v>5522</v>
          </cell>
          <cell r="B466" t="str">
            <v>Exclude</v>
          </cell>
          <cell r="C466" t="str">
            <v>Retail Services Service Station</v>
          </cell>
          <cell r="D466" t="str">
            <v>Excluded</v>
          </cell>
        </row>
        <row r="467">
          <cell r="A467">
            <v>5523</v>
          </cell>
          <cell r="B467" t="str">
            <v>C</v>
          </cell>
          <cell r="C467" t="str">
            <v>Retail Services Automobile Specialty Shops not Audio (5255), (one of mufflers, transmissions, radiators, etc.)</v>
          </cell>
          <cell r="D467" t="str">
            <v>Retail</v>
          </cell>
        </row>
        <row r="468">
          <cell r="A468">
            <v>5524</v>
          </cell>
          <cell r="B468" t="str">
            <v>D</v>
          </cell>
          <cell r="C468" t="str">
            <v>Retail Services Car Wash</v>
          </cell>
          <cell r="D468" t="str">
            <v>Retail</v>
          </cell>
        </row>
        <row r="469">
          <cell r="A469">
            <v>5525</v>
          </cell>
          <cell r="B469" t="str">
            <v>Exclude</v>
          </cell>
          <cell r="C469" t="str">
            <v>Retail Services Gas Bar - Self Serve</v>
          </cell>
          <cell r="D469" t="str">
            <v>Excluded</v>
          </cell>
        </row>
        <row r="470">
          <cell r="A470">
            <v>5526</v>
          </cell>
          <cell r="B470" t="str">
            <v>D</v>
          </cell>
          <cell r="C470" t="str">
            <v>Retail Services Car Wash - Self Serve</v>
          </cell>
          <cell r="D470" t="str">
            <v>Retail</v>
          </cell>
        </row>
        <row r="471">
          <cell r="A471">
            <v>5527</v>
          </cell>
          <cell r="B471" t="str">
            <v>D</v>
          </cell>
          <cell r="C471" t="str">
            <v>Retail Services Automobile Repair Garage - Self Serve</v>
          </cell>
          <cell r="D471" t="str">
            <v>Retail</v>
          </cell>
        </row>
        <row r="472">
          <cell r="A472">
            <v>5531</v>
          </cell>
          <cell r="B472" t="str">
            <v>D</v>
          </cell>
          <cell r="C472" t="str">
            <v>Retail Services Automobile Body, Paint Shops</v>
          </cell>
          <cell r="D472" t="str">
            <v>Retail</v>
          </cell>
        </row>
        <row r="473">
          <cell r="A473">
            <v>5532</v>
          </cell>
          <cell r="B473" t="str">
            <v>Exclude</v>
          </cell>
          <cell r="C473" t="str">
            <v>Retail Services Tire Recapping, Retreading</v>
          </cell>
          <cell r="D473" t="str">
            <v>Excluded</v>
          </cell>
        </row>
        <row r="474">
          <cell r="A474">
            <v>5591</v>
          </cell>
          <cell r="B474" t="str">
            <v>B</v>
          </cell>
          <cell r="C474" t="str">
            <v>Retail Services Marine Supplies - Ship Chandlers</v>
          </cell>
          <cell r="D474" t="str">
            <v>Retail</v>
          </cell>
        </row>
        <row r="475">
          <cell r="A475">
            <v>5592</v>
          </cell>
          <cell r="B475" t="str">
            <v>B</v>
          </cell>
          <cell r="C475" t="str">
            <v>Retail Services Aircraft Supplies</v>
          </cell>
          <cell r="D475" t="str">
            <v>Retail</v>
          </cell>
        </row>
        <row r="476">
          <cell r="A476">
            <v>5680</v>
          </cell>
          <cell r="B476" t="str">
            <v>D</v>
          </cell>
          <cell r="C476" t="str">
            <v>Retail Services Furriers</v>
          </cell>
          <cell r="D476" t="str">
            <v>Retail</v>
          </cell>
        </row>
        <row r="477">
          <cell r="A477">
            <v>5691</v>
          </cell>
          <cell r="B477" t="str">
            <v>C</v>
          </cell>
          <cell r="C477" t="str">
            <v>Retail Services Boots, Shoes</v>
          </cell>
          <cell r="D477" t="str">
            <v>Retail</v>
          </cell>
        </row>
        <row r="478">
          <cell r="A478">
            <v>5692</v>
          </cell>
          <cell r="B478" t="str">
            <v>C</v>
          </cell>
          <cell r="C478" t="str">
            <v>Retail Services Accessories (Belts, Hosiery, Scarves, etc.)</v>
          </cell>
          <cell r="D478" t="str">
            <v>Retail</v>
          </cell>
        </row>
        <row r="479">
          <cell r="A479">
            <v>5693</v>
          </cell>
          <cell r="B479" t="str">
            <v>B</v>
          </cell>
          <cell r="C479" t="str">
            <v>Retail Services Family Clothing</v>
          </cell>
          <cell r="D479" t="str">
            <v>Retail</v>
          </cell>
        </row>
        <row r="480">
          <cell r="A480">
            <v>5694</v>
          </cell>
          <cell r="B480" t="str">
            <v>B</v>
          </cell>
          <cell r="C480" t="str">
            <v>Retail Services Women's Wear</v>
          </cell>
          <cell r="D480" t="str">
            <v>Retail</v>
          </cell>
        </row>
        <row r="481">
          <cell r="A481">
            <v>5695</v>
          </cell>
          <cell r="B481" t="str">
            <v>B</v>
          </cell>
          <cell r="C481" t="str">
            <v>Retail Services Men's Wear</v>
          </cell>
          <cell r="D481" t="str">
            <v>Retail</v>
          </cell>
        </row>
        <row r="482">
          <cell r="A482">
            <v>5711</v>
          </cell>
          <cell r="B482" t="str">
            <v>D</v>
          </cell>
          <cell r="C482" t="str">
            <v>Retail Services Antiques, Bric-A-Brac, Art Galleries, Pictures, Prints, including Conservators, Framing (Store Only)</v>
          </cell>
          <cell r="D482" t="str">
            <v>Retail</v>
          </cell>
        </row>
        <row r="483">
          <cell r="A483">
            <v>5712</v>
          </cell>
          <cell r="B483" t="str">
            <v>C</v>
          </cell>
          <cell r="C483" t="str">
            <v>Retail Services Carpet, Other Floor Coverings, Draperies, Other Window Goods, Linen (Store Only)</v>
          </cell>
          <cell r="D483" t="str">
            <v>Retail</v>
          </cell>
        </row>
        <row r="484">
          <cell r="A484">
            <v>5713</v>
          </cell>
          <cell r="B484" t="str">
            <v>C</v>
          </cell>
          <cell r="C484" t="str">
            <v>Retail Services Furniture, Heavy Appliances, Lamps, Lighting Fixtures, Second Hand Furniture (Store Only)</v>
          </cell>
          <cell r="D484" t="str">
            <v>Retail</v>
          </cell>
        </row>
        <row r="485">
          <cell r="A485">
            <v>5714</v>
          </cell>
          <cell r="B485" t="str">
            <v>C</v>
          </cell>
          <cell r="C485" t="str">
            <v>Retail Services Electronic Equipment (Computers, Home Entertainment, Office Machines) (Store Only)</v>
          </cell>
          <cell r="D485" t="str">
            <v>Retail</v>
          </cell>
        </row>
        <row r="486">
          <cell r="A486">
            <v>5715</v>
          </cell>
          <cell r="B486" t="str">
            <v>C</v>
          </cell>
          <cell r="C486" t="str">
            <v>Retail Services Audio, Video Sales, Rentals (Discs, Records and Tapes) (Store Only)</v>
          </cell>
          <cell r="D486" t="str">
            <v>Retail</v>
          </cell>
        </row>
        <row r="487">
          <cell r="A487">
            <v>5716</v>
          </cell>
          <cell r="B487" t="str">
            <v>B</v>
          </cell>
          <cell r="C487" t="str">
            <v>Retail Services Carpet, Other Floor Coverings, Draperies, Other Window Goods, Linen - With Installation/Repair away from premises</v>
          </cell>
          <cell r="D487" t="str">
            <v>Retail</v>
          </cell>
        </row>
        <row r="488">
          <cell r="A488">
            <v>5717</v>
          </cell>
          <cell r="B488" t="str">
            <v>C</v>
          </cell>
          <cell r="C488" t="str">
            <v>Retail Services Furniture, Heavy Appliances, Lamps, Lighting Fixtures, Second Hand Furniture - With Installation/Repair away from premises</v>
          </cell>
          <cell r="D488" t="str">
            <v>Retail</v>
          </cell>
        </row>
        <row r="489">
          <cell r="A489">
            <v>5718</v>
          </cell>
          <cell r="B489" t="str">
            <v>C</v>
          </cell>
          <cell r="C489" t="str">
            <v>Retail Services Electronic Equipment (Computers, Home Entertainment, Office Machines) - With Installation/Repair away from premises</v>
          </cell>
          <cell r="D489" t="str">
            <v>Retail</v>
          </cell>
        </row>
        <row r="490">
          <cell r="A490">
            <v>5811</v>
          </cell>
          <cell r="B490" t="str">
            <v>C</v>
          </cell>
          <cell r="C490" t="str">
            <v>Hospitality Services Restaurants - Not Licensed</v>
          </cell>
          <cell r="D490" t="str">
            <v>Hospitality / Bar / Restaurant (Not in Hotel)</v>
          </cell>
        </row>
        <row r="491">
          <cell r="A491">
            <v>5812</v>
          </cell>
          <cell r="B491" t="str">
            <v>C</v>
          </cell>
          <cell r="C491" t="str">
            <v>Hospitality Services Restaurants - Licensed, No Live Entertainment, No Dancing</v>
          </cell>
          <cell r="D491" t="str">
            <v>Hospitality / Bar / Restaurant (Not in Hotel)</v>
          </cell>
        </row>
        <row r="492">
          <cell r="A492">
            <v>5813</v>
          </cell>
          <cell r="B492" t="str">
            <v>C</v>
          </cell>
          <cell r="C492" t="str">
            <v>Hospitality Services Refreshment Stands, Drive-in Restaurants</v>
          </cell>
          <cell r="D492" t="str">
            <v>Hospitality / Bar / Restaurant (Not in Hotel)</v>
          </cell>
        </row>
        <row r="493">
          <cell r="A493">
            <v>5814</v>
          </cell>
          <cell r="B493" t="str">
            <v>B</v>
          </cell>
          <cell r="C493" t="str">
            <v>Hospitality Services Take Out Meal Service</v>
          </cell>
          <cell r="D493" t="str">
            <v>Hospitality / Bar / Restaurant (Not in Hotel)</v>
          </cell>
        </row>
        <row r="494">
          <cell r="A494">
            <v>5821</v>
          </cell>
          <cell r="B494" t="str">
            <v>C</v>
          </cell>
          <cell r="C494" t="str">
            <v>Hospitality Services Licensed Establishment not in Hotel, Inn, Resort - No Live Entertainment, No Dancing (Beer Parlours/Gardens)</v>
          </cell>
          <cell r="D494" t="str">
            <v>Hospitality / Bar / Restaurant (Not in Hotel)</v>
          </cell>
        </row>
        <row r="495">
          <cell r="A495">
            <v>5822</v>
          </cell>
          <cell r="B495" t="str">
            <v>B</v>
          </cell>
          <cell r="C495" t="str">
            <v>Hospitality Services Licensed Establishment not in Hotel, Inn, Resort - No Live Entertainment, No Dancing (Taverns)</v>
          </cell>
          <cell r="D495" t="str">
            <v>Hospitality / Bar / Restaurant (Not in Hotel)</v>
          </cell>
        </row>
        <row r="496">
          <cell r="A496">
            <v>5823</v>
          </cell>
          <cell r="B496" t="str">
            <v>D</v>
          </cell>
          <cell r="C496" t="str">
            <v>Hospitality Services Licensed Establishment not in Hotel, Inn, Resort - Live Entertainment, Dancing (Night Clubs)</v>
          </cell>
          <cell r="D496" t="str">
            <v>Hospitality / Bar / Restaurant (Not in Hotel)</v>
          </cell>
        </row>
        <row r="497">
          <cell r="A497">
            <v>5911</v>
          </cell>
          <cell r="B497" t="str">
            <v>B</v>
          </cell>
          <cell r="C497" t="str">
            <v>Retail Services Drug Stores - Prescription Service Only</v>
          </cell>
          <cell r="D497" t="str">
            <v>Retail</v>
          </cell>
        </row>
        <row r="498">
          <cell r="A498">
            <v>5912</v>
          </cell>
          <cell r="B498" t="str">
            <v>B</v>
          </cell>
          <cell r="C498" t="str">
            <v>Retail Services Drug Stores - Prescription, Cosmetics, Tobacco etc.</v>
          </cell>
          <cell r="D498" t="str">
            <v>Retail</v>
          </cell>
        </row>
        <row r="499">
          <cell r="A499">
            <v>5920</v>
          </cell>
          <cell r="B499" t="str">
            <v>C</v>
          </cell>
          <cell r="C499" t="str">
            <v>Retail Services Beer, Wine, Liquor Stores</v>
          </cell>
          <cell r="D499" t="str">
            <v>Retail</v>
          </cell>
        </row>
        <row r="500">
          <cell r="A500">
            <v>5931</v>
          </cell>
          <cell r="B500" t="str">
            <v>Exclude</v>
          </cell>
          <cell r="C500" t="str">
            <v>Retail Services Sporting Goods - Firearms, Ammunition Carried</v>
          </cell>
          <cell r="D500" t="str">
            <v>Excluded</v>
          </cell>
        </row>
        <row r="501">
          <cell r="A501">
            <v>5932</v>
          </cell>
          <cell r="B501" t="str">
            <v>B</v>
          </cell>
          <cell r="C501" t="str">
            <v>Retail Services Sporting Goods - No Firearms, Ammunition Carried</v>
          </cell>
          <cell r="D501" t="str">
            <v>Retail</v>
          </cell>
        </row>
        <row r="502">
          <cell r="A502">
            <v>5933</v>
          </cell>
          <cell r="B502" t="str">
            <v>B</v>
          </cell>
          <cell r="C502" t="str">
            <v>Retail Services Sporting Goods - Specialty Service (Diving Equipment, Sky Diving Service etc.)</v>
          </cell>
          <cell r="D502" t="str">
            <v>Retail</v>
          </cell>
        </row>
        <row r="503">
          <cell r="A503">
            <v>5934</v>
          </cell>
          <cell r="B503" t="str">
            <v>B</v>
          </cell>
          <cell r="C503" t="str">
            <v>Retail Services Bicycles including Repair</v>
          </cell>
          <cell r="D503" t="str">
            <v>Retail</v>
          </cell>
        </row>
        <row r="504">
          <cell r="A504">
            <v>5940</v>
          </cell>
          <cell r="B504" t="str">
            <v>D</v>
          </cell>
          <cell r="C504" t="str">
            <v>Retail Services Pawnbrokers</v>
          </cell>
          <cell r="D504" t="str">
            <v>Retail</v>
          </cell>
        </row>
        <row r="505">
          <cell r="A505">
            <v>5960</v>
          </cell>
          <cell r="B505" t="str">
            <v>B</v>
          </cell>
          <cell r="C505" t="str">
            <v>Retail Services Light Farm, Lawn and Garden Supplies</v>
          </cell>
          <cell r="D505" t="str">
            <v>Retail</v>
          </cell>
        </row>
        <row r="506">
          <cell r="A506">
            <v>5970</v>
          </cell>
          <cell r="B506" t="str">
            <v>D</v>
          </cell>
          <cell r="C506" t="str">
            <v>Retail Services Jewellery</v>
          </cell>
          <cell r="D506" t="str">
            <v>Retail</v>
          </cell>
        </row>
        <row r="507">
          <cell r="A507">
            <v>5981</v>
          </cell>
          <cell r="B507" t="str">
            <v>Exclude</v>
          </cell>
          <cell r="C507" t="str">
            <v>Retail Services Fuel Dealers - Solid Fuel</v>
          </cell>
          <cell r="D507" t="str">
            <v>Excluded</v>
          </cell>
        </row>
        <row r="508">
          <cell r="A508">
            <v>5982</v>
          </cell>
          <cell r="B508" t="str">
            <v>Exclude</v>
          </cell>
          <cell r="C508" t="str">
            <v>Retail Services Fuel Dealers - Liquid Fuel</v>
          </cell>
          <cell r="D508" t="str">
            <v>Excluded</v>
          </cell>
        </row>
        <row r="509">
          <cell r="A509">
            <v>5983</v>
          </cell>
          <cell r="B509" t="str">
            <v>B</v>
          </cell>
          <cell r="C509" t="str">
            <v>Retail Services Ice Dealers</v>
          </cell>
          <cell r="D509" t="str">
            <v>Retail</v>
          </cell>
        </row>
        <row r="510">
          <cell r="A510">
            <v>5984</v>
          </cell>
          <cell r="B510" t="str">
            <v>Exclude</v>
          </cell>
          <cell r="C510" t="str">
            <v>Retail Services Fuel Dealers - Gases and Chemicals N.O.C.</v>
          </cell>
          <cell r="D510" t="str">
            <v>Excluded</v>
          </cell>
        </row>
        <row r="511">
          <cell r="A511">
            <v>5990</v>
          </cell>
          <cell r="B511" t="str">
            <v>B</v>
          </cell>
          <cell r="C511" t="str">
            <v>Retail Services Stores, Other - N.O.C.</v>
          </cell>
          <cell r="D511" t="str">
            <v>Retail</v>
          </cell>
        </row>
        <row r="512">
          <cell r="A512">
            <v>5991</v>
          </cell>
          <cell r="B512" t="str">
            <v>B</v>
          </cell>
          <cell r="C512" t="str">
            <v>Retail Services Tobacconist, Variety Store, Convenience Store</v>
          </cell>
          <cell r="D512" t="str">
            <v>Retail</v>
          </cell>
        </row>
        <row r="513">
          <cell r="A513">
            <v>5992</v>
          </cell>
          <cell r="B513" t="str">
            <v>B</v>
          </cell>
          <cell r="C513" t="str">
            <v>Retail Services Shoe Repair, Shoe Shine, Hat Cleaning</v>
          </cell>
          <cell r="D513" t="str">
            <v>Retail</v>
          </cell>
        </row>
        <row r="514">
          <cell r="A514">
            <v>5993</v>
          </cell>
          <cell r="B514" t="str">
            <v>B</v>
          </cell>
          <cell r="C514" t="str">
            <v>Retail Services Florist, Hairgoods, Bookstore, Stationery</v>
          </cell>
          <cell r="D514" t="str">
            <v>Retail</v>
          </cell>
        </row>
        <row r="515">
          <cell r="A515">
            <v>5994</v>
          </cell>
          <cell r="B515" t="str">
            <v>B</v>
          </cell>
          <cell r="C515" t="str">
            <v>Retail Services Pet Shops</v>
          </cell>
          <cell r="D515" t="str">
            <v>Retail</v>
          </cell>
        </row>
        <row r="516">
          <cell r="A516">
            <v>5995</v>
          </cell>
          <cell r="B516" t="str">
            <v>C</v>
          </cell>
          <cell r="C516" t="str">
            <v>Retail Services Country General Stores (Population under 3000)</v>
          </cell>
          <cell r="D516" t="str">
            <v>Retail</v>
          </cell>
        </row>
        <row r="517">
          <cell r="A517">
            <v>5996</v>
          </cell>
          <cell r="B517" t="str">
            <v>C</v>
          </cell>
          <cell r="C517" t="str">
            <v>Retail Services Dry, Leather or Religious Goods, Handicraft, Hobby, Toys, Luggage, Drafting Instruments, Flea Markets</v>
          </cell>
          <cell r="D517" t="str">
            <v>Retail</v>
          </cell>
        </row>
        <row r="518">
          <cell r="A518">
            <v>5997</v>
          </cell>
          <cell r="B518" t="str">
            <v>C</v>
          </cell>
          <cell r="C518" t="str">
            <v>Retail Services Cameras, Photography Supplies</v>
          </cell>
          <cell r="D518" t="str">
            <v>Retail</v>
          </cell>
        </row>
        <row r="519">
          <cell r="A519">
            <v>5998</v>
          </cell>
          <cell r="B519" t="str">
            <v>C</v>
          </cell>
          <cell r="C519" t="str">
            <v>Retail Services Limited Price Range Stores (Five and Dime)</v>
          </cell>
          <cell r="D519" t="str">
            <v>Retail</v>
          </cell>
        </row>
        <row r="520">
          <cell r="A520">
            <v>5999</v>
          </cell>
          <cell r="B520" t="str">
            <v>C</v>
          </cell>
          <cell r="C520" t="str">
            <v>Retail Services Coin, Stamp, Card Dealers; Rare Book Stores</v>
          </cell>
          <cell r="D520" t="str">
            <v>Retail</v>
          </cell>
        </row>
        <row r="521">
          <cell r="A521">
            <v>6021</v>
          </cell>
          <cell r="B521" t="str">
            <v>A</v>
          </cell>
          <cell r="C521" t="str">
            <v>Business and Professional Services Banks, Deposit Accepting Trust Company</v>
          </cell>
          <cell r="D521" t="str">
            <v>Professional / Services</v>
          </cell>
        </row>
        <row r="522">
          <cell r="A522">
            <v>6022</v>
          </cell>
          <cell r="B522" t="str">
            <v>A</v>
          </cell>
          <cell r="C522" t="str">
            <v>Business and Professional Services Trust Companies Not Accepting Deposits</v>
          </cell>
          <cell r="D522" t="str">
            <v>Professional / Services</v>
          </cell>
        </row>
        <row r="523">
          <cell r="A523">
            <v>6023</v>
          </cell>
          <cell r="B523" t="str">
            <v>A</v>
          </cell>
          <cell r="C523" t="str">
            <v>Business and Professional Services Foreign Banks - Not Conducting General Banking Business</v>
          </cell>
          <cell r="D523" t="str">
            <v>Professional / Services</v>
          </cell>
        </row>
        <row r="524">
          <cell r="A524">
            <v>6120</v>
          </cell>
          <cell r="B524" t="str">
            <v>A</v>
          </cell>
          <cell r="C524" t="str">
            <v>Business and Professional Services Credit Unions, Caisses Populaires, Savings and Loan</v>
          </cell>
          <cell r="D524" t="str">
            <v>Professional / Services</v>
          </cell>
        </row>
        <row r="525">
          <cell r="A525">
            <v>6140</v>
          </cell>
          <cell r="B525" t="str">
            <v>A</v>
          </cell>
          <cell r="C525" t="str">
            <v>Business and Professional Services Finance Companies, Miscellaneous Personal Credit Institutions</v>
          </cell>
          <cell r="D525" t="str">
            <v>Professional / Services</v>
          </cell>
        </row>
        <row r="526">
          <cell r="A526">
            <v>6150</v>
          </cell>
          <cell r="B526" t="str">
            <v>A</v>
          </cell>
          <cell r="C526" t="str">
            <v>Business and Professional Services Investment Institutions</v>
          </cell>
          <cell r="D526" t="str">
            <v>Professional / Services</v>
          </cell>
        </row>
        <row r="527">
          <cell r="A527">
            <v>6210</v>
          </cell>
          <cell r="B527" t="str">
            <v>A</v>
          </cell>
          <cell r="C527" t="str">
            <v>Business and Professional Services Stock, Security Brokers, Dealers</v>
          </cell>
          <cell r="D527" t="str">
            <v>Professional / Services</v>
          </cell>
        </row>
        <row r="528">
          <cell r="A528">
            <v>6230</v>
          </cell>
          <cell r="B528" t="str">
            <v>A</v>
          </cell>
          <cell r="C528" t="str">
            <v>Business and Professional Services Commodity Brokers, Dealers</v>
          </cell>
          <cell r="D528" t="str">
            <v>Professional / Services</v>
          </cell>
        </row>
        <row r="529">
          <cell r="A529">
            <v>6240</v>
          </cell>
          <cell r="B529" t="str">
            <v>A</v>
          </cell>
          <cell r="C529" t="str">
            <v>Business and Professional Services Stock, Commodity Exchanges</v>
          </cell>
          <cell r="D529" t="str">
            <v>Professional / Services</v>
          </cell>
        </row>
        <row r="530">
          <cell r="A530">
            <v>6250</v>
          </cell>
          <cell r="B530" t="str">
            <v>A</v>
          </cell>
          <cell r="C530" t="str">
            <v>Business and Professional Services Currency Brokers, Exchanges</v>
          </cell>
          <cell r="D530" t="str">
            <v>Professional / Services</v>
          </cell>
        </row>
        <row r="531">
          <cell r="A531">
            <v>6310</v>
          </cell>
          <cell r="B531" t="str">
            <v>A</v>
          </cell>
          <cell r="C531" t="str">
            <v>Business and Professional Services Insurance Companies</v>
          </cell>
          <cell r="D531" t="str">
            <v>Professional / Services</v>
          </cell>
        </row>
        <row r="532">
          <cell r="A532">
            <v>6380</v>
          </cell>
          <cell r="B532" t="str">
            <v>A</v>
          </cell>
          <cell r="C532" t="str">
            <v>Business and Professional Services Pension, Welfare, Retirement Benefit Funds - Labour Unions</v>
          </cell>
          <cell r="D532" t="str">
            <v>Professional / Services</v>
          </cell>
        </row>
        <row r="533">
          <cell r="A533">
            <v>6390</v>
          </cell>
          <cell r="B533" t="str">
            <v>A</v>
          </cell>
          <cell r="C533" t="str">
            <v>Business and Professional Services Pension, Welfare, Retirement Benefit Funds - Not Labour Unions</v>
          </cell>
          <cell r="D533" t="str">
            <v>Professional / Services</v>
          </cell>
        </row>
        <row r="534">
          <cell r="A534">
            <v>6411</v>
          </cell>
          <cell r="B534" t="str">
            <v>B</v>
          </cell>
          <cell r="C534" t="str">
            <v>Business and Professional Services Acocuntants, Auditors</v>
          </cell>
          <cell r="D534" t="str">
            <v>Professional / Services</v>
          </cell>
        </row>
        <row r="535">
          <cell r="A535">
            <v>6412</v>
          </cell>
          <cell r="B535" t="str">
            <v>A</v>
          </cell>
          <cell r="C535" t="str">
            <v>Business and Professional Services Insurance Agents, Brokers, Adjusters</v>
          </cell>
          <cell r="D535" t="str">
            <v>Professional / Services</v>
          </cell>
        </row>
        <row r="536">
          <cell r="A536">
            <v>6413</v>
          </cell>
          <cell r="B536" t="str">
            <v>A</v>
          </cell>
          <cell r="C536" t="str">
            <v>Business and Professional Services Mortgage Brokers, Loan Correspondents</v>
          </cell>
          <cell r="D536" t="str">
            <v>Professional / Services</v>
          </cell>
        </row>
        <row r="537">
          <cell r="A537">
            <v>6414</v>
          </cell>
          <cell r="B537" t="str">
            <v>A</v>
          </cell>
          <cell r="C537" t="str">
            <v>Business and Professional Services Management Consultants</v>
          </cell>
          <cell r="D537" t="str">
            <v>Professional / Services</v>
          </cell>
        </row>
        <row r="538">
          <cell r="A538">
            <v>6415</v>
          </cell>
          <cell r="B538" t="str">
            <v>A</v>
          </cell>
          <cell r="C538" t="str">
            <v>Business and Professional Services Financial Planning</v>
          </cell>
          <cell r="D538" t="str">
            <v>Professional / Services</v>
          </cell>
        </row>
        <row r="539">
          <cell r="A539">
            <v>6501</v>
          </cell>
          <cell r="B539" t="str">
            <v>B</v>
          </cell>
          <cell r="C539" t="str">
            <v>Real Estate Property Office Buildings - High Rise (over 10 storeys) Occupied by Tenants</v>
          </cell>
          <cell r="D539" t="str">
            <v>Office</v>
          </cell>
        </row>
        <row r="540">
          <cell r="A540">
            <v>6502</v>
          </cell>
          <cell r="B540" t="str">
            <v>A</v>
          </cell>
          <cell r="C540" t="str">
            <v>Real Estate Property Office Buildings - High Rise (over 10 storeys) Leased to One Party</v>
          </cell>
          <cell r="D540" t="str">
            <v>Office</v>
          </cell>
        </row>
        <row r="541">
          <cell r="A541">
            <v>6511</v>
          </cell>
          <cell r="B541" t="str">
            <v>B</v>
          </cell>
          <cell r="C541" t="str">
            <v>Real Estate Property Office Buildings - (10 storeys or less) - Occupied by Tenants</v>
          </cell>
          <cell r="D541" t="str">
            <v>Office</v>
          </cell>
        </row>
        <row r="542">
          <cell r="A542">
            <v>6512</v>
          </cell>
          <cell r="B542" t="str">
            <v>A</v>
          </cell>
          <cell r="C542" t="str">
            <v>Real Estate Property Office Buildings - (10 storeys or less) - Leased to One Party</v>
          </cell>
          <cell r="D542" t="str">
            <v>Office</v>
          </cell>
        </row>
        <row r="543">
          <cell r="A543">
            <v>6520</v>
          </cell>
          <cell r="B543" t="str">
            <v>B</v>
          </cell>
          <cell r="C543" t="str">
            <v>Real Estate Property Housing Developments - Large Area (Subdivisions)</v>
          </cell>
          <cell r="D543" t="str">
            <v>Building Owners</v>
          </cell>
        </row>
        <row r="544">
          <cell r="A544">
            <v>6531</v>
          </cell>
          <cell r="B544" t="str">
            <v>B</v>
          </cell>
          <cell r="C544" t="str">
            <v>Real Estate Property Townhouses - No Mercantile Occupancy</v>
          </cell>
          <cell r="D544" t="str">
            <v>Building Owners</v>
          </cell>
        </row>
        <row r="545">
          <cell r="A545">
            <v>6532</v>
          </cell>
          <cell r="B545" t="str">
            <v>A</v>
          </cell>
          <cell r="C545" t="str">
            <v>Real Estate Property Apartment Houses (10 storeys or less) - No Mercantile Occupancy</v>
          </cell>
          <cell r="D545" t="str">
            <v>Apartments</v>
          </cell>
        </row>
        <row r="546">
          <cell r="A546">
            <v>6541</v>
          </cell>
          <cell r="B546" t="str">
            <v>B</v>
          </cell>
          <cell r="C546" t="str">
            <v>Real Estate Property Townhouses - Mercantile Occupancy</v>
          </cell>
          <cell r="D546" t="str">
            <v>Building Owners</v>
          </cell>
        </row>
        <row r="547">
          <cell r="A547">
            <v>6542</v>
          </cell>
          <cell r="B547" t="str">
            <v>B</v>
          </cell>
          <cell r="C547" t="str">
            <v>Real Estate Property Apartment Houses (10 storeys or less) - Mercantile Occupancy</v>
          </cell>
          <cell r="D547" t="str">
            <v>Apartments</v>
          </cell>
        </row>
        <row r="548">
          <cell r="A548">
            <v>6550</v>
          </cell>
          <cell r="B548" t="str">
            <v>D</v>
          </cell>
          <cell r="C548" t="str">
            <v>Real Estate Property Tenement Apartments, Row Housing</v>
          </cell>
          <cell r="D548" t="str">
            <v>Apartments</v>
          </cell>
        </row>
        <row r="549">
          <cell r="A549">
            <v>6580</v>
          </cell>
          <cell r="B549" t="str">
            <v>A</v>
          </cell>
          <cell r="C549" t="str">
            <v>Real Estate Property Real Estate Agents, Managers</v>
          </cell>
          <cell r="D549" t="str">
            <v>Building Owners</v>
          </cell>
        </row>
        <row r="550">
          <cell r="A550">
            <v>6610</v>
          </cell>
          <cell r="B550" t="str">
            <v>A</v>
          </cell>
          <cell r="C550" t="str">
            <v>Real Estate Property Office Tenants N.O.C.</v>
          </cell>
          <cell r="D550" t="str">
            <v>Office</v>
          </cell>
        </row>
        <row r="551">
          <cell r="A551">
            <v>6621</v>
          </cell>
          <cell r="B551" t="str">
            <v>A</v>
          </cell>
          <cell r="C551" t="str">
            <v>Real Estate Property Apartment Houses - High Rise (over 10 storeys) - No Mercantile Occupancy</v>
          </cell>
          <cell r="D551" t="str">
            <v>Apartments</v>
          </cell>
        </row>
        <row r="552">
          <cell r="A552">
            <v>6622</v>
          </cell>
          <cell r="B552" t="str">
            <v>B</v>
          </cell>
          <cell r="C552" t="str">
            <v>Real Estate Property Apartment Houses - High Rise (over 10 storeys) - Mercantile Occupancy</v>
          </cell>
          <cell r="D552" t="str">
            <v>Apartments</v>
          </cell>
        </row>
        <row r="553">
          <cell r="A553">
            <v>6631</v>
          </cell>
          <cell r="B553" t="str">
            <v>B</v>
          </cell>
          <cell r="C553" t="str">
            <v>Real Estate Property Building Owner's Risk Only - Residential One or Two Families</v>
          </cell>
          <cell r="D553" t="str">
            <v>Building Owners</v>
          </cell>
        </row>
        <row r="554">
          <cell r="A554">
            <v>6632</v>
          </cell>
          <cell r="B554" t="str">
            <v>B</v>
          </cell>
          <cell r="C554" t="str">
            <v>Real Estate Property Building Owner's Risk Only - Retail</v>
          </cell>
          <cell r="D554" t="str">
            <v>Retail</v>
          </cell>
        </row>
        <row r="555">
          <cell r="A555">
            <v>6633</v>
          </cell>
          <cell r="B555" t="str">
            <v>B</v>
          </cell>
          <cell r="C555" t="str">
            <v>Real Estate Property Building Owner's Risk Only - Other including Manufacturing/Warehouses</v>
          </cell>
          <cell r="D555" t="str">
            <v>Building Owners</v>
          </cell>
        </row>
        <row r="556">
          <cell r="A556">
            <v>6641</v>
          </cell>
          <cell r="B556" t="str">
            <v>A</v>
          </cell>
          <cell r="C556" t="str">
            <v>Real Estate Property Condominium High Rise (over 10 storeys) - No Mercantile Occupancy</v>
          </cell>
          <cell r="D556" t="str">
            <v>Condominium</v>
          </cell>
        </row>
        <row r="557">
          <cell r="A557">
            <v>6642</v>
          </cell>
          <cell r="B557" t="str">
            <v>B</v>
          </cell>
          <cell r="C557" t="str">
            <v>Real Estate Property Condominium High Rise (over 10 storeys) - Mercantile Occupancy</v>
          </cell>
          <cell r="D557" t="str">
            <v>Condominium</v>
          </cell>
        </row>
        <row r="558">
          <cell r="A558">
            <v>6650</v>
          </cell>
          <cell r="B558" t="str">
            <v>A</v>
          </cell>
          <cell r="C558" t="str">
            <v>Real Estate Property Condominium (10 storeys or less) - No Mercantile Occupancy</v>
          </cell>
          <cell r="D558" t="str">
            <v>Condominium</v>
          </cell>
        </row>
        <row r="559">
          <cell r="A559">
            <v>6660</v>
          </cell>
          <cell r="B559" t="str">
            <v>B</v>
          </cell>
          <cell r="C559" t="str">
            <v>Real Estate Property Condominium (10 storeys or less) - Mercantile Occupancy</v>
          </cell>
          <cell r="D559" t="str">
            <v>Condominium</v>
          </cell>
        </row>
        <row r="560">
          <cell r="A560">
            <v>6670</v>
          </cell>
          <cell r="B560" t="str">
            <v>A</v>
          </cell>
          <cell r="C560" t="str">
            <v>Real Estate Property Condominium (Townhouses)</v>
          </cell>
          <cell r="D560" t="str">
            <v>Condominium</v>
          </cell>
        </row>
        <row r="561">
          <cell r="A561">
            <v>7011</v>
          </cell>
          <cell r="B561" t="str">
            <v>A</v>
          </cell>
          <cell r="C561" t="str">
            <v>Hospitality Services Hotels - Year Round, Licensed</v>
          </cell>
          <cell r="D561" t="str">
            <v>Hospitality / Bar / Restaurant (Not in Hotel)</v>
          </cell>
        </row>
        <row r="562">
          <cell r="A562">
            <v>7012</v>
          </cell>
          <cell r="B562" t="str">
            <v>A</v>
          </cell>
          <cell r="C562" t="str">
            <v>Hospitality Services Hotels - Year Round, Not Licensed</v>
          </cell>
          <cell r="D562" t="str">
            <v>Hospitality / Bar / Restaurant (Not in Hotel)</v>
          </cell>
        </row>
        <row r="563">
          <cell r="A563">
            <v>7021</v>
          </cell>
          <cell r="B563" t="str">
            <v>C</v>
          </cell>
          <cell r="C563" t="str">
            <v>Hospitality Services Hotels - Seasonal, Licensed</v>
          </cell>
          <cell r="D563" t="str">
            <v>Hospitality / Bar / Restaurant (Not in Hotel)</v>
          </cell>
        </row>
        <row r="564">
          <cell r="A564">
            <v>7022</v>
          </cell>
          <cell r="B564" t="str">
            <v>C</v>
          </cell>
          <cell r="C564" t="str">
            <v>Hospitality Services Hotels - Seasonal, Not Licensed</v>
          </cell>
          <cell r="D564" t="str">
            <v>Hospitality / Bar / Restaurant (Not in Hotel)</v>
          </cell>
        </row>
        <row r="565">
          <cell r="A565">
            <v>7031</v>
          </cell>
          <cell r="B565" t="str">
            <v>D</v>
          </cell>
          <cell r="C565" t="str">
            <v>Hospitality Services Boarding, Rooming Houses including Fraternity or Sorority Houses</v>
          </cell>
          <cell r="D565" t="str">
            <v>Hospitality / Bar / Restaurant (Not in Hotel)</v>
          </cell>
        </row>
        <row r="566">
          <cell r="A566">
            <v>7032</v>
          </cell>
          <cell r="B566" t="str">
            <v>D</v>
          </cell>
          <cell r="C566" t="str">
            <v>Hospitality Services Mission, Settlement Houses, Family Shelters, Halfway Houses</v>
          </cell>
          <cell r="D566" t="str">
            <v>Hospitality / Bar / Restaurant (Not in Hotel)</v>
          </cell>
        </row>
        <row r="567">
          <cell r="A567">
            <v>7041</v>
          </cell>
          <cell r="B567" t="str">
            <v>C</v>
          </cell>
          <cell r="C567" t="str">
            <v>Hospitality Services Summer Camps, Dude Ranches, Resort Property</v>
          </cell>
          <cell r="D567" t="str">
            <v>Hospitality / Bar / Restaurant (Not in Hotel)</v>
          </cell>
        </row>
        <row r="568">
          <cell r="A568">
            <v>7042</v>
          </cell>
          <cell r="B568" t="str">
            <v>C</v>
          </cell>
          <cell r="C568" t="str">
            <v>Hospitality Services Campgrounds including Trailer Parks</v>
          </cell>
          <cell r="D568" t="str">
            <v>Hospitality / Bar / Restaurant (Not in Hotel)</v>
          </cell>
        </row>
        <row r="569">
          <cell r="A569">
            <v>7043</v>
          </cell>
          <cell r="B569" t="str">
            <v>B</v>
          </cell>
          <cell r="C569" t="str">
            <v>Hospitality Services Resort Property, Other</v>
          </cell>
          <cell r="D569" t="str">
            <v>Hospitality / Bar / Restaurant (Not in Hotel)</v>
          </cell>
        </row>
        <row r="570">
          <cell r="A570">
            <v>7044</v>
          </cell>
          <cell r="B570" t="str">
            <v>C</v>
          </cell>
          <cell r="C570" t="str">
            <v>Hospitality Services Mobile Home Parks - Not Transient or Recreational</v>
          </cell>
          <cell r="D570" t="str">
            <v>Hospitality / Bar / Restaurant (Not in Hotel)</v>
          </cell>
        </row>
        <row r="571">
          <cell r="A571">
            <v>7051</v>
          </cell>
          <cell r="B571" t="str">
            <v>C</v>
          </cell>
          <cell r="C571" t="str">
            <v>Hospitality Services Motels, Tourist Courts - Year Round - Restaurant, Snack Bar - Licensed</v>
          </cell>
          <cell r="D571" t="str">
            <v>Hotel / Motel &amp; B&amp;B</v>
          </cell>
        </row>
        <row r="572">
          <cell r="A572">
            <v>7052</v>
          </cell>
          <cell r="B572" t="str">
            <v>C</v>
          </cell>
          <cell r="C572" t="str">
            <v>Hospitality Services Motels, Tourist Courts - Year Round - Restaurant, Snack Bar - Not Licensed</v>
          </cell>
          <cell r="D572" t="str">
            <v>Hotel / Motel &amp; B&amp;B</v>
          </cell>
        </row>
        <row r="573">
          <cell r="A573">
            <v>7053</v>
          </cell>
          <cell r="B573" t="str">
            <v>C</v>
          </cell>
          <cell r="C573" t="str">
            <v>Hospitality Services Motels, Tourist Courts - Year Round - No Food or Alcohol Served</v>
          </cell>
          <cell r="D573" t="str">
            <v>Hotel / Motel &amp; B&amp;B</v>
          </cell>
        </row>
        <row r="574">
          <cell r="A574">
            <v>7054</v>
          </cell>
          <cell r="B574" t="str">
            <v>B</v>
          </cell>
          <cell r="C574" t="str">
            <v>Hospitality Services Bed and Breakfast Tourist Homes</v>
          </cell>
          <cell r="D574" t="str">
            <v>Hotel / Motel &amp; B&amp;B</v>
          </cell>
        </row>
        <row r="575">
          <cell r="A575">
            <v>7061</v>
          </cell>
          <cell r="B575" t="str">
            <v>D</v>
          </cell>
          <cell r="C575" t="str">
            <v>Hospitality Services Motels, Tourist Courts - Seasonal - Restaurant, Snack Bar - Licensed</v>
          </cell>
          <cell r="D575" t="str">
            <v>Hotel / Motel &amp; B&amp;B</v>
          </cell>
        </row>
        <row r="576">
          <cell r="A576">
            <v>7062</v>
          </cell>
          <cell r="B576" t="str">
            <v>D</v>
          </cell>
          <cell r="C576" t="str">
            <v>Hospitality Services Motels, Tourist Courts - Seasonal - Restaurant, Snack Bar - Not Licensed</v>
          </cell>
          <cell r="D576" t="str">
            <v>Hotel / Motel &amp; B&amp;B</v>
          </cell>
        </row>
        <row r="577">
          <cell r="A577">
            <v>7063</v>
          </cell>
          <cell r="B577" t="str">
            <v>D</v>
          </cell>
          <cell r="C577" t="str">
            <v>Hospitality Services Motels, Tourist Courts - Seasonal - No Food or Alcohol Served</v>
          </cell>
          <cell r="D577" t="str">
            <v>Hotel / Motel &amp; B&amp;B</v>
          </cell>
        </row>
        <row r="578">
          <cell r="A578">
            <v>7210</v>
          </cell>
          <cell r="B578" t="str">
            <v>C</v>
          </cell>
          <cell r="C578" t="str">
            <v>Business and Professional Services Laundromats, Drycleaning - Self Service</v>
          </cell>
          <cell r="D578" t="str">
            <v>Professional / Services</v>
          </cell>
        </row>
        <row r="579">
          <cell r="A579">
            <v>7220</v>
          </cell>
          <cell r="B579" t="str">
            <v>B</v>
          </cell>
          <cell r="C579" t="str">
            <v>Business and Professional Services Laundries, Drycleaners, Dyers - Other than Self Service</v>
          </cell>
          <cell r="D579" t="str">
            <v>Professional / Services</v>
          </cell>
        </row>
        <row r="580">
          <cell r="A580">
            <v>7221</v>
          </cell>
          <cell r="B580" t="str">
            <v>B</v>
          </cell>
          <cell r="C580" t="str">
            <v>Business and Professional Services Laundries, Drycleaners Receiving Depot Only</v>
          </cell>
          <cell r="D580" t="str">
            <v>Professional / Services</v>
          </cell>
        </row>
        <row r="581">
          <cell r="A581">
            <v>7222</v>
          </cell>
          <cell r="B581" t="str">
            <v>B</v>
          </cell>
          <cell r="C581" t="str">
            <v>Business and Professional Services Laundry and Drycleaning Stores</v>
          </cell>
          <cell r="D581" t="str">
            <v>Professional / Services</v>
          </cell>
        </row>
        <row r="582">
          <cell r="A582">
            <v>7261</v>
          </cell>
          <cell r="B582" t="str">
            <v>B</v>
          </cell>
          <cell r="C582" t="str">
            <v>Business and Professional Services Cemeteries, Mausoleums</v>
          </cell>
          <cell r="D582" t="str">
            <v>Professional / Services</v>
          </cell>
        </row>
        <row r="583">
          <cell r="A583">
            <v>7262</v>
          </cell>
          <cell r="B583" t="str">
            <v>B</v>
          </cell>
          <cell r="C583" t="str">
            <v>Business and Professional Services Crematory Operations</v>
          </cell>
          <cell r="D583" t="str">
            <v>Professional / Services</v>
          </cell>
        </row>
        <row r="584">
          <cell r="A584">
            <v>7263</v>
          </cell>
          <cell r="B584" t="str">
            <v>B</v>
          </cell>
          <cell r="C584" t="str">
            <v>Business and Professional Services Cemetery Pre-Paid Funds</v>
          </cell>
          <cell r="D584" t="str">
            <v>Professional / Services</v>
          </cell>
        </row>
        <row r="585">
          <cell r="A585">
            <v>7291</v>
          </cell>
          <cell r="B585" t="str">
            <v>B</v>
          </cell>
          <cell r="C585" t="str">
            <v>Business and Professional Services Funeral Homes, Morticians, Undertakers</v>
          </cell>
          <cell r="D585" t="str">
            <v>Professional / Services</v>
          </cell>
        </row>
        <row r="586">
          <cell r="A586">
            <v>7292</v>
          </cell>
          <cell r="B586" t="str">
            <v>C</v>
          </cell>
          <cell r="C586" t="str">
            <v>Business and Professional Services Photographers' Studios</v>
          </cell>
          <cell r="D586" t="str">
            <v>Professional / Services</v>
          </cell>
        </row>
        <row r="587">
          <cell r="A587">
            <v>7293</v>
          </cell>
          <cell r="B587" t="str">
            <v>C</v>
          </cell>
          <cell r="C587" t="str">
            <v>Business and Professional Services Photography and Videotaping - Other excluding Aerial, Motion Picture</v>
          </cell>
          <cell r="D587" t="str">
            <v>Professional / Services</v>
          </cell>
        </row>
        <row r="588">
          <cell r="A588">
            <v>7294</v>
          </cell>
          <cell r="B588" t="str">
            <v>B</v>
          </cell>
          <cell r="C588" t="str">
            <v>Business and Professional Services Photography - Aerial</v>
          </cell>
          <cell r="D588" t="str">
            <v>Professional / Services</v>
          </cell>
        </row>
        <row r="589">
          <cell r="A589">
            <v>7295</v>
          </cell>
          <cell r="B589" t="str">
            <v>C</v>
          </cell>
          <cell r="C589" t="str">
            <v>Business and Professional Services Photography - Developing, Printing Services</v>
          </cell>
          <cell r="D589" t="str">
            <v>Professional / Services</v>
          </cell>
        </row>
        <row r="590">
          <cell r="A590">
            <v>7296</v>
          </cell>
          <cell r="B590" t="str">
            <v>B</v>
          </cell>
          <cell r="C590" t="str">
            <v>Business and Professional Services Barber Shops, Men's Hairstyling</v>
          </cell>
          <cell r="D590" t="str">
            <v>Professional / Services</v>
          </cell>
        </row>
        <row r="591">
          <cell r="A591">
            <v>7297</v>
          </cell>
          <cell r="B591" t="str">
            <v>B</v>
          </cell>
          <cell r="C591" t="str">
            <v>Business and Professional Services Beauty Parlours, Tanning Salons</v>
          </cell>
          <cell r="D591" t="str">
            <v>Professional / Services</v>
          </cell>
        </row>
        <row r="592">
          <cell r="A592">
            <v>7298</v>
          </cell>
          <cell r="B592" t="str">
            <v>B</v>
          </cell>
          <cell r="C592" t="str">
            <v>Business and Professional Services Travel Agencies, Tour Operators</v>
          </cell>
          <cell r="D592" t="str">
            <v>Professional / Services</v>
          </cell>
        </row>
        <row r="593">
          <cell r="A593">
            <v>7299</v>
          </cell>
          <cell r="B593" t="str">
            <v>A</v>
          </cell>
          <cell r="C593" t="str">
            <v>Business and Professional Services Driving Schools</v>
          </cell>
          <cell r="D593" t="str">
            <v>Professional / Services</v>
          </cell>
        </row>
        <row r="594">
          <cell r="A594">
            <v>7301</v>
          </cell>
          <cell r="B594" t="str">
            <v>C</v>
          </cell>
          <cell r="C594" t="str">
            <v>Business and Professional Services Restaurants - Cooker - Hood Cleaning</v>
          </cell>
          <cell r="D594" t="str">
            <v>Professional / Services</v>
          </cell>
        </row>
        <row r="595">
          <cell r="A595">
            <v>7311</v>
          </cell>
          <cell r="B595" t="str">
            <v>A</v>
          </cell>
          <cell r="C595" t="str">
            <v>Business and Professional Services Advertising Sign - Company Operations</v>
          </cell>
          <cell r="D595" t="str">
            <v>Professional / Services</v>
          </cell>
        </row>
        <row r="596">
          <cell r="A596">
            <v>7312</v>
          </cell>
          <cell r="B596" t="str">
            <v>A</v>
          </cell>
          <cell r="C596" t="str">
            <v>Business and Professional Services Advertising Agencies</v>
          </cell>
          <cell r="D596" t="str">
            <v>Professional / Services</v>
          </cell>
        </row>
        <row r="597">
          <cell r="A597">
            <v>7313</v>
          </cell>
          <cell r="B597" t="str">
            <v>A</v>
          </cell>
          <cell r="C597" t="str">
            <v>Business and Professional Services Public Relations, Graphic Design Firms</v>
          </cell>
          <cell r="D597" t="str">
            <v>Professional / Services</v>
          </cell>
        </row>
        <row r="598">
          <cell r="A598">
            <v>7320</v>
          </cell>
          <cell r="B598" t="str">
            <v>B</v>
          </cell>
          <cell r="C598" t="str">
            <v>Business and Professional Services Collections Agencies</v>
          </cell>
          <cell r="D598" t="str">
            <v>Professional / Services</v>
          </cell>
        </row>
        <row r="599">
          <cell r="A599">
            <v>7321</v>
          </cell>
          <cell r="B599" t="str">
            <v>B</v>
          </cell>
          <cell r="C599" t="str">
            <v>Business and Professional Services Chimney Sweep</v>
          </cell>
          <cell r="D599" t="str">
            <v>Professional / Services</v>
          </cell>
        </row>
        <row r="600">
          <cell r="A600">
            <v>7322</v>
          </cell>
          <cell r="B600" t="str">
            <v>B</v>
          </cell>
          <cell r="C600" t="str">
            <v>Business and Professional Services Elevators including Operation</v>
          </cell>
          <cell r="D600" t="str">
            <v>Professional / Services</v>
          </cell>
        </row>
        <row r="601">
          <cell r="A601">
            <v>7391</v>
          </cell>
          <cell r="B601" t="str">
            <v>C</v>
          </cell>
          <cell r="C601" t="str">
            <v>Business and Professional Services Fumigation, Exterminating Operations Inside Building or Vessel</v>
          </cell>
          <cell r="D601" t="str">
            <v>Professional / Services</v>
          </cell>
        </row>
        <row r="602">
          <cell r="A602">
            <v>7392</v>
          </cell>
          <cell r="B602" t="str">
            <v>B</v>
          </cell>
          <cell r="C602" t="str">
            <v>Business and Professional Services Window Cleaning</v>
          </cell>
          <cell r="D602" t="str">
            <v>Professional / Services</v>
          </cell>
        </row>
        <row r="603">
          <cell r="A603">
            <v>7393</v>
          </cell>
          <cell r="B603" t="str">
            <v>A</v>
          </cell>
          <cell r="C603" t="str">
            <v>Business and Professional Services Building Management</v>
          </cell>
          <cell r="D603" t="str">
            <v>Professional / Services</v>
          </cell>
        </row>
        <row r="604">
          <cell r="A604">
            <v>7394</v>
          </cell>
          <cell r="B604" t="str">
            <v>C</v>
          </cell>
          <cell r="C604" t="str">
            <v>Business and Professional Services Janitorial Service</v>
          </cell>
          <cell r="D604" t="str">
            <v>Professional / Services</v>
          </cell>
        </row>
        <row r="605">
          <cell r="A605">
            <v>7395</v>
          </cell>
          <cell r="B605" t="str">
            <v>C</v>
          </cell>
          <cell r="C605" t="str">
            <v>Business and Professional Services Furniture, Drapery, Rug Cleaning on Customer's Premises</v>
          </cell>
          <cell r="D605" t="str">
            <v>Professional / Services</v>
          </cell>
        </row>
        <row r="606">
          <cell r="A606">
            <v>7396</v>
          </cell>
          <cell r="B606" t="str">
            <v>A</v>
          </cell>
          <cell r="C606" t="str">
            <v>Business and Professional Services Alarm System - Installation (excluding repair of fire suppression equipment)</v>
          </cell>
          <cell r="D606" t="str">
            <v>Professional / Services</v>
          </cell>
        </row>
        <row r="607">
          <cell r="A607">
            <v>7400</v>
          </cell>
          <cell r="B607" t="str">
            <v>B</v>
          </cell>
          <cell r="C607" t="str">
            <v>Business and Professional Services Copying/Duplicating Service (Quick Printers)</v>
          </cell>
          <cell r="D607" t="str">
            <v>Professional / Services</v>
          </cell>
        </row>
        <row r="608">
          <cell r="A608">
            <v>7401</v>
          </cell>
          <cell r="B608" t="str">
            <v>B</v>
          </cell>
          <cell r="C608" t="str">
            <v>Business and Professional Services Auctioneer's Operations</v>
          </cell>
          <cell r="D608" t="str">
            <v>Professional / Services</v>
          </cell>
        </row>
        <row r="609">
          <cell r="A609">
            <v>7402</v>
          </cell>
          <cell r="B609" t="str">
            <v>B</v>
          </cell>
          <cell r="C609" t="str">
            <v>Business and Professional Services Catering, Commissariat Work</v>
          </cell>
          <cell r="D609" t="str">
            <v>Professional / Services</v>
          </cell>
        </row>
        <row r="610">
          <cell r="A610">
            <v>7403</v>
          </cell>
          <cell r="B610" t="str">
            <v>A</v>
          </cell>
          <cell r="C610" t="str">
            <v>Business and Professional Services Detective, Patrol Agency, Security Service</v>
          </cell>
          <cell r="D610" t="str">
            <v>Professional / Services</v>
          </cell>
        </row>
        <row r="611">
          <cell r="A611">
            <v>7404</v>
          </cell>
          <cell r="B611" t="str">
            <v>C</v>
          </cell>
          <cell r="C611" t="str">
            <v>Business and Professional Services Towel, Linen, Diaper, Uniform Supply</v>
          </cell>
          <cell r="D611" t="str">
            <v>Professional / Services</v>
          </cell>
        </row>
        <row r="612">
          <cell r="A612">
            <v>7405</v>
          </cell>
          <cell r="B612" t="str">
            <v>A</v>
          </cell>
          <cell r="C612" t="str">
            <v>Business and Professional Services Employment Agencies, Modelling Schools</v>
          </cell>
          <cell r="D612" t="str">
            <v>Professional / Services</v>
          </cell>
        </row>
        <row r="613">
          <cell r="A613">
            <v>7406</v>
          </cell>
          <cell r="B613" t="str">
            <v>B</v>
          </cell>
          <cell r="C613" t="str">
            <v>Business and Professional Services Mailing/Addressing Companies</v>
          </cell>
          <cell r="D613" t="str">
            <v>Professional / Services</v>
          </cell>
        </row>
        <row r="614">
          <cell r="A614">
            <v>7407</v>
          </cell>
          <cell r="B614" t="str">
            <v>A</v>
          </cell>
          <cell r="C614" t="str">
            <v>Business and Professional Services Data Processing Centres</v>
          </cell>
          <cell r="D614" t="str">
            <v>Professional / Services</v>
          </cell>
        </row>
        <row r="615">
          <cell r="A615">
            <v>7408</v>
          </cell>
          <cell r="B615" t="str">
            <v>A</v>
          </cell>
          <cell r="C615" t="str">
            <v>Business and Professional Services Business Services N.O.C.</v>
          </cell>
          <cell r="D615" t="str">
            <v>Professional / Services</v>
          </cell>
        </row>
        <row r="616">
          <cell r="A616">
            <v>7409</v>
          </cell>
          <cell r="B616" t="str">
            <v>B</v>
          </cell>
          <cell r="C616" t="str">
            <v>Business and Professional Services Piano Tuning</v>
          </cell>
          <cell r="D616" t="str">
            <v>Professional / Services</v>
          </cell>
        </row>
        <row r="617">
          <cell r="A617">
            <v>7411</v>
          </cell>
          <cell r="B617" t="str">
            <v>Exclude</v>
          </cell>
          <cell r="C617" t="str">
            <v>Construction, Erection and Installation Services Cranes, Derricks, Power Shovels - Equipment</v>
          </cell>
          <cell r="D617" t="str">
            <v>Excluded</v>
          </cell>
        </row>
        <row r="618">
          <cell r="A618">
            <v>7412</v>
          </cell>
          <cell r="B618" t="str">
            <v>Exclude</v>
          </cell>
          <cell r="C618" t="str">
            <v>Construction, Erection and Installation Services Cranes, Derricks, Power Shovels - Equipment</v>
          </cell>
          <cell r="D618" t="str">
            <v>Excluded</v>
          </cell>
        </row>
        <row r="619">
          <cell r="A619">
            <v>7413</v>
          </cell>
          <cell r="B619" t="str">
            <v>D</v>
          </cell>
          <cell r="C619" t="str">
            <v>Construction, Erection and Installation Services Scaffolding, Ladders, Hoists Rented to Others</v>
          </cell>
          <cell r="D619" t="str">
            <v>Construction</v>
          </cell>
        </row>
        <row r="620">
          <cell r="A620">
            <v>7414</v>
          </cell>
          <cell r="B620" t="str">
            <v>C</v>
          </cell>
          <cell r="C620" t="str">
            <v>Construction, Erection and Installation Services Equipment Rented to Others N.O.C. - With Operator</v>
          </cell>
          <cell r="D620" t="str">
            <v>Construction</v>
          </cell>
        </row>
        <row r="621">
          <cell r="A621">
            <v>7415</v>
          </cell>
          <cell r="B621" t="str">
            <v>D</v>
          </cell>
          <cell r="C621" t="str">
            <v>Construction, Erection and Installation Services Equipment Rented to Others N.O.C. - Without Operator</v>
          </cell>
          <cell r="D621" t="str">
            <v>Construction</v>
          </cell>
        </row>
        <row r="622">
          <cell r="A622">
            <v>7416</v>
          </cell>
          <cell r="B622" t="str">
            <v>C</v>
          </cell>
          <cell r="C622" t="str">
            <v>Construction, Erection and Installation Services Rental Stores - Equipment Rented to Others</v>
          </cell>
          <cell r="D622" t="str">
            <v>Construction</v>
          </cell>
        </row>
        <row r="623">
          <cell r="A623">
            <v>7417</v>
          </cell>
          <cell r="B623" t="str">
            <v>C</v>
          </cell>
          <cell r="C623" t="str">
            <v>Construction, Erection and Installation Services Equipment Storage</v>
          </cell>
          <cell r="D623" t="str">
            <v>Construction</v>
          </cell>
        </row>
        <row r="624">
          <cell r="A624">
            <v>7418</v>
          </cell>
          <cell r="B624" t="str">
            <v>B</v>
          </cell>
          <cell r="C624" t="str">
            <v>Business and Professional Services Rental Stores - Party Goods</v>
          </cell>
          <cell r="D624" t="str">
            <v>Professional / Services</v>
          </cell>
        </row>
        <row r="625">
          <cell r="A625">
            <v>7541</v>
          </cell>
          <cell r="B625" t="str">
            <v>D</v>
          </cell>
          <cell r="C625" t="str">
            <v>Retail Services Automobile Parking Lots</v>
          </cell>
          <cell r="D625" t="str">
            <v>Retail</v>
          </cell>
        </row>
        <row r="626">
          <cell r="A626">
            <v>7542</v>
          </cell>
          <cell r="B626" t="str">
            <v>C</v>
          </cell>
          <cell r="C626" t="str">
            <v>Retail Services Automobile Storage Garage</v>
          </cell>
          <cell r="D626" t="str">
            <v>Retail</v>
          </cell>
        </row>
        <row r="627">
          <cell r="A627">
            <v>7543</v>
          </cell>
          <cell r="B627" t="str">
            <v>C</v>
          </cell>
          <cell r="C627" t="str">
            <v>Retail Services Car, Truck Rental</v>
          </cell>
          <cell r="D627" t="str">
            <v>Retail</v>
          </cell>
        </row>
        <row r="628">
          <cell r="A628">
            <v>7544</v>
          </cell>
          <cell r="B628" t="str">
            <v>C</v>
          </cell>
          <cell r="C628" t="str">
            <v>Retail Services Automobile Appraisal Services</v>
          </cell>
          <cell r="D628" t="str">
            <v>Retail</v>
          </cell>
        </row>
        <row r="629">
          <cell r="A629">
            <v>7691</v>
          </cell>
          <cell r="B629" t="str">
            <v>C</v>
          </cell>
          <cell r="C629" t="str">
            <v>Business and Professional Services Repair Shops - Home Entertainment (Radio, Television etc.)</v>
          </cell>
          <cell r="D629" t="str">
            <v>Professional / Services</v>
          </cell>
        </row>
        <row r="630">
          <cell r="A630">
            <v>7692</v>
          </cell>
          <cell r="B630" t="str">
            <v>C</v>
          </cell>
          <cell r="C630" t="str">
            <v>Business and Professional Services Repair Shops - Other Electric Appliances</v>
          </cell>
          <cell r="D630" t="str">
            <v>Professional / Services</v>
          </cell>
        </row>
        <row r="631">
          <cell r="A631">
            <v>7693</v>
          </cell>
          <cell r="B631" t="str">
            <v>C</v>
          </cell>
          <cell r="C631" t="str">
            <v>Business and Professional Services Repair Shops - Other than Home Entertainment and other Electrical Appliances</v>
          </cell>
          <cell r="D631" t="str">
            <v>Professional / Services</v>
          </cell>
        </row>
        <row r="632">
          <cell r="A632">
            <v>7694</v>
          </cell>
          <cell r="B632" t="str">
            <v>D</v>
          </cell>
          <cell r="C632" t="str">
            <v>Business and Professional Services Re-Upholsterers, Furniture Refinishers</v>
          </cell>
          <cell r="D632" t="str">
            <v>Professional / Services</v>
          </cell>
        </row>
        <row r="633">
          <cell r="A633">
            <v>7811</v>
          </cell>
          <cell r="B633" t="str">
            <v>C</v>
          </cell>
          <cell r="C633" t="str">
            <v>Recreation Services Motion Picture, Videotaping - Production including Commercials</v>
          </cell>
          <cell r="D633" t="str">
            <v>Hotel / Motel &amp; B&amp;B</v>
          </cell>
        </row>
        <row r="634">
          <cell r="A634">
            <v>7812</v>
          </cell>
          <cell r="B634" t="str">
            <v>C</v>
          </cell>
          <cell r="C634" t="str">
            <v>Recreation Services Motion Picture - Distribution including Exchanges</v>
          </cell>
          <cell r="D634" t="str">
            <v>Recreation</v>
          </cell>
        </row>
        <row r="635">
          <cell r="A635">
            <v>7831</v>
          </cell>
          <cell r="B635" t="str">
            <v>C</v>
          </cell>
          <cell r="C635" t="str">
            <v>Recreation Services Motion Picture Theatres excluding Drive-Ins</v>
          </cell>
          <cell r="D635" t="str">
            <v>Recreation</v>
          </cell>
        </row>
        <row r="636">
          <cell r="A636">
            <v>7832</v>
          </cell>
          <cell r="B636" t="str">
            <v>B</v>
          </cell>
          <cell r="C636" t="str">
            <v>Recreation Services Theatre, Auditorium, Concert Hall, Plays, Live Theatricals</v>
          </cell>
          <cell r="D636" t="str">
            <v>Recreation</v>
          </cell>
        </row>
        <row r="637">
          <cell r="A637">
            <v>7840</v>
          </cell>
          <cell r="B637" t="str">
            <v>C</v>
          </cell>
          <cell r="C637" t="str">
            <v>Recreation Services Drive-In Theatres</v>
          </cell>
          <cell r="D637" t="str">
            <v>Recreation</v>
          </cell>
        </row>
        <row r="638">
          <cell r="A638">
            <v>7911</v>
          </cell>
          <cell r="B638" t="str">
            <v>D</v>
          </cell>
          <cell r="C638" t="str">
            <v>Recreation Services Billiard, Pool Halls</v>
          </cell>
          <cell r="D638" t="str">
            <v>Recreation</v>
          </cell>
        </row>
        <row r="639">
          <cell r="A639">
            <v>7912</v>
          </cell>
          <cell r="B639" t="str">
            <v>C</v>
          </cell>
          <cell r="C639" t="str">
            <v>Recreation Services Bowling Alleys</v>
          </cell>
          <cell r="D639" t="str">
            <v>Recreation</v>
          </cell>
        </row>
        <row r="640">
          <cell r="A640">
            <v>7913</v>
          </cell>
          <cell r="B640" t="str">
            <v>Exclude</v>
          </cell>
          <cell r="C640" t="str">
            <v>Recreation Services Coin Operated Amusement Device, Amusement Arcade (No Riding Machines), V</v>
          </cell>
          <cell r="D640" t="str">
            <v>Excluded</v>
          </cell>
        </row>
        <row r="641">
          <cell r="A641">
            <v>7914</v>
          </cell>
          <cell r="B641" t="str">
            <v>A</v>
          </cell>
          <cell r="C641" t="str">
            <v>Recreation Services Casinos</v>
          </cell>
          <cell r="D641" t="str">
            <v>Recreation</v>
          </cell>
        </row>
        <row r="642">
          <cell r="A642">
            <v>7920</v>
          </cell>
          <cell r="B642" t="str">
            <v>A</v>
          </cell>
          <cell r="C642" t="str">
            <v>Recreation Services Commercial Museums (Waxworks, etc.)</v>
          </cell>
          <cell r="D642" t="str">
            <v>Recreation</v>
          </cell>
        </row>
        <row r="643">
          <cell r="A643">
            <v>7921</v>
          </cell>
          <cell r="B643" t="str">
            <v>D</v>
          </cell>
          <cell r="C643" t="str">
            <v>Recreation Services Sports Playing Fields, Grandstands, Stadia</v>
          </cell>
          <cell r="D643" t="str">
            <v>Recreation</v>
          </cell>
        </row>
        <row r="644">
          <cell r="A644">
            <v>7922</v>
          </cell>
          <cell r="B644" t="str">
            <v>Exclude</v>
          </cell>
          <cell r="C644" t="str">
            <v>Recreation Services Motor Vehicle Racing</v>
          </cell>
          <cell r="D644" t="str">
            <v>Excluded</v>
          </cell>
        </row>
        <row r="645">
          <cell r="A645">
            <v>7923</v>
          </cell>
          <cell r="B645" t="str">
            <v>C</v>
          </cell>
          <cell r="C645" t="str">
            <v>Recreation Services Athletic Events, Teams or Leagues - Amateur</v>
          </cell>
          <cell r="D645" t="str">
            <v>Recreation</v>
          </cell>
        </row>
        <row r="646">
          <cell r="A646">
            <v>7924</v>
          </cell>
          <cell r="B646" t="str">
            <v>B</v>
          </cell>
          <cell r="C646" t="str">
            <v>Recreation Services Athletic Events, Teams or Leagues - Professional</v>
          </cell>
          <cell r="D646" t="str">
            <v>Recreation</v>
          </cell>
        </row>
        <row r="647">
          <cell r="A647">
            <v>7925</v>
          </cell>
          <cell r="B647" t="str">
            <v>C</v>
          </cell>
          <cell r="C647" t="str">
            <v>Recreation Services Horse Show, Rodeo</v>
          </cell>
          <cell r="D647" t="str">
            <v>Recreation</v>
          </cell>
        </row>
        <row r="648">
          <cell r="A648">
            <v>7926</v>
          </cell>
          <cell r="B648" t="str">
            <v>C</v>
          </cell>
          <cell r="C648" t="str">
            <v>Recreation Services Professional Entertainers</v>
          </cell>
          <cell r="D648" t="str">
            <v>Recreation</v>
          </cell>
        </row>
        <row r="649">
          <cell r="A649">
            <v>7927</v>
          </cell>
          <cell r="B649" t="str">
            <v>C</v>
          </cell>
          <cell r="C649" t="str">
            <v>Recreation Services Concert or Similar Entertainment</v>
          </cell>
          <cell r="D649" t="str">
            <v>Recreation</v>
          </cell>
        </row>
        <row r="650">
          <cell r="A650">
            <v>7928</v>
          </cell>
          <cell r="B650" t="str">
            <v>C</v>
          </cell>
          <cell r="C650" t="str">
            <v>Recreation Services Exhibition, Fair Grounds</v>
          </cell>
          <cell r="D650" t="str">
            <v>Recreation</v>
          </cell>
        </row>
        <row r="651">
          <cell r="A651">
            <v>7929</v>
          </cell>
          <cell r="B651" t="str">
            <v>D</v>
          </cell>
          <cell r="C651" t="str">
            <v>Recreation Services Special Events, Other (Parades, etc.)</v>
          </cell>
          <cell r="D651" t="str">
            <v>Recreation</v>
          </cell>
        </row>
        <row r="652">
          <cell r="A652">
            <v>7931</v>
          </cell>
          <cell r="B652" t="str">
            <v>B</v>
          </cell>
          <cell r="C652" t="str">
            <v>Recreation Services Tennis, Badminton, Racquet, Squash, Polo Clubs</v>
          </cell>
          <cell r="D652" t="str">
            <v>Recreation</v>
          </cell>
        </row>
        <row r="653">
          <cell r="A653">
            <v>7932</v>
          </cell>
          <cell r="B653" t="str">
            <v>B</v>
          </cell>
          <cell r="C653" t="str">
            <v>Recreation Services Golf and Country Clubs (Pro Shops codes as 5932)</v>
          </cell>
          <cell r="D653" t="str">
            <v>Recreation</v>
          </cell>
        </row>
        <row r="654">
          <cell r="A654">
            <v>7933</v>
          </cell>
          <cell r="B654" t="str">
            <v>B</v>
          </cell>
          <cell r="C654" t="str">
            <v>Recreation Services Curling Clubs</v>
          </cell>
          <cell r="D654" t="str">
            <v>Recreation</v>
          </cell>
        </row>
        <row r="655">
          <cell r="A655">
            <v>7934</v>
          </cell>
          <cell r="B655" t="str">
            <v>Exclude</v>
          </cell>
          <cell r="C655" t="str">
            <v>Recreation Services Gun, Rifle Clubs</v>
          </cell>
          <cell r="D655" t="str">
            <v>Excluded</v>
          </cell>
        </row>
        <row r="656">
          <cell r="A656">
            <v>7935</v>
          </cell>
          <cell r="B656" t="str">
            <v>B</v>
          </cell>
          <cell r="C656" t="str">
            <v>Recreation Services Yachting Clubs</v>
          </cell>
          <cell r="D656" t="str">
            <v>Recreation</v>
          </cell>
        </row>
        <row r="657">
          <cell r="A657">
            <v>7936</v>
          </cell>
          <cell r="B657" t="str">
            <v>D</v>
          </cell>
          <cell r="C657" t="str">
            <v>Recreation Services Fish, Game, Hunting Clubs</v>
          </cell>
          <cell r="D657" t="str">
            <v>Recreation</v>
          </cell>
        </row>
        <row r="658">
          <cell r="A658">
            <v>7937</v>
          </cell>
          <cell r="B658" t="str">
            <v>B</v>
          </cell>
          <cell r="C658" t="str">
            <v>Recreation Services Health, Exercise Clubs</v>
          </cell>
          <cell r="D658" t="str">
            <v>Recreation</v>
          </cell>
        </row>
        <row r="659">
          <cell r="A659">
            <v>7938</v>
          </cell>
          <cell r="B659" t="str">
            <v>B</v>
          </cell>
          <cell r="C659" t="str">
            <v>Recreation Services Recreational Clubs N.O.C.</v>
          </cell>
          <cell r="D659" t="str">
            <v>Recreation</v>
          </cell>
        </row>
        <row r="660">
          <cell r="A660">
            <v>7939</v>
          </cell>
          <cell r="B660" t="str">
            <v>D</v>
          </cell>
          <cell r="C660" t="str">
            <v>Recreation Services Bingo Halls</v>
          </cell>
          <cell r="D660" t="str">
            <v>Recreation</v>
          </cell>
        </row>
        <row r="661">
          <cell r="A661">
            <v>7941</v>
          </cell>
          <cell r="B661" t="str">
            <v>B</v>
          </cell>
          <cell r="C661" t="str">
            <v>Recreation Services Clubs - Private Not Recreational</v>
          </cell>
          <cell r="D661" t="str">
            <v>Recreation</v>
          </cell>
        </row>
        <row r="662">
          <cell r="A662">
            <v>7942</v>
          </cell>
          <cell r="B662" t="str">
            <v>B</v>
          </cell>
          <cell r="C662" t="str">
            <v>Recreation Services Veteran Halls</v>
          </cell>
          <cell r="D662" t="str">
            <v>Recreation</v>
          </cell>
        </row>
        <row r="663">
          <cell r="A663">
            <v>7960</v>
          </cell>
          <cell r="B663" t="str">
            <v>C</v>
          </cell>
          <cell r="C663" t="str">
            <v>Recreation Services Race Track Operations - Not Motor Vehicles</v>
          </cell>
          <cell r="D663" t="str">
            <v>Recreation</v>
          </cell>
        </row>
        <row r="664">
          <cell r="A664">
            <v>7970</v>
          </cell>
          <cell r="B664" t="str">
            <v>B</v>
          </cell>
          <cell r="C664" t="str">
            <v>Business and Professional Services Ticket Agencies (Sport and Entertainment Events)</v>
          </cell>
          <cell r="D664" t="str">
            <v>Professional / Services</v>
          </cell>
        </row>
        <row r="665">
          <cell r="A665">
            <v>7980</v>
          </cell>
          <cell r="B665" t="str">
            <v>C</v>
          </cell>
          <cell r="C665" t="str">
            <v>Recreation Services Commercial Zoos (Safari Parks, Aquaria, etc.)</v>
          </cell>
          <cell r="D665" t="str">
            <v>Recreation</v>
          </cell>
        </row>
        <row r="666">
          <cell r="A666">
            <v>7981</v>
          </cell>
          <cell r="B666" t="str">
            <v>Exclude</v>
          </cell>
          <cell r="C666" t="str">
            <v>Recreation Services Amusement Parks, Playgrounds - Not Amusement Devices</v>
          </cell>
          <cell r="D666" t="str">
            <v>Excluded</v>
          </cell>
        </row>
        <row r="667">
          <cell r="A667">
            <v>7982</v>
          </cell>
          <cell r="B667" t="str">
            <v>Exclude</v>
          </cell>
          <cell r="C667" t="str">
            <v>Recreation Services Amusement Devices - Not Coin Operated</v>
          </cell>
          <cell r="D667" t="str">
            <v>Excluded</v>
          </cell>
        </row>
        <row r="668">
          <cell r="A668">
            <v>7983</v>
          </cell>
          <cell r="B668" t="str">
            <v>B</v>
          </cell>
          <cell r="C668" t="str">
            <v>Recreation Services Arenas - Hockey, Roller Skating, N.O.C.</v>
          </cell>
          <cell r="D668" t="str">
            <v>Recreation</v>
          </cell>
        </row>
        <row r="669">
          <cell r="A669">
            <v>7984</v>
          </cell>
          <cell r="B669" t="str">
            <v>B</v>
          </cell>
          <cell r="C669" t="str">
            <v>Recreation Services Municipal Halls</v>
          </cell>
          <cell r="D669" t="str">
            <v>Recreation</v>
          </cell>
        </row>
        <row r="670">
          <cell r="A670">
            <v>7985</v>
          </cell>
          <cell r="B670" t="str">
            <v>C</v>
          </cell>
          <cell r="C670" t="str">
            <v>Recreation Services Dance Halls</v>
          </cell>
          <cell r="D670" t="str">
            <v>Recreation</v>
          </cell>
        </row>
        <row r="671">
          <cell r="A671">
            <v>7986</v>
          </cell>
          <cell r="B671" t="str">
            <v>D</v>
          </cell>
          <cell r="C671" t="str">
            <v>Recreation Services Fireworks Display</v>
          </cell>
          <cell r="D671" t="str">
            <v>Recreation</v>
          </cell>
        </row>
        <row r="672">
          <cell r="A672">
            <v>7987</v>
          </cell>
          <cell r="B672" t="str">
            <v>A</v>
          </cell>
          <cell r="C672" t="str">
            <v>Recreation Services Riding Academy - With or Without Riding Rings</v>
          </cell>
          <cell r="D672" t="str">
            <v>Recreation</v>
          </cell>
        </row>
        <row r="673">
          <cell r="A673">
            <v>7988</v>
          </cell>
          <cell r="B673" t="str">
            <v>C</v>
          </cell>
          <cell r="C673" t="str">
            <v>Recreation Services Outdoor Rinks</v>
          </cell>
          <cell r="D673" t="str">
            <v>Recreation</v>
          </cell>
        </row>
        <row r="674">
          <cell r="A674">
            <v>7989</v>
          </cell>
          <cell r="B674" t="str">
            <v>Exclude</v>
          </cell>
          <cell r="C674" t="str">
            <v>Recreation Services Circus, Carnival, Travelling Amusement Companies</v>
          </cell>
          <cell r="D674" t="str">
            <v>Excluded</v>
          </cell>
        </row>
        <row r="675">
          <cell r="A675">
            <v>7991</v>
          </cell>
          <cell r="B675" t="str">
            <v>B</v>
          </cell>
          <cell r="C675" t="str">
            <v>Recreation Services Municipal Golf Courses (Pro Shops code as 5932)</v>
          </cell>
          <cell r="D675" t="str">
            <v>Recreation</v>
          </cell>
        </row>
        <row r="676">
          <cell r="A676">
            <v>7992</v>
          </cell>
          <cell r="B676" t="str">
            <v>B</v>
          </cell>
          <cell r="C676" t="str">
            <v>Recreation Services Golf Driving Ranges</v>
          </cell>
          <cell r="D676" t="str">
            <v>Recreation</v>
          </cell>
        </row>
        <row r="677">
          <cell r="A677">
            <v>7993</v>
          </cell>
          <cell r="B677" t="str">
            <v>Exclude</v>
          </cell>
          <cell r="C677" t="str">
            <v>Recreation Services Bathing Beaches</v>
          </cell>
          <cell r="D677" t="str">
            <v>Excluded</v>
          </cell>
        </row>
        <row r="678">
          <cell r="A678">
            <v>7994</v>
          </cell>
          <cell r="B678" t="str">
            <v>C</v>
          </cell>
          <cell r="C678" t="str">
            <v>Recreation Services Swimming Pools</v>
          </cell>
          <cell r="D678" t="str">
            <v>Recreation</v>
          </cell>
        </row>
        <row r="679">
          <cell r="A679">
            <v>7995</v>
          </cell>
          <cell r="B679" t="str">
            <v>C</v>
          </cell>
          <cell r="C679" t="str">
            <v>Recreation Services Saunas, Baths</v>
          </cell>
          <cell r="D679" t="str">
            <v>Recreation</v>
          </cell>
        </row>
        <row r="680">
          <cell r="A680">
            <v>7996</v>
          </cell>
          <cell r="B680" t="str">
            <v>C</v>
          </cell>
          <cell r="C680" t="str">
            <v>Recreation Services Ski Resorts (Ski Shops code as 5932)</v>
          </cell>
          <cell r="D680" t="str">
            <v>Recreation</v>
          </cell>
        </row>
        <row r="681">
          <cell r="A681">
            <v>7997</v>
          </cell>
          <cell r="B681" t="str">
            <v>C</v>
          </cell>
          <cell r="C681" t="str">
            <v>Recreation Services Ski, Sightseeing - Chair Lifts, Gondolas</v>
          </cell>
          <cell r="D681" t="str">
            <v>Recreation</v>
          </cell>
        </row>
        <row r="682">
          <cell r="A682">
            <v>7998</v>
          </cell>
          <cell r="B682" t="str">
            <v>C</v>
          </cell>
          <cell r="C682" t="str">
            <v>Recreation Services Ski, Sightseeing - All Other Tows and Lifts)</v>
          </cell>
          <cell r="D682" t="str">
            <v>Recreation</v>
          </cell>
        </row>
        <row r="683">
          <cell r="A683">
            <v>7999</v>
          </cell>
          <cell r="B683" t="str">
            <v>B</v>
          </cell>
          <cell r="C683" t="str">
            <v>Recreation Services Recreation N.O.C.</v>
          </cell>
          <cell r="D683" t="str">
            <v>Recreation</v>
          </cell>
        </row>
        <row r="684">
          <cell r="A684">
            <v>8010</v>
          </cell>
          <cell r="B684" t="str">
            <v>B</v>
          </cell>
          <cell r="C684" t="str">
            <v>Health Services Gynecologists, Obstetricians</v>
          </cell>
          <cell r="D684" t="str">
            <v>Health Industry</v>
          </cell>
        </row>
        <row r="685">
          <cell r="A685">
            <v>8011</v>
          </cell>
          <cell r="B685" t="str">
            <v>B</v>
          </cell>
          <cell r="C685" t="str">
            <v>Health Services Physicians, Surgeons Not Specialist in Surgery</v>
          </cell>
          <cell r="D685" t="str">
            <v>Health Industry</v>
          </cell>
        </row>
        <row r="686">
          <cell r="A686">
            <v>8012</v>
          </cell>
          <cell r="B686" t="str">
            <v>B</v>
          </cell>
          <cell r="C686" t="str">
            <v>Health Services Surgeon Specialists</v>
          </cell>
          <cell r="D686" t="str">
            <v>Health Industry</v>
          </cell>
        </row>
        <row r="687">
          <cell r="A687">
            <v>8013</v>
          </cell>
          <cell r="B687" t="str">
            <v>B</v>
          </cell>
          <cell r="C687" t="str">
            <v>Health Services Psychiatrists</v>
          </cell>
          <cell r="D687" t="str">
            <v>Health Industry</v>
          </cell>
        </row>
        <row r="688">
          <cell r="A688">
            <v>8014</v>
          </cell>
          <cell r="B688" t="str">
            <v>B</v>
          </cell>
          <cell r="C688" t="str">
            <v>Health Services Oculists, Opthamologists</v>
          </cell>
          <cell r="D688" t="str">
            <v>Health Industry</v>
          </cell>
        </row>
        <row r="689">
          <cell r="A689">
            <v>8015</v>
          </cell>
          <cell r="B689" t="str">
            <v>B</v>
          </cell>
          <cell r="C689" t="str">
            <v>Health Services Radiation Specialists including X-Ray, Infra-Red, Diathermy or Quartz Lamp</v>
          </cell>
          <cell r="D689" t="str">
            <v>Health Industry</v>
          </cell>
        </row>
        <row r="690">
          <cell r="A690">
            <v>8016</v>
          </cell>
          <cell r="B690" t="str">
            <v>B</v>
          </cell>
          <cell r="C690" t="str">
            <v>Health Services Dentists, Podiatrists</v>
          </cell>
          <cell r="D690" t="str">
            <v>Health Industry</v>
          </cell>
        </row>
        <row r="691">
          <cell r="A691">
            <v>8017</v>
          </cell>
          <cell r="B691" t="str">
            <v>B</v>
          </cell>
          <cell r="C691" t="str">
            <v>Health Services Registered Nurses</v>
          </cell>
          <cell r="D691" t="str">
            <v>Health Industry</v>
          </cell>
        </row>
        <row r="692">
          <cell r="A692">
            <v>8018</v>
          </cell>
          <cell r="B692" t="str">
            <v>B</v>
          </cell>
          <cell r="C692" t="str">
            <v>Health Services Physiotherapists</v>
          </cell>
          <cell r="D692" t="str">
            <v>Health Industry</v>
          </cell>
        </row>
        <row r="693">
          <cell r="A693">
            <v>8019</v>
          </cell>
          <cell r="B693" t="str">
            <v>B</v>
          </cell>
          <cell r="C693" t="str">
            <v>Health Services Anaesthetists</v>
          </cell>
          <cell r="D693" t="str">
            <v>Health Industry</v>
          </cell>
        </row>
        <row r="694">
          <cell r="A694">
            <v>8021</v>
          </cell>
          <cell r="B694" t="str">
            <v>B</v>
          </cell>
          <cell r="C694" t="str">
            <v>Health Services Chiropractors</v>
          </cell>
          <cell r="D694" t="str">
            <v>Health Industry</v>
          </cell>
        </row>
        <row r="695">
          <cell r="A695">
            <v>8022</v>
          </cell>
          <cell r="B695" t="str">
            <v>B</v>
          </cell>
          <cell r="C695" t="str">
            <v>Health Services Optometrists</v>
          </cell>
          <cell r="D695" t="str">
            <v>Health Industry</v>
          </cell>
        </row>
        <row r="696">
          <cell r="A696">
            <v>8023</v>
          </cell>
          <cell r="B696" t="str">
            <v>B</v>
          </cell>
          <cell r="C696" t="str">
            <v>Health Services Opticians</v>
          </cell>
          <cell r="D696" t="str">
            <v>Health Industry</v>
          </cell>
        </row>
        <row r="697">
          <cell r="A697">
            <v>8024</v>
          </cell>
          <cell r="B697" t="str">
            <v>B</v>
          </cell>
          <cell r="C697" t="str">
            <v>Health Services Osteopaths</v>
          </cell>
          <cell r="D697" t="str">
            <v>Health Industry</v>
          </cell>
        </row>
        <row r="698">
          <cell r="A698">
            <v>8025</v>
          </cell>
          <cell r="B698" t="str">
            <v>B</v>
          </cell>
          <cell r="C698" t="str">
            <v>Health Services Chiropodists</v>
          </cell>
          <cell r="D698" t="str">
            <v>Health Industry</v>
          </cell>
        </row>
        <row r="699">
          <cell r="A699">
            <v>8026</v>
          </cell>
          <cell r="B699" t="str">
            <v>B</v>
          </cell>
          <cell r="C699" t="str">
            <v>Health Services Dermatologists</v>
          </cell>
          <cell r="D699" t="str">
            <v>Health Industry</v>
          </cell>
        </row>
        <row r="700">
          <cell r="A700">
            <v>8027</v>
          </cell>
          <cell r="B700" t="str">
            <v>B</v>
          </cell>
          <cell r="C700" t="str">
            <v>Health Services Hearing Aid Services, Audiologists</v>
          </cell>
          <cell r="D700" t="str">
            <v>Health Industry</v>
          </cell>
        </row>
        <row r="701">
          <cell r="A701">
            <v>8028</v>
          </cell>
          <cell r="B701" t="str">
            <v>B</v>
          </cell>
          <cell r="C701" t="str">
            <v>Health Services Vibrator Machine Operators</v>
          </cell>
          <cell r="D701" t="str">
            <v>Health Industry</v>
          </cell>
        </row>
        <row r="702">
          <cell r="A702">
            <v>8029</v>
          </cell>
          <cell r="B702" t="str">
            <v>B</v>
          </cell>
          <cell r="C702" t="str">
            <v>Health Services Massage Therapists</v>
          </cell>
          <cell r="D702" t="str">
            <v>Health Industry</v>
          </cell>
        </row>
        <row r="703">
          <cell r="A703">
            <v>8061</v>
          </cell>
          <cell r="B703" t="str">
            <v>A</v>
          </cell>
          <cell r="C703" t="str">
            <v>Health Services Hospitals</v>
          </cell>
          <cell r="D703" t="str">
            <v>Health Industry</v>
          </cell>
        </row>
        <row r="704">
          <cell r="A704">
            <v>8062</v>
          </cell>
          <cell r="B704" t="str">
            <v>B</v>
          </cell>
          <cell r="C704" t="str">
            <v>Health Services Clinics (Not Doctors' or Dentists' Offices) N.O.C.</v>
          </cell>
          <cell r="D704" t="str">
            <v>Health Industry</v>
          </cell>
        </row>
        <row r="705">
          <cell r="A705">
            <v>8063</v>
          </cell>
          <cell r="B705" t="str">
            <v>B</v>
          </cell>
          <cell r="C705" t="str">
            <v>Health Services X-Ray, Infra-Red, Diathermy or Quartz Lamp Machines</v>
          </cell>
          <cell r="D705" t="str">
            <v>Health Industry</v>
          </cell>
        </row>
        <row r="706">
          <cell r="A706">
            <v>8064</v>
          </cell>
          <cell r="B706" t="str">
            <v>B</v>
          </cell>
          <cell r="C706" t="str">
            <v>Health Services Radioisotope Exposure</v>
          </cell>
          <cell r="D706" t="str">
            <v>Health Industry</v>
          </cell>
        </row>
        <row r="707">
          <cell r="A707">
            <v>8065</v>
          </cell>
          <cell r="B707" t="str">
            <v>C</v>
          </cell>
          <cell r="C707" t="str">
            <v>Health Services Residences - Nurses and/or Hospital Staff</v>
          </cell>
          <cell r="D707" t="str">
            <v>Health Industry</v>
          </cell>
        </row>
        <row r="708">
          <cell r="A708">
            <v>8066</v>
          </cell>
          <cell r="B708" t="str">
            <v>Exclude</v>
          </cell>
          <cell r="C708" t="str">
            <v>Health Services Abortion Facilities (Outpatient)</v>
          </cell>
          <cell r="D708" t="str">
            <v>Excluded</v>
          </cell>
        </row>
        <row r="709">
          <cell r="A709">
            <v>8072</v>
          </cell>
          <cell r="B709" t="str">
            <v>C</v>
          </cell>
          <cell r="C709" t="str">
            <v>Health Services Convalescent Homes, Nursing Homes, Rest Homes</v>
          </cell>
          <cell r="D709" t="str">
            <v>Health Industry</v>
          </cell>
        </row>
        <row r="710">
          <cell r="A710">
            <v>8073</v>
          </cell>
          <cell r="B710" t="str">
            <v>C</v>
          </cell>
          <cell r="C710" t="str">
            <v>Health Services Senior Citizen Care Facilities</v>
          </cell>
          <cell r="D710" t="str">
            <v>Health Industry</v>
          </cell>
        </row>
        <row r="711">
          <cell r="A711">
            <v>8074</v>
          </cell>
          <cell r="B711" t="str">
            <v>C</v>
          </cell>
          <cell r="C711" t="str">
            <v>Health Services Mental Health Care Facilities</v>
          </cell>
          <cell r="D711" t="str">
            <v>Health Industry</v>
          </cell>
        </row>
        <row r="712">
          <cell r="A712">
            <v>8075</v>
          </cell>
          <cell r="B712" t="str">
            <v>C</v>
          </cell>
          <cell r="C712" t="str">
            <v>Health Services Sanitaria</v>
          </cell>
          <cell r="D712" t="str">
            <v>Health Industry</v>
          </cell>
        </row>
        <row r="713">
          <cell r="A713">
            <v>8076</v>
          </cell>
          <cell r="B713" t="str">
            <v>B</v>
          </cell>
          <cell r="C713" t="str">
            <v>Health Services Rehabilitation Centres</v>
          </cell>
          <cell r="D713" t="str">
            <v>Health Industry</v>
          </cell>
        </row>
        <row r="714">
          <cell r="A714">
            <v>8080</v>
          </cell>
          <cell r="B714" t="str">
            <v>B</v>
          </cell>
          <cell r="C714" t="str">
            <v>Health Services Non-Institutional Health/Medical Services N.O.C.</v>
          </cell>
          <cell r="D714" t="str">
            <v>Health Industry</v>
          </cell>
        </row>
        <row r="715">
          <cell r="A715">
            <v>8081</v>
          </cell>
          <cell r="B715" t="str">
            <v>A</v>
          </cell>
          <cell r="C715" t="str">
            <v>Health Services Medical Laboratories - Analyzing</v>
          </cell>
          <cell r="D715" t="str">
            <v>Health Industry</v>
          </cell>
        </row>
        <row r="716">
          <cell r="A716">
            <v>8082</v>
          </cell>
          <cell r="B716" t="str">
            <v>A</v>
          </cell>
          <cell r="C716" t="str">
            <v>Health Services Medical Laboratories - Research</v>
          </cell>
          <cell r="D716" t="str">
            <v>Health Industry</v>
          </cell>
        </row>
        <row r="717">
          <cell r="A717">
            <v>8083</v>
          </cell>
          <cell r="B717" t="str">
            <v>B</v>
          </cell>
          <cell r="C717" t="str">
            <v>Health Services Dental Laboratories, Denturists</v>
          </cell>
          <cell r="D717" t="str">
            <v>Health Industry</v>
          </cell>
        </row>
        <row r="718">
          <cell r="A718">
            <v>8084</v>
          </cell>
          <cell r="B718" t="str">
            <v>B</v>
          </cell>
          <cell r="C718" t="str">
            <v>Health Services Health, Disability Associations; Societies (Red Cross, Cancer Society, War Amps, Addiction Work etc.)</v>
          </cell>
          <cell r="D718" t="str">
            <v>Health Industry</v>
          </cell>
        </row>
        <row r="719">
          <cell r="A719">
            <v>8085</v>
          </cell>
          <cell r="B719" t="str">
            <v>C</v>
          </cell>
          <cell r="C719" t="str">
            <v>Health Services Social, Consulting and Counselling Services</v>
          </cell>
          <cell r="D719" t="str">
            <v>Health Industry</v>
          </cell>
        </row>
        <row r="720">
          <cell r="A720">
            <v>8111</v>
          </cell>
          <cell r="B720" t="str">
            <v>A</v>
          </cell>
          <cell r="C720" t="str">
            <v>Business and Professional Services Lawyers, Barristers, Solicitors</v>
          </cell>
          <cell r="D720" t="str">
            <v>Professional / Services</v>
          </cell>
        </row>
        <row r="721">
          <cell r="A721">
            <v>8112</v>
          </cell>
          <cell r="B721" t="str">
            <v>A</v>
          </cell>
          <cell r="C721" t="str">
            <v>Business and Professional Services Notaries (Quebec), Public Notaries</v>
          </cell>
          <cell r="D721" t="str">
            <v>Professional / Services</v>
          </cell>
        </row>
        <row r="722">
          <cell r="A722">
            <v>8291</v>
          </cell>
          <cell r="B722" t="str">
            <v>A</v>
          </cell>
          <cell r="C722" t="str">
            <v>Business and Professional Services Libraries</v>
          </cell>
          <cell r="D722" t="str">
            <v>Professional / Services</v>
          </cell>
        </row>
        <row r="723">
          <cell r="A723">
            <v>8292</v>
          </cell>
          <cell r="B723" t="str">
            <v>A</v>
          </cell>
          <cell r="C723" t="str">
            <v>Business and Professional Services Museums, Public Art Galleries</v>
          </cell>
          <cell r="D723" t="str">
            <v>Professional / Services</v>
          </cell>
        </row>
        <row r="724">
          <cell r="A724">
            <v>8293</v>
          </cell>
          <cell r="B724" t="str">
            <v>C</v>
          </cell>
          <cell r="C724" t="str">
            <v>Business and Professional Services Zoos</v>
          </cell>
          <cell r="D724" t="str">
            <v>Professional / Services</v>
          </cell>
        </row>
        <row r="725">
          <cell r="A725">
            <v>8301</v>
          </cell>
          <cell r="B725" t="str">
            <v>A</v>
          </cell>
          <cell r="C725" t="str">
            <v>Education Services Day Care, Nursery, Kindergarten</v>
          </cell>
          <cell r="D725" t="str">
            <v>Education / Government &amp; Member Orgs</v>
          </cell>
        </row>
        <row r="726">
          <cell r="A726">
            <v>8302</v>
          </cell>
          <cell r="B726" t="str">
            <v>B</v>
          </cell>
          <cell r="C726" t="str">
            <v>Education Services Public Primary Schools</v>
          </cell>
          <cell r="D726" t="str">
            <v>Education / Government &amp; Member Orgs</v>
          </cell>
        </row>
        <row r="727">
          <cell r="A727">
            <v>8303</v>
          </cell>
          <cell r="B727" t="str">
            <v>B</v>
          </cell>
          <cell r="C727" t="str">
            <v>Education Services Public Secondary Schools including Junior High</v>
          </cell>
          <cell r="D727" t="str">
            <v>Education / Government &amp; Member Orgs</v>
          </cell>
        </row>
        <row r="728">
          <cell r="A728">
            <v>8304</v>
          </cell>
          <cell r="B728" t="str">
            <v>B</v>
          </cell>
          <cell r="C728" t="str">
            <v>Education Services Private Schools - Primary, Secondary Levels</v>
          </cell>
          <cell r="D728" t="str">
            <v>Education / Government &amp; Member Orgs</v>
          </cell>
        </row>
        <row r="729">
          <cell r="A729">
            <v>8310</v>
          </cell>
          <cell r="B729" t="str">
            <v>B</v>
          </cell>
          <cell r="C729" t="str">
            <v>Education Services Universities, Community Colleges, CEGEPs and Polytechnical Schools</v>
          </cell>
          <cell r="D729" t="str">
            <v>Education / Government &amp; Member Orgs</v>
          </cell>
        </row>
        <row r="730">
          <cell r="A730">
            <v>8322</v>
          </cell>
          <cell r="B730" t="str">
            <v>A</v>
          </cell>
          <cell r="C730" t="str">
            <v>Education Services Dance, Gymnastic, Martial Arts, Music Schools</v>
          </cell>
          <cell r="D730" t="str">
            <v>Education / Government &amp; Member Orgs</v>
          </cell>
        </row>
        <row r="731">
          <cell r="A731">
            <v>8323</v>
          </cell>
          <cell r="B731" t="str">
            <v>B</v>
          </cell>
          <cell r="C731" t="str">
            <v>Education Services Schools N.O.C., Business Colleges</v>
          </cell>
          <cell r="D731" t="str">
            <v>Professional / Services</v>
          </cell>
        </row>
        <row r="732">
          <cell r="A732">
            <v>8324</v>
          </cell>
          <cell r="B732" t="str">
            <v>B</v>
          </cell>
          <cell r="C732" t="str">
            <v>Education Services Trade Schools or Vocational Schools</v>
          </cell>
          <cell r="D732" t="str">
            <v>Education / Government &amp; Member Orgs</v>
          </cell>
        </row>
        <row r="733">
          <cell r="A733">
            <v>8620</v>
          </cell>
          <cell r="B733" t="str">
            <v>B</v>
          </cell>
          <cell r="C733" t="str">
            <v>Member Organization Services Professional and Business Associations</v>
          </cell>
          <cell r="D733" t="str">
            <v>Professional / Services</v>
          </cell>
        </row>
        <row r="734">
          <cell r="A734">
            <v>8630</v>
          </cell>
          <cell r="B734" t="str">
            <v>B</v>
          </cell>
          <cell r="C734" t="str">
            <v>Member Organization Services Labour Unions</v>
          </cell>
          <cell r="D734" t="str">
            <v>Education / Government &amp; Member Orgs</v>
          </cell>
        </row>
        <row r="735">
          <cell r="A735">
            <v>8641</v>
          </cell>
          <cell r="B735" t="str">
            <v>C</v>
          </cell>
          <cell r="C735" t="str">
            <v>Member Organization Services Boy Scouts, Girl Guides, Similar Groups</v>
          </cell>
          <cell r="D735" t="str">
            <v>Education / Government &amp; Member Orgs</v>
          </cell>
        </row>
        <row r="736">
          <cell r="A736">
            <v>8642</v>
          </cell>
          <cell r="B736" t="str">
            <v>B</v>
          </cell>
          <cell r="C736" t="str">
            <v>Member Organization Services Y.M.C.A., Y.W.C.A., Y.M.H.A., Y.W.H.A.</v>
          </cell>
          <cell r="D736" t="str">
            <v>Education / Government &amp; Member Orgs</v>
          </cell>
        </row>
        <row r="737">
          <cell r="A737">
            <v>8643</v>
          </cell>
          <cell r="B737" t="str">
            <v>C</v>
          </cell>
          <cell r="C737" t="str">
            <v>Member Organization Services Community Centres</v>
          </cell>
          <cell r="D737" t="str">
            <v>Education / Government &amp; Member Orgs</v>
          </cell>
        </row>
        <row r="738">
          <cell r="A738">
            <v>8644</v>
          </cell>
          <cell r="B738" t="str">
            <v>C</v>
          </cell>
          <cell r="C738" t="str">
            <v>Member Organization Services Civic, Community, Special Interest (Non-Medical) Associations or Groups</v>
          </cell>
          <cell r="D738" t="str">
            <v>Education / Government &amp; Member Orgs</v>
          </cell>
        </row>
        <row r="739">
          <cell r="A739">
            <v>8650</v>
          </cell>
          <cell r="B739" t="str">
            <v>B</v>
          </cell>
          <cell r="C739" t="str">
            <v>Member Organization Services Service Clubs, Fraternal Orders - Insurance, Benefit Paying</v>
          </cell>
          <cell r="D739" t="str">
            <v>Education / Government &amp; Member Orgs</v>
          </cell>
        </row>
        <row r="740">
          <cell r="A740">
            <v>8660</v>
          </cell>
          <cell r="B740" t="str">
            <v>B</v>
          </cell>
          <cell r="C740" t="str">
            <v>Member Organization Services Service Clubs, Fraternal Orders - No Insurance, Benefit Paying</v>
          </cell>
          <cell r="D740" t="str">
            <v>Education / Government &amp; Member Orgs</v>
          </cell>
        </row>
        <row r="741">
          <cell r="A741">
            <v>8661</v>
          </cell>
          <cell r="B741" t="str">
            <v>C</v>
          </cell>
          <cell r="C741" t="str">
            <v>Member Organization Services Snowmobile Club</v>
          </cell>
          <cell r="D741" t="str">
            <v>Education / Government &amp; Member Orgs</v>
          </cell>
        </row>
        <row r="742">
          <cell r="A742">
            <v>8671</v>
          </cell>
          <cell r="B742" t="str">
            <v>C</v>
          </cell>
          <cell r="C742" t="str">
            <v>Member Organization Services Churches, Synagoques, Temples</v>
          </cell>
          <cell r="D742" t="str">
            <v>Education / Government &amp; Member Orgs</v>
          </cell>
        </row>
        <row r="743">
          <cell r="A743">
            <v>8672</v>
          </cell>
          <cell r="B743" t="str">
            <v>B</v>
          </cell>
          <cell r="C743" t="str">
            <v>Member Organization Services Convents, Monasteries</v>
          </cell>
          <cell r="D743" t="str">
            <v>Education / Government &amp; Member Orgs</v>
          </cell>
        </row>
        <row r="744">
          <cell r="A744">
            <v>8673</v>
          </cell>
          <cell r="B744" t="str">
            <v>B</v>
          </cell>
          <cell r="C744" t="str">
            <v>Member Organization Services Fund Raising Activities Operated by Charitable or Religious Bodies</v>
          </cell>
          <cell r="D744" t="str">
            <v>Education / Government &amp; Member Orgs</v>
          </cell>
        </row>
        <row r="745">
          <cell r="A745">
            <v>8910</v>
          </cell>
          <cell r="B745" t="str">
            <v>A</v>
          </cell>
          <cell r="C745" t="str">
            <v>Business and Professional Services Scientific Services, Other, including Non-Medical Laboratories</v>
          </cell>
          <cell r="D745" t="str">
            <v>Professional / Services</v>
          </cell>
        </row>
        <row r="746">
          <cell r="A746">
            <v>8911</v>
          </cell>
          <cell r="B746" t="str">
            <v>A</v>
          </cell>
          <cell r="C746" t="str">
            <v>Business and Professional Services Marine Appraiser</v>
          </cell>
          <cell r="D746" t="str">
            <v>Professional / Services</v>
          </cell>
        </row>
        <row r="747">
          <cell r="A747">
            <v>8912</v>
          </cell>
          <cell r="B747" t="str">
            <v>A</v>
          </cell>
          <cell r="C747" t="str">
            <v>Business and Professional Services Land Surveyor</v>
          </cell>
          <cell r="D747" t="str">
            <v>Professional / Services</v>
          </cell>
        </row>
        <row r="748">
          <cell r="A748">
            <v>8913</v>
          </cell>
          <cell r="B748" t="str">
            <v>B</v>
          </cell>
          <cell r="C748" t="str">
            <v>Business and Professional Services Boiler, Elevator Inspection</v>
          </cell>
          <cell r="D748" t="str">
            <v>Professional / Services</v>
          </cell>
        </row>
        <row r="749">
          <cell r="A749">
            <v>8914</v>
          </cell>
          <cell r="B749" t="str">
            <v>B</v>
          </cell>
          <cell r="C749" t="str">
            <v>Business and Professional Services Geophysical Services including Soil Testing</v>
          </cell>
          <cell r="D749" t="str">
            <v>Professional / Services</v>
          </cell>
        </row>
        <row r="750">
          <cell r="A750">
            <v>8915</v>
          </cell>
          <cell r="B750" t="str">
            <v>A</v>
          </cell>
          <cell r="C750" t="str">
            <v>Business and Professional Services Architects</v>
          </cell>
          <cell r="D750" t="str">
            <v>Professional / Services</v>
          </cell>
        </row>
        <row r="751">
          <cell r="A751">
            <v>8916</v>
          </cell>
          <cell r="B751" t="str">
            <v>A</v>
          </cell>
          <cell r="C751" t="str">
            <v>Business and Professional Services Engineers</v>
          </cell>
          <cell r="D751" t="str">
            <v>Professional / Services</v>
          </cell>
        </row>
        <row r="752">
          <cell r="A752">
            <v>8917</v>
          </cell>
          <cell r="B752" t="str">
            <v>A</v>
          </cell>
          <cell r="C752" t="str">
            <v>Business and Professional Services Mercantile/Manufacturing Inspection for Insurance, Valuation</v>
          </cell>
          <cell r="D752" t="str">
            <v>Professional / Services</v>
          </cell>
        </row>
        <row r="753">
          <cell r="A753">
            <v>8918</v>
          </cell>
          <cell r="B753" t="str">
            <v>A</v>
          </cell>
          <cell r="C753" t="str">
            <v>Business and Professional Services Computer Software Developers</v>
          </cell>
          <cell r="D753" t="str">
            <v>Professional / Services</v>
          </cell>
        </row>
        <row r="754">
          <cell r="A754">
            <v>8940</v>
          </cell>
          <cell r="B754" t="str">
            <v>B</v>
          </cell>
          <cell r="C754" t="str">
            <v>Government Services Municipal - N.O.C. (Population)</v>
          </cell>
          <cell r="D754" t="str">
            <v>Office</v>
          </cell>
        </row>
        <row r="755">
          <cell r="A755">
            <v>8941</v>
          </cell>
          <cell r="B755" t="str">
            <v>B</v>
          </cell>
          <cell r="C755" t="str">
            <v>Government Services Municipal - Police Department</v>
          </cell>
          <cell r="D755" t="str">
            <v>Education / Government &amp; Member Orgs</v>
          </cell>
        </row>
        <row r="756">
          <cell r="A756">
            <v>8942</v>
          </cell>
          <cell r="B756" t="str">
            <v>B</v>
          </cell>
          <cell r="C756" t="str">
            <v>Government Services Municipal - Fire Department - Paid</v>
          </cell>
          <cell r="D756" t="str">
            <v>Education / Government &amp; Member Orgs</v>
          </cell>
        </row>
        <row r="757">
          <cell r="A757">
            <v>8943</v>
          </cell>
          <cell r="B757" t="str">
            <v>B</v>
          </cell>
          <cell r="C757" t="str">
            <v>Government Services Municipal - Volunteer</v>
          </cell>
          <cell r="D757" t="str">
            <v>Education / Government &amp; Member Orgs</v>
          </cell>
        </row>
        <row r="758">
          <cell r="A758">
            <v>8944</v>
          </cell>
          <cell r="B758" t="str">
            <v>B</v>
          </cell>
          <cell r="C758" t="str">
            <v>Government Services Municipal - Parks, Botanical Gardens</v>
          </cell>
          <cell r="D758" t="str">
            <v>Education / Government &amp; Member Orgs</v>
          </cell>
        </row>
        <row r="759">
          <cell r="A759">
            <v>8945</v>
          </cell>
          <cell r="B759" t="str">
            <v>B</v>
          </cell>
          <cell r="C759" t="str">
            <v>Government Services Municipal - Road Maintenance</v>
          </cell>
          <cell r="D759" t="str">
            <v>Education / Government &amp; Member Orgs</v>
          </cell>
        </row>
        <row r="760">
          <cell r="A760">
            <v>8946</v>
          </cell>
          <cell r="B760" t="str">
            <v>B</v>
          </cell>
          <cell r="C760" t="str">
            <v>Government Services Municipal - Tax Collectors, Secretary/Treasurers including School Boards</v>
          </cell>
          <cell r="D760" t="str">
            <v>Education / Government &amp; Member Orgs</v>
          </cell>
        </row>
        <row r="761">
          <cell r="A761">
            <v>8947</v>
          </cell>
          <cell r="B761" t="str">
            <v>B</v>
          </cell>
          <cell r="C761" t="str">
            <v>Government Services Municipal Other Public Officials</v>
          </cell>
          <cell r="D761" t="str">
            <v>Education / Government &amp; Member Orgs</v>
          </cell>
        </row>
        <row r="762">
          <cell r="A762">
            <v>8948</v>
          </cell>
          <cell r="B762" t="str">
            <v>B</v>
          </cell>
          <cell r="C762" t="str">
            <v>Government Services Municipal - Garage or Equipment Storage</v>
          </cell>
          <cell r="D762" t="str">
            <v>Education / Government &amp; Member Orgs</v>
          </cell>
        </row>
        <row r="763">
          <cell r="A763">
            <v>8949</v>
          </cell>
          <cell r="B763" t="str">
            <v>B</v>
          </cell>
          <cell r="C763" t="str">
            <v>Government Services Municipal - Administration or Office Building</v>
          </cell>
          <cell r="D763" t="str">
            <v>Office</v>
          </cell>
        </row>
        <row r="764">
          <cell r="A764">
            <v>8950</v>
          </cell>
          <cell r="B764" t="str">
            <v>C</v>
          </cell>
          <cell r="C764" t="str">
            <v>Government Services Prisons, Jails, Penal Institutions, Correctional Centres</v>
          </cell>
          <cell r="D764" t="str">
            <v>Education / Government &amp; Member Orgs</v>
          </cell>
        </row>
        <row r="765">
          <cell r="A765" t="str">
            <v>XXX</v>
          </cell>
          <cell r="B765" t="str">
            <v>B</v>
          </cell>
          <cell r="C765" t="str">
            <v>MISC.</v>
          </cell>
        </row>
        <row r="766">
          <cell r="A766" t="str">
            <v>XXXX</v>
          </cell>
          <cell r="B766" t="str">
            <v>D</v>
          </cell>
          <cell r="C766" t="str">
            <v>MISC EXCLUDED - Special Permission</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 Boxes"/>
      <sheetName val="Entry Page"/>
      <sheetName val="Premium Estimator"/>
      <sheetName val="Property Risk Grading"/>
      <sheetName val="Opta bins Model"/>
      <sheetName val="Opta Algorithm"/>
      <sheetName val="Capactity Calculator "/>
      <sheetName val="Quote Page"/>
      <sheetName val="Endt. Page"/>
      <sheetName val="Endt. Page (2)"/>
      <sheetName val="First Billing"/>
      <sheetName val="NBQSData"/>
      <sheetName val="ONT Liquor"/>
      <sheetName val="0021 Liquor"/>
      <sheetName val="Additional information"/>
      <sheetName val="Interal Audit Checklist"/>
      <sheetName val="Printing"/>
      <sheetName val="2017 Occ code split"/>
      <sheetName val="Rating Sheet 2"/>
      <sheetName val="Flood"/>
      <sheetName val="18List"/>
      <sheetName val="EQ Calculator "/>
      <sheetName val="PCODES"/>
      <sheetName val="Algorithm_Temple"/>
      <sheetName val="Algorithm_QC"/>
      <sheetName val="Algorithm_ON"/>
      <sheetName val="Algorithm_BC"/>
      <sheetName val="Algorithm_West"/>
      <sheetName val="Algorithm_ATL"/>
      <sheetName val="Algorithm_QC_2590"/>
      <sheetName val="Algorithm_ON_2590"/>
      <sheetName val="Algorithm_West_2590"/>
      <sheetName val="Algorithm_Other_2590"/>
      <sheetName val="Algorithm_East_2590"/>
      <sheetName val="Algorithm_QC_Eco"/>
      <sheetName val="Algorithm_ON_Eco"/>
      <sheetName val="Algorithm_BC_Eco"/>
      <sheetName val="Algorithm_AB_Other_Eco"/>
      <sheetName val="Sheet3"/>
      <sheetName val="Sheet2"/>
    </sheetNames>
    <sheetDataSet>
      <sheetData sheetId="0">
        <row r="2">
          <cell r="A2" t="str">
            <v>Alberta</v>
          </cell>
        </row>
        <row r="3">
          <cell r="A3" t="str">
            <v>British Columbia</v>
          </cell>
        </row>
        <row r="4">
          <cell r="A4" t="str">
            <v>Manitoba</v>
          </cell>
        </row>
        <row r="5">
          <cell r="A5" t="str">
            <v>New Brunswick</v>
          </cell>
        </row>
        <row r="6">
          <cell r="A6" t="str">
            <v>Newfoundland</v>
          </cell>
        </row>
        <row r="7">
          <cell r="A7" t="str">
            <v>Nova Scotia</v>
          </cell>
        </row>
        <row r="8">
          <cell r="A8" t="str">
            <v>Nunavut</v>
          </cell>
        </row>
        <row r="9">
          <cell r="A9" t="str">
            <v>NWT</v>
          </cell>
        </row>
        <row r="10">
          <cell r="A10" t="str">
            <v>Ontario</v>
          </cell>
        </row>
        <row r="11">
          <cell r="A11" t="str">
            <v>PEI</v>
          </cell>
        </row>
        <row r="12">
          <cell r="A12" t="str">
            <v>Quebec</v>
          </cell>
        </row>
        <row r="13">
          <cell r="A13" t="str">
            <v>Saskatchewan</v>
          </cell>
        </row>
        <row r="14">
          <cell r="A14" t="str">
            <v>Yukon</v>
          </cell>
        </row>
      </sheetData>
      <sheetData sheetId="1">
        <row r="19">
          <cell r="G19" t="str">
            <v>Ontario</v>
          </cell>
        </row>
        <row r="90">
          <cell r="A90" t="str">
            <v>6 Mnth</v>
          </cell>
        </row>
        <row r="91">
          <cell r="A91" t="str">
            <v>1 Yr</v>
          </cell>
        </row>
      </sheetData>
      <sheetData sheetId="2"/>
      <sheetData sheetId="3"/>
      <sheetData sheetId="4"/>
      <sheetData sheetId="5"/>
      <sheetData sheetId="6"/>
      <sheetData sheetId="7"/>
      <sheetData sheetId="8">
        <row r="41">
          <cell r="T41" t="str">
            <v>**The Sub-Limit for Forcible Ejection Coverage as follows;
$500,000 on risks that carry a CGL Limit of $1,000,000 or 
$1,000,000 on risks that carry a CGL limit of $2,000,000 or 
$2,000,000 on risks that carry a CGL limit of $5,000,000.</v>
          </cell>
        </row>
        <row r="42">
          <cell r="T42" t="str">
            <v>$100,000 Max Sub-Limit Forcible Ejection Coverage</v>
          </cell>
        </row>
      </sheetData>
      <sheetData sheetId="9"/>
      <sheetData sheetId="10"/>
      <sheetData sheetId="11"/>
      <sheetData sheetId="12"/>
      <sheetData sheetId="13"/>
      <sheetData sheetId="14"/>
      <sheetData sheetId="15"/>
      <sheetData sheetId="16"/>
      <sheetData sheetId="17">
        <row r="1">
          <cell r="A1" t="str">
            <v>Occ Code</v>
          </cell>
        </row>
      </sheetData>
      <sheetData sheetId="18"/>
      <sheetData sheetId="19"/>
      <sheetData sheetId="20"/>
      <sheetData sheetId="21">
        <row r="3">
          <cell r="D3" t="str">
            <v>H4G</v>
          </cell>
        </row>
        <row r="7">
          <cell r="D7">
            <v>1950</v>
          </cell>
        </row>
        <row r="8">
          <cell r="D8" t="str">
            <v>Masonry</v>
          </cell>
        </row>
        <row r="9">
          <cell r="D9">
            <v>8</v>
          </cell>
        </row>
        <row r="18">
          <cell r="D18">
            <v>1000000</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 Boxes"/>
      <sheetName val="Opta bins "/>
      <sheetName val="Opta Algorithm"/>
      <sheetName val="Renewal Worksheet "/>
      <sheetName val="Entry Page"/>
      <sheetName val="Premium Estimator"/>
      <sheetName val="Property Risk Grading"/>
      <sheetName val="Capactity Calculator"/>
      <sheetName val="Quote Page"/>
      <sheetName val="Endt. Page"/>
      <sheetName val="Endt. Page (2)"/>
      <sheetName val="First Billing"/>
      <sheetName val="NBQSData"/>
      <sheetName val="Temple Liquor"/>
      <sheetName val="0021 Liquor"/>
      <sheetName val="Additional information"/>
      <sheetName val="Interal Audit Checklist"/>
      <sheetName val="Printing"/>
      <sheetName val="2017 Occ code split"/>
      <sheetName val="Rating Sheet 2"/>
      <sheetName val="EQ Calculator "/>
      <sheetName val="Flood"/>
      <sheetName val="2 PCODES"/>
      <sheetName val="Algorithm_Temple"/>
      <sheetName val="Algorithm_QC"/>
      <sheetName val="Algorithm_ON"/>
      <sheetName val="Algorithm_BC"/>
      <sheetName val="Algorithm_West"/>
      <sheetName val="Algorithm_ATL"/>
      <sheetName val="Algorithm_QC_2590"/>
      <sheetName val="Algorithm_ON_2590"/>
      <sheetName val="Algorithm_West_2590"/>
      <sheetName val="Algorithm_Other_2590"/>
      <sheetName val="Algorithm_East_2590"/>
      <sheetName val="Algorithm_QC_Eco"/>
      <sheetName val="Algorithm_ON_Eco"/>
      <sheetName val="Algorithm_BC_Eco"/>
      <sheetName val="Algorithm_AB_Other_Eco"/>
      <sheetName val="18List"/>
    </sheetNames>
    <sheetDataSet>
      <sheetData sheetId="0">
        <row r="2">
          <cell r="A2" t="str">
            <v>Alberta</v>
          </cell>
        </row>
        <row r="3">
          <cell r="A3" t="str">
            <v>British Columbia</v>
          </cell>
        </row>
        <row r="4">
          <cell r="A4" t="str">
            <v>Manitoba</v>
          </cell>
        </row>
        <row r="5">
          <cell r="A5" t="str">
            <v>New Brunswick</v>
          </cell>
        </row>
        <row r="6">
          <cell r="A6" t="str">
            <v>Newfoundland</v>
          </cell>
        </row>
        <row r="7">
          <cell r="A7" t="str">
            <v>Nova Scotia</v>
          </cell>
        </row>
        <row r="8">
          <cell r="A8" t="str">
            <v>Nunavut</v>
          </cell>
        </row>
        <row r="9">
          <cell r="A9" t="str">
            <v>NWT</v>
          </cell>
        </row>
        <row r="10">
          <cell r="A10" t="str">
            <v>Ontario</v>
          </cell>
        </row>
        <row r="11">
          <cell r="A11" t="str">
            <v>PEI</v>
          </cell>
        </row>
        <row r="12">
          <cell r="A12" t="str">
            <v>Quebec</v>
          </cell>
        </row>
        <row r="13">
          <cell r="A13" t="str">
            <v>Saskatchewan</v>
          </cell>
        </row>
        <row r="14">
          <cell r="A14" t="str">
            <v>Yukon</v>
          </cell>
        </row>
      </sheetData>
      <sheetData sheetId="1" refreshError="1"/>
      <sheetData sheetId="2" refreshError="1"/>
      <sheetData sheetId="3" refreshError="1"/>
      <sheetData sheetId="4">
        <row r="81">
          <cell r="A81" t="str">
            <v>6 Mnth</v>
          </cell>
        </row>
        <row r="82">
          <cell r="A82" t="str">
            <v>1 Yr</v>
          </cell>
        </row>
      </sheetData>
      <sheetData sheetId="5" refreshError="1"/>
      <sheetData sheetId="6"/>
      <sheetData sheetId="7" refreshError="1"/>
      <sheetData sheetId="8" refreshError="1"/>
      <sheetData sheetId="9">
        <row r="41">
          <cell r="T41" t="str">
            <v>**The Sub-Limit for Forcible Ejection Coverage as follows;
$500,000 on risks that carry a CGL Limit of $1,000,000 or 
$1,000,000 on risks that carry a CGL limit of $2,000,000 or 
$2,000,000 on risks that carry a CGL limit of $5,000,000.</v>
          </cell>
        </row>
        <row r="42">
          <cell r="T42" t="str">
            <v>$100,000 Max Sub-Limit Forcible Ejection Coverage</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3">
          <cell r="D3" t="str">
            <v/>
          </cell>
        </row>
        <row r="4">
          <cell r="D4" t="e">
            <v>#N/A</v>
          </cell>
        </row>
        <row r="7">
          <cell r="D7">
            <v>0</v>
          </cell>
        </row>
        <row r="8">
          <cell r="D8" t="str">
            <v>Non-Combustable / Masonry</v>
          </cell>
        </row>
        <row r="9">
          <cell r="D9">
            <v>0</v>
          </cell>
        </row>
        <row r="18">
          <cell r="D18">
            <v>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act"/>
      <sheetName val="Total"/>
      <sheetName val="Sheet10"/>
      <sheetName val="Applied Condition"/>
      <sheetName val="Global view by Province"/>
      <sheetName val=" Niche (NL)"/>
      <sheetName val=" Niche (NS)"/>
      <sheetName val=" Niche (BC)"/>
      <sheetName val=" Niche (AB)"/>
      <sheetName val="Niche (ON)"/>
      <sheetName val="Niche (QC)"/>
      <sheetName val="Global view by Niche"/>
      <sheetName val="zoom Realty"/>
      <sheetName val="zoom Hospitality"/>
      <sheetName val="Pioneer excl by Province"/>
      <sheetName val="Excl Pioneer by Niche"/>
      <sheetName val="2014 -2016"/>
      <sheetName val="Claims"/>
      <sheetName val="Cancellations graph"/>
      <sheetName val="Endorsement"/>
      <sheetName val="Nb and ren"/>
      <sheetName val="Sheet24"/>
      <sheetName val="unique claims"/>
      <sheetName val="Sheet3"/>
      <sheetName val="Sheet14"/>
      <sheetName val="Sheet21"/>
      <sheetName val="Sheet20"/>
      <sheetName val="Sheet19"/>
      <sheetName val="139 data plus 14 149"/>
      <sheetName val="IBC"/>
      <sheetName val="Province"/>
      <sheetName val="Postal code"/>
      <sheetName val="UW"/>
      <sheetName val="Transaction"/>
      <sheetName val="Sheet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1">
          <cell r="O1" t="str">
            <v>Yes</v>
          </cell>
        </row>
        <row r="2">
          <cell r="O2" t="str">
            <v>No</v>
          </cell>
        </row>
      </sheetData>
      <sheetData sheetId="30"/>
      <sheetData sheetId="31"/>
      <sheetData sheetId="32"/>
      <sheetData sheetId="33"/>
      <sheetData sheetId="3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OfContents"/>
      <sheetName val="List"/>
      <sheetName val="Operations"/>
      <sheetName val="CMIG_NoWriteZones"/>
      <sheetName val="Test Sheet"/>
      <sheetName val="Log"/>
      <sheetName val="Map"/>
      <sheetName val="Calculator"/>
      <sheetName val="13.CommercialPKG - Factors"/>
      <sheetName val="11.OperationClass - Factors"/>
      <sheetName val="Drops"/>
      <sheetName val="OpsSearch"/>
      <sheetName val="1.CommPkgAptRetOffChurRealty"/>
      <sheetName val="2.ContractorsPackages"/>
      <sheetName val="ChargesAdditivemultiplicative"/>
      <sheetName val="3.Home Based Business"/>
      <sheetName val="4.CommMultiplicativeDiscSur"/>
      <sheetName val="5.CommBLDGCNTSRates - Algo_Rate"/>
      <sheetName val="6.CommFloaters - Algo_Rates"/>
      <sheetName val="7.AddtlCoverage - Algo_Rates"/>
      <sheetName val="8.CommercialLiabExt - Algo_Rate"/>
      <sheetName val="9.CommIncomeExpense - Algo_Rate"/>
      <sheetName val="CyberOneDataCompromise"/>
      <sheetName val="10.FloodEarthquake - Factors"/>
      <sheetName val="12.CommCrime - Flat Factors"/>
      <sheetName val="14.CommAdditiveDisc- Factors"/>
      <sheetName val="ProfessionE&amp;O"/>
      <sheetName val="Pollution"/>
      <sheetName val="CyberOneLimts"/>
      <sheetName val="DataCompromise"/>
      <sheetName val="BuildersRisk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A1" t="str">
            <v>Industry Code</v>
          </cell>
        </row>
        <row r="2">
          <cell r="A2">
            <v>152201</v>
          </cell>
        </row>
        <row r="3">
          <cell r="A3">
            <v>152202</v>
          </cell>
        </row>
        <row r="4">
          <cell r="A4">
            <v>162500</v>
          </cell>
        </row>
        <row r="5">
          <cell r="A5">
            <v>173102</v>
          </cell>
        </row>
        <row r="6">
          <cell r="A6">
            <v>173600</v>
          </cell>
        </row>
        <row r="7">
          <cell r="A7">
            <v>173602</v>
          </cell>
        </row>
        <row r="8">
          <cell r="A8">
            <v>357000</v>
          </cell>
        </row>
        <row r="9">
          <cell r="A9">
            <v>357100</v>
          </cell>
        </row>
        <row r="10">
          <cell r="A10">
            <v>357200</v>
          </cell>
        </row>
        <row r="11">
          <cell r="A11">
            <v>359000</v>
          </cell>
        </row>
        <row r="12">
          <cell r="A12">
            <v>369000</v>
          </cell>
        </row>
        <row r="13">
          <cell r="A13">
            <v>491000</v>
          </cell>
        </row>
        <row r="14">
          <cell r="A14">
            <v>509101</v>
          </cell>
        </row>
        <row r="15">
          <cell r="A15">
            <v>509102</v>
          </cell>
        </row>
        <row r="16">
          <cell r="A16">
            <v>509200</v>
          </cell>
        </row>
        <row r="17">
          <cell r="A17">
            <v>552300</v>
          </cell>
        </row>
        <row r="18">
          <cell r="A18">
            <v>740801</v>
          </cell>
        </row>
        <row r="19">
          <cell r="A19">
            <v>769200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V"/>
      <sheetName val="Feuil1"/>
      <sheetName val="Sheet1"/>
    </sheetNames>
    <sheetDataSet>
      <sheetData sheetId="0" refreshError="1"/>
      <sheetData sheetId="1" refreshError="1"/>
      <sheetData sheetId="2">
        <row r="1">
          <cell r="A1" t="str">
            <v>Industry Code</v>
          </cell>
          <cell r="B1" t="str">
            <v>Occupancy Code</v>
          </cell>
          <cell r="C1" t="str">
            <v>Occupancy Description</v>
          </cell>
          <cell r="D1" t="str">
            <v>High Level Despcription</v>
          </cell>
        </row>
        <row r="2">
          <cell r="A2">
            <v>122</v>
          </cell>
          <cell r="B2" t="str">
            <v>C</v>
          </cell>
          <cell r="C2" t="str">
            <v>Farming Services Crops under Cover - Not Greenhouses</v>
          </cell>
          <cell r="D2" t="str">
            <v>Farming Industry</v>
          </cell>
        </row>
        <row r="3">
          <cell r="A3">
            <v>123</v>
          </cell>
          <cell r="B3" t="str">
            <v>D</v>
          </cell>
          <cell r="C3" t="str">
            <v>Farming Services Greenhouses</v>
          </cell>
          <cell r="D3" t="str">
            <v>Farming Industry</v>
          </cell>
        </row>
        <row r="4">
          <cell r="A4">
            <v>130</v>
          </cell>
          <cell r="B4" t="str">
            <v>C</v>
          </cell>
          <cell r="C4" t="str">
            <v>Farming Services Dairy Farms</v>
          </cell>
          <cell r="D4" t="str">
            <v>Farming Industry</v>
          </cell>
        </row>
        <row r="5">
          <cell r="A5">
            <v>140</v>
          </cell>
          <cell r="B5" t="str">
            <v>C</v>
          </cell>
          <cell r="C5" t="str">
            <v>Farming Services Horse Farms - Breeders</v>
          </cell>
          <cell r="D5" t="str">
            <v>Farming Industry</v>
          </cell>
        </row>
        <row r="6">
          <cell r="A6">
            <v>141</v>
          </cell>
          <cell r="B6" t="str">
            <v>C</v>
          </cell>
          <cell r="C6" t="str">
            <v>Farming Services Horse Farms - No Breeding, Equestrian, Rdiing Schools , Rental Boarding, etc.</v>
          </cell>
          <cell r="D6" t="str">
            <v>Farming Industry</v>
          </cell>
        </row>
        <row r="7">
          <cell r="A7">
            <v>142</v>
          </cell>
          <cell r="B7" t="str">
            <v>C</v>
          </cell>
          <cell r="C7" t="str">
            <v>Farming Services Agricultural Associations (Breeders, Racing Growers, 4H Clubs, etc.</v>
          </cell>
          <cell r="D7" t="str">
            <v>Farming Industry</v>
          </cell>
        </row>
        <row r="8">
          <cell r="A8">
            <v>150</v>
          </cell>
          <cell r="B8" t="str">
            <v>C</v>
          </cell>
          <cell r="C8" t="str">
            <v>Farming Services Poultry Farms</v>
          </cell>
          <cell r="D8" t="str">
            <v>Farming Industry</v>
          </cell>
        </row>
        <row r="9">
          <cell r="A9">
            <v>160</v>
          </cell>
          <cell r="B9" t="str">
            <v>C</v>
          </cell>
          <cell r="C9" t="str">
            <v>Farming Services Beef Cattle Farms</v>
          </cell>
          <cell r="D9" t="str">
            <v>Farming Industry</v>
          </cell>
        </row>
        <row r="10">
          <cell r="A10">
            <v>170</v>
          </cell>
          <cell r="B10" t="str">
            <v>C</v>
          </cell>
          <cell r="C10" t="str">
            <v>Farming Services Hog Farms</v>
          </cell>
          <cell r="D10" t="str">
            <v>Farming Industry</v>
          </cell>
        </row>
        <row r="11">
          <cell r="A11">
            <v>190</v>
          </cell>
          <cell r="B11" t="str">
            <v>C</v>
          </cell>
          <cell r="C11" t="str">
            <v>Farming Services Farms, General - N.O.C.</v>
          </cell>
          <cell r="D11" t="str">
            <v>Farming Industry</v>
          </cell>
        </row>
        <row r="12">
          <cell r="A12">
            <v>200</v>
          </cell>
          <cell r="B12" t="str">
            <v>C</v>
          </cell>
          <cell r="C12" t="str">
            <v>Farming Services Tobacco Farms</v>
          </cell>
          <cell r="D12" t="str">
            <v>Farming Industry</v>
          </cell>
        </row>
        <row r="13">
          <cell r="A13">
            <v>210</v>
          </cell>
          <cell r="B13" t="str">
            <v>D</v>
          </cell>
          <cell r="C13" t="str">
            <v>Farming Services Fur Farms</v>
          </cell>
          <cell r="D13" t="str">
            <v>Farming Industry</v>
          </cell>
        </row>
        <row r="14">
          <cell r="A14">
            <v>630</v>
          </cell>
          <cell r="B14" t="str">
            <v>C</v>
          </cell>
          <cell r="C14" t="str">
            <v>Farming Services Peat Plants</v>
          </cell>
          <cell r="D14" t="str">
            <v>Farming Industry</v>
          </cell>
        </row>
        <row r="15">
          <cell r="A15">
            <v>730</v>
          </cell>
          <cell r="B15" t="str">
            <v>C</v>
          </cell>
          <cell r="C15" t="str">
            <v>Farming Services Agricultural, Horticultural Services - N.O.C.</v>
          </cell>
          <cell r="D15" t="str">
            <v>Farming Industry</v>
          </cell>
        </row>
        <row r="16">
          <cell r="A16">
            <v>731</v>
          </cell>
          <cell r="B16" t="str">
            <v>C</v>
          </cell>
          <cell r="C16" t="str">
            <v>Farming Services Machinery Operation for Others</v>
          </cell>
          <cell r="D16" t="str">
            <v>Farming Industry</v>
          </cell>
        </row>
        <row r="17">
          <cell r="A17">
            <v>733</v>
          </cell>
          <cell r="B17" t="str">
            <v>C</v>
          </cell>
          <cell r="C17" t="str">
            <v>Farming Services Crop or Weed Spraying or Fertilizing</v>
          </cell>
          <cell r="D17" t="str">
            <v>Farming Industry</v>
          </cell>
        </row>
        <row r="18">
          <cell r="A18">
            <v>734</v>
          </cell>
          <cell r="B18" t="str">
            <v>C</v>
          </cell>
          <cell r="C18" t="str">
            <v>Farming Services Nurseryman, Florist (not Store)</v>
          </cell>
          <cell r="D18" t="str">
            <v>Farming Industry</v>
          </cell>
        </row>
        <row r="19">
          <cell r="A19">
            <v>735</v>
          </cell>
          <cell r="B19" t="str">
            <v>B</v>
          </cell>
          <cell r="C19" t="str">
            <v>Business and Professional Services Gardening for Others (Landscaping)</v>
          </cell>
          <cell r="D19" t="str">
            <v>Professional / Services</v>
          </cell>
        </row>
        <row r="20">
          <cell r="A20">
            <v>736</v>
          </cell>
          <cell r="B20" t="str">
            <v>C</v>
          </cell>
          <cell r="C20" t="str">
            <v>Business and Professional Services Tree Removal, Trimming, Pruning</v>
          </cell>
          <cell r="D20" t="str">
            <v>Professional / Services</v>
          </cell>
        </row>
        <row r="21">
          <cell r="A21">
            <v>737</v>
          </cell>
          <cell r="B21" t="str">
            <v>A</v>
          </cell>
          <cell r="C21" t="str">
            <v>Business and Professional Services Veterinarians including Veterinary Hospitals</v>
          </cell>
          <cell r="D21" t="str">
            <v>Professional / Services</v>
          </cell>
        </row>
        <row r="22">
          <cell r="A22">
            <v>738</v>
          </cell>
          <cell r="B22" t="str">
            <v>D</v>
          </cell>
          <cell r="C22" t="str">
            <v>Business and Professional Services Kennels including Boarding of Household Pets</v>
          </cell>
          <cell r="D22" t="str">
            <v>Professional / Services</v>
          </cell>
        </row>
        <row r="23">
          <cell r="A23">
            <v>741</v>
          </cell>
          <cell r="B23" t="str">
            <v>C</v>
          </cell>
          <cell r="C23" t="str">
            <v>Farming and Business and Professional Services Livestock Commission Merchant, Livestock or Cattle Dealer. No physical possession of animals.</v>
          </cell>
          <cell r="D23" t="str">
            <v>Farming Industry</v>
          </cell>
        </row>
        <row r="24">
          <cell r="A24">
            <v>742</v>
          </cell>
          <cell r="B24" t="str">
            <v>C</v>
          </cell>
          <cell r="C24" t="str">
            <v>Farming and Business and Professional Services Livestock or Cattle Dealer, including Sales Stables</v>
          </cell>
          <cell r="D24" t="str">
            <v>Farming Industry</v>
          </cell>
        </row>
        <row r="25">
          <cell r="A25">
            <v>791</v>
          </cell>
          <cell r="B25" t="str">
            <v>D</v>
          </cell>
          <cell r="C25" t="str">
            <v>Logging Services Logging Services, Lumbering Operations (Woods Operations)</v>
          </cell>
          <cell r="D25" t="str">
            <v>Professional / Services</v>
          </cell>
        </row>
        <row r="26">
          <cell r="A26">
            <v>792</v>
          </cell>
          <cell r="B26" t="str">
            <v>C</v>
          </cell>
          <cell r="C26" t="str">
            <v>Logging Services Forest Fire Prevention Act</v>
          </cell>
          <cell r="D26" t="str">
            <v>Professional / Services</v>
          </cell>
        </row>
        <row r="27">
          <cell r="A27">
            <v>981</v>
          </cell>
          <cell r="B27" t="str">
            <v>C</v>
          </cell>
          <cell r="C27" t="str">
            <v>Fishing Fish Hatcheries</v>
          </cell>
          <cell r="D27" t="str">
            <v>Professional / Services</v>
          </cell>
        </row>
        <row r="28">
          <cell r="A28">
            <v>982</v>
          </cell>
          <cell r="B28" t="str">
            <v>C</v>
          </cell>
          <cell r="C28" t="str">
            <v>Fishing Fishing, Hunting, Trapping, Similar Services</v>
          </cell>
          <cell r="D28" t="str">
            <v>Professional / Services</v>
          </cell>
        </row>
        <row r="29">
          <cell r="A29">
            <v>1001</v>
          </cell>
          <cell r="B29" t="str">
            <v>Exclude</v>
          </cell>
          <cell r="C29" t="str">
            <v>Mining Services Metal Mining</v>
          </cell>
          <cell r="D29" t="str">
            <v>Excluded</v>
          </cell>
        </row>
        <row r="30">
          <cell r="A30">
            <v>1002</v>
          </cell>
          <cell r="B30" t="str">
            <v>Exclude</v>
          </cell>
          <cell r="C30" t="str">
            <v>Mining Services Metal Mining - Prospecting</v>
          </cell>
          <cell r="D30" t="str">
            <v>Excluded</v>
          </cell>
        </row>
        <row r="31">
          <cell r="A31">
            <v>1101</v>
          </cell>
          <cell r="B31" t="str">
            <v>Exclude</v>
          </cell>
          <cell r="C31" t="str">
            <v>Mining Services Coal Mining - Underground</v>
          </cell>
          <cell r="D31" t="str">
            <v>Excluded</v>
          </cell>
        </row>
        <row r="32">
          <cell r="A32">
            <v>1102</v>
          </cell>
          <cell r="B32" t="str">
            <v>Exclude</v>
          </cell>
          <cell r="C32" t="str">
            <v>Mining Services Coal Mining - Surface</v>
          </cell>
          <cell r="D32" t="str">
            <v>Excluded</v>
          </cell>
        </row>
        <row r="33">
          <cell r="A33">
            <v>1391</v>
          </cell>
          <cell r="B33" t="str">
            <v>Exclude</v>
          </cell>
          <cell r="C33" t="str">
            <v>Mining Services National Scale Oil (Energy) Cos.</v>
          </cell>
          <cell r="D33" t="str">
            <v>Excluded</v>
          </cell>
        </row>
        <row r="34">
          <cell r="A34">
            <v>1392</v>
          </cell>
          <cell r="B34" t="str">
            <v>Exclude</v>
          </cell>
          <cell r="C34" t="str">
            <v>Mining Services Well Producing Operations</v>
          </cell>
          <cell r="D34" t="str">
            <v>Excluded</v>
          </cell>
        </row>
        <row r="35">
          <cell r="A35">
            <v>1393</v>
          </cell>
          <cell r="B35" t="str">
            <v>Exclude</v>
          </cell>
          <cell r="C35" t="str">
            <v>Mining Services Well Development including Drilling</v>
          </cell>
          <cell r="D35" t="str">
            <v>Excluded</v>
          </cell>
        </row>
        <row r="36">
          <cell r="A36">
            <v>1394</v>
          </cell>
          <cell r="B36" t="str">
            <v>Exclude</v>
          </cell>
          <cell r="C36" t="str">
            <v>Mining Services Well Servicing</v>
          </cell>
          <cell r="D36" t="str">
            <v>Excluded</v>
          </cell>
        </row>
        <row r="37">
          <cell r="A37">
            <v>1395</v>
          </cell>
          <cell r="B37" t="str">
            <v>Exclude</v>
          </cell>
          <cell r="C37" t="str">
            <v>Mining Services Well Supplies or Equipment Dealer</v>
          </cell>
          <cell r="D37" t="str">
            <v>Excluded</v>
          </cell>
        </row>
        <row r="38">
          <cell r="A38">
            <v>1396</v>
          </cell>
          <cell r="B38" t="str">
            <v>Exclude</v>
          </cell>
          <cell r="C38" t="str">
            <v>Mining Services Pipeline, Pumping Operation</v>
          </cell>
          <cell r="D38" t="str">
            <v>Excluded</v>
          </cell>
        </row>
        <row r="39">
          <cell r="A39">
            <v>1397</v>
          </cell>
          <cell r="B39" t="str">
            <v>B</v>
          </cell>
          <cell r="C39" t="str">
            <v>Mining Services Geologists, Seismic Exploration</v>
          </cell>
          <cell r="D39" t="str">
            <v>Professional / Services</v>
          </cell>
        </row>
        <row r="40">
          <cell r="A40">
            <v>1398</v>
          </cell>
          <cell r="B40" t="str">
            <v>D</v>
          </cell>
          <cell r="C40" t="str">
            <v>Mining Services Field Welders</v>
          </cell>
          <cell r="D40" t="str">
            <v>Professional / Services</v>
          </cell>
        </row>
        <row r="41">
          <cell r="A41">
            <v>1401</v>
          </cell>
          <cell r="B41" t="str">
            <v>Exclude</v>
          </cell>
          <cell r="C41" t="str">
            <v>Mining Services Quarrying - Asbestos Mining</v>
          </cell>
          <cell r="D41" t="str">
            <v>Excluded</v>
          </cell>
        </row>
        <row r="42">
          <cell r="A42">
            <v>1402</v>
          </cell>
          <cell r="B42" t="str">
            <v>Exclude</v>
          </cell>
          <cell r="C42" t="str">
            <v>Mining Services Quarrying - Sand, Gravel Digging</v>
          </cell>
          <cell r="D42" t="str">
            <v>Excluded</v>
          </cell>
        </row>
        <row r="43">
          <cell r="A43">
            <v>1403</v>
          </cell>
          <cell r="B43" t="str">
            <v>Exclude</v>
          </cell>
          <cell r="C43" t="str">
            <v>Mining Services Quarrying - N.O.C. including Crushing, Lime Manufacturing, Slate Splitting</v>
          </cell>
          <cell r="D43" t="str">
            <v>Excluded</v>
          </cell>
        </row>
        <row r="44">
          <cell r="A44">
            <v>1404</v>
          </cell>
          <cell r="B44" t="str">
            <v>Exclude</v>
          </cell>
          <cell r="C44" t="str">
            <v>Mining Services Quarrying - Underground Mining</v>
          </cell>
          <cell r="D44" t="str">
            <v>Excluded</v>
          </cell>
        </row>
        <row r="45">
          <cell r="A45">
            <v>1511</v>
          </cell>
          <cell r="B45" t="str">
            <v>Exclude</v>
          </cell>
          <cell r="C45" t="str">
            <v>Construction, Erection and Installation Services Building Raising, Moving</v>
          </cell>
          <cell r="D45" t="str">
            <v>Excluded</v>
          </cell>
        </row>
        <row r="46">
          <cell r="A46">
            <v>1512</v>
          </cell>
          <cell r="B46" t="str">
            <v>C</v>
          </cell>
          <cell r="C46" t="str">
            <v>Construction, Erection and Installation Services Wrecking, Demolition N.O.C.</v>
          </cell>
          <cell r="D46" t="str">
            <v>Construction</v>
          </cell>
        </row>
        <row r="47">
          <cell r="A47">
            <v>1513</v>
          </cell>
          <cell r="B47" t="str">
            <v>Exclude</v>
          </cell>
          <cell r="C47" t="str">
            <v>Construction, Erection and Installation Services Underpinning of Buildings</v>
          </cell>
          <cell r="D47" t="str">
            <v>Excluded</v>
          </cell>
        </row>
        <row r="48">
          <cell r="A48">
            <v>1514</v>
          </cell>
          <cell r="B48" t="str">
            <v>Exclude</v>
          </cell>
          <cell r="C48" t="str">
            <v>Construction, Erection and Installation Services Pile Driving</v>
          </cell>
          <cell r="D48" t="str">
            <v>Excluded</v>
          </cell>
        </row>
        <row r="49">
          <cell r="A49">
            <v>1515</v>
          </cell>
          <cell r="B49" t="str">
            <v>Exclude</v>
          </cell>
          <cell r="C49" t="str">
            <v>Construction, Erection and Installation Services Blasting Contractors</v>
          </cell>
          <cell r="D49" t="str">
            <v>Excluded</v>
          </cell>
        </row>
        <row r="50">
          <cell r="A50">
            <v>1521</v>
          </cell>
          <cell r="B50" t="str">
            <v>B</v>
          </cell>
          <cell r="C50" t="str">
            <v>Construction, Erection and Installation Services Driveways, Parking Areas, Construction of</v>
          </cell>
          <cell r="D50" t="str">
            <v>Construction</v>
          </cell>
        </row>
        <row r="51">
          <cell r="A51">
            <v>1522</v>
          </cell>
          <cell r="B51" t="str">
            <v>C</v>
          </cell>
          <cell r="C51" t="str">
            <v>Construction, Erection and Installation Services Fences, Construction of</v>
          </cell>
          <cell r="D51" t="str">
            <v>Construction</v>
          </cell>
        </row>
        <row r="52">
          <cell r="A52">
            <v>1523</v>
          </cell>
          <cell r="B52" t="str">
            <v>C</v>
          </cell>
          <cell r="C52" t="str">
            <v>Construction, Erection and Installation Services Sidewalks N.O.C., Construction of</v>
          </cell>
          <cell r="D52" t="str">
            <v>Construction</v>
          </cell>
        </row>
        <row r="53">
          <cell r="A53">
            <v>1524</v>
          </cell>
          <cell r="B53" t="str">
            <v>C</v>
          </cell>
          <cell r="C53" t="str">
            <v>Construction, Erection and Installation Services Irrigation or Drainage Systems, Construction of</v>
          </cell>
          <cell r="D53" t="str">
            <v>Construction</v>
          </cell>
        </row>
        <row r="54">
          <cell r="A54">
            <v>1525</v>
          </cell>
          <cell r="B54" t="str">
            <v>C</v>
          </cell>
          <cell r="C54" t="str">
            <v>Construction, Erection and Installation Services Snow Removal, Clearing, Ploughing</v>
          </cell>
          <cell r="D54" t="str">
            <v>Construction</v>
          </cell>
        </row>
        <row r="55">
          <cell r="A55">
            <v>1526</v>
          </cell>
          <cell r="B55" t="str">
            <v>C</v>
          </cell>
          <cell r="C55" t="str">
            <v>Construction, Erection and Installation Services Grading of Land - Not Road Construction or Excavation</v>
          </cell>
          <cell r="D55" t="str">
            <v>Construction</v>
          </cell>
        </row>
        <row r="56">
          <cell r="A56">
            <v>1527</v>
          </cell>
          <cell r="B56" t="str">
            <v>C</v>
          </cell>
          <cell r="C56" t="str">
            <v>Construction, Erection and Installation Services Cleaning Sewers, Drains</v>
          </cell>
          <cell r="D56" t="str">
            <v>Construction</v>
          </cell>
        </row>
        <row r="57">
          <cell r="A57">
            <v>1528</v>
          </cell>
          <cell r="B57" t="str">
            <v>C</v>
          </cell>
          <cell r="C57" t="str">
            <v>Construction, Erection and Installation Services Cleaning Streets - Not Snow Removal</v>
          </cell>
          <cell r="D57" t="str">
            <v>Construction</v>
          </cell>
        </row>
        <row r="58">
          <cell r="A58">
            <v>1531</v>
          </cell>
          <cell r="B58" t="str">
            <v>D</v>
          </cell>
          <cell r="C58" t="str">
            <v>Construction, Erection and Installation Services Conveyor Systems</v>
          </cell>
          <cell r="D58" t="str">
            <v>Construction</v>
          </cell>
        </row>
        <row r="59">
          <cell r="A59">
            <v>1532</v>
          </cell>
          <cell r="B59" t="str">
            <v>C</v>
          </cell>
          <cell r="C59" t="str">
            <v>Construction, Erection and Installation Services Signs</v>
          </cell>
          <cell r="D59" t="str">
            <v>Construction</v>
          </cell>
        </row>
        <row r="60">
          <cell r="A60">
            <v>1533</v>
          </cell>
          <cell r="B60" t="str">
            <v>C</v>
          </cell>
          <cell r="C60" t="str">
            <v>Construction, Erection and Installation Services Tanks</v>
          </cell>
          <cell r="D60" t="str">
            <v>Construction</v>
          </cell>
        </row>
        <row r="61">
          <cell r="A61">
            <v>1534</v>
          </cell>
          <cell r="B61" t="str">
            <v>C</v>
          </cell>
          <cell r="C61" t="str">
            <v>Construction, Erection and Installation Services Television Antennae</v>
          </cell>
          <cell r="D61" t="str">
            <v>Construction</v>
          </cell>
        </row>
        <row r="62">
          <cell r="A62">
            <v>1535</v>
          </cell>
          <cell r="B62" t="str">
            <v>C</v>
          </cell>
          <cell r="C62" t="str">
            <v>Construction, Erection and Installation Services Glazier Operations</v>
          </cell>
          <cell r="D62" t="str">
            <v>Construction</v>
          </cell>
        </row>
        <row r="63">
          <cell r="A63">
            <v>1536</v>
          </cell>
          <cell r="B63" t="str">
            <v>C</v>
          </cell>
          <cell r="C63" t="str">
            <v>Construction, Erection and Installation Services Machinery, Industrial (Millwright)</v>
          </cell>
          <cell r="D63" t="str">
            <v>Construction</v>
          </cell>
        </row>
        <row r="64">
          <cell r="A64">
            <v>1537</v>
          </cell>
          <cell r="B64" t="str">
            <v>B</v>
          </cell>
          <cell r="C64" t="str">
            <v>Construction, Erection and Installation Services Machinery, Agricultural</v>
          </cell>
          <cell r="D64" t="str">
            <v>Construction</v>
          </cell>
        </row>
        <row r="65">
          <cell r="A65">
            <v>1621</v>
          </cell>
          <cell r="B65" t="str">
            <v>Exclude</v>
          </cell>
          <cell r="C65" t="str">
            <v>Construction, Erection and Installation Services Bridges</v>
          </cell>
          <cell r="D65" t="str">
            <v>Excluded</v>
          </cell>
        </row>
        <row r="66">
          <cell r="A66">
            <v>1622</v>
          </cell>
          <cell r="B66" t="str">
            <v>Exclude</v>
          </cell>
          <cell r="C66" t="str">
            <v>Construction, Erection and Installation Services Caissons, Coffer Dams</v>
          </cell>
          <cell r="D66" t="str">
            <v>Excluded</v>
          </cell>
        </row>
        <row r="67">
          <cell r="A67">
            <v>1623</v>
          </cell>
          <cell r="B67" t="str">
            <v>Exclude</v>
          </cell>
          <cell r="C67" t="str">
            <v>Construction, Erection and Installation Services Jetties, Breakwaters, Piers, Docks, Levees</v>
          </cell>
          <cell r="D67" t="str">
            <v>Excluded</v>
          </cell>
        </row>
        <row r="68">
          <cell r="A68">
            <v>1624</v>
          </cell>
          <cell r="B68" t="str">
            <v>Exclude</v>
          </cell>
          <cell r="C68" t="str">
            <v>Construction, Erection and Installation Services Dredging</v>
          </cell>
          <cell r="D68" t="str">
            <v>Excluded</v>
          </cell>
        </row>
        <row r="69">
          <cell r="A69">
            <v>1625</v>
          </cell>
          <cell r="B69" t="str">
            <v>Exclude</v>
          </cell>
          <cell r="C69" t="str">
            <v>Construction, Erection and Installation Services Dams, Reservoirs including Hydro-Electric C</v>
          </cell>
          <cell r="D69" t="str">
            <v>Excluded</v>
          </cell>
        </row>
        <row r="70">
          <cell r="A70">
            <v>1631</v>
          </cell>
          <cell r="B70" t="str">
            <v>C</v>
          </cell>
          <cell r="C70" t="str">
            <v>Construction, Erection and Installation Services Highway, Street, Road including Paving, Resurfacing</v>
          </cell>
          <cell r="D70" t="str">
            <v>Construction</v>
          </cell>
        </row>
        <row r="71">
          <cell r="A71">
            <v>1632</v>
          </cell>
          <cell r="B71" t="str">
            <v>A</v>
          </cell>
          <cell r="C71" t="str">
            <v>Construction, Erection and Installation Services Airport Runways, Aprons including Paving</v>
          </cell>
          <cell r="D71" t="str">
            <v>Construction</v>
          </cell>
        </row>
        <row r="72">
          <cell r="A72">
            <v>1633</v>
          </cell>
          <cell r="B72" t="str">
            <v>Exclude</v>
          </cell>
          <cell r="C72" t="str">
            <v>Construction, Erection and Installation Services Pipelines</v>
          </cell>
          <cell r="D72" t="str">
            <v>Excluded</v>
          </cell>
        </row>
        <row r="73">
          <cell r="A73">
            <v>1634</v>
          </cell>
          <cell r="B73" t="str">
            <v>Exclude</v>
          </cell>
          <cell r="C73" t="str">
            <v>Construction, Erection and Installation Services Railroads</v>
          </cell>
          <cell r="D73" t="str">
            <v>Excluded</v>
          </cell>
        </row>
        <row r="74">
          <cell r="A74">
            <v>1635</v>
          </cell>
          <cell r="B74" t="str">
            <v>Exclude</v>
          </cell>
          <cell r="C74" t="str">
            <v>Construction, Erection and Installation Services Subways, Tunnels</v>
          </cell>
          <cell r="D74" t="str">
            <v>Excluded</v>
          </cell>
        </row>
        <row r="75">
          <cell r="A75">
            <v>1636</v>
          </cell>
          <cell r="B75" t="str">
            <v>Exclude</v>
          </cell>
          <cell r="C75" t="str">
            <v>Construction, Erection and Installation Services Gas Mains</v>
          </cell>
          <cell r="D75" t="str">
            <v>Excluded</v>
          </cell>
        </row>
        <row r="76">
          <cell r="A76">
            <v>1637</v>
          </cell>
          <cell r="B76" t="str">
            <v>D</v>
          </cell>
          <cell r="C76" t="str">
            <v>Construction, Erection and Installation Services Sewer, Water Mains, Steam Mains</v>
          </cell>
          <cell r="D76" t="str">
            <v>Construction</v>
          </cell>
        </row>
        <row r="77">
          <cell r="A77">
            <v>1638</v>
          </cell>
          <cell r="B77" t="str">
            <v>Exclude</v>
          </cell>
          <cell r="C77" t="str">
            <v>Construction, Erection and Installation Services Shaft Sinking</v>
          </cell>
          <cell r="D77" t="str">
            <v>Excluded</v>
          </cell>
        </row>
        <row r="78">
          <cell r="A78">
            <v>1711</v>
          </cell>
          <cell r="B78" t="str">
            <v>C</v>
          </cell>
          <cell r="C78" t="str">
            <v>Construction, Erection and Installation Services Plumbing, Including Hot Tubs</v>
          </cell>
          <cell r="D78" t="str">
            <v>Construction</v>
          </cell>
        </row>
        <row r="79">
          <cell r="A79">
            <v>1712</v>
          </cell>
          <cell r="B79" t="str">
            <v>Exclude</v>
          </cell>
          <cell r="C79" t="str">
            <v>Construction, Erection and Installation Services Boilers</v>
          </cell>
          <cell r="D79" t="str">
            <v>Excluded</v>
          </cell>
        </row>
        <row r="80">
          <cell r="A80">
            <v>1713</v>
          </cell>
          <cell r="B80" t="str">
            <v>C</v>
          </cell>
          <cell r="C80" t="str">
            <v>Construction, Erection and Installation Services Steam Fitters</v>
          </cell>
          <cell r="D80" t="str">
            <v>Construction</v>
          </cell>
        </row>
        <row r="81">
          <cell r="A81">
            <v>1714</v>
          </cell>
          <cell r="B81" t="str">
            <v>C</v>
          </cell>
          <cell r="C81" t="str">
            <v>Construction, Erection and Installation Services Automatic Sprinklers</v>
          </cell>
          <cell r="D81" t="str">
            <v>Construction</v>
          </cell>
        </row>
        <row r="82">
          <cell r="A82">
            <v>1715</v>
          </cell>
          <cell r="B82" t="str">
            <v>C</v>
          </cell>
          <cell r="C82" t="str">
            <v>Construction, Erection and Installation Services Heating Equipment and Combined Air Conditioning - Oil or Gas</v>
          </cell>
          <cell r="D82" t="str">
            <v>Construction</v>
          </cell>
        </row>
        <row r="83">
          <cell r="A83">
            <v>1716</v>
          </cell>
          <cell r="B83" t="str">
            <v>C</v>
          </cell>
          <cell r="C83" t="str">
            <v>Construction, Erection and Installation Services Heating Equipment and Combined Air Conditioning - Solid Fuel</v>
          </cell>
          <cell r="D83" t="str">
            <v>Construction</v>
          </cell>
        </row>
        <row r="84">
          <cell r="A84">
            <v>1717</v>
          </cell>
          <cell r="B84" t="str">
            <v>C</v>
          </cell>
          <cell r="C84" t="str">
            <v>Construction, Erection and Installation Services Air Conditioning Equipment including Heat Pumps</v>
          </cell>
          <cell r="D84" t="str">
            <v>Construction</v>
          </cell>
        </row>
        <row r="85">
          <cell r="A85">
            <v>1718</v>
          </cell>
          <cell r="B85" t="str">
            <v>C</v>
          </cell>
          <cell r="C85" t="str">
            <v>Construction, Erection and Installation Services Refrigeration, Commercial</v>
          </cell>
          <cell r="D85" t="str">
            <v>Construction</v>
          </cell>
        </row>
        <row r="86">
          <cell r="A86">
            <v>1719</v>
          </cell>
          <cell r="B86" t="str">
            <v>C</v>
          </cell>
          <cell r="C86" t="str">
            <v>Construction, Erection and Installation Services Solar Energy Contractors</v>
          </cell>
          <cell r="D86" t="str">
            <v>Construction</v>
          </cell>
        </row>
        <row r="87">
          <cell r="A87">
            <v>1720</v>
          </cell>
          <cell r="B87" t="str">
            <v>C</v>
          </cell>
          <cell r="C87" t="str">
            <v>Construction, Erection and Installation Services Water Softening or Treatment Equipment, including Installation</v>
          </cell>
          <cell r="D87" t="str">
            <v>Construction</v>
          </cell>
        </row>
        <row r="88">
          <cell r="A88">
            <v>1731</v>
          </cell>
          <cell r="B88" t="str">
            <v>C</v>
          </cell>
          <cell r="C88" t="str">
            <v>Construction, Erection and Installation Services Wiring including Fixtures, Appliances</v>
          </cell>
          <cell r="D88" t="str">
            <v>Construction</v>
          </cell>
        </row>
        <row r="89">
          <cell r="A89">
            <v>1732</v>
          </cell>
          <cell r="B89" t="str">
            <v>Exclude</v>
          </cell>
          <cell r="C89" t="str">
            <v>Construction, Erection and Installation Services Light, Telephone, Power Lines etc.</v>
          </cell>
          <cell r="D89" t="str">
            <v>Excluded</v>
          </cell>
        </row>
        <row r="90">
          <cell r="A90">
            <v>1733</v>
          </cell>
          <cell r="B90" t="str">
            <v>Exclude</v>
          </cell>
          <cell r="C90" t="str">
            <v>Construction, Erection and Installation Services Underground Cable or Conduit including Inci</v>
          </cell>
          <cell r="D90" t="str">
            <v>Excluded</v>
          </cell>
        </row>
        <row r="91">
          <cell r="A91">
            <v>1734</v>
          </cell>
          <cell r="B91" t="str">
            <v>Exclude</v>
          </cell>
          <cell r="C91" t="str">
            <v>Construction, Erection and Installation Services Underground Cable or Conduit excluding Exca</v>
          </cell>
          <cell r="D91" t="str">
            <v>Excluded</v>
          </cell>
        </row>
        <row r="92">
          <cell r="A92">
            <v>1735</v>
          </cell>
          <cell r="B92" t="str">
            <v>Exclude</v>
          </cell>
          <cell r="C92" t="str">
            <v>Construction, Erection and Installation Services Elevators, Escalators - Instal./Service</v>
          </cell>
          <cell r="D92" t="str">
            <v>Excluded</v>
          </cell>
        </row>
        <row r="93">
          <cell r="A93">
            <v>1736</v>
          </cell>
          <cell r="B93" t="str">
            <v>C</v>
          </cell>
          <cell r="C93" t="str">
            <v>Construction, Erection and Installation Services Electrical Apparatus</v>
          </cell>
          <cell r="D93" t="str">
            <v>Construction</v>
          </cell>
        </row>
        <row r="94">
          <cell r="A94">
            <v>1741</v>
          </cell>
          <cell r="B94" t="str">
            <v>A</v>
          </cell>
          <cell r="C94" t="str">
            <v>Construction, Erection and Installation Services Cement, Concrete Work N.O.C.</v>
          </cell>
          <cell r="D94" t="str">
            <v>Construction</v>
          </cell>
        </row>
        <row r="95">
          <cell r="A95">
            <v>1742</v>
          </cell>
          <cell r="B95" t="str">
            <v>C</v>
          </cell>
          <cell r="C95" t="str">
            <v>Construction, Erection and Installation Services Precast Beams</v>
          </cell>
          <cell r="D95" t="str">
            <v>Construction</v>
          </cell>
        </row>
        <row r="96">
          <cell r="A96">
            <v>1743</v>
          </cell>
          <cell r="B96" t="str">
            <v>C</v>
          </cell>
          <cell r="C96" t="str">
            <v>Construction, Erection and Installation Services Masonry including Bricklaying, Stonework, Tile, Marble, Mosaic, Stuccoing</v>
          </cell>
          <cell r="D96" t="str">
            <v>Construction</v>
          </cell>
        </row>
        <row r="97">
          <cell r="A97">
            <v>1744</v>
          </cell>
          <cell r="B97" t="str">
            <v>C</v>
          </cell>
          <cell r="C97" t="str">
            <v>Construction, Erection and Installation Services Platering, Lathing including Drywall</v>
          </cell>
          <cell r="D97" t="str">
            <v>Construction</v>
          </cell>
        </row>
        <row r="98">
          <cell r="A98">
            <v>1745</v>
          </cell>
          <cell r="B98" t="str">
            <v>C</v>
          </cell>
          <cell r="C98" t="str">
            <v>Construction, Erection and Installation Services Tilework - Not masonry, Sewers, Drains, Ceiling; Terrazzo</v>
          </cell>
          <cell r="D98" t="str">
            <v>Construction</v>
          </cell>
        </row>
        <row r="99">
          <cell r="A99">
            <v>1751</v>
          </cell>
          <cell r="B99" t="str">
            <v>D</v>
          </cell>
          <cell r="C99" t="str">
            <v>Construction, Erection and Installation Services Carpentry - Shop Operations</v>
          </cell>
          <cell r="D99" t="str">
            <v>Construction</v>
          </cell>
        </row>
        <row r="100">
          <cell r="A100">
            <v>1752</v>
          </cell>
          <cell r="B100" t="str">
            <v>D</v>
          </cell>
          <cell r="C100" t="str">
            <v>Construction, Erection and Installation Services Carpentry - Away from Shop</v>
          </cell>
          <cell r="D100" t="str">
            <v>Construction</v>
          </cell>
        </row>
        <row r="101">
          <cell r="A101">
            <v>1753</v>
          </cell>
          <cell r="B101" t="str">
            <v>C</v>
          </cell>
          <cell r="C101" t="str">
            <v>Construction, Erection and Installation Services Insulation of Buildings</v>
          </cell>
          <cell r="D101" t="str">
            <v>Construction</v>
          </cell>
        </row>
        <row r="102">
          <cell r="A102">
            <v>1754</v>
          </cell>
          <cell r="B102" t="str">
            <v>C</v>
          </cell>
          <cell r="C102" t="str">
            <v>Construction, Erection and Installation Services Painting, Decorating excluding spray paint</v>
          </cell>
          <cell r="D102" t="str">
            <v>Construction</v>
          </cell>
        </row>
        <row r="103">
          <cell r="A103">
            <v>1755</v>
          </cell>
          <cell r="B103" t="str">
            <v>D</v>
          </cell>
          <cell r="C103" t="str">
            <v>Construction, Erection and Installation Services Painting, Decorating including spray paint</v>
          </cell>
          <cell r="D103" t="str">
            <v>Construction</v>
          </cell>
        </row>
        <row r="104">
          <cell r="A104">
            <v>1756</v>
          </cell>
          <cell r="B104" t="str">
            <v>C</v>
          </cell>
          <cell r="C104" t="str">
            <v>Construction, Erection and Installation Services House Furnishings, Acoustic Ceilings, Floor Coverings</v>
          </cell>
          <cell r="D104" t="str">
            <v>Construction</v>
          </cell>
        </row>
        <row r="105">
          <cell r="A105">
            <v>1757</v>
          </cell>
          <cell r="B105" t="str">
            <v>C</v>
          </cell>
          <cell r="C105" t="str">
            <v>Construction, Erection and Installation Services Interior Decorator</v>
          </cell>
          <cell r="D105" t="str">
            <v>Construction</v>
          </cell>
        </row>
        <row r="106">
          <cell r="A106">
            <v>1761</v>
          </cell>
          <cell r="B106" t="str">
            <v>C</v>
          </cell>
          <cell r="C106" t="str">
            <v>Construction, Erection and Installation Services Sheet Metal - Shop Only</v>
          </cell>
          <cell r="D106" t="str">
            <v>Construction</v>
          </cell>
        </row>
        <row r="107">
          <cell r="A107">
            <v>1762</v>
          </cell>
          <cell r="B107" t="str">
            <v>C</v>
          </cell>
          <cell r="C107" t="str">
            <v>Construction, Erection and Installation Services Sheet Metal - Away from Shop</v>
          </cell>
          <cell r="D107" t="str">
            <v>Construction</v>
          </cell>
        </row>
        <row r="108">
          <cell r="A108">
            <v>1763</v>
          </cell>
          <cell r="B108" t="str">
            <v>Exclude</v>
          </cell>
          <cell r="C108" t="str">
            <v>Construction, Erection and Installation Services Welding, Cutting, Brazing</v>
          </cell>
          <cell r="D108" t="str">
            <v>Excluded</v>
          </cell>
        </row>
        <row r="109">
          <cell r="A109">
            <v>1764</v>
          </cell>
          <cell r="B109" t="str">
            <v>C</v>
          </cell>
          <cell r="C109" t="str">
            <v>Construction, Erection and Installation Services Erection of Iron ot Steel Structural</v>
          </cell>
          <cell r="D109" t="str">
            <v>Construction</v>
          </cell>
        </row>
        <row r="110">
          <cell r="A110">
            <v>1765</v>
          </cell>
          <cell r="B110" t="str">
            <v>C</v>
          </cell>
          <cell r="C110" t="str">
            <v>Construction, Erection and Installation Services Erection of Iron ot Steel N.O.C.</v>
          </cell>
          <cell r="D110" t="str">
            <v>Construction</v>
          </cell>
        </row>
        <row r="111">
          <cell r="A111">
            <v>1766</v>
          </cell>
          <cell r="B111" t="str">
            <v>C</v>
          </cell>
          <cell r="C111" t="str">
            <v>Construction, Erection and Installation Services Metal Doors, Windows, Awnings</v>
          </cell>
          <cell r="D111" t="str">
            <v>Construction</v>
          </cell>
        </row>
        <row r="112">
          <cell r="A112">
            <v>1770</v>
          </cell>
          <cell r="B112" t="str">
            <v>Exclude</v>
          </cell>
          <cell r="C112" t="str">
            <v>Construction, Erection and Installation Services Drilling, Not Oil or Gas</v>
          </cell>
          <cell r="D112" t="str">
            <v>Excluded</v>
          </cell>
        </row>
        <row r="113">
          <cell r="A113">
            <v>1771</v>
          </cell>
          <cell r="B113" t="str">
            <v>C</v>
          </cell>
          <cell r="C113" t="str">
            <v>Construction, Erection and Installation Services Stevedoring</v>
          </cell>
          <cell r="D113" t="str">
            <v>Construction</v>
          </cell>
        </row>
        <row r="114">
          <cell r="A114">
            <v>1772</v>
          </cell>
          <cell r="B114" t="str">
            <v>Exclude</v>
          </cell>
          <cell r="C114" t="str">
            <v>Construction, Erection and Installation Services Shipwright Operations</v>
          </cell>
          <cell r="D114" t="str">
            <v>Excluded</v>
          </cell>
        </row>
        <row r="115">
          <cell r="A115">
            <v>1773</v>
          </cell>
          <cell r="B115" t="str">
            <v>Exclude</v>
          </cell>
          <cell r="C115" t="str">
            <v>Construction, Erection and Installation Services Marine Wrecking or Demolition</v>
          </cell>
          <cell r="D115" t="str">
            <v>Excluded</v>
          </cell>
        </row>
        <row r="116">
          <cell r="A116">
            <v>1774</v>
          </cell>
          <cell r="B116" t="str">
            <v>Exclude</v>
          </cell>
          <cell r="C116" t="str">
            <v>Construction, Erection and Installation Services Excavation</v>
          </cell>
          <cell r="D116" t="str">
            <v>Excluded</v>
          </cell>
        </row>
        <row r="117">
          <cell r="A117">
            <v>1775</v>
          </cell>
          <cell r="B117" t="str">
            <v>C</v>
          </cell>
          <cell r="C117" t="str">
            <v>Construction, Erection and Installation Services Roofing - Residential (Shingle)</v>
          </cell>
          <cell r="D117" t="str">
            <v>Construction</v>
          </cell>
        </row>
        <row r="118">
          <cell r="A118">
            <v>1776</v>
          </cell>
          <cell r="B118" t="str">
            <v>C</v>
          </cell>
          <cell r="C118" t="str">
            <v>Construction, Erection and Installation Services Roofing - Other (Hot Tar, etc.)</v>
          </cell>
          <cell r="D118" t="str">
            <v>Construction</v>
          </cell>
        </row>
        <row r="119">
          <cell r="A119">
            <v>1777</v>
          </cell>
          <cell r="B119" t="str">
            <v>C</v>
          </cell>
          <cell r="C119" t="str">
            <v>Construction, Erection and Installation Services Waterproofing Operations</v>
          </cell>
          <cell r="D119" t="str">
            <v>Construction</v>
          </cell>
        </row>
        <row r="120">
          <cell r="A120">
            <v>1778</v>
          </cell>
          <cell r="B120" t="str">
            <v>D</v>
          </cell>
          <cell r="C120" t="str">
            <v>Construction, Erection and Installation Services Septic Tank Installation, Service, Repair</v>
          </cell>
          <cell r="D120" t="str">
            <v>Construction</v>
          </cell>
        </row>
        <row r="121">
          <cell r="A121">
            <v>1779</v>
          </cell>
          <cell r="B121" t="str">
            <v>D</v>
          </cell>
          <cell r="C121" t="str">
            <v>Construction, Erection and Installation Services Building Cleaning - Exterior</v>
          </cell>
          <cell r="D121" t="str">
            <v>Construction</v>
          </cell>
        </row>
        <row r="122">
          <cell r="A122">
            <v>1780</v>
          </cell>
          <cell r="B122" t="str">
            <v>B</v>
          </cell>
          <cell r="C122" t="str">
            <v>Construction, Erection and Installation Services Fireproofing - Structures</v>
          </cell>
          <cell r="D122" t="str">
            <v>Construction</v>
          </cell>
        </row>
        <row r="123">
          <cell r="A123">
            <v>1781</v>
          </cell>
          <cell r="B123" t="str">
            <v>Exclude</v>
          </cell>
          <cell r="C123" t="str">
            <v>Construction, Erection and Installation Services Fire Extinguishing Equipment, Servicing, Re</v>
          </cell>
          <cell r="D123" t="str">
            <v>Excluded</v>
          </cell>
        </row>
        <row r="124">
          <cell r="A124">
            <v>1782</v>
          </cell>
          <cell r="B124" t="str">
            <v>Exclude</v>
          </cell>
          <cell r="C124" t="str">
            <v>Construction, Erection and Installation Services Asbestos, Lead, UFI Abatement, Radon Mitiga</v>
          </cell>
          <cell r="D124" t="str">
            <v>Excluded</v>
          </cell>
        </row>
        <row r="125">
          <cell r="A125">
            <v>1783</v>
          </cell>
          <cell r="B125" t="str">
            <v>C</v>
          </cell>
          <cell r="C125" t="str">
            <v>Construction, Erection and Installation Services Non-Destructive Testing Contractors</v>
          </cell>
          <cell r="D125" t="str">
            <v>Construction</v>
          </cell>
        </row>
        <row r="126">
          <cell r="A126">
            <v>1811</v>
          </cell>
          <cell r="B126" t="str">
            <v>C</v>
          </cell>
          <cell r="C126" t="str">
            <v>Construction, Erection and Installation Services Residential - One or Two Family Dwellings</v>
          </cell>
          <cell r="D126" t="str">
            <v>Construction</v>
          </cell>
        </row>
        <row r="127">
          <cell r="A127">
            <v>1812</v>
          </cell>
          <cell r="B127" t="str">
            <v>C</v>
          </cell>
          <cell r="C127" t="str">
            <v>Construction, Erection and Installation Services Residential Construction N.O.C.</v>
          </cell>
          <cell r="D127" t="str">
            <v>Construction</v>
          </cell>
        </row>
        <row r="128">
          <cell r="A128">
            <v>1813</v>
          </cell>
          <cell r="B128" t="str">
            <v>C</v>
          </cell>
          <cell r="C128" t="str">
            <v>Construction, Erection and Installation Services Mobile Homes, Prefabricated Housing - Shop Operations</v>
          </cell>
          <cell r="D128" t="str">
            <v>Construction</v>
          </cell>
        </row>
        <row r="129">
          <cell r="A129">
            <v>1814</v>
          </cell>
          <cell r="B129" t="str">
            <v>C</v>
          </cell>
          <cell r="C129" t="str">
            <v>Construction, Erection and Installation Services Mobile Homes, Prefabricated Housing - Away from Shop (Site)</v>
          </cell>
          <cell r="D129" t="str">
            <v>Construction</v>
          </cell>
        </row>
        <row r="130">
          <cell r="A130">
            <v>1830</v>
          </cell>
          <cell r="B130" t="str">
            <v>D</v>
          </cell>
          <cell r="C130" t="str">
            <v>Construction, Erection and Installation Services Building, Construction of - Not Residential</v>
          </cell>
          <cell r="D130" t="str">
            <v>Construction</v>
          </cell>
        </row>
        <row r="131">
          <cell r="A131">
            <v>1831</v>
          </cell>
          <cell r="B131" t="str">
            <v>A</v>
          </cell>
          <cell r="C131" t="str">
            <v>Construction, Erection and Installation Services Swimming Pools</v>
          </cell>
          <cell r="D131" t="str">
            <v>Construction</v>
          </cell>
        </row>
        <row r="132">
          <cell r="A132">
            <v>1841</v>
          </cell>
          <cell r="B132" t="str">
            <v>D</v>
          </cell>
          <cell r="C132" t="str">
            <v>Real Estate Property Vacant, Idle Buildings</v>
          </cell>
          <cell r="D132" t="str">
            <v>Vacant</v>
          </cell>
        </row>
        <row r="133">
          <cell r="A133">
            <v>1842</v>
          </cell>
          <cell r="B133" t="str">
            <v>D</v>
          </cell>
          <cell r="C133" t="str">
            <v>Real Estate Property Vacant Land</v>
          </cell>
          <cell r="D133" t="str">
            <v>Vacant</v>
          </cell>
        </row>
        <row r="134">
          <cell r="A134">
            <v>2001</v>
          </cell>
          <cell r="B134" t="str">
            <v>C</v>
          </cell>
          <cell r="C134" t="str">
            <v>Manufacturing and Processing Services Meat Packing - Not Stockyards excluding Frozen Foods, Rendering</v>
          </cell>
          <cell r="D134" t="str">
            <v>Manufacturing</v>
          </cell>
        </row>
        <row r="135">
          <cell r="A135">
            <v>2002</v>
          </cell>
          <cell r="B135" t="str">
            <v>C</v>
          </cell>
          <cell r="C135" t="str">
            <v>Manufacturing and Processing Services Meat Packing - With Stockyards excluding Frozen Foods, Rendering</v>
          </cell>
          <cell r="D135" t="str">
            <v>Manufacturing</v>
          </cell>
        </row>
        <row r="136">
          <cell r="A136">
            <v>2003</v>
          </cell>
          <cell r="B136" t="str">
            <v>D</v>
          </cell>
          <cell r="C136" t="str">
            <v>Manufacturing and Processing Services Fish and Seafood Processing (Fresh)</v>
          </cell>
          <cell r="D136" t="str">
            <v>Manufacturing</v>
          </cell>
        </row>
        <row r="137">
          <cell r="A137">
            <v>2011</v>
          </cell>
          <cell r="B137" t="str">
            <v>B</v>
          </cell>
          <cell r="C137" t="str">
            <v>Manufacturing and Processing Services Dairy Products including Eggs, Honey; Creameries</v>
          </cell>
          <cell r="D137" t="str">
            <v>Manufacturing</v>
          </cell>
        </row>
        <row r="138">
          <cell r="A138">
            <v>2021</v>
          </cell>
          <cell r="B138" t="str">
            <v>C</v>
          </cell>
          <cell r="C138" t="str">
            <v>Manufacturing and Processing Services Frozen Foods Processing (Meat, Fish, Seafood, Fruit, Vegetables)</v>
          </cell>
          <cell r="D138" t="str">
            <v>Manufacturing</v>
          </cell>
        </row>
        <row r="139">
          <cell r="A139">
            <v>2022</v>
          </cell>
          <cell r="B139" t="str">
            <v>B</v>
          </cell>
          <cell r="C139" t="str">
            <v>Manufacturing and Processing Services Ice</v>
          </cell>
          <cell r="D139" t="str">
            <v>Manufacturing</v>
          </cell>
        </row>
        <row r="140">
          <cell r="A140">
            <v>2030</v>
          </cell>
          <cell r="B140" t="str">
            <v>C</v>
          </cell>
          <cell r="C140" t="str">
            <v>Manufacturing and Processing Services Canning and Preserving (Meat, Fish, Seafood, Fruit, Vegetables), Jams</v>
          </cell>
          <cell r="D140" t="str">
            <v>Manufacturing</v>
          </cell>
        </row>
        <row r="141">
          <cell r="A141">
            <v>2041</v>
          </cell>
          <cell r="B141" t="str">
            <v>D</v>
          </cell>
          <cell r="C141" t="str">
            <v>Manufacturing and Processing Services Animal Feed (Pet Foods classify as if for Human Consumption)</v>
          </cell>
          <cell r="D141" t="str">
            <v>Manufacturing</v>
          </cell>
        </row>
        <row r="142">
          <cell r="A142">
            <v>2042</v>
          </cell>
          <cell r="B142" t="str">
            <v>D</v>
          </cell>
          <cell r="C142" t="str">
            <v>Manufacturing and Processing Services Grain, Grain Products for Human Consumption including Flour, Cereal</v>
          </cell>
          <cell r="D142" t="str">
            <v>Manufacturing</v>
          </cell>
        </row>
        <row r="143">
          <cell r="A143">
            <v>2043</v>
          </cell>
          <cell r="B143" t="str">
            <v>C</v>
          </cell>
          <cell r="C143" t="str">
            <v>Manufacturing and Processing Services Coffee, Tea, Spice Processing</v>
          </cell>
          <cell r="D143" t="str">
            <v>Manufacturing</v>
          </cell>
        </row>
        <row r="144">
          <cell r="A144">
            <v>2044</v>
          </cell>
          <cell r="B144" t="str">
            <v>D</v>
          </cell>
          <cell r="C144" t="str">
            <v>Manufacturing and Processing Services Seed Processors and Merchants</v>
          </cell>
          <cell r="D144" t="str">
            <v>Manufacturing</v>
          </cell>
        </row>
        <row r="145">
          <cell r="A145">
            <v>2051</v>
          </cell>
          <cell r="B145" t="str">
            <v>C</v>
          </cell>
          <cell r="C145" t="str">
            <v>Manufacturing and Processing Services Bakeries including Pasta Manufacturing</v>
          </cell>
          <cell r="D145" t="str">
            <v>Manufacturing</v>
          </cell>
        </row>
        <row r="146">
          <cell r="A146">
            <v>2052</v>
          </cell>
          <cell r="B146" t="str">
            <v>C</v>
          </cell>
          <cell r="C146" t="str">
            <v>Manufacturing and Processing Services Confectionery, Cocoa or Chocolate Manufacturing</v>
          </cell>
          <cell r="D146" t="str">
            <v>Manufacturing</v>
          </cell>
        </row>
        <row r="147">
          <cell r="A147">
            <v>2060</v>
          </cell>
          <cell r="B147" t="str">
            <v>C</v>
          </cell>
          <cell r="C147" t="str">
            <v>Manufacturing and Processing Services Sugar, Syrup, Molasses Refineries</v>
          </cell>
          <cell r="D147" t="str">
            <v>Manufacturing</v>
          </cell>
        </row>
        <row r="148">
          <cell r="A148">
            <v>2070</v>
          </cell>
          <cell r="B148" t="str">
            <v>A</v>
          </cell>
          <cell r="C148" t="str">
            <v>Manufacturing and Processing Services Distillers - Liquor, Alcohol Distilling</v>
          </cell>
          <cell r="D148" t="str">
            <v>Manufacturing</v>
          </cell>
        </row>
        <row r="149">
          <cell r="A149">
            <v>2081</v>
          </cell>
          <cell r="B149" t="str">
            <v>A</v>
          </cell>
          <cell r="C149" t="str">
            <v>Manufacturing and Processing Services Breweries, Wineries, Malt Houses, Vinegar Distillers</v>
          </cell>
          <cell r="D149" t="str">
            <v>Manufacturing</v>
          </cell>
        </row>
        <row r="150">
          <cell r="A150">
            <v>2082</v>
          </cell>
          <cell r="B150" t="str">
            <v>B</v>
          </cell>
          <cell r="C150" t="str">
            <v>Manufacturing and Processing Services Soft Drinks, Water, other Non-Alcoholic Beverages</v>
          </cell>
          <cell r="D150" t="str">
            <v>Manufacturing</v>
          </cell>
        </row>
        <row r="151">
          <cell r="A151">
            <v>2090</v>
          </cell>
          <cell r="B151" t="str">
            <v>Exclude</v>
          </cell>
          <cell r="C151" t="str">
            <v>Manufacturing and Processing Services Oil, Fat Manufacturing (Animal or Vegetable) including</v>
          </cell>
          <cell r="D151" t="str">
            <v>Excluded</v>
          </cell>
        </row>
        <row r="152">
          <cell r="A152">
            <v>2100</v>
          </cell>
          <cell r="B152" t="str">
            <v>Exclude</v>
          </cell>
          <cell r="C152" t="str">
            <v>Manufacturing and Processing Services Meat, Poultry Rendering; Fish Oil, Fish Meal Manufactu</v>
          </cell>
          <cell r="D152" t="str">
            <v>Excluded</v>
          </cell>
        </row>
        <row r="153">
          <cell r="A153">
            <v>2110</v>
          </cell>
          <cell r="B153" t="str">
            <v>Exclude</v>
          </cell>
          <cell r="C153" t="str">
            <v>Manufacturing and Processing Services Tobacco Products</v>
          </cell>
          <cell r="D153" t="str">
            <v>Excluded</v>
          </cell>
        </row>
        <row r="154">
          <cell r="A154">
            <v>2291</v>
          </cell>
          <cell r="B154" t="str">
            <v>D</v>
          </cell>
          <cell r="C154" t="str">
            <v>Manufacturing and Processing Services Fabric and Textile Mills, Knitting, Spinning, Weaving - Acetate, Celanese, Cotton, Felt, Linens, Rayon, Twine</v>
          </cell>
          <cell r="D154" t="str">
            <v>Manufacturing</v>
          </cell>
        </row>
        <row r="155">
          <cell r="A155">
            <v>2292</v>
          </cell>
          <cell r="B155" t="str">
            <v>D</v>
          </cell>
          <cell r="C155" t="str">
            <v>Manufacturing and Processing Services Fabric and Textile Mills, Knitting, Spinning, Weaving - Other Fibres</v>
          </cell>
          <cell r="D155" t="str">
            <v>Manufacturing</v>
          </cell>
        </row>
        <row r="156">
          <cell r="A156">
            <v>2300</v>
          </cell>
          <cell r="B156" t="str">
            <v>D</v>
          </cell>
          <cell r="C156" t="str">
            <v>Manufacturing and Processing Services Carpet, Rug Manufacturing</v>
          </cell>
          <cell r="D156" t="str">
            <v>Manufacturing</v>
          </cell>
        </row>
        <row r="157">
          <cell r="A157">
            <v>2310</v>
          </cell>
          <cell r="B157" t="str">
            <v>D</v>
          </cell>
          <cell r="C157" t="str">
            <v>Manufacturing and Processing Services Men's and Boys' Wear - not 2311 or 2331</v>
          </cell>
          <cell r="D157" t="str">
            <v>Manufacturing</v>
          </cell>
        </row>
        <row r="158">
          <cell r="A158">
            <v>2311</v>
          </cell>
          <cell r="B158" t="str">
            <v>D</v>
          </cell>
          <cell r="C158" t="str">
            <v>Manufacturing and Processing Services Gloves, Hats, Underwear, Beachwear, Accessories - Men's and Boys'</v>
          </cell>
          <cell r="D158" t="str">
            <v>Manufacturing</v>
          </cell>
        </row>
        <row r="159">
          <cell r="A159">
            <v>2330</v>
          </cell>
          <cell r="B159" t="str">
            <v>D</v>
          </cell>
          <cell r="C159" t="str">
            <v>Manufacturing and Processing Services Women's and Girls' Wear - N.O.C. including Synthetic Furs, Suits, Dresses not 2331 or 2332</v>
          </cell>
          <cell r="D159" t="str">
            <v>Manufacturing</v>
          </cell>
        </row>
        <row r="160">
          <cell r="A160">
            <v>2331</v>
          </cell>
          <cell r="B160" t="str">
            <v>Exclude</v>
          </cell>
          <cell r="C160" t="str">
            <v>Manufacturing and Processing Services Furs, Pelts, Articles Thereof</v>
          </cell>
          <cell r="D160" t="str">
            <v>Excluded</v>
          </cell>
        </row>
        <row r="161">
          <cell r="A161">
            <v>2332</v>
          </cell>
          <cell r="B161" t="str">
            <v>D</v>
          </cell>
          <cell r="C161" t="str">
            <v>Manufacturing and Processing Services Gloves, Millinery, Lingerie, Beachwear, Accessories - Women's and Girls'</v>
          </cell>
          <cell r="D161" t="str">
            <v>Manufacturing</v>
          </cell>
        </row>
        <row r="162">
          <cell r="A162">
            <v>2351</v>
          </cell>
          <cell r="B162" t="str">
            <v>D</v>
          </cell>
          <cell r="C162" t="str">
            <v>Manufacturing and Processing Services Draperies, Tapestries</v>
          </cell>
          <cell r="D162" t="str">
            <v>Manufacturing</v>
          </cell>
        </row>
        <row r="163">
          <cell r="A163">
            <v>2352</v>
          </cell>
          <cell r="B163" t="str">
            <v>D</v>
          </cell>
          <cell r="C163" t="str">
            <v>Manufacturing and Processing Services Burlap Bags, Canvas, Awnings, Tents, Rope, Sails; Cloth Goods N.O.C.</v>
          </cell>
          <cell r="D163" t="str">
            <v>Manufacturing</v>
          </cell>
        </row>
        <row r="164">
          <cell r="A164">
            <v>2353</v>
          </cell>
          <cell r="B164" t="str">
            <v>C</v>
          </cell>
          <cell r="C164" t="str">
            <v>Construction, Erection and Installation Services Tent Erection, Removal, Repair (off Premises)</v>
          </cell>
          <cell r="D164" t="str">
            <v>Construction</v>
          </cell>
        </row>
        <row r="165">
          <cell r="A165">
            <v>2420</v>
          </cell>
          <cell r="B165" t="str">
            <v>D</v>
          </cell>
          <cell r="C165" t="str">
            <v>Manufacturing and Processing Services Sawmills, Plywood, Veneer, Planing Mills</v>
          </cell>
          <cell r="D165" t="str">
            <v>Manufacturing</v>
          </cell>
        </row>
        <row r="166">
          <cell r="A166">
            <v>2490</v>
          </cell>
          <cell r="B166" t="str">
            <v>D</v>
          </cell>
          <cell r="C166" t="str">
            <v>Manufacturing and Processing Services Wood Products Manufacturing, Woodworking Shops N.O.C.</v>
          </cell>
          <cell r="D166" t="str">
            <v>Manufacturing</v>
          </cell>
        </row>
        <row r="167">
          <cell r="A167">
            <v>2491</v>
          </cell>
          <cell r="B167" t="str">
            <v>C</v>
          </cell>
          <cell r="C167" t="str">
            <v>Manufacturing and Processing Services Wood Preserving, Dry Kilns</v>
          </cell>
          <cell r="D167" t="str">
            <v>Manufacturing</v>
          </cell>
        </row>
        <row r="168">
          <cell r="A168">
            <v>2492</v>
          </cell>
          <cell r="B168" t="str">
            <v>C</v>
          </cell>
          <cell r="C168" t="str">
            <v>Manufacturing and Processing Services Boxes, Barrels, Crates, Pallets -Wood</v>
          </cell>
          <cell r="D168" t="str">
            <v>Manufacturing</v>
          </cell>
        </row>
        <row r="169">
          <cell r="A169">
            <v>2493</v>
          </cell>
          <cell r="B169" t="str">
            <v>D</v>
          </cell>
          <cell r="C169" t="str">
            <v>Manufacturing and Processing Services Furniture - Wood, Wicker, Rattan - not Upholstered</v>
          </cell>
          <cell r="D169" t="str">
            <v>Manufacturing</v>
          </cell>
        </row>
        <row r="170">
          <cell r="A170">
            <v>2494</v>
          </cell>
          <cell r="B170" t="str">
            <v>D</v>
          </cell>
          <cell r="C170" t="str">
            <v>Manufacturing and Processing Services Boatbuilding - Wood</v>
          </cell>
          <cell r="D170" t="str">
            <v>Manufacturing</v>
          </cell>
        </row>
        <row r="171">
          <cell r="A171">
            <v>2495</v>
          </cell>
          <cell r="B171" t="str">
            <v>D</v>
          </cell>
          <cell r="C171" t="str">
            <v>Manufacturing and Processing Services Roof Timbers - Manufacturing</v>
          </cell>
          <cell r="D171" t="str">
            <v>Manufacturing</v>
          </cell>
        </row>
        <row r="172">
          <cell r="A172">
            <v>2591</v>
          </cell>
          <cell r="B172" t="str">
            <v>C</v>
          </cell>
          <cell r="C172" t="str">
            <v>Manufacturing and Processing Services Upholstered Furniture Manufacturing</v>
          </cell>
          <cell r="D172" t="str">
            <v>Manufacturing</v>
          </cell>
        </row>
        <row r="173">
          <cell r="A173">
            <v>2592</v>
          </cell>
          <cell r="B173" t="str">
            <v>D</v>
          </cell>
          <cell r="C173" t="str">
            <v>Manufacturing and Processing Services Mattress, Pillows, Cushion, Bedding, Quilt Manufacturing</v>
          </cell>
          <cell r="D173" t="str">
            <v>Manufacturing</v>
          </cell>
        </row>
        <row r="174">
          <cell r="A174">
            <v>2620</v>
          </cell>
          <cell r="B174" t="str">
            <v>D</v>
          </cell>
          <cell r="C174" t="str">
            <v>Manufacturing and Processing Services Pulp and Paper Mills</v>
          </cell>
          <cell r="D174" t="str">
            <v>Manufacturing</v>
          </cell>
        </row>
        <row r="175">
          <cell r="A175">
            <v>2631</v>
          </cell>
          <cell r="B175" t="str">
            <v>C</v>
          </cell>
          <cell r="C175" t="str">
            <v>Manufacturing and Processing Services Paper Converting</v>
          </cell>
          <cell r="D175" t="str">
            <v>Manufacturing</v>
          </cell>
        </row>
        <row r="176">
          <cell r="A176">
            <v>2632</v>
          </cell>
          <cell r="B176" t="str">
            <v>C</v>
          </cell>
          <cell r="C176" t="str">
            <v>Manufacturing and Processing Services Paper Products (Bags, Boxes, Containers)</v>
          </cell>
          <cell r="D176" t="str">
            <v>Manufacturing</v>
          </cell>
        </row>
        <row r="177">
          <cell r="A177">
            <v>2633</v>
          </cell>
          <cell r="B177" t="str">
            <v>C</v>
          </cell>
          <cell r="C177" t="str">
            <v>Manufacturing and Processing Services Stationery</v>
          </cell>
          <cell r="D177" t="str">
            <v>Manufacturing</v>
          </cell>
        </row>
        <row r="178">
          <cell r="A178">
            <v>2710</v>
          </cell>
          <cell r="B178" t="str">
            <v>C</v>
          </cell>
          <cell r="C178" t="str">
            <v>Manufacturing and Processing Services Newspapers and Magazine Publishing, Printing</v>
          </cell>
          <cell r="D178" t="str">
            <v>Manufacturing</v>
          </cell>
        </row>
        <row r="179">
          <cell r="A179">
            <v>2750</v>
          </cell>
          <cell r="B179" t="str">
            <v>C</v>
          </cell>
          <cell r="C179" t="str">
            <v>Manufacturing and Processing Services Commercial Printing, Publishing, Electrotyping, Typesetting, Photo Engraving, Book Binding, Silkscreening</v>
          </cell>
          <cell r="D179" t="str">
            <v>Manufacturing</v>
          </cell>
        </row>
        <row r="180">
          <cell r="A180">
            <v>2811</v>
          </cell>
          <cell r="B180" t="str">
            <v>Exclude</v>
          </cell>
          <cell r="C180" t="str">
            <v>Manufacturing and Processing Services Acids, Petrochemicals, Chemicals N.O.C. including Ammo</v>
          </cell>
          <cell r="D180" t="str">
            <v>Excluded</v>
          </cell>
        </row>
        <row r="181">
          <cell r="A181">
            <v>2812</v>
          </cell>
          <cell r="B181" t="str">
            <v>D</v>
          </cell>
          <cell r="C181" t="str">
            <v>Manufacturing and Processing Services Gases, Incombustible Industrial (Argon, Helium, CO2)</v>
          </cell>
          <cell r="D181" t="str">
            <v>Manufacturing</v>
          </cell>
        </row>
        <row r="182">
          <cell r="A182">
            <v>2813</v>
          </cell>
          <cell r="B182" t="str">
            <v>Exclude</v>
          </cell>
          <cell r="C182" t="str">
            <v>Manufacturing and Processing Services Gases, Other than Incombustible Industrial</v>
          </cell>
          <cell r="D182" t="str">
            <v>Excluded</v>
          </cell>
        </row>
        <row r="183">
          <cell r="A183">
            <v>2814</v>
          </cell>
          <cell r="B183" t="str">
            <v>Exclude</v>
          </cell>
          <cell r="C183" t="str">
            <v>Manufacturing and Processing Services Pesticides, Herbicides, Insecticides</v>
          </cell>
          <cell r="D183" t="str">
            <v>Excluded</v>
          </cell>
        </row>
        <row r="184">
          <cell r="A184">
            <v>2815</v>
          </cell>
          <cell r="B184" t="str">
            <v>Exclude</v>
          </cell>
          <cell r="C184" t="str">
            <v>Manufacturing and Processing Services Paints, Varnish, Lacquer</v>
          </cell>
          <cell r="D184" t="str">
            <v>Excluded</v>
          </cell>
        </row>
        <row r="185">
          <cell r="A185">
            <v>2816</v>
          </cell>
          <cell r="B185" t="str">
            <v>C</v>
          </cell>
          <cell r="C185" t="str">
            <v>Manufacturing and Processing Services Printers Ink, Aniline Dyes and Pigments</v>
          </cell>
          <cell r="D185" t="str">
            <v>Manufacturing</v>
          </cell>
        </row>
        <row r="186">
          <cell r="A186">
            <v>2817</v>
          </cell>
          <cell r="B186" t="str">
            <v>D</v>
          </cell>
          <cell r="C186" t="str">
            <v>Manufacturing and Processing Services Radioactive Isotopes</v>
          </cell>
          <cell r="D186" t="str">
            <v>Manufacturing</v>
          </cell>
        </row>
        <row r="187">
          <cell r="A187">
            <v>2820</v>
          </cell>
          <cell r="B187" t="str">
            <v>D</v>
          </cell>
          <cell r="C187" t="str">
            <v>Manufacturing and Processing Services Plastics, Synthetic Resins and Fibres N.O.C. (Acrilan, Fiberglass, Nylon, Rayon, Artificial Silk)</v>
          </cell>
          <cell r="D187" t="str">
            <v>Manufacturing</v>
          </cell>
        </row>
        <row r="188">
          <cell r="A188">
            <v>2832</v>
          </cell>
          <cell r="B188" t="str">
            <v>B</v>
          </cell>
          <cell r="C188" t="str">
            <v>Manufacturing and Processing Services Cosmetics, Perfumes, Hair/Skin Preparations</v>
          </cell>
          <cell r="D188" t="str">
            <v>Manufacturing</v>
          </cell>
        </row>
        <row r="189">
          <cell r="A189">
            <v>2833</v>
          </cell>
          <cell r="B189" t="str">
            <v>A</v>
          </cell>
          <cell r="C189" t="str">
            <v>Manufacturing and Processing Services Drugs, Pharmaceuticals, Patent Medicines - Low Hazard</v>
          </cell>
          <cell r="D189" t="str">
            <v>Manufacturing</v>
          </cell>
        </row>
        <row r="190">
          <cell r="A190">
            <v>2834</v>
          </cell>
          <cell r="B190" t="str">
            <v>A</v>
          </cell>
          <cell r="C190" t="str">
            <v>Manufacturing and Processing Services Drugs, Pharmaceuticals, Patent Medicines - Moderate Hazard</v>
          </cell>
          <cell r="D190" t="str">
            <v>Manufacturing</v>
          </cell>
        </row>
        <row r="191">
          <cell r="A191">
            <v>2835</v>
          </cell>
          <cell r="B191" t="str">
            <v>A</v>
          </cell>
          <cell r="C191" t="str">
            <v>Manufacturing and Processing Services Drugs, Pharmaceuticals, Patent Medicines - High Hazard</v>
          </cell>
          <cell r="D191" t="str">
            <v>Manufacturing</v>
          </cell>
        </row>
        <row r="192">
          <cell r="A192">
            <v>2840</v>
          </cell>
          <cell r="B192" t="str">
            <v>D</v>
          </cell>
          <cell r="C192" t="str">
            <v>Manufacturing and Processing Services Soap, Soap Powder, Detergent, Shampoo Manufacturing</v>
          </cell>
          <cell r="D192" t="str">
            <v>Manufacturing</v>
          </cell>
        </row>
        <row r="193">
          <cell r="A193">
            <v>2850</v>
          </cell>
          <cell r="B193" t="str">
            <v>Exclude</v>
          </cell>
          <cell r="C193" t="str">
            <v>Manufacturing and Processing Services Explosives, Ammunition, Fertilizer using Ammonium Manu</v>
          </cell>
          <cell r="D193" t="str">
            <v>Excluded</v>
          </cell>
        </row>
        <row r="194">
          <cell r="A194">
            <v>2860</v>
          </cell>
          <cell r="B194" t="str">
            <v>Exclude</v>
          </cell>
          <cell r="C194" t="str">
            <v>Manufacturing and Processing Services Fireworks, Match Manufacturing</v>
          </cell>
          <cell r="D194" t="str">
            <v>Excluded</v>
          </cell>
        </row>
        <row r="195">
          <cell r="A195">
            <v>2871</v>
          </cell>
          <cell r="B195" t="str">
            <v>Exclude</v>
          </cell>
          <cell r="C195" t="str">
            <v>Manufacturing and Processing Services Fertilizer - Not Ammonium Nitrate</v>
          </cell>
          <cell r="D195" t="str">
            <v>Excluded</v>
          </cell>
        </row>
        <row r="196">
          <cell r="A196">
            <v>2872</v>
          </cell>
          <cell r="B196" t="str">
            <v>D</v>
          </cell>
          <cell r="C196" t="str">
            <v>Manufacturing and Processing Services Adhesives, Glue, Mucilage, Paste</v>
          </cell>
          <cell r="D196" t="str">
            <v>Manufacturing</v>
          </cell>
        </row>
        <row r="197">
          <cell r="A197">
            <v>2873</v>
          </cell>
          <cell r="B197" t="str">
            <v>D</v>
          </cell>
          <cell r="C197" t="str">
            <v>Manufacturing and Processing Services Borax, Phosphate, Salt, Sulphur Refining, Potash Work excluding Mining</v>
          </cell>
          <cell r="D197" t="str">
            <v>Manufacturing</v>
          </cell>
        </row>
        <row r="198">
          <cell r="A198">
            <v>2875</v>
          </cell>
          <cell r="B198" t="str">
            <v>C</v>
          </cell>
          <cell r="C198" t="str">
            <v>Manufacturing and Processing Services Chemicals - N.O.C. Low Hazard</v>
          </cell>
          <cell r="D198" t="str">
            <v>Manufacturing</v>
          </cell>
        </row>
        <row r="199">
          <cell r="A199">
            <v>2876</v>
          </cell>
          <cell r="B199" t="str">
            <v>C</v>
          </cell>
          <cell r="C199" t="str">
            <v>Manufacturing and Processing Services Chemicals - N.O.C. Moderate Hazard</v>
          </cell>
          <cell r="D199" t="str">
            <v>Manufacturing</v>
          </cell>
        </row>
        <row r="200">
          <cell r="A200">
            <v>2877</v>
          </cell>
          <cell r="B200" t="str">
            <v>D</v>
          </cell>
          <cell r="C200" t="str">
            <v>Manufacturing and Processing Services Chemicals - N.O.C. High Hazard</v>
          </cell>
          <cell r="D200" t="str">
            <v>Manufacturing</v>
          </cell>
        </row>
        <row r="201">
          <cell r="A201">
            <v>2950</v>
          </cell>
          <cell r="B201" t="str">
            <v>C</v>
          </cell>
          <cell r="C201" t="str">
            <v>Manufacturing and Processing Services Asphalt Products Manufacturing including Roofing Products, Linoleum</v>
          </cell>
          <cell r="D201" t="str">
            <v>Manufacturing</v>
          </cell>
        </row>
        <row r="202">
          <cell r="A202">
            <v>2981</v>
          </cell>
          <cell r="B202" t="str">
            <v>Exclude</v>
          </cell>
          <cell r="C202" t="str">
            <v>Manufacturing and Processing Services Mineral Oil, Lubricants, Petrochemical including Aspha</v>
          </cell>
          <cell r="D202" t="str">
            <v>Excluded</v>
          </cell>
        </row>
        <row r="203">
          <cell r="A203">
            <v>2982</v>
          </cell>
          <cell r="B203" t="str">
            <v>D</v>
          </cell>
          <cell r="C203" t="str">
            <v>Manufacturing and Processing Services Coal Billets, Briquettes, Coke</v>
          </cell>
          <cell r="D203" t="str">
            <v>Manufacturing</v>
          </cell>
        </row>
        <row r="204">
          <cell r="A204">
            <v>2990</v>
          </cell>
          <cell r="B204" t="str">
            <v>D</v>
          </cell>
          <cell r="C204" t="str">
            <v>Manufacturing and Processing Services Wax Products Manufacturing including Polishes, Dressings, Waxes, Candles</v>
          </cell>
          <cell r="D204" t="str">
            <v>Manufacturing</v>
          </cell>
        </row>
        <row r="205">
          <cell r="A205">
            <v>3062</v>
          </cell>
          <cell r="B205" t="str">
            <v>Exclude</v>
          </cell>
          <cell r="C205" t="str">
            <v>Manufacturing and Processing Services Rubber Reclaiming</v>
          </cell>
          <cell r="D205" t="str">
            <v>Excluded</v>
          </cell>
        </row>
        <row r="206">
          <cell r="A206">
            <v>3063</v>
          </cell>
          <cell r="B206" t="str">
            <v>Exclude</v>
          </cell>
          <cell r="C206" t="str">
            <v>Manufacturing and Processing Services Tires, Tubes excluding Retreading</v>
          </cell>
          <cell r="D206" t="str">
            <v>Excluded</v>
          </cell>
        </row>
        <row r="207">
          <cell r="A207">
            <v>3064</v>
          </cell>
          <cell r="B207" t="str">
            <v>C</v>
          </cell>
          <cell r="C207" t="str">
            <v>Manufacturing and Processing Services Rubber Goods excluding Tires, Tubes - Low, Non Combustible</v>
          </cell>
          <cell r="D207" t="str">
            <v>Manufacturing</v>
          </cell>
        </row>
        <row r="208">
          <cell r="A208">
            <v>3065</v>
          </cell>
          <cell r="B208" t="str">
            <v>C</v>
          </cell>
          <cell r="C208" t="str">
            <v>Manufacturing and Processing Services Rubber Goods excluding Tires, Tubes - Medium, Combustible, Free Burning</v>
          </cell>
          <cell r="D208" t="str">
            <v>Manufacturing</v>
          </cell>
        </row>
        <row r="209">
          <cell r="A209">
            <v>3066</v>
          </cell>
          <cell r="B209" t="str">
            <v>C</v>
          </cell>
          <cell r="C209" t="str">
            <v>Manufacturing and Processing Services Rubber Goods excluding Tires, Tubes - High, Rapid Burning</v>
          </cell>
          <cell r="D209" t="str">
            <v>Manufacturing</v>
          </cell>
        </row>
        <row r="210">
          <cell r="A210">
            <v>3071</v>
          </cell>
          <cell r="B210" t="str">
            <v>C</v>
          </cell>
          <cell r="C210" t="str">
            <v>Manufacturing and Processing Services Signs - Plastic</v>
          </cell>
          <cell r="D210" t="str">
            <v>Manufacturing</v>
          </cell>
        </row>
        <row r="211">
          <cell r="A211">
            <v>3072</v>
          </cell>
          <cell r="B211" t="str">
            <v>C</v>
          </cell>
          <cell r="C211" t="str">
            <v>Manufacturing and Processing Services Film (Photographic, X-Ray, Other), Recording Media, Compact Discs</v>
          </cell>
          <cell r="D211" t="str">
            <v>Manufacturing</v>
          </cell>
        </row>
        <row r="212">
          <cell r="A212">
            <v>3073</v>
          </cell>
          <cell r="B212" t="str">
            <v>C</v>
          </cell>
          <cell r="C212" t="str">
            <v>Manufacturing and Processing Services Plastic, Bone, Celluloid and Shell Products</v>
          </cell>
          <cell r="D212" t="str">
            <v>Manufacturing</v>
          </cell>
        </row>
        <row r="213">
          <cell r="A213">
            <v>3191</v>
          </cell>
          <cell r="B213" t="str">
            <v>C</v>
          </cell>
          <cell r="C213" t="str">
            <v>Manufacturing and Processing Services Tanneries</v>
          </cell>
          <cell r="D213" t="str">
            <v>Manufacturing</v>
          </cell>
        </row>
        <row r="214">
          <cell r="A214">
            <v>3192</v>
          </cell>
          <cell r="B214" t="str">
            <v>D</v>
          </cell>
          <cell r="C214" t="str">
            <v>Manufacturing and Processing Services Leather Manufacturing, excluding Footwear</v>
          </cell>
          <cell r="D214" t="str">
            <v>Manufacturing</v>
          </cell>
        </row>
        <row r="215">
          <cell r="A215">
            <v>3193</v>
          </cell>
          <cell r="B215" t="str">
            <v>D</v>
          </cell>
          <cell r="C215" t="str">
            <v>Manufacturing and Processing Services Footwear Manufacturing</v>
          </cell>
          <cell r="D215" t="str">
            <v>Manufacturing</v>
          </cell>
        </row>
        <row r="216">
          <cell r="A216">
            <v>3281</v>
          </cell>
          <cell r="B216" t="str">
            <v>C</v>
          </cell>
          <cell r="C216" t="str">
            <v>Manufacturing and Processing Services Glass, Ceramics, Porcelain, Pottery Manufacturing; Plaster Statuary, Ornaments</v>
          </cell>
          <cell r="D216" t="str">
            <v>Manufacturing</v>
          </cell>
        </row>
        <row r="217">
          <cell r="A217">
            <v>3282</v>
          </cell>
          <cell r="B217" t="str">
            <v>C</v>
          </cell>
          <cell r="C217" t="str">
            <v>Manufacturing and Processing Services Glassware Manufacturing</v>
          </cell>
          <cell r="D217" t="str">
            <v>Manufacturing</v>
          </cell>
        </row>
        <row r="218">
          <cell r="A218">
            <v>3291</v>
          </cell>
          <cell r="B218" t="str">
            <v>A</v>
          </cell>
          <cell r="C218" t="str">
            <v>Manufacturing and Processing Services Cement, Concrete, Plaster Products excluding Ready Mix Concrete</v>
          </cell>
          <cell r="D218" t="str">
            <v>Manufacturing</v>
          </cell>
        </row>
        <row r="219">
          <cell r="A219">
            <v>3292</v>
          </cell>
          <cell r="B219" t="str">
            <v>A</v>
          </cell>
          <cell r="C219" t="str">
            <v>Manufacturing and Processing Services Ready Mix Concrete</v>
          </cell>
          <cell r="D219" t="str">
            <v>Manufacturing</v>
          </cell>
        </row>
        <row r="220">
          <cell r="A220">
            <v>3293</v>
          </cell>
          <cell r="B220" t="str">
            <v>B</v>
          </cell>
          <cell r="C220" t="str">
            <v>Manufacturing and Processing Services Brick, Clay, Similar Refractory Products</v>
          </cell>
          <cell r="D220" t="str">
            <v>Manufacturing</v>
          </cell>
        </row>
        <row r="221">
          <cell r="A221">
            <v>3294</v>
          </cell>
          <cell r="B221" t="str">
            <v>A</v>
          </cell>
          <cell r="C221" t="str">
            <v>Manufacturing and Processing Services Precast Concrete for Construction</v>
          </cell>
          <cell r="D221" t="str">
            <v>Manufacturing</v>
          </cell>
        </row>
        <row r="222">
          <cell r="A222">
            <v>3295</v>
          </cell>
          <cell r="B222" t="str">
            <v>C</v>
          </cell>
          <cell r="C222" t="str">
            <v>Manufacturing and Processing Services Slate Milling, Cutting, Stone Polishing, Grinding Operations, Monuments</v>
          </cell>
          <cell r="D222" t="str">
            <v>Manufacturing</v>
          </cell>
        </row>
        <row r="223">
          <cell r="A223">
            <v>3296</v>
          </cell>
          <cell r="B223" t="str">
            <v>D</v>
          </cell>
          <cell r="C223" t="str">
            <v>Manufacturing and Processing Services Soapstone and its Products, Talc</v>
          </cell>
          <cell r="D223" t="str">
            <v>Manufacturing</v>
          </cell>
        </row>
        <row r="224">
          <cell r="A224">
            <v>3297</v>
          </cell>
          <cell r="B224" t="str">
            <v>B</v>
          </cell>
          <cell r="C224" t="str">
            <v>Manufacturing and Processing Services Abrasive Manufacturing</v>
          </cell>
          <cell r="D224" t="str">
            <v>Manufacturing</v>
          </cell>
        </row>
        <row r="225">
          <cell r="A225">
            <v>3298</v>
          </cell>
          <cell r="B225" t="str">
            <v>Exclude</v>
          </cell>
          <cell r="C225" t="str">
            <v>Manufacturing and Processing Services Asbestos, Asbestos Product Manufacturing</v>
          </cell>
          <cell r="D225" t="str">
            <v>Excluded</v>
          </cell>
        </row>
        <row r="226">
          <cell r="A226">
            <v>3320</v>
          </cell>
          <cell r="B226" t="str">
            <v>C</v>
          </cell>
          <cell r="C226" t="str">
            <v>Manufacturing and Processing Services Metal Works or Foundries - Primary Ferrous</v>
          </cell>
          <cell r="D226" t="str">
            <v>Manufacturing</v>
          </cell>
        </row>
        <row r="227">
          <cell r="A227">
            <v>3360</v>
          </cell>
          <cell r="B227" t="str">
            <v>C</v>
          </cell>
          <cell r="C227" t="str">
            <v>Manufacturing and Processing Services Metal Works or Foundries - Primary Non-Ferrous</v>
          </cell>
          <cell r="D227" t="str">
            <v>Manufacturing</v>
          </cell>
        </row>
        <row r="228">
          <cell r="A228">
            <v>3491</v>
          </cell>
          <cell r="B228" t="str">
            <v>B</v>
          </cell>
          <cell r="C228" t="str">
            <v>Manufacturing and Processing Services Radio, Television, Audio, Video Equipment</v>
          </cell>
          <cell r="D228" t="str">
            <v>Manufacturing</v>
          </cell>
        </row>
        <row r="229">
          <cell r="A229">
            <v>3492</v>
          </cell>
          <cell r="B229" t="str">
            <v>A</v>
          </cell>
          <cell r="C229" t="str">
            <v>Manufacturing and Processing Services Personal Computers, Business Machines, Calculators</v>
          </cell>
          <cell r="D229" t="str">
            <v>Manufacturing</v>
          </cell>
        </row>
        <row r="230">
          <cell r="A230">
            <v>3493</v>
          </cell>
          <cell r="B230" t="str">
            <v>A</v>
          </cell>
          <cell r="C230" t="str">
            <v>Manufacturing and Processing Services Computer Systems Large or Mainframe including Tape Drives etc.</v>
          </cell>
          <cell r="D230" t="str">
            <v>Manufacturing</v>
          </cell>
        </row>
        <row r="231">
          <cell r="A231">
            <v>3494</v>
          </cell>
          <cell r="B231" t="str">
            <v>B</v>
          </cell>
          <cell r="C231" t="str">
            <v>Manufacturing and Processing Services Communications Equipment, N.O.C. excluding Media</v>
          </cell>
          <cell r="D231" t="str">
            <v>Manufacturing</v>
          </cell>
        </row>
        <row r="232">
          <cell r="A232">
            <v>3495</v>
          </cell>
          <cell r="B232" t="str">
            <v>B</v>
          </cell>
          <cell r="C232" t="str">
            <v>Manufacturing and Processing Services Electronic Components and Semi-Conductors; Electronic Games</v>
          </cell>
          <cell r="D232" t="str">
            <v>Manufacturing</v>
          </cell>
        </row>
        <row r="233">
          <cell r="A233">
            <v>3570</v>
          </cell>
          <cell r="B233" t="str">
            <v>B</v>
          </cell>
          <cell r="C233" t="str">
            <v>Manufacturing and Processing Services Electrical Products Manufacturing N.O.C.</v>
          </cell>
          <cell r="D233" t="str">
            <v>Manufacturing</v>
          </cell>
        </row>
        <row r="234">
          <cell r="A234">
            <v>3571</v>
          </cell>
          <cell r="B234" t="str">
            <v>B</v>
          </cell>
          <cell r="C234" t="str">
            <v>Manufacturing and Processing Services Electrical Products for Application to Body</v>
          </cell>
          <cell r="D234" t="str">
            <v>Manufacturing</v>
          </cell>
        </row>
        <row r="235">
          <cell r="A235">
            <v>3572</v>
          </cell>
          <cell r="B235" t="str">
            <v>C</v>
          </cell>
          <cell r="C235" t="str">
            <v>Manufacturing and Processing Services Heating Equipment - Electrical</v>
          </cell>
          <cell r="D235" t="str">
            <v>Manufacturing</v>
          </cell>
        </row>
        <row r="236">
          <cell r="A236">
            <v>3573</v>
          </cell>
          <cell r="B236" t="str">
            <v>C</v>
          </cell>
          <cell r="C236" t="str">
            <v>Manufacturing and Processing Services Household Appliances, Vending Machines</v>
          </cell>
          <cell r="D236" t="str">
            <v>Manufacturing</v>
          </cell>
        </row>
        <row r="237">
          <cell r="A237">
            <v>3574</v>
          </cell>
          <cell r="B237" t="str">
            <v>B</v>
          </cell>
          <cell r="C237" t="str">
            <v>Manufacturing and Processing Services Refrigeration Equipment - Industrial</v>
          </cell>
          <cell r="D237" t="str">
            <v>Manufacturing</v>
          </cell>
        </row>
        <row r="238">
          <cell r="A238">
            <v>3575</v>
          </cell>
          <cell r="B238" t="str">
            <v>B</v>
          </cell>
          <cell r="C238" t="str">
            <v>Manufacturing and Processing Services Air Conditioning Equipment including Heat Pumps</v>
          </cell>
          <cell r="D238" t="str">
            <v>Manufacturing</v>
          </cell>
        </row>
        <row r="239">
          <cell r="A239">
            <v>3576</v>
          </cell>
          <cell r="B239" t="str">
            <v>B</v>
          </cell>
          <cell r="C239" t="str">
            <v>Manufacturing and Processing Services Alarm Systems Manufacturing</v>
          </cell>
          <cell r="D239" t="str">
            <v>Manufacturing</v>
          </cell>
        </row>
        <row r="240">
          <cell r="A240">
            <v>3590</v>
          </cell>
          <cell r="B240" t="str">
            <v>C</v>
          </cell>
          <cell r="C240" t="str">
            <v>Manufacturing and Processing Services Metal Products Manufacturing - Light N.O.C.</v>
          </cell>
          <cell r="D240" t="str">
            <v>Manufacturing</v>
          </cell>
        </row>
        <row r="241">
          <cell r="A241">
            <v>3591</v>
          </cell>
          <cell r="B241" t="str">
            <v>C</v>
          </cell>
          <cell r="C241" t="str">
            <v>Manufacturing and Processing Services Boatbuilding - Metal</v>
          </cell>
          <cell r="D241" t="str">
            <v>Manufacturing</v>
          </cell>
        </row>
        <row r="242">
          <cell r="A242">
            <v>3592</v>
          </cell>
          <cell r="B242" t="str">
            <v>C</v>
          </cell>
          <cell r="C242" t="str">
            <v>Manufacturing and Processing Services Metal Furniture - Not Upholstered</v>
          </cell>
          <cell r="D242" t="str">
            <v>Manufacturing</v>
          </cell>
        </row>
        <row r="243">
          <cell r="A243">
            <v>3593</v>
          </cell>
          <cell r="B243" t="str">
            <v>C</v>
          </cell>
          <cell r="C243" t="str">
            <v>Manufacturing and Processing Services Heating Apparatus</v>
          </cell>
          <cell r="D243" t="str">
            <v>Manufacturing</v>
          </cell>
        </row>
        <row r="244">
          <cell r="A244">
            <v>3594</v>
          </cell>
          <cell r="B244" t="str">
            <v>C</v>
          </cell>
          <cell r="C244" t="str">
            <v>Manufacturing and Processing Services Housewares including Cutlery</v>
          </cell>
          <cell r="D244" t="str">
            <v>Manufacturing</v>
          </cell>
        </row>
        <row r="245">
          <cell r="A245">
            <v>3595</v>
          </cell>
          <cell r="B245" t="str">
            <v>C</v>
          </cell>
          <cell r="C245" t="str">
            <v>Manufacturing and Processing Services Plumbing Supplies</v>
          </cell>
          <cell r="D245" t="str">
            <v>Manufacturing</v>
          </cell>
        </row>
        <row r="246">
          <cell r="A246">
            <v>3596</v>
          </cell>
          <cell r="B246" t="str">
            <v>B</v>
          </cell>
          <cell r="C246" t="str">
            <v>Manufacturing and Processing Services Signs excluding Fluorescent and Neon</v>
          </cell>
          <cell r="D246" t="str">
            <v>Manufacturing</v>
          </cell>
        </row>
        <row r="247">
          <cell r="A247">
            <v>3597</v>
          </cell>
          <cell r="B247" t="str">
            <v>C</v>
          </cell>
          <cell r="C247" t="str">
            <v>Manufacturing and Processing Services Electroplating</v>
          </cell>
          <cell r="D247" t="str">
            <v>Manufacturing</v>
          </cell>
        </row>
        <row r="248">
          <cell r="A248">
            <v>3690</v>
          </cell>
          <cell r="B248" t="str">
            <v>C</v>
          </cell>
          <cell r="C248" t="str">
            <v>Manufacturing and Processing Services Metal Products Manufacturing - Heavy N.O.C.</v>
          </cell>
          <cell r="D248" t="str">
            <v>Manufacturing</v>
          </cell>
        </row>
        <row r="249">
          <cell r="A249">
            <v>3691</v>
          </cell>
          <cell r="B249" t="str">
            <v>Exclude</v>
          </cell>
          <cell r="C249" t="str">
            <v>Manufacturing and Processing Services Boilers, Pressure Vessels</v>
          </cell>
          <cell r="D249" t="str">
            <v>Excluded</v>
          </cell>
        </row>
        <row r="250">
          <cell r="A250">
            <v>3693</v>
          </cell>
          <cell r="B250" t="str">
            <v>C</v>
          </cell>
          <cell r="C250" t="str">
            <v>Manufacturing and Processing Services Elevators, Escalators</v>
          </cell>
          <cell r="D250" t="str">
            <v>Manufacturing</v>
          </cell>
        </row>
        <row r="251">
          <cell r="A251">
            <v>3694</v>
          </cell>
          <cell r="B251" t="str">
            <v>A</v>
          </cell>
          <cell r="C251" t="str">
            <v>Manufacturing and Processing Services Agricultural Machinery</v>
          </cell>
          <cell r="D251" t="str">
            <v>Manufacturing</v>
          </cell>
        </row>
        <row r="252">
          <cell r="A252">
            <v>3695</v>
          </cell>
          <cell r="B252" t="str">
            <v>C</v>
          </cell>
          <cell r="C252" t="str">
            <v>Manufacturing and Processing Services Machinery, N.O.C.</v>
          </cell>
          <cell r="D252" t="str">
            <v>Manufacturing</v>
          </cell>
        </row>
        <row r="253">
          <cell r="A253">
            <v>3730</v>
          </cell>
          <cell r="B253" t="str">
            <v>B</v>
          </cell>
          <cell r="C253" t="str">
            <v>Manufacturing and Processing Services Boatbuilding excluding Wood, Metal</v>
          </cell>
          <cell r="D253" t="str">
            <v>Manufacturing</v>
          </cell>
        </row>
        <row r="254">
          <cell r="A254">
            <v>3790</v>
          </cell>
          <cell r="B254" t="str">
            <v>C</v>
          </cell>
          <cell r="C254" t="str">
            <v>Manufacturing and Processing Services Transportation Equipment Manufacturing N.O.C. including Bicycles</v>
          </cell>
          <cell r="D254" t="str">
            <v>Manufacturing</v>
          </cell>
        </row>
        <row r="255">
          <cell r="A255">
            <v>3791</v>
          </cell>
          <cell r="B255" t="str">
            <v>C</v>
          </cell>
          <cell r="C255" t="str">
            <v>Manufacturing and Processing Services Cars, Trucks, Buses</v>
          </cell>
          <cell r="D255" t="str">
            <v>Manufacturing</v>
          </cell>
        </row>
        <row r="256">
          <cell r="A256">
            <v>3792</v>
          </cell>
          <cell r="B256" t="str">
            <v>C</v>
          </cell>
          <cell r="C256" t="str">
            <v>Manufacturing and Processing Services Motorcycles, Mopeds, Snow Vehicles</v>
          </cell>
          <cell r="D256" t="str">
            <v>Manufacturing</v>
          </cell>
        </row>
        <row r="257">
          <cell r="A257">
            <v>3793</v>
          </cell>
          <cell r="B257" t="str">
            <v>C</v>
          </cell>
          <cell r="C257" t="str">
            <v>Manufacturing and Processing Services Trailers, Camper Units</v>
          </cell>
          <cell r="D257" t="str">
            <v>Manufacturing</v>
          </cell>
        </row>
        <row r="258">
          <cell r="A258">
            <v>3794</v>
          </cell>
          <cell r="B258" t="str">
            <v>C</v>
          </cell>
          <cell r="C258" t="str">
            <v>Manufacturing and Processing Services Automobile Wheel Assembly, Brakes or Steering Parts</v>
          </cell>
          <cell r="D258" t="str">
            <v>Manufacturing</v>
          </cell>
        </row>
        <row r="259">
          <cell r="A259">
            <v>3795</v>
          </cell>
          <cell r="B259" t="str">
            <v>C</v>
          </cell>
          <cell r="C259" t="str">
            <v>Manufacturing and Processing Services Automobile Operating Parts N.O.C.</v>
          </cell>
          <cell r="D259" t="str">
            <v>Manufacturing</v>
          </cell>
        </row>
        <row r="260">
          <cell r="A260">
            <v>3796</v>
          </cell>
          <cell r="B260" t="str">
            <v>C</v>
          </cell>
          <cell r="C260" t="str">
            <v>Manufacturing and Processing Services Automobile Body Parts, Accessories, Non-Operating Parts</v>
          </cell>
          <cell r="D260" t="str">
            <v>Manufacturing</v>
          </cell>
        </row>
        <row r="261">
          <cell r="A261">
            <v>3797</v>
          </cell>
          <cell r="B261" t="str">
            <v>A</v>
          </cell>
          <cell r="C261" t="str">
            <v>Manufacturing and Processing Services Aircraft and Components</v>
          </cell>
          <cell r="D261" t="str">
            <v>Manufacturing</v>
          </cell>
        </row>
        <row r="262">
          <cell r="A262">
            <v>3798</v>
          </cell>
          <cell r="B262" t="str">
            <v>Exclude</v>
          </cell>
          <cell r="C262" t="str">
            <v>Manufacturing and Processing Services Shipbuilding, Dry Dock</v>
          </cell>
          <cell r="D262" t="str">
            <v>Excluded</v>
          </cell>
        </row>
        <row r="263">
          <cell r="A263">
            <v>3799</v>
          </cell>
          <cell r="B263" t="str">
            <v>B</v>
          </cell>
          <cell r="C263" t="str">
            <v>Manufacturing and Processing Services Railway Rolling Stock including Locomotives</v>
          </cell>
          <cell r="D263" t="str">
            <v>Manufacturing</v>
          </cell>
        </row>
        <row r="264">
          <cell r="A264">
            <v>3820</v>
          </cell>
          <cell r="B264" t="str">
            <v>B</v>
          </cell>
          <cell r="C264" t="str">
            <v>Manufacturing and Processing Services Precision Equipment N.O.C.</v>
          </cell>
          <cell r="D264" t="str">
            <v>Manufacturing</v>
          </cell>
        </row>
        <row r="265">
          <cell r="A265">
            <v>3821</v>
          </cell>
          <cell r="B265" t="str">
            <v>B</v>
          </cell>
          <cell r="C265" t="str">
            <v>Manufacturing and Processing Services Photographic (Cameras, Enlargers, etc.) excluding Film, Chemicals</v>
          </cell>
          <cell r="D265" t="str">
            <v>Manufacturing</v>
          </cell>
        </row>
        <row r="266">
          <cell r="A266">
            <v>3822</v>
          </cell>
          <cell r="B266" t="str">
            <v>B</v>
          </cell>
          <cell r="C266" t="str">
            <v>Manufacturing and Processing Services Optical (Binoculard, Eyeglasses, Microscopes, etc.)</v>
          </cell>
          <cell r="D266" t="str">
            <v>Manufacturing</v>
          </cell>
        </row>
        <row r="267">
          <cell r="A267">
            <v>3824</v>
          </cell>
          <cell r="B267" t="str">
            <v>B</v>
          </cell>
          <cell r="C267" t="str">
            <v>Manufacturing and Processing Services Drafting, Engineering, Machinist, Surveying</v>
          </cell>
          <cell r="D267" t="str">
            <v>Manufacturing</v>
          </cell>
        </row>
        <row r="268">
          <cell r="A268">
            <v>3825</v>
          </cell>
          <cell r="B268" t="str">
            <v>B</v>
          </cell>
          <cell r="C268" t="str">
            <v>Manufacturing and Processing Services Prosthetic, Orthopedic, Ambulation Devices other than Optical</v>
          </cell>
          <cell r="D268" t="str">
            <v>Manufacturing</v>
          </cell>
        </row>
        <row r="269">
          <cell r="A269">
            <v>3826</v>
          </cell>
          <cell r="B269" t="str">
            <v>A</v>
          </cell>
          <cell r="C269" t="str">
            <v>Manufacturing and Processing Services Scientific Instruments N.O.C.</v>
          </cell>
          <cell r="D269" t="str">
            <v>Manufacturing</v>
          </cell>
        </row>
        <row r="270">
          <cell r="A270">
            <v>3827</v>
          </cell>
          <cell r="B270" t="str">
            <v>B</v>
          </cell>
          <cell r="C270" t="str">
            <v>Manufacturing and Processing Services Dental, Hospital and Surgical Supplies - Expendable</v>
          </cell>
          <cell r="D270" t="str">
            <v>Manufacturing</v>
          </cell>
        </row>
        <row r="271">
          <cell r="A271">
            <v>3828</v>
          </cell>
          <cell r="B271" t="str">
            <v>B</v>
          </cell>
          <cell r="C271" t="str">
            <v>Manufacturing and Processing Services Dental, Hospital and Surgical Supplies - Nonexpendable</v>
          </cell>
          <cell r="D271" t="str">
            <v>Manufacturing</v>
          </cell>
        </row>
        <row r="272">
          <cell r="A272">
            <v>3829</v>
          </cell>
          <cell r="B272" t="str">
            <v>B</v>
          </cell>
          <cell r="C272" t="str">
            <v>Manufacturing and Processing Services Dental, Hospital and Surgical Supplies - Instruments</v>
          </cell>
          <cell r="D272" t="str">
            <v>Manufacturing</v>
          </cell>
        </row>
        <row r="273">
          <cell r="A273">
            <v>3871</v>
          </cell>
          <cell r="B273" t="str">
            <v>B</v>
          </cell>
          <cell r="C273" t="str">
            <v>Manufacturing and Processing Services Clocks</v>
          </cell>
          <cell r="D273" t="str">
            <v>Manufacturing</v>
          </cell>
        </row>
        <row r="274">
          <cell r="A274">
            <v>3872</v>
          </cell>
          <cell r="B274" t="str">
            <v>C</v>
          </cell>
          <cell r="C274" t="str">
            <v>Manufacturing and Processing Services Costume, Novelty Jewellery ($50 limit/article)</v>
          </cell>
          <cell r="D274" t="str">
            <v>Manufacturing</v>
          </cell>
        </row>
        <row r="275">
          <cell r="A275">
            <v>3873</v>
          </cell>
          <cell r="B275" t="str">
            <v>D</v>
          </cell>
          <cell r="C275" t="str">
            <v>Manufacturing and Processing Services Jewellery, Watches, Precious Stones, Silversmiths, Gold/Silver Platers</v>
          </cell>
          <cell r="D275" t="str">
            <v>Manufacturing</v>
          </cell>
        </row>
        <row r="276">
          <cell r="A276">
            <v>3891</v>
          </cell>
          <cell r="B276" t="str">
            <v>C</v>
          </cell>
          <cell r="C276" t="str">
            <v>Real Estate Property Multiple Occupancy Manufacturing - Owner's Risk Only</v>
          </cell>
          <cell r="D276" t="str">
            <v>Manufacturing</v>
          </cell>
        </row>
        <row r="277">
          <cell r="A277">
            <v>3892</v>
          </cell>
          <cell r="B277" t="str">
            <v>B</v>
          </cell>
          <cell r="C277" t="str">
            <v>Real Estate Property Condominium - Multiple Occupancy Manufacturing</v>
          </cell>
          <cell r="D277" t="str">
            <v>Manufacturing</v>
          </cell>
        </row>
        <row r="278">
          <cell r="A278">
            <v>3960</v>
          </cell>
          <cell r="B278" t="str">
            <v>D</v>
          </cell>
          <cell r="C278" t="str">
            <v>Manufacturing and Processing Services Broom, Brushes, Mop Manufacturing</v>
          </cell>
          <cell r="D278" t="str">
            <v>Manufacturing</v>
          </cell>
        </row>
        <row r="279">
          <cell r="A279">
            <v>3970</v>
          </cell>
          <cell r="B279" t="str">
            <v>C</v>
          </cell>
          <cell r="C279" t="str">
            <v>Manufacturing and Processing Services Excelsior Manufacturing</v>
          </cell>
          <cell r="D279" t="str">
            <v>Manufacturing</v>
          </cell>
        </row>
        <row r="280">
          <cell r="A280">
            <v>3980</v>
          </cell>
          <cell r="B280" t="str">
            <v>C</v>
          </cell>
          <cell r="C280" t="str">
            <v>Manufacturing and Processing Services Recreational Products N.O.C.; Paintings; Pictures; Notions; Musical Instruments; Artificial Flowers</v>
          </cell>
          <cell r="D280" t="str">
            <v>Manufacturing</v>
          </cell>
        </row>
        <row r="281">
          <cell r="A281">
            <v>3981</v>
          </cell>
          <cell r="B281" t="str">
            <v>B</v>
          </cell>
          <cell r="C281" t="str">
            <v>Manufacturing and Processing Services Athletic Protective Equipment</v>
          </cell>
          <cell r="D281" t="str">
            <v>Manufacturing</v>
          </cell>
        </row>
        <row r="282">
          <cell r="A282">
            <v>3982</v>
          </cell>
          <cell r="B282" t="str">
            <v>Exclude</v>
          </cell>
          <cell r="C282" t="str">
            <v>Manufacturing and Processing Services Firearms</v>
          </cell>
          <cell r="D282" t="str">
            <v>Excluded</v>
          </cell>
        </row>
        <row r="283">
          <cell r="A283">
            <v>3983</v>
          </cell>
          <cell r="B283" t="str">
            <v>C</v>
          </cell>
          <cell r="C283" t="str">
            <v>Manufacturing and Processing Services Sporting Goods excluding Firearms, Protective Equipment</v>
          </cell>
          <cell r="D283" t="str">
            <v>Manufacturing</v>
          </cell>
        </row>
        <row r="284">
          <cell r="A284">
            <v>3984</v>
          </cell>
          <cell r="B284" t="str">
            <v>C</v>
          </cell>
          <cell r="C284" t="str">
            <v>Manufacturing and Processing Services Toys, Hobby and Handicraft Equipment, Artist Supplies</v>
          </cell>
          <cell r="D284" t="str">
            <v>Manufacturing</v>
          </cell>
        </row>
        <row r="285">
          <cell r="A285">
            <v>3991</v>
          </cell>
          <cell r="B285" t="str">
            <v>B</v>
          </cell>
          <cell r="C285" t="str">
            <v>Real Estate Property Industrial Plazas - Owner's Risk (Multiple Tenants)</v>
          </cell>
          <cell r="D285" t="str">
            <v>Building Owners</v>
          </cell>
        </row>
        <row r="286">
          <cell r="A286">
            <v>3992</v>
          </cell>
          <cell r="B286" t="str">
            <v>B</v>
          </cell>
          <cell r="C286" t="str">
            <v>Real Estate Property Condominium - Multiple Occupancy Industrial Plaza</v>
          </cell>
          <cell r="D286" t="str">
            <v>Condominium</v>
          </cell>
        </row>
        <row r="287">
          <cell r="A287">
            <v>4000</v>
          </cell>
          <cell r="B287" t="str">
            <v>C</v>
          </cell>
          <cell r="C287" t="str">
            <v>Transport Services Railroad Operations including Shop Operation, Railway Car Barns</v>
          </cell>
          <cell r="D287" t="str">
            <v>Transport Services</v>
          </cell>
        </row>
        <row r="288">
          <cell r="A288">
            <v>4111</v>
          </cell>
          <cell r="B288" t="str">
            <v>Exclude</v>
          </cell>
          <cell r="C288" t="str">
            <v>Transport Services Armoured Cars</v>
          </cell>
          <cell r="D288" t="str">
            <v>Excluded</v>
          </cell>
        </row>
        <row r="289">
          <cell r="A289">
            <v>4112</v>
          </cell>
          <cell r="B289" t="str">
            <v>B</v>
          </cell>
          <cell r="C289" t="str">
            <v>Transport Services Bus, Streetcar, Subway Transit Operation</v>
          </cell>
          <cell r="D289" t="str">
            <v>Transport Services</v>
          </cell>
        </row>
        <row r="290">
          <cell r="A290">
            <v>4113</v>
          </cell>
          <cell r="B290" t="str">
            <v>B</v>
          </cell>
          <cell r="C290" t="str">
            <v>Transport Services Bus Terminal excluding Garage (4780)</v>
          </cell>
          <cell r="D290" t="str">
            <v>Transport Services</v>
          </cell>
        </row>
        <row r="291">
          <cell r="A291">
            <v>4114</v>
          </cell>
          <cell r="B291" t="str">
            <v>C</v>
          </cell>
          <cell r="C291" t="str">
            <v>Transport Services Highway, Bridge, Tunnel Operation</v>
          </cell>
          <cell r="D291" t="str">
            <v>Transport Services</v>
          </cell>
        </row>
        <row r="292">
          <cell r="A292">
            <v>4115</v>
          </cell>
          <cell r="B292" t="str">
            <v>D</v>
          </cell>
          <cell r="C292" t="str">
            <v>Transport Services Taxis, Limousines, Ambulances</v>
          </cell>
          <cell r="D292" t="str">
            <v>Transport Services</v>
          </cell>
        </row>
        <row r="293">
          <cell r="A293">
            <v>4116</v>
          </cell>
          <cell r="B293" t="str">
            <v>C</v>
          </cell>
          <cell r="C293" t="str">
            <v>Transport Services Teams (Bakery, Dairy, Ice, Express Co.)</v>
          </cell>
          <cell r="D293" t="str">
            <v>Transport Services</v>
          </cell>
        </row>
        <row r="294">
          <cell r="A294">
            <v>4117</v>
          </cell>
          <cell r="B294" t="str">
            <v>D</v>
          </cell>
          <cell r="C294" t="str">
            <v>Transport Services Truckmen (Hauling for Others) excluding Warehousing</v>
          </cell>
          <cell r="D294" t="str">
            <v>Transport Services</v>
          </cell>
        </row>
        <row r="295">
          <cell r="A295">
            <v>4118</v>
          </cell>
          <cell r="B295" t="str">
            <v>C</v>
          </cell>
          <cell r="C295" t="str">
            <v>Transport Services Courier Service, Letter Service</v>
          </cell>
          <cell r="D295" t="str">
            <v>Transport Services</v>
          </cell>
        </row>
        <row r="296">
          <cell r="A296">
            <v>4119</v>
          </cell>
          <cell r="B296" t="str">
            <v>C</v>
          </cell>
          <cell r="C296" t="str">
            <v>Transport Services Charter and School Bus and Handicapped Transportation</v>
          </cell>
          <cell r="D296" t="str">
            <v>Transport Services</v>
          </cell>
        </row>
        <row r="297">
          <cell r="A297">
            <v>4120</v>
          </cell>
          <cell r="B297" t="str">
            <v>A</v>
          </cell>
          <cell r="C297" t="str">
            <v>Transport Services Air Terminal, Air Transportation Service</v>
          </cell>
          <cell r="D297" t="str">
            <v>Transport Services</v>
          </cell>
        </row>
        <row r="298">
          <cell r="A298">
            <v>4210</v>
          </cell>
          <cell r="B298" t="str">
            <v>Exclude</v>
          </cell>
          <cell r="C298" t="str">
            <v>Warehousing Services Grain Elevator - Terminal</v>
          </cell>
          <cell r="D298" t="str">
            <v>Excluded</v>
          </cell>
        </row>
        <row r="299">
          <cell r="A299">
            <v>4220</v>
          </cell>
          <cell r="B299" t="str">
            <v>Exclude</v>
          </cell>
          <cell r="C299" t="str">
            <v>Warehousing Services Grain Elevator - Country</v>
          </cell>
          <cell r="D299" t="str">
            <v>Excluded</v>
          </cell>
        </row>
        <row r="300">
          <cell r="A300">
            <v>4221</v>
          </cell>
          <cell r="B300" t="str">
            <v>Exclude</v>
          </cell>
          <cell r="C300" t="str">
            <v>Warehousing Services Grain, Seed, Bean Warehouse</v>
          </cell>
          <cell r="D300" t="str">
            <v>Excluded</v>
          </cell>
        </row>
        <row r="301">
          <cell r="A301">
            <v>4231</v>
          </cell>
          <cell r="B301" t="str">
            <v>Exclude</v>
          </cell>
          <cell r="C301" t="str">
            <v>Warehousing Services Tobacco</v>
          </cell>
          <cell r="D301" t="str">
            <v>Excluded</v>
          </cell>
        </row>
        <row r="302">
          <cell r="A302">
            <v>4241</v>
          </cell>
          <cell r="B302" t="str">
            <v>D</v>
          </cell>
          <cell r="C302" t="str">
            <v>Warehousing Services Farm Products</v>
          </cell>
          <cell r="D302" t="str">
            <v>Farming Industry</v>
          </cell>
        </row>
        <row r="303">
          <cell r="A303">
            <v>4251</v>
          </cell>
          <cell r="B303" t="str">
            <v>C</v>
          </cell>
          <cell r="C303" t="str">
            <v>Warehousing Services Refrigerated (Cold Storage Lockers)</v>
          </cell>
          <cell r="D303" t="str">
            <v>Warehouse</v>
          </cell>
        </row>
        <row r="304">
          <cell r="A304">
            <v>4261</v>
          </cell>
          <cell r="B304" t="str">
            <v>A</v>
          </cell>
          <cell r="C304" t="str">
            <v>Warehousing Services Household Goods - Public Rental Units</v>
          </cell>
          <cell r="D304" t="str">
            <v>Warehouse</v>
          </cell>
        </row>
        <row r="305">
          <cell r="A305">
            <v>4262</v>
          </cell>
          <cell r="B305" t="str">
            <v>A</v>
          </cell>
          <cell r="C305" t="str">
            <v>Warehousing Services Household Goods - Storage Only</v>
          </cell>
          <cell r="D305" t="str">
            <v>Warehouse</v>
          </cell>
        </row>
        <row r="306">
          <cell r="A306">
            <v>4263</v>
          </cell>
          <cell r="B306" t="str">
            <v>B</v>
          </cell>
          <cell r="C306" t="str">
            <v>Warehousing Services Household Goods - Storage and Moving, Handling, Packing</v>
          </cell>
          <cell r="D306" t="str">
            <v>Warehouse</v>
          </cell>
        </row>
        <row r="307">
          <cell r="A307">
            <v>4273</v>
          </cell>
          <cell r="B307" t="str">
            <v>Exclude</v>
          </cell>
          <cell r="C307" t="str">
            <v>Warehousing Services General Merchandise - Storage Only - No Fibres, Oils, Petrochemicals, R</v>
          </cell>
          <cell r="D307" t="str">
            <v>Excluded</v>
          </cell>
        </row>
        <row r="308">
          <cell r="A308">
            <v>4274</v>
          </cell>
          <cell r="B308" t="str">
            <v>Exclude</v>
          </cell>
          <cell r="C308" t="str">
            <v>Warehousing Services General Merchandise - Storage Only - With Fibres, Oils, Petrochemicals,</v>
          </cell>
          <cell r="D308" t="str">
            <v>Excluded</v>
          </cell>
        </row>
        <row r="309">
          <cell r="A309">
            <v>4275</v>
          </cell>
          <cell r="B309" t="str">
            <v>B</v>
          </cell>
          <cell r="C309" t="str">
            <v>Warehousing Services General Merchandise - Storage and Moving, Handling, Packing, No Fibres, Oils, Petrochemicals, Rags, Fireworks, Matches, Explosives</v>
          </cell>
          <cell r="D309" t="str">
            <v>Warehouse</v>
          </cell>
        </row>
        <row r="310">
          <cell r="A310">
            <v>4276</v>
          </cell>
          <cell r="B310" t="str">
            <v>Exclude</v>
          </cell>
          <cell r="C310" t="str">
            <v>Warehousing Services General Merchandise - Storage and Moving, Handling, Packing, With Fibre</v>
          </cell>
          <cell r="D310" t="str">
            <v>Excluded</v>
          </cell>
        </row>
        <row r="311">
          <cell r="A311">
            <v>4277</v>
          </cell>
          <cell r="B311" t="str">
            <v>A</v>
          </cell>
          <cell r="C311" t="str">
            <v>Warehousing Services Electronic Media Storage Centres</v>
          </cell>
          <cell r="D311" t="str">
            <v>Warehouse</v>
          </cell>
        </row>
        <row r="312">
          <cell r="A312">
            <v>4281</v>
          </cell>
          <cell r="B312" t="str">
            <v>C</v>
          </cell>
          <cell r="C312" t="str">
            <v>Warehousing Services Whiskey, Distilled Spirits Warehousing</v>
          </cell>
          <cell r="D312" t="str">
            <v>Warehouse</v>
          </cell>
        </row>
        <row r="313">
          <cell r="A313">
            <v>4290</v>
          </cell>
          <cell r="B313" t="str">
            <v>C</v>
          </cell>
          <cell r="C313" t="str">
            <v>Warehousing Services Transportation Terminal -Motor Freight (incidental garage)</v>
          </cell>
          <cell r="D313" t="str">
            <v>Warehouse</v>
          </cell>
        </row>
        <row r="314">
          <cell r="A314">
            <v>4461</v>
          </cell>
          <cell r="B314" t="str">
            <v>D</v>
          </cell>
          <cell r="C314" t="str">
            <v>Warehousing Services Coal, Ore, Bulk Transfer Waterfront Operations</v>
          </cell>
          <cell r="D314" t="str">
            <v>Warehouse</v>
          </cell>
        </row>
        <row r="315">
          <cell r="A315">
            <v>4462</v>
          </cell>
          <cell r="B315" t="str">
            <v>Exclude</v>
          </cell>
          <cell r="C315" t="str">
            <v>Warehousing Services Wharf, Waterfront Properties N.O.C.</v>
          </cell>
          <cell r="D315" t="str">
            <v>Excluded</v>
          </cell>
        </row>
        <row r="316">
          <cell r="A316">
            <v>4470</v>
          </cell>
          <cell r="B316" t="str">
            <v>C</v>
          </cell>
          <cell r="C316" t="str">
            <v>Transport Services Water Transportation Services N.O.C.</v>
          </cell>
          <cell r="D316" t="str">
            <v>Transport Services</v>
          </cell>
        </row>
        <row r="317">
          <cell r="A317">
            <v>4471</v>
          </cell>
          <cell r="B317" t="str">
            <v>D</v>
          </cell>
          <cell r="C317" t="str">
            <v>Transport Services Boat Dealers</v>
          </cell>
          <cell r="D317" t="str">
            <v>Transport Services</v>
          </cell>
        </row>
        <row r="318">
          <cell r="A318">
            <v>4472</v>
          </cell>
          <cell r="B318" t="str">
            <v>D</v>
          </cell>
          <cell r="C318" t="str">
            <v>Transport Services Marinas - Boat Operation, Non-Owned</v>
          </cell>
          <cell r="D318" t="str">
            <v>Transport Services</v>
          </cell>
        </row>
        <row r="319">
          <cell r="A319">
            <v>4473</v>
          </cell>
          <cell r="B319" t="str">
            <v>D</v>
          </cell>
          <cell r="C319" t="str">
            <v>Transport Services Marinas - Boat Repairs including Marine Railway</v>
          </cell>
          <cell r="D319" t="str">
            <v>Transport Services</v>
          </cell>
        </row>
        <row r="320">
          <cell r="A320">
            <v>4474</v>
          </cell>
          <cell r="B320" t="str">
            <v>D</v>
          </cell>
          <cell r="C320" t="str">
            <v>Transport Services Marinas - Boat Rentals, Rowboats, Canoes, Skiffs, Dinghies</v>
          </cell>
          <cell r="D320" t="str">
            <v>Transport Services</v>
          </cell>
        </row>
        <row r="321">
          <cell r="A321">
            <v>4475</v>
          </cell>
          <cell r="B321" t="str">
            <v>D</v>
          </cell>
          <cell r="C321" t="str">
            <v>Transport Services Marinas - Boat Rentals, Outboards Motor Boats</v>
          </cell>
          <cell r="D321" t="str">
            <v>Transport Services</v>
          </cell>
        </row>
        <row r="322">
          <cell r="A322">
            <v>4476</v>
          </cell>
          <cell r="B322" t="str">
            <v>D</v>
          </cell>
          <cell r="C322" t="str">
            <v>Transport Services Marinas - Boat Rentals, Inboard Motor Boats, Cabin Cruisers</v>
          </cell>
          <cell r="D322" t="str">
            <v>Transport Services</v>
          </cell>
        </row>
        <row r="323">
          <cell r="A323">
            <v>4477</v>
          </cell>
          <cell r="B323" t="str">
            <v>D</v>
          </cell>
          <cell r="C323" t="str">
            <v>Transport Services Marinas - Boat Rentals, Sailboat, Other than Dinghies</v>
          </cell>
          <cell r="D323" t="str">
            <v>Transport Services</v>
          </cell>
        </row>
        <row r="324">
          <cell r="A324">
            <v>4478</v>
          </cell>
          <cell r="B324" t="str">
            <v>D</v>
          </cell>
          <cell r="C324" t="str">
            <v>Transport Services Marinas - Boat Rentals, Rafts, Floats</v>
          </cell>
          <cell r="D324" t="str">
            <v>Transport Services</v>
          </cell>
        </row>
        <row r="325">
          <cell r="A325">
            <v>4479</v>
          </cell>
          <cell r="B325" t="str">
            <v>C</v>
          </cell>
          <cell r="C325" t="str">
            <v>Transport Services Canal Operations including Locks</v>
          </cell>
          <cell r="D325" t="str">
            <v>Transport Services</v>
          </cell>
        </row>
        <row r="326">
          <cell r="A326">
            <v>4580</v>
          </cell>
          <cell r="B326" t="str">
            <v>B</v>
          </cell>
          <cell r="C326" t="str">
            <v>Transport Services Aircraft Maintenance, Repair Hangers</v>
          </cell>
          <cell r="D326" t="str">
            <v>Transport Services</v>
          </cell>
        </row>
        <row r="327">
          <cell r="A327">
            <v>4780</v>
          </cell>
          <cell r="B327" t="str">
            <v>B</v>
          </cell>
          <cell r="C327" t="str">
            <v>Transport Services Bus, Truck Maintenance Garages (excluding Freight Terminals)</v>
          </cell>
          <cell r="D327" t="str">
            <v>Transport Services</v>
          </cell>
        </row>
        <row r="328">
          <cell r="A328">
            <v>4811</v>
          </cell>
          <cell r="B328" t="str">
            <v>Exclude</v>
          </cell>
          <cell r="C328" t="str">
            <v>Utilities Services Telephone Communications</v>
          </cell>
          <cell r="D328" t="str">
            <v>Excluded</v>
          </cell>
        </row>
        <row r="329">
          <cell r="A329">
            <v>4812</v>
          </cell>
          <cell r="B329" t="str">
            <v>B</v>
          </cell>
          <cell r="C329" t="str">
            <v>Utilities Services Communication Services including Cablevision</v>
          </cell>
          <cell r="D329" t="str">
            <v>Professional / Services</v>
          </cell>
        </row>
        <row r="330">
          <cell r="A330">
            <v>4820</v>
          </cell>
          <cell r="B330" t="str">
            <v>Exclude</v>
          </cell>
          <cell r="C330" t="str">
            <v>Utilities Services Telegraph Communication Services</v>
          </cell>
          <cell r="D330" t="str">
            <v>Excluded</v>
          </cell>
        </row>
        <row r="331">
          <cell r="A331">
            <v>4871</v>
          </cell>
          <cell r="B331" t="str">
            <v>C</v>
          </cell>
          <cell r="C331" t="str">
            <v>Transport Services Freight Brokers</v>
          </cell>
          <cell r="D331" t="str">
            <v>Transport Services</v>
          </cell>
        </row>
        <row r="332">
          <cell r="A332">
            <v>4891</v>
          </cell>
          <cell r="B332" t="str">
            <v>B</v>
          </cell>
          <cell r="C332" t="str">
            <v>Utilities Services Radio/Television Stations without Stage or Scenery Storage</v>
          </cell>
          <cell r="D332" t="str">
            <v>Professional / Services</v>
          </cell>
        </row>
        <row r="333">
          <cell r="A333">
            <v>4892</v>
          </cell>
          <cell r="B333" t="str">
            <v>B</v>
          </cell>
          <cell r="C333" t="str">
            <v>Utilities Services Radio/Television Stations with Stage or Scenery Storage</v>
          </cell>
          <cell r="D333" t="str">
            <v>Professional / Services</v>
          </cell>
        </row>
        <row r="334">
          <cell r="A334">
            <v>4910</v>
          </cell>
          <cell r="B334" t="str">
            <v>C</v>
          </cell>
          <cell r="C334" t="str">
            <v>Utilities Services Electronic Light, Power Companies</v>
          </cell>
          <cell r="D334" t="str">
            <v>Professional / Services</v>
          </cell>
        </row>
        <row r="335">
          <cell r="A335">
            <v>4921</v>
          </cell>
          <cell r="B335" t="str">
            <v>Exclude</v>
          </cell>
          <cell r="C335" t="str">
            <v>Utilities Services Gas Companies - Local Natural Gas Distribution</v>
          </cell>
          <cell r="D335" t="str">
            <v>Excluded</v>
          </cell>
        </row>
        <row r="336">
          <cell r="A336">
            <v>4922</v>
          </cell>
          <cell r="B336" t="str">
            <v>Exclude</v>
          </cell>
          <cell r="C336" t="str">
            <v>Utilities Services Gas Companies - Liquified Petroleum Dealers</v>
          </cell>
          <cell r="D336" t="str">
            <v>Excluded</v>
          </cell>
        </row>
        <row r="337">
          <cell r="A337">
            <v>4950</v>
          </cell>
          <cell r="B337" t="str">
            <v>Exclude</v>
          </cell>
          <cell r="C337" t="str">
            <v>Utilities Services Steam Heating or Power - N.O.C.</v>
          </cell>
          <cell r="D337" t="str">
            <v>Excluded</v>
          </cell>
        </row>
        <row r="338">
          <cell r="A338">
            <v>4951</v>
          </cell>
          <cell r="B338" t="str">
            <v>Exclude</v>
          </cell>
          <cell r="C338" t="str">
            <v>Utilities Services Garbage - Reduction and Incineration</v>
          </cell>
          <cell r="D338" t="str">
            <v>Excluded</v>
          </cell>
        </row>
        <row r="339">
          <cell r="A339">
            <v>4952</v>
          </cell>
          <cell r="B339" t="str">
            <v>Exclude</v>
          </cell>
          <cell r="C339" t="str">
            <v>Utilities Services Garbage Collection - Domestic</v>
          </cell>
          <cell r="D339" t="str">
            <v>Excluded</v>
          </cell>
        </row>
        <row r="340">
          <cell r="A340">
            <v>4953</v>
          </cell>
          <cell r="B340" t="str">
            <v>Exclude</v>
          </cell>
          <cell r="C340" t="str">
            <v>Utilities Services Garbage Collection - Industrial</v>
          </cell>
          <cell r="D340" t="str">
            <v>Excluded</v>
          </cell>
        </row>
        <row r="341">
          <cell r="A341">
            <v>4954</v>
          </cell>
          <cell r="B341" t="str">
            <v>A</v>
          </cell>
          <cell r="C341" t="str">
            <v>Utilities Services Waterworks</v>
          </cell>
          <cell r="D341" t="str">
            <v>Professional / Services</v>
          </cell>
        </row>
        <row r="342">
          <cell r="A342">
            <v>4955</v>
          </cell>
          <cell r="B342" t="str">
            <v>B</v>
          </cell>
          <cell r="C342" t="str">
            <v>Utilities Services Municipal Sewer System Existence</v>
          </cell>
          <cell r="D342" t="str">
            <v>Professional / Services</v>
          </cell>
        </row>
        <row r="343">
          <cell r="A343">
            <v>4956</v>
          </cell>
          <cell r="B343" t="str">
            <v>Exclude</v>
          </cell>
          <cell r="C343" t="str">
            <v>Utilities Services Waste Disposal Sites including Hazardous Materials</v>
          </cell>
          <cell r="D343" t="str">
            <v>Excluded</v>
          </cell>
        </row>
        <row r="344">
          <cell r="A344">
            <v>4957</v>
          </cell>
          <cell r="B344" t="str">
            <v>B</v>
          </cell>
          <cell r="C344" t="str">
            <v>Utilities Services Irrigation Works</v>
          </cell>
          <cell r="D344" t="str">
            <v>Professional / Services</v>
          </cell>
        </row>
        <row r="345">
          <cell r="A345">
            <v>4958</v>
          </cell>
          <cell r="B345" t="str">
            <v>Exclude</v>
          </cell>
          <cell r="C345" t="str">
            <v>Utilities Services Recycling Collection Centres and Plants</v>
          </cell>
          <cell r="D345" t="str">
            <v>Excluded</v>
          </cell>
        </row>
        <row r="346">
          <cell r="A346">
            <v>4959</v>
          </cell>
          <cell r="B346" t="str">
            <v>Exclude</v>
          </cell>
          <cell r="C346" t="str">
            <v>Utilities Services Pipeline Operation - Non-Flammables</v>
          </cell>
          <cell r="D346" t="str">
            <v>Excluded</v>
          </cell>
        </row>
        <row r="347">
          <cell r="A347">
            <v>5011</v>
          </cell>
          <cell r="B347" t="str">
            <v>D</v>
          </cell>
          <cell r="C347" t="str">
            <v>Wholesale Service Cars, Trucks, Buses; Auto Auctions</v>
          </cell>
          <cell r="D347" t="str">
            <v>Wholesale</v>
          </cell>
        </row>
        <row r="348">
          <cell r="A348">
            <v>5012</v>
          </cell>
          <cell r="B348" t="str">
            <v>C</v>
          </cell>
          <cell r="C348" t="str">
            <v>Wholesale Service Motorcycles, Mopeds, Snow Vehicles</v>
          </cell>
          <cell r="D348" t="str">
            <v>Wholesale</v>
          </cell>
        </row>
        <row r="349">
          <cell r="A349">
            <v>5013</v>
          </cell>
          <cell r="B349" t="str">
            <v>D</v>
          </cell>
          <cell r="C349" t="str">
            <v>Wholesale Service Trailers, Camper Units</v>
          </cell>
          <cell r="D349" t="str">
            <v>Wholesale</v>
          </cell>
        </row>
        <row r="350">
          <cell r="A350">
            <v>5014</v>
          </cell>
          <cell r="B350" t="str">
            <v>D</v>
          </cell>
          <cell r="C350" t="str">
            <v>Wholesale Service Automobile Wheel Assembly, Brakes or Steering Parts</v>
          </cell>
          <cell r="D350" t="str">
            <v>Wholesale</v>
          </cell>
        </row>
        <row r="351">
          <cell r="A351">
            <v>5015</v>
          </cell>
          <cell r="B351" t="str">
            <v>D</v>
          </cell>
          <cell r="C351" t="str">
            <v>Wholesale Service Automobile Operating Parts other than Wheel Assembly, Brakes or Steering Parts</v>
          </cell>
          <cell r="D351" t="str">
            <v>Wholesale</v>
          </cell>
        </row>
        <row r="352">
          <cell r="A352">
            <v>5016</v>
          </cell>
          <cell r="B352" t="str">
            <v>D</v>
          </cell>
          <cell r="C352" t="str">
            <v>Wholesale Service Automobile Body or Non-Operating Parts, Accessories</v>
          </cell>
          <cell r="D352" t="str">
            <v>Wholesale</v>
          </cell>
        </row>
        <row r="353">
          <cell r="A353">
            <v>5021</v>
          </cell>
          <cell r="B353" t="str">
            <v>Exclude</v>
          </cell>
          <cell r="C353" t="str">
            <v>Wholesale Service Rubber Products - Tires, Tubes</v>
          </cell>
          <cell r="D353" t="str">
            <v>Excluded</v>
          </cell>
        </row>
        <row r="354">
          <cell r="A354">
            <v>5022</v>
          </cell>
          <cell r="B354" t="str">
            <v>D</v>
          </cell>
          <cell r="C354" t="str">
            <v>Wholesale Service Rubber Products - Other</v>
          </cell>
          <cell r="D354" t="str">
            <v>Wholesale</v>
          </cell>
        </row>
        <row r="355">
          <cell r="A355">
            <v>5032</v>
          </cell>
          <cell r="B355" t="str">
            <v>C</v>
          </cell>
          <cell r="C355" t="str">
            <v>Wholesale Service Cosmetics</v>
          </cell>
          <cell r="D355" t="str">
            <v>Wholesale</v>
          </cell>
        </row>
        <row r="356">
          <cell r="A356">
            <v>5033</v>
          </cell>
          <cell r="B356" t="str">
            <v>C</v>
          </cell>
          <cell r="C356" t="str">
            <v>Wholesale Service Drug Supply - Low Hazard</v>
          </cell>
          <cell r="D356" t="str">
            <v>Wholesale</v>
          </cell>
        </row>
        <row r="357">
          <cell r="A357">
            <v>5034</v>
          </cell>
          <cell r="B357" t="str">
            <v>D</v>
          </cell>
          <cell r="C357" t="str">
            <v>Wholesale Service Drug Supply - Medium or High Hazard</v>
          </cell>
          <cell r="D357" t="str">
            <v>Wholesale</v>
          </cell>
        </row>
        <row r="358">
          <cell r="A358">
            <v>5041</v>
          </cell>
          <cell r="B358" t="str">
            <v>Exclude</v>
          </cell>
          <cell r="C358" t="str">
            <v>Wholesale Service Acids, Petrochemicals, Fertilizer (Ammonium Nitrate)</v>
          </cell>
          <cell r="D358" t="str">
            <v>Excluded</v>
          </cell>
        </row>
        <row r="359">
          <cell r="A359">
            <v>5042</v>
          </cell>
          <cell r="B359" t="str">
            <v>Exclude</v>
          </cell>
          <cell r="C359" t="str">
            <v>Wholesale Service Gases, Other than Petroleum</v>
          </cell>
          <cell r="D359" t="str">
            <v>Excluded</v>
          </cell>
        </row>
        <row r="360">
          <cell r="A360">
            <v>5043</v>
          </cell>
          <cell r="B360" t="str">
            <v>D</v>
          </cell>
          <cell r="C360" t="str">
            <v>Wholesale Service Paint, Wallpaper, Varnish, Lacquer, Printer's Ink, Aniline Dyes</v>
          </cell>
          <cell r="D360" t="str">
            <v>Wholesale</v>
          </cell>
        </row>
        <row r="361">
          <cell r="A361">
            <v>5044</v>
          </cell>
          <cell r="B361" t="str">
            <v>Exclude</v>
          </cell>
          <cell r="C361" t="str">
            <v>Wholesale Service Radioactive Isotopes</v>
          </cell>
          <cell r="D361" t="str">
            <v>Excluded</v>
          </cell>
        </row>
        <row r="362">
          <cell r="A362">
            <v>5045</v>
          </cell>
          <cell r="B362" t="str">
            <v>Exclude</v>
          </cell>
          <cell r="C362" t="str">
            <v>Wholesale Service Pesticides, Insecticides, Herbicides</v>
          </cell>
          <cell r="D362" t="str">
            <v>Excluded</v>
          </cell>
        </row>
        <row r="363">
          <cell r="A363">
            <v>5046</v>
          </cell>
          <cell r="B363" t="str">
            <v>Exclude</v>
          </cell>
          <cell r="C363" t="str">
            <v>Wholesale Service Fertilizer not Ammonium Nitrate, Salt, Sulphur, Phosphate, Borax, Potash</v>
          </cell>
          <cell r="D363" t="str">
            <v>Excluded</v>
          </cell>
        </row>
        <row r="364">
          <cell r="A364">
            <v>5047</v>
          </cell>
          <cell r="B364" t="str">
            <v>Exclude</v>
          </cell>
          <cell r="C364" t="str">
            <v>Wholesale Service Chemicals, Low to Moderate Hazard N.O.C.</v>
          </cell>
          <cell r="D364" t="str">
            <v>Excluded</v>
          </cell>
        </row>
        <row r="365">
          <cell r="A365">
            <v>5051</v>
          </cell>
          <cell r="B365" t="str">
            <v>B</v>
          </cell>
          <cell r="C365" t="str">
            <v>Wholesale Service Boots, Shoes</v>
          </cell>
          <cell r="D365" t="str">
            <v>Wholesale</v>
          </cell>
        </row>
        <row r="366">
          <cell r="A366">
            <v>5052</v>
          </cell>
          <cell r="B366" t="str">
            <v>D</v>
          </cell>
          <cell r="C366" t="str">
            <v>Wholesale Service Accessories including Leather Goods - Not Footwear, Umbrellas</v>
          </cell>
          <cell r="D366" t="str">
            <v>Wholesale</v>
          </cell>
        </row>
        <row r="367">
          <cell r="A367">
            <v>5053</v>
          </cell>
          <cell r="B367" t="str">
            <v>D</v>
          </cell>
          <cell r="C367" t="str">
            <v>Wholesale Service Fur Clothing</v>
          </cell>
          <cell r="D367" t="str">
            <v>Wholesale</v>
          </cell>
        </row>
        <row r="368">
          <cell r="A368">
            <v>5054</v>
          </cell>
          <cell r="B368" t="str">
            <v>C</v>
          </cell>
          <cell r="C368" t="str">
            <v>Wholesale Service Children's, Infants' Wear</v>
          </cell>
          <cell r="D368" t="str">
            <v>Wholesale</v>
          </cell>
        </row>
        <row r="369">
          <cell r="A369">
            <v>5055</v>
          </cell>
          <cell r="B369" t="str">
            <v>C</v>
          </cell>
          <cell r="C369" t="str">
            <v>Wholesale Service Women's and Girls' Wear</v>
          </cell>
          <cell r="D369" t="str">
            <v>Wholesale</v>
          </cell>
        </row>
        <row r="370">
          <cell r="A370">
            <v>5056</v>
          </cell>
          <cell r="B370" t="str">
            <v>C</v>
          </cell>
          <cell r="C370" t="str">
            <v>Wholesale Service Men's and Boys' Wear</v>
          </cell>
          <cell r="D370" t="str">
            <v>Wholesale</v>
          </cell>
        </row>
        <row r="371">
          <cell r="A371">
            <v>5057</v>
          </cell>
          <cell r="B371" t="str">
            <v>D</v>
          </cell>
          <cell r="C371" t="str">
            <v>Wholesale Service Dry Goods, Piece Goods, Wool</v>
          </cell>
          <cell r="D371" t="str">
            <v>Wholesale</v>
          </cell>
        </row>
        <row r="372">
          <cell r="A372">
            <v>5058</v>
          </cell>
          <cell r="B372" t="str">
            <v>C</v>
          </cell>
          <cell r="C372" t="str">
            <v>Wholesale Service Notions, Housewares N.O.C.</v>
          </cell>
          <cell r="D372" t="str">
            <v>Wholesale</v>
          </cell>
        </row>
        <row r="373">
          <cell r="A373">
            <v>5060</v>
          </cell>
          <cell r="B373" t="str">
            <v>C</v>
          </cell>
          <cell r="C373" t="str">
            <v>Wholesale Service Food N.O.C.</v>
          </cell>
          <cell r="D373" t="str">
            <v>Wholesale</v>
          </cell>
        </row>
        <row r="374">
          <cell r="A374">
            <v>5061</v>
          </cell>
          <cell r="B374" t="str">
            <v>C</v>
          </cell>
          <cell r="C374" t="str">
            <v>Wholesale Service Non-Alcoholic Beverages</v>
          </cell>
          <cell r="D374" t="str">
            <v>Wholesale</v>
          </cell>
        </row>
        <row r="375">
          <cell r="A375">
            <v>5062</v>
          </cell>
          <cell r="B375" t="str">
            <v>C</v>
          </cell>
          <cell r="C375" t="str">
            <v>Wholesale Service Meat, Fish, Seafood, Poultry</v>
          </cell>
          <cell r="D375" t="str">
            <v>Wholesale</v>
          </cell>
        </row>
        <row r="376">
          <cell r="A376">
            <v>5063</v>
          </cell>
          <cell r="B376" t="str">
            <v>C</v>
          </cell>
          <cell r="C376" t="str">
            <v>Wholesale Service Fruit, Vegetable (Produce)</v>
          </cell>
          <cell r="D376" t="str">
            <v>Wholesale</v>
          </cell>
        </row>
        <row r="377">
          <cell r="A377">
            <v>5064</v>
          </cell>
          <cell r="B377" t="str">
            <v>D</v>
          </cell>
          <cell r="C377" t="str">
            <v>Wholesale Service Animal Feed, Grain, Hay</v>
          </cell>
          <cell r="D377" t="str">
            <v>Wholesale</v>
          </cell>
        </row>
        <row r="378">
          <cell r="A378">
            <v>5080</v>
          </cell>
          <cell r="B378" t="str">
            <v>D</v>
          </cell>
          <cell r="C378" t="str">
            <v>Wholesale Service Tobacco, Tobacco Products</v>
          </cell>
          <cell r="D378" t="str">
            <v>Wholesale</v>
          </cell>
        </row>
        <row r="379">
          <cell r="A379">
            <v>5081</v>
          </cell>
          <cell r="B379" t="str">
            <v>Exclude</v>
          </cell>
          <cell r="C379" t="str">
            <v>Wholesale Service Tobacco, Unprocessed, Sales Warehouse - Air or No Drying</v>
          </cell>
          <cell r="D379" t="str">
            <v>Excluded</v>
          </cell>
        </row>
        <row r="380">
          <cell r="A380">
            <v>5091</v>
          </cell>
          <cell r="B380" t="str">
            <v>D</v>
          </cell>
          <cell r="C380" t="str">
            <v>Wholesale Service Electrical Appliances</v>
          </cell>
          <cell r="D380" t="str">
            <v>Wholesale</v>
          </cell>
        </row>
        <row r="381">
          <cell r="A381">
            <v>5092</v>
          </cell>
          <cell r="B381" t="str">
            <v>C</v>
          </cell>
          <cell r="C381" t="str">
            <v>Wholesale Service Hardware, Plumbing Supplies, Electrical Apparatus</v>
          </cell>
          <cell r="D381" t="str">
            <v>Wholesale</v>
          </cell>
        </row>
        <row r="382">
          <cell r="A382">
            <v>5093</v>
          </cell>
          <cell r="B382" t="str">
            <v>C</v>
          </cell>
          <cell r="C382" t="str">
            <v>Wholesale Service Heating, Air Conditioning, Refrigeration Equipment</v>
          </cell>
          <cell r="D382" t="str">
            <v>Wholesale</v>
          </cell>
        </row>
        <row r="383">
          <cell r="A383">
            <v>5094</v>
          </cell>
          <cell r="B383" t="str">
            <v>D</v>
          </cell>
          <cell r="C383" t="str">
            <v>Wholesale Service Radio, Television, Audio, Video Equipment, Electronic Games</v>
          </cell>
          <cell r="D383" t="str">
            <v>Wholesale</v>
          </cell>
        </row>
        <row r="384">
          <cell r="A384">
            <v>5101</v>
          </cell>
          <cell r="B384" t="str">
            <v>C</v>
          </cell>
          <cell r="C384" t="str">
            <v>Wholesale Service Machinery, Industrial - Wholesale Distributors</v>
          </cell>
          <cell r="D384" t="str">
            <v>Wholesale</v>
          </cell>
        </row>
        <row r="385">
          <cell r="A385">
            <v>5102</v>
          </cell>
          <cell r="B385" t="str">
            <v>C</v>
          </cell>
          <cell r="C385" t="str">
            <v>Wholesale Service Machinery N.O.C. - Wholesale Distributors</v>
          </cell>
          <cell r="D385" t="str">
            <v>Wholesale</v>
          </cell>
        </row>
        <row r="386">
          <cell r="A386">
            <v>5103</v>
          </cell>
          <cell r="B386" t="str">
            <v>C</v>
          </cell>
          <cell r="C386" t="str">
            <v>Wholesale Service Marine Supplies - Wholesale Distributors</v>
          </cell>
          <cell r="D386" t="str">
            <v>Wholesale</v>
          </cell>
        </row>
        <row r="387">
          <cell r="A387">
            <v>5104</v>
          </cell>
          <cell r="B387" t="str">
            <v>B</v>
          </cell>
          <cell r="C387" t="str">
            <v>Wholesale Service Aircraft Supplies - Wholesale Distributors</v>
          </cell>
          <cell r="D387" t="str">
            <v>Wholesale</v>
          </cell>
        </row>
        <row r="388">
          <cell r="A388">
            <v>5105</v>
          </cell>
          <cell r="B388" t="str">
            <v>C</v>
          </cell>
          <cell r="C388" t="str">
            <v>Wholesale Service Machinery, Industrial - Manufacturers' Agents (Sample Stock only)</v>
          </cell>
          <cell r="D388" t="str">
            <v>Wholesale</v>
          </cell>
        </row>
        <row r="389">
          <cell r="A389">
            <v>5106</v>
          </cell>
          <cell r="B389" t="str">
            <v>C</v>
          </cell>
          <cell r="C389" t="str">
            <v>Wholesale Service Machinery N.O.C. - Manufacturers' Agents (Sample Stock only)</v>
          </cell>
          <cell r="D389" t="str">
            <v>Wholesale</v>
          </cell>
        </row>
        <row r="390">
          <cell r="A390">
            <v>5107</v>
          </cell>
          <cell r="B390" t="str">
            <v>C</v>
          </cell>
          <cell r="C390" t="str">
            <v>Wholesale Service Marine Supplies - Manufacturers' Agents (Sample Stock only)</v>
          </cell>
          <cell r="D390" t="str">
            <v>Wholesale</v>
          </cell>
        </row>
        <row r="391">
          <cell r="A391">
            <v>5108</v>
          </cell>
          <cell r="B391" t="str">
            <v>B</v>
          </cell>
          <cell r="C391" t="str">
            <v>Wholesale Service Aircraft Supplies - Manufacturers' Agents (Sample Stock only)</v>
          </cell>
          <cell r="D391" t="str">
            <v>Wholesale</v>
          </cell>
        </row>
        <row r="392">
          <cell r="A392">
            <v>5111</v>
          </cell>
          <cell r="B392" t="str">
            <v>Exclude</v>
          </cell>
          <cell r="C392" t="str">
            <v>Wholesale Service Fuel Oil, Gasoline</v>
          </cell>
          <cell r="D392" t="str">
            <v>Excluded</v>
          </cell>
        </row>
        <row r="393">
          <cell r="A393">
            <v>5112</v>
          </cell>
          <cell r="B393" t="str">
            <v>Exclude</v>
          </cell>
          <cell r="C393" t="str">
            <v>Wholesale Service LPG, Gases</v>
          </cell>
          <cell r="D393" t="str">
            <v>Excluded</v>
          </cell>
        </row>
        <row r="394">
          <cell r="A394">
            <v>5113</v>
          </cell>
          <cell r="B394" t="str">
            <v>C</v>
          </cell>
          <cell r="C394" t="str">
            <v>Wholesale Service Asphalt, Greases</v>
          </cell>
          <cell r="D394" t="str">
            <v>Wholesale</v>
          </cell>
        </row>
        <row r="395">
          <cell r="A395">
            <v>5114</v>
          </cell>
          <cell r="B395" t="str">
            <v>C</v>
          </cell>
          <cell r="C395" t="str">
            <v>Wholesale Service Tank Farms</v>
          </cell>
          <cell r="D395" t="str">
            <v>Wholesale</v>
          </cell>
        </row>
        <row r="396">
          <cell r="A396">
            <v>5121</v>
          </cell>
          <cell r="B396" t="str">
            <v>Exclude</v>
          </cell>
          <cell r="C396" t="str">
            <v>Wholesale Service Automobile Dismantling including Salvage</v>
          </cell>
          <cell r="D396" t="str">
            <v>Excluded</v>
          </cell>
        </row>
        <row r="397">
          <cell r="A397">
            <v>5122</v>
          </cell>
          <cell r="B397" t="str">
            <v>Exclude</v>
          </cell>
          <cell r="C397" t="str">
            <v>Wholesale Service Rag, Paper Stock for Recycling</v>
          </cell>
          <cell r="D397" t="str">
            <v>Excluded</v>
          </cell>
        </row>
        <row r="398">
          <cell r="A398">
            <v>5123</v>
          </cell>
          <cell r="B398" t="str">
            <v>Exclude</v>
          </cell>
          <cell r="C398" t="str">
            <v>Wholesale Service Metal Scrap</v>
          </cell>
          <cell r="D398" t="str">
            <v>Excluded</v>
          </cell>
        </row>
        <row r="399">
          <cell r="A399">
            <v>5124</v>
          </cell>
          <cell r="B399" t="str">
            <v>D</v>
          </cell>
          <cell r="C399" t="str">
            <v>Wholesale Service Second Hand Material Yards excluding Tires</v>
          </cell>
          <cell r="D399" t="str">
            <v>Wholesale</v>
          </cell>
        </row>
        <row r="400">
          <cell r="A400">
            <v>5126</v>
          </cell>
          <cell r="B400" t="str">
            <v>Exclude</v>
          </cell>
          <cell r="C400" t="str">
            <v>Wholesale Service Tire Salvage and Storage</v>
          </cell>
          <cell r="D400" t="str">
            <v>Excluded</v>
          </cell>
        </row>
        <row r="401">
          <cell r="A401">
            <v>5130</v>
          </cell>
          <cell r="B401" t="str">
            <v>C</v>
          </cell>
          <cell r="C401" t="str">
            <v>Wholesale Service Liquor, Beer, Wine</v>
          </cell>
          <cell r="D401" t="str">
            <v>Wholesale</v>
          </cell>
        </row>
        <row r="402">
          <cell r="A402">
            <v>5140</v>
          </cell>
          <cell r="B402" t="str">
            <v>D</v>
          </cell>
          <cell r="C402" t="str">
            <v>Wholesale Service Paper, Paper Products</v>
          </cell>
          <cell r="D402" t="str">
            <v>Wholesale</v>
          </cell>
        </row>
        <row r="403">
          <cell r="A403">
            <v>5151</v>
          </cell>
          <cell r="B403" t="str">
            <v>D</v>
          </cell>
          <cell r="C403" t="str">
            <v>Wholesale Service Furniture, Antiques</v>
          </cell>
          <cell r="D403" t="str">
            <v>Wholesale</v>
          </cell>
        </row>
        <row r="404">
          <cell r="A404">
            <v>5152</v>
          </cell>
          <cell r="B404" t="str">
            <v>C</v>
          </cell>
          <cell r="C404" t="str">
            <v>Wholesale Service Pictures, Paintings, Bric-A-Brac, Artificial Flowers</v>
          </cell>
          <cell r="D404" t="str">
            <v>Wholesale</v>
          </cell>
        </row>
        <row r="405">
          <cell r="A405">
            <v>5153</v>
          </cell>
          <cell r="B405" t="str">
            <v>Exclude</v>
          </cell>
          <cell r="C405" t="str">
            <v>Wholesale Service Floor Coverings - Rugs, Carpets</v>
          </cell>
          <cell r="D405" t="str">
            <v>Excluded</v>
          </cell>
        </row>
        <row r="406">
          <cell r="A406">
            <v>5154</v>
          </cell>
          <cell r="B406" t="str">
            <v>D</v>
          </cell>
          <cell r="C406" t="str">
            <v>Wholesale Service Floor Coverings - Other than Rugs, Carpets</v>
          </cell>
          <cell r="D406" t="str">
            <v>Wholesale</v>
          </cell>
        </row>
        <row r="407">
          <cell r="A407">
            <v>5155</v>
          </cell>
          <cell r="B407" t="str">
            <v>D</v>
          </cell>
          <cell r="C407" t="str">
            <v>Wholesale Service Draperies, Window Goods</v>
          </cell>
          <cell r="D407" t="str">
            <v>Wholesale</v>
          </cell>
        </row>
        <row r="408">
          <cell r="A408">
            <v>5161</v>
          </cell>
          <cell r="B408" t="str">
            <v>D</v>
          </cell>
          <cell r="C408" t="str">
            <v>Wholesale Service Lumber Yards Only</v>
          </cell>
          <cell r="D408" t="str">
            <v>Wholesale</v>
          </cell>
        </row>
        <row r="409">
          <cell r="A409">
            <v>5162</v>
          </cell>
          <cell r="B409" t="str">
            <v>C</v>
          </cell>
          <cell r="C409" t="str">
            <v>Wholesale Service Building Supplies</v>
          </cell>
          <cell r="D409" t="str">
            <v>Wholesale</v>
          </cell>
        </row>
        <row r="410">
          <cell r="A410">
            <v>5163</v>
          </cell>
          <cell r="B410" t="str">
            <v>C</v>
          </cell>
          <cell r="C410" t="str">
            <v>Wholesale Service Light Farm, Lawn, Garden Supplies</v>
          </cell>
          <cell r="D410" t="str">
            <v>Wholesale</v>
          </cell>
        </row>
        <row r="411">
          <cell r="A411">
            <v>5171</v>
          </cell>
          <cell r="B411" t="str">
            <v>D</v>
          </cell>
          <cell r="C411" t="str">
            <v>Wholesale Service Costume, Novelty, Imitation Jewellery</v>
          </cell>
          <cell r="D411" t="str">
            <v>Wholesale</v>
          </cell>
        </row>
        <row r="412">
          <cell r="A412">
            <v>5172</v>
          </cell>
          <cell r="B412" t="str">
            <v>C</v>
          </cell>
          <cell r="C412" t="str">
            <v>Wholesale Service Clocks, Watches, Precious Stones, Silverware</v>
          </cell>
          <cell r="D412" t="str">
            <v>Wholesale</v>
          </cell>
        </row>
        <row r="413">
          <cell r="A413">
            <v>5180</v>
          </cell>
          <cell r="B413" t="str">
            <v>C</v>
          </cell>
          <cell r="C413" t="str">
            <v>Wholesale Service Newspapers, Periodicals, Books</v>
          </cell>
          <cell r="D413" t="str">
            <v>Wholesale</v>
          </cell>
        </row>
        <row r="414">
          <cell r="A414">
            <v>5190</v>
          </cell>
          <cell r="B414" t="str">
            <v>C</v>
          </cell>
          <cell r="C414" t="str">
            <v>Wholesale Service Miscellaneous N.O.C.</v>
          </cell>
          <cell r="D414" t="str">
            <v>Wholesale</v>
          </cell>
        </row>
        <row r="415">
          <cell r="A415">
            <v>5191</v>
          </cell>
          <cell r="B415" t="str">
            <v>Exclude</v>
          </cell>
          <cell r="C415" t="str">
            <v>Wholesale Service Fireworks, Matches, Resin, Vegetable and Mineral Oils, Celluloid, Plastic,</v>
          </cell>
          <cell r="D415" t="str">
            <v>Excluded</v>
          </cell>
        </row>
        <row r="416">
          <cell r="A416">
            <v>5192</v>
          </cell>
          <cell r="B416" t="str">
            <v>C</v>
          </cell>
          <cell r="C416" t="str">
            <v>Wholesale Service Dental, Hospital, Surgical, Drafting, Engineering, Scientific Equipment</v>
          </cell>
          <cell r="D416" t="str">
            <v>Wholesale</v>
          </cell>
        </row>
        <row r="417">
          <cell r="A417">
            <v>5193</v>
          </cell>
          <cell r="B417" t="str">
            <v>C</v>
          </cell>
          <cell r="C417" t="str">
            <v>Wholesale Service Religious Goods, Film, Stationery, Hobby, Toys, Leather, Musical Instruments</v>
          </cell>
          <cell r="D417" t="str">
            <v>Wholesale</v>
          </cell>
        </row>
        <row r="418">
          <cell r="A418">
            <v>5194</v>
          </cell>
          <cell r="B418" t="str">
            <v>C</v>
          </cell>
          <cell r="C418" t="str">
            <v>Wholesale Service Prosthetic Devices, Hearing Aids, Eye Glasses</v>
          </cell>
          <cell r="D418" t="str">
            <v>Wholesale</v>
          </cell>
        </row>
        <row r="419">
          <cell r="A419">
            <v>5195</v>
          </cell>
          <cell r="B419" t="str">
            <v>D</v>
          </cell>
          <cell r="C419" t="str">
            <v>Wholesale Service Cameras, Optical Goods</v>
          </cell>
          <cell r="D419" t="str">
            <v>Wholesale</v>
          </cell>
        </row>
        <row r="420">
          <cell r="A420">
            <v>5196</v>
          </cell>
          <cell r="B420" t="str">
            <v>C</v>
          </cell>
          <cell r="C420" t="str">
            <v>Wholesale Service Sporting Goods</v>
          </cell>
          <cell r="D420" t="str">
            <v>Wholesale</v>
          </cell>
        </row>
        <row r="421">
          <cell r="A421">
            <v>5211</v>
          </cell>
          <cell r="B421" t="str">
            <v>D</v>
          </cell>
          <cell r="C421" t="str">
            <v>Wholesale Service China, Glass Products, Earthenware</v>
          </cell>
          <cell r="D421" t="str">
            <v>Wholesale</v>
          </cell>
        </row>
        <row r="422">
          <cell r="A422">
            <v>5212</v>
          </cell>
          <cell r="B422" t="str">
            <v>C</v>
          </cell>
          <cell r="C422" t="str">
            <v>Wholesale Service Marble, Decorative Stone, Monuments, Clay</v>
          </cell>
          <cell r="D422" t="str">
            <v>Wholesale</v>
          </cell>
        </row>
        <row r="423">
          <cell r="A423">
            <v>5221</v>
          </cell>
          <cell r="B423" t="str">
            <v>Exclude</v>
          </cell>
          <cell r="C423" t="str">
            <v>Wholesale Service Precious Metals</v>
          </cell>
          <cell r="D423" t="str">
            <v>Excluded</v>
          </cell>
        </row>
        <row r="424">
          <cell r="A424">
            <v>5222</v>
          </cell>
          <cell r="B424" t="str">
            <v>C</v>
          </cell>
          <cell r="C424" t="str">
            <v>Wholesale Service Metal N.O.C.</v>
          </cell>
          <cell r="D424" t="str">
            <v>Wholesale</v>
          </cell>
        </row>
        <row r="425">
          <cell r="A425">
            <v>5223</v>
          </cell>
          <cell r="B425" t="str">
            <v>C</v>
          </cell>
          <cell r="C425" t="str">
            <v>Wholesale Service Equipment for Bars, Hotels, Restaurants, Offices or Stores</v>
          </cell>
          <cell r="D425" t="str">
            <v>Wholesale</v>
          </cell>
        </row>
        <row r="426">
          <cell r="A426">
            <v>5224</v>
          </cell>
          <cell r="B426" t="str">
            <v>C</v>
          </cell>
          <cell r="C426" t="str">
            <v>Wholesale Service Barber and Beauty Supply</v>
          </cell>
          <cell r="D426" t="str">
            <v>Wholesale</v>
          </cell>
        </row>
        <row r="427">
          <cell r="A427">
            <v>5231</v>
          </cell>
          <cell r="B427" t="str">
            <v>C</v>
          </cell>
          <cell r="C427" t="str">
            <v>Wholesale Service Computer Systems - Large or Mainframe including Tape Drives etc.</v>
          </cell>
          <cell r="D427" t="str">
            <v>Wholesale</v>
          </cell>
        </row>
        <row r="428">
          <cell r="A428">
            <v>5232</v>
          </cell>
          <cell r="B428" t="str">
            <v>D</v>
          </cell>
          <cell r="C428" t="str">
            <v>Wholesale Service Computers, Other; Office Machines</v>
          </cell>
          <cell r="D428" t="str">
            <v>Wholesale</v>
          </cell>
        </row>
        <row r="429">
          <cell r="A429">
            <v>5240</v>
          </cell>
          <cell r="B429" t="str">
            <v>D</v>
          </cell>
          <cell r="C429" t="str">
            <v>Wholesale Service Solid Fuel, Ice</v>
          </cell>
          <cell r="D429" t="str">
            <v>Wholesale</v>
          </cell>
        </row>
        <row r="430">
          <cell r="A430">
            <v>5251</v>
          </cell>
          <cell r="B430" t="str">
            <v>B</v>
          </cell>
          <cell r="C430" t="str">
            <v>Retail Services Hardware - No work off premises - No Firearms, Ammunition, Explosives Carried</v>
          </cell>
          <cell r="D430" t="str">
            <v>Retail</v>
          </cell>
        </row>
        <row r="431">
          <cell r="A431">
            <v>5252</v>
          </cell>
          <cell r="B431" t="str">
            <v>Exclude</v>
          </cell>
          <cell r="C431" t="str">
            <v>Retail Services Hardware - No work off premises - Firearms, Ammunition, Explosives Carried</v>
          </cell>
          <cell r="D431" t="str">
            <v>Excluded</v>
          </cell>
        </row>
        <row r="432">
          <cell r="A432">
            <v>5253</v>
          </cell>
          <cell r="B432" t="str">
            <v>B</v>
          </cell>
          <cell r="C432" t="str">
            <v>Retail Services Hardware Installation/Repairs away from premises</v>
          </cell>
          <cell r="D432" t="str">
            <v>Retail</v>
          </cell>
        </row>
        <row r="433">
          <cell r="A433">
            <v>5254</v>
          </cell>
          <cell r="B433" t="str">
            <v>B</v>
          </cell>
          <cell r="C433" t="str">
            <v>Retail Services Paint and Wallpaper - No work off premises</v>
          </cell>
          <cell r="D433" t="str">
            <v>Retail</v>
          </cell>
        </row>
        <row r="434">
          <cell r="A434">
            <v>5255</v>
          </cell>
          <cell r="B434" t="str">
            <v>D</v>
          </cell>
          <cell r="C434" t="str">
            <v>Retail Services Automobile Parts and Accessories; Sound Equipment, including Installation</v>
          </cell>
          <cell r="D434" t="str">
            <v>Retail</v>
          </cell>
        </row>
        <row r="435">
          <cell r="A435">
            <v>5256</v>
          </cell>
          <cell r="B435" t="str">
            <v>C</v>
          </cell>
          <cell r="C435" t="str">
            <v>Retail Services Mobile Homes, Prefabricated Housing</v>
          </cell>
          <cell r="D435" t="str">
            <v>Retail</v>
          </cell>
        </row>
        <row r="436">
          <cell r="A436">
            <v>5257</v>
          </cell>
          <cell r="B436" t="str">
            <v>B</v>
          </cell>
          <cell r="C436" t="str">
            <v>Retail Services Building Materials, Home Improvement Centres</v>
          </cell>
          <cell r="D436" t="str">
            <v>Retail</v>
          </cell>
        </row>
        <row r="437">
          <cell r="A437">
            <v>5258</v>
          </cell>
          <cell r="B437" t="str">
            <v>B</v>
          </cell>
          <cell r="C437" t="str">
            <v>Retail Services Plumbing, Heating, Air Conditioning - No work off premises</v>
          </cell>
          <cell r="D437" t="str">
            <v>Retail</v>
          </cell>
        </row>
        <row r="438">
          <cell r="A438">
            <v>5259</v>
          </cell>
          <cell r="B438" t="str">
            <v>C</v>
          </cell>
          <cell r="C438" t="str">
            <v>Retail Services China, Crockery, Glassware</v>
          </cell>
          <cell r="D438" t="str">
            <v>Retail</v>
          </cell>
        </row>
        <row r="439">
          <cell r="A439">
            <v>5291</v>
          </cell>
          <cell r="B439" t="str">
            <v>B</v>
          </cell>
          <cell r="C439" t="str">
            <v>Real Estate Property Mercantile - Multiple Tenants (Owner's Risk Only)</v>
          </cell>
          <cell r="D439" t="str">
            <v>Building Owners</v>
          </cell>
        </row>
        <row r="440">
          <cell r="A440">
            <v>5292</v>
          </cell>
          <cell r="B440" t="str">
            <v>B</v>
          </cell>
          <cell r="C440" t="str">
            <v>Real Estate Property Condominium - Mercantile - Multiple Tenants</v>
          </cell>
          <cell r="D440" t="str">
            <v>Condominium</v>
          </cell>
        </row>
        <row r="441">
          <cell r="A441">
            <v>5301</v>
          </cell>
          <cell r="B441" t="str">
            <v>A</v>
          </cell>
          <cell r="C441" t="str">
            <v>Real Estate Property Enclosed Shopping Malls</v>
          </cell>
          <cell r="D441" t="str">
            <v>Building Owners</v>
          </cell>
        </row>
        <row r="442">
          <cell r="A442">
            <v>5302</v>
          </cell>
          <cell r="B442" t="str">
            <v>C</v>
          </cell>
          <cell r="C442" t="str">
            <v>Real Estate Property Public Markets (Open Air)</v>
          </cell>
          <cell r="D442" t="str">
            <v>Building Owners</v>
          </cell>
        </row>
        <row r="443">
          <cell r="A443">
            <v>5311</v>
          </cell>
          <cell r="B443" t="str">
            <v>B</v>
          </cell>
          <cell r="C443" t="str">
            <v>Retail Services Furniture, Heavy Appliances, Lamps, Lighting Fixtures, Second Hand Furniture (1000 m2 or more)</v>
          </cell>
          <cell r="D443" t="str">
            <v>Retail</v>
          </cell>
        </row>
        <row r="444">
          <cell r="A444">
            <v>5312</v>
          </cell>
          <cell r="B444" t="str">
            <v>B</v>
          </cell>
          <cell r="C444" t="str">
            <v>Retail Services Clothing including Footwear (1000 m2 or more)</v>
          </cell>
          <cell r="D444" t="str">
            <v>Retail</v>
          </cell>
        </row>
        <row r="445">
          <cell r="A445">
            <v>5313</v>
          </cell>
          <cell r="B445" t="str">
            <v>C</v>
          </cell>
          <cell r="C445" t="str">
            <v>Retail Services Carpet, Floor Coverings, Draperies (1000 m2 or more)</v>
          </cell>
          <cell r="D445" t="str">
            <v>Retail</v>
          </cell>
        </row>
        <row r="446">
          <cell r="A446">
            <v>5314</v>
          </cell>
          <cell r="B446" t="str">
            <v>A</v>
          </cell>
          <cell r="C446" t="str">
            <v>Retail Services Stores - Large Open Area N.O.C. (1000 m2 or more) Other</v>
          </cell>
          <cell r="D446" t="str">
            <v>Retail</v>
          </cell>
        </row>
        <row r="447">
          <cell r="A447">
            <v>5321</v>
          </cell>
          <cell r="B447" t="str">
            <v>B</v>
          </cell>
          <cell r="C447" t="str">
            <v>Retail Services Department Stores excluding Jewellery, Furs</v>
          </cell>
          <cell r="D447" t="str">
            <v>Retail</v>
          </cell>
        </row>
        <row r="448">
          <cell r="A448">
            <v>5322</v>
          </cell>
          <cell r="B448" t="str">
            <v>C</v>
          </cell>
          <cell r="C448" t="str">
            <v>Retail Services Department Stores including Jewellery, Furs</v>
          </cell>
          <cell r="D448" t="str">
            <v>Retail</v>
          </cell>
        </row>
        <row r="449">
          <cell r="A449">
            <v>5331</v>
          </cell>
          <cell r="B449" t="str">
            <v>B</v>
          </cell>
          <cell r="C449" t="str">
            <v>Retail Services Vending Machine Operators - Not Food, Beverage</v>
          </cell>
          <cell r="D449" t="str">
            <v>Retail</v>
          </cell>
        </row>
        <row r="450">
          <cell r="A450">
            <v>5332</v>
          </cell>
          <cell r="B450" t="str">
            <v>B</v>
          </cell>
          <cell r="C450" t="str">
            <v>Retail Services Vending Machine Operators - Food, Beverage</v>
          </cell>
          <cell r="D450" t="str">
            <v>Retail</v>
          </cell>
        </row>
        <row r="451">
          <cell r="A451">
            <v>5341</v>
          </cell>
          <cell r="B451" t="str">
            <v>C</v>
          </cell>
          <cell r="C451" t="str">
            <v>Retail Services Door to Door Sales, Services</v>
          </cell>
          <cell r="D451" t="str">
            <v>Retail</v>
          </cell>
        </row>
        <row r="452">
          <cell r="A452">
            <v>5342</v>
          </cell>
          <cell r="B452" t="str">
            <v>B</v>
          </cell>
          <cell r="C452" t="str">
            <v>Retail Services Mail Order Houses, Direct Selling Organizations</v>
          </cell>
          <cell r="D452" t="str">
            <v>Retail</v>
          </cell>
        </row>
        <row r="453">
          <cell r="A453">
            <v>5410</v>
          </cell>
          <cell r="B453" t="str">
            <v>A</v>
          </cell>
          <cell r="C453" t="str">
            <v>Retail Services Supermarkets - (1000 m2 or more)</v>
          </cell>
          <cell r="D453" t="str">
            <v>Retail</v>
          </cell>
        </row>
        <row r="454">
          <cell r="A454">
            <v>5421</v>
          </cell>
          <cell r="B454" t="str">
            <v>C</v>
          </cell>
          <cell r="C454" t="str">
            <v>Retail Services Bakeries</v>
          </cell>
          <cell r="D454" t="str">
            <v>Retail</v>
          </cell>
        </row>
        <row r="455">
          <cell r="A455">
            <v>5422</v>
          </cell>
          <cell r="B455" t="str">
            <v>B</v>
          </cell>
          <cell r="C455" t="str">
            <v>Retail Services Dairy Products (Ice Cream Bars, see Hospitality Services Codes)</v>
          </cell>
          <cell r="D455" t="str">
            <v>Retail</v>
          </cell>
        </row>
        <row r="456">
          <cell r="A456">
            <v>5431</v>
          </cell>
          <cell r="B456" t="str">
            <v>C</v>
          </cell>
          <cell r="C456" t="str">
            <v>Retail Services Confectioners</v>
          </cell>
          <cell r="D456" t="str">
            <v>Retail</v>
          </cell>
        </row>
        <row r="457">
          <cell r="A457">
            <v>5432</v>
          </cell>
          <cell r="B457" t="str">
            <v>B</v>
          </cell>
          <cell r="C457" t="str">
            <v>Retail Services Frozen Foods</v>
          </cell>
          <cell r="D457" t="str">
            <v>Retail</v>
          </cell>
        </row>
        <row r="458">
          <cell r="A458">
            <v>5433</v>
          </cell>
          <cell r="B458" t="str">
            <v>B</v>
          </cell>
          <cell r="C458" t="str">
            <v>Retail Services Food Stores - Other</v>
          </cell>
          <cell r="D458" t="str">
            <v>Retail</v>
          </cell>
        </row>
        <row r="459">
          <cell r="A459">
            <v>5511</v>
          </cell>
          <cell r="B459" t="str">
            <v>C</v>
          </cell>
          <cell r="C459" t="str">
            <v>Retail Services Automobile Dealer</v>
          </cell>
          <cell r="D459" t="str">
            <v>Retail</v>
          </cell>
        </row>
        <row r="460">
          <cell r="A460">
            <v>5512</v>
          </cell>
          <cell r="B460" t="str">
            <v>D</v>
          </cell>
          <cell r="C460" t="str">
            <v>Retail Services Automobile Used Cars Sales Only</v>
          </cell>
          <cell r="D460" t="str">
            <v>Retail</v>
          </cell>
        </row>
        <row r="461">
          <cell r="A461">
            <v>5513</v>
          </cell>
          <cell r="B461" t="str">
            <v>D</v>
          </cell>
          <cell r="C461" t="str">
            <v>Retail Services Automobile Repair Garage, not Self Serve</v>
          </cell>
          <cell r="D461" t="str">
            <v>Retail</v>
          </cell>
        </row>
        <row r="462">
          <cell r="A462">
            <v>5514</v>
          </cell>
          <cell r="B462" t="str">
            <v>C</v>
          </cell>
          <cell r="C462" t="str">
            <v>Retail Services Motorcycles Sales, Service</v>
          </cell>
          <cell r="D462" t="str">
            <v>Retail</v>
          </cell>
        </row>
        <row r="463">
          <cell r="A463">
            <v>5515</v>
          </cell>
          <cell r="B463" t="str">
            <v>B</v>
          </cell>
          <cell r="C463" t="str">
            <v>Retail Services Farm Implements and Machinery</v>
          </cell>
          <cell r="D463" t="str">
            <v>Retail</v>
          </cell>
        </row>
        <row r="464">
          <cell r="A464">
            <v>5516</v>
          </cell>
          <cell r="B464" t="str">
            <v>B</v>
          </cell>
          <cell r="C464" t="str">
            <v>Retail Services Trailer, Camper Unit Sales, Service</v>
          </cell>
          <cell r="D464" t="str">
            <v>Retail</v>
          </cell>
        </row>
        <row r="465">
          <cell r="A465">
            <v>5521</v>
          </cell>
          <cell r="B465" t="str">
            <v>Exclude</v>
          </cell>
          <cell r="C465" t="str">
            <v>Retail Services Gas Bar, not Self Serve or Service Station</v>
          </cell>
          <cell r="D465" t="str">
            <v>Excluded</v>
          </cell>
        </row>
        <row r="466">
          <cell r="A466">
            <v>5522</v>
          </cell>
          <cell r="B466" t="str">
            <v>Exclude</v>
          </cell>
          <cell r="C466" t="str">
            <v>Retail Services Service Station</v>
          </cell>
          <cell r="D466" t="str">
            <v>Excluded</v>
          </cell>
        </row>
        <row r="467">
          <cell r="A467">
            <v>5523</v>
          </cell>
          <cell r="B467" t="str">
            <v>C</v>
          </cell>
          <cell r="C467" t="str">
            <v>Retail Services Automobile Specialty Shops not Audio (5255), (one of mufflers, transmissions, radiators, etc.)</v>
          </cell>
          <cell r="D467" t="str">
            <v>Retail</v>
          </cell>
        </row>
        <row r="468">
          <cell r="A468">
            <v>5524</v>
          </cell>
          <cell r="B468" t="str">
            <v>D</v>
          </cell>
          <cell r="C468" t="str">
            <v>Retail Services Car Wash</v>
          </cell>
          <cell r="D468" t="str">
            <v>Retail</v>
          </cell>
        </row>
        <row r="469">
          <cell r="A469">
            <v>5525</v>
          </cell>
          <cell r="B469" t="str">
            <v>Exclude</v>
          </cell>
          <cell r="C469" t="str">
            <v>Retail Services Gas Bar - Self Serve</v>
          </cell>
          <cell r="D469" t="str">
            <v>Excluded</v>
          </cell>
        </row>
        <row r="470">
          <cell r="A470">
            <v>5526</v>
          </cell>
          <cell r="B470" t="str">
            <v>D</v>
          </cell>
          <cell r="C470" t="str">
            <v>Retail Services Car Wash - Self Serve</v>
          </cell>
          <cell r="D470" t="str">
            <v>Retail</v>
          </cell>
        </row>
        <row r="471">
          <cell r="A471">
            <v>5527</v>
          </cell>
          <cell r="B471" t="str">
            <v>D</v>
          </cell>
          <cell r="C471" t="str">
            <v>Retail Services Automobile Repair Garage - Self Serve</v>
          </cell>
          <cell r="D471" t="str">
            <v>Retail</v>
          </cell>
        </row>
        <row r="472">
          <cell r="A472">
            <v>5531</v>
          </cell>
          <cell r="B472" t="str">
            <v>D</v>
          </cell>
          <cell r="C472" t="str">
            <v>Retail Services Automobile Body, Paint Shops</v>
          </cell>
          <cell r="D472" t="str">
            <v>Retail</v>
          </cell>
        </row>
        <row r="473">
          <cell r="A473">
            <v>5532</v>
          </cell>
          <cell r="B473" t="str">
            <v>Exclude</v>
          </cell>
          <cell r="C473" t="str">
            <v>Retail Services Tire Recapping, Retreading</v>
          </cell>
          <cell r="D473" t="str">
            <v>Excluded</v>
          </cell>
        </row>
        <row r="474">
          <cell r="A474">
            <v>5591</v>
          </cell>
          <cell r="B474" t="str">
            <v>B</v>
          </cell>
          <cell r="C474" t="str">
            <v>Retail Services Marine Supplies - Ship Chandlers</v>
          </cell>
          <cell r="D474" t="str">
            <v>Retail</v>
          </cell>
        </row>
        <row r="475">
          <cell r="A475">
            <v>5592</v>
          </cell>
          <cell r="B475" t="str">
            <v>B</v>
          </cell>
          <cell r="C475" t="str">
            <v>Retail Services Aircraft Supplies</v>
          </cell>
          <cell r="D475" t="str">
            <v>Retail</v>
          </cell>
        </row>
        <row r="476">
          <cell r="A476">
            <v>5680</v>
          </cell>
          <cell r="B476" t="str">
            <v>D</v>
          </cell>
          <cell r="C476" t="str">
            <v>Retail Services Furriers</v>
          </cell>
          <cell r="D476" t="str">
            <v>Retail</v>
          </cell>
        </row>
        <row r="477">
          <cell r="A477">
            <v>5691</v>
          </cell>
          <cell r="B477" t="str">
            <v>C</v>
          </cell>
          <cell r="C477" t="str">
            <v>Retail Services Boots, Shoes</v>
          </cell>
          <cell r="D477" t="str">
            <v>Retail</v>
          </cell>
        </row>
        <row r="478">
          <cell r="A478">
            <v>5692</v>
          </cell>
          <cell r="B478" t="str">
            <v>C</v>
          </cell>
          <cell r="C478" t="str">
            <v>Retail Services Accessories (Belts, Hosiery, Scarves, etc.)</v>
          </cell>
          <cell r="D478" t="str">
            <v>Retail</v>
          </cell>
        </row>
        <row r="479">
          <cell r="A479">
            <v>5693</v>
          </cell>
          <cell r="B479" t="str">
            <v>B</v>
          </cell>
          <cell r="C479" t="str">
            <v>Retail Services Family Clothing</v>
          </cell>
          <cell r="D479" t="str">
            <v>Retail</v>
          </cell>
        </row>
        <row r="480">
          <cell r="A480">
            <v>5694</v>
          </cell>
          <cell r="B480" t="str">
            <v>B</v>
          </cell>
          <cell r="C480" t="str">
            <v>Retail Services Women's Wear</v>
          </cell>
          <cell r="D480" t="str">
            <v>Retail</v>
          </cell>
        </row>
        <row r="481">
          <cell r="A481">
            <v>5695</v>
          </cell>
          <cell r="B481" t="str">
            <v>B</v>
          </cell>
          <cell r="C481" t="str">
            <v>Retail Services Men's Wear</v>
          </cell>
          <cell r="D481" t="str">
            <v>Retail</v>
          </cell>
        </row>
        <row r="482">
          <cell r="A482">
            <v>5711</v>
          </cell>
          <cell r="B482" t="str">
            <v>D</v>
          </cell>
          <cell r="C482" t="str">
            <v>Retail Services Antiques, Bric-A-Brac, Art Galleries, Pictures, Prints, including Conservators, Framing (Store Only)</v>
          </cell>
          <cell r="D482" t="str">
            <v>Retail</v>
          </cell>
        </row>
        <row r="483">
          <cell r="A483">
            <v>5712</v>
          </cell>
          <cell r="B483" t="str">
            <v>C</v>
          </cell>
          <cell r="C483" t="str">
            <v>Retail Services Carpet, Other Floor Coverings, Draperies, Other Window Goods, Linen (Store Only)</v>
          </cell>
          <cell r="D483" t="str">
            <v>Retail</v>
          </cell>
        </row>
        <row r="484">
          <cell r="A484">
            <v>5713</v>
          </cell>
          <cell r="B484" t="str">
            <v>C</v>
          </cell>
          <cell r="C484" t="str">
            <v>Retail Services Furniture, Heavy Appliances, Lamps, Lighting Fixtures, Second Hand Furniture (Store Only)</v>
          </cell>
          <cell r="D484" t="str">
            <v>Retail</v>
          </cell>
        </row>
        <row r="485">
          <cell r="A485">
            <v>5714</v>
          </cell>
          <cell r="B485" t="str">
            <v>C</v>
          </cell>
          <cell r="C485" t="str">
            <v>Retail Services Electronic Equipment (Computers, Home Entertainment, Office Machines) (Store Only)</v>
          </cell>
          <cell r="D485" t="str">
            <v>Retail</v>
          </cell>
        </row>
        <row r="486">
          <cell r="A486">
            <v>5715</v>
          </cell>
          <cell r="B486" t="str">
            <v>C</v>
          </cell>
          <cell r="C486" t="str">
            <v>Retail Services Audio, Video Sales, Rentals (Discs, Records and Tapes) (Store Only)</v>
          </cell>
          <cell r="D486" t="str">
            <v>Retail</v>
          </cell>
        </row>
        <row r="487">
          <cell r="A487">
            <v>5716</v>
          </cell>
          <cell r="B487" t="str">
            <v>B</v>
          </cell>
          <cell r="C487" t="str">
            <v>Retail Services Carpet, Other Floor Coverings, Draperies, Other Window Goods, Linen - With Installation/Repair away from premises</v>
          </cell>
          <cell r="D487" t="str">
            <v>Retail</v>
          </cell>
        </row>
        <row r="488">
          <cell r="A488">
            <v>5717</v>
          </cell>
          <cell r="B488" t="str">
            <v>C</v>
          </cell>
          <cell r="C488" t="str">
            <v>Retail Services Furniture, Heavy Appliances, Lamps, Lighting Fixtures, Second Hand Furniture - With Installation/Repair away from premises</v>
          </cell>
          <cell r="D488" t="str">
            <v>Retail</v>
          </cell>
        </row>
        <row r="489">
          <cell r="A489">
            <v>5718</v>
          </cell>
          <cell r="B489" t="str">
            <v>C</v>
          </cell>
          <cell r="C489" t="str">
            <v>Retail Services Electronic Equipment (Computers, Home Entertainment, Office Machines) - With Installation/Repair away from premises</v>
          </cell>
          <cell r="D489" t="str">
            <v>Retail</v>
          </cell>
        </row>
        <row r="490">
          <cell r="A490">
            <v>5811</v>
          </cell>
          <cell r="B490" t="str">
            <v>C</v>
          </cell>
          <cell r="C490" t="str">
            <v>Hospitality Services Restaurants - Not Licensed</v>
          </cell>
          <cell r="D490" t="str">
            <v>Hospitality / Bar / Restaurant (Not in Hotel)</v>
          </cell>
        </row>
        <row r="491">
          <cell r="A491">
            <v>5812</v>
          </cell>
          <cell r="B491" t="str">
            <v>C</v>
          </cell>
          <cell r="C491" t="str">
            <v>Hospitality Services Restaurants - Licensed, No Live Entertainment, No Dancing</v>
          </cell>
          <cell r="D491" t="str">
            <v>Hospitality / Bar / Restaurant (Not in Hotel)</v>
          </cell>
        </row>
        <row r="492">
          <cell r="A492">
            <v>5813</v>
          </cell>
          <cell r="B492" t="str">
            <v>C</v>
          </cell>
          <cell r="C492" t="str">
            <v>Hospitality Services Refreshment Stands, Drive-in Restaurants</v>
          </cell>
          <cell r="D492" t="str">
            <v>Hospitality / Bar / Restaurant (Not in Hotel)</v>
          </cell>
        </row>
        <row r="493">
          <cell r="A493">
            <v>5814</v>
          </cell>
          <cell r="B493" t="str">
            <v>B</v>
          </cell>
          <cell r="C493" t="str">
            <v>Hospitality Services Take Out Meal Service</v>
          </cell>
          <cell r="D493" t="str">
            <v>Hospitality / Bar / Restaurant (Not in Hotel)</v>
          </cell>
        </row>
        <row r="494">
          <cell r="A494">
            <v>5821</v>
          </cell>
          <cell r="B494" t="str">
            <v>C</v>
          </cell>
          <cell r="C494" t="str">
            <v>Hospitality Services Licensed Establishment not in Hotel, Inn, Resort - No Live Entertainment, No Dancing (Beer Parlours/Gardens)</v>
          </cell>
          <cell r="D494" t="str">
            <v>Hospitality / Bar / Restaurant (Not in Hotel)</v>
          </cell>
        </row>
        <row r="495">
          <cell r="A495">
            <v>5822</v>
          </cell>
          <cell r="B495" t="str">
            <v>B</v>
          </cell>
          <cell r="C495" t="str">
            <v>Hospitality Services Licensed Establishment not in Hotel, Inn, Resort - No Live Entertainment, No Dancing (Taverns)</v>
          </cell>
          <cell r="D495" t="str">
            <v>Hospitality / Bar / Restaurant (Not in Hotel)</v>
          </cell>
        </row>
        <row r="496">
          <cell r="A496">
            <v>5823</v>
          </cell>
          <cell r="B496" t="str">
            <v>D</v>
          </cell>
          <cell r="C496" t="str">
            <v>Hospitality Services Licensed Establishment not in Hotel, Inn, Resort - Live Entertainment, Dancing (Night Clubs)</v>
          </cell>
          <cell r="D496" t="str">
            <v>Hospitality / Bar / Restaurant (Not in Hotel)</v>
          </cell>
        </row>
        <row r="497">
          <cell r="A497">
            <v>5911</v>
          </cell>
          <cell r="B497" t="str">
            <v>B</v>
          </cell>
          <cell r="C497" t="str">
            <v>Retail Services Drug Stores - Prescription Service Only</v>
          </cell>
          <cell r="D497" t="str">
            <v>Retail</v>
          </cell>
        </row>
        <row r="498">
          <cell r="A498">
            <v>5912</v>
          </cell>
          <cell r="B498" t="str">
            <v>B</v>
          </cell>
          <cell r="C498" t="str">
            <v>Retail Services Drug Stores - Prescription, Cosmetics, Tobacco etc.</v>
          </cell>
          <cell r="D498" t="str">
            <v>Retail</v>
          </cell>
        </row>
        <row r="499">
          <cell r="A499">
            <v>5920</v>
          </cell>
          <cell r="B499" t="str">
            <v>C</v>
          </cell>
          <cell r="C499" t="str">
            <v>Retail Services Beer, Wine, Liquor Stores</v>
          </cell>
          <cell r="D499" t="str">
            <v>Retail</v>
          </cell>
        </row>
        <row r="500">
          <cell r="A500">
            <v>5931</v>
          </cell>
          <cell r="B500" t="str">
            <v>Exclude</v>
          </cell>
          <cell r="C500" t="str">
            <v>Retail Services Sporting Goods - Firearms, Ammunition Carried</v>
          </cell>
          <cell r="D500" t="str">
            <v>Excluded</v>
          </cell>
        </row>
        <row r="501">
          <cell r="A501">
            <v>5932</v>
          </cell>
          <cell r="B501" t="str">
            <v>B</v>
          </cell>
          <cell r="C501" t="str">
            <v>Retail Services Sporting Goods - No Firearms, Ammunition Carried</v>
          </cell>
          <cell r="D501" t="str">
            <v>Retail</v>
          </cell>
        </row>
        <row r="502">
          <cell r="A502">
            <v>5933</v>
          </cell>
          <cell r="B502" t="str">
            <v>B</v>
          </cell>
          <cell r="C502" t="str">
            <v>Retail Services Sporting Goods - Specialty Service (Diving Equipment, Sky Diving Service etc.)</v>
          </cell>
          <cell r="D502" t="str">
            <v>Retail</v>
          </cell>
        </row>
        <row r="503">
          <cell r="A503">
            <v>5934</v>
          </cell>
          <cell r="B503" t="str">
            <v>B</v>
          </cell>
          <cell r="C503" t="str">
            <v>Retail Services Bicycles including Repair</v>
          </cell>
          <cell r="D503" t="str">
            <v>Retail</v>
          </cell>
        </row>
        <row r="504">
          <cell r="A504">
            <v>5940</v>
          </cell>
          <cell r="B504" t="str">
            <v>D</v>
          </cell>
          <cell r="C504" t="str">
            <v>Retail Services Pawnbrokers</v>
          </cell>
          <cell r="D504" t="str">
            <v>Retail</v>
          </cell>
        </row>
        <row r="505">
          <cell r="A505">
            <v>5960</v>
          </cell>
          <cell r="B505" t="str">
            <v>B</v>
          </cell>
          <cell r="C505" t="str">
            <v>Retail Services Light Farm, Lawn and Garden Supplies</v>
          </cell>
          <cell r="D505" t="str">
            <v>Retail</v>
          </cell>
        </row>
        <row r="506">
          <cell r="A506">
            <v>5970</v>
          </cell>
          <cell r="B506" t="str">
            <v>D</v>
          </cell>
          <cell r="C506" t="str">
            <v>Retail Services Jewellery</v>
          </cell>
          <cell r="D506" t="str">
            <v>Retail</v>
          </cell>
        </row>
        <row r="507">
          <cell r="A507">
            <v>5981</v>
          </cell>
          <cell r="B507" t="str">
            <v>Exclude</v>
          </cell>
          <cell r="C507" t="str">
            <v>Retail Services Fuel Dealers - Solid Fuel</v>
          </cell>
          <cell r="D507" t="str">
            <v>Excluded</v>
          </cell>
        </row>
        <row r="508">
          <cell r="A508">
            <v>5982</v>
          </cell>
          <cell r="B508" t="str">
            <v>Exclude</v>
          </cell>
          <cell r="C508" t="str">
            <v>Retail Services Fuel Dealers - Liquid Fuel</v>
          </cell>
          <cell r="D508" t="str">
            <v>Excluded</v>
          </cell>
        </row>
        <row r="509">
          <cell r="A509">
            <v>5983</v>
          </cell>
          <cell r="B509" t="str">
            <v>B</v>
          </cell>
          <cell r="C509" t="str">
            <v>Retail Services Ice Dealers</v>
          </cell>
          <cell r="D509" t="str">
            <v>Retail</v>
          </cell>
        </row>
        <row r="510">
          <cell r="A510">
            <v>5984</v>
          </cell>
          <cell r="B510" t="str">
            <v>Exclude</v>
          </cell>
          <cell r="C510" t="str">
            <v>Retail Services Fuel Dealers - Gases and Chemicals N.O.C.</v>
          </cell>
          <cell r="D510" t="str">
            <v>Excluded</v>
          </cell>
        </row>
        <row r="511">
          <cell r="A511">
            <v>5990</v>
          </cell>
          <cell r="B511" t="str">
            <v>B</v>
          </cell>
          <cell r="C511" t="str">
            <v>Retail Services Stores, Other - N.O.C.</v>
          </cell>
          <cell r="D511" t="str">
            <v>Retail</v>
          </cell>
        </row>
        <row r="512">
          <cell r="A512">
            <v>5991</v>
          </cell>
          <cell r="B512" t="str">
            <v>B</v>
          </cell>
          <cell r="C512" t="str">
            <v>Retail Services Tobacconist, Variety Store, Convenience Store</v>
          </cell>
          <cell r="D512" t="str">
            <v>Retail</v>
          </cell>
        </row>
        <row r="513">
          <cell r="A513">
            <v>5992</v>
          </cell>
          <cell r="B513" t="str">
            <v>B</v>
          </cell>
          <cell r="C513" t="str">
            <v>Retail Services Shoe Repair, Shoe Shine, Hat Cleaning</v>
          </cell>
          <cell r="D513" t="str">
            <v>Retail</v>
          </cell>
        </row>
        <row r="514">
          <cell r="A514">
            <v>5993</v>
          </cell>
          <cell r="B514" t="str">
            <v>B</v>
          </cell>
          <cell r="C514" t="str">
            <v>Retail Services Florist, Hairgoods, Bookstore, Stationery</v>
          </cell>
          <cell r="D514" t="str">
            <v>Retail</v>
          </cell>
        </row>
        <row r="515">
          <cell r="A515">
            <v>5994</v>
          </cell>
          <cell r="B515" t="str">
            <v>B</v>
          </cell>
          <cell r="C515" t="str">
            <v>Retail Services Pet Shops</v>
          </cell>
          <cell r="D515" t="str">
            <v>Retail</v>
          </cell>
        </row>
        <row r="516">
          <cell r="A516">
            <v>5995</v>
          </cell>
          <cell r="B516" t="str">
            <v>C</v>
          </cell>
          <cell r="C516" t="str">
            <v>Retail Services Country General Stores (Population under 3000)</v>
          </cell>
          <cell r="D516" t="str">
            <v>Retail</v>
          </cell>
        </row>
        <row r="517">
          <cell r="A517">
            <v>5996</v>
          </cell>
          <cell r="B517" t="str">
            <v>C</v>
          </cell>
          <cell r="C517" t="str">
            <v>Retail Services Dry, Leather or Religious Goods, Handicraft, Hobby, Toys, Luggage, Drafting Instruments, Flea Markets</v>
          </cell>
          <cell r="D517" t="str">
            <v>Retail</v>
          </cell>
        </row>
        <row r="518">
          <cell r="A518">
            <v>5997</v>
          </cell>
          <cell r="B518" t="str">
            <v>C</v>
          </cell>
          <cell r="C518" t="str">
            <v>Retail Services Cameras, Photography Supplies</v>
          </cell>
          <cell r="D518" t="str">
            <v>Retail</v>
          </cell>
        </row>
        <row r="519">
          <cell r="A519">
            <v>5998</v>
          </cell>
          <cell r="B519" t="str">
            <v>C</v>
          </cell>
          <cell r="C519" t="str">
            <v>Retail Services Limited Price Range Stores (Five and Dime)</v>
          </cell>
          <cell r="D519" t="str">
            <v>Retail</v>
          </cell>
        </row>
        <row r="520">
          <cell r="A520">
            <v>5999</v>
          </cell>
          <cell r="B520" t="str">
            <v>C</v>
          </cell>
          <cell r="C520" t="str">
            <v>Retail Services Coin, Stamp, Card Dealers; Rare Book Stores</v>
          </cell>
          <cell r="D520" t="str">
            <v>Retail</v>
          </cell>
        </row>
        <row r="521">
          <cell r="A521">
            <v>6021</v>
          </cell>
          <cell r="B521" t="str">
            <v>A</v>
          </cell>
          <cell r="C521" t="str">
            <v>Business and Professional Services Banks, Deposit Accepting Trust Company</v>
          </cell>
          <cell r="D521" t="str">
            <v>Professional / Services</v>
          </cell>
        </row>
        <row r="522">
          <cell r="A522">
            <v>6022</v>
          </cell>
          <cell r="B522" t="str">
            <v>A</v>
          </cell>
          <cell r="C522" t="str">
            <v>Business and Professional Services Trust Companies Not Accepting Deposits</v>
          </cell>
          <cell r="D522" t="str">
            <v>Professional / Services</v>
          </cell>
        </row>
        <row r="523">
          <cell r="A523">
            <v>6023</v>
          </cell>
          <cell r="B523" t="str">
            <v>A</v>
          </cell>
          <cell r="C523" t="str">
            <v>Business and Professional Services Foreign Banks - Not Conducting General Banking Business</v>
          </cell>
          <cell r="D523" t="str">
            <v>Professional / Services</v>
          </cell>
        </row>
        <row r="524">
          <cell r="A524">
            <v>6120</v>
          </cell>
          <cell r="B524" t="str">
            <v>A</v>
          </cell>
          <cell r="C524" t="str">
            <v>Business and Professional Services Credit Unions, Caisses Populaires, Savings and Loan</v>
          </cell>
          <cell r="D524" t="str">
            <v>Professional / Services</v>
          </cell>
        </row>
        <row r="525">
          <cell r="A525">
            <v>6140</v>
          </cell>
          <cell r="B525" t="str">
            <v>A</v>
          </cell>
          <cell r="C525" t="str">
            <v>Business and Professional Services Finance Companies, Miscellaneous Personal Credit Institutions</v>
          </cell>
          <cell r="D525" t="str">
            <v>Professional / Services</v>
          </cell>
        </row>
        <row r="526">
          <cell r="A526">
            <v>6150</v>
          </cell>
          <cell r="B526" t="str">
            <v>A</v>
          </cell>
          <cell r="C526" t="str">
            <v>Business and Professional Services Investment Institutions</v>
          </cell>
          <cell r="D526" t="str">
            <v>Professional / Services</v>
          </cell>
        </row>
        <row r="527">
          <cell r="A527">
            <v>6210</v>
          </cell>
          <cell r="B527" t="str">
            <v>A</v>
          </cell>
          <cell r="C527" t="str">
            <v>Business and Professional Services Stock, Security Brokers, Dealers</v>
          </cell>
          <cell r="D527" t="str">
            <v>Professional / Services</v>
          </cell>
        </row>
        <row r="528">
          <cell r="A528">
            <v>6230</v>
          </cell>
          <cell r="B528" t="str">
            <v>A</v>
          </cell>
          <cell r="C528" t="str">
            <v>Business and Professional Services Commodity Brokers, Dealers</v>
          </cell>
          <cell r="D528" t="str">
            <v>Professional / Services</v>
          </cell>
        </row>
        <row r="529">
          <cell r="A529">
            <v>6240</v>
          </cell>
          <cell r="B529" t="str">
            <v>A</v>
          </cell>
          <cell r="C529" t="str">
            <v>Business and Professional Services Stock, Commodity Exchanges</v>
          </cell>
          <cell r="D529" t="str">
            <v>Professional / Services</v>
          </cell>
        </row>
        <row r="530">
          <cell r="A530">
            <v>6250</v>
          </cell>
          <cell r="B530" t="str">
            <v>A</v>
          </cell>
          <cell r="C530" t="str">
            <v>Business and Professional Services Currency Brokers, Exchanges</v>
          </cell>
          <cell r="D530" t="str">
            <v>Professional / Services</v>
          </cell>
        </row>
        <row r="531">
          <cell r="A531">
            <v>6310</v>
          </cell>
          <cell r="B531" t="str">
            <v>A</v>
          </cell>
          <cell r="C531" t="str">
            <v>Business and Professional Services Insurance Companies</v>
          </cell>
          <cell r="D531" t="str">
            <v>Professional / Services</v>
          </cell>
        </row>
        <row r="532">
          <cell r="A532">
            <v>6380</v>
          </cell>
          <cell r="B532" t="str">
            <v>A</v>
          </cell>
          <cell r="C532" t="str">
            <v>Business and Professional Services Pension, Welfare, Retirement Benefit Funds - Labour Unions</v>
          </cell>
          <cell r="D532" t="str">
            <v>Professional / Services</v>
          </cell>
        </row>
        <row r="533">
          <cell r="A533">
            <v>6390</v>
          </cell>
          <cell r="B533" t="str">
            <v>A</v>
          </cell>
          <cell r="C533" t="str">
            <v>Business and Professional Services Pension, Welfare, Retirement Benefit Funds - Not Labour Unions</v>
          </cell>
          <cell r="D533" t="str">
            <v>Professional / Services</v>
          </cell>
        </row>
        <row r="534">
          <cell r="A534">
            <v>6411</v>
          </cell>
          <cell r="B534" t="str">
            <v>B</v>
          </cell>
          <cell r="C534" t="str">
            <v>Business and Professional Services Acocuntants, Auditors</v>
          </cell>
          <cell r="D534" t="str">
            <v>Professional / Services</v>
          </cell>
        </row>
        <row r="535">
          <cell r="A535">
            <v>6412</v>
          </cell>
          <cell r="B535" t="str">
            <v>A</v>
          </cell>
          <cell r="C535" t="str">
            <v>Business and Professional Services Insurance Agents, Brokers, Adjusters</v>
          </cell>
          <cell r="D535" t="str">
            <v>Professional / Services</v>
          </cell>
        </row>
        <row r="536">
          <cell r="A536">
            <v>6413</v>
          </cell>
          <cell r="B536" t="str">
            <v>A</v>
          </cell>
          <cell r="C536" t="str">
            <v>Business and Professional Services Mortgage Brokers, Loan Correspondents</v>
          </cell>
          <cell r="D536" t="str">
            <v>Professional / Services</v>
          </cell>
        </row>
        <row r="537">
          <cell r="A537">
            <v>6414</v>
          </cell>
          <cell r="B537" t="str">
            <v>A</v>
          </cell>
          <cell r="C537" t="str">
            <v>Business and Professional Services Management Consultants</v>
          </cell>
          <cell r="D537" t="str">
            <v>Professional / Services</v>
          </cell>
        </row>
        <row r="538">
          <cell r="A538">
            <v>6415</v>
          </cell>
          <cell r="B538" t="str">
            <v>A</v>
          </cell>
          <cell r="C538" t="str">
            <v>Business and Professional Services Financial Planning</v>
          </cell>
          <cell r="D538" t="str">
            <v>Professional / Services</v>
          </cell>
        </row>
        <row r="539">
          <cell r="A539">
            <v>6501</v>
          </cell>
          <cell r="B539" t="str">
            <v>B</v>
          </cell>
          <cell r="C539" t="str">
            <v>Real Estate Property Office Buildings - High Rise (over 10 storeys) Occupied by Tenants</v>
          </cell>
          <cell r="D539" t="str">
            <v>Office</v>
          </cell>
        </row>
        <row r="540">
          <cell r="A540">
            <v>6502</v>
          </cell>
          <cell r="B540" t="str">
            <v>A</v>
          </cell>
          <cell r="C540" t="str">
            <v>Real Estate Property Office Buildings - High Rise (over 10 storeys) Leased to One Party</v>
          </cell>
          <cell r="D540" t="str">
            <v>Office</v>
          </cell>
        </row>
        <row r="541">
          <cell r="A541">
            <v>6511</v>
          </cell>
          <cell r="B541" t="str">
            <v>B</v>
          </cell>
          <cell r="C541" t="str">
            <v>Real Estate Property Office Buildings - (10 storeys or less) - Occupied by Tenants</v>
          </cell>
          <cell r="D541" t="str">
            <v>Office</v>
          </cell>
        </row>
        <row r="542">
          <cell r="A542">
            <v>6512</v>
          </cell>
          <cell r="B542" t="str">
            <v>A</v>
          </cell>
          <cell r="C542" t="str">
            <v>Real Estate Property Office Buildings - (10 storeys or less) - Leased to One Party</v>
          </cell>
          <cell r="D542" t="str">
            <v>Office</v>
          </cell>
        </row>
        <row r="543">
          <cell r="A543">
            <v>6520</v>
          </cell>
          <cell r="B543" t="str">
            <v>B</v>
          </cell>
          <cell r="C543" t="str">
            <v>Real Estate Property Housing Developments - Large Area (Subdivisions)</v>
          </cell>
          <cell r="D543" t="str">
            <v>Building Owners</v>
          </cell>
        </row>
        <row r="544">
          <cell r="A544">
            <v>6531</v>
          </cell>
          <cell r="B544" t="str">
            <v>B</v>
          </cell>
          <cell r="C544" t="str">
            <v>Real Estate Property Townhouses - No Mercantile Occupancy</v>
          </cell>
          <cell r="D544" t="str">
            <v>Building Owners</v>
          </cell>
        </row>
        <row r="545">
          <cell r="A545">
            <v>6532</v>
          </cell>
          <cell r="B545" t="str">
            <v>A</v>
          </cell>
          <cell r="C545" t="str">
            <v>Real Estate Property Apartment Houses (10 storeys or less) - No Mercantile Occupancy</v>
          </cell>
          <cell r="D545" t="str">
            <v>Apartments</v>
          </cell>
        </row>
        <row r="546">
          <cell r="A546">
            <v>6541</v>
          </cell>
          <cell r="B546" t="str">
            <v>B</v>
          </cell>
          <cell r="C546" t="str">
            <v>Real Estate Property Townhouses - Mercantile Occupancy</v>
          </cell>
          <cell r="D546" t="str">
            <v>Building Owners</v>
          </cell>
        </row>
        <row r="547">
          <cell r="A547">
            <v>6542</v>
          </cell>
          <cell r="B547" t="str">
            <v>B</v>
          </cell>
          <cell r="C547" t="str">
            <v>Real Estate Property Apartment Houses (10 storeys or less) - Mercantile Occupancy</v>
          </cell>
          <cell r="D547" t="str">
            <v>Apartments</v>
          </cell>
        </row>
        <row r="548">
          <cell r="A548">
            <v>6550</v>
          </cell>
          <cell r="B548" t="str">
            <v>D</v>
          </cell>
          <cell r="C548" t="str">
            <v>Real Estate Property Tenement Apartments, Row Housing</v>
          </cell>
          <cell r="D548" t="str">
            <v>Apartments</v>
          </cell>
        </row>
        <row r="549">
          <cell r="A549">
            <v>6580</v>
          </cell>
          <cell r="B549" t="str">
            <v>A</v>
          </cell>
          <cell r="C549" t="str">
            <v>Real Estate Property Real Estate Agents, Managers</v>
          </cell>
          <cell r="D549" t="str">
            <v>Building Owners</v>
          </cell>
        </row>
        <row r="550">
          <cell r="A550">
            <v>6610</v>
          </cell>
          <cell r="B550" t="str">
            <v>A</v>
          </cell>
          <cell r="C550" t="str">
            <v>Real Estate Property Office Tenants N.O.C.</v>
          </cell>
          <cell r="D550" t="str">
            <v>Office</v>
          </cell>
        </row>
        <row r="551">
          <cell r="A551">
            <v>6621</v>
          </cell>
          <cell r="B551" t="str">
            <v>A</v>
          </cell>
          <cell r="C551" t="str">
            <v>Real Estate Property Apartment Houses - High Rise (over 10 storeys) - No Mercantile Occupancy</v>
          </cell>
          <cell r="D551" t="str">
            <v>Apartments</v>
          </cell>
        </row>
        <row r="552">
          <cell r="A552">
            <v>6622</v>
          </cell>
          <cell r="B552" t="str">
            <v>B</v>
          </cell>
          <cell r="C552" t="str">
            <v>Real Estate Property Apartment Houses - High Rise (over 10 storeys) - Mercantile Occupancy</v>
          </cell>
          <cell r="D552" t="str">
            <v>Apartments</v>
          </cell>
        </row>
        <row r="553">
          <cell r="A553">
            <v>6631</v>
          </cell>
          <cell r="B553" t="str">
            <v>B</v>
          </cell>
          <cell r="C553" t="str">
            <v>Real Estate Property Building Owner's Risk Only - Residential One or Two Families</v>
          </cell>
          <cell r="D553" t="str">
            <v>Building Owners</v>
          </cell>
        </row>
        <row r="554">
          <cell r="A554">
            <v>6632</v>
          </cell>
          <cell r="B554" t="str">
            <v>B</v>
          </cell>
          <cell r="C554" t="str">
            <v>Real Estate Property Building Owner's Risk Only - Retail</v>
          </cell>
          <cell r="D554" t="str">
            <v>Retail</v>
          </cell>
        </row>
        <row r="555">
          <cell r="A555">
            <v>6633</v>
          </cell>
          <cell r="B555" t="str">
            <v>B</v>
          </cell>
          <cell r="C555" t="str">
            <v>Real Estate Property Building Owner's Risk Only - Other including Manufacturing/Warehouses</v>
          </cell>
          <cell r="D555" t="str">
            <v>Building Owners</v>
          </cell>
        </row>
        <row r="556">
          <cell r="A556">
            <v>6641</v>
          </cell>
          <cell r="B556" t="str">
            <v>A</v>
          </cell>
          <cell r="C556" t="str">
            <v>Real Estate Property Condominium High Rise (over 10 storeys) - No Mercantile Occupancy</v>
          </cell>
          <cell r="D556" t="str">
            <v>Condominium</v>
          </cell>
        </row>
        <row r="557">
          <cell r="A557">
            <v>6642</v>
          </cell>
          <cell r="B557" t="str">
            <v>B</v>
          </cell>
          <cell r="C557" t="str">
            <v>Real Estate Property Condominium High Rise (over 10 storeys) - Mercantile Occupancy</v>
          </cell>
          <cell r="D557" t="str">
            <v>Condominium</v>
          </cell>
        </row>
        <row r="558">
          <cell r="A558">
            <v>6650</v>
          </cell>
          <cell r="B558" t="str">
            <v>A</v>
          </cell>
          <cell r="C558" t="str">
            <v>Real Estate Property Condominium (10 storeys or less) - No Mercantile Occupancy</v>
          </cell>
          <cell r="D558" t="str">
            <v>Condominium</v>
          </cell>
        </row>
        <row r="559">
          <cell r="A559">
            <v>6660</v>
          </cell>
          <cell r="B559" t="str">
            <v>B</v>
          </cell>
          <cell r="C559" t="str">
            <v>Real Estate Property Condominium (10 storeys or less) - Mercantile Occupancy</v>
          </cell>
          <cell r="D559" t="str">
            <v>Condominium</v>
          </cell>
        </row>
        <row r="560">
          <cell r="A560">
            <v>6670</v>
          </cell>
          <cell r="B560" t="str">
            <v>A</v>
          </cell>
          <cell r="C560" t="str">
            <v>Real Estate Property Condominium (Townhouses)</v>
          </cell>
          <cell r="D560" t="str">
            <v>Condominium</v>
          </cell>
        </row>
        <row r="561">
          <cell r="A561">
            <v>7011</v>
          </cell>
          <cell r="B561" t="str">
            <v>A</v>
          </cell>
          <cell r="C561" t="str">
            <v>Hospitality Services Hotels - Year Round, Licensed</v>
          </cell>
          <cell r="D561" t="str">
            <v>Hospitality / Bar / Restaurant (Not in Hotel)</v>
          </cell>
        </row>
        <row r="562">
          <cell r="A562">
            <v>7012</v>
          </cell>
          <cell r="B562" t="str">
            <v>A</v>
          </cell>
          <cell r="C562" t="str">
            <v>Hospitality Services Hotels - Year Round, Not Licensed</v>
          </cell>
          <cell r="D562" t="str">
            <v>Hospitality / Bar / Restaurant (Not in Hotel)</v>
          </cell>
        </row>
        <row r="563">
          <cell r="A563">
            <v>7021</v>
          </cell>
          <cell r="B563" t="str">
            <v>C</v>
          </cell>
          <cell r="C563" t="str">
            <v>Hospitality Services Hotels - Seasonal, Licensed</v>
          </cell>
          <cell r="D563" t="str">
            <v>Hospitality / Bar / Restaurant (Not in Hotel)</v>
          </cell>
        </row>
        <row r="564">
          <cell r="A564">
            <v>7022</v>
          </cell>
          <cell r="B564" t="str">
            <v>C</v>
          </cell>
          <cell r="C564" t="str">
            <v>Hospitality Services Hotels - Seasonal, Not Licensed</v>
          </cell>
          <cell r="D564" t="str">
            <v>Hospitality / Bar / Restaurant (Not in Hotel)</v>
          </cell>
        </row>
        <row r="565">
          <cell r="A565">
            <v>7031</v>
          </cell>
          <cell r="B565" t="str">
            <v>D</v>
          </cell>
          <cell r="C565" t="str">
            <v>Hospitality Services Boarding, Rooming Houses including Fraternity or Sorority Houses</v>
          </cell>
          <cell r="D565" t="str">
            <v>Hospitality / Bar / Restaurant (Not in Hotel)</v>
          </cell>
        </row>
        <row r="566">
          <cell r="A566">
            <v>7032</v>
          </cell>
          <cell r="B566" t="str">
            <v>D</v>
          </cell>
          <cell r="C566" t="str">
            <v>Hospitality Services Mission, Settlement Houses, Family Shelters, Halfway Houses</v>
          </cell>
          <cell r="D566" t="str">
            <v>Hospitality / Bar / Restaurant (Not in Hotel)</v>
          </cell>
        </row>
        <row r="567">
          <cell r="A567">
            <v>7041</v>
          </cell>
          <cell r="B567" t="str">
            <v>C</v>
          </cell>
          <cell r="C567" t="str">
            <v>Hospitality Services Summer Camps, Dude Ranches, Resort Property</v>
          </cell>
          <cell r="D567" t="str">
            <v>Hospitality / Bar / Restaurant (Not in Hotel)</v>
          </cell>
        </row>
        <row r="568">
          <cell r="A568">
            <v>7042</v>
          </cell>
          <cell r="B568" t="str">
            <v>C</v>
          </cell>
          <cell r="C568" t="str">
            <v>Hospitality Services Campgrounds including Trailer Parks</v>
          </cell>
          <cell r="D568" t="str">
            <v>Hospitality / Bar / Restaurant (Not in Hotel)</v>
          </cell>
        </row>
        <row r="569">
          <cell r="A569">
            <v>7043</v>
          </cell>
          <cell r="B569" t="str">
            <v>B</v>
          </cell>
          <cell r="C569" t="str">
            <v>Hospitality Services Resort Property, Other</v>
          </cell>
          <cell r="D569" t="str">
            <v>Hospitality / Bar / Restaurant (Not in Hotel)</v>
          </cell>
        </row>
        <row r="570">
          <cell r="A570">
            <v>7044</v>
          </cell>
          <cell r="B570" t="str">
            <v>C</v>
          </cell>
          <cell r="C570" t="str">
            <v>Hospitality Services Mobile Home Parks - Not Transient or Recreational</v>
          </cell>
          <cell r="D570" t="str">
            <v>Hospitality / Bar / Restaurant (Not in Hotel)</v>
          </cell>
        </row>
        <row r="571">
          <cell r="A571">
            <v>7051</v>
          </cell>
          <cell r="B571" t="str">
            <v>C</v>
          </cell>
          <cell r="C571" t="str">
            <v>Hospitality Services Motels, Tourist Courts - Year Round - Restaurant, Snack Bar - Licensed</v>
          </cell>
          <cell r="D571" t="str">
            <v>Hotel / Motel &amp; B&amp;B</v>
          </cell>
        </row>
        <row r="572">
          <cell r="A572">
            <v>7052</v>
          </cell>
          <cell r="B572" t="str">
            <v>C</v>
          </cell>
          <cell r="C572" t="str">
            <v>Hospitality Services Motels, Tourist Courts - Year Round - Restaurant, Snack Bar - Not Licensed</v>
          </cell>
          <cell r="D572" t="str">
            <v>Hotel / Motel &amp; B&amp;B</v>
          </cell>
        </row>
        <row r="573">
          <cell r="A573">
            <v>7053</v>
          </cell>
          <cell r="B573" t="str">
            <v>C</v>
          </cell>
          <cell r="C573" t="str">
            <v>Hospitality Services Motels, Tourist Courts - Year Round - No Food or Alcohol Served</v>
          </cell>
          <cell r="D573" t="str">
            <v>Hotel / Motel &amp; B&amp;B</v>
          </cell>
        </row>
        <row r="574">
          <cell r="A574">
            <v>7054</v>
          </cell>
          <cell r="B574" t="str">
            <v>B</v>
          </cell>
          <cell r="C574" t="str">
            <v>Hospitality Services Bed and Breakfast Tourist Homes</v>
          </cell>
          <cell r="D574" t="str">
            <v>Hotel / Motel &amp; B&amp;B</v>
          </cell>
        </row>
        <row r="575">
          <cell r="A575">
            <v>7061</v>
          </cell>
          <cell r="B575" t="str">
            <v>D</v>
          </cell>
          <cell r="C575" t="str">
            <v>Hospitality Services Motels, Tourist Courts - Seasonal - Restaurant, Snack Bar - Licensed</v>
          </cell>
          <cell r="D575" t="str">
            <v>Hotel / Motel &amp; B&amp;B</v>
          </cell>
        </row>
        <row r="576">
          <cell r="A576">
            <v>7062</v>
          </cell>
          <cell r="B576" t="str">
            <v>D</v>
          </cell>
          <cell r="C576" t="str">
            <v>Hospitality Services Motels, Tourist Courts - Seasonal - Restaurant, Snack Bar - Not Licensed</v>
          </cell>
          <cell r="D576" t="str">
            <v>Hotel / Motel &amp; B&amp;B</v>
          </cell>
        </row>
        <row r="577">
          <cell r="A577">
            <v>7063</v>
          </cell>
          <cell r="B577" t="str">
            <v>D</v>
          </cell>
          <cell r="C577" t="str">
            <v>Hospitality Services Motels, Tourist Courts - Seasonal - No Food or Alcohol Served</v>
          </cell>
          <cell r="D577" t="str">
            <v>Hotel / Motel &amp; B&amp;B</v>
          </cell>
        </row>
        <row r="578">
          <cell r="A578">
            <v>7210</v>
          </cell>
          <cell r="B578" t="str">
            <v>C</v>
          </cell>
          <cell r="C578" t="str">
            <v>Business and Professional Services Laundromats, Drycleaning - Self Service</v>
          </cell>
          <cell r="D578" t="str">
            <v>Professional / Services</v>
          </cell>
        </row>
        <row r="579">
          <cell r="A579">
            <v>7220</v>
          </cell>
          <cell r="B579" t="str">
            <v>B</v>
          </cell>
          <cell r="C579" t="str">
            <v>Business and Professional Services Laundries, Drycleaners, Dyers - Other than Self Service</v>
          </cell>
          <cell r="D579" t="str">
            <v>Professional / Services</v>
          </cell>
        </row>
        <row r="580">
          <cell r="A580">
            <v>7221</v>
          </cell>
          <cell r="B580" t="str">
            <v>B</v>
          </cell>
          <cell r="C580" t="str">
            <v>Business and Professional Services Laundries, Drycleaners Receiving Depot Only</v>
          </cell>
          <cell r="D580" t="str">
            <v>Professional / Services</v>
          </cell>
        </row>
        <row r="581">
          <cell r="A581">
            <v>7222</v>
          </cell>
          <cell r="B581" t="str">
            <v>B</v>
          </cell>
          <cell r="C581" t="str">
            <v>Business and Professional Services Laundry and Drycleaning Stores</v>
          </cell>
          <cell r="D581" t="str">
            <v>Professional / Services</v>
          </cell>
        </row>
        <row r="582">
          <cell r="A582">
            <v>7261</v>
          </cell>
          <cell r="B582" t="str">
            <v>B</v>
          </cell>
          <cell r="C582" t="str">
            <v>Business and Professional Services Cemeteries, Mausoleums</v>
          </cell>
          <cell r="D582" t="str">
            <v>Professional / Services</v>
          </cell>
        </row>
        <row r="583">
          <cell r="A583">
            <v>7262</v>
          </cell>
          <cell r="B583" t="str">
            <v>B</v>
          </cell>
          <cell r="C583" t="str">
            <v>Business and Professional Services Crematory Operations</v>
          </cell>
          <cell r="D583" t="str">
            <v>Professional / Services</v>
          </cell>
        </row>
        <row r="584">
          <cell r="A584">
            <v>7263</v>
          </cell>
          <cell r="B584" t="str">
            <v>B</v>
          </cell>
          <cell r="C584" t="str">
            <v>Business and Professional Services Cemetery Pre-Paid Funds</v>
          </cell>
          <cell r="D584" t="str">
            <v>Professional / Services</v>
          </cell>
        </row>
        <row r="585">
          <cell r="A585">
            <v>7291</v>
          </cell>
          <cell r="B585" t="str">
            <v>B</v>
          </cell>
          <cell r="C585" t="str">
            <v>Business and Professional Services Funeral Homes, Morticians, Undertakers</v>
          </cell>
          <cell r="D585" t="str">
            <v>Professional / Services</v>
          </cell>
        </row>
        <row r="586">
          <cell r="A586">
            <v>7292</v>
          </cell>
          <cell r="B586" t="str">
            <v>C</v>
          </cell>
          <cell r="C586" t="str">
            <v>Business and Professional Services Photographers' Studios</v>
          </cell>
          <cell r="D586" t="str">
            <v>Professional / Services</v>
          </cell>
        </row>
        <row r="587">
          <cell r="A587">
            <v>7293</v>
          </cell>
          <cell r="B587" t="str">
            <v>C</v>
          </cell>
          <cell r="C587" t="str">
            <v>Business and Professional Services Photography and Videotaping - Other excluding Aerial, Motion Picture</v>
          </cell>
          <cell r="D587" t="str">
            <v>Professional / Services</v>
          </cell>
        </row>
        <row r="588">
          <cell r="A588">
            <v>7294</v>
          </cell>
          <cell r="B588" t="str">
            <v>B</v>
          </cell>
          <cell r="C588" t="str">
            <v>Business and Professional Services Photography - Aerial</v>
          </cell>
          <cell r="D588" t="str">
            <v>Professional / Services</v>
          </cell>
        </row>
        <row r="589">
          <cell r="A589">
            <v>7295</v>
          </cell>
          <cell r="B589" t="str">
            <v>C</v>
          </cell>
          <cell r="C589" t="str">
            <v>Business and Professional Services Photography - Developing, Printing Services</v>
          </cell>
          <cell r="D589" t="str">
            <v>Professional / Services</v>
          </cell>
        </row>
        <row r="590">
          <cell r="A590">
            <v>7296</v>
          </cell>
          <cell r="B590" t="str">
            <v>B</v>
          </cell>
          <cell r="C590" t="str">
            <v>Business and Professional Services Barber Shops, Men's Hairstyling</v>
          </cell>
          <cell r="D590" t="str">
            <v>Professional / Services</v>
          </cell>
        </row>
        <row r="591">
          <cell r="A591">
            <v>7297</v>
          </cell>
          <cell r="B591" t="str">
            <v>B</v>
          </cell>
          <cell r="C591" t="str">
            <v>Business and Professional Services Beauty Parlours, Tanning Salons</v>
          </cell>
          <cell r="D591" t="str">
            <v>Professional / Services</v>
          </cell>
        </row>
        <row r="592">
          <cell r="A592">
            <v>7298</v>
          </cell>
          <cell r="B592" t="str">
            <v>B</v>
          </cell>
          <cell r="C592" t="str">
            <v>Business and Professional Services Travel Agencies, Tour Operators</v>
          </cell>
          <cell r="D592" t="str">
            <v>Professional / Services</v>
          </cell>
        </row>
        <row r="593">
          <cell r="A593">
            <v>7299</v>
          </cell>
          <cell r="B593" t="str">
            <v>A</v>
          </cell>
          <cell r="C593" t="str">
            <v>Business and Professional Services Driving Schools</v>
          </cell>
          <cell r="D593" t="str">
            <v>Professional / Services</v>
          </cell>
        </row>
        <row r="594">
          <cell r="A594">
            <v>7301</v>
          </cell>
          <cell r="B594" t="str">
            <v>C</v>
          </cell>
          <cell r="C594" t="str">
            <v>Business and Professional Services Restaurants - Cooker - Hood Cleaning</v>
          </cell>
          <cell r="D594" t="str">
            <v>Professional / Services</v>
          </cell>
        </row>
        <row r="595">
          <cell r="A595">
            <v>7311</v>
          </cell>
          <cell r="B595" t="str">
            <v>A</v>
          </cell>
          <cell r="C595" t="str">
            <v>Business and Professional Services Advertising Sign - Company Operations</v>
          </cell>
          <cell r="D595" t="str">
            <v>Professional / Services</v>
          </cell>
        </row>
        <row r="596">
          <cell r="A596">
            <v>7312</v>
          </cell>
          <cell r="B596" t="str">
            <v>A</v>
          </cell>
          <cell r="C596" t="str">
            <v>Business and Professional Services Advertising Agencies</v>
          </cell>
          <cell r="D596" t="str">
            <v>Professional / Services</v>
          </cell>
        </row>
        <row r="597">
          <cell r="A597">
            <v>7313</v>
          </cell>
          <cell r="B597" t="str">
            <v>A</v>
          </cell>
          <cell r="C597" t="str">
            <v>Business and Professional Services Public Relations, Graphic Design Firms</v>
          </cell>
          <cell r="D597" t="str">
            <v>Professional / Services</v>
          </cell>
        </row>
        <row r="598">
          <cell r="A598">
            <v>7320</v>
          </cell>
          <cell r="B598" t="str">
            <v>B</v>
          </cell>
          <cell r="C598" t="str">
            <v>Business and Professional Services Collections Agencies</v>
          </cell>
          <cell r="D598" t="str">
            <v>Professional / Services</v>
          </cell>
        </row>
        <row r="599">
          <cell r="A599">
            <v>7321</v>
          </cell>
          <cell r="B599" t="str">
            <v>B</v>
          </cell>
          <cell r="C599" t="str">
            <v>Business and Professional Services Chimney Sweep</v>
          </cell>
          <cell r="D599" t="str">
            <v>Professional / Services</v>
          </cell>
        </row>
        <row r="600">
          <cell r="A600">
            <v>7322</v>
          </cell>
          <cell r="B600" t="str">
            <v>B</v>
          </cell>
          <cell r="C600" t="str">
            <v>Business and Professional Services Elevators including Operation</v>
          </cell>
          <cell r="D600" t="str">
            <v>Professional / Services</v>
          </cell>
        </row>
        <row r="601">
          <cell r="A601">
            <v>7391</v>
          </cell>
          <cell r="B601" t="str">
            <v>C</v>
          </cell>
          <cell r="C601" t="str">
            <v>Business and Professional Services Fumigation, Exterminating Operations Inside Building or Vessel</v>
          </cell>
          <cell r="D601" t="str">
            <v>Professional / Services</v>
          </cell>
        </row>
        <row r="602">
          <cell r="A602">
            <v>7392</v>
          </cell>
          <cell r="B602" t="str">
            <v>B</v>
          </cell>
          <cell r="C602" t="str">
            <v>Business and Professional Services Window Cleaning</v>
          </cell>
          <cell r="D602" t="str">
            <v>Professional / Services</v>
          </cell>
        </row>
        <row r="603">
          <cell r="A603">
            <v>7393</v>
          </cell>
          <cell r="B603" t="str">
            <v>A</v>
          </cell>
          <cell r="C603" t="str">
            <v>Business and Professional Services Building Management</v>
          </cell>
          <cell r="D603" t="str">
            <v>Professional / Services</v>
          </cell>
        </row>
        <row r="604">
          <cell r="A604">
            <v>7394</v>
          </cell>
          <cell r="B604" t="str">
            <v>C</v>
          </cell>
          <cell r="C604" t="str">
            <v>Business and Professional Services Janitorial Service</v>
          </cell>
          <cell r="D604" t="str">
            <v>Professional / Services</v>
          </cell>
        </row>
        <row r="605">
          <cell r="A605">
            <v>7395</v>
          </cell>
          <cell r="B605" t="str">
            <v>C</v>
          </cell>
          <cell r="C605" t="str">
            <v>Business and Professional Services Furniture, Drapery, Rug Cleaning on Customer's Premises</v>
          </cell>
          <cell r="D605" t="str">
            <v>Professional / Services</v>
          </cell>
        </row>
        <row r="606">
          <cell r="A606">
            <v>7396</v>
          </cell>
          <cell r="B606" t="str">
            <v>A</v>
          </cell>
          <cell r="C606" t="str">
            <v>Business and Professional Services Alarm System - Installation (excluding repair of fire suppression equipment)</v>
          </cell>
          <cell r="D606" t="str">
            <v>Professional / Services</v>
          </cell>
        </row>
        <row r="607">
          <cell r="A607">
            <v>7400</v>
          </cell>
          <cell r="B607" t="str">
            <v>B</v>
          </cell>
          <cell r="C607" t="str">
            <v>Business and Professional Services Copying/Duplicating Service (Quick Printers)</v>
          </cell>
          <cell r="D607" t="str">
            <v>Professional / Services</v>
          </cell>
        </row>
        <row r="608">
          <cell r="A608">
            <v>7401</v>
          </cell>
          <cell r="B608" t="str">
            <v>B</v>
          </cell>
          <cell r="C608" t="str">
            <v>Business and Professional Services Auctioneer's Operations</v>
          </cell>
          <cell r="D608" t="str">
            <v>Professional / Services</v>
          </cell>
        </row>
        <row r="609">
          <cell r="A609">
            <v>7402</v>
          </cell>
          <cell r="B609" t="str">
            <v>B</v>
          </cell>
          <cell r="C609" t="str">
            <v>Business and Professional Services Catering, Commissariat Work</v>
          </cell>
          <cell r="D609" t="str">
            <v>Professional / Services</v>
          </cell>
        </row>
        <row r="610">
          <cell r="A610">
            <v>7403</v>
          </cell>
          <cell r="B610" t="str">
            <v>A</v>
          </cell>
          <cell r="C610" t="str">
            <v>Business and Professional Services Detective, Patrol Agency, Security Service</v>
          </cell>
          <cell r="D610" t="str">
            <v>Professional / Services</v>
          </cell>
        </row>
        <row r="611">
          <cell r="A611">
            <v>7404</v>
          </cell>
          <cell r="B611" t="str">
            <v>C</v>
          </cell>
          <cell r="C611" t="str">
            <v>Business and Professional Services Towel, Linen, Diaper, Uniform Supply</v>
          </cell>
          <cell r="D611" t="str">
            <v>Professional / Services</v>
          </cell>
        </row>
        <row r="612">
          <cell r="A612">
            <v>7405</v>
          </cell>
          <cell r="B612" t="str">
            <v>A</v>
          </cell>
          <cell r="C612" t="str">
            <v>Business and Professional Services Employment Agencies, Modelling Schools</v>
          </cell>
          <cell r="D612" t="str">
            <v>Professional / Services</v>
          </cell>
        </row>
        <row r="613">
          <cell r="A613">
            <v>7406</v>
          </cell>
          <cell r="B613" t="str">
            <v>B</v>
          </cell>
          <cell r="C613" t="str">
            <v>Business and Professional Services Mailing/Addressing Companies</v>
          </cell>
          <cell r="D613" t="str">
            <v>Professional / Services</v>
          </cell>
        </row>
        <row r="614">
          <cell r="A614">
            <v>7407</v>
          </cell>
          <cell r="B614" t="str">
            <v>A</v>
          </cell>
          <cell r="C614" t="str">
            <v>Business and Professional Services Data Processing Centres</v>
          </cell>
          <cell r="D614" t="str">
            <v>Professional / Services</v>
          </cell>
        </row>
        <row r="615">
          <cell r="A615">
            <v>7408</v>
          </cell>
          <cell r="B615" t="str">
            <v>A</v>
          </cell>
          <cell r="C615" t="str">
            <v>Business and Professional Services Business Services N.O.C.</v>
          </cell>
          <cell r="D615" t="str">
            <v>Professional / Services</v>
          </cell>
        </row>
        <row r="616">
          <cell r="A616">
            <v>7409</v>
          </cell>
          <cell r="B616" t="str">
            <v>B</v>
          </cell>
          <cell r="C616" t="str">
            <v>Business and Professional Services Piano Tuning</v>
          </cell>
          <cell r="D616" t="str">
            <v>Professional / Services</v>
          </cell>
        </row>
        <row r="617">
          <cell r="A617">
            <v>7411</v>
          </cell>
          <cell r="B617" t="str">
            <v>Exclude</v>
          </cell>
          <cell r="C617" t="str">
            <v>Construction, Erection and Installation Services Cranes, Derricks, Power Shovels - Equipment</v>
          </cell>
          <cell r="D617" t="str">
            <v>Excluded</v>
          </cell>
        </row>
        <row r="618">
          <cell r="A618">
            <v>7412</v>
          </cell>
          <cell r="B618" t="str">
            <v>Exclude</v>
          </cell>
          <cell r="C618" t="str">
            <v>Construction, Erection and Installation Services Cranes, Derricks, Power Shovels - Equipment</v>
          </cell>
          <cell r="D618" t="str">
            <v>Excluded</v>
          </cell>
        </row>
        <row r="619">
          <cell r="A619">
            <v>7413</v>
          </cell>
          <cell r="B619" t="str">
            <v>D</v>
          </cell>
          <cell r="C619" t="str">
            <v>Construction, Erection and Installation Services Scaffolding, Ladders, Hoists Rented to Others</v>
          </cell>
          <cell r="D619" t="str">
            <v>Construction</v>
          </cell>
        </row>
        <row r="620">
          <cell r="A620">
            <v>7414</v>
          </cell>
          <cell r="B620" t="str">
            <v>C</v>
          </cell>
          <cell r="C620" t="str">
            <v>Construction, Erection and Installation Services Equipment Rented to Others N.O.C. - With Operator</v>
          </cell>
          <cell r="D620" t="str">
            <v>Construction</v>
          </cell>
        </row>
        <row r="621">
          <cell r="A621">
            <v>7415</v>
          </cell>
          <cell r="B621" t="str">
            <v>D</v>
          </cell>
          <cell r="C621" t="str">
            <v>Construction, Erection and Installation Services Equipment Rented to Others N.O.C. - Without Operator</v>
          </cell>
          <cell r="D621" t="str">
            <v>Construction</v>
          </cell>
        </row>
        <row r="622">
          <cell r="A622">
            <v>7416</v>
          </cell>
          <cell r="B622" t="str">
            <v>C</v>
          </cell>
          <cell r="C622" t="str">
            <v>Construction, Erection and Installation Services Rental Stores - Equipment Rented to Others</v>
          </cell>
          <cell r="D622" t="str">
            <v>Construction</v>
          </cell>
        </row>
        <row r="623">
          <cell r="A623">
            <v>7417</v>
          </cell>
          <cell r="B623" t="str">
            <v>C</v>
          </cell>
          <cell r="C623" t="str">
            <v>Construction, Erection and Installation Services Equipment Storage</v>
          </cell>
          <cell r="D623" t="str">
            <v>Construction</v>
          </cell>
        </row>
        <row r="624">
          <cell r="A624">
            <v>7418</v>
          </cell>
          <cell r="B624" t="str">
            <v>B</v>
          </cell>
          <cell r="C624" t="str">
            <v>Business and Professional Services Rental Stores - Party Goods</v>
          </cell>
          <cell r="D624" t="str">
            <v>Professional / Services</v>
          </cell>
        </row>
        <row r="625">
          <cell r="A625">
            <v>7541</v>
          </cell>
          <cell r="B625" t="str">
            <v>D</v>
          </cell>
          <cell r="C625" t="str">
            <v>Retail Services Automobile Parking Lots</v>
          </cell>
          <cell r="D625" t="str">
            <v>Retail</v>
          </cell>
        </row>
        <row r="626">
          <cell r="A626">
            <v>7542</v>
          </cell>
          <cell r="B626" t="str">
            <v>C</v>
          </cell>
          <cell r="C626" t="str">
            <v>Retail Services Automobile Storage Garage</v>
          </cell>
          <cell r="D626" t="str">
            <v>Retail</v>
          </cell>
        </row>
        <row r="627">
          <cell r="A627">
            <v>7543</v>
          </cell>
          <cell r="B627" t="str">
            <v>C</v>
          </cell>
          <cell r="C627" t="str">
            <v>Retail Services Car, Truck Rental</v>
          </cell>
          <cell r="D627" t="str">
            <v>Retail</v>
          </cell>
        </row>
        <row r="628">
          <cell r="A628">
            <v>7544</v>
          </cell>
          <cell r="B628" t="str">
            <v>C</v>
          </cell>
          <cell r="C628" t="str">
            <v>Retail Services Automobile Appraisal Services</v>
          </cell>
          <cell r="D628" t="str">
            <v>Retail</v>
          </cell>
        </row>
        <row r="629">
          <cell r="A629">
            <v>7691</v>
          </cell>
          <cell r="B629" t="str">
            <v>C</v>
          </cell>
          <cell r="C629" t="str">
            <v>Business and Professional Services Repair Shops - Home Entertainment (Radio, Television etc.)</v>
          </cell>
          <cell r="D629" t="str">
            <v>Professional / Services</v>
          </cell>
        </row>
        <row r="630">
          <cell r="A630">
            <v>7692</v>
          </cell>
          <cell r="B630" t="str">
            <v>C</v>
          </cell>
          <cell r="C630" t="str">
            <v>Business and Professional Services Repair Shops - Other Electric Appliances</v>
          </cell>
          <cell r="D630" t="str">
            <v>Professional / Services</v>
          </cell>
        </row>
        <row r="631">
          <cell r="A631">
            <v>7693</v>
          </cell>
          <cell r="B631" t="str">
            <v>C</v>
          </cell>
          <cell r="C631" t="str">
            <v>Business and Professional Services Repair Shops - Other than Home Entertainment and other Electrical Appliances</v>
          </cell>
          <cell r="D631" t="str">
            <v>Professional / Services</v>
          </cell>
        </row>
        <row r="632">
          <cell r="A632">
            <v>7694</v>
          </cell>
          <cell r="B632" t="str">
            <v>D</v>
          </cell>
          <cell r="C632" t="str">
            <v>Business and Professional Services Re-Upholsterers, Furniture Refinishers</v>
          </cell>
          <cell r="D632" t="str">
            <v>Professional / Services</v>
          </cell>
        </row>
        <row r="633">
          <cell r="A633">
            <v>7811</v>
          </cell>
          <cell r="B633" t="str">
            <v>C</v>
          </cell>
          <cell r="C633" t="str">
            <v>Recreation Services Motion Picture, Videotaping - Production including Commercials</v>
          </cell>
          <cell r="D633" t="str">
            <v>Hotel / Motel &amp; B&amp;B</v>
          </cell>
        </row>
        <row r="634">
          <cell r="A634">
            <v>7812</v>
          </cell>
          <cell r="B634" t="str">
            <v>C</v>
          </cell>
          <cell r="C634" t="str">
            <v>Recreation Services Motion Picture - Distribution including Exchanges</v>
          </cell>
          <cell r="D634" t="str">
            <v>Recreation</v>
          </cell>
        </row>
        <row r="635">
          <cell r="A635">
            <v>7831</v>
          </cell>
          <cell r="B635" t="str">
            <v>C</v>
          </cell>
          <cell r="C635" t="str">
            <v>Recreation Services Motion Picture Theatres excluding Drive-Ins</v>
          </cell>
          <cell r="D635" t="str">
            <v>Recreation</v>
          </cell>
        </row>
        <row r="636">
          <cell r="A636">
            <v>7832</v>
          </cell>
          <cell r="B636" t="str">
            <v>B</v>
          </cell>
          <cell r="C636" t="str">
            <v>Recreation Services Theatre, Auditorium, Concert Hall, Plays, Live Theatricals</v>
          </cell>
          <cell r="D636" t="str">
            <v>Recreation</v>
          </cell>
        </row>
        <row r="637">
          <cell r="A637">
            <v>7840</v>
          </cell>
          <cell r="B637" t="str">
            <v>C</v>
          </cell>
          <cell r="C637" t="str">
            <v>Recreation Services Drive-In Theatres</v>
          </cell>
          <cell r="D637" t="str">
            <v>Recreation</v>
          </cell>
        </row>
        <row r="638">
          <cell r="A638">
            <v>7911</v>
          </cell>
          <cell r="B638" t="str">
            <v>D</v>
          </cell>
          <cell r="C638" t="str">
            <v>Recreation Services Billiard, Pool Halls</v>
          </cell>
          <cell r="D638" t="str">
            <v>Recreation</v>
          </cell>
        </row>
        <row r="639">
          <cell r="A639">
            <v>7912</v>
          </cell>
          <cell r="B639" t="str">
            <v>C</v>
          </cell>
          <cell r="C639" t="str">
            <v>Recreation Services Bowling Alleys</v>
          </cell>
          <cell r="D639" t="str">
            <v>Recreation</v>
          </cell>
        </row>
        <row r="640">
          <cell r="A640">
            <v>7913</v>
          </cell>
          <cell r="B640" t="str">
            <v>Exclude</v>
          </cell>
          <cell r="C640" t="str">
            <v>Recreation Services Coin Operated Amusement Device, Amusement Arcade (No Riding Machines), V</v>
          </cell>
          <cell r="D640" t="str">
            <v>Excluded</v>
          </cell>
        </row>
        <row r="641">
          <cell r="A641">
            <v>7914</v>
          </cell>
          <cell r="B641" t="str">
            <v>A</v>
          </cell>
          <cell r="C641" t="str">
            <v>Recreation Services Casinos</v>
          </cell>
          <cell r="D641" t="str">
            <v>Recreation</v>
          </cell>
        </row>
        <row r="642">
          <cell r="A642">
            <v>7920</v>
          </cell>
          <cell r="B642" t="str">
            <v>A</v>
          </cell>
          <cell r="C642" t="str">
            <v>Recreation Services Commercial Museums (Waxworks, etc.)</v>
          </cell>
          <cell r="D642" t="str">
            <v>Recreation</v>
          </cell>
        </row>
        <row r="643">
          <cell r="A643">
            <v>7921</v>
          </cell>
          <cell r="B643" t="str">
            <v>D</v>
          </cell>
          <cell r="C643" t="str">
            <v>Recreation Services Sports Playing Fields, Grandstands, Stadia</v>
          </cell>
          <cell r="D643" t="str">
            <v>Recreation</v>
          </cell>
        </row>
        <row r="644">
          <cell r="A644">
            <v>7922</v>
          </cell>
          <cell r="B644" t="str">
            <v>Exclude</v>
          </cell>
          <cell r="C644" t="str">
            <v>Recreation Services Motor Vehicle Racing</v>
          </cell>
          <cell r="D644" t="str">
            <v>Excluded</v>
          </cell>
        </row>
        <row r="645">
          <cell r="A645">
            <v>7923</v>
          </cell>
          <cell r="B645" t="str">
            <v>C</v>
          </cell>
          <cell r="C645" t="str">
            <v>Recreation Services Athletic Events, Teams or Leagues - Amateur</v>
          </cell>
          <cell r="D645" t="str">
            <v>Recreation</v>
          </cell>
        </row>
        <row r="646">
          <cell r="A646">
            <v>7924</v>
          </cell>
          <cell r="B646" t="str">
            <v>B</v>
          </cell>
          <cell r="C646" t="str">
            <v>Recreation Services Athletic Events, Teams or Leagues - Professional</v>
          </cell>
          <cell r="D646" t="str">
            <v>Recreation</v>
          </cell>
        </row>
        <row r="647">
          <cell r="A647">
            <v>7925</v>
          </cell>
          <cell r="B647" t="str">
            <v>C</v>
          </cell>
          <cell r="C647" t="str">
            <v>Recreation Services Horse Show, Rodeo</v>
          </cell>
          <cell r="D647" t="str">
            <v>Recreation</v>
          </cell>
        </row>
        <row r="648">
          <cell r="A648">
            <v>7926</v>
          </cell>
          <cell r="B648" t="str">
            <v>C</v>
          </cell>
          <cell r="C648" t="str">
            <v>Recreation Services Professional Entertainers</v>
          </cell>
          <cell r="D648" t="str">
            <v>Recreation</v>
          </cell>
        </row>
        <row r="649">
          <cell r="A649">
            <v>7927</v>
          </cell>
          <cell r="B649" t="str">
            <v>C</v>
          </cell>
          <cell r="C649" t="str">
            <v>Recreation Services Concert or Similar Entertainment</v>
          </cell>
          <cell r="D649" t="str">
            <v>Recreation</v>
          </cell>
        </row>
        <row r="650">
          <cell r="A650">
            <v>7928</v>
          </cell>
          <cell r="B650" t="str">
            <v>C</v>
          </cell>
          <cell r="C650" t="str">
            <v>Recreation Services Exhibition, Fair Grounds</v>
          </cell>
          <cell r="D650" t="str">
            <v>Recreation</v>
          </cell>
        </row>
        <row r="651">
          <cell r="A651">
            <v>7929</v>
          </cell>
          <cell r="B651" t="str">
            <v>D</v>
          </cell>
          <cell r="C651" t="str">
            <v>Recreation Services Special Events, Other (Parades, etc.)</v>
          </cell>
          <cell r="D651" t="str">
            <v>Recreation</v>
          </cell>
        </row>
        <row r="652">
          <cell r="A652">
            <v>7931</v>
          </cell>
          <cell r="B652" t="str">
            <v>B</v>
          </cell>
          <cell r="C652" t="str">
            <v>Recreation Services Tennis, Badminton, Racquet, Squash, Polo Clubs</v>
          </cell>
          <cell r="D652" t="str">
            <v>Recreation</v>
          </cell>
        </row>
        <row r="653">
          <cell r="A653">
            <v>7932</v>
          </cell>
          <cell r="B653" t="str">
            <v>B</v>
          </cell>
          <cell r="C653" t="str">
            <v>Recreation Services Golf and Country Clubs (Pro Shops codes as 5932)</v>
          </cell>
          <cell r="D653" t="str">
            <v>Recreation</v>
          </cell>
        </row>
        <row r="654">
          <cell r="A654">
            <v>7933</v>
          </cell>
          <cell r="B654" t="str">
            <v>B</v>
          </cell>
          <cell r="C654" t="str">
            <v>Recreation Services Curling Clubs</v>
          </cell>
          <cell r="D654" t="str">
            <v>Recreation</v>
          </cell>
        </row>
        <row r="655">
          <cell r="A655">
            <v>7934</v>
          </cell>
          <cell r="B655" t="str">
            <v>Exclude</v>
          </cell>
          <cell r="C655" t="str">
            <v>Recreation Services Gun, Rifle Clubs</v>
          </cell>
          <cell r="D655" t="str">
            <v>Excluded</v>
          </cell>
        </row>
        <row r="656">
          <cell r="A656">
            <v>7935</v>
          </cell>
          <cell r="B656" t="str">
            <v>B</v>
          </cell>
          <cell r="C656" t="str">
            <v>Recreation Services Yachting Clubs</v>
          </cell>
          <cell r="D656" t="str">
            <v>Recreation</v>
          </cell>
        </row>
        <row r="657">
          <cell r="A657">
            <v>7936</v>
          </cell>
          <cell r="B657" t="str">
            <v>D</v>
          </cell>
          <cell r="C657" t="str">
            <v>Recreation Services Fish, Game, Hunting Clubs</v>
          </cell>
          <cell r="D657" t="str">
            <v>Recreation</v>
          </cell>
        </row>
        <row r="658">
          <cell r="A658">
            <v>7937</v>
          </cell>
          <cell r="B658" t="str">
            <v>B</v>
          </cell>
          <cell r="C658" t="str">
            <v>Recreation Services Health, Exercise Clubs</v>
          </cell>
          <cell r="D658" t="str">
            <v>Recreation</v>
          </cell>
        </row>
        <row r="659">
          <cell r="A659">
            <v>7938</v>
          </cell>
          <cell r="B659" t="str">
            <v>B</v>
          </cell>
          <cell r="C659" t="str">
            <v>Recreation Services Recreational Clubs N.O.C.</v>
          </cell>
          <cell r="D659" t="str">
            <v>Recreation</v>
          </cell>
        </row>
        <row r="660">
          <cell r="A660">
            <v>7939</v>
          </cell>
          <cell r="B660" t="str">
            <v>D</v>
          </cell>
          <cell r="C660" t="str">
            <v>Recreation Services Bingo Halls</v>
          </cell>
          <cell r="D660" t="str">
            <v>Recreation</v>
          </cell>
        </row>
        <row r="661">
          <cell r="A661">
            <v>7941</v>
          </cell>
          <cell r="B661" t="str">
            <v>B</v>
          </cell>
          <cell r="C661" t="str">
            <v>Recreation Services Clubs - Private Not Recreational</v>
          </cell>
          <cell r="D661" t="str">
            <v>Recreation</v>
          </cell>
        </row>
        <row r="662">
          <cell r="A662">
            <v>7942</v>
          </cell>
          <cell r="B662" t="str">
            <v>B</v>
          </cell>
          <cell r="C662" t="str">
            <v>Recreation Services Veteran Halls</v>
          </cell>
          <cell r="D662" t="str">
            <v>Recreation</v>
          </cell>
        </row>
        <row r="663">
          <cell r="A663">
            <v>7960</v>
          </cell>
          <cell r="B663" t="str">
            <v>C</v>
          </cell>
          <cell r="C663" t="str">
            <v>Recreation Services Race Track Operations - Not Motor Vehicles</v>
          </cell>
          <cell r="D663" t="str">
            <v>Recreation</v>
          </cell>
        </row>
        <row r="664">
          <cell r="A664">
            <v>7970</v>
          </cell>
          <cell r="B664" t="str">
            <v>B</v>
          </cell>
          <cell r="C664" t="str">
            <v>Business and Professional Services Ticket Agencies (Sport and Entertainment Events)</v>
          </cell>
          <cell r="D664" t="str">
            <v>Professional / Services</v>
          </cell>
        </row>
        <row r="665">
          <cell r="A665">
            <v>7980</v>
          </cell>
          <cell r="B665" t="str">
            <v>C</v>
          </cell>
          <cell r="C665" t="str">
            <v>Recreation Services Commercial Zoos (Safari Parks, Aquaria, etc.)</v>
          </cell>
          <cell r="D665" t="str">
            <v>Recreation</v>
          </cell>
        </row>
        <row r="666">
          <cell r="A666">
            <v>7981</v>
          </cell>
          <cell r="B666" t="str">
            <v>Exclude</v>
          </cell>
          <cell r="C666" t="str">
            <v>Recreation Services Amusement Parks, Playgrounds - Not Amusement Devices</v>
          </cell>
          <cell r="D666" t="str">
            <v>Excluded</v>
          </cell>
        </row>
        <row r="667">
          <cell r="A667">
            <v>7982</v>
          </cell>
          <cell r="B667" t="str">
            <v>Exclude</v>
          </cell>
          <cell r="C667" t="str">
            <v>Recreation Services Amusement Devices - Not Coin Operated</v>
          </cell>
          <cell r="D667" t="str">
            <v>Excluded</v>
          </cell>
        </row>
        <row r="668">
          <cell r="A668">
            <v>7983</v>
          </cell>
          <cell r="B668" t="str">
            <v>B</v>
          </cell>
          <cell r="C668" t="str">
            <v>Recreation Services Arenas - Hockey, Roller Skating, N.O.C.</v>
          </cell>
          <cell r="D668" t="str">
            <v>Recreation</v>
          </cell>
        </row>
        <row r="669">
          <cell r="A669">
            <v>7984</v>
          </cell>
          <cell r="B669" t="str">
            <v>B</v>
          </cell>
          <cell r="C669" t="str">
            <v>Recreation Services Municipal Halls</v>
          </cell>
          <cell r="D669" t="str">
            <v>Recreation</v>
          </cell>
        </row>
        <row r="670">
          <cell r="A670">
            <v>7985</v>
          </cell>
          <cell r="B670" t="str">
            <v>C</v>
          </cell>
          <cell r="C670" t="str">
            <v>Recreation Services Dance Halls</v>
          </cell>
          <cell r="D670" t="str">
            <v>Recreation</v>
          </cell>
        </row>
        <row r="671">
          <cell r="A671">
            <v>7986</v>
          </cell>
          <cell r="B671" t="str">
            <v>D</v>
          </cell>
          <cell r="C671" t="str">
            <v>Recreation Services Fireworks Display</v>
          </cell>
          <cell r="D671" t="str">
            <v>Recreation</v>
          </cell>
        </row>
        <row r="672">
          <cell r="A672">
            <v>7987</v>
          </cell>
          <cell r="B672" t="str">
            <v>A</v>
          </cell>
          <cell r="C672" t="str">
            <v>Recreation Services Riding Academy - With or Without Riding Rings</v>
          </cell>
          <cell r="D672" t="str">
            <v>Recreation</v>
          </cell>
        </row>
        <row r="673">
          <cell r="A673">
            <v>7988</v>
          </cell>
          <cell r="B673" t="str">
            <v>C</v>
          </cell>
          <cell r="C673" t="str">
            <v>Recreation Services Outdoor Rinks</v>
          </cell>
          <cell r="D673" t="str">
            <v>Recreation</v>
          </cell>
        </row>
        <row r="674">
          <cell r="A674">
            <v>7989</v>
          </cell>
          <cell r="B674" t="str">
            <v>Exclude</v>
          </cell>
          <cell r="C674" t="str">
            <v>Recreation Services Circus, Carnival, Travelling Amusement Companies</v>
          </cell>
          <cell r="D674" t="str">
            <v>Excluded</v>
          </cell>
        </row>
        <row r="675">
          <cell r="A675">
            <v>7991</v>
          </cell>
          <cell r="B675" t="str">
            <v>B</v>
          </cell>
          <cell r="C675" t="str">
            <v>Recreation Services Municipal Golf Courses (Pro Shops code as 5932)</v>
          </cell>
          <cell r="D675" t="str">
            <v>Recreation</v>
          </cell>
        </row>
        <row r="676">
          <cell r="A676">
            <v>7992</v>
          </cell>
          <cell r="B676" t="str">
            <v>B</v>
          </cell>
          <cell r="C676" t="str">
            <v>Recreation Services Golf Driving Ranges</v>
          </cell>
          <cell r="D676" t="str">
            <v>Recreation</v>
          </cell>
        </row>
        <row r="677">
          <cell r="A677">
            <v>7993</v>
          </cell>
          <cell r="B677" t="str">
            <v>Exclude</v>
          </cell>
          <cell r="C677" t="str">
            <v>Recreation Services Bathing Beaches</v>
          </cell>
          <cell r="D677" t="str">
            <v>Excluded</v>
          </cell>
        </row>
        <row r="678">
          <cell r="A678">
            <v>7994</v>
          </cell>
          <cell r="B678" t="str">
            <v>C</v>
          </cell>
          <cell r="C678" t="str">
            <v>Recreation Services Swimming Pools</v>
          </cell>
          <cell r="D678" t="str">
            <v>Recreation</v>
          </cell>
        </row>
        <row r="679">
          <cell r="A679">
            <v>7995</v>
          </cell>
          <cell r="B679" t="str">
            <v>C</v>
          </cell>
          <cell r="C679" t="str">
            <v>Recreation Services Saunas, Baths</v>
          </cell>
          <cell r="D679" t="str">
            <v>Recreation</v>
          </cell>
        </row>
        <row r="680">
          <cell r="A680">
            <v>7996</v>
          </cell>
          <cell r="B680" t="str">
            <v>C</v>
          </cell>
          <cell r="C680" t="str">
            <v>Recreation Services Ski Resorts (Ski Shops code as 5932)</v>
          </cell>
          <cell r="D680" t="str">
            <v>Recreation</v>
          </cell>
        </row>
        <row r="681">
          <cell r="A681">
            <v>7997</v>
          </cell>
          <cell r="B681" t="str">
            <v>C</v>
          </cell>
          <cell r="C681" t="str">
            <v>Recreation Services Ski, Sightseeing - Chair Lifts, Gondolas</v>
          </cell>
          <cell r="D681" t="str">
            <v>Recreation</v>
          </cell>
        </row>
        <row r="682">
          <cell r="A682">
            <v>7998</v>
          </cell>
          <cell r="B682" t="str">
            <v>C</v>
          </cell>
          <cell r="C682" t="str">
            <v>Recreation Services Ski, Sightseeing - All Other Tows and Lifts)</v>
          </cell>
          <cell r="D682" t="str">
            <v>Recreation</v>
          </cell>
        </row>
        <row r="683">
          <cell r="A683">
            <v>7999</v>
          </cell>
          <cell r="B683" t="str">
            <v>B</v>
          </cell>
          <cell r="C683" t="str">
            <v>Recreation Services Recreation N.O.C.</v>
          </cell>
          <cell r="D683" t="str">
            <v>Recreation</v>
          </cell>
        </row>
        <row r="684">
          <cell r="A684">
            <v>8010</v>
          </cell>
          <cell r="B684" t="str">
            <v>B</v>
          </cell>
          <cell r="C684" t="str">
            <v>Health Services Gynecologists, Obstetricians</v>
          </cell>
          <cell r="D684" t="str">
            <v>Health Industry</v>
          </cell>
        </row>
        <row r="685">
          <cell r="A685">
            <v>8011</v>
          </cell>
          <cell r="B685" t="str">
            <v>B</v>
          </cell>
          <cell r="C685" t="str">
            <v>Health Services Physicians, Surgeons Not Specialist in Surgery</v>
          </cell>
          <cell r="D685" t="str">
            <v>Health Industry</v>
          </cell>
        </row>
        <row r="686">
          <cell r="A686">
            <v>8012</v>
          </cell>
          <cell r="B686" t="str">
            <v>B</v>
          </cell>
          <cell r="C686" t="str">
            <v>Health Services Surgeon Specialists</v>
          </cell>
          <cell r="D686" t="str">
            <v>Health Industry</v>
          </cell>
        </row>
        <row r="687">
          <cell r="A687">
            <v>8013</v>
          </cell>
          <cell r="B687" t="str">
            <v>B</v>
          </cell>
          <cell r="C687" t="str">
            <v>Health Services Psychiatrists</v>
          </cell>
          <cell r="D687" t="str">
            <v>Health Industry</v>
          </cell>
        </row>
        <row r="688">
          <cell r="A688">
            <v>8014</v>
          </cell>
          <cell r="B688" t="str">
            <v>B</v>
          </cell>
          <cell r="C688" t="str">
            <v>Health Services Oculists, Opthamologists</v>
          </cell>
          <cell r="D688" t="str">
            <v>Health Industry</v>
          </cell>
        </row>
        <row r="689">
          <cell r="A689">
            <v>8015</v>
          </cell>
          <cell r="B689" t="str">
            <v>B</v>
          </cell>
          <cell r="C689" t="str">
            <v>Health Services Radiation Specialists including X-Ray, Infra-Red, Diathermy or Quartz Lamp</v>
          </cell>
          <cell r="D689" t="str">
            <v>Health Industry</v>
          </cell>
        </row>
        <row r="690">
          <cell r="A690">
            <v>8016</v>
          </cell>
          <cell r="B690" t="str">
            <v>B</v>
          </cell>
          <cell r="C690" t="str">
            <v>Health Services Dentists, Podiatrists</v>
          </cell>
          <cell r="D690" t="str">
            <v>Health Industry</v>
          </cell>
        </row>
        <row r="691">
          <cell r="A691">
            <v>8017</v>
          </cell>
          <cell r="B691" t="str">
            <v>B</v>
          </cell>
          <cell r="C691" t="str">
            <v>Health Services Registered Nurses</v>
          </cell>
          <cell r="D691" t="str">
            <v>Health Industry</v>
          </cell>
        </row>
        <row r="692">
          <cell r="A692">
            <v>8018</v>
          </cell>
          <cell r="B692" t="str">
            <v>B</v>
          </cell>
          <cell r="C692" t="str">
            <v>Health Services Physiotherapists</v>
          </cell>
          <cell r="D692" t="str">
            <v>Health Industry</v>
          </cell>
        </row>
        <row r="693">
          <cell r="A693">
            <v>8019</v>
          </cell>
          <cell r="B693" t="str">
            <v>B</v>
          </cell>
          <cell r="C693" t="str">
            <v>Health Services Anaesthetists</v>
          </cell>
          <cell r="D693" t="str">
            <v>Health Industry</v>
          </cell>
        </row>
        <row r="694">
          <cell r="A694">
            <v>8021</v>
          </cell>
          <cell r="B694" t="str">
            <v>B</v>
          </cell>
          <cell r="C694" t="str">
            <v>Health Services Chiropractors</v>
          </cell>
          <cell r="D694" t="str">
            <v>Health Industry</v>
          </cell>
        </row>
        <row r="695">
          <cell r="A695">
            <v>8022</v>
          </cell>
          <cell r="B695" t="str">
            <v>B</v>
          </cell>
          <cell r="C695" t="str">
            <v>Health Services Optometrists</v>
          </cell>
          <cell r="D695" t="str">
            <v>Health Industry</v>
          </cell>
        </row>
        <row r="696">
          <cell r="A696">
            <v>8023</v>
          </cell>
          <cell r="B696" t="str">
            <v>B</v>
          </cell>
          <cell r="C696" t="str">
            <v>Health Services Opticians</v>
          </cell>
          <cell r="D696" t="str">
            <v>Health Industry</v>
          </cell>
        </row>
        <row r="697">
          <cell r="A697">
            <v>8024</v>
          </cell>
          <cell r="B697" t="str">
            <v>B</v>
          </cell>
          <cell r="C697" t="str">
            <v>Health Services Osteopaths</v>
          </cell>
          <cell r="D697" t="str">
            <v>Health Industry</v>
          </cell>
        </row>
        <row r="698">
          <cell r="A698">
            <v>8025</v>
          </cell>
          <cell r="B698" t="str">
            <v>B</v>
          </cell>
          <cell r="C698" t="str">
            <v>Health Services Chiropodists</v>
          </cell>
          <cell r="D698" t="str">
            <v>Health Industry</v>
          </cell>
        </row>
        <row r="699">
          <cell r="A699">
            <v>8026</v>
          </cell>
          <cell r="B699" t="str">
            <v>B</v>
          </cell>
          <cell r="C699" t="str">
            <v>Health Services Dermatologists</v>
          </cell>
          <cell r="D699" t="str">
            <v>Health Industry</v>
          </cell>
        </row>
        <row r="700">
          <cell r="A700">
            <v>8027</v>
          </cell>
          <cell r="B700" t="str">
            <v>B</v>
          </cell>
          <cell r="C700" t="str">
            <v>Health Services Hearing Aid Services, Audiologists</v>
          </cell>
          <cell r="D700" t="str">
            <v>Health Industry</v>
          </cell>
        </row>
        <row r="701">
          <cell r="A701">
            <v>8028</v>
          </cell>
          <cell r="B701" t="str">
            <v>B</v>
          </cell>
          <cell r="C701" t="str">
            <v>Health Services Vibrator Machine Operators</v>
          </cell>
          <cell r="D701" t="str">
            <v>Health Industry</v>
          </cell>
        </row>
        <row r="702">
          <cell r="A702">
            <v>8029</v>
          </cell>
          <cell r="B702" t="str">
            <v>B</v>
          </cell>
          <cell r="C702" t="str">
            <v>Health Services Massage Therapists</v>
          </cell>
          <cell r="D702" t="str">
            <v>Health Industry</v>
          </cell>
        </row>
        <row r="703">
          <cell r="A703">
            <v>8061</v>
          </cell>
          <cell r="B703" t="str">
            <v>A</v>
          </cell>
          <cell r="C703" t="str">
            <v>Health Services Hospitals</v>
          </cell>
          <cell r="D703" t="str">
            <v>Health Industry</v>
          </cell>
        </row>
        <row r="704">
          <cell r="A704">
            <v>8062</v>
          </cell>
          <cell r="B704" t="str">
            <v>B</v>
          </cell>
          <cell r="C704" t="str">
            <v>Health Services Clinics (Not Doctors' or Dentists' Offices) N.O.C.</v>
          </cell>
          <cell r="D704" t="str">
            <v>Health Industry</v>
          </cell>
        </row>
        <row r="705">
          <cell r="A705">
            <v>8063</v>
          </cell>
          <cell r="B705" t="str">
            <v>B</v>
          </cell>
          <cell r="C705" t="str">
            <v>Health Services X-Ray, Infra-Red, Diathermy or Quartz Lamp Machines</v>
          </cell>
          <cell r="D705" t="str">
            <v>Health Industry</v>
          </cell>
        </row>
        <row r="706">
          <cell r="A706">
            <v>8064</v>
          </cell>
          <cell r="B706" t="str">
            <v>B</v>
          </cell>
          <cell r="C706" t="str">
            <v>Health Services Radioisotope Exposure</v>
          </cell>
          <cell r="D706" t="str">
            <v>Health Industry</v>
          </cell>
        </row>
        <row r="707">
          <cell r="A707">
            <v>8065</v>
          </cell>
          <cell r="B707" t="str">
            <v>C</v>
          </cell>
          <cell r="C707" t="str">
            <v>Health Services Residences - Nurses and/or Hospital Staff</v>
          </cell>
          <cell r="D707" t="str">
            <v>Health Industry</v>
          </cell>
        </row>
        <row r="708">
          <cell r="A708">
            <v>8066</v>
          </cell>
          <cell r="B708" t="str">
            <v>Exclude</v>
          </cell>
          <cell r="C708" t="str">
            <v>Health Services Abortion Facilities (Outpatient)</v>
          </cell>
          <cell r="D708" t="str">
            <v>Excluded</v>
          </cell>
        </row>
        <row r="709">
          <cell r="A709">
            <v>8072</v>
          </cell>
          <cell r="B709" t="str">
            <v>C</v>
          </cell>
          <cell r="C709" t="str">
            <v>Health Services Convalescent Homes, Nursing Homes, Rest Homes</v>
          </cell>
          <cell r="D709" t="str">
            <v>Health Industry</v>
          </cell>
        </row>
        <row r="710">
          <cell r="A710">
            <v>8073</v>
          </cell>
          <cell r="B710" t="str">
            <v>C</v>
          </cell>
          <cell r="C710" t="str">
            <v>Health Services Senior Citizen Care Facilities</v>
          </cell>
          <cell r="D710" t="str">
            <v>Health Industry</v>
          </cell>
        </row>
        <row r="711">
          <cell r="A711">
            <v>8074</v>
          </cell>
          <cell r="B711" t="str">
            <v>C</v>
          </cell>
          <cell r="C711" t="str">
            <v>Health Services Mental Health Care Facilities</v>
          </cell>
          <cell r="D711" t="str">
            <v>Health Industry</v>
          </cell>
        </row>
        <row r="712">
          <cell r="A712">
            <v>8075</v>
          </cell>
          <cell r="B712" t="str">
            <v>C</v>
          </cell>
          <cell r="C712" t="str">
            <v>Health Services Sanitaria</v>
          </cell>
          <cell r="D712" t="str">
            <v>Health Industry</v>
          </cell>
        </row>
        <row r="713">
          <cell r="A713">
            <v>8076</v>
          </cell>
          <cell r="B713" t="str">
            <v>B</v>
          </cell>
          <cell r="C713" t="str">
            <v>Health Services Rehabilitation Centres</v>
          </cell>
          <cell r="D713" t="str">
            <v>Health Industry</v>
          </cell>
        </row>
        <row r="714">
          <cell r="A714">
            <v>8080</v>
          </cell>
          <cell r="B714" t="str">
            <v>B</v>
          </cell>
          <cell r="C714" t="str">
            <v>Health Services Non-Institutional Health/Medical Services N.O.C.</v>
          </cell>
          <cell r="D714" t="str">
            <v>Health Industry</v>
          </cell>
        </row>
        <row r="715">
          <cell r="A715">
            <v>8081</v>
          </cell>
          <cell r="B715" t="str">
            <v>A</v>
          </cell>
          <cell r="C715" t="str">
            <v>Health Services Medical Laboratories - Analyzing</v>
          </cell>
          <cell r="D715" t="str">
            <v>Health Industry</v>
          </cell>
        </row>
        <row r="716">
          <cell r="A716">
            <v>8082</v>
          </cell>
          <cell r="B716" t="str">
            <v>A</v>
          </cell>
          <cell r="C716" t="str">
            <v>Health Services Medical Laboratories - Research</v>
          </cell>
          <cell r="D716" t="str">
            <v>Health Industry</v>
          </cell>
        </row>
        <row r="717">
          <cell r="A717">
            <v>8083</v>
          </cell>
          <cell r="B717" t="str">
            <v>B</v>
          </cell>
          <cell r="C717" t="str">
            <v>Health Services Dental Laboratories, Denturists</v>
          </cell>
          <cell r="D717" t="str">
            <v>Health Industry</v>
          </cell>
        </row>
        <row r="718">
          <cell r="A718">
            <v>8084</v>
          </cell>
          <cell r="B718" t="str">
            <v>B</v>
          </cell>
          <cell r="C718" t="str">
            <v>Health Services Health, Disability Associations; Societies (Red Cross, Cancer Society, War Amps, Addiction Work etc.)</v>
          </cell>
          <cell r="D718" t="str">
            <v>Health Industry</v>
          </cell>
        </row>
        <row r="719">
          <cell r="A719">
            <v>8085</v>
          </cell>
          <cell r="B719" t="str">
            <v>C</v>
          </cell>
          <cell r="C719" t="str">
            <v>Health Services Social, Consulting and Counselling Services</v>
          </cell>
          <cell r="D719" t="str">
            <v>Health Industry</v>
          </cell>
        </row>
        <row r="720">
          <cell r="A720">
            <v>8111</v>
          </cell>
          <cell r="B720" t="str">
            <v>A</v>
          </cell>
          <cell r="C720" t="str">
            <v>Business and Professional Services Lawyers, Barristers, Solicitors</v>
          </cell>
          <cell r="D720" t="str">
            <v>Professional / Services</v>
          </cell>
        </row>
        <row r="721">
          <cell r="A721">
            <v>8112</v>
          </cell>
          <cell r="B721" t="str">
            <v>A</v>
          </cell>
          <cell r="C721" t="str">
            <v>Business and Professional Services Notaries (Quebec), Public Notaries</v>
          </cell>
          <cell r="D721" t="str">
            <v>Professional / Services</v>
          </cell>
        </row>
        <row r="722">
          <cell r="A722">
            <v>8291</v>
          </cell>
          <cell r="B722" t="str">
            <v>A</v>
          </cell>
          <cell r="C722" t="str">
            <v>Business and Professional Services Libraries</v>
          </cell>
          <cell r="D722" t="str">
            <v>Professional / Services</v>
          </cell>
        </row>
        <row r="723">
          <cell r="A723">
            <v>8292</v>
          </cell>
          <cell r="B723" t="str">
            <v>A</v>
          </cell>
          <cell r="C723" t="str">
            <v>Business and Professional Services Museums, Public Art Galleries</v>
          </cell>
          <cell r="D723" t="str">
            <v>Professional / Services</v>
          </cell>
        </row>
        <row r="724">
          <cell r="A724">
            <v>8293</v>
          </cell>
          <cell r="B724" t="str">
            <v>C</v>
          </cell>
          <cell r="C724" t="str">
            <v>Business and Professional Services Zoos</v>
          </cell>
          <cell r="D724" t="str">
            <v>Professional / Services</v>
          </cell>
        </row>
        <row r="725">
          <cell r="A725">
            <v>8301</v>
          </cell>
          <cell r="B725" t="str">
            <v>A</v>
          </cell>
          <cell r="C725" t="str">
            <v>Education Services Day Care, Nursery, Kindergarten</v>
          </cell>
          <cell r="D725" t="str">
            <v>Education / Government &amp; Member Orgs</v>
          </cell>
        </row>
        <row r="726">
          <cell r="A726">
            <v>8302</v>
          </cell>
          <cell r="B726" t="str">
            <v>B</v>
          </cell>
          <cell r="C726" t="str">
            <v>Education Services Public Primary Schools</v>
          </cell>
          <cell r="D726" t="str">
            <v>Education / Government &amp; Member Orgs</v>
          </cell>
        </row>
        <row r="727">
          <cell r="A727">
            <v>8303</v>
          </cell>
          <cell r="B727" t="str">
            <v>B</v>
          </cell>
          <cell r="C727" t="str">
            <v>Education Services Public Secondary Schools including Junior High</v>
          </cell>
          <cell r="D727" t="str">
            <v>Education / Government &amp; Member Orgs</v>
          </cell>
        </row>
        <row r="728">
          <cell r="A728">
            <v>8304</v>
          </cell>
          <cell r="B728" t="str">
            <v>B</v>
          </cell>
          <cell r="C728" t="str">
            <v>Education Services Private Schools - Primary, Secondary Levels</v>
          </cell>
          <cell r="D728" t="str">
            <v>Education / Government &amp; Member Orgs</v>
          </cell>
        </row>
        <row r="729">
          <cell r="A729">
            <v>8310</v>
          </cell>
          <cell r="B729" t="str">
            <v>B</v>
          </cell>
          <cell r="C729" t="str">
            <v>Education Services Universities, Community Colleges, CEGEPs and Polytechnical Schools</v>
          </cell>
          <cell r="D729" t="str">
            <v>Education / Government &amp; Member Orgs</v>
          </cell>
        </row>
        <row r="730">
          <cell r="A730">
            <v>8322</v>
          </cell>
          <cell r="B730" t="str">
            <v>A</v>
          </cell>
          <cell r="C730" t="str">
            <v>Education Services Dance, Gymnastic, Martial Arts, Music Schools</v>
          </cell>
          <cell r="D730" t="str">
            <v>Education / Government &amp; Member Orgs</v>
          </cell>
        </row>
        <row r="731">
          <cell r="A731">
            <v>8323</v>
          </cell>
          <cell r="B731" t="str">
            <v>B</v>
          </cell>
          <cell r="C731" t="str">
            <v>Education Services Schools N.O.C., Business Colleges</v>
          </cell>
          <cell r="D731" t="str">
            <v>Professional / Services</v>
          </cell>
        </row>
        <row r="732">
          <cell r="A732">
            <v>8324</v>
          </cell>
          <cell r="B732" t="str">
            <v>B</v>
          </cell>
          <cell r="C732" t="str">
            <v>Education Services Trade Schools or Vocational Schools</v>
          </cell>
          <cell r="D732" t="str">
            <v>Education / Government &amp; Member Orgs</v>
          </cell>
        </row>
        <row r="733">
          <cell r="A733">
            <v>8620</v>
          </cell>
          <cell r="B733" t="str">
            <v>B</v>
          </cell>
          <cell r="C733" t="str">
            <v>Member Organization Services Professional and Business Associations</v>
          </cell>
          <cell r="D733" t="str">
            <v>Professional / Services</v>
          </cell>
        </row>
        <row r="734">
          <cell r="A734">
            <v>8630</v>
          </cell>
          <cell r="B734" t="str">
            <v>B</v>
          </cell>
          <cell r="C734" t="str">
            <v>Member Organization Services Labour Unions</v>
          </cell>
          <cell r="D734" t="str">
            <v>Education / Government &amp; Member Orgs</v>
          </cell>
        </row>
        <row r="735">
          <cell r="A735">
            <v>8641</v>
          </cell>
          <cell r="B735" t="str">
            <v>C</v>
          </cell>
          <cell r="C735" t="str">
            <v>Member Organization Services Boy Scouts, Girl Guides, Similar Groups</v>
          </cell>
          <cell r="D735" t="str">
            <v>Education / Government &amp; Member Orgs</v>
          </cell>
        </row>
        <row r="736">
          <cell r="A736">
            <v>8642</v>
          </cell>
          <cell r="B736" t="str">
            <v>B</v>
          </cell>
          <cell r="C736" t="str">
            <v>Member Organization Services Y.M.C.A., Y.W.C.A., Y.M.H.A., Y.W.H.A.</v>
          </cell>
          <cell r="D736" t="str">
            <v>Education / Government &amp; Member Orgs</v>
          </cell>
        </row>
        <row r="737">
          <cell r="A737">
            <v>8643</v>
          </cell>
          <cell r="B737" t="str">
            <v>C</v>
          </cell>
          <cell r="C737" t="str">
            <v>Member Organization Services Community Centres</v>
          </cell>
          <cell r="D737" t="str">
            <v>Education / Government &amp; Member Orgs</v>
          </cell>
        </row>
        <row r="738">
          <cell r="A738">
            <v>8644</v>
          </cell>
          <cell r="B738" t="str">
            <v>C</v>
          </cell>
          <cell r="C738" t="str">
            <v>Member Organization Services Civic, Community, Special Interest (Non-Medical) Associations or Groups</v>
          </cell>
          <cell r="D738" t="str">
            <v>Education / Government &amp; Member Orgs</v>
          </cell>
        </row>
        <row r="739">
          <cell r="A739">
            <v>8650</v>
          </cell>
          <cell r="B739" t="str">
            <v>B</v>
          </cell>
          <cell r="C739" t="str">
            <v>Member Organization Services Service Clubs, Fraternal Orders - Insurance, Benefit Paying</v>
          </cell>
          <cell r="D739" t="str">
            <v>Education / Government &amp; Member Orgs</v>
          </cell>
        </row>
        <row r="740">
          <cell r="A740">
            <v>8660</v>
          </cell>
          <cell r="B740" t="str">
            <v>B</v>
          </cell>
          <cell r="C740" t="str">
            <v>Member Organization Services Service Clubs, Fraternal Orders - No Insurance, Benefit Paying</v>
          </cell>
          <cell r="D740" t="str">
            <v>Education / Government &amp; Member Orgs</v>
          </cell>
        </row>
        <row r="741">
          <cell r="A741">
            <v>8661</v>
          </cell>
          <cell r="B741" t="str">
            <v>C</v>
          </cell>
          <cell r="C741" t="str">
            <v>Member Organization Services Snowmobile Club</v>
          </cell>
          <cell r="D741" t="str">
            <v>Education / Government &amp; Member Orgs</v>
          </cell>
        </row>
        <row r="742">
          <cell r="A742">
            <v>8671</v>
          </cell>
          <cell r="B742" t="str">
            <v>C</v>
          </cell>
          <cell r="C742" t="str">
            <v>Member Organization Services Churches, Synagoques, Temples</v>
          </cell>
          <cell r="D742" t="str">
            <v>Education / Government &amp; Member Orgs</v>
          </cell>
        </row>
        <row r="743">
          <cell r="A743">
            <v>8672</v>
          </cell>
          <cell r="B743" t="str">
            <v>B</v>
          </cell>
          <cell r="C743" t="str">
            <v>Member Organization Services Convents, Monasteries</v>
          </cell>
          <cell r="D743" t="str">
            <v>Education / Government &amp; Member Orgs</v>
          </cell>
        </row>
        <row r="744">
          <cell r="A744">
            <v>8673</v>
          </cell>
          <cell r="B744" t="str">
            <v>B</v>
          </cell>
          <cell r="C744" t="str">
            <v>Member Organization Services Fund Raising Activities Operated by Charitable or Religious Bodies</v>
          </cell>
          <cell r="D744" t="str">
            <v>Education / Government &amp; Member Orgs</v>
          </cell>
        </row>
        <row r="745">
          <cell r="A745">
            <v>8910</v>
          </cell>
          <cell r="B745" t="str">
            <v>A</v>
          </cell>
          <cell r="C745" t="str">
            <v>Business and Professional Services Scientific Services, Other, including Non-Medical Laboratories</v>
          </cell>
          <cell r="D745" t="str">
            <v>Professional / Services</v>
          </cell>
        </row>
        <row r="746">
          <cell r="A746">
            <v>8911</v>
          </cell>
          <cell r="B746" t="str">
            <v>A</v>
          </cell>
          <cell r="C746" t="str">
            <v>Business and Professional Services Marine Appraiser</v>
          </cell>
          <cell r="D746" t="str">
            <v>Professional / Services</v>
          </cell>
        </row>
        <row r="747">
          <cell r="A747">
            <v>8912</v>
          </cell>
          <cell r="B747" t="str">
            <v>A</v>
          </cell>
          <cell r="C747" t="str">
            <v>Business and Professional Services Land Surveyor</v>
          </cell>
          <cell r="D747" t="str">
            <v>Professional / Services</v>
          </cell>
        </row>
        <row r="748">
          <cell r="A748">
            <v>8913</v>
          </cell>
          <cell r="B748" t="str">
            <v>B</v>
          </cell>
          <cell r="C748" t="str">
            <v>Business and Professional Services Boiler, Elevator Inspection</v>
          </cell>
          <cell r="D748" t="str">
            <v>Professional / Services</v>
          </cell>
        </row>
        <row r="749">
          <cell r="A749">
            <v>8914</v>
          </cell>
          <cell r="B749" t="str">
            <v>B</v>
          </cell>
          <cell r="C749" t="str">
            <v>Business and Professional Services Geophysical Services including Soil Testing</v>
          </cell>
          <cell r="D749" t="str">
            <v>Professional / Services</v>
          </cell>
        </row>
        <row r="750">
          <cell r="A750">
            <v>8915</v>
          </cell>
          <cell r="B750" t="str">
            <v>A</v>
          </cell>
          <cell r="C750" t="str">
            <v>Business and Professional Services Architects</v>
          </cell>
          <cell r="D750" t="str">
            <v>Professional / Services</v>
          </cell>
        </row>
        <row r="751">
          <cell r="A751">
            <v>8916</v>
          </cell>
          <cell r="B751" t="str">
            <v>A</v>
          </cell>
          <cell r="C751" t="str">
            <v>Business and Professional Services Engineers</v>
          </cell>
          <cell r="D751" t="str">
            <v>Professional / Services</v>
          </cell>
        </row>
        <row r="752">
          <cell r="A752">
            <v>8917</v>
          </cell>
          <cell r="B752" t="str">
            <v>A</v>
          </cell>
          <cell r="C752" t="str">
            <v>Business and Professional Services Mercantile/Manufacturing Inspection for Insurance, Valuation</v>
          </cell>
          <cell r="D752" t="str">
            <v>Professional / Services</v>
          </cell>
        </row>
        <row r="753">
          <cell r="A753">
            <v>8918</v>
          </cell>
          <cell r="B753" t="str">
            <v>A</v>
          </cell>
          <cell r="C753" t="str">
            <v>Business and Professional Services Computer Software Developers</v>
          </cell>
          <cell r="D753" t="str">
            <v>Professional / Services</v>
          </cell>
        </row>
        <row r="754">
          <cell r="A754">
            <v>8940</v>
          </cell>
          <cell r="B754" t="str">
            <v>B</v>
          </cell>
          <cell r="C754" t="str">
            <v>Government Services Municipal - N.O.C. (Population)</v>
          </cell>
          <cell r="D754" t="str">
            <v>Office</v>
          </cell>
        </row>
        <row r="755">
          <cell r="A755">
            <v>8941</v>
          </cell>
          <cell r="B755" t="str">
            <v>B</v>
          </cell>
          <cell r="C755" t="str">
            <v>Government Services Municipal - Police Department</v>
          </cell>
          <cell r="D755" t="str">
            <v>Education / Government &amp; Member Orgs</v>
          </cell>
        </row>
        <row r="756">
          <cell r="A756">
            <v>8942</v>
          </cell>
          <cell r="B756" t="str">
            <v>B</v>
          </cell>
          <cell r="C756" t="str">
            <v>Government Services Municipal - Fire Department - Paid</v>
          </cell>
          <cell r="D756" t="str">
            <v>Education / Government &amp; Member Orgs</v>
          </cell>
        </row>
        <row r="757">
          <cell r="A757">
            <v>8943</v>
          </cell>
          <cell r="B757" t="str">
            <v>B</v>
          </cell>
          <cell r="C757" t="str">
            <v>Government Services Municipal - Volunteer</v>
          </cell>
          <cell r="D757" t="str">
            <v>Education / Government &amp; Member Orgs</v>
          </cell>
        </row>
        <row r="758">
          <cell r="A758">
            <v>8944</v>
          </cell>
          <cell r="B758" t="str">
            <v>B</v>
          </cell>
          <cell r="C758" t="str">
            <v>Government Services Municipal - Parks, Botanical Gardens</v>
          </cell>
          <cell r="D758" t="str">
            <v>Education / Government &amp; Member Orgs</v>
          </cell>
        </row>
        <row r="759">
          <cell r="A759">
            <v>8945</v>
          </cell>
          <cell r="B759" t="str">
            <v>B</v>
          </cell>
          <cell r="C759" t="str">
            <v>Government Services Municipal - Road Maintenance</v>
          </cell>
          <cell r="D759" t="str">
            <v>Education / Government &amp; Member Orgs</v>
          </cell>
        </row>
        <row r="760">
          <cell r="A760">
            <v>8946</v>
          </cell>
          <cell r="B760" t="str">
            <v>B</v>
          </cell>
          <cell r="C760" t="str">
            <v>Government Services Municipal - Tax Collectors, Secretary/Treasurers including School Boards</v>
          </cell>
          <cell r="D760" t="str">
            <v>Education / Government &amp; Member Orgs</v>
          </cell>
        </row>
        <row r="761">
          <cell r="A761">
            <v>8947</v>
          </cell>
          <cell r="B761" t="str">
            <v>B</v>
          </cell>
          <cell r="C761" t="str">
            <v>Government Services Municipal Other Public Officials</v>
          </cell>
          <cell r="D761" t="str">
            <v>Education / Government &amp; Member Orgs</v>
          </cell>
        </row>
        <row r="762">
          <cell r="A762">
            <v>8948</v>
          </cell>
          <cell r="B762" t="str">
            <v>B</v>
          </cell>
          <cell r="C762" t="str">
            <v>Government Services Municipal - Garage or Equipment Storage</v>
          </cell>
          <cell r="D762" t="str">
            <v>Education / Government &amp; Member Orgs</v>
          </cell>
        </row>
        <row r="763">
          <cell r="A763">
            <v>8949</v>
          </cell>
          <cell r="B763" t="str">
            <v>B</v>
          </cell>
          <cell r="C763" t="str">
            <v>Government Services Municipal - Administration or Office Building</v>
          </cell>
          <cell r="D763" t="str">
            <v>Office</v>
          </cell>
        </row>
        <row r="764">
          <cell r="A764">
            <v>8950</v>
          </cell>
          <cell r="B764" t="str">
            <v>C</v>
          </cell>
          <cell r="C764" t="str">
            <v>Government Services Prisons, Jails, Penal Institutions, Correctional Centres</v>
          </cell>
          <cell r="D764" t="str">
            <v>Education / Government &amp; Member Orgs</v>
          </cell>
        </row>
        <row r="765">
          <cell r="A765" t="str">
            <v>XXX</v>
          </cell>
          <cell r="B765" t="str">
            <v>B</v>
          </cell>
          <cell r="C765" t="str">
            <v>MISC.</v>
          </cell>
        </row>
        <row r="766">
          <cell r="A766" t="str">
            <v>XXXX</v>
          </cell>
          <cell r="B766" t="str">
            <v>D</v>
          </cell>
          <cell r="C766" t="str">
            <v>MISC EXCLUDED - Special Permission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 Boxes"/>
      <sheetName val="Entry Page"/>
      <sheetName val="Premium Estimator"/>
      <sheetName val="Quote Page"/>
      <sheetName val="Endt. Page"/>
      <sheetName val="Endt. Page (2)"/>
      <sheetName val="First Billing"/>
      <sheetName val="NBQSData"/>
      <sheetName val="Temple Liquor"/>
      <sheetName val="0021 Liquor"/>
      <sheetName val="Rating Sheet"/>
      <sheetName val="Additional information"/>
      <sheetName val="Interal Audit Checklist"/>
      <sheetName val="Printing"/>
    </sheetNames>
    <sheetDataSet>
      <sheetData sheetId="0">
        <row r="2">
          <cell r="A2" t="str">
            <v>Alberta</v>
          </cell>
        </row>
      </sheetData>
      <sheetData sheetId="1">
        <row r="31">
          <cell r="B31" t="str">
            <v>Sprinklered and Non Alarmed</v>
          </cell>
        </row>
        <row r="81">
          <cell r="A81" t="str">
            <v>6 Mnth</v>
          </cell>
        </row>
        <row r="82">
          <cell r="A82" t="str">
            <v>1 Yr</v>
          </cell>
        </row>
      </sheetData>
      <sheetData sheetId="2">
        <row r="80">
          <cell r="F80">
            <v>1000000</v>
          </cell>
        </row>
      </sheetData>
      <sheetData sheetId="3"/>
      <sheetData sheetId="4">
        <row r="41">
          <cell r="T41" t="str">
            <v>**The Sub-Limit for Forcible Ejection Coverage as follows;
$500,000 on risks that carry a CGL Limit of $1,000,000 or 
$1,000,000 on risks that carry a CGL limit of $2,000,000 or 
$2,000,000 on risks that carry a CGL limit of $5,000,000.</v>
          </cell>
        </row>
        <row r="42">
          <cell r="T42" t="str">
            <v>$100,000 Max Sub-Limit Forcible Ejection Coverage</v>
          </cell>
        </row>
      </sheetData>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630BA-27CC-4363-9C4F-E47A78ED8ACA}">
  <dimension ref="A1:D33"/>
  <sheetViews>
    <sheetView workbookViewId="0">
      <selection activeCell="B6" sqref="B6"/>
    </sheetView>
  </sheetViews>
  <sheetFormatPr defaultRowHeight="15"/>
  <cols>
    <col min="1" max="1" width="12.42578125" style="1574" customWidth="1"/>
    <col min="2" max="2" width="102.42578125" style="1574" customWidth="1"/>
    <col min="3" max="3" width="32.42578125" style="1574" customWidth="1"/>
    <col min="4" max="4" width="37.7109375" style="1574" customWidth="1"/>
    <col min="5" max="16384" width="9.140625" style="1574"/>
  </cols>
  <sheetData>
    <row r="1" spans="1:4" ht="21">
      <c r="A1" s="1573" t="s">
        <v>101573</v>
      </c>
    </row>
    <row r="4" spans="1:4" ht="15.75" thickBot="1">
      <c r="A4" s="1575" t="s">
        <v>101574</v>
      </c>
      <c r="B4" s="1575" t="s">
        <v>101575</v>
      </c>
      <c r="C4" s="1575" t="s">
        <v>101576</v>
      </c>
      <c r="D4" s="1575" t="s">
        <v>101577</v>
      </c>
    </row>
    <row r="5" spans="1:4" s="1579" customFormat="1" ht="15.75" thickTop="1">
      <c r="A5" s="1576">
        <v>44765</v>
      </c>
      <c r="B5" s="1577" t="s">
        <v>101578</v>
      </c>
      <c r="C5" s="1578" t="s">
        <v>136</v>
      </c>
      <c r="D5" s="1578" t="s">
        <v>136</v>
      </c>
    </row>
    <row r="6" spans="1:4" s="1579" customFormat="1">
      <c r="A6" s="1580"/>
      <c r="B6" s="1580"/>
      <c r="C6" s="1580"/>
      <c r="D6" s="1580"/>
    </row>
    <row r="7" spans="1:4" s="1579" customFormat="1">
      <c r="A7" s="1580"/>
      <c r="B7" s="1580"/>
      <c r="C7" s="1580"/>
      <c r="D7" s="1580"/>
    </row>
    <row r="8" spans="1:4" s="1579" customFormat="1">
      <c r="A8" s="1580"/>
      <c r="B8" s="1580"/>
      <c r="C8" s="1580"/>
      <c r="D8" s="1580"/>
    </row>
    <row r="9" spans="1:4" s="1579" customFormat="1">
      <c r="A9" s="1580"/>
      <c r="B9" s="1580"/>
      <c r="C9" s="1580"/>
      <c r="D9" s="1580"/>
    </row>
    <row r="10" spans="1:4" s="1579" customFormat="1">
      <c r="A10" s="1580"/>
      <c r="B10" s="1580"/>
      <c r="C10" s="1580"/>
      <c r="D10" s="1580"/>
    </row>
    <row r="11" spans="1:4" s="1579" customFormat="1">
      <c r="A11" s="1580"/>
      <c r="B11" s="1580"/>
      <c r="C11" s="1580"/>
      <c r="D11" s="1580"/>
    </row>
    <row r="12" spans="1:4" s="1579" customFormat="1">
      <c r="A12" s="1580"/>
      <c r="B12" s="1580"/>
      <c r="C12" s="1580"/>
      <c r="D12" s="1580"/>
    </row>
    <row r="13" spans="1:4" s="1579" customFormat="1">
      <c r="A13" s="1580"/>
      <c r="B13" s="1580"/>
      <c r="C13" s="1580"/>
      <c r="D13" s="1580"/>
    </row>
    <row r="14" spans="1:4" s="1579" customFormat="1">
      <c r="A14" s="1580"/>
      <c r="B14" s="1580"/>
      <c r="C14" s="1580"/>
      <c r="D14" s="1580"/>
    </row>
    <row r="15" spans="1:4" s="1579" customFormat="1">
      <c r="A15" s="1580"/>
      <c r="B15" s="1580"/>
      <c r="C15" s="1580"/>
      <c r="D15" s="1580"/>
    </row>
    <row r="16" spans="1:4" s="1579" customFormat="1">
      <c r="A16" s="1580"/>
      <c r="B16" s="1580"/>
      <c r="C16" s="1580"/>
      <c r="D16" s="1580"/>
    </row>
    <row r="17" spans="1:4" s="1579" customFormat="1">
      <c r="A17" s="1580"/>
      <c r="B17" s="1580"/>
      <c r="C17" s="1580"/>
      <c r="D17" s="1580"/>
    </row>
    <row r="18" spans="1:4" s="1579" customFormat="1">
      <c r="A18" s="1580"/>
      <c r="B18" s="1580"/>
      <c r="C18" s="1580"/>
      <c r="D18" s="1580"/>
    </row>
    <row r="19" spans="1:4" s="1579" customFormat="1">
      <c r="A19" s="1580"/>
      <c r="B19" s="1580"/>
      <c r="C19" s="1580"/>
      <c r="D19" s="1580"/>
    </row>
    <row r="20" spans="1:4" s="1579" customFormat="1">
      <c r="A20" s="1580"/>
      <c r="B20" s="1580"/>
      <c r="C20" s="1580"/>
      <c r="D20" s="1580"/>
    </row>
    <row r="21" spans="1:4" s="1579" customFormat="1">
      <c r="A21" s="1580"/>
      <c r="B21" s="1580"/>
      <c r="C21" s="1580"/>
      <c r="D21" s="1580"/>
    </row>
    <row r="22" spans="1:4" s="1579" customFormat="1">
      <c r="A22" s="1580"/>
      <c r="B22" s="1580"/>
      <c r="C22" s="1580"/>
      <c r="D22" s="1580"/>
    </row>
    <row r="23" spans="1:4" s="1579" customFormat="1">
      <c r="A23" s="1580"/>
      <c r="B23" s="1580"/>
      <c r="C23" s="1580"/>
      <c r="D23" s="1580"/>
    </row>
    <row r="24" spans="1:4" s="1579" customFormat="1">
      <c r="A24" s="1580"/>
      <c r="B24" s="1580"/>
      <c r="C24" s="1580"/>
      <c r="D24" s="1580"/>
    </row>
    <row r="25" spans="1:4" s="1579" customFormat="1">
      <c r="A25" s="1581"/>
      <c r="B25" s="1581"/>
      <c r="C25" s="1581"/>
      <c r="D25" s="1581"/>
    </row>
    <row r="26" spans="1:4" s="1579" customFormat="1"/>
    <row r="27" spans="1:4" s="1579" customFormat="1"/>
    <row r="28" spans="1:4" s="1579" customFormat="1"/>
    <row r="29" spans="1:4" s="1579" customFormat="1"/>
    <row r="30" spans="1:4" s="1579" customFormat="1"/>
    <row r="31" spans="1:4" s="1579" customFormat="1"/>
    <row r="32" spans="1:4" s="1579" customFormat="1"/>
    <row r="33" s="1579" customFormat="1"/>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EDB7-91D9-4228-BA3A-C30070FE7378}">
  <sheetPr codeName="Sheet58">
    <tabColor rgb="FFFFC000"/>
  </sheetPr>
  <dimension ref="A1:AT292"/>
  <sheetViews>
    <sheetView showGridLines="0" tabSelected="1" topLeftCell="A52" zoomScale="115" zoomScaleNormal="115" workbookViewId="0">
      <selection activeCell="A6" sqref="A6:A84"/>
    </sheetView>
  </sheetViews>
  <sheetFormatPr defaultRowHeight="15" outlineLevelCol="1"/>
  <cols>
    <col min="1" max="1" width="24" style="1444" customWidth="1"/>
    <col min="2" max="2" width="74.85546875" style="1445" customWidth="1"/>
    <col min="3" max="3" width="12.42578125" style="1446" customWidth="1"/>
    <col min="4" max="4" width="3.85546875" style="1447" customWidth="1"/>
    <col min="5" max="6" width="53.140625" style="1445" customWidth="1"/>
    <col min="7" max="7" width="38.85546875" style="1445" customWidth="1"/>
    <col min="8" max="8" width="18" style="1451" customWidth="1"/>
    <col min="9" max="9" width="15.5703125" style="1451" customWidth="1"/>
    <col min="10" max="10" width="10.140625" style="1451" customWidth="1"/>
    <col min="11" max="11" width="9.85546875" style="1451" customWidth="1"/>
    <col min="12" max="12" width="11.28515625" style="1451" customWidth="1"/>
    <col min="13" max="14" width="9.140625" style="1445" customWidth="1"/>
    <col min="15" max="15" width="15.5703125" style="1447" customWidth="1" outlineLevel="1"/>
    <col min="16" max="16" width="12" style="1445" customWidth="1" outlineLevel="1"/>
    <col min="17" max="17" width="41.140625" style="1445" customWidth="1" outlineLevel="1"/>
    <col min="18" max="18" width="46" style="1445" customWidth="1" outlineLevel="1"/>
    <col min="19" max="19" width="17.28515625" style="1445" customWidth="1" outlineLevel="1"/>
    <col min="20" max="20" width="21.7109375" style="1445" customWidth="1" outlineLevel="1"/>
    <col min="21" max="21" width="9.140625" style="1445" customWidth="1" outlineLevel="1" collapsed="1"/>
    <col min="22" max="23" width="9.140625" style="1445" customWidth="1" outlineLevel="1"/>
    <col min="24" max="27" width="9.140625" style="1445" hidden="1" customWidth="1" outlineLevel="1"/>
    <col min="28" max="28" width="9.140625" style="1445" customWidth="1" outlineLevel="1"/>
    <col min="29" max="29" width="54.140625" style="1447" customWidth="1"/>
    <col min="30" max="30" width="12.140625" style="1446" customWidth="1"/>
    <col min="31" max="31" width="42.5703125" style="1447" customWidth="1"/>
    <col min="32" max="32" width="47.5703125" style="1445" customWidth="1"/>
    <col min="33" max="33" width="29.5703125" style="1453" customWidth="1"/>
    <col min="34" max="34" width="9.42578125" style="1445" customWidth="1" outlineLevel="1"/>
    <col min="35" max="35" width="46.42578125" style="1445" customWidth="1" outlineLevel="1"/>
    <col min="36" max="36" width="27.5703125" style="1463" customWidth="1" outlineLevel="1"/>
    <col min="37" max="37" width="27.5703125" style="1453" customWidth="1" outlineLevel="1"/>
    <col min="38" max="45" width="9.140625" style="1445" customWidth="1" outlineLevel="1"/>
    <col min="47" max="16384" width="9.140625" style="1445"/>
  </cols>
  <sheetData>
    <row r="1" spans="1:38" s="1438" customFormat="1" ht="23.25">
      <c r="A1" s="1425"/>
      <c r="B1" s="1426" t="s">
        <v>100885</v>
      </c>
      <c r="C1" s="1427"/>
      <c r="D1" s="1428" t="s">
        <v>100886</v>
      </c>
      <c r="E1" s="1429"/>
      <c r="F1" s="1429"/>
      <c r="G1" s="1429"/>
      <c r="H1" s="1430"/>
      <c r="I1" s="1430"/>
      <c r="J1" s="1430"/>
      <c r="K1" s="1430"/>
      <c r="L1" s="1430"/>
      <c r="M1" s="1429"/>
      <c r="N1" s="1429"/>
      <c r="O1" s="1431" t="s">
        <v>100887</v>
      </c>
      <c r="P1" s="1432"/>
      <c r="Q1" s="1432"/>
      <c r="R1" s="1432"/>
      <c r="S1" s="1432"/>
      <c r="T1" s="1432"/>
      <c r="U1" s="1432"/>
      <c r="V1" s="1432"/>
      <c r="W1" s="1432"/>
      <c r="X1" s="1432"/>
      <c r="Y1" s="1432"/>
      <c r="Z1" s="1432"/>
      <c r="AA1" s="1432"/>
      <c r="AB1" s="1432"/>
      <c r="AC1" s="1433" t="s">
        <v>100888</v>
      </c>
      <c r="AD1" s="1434"/>
      <c r="AE1" s="1435" t="s">
        <v>100889</v>
      </c>
      <c r="AF1" s="1436"/>
      <c r="AG1" s="1437"/>
      <c r="AH1" s="1438" t="s">
        <v>100890</v>
      </c>
      <c r="AJ1" s="1545"/>
      <c r="AK1" s="1439"/>
    </row>
    <row r="2" spans="1:38" s="1443" customFormat="1" ht="30.75" customHeight="1" thickBot="1">
      <c r="A2" s="1440"/>
      <c r="B2" s="1588" t="s">
        <v>100891</v>
      </c>
      <c r="C2" s="1589"/>
      <c r="D2" s="1590" t="s">
        <v>100892</v>
      </c>
      <c r="E2" s="1591"/>
      <c r="F2" s="1591"/>
      <c r="G2" s="1591"/>
      <c r="H2" s="1591"/>
      <c r="I2" s="1591"/>
      <c r="J2" s="1591"/>
      <c r="K2" s="1591"/>
      <c r="L2" s="1591"/>
      <c r="M2" s="1591"/>
      <c r="N2" s="1591"/>
      <c r="O2" s="1441" t="s">
        <v>100893</v>
      </c>
      <c r="P2" s="1442"/>
      <c r="Q2" s="1442"/>
      <c r="R2" s="1442"/>
      <c r="S2" s="1442"/>
      <c r="T2" s="1442"/>
      <c r="U2" s="1442"/>
      <c r="V2" s="1442"/>
      <c r="W2" s="1442"/>
      <c r="X2" s="1442"/>
      <c r="Y2" s="1442"/>
      <c r="Z2" s="1442"/>
      <c r="AA2" s="1442"/>
      <c r="AB2" s="1442"/>
      <c r="AC2" s="1592" t="s">
        <v>100894</v>
      </c>
      <c r="AD2" s="1593"/>
      <c r="AE2" s="1594" t="s">
        <v>100895</v>
      </c>
      <c r="AF2" s="1595"/>
      <c r="AG2" s="1596"/>
      <c r="AH2" s="1582" t="s">
        <v>100896</v>
      </c>
      <c r="AI2" s="1583"/>
      <c r="AJ2" s="1583"/>
      <c r="AK2" s="1584"/>
      <c r="AL2" s="1572" t="s">
        <v>101561</v>
      </c>
    </row>
    <row r="4" spans="1:38">
      <c r="E4" s="1448" t="s">
        <v>100897</v>
      </c>
      <c r="F4" s="1448"/>
      <c r="G4" s="1449">
        <f>SUM($J$9:$J$229)</f>
        <v>10</v>
      </c>
      <c r="H4" s="1450" t="s">
        <v>100898</v>
      </c>
      <c r="I4" s="1444" t="str">
        <f>IF(G4=0,"Quote",IF(G5=0,"Refer","Decline"))</f>
        <v>Decline</v>
      </c>
      <c r="O4" s="1452" t="s">
        <v>100899</v>
      </c>
    </row>
    <row r="5" spans="1:38" ht="17.25" thickBot="1">
      <c r="A5" s="1455"/>
      <c r="B5" s="1456" t="s">
        <v>100900</v>
      </c>
      <c r="C5" s="1457" t="s">
        <v>100901</v>
      </c>
      <c r="E5" s="1448" t="s">
        <v>100902</v>
      </c>
      <c r="F5" s="1448"/>
      <c r="G5" s="1444">
        <f>SUM($L$9:$L$129)</f>
        <v>5</v>
      </c>
      <c r="H5" s="1450" t="s">
        <v>100903</v>
      </c>
      <c r="I5" s="1585" t="str" cm="1">
        <f t="array" ref="I5">IFERROR(INDEX($M$9:$M$100,MATCH(TRUE,$M$9:$M$100&lt;&gt;"",0)),"")</f>
        <v>Previous claims</v>
      </c>
      <c r="J5" s="1585"/>
      <c r="K5" s="1585"/>
      <c r="L5" s="1585"/>
      <c r="M5" s="1585"/>
      <c r="N5" s="1586"/>
      <c r="O5" s="1458" t="s">
        <v>100904</v>
      </c>
      <c r="P5" s="1459" t="s">
        <v>100905</v>
      </c>
      <c r="Q5" s="1459" t="s">
        <v>100906</v>
      </c>
      <c r="R5" s="1459" t="s">
        <v>100907</v>
      </c>
      <c r="AC5" s="1460" t="s">
        <v>100900</v>
      </c>
      <c r="AD5" s="1461" t="s">
        <v>100901</v>
      </c>
      <c r="AE5" s="1460" t="s">
        <v>100908</v>
      </c>
      <c r="AF5" s="1462"/>
      <c r="AG5" s="1461" t="s">
        <v>100901</v>
      </c>
      <c r="AH5" s="1445" t="s">
        <v>100909</v>
      </c>
      <c r="AI5" s="1445" t="s">
        <v>100910</v>
      </c>
      <c r="AJ5" s="1463" t="s">
        <v>100911</v>
      </c>
      <c r="AK5" s="1453" t="s">
        <v>100912</v>
      </c>
    </row>
    <row r="6" spans="1:38" ht="17.25" thickTop="1">
      <c r="A6" s="1527">
        <v>10508</v>
      </c>
      <c r="B6" s="1515" t="s">
        <v>100938</v>
      </c>
      <c r="C6" s="1517"/>
      <c r="E6" s="1445" t="s">
        <v>100914</v>
      </c>
      <c r="F6" s="1448" t="str">
        <f>IF(I4="Quote","",IF(I4="Refer",I6,IF(I4="Decline",I5,"")))</f>
        <v>Previous claims</v>
      </c>
      <c r="H6" s="1450" t="s">
        <v>100915</v>
      </c>
      <c r="I6" s="1585" t="str" cm="1">
        <f t="array" ref="I6">IFERROR(INDEX($N$9:$N$100,MATCH(TRUE,$N$9:$N$100&lt;&gt;"",0)),"")</f>
        <v>Previous claims</v>
      </c>
      <c r="J6" s="1585"/>
      <c r="K6" s="1585"/>
      <c r="L6" s="1585"/>
      <c r="M6" s="1585"/>
      <c r="N6" s="1586"/>
      <c r="O6" s="1447">
        <v>703102</v>
      </c>
      <c r="P6" s="1445">
        <v>7031</v>
      </c>
      <c r="Q6" s="1445" t="s">
        <v>176</v>
      </c>
      <c r="R6" s="1445" t="s">
        <v>101288</v>
      </c>
      <c r="AC6" s="1464" t="s">
        <v>100538</v>
      </c>
      <c r="AD6" s="1467">
        <f>U166</f>
        <v>0</v>
      </c>
      <c r="AE6" s="1464" t="s">
        <v>100911</v>
      </c>
      <c r="AF6" s="1445" t="s">
        <v>100916</v>
      </c>
      <c r="AG6" s="1467" t="str">
        <f>I4</f>
        <v>Decline</v>
      </c>
    </row>
    <row r="7" spans="1:38">
      <c r="A7" s="1527">
        <v>53000</v>
      </c>
      <c r="B7" s="1518" t="s">
        <v>101126</v>
      </c>
      <c r="C7" s="1519"/>
      <c r="E7" s="1448"/>
      <c r="F7" s="1448"/>
      <c r="G7" s="1444"/>
      <c r="K7" s="1450"/>
      <c r="M7" s="1444"/>
      <c r="O7" s="1447">
        <v>703101</v>
      </c>
      <c r="P7" s="1445">
        <v>7031</v>
      </c>
      <c r="Q7" s="1445" t="s">
        <v>176</v>
      </c>
      <c r="R7" s="1445" t="s">
        <v>176</v>
      </c>
      <c r="AC7" s="1464" t="s">
        <v>98657</v>
      </c>
      <c r="AD7" s="1467">
        <f>U167</f>
        <v>0</v>
      </c>
      <c r="AE7" s="1464" t="s">
        <v>100928</v>
      </c>
      <c r="AF7" s="1466" t="s">
        <v>100929</v>
      </c>
      <c r="AG7" s="1467" t="str">
        <f>IF(AG6="Quote","This is an indication and some coverages will be reviewed upon bind request.",F6)</f>
        <v>Previous claims</v>
      </c>
      <c r="AH7" s="1445">
        <v>1</v>
      </c>
      <c r="AI7" s="1445" t="s">
        <v>100916</v>
      </c>
      <c r="AJ7" s="1463" t="str">
        <f t="shared" ref="AJ7:AJ12" si="0">IFERROR(VLOOKUP(AI7,$AF$6:$AG$784,2,FALSE),"")</f>
        <v>Decline</v>
      </c>
      <c r="AL7" s="1445" t="str">
        <f>IF(ISERROR(VLOOKUP(AI7,AF6:AF1000,1,FALSE))=TRUE,AI7,"")</f>
        <v/>
      </c>
    </row>
    <row r="8" spans="1:38" ht="30.75" thickBot="1">
      <c r="A8" s="1527">
        <v>53010</v>
      </c>
      <c r="B8" s="1518" t="s">
        <v>101352</v>
      </c>
      <c r="C8" s="1520"/>
      <c r="D8" s="1587" t="s">
        <v>100918</v>
      </c>
      <c r="E8" s="1587"/>
      <c r="F8" s="1468" t="s">
        <v>100919</v>
      </c>
      <c r="G8" s="1469" t="s">
        <v>100920</v>
      </c>
      <c r="H8" s="1470" t="s">
        <v>100921</v>
      </c>
      <c r="I8" s="1470" t="s">
        <v>100922</v>
      </c>
      <c r="J8" s="1470" t="s">
        <v>100923</v>
      </c>
      <c r="K8" s="1470" t="s">
        <v>100924</v>
      </c>
      <c r="L8" s="1470" t="s">
        <v>100925</v>
      </c>
      <c r="M8" s="1470" t="s">
        <v>100926</v>
      </c>
      <c r="N8" s="1470" t="s">
        <v>100927</v>
      </c>
      <c r="O8" s="1447">
        <v>703103</v>
      </c>
      <c r="P8" s="1445">
        <v>7031</v>
      </c>
      <c r="Q8" s="1445" t="s">
        <v>176</v>
      </c>
      <c r="R8" s="1445" t="s">
        <v>101495</v>
      </c>
      <c r="AC8" s="1464" t="s">
        <v>101263</v>
      </c>
      <c r="AD8" s="1465">
        <f>12</f>
        <v>12</v>
      </c>
      <c r="AE8" s="1464" t="s">
        <v>54</v>
      </c>
      <c r="AF8" s="1466" t="s">
        <v>100933</v>
      </c>
      <c r="AG8" s="1467" t="str">
        <f>IF(AG6="Quote",'Quote Sheet'!K47,"")</f>
        <v/>
      </c>
      <c r="AH8" s="1445">
        <v>2</v>
      </c>
      <c r="AI8" s="1445" t="s">
        <v>100929</v>
      </c>
      <c r="AJ8" s="1463" t="str">
        <f t="shared" si="0"/>
        <v>Previous claims</v>
      </c>
      <c r="AL8" s="1445" t="str">
        <f t="shared" ref="AL8:AL71" si="1">IF(ISERROR(VLOOKUP(AI8,$AF$6:$AF$1000,1,FALSE))=TRUE,AI8,"")</f>
        <v/>
      </c>
    </row>
    <row r="9" spans="1:38">
      <c r="A9" s="1527">
        <v>53050</v>
      </c>
      <c r="B9" s="1518" t="s">
        <v>101354</v>
      </c>
      <c r="C9" s="1520"/>
      <c r="D9" s="1533">
        <v>1</v>
      </c>
      <c r="E9" s="1471" t="s">
        <v>100930</v>
      </c>
      <c r="F9" s="1471" t="s">
        <v>100931</v>
      </c>
      <c r="G9" s="1471" t="s">
        <v>100932</v>
      </c>
      <c r="H9" s="1472">
        <f>C19</f>
        <v>0</v>
      </c>
      <c r="I9" s="1472" t="s">
        <v>137</v>
      </c>
      <c r="J9" s="1472">
        <f>IF(H9=I9,0,1)</f>
        <v>1</v>
      </c>
      <c r="K9" s="1472" t="s">
        <v>98836</v>
      </c>
      <c r="L9" s="1472">
        <f>IF(J9=0,0,IF(K9="Y",0,1))</f>
        <v>0</v>
      </c>
      <c r="M9" s="1471" t="str">
        <f>IF(J9=1,F9,"")</f>
        <v>Previous claims</v>
      </c>
      <c r="N9" s="1471" t="str">
        <f>IF(M9="","",IF(L9=0,F9,""))</f>
        <v>Previous claims</v>
      </c>
      <c r="AC9" s="1464" t="s">
        <v>180</v>
      </c>
      <c r="AD9" s="1467" t="str">
        <f>U217</f>
        <v>No</v>
      </c>
      <c r="AE9" s="1464" t="s">
        <v>101421</v>
      </c>
      <c r="AF9" s="1466" t="s">
        <v>100937</v>
      </c>
      <c r="AG9" s="1467" t="str">
        <f>IF(AG6="Quote",SUM('Quote Sheet'!K48:K49),"")</f>
        <v/>
      </c>
      <c r="AH9" s="1445">
        <v>3</v>
      </c>
      <c r="AI9" s="1445" t="s">
        <v>100934</v>
      </c>
      <c r="AJ9" s="1463" t="str">
        <f t="shared" si="0"/>
        <v/>
      </c>
      <c r="AL9" s="1445" t="str">
        <f t="shared" si="1"/>
        <v/>
      </c>
    </row>
    <row r="10" spans="1:38">
      <c r="A10" s="1527">
        <v>53090</v>
      </c>
      <c r="B10" s="1518" t="s">
        <v>101079</v>
      </c>
      <c r="C10" s="1520"/>
      <c r="D10" s="1530">
        <v>2</v>
      </c>
      <c r="E10" s="1466" t="s">
        <v>100935</v>
      </c>
      <c r="F10" s="1466" t="s">
        <v>100936</v>
      </c>
      <c r="G10" s="1466" t="s">
        <v>100917</v>
      </c>
      <c r="H10" s="1473">
        <f>$C$21</f>
        <v>0</v>
      </c>
      <c r="I10" s="1473" t="s">
        <v>137</v>
      </c>
      <c r="J10" s="1473">
        <f>IF(H10=I10,0,1)</f>
        <v>1</v>
      </c>
      <c r="K10" s="1473" t="s">
        <v>98816</v>
      </c>
      <c r="L10" s="1473">
        <f t="shared" ref="L10:L11" si="2">IF(J10=0,0,IF(K10="Y",0,1))</f>
        <v>1</v>
      </c>
      <c r="M10" s="1466" t="str">
        <f t="shared" ref="M10:M11" si="3">IF(J10=1,F10,"")</f>
        <v>Other known or pending losses</v>
      </c>
      <c r="N10" s="1466" t="str">
        <f t="shared" ref="N10:N11" si="4">IF(M10="","",IF(L10=0,F10,""))</f>
        <v/>
      </c>
      <c r="AC10" s="1464" t="s">
        <v>101264</v>
      </c>
      <c r="AD10" s="1531">
        <f>U189</f>
        <v>0</v>
      </c>
      <c r="AE10" s="1464" t="s">
        <v>100939</v>
      </c>
      <c r="AF10" s="1466" t="s">
        <v>100940</v>
      </c>
      <c r="AG10" s="1467" t="str">
        <f>IF(AG6="Quote",'Quote Sheet'!K50,"")</f>
        <v/>
      </c>
      <c r="AH10" s="1445">
        <v>4</v>
      </c>
      <c r="AI10" s="1445" t="s">
        <v>100937</v>
      </c>
      <c r="AJ10" s="1463" t="str">
        <f t="shared" si="0"/>
        <v/>
      </c>
      <c r="AL10" s="1445" t="str">
        <f t="shared" si="1"/>
        <v/>
      </c>
    </row>
    <row r="11" spans="1:38">
      <c r="A11" s="1527">
        <v>53130</v>
      </c>
      <c r="B11" s="1518" t="s">
        <v>101157</v>
      </c>
      <c r="C11" s="1521"/>
      <c r="D11" s="1530">
        <v>3</v>
      </c>
      <c r="E11" s="1466" t="s">
        <v>100971</v>
      </c>
      <c r="F11" s="1466" t="s">
        <v>100972</v>
      </c>
      <c r="G11" s="1466" t="s">
        <v>100947</v>
      </c>
      <c r="H11" s="1473">
        <f>C22</f>
        <v>0</v>
      </c>
      <c r="I11" s="1473" t="s">
        <v>137</v>
      </c>
      <c r="J11" s="1473">
        <f>IF(H11=I11,0,1)</f>
        <v>1</v>
      </c>
      <c r="K11" s="1473" t="s">
        <v>98816</v>
      </c>
      <c r="L11" s="1473">
        <f t="shared" si="2"/>
        <v>1</v>
      </c>
      <c r="M11" s="1466" t="str">
        <f t="shared" si="3"/>
        <v>Previous insurance refusal / cancellation</v>
      </c>
      <c r="N11" s="1466" t="str">
        <f t="shared" si="4"/>
        <v/>
      </c>
      <c r="AC11" s="1464" t="s">
        <v>101265</v>
      </c>
      <c r="AD11" s="1531" t="str">
        <f>U190</f>
        <v/>
      </c>
      <c r="AE11" s="1464" t="s">
        <v>100942</v>
      </c>
      <c r="AF11" s="1466" t="s">
        <v>100942</v>
      </c>
      <c r="AG11" s="1475" t="str">
        <f>IF(AG6="Quote",'Quote Sheet'!K53,"")</f>
        <v/>
      </c>
      <c r="AH11" s="1445">
        <v>5</v>
      </c>
      <c r="AI11" s="1445" t="s">
        <v>100941</v>
      </c>
      <c r="AJ11" s="1463" t="str">
        <f t="shared" si="0"/>
        <v/>
      </c>
      <c r="AL11" s="1445" t="str">
        <f t="shared" si="1"/>
        <v>Covermatch</v>
      </c>
    </row>
    <row r="12" spans="1:38">
      <c r="A12" s="1527">
        <v>53135</v>
      </c>
      <c r="B12" s="1518" t="s">
        <v>101160</v>
      </c>
      <c r="C12" s="1521"/>
      <c r="D12" s="1530">
        <v>4</v>
      </c>
      <c r="E12" s="1466" t="s">
        <v>101388</v>
      </c>
      <c r="F12" s="1466" t="s">
        <v>101390</v>
      </c>
      <c r="G12" s="1466" t="s">
        <v>101389</v>
      </c>
      <c r="H12" s="1474">
        <f>Q26</f>
        <v>0</v>
      </c>
      <c r="I12" s="1474">
        <v>2000000</v>
      </c>
      <c r="J12" s="1473">
        <f>IF(H12&lt;=I12,0,1)</f>
        <v>0</v>
      </c>
      <c r="K12" s="1473" t="s">
        <v>98836</v>
      </c>
      <c r="L12" s="1473">
        <f t="shared" ref="L12:L28" si="5">IF(J12=0,0,IF(K12="Y",0,1))</f>
        <v>0</v>
      </c>
      <c r="M12" s="1466" t="str">
        <f t="shared" ref="M12:M28" si="6">IF(J12=1,F12,"")</f>
        <v/>
      </c>
      <c r="N12" s="1466" t="str">
        <f t="shared" ref="N12:N28" si="7">IF(M12="","",IF(L12=0,F12,""))</f>
        <v/>
      </c>
      <c r="AC12" s="1464" t="s">
        <v>101266</v>
      </c>
      <c r="AD12" s="1531" t="str">
        <f>U192</f>
        <v/>
      </c>
      <c r="AE12" s="1464" t="s">
        <v>100944</v>
      </c>
      <c r="AF12" s="1466" t="s">
        <v>100945</v>
      </c>
      <c r="AG12" s="1541" t="str">
        <f>IF(AG6="Quote",'Quote Sheet'!K52,"")</f>
        <v/>
      </c>
      <c r="AH12" s="1445">
        <v>6</v>
      </c>
      <c r="AI12" s="1445" t="s">
        <v>100943</v>
      </c>
      <c r="AJ12" s="1463" t="str">
        <f t="shared" si="0"/>
        <v/>
      </c>
      <c r="AL12" s="1445" t="str">
        <f t="shared" si="1"/>
        <v>Quotey Value Score</v>
      </c>
    </row>
    <row r="13" spans="1:38">
      <c r="A13" s="1527">
        <v>53140</v>
      </c>
      <c r="B13" s="1518" t="s">
        <v>101162</v>
      </c>
      <c r="C13" s="1521"/>
      <c r="D13" s="1530">
        <v>5</v>
      </c>
      <c r="E13" s="1466" t="s">
        <v>100986</v>
      </c>
      <c r="F13" s="1466" t="s">
        <v>100987</v>
      </c>
      <c r="G13" s="1466" t="s">
        <v>100988</v>
      </c>
      <c r="H13" s="1485">
        <f>C84</f>
        <v>0</v>
      </c>
      <c r="I13" s="1473">
        <f>0</f>
        <v>0</v>
      </c>
      <c r="J13" s="1473">
        <f>IF(H13=I13,0,1)</f>
        <v>0</v>
      </c>
      <c r="K13" s="1473" t="s">
        <v>98836</v>
      </c>
      <c r="L13" s="1473">
        <f t="shared" si="5"/>
        <v>0</v>
      </c>
      <c r="M13" s="1466" t="str">
        <f t="shared" si="6"/>
        <v/>
      </c>
      <c r="N13" s="1466" t="str">
        <f t="shared" si="7"/>
        <v/>
      </c>
      <c r="AC13" s="1464" t="s">
        <v>101267</v>
      </c>
      <c r="AD13" s="1531" t="str">
        <f>U193</f>
        <v/>
      </c>
      <c r="AE13" s="1464" t="s">
        <v>100948</v>
      </c>
      <c r="AF13" s="1466" t="s">
        <v>100948</v>
      </c>
      <c r="AG13" s="1481" t="str">
        <f ca="1">IF(AG6="Quote",TODAY()+30,"")</f>
        <v/>
      </c>
      <c r="AH13" s="1476">
        <v>7</v>
      </c>
      <c r="AI13" s="1477" t="s">
        <v>100946</v>
      </c>
      <c r="AJ13" s="1478" t="str">
        <f t="shared" ref="AJ13:AJ76" si="8">IFERROR(IF($AJ$7&lt;&gt;"Quote","",IF(VLOOKUP(AI13,$AF$6:$AG$129,2,FALSE)=0,"-",VLOOKUP(AI13,$AF$6:$AG$129,2,FALSE))),"-")</f>
        <v/>
      </c>
      <c r="AK13" s="1479"/>
      <c r="AL13" s="1445" t="str">
        <f t="shared" si="1"/>
        <v/>
      </c>
    </row>
    <row r="14" spans="1:38">
      <c r="A14" s="1527">
        <v>53145</v>
      </c>
      <c r="B14" s="1518" t="s">
        <v>101166</v>
      </c>
      <c r="C14" s="1521"/>
      <c r="D14" s="1530">
        <v>6</v>
      </c>
      <c r="E14" s="1466" t="s">
        <v>101400</v>
      </c>
      <c r="F14" s="1466" t="s">
        <v>101490</v>
      </c>
      <c r="G14" s="1466" t="s">
        <v>101491</v>
      </c>
      <c r="H14" s="1485" t="str">
        <f>U258</f>
        <v>Decline</v>
      </c>
      <c r="I14" s="1473" t="s">
        <v>101402</v>
      </c>
      <c r="J14" s="1473">
        <f>IF(H14="Decline",1,0)</f>
        <v>1</v>
      </c>
      <c r="K14" s="1473" t="s">
        <v>98836</v>
      </c>
      <c r="L14" s="1473">
        <f t="shared" si="5"/>
        <v>0</v>
      </c>
      <c r="M14" s="1466" t="str">
        <f t="shared" si="6"/>
        <v>Heating type is not acceptable</v>
      </c>
      <c r="N14" s="1466" t="str">
        <f t="shared" si="7"/>
        <v>Heating type is not acceptable</v>
      </c>
      <c r="O14" s="1487" t="s">
        <v>101084</v>
      </c>
      <c r="AC14" s="1464" t="s">
        <v>101268</v>
      </c>
      <c r="AD14" s="1531" t="str">
        <f>U191</f>
        <v/>
      </c>
      <c r="AE14" s="1464" t="s">
        <v>44</v>
      </c>
      <c r="AF14" s="1466" t="s">
        <v>44</v>
      </c>
      <c r="AG14" s="1467" t="str">
        <f>IF(AG6="Quote",'Quote Sheet'!$H$20,"")</f>
        <v/>
      </c>
      <c r="AH14" s="1445">
        <v>8</v>
      </c>
      <c r="AI14" s="1445" t="s">
        <v>100949</v>
      </c>
      <c r="AJ14" s="1463" t="str">
        <f t="shared" si="8"/>
        <v/>
      </c>
      <c r="AL14" s="1445" t="str">
        <f t="shared" si="1"/>
        <v/>
      </c>
    </row>
    <row r="15" spans="1:38">
      <c r="A15" s="1527">
        <v>53150</v>
      </c>
      <c r="B15" s="1518" t="s">
        <v>101170</v>
      </c>
      <c r="C15" s="1521"/>
      <c r="D15" s="1530">
        <v>7</v>
      </c>
      <c r="E15" s="1466" t="s">
        <v>101401</v>
      </c>
      <c r="F15" s="1466" t="s">
        <v>101488</v>
      </c>
      <c r="G15" s="1466" t="s">
        <v>101489</v>
      </c>
      <c r="H15" s="1485" t="str">
        <f>$U$282</f>
        <v>Decline</v>
      </c>
      <c r="I15" s="1473" t="s">
        <v>101402</v>
      </c>
      <c r="J15" s="1473">
        <f>IF(H15="Decline",1,0)</f>
        <v>1</v>
      </c>
      <c r="K15" s="1473" t="s">
        <v>98836</v>
      </c>
      <c r="L15" s="1473">
        <f t="shared" si="5"/>
        <v>0</v>
      </c>
      <c r="M15" s="1466" t="str">
        <f t="shared" si="6"/>
        <v>Electrical type is not acceptable</v>
      </c>
      <c r="N15" s="1466" t="str">
        <f t="shared" si="7"/>
        <v>Electrical type is not acceptable</v>
      </c>
      <c r="O15" s="1489" t="s">
        <v>101086</v>
      </c>
      <c r="Q15" s="1490" t="s">
        <v>101087</v>
      </c>
      <c r="R15" s="1491" t="s">
        <v>101088</v>
      </c>
      <c r="S15" s="1492"/>
      <c r="T15" s="1491" t="s">
        <v>101089</v>
      </c>
      <c r="U15" s="1492" t="s">
        <v>101090</v>
      </c>
      <c r="AC15" s="1464" t="s">
        <v>6</v>
      </c>
      <c r="AD15" s="1465" t="str">
        <f>U52</f>
        <v>Non Sprinklered and Non Alarmed</v>
      </c>
      <c r="AE15" s="1464" t="s">
        <v>101349</v>
      </c>
      <c r="AF15" s="1466" t="s">
        <v>101429</v>
      </c>
      <c r="AG15" s="1467" t="str">
        <f>IF(AG6="Quote",'Quote Sheet'!H24,"")</f>
        <v/>
      </c>
      <c r="AH15" s="1445">
        <v>9</v>
      </c>
      <c r="AI15" s="1445" t="s">
        <v>100951</v>
      </c>
      <c r="AJ15" s="1463" t="str">
        <f t="shared" si="8"/>
        <v/>
      </c>
      <c r="AL15" s="1445" t="str">
        <f t="shared" si="1"/>
        <v>Bailees customer form</v>
      </c>
    </row>
    <row r="16" spans="1:38">
      <c r="A16" s="1527">
        <v>53160</v>
      </c>
      <c r="B16" s="1518" t="s">
        <v>101152</v>
      </c>
      <c r="C16" s="1521"/>
      <c r="D16" s="1530">
        <v>8</v>
      </c>
      <c r="E16" s="1466" t="s">
        <v>101413</v>
      </c>
      <c r="F16" s="1563" t="s">
        <v>101521</v>
      </c>
      <c r="G16" s="1563" t="s">
        <v>101270</v>
      </c>
      <c r="H16" s="1485">
        <f>C32</f>
        <v>0</v>
      </c>
      <c r="I16" s="1473">
        <v>4</v>
      </c>
      <c r="J16" s="1473">
        <f>IF(H16&gt;I16,1,0)</f>
        <v>0</v>
      </c>
      <c r="K16" s="1567" t="s">
        <v>98816</v>
      </c>
      <c r="L16" s="1473">
        <f t="shared" si="5"/>
        <v>0</v>
      </c>
      <c r="M16" s="1466" t="str">
        <f t="shared" si="6"/>
        <v/>
      </c>
      <c r="N16" s="1466" t="str">
        <f t="shared" si="7"/>
        <v/>
      </c>
      <c r="O16" s="1447" t="s">
        <v>101092</v>
      </c>
      <c r="Q16" s="1493">
        <f>C10</f>
        <v>0</v>
      </c>
      <c r="R16" s="1451">
        <v>0</v>
      </c>
      <c r="T16" s="1451">
        <v>125000</v>
      </c>
      <c r="U16" s="1494"/>
      <c r="AC16" s="1464" t="s">
        <v>7</v>
      </c>
      <c r="AD16" s="1465" t="str">
        <f>U42</f>
        <v>Frame</v>
      </c>
      <c r="AE16" s="1464" t="s">
        <v>100957</v>
      </c>
      <c r="AF16" s="1466" t="s">
        <v>100958</v>
      </c>
      <c r="AG16" s="1467" t="str">
        <f>IF(AG6="Quote",'Quote Sheet'!H21,"")</f>
        <v/>
      </c>
      <c r="AH16" s="1445">
        <v>10</v>
      </c>
      <c r="AI16" s="1445" t="s">
        <v>100952</v>
      </c>
      <c r="AJ16" s="1463" t="str">
        <f t="shared" si="8"/>
        <v/>
      </c>
      <c r="AL16" s="1445" t="str">
        <f t="shared" si="1"/>
        <v>Building bylaws</v>
      </c>
    </row>
    <row r="17" spans="1:38">
      <c r="A17" s="1527">
        <v>53180</v>
      </c>
      <c r="B17" s="1518" t="s">
        <v>101146</v>
      </c>
      <c r="C17" s="1520"/>
      <c r="D17" s="1530">
        <v>9</v>
      </c>
      <c r="E17" s="1466" t="s">
        <v>101492</v>
      </c>
      <c r="F17" s="1466" t="s">
        <v>101499</v>
      </c>
      <c r="G17" s="1466" t="s">
        <v>101500</v>
      </c>
      <c r="H17" s="1485">
        <f>C27</f>
        <v>0</v>
      </c>
      <c r="I17" s="1473" t="str">
        <f>IFERROR(VLOOKUP(H17,$O$6:$R$8,1,FALSE),"Decline")</f>
        <v>Decline</v>
      </c>
      <c r="J17" s="1473">
        <f>IF(I17="Decline",1,0)</f>
        <v>1</v>
      </c>
      <c r="K17" s="1473" t="s">
        <v>98816</v>
      </c>
      <c r="L17" s="1473">
        <f t="shared" si="5"/>
        <v>1</v>
      </c>
      <c r="M17" s="1466" t="str">
        <f t="shared" si="6"/>
        <v>The requested operation does not meet insurer requirements</v>
      </c>
      <c r="N17" s="1466" t="str">
        <f t="shared" si="7"/>
        <v/>
      </c>
      <c r="R17" s="1451"/>
      <c r="T17" s="1451"/>
      <c r="AC17" s="1464" t="s">
        <v>101269</v>
      </c>
      <c r="AD17" s="1467">
        <f>U226</f>
        <v>10</v>
      </c>
      <c r="AE17" s="1464" t="s">
        <v>101422</v>
      </c>
      <c r="AF17" s="1544" t="s">
        <v>101197</v>
      </c>
      <c r="AG17" s="1467" t="str">
        <f>IF(AG6="Quote",'Quote Sheet'!H22,"")</f>
        <v/>
      </c>
      <c r="AH17" s="1445">
        <v>11</v>
      </c>
      <c r="AI17" s="1445" t="s">
        <v>100954</v>
      </c>
      <c r="AJ17" s="1463" t="str">
        <f t="shared" si="8"/>
        <v/>
      </c>
      <c r="AL17" s="1445" t="str">
        <f t="shared" si="1"/>
        <v/>
      </c>
    </row>
    <row r="18" spans="1:38">
      <c r="A18" s="1527">
        <v>53185</v>
      </c>
      <c r="B18" s="1518" t="s">
        <v>101149</v>
      </c>
      <c r="C18" s="1520"/>
      <c r="D18" s="1530">
        <v>10</v>
      </c>
      <c r="E18" s="1466" t="s">
        <v>101496</v>
      </c>
      <c r="F18" s="1466" t="s">
        <v>101501</v>
      </c>
      <c r="G18" s="1466" t="s">
        <v>101496</v>
      </c>
      <c r="H18" s="1485">
        <f>C62</f>
        <v>0</v>
      </c>
      <c r="I18" s="1473" t="s">
        <v>136</v>
      </c>
      <c r="J18" s="1473">
        <f>IF(H18="No",1,0)</f>
        <v>0</v>
      </c>
      <c r="K18" s="1473" t="s">
        <v>98816</v>
      </c>
      <c r="L18" s="1473">
        <f t="shared" si="5"/>
        <v>0</v>
      </c>
      <c r="M18" s="1466" t="str">
        <f t="shared" si="6"/>
        <v/>
      </c>
      <c r="N18" s="1466" t="str">
        <f t="shared" si="7"/>
        <v/>
      </c>
      <c r="R18" s="1451"/>
      <c r="T18" s="1451"/>
      <c r="AC18" s="1464" t="s">
        <v>101270</v>
      </c>
      <c r="AD18" s="1465">
        <f>C32</f>
        <v>0</v>
      </c>
      <c r="AE18" s="1464" t="s">
        <v>101423</v>
      </c>
      <c r="AF18" s="1466" t="s">
        <v>101423</v>
      </c>
      <c r="AG18" s="1467" t="str">
        <f>IF(AG6="Quote",'Quote Sheet'!H25,"")</f>
        <v/>
      </c>
      <c r="AH18" s="1445">
        <v>12</v>
      </c>
      <c r="AI18" s="1445" t="s">
        <v>44</v>
      </c>
      <c r="AJ18" s="1463" t="str">
        <f t="shared" si="8"/>
        <v/>
      </c>
      <c r="AL18" s="1445" t="str">
        <f t="shared" si="1"/>
        <v/>
      </c>
    </row>
    <row r="19" spans="1:38">
      <c r="A19" s="1522">
        <v>650000</v>
      </c>
      <c r="B19" s="1515" t="s">
        <v>101399</v>
      </c>
      <c r="C19" s="1517"/>
      <c r="D19" s="1530">
        <v>11</v>
      </c>
      <c r="E19" s="1466" t="s">
        <v>101497</v>
      </c>
      <c r="F19" s="1466" t="s">
        <v>101502</v>
      </c>
      <c r="G19" s="1466" t="s">
        <v>101503</v>
      </c>
      <c r="H19" s="1485">
        <f>C65</f>
        <v>0</v>
      </c>
      <c r="I19" s="1473" t="s">
        <v>136</v>
      </c>
      <c r="J19" s="1473">
        <f>IF(H19&lt;&gt;"Yes",1,0)</f>
        <v>1</v>
      </c>
      <c r="K19" s="1473" t="s">
        <v>98816</v>
      </c>
      <c r="L19" s="1473">
        <f t="shared" si="5"/>
        <v>1</v>
      </c>
      <c r="M19" s="1466" t="str">
        <f t="shared" si="6"/>
        <v>Property does not meet smoke detector requirements</v>
      </c>
      <c r="N19" s="1466" t="str">
        <f t="shared" si="7"/>
        <v/>
      </c>
      <c r="R19" s="1451"/>
      <c r="T19" s="1451"/>
      <c r="AC19" s="1464" t="s">
        <v>101271</v>
      </c>
      <c r="AD19" s="1465">
        <f>C31</f>
        <v>0</v>
      </c>
      <c r="AE19" s="1464" t="s">
        <v>101424</v>
      </c>
      <c r="AF19" s="1544" t="s">
        <v>101070</v>
      </c>
      <c r="AG19" s="1467" t="str">
        <f>IF(AG6="Quote",'Quote Sheet'!H26,"")</f>
        <v/>
      </c>
      <c r="AH19" s="1445">
        <v>13</v>
      </c>
      <c r="AI19" s="1445" t="s">
        <v>100956</v>
      </c>
      <c r="AJ19" s="1463" t="str">
        <f t="shared" si="8"/>
        <v/>
      </c>
      <c r="AL19" s="1445" t="str">
        <f t="shared" si="1"/>
        <v/>
      </c>
    </row>
    <row r="20" spans="1:38">
      <c r="A20" s="1522">
        <v>650050</v>
      </c>
      <c r="B20" s="1515" t="s">
        <v>100932</v>
      </c>
      <c r="C20" s="1517"/>
      <c r="D20" s="1530">
        <v>12</v>
      </c>
      <c r="E20" s="1466" t="s">
        <v>101498</v>
      </c>
      <c r="F20" s="1466" t="s">
        <v>101504</v>
      </c>
      <c r="G20" s="1466" t="s">
        <v>101505</v>
      </c>
      <c r="H20" s="1485">
        <f>C68</f>
        <v>0</v>
      </c>
      <c r="I20" s="1473" t="s">
        <v>137</v>
      </c>
      <c r="J20" s="1473">
        <f>IF(H20="Yes",1,0)</f>
        <v>0</v>
      </c>
      <c r="K20" s="1473" t="s">
        <v>98816</v>
      </c>
      <c r="L20" s="1473">
        <f t="shared" si="5"/>
        <v>0</v>
      </c>
      <c r="M20" s="1466" t="str">
        <f t="shared" si="6"/>
        <v/>
      </c>
      <c r="N20" s="1466" t="str">
        <f t="shared" si="7"/>
        <v/>
      </c>
      <c r="O20" s="1487" t="s">
        <v>101385</v>
      </c>
      <c r="R20" s="1451"/>
      <c r="T20" s="1451"/>
      <c r="AC20" s="1464" t="s">
        <v>101272</v>
      </c>
      <c r="AD20" s="1467">
        <f>U24</f>
        <v>0</v>
      </c>
      <c r="AE20" s="1464" t="s">
        <v>101001</v>
      </c>
      <c r="AF20" s="1544" t="s">
        <v>101001</v>
      </c>
      <c r="AG20" s="1467" t="str">
        <f>IF(AG6="Quote",'Quote Sheet'!H27,"")</f>
        <v/>
      </c>
      <c r="AH20" s="1445">
        <v>14</v>
      </c>
      <c r="AI20" s="1445" t="s">
        <v>100959</v>
      </c>
      <c r="AJ20" s="1463" t="str">
        <f t="shared" si="8"/>
        <v/>
      </c>
      <c r="AL20" s="1445" t="str">
        <f t="shared" si="1"/>
        <v>Building damage by theft</v>
      </c>
    </row>
    <row r="21" spans="1:38">
      <c r="A21" s="1522">
        <v>650100</v>
      </c>
      <c r="B21" s="1515" t="s">
        <v>100917</v>
      </c>
      <c r="C21" s="1517"/>
      <c r="D21" s="1530">
        <v>13</v>
      </c>
      <c r="E21" s="1466" t="s">
        <v>101510</v>
      </c>
      <c r="F21" s="1466" t="s">
        <v>101525</v>
      </c>
      <c r="G21" s="1563" t="s">
        <v>101554</v>
      </c>
      <c r="H21" s="1485">
        <f>C58</f>
        <v>0</v>
      </c>
      <c r="I21" s="1567" t="s">
        <v>137</v>
      </c>
      <c r="J21" s="1473">
        <f>IF(H21="Yes",1,0)</f>
        <v>0</v>
      </c>
      <c r="K21" s="1473" t="s">
        <v>98816</v>
      </c>
      <c r="L21" s="1473">
        <f t="shared" si="5"/>
        <v>0</v>
      </c>
      <c r="M21" s="1466" t="str">
        <f t="shared" si="6"/>
        <v/>
      </c>
      <c r="N21" s="1466" t="str">
        <f t="shared" si="7"/>
        <v/>
      </c>
      <c r="O21" s="1489" t="s">
        <v>101086</v>
      </c>
      <c r="Q21" s="1490" t="s">
        <v>101087</v>
      </c>
      <c r="R21" s="1491" t="s">
        <v>101088</v>
      </c>
      <c r="S21" s="1492"/>
      <c r="T21" s="1491" t="s">
        <v>101089</v>
      </c>
      <c r="U21" s="1492" t="s">
        <v>101090</v>
      </c>
      <c r="AC21" s="1464" t="s">
        <v>101273</v>
      </c>
      <c r="AD21" s="1465"/>
      <c r="AE21" s="1464" t="s">
        <v>101023</v>
      </c>
      <c r="AF21" s="1544" t="s">
        <v>101023</v>
      </c>
      <c r="AG21" s="1467" t="str">
        <f>IF(AG6="Quote",'Quote Sheet'!H28,"")</f>
        <v/>
      </c>
      <c r="AH21" s="1445">
        <v>15</v>
      </c>
      <c r="AI21" s="1445" t="s">
        <v>100958</v>
      </c>
      <c r="AJ21" s="1463" t="str">
        <f t="shared" si="8"/>
        <v/>
      </c>
      <c r="AL21" s="1445" t="str">
        <f t="shared" si="1"/>
        <v/>
      </c>
    </row>
    <row r="22" spans="1:38">
      <c r="A22" s="1527">
        <v>650500</v>
      </c>
      <c r="B22" s="1515" t="s">
        <v>100947</v>
      </c>
      <c r="C22" s="1517"/>
      <c r="D22" s="1530">
        <v>14</v>
      </c>
      <c r="E22" s="1466" t="s">
        <v>101511</v>
      </c>
      <c r="F22" s="1466" t="s">
        <v>101522</v>
      </c>
      <c r="G22" s="1563" t="s">
        <v>101545</v>
      </c>
      <c r="H22" s="1485" t="str">
        <f>U168</f>
        <v>Decline</v>
      </c>
      <c r="I22" s="1567" t="s">
        <v>101402</v>
      </c>
      <c r="J22" s="1473">
        <f>IF(H22="Decline",1,0)</f>
        <v>1</v>
      </c>
      <c r="K22" s="1473" t="s">
        <v>98836</v>
      </c>
      <c r="L22" s="1473">
        <f t="shared" si="5"/>
        <v>0</v>
      </c>
      <c r="M22" s="1466" t="str">
        <f t="shared" si="6"/>
        <v>Unable to quote risks outside of Ontario, Alberta and BC</v>
      </c>
      <c r="N22" s="1466" t="str">
        <f t="shared" si="7"/>
        <v>Unable to quote risks outside of Ontario, Alberta and BC</v>
      </c>
      <c r="O22" s="1447" t="s">
        <v>100957</v>
      </c>
      <c r="Q22" s="1493">
        <f>C75</f>
        <v>0</v>
      </c>
      <c r="R22" s="1451">
        <v>0</v>
      </c>
      <c r="T22" s="1451">
        <v>2000000</v>
      </c>
      <c r="U22" s="1494">
        <f>IF(ISNUMBER(Q22)=FALSE,R22,IF($Q$26&gt;$T$26,Q22/$Q$26*$T$26,Q22))</f>
        <v>0</v>
      </c>
      <c r="W22" s="1454"/>
      <c r="AC22" s="1464" t="s">
        <v>101274</v>
      </c>
      <c r="AD22" s="1465" t="s">
        <v>147</v>
      </c>
      <c r="AE22" s="1464" t="s">
        <v>101351</v>
      </c>
      <c r="AF22" s="1445" t="s">
        <v>101506</v>
      </c>
      <c r="AG22" s="1467" t="str">
        <f>IF(AG6="Quote",'Quote Sheet'!E20,"")</f>
        <v/>
      </c>
      <c r="AH22" s="1445">
        <v>16</v>
      </c>
      <c r="AI22" s="1445" t="s">
        <v>100962</v>
      </c>
      <c r="AJ22" s="1463" t="str">
        <f t="shared" si="8"/>
        <v/>
      </c>
      <c r="AL22" s="1445" t="str">
        <f t="shared" si="1"/>
        <v>By-Laws - additional time to rebuild</v>
      </c>
    </row>
    <row r="23" spans="1:38">
      <c r="A23" s="1522" t="s">
        <v>100913</v>
      </c>
      <c r="B23" s="1515" t="s">
        <v>101297</v>
      </c>
      <c r="C23" s="1523"/>
      <c r="D23" s="1530">
        <v>15</v>
      </c>
      <c r="E23" s="1466" t="s">
        <v>101512</v>
      </c>
      <c r="F23" s="1466" t="s">
        <v>101526</v>
      </c>
      <c r="G23" s="1563" t="s">
        <v>101546</v>
      </c>
      <c r="H23" s="1485">
        <f>C66</f>
        <v>0</v>
      </c>
      <c r="I23" s="1567" t="s">
        <v>137</v>
      </c>
      <c r="J23" s="1473">
        <f>IF(H23&lt;&gt;"No",1,0)</f>
        <v>1</v>
      </c>
      <c r="K23" s="1567" t="s">
        <v>98816</v>
      </c>
      <c r="L23" s="1473">
        <f t="shared" si="5"/>
        <v>1</v>
      </c>
      <c r="M23" s="1466" t="str">
        <f t="shared" si="6"/>
        <v>Wood stoves are not accepted</v>
      </c>
      <c r="N23" s="1466" t="str">
        <f t="shared" si="7"/>
        <v/>
      </c>
      <c r="O23" s="1447" t="s">
        <v>101363</v>
      </c>
      <c r="Q23" s="1493">
        <f>C10</f>
        <v>0</v>
      </c>
      <c r="R23" s="1451">
        <v>0</v>
      </c>
      <c r="T23" s="1451">
        <v>2000000</v>
      </c>
      <c r="U23" s="1494">
        <f>IF(ISNUMBER(Q23)=FALSE,R23,IF($Q$26&gt;$T$26,Q23/$Q$26*$T$26,Q23))</f>
        <v>0</v>
      </c>
      <c r="AC23" s="1464" t="s">
        <v>101275</v>
      </c>
      <c r="AD23" s="1467">
        <f>SUM(U22:U23)</f>
        <v>0</v>
      </c>
      <c r="AE23" s="1464" t="s">
        <v>101425</v>
      </c>
      <c r="AF23" s="1544" t="s">
        <v>101243</v>
      </c>
      <c r="AG23" s="1467" t="str">
        <f>IF(AG6="Quote",'Quote Sheet'!E27,"")</f>
        <v/>
      </c>
      <c r="AH23" s="1445">
        <v>17</v>
      </c>
      <c r="AI23" s="1445" t="s">
        <v>100963</v>
      </c>
      <c r="AJ23" s="1463" t="str">
        <f t="shared" si="8"/>
        <v/>
      </c>
      <c r="AL23" s="1445" t="str">
        <f t="shared" si="1"/>
        <v>Catch-all Clause</v>
      </c>
    </row>
    <row r="24" spans="1:38">
      <c r="A24" s="1522" t="s">
        <v>101295</v>
      </c>
      <c r="B24" s="1515" t="s">
        <v>101296</v>
      </c>
      <c r="C24" s="1523"/>
      <c r="D24" s="1530">
        <v>16</v>
      </c>
      <c r="E24" s="1466" t="s">
        <v>101513</v>
      </c>
      <c r="F24" s="1466" t="s">
        <v>101527</v>
      </c>
      <c r="G24" s="1563" t="s">
        <v>101555</v>
      </c>
      <c r="H24" s="1485">
        <f>C56</f>
        <v>0</v>
      </c>
      <c r="I24" s="1567" t="s">
        <v>136</v>
      </c>
      <c r="J24" s="1473">
        <f>IF(H24="No",1,0)</f>
        <v>0</v>
      </c>
      <c r="K24" s="1567" t="s">
        <v>98816</v>
      </c>
      <c r="L24" s="1473">
        <f t="shared" si="5"/>
        <v>0</v>
      </c>
      <c r="M24" s="1466" t="str">
        <f t="shared" si="6"/>
        <v/>
      </c>
      <c r="N24" s="1466" t="str">
        <f t="shared" si="7"/>
        <v/>
      </c>
      <c r="O24" s="1447" t="s">
        <v>101386</v>
      </c>
      <c r="Q24" s="1495">
        <f>C74</f>
        <v>0</v>
      </c>
      <c r="R24" s="1451">
        <v>0</v>
      </c>
      <c r="T24" s="1451">
        <v>2000000</v>
      </c>
      <c r="U24" s="1494">
        <f>IF(ISNUMBER(Q24)=FALSE,R24,IF($Q$26&gt;$T$26,Q24/$Q$26*$T$26,Q24))</f>
        <v>0</v>
      </c>
      <c r="AC24" s="1464" t="s">
        <v>101276</v>
      </c>
      <c r="AD24" s="1467">
        <f>SUM(U25)</f>
        <v>0</v>
      </c>
      <c r="AE24" s="1464" t="s">
        <v>101025</v>
      </c>
      <c r="AF24" s="1544" t="s">
        <v>101025</v>
      </c>
      <c r="AG24" s="1467" t="str">
        <f>IF(AG6="Quote",'Quote Sheet'!E28,"")</f>
        <v/>
      </c>
      <c r="AH24" s="1445">
        <v>18</v>
      </c>
      <c r="AI24" s="1445" t="s">
        <v>100966</v>
      </c>
      <c r="AJ24" s="1562" t="str">
        <f t="shared" si="8"/>
        <v/>
      </c>
      <c r="AL24" s="1445" t="str">
        <f t="shared" si="1"/>
        <v/>
      </c>
    </row>
    <row r="25" spans="1:38">
      <c r="A25" s="1527" t="s">
        <v>101353</v>
      </c>
      <c r="B25" s="1518" t="s">
        <v>101129</v>
      </c>
      <c r="C25" s="1520"/>
      <c r="D25" s="1530">
        <v>17</v>
      </c>
      <c r="E25" s="1563" t="s">
        <v>101556</v>
      </c>
      <c r="F25" s="1466" t="s">
        <v>101528</v>
      </c>
      <c r="G25" s="1563" t="s">
        <v>101557</v>
      </c>
      <c r="H25" s="1485">
        <f>C59</f>
        <v>0</v>
      </c>
      <c r="I25" s="1567" t="s">
        <v>136</v>
      </c>
      <c r="J25" s="1473">
        <f>IF(H25="No",1,0)</f>
        <v>0</v>
      </c>
      <c r="K25" s="1567" t="s">
        <v>98816</v>
      </c>
      <c r="L25" s="1473">
        <f t="shared" si="5"/>
        <v>0</v>
      </c>
      <c r="M25" s="1466" t="str">
        <f t="shared" si="6"/>
        <v/>
      </c>
      <c r="N25" s="1466" t="str">
        <f t="shared" si="7"/>
        <v/>
      </c>
      <c r="O25" s="1447" t="s">
        <v>101387</v>
      </c>
      <c r="Q25" s="1495">
        <f>C76</f>
        <v>0</v>
      </c>
      <c r="R25" s="1451">
        <v>0</v>
      </c>
      <c r="T25" s="1451">
        <v>2000000</v>
      </c>
      <c r="U25" s="1494">
        <f>IF(ISNUMBER(Q25)=FALSE,R25,IF($Q$26&gt;$T$26,Q25/$Q$26*$T$26,Q25))</f>
        <v>0</v>
      </c>
      <c r="AC25" s="1464" t="s">
        <v>101277</v>
      </c>
      <c r="AD25" s="1465" t="str">
        <f>U35</f>
        <v>No</v>
      </c>
      <c r="AE25" s="1464" t="s">
        <v>100868</v>
      </c>
      <c r="AF25" s="1466" t="s">
        <v>100966</v>
      </c>
      <c r="AG25" s="1541" t="str">
        <f>IF(AG6="Quote",'Quote Sheet'!G20,"")</f>
        <v/>
      </c>
      <c r="AH25" s="1445">
        <v>19</v>
      </c>
      <c r="AI25" s="1445" t="s">
        <v>100968</v>
      </c>
      <c r="AJ25" s="1463" t="str">
        <f t="shared" si="8"/>
        <v/>
      </c>
      <c r="AL25" s="1445" t="str">
        <f t="shared" si="1"/>
        <v>Coinsurance waiver</v>
      </c>
    </row>
    <row r="26" spans="1:38">
      <c r="A26" s="1527" t="s">
        <v>101355</v>
      </c>
      <c r="B26" s="1518" t="s">
        <v>101154</v>
      </c>
      <c r="C26" s="1521"/>
      <c r="D26" s="1530">
        <v>18</v>
      </c>
      <c r="E26" s="1466" t="s">
        <v>101514</v>
      </c>
      <c r="F26" s="1466" t="s">
        <v>101529</v>
      </c>
      <c r="G26" s="1563" t="s">
        <v>101559</v>
      </c>
      <c r="H26" s="1485">
        <f>C73</f>
        <v>0</v>
      </c>
      <c r="I26" s="1473">
        <v>25</v>
      </c>
      <c r="J26" s="1473">
        <f>IF(H26&gt;I26,1,0)</f>
        <v>0</v>
      </c>
      <c r="K26" s="1567" t="s">
        <v>98836</v>
      </c>
      <c r="L26" s="1473">
        <f t="shared" si="5"/>
        <v>0</v>
      </c>
      <c r="M26" s="1466" t="str">
        <f t="shared" si="6"/>
        <v/>
      </c>
      <c r="N26" s="1466" t="str">
        <f t="shared" si="7"/>
        <v/>
      </c>
      <c r="O26" s="1447" t="s">
        <v>101066</v>
      </c>
      <c r="Q26" s="1496">
        <f>SUM(Q22:Q25)</f>
        <v>0</v>
      </c>
      <c r="R26" s="1451"/>
      <c r="T26" s="1451">
        <v>2000000</v>
      </c>
      <c r="AC26" s="1464" t="s">
        <v>101278</v>
      </c>
      <c r="AD26" s="1467" t="str">
        <f>U143</f>
        <v>No</v>
      </c>
      <c r="AE26" s="1464" t="s">
        <v>100983</v>
      </c>
      <c r="AF26" s="1466" t="s">
        <v>100983</v>
      </c>
      <c r="AG26" s="1467" t="str">
        <f>IF(AG6="Quote",IF('Quote Sheet'!$F$19="All Risk","Included","-"),"")</f>
        <v/>
      </c>
      <c r="AH26" s="1445">
        <v>20</v>
      </c>
      <c r="AI26" s="1445" t="s">
        <v>100970</v>
      </c>
      <c r="AJ26" s="1463" t="str">
        <f t="shared" si="8"/>
        <v/>
      </c>
      <c r="AL26" s="1445" t="str">
        <f t="shared" si="1"/>
        <v>Condominium contingent</v>
      </c>
    </row>
    <row r="27" spans="1:38">
      <c r="A27" s="1527" t="s">
        <v>100955</v>
      </c>
      <c r="B27" s="1518" t="s">
        <v>101494</v>
      </c>
      <c r="C27" s="1561"/>
      <c r="D27" s="1530">
        <v>19</v>
      </c>
      <c r="E27" s="1466" t="s">
        <v>101515</v>
      </c>
      <c r="F27" s="1466" t="s">
        <v>101530</v>
      </c>
      <c r="G27" s="1466" t="s">
        <v>101541</v>
      </c>
      <c r="H27" s="1485" t="str">
        <f>U287</f>
        <v>Decline</v>
      </c>
      <c r="I27" s="1473" t="s">
        <v>101402</v>
      </c>
      <c r="J27" s="1473">
        <f>IF(H27="Decline",1,0)</f>
        <v>1</v>
      </c>
      <c r="K27" s="1473" t="s">
        <v>98836</v>
      </c>
      <c r="L27" s="1473">
        <f t="shared" si="5"/>
        <v>0</v>
      </c>
      <c r="M27" s="1466" t="str">
        <f t="shared" si="6"/>
        <v>The property must be visited at least every 3 months</v>
      </c>
      <c r="N27" s="1466" t="str">
        <f t="shared" si="7"/>
        <v>The property must be visited at least every 3 months</v>
      </c>
      <c r="Q27" s="1497"/>
      <c r="R27" s="1451"/>
      <c r="T27" s="1451"/>
      <c r="AC27" s="1464" t="s">
        <v>101279</v>
      </c>
      <c r="AD27" s="1467" t="str">
        <f>U129</f>
        <v>No</v>
      </c>
      <c r="AE27" s="1464" t="s">
        <v>100960</v>
      </c>
      <c r="AF27" s="1466" t="s">
        <v>100960</v>
      </c>
      <c r="AG27" s="1467" t="str">
        <f>IF(AG6="Quote",IF('Quote Sheet'!F20="RC","Included","-"),"")</f>
        <v/>
      </c>
      <c r="AH27" s="1445">
        <v>21</v>
      </c>
      <c r="AI27" s="1445" t="s">
        <v>100974</v>
      </c>
      <c r="AJ27" s="1463" t="str">
        <f t="shared" si="8"/>
        <v/>
      </c>
      <c r="AL27" s="1445" t="str">
        <f t="shared" si="1"/>
        <v>Condominium loss assessment</v>
      </c>
    </row>
    <row r="28" spans="1:38">
      <c r="A28" s="1522" t="s">
        <v>101292</v>
      </c>
      <c r="B28" s="1518" t="s">
        <v>101291</v>
      </c>
      <c r="C28" s="1520"/>
      <c r="D28" s="1530">
        <v>20</v>
      </c>
      <c r="E28" s="1466" t="s">
        <v>101523</v>
      </c>
      <c r="F28" s="1466" t="s">
        <v>101524</v>
      </c>
      <c r="G28" s="1563" t="s">
        <v>101547</v>
      </c>
      <c r="H28" s="1485" t="str">
        <f>IF(AND(OR(U167="British Columbia",U167="BC"),U139="Yes"),"Decline","Accept")</f>
        <v>Accept</v>
      </c>
      <c r="I28" s="1567" t="s">
        <v>101402</v>
      </c>
      <c r="J28" s="1473">
        <f>IF(H28="Decline",1,0)</f>
        <v>0</v>
      </c>
      <c r="K28" s="1473" t="s">
        <v>98836</v>
      </c>
      <c r="L28" s="1473">
        <f t="shared" si="5"/>
        <v>0</v>
      </c>
      <c r="M28" s="1466" t="str">
        <f t="shared" si="6"/>
        <v/>
      </c>
      <c r="N28" s="1466" t="str">
        <f t="shared" si="7"/>
        <v/>
      </c>
      <c r="R28" s="1498"/>
      <c r="T28" s="1498"/>
      <c r="AC28" s="1464" t="s">
        <v>101280</v>
      </c>
      <c r="AD28" s="1467" t="str">
        <f>U139</f>
        <v>No</v>
      </c>
      <c r="AE28" s="1464" t="s">
        <v>101426</v>
      </c>
      <c r="AF28" s="1466" t="s">
        <v>100956</v>
      </c>
      <c r="AG28" s="1467" t="str">
        <f>IF(AG6="Quote",IF('Quote Sheet'!$F$19="All Risk","Included","-"),"")</f>
        <v/>
      </c>
      <c r="AH28" s="1445">
        <v>22</v>
      </c>
      <c r="AI28" s="1445" t="s">
        <v>100976</v>
      </c>
      <c r="AJ28" s="1463" t="str">
        <f t="shared" si="8"/>
        <v/>
      </c>
      <c r="AL28" s="1445" t="str">
        <f t="shared" si="1"/>
        <v/>
      </c>
    </row>
    <row r="29" spans="1:38">
      <c r="A29" s="1522" t="s">
        <v>101293</v>
      </c>
      <c r="B29" s="1518" t="s">
        <v>101298</v>
      </c>
      <c r="C29" s="1520"/>
      <c r="O29" s="1487" t="s">
        <v>101150</v>
      </c>
      <c r="R29" s="1451"/>
      <c r="T29" s="1451"/>
      <c r="AC29" s="1464" t="s">
        <v>101281</v>
      </c>
      <c r="AD29" s="1467" t="str">
        <f>U135</f>
        <v>No</v>
      </c>
      <c r="AE29" s="1464" t="s">
        <v>101427</v>
      </c>
      <c r="AF29" s="1466" t="s">
        <v>101427</v>
      </c>
      <c r="AG29" s="1467" t="str">
        <f>IF(AG6="Quote",'Quote Sheet'!E26,"")</f>
        <v/>
      </c>
      <c r="AH29" s="1445">
        <v>23</v>
      </c>
      <c r="AI29" s="1445" t="s">
        <v>100978</v>
      </c>
      <c r="AJ29" s="1463" t="str">
        <f t="shared" si="8"/>
        <v/>
      </c>
      <c r="AL29" s="1445" t="str">
        <f t="shared" si="1"/>
        <v/>
      </c>
    </row>
    <row r="30" spans="1:38">
      <c r="A30" s="1522" t="s">
        <v>101294</v>
      </c>
      <c r="B30" s="1518" t="s">
        <v>101299</v>
      </c>
      <c r="C30" s="1520"/>
      <c r="O30" s="1489" t="s">
        <v>101086</v>
      </c>
      <c r="Q30" s="1490" t="s">
        <v>101087</v>
      </c>
      <c r="R30" s="1491" t="s">
        <v>101088</v>
      </c>
      <c r="S30" s="1492"/>
      <c r="T30" s="1491" t="s">
        <v>101089</v>
      </c>
      <c r="U30" s="1492" t="s">
        <v>101090</v>
      </c>
      <c r="AC30" s="1464" t="s">
        <v>101282</v>
      </c>
      <c r="AD30" s="1467">
        <f>U147</f>
        <v>1000</v>
      </c>
      <c r="AE30" s="1464" t="s">
        <v>101428</v>
      </c>
      <c r="AF30" s="1466" t="s">
        <v>101430</v>
      </c>
      <c r="AG30" s="1467" t="str">
        <f>IF(AG6="Quote",'Quote Sheet'!E24,"")</f>
        <v/>
      </c>
      <c r="AH30" s="1445">
        <v>24</v>
      </c>
      <c r="AI30" s="1445" t="s">
        <v>100980</v>
      </c>
      <c r="AJ30" s="1463" t="str">
        <f t="shared" si="8"/>
        <v/>
      </c>
      <c r="AL30" s="1445" t="str">
        <f t="shared" si="1"/>
        <v/>
      </c>
    </row>
    <row r="31" spans="1:38">
      <c r="A31" s="1522" t="s">
        <v>101343</v>
      </c>
      <c r="B31" s="1515" t="s">
        <v>101334</v>
      </c>
      <c r="C31" s="1523"/>
      <c r="O31" s="1447" t="s">
        <v>101155</v>
      </c>
      <c r="Q31" s="1495">
        <f>C77</f>
        <v>0</v>
      </c>
      <c r="R31" s="1451"/>
      <c r="T31" s="1451"/>
      <c r="U31" s="1494" t="str">
        <f>IF(Q31="Include","Yes","No")</f>
        <v>No</v>
      </c>
      <c r="AC31" s="1464" t="s">
        <v>101283</v>
      </c>
      <c r="AD31" s="1467" t="str">
        <f>U31</f>
        <v>No</v>
      </c>
      <c r="AE31" s="1464" t="s">
        <v>101009</v>
      </c>
      <c r="AF31" s="1544" t="s">
        <v>101009</v>
      </c>
      <c r="AG31" s="1467" t="str">
        <f>IF(AG6="Quote",'Quote Sheet'!G32,"")</f>
        <v/>
      </c>
      <c r="AH31" s="1445">
        <v>25</v>
      </c>
      <c r="AI31" s="1445" t="s">
        <v>100983</v>
      </c>
      <c r="AJ31" s="1463" t="str">
        <f t="shared" si="8"/>
        <v/>
      </c>
      <c r="AL31" s="1445" t="str">
        <f t="shared" si="1"/>
        <v/>
      </c>
    </row>
    <row r="32" spans="1:38">
      <c r="A32" s="1522" t="s">
        <v>101358</v>
      </c>
      <c r="B32" s="1515" t="s">
        <v>101359</v>
      </c>
      <c r="C32" s="1523"/>
      <c r="R32" s="1451"/>
      <c r="T32" s="1451"/>
      <c r="AC32" s="1464" t="s">
        <v>101284</v>
      </c>
      <c r="AD32" s="1465">
        <f>IFERROR(C60,5)</f>
        <v>0</v>
      </c>
      <c r="AE32" s="1464" t="s">
        <v>100946</v>
      </c>
      <c r="AF32" s="1466" t="s">
        <v>100946</v>
      </c>
      <c r="AG32" s="1467" t="str">
        <f>IF(AND($AG$6="Quote",'Quote Sheet'!$H$23=100000),100000,"")</f>
        <v/>
      </c>
      <c r="AH32" s="1445">
        <v>26</v>
      </c>
      <c r="AI32" s="1445" t="s">
        <v>100984</v>
      </c>
      <c r="AJ32" s="1463" t="str">
        <f t="shared" si="8"/>
        <v/>
      </c>
      <c r="AL32" s="1445" t="str">
        <f t="shared" si="1"/>
        <v>Contents of others</v>
      </c>
    </row>
    <row r="33" spans="1:38">
      <c r="A33" s="1522" t="s">
        <v>101360</v>
      </c>
      <c r="B33" s="1515" t="s">
        <v>101361</v>
      </c>
      <c r="C33" s="1523"/>
      <c r="O33" s="1487" t="s">
        <v>101161</v>
      </c>
      <c r="R33" s="1451"/>
      <c r="T33" s="1451"/>
      <c r="AC33" s="1464" t="s">
        <v>101285</v>
      </c>
      <c r="AD33" s="1465">
        <f>U61</f>
        <v>1000000</v>
      </c>
      <c r="AE33" s="1464" t="s">
        <v>100949</v>
      </c>
      <c r="AF33" s="1466" t="s">
        <v>100949</v>
      </c>
      <c r="AG33" s="1467" t="str">
        <f>IF(AND($AG$6="Quote",'Quote Sheet'!$H$23=100000),10000,"")</f>
        <v/>
      </c>
      <c r="AH33" s="1445">
        <v>27</v>
      </c>
      <c r="AI33" s="1445" t="s">
        <v>100985</v>
      </c>
      <c r="AJ33" s="1463" t="str">
        <f t="shared" si="8"/>
        <v/>
      </c>
      <c r="AL33" s="1445" t="str">
        <f t="shared" si="1"/>
        <v>Contract penalty coverage</v>
      </c>
    </row>
    <row r="34" spans="1:38">
      <c r="A34" s="1522" t="s">
        <v>101356</v>
      </c>
      <c r="B34" s="1515" t="s">
        <v>101357</v>
      </c>
      <c r="C34" s="1523"/>
      <c r="O34" s="1489" t="s">
        <v>101086</v>
      </c>
      <c r="Q34" s="1490" t="s">
        <v>101087</v>
      </c>
      <c r="R34" s="1491" t="s">
        <v>101163</v>
      </c>
      <c r="S34" s="1492" t="s">
        <v>101164</v>
      </c>
      <c r="T34" s="1491" t="s">
        <v>101164</v>
      </c>
      <c r="U34" s="1492" t="s">
        <v>101090</v>
      </c>
      <c r="AC34" s="1464" t="s">
        <v>100967</v>
      </c>
      <c r="AD34" s="1467">
        <f>U156</f>
        <v>1000</v>
      </c>
      <c r="AE34" s="1464" t="s">
        <v>100989</v>
      </c>
      <c r="AF34" s="1466" t="s">
        <v>100989</v>
      </c>
      <c r="AG34" s="1467" t="str">
        <f>IF(AND($AG$6="Quote",'Quote Sheet'!$H$23=100000),100000,"")</f>
        <v/>
      </c>
      <c r="AH34" s="1445">
        <v>28</v>
      </c>
      <c r="AI34" s="1445" t="s">
        <v>100953</v>
      </c>
      <c r="AJ34" s="1463" t="str">
        <f t="shared" si="8"/>
        <v/>
      </c>
      <c r="AL34" s="1445" t="str">
        <f t="shared" si="1"/>
        <v>Contractor's equipment</v>
      </c>
    </row>
    <row r="35" spans="1:38">
      <c r="A35" s="1522" t="s">
        <v>101122</v>
      </c>
      <c r="B35" s="1515" t="s">
        <v>101123</v>
      </c>
      <c r="C35" s="1523"/>
      <c r="O35" s="1447" t="s">
        <v>101167</v>
      </c>
      <c r="Q35" s="1499">
        <f>C81</f>
        <v>0</v>
      </c>
      <c r="R35" s="1451" t="s">
        <v>101168</v>
      </c>
      <c r="S35" s="1445" t="s">
        <v>137</v>
      </c>
      <c r="T35" s="1451">
        <v>0</v>
      </c>
      <c r="U35" s="1500" t="str">
        <f>IFERROR(VLOOKUP($Q$35,$R$35:$T$38,2,FALSE),"No")</f>
        <v>No</v>
      </c>
      <c r="AC35" s="1464" t="s">
        <v>101286</v>
      </c>
      <c r="AD35" s="1465" t="str">
        <f>U202</f>
        <v>Yes</v>
      </c>
      <c r="AE35" s="1464" t="s">
        <v>100954</v>
      </c>
      <c r="AF35" s="1466" t="s">
        <v>100954</v>
      </c>
      <c r="AG35" s="1467" t="str">
        <f>IF(AND($AG$6="Quote",'Quote Sheet'!$H$23=100000),100000,"")</f>
        <v/>
      </c>
      <c r="AH35" s="1445">
        <v>29</v>
      </c>
      <c r="AI35" s="1445" t="s">
        <v>100990</v>
      </c>
      <c r="AJ35" s="1486" t="str">
        <f t="shared" si="8"/>
        <v/>
      </c>
      <c r="AL35" s="1445" t="str">
        <f t="shared" si="1"/>
        <v>Contractor's equipment - co-insurance</v>
      </c>
    </row>
    <row r="36" spans="1:38">
      <c r="A36" s="1522" t="s">
        <v>101473</v>
      </c>
      <c r="B36" s="1515" t="s">
        <v>101474</v>
      </c>
      <c r="C36" s="1523"/>
      <c r="Q36" s="1497"/>
      <c r="R36" s="1451" t="s">
        <v>101171</v>
      </c>
      <c r="S36" s="1445" t="s">
        <v>137</v>
      </c>
      <c r="T36" s="1451">
        <v>100000</v>
      </c>
      <c r="U36" s="1500">
        <f>IFERROR(VLOOKUP($Q$35,$R$35:$T$57,3,FALSE),0)</f>
        <v>0</v>
      </c>
      <c r="AC36" s="1464" t="s">
        <v>101287</v>
      </c>
      <c r="AD36" s="1465">
        <f>U74</f>
        <v>250000</v>
      </c>
      <c r="AE36" s="1464" t="s">
        <v>100976</v>
      </c>
      <c r="AF36" s="1466" t="s">
        <v>100976</v>
      </c>
      <c r="AG36" s="1467" t="str">
        <f>IF(AND($AG$6="Quote",'Quote Sheet'!$H$23=100000),100000,"")</f>
        <v/>
      </c>
      <c r="AH36" s="1445">
        <v>30</v>
      </c>
      <c r="AI36" s="1445" t="s">
        <v>100991</v>
      </c>
      <c r="AJ36" s="1463" t="str">
        <f t="shared" si="8"/>
        <v/>
      </c>
      <c r="AL36" s="1445" t="str">
        <f t="shared" si="1"/>
        <v>Contractors equipment - fire department charges</v>
      </c>
    </row>
    <row r="37" spans="1:38">
      <c r="A37" s="1522" t="s">
        <v>101475</v>
      </c>
      <c r="B37" s="1515" t="s">
        <v>101476</v>
      </c>
      <c r="C37" s="1523"/>
      <c r="R37" s="1451" t="s">
        <v>101105</v>
      </c>
      <c r="S37" s="1445" t="s">
        <v>136</v>
      </c>
      <c r="T37" s="1451">
        <v>100000</v>
      </c>
      <c r="AC37" s="1464" t="s">
        <v>101411</v>
      </c>
      <c r="AD37" s="1467" t="str">
        <f>U218</f>
        <v>New</v>
      </c>
      <c r="AE37" s="1464" t="s">
        <v>100978</v>
      </c>
      <c r="AF37" s="1466" t="s">
        <v>100978</v>
      </c>
      <c r="AG37" s="1467" t="str">
        <f>IF(AND($AG$6="Quote",'Quote Sheet'!$H$23=100000),100000,"")</f>
        <v/>
      </c>
      <c r="AH37" s="1445">
        <v>31</v>
      </c>
      <c r="AI37" s="1445" t="s">
        <v>100992</v>
      </c>
      <c r="AJ37" s="1463" t="str">
        <f t="shared" si="8"/>
        <v/>
      </c>
      <c r="AL37" s="1445" t="str">
        <f t="shared" si="1"/>
        <v>Contractors equipment - loss of use</v>
      </c>
    </row>
    <row r="38" spans="1:38">
      <c r="A38" s="1522" t="s">
        <v>101477</v>
      </c>
      <c r="B38" s="1515" t="s">
        <v>101478</v>
      </c>
      <c r="C38" s="1523"/>
      <c r="R38" s="1451" t="s">
        <v>101175</v>
      </c>
      <c r="S38" s="1445" t="s">
        <v>136</v>
      </c>
      <c r="T38" s="1451">
        <v>100000</v>
      </c>
      <c r="AC38" s="1464" t="s">
        <v>101412</v>
      </c>
      <c r="AD38" s="1467" t="str">
        <f ca="1">U219</f>
        <v>25+</v>
      </c>
      <c r="AE38" s="1464" t="s">
        <v>100980</v>
      </c>
      <c r="AF38" s="1466" t="s">
        <v>100980</v>
      </c>
      <c r="AG38" s="1467" t="str">
        <f>IF(AND($AG$6="Quote",'Quote Sheet'!$H$23=100000),100000,"")</f>
        <v/>
      </c>
      <c r="AH38" s="1445">
        <v>32</v>
      </c>
      <c r="AI38" s="1445" t="s">
        <v>100993</v>
      </c>
      <c r="AJ38" s="1463" t="str">
        <f t="shared" si="8"/>
        <v/>
      </c>
      <c r="AL38" s="1445" t="str">
        <f t="shared" si="1"/>
        <v>Contractor's equipment - single item maximum</v>
      </c>
    </row>
    <row r="39" spans="1:38">
      <c r="A39" s="1522" t="s">
        <v>101479</v>
      </c>
      <c r="B39" s="1515" t="s">
        <v>101436</v>
      </c>
      <c r="C39" s="1523"/>
      <c r="R39" s="1451"/>
      <c r="T39" s="1451"/>
      <c r="AC39" s="1464" t="s">
        <v>165</v>
      </c>
      <c r="AD39" s="1465" t="str">
        <f ca="1">U196</f>
        <v>No Updates</v>
      </c>
      <c r="AE39" s="1464" t="s">
        <v>100998</v>
      </c>
      <c r="AF39" s="1466" t="s">
        <v>100998</v>
      </c>
      <c r="AG39" s="1467" t="str">
        <f>IF(AND($AG$6="Quote",'Quote Sheet'!$H$23=100000),25000,"")</f>
        <v/>
      </c>
      <c r="AH39" s="1445">
        <v>33</v>
      </c>
      <c r="AI39" s="1445" t="s">
        <v>100994</v>
      </c>
      <c r="AJ39" s="1463" t="str">
        <f t="shared" si="8"/>
        <v/>
      </c>
      <c r="AL39" s="1445" t="str">
        <f t="shared" si="1"/>
        <v>Contractors equipment - sinking into muskeg or ice</v>
      </c>
    </row>
    <row r="40" spans="1:38">
      <c r="A40" s="1522" t="s">
        <v>101480</v>
      </c>
      <c r="B40" s="1515" t="s">
        <v>101481</v>
      </c>
      <c r="C40" s="1523"/>
      <c r="D40" s="1489" t="s">
        <v>101560</v>
      </c>
      <c r="O40" s="1487" t="s">
        <v>101180</v>
      </c>
      <c r="R40" s="1451"/>
      <c r="T40" s="1451"/>
      <c r="AC40" s="1464"/>
      <c r="AD40" s="1465"/>
      <c r="AE40" s="1464" t="s">
        <v>100999</v>
      </c>
      <c r="AF40" s="1466" t="s">
        <v>100999</v>
      </c>
      <c r="AG40" s="1467" t="str">
        <f>IF(AND($AG$6="Quote",'Quote Sheet'!$H$23=100000),10000,"")</f>
        <v/>
      </c>
      <c r="AH40" s="1445">
        <v>34</v>
      </c>
      <c r="AI40" s="1445" t="s">
        <v>100995</v>
      </c>
      <c r="AJ40" s="1463" t="str">
        <f t="shared" si="8"/>
        <v/>
      </c>
      <c r="AL40" s="1445" t="str">
        <f t="shared" si="1"/>
        <v>Contractor's equipment replacement cost</v>
      </c>
    </row>
    <row r="41" spans="1:38">
      <c r="A41" s="1522" t="s">
        <v>101482</v>
      </c>
      <c r="B41" s="1515" t="s">
        <v>101483</v>
      </c>
      <c r="C41" s="1523"/>
      <c r="E41" s="1571"/>
      <c r="F41" s="1571" t="s">
        <v>100900</v>
      </c>
      <c r="G41" s="1570" t="s">
        <v>100901</v>
      </c>
      <c r="O41" s="1489" t="s">
        <v>101086</v>
      </c>
      <c r="Q41" s="1490" t="s">
        <v>101087</v>
      </c>
      <c r="R41" s="1491" t="s">
        <v>101163</v>
      </c>
      <c r="S41" s="1492" t="s">
        <v>101164</v>
      </c>
      <c r="T41" s="1491"/>
      <c r="U41" s="1492" t="s">
        <v>101090</v>
      </c>
      <c r="AC41" s="1464"/>
      <c r="AD41" s="1465"/>
      <c r="AE41" s="1464" t="s">
        <v>101000</v>
      </c>
      <c r="AF41" s="1466" t="s">
        <v>101000</v>
      </c>
      <c r="AG41" s="1467" t="str">
        <f>IF(AND($AG$6="Quote",'Quote Sheet'!$H$23=100000),100000,"")</f>
        <v/>
      </c>
      <c r="AH41" s="1445">
        <v>35</v>
      </c>
      <c r="AI41" s="1445" t="s">
        <v>100996</v>
      </c>
      <c r="AJ41" s="1463" t="str">
        <f t="shared" si="8"/>
        <v/>
      </c>
      <c r="AL41" s="1445" t="str">
        <f t="shared" si="1"/>
        <v>Conviction reward</v>
      </c>
    </row>
    <row r="42" spans="1:38">
      <c r="A42" s="1522" t="s">
        <v>101484</v>
      </c>
      <c r="B42" s="1515" t="s">
        <v>101485</v>
      </c>
      <c r="C42" s="1523"/>
      <c r="E42" s="1571">
        <v>10508</v>
      </c>
      <c r="F42" s="1571" t="s">
        <v>100938</v>
      </c>
      <c r="G42" s="1500">
        <v>1999</v>
      </c>
      <c r="O42" s="1447" t="s">
        <v>101364</v>
      </c>
      <c r="Q42" s="1499">
        <f>C35</f>
        <v>0</v>
      </c>
      <c r="R42" s="1451" t="s">
        <v>101124</v>
      </c>
      <c r="S42" s="1445" t="s">
        <v>13</v>
      </c>
      <c r="T42" s="1451"/>
      <c r="U42" s="1501" t="str">
        <f>IFERROR(VLOOKUP($Q$42,$R$42:$S$48,2,FALSE),"Frame")</f>
        <v>Frame</v>
      </c>
      <c r="AC42" s="1464"/>
      <c r="AD42" s="1465"/>
      <c r="AE42" s="1464" t="s">
        <v>101002</v>
      </c>
      <c r="AF42" s="1466" t="s">
        <v>101002</v>
      </c>
      <c r="AG42" s="1467" t="str">
        <f>IF(AND($AG$6="Quote",'Quote Sheet'!$H$23=100000),100000,"")</f>
        <v/>
      </c>
      <c r="AH42" s="1445">
        <v>36</v>
      </c>
      <c r="AI42" s="1445" t="s">
        <v>100997</v>
      </c>
      <c r="AJ42" s="1463" t="str">
        <f t="shared" si="8"/>
        <v/>
      </c>
      <c r="AL42" s="1445" t="str">
        <f t="shared" si="1"/>
        <v>Data coverage</v>
      </c>
    </row>
    <row r="43" spans="1:38">
      <c r="A43" s="1522" t="s">
        <v>101486</v>
      </c>
      <c r="B43" s="1515" t="s">
        <v>101487</v>
      </c>
      <c r="C43" s="1523"/>
      <c r="E43" s="1571">
        <v>53000</v>
      </c>
      <c r="F43" s="1571" t="s">
        <v>101126</v>
      </c>
      <c r="G43" s="1500">
        <v>2000000</v>
      </c>
      <c r="Q43" s="1497"/>
      <c r="R43" s="1451" t="s">
        <v>101186</v>
      </c>
      <c r="S43" s="1445" t="s">
        <v>13</v>
      </c>
      <c r="T43" s="1451"/>
      <c r="U43" s="1451"/>
      <c r="AC43" s="1464"/>
      <c r="AD43" s="1465"/>
      <c r="AE43" s="1464" t="s">
        <v>101004</v>
      </c>
      <c r="AF43" s="1466" t="s">
        <v>101004</v>
      </c>
      <c r="AG43" s="1467" t="str">
        <f>IF(AND($AG$6="Quote",'Quote Sheet'!$H$23=100000),100000,"")</f>
        <v/>
      </c>
      <c r="AH43" s="1445">
        <v>37</v>
      </c>
      <c r="AI43" s="1445" t="s">
        <v>100998</v>
      </c>
      <c r="AJ43" s="1463" t="str">
        <f t="shared" si="8"/>
        <v/>
      </c>
      <c r="AL43" s="1445" t="str">
        <f t="shared" si="1"/>
        <v/>
      </c>
    </row>
    <row r="44" spans="1:38">
      <c r="A44" s="1522" t="s">
        <v>101335</v>
      </c>
      <c r="B44" s="1515" t="s">
        <v>101326</v>
      </c>
      <c r="C44" s="1523"/>
      <c r="E44" s="1571">
        <v>53010</v>
      </c>
      <c r="F44" s="1571" t="s">
        <v>101352</v>
      </c>
      <c r="G44" s="1500">
        <v>2500</v>
      </c>
      <c r="R44" s="1451" t="s">
        <v>101189</v>
      </c>
      <c r="S44" s="1445" t="s">
        <v>101289</v>
      </c>
      <c r="T44" s="1451"/>
      <c r="AC44" s="1464"/>
      <c r="AD44" s="1465"/>
      <c r="AE44" s="1464" t="s">
        <v>101006</v>
      </c>
      <c r="AF44" s="1466" t="s">
        <v>101006</v>
      </c>
      <c r="AG44" s="1467" t="str">
        <f>IF(AND($AG$6="Quote",'Quote Sheet'!$H$23=100000),100000,"")</f>
        <v/>
      </c>
      <c r="AH44" s="1445">
        <v>38</v>
      </c>
      <c r="AI44" s="1445" t="s">
        <v>101506</v>
      </c>
      <c r="AJ44" s="1463" t="str">
        <f t="shared" si="8"/>
        <v/>
      </c>
      <c r="AL44" s="1445" t="str">
        <f t="shared" si="1"/>
        <v/>
      </c>
    </row>
    <row r="45" spans="1:38">
      <c r="A45" s="1522" t="s">
        <v>101336</v>
      </c>
      <c r="B45" s="1515" t="s">
        <v>101327</v>
      </c>
      <c r="C45" s="1523"/>
      <c r="E45" s="1571">
        <v>53050</v>
      </c>
      <c r="F45" s="1571" t="s">
        <v>101354</v>
      </c>
      <c r="G45" s="1500"/>
      <c r="R45" s="1451" t="s">
        <v>101191</v>
      </c>
      <c r="S45" s="1445" t="s">
        <v>101290</v>
      </c>
      <c r="T45" s="1451"/>
      <c r="AC45" s="1464"/>
      <c r="AD45" s="1465"/>
      <c r="AE45" s="1464" t="s">
        <v>101008</v>
      </c>
      <c r="AF45" s="1466" t="s">
        <v>101008</v>
      </c>
      <c r="AG45" s="1467" t="str">
        <f>IF(AND($AG$6="Quote",'Quote Sheet'!$H$23=100000),100000,"")</f>
        <v/>
      </c>
      <c r="AH45" s="1445">
        <v>39</v>
      </c>
      <c r="AI45" s="1445" t="s">
        <v>101001</v>
      </c>
      <c r="AJ45" s="1463" t="str">
        <f t="shared" si="8"/>
        <v/>
      </c>
      <c r="AL45" s="1445" t="str">
        <f t="shared" si="1"/>
        <v/>
      </c>
    </row>
    <row r="46" spans="1:38">
      <c r="A46" s="1522" t="s">
        <v>101337</v>
      </c>
      <c r="B46" s="1515" t="s">
        <v>101328</v>
      </c>
      <c r="C46" s="1523"/>
      <c r="E46" s="1571">
        <v>53090</v>
      </c>
      <c r="F46" s="1571" t="s">
        <v>101079</v>
      </c>
      <c r="G46" s="1500"/>
      <c r="R46" s="1451" t="s">
        <v>101194</v>
      </c>
      <c r="S46" s="1445" t="s">
        <v>29</v>
      </c>
      <c r="T46" s="1451"/>
      <c r="AC46" s="1510"/>
      <c r="AD46" s="1511"/>
      <c r="AE46" s="1464" t="s">
        <v>101010</v>
      </c>
      <c r="AF46" s="1466" t="s">
        <v>101010</v>
      </c>
      <c r="AG46" s="1467" t="str">
        <f>IF(AND($AG$6="Quote",'Quote Sheet'!$H$23=100000),100000,"")</f>
        <v/>
      </c>
      <c r="AH46" s="1445">
        <v>40</v>
      </c>
      <c r="AI46" s="1445" t="s">
        <v>101003</v>
      </c>
      <c r="AJ46" s="1463" t="str">
        <f t="shared" si="8"/>
        <v/>
      </c>
      <c r="AL46" s="1445" t="str">
        <f t="shared" si="1"/>
        <v>Eco-friendly coverage enhancement</v>
      </c>
    </row>
    <row r="47" spans="1:38">
      <c r="A47" s="1522" t="s">
        <v>101338</v>
      </c>
      <c r="B47" s="1515" t="s">
        <v>101329</v>
      </c>
      <c r="C47" s="1523"/>
      <c r="E47" s="1571">
        <v>53130</v>
      </c>
      <c r="F47" s="1571" t="s">
        <v>101157</v>
      </c>
      <c r="G47" s="1500" t="s">
        <v>101158</v>
      </c>
      <c r="R47" s="1451" t="s">
        <v>101196</v>
      </c>
      <c r="S47" s="1445" t="s">
        <v>33</v>
      </c>
      <c r="T47" s="1451"/>
      <c r="AC47" s="1510"/>
      <c r="AD47" s="1511"/>
      <c r="AE47" s="1464" t="s">
        <v>101011</v>
      </c>
      <c r="AF47" s="1466" t="s">
        <v>101011</v>
      </c>
      <c r="AG47" s="1467" t="str">
        <f>IF(AND($AG$6="Quote",'Quote Sheet'!$H$23=100000),250000,"")</f>
        <v/>
      </c>
      <c r="AH47" s="1445">
        <v>41</v>
      </c>
      <c r="AI47" s="1445" t="s">
        <v>101005</v>
      </c>
      <c r="AJ47" s="1463" t="str">
        <f t="shared" si="8"/>
        <v/>
      </c>
      <c r="AL47" s="1445" t="str">
        <f t="shared" si="1"/>
        <v>Computers and other Electronic Data Processing Equipment</v>
      </c>
    </row>
    <row r="48" spans="1:38">
      <c r="A48" s="1522" t="s">
        <v>101339</v>
      </c>
      <c r="B48" s="1515" t="s">
        <v>101330</v>
      </c>
      <c r="C48" s="1523"/>
      <c r="E48" s="1571">
        <v>53135</v>
      </c>
      <c r="F48" s="1571" t="s">
        <v>101160</v>
      </c>
      <c r="G48" s="1500"/>
      <c r="R48" s="1451" t="s">
        <v>101198</v>
      </c>
      <c r="S48" s="1445" t="s">
        <v>37</v>
      </c>
      <c r="T48" s="1451"/>
      <c r="AC48" s="1510"/>
      <c r="AD48" s="1512"/>
      <c r="AE48" s="1464" t="s">
        <v>101013</v>
      </c>
      <c r="AF48" s="1466" t="s">
        <v>101013</v>
      </c>
      <c r="AG48" s="1467" t="str">
        <f>IF(AND($AG$6="Quote",'Quote Sheet'!$H$23=100000),100000,"")</f>
        <v/>
      </c>
      <c r="AH48" s="1445">
        <v>42</v>
      </c>
      <c r="AI48" s="1445" t="s">
        <v>101007</v>
      </c>
      <c r="AJ48" s="1463" t="str">
        <f t="shared" si="8"/>
        <v/>
      </c>
      <c r="AL48" s="1445" t="str">
        <f t="shared" si="1"/>
        <v>Computers and other Electronic Data Processing Equipment - away from your regular premises</v>
      </c>
    </row>
    <row r="49" spans="1:38">
      <c r="A49" s="1522" t="s">
        <v>101340</v>
      </c>
      <c r="B49" s="1515" t="s">
        <v>101331</v>
      </c>
      <c r="C49" s="1523"/>
      <c r="E49" s="1571">
        <v>53140</v>
      </c>
      <c r="F49" s="1571" t="s">
        <v>101162</v>
      </c>
      <c r="G49" s="1500"/>
      <c r="R49" s="1451"/>
      <c r="T49" s="1451"/>
      <c r="AC49" s="1510"/>
      <c r="AD49" s="1513"/>
      <c r="AE49" s="1464" t="s">
        <v>101015</v>
      </c>
      <c r="AF49" s="1466" t="s">
        <v>101015</v>
      </c>
      <c r="AG49" s="1467" t="str">
        <f>IF(AND($AG$6="Quote",'Quote Sheet'!$H$23=100000),100000,"")</f>
        <v/>
      </c>
      <c r="AH49" s="1445">
        <v>43</v>
      </c>
      <c r="AI49" s="1445" t="s">
        <v>101009</v>
      </c>
      <c r="AJ49" s="1463" t="str">
        <f t="shared" si="8"/>
        <v/>
      </c>
      <c r="AL49" s="1445" t="str">
        <f t="shared" si="1"/>
        <v/>
      </c>
    </row>
    <row r="50" spans="1:38">
      <c r="A50" s="1522" t="s">
        <v>101341</v>
      </c>
      <c r="B50" s="1515" t="s">
        <v>101332</v>
      </c>
      <c r="C50" s="1523"/>
      <c r="E50" s="1571">
        <v>53145</v>
      </c>
      <c r="F50" s="1571" t="s">
        <v>101166</v>
      </c>
      <c r="G50" s="1500"/>
      <c r="O50" s="1487" t="s">
        <v>101201</v>
      </c>
      <c r="R50" s="1451"/>
      <c r="T50" s="1451"/>
      <c r="AC50" s="1510"/>
      <c r="AD50" s="1511"/>
      <c r="AE50" s="1464" t="s">
        <v>101016</v>
      </c>
      <c r="AF50" s="1466" t="s">
        <v>101017</v>
      </c>
      <c r="AG50" s="1467" t="str">
        <f>IF(AND($AG$6="Quote",'Quote Sheet'!$H$23=100000),100000,"")</f>
        <v/>
      </c>
      <c r="AH50" s="1445">
        <v>44</v>
      </c>
      <c r="AI50" s="1445" t="s">
        <v>100999</v>
      </c>
      <c r="AJ50" s="1463" t="str">
        <f t="shared" si="8"/>
        <v/>
      </c>
      <c r="AL50" s="1445" t="str">
        <f t="shared" si="1"/>
        <v/>
      </c>
    </row>
    <row r="51" spans="1:38">
      <c r="A51" s="1522" t="s">
        <v>101342</v>
      </c>
      <c r="B51" s="1515" t="s">
        <v>101333</v>
      </c>
      <c r="C51" s="1523"/>
      <c r="E51" s="1571">
        <v>53150</v>
      </c>
      <c r="F51" s="1571" t="s">
        <v>101170</v>
      </c>
      <c r="G51" s="1500"/>
      <c r="O51" s="1489" t="s">
        <v>101086</v>
      </c>
      <c r="Q51" s="1490" t="s">
        <v>101087</v>
      </c>
      <c r="R51" s="1491" t="s">
        <v>101163</v>
      </c>
      <c r="S51" s="1492" t="s">
        <v>101164</v>
      </c>
      <c r="T51" s="1491"/>
      <c r="U51" s="1492" t="s">
        <v>101090</v>
      </c>
      <c r="AC51" s="1510"/>
      <c r="AD51" s="1511"/>
      <c r="AE51" s="1464" t="s">
        <v>101019</v>
      </c>
      <c r="AF51" s="1466" t="s">
        <v>101019</v>
      </c>
      <c r="AG51" s="1467" t="str">
        <f>IF(AND($AG$6="Quote",'Quote Sheet'!$H$23=100000),10000,"")</f>
        <v/>
      </c>
      <c r="AH51" s="1445">
        <v>45</v>
      </c>
      <c r="AI51" s="1445" t="s">
        <v>101012</v>
      </c>
      <c r="AJ51" s="1463" t="str">
        <f t="shared" si="8"/>
        <v/>
      </c>
      <c r="AL51" s="1445" t="str">
        <f t="shared" si="1"/>
        <v>Expediting expenses</v>
      </c>
    </row>
    <row r="52" spans="1:38">
      <c r="A52" s="1522" t="s">
        <v>101531</v>
      </c>
      <c r="B52" s="1515" t="s">
        <v>101532</v>
      </c>
      <c r="C52" s="1523"/>
      <c r="E52" s="1571">
        <v>53160</v>
      </c>
      <c r="F52" s="1571" t="s">
        <v>101152</v>
      </c>
      <c r="G52" s="1500"/>
      <c r="O52" s="1447" t="s">
        <v>101204</v>
      </c>
      <c r="Q52" s="1499">
        <f>C71</f>
        <v>0</v>
      </c>
      <c r="R52" s="1451" t="s">
        <v>101205</v>
      </c>
      <c r="S52" s="1445" t="s">
        <v>12</v>
      </c>
      <c r="T52" s="1451"/>
      <c r="U52" s="1501" t="str">
        <f>IFERROR(VLOOKUP(Q54,$R$52:$S$55,2,FALSE),"Non Sprinklered and Non Alarmed")</f>
        <v>Non Sprinklered and Non Alarmed</v>
      </c>
      <c r="AC52" s="1510"/>
      <c r="AD52" s="1511"/>
      <c r="AE52" s="1464" t="s">
        <v>101020</v>
      </c>
      <c r="AF52" s="1466" t="s">
        <v>101020</v>
      </c>
      <c r="AG52" s="1467" t="str">
        <f>IF(AND($AG$6="Quote",'Quote Sheet'!$H$23=100000),10000,"")</f>
        <v/>
      </c>
      <c r="AH52" s="1445">
        <v>46</v>
      </c>
      <c r="AI52" s="1445" t="s">
        <v>101014</v>
      </c>
      <c r="AJ52" s="1463" t="str">
        <f t="shared" si="8"/>
        <v/>
      </c>
      <c r="AL52" s="1445" t="str">
        <f t="shared" si="1"/>
        <v>Exterior glass</v>
      </c>
    </row>
    <row r="53" spans="1:38">
      <c r="A53" s="1528" t="s">
        <v>101300</v>
      </c>
      <c r="B53" s="1529" t="s">
        <v>101305</v>
      </c>
      <c r="C53" s="1523"/>
      <c r="E53" s="1571">
        <v>53180</v>
      </c>
      <c r="F53" s="1571" t="s">
        <v>101146</v>
      </c>
      <c r="G53" s="1500"/>
      <c r="O53" s="1447" t="s">
        <v>101207</v>
      </c>
      <c r="Q53" s="1499">
        <f>C72</f>
        <v>0</v>
      </c>
      <c r="R53" s="1451" t="s">
        <v>101208</v>
      </c>
      <c r="S53" s="1445" t="s">
        <v>18</v>
      </c>
      <c r="T53" s="1451"/>
      <c r="U53" s="1451"/>
      <c r="AC53" s="1510"/>
      <c r="AD53" s="1511"/>
      <c r="AE53" s="1464" t="s">
        <v>101021</v>
      </c>
      <c r="AF53" s="1466" t="s">
        <v>101021</v>
      </c>
      <c r="AG53" s="1467" t="str">
        <f>IF(AND($AG$6="Quote",'Quote Sheet'!$H$23=100000),100000,"")</f>
        <v/>
      </c>
      <c r="AH53" s="1445">
        <v>47</v>
      </c>
      <c r="AI53" s="1445" t="s">
        <v>101000</v>
      </c>
      <c r="AJ53" s="1463" t="str">
        <f t="shared" si="8"/>
        <v/>
      </c>
      <c r="AL53" s="1445" t="str">
        <f t="shared" si="1"/>
        <v/>
      </c>
    </row>
    <row r="54" spans="1:38">
      <c r="A54" s="1528" t="s">
        <v>101316</v>
      </c>
      <c r="B54" s="1529" t="s">
        <v>101306</v>
      </c>
      <c r="C54" s="1523"/>
      <c r="E54" s="1571">
        <v>53185</v>
      </c>
      <c r="F54" s="1571" t="s">
        <v>101149</v>
      </c>
      <c r="G54" s="1500"/>
      <c r="O54" s="1447" t="s">
        <v>101209</v>
      </c>
      <c r="Q54" s="1445" t="str">
        <f>Q52&amp; " " &amp;Q53</f>
        <v>0 0</v>
      </c>
      <c r="R54" s="1451" t="s">
        <v>101210</v>
      </c>
      <c r="S54" s="1445" t="s">
        <v>23</v>
      </c>
      <c r="T54" s="1451"/>
      <c r="AC54" s="1510"/>
      <c r="AD54" s="1514"/>
      <c r="AE54" s="1464" t="s">
        <v>101022</v>
      </c>
      <c r="AF54" s="1466" t="s">
        <v>101022</v>
      </c>
      <c r="AG54" s="1467" t="str">
        <f>IF(AND($AG$6="Quote",'Quote Sheet'!$H$23=100000),20000,"")</f>
        <v/>
      </c>
      <c r="AH54" s="1445">
        <v>48</v>
      </c>
      <c r="AI54" s="1445" t="s">
        <v>101018</v>
      </c>
      <c r="AJ54" s="1463" t="str">
        <f t="shared" si="8"/>
        <v/>
      </c>
      <c r="AL54" s="1445" t="str">
        <f t="shared" si="1"/>
        <v>Extinguishing System warranty</v>
      </c>
    </row>
    <row r="55" spans="1:38">
      <c r="A55" s="1528" t="s">
        <v>101317</v>
      </c>
      <c r="B55" s="1529" t="s">
        <v>101307</v>
      </c>
      <c r="C55" s="1523"/>
      <c r="E55" s="1571">
        <v>650000</v>
      </c>
      <c r="F55" s="1571" t="s">
        <v>101399</v>
      </c>
      <c r="G55" s="1500" t="s">
        <v>137</v>
      </c>
      <c r="R55" s="1451" t="s">
        <v>101211</v>
      </c>
      <c r="S55" s="1445" t="s">
        <v>28</v>
      </c>
      <c r="T55" s="1451"/>
      <c r="AC55" s="1510"/>
      <c r="AD55" s="1480"/>
      <c r="AE55" s="1464" t="s">
        <v>101024</v>
      </c>
      <c r="AF55" s="1466" t="s">
        <v>101024</v>
      </c>
      <c r="AG55" s="1467" t="str">
        <f>IF(AND($AG$6="Quote",'Quote Sheet'!$H$23=100000),10000,"")</f>
        <v/>
      </c>
      <c r="AH55" s="1445">
        <v>49</v>
      </c>
      <c r="AI55" s="1445" t="s">
        <v>101002</v>
      </c>
      <c r="AJ55" s="1463" t="str">
        <f t="shared" si="8"/>
        <v/>
      </c>
      <c r="AL55" s="1445" t="str">
        <f t="shared" si="1"/>
        <v/>
      </c>
    </row>
    <row r="56" spans="1:38">
      <c r="A56" s="1528" t="s">
        <v>101548</v>
      </c>
      <c r="B56" s="1529" t="s">
        <v>101552</v>
      </c>
      <c r="C56" s="1523"/>
      <c r="E56" s="1571">
        <v>650050</v>
      </c>
      <c r="F56" s="1571" t="s">
        <v>100932</v>
      </c>
      <c r="G56" s="1500"/>
      <c r="R56" s="1451"/>
      <c r="T56" s="1451"/>
      <c r="AC56" s="1510"/>
      <c r="AD56" s="1482"/>
      <c r="AE56" s="1464" t="s">
        <v>101026</v>
      </c>
      <c r="AF56" s="1466" t="s">
        <v>101026</v>
      </c>
      <c r="AG56" s="1467" t="str">
        <f>IF(AND($AG$6="Quote",'Quote Sheet'!$H$23=100000),"25% of contents limit","")</f>
        <v/>
      </c>
      <c r="AH56" s="1445">
        <v>50</v>
      </c>
      <c r="AI56" s="1445" t="s">
        <v>101004</v>
      </c>
      <c r="AJ56" s="1463" t="str">
        <f t="shared" si="8"/>
        <v/>
      </c>
      <c r="AL56" s="1445" t="str">
        <f t="shared" si="1"/>
        <v/>
      </c>
    </row>
    <row r="57" spans="1:38">
      <c r="A57" s="1528" t="s">
        <v>101301</v>
      </c>
      <c r="B57" s="1529" t="s">
        <v>101303</v>
      </c>
      <c r="C57" s="1523"/>
      <c r="E57" s="1571">
        <v>650100</v>
      </c>
      <c r="F57" s="1571" t="s">
        <v>100917</v>
      </c>
      <c r="G57" s="1500" t="s">
        <v>137</v>
      </c>
      <c r="R57" s="1451"/>
      <c r="T57" s="1451"/>
      <c r="AC57" s="1510"/>
      <c r="AD57" s="1482"/>
      <c r="AE57" s="1464" t="s">
        <v>101031</v>
      </c>
      <c r="AF57" s="1466" t="s">
        <v>101031</v>
      </c>
      <c r="AG57" s="1467" t="str">
        <f>IF(AND($AG$6="Quote",'Quote Sheet'!$H$23=100000),100000,"")</f>
        <v/>
      </c>
      <c r="AH57" s="1445">
        <v>51</v>
      </c>
      <c r="AI57" s="1445" t="s">
        <v>101006</v>
      </c>
      <c r="AJ57" s="1463" t="str">
        <f t="shared" si="8"/>
        <v/>
      </c>
      <c r="AL57" s="1445" t="str">
        <f t="shared" si="1"/>
        <v/>
      </c>
    </row>
    <row r="58" spans="1:38">
      <c r="A58" s="1528" t="s">
        <v>101549</v>
      </c>
      <c r="B58" s="1529" t="s">
        <v>101551</v>
      </c>
      <c r="C58" s="1523"/>
      <c r="E58" s="1571">
        <v>650500</v>
      </c>
      <c r="F58" s="1571" t="s">
        <v>100947</v>
      </c>
      <c r="G58" s="1500" t="s">
        <v>137</v>
      </c>
      <c r="O58" s="1487" t="s">
        <v>101214</v>
      </c>
      <c r="R58" s="1451"/>
      <c r="T58" s="1451"/>
      <c r="AC58" s="1464"/>
      <c r="AD58" s="1482"/>
      <c r="AE58" s="1464" t="s">
        <v>100964</v>
      </c>
      <c r="AF58" s="1466" t="s">
        <v>100965</v>
      </c>
      <c r="AG58" s="1467" t="str">
        <f>IF(AG6="Quote",'Quote Sheet'!F35,"")</f>
        <v/>
      </c>
      <c r="AH58" s="1445">
        <v>52</v>
      </c>
      <c r="AI58" s="1445" t="s">
        <v>101023</v>
      </c>
      <c r="AJ58" s="1463" t="str">
        <f t="shared" si="8"/>
        <v/>
      </c>
      <c r="AL58" s="1445" t="str">
        <f t="shared" si="1"/>
        <v/>
      </c>
    </row>
    <row r="59" spans="1:38">
      <c r="A59" s="1528" t="s">
        <v>101550</v>
      </c>
      <c r="B59" s="1529" t="s">
        <v>101553</v>
      </c>
      <c r="C59" s="1523"/>
      <c r="E59" s="1571" t="s">
        <v>100913</v>
      </c>
      <c r="F59" s="1571" t="s">
        <v>101297</v>
      </c>
      <c r="G59" s="1500" t="s">
        <v>100884</v>
      </c>
      <c r="O59" s="1489" t="s">
        <v>101086</v>
      </c>
      <c r="Q59" s="1490" t="s">
        <v>101087</v>
      </c>
      <c r="R59" s="1491" t="s">
        <v>101163</v>
      </c>
      <c r="S59" s="1492" t="s">
        <v>101164</v>
      </c>
      <c r="T59" s="1491" t="s">
        <v>101164</v>
      </c>
      <c r="U59" s="1492" t="s">
        <v>101090</v>
      </c>
      <c r="AC59" s="1464"/>
      <c r="AD59" s="1482"/>
      <c r="AE59" s="1464" t="s">
        <v>100967</v>
      </c>
      <c r="AF59" s="1466" t="s">
        <v>101177</v>
      </c>
      <c r="AG59" s="1467" t="str">
        <f>IF(AG6="Quote",'Quote Sheet'!E35,"")</f>
        <v/>
      </c>
      <c r="AH59" s="1445">
        <v>53</v>
      </c>
      <c r="AI59" s="1445" t="s">
        <v>101025</v>
      </c>
      <c r="AJ59" s="1463" t="str">
        <f t="shared" si="8"/>
        <v/>
      </c>
      <c r="AL59" s="1445" t="str">
        <f t="shared" si="1"/>
        <v/>
      </c>
    </row>
    <row r="60" spans="1:38">
      <c r="A60" s="1528" t="s">
        <v>101302</v>
      </c>
      <c r="B60" s="1529" t="s">
        <v>101304</v>
      </c>
      <c r="C60" s="1523"/>
      <c r="E60" s="1571" t="s">
        <v>101295</v>
      </c>
      <c r="F60" s="1571" t="s">
        <v>101296</v>
      </c>
      <c r="G60" s="1500" t="s">
        <v>31</v>
      </c>
      <c r="O60" s="1447" t="s">
        <v>101216</v>
      </c>
      <c r="Q60" s="1493">
        <f>C7</f>
        <v>0</v>
      </c>
      <c r="R60" s="1463" t="s">
        <v>101168</v>
      </c>
      <c r="S60" s="1445" t="b">
        <v>1</v>
      </c>
      <c r="T60" s="1463">
        <v>1000000</v>
      </c>
      <c r="U60" s="1500" t="b">
        <f>VLOOKUP($Q$67,$R$60:$T$68,2,FALSE)</f>
        <v>1</v>
      </c>
      <c r="AC60" s="1464"/>
      <c r="AD60" s="1482"/>
      <c r="AE60" s="1464" t="s">
        <v>100981</v>
      </c>
      <c r="AF60" s="1466" t="s">
        <v>100982</v>
      </c>
      <c r="AG60" s="1467" t="str">
        <f>IF(AG6="Quote",'Quote Sheet'!F38,"")</f>
        <v/>
      </c>
      <c r="AH60" s="1445">
        <v>54</v>
      </c>
      <c r="AI60" s="1445" t="s">
        <v>101027</v>
      </c>
      <c r="AJ60" s="1463" t="str">
        <f t="shared" si="8"/>
        <v/>
      </c>
      <c r="AL60" s="1445" t="str">
        <f t="shared" si="1"/>
        <v>Growing plants, trees, shrubs (per item)</v>
      </c>
    </row>
    <row r="61" spans="1:38">
      <c r="A61" s="1528" t="s">
        <v>101325</v>
      </c>
      <c r="B61" s="1529" t="s">
        <v>101308</v>
      </c>
      <c r="C61" s="1523"/>
      <c r="E61" s="1571" t="s">
        <v>101353</v>
      </c>
      <c r="F61" s="1571" t="s">
        <v>101129</v>
      </c>
      <c r="G61" s="1500"/>
      <c r="O61" s="1447" t="s">
        <v>101217</v>
      </c>
      <c r="Q61" s="1493">
        <f>C25</f>
        <v>0</v>
      </c>
      <c r="R61" s="1463">
        <v>0</v>
      </c>
      <c r="S61" s="1445" t="b">
        <v>1</v>
      </c>
      <c r="T61" s="1463">
        <v>1000000</v>
      </c>
      <c r="U61" s="1500">
        <f>VLOOKUP($Q$67,$R$60:$T$68,3,FALSE)</f>
        <v>1000000</v>
      </c>
      <c r="AC61" s="1483"/>
      <c r="AD61" s="1484"/>
      <c r="AE61" s="1464" t="s">
        <v>101039</v>
      </c>
      <c r="AF61" s="1466" t="s">
        <v>101039</v>
      </c>
      <c r="AG61" s="1467" t="str">
        <f>IF(AG6="Quote",'Quote Sheet'!F34,"")</f>
        <v/>
      </c>
      <c r="AH61" s="1445">
        <v>55</v>
      </c>
      <c r="AI61" s="1445" t="s">
        <v>101029</v>
      </c>
      <c r="AJ61" s="1463" t="str">
        <f t="shared" si="8"/>
        <v/>
      </c>
      <c r="AL61" s="1445" t="str">
        <f t="shared" si="1"/>
        <v>Home office extension</v>
      </c>
    </row>
    <row r="62" spans="1:38">
      <c r="A62" s="1528" t="s">
        <v>101318</v>
      </c>
      <c r="B62" s="1529" t="s">
        <v>101309</v>
      </c>
      <c r="C62" s="1523"/>
      <c r="E62" s="1571" t="s">
        <v>101355</v>
      </c>
      <c r="F62" s="1571" t="s">
        <v>101154</v>
      </c>
      <c r="G62" s="1500"/>
      <c r="O62" s="1447" t="s">
        <v>101218</v>
      </c>
      <c r="Q62" s="1445">
        <f>IF(Q60="Other",Q61,Q60)</f>
        <v>0</v>
      </c>
      <c r="R62" s="1463">
        <v>1000000</v>
      </c>
      <c r="S62" s="1445" t="b">
        <v>1</v>
      </c>
      <c r="T62" s="1463">
        <v>1000000</v>
      </c>
      <c r="AE62" s="1464" t="s">
        <v>101040</v>
      </c>
      <c r="AF62" s="1466" t="s">
        <v>101041</v>
      </c>
      <c r="AG62" s="1467" t="str">
        <f>IF(AG6="Quote",'Quote Sheet'!F36&amp; " " &amp; 'Quote Sheet'!G36 &amp; "/" &amp; 'Quote Sheet'!H36 &amp; " " &amp; 'Quote Sheet'!I36,"")</f>
        <v/>
      </c>
      <c r="AH62" s="1445">
        <v>56</v>
      </c>
      <c r="AI62" s="1445" t="s">
        <v>101008</v>
      </c>
      <c r="AJ62" s="1463" t="str">
        <f t="shared" si="8"/>
        <v/>
      </c>
      <c r="AL62" s="1445" t="str">
        <f t="shared" si="1"/>
        <v/>
      </c>
    </row>
    <row r="63" spans="1:38">
      <c r="A63" s="1528" t="s">
        <v>101319</v>
      </c>
      <c r="B63" s="1529" t="s">
        <v>101310</v>
      </c>
      <c r="C63" s="1523"/>
      <c r="E63" s="1571" t="s">
        <v>100955</v>
      </c>
      <c r="F63" s="1571" t="s">
        <v>101494</v>
      </c>
      <c r="G63" s="1500">
        <v>703101</v>
      </c>
      <c r="Q63" s="1497"/>
      <c r="R63" s="1463">
        <v>2000000</v>
      </c>
      <c r="S63" s="1445" t="b">
        <v>1</v>
      </c>
      <c r="T63" s="1463">
        <v>2000000</v>
      </c>
      <c r="AE63" s="1464" t="s">
        <v>101042</v>
      </c>
      <c r="AF63" s="1445" t="s">
        <v>101043</v>
      </c>
      <c r="AG63" s="1467" t="str">
        <f>IF(AG6="Quote",'Quote Sheet'!F39,"")</f>
        <v/>
      </c>
      <c r="AH63" s="1445">
        <v>57</v>
      </c>
      <c r="AI63" s="1445" t="s">
        <v>100961</v>
      </c>
      <c r="AJ63" s="1463" t="str">
        <f t="shared" si="8"/>
        <v/>
      </c>
      <c r="AL63" s="1445" t="str">
        <f t="shared" si="1"/>
        <v>Installation form / floater</v>
      </c>
    </row>
    <row r="64" spans="1:38">
      <c r="A64" s="1528" t="s">
        <v>101320</v>
      </c>
      <c r="B64" s="1529" t="s">
        <v>101311</v>
      </c>
      <c r="C64" s="1523"/>
      <c r="E64" s="1571" t="s">
        <v>101292</v>
      </c>
      <c r="F64" s="1571" t="s">
        <v>101291</v>
      </c>
      <c r="G64" s="1500" t="s">
        <v>136</v>
      </c>
      <c r="O64" s="1447" t="s">
        <v>101219</v>
      </c>
      <c r="Q64" s="1503">
        <f>IF(ISNUMBER(Q62)=FALSE,IFERROR(VLOOKUP(Q62,R60:R68,1,FALSE),"Not required"),IF(Q62&gt;R66,R66,IFERROR(VLOOKUP(Q62,R60:R68,1,FALSE),"No match")))</f>
        <v>0</v>
      </c>
      <c r="R64" s="1463">
        <v>3000000</v>
      </c>
      <c r="S64" s="1445" t="b">
        <v>1</v>
      </c>
      <c r="T64" s="1463">
        <v>5000000</v>
      </c>
      <c r="AE64" s="1464" t="s">
        <v>100808</v>
      </c>
      <c r="AF64" s="1445" t="s">
        <v>101044</v>
      </c>
      <c r="AG64" s="1467" t="str">
        <f>IF(AG6="Quote",'Quote Sheet'!F42,"")</f>
        <v/>
      </c>
      <c r="AH64" s="1445">
        <v>58</v>
      </c>
      <c r="AI64" s="1445" t="s">
        <v>101033</v>
      </c>
      <c r="AJ64" s="1463" t="str">
        <f t="shared" si="8"/>
        <v/>
      </c>
      <c r="AL64" s="1445" t="str">
        <f t="shared" si="1"/>
        <v>Leased, rented or borrowed equipment</v>
      </c>
    </row>
    <row r="65" spans="1:38">
      <c r="A65" s="1528" t="s">
        <v>101321</v>
      </c>
      <c r="B65" s="1529" t="s">
        <v>101312</v>
      </c>
      <c r="C65" s="1523"/>
      <c r="E65" s="1571" t="s">
        <v>101293</v>
      </c>
      <c r="F65" s="1571" t="s">
        <v>101298</v>
      </c>
      <c r="G65" s="1500"/>
      <c r="O65" s="1447" t="s">
        <v>101220</v>
      </c>
      <c r="Q65" s="1504">
        <f>MATCH(VLOOKUP(Q62,R60:R68,1,TRUE),R60:R68,0)</f>
        <v>2</v>
      </c>
      <c r="R65" s="1463">
        <v>4000000</v>
      </c>
      <c r="S65" s="1445" t="b">
        <v>1</v>
      </c>
      <c r="T65" s="1463">
        <v>5000000</v>
      </c>
      <c r="AE65" s="1464" t="s">
        <v>82</v>
      </c>
      <c r="AF65" s="1466" t="s">
        <v>101046</v>
      </c>
      <c r="AG65" s="1467" t="str">
        <f>IF(AG6="Quote",'Quote Sheet'!F40,"")</f>
        <v/>
      </c>
      <c r="AH65" s="1445">
        <v>59</v>
      </c>
      <c r="AI65" s="1445" t="s">
        <v>101035</v>
      </c>
      <c r="AJ65" s="1463" t="str">
        <f t="shared" si="8"/>
        <v/>
      </c>
      <c r="AL65" s="1445" t="str">
        <f t="shared" si="1"/>
        <v>Leasehold interest - rents</v>
      </c>
    </row>
    <row r="66" spans="1:38">
      <c r="A66" s="1528" t="s">
        <v>101322</v>
      </c>
      <c r="B66" s="1529" t="s">
        <v>101313</v>
      </c>
      <c r="C66" s="1523"/>
      <c r="E66" s="1571" t="s">
        <v>101294</v>
      </c>
      <c r="F66" s="1571" t="s">
        <v>101299</v>
      </c>
      <c r="G66" s="1500"/>
      <c r="O66" s="1447" t="s">
        <v>101221</v>
      </c>
      <c r="Q66" s="1504" cm="1">
        <f t="array" ref="Q66">INDEX(R60:R67,Q65+1)</f>
        <v>1000000</v>
      </c>
      <c r="R66" s="1463">
        <v>5000000</v>
      </c>
      <c r="S66" s="1445" t="b">
        <v>1</v>
      </c>
      <c r="T66" s="1463">
        <v>5000000</v>
      </c>
      <c r="AE66" s="1464" t="s">
        <v>84</v>
      </c>
      <c r="AF66" s="1466" t="s">
        <v>101047</v>
      </c>
      <c r="AG66" s="1467" t="str">
        <f>IF(AG6="Quote",'Quote Sheet'!F43,"")</f>
        <v/>
      </c>
      <c r="AH66" s="1445">
        <v>60</v>
      </c>
      <c r="AI66" s="1445" t="s">
        <v>101010</v>
      </c>
      <c r="AJ66" s="1463" t="str">
        <f t="shared" si="8"/>
        <v/>
      </c>
      <c r="AL66" s="1445" t="str">
        <f t="shared" si="1"/>
        <v/>
      </c>
    </row>
    <row r="67" spans="1:38">
      <c r="A67" s="1528" t="s">
        <v>101323</v>
      </c>
      <c r="B67" s="1529" t="s">
        <v>101314</v>
      </c>
      <c r="C67" s="1523"/>
      <c r="E67" s="1571" t="s">
        <v>101343</v>
      </c>
      <c r="F67" s="1571" t="s">
        <v>101334</v>
      </c>
      <c r="G67" s="1500">
        <v>2000</v>
      </c>
      <c r="O67" s="1447" t="s">
        <v>101223</v>
      </c>
      <c r="Q67" s="1504">
        <f>IF(Q64="No match",Q66,Q64)</f>
        <v>0</v>
      </c>
      <c r="R67" s="1463" t="s">
        <v>101224</v>
      </c>
      <c r="S67" s="1445" t="b">
        <v>1</v>
      </c>
      <c r="T67" s="1463">
        <v>5000000</v>
      </c>
      <c r="AE67" s="1464" t="s">
        <v>101048</v>
      </c>
      <c r="AF67" s="1445" t="s">
        <v>101049</v>
      </c>
      <c r="AG67" s="1467" t="str">
        <f>IF(AG6="Quote",'Quote Sheet'!F41,"")</f>
        <v/>
      </c>
      <c r="AH67" s="1445">
        <v>61</v>
      </c>
      <c r="AI67" s="1445" t="s">
        <v>101038</v>
      </c>
      <c r="AJ67" s="1463" t="str">
        <f t="shared" si="8"/>
        <v/>
      </c>
      <c r="AL67" s="1445" t="str">
        <f t="shared" si="1"/>
        <v>Mortgage rate guarantee</v>
      </c>
    </row>
    <row r="68" spans="1:38">
      <c r="A68" s="1528" t="s">
        <v>101324</v>
      </c>
      <c r="B68" s="1529" t="s">
        <v>101315</v>
      </c>
      <c r="C68" s="1523"/>
      <c r="E68" s="1571" t="s">
        <v>101358</v>
      </c>
      <c r="F68" s="1571" t="s">
        <v>101359</v>
      </c>
      <c r="G68" s="1500">
        <v>2</v>
      </c>
      <c r="Q68" s="1504"/>
      <c r="R68" s="1463" t="s">
        <v>101225</v>
      </c>
      <c r="S68" s="1445" t="b">
        <v>1</v>
      </c>
      <c r="T68" s="1463">
        <v>1000000</v>
      </c>
      <c r="AE68" s="1464" t="s">
        <v>101051</v>
      </c>
      <c r="AF68" s="1466" t="s">
        <v>101052</v>
      </c>
      <c r="AG68" s="1467" t="str">
        <f>IF(AG6="Quote",'Quote Sheet'!F37,"")</f>
        <v/>
      </c>
      <c r="AH68" s="1445">
        <v>62</v>
      </c>
      <c r="AI68" s="1445" t="s">
        <v>101011</v>
      </c>
      <c r="AJ68" s="1463" t="str">
        <f t="shared" si="8"/>
        <v/>
      </c>
      <c r="AL68" s="1445" t="str">
        <f t="shared" si="1"/>
        <v/>
      </c>
    </row>
    <row r="69" spans="1:38">
      <c r="A69" s="1522" t="s">
        <v>101107</v>
      </c>
      <c r="B69" s="1518" t="s">
        <v>101108</v>
      </c>
      <c r="C69" s="1517"/>
      <c r="E69" s="1571" t="s">
        <v>101360</v>
      </c>
      <c r="F69" s="1571" t="s">
        <v>101361</v>
      </c>
      <c r="G69" s="1500">
        <v>2020</v>
      </c>
      <c r="Q69" s="1504"/>
      <c r="R69" s="1463"/>
      <c r="T69" s="1463"/>
      <c r="AE69" s="1464" t="s">
        <v>101148</v>
      </c>
      <c r="AF69" s="1543" t="s">
        <v>101148</v>
      </c>
      <c r="AG69" s="1467" t="str">
        <f>IF($AG$6="Quote","Included","")</f>
        <v/>
      </c>
      <c r="AH69" s="1445">
        <v>63</v>
      </c>
      <c r="AI69" s="1445" t="s">
        <v>101013</v>
      </c>
      <c r="AJ69" s="1463" t="str">
        <f t="shared" si="8"/>
        <v/>
      </c>
      <c r="AL69" s="1445" t="str">
        <f t="shared" si="1"/>
        <v/>
      </c>
    </row>
    <row r="70" spans="1:38">
      <c r="A70" s="1522" t="s">
        <v>101110</v>
      </c>
      <c r="B70" s="1518" t="s">
        <v>101111</v>
      </c>
      <c r="C70" s="1517"/>
      <c r="E70" s="1571" t="s">
        <v>101356</v>
      </c>
      <c r="F70" s="1571" t="s">
        <v>101357</v>
      </c>
      <c r="G70" s="1500">
        <v>10</v>
      </c>
      <c r="R70" s="1463"/>
      <c r="T70" s="1451"/>
      <c r="AE70" s="1464" t="s">
        <v>101433</v>
      </c>
      <c r="AF70" s="1466" t="s">
        <v>101433</v>
      </c>
      <c r="AG70" s="1467" t="str">
        <f t="shared" ref="AG70:AG71" si="9">IF($AG$6="Quote","Included","")</f>
        <v/>
      </c>
      <c r="AH70" s="1445">
        <v>64</v>
      </c>
      <c r="AI70" s="1445" t="s">
        <v>101015</v>
      </c>
      <c r="AJ70" s="1463" t="str">
        <f t="shared" si="8"/>
        <v/>
      </c>
      <c r="AL70" s="1445" t="str">
        <f t="shared" si="1"/>
        <v/>
      </c>
    </row>
    <row r="71" spans="1:38">
      <c r="A71" s="1522" t="s">
        <v>101114</v>
      </c>
      <c r="B71" s="1518" t="s">
        <v>101115</v>
      </c>
      <c r="C71" s="1517"/>
      <c r="E71" s="1571" t="s">
        <v>101122</v>
      </c>
      <c r="F71" s="1571" t="s">
        <v>101123</v>
      </c>
      <c r="G71" s="1500" t="s">
        <v>101124</v>
      </c>
      <c r="O71" s="1487" t="s">
        <v>101396</v>
      </c>
      <c r="R71" s="1463"/>
      <c r="T71" s="1451"/>
      <c r="AE71" s="1464" t="s">
        <v>101434</v>
      </c>
      <c r="AF71" s="1466" t="s">
        <v>101434</v>
      </c>
      <c r="AG71" s="1467" t="str">
        <f t="shared" si="9"/>
        <v/>
      </c>
      <c r="AH71" s="1445">
        <v>65</v>
      </c>
      <c r="AI71" s="1445" t="s">
        <v>101045</v>
      </c>
      <c r="AJ71" s="1463" t="str">
        <f t="shared" si="8"/>
        <v/>
      </c>
      <c r="AL71" s="1445" t="str">
        <f t="shared" si="1"/>
        <v>Newly acquired locations</v>
      </c>
    </row>
    <row r="72" spans="1:38">
      <c r="A72" s="1522" t="s">
        <v>101118</v>
      </c>
      <c r="B72" s="1518" t="s">
        <v>101119</v>
      </c>
      <c r="C72" s="1517"/>
      <c r="E72" s="1571" t="s">
        <v>101473</v>
      </c>
      <c r="F72" s="1571" t="s">
        <v>101474</v>
      </c>
      <c r="G72" s="1500" t="s">
        <v>101461</v>
      </c>
      <c r="O72" s="1489" t="s">
        <v>101086</v>
      </c>
      <c r="Q72" s="1490" t="s">
        <v>101087</v>
      </c>
      <c r="R72" s="1505" t="s">
        <v>101163</v>
      </c>
      <c r="S72" s="1492" t="s">
        <v>101164</v>
      </c>
      <c r="T72" s="1491" t="s">
        <v>101164</v>
      </c>
      <c r="U72" s="1492" t="s">
        <v>101090</v>
      </c>
      <c r="AE72" s="1464"/>
      <c r="AF72" s="1466"/>
      <c r="AG72" s="1467"/>
      <c r="AH72" s="1445">
        <v>66</v>
      </c>
      <c r="AI72" s="1445" t="s">
        <v>101017</v>
      </c>
      <c r="AJ72" s="1463" t="str">
        <f t="shared" si="8"/>
        <v/>
      </c>
      <c r="AL72" s="1445" t="str">
        <f t="shared" ref="AL72:AL135" si="10">IF(ISERROR(VLOOKUP(AI72,$AF$6:$AF$1000,1,FALSE))=TRUE,AI72,"")</f>
        <v/>
      </c>
    </row>
    <row r="73" spans="1:38">
      <c r="A73" s="1522" t="s">
        <v>101558</v>
      </c>
      <c r="B73" s="1518" t="s">
        <v>101559</v>
      </c>
      <c r="C73" s="1517"/>
      <c r="E73" s="1571" t="s">
        <v>101475</v>
      </c>
      <c r="F73" s="1571" t="s">
        <v>101476</v>
      </c>
      <c r="G73" s="1500" t="s">
        <v>101467</v>
      </c>
      <c r="O73" s="1447" t="s">
        <v>101246</v>
      </c>
      <c r="Q73" s="1493">
        <v>250000</v>
      </c>
      <c r="R73" s="1463" t="s">
        <v>101168</v>
      </c>
      <c r="S73" s="1445" t="b">
        <v>0</v>
      </c>
      <c r="T73" s="1451">
        <v>0</v>
      </c>
      <c r="U73" s="1500" t="b">
        <f>IFERROR(VLOOKUP($Q$80,$R$73:$T$83,2,FALSE),FALSE)</f>
        <v>1</v>
      </c>
      <c r="AE73" s="1464"/>
      <c r="AF73" s="1466"/>
      <c r="AG73" s="1467"/>
      <c r="AH73" s="1445">
        <v>67</v>
      </c>
      <c r="AI73" s="1445" t="s">
        <v>101019</v>
      </c>
      <c r="AJ73" s="1463" t="str">
        <f t="shared" si="8"/>
        <v/>
      </c>
      <c r="AL73" s="1445" t="str">
        <f t="shared" si="10"/>
        <v/>
      </c>
    </row>
    <row r="74" spans="1:38">
      <c r="A74" s="1522" t="s">
        <v>101072</v>
      </c>
      <c r="B74" s="1518" t="s">
        <v>101073</v>
      </c>
      <c r="C74" s="1520"/>
      <c r="E74" s="1571" t="s">
        <v>101477</v>
      </c>
      <c r="F74" s="1571" t="s">
        <v>101478</v>
      </c>
      <c r="G74" s="1500" t="s">
        <v>101469</v>
      </c>
      <c r="O74" s="1447" t="s">
        <v>101247</v>
      </c>
      <c r="Q74" s="1493"/>
      <c r="R74" s="1445">
        <v>0</v>
      </c>
      <c r="S74" s="1445" t="b">
        <v>0</v>
      </c>
      <c r="T74" s="1451">
        <v>0</v>
      </c>
      <c r="U74" s="1500">
        <f>IFERROR(VLOOKUP($Q$80,$R$73:$T$83,3,FALSE),0)</f>
        <v>250000</v>
      </c>
      <c r="AE74" s="1464"/>
      <c r="AF74" s="1466"/>
      <c r="AG74" s="1467"/>
      <c r="AH74" s="1445">
        <v>68</v>
      </c>
      <c r="AI74" s="1445" t="s">
        <v>101050</v>
      </c>
      <c r="AJ74" s="1463" t="str">
        <f t="shared" si="8"/>
        <v/>
      </c>
      <c r="AL74" s="1445" t="str">
        <f t="shared" si="10"/>
        <v>Pavement, Sidewalk and Driveways</v>
      </c>
    </row>
    <row r="75" spans="1:38">
      <c r="A75" s="1522" t="s">
        <v>101082</v>
      </c>
      <c r="B75" s="1518" t="s">
        <v>101083</v>
      </c>
      <c r="C75" s="1520"/>
      <c r="E75" s="1571" t="s">
        <v>101479</v>
      </c>
      <c r="F75" s="1571" t="s">
        <v>101436</v>
      </c>
      <c r="G75" s="1500" t="s">
        <v>101450</v>
      </c>
      <c r="O75" s="1447" t="s">
        <v>101248</v>
      </c>
      <c r="Q75" s="1445">
        <f>IF(Q73="Other",Q74,Q73)</f>
        <v>250000</v>
      </c>
      <c r="R75" s="1463">
        <v>25000</v>
      </c>
      <c r="S75" s="1445" t="b">
        <v>1</v>
      </c>
      <c r="T75" s="1451">
        <v>250000</v>
      </c>
      <c r="AE75" s="1464"/>
      <c r="AF75" s="1466"/>
      <c r="AG75" s="1467"/>
      <c r="AH75" s="1445">
        <v>69</v>
      </c>
      <c r="AI75" s="1445" t="s">
        <v>101053</v>
      </c>
      <c r="AJ75" s="1463" t="str">
        <f t="shared" si="8"/>
        <v/>
      </c>
      <c r="AL75" s="1445" t="str">
        <f t="shared" si="10"/>
        <v>Personal effects and property of employees and others</v>
      </c>
    </row>
    <row r="76" spans="1:38">
      <c r="A76" s="1522" t="s">
        <v>101344</v>
      </c>
      <c r="B76" s="1515" t="s">
        <v>101345</v>
      </c>
      <c r="C76" s="1523"/>
      <c r="E76" s="1571" t="s">
        <v>101480</v>
      </c>
      <c r="F76" s="1571" t="s">
        <v>101481</v>
      </c>
      <c r="G76" s="1500" t="s">
        <v>137</v>
      </c>
      <c r="Q76" s="1497"/>
      <c r="R76" s="1463">
        <v>50000</v>
      </c>
      <c r="S76" s="1445" t="b">
        <v>1</v>
      </c>
      <c r="T76" s="1451">
        <v>250000</v>
      </c>
      <c r="AE76" s="1464"/>
      <c r="AF76" s="1466"/>
      <c r="AG76" s="1467"/>
      <c r="AH76" s="1445">
        <v>70</v>
      </c>
      <c r="AI76" s="1445" t="s">
        <v>101020</v>
      </c>
      <c r="AJ76" s="1463" t="str">
        <f t="shared" si="8"/>
        <v/>
      </c>
      <c r="AL76" s="1445" t="str">
        <f t="shared" si="10"/>
        <v/>
      </c>
    </row>
    <row r="77" spans="1:38">
      <c r="A77" s="1522" t="s">
        <v>101099</v>
      </c>
      <c r="B77" s="1518" t="s">
        <v>101100</v>
      </c>
      <c r="C77" s="1520"/>
      <c r="E77" s="1571" t="s">
        <v>101482</v>
      </c>
      <c r="F77" s="1571" t="s">
        <v>101483</v>
      </c>
      <c r="G77" s="1500" t="s">
        <v>137</v>
      </c>
      <c r="O77" s="1447" t="s">
        <v>101219</v>
      </c>
      <c r="Q77" s="1503">
        <f>IF(ISNUMBER(Q75)=FALSE,IFERROR(VLOOKUP(Q75,R73:R83,1,FALSE),"Not required"),IF(Q75&gt;R82,R82,IFERROR(VLOOKUP(Q75,R73:R83,1,FALSE),"No match")))</f>
        <v>250000</v>
      </c>
      <c r="R77" s="1463">
        <v>100000</v>
      </c>
      <c r="S77" s="1445" t="b">
        <v>1</v>
      </c>
      <c r="T77" s="1451">
        <v>250000</v>
      </c>
      <c r="AE77" s="1464"/>
      <c r="AF77" s="1466"/>
      <c r="AG77" s="1467"/>
      <c r="AH77" s="1445">
        <v>71</v>
      </c>
      <c r="AI77" s="1445" t="s">
        <v>101055</v>
      </c>
      <c r="AJ77" s="1463" t="str">
        <f t="shared" ref="AJ77:AJ140" si="11">IFERROR(IF($AJ$7&lt;&gt;"Quote","",IF(VLOOKUP(AI77,$AF$6:$AG$129,2,FALSE)=0,"-",VLOOKUP(AI77,$AF$6:$AG$129,2,FALSE))),"-")</f>
        <v/>
      </c>
      <c r="AL77" s="1445" t="str">
        <f t="shared" si="10"/>
        <v>Preservation of property</v>
      </c>
    </row>
    <row r="78" spans="1:38">
      <c r="A78" s="1522" t="s">
        <v>101346</v>
      </c>
      <c r="B78" s="1515" t="s">
        <v>101023</v>
      </c>
      <c r="C78" s="1520"/>
      <c r="E78" s="1571" t="s">
        <v>101484</v>
      </c>
      <c r="F78" s="1571" t="s">
        <v>101485</v>
      </c>
      <c r="G78" s="1500">
        <v>2005</v>
      </c>
      <c r="O78" s="1447" t="s">
        <v>101220</v>
      </c>
      <c r="Q78" s="1504">
        <f>MATCH(VLOOKUP(Q75,R73:R83,1,TRUE),R73:R83,0)</f>
        <v>6</v>
      </c>
      <c r="R78" s="1463">
        <v>250000</v>
      </c>
      <c r="S78" s="1445" t="b">
        <v>1</v>
      </c>
      <c r="T78" s="1451">
        <v>250000</v>
      </c>
      <c r="AE78" s="1464"/>
      <c r="AF78" s="1466"/>
      <c r="AG78" s="1467"/>
      <c r="AH78" s="1445">
        <v>72</v>
      </c>
      <c r="AI78" s="1445" t="s">
        <v>101021</v>
      </c>
      <c r="AJ78" s="1463" t="str">
        <f t="shared" si="11"/>
        <v/>
      </c>
      <c r="AL78" s="1445" t="str">
        <f t="shared" si="10"/>
        <v/>
      </c>
    </row>
    <row r="79" spans="1:38">
      <c r="A79" s="1522" t="s">
        <v>101347</v>
      </c>
      <c r="B79" s="1515" t="s">
        <v>101001</v>
      </c>
      <c r="C79" s="1520"/>
      <c r="E79" s="1571" t="s">
        <v>101486</v>
      </c>
      <c r="F79" s="1571" t="s">
        <v>101487</v>
      </c>
      <c r="G79" s="1500" t="s">
        <v>101493</v>
      </c>
      <c r="O79" s="1447" t="s">
        <v>101221</v>
      </c>
      <c r="Q79" s="1504" cm="1">
        <f t="array" ref="Q79">INDEX(R73:R83,Q78+1)</f>
        <v>500000</v>
      </c>
      <c r="R79" s="1463">
        <v>500000</v>
      </c>
      <c r="S79" s="1445" t="b">
        <v>1</v>
      </c>
      <c r="T79" s="1451">
        <v>250000</v>
      </c>
      <c r="AE79" s="1464"/>
      <c r="AF79" s="1466"/>
      <c r="AG79" s="1467"/>
      <c r="AH79" s="1445">
        <v>73</v>
      </c>
      <c r="AI79" s="1445" t="s">
        <v>101022</v>
      </c>
      <c r="AJ79" s="1463" t="str">
        <f t="shared" si="11"/>
        <v/>
      </c>
      <c r="AL79" s="1445" t="str">
        <f t="shared" si="10"/>
        <v/>
      </c>
    </row>
    <row r="80" spans="1:38">
      <c r="A80" s="1522" t="s">
        <v>101370</v>
      </c>
      <c r="B80" s="1515" t="s">
        <v>101371</v>
      </c>
      <c r="C80" s="1520"/>
      <c r="E80" s="1571" t="s">
        <v>101335</v>
      </c>
      <c r="F80" s="1571" t="s">
        <v>101326</v>
      </c>
      <c r="G80" s="1500">
        <v>2010</v>
      </c>
      <c r="O80" s="1447" t="s">
        <v>101223</v>
      </c>
      <c r="Q80" s="1504">
        <f>IF(Q77="No match",Q79,Q77)</f>
        <v>250000</v>
      </c>
      <c r="R80" s="1463">
        <v>1000000</v>
      </c>
      <c r="S80" s="1445" t="b">
        <v>1</v>
      </c>
      <c r="T80" s="1451">
        <v>250000</v>
      </c>
      <c r="AE80" s="1464"/>
      <c r="AF80" s="1466"/>
      <c r="AG80" s="1467"/>
      <c r="AH80" s="1445">
        <v>74</v>
      </c>
      <c r="AI80" s="1445" t="s">
        <v>101059</v>
      </c>
      <c r="AJ80" s="1463" t="str">
        <f t="shared" si="11"/>
        <v/>
      </c>
      <c r="AL80" s="1445" t="str">
        <f t="shared" si="10"/>
        <v>Rental reimbursement</v>
      </c>
    </row>
    <row r="81" spans="1:38">
      <c r="A81" s="1522" t="s">
        <v>101103</v>
      </c>
      <c r="B81" s="1518" t="s">
        <v>101104</v>
      </c>
      <c r="C81" s="1516"/>
      <c r="E81" s="1571" t="s">
        <v>101336</v>
      </c>
      <c r="F81" s="1571" t="s">
        <v>101327</v>
      </c>
      <c r="G81" s="1500">
        <v>90</v>
      </c>
      <c r="R81" s="1463">
        <v>2000000</v>
      </c>
      <c r="S81" s="1445" t="b">
        <v>1</v>
      </c>
      <c r="T81" s="1451">
        <v>250000</v>
      </c>
      <c r="AE81" s="1464"/>
      <c r="AF81" s="1466"/>
      <c r="AG81" s="1467"/>
      <c r="AH81" s="1445">
        <v>75</v>
      </c>
      <c r="AI81" s="1445" t="s">
        <v>101061</v>
      </c>
      <c r="AJ81" s="1463" t="str">
        <f t="shared" si="11"/>
        <v/>
      </c>
      <c r="AL81" s="1445" t="str">
        <f t="shared" si="10"/>
        <v>Replacement cost - property of every description</v>
      </c>
    </row>
    <row r="82" spans="1:38">
      <c r="A82" s="1522" t="s">
        <v>101348</v>
      </c>
      <c r="B82" s="1515" t="s">
        <v>101349</v>
      </c>
      <c r="C82" s="1520"/>
      <c r="E82" s="1571" t="s">
        <v>101337</v>
      </c>
      <c r="F82" s="1571" t="s">
        <v>101328</v>
      </c>
      <c r="G82" s="1500">
        <v>2014</v>
      </c>
      <c r="R82" s="1463">
        <v>5000000</v>
      </c>
      <c r="S82" s="1445" t="b">
        <v>1</v>
      </c>
      <c r="T82" s="1451">
        <v>250000</v>
      </c>
      <c r="AE82" s="1464"/>
      <c r="AF82" s="1466"/>
      <c r="AG82" s="1467"/>
      <c r="AH82" s="1445">
        <v>76</v>
      </c>
      <c r="AI82" s="1445" t="s">
        <v>101063</v>
      </c>
      <c r="AJ82" s="1463" t="str">
        <f t="shared" si="11"/>
        <v/>
      </c>
      <c r="AL82" s="1445" t="str">
        <f t="shared" si="10"/>
        <v>Replacement cost - tools</v>
      </c>
    </row>
    <row r="83" spans="1:38">
      <c r="A83" s="1522" t="s">
        <v>101350</v>
      </c>
      <c r="B83" s="1515" t="s">
        <v>101351</v>
      </c>
      <c r="C83" s="1523"/>
      <c r="E83" s="1571" t="s">
        <v>101338</v>
      </c>
      <c r="F83" s="1571" t="s">
        <v>101329</v>
      </c>
      <c r="G83" s="1500">
        <v>80</v>
      </c>
      <c r="R83" s="1463" t="s">
        <v>101225</v>
      </c>
      <c r="S83" s="1445" t="b">
        <v>0</v>
      </c>
      <c r="T83" s="1451">
        <v>0</v>
      </c>
      <c r="AE83" s="1464"/>
      <c r="AF83" s="1466"/>
      <c r="AG83" s="1467"/>
      <c r="AH83" s="1445">
        <v>77</v>
      </c>
      <c r="AI83" s="1445" t="s">
        <v>101065</v>
      </c>
      <c r="AJ83" s="1463" t="str">
        <f t="shared" si="11"/>
        <v/>
      </c>
      <c r="AL83" s="1445" t="str">
        <f t="shared" si="10"/>
        <v>Retailers product impairment</v>
      </c>
    </row>
    <row r="84" spans="1:38">
      <c r="A84" s="1524" t="s">
        <v>101362</v>
      </c>
      <c r="B84" s="1525" t="s">
        <v>101076</v>
      </c>
      <c r="C84" s="1526"/>
      <c r="E84" s="1571" t="s">
        <v>101339</v>
      </c>
      <c r="F84" s="1571" t="s">
        <v>101330</v>
      </c>
      <c r="G84" s="1500">
        <v>2017</v>
      </c>
      <c r="R84" s="1463"/>
      <c r="T84" s="1451"/>
      <c r="AE84" s="1464"/>
      <c r="AF84" s="1466"/>
      <c r="AG84" s="1467"/>
      <c r="AH84" s="1445">
        <v>78</v>
      </c>
      <c r="AI84" s="1445" t="s">
        <v>101024</v>
      </c>
      <c r="AJ84" s="1463" t="str">
        <f t="shared" si="11"/>
        <v/>
      </c>
      <c r="AL84" s="1445" t="str">
        <f t="shared" si="10"/>
        <v/>
      </c>
    </row>
    <row r="85" spans="1:38">
      <c r="E85" s="1571" t="s">
        <v>101340</v>
      </c>
      <c r="F85" s="1571" t="s">
        <v>101331</v>
      </c>
      <c r="G85" s="1500">
        <v>100</v>
      </c>
      <c r="O85" s="1487" t="s">
        <v>101249</v>
      </c>
      <c r="R85" s="1463"/>
      <c r="T85" s="1451"/>
      <c r="AE85" s="1464"/>
      <c r="AF85" s="1466"/>
      <c r="AG85" s="1467"/>
      <c r="AH85" s="1445">
        <v>79</v>
      </c>
      <c r="AI85" s="1445" t="s">
        <v>101026</v>
      </c>
      <c r="AJ85" s="1463" t="str">
        <f t="shared" si="11"/>
        <v/>
      </c>
      <c r="AL85" s="1445" t="str">
        <f t="shared" si="10"/>
        <v/>
      </c>
    </row>
    <row r="86" spans="1:38">
      <c r="E86" s="1571" t="s">
        <v>101341</v>
      </c>
      <c r="F86" s="1571" t="s">
        <v>101332</v>
      </c>
      <c r="G86" s="1500">
        <v>2020</v>
      </c>
      <c r="O86" s="1489" t="s">
        <v>101086</v>
      </c>
      <c r="Q86" s="1490" t="s">
        <v>101087</v>
      </c>
      <c r="R86" s="1505" t="s">
        <v>101163</v>
      </c>
      <c r="S86" s="1492" t="s">
        <v>101164</v>
      </c>
      <c r="T86" s="1491" t="s">
        <v>101164</v>
      </c>
      <c r="U86" s="1492" t="s">
        <v>101250</v>
      </c>
      <c r="AE86" s="1464"/>
      <c r="AF86" s="1466"/>
      <c r="AG86" s="1467"/>
      <c r="AH86" s="1445">
        <v>80</v>
      </c>
      <c r="AI86" s="1445" t="s">
        <v>101070</v>
      </c>
      <c r="AJ86" s="1463" t="str">
        <f t="shared" si="11"/>
        <v/>
      </c>
      <c r="AL86" s="1445" t="str">
        <f t="shared" si="10"/>
        <v/>
      </c>
    </row>
    <row r="87" spans="1:38">
      <c r="E87" s="1571" t="s">
        <v>101342</v>
      </c>
      <c r="F87" s="1571" t="s">
        <v>101333</v>
      </c>
      <c r="G87" s="1500">
        <v>90</v>
      </c>
      <c r="O87" s="1447" t="s">
        <v>101251</v>
      </c>
      <c r="Q87" s="1493">
        <f>C17</f>
        <v>0</v>
      </c>
      <c r="R87" s="1463" t="s">
        <v>101168</v>
      </c>
      <c r="S87" s="1445" t="b">
        <v>0</v>
      </c>
      <c r="T87" s="1451">
        <v>0</v>
      </c>
      <c r="U87" s="1500" t="b">
        <f>IF(Q87="Helpline only",TRUE,FALSE)</f>
        <v>0</v>
      </c>
      <c r="AE87" s="1464"/>
      <c r="AF87" s="1466"/>
      <c r="AG87" s="1467"/>
      <c r="AH87" s="1445">
        <v>81</v>
      </c>
      <c r="AI87" s="1445" t="s">
        <v>101056</v>
      </c>
      <c r="AJ87" s="1463" t="str">
        <f t="shared" si="11"/>
        <v/>
      </c>
      <c r="AL87" s="1445" t="str">
        <f t="shared" si="10"/>
        <v>Stock</v>
      </c>
    </row>
    <row r="88" spans="1:38">
      <c r="E88" s="1571" t="s">
        <v>101531</v>
      </c>
      <c r="F88" s="1571" t="s">
        <v>101532</v>
      </c>
      <c r="G88" s="1500" t="s">
        <v>101533</v>
      </c>
      <c r="O88" s="1447" t="s">
        <v>101252</v>
      </c>
      <c r="Q88" s="1506">
        <f>C18</f>
        <v>0</v>
      </c>
      <c r="R88" s="1463" t="s">
        <v>101253</v>
      </c>
      <c r="S88" s="1445" t="b">
        <v>0</v>
      </c>
      <c r="T88" s="1451">
        <v>0</v>
      </c>
      <c r="U88" s="1500">
        <f>IF(U87=TRUE,25000,0)</f>
        <v>0</v>
      </c>
      <c r="AE88" s="1464"/>
      <c r="AF88" s="1466"/>
      <c r="AG88" s="1467"/>
      <c r="AH88" s="1445">
        <v>82</v>
      </c>
      <c r="AI88" s="1445" t="s">
        <v>101075</v>
      </c>
      <c r="AJ88" s="1463" t="str">
        <f t="shared" si="11"/>
        <v/>
      </c>
      <c r="AL88" s="1445" t="str">
        <f t="shared" si="10"/>
        <v>Stock spoilage</v>
      </c>
    </row>
    <row r="89" spans="1:38">
      <c r="E89" s="1571" t="s">
        <v>101300</v>
      </c>
      <c r="F89" s="1571" t="s">
        <v>101305</v>
      </c>
      <c r="G89" s="1500" t="s">
        <v>136</v>
      </c>
      <c r="O89" s="1447" t="s">
        <v>101254</v>
      </c>
      <c r="Q89" s="1445">
        <f>IF(Q87="Other",Q88,Q87)</f>
        <v>0</v>
      </c>
      <c r="R89" s="1463">
        <v>0</v>
      </c>
      <c r="S89" s="1445" t="b">
        <v>0</v>
      </c>
      <c r="T89" s="1451">
        <v>0</v>
      </c>
      <c r="AE89" s="1464"/>
      <c r="AF89" s="1466"/>
      <c r="AG89" s="1467"/>
      <c r="AH89" s="1445">
        <v>83</v>
      </c>
      <c r="AI89" s="1445" t="s">
        <v>101078</v>
      </c>
      <c r="AJ89" s="1463" t="str">
        <f t="shared" si="11"/>
        <v/>
      </c>
      <c r="AL89" s="1445" t="str">
        <f t="shared" si="10"/>
        <v>Tenants damage by vandalism exclusion</v>
      </c>
    </row>
    <row r="90" spans="1:38">
      <c r="E90" s="1571" t="s">
        <v>101316</v>
      </c>
      <c r="F90" s="1571" t="s">
        <v>101306</v>
      </c>
      <c r="G90" s="1500"/>
      <c r="Q90" s="1497"/>
      <c r="R90" s="1463">
        <v>50000</v>
      </c>
      <c r="S90" s="1445" t="b">
        <v>1</v>
      </c>
      <c r="T90" s="1451">
        <v>50000</v>
      </c>
      <c r="U90" s="1492" t="s">
        <v>101255</v>
      </c>
      <c r="AE90" s="1464"/>
      <c r="AF90" s="1466"/>
      <c r="AG90" s="1467"/>
      <c r="AH90" s="1445">
        <v>84</v>
      </c>
      <c r="AI90" s="1445" t="s">
        <v>100950</v>
      </c>
      <c r="AJ90" s="1463" t="str">
        <f t="shared" si="11"/>
        <v/>
      </c>
      <c r="AL90" s="1445" t="str">
        <f t="shared" si="10"/>
        <v>Tools aggregate limit</v>
      </c>
    </row>
    <row r="91" spans="1:38">
      <c r="E91" s="1571" t="s">
        <v>101317</v>
      </c>
      <c r="F91" s="1571" t="s">
        <v>101307</v>
      </c>
      <c r="G91" s="1500"/>
      <c r="O91" s="1447" t="s">
        <v>101219</v>
      </c>
      <c r="Q91" s="1503">
        <f>IF(ISNUMBER(Q89)=FALSE,IFERROR(VLOOKUP(Q89,R87:R94,1,FALSE),"Not required"),IF(Q89&gt;R93,R93,IFERROR(VLOOKUP(Q89,R87:R94,1,FALSE),"No match")))</f>
        <v>0</v>
      </c>
      <c r="R91" s="1463">
        <v>100000</v>
      </c>
      <c r="S91" s="1445" t="b">
        <v>1</v>
      </c>
      <c r="T91" s="1451">
        <v>50000</v>
      </c>
      <c r="U91" s="1500" t="b">
        <f>VLOOKUP(Q94,$R$87:$T$94,2,FALSE)</f>
        <v>0</v>
      </c>
      <c r="AE91" s="1464"/>
      <c r="AF91" s="1466"/>
      <c r="AG91" s="1467"/>
      <c r="AH91" s="1445">
        <v>85</v>
      </c>
      <c r="AI91" s="1445" t="s">
        <v>101028</v>
      </c>
      <c r="AJ91" s="1463" t="str">
        <f t="shared" si="11"/>
        <v/>
      </c>
      <c r="AL91" s="1445" t="str">
        <f t="shared" si="10"/>
        <v>Tools single item limit</v>
      </c>
    </row>
    <row r="92" spans="1:38">
      <c r="E92" s="1571" t="s">
        <v>101548</v>
      </c>
      <c r="F92" s="1571" t="s">
        <v>101552</v>
      </c>
      <c r="G92" s="1500" t="s">
        <v>136</v>
      </c>
      <c r="O92" s="1447" t="s">
        <v>101220</v>
      </c>
      <c r="Q92" s="1504">
        <f>MATCH(VLOOKUP(Q89,R87:R94,1,TRUE),R87:R94,0)</f>
        <v>3</v>
      </c>
      <c r="R92" s="1463">
        <v>250000</v>
      </c>
      <c r="S92" s="1445" t="b">
        <v>1</v>
      </c>
      <c r="T92" s="1451">
        <v>50000</v>
      </c>
      <c r="U92" s="1500">
        <f>VLOOKUP(Q94,R87:T94,3,FALSE)</f>
        <v>0</v>
      </c>
      <c r="AE92" s="1464"/>
      <c r="AF92" s="1466"/>
      <c r="AG92" s="1467"/>
      <c r="AH92" s="1445">
        <v>86</v>
      </c>
      <c r="AI92" s="1445" t="s">
        <v>101030</v>
      </c>
      <c r="AJ92" s="1486" t="str">
        <f t="shared" si="11"/>
        <v/>
      </c>
      <c r="AL92" s="1445" t="str">
        <f t="shared" si="10"/>
        <v>Tools co-insurance</v>
      </c>
    </row>
    <row r="93" spans="1:38">
      <c r="E93" s="1571" t="s">
        <v>101301</v>
      </c>
      <c r="F93" s="1571" t="s">
        <v>101303</v>
      </c>
      <c r="G93" s="1500"/>
      <c r="O93" s="1447" t="s">
        <v>101221</v>
      </c>
      <c r="Q93" s="1504" cm="1">
        <f t="array" ref="Q93">INDEX(R87:R94,Q92+1)</f>
        <v>50000</v>
      </c>
      <c r="R93" s="1463">
        <v>500000</v>
      </c>
      <c r="S93" s="1445" t="b">
        <v>1</v>
      </c>
      <c r="T93" s="1451">
        <v>50000</v>
      </c>
      <c r="AE93" s="1464"/>
      <c r="AF93" s="1466"/>
      <c r="AG93" s="1467"/>
      <c r="AH93" s="1445">
        <v>87</v>
      </c>
      <c r="AI93" s="1445" t="s">
        <v>101031</v>
      </c>
      <c r="AJ93" s="1463" t="str">
        <f t="shared" si="11"/>
        <v/>
      </c>
      <c r="AL93" s="1445" t="str">
        <f t="shared" si="10"/>
        <v/>
      </c>
    </row>
    <row r="94" spans="1:38">
      <c r="E94" s="1571" t="s">
        <v>101549</v>
      </c>
      <c r="F94" s="1571" t="s">
        <v>101551</v>
      </c>
      <c r="G94" s="1500" t="s">
        <v>137</v>
      </c>
      <c r="O94" s="1447" t="s">
        <v>101223</v>
      </c>
      <c r="Q94" s="1504">
        <f>IF(Q91="No match",Q93,Q91)</f>
        <v>0</v>
      </c>
      <c r="R94" s="1463" t="s">
        <v>101225</v>
      </c>
      <c r="S94" s="1445" t="b">
        <v>0</v>
      </c>
      <c r="T94" s="1451">
        <v>0</v>
      </c>
      <c r="AE94" s="1464"/>
      <c r="AF94" s="1466"/>
      <c r="AG94" s="1467"/>
      <c r="AH94" s="1445">
        <v>88</v>
      </c>
      <c r="AI94" s="1445" t="s">
        <v>101094</v>
      </c>
      <c r="AJ94" s="1463" t="str">
        <f t="shared" si="11"/>
        <v/>
      </c>
      <c r="AL94" s="1445" t="str">
        <f t="shared" si="10"/>
        <v>Water damage deductible</v>
      </c>
    </row>
    <row r="95" spans="1:38">
      <c r="E95" s="1571" t="s">
        <v>101550</v>
      </c>
      <c r="F95" s="1571" t="s">
        <v>101553</v>
      </c>
      <c r="G95" s="1500" t="s">
        <v>136</v>
      </c>
      <c r="R95" s="1463"/>
      <c r="T95" s="1451"/>
      <c r="AE95" s="1464"/>
      <c r="AF95" s="1466"/>
      <c r="AG95" s="1467"/>
      <c r="AH95" s="1445">
        <v>89</v>
      </c>
      <c r="AI95" s="1445" t="s">
        <v>101096</v>
      </c>
      <c r="AJ95" s="1463" t="str">
        <f t="shared" si="11"/>
        <v/>
      </c>
      <c r="AL95" s="1445" t="str">
        <f t="shared" si="10"/>
        <v>Work damage to stock</v>
      </c>
    </row>
    <row r="96" spans="1:38">
      <c r="E96" s="1571" t="s">
        <v>101302</v>
      </c>
      <c r="F96" s="1571" t="s">
        <v>101304</v>
      </c>
      <c r="G96" s="1500"/>
      <c r="O96" s="1487" t="s">
        <v>101256</v>
      </c>
      <c r="R96" s="1463"/>
      <c r="T96" s="1451"/>
      <c r="AE96" s="1464"/>
      <c r="AF96" s="1466"/>
      <c r="AG96" s="1467"/>
      <c r="AH96" s="1445">
        <v>90</v>
      </c>
      <c r="AI96" s="1445" t="s">
        <v>101098</v>
      </c>
      <c r="AJ96" s="1463" t="str">
        <f t="shared" si="11"/>
        <v/>
      </c>
      <c r="AL96" s="1445" t="str">
        <f t="shared" si="10"/>
        <v>Absolute pollution exclusion endorsement</v>
      </c>
    </row>
    <row r="97" spans="5:38">
      <c r="E97" s="1571" t="s">
        <v>101325</v>
      </c>
      <c r="F97" s="1571" t="s">
        <v>101308</v>
      </c>
      <c r="G97" s="1500"/>
      <c r="O97" s="1489" t="s">
        <v>101086</v>
      </c>
      <c r="Q97" s="1490" t="s">
        <v>101087</v>
      </c>
      <c r="R97" s="1505" t="s">
        <v>101163</v>
      </c>
      <c r="S97" s="1492" t="s">
        <v>101164</v>
      </c>
      <c r="T97" s="1491" t="s">
        <v>101164</v>
      </c>
      <c r="U97" s="1492" t="s">
        <v>101090</v>
      </c>
      <c r="AE97" s="1464"/>
      <c r="AF97" s="1466"/>
      <c r="AG97" s="1467"/>
      <c r="AH97" s="1445">
        <v>91</v>
      </c>
      <c r="AI97" s="1445" t="s">
        <v>101032</v>
      </c>
      <c r="AJ97" s="1463" t="str">
        <f t="shared" si="11"/>
        <v/>
      </c>
      <c r="AL97" s="1445" t="str">
        <f t="shared" si="10"/>
        <v>Products &amp; Completed Operations</v>
      </c>
    </row>
    <row r="98" spans="5:38">
      <c r="E98" s="1571" t="s">
        <v>101318</v>
      </c>
      <c r="F98" s="1571" t="s">
        <v>101309</v>
      </c>
      <c r="G98" s="1500"/>
      <c r="O98" s="1447" t="s">
        <v>101257</v>
      </c>
      <c r="Q98" s="1493">
        <f>C16</f>
        <v>0</v>
      </c>
      <c r="R98" s="1463" t="s">
        <v>101168</v>
      </c>
      <c r="S98" s="1445" t="b">
        <v>0</v>
      </c>
      <c r="T98" s="1451">
        <v>0</v>
      </c>
      <c r="U98" s="1500" t="b">
        <f>IFERROR(VLOOKUP($Q$105,$R$98:$T$108,2,FALSE),FALSE)</f>
        <v>0</v>
      </c>
      <c r="AE98" s="1464"/>
      <c r="AF98" s="1466"/>
      <c r="AG98" s="1467"/>
      <c r="AH98" s="1445">
        <v>92</v>
      </c>
      <c r="AI98" s="1445" t="s">
        <v>100979</v>
      </c>
      <c r="AJ98" s="1463" t="str">
        <f t="shared" si="11"/>
        <v/>
      </c>
      <c r="AL98" s="1445" t="str">
        <f t="shared" si="10"/>
        <v>Care, custody and control</v>
      </c>
    </row>
    <row r="99" spans="5:38">
      <c r="E99" s="1571" t="s">
        <v>101319</v>
      </c>
      <c r="F99" s="1571" t="s">
        <v>101310</v>
      </c>
      <c r="G99" s="1500"/>
      <c r="O99" s="1447" t="s">
        <v>101258</v>
      </c>
      <c r="Q99" s="1454">
        <f>C26</f>
        <v>0</v>
      </c>
      <c r="R99" s="1463">
        <v>0</v>
      </c>
      <c r="S99" s="1445" t="b">
        <v>0</v>
      </c>
      <c r="T99" s="1451">
        <v>0</v>
      </c>
      <c r="U99" s="1500">
        <f>IFERROR(VLOOKUP($Q$105,$R$98:$T$108,3,FALSE),FALSE)</f>
        <v>0</v>
      </c>
      <c r="AE99" s="1464"/>
      <c r="AF99" s="1466"/>
      <c r="AG99" s="1467"/>
      <c r="AH99" s="1445">
        <v>93</v>
      </c>
      <c r="AI99" s="1445" t="s">
        <v>100965</v>
      </c>
      <c r="AJ99" s="1463" t="str">
        <f t="shared" si="11"/>
        <v/>
      </c>
      <c r="AL99" s="1445" t="str">
        <f t="shared" si="10"/>
        <v/>
      </c>
    </row>
    <row r="100" spans="5:38">
      <c r="E100" s="1571" t="s">
        <v>101320</v>
      </c>
      <c r="F100" s="1571" t="s">
        <v>101311</v>
      </c>
      <c r="G100" s="1500"/>
      <c r="O100" s="1447" t="s">
        <v>101259</v>
      </c>
      <c r="Q100" s="1445">
        <f>IF(Q98="Other",Q99,Q98)</f>
        <v>0</v>
      </c>
      <c r="R100" s="1463">
        <v>25000</v>
      </c>
      <c r="S100" s="1445" t="b">
        <v>1</v>
      </c>
      <c r="T100" s="1451">
        <v>25000</v>
      </c>
      <c r="AE100" s="1464"/>
      <c r="AF100" s="1466"/>
      <c r="AG100" s="1467"/>
      <c r="AH100" s="1445">
        <v>94</v>
      </c>
      <c r="AI100" s="1445" t="s">
        <v>101113</v>
      </c>
      <c r="AJ100" s="1463" t="str">
        <f t="shared" si="11"/>
        <v/>
      </c>
      <c r="AL100" s="1445" t="str">
        <f t="shared" si="10"/>
        <v>Condominium special assessment</v>
      </c>
    </row>
    <row r="101" spans="5:38">
      <c r="E101" s="1571" t="s">
        <v>101321</v>
      </c>
      <c r="F101" s="1571" t="s">
        <v>101312</v>
      </c>
      <c r="G101" s="1500" t="s">
        <v>136</v>
      </c>
      <c r="Q101" s="1497"/>
      <c r="R101" s="1463">
        <v>50000</v>
      </c>
      <c r="S101" s="1445" t="b">
        <v>1</v>
      </c>
      <c r="T101" s="1451">
        <v>50000</v>
      </c>
      <c r="AE101" s="1464"/>
      <c r="AF101" s="1466"/>
      <c r="AG101" s="1467"/>
      <c r="AH101" s="1445">
        <v>95</v>
      </c>
      <c r="AI101" s="1445" t="s">
        <v>101117</v>
      </c>
      <c r="AJ101" s="1463" t="str">
        <f t="shared" si="11"/>
        <v/>
      </c>
      <c r="AL101" s="1445" t="str">
        <f t="shared" si="10"/>
        <v>Contingent wrap-up liability including diff in conditions</v>
      </c>
    </row>
    <row r="102" spans="5:38">
      <c r="E102" s="1571" t="s">
        <v>101322</v>
      </c>
      <c r="F102" s="1571" t="s">
        <v>101313</v>
      </c>
      <c r="G102" s="1500" t="s">
        <v>137</v>
      </c>
      <c r="O102" s="1447" t="s">
        <v>101219</v>
      </c>
      <c r="Q102" s="1503">
        <f>IF(ISNUMBER(Q100)=FALSE,IFERROR(VLOOKUP(Q100,R98:R108,1,FALSE),"Not required"),IF(Q100&gt;R107,R107,IFERROR(VLOOKUP(Q100,R98:R108,1,FALSE),"No match")))</f>
        <v>0</v>
      </c>
      <c r="R102" s="1463">
        <v>100000</v>
      </c>
      <c r="S102" s="1445" t="b">
        <v>1</v>
      </c>
      <c r="T102" s="1451">
        <v>100000</v>
      </c>
      <c r="AE102" s="1464"/>
      <c r="AF102" s="1466"/>
      <c r="AG102" s="1467"/>
      <c r="AH102" s="1445">
        <v>96</v>
      </c>
      <c r="AI102" s="1445" t="s">
        <v>101121</v>
      </c>
      <c r="AJ102" s="1463" t="str">
        <f t="shared" si="11"/>
        <v/>
      </c>
      <c r="AL102" s="1445" t="str">
        <f t="shared" si="10"/>
        <v>Contingent wrap-up liability including diff in deductibles</v>
      </c>
    </row>
    <row r="103" spans="5:38">
      <c r="E103" s="1571" t="s">
        <v>101323</v>
      </c>
      <c r="F103" s="1571" t="s">
        <v>101314</v>
      </c>
      <c r="G103" s="1500"/>
      <c r="O103" s="1447" t="s">
        <v>101220</v>
      </c>
      <c r="Q103" s="1504">
        <f>MATCH(VLOOKUP(Q100,R98:R108,1,TRUE),R98:R108,0)</f>
        <v>2</v>
      </c>
      <c r="R103" s="1463">
        <v>250000</v>
      </c>
      <c r="S103" s="1445" t="b">
        <v>1</v>
      </c>
      <c r="T103" s="1451">
        <v>250000</v>
      </c>
      <c r="AE103" s="1464"/>
      <c r="AF103" s="1466"/>
      <c r="AG103" s="1467"/>
      <c r="AH103" s="1445">
        <v>97</v>
      </c>
      <c r="AI103" s="1445" t="s">
        <v>100973</v>
      </c>
      <c r="AJ103" s="1463" t="str">
        <f t="shared" si="11"/>
        <v/>
      </c>
      <c r="AL103" s="1445" t="str">
        <f t="shared" si="10"/>
        <v>Contractors Errors &amp; Omissions</v>
      </c>
    </row>
    <row r="104" spans="5:38">
      <c r="E104" s="1571" t="s">
        <v>101324</v>
      </c>
      <c r="F104" s="1571" t="s">
        <v>101315</v>
      </c>
      <c r="G104" s="1500"/>
      <c r="O104" s="1447" t="s">
        <v>101221</v>
      </c>
      <c r="Q104" s="1504" cm="1">
        <f t="array" ref="Q104">INDEX(R98:R108,Q103+1)</f>
        <v>25000</v>
      </c>
      <c r="R104" s="1463">
        <v>500000</v>
      </c>
      <c r="S104" s="1445" t="b">
        <v>1</v>
      </c>
      <c r="T104" s="1451">
        <v>500000</v>
      </c>
      <c r="AE104" s="1464"/>
      <c r="AF104" s="1466"/>
      <c r="AG104" s="1467"/>
      <c r="AH104" s="1445">
        <v>98</v>
      </c>
      <c r="AI104" s="1445" t="s">
        <v>101128</v>
      </c>
      <c r="AJ104" s="1463" t="str">
        <f t="shared" si="11"/>
        <v/>
      </c>
      <c r="AL104" s="1445" t="str">
        <f t="shared" si="10"/>
        <v>Excess liability</v>
      </c>
    </row>
    <row r="105" spans="5:38">
      <c r="E105" s="1571" t="s">
        <v>101107</v>
      </c>
      <c r="F105" s="1571" t="s">
        <v>101108</v>
      </c>
      <c r="G105" s="1500" t="s">
        <v>136</v>
      </c>
      <c r="O105" s="1447" t="s">
        <v>101223</v>
      </c>
      <c r="Q105" s="1504">
        <f>IF(Q102="No match",Q104,Q102)</f>
        <v>0</v>
      </c>
      <c r="R105" s="1463">
        <v>1000000</v>
      </c>
      <c r="S105" s="1445" t="b">
        <v>1</v>
      </c>
      <c r="T105" s="1451">
        <v>500000</v>
      </c>
      <c r="AE105" s="1464"/>
      <c r="AF105" s="1466"/>
      <c r="AG105" s="1467"/>
      <c r="AH105" s="1445">
        <v>99</v>
      </c>
      <c r="AI105" s="1445" t="s">
        <v>101131</v>
      </c>
      <c r="AJ105" s="1463" t="str">
        <f t="shared" si="11"/>
        <v/>
      </c>
      <c r="AL105" s="1445" t="str">
        <f t="shared" si="10"/>
        <v>Damage from Blasting, Pile Driving, Removal or Weakening of Support</v>
      </c>
    </row>
    <row r="106" spans="5:38">
      <c r="E106" s="1571" t="s">
        <v>101110</v>
      </c>
      <c r="F106" s="1571" t="s">
        <v>101111</v>
      </c>
      <c r="G106" s="1500">
        <v>4</v>
      </c>
      <c r="R106" s="1463">
        <v>2000000</v>
      </c>
      <c r="S106" s="1445" t="b">
        <v>1</v>
      </c>
      <c r="T106" s="1451">
        <v>500000</v>
      </c>
      <c r="AE106" s="1464"/>
      <c r="AF106" s="1466"/>
      <c r="AG106" s="1467"/>
      <c r="AH106" s="1445">
        <v>100</v>
      </c>
      <c r="AI106" s="1445" t="s">
        <v>101133</v>
      </c>
      <c r="AJ106" s="1463" t="str">
        <f t="shared" si="11"/>
        <v/>
      </c>
      <c r="AL106" s="1445" t="str">
        <f t="shared" si="10"/>
        <v>Elevator and Hoist collision</v>
      </c>
    </row>
    <row r="107" spans="5:38">
      <c r="E107" s="1571" t="s">
        <v>101114</v>
      </c>
      <c r="F107" s="1571" t="s">
        <v>101115</v>
      </c>
      <c r="G107" s="1500" t="s">
        <v>136</v>
      </c>
      <c r="R107" s="1463">
        <v>5000000</v>
      </c>
      <c r="S107" s="1445" t="b">
        <v>1</v>
      </c>
      <c r="T107" s="1451">
        <v>500000</v>
      </c>
      <c r="AH107" s="1445">
        <v>101</v>
      </c>
      <c r="AI107" s="1445" t="s">
        <v>101034</v>
      </c>
      <c r="AJ107" s="1463" t="str">
        <f t="shared" si="11"/>
        <v/>
      </c>
      <c r="AL107" s="1445" t="str">
        <f t="shared" si="10"/>
        <v>Employee benefits liability</v>
      </c>
    </row>
    <row r="108" spans="5:38">
      <c r="E108" s="1571" t="s">
        <v>101118</v>
      </c>
      <c r="F108" s="1571" t="s">
        <v>101119</v>
      </c>
      <c r="G108" s="1500" t="s">
        <v>136</v>
      </c>
      <c r="R108" s="1463" t="s">
        <v>101225</v>
      </c>
      <c r="S108" s="1445" t="b">
        <v>0</v>
      </c>
      <c r="T108" s="1451">
        <v>0</v>
      </c>
      <c r="AH108" s="1445">
        <v>102</v>
      </c>
      <c r="AI108" s="1445" t="s">
        <v>101036</v>
      </c>
      <c r="AJ108" s="1463" t="str">
        <f t="shared" si="11"/>
        <v/>
      </c>
      <c r="AL108" s="1445" t="str">
        <f t="shared" si="10"/>
        <v>Employer's liability</v>
      </c>
    </row>
    <row r="109" spans="5:38">
      <c r="E109" s="1571" t="s">
        <v>101558</v>
      </c>
      <c r="F109" s="1571" t="s">
        <v>101559</v>
      </c>
      <c r="G109" s="1500">
        <v>0</v>
      </c>
      <c r="T109" s="1451"/>
      <c r="AH109" s="1445">
        <v>103</v>
      </c>
      <c r="AI109" s="1445" t="s">
        <v>101037</v>
      </c>
      <c r="AJ109" s="1463" t="str">
        <f t="shared" si="11"/>
        <v/>
      </c>
      <c r="AL109" s="1445" t="str">
        <f t="shared" si="10"/>
        <v>Failure to perform</v>
      </c>
    </row>
    <row r="110" spans="5:38">
      <c r="E110" s="1571" t="s">
        <v>101072</v>
      </c>
      <c r="F110" s="1571" t="s">
        <v>101073</v>
      </c>
      <c r="G110" s="1500">
        <v>950000</v>
      </c>
      <c r="T110" s="1451"/>
      <c r="AH110" s="1445">
        <v>104</v>
      </c>
      <c r="AI110" s="1445" t="s">
        <v>100969</v>
      </c>
      <c r="AJ110" s="1463" t="str">
        <f t="shared" si="11"/>
        <v/>
      </c>
      <c r="AL110" s="1445" t="str">
        <f t="shared" si="10"/>
        <v>Faulty workmanship</v>
      </c>
    </row>
    <row r="111" spans="5:38">
      <c r="E111" s="1571" t="s">
        <v>101082</v>
      </c>
      <c r="F111" s="1571" t="s">
        <v>101083</v>
      </c>
      <c r="G111" s="1500">
        <v>5000</v>
      </c>
      <c r="O111" s="1487" t="s">
        <v>101260</v>
      </c>
      <c r="R111" s="1451"/>
      <c r="T111" s="1451"/>
      <c r="AH111" s="1445">
        <v>105</v>
      </c>
      <c r="AI111" s="1445" t="s">
        <v>101139</v>
      </c>
      <c r="AJ111" s="1463" t="str">
        <f t="shared" si="11"/>
        <v/>
      </c>
      <c r="AL111" s="1445" t="str">
        <f t="shared" si="10"/>
        <v>Forest and Prairie Fire Fighting Expense</v>
      </c>
    </row>
    <row r="112" spans="5:38">
      <c r="E112" s="1571" t="s">
        <v>101344</v>
      </c>
      <c r="F112" s="1571" t="s">
        <v>101345</v>
      </c>
      <c r="G112" s="1500">
        <v>60000</v>
      </c>
      <c r="O112" s="1489" t="s">
        <v>101086</v>
      </c>
      <c r="Q112" s="1490" t="s">
        <v>101087</v>
      </c>
      <c r="R112" s="1491" t="s">
        <v>101163</v>
      </c>
      <c r="S112" s="1492" t="s">
        <v>101164</v>
      </c>
      <c r="T112" s="1491" t="s">
        <v>101164</v>
      </c>
      <c r="U112" s="1492" t="s">
        <v>101090</v>
      </c>
      <c r="AH112" s="1445">
        <v>106</v>
      </c>
      <c r="AI112" s="1445" t="s">
        <v>100975</v>
      </c>
      <c r="AJ112" s="1463" t="str">
        <f t="shared" si="11"/>
        <v/>
      </c>
      <c r="AL112" s="1445" t="str">
        <f t="shared" si="10"/>
        <v>Fungi and fungal derivatives</v>
      </c>
    </row>
    <row r="113" spans="5:38">
      <c r="E113" s="1571" t="s">
        <v>101099</v>
      </c>
      <c r="F113" s="1571" t="s">
        <v>101100</v>
      </c>
      <c r="G113" s="1500" t="s">
        <v>101101</v>
      </c>
      <c r="O113" s="1447" t="s">
        <v>101261</v>
      </c>
      <c r="Q113" s="1508">
        <f>C11</f>
        <v>0</v>
      </c>
      <c r="R113" s="1451" t="s">
        <v>101168</v>
      </c>
      <c r="S113" s="1445" t="b">
        <v>0</v>
      </c>
      <c r="T113" s="1451">
        <v>0</v>
      </c>
      <c r="U113" s="1501" t="b">
        <f>IFERROR(VLOOKUP(Q124,$R$113:$T$121,2,FALSE),FALSE)</f>
        <v>0</v>
      </c>
      <c r="AH113" s="1445">
        <v>107</v>
      </c>
      <c r="AI113" s="1445" t="s">
        <v>101039</v>
      </c>
      <c r="AJ113" s="1463" t="str">
        <f t="shared" si="11"/>
        <v/>
      </c>
      <c r="AL113" s="1445" t="str">
        <f t="shared" si="10"/>
        <v/>
      </c>
    </row>
    <row r="114" spans="5:38">
      <c r="E114" s="1571" t="s">
        <v>101346</v>
      </c>
      <c r="F114" s="1571" t="s">
        <v>101023</v>
      </c>
      <c r="G114" s="1500"/>
      <c r="O114" s="1447" t="s">
        <v>101160</v>
      </c>
      <c r="Q114" s="1508">
        <f>C12</f>
        <v>0</v>
      </c>
      <c r="R114" s="1451" t="s">
        <v>101225</v>
      </c>
      <c r="S114" s="1445" t="b">
        <v>0</v>
      </c>
      <c r="T114" s="1451">
        <v>0</v>
      </c>
      <c r="U114" s="1501">
        <f>IFERROR(VLOOKUP(Q124,$R$113:$T$121,3,FALSE),FALSE)</f>
        <v>0</v>
      </c>
      <c r="AH114" s="1445">
        <v>108</v>
      </c>
      <c r="AI114" s="1445" t="s">
        <v>101143</v>
      </c>
      <c r="AJ114" s="1463" t="str">
        <f t="shared" si="11"/>
        <v/>
      </c>
      <c r="AL114" s="1445" t="str">
        <f t="shared" si="10"/>
        <v>Umbrella liability</v>
      </c>
    </row>
    <row r="115" spans="5:38">
      <c r="E115" s="1571" t="s">
        <v>101347</v>
      </c>
      <c r="F115" s="1571" t="s">
        <v>101001</v>
      </c>
      <c r="G115" s="1500" t="s">
        <v>101101</v>
      </c>
      <c r="O115" s="1447" t="s">
        <v>101162</v>
      </c>
      <c r="Q115" s="1508">
        <f>C13</f>
        <v>0</v>
      </c>
      <c r="R115" s="1451">
        <v>0</v>
      </c>
      <c r="S115" s="1445" t="b">
        <v>0</v>
      </c>
      <c r="T115" s="1451">
        <v>0</v>
      </c>
      <c r="U115" s="1506"/>
      <c r="AH115" s="1445">
        <v>109</v>
      </c>
      <c r="AI115" s="1445" t="s">
        <v>101145</v>
      </c>
      <c r="AJ115" s="1463" t="str">
        <f t="shared" si="11"/>
        <v/>
      </c>
      <c r="AL115" s="1445" t="str">
        <f t="shared" si="10"/>
        <v>Wrap-up liability</v>
      </c>
    </row>
    <row r="116" spans="5:38">
      <c r="E116" s="1571" t="s">
        <v>101370</v>
      </c>
      <c r="F116" s="1571" t="s">
        <v>101371</v>
      </c>
      <c r="G116" s="1500"/>
      <c r="O116" s="1447" t="s">
        <v>101166</v>
      </c>
      <c r="Q116" s="1508">
        <f>C14</f>
        <v>0</v>
      </c>
      <c r="R116" s="1463">
        <v>2500</v>
      </c>
      <c r="S116" s="1445" t="b">
        <v>1</v>
      </c>
      <c r="T116" s="1451">
        <v>5000</v>
      </c>
      <c r="AH116" s="1445">
        <v>110</v>
      </c>
      <c r="AI116" s="1445" t="s">
        <v>101148</v>
      </c>
      <c r="AJ116" s="1463" t="str">
        <f t="shared" si="11"/>
        <v/>
      </c>
      <c r="AL116" s="1445" t="str">
        <f t="shared" si="10"/>
        <v/>
      </c>
    </row>
    <row r="117" spans="5:38">
      <c r="E117" s="1571" t="s">
        <v>101103</v>
      </c>
      <c r="F117" s="1571" t="s">
        <v>101104</v>
      </c>
      <c r="G117" s="1500" t="s">
        <v>101175</v>
      </c>
      <c r="O117" s="1447" t="s">
        <v>101170</v>
      </c>
      <c r="Q117" s="1508">
        <f>C15</f>
        <v>0</v>
      </c>
      <c r="R117" s="1463">
        <v>5000</v>
      </c>
      <c r="S117" s="1445" t="b">
        <v>1</v>
      </c>
      <c r="T117" s="1451">
        <v>5000</v>
      </c>
      <c r="AH117" s="1445">
        <v>111</v>
      </c>
      <c r="AI117" s="1445" t="s">
        <v>100977</v>
      </c>
      <c r="AJ117" s="1463" t="str">
        <f t="shared" si="11"/>
        <v/>
      </c>
      <c r="AL117" s="1445" t="str">
        <f t="shared" si="10"/>
        <v>Limited Pollution Liability</v>
      </c>
    </row>
    <row r="118" spans="5:38">
      <c r="E118" s="1571" t="s">
        <v>101348</v>
      </c>
      <c r="F118" s="1571" t="s">
        <v>101349</v>
      </c>
      <c r="G118" s="1500"/>
      <c r="R118" s="1463">
        <v>10000</v>
      </c>
      <c r="S118" s="1445" t="b">
        <v>1</v>
      </c>
      <c r="T118" s="1451">
        <v>10000</v>
      </c>
      <c r="U118" s="1509"/>
      <c r="V118" s="1509"/>
      <c r="AH118" s="1445">
        <v>112</v>
      </c>
      <c r="AI118" s="1445" t="s">
        <v>101041</v>
      </c>
      <c r="AJ118" s="1463" t="str">
        <f t="shared" si="11"/>
        <v/>
      </c>
      <c r="AL118" s="1445" t="str">
        <f t="shared" si="10"/>
        <v/>
      </c>
    </row>
    <row r="119" spans="5:38">
      <c r="E119" s="1571" t="s">
        <v>101350</v>
      </c>
      <c r="F119" s="1571" t="s">
        <v>101351</v>
      </c>
      <c r="G119" s="1500">
        <v>2500</v>
      </c>
      <c r="O119" s="1447" t="s">
        <v>101262</v>
      </c>
      <c r="Q119" s="1506">
        <f>SUM(Q114:Q117)</f>
        <v>0</v>
      </c>
      <c r="R119" s="1463">
        <v>50000</v>
      </c>
      <c r="S119" s="1445" t="b">
        <v>1</v>
      </c>
      <c r="T119" s="1451">
        <v>10000</v>
      </c>
      <c r="AH119" s="1445">
        <v>113</v>
      </c>
      <c r="AI119" s="1445" t="s">
        <v>101049</v>
      </c>
      <c r="AJ119" s="1463" t="str">
        <f t="shared" si="11"/>
        <v/>
      </c>
      <c r="AL119" s="1445" t="str">
        <f t="shared" si="10"/>
        <v/>
      </c>
    </row>
    <row r="120" spans="5:38">
      <c r="E120" s="1571" t="s">
        <v>101362</v>
      </c>
      <c r="F120" s="1571" t="s">
        <v>101076</v>
      </c>
      <c r="G120" s="1500"/>
      <c r="R120" s="1463">
        <v>100000</v>
      </c>
      <c r="S120" s="1445" t="b">
        <v>1</v>
      </c>
      <c r="T120" s="1451">
        <v>10000</v>
      </c>
      <c r="AH120" s="1445">
        <v>114</v>
      </c>
      <c r="AI120" s="1445" t="s">
        <v>101043</v>
      </c>
      <c r="AJ120" s="1463" t="str">
        <f t="shared" si="11"/>
        <v/>
      </c>
      <c r="AL120" s="1445" t="str">
        <f t="shared" si="10"/>
        <v/>
      </c>
    </row>
    <row r="121" spans="5:38">
      <c r="O121" s="1447" t="s">
        <v>101219</v>
      </c>
      <c r="Q121" s="1503">
        <f>IF(Q119&gt;R121,R121,IFERROR(VLOOKUP(Q119,R113:R121,1,FALSE),"No match"))</f>
        <v>0</v>
      </c>
      <c r="R121" s="1463">
        <v>250000</v>
      </c>
      <c r="S121" s="1445" t="b">
        <v>1</v>
      </c>
      <c r="T121" s="1451">
        <v>10000</v>
      </c>
      <c r="AH121" s="1445">
        <v>115</v>
      </c>
      <c r="AI121" s="1445" t="s">
        <v>101044</v>
      </c>
      <c r="AJ121" s="1463" t="str">
        <f t="shared" si="11"/>
        <v/>
      </c>
      <c r="AL121" s="1445" t="str">
        <f t="shared" si="10"/>
        <v/>
      </c>
    </row>
    <row r="122" spans="5:38">
      <c r="O122" s="1447" t="s">
        <v>101220</v>
      </c>
      <c r="Q122" s="1504">
        <f>MATCH(VLOOKUP(Q119,R113:R121,1,TRUE),R113:R121,0)</f>
        <v>3</v>
      </c>
      <c r="AH122" s="1445">
        <v>116</v>
      </c>
      <c r="AI122" s="1445" t="s">
        <v>101046</v>
      </c>
      <c r="AJ122" s="1463" t="str">
        <f t="shared" si="11"/>
        <v/>
      </c>
      <c r="AL122" s="1445" t="str">
        <f t="shared" si="10"/>
        <v/>
      </c>
    </row>
    <row r="123" spans="5:38">
      <c r="O123" s="1447" t="s">
        <v>101221</v>
      </c>
      <c r="Q123" s="1504" cm="1">
        <f t="array" ref="Q123">INDEX(R113:R121,Q122+1)</f>
        <v>2500</v>
      </c>
      <c r="T123" s="1463"/>
      <c r="U123" s="1451"/>
      <c r="AH123" s="1445">
        <v>117</v>
      </c>
      <c r="AI123" s="1445" t="s">
        <v>101047</v>
      </c>
      <c r="AJ123" s="1463" t="str">
        <f t="shared" si="11"/>
        <v/>
      </c>
      <c r="AL123" s="1445" t="str">
        <f t="shared" si="10"/>
        <v/>
      </c>
    </row>
    <row r="124" spans="5:38">
      <c r="O124" s="1447" t="s">
        <v>101223</v>
      </c>
      <c r="Q124" s="1504">
        <f>IF(Q121="No match",Q123,Q121)</f>
        <v>0</v>
      </c>
      <c r="T124" s="1463"/>
      <c r="AH124" s="1445">
        <v>118</v>
      </c>
      <c r="AI124" s="1445" t="s">
        <v>101173</v>
      </c>
      <c r="AJ124" s="1463" t="str">
        <f t="shared" si="11"/>
        <v/>
      </c>
      <c r="AL124" s="1445" t="str">
        <f t="shared" si="10"/>
        <v>Pandemic exclusion</v>
      </c>
    </row>
    <row r="125" spans="5:38">
      <c r="AH125" s="1445">
        <v>119</v>
      </c>
      <c r="AI125" s="1445" t="s">
        <v>101052</v>
      </c>
      <c r="AJ125" s="1463" t="str">
        <f t="shared" si="11"/>
        <v/>
      </c>
      <c r="AL125" s="1445" t="str">
        <f t="shared" si="10"/>
        <v/>
      </c>
    </row>
    <row r="126" spans="5:38">
      <c r="AH126" s="1445">
        <v>120</v>
      </c>
      <c r="AI126" s="1445" t="s">
        <v>101177</v>
      </c>
      <c r="AJ126" s="1463" t="str">
        <f t="shared" si="11"/>
        <v/>
      </c>
      <c r="AL126" s="1445" t="str">
        <f t="shared" si="10"/>
        <v/>
      </c>
    </row>
    <row r="127" spans="5:38">
      <c r="O127" s="1487" t="s">
        <v>101365</v>
      </c>
      <c r="R127" s="1451"/>
      <c r="T127" s="1451"/>
      <c r="AH127" s="1445">
        <v>121</v>
      </c>
      <c r="AI127" s="1445" t="s">
        <v>101179</v>
      </c>
      <c r="AJ127" s="1463" t="str">
        <f t="shared" si="11"/>
        <v/>
      </c>
      <c r="AL127" s="1445" t="str">
        <f t="shared" si="10"/>
        <v>Riggers Liability / Hook Coverage</v>
      </c>
    </row>
    <row r="128" spans="5:38">
      <c r="O128" s="1489" t="s">
        <v>101086</v>
      </c>
      <c r="Q128" s="1490" t="s">
        <v>101087</v>
      </c>
      <c r="R128" s="1491" t="s">
        <v>101088</v>
      </c>
      <c r="S128" s="1492" t="s">
        <v>101374</v>
      </c>
      <c r="T128" s="1491"/>
      <c r="U128" s="1492" t="s">
        <v>101090</v>
      </c>
      <c r="AH128" s="1445">
        <v>122</v>
      </c>
      <c r="AI128" s="1445" t="s">
        <v>101182</v>
      </c>
      <c r="AJ128" s="1463" t="str">
        <f t="shared" si="11"/>
        <v/>
      </c>
      <c r="AL128" s="1445" t="str">
        <f t="shared" si="10"/>
        <v>Rip and Tear</v>
      </c>
    </row>
    <row r="129" spans="15:38">
      <c r="O129" s="1447" t="s">
        <v>101369</v>
      </c>
      <c r="Q129" s="1495">
        <f>C80</f>
        <v>0</v>
      </c>
      <c r="R129" s="1451" t="s">
        <v>101372</v>
      </c>
      <c r="S129" s="1445" t="s">
        <v>136</v>
      </c>
      <c r="T129" s="1451"/>
      <c r="U129" s="1494" t="str">
        <f>IFERROR(VLOOKUP(Q129,R129:S131,2,FALSE),"No")</f>
        <v>No</v>
      </c>
      <c r="AH129" s="1445">
        <v>123</v>
      </c>
      <c r="AI129" s="1445" t="s">
        <v>100982</v>
      </c>
      <c r="AJ129" s="1463" t="str">
        <f t="shared" si="11"/>
        <v/>
      </c>
      <c r="AL129" s="1445" t="str">
        <f t="shared" si="10"/>
        <v/>
      </c>
    </row>
    <row r="130" spans="15:38">
      <c r="R130" s="1451" t="s">
        <v>101373</v>
      </c>
      <c r="S130" s="1445" t="s">
        <v>136</v>
      </c>
      <c r="T130" s="1451"/>
      <c r="AH130" s="1445">
        <v>124</v>
      </c>
      <c r="AI130" s="1445" t="s">
        <v>101185</v>
      </c>
      <c r="AJ130" s="1463" t="str">
        <f t="shared" si="11"/>
        <v/>
      </c>
      <c r="AL130" s="1445" t="str">
        <f t="shared" si="10"/>
        <v>Voluntary property damage</v>
      </c>
    </row>
    <row r="131" spans="15:38">
      <c r="R131" s="1451" t="s">
        <v>101168</v>
      </c>
      <c r="S131" s="1445" t="s">
        <v>137</v>
      </c>
      <c r="AH131" s="1445">
        <v>125</v>
      </c>
      <c r="AI131" s="1445" t="s">
        <v>101188</v>
      </c>
      <c r="AJ131" s="1463" t="str">
        <f t="shared" si="11"/>
        <v/>
      </c>
      <c r="AL131" s="1445" t="str">
        <f t="shared" si="10"/>
        <v>Additional property damage exclusion</v>
      </c>
    </row>
    <row r="132" spans="15:38">
      <c r="AH132" s="1445">
        <v>126</v>
      </c>
      <c r="AI132" s="1445" t="s">
        <v>101054</v>
      </c>
      <c r="AJ132" s="1463" t="str">
        <f t="shared" si="11"/>
        <v/>
      </c>
      <c r="AL132" s="1445" t="str">
        <f t="shared" si="10"/>
        <v>Extra expense</v>
      </c>
    </row>
    <row r="133" spans="15:38">
      <c r="O133" s="1487" t="s">
        <v>101366</v>
      </c>
      <c r="R133" s="1451"/>
      <c r="T133" s="1451"/>
      <c r="AH133" s="1445">
        <v>127</v>
      </c>
      <c r="AI133" s="1445" t="s">
        <v>101193</v>
      </c>
      <c r="AJ133" s="1463" t="str">
        <f t="shared" si="11"/>
        <v/>
      </c>
      <c r="AL133" s="1445" t="str">
        <f t="shared" si="10"/>
        <v>Contingent loss of income</v>
      </c>
    </row>
    <row r="134" spans="15:38">
      <c r="O134" s="1489" t="s">
        <v>101086</v>
      </c>
      <c r="Q134" s="1490" t="s">
        <v>101087</v>
      </c>
      <c r="R134" s="1491" t="s">
        <v>101088</v>
      </c>
      <c r="S134" s="1492"/>
      <c r="T134" s="1491" t="s">
        <v>101089</v>
      </c>
      <c r="U134" s="1492" t="s">
        <v>101090</v>
      </c>
      <c r="AH134" s="1445">
        <v>128</v>
      </c>
      <c r="AI134" s="1445" t="s">
        <v>101195</v>
      </c>
      <c r="AJ134" s="1463" t="str">
        <f t="shared" si="11"/>
        <v/>
      </c>
      <c r="AL134" s="1445" t="str">
        <f t="shared" si="10"/>
        <v>Basic Rental income</v>
      </c>
    </row>
    <row r="135" spans="15:38">
      <c r="O135" s="1447" t="s">
        <v>101366</v>
      </c>
      <c r="Q135" s="1495">
        <f>C78</f>
        <v>0</v>
      </c>
      <c r="R135" s="1451"/>
      <c r="T135" s="1451"/>
      <c r="U135" s="1494" t="str">
        <f>IF(Q135="Include","Yes","No")</f>
        <v>No</v>
      </c>
      <c r="AH135" s="1445">
        <v>129</v>
      </c>
      <c r="AI135" s="1445" t="s">
        <v>101197</v>
      </c>
      <c r="AJ135" s="1463" t="str">
        <f t="shared" si="11"/>
        <v/>
      </c>
      <c r="AL135" s="1445" t="str">
        <f t="shared" si="10"/>
        <v/>
      </c>
    </row>
    <row r="136" spans="15:38">
      <c r="AH136" s="1445">
        <v>130</v>
      </c>
      <c r="AI136" s="1445" t="s">
        <v>101199</v>
      </c>
      <c r="AJ136" s="1463" t="str">
        <f t="shared" si="11"/>
        <v/>
      </c>
      <c r="AL136" s="1445" t="str">
        <f t="shared" ref="AL136:AL199" si="12">IF(ISERROR(VLOOKUP(AI136,$AF$6:$AF$1000,1,FALSE))=TRUE,AI136,"")</f>
        <v>Loss of earnings</v>
      </c>
    </row>
    <row r="137" spans="15:38">
      <c r="O137" s="1487" t="s">
        <v>101367</v>
      </c>
      <c r="R137" s="1451"/>
      <c r="T137" s="1451"/>
      <c r="AH137" s="1445">
        <v>131</v>
      </c>
      <c r="AI137" s="1445" t="s">
        <v>101200</v>
      </c>
      <c r="AJ137" s="1463" t="str">
        <f t="shared" si="11"/>
        <v/>
      </c>
      <c r="AL137" s="1445" t="str">
        <f t="shared" si="12"/>
        <v>Profits</v>
      </c>
    </row>
    <row r="138" spans="15:38">
      <c r="O138" s="1489" t="s">
        <v>101086</v>
      </c>
      <c r="Q138" s="1490" t="s">
        <v>101087</v>
      </c>
      <c r="R138" s="1491" t="s">
        <v>101088</v>
      </c>
      <c r="S138" s="1492"/>
      <c r="T138" s="1491" t="s">
        <v>101089</v>
      </c>
      <c r="U138" s="1492" t="s">
        <v>101090</v>
      </c>
      <c r="AH138" s="1445">
        <v>132</v>
      </c>
      <c r="AI138" s="1445" t="s">
        <v>101202</v>
      </c>
      <c r="AJ138" s="1463" t="str">
        <f t="shared" si="11"/>
        <v/>
      </c>
      <c r="AL138" s="1445" t="str">
        <f t="shared" si="12"/>
        <v>Actual Loss Sustained</v>
      </c>
    </row>
    <row r="139" spans="15:38">
      <c r="O139" s="1447" t="s">
        <v>101368</v>
      </c>
      <c r="Q139" s="1495">
        <f>C79</f>
        <v>0</v>
      </c>
      <c r="R139" s="1451"/>
      <c r="T139" s="1451"/>
      <c r="U139" s="1494" t="str">
        <f>IF(Q139="Include","Yes","No")</f>
        <v>No</v>
      </c>
      <c r="AH139" s="1445">
        <v>133</v>
      </c>
      <c r="AI139" s="1445" t="s">
        <v>101058</v>
      </c>
      <c r="AJ139" s="1463" t="str">
        <f t="shared" si="11"/>
        <v/>
      </c>
      <c r="AL139" s="1445" t="str">
        <f t="shared" si="12"/>
        <v>Computer fraud</v>
      </c>
    </row>
    <row r="140" spans="15:38">
      <c r="AH140" s="1445">
        <v>134</v>
      </c>
      <c r="AI140" s="1445" t="s">
        <v>101060</v>
      </c>
      <c r="AJ140" s="1463" t="str">
        <f t="shared" si="11"/>
        <v/>
      </c>
      <c r="AL140" s="1445" t="str">
        <f t="shared" si="12"/>
        <v>Credit Card Forgery</v>
      </c>
    </row>
    <row r="141" spans="15:38">
      <c r="O141" s="1487" t="s">
        <v>101349</v>
      </c>
      <c r="R141" s="1451"/>
      <c r="T141" s="1451"/>
      <c r="AH141" s="1445">
        <v>135</v>
      </c>
      <c r="AI141" s="1445" t="s">
        <v>101062</v>
      </c>
      <c r="AJ141" s="1463" t="str">
        <f t="shared" ref="AJ141:AJ204" si="13">IFERROR(IF($AJ$7&lt;&gt;"Quote","",IF(VLOOKUP(AI141,$AF$6:$AG$129,2,FALSE)=0,"-",VLOOKUP(AI141,$AF$6:$AG$129,2,FALSE))),"-")</f>
        <v/>
      </c>
      <c r="AL141" s="1445" t="str">
        <f t="shared" si="12"/>
        <v>Depositors forgery</v>
      </c>
    </row>
    <row r="142" spans="15:38">
      <c r="O142" s="1489" t="s">
        <v>101086</v>
      </c>
      <c r="Q142" s="1490" t="s">
        <v>101087</v>
      </c>
      <c r="R142" s="1491" t="s">
        <v>101088</v>
      </c>
      <c r="S142" s="1492"/>
      <c r="T142" s="1491" t="s">
        <v>101089</v>
      </c>
      <c r="U142" s="1492" t="s">
        <v>101090</v>
      </c>
      <c r="AH142" s="1445">
        <v>136</v>
      </c>
      <c r="AI142" s="1445" t="s">
        <v>101064</v>
      </c>
      <c r="AJ142" s="1463" t="str">
        <f t="shared" si="13"/>
        <v/>
      </c>
      <c r="AL142" s="1445" t="str">
        <f t="shared" si="12"/>
        <v>Employee dishonesty</v>
      </c>
    </row>
    <row r="143" spans="15:38">
      <c r="O143" s="1447" t="s">
        <v>101375</v>
      </c>
      <c r="Q143" s="1495">
        <f>C82</f>
        <v>0</v>
      </c>
      <c r="R143" s="1451"/>
      <c r="T143" s="1451"/>
      <c r="U143" s="1494" t="str">
        <f>IF(Q143="Include","Yes","No")</f>
        <v>No</v>
      </c>
      <c r="AH143" s="1445">
        <v>137</v>
      </c>
      <c r="AI143" s="1445" t="s">
        <v>101067</v>
      </c>
      <c r="AJ143" s="1463" t="str">
        <f t="shared" si="13"/>
        <v/>
      </c>
      <c r="AL143" s="1445" t="str">
        <f t="shared" si="12"/>
        <v>Forgery or Alteration</v>
      </c>
    </row>
    <row r="144" spans="15:38">
      <c r="AH144" s="1445">
        <v>138</v>
      </c>
      <c r="AI144" s="1445" t="s">
        <v>101068</v>
      </c>
      <c r="AJ144" s="1463" t="str">
        <f t="shared" si="13"/>
        <v/>
      </c>
      <c r="AL144" s="1445" t="str">
        <f t="shared" si="12"/>
        <v>Funds Transfer Fraud</v>
      </c>
    </row>
    <row r="145" spans="15:38">
      <c r="O145" s="1487" t="s">
        <v>101376</v>
      </c>
      <c r="R145" s="1451"/>
      <c r="T145" s="1451"/>
      <c r="AH145" s="1445">
        <v>139</v>
      </c>
      <c r="AI145" s="1445" t="s">
        <v>101069</v>
      </c>
      <c r="AJ145" s="1463" t="str">
        <f t="shared" si="13"/>
        <v/>
      </c>
      <c r="AL145" s="1445" t="str">
        <f t="shared" si="12"/>
        <v>Identity Theft</v>
      </c>
    </row>
    <row r="146" spans="15:38">
      <c r="O146" s="1489" t="s">
        <v>101086</v>
      </c>
      <c r="Q146" s="1490" t="s">
        <v>101087</v>
      </c>
      <c r="R146" s="1491" t="s">
        <v>101088</v>
      </c>
      <c r="S146" s="1492" t="s">
        <v>101374</v>
      </c>
      <c r="T146" s="1491"/>
      <c r="U146" s="1492" t="s">
        <v>101090</v>
      </c>
      <c r="AH146" s="1445">
        <v>140</v>
      </c>
      <c r="AI146" s="1445" t="s">
        <v>101071</v>
      </c>
      <c r="AJ146" s="1463" t="str">
        <f t="shared" si="13"/>
        <v/>
      </c>
      <c r="AL146" s="1445" t="str">
        <f t="shared" si="12"/>
        <v>Incoming cheque forgery</v>
      </c>
    </row>
    <row r="147" spans="15:38">
      <c r="O147" s="1447" t="s">
        <v>101377</v>
      </c>
      <c r="Q147" s="1495">
        <f>C83</f>
        <v>0</v>
      </c>
      <c r="R147" s="1451">
        <v>0</v>
      </c>
      <c r="S147" s="1451">
        <v>1000</v>
      </c>
      <c r="T147" s="1451"/>
      <c r="U147" s="1494">
        <f>IFERROR(VLOOKUP(Q147,R147:S152,2,FALSE),1000)</f>
        <v>1000</v>
      </c>
      <c r="AH147" s="1445">
        <v>141</v>
      </c>
      <c r="AI147" s="1445" t="s">
        <v>101074</v>
      </c>
      <c r="AJ147" s="1463" t="str">
        <f t="shared" si="13"/>
        <v/>
      </c>
      <c r="AL147" s="1445" t="str">
        <f t="shared" si="12"/>
        <v>Kidnap and ransom</v>
      </c>
    </row>
    <row r="148" spans="15:38">
      <c r="R148" s="1451">
        <v>500</v>
      </c>
      <c r="S148" s="1451">
        <v>1000</v>
      </c>
      <c r="T148" s="1451"/>
      <c r="AH148" s="1445">
        <v>142</v>
      </c>
      <c r="AI148" s="1445" t="s">
        <v>101077</v>
      </c>
      <c r="AJ148" s="1463" t="str">
        <f t="shared" si="13"/>
        <v/>
      </c>
      <c r="AL148" s="1445" t="str">
        <f t="shared" si="12"/>
        <v>Loss inside the premises</v>
      </c>
    </row>
    <row r="149" spans="15:38">
      <c r="R149" s="1451">
        <v>1000</v>
      </c>
      <c r="S149" s="1451">
        <v>1000</v>
      </c>
      <c r="AH149" s="1445">
        <v>143</v>
      </c>
      <c r="AI149" s="1445" t="s">
        <v>101080</v>
      </c>
      <c r="AJ149" s="1463" t="str">
        <f t="shared" si="13"/>
        <v/>
      </c>
      <c r="AL149" s="1445" t="str">
        <f t="shared" si="12"/>
        <v>Loss outside the premises</v>
      </c>
    </row>
    <row r="150" spans="15:38">
      <c r="R150" s="1451">
        <v>2500</v>
      </c>
      <c r="S150" s="1451">
        <v>2500</v>
      </c>
      <c r="AH150" s="1445">
        <v>144</v>
      </c>
      <c r="AI150" s="1445" t="s">
        <v>101081</v>
      </c>
      <c r="AJ150" s="1463" t="str">
        <f t="shared" si="13"/>
        <v/>
      </c>
      <c r="AL150" s="1445" t="str">
        <f t="shared" si="12"/>
        <v>Medical expense from robbery</v>
      </c>
    </row>
    <row r="151" spans="15:38">
      <c r="R151" s="1451">
        <v>5000</v>
      </c>
      <c r="S151" s="1451">
        <v>5000</v>
      </c>
      <c r="AH151" s="1445">
        <v>145</v>
      </c>
      <c r="AI151" s="1445" t="s">
        <v>101085</v>
      </c>
      <c r="AJ151" s="1463" t="str">
        <f t="shared" si="13"/>
        <v/>
      </c>
      <c r="AL151" s="1445" t="str">
        <f t="shared" si="12"/>
        <v>Money &amp; Securities</v>
      </c>
    </row>
    <row r="152" spans="15:38">
      <c r="R152" s="1451">
        <v>10000</v>
      </c>
      <c r="S152" s="1451">
        <v>5000</v>
      </c>
      <c r="AH152" s="1445">
        <v>146</v>
      </c>
      <c r="AI152" s="1445" t="s">
        <v>101091</v>
      </c>
      <c r="AJ152" s="1463" t="str">
        <f t="shared" si="13"/>
        <v/>
      </c>
      <c r="AL152" s="1445" t="str">
        <f t="shared" si="12"/>
        <v>Money orders &amp; counterfeit currency</v>
      </c>
    </row>
    <row r="153" spans="15:38">
      <c r="AH153" s="1445">
        <v>147</v>
      </c>
      <c r="AI153" s="1445" t="s">
        <v>101093</v>
      </c>
      <c r="AJ153" s="1463" t="str">
        <f t="shared" si="13"/>
        <v/>
      </c>
      <c r="AL153" s="1445" t="str">
        <f t="shared" si="12"/>
        <v>Theft from custodian's home</v>
      </c>
    </row>
    <row r="154" spans="15:38">
      <c r="O154" s="1487" t="s">
        <v>100967</v>
      </c>
      <c r="R154" s="1451"/>
      <c r="T154" s="1451"/>
      <c r="AH154" s="1445">
        <v>148</v>
      </c>
      <c r="AI154" s="1445" t="s">
        <v>101095</v>
      </c>
      <c r="AJ154" s="1463" t="str">
        <f t="shared" si="13"/>
        <v/>
      </c>
      <c r="AL154" s="1445" t="str">
        <f t="shared" si="12"/>
        <v>Third Party Bond</v>
      </c>
    </row>
    <row r="155" spans="15:38">
      <c r="O155" s="1489" t="s">
        <v>101086</v>
      </c>
      <c r="Q155" s="1490" t="s">
        <v>101087</v>
      </c>
      <c r="R155" s="1491" t="s">
        <v>101088</v>
      </c>
      <c r="S155" s="1492" t="s">
        <v>101374</v>
      </c>
      <c r="T155" s="1491"/>
      <c r="U155" s="1492" t="s">
        <v>101090</v>
      </c>
      <c r="AH155" s="1445">
        <v>149</v>
      </c>
      <c r="AI155" s="1445" t="s">
        <v>101097</v>
      </c>
      <c r="AJ155" s="1463" t="str">
        <f t="shared" si="13"/>
        <v/>
      </c>
      <c r="AL155" s="1445" t="str">
        <f t="shared" si="12"/>
        <v>Incident response costs</v>
      </c>
    </row>
    <row r="156" spans="15:38">
      <c r="O156" s="1447" t="s">
        <v>101378</v>
      </c>
      <c r="Q156" s="1495">
        <f>C8</f>
        <v>0</v>
      </c>
      <c r="R156" s="1451">
        <v>0</v>
      </c>
      <c r="S156" s="1451">
        <v>1000</v>
      </c>
      <c r="T156" s="1451"/>
      <c r="U156" s="1494">
        <f>IFERROR(VLOOKUP(Q156,R156:S161,2,FALSE),1000)</f>
        <v>1000</v>
      </c>
      <c r="AH156" s="1445">
        <v>150</v>
      </c>
      <c r="AI156" s="1445" t="s">
        <v>101102</v>
      </c>
      <c r="AJ156" s="1463" t="str">
        <f t="shared" si="13"/>
        <v/>
      </c>
      <c r="AL156" s="1445" t="str">
        <f t="shared" si="12"/>
        <v>Legal and regulatory costs</v>
      </c>
    </row>
    <row r="157" spans="15:38">
      <c r="R157" s="1451">
        <v>500</v>
      </c>
      <c r="S157" s="1451">
        <v>1000</v>
      </c>
      <c r="T157" s="1451"/>
      <c r="AH157" s="1445">
        <v>151</v>
      </c>
      <c r="AI157" s="1445" t="s">
        <v>101106</v>
      </c>
      <c r="AJ157" s="1463" t="str">
        <f t="shared" si="13"/>
        <v/>
      </c>
      <c r="AL157" s="1445" t="str">
        <f t="shared" si="12"/>
        <v>IT Security and Forensic Costs</v>
      </c>
    </row>
    <row r="158" spans="15:38">
      <c r="R158" s="1451">
        <v>1000</v>
      </c>
      <c r="S158" s="1451">
        <v>1000</v>
      </c>
      <c r="AH158" s="1445">
        <v>152</v>
      </c>
      <c r="AI158" s="1445" t="s">
        <v>101109</v>
      </c>
      <c r="AJ158" s="1463" t="str">
        <f t="shared" si="13"/>
        <v/>
      </c>
      <c r="AL158" s="1445" t="str">
        <f t="shared" si="12"/>
        <v>Crisis communication costs</v>
      </c>
    </row>
    <row r="159" spans="15:38">
      <c r="R159" s="1451">
        <v>2500</v>
      </c>
      <c r="S159" s="1451">
        <v>2500</v>
      </c>
      <c r="AH159" s="1445">
        <v>153</v>
      </c>
      <c r="AI159" s="1445" t="s">
        <v>101112</v>
      </c>
      <c r="AJ159" s="1463" t="str">
        <f t="shared" si="13"/>
        <v/>
      </c>
      <c r="AL159" s="1445" t="str">
        <f t="shared" si="12"/>
        <v>Privacy breach management costs</v>
      </c>
    </row>
    <row r="160" spans="15:38">
      <c r="R160" s="1451">
        <v>5000</v>
      </c>
      <c r="S160" s="1451">
        <v>5000</v>
      </c>
      <c r="AH160" s="1445">
        <v>154</v>
      </c>
      <c r="AI160" s="1445" t="s">
        <v>101116</v>
      </c>
      <c r="AJ160" s="1463" t="str">
        <f t="shared" si="13"/>
        <v/>
      </c>
      <c r="AL160" s="1445" t="str">
        <f t="shared" si="12"/>
        <v>Third party privacy breach management costs</v>
      </c>
    </row>
    <row r="161" spans="15:38">
      <c r="R161" s="1451">
        <v>10000</v>
      </c>
      <c r="S161" s="1451">
        <v>5000</v>
      </c>
      <c r="AH161" s="1445">
        <v>155</v>
      </c>
      <c r="AI161" s="1445" t="s">
        <v>101120</v>
      </c>
      <c r="AJ161" s="1463" t="str">
        <f t="shared" si="13"/>
        <v/>
      </c>
      <c r="AL161" s="1445" t="str">
        <f t="shared" si="12"/>
        <v>Post breach remediation costs</v>
      </c>
    </row>
    <row r="162" spans="15:38">
      <c r="AH162" s="1445">
        <v>156</v>
      </c>
      <c r="AI162" s="1445" t="s">
        <v>101125</v>
      </c>
      <c r="AJ162" s="1463" t="str">
        <f t="shared" si="13"/>
        <v/>
      </c>
      <c r="AL162" s="1445" t="str">
        <f t="shared" si="12"/>
        <v>Funds transfer fraud &amp; Social Engineering</v>
      </c>
    </row>
    <row r="163" spans="15:38">
      <c r="AH163" s="1445">
        <v>157</v>
      </c>
      <c r="AI163" s="1445" t="s">
        <v>101127</v>
      </c>
      <c r="AJ163" s="1463" t="str">
        <f t="shared" si="13"/>
        <v/>
      </c>
      <c r="AL163" s="1445" t="str">
        <f t="shared" si="12"/>
        <v>Theft of funds held in escrow</v>
      </c>
    </row>
    <row r="164" spans="15:38">
      <c r="O164" s="1487" t="s">
        <v>101379</v>
      </c>
      <c r="AH164" s="1445">
        <v>158</v>
      </c>
      <c r="AI164" s="1445" t="s">
        <v>101130</v>
      </c>
      <c r="AJ164" s="1463" t="str">
        <f t="shared" si="13"/>
        <v/>
      </c>
      <c r="AL164" s="1445" t="str">
        <f t="shared" si="12"/>
        <v>Theft of personal funds</v>
      </c>
    </row>
    <row r="165" spans="15:38">
      <c r="O165" s="1489" t="s">
        <v>101086</v>
      </c>
      <c r="Q165" s="1490" t="s">
        <v>101087</v>
      </c>
      <c r="R165" s="1564" t="s">
        <v>101542</v>
      </c>
      <c r="S165" s="1564" t="s">
        <v>98621</v>
      </c>
      <c r="U165" s="1492" t="s">
        <v>101090</v>
      </c>
      <c r="AH165" s="1445">
        <v>159</v>
      </c>
      <c r="AI165" s="1445" t="s">
        <v>101132</v>
      </c>
      <c r="AJ165" s="1463" t="str">
        <f t="shared" si="13"/>
        <v/>
      </c>
      <c r="AL165" s="1445" t="str">
        <f t="shared" si="12"/>
        <v>Cyber extortion</v>
      </c>
    </row>
    <row r="166" spans="15:38">
      <c r="O166" s="1447" t="s">
        <v>101380</v>
      </c>
      <c r="Q166" s="1569">
        <f>C23</f>
        <v>0</v>
      </c>
      <c r="R166" s="1564" t="s">
        <v>31</v>
      </c>
      <c r="S166" s="1564" t="s">
        <v>101402</v>
      </c>
      <c r="U166" s="1494">
        <f>IF(Q170="Yes",Q166,Q168)</f>
        <v>0</v>
      </c>
      <c r="V166" s="1445" t="s">
        <v>101384</v>
      </c>
      <c r="AH166" s="1445">
        <v>160</v>
      </c>
      <c r="AI166" s="1445" t="s">
        <v>101134</v>
      </c>
      <c r="AJ166" s="1463" t="str">
        <f t="shared" si="13"/>
        <v/>
      </c>
      <c r="AL166" s="1445" t="str">
        <f t="shared" si="12"/>
        <v>Corporate Identity theft</v>
      </c>
    </row>
    <row r="167" spans="15:38">
      <c r="O167" s="1447" t="s">
        <v>101296</v>
      </c>
      <c r="Q167" s="1569">
        <f>C24</f>
        <v>0</v>
      </c>
      <c r="R167" s="1564" t="s">
        <v>113</v>
      </c>
      <c r="S167" s="1564" t="s">
        <v>101402</v>
      </c>
      <c r="U167" s="1494">
        <f>IF(Q170="Yes",Q167,Q169)</f>
        <v>0</v>
      </c>
      <c r="V167" s="1445" t="s">
        <v>98657</v>
      </c>
      <c r="AH167" s="1445">
        <v>161</v>
      </c>
      <c r="AI167" s="1445" t="s">
        <v>101135</v>
      </c>
      <c r="AJ167" s="1463" t="str">
        <f t="shared" si="13"/>
        <v/>
      </c>
      <c r="AL167" s="1445" t="str">
        <f t="shared" si="12"/>
        <v>Telephone hacking</v>
      </c>
    </row>
    <row r="168" spans="15:38">
      <c r="O168" s="1447" t="s">
        <v>101381</v>
      </c>
      <c r="Q168" s="1569">
        <f>C29</f>
        <v>0</v>
      </c>
      <c r="R168" s="1564" t="s">
        <v>119</v>
      </c>
      <c r="S168" s="1564" t="s">
        <v>101402</v>
      </c>
      <c r="U168" s="1494" t="str">
        <f>IFERROR(VLOOKUP(U167,R166:S185,2,FALSE),"Decline")</f>
        <v>Decline</v>
      </c>
      <c r="V168" s="1564" t="s">
        <v>98621</v>
      </c>
      <c r="AH168" s="1445">
        <v>162</v>
      </c>
      <c r="AI168" s="1445" t="s">
        <v>101136</v>
      </c>
      <c r="AJ168" s="1463" t="str">
        <f t="shared" si="13"/>
        <v/>
      </c>
      <c r="AL168" s="1445" t="str">
        <f t="shared" si="12"/>
        <v>Push payment fraud</v>
      </c>
    </row>
    <row r="169" spans="15:38">
      <c r="O169" s="1447" t="s">
        <v>101382</v>
      </c>
      <c r="Q169" s="1569">
        <f>C30</f>
        <v>0</v>
      </c>
      <c r="R169" s="1564" t="s">
        <v>114</v>
      </c>
      <c r="S169" s="1564" t="s">
        <v>97712</v>
      </c>
      <c r="AH169" s="1445">
        <v>163</v>
      </c>
      <c r="AI169" s="1445" t="s">
        <v>101137</v>
      </c>
      <c r="AJ169" s="1463" t="str">
        <f t="shared" si="13"/>
        <v/>
      </c>
      <c r="AL169" s="1445" t="str">
        <f t="shared" si="12"/>
        <v>Unauthorized use of computer resources</v>
      </c>
    </row>
    <row r="170" spans="15:38">
      <c r="O170" s="1447" t="s">
        <v>101383</v>
      </c>
      <c r="Q170" s="1569">
        <f>C28</f>
        <v>0</v>
      </c>
      <c r="R170" s="1564" t="s">
        <v>115</v>
      </c>
      <c r="S170" s="1564" t="s">
        <v>97712</v>
      </c>
      <c r="AH170" s="1445">
        <v>164</v>
      </c>
      <c r="AI170" s="1445" t="s">
        <v>101138</v>
      </c>
      <c r="AJ170" s="1463" t="str">
        <f t="shared" si="13"/>
        <v/>
      </c>
      <c r="AL170" s="1445" t="str">
        <f t="shared" si="12"/>
        <v>System or data damage and rectification costs</v>
      </c>
    </row>
    <row r="171" spans="15:38">
      <c r="R171" s="1564" t="s">
        <v>35</v>
      </c>
      <c r="S171" s="1564" t="s">
        <v>97712</v>
      </c>
      <c r="AH171" s="1445">
        <v>165</v>
      </c>
      <c r="AI171" s="1445" t="s">
        <v>101140</v>
      </c>
      <c r="AJ171" s="1463" t="str">
        <f t="shared" si="13"/>
        <v/>
      </c>
      <c r="AL171" s="1445" t="str">
        <f t="shared" si="12"/>
        <v>Income loss and extra expense</v>
      </c>
    </row>
    <row r="172" spans="15:38">
      <c r="R172" s="1564" t="s">
        <v>118</v>
      </c>
      <c r="S172" s="1564" t="s">
        <v>97712</v>
      </c>
      <c r="AH172" s="1445">
        <v>166</v>
      </c>
      <c r="AI172" s="1445" t="s">
        <v>101141</v>
      </c>
      <c r="AJ172" s="1463" t="str">
        <f t="shared" si="13"/>
        <v/>
      </c>
      <c r="AL172" s="1445" t="str">
        <f t="shared" si="12"/>
        <v>Additional extra expense</v>
      </c>
    </row>
    <row r="173" spans="15:38">
      <c r="R173" s="1564" t="s">
        <v>116</v>
      </c>
      <c r="S173" s="1564" t="s">
        <v>97712</v>
      </c>
      <c r="AH173" s="1445">
        <v>167</v>
      </c>
      <c r="AI173" s="1445" t="s">
        <v>101142</v>
      </c>
      <c r="AJ173" s="1463" t="str">
        <f t="shared" si="13"/>
        <v/>
      </c>
      <c r="AL173" s="1445" t="str">
        <f t="shared" si="12"/>
        <v>Dependent business interruption</v>
      </c>
    </row>
    <row r="174" spans="15:38">
      <c r="R174" s="1564" t="s">
        <v>117</v>
      </c>
      <c r="S174" s="1564" t="s">
        <v>97712</v>
      </c>
      <c r="AH174" s="1445">
        <v>168</v>
      </c>
      <c r="AI174" s="1445" t="s">
        <v>101144</v>
      </c>
      <c r="AJ174" s="1463" t="str">
        <f t="shared" si="13"/>
        <v/>
      </c>
      <c r="AL174" s="1445" t="str">
        <f t="shared" si="12"/>
        <v>Consequential reputation harm</v>
      </c>
    </row>
    <row r="175" spans="15:38">
      <c r="R175" s="1564" t="s">
        <v>101543</v>
      </c>
      <c r="S175" s="1564" t="s">
        <v>97712</v>
      </c>
      <c r="AH175" s="1445">
        <v>169</v>
      </c>
      <c r="AI175" s="1445" t="s">
        <v>101147</v>
      </c>
      <c r="AJ175" s="1463" t="str">
        <f t="shared" si="13"/>
        <v/>
      </c>
      <c r="AL175" s="1445" t="str">
        <f t="shared" si="12"/>
        <v>Claim preparation costs</v>
      </c>
    </row>
    <row r="176" spans="15:38">
      <c r="R176" s="1564" t="s">
        <v>98665</v>
      </c>
      <c r="S176" s="1564" t="s">
        <v>101402</v>
      </c>
      <c r="AH176" s="1445">
        <v>170</v>
      </c>
      <c r="AI176" s="1445" t="s">
        <v>101151</v>
      </c>
      <c r="AJ176" s="1463" t="str">
        <f t="shared" si="13"/>
        <v/>
      </c>
      <c r="AL176" s="1445" t="str">
        <f t="shared" si="12"/>
        <v>Hardware replacement costs</v>
      </c>
    </row>
    <row r="177" spans="15:38">
      <c r="R177" s="1564" t="s">
        <v>17</v>
      </c>
      <c r="S177" s="1564" t="s">
        <v>101402</v>
      </c>
      <c r="AH177" s="1445">
        <v>171</v>
      </c>
      <c r="AI177" s="1445" t="s">
        <v>101153</v>
      </c>
      <c r="AJ177" s="1463" t="str">
        <f t="shared" si="13"/>
        <v/>
      </c>
      <c r="AL177" s="1445" t="str">
        <f t="shared" si="12"/>
        <v>Network security liability</v>
      </c>
    </row>
    <row r="178" spans="15:38">
      <c r="R178" s="1564" t="s">
        <v>11</v>
      </c>
      <c r="S178" s="1564" t="s">
        <v>101402</v>
      </c>
      <c r="AH178" s="1445">
        <v>172</v>
      </c>
      <c r="AI178" s="1445" t="s">
        <v>101156</v>
      </c>
      <c r="AJ178" s="1463" t="str">
        <f t="shared" si="13"/>
        <v/>
      </c>
      <c r="AL178" s="1445" t="str">
        <f t="shared" si="12"/>
        <v>Privacy Liability</v>
      </c>
    </row>
    <row r="179" spans="15:38">
      <c r="R179" s="1564" t="s">
        <v>22</v>
      </c>
      <c r="S179" s="1564" t="s">
        <v>97712</v>
      </c>
      <c r="AH179" s="1445">
        <v>173</v>
      </c>
      <c r="AI179" s="1445" t="s">
        <v>101159</v>
      </c>
      <c r="AJ179" s="1463" t="str">
        <f t="shared" si="13"/>
        <v/>
      </c>
      <c r="AL179" s="1445" t="str">
        <f t="shared" si="12"/>
        <v>Management liability</v>
      </c>
    </row>
    <row r="180" spans="15:38">
      <c r="R180" s="1564" t="s">
        <v>27</v>
      </c>
      <c r="S180" s="1564" t="s">
        <v>97712</v>
      </c>
      <c r="AH180" s="1445">
        <v>174</v>
      </c>
      <c r="AI180" s="1445" t="s">
        <v>101507</v>
      </c>
      <c r="AJ180" s="1463" t="str">
        <f t="shared" si="13"/>
        <v/>
      </c>
      <c r="AL180" s="1445" t="str">
        <f t="shared" si="12"/>
        <v>Regulatory fines &amp; penalties</v>
      </c>
    </row>
    <row r="181" spans="15:38">
      <c r="R181" s="1564" t="s">
        <v>36</v>
      </c>
      <c r="S181" s="1564" t="s">
        <v>97712</v>
      </c>
      <c r="AH181" s="1445">
        <v>175</v>
      </c>
      <c r="AI181" s="1445" t="s">
        <v>101165</v>
      </c>
      <c r="AJ181" s="1463" t="str">
        <f t="shared" si="13"/>
        <v/>
      </c>
      <c r="AL181" s="1445" t="str">
        <f t="shared" si="12"/>
        <v>PCI Fines, penalties and assessments</v>
      </c>
    </row>
    <row r="182" spans="15:38">
      <c r="R182" s="1564" t="s">
        <v>98695</v>
      </c>
      <c r="S182" s="1564" t="s">
        <v>97712</v>
      </c>
      <c r="AH182" s="1445">
        <v>176</v>
      </c>
      <c r="AI182" s="1445" t="s">
        <v>101169</v>
      </c>
      <c r="AJ182" s="1463" t="str">
        <f t="shared" si="13"/>
        <v/>
      </c>
      <c r="AL182" s="1445" t="str">
        <f t="shared" si="12"/>
        <v>Defamation</v>
      </c>
    </row>
    <row r="183" spans="15:38">
      <c r="R183" s="1564" t="s">
        <v>98687</v>
      </c>
      <c r="S183" s="1564" t="s">
        <v>97712</v>
      </c>
      <c r="AH183" s="1445">
        <v>177</v>
      </c>
      <c r="AI183" s="1445" t="s">
        <v>101172</v>
      </c>
      <c r="AJ183" s="1463" t="str">
        <f t="shared" si="13"/>
        <v/>
      </c>
      <c r="AL183" s="1445" t="str">
        <f t="shared" si="12"/>
        <v>Intellectual property rights infringement</v>
      </c>
    </row>
    <row r="184" spans="15:38">
      <c r="R184" s="1564" t="s">
        <v>101544</v>
      </c>
      <c r="S184" s="1564" t="s">
        <v>97712</v>
      </c>
      <c r="AH184" s="1445">
        <v>178</v>
      </c>
      <c r="AI184" s="1445" t="s">
        <v>101174</v>
      </c>
      <c r="AJ184" s="1463" t="str">
        <f t="shared" si="13"/>
        <v/>
      </c>
      <c r="AL184" s="1445" t="str">
        <f t="shared" si="12"/>
        <v>Court attendance costs</v>
      </c>
    </row>
    <row r="185" spans="15:38">
      <c r="R185" s="1564" t="s">
        <v>120</v>
      </c>
      <c r="S185" s="1564" t="s">
        <v>97712</v>
      </c>
      <c r="AH185" s="1445">
        <v>179</v>
      </c>
      <c r="AI185" s="1445" t="s">
        <v>101176</v>
      </c>
      <c r="AJ185" s="1463" t="str">
        <f t="shared" si="13"/>
        <v/>
      </c>
      <c r="AL185" s="1445" t="str">
        <f t="shared" si="12"/>
        <v>Bodily injury</v>
      </c>
    </row>
    <row r="186" spans="15:38">
      <c r="R186" s="1564"/>
      <c r="S186" s="1564"/>
      <c r="AH186" s="1445">
        <v>180</v>
      </c>
      <c r="AI186" s="1445" t="s">
        <v>101178</v>
      </c>
      <c r="AJ186" s="1463" t="str">
        <f t="shared" si="13"/>
        <v/>
      </c>
      <c r="AL186" s="1445" t="str">
        <f t="shared" si="12"/>
        <v>Contract disputes and debt recovery</v>
      </c>
    </row>
    <row r="187" spans="15:38">
      <c r="O187" s="1487" t="s">
        <v>101391</v>
      </c>
      <c r="AH187" s="1445">
        <v>181</v>
      </c>
      <c r="AI187" s="1445" t="s">
        <v>101181</v>
      </c>
      <c r="AJ187" s="1463" t="str">
        <f t="shared" si="13"/>
        <v/>
      </c>
      <c r="AL187" s="1445" t="str">
        <f t="shared" si="12"/>
        <v>Employment disputes</v>
      </c>
    </row>
    <row r="188" spans="15:38">
      <c r="O188" s="1489" t="s">
        <v>101086</v>
      </c>
      <c r="Q188" s="1490" t="s">
        <v>101087</v>
      </c>
      <c r="R188" s="1491"/>
      <c r="S188" s="1492"/>
      <c r="T188" s="1491"/>
      <c r="U188" s="1492" t="s">
        <v>101090</v>
      </c>
      <c r="AH188" s="1445">
        <v>182</v>
      </c>
      <c r="AI188" s="1445" t="s">
        <v>101183</v>
      </c>
      <c r="AJ188" s="1463" t="str">
        <f t="shared" si="13"/>
        <v/>
      </c>
      <c r="AL188" s="1445" t="str">
        <f t="shared" si="12"/>
        <v>Legal defence</v>
      </c>
    </row>
    <row r="189" spans="15:38">
      <c r="O189" s="1447" t="s">
        <v>101392</v>
      </c>
      <c r="Q189" s="1499">
        <f>C33</f>
        <v>0</v>
      </c>
      <c r="R189" s="1444" t="s">
        <v>98606</v>
      </c>
      <c r="S189" s="1445" t="str">
        <f ca="1">IF(V189&lt;=5,"Yes","")</f>
        <v/>
      </c>
      <c r="T189" s="1451"/>
      <c r="U189" s="1499">
        <f>Q189</f>
        <v>0</v>
      </c>
      <c r="V189" s="1488">
        <f ca="1">IFERROR(YEAR(TODAY())-U189,"")</f>
        <v>2022</v>
      </c>
      <c r="W189" s="1445" t="s">
        <v>101392</v>
      </c>
      <c r="AH189" s="1445">
        <v>183</v>
      </c>
      <c r="AI189" s="1445" t="s">
        <v>101184</v>
      </c>
      <c r="AJ189" s="1463" t="str">
        <f t="shared" si="13"/>
        <v/>
      </c>
      <c r="AL189" s="1445" t="str">
        <f t="shared" si="12"/>
        <v>Property protection</v>
      </c>
    </row>
    <row r="190" spans="15:38">
      <c r="O190" s="1447" t="s">
        <v>101326</v>
      </c>
      <c r="Q190" s="1499">
        <f t="shared" ref="Q190:Q197" si="14">C44</f>
        <v>0</v>
      </c>
      <c r="R190" s="1444" t="s">
        <v>98607</v>
      </c>
      <c r="S190" s="1445" t="str">
        <f ca="1">IF(AND(V190&lt;=25,V191&lt;=25,V192&lt;=25,V193&lt;=25),"Yes","")</f>
        <v/>
      </c>
      <c r="U190" s="1499" t="str">
        <f>IF(Q191&gt;=95,Q190,"")</f>
        <v/>
      </c>
      <c r="V190" s="1488" t="str">
        <f t="shared" ref="V190:V193" ca="1" si="15">IFERROR(YEAR(TODAY())-U190,"")</f>
        <v/>
      </c>
      <c r="W190" s="1445" t="s">
        <v>101326</v>
      </c>
      <c r="AH190" s="1445">
        <v>184</v>
      </c>
      <c r="AI190" s="1445" t="s">
        <v>101187</v>
      </c>
      <c r="AJ190" s="1463" t="str">
        <f t="shared" si="13"/>
        <v/>
      </c>
      <c r="AL190" s="1445" t="str">
        <f t="shared" si="12"/>
        <v>Statutory license protection</v>
      </c>
    </row>
    <row r="191" spans="15:38">
      <c r="O191" s="1447" t="s">
        <v>101327</v>
      </c>
      <c r="Q191" s="1499">
        <f t="shared" si="14"/>
        <v>0</v>
      </c>
      <c r="R191" s="1444" t="s">
        <v>98608</v>
      </c>
      <c r="S191" s="1445" t="str">
        <f ca="1">IF(AND((YEAR(TODAY())-Q190&lt;=15),(YEAR(TODAY())-Q192&lt;=15)*(YEAR(TODAY())-Q194&lt;=15)*(YEAR(TODAY())-Q196&lt;=15)),"Yes","")</f>
        <v/>
      </c>
      <c r="U191" s="1499" t="str">
        <f>IF(Q193&gt;=95,Q192,"")</f>
        <v/>
      </c>
      <c r="V191" s="1488" t="str">
        <f t="shared" ca="1" si="15"/>
        <v/>
      </c>
      <c r="W191" s="1445" t="s">
        <v>101328</v>
      </c>
      <c r="AH191" s="1445">
        <v>185</v>
      </c>
      <c r="AI191" s="1445" t="s">
        <v>101190</v>
      </c>
      <c r="AJ191" s="1463" t="str">
        <f t="shared" si="13"/>
        <v/>
      </c>
      <c r="AL191" s="1445" t="str">
        <f t="shared" si="12"/>
        <v>Tax protection</v>
      </c>
    </row>
    <row r="192" spans="15:38">
      <c r="O192" s="1447" t="s">
        <v>101328</v>
      </c>
      <c r="Q192" s="1499">
        <f t="shared" si="14"/>
        <v>0</v>
      </c>
      <c r="R192" s="1444" t="s">
        <v>98609</v>
      </c>
      <c r="S192" s="1445" t="str">
        <f ca="1">IF(OR(V190&lt;=25,V191&lt;=25,V192&lt;=25,V193&lt;=25),"Yes","No")</f>
        <v>No</v>
      </c>
      <c r="U192" s="1499" t="str">
        <f>IF(Q195&gt;=50,Q194,"")</f>
        <v/>
      </c>
      <c r="V192" s="1488" t="str">
        <f t="shared" ca="1" si="15"/>
        <v/>
      </c>
      <c r="W192" s="1445" t="s">
        <v>101393</v>
      </c>
      <c r="AH192" s="1445">
        <v>186</v>
      </c>
      <c r="AI192" s="1445" t="s">
        <v>101192</v>
      </c>
      <c r="AJ192" s="1463" t="str">
        <f t="shared" si="13"/>
        <v/>
      </c>
      <c r="AL192" s="1445" t="str">
        <f t="shared" si="12"/>
        <v>Unlimited legal assistance (helpline)</v>
      </c>
    </row>
    <row r="193" spans="15:38">
      <c r="O193" s="1447" t="s">
        <v>101329</v>
      </c>
      <c r="Q193" s="1499">
        <f t="shared" si="14"/>
        <v>0</v>
      </c>
      <c r="R193" s="1444" t="s">
        <v>98610</v>
      </c>
      <c r="S193" s="1445" t="str">
        <f ca="1">IF(AND(V190="",V191="",V192="",V193=""),"Yes","")</f>
        <v>Yes</v>
      </c>
      <c r="U193" s="1499" t="str">
        <f>IF(Q197&gt;=50,Q196,"")</f>
        <v/>
      </c>
      <c r="V193" s="1488" t="str">
        <f t="shared" ca="1" si="15"/>
        <v/>
      </c>
      <c r="W193" s="1445" t="s">
        <v>101332</v>
      </c>
      <c r="AH193" s="1445">
        <v>187</v>
      </c>
      <c r="AI193" s="1445" t="s">
        <v>101226</v>
      </c>
      <c r="AJ193" s="1463" t="str">
        <f t="shared" si="13"/>
        <v/>
      </c>
      <c r="AL193" s="1445" t="str">
        <f t="shared" si="12"/>
        <v>Free antivirus software</v>
      </c>
    </row>
    <row r="194" spans="15:38">
      <c r="O194" s="1447" t="s">
        <v>101330</v>
      </c>
      <c r="Q194" s="1499">
        <f t="shared" si="14"/>
        <v>0</v>
      </c>
      <c r="AH194" s="1445">
        <v>188</v>
      </c>
      <c r="AI194" s="1445" t="s">
        <v>101227</v>
      </c>
      <c r="AJ194" s="1463" t="str">
        <f t="shared" si="13"/>
        <v/>
      </c>
      <c r="AL194" s="1445" t="str">
        <f t="shared" si="12"/>
        <v>Errors &amp; Omissions (E&amp;O)</v>
      </c>
    </row>
    <row r="195" spans="15:38">
      <c r="O195" s="1447" t="s">
        <v>101331</v>
      </c>
      <c r="Q195" s="1499">
        <f t="shared" si="14"/>
        <v>0</v>
      </c>
      <c r="T195" s="1532" t="s">
        <v>101395</v>
      </c>
      <c r="U195" s="1499" t="str">
        <f ca="1">IF(V189&gt;62,IF(AND(AND(V190&lt;&gt;"",V190&lt;=25),AND(V191&lt;&gt;"",V191&lt;=25),AND(V192&lt;&gt;"",V192&lt;=25),AND(V193&lt;&gt;"",V193&lt;=25)),"Accept","Decline"),"Accept")</f>
        <v>Decline</v>
      </c>
      <c r="V195" s="1445" t="s">
        <v>101394</v>
      </c>
      <c r="AH195" s="1445">
        <v>189</v>
      </c>
      <c r="AI195" s="1445" t="s">
        <v>101228</v>
      </c>
      <c r="AJ195" s="1463" t="str">
        <f t="shared" si="13"/>
        <v/>
      </c>
      <c r="AL195" s="1445" t="str">
        <f t="shared" si="12"/>
        <v>Errors &amp; Omissions - Aggregate Limit</v>
      </c>
    </row>
    <row r="196" spans="15:38">
      <c r="O196" s="1447" t="s">
        <v>101332</v>
      </c>
      <c r="Q196" s="1499">
        <f t="shared" si="14"/>
        <v>0</v>
      </c>
      <c r="U196" s="1535" t="str">
        <f ca="1">IF(S189="Yes","Built in the last 5 years",IF(S190="Yes","Fully updated in the last 25 years",IF(S191="Yes","Adequately updated in the last 15 years",IF(S192="Yes","Partial Updates","No Updates"))))</f>
        <v>No Updates</v>
      </c>
      <c r="V196" s="1445" t="s">
        <v>101414</v>
      </c>
      <c r="AH196" s="1445">
        <v>190</v>
      </c>
      <c r="AI196" s="1445" t="s">
        <v>101229</v>
      </c>
      <c r="AJ196" s="1463" t="str">
        <f t="shared" si="13"/>
        <v/>
      </c>
      <c r="AL196" s="1445" t="str">
        <f t="shared" si="12"/>
        <v>E&amp;O - Basis of coverage</v>
      </c>
    </row>
    <row r="197" spans="15:38">
      <c r="O197" s="1447" t="s">
        <v>101333</v>
      </c>
      <c r="Q197" s="1499">
        <f t="shared" si="14"/>
        <v>0</v>
      </c>
      <c r="AH197" s="1445">
        <v>191</v>
      </c>
      <c r="AI197" s="1445" t="s">
        <v>101230</v>
      </c>
      <c r="AJ197" s="1463" t="str">
        <f t="shared" si="13"/>
        <v/>
      </c>
      <c r="AL197" s="1445" t="str">
        <f t="shared" si="12"/>
        <v>E&amp;O deductible</v>
      </c>
    </row>
    <row r="198" spans="15:38">
      <c r="AH198" s="1445">
        <v>192</v>
      </c>
      <c r="AI198" s="1445" t="s">
        <v>101231</v>
      </c>
      <c r="AJ198" s="1463" t="str">
        <f t="shared" si="13"/>
        <v/>
      </c>
      <c r="AL198" s="1445" t="str">
        <f t="shared" si="12"/>
        <v>Defence costs in addition to limit</v>
      </c>
    </row>
    <row r="199" spans="15:38">
      <c r="AH199" s="1445">
        <v>193</v>
      </c>
      <c r="AI199" s="1445" t="s">
        <v>101232</v>
      </c>
      <c r="AJ199" s="1463" t="str">
        <f t="shared" si="13"/>
        <v/>
      </c>
      <c r="AL199" s="1445" t="str">
        <f t="shared" si="12"/>
        <v>First dollar defence coverage</v>
      </c>
    </row>
    <row r="200" spans="15:38">
      <c r="O200" s="1487" t="s">
        <v>101397</v>
      </c>
      <c r="R200" s="1451"/>
      <c r="T200" s="1451"/>
      <c r="AH200" s="1445">
        <v>194</v>
      </c>
      <c r="AI200" s="1445" t="s">
        <v>101233</v>
      </c>
      <c r="AJ200" s="1463" t="str">
        <f t="shared" si="13"/>
        <v/>
      </c>
      <c r="AL200" s="1445" t="str">
        <f t="shared" ref="AL200:AL243" si="16">IF(ISERROR(VLOOKUP(AI200,$AF$6:$AF$1000,1,FALSE))=TRUE,AI200,"")</f>
        <v>E&amp;O Retroactive date</v>
      </c>
    </row>
    <row r="201" spans="15:38">
      <c r="O201" s="1489" t="s">
        <v>101086</v>
      </c>
      <c r="Q201" s="1490" t="s">
        <v>101087</v>
      </c>
      <c r="R201" s="1491" t="s">
        <v>101163</v>
      </c>
      <c r="S201" s="1492" t="s">
        <v>101164</v>
      </c>
      <c r="T201" s="1491" t="s">
        <v>101164</v>
      </c>
      <c r="U201" s="1492" t="s">
        <v>101090</v>
      </c>
      <c r="AH201" s="1445">
        <v>195</v>
      </c>
      <c r="AI201" s="1445" t="s">
        <v>101234</v>
      </c>
      <c r="AJ201" s="1463" t="str">
        <f t="shared" si="13"/>
        <v/>
      </c>
      <c r="AL201" s="1445" t="str">
        <f t="shared" si="16"/>
        <v>Tenant's Improvements</v>
      </c>
    </row>
    <row r="202" spans="15:38">
      <c r="O202" s="1447" t="s">
        <v>101398</v>
      </c>
      <c r="Q202" s="1493">
        <f>C9</f>
        <v>0</v>
      </c>
      <c r="R202" s="1463" t="s">
        <v>101168</v>
      </c>
      <c r="S202" s="1445" t="s">
        <v>136</v>
      </c>
      <c r="T202" s="1463">
        <v>1000000</v>
      </c>
      <c r="U202" s="1500" t="str">
        <f>IFERROR(VLOOKUP($Q$209,$R$202:$T$213,2,FALSE),"No")</f>
        <v>Yes</v>
      </c>
      <c r="AH202" s="1445">
        <v>196</v>
      </c>
      <c r="AI202" s="1445" t="s">
        <v>101235</v>
      </c>
      <c r="AJ202" s="1463" t="str">
        <f t="shared" si="13"/>
        <v/>
      </c>
      <c r="AL202" s="1445" t="str">
        <f t="shared" si="16"/>
        <v>Territory of coverage</v>
      </c>
    </row>
    <row r="203" spans="15:38">
      <c r="Q203" s="1493"/>
      <c r="R203" s="1463">
        <v>0</v>
      </c>
      <c r="S203" s="1445" t="s">
        <v>136</v>
      </c>
      <c r="T203" s="1463">
        <v>1000000</v>
      </c>
      <c r="U203" s="1500">
        <f>VLOOKUP(Q209,R202:T213,3,FALSE)</f>
        <v>1000000</v>
      </c>
      <c r="AH203" s="1445">
        <v>197</v>
      </c>
      <c r="AI203" s="1445" t="s">
        <v>101236</v>
      </c>
      <c r="AJ203" s="1463" t="str">
        <f t="shared" si="13"/>
        <v/>
      </c>
      <c r="AL203" s="1445" t="str">
        <f t="shared" si="16"/>
        <v>Territory of suit</v>
      </c>
    </row>
    <row r="204" spans="15:38">
      <c r="R204" s="1463">
        <v>250000</v>
      </c>
      <c r="S204" s="1445" t="s">
        <v>136</v>
      </c>
      <c r="T204" s="1463">
        <v>1000000</v>
      </c>
      <c r="AH204" s="1445">
        <v>198</v>
      </c>
      <c r="AI204" s="1445" t="s">
        <v>101237</v>
      </c>
      <c r="AJ204" s="1463" t="str">
        <f t="shared" si="13"/>
        <v/>
      </c>
      <c r="AL204" s="1445" t="str">
        <f t="shared" si="16"/>
        <v>Loss of documents</v>
      </c>
    </row>
    <row r="205" spans="15:38">
      <c r="Q205" s="1497"/>
      <c r="R205" s="1463">
        <v>500000</v>
      </c>
      <c r="S205" s="1445" t="s">
        <v>136</v>
      </c>
      <c r="T205" s="1463">
        <v>1000000</v>
      </c>
      <c r="AH205" s="1445">
        <v>199</v>
      </c>
      <c r="AI205" s="1445" t="s">
        <v>101238</v>
      </c>
      <c r="AJ205" s="1463" t="str">
        <f t="shared" ref="AJ205:AJ227" si="17">IFERROR(IF($AJ$7&lt;&gt;"Quote","",IF(VLOOKUP(AI205,$AF$6:$AG$129,2,FALSE)=0,"-",VLOOKUP(AI205,$AF$6:$AG$129,2,FALSE))),"-")</f>
        <v/>
      </c>
      <c r="AL205" s="1445" t="str">
        <f t="shared" si="16"/>
        <v>Libel &amp; slander</v>
      </c>
    </row>
    <row r="206" spans="15:38">
      <c r="O206" s="1447" t="s">
        <v>101219</v>
      </c>
      <c r="Q206" s="1503">
        <f>IF(ISNUMBER(Q202)=FALSE,IFERROR(VLOOKUP(Q202,R202:R213,1,FALSE),"Not required"),IF(Q202&gt;R211,R211,IFERROR(VLOOKUP(Q202,R202:R213,1,FALSE),"No match")))</f>
        <v>0</v>
      </c>
      <c r="R206" s="1463">
        <v>1000000</v>
      </c>
      <c r="S206" s="1445" t="s">
        <v>136</v>
      </c>
      <c r="T206" s="1463">
        <v>1000000</v>
      </c>
      <c r="AH206" s="1445">
        <v>200</v>
      </c>
      <c r="AI206" s="1445" t="s">
        <v>101239</v>
      </c>
      <c r="AJ206" s="1463" t="str">
        <f t="shared" si="17"/>
        <v/>
      </c>
      <c r="AL206" s="1445" t="str">
        <f t="shared" si="16"/>
        <v>Breach of copyright</v>
      </c>
    </row>
    <row r="207" spans="15:38">
      <c r="O207" s="1447" t="s">
        <v>101220</v>
      </c>
      <c r="Q207" s="1504">
        <f>MATCH(VLOOKUP(Q204,R202:R213,1,TRUE),R202:R213,0)</f>
        <v>2</v>
      </c>
      <c r="R207" s="1463">
        <v>2000000</v>
      </c>
      <c r="S207" s="1445" t="s">
        <v>136</v>
      </c>
      <c r="T207" s="1463">
        <v>1000000</v>
      </c>
      <c r="AH207" s="1445">
        <v>201</v>
      </c>
      <c r="AI207" s="1445" t="s">
        <v>101240</v>
      </c>
      <c r="AJ207" s="1463" t="str">
        <f t="shared" si="17"/>
        <v/>
      </c>
      <c r="AL207" s="1445" t="str">
        <f t="shared" si="16"/>
        <v>Breach of confidence</v>
      </c>
    </row>
    <row r="208" spans="15:38">
      <c r="O208" s="1447" t="s">
        <v>101221</v>
      </c>
      <c r="Q208" s="1504" cm="1">
        <f t="array" ref="Q208">INDEX(R202:R212,Q207+1)</f>
        <v>250000</v>
      </c>
      <c r="R208" s="1463">
        <v>3000000</v>
      </c>
      <c r="S208" s="1445" t="s">
        <v>136</v>
      </c>
      <c r="T208" s="1463">
        <v>1000000</v>
      </c>
      <c r="AH208" s="1445">
        <v>202</v>
      </c>
      <c r="AI208" s="1445" t="s">
        <v>101241</v>
      </c>
      <c r="AJ208" s="1463" t="str">
        <f t="shared" si="17"/>
        <v/>
      </c>
      <c r="AL208" s="1445" t="str">
        <f t="shared" si="16"/>
        <v>Medical expenses - each occurrence</v>
      </c>
    </row>
    <row r="209" spans="15:38">
      <c r="O209" s="1447" t="s">
        <v>101223</v>
      </c>
      <c r="Q209" s="1504">
        <f>IF(Q206="No match",Q208,Q206)</f>
        <v>0</v>
      </c>
      <c r="R209" s="1463">
        <v>4000000</v>
      </c>
      <c r="S209" s="1445" t="s">
        <v>136</v>
      </c>
      <c r="T209" s="1463">
        <v>1000000</v>
      </c>
      <c r="AH209" s="1445">
        <v>203</v>
      </c>
      <c r="AI209" s="1445" t="s">
        <v>101242</v>
      </c>
      <c r="AJ209" s="1463" t="str">
        <f t="shared" si="17"/>
        <v/>
      </c>
      <c r="AL209" s="1445" t="str">
        <f t="shared" si="16"/>
        <v>Interruption by Civil Authority</v>
      </c>
    </row>
    <row r="210" spans="15:38">
      <c r="Q210" s="1504"/>
      <c r="R210" s="1463">
        <v>5000000</v>
      </c>
      <c r="S210" s="1445" t="s">
        <v>136</v>
      </c>
      <c r="T210" s="1463">
        <v>1000000</v>
      </c>
      <c r="AH210" s="1445">
        <v>204</v>
      </c>
      <c r="AI210" s="1445" t="s">
        <v>101243</v>
      </c>
      <c r="AJ210" s="1463" t="str">
        <f t="shared" si="17"/>
        <v/>
      </c>
      <c r="AL210" s="1445" t="str">
        <f t="shared" si="16"/>
        <v/>
      </c>
    </row>
    <row r="211" spans="15:38">
      <c r="R211" s="1463">
        <v>10000000</v>
      </c>
      <c r="S211" s="1445" t="s">
        <v>136</v>
      </c>
      <c r="T211" s="1463">
        <v>1000000</v>
      </c>
      <c r="AH211" s="1445">
        <v>205</v>
      </c>
      <c r="AI211" s="1445" t="s">
        <v>101057</v>
      </c>
      <c r="AJ211" s="1463" t="str">
        <f t="shared" si="17"/>
        <v/>
      </c>
      <c r="AL211" s="1445" t="str">
        <f t="shared" si="16"/>
        <v xml:space="preserve">Equipment  </v>
      </c>
    </row>
    <row r="212" spans="15:38">
      <c r="R212" s="1463" t="s">
        <v>101224</v>
      </c>
      <c r="S212" s="1445" t="s">
        <v>136</v>
      </c>
      <c r="T212" s="1463">
        <v>1000000</v>
      </c>
      <c r="AH212" s="1445">
        <v>206</v>
      </c>
      <c r="AI212" s="1445" t="s">
        <v>100933</v>
      </c>
      <c r="AJ212" s="1463" t="str">
        <f t="shared" si="17"/>
        <v/>
      </c>
      <c r="AL212" s="1445" t="str">
        <f t="shared" si="16"/>
        <v/>
      </c>
    </row>
    <row r="213" spans="15:38">
      <c r="R213" s="1463" t="s">
        <v>101225</v>
      </c>
      <c r="S213" s="1445" t="s">
        <v>136</v>
      </c>
      <c r="T213" s="1463">
        <v>1000000</v>
      </c>
      <c r="AH213" s="1445">
        <v>207</v>
      </c>
      <c r="AI213" s="1445" t="s">
        <v>101244</v>
      </c>
      <c r="AJ213" s="1463" t="str">
        <f t="shared" si="17"/>
        <v/>
      </c>
      <c r="AL213" s="1445" t="str">
        <f t="shared" si="16"/>
        <v>Broker fees</v>
      </c>
    </row>
    <row r="214" spans="15:38">
      <c r="AH214" s="1445">
        <v>208</v>
      </c>
      <c r="AI214" s="1445" t="s">
        <v>100942</v>
      </c>
      <c r="AJ214" s="1463" t="str">
        <f t="shared" si="17"/>
        <v/>
      </c>
      <c r="AL214" s="1445" t="str">
        <f t="shared" si="16"/>
        <v/>
      </c>
    </row>
    <row r="215" spans="15:38">
      <c r="O215" s="1487" t="s">
        <v>101403</v>
      </c>
      <c r="AH215" s="1445">
        <v>209</v>
      </c>
      <c r="AI215" s="1445" t="s">
        <v>100945</v>
      </c>
      <c r="AJ215" s="1463" t="str">
        <f t="shared" si="17"/>
        <v/>
      </c>
      <c r="AL215" s="1445" t="str">
        <f t="shared" si="16"/>
        <v/>
      </c>
    </row>
    <row r="216" spans="15:38">
      <c r="O216" s="1489" t="s">
        <v>101086</v>
      </c>
      <c r="Q216" s="1490" t="s">
        <v>101087</v>
      </c>
      <c r="U216" s="1492" t="s">
        <v>101090</v>
      </c>
      <c r="AH216" s="1445">
        <v>210</v>
      </c>
      <c r="AI216" s="1445" t="s">
        <v>100948</v>
      </c>
      <c r="AJ216" s="1507" t="str">
        <f t="shared" si="17"/>
        <v/>
      </c>
      <c r="AL216" s="1445" t="str">
        <f t="shared" si="16"/>
        <v/>
      </c>
    </row>
    <row r="217" spans="15:38">
      <c r="O217" s="1447" t="s">
        <v>101404</v>
      </c>
      <c r="Q217" s="1495">
        <f>C19</f>
        <v>0</v>
      </c>
      <c r="R217" s="1445" t="s">
        <v>98579</v>
      </c>
      <c r="U217" s="1494" t="str">
        <f>IF(Q217="No","Yes","No")</f>
        <v>No</v>
      </c>
      <c r="V217" s="1445" t="s">
        <v>101406</v>
      </c>
      <c r="AH217" s="1445">
        <v>211</v>
      </c>
      <c r="AI217" s="1445" t="s">
        <v>101245</v>
      </c>
      <c r="AJ217" s="1463" t="str">
        <f t="shared" si="17"/>
        <v/>
      </c>
      <c r="AL217" s="1445" t="str">
        <f t="shared" si="16"/>
        <v>Quote reference</v>
      </c>
    </row>
    <row r="218" spans="15:38">
      <c r="O218" s="1447" t="s">
        <v>100932</v>
      </c>
      <c r="Q218" s="1534">
        <f>VALUE(C20)</f>
        <v>0</v>
      </c>
      <c r="R218" s="1445" t="s">
        <v>98580</v>
      </c>
      <c r="U218" s="1494" t="str">
        <f>IF(Q219&lt;1,"New",IF(Q217="No","No Claims in 3 Years",IF(Q218=1,"1 Claim in 3 years","3 Or more Cliams in 3 years or any one claim over $100,000")))</f>
        <v>New</v>
      </c>
      <c r="V218" s="1445" t="s">
        <v>101407</v>
      </c>
      <c r="AH218" s="1445">
        <v>212</v>
      </c>
      <c r="AI218" s="1445" t="s">
        <v>100960</v>
      </c>
      <c r="AJ218" s="1463" t="str">
        <f t="shared" si="17"/>
        <v/>
      </c>
      <c r="AL218" s="1445" t="str">
        <f t="shared" si="16"/>
        <v/>
      </c>
    </row>
    <row r="219" spans="15:38">
      <c r="O219" s="1447" t="s">
        <v>101405</v>
      </c>
      <c r="Q219" s="1534">
        <f>C34</f>
        <v>0</v>
      </c>
      <c r="R219" s="1445" t="s">
        <v>98581</v>
      </c>
      <c r="U219" s="1494" t="str">
        <f ca="1">IF(Q221&gt;=25,"25+",IF(Q221&gt;=10,"10+",IF(Q221&gt;=3,"3+","No Experience")))</f>
        <v>25+</v>
      </c>
      <c r="V219" s="1445" t="s">
        <v>101408</v>
      </c>
      <c r="AH219" s="1445">
        <v>213</v>
      </c>
      <c r="AI219" s="1445" t="s">
        <v>101222</v>
      </c>
      <c r="AJ219" s="1463" t="str">
        <f t="shared" si="17"/>
        <v/>
      </c>
      <c r="AL219" s="1445" t="str">
        <f t="shared" si="16"/>
        <v>Contractor's Equipment Schedule Required</v>
      </c>
    </row>
    <row r="220" spans="15:38">
      <c r="O220" s="1447" t="s">
        <v>101409</v>
      </c>
      <c r="Q220" s="1535">
        <f>C6</f>
        <v>0</v>
      </c>
      <c r="R220" s="1445" t="s">
        <v>98582</v>
      </c>
      <c r="AH220" s="1445">
        <v>214</v>
      </c>
      <c r="AI220" s="1445" t="s">
        <v>101215</v>
      </c>
      <c r="AJ220" s="1463" t="str">
        <f t="shared" si="17"/>
        <v/>
      </c>
      <c r="AL220" s="1445" t="str">
        <f t="shared" si="16"/>
        <v>Locked Vehicle Warranty</v>
      </c>
    </row>
    <row r="221" spans="15:38">
      <c r="O221" s="1447" t="s">
        <v>101410</v>
      </c>
      <c r="Q221" s="1536">
        <f ca="1">MAX(Q219,YEAR(TODAY())-Q220)</f>
        <v>2022</v>
      </c>
      <c r="R221" s="1445" t="s">
        <v>98583</v>
      </c>
      <c r="AH221" s="1445">
        <v>215</v>
      </c>
      <c r="AI221" s="1445" t="s">
        <v>101213</v>
      </c>
      <c r="AJ221" s="1463" t="str">
        <f t="shared" si="17"/>
        <v/>
      </c>
      <c r="AL221" s="1445" t="str">
        <f t="shared" si="16"/>
        <v>Welding Warranty</v>
      </c>
    </row>
    <row r="222" spans="15:38">
      <c r="AH222" s="1445">
        <v>216</v>
      </c>
      <c r="AI222" s="1502" t="s">
        <v>101206</v>
      </c>
      <c r="AJ222" s="1463" t="str">
        <f t="shared" si="17"/>
        <v/>
      </c>
      <c r="AL222" s="1445" t="str">
        <f t="shared" si="16"/>
        <v>Subcontractors Warranty</v>
      </c>
    </row>
    <row r="223" spans="15:38">
      <c r="AH223" s="1445">
        <v>217</v>
      </c>
      <c r="AI223" s="1502" t="s">
        <v>101212</v>
      </c>
      <c r="AJ223" s="1463" t="str">
        <f t="shared" si="17"/>
        <v/>
      </c>
      <c r="AL223" s="1445" t="str">
        <f t="shared" si="16"/>
        <v>USA Sales and Operations Exclusion</v>
      </c>
    </row>
    <row r="224" spans="15:38">
      <c r="O224" s="1487" t="s">
        <v>8</v>
      </c>
      <c r="AH224" s="1445">
        <v>218</v>
      </c>
      <c r="AI224" s="1502" t="s">
        <v>101203</v>
      </c>
      <c r="AJ224" s="1463" t="str">
        <f t="shared" si="17"/>
        <v/>
      </c>
      <c r="AL224" s="1445" t="str">
        <f t="shared" si="16"/>
        <v>Exclusion of Snow Removal activities</v>
      </c>
    </row>
    <row r="225" spans="15:38">
      <c r="O225" s="1489" t="s">
        <v>101086</v>
      </c>
      <c r="Q225" s="1490" t="s">
        <v>101087</v>
      </c>
      <c r="R225" s="1491" t="s">
        <v>101163</v>
      </c>
      <c r="S225" s="1491" t="s">
        <v>101164</v>
      </c>
      <c r="T225" s="1451"/>
      <c r="U225" s="1492" t="s">
        <v>101090</v>
      </c>
      <c r="AH225" s="1445">
        <v>219</v>
      </c>
      <c r="AI225" s="1445" t="s">
        <v>101579</v>
      </c>
      <c r="AJ225" s="1463" t="str">
        <f t="shared" si="17"/>
        <v/>
      </c>
      <c r="AL225" s="1445" t="str">
        <f t="shared" si="16"/>
        <v>Water damage Deductible</v>
      </c>
    </row>
    <row r="226" spans="15:38">
      <c r="O226" s="1447" t="s">
        <v>101415</v>
      </c>
      <c r="Q226" s="1495">
        <f>C69</f>
        <v>0</v>
      </c>
      <c r="R226" s="1451" t="s">
        <v>101420</v>
      </c>
      <c r="S226" s="1451">
        <v>1</v>
      </c>
      <c r="T226" s="1451"/>
      <c r="U226" s="1494">
        <f>IFERROR(VLOOKUP(Q229,R226:S231,2,FALSE),10)</f>
        <v>10</v>
      </c>
      <c r="AH226" s="1445">
        <v>220</v>
      </c>
      <c r="AI226" s="1445" t="s">
        <v>101427</v>
      </c>
      <c r="AJ226" s="1463" t="str">
        <f t="shared" si="17"/>
        <v/>
      </c>
      <c r="AL226" s="1445" t="str">
        <f t="shared" si="16"/>
        <v/>
      </c>
    </row>
    <row r="227" spans="15:38">
      <c r="O227" s="1447" t="s">
        <v>101416</v>
      </c>
      <c r="Q227" s="1534">
        <f>C70</f>
        <v>0</v>
      </c>
      <c r="R227" s="1566" t="s">
        <v>101517</v>
      </c>
      <c r="S227" s="1451">
        <v>5</v>
      </c>
      <c r="T227" s="1451"/>
      <c r="AH227" s="1445">
        <v>221</v>
      </c>
      <c r="AI227" s="1445" t="s">
        <v>101429</v>
      </c>
      <c r="AJ227" s="1463" t="str">
        <f t="shared" si="17"/>
        <v/>
      </c>
      <c r="AL227" s="1445" t="str">
        <f t="shared" si="16"/>
        <v/>
      </c>
    </row>
    <row r="228" spans="15:38">
      <c r="O228" s="1447" t="s">
        <v>101418</v>
      </c>
      <c r="Q228" s="1445" t="str">
        <f>IF(Q227&lt;=5,"1-5",IF(Q227&lt;=8,"6-8","9+"))</f>
        <v>1-5</v>
      </c>
      <c r="R228" s="1566" t="s">
        <v>101518</v>
      </c>
      <c r="S228" s="1451">
        <v>10</v>
      </c>
      <c r="T228" s="1451"/>
      <c r="AH228" s="1445">
        <v>222</v>
      </c>
      <c r="AI228" s="1445" t="s">
        <v>101430</v>
      </c>
      <c r="AJ228" s="1463" t="str">
        <f t="shared" ref="AJ228:AJ243" si="18">IFERROR(IF($AJ$7&lt;&gt;"Quote","",IF(VLOOKUP(AI228,$AF$6:$AG$129,2,FALSE)=0,"-",VLOOKUP(AI228,$AF$6:$AG$129,2,FALSE))),"-")</f>
        <v/>
      </c>
      <c r="AL228" s="1445" t="str">
        <f t="shared" si="16"/>
        <v/>
      </c>
    </row>
    <row r="229" spans="15:38">
      <c r="O229" s="1447" t="s">
        <v>101417</v>
      </c>
      <c r="Q229" s="1445" t="str">
        <f>Q226&amp; " " &amp;Q228</f>
        <v>0 1-5</v>
      </c>
      <c r="R229" s="1566" t="s">
        <v>101419</v>
      </c>
      <c r="S229" s="1451">
        <v>5</v>
      </c>
      <c r="T229" s="1451"/>
      <c r="AH229" s="1445">
        <v>223</v>
      </c>
      <c r="AI229" s="1445" t="s">
        <v>101433</v>
      </c>
      <c r="AJ229" s="1463" t="str">
        <f t="shared" si="18"/>
        <v/>
      </c>
      <c r="AL229" s="1445" t="str">
        <f t="shared" si="16"/>
        <v/>
      </c>
    </row>
    <row r="230" spans="15:38">
      <c r="R230" s="1566" t="s">
        <v>101519</v>
      </c>
      <c r="S230" s="1451">
        <v>10</v>
      </c>
      <c r="T230" s="1451"/>
      <c r="AH230" s="1445">
        <v>224</v>
      </c>
      <c r="AI230" s="1445" t="s">
        <v>101434</v>
      </c>
      <c r="AJ230" s="1463" t="str">
        <f t="shared" si="18"/>
        <v/>
      </c>
      <c r="AL230" s="1445" t="str">
        <f t="shared" si="16"/>
        <v/>
      </c>
    </row>
    <row r="231" spans="15:38">
      <c r="R231" s="1566" t="s">
        <v>101520</v>
      </c>
      <c r="S231" s="1451">
        <v>10</v>
      </c>
      <c r="T231" s="1451"/>
      <c r="AH231" s="1445">
        <v>225</v>
      </c>
      <c r="AI231" s="1445" t="s">
        <v>101508</v>
      </c>
      <c r="AJ231" s="1463" t="str">
        <f t="shared" si="18"/>
        <v/>
      </c>
      <c r="AL231" s="1445" t="str">
        <f t="shared" si="16"/>
        <v>Cyber deductible</v>
      </c>
    </row>
    <row r="232" spans="15:38">
      <c r="R232" s="1451"/>
      <c r="S232" s="1451"/>
      <c r="T232" s="1451"/>
      <c r="AH232" s="1445">
        <v>226</v>
      </c>
      <c r="AI232" s="1445" t="s">
        <v>101509</v>
      </c>
      <c r="AJ232" s="1463" t="str">
        <f t="shared" si="18"/>
        <v/>
      </c>
      <c r="AL232" s="1445" t="str">
        <f t="shared" si="16"/>
        <v>Waiting period</v>
      </c>
    </row>
    <row r="233" spans="15:38">
      <c r="AH233" s="1445">
        <v>227</v>
      </c>
      <c r="AI233" s="1445" t="s">
        <v>101562</v>
      </c>
      <c r="AJ233" s="1463" t="str">
        <f t="shared" si="18"/>
        <v/>
      </c>
      <c r="AL233" s="1445" t="str">
        <f t="shared" si="16"/>
        <v>RenoRun</v>
      </c>
    </row>
    <row r="234" spans="15:38">
      <c r="O234" s="1546" t="s">
        <v>101459</v>
      </c>
      <c r="P234" s="143"/>
      <c r="Q234" s="143"/>
      <c r="R234" s="1547"/>
      <c r="S234" s="143"/>
      <c r="T234" s="1547"/>
      <c r="U234" s="143"/>
      <c r="V234" s="143"/>
      <c r="W234" s="143"/>
      <c r="X234" s="143"/>
      <c r="Y234" s="143"/>
      <c r="Z234" s="143"/>
      <c r="AA234" s="143"/>
      <c r="AB234" s="1548"/>
      <c r="AH234" s="1445">
        <v>228</v>
      </c>
      <c r="AI234" s="1445" t="s">
        <v>101563</v>
      </c>
      <c r="AJ234" s="1463" t="str">
        <f t="shared" si="18"/>
        <v/>
      </c>
      <c r="AL234" s="1445" t="str">
        <f t="shared" si="16"/>
        <v>Exclusion of activities or work performed prior to the risk effective date of the policy</v>
      </c>
    </row>
    <row r="235" spans="15:38">
      <c r="O235" s="1549" t="s">
        <v>101086</v>
      </c>
      <c r="P235" s="143"/>
      <c r="Q235" s="1550" t="s">
        <v>101087</v>
      </c>
      <c r="R235" s="1551" t="s">
        <v>101163</v>
      </c>
      <c r="S235" s="1552"/>
      <c r="T235" s="1551" t="s">
        <v>101164</v>
      </c>
      <c r="U235" s="1552" t="s">
        <v>101435</v>
      </c>
      <c r="V235" s="143"/>
      <c r="W235" s="143"/>
      <c r="X235" s="143"/>
      <c r="Y235" s="143"/>
      <c r="Z235" s="143"/>
      <c r="AA235" s="143"/>
      <c r="AB235" s="1548"/>
      <c r="AH235" s="1445">
        <v>229</v>
      </c>
      <c r="AI235" s="1445" t="s">
        <v>101564</v>
      </c>
      <c r="AJ235" s="1463" t="str">
        <f t="shared" si="18"/>
        <v/>
      </c>
      <c r="AL235" s="1445" t="str">
        <f t="shared" si="16"/>
        <v>Specified Operation Exclusion:Plumbing, electricity, roofing work done by the insured themselves</v>
      </c>
    </row>
    <row r="236" spans="15:38">
      <c r="O236" s="1553" t="s">
        <v>101436</v>
      </c>
      <c r="P236" s="143"/>
      <c r="Q236" s="1554">
        <f>C39</f>
        <v>0</v>
      </c>
      <c r="R236" s="143" t="s">
        <v>101437</v>
      </c>
      <c r="S236" s="143"/>
      <c r="T236" s="1547" t="s">
        <v>101402</v>
      </c>
      <c r="U236" s="1555" t="str">
        <f>IFERROR(VLOOKUP(Q236,R236:T247,3,FALSE),"Decline")</f>
        <v>Decline</v>
      </c>
      <c r="V236" s="143"/>
      <c r="W236" s="143"/>
      <c r="X236" s="143"/>
      <c r="Y236" s="143"/>
      <c r="Z236" s="143"/>
      <c r="AA236" s="143"/>
      <c r="AB236" s="1548"/>
      <c r="AH236" s="1445">
        <v>230</v>
      </c>
      <c r="AI236" s="1445" t="s">
        <v>101565</v>
      </c>
      <c r="AJ236" s="1463" t="str">
        <f t="shared" si="18"/>
        <v/>
      </c>
      <c r="AL236" s="1445" t="str">
        <f t="shared" si="16"/>
        <v>Specified Operation Exclusion:Plumbing, roofing work done by the insured themselves</v>
      </c>
    </row>
    <row r="237" spans="15:38">
      <c r="O237" s="1553" t="s">
        <v>101438</v>
      </c>
      <c r="P237" s="143"/>
      <c r="Q237" s="1556">
        <f>C42</f>
        <v>0</v>
      </c>
      <c r="R237" s="143" t="s">
        <v>101439</v>
      </c>
      <c r="S237" s="143"/>
      <c r="T237" s="1547" t="s">
        <v>101402</v>
      </c>
      <c r="U237" s="1547"/>
      <c r="V237" s="143"/>
      <c r="W237" s="143"/>
      <c r="X237" s="143"/>
      <c r="Y237" s="143"/>
      <c r="Z237" s="143"/>
      <c r="AA237" s="143"/>
      <c r="AB237" s="1548"/>
      <c r="AH237" s="1445">
        <v>231</v>
      </c>
      <c r="AI237" s="1445" t="s">
        <v>101566</v>
      </c>
      <c r="AJ237" s="1463" t="str">
        <f t="shared" si="18"/>
        <v/>
      </c>
      <c r="AL237" s="1445" t="str">
        <f t="shared" si="16"/>
        <v>Blasting, Pile Driving, Weakness of Support exclusion</v>
      </c>
    </row>
    <row r="238" spans="15:38">
      <c r="O238" s="1553" t="s">
        <v>101440</v>
      </c>
      <c r="P238" s="143"/>
      <c r="Q238" s="1554">
        <f>C41</f>
        <v>0</v>
      </c>
      <c r="R238" s="143" t="s">
        <v>101441</v>
      </c>
      <c r="S238" s="143"/>
      <c r="T238" s="1547" t="s">
        <v>101402</v>
      </c>
      <c r="U238" s="143"/>
      <c r="V238" s="143"/>
      <c r="W238" s="143"/>
      <c r="X238" s="143"/>
      <c r="Y238" s="143"/>
      <c r="Z238" s="143"/>
      <c r="AA238" s="143"/>
      <c r="AB238" s="1548"/>
      <c r="AH238" s="1445">
        <v>232</v>
      </c>
      <c r="AI238" s="1445" t="s">
        <v>101567</v>
      </c>
      <c r="AJ238" s="1463" t="str">
        <f t="shared" si="18"/>
        <v/>
      </c>
      <c r="AL238" s="1445" t="str">
        <f t="shared" si="16"/>
        <v>Underground Working conditions</v>
      </c>
    </row>
    <row r="239" spans="15:38">
      <c r="O239" s="1553" t="s">
        <v>101442</v>
      </c>
      <c r="P239" s="143"/>
      <c r="Q239" s="1554">
        <f>C43</f>
        <v>0</v>
      </c>
      <c r="R239" s="143" t="s">
        <v>101443</v>
      </c>
      <c r="S239" s="143"/>
      <c r="T239" s="1547" t="s">
        <v>101402</v>
      </c>
      <c r="U239" s="143"/>
      <c r="V239" s="143"/>
      <c r="W239" s="143"/>
      <c r="X239" s="143"/>
      <c r="Y239" s="143"/>
      <c r="Z239" s="143"/>
      <c r="AA239" s="143"/>
      <c r="AB239" s="1548"/>
      <c r="AH239" s="1445">
        <v>233</v>
      </c>
      <c r="AI239" s="1445" t="s">
        <v>101568</v>
      </c>
      <c r="AJ239" s="1463" t="str">
        <f t="shared" si="18"/>
        <v/>
      </c>
      <c r="AL239" s="1445" t="str">
        <f t="shared" si="16"/>
        <v>Removal and repair of products exclusion</v>
      </c>
    </row>
    <row r="240" spans="15:38">
      <c r="O240" s="1553"/>
      <c r="P240" s="143"/>
      <c r="Q240" s="143"/>
      <c r="R240" s="143" t="s">
        <v>101444</v>
      </c>
      <c r="S240" s="143"/>
      <c r="T240" s="1547" t="s">
        <v>101402</v>
      </c>
      <c r="U240" s="143"/>
      <c r="V240" s="143"/>
      <c r="W240" s="143"/>
      <c r="X240" s="143"/>
      <c r="Y240" s="143"/>
      <c r="Z240" s="143"/>
      <c r="AA240" s="143"/>
      <c r="AB240" s="1548"/>
      <c r="AH240" s="1445">
        <v>234</v>
      </c>
      <c r="AI240" s="1445" t="s">
        <v>101569</v>
      </c>
      <c r="AJ240" s="1463" t="str">
        <f t="shared" si="18"/>
        <v/>
      </c>
      <c r="AL240" s="1445" t="str">
        <f t="shared" si="16"/>
        <v>License required for application of pesticides</v>
      </c>
    </row>
    <row r="241" spans="15:38">
      <c r="O241" s="1553"/>
      <c r="P241" s="143"/>
      <c r="Q241" s="143"/>
      <c r="R241" s="143" t="s">
        <v>101445</v>
      </c>
      <c r="S241" s="143"/>
      <c r="T241" s="1547" t="s">
        <v>101402</v>
      </c>
      <c r="U241" s="143"/>
      <c r="V241" s="143"/>
      <c r="W241" s="143"/>
      <c r="X241" s="143"/>
      <c r="Y241" s="143"/>
      <c r="Z241" s="143"/>
      <c r="AA241" s="143"/>
      <c r="AB241" s="1548"/>
      <c r="AH241" s="1445">
        <v>235</v>
      </c>
      <c r="AI241" s="1445" t="s">
        <v>101570</v>
      </c>
      <c r="AJ241" s="1463" t="str">
        <f t="shared" si="18"/>
        <v/>
      </c>
      <c r="AL241" s="1445" t="str">
        <f t="shared" si="16"/>
        <v>Anti-theft precautions</v>
      </c>
    </row>
    <row r="242" spans="15:38">
      <c r="O242" s="1553"/>
      <c r="P242" s="143"/>
      <c r="Q242" s="143"/>
      <c r="R242" s="143" t="s">
        <v>101446</v>
      </c>
      <c r="S242" s="143"/>
      <c r="T242" s="1547" t="s">
        <v>97712</v>
      </c>
      <c r="U242" s="143"/>
      <c r="V242" s="143"/>
      <c r="W242" s="143"/>
      <c r="X242" s="143"/>
      <c r="Y242" s="143"/>
      <c r="Z242" s="143"/>
      <c r="AA242" s="143"/>
      <c r="AB242" s="1548"/>
      <c r="AH242" s="1445">
        <v>236</v>
      </c>
      <c r="AI242" s="1445" t="s">
        <v>101571</v>
      </c>
      <c r="AJ242" s="1463" t="str">
        <f t="shared" si="18"/>
        <v/>
      </c>
      <c r="AL242" s="1445" t="str">
        <f t="shared" si="16"/>
        <v>Pesticide / Weed Spraying exclusion</v>
      </c>
    </row>
    <row r="243" spans="15:38">
      <c r="O243" s="1553"/>
      <c r="P243" s="143"/>
      <c r="Q243" s="143"/>
      <c r="R243" s="143" t="s">
        <v>101447</v>
      </c>
      <c r="S243" s="143"/>
      <c r="T243" s="1547" t="s">
        <v>97712</v>
      </c>
      <c r="U243" s="143"/>
      <c r="V243" s="143"/>
      <c r="W243" s="143"/>
      <c r="X243" s="143"/>
      <c r="Y243" s="143"/>
      <c r="Z243" s="143"/>
      <c r="AA243" s="143"/>
      <c r="AB243" s="1548"/>
      <c r="AH243" s="1445">
        <v>237</v>
      </c>
      <c r="AI243" s="1445" t="s">
        <v>101572</v>
      </c>
      <c r="AJ243" s="1463" t="str">
        <f t="shared" si="18"/>
        <v/>
      </c>
      <c r="AL243" s="1445" t="str">
        <f t="shared" si="16"/>
        <v>Liability for water damage deductible</v>
      </c>
    </row>
    <row r="244" spans="15:38">
      <c r="O244" s="1553"/>
      <c r="P244" s="143"/>
      <c r="Q244" s="143"/>
      <c r="R244" s="143" t="s">
        <v>101448</v>
      </c>
      <c r="S244" s="143"/>
      <c r="T244" s="1547" t="s">
        <v>97712</v>
      </c>
      <c r="U244" s="143"/>
      <c r="V244" s="143"/>
      <c r="W244" s="143"/>
      <c r="X244" s="143"/>
      <c r="Y244" s="143"/>
      <c r="Z244" s="143"/>
      <c r="AA244" s="143"/>
      <c r="AB244" s="1548"/>
    </row>
    <row r="245" spans="15:38">
      <c r="O245" s="1553"/>
      <c r="P245" s="143"/>
      <c r="Q245" s="143"/>
      <c r="R245" s="143" t="s">
        <v>98605</v>
      </c>
      <c r="S245" s="143"/>
      <c r="T245" s="1547" t="s">
        <v>97712</v>
      </c>
      <c r="U245" s="143"/>
      <c r="V245" s="143"/>
      <c r="W245" s="143"/>
      <c r="X245" s="143"/>
      <c r="Y245" s="143"/>
      <c r="Z245" s="143"/>
      <c r="AA245" s="143"/>
      <c r="AB245" s="1548"/>
    </row>
    <row r="246" spans="15:38">
      <c r="O246" s="1553"/>
      <c r="P246" s="143"/>
      <c r="Q246" s="143"/>
      <c r="R246" s="143" t="s">
        <v>101449</v>
      </c>
      <c r="S246" s="143"/>
      <c r="T246" s="1547" t="s">
        <v>97712</v>
      </c>
      <c r="U246" s="143"/>
      <c r="V246" s="143"/>
      <c r="W246" s="143"/>
      <c r="X246" s="143"/>
      <c r="Y246" s="143"/>
      <c r="Z246" s="143"/>
      <c r="AA246" s="143"/>
      <c r="AB246" s="1548"/>
    </row>
    <row r="247" spans="15:38">
      <c r="O247" s="1553"/>
      <c r="P247" s="143"/>
      <c r="Q247" s="143"/>
      <c r="R247" s="143" t="s">
        <v>101450</v>
      </c>
      <c r="S247" s="143"/>
      <c r="T247" s="1547" t="s">
        <v>101402</v>
      </c>
      <c r="U247" s="143"/>
      <c r="V247" s="143"/>
      <c r="W247" s="143"/>
      <c r="X247" s="143"/>
      <c r="Y247" s="143"/>
      <c r="Z247" s="143"/>
      <c r="AA247" s="143"/>
      <c r="AB247" s="1548"/>
    </row>
    <row r="248" spans="15:38">
      <c r="O248" s="1553"/>
      <c r="P248" s="143"/>
      <c r="Q248" s="143"/>
      <c r="R248" s="143"/>
      <c r="S248" s="143"/>
      <c r="T248" s="143"/>
      <c r="U248" s="143"/>
      <c r="V248" s="143"/>
      <c r="W248" s="143"/>
      <c r="X248" s="143"/>
      <c r="Y248" s="143"/>
      <c r="Z248" s="143"/>
      <c r="AA248" s="143"/>
      <c r="AB248" s="1548"/>
    </row>
    <row r="249" spans="15:38">
      <c r="O249" s="1553"/>
      <c r="P249" s="143"/>
      <c r="Q249" s="143"/>
      <c r="R249" s="143"/>
      <c r="S249" s="143"/>
      <c r="T249" s="143"/>
      <c r="U249" s="143"/>
      <c r="V249" s="143"/>
      <c r="W249" s="143"/>
      <c r="X249" s="143"/>
      <c r="Y249" s="143"/>
      <c r="Z249" s="143"/>
      <c r="AA249" s="143"/>
      <c r="AB249" s="1548"/>
    </row>
    <row r="250" spans="15:38">
      <c r="O250" s="1549" t="s">
        <v>101451</v>
      </c>
      <c r="P250" s="143"/>
      <c r="Q250" s="143"/>
      <c r="R250" s="143"/>
      <c r="S250" s="143"/>
      <c r="T250" s="143"/>
      <c r="U250" s="143"/>
      <c r="V250" s="143"/>
      <c r="W250" s="143"/>
      <c r="X250" s="143"/>
      <c r="Y250" s="143"/>
      <c r="Z250" s="143"/>
      <c r="AA250" s="143"/>
      <c r="AB250" s="1548"/>
    </row>
    <row r="251" spans="15:38">
      <c r="O251" s="1553" t="s">
        <v>101452</v>
      </c>
      <c r="P251" s="143"/>
      <c r="Q251" s="1557" t="str">
        <f>IF(Q238="No","Above ground","Under ground")</f>
        <v>Under ground</v>
      </c>
      <c r="R251" s="143" t="s">
        <v>101453</v>
      </c>
      <c r="S251" s="1547"/>
      <c r="T251" s="1547" t="s">
        <v>101402</v>
      </c>
      <c r="U251" s="1558" t="str">
        <f>IF(Q236="Oil",VLOOKUP(Q251,R251:T252,3,FALSE),"")</f>
        <v/>
      </c>
      <c r="V251" s="143"/>
      <c r="W251" s="143"/>
      <c r="X251" s="143"/>
      <c r="Y251" s="143"/>
      <c r="Z251" s="143"/>
      <c r="AA251" s="143"/>
      <c r="AB251" s="1548"/>
    </row>
    <row r="252" spans="15:38">
      <c r="O252" s="1553"/>
      <c r="P252" s="143"/>
      <c r="Q252" s="1559"/>
      <c r="R252" s="143" t="s">
        <v>101454</v>
      </c>
      <c r="S252" s="1547"/>
      <c r="T252" s="1547" t="s">
        <v>97712</v>
      </c>
      <c r="U252" s="143"/>
      <c r="V252" s="143"/>
      <c r="W252" s="143"/>
      <c r="X252" s="143"/>
      <c r="Y252" s="143"/>
      <c r="Z252" s="143"/>
      <c r="AA252" s="143"/>
      <c r="AB252" s="1548"/>
    </row>
    <row r="253" spans="15:38">
      <c r="O253" s="1553"/>
      <c r="P253" s="143"/>
      <c r="Q253" s="143"/>
      <c r="R253" s="143"/>
      <c r="S253" s="143"/>
      <c r="T253" s="143"/>
      <c r="U253" s="143"/>
      <c r="V253" s="143"/>
      <c r="W253" s="143"/>
      <c r="X253" s="143"/>
      <c r="Y253" s="143"/>
      <c r="Z253" s="143"/>
      <c r="AA253" s="143"/>
      <c r="AB253" s="1548"/>
    </row>
    <row r="254" spans="15:38">
      <c r="O254" s="1553"/>
      <c r="P254" s="143"/>
      <c r="Q254" s="143"/>
      <c r="R254" s="143"/>
      <c r="S254" s="143"/>
      <c r="T254" s="143"/>
      <c r="U254" s="143"/>
      <c r="V254" s="143"/>
      <c r="W254" s="143"/>
      <c r="X254" s="143"/>
      <c r="Y254" s="143"/>
      <c r="Z254" s="143"/>
      <c r="AA254" s="143"/>
      <c r="AB254" s="1548"/>
    </row>
    <row r="255" spans="15:38">
      <c r="O255" s="1553" t="s">
        <v>101455</v>
      </c>
      <c r="P255" s="143"/>
      <c r="Q255" s="1556">
        <f ca="1">IFERROR(YEAR(TODAY())-$Q$237,25)</f>
        <v>2022</v>
      </c>
      <c r="R255" s="143" t="s">
        <v>101456</v>
      </c>
      <c r="S255" s="143" t="str">
        <f>IF(Q239="Inside",Q255,"")</f>
        <v/>
      </c>
      <c r="T255" s="1547">
        <v>20</v>
      </c>
      <c r="U255" s="1558" t="str">
        <f>IF(Q236="Oil",IF(Q239="","Decline",IF(S255="","",IF(S255&gt;T255,"Decline","Accept"))),"")</f>
        <v/>
      </c>
      <c r="V255" s="143"/>
      <c r="W255" s="143"/>
      <c r="X255" s="143"/>
      <c r="Y255" s="143"/>
      <c r="Z255" s="143"/>
      <c r="AA255" s="143"/>
      <c r="AB255" s="1548"/>
    </row>
    <row r="256" spans="15:38">
      <c r="O256" s="1553"/>
      <c r="P256" s="143"/>
      <c r="Q256" s="143"/>
      <c r="R256" s="143" t="s">
        <v>101457</v>
      </c>
      <c r="S256" s="143" t="str">
        <f>IF(Q239="Outside",Q255,"")</f>
        <v/>
      </c>
      <c r="T256" s="1547">
        <v>15</v>
      </c>
      <c r="U256" s="1558" t="str">
        <f>IF(S256="","",IF(S256&gt;T256,"Decline","Accept"))</f>
        <v/>
      </c>
      <c r="V256" s="143"/>
      <c r="W256" s="143"/>
      <c r="X256" s="143"/>
      <c r="Y256" s="143"/>
      <c r="Z256" s="143"/>
      <c r="AA256" s="143"/>
      <c r="AB256" s="1548"/>
    </row>
    <row r="257" spans="15:28">
      <c r="O257" s="1553"/>
      <c r="P257" s="143"/>
      <c r="Q257" s="143"/>
      <c r="R257" s="143"/>
      <c r="S257" s="143"/>
      <c r="T257" s="143"/>
      <c r="U257" s="143"/>
      <c r="V257" s="143"/>
      <c r="W257" s="143"/>
      <c r="X257" s="143"/>
      <c r="Y257" s="143"/>
      <c r="Z257" s="143"/>
      <c r="AA257" s="143"/>
      <c r="AB257" s="1548"/>
    </row>
    <row r="258" spans="15:28">
      <c r="O258" s="1553"/>
      <c r="P258" s="143"/>
      <c r="Q258" s="143"/>
      <c r="R258" s="148" t="s">
        <v>101458</v>
      </c>
      <c r="S258" s="143"/>
      <c r="T258" s="143"/>
      <c r="U258" s="1557" t="str">
        <f>IF(OR(U236="Decline",U251="Decline",U255="Decline",U256="Decline"),"Decline","Accept")</f>
        <v>Decline</v>
      </c>
      <c r="V258" s="143"/>
      <c r="W258" s="143"/>
      <c r="X258" s="143"/>
      <c r="Y258" s="143"/>
      <c r="Z258" s="143"/>
      <c r="AA258" s="143"/>
      <c r="AB258" s="1548"/>
    </row>
    <row r="259" spans="15:28">
      <c r="P259" s="1542"/>
      <c r="Q259" s="1542"/>
      <c r="R259" s="1542"/>
      <c r="S259" s="1542"/>
      <c r="T259" s="1542"/>
      <c r="U259" s="1542"/>
      <c r="V259" s="1542"/>
      <c r="W259" s="1542"/>
      <c r="X259" s="1542"/>
      <c r="Y259" s="1542"/>
      <c r="Z259" s="1542"/>
      <c r="AA259" s="1542"/>
      <c r="AB259" s="1453"/>
    </row>
    <row r="260" spans="15:28">
      <c r="P260" s="1542"/>
      <c r="Q260" s="1542"/>
      <c r="R260" s="1542"/>
      <c r="S260" s="1542"/>
      <c r="T260" s="1542"/>
      <c r="U260" s="1542"/>
      <c r="V260" s="1542"/>
      <c r="W260" s="1542"/>
      <c r="X260" s="1542"/>
      <c r="Y260" s="1542"/>
      <c r="Z260" s="1542"/>
      <c r="AA260" s="1542"/>
      <c r="AB260" s="1453"/>
    </row>
    <row r="261" spans="15:28">
      <c r="P261" s="1542"/>
      <c r="Q261" s="1542"/>
      <c r="R261" s="1542"/>
      <c r="S261" s="1542"/>
      <c r="T261" s="1542"/>
      <c r="U261" s="1542"/>
      <c r="V261" s="1542"/>
      <c r="W261" s="1542"/>
      <c r="X261" s="1542"/>
      <c r="Y261" s="1542"/>
      <c r="Z261" s="1542"/>
      <c r="AA261" s="1542"/>
      <c r="AB261" s="1453"/>
    </row>
    <row r="262" spans="15:28">
      <c r="O262" s="1546" t="s">
        <v>101472</v>
      </c>
      <c r="P262" s="143"/>
      <c r="Q262" s="143"/>
      <c r="R262" s="1547"/>
      <c r="S262" s="143"/>
      <c r="T262" s="1547"/>
      <c r="U262" s="143"/>
      <c r="V262" s="143"/>
      <c r="W262" s="143"/>
      <c r="X262" s="143"/>
      <c r="Y262" s="143"/>
      <c r="Z262" s="143"/>
      <c r="AA262" s="143"/>
      <c r="AB262" s="1548"/>
    </row>
    <row r="263" spans="15:28">
      <c r="O263" s="1549" t="s">
        <v>101086</v>
      </c>
      <c r="P263" s="143"/>
      <c r="Q263" s="1550" t="s">
        <v>101087</v>
      </c>
      <c r="R263" s="1551" t="s">
        <v>101163</v>
      </c>
      <c r="S263" s="1552"/>
      <c r="T263" s="1551" t="s">
        <v>101164</v>
      </c>
      <c r="U263" s="1552" t="s">
        <v>101435</v>
      </c>
      <c r="V263" s="143"/>
      <c r="W263" s="143"/>
      <c r="X263" s="143"/>
      <c r="Y263" s="143"/>
      <c r="Z263" s="143"/>
      <c r="AA263" s="143"/>
      <c r="AB263" s="1548"/>
    </row>
    <row r="264" spans="15:28">
      <c r="O264" s="1553" t="s">
        <v>101460</v>
      </c>
      <c r="P264" s="143"/>
      <c r="Q264" s="1557">
        <f>C36</f>
        <v>0</v>
      </c>
      <c r="R264" s="143" t="s">
        <v>101461</v>
      </c>
      <c r="S264" s="143"/>
      <c r="T264" s="1547" t="s">
        <v>101402</v>
      </c>
      <c r="U264" s="1547" t="str">
        <f>IFERROR(VLOOKUP(Q264,R264:T268,3,FALSE),"Decline")</f>
        <v>Decline</v>
      </c>
      <c r="V264" s="143"/>
      <c r="W264" s="143"/>
      <c r="X264" s="143"/>
      <c r="Y264" s="143"/>
      <c r="Z264" s="143"/>
      <c r="AA264" s="143"/>
      <c r="AB264" s="1548"/>
    </row>
    <row r="265" spans="15:28">
      <c r="O265" s="1553" t="s">
        <v>101462</v>
      </c>
      <c r="P265" s="143"/>
      <c r="Q265" s="1557">
        <f>C37</f>
        <v>0</v>
      </c>
      <c r="R265" s="143" t="s">
        <v>101463</v>
      </c>
      <c r="S265" s="143"/>
      <c r="T265" s="1565" t="s">
        <v>97712</v>
      </c>
      <c r="U265" s="1547"/>
      <c r="V265" s="143"/>
      <c r="W265" s="143"/>
      <c r="X265" s="143"/>
      <c r="Y265" s="143"/>
      <c r="Z265" s="143"/>
      <c r="AA265" s="143"/>
      <c r="AB265" s="1548"/>
    </row>
    <row r="266" spans="15:28">
      <c r="O266" s="1553" t="s">
        <v>101464</v>
      </c>
      <c r="P266" s="143"/>
      <c r="Q266" s="1557">
        <f>C38</f>
        <v>0</v>
      </c>
      <c r="R266" s="143" t="s">
        <v>101465</v>
      </c>
      <c r="S266" s="143"/>
      <c r="T266" s="1565" t="s">
        <v>97712</v>
      </c>
      <c r="U266" s="1547"/>
      <c r="V266" s="143"/>
      <c r="W266" s="143"/>
      <c r="X266" s="143"/>
      <c r="Y266" s="143"/>
      <c r="Z266" s="143"/>
      <c r="AA266" s="143"/>
      <c r="AB266" s="1548"/>
    </row>
    <row r="267" spans="15:28">
      <c r="O267" s="1553"/>
      <c r="P267" s="143"/>
      <c r="Q267" s="143"/>
      <c r="R267" s="143" t="s">
        <v>101449</v>
      </c>
      <c r="S267" s="143"/>
      <c r="T267" s="1547" t="s">
        <v>97712</v>
      </c>
      <c r="U267" s="1547"/>
      <c r="V267" s="143"/>
      <c r="W267" s="143"/>
      <c r="X267" s="143"/>
      <c r="Y267" s="143"/>
      <c r="Z267" s="143"/>
      <c r="AA267" s="143"/>
      <c r="AB267" s="1548"/>
    </row>
    <row r="268" spans="15:28">
      <c r="O268" s="1553"/>
      <c r="P268" s="143"/>
      <c r="Q268" s="143"/>
      <c r="R268" s="143" t="s">
        <v>101448</v>
      </c>
      <c r="S268" s="143"/>
      <c r="T268" s="1547" t="s">
        <v>97712</v>
      </c>
      <c r="U268" s="1547"/>
      <c r="V268" s="143"/>
      <c r="W268" s="143"/>
      <c r="X268" s="143"/>
      <c r="Y268" s="143"/>
      <c r="Z268" s="143"/>
      <c r="AA268" s="143"/>
      <c r="AB268" s="1548"/>
    </row>
    <row r="269" spans="15:28">
      <c r="O269" s="1553"/>
      <c r="P269" s="143"/>
      <c r="Q269" s="143"/>
      <c r="R269" s="143"/>
      <c r="S269" s="143"/>
      <c r="T269" s="1547"/>
      <c r="U269" s="1547"/>
      <c r="V269" s="143"/>
      <c r="W269" s="143"/>
      <c r="X269" s="143"/>
      <c r="Y269" s="143"/>
      <c r="Z269" s="143"/>
      <c r="AA269" s="143"/>
      <c r="AB269" s="1548"/>
    </row>
    <row r="270" spans="15:28">
      <c r="O270" s="1553"/>
      <c r="P270" s="143"/>
      <c r="Q270" s="143"/>
      <c r="R270" s="143"/>
      <c r="S270" s="143"/>
      <c r="T270" s="143"/>
      <c r="U270" s="1547"/>
      <c r="V270" s="143"/>
      <c r="W270" s="143"/>
      <c r="X270" s="143"/>
      <c r="Y270" s="143"/>
      <c r="Z270" s="143"/>
      <c r="AA270" s="143"/>
      <c r="AB270" s="1548"/>
    </row>
    <row r="271" spans="15:28">
      <c r="O271" s="1553"/>
      <c r="P271" s="143"/>
      <c r="Q271" s="143"/>
      <c r="R271" s="143" t="s">
        <v>101466</v>
      </c>
      <c r="S271" s="143"/>
      <c r="T271" s="1547" t="s">
        <v>97712</v>
      </c>
      <c r="U271" s="1547" t="str">
        <f>IF(Q264="Fuses",VLOOKUP(Q265,R271:T274,3,FALSE),"Accept")</f>
        <v>Accept</v>
      </c>
      <c r="V271" s="143"/>
      <c r="W271" s="143"/>
      <c r="X271" s="143"/>
      <c r="Y271" s="143"/>
      <c r="Z271" s="143"/>
      <c r="AA271" s="143"/>
      <c r="AB271" s="1548"/>
    </row>
    <row r="272" spans="15:28">
      <c r="O272" s="1553"/>
      <c r="P272" s="143"/>
      <c r="Q272" s="143"/>
      <c r="R272" s="143" t="s">
        <v>101467</v>
      </c>
      <c r="S272" s="143"/>
      <c r="T272" s="1547" t="s">
        <v>101402</v>
      </c>
      <c r="U272" s="1547"/>
      <c r="V272" s="143"/>
      <c r="W272" s="143"/>
      <c r="X272" s="143"/>
      <c r="Y272" s="143"/>
      <c r="Z272" s="143"/>
      <c r="AA272" s="143"/>
      <c r="AB272" s="1548"/>
    </row>
    <row r="273" spans="15:28">
      <c r="O273" s="1553"/>
      <c r="P273" s="143"/>
      <c r="Q273" s="143"/>
      <c r="R273" s="143" t="s">
        <v>101468</v>
      </c>
      <c r="S273" s="143"/>
      <c r="T273" s="1547" t="s">
        <v>101402</v>
      </c>
      <c r="U273" s="1547"/>
      <c r="V273" s="143"/>
      <c r="W273" s="143"/>
      <c r="X273" s="143"/>
      <c r="Y273" s="143"/>
      <c r="Z273" s="143"/>
      <c r="AA273" s="143"/>
      <c r="AB273" s="1548"/>
    </row>
    <row r="274" spans="15:28">
      <c r="O274" s="1553"/>
      <c r="P274" s="143"/>
      <c r="Q274" s="143"/>
      <c r="R274" s="143" t="s">
        <v>101448</v>
      </c>
      <c r="S274" s="143"/>
      <c r="T274" s="1547" t="s">
        <v>97712</v>
      </c>
      <c r="U274" s="1547"/>
      <c r="V274" s="143"/>
      <c r="W274" s="143"/>
      <c r="X274" s="143"/>
      <c r="Y274" s="143"/>
      <c r="Z274" s="143"/>
      <c r="AA274" s="143"/>
      <c r="AB274" s="1548"/>
    </row>
    <row r="275" spans="15:28">
      <c r="O275" s="1553"/>
      <c r="P275" s="143"/>
      <c r="Q275" s="143"/>
      <c r="R275" s="143"/>
      <c r="S275" s="143"/>
      <c r="T275" s="1547"/>
      <c r="U275" s="1547"/>
      <c r="V275" s="143"/>
      <c r="W275" s="143"/>
      <c r="X275" s="143"/>
      <c r="Y275" s="143"/>
      <c r="Z275" s="143"/>
      <c r="AA275" s="143"/>
      <c r="AB275" s="1548"/>
    </row>
    <row r="276" spans="15:28">
      <c r="O276" s="1553"/>
      <c r="P276" s="143"/>
      <c r="Q276" s="143"/>
      <c r="R276" s="143" t="s">
        <v>101469</v>
      </c>
      <c r="S276" s="143"/>
      <c r="T276" s="1547" t="s">
        <v>101402</v>
      </c>
      <c r="U276" s="1547" t="str">
        <f>IFERROR(VLOOKUP(Q266,R276:T280,3,FALSE),"Decline")</f>
        <v>Decline</v>
      </c>
      <c r="V276" s="143"/>
      <c r="W276" s="143"/>
      <c r="X276" s="143"/>
      <c r="Y276" s="143"/>
      <c r="Z276" s="143"/>
      <c r="AA276" s="143"/>
      <c r="AB276" s="1548"/>
    </row>
    <row r="277" spans="15:28">
      <c r="O277" s="1553"/>
      <c r="P277" s="143"/>
      <c r="Q277" s="143"/>
      <c r="R277" s="143" t="s">
        <v>101470</v>
      </c>
      <c r="S277" s="143"/>
      <c r="T277" s="1547" t="s">
        <v>97712</v>
      </c>
      <c r="U277" s="1547"/>
      <c r="V277" s="143"/>
      <c r="W277" s="143"/>
      <c r="X277" s="143"/>
      <c r="Y277" s="143"/>
      <c r="Z277" s="143"/>
      <c r="AA277" s="143"/>
      <c r="AB277" s="1548"/>
    </row>
    <row r="278" spans="15:28">
      <c r="O278" s="1553"/>
      <c r="P278" s="143"/>
      <c r="Q278" s="143"/>
      <c r="R278" s="143" t="s">
        <v>101471</v>
      </c>
      <c r="S278" s="143"/>
      <c r="T278" s="1547" t="s">
        <v>97712</v>
      </c>
      <c r="U278" s="1547"/>
      <c r="V278" s="143"/>
      <c r="W278" s="143"/>
      <c r="X278" s="143"/>
      <c r="Y278" s="143"/>
      <c r="Z278" s="143"/>
      <c r="AA278" s="143"/>
      <c r="AB278" s="1548"/>
    </row>
    <row r="279" spans="15:28">
      <c r="O279" s="1553"/>
      <c r="P279" s="143"/>
      <c r="Q279" s="143"/>
      <c r="R279" s="143" t="s">
        <v>101448</v>
      </c>
      <c r="S279" s="143"/>
      <c r="T279" s="1547" t="s">
        <v>97712</v>
      </c>
      <c r="U279" s="1547"/>
      <c r="V279" s="143"/>
      <c r="W279" s="143"/>
      <c r="X279" s="143"/>
      <c r="Y279" s="143"/>
      <c r="Z279" s="143"/>
      <c r="AA279" s="143"/>
      <c r="AB279" s="1548"/>
    </row>
    <row r="280" spans="15:28">
      <c r="O280" s="1553"/>
      <c r="P280" s="143"/>
      <c r="Q280" s="143"/>
      <c r="R280" s="143" t="s">
        <v>98605</v>
      </c>
      <c r="S280" s="143"/>
      <c r="T280" s="1547" t="s">
        <v>97712</v>
      </c>
      <c r="U280" s="1547"/>
      <c r="V280" s="143"/>
      <c r="W280" s="143"/>
      <c r="X280" s="143"/>
      <c r="Y280" s="143"/>
      <c r="Z280" s="143"/>
      <c r="AA280" s="143"/>
      <c r="AB280" s="1548"/>
    </row>
    <row r="281" spans="15:28">
      <c r="O281" s="1553"/>
      <c r="P281" s="143"/>
      <c r="Q281" s="143"/>
      <c r="R281" s="143"/>
      <c r="S281" s="143"/>
      <c r="T281" s="143"/>
      <c r="U281" s="1547"/>
      <c r="V281" s="143"/>
      <c r="W281" s="143"/>
      <c r="X281" s="143"/>
      <c r="Y281" s="143"/>
      <c r="Z281" s="143"/>
      <c r="AA281" s="143"/>
      <c r="AB281" s="1548"/>
    </row>
    <row r="282" spans="15:28">
      <c r="O282" s="1553"/>
      <c r="P282" s="143"/>
      <c r="Q282" s="143"/>
      <c r="R282" s="143"/>
      <c r="S282" s="143"/>
      <c r="T282" s="143"/>
      <c r="U282" s="1560" t="str">
        <f>IF(OR(U264="Decline",U271="Decline",U276="Decline"),"Decline","Accept")</f>
        <v>Decline</v>
      </c>
      <c r="V282" s="143"/>
      <c r="W282" s="143"/>
      <c r="X282" s="143"/>
      <c r="Y282" s="143"/>
      <c r="Z282" s="143"/>
      <c r="AA282" s="143"/>
      <c r="AB282" s="1548"/>
    </row>
    <row r="283" spans="15:28">
      <c r="P283" s="1542"/>
      <c r="Q283" s="1542"/>
      <c r="R283" s="1542"/>
      <c r="S283" s="1542"/>
      <c r="T283" s="1542"/>
      <c r="U283" s="1542"/>
      <c r="V283" s="1542"/>
      <c r="W283" s="1542"/>
      <c r="X283" s="1542"/>
      <c r="Y283" s="1542"/>
      <c r="Z283" s="1542"/>
      <c r="AA283" s="1542"/>
      <c r="AB283" s="1453"/>
    </row>
    <row r="284" spans="15:28">
      <c r="P284" s="1542"/>
      <c r="Q284" s="1542"/>
      <c r="R284" s="1542"/>
      <c r="S284" s="1542"/>
      <c r="T284" s="1542"/>
      <c r="U284" s="1542"/>
      <c r="V284" s="1542"/>
      <c r="W284" s="1542"/>
      <c r="X284" s="1542"/>
      <c r="Y284" s="1542"/>
      <c r="Z284" s="1542"/>
      <c r="AA284" s="1542"/>
      <c r="AB284" s="1453"/>
    </row>
    <row r="285" spans="15:28">
      <c r="O285" s="1487" t="s">
        <v>101534</v>
      </c>
      <c r="R285" s="1451"/>
      <c r="T285" s="1451"/>
      <c r="W285" s="1542"/>
      <c r="X285" s="1542"/>
      <c r="Y285" s="1542"/>
      <c r="Z285" s="1542"/>
      <c r="AA285" s="1542"/>
      <c r="AB285" s="1453"/>
    </row>
    <row r="286" spans="15:28">
      <c r="O286" s="1489" t="s">
        <v>101086</v>
      </c>
      <c r="Q286" s="1490" t="s">
        <v>101087</v>
      </c>
      <c r="R286" s="1491" t="s">
        <v>101088</v>
      </c>
      <c r="S286" s="1492" t="s">
        <v>101374</v>
      </c>
      <c r="T286" s="1491"/>
      <c r="U286" s="1492" t="s">
        <v>101090</v>
      </c>
      <c r="W286" s="1542"/>
      <c r="X286" s="1542"/>
      <c r="Y286" s="1542"/>
      <c r="Z286" s="1542"/>
      <c r="AA286" s="1542"/>
      <c r="AB286" s="1453"/>
    </row>
    <row r="287" spans="15:28">
      <c r="O287" s="1568" t="s">
        <v>101535</v>
      </c>
      <c r="Q287" s="1495">
        <f>C52</f>
        <v>0</v>
      </c>
      <c r="R287" s="1566" t="s">
        <v>101533</v>
      </c>
      <c r="S287" s="1566" t="s">
        <v>101402</v>
      </c>
      <c r="T287" s="1451"/>
      <c r="U287" s="1494" t="str">
        <f>IFERROR(VLOOKUP(Q287,R287:S292,2,FALSE),"Decline")</f>
        <v>Decline</v>
      </c>
      <c r="W287" s="1542"/>
      <c r="X287" s="1542"/>
      <c r="Y287" s="1542"/>
      <c r="Z287" s="1542"/>
      <c r="AA287" s="1542"/>
      <c r="AB287" s="1453"/>
    </row>
    <row r="288" spans="15:28">
      <c r="R288" s="1566" t="s">
        <v>101536</v>
      </c>
      <c r="S288" s="1566" t="s">
        <v>101402</v>
      </c>
      <c r="T288" s="1451"/>
      <c r="W288" s="1542"/>
      <c r="X288" s="1542"/>
      <c r="Y288" s="1542"/>
      <c r="Z288" s="1542"/>
      <c r="AA288" s="1542"/>
      <c r="AB288" s="1453"/>
    </row>
    <row r="289" spans="18:19">
      <c r="R289" s="1566" t="s">
        <v>101537</v>
      </c>
      <c r="S289" s="1566" t="s">
        <v>101402</v>
      </c>
    </row>
    <row r="290" spans="18:19">
      <c r="R290" s="1566" t="s">
        <v>101538</v>
      </c>
      <c r="S290" s="1566" t="s">
        <v>97712</v>
      </c>
    </row>
    <row r="291" spans="18:19">
      <c r="R291" s="1566" t="s">
        <v>101539</v>
      </c>
      <c r="S291" s="1566" t="s">
        <v>97712</v>
      </c>
    </row>
    <row r="292" spans="18:19">
      <c r="R292" s="1566" t="s">
        <v>101540</v>
      </c>
      <c r="S292" s="1566" t="s">
        <v>97712</v>
      </c>
    </row>
  </sheetData>
  <sortState xmlns:xlrd2="http://schemas.microsoft.com/office/spreadsheetml/2017/richdata2" ref="A6:C84">
    <sortCondition ref="A6:A84"/>
  </sortState>
  <mergeCells count="8">
    <mergeCell ref="AH2:AK2"/>
    <mergeCell ref="I5:N5"/>
    <mergeCell ref="I6:N6"/>
    <mergeCell ref="D8:E8"/>
    <mergeCell ref="B2:C2"/>
    <mergeCell ref="D2:N2"/>
    <mergeCell ref="AC2:AD2"/>
    <mergeCell ref="AE2:AG2"/>
  </mergeCells>
  <conditionalFormatting sqref="J9:J116">
    <cfRule type="containsBlanks" dxfId="21" priority="1">
      <formula>LEN(TRIM(J9))=0</formula>
    </cfRule>
    <cfRule type="cellIs" dxfId="20" priority="2" operator="equal">
      <formula>1</formula>
    </cfRule>
    <cfRule type="cellIs" dxfId="19" priority="3" operator="equal">
      <formula>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3"/>
  <sheetViews>
    <sheetView showGridLines="0" topLeftCell="A11" zoomScale="115" zoomScaleNormal="115" workbookViewId="0">
      <selection activeCell="C61" sqref="C61"/>
    </sheetView>
  </sheetViews>
  <sheetFormatPr defaultRowHeight="12.75"/>
  <cols>
    <col min="1" max="1" width="29.140625" style="3" customWidth="1"/>
    <col min="2" max="2" width="50.140625" style="3" customWidth="1"/>
    <col min="3" max="3" width="14" style="3" bestFit="1" customWidth="1"/>
    <col min="4" max="4" width="21.7109375" style="3" customWidth="1"/>
    <col min="5" max="5" width="17.7109375" style="3" customWidth="1"/>
    <col min="6" max="6" width="15.5703125" style="3" bestFit="1" customWidth="1"/>
    <col min="7" max="7" width="20.42578125" style="3" customWidth="1"/>
    <col min="8" max="8" width="11" style="3" bestFit="1" customWidth="1"/>
    <col min="9" max="9" width="12" style="3" bestFit="1" customWidth="1"/>
    <col min="10" max="10" width="12.28515625" style="3" bestFit="1" customWidth="1"/>
    <col min="11" max="11" width="10.140625" style="3" customWidth="1"/>
    <col min="12" max="12" width="9.140625" style="3"/>
    <col min="13" max="16" width="9.140625" style="3" customWidth="1"/>
    <col min="17" max="17" width="11.140625" style="3" customWidth="1"/>
    <col min="18" max="26" width="9.140625" style="3" customWidth="1"/>
    <col min="27" max="27" width="14" style="3" customWidth="1"/>
    <col min="28" max="71" width="9.140625" style="3" customWidth="1"/>
    <col min="72" max="16384" width="9.140625" style="3"/>
  </cols>
  <sheetData>
    <row r="1" spans="1:45" ht="15">
      <c r="A1" s="19"/>
      <c r="B1" s="20"/>
      <c r="C1" s="20"/>
      <c r="D1" s="20"/>
      <c r="E1" s="20"/>
      <c r="F1" s="20"/>
      <c r="G1" s="20"/>
      <c r="H1" s="20"/>
      <c r="I1" s="21"/>
      <c r="J1" s="21"/>
      <c r="K1" s="22"/>
      <c r="L1" s="23"/>
      <c r="AC1" s="3" t="s">
        <v>4</v>
      </c>
      <c r="AF1" s="3" t="s">
        <v>5</v>
      </c>
      <c r="AI1" s="3" t="s">
        <v>6</v>
      </c>
      <c r="AL1" s="3" t="s">
        <v>7</v>
      </c>
      <c r="AO1" s="3" t="s">
        <v>8</v>
      </c>
      <c r="AR1" s="3" t="s">
        <v>9</v>
      </c>
    </row>
    <row r="2" spans="1:45" ht="15">
      <c r="A2" s="24"/>
      <c r="B2" s="25"/>
      <c r="C2" s="25"/>
      <c r="D2" s="25"/>
      <c r="E2" s="25"/>
      <c r="F2" s="25"/>
      <c r="G2" s="25"/>
      <c r="H2" s="25"/>
      <c r="I2" s="25"/>
      <c r="J2" s="25"/>
      <c r="K2" s="25"/>
      <c r="L2" s="26"/>
      <c r="AB2" s="3" t="s">
        <v>10</v>
      </c>
      <c r="AC2" s="3" t="s">
        <v>11</v>
      </c>
      <c r="AD2" s="3">
        <v>1</v>
      </c>
      <c r="AF2" s="3" t="s">
        <v>0</v>
      </c>
      <c r="AG2" s="3">
        <v>1</v>
      </c>
      <c r="AI2" s="3" t="s">
        <v>12</v>
      </c>
      <c r="AJ2" s="3">
        <v>0.7</v>
      </c>
      <c r="AL2" s="3" t="s">
        <v>13</v>
      </c>
      <c r="AM2" s="3">
        <v>0.6</v>
      </c>
      <c r="AO2" s="3" t="s">
        <v>14</v>
      </c>
      <c r="AP2" s="3">
        <v>1</v>
      </c>
      <c r="AR2" s="3" t="s">
        <v>15</v>
      </c>
      <c r="AS2" s="3">
        <v>1.1000000000000001</v>
      </c>
    </row>
    <row r="3" spans="1:45" ht="15">
      <c r="A3" s="24"/>
      <c r="B3" s="25"/>
      <c r="C3" s="25"/>
      <c r="D3" s="25"/>
      <c r="E3" s="25"/>
      <c r="F3" s="25"/>
      <c r="G3" s="25"/>
      <c r="H3" s="25"/>
      <c r="I3" s="25"/>
      <c r="J3" s="25"/>
      <c r="K3" s="25"/>
      <c r="L3" s="26"/>
      <c r="Z3" s="3">
        <v>1</v>
      </c>
      <c r="AA3" s="3" t="s">
        <v>14</v>
      </c>
      <c r="AB3" s="3" t="s">
        <v>16</v>
      </c>
      <c r="AC3" s="3" t="s">
        <v>17</v>
      </c>
      <c r="AD3" s="3">
        <v>1</v>
      </c>
      <c r="AF3" s="3" t="s">
        <v>1</v>
      </c>
      <c r="AG3" s="3">
        <v>2.1040000000000001</v>
      </c>
      <c r="AI3" s="3" t="s">
        <v>18</v>
      </c>
      <c r="AJ3" s="3">
        <v>0.8</v>
      </c>
      <c r="AL3" s="3" t="s">
        <v>19</v>
      </c>
      <c r="AM3" s="3">
        <v>0.75</v>
      </c>
      <c r="AO3" s="3" t="s">
        <v>20</v>
      </c>
      <c r="AP3" s="3">
        <v>1.1000000000000001</v>
      </c>
      <c r="AR3" s="3" t="s">
        <v>21</v>
      </c>
      <c r="AS3" s="3">
        <v>1</v>
      </c>
    </row>
    <row r="4" spans="1:45" ht="15">
      <c r="A4" s="24"/>
      <c r="B4" s="25"/>
      <c r="C4" s="25"/>
      <c r="D4" s="25"/>
      <c r="E4" s="25"/>
      <c r="F4" s="25"/>
      <c r="G4" s="25"/>
      <c r="H4" s="25"/>
      <c r="I4" s="25"/>
      <c r="J4" s="25"/>
      <c r="K4" s="25"/>
      <c r="L4" s="26"/>
      <c r="Z4" s="3">
        <v>2</v>
      </c>
      <c r="AA4" s="3" t="s">
        <v>14</v>
      </c>
      <c r="AB4" s="3" t="s">
        <v>16</v>
      </c>
      <c r="AC4" s="3" t="s">
        <v>22</v>
      </c>
      <c r="AD4" s="3" t="s">
        <v>98586</v>
      </c>
      <c r="AF4" s="3" t="s">
        <v>2</v>
      </c>
      <c r="AG4" s="3">
        <v>3.25</v>
      </c>
      <c r="AI4" s="3" t="s">
        <v>23</v>
      </c>
      <c r="AJ4" s="3">
        <v>0.9</v>
      </c>
      <c r="AL4" s="3" t="s">
        <v>24</v>
      </c>
      <c r="AM4" s="3">
        <v>0.8</v>
      </c>
      <c r="AO4" s="3" t="s">
        <v>25</v>
      </c>
      <c r="AP4" s="3">
        <v>1.25</v>
      </c>
    </row>
    <row r="5" spans="1:45" ht="15">
      <c r="A5" s="24"/>
      <c r="B5" s="25"/>
      <c r="C5" s="25"/>
      <c r="D5" s="25"/>
      <c r="E5" s="25"/>
      <c r="F5" s="25"/>
      <c r="G5" s="25"/>
      <c r="H5" s="25"/>
      <c r="I5" s="25"/>
      <c r="J5" s="25"/>
      <c r="K5" s="25"/>
      <c r="L5" s="26"/>
      <c r="Z5" s="3">
        <v>3</v>
      </c>
      <c r="AA5" s="3" t="s">
        <v>14</v>
      </c>
      <c r="AB5" s="3" t="s">
        <v>16</v>
      </c>
      <c r="AC5" s="3" t="s">
        <v>27</v>
      </c>
      <c r="AD5" s="3" t="s">
        <v>98586</v>
      </c>
      <c r="AF5" s="3" t="s">
        <v>3</v>
      </c>
      <c r="AG5" s="3">
        <v>4.75</v>
      </c>
      <c r="AI5" s="3" t="s">
        <v>28</v>
      </c>
      <c r="AJ5" s="3">
        <v>1</v>
      </c>
      <c r="AL5" s="3" t="s">
        <v>29</v>
      </c>
      <c r="AM5" s="3">
        <v>0.9</v>
      </c>
      <c r="AO5" s="3" t="s">
        <v>30</v>
      </c>
      <c r="AP5" s="3">
        <v>1.5</v>
      </c>
    </row>
    <row r="6" spans="1:45" ht="28.5">
      <c r="A6" s="24"/>
      <c r="B6" s="1120" t="s">
        <v>100838</v>
      </c>
      <c r="C6" s="25"/>
      <c r="D6" s="25"/>
      <c r="E6" s="25"/>
      <c r="F6" s="25"/>
      <c r="G6" s="25"/>
      <c r="H6" s="25"/>
      <c r="I6" s="25"/>
      <c r="J6" s="25"/>
      <c r="K6" s="25"/>
      <c r="L6" s="26"/>
      <c r="Z6" s="3">
        <v>4</v>
      </c>
      <c r="AA6" s="3" t="s">
        <v>20</v>
      </c>
      <c r="AB6" s="3" t="s">
        <v>31</v>
      </c>
      <c r="AC6" s="3" t="s">
        <v>32</v>
      </c>
      <c r="AD6" s="3">
        <v>1</v>
      </c>
      <c r="AL6" s="3" t="s">
        <v>33</v>
      </c>
      <c r="AM6" s="3">
        <v>0.98</v>
      </c>
    </row>
    <row r="7" spans="1:45" ht="21">
      <c r="A7" s="24"/>
      <c r="B7" s="25"/>
      <c r="C7" s="25"/>
      <c r="D7" s="25"/>
      <c r="E7" s="27" t="s">
        <v>64</v>
      </c>
      <c r="F7" s="27"/>
      <c r="G7" s="27"/>
      <c r="H7" s="27"/>
      <c r="I7" s="27"/>
      <c r="J7" s="25"/>
      <c r="K7" s="25"/>
      <c r="L7" s="26"/>
      <c r="Z7" s="3">
        <v>5</v>
      </c>
      <c r="AA7" s="3" t="s">
        <v>20</v>
      </c>
      <c r="AB7" s="3" t="s">
        <v>35</v>
      </c>
      <c r="AC7" s="3" t="s">
        <v>36</v>
      </c>
      <c r="AD7" s="3" t="s">
        <v>100881</v>
      </c>
      <c r="AL7" s="3" t="s">
        <v>37</v>
      </c>
      <c r="AM7" s="3">
        <v>1</v>
      </c>
    </row>
    <row r="8" spans="1:45" ht="15.75">
      <c r="A8" s="28" t="s">
        <v>65</v>
      </c>
      <c r="B8" s="1073"/>
      <c r="C8" s="29"/>
      <c r="D8" s="30"/>
      <c r="E8" s="31"/>
      <c r="F8" s="32"/>
      <c r="G8" s="33" t="s">
        <v>99</v>
      </c>
      <c r="H8" s="1076">
        <f ca="1">TODAY()</f>
        <v>44765</v>
      </c>
      <c r="I8" s="123"/>
      <c r="J8" s="34" t="s">
        <v>66</v>
      </c>
      <c r="K8" s="1074"/>
      <c r="L8" s="35"/>
      <c r="S8" s="5" t="e">
        <f>VLOOKUP(J15,S10:U33,2,FALSE)</f>
        <v>#N/A</v>
      </c>
      <c r="T8" s="5"/>
      <c r="U8" s="6"/>
      <c r="Z8" s="3">
        <v>6</v>
      </c>
      <c r="AA8" s="3" t="s">
        <v>20</v>
      </c>
      <c r="AB8" s="3" t="s">
        <v>39</v>
      </c>
      <c r="AC8" s="3" t="s">
        <v>40</v>
      </c>
      <c r="AD8" s="3" t="s">
        <v>100881</v>
      </c>
    </row>
    <row r="9" spans="1:45" ht="15.75">
      <c r="A9" s="36" t="s">
        <v>74</v>
      </c>
      <c r="B9" s="1073"/>
      <c r="C9" s="29"/>
      <c r="D9" s="37"/>
      <c r="E9" s="38" t="s">
        <v>73</v>
      </c>
      <c r="F9" s="1074"/>
      <c r="G9" s="1075"/>
      <c r="H9" s="1075"/>
      <c r="I9" s="39"/>
      <c r="J9" s="40"/>
      <c r="K9" s="41"/>
      <c r="L9" s="35"/>
      <c r="S9" s="5"/>
      <c r="T9" s="5"/>
      <c r="U9" s="6"/>
      <c r="Z9" s="3">
        <v>7</v>
      </c>
      <c r="AA9" s="112" t="s">
        <v>25</v>
      </c>
      <c r="AB9" s="3" t="s">
        <v>16</v>
      </c>
      <c r="AC9" s="3" t="s">
        <v>41</v>
      </c>
      <c r="AD9" s="3" t="s">
        <v>100881</v>
      </c>
    </row>
    <row r="10" spans="1:45" ht="15.75">
      <c r="A10" s="42"/>
      <c r="B10" s="43"/>
      <c r="C10" s="43"/>
      <c r="D10" s="43"/>
      <c r="E10" s="43"/>
      <c r="F10" s="43"/>
      <c r="G10" s="44"/>
      <c r="H10" s="44"/>
      <c r="I10" s="44"/>
      <c r="J10" s="45"/>
      <c r="K10" s="44"/>
      <c r="L10" s="46"/>
      <c r="S10" s="5" t="s">
        <v>113</v>
      </c>
      <c r="T10" s="2" t="s">
        <v>17</v>
      </c>
      <c r="U10" s="1" t="s">
        <v>16</v>
      </c>
      <c r="Z10" s="3">
        <v>8</v>
      </c>
      <c r="AA10" s="113" t="s">
        <v>25</v>
      </c>
    </row>
    <row r="11" spans="1:45" ht="15.75">
      <c r="A11" s="47" t="s">
        <v>67</v>
      </c>
      <c r="B11" s="48"/>
      <c r="C11" s="48"/>
      <c r="D11" s="48"/>
      <c r="E11" s="48"/>
      <c r="F11" s="48"/>
      <c r="G11" s="48"/>
      <c r="H11" s="48"/>
      <c r="I11" s="48"/>
      <c r="J11" s="48"/>
      <c r="K11" s="48"/>
      <c r="L11" s="49"/>
      <c r="S11" s="5" t="s">
        <v>114</v>
      </c>
      <c r="T11" s="2" t="s">
        <v>22</v>
      </c>
      <c r="U11" s="1" t="s">
        <v>16</v>
      </c>
      <c r="Z11" s="3">
        <v>9</v>
      </c>
      <c r="AA11" s="113" t="s">
        <v>30</v>
      </c>
      <c r="AF11" s="3" t="s">
        <v>42</v>
      </c>
      <c r="AG11" s="3">
        <f>IF(J15="Ontario",0.3,0.35)</f>
        <v>0.35</v>
      </c>
    </row>
    <row r="12" spans="1:45" ht="15.75">
      <c r="A12" s="50"/>
      <c r="B12" s="51"/>
      <c r="C12" s="51"/>
      <c r="D12" s="51"/>
      <c r="E12" s="51"/>
      <c r="F12" s="51"/>
      <c r="G12" s="51"/>
      <c r="H12" s="51"/>
      <c r="I12" s="51"/>
      <c r="J12" s="51"/>
      <c r="K12" s="51"/>
      <c r="L12" s="52"/>
      <c r="S12" s="5" t="s">
        <v>115</v>
      </c>
      <c r="T12" s="2" t="s">
        <v>27</v>
      </c>
      <c r="U12" s="1" t="s">
        <v>16</v>
      </c>
      <c r="Z12" s="3">
        <v>10</v>
      </c>
      <c r="AA12" s="113" t="s">
        <v>30</v>
      </c>
    </row>
    <row r="13" spans="1:45" ht="15.75">
      <c r="A13" s="53" t="s">
        <v>69</v>
      </c>
      <c r="B13" s="1076"/>
      <c r="C13" s="1077"/>
      <c r="D13" s="1077"/>
      <c r="E13" s="1077"/>
      <c r="F13" s="1078"/>
      <c r="G13" s="54" t="s">
        <v>100</v>
      </c>
      <c r="H13" s="1079">
        <f>Map!AD8</f>
        <v>12</v>
      </c>
      <c r="I13" s="122" t="s">
        <v>125</v>
      </c>
      <c r="J13" s="122"/>
      <c r="K13" s="122"/>
      <c r="L13" s="124"/>
      <c r="S13" s="5" t="s">
        <v>31</v>
      </c>
      <c r="T13" s="2" t="s">
        <v>32</v>
      </c>
      <c r="U13" s="1" t="s">
        <v>31</v>
      </c>
    </row>
    <row r="14" spans="1:45" ht="15.75">
      <c r="A14" s="55" t="s">
        <v>68</v>
      </c>
      <c r="B14" s="1074"/>
      <c r="C14" s="1080"/>
      <c r="D14" s="1080"/>
      <c r="E14" s="1080"/>
      <c r="F14" s="1080"/>
      <c r="G14" s="1080"/>
      <c r="H14" s="1080"/>
      <c r="I14" s="1080"/>
      <c r="J14" s="1080"/>
      <c r="K14" s="1080"/>
      <c r="L14" s="1081"/>
      <c r="S14" s="5" t="s">
        <v>116</v>
      </c>
      <c r="T14" s="2" t="s">
        <v>40</v>
      </c>
      <c r="U14" s="1" t="s">
        <v>39</v>
      </c>
      <c r="Z14" s="115">
        <f>B31</f>
        <v>10</v>
      </c>
      <c r="AA14" s="3" t="str">
        <f>VLOOKUP(Z14,Z3:AA12,2,FALSE)</f>
        <v>9-10</v>
      </c>
    </row>
    <row r="15" spans="1:45" ht="15.75">
      <c r="A15" s="56" t="s">
        <v>26</v>
      </c>
      <c r="B15" s="1082"/>
      <c r="C15" s="1080"/>
      <c r="D15" s="1080"/>
      <c r="E15" s="1080"/>
      <c r="F15" s="1083"/>
      <c r="G15" s="57" t="s">
        <v>70</v>
      </c>
      <c r="H15" s="1084"/>
      <c r="I15" s="58" t="s">
        <v>34</v>
      </c>
      <c r="J15" s="1538">
        <f>Map!AD7</f>
        <v>0</v>
      </c>
      <c r="K15" s="125"/>
      <c r="L15" s="126"/>
      <c r="S15" s="5" t="s">
        <v>117</v>
      </c>
      <c r="T15" s="2" t="s">
        <v>40</v>
      </c>
      <c r="U15" s="1" t="s">
        <v>39</v>
      </c>
    </row>
    <row r="16" spans="1:45" ht="15.75">
      <c r="A16" s="59" t="s">
        <v>71</v>
      </c>
      <c r="B16" s="1537">
        <f>Map!AD6</f>
        <v>0</v>
      </c>
      <c r="C16" s="1072"/>
      <c r="D16" s="60"/>
      <c r="E16" s="61"/>
      <c r="F16" s="61"/>
      <c r="G16" s="61"/>
      <c r="H16" s="61"/>
      <c r="I16" s="61"/>
      <c r="J16" s="61"/>
      <c r="K16" s="61"/>
      <c r="L16" s="62"/>
      <c r="S16" s="5" t="s">
        <v>118</v>
      </c>
      <c r="T16" s="2" t="s">
        <v>40</v>
      </c>
      <c r="U16" s="1" t="s">
        <v>39</v>
      </c>
    </row>
    <row r="17" spans="1:40" ht="15">
      <c r="A17" s="96"/>
      <c r="B17" s="96"/>
      <c r="C17" s="96"/>
      <c r="D17" s="97"/>
      <c r="E17" s="98"/>
      <c r="F17" s="98"/>
      <c r="G17" s="98"/>
      <c r="H17" s="98"/>
      <c r="I17" s="98"/>
      <c r="J17" s="98"/>
      <c r="K17" s="98"/>
      <c r="L17" s="99"/>
      <c r="O17" s="3" t="s">
        <v>180</v>
      </c>
      <c r="S17" s="5"/>
      <c r="T17" s="2"/>
      <c r="U17" s="1"/>
      <c r="AI17" s="3" t="s">
        <v>43</v>
      </c>
    </row>
    <row r="18" spans="1:40" ht="15.75">
      <c r="A18" s="69" t="s">
        <v>111</v>
      </c>
      <c r="B18" s="1085">
        <v>7031</v>
      </c>
      <c r="C18" s="4"/>
      <c r="D18" s="4" t="s">
        <v>112</v>
      </c>
      <c r="E18" s="121" t="s">
        <v>176</v>
      </c>
      <c r="F18" s="98"/>
      <c r="G18" s="98"/>
      <c r="H18" s="98"/>
      <c r="I18" s="98"/>
      <c r="J18" s="98"/>
      <c r="K18" s="98"/>
      <c r="L18" s="99"/>
      <c r="O18" s="3" t="s">
        <v>181</v>
      </c>
      <c r="S18" s="5"/>
      <c r="T18" s="2"/>
      <c r="U18" s="1"/>
    </row>
    <row r="19" spans="1:40" ht="16.5" thickBot="1">
      <c r="A19" s="63"/>
      <c r="B19" s="64"/>
      <c r="C19" s="64"/>
      <c r="D19" s="64"/>
      <c r="E19" s="64"/>
      <c r="F19" s="64"/>
      <c r="G19" s="64"/>
      <c r="H19" s="64"/>
      <c r="I19" s="64"/>
      <c r="J19" s="64"/>
      <c r="K19" s="64"/>
      <c r="L19" s="65"/>
      <c r="S19" s="5" t="s">
        <v>119</v>
      </c>
      <c r="T19" s="2" t="s">
        <v>11</v>
      </c>
      <c r="U19" s="1" t="s">
        <v>10</v>
      </c>
      <c r="AI19" s="3" t="e">
        <f>VLOOKUP(S8,AC2:AD10,2,FALSE)</f>
        <v>#N/A</v>
      </c>
      <c r="AJ19" s="3">
        <f>AG2</f>
        <v>1</v>
      </c>
      <c r="AK19" s="3">
        <f>VLOOKUP(B29,AI2:AJ6,2,FALSE)</f>
        <v>1</v>
      </c>
      <c r="AL19" s="3">
        <f>VLOOKUP(B30,AL2:AM8,2,FALSE)</f>
        <v>1</v>
      </c>
      <c r="AM19" s="3">
        <f>VLOOKUP(AA14,AO2:AP6,2,FALSE)</f>
        <v>1.5</v>
      </c>
      <c r="AN19" s="3">
        <f ca="1">VLOOKUP(B35,AR2:AS4,2,FALSE)</f>
        <v>1</v>
      </c>
    </row>
    <row r="20" spans="1:40" ht="16.5" thickBot="1">
      <c r="A20" s="102" t="s">
        <v>161</v>
      </c>
      <c r="B20" s="103"/>
      <c r="C20" s="103"/>
      <c r="D20" s="103"/>
      <c r="E20" s="103"/>
      <c r="F20" s="103"/>
      <c r="G20" s="103"/>
      <c r="H20" s="103"/>
      <c r="I20" s="103"/>
      <c r="J20" s="103"/>
      <c r="K20" s="103"/>
      <c r="L20" s="104"/>
      <c r="S20" s="5"/>
      <c r="T20" s="2"/>
      <c r="U20" s="1"/>
      <c r="AE20" s="1380">
        <f>J46</f>
        <v>0</v>
      </c>
      <c r="AI20" s="3" t="e">
        <f ca="1">AI19*AJ19*AK19*AL19*AM19*AN19*AG11*(H13/12)</f>
        <v>#N/A</v>
      </c>
    </row>
    <row r="21" spans="1:40" ht="15.75">
      <c r="A21" s="137" t="s">
        <v>180</v>
      </c>
      <c r="B21" s="1539" t="str">
        <f>Map!AD9</f>
        <v>No</v>
      </c>
      <c r="C21" s="1061"/>
      <c r="D21" s="1061"/>
      <c r="E21" s="1061"/>
      <c r="F21" s="1061"/>
      <c r="G21" s="1061"/>
      <c r="H21" s="1061"/>
      <c r="I21" s="1061"/>
      <c r="J21" s="1061"/>
      <c r="K21" s="1061"/>
      <c r="L21" s="1062"/>
      <c r="S21" s="5"/>
      <c r="T21" s="2"/>
      <c r="U21" s="1"/>
      <c r="AE21" s="3" t="e">
        <f ca="1" xml:space="preserve"> IF(AF22&gt;0.15,AE20*1.03,AE20*1.1)</f>
        <v>#N/A</v>
      </c>
    </row>
    <row r="22" spans="1:40" ht="16.5" thickBot="1">
      <c r="A22" s="1063"/>
      <c r="B22" s="1064"/>
      <c r="C22" s="1064"/>
      <c r="D22" s="1064"/>
      <c r="E22" s="1064"/>
      <c r="F22" s="1064"/>
      <c r="G22" s="1064"/>
      <c r="H22" s="1064"/>
      <c r="I22" s="1064"/>
      <c r="J22" s="1064"/>
      <c r="K22" s="1064"/>
      <c r="L22" s="1065"/>
      <c r="S22" s="5"/>
      <c r="T22" s="2"/>
      <c r="U22" s="1"/>
      <c r="AE22" s="3" t="e">
        <f ca="1">AI20*AE31*AE29*AE35*AE33*AE37</f>
        <v>#N/A</v>
      </c>
      <c r="AF22" s="3" t="e">
        <f ca="1">(AE20/AE22)-1</f>
        <v>#N/A</v>
      </c>
    </row>
    <row r="23" spans="1:40" ht="16.5" thickBot="1">
      <c r="A23" s="66" t="s">
        <v>98635</v>
      </c>
      <c r="B23" s="1372" t="e">
        <f>'Property Risk Grading '!D39</f>
        <v>#N/A</v>
      </c>
      <c r="D23" s="1064"/>
      <c r="E23" s="1064"/>
      <c r="F23" s="1064"/>
      <c r="G23" s="1064"/>
      <c r="H23" s="1064"/>
      <c r="I23" s="1064"/>
      <c r="J23" s="1064"/>
      <c r="K23" s="1064"/>
      <c r="L23" s="1065"/>
      <c r="S23" s="5"/>
      <c r="T23" s="2"/>
      <c r="U23" s="1"/>
      <c r="AD23" s="3" t="s">
        <v>44</v>
      </c>
      <c r="AE23" s="3" t="e">
        <f ca="1">IF(AE21&gt;0,IF(AE21&gt;0.3,AE21,0.3),IF(AE22&gt;0.3,AE22,0.3))</f>
        <v>#N/A</v>
      </c>
    </row>
    <row r="24" spans="1:40" s="806" customFormat="1" ht="16.5" thickBot="1">
      <c r="A24" s="806" t="s">
        <v>100807</v>
      </c>
      <c r="B24" s="1066" t="e">
        <f>'Opta bins Model'!D10</f>
        <v>#N/A</v>
      </c>
      <c r="C24" s="1067"/>
      <c r="D24" s="1067"/>
      <c r="E24" s="1067"/>
      <c r="F24" s="1067"/>
      <c r="G24" s="1067"/>
      <c r="H24" s="1067"/>
      <c r="I24" s="1067"/>
      <c r="J24" s="1067"/>
      <c r="K24" s="1067"/>
      <c r="L24" s="1068"/>
      <c r="P24" s="807">
        <f ca="1">YEAR(TODAY())</f>
        <v>2022</v>
      </c>
      <c r="S24" s="808"/>
      <c r="T24" s="809"/>
      <c r="U24" s="810"/>
      <c r="AD24" s="806" t="s">
        <v>45</v>
      </c>
      <c r="AE24" s="806" t="e">
        <f ca="1">AE23</f>
        <v>#N/A</v>
      </c>
    </row>
    <row r="25" spans="1:40" ht="15.75">
      <c r="A25" s="66" t="s">
        <v>141</v>
      </c>
      <c r="B25" s="67"/>
      <c r="C25" s="67"/>
      <c r="D25" s="67"/>
      <c r="E25" s="67"/>
      <c r="F25" s="67"/>
      <c r="G25" s="67"/>
      <c r="H25" s="67"/>
      <c r="I25" s="67"/>
      <c r="J25" s="67"/>
      <c r="K25" s="67"/>
      <c r="L25" s="68"/>
      <c r="N25" s="82" t="s">
        <v>44</v>
      </c>
      <c r="O25" s="82" t="s">
        <v>168</v>
      </c>
      <c r="P25" s="3">
        <f ca="1">P24-B27</f>
        <v>2022</v>
      </c>
      <c r="Q25" s="3" t="str">
        <f ca="1">IF((P24-B27)&lt;25,"RC","ACV")</f>
        <v>ACV</v>
      </c>
      <c r="R25" s="3">
        <f ca="1">VLOOKUP(Q25,$Q$36:$R$37,2,FALSE)</f>
        <v>2</v>
      </c>
      <c r="S25" s="5" t="s">
        <v>120</v>
      </c>
      <c r="T25" s="2" t="s">
        <v>40</v>
      </c>
      <c r="U25" s="1" t="s">
        <v>39</v>
      </c>
    </row>
    <row r="26" spans="1:40" ht="15">
      <c r="A26" s="69"/>
      <c r="B26" s="4"/>
      <c r="C26" s="4"/>
      <c r="D26" s="4"/>
      <c r="E26" s="4"/>
      <c r="F26" s="4"/>
      <c r="G26" s="4"/>
      <c r="H26" s="4"/>
      <c r="I26" s="4"/>
      <c r="J26" s="4"/>
      <c r="K26" s="4"/>
      <c r="L26" s="70"/>
      <c r="N26" s="82" t="s">
        <v>165</v>
      </c>
      <c r="O26" s="82" t="str">
        <f>D27</f>
        <v>Roof:</v>
      </c>
      <c r="P26" s="3">
        <f ca="1">$P$24-E27</f>
        <v>2022</v>
      </c>
      <c r="Q26" s="3" t="str">
        <f ca="1">IF(P26&lt;25,"RC","ACV")</f>
        <v>ACV</v>
      </c>
      <c r="R26" s="3">
        <f ca="1">VLOOKUP(Q26,$Q$36:$R$37,2,FALSE)</f>
        <v>2</v>
      </c>
      <c r="S26" s="5" t="s">
        <v>35</v>
      </c>
      <c r="T26" s="2" t="s">
        <v>36</v>
      </c>
      <c r="U26" s="1" t="s">
        <v>35</v>
      </c>
    </row>
    <row r="27" spans="1:40" ht="15">
      <c r="A27" s="105" t="s">
        <v>155</v>
      </c>
      <c r="B27" s="1540">
        <f>Map!AD10</f>
        <v>0</v>
      </c>
      <c r="C27" s="106" t="s">
        <v>156</v>
      </c>
      <c r="D27" s="106" t="s">
        <v>160</v>
      </c>
      <c r="E27" s="1540">
        <f>IF(Map!$AD$11="",0,Map!$AD$11)</f>
        <v>0</v>
      </c>
      <c r="F27" s="106" t="s">
        <v>157</v>
      </c>
      <c r="G27" s="1540">
        <f>IF(Map!$AD$12="",0,Map!$AD$12)</f>
        <v>0</v>
      </c>
      <c r="H27" s="106" t="s">
        <v>158</v>
      </c>
      <c r="I27" s="1540">
        <f>IF(Map!$AD$13="",0,Map!$AD$13)</f>
        <v>0</v>
      </c>
      <c r="J27" s="107" t="s">
        <v>159</v>
      </c>
      <c r="K27" s="1540">
        <f>IF(Map!$AD$14="",0,Map!$AD$14)</f>
        <v>0</v>
      </c>
      <c r="L27" s="70"/>
      <c r="O27" s="3" t="str">
        <f>F27</f>
        <v>Electrical:</v>
      </c>
      <c r="P27" s="3">
        <f ca="1">$P$24-G27</f>
        <v>2022</v>
      </c>
      <c r="Q27" s="3" t="str">
        <f ca="1">IF(P27&lt;25,"RC","ACV")</f>
        <v>ACV</v>
      </c>
      <c r="R27" s="3">
        <f ca="1">VLOOKUP(Q27,$Q$36:$R$37,2,FALSE)</f>
        <v>2</v>
      </c>
      <c r="S27" s="5"/>
      <c r="T27" s="2"/>
      <c r="U27" s="1"/>
    </row>
    <row r="28" spans="1:40" ht="15">
      <c r="A28" s="105"/>
      <c r="B28" s="105"/>
      <c r="C28" s="106"/>
      <c r="D28" s="106"/>
      <c r="E28" s="106"/>
      <c r="F28" s="106"/>
      <c r="G28" s="106"/>
      <c r="H28" s="106"/>
      <c r="I28" s="106"/>
      <c r="J28" s="106"/>
      <c r="K28" s="106"/>
      <c r="L28" s="70"/>
      <c r="O28" s="3" t="str">
        <f>H27</f>
        <v>Plumbing:</v>
      </c>
      <c r="P28" s="3">
        <f ca="1">$P$24-I27</f>
        <v>2022</v>
      </c>
      <c r="Q28" s="3" t="str">
        <f ca="1">IF(P28&lt;25,"RC","ACV")</f>
        <v>ACV</v>
      </c>
      <c r="R28" s="3">
        <f ca="1">VLOOKUP(Q28,$Q$36:$R$37,2,FALSE)</f>
        <v>2</v>
      </c>
      <c r="S28" s="5"/>
      <c r="T28" s="2"/>
      <c r="U28" s="1"/>
    </row>
    <row r="29" spans="1:40" ht="15">
      <c r="A29" s="105" t="s">
        <v>173</v>
      </c>
      <c r="B29" s="108" t="str">
        <f>Map!AD15</f>
        <v>Non Sprinklered and Non Alarmed</v>
      </c>
      <c r="C29" s="106"/>
      <c r="D29" s="106"/>
      <c r="E29" s="106"/>
      <c r="F29" s="106"/>
      <c r="G29" s="100" t="s">
        <v>184</v>
      </c>
      <c r="H29" s="804">
        <v>2363</v>
      </c>
      <c r="I29" s="140" t="e">
        <f>'Capactity Calculator '!AF12</f>
        <v>#DIV/0!</v>
      </c>
      <c r="J29" s="139" t="e">
        <f>'Capactity Calculator '!AG12</f>
        <v>#DIV/0!</v>
      </c>
      <c r="K29" s="106"/>
      <c r="L29" s="70"/>
      <c r="S29" s="5"/>
      <c r="T29" s="2"/>
      <c r="U29" s="1"/>
      <c r="AC29" s="3" t="s">
        <v>179</v>
      </c>
      <c r="AE29" s="3">
        <f ca="1">IF(P25&lt;10,0.95,IF(P32&lt;100,1,1.05))</f>
        <v>1.05</v>
      </c>
    </row>
    <row r="30" spans="1:40" ht="15">
      <c r="A30" s="105" t="s">
        <v>174</v>
      </c>
      <c r="B30" s="108" t="str">
        <f>Map!AD16</f>
        <v>Frame</v>
      </c>
      <c r="C30" s="106"/>
      <c r="D30" s="106"/>
      <c r="E30" s="106"/>
      <c r="F30" s="106"/>
      <c r="G30" s="106"/>
      <c r="H30" s="138"/>
      <c r="I30" s="140"/>
      <c r="J30" s="139"/>
      <c r="K30" s="106"/>
      <c r="L30" s="70"/>
      <c r="O30" s="3" t="str">
        <f>J27</f>
        <v>Heating:</v>
      </c>
      <c r="P30" s="3">
        <f ca="1">$P$24-K27</f>
        <v>2022</v>
      </c>
      <c r="Q30" s="3" t="str">
        <f ca="1">IF(P30&lt;25,"RC","ACV")</f>
        <v>ACV</v>
      </c>
      <c r="R30" s="3">
        <f ca="1">VLOOKUP(Q30,$Q$36:$R$37,2,FALSE)</f>
        <v>2</v>
      </c>
      <c r="S30" s="5"/>
      <c r="T30" s="2"/>
      <c r="U30" s="1"/>
    </row>
    <row r="31" spans="1:40" ht="21" customHeight="1">
      <c r="A31" s="105" t="s">
        <v>175</v>
      </c>
      <c r="B31" s="114">
        <f>Map!AD17</f>
        <v>10</v>
      </c>
      <c r="C31" s="106"/>
      <c r="D31" s="1597" t="str">
        <f>IF((B38+B39+B40)&gt;=2000000,"Referral","")</f>
        <v/>
      </c>
      <c r="E31" s="1597"/>
      <c r="F31" s="106"/>
      <c r="G31" s="106"/>
      <c r="H31" s="138" t="s">
        <v>98735</v>
      </c>
      <c r="I31" s="140" t="e">
        <f>'Capactity Calculator '!AF14</f>
        <v>#DIV/0!</v>
      </c>
      <c r="J31" s="139" t="e">
        <f>'Capactity Calculator '!AG14</f>
        <v>#DIV/0!</v>
      </c>
      <c r="K31" s="106"/>
      <c r="L31" s="70"/>
      <c r="S31" s="5" t="s">
        <v>121</v>
      </c>
      <c r="T31" s="2" t="s">
        <v>41</v>
      </c>
      <c r="U31" s="1" t="s">
        <v>16</v>
      </c>
      <c r="AC31" s="3" t="s">
        <v>52</v>
      </c>
      <c r="AE31" s="3">
        <f>VLOOKUP(B48,S41:T43,2,FALSE)</f>
        <v>1</v>
      </c>
    </row>
    <row r="32" spans="1:40" ht="21" customHeight="1">
      <c r="A32" s="105" t="s">
        <v>100806</v>
      </c>
      <c r="B32" s="805">
        <f>Map!AD18</f>
        <v>0</v>
      </c>
      <c r="C32" s="106"/>
      <c r="D32" s="1597"/>
      <c r="E32" s="1597"/>
      <c r="F32" s="106"/>
      <c r="G32" s="106"/>
      <c r="H32" s="106"/>
      <c r="I32" s="106"/>
      <c r="J32" s="106"/>
      <c r="K32" s="106"/>
      <c r="L32" s="70"/>
      <c r="P32" s="3">
        <f ca="1">SUM(P26:P30)</f>
        <v>8088</v>
      </c>
      <c r="Q32" s="3" t="str">
        <f ca="1">IF(P32&lt;100,"RC","ACV")</f>
        <v>ACV</v>
      </c>
      <c r="R32" s="3">
        <f ca="1">VLOOKUP(Q32,$Q$36:$R$37,2,FALSE)</f>
        <v>2</v>
      </c>
      <c r="S32" s="5"/>
      <c r="T32" s="2"/>
      <c r="U32" s="1"/>
    </row>
    <row r="33" spans="1:31" ht="15">
      <c r="A33" s="105" t="s">
        <v>100841</v>
      </c>
      <c r="B33" s="805">
        <f>Map!AD19</f>
        <v>0</v>
      </c>
      <c r="C33" s="106"/>
      <c r="D33" s="106"/>
      <c r="E33" s="106"/>
      <c r="F33" s="106"/>
      <c r="G33" s="106"/>
      <c r="H33" s="106"/>
      <c r="I33" s="158" t="e">
        <f>SUM(I29:I31)</f>
        <v>#DIV/0!</v>
      </c>
      <c r="J33" s="159" t="e">
        <f>SUM(J29:J31)</f>
        <v>#DIV/0!</v>
      </c>
      <c r="K33" s="106"/>
      <c r="L33" s="70"/>
      <c r="P33" s="3" t="str">
        <f ca="1">IF(P25&lt;=25,"RC",IF(B27&gt;=1950,IF(P32&lt;100,"RC","ACV"),"ACV"))</f>
        <v>ACV</v>
      </c>
      <c r="S33" s="5" t="s">
        <v>122</v>
      </c>
      <c r="T33" s="2" t="s">
        <v>41</v>
      </c>
      <c r="U33" s="1" t="s">
        <v>16</v>
      </c>
      <c r="AC33" s="3" t="s">
        <v>165</v>
      </c>
      <c r="AE33" s="3">
        <f ca="1">IF(P25&gt;25,IF(P32&lt;100,0.95,1),1)</f>
        <v>1</v>
      </c>
    </row>
    <row r="34" spans="1:31">
      <c r="A34" s="4"/>
      <c r="B34" s="4"/>
      <c r="C34" s="4"/>
      <c r="E34" s="4"/>
      <c r="G34" s="4"/>
      <c r="H34" s="4"/>
      <c r="K34" s="4"/>
      <c r="L34" s="70"/>
      <c r="P34" s="3" t="str">
        <f ca="1">IF(P33="RC",IF(F43="no water","Named Perils", "All Risk"),"Named Perils")</f>
        <v>Named Perils</v>
      </c>
    </row>
    <row r="35" spans="1:31">
      <c r="A35" s="109" t="s">
        <v>164</v>
      </c>
      <c r="B35" s="1086" t="str">
        <f ca="1">P34</f>
        <v>Named Perils</v>
      </c>
      <c r="C35" s="4"/>
      <c r="D35" s="107"/>
      <c r="J35" s="4"/>
      <c r="K35" s="4"/>
      <c r="L35" s="70"/>
      <c r="AC35" s="3" t="s">
        <v>181</v>
      </c>
      <c r="AE35" s="3">
        <v>1</v>
      </c>
    </row>
    <row r="36" spans="1:31">
      <c r="A36" s="110" t="s">
        <v>163</v>
      </c>
      <c r="B36" s="1086" t="str">
        <f ca="1">P33</f>
        <v>ACV</v>
      </c>
      <c r="C36" s="4"/>
      <c r="D36" s="4"/>
      <c r="J36" s="4"/>
      <c r="L36" s="70"/>
      <c r="O36" s="82" t="s">
        <v>15</v>
      </c>
      <c r="P36" s="82" t="s">
        <v>136</v>
      </c>
      <c r="Q36" s="82" t="s">
        <v>166</v>
      </c>
      <c r="R36" s="3">
        <v>1</v>
      </c>
    </row>
    <row r="37" spans="1:31">
      <c r="A37" s="4"/>
      <c r="B37" s="4"/>
      <c r="C37" s="111" t="s">
        <v>172</v>
      </c>
      <c r="E37" s="111" t="s">
        <v>54</v>
      </c>
      <c r="G37" s="3" t="s">
        <v>100842</v>
      </c>
      <c r="J37" s="4"/>
      <c r="K37" s="4"/>
      <c r="L37" s="70"/>
      <c r="O37" s="82" t="s">
        <v>21</v>
      </c>
      <c r="P37" s="82" t="s">
        <v>137</v>
      </c>
      <c r="Q37" s="82" t="s">
        <v>167</v>
      </c>
      <c r="R37" s="3">
        <v>2</v>
      </c>
      <c r="AC37" s="3" t="s">
        <v>98634</v>
      </c>
      <c r="AE37" s="166" t="e">
        <f>'Opta bins Model'!D10+1</f>
        <v>#N/A</v>
      </c>
    </row>
    <row r="38" spans="1:31" ht="15">
      <c r="A38" s="1378" t="str">
        <f>Map!AD22</f>
        <v>Building:</v>
      </c>
      <c r="B38" s="108">
        <f>Map!AD20</f>
        <v>0</v>
      </c>
      <c r="C38" s="128" t="e">
        <f ca="1">AE23</f>
        <v>#N/A</v>
      </c>
      <c r="E38" s="129" t="e">
        <f ca="1">B38*C38/100</f>
        <v>#N/A</v>
      </c>
      <c r="G38" s="1121" t="e">
        <f>B38/B33</f>
        <v>#DIV/0!</v>
      </c>
      <c r="H38" s="3" t="s">
        <v>100843</v>
      </c>
      <c r="J38" s="4"/>
      <c r="K38" s="4"/>
      <c r="L38" s="70"/>
    </row>
    <row r="39" spans="1:31" ht="15">
      <c r="A39" s="127" t="s">
        <v>148</v>
      </c>
      <c r="B39" s="108">
        <f>Map!AD23</f>
        <v>0</v>
      </c>
      <c r="C39" s="128" t="e">
        <f ca="1">C38</f>
        <v>#N/A</v>
      </c>
      <c r="E39" s="129" t="e">
        <f ca="1">B39*C39/100</f>
        <v>#N/A</v>
      </c>
      <c r="G39" s="1122" t="e">
        <f>IF(G38&gt;200, "Limit Ok","Review Building Limit with Broker")</f>
        <v>#DIV/0!</v>
      </c>
      <c r="J39" s="4"/>
      <c r="K39" s="4"/>
      <c r="L39" s="70"/>
    </row>
    <row r="40" spans="1:31" ht="15">
      <c r="A40" s="127" t="s">
        <v>143</v>
      </c>
      <c r="B40" s="108">
        <f>Map!AD24</f>
        <v>0</v>
      </c>
      <c r="C40" s="128" t="e">
        <f ca="1">C38*0.95</f>
        <v>#N/A</v>
      </c>
      <c r="E40" s="129" t="e">
        <f ca="1">B40*C40/100</f>
        <v>#N/A</v>
      </c>
      <c r="J40" s="4"/>
      <c r="K40" s="4"/>
      <c r="L40" s="70"/>
      <c r="O40" s="82" t="s">
        <v>15</v>
      </c>
      <c r="P40" s="82" t="s">
        <v>169</v>
      </c>
    </row>
    <row r="41" spans="1:31" ht="15">
      <c r="A41" s="130" t="s">
        <v>177</v>
      </c>
      <c r="B41" s="108" t="str">
        <f>Map!AD25</f>
        <v>No</v>
      </c>
      <c r="C41" s="129" t="str">
        <f>IF(B41="No","Excluded",100000)</f>
        <v>Excluded</v>
      </c>
      <c r="D41" s="131">
        <v>0.1</v>
      </c>
      <c r="E41" s="129">
        <f>IF(B41="Yes",(D41*C41)/100,0)</f>
        <v>0</v>
      </c>
      <c r="J41" s="4"/>
      <c r="K41" s="4"/>
      <c r="L41" s="70"/>
      <c r="O41" s="82" t="s">
        <v>21</v>
      </c>
      <c r="P41" s="82" t="s">
        <v>170</v>
      </c>
      <c r="S41" s="3">
        <v>1000</v>
      </c>
      <c r="T41" s="3">
        <v>1</v>
      </c>
    </row>
    <row r="42" spans="1:31" ht="15">
      <c r="A42" s="127" t="s">
        <v>149</v>
      </c>
      <c r="B42" s="108" t="str">
        <f>Map!AD26</f>
        <v>No</v>
      </c>
      <c r="C42" s="129" t="str">
        <f>IF(B42="No","Excluded",B38+B39+B40)</f>
        <v>Excluded</v>
      </c>
      <c r="E42" s="129">
        <f>IF(B42="Yes",100,0)</f>
        <v>0</v>
      </c>
      <c r="F42" s="4"/>
      <c r="G42" s="4"/>
      <c r="H42" s="4"/>
      <c r="I42" s="4"/>
      <c r="J42" s="4"/>
      <c r="K42" s="4"/>
      <c r="L42" s="70"/>
      <c r="S42" s="3">
        <v>2500</v>
      </c>
      <c r="T42" s="3">
        <v>0.95</v>
      </c>
    </row>
    <row r="43" spans="1:31" ht="15">
      <c r="A43" s="127" t="s">
        <v>100862</v>
      </c>
      <c r="B43" s="1087" t="str">
        <f ca="1">IF(B35="Named Perils","No",B44)</f>
        <v>No</v>
      </c>
      <c r="C43" s="1087">
        <v>50000</v>
      </c>
      <c r="D43" s="111" t="s">
        <v>172</v>
      </c>
      <c r="E43" s="4"/>
      <c r="F43" s="1411">
        <f>F44</f>
        <v>2500</v>
      </c>
      <c r="G43" s="4"/>
      <c r="H43" s="4"/>
      <c r="I43" s="4"/>
      <c r="J43" s="4"/>
      <c r="K43" s="4"/>
      <c r="L43" s="70"/>
      <c r="S43" s="3">
        <v>5000</v>
      </c>
      <c r="T43" s="3">
        <v>0.9</v>
      </c>
      <c r="AC43" s="3" t="s">
        <v>147</v>
      </c>
    </row>
    <row r="44" spans="1:31" ht="15.75" thickBot="1">
      <c r="A44" s="130" t="s">
        <v>150</v>
      </c>
      <c r="B44" s="108" t="str">
        <f>Map!AD27</f>
        <v>No</v>
      </c>
      <c r="C44" s="129" t="str">
        <f>IF(B44="no","Excluded",C43)</f>
        <v>Excluded</v>
      </c>
      <c r="D44" s="1412">
        <v>0.01</v>
      </c>
      <c r="E44" s="129">
        <f>IF(B44="Yes",(D44*(C44))/10,0)</f>
        <v>0</v>
      </c>
      <c r="F44" s="1087">
        <f>IF(B48=5000,5000,2500)</f>
        <v>2500</v>
      </c>
      <c r="G44" s="4"/>
      <c r="H44" s="4"/>
      <c r="I44" s="4"/>
      <c r="J44" s="4"/>
      <c r="K44" s="4"/>
      <c r="L44" s="70"/>
      <c r="AC44" s="3" t="s">
        <v>100871</v>
      </c>
    </row>
    <row r="45" spans="1:31" ht="15.75" thickBot="1">
      <c r="A45" s="130" t="s">
        <v>151</v>
      </c>
      <c r="B45" s="108" t="str">
        <f>Map!AD28</f>
        <v>No</v>
      </c>
      <c r="C45" s="129" t="str">
        <f>IF(B45="No","Excluded",IF(D45="NO","Excluded",B38+B39+B40))</f>
        <v>Excluded</v>
      </c>
      <c r="D45" s="1069" t="e">
        <f ca="1">IF('EQ Calculator '!F37&gt;=0.01,'EQ Calculator '!F37,0.01)</f>
        <v>#N/A</v>
      </c>
      <c r="E45" s="129" t="str">
        <f>IF(B45="Yes",IF(D45="Refer","Refer",(D45*(B39+B40+B38))/100),"")</f>
        <v/>
      </c>
      <c r="F45" s="1341" t="e">
        <f ca="1">IF(D45="Refer","Refer",'EQ Calculator '!$F$40)</f>
        <v>#N/A</v>
      </c>
      <c r="G45" s="4"/>
      <c r="H45" s="4"/>
      <c r="I45" s="4"/>
      <c r="J45" s="4"/>
      <c r="K45" s="1381" t="s">
        <v>100874</v>
      </c>
      <c r="L45" s="70"/>
    </row>
    <row r="46" spans="1:31" ht="15.75" thickBot="1">
      <c r="A46" s="127" t="s">
        <v>152</v>
      </c>
      <c r="B46" s="108" t="str">
        <f>Map!AD29</f>
        <v>No</v>
      </c>
      <c r="C46" s="129" t="str">
        <f>IF(B46="No","Excluded",IF(D46="NO","Excluded",B38+B39+B40))</f>
        <v>Excluded</v>
      </c>
      <c r="D46" s="1070">
        <v>0.01</v>
      </c>
      <c r="E46" s="129">
        <f>IF(B46="Yes",IF(D46="no",0,(D46*(B38+B39+B40))/100),0)</f>
        <v>0</v>
      </c>
      <c r="F46" s="129">
        <v>50000</v>
      </c>
      <c r="G46" s="4"/>
      <c r="H46" s="1605" t="s">
        <v>100873</v>
      </c>
      <c r="I46" s="1606"/>
      <c r="J46" s="1379">
        <v>0</v>
      </c>
      <c r="K46" s="1382" t="e">
        <f ca="1">AF22</f>
        <v>#N/A</v>
      </c>
      <c r="L46" s="70"/>
    </row>
    <row r="47" spans="1:31" ht="13.5" thickBot="1">
      <c r="A47" s="69"/>
      <c r="B47" s="4"/>
      <c r="C47" s="4"/>
      <c r="D47" s="4"/>
      <c r="E47" s="4"/>
      <c r="F47" s="4"/>
      <c r="G47" s="4"/>
      <c r="H47" s="4"/>
      <c r="I47" s="4"/>
      <c r="J47" s="4"/>
      <c r="K47" s="4"/>
      <c r="L47" s="70"/>
    </row>
    <row r="48" spans="1:31" ht="15.75" thickBot="1">
      <c r="A48" s="72" t="s">
        <v>124</v>
      </c>
      <c r="B48" s="91">
        <f>Map!AD30</f>
        <v>1000</v>
      </c>
      <c r="C48" s="4"/>
      <c r="D48" s="4" t="s">
        <v>123</v>
      </c>
      <c r="E48" s="4"/>
      <c r="F48" s="116">
        <v>1000</v>
      </c>
      <c r="G48" s="4"/>
      <c r="H48" s="1605" t="s">
        <v>178</v>
      </c>
      <c r="I48" s="1606"/>
      <c r="J48" s="1373">
        <f>IF(SUM(B38:B40)&gt;1000000,250,0)</f>
        <v>0</v>
      </c>
      <c r="K48" s="1413" t="s">
        <v>101516</v>
      </c>
      <c r="L48" s="70"/>
    </row>
    <row r="49" spans="1:12" ht="15.75" thickBot="1">
      <c r="A49" s="69"/>
      <c r="B49" s="4"/>
      <c r="C49" s="4"/>
      <c r="D49" s="4"/>
      <c r="E49" s="4"/>
      <c r="F49" s="4"/>
      <c r="G49" s="4"/>
      <c r="H49" s="1605" t="s">
        <v>56</v>
      </c>
      <c r="I49" s="1606"/>
      <c r="J49" s="1071" t="e">
        <f ca="1">IF('Quote Sheet'!K47&gt;2001,175,IF('Quote Sheet'!K47&gt;1001,150,125))+50</f>
        <v>#N/A</v>
      </c>
      <c r="K49" s="4"/>
      <c r="L49" s="70"/>
    </row>
    <row r="50" spans="1:12" ht="15">
      <c r="A50" s="69" t="s">
        <v>142</v>
      </c>
      <c r="B50" s="116" t="e">
        <f ca="1">IF(SUM(E38:E46)&gt;750-B81,SUM(E38:E46),750-B81)</f>
        <v>#N/A</v>
      </c>
      <c r="C50" s="4"/>
      <c r="D50" s="4"/>
      <c r="E50" s="4"/>
      <c r="F50" s="4"/>
      <c r="G50" s="4"/>
      <c r="H50" s="4"/>
      <c r="I50" s="4"/>
      <c r="J50" s="4"/>
      <c r="K50" s="4"/>
      <c r="L50" s="70"/>
    </row>
    <row r="51" spans="1:12" ht="13.5" thickBot="1">
      <c r="A51" s="73"/>
      <c r="B51" s="74"/>
      <c r="C51" s="74"/>
      <c r="D51" s="74"/>
      <c r="E51" s="74"/>
      <c r="F51" s="74"/>
      <c r="G51" s="74"/>
      <c r="H51" s="74"/>
      <c r="I51" s="74"/>
      <c r="J51" s="74"/>
      <c r="K51" s="74"/>
      <c r="L51" s="75"/>
    </row>
    <row r="52" spans="1:12" ht="15">
      <c r="A52" s="66" t="s">
        <v>100864</v>
      </c>
      <c r="B52" s="67"/>
      <c r="C52" s="67"/>
      <c r="D52" s="67"/>
      <c r="E52" s="67"/>
      <c r="F52" s="67"/>
      <c r="G52" s="67"/>
      <c r="H52" s="67"/>
      <c r="I52" s="67"/>
      <c r="J52" s="67"/>
      <c r="K52" s="67"/>
      <c r="L52" s="68"/>
    </row>
    <row r="53" spans="1:12" ht="15.75" thickBot="1">
      <c r="A53" s="1350"/>
      <c r="B53" s="1345" t="s">
        <v>53</v>
      </c>
      <c r="C53" s="1346" t="s">
        <v>52</v>
      </c>
      <c r="D53" s="1346" t="s">
        <v>54</v>
      </c>
      <c r="E53" s="4"/>
      <c r="F53" s="4"/>
      <c r="G53" s="4"/>
      <c r="H53" s="4"/>
      <c r="I53" s="4"/>
      <c r="J53" s="4"/>
      <c r="K53" s="4"/>
      <c r="L53" s="70"/>
    </row>
    <row r="54" spans="1:12" ht="15.75" thickBot="1">
      <c r="A54" s="1344" t="str">
        <f>Map!AD31</f>
        <v>No</v>
      </c>
      <c r="B54" s="1348">
        <f>B38+B39</f>
        <v>0</v>
      </c>
      <c r="C54" s="1349">
        <f>IF(B54&gt;=1000000,2500,1000)</f>
        <v>1000</v>
      </c>
      <c r="D54" s="1349" t="e">
        <f ca="1">IF((E38+E39)*0.08&gt;100,(E38+E39)*0.08,100)</f>
        <v>#N/A</v>
      </c>
      <c r="E54" s="4"/>
      <c r="F54" s="4"/>
      <c r="G54" s="100" t="s">
        <v>98720</v>
      </c>
      <c r="H54" s="119" t="s">
        <v>98735</v>
      </c>
      <c r="I54" s="4"/>
      <c r="J54" s="4"/>
      <c r="K54" s="4"/>
      <c r="L54" s="70"/>
    </row>
    <row r="55" spans="1:12" ht="15">
      <c r="A55" s="66" t="s">
        <v>140</v>
      </c>
      <c r="B55" s="1347"/>
      <c r="C55" s="1347"/>
      <c r="D55" s="1347"/>
      <c r="E55" s="67"/>
      <c r="F55" s="67"/>
      <c r="G55" s="67"/>
      <c r="H55" s="67"/>
      <c r="I55" s="67"/>
      <c r="J55" s="67"/>
      <c r="K55" s="67"/>
      <c r="L55" s="68"/>
    </row>
    <row r="56" spans="1:12" ht="15">
      <c r="A56" s="76"/>
      <c r="B56" s="77"/>
      <c r="C56" s="77"/>
      <c r="D56" s="77"/>
      <c r="E56" s="77"/>
      <c r="F56" s="77"/>
      <c r="G56" s="77"/>
      <c r="H56" s="77"/>
      <c r="I56" s="77"/>
      <c r="J56" s="77"/>
      <c r="K56" s="77"/>
      <c r="L56" s="78"/>
    </row>
    <row r="57" spans="1:12" ht="15.75" thickBot="1">
      <c r="A57" s="79" t="s">
        <v>134</v>
      </c>
      <c r="B57" s="80"/>
      <c r="C57" s="80"/>
      <c r="D57" s="80"/>
      <c r="E57" s="80"/>
      <c r="F57" s="80"/>
      <c r="G57" s="80"/>
      <c r="H57" s="80"/>
      <c r="I57" s="80"/>
      <c r="J57" s="77"/>
      <c r="K57" s="77"/>
      <c r="L57" s="78"/>
    </row>
    <row r="58" spans="1:12" ht="15.75" thickBot="1">
      <c r="A58" s="100" t="s">
        <v>72</v>
      </c>
      <c r="B58" s="119">
        <f>B18</f>
        <v>7031</v>
      </c>
      <c r="D58" s="17"/>
      <c r="E58" s="13"/>
      <c r="F58" s="13"/>
      <c r="G58" s="100" t="s">
        <v>182</v>
      </c>
      <c r="H58" s="119">
        <v>2363</v>
      </c>
      <c r="I58" s="80"/>
      <c r="J58" s="77"/>
      <c r="K58" s="77"/>
      <c r="L58" s="78"/>
    </row>
    <row r="59" spans="1:12" ht="15.75" thickBot="1">
      <c r="A59" s="100" t="s">
        <v>100876</v>
      </c>
      <c r="B59" s="117">
        <f>Map!AD32</f>
        <v>0</v>
      </c>
      <c r="D59" s="17"/>
      <c r="E59" s="13"/>
      <c r="F59" s="13"/>
      <c r="G59" s="15"/>
      <c r="H59" s="17"/>
      <c r="I59" s="80"/>
      <c r="J59" s="77"/>
      <c r="K59" s="77"/>
      <c r="L59" s="78"/>
    </row>
    <row r="60" spans="1:12" ht="15.75" thickBot="1">
      <c r="A60" s="100" t="s">
        <v>77</v>
      </c>
      <c r="B60" s="118">
        <f>Map!AD33</f>
        <v>1000000</v>
      </c>
      <c r="D60" s="17"/>
      <c r="E60" s="13"/>
      <c r="F60" s="13"/>
      <c r="G60" s="15"/>
      <c r="H60" s="17"/>
      <c r="I60" s="80"/>
      <c r="J60" s="77"/>
      <c r="K60" s="77"/>
      <c r="L60" s="78"/>
    </row>
    <row r="61" spans="1:12" ht="15" customHeight="1">
      <c r="A61" s="17"/>
      <c r="B61" s="17"/>
      <c r="C61" s="17"/>
      <c r="D61" s="8"/>
      <c r="E61" s="9"/>
      <c r="F61" s="9"/>
      <c r="G61" s="9"/>
      <c r="H61" s="17"/>
      <c r="I61" s="80"/>
      <c r="J61" s="77"/>
      <c r="K61" s="77"/>
      <c r="L61" s="78"/>
    </row>
    <row r="62" spans="1:12" ht="15">
      <c r="A62" s="17"/>
      <c r="B62" s="17"/>
      <c r="C62" s="17"/>
      <c r="D62" s="8"/>
      <c r="G62" s="17"/>
      <c r="H62" s="17"/>
      <c r="I62" s="80"/>
      <c r="J62" s="77"/>
      <c r="K62" s="77"/>
      <c r="L62" s="78"/>
    </row>
    <row r="63" spans="1:12" ht="15">
      <c r="A63" s="81"/>
      <c r="B63" s="7"/>
      <c r="C63" s="17"/>
      <c r="D63" s="17" t="s">
        <v>38</v>
      </c>
      <c r="E63" s="8" t="s">
        <v>145</v>
      </c>
      <c r="F63" s="17" t="s">
        <v>133</v>
      </c>
      <c r="G63" s="17" t="s">
        <v>135</v>
      </c>
      <c r="H63" s="17"/>
      <c r="I63" s="80"/>
      <c r="J63" s="77"/>
      <c r="K63" s="77"/>
      <c r="L63" s="78"/>
    </row>
    <row r="64" spans="1:12" ht="15">
      <c r="A64" s="10"/>
      <c r="B64" s="10" t="s">
        <v>154</v>
      </c>
      <c r="C64" s="132">
        <f>B59</f>
        <v>0</v>
      </c>
      <c r="D64" s="11"/>
      <c r="E64" s="133">
        <v>50</v>
      </c>
      <c r="F64" s="134">
        <f>VLOOKUP($B$60,$Q$79:$R$88,2,FALSE)</f>
        <v>1</v>
      </c>
      <c r="G64" s="133">
        <f>F64*E64</f>
        <v>50</v>
      </c>
      <c r="H64" s="133">
        <f>G64*C64*1.05</f>
        <v>0</v>
      </c>
      <c r="I64" s="80"/>
      <c r="J64" s="77"/>
      <c r="K64" s="77"/>
      <c r="L64" s="78"/>
    </row>
    <row r="65" spans="1:19" ht="15">
      <c r="A65" s="17"/>
      <c r="B65" s="17"/>
      <c r="C65" s="135"/>
      <c r="D65" s="11"/>
      <c r="E65" s="136"/>
      <c r="F65" s="18"/>
      <c r="G65" s="16"/>
      <c r="H65" s="135"/>
      <c r="I65" s="77"/>
      <c r="J65" s="77"/>
      <c r="K65" s="77"/>
      <c r="L65" s="78"/>
    </row>
    <row r="66" spans="1:19" ht="15">
      <c r="A66" s="83" t="s">
        <v>76</v>
      </c>
      <c r="B66" s="84"/>
      <c r="C66" s="1600" t="s">
        <v>144</v>
      </c>
      <c r="D66" s="1600"/>
      <c r="E66" s="85"/>
      <c r="F66" s="77"/>
      <c r="G66" s="77"/>
      <c r="H66" s="77"/>
      <c r="I66" s="77"/>
      <c r="J66" s="84"/>
      <c r="K66" s="84"/>
      <c r="L66" s="86"/>
      <c r="Q66" s="82" t="s">
        <v>136</v>
      </c>
    </row>
    <row r="67" spans="1:19" ht="15">
      <c r="A67" s="83" t="s">
        <v>75</v>
      </c>
      <c r="B67" s="84"/>
      <c r="C67" s="1600">
        <f>B60</f>
        <v>1000000</v>
      </c>
      <c r="D67" s="1600"/>
      <c r="E67" s="101"/>
      <c r="F67" s="77"/>
      <c r="G67" s="77"/>
      <c r="H67" s="77"/>
      <c r="I67" s="77"/>
      <c r="J67" s="84"/>
      <c r="K67" s="84"/>
      <c r="L67" s="86"/>
      <c r="Q67" s="82" t="s">
        <v>137</v>
      </c>
    </row>
    <row r="68" spans="1:19" ht="15">
      <c r="A68" s="83"/>
      <c r="B68" s="84"/>
      <c r="C68" s="90" t="s">
        <v>139</v>
      </c>
      <c r="D68" s="84"/>
      <c r="E68" s="87"/>
      <c r="F68" s="77"/>
      <c r="G68" s="77"/>
      <c r="H68" s="77"/>
      <c r="I68" s="77"/>
      <c r="J68" s="84"/>
      <c r="K68" s="84"/>
      <c r="L68" s="86"/>
    </row>
    <row r="69" spans="1:19" ht="15">
      <c r="A69" s="1598" t="s">
        <v>77</v>
      </c>
      <c r="B69" s="1599"/>
      <c r="C69" s="1088">
        <f>C67</f>
        <v>1000000</v>
      </c>
      <c r="D69" s="92"/>
      <c r="E69" s="1089"/>
      <c r="F69" s="77"/>
      <c r="G69" s="77"/>
      <c r="H69" s="77"/>
      <c r="I69" s="77"/>
      <c r="J69" s="84"/>
      <c r="K69" s="84"/>
      <c r="L69" s="86"/>
    </row>
    <row r="70" spans="1:19" ht="15">
      <c r="A70" s="1598" t="s">
        <v>78</v>
      </c>
      <c r="B70" s="1599"/>
      <c r="C70" s="1088">
        <v>25000</v>
      </c>
      <c r="D70" s="92"/>
      <c r="E70" s="1089"/>
      <c r="F70" s="77"/>
      <c r="G70" s="77"/>
      <c r="H70" s="77"/>
      <c r="I70" s="77"/>
      <c r="J70" s="84"/>
      <c r="K70" s="84"/>
      <c r="L70" s="86"/>
    </row>
    <row r="71" spans="1:19" ht="15">
      <c r="A71" s="1598" t="s">
        <v>79</v>
      </c>
      <c r="B71" s="1599"/>
      <c r="C71" s="1088">
        <f>C69</f>
        <v>1000000</v>
      </c>
      <c r="D71" s="92"/>
      <c r="E71" s="1089"/>
      <c r="F71" s="77"/>
      <c r="G71" s="77"/>
      <c r="H71" s="77"/>
      <c r="I71" s="77"/>
      <c r="J71" s="84"/>
      <c r="K71" s="84"/>
      <c r="L71" s="86"/>
    </row>
    <row r="72" spans="1:19" ht="15">
      <c r="A72" s="88" t="s">
        <v>80</v>
      </c>
      <c r="B72" s="89"/>
      <c r="C72" s="93">
        <v>250000</v>
      </c>
      <c r="D72" s="94"/>
      <c r="E72" s="1090">
        <v>8.8614850500000023E-2</v>
      </c>
      <c r="F72" s="77"/>
      <c r="G72" s="77"/>
      <c r="H72" s="77">
        <v>0</v>
      </c>
      <c r="I72" s="77"/>
      <c r="J72" s="84"/>
      <c r="K72" s="84"/>
      <c r="L72" s="86"/>
    </row>
    <row r="73" spans="1:19" ht="15">
      <c r="A73" s="1598" t="s">
        <v>81</v>
      </c>
      <c r="B73" s="1599"/>
      <c r="C73" s="1091" t="s">
        <v>137</v>
      </c>
      <c r="D73" s="94">
        <v>1000000</v>
      </c>
      <c r="E73" s="1089"/>
      <c r="F73" s="77"/>
      <c r="G73" s="77"/>
      <c r="H73" s="77"/>
      <c r="I73" s="77"/>
      <c r="J73" s="84"/>
      <c r="K73" s="84"/>
      <c r="L73" s="86"/>
    </row>
    <row r="74" spans="1:19" ht="15">
      <c r="A74" s="819" t="s">
        <v>82</v>
      </c>
      <c r="C74" s="1091" t="s">
        <v>137</v>
      </c>
      <c r="D74" s="1092"/>
      <c r="E74" s="1089"/>
      <c r="F74" s="77"/>
      <c r="G74" s="77"/>
      <c r="H74" s="77"/>
      <c r="I74" s="77"/>
      <c r="J74" s="84"/>
      <c r="K74" s="84"/>
      <c r="L74" s="86"/>
    </row>
    <row r="75" spans="1:19" ht="15">
      <c r="A75" s="819" t="s">
        <v>83</v>
      </c>
      <c r="C75" s="1091" t="s">
        <v>137</v>
      </c>
      <c r="D75" s="95">
        <v>50000</v>
      </c>
      <c r="E75" s="1089"/>
      <c r="F75" s="1603"/>
      <c r="G75" s="1604"/>
      <c r="H75" s="1601">
        <v>1000</v>
      </c>
      <c r="I75" s="1602"/>
      <c r="J75" s="84"/>
      <c r="K75" s="84"/>
      <c r="L75" s="86"/>
    </row>
    <row r="76" spans="1:19" ht="15">
      <c r="A76" s="819" t="s">
        <v>85</v>
      </c>
      <c r="C76" s="1091" t="s">
        <v>137</v>
      </c>
      <c r="D76" s="1093"/>
      <c r="E76" s="1089"/>
      <c r="F76" s="84"/>
      <c r="G76" s="84"/>
      <c r="H76" s="84"/>
      <c r="I76" s="84"/>
      <c r="J76" s="84"/>
      <c r="K76" s="84"/>
      <c r="L76" s="86"/>
    </row>
    <row r="77" spans="1:19" ht="15">
      <c r="A77" s="819" t="s">
        <v>84</v>
      </c>
      <c r="C77" s="1091" t="s">
        <v>137</v>
      </c>
      <c r="D77" s="1094"/>
      <c r="E77" s="1089"/>
      <c r="F77" s="84"/>
      <c r="G77" s="84"/>
      <c r="H77" s="84"/>
      <c r="I77" s="84"/>
      <c r="J77" s="84"/>
      <c r="K77" s="84"/>
      <c r="L77" s="86"/>
    </row>
    <row r="78" spans="1:19" ht="15">
      <c r="A78" s="818"/>
      <c r="B78" s="819"/>
      <c r="C78" s="84"/>
      <c r="D78" s="84"/>
      <c r="E78" s="84"/>
      <c r="F78" s="84"/>
      <c r="G78" s="84"/>
      <c r="H78" s="84"/>
      <c r="I78" s="84"/>
      <c r="J78" s="84"/>
      <c r="K78" s="84"/>
      <c r="L78" s="86"/>
    </row>
    <row r="79" spans="1:19" ht="15">
      <c r="A79" s="72" t="s">
        <v>124</v>
      </c>
      <c r="B79" s="91">
        <f>Map!AD34</f>
        <v>1000</v>
      </c>
      <c r="C79" s="4"/>
      <c r="D79" s="4" t="s">
        <v>123</v>
      </c>
      <c r="E79" s="4"/>
      <c r="F79" s="1095">
        <v>1000</v>
      </c>
      <c r="G79" s="4"/>
      <c r="H79" s="4"/>
      <c r="I79" s="4"/>
      <c r="J79" s="4"/>
      <c r="K79" s="4"/>
      <c r="L79" s="86"/>
      <c r="Q79" s="14">
        <v>1000000</v>
      </c>
      <c r="R79" s="12">
        <v>1</v>
      </c>
      <c r="S79" s="3">
        <v>200</v>
      </c>
    </row>
    <row r="80" spans="1:19" ht="15">
      <c r="A80" s="69"/>
      <c r="B80" s="4"/>
      <c r="C80" s="4"/>
      <c r="D80" s="4"/>
      <c r="E80" s="4"/>
      <c r="F80" s="4"/>
      <c r="G80" s="4"/>
      <c r="H80" s="4"/>
      <c r="I80" s="4"/>
      <c r="J80" s="4"/>
      <c r="K80" s="4"/>
      <c r="L80" s="86"/>
      <c r="Q80" s="14">
        <v>2000000</v>
      </c>
      <c r="R80" s="12">
        <v>1.25</v>
      </c>
      <c r="S80" s="3">
        <f>$S$79*R80</f>
        <v>250</v>
      </c>
    </row>
    <row r="81" spans="1:19" ht="15">
      <c r="A81" s="72" t="s">
        <v>138</v>
      </c>
      <c r="B81" s="116">
        <f>IF(MAX(H64,H81)&gt;=E81,MAX(H64,H81),E81)*1.1</f>
        <v>220.00000000000003</v>
      </c>
      <c r="C81" s="4"/>
      <c r="D81" s="71" t="s">
        <v>153</v>
      </c>
      <c r="E81" s="120">
        <f>VLOOKUP(B60,Q79:S83,3,FALSE)</f>
        <v>200</v>
      </c>
      <c r="F81" s="4"/>
      <c r="G81" s="1383" t="s">
        <v>100875</v>
      </c>
      <c r="H81" s="1384">
        <v>0</v>
      </c>
      <c r="I81" s="4"/>
      <c r="J81" s="4"/>
      <c r="K81" s="4"/>
      <c r="L81" s="86"/>
      <c r="Q81" s="14">
        <v>3000000</v>
      </c>
      <c r="R81" s="12">
        <v>1.3</v>
      </c>
      <c r="S81" s="3">
        <f t="shared" ref="S81:S83" si="0">$S$79*R81</f>
        <v>260</v>
      </c>
    </row>
    <row r="82" spans="1:19" ht="13.5" thickBot="1">
      <c r="A82" s="73"/>
      <c r="B82" s="74"/>
      <c r="C82" s="74"/>
      <c r="D82" s="74"/>
      <c r="E82" s="74"/>
      <c r="F82" s="74"/>
      <c r="G82" s="74"/>
      <c r="H82" s="74"/>
      <c r="I82" s="74"/>
      <c r="J82" s="74"/>
      <c r="K82" s="74"/>
      <c r="L82" s="75"/>
      <c r="Q82" s="14">
        <v>4000000</v>
      </c>
      <c r="R82" s="12">
        <v>1.4</v>
      </c>
      <c r="S82" s="3">
        <f t="shared" si="0"/>
        <v>280</v>
      </c>
    </row>
    <row r="83" spans="1:19" ht="15.75" thickBot="1">
      <c r="A83" s="102" t="s">
        <v>241</v>
      </c>
      <c r="B83" s="103"/>
      <c r="C83" s="103"/>
      <c r="D83" s="103"/>
      <c r="E83" s="103"/>
      <c r="F83" s="103"/>
      <c r="G83" s="103"/>
      <c r="H83" s="103"/>
      <c r="I83" s="103"/>
      <c r="J83" s="103"/>
      <c r="K83" s="103"/>
      <c r="L83" s="104"/>
      <c r="Q83" s="14">
        <v>5000000</v>
      </c>
      <c r="R83" s="12">
        <v>1.55</v>
      </c>
      <c r="S83" s="3">
        <f t="shared" si="0"/>
        <v>310</v>
      </c>
    </row>
    <row r="84" spans="1:19">
      <c r="A84" s="1374"/>
      <c r="B84" s="1385"/>
      <c r="C84" s="1386"/>
      <c r="D84" s="1386"/>
      <c r="E84" s="1387"/>
      <c r="F84" s="1386"/>
      <c r="G84" s="1388"/>
      <c r="H84" s="1386"/>
      <c r="I84" s="1389"/>
      <c r="J84" s="1389"/>
      <c r="K84" s="1389"/>
      <c r="L84" s="1390"/>
      <c r="Q84" s="14"/>
      <c r="R84" s="12"/>
    </row>
    <row r="85" spans="1:19">
      <c r="A85" s="1375"/>
      <c r="B85" s="1391"/>
      <c r="C85" s="1392"/>
      <c r="D85" s="1391"/>
      <c r="E85" s="1393"/>
      <c r="F85" s="1393"/>
      <c r="G85" s="1394"/>
      <c r="H85" s="1395"/>
      <c r="I85" s="1396"/>
      <c r="J85" s="1396"/>
      <c r="K85" s="1396"/>
      <c r="L85" s="1397"/>
      <c r="Q85" s="14"/>
      <c r="R85" s="12"/>
    </row>
    <row r="86" spans="1:19">
      <c r="A86" s="1375"/>
      <c r="B86" s="1398"/>
      <c r="C86" s="1391"/>
      <c r="D86" s="1391"/>
      <c r="E86" s="1393"/>
      <c r="F86" s="1393"/>
      <c r="G86" s="1394"/>
      <c r="H86" s="1391"/>
      <c r="I86" s="1396"/>
      <c r="J86" s="1396"/>
      <c r="K86" s="1396"/>
      <c r="L86" s="1397"/>
      <c r="Q86" s="14"/>
      <c r="R86" s="12"/>
    </row>
    <row r="87" spans="1:19">
      <c r="A87" s="1375"/>
      <c r="B87" s="1398"/>
      <c r="C87" s="1399"/>
      <c r="D87" s="1391"/>
      <c r="E87" s="1393"/>
      <c r="F87" s="1393"/>
      <c r="G87" s="1394"/>
      <c r="H87" s="1391"/>
      <c r="I87" s="1396"/>
      <c r="J87" s="1396"/>
      <c r="K87" s="1396"/>
      <c r="L87" s="1397"/>
      <c r="Q87" s="14"/>
      <c r="R87" s="12"/>
    </row>
    <row r="88" spans="1:19">
      <c r="A88" s="1375"/>
      <c r="B88" s="1391"/>
      <c r="C88" s="1391"/>
      <c r="D88" s="1400"/>
      <c r="E88" s="1401"/>
      <c r="F88" s="1401"/>
      <c r="G88" s="1401"/>
      <c r="H88" s="1391"/>
      <c r="I88" s="1396"/>
      <c r="J88" s="1396"/>
      <c r="K88" s="1396"/>
      <c r="L88" s="1397"/>
      <c r="Q88" s="14"/>
      <c r="R88" s="12"/>
    </row>
    <row r="89" spans="1:19">
      <c r="A89" s="1375"/>
      <c r="B89" s="1391"/>
      <c r="C89" s="1391"/>
      <c r="D89" s="1400"/>
      <c r="E89" s="1391"/>
      <c r="F89" s="1402"/>
      <c r="G89" s="1391"/>
      <c r="H89" s="1391"/>
      <c r="I89" s="1396"/>
      <c r="J89" s="1396"/>
      <c r="K89" s="1396"/>
      <c r="L89" s="1397"/>
    </row>
    <row r="90" spans="1:19">
      <c r="A90" s="1376"/>
      <c r="B90" s="1398"/>
      <c r="C90" s="1391"/>
      <c r="D90" s="1391"/>
      <c r="E90" s="1391"/>
      <c r="F90" s="1391"/>
      <c r="G90" s="1391"/>
      <c r="H90" s="1391"/>
      <c r="I90" s="1396"/>
      <c r="J90" s="1396"/>
      <c r="K90" s="1396"/>
      <c r="L90" s="1397"/>
    </row>
    <row r="91" spans="1:19" ht="13.5" thickBot="1">
      <c r="A91" s="1377"/>
      <c r="B91" s="1403"/>
      <c r="C91" s="1404"/>
      <c r="D91" s="1405"/>
      <c r="E91" s="1406"/>
      <c r="F91" s="1407"/>
      <c r="G91" s="1408"/>
      <c r="H91" s="1404"/>
      <c r="I91" s="1409"/>
      <c r="J91" s="1409"/>
      <c r="K91" s="1409"/>
      <c r="L91" s="1410"/>
    </row>
    <row r="92" spans="1:19">
      <c r="A92" s="17"/>
      <c r="B92" s="17"/>
      <c r="C92" s="135"/>
      <c r="D92" s="11"/>
      <c r="E92" s="136"/>
      <c r="F92" s="18"/>
      <c r="G92" s="16"/>
      <c r="H92" s="135"/>
    </row>
    <row r="93" spans="1:19">
      <c r="A93" s="17"/>
      <c r="B93" s="17"/>
      <c r="C93" s="135"/>
      <c r="D93" s="11"/>
      <c r="E93" s="136"/>
      <c r="F93" s="18"/>
      <c r="G93" s="16"/>
      <c r="H93" s="135"/>
    </row>
  </sheetData>
  <mergeCells count="12">
    <mergeCell ref="H75:I75"/>
    <mergeCell ref="F75:G75"/>
    <mergeCell ref="H46:I46"/>
    <mergeCell ref="H48:I48"/>
    <mergeCell ref="H49:I49"/>
    <mergeCell ref="D31:E32"/>
    <mergeCell ref="A71:B71"/>
    <mergeCell ref="A73:B73"/>
    <mergeCell ref="A69:B69"/>
    <mergeCell ref="A70:B70"/>
    <mergeCell ref="C67:D67"/>
    <mergeCell ref="C66:D66"/>
  </mergeCells>
  <dataValidations count="13">
    <dataValidation type="list" allowBlank="1" showInputMessage="1" showErrorMessage="1" sqref="AE15" xr:uid="{00000000-0002-0000-0100-000000000000}">
      <formula1>$B$3:$B$11</formula1>
    </dataValidation>
    <dataValidation type="list" allowBlank="1" showInputMessage="1" showErrorMessage="1" sqref="AE16" xr:uid="{00000000-0002-0000-0100-000001000000}">
      <formula1>$E$3:$E$7</formula1>
    </dataValidation>
    <dataValidation type="list" allowBlank="1" showInputMessage="1" showErrorMessage="1" sqref="AE17:AE18" xr:uid="{00000000-0002-0000-0100-000002000000}">
      <formula1>$H$3:$H$7</formula1>
    </dataValidation>
    <dataValidation type="list" allowBlank="1" showInputMessage="1" showErrorMessage="1" sqref="AE19" xr:uid="{00000000-0002-0000-0100-000003000000}">
      <formula1>$K$3:$K$9</formula1>
    </dataValidation>
    <dataValidation type="list" allowBlank="1" showInputMessage="1" showErrorMessage="1" sqref="C73:C78" xr:uid="{00000000-0002-0000-0100-000004000000}">
      <formula1>$Q$66:$Q$67</formula1>
    </dataValidation>
    <dataValidation type="list" allowBlank="1" showInputMessage="1" showErrorMessage="1" sqref="B60" xr:uid="{00000000-0002-0000-0100-000005000000}">
      <formula1>$Q$78:$Q$83</formula1>
    </dataValidation>
    <dataValidation type="list" allowBlank="1" showInputMessage="1" showErrorMessage="1" sqref="B41:B42 B44:B46 A54" xr:uid="{00000000-0002-0000-0100-000006000000}">
      <formula1>$P$35:$P$37</formula1>
    </dataValidation>
    <dataValidation type="list" allowBlank="1" showInputMessage="1" showErrorMessage="1" sqref="B29" xr:uid="{00000000-0002-0000-0100-000007000000}">
      <formula1>$AI$2:$AI$6</formula1>
    </dataValidation>
    <dataValidation type="list" allowBlank="1" showInputMessage="1" showErrorMessage="1" sqref="B30" xr:uid="{00000000-0002-0000-0100-000008000000}">
      <formula1>$AL$2:$AL$8</formula1>
    </dataValidation>
    <dataValidation type="list" allowBlank="1" showInputMessage="1" showErrorMessage="1" sqref="B31" xr:uid="{00000000-0002-0000-0100-000009000000}">
      <formula1>$Z$2:$Z$12</formula1>
    </dataValidation>
    <dataValidation type="list" allowBlank="1" showInputMessage="1" showErrorMessage="1" sqref="A21" xr:uid="{00000000-0002-0000-0100-00000A000000}">
      <formula1>$O$16:$O$18</formula1>
    </dataValidation>
    <dataValidation type="list" allowBlank="1" showInputMessage="1" showErrorMessage="1" sqref="B48" xr:uid="{00000000-0002-0000-0100-00000B000000}">
      <formula1>$S$40:$S$43</formula1>
    </dataValidation>
    <dataValidation type="list" allowBlank="1" showInputMessage="1" showErrorMessage="1" sqref="A38" xr:uid="{00000000-0002-0000-0100-00000C000000}">
      <formula1>$AC$43:$AC$44</formula1>
    </dataValidation>
  </dataValidations>
  <pageMargins left="0.7" right="0.7" top="0.75" bottom="0.75" header="0.3" footer="0.3"/>
  <pageSetup orientation="portrait" r:id="rId1"/>
  <ignoredErrors>
    <ignoredError sqref="B36" unlocked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FF66"/>
  </sheetPr>
  <dimension ref="A2:AS1048576"/>
  <sheetViews>
    <sheetView showGridLines="0" zoomScale="110" zoomScaleNormal="110" workbookViewId="0">
      <selection activeCell="C26" sqref="C26:C37"/>
    </sheetView>
  </sheetViews>
  <sheetFormatPr defaultColWidth="39.7109375" defaultRowHeight="15" outlineLevelRow="1"/>
  <cols>
    <col min="1" max="1" width="13.28515625" style="925" customWidth="1"/>
    <col min="2" max="2" width="3.7109375" style="926" customWidth="1"/>
    <col min="3" max="3" width="36.140625" style="925" customWidth="1"/>
    <col min="4" max="4" width="26.85546875" style="927" customWidth="1"/>
    <col min="5" max="5" width="23.28515625" style="927" customWidth="1"/>
    <col min="6" max="6" width="21.28515625" style="927" customWidth="1"/>
    <col min="7" max="7" width="25.42578125" style="927" customWidth="1"/>
    <col min="8" max="8" width="29.5703125" style="927" customWidth="1"/>
    <col min="9" max="12" width="26.85546875" style="928" customWidth="1"/>
    <col min="13" max="16384" width="39.7109375" style="925"/>
  </cols>
  <sheetData>
    <row r="2" spans="1:45">
      <c r="C2" s="1607" t="s">
        <v>98569</v>
      </c>
    </row>
    <row r="3" spans="1:45">
      <c r="C3" s="1607"/>
      <c r="D3" s="929"/>
      <c r="E3" s="930" t="s">
        <v>100811</v>
      </c>
    </row>
    <row r="4" spans="1:45" hidden="1">
      <c r="C4" s="1607"/>
    </row>
    <row r="5" spans="1:45">
      <c r="A5" s="931"/>
      <c r="M5" s="932"/>
      <c r="N5" s="932"/>
      <c r="O5" s="932"/>
      <c r="P5" s="932"/>
      <c r="Q5" s="932"/>
      <c r="R5" s="932"/>
      <c r="S5" s="932"/>
      <c r="T5" s="932"/>
      <c r="U5" s="932"/>
      <c r="V5" s="932"/>
      <c r="W5" s="932"/>
      <c r="X5" s="932"/>
      <c r="Y5" s="932"/>
      <c r="Z5" s="932"/>
      <c r="AA5" s="932"/>
      <c r="AB5" s="932"/>
      <c r="AC5" s="932"/>
      <c r="AD5" s="932"/>
      <c r="AE5" s="932"/>
      <c r="AF5" s="932"/>
      <c r="AG5" s="932"/>
      <c r="AH5" s="932"/>
      <c r="AI5" s="932"/>
      <c r="AJ5" s="932"/>
      <c r="AK5" s="932"/>
      <c r="AL5" s="932"/>
      <c r="AM5" s="932"/>
      <c r="AN5" s="932"/>
      <c r="AO5" s="932"/>
      <c r="AP5" s="932"/>
    </row>
    <row r="6" spans="1:45">
      <c r="M6" s="932"/>
      <c r="N6" s="932"/>
      <c r="O6" s="932"/>
      <c r="P6" s="932"/>
      <c r="Q6" s="932"/>
      <c r="R6" s="932"/>
      <c r="S6" s="932"/>
      <c r="T6" s="932"/>
      <c r="U6" s="932"/>
      <c r="V6" s="932"/>
      <c r="W6" s="932"/>
      <c r="X6" s="932"/>
      <c r="Y6" s="932"/>
      <c r="Z6" s="932"/>
      <c r="AA6" s="932"/>
      <c r="AB6" s="932"/>
      <c r="AC6" s="932"/>
      <c r="AD6" s="932"/>
      <c r="AE6" s="932"/>
      <c r="AF6" s="932"/>
      <c r="AG6" s="932"/>
      <c r="AH6" s="932"/>
      <c r="AI6" s="932"/>
      <c r="AJ6" s="932"/>
      <c r="AK6" s="932"/>
      <c r="AL6" s="932"/>
      <c r="AM6" s="932"/>
      <c r="AN6" s="932"/>
      <c r="AO6" s="932"/>
      <c r="AP6" s="932"/>
    </row>
    <row r="7" spans="1:45" ht="16.5" thickBot="1">
      <c r="A7" s="933" t="s">
        <v>34</v>
      </c>
      <c r="B7" s="934"/>
      <c r="C7" s="935">
        <f>'Input Sheet'!J15</f>
        <v>0</v>
      </c>
      <c r="M7" s="932"/>
      <c r="N7" s="932"/>
      <c r="O7" s="932"/>
      <c r="P7" s="932"/>
      <c r="Q7" s="932"/>
      <c r="R7" s="932"/>
      <c r="S7" s="932"/>
      <c r="T7" s="932"/>
      <c r="U7" s="932"/>
      <c r="V7" s="932"/>
      <c r="W7" s="932"/>
      <c r="X7" s="932"/>
      <c r="Y7" s="932"/>
      <c r="Z7" s="932"/>
      <c r="AA7" s="932"/>
      <c r="AB7" s="932"/>
      <c r="AC7" s="932"/>
      <c r="AD7" s="932"/>
      <c r="AE7" s="932"/>
      <c r="AF7" s="932"/>
      <c r="AG7" s="932"/>
      <c r="AH7" s="932"/>
      <c r="AI7" s="932"/>
      <c r="AJ7" s="932"/>
      <c r="AK7" s="932"/>
      <c r="AL7" s="932"/>
      <c r="AM7" s="932"/>
      <c r="AN7" s="932"/>
      <c r="AO7" s="932"/>
      <c r="AP7" s="932"/>
    </row>
    <row r="8" spans="1:45" ht="16.5" thickBot="1">
      <c r="A8" s="933" t="s">
        <v>174</v>
      </c>
      <c r="B8" s="934"/>
      <c r="C8" s="935" t="str">
        <f>'Input Sheet'!B30</f>
        <v>Frame</v>
      </c>
      <c r="D8" s="936"/>
      <c r="E8" s="936"/>
      <c r="F8" s="936"/>
      <c r="G8" s="936"/>
      <c r="H8" s="936"/>
      <c r="M8" s="932"/>
      <c r="N8" s="932"/>
      <c r="O8" s="932"/>
      <c r="P8" s="932"/>
      <c r="Q8" s="932"/>
      <c r="R8" s="932"/>
      <c r="S8" s="932"/>
      <c r="T8" s="932"/>
      <c r="U8" s="932"/>
      <c r="V8" s="932"/>
      <c r="W8" s="932"/>
      <c r="X8" s="932"/>
      <c r="Y8" s="932"/>
      <c r="Z8" s="932"/>
      <c r="AA8" s="932"/>
      <c r="AB8" s="932"/>
      <c r="AC8" s="932"/>
      <c r="AD8" s="937" t="s">
        <v>98570</v>
      </c>
      <c r="AE8" s="938">
        <v>0</v>
      </c>
      <c r="AF8" s="932"/>
      <c r="AG8" s="932"/>
      <c r="AH8" s="932"/>
      <c r="AI8" s="932"/>
      <c r="AJ8" s="932"/>
      <c r="AK8" s="932"/>
      <c r="AL8" s="932"/>
      <c r="AM8" s="932"/>
      <c r="AN8" s="932"/>
      <c r="AO8" s="932"/>
      <c r="AP8" s="932"/>
      <c r="AQ8" s="925">
        <f>IF(AE8&lt;195,1,IF(AE8&lt;295,2,IF(AE8&lt;395,3,IF(AE8&lt;495,4,IF(AE8&lt;595,5,IF(AE8&lt;695,6,IF(AE8&lt;795,7,IF(AE8&lt;895,8,IF(AE8&lt;950,9,IF(AE8&lt;1000,10))))))))))</f>
        <v>1</v>
      </c>
    </row>
    <row r="9" spans="1:45" s="949" customFormat="1" ht="16.5" thickBot="1">
      <c r="A9" s="933" t="s">
        <v>175</v>
      </c>
      <c r="B9" s="934"/>
      <c r="C9" s="939">
        <f>'Input Sheet'!B31</f>
        <v>10</v>
      </c>
      <c r="D9" s="940">
        <v>5</v>
      </c>
      <c r="E9" s="941">
        <v>4</v>
      </c>
      <c r="F9" s="942">
        <v>3</v>
      </c>
      <c r="G9" s="943">
        <v>2</v>
      </c>
      <c r="H9" s="944">
        <v>1</v>
      </c>
      <c r="I9" s="945"/>
      <c r="J9" s="945" t="s">
        <v>136</v>
      </c>
      <c r="K9" s="945"/>
      <c r="L9" s="945"/>
      <c r="M9" s="946"/>
      <c r="N9" s="946"/>
      <c r="O9" s="946"/>
      <c r="P9" s="946"/>
      <c r="Q9" s="946"/>
      <c r="R9" s="946"/>
      <c r="S9" s="946"/>
      <c r="T9" s="946"/>
      <c r="U9" s="946"/>
      <c r="V9" s="946"/>
      <c r="W9" s="946"/>
      <c r="X9" s="946"/>
      <c r="Y9" s="946"/>
      <c r="Z9" s="946"/>
      <c r="AA9" s="946"/>
      <c r="AB9" s="946"/>
      <c r="AC9" s="932"/>
      <c r="AD9" s="937" t="s">
        <v>98571</v>
      </c>
      <c r="AE9" s="938" t="e">
        <f>AS15</f>
        <v>#N/A</v>
      </c>
      <c r="AF9" s="932"/>
      <c r="AG9" s="947"/>
      <c r="AH9" s="947"/>
      <c r="AI9" s="947"/>
      <c r="AJ9" s="947"/>
      <c r="AK9" s="947"/>
      <c r="AL9" s="947"/>
      <c r="AM9" s="947"/>
      <c r="AN9" s="947"/>
      <c r="AO9" s="947"/>
      <c r="AP9" s="947"/>
      <c r="AQ9" s="948" t="e">
        <f>C69</f>
        <v>#N/A</v>
      </c>
    </row>
    <row r="10" spans="1:45" ht="16.5" thickBot="1">
      <c r="A10" s="933" t="s">
        <v>97707</v>
      </c>
      <c r="B10" s="934"/>
      <c r="C10" s="939">
        <f>'Input Sheet'!B18</f>
        <v>7031</v>
      </c>
      <c r="D10" s="950"/>
      <c r="E10" s="950"/>
      <c r="F10" s="950"/>
      <c r="G10" s="950"/>
      <c r="H10" s="950"/>
      <c r="J10" s="945"/>
      <c r="M10" s="932"/>
      <c r="N10" s="932"/>
      <c r="O10" s="932"/>
      <c r="P10" s="932"/>
      <c r="Q10" s="932"/>
      <c r="R10" s="932"/>
      <c r="S10" s="932"/>
      <c r="T10" s="932"/>
      <c r="U10" s="932"/>
      <c r="V10" s="932"/>
      <c r="W10" s="932"/>
      <c r="X10" s="932"/>
      <c r="Y10" s="932"/>
      <c r="Z10" s="932"/>
      <c r="AA10" s="932"/>
      <c r="AB10" s="932"/>
      <c r="AC10" s="932"/>
      <c r="AD10" s="937" t="s">
        <v>98572</v>
      </c>
      <c r="AE10" s="951" t="e">
        <f>AQ15</f>
        <v>#N/A</v>
      </c>
      <c r="AF10" s="932"/>
      <c r="AG10" s="932"/>
      <c r="AH10" s="932"/>
      <c r="AI10" s="932"/>
      <c r="AJ10" s="932"/>
      <c r="AK10" s="932"/>
      <c r="AL10" s="932"/>
      <c r="AM10" s="932"/>
      <c r="AN10" s="932"/>
      <c r="AO10" s="932"/>
      <c r="AP10" s="932"/>
      <c r="AQ10" s="925" t="str">
        <f>C70</f>
        <v>REALTY</v>
      </c>
    </row>
    <row r="11" spans="1:45" s="952" customFormat="1" ht="37.5" customHeight="1" thickBot="1">
      <c r="B11" s="953"/>
      <c r="C11" s="954" t="s">
        <v>100812</v>
      </c>
      <c r="D11" s="955" t="s">
        <v>98573</v>
      </c>
      <c r="E11" s="955" t="s">
        <v>98574</v>
      </c>
      <c r="F11" s="955" t="s">
        <v>98575</v>
      </c>
      <c r="G11" s="955" t="s">
        <v>98576</v>
      </c>
      <c r="H11" s="955" t="s">
        <v>98577</v>
      </c>
      <c r="M11" s="956"/>
      <c r="N11" s="956"/>
      <c r="O11" s="956"/>
      <c r="P11" s="956"/>
      <c r="Q11" s="956"/>
      <c r="R11" s="956"/>
      <c r="S11" s="956"/>
      <c r="T11" s="956"/>
      <c r="U11" s="956"/>
      <c r="V11" s="956"/>
      <c r="W11" s="956"/>
      <c r="X11" s="956"/>
      <c r="Y11" s="956"/>
      <c r="Z11" s="956"/>
      <c r="AA11" s="956"/>
      <c r="AB11" s="956"/>
      <c r="AC11" s="956"/>
      <c r="AD11" s="956" t="s">
        <v>98578</v>
      </c>
      <c r="AE11" s="957" t="e">
        <f>AQ16</f>
        <v>#N/A</v>
      </c>
      <c r="AF11" s="956"/>
      <c r="AG11" s="956"/>
      <c r="AH11" s="956"/>
      <c r="AI11" s="956"/>
      <c r="AJ11" s="956"/>
      <c r="AK11" s="956"/>
      <c r="AL11" s="956"/>
      <c r="AM11" s="956"/>
      <c r="AN11" s="956"/>
      <c r="AO11" s="956"/>
      <c r="AP11" s="956"/>
    </row>
    <row r="12" spans="1:45" ht="16.5" thickBot="1">
      <c r="B12" s="958">
        <f>IF(COUNTIF(D12:H12,"Yes")=1,1,0)</f>
        <v>0</v>
      </c>
      <c r="C12" s="959" t="s">
        <v>100813</v>
      </c>
      <c r="D12" s="960" t="str">
        <f>IF(Map!$AD$37='Property Risk Grading '!D11,"Yes","")</f>
        <v/>
      </c>
      <c r="E12" s="960" t="str">
        <f>IF(Map!$AD$37='Property Risk Grading '!E11,"Yes","")</f>
        <v/>
      </c>
      <c r="F12" s="960" t="str">
        <f>IF(Map!$AD$37='Property Risk Grading '!F11,"Yes","")</f>
        <v/>
      </c>
      <c r="G12" s="960" t="str">
        <f>IF(Map!$AD$37='Property Risk Grading '!G11,"Yes","")</f>
        <v/>
      </c>
      <c r="H12" s="960" t="str">
        <f>IF(Map!$AD$37='Property Risk Grading '!H11,"Yes","")</f>
        <v/>
      </c>
      <c r="M12" s="932"/>
      <c r="N12" s="932"/>
      <c r="O12" s="932"/>
      <c r="P12" s="932"/>
      <c r="Q12" s="932"/>
      <c r="R12" s="932"/>
      <c r="S12" s="932"/>
      <c r="T12" s="932"/>
      <c r="U12" s="932"/>
      <c r="V12" s="932"/>
      <c r="W12" s="932"/>
      <c r="X12" s="932"/>
      <c r="Y12" s="932"/>
      <c r="Z12" s="932"/>
      <c r="AA12" s="932"/>
      <c r="AB12" s="932"/>
      <c r="AC12" s="932"/>
      <c r="AD12" s="932"/>
      <c r="AE12" s="932"/>
      <c r="AF12" s="932"/>
      <c r="AG12" s="932"/>
      <c r="AH12" s="932"/>
      <c r="AI12" s="932"/>
      <c r="AJ12" s="932"/>
      <c r="AK12" s="932"/>
      <c r="AL12" s="932"/>
      <c r="AM12" s="932"/>
      <c r="AN12" s="932"/>
      <c r="AO12" s="932"/>
      <c r="AP12" s="932"/>
      <c r="AQ12" s="925" t="str">
        <f>IF($C$70="Accommodation, food &amp; beverage services",VLOOKUP($C$69,$AD$22:$AN$24,$AQ$8+1,FALSE),"")</f>
        <v/>
      </c>
      <c r="AS12" s="925" t="str">
        <f>IF($C$70="Accommodation, food &amp; beverage services",VLOOKUP($C$69,$AD$43:$AN$45,$AQ$8+1,FALSE),"")</f>
        <v/>
      </c>
    </row>
    <row r="13" spans="1:45" ht="16.5" thickBot="1">
      <c r="C13" s="961"/>
      <c r="D13" s="962"/>
      <c r="E13" s="962"/>
      <c r="F13" s="962"/>
      <c r="G13" s="962"/>
      <c r="H13" s="962"/>
      <c r="M13" s="932"/>
      <c r="N13" s="932"/>
      <c r="O13" s="932"/>
      <c r="P13" s="932"/>
      <c r="Q13" s="932"/>
      <c r="R13" s="932"/>
      <c r="S13" s="932"/>
      <c r="T13" s="932"/>
      <c r="U13" s="932"/>
      <c r="V13" s="932"/>
      <c r="W13" s="932"/>
      <c r="X13" s="932"/>
      <c r="Y13" s="932"/>
      <c r="Z13" s="932"/>
      <c r="AA13" s="932"/>
      <c r="AB13" s="932"/>
      <c r="AC13" s="932"/>
      <c r="AD13" s="932"/>
      <c r="AE13" s="932"/>
      <c r="AF13" s="932"/>
      <c r="AG13" s="932"/>
      <c r="AH13" s="932"/>
      <c r="AI13" s="932"/>
      <c r="AJ13" s="932"/>
      <c r="AK13" s="932"/>
      <c r="AL13" s="932"/>
      <c r="AM13" s="932"/>
      <c r="AN13" s="932"/>
      <c r="AO13" s="932"/>
      <c r="AP13" s="932"/>
      <c r="AQ13" s="925" t="e">
        <f>IF($C$70="Realty",VLOOKUP($C$69,$AD$18:$AN$20,$AQ$8+1,FALSE),"")</f>
        <v>#N/A</v>
      </c>
      <c r="AS13" s="925" t="e">
        <f>IF($C$70="Realty",VLOOKUP($C$69,$AD$39:$AN$41,$AQ$8+1,FALSE),"")</f>
        <v>#N/A</v>
      </c>
    </row>
    <row r="14" spans="1:45" s="963" customFormat="1" ht="32.25" thickBot="1">
      <c r="B14" s="964"/>
      <c r="C14" s="965" t="s">
        <v>100814</v>
      </c>
      <c r="D14" s="966" t="s">
        <v>98579</v>
      </c>
      <c r="E14" s="966" t="s">
        <v>98580</v>
      </c>
      <c r="F14" s="966" t="s">
        <v>98581</v>
      </c>
      <c r="G14" s="966" t="s">
        <v>98582</v>
      </c>
      <c r="H14" s="966" t="s">
        <v>98583</v>
      </c>
      <c r="I14" s="967"/>
      <c r="J14" s="967"/>
      <c r="K14" s="967"/>
      <c r="L14" s="967"/>
      <c r="M14" s="937"/>
      <c r="N14" s="937"/>
      <c r="O14" s="937"/>
      <c r="P14" s="937"/>
      <c r="Q14" s="937"/>
      <c r="R14" s="937"/>
      <c r="S14" s="937"/>
      <c r="T14" s="937"/>
      <c r="U14" s="937"/>
      <c r="V14" s="937"/>
      <c r="W14" s="937"/>
      <c r="X14" s="937"/>
      <c r="Y14" s="937"/>
      <c r="Z14" s="937"/>
      <c r="AA14" s="937"/>
      <c r="AB14" s="937"/>
      <c r="AC14" s="947"/>
      <c r="AD14" s="947"/>
      <c r="AE14" s="968" t="s">
        <v>98584</v>
      </c>
      <c r="AF14" s="968"/>
      <c r="AG14" s="968"/>
      <c r="AH14" s="968"/>
      <c r="AI14" s="968"/>
      <c r="AJ14" s="968"/>
      <c r="AK14" s="968"/>
      <c r="AL14" s="968"/>
      <c r="AM14" s="968"/>
      <c r="AN14" s="968" t="s">
        <v>98585</v>
      </c>
      <c r="AO14" s="937"/>
      <c r="AP14" s="937"/>
      <c r="AQ14" s="969" t="e">
        <f>IF(SUM(AQ12:AQ13)=0,VLOOKUP($C$69,$AD$26:$AN$28,$AQ$8+1,FALSE),"")</f>
        <v>#N/A</v>
      </c>
      <c r="AS14" s="969" t="e">
        <f>IF(SUM(AS12:AS13)=0,VLOOKUP($C$69,$AD$47:$AN$49,$AQ$8+1,FALSE),"")</f>
        <v>#N/A</v>
      </c>
    </row>
    <row r="15" spans="1:45" ht="16.5" thickBot="1">
      <c r="B15" s="958">
        <f ca="1">IF(COUNTIF(D15:H15,"Yes")=1,1,0)</f>
        <v>1</v>
      </c>
      <c r="C15" s="959" t="s">
        <v>100813</v>
      </c>
      <c r="D15" s="960" t="str">
        <f ca="1">IF(Map!$AD$38='Property Risk Grading '!D14,"Yes","")</f>
        <v>Yes</v>
      </c>
      <c r="E15" s="960" t="str">
        <f ca="1">IF(Map!$AD$38='Property Risk Grading '!E14,"Yes","")</f>
        <v/>
      </c>
      <c r="F15" s="960" t="str">
        <f ca="1">IF(Map!$AD$38='Property Risk Grading '!F14,"Yes","")</f>
        <v/>
      </c>
      <c r="G15" s="960" t="str">
        <f ca="1">IF(Map!$AD$38='Property Risk Grading '!G14,"Yes","")</f>
        <v/>
      </c>
      <c r="H15" s="960" t="str">
        <f ca="1">IF(Map!$AD$38='Property Risk Grading '!H14,"Yes","")</f>
        <v/>
      </c>
      <c r="M15" s="932"/>
      <c r="N15" s="932"/>
      <c r="O15" s="932"/>
      <c r="P15" s="932"/>
      <c r="Q15" s="932"/>
      <c r="R15" s="932"/>
      <c r="S15" s="932"/>
      <c r="T15" s="932"/>
      <c r="U15" s="932"/>
      <c r="V15" s="932"/>
      <c r="W15" s="932"/>
      <c r="X15" s="932"/>
      <c r="Y15" s="932"/>
      <c r="Z15" s="932"/>
      <c r="AA15" s="932"/>
      <c r="AB15" s="932"/>
      <c r="AC15" s="932"/>
      <c r="AD15" s="932"/>
      <c r="AE15" s="970">
        <v>1</v>
      </c>
      <c r="AF15" s="970">
        <v>2</v>
      </c>
      <c r="AG15" s="970">
        <v>3</v>
      </c>
      <c r="AH15" s="970">
        <v>4</v>
      </c>
      <c r="AI15" s="970">
        <v>5</v>
      </c>
      <c r="AJ15" s="970">
        <v>6</v>
      </c>
      <c r="AK15" s="970">
        <v>7</v>
      </c>
      <c r="AL15" s="970">
        <v>8</v>
      </c>
      <c r="AM15" s="970">
        <v>9</v>
      </c>
      <c r="AN15" s="970">
        <v>10</v>
      </c>
      <c r="AO15" s="932"/>
      <c r="AP15" s="932"/>
      <c r="AQ15" s="925" t="e">
        <f>SUM(AQ12:AQ14)</f>
        <v>#N/A</v>
      </c>
      <c r="AS15" s="925" t="e">
        <f>IF(AS12&lt;&gt;"",AS12,IF(AS13&lt;&gt;"",AS13,AS14))</f>
        <v>#N/A</v>
      </c>
    </row>
    <row r="16" spans="1:45" ht="16.5" thickBot="1">
      <c r="C16" s="961"/>
      <c r="D16" s="962"/>
      <c r="E16" s="962"/>
      <c r="F16" s="962"/>
      <c r="G16" s="962"/>
      <c r="H16" s="962"/>
      <c r="M16" s="932"/>
      <c r="N16" s="932"/>
      <c r="O16" s="932"/>
      <c r="P16" s="932"/>
      <c r="Q16" s="932"/>
      <c r="R16" s="932"/>
      <c r="S16" s="932"/>
      <c r="T16" s="932"/>
      <c r="U16" s="932"/>
      <c r="V16" s="932"/>
      <c r="W16" s="932"/>
      <c r="X16" s="932"/>
      <c r="Y16" s="932"/>
      <c r="Z16" s="932"/>
      <c r="AA16" s="932"/>
      <c r="AB16" s="932"/>
      <c r="AC16" s="971"/>
      <c r="AD16" s="972"/>
      <c r="AE16" s="973" t="s">
        <v>98587</v>
      </c>
      <c r="AF16" s="973" t="s">
        <v>98588</v>
      </c>
      <c r="AG16" s="973" t="s">
        <v>98589</v>
      </c>
      <c r="AH16" s="973" t="s">
        <v>98590</v>
      </c>
      <c r="AI16" s="973" t="s">
        <v>98591</v>
      </c>
      <c r="AJ16" s="973" t="s">
        <v>98592</v>
      </c>
      <c r="AK16" s="973" t="s">
        <v>98593</v>
      </c>
      <c r="AL16" s="973" t="s">
        <v>98594</v>
      </c>
      <c r="AM16" s="973" t="s">
        <v>98595</v>
      </c>
      <c r="AN16" s="973" t="s">
        <v>98596</v>
      </c>
      <c r="AO16" s="932"/>
      <c r="AP16" s="932"/>
      <c r="AQ16" s="925" t="e">
        <f>VLOOKUP(AQ9,AD32:AN34,AQ8+1,FALSE)</f>
        <v>#N/A</v>
      </c>
    </row>
    <row r="17" spans="2:42" s="963" customFormat="1" ht="22.5" customHeight="1" thickBot="1">
      <c r="B17" s="964"/>
      <c r="C17" s="965" t="s">
        <v>100815</v>
      </c>
      <c r="D17" s="966" t="s">
        <v>98597</v>
      </c>
      <c r="E17" s="966" t="s">
        <v>98598</v>
      </c>
      <c r="F17" s="966" t="s">
        <v>98599</v>
      </c>
      <c r="G17" s="966" t="s">
        <v>98600</v>
      </c>
      <c r="H17" s="966" t="s">
        <v>98601</v>
      </c>
      <c r="I17" s="967"/>
      <c r="J17" s="967"/>
      <c r="K17" s="967"/>
      <c r="L17" s="967"/>
      <c r="M17" s="937"/>
      <c r="N17" s="937"/>
      <c r="O17" s="937"/>
      <c r="P17" s="937"/>
      <c r="Q17" s="937"/>
      <c r="R17" s="937"/>
      <c r="S17" s="937"/>
      <c r="T17" s="937"/>
      <c r="U17" s="937"/>
      <c r="V17" s="937"/>
      <c r="W17" s="937"/>
      <c r="X17" s="937"/>
      <c r="Y17" s="937"/>
      <c r="Z17" s="937"/>
      <c r="AA17" s="937"/>
      <c r="AB17" s="937"/>
      <c r="AC17" s="974" t="s">
        <v>172</v>
      </c>
      <c r="AD17" s="975"/>
      <c r="AE17" s="976"/>
      <c r="AF17" s="976"/>
      <c r="AG17" s="976"/>
      <c r="AH17" s="976"/>
      <c r="AI17" s="976"/>
      <c r="AJ17" s="976"/>
      <c r="AK17" s="976"/>
      <c r="AL17" s="976"/>
      <c r="AM17" s="976"/>
      <c r="AN17" s="976"/>
      <c r="AO17" s="937"/>
      <c r="AP17" s="937"/>
    </row>
    <row r="18" spans="2:42" ht="16.5" thickBot="1">
      <c r="B18" s="958">
        <f>IF(COUNTIF(D18:H18,"Yes")=1,1,0)</f>
        <v>1</v>
      </c>
      <c r="C18" s="959" t="s">
        <v>100813</v>
      </c>
      <c r="D18" s="960"/>
      <c r="E18" s="960"/>
      <c r="F18" s="960" t="s">
        <v>136</v>
      </c>
      <c r="G18" s="960"/>
      <c r="H18" s="960"/>
      <c r="M18" s="932"/>
      <c r="N18" s="932"/>
      <c r="O18" s="932"/>
      <c r="P18" s="932"/>
      <c r="Q18" s="932"/>
      <c r="R18" s="932"/>
      <c r="S18" s="932"/>
      <c r="T18" s="932"/>
      <c r="U18" s="932"/>
      <c r="V18" s="932"/>
      <c r="W18" s="932"/>
      <c r="X18" s="932"/>
      <c r="Y18" s="932"/>
      <c r="Z18" s="932"/>
      <c r="AA18" s="932"/>
      <c r="AB18" s="932"/>
      <c r="AC18" s="977" t="s">
        <v>98602</v>
      </c>
      <c r="AD18" s="977" t="s">
        <v>31</v>
      </c>
      <c r="AE18" s="978">
        <v>0.1</v>
      </c>
      <c r="AF18" s="978">
        <v>0.1</v>
      </c>
      <c r="AG18" s="978">
        <v>0</v>
      </c>
      <c r="AH18" s="978">
        <v>0</v>
      </c>
      <c r="AI18" s="978">
        <v>0</v>
      </c>
      <c r="AJ18" s="978">
        <v>0</v>
      </c>
      <c r="AK18" s="978">
        <v>0</v>
      </c>
      <c r="AL18" s="978">
        <v>0</v>
      </c>
      <c r="AM18" s="978">
        <v>0</v>
      </c>
      <c r="AN18" s="978">
        <v>0</v>
      </c>
      <c r="AO18" s="932"/>
      <c r="AP18" s="932"/>
    </row>
    <row r="19" spans="2:42" ht="16.5" thickBot="1">
      <c r="C19" s="961"/>
      <c r="D19" s="979"/>
      <c r="E19" s="979"/>
      <c r="F19" s="979"/>
      <c r="G19" s="979"/>
      <c r="H19" s="979"/>
      <c r="M19" s="932"/>
      <c r="N19" s="932"/>
      <c r="O19" s="932"/>
      <c r="P19" s="932"/>
      <c r="Q19" s="932"/>
      <c r="R19" s="932"/>
      <c r="S19" s="932"/>
      <c r="T19" s="932"/>
      <c r="U19" s="932"/>
      <c r="V19" s="932"/>
      <c r="W19" s="932"/>
      <c r="X19" s="932"/>
      <c r="Y19" s="932"/>
      <c r="Z19" s="932"/>
      <c r="AA19" s="932"/>
      <c r="AB19" s="932"/>
      <c r="AC19" s="977"/>
      <c r="AD19" s="980" t="s">
        <v>35</v>
      </c>
      <c r="AE19" s="981">
        <v>0.2</v>
      </c>
      <c r="AF19" s="981">
        <v>0.15</v>
      </c>
      <c r="AG19" s="981">
        <v>0.1</v>
      </c>
      <c r="AH19" s="981">
        <v>0.1</v>
      </c>
      <c r="AI19" s="981">
        <v>0.05</v>
      </c>
      <c r="AJ19" s="981">
        <v>0.05</v>
      </c>
      <c r="AK19" s="981">
        <v>0</v>
      </c>
      <c r="AL19" s="981">
        <v>0</v>
      </c>
      <c r="AM19" s="981">
        <v>0</v>
      </c>
      <c r="AN19" s="981">
        <v>0</v>
      </c>
      <c r="AO19" s="932"/>
      <c r="AP19" s="932"/>
    </row>
    <row r="20" spans="2:42" s="963" customFormat="1" ht="31.5">
      <c r="B20" s="964"/>
      <c r="C20" s="982" t="s">
        <v>100816</v>
      </c>
      <c r="D20" s="983" t="s">
        <v>98603</v>
      </c>
      <c r="E20" s="984"/>
      <c r="F20" s="983" t="s">
        <v>98599</v>
      </c>
      <c r="G20" s="984"/>
      <c r="H20" s="983" t="s">
        <v>98604</v>
      </c>
      <c r="I20" s="967"/>
      <c r="J20" s="967"/>
      <c r="K20" s="967"/>
      <c r="L20" s="967"/>
      <c r="M20" s="937"/>
      <c r="N20" s="937"/>
      <c r="O20" s="937"/>
      <c r="P20" s="937"/>
      <c r="Q20" s="937"/>
      <c r="R20" s="937"/>
      <c r="S20" s="937"/>
      <c r="T20" s="937"/>
      <c r="U20" s="937"/>
      <c r="V20" s="937"/>
      <c r="W20" s="937"/>
      <c r="X20" s="937"/>
      <c r="Y20" s="937"/>
      <c r="Z20" s="937"/>
      <c r="AA20" s="937"/>
      <c r="AB20" s="937"/>
      <c r="AC20" s="985"/>
      <c r="AD20" s="986" t="s">
        <v>98605</v>
      </c>
      <c r="AE20" s="987">
        <v>0.15</v>
      </c>
      <c r="AF20" s="987">
        <v>0.1</v>
      </c>
      <c r="AG20" s="987">
        <v>0.1</v>
      </c>
      <c r="AH20" s="987">
        <v>0.05</v>
      </c>
      <c r="AI20" s="987">
        <v>0.05</v>
      </c>
      <c r="AJ20" s="987">
        <v>0</v>
      </c>
      <c r="AK20" s="987">
        <v>0</v>
      </c>
      <c r="AL20" s="987">
        <v>0</v>
      </c>
      <c r="AM20" s="987">
        <v>0</v>
      </c>
      <c r="AN20" s="987">
        <v>0</v>
      </c>
      <c r="AO20" s="937"/>
      <c r="AP20" s="937"/>
    </row>
    <row r="21" spans="2:42" ht="16.5" thickBot="1">
      <c r="B21" s="958">
        <f>IF(COUNTIF(D21:H21,"Yes")=1,1,0)</f>
        <v>1</v>
      </c>
      <c r="C21" s="959" t="s">
        <v>100813</v>
      </c>
      <c r="D21" s="960"/>
      <c r="E21" s="960"/>
      <c r="F21" s="960" t="s">
        <v>136</v>
      </c>
      <c r="G21" s="960"/>
      <c r="H21" s="960"/>
      <c r="M21" s="932"/>
      <c r="N21" s="932"/>
      <c r="O21" s="932"/>
      <c r="P21" s="932"/>
      <c r="Q21" s="932"/>
      <c r="R21" s="932"/>
      <c r="S21" s="932"/>
      <c r="T21" s="932"/>
      <c r="U21" s="932"/>
      <c r="V21" s="932"/>
      <c r="W21" s="932"/>
      <c r="X21" s="932"/>
      <c r="Y21" s="932"/>
      <c r="Z21" s="932"/>
      <c r="AA21" s="932"/>
      <c r="AB21" s="932"/>
      <c r="AC21" s="988"/>
      <c r="AD21" s="988"/>
      <c r="AE21" s="989"/>
      <c r="AF21" s="989"/>
      <c r="AG21" s="989"/>
      <c r="AH21" s="989"/>
      <c r="AI21" s="989"/>
      <c r="AJ21" s="989"/>
      <c r="AK21" s="989"/>
      <c r="AL21" s="989"/>
      <c r="AM21" s="989"/>
      <c r="AN21" s="989"/>
      <c r="AO21" s="932"/>
      <c r="AP21" s="932"/>
    </row>
    <row r="22" spans="2:42" ht="16.5" thickBot="1">
      <c r="C22" s="961"/>
      <c r="D22" s="962"/>
      <c r="E22" s="962"/>
      <c r="F22" s="962"/>
      <c r="G22" s="962"/>
      <c r="H22" s="962"/>
      <c r="M22" s="932"/>
      <c r="N22" s="932"/>
      <c r="O22" s="932"/>
      <c r="P22" s="932"/>
      <c r="Q22" s="932"/>
      <c r="R22" s="932"/>
      <c r="S22" s="932"/>
      <c r="T22" s="932"/>
      <c r="U22" s="932"/>
      <c r="V22" s="932"/>
      <c r="W22" s="932"/>
      <c r="X22" s="932"/>
      <c r="Y22" s="932"/>
      <c r="Z22" s="932"/>
      <c r="AA22" s="932"/>
      <c r="AB22" s="932"/>
      <c r="AC22" s="990" t="s">
        <v>97753</v>
      </c>
      <c r="AD22" s="980" t="s">
        <v>31</v>
      </c>
      <c r="AE22" s="981">
        <v>0.25</v>
      </c>
      <c r="AF22" s="981">
        <v>0.2</v>
      </c>
      <c r="AG22" s="981">
        <v>0.2</v>
      </c>
      <c r="AH22" s="981">
        <v>0.15</v>
      </c>
      <c r="AI22" s="981">
        <v>0.1</v>
      </c>
      <c r="AJ22" s="981">
        <v>0.05</v>
      </c>
      <c r="AK22" s="981">
        <v>0</v>
      </c>
      <c r="AL22" s="981">
        <v>0</v>
      </c>
      <c r="AM22" s="981">
        <v>0</v>
      </c>
      <c r="AN22" s="981">
        <v>0</v>
      </c>
      <c r="AO22" s="932"/>
      <c r="AP22" s="932"/>
    </row>
    <row r="23" spans="2:42" s="963" customFormat="1" ht="47.25">
      <c r="B23" s="964"/>
      <c r="C23" s="965" t="s">
        <v>100817</v>
      </c>
      <c r="D23" s="966" t="s">
        <v>98606</v>
      </c>
      <c r="E23" s="966" t="s">
        <v>98607</v>
      </c>
      <c r="F23" s="966" t="s">
        <v>98608</v>
      </c>
      <c r="G23" s="966" t="s">
        <v>98609</v>
      </c>
      <c r="H23" s="966" t="s">
        <v>98610</v>
      </c>
      <c r="I23" s="967"/>
      <c r="J23" s="967"/>
      <c r="K23" s="967"/>
      <c r="L23" s="967"/>
      <c r="M23" s="937"/>
      <c r="N23" s="937"/>
      <c r="O23" s="937"/>
      <c r="P23" s="937"/>
      <c r="Q23" s="937"/>
      <c r="R23" s="937"/>
      <c r="S23" s="937"/>
      <c r="T23" s="937"/>
      <c r="U23" s="937"/>
      <c r="V23" s="937"/>
      <c r="W23" s="937"/>
      <c r="X23" s="937"/>
      <c r="Y23" s="937"/>
      <c r="Z23" s="937"/>
      <c r="AA23" s="937"/>
      <c r="AB23" s="937"/>
      <c r="AC23" s="985"/>
      <c r="AD23" s="985" t="s">
        <v>35</v>
      </c>
      <c r="AE23" s="991">
        <v>0.35</v>
      </c>
      <c r="AF23" s="991">
        <v>0.3</v>
      </c>
      <c r="AG23" s="991">
        <v>0.25</v>
      </c>
      <c r="AH23" s="991">
        <v>0.2</v>
      </c>
      <c r="AI23" s="991">
        <v>0.1</v>
      </c>
      <c r="AJ23" s="991">
        <v>0.05</v>
      </c>
      <c r="AK23" s="991">
        <v>0</v>
      </c>
      <c r="AL23" s="991">
        <v>0</v>
      </c>
      <c r="AM23" s="991">
        <v>0</v>
      </c>
      <c r="AN23" s="991">
        <v>0</v>
      </c>
      <c r="AO23" s="937"/>
      <c r="AP23" s="937"/>
    </row>
    <row r="24" spans="2:42" ht="16.5" thickBot="1">
      <c r="B24" s="958">
        <f ca="1">IF(COUNTIF(D24:H24,"Yes")=1,1,0)</f>
        <v>1</v>
      </c>
      <c r="C24" s="959" t="s">
        <v>100813</v>
      </c>
      <c r="D24" s="960" t="str">
        <f ca="1">IF(Map!$AD$39='Property Risk Grading '!D23,"Yes","")</f>
        <v/>
      </c>
      <c r="E24" s="960" t="str">
        <f ca="1">IF(Map!$AD$39='Property Risk Grading '!E23,"Yes","")</f>
        <v/>
      </c>
      <c r="F24" s="960" t="str">
        <f ca="1">IF(Map!$AD$39='Property Risk Grading '!F23,"Yes","")</f>
        <v/>
      </c>
      <c r="G24" s="960" t="str">
        <f ca="1">IF(Map!$AD$39='Property Risk Grading '!G23,"Yes","")</f>
        <v/>
      </c>
      <c r="H24" s="960" t="str">
        <f ca="1">IF(Map!$AD$39='Property Risk Grading '!H23,"Yes","")</f>
        <v>Yes</v>
      </c>
      <c r="M24" s="932"/>
      <c r="N24" s="932"/>
      <c r="O24" s="932"/>
      <c r="P24" s="932"/>
      <c r="Q24" s="932"/>
      <c r="R24" s="932"/>
      <c r="S24" s="932"/>
      <c r="T24" s="932"/>
      <c r="U24" s="932"/>
      <c r="V24" s="932"/>
      <c r="W24" s="932"/>
      <c r="X24" s="932"/>
      <c r="Y24" s="932"/>
      <c r="Z24" s="932"/>
      <c r="AA24" s="932"/>
      <c r="AB24" s="932"/>
      <c r="AC24" s="977"/>
      <c r="AD24" s="980" t="s">
        <v>98605</v>
      </c>
      <c r="AE24" s="981">
        <v>0.25</v>
      </c>
      <c r="AF24" s="981">
        <v>0.2</v>
      </c>
      <c r="AG24" s="981">
        <v>0.2</v>
      </c>
      <c r="AH24" s="981">
        <v>0.15</v>
      </c>
      <c r="AI24" s="981">
        <v>0.1</v>
      </c>
      <c r="AJ24" s="981">
        <v>0.05</v>
      </c>
      <c r="AK24" s="981">
        <v>0</v>
      </c>
      <c r="AL24" s="981">
        <v>0</v>
      </c>
      <c r="AM24" s="981">
        <v>0</v>
      </c>
      <c r="AN24" s="981">
        <v>0</v>
      </c>
      <c r="AO24" s="932"/>
      <c r="AP24" s="932"/>
    </row>
    <row r="25" spans="2:42" ht="16.5" thickBot="1">
      <c r="C25" s="961"/>
      <c r="D25" s="962"/>
      <c r="E25" s="962"/>
      <c r="F25" s="962"/>
      <c r="G25" s="962"/>
      <c r="H25" s="962"/>
      <c r="M25" s="932"/>
      <c r="N25" s="932"/>
      <c r="O25" s="932"/>
      <c r="P25" s="932"/>
      <c r="Q25" s="932"/>
      <c r="R25" s="932"/>
      <c r="S25" s="932"/>
      <c r="T25" s="932"/>
      <c r="U25" s="932"/>
      <c r="V25" s="932"/>
      <c r="W25" s="932"/>
      <c r="X25" s="932"/>
      <c r="Y25" s="932"/>
      <c r="Z25" s="932"/>
      <c r="AA25" s="932"/>
      <c r="AB25" s="932"/>
      <c r="AC25" s="988"/>
      <c r="AD25" s="988"/>
      <c r="AE25" s="992"/>
      <c r="AF25" s="992"/>
      <c r="AG25" s="992"/>
      <c r="AH25" s="992"/>
      <c r="AI25" s="992"/>
      <c r="AJ25" s="992"/>
      <c r="AK25" s="992"/>
      <c r="AL25" s="992"/>
      <c r="AM25" s="992"/>
      <c r="AN25" s="992"/>
      <c r="AO25" s="932"/>
      <c r="AP25" s="932"/>
    </row>
    <row r="26" spans="2:42" s="963" customFormat="1" ht="15.75">
      <c r="B26" s="964"/>
      <c r="C26" s="965" t="s">
        <v>100818</v>
      </c>
      <c r="D26" s="966" t="s">
        <v>98597</v>
      </c>
      <c r="E26" s="966" t="s">
        <v>98598</v>
      </c>
      <c r="F26" s="966" t="s">
        <v>98599</v>
      </c>
      <c r="G26" s="966" t="s">
        <v>98600</v>
      </c>
      <c r="H26" s="966" t="s">
        <v>98601</v>
      </c>
      <c r="I26" s="967"/>
      <c r="J26" s="967"/>
      <c r="K26" s="967"/>
      <c r="L26" s="967"/>
      <c r="M26" s="937"/>
      <c r="N26" s="937"/>
      <c r="O26" s="937"/>
      <c r="P26" s="937"/>
      <c r="Q26" s="937"/>
      <c r="R26" s="937"/>
      <c r="S26" s="937"/>
      <c r="T26" s="937"/>
      <c r="U26" s="937"/>
      <c r="V26" s="937"/>
      <c r="W26" s="937"/>
      <c r="X26" s="937"/>
      <c r="Y26" s="937"/>
      <c r="Z26" s="937"/>
      <c r="AA26" s="937"/>
      <c r="AB26" s="937"/>
      <c r="AC26" s="947" t="s">
        <v>98605</v>
      </c>
      <c r="AD26" s="986" t="s">
        <v>31</v>
      </c>
      <c r="AE26" s="987" t="s">
        <v>97712</v>
      </c>
      <c r="AF26" s="987" t="s">
        <v>97712</v>
      </c>
      <c r="AG26" s="987">
        <v>0.1</v>
      </c>
      <c r="AH26" s="987">
        <v>0.05</v>
      </c>
      <c r="AI26" s="987">
        <v>0</v>
      </c>
      <c r="AJ26" s="987">
        <v>0</v>
      </c>
      <c r="AK26" s="987">
        <v>0</v>
      </c>
      <c r="AL26" s="987">
        <v>0</v>
      </c>
      <c r="AM26" s="987">
        <v>0</v>
      </c>
      <c r="AN26" s="987">
        <v>0</v>
      </c>
      <c r="AO26" s="937"/>
      <c r="AP26" s="937"/>
    </row>
    <row r="27" spans="2:42" ht="16.5" thickBot="1">
      <c r="B27" s="958">
        <f>IF(COUNTIF(D27:H27,"Yes")=1,1,0)</f>
        <v>1</v>
      </c>
      <c r="C27" s="959" t="s">
        <v>100813</v>
      </c>
      <c r="D27" s="960"/>
      <c r="E27" s="960"/>
      <c r="F27" s="960" t="s">
        <v>136</v>
      </c>
      <c r="G27" s="960"/>
      <c r="H27" s="960"/>
      <c r="M27" s="932"/>
      <c r="N27" s="932"/>
      <c r="O27" s="932"/>
      <c r="P27" s="932"/>
      <c r="Q27" s="932"/>
      <c r="R27" s="932"/>
      <c r="S27" s="932"/>
      <c r="T27" s="932"/>
      <c r="U27" s="932"/>
      <c r="V27" s="932"/>
      <c r="W27" s="932"/>
      <c r="X27" s="932"/>
      <c r="Y27" s="932"/>
      <c r="Z27" s="932"/>
      <c r="AA27" s="932"/>
      <c r="AB27" s="932"/>
      <c r="AC27" s="993"/>
      <c r="AD27" s="993" t="s">
        <v>35</v>
      </c>
      <c r="AE27" s="978" t="s">
        <v>97712</v>
      </c>
      <c r="AF27" s="978" t="s">
        <v>97712</v>
      </c>
      <c r="AG27" s="978">
        <v>0</v>
      </c>
      <c r="AH27" s="978">
        <v>0</v>
      </c>
      <c r="AI27" s="978">
        <v>0</v>
      </c>
      <c r="AJ27" s="978">
        <v>0</v>
      </c>
      <c r="AK27" s="978">
        <v>0</v>
      </c>
      <c r="AL27" s="978">
        <v>0</v>
      </c>
      <c r="AM27" s="978">
        <v>0</v>
      </c>
      <c r="AN27" s="978">
        <v>0</v>
      </c>
      <c r="AO27" s="932"/>
      <c r="AP27" s="932"/>
    </row>
    <row r="28" spans="2:42" ht="16.5" thickBot="1">
      <c r="C28" s="961"/>
      <c r="D28" s="962"/>
      <c r="E28" s="962"/>
      <c r="F28" s="962"/>
      <c r="G28" s="962"/>
      <c r="H28" s="962"/>
      <c r="M28" s="932"/>
      <c r="N28" s="932"/>
      <c r="O28" s="932"/>
      <c r="P28" s="932"/>
      <c r="Q28" s="932"/>
      <c r="R28" s="932"/>
      <c r="S28" s="932"/>
      <c r="T28" s="932"/>
      <c r="U28" s="932"/>
      <c r="V28" s="932"/>
      <c r="W28" s="932"/>
      <c r="X28" s="932"/>
      <c r="Y28" s="932"/>
      <c r="Z28" s="932"/>
      <c r="AA28" s="932"/>
      <c r="AB28" s="932"/>
      <c r="AC28" s="993"/>
      <c r="AD28" s="980" t="s">
        <v>98605</v>
      </c>
      <c r="AE28" s="981">
        <v>0.1</v>
      </c>
      <c r="AF28" s="981">
        <v>0.1</v>
      </c>
      <c r="AG28" s="981">
        <v>0.1</v>
      </c>
      <c r="AH28" s="981">
        <v>0</v>
      </c>
      <c r="AI28" s="981">
        <v>0</v>
      </c>
      <c r="AJ28" s="981">
        <v>0</v>
      </c>
      <c r="AK28" s="981">
        <v>0</v>
      </c>
      <c r="AL28" s="981">
        <v>0</v>
      </c>
      <c r="AM28" s="981">
        <v>0</v>
      </c>
      <c r="AN28" s="981">
        <v>0</v>
      </c>
      <c r="AO28" s="932"/>
      <c r="AP28" s="932"/>
    </row>
    <row r="29" spans="2:42" s="963" customFormat="1" ht="16.5" thickBot="1">
      <c r="B29" s="964"/>
      <c r="C29" s="965" t="s">
        <v>100819</v>
      </c>
      <c r="D29" s="966" t="s">
        <v>98611</v>
      </c>
      <c r="E29" s="966" t="s">
        <v>98612</v>
      </c>
      <c r="F29" s="966" t="s">
        <v>98599</v>
      </c>
      <c r="G29" s="966" t="s">
        <v>98613</v>
      </c>
      <c r="H29" s="966" t="s">
        <v>98614</v>
      </c>
      <c r="I29" s="967"/>
      <c r="J29" s="967"/>
      <c r="K29" s="967"/>
      <c r="L29" s="967"/>
      <c r="M29" s="937"/>
      <c r="N29" s="937"/>
      <c r="O29" s="937"/>
      <c r="P29" s="937"/>
      <c r="Q29" s="937"/>
      <c r="R29" s="937"/>
      <c r="S29" s="937"/>
      <c r="T29" s="937"/>
      <c r="U29" s="937"/>
      <c r="V29" s="937"/>
      <c r="W29" s="937"/>
      <c r="X29" s="937"/>
      <c r="Y29" s="937"/>
      <c r="Z29" s="937"/>
      <c r="AA29" s="937"/>
      <c r="AB29" s="937"/>
      <c r="AC29" s="947"/>
      <c r="AD29" s="947"/>
      <c r="AE29" s="994"/>
      <c r="AF29" s="994"/>
      <c r="AG29" s="994"/>
      <c r="AH29" s="994"/>
      <c r="AI29" s="994"/>
      <c r="AJ29" s="994"/>
      <c r="AK29" s="994"/>
      <c r="AL29" s="994"/>
      <c r="AM29" s="994"/>
      <c r="AN29" s="994"/>
      <c r="AO29" s="937"/>
      <c r="AP29" s="937"/>
    </row>
    <row r="30" spans="2:42" ht="16.5" thickBot="1">
      <c r="B30" s="958">
        <f>IF(COUNTIF(D30:H30,"Yes")=1,1,0)</f>
        <v>1</v>
      </c>
      <c r="C30" s="959" t="s">
        <v>100820</v>
      </c>
      <c r="D30" s="960"/>
      <c r="E30" s="960"/>
      <c r="F30" s="960" t="s">
        <v>136</v>
      </c>
      <c r="G30" s="960"/>
      <c r="H30" s="960"/>
      <c r="M30" s="932"/>
      <c r="N30" s="932"/>
      <c r="O30" s="932"/>
      <c r="P30" s="932"/>
      <c r="Q30" s="932"/>
      <c r="R30" s="932"/>
      <c r="S30" s="932"/>
      <c r="T30" s="932"/>
      <c r="U30" s="932"/>
      <c r="V30" s="932"/>
      <c r="W30" s="932"/>
      <c r="X30" s="932"/>
      <c r="Y30" s="932"/>
      <c r="Z30" s="932"/>
      <c r="AA30" s="932"/>
      <c r="AB30" s="932"/>
      <c r="AC30" s="974" t="s">
        <v>98615</v>
      </c>
      <c r="AD30" s="995"/>
      <c r="AE30" s="996"/>
      <c r="AF30" s="996"/>
      <c r="AG30" s="996"/>
      <c r="AH30" s="996"/>
      <c r="AI30" s="996"/>
      <c r="AJ30" s="996"/>
      <c r="AK30" s="996"/>
      <c r="AL30" s="996"/>
      <c r="AM30" s="996"/>
      <c r="AN30" s="996"/>
      <c r="AO30" s="932"/>
      <c r="AP30" s="932"/>
    </row>
    <row r="31" spans="2:42" ht="16.5" thickBot="1">
      <c r="C31" s="961"/>
      <c r="D31" s="962"/>
      <c r="E31" s="962"/>
      <c r="F31" s="962"/>
      <c r="G31" s="962"/>
      <c r="H31" s="962"/>
      <c r="M31" s="932"/>
      <c r="N31" s="932"/>
      <c r="O31" s="932"/>
      <c r="P31" s="932"/>
      <c r="Q31" s="932"/>
      <c r="R31" s="932"/>
      <c r="S31" s="932"/>
      <c r="T31" s="932"/>
      <c r="U31" s="932"/>
      <c r="V31" s="932"/>
      <c r="W31" s="932"/>
      <c r="X31" s="932"/>
      <c r="Y31" s="932"/>
      <c r="Z31" s="932"/>
      <c r="AA31" s="932"/>
      <c r="AB31" s="932"/>
      <c r="AC31" s="993"/>
      <c r="AD31" s="993"/>
      <c r="AE31" s="997"/>
      <c r="AF31" s="997"/>
      <c r="AG31" s="997"/>
      <c r="AH31" s="997"/>
      <c r="AI31" s="997"/>
      <c r="AJ31" s="997"/>
      <c r="AK31" s="997"/>
      <c r="AL31" s="997"/>
      <c r="AM31" s="997"/>
      <c r="AN31" s="997"/>
      <c r="AO31" s="932"/>
      <c r="AP31" s="932"/>
    </row>
    <row r="32" spans="2:42" s="963" customFormat="1" ht="15.75">
      <c r="B32" s="964"/>
      <c r="C32" s="965" t="s">
        <v>100821</v>
      </c>
      <c r="D32" s="966" t="s">
        <v>98598</v>
      </c>
      <c r="E32" s="966"/>
      <c r="F32" s="966" t="s">
        <v>98599</v>
      </c>
      <c r="G32" s="966"/>
      <c r="H32" s="966" t="s">
        <v>98616</v>
      </c>
      <c r="I32" s="967"/>
      <c r="J32" s="967"/>
      <c r="K32" s="967"/>
      <c r="L32" s="967"/>
      <c r="M32" s="937"/>
      <c r="N32" s="937"/>
      <c r="O32" s="937"/>
      <c r="P32" s="937"/>
      <c r="Q32" s="937"/>
      <c r="R32" s="937"/>
      <c r="S32" s="937"/>
      <c r="T32" s="937"/>
      <c r="U32" s="937"/>
      <c r="V32" s="937"/>
      <c r="W32" s="937"/>
      <c r="X32" s="937"/>
      <c r="Y32" s="937"/>
      <c r="Z32" s="937"/>
      <c r="AA32" s="937"/>
      <c r="AB32" s="937"/>
      <c r="AC32" s="998"/>
      <c r="AD32" s="999" t="s">
        <v>31</v>
      </c>
      <c r="AE32" s="1000" t="s">
        <v>98617</v>
      </c>
      <c r="AF32" s="1000" t="s">
        <v>98617</v>
      </c>
      <c r="AG32" s="1001">
        <v>10000</v>
      </c>
      <c r="AH32" s="1001">
        <v>5000</v>
      </c>
      <c r="AI32" s="1001">
        <v>5000</v>
      </c>
      <c r="AJ32" s="1001">
        <v>2500</v>
      </c>
      <c r="AK32" s="1001">
        <v>2500</v>
      </c>
      <c r="AL32" s="1001">
        <v>2500</v>
      </c>
      <c r="AM32" s="1001">
        <v>2500</v>
      </c>
      <c r="AN32" s="1001">
        <v>2500</v>
      </c>
      <c r="AO32" s="937"/>
      <c r="AP32" s="937"/>
    </row>
    <row r="33" spans="2:42" ht="16.5" thickBot="1">
      <c r="B33" s="958">
        <f>IF(COUNTIF(D33:H33,"Yes")=1,1,0)</f>
        <v>1</v>
      </c>
      <c r="C33" s="959" t="s">
        <v>100813</v>
      </c>
      <c r="D33" s="960"/>
      <c r="E33" s="960"/>
      <c r="F33" s="960" t="s">
        <v>136</v>
      </c>
      <c r="G33" s="960"/>
      <c r="H33" s="960"/>
      <c r="M33" s="932"/>
      <c r="N33" s="932"/>
      <c r="O33" s="932"/>
      <c r="P33" s="932"/>
      <c r="Q33" s="932"/>
      <c r="R33" s="932"/>
      <c r="S33" s="932"/>
      <c r="T33" s="932"/>
      <c r="U33" s="932"/>
      <c r="V33" s="932"/>
      <c r="W33" s="932"/>
      <c r="X33" s="932"/>
      <c r="Y33" s="932"/>
      <c r="Z33" s="932"/>
      <c r="AA33" s="932"/>
      <c r="AB33" s="932"/>
      <c r="AC33" s="977"/>
      <c r="AD33" s="977" t="s">
        <v>35</v>
      </c>
      <c r="AE33" s="997" t="s">
        <v>98617</v>
      </c>
      <c r="AF33" s="997" t="s">
        <v>98617</v>
      </c>
      <c r="AG33" s="1002">
        <v>10000</v>
      </c>
      <c r="AH33" s="1002">
        <v>5000</v>
      </c>
      <c r="AI33" s="1002">
        <v>5000</v>
      </c>
      <c r="AJ33" s="1002">
        <v>5000</v>
      </c>
      <c r="AK33" s="1002">
        <v>5000</v>
      </c>
      <c r="AL33" s="1002">
        <v>5000</v>
      </c>
      <c r="AM33" s="1002">
        <v>5000</v>
      </c>
      <c r="AN33" s="1002">
        <v>5000</v>
      </c>
      <c r="AO33" s="932"/>
      <c r="AP33" s="932"/>
    </row>
    <row r="34" spans="2:42" ht="16.5" thickBot="1">
      <c r="C34" s="961"/>
      <c r="D34" s="962"/>
      <c r="E34" s="962"/>
      <c r="F34" s="962"/>
      <c r="G34" s="962"/>
      <c r="H34" s="962"/>
      <c r="M34" s="932"/>
      <c r="N34" s="932"/>
      <c r="O34" s="932"/>
      <c r="P34" s="932"/>
      <c r="Q34" s="932"/>
      <c r="R34" s="932"/>
      <c r="S34" s="932"/>
      <c r="T34" s="932"/>
      <c r="U34" s="932"/>
      <c r="V34" s="932"/>
      <c r="W34" s="932"/>
      <c r="X34" s="932"/>
      <c r="Y34" s="932"/>
      <c r="Z34" s="932"/>
      <c r="AA34" s="932"/>
      <c r="AB34" s="932"/>
      <c r="AC34" s="988"/>
      <c r="AD34" s="980" t="s">
        <v>98605</v>
      </c>
      <c r="AE34" s="1003" t="s">
        <v>98617</v>
      </c>
      <c r="AF34" s="1003" t="s">
        <v>98617</v>
      </c>
      <c r="AG34" s="1004">
        <v>10000</v>
      </c>
      <c r="AH34" s="1004">
        <v>5000</v>
      </c>
      <c r="AI34" s="1004">
        <v>5000</v>
      </c>
      <c r="AJ34" s="1004">
        <v>2500</v>
      </c>
      <c r="AK34" s="1004">
        <v>2500</v>
      </c>
      <c r="AL34" s="1004">
        <v>2500</v>
      </c>
      <c r="AM34" s="1004">
        <v>2500</v>
      </c>
      <c r="AN34" s="1004">
        <v>2500</v>
      </c>
      <c r="AO34" s="932"/>
      <c r="AP34" s="932"/>
    </row>
    <row r="35" spans="2:42" s="963" customFormat="1" ht="15.75">
      <c r="B35" s="964"/>
      <c r="C35" s="965" t="s">
        <v>100822</v>
      </c>
      <c r="D35" s="966"/>
      <c r="E35" s="966"/>
      <c r="F35" s="966" t="s">
        <v>98618</v>
      </c>
      <c r="G35" s="966" t="s">
        <v>98619</v>
      </c>
      <c r="H35" s="966" t="s">
        <v>98620</v>
      </c>
      <c r="I35" s="967"/>
      <c r="J35" s="967"/>
      <c r="K35" s="967"/>
      <c r="L35" s="967"/>
      <c r="M35" s="937"/>
      <c r="N35" s="937"/>
      <c r="O35" s="937"/>
      <c r="P35" s="937"/>
      <c r="Q35" s="937"/>
      <c r="R35" s="937"/>
      <c r="S35" s="937"/>
      <c r="T35" s="937"/>
      <c r="U35" s="937"/>
      <c r="V35" s="937"/>
      <c r="W35" s="937"/>
      <c r="X35" s="937"/>
      <c r="Y35" s="937"/>
      <c r="Z35" s="937"/>
      <c r="AA35" s="937"/>
      <c r="AB35" s="937"/>
      <c r="AC35" s="937"/>
      <c r="AD35" s="937"/>
      <c r="AE35" s="937"/>
      <c r="AF35" s="937"/>
      <c r="AG35" s="937"/>
      <c r="AH35" s="937"/>
      <c r="AI35" s="937"/>
      <c r="AJ35" s="937"/>
      <c r="AK35" s="937"/>
      <c r="AL35" s="937"/>
      <c r="AM35" s="937"/>
      <c r="AN35" s="937"/>
      <c r="AO35" s="937"/>
      <c r="AP35" s="937"/>
    </row>
    <row r="36" spans="2:42" ht="16.5" thickBot="1">
      <c r="B36" s="958">
        <f>IF(COUNTIF(D36:H36,"Yes")=1,1,0)</f>
        <v>1</v>
      </c>
      <c r="C36" s="959" t="s">
        <v>100813</v>
      </c>
      <c r="D36" s="960"/>
      <c r="E36" s="960"/>
      <c r="F36" s="960" t="s">
        <v>136</v>
      </c>
      <c r="G36" s="960"/>
      <c r="H36" s="960"/>
      <c r="M36" s="932"/>
      <c r="N36" s="932"/>
      <c r="O36" s="932"/>
      <c r="P36" s="932"/>
      <c r="Q36" s="932"/>
      <c r="R36" s="932"/>
      <c r="S36" s="932"/>
      <c r="T36" s="932"/>
      <c r="U36" s="932"/>
      <c r="V36" s="932"/>
      <c r="W36" s="932"/>
      <c r="X36" s="932"/>
      <c r="Y36" s="932"/>
      <c r="Z36" s="932"/>
      <c r="AA36" s="932"/>
      <c r="AB36" s="932"/>
      <c r="AC36" s="932"/>
      <c r="AD36" s="932"/>
      <c r="AE36" s="932"/>
      <c r="AF36" s="932"/>
      <c r="AG36" s="932"/>
      <c r="AH36" s="932"/>
      <c r="AI36" s="932"/>
      <c r="AJ36" s="932"/>
      <c r="AK36" s="932"/>
      <c r="AL36" s="932"/>
      <c r="AM36" s="932"/>
      <c r="AN36" s="932"/>
      <c r="AO36" s="932"/>
      <c r="AP36" s="932"/>
    </row>
    <row r="37" spans="2:42" ht="16.5" thickBot="1">
      <c r="C37" s="961"/>
      <c r="D37" s="1005"/>
      <c r="E37" s="1005"/>
      <c r="F37" s="1005"/>
      <c r="G37" s="1005"/>
      <c r="H37" s="1006"/>
      <c r="M37" s="932"/>
      <c r="N37" s="932"/>
      <c r="O37" s="932"/>
      <c r="P37" s="932"/>
      <c r="Q37" s="932"/>
      <c r="R37" s="932"/>
      <c r="S37" s="932"/>
      <c r="T37" s="932"/>
      <c r="U37" s="932"/>
      <c r="V37" s="932"/>
      <c r="W37" s="932"/>
      <c r="X37" s="932"/>
      <c r="Y37" s="932"/>
      <c r="Z37" s="932"/>
      <c r="AA37" s="932"/>
      <c r="AB37" s="932"/>
      <c r="AC37" s="932"/>
      <c r="AD37" s="932"/>
      <c r="AE37" s="932"/>
      <c r="AF37" s="932"/>
      <c r="AG37" s="932"/>
      <c r="AH37" s="932"/>
      <c r="AI37" s="932"/>
      <c r="AJ37" s="932"/>
      <c r="AK37" s="932"/>
      <c r="AL37" s="932"/>
      <c r="AM37" s="932"/>
      <c r="AN37" s="932"/>
      <c r="AO37" s="932"/>
      <c r="AP37" s="932"/>
    </row>
    <row r="38" spans="2:42" ht="16.5" thickBot="1">
      <c r="C38" s="1007"/>
      <c r="D38" s="1008"/>
      <c r="E38" s="1008"/>
      <c r="F38" s="1008"/>
      <c r="G38" s="1008"/>
      <c r="H38" s="1009"/>
      <c r="AC38" s="974" t="s">
        <v>98621</v>
      </c>
      <c r="AD38" s="1010"/>
      <c r="AE38" s="1011"/>
      <c r="AF38" s="1011"/>
      <c r="AG38" s="1011"/>
      <c r="AH38" s="1011"/>
      <c r="AI38" s="1011"/>
      <c r="AJ38" s="1011"/>
      <c r="AK38" s="1011"/>
      <c r="AL38" s="1011"/>
      <c r="AM38" s="1011"/>
      <c r="AN38" s="1011"/>
    </row>
    <row r="39" spans="2:42" ht="32.25" thickBot="1">
      <c r="C39" s="1012" t="s">
        <v>98622</v>
      </c>
      <c r="D39" s="1013" t="e">
        <f>D53*200</f>
        <v>#N/A</v>
      </c>
      <c r="E39" s="1014" t="s">
        <v>98623</v>
      </c>
      <c r="F39" s="1015" t="e">
        <f>C76</f>
        <v>#N/A</v>
      </c>
      <c r="G39" s="1016" t="s">
        <v>98624</v>
      </c>
      <c r="H39" s="1017" t="e">
        <f>IF(C74="Decline", "Decline",C75/100)</f>
        <v>#N/A</v>
      </c>
      <c r="AC39" s="977" t="s">
        <v>98602</v>
      </c>
      <c r="AD39" s="977" t="s">
        <v>31</v>
      </c>
      <c r="AE39" s="978" t="s">
        <v>97712</v>
      </c>
      <c r="AF39" s="978" t="s">
        <v>98625</v>
      </c>
      <c r="AG39" s="978" t="s">
        <v>98626</v>
      </c>
      <c r="AH39" s="992" t="s">
        <v>98626</v>
      </c>
      <c r="AI39" s="992" t="s">
        <v>98627</v>
      </c>
      <c r="AJ39" s="992" t="s">
        <v>98627</v>
      </c>
      <c r="AK39" s="992" t="s">
        <v>98627</v>
      </c>
      <c r="AL39" s="992" t="s">
        <v>98627</v>
      </c>
      <c r="AM39" s="992" t="s">
        <v>98627</v>
      </c>
      <c r="AN39" s="992" t="s">
        <v>98627</v>
      </c>
    </row>
    <row r="40" spans="2:42" ht="16.5" thickBot="1">
      <c r="C40" s="1018"/>
      <c r="D40" s="1019"/>
      <c r="E40" s="1019"/>
      <c r="F40" s="1019"/>
      <c r="G40" s="1019"/>
      <c r="H40" s="1020"/>
      <c r="AC40" s="977"/>
      <c r="AD40" s="980" t="s">
        <v>35</v>
      </c>
      <c r="AE40" s="981" t="s">
        <v>97712</v>
      </c>
      <c r="AF40" s="981" t="s">
        <v>97712</v>
      </c>
      <c r="AG40" s="981" t="s">
        <v>98626</v>
      </c>
      <c r="AH40" s="992" t="s">
        <v>98626</v>
      </c>
      <c r="AI40" s="981" t="s">
        <v>98627</v>
      </c>
      <c r="AJ40" s="981" t="s">
        <v>98627</v>
      </c>
      <c r="AK40" s="981" t="s">
        <v>98627</v>
      </c>
      <c r="AL40" s="981" t="s">
        <v>98627</v>
      </c>
      <c r="AM40" s="981" t="s">
        <v>98627</v>
      </c>
      <c r="AN40" s="981" t="s">
        <v>98627</v>
      </c>
    </row>
    <row r="41" spans="2:42" ht="15.75">
      <c r="AC41" s="977"/>
      <c r="AD41" s="988" t="s">
        <v>98605</v>
      </c>
      <c r="AE41" s="992" t="s">
        <v>97712</v>
      </c>
      <c r="AF41" s="992" t="s">
        <v>98625</v>
      </c>
      <c r="AG41" s="992" t="s">
        <v>98626</v>
      </c>
      <c r="AH41" s="992" t="s">
        <v>98626</v>
      </c>
      <c r="AI41" s="981" t="s">
        <v>98627</v>
      </c>
      <c r="AJ41" s="981" t="s">
        <v>98627</v>
      </c>
      <c r="AK41" s="981" t="s">
        <v>98627</v>
      </c>
      <c r="AL41" s="981" t="s">
        <v>98627</v>
      </c>
      <c r="AM41" s="981" t="s">
        <v>98627</v>
      </c>
      <c r="AN41" s="981" t="s">
        <v>98627</v>
      </c>
    </row>
    <row r="42" spans="2:42" ht="15.75">
      <c r="AC42" s="988"/>
      <c r="AD42" s="988"/>
      <c r="AE42" s="989"/>
      <c r="AF42" s="989"/>
      <c r="AG42" s="989"/>
      <c r="AH42" s="989"/>
      <c r="AI42" s="981"/>
      <c r="AJ42" s="981"/>
      <c r="AK42" s="981"/>
      <c r="AL42" s="981"/>
      <c r="AM42" s="981"/>
      <c r="AN42" s="981"/>
    </row>
    <row r="43" spans="2:42" ht="15.75" outlineLevel="1">
      <c r="C43" s="925" t="e">
        <f>MATCH("Yes",D12:H12,0)</f>
        <v>#N/A</v>
      </c>
      <c r="D43" s="927" t="e">
        <f>LOOKUP(C43,$F$43:$G$52)</f>
        <v>#N/A</v>
      </c>
      <c r="F43" s="927">
        <v>1</v>
      </c>
      <c r="G43" s="927">
        <v>5</v>
      </c>
      <c r="AC43" s="990" t="s">
        <v>97753</v>
      </c>
      <c r="AD43" s="980" t="s">
        <v>31</v>
      </c>
      <c r="AE43" s="978" t="s">
        <v>97712</v>
      </c>
      <c r="AF43" s="981" t="s">
        <v>97712</v>
      </c>
      <c r="AG43" s="992" t="s">
        <v>98626</v>
      </c>
      <c r="AH43" s="992" t="s">
        <v>98626</v>
      </c>
      <c r="AI43" s="981" t="s">
        <v>98627</v>
      </c>
      <c r="AJ43" s="981" t="s">
        <v>98627</v>
      </c>
      <c r="AK43" s="981" t="s">
        <v>98627</v>
      </c>
      <c r="AL43" s="981" t="s">
        <v>98627</v>
      </c>
      <c r="AM43" s="981" t="s">
        <v>98627</v>
      </c>
      <c r="AN43" s="981" t="s">
        <v>98627</v>
      </c>
    </row>
    <row r="44" spans="2:42" ht="15.75" outlineLevel="1">
      <c r="C44" s="925">
        <f ca="1">MATCH("Yes",D15:H15,0)</f>
        <v>1</v>
      </c>
      <c r="D44" s="927">
        <f ca="1">LOOKUP(C44,$F$43:$G$52)</f>
        <v>5</v>
      </c>
      <c r="F44" s="927">
        <v>2</v>
      </c>
      <c r="G44" s="927">
        <v>4</v>
      </c>
      <c r="AC44" s="977"/>
      <c r="AD44" s="977" t="s">
        <v>35</v>
      </c>
      <c r="AE44" s="981" t="s">
        <v>97712</v>
      </c>
      <c r="AF44" s="981" t="s">
        <v>97712</v>
      </c>
      <c r="AG44" s="981" t="s">
        <v>97712</v>
      </c>
      <c r="AH44" s="992" t="s">
        <v>98626</v>
      </c>
      <c r="AI44" s="981" t="s">
        <v>98627</v>
      </c>
      <c r="AJ44" s="981" t="s">
        <v>98627</v>
      </c>
      <c r="AK44" s="981" t="s">
        <v>98627</v>
      </c>
      <c r="AL44" s="981" t="s">
        <v>98627</v>
      </c>
      <c r="AM44" s="981" t="s">
        <v>98627</v>
      </c>
      <c r="AN44" s="981" t="s">
        <v>98627</v>
      </c>
    </row>
    <row r="45" spans="2:42" ht="15.75" outlineLevel="1">
      <c r="C45" s="925">
        <f>MATCH("Yes",D18:H18,0)</f>
        <v>3</v>
      </c>
      <c r="D45" s="927">
        <f t="shared" ref="D45:D49" si="0">LOOKUP(C45,$F$43:$G$52)</f>
        <v>3</v>
      </c>
      <c r="F45" s="927">
        <v>3</v>
      </c>
      <c r="G45" s="927">
        <v>3</v>
      </c>
      <c r="AC45" s="977"/>
      <c r="AD45" s="980" t="s">
        <v>98605</v>
      </c>
      <c r="AE45" s="978" t="s">
        <v>97712</v>
      </c>
      <c r="AF45" s="981" t="s">
        <v>97712</v>
      </c>
      <c r="AG45" s="992" t="s">
        <v>98626</v>
      </c>
      <c r="AH45" s="992" t="s">
        <v>98626</v>
      </c>
      <c r="AI45" s="981" t="s">
        <v>98627</v>
      </c>
      <c r="AJ45" s="981" t="s">
        <v>98627</v>
      </c>
      <c r="AK45" s="981" t="s">
        <v>98627</v>
      </c>
      <c r="AL45" s="981" t="s">
        <v>98627</v>
      </c>
      <c r="AM45" s="981" t="s">
        <v>98627</v>
      </c>
      <c r="AN45" s="981" t="s">
        <v>98627</v>
      </c>
    </row>
    <row r="46" spans="2:42" ht="15.75" outlineLevel="1">
      <c r="C46" s="925">
        <f>MATCH("Yes",D21:H21,0)</f>
        <v>3</v>
      </c>
      <c r="D46" s="927">
        <f t="shared" si="0"/>
        <v>3</v>
      </c>
      <c r="F46" s="927">
        <v>4</v>
      </c>
      <c r="G46" s="927">
        <v>2</v>
      </c>
      <c r="AC46" s="988"/>
      <c r="AD46" s="988"/>
      <c r="AE46" s="981"/>
      <c r="AF46" s="992"/>
      <c r="AG46" s="992"/>
      <c r="AH46" s="992"/>
      <c r="AI46" s="981"/>
      <c r="AJ46" s="981"/>
      <c r="AK46" s="981"/>
      <c r="AL46" s="981"/>
      <c r="AM46" s="981"/>
      <c r="AN46" s="981"/>
    </row>
    <row r="47" spans="2:42" ht="15.75" outlineLevel="1">
      <c r="C47" s="925">
        <f ca="1">MATCH("Yes",D24:H24,0)</f>
        <v>5</v>
      </c>
      <c r="D47" s="927">
        <f t="shared" ca="1" si="0"/>
        <v>1</v>
      </c>
      <c r="F47" s="927">
        <v>5</v>
      </c>
      <c r="G47" s="927">
        <v>1</v>
      </c>
      <c r="AC47" s="993" t="s">
        <v>98605</v>
      </c>
      <c r="AD47" s="988" t="s">
        <v>31</v>
      </c>
      <c r="AE47" s="992" t="s">
        <v>97712</v>
      </c>
      <c r="AF47" s="992" t="s">
        <v>97712</v>
      </c>
      <c r="AG47" s="992" t="s">
        <v>98626</v>
      </c>
      <c r="AH47" s="992" t="s">
        <v>98626</v>
      </c>
      <c r="AI47" s="981" t="s">
        <v>98627</v>
      </c>
      <c r="AJ47" s="981" t="s">
        <v>98627</v>
      </c>
      <c r="AK47" s="981" t="s">
        <v>98627</v>
      </c>
      <c r="AL47" s="981" t="s">
        <v>98627</v>
      </c>
      <c r="AM47" s="981" t="s">
        <v>98627</v>
      </c>
      <c r="AN47" s="981" t="s">
        <v>98627</v>
      </c>
    </row>
    <row r="48" spans="2:42" ht="15.75" outlineLevel="1">
      <c r="C48" s="925">
        <f>MATCH("Yes",D27:H27,0)</f>
        <v>3</v>
      </c>
      <c r="D48" s="927">
        <f t="shared" si="0"/>
        <v>3</v>
      </c>
      <c r="AC48" s="993"/>
      <c r="AD48" s="993" t="s">
        <v>35</v>
      </c>
      <c r="AE48" s="981" t="s">
        <v>97712</v>
      </c>
      <c r="AF48" s="981" t="s">
        <v>97712</v>
      </c>
      <c r="AG48" s="978" t="s">
        <v>97712</v>
      </c>
      <c r="AH48" s="992" t="s">
        <v>98626</v>
      </c>
      <c r="AI48" s="981" t="s">
        <v>98627</v>
      </c>
      <c r="AJ48" s="981" t="s">
        <v>98627</v>
      </c>
      <c r="AK48" s="981" t="s">
        <v>98627</v>
      </c>
      <c r="AL48" s="981" t="s">
        <v>98627</v>
      </c>
      <c r="AM48" s="981" t="s">
        <v>98627</v>
      </c>
      <c r="AN48" s="981" t="s">
        <v>98627</v>
      </c>
    </row>
    <row r="49" spans="3:40" ht="16.5" outlineLevel="1" thickBot="1">
      <c r="C49" s="925">
        <f>MATCH("Yes",D30:H30,0)</f>
        <v>3</v>
      </c>
      <c r="D49" s="927">
        <f t="shared" si="0"/>
        <v>3</v>
      </c>
      <c r="AC49" s="993"/>
      <c r="AD49" s="980" t="s">
        <v>98605</v>
      </c>
      <c r="AE49" s="1021" t="s">
        <v>97712</v>
      </c>
      <c r="AF49" s="1021" t="s">
        <v>97712</v>
      </c>
      <c r="AG49" s="981" t="s">
        <v>98626</v>
      </c>
      <c r="AH49" s="992" t="s">
        <v>98626</v>
      </c>
      <c r="AI49" s="981" t="s">
        <v>98627</v>
      </c>
      <c r="AJ49" s="981" t="s">
        <v>98627</v>
      </c>
      <c r="AK49" s="981" t="s">
        <v>98627</v>
      </c>
      <c r="AL49" s="981" t="s">
        <v>98627</v>
      </c>
      <c r="AM49" s="981" t="s">
        <v>98627</v>
      </c>
      <c r="AN49" s="981" t="s">
        <v>98627</v>
      </c>
    </row>
    <row r="50" spans="3:40" outlineLevel="1">
      <c r="C50" s="925">
        <f>MATCH("Yes",D33:H33,0)</f>
        <v>3</v>
      </c>
      <c r="D50" s="927">
        <f>IFERROR(LOOKUP(C50,$F$43:$G$52),0)</f>
        <v>3</v>
      </c>
    </row>
    <row r="51" spans="3:40" outlineLevel="1">
      <c r="C51" s="925">
        <f>MATCH("Yes",D36:H36,0)</f>
        <v>3</v>
      </c>
      <c r="D51" s="927">
        <f>IFERROR(LOOKUP(C51,$F$43:$G$52),0)</f>
        <v>3</v>
      </c>
    </row>
    <row r="52" spans="3:40" outlineLevel="1"/>
    <row r="53" spans="3:40" outlineLevel="1">
      <c r="D53" s="927" t="e">
        <f>AVERAGEIF(D42:D51,"&lt;&gt;0")</f>
        <v>#N/A</v>
      </c>
    </row>
    <row r="54" spans="3:40" outlineLevel="1" collapsed="1"/>
    <row r="55" spans="3:40" outlineLevel="1"/>
    <row r="56" spans="3:40" outlineLevel="1">
      <c r="D56" s="928"/>
      <c r="E56" s="928"/>
      <c r="F56" s="928"/>
      <c r="G56" s="928"/>
      <c r="H56" s="928"/>
    </row>
    <row r="57" spans="3:40" ht="15.75" outlineLevel="1">
      <c r="C57" s="949"/>
      <c r="D57" s="928"/>
      <c r="E57" s="928"/>
      <c r="F57" s="928"/>
      <c r="G57" s="928"/>
      <c r="H57" s="928"/>
    </row>
    <row r="58" spans="3:40" ht="15.75" outlineLevel="1">
      <c r="D58" s="928"/>
      <c r="E58" s="1022"/>
      <c r="F58" s="1022"/>
      <c r="G58" s="928"/>
      <c r="H58" s="928"/>
    </row>
    <row r="59" spans="3:40" ht="16.5" outlineLevel="1" thickBot="1">
      <c r="D59" s="928"/>
      <c r="E59" s="1022"/>
      <c r="F59" s="1022"/>
      <c r="G59" s="928"/>
      <c r="H59" s="928"/>
    </row>
    <row r="60" spans="3:40" ht="16.5" outlineLevel="1" thickBot="1">
      <c r="D60" s="928"/>
      <c r="E60" s="1023">
        <f>VLOOKUP(C8,P61:Q66,2,FALSE)</f>
        <v>2</v>
      </c>
      <c r="F60" s="1024"/>
      <c r="G60" s="1024"/>
      <c r="H60" s="928"/>
      <c r="O60" s="925" t="s">
        <v>6</v>
      </c>
      <c r="P60" s="925" t="s">
        <v>7</v>
      </c>
      <c r="R60" s="925" t="s">
        <v>8</v>
      </c>
      <c r="W60" s="1025" t="s">
        <v>97702</v>
      </c>
      <c r="X60" s="1025" t="s">
        <v>7</v>
      </c>
      <c r="Y60" s="1026" t="s">
        <v>97703</v>
      </c>
      <c r="Z60" s="1026" t="s">
        <v>97704</v>
      </c>
      <c r="AA60" s="1027" t="s">
        <v>97705</v>
      </c>
      <c r="AB60" s="1028"/>
    </row>
    <row r="61" spans="3:40" ht="15" customHeight="1" outlineLevel="1">
      <c r="D61" s="928"/>
      <c r="E61" s="1023" t="str">
        <f>VLOOKUP(C9,R61:S70,2,FALSE)</f>
        <v>8-10</v>
      </c>
      <c r="F61" s="1023" t="str">
        <f>VLOOKUP(C9,T61:U70,2,FALSE)</f>
        <v>8-10</v>
      </c>
      <c r="G61" s="1024"/>
      <c r="H61" s="928"/>
      <c r="O61" s="925" t="s">
        <v>12</v>
      </c>
      <c r="P61" s="925" t="s">
        <v>13</v>
      </c>
      <c r="Q61" s="925">
        <v>5</v>
      </c>
      <c r="R61" s="925">
        <v>1</v>
      </c>
      <c r="S61" s="925" t="s">
        <v>14</v>
      </c>
      <c r="T61" s="925">
        <v>1</v>
      </c>
      <c r="U61" s="1029" t="s">
        <v>97706</v>
      </c>
      <c r="W61" s="1608" t="s">
        <v>0</v>
      </c>
      <c r="X61" s="1030" t="s">
        <v>13</v>
      </c>
      <c r="Y61" s="1031">
        <v>4000000</v>
      </c>
      <c r="Z61" s="1031">
        <v>4000000</v>
      </c>
      <c r="AA61" s="1032">
        <v>1500000</v>
      </c>
    </row>
    <row r="62" spans="3:40" ht="63" outlineLevel="1">
      <c r="D62" s="928"/>
      <c r="E62" s="1033" t="str">
        <f>VLOOKUP(C10,O95:Q894,3,FALSE)</f>
        <v>Boarding, Rooming Houses including Fraternity or Sorority Houses</v>
      </c>
      <c r="F62" s="1034" t="str">
        <f>VLOOKUP($C$10,$O$45:$R$828,4,FALSE)</f>
        <v>D</v>
      </c>
      <c r="G62" s="1034" t="str">
        <f>VLOOKUP($C$10,$O$45:$T$828,6,FALSE)</f>
        <v>REALTY</v>
      </c>
      <c r="H62" s="928"/>
      <c r="O62" s="925" t="s">
        <v>18</v>
      </c>
      <c r="P62" s="925" t="s">
        <v>19</v>
      </c>
      <c r="Q62" s="925">
        <v>4</v>
      </c>
      <c r="R62" s="925">
        <v>2</v>
      </c>
      <c r="S62" s="925" t="s">
        <v>14</v>
      </c>
      <c r="T62" s="925">
        <v>2</v>
      </c>
      <c r="U62" s="1029" t="s">
        <v>97706</v>
      </c>
      <c r="W62" s="1609"/>
      <c r="X62" s="931" t="s">
        <v>19</v>
      </c>
      <c r="Y62" s="1032">
        <v>4000000</v>
      </c>
      <c r="Z62" s="1032">
        <v>2000000</v>
      </c>
      <c r="AA62" s="1032">
        <v>1000000</v>
      </c>
    </row>
    <row r="63" spans="3:40" ht="15" customHeight="1" outlineLevel="1">
      <c r="D63" s="928"/>
      <c r="E63" s="928"/>
      <c r="F63" s="928"/>
      <c r="G63" s="928"/>
      <c r="H63" s="928"/>
      <c r="O63" s="925" t="s">
        <v>23</v>
      </c>
      <c r="P63" s="925" t="s">
        <v>24</v>
      </c>
      <c r="Q63" s="925">
        <v>4</v>
      </c>
      <c r="R63" s="925">
        <v>3</v>
      </c>
      <c r="S63" s="925" t="s">
        <v>14</v>
      </c>
      <c r="T63" s="925">
        <v>3</v>
      </c>
      <c r="U63" s="1029" t="s">
        <v>97706</v>
      </c>
      <c r="W63" s="1609"/>
      <c r="X63" s="931" t="s">
        <v>24</v>
      </c>
      <c r="Y63" s="1032">
        <v>4000000</v>
      </c>
      <c r="Z63" s="1032">
        <v>2000000</v>
      </c>
      <c r="AA63" s="1032">
        <v>1000000</v>
      </c>
    </row>
    <row r="64" spans="3:40" ht="15" customHeight="1" outlineLevel="1">
      <c r="D64" s="928"/>
      <c r="E64" s="928"/>
      <c r="F64" s="928"/>
      <c r="G64" s="928"/>
      <c r="H64" s="928"/>
      <c r="O64" s="925" t="s">
        <v>28</v>
      </c>
      <c r="P64" s="925" t="s">
        <v>29</v>
      </c>
      <c r="Q64" s="925">
        <v>3</v>
      </c>
      <c r="R64" s="925">
        <v>4</v>
      </c>
      <c r="S64" s="1035" t="s">
        <v>97708</v>
      </c>
      <c r="T64" s="925">
        <v>4</v>
      </c>
      <c r="U64" s="1029" t="s">
        <v>97706</v>
      </c>
      <c r="W64" s="1609"/>
      <c r="X64" s="931" t="s">
        <v>29</v>
      </c>
      <c r="Y64" s="1032">
        <v>4000000</v>
      </c>
      <c r="Z64" s="1032">
        <v>2000000</v>
      </c>
      <c r="AA64" s="1032">
        <v>1000000</v>
      </c>
    </row>
    <row r="65" spans="3:28" ht="15" customHeight="1" outlineLevel="1">
      <c r="C65" s="1036"/>
      <c r="D65" s="1037"/>
      <c r="E65" s="928"/>
      <c r="F65" s="928"/>
      <c r="G65" s="1038"/>
      <c r="H65" s="1038"/>
      <c r="I65" s="1038"/>
      <c r="J65" s="1038"/>
      <c r="K65" s="1038"/>
      <c r="L65" s="1038"/>
      <c r="P65" s="925" t="s">
        <v>33</v>
      </c>
      <c r="Q65" s="925">
        <v>2</v>
      </c>
      <c r="R65" s="925">
        <v>5</v>
      </c>
      <c r="S65" s="1029" t="s">
        <v>97708</v>
      </c>
      <c r="T65" s="925">
        <v>5</v>
      </c>
      <c r="U65" s="1029" t="s">
        <v>97709</v>
      </c>
      <c r="W65" s="1609"/>
      <c r="X65" s="931" t="s">
        <v>33</v>
      </c>
      <c r="Y65" s="1032">
        <v>3000000</v>
      </c>
      <c r="Z65" s="1032">
        <v>1500000</v>
      </c>
      <c r="AA65" s="1032">
        <v>1000000</v>
      </c>
    </row>
    <row r="66" spans="3:28" ht="15.75" customHeight="1" outlineLevel="1" thickBot="1">
      <c r="C66" s="1036"/>
      <c r="D66" s="928"/>
      <c r="E66" s="928"/>
      <c r="F66" s="928"/>
      <c r="G66" s="1038"/>
      <c r="H66" s="1038"/>
      <c r="I66" s="1038" t="str">
        <f>F$62</f>
        <v>D</v>
      </c>
      <c r="J66" s="1038"/>
      <c r="K66" s="1038"/>
      <c r="L66" s="1038"/>
      <c r="P66" s="925" t="s">
        <v>37</v>
      </c>
      <c r="Q66" s="925">
        <v>2</v>
      </c>
      <c r="R66" s="925">
        <v>6</v>
      </c>
      <c r="S66" s="1029" t="s">
        <v>97710</v>
      </c>
      <c r="T66" s="925">
        <v>6</v>
      </c>
      <c r="U66" s="1029" t="s">
        <v>97709</v>
      </c>
      <c r="W66" s="1610"/>
      <c r="X66" s="1039" t="s">
        <v>37</v>
      </c>
      <c r="Y66" s="1032">
        <v>3000000</v>
      </c>
      <c r="Z66" s="1032">
        <v>1500000</v>
      </c>
      <c r="AA66" s="1032">
        <v>1000000</v>
      </c>
    </row>
    <row r="67" spans="3:28" ht="15" customHeight="1" outlineLevel="1">
      <c r="C67" s="1036"/>
      <c r="D67" s="928"/>
      <c r="E67" s="928"/>
      <c r="F67" s="928"/>
      <c r="G67" s="1038"/>
      <c r="H67" s="1038"/>
      <c r="I67" s="1038" t="str">
        <f t="shared" ref="I67:I71" si="1">F$62</f>
        <v>D</v>
      </c>
      <c r="J67" s="1038"/>
      <c r="K67" s="1038"/>
      <c r="L67" s="1038"/>
      <c r="R67" s="925">
        <v>7</v>
      </c>
      <c r="S67" s="1029" t="s">
        <v>97710</v>
      </c>
      <c r="T67" s="925">
        <v>7</v>
      </c>
      <c r="U67" s="1029" t="s">
        <v>97709</v>
      </c>
      <c r="W67" s="1608" t="s">
        <v>1</v>
      </c>
      <c r="X67" s="1030" t="s">
        <v>13</v>
      </c>
      <c r="Y67" s="1032">
        <v>2000000</v>
      </c>
      <c r="Z67" s="1032">
        <v>1500000</v>
      </c>
      <c r="AA67" s="1032">
        <v>1000000</v>
      </c>
    </row>
    <row r="68" spans="3:28" ht="15" customHeight="1" outlineLevel="1">
      <c r="C68" s="1036"/>
      <c r="D68" s="928"/>
      <c r="E68" s="928"/>
      <c r="F68" s="928"/>
      <c r="G68" s="1038"/>
      <c r="H68" s="1038"/>
      <c r="I68" s="1038" t="str">
        <f t="shared" si="1"/>
        <v>D</v>
      </c>
      <c r="J68" s="1038"/>
      <c r="K68" s="1038"/>
      <c r="L68" s="1038"/>
      <c r="R68" s="925">
        <v>8</v>
      </c>
      <c r="S68" s="1029" t="s">
        <v>97711</v>
      </c>
      <c r="T68" s="925">
        <v>8</v>
      </c>
      <c r="U68" s="1029" t="s">
        <v>97711</v>
      </c>
      <c r="W68" s="1609"/>
      <c r="X68" s="931" t="s">
        <v>19</v>
      </c>
      <c r="Y68" s="1032">
        <v>1750000</v>
      </c>
      <c r="Z68" s="1032">
        <v>1000000</v>
      </c>
      <c r="AA68" s="1032">
        <v>750000</v>
      </c>
    </row>
    <row r="69" spans="3:28" ht="15" customHeight="1" outlineLevel="1">
      <c r="C69" s="925" t="e">
        <f>VLOOKUP(C7,I79:J91,2,FALSE)</f>
        <v>#N/A</v>
      </c>
      <c r="D69" s="928"/>
      <c r="E69" s="928"/>
      <c r="F69" s="928"/>
      <c r="G69" s="1038"/>
      <c r="H69" s="1038" t="str">
        <f>IF($E$11="8-10",VLOOKUP("Northbridge 8-10",$C$24:$G$30,$E$10,FALSE),"")</f>
        <v/>
      </c>
      <c r="I69" s="1038" t="str">
        <f t="shared" si="1"/>
        <v>D</v>
      </c>
      <c r="J69" s="1038"/>
      <c r="K69" s="1038"/>
      <c r="L69" s="1038"/>
      <c r="R69" s="925">
        <v>9</v>
      </c>
      <c r="S69" s="1029" t="s">
        <v>97711</v>
      </c>
      <c r="T69" s="925">
        <v>9</v>
      </c>
      <c r="U69" s="1029" t="s">
        <v>97711</v>
      </c>
      <c r="W69" s="1609"/>
      <c r="X69" s="931" t="s">
        <v>24</v>
      </c>
      <c r="Y69" s="1032">
        <v>1750000</v>
      </c>
      <c r="Z69" s="1032">
        <v>1000000</v>
      </c>
      <c r="AA69" s="1032">
        <v>750000</v>
      </c>
    </row>
    <row r="70" spans="3:28" ht="15" customHeight="1" outlineLevel="1">
      <c r="C70" s="925" t="str">
        <f>G62</f>
        <v>REALTY</v>
      </c>
      <c r="D70" s="928"/>
      <c r="E70" s="928"/>
      <c r="F70" s="928"/>
      <c r="G70" s="1038"/>
      <c r="H70" s="1038"/>
      <c r="I70" s="1038" t="str">
        <f t="shared" si="1"/>
        <v>D</v>
      </c>
      <c r="J70" s="1038"/>
      <c r="K70" s="1038"/>
      <c r="L70" s="1038"/>
      <c r="R70" s="925">
        <v>10</v>
      </c>
      <c r="S70" s="1029" t="s">
        <v>97711</v>
      </c>
      <c r="T70" s="925">
        <v>10</v>
      </c>
      <c r="U70" s="1035" t="s">
        <v>97711</v>
      </c>
      <c r="W70" s="1609"/>
      <c r="X70" s="931" t="s">
        <v>29</v>
      </c>
      <c r="Y70" s="1032">
        <v>1750000</v>
      </c>
      <c r="Z70" s="1032">
        <v>1000000</v>
      </c>
      <c r="AA70" s="1032">
        <v>750000</v>
      </c>
    </row>
    <row r="71" spans="3:28" ht="15" customHeight="1" outlineLevel="1">
      <c r="C71" s="1040" t="e">
        <f>LEFT(D53,1)</f>
        <v>#N/A</v>
      </c>
      <c r="D71" s="1041" t="e">
        <f>VLOOKUP(C71,F71:G75,2,FALSE)+1</f>
        <v>#N/A</v>
      </c>
      <c r="F71" s="1042" t="s">
        <v>98628</v>
      </c>
      <c r="G71" s="1034">
        <v>5</v>
      </c>
      <c r="H71" s="1038"/>
      <c r="I71" s="1038" t="str">
        <f t="shared" si="1"/>
        <v>D</v>
      </c>
      <c r="J71" s="1038"/>
      <c r="K71" s="1038"/>
      <c r="L71" s="1038"/>
      <c r="W71" s="1609"/>
      <c r="X71" s="931" t="s">
        <v>33</v>
      </c>
      <c r="Y71" s="1032">
        <v>1500000</v>
      </c>
      <c r="Z71" s="1032">
        <v>750000</v>
      </c>
      <c r="AA71" s="1032">
        <v>500000</v>
      </c>
    </row>
    <row r="72" spans="3:28" ht="15.75" customHeight="1" outlineLevel="1" thickBot="1">
      <c r="C72" s="925" t="str">
        <f>IF($C$70="Accommodation, food &amp; beverage services",VLOOKUP($C$69,$C$88:$H$90,$D$71,FALSE),"")</f>
        <v/>
      </c>
      <c r="D72" s="928"/>
      <c r="E72" s="928"/>
      <c r="F72" s="1042" t="s">
        <v>98629</v>
      </c>
      <c r="G72" s="1034">
        <v>4</v>
      </c>
      <c r="H72" s="1038"/>
      <c r="I72" s="1038"/>
      <c r="J72" s="1038"/>
      <c r="K72" s="1038"/>
      <c r="L72" s="1038"/>
      <c r="W72" s="1610"/>
      <c r="X72" s="1039" t="s">
        <v>37</v>
      </c>
      <c r="Y72" s="1032">
        <v>1500000</v>
      </c>
      <c r="Z72" s="1032">
        <v>750000</v>
      </c>
      <c r="AA72" s="1032">
        <v>500000</v>
      </c>
    </row>
    <row r="73" spans="3:28" ht="15" customHeight="1" outlineLevel="1">
      <c r="C73" s="925" t="e">
        <f>IF($C$70="Realty",VLOOKUP($C$69,$C$84:$H$86,$D$71,FALSE),"")</f>
        <v>#N/A</v>
      </c>
      <c r="D73" s="928"/>
      <c r="E73" s="928"/>
      <c r="F73" s="1042" t="s">
        <v>98630</v>
      </c>
      <c r="G73" s="1034">
        <v>3</v>
      </c>
      <c r="H73" s="1038"/>
      <c r="I73" s="1038"/>
      <c r="J73" s="1038"/>
      <c r="K73" s="1038"/>
      <c r="L73" s="1038"/>
      <c r="W73" s="1608" t="s">
        <v>2</v>
      </c>
      <c r="X73" s="1030" t="s">
        <v>13</v>
      </c>
      <c r="Y73" s="1032">
        <v>1500000</v>
      </c>
      <c r="Z73" s="1032">
        <v>750000</v>
      </c>
      <c r="AA73" s="1032" t="s">
        <v>97712</v>
      </c>
    </row>
    <row r="74" spans="3:28" ht="15" customHeight="1" outlineLevel="1">
      <c r="C74" s="1043" t="e">
        <f>IF(SUM(C72:C73)=0,VLOOKUP($C$69,$C$92:$H$94,$D$71,FALSE),"")</f>
        <v>#N/A</v>
      </c>
      <c r="D74" s="928"/>
      <c r="E74" s="928"/>
      <c r="F74" s="1042" t="s">
        <v>98631</v>
      </c>
      <c r="G74" s="1034">
        <v>2</v>
      </c>
      <c r="H74" s="1038"/>
      <c r="I74" s="1038"/>
      <c r="J74" s="1038"/>
      <c r="K74" s="1038"/>
      <c r="L74" s="1038"/>
      <c r="W74" s="1609"/>
      <c r="X74" s="931" t="s">
        <v>19</v>
      </c>
      <c r="Y74" s="1032">
        <v>1500000</v>
      </c>
      <c r="Z74" s="1032">
        <v>750000</v>
      </c>
      <c r="AA74" s="1032" t="s">
        <v>97712</v>
      </c>
    </row>
    <row r="75" spans="3:28" ht="15" customHeight="1" outlineLevel="1">
      <c r="C75" s="925" t="e">
        <f>SUM(C72:C74)</f>
        <v>#N/A</v>
      </c>
      <c r="D75" s="928"/>
      <c r="E75" s="928"/>
      <c r="F75" s="1042" t="s">
        <v>98632</v>
      </c>
      <c r="G75" s="1034">
        <v>1</v>
      </c>
      <c r="H75" s="1038"/>
      <c r="I75" s="1038"/>
      <c r="J75" s="1038"/>
      <c r="K75" s="1038"/>
      <c r="L75" s="1038"/>
      <c r="O75" s="925" t="s">
        <v>113</v>
      </c>
      <c r="P75" s="925" t="s">
        <v>17</v>
      </c>
      <c r="Q75" s="925" t="s">
        <v>16</v>
      </c>
      <c r="R75" s="925">
        <v>1</v>
      </c>
      <c r="W75" s="1609"/>
      <c r="X75" s="931" t="s">
        <v>24</v>
      </c>
      <c r="Y75" s="1032">
        <v>1500000</v>
      </c>
      <c r="Z75" s="1032">
        <v>750000</v>
      </c>
      <c r="AA75" s="1032" t="s">
        <v>97712</v>
      </c>
      <c r="AB75" s="1044"/>
    </row>
    <row r="76" spans="3:28" ht="15" customHeight="1" outlineLevel="1">
      <c r="C76" s="925" t="e">
        <f>VLOOKUP(C69,C98:H100,D71,FALSE)</f>
        <v>#N/A</v>
      </c>
      <c r="D76" s="928"/>
      <c r="E76" s="928"/>
      <c r="F76" s="928"/>
      <c r="G76" s="1038"/>
      <c r="H76" s="1038"/>
      <c r="I76" s="1038"/>
      <c r="J76" s="1038"/>
      <c r="K76" s="1038"/>
      <c r="L76" s="1038"/>
      <c r="O76" s="925" t="s">
        <v>114</v>
      </c>
      <c r="P76" s="925" t="s">
        <v>22</v>
      </c>
      <c r="Q76" s="925" t="s">
        <v>16</v>
      </c>
      <c r="R76" s="925">
        <v>1</v>
      </c>
      <c r="W76" s="1609"/>
      <c r="X76" s="931" t="s">
        <v>29</v>
      </c>
      <c r="Y76" s="1032">
        <v>1500000</v>
      </c>
      <c r="Z76" s="1032">
        <v>750000</v>
      </c>
      <c r="AA76" s="1032" t="s">
        <v>97712</v>
      </c>
    </row>
    <row r="77" spans="3:28" ht="15" customHeight="1" outlineLevel="1">
      <c r="D77" s="928"/>
      <c r="E77" s="928"/>
      <c r="F77" s="928"/>
      <c r="G77" s="1038"/>
      <c r="H77" s="1038"/>
      <c r="I77" s="1038"/>
      <c r="J77" s="1038"/>
      <c r="K77" s="1038"/>
      <c r="L77" s="1038"/>
      <c r="O77" s="925" t="s">
        <v>115</v>
      </c>
      <c r="P77" s="925" t="s">
        <v>27</v>
      </c>
      <c r="Q77" s="925" t="s">
        <v>16</v>
      </c>
      <c r="R77" s="925">
        <v>1</v>
      </c>
      <c r="V77" s="925" t="str">
        <f>F62</f>
        <v>D</v>
      </c>
      <c r="W77" s="1609"/>
      <c r="X77" s="931" t="s">
        <v>33</v>
      </c>
      <c r="Y77" s="1032">
        <v>1000000</v>
      </c>
      <c r="Z77" s="1032">
        <v>500000</v>
      </c>
      <c r="AA77" s="1032" t="s">
        <v>97712</v>
      </c>
    </row>
    <row r="78" spans="3:28" ht="15.75" customHeight="1" outlineLevel="1" thickBot="1">
      <c r="D78" s="928"/>
      <c r="E78" s="928"/>
      <c r="F78" s="928"/>
      <c r="G78" s="1038"/>
      <c r="H78" s="1038"/>
      <c r="I78" s="1038"/>
      <c r="J78" s="1038"/>
      <c r="K78" s="1038"/>
      <c r="L78" s="1038"/>
      <c r="O78" s="925" t="s">
        <v>97713</v>
      </c>
      <c r="P78" s="925" t="s">
        <v>41</v>
      </c>
      <c r="Q78" s="925" t="s">
        <v>16</v>
      </c>
      <c r="R78" s="925">
        <v>1</v>
      </c>
      <c r="W78" s="1610"/>
      <c r="X78" s="1039" t="s">
        <v>37</v>
      </c>
      <c r="Y78" s="1032">
        <v>1000000</v>
      </c>
      <c r="Z78" s="1032">
        <v>500000</v>
      </c>
      <c r="AA78" s="1032" t="s">
        <v>97712</v>
      </c>
    </row>
    <row r="79" spans="3:28" ht="15" customHeight="1" outlineLevel="1">
      <c r="D79" s="928"/>
      <c r="E79" s="928"/>
      <c r="F79" s="928"/>
      <c r="G79" s="1038"/>
      <c r="H79" s="1038"/>
      <c r="I79" s="1038" t="s">
        <v>113</v>
      </c>
      <c r="J79" s="1038" t="s">
        <v>98605</v>
      </c>
      <c r="K79" s="1038"/>
      <c r="L79" s="1038"/>
      <c r="O79" s="925" t="s">
        <v>121</v>
      </c>
      <c r="P79" s="925" t="s">
        <v>41</v>
      </c>
      <c r="Q79" s="925" t="s">
        <v>16</v>
      </c>
      <c r="R79" s="925">
        <v>1</v>
      </c>
      <c r="U79" s="1029" t="s">
        <v>97706</v>
      </c>
      <c r="V79" s="925">
        <v>1</v>
      </c>
      <c r="W79" s="1608" t="s">
        <v>3</v>
      </c>
      <c r="X79" s="1030" t="s">
        <v>13</v>
      </c>
      <c r="Y79" s="1032">
        <v>500000</v>
      </c>
      <c r="Z79" s="1032" t="s">
        <v>97712</v>
      </c>
      <c r="AA79" s="1032" t="s">
        <v>97712</v>
      </c>
    </row>
    <row r="80" spans="3:28" ht="15" customHeight="1" outlineLevel="1">
      <c r="D80" s="928"/>
      <c r="E80" s="928"/>
      <c r="F80" s="928"/>
      <c r="G80" s="1038"/>
      <c r="H80" s="1038"/>
      <c r="I80" s="1038" t="s">
        <v>114</v>
      </c>
      <c r="J80" s="1038" t="s">
        <v>98605</v>
      </c>
      <c r="K80" s="1038"/>
      <c r="L80" s="1038"/>
      <c r="O80" s="925" t="s">
        <v>31</v>
      </c>
      <c r="P80" s="925" t="s">
        <v>32</v>
      </c>
      <c r="Q80" s="925" t="s">
        <v>31</v>
      </c>
      <c r="R80" s="925">
        <v>1</v>
      </c>
      <c r="U80" s="1029" t="s">
        <v>97709</v>
      </c>
      <c r="V80" s="925">
        <v>2</v>
      </c>
      <c r="W80" s="1609"/>
      <c r="X80" s="931" t="s">
        <v>19</v>
      </c>
      <c r="Y80" s="1032">
        <v>500000</v>
      </c>
      <c r="Z80" s="1032" t="s">
        <v>97712</v>
      </c>
      <c r="AA80" s="1032" t="s">
        <v>97712</v>
      </c>
    </row>
    <row r="81" spans="1:27" ht="15.75" outlineLevel="1">
      <c r="D81" s="928"/>
      <c r="E81" s="928"/>
      <c r="F81" s="928"/>
      <c r="G81" s="1038"/>
      <c r="H81" s="1038"/>
      <c r="I81" s="1038" t="s">
        <v>115</v>
      </c>
      <c r="J81" s="1038" t="s">
        <v>98605</v>
      </c>
      <c r="K81" s="1038"/>
      <c r="L81" s="1038"/>
      <c r="O81" s="925" t="s">
        <v>116</v>
      </c>
      <c r="P81" s="925" t="s">
        <v>40</v>
      </c>
      <c r="Q81" s="925" t="s">
        <v>39</v>
      </c>
      <c r="R81" s="925">
        <v>1</v>
      </c>
      <c r="U81" s="1029" t="s">
        <v>97711</v>
      </c>
      <c r="V81" s="925">
        <v>3</v>
      </c>
      <c r="W81" s="1609"/>
      <c r="X81" s="931" t="s">
        <v>24</v>
      </c>
      <c r="Y81" s="1032">
        <v>500000</v>
      </c>
      <c r="Z81" s="1032" t="s">
        <v>97712</v>
      </c>
      <c r="AA81" s="1032" t="s">
        <v>97712</v>
      </c>
    </row>
    <row r="82" spans="1:27" ht="15.75" outlineLevel="1">
      <c r="A82" s="949" t="s">
        <v>172</v>
      </c>
      <c r="B82" s="1045"/>
      <c r="D82" s="928"/>
      <c r="E82" s="928"/>
      <c r="F82" s="928"/>
      <c r="G82" s="1038"/>
      <c r="H82" s="1038"/>
      <c r="I82" s="1038" t="s">
        <v>97713</v>
      </c>
      <c r="J82" s="1038" t="s">
        <v>98605</v>
      </c>
      <c r="K82" s="1038"/>
      <c r="L82" s="1038"/>
      <c r="O82" s="925" t="s">
        <v>117</v>
      </c>
      <c r="P82" s="925" t="s">
        <v>40</v>
      </c>
      <c r="Q82" s="925" t="s">
        <v>39</v>
      </c>
      <c r="R82" s="925">
        <v>1</v>
      </c>
      <c r="W82" s="1609"/>
      <c r="X82" s="931" t="s">
        <v>29</v>
      </c>
      <c r="Y82" s="1032">
        <v>500000</v>
      </c>
      <c r="Z82" s="1032" t="s">
        <v>97712</v>
      </c>
      <c r="AA82" s="1032" t="s">
        <v>97712</v>
      </c>
    </row>
    <row r="83" spans="1:27" ht="15.75" outlineLevel="1">
      <c r="D83" s="928">
        <v>5</v>
      </c>
      <c r="E83" s="928">
        <v>4</v>
      </c>
      <c r="F83" s="928">
        <v>3</v>
      </c>
      <c r="G83" s="1022">
        <v>2</v>
      </c>
      <c r="H83" s="1022">
        <v>1</v>
      </c>
      <c r="I83" s="1038" t="s">
        <v>121</v>
      </c>
      <c r="J83" s="1038" t="s">
        <v>98605</v>
      </c>
      <c r="K83" s="1038"/>
      <c r="L83" s="1038"/>
      <c r="O83" s="925" t="s">
        <v>118</v>
      </c>
      <c r="P83" s="925" t="s">
        <v>40</v>
      </c>
      <c r="Q83" s="925" t="s">
        <v>39</v>
      </c>
      <c r="R83" s="925">
        <v>1</v>
      </c>
      <c r="V83" s="925">
        <f>VLOOKUP(F61,U79:V81,2,FALSE)+1</f>
        <v>4</v>
      </c>
      <c r="W83" s="1609"/>
      <c r="X83" s="931" t="s">
        <v>33</v>
      </c>
      <c r="Y83" s="1032" t="s">
        <v>97712</v>
      </c>
      <c r="Z83" s="1032" t="s">
        <v>97712</v>
      </c>
      <c r="AA83" s="1032" t="s">
        <v>97712</v>
      </c>
    </row>
    <row r="84" spans="1:27" ht="16.5" outlineLevel="1" thickBot="1">
      <c r="A84" s="925" t="s">
        <v>98602</v>
      </c>
      <c r="C84" s="925" t="s">
        <v>31</v>
      </c>
      <c r="D84" s="928">
        <v>0</v>
      </c>
      <c r="E84" s="928">
        <v>0</v>
      </c>
      <c r="F84" s="928">
        <v>0</v>
      </c>
      <c r="G84" s="1022">
        <v>5</v>
      </c>
      <c r="H84" s="1022" t="s">
        <v>98633</v>
      </c>
      <c r="I84" s="1038" t="s">
        <v>31</v>
      </c>
      <c r="J84" s="1046" t="s">
        <v>31</v>
      </c>
      <c r="K84" s="1038"/>
      <c r="L84" s="1038"/>
      <c r="O84" s="925" t="s">
        <v>119</v>
      </c>
      <c r="P84" s="925" t="s">
        <v>11</v>
      </c>
      <c r="Q84" s="925" t="s">
        <v>10</v>
      </c>
      <c r="R84" s="925">
        <v>1</v>
      </c>
      <c r="W84" s="1610"/>
      <c r="X84" s="1039" t="s">
        <v>37</v>
      </c>
      <c r="Y84" s="1032" t="s">
        <v>97712</v>
      </c>
      <c r="Z84" s="1032" t="s">
        <v>97712</v>
      </c>
      <c r="AA84" s="1032" t="s">
        <v>97712</v>
      </c>
    </row>
    <row r="85" spans="1:27" ht="16.5" outlineLevel="1" thickBot="1">
      <c r="C85" s="925" t="s">
        <v>35</v>
      </c>
      <c r="D85" s="928">
        <v>0</v>
      </c>
      <c r="E85" s="928">
        <v>0</v>
      </c>
      <c r="F85" s="928">
        <v>5</v>
      </c>
      <c r="G85" s="1022">
        <v>10</v>
      </c>
      <c r="H85" s="1022" t="s">
        <v>98633</v>
      </c>
      <c r="I85" s="1038" t="s">
        <v>116</v>
      </c>
      <c r="J85" s="1038" t="s">
        <v>98605</v>
      </c>
      <c r="K85" s="1038"/>
      <c r="L85" s="1038"/>
      <c r="O85" s="925" t="s">
        <v>120</v>
      </c>
      <c r="P85" s="925" t="s">
        <v>40</v>
      </c>
      <c r="Q85" s="925" t="s">
        <v>39</v>
      </c>
      <c r="R85" s="925">
        <v>1</v>
      </c>
      <c r="W85" s="1047" t="s">
        <v>97714</v>
      </c>
      <c r="X85" s="1048"/>
      <c r="Y85" s="1049">
        <v>750000</v>
      </c>
      <c r="Z85" s="1049">
        <v>500000</v>
      </c>
      <c r="AA85" s="1050" t="s">
        <v>97712</v>
      </c>
    </row>
    <row r="86" spans="1:27" ht="15.75" outlineLevel="1">
      <c r="C86" s="925" t="s">
        <v>98605</v>
      </c>
      <c r="D86" s="928">
        <v>0</v>
      </c>
      <c r="E86" s="928">
        <v>0</v>
      </c>
      <c r="F86" s="928">
        <v>5</v>
      </c>
      <c r="G86" s="1022">
        <v>10</v>
      </c>
      <c r="H86" s="1022" t="s">
        <v>98633</v>
      </c>
      <c r="I86" s="1038" t="s">
        <v>117</v>
      </c>
      <c r="J86" s="1038" t="s">
        <v>98605</v>
      </c>
      <c r="K86" s="1038"/>
      <c r="L86" s="1038"/>
      <c r="O86" s="925" t="s">
        <v>35</v>
      </c>
      <c r="P86" s="925" t="s">
        <v>36</v>
      </c>
      <c r="Q86" s="925" t="s">
        <v>35</v>
      </c>
      <c r="R86" s="925">
        <v>2</v>
      </c>
    </row>
    <row r="87" spans="1:27" ht="15.75" outlineLevel="1">
      <c r="D87" s="928">
        <v>5</v>
      </c>
      <c r="E87" s="928">
        <v>4</v>
      </c>
      <c r="F87" s="928">
        <v>3</v>
      </c>
      <c r="G87" s="1022">
        <v>2</v>
      </c>
      <c r="H87" s="1022">
        <v>1</v>
      </c>
      <c r="I87" s="1038" t="s">
        <v>118</v>
      </c>
      <c r="J87" s="1038" t="s">
        <v>98605</v>
      </c>
      <c r="K87" s="1038"/>
      <c r="L87" s="1038"/>
      <c r="O87" s="925" t="s">
        <v>122</v>
      </c>
      <c r="P87" s="925" t="s">
        <v>41</v>
      </c>
      <c r="Q87" s="925" t="s">
        <v>16</v>
      </c>
      <c r="R87" s="925">
        <v>1</v>
      </c>
      <c r="V87" s="925" t="s">
        <v>0</v>
      </c>
      <c r="W87" s="925" t="str">
        <f>IF(F62="a",VLOOKUP(C8,X61:AA66,V83,FALSE),"")</f>
        <v/>
      </c>
    </row>
    <row r="88" spans="1:27" ht="15.75" outlineLevel="1">
      <c r="A88" s="925" t="s">
        <v>97753</v>
      </c>
      <c r="C88" s="925" t="s">
        <v>31</v>
      </c>
      <c r="D88" s="928"/>
      <c r="E88" s="928">
        <v>5</v>
      </c>
      <c r="F88" s="928">
        <v>10</v>
      </c>
      <c r="G88" s="1022">
        <v>15</v>
      </c>
      <c r="H88" s="1022" t="s">
        <v>98633</v>
      </c>
      <c r="I88" s="1038" t="s">
        <v>119</v>
      </c>
      <c r="J88" s="1038" t="s">
        <v>98605</v>
      </c>
      <c r="K88" s="1038"/>
      <c r="L88" s="1038"/>
      <c r="V88" s="925" t="s">
        <v>1</v>
      </c>
      <c r="W88" s="925" t="str">
        <f>IF($F$62="b",VLOOKUP($C$8,X67:AA72,$V$83,FALSE),"")</f>
        <v/>
      </c>
    </row>
    <row r="89" spans="1:27" ht="15.75" outlineLevel="1">
      <c r="C89" s="925" t="s">
        <v>35</v>
      </c>
      <c r="D89" s="928"/>
      <c r="E89" s="928">
        <v>5</v>
      </c>
      <c r="F89" s="928">
        <v>20</v>
      </c>
      <c r="G89" s="1022">
        <v>25</v>
      </c>
      <c r="H89" s="1022" t="s">
        <v>98633</v>
      </c>
      <c r="I89" s="1038" t="s">
        <v>120</v>
      </c>
      <c r="J89" s="1038" t="s">
        <v>98605</v>
      </c>
      <c r="K89" s="1038"/>
      <c r="L89" s="1038"/>
      <c r="V89" s="925" t="s">
        <v>2</v>
      </c>
      <c r="W89" s="925" t="str">
        <f>IF($F$62="c",VLOOKUP($C$8,X73:AA78,$V$83,FALSE),"")</f>
        <v/>
      </c>
    </row>
    <row r="90" spans="1:27" ht="15.75" outlineLevel="1">
      <c r="C90" s="925" t="s">
        <v>98605</v>
      </c>
      <c r="D90" s="928"/>
      <c r="E90" s="928">
        <v>5</v>
      </c>
      <c r="F90" s="928">
        <v>10</v>
      </c>
      <c r="G90" s="1022">
        <v>15</v>
      </c>
      <c r="H90" s="1022" t="s">
        <v>98633</v>
      </c>
      <c r="I90" s="1038" t="s">
        <v>35</v>
      </c>
      <c r="J90" s="1038" t="s">
        <v>35</v>
      </c>
      <c r="K90" s="1038"/>
      <c r="L90" s="1038"/>
      <c r="V90" s="1036" t="s">
        <v>3</v>
      </c>
      <c r="W90" s="925" t="str">
        <f>IF($F$62="d",VLOOKUP($C$8,X79:AA84,$V$83,FALSE),"")</f>
        <v>Decline</v>
      </c>
    </row>
    <row r="91" spans="1:27" ht="15.75" outlineLevel="1">
      <c r="D91" s="928">
        <v>5</v>
      </c>
      <c r="E91" s="928">
        <v>4</v>
      </c>
      <c r="F91" s="928">
        <v>3</v>
      </c>
      <c r="G91" s="1022">
        <v>2</v>
      </c>
      <c r="H91" s="1022">
        <v>1</v>
      </c>
      <c r="I91" s="1038" t="s">
        <v>122</v>
      </c>
      <c r="J91" s="1038" t="s">
        <v>98605</v>
      </c>
      <c r="K91" s="1038"/>
      <c r="L91" s="1038"/>
    </row>
    <row r="92" spans="1:27" ht="15.75" outlineLevel="1">
      <c r="A92" s="925" t="s">
        <v>98605</v>
      </c>
      <c r="C92" s="925" t="s">
        <v>31</v>
      </c>
      <c r="D92" s="928">
        <v>0</v>
      </c>
      <c r="E92" s="928">
        <v>0</v>
      </c>
      <c r="F92" s="928">
        <v>0</v>
      </c>
      <c r="G92" s="1022">
        <v>10</v>
      </c>
      <c r="H92" s="1022" t="s">
        <v>98633</v>
      </c>
      <c r="I92" s="1038"/>
      <c r="J92" s="1038"/>
      <c r="K92" s="1038"/>
      <c r="L92" s="1038"/>
      <c r="W92" s="925">
        <f>SUM(W87:W91)</f>
        <v>0</v>
      </c>
    </row>
    <row r="93" spans="1:27" ht="15.75" outlineLevel="1">
      <c r="C93" s="925" t="s">
        <v>35</v>
      </c>
      <c r="D93" s="928">
        <v>0</v>
      </c>
      <c r="E93" s="928">
        <v>0</v>
      </c>
      <c r="F93" s="928">
        <v>0</v>
      </c>
      <c r="G93" s="1022">
        <v>10</v>
      </c>
      <c r="H93" s="1022" t="s">
        <v>98633</v>
      </c>
      <c r="I93" s="1038"/>
      <c r="J93" s="1038"/>
      <c r="K93" s="1038"/>
      <c r="L93" s="1038"/>
    </row>
    <row r="94" spans="1:27" ht="15.75" outlineLevel="1">
      <c r="C94" s="925" t="s">
        <v>98605</v>
      </c>
      <c r="D94" s="928">
        <v>0</v>
      </c>
      <c r="E94" s="928">
        <v>0</v>
      </c>
      <c r="F94" s="928">
        <v>0</v>
      </c>
      <c r="G94" s="1022">
        <v>5</v>
      </c>
      <c r="H94" s="1022" t="s">
        <v>98633</v>
      </c>
      <c r="I94" s="1038"/>
      <c r="J94" s="1038"/>
      <c r="K94" s="1038"/>
      <c r="L94" s="1038"/>
    </row>
    <row r="95" spans="1:27" ht="15.75" outlineLevel="1">
      <c r="D95" s="928"/>
      <c r="E95" s="928"/>
      <c r="F95" s="928"/>
      <c r="G95" s="1038"/>
      <c r="H95" s="1038"/>
      <c r="I95" s="1038"/>
      <c r="J95" s="1038"/>
      <c r="K95" s="1038"/>
      <c r="L95" s="1038"/>
      <c r="O95" s="1051" t="s">
        <v>97715</v>
      </c>
      <c r="P95" s="1052" t="s">
        <v>97716</v>
      </c>
      <c r="Q95" s="1051" t="s">
        <v>97717</v>
      </c>
      <c r="R95" s="1051" t="s">
        <v>97718</v>
      </c>
      <c r="S95" s="1053" t="s">
        <v>97719</v>
      </c>
      <c r="T95" s="1054" t="s">
        <v>97720</v>
      </c>
    </row>
    <row r="96" spans="1:27" ht="15.75" outlineLevel="1">
      <c r="A96" s="949" t="s">
        <v>98615</v>
      </c>
      <c r="B96" s="1045"/>
      <c r="D96" s="928"/>
      <c r="E96" s="928"/>
      <c r="F96" s="928"/>
      <c r="G96" s="1038"/>
      <c r="H96" s="1038"/>
      <c r="I96" s="1038"/>
      <c r="J96" s="1038"/>
      <c r="K96" s="1038"/>
      <c r="L96" s="1038"/>
      <c r="O96" s="1055">
        <v>110</v>
      </c>
      <c r="P96" s="1056" t="s">
        <v>97721</v>
      </c>
      <c r="Q96" s="1055" t="s">
        <v>97722</v>
      </c>
      <c r="R96" s="1055" t="s">
        <v>2</v>
      </c>
      <c r="S96" s="1055" t="e">
        <v>#N/A</v>
      </c>
      <c r="T96" s="1055" t="s">
        <v>97723</v>
      </c>
    </row>
    <row r="97" spans="3:20" ht="15.75" outlineLevel="1">
      <c r="D97" s="928">
        <v>5</v>
      </c>
      <c r="E97" s="928">
        <v>4</v>
      </c>
      <c r="F97" s="928">
        <v>3</v>
      </c>
      <c r="G97" s="1022">
        <v>2</v>
      </c>
      <c r="H97" s="1022">
        <v>1</v>
      </c>
      <c r="I97" s="1038"/>
      <c r="J97" s="1038"/>
      <c r="K97" s="1038"/>
      <c r="L97" s="1038"/>
      <c r="O97" s="1055">
        <v>121</v>
      </c>
      <c r="P97" s="1056" t="s">
        <v>97721</v>
      </c>
      <c r="Q97" s="1055" t="s">
        <v>97724</v>
      </c>
      <c r="R97" s="1055" t="s">
        <v>2</v>
      </c>
      <c r="S97" s="1055" t="e">
        <v>#N/A</v>
      </c>
      <c r="T97" s="1055" t="s">
        <v>97723</v>
      </c>
    </row>
    <row r="98" spans="3:20" ht="15.75" outlineLevel="1">
      <c r="C98" s="925" t="s">
        <v>31</v>
      </c>
      <c r="D98" s="1057">
        <v>2500</v>
      </c>
      <c r="E98" s="1057">
        <v>2500</v>
      </c>
      <c r="F98" s="1057">
        <v>5000</v>
      </c>
      <c r="G98" s="1058">
        <v>10000</v>
      </c>
      <c r="H98" s="1022" t="s">
        <v>98633</v>
      </c>
      <c r="I98" s="1038"/>
      <c r="J98" s="1038"/>
      <c r="K98" s="1038"/>
      <c r="L98" s="1038"/>
      <c r="O98" s="1055">
        <v>122</v>
      </c>
      <c r="P98" s="1056" t="s">
        <v>97721</v>
      </c>
      <c r="Q98" s="1055" t="s">
        <v>97725</v>
      </c>
      <c r="R98" s="1055" t="s">
        <v>2</v>
      </c>
      <c r="S98" s="1055" t="s">
        <v>2</v>
      </c>
      <c r="T98" s="1055" t="s">
        <v>97723</v>
      </c>
    </row>
    <row r="99" spans="3:20" ht="15.75" outlineLevel="1">
      <c r="C99" s="925" t="s">
        <v>35</v>
      </c>
      <c r="D99" s="1057">
        <v>2500</v>
      </c>
      <c r="E99" s="1057">
        <v>2500</v>
      </c>
      <c r="F99" s="1057">
        <v>5000</v>
      </c>
      <c r="G99" s="1058">
        <v>10000</v>
      </c>
      <c r="H99" s="1022" t="s">
        <v>98633</v>
      </c>
      <c r="I99" s="1038"/>
      <c r="J99" s="1038"/>
      <c r="K99" s="1038"/>
      <c r="L99" s="1038"/>
      <c r="O99" s="1055">
        <v>123</v>
      </c>
      <c r="P99" s="1056" t="s">
        <v>97721</v>
      </c>
      <c r="Q99" s="1055" t="s">
        <v>97726</v>
      </c>
      <c r="R99" s="1055" t="s">
        <v>97727</v>
      </c>
      <c r="S99" s="1055" t="s">
        <v>3</v>
      </c>
      <c r="T99" s="1055" t="s">
        <v>97723</v>
      </c>
    </row>
    <row r="100" spans="3:20" ht="15.75" outlineLevel="1">
      <c r="C100" s="925" t="s">
        <v>98605</v>
      </c>
      <c r="D100" s="1057">
        <v>2500</v>
      </c>
      <c r="E100" s="1057">
        <v>2500</v>
      </c>
      <c r="F100" s="1057">
        <v>5000</v>
      </c>
      <c r="G100" s="1058">
        <v>10000</v>
      </c>
      <c r="H100" s="1022" t="s">
        <v>98633</v>
      </c>
      <c r="I100" s="1038"/>
      <c r="J100" s="1038"/>
      <c r="K100" s="1038"/>
      <c r="L100" s="1038"/>
      <c r="O100" s="1055">
        <v>130</v>
      </c>
      <c r="P100" s="1056" t="s">
        <v>97721</v>
      </c>
      <c r="Q100" s="1055" t="s">
        <v>97728</v>
      </c>
      <c r="R100" s="1055" t="s">
        <v>2</v>
      </c>
      <c r="S100" s="1055" t="s">
        <v>2</v>
      </c>
      <c r="T100" s="1055" t="s">
        <v>97723</v>
      </c>
    </row>
    <row r="101" spans="3:20" ht="15.75" outlineLevel="1">
      <c r="D101" s="928"/>
      <c r="E101" s="928"/>
      <c r="F101" s="928"/>
      <c r="G101" s="1038"/>
      <c r="H101" s="1038"/>
      <c r="I101" s="1038"/>
      <c r="J101" s="1038"/>
      <c r="K101" s="1038"/>
      <c r="L101" s="1038"/>
      <c r="O101" s="1055">
        <v>140</v>
      </c>
      <c r="P101" s="1056" t="s">
        <v>97721</v>
      </c>
      <c r="Q101" s="1055" t="s">
        <v>97729</v>
      </c>
      <c r="R101" s="1055" t="s">
        <v>2</v>
      </c>
      <c r="S101" s="1055" t="s">
        <v>2</v>
      </c>
      <c r="T101" s="1055" t="s">
        <v>97723</v>
      </c>
    </row>
    <row r="102" spans="3:20" ht="15.75" outlineLevel="1">
      <c r="D102" s="928"/>
      <c r="E102" s="928"/>
      <c r="F102" s="928"/>
      <c r="G102" s="1038"/>
      <c r="H102" s="1038"/>
      <c r="I102" s="1038"/>
      <c r="J102" s="1038"/>
      <c r="K102" s="1038"/>
      <c r="L102" s="1038"/>
      <c r="O102" s="1055">
        <v>141</v>
      </c>
      <c r="P102" s="1056" t="s">
        <v>97721</v>
      </c>
      <c r="Q102" s="1055" t="s">
        <v>97730</v>
      </c>
      <c r="R102" s="1055" t="s">
        <v>2</v>
      </c>
      <c r="S102" s="1055" t="s">
        <v>2</v>
      </c>
      <c r="T102" s="1055" t="s">
        <v>97723</v>
      </c>
    </row>
    <row r="103" spans="3:20" ht="15.75" outlineLevel="1">
      <c r="D103" s="928"/>
      <c r="E103" s="928"/>
      <c r="F103" s="928"/>
      <c r="G103" s="1038"/>
      <c r="H103" s="1038"/>
      <c r="I103" s="1038"/>
      <c r="J103" s="1038"/>
      <c r="K103" s="1038"/>
      <c r="L103" s="1038"/>
      <c r="O103" s="1055">
        <v>142</v>
      </c>
      <c r="P103" s="1056" t="s">
        <v>97721</v>
      </c>
      <c r="Q103" s="1055" t="s">
        <v>97731</v>
      </c>
      <c r="R103" s="1055" t="s">
        <v>2</v>
      </c>
      <c r="S103" s="1055" t="s">
        <v>2</v>
      </c>
      <c r="T103" s="1055" t="s">
        <v>97723</v>
      </c>
    </row>
    <row r="104" spans="3:20" ht="15.75" outlineLevel="1">
      <c r="D104" s="928"/>
      <c r="E104" s="928"/>
      <c r="F104" s="928"/>
      <c r="G104" s="1038"/>
      <c r="H104" s="1038"/>
      <c r="I104" s="1038"/>
      <c r="J104" s="1038"/>
      <c r="K104" s="1038"/>
      <c r="L104" s="1038"/>
      <c r="O104" s="1055">
        <v>142</v>
      </c>
      <c r="P104" s="1056" t="s">
        <v>97721</v>
      </c>
      <c r="Q104" s="1055" t="s">
        <v>97732</v>
      </c>
      <c r="R104" s="1055" t="s">
        <v>2</v>
      </c>
      <c r="S104" s="1055" t="s">
        <v>2</v>
      </c>
      <c r="T104" s="1055" t="s">
        <v>97723</v>
      </c>
    </row>
    <row r="105" spans="3:20" ht="15.75" outlineLevel="1">
      <c r="D105" s="928"/>
      <c r="E105" s="928"/>
      <c r="F105" s="928"/>
      <c r="G105" s="1038"/>
      <c r="H105" s="1038"/>
      <c r="I105" s="1038"/>
      <c r="J105" s="1038"/>
      <c r="K105" s="1038"/>
      <c r="L105" s="1038"/>
      <c r="O105" s="1055">
        <v>150</v>
      </c>
      <c r="P105" s="1056" t="s">
        <v>97721</v>
      </c>
      <c r="Q105" s="1055" t="s">
        <v>97733</v>
      </c>
      <c r="R105" s="1055" t="s">
        <v>2</v>
      </c>
      <c r="S105" s="1055" t="s">
        <v>2</v>
      </c>
      <c r="T105" s="1055" t="s">
        <v>97723</v>
      </c>
    </row>
    <row r="106" spans="3:20" ht="15.75" outlineLevel="1">
      <c r="D106" s="928"/>
      <c r="E106" s="928"/>
      <c r="F106" s="928"/>
      <c r="G106" s="1038"/>
      <c r="H106" s="1038"/>
      <c r="I106" s="1038"/>
      <c r="J106" s="1038"/>
      <c r="K106" s="1038"/>
      <c r="L106" s="1038"/>
      <c r="O106" s="1055">
        <v>160</v>
      </c>
      <c r="P106" s="1056" t="s">
        <v>97721</v>
      </c>
      <c r="Q106" s="1055" t="s">
        <v>97734</v>
      </c>
      <c r="R106" s="1055" t="s">
        <v>2</v>
      </c>
      <c r="S106" s="1055" t="s">
        <v>2</v>
      </c>
      <c r="T106" s="1055" t="s">
        <v>97723</v>
      </c>
    </row>
    <row r="107" spans="3:20" ht="15.75">
      <c r="D107" s="928"/>
      <c r="E107" s="928"/>
      <c r="F107" s="928"/>
      <c r="G107" s="1038"/>
      <c r="H107" s="1038"/>
      <c r="I107" s="1038"/>
      <c r="J107" s="1038"/>
      <c r="K107" s="1038"/>
      <c r="L107" s="1038"/>
      <c r="O107" s="1055">
        <v>170</v>
      </c>
      <c r="P107" s="1056" t="s">
        <v>97721</v>
      </c>
      <c r="Q107" s="1055" t="s">
        <v>97735</v>
      </c>
      <c r="R107" s="1055" t="s">
        <v>2</v>
      </c>
      <c r="S107" s="1055" t="s">
        <v>2</v>
      </c>
      <c r="T107" s="1055" t="s">
        <v>97723</v>
      </c>
    </row>
    <row r="108" spans="3:20" ht="15.75">
      <c r="D108" s="928"/>
      <c r="E108" s="928"/>
      <c r="F108" s="928"/>
      <c r="G108" s="1038"/>
      <c r="H108" s="1038"/>
      <c r="I108" s="1038"/>
      <c r="J108" s="1038"/>
      <c r="K108" s="1038"/>
      <c r="L108" s="1038"/>
      <c r="O108" s="1055">
        <v>190</v>
      </c>
      <c r="P108" s="1056" t="s">
        <v>97721</v>
      </c>
      <c r="Q108" s="1055" t="s">
        <v>97736</v>
      </c>
      <c r="R108" s="1055" t="s">
        <v>2</v>
      </c>
      <c r="S108" s="1055" t="s">
        <v>2</v>
      </c>
      <c r="T108" s="1055" t="s">
        <v>97723</v>
      </c>
    </row>
    <row r="109" spans="3:20" ht="15.75">
      <c r="D109" s="928"/>
      <c r="E109" s="928"/>
      <c r="F109" s="928"/>
      <c r="G109" s="1038"/>
      <c r="H109" s="1038"/>
      <c r="I109" s="1038"/>
      <c r="J109" s="1038"/>
      <c r="K109" s="1038"/>
      <c r="L109" s="1038"/>
      <c r="O109" s="1055">
        <v>200</v>
      </c>
      <c r="P109" s="1056" t="s">
        <v>97721</v>
      </c>
      <c r="Q109" s="1055" t="s">
        <v>97737</v>
      </c>
      <c r="R109" s="1055" t="s">
        <v>2</v>
      </c>
      <c r="S109" s="1055" t="s">
        <v>2</v>
      </c>
      <c r="T109" s="1055" t="s">
        <v>97723</v>
      </c>
    </row>
    <row r="110" spans="3:20" ht="15.75">
      <c r="F110" s="928"/>
      <c r="G110" s="1038"/>
      <c r="H110" s="1038"/>
      <c r="I110" s="1038"/>
      <c r="J110" s="1038"/>
      <c r="K110" s="1038"/>
      <c r="L110" s="1038"/>
      <c r="O110" s="1055">
        <v>210</v>
      </c>
      <c r="P110" s="1056" t="s">
        <v>97721</v>
      </c>
      <c r="Q110" s="1055" t="s">
        <v>97738</v>
      </c>
      <c r="R110" s="1055" t="s">
        <v>3</v>
      </c>
      <c r="S110" s="1055" t="s">
        <v>3</v>
      </c>
      <c r="T110" s="1055" t="s">
        <v>97723</v>
      </c>
    </row>
    <row r="111" spans="3:20" ht="15.75">
      <c r="F111" s="928"/>
      <c r="G111" s="1038"/>
      <c r="H111" s="1038"/>
      <c r="I111" s="1038"/>
      <c r="J111" s="1038"/>
      <c r="K111" s="1038"/>
      <c r="L111" s="1038"/>
      <c r="O111" s="1055">
        <v>630</v>
      </c>
      <c r="P111" s="1056" t="s">
        <v>97721</v>
      </c>
      <c r="Q111" s="1055" t="s">
        <v>97739</v>
      </c>
      <c r="R111" s="1055" t="s">
        <v>2</v>
      </c>
      <c r="S111" s="1055" t="s">
        <v>2</v>
      </c>
      <c r="T111" s="1055" t="s">
        <v>97723</v>
      </c>
    </row>
    <row r="112" spans="3:20" ht="15.75">
      <c r="F112" s="928"/>
      <c r="G112" s="1038"/>
      <c r="H112" s="1038"/>
      <c r="I112" s="1038"/>
      <c r="J112" s="1038"/>
      <c r="K112" s="1038"/>
      <c r="L112" s="1038"/>
      <c r="O112" s="1055">
        <v>730</v>
      </c>
      <c r="P112" s="1056" t="s">
        <v>97721</v>
      </c>
      <c r="Q112" s="1055" t="s">
        <v>97740</v>
      </c>
      <c r="R112" s="1055" t="s">
        <v>2</v>
      </c>
      <c r="S112" s="1055" t="s">
        <v>2</v>
      </c>
      <c r="T112" s="1055" t="s">
        <v>97723</v>
      </c>
    </row>
    <row r="113" spans="6:20" ht="15.75">
      <c r="F113" s="928"/>
      <c r="G113" s="1038"/>
      <c r="H113" s="1038"/>
      <c r="I113" s="1038"/>
      <c r="J113" s="1038"/>
      <c r="K113" s="1038"/>
      <c r="L113" s="1038"/>
      <c r="O113" s="1055">
        <v>731</v>
      </c>
      <c r="P113" s="1056" t="s">
        <v>97721</v>
      </c>
      <c r="Q113" s="1055" t="s">
        <v>97741</v>
      </c>
      <c r="R113" s="1055" t="s">
        <v>2</v>
      </c>
      <c r="S113" s="1055" t="s">
        <v>2</v>
      </c>
      <c r="T113" s="1055" t="s">
        <v>97723</v>
      </c>
    </row>
    <row r="114" spans="6:20" ht="15.75">
      <c r="F114" s="928"/>
      <c r="G114" s="1038"/>
      <c r="H114" s="1038">
        <v>1</v>
      </c>
      <c r="I114" s="1038"/>
      <c r="J114" s="1038"/>
      <c r="K114" s="1038"/>
      <c r="L114" s="1038"/>
      <c r="O114" s="1055">
        <v>733</v>
      </c>
      <c r="P114" s="1056" t="s">
        <v>97721</v>
      </c>
      <c r="Q114" s="1055" t="s">
        <v>97742</v>
      </c>
      <c r="R114" s="1055" t="s">
        <v>2</v>
      </c>
      <c r="S114" s="1055" t="s">
        <v>2</v>
      </c>
      <c r="T114" s="1055" t="s">
        <v>97723</v>
      </c>
    </row>
    <row r="115" spans="6:20" ht="15.75">
      <c r="F115" s="928"/>
      <c r="G115" s="1038"/>
      <c r="H115" s="1038">
        <v>10</v>
      </c>
      <c r="I115" s="1038"/>
      <c r="J115" s="1038"/>
      <c r="K115" s="1038"/>
      <c r="L115" s="1038"/>
      <c r="O115" s="1055">
        <v>734</v>
      </c>
      <c r="P115" s="1056" t="s">
        <v>97721</v>
      </c>
      <c r="Q115" s="1055" t="s">
        <v>97743</v>
      </c>
      <c r="R115" s="1055" t="s">
        <v>2</v>
      </c>
      <c r="S115" s="1055" t="s">
        <v>2</v>
      </c>
      <c r="T115" s="1055" t="s">
        <v>97723</v>
      </c>
    </row>
    <row r="116" spans="6:20" ht="15.75">
      <c r="F116" s="928"/>
      <c r="G116" s="1038"/>
      <c r="H116" s="1038">
        <v>20</v>
      </c>
      <c r="I116" s="1038"/>
      <c r="J116" s="1038"/>
      <c r="K116" s="1038"/>
      <c r="L116" s="1038"/>
      <c r="O116" s="1055">
        <v>735</v>
      </c>
      <c r="P116" s="1056" t="s">
        <v>97744</v>
      </c>
      <c r="Q116" s="1055" t="s">
        <v>97745</v>
      </c>
      <c r="R116" s="1055" t="s">
        <v>1</v>
      </c>
      <c r="S116" s="1055" t="s">
        <v>1</v>
      </c>
      <c r="T116" s="1055" t="s">
        <v>97746</v>
      </c>
    </row>
    <row r="117" spans="6:20" ht="15.75">
      <c r="F117" s="928"/>
      <c r="G117" s="1038"/>
      <c r="H117" s="1038">
        <v>15</v>
      </c>
      <c r="I117" s="1038"/>
      <c r="J117" s="1038"/>
      <c r="K117" s="1038"/>
      <c r="L117" s="1038"/>
      <c r="O117" s="1055">
        <v>736</v>
      </c>
      <c r="P117" s="1056" t="s">
        <v>97744</v>
      </c>
      <c r="Q117" s="1055" t="s">
        <v>97747</v>
      </c>
      <c r="R117" s="1055" t="s">
        <v>2</v>
      </c>
      <c r="S117" s="1055" t="s">
        <v>2</v>
      </c>
      <c r="T117" s="1055" t="s">
        <v>97746</v>
      </c>
    </row>
    <row r="118" spans="6:20" ht="15.75">
      <c r="F118" s="928"/>
      <c r="G118" s="1038"/>
      <c r="H118" s="1038">
        <v>1</v>
      </c>
      <c r="I118" s="1038"/>
      <c r="J118" s="1038"/>
      <c r="K118" s="1038"/>
      <c r="L118" s="1038"/>
      <c r="O118" s="1055">
        <v>737</v>
      </c>
      <c r="P118" s="1056" t="s">
        <v>97744</v>
      </c>
      <c r="Q118" s="1055" t="s">
        <v>97748</v>
      </c>
      <c r="R118" s="1055" t="s">
        <v>0</v>
      </c>
      <c r="S118" s="1055" t="s">
        <v>0</v>
      </c>
      <c r="T118" s="1055" t="s">
        <v>97749</v>
      </c>
    </row>
    <row r="119" spans="6:20" ht="15.75">
      <c r="F119" s="928"/>
      <c r="G119" s="1038"/>
      <c r="H119" s="1038">
        <v>25</v>
      </c>
      <c r="I119" s="1038"/>
      <c r="J119" s="1038"/>
      <c r="K119" s="1038"/>
      <c r="L119" s="1038"/>
      <c r="O119" s="1055">
        <v>738</v>
      </c>
      <c r="P119" s="1056" t="s">
        <v>97744</v>
      </c>
      <c r="Q119" s="1055" t="s">
        <v>97750</v>
      </c>
      <c r="R119" s="1055" t="s">
        <v>3</v>
      </c>
      <c r="S119" s="1055" t="s">
        <v>3</v>
      </c>
      <c r="T119" s="1055" t="s">
        <v>97749</v>
      </c>
    </row>
    <row r="120" spans="6:20" ht="15.75">
      <c r="F120" s="928"/>
      <c r="G120" s="1038"/>
      <c r="H120" s="1038">
        <v>35</v>
      </c>
      <c r="I120" s="1038"/>
      <c r="J120" s="1038"/>
      <c r="K120" s="1038"/>
      <c r="L120" s="1038"/>
      <c r="O120" s="1055">
        <v>741</v>
      </c>
      <c r="P120" s="1056" t="s">
        <v>97751</v>
      </c>
      <c r="Q120" s="1055" t="s">
        <v>97752</v>
      </c>
      <c r="R120" s="1055" t="s">
        <v>2</v>
      </c>
      <c r="S120" s="1055" t="s">
        <v>2</v>
      </c>
      <c r="T120" s="1055" t="s">
        <v>97723</v>
      </c>
    </row>
    <row r="121" spans="6:20" ht="15.75">
      <c r="F121" s="928"/>
      <c r="G121" s="1038"/>
      <c r="H121" s="1038">
        <v>25</v>
      </c>
      <c r="I121" s="1038"/>
      <c r="J121" s="1038"/>
      <c r="K121" s="1038"/>
      <c r="L121" s="1038"/>
      <c r="O121" s="1055">
        <v>742</v>
      </c>
      <c r="P121" s="1056" t="s">
        <v>97751</v>
      </c>
      <c r="Q121" s="1055" t="s">
        <v>97754</v>
      </c>
      <c r="R121" s="1055" t="s">
        <v>2</v>
      </c>
      <c r="S121" s="1055" t="s">
        <v>2</v>
      </c>
      <c r="T121" s="1055" t="s">
        <v>97723</v>
      </c>
    </row>
    <row r="122" spans="6:20" ht="15.75">
      <c r="F122" s="928"/>
      <c r="G122" s="1038"/>
      <c r="H122" s="1038">
        <v>1</v>
      </c>
      <c r="I122" s="1038"/>
      <c r="J122" s="1038"/>
      <c r="K122" s="1038"/>
      <c r="L122" s="1038"/>
      <c r="O122" s="1055">
        <v>791</v>
      </c>
      <c r="P122" s="1056" t="s">
        <v>97755</v>
      </c>
      <c r="Q122" s="1055" t="s">
        <v>97756</v>
      </c>
      <c r="R122" s="1055" t="s">
        <v>3</v>
      </c>
      <c r="S122" s="1055" t="s">
        <v>3</v>
      </c>
      <c r="T122" s="1055" t="s">
        <v>97757</v>
      </c>
    </row>
    <row r="123" spans="6:20" ht="15.75">
      <c r="F123" s="928"/>
      <c r="G123" s="1038"/>
      <c r="H123" s="1038" t="s">
        <v>97712</v>
      </c>
      <c r="I123" s="1038"/>
      <c r="J123" s="1038"/>
      <c r="K123" s="1038"/>
      <c r="L123" s="1038"/>
      <c r="O123" s="1055">
        <v>792</v>
      </c>
      <c r="P123" s="1056" t="s">
        <v>97755</v>
      </c>
      <c r="Q123" s="1055" t="s">
        <v>97758</v>
      </c>
      <c r="R123" s="1055" t="s">
        <v>2</v>
      </c>
      <c r="S123" s="1055" t="s">
        <v>2</v>
      </c>
      <c r="T123" s="1055" t="s">
        <v>97757</v>
      </c>
    </row>
    <row r="124" spans="6:20" ht="15.75">
      <c r="F124" s="928"/>
      <c r="G124" s="1038"/>
      <c r="H124" s="1038" t="s">
        <v>97712</v>
      </c>
      <c r="I124" s="1038"/>
      <c r="J124" s="1038"/>
      <c r="K124" s="1038"/>
      <c r="L124" s="1038"/>
      <c r="O124" s="1055">
        <v>981</v>
      </c>
      <c r="P124" s="1056" t="s">
        <v>97759</v>
      </c>
      <c r="Q124" s="1055" t="s">
        <v>97760</v>
      </c>
      <c r="R124" s="1055" t="s">
        <v>2</v>
      </c>
      <c r="S124" s="1055" t="s">
        <v>2</v>
      </c>
      <c r="T124" s="1055" t="s">
        <v>97761</v>
      </c>
    </row>
    <row r="125" spans="6:20" ht="15.75">
      <c r="F125" s="928"/>
      <c r="G125" s="1038"/>
      <c r="H125" s="1038">
        <v>10</v>
      </c>
      <c r="I125" s="1038"/>
      <c r="J125" s="1038"/>
      <c r="K125" s="1038"/>
      <c r="L125" s="1038"/>
      <c r="O125" s="1055">
        <v>982</v>
      </c>
      <c r="P125" s="1056" t="s">
        <v>97759</v>
      </c>
      <c r="Q125" s="1055" t="s">
        <v>97762</v>
      </c>
      <c r="R125" s="1055" t="s">
        <v>2</v>
      </c>
      <c r="S125" s="1055" t="s">
        <v>2</v>
      </c>
      <c r="T125" s="1055" t="s">
        <v>97761</v>
      </c>
    </row>
    <row r="126" spans="6:20" ht="15.75">
      <c r="F126" s="928"/>
      <c r="G126" s="1038"/>
      <c r="H126" s="1038"/>
      <c r="I126" s="1038"/>
      <c r="J126" s="1038"/>
      <c r="K126" s="1038"/>
      <c r="L126" s="1038"/>
      <c r="O126" s="1055">
        <v>1001</v>
      </c>
      <c r="P126" s="1056" t="s">
        <v>97763</v>
      </c>
      <c r="Q126" s="1055" t="s">
        <v>97764</v>
      </c>
      <c r="R126" s="1055" t="s">
        <v>97727</v>
      </c>
      <c r="S126" s="1055" t="s">
        <v>97727</v>
      </c>
      <c r="T126" s="1055" t="s">
        <v>97765</v>
      </c>
    </row>
    <row r="127" spans="6:20" ht="15.75">
      <c r="F127" s="928"/>
      <c r="G127" s="1038"/>
      <c r="H127" s="1038"/>
      <c r="I127" s="1038"/>
      <c r="J127" s="1038"/>
      <c r="K127" s="1038"/>
      <c r="L127" s="1038"/>
      <c r="O127" s="1055">
        <v>1002</v>
      </c>
      <c r="P127" s="1056" t="s">
        <v>97763</v>
      </c>
      <c r="Q127" s="1055" t="s">
        <v>97766</v>
      </c>
      <c r="R127" s="1055" t="s">
        <v>97727</v>
      </c>
      <c r="S127" s="1055" t="s">
        <v>97727</v>
      </c>
      <c r="T127" s="1055" t="s">
        <v>97765</v>
      </c>
    </row>
    <row r="128" spans="6:20" ht="15.75">
      <c r="F128" s="928"/>
      <c r="G128" s="1038"/>
      <c r="H128" s="1038">
        <v>1</v>
      </c>
      <c r="I128" s="1038"/>
      <c r="J128" s="1038"/>
      <c r="K128" s="1038"/>
      <c r="L128" s="1038"/>
      <c r="O128" s="1055">
        <v>1101</v>
      </c>
      <c r="P128" s="1056" t="s">
        <v>97763</v>
      </c>
      <c r="Q128" s="1055" t="s">
        <v>97767</v>
      </c>
      <c r="R128" s="1055" t="s">
        <v>97727</v>
      </c>
      <c r="S128" s="1055" t="s">
        <v>97727</v>
      </c>
      <c r="T128" s="1055" t="s">
        <v>97765</v>
      </c>
    </row>
    <row r="129" spans="4:20" ht="15.75">
      <c r="F129" s="928"/>
      <c r="G129" s="1038"/>
      <c r="H129" s="1059">
        <v>25000</v>
      </c>
      <c r="I129" s="1038"/>
      <c r="J129" s="1038"/>
      <c r="K129" s="1038"/>
      <c r="L129" s="1038"/>
      <c r="O129" s="1055">
        <v>1102</v>
      </c>
      <c r="P129" s="1056" t="s">
        <v>97763</v>
      </c>
      <c r="Q129" s="1055" t="s">
        <v>97768</v>
      </c>
      <c r="R129" s="1055" t="s">
        <v>97727</v>
      </c>
      <c r="S129" s="1055" t="s">
        <v>97727</v>
      </c>
      <c r="T129" s="1055" t="s">
        <v>97765</v>
      </c>
    </row>
    <row r="130" spans="4:20" ht="15.75">
      <c r="F130" s="928"/>
      <c r="G130" s="1038"/>
      <c r="H130" s="1059">
        <v>25000</v>
      </c>
      <c r="I130" s="1038"/>
      <c r="J130" s="1038"/>
      <c r="K130" s="1038"/>
      <c r="L130" s="1038"/>
      <c r="O130" s="1055">
        <v>1391</v>
      </c>
      <c r="P130" s="1056" t="s">
        <v>97763</v>
      </c>
      <c r="Q130" s="1055" t="s">
        <v>97769</v>
      </c>
      <c r="R130" s="1055" t="s">
        <v>97727</v>
      </c>
      <c r="S130" s="1055" t="s">
        <v>97727</v>
      </c>
      <c r="T130" s="1055" t="s">
        <v>97770</v>
      </c>
    </row>
    <row r="131" spans="4:20" ht="15.75">
      <c r="F131" s="928"/>
      <c r="G131" s="1038"/>
      <c r="H131" s="1059">
        <v>25000</v>
      </c>
      <c r="I131" s="1038"/>
      <c r="J131" s="1038"/>
      <c r="K131" s="1038"/>
      <c r="L131" s="1038"/>
      <c r="O131" s="1055">
        <v>1392</v>
      </c>
      <c r="P131" s="1056" t="s">
        <v>97763</v>
      </c>
      <c r="Q131" s="1055" t="s">
        <v>97771</v>
      </c>
      <c r="R131" s="1055" t="s">
        <v>97727</v>
      </c>
      <c r="S131" s="1055" t="s">
        <v>97727</v>
      </c>
      <c r="T131" s="1055" t="s">
        <v>97770</v>
      </c>
    </row>
    <row r="132" spans="4:20" ht="15.75">
      <c r="F132" s="928"/>
      <c r="G132" s="1038"/>
      <c r="H132" s="1038"/>
      <c r="I132" s="1038"/>
      <c r="J132" s="1038"/>
      <c r="K132" s="1038"/>
      <c r="L132" s="1038"/>
      <c r="O132" s="1055">
        <v>1393</v>
      </c>
      <c r="P132" s="1056" t="s">
        <v>97763</v>
      </c>
      <c r="Q132" s="1055" t="s">
        <v>97772</v>
      </c>
      <c r="R132" s="1055" t="s">
        <v>97727</v>
      </c>
      <c r="S132" s="1055" t="s">
        <v>97727</v>
      </c>
      <c r="T132" s="1055" t="s">
        <v>97770</v>
      </c>
    </row>
    <row r="133" spans="4:20" ht="15.75">
      <c r="F133" s="928"/>
      <c r="G133" s="1038"/>
      <c r="H133" s="1038"/>
      <c r="I133" s="1038"/>
      <c r="J133" s="1038"/>
      <c r="K133" s="1038"/>
      <c r="L133" s="1038"/>
      <c r="O133" s="1055">
        <v>1394</v>
      </c>
      <c r="P133" s="1056" t="s">
        <v>97763</v>
      </c>
      <c r="Q133" s="1055" t="s">
        <v>97773</v>
      </c>
      <c r="R133" s="1055" t="s">
        <v>97727</v>
      </c>
      <c r="S133" s="1055" t="s">
        <v>97727</v>
      </c>
      <c r="T133" s="1055" t="s">
        <v>97770</v>
      </c>
    </row>
    <row r="134" spans="4:20" ht="15.75">
      <c r="F134" s="928"/>
      <c r="G134" s="1038"/>
      <c r="H134" s="1038"/>
      <c r="I134" s="1038"/>
      <c r="J134" s="1038"/>
      <c r="K134" s="1038"/>
      <c r="L134" s="1038"/>
      <c r="O134" s="1055">
        <v>1395</v>
      </c>
      <c r="P134" s="1056" t="s">
        <v>97763</v>
      </c>
      <c r="Q134" s="1055" t="s">
        <v>97774</v>
      </c>
      <c r="R134" s="1055" t="s">
        <v>97727</v>
      </c>
      <c r="S134" s="1055" t="s">
        <v>97727</v>
      </c>
      <c r="T134" s="1055" t="s">
        <v>97770</v>
      </c>
    </row>
    <row r="135" spans="4:20" ht="15.75">
      <c r="F135" s="928"/>
      <c r="G135" s="1038"/>
      <c r="H135" s="1038"/>
      <c r="I135" s="1038"/>
      <c r="J135" s="1038"/>
      <c r="K135" s="1038"/>
      <c r="L135" s="1038"/>
      <c r="O135" s="1055">
        <v>1396</v>
      </c>
      <c r="P135" s="1056" t="s">
        <v>97763</v>
      </c>
      <c r="Q135" s="1055" t="s">
        <v>97775</v>
      </c>
      <c r="R135" s="1055" t="s">
        <v>97727</v>
      </c>
      <c r="S135" s="1055" t="s">
        <v>97727</v>
      </c>
      <c r="T135" s="1055" t="s">
        <v>97770</v>
      </c>
    </row>
    <row r="136" spans="4:20" ht="15.75">
      <c r="F136" s="928"/>
      <c r="G136" s="1038"/>
      <c r="H136" s="1038"/>
      <c r="I136" s="1038"/>
      <c r="J136" s="1038"/>
      <c r="K136" s="1038"/>
      <c r="L136" s="1038"/>
      <c r="O136" s="1055">
        <v>1397</v>
      </c>
      <c r="P136" s="1056" t="s">
        <v>97763</v>
      </c>
      <c r="Q136" s="1055" t="s">
        <v>97776</v>
      </c>
      <c r="R136" s="1055" t="s">
        <v>1</v>
      </c>
      <c r="S136" s="1055" t="s">
        <v>1</v>
      </c>
      <c r="T136" s="1055" t="s">
        <v>97770</v>
      </c>
    </row>
    <row r="137" spans="4:20" ht="15.75">
      <c r="D137" s="928"/>
      <c r="E137" s="928"/>
      <c r="F137" s="928"/>
      <c r="G137" s="1038"/>
      <c r="H137" s="1038"/>
      <c r="I137" s="1038"/>
      <c r="J137" s="1038"/>
      <c r="K137" s="1038"/>
      <c r="L137" s="1038"/>
      <c r="O137" s="1055">
        <v>1398</v>
      </c>
      <c r="P137" s="1056" t="s">
        <v>97763</v>
      </c>
      <c r="Q137" s="1055" t="s">
        <v>97777</v>
      </c>
      <c r="R137" s="1055" t="s">
        <v>97778</v>
      </c>
      <c r="S137" s="1055" t="s">
        <v>3</v>
      </c>
      <c r="T137" s="1055" t="s">
        <v>97770</v>
      </c>
    </row>
    <row r="138" spans="4:20" ht="15.75">
      <c r="D138" s="928"/>
      <c r="E138" s="928"/>
      <c r="F138" s="928"/>
      <c r="G138" s="1038"/>
      <c r="H138" s="1038"/>
      <c r="I138" s="1038"/>
      <c r="J138" s="1038"/>
      <c r="K138" s="1038"/>
      <c r="L138" s="1038"/>
      <c r="O138" s="1055">
        <v>1401</v>
      </c>
      <c r="P138" s="1056" t="s">
        <v>97763</v>
      </c>
      <c r="Q138" s="1055" t="s">
        <v>97779</v>
      </c>
      <c r="R138" s="1055" t="s">
        <v>97727</v>
      </c>
      <c r="S138" s="1055" t="s">
        <v>97727</v>
      </c>
      <c r="T138" s="1055" t="s">
        <v>97765</v>
      </c>
    </row>
    <row r="139" spans="4:20" ht="15.75">
      <c r="D139" s="928"/>
      <c r="E139" s="928"/>
      <c r="F139" s="928"/>
      <c r="G139" s="1038"/>
      <c r="H139" s="1038"/>
      <c r="I139" s="1038"/>
      <c r="J139" s="1038"/>
      <c r="K139" s="1038"/>
      <c r="L139" s="1038"/>
      <c r="O139" s="1055">
        <v>1402</v>
      </c>
      <c r="P139" s="1056" t="s">
        <v>97763</v>
      </c>
      <c r="Q139" s="1055" t="s">
        <v>97780</v>
      </c>
      <c r="R139" s="1055" t="s">
        <v>97727</v>
      </c>
      <c r="S139" s="1055" t="s">
        <v>97727</v>
      </c>
      <c r="T139" s="1055" t="s">
        <v>97765</v>
      </c>
    </row>
    <row r="140" spans="4:20" ht="15.75">
      <c r="D140" s="928"/>
      <c r="E140" s="928"/>
      <c r="F140" s="928"/>
      <c r="G140" s="1038"/>
      <c r="H140" s="1038"/>
      <c r="I140" s="1038"/>
      <c r="J140" s="1038"/>
      <c r="K140" s="1038"/>
      <c r="L140" s="1038"/>
      <c r="O140" s="1055">
        <v>1403</v>
      </c>
      <c r="P140" s="1056" t="s">
        <v>97763</v>
      </c>
      <c r="Q140" s="1055" t="s">
        <v>97781</v>
      </c>
      <c r="R140" s="1055" t="s">
        <v>97727</v>
      </c>
      <c r="S140" s="1055" t="s">
        <v>97727</v>
      </c>
      <c r="T140" s="1055" t="s">
        <v>97765</v>
      </c>
    </row>
    <row r="141" spans="4:20" ht="15.75">
      <c r="D141" s="928"/>
      <c r="E141" s="928"/>
      <c r="F141" s="928"/>
      <c r="G141" s="1038"/>
      <c r="H141" s="1038"/>
      <c r="I141" s="1038"/>
      <c r="J141" s="1038"/>
      <c r="K141" s="1038"/>
      <c r="L141" s="1038"/>
      <c r="O141" s="1055">
        <v>1404</v>
      </c>
      <c r="P141" s="1056" t="s">
        <v>97763</v>
      </c>
      <c r="Q141" s="1055" t="s">
        <v>97782</v>
      </c>
      <c r="R141" s="1055" t="s">
        <v>97727</v>
      </c>
      <c r="S141" s="1055" t="s">
        <v>97727</v>
      </c>
      <c r="T141" s="1055" t="s">
        <v>97765</v>
      </c>
    </row>
    <row r="142" spans="4:20" ht="15.75">
      <c r="D142" s="928"/>
      <c r="E142" s="928"/>
      <c r="F142" s="928"/>
      <c r="G142" s="1038"/>
      <c r="H142" s="1038"/>
      <c r="I142" s="1038"/>
      <c r="J142" s="1038"/>
      <c r="K142" s="1038"/>
      <c r="L142" s="1038"/>
      <c r="O142" s="1055">
        <v>1511</v>
      </c>
      <c r="P142" s="1056" t="s">
        <v>97783</v>
      </c>
      <c r="Q142" s="1055" t="s">
        <v>97784</v>
      </c>
      <c r="R142" s="1055" t="s">
        <v>97778</v>
      </c>
      <c r="S142" s="1055" t="s">
        <v>97727</v>
      </c>
      <c r="T142" s="1055" t="s">
        <v>97746</v>
      </c>
    </row>
    <row r="143" spans="4:20" ht="15.75">
      <c r="D143" s="928"/>
      <c r="E143" s="928"/>
      <c r="F143" s="928"/>
      <c r="G143" s="1038"/>
      <c r="H143" s="1038"/>
      <c r="I143" s="1038"/>
      <c r="J143" s="1038"/>
      <c r="K143" s="1038"/>
      <c r="L143" s="1038"/>
      <c r="O143" s="1055">
        <v>1512</v>
      </c>
      <c r="P143" s="1056" t="s">
        <v>97783</v>
      </c>
      <c r="Q143" s="1055" t="s">
        <v>97785</v>
      </c>
      <c r="R143" s="1055" t="s">
        <v>2</v>
      </c>
      <c r="S143" s="1055" t="s">
        <v>2</v>
      </c>
      <c r="T143" s="1055" t="s">
        <v>97746</v>
      </c>
    </row>
    <row r="144" spans="4:20" ht="15.75">
      <c r="D144" s="928"/>
      <c r="E144" s="928"/>
      <c r="F144" s="928"/>
      <c r="G144" s="1038"/>
      <c r="H144" s="1038"/>
      <c r="I144" s="1038"/>
      <c r="J144" s="1038"/>
      <c r="K144" s="1038"/>
      <c r="L144" s="1038"/>
      <c r="O144" s="1055">
        <v>1513</v>
      </c>
      <c r="P144" s="1056" t="s">
        <v>97783</v>
      </c>
      <c r="Q144" s="1055" t="s">
        <v>97786</v>
      </c>
      <c r="R144" s="1055" t="s">
        <v>97778</v>
      </c>
      <c r="S144" s="1055" t="s">
        <v>97727</v>
      </c>
      <c r="T144" s="1055" t="s">
        <v>97746</v>
      </c>
    </row>
    <row r="145" spans="4:20" ht="15.75">
      <c r="D145" s="928"/>
      <c r="E145" s="928"/>
      <c r="F145" s="928"/>
      <c r="G145" s="1038"/>
      <c r="H145" s="1038"/>
      <c r="I145" s="1038"/>
      <c r="J145" s="1038"/>
      <c r="K145" s="1038"/>
      <c r="L145" s="1038"/>
      <c r="O145" s="1055">
        <v>1514</v>
      </c>
      <c r="P145" s="1056" t="s">
        <v>97783</v>
      </c>
      <c r="Q145" s="1055" t="s">
        <v>97787</v>
      </c>
      <c r="R145" s="1055" t="s">
        <v>97778</v>
      </c>
      <c r="S145" s="1055" t="s">
        <v>97727</v>
      </c>
      <c r="T145" s="1055" t="s">
        <v>97746</v>
      </c>
    </row>
    <row r="146" spans="4:20" ht="15.75">
      <c r="D146" s="928"/>
      <c r="E146" s="928"/>
      <c r="F146" s="928"/>
      <c r="G146" s="1038"/>
      <c r="H146" s="1038"/>
      <c r="I146" s="1038"/>
      <c r="J146" s="1038"/>
      <c r="K146" s="1038"/>
      <c r="L146" s="1038"/>
      <c r="O146" s="1055">
        <v>1515</v>
      </c>
      <c r="P146" s="1056" t="s">
        <v>97783</v>
      </c>
      <c r="Q146" s="1055" t="s">
        <v>97788</v>
      </c>
      <c r="R146" s="1055" t="s">
        <v>97778</v>
      </c>
      <c r="S146" s="1055" t="s">
        <v>97727</v>
      </c>
      <c r="T146" s="1055" t="s">
        <v>97746</v>
      </c>
    </row>
    <row r="147" spans="4:20" ht="15.75">
      <c r="D147" s="928"/>
      <c r="E147" s="928"/>
      <c r="F147" s="928"/>
      <c r="G147" s="1038"/>
      <c r="H147" s="1038"/>
      <c r="I147" s="1038"/>
      <c r="J147" s="1038"/>
      <c r="K147" s="1038"/>
      <c r="L147" s="1038"/>
      <c r="O147" s="1055">
        <v>1521</v>
      </c>
      <c r="P147" s="1056" t="s">
        <v>97783</v>
      </c>
      <c r="Q147" s="1055" t="s">
        <v>97789</v>
      </c>
      <c r="R147" s="1055" t="s">
        <v>1</v>
      </c>
      <c r="S147" s="1055" t="s">
        <v>1</v>
      </c>
      <c r="T147" s="1055" t="s">
        <v>97746</v>
      </c>
    </row>
    <row r="148" spans="4:20" ht="15.75">
      <c r="D148" s="928"/>
      <c r="E148" s="928"/>
      <c r="F148" s="928"/>
      <c r="G148" s="1038"/>
      <c r="H148" s="1038"/>
      <c r="I148" s="1038"/>
      <c r="J148" s="1038"/>
      <c r="K148" s="1038"/>
      <c r="L148" s="1038"/>
      <c r="O148" s="1055">
        <v>1522</v>
      </c>
      <c r="P148" s="1056" t="s">
        <v>97783</v>
      </c>
      <c r="Q148" s="1055" t="s">
        <v>97790</v>
      </c>
      <c r="R148" s="1055" t="s">
        <v>2</v>
      </c>
      <c r="S148" s="1055" t="s">
        <v>2</v>
      </c>
      <c r="T148" s="1055" t="s">
        <v>97746</v>
      </c>
    </row>
    <row r="149" spans="4:20" ht="15.75">
      <c r="D149" s="928"/>
      <c r="E149" s="928"/>
      <c r="F149" s="928"/>
      <c r="G149" s="1038"/>
      <c r="H149" s="1038"/>
      <c r="I149" s="1038"/>
      <c r="J149" s="1038"/>
      <c r="K149" s="1038"/>
      <c r="L149" s="1038"/>
      <c r="O149" s="1055">
        <v>1523</v>
      </c>
      <c r="P149" s="1056" t="s">
        <v>97783</v>
      </c>
      <c r="Q149" s="1055" t="s">
        <v>97791</v>
      </c>
      <c r="R149" s="1055" t="s">
        <v>2</v>
      </c>
      <c r="S149" s="1055" t="s">
        <v>2</v>
      </c>
      <c r="T149" s="1055" t="s">
        <v>97746</v>
      </c>
    </row>
    <row r="150" spans="4:20" ht="15.75">
      <c r="D150" s="928"/>
      <c r="E150" s="928"/>
      <c r="F150" s="928"/>
      <c r="G150" s="1038"/>
      <c r="H150" s="1038"/>
      <c r="I150" s="1038"/>
      <c r="J150" s="1038"/>
      <c r="K150" s="1038"/>
      <c r="L150" s="1038"/>
      <c r="O150" s="1055">
        <v>1524</v>
      </c>
      <c r="P150" s="1056" t="s">
        <v>97783</v>
      </c>
      <c r="Q150" s="1055" t="s">
        <v>97792</v>
      </c>
      <c r="R150" s="1055" t="s">
        <v>2</v>
      </c>
      <c r="S150" s="1055" t="s">
        <v>2</v>
      </c>
      <c r="T150" s="1055" t="s">
        <v>97746</v>
      </c>
    </row>
    <row r="151" spans="4:20" ht="15.75">
      <c r="D151" s="928"/>
      <c r="E151" s="928"/>
      <c r="F151" s="928"/>
      <c r="G151" s="1038"/>
      <c r="H151" s="1038"/>
      <c r="I151" s="1038"/>
      <c r="J151" s="1038"/>
      <c r="K151" s="1038"/>
      <c r="L151" s="1038"/>
      <c r="O151" s="1055">
        <v>1525</v>
      </c>
      <c r="P151" s="1056" t="s">
        <v>97783</v>
      </c>
      <c r="Q151" s="1055" t="s">
        <v>97793</v>
      </c>
      <c r="R151" s="1055" t="s">
        <v>2</v>
      </c>
      <c r="S151" s="1055" t="s">
        <v>2</v>
      </c>
      <c r="T151" s="1060" t="s">
        <v>97794</v>
      </c>
    </row>
    <row r="152" spans="4:20" ht="15.75">
      <c r="D152" s="928"/>
      <c r="E152" s="928"/>
      <c r="F152" s="928"/>
      <c r="G152" s="1038"/>
      <c r="H152" s="1038"/>
      <c r="I152" s="1038"/>
      <c r="J152" s="1038"/>
      <c r="K152" s="1038"/>
      <c r="L152" s="1038"/>
      <c r="O152" s="1055">
        <v>1526</v>
      </c>
      <c r="P152" s="1056" t="s">
        <v>97783</v>
      </c>
      <c r="Q152" s="1055" t="s">
        <v>97795</v>
      </c>
      <c r="R152" s="1055" t="s">
        <v>2</v>
      </c>
      <c r="S152" s="1055" t="s">
        <v>2</v>
      </c>
      <c r="T152" s="1055" t="s">
        <v>97746</v>
      </c>
    </row>
    <row r="153" spans="4:20" ht="15.75">
      <c r="D153" s="928"/>
      <c r="E153" s="928"/>
      <c r="F153" s="928"/>
      <c r="G153" s="1038"/>
      <c r="H153" s="1038"/>
      <c r="I153" s="1038"/>
      <c r="J153" s="1038"/>
      <c r="K153" s="1038"/>
      <c r="L153" s="1038"/>
      <c r="O153" s="1055">
        <v>1527</v>
      </c>
      <c r="P153" s="1056" t="s">
        <v>97783</v>
      </c>
      <c r="Q153" s="1055" t="s">
        <v>97796</v>
      </c>
      <c r="R153" s="1055" t="s">
        <v>2</v>
      </c>
      <c r="S153" s="1055" t="s">
        <v>2</v>
      </c>
      <c r="T153" s="1055" t="s">
        <v>97746</v>
      </c>
    </row>
    <row r="154" spans="4:20" ht="15.75">
      <c r="D154" s="928"/>
      <c r="E154" s="928"/>
      <c r="F154" s="928"/>
      <c r="G154" s="1038"/>
      <c r="H154" s="1038"/>
      <c r="I154" s="1038"/>
      <c r="J154" s="1038"/>
      <c r="K154" s="1038"/>
      <c r="L154" s="1038"/>
      <c r="O154" s="1055">
        <v>1528</v>
      </c>
      <c r="P154" s="1056" t="s">
        <v>97783</v>
      </c>
      <c r="Q154" s="1055" t="s">
        <v>97797</v>
      </c>
      <c r="R154" s="1055" t="s">
        <v>2</v>
      </c>
      <c r="S154" s="1055" t="s">
        <v>2</v>
      </c>
      <c r="T154" s="1055" t="s">
        <v>97746</v>
      </c>
    </row>
    <row r="155" spans="4:20" ht="15.75">
      <c r="D155" s="928"/>
      <c r="E155" s="928"/>
      <c r="F155" s="928"/>
      <c r="G155" s="1038"/>
      <c r="H155" s="1038"/>
      <c r="I155" s="1038"/>
      <c r="J155" s="1038"/>
      <c r="K155" s="1038"/>
      <c r="L155" s="1038"/>
      <c r="O155" s="1055">
        <v>1531</v>
      </c>
      <c r="P155" s="1056" t="s">
        <v>97783</v>
      </c>
      <c r="Q155" s="1055" t="s">
        <v>97798</v>
      </c>
      <c r="R155" s="1055" t="s">
        <v>3</v>
      </c>
      <c r="S155" s="1055" t="s">
        <v>3</v>
      </c>
      <c r="T155" s="1055" t="s">
        <v>97746</v>
      </c>
    </row>
    <row r="156" spans="4:20" ht="15.75">
      <c r="D156" s="928"/>
      <c r="E156" s="928"/>
      <c r="F156" s="928"/>
      <c r="G156" s="1038"/>
      <c r="H156" s="1038"/>
      <c r="I156" s="1038"/>
      <c r="J156" s="1038"/>
      <c r="K156" s="1038"/>
      <c r="L156" s="1038"/>
      <c r="O156" s="1055">
        <v>1532</v>
      </c>
      <c r="P156" s="1056" t="s">
        <v>97783</v>
      </c>
      <c r="Q156" s="1055" t="s">
        <v>97799</v>
      </c>
      <c r="R156" s="1055" t="s">
        <v>2</v>
      </c>
      <c r="S156" s="1055" t="s">
        <v>2</v>
      </c>
      <c r="T156" s="1055" t="s">
        <v>97746</v>
      </c>
    </row>
    <row r="157" spans="4:20" ht="15.75">
      <c r="D157" s="928"/>
      <c r="E157" s="928"/>
      <c r="F157" s="928"/>
      <c r="G157" s="1038"/>
      <c r="H157" s="1038"/>
      <c r="I157" s="1038"/>
      <c r="J157" s="1038"/>
      <c r="K157" s="1038"/>
      <c r="L157" s="1038"/>
      <c r="O157" s="1055">
        <v>1533</v>
      </c>
      <c r="P157" s="1056" t="s">
        <v>97783</v>
      </c>
      <c r="Q157" s="1055" t="s">
        <v>97800</v>
      </c>
      <c r="R157" s="1055" t="s">
        <v>2</v>
      </c>
      <c r="S157" s="1055" t="s">
        <v>2</v>
      </c>
      <c r="T157" s="1055" t="s">
        <v>97746</v>
      </c>
    </row>
    <row r="158" spans="4:20" ht="15.75">
      <c r="D158" s="928"/>
      <c r="E158" s="928"/>
      <c r="F158" s="928"/>
      <c r="G158" s="1038"/>
      <c r="H158" s="1038"/>
      <c r="I158" s="1038"/>
      <c r="J158" s="1038"/>
      <c r="K158" s="1038"/>
      <c r="L158" s="1038"/>
      <c r="O158" s="1055">
        <v>1534</v>
      </c>
      <c r="P158" s="1056" t="s">
        <v>97783</v>
      </c>
      <c r="Q158" s="1055" t="s">
        <v>97801</v>
      </c>
      <c r="R158" s="1055" t="s">
        <v>2</v>
      </c>
      <c r="S158" s="1055" t="s">
        <v>2</v>
      </c>
      <c r="T158" s="1055" t="s">
        <v>97746</v>
      </c>
    </row>
    <row r="159" spans="4:20" ht="15.75">
      <c r="D159" s="928"/>
      <c r="E159" s="928"/>
      <c r="F159" s="928"/>
      <c r="G159" s="1038"/>
      <c r="H159" s="1038"/>
      <c r="I159" s="1038"/>
      <c r="J159" s="1038"/>
      <c r="K159" s="1038"/>
      <c r="L159" s="1038"/>
      <c r="O159" s="1055">
        <v>1535</v>
      </c>
      <c r="P159" s="1056" t="s">
        <v>97783</v>
      </c>
      <c r="Q159" s="1055" t="s">
        <v>97802</v>
      </c>
      <c r="R159" s="1055" t="s">
        <v>2</v>
      </c>
      <c r="S159" s="1055" t="s">
        <v>2</v>
      </c>
      <c r="T159" s="1055" t="s">
        <v>97746</v>
      </c>
    </row>
    <row r="160" spans="4:20" ht="15.75">
      <c r="D160" s="928"/>
      <c r="E160" s="928"/>
      <c r="F160" s="928"/>
      <c r="G160" s="1038"/>
      <c r="H160" s="1038"/>
      <c r="I160" s="1038"/>
      <c r="J160" s="1038"/>
      <c r="K160" s="1038"/>
      <c r="L160" s="1038"/>
      <c r="O160" s="1055">
        <v>1536</v>
      </c>
      <c r="P160" s="1056" t="s">
        <v>97783</v>
      </c>
      <c r="Q160" s="1055" t="s">
        <v>97803</v>
      </c>
      <c r="R160" s="1055" t="s">
        <v>2</v>
      </c>
      <c r="S160" s="1055" t="s">
        <v>2</v>
      </c>
      <c r="T160" s="1055" t="s">
        <v>97746</v>
      </c>
    </row>
    <row r="161" spans="4:20" ht="15.75">
      <c r="D161" s="928"/>
      <c r="E161" s="928"/>
      <c r="F161" s="928"/>
      <c r="G161" s="1038"/>
      <c r="H161" s="1038"/>
      <c r="I161" s="1038"/>
      <c r="J161" s="1038"/>
      <c r="K161" s="1038"/>
      <c r="L161" s="1038"/>
      <c r="O161" s="1055">
        <v>1537</v>
      </c>
      <c r="P161" s="1056" t="s">
        <v>97783</v>
      </c>
      <c r="Q161" s="1055" t="s">
        <v>97804</v>
      </c>
      <c r="R161" s="1055" t="s">
        <v>1</v>
      </c>
      <c r="S161" s="1055" t="s">
        <v>1</v>
      </c>
      <c r="T161" s="1055" t="s">
        <v>97746</v>
      </c>
    </row>
    <row r="162" spans="4:20" ht="15.75">
      <c r="D162" s="928"/>
      <c r="E162" s="928"/>
      <c r="F162" s="928"/>
      <c r="G162" s="1038"/>
      <c r="H162" s="1038"/>
      <c r="I162" s="1038"/>
      <c r="J162" s="1038"/>
      <c r="K162" s="1038"/>
      <c r="L162" s="1038"/>
      <c r="O162" s="1055">
        <v>1621</v>
      </c>
      <c r="P162" s="1056" t="s">
        <v>97783</v>
      </c>
      <c r="Q162" s="1055" t="s">
        <v>97805</v>
      </c>
      <c r="R162" s="1055" t="s">
        <v>97778</v>
      </c>
      <c r="S162" s="1055" t="s">
        <v>97727</v>
      </c>
      <c r="T162" s="1055" t="s">
        <v>97746</v>
      </c>
    </row>
    <row r="163" spans="4:20" ht="15.75">
      <c r="D163" s="928"/>
      <c r="E163" s="928"/>
      <c r="F163" s="928"/>
      <c r="G163" s="1038"/>
      <c r="H163" s="1038"/>
      <c r="I163" s="1038"/>
      <c r="J163" s="1038"/>
      <c r="K163" s="1038"/>
      <c r="L163" s="1038"/>
      <c r="O163" s="1055">
        <v>1622</v>
      </c>
      <c r="P163" s="1056" t="s">
        <v>97783</v>
      </c>
      <c r="Q163" s="1055" t="s">
        <v>97806</v>
      </c>
      <c r="R163" s="1055" t="s">
        <v>97778</v>
      </c>
      <c r="S163" s="1055" t="s">
        <v>97727</v>
      </c>
      <c r="T163" s="1055" t="s">
        <v>97746</v>
      </c>
    </row>
    <row r="164" spans="4:20" ht="15.75">
      <c r="D164" s="928"/>
      <c r="E164" s="928"/>
      <c r="F164" s="928"/>
      <c r="G164" s="1038"/>
      <c r="H164" s="1038"/>
      <c r="I164" s="1038"/>
      <c r="J164" s="1038"/>
      <c r="K164" s="1038"/>
      <c r="L164" s="1038"/>
      <c r="O164" s="1055">
        <v>1623</v>
      </c>
      <c r="P164" s="1056" t="s">
        <v>97783</v>
      </c>
      <c r="Q164" s="1055" t="s">
        <v>97807</v>
      </c>
      <c r="R164" s="1055" t="s">
        <v>97778</v>
      </c>
      <c r="S164" s="1055" t="s">
        <v>97727</v>
      </c>
      <c r="T164" s="1055" t="s">
        <v>97746</v>
      </c>
    </row>
    <row r="165" spans="4:20" ht="15.75">
      <c r="D165" s="928"/>
      <c r="E165" s="928"/>
      <c r="F165" s="928"/>
      <c r="G165" s="1038"/>
      <c r="H165" s="1038"/>
      <c r="I165" s="1038"/>
      <c r="J165" s="1038"/>
      <c r="K165" s="1038"/>
      <c r="L165" s="1038"/>
      <c r="O165" s="1055">
        <v>1624</v>
      </c>
      <c r="P165" s="1056" t="s">
        <v>97783</v>
      </c>
      <c r="Q165" s="1055" t="s">
        <v>97808</v>
      </c>
      <c r="R165" s="1055" t="s">
        <v>97778</v>
      </c>
      <c r="S165" s="1055" t="s">
        <v>97727</v>
      </c>
      <c r="T165" s="1055" t="s">
        <v>97746</v>
      </c>
    </row>
    <row r="166" spans="4:20" ht="15.75">
      <c r="D166" s="928"/>
      <c r="E166" s="928"/>
      <c r="F166" s="928"/>
      <c r="G166" s="1038"/>
      <c r="H166" s="1038"/>
      <c r="I166" s="1038"/>
      <c r="J166" s="1038"/>
      <c r="K166" s="1038"/>
      <c r="L166" s="1038"/>
      <c r="O166" s="1055">
        <v>1625</v>
      </c>
      <c r="P166" s="1056" t="s">
        <v>97783</v>
      </c>
      <c r="Q166" s="1055" t="s">
        <v>97809</v>
      </c>
      <c r="R166" s="1055" t="s">
        <v>97778</v>
      </c>
      <c r="S166" s="1055" t="s">
        <v>97727</v>
      </c>
      <c r="T166" s="1055" t="s">
        <v>97746</v>
      </c>
    </row>
    <row r="167" spans="4:20" ht="15.75">
      <c r="D167" s="928"/>
      <c r="E167" s="928"/>
      <c r="F167" s="928"/>
      <c r="G167" s="1038"/>
      <c r="H167" s="1038"/>
      <c r="I167" s="1038"/>
      <c r="J167" s="1038"/>
      <c r="K167" s="1038"/>
      <c r="L167" s="1038"/>
      <c r="O167" s="1055">
        <v>1631</v>
      </c>
      <c r="P167" s="1056" t="s">
        <v>97783</v>
      </c>
      <c r="Q167" s="1055" t="s">
        <v>97810</v>
      </c>
      <c r="R167" s="1055" t="s">
        <v>2</v>
      </c>
      <c r="S167" s="1055" t="s">
        <v>2</v>
      </c>
      <c r="T167" s="1055" t="s">
        <v>97746</v>
      </c>
    </row>
    <row r="168" spans="4:20" ht="15.75">
      <c r="D168" s="928"/>
      <c r="E168" s="928"/>
      <c r="F168" s="928"/>
      <c r="G168" s="1038"/>
      <c r="H168" s="1038"/>
      <c r="I168" s="1038"/>
      <c r="J168" s="1038"/>
      <c r="K168" s="1038"/>
      <c r="L168" s="1038"/>
      <c r="O168" s="1055">
        <v>1632</v>
      </c>
      <c r="P168" s="1056" t="s">
        <v>97783</v>
      </c>
      <c r="Q168" s="1055" t="s">
        <v>97811</v>
      </c>
      <c r="R168" s="1055" t="s">
        <v>0</v>
      </c>
      <c r="S168" s="1055" t="s">
        <v>0</v>
      </c>
      <c r="T168" s="1055" t="s">
        <v>97746</v>
      </c>
    </row>
    <row r="169" spans="4:20" ht="15.75">
      <c r="D169" s="928"/>
      <c r="E169" s="928"/>
      <c r="F169" s="928"/>
      <c r="G169" s="1038"/>
      <c r="H169" s="1038"/>
      <c r="I169" s="1038"/>
      <c r="J169" s="1038"/>
      <c r="K169" s="1038"/>
      <c r="L169" s="1038"/>
      <c r="O169" s="1055">
        <v>1633</v>
      </c>
      <c r="P169" s="1056" t="s">
        <v>97783</v>
      </c>
      <c r="Q169" s="1055" t="s">
        <v>97812</v>
      </c>
      <c r="R169" s="1055" t="s">
        <v>97778</v>
      </c>
      <c r="S169" s="1055" t="s">
        <v>97727</v>
      </c>
      <c r="T169" s="1055" t="s">
        <v>97746</v>
      </c>
    </row>
    <row r="170" spans="4:20" ht="15.75">
      <c r="D170" s="928"/>
      <c r="E170" s="928"/>
      <c r="F170" s="928"/>
      <c r="G170" s="1038"/>
      <c r="H170" s="1038"/>
      <c r="I170" s="1038"/>
      <c r="J170" s="1038"/>
      <c r="K170" s="1038"/>
      <c r="L170" s="1038"/>
      <c r="O170" s="1055">
        <v>1634</v>
      </c>
      <c r="P170" s="1056" t="s">
        <v>97783</v>
      </c>
      <c r="Q170" s="1055" t="s">
        <v>97813</v>
      </c>
      <c r="R170" s="1055" t="s">
        <v>97778</v>
      </c>
      <c r="S170" s="1055" t="s">
        <v>97727</v>
      </c>
      <c r="T170" s="1055" t="s">
        <v>97746</v>
      </c>
    </row>
    <row r="171" spans="4:20" ht="15.75">
      <c r="D171" s="928"/>
      <c r="E171" s="928"/>
      <c r="F171" s="928"/>
      <c r="G171" s="1038"/>
      <c r="H171" s="1038"/>
      <c r="I171" s="1038"/>
      <c r="J171" s="1038"/>
      <c r="K171" s="1038"/>
      <c r="L171" s="1038"/>
      <c r="O171" s="1055">
        <v>1635</v>
      </c>
      <c r="P171" s="1056" t="s">
        <v>97783</v>
      </c>
      <c r="Q171" s="1055" t="s">
        <v>97814</v>
      </c>
      <c r="R171" s="1055" t="s">
        <v>97778</v>
      </c>
      <c r="S171" s="1055" t="s">
        <v>97727</v>
      </c>
      <c r="T171" s="1055" t="s">
        <v>97746</v>
      </c>
    </row>
    <row r="172" spans="4:20" ht="15.75">
      <c r="D172" s="928"/>
      <c r="E172" s="928"/>
      <c r="F172" s="928"/>
      <c r="G172" s="1038"/>
      <c r="H172" s="1038"/>
      <c r="I172" s="1038"/>
      <c r="J172" s="1038"/>
      <c r="K172" s="1038"/>
      <c r="L172" s="1038"/>
      <c r="O172" s="1055">
        <v>1636</v>
      </c>
      <c r="P172" s="1056" t="s">
        <v>97783</v>
      </c>
      <c r="Q172" s="1055" t="s">
        <v>97815</v>
      </c>
      <c r="R172" s="1055" t="s">
        <v>97778</v>
      </c>
      <c r="S172" s="1055" t="s">
        <v>97727</v>
      </c>
      <c r="T172" s="1055" t="s">
        <v>97746</v>
      </c>
    </row>
    <row r="173" spans="4:20" ht="15.75">
      <c r="D173" s="928"/>
      <c r="E173" s="928"/>
      <c r="F173" s="928"/>
      <c r="G173" s="1038"/>
      <c r="H173" s="1038"/>
      <c r="I173" s="1038"/>
      <c r="J173" s="1038"/>
      <c r="K173" s="1038"/>
      <c r="L173" s="1038"/>
      <c r="O173" s="1055">
        <v>1637</v>
      </c>
      <c r="P173" s="1056" t="s">
        <v>97783</v>
      </c>
      <c r="Q173" s="1055" t="s">
        <v>97816</v>
      </c>
      <c r="R173" s="1055" t="s">
        <v>3</v>
      </c>
      <c r="S173" s="1055" t="s">
        <v>3</v>
      </c>
      <c r="T173" s="1055" t="s">
        <v>97746</v>
      </c>
    </row>
    <row r="174" spans="4:20" ht="15.75">
      <c r="D174" s="928"/>
      <c r="E174" s="928"/>
      <c r="F174" s="928"/>
      <c r="G174" s="1038"/>
      <c r="H174" s="1038"/>
      <c r="I174" s="1038"/>
      <c r="J174" s="1038"/>
      <c r="K174" s="1038"/>
      <c r="L174" s="1038"/>
      <c r="O174" s="1055">
        <v>1638</v>
      </c>
      <c r="P174" s="1056" t="s">
        <v>97783</v>
      </c>
      <c r="Q174" s="1055" t="s">
        <v>97817</v>
      </c>
      <c r="R174" s="1055" t="s">
        <v>97778</v>
      </c>
      <c r="S174" s="1055" t="s">
        <v>97727</v>
      </c>
      <c r="T174" s="1055" t="s">
        <v>97746</v>
      </c>
    </row>
    <row r="175" spans="4:20" ht="15.75">
      <c r="D175" s="928"/>
      <c r="E175" s="928"/>
      <c r="F175" s="928"/>
      <c r="G175" s="1038"/>
      <c r="H175" s="1038"/>
      <c r="I175" s="1038"/>
      <c r="J175" s="1038"/>
      <c r="K175" s="1038"/>
      <c r="L175" s="1038"/>
      <c r="O175" s="1055">
        <v>1711</v>
      </c>
      <c r="P175" s="1056" t="s">
        <v>97783</v>
      </c>
      <c r="Q175" s="1055" t="s">
        <v>97818</v>
      </c>
      <c r="R175" s="1055" t="s">
        <v>2</v>
      </c>
      <c r="S175" s="1055" t="s">
        <v>2</v>
      </c>
      <c r="T175" s="1055" t="s">
        <v>97746</v>
      </c>
    </row>
    <row r="176" spans="4:20" ht="15.75">
      <c r="D176" s="928"/>
      <c r="E176" s="928"/>
      <c r="F176" s="928"/>
      <c r="G176" s="1038"/>
      <c r="H176" s="1038"/>
      <c r="I176" s="1038"/>
      <c r="J176" s="1038"/>
      <c r="K176" s="1038"/>
      <c r="L176" s="1038"/>
      <c r="O176" s="1055">
        <v>1712</v>
      </c>
      <c r="P176" s="1056" t="s">
        <v>97783</v>
      </c>
      <c r="Q176" s="1055" t="s">
        <v>97819</v>
      </c>
      <c r="R176" s="1055" t="s">
        <v>97778</v>
      </c>
      <c r="S176" s="1055" t="s">
        <v>97727</v>
      </c>
      <c r="T176" s="1055" t="s">
        <v>97746</v>
      </c>
    </row>
    <row r="177" spans="4:20" ht="15.75">
      <c r="D177" s="928"/>
      <c r="E177" s="928"/>
      <c r="F177" s="928"/>
      <c r="G177" s="1038"/>
      <c r="H177" s="1038"/>
      <c r="I177" s="1038"/>
      <c r="J177" s="1038"/>
      <c r="K177" s="1038"/>
      <c r="L177" s="1038"/>
      <c r="O177" s="1055">
        <v>1713</v>
      </c>
      <c r="P177" s="1056" t="s">
        <v>97783</v>
      </c>
      <c r="Q177" s="1055" t="s">
        <v>97820</v>
      </c>
      <c r="R177" s="1055" t="s">
        <v>2</v>
      </c>
      <c r="S177" s="1055" t="s">
        <v>2</v>
      </c>
      <c r="T177" s="1055" t="s">
        <v>97746</v>
      </c>
    </row>
    <row r="178" spans="4:20" ht="15.75">
      <c r="D178" s="928"/>
      <c r="E178" s="928"/>
      <c r="F178" s="928"/>
      <c r="G178" s="1038"/>
      <c r="H178" s="1038"/>
      <c r="I178" s="1038"/>
      <c r="J178" s="1038"/>
      <c r="K178" s="1038"/>
      <c r="L178" s="1038"/>
      <c r="O178" s="1055">
        <v>1714</v>
      </c>
      <c r="P178" s="1056" t="s">
        <v>97783</v>
      </c>
      <c r="Q178" s="1055" t="s">
        <v>97821</v>
      </c>
      <c r="R178" s="1055" t="s">
        <v>2</v>
      </c>
      <c r="S178" s="1055" t="s">
        <v>2</v>
      </c>
      <c r="T178" s="1055" t="s">
        <v>97746</v>
      </c>
    </row>
    <row r="179" spans="4:20" ht="15.75">
      <c r="D179" s="928"/>
      <c r="E179" s="928"/>
      <c r="F179" s="928"/>
      <c r="G179" s="1038"/>
      <c r="H179" s="1038"/>
      <c r="I179" s="1038"/>
      <c r="J179" s="1038"/>
      <c r="K179" s="1038"/>
      <c r="L179" s="1038"/>
      <c r="O179" s="1055">
        <v>1715</v>
      </c>
      <c r="P179" s="1056" t="s">
        <v>97783</v>
      </c>
      <c r="Q179" s="1055" t="s">
        <v>97822</v>
      </c>
      <c r="R179" s="1055" t="s">
        <v>2</v>
      </c>
      <c r="S179" s="1055" t="s">
        <v>2</v>
      </c>
      <c r="T179" s="1055" t="s">
        <v>97746</v>
      </c>
    </row>
    <row r="180" spans="4:20" ht="15.75">
      <c r="D180" s="928"/>
      <c r="E180" s="928"/>
      <c r="F180" s="928"/>
      <c r="G180" s="1038"/>
      <c r="H180" s="1038"/>
      <c r="I180" s="1038"/>
      <c r="J180" s="1038"/>
      <c r="K180" s="1038"/>
      <c r="L180" s="1038"/>
      <c r="O180" s="1055">
        <v>1716</v>
      </c>
      <c r="P180" s="1056" t="s">
        <v>97783</v>
      </c>
      <c r="Q180" s="1055" t="s">
        <v>97823</v>
      </c>
      <c r="R180" s="1055" t="s">
        <v>2</v>
      </c>
      <c r="S180" s="1055" t="s">
        <v>2</v>
      </c>
      <c r="T180" s="1055" t="s">
        <v>97746</v>
      </c>
    </row>
    <row r="181" spans="4:20" ht="15.75">
      <c r="D181" s="928"/>
      <c r="E181" s="928"/>
      <c r="F181" s="928"/>
      <c r="G181" s="1038"/>
      <c r="H181" s="1038"/>
      <c r="I181" s="1038"/>
      <c r="J181" s="1038"/>
      <c r="K181" s="1038"/>
      <c r="L181" s="1038"/>
      <c r="O181" s="1055">
        <v>1717</v>
      </c>
      <c r="P181" s="1056" t="s">
        <v>97783</v>
      </c>
      <c r="Q181" s="1055" t="s">
        <v>97824</v>
      </c>
      <c r="R181" s="1055" t="s">
        <v>2</v>
      </c>
      <c r="S181" s="1055" t="s">
        <v>2</v>
      </c>
      <c r="T181" s="1055" t="s">
        <v>97746</v>
      </c>
    </row>
    <row r="182" spans="4:20" ht="15.75">
      <c r="D182" s="928"/>
      <c r="E182" s="928"/>
      <c r="F182" s="928"/>
      <c r="G182" s="1038"/>
      <c r="H182" s="1038"/>
      <c r="I182" s="1038"/>
      <c r="J182" s="1038"/>
      <c r="K182" s="1038"/>
      <c r="L182" s="1038"/>
      <c r="O182" s="1055">
        <v>1718</v>
      </c>
      <c r="P182" s="1056" t="s">
        <v>97783</v>
      </c>
      <c r="Q182" s="1055" t="s">
        <v>97825</v>
      </c>
      <c r="R182" s="1055" t="s">
        <v>2</v>
      </c>
      <c r="S182" s="1055" t="s">
        <v>2</v>
      </c>
      <c r="T182" s="1055" t="s">
        <v>97746</v>
      </c>
    </row>
    <row r="183" spans="4:20" ht="15.75">
      <c r="D183" s="928"/>
      <c r="E183" s="928"/>
      <c r="F183" s="928"/>
      <c r="G183" s="1038"/>
      <c r="H183" s="1038"/>
      <c r="I183" s="1038"/>
      <c r="J183" s="1038"/>
      <c r="K183" s="1038"/>
      <c r="L183" s="1038"/>
      <c r="O183" s="1055">
        <v>1719</v>
      </c>
      <c r="P183" s="1056" t="s">
        <v>97783</v>
      </c>
      <c r="Q183" s="1055" t="s">
        <v>97826</v>
      </c>
      <c r="R183" s="1055" t="s">
        <v>2</v>
      </c>
      <c r="S183" s="1055" t="s">
        <v>2</v>
      </c>
      <c r="T183" s="1055" t="s">
        <v>97746</v>
      </c>
    </row>
    <row r="184" spans="4:20" ht="15.75">
      <c r="D184" s="928"/>
      <c r="E184" s="928"/>
      <c r="F184" s="928"/>
      <c r="G184" s="1038"/>
      <c r="H184" s="1038"/>
      <c r="I184" s="1038"/>
      <c r="J184" s="1038"/>
      <c r="K184" s="1038"/>
      <c r="L184" s="1038"/>
      <c r="O184" s="1055">
        <v>1720</v>
      </c>
      <c r="P184" s="1056" t="s">
        <v>97783</v>
      </c>
      <c r="Q184" s="1055" t="s">
        <v>97827</v>
      </c>
      <c r="R184" s="1055" t="s">
        <v>2</v>
      </c>
      <c r="S184" s="1055" t="s">
        <v>2</v>
      </c>
      <c r="T184" s="1055" t="s">
        <v>97746</v>
      </c>
    </row>
    <row r="185" spans="4:20" ht="15.75">
      <c r="D185" s="928"/>
      <c r="E185" s="928"/>
      <c r="F185" s="928"/>
      <c r="G185" s="1038"/>
      <c r="H185" s="1038"/>
      <c r="I185" s="1038"/>
      <c r="J185" s="1038"/>
      <c r="K185" s="1038"/>
      <c r="L185" s="1038"/>
      <c r="O185" s="1055">
        <v>1731</v>
      </c>
      <c r="P185" s="1056" t="s">
        <v>97783</v>
      </c>
      <c r="Q185" s="1055" t="s">
        <v>97828</v>
      </c>
      <c r="R185" s="1055" t="s">
        <v>2</v>
      </c>
      <c r="S185" s="1055" t="s">
        <v>2</v>
      </c>
      <c r="T185" s="1055" t="s">
        <v>97746</v>
      </c>
    </row>
    <row r="186" spans="4:20" ht="15.75">
      <c r="D186" s="928"/>
      <c r="E186" s="928"/>
      <c r="F186" s="928"/>
      <c r="G186" s="1038"/>
      <c r="H186" s="1038"/>
      <c r="I186" s="1038"/>
      <c r="J186" s="1038"/>
      <c r="K186" s="1038"/>
      <c r="L186" s="1038"/>
      <c r="O186" s="1055">
        <v>1732</v>
      </c>
      <c r="P186" s="1056" t="s">
        <v>97783</v>
      </c>
      <c r="Q186" s="1055" t="s">
        <v>97829</v>
      </c>
      <c r="R186" s="1055" t="s">
        <v>97778</v>
      </c>
      <c r="S186" s="1055" t="s">
        <v>97727</v>
      </c>
      <c r="T186" s="1055" t="s">
        <v>97746</v>
      </c>
    </row>
    <row r="187" spans="4:20" ht="15.75">
      <c r="D187" s="928"/>
      <c r="E187" s="928"/>
      <c r="F187" s="928"/>
      <c r="G187" s="1038"/>
      <c r="H187" s="1038"/>
      <c r="I187" s="1038"/>
      <c r="J187" s="1038"/>
      <c r="K187" s="1038"/>
      <c r="L187" s="1038"/>
      <c r="O187" s="1055">
        <v>1733</v>
      </c>
      <c r="P187" s="1056" t="s">
        <v>97783</v>
      </c>
      <c r="Q187" s="1055" t="s">
        <v>97830</v>
      </c>
      <c r="R187" s="1055" t="s">
        <v>97778</v>
      </c>
      <c r="S187" s="1055" t="s">
        <v>97727</v>
      </c>
      <c r="T187" s="1055" t="s">
        <v>97746</v>
      </c>
    </row>
    <row r="188" spans="4:20" ht="15.75">
      <c r="D188" s="928"/>
      <c r="E188" s="928"/>
      <c r="F188" s="928"/>
      <c r="G188" s="1038"/>
      <c r="H188" s="1038"/>
      <c r="I188" s="1038"/>
      <c r="J188" s="1038"/>
      <c r="K188" s="1038"/>
      <c r="L188" s="1038"/>
      <c r="O188" s="1055">
        <v>1734</v>
      </c>
      <c r="P188" s="1056" t="s">
        <v>97783</v>
      </c>
      <c r="Q188" s="1055" t="s">
        <v>97831</v>
      </c>
      <c r="R188" s="1055" t="s">
        <v>97778</v>
      </c>
      <c r="S188" s="1055" t="s">
        <v>97727</v>
      </c>
      <c r="T188" s="1055" t="s">
        <v>97746</v>
      </c>
    </row>
    <row r="189" spans="4:20" ht="15.75">
      <c r="D189" s="928"/>
      <c r="E189" s="928"/>
      <c r="F189" s="928"/>
      <c r="G189" s="1038"/>
      <c r="H189" s="1038"/>
      <c r="I189" s="1038"/>
      <c r="J189" s="1038"/>
      <c r="K189" s="1038"/>
      <c r="L189" s="1038"/>
      <c r="O189" s="1055">
        <v>1735</v>
      </c>
      <c r="P189" s="1056" t="s">
        <v>97783</v>
      </c>
      <c r="Q189" s="1055" t="s">
        <v>97832</v>
      </c>
      <c r="R189" s="1055" t="s">
        <v>1</v>
      </c>
      <c r="S189" s="1055" t="s">
        <v>97727</v>
      </c>
      <c r="T189" s="1055" t="s">
        <v>97746</v>
      </c>
    </row>
    <row r="190" spans="4:20" ht="15.75">
      <c r="D190" s="928"/>
      <c r="E190" s="928"/>
      <c r="F190" s="928"/>
      <c r="G190" s="1038"/>
      <c r="H190" s="1038"/>
      <c r="I190" s="1038"/>
      <c r="J190" s="1038"/>
      <c r="K190" s="1038"/>
      <c r="L190" s="1038"/>
      <c r="O190" s="1055">
        <v>1735</v>
      </c>
      <c r="P190" s="1056" t="s">
        <v>97783</v>
      </c>
      <c r="Q190" s="1055" t="s">
        <v>97833</v>
      </c>
      <c r="R190" s="1055" t="s">
        <v>97778</v>
      </c>
      <c r="S190" s="1055" t="s">
        <v>97727</v>
      </c>
      <c r="T190" s="1055" t="s">
        <v>97746</v>
      </c>
    </row>
    <row r="191" spans="4:20" ht="15.75">
      <c r="D191" s="928"/>
      <c r="E191" s="928"/>
      <c r="F191" s="928"/>
      <c r="G191" s="1038"/>
      <c r="H191" s="1038"/>
      <c r="I191" s="1038"/>
      <c r="J191" s="1038"/>
      <c r="K191" s="1038"/>
      <c r="L191" s="1038"/>
      <c r="O191" s="1055">
        <v>1736</v>
      </c>
      <c r="P191" s="1056" t="s">
        <v>97783</v>
      </c>
      <c r="Q191" s="1055" t="s">
        <v>97834</v>
      </c>
      <c r="R191" s="1055" t="s">
        <v>2</v>
      </c>
      <c r="S191" s="1055" t="s">
        <v>2</v>
      </c>
      <c r="T191" s="1055" t="s">
        <v>97746</v>
      </c>
    </row>
    <row r="192" spans="4:20" ht="15.75">
      <c r="D192" s="928"/>
      <c r="E192" s="928"/>
      <c r="F192" s="928"/>
      <c r="G192" s="1038"/>
      <c r="H192" s="1038"/>
      <c r="I192" s="1038"/>
      <c r="J192" s="1038"/>
      <c r="K192" s="1038"/>
      <c r="L192" s="1038"/>
      <c r="O192" s="1055">
        <v>1741</v>
      </c>
      <c r="P192" s="1056" t="s">
        <v>97783</v>
      </c>
      <c r="Q192" s="1055" t="s">
        <v>97835</v>
      </c>
      <c r="R192" s="1055" t="s">
        <v>0</v>
      </c>
      <c r="S192" s="1055" t="s">
        <v>0</v>
      </c>
      <c r="T192" s="1055" t="s">
        <v>97746</v>
      </c>
    </row>
    <row r="193" spans="4:20" ht="15.75">
      <c r="D193" s="928"/>
      <c r="E193" s="928"/>
      <c r="F193" s="928"/>
      <c r="G193" s="1038"/>
      <c r="H193" s="1038"/>
      <c r="I193" s="1038"/>
      <c r="J193" s="1038"/>
      <c r="K193" s="1038"/>
      <c r="L193" s="1038"/>
      <c r="O193" s="1055">
        <v>1742</v>
      </c>
      <c r="P193" s="1056" t="s">
        <v>97783</v>
      </c>
      <c r="Q193" s="1055" t="s">
        <v>97836</v>
      </c>
      <c r="R193" s="1055" t="s">
        <v>2</v>
      </c>
      <c r="S193" s="1055" t="s">
        <v>2</v>
      </c>
      <c r="T193" s="1055" t="s">
        <v>97746</v>
      </c>
    </row>
    <row r="194" spans="4:20" ht="15.75">
      <c r="D194" s="928"/>
      <c r="E194" s="928"/>
      <c r="F194" s="928"/>
      <c r="G194" s="1038"/>
      <c r="H194" s="1038"/>
      <c r="I194" s="1038"/>
      <c r="J194" s="1038"/>
      <c r="K194" s="1038"/>
      <c r="L194" s="1038"/>
      <c r="O194" s="1055">
        <v>1743</v>
      </c>
      <c r="P194" s="1056" t="s">
        <v>97783</v>
      </c>
      <c r="Q194" s="1055" t="s">
        <v>97837</v>
      </c>
      <c r="R194" s="1055" t="s">
        <v>2</v>
      </c>
      <c r="S194" s="1055" t="s">
        <v>2</v>
      </c>
      <c r="T194" s="1055" t="s">
        <v>97746</v>
      </c>
    </row>
    <row r="195" spans="4:20" ht="15.75">
      <c r="D195" s="928"/>
      <c r="E195" s="928"/>
      <c r="F195" s="928"/>
      <c r="G195" s="1038"/>
      <c r="H195" s="1038"/>
      <c r="I195" s="1038"/>
      <c r="J195" s="1038"/>
      <c r="K195" s="1038"/>
      <c r="L195" s="1038"/>
      <c r="O195" s="1055">
        <v>1744</v>
      </c>
      <c r="P195" s="1056" t="s">
        <v>97783</v>
      </c>
      <c r="Q195" s="1055" t="s">
        <v>97838</v>
      </c>
      <c r="R195" s="1055" t="s">
        <v>2</v>
      </c>
      <c r="S195" s="1055" t="s">
        <v>2</v>
      </c>
      <c r="T195" s="1055" t="s">
        <v>97746</v>
      </c>
    </row>
    <row r="196" spans="4:20" ht="15.75">
      <c r="D196" s="928"/>
      <c r="E196" s="928"/>
      <c r="F196" s="928"/>
      <c r="G196" s="1038"/>
      <c r="H196" s="1038"/>
      <c r="I196" s="1038"/>
      <c r="J196" s="1038"/>
      <c r="K196" s="1038"/>
      <c r="L196" s="1038"/>
      <c r="O196" s="1055">
        <v>1745</v>
      </c>
      <c r="P196" s="1056" t="s">
        <v>97783</v>
      </c>
      <c r="Q196" s="1055" t="s">
        <v>97839</v>
      </c>
      <c r="R196" s="1055" t="s">
        <v>2</v>
      </c>
      <c r="S196" s="1055" t="s">
        <v>2</v>
      </c>
      <c r="T196" s="1055" t="s">
        <v>97746</v>
      </c>
    </row>
    <row r="197" spans="4:20" ht="15.75">
      <c r="D197" s="928"/>
      <c r="E197" s="928"/>
      <c r="F197" s="928"/>
      <c r="G197" s="1038"/>
      <c r="H197" s="1038"/>
      <c r="I197" s="1038"/>
      <c r="J197" s="1038"/>
      <c r="K197" s="1038"/>
      <c r="L197" s="1038"/>
      <c r="O197" s="1055">
        <v>1751</v>
      </c>
      <c r="P197" s="1056" t="s">
        <v>97783</v>
      </c>
      <c r="Q197" s="1055" t="s">
        <v>97840</v>
      </c>
      <c r="R197" s="1055" t="s">
        <v>3</v>
      </c>
      <c r="S197" s="1055" t="s">
        <v>3</v>
      </c>
      <c r="T197" s="1055" t="s">
        <v>97746</v>
      </c>
    </row>
    <row r="198" spans="4:20" ht="15.75">
      <c r="D198" s="928"/>
      <c r="E198" s="928"/>
      <c r="F198" s="928"/>
      <c r="G198" s="1038"/>
      <c r="H198" s="1038"/>
      <c r="I198" s="1038"/>
      <c r="J198" s="1038"/>
      <c r="K198" s="1038"/>
      <c r="L198" s="1038"/>
      <c r="O198" s="1055">
        <v>1752</v>
      </c>
      <c r="P198" s="1056" t="s">
        <v>97783</v>
      </c>
      <c r="Q198" s="1055" t="s">
        <v>97841</v>
      </c>
      <c r="R198" s="1055" t="s">
        <v>3</v>
      </c>
      <c r="S198" s="1055" t="s">
        <v>3</v>
      </c>
      <c r="T198" s="1055" t="s">
        <v>97746</v>
      </c>
    </row>
    <row r="199" spans="4:20" ht="15.75">
      <c r="D199" s="928"/>
      <c r="E199" s="928"/>
      <c r="F199" s="928"/>
      <c r="G199" s="1038"/>
      <c r="H199" s="1038"/>
      <c r="I199" s="1038"/>
      <c r="J199" s="1038"/>
      <c r="K199" s="1038"/>
      <c r="L199" s="1038"/>
      <c r="O199" s="1055">
        <v>1753</v>
      </c>
      <c r="P199" s="1056" t="s">
        <v>97783</v>
      </c>
      <c r="Q199" s="1055" t="s">
        <v>97842</v>
      </c>
      <c r="R199" s="1055" t="s">
        <v>2</v>
      </c>
      <c r="S199" s="1055" t="s">
        <v>2</v>
      </c>
      <c r="T199" s="1055" t="s">
        <v>97746</v>
      </c>
    </row>
    <row r="200" spans="4:20" ht="15.75">
      <c r="D200" s="928"/>
      <c r="E200" s="928"/>
      <c r="F200" s="928"/>
      <c r="G200" s="1038"/>
      <c r="H200" s="1038"/>
      <c r="I200" s="1038"/>
      <c r="J200" s="1038"/>
      <c r="K200" s="1038"/>
      <c r="L200" s="1038"/>
      <c r="O200" s="1055">
        <v>1754</v>
      </c>
      <c r="P200" s="1056" t="s">
        <v>97783</v>
      </c>
      <c r="Q200" s="1055" t="s">
        <v>97843</v>
      </c>
      <c r="R200" s="1055" t="s">
        <v>2</v>
      </c>
      <c r="S200" s="1055" t="s">
        <v>2</v>
      </c>
      <c r="T200" s="1055" t="s">
        <v>97746</v>
      </c>
    </row>
    <row r="201" spans="4:20" ht="15.75">
      <c r="D201" s="928"/>
      <c r="E201" s="928"/>
      <c r="F201" s="928"/>
      <c r="G201" s="1038"/>
      <c r="H201" s="1038"/>
      <c r="I201" s="1038"/>
      <c r="J201" s="1038"/>
      <c r="K201" s="1038"/>
      <c r="L201" s="1038"/>
      <c r="O201" s="1055">
        <v>1755</v>
      </c>
      <c r="P201" s="1056" t="s">
        <v>97783</v>
      </c>
      <c r="Q201" s="1055" t="s">
        <v>97844</v>
      </c>
      <c r="R201" s="1055" t="s">
        <v>3</v>
      </c>
      <c r="S201" s="1055" t="s">
        <v>3</v>
      </c>
      <c r="T201" s="1055" t="s">
        <v>97746</v>
      </c>
    </row>
    <row r="202" spans="4:20" ht="15.75">
      <c r="D202" s="928"/>
      <c r="E202" s="928"/>
      <c r="F202" s="928"/>
      <c r="G202" s="1038"/>
      <c r="H202" s="1038"/>
      <c r="I202" s="1038"/>
      <c r="J202" s="1038"/>
      <c r="K202" s="1038"/>
      <c r="L202" s="1038"/>
      <c r="O202" s="1055">
        <v>1756</v>
      </c>
      <c r="P202" s="1056" t="s">
        <v>97783</v>
      </c>
      <c r="Q202" s="1055" t="s">
        <v>97845</v>
      </c>
      <c r="R202" s="1055" t="s">
        <v>2</v>
      </c>
      <c r="S202" s="1055" t="s">
        <v>2</v>
      </c>
      <c r="T202" s="1055" t="s">
        <v>97746</v>
      </c>
    </row>
    <row r="203" spans="4:20" ht="15.75">
      <c r="D203" s="928"/>
      <c r="E203" s="928"/>
      <c r="F203" s="928"/>
      <c r="G203" s="1038"/>
      <c r="H203" s="1038"/>
      <c r="I203" s="1038"/>
      <c r="J203" s="1038"/>
      <c r="K203" s="1038"/>
      <c r="L203" s="1038"/>
      <c r="O203" s="1055">
        <v>1757</v>
      </c>
      <c r="P203" s="1056" t="s">
        <v>97783</v>
      </c>
      <c r="Q203" s="1055" t="s">
        <v>97846</v>
      </c>
      <c r="R203" s="1055" t="s">
        <v>2</v>
      </c>
      <c r="S203" s="1055" t="s">
        <v>2</v>
      </c>
      <c r="T203" s="1055" t="s">
        <v>97746</v>
      </c>
    </row>
    <row r="204" spans="4:20" ht="15.75">
      <c r="D204" s="928"/>
      <c r="E204" s="928"/>
      <c r="F204" s="928"/>
      <c r="G204" s="1038"/>
      <c r="H204" s="1038"/>
      <c r="I204" s="1038"/>
      <c r="J204" s="1038"/>
      <c r="K204" s="1038"/>
      <c r="L204" s="1038"/>
      <c r="O204" s="1055">
        <v>1761</v>
      </c>
      <c r="P204" s="1056" t="s">
        <v>97783</v>
      </c>
      <c r="Q204" s="1055" t="s">
        <v>97847</v>
      </c>
      <c r="R204" s="1055" t="s">
        <v>2</v>
      </c>
      <c r="S204" s="1055" t="s">
        <v>2</v>
      </c>
      <c r="T204" s="1055" t="s">
        <v>97746</v>
      </c>
    </row>
    <row r="205" spans="4:20" ht="15.75">
      <c r="D205" s="928"/>
      <c r="E205" s="928"/>
      <c r="F205" s="928"/>
      <c r="G205" s="1038"/>
      <c r="H205" s="1038"/>
      <c r="I205" s="1038"/>
      <c r="J205" s="1038"/>
      <c r="K205" s="1038"/>
      <c r="L205" s="1038"/>
      <c r="O205" s="1055">
        <v>1762</v>
      </c>
      <c r="P205" s="1056" t="s">
        <v>97783</v>
      </c>
      <c r="Q205" s="1055" t="s">
        <v>97848</v>
      </c>
      <c r="R205" s="1055" t="s">
        <v>2</v>
      </c>
      <c r="S205" s="1055" t="s">
        <v>2</v>
      </c>
      <c r="T205" s="1055" t="s">
        <v>97746</v>
      </c>
    </row>
    <row r="206" spans="4:20" ht="15.75">
      <c r="D206" s="928"/>
      <c r="E206" s="928"/>
      <c r="F206" s="928"/>
      <c r="G206" s="1038"/>
      <c r="H206" s="1038"/>
      <c r="I206" s="1038"/>
      <c r="J206" s="1038"/>
      <c r="K206" s="1038"/>
      <c r="L206" s="1038"/>
      <c r="O206" s="1055">
        <v>1763</v>
      </c>
      <c r="P206" s="1056" t="s">
        <v>97783</v>
      </c>
      <c r="Q206" s="1055" t="s">
        <v>97849</v>
      </c>
      <c r="R206" s="1055" t="s">
        <v>97778</v>
      </c>
      <c r="S206" s="1055" t="s">
        <v>97727</v>
      </c>
      <c r="T206" s="1055" t="s">
        <v>97746</v>
      </c>
    </row>
    <row r="207" spans="4:20" ht="15.75">
      <c r="D207" s="928"/>
      <c r="E207" s="928"/>
      <c r="F207" s="928"/>
      <c r="G207" s="1038"/>
      <c r="H207" s="1038"/>
      <c r="I207" s="1038"/>
      <c r="J207" s="1038"/>
      <c r="K207" s="1038"/>
      <c r="L207" s="1038"/>
      <c r="O207" s="1055">
        <v>1764</v>
      </c>
      <c r="P207" s="1056" t="s">
        <v>97783</v>
      </c>
      <c r="Q207" s="1055" t="s">
        <v>97850</v>
      </c>
      <c r="R207" s="1055" t="s">
        <v>2</v>
      </c>
      <c r="S207" s="1055" t="s">
        <v>2</v>
      </c>
      <c r="T207" s="1055" t="s">
        <v>97746</v>
      </c>
    </row>
    <row r="208" spans="4:20" ht="15.75">
      <c r="D208" s="928"/>
      <c r="E208" s="928"/>
      <c r="F208" s="928"/>
      <c r="G208" s="1038"/>
      <c r="H208" s="1038"/>
      <c r="I208" s="1038"/>
      <c r="J208" s="1038"/>
      <c r="K208" s="1038"/>
      <c r="L208" s="1038"/>
      <c r="O208" s="1055">
        <v>1765</v>
      </c>
      <c r="P208" s="1056" t="s">
        <v>97783</v>
      </c>
      <c r="Q208" s="1055" t="s">
        <v>97851</v>
      </c>
      <c r="R208" s="1055" t="s">
        <v>2</v>
      </c>
      <c r="S208" s="1055" t="s">
        <v>2</v>
      </c>
      <c r="T208" s="1055" t="s">
        <v>97746</v>
      </c>
    </row>
    <row r="209" spans="4:20" ht="15.75">
      <c r="D209" s="928"/>
      <c r="E209" s="928"/>
      <c r="F209" s="928"/>
      <c r="G209" s="1038"/>
      <c r="H209" s="1038"/>
      <c r="I209" s="1038"/>
      <c r="J209" s="1038"/>
      <c r="K209" s="1038"/>
      <c r="L209" s="1038"/>
      <c r="O209" s="1055">
        <v>1766</v>
      </c>
      <c r="P209" s="1056" t="s">
        <v>97783</v>
      </c>
      <c r="Q209" s="1055" t="s">
        <v>97852</v>
      </c>
      <c r="R209" s="1055" t="s">
        <v>2</v>
      </c>
      <c r="S209" s="1055" t="s">
        <v>2</v>
      </c>
      <c r="T209" s="1055" t="s">
        <v>97746</v>
      </c>
    </row>
    <row r="210" spans="4:20" ht="15.75">
      <c r="D210" s="928"/>
      <c r="E210" s="928"/>
      <c r="F210" s="928"/>
      <c r="G210" s="1038"/>
      <c r="H210" s="1038"/>
      <c r="I210" s="1038"/>
      <c r="J210" s="1038"/>
      <c r="K210" s="1038"/>
      <c r="L210" s="1038"/>
      <c r="O210" s="1055">
        <v>1770</v>
      </c>
      <c r="P210" s="1056" t="s">
        <v>97783</v>
      </c>
      <c r="Q210" s="1055" t="s">
        <v>97853</v>
      </c>
      <c r="R210" s="1055" t="s">
        <v>97778</v>
      </c>
      <c r="S210" s="1055" t="s">
        <v>97727</v>
      </c>
      <c r="T210" s="1055" t="s">
        <v>97746</v>
      </c>
    </row>
    <row r="211" spans="4:20" ht="15.75">
      <c r="D211" s="928"/>
      <c r="E211" s="928"/>
      <c r="F211" s="928"/>
      <c r="G211" s="1038"/>
      <c r="H211" s="1038"/>
      <c r="I211" s="1038"/>
      <c r="J211" s="1038"/>
      <c r="K211" s="1038"/>
      <c r="L211" s="1038"/>
      <c r="O211" s="1055">
        <v>1771</v>
      </c>
      <c r="P211" s="1056" t="s">
        <v>97783</v>
      </c>
      <c r="Q211" s="1055" t="s">
        <v>97854</v>
      </c>
      <c r="R211" s="1055" t="s">
        <v>2</v>
      </c>
      <c r="S211" s="1055" t="s">
        <v>2</v>
      </c>
      <c r="T211" s="1060" t="s">
        <v>97855</v>
      </c>
    </row>
    <row r="212" spans="4:20" ht="15.75">
      <c r="D212" s="928"/>
      <c r="E212" s="928"/>
      <c r="F212" s="928"/>
      <c r="G212" s="1038"/>
      <c r="H212" s="1038"/>
      <c r="I212" s="1038"/>
      <c r="J212" s="1038"/>
      <c r="K212" s="1038"/>
      <c r="L212" s="1038"/>
      <c r="O212" s="1055">
        <v>1772</v>
      </c>
      <c r="P212" s="1056" t="s">
        <v>97783</v>
      </c>
      <c r="Q212" s="1055" t="s">
        <v>97856</v>
      </c>
      <c r="R212" s="1055" t="s">
        <v>97778</v>
      </c>
      <c r="S212" s="1055" t="s">
        <v>97727</v>
      </c>
      <c r="T212" s="1060" t="s">
        <v>97855</v>
      </c>
    </row>
    <row r="213" spans="4:20" ht="15.75">
      <c r="D213" s="928"/>
      <c r="E213" s="928"/>
      <c r="F213" s="928"/>
      <c r="G213" s="1038"/>
      <c r="H213" s="1038"/>
      <c r="I213" s="1038"/>
      <c r="J213" s="1038"/>
      <c r="K213" s="1038"/>
      <c r="L213" s="1038"/>
      <c r="O213" s="1055">
        <v>1773</v>
      </c>
      <c r="P213" s="1056" t="s">
        <v>97783</v>
      </c>
      <c r="Q213" s="1055" t="s">
        <v>97857</v>
      </c>
      <c r="R213" s="1055" t="s">
        <v>97778</v>
      </c>
      <c r="S213" s="1055" t="s">
        <v>97727</v>
      </c>
      <c r="T213" s="1060" t="s">
        <v>97855</v>
      </c>
    </row>
    <row r="214" spans="4:20" ht="15.75">
      <c r="D214" s="928"/>
      <c r="E214" s="928"/>
      <c r="F214" s="928"/>
      <c r="G214" s="1038"/>
      <c r="H214" s="1038"/>
      <c r="I214" s="1038"/>
      <c r="J214" s="1038"/>
      <c r="K214" s="1038"/>
      <c r="L214" s="1038"/>
      <c r="O214" s="1055">
        <v>1774</v>
      </c>
      <c r="P214" s="1056" t="s">
        <v>97783</v>
      </c>
      <c r="Q214" s="1055" t="s">
        <v>97858</v>
      </c>
      <c r="R214" s="1055" t="s">
        <v>97778</v>
      </c>
      <c r="S214" s="1055" t="s">
        <v>97727</v>
      </c>
      <c r="T214" s="1055" t="s">
        <v>97746</v>
      </c>
    </row>
    <row r="215" spans="4:20" ht="15.75">
      <c r="D215" s="928"/>
      <c r="E215" s="928"/>
      <c r="F215" s="928"/>
      <c r="G215" s="1038"/>
      <c r="H215" s="1038"/>
      <c r="I215" s="1038"/>
      <c r="J215" s="1038"/>
      <c r="K215" s="1038"/>
      <c r="L215" s="1038"/>
      <c r="O215" s="1055">
        <v>1775</v>
      </c>
      <c r="P215" s="1056" t="s">
        <v>97783</v>
      </c>
      <c r="Q215" s="1055" t="s">
        <v>97859</v>
      </c>
      <c r="R215" s="1055" t="s">
        <v>2</v>
      </c>
      <c r="S215" s="1055" t="s">
        <v>2</v>
      </c>
      <c r="T215" s="1055" t="s">
        <v>97860</v>
      </c>
    </row>
    <row r="216" spans="4:20" ht="15.75">
      <c r="D216" s="928"/>
      <c r="E216" s="928"/>
      <c r="F216" s="928"/>
      <c r="G216" s="1038"/>
      <c r="H216" s="1038"/>
      <c r="I216" s="1038"/>
      <c r="J216" s="1038"/>
      <c r="K216" s="1038"/>
      <c r="L216" s="1038"/>
      <c r="O216" s="1055">
        <v>1776</v>
      </c>
      <c r="P216" s="1056" t="s">
        <v>97783</v>
      </c>
      <c r="Q216" s="1055" t="s">
        <v>97861</v>
      </c>
      <c r="R216" s="1055" t="s">
        <v>2</v>
      </c>
      <c r="S216" s="1055" t="s">
        <v>2</v>
      </c>
      <c r="T216" s="1055" t="s">
        <v>97860</v>
      </c>
    </row>
    <row r="217" spans="4:20" ht="15.75">
      <c r="D217" s="928"/>
      <c r="E217" s="928"/>
      <c r="F217" s="928"/>
      <c r="G217" s="1038"/>
      <c r="H217" s="1038"/>
      <c r="I217" s="1038"/>
      <c r="J217" s="1038"/>
      <c r="K217" s="1038"/>
      <c r="L217" s="1038"/>
      <c r="O217" s="1055">
        <v>1777</v>
      </c>
      <c r="P217" s="1056" t="s">
        <v>97783</v>
      </c>
      <c r="Q217" s="1055" t="s">
        <v>97862</v>
      </c>
      <c r="R217" s="1055" t="s">
        <v>2</v>
      </c>
      <c r="S217" s="1055" t="s">
        <v>2</v>
      </c>
      <c r="T217" s="1055" t="s">
        <v>97746</v>
      </c>
    </row>
    <row r="218" spans="4:20" ht="15.75">
      <c r="D218" s="928"/>
      <c r="E218" s="928"/>
      <c r="F218" s="928"/>
      <c r="G218" s="1038"/>
      <c r="H218" s="1038"/>
      <c r="I218" s="1038"/>
      <c r="J218" s="1038"/>
      <c r="K218" s="1038"/>
      <c r="L218" s="1038"/>
      <c r="O218" s="1055">
        <v>1778</v>
      </c>
      <c r="P218" s="1056" t="s">
        <v>97783</v>
      </c>
      <c r="Q218" s="1055" t="s">
        <v>97863</v>
      </c>
      <c r="R218" s="1055" t="s">
        <v>3</v>
      </c>
      <c r="S218" s="1055" t="s">
        <v>3</v>
      </c>
      <c r="T218" s="1055" t="s">
        <v>97746</v>
      </c>
    </row>
    <row r="219" spans="4:20" ht="15.75">
      <c r="D219" s="928"/>
      <c r="E219" s="928"/>
      <c r="F219" s="928"/>
      <c r="G219" s="1038"/>
      <c r="H219" s="1038"/>
      <c r="I219" s="1038"/>
      <c r="J219" s="1038"/>
      <c r="K219" s="1038"/>
      <c r="L219" s="1038"/>
      <c r="O219" s="1055">
        <v>1779</v>
      </c>
      <c r="P219" s="1056" t="s">
        <v>97783</v>
      </c>
      <c r="Q219" s="1055" t="s">
        <v>97864</v>
      </c>
      <c r="R219" s="1055" t="s">
        <v>3</v>
      </c>
      <c r="S219" s="1055" t="s">
        <v>3</v>
      </c>
      <c r="T219" s="1055" t="s">
        <v>97746</v>
      </c>
    </row>
    <row r="220" spans="4:20" ht="15.75">
      <c r="D220" s="928"/>
      <c r="E220" s="928"/>
      <c r="F220" s="928"/>
      <c r="G220" s="1038"/>
      <c r="H220" s="1038"/>
      <c r="I220" s="1038"/>
      <c r="J220" s="1038"/>
      <c r="K220" s="1038"/>
      <c r="L220" s="1038"/>
      <c r="O220" s="1055">
        <v>1780</v>
      </c>
      <c r="P220" s="1056" t="s">
        <v>97783</v>
      </c>
      <c r="Q220" s="1055" t="s">
        <v>97865</v>
      </c>
      <c r="R220" s="1055" t="s">
        <v>1</v>
      </c>
      <c r="S220" s="1055" t="s">
        <v>1</v>
      </c>
      <c r="T220" s="1055" t="s">
        <v>97746</v>
      </c>
    </row>
    <row r="221" spans="4:20" ht="15.75">
      <c r="D221" s="928"/>
      <c r="E221" s="928"/>
      <c r="F221" s="928"/>
      <c r="G221" s="1038"/>
      <c r="H221" s="1038"/>
      <c r="I221" s="1038"/>
      <c r="J221" s="1038"/>
      <c r="K221" s="1038"/>
      <c r="L221" s="1038"/>
      <c r="O221" s="1055">
        <v>1781</v>
      </c>
      <c r="P221" s="1056" t="s">
        <v>97783</v>
      </c>
      <c r="Q221" s="1055" t="s">
        <v>97866</v>
      </c>
      <c r="R221" s="1055" t="s">
        <v>97778</v>
      </c>
      <c r="S221" s="1055" t="s">
        <v>97727</v>
      </c>
      <c r="T221" s="1055" t="s">
        <v>97746</v>
      </c>
    </row>
    <row r="222" spans="4:20" ht="15.75">
      <c r="D222" s="928"/>
      <c r="E222" s="928"/>
      <c r="F222" s="928"/>
      <c r="G222" s="1038"/>
      <c r="H222" s="1038"/>
      <c r="I222" s="1038"/>
      <c r="J222" s="1038"/>
      <c r="K222" s="1038"/>
      <c r="L222" s="1038"/>
      <c r="O222" s="1055">
        <v>1782</v>
      </c>
      <c r="P222" s="1056" t="s">
        <v>97783</v>
      </c>
      <c r="Q222" s="1055" t="s">
        <v>97867</v>
      </c>
      <c r="R222" s="1055" t="s">
        <v>97778</v>
      </c>
      <c r="S222" s="1055" t="s">
        <v>97727</v>
      </c>
      <c r="T222" s="1060" t="s">
        <v>97868</v>
      </c>
    </row>
    <row r="223" spans="4:20" ht="15.75">
      <c r="D223" s="928"/>
      <c r="E223" s="928"/>
      <c r="F223" s="928"/>
      <c r="G223" s="1038"/>
      <c r="H223" s="1038"/>
      <c r="I223" s="1038"/>
      <c r="J223" s="1038"/>
      <c r="K223" s="1038"/>
      <c r="L223" s="1038"/>
      <c r="O223" s="1055">
        <v>1783</v>
      </c>
      <c r="P223" s="1056" t="s">
        <v>97783</v>
      </c>
      <c r="Q223" s="1055" t="s">
        <v>97869</v>
      </c>
      <c r="R223" s="1055" t="s">
        <v>2</v>
      </c>
      <c r="S223" s="1055" t="s">
        <v>2</v>
      </c>
      <c r="T223" s="1055" t="s">
        <v>97746</v>
      </c>
    </row>
    <row r="224" spans="4:20" ht="15.75">
      <c r="D224" s="928"/>
      <c r="E224" s="928"/>
      <c r="F224" s="928"/>
      <c r="G224" s="1038"/>
      <c r="H224" s="1038"/>
      <c r="I224" s="1038"/>
      <c r="J224" s="1038"/>
      <c r="K224" s="1038"/>
      <c r="L224" s="1038"/>
      <c r="O224" s="1055">
        <v>1811</v>
      </c>
      <c r="P224" s="1056" t="s">
        <v>97783</v>
      </c>
      <c r="Q224" s="1055" t="s">
        <v>97870</v>
      </c>
      <c r="R224" s="1055" t="s">
        <v>97778</v>
      </c>
      <c r="S224" s="1055" t="s">
        <v>2</v>
      </c>
      <c r="T224" s="1055" t="s">
        <v>97871</v>
      </c>
    </row>
    <row r="225" spans="4:20" ht="15.75">
      <c r="D225" s="928"/>
      <c r="E225" s="928"/>
      <c r="F225" s="928"/>
      <c r="G225" s="1038"/>
      <c r="H225" s="1038"/>
      <c r="I225" s="1038"/>
      <c r="J225" s="1038"/>
      <c r="K225" s="1038"/>
      <c r="L225" s="1038"/>
      <c r="O225" s="1055">
        <v>1812</v>
      </c>
      <c r="P225" s="1056" t="s">
        <v>97783</v>
      </c>
      <c r="Q225" s="1055" t="s">
        <v>97872</v>
      </c>
      <c r="R225" s="1055" t="s">
        <v>97778</v>
      </c>
      <c r="S225" s="1055" t="s">
        <v>2</v>
      </c>
      <c r="T225" s="1055" t="s">
        <v>97871</v>
      </c>
    </row>
    <row r="226" spans="4:20" ht="15.75">
      <c r="D226" s="928"/>
      <c r="E226" s="928"/>
      <c r="F226" s="928"/>
      <c r="G226" s="1038"/>
      <c r="H226" s="1038"/>
      <c r="I226" s="1038"/>
      <c r="J226" s="1038"/>
      <c r="K226" s="1038"/>
      <c r="L226" s="1038"/>
      <c r="O226" s="1055">
        <v>1813</v>
      </c>
      <c r="P226" s="1056" t="s">
        <v>97783</v>
      </c>
      <c r="Q226" s="1055" t="s">
        <v>97873</v>
      </c>
      <c r="R226" s="1055" t="s">
        <v>97778</v>
      </c>
      <c r="S226" s="1055" t="s">
        <v>2</v>
      </c>
      <c r="T226" s="1055" t="s">
        <v>97871</v>
      </c>
    </row>
    <row r="227" spans="4:20" ht="15.75">
      <c r="D227" s="928"/>
      <c r="E227" s="928"/>
      <c r="F227" s="928"/>
      <c r="G227" s="1038"/>
      <c r="H227" s="1038"/>
      <c r="I227" s="1038"/>
      <c r="J227" s="1038"/>
      <c r="K227" s="1038"/>
      <c r="L227" s="1038"/>
      <c r="O227" s="1055">
        <v>1814</v>
      </c>
      <c r="P227" s="1056" t="s">
        <v>97783</v>
      </c>
      <c r="Q227" s="1055" t="s">
        <v>97874</v>
      </c>
      <c r="R227" s="1055" t="s">
        <v>97778</v>
      </c>
      <c r="S227" s="1055" t="s">
        <v>2</v>
      </c>
      <c r="T227" s="1055" t="s">
        <v>97871</v>
      </c>
    </row>
    <row r="228" spans="4:20" ht="15.75">
      <c r="D228" s="928"/>
      <c r="E228" s="928"/>
      <c r="F228" s="928"/>
      <c r="G228" s="1038"/>
      <c r="H228" s="1038"/>
      <c r="I228" s="1038"/>
      <c r="J228" s="1038"/>
      <c r="K228" s="1038"/>
      <c r="L228" s="1038"/>
      <c r="O228" s="1055">
        <v>1830</v>
      </c>
      <c r="P228" s="1056" t="s">
        <v>97783</v>
      </c>
      <c r="Q228" s="1055" t="s">
        <v>97875</v>
      </c>
      <c r="R228" s="1055" t="s">
        <v>97778</v>
      </c>
      <c r="S228" s="1055" t="s">
        <v>3</v>
      </c>
      <c r="T228" s="1055" t="s">
        <v>97871</v>
      </c>
    </row>
    <row r="229" spans="4:20" ht="15.75">
      <c r="D229" s="928"/>
      <c r="E229" s="928"/>
      <c r="F229" s="928"/>
      <c r="G229" s="1038"/>
      <c r="H229" s="1038"/>
      <c r="I229" s="1038"/>
      <c r="J229" s="1038"/>
      <c r="K229" s="1038"/>
      <c r="L229" s="1038"/>
      <c r="O229" s="1055">
        <v>1831</v>
      </c>
      <c r="P229" s="1056" t="s">
        <v>97783</v>
      </c>
      <c r="Q229" s="1055" t="s">
        <v>97876</v>
      </c>
      <c r="R229" s="1055" t="s">
        <v>0</v>
      </c>
      <c r="S229" s="1055" t="s">
        <v>0</v>
      </c>
      <c r="T229" s="1055" t="s">
        <v>97871</v>
      </c>
    </row>
    <row r="230" spans="4:20" ht="15.75">
      <c r="D230" s="928"/>
      <c r="E230" s="928"/>
      <c r="F230" s="928"/>
      <c r="G230" s="1038"/>
      <c r="H230" s="1038"/>
      <c r="I230" s="1038"/>
      <c r="J230" s="1038"/>
      <c r="K230" s="1038"/>
      <c r="L230" s="1038"/>
      <c r="O230" s="1055">
        <v>1841</v>
      </c>
      <c r="P230" s="1056" t="s">
        <v>97877</v>
      </c>
      <c r="Q230" s="1055" t="s">
        <v>97878</v>
      </c>
      <c r="R230" s="1055" t="s">
        <v>3</v>
      </c>
      <c r="S230" s="1055" t="s">
        <v>3</v>
      </c>
      <c r="T230" s="1060" t="s">
        <v>97879</v>
      </c>
    </row>
    <row r="231" spans="4:20" ht="15.75">
      <c r="D231" s="928"/>
      <c r="E231" s="928"/>
      <c r="F231" s="928"/>
      <c r="G231" s="1038"/>
      <c r="H231" s="1038"/>
      <c r="I231" s="1038"/>
      <c r="J231" s="1038"/>
      <c r="K231" s="1038"/>
      <c r="L231" s="1038"/>
      <c r="O231" s="1055">
        <v>1842</v>
      </c>
      <c r="P231" s="1056" t="s">
        <v>97877</v>
      </c>
      <c r="Q231" s="1055" t="s">
        <v>97880</v>
      </c>
      <c r="R231" s="1055" t="s">
        <v>3</v>
      </c>
      <c r="S231" s="1055" t="s">
        <v>3</v>
      </c>
      <c r="T231" s="1060" t="s">
        <v>97879</v>
      </c>
    </row>
    <row r="232" spans="4:20" ht="15.75">
      <c r="D232" s="928"/>
      <c r="E232" s="928"/>
      <c r="F232" s="928"/>
      <c r="G232" s="1038"/>
      <c r="H232" s="1038"/>
      <c r="I232" s="1038"/>
      <c r="J232" s="1038"/>
      <c r="K232" s="1038"/>
      <c r="L232" s="1038"/>
      <c r="O232" s="1055">
        <v>2001</v>
      </c>
      <c r="P232" s="1056" t="s">
        <v>97881</v>
      </c>
      <c r="Q232" s="1055" t="s">
        <v>97882</v>
      </c>
      <c r="R232" s="1055" t="s">
        <v>2</v>
      </c>
      <c r="S232" s="1055" t="s">
        <v>2</v>
      </c>
      <c r="T232" s="1055" t="s">
        <v>97883</v>
      </c>
    </row>
    <row r="233" spans="4:20" ht="15.75">
      <c r="D233" s="928"/>
      <c r="E233" s="928"/>
      <c r="F233" s="928"/>
      <c r="G233" s="1038"/>
      <c r="H233" s="1038"/>
      <c r="I233" s="1038"/>
      <c r="J233" s="1038"/>
      <c r="K233" s="1038"/>
      <c r="L233" s="1038"/>
      <c r="O233" s="1055">
        <v>2002</v>
      </c>
      <c r="P233" s="1056" t="s">
        <v>97881</v>
      </c>
      <c r="Q233" s="1055" t="s">
        <v>97884</v>
      </c>
      <c r="R233" s="1055" t="s">
        <v>2</v>
      </c>
      <c r="S233" s="1055" t="s">
        <v>2</v>
      </c>
      <c r="T233" s="1055" t="s">
        <v>97883</v>
      </c>
    </row>
    <row r="234" spans="4:20" ht="15.75">
      <c r="D234" s="928"/>
      <c r="E234" s="928"/>
      <c r="F234" s="928"/>
      <c r="G234" s="1038"/>
      <c r="H234" s="1038"/>
      <c r="I234" s="1038"/>
      <c r="J234" s="1038"/>
      <c r="K234" s="1038"/>
      <c r="L234" s="1038"/>
      <c r="O234" s="1055">
        <v>2003</v>
      </c>
      <c r="P234" s="1056" t="s">
        <v>97881</v>
      </c>
      <c r="Q234" s="1055" t="s">
        <v>97885</v>
      </c>
      <c r="R234" s="1055" t="s">
        <v>97727</v>
      </c>
      <c r="S234" s="1055" t="s">
        <v>3</v>
      </c>
      <c r="T234" s="1055" t="s">
        <v>97883</v>
      </c>
    </row>
    <row r="235" spans="4:20" ht="15.75">
      <c r="D235" s="928"/>
      <c r="E235" s="928"/>
      <c r="F235" s="928"/>
      <c r="G235" s="1038"/>
      <c r="H235" s="1038"/>
      <c r="I235" s="1038"/>
      <c r="J235" s="1038"/>
      <c r="K235" s="1038"/>
      <c r="L235" s="1038"/>
      <c r="O235" s="1055">
        <v>2011</v>
      </c>
      <c r="P235" s="1056" t="s">
        <v>97881</v>
      </c>
      <c r="Q235" s="1055" t="s">
        <v>97886</v>
      </c>
      <c r="R235" s="1055" t="s">
        <v>1</v>
      </c>
      <c r="S235" s="1055" t="s">
        <v>1</v>
      </c>
      <c r="T235" s="1055" t="s">
        <v>97883</v>
      </c>
    </row>
    <row r="236" spans="4:20" ht="15.75">
      <c r="D236" s="928"/>
      <c r="E236" s="928"/>
      <c r="F236" s="928"/>
      <c r="G236" s="1038"/>
      <c r="H236" s="1038"/>
      <c r="I236" s="1038"/>
      <c r="J236" s="1038"/>
      <c r="K236" s="1038"/>
      <c r="L236" s="1038"/>
      <c r="O236" s="1055">
        <v>2021</v>
      </c>
      <c r="P236" s="1056" t="s">
        <v>97881</v>
      </c>
      <c r="Q236" s="1055" t="s">
        <v>97887</v>
      </c>
      <c r="R236" s="1055" t="s">
        <v>2</v>
      </c>
      <c r="S236" s="1055" t="s">
        <v>2</v>
      </c>
      <c r="T236" s="1055" t="s">
        <v>97883</v>
      </c>
    </row>
    <row r="237" spans="4:20" ht="15.75">
      <c r="D237" s="928"/>
      <c r="E237" s="928"/>
      <c r="F237" s="928"/>
      <c r="G237" s="1038"/>
      <c r="H237" s="1038"/>
      <c r="I237" s="1038"/>
      <c r="J237" s="1038"/>
      <c r="K237" s="1038"/>
      <c r="L237" s="1038"/>
      <c r="O237" s="1055">
        <v>2022</v>
      </c>
      <c r="P237" s="1056" t="s">
        <v>97881</v>
      </c>
      <c r="Q237" s="1055" t="s">
        <v>97888</v>
      </c>
      <c r="R237" s="1055" t="s">
        <v>1</v>
      </c>
      <c r="S237" s="1055" t="s">
        <v>1</v>
      </c>
      <c r="T237" s="1055" t="s">
        <v>97883</v>
      </c>
    </row>
    <row r="238" spans="4:20" ht="15.75">
      <c r="D238" s="928"/>
      <c r="E238" s="928"/>
      <c r="F238" s="928"/>
      <c r="G238" s="1038"/>
      <c r="H238" s="1038"/>
      <c r="I238" s="1038"/>
      <c r="J238" s="1038"/>
      <c r="K238" s="1038"/>
      <c r="L238" s="1038"/>
      <c r="O238" s="1055">
        <v>2030</v>
      </c>
      <c r="P238" s="1056" t="s">
        <v>97881</v>
      </c>
      <c r="Q238" s="1055" t="s">
        <v>97889</v>
      </c>
      <c r="R238" s="1055" t="s">
        <v>2</v>
      </c>
      <c r="S238" s="1055" t="s">
        <v>2</v>
      </c>
      <c r="T238" s="1055" t="s">
        <v>97883</v>
      </c>
    </row>
    <row r="239" spans="4:20" ht="15.75">
      <c r="D239" s="928"/>
      <c r="E239" s="928"/>
      <c r="F239" s="928"/>
      <c r="G239" s="1038"/>
      <c r="H239" s="1038"/>
      <c r="I239" s="1038"/>
      <c r="J239" s="1038"/>
      <c r="K239" s="1038"/>
      <c r="L239" s="1038"/>
      <c r="O239" s="1055">
        <v>2041</v>
      </c>
      <c r="P239" s="1056" t="s">
        <v>97881</v>
      </c>
      <c r="Q239" s="1055" t="s">
        <v>97890</v>
      </c>
      <c r="R239" s="1055" t="s">
        <v>3</v>
      </c>
      <c r="S239" s="1055" t="s">
        <v>3</v>
      </c>
      <c r="T239" s="1055" t="s">
        <v>97883</v>
      </c>
    </row>
    <row r="240" spans="4:20" ht="15.75">
      <c r="D240" s="928"/>
      <c r="E240" s="928"/>
      <c r="F240" s="928"/>
      <c r="G240" s="1038"/>
      <c r="H240" s="1038"/>
      <c r="I240" s="1038"/>
      <c r="J240" s="1038"/>
      <c r="K240" s="1038"/>
      <c r="L240" s="1038"/>
      <c r="O240" s="1055">
        <v>2042</v>
      </c>
      <c r="P240" s="1056" t="s">
        <v>97881</v>
      </c>
      <c r="Q240" s="1055" t="s">
        <v>97891</v>
      </c>
      <c r="R240" s="1055" t="s">
        <v>97778</v>
      </c>
      <c r="S240" s="1055" t="s">
        <v>3</v>
      </c>
      <c r="T240" s="1055" t="s">
        <v>97883</v>
      </c>
    </row>
    <row r="241" spans="4:20" ht="15.75">
      <c r="D241" s="928"/>
      <c r="E241" s="928"/>
      <c r="F241" s="928"/>
      <c r="G241" s="1038"/>
      <c r="H241" s="1038"/>
      <c r="I241" s="1038"/>
      <c r="J241" s="1038"/>
      <c r="K241" s="1038"/>
      <c r="L241" s="1038"/>
      <c r="O241" s="1055">
        <v>2043</v>
      </c>
      <c r="P241" s="1056" t="s">
        <v>97881</v>
      </c>
      <c r="Q241" s="1055" t="s">
        <v>97892</v>
      </c>
      <c r="R241" s="1055" t="s">
        <v>2</v>
      </c>
      <c r="S241" s="1055" t="s">
        <v>2</v>
      </c>
      <c r="T241" s="1055" t="s">
        <v>97883</v>
      </c>
    </row>
    <row r="242" spans="4:20" ht="15.75">
      <c r="D242" s="928"/>
      <c r="E242" s="928"/>
      <c r="F242" s="928"/>
      <c r="G242" s="1038"/>
      <c r="H242" s="1038"/>
      <c r="I242" s="1038"/>
      <c r="J242" s="1038"/>
      <c r="K242" s="1038"/>
      <c r="L242" s="1038"/>
      <c r="O242" s="1055">
        <v>2044</v>
      </c>
      <c r="P242" s="1056" t="s">
        <v>97881</v>
      </c>
      <c r="Q242" s="1055" t="s">
        <v>97893</v>
      </c>
      <c r="R242" s="1055" t="s">
        <v>3</v>
      </c>
      <c r="S242" s="1055" t="s">
        <v>3</v>
      </c>
      <c r="T242" s="1055" t="s">
        <v>97883</v>
      </c>
    </row>
    <row r="243" spans="4:20" ht="15.75">
      <c r="D243" s="928"/>
      <c r="E243" s="928"/>
      <c r="F243" s="928"/>
      <c r="G243" s="1038"/>
      <c r="H243" s="1038"/>
      <c r="I243" s="1038"/>
      <c r="J243" s="1038"/>
      <c r="K243" s="1038"/>
      <c r="L243" s="1038"/>
      <c r="O243" s="1055">
        <v>2051</v>
      </c>
      <c r="P243" s="1056" t="s">
        <v>97881</v>
      </c>
      <c r="Q243" s="1055" t="s">
        <v>97894</v>
      </c>
      <c r="R243" s="1055" t="s">
        <v>97778</v>
      </c>
      <c r="S243" s="1055" t="s">
        <v>2</v>
      </c>
      <c r="T243" s="1055" t="s">
        <v>97883</v>
      </c>
    </row>
    <row r="244" spans="4:20" ht="15.75">
      <c r="D244" s="928"/>
      <c r="E244" s="928"/>
      <c r="F244" s="928"/>
      <c r="G244" s="1038"/>
      <c r="H244" s="1038"/>
      <c r="I244" s="1038"/>
      <c r="J244" s="1038"/>
      <c r="K244" s="1038"/>
      <c r="L244" s="1038"/>
      <c r="O244" s="1055">
        <v>2052</v>
      </c>
      <c r="P244" s="1056" t="s">
        <v>97881</v>
      </c>
      <c r="Q244" s="1055" t="s">
        <v>97895</v>
      </c>
      <c r="R244" s="1055" t="s">
        <v>2</v>
      </c>
      <c r="S244" s="1055" t="s">
        <v>2</v>
      </c>
      <c r="T244" s="1055" t="s">
        <v>97883</v>
      </c>
    </row>
    <row r="245" spans="4:20" ht="15.75">
      <c r="D245" s="928"/>
      <c r="E245" s="928"/>
      <c r="F245" s="928"/>
      <c r="G245" s="1038"/>
      <c r="H245" s="1038"/>
      <c r="I245" s="1038"/>
      <c r="J245" s="1038"/>
      <c r="K245" s="1038"/>
      <c r="L245" s="1038"/>
      <c r="O245" s="1055">
        <v>2060</v>
      </c>
      <c r="P245" s="1056" t="s">
        <v>97881</v>
      </c>
      <c r="Q245" s="1055" t="s">
        <v>97896</v>
      </c>
      <c r="R245" s="1055" t="s">
        <v>2</v>
      </c>
      <c r="S245" s="1055" t="s">
        <v>2</v>
      </c>
      <c r="T245" s="1055" t="s">
        <v>97883</v>
      </c>
    </row>
    <row r="246" spans="4:20" ht="15.75">
      <c r="D246" s="928"/>
      <c r="E246" s="928"/>
      <c r="F246" s="928"/>
      <c r="G246" s="1038"/>
      <c r="H246" s="1038"/>
      <c r="I246" s="1038"/>
      <c r="J246" s="1038"/>
      <c r="K246" s="1038"/>
      <c r="L246" s="1038"/>
      <c r="O246" s="1055">
        <v>2070</v>
      </c>
      <c r="P246" s="1056" t="s">
        <v>97881</v>
      </c>
      <c r="Q246" s="1055" t="s">
        <v>97897</v>
      </c>
      <c r="R246" s="1055" t="s">
        <v>0</v>
      </c>
      <c r="S246" s="1055" t="s">
        <v>0</v>
      </c>
      <c r="T246" s="1055" t="s">
        <v>97883</v>
      </c>
    </row>
    <row r="247" spans="4:20" ht="15.75">
      <c r="D247" s="928"/>
      <c r="E247" s="928"/>
      <c r="F247" s="928"/>
      <c r="G247" s="1038"/>
      <c r="H247" s="1038"/>
      <c r="I247" s="1038"/>
      <c r="J247" s="1038"/>
      <c r="K247" s="1038"/>
      <c r="L247" s="1038"/>
      <c r="O247" s="1055">
        <v>2081</v>
      </c>
      <c r="P247" s="1056" t="s">
        <v>97881</v>
      </c>
      <c r="Q247" s="1055" t="s">
        <v>97898</v>
      </c>
      <c r="R247" s="1055" t="s">
        <v>0</v>
      </c>
      <c r="S247" s="1055" t="s">
        <v>0</v>
      </c>
      <c r="T247" s="1055" t="s">
        <v>97883</v>
      </c>
    </row>
    <row r="248" spans="4:20" ht="15.75">
      <c r="D248" s="928"/>
      <c r="E248" s="928"/>
      <c r="F248" s="928"/>
      <c r="G248" s="1038"/>
      <c r="H248" s="1038"/>
      <c r="I248" s="1038"/>
      <c r="J248" s="1038"/>
      <c r="K248" s="1038"/>
      <c r="L248" s="1038"/>
      <c r="O248" s="1055">
        <v>2082</v>
      </c>
      <c r="P248" s="1056" t="s">
        <v>97881</v>
      </c>
      <c r="Q248" s="1055" t="s">
        <v>97899</v>
      </c>
      <c r="R248" s="1055" t="s">
        <v>1</v>
      </c>
      <c r="S248" s="1055" t="s">
        <v>1</v>
      </c>
      <c r="T248" s="1055" t="s">
        <v>97883</v>
      </c>
    </row>
    <row r="249" spans="4:20" ht="15.75">
      <c r="D249" s="928"/>
      <c r="E249" s="928"/>
      <c r="F249" s="928"/>
      <c r="G249" s="1038"/>
      <c r="H249" s="1038"/>
      <c r="I249" s="1038"/>
      <c r="J249" s="1038"/>
      <c r="K249" s="1038"/>
      <c r="L249" s="1038"/>
      <c r="O249" s="1055">
        <v>2090</v>
      </c>
      <c r="P249" s="1056" t="s">
        <v>97881</v>
      </c>
      <c r="Q249" s="1055" t="s">
        <v>97900</v>
      </c>
      <c r="R249" s="1055" t="s">
        <v>97727</v>
      </c>
      <c r="S249" s="1055" t="s">
        <v>97727</v>
      </c>
      <c r="T249" s="1055" t="s">
        <v>97883</v>
      </c>
    </row>
    <row r="250" spans="4:20" ht="15.75">
      <c r="D250" s="928"/>
      <c r="E250" s="928"/>
      <c r="F250" s="928"/>
      <c r="G250" s="1038"/>
      <c r="H250" s="1038"/>
      <c r="I250" s="1038"/>
      <c r="J250" s="1038"/>
      <c r="K250" s="1038"/>
      <c r="L250" s="1038"/>
      <c r="O250" s="1055">
        <v>2100</v>
      </c>
      <c r="P250" s="1056" t="s">
        <v>97881</v>
      </c>
      <c r="Q250" s="1055" t="s">
        <v>97901</v>
      </c>
      <c r="R250" s="1055" t="s">
        <v>97727</v>
      </c>
      <c r="S250" s="1055" t="s">
        <v>97727</v>
      </c>
      <c r="T250" s="1055" t="s">
        <v>97883</v>
      </c>
    </row>
    <row r="251" spans="4:20" ht="15.75">
      <c r="D251" s="928"/>
      <c r="E251" s="928"/>
      <c r="F251" s="928"/>
      <c r="G251" s="1038"/>
      <c r="H251" s="1038"/>
      <c r="I251" s="1038"/>
      <c r="J251" s="1038"/>
      <c r="K251" s="1038"/>
      <c r="L251" s="1038"/>
      <c r="O251" s="1055">
        <v>2110</v>
      </c>
      <c r="P251" s="1056" t="s">
        <v>97881</v>
      </c>
      <c r="Q251" s="1055" t="s">
        <v>97902</v>
      </c>
      <c r="R251" s="1055" t="s">
        <v>97727</v>
      </c>
      <c r="S251" s="1055" t="s">
        <v>97727</v>
      </c>
      <c r="T251" s="1055" t="s">
        <v>97883</v>
      </c>
    </row>
    <row r="252" spans="4:20" ht="15.75">
      <c r="D252" s="928"/>
      <c r="E252" s="928"/>
      <c r="F252" s="928"/>
      <c r="G252" s="1038"/>
      <c r="H252" s="1038"/>
      <c r="I252" s="1038"/>
      <c r="J252" s="1038"/>
      <c r="K252" s="1038"/>
      <c r="L252" s="1038"/>
      <c r="O252" s="1055">
        <v>2291</v>
      </c>
      <c r="P252" s="1056" t="s">
        <v>97881</v>
      </c>
      <c r="Q252" s="1055" t="s">
        <v>97903</v>
      </c>
      <c r="R252" s="1055" t="s">
        <v>3</v>
      </c>
      <c r="S252" s="1055" t="s">
        <v>3</v>
      </c>
      <c r="T252" s="1055" t="s">
        <v>97883</v>
      </c>
    </row>
    <row r="253" spans="4:20" ht="15.75">
      <c r="D253" s="928"/>
      <c r="E253" s="928"/>
      <c r="F253" s="928"/>
      <c r="G253" s="1038"/>
      <c r="H253" s="1038"/>
      <c r="I253" s="1038"/>
      <c r="J253" s="1038"/>
      <c r="K253" s="1038"/>
      <c r="L253" s="1038"/>
      <c r="O253" s="1055">
        <v>2292</v>
      </c>
      <c r="P253" s="1056" t="s">
        <v>97881</v>
      </c>
      <c r="Q253" s="1055" t="s">
        <v>97904</v>
      </c>
      <c r="R253" s="1055" t="s">
        <v>3</v>
      </c>
      <c r="S253" s="1055" t="s">
        <v>3</v>
      </c>
      <c r="T253" s="1055" t="s">
        <v>97883</v>
      </c>
    </row>
    <row r="254" spans="4:20" ht="15.75">
      <c r="D254" s="928"/>
      <c r="E254" s="928"/>
      <c r="F254" s="928"/>
      <c r="G254" s="1038"/>
      <c r="H254" s="1038"/>
      <c r="I254" s="1038"/>
      <c r="J254" s="1038"/>
      <c r="K254" s="1038"/>
      <c r="L254" s="1038"/>
      <c r="O254" s="1055">
        <v>2300</v>
      </c>
      <c r="P254" s="1056" t="s">
        <v>97881</v>
      </c>
      <c r="Q254" s="1055" t="s">
        <v>97905</v>
      </c>
      <c r="R254" s="1055" t="s">
        <v>97778</v>
      </c>
      <c r="S254" s="1055" t="s">
        <v>3</v>
      </c>
      <c r="T254" s="1055" t="s">
        <v>97883</v>
      </c>
    </row>
    <row r="255" spans="4:20" ht="15.75">
      <c r="D255" s="928"/>
      <c r="E255" s="928"/>
      <c r="F255" s="928"/>
      <c r="G255" s="1038"/>
      <c r="H255" s="1038"/>
      <c r="I255" s="1038"/>
      <c r="J255" s="1038"/>
      <c r="K255" s="1038"/>
      <c r="L255" s="1038"/>
      <c r="O255" s="1055">
        <v>2310</v>
      </c>
      <c r="P255" s="1056" t="s">
        <v>97881</v>
      </c>
      <c r="Q255" s="1055" t="s">
        <v>97906</v>
      </c>
      <c r="R255" s="1055" t="s">
        <v>3</v>
      </c>
      <c r="S255" s="1055" t="s">
        <v>3</v>
      </c>
      <c r="T255" s="1055" t="s">
        <v>97883</v>
      </c>
    </row>
    <row r="256" spans="4:20" ht="15.75">
      <c r="D256" s="928"/>
      <c r="E256" s="928"/>
      <c r="F256" s="928"/>
      <c r="G256" s="1038"/>
      <c r="H256" s="1038"/>
      <c r="I256" s="1038"/>
      <c r="J256" s="1038"/>
      <c r="K256" s="1038"/>
      <c r="L256" s="1038"/>
      <c r="O256" s="1055">
        <v>2311</v>
      </c>
      <c r="P256" s="1056" t="s">
        <v>97881</v>
      </c>
      <c r="Q256" s="1055" t="s">
        <v>97907</v>
      </c>
      <c r="R256" s="1055" t="s">
        <v>3</v>
      </c>
      <c r="S256" s="1055" t="s">
        <v>3</v>
      </c>
      <c r="T256" s="1055" t="s">
        <v>97883</v>
      </c>
    </row>
    <row r="257" spans="4:20" ht="15.75">
      <c r="D257" s="928"/>
      <c r="E257" s="928"/>
      <c r="F257" s="928"/>
      <c r="G257" s="1038"/>
      <c r="H257" s="1038"/>
      <c r="I257" s="1038"/>
      <c r="J257" s="1038"/>
      <c r="K257" s="1038"/>
      <c r="L257" s="1038"/>
      <c r="O257" s="1055">
        <v>2330</v>
      </c>
      <c r="P257" s="1056" t="s">
        <v>97881</v>
      </c>
      <c r="Q257" s="1055" t="s">
        <v>97908</v>
      </c>
      <c r="R257" s="1055" t="s">
        <v>3</v>
      </c>
      <c r="S257" s="1055" t="s">
        <v>3</v>
      </c>
      <c r="T257" s="1055" t="s">
        <v>97883</v>
      </c>
    </row>
    <row r="258" spans="4:20" ht="15.75">
      <c r="D258" s="928"/>
      <c r="E258" s="928"/>
      <c r="F258" s="928"/>
      <c r="G258" s="1038"/>
      <c r="H258" s="1038"/>
      <c r="I258" s="1038"/>
      <c r="J258" s="1038"/>
      <c r="K258" s="1038"/>
      <c r="L258" s="1038"/>
      <c r="O258" s="1055">
        <v>2331</v>
      </c>
      <c r="P258" s="1056" t="s">
        <v>97881</v>
      </c>
      <c r="Q258" s="1055" t="s">
        <v>97909</v>
      </c>
      <c r="R258" s="1055" t="s">
        <v>97727</v>
      </c>
      <c r="S258" s="1055" t="s">
        <v>97727</v>
      </c>
      <c r="T258" s="1055" t="s">
        <v>97883</v>
      </c>
    </row>
    <row r="259" spans="4:20" ht="15.75">
      <c r="D259" s="928"/>
      <c r="E259" s="928"/>
      <c r="F259" s="928"/>
      <c r="G259" s="1038"/>
      <c r="H259" s="1038"/>
      <c r="I259" s="1038"/>
      <c r="J259" s="1038"/>
      <c r="K259" s="1038"/>
      <c r="L259" s="1038"/>
      <c r="O259" s="1055">
        <v>2332</v>
      </c>
      <c r="P259" s="1056" t="s">
        <v>97881</v>
      </c>
      <c r="Q259" s="1055" t="s">
        <v>97910</v>
      </c>
      <c r="R259" s="1055" t="s">
        <v>3</v>
      </c>
      <c r="S259" s="1055" t="s">
        <v>3</v>
      </c>
      <c r="T259" s="1055" t="s">
        <v>97883</v>
      </c>
    </row>
    <row r="260" spans="4:20" ht="15.75">
      <c r="D260" s="928"/>
      <c r="E260" s="928"/>
      <c r="F260" s="928"/>
      <c r="G260" s="1038"/>
      <c r="H260" s="1038"/>
      <c r="I260" s="1038"/>
      <c r="J260" s="1038"/>
      <c r="K260" s="1038"/>
      <c r="L260" s="1038"/>
      <c r="O260" s="1055">
        <v>2351</v>
      </c>
      <c r="P260" s="1056" t="s">
        <v>97881</v>
      </c>
      <c r="Q260" s="1055" t="s">
        <v>97911</v>
      </c>
      <c r="R260" s="1055" t="s">
        <v>3</v>
      </c>
      <c r="S260" s="1055" t="s">
        <v>3</v>
      </c>
      <c r="T260" s="1055" t="s">
        <v>97883</v>
      </c>
    </row>
    <row r="261" spans="4:20" ht="15.75">
      <c r="D261" s="928"/>
      <c r="E261" s="928"/>
      <c r="F261" s="928"/>
      <c r="G261" s="1038"/>
      <c r="H261" s="1038"/>
      <c r="I261" s="1038"/>
      <c r="J261" s="1038"/>
      <c r="K261" s="1038"/>
      <c r="L261" s="1038"/>
      <c r="O261" s="1055">
        <v>2352</v>
      </c>
      <c r="P261" s="1056" t="s">
        <v>97881</v>
      </c>
      <c r="Q261" s="1055" t="s">
        <v>97912</v>
      </c>
      <c r="R261" s="1055" t="s">
        <v>3</v>
      </c>
      <c r="S261" s="1055" t="s">
        <v>3</v>
      </c>
      <c r="T261" s="1055" t="s">
        <v>97883</v>
      </c>
    </row>
    <row r="262" spans="4:20" ht="15.75">
      <c r="D262" s="928"/>
      <c r="E262" s="928"/>
      <c r="F262" s="928"/>
      <c r="G262" s="1038"/>
      <c r="H262" s="1038"/>
      <c r="I262" s="1038"/>
      <c r="J262" s="1038"/>
      <c r="K262" s="1038"/>
      <c r="L262" s="1038"/>
      <c r="O262" s="1055">
        <v>2353</v>
      </c>
      <c r="P262" s="1056" t="s">
        <v>97783</v>
      </c>
      <c r="Q262" s="1055" t="s">
        <v>97913</v>
      </c>
      <c r="R262" s="1055" t="s">
        <v>2</v>
      </c>
      <c r="S262" s="1055" t="s">
        <v>2</v>
      </c>
      <c r="T262" s="1055" t="s">
        <v>97871</v>
      </c>
    </row>
    <row r="263" spans="4:20" ht="15.75">
      <c r="D263" s="928"/>
      <c r="E263" s="928"/>
      <c r="F263" s="928"/>
      <c r="G263" s="1038"/>
      <c r="H263" s="1038"/>
      <c r="I263" s="1038"/>
      <c r="J263" s="1038"/>
      <c r="K263" s="1038"/>
      <c r="L263" s="1038"/>
      <c r="O263" s="1055">
        <v>2420</v>
      </c>
      <c r="P263" s="1056" t="s">
        <v>97881</v>
      </c>
      <c r="Q263" s="1055" t="s">
        <v>97914</v>
      </c>
      <c r="R263" s="1055" t="s">
        <v>97778</v>
      </c>
      <c r="S263" s="1055" t="s">
        <v>3</v>
      </c>
      <c r="T263" s="1055" t="s">
        <v>97883</v>
      </c>
    </row>
    <row r="264" spans="4:20" ht="15.75">
      <c r="D264" s="928"/>
      <c r="E264" s="928"/>
      <c r="F264" s="928"/>
      <c r="G264" s="1038"/>
      <c r="H264" s="1038"/>
      <c r="I264" s="1038"/>
      <c r="J264" s="1038"/>
      <c r="K264" s="1038"/>
      <c r="L264" s="1038"/>
      <c r="O264" s="1055">
        <v>2490</v>
      </c>
      <c r="P264" s="1056" t="s">
        <v>97881</v>
      </c>
      <c r="Q264" s="1055" t="s">
        <v>97915</v>
      </c>
      <c r="R264" s="1055" t="s">
        <v>3</v>
      </c>
      <c r="S264" s="1055" t="s">
        <v>3</v>
      </c>
      <c r="T264" s="1055" t="s">
        <v>97883</v>
      </c>
    </row>
    <row r="265" spans="4:20" ht="15.75">
      <c r="D265" s="928"/>
      <c r="E265" s="928"/>
      <c r="F265" s="928"/>
      <c r="G265" s="1038"/>
      <c r="H265" s="1038"/>
      <c r="I265" s="1038"/>
      <c r="J265" s="1038"/>
      <c r="K265" s="1038"/>
      <c r="L265" s="1038"/>
      <c r="O265" s="1055">
        <v>2491</v>
      </c>
      <c r="P265" s="1056" t="s">
        <v>97881</v>
      </c>
      <c r="Q265" s="1055" t="s">
        <v>97916</v>
      </c>
      <c r="R265" s="1055" t="s">
        <v>2</v>
      </c>
      <c r="S265" s="1055" t="s">
        <v>2</v>
      </c>
      <c r="T265" s="1055" t="s">
        <v>97883</v>
      </c>
    </row>
    <row r="266" spans="4:20" ht="15.75">
      <c r="D266" s="928"/>
      <c r="E266" s="928"/>
      <c r="F266" s="928"/>
      <c r="G266" s="1038"/>
      <c r="H266" s="1038"/>
      <c r="I266" s="1038"/>
      <c r="J266" s="1038"/>
      <c r="K266" s="1038"/>
      <c r="L266" s="1038"/>
      <c r="O266" s="1055">
        <v>2492</v>
      </c>
      <c r="P266" s="1056" t="s">
        <v>97881</v>
      </c>
      <c r="Q266" s="1055" t="s">
        <v>97917</v>
      </c>
      <c r="R266" s="1055" t="s">
        <v>97778</v>
      </c>
      <c r="S266" s="1055" t="s">
        <v>2</v>
      </c>
      <c r="T266" s="1055" t="s">
        <v>97883</v>
      </c>
    </row>
    <row r="267" spans="4:20" ht="15.75">
      <c r="D267" s="928"/>
      <c r="E267" s="928"/>
      <c r="F267" s="928"/>
      <c r="G267" s="1038"/>
      <c r="H267" s="1038"/>
      <c r="I267" s="1038"/>
      <c r="J267" s="1038"/>
      <c r="K267" s="1038"/>
      <c r="L267" s="1038"/>
      <c r="O267" s="1055">
        <v>2493</v>
      </c>
      <c r="P267" s="1056" t="s">
        <v>97881</v>
      </c>
      <c r="Q267" s="1055" t="s">
        <v>97918</v>
      </c>
      <c r="R267" s="1055" t="s">
        <v>3</v>
      </c>
      <c r="S267" s="1055" t="s">
        <v>3</v>
      </c>
      <c r="T267" s="1055" t="s">
        <v>97883</v>
      </c>
    </row>
    <row r="268" spans="4:20" ht="15.75">
      <c r="D268" s="928"/>
      <c r="E268" s="928"/>
      <c r="F268" s="928"/>
      <c r="G268" s="1038"/>
      <c r="H268" s="1038"/>
      <c r="I268" s="1038"/>
      <c r="J268" s="1038"/>
      <c r="K268" s="1038"/>
      <c r="L268" s="1038"/>
      <c r="O268" s="1055">
        <v>2494</v>
      </c>
      <c r="P268" s="1056" t="s">
        <v>97881</v>
      </c>
      <c r="Q268" s="1055" t="s">
        <v>97919</v>
      </c>
      <c r="R268" s="1055" t="s">
        <v>3</v>
      </c>
      <c r="S268" s="1055" t="s">
        <v>3</v>
      </c>
      <c r="T268" s="1055" t="s">
        <v>97883</v>
      </c>
    </row>
    <row r="269" spans="4:20" ht="15.75">
      <c r="D269" s="928"/>
      <c r="E269" s="928"/>
      <c r="F269" s="928"/>
      <c r="G269" s="1038"/>
      <c r="H269" s="1038"/>
      <c r="I269" s="1038"/>
      <c r="J269" s="1038"/>
      <c r="K269" s="1038"/>
      <c r="L269" s="1038"/>
      <c r="O269" s="1055">
        <v>2495</v>
      </c>
      <c r="P269" s="1056" t="s">
        <v>97881</v>
      </c>
      <c r="Q269" s="1055" t="s">
        <v>97920</v>
      </c>
      <c r="R269" s="1055" t="s">
        <v>3</v>
      </c>
      <c r="S269" s="1055" t="s">
        <v>3</v>
      </c>
      <c r="T269" s="1055" t="s">
        <v>97883</v>
      </c>
    </row>
    <row r="270" spans="4:20" ht="15.75">
      <c r="D270" s="928"/>
      <c r="E270" s="928"/>
      <c r="F270" s="928"/>
      <c r="G270" s="1038"/>
      <c r="H270" s="1038"/>
      <c r="I270" s="1038"/>
      <c r="J270" s="1038"/>
      <c r="K270" s="1038"/>
      <c r="L270" s="1038"/>
      <c r="O270" s="1055">
        <v>2591</v>
      </c>
      <c r="P270" s="1056" t="s">
        <v>97881</v>
      </c>
      <c r="Q270" s="1055" t="s">
        <v>97921</v>
      </c>
      <c r="R270" s="1055" t="s">
        <v>2</v>
      </c>
      <c r="S270" s="1055" t="s">
        <v>2</v>
      </c>
      <c r="T270" s="1055" t="s">
        <v>97883</v>
      </c>
    </row>
    <row r="271" spans="4:20" ht="15.75">
      <c r="D271" s="928"/>
      <c r="E271" s="928"/>
      <c r="F271" s="928"/>
      <c r="G271" s="1038"/>
      <c r="H271" s="1038"/>
      <c r="I271" s="1038"/>
      <c r="J271" s="1038"/>
      <c r="K271" s="1038"/>
      <c r="L271" s="1038"/>
      <c r="O271" s="1055">
        <v>2592</v>
      </c>
      <c r="P271" s="1056" t="s">
        <v>97881</v>
      </c>
      <c r="Q271" s="1055" t="s">
        <v>97922</v>
      </c>
      <c r="R271" s="1055" t="s">
        <v>97778</v>
      </c>
      <c r="S271" s="1055" t="s">
        <v>3</v>
      </c>
      <c r="T271" s="1055" t="s">
        <v>97883</v>
      </c>
    </row>
    <row r="272" spans="4:20" ht="15.75">
      <c r="D272" s="928"/>
      <c r="E272" s="928"/>
      <c r="F272" s="928"/>
      <c r="G272" s="1038"/>
      <c r="H272" s="1038"/>
      <c r="I272" s="1038"/>
      <c r="J272" s="1038"/>
      <c r="K272" s="1038"/>
      <c r="L272" s="1038"/>
      <c r="O272" s="1055">
        <v>2620</v>
      </c>
      <c r="P272" s="1056" t="s">
        <v>97881</v>
      </c>
      <c r="Q272" s="1055" t="s">
        <v>97923</v>
      </c>
      <c r="R272" s="1055" t="s">
        <v>3</v>
      </c>
      <c r="S272" s="1055" t="s">
        <v>3</v>
      </c>
      <c r="T272" s="1055" t="s">
        <v>97883</v>
      </c>
    </row>
    <row r="273" spans="4:20" ht="15.75">
      <c r="D273" s="928"/>
      <c r="E273" s="928"/>
      <c r="F273" s="928"/>
      <c r="G273" s="1038"/>
      <c r="H273" s="1038"/>
      <c r="I273" s="1038"/>
      <c r="J273" s="1038"/>
      <c r="K273" s="1038"/>
      <c r="L273" s="1038"/>
      <c r="O273" s="1055">
        <v>2631</v>
      </c>
      <c r="P273" s="1056" t="s">
        <v>97881</v>
      </c>
      <c r="Q273" s="1055" t="s">
        <v>97924</v>
      </c>
      <c r="R273" s="1055" t="s">
        <v>2</v>
      </c>
      <c r="S273" s="1055" t="s">
        <v>2</v>
      </c>
      <c r="T273" s="1055" t="s">
        <v>97883</v>
      </c>
    </row>
    <row r="274" spans="4:20" ht="15.75">
      <c r="D274" s="928"/>
      <c r="E274" s="928"/>
      <c r="F274" s="928"/>
      <c r="G274" s="1038"/>
      <c r="H274" s="1038"/>
      <c r="I274" s="1038"/>
      <c r="J274" s="1038"/>
      <c r="K274" s="1038"/>
      <c r="L274" s="1038"/>
      <c r="O274" s="1055">
        <v>2632</v>
      </c>
      <c r="P274" s="1056" t="s">
        <v>97881</v>
      </c>
      <c r="Q274" s="1055" t="s">
        <v>97925</v>
      </c>
      <c r="R274" s="1055" t="s">
        <v>2</v>
      </c>
      <c r="S274" s="1055" t="s">
        <v>2</v>
      </c>
      <c r="T274" s="1055" t="s">
        <v>97883</v>
      </c>
    </row>
    <row r="275" spans="4:20" ht="15.75">
      <c r="D275" s="928"/>
      <c r="E275" s="928"/>
      <c r="F275" s="928"/>
      <c r="G275" s="1038"/>
      <c r="H275" s="1038"/>
      <c r="I275" s="1038"/>
      <c r="J275" s="1038"/>
      <c r="K275" s="1038"/>
      <c r="L275" s="1038"/>
      <c r="O275" s="1055">
        <v>2633</v>
      </c>
      <c r="P275" s="1056" t="s">
        <v>97881</v>
      </c>
      <c r="Q275" s="1055" t="s">
        <v>97926</v>
      </c>
      <c r="R275" s="1055" t="s">
        <v>2</v>
      </c>
      <c r="S275" s="1055" t="s">
        <v>2</v>
      </c>
      <c r="T275" s="1055" t="s">
        <v>97883</v>
      </c>
    </row>
    <row r="276" spans="4:20" ht="15.75">
      <c r="D276" s="928"/>
      <c r="E276" s="928"/>
      <c r="F276" s="928"/>
      <c r="G276" s="1038"/>
      <c r="H276" s="1038"/>
      <c r="I276" s="1038"/>
      <c r="J276" s="1038"/>
      <c r="K276" s="1038"/>
      <c r="L276" s="1038"/>
      <c r="O276" s="1055">
        <v>2710</v>
      </c>
      <c r="P276" s="1056" t="s">
        <v>97881</v>
      </c>
      <c r="Q276" s="1055" t="s">
        <v>97927</v>
      </c>
      <c r="R276" s="1055" t="s">
        <v>2</v>
      </c>
      <c r="S276" s="1055" t="s">
        <v>2</v>
      </c>
      <c r="T276" s="1055" t="s">
        <v>97883</v>
      </c>
    </row>
    <row r="277" spans="4:20" ht="15.75">
      <c r="D277" s="928"/>
      <c r="E277" s="928"/>
      <c r="F277" s="928"/>
      <c r="G277" s="1038"/>
      <c r="H277" s="1038"/>
      <c r="I277" s="1038"/>
      <c r="J277" s="1038"/>
      <c r="K277" s="1038"/>
      <c r="L277" s="1038"/>
      <c r="O277" s="1055">
        <v>2750</v>
      </c>
      <c r="P277" s="1056" t="s">
        <v>97881</v>
      </c>
      <c r="Q277" s="1055" t="s">
        <v>97928</v>
      </c>
      <c r="R277" s="1055" t="s">
        <v>2</v>
      </c>
      <c r="S277" s="1055" t="s">
        <v>2</v>
      </c>
      <c r="T277" s="1055" t="s">
        <v>97883</v>
      </c>
    </row>
    <row r="278" spans="4:20" ht="15.75">
      <c r="D278" s="928"/>
      <c r="E278" s="928"/>
      <c r="F278" s="928"/>
      <c r="G278" s="1038"/>
      <c r="H278" s="1038"/>
      <c r="I278" s="1038"/>
      <c r="J278" s="1038"/>
      <c r="K278" s="1038"/>
      <c r="L278" s="1038"/>
      <c r="O278" s="1055">
        <v>2811</v>
      </c>
      <c r="P278" s="1056" t="s">
        <v>97881</v>
      </c>
      <c r="Q278" s="1055" t="s">
        <v>97929</v>
      </c>
      <c r="R278" s="1055" t="s">
        <v>97727</v>
      </c>
      <c r="S278" s="1055" t="s">
        <v>97727</v>
      </c>
      <c r="T278" s="1055" t="s">
        <v>97883</v>
      </c>
    </row>
    <row r="279" spans="4:20" ht="15.75">
      <c r="D279" s="928"/>
      <c r="E279" s="928"/>
      <c r="F279" s="928"/>
      <c r="G279" s="1038"/>
      <c r="H279" s="1038"/>
      <c r="I279" s="1038"/>
      <c r="J279" s="1038"/>
      <c r="K279" s="1038"/>
      <c r="L279" s="1038"/>
      <c r="O279" s="1055">
        <v>2812</v>
      </c>
      <c r="P279" s="1056" t="s">
        <v>97881</v>
      </c>
      <c r="Q279" s="1055" t="s">
        <v>97930</v>
      </c>
      <c r="R279" s="1055" t="s">
        <v>97778</v>
      </c>
      <c r="S279" s="1055" t="s">
        <v>3</v>
      </c>
      <c r="T279" s="1055" t="s">
        <v>97883</v>
      </c>
    </row>
    <row r="280" spans="4:20" ht="15.75">
      <c r="D280" s="928"/>
      <c r="E280" s="928"/>
      <c r="F280" s="928"/>
      <c r="G280" s="1038"/>
      <c r="H280" s="1038"/>
      <c r="I280" s="1038"/>
      <c r="J280" s="1038"/>
      <c r="K280" s="1038"/>
      <c r="L280" s="1038"/>
      <c r="O280" s="1055">
        <v>2813</v>
      </c>
      <c r="P280" s="1056" t="s">
        <v>97881</v>
      </c>
      <c r="Q280" s="1055" t="s">
        <v>97931</v>
      </c>
      <c r="R280" s="1055" t="s">
        <v>97727</v>
      </c>
      <c r="S280" s="1055" t="s">
        <v>97727</v>
      </c>
      <c r="T280" s="1055" t="s">
        <v>97883</v>
      </c>
    </row>
    <row r="281" spans="4:20" ht="15.75">
      <c r="D281" s="928"/>
      <c r="E281" s="928"/>
      <c r="F281" s="928"/>
      <c r="G281" s="1038"/>
      <c r="H281" s="1038"/>
      <c r="I281" s="1038"/>
      <c r="J281" s="1038"/>
      <c r="K281" s="1038"/>
      <c r="L281" s="1038"/>
      <c r="O281" s="1055">
        <v>2814</v>
      </c>
      <c r="P281" s="1056" t="s">
        <v>97881</v>
      </c>
      <c r="Q281" s="1055" t="s">
        <v>97932</v>
      </c>
      <c r="R281" s="1055" t="s">
        <v>97727</v>
      </c>
      <c r="S281" s="1055" t="s">
        <v>97727</v>
      </c>
      <c r="T281" s="1055" t="s">
        <v>97883</v>
      </c>
    </row>
    <row r="282" spans="4:20" ht="15.75">
      <c r="D282" s="928"/>
      <c r="E282" s="928"/>
      <c r="F282" s="928"/>
      <c r="G282" s="1038"/>
      <c r="H282" s="1038"/>
      <c r="I282" s="1038"/>
      <c r="J282" s="1038"/>
      <c r="K282" s="1038"/>
      <c r="L282" s="1038"/>
      <c r="O282" s="1055">
        <v>2815</v>
      </c>
      <c r="P282" s="1056" t="s">
        <v>97881</v>
      </c>
      <c r="Q282" s="1055" t="s">
        <v>97933</v>
      </c>
      <c r="R282" s="1055" t="s">
        <v>97727</v>
      </c>
      <c r="S282" s="1055" t="s">
        <v>97727</v>
      </c>
      <c r="T282" s="1055" t="s">
        <v>97883</v>
      </c>
    </row>
    <row r="283" spans="4:20" ht="15.75">
      <c r="D283" s="928"/>
      <c r="E283" s="928"/>
      <c r="F283" s="928"/>
      <c r="G283" s="1038"/>
      <c r="H283" s="1038"/>
      <c r="I283" s="1038"/>
      <c r="J283" s="1038"/>
      <c r="K283" s="1038"/>
      <c r="L283" s="1038"/>
      <c r="O283" s="1055">
        <v>2816</v>
      </c>
      <c r="P283" s="1056" t="s">
        <v>97881</v>
      </c>
      <c r="Q283" s="1055" t="s">
        <v>97934</v>
      </c>
      <c r="R283" s="1055" t="s">
        <v>2</v>
      </c>
      <c r="S283" s="1055" t="s">
        <v>2</v>
      </c>
      <c r="T283" s="1055" t="s">
        <v>97883</v>
      </c>
    </row>
    <row r="284" spans="4:20" ht="15.75">
      <c r="D284" s="928"/>
      <c r="E284" s="928"/>
      <c r="F284" s="928"/>
      <c r="G284" s="1038"/>
      <c r="H284" s="1038"/>
      <c r="I284" s="1038"/>
      <c r="J284" s="1038"/>
      <c r="K284" s="1038"/>
      <c r="L284" s="1038"/>
      <c r="O284" s="1055">
        <v>2817</v>
      </c>
      <c r="P284" s="1056" t="s">
        <v>97881</v>
      </c>
      <c r="Q284" s="1055" t="s">
        <v>97935</v>
      </c>
      <c r="R284" s="1055" t="s">
        <v>3</v>
      </c>
      <c r="S284" s="1055" t="s">
        <v>3</v>
      </c>
      <c r="T284" s="1055" t="s">
        <v>97883</v>
      </c>
    </row>
    <row r="285" spans="4:20" ht="15.75">
      <c r="D285" s="928"/>
      <c r="E285" s="928"/>
      <c r="F285" s="928"/>
      <c r="G285" s="1038"/>
      <c r="H285" s="1038"/>
      <c r="I285" s="1038"/>
      <c r="J285" s="1038"/>
      <c r="K285" s="1038"/>
      <c r="L285" s="1038"/>
      <c r="O285" s="1055">
        <v>2820</v>
      </c>
      <c r="P285" s="1056" t="s">
        <v>97881</v>
      </c>
      <c r="Q285" s="1055" t="s">
        <v>97936</v>
      </c>
      <c r="R285" s="1055" t="s">
        <v>3</v>
      </c>
      <c r="S285" s="1055" t="s">
        <v>3</v>
      </c>
      <c r="T285" s="1055" t="s">
        <v>97883</v>
      </c>
    </row>
    <row r="286" spans="4:20" ht="15.75">
      <c r="D286" s="928"/>
      <c r="E286" s="928"/>
      <c r="F286" s="928"/>
      <c r="G286" s="1038"/>
      <c r="H286" s="1038"/>
      <c r="I286" s="1038"/>
      <c r="J286" s="1038"/>
      <c r="K286" s="1038"/>
      <c r="L286" s="1038"/>
      <c r="O286" s="1055">
        <v>2832</v>
      </c>
      <c r="P286" s="1056" t="s">
        <v>97881</v>
      </c>
      <c r="Q286" s="1055" t="s">
        <v>97937</v>
      </c>
      <c r="R286" s="1055" t="s">
        <v>1</v>
      </c>
      <c r="S286" s="1055" t="s">
        <v>1</v>
      </c>
      <c r="T286" s="1055" t="s">
        <v>97883</v>
      </c>
    </row>
    <row r="287" spans="4:20" ht="15.75">
      <c r="D287" s="928"/>
      <c r="E287" s="928"/>
      <c r="F287" s="928"/>
      <c r="G287" s="1038"/>
      <c r="H287" s="1038"/>
      <c r="I287" s="1038"/>
      <c r="J287" s="1038"/>
      <c r="K287" s="1038"/>
      <c r="L287" s="1038"/>
      <c r="O287" s="1055">
        <v>2833</v>
      </c>
      <c r="P287" s="1056" t="s">
        <v>97881</v>
      </c>
      <c r="Q287" s="1055" t="s">
        <v>97938</v>
      </c>
      <c r="R287" s="1055" t="s">
        <v>0</v>
      </c>
      <c r="S287" s="1055" t="s">
        <v>0</v>
      </c>
      <c r="T287" s="1055" t="s">
        <v>97883</v>
      </c>
    </row>
    <row r="288" spans="4:20" ht="15.75">
      <c r="D288" s="928"/>
      <c r="E288" s="928"/>
      <c r="F288" s="928"/>
      <c r="G288" s="1038"/>
      <c r="H288" s="1038"/>
      <c r="I288" s="1038"/>
      <c r="J288" s="1038"/>
      <c r="K288" s="1038"/>
      <c r="L288" s="1038"/>
      <c r="O288" s="1055">
        <v>2834</v>
      </c>
      <c r="P288" s="1056" t="s">
        <v>97881</v>
      </c>
      <c r="Q288" s="1055" t="s">
        <v>97939</v>
      </c>
      <c r="R288" s="1055" t="s">
        <v>0</v>
      </c>
      <c r="S288" s="1055" t="s">
        <v>0</v>
      </c>
      <c r="T288" s="1055" t="s">
        <v>97883</v>
      </c>
    </row>
    <row r="289" spans="4:20" ht="15.75">
      <c r="D289" s="928"/>
      <c r="E289" s="928"/>
      <c r="F289" s="928"/>
      <c r="G289" s="1038"/>
      <c r="H289" s="1038"/>
      <c r="I289" s="1038"/>
      <c r="J289" s="1038"/>
      <c r="K289" s="1038"/>
      <c r="L289" s="1038"/>
      <c r="O289" s="1055">
        <v>2835</v>
      </c>
      <c r="P289" s="1056" t="s">
        <v>97881</v>
      </c>
      <c r="Q289" s="1055" t="s">
        <v>97940</v>
      </c>
      <c r="R289" s="1055" t="s">
        <v>0</v>
      </c>
      <c r="S289" s="1055" t="s">
        <v>0</v>
      </c>
      <c r="T289" s="1055" t="s">
        <v>97883</v>
      </c>
    </row>
    <row r="290" spans="4:20" ht="15.75">
      <c r="D290" s="928"/>
      <c r="E290" s="928"/>
      <c r="F290" s="928"/>
      <c r="G290" s="1038"/>
      <c r="H290" s="1038"/>
      <c r="I290" s="1038"/>
      <c r="J290" s="1038"/>
      <c r="K290" s="1038"/>
      <c r="L290" s="1038"/>
      <c r="O290" s="1055">
        <v>2840</v>
      </c>
      <c r="P290" s="1056" t="s">
        <v>97881</v>
      </c>
      <c r="Q290" s="1055" t="s">
        <v>97941</v>
      </c>
      <c r="R290" s="1055" t="s">
        <v>3</v>
      </c>
      <c r="S290" s="1055" t="s">
        <v>3</v>
      </c>
      <c r="T290" s="1055" t="s">
        <v>97883</v>
      </c>
    </row>
    <row r="291" spans="4:20" ht="15.75">
      <c r="D291" s="928"/>
      <c r="E291" s="928"/>
      <c r="F291" s="928"/>
      <c r="G291" s="1038"/>
      <c r="H291" s="1038"/>
      <c r="I291" s="1038"/>
      <c r="J291" s="1038"/>
      <c r="K291" s="1038"/>
      <c r="L291" s="1038"/>
      <c r="O291" s="1055">
        <v>2850</v>
      </c>
      <c r="P291" s="1056" t="s">
        <v>97881</v>
      </c>
      <c r="Q291" s="1055" t="s">
        <v>97942</v>
      </c>
      <c r="R291" s="1055" t="s">
        <v>97727</v>
      </c>
      <c r="S291" s="1055" t="s">
        <v>97727</v>
      </c>
      <c r="T291" s="1055" t="s">
        <v>97883</v>
      </c>
    </row>
    <row r="292" spans="4:20" ht="15.75">
      <c r="D292" s="928"/>
      <c r="E292" s="928"/>
      <c r="F292" s="928"/>
      <c r="G292" s="1038"/>
      <c r="H292" s="1038"/>
      <c r="I292" s="1038"/>
      <c r="J292" s="1038"/>
      <c r="K292" s="1038"/>
      <c r="L292" s="1038"/>
      <c r="O292" s="1055">
        <v>2860</v>
      </c>
      <c r="P292" s="1056" t="s">
        <v>97881</v>
      </c>
      <c r="Q292" s="1055" t="s">
        <v>97943</v>
      </c>
      <c r="R292" s="1055" t="s">
        <v>97727</v>
      </c>
      <c r="S292" s="1055" t="s">
        <v>97727</v>
      </c>
      <c r="T292" s="1055" t="s">
        <v>97883</v>
      </c>
    </row>
    <row r="293" spans="4:20" ht="15.75">
      <c r="D293" s="928"/>
      <c r="E293" s="928"/>
      <c r="F293" s="928"/>
      <c r="G293" s="1038"/>
      <c r="H293" s="1038"/>
      <c r="I293" s="1038"/>
      <c r="J293" s="1038"/>
      <c r="K293" s="1038"/>
      <c r="L293" s="1038"/>
      <c r="O293" s="1055">
        <v>2871</v>
      </c>
      <c r="P293" s="1056" t="s">
        <v>97881</v>
      </c>
      <c r="Q293" s="1055" t="s">
        <v>97944</v>
      </c>
      <c r="R293" s="1055" t="s">
        <v>97727</v>
      </c>
      <c r="S293" s="1055" t="s">
        <v>97727</v>
      </c>
      <c r="T293" s="1055" t="s">
        <v>97883</v>
      </c>
    </row>
    <row r="294" spans="4:20" ht="15.75">
      <c r="D294" s="928"/>
      <c r="E294" s="928"/>
      <c r="F294" s="928"/>
      <c r="G294" s="1038"/>
      <c r="H294" s="1038"/>
      <c r="I294" s="1038"/>
      <c r="J294" s="1038"/>
      <c r="K294" s="1038"/>
      <c r="L294" s="1038"/>
      <c r="O294" s="1055">
        <v>2872</v>
      </c>
      <c r="P294" s="1056" t="s">
        <v>97881</v>
      </c>
      <c r="Q294" s="1055" t="s">
        <v>97945</v>
      </c>
      <c r="R294" s="1055" t="s">
        <v>3</v>
      </c>
      <c r="S294" s="1055" t="s">
        <v>3</v>
      </c>
      <c r="T294" s="1055" t="s">
        <v>97883</v>
      </c>
    </row>
    <row r="295" spans="4:20" ht="15.75">
      <c r="D295" s="928"/>
      <c r="E295" s="928"/>
      <c r="F295" s="928"/>
      <c r="G295" s="1038"/>
      <c r="H295" s="1038"/>
      <c r="I295" s="1038"/>
      <c r="J295" s="1038"/>
      <c r="K295" s="1038"/>
      <c r="L295" s="1038"/>
      <c r="O295" s="1055">
        <v>2873</v>
      </c>
      <c r="P295" s="1056" t="s">
        <v>97881</v>
      </c>
      <c r="Q295" s="1055" t="s">
        <v>97946</v>
      </c>
      <c r="R295" s="1055" t="s">
        <v>3</v>
      </c>
      <c r="S295" s="1055" t="s">
        <v>3</v>
      </c>
      <c r="T295" s="1055" t="s">
        <v>97883</v>
      </c>
    </row>
    <row r="296" spans="4:20" ht="15.75">
      <c r="D296" s="928"/>
      <c r="E296" s="928"/>
      <c r="F296" s="928"/>
      <c r="G296" s="1038"/>
      <c r="H296" s="1038"/>
      <c r="I296" s="1038"/>
      <c r="J296" s="1038"/>
      <c r="K296" s="1038"/>
      <c r="L296" s="1038"/>
      <c r="O296" s="1055">
        <v>2875</v>
      </c>
      <c r="P296" s="1056" t="s">
        <v>97881</v>
      </c>
      <c r="Q296" s="1055" t="s">
        <v>97947</v>
      </c>
      <c r="R296" s="1055" t="s">
        <v>97778</v>
      </c>
      <c r="S296" s="1055" t="s">
        <v>2</v>
      </c>
      <c r="T296" s="1055" t="s">
        <v>97883</v>
      </c>
    </row>
    <row r="297" spans="4:20" ht="15.75">
      <c r="D297" s="928"/>
      <c r="E297" s="928"/>
      <c r="F297" s="928"/>
      <c r="G297" s="1038"/>
      <c r="H297" s="1038"/>
      <c r="I297" s="1038"/>
      <c r="J297" s="1038"/>
      <c r="K297" s="1038"/>
      <c r="L297" s="1038"/>
      <c r="O297" s="1055">
        <v>2876</v>
      </c>
      <c r="P297" s="1056" t="s">
        <v>97881</v>
      </c>
      <c r="Q297" s="1055" t="s">
        <v>97948</v>
      </c>
      <c r="R297" s="1055" t="s">
        <v>97778</v>
      </c>
      <c r="S297" s="1055" t="s">
        <v>2</v>
      </c>
      <c r="T297" s="1055" t="s">
        <v>97883</v>
      </c>
    </row>
    <row r="298" spans="4:20" ht="15.75">
      <c r="D298" s="928"/>
      <c r="E298" s="928"/>
      <c r="F298" s="928"/>
      <c r="G298" s="1038"/>
      <c r="H298" s="1038"/>
      <c r="I298" s="1038"/>
      <c r="J298" s="1038"/>
      <c r="K298" s="1038"/>
      <c r="L298" s="1038"/>
      <c r="O298" s="1055">
        <v>2877</v>
      </c>
      <c r="P298" s="1056" t="s">
        <v>97881</v>
      </c>
      <c r="Q298" s="1055" t="s">
        <v>97949</v>
      </c>
      <c r="R298" s="1055" t="s">
        <v>97778</v>
      </c>
      <c r="S298" s="1055" t="s">
        <v>3</v>
      </c>
      <c r="T298" s="1055" t="s">
        <v>97883</v>
      </c>
    </row>
    <row r="299" spans="4:20" ht="15.75">
      <c r="D299" s="928"/>
      <c r="E299" s="928"/>
      <c r="F299" s="928"/>
      <c r="G299" s="1038"/>
      <c r="H299" s="1038"/>
      <c r="I299" s="1038"/>
      <c r="J299" s="1038"/>
      <c r="K299" s="1038"/>
      <c r="L299" s="1038"/>
      <c r="O299" s="1055">
        <v>2950</v>
      </c>
      <c r="P299" s="1056" t="s">
        <v>97881</v>
      </c>
      <c r="Q299" s="1055" t="s">
        <v>97950</v>
      </c>
      <c r="R299" s="1055" t="s">
        <v>2</v>
      </c>
      <c r="S299" s="1055" t="s">
        <v>2</v>
      </c>
      <c r="T299" s="1055" t="s">
        <v>97883</v>
      </c>
    </row>
    <row r="300" spans="4:20" ht="15.75">
      <c r="D300" s="928"/>
      <c r="E300" s="928"/>
      <c r="F300" s="928"/>
      <c r="G300" s="1038"/>
      <c r="H300" s="1038"/>
      <c r="I300" s="1038"/>
      <c r="J300" s="1038"/>
      <c r="K300" s="1038"/>
      <c r="L300" s="1038"/>
      <c r="O300" s="1055">
        <v>2981</v>
      </c>
      <c r="P300" s="1056" t="s">
        <v>97881</v>
      </c>
      <c r="Q300" s="1055" t="s">
        <v>97951</v>
      </c>
      <c r="R300" s="1055" t="s">
        <v>97727</v>
      </c>
      <c r="S300" s="1055" t="s">
        <v>97727</v>
      </c>
      <c r="T300" s="1055" t="s">
        <v>97883</v>
      </c>
    </row>
    <row r="301" spans="4:20" ht="15.75">
      <c r="D301" s="928"/>
      <c r="E301" s="928"/>
      <c r="F301" s="928"/>
      <c r="G301" s="1038"/>
      <c r="H301" s="1038"/>
      <c r="I301" s="1038"/>
      <c r="J301" s="1038"/>
      <c r="K301" s="1038"/>
      <c r="L301" s="1038"/>
      <c r="O301" s="1055">
        <v>2982</v>
      </c>
      <c r="P301" s="1056" t="s">
        <v>97881</v>
      </c>
      <c r="Q301" s="1055" t="s">
        <v>97952</v>
      </c>
      <c r="R301" s="1055" t="s">
        <v>3</v>
      </c>
      <c r="S301" s="1055" t="s">
        <v>3</v>
      </c>
      <c r="T301" s="1055" t="s">
        <v>97883</v>
      </c>
    </row>
    <row r="302" spans="4:20" ht="15.75">
      <c r="D302" s="928"/>
      <c r="E302" s="928"/>
      <c r="F302" s="928"/>
      <c r="G302" s="1038"/>
      <c r="H302" s="1038"/>
      <c r="I302" s="1038"/>
      <c r="J302" s="1038"/>
      <c r="K302" s="1038"/>
      <c r="L302" s="1038"/>
      <c r="O302" s="1055">
        <v>2990</v>
      </c>
      <c r="P302" s="1056" t="s">
        <v>97881</v>
      </c>
      <c r="Q302" s="1055" t="s">
        <v>97953</v>
      </c>
      <c r="R302" s="1055" t="s">
        <v>3</v>
      </c>
      <c r="S302" s="1055" t="s">
        <v>3</v>
      </c>
      <c r="T302" s="1055" t="s">
        <v>97883</v>
      </c>
    </row>
    <row r="303" spans="4:20" ht="15.75">
      <c r="D303" s="928"/>
      <c r="E303" s="928"/>
      <c r="F303" s="928"/>
      <c r="G303" s="1038"/>
      <c r="H303" s="1038"/>
      <c r="I303" s="1038"/>
      <c r="J303" s="1038"/>
      <c r="K303" s="1038"/>
      <c r="L303" s="1038"/>
      <c r="O303" s="1055">
        <v>3062</v>
      </c>
      <c r="P303" s="1056" t="s">
        <v>97881</v>
      </c>
      <c r="Q303" s="1055" t="s">
        <v>97954</v>
      </c>
      <c r="R303" s="1055" t="s">
        <v>97727</v>
      </c>
      <c r="S303" s="1055" t="s">
        <v>97727</v>
      </c>
      <c r="T303" s="1055" t="s">
        <v>97883</v>
      </c>
    </row>
    <row r="304" spans="4:20" ht="15.75">
      <c r="D304" s="928"/>
      <c r="E304" s="928"/>
      <c r="F304" s="928"/>
      <c r="G304" s="1038"/>
      <c r="H304" s="1038"/>
      <c r="I304" s="1038"/>
      <c r="J304" s="1038"/>
      <c r="K304" s="1038"/>
      <c r="L304" s="1038"/>
      <c r="O304" s="1055">
        <v>3063</v>
      </c>
      <c r="P304" s="1056" t="s">
        <v>97881</v>
      </c>
      <c r="Q304" s="1055" t="s">
        <v>97955</v>
      </c>
      <c r="R304" s="1055" t="s">
        <v>97727</v>
      </c>
      <c r="S304" s="1055" t="s">
        <v>97727</v>
      </c>
      <c r="T304" s="1055" t="s">
        <v>97883</v>
      </c>
    </row>
    <row r="305" spans="4:20" ht="15.75">
      <c r="D305" s="928"/>
      <c r="E305" s="928"/>
      <c r="F305" s="928"/>
      <c r="G305" s="1038"/>
      <c r="H305" s="1038"/>
      <c r="I305" s="1038"/>
      <c r="J305" s="1038"/>
      <c r="K305" s="1038"/>
      <c r="L305" s="1038"/>
      <c r="O305" s="1055">
        <v>3064</v>
      </c>
      <c r="P305" s="1056" t="s">
        <v>97881</v>
      </c>
      <c r="Q305" s="1055" t="s">
        <v>97956</v>
      </c>
      <c r="R305" s="1055" t="s">
        <v>2</v>
      </c>
      <c r="S305" s="1055" t="s">
        <v>2</v>
      </c>
      <c r="T305" s="1055" t="s">
        <v>97883</v>
      </c>
    </row>
    <row r="306" spans="4:20" ht="15.75">
      <c r="D306" s="928"/>
      <c r="E306" s="928"/>
      <c r="F306" s="928"/>
      <c r="G306" s="1038"/>
      <c r="H306" s="1038"/>
      <c r="I306" s="1038"/>
      <c r="J306" s="1038"/>
      <c r="K306" s="1038"/>
      <c r="L306" s="1038"/>
      <c r="O306" s="1055">
        <v>3065</v>
      </c>
      <c r="P306" s="1056" t="s">
        <v>97881</v>
      </c>
      <c r="Q306" s="1055" t="s">
        <v>97957</v>
      </c>
      <c r="R306" s="1055" t="s">
        <v>2</v>
      </c>
      <c r="S306" s="1055" t="s">
        <v>2</v>
      </c>
      <c r="T306" s="1055" t="s">
        <v>97883</v>
      </c>
    </row>
    <row r="307" spans="4:20" ht="15.75">
      <c r="D307" s="928"/>
      <c r="E307" s="928"/>
      <c r="F307" s="928"/>
      <c r="G307" s="1038"/>
      <c r="H307" s="1038"/>
      <c r="I307" s="1038"/>
      <c r="J307" s="1038"/>
      <c r="K307" s="1038"/>
      <c r="L307" s="1038"/>
      <c r="O307" s="1055">
        <v>3066</v>
      </c>
      <c r="P307" s="1056" t="s">
        <v>97881</v>
      </c>
      <c r="Q307" s="1055" t="s">
        <v>97958</v>
      </c>
      <c r="R307" s="1055" t="s">
        <v>2</v>
      </c>
      <c r="S307" s="1055" t="s">
        <v>2</v>
      </c>
      <c r="T307" s="1055" t="s">
        <v>97883</v>
      </c>
    </row>
    <row r="308" spans="4:20" ht="15.75">
      <c r="D308" s="928"/>
      <c r="E308" s="928"/>
      <c r="F308" s="928"/>
      <c r="G308" s="1038"/>
      <c r="H308" s="1038"/>
      <c r="I308" s="1038"/>
      <c r="J308" s="1038"/>
      <c r="K308" s="1038"/>
      <c r="L308" s="1038"/>
      <c r="O308" s="1055">
        <v>3071</v>
      </c>
      <c r="P308" s="1056" t="s">
        <v>97881</v>
      </c>
      <c r="Q308" s="1055" t="s">
        <v>97959</v>
      </c>
      <c r="R308" s="1055" t="s">
        <v>2</v>
      </c>
      <c r="S308" s="1055" t="s">
        <v>2</v>
      </c>
      <c r="T308" s="1055" t="s">
        <v>97883</v>
      </c>
    </row>
    <row r="309" spans="4:20" ht="15.75">
      <c r="D309" s="928"/>
      <c r="E309" s="928"/>
      <c r="F309" s="928"/>
      <c r="G309" s="1038"/>
      <c r="H309" s="1038"/>
      <c r="I309" s="1038"/>
      <c r="J309" s="1038"/>
      <c r="K309" s="1038"/>
      <c r="L309" s="1038"/>
      <c r="O309" s="1055">
        <v>3072</v>
      </c>
      <c r="P309" s="1056" t="s">
        <v>97881</v>
      </c>
      <c r="Q309" s="1055" t="s">
        <v>97960</v>
      </c>
      <c r="R309" s="1055" t="s">
        <v>2</v>
      </c>
      <c r="S309" s="1055" t="s">
        <v>2</v>
      </c>
      <c r="T309" s="1055" t="s">
        <v>97883</v>
      </c>
    </row>
    <row r="310" spans="4:20" ht="15.75">
      <c r="D310" s="928"/>
      <c r="E310" s="928"/>
      <c r="F310" s="928"/>
      <c r="G310" s="1038"/>
      <c r="H310" s="1038"/>
      <c r="I310" s="1038"/>
      <c r="J310" s="1038"/>
      <c r="K310" s="1038"/>
      <c r="L310" s="1038"/>
      <c r="O310" s="1055">
        <v>3073</v>
      </c>
      <c r="P310" s="1056" t="s">
        <v>97881</v>
      </c>
      <c r="Q310" s="1055" t="s">
        <v>97961</v>
      </c>
      <c r="R310" s="1055" t="s">
        <v>2</v>
      </c>
      <c r="S310" s="1055" t="s">
        <v>2</v>
      </c>
      <c r="T310" s="1055" t="s">
        <v>97883</v>
      </c>
    </row>
    <row r="311" spans="4:20" ht="15.75">
      <c r="D311" s="928"/>
      <c r="E311" s="928"/>
      <c r="F311" s="928"/>
      <c r="G311" s="1038"/>
      <c r="H311" s="1038"/>
      <c r="I311" s="1038"/>
      <c r="J311" s="1038"/>
      <c r="K311" s="1038"/>
      <c r="L311" s="1038"/>
      <c r="O311" s="1055">
        <v>3191</v>
      </c>
      <c r="P311" s="1056" t="s">
        <v>97881</v>
      </c>
      <c r="Q311" s="1055" t="s">
        <v>97962</v>
      </c>
      <c r="R311" s="1055" t="s">
        <v>2</v>
      </c>
      <c r="S311" s="1055" t="s">
        <v>2</v>
      </c>
      <c r="T311" s="1055" t="s">
        <v>97883</v>
      </c>
    </row>
    <row r="312" spans="4:20" ht="15.75">
      <c r="D312" s="928"/>
      <c r="E312" s="928"/>
      <c r="F312" s="928"/>
      <c r="G312" s="1038"/>
      <c r="H312" s="1038"/>
      <c r="I312" s="1038"/>
      <c r="J312" s="1038"/>
      <c r="K312" s="1038"/>
      <c r="L312" s="1038"/>
      <c r="O312" s="1055">
        <v>3192</v>
      </c>
      <c r="P312" s="1056" t="s">
        <v>97881</v>
      </c>
      <c r="Q312" s="1055" t="s">
        <v>97963</v>
      </c>
      <c r="R312" s="1055" t="s">
        <v>3</v>
      </c>
      <c r="S312" s="1055" t="s">
        <v>3</v>
      </c>
      <c r="T312" s="1055" t="s">
        <v>97883</v>
      </c>
    </row>
    <row r="313" spans="4:20" ht="15.75">
      <c r="D313" s="928"/>
      <c r="E313" s="928"/>
      <c r="F313" s="928"/>
      <c r="G313" s="1038"/>
      <c r="H313" s="1038"/>
      <c r="I313" s="1038"/>
      <c r="J313" s="1038"/>
      <c r="K313" s="1038"/>
      <c r="L313" s="1038"/>
      <c r="O313" s="1055">
        <v>3193</v>
      </c>
      <c r="P313" s="1056" t="s">
        <v>97881</v>
      </c>
      <c r="Q313" s="1055" t="s">
        <v>97964</v>
      </c>
      <c r="R313" s="1055" t="s">
        <v>3</v>
      </c>
      <c r="S313" s="1055" t="s">
        <v>3</v>
      </c>
      <c r="T313" s="1055" t="s">
        <v>97883</v>
      </c>
    </row>
    <row r="314" spans="4:20" ht="15.75">
      <c r="D314" s="928"/>
      <c r="E314" s="928"/>
      <c r="F314" s="928"/>
      <c r="G314" s="1038"/>
      <c r="H314" s="1038"/>
      <c r="I314" s="1038"/>
      <c r="J314" s="1038"/>
      <c r="K314" s="1038"/>
      <c r="L314" s="1038"/>
      <c r="O314" s="1055">
        <v>3281</v>
      </c>
      <c r="P314" s="1056" t="s">
        <v>97881</v>
      </c>
      <c r="Q314" s="1055" t="s">
        <v>97965</v>
      </c>
      <c r="R314" s="1055" t="s">
        <v>2</v>
      </c>
      <c r="S314" s="1055" t="s">
        <v>2</v>
      </c>
      <c r="T314" s="1055" t="s">
        <v>97883</v>
      </c>
    </row>
    <row r="315" spans="4:20" ht="15.75">
      <c r="D315" s="928"/>
      <c r="E315" s="928"/>
      <c r="F315" s="928"/>
      <c r="G315" s="1038"/>
      <c r="H315" s="1038"/>
      <c r="I315" s="1038"/>
      <c r="J315" s="1038"/>
      <c r="K315" s="1038"/>
      <c r="L315" s="1038"/>
      <c r="O315" s="1055">
        <v>3282</v>
      </c>
      <c r="P315" s="1056" t="s">
        <v>97881</v>
      </c>
      <c r="Q315" s="1055" t="s">
        <v>97966</v>
      </c>
      <c r="R315" s="1055" t="s">
        <v>2</v>
      </c>
      <c r="S315" s="1055" t="s">
        <v>2</v>
      </c>
      <c r="T315" s="1055" t="s">
        <v>97883</v>
      </c>
    </row>
    <row r="316" spans="4:20" ht="15.75">
      <c r="D316" s="928"/>
      <c r="E316" s="928"/>
      <c r="F316" s="928"/>
      <c r="G316" s="1038"/>
      <c r="H316" s="1038"/>
      <c r="I316" s="1038"/>
      <c r="J316" s="1038"/>
      <c r="K316" s="1038"/>
      <c r="L316" s="1038"/>
      <c r="O316" s="1055">
        <v>3291</v>
      </c>
      <c r="P316" s="1056" t="s">
        <v>97881</v>
      </c>
      <c r="Q316" s="1055" t="s">
        <v>97967</v>
      </c>
      <c r="R316" s="1055" t="s">
        <v>0</v>
      </c>
      <c r="S316" s="1055" t="s">
        <v>0</v>
      </c>
      <c r="T316" s="1055" t="s">
        <v>97883</v>
      </c>
    </row>
    <row r="317" spans="4:20" ht="15.75">
      <c r="D317" s="928"/>
      <c r="E317" s="928"/>
      <c r="F317" s="928"/>
      <c r="G317" s="1038"/>
      <c r="H317" s="1038"/>
      <c r="I317" s="1038"/>
      <c r="J317" s="1038"/>
      <c r="K317" s="1038"/>
      <c r="L317" s="1038"/>
      <c r="O317" s="1055">
        <v>3292</v>
      </c>
      <c r="P317" s="1056" t="s">
        <v>97881</v>
      </c>
      <c r="Q317" s="1055" t="s">
        <v>97968</v>
      </c>
      <c r="R317" s="1055" t="s">
        <v>0</v>
      </c>
      <c r="S317" s="1055" t="s">
        <v>0</v>
      </c>
      <c r="T317" s="1055" t="s">
        <v>97883</v>
      </c>
    </row>
    <row r="318" spans="4:20" ht="15.75">
      <c r="D318" s="928"/>
      <c r="E318" s="928"/>
      <c r="F318" s="928"/>
      <c r="G318" s="1038"/>
      <c r="H318" s="1038"/>
      <c r="I318" s="1038"/>
      <c r="J318" s="1038"/>
      <c r="K318" s="1038"/>
      <c r="L318" s="1038"/>
      <c r="O318" s="1055">
        <v>3293</v>
      </c>
      <c r="P318" s="1056" t="s">
        <v>97881</v>
      </c>
      <c r="Q318" s="1055" t="s">
        <v>97969</v>
      </c>
      <c r="R318" s="1055" t="s">
        <v>1</v>
      </c>
      <c r="S318" s="1055" t="s">
        <v>1</v>
      </c>
      <c r="T318" s="1055" t="s">
        <v>97883</v>
      </c>
    </row>
    <row r="319" spans="4:20" ht="15.75">
      <c r="D319" s="928"/>
      <c r="E319" s="928"/>
      <c r="F319" s="928"/>
      <c r="G319" s="1038"/>
      <c r="H319" s="1038"/>
      <c r="I319" s="1038"/>
      <c r="J319" s="1038"/>
      <c r="K319" s="1038"/>
      <c r="L319" s="1038"/>
      <c r="O319" s="1055">
        <v>3294</v>
      </c>
      <c r="P319" s="1056" t="s">
        <v>97881</v>
      </c>
      <c r="Q319" s="1055" t="s">
        <v>97970</v>
      </c>
      <c r="R319" s="1055" t="s">
        <v>0</v>
      </c>
      <c r="S319" s="1055" t="s">
        <v>0</v>
      </c>
      <c r="T319" s="1055" t="s">
        <v>97883</v>
      </c>
    </row>
    <row r="320" spans="4:20" ht="15.75">
      <c r="D320" s="928"/>
      <c r="E320" s="928"/>
      <c r="F320" s="928"/>
      <c r="G320" s="1038"/>
      <c r="H320" s="1038"/>
      <c r="I320" s="1038"/>
      <c r="J320" s="1038"/>
      <c r="K320" s="1038"/>
      <c r="L320" s="1038"/>
      <c r="O320" s="1055">
        <v>3295</v>
      </c>
      <c r="P320" s="1056" t="s">
        <v>97881</v>
      </c>
      <c r="Q320" s="1055" t="s">
        <v>97971</v>
      </c>
      <c r="R320" s="1055" t="s">
        <v>2</v>
      </c>
      <c r="S320" s="1055" t="s">
        <v>2</v>
      </c>
      <c r="T320" s="1055" t="s">
        <v>97883</v>
      </c>
    </row>
    <row r="321" spans="4:20" ht="15.75">
      <c r="D321" s="928"/>
      <c r="E321" s="928"/>
      <c r="F321" s="928"/>
      <c r="G321" s="1038"/>
      <c r="H321" s="1038"/>
      <c r="I321" s="1038"/>
      <c r="J321" s="1038"/>
      <c r="K321" s="1038"/>
      <c r="L321" s="1038"/>
      <c r="O321" s="1055">
        <v>3296</v>
      </c>
      <c r="P321" s="1056" t="s">
        <v>97881</v>
      </c>
      <c r="Q321" s="1055" t="s">
        <v>97972</v>
      </c>
      <c r="R321" s="1055" t="s">
        <v>3</v>
      </c>
      <c r="S321" s="1055" t="s">
        <v>3</v>
      </c>
      <c r="T321" s="1055" t="s">
        <v>97883</v>
      </c>
    </row>
    <row r="322" spans="4:20" ht="15.75">
      <c r="D322" s="928"/>
      <c r="E322" s="928"/>
      <c r="F322" s="928"/>
      <c r="G322" s="1038"/>
      <c r="H322" s="1038"/>
      <c r="I322" s="1038"/>
      <c r="J322" s="1038"/>
      <c r="K322" s="1038"/>
      <c r="L322" s="1038"/>
      <c r="O322" s="1055">
        <v>3297</v>
      </c>
      <c r="P322" s="1056" t="s">
        <v>97881</v>
      </c>
      <c r="Q322" s="1055" t="s">
        <v>97973</v>
      </c>
      <c r="R322" s="1055" t="s">
        <v>1</v>
      </c>
      <c r="S322" s="1055" t="s">
        <v>1</v>
      </c>
      <c r="T322" s="1055" t="s">
        <v>97883</v>
      </c>
    </row>
    <row r="323" spans="4:20" ht="15.75">
      <c r="D323" s="928"/>
      <c r="E323" s="928"/>
      <c r="F323" s="928"/>
      <c r="G323" s="1038"/>
      <c r="H323" s="1038"/>
      <c r="I323" s="1038"/>
      <c r="J323" s="1038"/>
      <c r="K323" s="1038"/>
      <c r="L323" s="1038"/>
      <c r="O323" s="1055">
        <v>3298</v>
      </c>
      <c r="P323" s="1056" t="s">
        <v>97881</v>
      </c>
      <c r="Q323" s="1055" t="s">
        <v>97974</v>
      </c>
      <c r="R323" s="1055" t="s">
        <v>97727</v>
      </c>
      <c r="S323" s="1055" t="s">
        <v>97727</v>
      </c>
      <c r="T323" s="1055" t="s">
        <v>97883</v>
      </c>
    </row>
    <row r="324" spans="4:20" ht="15.75">
      <c r="D324" s="928"/>
      <c r="E324" s="928"/>
      <c r="F324" s="928"/>
      <c r="G324" s="1038"/>
      <c r="H324" s="1038"/>
      <c r="I324" s="1038"/>
      <c r="J324" s="1038"/>
      <c r="K324" s="1038"/>
      <c r="L324" s="1038"/>
      <c r="O324" s="1055">
        <v>3320</v>
      </c>
      <c r="P324" s="1056" t="s">
        <v>97881</v>
      </c>
      <c r="Q324" s="1055" t="s">
        <v>97975</v>
      </c>
      <c r="R324" s="1055" t="s">
        <v>97778</v>
      </c>
      <c r="S324" s="1055" t="s">
        <v>2</v>
      </c>
      <c r="T324" s="1055" t="s">
        <v>97883</v>
      </c>
    </row>
    <row r="325" spans="4:20" ht="15.75">
      <c r="D325" s="928"/>
      <c r="E325" s="928"/>
      <c r="F325" s="928"/>
      <c r="G325" s="1038"/>
      <c r="H325" s="1038"/>
      <c r="I325" s="1038"/>
      <c r="J325" s="1038"/>
      <c r="K325" s="1038"/>
      <c r="L325" s="1038"/>
      <c r="O325" s="1055">
        <v>3360</v>
      </c>
      <c r="P325" s="1056" t="s">
        <v>97881</v>
      </c>
      <c r="Q325" s="1055" t="s">
        <v>97976</v>
      </c>
      <c r="R325" s="1055" t="s">
        <v>2</v>
      </c>
      <c r="S325" s="1055" t="s">
        <v>2</v>
      </c>
      <c r="T325" s="1055" t="s">
        <v>97883</v>
      </c>
    </row>
    <row r="326" spans="4:20" ht="15.75">
      <c r="D326" s="928"/>
      <c r="E326" s="928"/>
      <c r="F326" s="928"/>
      <c r="G326" s="1038"/>
      <c r="H326" s="1038"/>
      <c r="I326" s="1038"/>
      <c r="J326" s="1038"/>
      <c r="K326" s="1038"/>
      <c r="L326" s="1038"/>
      <c r="O326" s="1055">
        <v>3491</v>
      </c>
      <c r="P326" s="1056" t="s">
        <v>97881</v>
      </c>
      <c r="Q326" s="1055" t="s">
        <v>97977</v>
      </c>
      <c r="R326" s="1055" t="s">
        <v>1</v>
      </c>
      <c r="S326" s="1055" t="s">
        <v>1</v>
      </c>
      <c r="T326" s="1055" t="s">
        <v>97883</v>
      </c>
    </row>
    <row r="327" spans="4:20" ht="15.75">
      <c r="D327" s="928"/>
      <c r="E327" s="928"/>
      <c r="F327" s="928"/>
      <c r="G327" s="1038"/>
      <c r="H327" s="1038"/>
      <c r="I327" s="1038"/>
      <c r="J327" s="1038"/>
      <c r="K327" s="1038"/>
      <c r="L327" s="1038"/>
      <c r="O327" s="1055">
        <v>3492</v>
      </c>
      <c r="P327" s="1056" t="s">
        <v>97881</v>
      </c>
      <c r="Q327" s="1055" t="s">
        <v>97978</v>
      </c>
      <c r="R327" s="1055" t="s">
        <v>0</v>
      </c>
      <c r="S327" s="1055" t="s">
        <v>0</v>
      </c>
      <c r="T327" s="1055" t="s">
        <v>97883</v>
      </c>
    </row>
    <row r="328" spans="4:20" ht="15.75">
      <c r="D328" s="928"/>
      <c r="E328" s="928"/>
      <c r="F328" s="928"/>
      <c r="G328" s="1038"/>
      <c r="H328" s="1038"/>
      <c r="I328" s="1038"/>
      <c r="J328" s="1038"/>
      <c r="K328" s="1038"/>
      <c r="L328" s="1038"/>
      <c r="O328" s="1055">
        <v>3493</v>
      </c>
      <c r="P328" s="1056" t="s">
        <v>97881</v>
      </c>
      <c r="Q328" s="1055" t="s">
        <v>97979</v>
      </c>
      <c r="R328" s="1055" t="s">
        <v>0</v>
      </c>
      <c r="S328" s="1055" t="s">
        <v>0</v>
      </c>
      <c r="T328" s="1055" t="s">
        <v>97883</v>
      </c>
    </row>
    <row r="329" spans="4:20" ht="15.75">
      <c r="D329" s="928"/>
      <c r="E329" s="928"/>
      <c r="F329" s="928"/>
      <c r="G329" s="1038"/>
      <c r="H329" s="1038"/>
      <c r="I329" s="1038"/>
      <c r="J329" s="1038"/>
      <c r="K329" s="1038"/>
      <c r="L329" s="1038"/>
      <c r="O329" s="1055">
        <v>3494</v>
      </c>
      <c r="P329" s="1056" t="s">
        <v>97881</v>
      </c>
      <c r="Q329" s="1055" t="s">
        <v>97980</v>
      </c>
      <c r="R329" s="1055" t="s">
        <v>1</v>
      </c>
      <c r="S329" s="1055" t="s">
        <v>1</v>
      </c>
      <c r="T329" s="1055" t="s">
        <v>97883</v>
      </c>
    </row>
    <row r="330" spans="4:20" ht="15.75">
      <c r="D330" s="928"/>
      <c r="E330" s="928"/>
      <c r="F330" s="928"/>
      <c r="G330" s="1038"/>
      <c r="H330" s="1038"/>
      <c r="I330" s="1038"/>
      <c r="J330" s="1038"/>
      <c r="K330" s="1038"/>
      <c r="L330" s="1038"/>
      <c r="O330" s="1055">
        <v>3495</v>
      </c>
      <c r="P330" s="1056" t="s">
        <v>97881</v>
      </c>
      <c r="Q330" s="1055" t="s">
        <v>97981</v>
      </c>
      <c r="R330" s="1055" t="s">
        <v>1</v>
      </c>
      <c r="S330" s="1055" t="s">
        <v>1</v>
      </c>
      <c r="T330" s="1055" t="s">
        <v>97883</v>
      </c>
    </row>
    <row r="331" spans="4:20" ht="15.75">
      <c r="D331" s="928"/>
      <c r="E331" s="928"/>
      <c r="F331" s="928"/>
      <c r="G331" s="1038"/>
      <c r="H331" s="1038"/>
      <c r="I331" s="1038"/>
      <c r="J331" s="1038"/>
      <c r="K331" s="1038"/>
      <c r="L331" s="1038"/>
      <c r="O331" s="1055">
        <v>3570</v>
      </c>
      <c r="P331" s="1056" t="s">
        <v>97881</v>
      </c>
      <c r="Q331" s="1055" t="s">
        <v>97982</v>
      </c>
      <c r="R331" s="1055" t="s">
        <v>1</v>
      </c>
      <c r="S331" s="1055" t="s">
        <v>1</v>
      </c>
      <c r="T331" s="1055" t="s">
        <v>97883</v>
      </c>
    </row>
    <row r="332" spans="4:20" ht="15.75">
      <c r="D332" s="928"/>
      <c r="E332" s="928"/>
      <c r="F332" s="928"/>
      <c r="G332" s="1038"/>
      <c r="H332" s="1038"/>
      <c r="I332" s="1038"/>
      <c r="J332" s="1038"/>
      <c r="K332" s="1038"/>
      <c r="L332" s="1038"/>
      <c r="O332" s="1055">
        <v>3571</v>
      </c>
      <c r="P332" s="1056" t="s">
        <v>97881</v>
      </c>
      <c r="Q332" s="1055" t="s">
        <v>97983</v>
      </c>
      <c r="R332" s="1055" t="s">
        <v>1</v>
      </c>
      <c r="S332" s="1055" t="s">
        <v>1</v>
      </c>
      <c r="T332" s="1055" t="s">
        <v>97883</v>
      </c>
    </row>
    <row r="333" spans="4:20" ht="15.75">
      <c r="D333" s="928"/>
      <c r="E333" s="928"/>
      <c r="F333" s="928"/>
      <c r="G333" s="1038"/>
      <c r="H333" s="1038"/>
      <c r="I333" s="1038"/>
      <c r="J333" s="1038"/>
      <c r="K333" s="1038"/>
      <c r="L333" s="1038"/>
      <c r="O333" s="1055">
        <v>3572</v>
      </c>
      <c r="P333" s="1056" t="s">
        <v>97881</v>
      </c>
      <c r="Q333" s="1055" t="s">
        <v>97984</v>
      </c>
      <c r="R333" s="1055" t="s">
        <v>2</v>
      </c>
      <c r="S333" s="1055" t="s">
        <v>2</v>
      </c>
      <c r="T333" s="1055" t="s">
        <v>97883</v>
      </c>
    </row>
    <row r="334" spans="4:20" ht="15.75">
      <c r="D334" s="928"/>
      <c r="E334" s="928"/>
      <c r="F334" s="928"/>
      <c r="G334" s="1038"/>
      <c r="H334" s="1038"/>
      <c r="I334" s="1038"/>
      <c r="J334" s="1038"/>
      <c r="K334" s="1038"/>
      <c r="L334" s="1038"/>
      <c r="O334" s="1055">
        <v>3573</v>
      </c>
      <c r="P334" s="1056" t="s">
        <v>97881</v>
      </c>
      <c r="Q334" s="1055" t="s">
        <v>97985</v>
      </c>
      <c r="R334" s="1055" t="s">
        <v>2</v>
      </c>
      <c r="S334" s="1055" t="s">
        <v>2</v>
      </c>
      <c r="T334" s="1055" t="s">
        <v>97883</v>
      </c>
    </row>
    <row r="335" spans="4:20" ht="15.75">
      <c r="D335" s="928"/>
      <c r="E335" s="928"/>
      <c r="F335" s="928"/>
      <c r="G335" s="1038"/>
      <c r="H335" s="1038"/>
      <c r="I335" s="1038"/>
      <c r="J335" s="1038"/>
      <c r="K335" s="1038"/>
      <c r="L335" s="1038"/>
      <c r="O335" s="1055">
        <v>3574</v>
      </c>
      <c r="P335" s="1056" t="s">
        <v>97881</v>
      </c>
      <c r="Q335" s="1055" t="s">
        <v>97986</v>
      </c>
      <c r="R335" s="1055" t="s">
        <v>1</v>
      </c>
      <c r="S335" s="1055" t="s">
        <v>1</v>
      </c>
      <c r="T335" s="1055" t="s">
        <v>97883</v>
      </c>
    </row>
    <row r="336" spans="4:20" ht="15.75">
      <c r="D336" s="928"/>
      <c r="E336" s="928"/>
      <c r="F336" s="928"/>
      <c r="G336" s="1038"/>
      <c r="H336" s="1038"/>
      <c r="I336" s="1038"/>
      <c r="J336" s="1038"/>
      <c r="K336" s="1038"/>
      <c r="L336" s="1038"/>
      <c r="O336" s="1055">
        <v>3575</v>
      </c>
      <c r="P336" s="1056" t="s">
        <v>97881</v>
      </c>
      <c r="Q336" s="1055" t="s">
        <v>97824</v>
      </c>
      <c r="R336" s="1055" t="s">
        <v>1</v>
      </c>
      <c r="S336" s="1055" t="s">
        <v>1</v>
      </c>
      <c r="T336" s="1055" t="s">
        <v>97883</v>
      </c>
    </row>
    <row r="337" spans="4:20" ht="15.75">
      <c r="D337" s="928"/>
      <c r="E337" s="928"/>
      <c r="F337" s="928"/>
      <c r="G337" s="1038"/>
      <c r="H337" s="1038"/>
      <c r="I337" s="1038"/>
      <c r="J337" s="1038"/>
      <c r="K337" s="1038"/>
      <c r="L337" s="1038"/>
      <c r="O337" s="1055">
        <v>3576</v>
      </c>
      <c r="P337" s="1056" t="s">
        <v>97881</v>
      </c>
      <c r="Q337" s="1055" t="s">
        <v>97987</v>
      </c>
      <c r="R337" s="1055" t="s">
        <v>1</v>
      </c>
      <c r="S337" s="1055" t="s">
        <v>1</v>
      </c>
      <c r="T337" s="1055" t="s">
        <v>97883</v>
      </c>
    </row>
    <row r="338" spans="4:20" ht="15.75">
      <c r="D338" s="928"/>
      <c r="E338" s="928"/>
      <c r="F338" s="928"/>
      <c r="G338" s="1038"/>
      <c r="H338" s="1038"/>
      <c r="I338" s="1038"/>
      <c r="J338" s="1038"/>
      <c r="K338" s="1038"/>
      <c r="L338" s="1038"/>
      <c r="O338" s="1055">
        <v>3590</v>
      </c>
      <c r="P338" s="1056" t="s">
        <v>97881</v>
      </c>
      <c r="Q338" s="1055" t="s">
        <v>97988</v>
      </c>
      <c r="R338" s="1055" t="s">
        <v>2</v>
      </c>
      <c r="S338" s="1055" t="s">
        <v>2</v>
      </c>
      <c r="T338" s="1055" t="s">
        <v>97883</v>
      </c>
    </row>
    <row r="339" spans="4:20" ht="15.75">
      <c r="D339" s="928"/>
      <c r="E339" s="928"/>
      <c r="F339" s="928"/>
      <c r="G339" s="1038"/>
      <c r="H339" s="1038"/>
      <c r="I339" s="1038"/>
      <c r="J339" s="1038"/>
      <c r="K339" s="1038"/>
      <c r="L339" s="1038"/>
      <c r="O339" s="1055">
        <v>3591</v>
      </c>
      <c r="P339" s="1056" t="s">
        <v>97881</v>
      </c>
      <c r="Q339" s="1055" t="s">
        <v>97989</v>
      </c>
      <c r="R339" s="1055" t="s">
        <v>2</v>
      </c>
      <c r="S339" s="1055" t="s">
        <v>2</v>
      </c>
      <c r="T339" s="1055" t="s">
        <v>97883</v>
      </c>
    </row>
    <row r="340" spans="4:20" ht="15.75">
      <c r="D340" s="928"/>
      <c r="E340" s="928"/>
      <c r="F340" s="928"/>
      <c r="G340" s="1038"/>
      <c r="H340" s="1038"/>
      <c r="I340" s="1038"/>
      <c r="J340" s="1038"/>
      <c r="K340" s="1038"/>
      <c r="L340" s="1038"/>
      <c r="O340" s="1055">
        <v>3592</v>
      </c>
      <c r="P340" s="1056" t="s">
        <v>97881</v>
      </c>
      <c r="Q340" s="1055" t="s">
        <v>97990</v>
      </c>
      <c r="R340" s="1055" t="s">
        <v>2</v>
      </c>
      <c r="S340" s="1055" t="s">
        <v>2</v>
      </c>
      <c r="T340" s="1055" t="s">
        <v>97883</v>
      </c>
    </row>
    <row r="341" spans="4:20" ht="15.75">
      <c r="D341" s="928"/>
      <c r="E341" s="928"/>
      <c r="F341" s="928"/>
      <c r="G341" s="1038"/>
      <c r="H341" s="1038"/>
      <c r="I341" s="1038"/>
      <c r="J341" s="1038"/>
      <c r="K341" s="1038"/>
      <c r="L341" s="1038"/>
      <c r="O341" s="1055">
        <v>3593</v>
      </c>
      <c r="P341" s="1056" t="s">
        <v>97881</v>
      </c>
      <c r="Q341" s="1055" t="s">
        <v>97991</v>
      </c>
      <c r="R341" s="1055" t="s">
        <v>2</v>
      </c>
      <c r="S341" s="1055" t="s">
        <v>2</v>
      </c>
      <c r="T341" s="1055" t="s">
        <v>97883</v>
      </c>
    </row>
    <row r="342" spans="4:20" ht="15.75">
      <c r="D342" s="928"/>
      <c r="E342" s="928"/>
      <c r="F342" s="928"/>
      <c r="G342" s="1038"/>
      <c r="H342" s="1038"/>
      <c r="I342" s="1038"/>
      <c r="J342" s="1038"/>
      <c r="K342" s="1038"/>
      <c r="L342" s="1038"/>
      <c r="O342" s="1055">
        <v>3594</v>
      </c>
      <c r="P342" s="1056" t="s">
        <v>97881</v>
      </c>
      <c r="Q342" s="1055" t="s">
        <v>97992</v>
      </c>
      <c r="R342" s="1055" t="s">
        <v>2</v>
      </c>
      <c r="S342" s="1055" t="s">
        <v>2</v>
      </c>
      <c r="T342" s="1055" t="s">
        <v>97883</v>
      </c>
    </row>
    <row r="343" spans="4:20" ht="15.75">
      <c r="D343" s="928"/>
      <c r="E343" s="928"/>
      <c r="F343" s="928"/>
      <c r="G343" s="1038"/>
      <c r="H343" s="1038"/>
      <c r="I343" s="1038"/>
      <c r="J343" s="1038"/>
      <c r="K343" s="1038"/>
      <c r="L343" s="1038"/>
      <c r="O343" s="1055">
        <v>3595</v>
      </c>
      <c r="P343" s="1056" t="s">
        <v>97881</v>
      </c>
      <c r="Q343" s="1055" t="s">
        <v>97993</v>
      </c>
      <c r="R343" s="1055" t="s">
        <v>2</v>
      </c>
      <c r="S343" s="1055" t="s">
        <v>2</v>
      </c>
      <c r="T343" s="1055" t="s">
        <v>97883</v>
      </c>
    </row>
    <row r="344" spans="4:20" ht="15.75">
      <c r="D344" s="928"/>
      <c r="E344" s="928"/>
      <c r="F344" s="928"/>
      <c r="G344" s="1038"/>
      <c r="H344" s="1038"/>
      <c r="I344" s="1038"/>
      <c r="J344" s="1038"/>
      <c r="K344" s="1038"/>
      <c r="L344" s="1038"/>
      <c r="O344" s="1055">
        <v>3596</v>
      </c>
      <c r="P344" s="1056" t="s">
        <v>97881</v>
      </c>
      <c r="Q344" s="1055" t="s">
        <v>97994</v>
      </c>
      <c r="R344" s="1055" t="s">
        <v>1</v>
      </c>
      <c r="S344" s="1055" t="s">
        <v>1</v>
      </c>
      <c r="T344" s="1055" t="s">
        <v>97883</v>
      </c>
    </row>
    <row r="345" spans="4:20" ht="15.75">
      <c r="D345" s="928"/>
      <c r="E345" s="928"/>
      <c r="F345" s="928"/>
      <c r="G345" s="1038"/>
      <c r="H345" s="1038"/>
      <c r="I345" s="1038"/>
      <c r="J345" s="1038"/>
      <c r="K345" s="1038"/>
      <c r="L345" s="1038"/>
      <c r="O345" s="1055">
        <v>3597</v>
      </c>
      <c r="P345" s="1056" t="s">
        <v>97881</v>
      </c>
      <c r="Q345" s="1055" t="s">
        <v>97995</v>
      </c>
      <c r="R345" s="1055" t="s">
        <v>2</v>
      </c>
      <c r="S345" s="1055" t="s">
        <v>2</v>
      </c>
      <c r="T345" s="1055" t="s">
        <v>97883</v>
      </c>
    </row>
    <row r="346" spans="4:20" ht="15.75">
      <c r="D346" s="928"/>
      <c r="E346" s="928"/>
      <c r="F346" s="928"/>
      <c r="G346" s="1038"/>
      <c r="H346" s="1038"/>
      <c r="I346" s="1038"/>
      <c r="J346" s="1038"/>
      <c r="K346" s="1038"/>
      <c r="L346" s="1038"/>
      <c r="O346" s="1055">
        <v>3690</v>
      </c>
      <c r="P346" s="1056" t="s">
        <v>97881</v>
      </c>
      <c r="Q346" s="1055" t="s">
        <v>97996</v>
      </c>
      <c r="R346" s="1055" t="s">
        <v>2</v>
      </c>
      <c r="S346" s="1055" t="s">
        <v>2</v>
      </c>
      <c r="T346" s="1055" t="s">
        <v>97883</v>
      </c>
    </row>
    <row r="347" spans="4:20" ht="15.75">
      <c r="D347" s="928"/>
      <c r="E347" s="928"/>
      <c r="F347" s="928"/>
      <c r="G347" s="1038"/>
      <c r="H347" s="1038"/>
      <c r="I347" s="1038"/>
      <c r="J347" s="1038"/>
      <c r="K347" s="1038"/>
      <c r="L347" s="1038"/>
      <c r="O347" s="1055">
        <v>3691</v>
      </c>
      <c r="P347" s="1056" t="s">
        <v>97881</v>
      </c>
      <c r="Q347" s="1055" t="s">
        <v>97997</v>
      </c>
      <c r="R347" s="1055" t="s">
        <v>97727</v>
      </c>
      <c r="S347" s="1055" t="s">
        <v>97727</v>
      </c>
      <c r="T347" s="1055" t="s">
        <v>97883</v>
      </c>
    </row>
    <row r="348" spans="4:20" ht="15.75">
      <c r="D348" s="928"/>
      <c r="E348" s="928"/>
      <c r="F348" s="928"/>
      <c r="G348" s="1038"/>
      <c r="H348" s="1038"/>
      <c r="I348" s="1038"/>
      <c r="J348" s="1038"/>
      <c r="K348" s="1038"/>
      <c r="L348" s="1038"/>
      <c r="O348" s="1055">
        <v>3693</v>
      </c>
      <c r="P348" s="1056" t="s">
        <v>97881</v>
      </c>
      <c r="Q348" s="1055" t="s">
        <v>97998</v>
      </c>
      <c r="R348" s="1055" t="s">
        <v>2</v>
      </c>
      <c r="S348" s="1055" t="s">
        <v>2</v>
      </c>
      <c r="T348" s="1055" t="s">
        <v>97883</v>
      </c>
    </row>
    <row r="349" spans="4:20" ht="15.75">
      <c r="D349" s="928"/>
      <c r="E349" s="928"/>
      <c r="F349" s="928"/>
      <c r="G349" s="1038"/>
      <c r="H349" s="1038"/>
      <c r="I349" s="1038"/>
      <c r="J349" s="1038"/>
      <c r="K349" s="1038"/>
      <c r="L349" s="1038"/>
      <c r="O349" s="1055">
        <v>3694</v>
      </c>
      <c r="P349" s="1056" t="s">
        <v>97881</v>
      </c>
      <c r="Q349" s="1055" t="s">
        <v>97999</v>
      </c>
      <c r="R349" s="1055" t="s">
        <v>0</v>
      </c>
      <c r="S349" s="1055" t="s">
        <v>0</v>
      </c>
      <c r="T349" s="1055" t="s">
        <v>97883</v>
      </c>
    </row>
    <row r="350" spans="4:20" ht="15.75">
      <c r="D350" s="928"/>
      <c r="E350" s="928"/>
      <c r="F350" s="928"/>
      <c r="G350" s="1038"/>
      <c r="H350" s="1038"/>
      <c r="I350" s="1038"/>
      <c r="J350" s="1038"/>
      <c r="K350" s="1038"/>
      <c r="L350" s="1038"/>
      <c r="O350" s="1055">
        <v>3695</v>
      </c>
      <c r="P350" s="1056" t="s">
        <v>97881</v>
      </c>
      <c r="Q350" s="1055" t="s">
        <v>98000</v>
      </c>
      <c r="R350" s="1055" t="s">
        <v>97778</v>
      </c>
      <c r="S350" s="1055" t="s">
        <v>2</v>
      </c>
      <c r="T350" s="1055" t="s">
        <v>97883</v>
      </c>
    </row>
    <row r="351" spans="4:20" ht="15.75">
      <c r="D351" s="928"/>
      <c r="E351" s="928"/>
      <c r="F351" s="928"/>
      <c r="G351" s="1038"/>
      <c r="H351" s="1038"/>
      <c r="I351" s="1038"/>
      <c r="J351" s="1038"/>
      <c r="K351" s="1038"/>
      <c r="L351" s="1038"/>
      <c r="O351" s="1055">
        <v>3730</v>
      </c>
      <c r="P351" s="1056" t="s">
        <v>97881</v>
      </c>
      <c r="Q351" s="1055" t="s">
        <v>98001</v>
      </c>
      <c r="R351" s="1055" t="s">
        <v>1</v>
      </c>
      <c r="S351" s="1055" t="s">
        <v>1</v>
      </c>
      <c r="T351" s="1055" t="s">
        <v>97883</v>
      </c>
    </row>
    <row r="352" spans="4:20" ht="15.75">
      <c r="D352" s="928"/>
      <c r="E352" s="928"/>
      <c r="F352" s="928"/>
      <c r="G352" s="1038"/>
      <c r="H352" s="1038"/>
      <c r="I352" s="1038"/>
      <c r="J352" s="1038"/>
      <c r="K352" s="1038"/>
      <c r="L352" s="1038"/>
      <c r="O352" s="1055">
        <v>3790</v>
      </c>
      <c r="P352" s="1056" t="s">
        <v>97881</v>
      </c>
      <c r="Q352" s="1055" t="s">
        <v>98002</v>
      </c>
      <c r="R352" s="1055" t="s">
        <v>2</v>
      </c>
      <c r="S352" s="1055" t="s">
        <v>2</v>
      </c>
      <c r="T352" s="1055" t="s">
        <v>97883</v>
      </c>
    </row>
    <row r="353" spans="4:20" ht="15.75">
      <c r="D353" s="928"/>
      <c r="E353" s="928"/>
      <c r="F353" s="928"/>
      <c r="G353" s="1038"/>
      <c r="H353" s="1038"/>
      <c r="I353" s="1038"/>
      <c r="J353" s="1038"/>
      <c r="K353" s="1038"/>
      <c r="L353" s="1038"/>
      <c r="O353" s="1055">
        <v>3791</v>
      </c>
      <c r="P353" s="1056" t="s">
        <v>97881</v>
      </c>
      <c r="Q353" s="1055" t="s">
        <v>98003</v>
      </c>
      <c r="R353" s="1055" t="s">
        <v>2</v>
      </c>
      <c r="S353" s="1055" t="s">
        <v>2</v>
      </c>
      <c r="T353" s="1055" t="s">
        <v>97883</v>
      </c>
    </row>
    <row r="354" spans="4:20" ht="15.75">
      <c r="D354" s="928"/>
      <c r="E354" s="928"/>
      <c r="F354" s="928"/>
      <c r="G354" s="1038"/>
      <c r="H354" s="1038"/>
      <c r="I354" s="1038"/>
      <c r="J354" s="1038"/>
      <c r="K354" s="1038"/>
      <c r="L354" s="1038"/>
      <c r="O354" s="1055">
        <v>3792</v>
      </c>
      <c r="P354" s="1056" t="s">
        <v>97881</v>
      </c>
      <c r="Q354" s="1055" t="s">
        <v>98004</v>
      </c>
      <c r="R354" s="1055" t="s">
        <v>2</v>
      </c>
      <c r="S354" s="1055" t="s">
        <v>2</v>
      </c>
      <c r="T354" s="1055" t="s">
        <v>97883</v>
      </c>
    </row>
    <row r="355" spans="4:20" ht="15.75">
      <c r="D355" s="928"/>
      <c r="E355" s="928"/>
      <c r="F355" s="928"/>
      <c r="G355" s="1038"/>
      <c r="H355" s="1038"/>
      <c r="I355" s="1038"/>
      <c r="J355" s="1038"/>
      <c r="K355" s="1038"/>
      <c r="L355" s="1038"/>
      <c r="O355" s="1055">
        <v>3793</v>
      </c>
      <c r="P355" s="1056" t="s">
        <v>97881</v>
      </c>
      <c r="Q355" s="1055" t="s">
        <v>98005</v>
      </c>
      <c r="R355" s="1055" t="s">
        <v>2</v>
      </c>
      <c r="S355" s="1055" t="s">
        <v>2</v>
      </c>
      <c r="T355" s="1055" t="s">
        <v>97883</v>
      </c>
    </row>
    <row r="356" spans="4:20" ht="15.75">
      <c r="D356" s="928"/>
      <c r="E356" s="928"/>
      <c r="F356" s="928"/>
      <c r="G356" s="1038"/>
      <c r="H356" s="1038"/>
      <c r="I356" s="1038"/>
      <c r="J356" s="1038"/>
      <c r="K356" s="1038"/>
      <c r="L356" s="1038"/>
      <c r="O356" s="1055">
        <v>3794</v>
      </c>
      <c r="P356" s="1056" t="s">
        <v>97881</v>
      </c>
      <c r="Q356" s="1055" t="s">
        <v>98006</v>
      </c>
      <c r="R356" s="1055" t="s">
        <v>2</v>
      </c>
      <c r="S356" s="1055" t="s">
        <v>2</v>
      </c>
      <c r="T356" s="1055" t="s">
        <v>97883</v>
      </c>
    </row>
    <row r="357" spans="4:20" ht="15.75">
      <c r="D357" s="928"/>
      <c r="E357" s="928"/>
      <c r="F357" s="928"/>
      <c r="G357" s="1038"/>
      <c r="H357" s="1038"/>
      <c r="I357" s="1038"/>
      <c r="J357" s="1038"/>
      <c r="K357" s="1038"/>
      <c r="L357" s="1038"/>
      <c r="O357" s="1055">
        <v>3795</v>
      </c>
      <c r="P357" s="1056" t="s">
        <v>97881</v>
      </c>
      <c r="Q357" s="1055" t="s">
        <v>98007</v>
      </c>
      <c r="R357" s="1055" t="s">
        <v>2</v>
      </c>
      <c r="S357" s="1055" t="s">
        <v>2</v>
      </c>
      <c r="T357" s="1055" t="s">
        <v>97883</v>
      </c>
    </row>
    <row r="358" spans="4:20" ht="15.75">
      <c r="D358" s="928"/>
      <c r="E358" s="928"/>
      <c r="F358" s="928"/>
      <c r="G358" s="1038"/>
      <c r="H358" s="1038"/>
      <c r="I358" s="1038"/>
      <c r="J358" s="1038"/>
      <c r="K358" s="1038"/>
      <c r="L358" s="1038"/>
      <c r="O358" s="1055">
        <v>3796</v>
      </c>
      <c r="P358" s="1056" t="s">
        <v>97881</v>
      </c>
      <c r="Q358" s="1055" t="s">
        <v>98008</v>
      </c>
      <c r="R358" s="1055" t="s">
        <v>2</v>
      </c>
      <c r="S358" s="1055" t="s">
        <v>2</v>
      </c>
      <c r="T358" s="1055" t="s">
        <v>97883</v>
      </c>
    </row>
    <row r="359" spans="4:20" ht="15.75">
      <c r="D359" s="928"/>
      <c r="E359" s="928"/>
      <c r="F359" s="928"/>
      <c r="G359" s="1038"/>
      <c r="H359" s="1038"/>
      <c r="I359" s="1038"/>
      <c r="J359" s="1038"/>
      <c r="K359" s="1038"/>
      <c r="L359" s="1038"/>
      <c r="O359" s="1055">
        <v>3797</v>
      </c>
      <c r="P359" s="1056" t="s">
        <v>97881</v>
      </c>
      <c r="Q359" s="1055" t="s">
        <v>98009</v>
      </c>
      <c r="R359" s="1055" t="s">
        <v>0</v>
      </c>
      <c r="S359" s="1055" t="s">
        <v>0</v>
      </c>
      <c r="T359" s="1055" t="s">
        <v>97883</v>
      </c>
    </row>
    <row r="360" spans="4:20" ht="15.75">
      <c r="D360" s="928"/>
      <c r="E360" s="928"/>
      <c r="F360" s="928"/>
      <c r="G360" s="1038"/>
      <c r="H360" s="1038"/>
      <c r="I360" s="1038"/>
      <c r="J360" s="1038"/>
      <c r="K360" s="1038"/>
      <c r="L360" s="1038"/>
      <c r="O360" s="1055">
        <v>3798</v>
      </c>
      <c r="P360" s="1056" t="s">
        <v>97881</v>
      </c>
      <c r="Q360" s="1055" t="s">
        <v>98010</v>
      </c>
      <c r="R360" s="1055" t="s">
        <v>97727</v>
      </c>
      <c r="S360" s="1055" t="s">
        <v>97727</v>
      </c>
      <c r="T360" s="1055" t="s">
        <v>97883</v>
      </c>
    </row>
    <row r="361" spans="4:20" ht="15.75">
      <c r="D361" s="928"/>
      <c r="E361" s="928"/>
      <c r="F361" s="928"/>
      <c r="G361" s="1038"/>
      <c r="H361" s="1038"/>
      <c r="I361" s="1038"/>
      <c r="J361" s="1038"/>
      <c r="K361" s="1038"/>
      <c r="L361" s="1038"/>
      <c r="O361" s="1055">
        <v>3799</v>
      </c>
      <c r="P361" s="1056" t="s">
        <v>97881</v>
      </c>
      <c r="Q361" s="1055" t="s">
        <v>98011</v>
      </c>
      <c r="R361" s="1055" t="s">
        <v>1</v>
      </c>
      <c r="S361" s="1055" t="s">
        <v>1</v>
      </c>
      <c r="T361" s="1055" t="s">
        <v>97883</v>
      </c>
    </row>
    <row r="362" spans="4:20" ht="15.75">
      <c r="D362" s="928"/>
      <c r="E362" s="928"/>
      <c r="F362" s="928"/>
      <c r="G362" s="1038"/>
      <c r="H362" s="1038"/>
      <c r="I362" s="1038"/>
      <c r="J362" s="1038"/>
      <c r="K362" s="1038"/>
      <c r="L362" s="1038"/>
      <c r="O362" s="1055">
        <v>3820</v>
      </c>
      <c r="P362" s="1056" t="s">
        <v>97881</v>
      </c>
      <c r="Q362" s="1055" t="s">
        <v>98012</v>
      </c>
      <c r="R362" s="1055" t="s">
        <v>1</v>
      </c>
      <c r="S362" s="1055" t="s">
        <v>1</v>
      </c>
      <c r="T362" s="1055" t="s">
        <v>97883</v>
      </c>
    </row>
    <row r="363" spans="4:20" ht="15.75">
      <c r="D363" s="928"/>
      <c r="E363" s="928"/>
      <c r="F363" s="928"/>
      <c r="G363" s="1038"/>
      <c r="H363" s="1038"/>
      <c r="I363" s="1038"/>
      <c r="J363" s="1038"/>
      <c r="K363" s="1038"/>
      <c r="L363" s="1038"/>
      <c r="O363" s="1055">
        <v>3821</v>
      </c>
      <c r="P363" s="1056" t="s">
        <v>97881</v>
      </c>
      <c r="Q363" s="1055" t="s">
        <v>98013</v>
      </c>
      <c r="R363" s="1055" t="s">
        <v>1</v>
      </c>
      <c r="S363" s="1055" t="s">
        <v>1</v>
      </c>
      <c r="T363" s="1055" t="s">
        <v>97883</v>
      </c>
    </row>
    <row r="364" spans="4:20" ht="15.75">
      <c r="D364" s="928"/>
      <c r="E364" s="928"/>
      <c r="F364" s="928"/>
      <c r="G364" s="1038"/>
      <c r="H364" s="1038"/>
      <c r="I364" s="1038"/>
      <c r="J364" s="1038"/>
      <c r="K364" s="1038"/>
      <c r="L364" s="1038"/>
      <c r="O364" s="1055">
        <v>3822</v>
      </c>
      <c r="P364" s="1056" t="s">
        <v>97881</v>
      </c>
      <c r="Q364" s="1055" t="s">
        <v>98014</v>
      </c>
      <c r="R364" s="1055" t="s">
        <v>1</v>
      </c>
      <c r="S364" s="1055" t="s">
        <v>1</v>
      </c>
      <c r="T364" s="1055" t="s">
        <v>97883</v>
      </c>
    </row>
    <row r="365" spans="4:20" ht="15.75">
      <c r="D365" s="928"/>
      <c r="E365" s="928"/>
      <c r="F365" s="928"/>
      <c r="G365" s="1038"/>
      <c r="H365" s="1038"/>
      <c r="I365" s="1038"/>
      <c r="J365" s="1038"/>
      <c r="K365" s="1038"/>
      <c r="L365" s="1038"/>
      <c r="O365" s="1055">
        <v>3824</v>
      </c>
      <c r="P365" s="1056" t="s">
        <v>97881</v>
      </c>
      <c r="Q365" s="1055" t="s">
        <v>98015</v>
      </c>
      <c r="R365" s="1055" t="s">
        <v>1</v>
      </c>
      <c r="S365" s="1055" t="s">
        <v>1</v>
      </c>
      <c r="T365" s="1055" t="s">
        <v>97883</v>
      </c>
    </row>
    <row r="366" spans="4:20" ht="15.75">
      <c r="D366" s="928"/>
      <c r="E366" s="928"/>
      <c r="F366" s="928"/>
      <c r="G366" s="1038"/>
      <c r="H366" s="1038"/>
      <c r="I366" s="1038"/>
      <c r="J366" s="1038"/>
      <c r="K366" s="1038"/>
      <c r="L366" s="1038"/>
      <c r="O366" s="1055">
        <v>3825</v>
      </c>
      <c r="P366" s="1056" t="s">
        <v>97881</v>
      </c>
      <c r="Q366" s="1055" t="s">
        <v>98016</v>
      </c>
      <c r="R366" s="1055" t="s">
        <v>1</v>
      </c>
      <c r="S366" s="1055" t="s">
        <v>1</v>
      </c>
      <c r="T366" s="1055" t="s">
        <v>97883</v>
      </c>
    </row>
    <row r="367" spans="4:20" ht="15.75">
      <c r="D367" s="928"/>
      <c r="E367" s="928"/>
      <c r="F367" s="928"/>
      <c r="G367" s="1038"/>
      <c r="H367" s="1038"/>
      <c r="I367" s="1038"/>
      <c r="J367" s="1038"/>
      <c r="K367" s="1038"/>
      <c r="L367" s="1038"/>
      <c r="O367" s="1055">
        <v>3826</v>
      </c>
      <c r="P367" s="1056" t="s">
        <v>97881</v>
      </c>
      <c r="Q367" s="1055" t="s">
        <v>98017</v>
      </c>
      <c r="R367" s="1055" t="s">
        <v>0</v>
      </c>
      <c r="S367" s="1055" t="s">
        <v>0</v>
      </c>
      <c r="T367" s="1055" t="s">
        <v>97883</v>
      </c>
    </row>
    <row r="368" spans="4:20" ht="15.75">
      <c r="D368" s="928"/>
      <c r="E368" s="928"/>
      <c r="F368" s="928"/>
      <c r="G368" s="1038"/>
      <c r="H368" s="1038"/>
      <c r="I368" s="1038"/>
      <c r="J368" s="1038"/>
      <c r="K368" s="1038"/>
      <c r="L368" s="1038"/>
      <c r="O368" s="1055">
        <v>3827</v>
      </c>
      <c r="P368" s="1056" t="s">
        <v>97881</v>
      </c>
      <c r="Q368" s="1055" t="s">
        <v>98018</v>
      </c>
      <c r="R368" s="1055" t="s">
        <v>1</v>
      </c>
      <c r="S368" s="1055" t="s">
        <v>1</v>
      </c>
      <c r="T368" s="1055" t="s">
        <v>97883</v>
      </c>
    </row>
    <row r="369" spans="4:20" ht="15.75">
      <c r="D369" s="928"/>
      <c r="E369" s="928"/>
      <c r="F369" s="928"/>
      <c r="G369" s="1038"/>
      <c r="H369" s="1038"/>
      <c r="I369" s="1038"/>
      <c r="J369" s="1038"/>
      <c r="K369" s="1038"/>
      <c r="L369" s="1038"/>
      <c r="O369" s="1055">
        <v>3828</v>
      </c>
      <c r="P369" s="1056" t="s">
        <v>97881</v>
      </c>
      <c r="Q369" s="1055" t="s">
        <v>98019</v>
      </c>
      <c r="R369" s="1055" t="s">
        <v>1</v>
      </c>
      <c r="S369" s="1055" t="s">
        <v>1</v>
      </c>
      <c r="T369" s="1055" t="s">
        <v>97883</v>
      </c>
    </row>
    <row r="370" spans="4:20" ht="15.75">
      <c r="D370" s="928"/>
      <c r="E370" s="928"/>
      <c r="F370" s="928"/>
      <c r="G370" s="1038"/>
      <c r="H370" s="1038"/>
      <c r="I370" s="1038"/>
      <c r="J370" s="1038"/>
      <c r="K370" s="1038"/>
      <c r="L370" s="1038"/>
      <c r="O370" s="1055">
        <v>3829</v>
      </c>
      <c r="P370" s="1056" t="s">
        <v>97881</v>
      </c>
      <c r="Q370" s="1055" t="s">
        <v>98020</v>
      </c>
      <c r="R370" s="1055" t="s">
        <v>1</v>
      </c>
      <c r="S370" s="1055" t="s">
        <v>1</v>
      </c>
      <c r="T370" s="1055" t="s">
        <v>97883</v>
      </c>
    </row>
    <row r="371" spans="4:20" ht="15.75">
      <c r="D371" s="928"/>
      <c r="E371" s="928"/>
      <c r="F371" s="928"/>
      <c r="G371" s="1038"/>
      <c r="H371" s="1038"/>
      <c r="I371" s="1038"/>
      <c r="J371" s="1038"/>
      <c r="K371" s="1038"/>
      <c r="L371" s="1038"/>
      <c r="O371" s="1055">
        <v>3871</v>
      </c>
      <c r="P371" s="1056" t="s">
        <v>97881</v>
      </c>
      <c r="Q371" s="1055" t="s">
        <v>98021</v>
      </c>
      <c r="R371" s="1055" t="s">
        <v>1</v>
      </c>
      <c r="S371" s="1055" t="s">
        <v>1</v>
      </c>
      <c r="T371" s="1055" t="s">
        <v>97883</v>
      </c>
    </row>
    <row r="372" spans="4:20" ht="15.75">
      <c r="D372" s="928"/>
      <c r="E372" s="928"/>
      <c r="F372" s="928"/>
      <c r="G372" s="1038"/>
      <c r="H372" s="1038"/>
      <c r="I372" s="1038"/>
      <c r="J372" s="1038"/>
      <c r="K372" s="1038"/>
      <c r="L372" s="1038"/>
      <c r="O372" s="1055">
        <v>3872</v>
      </c>
      <c r="P372" s="1056" t="s">
        <v>97881</v>
      </c>
      <c r="Q372" s="1055" t="s">
        <v>98022</v>
      </c>
      <c r="R372" s="1055" t="s">
        <v>2</v>
      </c>
      <c r="S372" s="1055" t="s">
        <v>2</v>
      </c>
      <c r="T372" s="1055" t="s">
        <v>97883</v>
      </c>
    </row>
    <row r="373" spans="4:20" ht="15.75">
      <c r="D373" s="928"/>
      <c r="E373" s="928"/>
      <c r="F373" s="928"/>
      <c r="G373" s="1038"/>
      <c r="H373" s="1038"/>
      <c r="I373" s="1038"/>
      <c r="J373" s="1038"/>
      <c r="K373" s="1038"/>
      <c r="L373" s="1038"/>
      <c r="O373" s="1055">
        <v>3873</v>
      </c>
      <c r="P373" s="1056" t="s">
        <v>97881</v>
      </c>
      <c r="Q373" s="1055" t="s">
        <v>98023</v>
      </c>
      <c r="R373" s="1055" t="s">
        <v>3</v>
      </c>
      <c r="S373" s="1055" t="s">
        <v>3</v>
      </c>
      <c r="T373" s="1055" t="s">
        <v>97883</v>
      </c>
    </row>
    <row r="374" spans="4:20" ht="15.75">
      <c r="D374" s="928"/>
      <c r="E374" s="928"/>
      <c r="F374" s="928"/>
      <c r="G374" s="1038"/>
      <c r="H374" s="1038"/>
      <c r="I374" s="1038"/>
      <c r="J374" s="1038"/>
      <c r="K374" s="1038"/>
      <c r="L374" s="1038"/>
      <c r="O374" s="1055">
        <v>3891</v>
      </c>
      <c r="P374" s="1056" t="s">
        <v>97877</v>
      </c>
      <c r="Q374" s="1055" t="s">
        <v>98024</v>
      </c>
      <c r="R374" s="1055" t="s">
        <v>2</v>
      </c>
      <c r="S374" s="1055" t="s">
        <v>2</v>
      </c>
      <c r="T374" s="1055" t="s">
        <v>98025</v>
      </c>
    </row>
    <row r="375" spans="4:20" ht="15.75">
      <c r="D375" s="928"/>
      <c r="E375" s="928"/>
      <c r="F375" s="928"/>
      <c r="G375" s="1038"/>
      <c r="H375" s="1038"/>
      <c r="I375" s="1038"/>
      <c r="J375" s="1038"/>
      <c r="K375" s="1038"/>
      <c r="L375" s="1038"/>
      <c r="O375" s="1055">
        <v>3892</v>
      </c>
      <c r="P375" s="1056" t="s">
        <v>97877</v>
      </c>
      <c r="Q375" s="1055" t="s">
        <v>98026</v>
      </c>
      <c r="R375" s="1055" t="s">
        <v>1</v>
      </c>
      <c r="S375" s="1055" t="s">
        <v>1</v>
      </c>
      <c r="T375" s="1055" t="s">
        <v>98025</v>
      </c>
    </row>
    <row r="376" spans="4:20" ht="15.75">
      <c r="D376" s="928"/>
      <c r="E376" s="928"/>
      <c r="F376" s="928"/>
      <c r="G376" s="1038"/>
      <c r="H376" s="1038"/>
      <c r="I376" s="1038"/>
      <c r="J376" s="1038"/>
      <c r="K376" s="1038"/>
      <c r="L376" s="1038"/>
      <c r="O376" s="1055">
        <v>3960</v>
      </c>
      <c r="P376" s="1056" t="s">
        <v>97881</v>
      </c>
      <c r="Q376" s="1055" t="s">
        <v>98027</v>
      </c>
      <c r="R376" s="1055" t="s">
        <v>3</v>
      </c>
      <c r="S376" s="1055" t="s">
        <v>3</v>
      </c>
      <c r="T376" s="1055" t="s">
        <v>97883</v>
      </c>
    </row>
    <row r="377" spans="4:20" ht="15.75">
      <c r="D377" s="928"/>
      <c r="E377" s="928"/>
      <c r="F377" s="928"/>
      <c r="G377" s="1038"/>
      <c r="H377" s="1038"/>
      <c r="I377" s="1038"/>
      <c r="J377" s="1038"/>
      <c r="K377" s="1038"/>
      <c r="L377" s="1038"/>
      <c r="O377" s="1055">
        <v>3970</v>
      </c>
      <c r="P377" s="1056" t="s">
        <v>97881</v>
      </c>
      <c r="Q377" s="1055" t="s">
        <v>98028</v>
      </c>
      <c r="R377" s="1055" t="s">
        <v>2</v>
      </c>
      <c r="S377" s="1055" t="s">
        <v>2</v>
      </c>
      <c r="T377" s="1055" t="s">
        <v>97883</v>
      </c>
    </row>
    <row r="378" spans="4:20" ht="15.75">
      <c r="D378" s="928"/>
      <c r="E378" s="928"/>
      <c r="F378" s="928"/>
      <c r="G378" s="1038"/>
      <c r="H378" s="1038"/>
      <c r="I378" s="1038"/>
      <c r="J378" s="1038"/>
      <c r="K378" s="1038"/>
      <c r="L378" s="1038"/>
      <c r="O378" s="1055">
        <v>3980</v>
      </c>
      <c r="P378" s="1056" t="s">
        <v>97881</v>
      </c>
      <c r="Q378" s="1055" t="s">
        <v>98029</v>
      </c>
      <c r="R378" s="1055" t="s">
        <v>97778</v>
      </c>
      <c r="S378" s="1055" t="s">
        <v>2</v>
      </c>
      <c r="T378" s="1055" t="s">
        <v>97883</v>
      </c>
    </row>
    <row r="379" spans="4:20" ht="15.75">
      <c r="D379" s="928"/>
      <c r="E379" s="928"/>
      <c r="F379" s="928"/>
      <c r="G379" s="1038"/>
      <c r="H379" s="1038"/>
      <c r="I379" s="1038"/>
      <c r="J379" s="1038"/>
      <c r="K379" s="1038"/>
      <c r="L379" s="1038"/>
      <c r="O379" s="1055">
        <v>3981</v>
      </c>
      <c r="P379" s="1056" t="s">
        <v>97881</v>
      </c>
      <c r="Q379" s="1055" t="s">
        <v>98030</v>
      </c>
      <c r="R379" s="1055" t="s">
        <v>1</v>
      </c>
      <c r="S379" s="1055" t="s">
        <v>1</v>
      </c>
      <c r="T379" s="1055" t="s">
        <v>97883</v>
      </c>
    </row>
    <row r="380" spans="4:20" ht="15.75">
      <c r="D380" s="928"/>
      <c r="E380" s="928"/>
      <c r="F380" s="928"/>
      <c r="G380" s="928"/>
      <c r="H380" s="1038"/>
      <c r="I380" s="1038"/>
      <c r="J380" s="1038"/>
      <c r="K380" s="1038"/>
      <c r="L380" s="1038"/>
      <c r="O380" s="1055">
        <v>3982</v>
      </c>
      <c r="P380" s="1056" t="s">
        <v>97881</v>
      </c>
      <c r="Q380" s="1055" t="s">
        <v>98031</v>
      </c>
      <c r="R380" s="1055" t="s">
        <v>97727</v>
      </c>
      <c r="S380" s="1055" t="s">
        <v>97727</v>
      </c>
      <c r="T380" s="1055" t="s">
        <v>97883</v>
      </c>
    </row>
    <row r="381" spans="4:20" ht="15.75">
      <c r="D381" s="928"/>
      <c r="E381" s="928"/>
      <c r="F381" s="928"/>
      <c r="G381" s="928"/>
      <c r="H381" s="1038"/>
      <c r="I381" s="1038"/>
      <c r="J381" s="1038"/>
      <c r="K381" s="1038"/>
      <c r="L381" s="1038"/>
      <c r="O381" s="1055">
        <v>3983</v>
      </c>
      <c r="P381" s="1056" t="s">
        <v>97881</v>
      </c>
      <c r="Q381" s="1055" t="s">
        <v>98032</v>
      </c>
      <c r="R381" s="1055" t="s">
        <v>2</v>
      </c>
      <c r="S381" s="1055" t="s">
        <v>2</v>
      </c>
      <c r="T381" s="1055" t="s">
        <v>97883</v>
      </c>
    </row>
    <row r="382" spans="4:20" ht="15.75">
      <c r="D382" s="928"/>
      <c r="E382" s="928"/>
      <c r="F382" s="928"/>
      <c r="G382" s="928"/>
      <c r="H382" s="1038"/>
      <c r="I382" s="1038"/>
      <c r="J382" s="1038"/>
      <c r="K382" s="1038"/>
      <c r="L382" s="1038"/>
      <c r="O382" s="1055">
        <v>3984</v>
      </c>
      <c r="P382" s="1056" t="s">
        <v>97881</v>
      </c>
      <c r="Q382" s="1055" t="s">
        <v>98033</v>
      </c>
      <c r="R382" s="1055" t="s">
        <v>2</v>
      </c>
      <c r="S382" s="1055" t="s">
        <v>2</v>
      </c>
      <c r="T382" s="1055" t="s">
        <v>97883</v>
      </c>
    </row>
    <row r="383" spans="4:20" ht="15.75">
      <c r="D383" s="928"/>
      <c r="E383" s="928"/>
      <c r="F383" s="928"/>
      <c r="G383" s="928"/>
      <c r="H383" s="1038"/>
      <c r="I383" s="1038"/>
      <c r="J383" s="1038"/>
      <c r="K383" s="1038"/>
      <c r="L383" s="1038"/>
      <c r="O383" s="1055">
        <v>3991</v>
      </c>
      <c r="P383" s="1056" t="s">
        <v>97877</v>
      </c>
      <c r="Q383" s="1055" t="s">
        <v>98034</v>
      </c>
      <c r="R383" s="1055" t="s">
        <v>1</v>
      </c>
      <c r="S383" s="1055" t="s">
        <v>1</v>
      </c>
      <c r="T383" s="1055" t="s">
        <v>98025</v>
      </c>
    </row>
    <row r="384" spans="4:20" ht="15.75">
      <c r="D384" s="928"/>
      <c r="E384" s="928"/>
      <c r="F384" s="928"/>
      <c r="G384" s="928"/>
      <c r="H384" s="1038"/>
      <c r="I384" s="1038"/>
      <c r="J384" s="1038"/>
      <c r="K384" s="1038"/>
      <c r="L384" s="1038"/>
      <c r="O384" s="1055">
        <v>3992</v>
      </c>
      <c r="P384" s="1056" t="s">
        <v>97877</v>
      </c>
      <c r="Q384" s="1055" t="s">
        <v>98035</v>
      </c>
      <c r="R384" s="1055" t="s">
        <v>1</v>
      </c>
      <c r="S384" s="1055" t="s">
        <v>1</v>
      </c>
      <c r="T384" s="1055" t="s">
        <v>98025</v>
      </c>
    </row>
    <row r="385" spans="4:20" ht="15.75">
      <c r="D385" s="928"/>
      <c r="E385" s="928"/>
      <c r="F385" s="928"/>
      <c r="G385" s="928"/>
      <c r="H385" s="1038"/>
      <c r="I385" s="1038"/>
      <c r="J385" s="1038"/>
      <c r="K385" s="1038"/>
      <c r="L385" s="1038"/>
      <c r="O385" s="1055">
        <v>4000</v>
      </c>
      <c r="P385" s="1056" t="s">
        <v>98036</v>
      </c>
      <c r="Q385" s="1055" t="s">
        <v>98037</v>
      </c>
      <c r="R385" s="1055" t="s">
        <v>2</v>
      </c>
      <c r="S385" s="1055" t="s">
        <v>2</v>
      </c>
      <c r="T385" s="1055" t="s">
        <v>98038</v>
      </c>
    </row>
    <row r="386" spans="4:20" ht="15.75">
      <c r="D386" s="928"/>
      <c r="E386" s="928"/>
      <c r="F386" s="928"/>
      <c r="G386" s="928"/>
      <c r="H386" s="1038"/>
      <c r="I386" s="1038"/>
      <c r="J386" s="1038"/>
      <c r="K386" s="1038"/>
      <c r="L386" s="1038"/>
      <c r="O386" s="1055">
        <v>4111</v>
      </c>
      <c r="P386" s="1056" t="s">
        <v>98036</v>
      </c>
      <c r="Q386" s="1055" t="s">
        <v>98039</v>
      </c>
      <c r="R386" s="1055" t="s">
        <v>97727</v>
      </c>
      <c r="S386" s="1055" t="s">
        <v>97727</v>
      </c>
      <c r="T386" s="1055" t="s">
        <v>98038</v>
      </c>
    </row>
    <row r="387" spans="4:20" ht="15.75">
      <c r="D387" s="928"/>
      <c r="E387" s="928"/>
      <c r="F387" s="928"/>
      <c r="G387" s="928"/>
      <c r="H387" s="1038"/>
      <c r="I387" s="1038"/>
      <c r="J387" s="1038"/>
      <c r="K387" s="1038"/>
      <c r="L387" s="1038"/>
      <c r="O387" s="1055">
        <v>4112</v>
      </c>
      <c r="P387" s="1056" t="s">
        <v>98036</v>
      </c>
      <c r="Q387" s="1055" t="s">
        <v>98040</v>
      </c>
      <c r="R387" s="1055" t="s">
        <v>1</v>
      </c>
      <c r="S387" s="1055" t="s">
        <v>1</v>
      </c>
      <c r="T387" s="1055" t="s">
        <v>98038</v>
      </c>
    </row>
    <row r="388" spans="4:20" ht="15.75">
      <c r="D388" s="928"/>
      <c r="E388" s="928"/>
      <c r="F388" s="928"/>
      <c r="G388" s="928"/>
      <c r="H388" s="1038"/>
      <c r="I388" s="1038"/>
      <c r="J388" s="1038"/>
      <c r="K388" s="1038"/>
      <c r="L388" s="1038"/>
      <c r="O388" s="1055">
        <v>4113</v>
      </c>
      <c r="P388" s="1056" t="s">
        <v>98036</v>
      </c>
      <c r="Q388" s="1055" t="s">
        <v>98041</v>
      </c>
      <c r="R388" s="1055" t="s">
        <v>1</v>
      </c>
      <c r="S388" s="1055" t="s">
        <v>1</v>
      </c>
      <c r="T388" s="1055" t="s">
        <v>98038</v>
      </c>
    </row>
    <row r="389" spans="4:20" ht="15.75">
      <c r="D389" s="928"/>
      <c r="E389" s="928"/>
      <c r="F389" s="928"/>
      <c r="G389" s="928"/>
      <c r="H389" s="1038"/>
      <c r="I389" s="1038"/>
      <c r="J389" s="1038"/>
      <c r="K389" s="1038"/>
      <c r="L389" s="1038"/>
      <c r="O389" s="1055">
        <v>4114</v>
      </c>
      <c r="P389" s="1056" t="s">
        <v>98036</v>
      </c>
      <c r="Q389" s="1055" t="s">
        <v>98042</v>
      </c>
      <c r="R389" s="1055" t="s">
        <v>2</v>
      </c>
      <c r="S389" s="1055" t="s">
        <v>2</v>
      </c>
      <c r="T389" s="1055" t="s">
        <v>98038</v>
      </c>
    </row>
    <row r="390" spans="4:20" ht="15.75">
      <c r="D390" s="928"/>
      <c r="E390" s="928"/>
      <c r="F390" s="928"/>
      <c r="G390" s="928"/>
      <c r="H390" s="1038"/>
      <c r="I390" s="1038"/>
      <c r="J390" s="1038"/>
      <c r="K390" s="1038"/>
      <c r="L390" s="1038"/>
      <c r="O390" s="1055">
        <v>4115</v>
      </c>
      <c r="P390" s="1056" t="s">
        <v>98036</v>
      </c>
      <c r="Q390" s="1055" t="s">
        <v>98043</v>
      </c>
      <c r="R390" s="1055" t="s">
        <v>3</v>
      </c>
      <c r="S390" s="1055" t="s">
        <v>3</v>
      </c>
      <c r="T390" s="1055" t="s">
        <v>98038</v>
      </c>
    </row>
    <row r="391" spans="4:20" ht="15.75">
      <c r="D391" s="928"/>
      <c r="E391" s="928"/>
      <c r="F391" s="928"/>
      <c r="G391" s="928"/>
      <c r="H391" s="1038"/>
      <c r="I391" s="1038"/>
      <c r="J391" s="1038"/>
      <c r="K391" s="1038"/>
      <c r="L391" s="1038"/>
      <c r="O391" s="1055">
        <v>4116</v>
      </c>
      <c r="P391" s="1056" t="s">
        <v>98036</v>
      </c>
      <c r="Q391" s="1055" t="s">
        <v>98044</v>
      </c>
      <c r="R391" s="1055" t="s">
        <v>2</v>
      </c>
      <c r="S391" s="1055" t="s">
        <v>2</v>
      </c>
      <c r="T391" s="1055" t="s">
        <v>98038</v>
      </c>
    </row>
    <row r="392" spans="4:20" ht="15.75">
      <c r="D392" s="928"/>
      <c r="E392" s="928"/>
      <c r="F392" s="928"/>
      <c r="G392" s="928"/>
      <c r="H392" s="1038"/>
      <c r="I392" s="1038"/>
      <c r="J392" s="1038"/>
      <c r="K392" s="1038"/>
      <c r="L392" s="1038"/>
      <c r="O392" s="1055">
        <v>4117</v>
      </c>
      <c r="P392" s="1056" t="s">
        <v>98036</v>
      </c>
      <c r="Q392" s="1055" t="s">
        <v>98045</v>
      </c>
      <c r="R392" s="1055" t="s">
        <v>3</v>
      </c>
      <c r="S392" s="1055" t="s">
        <v>3</v>
      </c>
      <c r="T392" s="1055" t="s">
        <v>98038</v>
      </c>
    </row>
    <row r="393" spans="4:20" ht="15.75">
      <c r="D393" s="928"/>
      <c r="E393" s="928"/>
      <c r="F393" s="928"/>
      <c r="G393" s="928"/>
      <c r="H393" s="1038"/>
      <c r="I393" s="1038"/>
      <c r="J393" s="1038"/>
      <c r="K393" s="1038"/>
      <c r="L393" s="1038"/>
      <c r="O393" s="1055">
        <v>4118</v>
      </c>
      <c r="P393" s="1056" t="s">
        <v>98036</v>
      </c>
      <c r="Q393" s="1055" t="s">
        <v>98046</v>
      </c>
      <c r="R393" s="1055" t="s">
        <v>2</v>
      </c>
      <c r="S393" s="1055" t="s">
        <v>2</v>
      </c>
      <c r="T393" s="1055" t="s">
        <v>98038</v>
      </c>
    </row>
    <row r="394" spans="4:20" ht="15.75">
      <c r="D394" s="928"/>
      <c r="E394" s="928"/>
      <c r="F394" s="928"/>
      <c r="G394" s="928"/>
      <c r="H394" s="1038"/>
      <c r="I394" s="1038"/>
      <c r="J394" s="1038"/>
      <c r="K394" s="1038"/>
      <c r="L394" s="1038"/>
      <c r="O394" s="1055">
        <v>4119</v>
      </c>
      <c r="P394" s="1056" t="s">
        <v>98036</v>
      </c>
      <c r="Q394" s="1055" t="s">
        <v>98047</v>
      </c>
      <c r="R394" s="1055" t="s">
        <v>2</v>
      </c>
      <c r="S394" s="1055" t="s">
        <v>2</v>
      </c>
      <c r="T394" s="1055" t="s">
        <v>98038</v>
      </c>
    </row>
    <row r="395" spans="4:20" ht="15.75">
      <c r="D395" s="928"/>
      <c r="E395" s="928"/>
      <c r="F395" s="928"/>
      <c r="G395" s="928"/>
      <c r="H395" s="1038"/>
      <c r="I395" s="1038"/>
      <c r="J395" s="1038"/>
      <c r="K395" s="1038"/>
      <c r="L395" s="1038"/>
      <c r="O395" s="1055">
        <v>4120</v>
      </c>
      <c r="P395" s="1056" t="s">
        <v>98036</v>
      </c>
      <c r="Q395" s="1055" t="s">
        <v>98048</v>
      </c>
      <c r="R395" s="1055" t="s">
        <v>0</v>
      </c>
      <c r="S395" s="1055" t="s">
        <v>0</v>
      </c>
      <c r="T395" s="1055" t="s">
        <v>98038</v>
      </c>
    </row>
    <row r="396" spans="4:20" ht="15.75">
      <c r="D396" s="928"/>
      <c r="E396" s="928"/>
      <c r="F396" s="928"/>
      <c r="G396" s="928"/>
      <c r="H396" s="1038"/>
      <c r="I396" s="1038"/>
      <c r="J396" s="1038"/>
      <c r="K396" s="1038"/>
      <c r="L396" s="1038"/>
      <c r="O396" s="1055">
        <v>4210</v>
      </c>
      <c r="P396" s="1056" t="s">
        <v>98049</v>
      </c>
      <c r="Q396" s="1055" t="s">
        <v>98050</v>
      </c>
      <c r="R396" s="1055" t="s">
        <v>97727</v>
      </c>
      <c r="S396" s="1055" t="s">
        <v>97727</v>
      </c>
      <c r="T396" s="1055" t="s">
        <v>98051</v>
      </c>
    </row>
    <row r="397" spans="4:20" ht="15.75">
      <c r="D397" s="928"/>
      <c r="E397" s="928"/>
      <c r="F397" s="928"/>
      <c r="G397" s="928"/>
      <c r="H397" s="1038"/>
      <c r="I397" s="1038"/>
      <c r="J397" s="1038"/>
      <c r="K397" s="1038"/>
      <c r="L397" s="1038"/>
      <c r="O397" s="1055">
        <v>4220</v>
      </c>
      <c r="P397" s="1056" t="s">
        <v>98049</v>
      </c>
      <c r="Q397" s="1055" t="s">
        <v>98052</v>
      </c>
      <c r="R397" s="1055" t="s">
        <v>97727</v>
      </c>
      <c r="S397" s="1055" t="s">
        <v>97727</v>
      </c>
      <c r="T397" s="1055" t="s">
        <v>98051</v>
      </c>
    </row>
    <row r="398" spans="4:20" ht="15.75">
      <c r="D398" s="928"/>
      <c r="E398" s="928"/>
      <c r="F398" s="928"/>
      <c r="G398" s="928"/>
      <c r="H398" s="1038"/>
      <c r="I398" s="1038"/>
      <c r="J398" s="1038"/>
      <c r="K398" s="1038"/>
      <c r="L398" s="1038"/>
      <c r="O398" s="1055">
        <v>4221</v>
      </c>
      <c r="P398" s="1056" t="s">
        <v>98049</v>
      </c>
      <c r="Q398" s="1055" t="s">
        <v>98053</v>
      </c>
      <c r="R398" s="1055" t="s">
        <v>97727</v>
      </c>
      <c r="S398" s="1055" t="s">
        <v>97727</v>
      </c>
      <c r="T398" s="1055" t="s">
        <v>98051</v>
      </c>
    </row>
    <row r="399" spans="4:20" ht="15.75">
      <c r="D399" s="928"/>
      <c r="E399" s="928"/>
      <c r="F399" s="928"/>
      <c r="G399" s="928"/>
      <c r="H399" s="1038"/>
      <c r="I399" s="1038"/>
      <c r="J399" s="1038"/>
      <c r="K399" s="1038"/>
      <c r="L399" s="1038"/>
      <c r="O399" s="1055">
        <v>4231</v>
      </c>
      <c r="P399" s="1056" t="s">
        <v>98049</v>
      </c>
      <c r="Q399" s="1055" t="s">
        <v>98054</v>
      </c>
      <c r="R399" s="1055" t="s">
        <v>97727</v>
      </c>
      <c r="S399" s="1055" t="s">
        <v>97727</v>
      </c>
      <c r="T399" s="1055" t="s">
        <v>98051</v>
      </c>
    </row>
    <row r="400" spans="4:20" ht="15.75">
      <c r="D400" s="928"/>
      <c r="E400" s="928"/>
      <c r="F400" s="928"/>
      <c r="G400" s="928"/>
      <c r="H400" s="1038"/>
      <c r="I400" s="1038"/>
      <c r="J400" s="1038"/>
      <c r="K400" s="1038"/>
      <c r="L400" s="1038"/>
      <c r="O400" s="1055">
        <v>4241</v>
      </c>
      <c r="P400" s="1056" t="s">
        <v>98049</v>
      </c>
      <c r="Q400" s="1055" t="s">
        <v>98055</v>
      </c>
      <c r="R400" s="1055" t="s">
        <v>3</v>
      </c>
      <c r="S400" s="1055" t="s">
        <v>3</v>
      </c>
      <c r="T400" s="1055" t="s">
        <v>98051</v>
      </c>
    </row>
    <row r="401" spans="4:20" ht="15.75">
      <c r="D401" s="928"/>
      <c r="E401" s="928"/>
      <c r="F401" s="928"/>
      <c r="G401" s="928"/>
      <c r="H401" s="1038"/>
      <c r="I401" s="1038"/>
      <c r="J401" s="1038"/>
      <c r="K401" s="1038"/>
      <c r="L401" s="1038"/>
      <c r="O401" s="1055">
        <v>4251</v>
      </c>
      <c r="P401" s="1056" t="s">
        <v>98049</v>
      </c>
      <c r="Q401" s="1055" t="s">
        <v>98056</v>
      </c>
      <c r="R401" s="1055" t="s">
        <v>2</v>
      </c>
      <c r="S401" s="1055" t="s">
        <v>2</v>
      </c>
      <c r="T401" s="1055" t="s">
        <v>98051</v>
      </c>
    </row>
    <row r="402" spans="4:20" ht="15.75">
      <c r="D402" s="928"/>
      <c r="E402" s="928"/>
      <c r="F402" s="928"/>
      <c r="G402" s="928"/>
      <c r="H402" s="1038"/>
      <c r="I402" s="1038"/>
      <c r="J402" s="1038"/>
      <c r="K402" s="1038"/>
      <c r="L402" s="1038"/>
      <c r="O402" s="1055">
        <v>4261</v>
      </c>
      <c r="P402" s="1056" t="s">
        <v>98049</v>
      </c>
      <c r="Q402" s="1055" t="s">
        <v>98057</v>
      </c>
      <c r="R402" s="1055" t="s">
        <v>0</v>
      </c>
      <c r="S402" s="1055" t="s">
        <v>0</v>
      </c>
      <c r="T402" s="1055" t="s">
        <v>98051</v>
      </c>
    </row>
    <row r="403" spans="4:20" ht="15.75">
      <c r="D403" s="928"/>
      <c r="E403" s="928"/>
      <c r="F403" s="928"/>
      <c r="G403" s="928"/>
      <c r="H403" s="1038"/>
      <c r="I403" s="1038"/>
      <c r="J403" s="1038"/>
      <c r="K403" s="1038"/>
      <c r="L403" s="1038"/>
      <c r="O403" s="1055">
        <v>4262</v>
      </c>
      <c r="P403" s="1056" t="s">
        <v>98049</v>
      </c>
      <c r="Q403" s="1055" t="s">
        <v>98058</v>
      </c>
      <c r="R403" s="1055" t="s">
        <v>0</v>
      </c>
      <c r="S403" s="1055" t="s">
        <v>0</v>
      </c>
      <c r="T403" s="1055" t="s">
        <v>98051</v>
      </c>
    </row>
    <row r="404" spans="4:20" ht="15.75">
      <c r="D404" s="928"/>
      <c r="E404" s="928"/>
      <c r="F404" s="928"/>
      <c r="G404" s="928"/>
      <c r="H404" s="1038"/>
      <c r="I404" s="1038"/>
      <c r="J404" s="1038"/>
      <c r="K404" s="1038"/>
      <c r="L404" s="1038"/>
      <c r="O404" s="1055">
        <v>4263</v>
      </c>
      <c r="P404" s="1056" t="s">
        <v>98049</v>
      </c>
      <c r="Q404" s="1055" t="s">
        <v>98059</v>
      </c>
      <c r="R404" s="1055" t="s">
        <v>1</v>
      </c>
      <c r="S404" s="1055" t="s">
        <v>1</v>
      </c>
      <c r="T404" s="1055" t="s">
        <v>98051</v>
      </c>
    </row>
    <row r="405" spans="4:20" ht="15.75">
      <c r="D405" s="928"/>
      <c r="E405" s="928"/>
      <c r="F405" s="928"/>
      <c r="G405" s="928"/>
      <c r="H405" s="1038"/>
      <c r="I405" s="1038"/>
      <c r="J405" s="1038"/>
      <c r="K405" s="1038"/>
      <c r="L405" s="1038"/>
      <c r="O405" s="1055">
        <v>4273</v>
      </c>
      <c r="P405" s="1056" t="s">
        <v>98049</v>
      </c>
      <c r="Q405" s="1055" t="s">
        <v>98060</v>
      </c>
      <c r="R405" s="1055" t="s">
        <v>97727</v>
      </c>
      <c r="S405" s="1055" t="s">
        <v>97727</v>
      </c>
      <c r="T405" s="1055" t="s">
        <v>98051</v>
      </c>
    </row>
    <row r="406" spans="4:20" ht="15.75">
      <c r="D406" s="928"/>
      <c r="E406" s="928"/>
      <c r="F406" s="928"/>
      <c r="G406" s="928"/>
      <c r="H406" s="1038"/>
      <c r="I406" s="1038"/>
      <c r="J406" s="1038"/>
      <c r="K406" s="1038"/>
      <c r="L406" s="1038"/>
      <c r="O406" s="1055">
        <v>4274</v>
      </c>
      <c r="P406" s="1056" t="s">
        <v>98049</v>
      </c>
      <c r="Q406" s="1055" t="s">
        <v>98061</v>
      </c>
      <c r="R406" s="1055" t="s">
        <v>97727</v>
      </c>
      <c r="S406" s="1055" t="s">
        <v>97727</v>
      </c>
      <c r="T406" s="1055" t="s">
        <v>98051</v>
      </c>
    </row>
    <row r="407" spans="4:20" ht="15.75">
      <c r="D407" s="928"/>
      <c r="E407" s="928"/>
      <c r="F407" s="928"/>
      <c r="G407" s="928"/>
      <c r="H407" s="1038"/>
      <c r="I407" s="1038"/>
      <c r="J407" s="1038"/>
      <c r="K407" s="1038"/>
      <c r="L407" s="1038"/>
      <c r="O407" s="1055">
        <v>4275</v>
      </c>
      <c r="P407" s="1056" t="s">
        <v>98049</v>
      </c>
      <c r="Q407" s="1055" t="s">
        <v>98062</v>
      </c>
      <c r="R407" s="1055" t="s">
        <v>1</v>
      </c>
      <c r="S407" s="1055" t="s">
        <v>1</v>
      </c>
      <c r="T407" s="1055" t="s">
        <v>98051</v>
      </c>
    </row>
    <row r="408" spans="4:20" ht="15.75">
      <c r="D408" s="928"/>
      <c r="E408" s="928"/>
      <c r="F408" s="928"/>
      <c r="G408" s="928"/>
      <c r="H408" s="1038"/>
      <c r="I408" s="1038"/>
      <c r="J408" s="1038"/>
      <c r="K408" s="1038"/>
      <c r="L408" s="1038"/>
      <c r="O408" s="1055">
        <v>4276</v>
      </c>
      <c r="P408" s="1056" t="s">
        <v>98049</v>
      </c>
      <c r="Q408" s="1055" t="s">
        <v>98063</v>
      </c>
      <c r="R408" s="1055" t="s">
        <v>97727</v>
      </c>
      <c r="S408" s="1055" t="s">
        <v>97727</v>
      </c>
      <c r="T408" s="1055" t="s">
        <v>98051</v>
      </c>
    </row>
    <row r="409" spans="4:20" ht="15.75">
      <c r="D409" s="928"/>
      <c r="E409" s="928"/>
      <c r="F409" s="928"/>
      <c r="G409" s="928"/>
      <c r="H409" s="1038"/>
      <c r="I409" s="1038"/>
      <c r="J409" s="1038"/>
      <c r="K409" s="1038"/>
      <c r="L409" s="1038"/>
      <c r="O409" s="1055">
        <v>4277</v>
      </c>
      <c r="P409" s="1056" t="s">
        <v>98049</v>
      </c>
      <c r="Q409" s="1055" t="s">
        <v>98064</v>
      </c>
      <c r="R409" s="1055" t="s">
        <v>0</v>
      </c>
      <c r="S409" s="1055" t="s">
        <v>0</v>
      </c>
      <c r="T409" s="1055" t="s">
        <v>98051</v>
      </c>
    </row>
    <row r="410" spans="4:20" ht="15.75">
      <c r="D410" s="928"/>
      <c r="E410" s="928"/>
      <c r="F410" s="928"/>
      <c r="G410" s="928"/>
      <c r="H410" s="1038"/>
      <c r="I410" s="1038"/>
      <c r="J410" s="1038"/>
      <c r="K410" s="1038"/>
      <c r="L410" s="1038"/>
      <c r="O410" s="1055">
        <v>4281</v>
      </c>
      <c r="P410" s="1056" t="s">
        <v>98049</v>
      </c>
      <c r="Q410" s="1055" t="s">
        <v>98065</v>
      </c>
      <c r="R410" s="1055" t="s">
        <v>2</v>
      </c>
      <c r="S410" s="1055" t="s">
        <v>2</v>
      </c>
      <c r="T410" s="1055" t="s">
        <v>98051</v>
      </c>
    </row>
    <row r="411" spans="4:20">
      <c r="D411" s="928"/>
      <c r="E411" s="928"/>
      <c r="F411" s="928"/>
      <c r="G411" s="928"/>
      <c r="H411" s="928"/>
      <c r="O411" s="1055">
        <v>4290</v>
      </c>
      <c r="P411" s="1056" t="s">
        <v>98049</v>
      </c>
      <c r="Q411" s="1055" t="s">
        <v>98066</v>
      </c>
      <c r="R411" s="1055" t="s">
        <v>2</v>
      </c>
      <c r="S411" s="1055" t="s">
        <v>2</v>
      </c>
      <c r="T411" s="1055" t="s">
        <v>98051</v>
      </c>
    </row>
    <row r="412" spans="4:20">
      <c r="D412" s="928"/>
      <c r="E412" s="928"/>
      <c r="F412" s="928"/>
      <c r="G412" s="928"/>
      <c r="H412" s="928"/>
      <c r="O412" s="1055">
        <v>4461</v>
      </c>
      <c r="P412" s="1056" t="s">
        <v>98049</v>
      </c>
      <c r="Q412" s="1055" t="s">
        <v>98067</v>
      </c>
      <c r="R412" s="1055" t="s">
        <v>3</v>
      </c>
      <c r="S412" s="1055" t="s">
        <v>3</v>
      </c>
      <c r="T412" s="1055" t="s">
        <v>98051</v>
      </c>
    </row>
    <row r="413" spans="4:20">
      <c r="D413" s="928"/>
      <c r="E413" s="928"/>
      <c r="F413" s="928"/>
      <c r="G413" s="928"/>
      <c r="H413" s="928"/>
      <c r="O413" s="1055">
        <v>4462</v>
      </c>
      <c r="P413" s="1056" t="s">
        <v>98049</v>
      </c>
      <c r="Q413" s="1055" t="s">
        <v>98068</v>
      </c>
      <c r="R413" s="1055" t="s">
        <v>97727</v>
      </c>
      <c r="S413" s="1055" t="s">
        <v>97727</v>
      </c>
      <c r="T413" s="1055" t="s">
        <v>97855</v>
      </c>
    </row>
    <row r="414" spans="4:20">
      <c r="D414" s="928"/>
      <c r="E414" s="928"/>
      <c r="F414" s="928"/>
      <c r="G414" s="928"/>
      <c r="H414" s="928"/>
      <c r="O414" s="1055">
        <v>4470</v>
      </c>
      <c r="P414" s="1056" t="s">
        <v>98036</v>
      </c>
      <c r="Q414" s="1055" t="s">
        <v>98069</v>
      </c>
      <c r="R414" s="1055" t="s">
        <v>2</v>
      </c>
      <c r="S414" s="1055" t="s">
        <v>2</v>
      </c>
      <c r="T414" s="1055" t="s">
        <v>97855</v>
      </c>
    </row>
    <row r="415" spans="4:20">
      <c r="D415" s="928"/>
      <c r="E415" s="928"/>
      <c r="F415" s="928"/>
      <c r="G415" s="928"/>
      <c r="H415" s="928"/>
      <c r="O415" s="1055">
        <v>4471</v>
      </c>
      <c r="P415" s="1056" t="s">
        <v>98036</v>
      </c>
      <c r="Q415" s="1055" t="s">
        <v>98070</v>
      </c>
      <c r="R415" s="1055" t="s">
        <v>3</v>
      </c>
      <c r="S415" s="1055" t="s">
        <v>3</v>
      </c>
      <c r="T415" s="1055" t="s">
        <v>97855</v>
      </c>
    </row>
    <row r="416" spans="4:20">
      <c r="D416" s="928"/>
      <c r="E416" s="928"/>
      <c r="F416" s="928"/>
      <c r="G416" s="928"/>
      <c r="H416" s="928"/>
      <c r="O416" s="1055">
        <v>4472</v>
      </c>
      <c r="P416" s="1056" t="s">
        <v>98036</v>
      </c>
      <c r="Q416" s="1055" t="s">
        <v>98071</v>
      </c>
      <c r="R416" s="1055" t="s">
        <v>3</v>
      </c>
      <c r="S416" s="1055" t="s">
        <v>3</v>
      </c>
      <c r="T416" s="1055" t="s">
        <v>97855</v>
      </c>
    </row>
    <row r="417" spans="4:20">
      <c r="D417" s="928"/>
      <c r="E417" s="928"/>
      <c r="F417" s="928"/>
      <c r="G417" s="928"/>
      <c r="H417" s="928"/>
      <c r="O417" s="1055">
        <v>4473</v>
      </c>
      <c r="P417" s="1056" t="s">
        <v>98036</v>
      </c>
      <c r="Q417" s="1055" t="s">
        <v>98072</v>
      </c>
      <c r="R417" s="1055" t="s">
        <v>3</v>
      </c>
      <c r="S417" s="1055" t="s">
        <v>3</v>
      </c>
      <c r="T417" s="1055" t="s">
        <v>97855</v>
      </c>
    </row>
    <row r="418" spans="4:20">
      <c r="D418" s="928"/>
      <c r="E418" s="928"/>
      <c r="F418" s="928"/>
      <c r="G418" s="928"/>
      <c r="H418" s="928"/>
      <c r="O418" s="1055">
        <v>4474</v>
      </c>
      <c r="P418" s="1056" t="s">
        <v>98036</v>
      </c>
      <c r="Q418" s="1055" t="s">
        <v>98073</v>
      </c>
      <c r="R418" s="1055" t="s">
        <v>3</v>
      </c>
      <c r="S418" s="1055" t="s">
        <v>3</v>
      </c>
      <c r="T418" s="1055" t="s">
        <v>97855</v>
      </c>
    </row>
    <row r="419" spans="4:20">
      <c r="D419" s="928"/>
      <c r="E419" s="928"/>
      <c r="F419" s="928"/>
      <c r="G419" s="928"/>
      <c r="H419" s="928"/>
      <c r="O419" s="1055">
        <v>4475</v>
      </c>
      <c r="P419" s="1056" t="s">
        <v>98036</v>
      </c>
      <c r="Q419" s="1055" t="s">
        <v>98074</v>
      </c>
      <c r="R419" s="1055" t="s">
        <v>3</v>
      </c>
      <c r="S419" s="1055" t="s">
        <v>3</v>
      </c>
      <c r="T419" s="1055" t="s">
        <v>97855</v>
      </c>
    </row>
    <row r="420" spans="4:20">
      <c r="D420" s="928"/>
      <c r="E420" s="928"/>
      <c r="F420" s="928"/>
      <c r="G420" s="928"/>
      <c r="H420" s="928"/>
      <c r="O420" s="1055">
        <v>4476</v>
      </c>
      <c r="P420" s="1056" t="s">
        <v>98036</v>
      </c>
      <c r="Q420" s="1055" t="s">
        <v>98075</v>
      </c>
      <c r="R420" s="1055" t="s">
        <v>3</v>
      </c>
      <c r="S420" s="1055" t="s">
        <v>3</v>
      </c>
      <c r="T420" s="1055" t="s">
        <v>97855</v>
      </c>
    </row>
    <row r="421" spans="4:20">
      <c r="D421" s="928"/>
      <c r="E421" s="928"/>
      <c r="F421" s="928"/>
      <c r="G421" s="928"/>
      <c r="H421" s="928"/>
      <c r="O421" s="1055">
        <v>4477</v>
      </c>
      <c r="P421" s="1056" t="s">
        <v>98036</v>
      </c>
      <c r="Q421" s="1055" t="s">
        <v>98076</v>
      </c>
      <c r="R421" s="1055" t="s">
        <v>3</v>
      </c>
      <c r="S421" s="1055" t="s">
        <v>3</v>
      </c>
      <c r="T421" s="1055" t="s">
        <v>97855</v>
      </c>
    </row>
    <row r="422" spans="4:20">
      <c r="D422" s="928"/>
      <c r="E422" s="928"/>
      <c r="F422" s="928"/>
      <c r="G422" s="928"/>
      <c r="H422" s="928"/>
      <c r="O422" s="1055">
        <v>4478</v>
      </c>
      <c r="P422" s="1056" t="s">
        <v>98036</v>
      </c>
      <c r="Q422" s="1055" t="s">
        <v>98077</v>
      </c>
      <c r="R422" s="1055" t="s">
        <v>3</v>
      </c>
      <c r="S422" s="1055" t="s">
        <v>3</v>
      </c>
      <c r="T422" s="1055" t="s">
        <v>97855</v>
      </c>
    </row>
    <row r="423" spans="4:20">
      <c r="D423" s="928"/>
      <c r="E423" s="928"/>
      <c r="F423" s="928"/>
      <c r="G423" s="928"/>
      <c r="H423" s="928"/>
      <c r="O423" s="1055">
        <v>4479</v>
      </c>
      <c r="P423" s="1056" t="s">
        <v>98036</v>
      </c>
      <c r="Q423" s="1055" t="s">
        <v>98078</v>
      </c>
      <c r="R423" s="1055" t="s">
        <v>2</v>
      </c>
      <c r="S423" s="1055" t="s">
        <v>2</v>
      </c>
      <c r="T423" s="1055" t="s">
        <v>97855</v>
      </c>
    </row>
    <row r="424" spans="4:20">
      <c r="D424" s="928"/>
      <c r="E424" s="928"/>
      <c r="F424" s="928"/>
      <c r="G424" s="928"/>
      <c r="H424" s="928"/>
      <c r="O424" s="1055">
        <v>4480</v>
      </c>
      <c r="P424" s="1056" t="s">
        <v>98079</v>
      </c>
      <c r="Q424" s="1055" t="s">
        <v>98080</v>
      </c>
      <c r="R424" s="1055"/>
      <c r="S424" s="1055"/>
      <c r="T424" s="1055" t="s">
        <v>97855</v>
      </c>
    </row>
    <row r="425" spans="4:20">
      <c r="D425" s="928"/>
      <c r="E425" s="928"/>
      <c r="F425" s="928"/>
      <c r="G425" s="928"/>
      <c r="H425" s="928"/>
      <c r="O425" s="1055">
        <v>4481</v>
      </c>
      <c r="P425" s="1056" t="s">
        <v>98079</v>
      </c>
      <c r="Q425" s="1055" t="s">
        <v>98081</v>
      </c>
      <c r="R425" s="1055"/>
      <c r="S425" s="1055"/>
      <c r="T425" s="1055" t="s">
        <v>97855</v>
      </c>
    </row>
    <row r="426" spans="4:20">
      <c r="D426" s="928"/>
      <c r="E426" s="928"/>
      <c r="F426" s="928"/>
      <c r="G426" s="928"/>
      <c r="H426" s="928"/>
      <c r="O426" s="1055">
        <v>4482</v>
      </c>
      <c r="P426" s="1056" t="s">
        <v>98079</v>
      </c>
      <c r="Q426" s="1055" t="s">
        <v>98082</v>
      </c>
      <c r="R426" s="1055"/>
      <c r="S426" s="1055"/>
      <c r="T426" s="1055" t="s">
        <v>97855</v>
      </c>
    </row>
    <row r="427" spans="4:20">
      <c r="D427" s="928"/>
      <c r="E427" s="928"/>
      <c r="F427" s="928"/>
      <c r="G427" s="928"/>
      <c r="H427" s="928"/>
      <c r="O427" s="1055">
        <v>4483</v>
      </c>
      <c r="P427" s="1056" t="s">
        <v>98079</v>
      </c>
      <c r="Q427" s="1055" t="s">
        <v>98083</v>
      </c>
      <c r="R427" s="1055"/>
      <c r="S427" s="1055"/>
      <c r="T427" s="1055" t="s">
        <v>97855</v>
      </c>
    </row>
    <row r="428" spans="4:20">
      <c r="D428" s="928"/>
      <c r="E428" s="928"/>
      <c r="F428" s="928"/>
      <c r="G428" s="928"/>
      <c r="H428" s="928"/>
      <c r="O428" s="1055">
        <v>4484</v>
      </c>
      <c r="P428" s="1056" t="s">
        <v>98079</v>
      </c>
      <c r="Q428" s="1055" t="s">
        <v>98084</v>
      </c>
      <c r="R428" s="1055"/>
      <c r="S428" s="1055"/>
      <c r="T428" s="1055" t="s">
        <v>97855</v>
      </c>
    </row>
    <row r="429" spans="4:20">
      <c r="D429" s="928"/>
      <c r="E429" s="928"/>
      <c r="F429" s="928"/>
      <c r="G429" s="928"/>
      <c r="H429" s="928"/>
      <c r="O429" s="1055">
        <v>4485</v>
      </c>
      <c r="P429" s="1056" t="s">
        <v>98079</v>
      </c>
      <c r="Q429" s="1055" t="s">
        <v>98085</v>
      </c>
      <c r="R429" s="1055"/>
      <c r="S429" s="1055"/>
      <c r="T429" s="1055" t="s">
        <v>97855</v>
      </c>
    </row>
    <row r="430" spans="4:20">
      <c r="D430" s="928"/>
      <c r="E430" s="928"/>
      <c r="F430" s="928"/>
      <c r="G430" s="928"/>
      <c r="H430" s="928"/>
      <c r="O430" s="1055">
        <v>4486</v>
      </c>
      <c r="P430" s="1056" t="s">
        <v>98079</v>
      </c>
      <c r="Q430" s="1055" t="s">
        <v>98086</v>
      </c>
      <c r="R430" s="1055"/>
      <c r="S430" s="1055"/>
      <c r="T430" s="1055" t="s">
        <v>97855</v>
      </c>
    </row>
    <row r="431" spans="4:20">
      <c r="D431" s="928"/>
      <c r="E431" s="928"/>
      <c r="F431" s="928"/>
      <c r="G431" s="928"/>
      <c r="H431" s="928"/>
      <c r="O431" s="1055">
        <v>4487</v>
      </c>
      <c r="P431" s="1056" t="s">
        <v>98079</v>
      </c>
      <c r="Q431" s="1055" t="s">
        <v>98087</v>
      </c>
      <c r="R431" s="1055"/>
      <c r="S431" s="1055"/>
      <c r="T431" s="1055" t="s">
        <v>97855</v>
      </c>
    </row>
    <row r="432" spans="4:20">
      <c r="D432" s="928"/>
      <c r="E432" s="928"/>
      <c r="F432" s="928"/>
      <c r="G432" s="928"/>
      <c r="H432" s="928"/>
      <c r="O432" s="1055">
        <v>4488</v>
      </c>
      <c r="P432" s="1056" t="s">
        <v>98079</v>
      </c>
      <c r="Q432" s="1055" t="s">
        <v>98088</v>
      </c>
      <c r="R432" s="1055"/>
      <c r="S432" s="1055"/>
      <c r="T432" s="1055" t="s">
        <v>97855</v>
      </c>
    </row>
    <row r="433" spans="4:20">
      <c r="D433" s="928"/>
      <c r="E433" s="928"/>
      <c r="F433" s="928"/>
      <c r="G433" s="928"/>
      <c r="H433" s="928"/>
      <c r="O433" s="1055">
        <v>4489</v>
      </c>
      <c r="P433" s="1056" t="s">
        <v>98079</v>
      </c>
      <c r="Q433" s="1055" t="s">
        <v>98089</v>
      </c>
      <c r="R433" s="1055"/>
      <c r="S433" s="1055"/>
      <c r="T433" s="1055" t="s">
        <v>97855</v>
      </c>
    </row>
    <row r="434" spans="4:20">
      <c r="D434" s="928"/>
      <c r="E434" s="928"/>
      <c r="F434" s="928"/>
      <c r="G434" s="928"/>
      <c r="H434" s="928"/>
      <c r="O434" s="1055">
        <v>4490</v>
      </c>
      <c r="P434" s="1056" t="s">
        <v>98079</v>
      </c>
      <c r="Q434" s="1055" t="s">
        <v>98090</v>
      </c>
      <c r="R434" s="1055"/>
      <c r="S434" s="1055"/>
      <c r="T434" s="1055" t="s">
        <v>97855</v>
      </c>
    </row>
    <row r="435" spans="4:20">
      <c r="D435" s="928"/>
      <c r="E435" s="928"/>
      <c r="F435" s="928"/>
      <c r="G435" s="928"/>
      <c r="H435" s="928"/>
      <c r="O435" s="1055">
        <v>4580</v>
      </c>
      <c r="P435" s="1056" t="s">
        <v>98036</v>
      </c>
      <c r="Q435" s="1055" t="s">
        <v>98091</v>
      </c>
      <c r="R435" s="1055" t="s">
        <v>97778</v>
      </c>
      <c r="S435" s="1055" t="s">
        <v>1</v>
      </c>
      <c r="T435" s="1055" t="s">
        <v>98038</v>
      </c>
    </row>
    <row r="436" spans="4:20">
      <c r="D436" s="928"/>
      <c r="E436" s="928"/>
      <c r="F436" s="928"/>
      <c r="G436" s="928"/>
      <c r="H436" s="928"/>
      <c r="O436" s="1055">
        <v>4780</v>
      </c>
      <c r="P436" s="1056" t="s">
        <v>98036</v>
      </c>
      <c r="Q436" s="1055" t="s">
        <v>98092</v>
      </c>
      <c r="R436" s="1055" t="s">
        <v>1</v>
      </c>
      <c r="S436" s="1055" t="s">
        <v>1</v>
      </c>
      <c r="T436" s="1055" t="s">
        <v>98038</v>
      </c>
    </row>
    <row r="437" spans="4:20">
      <c r="D437" s="928"/>
      <c r="E437" s="928"/>
      <c r="F437" s="928"/>
      <c r="G437" s="928"/>
      <c r="H437" s="928"/>
      <c r="O437" s="1055">
        <v>4811</v>
      </c>
      <c r="P437" s="1056" t="s">
        <v>98093</v>
      </c>
      <c r="Q437" s="1055" t="s">
        <v>98094</v>
      </c>
      <c r="R437" s="1055" t="s">
        <v>97727</v>
      </c>
      <c r="S437" s="1055" t="s">
        <v>97727</v>
      </c>
      <c r="T437" s="1055" t="s">
        <v>98095</v>
      </c>
    </row>
    <row r="438" spans="4:20">
      <c r="D438" s="928"/>
      <c r="E438" s="928"/>
      <c r="F438" s="928"/>
      <c r="G438" s="928"/>
      <c r="H438" s="928"/>
      <c r="O438" s="1055">
        <v>4812</v>
      </c>
      <c r="P438" s="1056" t="s">
        <v>98093</v>
      </c>
      <c r="Q438" s="1055" t="s">
        <v>98096</v>
      </c>
      <c r="R438" s="1055" t="s">
        <v>1</v>
      </c>
      <c r="S438" s="1055" t="s">
        <v>1</v>
      </c>
      <c r="T438" s="1055" t="s">
        <v>98095</v>
      </c>
    </row>
    <row r="439" spans="4:20">
      <c r="D439" s="928"/>
      <c r="E439" s="928"/>
      <c r="F439" s="928"/>
      <c r="G439" s="928"/>
      <c r="H439" s="928"/>
      <c r="O439" s="1055">
        <v>4820</v>
      </c>
      <c r="P439" s="1056" t="s">
        <v>98093</v>
      </c>
      <c r="Q439" s="1055" t="s">
        <v>98097</v>
      </c>
      <c r="R439" s="1055" t="s">
        <v>97727</v>
      </c>
      <c r="S439" s="1055" t="s">
        <v>97727</v>
      </c>
      <c r="T439" s="1055" t="s">
        <v>98095</v>
      </c>
    </row>
    <row r="440" spans="4:20">
      <c r="D440" s="928"/>
      <c r="E440" s="928"/>
      <c r="F440" s="928"/>
      <c r="G440" s="928"/>
      <c r="H440" s="928"/>
      <c r="O440" s="1055">
        <v>4871</v>
      </c>
      <c r="P440" s="1056" t="s">
        <v>98036</v>
      </c>
      <c r="Q440" s="1055" t="s">
        <v>98098</v>
      </c>
      <c r="R440" s="1055" t="s">
        <v>2</v>
      </c>
      <c r="S440" s="1055" t="s">
        <v>2</v>
      </c>
      <c r="T440" s="1055" t="s">
        <v>98038</v>
      </c>
    </row>
    <row r="441" spans="4:20">
      <c r="D441" s="928"/>
      <c r="E441" s="928"/>
      <c r="F441" s="928"/>
      <c r="G441" s="928"/>
      <c r="H441" s="928"/>
      <c r="O441" s="1055">
        <v>4891</v>
      </c>
      <c r="P441" s="1056" t="s">
        <v>98093</v>
      </c>
      <c r="Q441" s="1055" t="s">
        <v>98099</v>
      </c>
      <c r="R441" s="1055" t="s">
        <v>1</v>
      </c>
      <c r="S441" s="1055" t="s">
        <v>1</v>
      </c>
      <c r="T441" s="1055" t="s">
        <v>98095</v>
      </c>
    </row>
    <row r="442" spans="4:20">
      <c r="D442" s="928"/>
      <c r="E442" s="928"/>
      <c r="F442" s="928"/>
      <c r="G442" s="928"/>
      <c r="H442" s="928"/>
      <c r="O442" s="1055">
        <v>4892</v>
      </c>
      <c r="P442" s="1056" t="s">
        <v>98093</v>
      </c>
      <c r="Q442" s="1055" t="s">
        <v>98100</v>
      </c>
      <c r="R442" s="1055" t="s">
        <v>1</v>
      </c>
      <c r="S442" s="1055" t="s">
        <v>1</v>
      </c>
      <c r="T442" s="1055" t="s">
        <v>98095</v>
      </c>
    </row>
    <row r="443" spans="4:20">
      <c r="D443" s="928"/>
      <c r="E443" s="928"/>
      <c r="F443" s="928"/>
      <c r="G443" s="928"/>
      <c r="H443" s="928"/>
      <c r="O443" s="1055">
        <v>4910</v>
      </c>
      <c r="P443" s="1056" t="s">
        <v>98093</v>
      </c>
      <c r="Q443" s="1055" t="s">
        <v>98101</v>
      </c>
      <c r="R443" s="1055" t="s">
        <v>2</v>
      </c>
      <c r="S443" s="1055" t="s">
        <v>2</v>
      </c>
      <c r="T443" s="1055" t="s">
        <v>98095</v>
      </c>
    </row>
    <row r="444" spans="4:20">
      <c r="D444" s="928"/>
      <c r="E444" s="928"/>
      <c r="F444" s="928"/>
      <c r="G444" s="928"/>
      <c r="H444" s="928"/>
      <c r="O444" s="1055">
        <v>4921</v>
      </c>
      <c r="P444" s="1056" t="s">
        <v>98093</v>
      </c>
      <c r="Q444" s="1055" t="s">
        <v>98102</v>
      </c>
      <c r="R444" s="1055" t="s">
        <v>97727</v>
      </c>
      <c r="S444" s="1055" t="s">
        <v>97727</v>
      </c>
      <c r="T444" s="1055" t="s">
        <v>98095</v>
      </c>
    </row>
    <row r="445" spans="4:20">
      <c r="D445" s="928"/>
      <c r="E445" s="928"/>
      <c r="F445" s="928"/>
      <c r="G445" s="928"/>
      <c r="H445" s="928"/>
      <c r="O445" s="1055">
        <v>4922</v>
      </c>
      <c r="P445" s="1056" t="s">
        <v>98093</v>
      </c>
      <c r="Q445" s="1055" t="s">
        <v>98103</v>
      </c>
      <c r="R445" s="1055" t="s">
        <v>97727</v>
      </c>
      <c r="S445" s="1055" t="s">
        <v>97727</v>
      </c>
      <c r="T445" s="1055" t="s">
        <v>98095</v>
      </c>
    </row>
    <row r="446" spans="4:20">
      <c r="D446" s="928"/>
      <c r="E446" s="928"/>
      <c r="F446" s="928"/>
      <c r="G446" s="928"/>
      <c r="H446" s="928"/>
      <c r="O446" s="1055">
        <v>4950</v>
      </c>
      <c r="P446" s="1056" t="s">
        <v>98093</v>
      </c>
      <c r="Q446" s="1055" t="s">
        <v>98104</v>
      </c>
      <c r="R446" s="1055" t="s">
        <v>97727</v>
      </c>
      <c r="S446" s="1055" t="s">
        <v>97727</v>
      </c>
      <c r="T446" s="1055" t="s">
        <v>98095</v>
      </c>
    </row>
    <row r="447" spans="4:20">
      <c r="D447" s="928"/>
      <c r="E447" s="928"/>
      <c r="F447" s="928"/>
      <c r="G447" s="928"/>
      <c r="H447" s="928"/>
      <c r="O447" s="1055">
        <v>4951</v>
      </c>
      <c r="P447" s="1056" t="s">
        <v>98093</v>
      </c>
      <c r="Q447" s="1055" t="s">
        <v>98105</v>
      </c>
      <c r="R447" s="1055" t="s">
        <v>97727</v>
      </c>
      <c r="S447" s="1055" t="s">
        <v>97727</v>
      </c>
      <c r="T447" s="1055" t="s">
        <v>98095</v>
      </c>
    </row>
    <row r="448" spans="4:20">
      <c r="D448" s="928"/>
      <c r="E448" s="928"/>
      <c r="F448" s="928"/>
      <c r="G448" s="928"/>
      <c r="H448" s="928"/>
      <c r="O448" s="1055">
        <v>4952</v>
      </c>
      <c r="P448" s="1056" t="s">
        <v>98093</v>
      </c>
      <c r="Q448" s="1055" t="s">
        <v>98106</v>
      </c>
      <c r="R448" s="1055" t="s">
        <v>97727</v>
      </c>
      <c r="S448" s="1055" t="s">
        <v>97727</v>
      </c>
      <c r="T448" s="1055" t="s">
        <v>98095</v>
      </c>
    </row>
    <row r="449" spans="4:20">
      <c r="D449" s="928"/>
      <c r="E449" s="928"/>
      <c r="F449" s="928"/>
      <c r="G449" s="928"/>
      <c r="H449" s="928"/>
      <c r="O449" s="1055">
        <v>4953</v>
      </c>
      <c r="P449" s="1056" t="s">
        <v>98093</v>
      </c>
      <c r="Q449" s="1055" t="s">
        <v>98107</v>
      </c>
      <c r="R449" s="1055" t="s">
        <v>97727</v>
      </c>
      <c r="S449" s="1055" t="s">
        <v>97727</v>
      </c>
      <c r="T449" s="1055" t="s">
        <v>98095</v>
      </c>
    </row>
    <row r="450" spans="4:20">
      <c r="D450" s="928"/>
      <c r="E450" s="928"/>
      <c r="F450" s="928"/>
      <c r="G450" s="928"/>
      <c r="H450" s="928"/>
      <c r="O450" s="1055">
        <v>4954</v>
      </c>
      <c r="P450" s="1056" t="s">
        <v>98093</v>
      </c>
      <c r="Q450" s="1055" t="s">
        <v>98108</v>
      </c>
      <c r="R450" s="1055" t="s">
        <v>0</v>
      </c>
      <c r="S450" s="1055" t="s">
        <v>0</v>
      </c>
      <c r="T450" s="1055" t="s">
        <v>98095</v>
      </c>
    </row>
    <row r="451" spans="4:20">
      <c r="D451" s="928"/>
      <c r="E451" s="928"/>
      <c r="F451" s="928"/>
      <c r="G451" s="928"/>
      <c r="H451" s="928"/>
      <c r="O451" s="1055">
        <v>4955</v>
      </c>
      <c r="P451" s="1056" t="s">
        <v>98093</v>
      </c>
      <c r="Q451" s="1055" t="s">
        <v>98109</v>
      </c>
      <c r="R451" s="1055" t="s">
        <v>1</v>
      </c>
      <c r="S451" s="1055" t="s">
        <v>1</v>
      </c>
      <c r="T451" s="1055" t="s">
        <v>98095</v>
      </c>
    </row>
    <row r="452" spans="4:20">
      <c r="D452" s="928"/>
      <c r="E452" s="928"/>
      <c r="F452" s="928"/>
      <c r="G452" s="928"/>
      <c r="H452" s="928"/>
      <c r="O452" s="1055">
        <v>4956</v>
      </c>
      <c r="P452" s="1056" t="s">
        <v>98093</v>
      </c>
      <c r="Q452" s="1055" t="s">
        <v>98110</v>
      </c>
      <c r="R452" s="1055" t="s">
        <v>97727</v>
      </c>
      <c r="S452" s="1055" t="s">
        <v>97727</v>
      </c>
      <c r="T452" s="1055" t="s">
        <v>98095</v>
      </c>
    </row>
    <row r="453" spans="4:20">
      <c r="D453" s="928"/>
      <c r="E453" s="928"/>
      <c r="F453" s="928"/>
      <c r="G453" s="928"/>
      <c r="H453" s="928"/>
      <c r="O453" s="1055">
        <v>4957</v>
      </c>
      <c r="P453" s="1056" t="s">
        <v>98093</v>
      </c>
      <c r="Q453" s="1055" t="s">
        <v>98111</v>
      </c>
      <c r="R453" s="1055" t="s">
        <v>1</v>
      </c>
      <c r="S453" s="1055" t="s">
        <v>1</v>
      </c>
      <c r="T453" s="1055" t="s">
        <v>98095</v>
      </c>
    </row>
    <row r="454" spans="4:20">
      <c r="D454" s="928"/>
      <c r="E454" s="928"/>
      <c r="F454" s="928"/>
      <c r="G454" s="928"/>
      <c r="H454" s="928"/>
      <c r="O454" s="1055">
        <v>4958</v>
      </c>
      <c r="P454" s="1056" t="s">
        <v>98093</v>
      </c>
      <c r="Q454" s="1055" t="s">
        <v>98112</v>
      </c>
      <c r="R454" s="1055" t="s">
        <v>97727</v>
      </c>
      <c r="S454" s="1055" t="s">
        <v>97727</v>
      </c>
      <c r="T454" s="1055" t="s">
        <v>98095</v>
      </c>
    </row>
    <row r="455" spans="4:20">
      <c r="D455" s="928"/>
      <c r="E455" s="928"/>
      <c r="F455" s="928"/>
      <c r="G455" s="928"/>
      <c r="H455" s="928"/>
      <c r="O455" s="1055">
        <v>4959</v>
      </c>
      <c r="P455" s="1056" t="s">
        <v>98093</v>
      </c>
      <c r="Q455" s="1055" t="s">
        <v>98113</v>
      </c>
      <c r="R455" s="1055" t="s">
        <v>97727</v>
      </c>
      <c r="S455" s="1055" t="s">
        <v>97727</v>
      </c>
      <c r="T455" s="1055" t="s">
        <v>98095</v>
      </c>
    </row>
    <row r="456" spans="4:20">
      <c r="D456" s="928"/>
      <c r="E456" s="928"/>
      <c r="F456" s="928"/>
      <c r="G456" s="928"/>
      <c r="H456" s="928"/>
      <c r="O456" s="1055">
        <v>5011</v>
      </c>
      <c r="P456" s="1056" t="s">
        <v>98114</v>
      </c>
      <c r="Q456" s="1055" t="s">
        <v>98115</v>
      </c>
      <c r="R456" s="1055" t="s">
        <v>3</v>
      </c>
      <c r="S456" s="1055" t="s">
        <v>3</v>
      </c>
      <c r="T456" s="1055" t="s">
        <v>98116</v>
      </c>
    </row>
    <row r="457" spans="4:20">
      <c r="D457" s="928"/>
      <c r="E457" s="928"/>
      <c r="F457" s="928"/>
      <c r="G457" s="928"/>
      <c r="H457" s="928"/>
      <c r="O457" s="1055">
        <v>5012</v>
      </c>
      <c r="P457" s="1056" t="s">
        <v>98114</v>
      </c>
      <c r="Q457" s="1055" t="s">
        <v>98004</v>
      </c>
      <c r="R457" s="1055" t="s">
        <v>2</v>
      </c>
      <c r="S457" s="1055" t="s">
        <v>2</v>
      </c>
      <c r="T457" s="1055" t="s">
        <v>98116</v>
      </c>
    </row>
    <row r="458" spans="4:20">
      <c r="D458" s="928"/>
      <c r="E458" s="928"/>
      <c r="F458" s="928"/>
      <c r="G458" s="928"/>
      <c r="H458" s="928"/>
      <c r="O458" s="1055">
        <v>5013</v>
      </c>
      <c r="P458" s="1056" t="s">
        <v>98114</v>
      </c>
      <c r="Q458" s="1055" t="s">
        <v>98005</v>
      </c>
      <c r="R458" s="1055" t="s">
        <v>3</v>
      </c>
      <c r="S458" s="1055" t="s">
        <v>3</v>
      </c>
      <c r="T458" s="1055" t="s">
        <v>98116</v>
      </c>
    </row>
    <row r="459" spans="4:20">
      <c r="D459" s="928"/>
      <c r="E459" s="928"/>
      <c r="F459" s="928"/>
      <c r="G459" s="928"/>
      <c r="H459" s="928"/>
      <c r="O459" s="1055">
        <v>5014</v>
      </c>
      <c r="P459" s="1056" t="s">
        <v>98114</v>
      </c>
      <c r="Q459" s="1055" t="s">
        <v>98006</v>
      </c>
      <c r="R459" s="1055" t="s">
        <v>3</v>
      </c>
      <c r="S459" s="1055" t="s">
        <v>3</v>
      </c>
      <c r="T459" s="1055" t="s">
        <v>98116</v>
      </c>
    </row>
    <row r="460" spans="4:20">
      <c r="D460" s="928"/>
      <c r="E460" s="928"/>
      <c r="F460" s="928"/>
      <c r="G460" s="928"/>
      <c r="H460" s="928"/>
      <c r="O460" s="1055">
        <v>5015</v>
      </c>
      <c r="P460" s="1056" t="s">
        <v>98114</v>
      </c>
      <c r="Q460" s="1055" t="s">
        <v>98117</v>
      </c>
      <c r="R460" s="1055" t="s">
        <v>3</v>
      </c>
      <c r="S460" s="1055" t="s">
        <v>3</v>
      </c>
      <c r="T460" s="1055" t="s">
        <v>98116</v>
      </c>
    </row>
    <row r="461" spans="4:20">
      <c r="D461" s="928"/>
      <c r="E461" s="928"/>
      <c r="F461" s="928"/>
      <c r="G461" s="928"/>
      <c r="H461" s="928"/>
      <c r="O461" s="1055">
        <v>5016</v>
      </c>
      <c r="P461" s="1056" t="s">
        <v>98114</v>
      </c>
      <c r="Q461" s="1055" t="s">
        <v>98118</v>
      </c>
      <c r="R461" s="1055" t="s">
        <v>3</v>
      </c>
      <c r="S461" s="1055" t="s">
        <v>3</v>
      </c>
      <c r="T461" s="1055" t="s">
        <v>98116</v>
      </c>
    </row>
    <row r="462" spans="4:20">
      <c r="D462" s="928"/>
      <c r="E462" s="928"/>
      <c r="F462" s="928"/>
      <c r="G462" s="928"/>
      <c r="H462" s="928"/>
      <c r="O462" s="1055">
        <v>5021</v>
      </c>
      <c r="P462" s="1056" t="s">
        <v>98114</v>
      </c>
      <c r="Q462" s="1055" t="s">
        <v>98119</v>
      </c>
      <c r="R462" s="1055" t="s">
        <v>97727</v>
      </c>
      <c r="S462" s="1055" t="s">
        <v>97727</v>
      </c>
      <c r="T462" s="1055" t="s">
        <v>98116</v>
      </c>
    </row>
    <row r="463" spans="4:20">
      <c r="D463" s="928"/>
      <c r="E463" s="928"/>
      <c r="F463" s="928"/>
      <c r="G463" s="928"/>
      <c r="H463" s="928"/>
      <c r="O463" s="1055">
        <v>5022</v>
      </c>
      <c r="P463" s="1056" t="s">
        <v>98114</v>
      </c>
      <c r="Q463" s="1055" t="s">
        <v>98120</v>
      </c>
      <c r="R463" s="1055" t="s">
        <v>3</v>
      </c>
      <c r="S463" s="1055" t="s">
        <v>3</v>
      </c>
      <c r="T463" s="1055" t="s">
        <v>98116</v>
      </c>
    </row>
    <row r="464" spans="4:20">
      <c r="D464" s="928"/>
      <c r="E464" s="928"/>
      <c r="F464" s="928"/>
      <c r="G464" s="928"/>
      <c r="H464" s="928"/>
      <c r="O464" s="1055">
        <v>5032</v>
      </c>
      <c r="P464" s="1056" t="s">
        <v>98114</v>
      </c>
      <c r="Q464" s="1055" t="s">
        <v>98121</v>
      </c>
      <c r="R464" s="1055" t="s">
        <v>2</v>
      </c>
      <c r="S464" s="1055" t="s">
        <v>2</v>
      </c>
      <c r="T464" s="1055" t="s">
        <v>98116</v>
      </c>
    </row>
    <row r="465" spans="4:20">
      <c r="D465" s="928"/>
      <c r="E465" s="928"/>
      <c r="F465" s="928"/>
      <c r="G465" s="928"/>
      <c r="H465" s="928"/>
      <c r="O465" s="1055">
        <v>5033</v>
      </c>
      <c r="P465" s="1056" t="s">
        <v>98114</v>
      </c>
      <c r="Q465" s="1055" t="s">
        <v>98122</v>
      </c>
      <c r="R465" s="1055" t="s">
        <v>2</v>
      </c>
      <c r="S465" s="1055" t="s">
        <v>2</v>
      </c>
      <c r="T465" s="1055" t="s">
        <v>98116</v>
      </c>
    </row>
    <row r="466" spans="4:20">
      <c r="D466" s="928"/>
      <c r="E466" s="928"/>
      <c r="F466" s="928"/>
      <c r="G466" s="928"/>
      <c r="H466" s="928"/>
      <c r="O466" s="1055">
        <v>5034</v>
      </c>
      <c r="P466" s="1056" t="s">
        <v>98114</v>
      </c>
      <c r="Q466" s="1055" t="s">
        <v>98123</v>
      </c>
      <c r="R466" s="1055" t="s">
        <v>3</v>
      </c>
      <c r="S466" s="1055" t="s">
        <v>3</v>
      </c>
      <c r="T466" s="1055" t="s">
        <v>98116</v>
      </c>
    </row>
    <row r="467" spans="4:20">
      <c r="D467" s="928"/>
      <c r="E467" s="928"/>
      <c r="F467" s="928"/>
      <c r="G467" s="928"/>
      <c r="H467" s="928"/>
      <c r="O467" s="1055">
        <v>5041</v>
      </c>
      <c r="P467" s="1056" t="s">
        <v>98114</v>
      </c>
      <c r="Q467" s="1055" t="s">
        <v>98124</v>
      </c>
      <c r="R467" s="1055" t="s">
        <v>97727</v>
      </c>
      <c r="S467" s="1055" t="s">
        <v>97727</v>
      </c>
      <c r="T467" s="1055" t="s">
        <v>98116</v>
      </c>
    </row>
    <row r="468" spans="4:20">
      <c r="D468" s="928"/>
      <c r="E468" s="928"/>
      <c r="F468" s="928"/>
      <c r="G468" s="928"/>
      <c r="H468" s="928"/>
      <c r="O468" s="1055">
        <v>5042</v>
      </c>
      <c r="P468" s="1056" t="s">
        <v>98114</v>
      </c>
      <c r="Q468" s="1055" t="s">
        <v>98125</v>
      </c>
      <c r="R468" s="1055" t="s">
        <v>97727</v>
      </c>
      <c r="S468" s="1055" t="s">
        <v>97727</v>
      </c>
      <c r="T468" s="1055" t="s">
        <v>98116</v>
      </c>
    </row>
    <row r="469" spans="4:20">
      <c r="D469" s="928"/>
      <c r="E469" s="928"/>
      <c r="F469" s="928"/>
      <c r="G469" s="928"/>
      <c r="H469" s="928"/>
      <c r="O469" s="1055">
        <v>5043</v>
      </c>
      <c r="P469" s="1056" t="s">
        <v>98114</v>
      </c>
      <c r="Q469" s="1055" t="s">
        <v>98126</v>
      </c>
      <c r="R469" s="1055" t="s">
        <v>3</v>
      </c>
      <c r="S469" s="1055" t="s">
        <v>3</v>
      </c>
      <c r="T469" s="1055" t="s">
        <v>98116</v>
      </c>
    </row>
    <row r="470" spans="4:20">
      <c r="D470" s="928"/>
      <c r="E470" s="928"/>
      <c r="F470" s="928"/>
      <c r="G470" s="928"/>
      <c r="H470" s="928"/>
      <c r="O470" s="1055">
        <v>5044</v>
      </c>
      <c r="P470" s="1056" t="s">
        <v>98114</v>
      </c>
      <c r="Q470" s="1055" t="s">
        <v>97935</v>
      </c>
      <c r="R470" s="1055" t="s">
        <v>97727</v>
      </c>
      <c r="S470" s="1055" t="s">
        <v>97727</v>
      </c>
      <c r="T470" s="1055" t="s">
        <v>98116</v>
      </c>
    </row>
    <row r="471" spans="4:20">
      <c r="D471" s="928"/>
      <c r="E471" s="928"/>
      <c r="F471" s="928"/>
      <c r="G471" s="928"/>
      <c r="H471" s="928"/>
      <c r="O471" s="1055">
        <v>5045</v>
      </c>
      <c r="P471" s="1056" t="s">
        <v>98114</v>
      </c>
      <c r="Q471" s="1055" t="s">
        <v>98127</v>
      </c>
      <c r="R471" s="1055" t="s">
        <v>97727</v>
      </c>
      <c r="S471" s="1055" t="s">
        <v>97727</v>
      </c>
      <c r="T471" s="1055" t="s">
        <v>98116</v>
      </c>
    </row>
    <row r="472" spans="4:20">
      <c r="D472" s="928"/>
      <c r="E472" s="928"/>
      <c r="F472" s="928"/>
      <c r="G472" s="928"/>
      <c r="H472" s="928"/>
      <c r="O472" s="1055">
        <v>5046</v>
      </c>
      <c r="P472" s="1056" t="s">
        <v>98114</v>
      </c>
      <c r="Q472" s="1055" t="s">
        <v>98128</v>
      </c>
      <c r="R472" s="1055" t="s">
        <v>97727</v>
      </c>
      <c r="S472" s="1055" t="s">
        <v>97727</v>
      </c>
      <c r="T472" s="1055" t="s">
        <v>98116</v>
      </c>
    </row>
    <row r="473" spans="4:20">
      <c r="D473" s="928"/>
      <c r="E473" s="928"/>
      <c r="F473" s="928"/>
      <c r="G473" s="928"/>
      <c r="H473" s="928"/>
      <c r="O473" s="1055">
        <v>5047</v>
      </c>
      <c r="P473" s="1056" t="s">
        <v>98114</v>
      </c>
      <c r="Q473" s="1055" t="s">
        <v>98129</v>
      </c>
      <c r="R473" s="1055" t="s">
        <v>97727</v>
      </c>
      <c r="S473" s="1055" t="s">
        <v>97727</v>
      </c>
      <c r="T473" s="1055" t="s">
        <v>98116</v>
      </c>
    </row>
    <row r="474" spans="4:20">
      <c r="D474" s="928"/>
      <c r="E474" s="928"/>
      <c r="F474" s="928"/>
      <c r="G474" s="928"/>
      <c r="H474" s="928"/>
      <c r="O474" s="1055">
        <v>5051</v>
      </c>
      <c r="P474" s="1056" t="s">
        <v>98114</v>
      </c>
      <c r="Q474" s="1055" t="s">
        <v>98130</v>
      </c>
      <c r="R474" s="1055" t="s">
        <v>1</v>
      </c>
      <c r="S474" s="1055" t="s">
        <v>1</v>
      </c>
      <c r="T474" s="1055" t="s">
        <v>98116</v>
      </c>
    </row>
    <row r="475" spans="4:20">
      <c r="D475" s="928"/>
      <c r="E475" s="928"/>
      <c r="F475" s="928"/>
      <c r="G475" s="928"/>
      <c r="H475" s="928"/>
      <c r="O475" s="1055">
        <v>5052</v>
      </c>
      <c r="P475" s="1056" t="s">
        <v>98114</v>
      </c>
      <c r="Q475" s="1055" t="s">
        <v>98131</v>
      </c>
      <c r="R475" s="1055" t="s">
        <v>3</v>
      </c>
      <c r="S475" s="1055" t="s">
        <v>3</v>
      </c>
      <c r="T475" s="1055" t="s">
        <v>98116</v>
      </c>
    </row>
    <row r="476" spans="4:20">
      <c r="D476" s="928"/>
      <c r="E476" s="928"/>
      <c r="F476" s="928"/>
      <c r="G476" s="928"/>
      <c r="H476" s="928"/>
      <c r="O476" s="1055">
        <v>5053</v>
      </c>
      <c r="P476" s="1056" t="s">
        <v>98114</v>
      </c>
      <c r="Q476" s="1055" t="s">
        <v>98132</v>
      </c>
      <c r="R476" s="1055" t="s">
        <v>3</v>
      </c>
      <c r="S476" s="1055" t="s">
        <v>3</v>
      </c>
      <c r="T476" s="1055" t="s">
        <v>98116</v>
      </c>
    </row>
    <row r="477" spans="4:20">
      <c r="D477" s="928"/>
      <c r="E477" s="928"/>
      <c r="F477" s="928"/>
      <c r="G477" s="928"/>
      <c r="H477" s="928"/>
      <c r="O477" s="1055">
        <v>5054</v>
      </c>
      <c r="P477" s="1056" t="s">
        <v>98114</v>
      </c>
      <c r="Q477" s="1055" t="s">
        <v>98133</v>
      </c>
      <c r="R477" s="1055" t="s">
        <v>2</v>
      </c>
      <c r="S477" s="1055" t="s">
        <v>2</v>
      </c>
      <c r="T477" s="1055" t="s">
        <v>98116</v>
      </c>
    </row>
    <row r="478" spans="4:20">
      <c r="D478" s="928"/>
      <c r="E478" s="928"/>
      <c r="F478" s="928"/>
      <c r="G478" s="928"/>
      <c r="H478" s="928"/>
      <c r="O478" s="1055">
        <v>5055</v>
      </c>
      <c r="P478" s="1056" t="s">
        <v>98114</v>
      </c>
      <c r="Q478" s="1055" t="s">
        <v>98134</v>
      </c>
      <c r="R478" s="1055" t="s">
        <v>2</v>
      </c>
      <c r="S478" s="1055" t="s">
        <v>2</v>
      </c>
      <c r="T478" s="1055" t="s">
        <v>98116</v>
      </c>
    </row>
    <row r="479" spans="4:20">
      <c r="D479" s="928"/>
      <c r="E479" s="928"/>
      <c r="F479" s="928"/>
      <c r="G479" s="928"/>
      <c r="H479" s="928"/>
      <c r="O479" s="1055">
        <v>5056</v>
      </c>
      <c r="P479" s="1056" t="s">
        <v>98114</v>
      </c>
      <c r="Q479" s="1055" t="s">
        <v>98135</v>
      </c>
      <c r="R479" s="1055" t="s">
        <v>2</v>
      </c>
      <c r="S479" s="1055" t="s">
        <v>2</v>
      </c>
      <c r="T479" s="1055" t="s">
        <v>98116</v>
      </c>
    </row>
    <row r="480" spans="4:20">
      <c r="D480" s="928"/>
      <c r="E480" s="928"/>
      <c r="F480" s="928"/>
      <c r="G480" s="928"/>
      <c r="H480" s="928"/>
      <c r="O480" s="1055">
        <v>5057</v>
      </c>
      <c r="P480" s="1056" t="s">
        <v>98114</v>
      </c>
      <c r="Q480" s="1055" t="s">
        <v>98136</v>
      </c>
      <c r="R480" s="1055" t="s">
        <v>3</v>
      </c>
      <c r="S480" s="1055" t="s">
        <v>3</v>
      </c>
      <c r="T480" s="1055" t="s">
        <v>98116</v>
      </c>
    </row>
    <row r="481" spans="4:20">
      <c r="D481" s="928"/>
      <c r="E481" s="928"/>
      <c r="F481" s="928"/>
      <c r="G481" s="928"/>
      <c r="H481" s="928"/>
      <c r="O481" s="1055">
        <v>5058</v>
      </c>
      <c r="P481" s="1056" t="s">
        <v>98114</v>
      </c>
      <c r="Q481" s="1055" t="s">
        <v>98137</v>
      </c>
      <c r="R481" s="1055" t="s">
        <v>2</v>
      </c>
      <c r="S481" s="1055" t="s">
        <v>2</v>
      </c>
      <c r="T481" s="1055" t="s">
        <v>98116</v>
      </c>
    </row>
    <row r="482" spans="4:20">
      <c r="D482" s="928"/>
      <c r="E482" s="928"/>
      <c r="F482" s="928"/>
      <c r="G482" s="928"/>
      <c r="H482" s="928"/>
      <c r="O482" s="1055">
        <v>5060</v>
      </c>
      <c r="P482" s="1056" t="s">
        <v>98114</v>
      </c>
      <c r="Q482" s="1055" t="s">
        <v>98138</v>
      </c>
      <c r="R482" s="1055" t="s">
        <v>2</v>
      </c>
      <c r="S482" s="1055" t="s">
        <v>2</v>
      </c>
      <c r="T482" s="1055" t="s">
        <v>98116</v>
      </c>
    </row>
    <row r="483" spans="4:20">
      <c r="D483" s="928"/>
      <c r="E483" s="928"/>
      <c r="F483" s="928"/>
      <c r="G483" s="928"/>
      <c r="H483" s="928"/>
      <c r="O483" s="1055">
        <v>5061</v>
      </c>
      <c r="P483" s="1056" t="s">
        <v>98114</v>
      </c>
      <c r="Q483" s="1055" t="s">
        <v>98139</v>
      </c>
      <c r="R483" s="1055" t="s">
        <v>2</v>
      </c>
      <c r="S483" s="1055" t="s">
        <v>2</v>
      </c>
      <c r="T483" s="1055" t="s">
        <v>98116</v>
      </c>
    </row>
    <row r="484" spans="4:20">
      <c r="D484" s="928"/>
      <c r="E484" s="928"/>
      <c r="F484" s="928"/>
      <c r="G484" s="928"/>
      <c r="H484" s="928"/>
      <c r="O484" s="1055">
        <v>5062</v>
      </c>
      <c r="P484" s="1056" t="s">
        <v>98114</v>
      </c>
      <c r="Q484" s="1055" t="s">
        <v>98140</v>
      </c>
      <c r="R484" s="1055" t="s">
        <v>2</v>
      </c>
      <c r="S484" s="1055" t="s">
        <v>2</v>
      </c>
      <c r="T484" s="1055" t="s">
        <v>98116</v>
      </c>
    </row>
    <row r="485" spans="4:20">
      <c r="D485" s="928"/>
      <c r="E485" s="928"/>
      <c r="F485" s="928"/>
      <c r="G485" s="928"/>
      <c r="H485" s="928"/>
      <c r="O485" s="1055">
        <v>5063</v>
      </c>
      <c r="P485" s="1056" t="s">
        <v>98114</v>
      </c>
      <c r="Q485" s="1055" t="s">
        <v>98141</v>
      </c>
      <c r="R485" s="1055" t="s">
        <v>2</v>
      </c>
      <c r="S485" s="1055" t="s">
        <v>2</v>
      </c>
      <c r="T485" s="1055" t="s">
        <v>98116</v>
      </c>
    </row>
    <row r="486" spans="4:20">
      <c r="D486" s="928"/>
      <c r="E486" s="928"/>
      <c r="F486" s="928"/>
      <c r="G486" s="928"/>
      <c r="H486" s="928"/>
      <c r="O486" s="1055">
        <v>5064</v>
      </c>
      <c r="P486" s="1056" t="s">
        <v>98114</v>
      </c>
      <c r="Q486" s="1055" t="s">
        <v>98142</v>
      </c>
      <c r="R486" s="1055" t="s">
        <v>97778</v>
      </c>
      <c r="S486" s="1055" t="s">
        <v>3</v>
      </c>
      <c r="T486" s="1055" t="s">
        <v>98116</v>
      </c>
    </row>
    <row r="487" spans="4:20">
      <c r="D487" s="928"/>
      <c r="E487" s="928"/>
      <c r="F487" s="928"/>
      <c r="G487" s="928"/>
      <c r="H487" s="928"/>
      <c r="O487" s="1055">
        <v>5080</v>
      </c>
      <c r="P487" s="1056" t="s">
        <v>98114</v>
      </c>
      <c r="Q487" s="1055" t="s">
        <v>98143</v>
      </c>
      <c r="R487" s="1055" t="s">
        <v>3</v>
      </c>
      <c r="S487" s="1055" t="s">
        <v>3</v>
      </c>
      <c r="T487" s="1055" t="s">
        <v>98116</v>
      </c>
    </row>
    <row r="488" spans="4:20">
      <c r="D488" s="928"/>
      <c r="E488" s="928"/>
      <c r="F488" s="928"/>
      <c r="G488" s="928"/>
      <c r="H488" s="928"/>
      <c r="O488" s="1055">
        <v>5081</v>
      </c>
      <c r="P488" s="1056" t="s">
        <v>98114</v>
      </c>
      <c r="Q488" s="1055" t="s">
        <v>98144</v>
      </c>
      <c r="R488" s="1055" t="s">
        <v>97727</v>
      </c>
      <c r="S488" s="1055" t="s">
        <v>97727</v>
      </c>
      <c r="T488" s="1055" t="s">
        <v>98116</v>
      </c>
    </row>
    <row r="489" spans="4:20">
      <c r="D489" s="928"/>
      <c r="E489" s="928"/>
      <c r="F489" s="928"/>
      <c r="G489" s="928"/>
      <c r="H489" s="928"/>
      <c r="O489" s="1055">
        <v>5091</v>
      </c>
      <c r="P489" s="1056" t="s">
        <v>98114</v>
      </c>
      <c r="Q489" s="1055" t="s">
        <v>98145</v>
      </c>
      <c r="R489" s="1055" t="s">
        <v>3</v>
      </c>
      <c r="S489" s="1055" t="s">
        <v>3</v>
      </c>
      <c r="T489" s="1055" t="s">
        <v>98116</v>
      </c>
    </row>
    <row r="490" spans="4:20">
      <c r="D490" s="928"/>
      <c r="E490" s="928"/>
      <c r="F490" s="928"/>
      <c r="G490" s="928"/>
      <c r="H490" s="928"/>
      <c r="O490" s="1055">
        <v>5091</v>
      </c>
      <c r="P490" s="1056" t="s">
        <v>98114</v>
      </c>
      <c r="Q490" s="1055" t="s">
        <v>98146</v>
      </c>
      <c r="R490" s="1055" t="s">
        <v>3</v>
      </c>
      <c r="S490" s="1055" t="s">
        <v>3</v>
      </c>
      <c r="T490" s="1055" t="s">
        <v>98116</v>
      </c>
    </row>
    <row r="491" spans="4:20">
      <c r="D491" s="928"/>
      <c r="E491" s="928"/>
      <c r="F491" s="928"/>
      <c r="G491" s="928"/>
      <c r="H491" s="928"/>
      <c r="O491" s="1055">
        <v>5092</v>
      </c>
      <c r="P491" s="1056" t="s">
        <v>98114</v>
      </c>
      <c r="Q491" s="1055" t="s">
        <v>98147</v>
      </c>
      <c r="R491" s="1055" t="s">
        <v>2</v>
      </c>
      <c r="S491" s="1055" t="s">
        <v>2</v>
      </c>
      <c r="T491" s="1055" t="s">
        <v>98116</v>
      </c>
    </row>
    <row r="492" spans="4:20">
      <c r="D492" s="928"/>
      <c r="E492" s="928"/>
      <c r="F492" s="928"/>
      <c r="G492" s="928"/>
      <c r="H492" s="928"/>
      <c r="O492" s="1055">
        <v>5093</v>
      </c>
      <c r="P492" s="1056" t="s">
        <v>98114</v>
      </c>
      <c r="Q492" s="1055" t="s">
        <v>98148</v>
      </c>
      <c r="R492" s="1055" t="s">
        <v>2</v>
      </c>
      <c r="S492" s="1055" t="s">
        <v>2</v>
      </c>
      <c r="T492" s="1055" t="s">
        <v>98116</v>
      </c>
    </row>
    <row r="493" spans="4:20">
      <c r="D493" s="928"/>
      <c r="E493" s="928"/>
      <c r="F493" s="928"/>
      <c r="G493" s="928"/>
      <c r="H493" s="928"/>
      <c r="O493" s="1055">
        <v>5094</v>
      </c>
      <c r="P493" s="1056" t="s">
        <v>98114</v>
      </c>
      <c r="Q493" s="1055" t="s">
        <v>98149</v>
      </c>
      <c r="R493" s="1055" t="s">
        <v>3</v>
      </c>
      <c r="S493" s="1055" t="s">
        <v>3</v>
      </c>
      <c r="T493" s="1055" t="s">
        <v>98116</v>
      </c>
    </row>
    <row r="494" spans="4:20">
      <c r="D494" s="928"/>
      <c r="E494" s="928"/>
      <c r="F494" s="928"/>
      <c r="G494" s="928"/>
      <c r="H494" s="928"/>
      <c r="O494" s="1055">
        <v>5101</v>
      </c>
      <c r="P494" s="1056" t="s">
        <v>98114</v>
      </c>
      <c r="Q494" s="1055" t="s">
        <v>98150</v>
      </c>
      <c r="R494" s="1055" t="s">
        <v>2</v>
      </c>
      <c r="S494" s="1055" t="s">
        <v>2</v>
      </c>
      <c r="T494" s="1055" t="s">
        <v>98116</v>
      </c>
    </row>
    <row r="495" spans="4:20">
      <c r="D495" s="928"/>
      <c r="E495" s="928"/>
      <c r="F495" s="928"/>
      <c r="G495" s="928"/>
      <c r="H495" s="928"/>
      <c r="O495" s="1055">
        <v>5102</v>
      </c>
      <c r="P495" s="1056" t="s">
        <v>98114</v>
      </c>
      <c r="Q495" s="1055" t="s">
        <v>98151</v>
      </c>
      <c r="R495" s="1055" t="s">
        <v>2</v>
      </c>
      <c r="S495" s="1055" t="s">
        <v>2</v>
      </c>
      <c r="T495" s="1055" t="s">
        <v>98116</v>
      </c>
    </row>
    <row r="496" spans="4:20">
      <c r="D496" s="928"/>
      <c r="E496" s="928"/>
      <c r="F496" s="928"/>
      <c r="G496" s="928"/>
      <c r="H496" s="928"/>
      <c r="O496" s="1055">
        <v>5103</v>
      </c>
      <c r="P496" s="1056" t="s">
        <v>98114</v>
      </c>
      <c r="Q496" s="1055" t="s">
        <v>98152</v>
      </c>
      <c r="R496" s="1055" t="s">
        <v>2</v>
      </c>
      <c r="S496" s="1055" t="s">
        <v>2</v>
      </c>
      <c r="T496" s="1055" t="s">
        <v>98116</v>
      </c>
    </row>
    <row r="497" spans="4:20">
      <c r="D497" s="928"/>
      <c r="E497" s="928"/>
      <c r="F497" s="928"/>
      <c r="G497" s="928"/>
      <c r="H497" s="928"/>
      <c r="O497" s="1055">
        <v>5104</v>
      </c>
      <c r="P497" s="1056" t="s">
        <v>98114</v>
      </c>
      <c r="Q497" s="1055" t="s">
        <v>98153</v>
      </c>
      <c r="R497" s="1055" t="s">
        <v>1</v>
      </c>
      <c r="S497" s="1055" t="s">
        <v>1</v>
      </c>
      <c r="T497" s="1055" t="s">
        <v>98116</v>
      </c>
    </row>
    <row r="498" spans="4:20">
      <c r="D498" s="928"/>
      <c r="E498" s="928"/>
      <c r="F498" s="928"/>
      <c r="G498" s="928"/>
      <c r="H498" s="928"/>
      <c r="O498" s="1055">
        <v>5105</v>
      </c>
      <c r="P498" s="1056" t="s">
        <v>98114</v>
      </c>
      <c r="Q498" s="1055" t="s">
        <v>98154</v>
      </c>
      <c r="R498" s="1055" t="s">
        <v>2</v>
      </c>
      <c r="S498" s="1055" t="s">
        <v>2</v>
      </c>
      <c r="T498" s="1055" t="s">
        <v>98116</v>
      </c>
    </row>
    <row r="499" spans="4:20">
      <c r="D499" s="928"/>
      <c r="E499" s="928"/>
      <c r="F499" s="928"/>
      <c r="G499" s="928"/>
      <c r="H499" s="928"/>
      <c r="O499" s="1055">
        <v>5106</v>
      </c>
      <c r="P499" s="1056" t="s">
        <v>98114</v>
      </c>
      <c r="Q499" s="1055" t="s">
        <v>98155</v>
      </c>
      <c r="R499" s="1055" t="s">
        <v>2</v>
      </c>
      <c r="S499" s="1055" t="s">
        <v>2</v>
      </c>
      <c r="T499" s="1055" t="s">
        <v>98116</v>
      </c>
    </row>
    <row r="500" spans="4:20">
      <c r="D500" s="928"/>
      <c r="E500" s="928"/>
      <c r="F500" s="928"/>
      <c r="G500" s="928"/>
      <c r="H500" s="928"/>
      <c r="O500" s="1055">
        <v>5107</v>
      </c>
      <c r="P500" s="1056" t="s">
        <v>98114</v>
      </c>
      <c r="Q500" s="1055" t="s">
        <v>98156</v>
      </c>
      <c r="R500" s="1055" t="s">
        <v>2</v>
      </c>
      <c r="S500" s="1055" t="s">
        <v>2</v>
      </c>
      <c r="T500" s="1055" t="s">
        <v>98116</v>
      </c>
    </row>
    <row r="501" spans="4:20">
      <c r="D501" s="928"/>
      <c r="E501" s="928"/>
      <c r="F501" s="928"/>
      <c r="G501" s="928"/>
      <c r="H501" s="928"/>
      <c r="O501" s="1055">
        <v>5108</v>
      </c>
      <c r="P501" s="1056" t="s">
        <v>98114</v>
      </c>
      <c r="Q501" s="1055" t="s">
        <v>98157</v>
      </c>
      <c r="R501" s="1055" t="s">
        <v>1</v>
      </c>
      <c r="S501" s="1055" t="s">
        <v>1</v>
      </c>
      <c r="T501" s="1055" t="s">
        <v>98116</v>
      </c>
    </row>
    <row r="502" spans="4:20">
      <c r="D502" s="928"/>
      <c r="E502" s="928"/>
      <c r="F502" s="928"/>
      <c r="G502" s="928"/>
      <c r="H502" s="928"/>
      <c r="O502" s="1055">
        <v>5111</v>
      </c>
      <c r="P502" s="1056" t="s">
        <v>98114</v>
      </c>
      <c r="Q502" s="1055" t="s">
        <v>98158</v>
      </c>
      <c r="R502" s="1055" t="s">
        <v>97727</v>
      </c>
      <c r="S502" s="1055" t="s">
        <v>97727</v>
      </c>
      <c r="T502" s="1055" t="s">
        <v>98159</v>
      </c>
    </row>
    <row r="503" spans="4:20">
      <c r="D503" s="928"/>
      <c r="E503" s="928"/>
      <c r="F503" s="928"/>
      <c r="G503" s="928"/>
      <c r="H503" s="928"/>
      <c r="O503" s="1055">
        <v>5112</v>
      </c>
      <c r="P503" s="1056" t="s">
        <v>98114</v>
      </c>
      <c r="Q503" s="1055" t="s">
        <v>98160</v>
      </c>
      <c r="R503" s="1055" t="s">
        <v>97727</v>
      </c>
      <c r="S503" s="1055" t="s">
        <v>97727</v>
      </c>
      <c r="T503" s="1055" t="s">
        <v>98159</v>
      </c>
    </row>
    <row r="504" spans="4:20">
      <c r="D504" s="928"/>
      <c r="E504" s="928"/>
      <c r="F504" s="928"/>
      <c r="G504" s="928"/>
      <c r="H504" s="928"/>
      <c r="O504" s="1055">
        <v>5113</v>
      </c>
      <c r="P504" s="1056" t="s">
        <v>98114</v>
      </c>
      <c r="Q504" s="1055" t="s">
        <v>98161</v>
      </c>
      <c r="R504" s="1055" t="s">
        <v>2</v>
      </c>
      <c r="S504" s="1055" t="s">
        <v>2</v>
      </c>
      <c r="T504" s="1055" t="s">
        <v>98159</v>
      </c>
    </row>
    <row r="505" spans="4:20">
      <c r="D505" s="928"/>
      <c r="E505" s="928"/>
      <c r="F505" s="928"/>
      <c r="G505" s="928"/>
      <c r="H505" s="928"/>
      <c r="O505" s="1055">
        <v>5114</v>
      </c>
      <c r="P505" s="1056" t="s">
        <v>98114</v>
      </c>
      <c r="Q505" s="1055" t="s">
        <v>98162</v>
      </c>
      <c r="R505" s="1055" t="s">
        <v>2</v>
      </c>
      <c r="S505" s="1055" t="s">
        <v>2</v>
      </c>
      <c r="T505" s="1055" t="s">
        <v>98159</v>
      </c>
    </row>
    <row r="506" spans="4:20">
      <c r="D506" s="928"/>
      <c r="E506" s="928"/>
      <c r="F506" s="928"/>
      <c r="G506" s="928"/>
      <c r="H506" s="928"/>
      <c r="O506" s="1055">
        <v>5121</v>
      </c>
      <c r="P506" s="1056" t="s">
        <v>98114</v>
      </c>
      <c r="Q506" s="1055" t="s">
        <v>98163</v>
      </c>
      <c r="R506" s="1055" t="s">
        <v>97727</v>
      </c>
      <c r="S506" s="1055" t="s">
        <v>97727</v>
      </c>
      <c r="T506" s="1055" t="s">
        <v>98116</v>
      </c>
    </row>
    <row r="507" spans="4:20">
      <c r="D507" s="928"/>
      <c r="E507" s="928"/>
      <c r="F507" s="928"/>
      <c r="G507" s="928"/>
      <c r="H507" s="928"/>
      <c r="O507" s="1055">
        <v>5122</v>
      </c>
      <c r="P507" s="1056" t="s">
        <v>98114</v>
      </c>
      <c r="Q507" s="1055" t="s">
        <v>98164</v>
      </c>
      <c r="R507" s="1055" t="s">
        <v>97727</v>
      </c>
      <c r="S507" s="1055" t="s">
        <v>97727</v>
      </c>
      <c r="T507" s="1055" t="s">
        <v>98116</v>
      </c>
    </row>
    <row r="508" spans="4:20">
      <c r="D508" s="928"/>
      <c r="E508" s="928"/>
      <c r="F508" s="928"/>
      <c r="G508" s="928"/>
      <c r="H508" s="928"/>
      <c r="O508" s="1055">
        <v>5123</v>
      </c>
      <c r="P508" s="1056" t="s">
        <v>98114</v>
      </c>
      <c r="Q508" s="1055" t="s">
        <v>98165</v>
      </c>
      <c r="R508" s="1055" t="s">
        <v>97727</v>
      </c>
      <c r="S508" s="1055" t="s">
        <v>97727</v>
      </c>
      <c r="T508" s="1055" t="s">
        <v>98116</v>
      </c>
    </row>
    <row r="509" spans="4:20">
      <c r="D509" s="928"/>
      <c r="E509" s="928"/>
      <c r="F509" s="928"/>
      <c r="G509" s="928"/>
      <c r="H509" s="928"/>
      <c r="O509" s="1055">
        <v>5124</v>
      </c>
      <c r="P509" s="1056" t="s">
        <v>98114</v>
      </c>
      <c r="Q509" s="1055" t="s">
        <v>98166</v>
      </c>
      <c r="R509" s="1055" t="s">
        <v>3</v>
      </c>
      <c r="S509" s="1055" t="s">
        <v>3</v>
      </c>
      <c r="T509" s="1055" t="s">
        <v>98116</v>
      </c>
    </row>
    <row r="510" spans="4:20">
      <c r="D510" s="928"/>
      <c r="E510" s="928"/>
      <c r="F510" s="928"/>
      <c r="G510" s="928"/>
      <c r="H510" s="928"/>
      <c r="O510" s="1055">
        <v>5126</v>
      </c>
      <c r="P510" s="1056" t="s">
        <v>98114</v>
      </c>
      <c r="Q510" s="1055" t="s">
        <v>98167</v>
      </c>
      <c r="R510" s="1055" t="s">
        <v>97727</v>
      </c>
      <c r="S510" s="1055" t="s">
        <v>97727</v>
      </c>
      <c r="T510" s="1055" t="s">
        <v>98116</v>
      </c>
    </row>
    <row r="511" spans="4:20">
      <c r="D511" s="928"/>
      <c r="E511" s="928"/>
      <c r="F511" s="928"/>
      <c r="G511" s="928"/>
      <c r="H511" s="928"/>
      <c r="O511" s="1055">
        <v>5130</v>
      </c>
      <c r="P511" s="1056" t="s">
        <v>98114</v>
      </c>
      <c r="Q511" s="1055" t="s">
        <v>98168</v>
      </c>
      <c r="R511" s="1055" t="s">
        <v>2</v>
      </c>
      <c r="S511" s="1055" t="s">
        <v>2</v>
      </c>
      <c r="T511" s="1055" t="s">
        <v>98116</v>
      </c>
    </row>
    <row r="512" spans="4:20">
      <c r="D512" s="928"/>
      <c r="E512" s="928"/>
      <c r="F512" s="928"/>
      <c r="G512" s="928"/>
      <c r="H512" s="928"/>
      <c r="O512" s="1055">
        <v>5140</v>
      </c>
      <c r="P512" s="1056" t="s">
        <v>98114</v>
      </c>
      <c r="Q512" s="1055" t="s">
        <v>98169</v>
      </c>
      <c r="R512" s="1055" t="s">
        <v>3</v>
      </c>
      <c r="S512" s="1055" t="s">
        <v>3</v>
      </c>
      <c r="T512" s="1055" t="s">
        <v>98116</v>
      </c>
    </row>
    <row r="513" spans="4:20">
      <c r="D513" s="928"/>
      <c r="E513" s="928"/>
      <c r="F513" s="928"/>
      <c r="G513" s="928"/>
      <c r="H513" s="928"/>
      <c r="O513" s="1055">
        <v>5151</v>
      </c>
      <c r="P513" s="1056" t="s">
        <v>98114</v>
      </c>
      <c r="Q513" s="1055" t="s">
        <v>98170</v>
      </c>
      <c r="R513" s="1055" t="s">
        <v>3</v>
      </c>
      <c r="S513" s="1055" t="s">
        <v>3</v>
      </c>
      <c r="T513" s="1055" t="s">
        <v>98116</v>
      </c>
    </row>
    <row r="514" spans="4:20">
      <c r="D514" s="928"/>
      <c r="E514" s="928"/>
      <c r="F514" s="928"/>
      <c r="G514" s="928"/>
      <c r="H514" s="928"/>
      <c r="O514" s="1055">
        <v>5152</v>
      </c>
      <c r="P514" s="1056" t="s">
        <v>98114</v>
      </c>
      <c r="Q514" s="1055" t="s">
        <v>98171</v>
      </c>
      <c r="R514" s="1055" t="s">
        <v>2</v>
      </c>
      <c r="S514" s="1055" t="s">
        <v>2</v>
      </c>
      <c r="T514" s="1055" t="s">
        <v>98116</v>
      </c>
    </row>
    <row r="515" spans="4:20">
      <c r="D515" s="928"/>
      <c r="E515" s="928"/>
      <c r="F515" s="928"/>
      <c r="G515" s="928"/>
      <c r="H515" s="928"/>
      <c r="O515" s="1055">
        <v>5153</v>
      </c>
      <c r="P515" s="1056" t="s">
        <v>98114</v>
      </c>
      <c r="Q515" s="1055" t="s">
        <v>98172</v>
      </c>
      <c r="R515" s="1055" t="s">
        <v>97727</v>
      </c>
      <c r="S515" s="1055" t="s">
        <v>97727</v>
      </c>
      <c r="T515" s="1055" t="s">
        <v>98116</v>
      </c>
    </row>
    <row r="516" spans="4:20">
      <c r="D516" s="928"/>
      <c r="E516" s="928"/>
      <c r="F516" s="928"/>
      <c r="G516" s="928"/>
      <c r="H516" s="928"/>
      <c r="O516" s="1055">
        <v>5154</v>
      </c>
      <c r="P516" s="1056" t="s">
        <v>98114</v>
      </c>
      <c r="Q516" s="1055" t="s">
        <v>98173</v>
      </c>
      <c r="R516" s="1055" t="s">
        <v>3</v>
      </c>
      <c r="S516" s="1055" t="s">
        <v>3</v>
      </c>
      <c r="T516" s="1055" t="s">
        <v>98116</v>
      </c>
    </row>
    <row r="517" spans="4:20">
      <c r="D517" s="928"/>
      <c r="E517" s="928"/>
      <c r="F517" s="928"/>
      <c r="G517" s="928"/>
      <c r="H517" s="928"/>
      <c r="O517" s="1055">
        <v>5155</v>
      </c>
      <c r="P517" s="1056" t="s">
        <v>98114</v>
      </c>
      <c r="Q517" s="1055" t="s">
        <v>98174</v>
      </c>
      <c r="R517" s="1055" t="s">
        <v>3</v>
      </c>
      <c r="S517" s="1055" t="s">
        <v>3</v>
      </c>
      <c r="T517" s="1055" t="s">
        <v>98116</v>
      </c>
    </row>
    <row r="518" spans="4:20">
      <c r="D518" s="928"/>
      <c r="E518" s="928"/>
      <c r="F518" s="928"/>
      <c r="G518" s="928"/>
      <c r="H518" s="928"/>
      <c r="O518" s="1055">
        <v>5161</v>
      </c>
      <c r="P518" s="1056" t="s">
        <v>98114</v>
      </c>
      <c r="Q518" s="1055" t="s">
        <v>98175</v>
      </c>
      <c r="R518" s="1055" t="s">
        <v>3</v>
      </c>
      <c r="S518" s="1055" t="s">
        <v>3</v>
      </c>
      <c r="T518" s="1055" t="s">
        <v>98116</v>
      </c>
    </row>
    <row r="519" spans="4:20">
      <c r="D519" s="928"/>
      <c r="E519" s="928"/>
      <c r="F519" s="928"/>
      <c r="G519" s="928"/>
      <c r="H519" s="928"/>
      <c r="O519" s="1055">
        <v>5162</v>
      </c>
      <c r="P519" s="1056" t="s">
        <v>98114</v>
      </c>
      <c r="Q519" s="1055" t="s">
        <v>98176</v>
      </c>
      <c r="R519" s="1055" t="s">
        <v>2</v>
      </c>
      <c r="S519" s="1055" t="s">
        <v>2</v>
      </c>
      <c r="T519" s="1055" t="s">
        <v>98116</v>
      </c>
    </row>
    <row r="520" spans="4:20">
      <c r="D520" s="928"/>
      <c r="E520" s="928"/>
      <c r="F520" s="928"/>
      <c r="G520" s="928"/>
      <c r="H520" s="928"/>
      <c r="O520" s="1055">
        <v>5163</v>
      </c>
      <c r="P520" s="1056" t="s">
        <v>98114</v>
      </c>
      <c r="Q520" s="1055" t="s">
        <v>98177</v>
      </c>
      <c r="R520" s="1055" t="s">
        <v>2</v>
      </c>
      <c r="S520" s="1055" t="s">
        <v>2</v>
      </c>
      <c r="T520" s="1055" t="s">
        <v>98116</v>
      </c>
    </row>
    <row r="521" spans="4:20">
      <c r="D521" s="928"/>
      <c r="E521" s="928"/>
      <c r="F521" s="928"/>
      <c r="G521" s="928"/>
      <c r="H521" s="928"/>
      <c r="O521" s="1055">
        <v>5171</v>
      </c>
      <c r="P521" s="1056" t="s">
        <v>98114</v>
      </c>
      <c r="Q521" s="1055" t="s">
        <v>98178</v>
      </c>
      <c r="R521" s="1055" t="s">
        <v>3</v>
      </c>
      <c r="S521" s="1055" t="s">
        <v>3</v>
      </c>
      <c r="T521" s="1055" t="s">
        <v>98116</v>
      </c>
    </row>
    <row r="522" spans="4:20">
      <c r="D522" s="928"/>
      <c r="E522" s="928"/>
      <c r="F522" s="928"/>
      <c r="G522" s="928"/>
      <c r="H522" s="928"/>
      <c r="O522" s="1055">
        <v>5172</v>
      </c>
      <c r="P522" s="1056" t="s">
        <v>98114</v>
      </c>
      <c r="Q522" s="1055" t="s">
        <v>98179</v>
      </c>
      <c r="R522" s="1055" t="s">
        <v>2</v>
      </c>
      <c r="S522" s="1055" t="s">
        <v>2</v>
      </c>
      <c r="T522" s="1055" t="s">
        <v>98116</v>
      </c>
    </row>
    <row r="523" spans="4:20">
      <c r="D523" s="928"/>
      <c r="E523" s="928"/>
      <c r="F523" s="928"/>
      <c r="G523" s="928"/>
      <c r="H523" s="928"/>
      <c r="O523" s="1055">
        <v>5180</v>
      </c>
      <c r="P523" s="1056" t="s">
        <v>98114</v>
      </c>
      <c r="Q523" s="1055" t="s">
        <v>98180</v>
      </c>
      <c r="R523" s="1055" t="s">
        <v>2</v>
      </c>
      <c r="S523" s="1055" t="s">
        <v>2</v>
      </c>
      <c r="T523" s="1055" t="s">
        <v>98116</v>
      </c>
    </row>
    <row r="524" spans="4:20">
      <c r="D524" s="928"/>
      <c r="E524" s="928"/>
      <c r="F524" s="928"/>
      <c r="G524" s="928"/>
      <c r="H524" s="928"/>
      <c r="O524" s="1055">
        <v>5190</v>
      </c>
      <c r="P524" s="1056" t="s">
        <v>98114</v>
      </c>
      <c r="Q524" s="1055" t="s">
        <v>98181</v>
      </c>
      <c r="R524" s="1055" t="s">
        <v>2</v>
      </c>
      <c r="S524" s="1055" t="s">
        <v>2</v>
      </c>
      <c r="T524" s="1055" t="s">
        <v>98116</v>
      </c>
    </row>
    <row r="525" spans="4:20">
      <c r="D525" s="928"/>
      <c r="E525" s="928"/>
      <c r="F525" s="928"/>
      <c r="G525" s="928"/>
      <c r="H525" s="928"/>
      <c r="O525" s="1055">
        <v>5191</v>
      </c>
      <c r="P525" s="1056" t="s">
        <v>98114</v>
      </c>
      <c r="Q525" s="1055" t="s">
        <v>98182</v>
      </c>
      <c r="R525" s="1055" t="s">
        <v>97727</v>
      </c>
      <c r="S525" s="1055" t="s">
        <v>97727</v>
      </c>
      <c r="T525" s="1055" t="s">
        <v>98116</v>
      </c>
    </row>
    <row r="526" spans="4:20">
      <c r="D526" s="928"/>
      <c r="E526" s="928"/>
      <c r="F526" s="928"/>
      <c r="G526" s="928"/>
      <c r="H526" s="928"/>
      <c r="O526" s="1055">
        <v>5192</v>
      </c>
      <c r="P526" s="1056" t="s">
        <v>98114</v>
      </c>
      <c r="Q526" s="1055" t="s">
        <v>98183</v>
      </c>
      <c r="R526" s="1055" t="s">
        <v>2</v>
      </c>
      <c r="S526" s="1055" t="s">
        <v>2</v>
      </c>
      <c r="T526" s="1055" t="s">
        <v>98116</v>
      </c>
    </row>
    <row r="527" spans="4:20">
      <c r="D527" s="928"/>
      <c r="E527" s="928"/>
      <c r="F527" s="928"/>
      <c r="G527" s="928"/>
      <c r="H527" s="928"/>
      <c r="O527" s="1055">
        <v>5193</v>
      </c>
      <c r="P527" s="1056" t="s">
        <v>98114</v>
      </c>
      <c r="Q527" s="1055" t="s">
        <v>98184</v>
      </c>
      <c r="R527" s="1055" t="s">
        <v>2</v>
      </c>
      <c r="S527" s="1055" t="s">
        <v>2</v>
      </c>
      <c r="T527" s="1055" t="s">
        <v>98116</v>
      </c>
    </row>
    <row r="528" spans="4:20">
      <c r="D528" s="928"/>
      <c r="E528" s="928"/>
      <c r="F528" s="928"/>
      <c r="G528" s="928"/>
      <c r="H528" s="928"/>
      <c r="O528" s="1055">
        <v>5193</v>
      </c>
      <c r="P528" s="1056" t="s">
        <v>98114</v>
      </c>
      <c r="Q528" s="1055" t="s">
        <v>98185</v>
      </c>
      <c r="R528" s="1055" t="s">
        <v>2</v>
      </c>
      <c r="S528" s="1055" t="s">
        <v>2</v>
      </c>
      <c r="T528" s="1055" t="s">
        <v>98116</v>
      </c>
    </row>
    <row r="529" spans="4:20">
      <c r="D529" s="928"/>
      <c r="E529" s="928"/>
      <c r="F529" s="928"/>
      <c r="G529" s="928"/>
      <c r="H529" s="928"/>
      <c r="O529" s="1055">
        <v>5193</v>
      </c>
      <c r="P529" s="1056" t="s">
        <v>98114</v>
      </c>
      <c r="Q529" s="1055" t="s">
        <v>98186</v>
      </c>
      <c r="R529" s="1055" t="s">
        <v>2</v>
      </c>
      <c r="S529" s="1055" t="s">
        <v>2</v>
      </c>
      <c r="T529" s="1055" t="s">
        <v>98116</v>
      </c>
    </row>
    <row r="530" spans="4:20">
      <c r="D530" s="928"/>
      <c r="E530" s="928"/>
      <c r="F530" s="928"/>
      <c r="G530" s="928"/>
      <c r="H530" s="928"/>
      <c r="O530" s="1055">
        <v>5193</v>
      </c>
      <c r="P530" s="1056" t="s">
        <v>98114</v>
      </c>
      <c r="Q530" s="1055" t="s">
        <v>98187</v>
      </c>
      <c r="R530" s="1055" t="s">
        <v>2</v>
      </c>
      <c r="S530" s="1055" t="s">
        <v>2</v>
      </c>
      <c r="T530" s="1055" t="s">
        <v>98116</v>
      </c>
    </row>
    <row r="531" spans="4:20">
      <c r="D531" s="928"/>
      <c r="E531" s="928"/>
      <c r="F531" s="928"/>
      <c r="G531" s="928"/>
      <c r="H531" s="928"/>
      <c r="O531" s="1055">
        <v>5193</v>
      </c>
      <c r="P531" s="1056" t="s">
        <v>98114</v>
      </c>
      <c r="Q531" s="1055" t="s">
        <v>98188</v>
      </c>
      <c r="R531" s="1055" t="s">
        <v>2</v>
      </c>
      <c r="S531" s="1055" t="s">
        <v>2</v>
      </c>
      <c r="T531" s="1055" t="s">
        <v>98116</v>
      </c>
    </row>
    <row r="532" spans="4:20">
      <c r="D532" s="928"/>
      <c r="E532" s="928"/>
      <c r="F532" s="928"/>
      <c r="G532" s="928"/>
      <c r="H532" s="928"/>
      <c r="O532" s="1055">
        <v>5193</v>
      </c>
      <c r="P532" s="1056" t="s">
        <v>98114</v>
      </c>
      <c r="Q532" s="1055" t="s">
        <v>97926</v>
      </c>
      <c r="R532" s="1055" t="s">
        <v>2</v>
      </c>
      <c r="S532" s="1055" t="s">
        <v>2</v>
      </c>
      <c r="T532" s="1055" t="s">
        <v>98116</v>
      </c>
    </row>
    <row r="533" spans="4:20">
      <c r="D533" s="928"/>
      <c r="E533" s="928"/>
      <c r="F533" s="928"/>
      <c r="G533" s="928"/>
      <c r="H533" s="928"/>
      <c r="O533" s="1055">
        <v>5194</v>
      </c>
      <c r="P533" s="1056" t="s">
        <v>98114</v>
      </c>
      <c r="Q533" s="1055" t="s">
        <v>98189</v>
      </c>
      <c r="R533" s="1055" t="s">
        <v>2</v>
      </c>
      <c r="S533" s="1055" t="s">
        <v>2</v>
      </c>
      <c r="T533" s="1055" t="s">
        <v>98116</v>
      </c>
    </row>
    <row r="534" spans="4:20">
      <c r="D534" s="928"/>
      <c r="E534" s="928"/>
      <c r="F534" s="928"/>
      <c r="G534" s="928"/>
      <c r="H534" s="928"/>
      <c r="O534" s="1055">
        <v>5195</v>
      </c>
      <c r="P534" s="1056" t="s">
        <v>98114</v>
      </c>
      <c r="Q534" s="1055" t="s">
        <v>98190</v>
      </c>
      <c r="R534" s="1055" t="s">
        <v>3</v>
      </c>
      <c r="S534" s="1055" t="s">
        <v>3</v>
      </c>
      <c r="T534" s="1055" t="s">
        <v>98116</v>
      </c>
    </row>
    <row r="535" spans="4:20">
      <c r="D535" s="928"/>
      <c r="E535" s="928"/>
      <c r="F535" s="928"/>
      <c r="G535" s="928"/>
      <c r="H535" s="928"/>
      <c r="O535" s="1055">
        <v>5195</v>
      </c>
      <c r="P535" s="1056" t="s">
        <v>98114</v>
      </c>
      <c r="Q535" s="1055" t="s">
        <v>98191</v>
      </c>
      <c r="R535" s="1055" t="s">
        <v>3</v>
      </c>
      <c r="S535" s="1055" t="s">
        <v>3</v>
      </c>
      <c r="T535" s="1055" t="s">
        <v>98116</v>
      </c>
    </row>
    <row r="536" spans="4:20">
      <c r="D536" s="928"/>
      <c r="E536" s="928"/>
      <c r="F536" s="928"/>
      <c r="G536" s="928"/>
      <c r="H536" s="928"/>
      <c r="O536" s="1055">
        <v>5196</v>
      </c>
      <c r="P536" s="1056" t="s">
        <v>98114</v>
      </c>
      <c r="Q536" s="1055" t="s">
        <v>98192</v>
      </c>
      <c r="R536" s="1055" t="s">
        <v>2</v>
      </c>
      <c r="S536" s="1055" t="s">
        <v>2</v>
      </c>
      <c r="T536" s="1055" t="s">
        <v>98116</v>
      </c>
    </row>
    <row r="537" spans="4:20">
      <c r="D537" s="928"/>
      <c r="E537" s="928"/>
      <c r="F537" s="928"/>
      <c r="G537" s="928"/>
      <c r="H537" s="928"/>
      <c r="O537" s="1055">
        <v>5211</v>
      </c>
      <c r="P537" s="1056" t="s">
        <v>98114</v>
      </c>
      <c r="Q537" s="1055" t="s">
        <v>98193</v>
      </c>
      <c r="R537" s="1055" t="s">
        <v>3</v>
      </c>
      <c r="S537" s="1055" t="s">
        <v>3</v>
      </c>
      <c r="T537" s="1055" t="s">
        <v>98116</v>
      </c>
    </row>
    <row r="538" spans="4:20">
      <c r="D538" s="928"/>
      <c r="E538" s="928"/>
      <c r="F538" s="928"/>
      <c r="G538" s="928"/>
      <c r="H538" s="928"/>
      <c r="O538" s="1055">
        <v>5212</v>
      </c>
      <c r="P538" s="1056" t="s">
        <v>98114</v>
      </c>
      <c r="Q538" s="1055" t="s">
        <v>98194</v>
      </c>
      <c r="R538" s="1055" t="s">
        <v>2</v>
      </c>
      <c r="S538" s="1055" t="s">
        <v>2</v>
      </c>
      <c r="T538" s="1055" t="s">
        <v>98116</v>
      </c>
    </row>
    <row r="539" spans="4:20">
      <c r="D539" s="928"/>
      <c r="E539" s="928"/>
      <c r="F539" s="928"/>
      <c r="G539" s="928"/>
      <c r="H539" s="928"/>
      <c r="O539" s="1055">
        <v>5221</v>
      </c>
      <c r="P539" s="1056" t="s">
        <v>98114</v>
      </c>
      <c r="Q539" s="1055" t="s">
        <v>98195</v>
      </c>
      <c r="R539" s="1055" t="s">
        <v>97727</v>
      </c>
      <c r="S539" s="1055" t="s">
        <v>97727</v>
      </c>
      <c r="T539" s="1055" t="s">
        <v>98116</v>
      </c>
    </row>
    <row r="540" spans="4:20">
      <c r="D540" s="928"/>
      <c r="E540" s="928"/>
      <c r="F540" s="928"/>
      <c r="G540" s="928"/>
      <c r="H540" s="928"/>
      <c r="O540" s="1055">
        <v>5222</v>
      </c>
      <c r="P540" s="1056" t="s">
        <v>98114</v>
      </c>
      <c r="Q540" s="1055" t="s">
        <v>98196</v>
      </c>
      <c r="R540" s="1055" t="s">
        <v>2</v>
      </c>
      <c r="S540" s="1055" t="s">
        <v>2</v>
      </c>
      <c r="T540" s="1055" t="s">
        <v>98116</v>
      </c>
    </row>
    <row r="541" spans="4:20">
      <c r="D541" s="928"/>
      <c r="E541" s="928"/>
      <c r="F541" s="928"/>
      <c r="G541" s="928"/>
      <c r="H541" s="928"/>
      <c r="O541" s="1055">
        <v>5223</v>
      </c>
      <c r="P541" s="1056" t="s">
        <v>98114</v>
      </c>
      <c r="Q541" s="1055" t="s">
        <v>98197</v>
      </c>
      <c r="R541" s="1055" t="s">
        <v>2</v>
      </c>
      <c r="S541" s="1055" t="s">
        <v>2</v>
      </c>
      <c r="T541" s="1055" t="s">
        <v>98116</v>
      </c>
    </row>
    <row r="542" spans="4:20">
      <c r="D542" s="928"/>
      <c r="E542" s="928"/>
      <c r="F542" s="928"/>
      <c r="G542" s="928"/>
      <c r="H542" s="928"/>
      <c r="O542" s="1055">
        <v>5224</v>
      </c>
      <c r="P542" s="1056" t="s">
        <v>98114</v>
      </c>
      <c r="Q542" s="1055" t="s">
        <v>98198</v>
      </c>
      <c r="R542" s="1055" t="s">
        <v>2</v>
      </c>
      <c r="S542" s="1055" t="s">
        <v>2</v>
      </c>
      <c r="T542" s="1055" t="s">
        <v>98116</v>
      </c>
    </row>
    <row r="543" spans="4:20">
      <c r="D543" s="928"/>
      <c r="E543" s="928"/>
      <c r="F543" s="928"/>
      <c r="G543" s="928"/>
      <c r="H543" s="928"/>
      <c r="O543" s="1055">
        <v>5231</v>
      </c>
      <c r="P543" s="1056" t="s">
        <v>98114</v>
      </c>
      <c r="Q543" s="1055" t="s">
        <v>98199</v>
      </c>
      <c r="R543" s="1055" t="s">
        <v>2</v>
      </c>
      <c r="S543" s="1055" t="s">
        <v>2</v>
      </c>
      <c r="T543" s="1055" t="s">
        <v>98116</v>
      </c>
    </row>
    <row r="544" spans="4:20">
      <c r="D544" s="928"/>
      <c r="E544" s="928"/>
      <c r="F544" s="928"/>
      <c r="G544" s="928"/>
      <c r="H544" s="928"/>
      <c r="O544" s="1055">
        <v>5232</v>
      </c>
      <c r="P544" s="1056" t="s">
        <v>98114</v>
      </c>
      <c r="Q544" s="1055" t="s">
        <v>98200</v>
      </c>
      <c r="R544" s="1055" t="s">
        <v>3</v>
      </c>
      <c r="S544" s="1055" t="s">
        <v>3</v>
      </c>
      <c r="T544" s="1055" t="s">
        <v>98116</v>
      </c>
    </row>
    <row r="545" spans="4:20">
      <c r="D545" s="928"/>
      <c r="E545" s="928"/>
      <c r="F545" s="928"/>
      <c r="G545" s="928"/>
      <c r="H545" s="928"/>
      <c r="O545" s="1055">
        <v>5240</v>
      </c>
      <c r="P545" s="1056" t="s">
        <v>98114</v>
      </c>
      <c r="Q545" s="1055" t="s">
        <v>98201</v>
      </c>
      <c r="R545" s="1055" t="s">
        <v>3</v>
      </c>
      <c r="S545" s="1055" t="s">
        <v>3</v>
      </c>
      <c r="T545" s="1055" t="s">
        <v>98159</v>
      </c>
    </row>
    <row r="546" spans="4:20">
      <c r="D546" s="928"/>
      <c r="E546" s="928"/>
      <c r="F546" s="928"/>
      <c r="G546" s="928"/>
      <c r="H546" s="928"/>
      <c r="O546" s="1055">
        <v>5251</v>
      </c>
      <c r="P546" s="1056" t="s">
        <v>98202</v>
      </c>
      <c r="Q546" s="1055" t="s">
        <v>98203</v>
      </c>
      <c r="R546" s="1055" t="s">
        <v>1</v>
      </c>
      <c r="S546" s="1055" t="s">
        <v>1</v>
      </c>
      <c r="T546" s="1055" t="s">
        <v>98204</v>
      </c>
    </row>
    <row r="547" spans="4:20">
      <c r="D547" s="928"/>
      <c r="E547" s="928"/>
      <c r="F547" s="928"/>
      <c r="G547" s="928"/>
      <c r="H547" s="928"/>
      <c r="O547" s="1055">
        <v>5252</v>
      </c>
      <c r="P547" s="1056" t="s">
        <v>98202</v>
      </c>
      <c r="Q547" s="1055" t="s">
        <v>98205</v>
      </c>
      <c r="R547" s="1055" t="s">
        <v>97727</v>
      </c>
      <c r="S547" s="1055" t="s">
        <v>97727</v>
      </c>
      <c r="T547" s="1055" t="s">
        <v>98204</v>
      </c>
    </row>
    <row r="548" spans="4:20">
      <c r="D548" s="928"/>
      <c r="E548" s="928"/>
      <c r="F548" s="928"/>
      <c r="G548" s="928"/>
      <c r="H548" s="928"/>
      <c r="O548" s="1055">
        <v>5253</v>
      </c>
      <c r="P548" s="1056" t="s">
        <v>98202</v>
      </c>
      <c r="Q548" s="1055" t="s">
        <v>98206</v>
      </c>
      <c r="R548" s="1055" t="s">
        <v>1</v>
      </c>
      <c r="S548" s="1055" t="s">
        <v>1</v>
      </c>
      <c r="T548" s="1055" t="s">
        <v>98204</v>
      </c>
    </row>
    <row r="549" spans="4:20">
      <c r="D549" s="928"/>
      <c r="E549" s="928"/>
      <c r="F549" s="928"/>
      <c r="G549" s="928"/>
      <c r="H549" s="928"/>
      <c r="O549" s="1055">
        <v>5254</v>
      </c>
      <c r="P549" s="1056" t="s">
        <v>98202</v>
      </c>
      <c r="Q549" s="1055" t="s">
        <v>98207</v>
      </c>
      <c r="R549" s="1055" t="s">
        <v>1</v>
      </c>
      <c r="S549" s="1055" t="s">
        <v>1</v>
      </c>
      <c r="T549" s="1055" t="s">
        <v>98204</v>
      </c>
    </row>
    <row r="550" spans="4:20">
      <c r="D550" s="928"/>
      <c r="E550" s="928"/>
      <c r="F550" s="928"/>
      <c r="G550" s="928"/>
      <c r="H550" s="928"/>
      <c r="O550" s="1055">
        <v>5255</v>
      </c>
      <c r="P550" s="1056" t="s">
        <v>98202</v>
      </c>
      <c r="Q550" s="1055" t="s">
        <v>98208</v>
      </c>
      <c r="R550" s="1055" t="s">
        <v>97778</v>
      </c>
      <c r="S550" s="1055" t="s">
        <v>3</v>
      </c>
      <c r="T550" s="1055" t="s">
        <v>98209</v>
      </c>
    </row>
    <row r="551" spans="4:20">
      <c r="D551" s="928"/>
      <c r="E551" s="928"/>
      <c r="F551" s="928"/>
      <c r="G551" s="928"/>
      <c r="H551" s="928"/>
      <c r="O551" s="1055">
        <v>5256</v>
      </c>
      <c r="P551" s="1056" t="s">
        <v>98202</v>
      </c>
      <c r="Q551" s="1055" t="s">
        <v>98210</v>
      </c>
      <c r="R551" s="1055" t="s">
        <v>2</v>
      </c>
      <c r="S551" s="1055" t="s">
        <v>2</v>
      </c>
      <c r="T551" s="1055" t="s">
        <v>98204</v>
      </c>
    </row>
    <row r="552" spans="4:20">
      <c r="D552" s="928"/>
      <c r="E552" s="928"/>
      <c r="F552" s="928"/>
      <c r="G552" s="928"/>
      <c r="H552" s="928"/>
      <c r="O552" s="1055">
        <v>5257</v>
      </c>
      <c r="P552" s="1056" t="s">
        <v>98202</v>
      </c>
      <c r="Q552" s="1055" t="s">
        <v>98211</v>
      </c>
      <c r="R552" s="1055" t="s">
        <v>1</v>
      </c>
      <c r="S552" s="1055" t="s">
        <v>1</v>
      </c>
      <c r="T552" s="1055" t="s">
        <v>98204</v>
      </c>
    </row>
    <row r="553" spans="4:20">
      <c r="D553" s="928"/>
      <c r="E553" s="928"/>
      <c r="F553" s="928"/>
      <c r="G553" s="928"/>
      <c r="H553" s="928"/>
      <c r="O553" s="1055">
        <v>5258</v>
      </c>
      <c r="P553" s="1056" t="s">
        <v>98202</v>
      </c>
      <c r="Q553" s="1055" t="s">
        <v>98212</v>
      </c>
      <c r="R553" s="1055" t="s">
        <v>1</v>
      </c>
      <c r="S553" s="1055" t="s">
        <v>1</v>
      </c>
      <c r="T553" s="1055" t="s">
        <v>98204</v>
      </c>
    </row>
    <row r="554" spans="4:20">
      <c r="D554" s="928"/>
      <c r="E554" s="928"/>
      <c r="F554" s="928"/>
      <c r="G554" s="928"/>
      <c r="H554" s="928"/>
      <c r="O554" s="1055">
        <v>5259</v>
      </c>
      <c r="P554" s="1056" t="s">
        <v>98202</v>
      </c>
      <c r="Q554" s="1055" t="s">
        <v>98213</v>
      </c>
      <c r="R554" s="1055" t="s">
        <v>2</v>
      </c>
      <c r="S554" s="1055" t="s">
        <v>2</v>
      </c>
      <c r="T554" s="1055" t="s">
        <v>98204</v>
      </c>
    </row>
    <row r="555" spans="4:20">
      <c r="D555" s="928"/>
      <c r="E555" s="928"/>
      <c r="F555" s="928"/>
      <c r="G555" s="928"/>
      <c r="H555" s="928"/>
      <c r="O555" s="1055">
        <v>5291</v>
      </c>
      <c r="P555" s="1056" t="s">
        <v>97877</v>
      </c>
      <c r="Q555" s="1055" t="s">
        <v>98214</v>
      </c>
      <c r="R555" s="1055" t="s">
        <v>1</v>
      </c>
      <c r="S555" s="1055" t="s">
        <v>1</v>
      </c>
      <c r="T555" s="1055" t="s">
        <v>98025</v>
      </c>
    </row>
    <row r="556" spans="4:20">
      <c r="D556" s="928"/>
      <c r="E556" s="928"/>
      <c r="F556" s="928"/>
      <c r="G556" s="928"/>
      <c r="H556" s="928"/>
      <c r="O556" s="1055">
        <v>5292</v>
      </c>
      <c r="P556" s="1056" t="s">
        <v>97877</v>
      </c>
      <c r="Q556" s="1055" t="s">
        <v>98215</v>
      </c>
      <c r="R556" s="1055" t="s">
        <v>1</v>
      </c>
      <c r="S556" s="1055" t="s">
        <v>1</v>
      </c>
      <c r="T556" s="1055" t="s">
        <v>98025</v>
      </c>
    </row>
    <row r="557" spans="4:20">
      <c r="D557" s="928"/>
      <c r="E557" s="928"/>
      <c r="F557" s="928"/>
      <c r="G557" s="928"/>
      <c r="H557" s="928"/>
      <c r="O557" s="1055">
        <v>5301</v>
      </c>
      <c r="P557" s="1056" t="s">
        <v>97877</v>
      </c>
      <c r="Q557" s="1055" t="s">
        <v>98216</v>
      </c>
      <c r="R557" s="1055" t="s">
        <v>0</v>
      </c>
      <c r="S557" s="1055" t="s">
        <v>0</v>
      </c>
      <c r="T557" s="1055" t="s">
        <v>98025</v>
      </c>
    </row>
    <row r="558" spans="4:20">
      <c r="D558" s="928"/>
      <c r="E558" s="928"/>
      <c r="F558" s="928"/>
      <c r="G558" s="928"/>
      <c r="H558" s="928"/>
      <c r="O558" s="1055">
        <v>5302</v>
      </c>
      <c r="P558" s="1056" t="s">
        <v>97877</v>
      </c>
      <c r="Q558" s="1055" t="s">
        <v>98217</v>
      </c>
      <c r="R558" s="1055" t="s">
        <v>2</v>
      </c>
      <c r="S558" s="1055" t="s">
        <v>2</v>
      </c>
      <c r="T558" s="1055" t="s">
        <v>98025</v>
      </c>
    </row>
    <row r="559" spans="4:20">
      <c r="D559" s="928"/>
      <c r="E559" s="928"/>
      <c r="F559" s="928"/>
      <c r="G559" s="928"/>
      <c r="H559" s="928"/>
      <c r="O559" s="1055">
        <v>5311</v>
      </c>
      <c r="P559" s="1056" t="s">
        <v>98202</v>
      </c>
      <c r="Q559" s="1055" t="s">
        <v>98218</v>
      </c>
      <c r="R559" s="1055" t="s">
        <v>1</v>
      </c>
      <c r="S559" s="1055" t="s">
        <v>1</v>
      </c>
      <c r="T559" s="1055" t="s">
        <v>98204</v>
      </c>
    </row>
    <row r="560" spans="4:20">
      <c r="D560" s="928"/>
      <c r="E560" s="928"/>
      <c r="F560" s="928"/>
      <c r="G560" s="928"/>
      <c r="H560" s="928"/>
      <c r="O560" s="1055">
        <v>5312</v>
      </c>
      <c r="P560" s="1056" t="s">
        <v>98202</v>
      </c>
      <c r="Q560" s="1055" t="s">
        <v>98219</v>
      </c>
      <c r="R560" s="1055" t="s">
        <v>97778</v>
      </c>
      <c r="S560" s="1055" t="s">
        <v>1</v>
      </c>
      <c r="T560" s="1055" t="s">
        <v>98204</v>
      </c>
    </row>
    <row r="561" spans="4:20">
      <c r="D561" s="928"/>
      <c r="E561" s="928"/>
      <c r="F561" s="928"/>
      <c r="G561" s="928"/>
      <c r="H561" s="928"/>
      <c r="O561" s="1055">
        <v>5313</v>
      </c>
      <c r="P561" s="1056" t="s">
        <v>98202</v>
      </c>
      <c r="Q561" s="1055" t="s">
        <v>98220</v>
      </c>
      <c r="R561" s="1055" t="s">
        <v>97778</v>
      </c>
      <c r="S561" s="1055" t="s">
        <v>2</v>
      </c>
      <c r="T561" s="1055" t="s">
        <v>98204</v>
      </c>
    </row>
    <row r="562" spans="4:20">
      <c r="D562" s="928"/>
      <c r="E562" s="928"/>
      <c r="F562" s="928"/>
      <c r="G562" s="928"/>
      <c r="H562" s="928"/>
      <c r="O562" s="1055">
        <v>5314</v>
      </c>
      <c r="P562" s="1056" t="s">
        <v>98202</v>
      </c>
      <c r="Q562" s="1055" t="s">
        <v>98221</v>
      </c>
      <c r="R562" s="1055" t="s">
        <v>0</v>
      </c>
      <c r="S562" s="1055" t="s">
        <v>0</v>
      </c>
      <c r="T562" s="1055" t="s">
        <v>98204</v>
      </c>
    </row>
    <row r="563" spans="4:20">
      <c r="D563" s="928"/>
      <c r="E563" s="928"/>
      <c r="F563" s="928"/>
      <c r="G563" s="928"/>
      <c r="H563" s="928"/>
      <c r="O563" s="1055">
        <v>5321</v>
      </c>
      <c r="P563" s="1056" t="s">
        <v>98202</v>
      </c>
      <c r="Q563" s="1055" t="s">
        <v>98222</v>
      </c>
      <c r="R563" s="1055" t="s">
        <v>1</v>
      </c>
      <c r="S563" s="1055" t="s">
        <v>1</v>
      </c>
      <c r="T563" s="1055" t="s">
        <v>98204</v>
      </c>
    </row>
    <row r="564" spans="4:20">
      <c r="D564" s="928"/>
      <c r="E564" s="928"/>
      <c r="F564" s="928"/>
      <c r="G564" s="928"/>
      <c r="H564" s="928"/>
      <c r="O564" s="1055">
        <v>5322</v>
      </c>
      <c r="P564" s="1056" t="s">
        <v>98202</v>
      </c>
      <c r="Q564" s="1055" t="s">
        <v>98223</v>
      </c>
      <c r="R564" s="1055" t="s">
        <v>2</v>
      </c>
      <c r="S564" s="1055" t="s">
        <v>2</v>
      </c>
      <c r="T564" s="1055" t="s">
        <v>98204</v>
      </c>
    </row>
    <row r="565" spans="4:20">
      <c r="D565" s="928"/>
      <c r="E565" s="928"/>
      <c r="F565" s="928"/>
      <c r="G565" s="928"/>
      <c r="H565" s="928"/>
      <c r="O565" s="1055">
        <v>5331</v>
      </c>
      <c r="P565" s="1056" t="s">
        <v>98202</v>
      </c>
      <c r="Q565" s="1055" t="s">
        <v>98224</v>
      </c>
      <c r="R565" s="1055" t="s">
        <v>1</v>
      </c>
      <c r="S565" s="1055" t="s">
        <v>1</v>
      </c>
      <c r="T565" s="1055" t="s">
        <v>98204</v>
      </c>
    </row>
    <row r="566" spans="4:20">
      <c r="D566" s="928"/>
      <c r="E566" s="928"/>
      <c r="F566" s="928"/>
      <c r="G566" s="928"/>
      <c r="H566" s="928"/>
      <c r="O566" s="1055">
        <v>5332</v>
      </c>
      <c r="P566" s="1056" t="s">
        <v>98202</v>
      </c>
      <c r="Q566" s="1055" t="s">
        <v>98225</v>
      </c>
      <c r="R566" s="1055" t="s">
        <v>1</v>
      </c>
      <c r="S566" s="1055" t="s">
        <v>1</v>
      </c>
      <c r="T566" s="1055" t="s">
        <v>98204</v>
      </c>
    </row>
    <row r="567" spans="4:20">
      <c r="D567" s="928"/>
      <c r="E567" s="928"/>
      <c r="F567" s="928"/>
      <c r="G567" s="928"/>
      <c r="H567" s="928"/>
      <c r="O567" s="1055">
        <v>5341</v>
      </c>
      <c r="P567" s="1056" t="s">
        <v>98202</v>
      </c>
      <c r="Q567" s="1055" t="s">
        <v>98226</v>
      </c>
      <c r="R567" s="1055" t="s">
        <v>2</v>
      </c>
      <c r="S567" s="1055" t="s">
        <v>2</v>
      </c>
      <c r="T567" s="1055" t="s">
        <v>98204</v>
      </c>
    </row>
    <row r="568" spans="4:20">
      <c r="D568" s="928"/>
      <c r="E568" s="928"/>
      <c r="F568" s="928"/>
      <c r="G568" s="928"/>
      <c r="H568" s="928"/>
      <c r="O568" s="1055">
        <v>5342</v>
      </c>
      <c r="P568" s="1056" t="s">
        <v>98202</v>
      </c>
      <c r="Q568" s="1055" t="s">
        <v>98227</v>
      </c>
      <c r="R568" s="1055" t="s">
        <v>1</v>
      </c>
      <c r="S568" s="1055" t="s">
        <v>1</v>
      </c>
      <c r="T568" s="1055" t="s">
        <v>98204</v>
      </c>
    </row>
    <row r="569" spans="4:20">
      <c r="D569" s="928"/>
      <c r="E569" s="928"/>
      <c r="F569" s="928"/>
      <c r="G569" s="928"/>
      <c r="H569" s="928"/>
      <c r="O569" s="1055">
        <v>5410</v>
      </c>
      <c r="P569" s="1056" t="s">
        <v>98202</v>
      </c>
      <c r="Q569" s="1055" t="s">
        <v>98228</v>
      </c>
      <c r="R569" s="1055" t="s">
        <v>0</v>
      </c>
      <c r="S569" s="1055" t="s">
        <v>0</v>
      </c>
      <c r="T569" s="1055" t="s">
        <v>98204</v>
      </c>
    </row>
    <row r="570" spans="4:20">
      <c r="D570" s="928"/>
      <c r="E570" s="928"/>
      <c r="F570" s="928"/>
      <c r="G570" s="928"/>
      <c r="H570" s="928"/>
      <c r="O570" s="1055">
        <v>5421</v>
      </c>
      <c r="P570" s="1056" t="s">
        <v>98202</v>
      </c>
      <c r="Q570" s="1055" t="s">
        <v>98229</v>
      </c>
      <c r="R570" s="1055" t="s">
        <v>2</v>
      </c>
      <c r="S570" s="1055" t="s">
        <v>2</v>
      </c>
      <c r="T570" s="1055" t="s">
        <v>98204</v>
      </c>
    </row>
    <row r="571" spans="4:20">
      <c r="D571" s="928"/>
      <c r="E571" s="928"/>
      <c r="F571" s="928"/>
      <c r="G571" s="928"/>
      <c r="H571" s="928"/>
      <c r="O571" s="1055">
        <v>5422</v>
      </c>
      <c r="P571" s="1056" t="s">
        <v>98202</v>
      </c>
      <c r="Q571" s="1055" t="s">
        <v>98230</v>
      </c>
      <c r="R571" s="1055" t="s">
        <v>1</v>
      </c>
      <c r="S571" s="1055" t="s">
        <v>1</v>
      </c>
      <c r="T571" s="1055" t="s">
        <v>98204</v>
      </c>
    </row>
    <row r="572" spans="4:20">
      <c r="D572" s="928"/>
      <c r="E572" s="928"/>
      <c r="F572" s="928"/>
      <c r="G572" s="928"/>
      <c r="H572" s="928"/>
      <c r="O572" s="1055">
        <v>5431</v>
      </c>
      <c r="P572" s="1056" t="s">
        <v>98202</v>
      </c>
      <c r="Q572" s="1055" t="s">
        <v>98231</v>
      </c>
      <c r="R572" s="1055" t="s">
        <v>2</v>
      </c>
      <c r="S572" s="1055" t="s">
        <v>2</v>
      </c>
      <c r="T572" s="1055" t="s">
        <v>98204</v>
      </c>
    </row>
    <row r="573" spans="4:20">
      <c r="D573" s="928"/>
      <c r="E573" s="928"/>
      <c r="F573" s="928"/>
      <c r="G573" s="928"/>
      <c r="H573" s="928"/>
      <c r="O573" s="1055">
        <v>5432</v>
      </c>
      <c r="P573" s="1056" t="s">
        <v>98202</v>
      </c>
      <c r="Q573" s="1055" t="s">
        <v>98232</v>
      </c>
      <c r="R573" s="1055" t="s">
        <v>1</v>
      </c>
      <c r="S573" s="1055" t="s">
        <v>1</v>
      </c>
      <c r="T573" s="1055" t="s">
        <v>98204</v>
      </c>
    </row>
    <row r="574" spans="4:20">
      <c r="D574" s="928"/>
      <c r="E574" s="928"/>
      <c r="F574" s="928"/>
      <c r="G574" s="928"/>
      <c r="H574" s="928"/>
      <c r="O574" s="1055">
        <v>5433</v>
      </c>
      <c r="P574" s="1056" t="s">
        <v>98202</v>
      </c>
      <c r="Q574" s="1055" t="s">
        <v>98233</v>
      </c>
      <c r="R574" s="1055" t="s">
        <v>1</v>
      </c>
      <c r="S574" s="1055" t="s">
        <v>1</v>
      </c>
      <c r="T574" s="1055" t="s">
        <v>98204</v>
      </c>
    </row>
    <row r="575" spans="4:20">
      <c r="D575" s="928"/>
      <c r="E575" s="928"/>
      <c r="F575" s="928"/>
      <c r="G575" s="928"/>
      <c r="H575" s="928"/>
      <c r="O575" s="1055">
        <v>5511</v>
      </c>
      <c r="P575" s="1056" t="s">
        <v>98202</v>
      </c>
      <c r="Q575" s="1055" t="s">
        <v>98234</v>
      </c>
      <c r="R575" s="1055" t="s">
        <v>2</v>
      </c>
      <c r="S575" s="1055" t="s">
        <v>2</v>
      </c>
      <c r="T575" s="1055" t="s">
        <v>98209</v>
      </c>
    </row>
    <row r="576" spans="4:20">
      <c r="D576" s="928"/>
      <c r="E576" s="928"/>
      <c r="F576" s="928"/>
      <c r="G576" s="928"/>
      <c r="H576" s="928"/>
      <c r="O576" s="1055">
        <v>5512</v>
      </c>
      <c r="P576" s="1056" t="s">
        <v>98202</v>
      </c>
      <c r="Q576" s="1055" t="s">
        <v>98235</v>
      </c>
      <c r="R576" s="1055" t="s">
        <v>3</v>
      </c>
      <c r="S576" s="1055" t="s">
        <v>3</v>
      </c>
      <c r="T576" s="1055" t="s">
        <v>98209</v>
      </c>
    </row>
    <row r="577" spans="4:20">
      <c r="D577" s="928"/>
      <c r="E577" s="928"/>
      <c r="F577" s="928"/>
      <c r="G577" s="928"/>
      <c r="H577" s="928"/>
      <c r="O577" s="1055">
        <v>5513</v>
      </c>
      <c r="P577" s="1056" t="s">
        <v>98202</v>
      </c>
      <c r="Q577" s="1055" t="s">
        <v>98236</v>
      </c>
      <c r="R577" s="1055" t="s">
        <v>97778</v>
      </c>
      <c r="S577" s="1055" t="s">
        <v>3</v>
      </c>
      <c r="T577" s="1055" t="s">
        <v>98209</v>
      </c>
    </row>
    <row r="578" spans="4:20">
      <c r="D578" s="928"/>
      <c r="E578" s="928"/>
      <c r="F578" s="928"/>
      <c r="G578" s="928"/>
      <c r="H578" s="928"/>
      <c r="O578" s="1055">
        <v>5514</v>
      </c>
      <c r="P578" s="1056" t="s">
        <v>98202</v>
      </c>
      <c r="Q578" s="1055" t="s">
        <v>98237</v>
      </c>
      <c r="R578" s="1055" t="s">
        <v>2</v>
      </c>
      <c r="S578" s="1055" t="s">
        <v>2</v>
      </c>
      <c r="T578" s="1055" t="s">
        <v>98209</v>
      </c>
    </row>
    <row r="579" spans="4:20">
      <c r="D579" s="928"/>
      <c r="E579" s="928"/>
      <c r="F579" s="928"/>
      <c r="G579" s="928"/>
      <c r="H579" s="928"/>
      <c r="O579" s="1055">
        <v>5515</v>
      </c>
      <c r="P579" s="1056" t="s">
        <v>98202</v>
      </c>
      <c r="Q579" s="1055" t="s">
        <v>98238</v>
      </c>
      <c r="R579" s="1055" t="s">
        <v>1</v>
      </c>
      <c r="S579" s="1055" t="s">
        <v>1</v>
      </c>
      <c r="T579" s="1055" t="s">
        <v>98204</v>
      </c>
    </row>
    <row r="580" spans="4:20">
      <c r="D580" s="928"/>
      <c r="E580" s="928"/>
      <c r="F580" s="928"/>
      <c r="G580" s="928"/>
      <c r="H580" s="928"/>
      <c r="O580" s="1055">
        <v>5516</v>
      </c>
      <c r="P580" s="1056" t="s">
        <v>98202</v>
      </c>
      <c r="Q580" s="1055" t="s">
        <v>98239</v>
      </c>
      <c r="R580" s="1055" t="s">
        <v>1</v>
      </c>
      <c r="S580" s="1055" t="s">
        <v>1</v>
      </c>
      <c r="T580" s="1055" t="s">
        <v>98204</v>
      </c>
    </row>
    <row r="581" spans="4:20">
      <c r="D581" s="928"/>
      <c r="E581" s="928"/>
      <c r="F581" s="928"/>
      <c r="G581" s="928"/>
      <c r="H581" s="928"/>
      <c r="O581" s="1055">
        <v>5521</v>
      </c>
      <c r="P581" s="1056" t="s">
        <v>98202</v>
      </c>
      <c r="Q581" s="1055" t="s">
        <v>98240</v>
      </c>
      <c r="R581" s="1055" t="s">
        <v>97727</v>
      </c>
      <c r="S581" s="1055" t="s">
        <v>97727</v>
      </c>
      <c r="T581" s="1055" t="s">
        <v>98209</v>
      </c>
    </row>
    <row r="582" spans="4:20">
      <c r="D582" s="928"/>
      <c r="E582" s="928"/>
      <c r="F582" s="928"/>
      <c r="G582" s="928"/>
      <c r="H582" s="928"/>
      <c r="O582" s="1055">
        <v>5522</v>
      </c>
      <c r="P582" s="1056" t="s">
        <v>98202</v>
      </c>
      <c r="Q582" s="1055" t="s">
        <v>98241</v>
      </c>
      <c r="R582" s="1055" t="s">
        <v>97727</v>
      </c>
      <c r="S582" s="1055" t="s">
        <v>97727</v>
      </c>
      <c r="T582" s="1055" t="s">
        <v>98209</v>
      </c>
    </row>
    <row r="583" spans="4:20">
      <c r="D583" s="928"/>
      <c r="E583" s="928"/>
      <c r="F583" s="928"/>
      <c r="G583" s="928"/>
      <c r="H583" s="928"/>
      <c r="O583" s="1055">
        <v>5523</v>
      </c>
      <c r="P583" s="1056" t="s">
        <v>98202</v>
      </c>
      <c r="Q583" s="1055" t="s">
        <v>98242</v>
      </c>
      <c r="R583" s="1055" t="s">
        <v>2</v>
      </c>
      <c r="S583" s="1055" t="s">
        <v>2</v>
      </c>
      <c r="T583" s="1055" t="s">
        <v>98209</v>
      </c>
    </row>
    <row r="584" spans="4:20">
      <c r="D584" s="928"/>
      <c r="E584" s="928"/>
      <c r="F584" s="928"/>
      <c r="G584" s="928"/>
      <c r="H584" s="928"/>
      <c r="O584" s="1055">
        <v>5524</v>
      </c>
      <c r="P584" s="1056" t="s">
        <v>98202</v>
      </c>
      <c r="Q584" s="1055" t="s">
        <v>98243</v>
      </c>
      <c r="R584" s="1055" t="s">
        <v>3</v>
      </c>
      <c r="S584" s="1055" t="s">
        <v>3</v>
      </c>
      <c r="T584" s="1055" t="s">
        <v>98209</v>
      </c>
    </row>
    <row r="585" spans="4:20">
      <c r="D585" s="928"/>
      <c r="E585" s="928"/>
      <c r="F585" s="928"/>
      <c r="G585" s="928"/>
      <c r="H585" s="928"/>
      <c r="O585" s="1055">
        <v>5525</v>
      </c>
      <c r="P585" s="1056" t="s">
        <v>98202</v>
      </c>
      <c r="Q585" s="1055" t="s">
        <v>98244</v>
      </c>
      <c r="R585" s="1055" t="s">
        <v>97727</v>
      </c>
      <c r="S585" s="1055" t="s">
        <v>97727</v>
      </c>
      <c r="T585" s="1055" t="s">
        <v>98209</v>
      </c>
    </row>
    <row r="586" spans="4:20">
      <c r="D586" s="928"/>
      <c r="E586" s="928"/>
      <c r="F586" s="928"/>
      <c r="G586" s="928"/>
      <c r="H586" s="928"/>
      <c r="O586" s="1055">
        <v>5526</v>
      </c>
      <c r="P586" s="1056" t="s">
        <v>98202</v>
      </c>
      <c r="Q586" s="1055" t="s">
        <v>98245</v>
      </c>
      <c r="R586" s="1055" t="s">
        <v>3</v>
      </c>
      <c r="S586" s="1055" t="s">
        <v>3</v>
      </c>
      <c r="T586" s="1055" t="s">
        <v>98209</v>
      </c>
    </row>
    <row r="587" spans="4:20">
      <c r="D587" s="928"/>
      <c r="E587" s="928"/>
      <c r="F587" s="928"/>
      <c r="G587" s="928"/>
      <c r="H587" s="928"/>
      <c r="O587" s="1055">
        <v>5527</v>
      </c>
      <c r="P587" s="1056" t="s">
        <v>98202</v>
      </c>
      <c r="Q587" s="1055" t="s">
        <v>98246</v>
      </c>
      <c r="R587" s="1055" t="s">
        <v>3</v>
      </c>
      <c r="S587" s="1055" t="s">
        <v>3</v>
      </c>
      <c r="T587" s="1055" t="s">
        <v>98209</v>
      </c>
    </row>
    <row r="588" spans="4:20">
      <c r="D588" s="928"/>
      <c r="E588" s="928"/>
      <c r="F588" s="928"/>
      <c r="G588" s="928"/>
      <c r="H588" s="928"/>
      <c r="O588" s="1055">
        <v>5531</v>
      </c>
      <c r="P588" s="1056" t="s">
        <v>98202</v>
      </c>
      <c r="Q588" s="1055" t="s">
        <v>98247</v>
      </c>
      <c r="R588" s="1055" t="s">
        <v>3</v>
      </c>
      <c r="S588" s="1055" t="s">
        <v>3</v>
      </c>
      <c r="T588" s="1055" t="s">
        <v>98209</v>
      </c>
    </row>
    <row r="589" spans="4:20">
      <c r="D589" s="928"/>
      <c r="E589" s="928"/>
      <c r="F589" s="928"/>
      <c r="G589" s="928"/>
      <c r="H589" s="928"/>
      <c r="O589" s="1055">
        <v>5532</v>
      </c>
      <c r="P589" s="1056" t="s">
        <v>98202</v>
      </c>
      <c r="Q589" s="1055" t="s">
        <v>98248</v>
      </c>
      <c r="R589" s="1055" t="s">
        <v>97727</v>
      </c>
      <c r="S589" s="1055" t="s">
        <v>97727</v>
      </c>
      <c r="T589" s="1055" t="s">
        <v>98209</v>
      </c>
    </row>
    <row r="590" spans="4:20">
      <c r="D590" s="928"/>
      <c r="E590" s="928"/>
      <c r="F590" s="928"/>
      <c r="G590" s="928"/>
      <c r="H590" s="928"/>
      <c r="O590" s="1055">
        <v>5591</v>
      </c>
      <c r="P590" s="1056" t="s">
        <v>98202</v>
      </c>
      <c r="Q590" s="1055" t="s">
        <v>98249</v>
      </c>
      <c r="R590" s="1055" t="s">
        <v>1</v>
      </c>
      <c r="S590" s="1055" t="s">
        <v>1</v>
      </c>
      <c r="T590" s="1055" t="s">
        <v>98204</v>
      </c>
    </row>
    <row r="591" spans="4:20">
      <c r="D591" s="928"/>
      <c r="E591" s="928"/>
      <c r="F591" s="928"/>
      <c r="G591" s="928"/>
      <c r="H591" s="928"/>
      <c r="O591" s="1055">
        <v>5592</v>
      </c>
      <c r="P591" s="1056" t="s">
        <v>98202</v>
      </c>
      <c r="Q591" s="1055" t="s">
        <v>98250</v>
      </c>
      <c r="R591" s="1055" t="s">
        <v>1</v>
      </c>
      <c r="S591" s="1055" t="s">
        <v>1</v>
      </c>
      <c r="T591" s="1055" t="s">
        <v>98204</v>
      </c>
    </row>
    <row r="592" spans="4:20">
      <c r="D592" s="928"/>
      <c r="E592" s="928"/>
      <c r="F592" s="928"/>
      <c r="G592" s="928"/>
      <c r="H592" s="928"/>
      <c r="O592" s="1055">
        <v>5680</v>
      </c>
      <c r="P592" s="1056" t="s">
        <v>98202</v>
      </c>
      <c r="Q592" s="1055" t="s">
        <v>98251</v>
      </c>
      <c r="R592" s="1055" t="s">
        <v>3</v>
      </c>
      <c r="S592" s="1055" t="s">
        <v>3</v>
      </c>
      <c r="T592" s="1055" t="s">
        <v>98204</v>
      </c>
    </row>
    <row r="593" spans="4:20">
      <c r="D593" s="928"/>
      <c r="E593" s="928"/>
      <c r="F593" s="928"/>
      <c r="G593" s="928"/>
      <c r="H593" s="928"/>
      <c r="O593" s="1055">
        <v>5691</v>
      </c>
      <c r="P593" s="1056" t="s">
        <v>98202</v>
      </c>
      <c r="Q593" s="1055" t="s">
        <v>98130</v>
      </c>
      <c r="R593" s="1055" t="s">
        <v>2</v>
      </c>
      <c r="S593" s="1055" t="s">
        <v>2</v>
      </c>
      <c r="T593" s="1055" t="s">
        <v>98204</v>
      </c>
    </row>
    <row r="594" spans="4:20">
      <c r="D594" s="928"/>
      <c r="E594" s="928"/>
      <c r="F594" s="928"/>
      <c r="G594" s="928"/>
      <c r="H594" s="928"/>
      <c r="O594" s="1055">
        <v>5692</v>
      </c>
      <c r="P594" s="1056" t="s">
        <v>98202</v>
      </c>
      <c r="Q594" s="1055" t="s">
        <v>98252</v>
      </c>
      <c r="R594" s="1055" t="s">
        <v>2</v>
      </c>
      <c r="S594" s="1055" t="s">
        <v>2</v>
      </c>
      <c r="T594" s="1055" t="s">
        <v>98204</v>
      </c>
    </row>
    <row r="595" spans="4:20">
      <c r="D595" s="928"/>
      <c r="E595" s="928"/>
      <c r="F595" s="928"/>
      <c r="G595" s="928"/>
      <c r="H595" s="928"/>
      <c r="O595" s="1055">
        <v>5693</v>
      </c>
      <c r="P595" s="1056" t="s">
        <v>98202</v>
      </c>
      <c r="Q595" s="1055" t="s">
        <v>98253</v>
      </c>
      <c r="R595" s="1055" t="s">
        <v>97778</v>
      </c>
      <c r="S595" s="1055" t="s">
        <v>1</v>
      </c>
      <c r="T595" s="1055" t="s">
        <v>98204</v>
      </c>
    </row>
    <row r="596" spans="4:20">
      <c r="D596" s="928"/>
      <c r="E596" s="928"/>
      <c r="F596" s="928"/>
      <c r="G596" s="928"/>
      <c r="H596" s="928"/>
      <c r="O596" s="1055">
        <v>5694</v>
      </c>
      <c r="P596" s="1056" t="s">
        <v>98202</v>
      </c>
      <c r="Q596" s="1055" t="s">
        <v>98254</v>
      </c>
      <c r="R596" s="1055" t="s">
        <v>1</v>
      </c>
      <c r="S596" s="1055" t="s">
        <v>1</v>
      </c>
      <c r="T596" s="1055" t="s">
        <v>98204</v>
      </c>
    </row>
    <row r="597" spans="4:20">
      <c r="D597" s="928"/>
      <c r="E597" s="928"/>
      <c r="F597" s="928"/>
      <c r="G597" s="928"/>
      <c r="H597" s="928"/>
      <c r="O597" s="1055">
        <v>5695</v>
      </c>
      <c r="P597" s="1056" t="s">
        <v>98202</v>
      </c>
      <c r="Q597" s="1055" t="s">
        <v>98255</v>
      </c>
      <c r="R597" s="1055" t="s">
        <v>1</v>
      </c>
      <c r="S597" s="1055" t="s">
        <v>1</v>
      </c>
      <c r="T597" s="1055" t="s">
        <v>98204</v>
      </c>
    </row>
    <row r="598" spans="4:20">
      <c r="D598" s="928"/>
      <c r="E598" s="928"/>
      <c r="F598" s="928"/>
      <c r="G598" s="928"/>
      <c r="H598" s="928"/>
      <c r="O598" s="1055">
        <v>5711</v>
      </c>
      <c r="P598" s="1056" t="s">
        <v>98202</v>
      </c>
      <c r="Q598" s="1055" t="s">
        <v>98256</v>
      </c>
      <c r="R598" s="1055" t="s">
        <v>3</v>
      </c>
      <c r="S598" s="1055" t="s">
        <v>3</v>
      </c>
      <c r="T598" s="1055" t="s">
        <v>98204</v>
      </c>
    </row>
    <row r="599" spans="4:20">
      <c r="D599" s="928"/>
      <c r="E599" s="928"/>
      <c r="F599" s="928"/>
      <c r="G599" s="928"/>
      <c r="H599" s="928"/>
      <c r="O599" s="1055">
        <v>5711</v>
      </c>
      <c r="P599" s="1056" t="s">
        <v>98202</v>
      </c>
      <c r="Q599" s="1055" t="s">
        <v>98257</v>
      </c>
      <c r="R599" s="1055" t="s">
        <v>3</v>
      </c>
      <c r="S599" s="1055" t="s">
        <v>3</v>
      </c>
      <c r="T599" s="1055" t="s">
        <v>98204</v>
      </c>
    </row>
    <row r="600" spans="4:20">
      <c r="D600" s="928"/>
      <c r="E600" s="928"/>
      <c r="F600" s="928"/>
      <c r="G600" s="928"/>
      <c r="H600" s="928"/>
      <c r="O600" s="1055">
        <v>5712</v>
      </c>
      <c r="P600" s="1056" t="s">
        <v>98202</v>
      </c>
      <c r="Q600" s="1055" t="s">
        <v>98258</v>
      </c>
      <c r="R600" s="1055" t="s">
        <v>97778</v>
      </c>
      <c r="S600" s="1055" t="s">
        <v>2</v>
      </c>
      <c r="T600" s="1055" t="s">
        <v>98204</v>
      </c>
    </row>
    <row r="601" spans="4:20">
      <c r="D601" s="928"/>
      <c r="E601" s="928"/>
      <c r="F601" s="928"/>
      <c r="G601" s="928"/>
      <c r="H601" s="928"/>
      <c r="O601" s="1055">
        <v>5713</v>
      </c>
      <c r="P601" s="1056" t="s">
        <v>98202</v>
      </c>
      <c r="Q601" s="1055" t="s">
        <v>98259</v>
      </c>
      <c r="R601" s="1055" t="s">
        <v>2</v>
      </c>
      <c r="S601" s="1055" t="s">
        <v>2</v>
      </c>
      <c r="T601" s="1055" t="s">
        <v>98204</v>
      </c>
    </row>
    <row r="602" spans="4:20">
      <c r="D602" s="928"/>
      <c r="E602" s="928"/>
      <c r="F602" s="928"/>
      <c r="G602" s="928"/>
      <c r="H602" s="928"/>
      <c r="O602" s="1055">
        <v>5714</v>
      </c>
      <c r="P602" s="1056" t="s">
        <v>98202</v>
      </c>
      <c r="Q602" s="1055" t="s">
        <v>98260</v>
      </c>
      <c r="R602" s="1055" t="s">
        <v>97778</v>
      </c>
      <c r="S602" s="1055" t="s">
        <v>2</v>
      </c>
      <c r="T602" s="1055" t="s">
        <v>98204</v>
      </c>
    </row>
    <row r="603" spans="4:20">
      <c r="D603" s="928"/>
      <c r="E603" s="928"/>
      <c r="F603" s="928"/>
      <c r="G603" s="928"/>
      <c r="H603" s="928"/>
      <c r="O603" s="1055">
        <v>5715</v>
      </c>
      <c r="P603" s="1056" t="s">
        <v>98202</v>
      </c>
      <c r="Q603" s="1055" t="s">
        <v>98261</v>
      </c>
      <c r="R603" s="1055" t="s">
        <v>2</v>
      </c>
      <c r="S603" s="1055" t="s">
        <v>2</v>
      </c>
      <c r="T603" s="1055" t="s">
        <v>98204</v>
      </c>
    </row>
    <row r="604" spans="4:20">
      <c r="D604" s="928"/>
      <c r="E604" s="928"/>
      <c r="F604" s="928"/>
      <c r="G604" s="928"/>
      <c r="H604" s="928"/>
      <c r="O604" s="1055">
        <v>5716</v>
      </c>
      <c r="P604" s="1056" t="s">
        <v>98202</v>
      </c>
      <c r="Q604" s="1055" t="s">
        <v>98262</v>
      </c>
      <c r="R604" s="1055" t="s">
        <v>97778</v>
      </c>
      <c r="S604" s="1055" t="s">
        <v>1</v>
      </c>
      <c r="T604" s="1055" t="s">
        <v>98204</v>
      </c>
    </row>
    <row r="605" spans="4:20">
      <c r="D605" s="928"/>
      <c r="E605" s="928"/>
      <c r="F605" s="928"/>
      <c r="G605" s="928"/>
      <c r="H605" s="928"/>
      <c r="O605" s="1055">
        <v>5717</v>
      </c>
      <c r="P605" s="1056" t="s">
        <v>98202</v>
      </c>
      <c r="Q605" s="1055" t="s">
        <v>98263</v>
      </c>
      <c r="R605" s="1055" t="s">
        <v>2</v>
      </c>
      <c r="S605" s="1055" t="s">
        <v>2</v>
      </c>
      <c r="T605" s="1055" t="s">
        <v>98204</v>
      </c>
    </row>
    <row r="606" spans="4:20">
      <c r="D606" s="928"/>
      <c r="E606" s="928"/>
      <c r="F606" s="928"/>
      <c r="G606" s="928"/>
      <c r="H606" s="928"/>
      <c r="O606" s="1055">
        <v>5718</v>
      </c>
      <c r="P606" s="1056" t="s">
        <v>98202</v>
      </c>
      <c r="Q606" s="1055" t="s">
        <v>98264</v>
      </c>
      <c r="R606" s="1055" t="s">
        <v>97778</v>
      </c>
      <c r="S606" s="1055" t="s">
        <v>2</v>
      </c>
      <c r="T606" s="1055" t="s">
        <v>98204</v>
      </c>
    </row>
    <row r="607" spans="4:20">
      <c r="D607" s="928"/>
      <c r="E607" s="928"/>
      <c r="F607" s="928"/>
      <c r="G607" s="928"/>
      <c r="H607" s="928"/>
      <c r="O607" s="1055">
        <v>5811</v>
      </c>
      <c r="P607" s="1056" t="s">
        <v>98265</v>
      </c>
      <c r="Q607" s="1055" t="s">
        <v>98266</v>
      </c>
      <c r="R607" s="1055" t="s">
        <v>2</v>
      </c>
      <c r="S607" s="1055" t="s">
        <v>2</v>
      </c>
      <c r="T607" s="1055" t="s">
        <v>98267</v>
      </c>
    </row>
    <row r="608" spans="4:20">
      <c r="D608" s="928"/>
      <c r="E608" s="928"/>
      <c r="F608" s="928"/>
      <c r="G608" s="928"/>
      <c r="H608" s="928"/>
      <c r="O608" s="1055">
        <v>5812</v>
      </c>
      <c r="P608" s="1056" t="s">
        <v>98265</v>
      </c>
      <c r="Q608" s="1055" t="s">
        <v>98268</v>
      </c>
      <c r="R608" s="1055" t="s">
        <v>2</v>
      </c>
      <c r="S608" s="1055" t="s">
        <v>2</v>
      </c>
      <c r="T608" s="1055" t="s">
        <v>98267</v>
      </c>
    </row>
    <row r="609" spans="4:20">
      <c r="D609" s="928"/>
      <c r="E609" s="928"/>
      <c r="F609" s="928"/>
      <c r="G609" s="928"/>
      <c r="H609" s="928"/>
      <c r="O609" s="1055">
        <v>5813</v>
      </c>
      <c r="P609" s="1056" t="s">
        <v>98265</v>
      </c>
      <c r="Q609" s="1055" t="s">
        <v>98269</v>
      </c>
      <c r="R609" s="1055" t="s">
        <v>2</v>
      </c>
      <c r="S609" s="1055" t="s">
        <v>2</v>
      </c>
      <c r="T609" s="1055" t="s">
        <v>98267</v>
      </c>
    </row>
    <row r="610" spans="4:20">
      <c r="D610" s="928"/>
      <c r="E610" s="928"/>
      <c r="F610" s="928"/>
      <c r="G610" s="928"/>
      <c r="H610" s="928"/>
      <c r="O610" s="1055">
        <v>5814</v>
      </c>
      <c r="P610" s="1056" t="s">
        <v>98265</v>
      </c>
      <c r="Q610" s="1055" t="s">
        <v>98270</v>
      </c>
      <c r="R610" s="1055" t="s">
        <v>1</v>
      </c>
      <c r="S610" s="1055" t="s">
        <v>1</v>
      </c>
      <c r="T610" s="1055" t="s">
        <v>98267</v>
      </c>
    </row>
    <row r="611" spans="4:20">
      <c r="D611" s="928"/>
      <c r="E611" s="928"/>
      <c r="F611" s="928"/>
      <c r="G611" s="928"/>
      <c r="H611" s="928"/>
      <c r="O611" s="1055">
        <v>5821</v>
      </c>
      <c r="P611" s="1056" t="s">
        <v>98265</v>
      </c>
      <c r="Q611" s="1055" t="s">
        <v>98271</v>
      </c>
      <c r="R611" s="1055" t="s">
        <v>2</v>
      </c>
      <c r="S611" s="1055" t="s">
        <v>2</v>
      </c>
      <c r="T611" s="1055" t="s">
        <v>98267</v>
      </c>
    </row>
    <row r="612" spans="4:20">
      <c r="D612" s="928"/>
      <c r="E612" s="928"/>
      <c r="F612" s="928"/>
      <c r="G612" s="928"/>
      <c r="H612" s="928"/>
      <c r="O612" s="1055">
        <v>5822</v>
      </c>
      <c r="P612" s="1056" t="s">
        <v>98265</v>
      </c>
      <c r="Q612" s="1055" t="s">
        <v>98272</v>
      </c>
      <c r="R612" s="1055" t="s">
        <v>1</v>
      </c>
      <c r="S612" s="1055" t="s">
        <v>1</v>
      </c>
      <c r="T612" s="1055" t="s">
        <v>98267</v>
      </c>
    </row>
    <row r="613" spans="4:20">
      <c r="D613" s="928"/>
      <c r="E613" s="928"/>
      <c r="F613" s="928"/>
      <c r="G613" s="928"/>
      <c r="H613" s="928"/>
      <c r="O613" s="1055">
        <v>5823</v>
      </c>
      <c r="P613" s="1056" t="s">
        <v>98265</v>
      </c>
      <c r="Q613" s="1055" t="s">
        <v>98273</v>
      </c>
      <c r="R613" s="1055" t="s">
        <v>97727</v>
      </c>
      <c r="S613" s="1055" t="s">
        <v>3</v>
      </c>
      <c r="T613" s="1055" t="s">
        <v>98267</v>
      </c>
    </row>
    <row r="614" spans="4:20">
      <c r="D614" s="928"/>
      <c r="E614" s="928"/>
      <c r="F614" s="928"/>
      <c r="G614" s="928"/>
      <c r="H614" s="928"/>
      <c r="O614" s="1055">
        <v>5911</v>
      </c>
      <c r="P614" s="1056" t="s">
        <v>98202</v>
      </c>
      <c r="Q614" s="1055" t="s">
        <v>98274</v>
      </c>
      <c r="R614" s="1055" t="s">
        <v>1</v>
      </c>
      <c r="S614" s="1055" t="s">
        <v>1</v>
      </c>
      <c r="T614" s="1055" t="s">
        <v>98275</v>
      </c>
    </row>
    <row r="615" spans="4:20">
      <c r="D615" s="928"/>
      <c r="E615" s="928"/>
      <c r="F615" s="928"/>
      <c r="G615" s="928"/>
      <c r="H615" s="928"/>
      <c r="O615" s="1055">
        <v>5912</v>
      </c>
      <c r="P615" s="1056" t="s">
        <v>98202</v>
      </c>
      <c r="Q615" s="1055" t="s">
        <v>98276</v>
      </c>
      <c r="R615" s="1055" t="s">
        <v>1</v>
      </c>
      <c r="S615" s="1055" t="s">
        <v>1</v>
      </c>
      <c r="T615" s="1055" t="s">
        <v>98275</v>
      </c>
    </row>
    <row r="616" spans="4:20">
      <c r="D616" s="928"/>
      <c r="E616" s="928"/>
      <c r="F616" s="928"/>
      <c r="G616" s="928"/>
      <c r="H616" s="928"/>
      <c r="O616" s="1055">
        <v>5920</v>
      </c>
      <c r="P616" s="1056" t="s">
        <v>98202</v>
      </c>
      <c r="Q616" s="1055" t="s">
        <v>98277</v>
      </c>
      <c r="R616" s="1055" t="s">
        <v>2</v>
      </c>
      <c r="S616" s="1055" t="s">
        <v>2</v>
      </c>
      <c r="T616" s="1055" t="s">
        <v>98204</v>
      </c>
    </row>
    <row r="617" spans="4:20">
      <c r="D617" s="928"/>
      <c r="E617" s="928"/>
      <c r="F617" s="928"/>
      <c r="G617" s="928"/>
      <c r="H617" s="928"/>
      <c r="O617" s="1055">
        <v>5931</v>
      </c>
      <c r="P617" s="1056" t="s">
        <v>98202</v>
      </c>
      <c r="Q617" s="1055" t="s">
        <v>98278</v>
      </c>
      <c r="R617" s="1055" t="s">
        <v>97727</v>
      </c>
      <c r="S617" s="1055" t="s">
        <v>97727</v>
      </c>
      <c r="T617" s="1055" t="s">
        <v>98204</v>
      </c>
    </row>
    <row r="618" spans="4:20">
      <c r="D618" s="928"/>
      <c r="E618" s="928"/>
      <c r="F618" s="928"/>
      <c r="G618" s="928"/>
      <c r="H618" s="928"/>
      <c r="O618" s="1055">
        <v>5932</v>
      </c>
      <c r="P618" s="1056" t="s">
        <v>98202</v>
      </c>
      <c r="Q618" s="1055" t="s">
        <v>98279</v>
      </c>
      <c r="R618" s="1055" t="s">
        <v>1</v>
      </c>
      <c r="S618" s="1055" t="s">
        <v>1</v>
      </c>
      <c r="T618" s="1055" t="s">
        <v>98204</v>
      </c>
    </row>
    <row r="619" spans="4:20">
      <c r="D619" s="928"/>
      <c r="E619" s="928"/>
      <c r="F619" s="928"/>
      <c r="G619" s="928"/>
      <c r="H619" s="928"/>
      <c r="O619" s="1055">
        <v>5933</v>
      </c>
      <c r="P619" s="1056" t="s">
        <v>98202</v>
      </c>
      <c r="Q619" s="1055" t="s">
        <v>98280</v>
      </c>
      <c r="R619" s="1055" t="s">
        <v>1</v>
      </c>
      <c r="S619" s="1055" t="s">
        <v>1</v>
      </c>
      <c r="T619" s="1055" t="s">
        <v>98204</v>
      </c>
    </row>
    <row r="620" spans="4:20">
      <c r="D620" s="928"/>
      <c r="E620" s="928"/>
      <c r="F620" s="928"/>
      <c r="G620" s="928"/>
      <c r="H620" s="928"/>
      <c r="O620" s="1055">
        <v>5934</v>
      </c>
      <c r="P620" s="1056" t="s">
        <v>98202</v>
      </c>
      <c r="Q620" s="1055" t="s">
        <v>98281</v>
      </c>
      <c r="R620" s="1055" t="s">
        <v>1</v>
      </c>
      <c r="S620" s="1055" t="s">
        <v>1</v>
      </c>
      <c r="T620" s="1055" t="s">
        <v>98204</v>
      </c>
    </row>
    <row r="621" spans="4:20">
      <c r="D621" s="928"/>
      <c r="E621" s="928"/>
      <c r="F621" s="928"/>
      <c r="G621" s="928"/>
      <c r="H621" s="928"/>
      <c r="O621" s="1055">
        <v>5940</v>
      </c>
      <c r="P621" s="1056" t="s">
        <v>98202</v>
      </c>
      <c r="Q621" s="1055" t="s">
        <v>98282</v>
      </c>
      <c r="R621" s="1055" t="s">
        <v>3</v>
      </c>
      <c r="S621" s="1055" t="s">
        <v>3</v>
      </c>
      <c r="T621" s="1055" t="s">
        <v>98204</v>
      </c>
    </row>
    <row r="622" spans="4:20">
      <c r="D622" s="928"/>
      <c r="E622" s="928"/>
      <c r="F622" s="928"/>
      <c r="G622" s="928"/>
      <c r="H622" s="928"/>
      <c r="O622" s="1055">
        <v>5960</v>
      </c>
      <c r="P622" s="1056" t="s">
        <v>98202</v>
      </c>
      <c r="Q622" s="1055" t="s">
        <v>98283</v>
      </c>
      <c r="R622" s="1055" t="s">
        <v>1</v>
      </c>
      <c r="S622" s="1055" t="s">
        <v>1</v>
      </c>
      <c r="T622" s="1055" t="s">
        <v>98204</v>
      </c>
    </row>
    <row r="623" spans="4:20">
      <c r="D623" s="928"/>
      <c r="E623" s="928"/>
      <c r="F623" s="928"/>
      <c r="G623" s="928"/>
      <c r="H623" s="928"/>
      <c r="O623" s="1055">
        <v>5970</v>
      </c>
      <c r="P623" s="1056" t="s">
        <v>98202</v>
      </c>
      <c r="Q623" s="1055" t="s">
        <v>98284</v>
      </c>
      <c r="R623" s="1055" t="s">
        <v>3</v>
      </c>
      <c r="S623" s="1055" t="s">
        <v>3</v>
      </c>
      <c r="T623" s="1055" t="s">
        <v>98204</v>
      </c>
    </row>
    <row r="624" spans="4:20">
      <c r="D624" s="928"/>
      <c r="E624" s="928"/>
      <c r="F624" s="928"/>
      <c r="G624" s="928"/>
      <c r="H624" s="928"/>
      <c r="O624" s="1055">
        <v>5981</v>
      </c>
      <c r="P624" s="1056" t="s">
        <v>98202</v>
      </c>
      <c r="Q624" s="1055" t="s">
        <v>98285</v>
      </c>
      <c r="R624" s="1055" t="s">
        <v>97727</v>
      </c>
      <c r="S624" s="1055" t="s">
        <v>97727</v>
      </c>
      <c r="T624" s="1055" t="s">
        <v>98159</v>
      </c>
    </row>
    <row r="625" spans="4:20">
      <c r="D625" s="928"/>
      <c r="E625" s="928"/>
      <c r="F625" s="928"/>
      <c r="G625" s="928"/>
      <c r="H625" s="928"/>
      <c r="O625" s="1055">
        <v>5982</v>
      </c>
      <c r="P625" s="1056" t="s">
        <v>98202</v>
      </c>
      <c r="Q625" s="1055" t="s">
        <v>98286</v>
      </c>
      <c r="R625" s="1055" t="s">
        <v>97727</v>
      </c>
      <c r="S625" s="1055" t="s">
        <v>97727</v>
      </c>
      <c r="T625" s="1055" t="s">
        <v>98159</v>
      </c>
    </row>
    <row r="626" spans="4:20">
      <c r="D626" s="928"/>
      <c r="E626" s="928"/>
      <c r="F626" s="928"/>
      <c r="G626" s="928"/>
      <c r="H626" s="928"/>
      <c r="O626" s="1055">
        <v>5983</v>
      </c>
      <c r="P626" s="1056" t="s">
        <v>98202</v>
      </c>
      <c r="Q626" s="1055" t="s">
        <v>98287</v>
      </c>
      <c r="R626" s="1055" t="s">
        <v>1</v>
      </c>
      <c r="S626" s="1055" t="s">
        <v>1</v>
      </c>
      <c r="T626" s="1055" t="s">
        <v>98204</v>
      </c>
    </row>
    <row r="627" spans="4:20">
      <c r="D627" s="928"/>
      <c r="E627" s="928"/>
      <c r="F627" s="928"/>
      <c r="G627" s="928"/>
      <c r="H627" s="928"/>
      <c r="O627" s="1055">
        <v>5984</v>
      </c>
      <c r="P627" s="1056" t="s">
        <v>98202</v>
      </c>
      <c r="Q627" s="1055" t="s">
        <v>98288</v>
      </c>
      <c r="R627" s="1055" t="s">
        <v>97727</v>
      </c>
      <c r="S627" s="1055" t="s">
        <v>97727</v>
      </c>
      <c r="T627" s="1055" t="s">
        <v>98159</v>
      </c>
    </row>
    <row r="628" spans="4:20">
      <c r="D628" s="928"/>
      <c r="E628" s="928"/>
      <c r="F628" s="928"/>
      <c r="G628" s="928"/>
      <c r="H628" s="928"/>
      <c r="O628" s="1055">
        <v>5990</v>
      </c>
      <c r="P628" s="1056" t="s">
        <v>98202</v>
      </c>
      <c r="Q628" s="1055" t="s">
        <v>98289</v>
      </c>
      <c r="R628" s="1055" t="s">
        <v>1</v>
      </c>
      <c r="S628" s="1055" t="s">
        <v>1</v>
      </c>
      <c r="T628" s="1055" t="s">
        <v>98204</v>
      </c>
    </row>
    <row r="629" spans="4:20">
      <c r="D629" s="928"/>
      <c r="E629" s="928"/>
      <c r="F629" s="928"/>
      <c r="G629" s="928"/>
      <c r="H629" s="928"/>
      <c r="O629" s="1055">
        <v>5991</v>
      </c>
      <c r="P629" s="1056" t="s">
        <v>98202</v>
      </c>
      <c r="Q629" s="1055" t="s">
        <v>98290</v>
      </c>
      <c r="R629" s="1055" t="s">
        <v>1</v>
      </c>
      <c r="S629" s="1055" t="s">
        <v>1</v>
      </c>
      <c r="T629" s="1055" t="s">
        <v>98204</v>
      </c>
    </row>
    <row r="630" spans="4:20">
      <c r="D630" s="928"/>
      <c r="E630" s="928"/>
      <c r="F630" s="928"/>
      <c r="G630" s="928"/>
      <c r="H630" s="928"/>
      <c r="O630" s="1055">
        <v>5992</v>
      </c>
      <c r="P630" s="1056" t="s">
        <v>98202</v>
      </c>
      <c r="Q630" s="1055" t="s">
        <v>98291</v>
      </c>
      <c r="R630" s="1055" t="s">
        <v>1</v>
      </c>
      <c r="S630" s="1055" t="s">
        <v>1</v>
      </c>
      <c r="T630" s="1055" t="s">
        <v>98204</v>
      </c>
    </row>
    <row r="631" spans="4:20">
      <c r="D631" s="928"/>
      <c r="E631" s="928"/>
      <c r="F631" s="928"/>
      <c r="G631" s="928"/>
      <c r="H631" s="928"/>
      <c r="O631" s="1055">
        <v>5993</v>
      </c>
      <c r="P631" s="1056" t="s">
        <v>98202</v>
      </c>
      <c r="Q631" s="1055" t="s">
        <v>98292</v>
      </c>
      <c r="R631" s="1055" t="s">
        <v>1</v>
      </c>
      <c r="S631" s="1055" t="s">
        <v>1</v>
      </c>
      <c r="T631" s="1055" t="s">
        <v>98204</v>
      </c>
    </row>
    <row r="632" spans="4:20">
      <c r="D632" s="928"/>
      <c r="E632" s="928"/>
      <c r="F632" s="928"/>
      <c r="G632" s="928"/>
      <c r="H632" s="928"/>
      <c r="O632" s="1055">
        <v>5993</v>
      </c>
      <c r="P632" s="1056" t="s">
        <v>98202</v>
      </c>
      <c r="Q632" s="1055" t="s">
        <v>98293</v>
      </c>
      <c r="R632" s="1055" t="s">
        <v>2</v>
      </c>
      <c r="S632" s="1055" t="s">
        <v>1</v>
      </c>
      <c r="T632" s="1055" t="s">
        <v>98204</v>
      </c>
    </row>
    <row r="633" spans="4:20">
      <c r="D633" s="928"/>
      <c r="E633" s="928"/>
      <c r="F633" s="928"/>
      <c r="G633" s="928"/>
      <c r="H633" s="928"/>
      <c r="O633" s="1055">
        <v>5994</v>
      </c>
      <c r="P633" s="1056" t="s">
        <v>98202</v>
      </c>
      <c r="Q633" s="1055" t="s">
        <v>98294</v>
      </c>
      <c r="R633" s="1055" t="s">
        <v>1</v>
      </c>
      <c r="S633" s="1055" t="s">
        <v>1</v>
      </c>
      <c r="T633" s="1055" t="s">
        <v>98204</v>
      </c>
    </row>
    <row r="634" spans="4:20">
      <c r="D634" s="928"/>
      <c r="E634" s="928"/>
      <c r="F634" s="928"/>
      <c r="G634" s="928"/>
      <c r="H634" s="928"/>
      <c r="O634" s="1055">
        <v>5995</v>
      </c>
      <c r="P634" s="1056" t="s">
        <v>98202</v>
      </c>
      <c r="Q634" s="1055" t="s">
        <v>98295</v>
      </c>
      <c r="R634" s="1055" t="s">
        <v>2</v>
      </c>
      <c r="S634" s="1055" t="s">
        <v>2</v>
      </c>
      <c r="T634" s="1055" t="s">
        <v>98204</v>
      </c>
    </row>
    <row r="635" spans="4:20">
      <c r="D635" s="928"/>
      <c r="E635" s="928"/>
      <c r="F635" s="928"/>
      <c r="G635" s="928"/>
      <c r="H635" s="928"/>
      <c r="O635" s="1055">
        <v>5996</v>
      </c>
      <c r="P635" s="1056" t="s">
        <v>98202</v>
      </c>
      <c r="Q635" s="1055" t="s">
        <v>98296</v>
      </c>
      <c r="R635" s="1055" t="s">
        <v>2</v>
      </c>
      <c r="S635" s="1055" t="s">
        <v>2</v>
      </c>
      <c r="T635" s="1055" t="s">
        <v>98204</v>
      </c>
    </row>
    <row r="636" spans="4:20">
      <c r="D636" s="928"/>
      <c r="E636" s="928"/>
      <c r="F636" s="928"/>
      <c r="G636" s="928"/>
      <c r="H636" s="928"/>
      <c r="O636" s="1055">
        <v>5996</v>
      </c>
      <c r="P636" s="1056" t="s">
        <v>98202</v>
      </c>
      <c r="Q636" s="1055" t="s">
        <v>98297</v>
      </c>
      <c r="R636" s="1055" t="s">
        <v>2</v>
      </c>
      <c r="S636" s="1055" t="s">
        <v>2</v>
      </c>
      <c r="T636" s="1055" t="s">
        <v>98204</v>
      </c>
    </row>
    <row r="637" spans="4:20">
      <c r="D637" s="928"/>
      <c r="E637" s="928"/>
      <c r="F637" s="928"/>
      <c r="G637" s="928"/>
      <c r="H637" s="928"/>
      <c r="O637" s="1055">
        <v>5996</v>
      </c>
      <c r="P637" s="1056" t="s">
        <v>98202</v>
      </c>
      <c r="Q637" s="1055" t="s">
        <v>98298</v>
      </c>
      <c r="R637" s="1055" t="s">
        <v>2</v>
      </c>
      <c r="S637" s="1055" t="s">
        <v>2</v>
      </c>
      <c r="T637" s="1055" t="s">
        <v>98204</v>
      </c>
    </row>
    <row r="638" spans="4:20">
      <c r="D638" s="928"/>
      <c r="E638" s="928"/>
      <c r="F638" s="928"/>
      <c r="G638" s="928"/>
      <c r="H638" s="928"/>
      <c r="O638" s="1055">
        <v>5996</v>
      </c>
      <c r="P638" s="1056" t="s">
        <v>98202</v>
      </c>
      <c r="Q638" s="1055" t="s">
        <v>98299</v>
      </c>
      <c r="R638" s="1055" t="s">
        <v>2</v>
      </c>
      <c r="S638" s="1055" t="s">
        <v>2</v>
      </c>
      <c r="T638" s="1055" t="s">
        <v>98204</v>
      </c>
    </row>
    <row r="639" spans="4:20">
      <c r="D639" s="928"/>
      <c r="E639" s="928"/>
      <c r="F639" s="928"/>
      <c r="G639" s="928"/>
      <c r="H639" s="928"/>
      <c r="O639" s="1055">
        <v>5996</v>
      </c>
      <c r="P639" s="1056" t="s">
        <v>98202</v>
      </c>
      <c r="Q639" s="1055" t="s">
        <v>98300</v>
      </c>
      <c r="R639" s="1055" t="s">
        <v>2</v>
      </c>
      <c r="S639" s="1055" t="s">
        <v>2</v>
      </c>
      <c r="T639" s="1055" t="s">
        <v>98204</v>
      </c>
    </row>
    <row r="640" spans="4:20">
      <c r="D640" s="928"/>
      <c r="E640" s="928"/>
      <c r="F640" s="928"/>
      <c r="G640" s="928"/>
      <c r="H640" s="928"/>
      <c r="O640" s="1055">
        <v>5996</v>
      </c>
      <c r="P640" s="1056" t="s">
        <v>98202</v>
      </c>
      <c r="Q640" s="1055" t="s">
        <v>98186</v>
      </c>
      <c r="R640" s="1055" t="s">
        <v>2</v>
      </c>
      <c r="S640" s="1055" t="s">
        <v>2</v>
      </c>
      <c r="T640" s="1055" t="s">
        <v>98204</v>
      </c>
    </row>
    <row r="641" spans="4:20">
      <c r="D641" s="928"/>
      <c r="E641" s="928"/>
      <c r="F641" s="928"/>
      <c r="G641" s="928"/>
      <c r="H641" s="928"/>
      <c r="O641" s="1055">
        <v>5996</v>
      </c>
      <c r="P641" s="1056" t="s">
        <v>98202</v>
      </c>
      <c r="Q641" s="1055" t="s">
        <v>98187</v>
      </c>
      <c r="R641" s="1055" t="s">
        <v>2</v>
      </c>
      <c r="S641" s="1055" t="s">
        <v>2</v>
      </c>
      <c r="T641" s="1055" t="s">
        <v>98204</v>
      </c>
    </row>
    <row r="642" spans="4:20">
      <c r="D642" s="928"/>
      <c r="E642" s="928"/>
      <c r="F642" s="928"/>
      <c r="G642" s="928"/>
      <c r="H642" s="928"/>
      <c r="O642" s="1055">
        <v>5997</v>
      </c>
      <c r="P642" s="1056" t="s">
        <v>98202</v>
      </c>
      <c r="Q642" s="1055" t="s">
        <v>98301</v>
      </c>
      <c r="R642" s="1055" t="s">
        <v>2</v>
      </c>
      <c r="S642" s="1055" t="s">
        <v>2</v>
      </c>
      <c r="T642" s="1055" t="s">
        <v>98204</v>
      </c>
    </row>
    <row r="643" spans="4:20">
      <c r="D643" s="928"/>
      <c r="E643" s="928"/>
      <c r="F643" s="928"/>
      <c r="G643" s="928"/>
      <c r="H643" s="928"/>
      <c r="O643" s="1055">
        <v>5998</v>
      </c>
      <c r="P643" s="1056" t="s">
        <v>98202</v>
      </c>
      <c r="Q643" s="1055" t="s">
        <v>98302</v>
      </c>
      <c r="R643" s="1055" t="s">
        <v>2</v>
      </c>
      <c r="S643" s="1055" t="s">
        <v>2</v>
      </c>
      <c r="T643" s="1055" t="s">
        <v>98204</v>
      </c>
    </row>
    <row r="644" spans="4:20">
      <c r="D644" s="928"/>
      <c r="E644" s="928"/>
      <c r="F644" s="928"/>
      <c r="G644" s="928"/>
      <c r="H644" s="928"/>
      <c r="O644" s="1055">
        <v>5999</v>
      </c>
      <c r="P644" s="1056" t="s">
        <v>98202</v>
      </c>
      <c r="Q644" s="1055" t="s">
        <v>98303</v>
      </c>
      <c r="R644" s="1055" t="s">
        <v>2</v>
      </c>
      <c r="S644" s="1055" t="s">
        <v>2</v>
      </c>
      <c r="T644" s="1055" t="s">
        <v>98204</v>
      </c>
    </row>
    <row r="645" spans="4:20">
      <c r="D645" s="928"/>
      <c r="E645" s="928"/>
      <c r="F645" s="928"/>
      <c r="G645" s="928"/>
      <c r="H645" s="928"/>
      <c r="O645" s="1055">
        <v>6021</v>
      </c>
      <c r="P645" s="1056" t="s">
        <v>97744</v>
      </c>
      <c r="Q645" s="1055" t="s">
        <v>98304</v>
      </c>
      <c r="R645" s="1055" t="s">
        <v>0</v>
      </c>
      <c r="S645" s="1055" t="s">
        <v>0</v>
      </c>
      <c r="T645" s="1055" t="s">
        <v>98305</v>
      </c>
    </row>
    <row r="646" spans="4:20">
      <c r="D646" s="928"/>
      <c r="E646" s="928"/>
      <c r="F646" s="928"/>
      <c r="G646" s="928"/>
      <c r="H646" s="928"/>
      <c r="O646" s="1055">
        <v>6022</v>
      </c>
      <c r="P646" s="1056" t="s">
        <v>97744</v>
      </c>
      <c r="Q646" s="1055" t="s">
        <v>98306</v>
      </c>
      <c r="R646" s="1055" t="s">
        <v>0</v>
      </c>
      <c r="S646" s="1055" t="s">
        <v>0</v>
      </c>
      <c r="T646" s="1055" t="s">
        <v>98305</v>
      </c>
    </row>
    <row r="647" spans="4:20">
      <c r="D647" s="928"/>
      <c r="E647" s="928"/>
      <c r="F647" s="928"/>
      <c r="G647" s="928"/>
      <c r="H647" s="928"/>
      <c r="O647" s="1055">
        <v>6023</v>
      </c>
      <c r="P647" s="1056" t="s">
        <v>97744</v>
      </c>
      <c r="Q647" s="1055" t="s">
        <v>98307</v>
      </c>
      <c r="R647" s="1055" t="s">
        <v>0</v>
      </c>
      <c r="S647" s="1055" t="s">
        <v>0</v>
      </c>
      <c r="T647" s="1055" t="s">
        <v>98305</v>
      </c>
    </row>
    <row r="648" spans="4:20">
      <c r="D648" s="928"/>
      <c r="E648" s="928"/>
      <c r="F648" s="928"/>
      <c r="G648" s="928"/>
      <c r="H648" s="928"/>
      <c r="O648" s="1055">
        <v>6120</v>
      </c>
      <c r="P648" s="1056" t="s">
        <v>97744</v>
      </c>
      <c r="Q648" s="1055" t="s">
        <v>98308</v>
      </c>
      <c r="R648" s="1055" t="s">
        <v>0</v>
      </c>
      <c r="S648" s="1055" t="s">
        <v>0</v>
      </c>
      <c r="T648" s="1055" t="s">
        <v>98305</v>
      </c>
    </row>
    <row r="649" spans="4:20">
      <c r="D649" s="928"/>
      <c r="E649" s="928"/>
      <c r="F649" s="928"/>
      <c r="G649" s="928"/>
      <c r="H649" s="928"/>
      <c r="O649" s="1055">
        <v>6140</v>
      </c>
      <c r="P649" s="1056" t="s">
        <v>97744</v>
      </c>
      <c r="Q649" s="1055" t="s">
        <v>98309</v>
      </c>
      <c r="R649" s="1055" t="s">
        <v>97778</v>
      </c>
      <c r="S649" s="1055" t="s">
        <v>0</v>
      </c>
      <c r="T649" s="1055" t="s">
        <v>98305</v>
      </c>
    </row>
    <row r="650" spans="4:20">
      <c r="D650" s="928"/>
      <c r="E650" s="928"/>
      <c r="F650" s="928"/>
      <c r="G650" s="928"/>
      <c r="H650" s="928"/>
      <c r="O650" s="1055">
        <v>6150</v>
      </c>
      <c r="P650" s="1056" t="s">
        <v>97744</v>
      </c>
      <c r="Q650" s="1055" t="s">
        <v>98310</v>
      </c>
      <c r="R650" s="1055" t="s">
        <v>0</v>
      </c>
      <c r="S650" s="1055" t="s">
        <v>0</v>
      </c>
      <c r="T650" s="1055" t="s">
        <v>98305</v>
      </c>
    </row>
    <row r="651" spans="4:20">
      <c r="D651" s="928"/>
      <c r="E651" s="928"/>
      <c r="F651" s="928"/>
      <c r="G651" s="928"/>
      <c r="H651" s="928"/>
      <c r="O651" s="1055">
        <v>6210</v>
      </c>
      <c r="P651" s="1056" t="s">
        <v>97744</v>
      </c>
      <c r="Q651" s="1055" t="s">
        <v>98311</v>
      </c>
      <c r="R651" s="1055" t="s">
        <v>0</v>
      </c>
      <c r="S651" s="1055" t="s">
        <v>0</v>
      </c>
      <c r="T651" s="1055" t="s">
        <v>98305</v>
      </c>
    </row>
    <row r="652" spans="4:20">
      <c r="D652" s="928"/>
      <c r="E652" s="928"/>
      <c r="F652" s="928"/>
      <c r="G652" s="928"/>
      <c r="H652" s="928"/>
      <c r="O652" s="1055">
        <v>6230</v>
      </c>
      <c r="P652" s="1056" t="s">
        <v>97744</v>
      </c>
      <c r="Q652" s="1055" t="s">
        <v>98312</v>
      </c>
      <c r="R652" s="1055" t="s">
        <v>0</v>
      </c>
      <c r="S652" s="1055" t="s">
        <v>0</v>
      </c>
      <c r="T652" s="1055" t="s">
        <v>98305</v>
      </c>
    </row>
    <row r="653" spans="4:20">
      <c r="D653" s="928"/>
      <c r="E653" s="928"/>
      <c r="F653" s="928"/>
      <c r="G653" s="928"/>
      <c r="H653" s="928"/>
      <c r="O653" s="1055">
        <v>6240</v>
      </c>
      <c r="P653" s="1056" t="s">
        <v>97744</v>
      </c>
      <c r="Q653" s="1055" t="s">
        <v>98313</v>
      </c>
      <c r="R653" s="1055" t="s">
        <v>0</v>
      </c>
      <c r="S653" s="1055" t="s">
        <v>0</v>
      </c>
      <c r="T653" s="1055" t="s">
        <v>98305</v>
      </c>
    </row>
    <row r="654" spans="4:20">
      <c r="D654" s="928"/>
      <c r="E654" s="928"/>
      <c r="F654" s="928"/>
      <c r="G654" s="928"/>
      <c r="H654" s="928"/>
      <c r="O654" s="1055">
        <v>6250</v>
      </c>
      <c r="P654" s="1056" t="s">
        <v>97744</v>
      </c>
      <c r="Q654" s="1055" t="s">
        <v>98314</v>
      </c>
      <c r="R654" s="1055" t="s">
        <v>0</v>
      </c>
      <c r="S654" s="1055" t="s">
        <v>0</v>
      </c>
      <c r="T654" s="1055" t="s">
        <v>98305</v>
      </c>
    </row>
    <row r="655" spans="4:20">
      <c r="D655" s="928"/>
      <c r="E655" s="928"/>
      <c r="F655" s="928"/>
      <c r="G655" s="928"/>
      <c r="H655" s="928"/>
      <c r="O655" s="1055">
        <v>6310</v>
      </c>
      <c r="P655" s="1056" t="s">
        <v>97744</v>
      </c>
      <c r="Q655" s="1055" t="s">
        <v>98315</v>
      </c>
      <c r="R655" s="1055" t="s">
        <v>0</v>
      </c>
      <c r="S655" s="1055" t="s">
        <v>0</v>
      </c>
      <c r="T655" s="1055" t="s">
        <v>98305</v>
      </c>
    </row>
    <row r="656" spans="4:20">
      <c r="D656" s="928"/>
      <c r="E656" s="928"/>
      <c r="F656" s="928"/>
      <c r="G656" s="928"/>
      <c r="H656" s="928"/>
      <c r="O656" s="1055">
        <v>6380</v>
      </c>
      <c r="P656" s="1056" t="s">
        <v>97744</v>
      </c>
      <c r="Q656" s="1055" t="s">
        <v>98316</v>
      </c>
      <c r="R656" s="1055" t="s">
        <v>0</v>
      </c>
      <c r="S656" s="1055" t="s">
        <v>0</v>
      </c>
      <c r="T656" s="1055" t="s">
        <v>98305</v>
      </c>
    </row>
    <row r="657" spans="4:20">
      <c r="D657" s="928"/>
      <c r="E657" s="928"/>
      <c r="F657" s="928"/>
      <c r="G657" s="928"/>
      <c r="H657" s="928"/>
      <c r="O657" s="1055">
        <v>6390</v>
      </c>
      <c r="P657" s="1056" t="s">
        <v>97744</v>
      </c>
      <c r="Q657" s="1055" t="s">
        <v>98317</v>
      </c>
      <c r="R657" s="1055" t="s">
        <v>0</v>
      </c>
      <c r="S657" s="1055" t="s">
        <v>0</v>
      </c>
      <c r="T657" s="1055" t="s">
        <v>98305</v>
      </c>
    </row>
    <row r="658" spans="4:20">
      <c r="D658" s="928"/>
      <c r="E658" s="928"/>
      <c r="F658" s="928"/>
      <c r="G658" s="928"/>
      <c r="H658" s="928"/>
      <c r="O658" s="1055">
        <v>6411</v>
      </c>
      <c r="P658" s="1056" t="s">
        <v>97744</v>
      </c>
      <c r="Q658" s="1055" t="s">
        <v>98318</v>
      </c>
      <c r="R658" s="1055" t="s">
        <v>1</v>
      </c>
      <c r="S658" s="1055" t="s">
        <v>1</v>
      </c>
      <c r="T658" s="1055" t="s">
        <v>98305</v>
      </c>
    </row>
    <row r="659" spans="4:20">
      <c r="D659" s="928"/>
      <c r="E659" s="928"/>
      <c r="F659" s="928"/>
      <c r="G659" s="928"/>
      <c r="H659" s="928"/>
      <c r="O659" s="1055">
        <v>6412</v>
      </c>
      <c r="P659" s="1056" t="s">
        <v>97744</v>
      </c>
      <c r="Q659" s="1055" t="s">
        <v>98319</v>
      </c>
      <c r="R659" s="1055" t="s">
        <v>0</v>
      </c>
      <c r="S659" s="1055" t="s">
        <v>0</v>
      </c>
      <c r="T659" s="1055" t="s">
        <v>98305</v>
      </c>
    </row>
    <row r="660" spans="4:20">
      <c r="D660" s="928"/>
      <c r="E660" s="928"/>
      <c r="F660" s="928"/>
      <c r="G660" s="928"/>
      <c r="H660" s="928"/>
      <c r="O660" s="1055">
        <v>6413</v>
      </c>
      <c r="P660" s="1056" t="s">
        <v>97744</v>
      </c>
      <c r="Q660" s="1055" t="s">
        <v>98320</v>
      </c>
      <c r="R660" s="1055" t="s">
        <v>0</v>
      </c>
      <c r="S660" s="1055" t="s">
        <v>0</v>
      </c>
      <c r="T660" s="1055" t="s">
        <v>98305</v>
      </c>
    </row>
    <row r="661" spans="4:20">
      <c r="D661" s="928"/>
      <c r="E661" s="928"/>
      <c r="F661" s="928"/>
      <c r="G661" s="928"/>
      <c r="H661" s="928"/>
      <c r="O661" s="1055">
        <v>6414</v>
      </c>
      <c r="P661" s="1056" t="s">
        <v>97744</v>
      </c>
      <c r="Q661" s="1055" t="s">
        <v>98321</v>
      </c>
      <c r="R661" s="1055" t="s">
        <v>0</v>
      </c>
      <c r="S661" s="1055" t="s">
        <v>0</v>
      </c>
      <c r="T661" s="1055" t="s">
        <v>98305</v>
      </c>
    </row>
    <row r="662" spans="4:20">
      <c r="D662" s="928"/>
      <c r="E662" s="928"/>
      <c r="F662" s="928"/>
      <c r="G662" s="928"/>
      <c r="H662" s="928"/>
      <c r="O662" s="1055">
        <v>6415</v>
      </c>
      <c r="P662" s="1056" t="s">
        <v>97744</v>
      </c>
      <c r="Q662" s="1055" t="s">
        <v>98322</v>
      </c>
      <c r="R662" s="1055" t="s">
        <v>0</v>
      </c>
      <c r="S662" s="1055" t="s">
        <v>0</v>
      </c>
      <c r="T662" s="1055" t="s">
        <v>98305</v>
      </c>
    </row>
    <row r="663" spans="4:20">
      <c r="D663" s="928"/>
      <c r="E663" s="928"/>
      <c r="F663" s="928"/>
      <c r="G663" s="928"/>
      <c r="H663" s="928"/>
      <c r="O663" s="1055">
        <v>6501</v>
      </c>
      <c r="P663" s="1056" t="s">
        <v>97877</v>
      </c>
      <c r="Q663" s="1055" t="s">
        <v>98323</v>
      </c>
      <c r="R663" s="1055" t="s">
        <v>1</v>
      </c>
      <c r="S663" s="1055" t="s">
        <v>1</v>
      </c>
      <c r="T663" s="1055" t="s">
        <v>98025</v>
      </c>
    </row>
    <row r="664" spans="4:20">
      <c r="D664" s="928"/>
      <c r="E664" s="928"/>
      <c r="F664" s="928"/>
      <c r="G664" s="928"/>
      <c r="H664" s="928"/>
      <c r="O664" s="1055">
        <v>6502</v>
      </c>
      <c r="P664" s="1056" t="s">
        <v>97877</v>
      </c>
      <c r="Q664" s="1055" t="s">
        <v>98324</v>
      </c>
      <c r="R664" s="1055" t="s">
        <v>0</v>
      </c>
      <c r="S664" s="1055" t="s">
        <v>0</v>
      </c>
      <c r="T664" s="1055" t="s">
        <v>98025</v>
      </c>
    </row>
    <row r="665" spans="4:20">
      <c r="D665" s="928"/>
      <c r="E665" s="928"/>
      <c r="F665" s="928"/>
      <c r="G665" s="928"/>
      <c r="H665" s="928"/>
      <c r="O665" s="1055">
        <v>6511</v>
      </c>
      <c r="P665" s="1056" t="s">
        <v>97877</v>
      </c>
      <c r="Q665" s="1055" t="s">
        <v>98325</v>
      </c>
      <c r="R665" s="1055" t="s">
        <v>1</v>
      </c>
      <c r="S665" s="1055" t="s">
        <v>1</v>
      </c>
      <c r="T665" s="1055" t="s">
        <v>98025</v>
      </c>
    </row>
    <row r="666" spans="4:20">
      <c r="D666" s="928"/>
      <c r="E666" s="928"/>
      <c r="F666" s="928"/>
      <c r="G666" s="928"/>
      <c r="H666" s="928"/>
      <c r="O666" s="1055">
        <v>6512</v>
      </c>
      <c r="P666" s="1056" t="s">
        <v>97877</v>
      </c>
      <c r="Q666" s="1055" t="s">
        <v>98326</v>
      </c>
      <c r="R666" s="1055" t="s">
        <v>0</v>
      </c>
      <c r="S666" s="1055" t="s">
        <v>0</v>
      </c>
      <c r="T666" s="1055" t="s">
        <v>98025</v>
      </c>
    </row>
    <row r="667" spans="4:20">
      <c r="D667" s="928"/>
      <c r="E667" s="928"/>
      <c r="F667" s="928"/>
      <c r="G667" s="928"/>
      <c r="H667" s="928"/>
      <c r="O667" s="1055">
        <v>6520</v>
      </c>
      <c r="P667" s="1056" t="s">
        <v>97877</v>
      </c>
      <c r="Q667" s="1055" t="s">
        <v>98327</v>
      </c>
      <c r="R667" s="1055" t="s">
        <v>1</v>
      </c>
      <c r="S667" s="1055" t="s">
        <v>1</v>
      </c>
      <c r="T667" s="1055" t="s">
        <v>98025</v>
      </c>
    </row>
    <row r="668" spans="4:20">
      <c r="D668" s="928"/>
      <c r="E668" s="928"/>
      <c r="F668" s="928"/>
      <c r="G668" s="928"/>
      <c r="H668" s="928"/>
      <c r="O668" s="1055">
        <v>6531</v>
      </c>
      <c r="P668" s="1056" t="s">
        <v>97877</v>
      </c>
      <c r="Q668" s="1055" t="s">
        <v>98328</v>
      </c>
      <c r="R668" s="1055" t="s">
        <v>1</v>
      </c>
      <c r="S668" s="1055" t="s">
        <v>1</v>
      </c>
      <c r="T668" s="1055" t="s">
        <v>98025</v>
      </c>
    </row>
    <row r="669" spans="4:20">
      <c r="D669" s="928"/>
      <c r="E669" s="928"/>
      <c r="F669" s="928"/>
      <c r="G669" s="928"/>
      <c r="H669" s="928"/>
      <c r="O669" s="1055">
        <v>6532</v>
      </c>
      <c r="P669" s="1056" t="s">
        <v>97877</v>
      </c>
      <c r="Q669" s="1055" t="s">
        <v>98329</v>
      </c>
      <c r="R669" s="1055" t="s">
        <v>0</v>
      </c>
      <c r="S669" s="1055" t="s">
        <v>0</v>
      </c>
      <c r="T669" s="1055" t="s">
        <v>98025</v>
      </c>
    </row>
    <row r="670" spans="4:20">
      <c r="D670" s="928"/>
      <c r="E670" s="928"/>
      <c r="F670" s="928"/>
      <c r="G670" s="928"/>
      <c r="H670" s="928"/>
      <c r="O670" s="1055">
        <v>6541</v>
      </c>
      <c r="P670" s="1056" t="s">
        <v>97877</v>
      </c>
      <c r="Q670" s="1055" t="s">
        <v>98330</v>
      </c>
      <c r="R670" s="1055" t="s">
        <v>1</v>
      </c>
      <c r="S670" s="1055" t="s">
        <v>1</v>
      </c>
      <c r="T670" s="1055" t="s">
        <v>98025</v>
      </c>
    </row>
    <row r="671" spans="4:20">
      <c r="D671" s="928"/>
      <c r="E671" s="928"/>
      <c r="F671" s="928"/>
      <c r="G671" s="928"/>
      <c r="H671" s="928"/>
      <c r="O671" s="1055">
        <v>6542</v>
      </c>
      <c r="P671" s="1056" t="s">
        <v>97877</v>
      </c>
      <c r="Q671" s="1055" t="s">
        <v>98331</v>
      </c>
      <c r="R671" s="1055" t="s">
        <v>1</v>
      </c>
      <c r="S671" s="1055" t="s">
        <v>1</v>
      </c>
      <c r="T671" s="1055" t="s">
        <v>98025</v>
      </c>
    </row>
    <row r="672" spans="4:20">
      <c r="D672" s="928"/>
      <c r="E672" s="928"/>
      <c r="F672" s="928"/>
      <c r="G672" s="928"/>
      <c r="H672" s="928"/>
      <c r="O672" s="1055">
        <v>6550</v>
      </c>
      <c r="P672" s="1056" t="s">
        <v>97877</v>
      </c>
      <c r="Q672" s="1055" t="s">
        <v>98332</v>
      </c>
      <c r="R672" s="1055" t="s">
        <v>3</v>
      </c>
      <c r="S672" s="1055" t="s">
        <v>3</v>
      </c>
      <c r="T672" s="1055" t="s">
        <v>98025</v>
      </c>
    </row>
    <row r="673" spans="4:20">
      <c r="D673" s="928"/>
      <c r="E673" s="928"/>
      <c r="F673" s="928"/>
      <c r="G673" s="928"/>
      <c r="H673" s="928"/>
      <c r="O673" s="1055">
        <v>6580</v>
      </c>
      <c r="P673" s="1056" t="s">
        <v>97877</v>
      </c>
      <c r="Q673" s="1055" t="s">
        <v>98333</v>
      </c>
      <c r="R673" s="1055" t="s">
        <v>0</v>
      </c>
      <c r="S673" s="1055" t="s">
        <v>0</v>
      </c>
      <c r="T673" s="1055" t="s">
        <v>97749</v>
      </c>
    </row>
    <row r="674" spans="4:20">
      <c r="D674" s="928"/>
      <c r="E674" s="928"/>
      <c r="F674" s="928"/>
      <c r="G674" s="928"/>
      <c r="H674" s="928"/>
      <c r="O674" s="1055">
        <v>6610</v>
      </c>
      <c r="P674" s="1056" t="s">
        <v>97877</v>
      </c>
      <c r="Q674" s="1055" t="s">
        <v>98334</v>
      </c>
      <c r="R674" s="1055" t="s">
        <v>0</v>
      </c>
      <c r="S674" s="1055" t="s">
        <v>0</v>
      </c>
      <c r="T674" s="1055" t="s">
        <v>98025</v>
      </c>
    </row>
    <row r="675" spans="4:20">
      <c r="D675" s="928"/>
      <c r="E675" s="928"/>
      <c r="F675" s="928"/>
      <c r="G675" s="928"/>
      <c r="H675" s="928"/>
      <c r="O675" s="1055">
        <v>6621</v>
      </c>
      <c r="P675" s="1056" t="s">
        <v>97877</v>
      </c>
      <c r="Q675" s="1055" t="s">
        <v>98335</v>
      </c>
      <c r="R675" s="1055" t="s">
        <v>0</v>
      </c>
      <c r="S675" s="1055" t="s">
        <v>0</v>
      </c>
      <c r="T675" s="1055" t="s">
        <v>98025</v>
      </c>
    </row>
    <row r="676" spans="4:20">
      <c r="D676" s="928"/>
      <c r="E676" s="928"/>
      <c r="F676" s="928"/>
      <c r="G676" s="928"/>
      <c r="H676" s="928"/>
      <c r="O676" s="1055">
        <v>6622</v>
      </c>
      <c r="P676" s="1056" t="s">
        <v>97877</v>
      </c>
      <c r="Q676" s="1055" t="s">
        <v>98336</v>
      </c>
      <c r="R676" s="1055" t="s">
        <v>1</v>
      </c>
      <c r="S676" s="1055" t="s">
        <v>1</v>
      </c>
      <c r="T676" s="1055" t="s">
        <v>98025</v>
      </c>
    </row>
    <row r="677" spans="4:20">
      <c r="D677" s="928"/>
      <c r="E677" s="928"/>
      <c r="F677" s="928"/>
      <c r="G677" s="928"/>
      <c r="H677" s="928"/>
      <c r="O677" s="1055">
        <v>6631</v>
      </c>
      <c r="P677" s="1056" t="s">
        <v>97877</v>
      </c>
      <c r="Q677" s="1055" t="s">
        <v>98337</v>
      </c>
      <c r="R677" s="1055" t="s">
        <v>1</v>
      </c>
      <c r="S677" s="1055" t="s">
        <v>1</v>
      </c>
      <c r="T677" s="1055" t="s">
        <v>98025</v>
      </c>
    </row>
    <row r="678" spans="4:20">
      <c r="D678" s="928"/>
      <c r="E678" s="928"/>
      <c r="F678" s="928"/>
      <c r="G678" s="928"/>
      <c r="H678" s="928"/>
      <c r="O678" s="1055">
        <v>6632</v>
      </c>
      <c r="P678" s="1056" t="s">
        <v>97877</v>
      </c>
      <c r="Q678" s="1055" t="s">
        <v>98338</v>
      </c>
      <c r="R678" s="1055" t="s">
        <v>1</v>
      </c>
      <c r="S678" s="1055" t="s">
        <v>1</v>
      </c>
      <c r="T678" s="1055" t="s">
        <v>98025</v>
      </c>
    </row>
    <row r="679" spans="4:20">
      <c r="D679" s="928"/>
      <c r="E679" s="928"/>
      <c r="F679" s="928"/>
      <c r="G679" s="928"/>
      <c r="H679" s="928"/>
      <c r="O679" s="1055">
        <v>6633</v>
      </c>
      <c r="P679" s="1056" t="s">
        <v>97877</v>
      </c>
      <c r="Q679" s="1055" t="s">
        <v>98339</v>
      </c>
      <c r="R679" s="1055" t="s">
        <v>1</v>
      </c>
      <c r="S679" s="1055" t="s">
        <v>1</v>
      </c>
      <c r="T679" s="1055" t="s">
        <v>98025</v>
      </c>
    </row>
    <row r="680" spans="4:20">
      <c r="D680" s="928"/>
      <c r="E680" s="928"/>
      <c r="F680" s="928"/>
      <c r="G680" s="928"/>
      <c r="H680" s="928"/>
      <c r="O680" s="1055">
        <v>6641</v>
      </c>
      <c r="P680" s="1056" t="s">
        <v>97877</v>
      </c>
      <c r="Q680" s="1055" t="s">
        <v>98340</v>
      </c>
      <c r="R680" s="1055" t="s">
        <v>0</v>
      </c>
      <c r="S680" s="1055" t="s">
        <v>0</v>
      </c>
      <c r="T680" s="1055" t="s">
        <v>98025</v>
      </c>
    </row>
    <row r="681" spans="4:20">
      <c r="D681" s="928"/>
      <c r="E681" s="928"/>
      <c r="F681" s="928"/>
      <c r="G681" s="928"/>
      <c r="H681" s="928"/>
      <c r="O681" s="1055">
        <v>6642</v>
      </c>
      <c r="P681" s="1056" t="s">
        <v>97877</v>
      </c>
      <c r="Q681" s="1055" t="s">
        <v>98341</v>
      </c>
      <c r="R681" s="1055" t="s">
        <v>1</v>
      </c>
      <c r="S681" s="1055" t="s">
        <v>1</v>
      </c>
      <c r="T681" s="1055" t="s">
        <v>98025</v>
      </c>
    </row>
    <row r="682" spans="4:20">
      <c r="D682" s="928"/>
      <c r="E682" s="928"/>
      <c r="F682" s="928"/>
      <c r="G682" s="928"/>
      <c r="H682" s="928"/>
      <c r="O682" s="1055">
        <v>6650</v>
      </c>
      <c r="P682" s="1056" t="s">
        <v>97877</v>
      </c>
      <c r="Q682" s="1055" t="s">
        <v>98342</v>
      </c>
      <c r="R682" s="1055" t="s">
        <v>0</v>
      </c>
      <c r="S682" s="1055" t="s">
        <v>0</v>
      </c>
      <c r="T682" s="1055" t="s">
        <v>98025</v>
      </c>
    </row>
    <row r="683" spans="4:20">
      <c r="D683" s="928"/>
      <c r="E683" s="928"/>
      <c r="F683" s="928"/>
      <c r="G683" s="928"/>
      <c r="H683" s="928"/>
      <c r="O683" s="1055">
        <v>6660</v>
      </c>
      <c r="P683" s="1056" t="s">
        <v>97877</v>
      </c>
      <c r="Q683" s="1055" t="s">
        <v>98343</v>
      </c>
      <c r="R683" s="1055" t="s">
        <v>1</v>
      </c>
      <c r="S683" s="1055" t="s">
        <v>1</v>
      </c>
      <c r="T683" s="1055" t="s">
        <v>98025</v>
      </c>
    </row>
    <row r="684" spans="4:20">
      <c r="D684" s="928"/>
      <c r="E684" s="928"/>
      <c r="F684" s="928"/>
      <c r="G684" s="928"/>
      <c r="H684" s="928"/>
      <c r="O684" s="1055">
        <v>6670</v>
      </c>
      <c r="P684" s="1056" t="s">
        <v>97877</v>
      </c>
      <c r="Q684" s="1055" t="s">
        <v>98344</v>
      </c>
      <c r="R684" s="1055" t="s">
        <v>0</v>
      </c>
      <c r="S684" s="1055" t="s">
        <v>0</v>
      </c>
      <c r="T684" s="1055" t="s">
        <v>98025</v>
      </c>
    </row>
    <row r="685" spans="4:20">
      <c r="D685" s="928"/>
      <c r="E685" s="928"/>
      <c r="F685" s="928"/>
      <c r="G685" s="928"/>
      <c r="H685" s="928"/>
      <c r="O685" s="1055">
        <v>7011</v>
      </c>
      <c r="P685" s="1056" t="s">
        <v>98265</v>
      </c>
      <c r="Q685" s="1055" t="s">
        <v>98345</v>
      </c>
      <c r="R685" s="1055" t="s">
        <v>97778</v>
      </c>
      <c r="S685" s="1055" t="s">
        <v>0</v>
      </c>
      <c r="T685" s="1055" t="s">
        <v>98267</v>
      </c>
    </row>
    <row r="686" spans="4:20">
      <c r="D686" s="928"/>
      <c r="E686" s="928"/>
      <c r="F686" s="928"/>
      <c r="G686" s="928"/>
      <c r="H686" s="928"/>
      <c r="O686" s="1055">
        <v>7012</v>
      </c>
      <c r="P686" s="1056" t="s">
        <v>98265</v>
      </c>
      <c r="Q686" s="1055" t="s">
        <v>98346</v>
      </c>
      <c r="R686" s="1055" t="s">
        <v>97778</v>
      </c>
      <c r="S686" s="1055" t="s">
        <v>0</v>
      </c>
      <c r="T686" s="1055" t="s">
        <v>98267</v>
      </c>
    </row>
    <row r="687" spans="4:20">
      <c r="D687" s="928"/>
      <c r="E687" s="928"/>
      <c r="F687" s="928"/>
      <c r="G687" s="928"/>
      <c r="H687" s="928"/>
      <c r="O687" s="1055">
        <v>7021</v>
      </c>
      <c r="P687" s="1056" t="s">
        <v>98265</v>
      </c>
      <c r="Q687" s="1055" t="s">
        <v>98347</v>
      </c>
      <c r="R687" s="1055" t="s">
        <v>97778</v>
      </c>
      <c r="S687" s="1055" t="s">
        <v>2</v>
      </c>
      <c r="T687" s="1055" t="s">
        <v>98267</v>
      </c>
    </row>
    <row r="688" spans="4:20">
      <c r="D688" s="928"/>
      <c r="E688" s="928"/>
      <c r="F688" s="928"/>
      <c r="G688" s="928"/>
      <c r="H688" s="928"/>
      <c r="O688" s="1055">
        <v>7022</v>
      </c>
      <c r="P688" s="1056" t="s">
        <v>98265</v>
      </c>
      <c r="Q688" s="1055" t="s">
        <v>98348</v>
      </c>
      <c r="R688" s="1055" t="s">
        <v>97778</v>
      </c>
      <c r="S688" s="1055" t="s">
        <v>2</v>
      </c>
      <c r="T688" s="1055" t="s">
        <v>98267</v>
      </c>
    </row>
    <row r="689" spans="4:20">
      <c r="D689" s="928"/>
      <c r="E689" s="928"/>
      <c r="F689" s="928"/>
      <c r="G689" s="928"/>
      <c r="H689" s="928"/>
      <c r="O689" s="1055">
        <v>7031</v>
      </c>
      <c r="P689" s="1056" t="s">
        <v>98265</v>
      </c>
      <c r="Q689" s="1055" t="s">
        <v>98349</v>
      </c>
      <c r="R689" s="1055" t="s">
        <v>3</v>
      </c>
      <c r="S689" s="1055" t="s">
        <v>3</v>
      </c>
      <c r="T689" s="1055" t="s">
        <v>98025</v>
      </c>
    </row>
    <row r="690" spans="4:20">
      <c r="D690" s="928"/>
      <c r="E690" s="928"/>
      <c r="F690" s="928"/>
      <c r="G690" s="928"/>
      <c r="H690" s="928"/>
      <c r="O690" s="1055">
        <v>7032</v>
      </c>
      <c r="P690" s="1056" t="s">
        <v>98265</v>
      </c>
      <c r="Q690" s="1055" t="s">
        <v>98350</v>
      </c>
      <c r="R690" s="1055" t="s">
        <v>3</v>
      </c>
      <c r="S690" s="1055" t="s">
        <v>3</v>
      </c>
      <c r="T690" s="1055" t="s">
        <v>98267</v>
      </c>
    </row>
    <row r="691" spans="4:20">
      <c r="D691" s="928"/>
      <c r="E691" s="928"/>
      <c r="F691" s="928"/>
      <c r="G691" s="928"/>
      <c r="H691" s="928"/>
      <c r="O691" s="1055">
        <v>7041</v>
      </c>
      <c r="P691" s="1056" t="s">
        <v>98265</v>
      </c>
      <c r="Q691" s="1055" t="s">
        <v>98351</v>
      </c>
      <c r="R691" s="1055" t="s">
        <v>2</v>
      </c>
      <c r="S691" s="1055" t="s">
        <v>2</v>
      </c>
      <c r="T691" s="1055" t="s">
        <v>98267</v>
      </c>
    </row>
    <row r="692" spans="4:20">
      <c r="D692" s="928"/>
      <c r="E692" s="928"/>
      <c r="F692" s="928"/>
      <c r="G692" s="928"/>
      <c r="H692" s="928"/>
      <c r="O692" s="1055">
        <v>7042</v>
      </c>
      <c r="P692" s="1056" t="s">
        <v>98265</v>
      </c>
      <c r="Q692" s="1055" t="s">
        <v>98352</v>
      </c>
      <c r="R692" s="1055" t="s">
        <v>97778</v>
      </c>
      <c r="S692" s="1055" t="s">
        <v>2</v>
      </c>
      <c r="T692" s="1055" t="s">
        <v>98267</v>
      </c>
    </row>
    <row r="693" spans="4:20">
      <c r="D693" s="928"/>
      <c r="E693" s="928"/>
      <c r="F693" s="928"/>
      <c r="G693" s="928"/>
      <c r="H693" s="928"/>
      <c r="O693" s="1055">
        <v>7043</v>
      </c>
      <c r="P693" s="1056" t="s">
        <v>98265</v>
      </c>
      <c r="Q693" s="1055" t="s">
        <v>98353</v>
      </c>
      <c r="R693" s="1055" t="s">
        <v>1</v>
      </c>
      <c r="S693" s="1055" t="s">
        <v>1</v>
      </c>
      <c r="T693" s="1055" t="s">
        <v>98267</v>
      </c>
    </row>
    <row r="694" spans="4:20">
      <c r="D694" s="928"/>
      <c r="E694" s="928"/>
      <c r="F694" s="928"/>
      <c r="G694" s="928"/>
      <c r="H694" s="928"/>
      <c r="O694" s="1055">
        <v>7044</v>
      </c>
      <c r="P694" s="1056" t="s">
        <v>98265</v>
      </c>
      <c r="Q694" s="1055" t="s">
        <v>98354</v>
      </c>
      <c r="R694" s="1055" t="s">
        <v>2</v>
      </c>
      <c r="S694" s="1055" t="s">
        <v>2</v>
      </c>
      <c r="T694" s="1055" t="s">
        <v>98267</v>
      </c>
    </row>
    <row r="695" spans="4:20">
      <c r="D695" s="928"/>
      <c r="E695" s="928"/>
      <c r="F695" s="928"/>
      <c r="G695" s="928"/>
      <c r="H695" s="928"/>
      <c r="O695" s="1055">
        <v>7051</v>
      </c>
      <c r="P695" s="1056" t="s">
        <v>98265</v>
      </c>
      <c r="Q695" s="1055" t="s">
        <v>98355</v>
      </c>
      <c r="R695" s="1055" t="s">
        <v>2</v>
      </c>
      <c r="S695" s="1055" t="s">
        <v>2</v>
      </c>
      <c r="T695" s="1055" t="s">
        <v>98267</v>
      </c>
    </row>
    <row r="696" spans="4:20">
      <c r="D696" s="928"/>
      <c r="E696" s="928"/>
      <c r="F696" s="928"/>
      <c r="G696" s="928"/>
      <c r="H696" s="928"/>
      <c r="O696" s="1055">
        <v>7052</v>
      </c>
      <c r="P696" s="1056" t="s">
        <v>98265</v>
      </c>
      <c r="Q696" s="1055" t="s">
        <v>98356</v>
      </c>
      <c r="R696" s="1055" t="s">
        <v>2</v>
      </c>
      <c r="S696" s="1055" t="s">
        <v>2</v>
      </c>
      <c r="T696" s="1055" t="s">
        <v>98267</v>
      </c>
    </row>
    <row r="697" spans="4:20">
      <c r="D697" s="928"/>
      <c r="E697" s="928"/>
      <c r="F697" s="928"/>
      <c r="G697" s="928"/>
      <c r="H697" s="928"/>
      <c r="O697" s="1055">
        <v>7053</v>
      </c>
      <c r="P697" s="1056" t="s">
        <v>98265</v>
      </c>
      <c r="Q697" s="1055" t="s">
        <v>98357</v>
      </c>
      <c r="R697" s="1055" t="s">
        <v>97778</v>
      </c>
      <c r="S697" s="1055" t="s">
        <v>2</v>
      </c>
      <c r="T697" s="1055" t="s">
        <v>98267</v>
      </c>
    </row>
    <row r="698" spans="4:20">
      <c r="D698" s="928"/>
      <c r="E698" s="928"/>
      <c r="F698" s="928"/>
      <c r="G698" s="928"/>
      <c r="H698" s="928"/>
      <c r="O698" s="1055">
        <v>7054</v>
      </c>
      <c r="P698" s="1056" t="s">
        <v>98265</v>
      </c>
      <c r="Q698" s="1055" t="s">
        <v>98358</v>
      </c>
      <c r="R698" s="1055" t="s">
        <v>1</v>
      </c>
      <c r="S698" s="1055" t="s">
        <v>1</v>
      </c>
      <c r="T698" s="1055" t="s">
        <v>98267</v>
      </c>
    </row>
    <row r="699" spans="4:20">
      <c r="D699" s="928"/>
      <c r="E699" s="928"/>
      <c r="F699" s="928"/>
      <c r="G699" s="928"/>
      <c r="H699" s="928"/>
      <c r="O699" s="1055">
        <v>7061</v>
      </c>
      <c r="P699" s="1056" t="s">
        <v>98265</v>
      </c>
      <c r="Q699" s="1055" t="s">
        <v>98359</v>
      </c>
      <c r="R699" s="1055" t="s">
        <v>3</v>
      </c>
      <c r="S699" s="1055" t="s">
        <v>3</v>
      </c>
      <c r="T699" s="1055" t="s">
        <v>98267</v>
      </c>
    </row>
    <row r="700" spans="4:20">
      <c r="D700" s="928"/>
      <c r="E700" s="928"/>
      <c r="F700" s="928"/>
      <c r="G700" s="928"/>
      <c r="H700" s="928"/>
      <c r="O700" s="1055">
        <v>7062</v>
      </c>
      <c r="P700" s="1056" t="s">
        <v>98265</v>
      </c>
      <c r="Q700" s="1055" t="s">
        <v>98360</v>
      </c>
      <c r="R700" s="1055" t="s">
        <v>3</v>
      </c>
      <c r="S700" s="1055" t="s">
        <v>3</v>
      </c>
      <c r="T700" s="1055" t="s">
        <v>98267</v>
      </c>
    </row>
    <row r="701" spans="4:20">
      <c r="D701" s="928"/>
      <c r="E701" s="928"/>
      <c r="F701" s="928"/>
      <c r="G701" s="928"/>
      <c r="H701" s="928"/>
      <c r="O701" s="1055">
        <v>7063</v>
      </c>
      <c r="P701" s="1056" t="s">
        <v>98265</v>
      </c>
      <c r="Q701" s="1055" t="s">
        <v>98361</v>
      </c>
      <c r="R701" s="1055" t="s">
        <v>3</v>
      </c>
      <c r="S701" s="1055" t="s">
        <v>3</v>
      </c>
      <c r="T701" s="1055" t="s">
        <v>98267</v>
      </c>
    </row>
    <row r="702" spans="4:20">
      <c r="D702" s="928"/>
      <c r="E702" s="928"/>
      <c r="F702" s="928"/>
      <c r="G702" s="928"/>
      <c r="H702" s="928"/>
      <c r="O702" s="1055">
        <v>7210</v>
      </c>
      <c r="P702" s="1056" t="s">
        <v>97744</v>
      </c>
      <c r="Q702" s="1055" t="s">
        <v>98362</v>
      </c>
      <c r="R702" s="1055" t="s">
        <v>2</v>
      </c>
      <c r="S702" s="1055" t="s">
        <v>2</v>
      </c>
      <c r="T702" s="1055" t="s">
        <v>97749</v>
      </c>
    </row>
    <row r="703" spans="4:20">
      <c r="D703" s="928"/>
      <c r="E703" s="928"/>
      <c r="F703" s="928"/>
      <c r="G703" s="928"/>
      <c r="H703" s="928"/>
      <c r="O703" s="1055">
        <v>7220</v>
      </c>
      <c r="P703" s="1056" t="s">
        <v>97744</v>
      </c>
      <c r="Q703" s="1055" t="s">
        <v>98363</v>
      </c>
      <c r="R703" s="1055" t="s">
        <v>1</v>
      </c>
      <c r="S703" s="1055" t="s">
        <v>1</v>
      </c>
      <c r="T703" s="1055" t="s">
        <v>97749</v>
      </c>
    </row>
    <row r="704" spans="4:20">
      <c r="D704" s="928"/>
      <c r="E704" s="928"/>
      <c r="F704" s="928"/>
      <c r="G704" s="928"/>
      <c r="H704" s="928"/>
      <c r="O704" s="1055">
        <v>7221</v>
      </c>
      <c r="P704" s="1056" t="s">
        <v>97744</v>
      </c>
      <c r="Q704" s="1055" t="s">
        <v>98364</v>
      </c>
      <c r="R704" s="1055" t="s">
        <v>1</v>
      </c>
      <c r="S704" s="1055" t="s">
        <v>1</v>
      </c>
      <c r="T704" s="1055" t="s">
        <v>97749</v>
      </c>
    </row>
    <row r="705" spans="4:20">
      <c r="D705" s="928"/>
      <c r="E705" s="928"/>
      <c r="F705" s="928"/>
      <c r="G705" s="928"/>
      <c r="H705" s="928"/>
      <c r="O705" s="1055">
        <v>7222</v>
      </c>
      <c r="P705" s="1056" t="s">
        <v>97744</v>
      </c>
      <c r="Q705" s="1055" t="s">
        <v>98365</v>
      </c>
      <c r="R705" s="1055" t="s">
        <v>1</v>
      </c>
      <c r="S705" s="1055" t="s">
        <v>1</v>
      </c>
      <c r="T705" s="1055" t="s">
        <v>97749</v>
      </c>
    </row>
    <row r="706" spans="4:20">
      <c r="D706" s="928"/>
      <c r="E706" s="928"/>
      <c r="F706" s="928"/>
      <c r="G706" s="928"/>
      <c r="H706" s="928"/>
      <c r="O706" s="1055">
        <v>7261</v>
      </c>
      <c r="P706" s="1056" t="s">
        <v>97744</v>
      </c>
      <c r="Q706" s="1055" t="s">
        <v>98366</v>
      </c>
      <c r="R706" s="1055" t="s">
        <v>1</v>
      </c>
      <c r="S706" s="1055" t="s">
        <v>1</v>
      </c>
      <c r="T706" s="1055" t="s">
        <v>97749</v>
      </c>
    </row>
    <row r="707" spans="4:20">
      <c r="D707" s="928"/>
      <c r="E707" s="928"/>
      <c r="F707" s="928"/>
      <c r="G707" s="928"/>
      <c r="H707" s="928"/>
      <c r="O707" s="1055">
        <v>7262</v>
      </c>
      <c r="P707" s="1056" t="s">
        <v>97744</v>
      </c>
      <c r="Q707" s="1055" t="s">
        <v>98367</v>
      </c>
      <c r="R707" s="1055" t="s">
        <v>1</v>
      </c>
      <c r="S707" s="1055" t="s">
        <v>1</v>
      </c>
      <c r="T707" s="1055" t="s">
        <v>97749</v>
      </c>
    </row>
    <row r="708" spans="4:20">
      <c r="D708" s="928"/>
      <c r="E708" s="928"/>
      <c r="F708" s="928"/>
      <c r="G708" s="928"/>
      <c r="H708" s="928"/>
      <c r="O708" s="1055">
        <v>7263</v>
      </c>
      <c r="P708" s="1056" t="s">
        <v>97744</v>
      </c>
      <c r="Q708" s="1055" t="s">
        <v>98368</v>
      </c>
      <c r="R708" s="1055" t="s">
        <v>1</v>
      </c>
      <c r="S708" s="1055" t="s">
        <v>1</v>
      </c>
      <c r="T708" s="1055" t="s">
        <v>97749</v>
      </c>
    </row>
    <row r="709" spans="4:20">
      <c r="D709" s="928"/>
      <c r="E709" s="928"/>
      <c r="F709" s="928"/>
      <c r="G709" s="928"/>
      <c r="H709" s="928"/>
      <c r="O709" s="1055">
        <v>7291</v>
      </c>
      <c r="P709" s="1056" t="s">
        <v>97744</v>
      </c>
      <c r="Q709" s="1055" t="s">
        <v>98369</v>
      </c>
      <c r="R709" s="1055" t="s">
        <v>1</v>
      </c>
      <c r="S709" s="1055" t="s">
        <v>1</v>
      </c>
      <c r="T709" s="1055" t="s">
        <v>97749</v>
      </c>
    </row>
    <row r="710" spans="4:20">
      <c r="D710" s="928"/>
      <c r="E710" s="928"/>
      <c r="F710" s="928"/>
      <c r="G710" s="928"/>
      <c r="H710" s="928"/>
      <c r="O710" s="1055">
        <v>7292</v>
      </c>
      <c r="P710" s="1056" t="s">
        <v>97744</v>
      </c>
      <c r="Q710" s="1055" t="s">
        <v>98370</v>
      </c>
      <c r="R710" s="1055" t="s">
        <v>2</v>
      </c>
      <c r="S710" s="1055" t="s">
        <v>2</v>
      </c>
      <c r="T710" s="1055" t="s">
        <v>97749</v>
      </c>
    </row>
    <row r="711" spans="4:20">
      <c r="D711" s="928"/>
      <c r="E711" s="928"/>
      <c r="F711" s="928"/>
      <c r="G711" s="928"/>
      <c r="H711" s="928"/>
      <c r="O711" s="1055">
        <v>7293</v>
      </c>
      <c r="P711" s="1056" t="s">
        <v>97744</v>
      </c>
      <c r="Q711" s="1055" t="s">
        <v>98371</v>
      </c>
      <c r="R711" s="1055" t="s">
        <v>2</v>
      </c>
      <c r="S711" s="1055" t="s">
        <v>2</v>
      </c>
      <c r="T711" s="1055" t="s">
        <v>97749</v>
      </c>
    </row>
    <row r="712" spans="4:20">
      <c r="D712" s="928"/>
      <c r="E712" s="928"/>
      <c r="F712" s="928"/>
      <c r="G712" s="928"/>
      <c r="H712" s="928"/>
      <c r="O712" s="1055">
        <v>7294</v>
      </c>
      <c r="P712" s="1056" t="s">
        <v>97744</v>
      </c>
      <c r="Q712" s="1055" t="s">
        <v>98372</v>
      </c>
      <c r="R712" s="1055" t="s">
        <v>1</v>
      </c>
      <c r="S712" s="1055" t="s">
        <v>1</v>
      </c>
      <c r="T712" s="1055" t="s">
        <v>97749</v>
      </c>
    </row>
    <row r="713" spans="4:20">
      <c r="D713" s="928"/>
      <c r="E713" s="928"/>
      <c r="F713" s="928"/>
      <c r="G713" s="928"/>
      <c r="H713" s="928"/>
      <c r="O713" s="1055">
        <v>7295</v>
      </c>
      <c r="P713" s="1056" t="s">
        <v>97744</v>
      </c>
      <c r="Q713" s="1055" t="s">
        <v>98373</v>
      </c>
      <c r="R713" s="1055" t="s">
        <v>2</v>
      </c>
      <c r="S713" s="1055" t="s">
        <v>2</v>
      </c>
      <c r="T713" s="1055" t="s">
        <v>97749</v>
      </c>
    </row>
    <row r="714" spans="4:20">
      <c r="D714" s="928"/>
      <c r="E714" s="928"/>
      <c r="F714" s="928"/>
      <c r="G714" s="928"/>
      <c r="H714" s="928"/>
      <c r="O714" s="1055">
        <v>7296</v>
      </c>
      <c r="P714" s="1056" t="s">
        <v>97744</v>
      </c>
      <c r="Q714" s="1055" t="s">
        <v>98374</v>
      </c>
      <c r="R714" s="1055" t="s">
        <v>1</v>
      </c>
      <c r="S714" s="1055" t="s">
        <v>1</v>
      </c>
      <c r="T714" s="1055" t="s">
        <v>97749</v>
      </c>
    </row>
    <row r="715" spans="4:20">
      <c r="D715" s="928"/>
      <c r="E715" s="928"/>
      <c r="F715" s="928"/>
      <c r="G715" s="928"/>
      <c r="H715" s="928"/>
      <c r="O715" s="1055">
        <v>7297</v>
      </c>
      <c r="P715" s="1056" t="s">
        <v>97744</v>
      </c>
      <c r="Q715" s="1055" t="s">
        <v>98375</v>
      </c>
      <c r="R715" s="1055" t="s">
        <v>97778</v>
      </c>
      <c r="S715" s="1055" t="s">
        <v>1</v>
      </c>
      <c r="T715" s="1055" t="s">
        <v>97749</v>
      </c>
    </row>
    <row r="716" spans="4:20">
      <c r="D716" s="928"/>
      <c r="E716" s="928"/>
      <c r="F716" s="928"/>
      <c r="G716" s="928"/>
      <c r="H716" s="928"/>
      <c r="O716" s="1055">
        <v>7297</v>
      </c>
      <c r="P716" s="1056" t="s">
        <v>97744</v>
      </c>
      <c r="Q716" s="1055" t="s">
        <v>98376</v>
      </c>
      <c r="R716" s="1055" t="s">
        <v>97778</v>
      </c>
      <c r="S716" s="1055" t="s">
        <v>1</v>
      </c>
      <c r="T716" s="1055" t="s">
        <v>97749</v>
      </c>
    </row>
    <row r="717" spans="4:20">
      <c r="D717" s="928"/>
      <c r="E717" s="928"/>
      <c r="F717" s="928"/>
      <c r="G717" s="928"/>
      <c r="H717" s="928"/>
      <c r="O717" s="1055">
        <v>7298</v>
      </c>
      <c r="P717" s="1056" t="s">
        <v>97744</v>
      </c>
      <c r="Q717" s="1055" t="s">
        <v>98377</v>
      </c>
      <c r="R717" s="1055" t="s">
        <v>1</v>
      </c>
      <c r="S717" s="1055" t="s">
        <v>1</v>
      </c>
      <c r="T717" s="1055" t="s">
        <v>97749</v>
      </c>
    </row>
    <row r="718" spans="4:20">
      <c r="D718" s="928"/>
      <c r="E718" s="928"/>
      <c r="F718" s="928"/>
      <c r="G718" s="928"/>
      <c r="H718" s="928"/>
      <c r="O718" s="1055">
        <v>7298</v>
      </c>
      <c r="P718" s="1056" t="s">
        <v>97744</v>
      </c>
      <c r="Q718" s="1055" t="s">
        <v>98378</v>
      </c>
      <c r="R718" s="1055" t="s">
        <v>1</v>
      </c>
      <c r="S718" s="1055" t="s">
        <v>1</v>
      </c>
      <c r="T718" s="1055" t="s">
        <v>97749</v>
      </c>
    </row>
    <row r="719" spans="4:20">
      <c r="D719" s="928"/>
      <c r="E719" s="928"/>
      <c r="F719" s="928"/>
      <c r="G719" s="928"/>
      <c r="H719" s="928"/>
      <c r="O719" s="1055">
        <v>7299</v>
      </c>
      <c r="P719" s="1056" t="s">
        <v>97744</v>
      </c>
      <c r="Q719" s="1055" t="s">
        <v>98379</v>
      </c>
      <c r="R719" s="1055" t="s">
        <v>0</v>
      </c>
      <c r="S719" s="1055" t="s">
        <v>0</v>
      </c>
      <c r="T719" s="1055" t="s">
        <v>97749</v>
      </c>
    </row>
    <row r="720" spans="4:20">
      <c r="D720" s="928"/>
      <c r="E720" s="928"/>
      <c r="F720" s="928"/>
      <c r="G720" s="928"/>
      <c r="H720" s="928"/>
      <c r="O720" s="1055">
        <v>7301</v>
      </c>
      <c r="P720" s="1056" t="s">
        <v>97744</v>
      </c>
      <c r="Q720" s="1055" t="s">
        <v>98380</v>
      </c>
      <c r="R720" s="1055" t="s">
        <v>2</v>
      </c>
      <c r="S720" s="1055" t="s">
        <v>2</v>
      </c>
      <c r="T720" s="1055" t="s">
        <v>97749</v>
      </c>
    </row>
    <row r="721" spans="4:20">
      <c r="D721" s="928"/>
      <c r="E721" s="928"/>
      <c r="F721" s="928"/>
      <c r="G721" s="928"/>
      <c r="H721" s="928"/>
      <c r="O721" s="1055">
        <v>7311</v>
      </c>
      <c r="P721" s="1056" t="s">
        <v>97744</v>
      </c>
      <c r="Q721" s="1055" t="s">
        <v>98381</v>
      </c>
      <c r="R721" s="1055" t="s">
        <v>0</v>
      </c>
      <c r="S721" s="1055" t="s">
        <v>0</v>
      </c>
      <c r="T721" s="1055" t="s">
        <v>97749</v>
      </c>
    </row>
    <row r="722" spans="4:20">
      <c r="D722" s="928"/>
      <c r="E722" s="928"/>
      <c r="F722" s="928"/>
      <c r="G722" s="928"/>
      <c r="H722" s="928"/>
      <c r="O722" s="1055">
        <v>7312</v>
      </c>
      <c r="P722" s="1056" t="s">
        <v>97744</v>
      </c>
      <c r="Q722" s="1055" t="s">
        <v>98382</v>
      </c>
      <c r="R722" s="1055" t="s">
        <v>0</v>
      </c>
      <c r="S722" s="1055" t="s">
        <v>0</v>
      </c>
      <c r="T722" s="1055" t="s">
        <v>97749</v>
      </c>
    </row>
    <row r="723" spans="4:20">
      <c r="D723" s="928"/>
      <c r="E723" s="928"/>
      <c r="F723" s="928"/>
      <c r="G723" s="928"/>
      <c r="H723" s="928"/>
      <c r="O723" s="1055">
        <v>7313</v>
      </c>
      <c r="P723" s="1056" t="s">
        <v>97744</v>
      </c>
      <c r="Q723" s="1055" t="s">
        <v>98383</v>
      </c>
      <c r="R723" s="1055" t="s">
        <v>0</v>
      </c>
      <c r="S723" s="1055" t="s">
        <v>0</v>
      </c>
      <c r="T723" s="1055" t="s">
        <v>97749</v>
      </c>
    </row>
    <row r="724" spans="4:20">
      <c r="D724" s="928"/>
      <c r="E724" s="928"/>
      <c r="F724" s="928"/>
      <c r="G724" s="928"/>
      <c r="H724" s="928"/>
      <c r="O724" s="1055">
        <v>7320</v>
      </c>
      <c r="P724" s="1056" t="s">
        <v>97744</v>
      </c>
      <c r="Q724" s="1055" t="s">
        <v>98384</v>
      </c>
      <c r="R724" s="1055" t="s">
        <v>1</v>
      </c>
      <c r="S724" s="1055" t="s">
        <v>1</v>
      </c>
      <c r="T724" s="1055" t="s">
        <v>97749</v>
      </c>
    </row>
    <row r="725" spans="4:20">
      <c r="D725" s="928"/>
      <c r="E725" s="928"/>
      <c r="F725" s="928"/>
      <c r="G725" s="928"/>
      <c r="H725" s="928"/>
      <c r="O725" s="1055">
        <v>7321</v>
      </c>
      <c r="P725" s="1056" t="s">
        <v>97744</v>
      </c>
      <c r="Q725" s="1055" t="s">
        <v>98385</v>
      </c>
      <c r="R725" s="1055" t="s">
        <v>1</v>
      </c>
      <c r="S725" s="1055" t="s">
        <v>1</v>
      </c>
      <c r="T725" s="1055" t="s">
        <v>97749</v>
      </c>
    </row>
    <row r="726" spans="4:20">
      <c r="D726" s="928"/>
      <c r="E726" s="928"/>
      <c r="F726" s="928"/>
      <c r="G726" s="928"/>
      <c r="H726" s="928"/>
      <c r="O726" s="1055">
        <v>7391</v>
      </c>
      <c r="P726" s="1056" t="s">
        <v>97744</v>
      </c>
      <c r="Q726" s="1055" t="s">
        <v>98386</v>
      </c>
      <c r="R726" s="1055" t="s">
        <v>2</v>
      </c>
      <c r="S726" s="1055" t="s">
        <v>2</v>
      </c>
      <c r="T726" s="1055" t="s">
        <v>97749</v>
      </c>
    </row>
    <row r="727" spans="4:20">
      <c r="D727" s="928"/>
      <c r="E727" s="928"/>
      <c r="F727" s="928"/>
      <c r="G727" s="928"/>
      <c r="H727" s="928"/>
      <c r="O727" s="1055">
        <v>7392</v>
      </c>
      <c r="P727" s="1056" t="s">
        <v>97744</v>
      </c>
      <c r="Q727" s="1055" t="s">
        <v>98387</v>
      </c>
      <c r="R727" s="1055" t="s">
        <v>1</v>
      </c>
      <c r="S727" s="1055" t="s">
        <v>1</v>
      </c>
      <c r="T727" s="1055" t="s">
        <v>97749</v>
      </c>
    </row>
    <row r="728" spans="4:20">
      <c r="D728" s="928"/>
      <c r="E728" s="928"/>
      <c r="F728" s="928"/>
      <c r="G728" s="928"/>
      <c r="H728" s="928"/>
      <c r="O728" s="1055">
        <v>7393</v>
      </c>
      <c r="P728" s="1056" t="s">
        <v>97744</v>
      </c>
      <c r="Q728" s="1055" t="s">
        <v>98388</v>
      </c>
      <c r="R728" s="1055" t="s">
        <v>0</v>
      </c>
      <c r="S728" s="1055" t="s">
        <v>0</v>
      </c>
      <c r="T728" s="1055" t="s">
        <v>97749</v>
      </c>
    </row>
    <row r="729" spans="4:20">
      <c r="D729" s="928"/>
      <c r="E729" s="928"/>
      <c r="F729" s="928"/>
      <c r="G729" s="928"/>
      <c r="H729" s="928"/>
      <c r="O729" s="1055">
        <v>7394</v>
      </c>
      <c r="P729" s="1056" t="s">
        <v>97744</v>
      </c>
      <c r="Q729" s="1055" t="s">
        <v>98389</v>
      </c>
      <c r="R729" s="1055" t="s">
        <v>2</v>
      </c>
      <c r="S729" s="1055" t="s">
        <v>2</v>
      </c>
      <c r="T729" s="1055" t="s">
        <v>97749</v>
      </c>
    </row>
    <row r="730" spans="4:20">
      <c r="D730" s="928"/>
      <c r="E730" s="928"/>
      <c r="F730" s="928"/>
      <c r="G730" s="928"/>
      <c r="H730" s="928"/>
      <c r="O730" s="1055">
        <v>7395</v>
      </c>
      <c r="P730" s="1056" t="s">
        <v>97744</v>
      </c>
      <c r="Q730" s="1055" t="s">
        <v>98390</v>
      </c>
      <c r="R730" s="1055" t="s">
        <v>2</v>
      </c>
      <c r="S730" s="1055" t="s">
        <v>2</v>
      </c>
      <c r="T730" s="1055" t="s">
        <v>97749</v>
      </c>
    </row>
    <row r="731" spans="4:20">
      <c r="D731" s="928"/>
      <c r="E731" s="928"/>
      <c r="F731" s="928"/>
      <c r="G731" s="928"/>
      <c r="H731" s="928"/>
      <c r="O731" s="1055">
        <v>7396</v>
      </c>
      <c r="P731" s="1056" t="s">
        <v>97744</v>
      </c>
      <c r="Q731" s="1055" t="s">
        <v>98391</v>
      </c>
      <c r="R731" s="1055" t="s">
        <v>0</v>
      </c>
      <c r="S731" s="1055" t="s">
        <v>0</v>
      </c>
      <c r="T731" s="1055" t="s">
        <v>97871</v>
      </c>
    </row>
    <row r="732" spans="4:20">
      <c r="D732" s="928"/>
      <c r="E732" s="928"/>
      <c r="F732" s="928"/>
      <c r="G732" s="928"/>
      <c r="H732" s="928"/>
      <c r="O732" s="1055">
        <v>7400</v>
      </c>
      <c r="P732" s="1056" t="s">
        <v>97744</v>
      </c>
      <c r="Q732" s="1055" t="s">
        <v>98392</v>
      </c>
      <c r="R732" s="1055" t="s">
        <v>1</v>
      </c>
      <c r="S732" s="1055" t="s">
        <v>1</v>
      </c>
      <c r="T732" s="1055" t="s">
        <v>97749</v>
      </c>
    </row>
    <row r="733" spans="4:20">
      <c r="D733" s="928"/>
      <c r="E733" s="928"/>
      <c r="F733" s="928"/>
      <c r="G733" s="928"/>
      <c r="H733" s="928"/>
      <c r="O733" s="1055">
        <v>7401</v>
      </c>
      <c r="P733" s="1056" t="s">
        <v>97744</v>
      </c>
      <c r="Q733" s="1055" t="s">
        <v>98393</v>
      </c>
      <c r="R733" s="1055" t="s">
        <v>97778</v>
      </c>
      <c r="S733" s="1055" t="s">
        <v>1</v>
      </c>
      <c r="T733" s="1055" t="s">
        <v>97749</v>
      </c>
    </row>
    <row r="734" spans="4:20">
      <c r="D734" s="928"/>
      <c r="E734" s="928"/>
      <c r="F734" s="928"/>
      <c r="G734" s="928"/>
      <c r="H734" s="928"/>
      <c r="O734" s="1055">
        <v>7402</v>
      </c>
      <c r="P734" s="1056" t="s">
        <v>97744</v>
      </c>
      <c r="Q734" s="1055" t="s">
        <v>98394</v>
      </c>
      <c r="R734" s="1055" t="s">
        <v>1</v>
      </c>
      <c r="S734" s="1055" t="s">
        <v>1</v>
      </c>
      <c r="T734" s="1055" t="s">
        <v>98267</v>
      </c>
    </row>
    <row r="735" spans="4:20">
      <c r="D735" s="928"/>
      <c r="E735" s="928"/>
      <c r="F735" s="928"/>
      <c r="G735" s="928"/>
      <c r="H735" s="928"/>
      <c r="O735" s="1055">
        <v>7403</v>
      </c>
      <c r="P735" s="1056" t="s">
        <v>97744</v>
      </c>
      <c r="Q735" s="1055" t="s">
        <v>98395</v>
      </c>
      <c r="R735" s="1055" t="s">
        <v>0</v>
      </c>
      <c r="S735" s="1055" t="s">
        <v>0</v>
      </c>
      <c r="T735" s="1055" t="s">
        <v>98396</v>
      </c>
    </row>
    <row r="736" spans="4:20">
      <c r="D736" s="928"/>
      <c r="E736" s="928"/>
      <c r="F736" s="928"/>
      <c r="G736" s="928"/>
      <c r="H736" s="928"/>
      <c r="O736" s="1055">
        <v>7404</v>
      </c>
      <c r="P736" s="1056" t="s">
        <v>97744</v>
      </c>
      <c r="Q736" s="1055" t="s">
        <v>98397</v>
      </c>
      <c r="R736" s="1055" t="s">
        <v>2</v>
      </c>
      <c r="S736" s="1055" t="s">
        <v>2</v>
      </c>
      <c r="T736" s="1055" t="s">
        <v>97749</v>
      </c>
    </row>
    <row r="737" spans="4:20">
      <c r="D737" s="928"/>
      <c r="E737" s="928"/>
      <c r="F737" s="928"/>
      <c r="G737" s="928"/>
      <c r="H737" s="928"/>
      <c r="O737" s="1055">
        <v>7405</v>
      </c>
      <c r="P737" s="1056" t="s">
        <v>97744</v>
      </c>
      <c r="Q737" s="1055" t="s">
        <v>98398</v>
      </c>
      <c r="R737" s="1055" t="s">
        <v>0</v>
      </c>
      <c r="S737" s="1055" t="s">
        <v>0</v>
      </c>
      <c r="T737" s="1055" t="s">
        <v>97749</v>
      </c>
    </row>
    <row r="738" spans="4:20">
      <c r="D738" s="928"/>
      <c r="E738" s="928"/>
      <c r="F738" s="928"/>
      <c r="G738" s="928"/>
      <c r="H738" s="928"/>
      <c r="O738" s="1055">
        <v>7406</v>
      </c>
      <c r="P738" s="1056" t="s">
        <v>97744</v>
      </c>
      <c r="Q738" s="1055" t="s">
        <v>98399</v>
      </c>
      <c r="R738" s="1055" t="s">
        <v>1</v>
      </c>
      <c r="S738" s="1055" t="s">
        <v>1</v>
      </c>
      <c r="T738" s="1055" t="s">
        <v>97749</v>
      </c>
    </row>
    <row r="739" spans="4:20">
      <c r="D739" s="928"/>
      <c r="E739" s="928"/>
      <c r="F739" s="928"/>
      <c r="G739" s="928"/>
      <c r="H739" s="928"/>
      <c r="O739" s="1055">
        <v>7407</v>
      </c>
      <c r="P739" s="1056" t="s">
        <v>97744</v>
      </c>
      <c r="Q739" s="1055" t="s">
        <v>98400</v>
      </c>
      <c r="R739" s="1055" t="s">
        <v>0</v>
      </c>
      <c r="S739" s="1055" t="s">
        <v>0</v>
      </c>
      <c r="T739" s="1055" t="s">
        <v>97749</v>
      </c>
    </row>
    <row r="740" spans="4:20">
      <c r="D740" s="928"/>
      <c r="E740" s="928"/>
      <c r="F740" s="928"/>
      <c r="G740" s="928"/>
      <c r="H740" s="928"/>
      <c r="O740" s="1055">
        <v>7408</v>
      </c>
      <c r="P740" s="1056" t="s">
        <v>97744</v>
      </c>
      <c r="Q740" s="1055" t="s">
        <v>98401</v>
      </c>
      <c r="R740" s="1055" t="s">
        <v>0</v>
      </c>
      <c r="S740" s="1055" t="s">
        <v>0</v>
      </c>
      <c r="T740" s="1055" t="s">
        <v>97749</v>
      </c>
    </row>
    <row r="741" spans="4:20">
      <c r="D741" s="928"/>
      <c r="E741" s="928"/>
      <c r="F741" s="928"/>
      <c r="G741" s="928"/>
      <c r="H741" s="928"/>
      <c r="O741" s="1055">
        <v>7409</v>
      </c>
      <c r="P741" s="1056" t="s">
        <v>97744</v>
      </c>
      <c r="Q741" s="1055" t="s">
        <v>98402</v>
      </c>
      <c r="R741" s="1055" t="s">
        <v>1</v>
      </c>
      <c r="S741" s="1055" t="s">
        <v>1</v>
      </c>
      <c r="T741" s="1055" t="s">
        <v>97749</v>
      </c>
    </row>
    <row r="742" spans="4:20">
      <c r="D742" s="928"/>
      <c r="E742" s="928"/>
      <c r="F742" s="928"/>
      <c r="G742" s="928"/>
      <c r="H742" s="928"/>
      <c r="O742" s="1055">
        <v>7410</v>
      </c>
      <c r="P742" s="1056" t="e">
        <v>#N/A</v>
      </c>
      <c r="Q742" s="1055" t="s">
        <v>98403</v>
      </c>
      <c r="R742" s="1055" t="s">
        <v>1</v>
      </c>
      <c r="S742" s="1055" t="e">
        <v>#N/A</v>
      </c>
      <c r="T742" s="1055" t="s">
        <v>97749</v>
      </c>
    </row>
    <row r="743" spans="4:20">
      <c r="D743" s="928"/>
      <c r="E743" s="928"/>
      <c r="F743" s="928"/>
      <c r="G743" s="928"/>
      <c r="H743" s="928"/>
      <c r="O743" s="1055">
        <v>7411</v>
      </c>
      <c r="P743" s="1056" t="s">
        <v>97783</v>
      </c>
      <c r="Q743" s="1055" t="s">
        <v>98404</v>
      </c>
      <c r="R743" s="1055" t="s">
        <v>97778</v>
      </c>
      <c r="S743" s="1055" t="s">
        <v>97727</v>
      </c>
      <c r="T743" s="1055" t="s">
        <v>97871</v>
      </c>
    </row>
    <row r="744" spans="4:20">
      <c r="D744" s="928"/>
      <c r="E744" s="928"/>
      <c r="F744" s="928"/>
      <c r="G744" s="928"/>
      <c r="H744" s="928"/>
      <c r="O744" s="1055">
        <v>7412</v>
      </c>
      <c r="P744" s="1056" t="s">
        <v>97783</v>
      </c>
      <c r="Q744" s="1055" t="s">
        <v>98405</v>
      </c>
      <c r="R744" s="1055" t="s">
        <v>97778</v>
      </c>
      <c r="S744" s="1055" t="s">
        <v>97727</v>
      </c>
      <c r="T744" s="1055" t="s">
        <v>97871</v>
      </c>
    </row>
    <row r="745" spans="4:20">
      <c r="D745" s="928"/>
      <c r="E745" s="928"/>
      <c r="F745" s="928"/>
      <c r="G745" s="928"/>
      <c r="H745" s="928"/>
      <c r="O745" s="1055">
        <v>7413</v>
      </c>
      <c r="P745" s="1056" t="s">
        <v>97783</v>
      </c>
      <c r="Q745" s="1055" t="s">
        <v>98406</v>
      </c>
      <c r="R745" s="1055" t="s">
        <v>3</v>
      </c>
      <c r="S745" s="1055" t="s">
        <v>3</v>
      </c>
      <c r="T745" s="1055" t="s">
        <v>97871</v>
      </c>
    </row>
    <row r="746" spans="4:20">
      <c r="D746" s="928"/>
      <c r="E746" s="928"/>
      <c r="F746" s="928"/>
      <c r="G746" s="928"/>
      <c r="H746" s="928"/>
      <c r="O746" s="1055">
        <v>7414</v>
      </c>
      <c r="P746" s="1056" t="s">
        <v>97783</v>
      </c>
      <c r="Q746" s="1055" t="s">
        <v>98407</v>
      </c>
      <c r="R746" s="1055" t="s">
        <v>97778</v>
      </c>
      <c r="S746" s="1055" t="s">
        <v>2</v>
      </c>
      <c r="T746" s="1055" t="s">
        <v>97871</v>
      </c>
    </row>
    <row r="747" spans="4:20">
      <c r="D747" s="928"/>
      <c r="E747" s="928"/>
      <c r="F747" s="928"/>
      <c r="G747" s="928"/>
      <c r="H747" s="928"/>
      <c r="O747" s="1055">
        <v>7415</v>
      </c>
      <c r="P747" s="1056" t="s">
        <v>97783</v>
      </c>
      <c r="Q747" s="1055" t="s">
        <v>98408</v>
      </c>
      <c r="R747" s="1055" t="s">
        <v>3</v>
      </c>
      <c r="S747" s="1055" t="s">
        <v>3</v>
      </c>
      <c r="T747" s="1055" t="s">
        <v>97871</v>
      </c>
    </row>
    <row r="748" spans="4:20">
      <c r="D748" s="928"/>
      <c r="E748" s="928"/>
      <c r="F748" s="928"/>
      <c r="G748" s="928"/>
      <c r="H748" s="928"/>
      <c r="O748" s="1055">
        <v>7416</v>
      </c>
      <c r="P748" s="1056" t="s">
        <v>97783</v>
      </c>
      <c r="Q748" s="1055" t="s">
        <v>98409</v>
      </c>
      <c r="R748" s="1055" t="s">
        <v>2</v>
      </c>
      <c r="S748" s="1055" t="s">
        <v>2</v>
      </c>
      <c r="T748" s="1055" t="s">
        <v>98204</v>
      </c>
    </row>
    <row r="749" spans="4:20">
      <c r="D749" s="928"/>
      <c r="E749" s="928"/>
      <c r="F749" s="928"/>
      <c r="G749" s="928"/>
      <c r="H749" s="928"/>
      <c r="O749" s="1055">
        <v>7416</v>
      </c>
      <c r="P749" s="1056" t="s">
        <v>97783</v>
      </c>
      <c r="Q749" s="1055" t="s">
        <v>98410</v>
      </c>
      <c r="R749" s="1055" t="s">
        <v>2</v>
      </c>
      <c r="S749" s="1055" t="s">
        <v>2</v>
      </c>
      <c r="T749" s="1055" t="s">
        <v>98204</v>
      </c>
    </row>
    <row r="750" spans="4:20">
      <c r="D750" s="928"/>
      <c r="E750" s="928"/>
      <c r="F750" s="928"/>
      <c r="G750" s="928"/>
      <c r="H750" s="928"/>
      <c r="O750" s="1055">
        <v>7417</v>
      </c>
      <c r="P750" s="1056" t="s">
        <v>97783</v>
      </c>
      <c r="Q750" s="1055" t="s">
        <v>98411</v>
      </c>
      <c r="R750" s="1055" t="s">
        <v>2</v>
      </c>
      <c r="S750" s="1055" t="s">
        <v>2</v>
      </c>
      <c r="T750" s="1055" t="s">
        <v>98051</v>
      </c>
    </row>
    <row r="751" spans="4:20">
      <c r="D751" s="928"/>
      <c r="E751" s="928"/>
      <c r="F751" s="928"/>
      <c r="G751" s="928"/>
      <c r="H751" s="928"/>
      <c r="O751" s="1055">
        <v>7418</v>
      </c>
      <c r="P751" s="1056" t="s">
        <v>97744</v>
      </c>
      <c r="Q751" s="1055" t="s">
        <v>98412</v>
      </c>
      <c r="R751" s="1055" t="s">
        <v>1</v>
      </c>
      <c r="S751" s="1055" t="s">
        <v>1</v>
      </c>
      <c r="T751" s="1055" t="s">
        <v>98204</v>
      </c>
    </row>
    <row r="752" spans="4:20">
      <c r="D752" s="928"/>
      <c r="E752" s="928"/>
      <c r="F752" s="928"/>
      <c r="G752" s="928"/>
      <c r="H752" s="928"/>
      <c r="O752" s="1055">
        <v>7541</v>
      </c>
      <c r="P752" s="1056" t="s">
        <v>98202</v>
      </c>
      <c r="Q752" s="1055" t="s">
        <v>98413</v>
      </c>
      <c r="R752" s="1055" t="s">
        <v>3</v>
      </c>
      <c r="S752" s="1055" t="s">
        <v>3</v>
      </c>
      <c r="T752" s="1055" t="s">
        <v>98209</v>
      </c>
    </row>
    <row r="753" spans="4:20">
      <c r="D753" s="928"/>
      <c r="E753" s="928"/>
      <c r="F753" s="928"/>
      <c r="G753" s="928"/>
      <c r="H753" s="928"/>
      <c r="O753" s="1055">
        <v>7542</v>
      </c>
      <c r="P753" s="1056" t="s">
        <v>98202</v>
      </c>
      <c r="Q753" s="1055" t="s">
        <v>98414</v>
      </c>
      <c r="R753" s="1055" t="s">
        <v>2</v>
      </c>
      <c r="S753" s="1055" t="s">
        <v>2</v>
      </c>
      <c r="T753" s="1055" t="s">
        <v>98209</v>
      </c>
    </row>
    <row r="754" spans="4:20">
      <c r="D754" s="928"/>
      <c r="E754" s="928"/>
      <c r="F754" s="928"/>
      <c r="G754" s="928"/>
      <c r="H754" s="928"/>
      <c r="O754" s="1055">
        <v>7543</v>
      </c>
      <c r="P754" s="1056" t="s">
        <v>98202</v>
      </c>
      <c r="Q754" s="1055" t="s">
        <v>98415</v>
      </c>
      <c r="R754" s="1055" t="s">
        <v>2</v>
      </c>
      <c r="S754" s="1055" t="s">
        <v>2</v>
      </c>
      <c r="T754" s="1055" t="s">
        <v>98209</v>
      </c>
    </row>
    <row r="755" spans="4:20">
      <c r="D755" s="928"/>
      <c r="E755" s="928"/>
      <c r="F755" s="928"/>
      <c r="G755" s="928"/>
      <c r="H755" s="928"/>
      <c r="O755" s="1055">
        <v>7544</v>
      </c>
      <c r="P755" s="1056" t="s">
        <v>98202</v>
      </c>
      <c r="Q755" s="1055" t="s">
        <v>98416</v>
      </c>
      <c r="R755" s="1055" t="s">
        <v>2</v>
      </c>
      <c r="S755" s="1055" t="s">
        <v>2</v>
      </c>
      <c r="T755" s="1055" t="s">
        <v>98209</v>
      </c>
    </row>
    <row r="756" spans="4:20">
      <c r="D756" s="928"/>
      <c r="E756" s="928"/>
      <c r="F756" s="928"/>
      <c r="G756" s="928"/>
      <c r="H756" s="928"/>
      <c r="O756" s="1055">
        <v>7691</v>
      </c>
      <c r="P756" s="1056" t="s">
        <v>97744</v>
      </c>
      <c r="Q756" s="1055" t="s">
        <v>98417</v>
      </c>
      <c r="R756" s="1055" t="s">
        <v>2</v>
      </c>
      <c r="S756" s="1055" t="s">
        <v>2</v>
      </c>
      <c r="T756" s="1055" t="s">
        <v>97749</v>
      </c>
    </row>
    <row r="757" spans="4:20">
      <c r="D757" s="928"/>
      <c r="E757" s="928"/>
      <c r="F757" s="928"/>
      <c r="G757" s="928"/>
      <c r="H757" s="928"/>
      <c r="O757" s="1055">
        <v>7692</v>
      </c>
      <c r="P757" s="1056" t="s">
        <v>97744</v>
      </c>
      <c r="Q757" s="1055" t="s">
        <v>98418</v>
      </c>
      <c r="R757" s="1055" t="s">
        <v>2</v>
      </c>
      <c r="S757" s="1055" t="s">
        <v>2</v>
      </c>
      <c r="T757" s="1055" t="s">
        <v>97749</v>
      </c>
    </row>
    <row r="758" spans="4:20">
      <c r="D758" s="928"/>
      <c r="E758" s="928"/>
      <c r="F758" s="928"/>
      <c r="G758" s="928"/>
      <c r="H758" s="928"/>
      <c r="O758" s="1055">
        <v>7693</v>
      </c>
      <c r="P758" s="1056" t="s">
        <v>97744</v>
      </c>
      <c r="Q758" s="1055" t="s">
        <v>98419</v>
      </c>
      <c r="R758" s="1055" t="s">
        <v>2</v>
      </c>
      <c r="S758" s="1055" t="s">
        <v>2</v>
      </c>
      <c r="T758" s="1055" t="s">
        <v>97749</v>
      </c>
    </row>
    <row r="759" spans="4:20">
      <c r="D759" s="928"/>
      <c r="E759" s="928"/>
      <c r="F759" s="928"/>
      <c r="G759" s="928"/>
      <c r="H759" s="928"/>
      <c r="O759" s="1055">
        <v>7694</v>
      </c>
      <c r="P759" s="1056" t="s">
        <v>97744</v>
      </c>
      <c r="Q759" s="1055" t="s">
        <v>98420</v>
      </c>
      <c r="R759" s="1055" t="s">
        <v>3</v>
      </c>
      <c r="S759" s="1055" t="s">
        <v>3</v>
      </c>
      <c r="T759" s="1055" t="s">
        <v>97749</v>
      </c>
    </row>
    <row r="760" spans="4:20">
      <c r="D760" s="928"/>
      <c r="E760" s="928"/>
      <c r="F760" s="928"/>
      <c r="G760" s="928"/>
      <c r="H760" s="928"/>
      <c r="O760" s="1055">
        <v>7811</v>
      </c>
      <c r="P760" s="1056" t="s">
        <v>98421</v>
      </c>
      <c r="Q760" s="1055" t="s">
        <v>98422</v>
      </c>
      <c r="R760" s="1055" t="s">
        <v>2</v>
      </c>
      <c r="S760" s="1055" t="s">
        <v>2</v>
      </c>
      <c r="T760" s="1055" t="s">
        <v>98423</v>
      </c>
    </row>
    <row r="761" spans="4:20">
      <c r="D761" s="928"/>
      <c r="E761" s="928"/>
      <c r="F761" s="928"/>
      <c r="G761" s="928"/>
      <c r="H761" s="928"/>
      <c r="O761" s="1055">
        <v>7812</v>
      </c>
      <c r="P761" s="1056" t="s">
        <v>98421</v>
      </c>
      <c r="Q761" s="1055" t="s">
        <v>98424</v>
      </c>
      <c r="R761" s="1055" t="s">
        <v>2</v>
      </c>
      <c r="S761" s="1055" t="s">
        <v>2</v>
      </c>
      <c r="T761" s="1055" t="s">
        <v>98423</v>
      </c>
    </row>
    <row r="762" spans="4:20">
      <c r="D762" s="928"/>
      <c r="E762" s="928"/>
      <c r="F762" s="928"/>
      <c r="G762" s="928"/>
      <c r="H762" s="928"/>
      <c r="O762" s="1055">
        <v>7831</v>
      </c>
      <c r="P762" s="1056" t="s">
        <v>98421</v>
      </c>
      <c r="Q762" s="1055" t="s">
        <v>98425</v>
      </c>
      <c r="R762" s="1055" t="s">
        <v>97778</v>
      </c>
      <c r="S762" s="1055" t="s">
        <v>2</v>
      </c>
      <c r="T762" s="1055" t="s">
        <v>98423</v>
      </c>
    </row>
    <row r="763" spans="4:20">
      <c r="D763" s="928"/>
      <c r="E763" s="928"/>
      <c r="F763" s="928"/>
      <c r="G763" s="928"/>
      <c r="H763" s="928"/>
      <c r="O763" s="1055">
        <v>7832</v>
      </c>
      <c r="P763" s="1056" t="s">
        <v>98421</v>
      </c>
      <c r="Q763" s="1055" t="s">
        <v>98426</v>
      </c>
      <c r="R763" s="1055" t="s">
        <v>1</v>
      </c>
      <c r="S763" s="1055" t="s">
        <v>1</v>
      </c>
      <c r="T763" s="1055" t="s">
        <v>98423</v>
      </c>
    </row>
    <row r="764" spans="4:20">
      <c r="D764" s="928"/>
      <c r="E764" s="928"/>
      <c r="F764" s="928"/>
      <c r="G764" s="928"/>
      <c r="H764" s="928"/>
      <c r="O764" s="1055">
        <v>7840</v>
      </c>
      <c r="P764" s="1056" t="s">
        <v>98421</v>
      </c>
      <c r="Q764" s="1055" t="s">
        <v>98427</v>
      </c>
      <c r="R764" s="1055" t="s">
        <v>2</v>
      </c>
      <c r="S764" s="1055" t="s">
        <v>2</v>
      </c>
      <c r="T764" s="1055" t="s">
        <v>98423</v>
      </c>
    </row>
    <row r="765" spans="4:20">
      <c r="D765" s="928"/>
      <c r="E765" s="928"/>
      <c r="F765" s="928"/>
      <c r="G765" s="928"/>
      <c r="H765" s="928"/>
      <c r="O765" s="1055">
        <v>7911</v>
      </c>
      <c r="P765" s="1056" t="s">
        <v>98421</v>
      </c>
      <c r="Q765" s="1055" t="s">
        <v>98428</v>
      </c>
      <c r="R765" s="1055" t="s">
        <v>3</v>
      </c>
      <c r="S765" s="1055" t="s">
        <v>3</v>
      </c>
      <c r="T765" s="1055" t="s">
        <v>98423</v>
      </c>
    </row>
    <row r="766" spans="4:20">
      <c r="D766" s="928"/>
      <c r="E766" s="928"/>
      <c r="F766" s="928"/>
      <c r="G766" s="928"/>
      <c r="H766" s="928"/>
      <c r="O766" s="1055">
        <v>7912</v>
      </c>
      <c r="P766" s="1056" t="s">
        <v>98421</v>
      </c>
      <c r="Q766" s="1055" t="s">
        <v>98429</v>
      </c>
      <c r="R766" s="1055" t="s">
        <v>2</v>
      </c>
      <c r="S766" s="1055" t="s">
        <v>2</v>
      </c>
      <c r="T766" s="1055" t="s">
        <v>98423</v>
      </c>
    </row>
    <row r="767" spans="4:20">
      <c r="D767" s="928"/>
      <c r="E767" s="928"/>
      <c r="F767" s="928"/>
      <c r="G767" s="928"/>
      <c r="H767" s="928"/>
      <c r="O767" s="1055">
        <v>7913</v>
      </c>
      <c r="P767" s="1056" t="s">
        <v>98421</v>
      </c>
      <c r="Q767" s="1055" t="s">
        <v>98430</v>
      </c>
      <c r="R767" s="1055" t="s">
        <v>97727</v>
      </c>
      <c r="S767" s="1055" t="s">
        <v>97727</v>
      </c>
      <c r="T767" s="1055" t="s">
        <v>98423</v>
      </c>
    </row>
    <row r="768" spans="4:20">
      <c r="D768" s="928"/>
      <c r="E768" s="928"/>
      <c r="F768" s="928"/>
      <c r="G768" s="928"/>
      <c r="H768" s="928"/>
      <c r="O768" s="1055">
        <v>7914</v>
      </c>
      <c r="P768" s="1056" t="s">
        <v>98421</v>
      </c>
      <c r="Q768" s="1055" t="s">
        <v>98431</v>
      </c>
      <c r="R768" s="1055" t="s">
        <v>0</v>
      </c>
      <c r="S768" s="1055" t="s">
        <v>0</v>
      </c>
      <c r="T768" s="1055" t="s">
        <v>98423</v>
      </c>
    </row>
    <row r="769" spans="4:20">
      <c r="D769" s="928"/>
      <c r="E769" s="928"/>
      <c r="F769" s="928"/>
      <c r="G769" s="928"/>
      <c r="H769" s="928"/>
      <c r="O769" s="1055">
        <v>7915</v>
      </c>
      <c r="P769" s="1056" t="e">
        <v>#N/A</v>
      </c>
      <c r="Q769" s="1055" t="s">
        <v>98432</v>
      </c>
      <c r="R769" s="1055" t="s">
        <v>0</v>
      </c>
      <c r="S769" s="1055" t="e">
        <v>#N/A</v>
      </c>
      <c r="T769" s="1055" t="s">
        <v>98423</v>
      </c>
    </row>
    <row r="770" spans="4:20">
      <c r="D770" s="928"/>
      <c r="E770" s="928"/>
      <c r="F770" s="928"/>
      <c r="G770" s="928"/>
      <c r="H770" s="928"/>
      <c r="O770" s="1055">
        <v>7920</v>
      </c>
      <c r="P770" s="1056" t="s">
        <v>98421</v>
      </c>
      <c r="Q770" s="1055" t="s">
        <v>98433</v>
      </c>
      <c r="R770" s="1055" t="s">
        <v>0</v>
      </c>
      <c r="S770" s="1055" t="s">
        <v>0</v>
      </c>
      <c r="T770" s="1055" t="s">
        <v>98423</v>
      </c>
    </row>
    <row r="771" spans="4:20">
      <c r="D771" s="928"/>
      <c r="E771" s="928"/>
      <c r="F771" s="928"/>
      <c r="G771" s="928"/>
      <c r="H771" s="928"/>
      <c r="O771" s="1055">
        <v>7921</v>
      </c>
      <c r="P771" s="1056" t="s">
        <v>98421</v>
      </c>
      <c r="Q771" s="1055" t="s">
        <v>98434</v>
      </c>
      <c r="R771" s="1055" t="s">
        <v>3</v>
      </c>
      <c r="S771" s="1055" t="s">
        <v>3</v>
      </c>
      <c r="T771" s="1055" t="s">
        <v>98435</v>
      </c>
    </row>
    <row r="772" spans="4:20">
      <c r="D772" s="928"/>
      <c r="E772" s="928"/>
      <c r="F772" s="928"/>
      <c r="G772" s="928"/>
      <c r="H772" s="928"/>
      <c r="O772" s="1055">
        <v>7922</v>
      </c>
      <c r="P772" s="1056" t="s">
        <v>98421</v>
      </c>
      <c r="Q772" s="1055" t="s">
        <v>98436</v>
      </c>
      <c r="R772" s="1055" t="s">
        <v>97727</v>
      </c>
      <c r="S772" s="1055" t="s">
        <v>97727</v>
      </c>
      <c r="T772" s="1055" t="s">
        <v>98435</v>
      </c>
    </row>
    <row r="773" spans="4:20">
      <c r="D773" s="928"/>
      <c r="E773" s="928"/>
      <c r="F773" s="928"/>
      <c r="G773" s="928"/>
      <c r="H773" s="928"/>
      <c r="O773" s="1055">
        <v>7923</v>
      </c>
      <c r="P773" s="1056" t="s">
        <v>98421</v>
      </c>
      <c r="Q773" s="1055" t="s">
        <v>98437</v>
      </c>
      <c r="R773" s="1055" t="s">
        <v>2</v>
      </c>
      <c r="S773" s="1055" t="s">
        <v>2</v>
      </c>
      <c r="T773" s="1055" t="s">
        <v>98435</v>
      </c>
    </row>
    <row r="774" spans="4:20">
      <c r="D774" s="928"/>
      <c r="E774" s="928"/>
      <c r="F774" s="928"/>
      <c r="G774" s="928"/>
      <c r="H774" s="928"/>
      <c r="O774" s="1055">
        <v>7924</v>
      </c>
      <c r="P774" s="1056" t="s">
        <v>98421</v>
      </c>
      <c r="Q774" s="1055" t="s">
        <v>98438</v>
      </c>
      <c r="R774" s="1055" t="s">
        <v>1</v>
      </c>
      <c r="S774" s="1055" t="s">
        <v>1</v>
      </c>
      <c r="T774" s="1055" t="s">
        <v>98435</v>
      </c>
    </row>
    <row r="775" spans="4:20">
      <c r="D775" s="928"/>
      <c r="E775" s="928"/>
      <c r="F775" s="928"/>
      <c r="G775" s="928"/>
      <c r="H775" s="928"/>
      <c r="O775" s="1055">
        <v>7925</v>
      </c>
      <c r="P775" s="1056" t="s">
        <v>98421</v>
      </c>
      <c r="Q775" s="1055" t="s">
        <v>98439</v>
      </c>
      <c r="R775" s="1055" t="s">
        <v>2</v>
      </c>
      <c r="S775" s="1055" t="s">
        <v>2</v>
      </c>
      <c r="T775" s="1055" t="s">
        <v>98435</v>
      </c>
    </row>
    <row r="776" spans="4:20">
      <c r="D776" s="928"/>
      <c r="E776" s="928"/>
      <c r="F776" s="928"/>
      <c r="G776" s="928"/>
      <c r="H776" s="928"/>
      <c r="O776" s="1055">
        <v>7926</v>
      </c>
      <c r="P776" s="1056" t="s">
        <v>98421</v>
      </c>
      <c r="Q776" s="1055" t="s">
        <v>98440</v>
      </c>
      <c r="R776" s="1055" t="s">
        <v>2</v>
      </c>
      <c r="S776" s="1055" t="s">
        <v>2</v>
      </c>
      <c r="T776" s="1055" t="s">
        <v>98435</v>
      </c>
    </row>
    <row r="777" spans="4:20">
      <c r="D777" s="928"/>
      <c r="E777" s="928"/>
      <c r="F777" s="928"/>
      <c r="G777" s="928"/>
      <c r="H777" s="928"/>
      <c r="O777" s="1055">
        <v>7927</v>
      </c>
      <c r="P777" s="1056" t="s">
        <v>98421</v>
      </c>
      <c r="Q777" s="1055" t="s">
        <v>98441</v>
      </c>
      <c r="R777" s="1055" t="s">
        <v>2</v>
      </c>
      <c r="S777" s="1055" t="s">
        <v>2</v>
      </c>
      <c r="T777" s="1055" t="s">
        <v>98435</v>
      </c>
    </row>
    <row r="778" spans="4:20">
      <c r="D778" s="928"/>
      <c r="E778" s="928"/>
      <c r="F778" s="928"/>
      <c r="G778" s="928"/>
      <c r="H778" s="928"/>
      <c r="O778" s="1055">
        <v>7928</v>
      </c>
      <c r="P778" s="1056" t="s">
        <v>98421</v>
      </c>
      <c r="Q778" s="1055" t="s">
        <v>98442</v>
      </c>
      <c r="R778" s="1055" t="s">
        <v>2</v>
      </c>
      <c r="S778" s="1055" t="s">
        <v>2</v>
      </c>
      <c r="T778" s="1055" t="s">
        <v>98443</v>
      </c>
    </row>
    <row r="779" spans="4:20">
      <c r="D779" s="928"/>
      <c r="E779" s="928"/>
      <c r="F779" s="928"/>
      <c r="G779" s="928"/>
      <c r="H779" s="928"/>
      <c r="O779" s="1055">
        <v>7929</v>
      </c>
      <c r="P779" s="1056" t="s">
        <v>98421</v>
      </c>
      <c r="Q779" s="1055" t="s">
        <v>98444</v>
      </c>
      <c r="R779" s="1055" t="s">
        <v>3</v>
      </c>
      <c r="S779" s="1055" t="s">
        <v>3</v>
      </c>
      <c r="T779" s="1055" t="s">
        <v>98443</v>
      </c>
    </row>
    <row r="780" spans="4:20">
      <c r="D780" s="928"/>
      <c r="E780" s="928"/>
      <c r="F780" s="928"/>
      <c r="G780" s="928"/>
      <c r="H780" s="928"/>
      <c r="O780" s="1055">
        <v>7931</v>
      </c>
      <c r="P780" s="1056" t="s">
        <v>98421</v>
      </c>
      <c r="Q780" s="1055" t="s">
        <v>98445</v>
      </c>
      <c r="R780" s="1055" t="s">
        <v>1</v>
      </c>
      <c r="S780" s="1055" t="s">
        <v>1</v>
      </c>
      <c r="T780" s="1055" t="s">
        <v>98446</v>
      </c>
    </row>
    <row r="781" spans="4:20">
      <c r="D781" s="928"/>
      <c r="E781" s="928"/>
      <c r="F781" s="928"/>
      <c r="G781" s="928"/>
      <c r="H781" s="928"/>
      <c r="O781" s="1055">
        <v>7932</v>
      </c>
      <c r="P781" s="1056" t="s">
        <v>98421</v>
      </c>
      <c r="Q781" s="1055" t="s">
        <v>98447</v>
      </c>
      <c r="R781" s="1055" t="s">
        <v>1</v>
      </c>
      <c r="S781" s="1055" t="s">
        <v>1</v>
      </c>
      <c r="T781" s="1055" t="s">
        <v>98446</v>
      </c>
    </row>
    <row r="782" spans="4:20">
      <c r="D782" s="928"/>
      <c r="E782" s="928"/>
      <c r="F782" s="928"/>
      <c r="G782" s="928"/>
      <c r="H782" s="928"/>
      <c r="O782" s="1055">
        <v>7933</v>
      </c>
      <c r="P782" s="1056" t="s">
        <v>98421</v>
      </c>
      <c r="Q782" s="1055" t="s">
        <v>98448</v>
      </c>
      <c r="R782" s="1055" t="s">
        <v>1</v>
      </c>
      <c r="S782" s="1055" t="s">
        <v>1</v>
      </c>
      <c r="T782" s="1055" t="s">
        <v>98446</v>
      </c>
    </row>
    <row r="783" spans="4:20">
      <c r="D783" s="928"/>
      <c r="E783" s="928"/>
      <c r="F783" s="928"/>
      <c r="G783" s="928"/>
      <c r="H783" s="928"/>
      <c r="O783" s="1055">
        <v>7934</v>
      </c>
      <c r="P783" s="1056" t="s">
        <v>98421</v>
      </c>
      <c r="Q783" s="1055" t="s">
        <v>98449</v>
      </c>
      <c r="R783" s="1055" t="s">
        <v>97727</v>
      </c>
      <c r="S783" s="1055" t="s">
        <v>97727</v>
      </c>
      <c r="T783" s="1055" t="s">
        <v>98446</v>
      </c>
    </row>
    <row r="784" spans="4:20">
      <c r="D784" s="928"/>
      <c r="E784" s="928"/>
      <c r="F784" s="928"/>
      <c r="G784" s="928"/>
      <c r="H784" s="928"/>
      <c r="O784" s="1055">
        <v>7935</v>
      </c>
      <c r="P784" s="1056" t="s">
        <v>98421</v>
      </c>
      <c r="Q784" s="1055" t="s">
        <v>98450</v>
      </c>
      <c r="R784" s="1055" t="s">
        <v>1</v>
      </c>
      <c r="S784" s="1055" t="s">
        <v>1</v>
      </c>
      <c r="T784" s="1055" t="s">
        <v>98446</v>
      </c>
    </row>
    <row r="785" spans="4:20">
      <c r="D785" s="928"/>
      <c r="E785" s="928"/>
      <c r="F785" s="928"/>
      <c r="G785" s="928"/>
      <c r="H785" s="928"/>
      <c r="O785" s="1055">
        <v>7936</v>
      </c>
      <c r="P785" s="1056" t="s">
        <v>98421</v>
      </c>
      <c r="Q785" s="1055" t="s">
        <v>98451</v>
      </c>
      <c r="R785" s="1055" t="s">
        <v>3</v>
      </c>
      <c r="S785" s="1055" t="s">
        <v>3</v>
      </c>
      <c r="T785" s="1055" t="s">
        <v>98446</v>
      </c>
    </row>
    <row r="786" spans="4:20">
      <c r="D786" s="928"/>
      <c r="E786" s="928"/>
      <c r="F786" s="928"/>
      <c r="G786" s="928"/>
      <c r="H786" s="928"/>
      <c r="O786" s="1055">
        <v>7937</v>
      </c>
      <c r="P786" s="1056" t="s">
        <v>98421</v>
      </c>
      <c r="Q786" s="1055" t="s">
        <v>98452</v>
      </c>
      <c r="R786" s="1055" t="s">
        <v>1</v>
      </c>
      <c r="S786" s="1055" t="s">
        <v>1</v>
      </c>
      <c r="T786" s="1055" t="s">
        <v>98446</v>
      </c>
    </row>
    <row r="787" spans="4:20">
      <c r="D787" s="928"/>
      <c r="E787" s="928"/>
      <c r="F787" s="928"/>
      <c r="G787" s="928"/>
      <c r="H787" s="928"/>
      <c r="O787" s="1055">
        <v>7938</v>
      </c>
      <c r="P787" s="1056" t="s">
        <v>98421</v>
      </c>
      <c r="Q787" s="1055" t="s">
        <v>98453</v>
      </c>
      <c r="R787" s="1055" t="s">
        <v>1</v>
      </c>
      <c r="S787" s="1055" t="s">
        <v>1</v>
      </c>
      <c r="T787" s="1055" t="s">
        <v>98446</v>
      </c>
    </row>
    <row r="788" spans="4:20">
      <c r="D788" s="928"/>
      <c r="E788" s="928"/>
      <c r="F788" s="928"/>
      <c r="G788" s="928"/>
      <c r="H788" s="928"/>
      <c r="O788" s="1055">
        <v>7939</v>
      </c>
      <c r="P788" s="1056" t="s">
        <v>98421</v>
      </c>
      <c r="Q788" s="1055" t="s">
        <v>98454</v>
      </c>
      <c r="R788" s="1055" t="s">
        <v>3</v>
      </c>
      <c r="S788" s="1055" t="s">
        <v>3</v>
      </c>
      <c r="T788" s="1055" t="s">
        <v>98423</v>
      </c>
    </row>
    <row r="789" spans="4:20">
      <c r="D789" s="928"/>
      <c r="E789" s="928"/>
      <c r="F789" s="928"/>
      <c r="G789" s="928"/>
      <c r="H789" s="928"/>
      <c r="O789" s="1055">
        <v>7941</v>
      </c>
      <c r="P789" s="1056" t="s">
        <v>98421</v>
      </c>
      <c r="Q789" s="1055" t="s">
        <v>98455</v>
      </c>
      <c r="R789" s="1055" t="s">
        <v>1</v>
      </c>
      <c r="S789" s="1055" t="s">
        <v>1</v>
      </c>
      <c r="T789" s="1055" t="s">
        <v>98267</v>
      </c>
    </row>
    <row r="790" spans="4:20">
      <c r="D790" s="928"/>
      <c r="E790" s="928"/>
      <c r="F790" s="928"/>
      <c r="G790" s="928"/>
      <c r="H790" s="928"/>
      <c r="O790" s="1055">
        <v>7942</v>
      </c>
      <c r="P790" s="1056" t="s">
        <v>98421</v>
      </c>
      <c r="Q790" s="1055" t="s">
        <v>98456</v>
      </c>
      <c r="R790" s="1055" t="s">
        <v>1</v>
      </c>
      <c r="S790" s="1055" t="s">
        <v>1</v>
      </c>
      <c r="T790" s="1055" t="s">
        <v>98267</v>
      </c>
    </row>
    <row r="791" spans="4:20">
      <c r="D791" s="928"/>
      <c r="E791" s="928"/>
      <c r="F791" s="928"/>
      <c r="G791" s="928"/>
      <c r="H791" s="928"/>
      <c r="O791" s="1055">
        <v>7960</v>
      </c>
      <c r="P791" s="1056" t="s">
        <v>98421</v>
      </c>
      <c r="Q791" s="1055" t="s">
        <v>98457</v>
      </c>
      <c r="R791" s="1055" t="s">
        <v>2</v>
      </c>
      <c r="S791" s="1055" t="s">
        <v>2</v>
      </c>
      <c r="T791" s="1055" t="s">
        <v>98423</v>
      </c>
    </row>
    <row r="792" spans="4:20">
      <c r="D792" s="928"/>
      <c r="E792" s="928"/>
      <c r="F792" s="928"/>
      <c r="G792" s="928"/>
      <c r="H792" s="928"/>
      <c r="O792" s="1055">
        <v>7970</v>
      </c>
      <c r="P792" s="1056" t="s">
        <v>97744</v>
      </c>
      <c r="Q792" s="1055" t="s">
        <v>98458</v>
      </c>
      <c r="R792" s="1055" t="s">
        <v>1</v>
      </c>
      <c r="S792" s="1055" t="s">
        <v>1</v>
      </c>
      <c r="T792" s="1055" t="s">
        <v>97749</v>
      </c>
    </row>
    <row r="793" spans="4:20">
      <c r="D793" s="928"/>
      <c r="E793" s="928"/>
      <c r="F793" s="928"/>
      <c r="G793" s="928"/>
      <c r="H793" s="928"/>
      <c r="O793" s="1055">
        <v>7980</v>
      </c>
      <c r="P793" s="1056" t="s">
        <v>98421</v>
      </c>
      <c r="Q793" s="1055" t="s">
        <v>98459</v>
      </c>
      <c r="R793" s="1055" t="s">
        <v>2</v>
      </c>
      <c r="S793" s="1055" t="s">
        <v>2</v>
      </c>
      <c r="T793" s="1055" t="s">
        <v>98423</v>
      </c>
    </row>
    <row r="794" spans="4:20">
      <c r="D794" s="928"/>
      <c r="E794" s="928"/>
      <c r="F794" s="928"/>
      <c r="G794" s="928"/>
      <c r="H794" s="928"/>
      <c r="O794" s="1055">
        <v>7981</v>
      </c>
      <c r="P794" s="1056" t="s">
        <v>98421</v>
      </c>
      <c r="Q794" s="1055" t="s">
        <v>98460</v>
      </c>
      <c r="R794" s="1055" t="s">
        <v>97727</v>
      </c>
      <c r="S794" s="1055" t="s">
        <v>97727</v>
      </c>
      <c r="T794" s="1055" t="s">
        <v>98423</v>
      </c>
    </row>
    <row r="795" spans="4:20">
      <c r="D795" s="928"/>
      <c r="E795" s="928"/>
      <c r="F795" s="928"/>
      <c r="G795" s="928"/>
      <c r="H795" s="928"/>
      <c r="O795" s="1055">
        <v>7982</v>
      </c>
      <c r="P795" s="1056" t="s">
        <v>98421</v>
      </c>
      <c r="Q795" s="1055" t="s">
        <v>98461</v>
      </c>
      <c r="R795" s="1055" t="s">
        <v>97727</v>
      </c>
      <c r="S795" s="1055" t="s">
        <v>97727</v>
      </c>
      <c r="T795" s="1055" t="s">
        <v>98423</v>
      </c>
    </row>
    <row r="796" spans="4:20">
      <c r="D796" s="928"/>
      <c r="E796" s="928"/>
      <c r="F796" s="928"/>
      <c r="G796" s="928"/>
      <c r="H796" s="928"/>
      <c r="O796" s="1055">
        <v>7983</v>
      </c>
      <c r="P796" s="1056" t="s">
        <v>98421</v>
      </c>
      <c r="Q796" s="1055" t="s">
        <v>98462</v>
      </c>
      <c r="R796" s="1055" t="s">
        <v>1</v>
      </c>
      <c r="S796" s="1055" t="s">
        <v>1</v>
      </c>
      <c r="T796" s="1055" t="s">
        <v>98423</v>
      </c>
    </row>
    <row r="797" spans="4:20">
      <c r="D797" s="928"/>
      <c r="E797" s="928"/>
      <c r="F797" s="928"/>
      <c r="G797" s="928"/>
      <c r="H797" s="928"/>
      <c r="O797" s="1055">
        <v>7984</v>
      </c>
      <c r="P797" s="1056" t="s">
        <v>98421</v>
      </c>
      <c r="Q797" s="1055" t="s">
        <v>98463</v>
      </c>
      <c r="R797" s="1055" t="s">
        <v>1</v>
      </c>
      <c r="S797" s="1055" t="s">
        <v>1</v>
      </c>
      <c r="T797" s="1055" t="s">
        <v>98464</v>
      </c>
    </row>
    <row r="798" spans="4:20">
      <c r="D798" s="928"/>
      <c r="E798" s="928"/>
      <c r="F798" s="928"/>
      <c r="G798" s="928"/>
      <c r="H798" s="928"/>
      <c r="O798" s="1055">
        <v>7985</v>
      </c>
      <c r="P798" s="1056" t="s">
        <v>98421</v>
      </c>
      <c r="Q798" s="1055" t="s">
        <v>98465</v>
      </c>
      <c r="R798" s="1055" t="s">
        <v>2</v>
      </c>
      <c r="S798" s="1055" t="s">
        <v>2</v>
      </c>
      <c r="T798" s="1055" t="s">
        <v>98446</v>
      </c>
    </row>
    <row r="799" spans="4:20">
      <c r="D799" s="928"/>
      <c r="E799" s="928"/>
      <c r="F799" s="928"/>
      <c r="G799" s="928"/>
      <c r="H799" s="928"/>
      <c r="O799" s="1055">
        <v>7986</v>
      </c>
      <c r="P799" s="1056" t="s">
        <v>98421</v>
      </c>
      <c r="Q799" s="1055" t="s">
        <v>98466</v>
      </c>
      <c r="R799" s="1055" t="s">
        <v>3</v>
      </c>
      <c r="S799" s="1055" t="s">
        <v>3</v>
      </c>
      <c r="T799" s="1055" t="s">
        <v>98446</v>
      </c>
    </row>
    <row r="800" spans="4:20">
      <c r="D800" s="928"/>
      <c r="E800" s="928"/>
      <c r="F800" s="928"/>
      <c r="G800" s="928"/>
      <c r="H800" s="928"/>
      <c r="O800" s="1055">
        <v>7987</v>
      </c>
      <c r="P800" s="1056" t="s">
        <v>98421</v>
      </c>
      <c r="Q800" s="1055" t="s">
        <v>98467</v>
      </c>
      <c r="R800" s="1055" t="s">
        <v>97778</v>
      </c>
      <c r="S800" s="1055" t="s">
        <v>0</v>
      </c>
      <c r="T800" s="1055" t="s">
        <v>98423</v>
      </c>
    </row>
    <row r="801" spans="4:20">
      <c r="D801" s="928"/>
      <c r="E801" s="928"/>
      <c r="F801" s="928"/>
      <c r="G801" s="928"/>
      <c r="H801" s="928"/>
      <c r="O801" s="1055">
        <v>7988</v>
      </c>
      <c r="P801" s="1056" t="s">
        <v>98421</v>
      </c>
      <c r="Q801" s="1055" t="s">
        <v>98468</v>
      </c>
      <c r="R801" s="1055" t="s">
        <v>2</v>
      </c>
      <c r="S801" s="1055" t="s">
        <v>2</v>
      </c>
      <c r="T801" s="1055" t="s">
        <v>98423</v>
      </c>
    </row>
    <row r="802" spans="4:20">
      <c r="D802" s="928"/>
      <c r="E802" s="928"/>
      <c r="F802" s="928"/>
      <c r="G802" s="928"/>
      <c r="H802" s="928"/>
      <c r="O802" s="1055">
        <v>7989</v>
      </c>
      <c r="P802" s="1056" t="s">
        <v>98421</v>
      </c>
      <c r="Q802" s="1055" t="s">
        <v>98469</v>
      </c>
      <c r="R802" s="1055" t="s">
        <v>97727</v>
      </c>
      <c r="S802" s="1055" t="s">
        <v>97727</v>
      </c>
      <c r="T802" s="1055" t="s">
        <v>98423</v>
      </c>
    </row>
    <row r="803" spans="4:20">
      <c r="D803" s="928"/>
      <c r="E803" s="928"/>
      <c r="F803" s="928"/>
      <c r="G803" s="928"/>
      <c r="H803" s="928"/>
      <c r="O803" s="1055">
        <v>7991</v>
      </c>
      <c r="P803" s="1056" t="s">
        <v>98421</v>
      </c>
      <c r="Q803" s="1055" t="s">
        <v>98470</v>
      </c>
      <c r="R803" s="1055" t="s">
        <v>1</v>
      </c>
      <c r="S803" s="1055" t="s">
        <v>1</v>
      </c>
      <c r="T803" s="1055" t="s">
        <v>98423</v>
      </c>
    </row>
    <row r="804" spans="4:20">
      <c r="D804" s="928"/>
      <c r="E804" s="928"/>
      <c r="F804" s="928"/>
      <c r="G804" s="928"/>
      <c r="H804" s="928"/>
      <c r="O804" s="1055">
        <v>7992</v>
      </c>
      <c r="P804" s="1056" t="s">
        <v>98421</v>
      </c>
      <c r="Q804" s="1055" t="s">
        <v>98471</v>
      </c>
      <c r="R804" s="1055" t="s">
        <v>1</v>
      </c>
      <c r="S804" s="1055" t="s">
        <v>1</v>
      </c>
      <c r="T804" s="1055" t="s">
        <v>98423</v>
      </c>
    </row>
    <row r="805" spans="4:20">
      <c r="D805" s="928"/>
      <c r="E805" s="928"/>
      <c r="F805" s="928"/>
      <c r="G805" s="928"/>
      <c r="H805" s="928"/>
      <c r="O805" s="1055">
        <v>7993</v>
      </c>
      <c r="P805" s="1056" t="s">
        <v>98421</v>
      </c>
      <c r="Q805" s="1055" t="s">
        <v>98472</v>
      </c>
      <c r="R805" s="1055" t="s">
        <v>97727</v>
      </c>
      <c r="S805" s="1055" t="s">
        <v>97727</v>
      </c>
      <c r="T805" s="1055" t="s">
        <v>98423</v>
      </c>
    </row>
    <row r="806" spans="4:20">
      <c r="D806" s="928"/>
      <c r="E806" s="928"/>
      <c r="F806" s="928"/>
      <c r="G806" s="928"/>
      <c r="H806" s="928"/>
      <c r="O806" s="1055">
        <v>7994</v>
      </c>
      <c r="P806" s="1056" t="s">
        <v>98421</v>
      </c>
      <c r="Q806" s="1055" t="s">
        <v>97876</v>
      </c>
      <c r="R806" s="1055" t="s">
        <v>2</v>
      </c>
      <c r="S806" s="1055" t="s">
        <v>2</v>
      </c>
      <c r="T806" s="1055" t="s">
        <v>98423</v>
      </c>
    </row>
    <row r="807" spans="4:20">
      <c r="D807" s="928"/>
      <c r="E807" s="928"/>
      <c r="F807" s="928"/>
      <c r="G807" s="928"/>
      <c r="H807" s="928"/>
      <c r="O807" s="1055">
        <v>7995</v>
      </c>
      <c r="P807" s="1056" t="s">
        <v>98421</v>
      </c>
      <c r="Q807" s="1055" t="s">
        <v>98473</v>
      </c>
      <c r="R807" s="1055" t="s">
        <v>2</v>
      </c>
      <c r="S807" s="1055" t="s">
        <v>2</v>
      </c>
      <c r="T807" s="1055" t="s">
        <v>98423</v>
      </c>
    </row>
    <row r="808" spans="4:20">
      <c r="D808" s="928"/>
      <c r="E808" s="928"/>
      <c r="F808" s="928"/>
      <c r="G808" s="928"/>
      <c r="H808" s="928"/>
      <c r="O808" s="1055">
        <v>7996</v>
      </c>
      <c r="P808" s="1056" t="s">
        <v>98421</v>
      </c>
      <c r="Q808" s="1055" t="s">
        <v>98474</v>
      </c>
      <c r="R808" s="1055" t="s">
        <v>2</v>
      </c>
      <c r="S808" s="1055" t="s">
        <v>2</v>
      </c>
      <c r="T808" s="1055" t="s">
        <v>98423</v>
      </c>
    </row>
    <row r="809" spans="4:20">
      <c r="D809" s="928"/>
      <c r="E809" s="928"/>
      <c r="F809" s="928"/>
      <c r="G809" s="928"/>
      <c r="H809" s="928"/>
      <c r="O809" s="1055">
        <v>7997</v>
      </c>
      <c r="P809" s="1056" t="s">
        <v>98421</v>
      </c>
      <c r="Q809" s="1055" t="s">
        <v>98475</v>
      </c>
      <c r="R809" s="1055" t="s">
        <v>2</v>
      </c>
      <c r="S809" s="1055" t="s">
        <v>2</v>
      </c>
      <c r="T809" s="1055" t="s">
        <v>98423</v>
      </c>
    </row>
    <row r="810" spans="4:20">
      <c r="D810" s="928"/>
      <c r="E810" s="928"/>
      <c r="F810" s="928"/>
      <c r="G810" s="928"/>
      <c r="H810" s="928"/>
      <c r="O810" s="1055">
        <v>7998</v>
      </c>
      <c r="P810" s="1056" t="s">
        <v>98421</v>
      </c>
      <c r="Q810" s="1055" t="s">
        <v>98476</v>
      </c>
      <c r="R810" s="1055" t="s">
        <v>2</v>
      </c>
      <c r="S810" s="1055" t="s">
        <v>2</v>
      </c>
      <c r="T810" s="1055" t="s">
        <v>98423</v>
      </c>
    </row>
    <row r="811" spans="4:20">
      <c r="D811" s="928"/>
      <c r="E811" s="928"/>
      <c r="F811" s="928"/>
      <c r="G811" s="928"/>
      <c r="H811" s="928"/>
      <c r="O811" s="1055">
        <v>7999</v>
      </c>
      <c r="P811" s="1056" t="s">
        <v>98421</v>
      </c>
      <c r="Q811" s="1055" t="s">
        <v>98477</v>
      </c>
      <c r="R811" s="1055" t="s">
        <v>1</v>
      </c>
      <c r="S811" s="1055" t="s">
        <v>1</v>
      </c>
      <c r="T811" s="1055" t="s">
        <v>98423</v>
      </c>
    </row>
    <row r="812" spans="4:20">
      <c r="D812" s="928"/>
      <c r="E812" s="928"/>
      <c r="F812" s="928"/>
      <c r="G812" s="928"/>
      <c r="H812" s="928"/>
      <c r="O812" s="1055">
        <v>8010</v>
      </c>
      <c r="P812" s="1056" t="s">
        <v>98478</v>
      </c>
      <c r="Q812" s="1055" t="s">
        <v>98479</v>
      </c>
      <c r="R812" s="1055" t="s">
        <v>1</v>
      </c>
      <c r="S812" s="1055" t="s">
        <v>1</v>
      </c>
      <c r="T812" s="1055" t="s">
        <v>98480</v>
      </c>
    </row>
    <row r="813" spans="4:20">
      <c r="D813" s="928"/>
      <c r="E813" s="928"/>
      <c r="F813" s="928"/>
      <c r="G813" s="928"/>
      <c r="H813" s="928"/>
      <c r="O813" s="1055">
        <v>8011</v>
      </c>
      <c r="P813" s="1056" t="s">
        <v>98478</v>
      </c>
      <c r="Q813" s="1055" t="s">
        <v>98481</v>
      </c>
      <c r="R813" s="1055" t="s">
        <v>1</v>
      </c>
      <c r="S813" s="1055" t="s">
        <v>1</v>
      </c>
      <c r="T813" s="1055" t="s">
        <v>98480</v>
      </c>
    </row>
    <row r="814" spans="4:20">
      <c r="D814" s="928"/>
      <c r="E814" s="928"/>
      <c r="F814" s="928"/>
      <c r="G814" s="928"/>
      <c r="H814" s="928"/>
      <c r="O814" s="1055">
        <v>8012</v>
      </c>
      <c r="P814" s="1056" t="s">
        <v>98478</v>
      </c>
      <c r="Q814" s="1055" t="s">
        <v>98482</v>
      </c>
      <c r="R814" s="1055" t="s">
        <v>1</v>
      </c>
      <c r="S814" s="1055" t="s">
        <v>1</v>
      </c>
      <c r="T814" s="1055" t="s">
        <v>98480</v>
      </c>
    </row>
    <row r="815" spans="4:20">
      <c r="D815" s="928"/>
      <c r="E815" s="928"/>
      <c r="F815" s="928"/>
      <c r="G815" s="928"/>
      <c r="H815" s="928"/>
      <c r="O815" s="1055">
        <v>8013</v>
      </c>
      <c r="P815" s="1056" t="s">
        <v>98478</v>
      </c>
      <c r="Q815" s="1055" t="s">
        <v>98483</v>
      </c>
      <c r="R815" s="1055" t="s">
        <v>1</v>
      </c>
      <c r="S815" s="1055" t="s">
        <v>1</v>
      </c>
      <c r="T815" s="1055" t="s">
        <v>98480</v>
      </c>
    </row>
    <row r="816" spans="4:20">
      <c r="D816" s="928"/>
      <c r="E816" s="928"/>
      <c r="F816" s="928"/>
      <c r="G816" s="928"/>
      <c r="H816" s="928"/>
      <c r="O816" s="1055">
        <v>8014</v>
      </c>
      <c r="P816" s="1056" t="s">
        <v>98478</v>
      </c>
      <c r="Q816" s="1055" t="s">
        <v>98484</v>
      </c>
      <c r="R816" s="1055" t="s">
        <v>1</v>
      </c>
      <c r="S816" s="1055" t="s">
        <v>1</v>
      </c>
      <c r="T816" s="1055" t="s">
        <v>98480</v>
      </c>
    </row>
    <row r="817" spans="4:20">
      <c r="D817" s="928"/>
      <c r="E817" s="928"/>
      <c r="F817" s="928"/>
      <c r="G817" s="928"/>
      <c r="H817" s="928"/>
      <c r="O817" s="1055">
        <v>8015</v>
      </c>
      <c r="P817" s="1056" t="s">
        <v>98478</v>
      </c>
      <c r="Q817" s="1055" t="s">
        <v>98485</v>
      </c>
      <c r="R817" s="1055" t="s">
        <v>1</v>
      </c>
      <c r="S817" s="1055" t="s">
        <v>1</v>
      </c>
      <c r="T817" s="1055" t="s">
        <v>98480</v>
      </c>
    </row>
    <row r="818" spans="4:20">
      <c r="D818" s="928"/>
      <c r="E818" s="928"/>
      <c r="F818" s="928"/>
      <c r="G818" s="928"/>
      <c r="H818" s="928"/>
      <c r="O818" s="1055">
        <v>8016</v>
      </c>
      <c r="P818" s="1056" t="s">
        <v>98478</v>
      </c>
      <c r="Q818" s="1055" t="s">
        <v>98486</v>
      </c>
      <c r="R818" s="1055" t="s">
        <v>1</v>
      </c>
      <c r="S818" s="1055" t="s">
        <v>1</v>
      </c>
      <c r="T818" s="1055" t="s">
        <v>98480</v>
      </c>
    </row>
    <row r="819" spans="4:20">
      <c r="D819" s="928"/>
      <c r="E819" s="928"/>
      <c r="F819" s="928"/>
      <c r="G819" s="928"/>
      <c r="H819" s="928"/>
      <c r="O819" s="1055">
        <v>8017</v>
      </c>
      <c r="P819" s="1056" t="s">
        <v>98478</v>
      </c>
      <c r="Q819" s="1055" t="s">
        <v>98487</v>
      </c>
      <c r="R819" s="1055" t="s">
        <v>1</v>
      </c>
      <c r="S819" s="1055" t="s">
        <v>1</v>
      </c>
      <c r="T819" s="1055" t="s">
        <v>98480</v>
      </c>
    </row>
    <row r="820" spans="4:20">
      <c r="D820" s="928"/>
      <c r="E820" s="928"/>
      <c r="F820" s="928"/>
      <c r="G820" s="928"/>
      <c r="H820" s="928"/>
      <c r="O820" s="1055">
        <v>8018</v>
      </c>
      <c r="P820" s="1056" t="s">
        <v>98478</v>
      </c>
      <c r="Q820" s="1055" t="s">
        <v>98488</v>
      </c>
      <c r="R820" s="1055" t="s">
        <v>1</v>
      </c>
      <c r="S820" s="1055" t="s">
        <v>1</v>
      </c>
      <c r="T820" s="1055" t="s">
        <v>98480</v>
      </c>
    </row>
    <row r="821" spans="4:20">
      <c r="D821" s="928"/>
      <c r="E821" s="928"/>
      <c r="F821" s="928"/>
      <c r="G821" s="928"/>
      <c r="H821" s="928"/>
      <c r="O821" s="1055">
        <v>8019</v>
      </c>
      <c r="P821" s="1056" t="s">
        <v>98478</v>
      </c>
      <c r="Q821" s="1055" t="s">
        <v>98489</v>
      </c>
      <c r="R821" s="1055" t="s">
        <v>1</v>
      </c>
      <c r="S821" s="1055" t="s">
        <v>1</v>
      </c>
      <c r="T821" s="1055" t="s">
        <v>98480</v>
      </c>
    </row>
    <row r="822" spans="4:20">
      <c r="D822" s="928"/>
      <c r="E822" s="928"/>
      <c r="F822" s="928"/>
      <c r="G822" s="928"/>
      <c r="H822" s="928"/>
      <c r="O822" s="1055">
        <v>8021</v>
      </c>
      <c r="P822" s="1056" t="s">
        <v>98478</v>
      </c>
      <c r="Q822" s="1055" t="s">
        <v>98490</v>
      </c>
      <c r="R822" s="1055" t="s">
        <v>1</v>
      </c>
      <c r="S822" s="1055" t="s">
        <v>1</v>
      </c>
      <c r="T822" s="1055" t="s">
        <v>98480</v>
      </c>
    </row>
    <row r="823" spans="4:20">
      <c r="D823" s="928"/>
      <c r="E823" s="928"/>
      <c r="F823" s="928"/>
      <c r="G823" s="928"/>
      <c r="H823" s="928"/>
      <c r="O823" s="1055">
        <v>8022</v>
      </c>
      <c r="P823" s="1056" t="s">
        <v>98478</v>
      </c>
      <c r="Q823" s="1055" t="s">
        <v>98491</v>
      </c>
      <c r="R823" s="1055" t="s">
        <v>1</v>
      </c>
      <c r="S823" s="1055" t="s">
        <v>1</v>
      </c>
      <c r="T823" s="1055" t="s">
        <v>98480</v>
      </c>
    </row>
    <row r="824" spans="4:20">
      <c r="D824" s="928"/>
      <c r="E824" s="928"/>
      <c r="F824" s="928"/>
      <c r="G824" s="928"/>
      <c r="H824" s="928"/>
      <c r="O824" s="1055">
        <v>8023</v>
      </c>
      <c r="P824" s="1056" t="s">
        <v>98478</v>
      </c>
      <c r="Q824" s="1055" t="s">
        <v>98492</v>
      </c>
      <c r="R824" s="1055" t="s">
        <v>1</v>
      </c>
      <c r="S824" s="1055" t="s">
        <v>1</v>
      </c>
      <c r="T824" s="1055" t="s">
        <v>98480</v>
      </c>
    </row>
    <row r="825" spans="4:20">
      <c r="D825" s="928"/>
      <c r="E825" s="928"/>
      <c r="F825" s="928"/>
      <c r="G825" s="928"/>
      <c r="H825" s="928"/>
      <c r="O825" s="1055">
        <v>8024</v>
      </c>
      <c r="P825" s="1056" t="s">
        <v>98478</v>
      </c>
      <c r="Q825" s="1055" t="s">
        <v>98493</v>
      </c>
      <c r="R825" s="1055" t="s">
        <v>1</v>
      </c>
      <c r="S825" s="1055" t="s">
        <v>1</v>
      </c>
      <c r="T825" s="1055" t="s">
        <v>98480</v>
      </c>
    </row>
    <row r="826" spans="4:20">
      <c r="D826" s="928"/>
      <c r="E826" s="928"/>
      <c r="F826" s="928"/>
      <c r="G826" s="928"/>
      <c r="H826" s="928"/>
      <c r="O826" s="1055">
        <v>8025</v>
      </c>
      <c r="P826" s="1056" t="s">
        <v>98478</v>
      </c>
      <c r="Q826" s="1055" t="s">
        <v>98494</v>
      </c>
      <c r="R826" s="1055" t="s">
        <v>1</v>
      </c>
      <c r="S826" s="1055" t="s">
        <v>1</v>
      </c>
      <c r="T826" s="1055" t="s">
        <v>98480</v>
      </c>
    </row>
    <row r="827" spans="4:20">
      <c r="D827" s="928"/>
      <c r="E827" s="928"/>
      <c r="F827" s="928"/>
      <c r="G827" s="928"/>
      <c r="H827" s="928"/>
      <c r="O827" s="1055">
        <v>8026</v>
      </c>
      <c r="P827" s="1056" t="s">
        <v>98478</v>
      </c>
      <c r="Q827" s="1055" t="s">
        <v>98495</v>
      </c>
      <c r="R827" s="1055" t="s">
        <v>1</v>
      </c>
      <c r="S827" s="1055" t="s">
        <v>1</v>
      </c>
      <c r="T827" s="1055" t="s">
        <v>98480</v>
      </c>
    </row>
    <row r="828" spans="4:20">
      <c r="D828" s="928"/>
      <c r="E828" s="928"/>
      <c r="F828" s="928"/>
      <c r="G828" s="928"/>
      <c r="H828" s="928"/>
      <c r="O828" s="1055">
        <v>8027</v>
      </c>
      <c r="P828" s="1056" t="s">
        <v>98478</v>
      </c>
      <c r="Q828" s="1055" t="s">
        <v>98496</v>
      </c>
      <c r="R828" s="1055" t="s">
        <v>1</v>
      </c>
      <c r="S828" s="1055" t="s">
        <v>1</v>
      </c>
      <c r="T828" s="1055" t="s">
        <v>98480</v>
      </c>
    </row>
    <row r="829" spans="4:20">
      <c r="D829" s="928"/>
      <c r="E829" s="928"/>
      <c r="F829" s="928"/>
      <c r="G829" s="928"/>
      <c r="H829" s="928"/>
      <c r="O829" s="1055">
        <v>8028</v>
      </c>
      <c r="P829" s="1056" t="s">
        <v>98478</v>
      </c>
      <c r="Q829" s="1055" t="s">
        <v>98497</v>
      </c>
      <c r="R829" s="1055" t="s">
        <v>1</v>
      </c>
      <c r="S829" s="1055" t="s">
        <v>1</v>
      </c>
      <c r="T829" s="1055" t="s">
        <v>98480</v>
      </c>
    </row>
    <row r="830" spans="4:20">
      <c r="D830" s="928"/>
      <c r="E830" s="928"/>
      <c r="F830" s="928"/>
      <c r="G830" s="928"/>
      <c r="H830" s="928"/>
      <c r="O830" s="1055">
        <v>8029</v>
      </c>
      <c r="P830" s="1056" t="s">
        <v>98478</v>
      </c>
      <c r="Q830" s="1055" t="s">
        <v>98498</v>
      </c>
      <c r="R830" s="1055" t="s">
        <v>97778</v>
      </c>
      <c r="S830" s="1055" t="s">
        <v>1</v>
      </c>
      <c r="T830" s="1055" t="s">
        <v>98480</v>
      </c>
    </row>
    <row r="831" spans="4:20">
      <c r="D831" s="928"/>
      <c r="E831" s="928"/>
      <c r="F831" s="928"/>
      <c r="G831" s="928"/>
      <c r="H831" s="928"/>
      <c r="O831" s="1055">
        <v>8061</v>
      </c>
      <c r="P831" s="1056" t="s">
        <v>98478</v>
      </c>
      <c r="Q831" s="1055" t="s">
        <v>98499</v>
      </c>
      <c r="R831" s="1055" t="s">
        <v>0</v>
      </c>
      <c r="S831" s="1055" t="s">
        <v>0</v>
      </c>
      <c r="T831" s="1055" t="s">
        <v>98480</v>
      </c>
    </row>
    <row r="832" spans="4:20">
      <c r="D832" s="928"/>
      <c r="E832" s="928"/>
      <c r="F832" s="928"/>
      <c r="G832" s="928"/>
      <c r="H832" s="928"/>
      <c r="O832" s="1055">
        <v>8062</v>
      </c>
      <c r="P832" s="1056" t="s">
        <v>98478</v>
      </c>
      <c r="Q832" s="1055" t="s">
        <v>98500</v>
      </c>
      <c r="R832" s="1055" t="s">
        <v>1</v>
      </c>
      <c r="S832" s="1055" t="s">
        <v>1</v>
      </c>
      <c r="T832" s="1055" t="s">
        <v>98480</v>
      </c>
    </row>
    <row r="833" spans="4:20">
      <c r="D833" s="928"/>
      <c r="E833" s="928"/>
      <c r="F833" s="928"/>
      <c r="G833" s="928"/>
      <c r="H833" s="928"/>
      <c r="O833" s="1055">
        <v>8063</v>
      </c>
      <c r="P833" s="1056" t="s">
        <v>98478</v>
      </c>
      <c r="Q833" s="1055" t="s">
        <v>98501</v>
      </c>
      <c r="R833" s="1055" t="s">
        <v>1</v>
      </c>
      <c r="S833" s="1055" t="s">
        <v>1</v>
      </c>
      <c r="T833" s="1055" t="s">
        <v>98480</v>
      </c>
    </row>
    <row r="834" spans="4:20">
      <c r="D834" s="928"/>
      <c r="E834" s="928"/>
      <c r="F834" s="928"/>
      <c r="G834" s="928"/>
      <c r="H834" s="928"/>
      <c r="O834" s="1055">
        <v>8064</v>
      </c>
      <c r="P834" s="1056" t="s">
        <v>98478</v>
      </c>
      <c r="Q834" s="1055" t="s">
        <v>98502</v>
      </c>
      <c r="R834" s="1055" t="s">
        <v>1</v>
      </c>
      <c r="S834" s="1055" t="s">
        <v>1</v>
      </c>
      <c r="T834" s="1055" t="s">
        <v>98480</v>
      </c>
    </row>
    <row r="835" spans="4:20">
      <c r="D835" s="928"/>
      <c r="E835" s="928"/>
      <c r="F835" s="928"/>
      <c r="G835" s="928"/>
      <c r="H835" s="928"/>
      <c r="O835" s="1055">
        <v>8065</v>
      </c>
      <c r="P835" s="1056" t="s">
        <v>98478</v>
      </c>
      <c r="Q835" s="1055" t="s">
        <v>98503</v>
      </c>
      <c r="R835" s="1055" t="s">
        <v>2</v>
      </c>
      <c r="S835" s="1055" t="s">
        <v>2</v>
      </c>
      <c r="T835" s="1055" t="s">
        <v>98480</v>
      </c>
    </row>
    <row r="836" spans="4:20">
      <c r="D836" s="928"/>
      <c r="E836" s="928"/>
      <c r="F836" s="928"/>
      <c r="G836" s="928"/>
      <c r="H836" s="928"/>
      <c r="O836" s="1055">
        <v>8066</v>
      </c>
      <c r="P836" s="1056" t="s">
        <v>98478</v>
      </c>
      <c r="Q836" s="1055" t="s">
        <v>98504</v>
      </c>
      <c r="R836" s="1055" t="s">
        <v>97778</v>
      </c>
      <c r="S836" s="1055" t="s">
        <v>97727</v>
      </c>
      <c r="T836" s="1055" t="s">
        <v>98480</v>
      </c>
    </row>
    <row r="837" spans="4:20">
      <c r="D837" s="928"/>
      <c r="E837" s="928"/>
      <c r="F837" s="928"/>
      <c r="G837" s="928"/>
      <c r="H837" s="928"/>
      <c r="O837" s="1055">
        <v>8072</v>
      </c>
      <c r="P837" s="1056" t="s">
        <v>98478</v>
      </c>
      <c r="Q837" s="1055" t="s">
        <v>98505</v>
      </c>
      <c r="R837" s="1055" t="s">
        <v>2</v>
      </c>
      <c r="S837" s="1055" t="s">
        <v>2</v>
      </c>
      <c r="T837" s="1055" t="s">
        <v>98480</v>
      </c>
    </row>
    <row r="838" spans="4:20">
      <c r="D838" s="928"/>
      <c r="E838" s="928"/>
      <c r="F838" s="928"/>
      <c r="G838" s="928"/>
      <c r="H838" s="928"/>
      <c r="O838" s="1055">
        <v>8073</v>
      </c>
      <c r="P838" s="1056" t="s">
        <v>98478</v>
      </c>
      <c r="Q838" s="1055" t="s">
        <v>98506</v>
      </c>
      <c r="R838" s="1055" t="s">
        <v>97778</v>
      </c>
      <c r="S838" s="1055" t="s">
        <v>2</v>
      </c>
      <c r="T838" s="1055" t="s">
        <v>98480</v>
      </c>
    </row>
    <row r="839" spans="4:20">
      <c r="D839" s="928"/>
      <c r="E839" s="928"/>
      <c r="F839" s="928"/>
      <c r="G839" s="928"/>
      <c r="H839" s="928"/>
      <c r="O839" s="1055">
        <v>8074</v>
      </c>
      <c r="P839" s="1056" t="s">
        <v>98478</v>
      </c>
      <c r="Q839" s="1055" t="s">
        <v>98507</v>
      </c>
      <c r="R839" s="1055" t="s">
        <v>97778</v>
      </c>
      <c r="S839" s="1055" t="s">
        <v>2</v>
      </c>
      <c r="T839" s="1055" t="s">
        <v>98480</v>
      </c>
    </row>
    <row r="840" spans="4:20">
      <c r="D840" s="928"/>
      <c r="E840" s="928"/>
      <c r="F840" s="928"/>
      <c r="G840" s="928"/>
      <c r="H840" s="928"/>
      <c r="O840" s="1055">
        <v>8075</v>
      </c>
      <c r="P840" s="1056" t="s">
        <v>98478</v>
      </c>
      <c r="Q840" s="1055" t="s">
        <v>98508</v>
      </c>
      <c r="R840" s="1055" t="s">
        <v>2</v>
      </c>
      <c r="S840" s="1055" t="s">
        <v>2</v>
      </c>
      <c r="T840" s="1055" t="s">
        <v>98480</v>
      </c>
    </row>
    <row r="841" spans="4:20">
      <c r="D841" s="928"/>
      <c r="E841" s="928"/>
      <c r="F841" s="928"/>
      <c r="G841" s="928"/>
      <c r="H841" s="928"/>
      <c r="O841" s="1055">
        <v>8076</v>
      </c>
      <c r="P841" s="1056" t="s">
        <v>98478</v>
      </c>
      <c r="Q841" s="1055" t="s">
        <v>98509</v>
      </c>
      <c r="R841" s="1055" t="s">
        <v>1</v>
      </c>
      <c r="S841" s="1055" t="s">
        <v>1</v>
      </c>
      <c r="T841" s="1055" t="s">
        <v>98480</v>
      </c>
    </row>
    <row r="842" spans="4:20">
      <c r="D842" s="928"/>
      <c r="E842" s="928"/>
      <c r="F842" s="928"/>
      <c r="G842" s="928"/>
      <c r="H842" s="928"/>
      <c r="O842" s="1055">
        <v>8080</v>
      </c>
      <c r="P842" s="1056" t="s">
        <v>98478</v>
      </c>
      <c r="Q842" s="1055" t="s">
        <v>98510</v>
      </c>
      <c r="R842" s="1055" t="s">
        <v>1</v>
      </c>
      <c r="S842" s="1055" t="s">
        <v>1</v>
      </c>
      <c r="T842" s="1055" t="s">
        <v>98480</v>
      </c>
    </row>
    <row r="843" spans="4:20">
      <c r="D843" s="928"/>
      <c r="E843" s="928"/>
      <c r="F843" s="928"/>
      <c r="G843" s="928"/>
      <c r="H843" s="928"/>
      <c r="O843" s="1055">
        <v>8081</v>
      </c>
      <c r="P843" s="1056" t="s">
        <v>98478</v>
      </c>
      <c r="Q843" s="1055" t="s">
        <v>98511</v>
      </c>
      <c r="R843" s="1055" t="s">
        <v>0</v>
      </c>
      <c r="S843" s="1055" t="s">
        <v>0</v>
      </c>
      <c r="T843" s="1055" t="s">
        <v>98480</v>
      </c>
    </row>
    <row r="844" spans="4:20">
      <c r="D844" s="928"/>
      <c r="E844" s="928"/>
      <c r="F844" s="928"/>
      <c r="G844" s="928"/>
      <c r="H844" s="928"/>
      <c r="O844" s="1055">
        <v>8082</v>
      </c>
      <c r="P844" s="1056" t="s">
        <v>98478</v>
      </c>
      <c r="Q844" s="1055" t="s">
        <v>98512</v>
      </c>
      <c r="R844" s="1055" t="s">
        <v>0</v>
      </c>
      <c r="S844" s="1055" t="s">
        <v>0</v>
      </c>
      <c r="T844" s="1055" t="s">
        <v>98480</v>
      </c>
    </row>
    <row r="845" spans="4:20">
      <c r="D845" s="928"/>
      <c r="E845" s="928"/>
      <c r="F845" s="928"/>
      <c r="G845" s="928"/>
      <c r="H845" s="928"/>
      <c r="O845" s="1055">
        <v>8083</v>
      </c>
      <c r="P845" s="1056" t="s">
        <v>98478</v>
      </c>
      <c r="Q845" s="1055" t="s">
        <v>98513</v>
      </c>
      <c r="R845" s="1055" t="s">
        <v>1</v>
      </c>
      <c r="S845" s="1055" t="s">
        <v>1</v>
      </c>
      <c r="T845" s="1055" t="s">
        <v>98480</v>
      </c>
    </row>
    <row r="846" spans="4:20">
      <c r="D846" s="928"/>
      <c r="E846" s="928"/>
      <c r="F846" s="928"/>
      <c r="G846" s="928"/>
      <c r="H846" s="928"/>
      <c r="O846" s="1055">
        <v>8084</v>
      </c>
      <c r="P846" s="1056" t="s">
        <v>98478</v>
      </c>
      <c r="Q846" s="1055" t="s">
        <v>98514</v>
      </c>
      <c r="R846" s="1055" t="s">
        <v>1</v>
      </c>
      <c r="S846" s="1055" t="s">
        <v>1</v>
      </c>
      <c r="T846" s="1055" t="s">
        <v>98480</v>
      </c>
    </row>
    <row r="847" spans="4:20">
      <c r="D847" s="928"/>
      <c r="E847" s="928"/>
      <c r="F847" s="928"/>
      <c r="G847" s="928"/>
      <c r="H847" s="928"/>
      <c r="O847" s="1055">
        <v>8085</v>
      </c>
      <c r="P847" s="1056" t="s">
        <v>98478</v>
      </c>
      <c r="Q847" s="1055" t="s">
        <v>98515</v>
      </c>
      <c r="R847" s="1055" t="s">
        <v>2</v>
      </c>
      <c r="S847" s="1055" t="s">
        <v>2</v>
      </c>
      <c r="T847" s="1055" t="s">
        <v>98480</v>
      </c>
    </row>
    <row r="848" spans="4:20">
      <c r="D848" s="928"/>
      <c r="E848" s="928"/>
      <c r="F848" s="928"/>
      <c r="G848" s="928"/>
      <c r="H848" s="928"/>
      <c r="O848" s="1055">
        <v>8111</v>
      </c>
      <c r="P848" s="1056" t="s">
        <v>97744</v>
      </c>
      <c r="Q848" s="1055" t="s">
        <v>98516</v>
      </c>
      <c r="R848" s="1055" t="s">
        <v>0</v>
      </c>
      <c r="S848" s="1055" t="s">
        <v>0</v>
      </c>
      <c r="T848" s="1055" t="s">
        <v>97749</v>
      </c>
    </row>
    <row r="849" spans="4:20">
      <c r="D849" s="928"/>
      <c r="E849" s="928"/>
      <c r="F849" s="928"/>
      <c r="G849" s="928"/>
      <c r="H849" s="928"/>
      <c r="O849" s="1055">
        <v>8112</v>
      </c>
      <c r="P849" s="1056" t="s">
        <v>97744</v>
      </c>
      <c r="Q849" s="1055" t="s">
        <v>98517</v>
      </c>
      <c r="R849" s="1055" t="s">
        <v>0</v>
      </c>
      <c r="S849" s="1055" t="s">
        <v>0</v>
      </c>
      <c r="T849" s="1055" t="s">
        <v>97749</v>
      </c>
    </row>
    <row r="850" spans="4:20">
      <c r="D850" s="928"/>
      <c r="E850" s="928"/>
      <c r="F850" s="928"/>
      <c r="G850" s="928"/>
      <c r="H850" s="928"/>
      <c r="O850" s="1055">
        <v>8291</v>
      </c>
      <c r="P850" s="1056" t="s">
        <v>97744</v>
      </c>
      <c r="Q850" s="1055" t="s">
        <v>98518</v>
      </c>
      <c r="R850" s="1055" t="s">
        <v>0</v>
      </c>
      <c r="S850" s="1055" t="s">
        <v>0</v>
      </c>
      <c r="T850" s="1055" t="s">
        <v>98423</v>
      </c>
    </row>
    <row r="851" spans="4:20">
      <c r="D851" s="928"/>
      <c r="E851" s="928"/>
      <c r="F851" s="928"/>
      <c r="G851" s="928"/>
      <c r="H851" s="928"/>
      <c r="O851" s="1055">
        <v>8292</v>
      </c>
      <c r="P851" s="1056" t="s">
        <v>97744</v>
      </c>
      <c r="Q851" s="1055" t="s">
        <v>98519</v>
      </c>
      <c r="R851" s="1055" t="s">
        <v>0</v>
      </c>
      <c r="S851" s="1055" t="s">
        <v>0</v>
      </c>
      <c r="T851" s="1055" t="s">
        <v>98423</v>
      </c>
    </row>
    <row r="852" spans="4:20">
      <c r="D852" s="928"/>
      <c r="E852" s="928"/>
      <c r="F852" s="928"/>
      <c r="G852" s="928"/>
      <c r="H852" s="928"/>
      <c r="O852" s="1055">
        <v>8292</v>
      </c>
      <c r="P852" s="1056" t="s">
        <v>97744</v>
      </c>
      <c r="Q852" s="1055" t="s">
        <v>98520</v>
      </c>
      <c r="R852" s="1055" t="s">
        <v>0</v>
      </c>
      <c r="S852" s="1055" t="s">
        <v>0</v>
      </c>
      <c r="T852" s="1055" t="s">
        <v>98423</v>
      </c>
    </row>
    <row r="853" spans="4:20">
      <c r="D853" s="928"/>
      <c r="E853" s="928"/>
      <c r="F853" s="928"/>
      <c r="G853" s="928"/>
      <c r="H853" s="928"/>
      <c r="O853" s="1055">
        <v>8293</v>
      </c>
      <c r="P853" s="1056" t="s">
        <v>97744</v>
      </c>
      <c r="Q853" s="1055" t="s">
        <v>98521</v>
      </c>
      <c r="R853" s="1055" t="s">
        <v>2</v>
      </c>
      <c r="S853" s="1055" t="s">
        <v>2</v>
      </c>
      <c r="T853" s="1055" t="s">
        <v>98423</v>
      </c>
    </row>
    <row r="854" spans="4:20">
      <c r="D854" s="928"/>
      <c r="E854" s="928"/>
      <c r="F854" s="928"/>
      <c r="G854" s="928"/>
      <c r="H854" s="928"/>
      <c r="O854" s="1055">
        <v>8301</v>
      </c>
      <c r="P854" s="1056" t="s">
        <v>98522</v>
      </c>
      <c r="Q854" s="1055" t="s">
        <v>98523</v>
      </c>
      <c r="R854" s="1055" t="s">
        <v>0</v>
      </c>
      <c r="S854" s="1055" t="s">
        <v>0</v>
      </c>
      <c r="T854" s="1055" t="s">
        <v>98524</v>
      </c>
    </row>
    <row r="855" spans="4:20">
      <c r="D855" s="928"/>
      <c r="E855" s="928"/>
      <c r="F855" s="928"/>
      <c r="G855" s="928"/>
      <c r="H855" s="928"/>
      <c r="O855" s="1055">
        <v>8302</v>
      </c>
      <c r="P855" s="1056" t="s">
        <v>98522</v>
      </c>
      <c r="Q855" s="1055" t="s">
        <v>98525</v>
      </c>
      <c r="R855" s="1055" t="s">
        <v>1</v>
      </c>
      <c r="S855" s="1055" t="s">
        <v>1</v>
      </c>
      <c r="T855" s="1055" t="s">
        <v>98524</v>
      </c>
    </row>
    <row r="856" spans="4:20">
      <c r="D856" s="928"/>
      <c r="E856" s="928"/>
      <c r="F856" s="928"/>
      <c r="G856" s="928"/>
      <c r="H856" s="928"/>
      <c r="O856" s="1055">
        <v>8303</v>
      </c>
      <c r="P856" s="1056" t="s">
        <v>98522</v>
      </c>
      <c r="Q856" s="1055" t="s">
        <v>98526</v>
      </c>
      <c r="R856" s="1055" t="s">
        <v>1</v>
      </c>
      <c r="S856" s="1055" t="s">
        <v>1</v>
      </c>
      <c r="T856" s="1055" t="s">
        <v>98524</v>
      </c>
    </row>
    <row r="857" spans="4:20">
      <c r="D857" s="928"/>
      <c r="E857" s="928"/>
      <c r="F857" s="928"/>
      <c r="G857" s="928"/>
      <c r="H857" s="928"/>
      <c r="O857" s="1055">
        <v>8304</v>
      </c>
      <c r="P857" s="1056" t="s">
        <v>98522</v>
      </c>
      <c r="Q857" s="1055" t="s">
        <v>98527</v>
      </c>
      <c r="R857" s="1055" t="s">
        <v>1</v>
      </c>
      <c r="S857" s="1055" t="s">
        <v>1</v>
      </c>
      <c r="T857" s="1055" t="s">
        <v>98524</v>
      </c>
    </row>
    <row r="858" spans="4:20">
      <c r="D858" s="928"/>
      <c r="E858" s="928"/>
      <c r="F858" s="928"/>
      <c r="G858" s="928"/>
      <c r="H858" s="928"/>
      <c r="O858" s="1055">
        <v>8310</v>
      </c>
      <c r="P858" s="1056" t="s">
        <v>98522</v>
      </c>
      <c r="Q858" s="1055" t="s">
        <v>98528</v>
      </c>
      <c r="R858" s="1055" t="s">
        <v>1</v>
      </c>
      <c r="S858" s="1055" t="s">
        <v>1</v>
      </c>
      <c r="T858" s="1055" t="s">
        <v>98524</v>
      </c>
    </row>
    <row r="859" spans="4:20">
      <c r="D859" s="928"/>
      <c r="E859" s="928"/>
      <c r="F859" s="928"/>
      <c r="G859" s="928"/>
      <c r="H859" s="928"/>
      <c r="O859" s="1055">
        <v>8322</v>
      </c>
      <c r="P859" s="1056" t="s">
        <v>98522</v>
      </c>
      <c r="Q859" s="1055" t="s">
        <v>98529</v>
      </c>
      <c r="R859" s="1055" t="s">
        <v>1</v>
      </c>
      <c r="S859" s="1055" t="s">
        <v>0</v>
      </c>
      <c r="T859" s="1055" t="s">
        <v>98524</v>
      </c>
    </row>
    <row r="860" spans="4:20">
      <c r="D860" s="928"/>
      <c r="E860" s="928"/>
      <c r="F860" s="928"/>
      <c r="G860" s="928"/>
      <c r="H860" s="928"/>
      <c r="O860" s="1055">
        <v>8322</v>
      </c>
      <c r="P860" s="1056" t="s">
        <v>98522</v>
      </c>
      <c r="Q860" s="1055" t="s">
        <v>98530</v>
      </c>
      <c r="R860" s="1055" t="s">
        <v>0</v>
      </c>
      <c r="S860" s="1055" t="s">
        <v>0</v>
      </c>
      <c r="T860" s="1055" t="s">
        <v>98524</v>
      </c>
    </row>
    <row r="861" spans="4:20">
      <c r="D861" s="928"/>
      <c r="E861" s="928"/>
      <c r="F861" s="928"/>
      <c r="G861" s="928"/>
      <c r="H861" s="928"/>
      <c r="O861" s="1055">
        <v>8323</v>
      </c>
      <c r="P861" s="1056" t="s">
        <v>98522</v>
      </c>
      <c r="Q861" s="1055" t="s">
        <v>98531</v>
      </c>
      <c r="R861" s="1055" t="s">
        <v>1</v>
      </c>
      <c r="S861" s="1055" t="s">
        <v>1</v>
      </c>
      <c r="T861" s="1055" t="s">
        <v>98524</v>
      </c>
    </row>
    <row r="862" spans="4:20">
      <c r="D862" s="928"/>
      <c r="E862" s="928"/>
      <c r="F862" s="928"/>
      <c r="G862" s="928"/>
      <c r="H862" s="928"/>
      <c r="O862" s="1055">
        <v>8324</v>
      </c>
      <c r="P862" s="1056" t="s">
        <v>98522</v>
      </c>
      <c r="Q862" s="1055" t="s">
        <v>98532</v>
      </c>
      <c r="R862" s="1055" t="s">
        <v>1</v>
      </c>
      <c r="S862" s="1055" t="s">
        <v>1</v>
      </c>
      <c r="T862" s="1055" t="s">
        <v>98524</v>
      </c>
    </row>
    <row r="863" spans="4:20">
      <c r="D863" s="928"/>
      <c r="E863" s="928"/>
      <c r="F863" s="928"/>
      <c r="G863" s="928"/>
      <c r="H863" s="928"/>
      <c r="O863" s="1055">
        <v>8620</v>
      </c>
      <c r="P863" s="1056" t="s">
        <v>98533</v>
      </c>
      <c r="Q863" s="1055" t="s">
        <v>98534</v>
      </c>
      <c r="R863" s="1055" t="s">
        <v>1</v>
      </c>
      <c r="S863" s="1055" t="s">
        <v>1</v>
      </c>
      <c r="T863" s="1055" t="s">
        <v>98535</v>
      </c>
    </row>
    <row r="864" spans="4:20">
      <c r="D864" s="928"/>
      <c r="E864" s="928"/>
      <c r="F864" s="928"/>
      <c r="G864" s="928"/>
      <c r="H864" s="928"/>
      <c r="O864" s="1055">
        <v>8630</v>
      </c>
      <c r="P864" s="1056" t="s">
        <v>98533</v>
      </c>
      <c r="Q864" s="1055" t="s">
        <v>98536</v>
      </c>
      <c r="R864" s="1055" t="s">
        <v>1</v>
      </c>
      <c r="S864" s="1055" t="s">
        <v>1</v>
      </c>
      <c r="T864" s="1055" t="s">
        <v>98535</v>
      </c>
    </row>
    <row r="865" spans="8:20">
      <c r="H865" s="928"/>
      <c r="O865" s="1055">
        <v>8641</v>
      </c>
      <c r="P865" s="1056" t="s">
        <v>98533</v>
      </c>
      <c r="Q865" s="1055" t="s">
        <v>98537</v>
      </c>
      <c r="R865" s="1055" t="s">
        <v>2</v>
      </c>
      <c r="S865" s="1055" t="s">
        <v>2</v>
      </c>
      <c r="T865" s="1055" t="s">
        <v>98535</v>
      </c>
    </row>
    <row r="866" spans="8:20">
      <c r="H866" s="928"/>
      <c r="O866" s="1055">
        <v>8642</v>
      </c>
      <c r="P866" s="1056" t="s">
        <v>98533</v>
      </c>
      <c r="Q866" s="1055" t="s">
        <v>98538</v>
      </c>
      <c r="R866" s="1055" t="s">
        <v>1</v>
      </c>
      <c r="S866" s="1055" t="s">
        <v>1</v>
      </c>
      <c r="T866" s="1055" t="s">
        <v>98535</v>
      </c>
    </row>
    <row r="867" spans="8:20">
      <c r="H867" s="928"/>
      <c r="O867" s="1055">
        <v>8643</v>
      </c>
      <c r="P867" s="1056" t="s">
        <v>98533</v>
      </c>
      <c r="Q867" s="1055" t="s">
        <v>98539</v>
      </c>
      <c r="R867" s="1055" t="s">
        <v>2</v>
      </c>
      <c r="S867" s="1055" t="s">
        <v>2</v>
      </c>
      <c r="T867" s="1055" t="s">
        <v>98535</v>
      </c>
    </row>
    <row r="868" spans="8:20">
      <c r="H868" s="928"/>
      <c r="O868" s="1055">
        <v>8644</v>
      </c>
      <c r="P868" s="1056" t="s">
        <v>98533</v>
      </c>
      <c r="Q868" s="1055" t="s">
        <v>98540</v>
      </c>
      <c r="R868" s="1055" t="s">
        <v>2</v>
      </c>
      <c r="S868" s="1055" t="s">
        <v>2</v>
      </c>
      <c r="T868" s="1055" t="s">
        <v>98535</v>
      </c>
    </row>
    <row r="869" spans="8:20">
      <c r="H869" s="928"/>
      <c r="O869" s="1055">
        <v>8650</v>
      </c>
      <c r="P869" s="1056" t="s">
        <v>98533</v>
      </c>
      <c r="Q869" s="1055" t="s">
        <v>98541</v>
      </c>
      <c r="R869" s="1055" t="s">
        <v>1</v>
      </c>
      <c r="S869" s="1055" t="s">
        <v>1</v>
      </c>
      <c r="T869" s="1055" t="s">
        <v>98535</v>
      </c>
    </row>
    <row r="870" spans="8:20">
      <c r="H870" s="928"/>
      <c r="O870" s="1055">
        <v>8660</v>
      </c>
      <c r="P870" s="1056" t="s">
        <v>98533</v>
      </c>
      <c r="Q870" s="1055" t="s">
        <v>98542</v>
      </c>
      <c r="R870" s="1055" t="s">
        <v>1</v>
      </c>
      <c r="S870" s="1055" t="s">
        <v>1</v>
      </c>
      <c r="T870" s="1055" t="s">
        <v>98535</v>
      </c>
    </row>
    <row r="871" spans="8:20">
      <c r="H871" s="928"/>
      <c r="O871" s="1055">
        <v>8661</v>
      </c>
      <c r="P871" s="1056" t="s">
        <v>98533</v>
      </c>
      <c r="Q871" s="1055" t="s">
        <v>98543</v>
      </c>
      <c r="R871" s="1055" t="s">
        <v>2</v>
      </c>
      <c r="S871" s="1055" t="s">
        <v>2</v>
      </c>
      <c r="T871" s="1055" t="s">
        <v>98535</v>
      </c>
    </row>
    <row r="872" spans="8:20">
      <c r="H872" s="928"/>
      <c r="O872" s="1055">
        <v>8671</v>
      </c>
      <c r="P872" s="1056" t="s">
        <v>98533</v>
      </c>
      <c r="Q872" s="1055" t="s">
        <v>98544</v>
      </c>
      <c r="R872" s="1055" t="s">
        <v>2</v>
      </c>
      <c r="S872" s="1055" t="s">
        <v>2</v>
      </c>
      <c r="T872" s="1055" t="s">
        <v>98545</v>
      </c>
    </row>
    <row r="873" spans="8:20">
      <c r="H873" s="928"/>
      <c r="O873" s="1055">
        <v>8672</v>
      </c>
      <c r="P873" s="1056" t="s">
        <v>98533</v>
      </c>
      <c r="Q873" s="1055" t="s">
        <v>98546</v>
      </c>
      <c r="R873" s="1055" t="s">
        <v>1</v>
      </c>
      <c r="S873" s="1055" t="s">
        <v>1</v>
      </c>
      <c r="T873" s="1055" t="s">
        <v>98545</v>
      </c>
    </row>
    <row r="874" spans="8:20">
      <c r="H874" s="928"/>
      <c r="O874" s="1055">
        <v>8673</v>
      </c>
      <c r="P874" s="1056" t="s">
        <v>98533</v>
      </c>
      <c r="Q874" s="1055" t="s">
        <v>98547</v>
      </c>
      <c r="R874" s="1055" t="s">
        <v>1</v>
      </c>
      <c r="S874" s="1055" t="s">
        <v>1</v>
      </c>
      <c r="T874" s="1055" t="s">
        <v>98305</v>
      </c>
    </row>
    <row r="875" spans="8:20">
      <c r="H875" s="928"/>
      <c r="O875" s="1055">
        <v>8910</v>
      </c>
      <c r="P875" s="1056" t="s">
        <v>97744</v>
      </c>
      <c r="Q875" s="1055" t="s">
        <v>98548</v>
      </c>
      <c r="R875" s="1055" t="s">
        <v>0</v>
      </c>
      <c r="S875" s="1055" t="s">
        <v>0</v>
      </c>
      <c r="T875" s="1055" t="s">
        <v>97749</v>
      </c>
    </row>
    <row r="876" spans="8:20">
      <c r="H876" s="928"/>
      <c r="O876" s="1055">
        <v>8911</v>
      </c>
      <c r="P876" s="1056" t="s">
        <v>97744</v>
      </c>
      <c r="Q876" s="1055" t="s">
        <v>98549</v>
      </c>
      <c r="R876" s="1055" t="s">
        <v>0</v>
      </c>
      <c r="S876" s="1055" t="s">
        <v>0</v>
      </c>
      <c r="T876" s="1055" t="s">
        <v>97749</v>
      </c>
    </row>
    <row r="877" spans="8:20">
      <c r="H877" s="928"/>
      <c r="O877" s="1055">
        <v>8912</v>
      </c>
      <c r="P877" s="1056" t="s">
        <v>97744</v>
      </c>
      <c r="Q877" s="1055" t="s">
        <v>98550</v>
      </c>
      <c r="R877" s="1055" t="s">
        <v>0</v>
      </c>
      <c r="S877" s="1055" t="s">
        <v>0</v>
      </c>
      <c r="T877" s="1055" t="s">
        <v>97749</v>
      </c>
    </row>
    <row r="878" spans="8:20">
      <c r="H878" s="928"/>
      <c r="O878" s="1055">
        <v>8913</v>
      </c>
      <c r="P878" s="1056" t="s">
        <v>97744</v>
      </c>
      <c r="Q878" s="1055" t="s">
        <v>98551</v>
      </c>
      <c r="R878" s="1055" t="s">
        <v>1</v>
      </c>
      <c r="S878" s="1055" t="s">
        <v>1</v>
      </c>
      <c r="T878" s="1055" t="s">
        <v>97749</v>
      </c>
    </row>
    <row r="879" spans="8:20">
      <c r="H879" s="928"/>
      <c r="O879" s="1055">
        <v>8914</v>
      </c>
      <c r="P879" s="1056" t="s">
        <v>97744</v>
      </c>
      <c r="Q879" s="1055" t="s">
        <v>98552</v>
      </c>
      <c r="R879" s="1055" t="s">
        <v>1</v>
      </c>
      <c r="S879" s="1055" t="s">
        <v>1</v>
      </c>
      <c r="T879" s="1055" t="s">
        <v>97749</v>
      </c>
    </row>
    <row r="880" spans="8:20">
      <c r="H880" s="928"/>
      <c r="O880" s="1055">
        <v>8915</v>
      </c>
      <c r="P880" s="1056" t="s">
        <v>97744</v>
      </c>
      <c r="Q880" s="1055" t="s">
        <v>98553</v>
      </c>
      <c r="R880" s="1055" t="s">
        <v>0</v>
      </c>
      <c r="S880" s="1055" t="s">
        <v>0</v>
      </c>
      <c r="T880" s="1055" t="s">
        <v>97749</v>
      </c>
    </row>
    <row r="881" spans="8:20">
      <c r="H881" s="928"/>
      <c r="O881" s="1055">
        <v>8916</v>
      </c>
      <c r="P881" s="1056" t="s">
        <v>97744</v>
      </c>
      <c r="Q881" s="1055" t="s">
        <v>98554</v>
      </c>
      <c r="R881" s="1055" t="s">
        <v>0</v>
      </c>
      <c r="S881" s="1055" t="s">
        <v>0</v>
      </c>
      <c r="T881" s="1055" t="s">
        <v>97749</v>
      </c>
    </row>
    <row r="882" spans="8:20">
      <c r="H882" s="928"/>
      <c r="O882" s="1055">
        <v>8917</v>
      </c>
      <c r="P882" s="1056" t="s">
        <v>97744</v>
      </c>
      <c r="Q882" s="1055" t="s">
        <v>98555</v>
      </c>
      <c r="R882" s="1055" t="s">
        <v>0</v>
      </c>
      <c r="S882" s="1055" t="s">
        <v>0</v>
      </c>
      <c r="T882" s="1055" t="s">
        <v>97749</v>
      </c>
    </row>
    <row r="883" spans="8:20">
      <c r="H883" s="928"/>
      <c r="O883" s="1055">
        <v>8918</v>
      </c>
      <c r="P883" s="1056" t="s">
        <v>97744</v>
      </c>
      <c r="Q883" s="1055" t="s">
        <v>98556</v>
      </c>
      <c r="R883" s="1055" t="s">
        <v>0</v>
      </c>
      <c r="S883" s="1055" t="s">
        <v>0</v>
      </c>
      <c r="T883" s="1055" t="s">
        <v>97749</v>
      </c>
    </row>
    <row r="884" spans="8:20">
      <c r="H884" s="928"/>
      <c r="O884" s="1055">
        <v>8940</v>
      </c>
      <c r="P884" s="1056" t="s">
        <v>98557</v>
      </c>
      <c r="Q884" s="1055" t="s">
        <v>98558</v>
      </c>
      <c r="R884" s="1055" t="s">
        <v>1</v>
      </c>
      <c r="S884" s="1055" t="s">
        <v>1</v>
      </c>
      <c r="T884" s="1055" t="s">
        <v>98464</v>
      </c>
    </row>
    <row r="885" spans="8:20">
      <c r="H885" s="928"/>
      <c r="O885" s="1055">
        <v>8941</v>
      </c>
      <c r="P885" s="1056" t="s">
        <v>98557</v>
      </c>
      <c r="Q885" s="1055" t="s">
        <v>98559</v>
      </c>
      <c r="R885" s="1055" t="s">
        <v>1</v>
      </c>
      <c r="S885" s="1055" t="s">
        <v>1</v>
      </c>
      <c r="T885" s="1055" t="s">
        <v>98464</v>
      </c>
    </row>
    <row r="886" spans="8:20">
      <c r="H886" s="928"/>
      <c r="O886" s="1055">
        <v>8942</v>
      </c>
      <c r="P886" s="1056" t="s">
        <v>98557</v>
      </c>
      <c r="Q886" s="1055" t="s">
        <v>98560</v>
      </c>
      <c r="R886" s="1055" t="s">
        <v>1</v>
      </c>
      <c r="S886" s="1055" t="s">
        <v>1</v>
      </c>
      <c r="T886" s="1055" t="s">
        <v>98464</v>
      </c>
    </row>
    <row r="887" spans="8:20">
      <c r="H887" s="928"/>
      <c r="O887" s="1055">
        <v>8943</v>
      </c>
      <c r="P887" s="1056" t="s">
        <v>98557</v>
      </c>
      <c r="Q887" s="1055" t="s">
        <v>98561</v>
      </c>
      <c r="R887" s="1055" t="s">
        <v>1</v>
      </c>
      <c r="S887" s="1055" t="s">
        <v>1</v>
      </c>
      <c r="T887" s="1055" t="s">
        <v>98464</v>
      </c>
    </row>
    <row r="888" spans="8:20">
      <c r="H888" s="928"/>
      <c r="O888" s="1055">
        <v>8944</v>
      </c>
      <c r="P888" s="1056" t="s">
        <v>98557</v>
      </c>
      <c r="Q888" s="1055" t="s">
        <v>98562</v>
      </c>
      <c r="R888" s="1055" t="s">
        <v>1</v>
      </c>
      <c r="S888" s="1055" t="s">
        <v>1</v>
      </c>
      <c r="T888" s="1055" t="s">
        <v>98464</v>
      </c>
    </row>
    <row r="889" spans="8:20">
      <c r="H889" s="928"/>
      <c r="O889" s="1055">
        <v>8945</v>
      </c>
      <c r="P889" s="1056" t="s">
        <v>98557</v>
      </c>
      <c r="Q889" s="1055" t="s">
        <v>98563</v>
      </c>
      <c r="R889" s="1055" t="s">
        <v>1</v>
      </c>
      <c r="S889" s="1055" t="s">
        <v>1</v>
      </c>
      <c r="T889" s="1055" t="s">
        <v>98464</v>
      </c>
    </row>
    <row r="890" spans="8:20">
      <c r="H890" s="928"/>
      <c r="O890" s="1055">
        <v>8946</v>
      </c>
      <c r="P890" s="1056" t="s">
        <v>98557</v>
      </c>
      <c r="Q890" s="1055" t="s">
        <v>98564</v>
      </c>
      <c r="R890" s="1055" t="s">
        <v>1</v>
      </c>
      <c r="S890" s="1055" t="s">
        <v>1</v>
      </c>
      <c r="T890" s="1055" t="s">
        <v>98464</v>
      </c>
    </row>
    <row r="891" spans="8:20">
      <c r="H891" s="928"/>
      <c r="O891" s="1055">
        <v>8947</v>
      </c>
      <c r="P891" s="1056" t="s">
        <v>98557</v>
      </c>
      <c r="Q891" s="1055" t="s">
        <v>98565</v>
      </c>
      <c r="R891" s="1055" t="s">
        <v>1</v>
      </c>
      <c r="S891" s="1055" t="s">
        <v>1</v>
      </c>
      <c r="T891" s="1055" t="s">
        <v>98464</v>
      </c>
    </row>
    <row r="892" spans="8:20">
      <c r="H892" s="928"/>
      <c r="O892" s="1055">
        <v>8948</v>
      </c>
      <c r="P892" s="1056" t="s">
        <v>98557</v>
      </c>
      <c r="Q892" s="1055" t="s">
        <v>98566</v>
      </c>
      <c r="R892" s="1055" t="s">
        <v>1</v>
      </c>
      <c r="S892" s="1055" t="s">
        <v>1</v>
      </c>
      <c r="T892" s="1055" t="s">
        <v>98464</v>
      </c>
    </row>
    <row r="893" spans="8:20">
      <c r="H893" s="928"/>
      <c r="O893" s="1055">
        <v>8949</v>
      </c>
      <c r="P893" s="1056" t="s">
        <v>98557</v>
      </c>
      <c r="Q893" s="1055" t="s">
        <v>98567</v>
      </c>
      <c r="R893" s="1055" t="s">
        <v>1</v>
      </c>
      <c r="S893" s="1055" t="s">
        <v>1</v>
      </c>
      <c r="T893" s="1055" t="s">
        <v>98464</v>
      </c>
    </row>
    <row r="894" spans="8:20">
      <c r="H894" s="928"/>
      <c r="O894" s="1055">
        <v>8950</v>
      </c>
      <c r="P894" s="1056" t="s">
        <v>98557</v>
      </c>
      <c r="Q894" s="1055" t="s">
        <v>98568</v>
      </c>
      <c r="R894" s="1055" t="s">
        <v>2</v>
      </c>
      <c r="S894" s="1055" t="s">
        <v>2</v>
      </c>
      <c r="T894" s="1055" t="s">
        <v>98464</v>
      </c>
    </row>
    <row r="895" spans="8:20">
      <c r="H895" s="928"/>
    </row>
    <row r="1048576" spans="34:34" ht="15.75">
      <c r="AH1048576" s="992"/>
    </row>
  </sheetData>
  <sheetProtection password="D926" sheet="1" objects="1" scenarios="1"/>
  <mergeCells count="5">
    <mergeCell ref="C2:C4"/>
    <mergeCell ref="W61:W66"/>
    <mergeCell ref="W67:W72"/>
    <mergeCell ref="W73:W78"/>
    <mergeCell ref="W79:W84"/>
  </mergeCells>
  <conditionalFormatting sqref="D18 D21 D27 D30 D33 D36 D12:H12 D15:H15 D24:H24">
    <cfRule type="cellIs" dxfId="18" priority="19" operator="equal">
      <formula>"Yes"</formula>
    </cfRule>
  </conditionalFormatting>
  <conditionalFormatting sqref="D39">
    <cfRule type="cellIs" dxfId="17" priority="14" operator="lessThan">
      <formula>2</formula>
    </cfRule>
    <cfRule type="cellIs" dxfId="16" priority="15" operator="between">
      <formula>2.99</formula>
      <formula>2</formula>
    </cfRule>
    <cfRule type="cellIs" dxfId="15" priority="16" operator="between">
      <formula>3.99</formula>
      <formula>3</formula>
    </cfRule>
    <cfRule type="cellIs" dxfId="14" priority="17" operator="between">
      <formula>4.99</formula>
      <formula>4</formula>
    </cfRule>
    <cfRule type="cellIs" dxfId="13" priority="18" operator="greaterThanOrEqual">
      <formula>5</formula>
    </cfRule>
  </conditionalFormatting>
  <conditionalFormatting sqref="E18 E21 E27 E30 E33 E36">
    <cfRule type="cellIs" dxfId="12" priority="13" operator="equal">
      <formula>"Yes"</formula>
    </cfRule>
  </conditionalFormatting>
  <conditionalFormatting sqref="F18 F21 F27 F30 F33 F36">
    <cfRule type="cellIs" dxfId="11" priority="12" operator="equal">
      <formula>"Yes"</formula>
    </cfRule>
  </conditionalFormatting>
  <conditionalFormatting sqref="G18 G21 G27 G30 G33 G36">
    <cfRule type="cellIs" dxfId="10" priority="11" operator="equal">
      <formula>"Yes"</formula>
    </cfRule>
  </conditionalFormatting>
  <conditionalFormatting sqref="H18 H21 H27 H30 H33 H36">
    <cfRule type="cellIs" dxfId="9" priority="10" operator="equal">
      <formula>"Yes"</formula>
    </cfRule>
  </conditionalFormatting>
  <conditionalFormatting sqref="B12">
    <cfRule type="iconSet" priority="9">
      <iconSet iconSet="3Symbols">
        <cfvo type="percent" val="0"/>
        <cfvo type="num" val="0"/>
        <cfvo type="num" val="1"/>
      </iconSet>
    </cfRule>
  </conditionalFormatting>
  <conditionalFormatting sqref="B15">
    <cfRule type="iconSet" priority="8">
      <iconSet iconSet="3Symbols">
        <cfvo type="percent" val="0"/>
        <cfvo type="num" val="0"/>
        <cfvo type="num" val="1"/>
      </iconSet>
    </cfRule>
  </conditionalFormatting>
  <conditionalFormatting sqref="B18">
    <cfRule type="iconSet" priority="7">
      <iconSet iconSet="3Symbols">
        <cfvo type="percent" val="0"/>
        <cfvo type="num" val="0"/>
        <cfvo type="num" val="1"/>
      </iconSet>
    </cfRule>
  </conditionalFormatting>
  <conditionalFormatting sqref="B21">
    <cfRule type="iconSet" priority="6">
      <iconSet iconSet="3Symbols">
        <cfvo type="percent" val="0"/>
        <cfvo type="num" val="0"/>
        <cfvo type="num" val="1"/>
      </iconSet>
    </cfRule>
  </conditionalFormatting>
  <conditionalFormatting sqref="B24">
    <cfRule type="iconSet" priority="5">
      <iconSet iconSet="3Symbols">
        <cfvo type="percent" val="0"/>
        <cfvo type="num" val="0"/>
        <cfvo type="num" val="1"/>
      </iconSet>
    </cfRule>
  </conditionalFormatting>
  <conditionalFormatting sqref="B27">
    <cfRule type="iconSet" priority="4">
      <iconSet iconSet="3Symbols">
        <cfvo type="percent" val="0"/>
        <cfvo type="num" val="0"/>
        <cfvo type="num" val="1"/>
      </iconSet>
    </cfRule>
  </conditionalFormatting>
  <conditionalFormatting sqref="B30">
    <cfRule type="iconSet" priority="3">
      <iconSet iconSet="3Symbols">
        <cfvo type="percent" val="0"/>
        <cfvo type="num" val="0"/>
        <cfvo type="num" val="1"/>
      </iconSet>
    </cfRule>
  </conditionalFormatting>
  <conditionalFormatting sqref="B33">
    <cfRule type="iconSet" priority="2">
      <iconSet iconSet="3Symbols">
        <cfvo type="percent" val="0"/>
        <cfvo type="num" val="0"/>
        <cfvo type="num" val="1"/>
      </iconSet>
    </cfRule>
  </conditionalFormatting>
  <conditionalFormatting sqref="B36">
    <cfRule type="iconSet" priority="1">
      <iconSet iconSet="3Symbols">
        <cfvo type="percent" val="0"/>
        <cfvo type="num" val="0"/>
        <cfvo type="num" val="1"/>
      </iconSet>
    </cfRule>
  </conditionalFormatting>
  <dataValidations count="1">
    <dataValidation type="list" allowBlank="1" showInputMessage="1" showErrorMessage="1" sqref="D33:H33 D36:H36 D30:H30 D27:H27 D24:H24 D21:H21 D18:H18 D15:H15 D12:H12" xr:uid="{00000000-0002-0000-0200-000000000000}">
      <formula1>Yes</formula1>
    </dataValidation>
  </dataValidations>
  <pageMargins left="0.7" right="0.7" top="0.75" bottom="0.75" header="0.3" footer="0.3"/>
  <pageSetup orientation="portrait" horizontalDpi="90" verticalDpi="9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N49"/>
  <sheetViews>
    <sheetView showGridLines="0" topLeftCell="B36" zoomScale="80" zoomScaleNormal="80" workbookViewId="0">
      <selection activeCell="E28" sqref="E28"/>
    </sheetView>
  </sheetViews>
  <sheetFormatPr defaultRowHeight="15" outlineLevelRow="1" outlineLevelCol="1"/>
  <cols>
    <col min="1" max="1" width="22.42578125" style="169" hidden="1" customWidth="1" outlineLevel="1"/>
    <col min="2" max="2" width="1.85546875" style="169" customWidth="1" collapsed="1"/>
    <col min="3" max="3" width="48" style="169" customWidth="1"/>
    <col min="4" max="4" width="21" style="169" customWidth="1"/>
    <col min="5" max="5" width="21.28515625" style="169" customWidth="1"/>
    <col min="6" max="6" width="19.140625" style="169" customWidth="1"/>
    <col min="7" max="7" width="19.5703125" style="169" customWidth="1"/>
    <col min="8" max="14" width="17.7109375" style="169" customWidth="1"/>
    <col min="15" max="16384" width="9.140625" style="169"/>
  </cols>
  <sheetData>
    <row r="1" spans="3:14" ht="24" thickBot="1">
      <c r="C1" s="167" t="s">
        <v>34</v>
      </c>
      <c r="D1" s="168">
        <f>'Input Sheet'!$J$15</f>
        <v>0</v>
      </c>
    </row>
    <row r="2" spans="3:14" ht="24" thickBot="1">
      <c r="C2" s="167" t="s">
        <v>98636</v>
      </c>
      <c r="D2" s="170">
        <f>'Input Sheet'!$B$18</f>
        <v>7031</v>
      </c>
      <c r="G2" s="171" t="s">
        <v>97712</v>
      </c>
      <c r="H2" s="169" t="s">
        <v>98637</v>
      </c>
    </row>
    <row r="3" spans="3:14" ht="18.75" customHeight="1">
      <c r="C3" s="172" t="s">
        <v>98638</v>
      </c>
      <c r="D3" s="173" t="str">
        <f>VLOOKUP(D2,'Opta Algorithm'!$A:$M,13,FALSE)</f>
        <v>Realty</v>
      </c>
      <c r="G3" s="174" t="s">
        <v>98639</v>
      </c>
      <c r="H3" s="169" t="s">
        <v>98640</v>
      </c>
    </row>
    <row r="4" spans="3:14" ht="18.75">
      <c r="C4" s="172" t="s">
        <v>98641</v>
      </c>
      <c r="D4" s="173" t="e">
        <f>VLOOKUP(D1,'Opta Algorithm'!$O$2:$R$14,3,FALSE)</f>
        <v>#N/A</v>
      </c>
      <c r="G4" s="174" t="s">
        <v>98642</v>
      </c>
      <c r="H4" s="169" t="s">
        <v>98643</v>
      </c>
    </row>
    <row r="5" spans="3:14" ht="18.75" outlineLevel="1">
      <c r="C5" s="172" t="s">
        <v>98644</v>
      </c>
      <c r="D5" s="173" t="e">
        <f>D3&amp;D4</f>
        <v>#N/A</v>
      </c>
      <c r="G5" s="175"/>
    </row>
    <row r="6" spans="3:14" ht="19.5" thickBot="1">
      <c r="C6" s="176"/>
      <c r="D6" s="176"/>
      <c r="G6" s="174" t="s">
        <v>98626</v>
      </c>
      <c r="H6" s="169" t="s">
        <v>98645</v>
      </c>
    </row>
    <row r="7" spans="3:14" ht="24" thickBot="1">
      <c r="C7" s="167" t="s">
        <v>98570</v>
      </c>
      <c r="D7" s="177" t="e">
        <f>IF('Input Sheet'!B23&gt;0,'Input Sheet'!B23,'Property Risk Grading '!D39*200)</f>
        <v>#N/A</v>
      </c>
      <c r="G7" s="174" t="s">
        <v>98627</v>
      </c>
      <c r="H7" s="169" t="s">
        <v>38</v>
      </c>
    </row>
    <row r="8" spans="3:14" ht="24" thickBot="1">
      <c r="C8" s="167" t="s">
        <v>98646</v>
      </c>
      <c r="D8" s="178" t="e">
        <f>INDEX('Opta Algorithm'!$U$1:$W$3,3,MATCH($D$4,'Opta Algorithm'!$U$1:$W$1,0))</f>
        <v>#N/A</v>
      </c>
    </row>
    <row r="9" spans="3:14" ht="24" thickBot="1">
      <c r="C9" s="167" t="s">
        <v>98571</v>
      </c>
      <c r="D9" s="179" t="e">
        <f>INDEX($A$38:$N$49,MATCH($D$5,$A$38:$A$49,0),MATCH($D$8,$A$38:$N$38,0))</f>
        <v>#N/A</v>
      </c>
      <c r="E9" s="169" t="e">
        <f>VLOOKUP($D$9,G2:H7,2,FALSE)</f>
        <v>#N/A</v>
      </c>
    </row>
    <row r="10" spans="3:14" ht="24" thickBot="1">
      <c r="C10" s="167" t="s">
        <v>98572</v>
      </c>
      <c r="D10" s="180" t="e">
        <f>INDEX($A$15:$N$28,MATCH($D$5,$A$15:$A$28,0),MATCH($D$8,$A$15:$N$15,0))</f>
        <v>#N/A</v>
      </c>
    </row>
    <row r="11" spans="3:14" ht="24" thickBot="1">
      <c r="C11" s="167" t="s">
        <v>98647</v>
      </c>
      <c r="D11" s="181" t="e">
        <f>INDEX($D$30:$N$34,MATCH($D$4,D30:D34,0),MATCH($D$8,$D$30:$N$30,0))</f>
        <v>#N/A</v>
      </c>
    </row>
    <row r="13" spans="3:14" ht="18.75">
      <c r="E13" s="182" t="s">
        <v>98648</v>
      </c>
      <c r="N13" s="183" t="s">
        <v>98649</v>
      </c>
    </row>
    <row r="14" spans="3:14" ht="28.5" customHeight="1"/>
    <row r="15" spans="3:14" ht="27" thickBot="1">
      <c r="D15" s="184" t="s">
        <v>98650</v>
      </c>
      <c r="E15" s="185">
        <v>10</v>
      </c>
      <c r="F15" s="185">
        <v>9</v>
      </c>
      <c r="G15" s="185">
        <v>8</v>
      </c>
      <c r="H15" s="185">
        <v>7</v>
      </c>
      <c r="I15" s="185">
        <v>6</v>
      </c>
      <c r="J15" s="185">
        <v>5</v>
      </c>
      <c r="K15" s="185">
        <v>4</v>
      </c>
      <c r="L15" s="185">
        <v>3</v>
      </c>
      <c r="M15" s="185">
        <v>2</v>
      </c>
      <c r="N15" s="185">
        <v>1</v>
      </c>
    </row>
    <row r="16" spans="3:14" s="186" customFormat="1" ht="15.75" outlineLevel="1" thickBot="1">
      <c r="D16" s="187" t="s">
        <v>98651</v>
      </c>
      <c r="E16" s="188" t="e">
        <f>INDEX('Opta Algorithm'!$X$6:$AA$16,MATCH(E$15,'Opta Algorithm'!$X$6:$X$16,0),MATCH($D$4,'Opta Algorithm'!$X$6:$AA$6,0))</f>
        <v>#N/A</v>
      </c>
      <c r="F16" s="188" t="e">
        <f>INDEX('Opta Algorithm'!$X$6:$AA$16,MATCH(F$15,'Opta Algorithm'!$X$6:$X$16,0),MATCH($D$4,'Opta Algorithm'!$X$6:$AA$6,0))</f>
        <v>#N/A</v>
      </c>
      <c r="G16" s="188" t="e">
        <f>INDEX('Opta Algorithm'!$X$6:$AA$16,MATCH(G$15,'Opta Algorithm'!$X$6:$X$16,0),MATCH($D$4,'Opta Algorithm'!$X$6:$AA$6,0))</f>
        <v>#N/A</v>
      </c>
      <c r="H16" s="188" t="e">
        <f>INDEX('Opta Algorithm'!$X$6:$AA$16,MATCH(H$15,'Opta Algorithm'!$X$6:$X$16,0),MATCH($D$4,'Opta Algorithm'!$X$6:$AA$6,0))</f>
        <v>#N/A</v>
      </c>
      <c r="I16" s="188" t="e">
        <f>INDEX('Opta Algorithm'!$X$6:$AA$16,MATCH(I$15,'Opta Algorithm'!$X$6:$X$16,0),MATCH($D$4,'Opta Algorithm'!$X$6:$AA$6,0))</f>
        <v>#N/A</v>
      </c>
      <c r="J16" s="188" t="e">
        <f>INDEX('Opta Algorithm'!$X$6:$AA$16,MATCH(J$15,'Opta Algorithm'!$X$6:$X$16,0),MATCH($D$4,'Opta Algorithm'!$X$6:$AA$6,0))</f>
        <v>#N/A</v>
      </c>
      <c r="K16" s="188" t="e">
        <f>INDEX('Opta Algorithm'!$X$6:$AA$16,MATCH(K$15,'Opta Algorithm'!$X$6:$X$16,0),MATCH($D$4,'Opta Algorithm'!$X$6:$AA$6,0))</f>
        <v>#N/A</v>
      </c>
      <c r="L16" s="188" t="e">
        <f>INDEX('Opta Algorithm'!$X$6:$AA$16,MATCH(L$15,'Opta Algorithm'!$X$6:$X$16,0),MATCH($D$4,'Opta Algorithm'!$X$6:$AA$6,0))</f>
        <v>#N/A</v>
      </c>
      <c r="M16" s="188" t="e">
        <f>INDEX('Opta Algorithm'!$X$6:$AA$16,MATCH(M$15,'Opta Algorithm'!$X$6:$X$16,0),MATCH($D$4,'Opta Algorithm'!$X$6:$AA$6,0))</f>
        <v>#N/A</v>
      </c>
      <c r="N16" s="188" t="e">
        <f>INDEX('Opta Algorithm'!$X$6:$AA$16,MATCH(N$15,'Opta Algorithm'!$X$6:$X$16,0),MATCH($D$4,'Opta Algorithm'!$X$6:$AA$6,0))</f>
        <v>#N/A</v>
      </c>
    </row>
    <row r="17" spans="1:14" ht="27" thickBot="1">
      <c r="C17" s="189" t="s">
        <v>172</v>
      </c>
      <c r="D17" s="190"/>
      <c r="E17" s="191"/>
      <c r="F17" s="191"/>
      <c r="G17" s="191"/>
      <c r="H17" s="191"/>
      <c r="I17" s="191"/>
      <c r="J17" s="191"/>
      <c r="K17" s="191"/>
      <c r="L17" s="191"/>
      <c r="M17" s="191"/>
      <c r="N17" s="191"/>
    </row>
    <row r="18" spans="1:14" ht="23.25">
      <c r="A18" s="169" t="str">
        <f>$C$18&amp;D18</f>
        <v>RealtyOntario</v>
      </c>
      <c r="C18" s="192" t="s">
        <v>98602</v>
      </c>
      <c r="D18" s="192" t="s">
        <v>31</v>
      </c>
      <c r="E18" s="193">
        <v>0.1</v>
      </c>
      <c r="F18" s="193">
        <v>0.1</v>
      </c>
      <c r="G18" s="193">
        <v>0</v>
      </c>
      <c r="H18" s="193">
        <v>0</v>
      </c>
      <c r="I18" s="193">
        <v>0</v>
      </c>
      <c r="J18" s="193">
        <v>0</v>
      </c>
      <c r="K18" s="193">
        <v>0</v>
      </c>
      <c r="L18" s="193">
        <v>0</v>
      </c>
      <c r="M18" s="193">
        <v>0</v>
      </c>
      <c r="N18" s="193">
        <v>0</v>
      </c>
    </row>
    <row r="19" spans="1:14" ht="23.25">
      <c r="A19" s="169" t="str">
        <f t="shared" ref="A19:A20" si="0">$C$18&amp;D19</f>
        <v>RealtyQuebec</v>
      </c>
      <c r="C19" s="192"/>
      <c r="D19" s="194" t="s">
        <v>35</v>
      </c>
      <c r="E19" s="195">
        <v>0.2</v>
      </c>
      <c r="F19" s="195">
        <v>0.15</v>
      </c>
      <c r="G19" s="195">
        <v>0.1</v>
      </c>
      <c r="H19" s="195">
        <v>0.1</v>
      </c>
      <c r="I19" s="195">
        <v>0.05</v>
      </c>
      <c r="J19" s="195">
        <v>0.05</v>
      </c>
      <c r="K19" s="195">
        <v>0</v>
      </c>
      <c r="L19" s="195">
        <v>0</v>
      </c>
      <c r="M19" s="195">
        <v>0</v>
      </c>
      <c r="N19" s="195">
        <v>0</v>
      </c>
    </row>
    <row r="20" spans="1:14" ht="23.25">
      <c r="A20" s="169" t="str">
        <f t="shared" si="0"/>
        <v>RealtyOther</v>
      </c>
      <c r="C20" s="192"/>
      <c r="D20" s="196" t="s">
        <v>98605</v>
      </c>
      <c r="E20" s="197">
        <v>0.15</v>
      </c>
      <c r="F20" s="197">
        <v>0.1</v>
      </c>
      <c r="G20" s="197">
        <v>0.1</v>
      </c>
      <c r="H20" s="197">
        <v>0.05</v>
      </c>
      <c r="I20" s="197">
        <v>0.05</v>
      </c>
      <c r="J20" s="197">
        <v>0</v>
      </c>
      <c r="K20" s="197">
        <v>0</v>
      </c>
      <c r="L20" s="197">
        <v>0</v>
      </c>
      <c r="M20" s="197">
        <v>0</v>
      </c>
      <c r="N20" s="197">
        <v>0</v>
      </c>
    </row>
    <row r="21" spans="1:14" ht="23.25">
      <c r="A21" s="169" t="str">
        <f>C21&amp;D21</f>
        <v/>
      </c>
      <c r="C21" s="196"/>
      <c r="D21" s="196"/>
      <c r="E21" s="198"/>
      <c r="F21" s="198"/>
      <c r="G21" s="198"/>
      <c r="H21" s="198"/>
      <c r="I21" s="198"/>
      <c r="J21" s="198"/>
      <c r="K21" s="198"/>
      <c r="L21" s="198"/>
      <c r="M21" s="198"/>
      <c r="N21" s="198"/>
    </row>
    <row r="22" spans="1:14" ht="23.25">
      <c r="A22" s="169" t="str">
        <f>$C$22&amp;D22</f>
        <v>HospitalityOntario</v>
      </c>
      <c r="C22" s="199" t="s">
        <v>97753</v>
      </c>
      <c r="D22" s="194" t="s">
        <v>31</v>
      </c>
      <c r="E22" s="195">
        <v>0.25</v>
      </c>
      <c r="F22" s="195">
        <v>0.2</v>
      </c>
      <c r="G22" s="195">
        <v>0.2</v>
      </c>
      <c r="H22" s="195">
        <v>0.15</v>
      </c>
      <c r="I22" s="195">
        <v>0.1</v>
      </c>
      <c r="J22" s="195">
        <v>0.05</v>
      </c>
      <c r="K22" s="195">
        <v>0</v>
      </c>
      <c r="L22" s="195">
        <v>0</v>
      </c>
      <c r="M22" s="195">
        <v>0</v>
      </c>
      <c r="N22" s="195">
        <v>0</v>
      </c>
    </row>
    <row r="23" spans="1:14" ht="23.25">
      <c r="A23" s="169" t="str">
        <f t="shared" ref="A23:A25" si="1">$C$22&amp;D23</f>
        <v>HospitalityQuebec</v>
      </c>
      <c r="C23" s="192"/>
      <c r="D23" s="192" t="s">
        <v>35</v>
      </c>
      <c r="E23" s="193">
        <v>0.35</v>
      </c>
      <c r="F23" s="193">
        <v>0.3</v>
      </c>
      <c r="G23" s="193">
        <v>0.25</v>
      </c>
      <c r="H23" s="193">
        <v>0.2</v>
      </c>
      <c r="I23" s="193">
        <v>0.1</v>
      </c>
      <c r="J23" s="193">
        <v>0.05</v>
      </c>
      <c r="K23" s="193">
        <v>0</v>
      </c>
      <c r="L23" s="193">
        <v>0</v>
      </c>
      <c r="M23" s="193">
        <v>0</v>
      </c>
      <c r="N23" s="193">
        <v>0</v>
      </c>
    </row>
    <row r="24" spans="1:14" ht="23.25">
      <c r="A24" s="169" t="str">
        <f t="shared" si="1"/>
        <v>HospitalityOther</v>
      </c>
      <c r="C24" s="192"/>
      <c r="D24" s="194" t="s">
        <v>98605</v>
      </c>
      <c r="E24" s="195">
        <v>0.25</v>
      </c>
      <c r="F24" s="195">
        <v>0.2</v>
      </c>
      <c r="G24" s="195">
        <v>0.2</v>
      </c>
      <c r="H24" s="195">
        <v>0.15</v>
      </c>
      <c r="I24" s="195">
        <v>0.1</v>
      </c>
      <c r="J24" s="195">
        <v>0.05</v>
      </c>
      <c r="K24" s="195">
        <v>0</v>
      </c>
      <c r="L24" s="195">
        <v>0</v>
      </c>
      <c r="M24" s="195">
        <v>0</v>
      </c>
      <c r="N24" s="195">
        <v>0</v>
      </c>
    </row>
    <row r="25" spans="1:14" ht="23.25">
      <c r="A25" s="169" t="str">
        <f t="shared" si="1"/>
        <v>Hospitality</v>
      </c>
      <c r="C25" s="196"/>
      <c r="D25" s="196"/>
      <c r="E25" s="197"/>
      <c r="F25" s="197"/>
      <c r="G25" s="197"/>
      <c r="H25" s="197"/>
      <c r="I25" s="197"/>
      <c r="J25" s="197"/>
      <c r="K25" s="197"/>
      <c r="L25" s="197"/>
      <c r="M25" s="197"/>
      <c r="N25" s="197"/>
    </row>
    <row r="26" spans="1:14" ht="23.25">
      <c r="A26" s="169" t="str">
        <f>$C$26&amp;D26</f>
        <v>OtherOntario</v>
      </c>
      <c r="C26" s="200" t="s">
        <v>98605</v>
      </c>
      <c r="D26" s="196" t="s">
        <v>31</v>
      </c>
      <c r="E26" s="201" t="s">
        <v>97712</v>
      </c>
      <c r="F26" s="201" t="s">
        <v>97712</v>
      </c>
      <c r="G26" s="197">
        <v>0.1</v>
      </c>
      <c r="H26" s="197">
        <v>0.05</v>
      </c>
      <c r="I26" s="197">
        <v>0</v>
      </c>
      <c r="J26" s="197">
        <v>0</v>
      </c>
      <c r="K26" s="197">
        <v>0</v>
      </c>
      <c r="L26" s="197">
        <v>0</v>
      </c>
      <c r="M26" s="197">
        <v>0</v>
      </c>
      <c r="N26" s="197">
        <v>0</v>
      </c>
    </row>
    <row r="27" spans="1:14" ht="23.25">
      <c r="A27" s="169" t="str">
        <f t="shared" ref="A27:A28" si="2">$C$26&amp;D27</f>
        <v>OtherQuebec</v>
      </c>
      <c r="C27" s="200"/>
      <c r="D27" s="200" t="s">
        <v>35</v>
      </c>
      <c r="E27" s="202" t="s">
        <v>97712</v>
      </c>
      <c r="F27" s="202" t="s">
        <v>97712</v>
      </c>
      <c r="G27" s="193">
        <v>0</v>
      </c>
      <c r="H27" s="193">
        <v>0</v>
      </c>
      <c r="I27" s="193">
        <v>0</v>
      </c>
      <c r="J27" s="193">
        <v>0</v>
      </c>
      <c r="K27" s="193">
        <v>0</v>
      </c>
      <c r="L27" s="193">
        <v>0</v>
      </c>
      <c r="M27" s="193">
        <v>0</v>
      </c>
      <c r="N27" s="193">
        <v>0</v>
      </c>
    </row>
    <row r="28" spans="1:14" ht="23.25">
      <c r="A28" s="169" t="str">
        <f t="shared" si="2"/>
        <v>OtherOther</v>
      </c>
      <c r="C28" s="200"/>
      <c r="D28" s="194" t="s">
        <v>98605</v>
      </c>
      <c r="E28" s="195">
        <v>0.1</v>
      </c>
      <c r="F28" s="195">
        <v>0.1</v>
      </c>
      <c r="G28" s="195">
        <v>0.1</v>
      </c>
      <c r="H28" s="195">
        <v>0</v>
      </c>
      <c r="I28" s="195">
        <v>0</v>
      </c>
      <c r="J28" s="195">
        <v>0</v>
      </c>
      <c r="K28" s="195">
        <v>0</v>
      </c>
      <c r="L28" s="195">
        <v>0</v>
      </c>
      <c r="M28" s="195">
        <v>0</v>
      </c>
      <c r="N28" s="195">
        <v>0</v>
      </c>
    </row>
    <row r="29" spans="1:14" ht="24" thickBot="1">
      <c r="A29" s="169" t="str">
        <f t="shared" ref="A29:A46" si="3">C29&amp;D29</f>
        <v/>
      </c>
      <c r="C29" s="200"/>
      <c r="D29" s="200"/>
      <c r="E29" s="203"/>
      <c r="F29" s="203"/>
      <c r="G29" s="203"/>
      <c r="H29" s="203"/>
      <c r="I29" s="203"/>
      <c r="J29" s="203"/>
      <c r="K29" s="203"/>
      <c r="L29" s="203"/>
      <c r="M29" s="203"/>
      <c r="N29" s="203"/>
    </row>
    <row r="30" spans="1:14" ht="27" thickBot="1">
      <c r="A30" s="169" t="str">
        <f t="shared" si="3"/>
        <v xml:space="preserve">Base Water Deductible </v>
      </c>
      <c r="C30" s="204" t="s">
        <v>98615</v>
      </c>
      <c r="D30" s="205"/>
      <c r="E30" s="185">
        <v>10</v>
      </c>
      <c r="F30" s="185">
        <v>9</v>
      </c>
      <c r="G30" s="185">
        <v>8</v>
      </c>
      <c r="H30" s="185">
        <v>7</v>
      </c>
      <c r="I30" s="185">
        <v>6</v>
      </c>
      <c r="J30" s="185">
        <v>5</v>
      </c>
      <c r="K30" s="185">
        <v>4</v>
      </c>
      <c r="L30" s="185">
        <v>3</v>
      </c>
      <c r="M30" s="185">
        <v>2</v>
      </c>
      <c r="N30" s="185">
        <v>1</v>
      </c>
    </row>
    <row r="31" spans="1:14" ht="23.25">
      <c r="A31" s="169" t="str">
        <f t="shared" si="3"/>
        <v/>
      </c>
      <c r="C31" s="200"/>
      <c r="D31" s="200"/>
      <c r="E31" s="203"/>
      <c r="F31" s="203"/>
      <c r="G31" s="203"/>
      <c r="H31" s="203"/>
      <c r="I31" s="203"/>
      <c r="J31" s="203"/>
      <c r="K31" s="203"/>
      <c r="L31" s="203"/>
      <c r="M31" s="203"/>
      <c r="N31" s="203"/>
    </row>
    <row r="32" spans="1:14" ht="23.25">
      <c r="A32" s="169" t="str">
        <f t="shared" si="3"/>
        <v>Ontario</v>
      </c>
      <c r="C32" s="199"/>
      <c r="D32" s="194" t="s">
        <v>31</v>
      </c>
      <c r="E32" s="206" t="s">
        <v>98617</v>
      </c>
      <c r="F32" s="206" t="s">
        <v>98617</v>
      </c>
      <c r="G32" s="207">
        <v>10000</v>
      </c>
      <c r="H32" s="207">
        <v>5000</v>
      </c>
      <c r="I32" s="207">
        <v>5000</v>
      </c>
      <c r="J32" s="207">
        <v>2500</v>
      </c>
      <c r="K32" s="207">
        <v>2500</v>
      </c>
      <c r="L32" s="207">
        <v>2500</v>
      </c>
      <c r="M32" s="207">
        <v>2500</v>
      </c>
      <c r="N32" s="207">
        <v>2500</v>
      </c>
    </row>
    <row r="33" spans="1:14" ht="23.25">
      <c r="A33" s="169" t="str">
        <f t="shared" si="3"/>
        <v>Quebec</v>
      </c>
      <c r="C33" s="192"/>
      <c r="D33" s="192" t="s">
        <v>35</v>
      </c>
      <c r="E33" s="203" t="s">
        <v>98617</v>
      </c>
      <c r="F33" s="203" t="s">
        <v>98617</v>
      </c>
      <c r="G33" s="208">
        <v>10000</v>
      </c>
      <c r="H33" s="208">
        <v>5000</v>
      </c>
      <c r="I33" s="208">
        <v>5000</v>
      </c>
      <c r="J33" s="208">
        <v>5000</v>
      </c>
      <c r="K33" s="208">
        <v>5000</v>
      </c>
      <c r="L33" s="208">
        <v>5000</v>
      </c>
      <c r="M33" s="208">
        <v>5000</v>
      </c>
      <c r="N33" s="208">
        <v>5000</v>
      </c>
    </row>
    <row r="34" spans="1:14" ht="23.25">
      <c r="A34" s="169" t="str">
        <f t="shared" si="3"/>
        <v>Other</v>
      </c>
      <c r="C34" s="196"/>
      <c r="D34" s="194" t="s">
        <v>98605</v>
      </c>
      <c r="E34" s="206" t="s">
        <v>98617</v>
      </c>
      <c r="F34" s="206" t="s">
        <v>98617</v>
      </c>
      <c r="G34" s="207">
        <v>10000</v>
      </c>
      <c r="H34" s="207">
        <v>5000</v>
      </c>
      <c r="I34" s="207">
        <v>5000</v>
      </c>
      <c r="J34" s="207">
        <v>2500</v>
      </c>
      <c r="K34" s="207">
        <v>2500</v>
      </c>
      <c r="L34" s="207">
        <v>2500</v>
      </c>
      <c r="M34" s="207">
        <v>2500</v>
      </c>
      <c r="N34" s="207">
        <v>2500</v>
      </c>
    </row>
    <row r="35" spans="1:14">
      <c r="A35" s="169" t="str">
        <f t="shared" si="3"/>
        <v/>
      </c>
      <c r="C35" s="176"/>
      <c r="D35" s="176"/>
      <c r="E35" s="176"/>
      <c r="F35" s="176"/>
      <c r="G35" s="176"/>
      <c r="H35" s="176"/>
      <c r="I35" s="176"/>
      <c r="J35" s="176"/>
      <c r="K35" s="176"/>
      <c r="L35" s="176"/>
      <c r="M35" s="176"/>
      <c r="N35" s="176"/>
    </row>
    <row r="36" spans="1:14">
      <c r="A36" s="169" t="str">
        <f t="shared" si="3"/>
        <v/>
      </c>
      <c r="C36" s="176"/>
      <c r="D36" s="176"/>
      <c r="E36" s="176"/>
      <c r="F36" s="176"/>
      <c r="G36" s="176"/>
      <c r="H36" s="176"/>
      <c r="I36" s="176"/>
      <c r="J36" s="176"/>
      <c r="K36" s="176"/>
      <c r="L36" s="176"/>
      <c r="M36" s="176"/>
      <c r="N36" s="176"/>
    </row>
    <row r="37" spans="1:14" ht="15.75" thickBot="1">
      <c r="A37" s="169" t="str">
        <f t="shared" si="3"/>
        <v/>
      </c>
      <c r="C37" s="176"/>
      <c r="D37" s="176"/>
      <c r="E37" s="176"/>
      <c r="F37" s="176"/>
      <c r="G37" s="176"/>
      <c r="H37" s="176"/>
      <c r="I37" s="176"/>
      <c r="J37" s="176"/>
      <c r="K37" s="176"/>
      <c r="L37" s="176"/>
      <c r="M37" s="176"/>
      <c r="N37" s="176"/>
    </row>
    <row r="38" spans="1:14" ht="27" thickBot="1">
      <c r="A38" s="169" t="str">
        <f t="shared" si="3"/>
        <v>Acceptability</v>
      </c>
      <c r="C38" s="189" t="s">
        <v>98621</v>
      </c>
      <c r="D38" s="190"/>
      <c r="E38" s="185">
        <v>10</v>
      </c>
      <c r="F38" s="185">
        <v>9</v>
      </c>
      <c r="G38" s="185">
        <v>8</v>
      </c>
      <c r="H38" s="185">
        <v>7</v>
      </c>
      <c r="I38" s="185">
        <v>6</v>
      </c>
      <c r="J38" s="185">
        <v>5</v>
      </c>
      <c r="K38" s="185">
        <v>4</v>
      </c>
      <c r="L38" s="185">
        <v>3</v>
      </c>
      <c r="M38" s="185">
        <v>2</v>
      </c>
      <c r="N38" s="185">
        <v>1</v>
      </c>
    </row>
    <row r="39" spans="1:14" ht="23.25">
      <c r="A39" s="169" t="str">
        <f>$C$39&amp;D39</f>
        <v>RealtyOntario</v>
      </c>
      <c r="C39" s="192" t="s">
        <v>98602</v>
      </c>
      <c r="D39" s="192" t="s">
        <v>31</v>
      </c>
      <c r="E39" s="195" t="s">
        <v>98639</v>
      </c>
      <c r="F39" s="193" t="s">
        <v>98642</v>
      </c>
      <c r="G39" s="193" t="s">
        <v>98626</v>
      </c>
      <c r="H39" s="197" t="s">
        <v>98626</v>
      </c>
      <c r="I39" s="197" t="s">
        <v>98627</v>
      </c>
      <c r="J39" s="197" t="s">
        <v>98627</v>
      </c>
      <c r="K39" s="197" t="s">
        <v>98627</v>
      </c>
      <c r="L39" s="197" t="s">
        <v>98627</v>
      </c>
      <c r="M39" s="197" t="s">
        <v>98627</v>
      </c>
      <c r="N39" s="197" t="s">
        <v>98627</v>
      </c>
    </row>
    <row r="40" spans="1:14" ht="23.25">
      <c r="A40" s="169" t="str">
        <f t="shared" ref="A40:A41" si="4">$C$39&amp;D40</f>
        <v>RealtyQuebec</v>
      </c>
      <c r="C40" s="192"/>
      <c r="D40" s="194" t="s">
        <v>35</v>
      </c>
      <c r="E40" s="195" t="s">
        <v>98639</v>
      </c>
      <c r="F40" s="195" t="s">
        <v>98639</v>
      </c>
      <c r="G40" s="195" t="s">
        <v>98626</v>
      </c>
      <c r="H40" s="197" t="s">
        <v>98626</v>
      </c>
      <c r="I40" s="195" t="s">
        <v>98627</v>
      </c>
      <c r="J40" s="195" t="s">
        <v>98627</v>
      </c>
      <c r="K40" s="195" t="s">
        <v>98627</v>
      </c>
      <c r="L40" s="195" t="s">
        <v>98627</v>
      </c>
      <c r="M40" s="195" t="s">
        <v>98627</v>
      </c>
      <c r="N40" s="195" t="s">
        <v>98627</v>
      </c>
    </row>
    <row r="41" spans="1:14" ht="23.25">
      <c r="A41" s="169" t="str">
        <f t="shared" si="4"/>
        <v>RealtyOther</v>
      </c>
      <c r="C41" s="192"/>
      <c r="D41" s="196" t="s">
        <v>98605</v>
      </c>
      <c r="E41" s="195" t="s">
        <v>98639</v>
      </c>
      <c r="F41" s="195" t="s">
        <v>98642</v>
      </c>
      <c r="G41" s="197" t="s">
        <v>98626</v>
      </c>
      <c r="H41" s="197" t="s">
        <v>98626</v>
      </c>
      <c r="I41" s="195" t="s">
        <v>98627</v>
      </c>
      <c r="J41" s="195" t="s">
        <v>98627</v>
      </c>
      <c r="K41" s="195" t="s">
        <v>98627</v>
      </c>
      <c r="L41" s="195" t="s">
        <v>98627</v>
      </c>
      <c r="M41" s="195" t="s">
        <v>98627</v>
      </c>
      <c r="N41" s="195" t="s">
        <v>98627</v>
      </c>
    </row>
    <row r="42" spans="1:14" ht="23.25">
      <c r="A42" s="169" t="str">
        <f t="shared" si="3"/>
        <v/>
      </c>
      <c r="C42" s="196"/>
      <c r="D42" s="196"/>
      <c r="E42" s="198"/>
      <c r="F42" s="198"/>
      <c r="G42" s="198"/>
      <c r="H42" s="198"/>
      <c r="I42" s="195"/>
      <c r="J42" s="195"/>
      <c r="K42" s="195"/>
      <c r="L42" s="195"/>
      <c r="M42" s="195"/>
      <c r="N42" s="195"/>
    </row>
    <row r="43" spans="1:14" ht="23.25">
      <c r="A43" s="169" t="str">
        <f>$C$43&amp;D43</f>
        <v>HospitalityOntario</v>
      </c>
      <c r="C43" s="199" t="s">
        <v>97753</v>
      </c>
      <c r="D43" s="194" t="s">
        <v>31</v>
      </c>
      <c r="E43" s="195" t="s">
        <v>98639</v>
      </c>
      <c r="F43" s="195" t="s">
        <v>98639</v>
      </c>
      <c r="G43" s="197" t="s">
        <v>98626</v>
      </c>
      <c r="H43" s="197" t="s">
        <v>98626</v>
      </c>
      <c r="I43" s="195" t="s">
        <v>98627</v>
      </c>
      <c r="J43" s="195" t="s">
        <v>98627</v>
      </c>
      <c r="K43" s="195" t="s">
        <v>98627</v>
      </c>
      <c r="L43" s="195" t="s">
        <v>98627</v>
      </c>
      <c r="M43" s="195" t="s">
        <v>98627</v>
      </c>
      <c r="N43" s="195" t="s">
        <v>98627</v>
      </c>
    </row>
    <row r="44" spans="1:14" ht="23.25">
      <c r="A44" s="169" t="str">
        <f t="shared" ref="A44:A45" si="5">$C$43&amp;D44</f>
        <v>HospitalityQuebec</v>
      </c>
      <c r="C44" s="192"/>
      <c r="D44" s="192" t="s">
        <v>35</v>
      </c>
      <c r="E44" s="195" t="s">
        <v>98639</v>
      </c>
      <c r="F44" s="195" t="s">
        <v>98639</v>
      </c>
      <c r="G44" s="195" t="s">
        <v>98639</v>
      </c>
      <c r="H44" s="197" t="s">
        <v>98626</v>
      </c>
      <c r="I44" s="195" t="s">
        <v>98627</v>
      </c>
      <c r="J44" s="195" t="s">
        <v>98627</v>
      </c>
      <c r="K44" s="195" t="s">
        <v>98627</v>
      </c>
      <c r="L44" s="195" t="s">
        <v>98627</v>
      </c>
      <c r="M44" s="195" t="s">
        <v>98627</v>
      </c>
      <c r="N44" s="195" t="s">
        <v>98627</v>
      </c>
    </row>
    <row r="45" spans="1:14" ht="23.25">
      <c r="A45" s="169" t="str">
        <f t="shared" si="5"/>
        <v>HospitalityOther</v>
      </c>
      <c r="C45" s="192"/>
      <c r="D45" s="194" t="s">
        <v>98605</v>
      </c>
      <c r="E45" s="195" t="s">
        <v>98639</v>
      </c>
      <c r="F45" s="195" t="s">
        <v>98639</v>
      </c>
      <c r="G45" s="197" t="s">
        <v>98626</v>
      </c>
      <c r="H45" s="197" t="s">
        <v>98626</v>
      </c>
      <c r="I45" s="195" t="s">
        <v>98627</v>
      </c>
      <c r="J45" s="195" t="s">
        <v>98627</v>
      </c>
      <c r="K45" s="195" t="s">
        <v>98627</v>
      </c>
      <c r="L45" s="195" t="s">
        <v>98627</v>
      </c>
      <c r="M45" s="195" t="s">
        <v>98627</v>
      </c>
      <c r="N45" s="195" t="s">
        <v>98627</v>
      </c>
    </row>
    <row r="46" spans="1:14" ht="23.25">
      <c r="A46" s="169" t="str">
        <f t="shared" si="3"/>
        <v/>
      </c>
      <c r="C46" s="196"/>
      <c r="D46" s="196"/>
      <c r="E46" s="195"/>
      <c r="F46" s="197"/>
      <c r="G46" s="197"/>
      <c r="H46" s="197"/>
      <c r="I46" s="195"/>
      <c r="J46" s="195"/>
      <c r="K46" s="195"/>
      <c r="L46" s="195"/>
      <c r="M46" s="195"/>
      <c r="N46" s="195"/>
    </row>
    <row r="47" spans="1:14" ht="23.25">
      <c r="A47" s="169" t="str">
        <f>$C$47&amp;D47</f>
        <v>OtherOntario</v>
      </c>
      <c r="C47" s="200" t="s">
        <v>98605</v>
      </c>
      <c r="D47" s="196" t="s">
        <v>31</v>
      </c>
      <c r="E47" s="195" t="s">
        <v>97712</v>
      </c>
      <c r="F47" s="195" t="s">
        <v>97712</v>
      </c>
      <c r="G47" s="197" t="s">
        <v>98626</v>
      </c>
      <c r="H47" s="197" t="s">
        <v>98626</v>
      </c>
      <c r="I47" s="195" t="s">
        <v>98627</v>
      </c>
      <c r="J47" s="195" t="s">
        <v>98627</v>
      </c>
      <c r="K47" s="195" t="s">
        <v>98627</v>
      </c>
      <c r="L47" s="195" t="s">
        <v>98627</v>
      </c>
      <c r="M47" s="195" t="s">
        <v>98627</v>
      </c>
      <c r="N47" s="195" t="s">
        <v>98627</v>
      </c>
    </row>
    <row r="48" spans="1:14" ht="23.25">
      <c r="A48" s="169" t="str">
        <f t="shared" ref="A48:A49" si="6">$C$47&amp;D48</f>
        <v>OtherQuebec</v>
      </c>
      <c r="C48" s="200"/>
      <c r="D48" s="200" t="s">
        <v>35</v>
      </c>
      <c r="E48" s="195" t="s">
        <v>97712</v>
      </c>
      <c r="F48" s="195" t="s">
        <v>97712</v>
      </c>
      <c r="G48" s="195" t="s">
        <v>98639</v>
      </c>
      <c r="H48" s="197" t="s">
        <v>98626</v>
      </c>
      <c r="I48" s="195" t="s">
        <v>98627</v>
      </c>
      <c r="J48" s="195" t="s">
        <v>98627</v>
      </c>
      <c r="K48" s="195" t="s">
        <v>98627</v>
      </c>
      <c r="L48" s="195" t="s">
        <v>98627</v>
      </c>
      <c r="M48" s="195" t="s">
        <v>98627</v>
      </c>
      <c r="N48" s="195" t="s">
        <v>98627</v>
      </c>
    </row>
    <row r="49" spans="1:14" ht="23.25">
      <c r="A49" s="169" t="str">
        <f t="shared" si="6"/>
        <v>OtherOther</v>
      </c>
      <c r="C49" s="200"/>
      <c r="D49" s="194" t="s">
        <v>98605</v>
      </c>
      <c r="E49" s="195" t="s">
        <v>98639</v>
      </c>
      <c r="F49" s="195" t="s">
        <v>98639</v>
      </c>
      <c r="G49" s="195" t="s">
        <v>98626</v>
      </c>
      <c r="H49" s="197" t="s">
        <v>98626</v>
      </c>
      <c r="I49" s="195" t="s">
        <v>98627</v>
      </c>
      <c r="J49" s="195" t="s">
        <v>98627</v>
      </c>
      <c r="K49" s="195" t="s">
        <v>98627</v>
      </c>
      <c r="L49" s="195" t="s">
        <v>98627</v>
      </c>
      <c r="M49" s="195" t="s">
        <v>98627</v>
      </c>
      <c r="N49" s="195" t="s">
        <v>98627</v>
      </c>
    </row>
  </sheetData>
  <sheetProtection password="D926" sheet="1" objects="1" scenarios="1"/>
  <conditionalFormatting sqref="E15:N15">
    <cfRule type="colorScale" priority="7">
      <colorScale>
        <cfvo type="min"/>
        <cfvo type="percentile" val="50"/>
        <cfvo type="max"/>
        <color rgb="FF63BE7B"/>
        <color rgb="FFFFEB84"/>
        <color rgb="FFF8696B"/>
      </colorScale>
    </cfRule>
  </conditionalFormatting>
  <conditionalFormatting sqref="E30:N30">
    <cfRule type="colorScale" priority="6">
      <colorScale>
        <cfvo type="min"/>
        <cfvo type="percentile" val="50"/>
        <cfvo type="max"/>
        <color rgb="FF63BE7B"/>
        <color rgb="FFFFEB84"/>
        <color rgb="FFF8696B"/>
      </colorScale>
    </cfRule>
  </conditionalFormatting>
  <conditionalFormatting sqref="E38:N38">
    <cfRule type="colorScale" priority="5">
      <colorScale>
        <cfvo type="min"/>
        <cfvo type="percentile" val="50"/>
        <cfvo type="max"/>
        <color rgb="FF63BE7B"/>
        <color rgb="FFFFEB84"/>
        <color rgb="FFF8696B"/>
      </colorScale>
    </cfRule>
  </conditionalFormatting>
  <conditionalFormatting sqref="D9">
    <cfRule type="containsText" dxfId="8" priority="4" operator="containsText" text="Decline">
      <formula>NOT(ISERROR(SEARCH("Decline",D9)))</formula>
    </cfRule>
  </conditionalFormatting>
  <conditionalFormatting sqref="E18:H49">
    <cfRule type="containsText" dxfId="7" priority="3" operator="containsText" text="Director">
      <formula>NOT(ISERROR(SEARCH("Director",E18)))</formula>
    </cfRule>
  </conditionalFormatting>
  <conditionalFormatting sqref="E26:G49 G2:G4 G6:G7">
    <cfRule type="containsText" dxfId="6" priority="2" operator="containsText" text="Decline">
      <formula>NOT(ISERROR(SEARCH("Decline",E2)))</formula>
    </cfRule>
  </conditionalFormatting>
  <conditionalFormatting sqref="G2:G4 G6:G7">
    <cfRule type="containsText" dxfId="5" priority="1" operator="containsText" text="R to TL">
      <formula>NOT(ISERROR(SEARCH("R to TL",G2)))</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AO838"/>
  <sheetViews>
    <sheetView showGridLines="0" workbookViewId="0">
      <selection activeCell="C8" sqref="C8"/>
    </sheetView>
  </sheetViews>
  <sheetFormatPr defaultColWidth="9.140625" defaultRowHeight="12.75" outlineLevelRow="1" outlineLevelCol="1"/>
  <cols>
    <col min="1" max="1" width="1.85546875" style="230" customWidth="1"/>
    <col min="2" max="2" width="17.28515625" style="230" customWidth="1"/>
    <col min="3" max="3" width="18" style="230" customWidth="1"/>
    <col min="4" max="4" width="17.140625" style="230" customWidth="1"/>
    <col min="5" max="5" width="17.42578125" style="230" hidden="1" customWidth="1"/>
    <col min="6" max="6" width="45.140625" style="230" hidden="1" customWidth="1"/>
    <col min="7" max="7" width="10.5703125" style="230" hidden="1" customWidth="1"/>
    <col min="8" max="8" width="9.140625" style="230" hidden="1" customWidth="1"/>
    <col min="9" max="9" width="10.85546875" style="230" customWidth="1"/>
    <col min="10" max="13" width="9.140625" style="230" hidden="1" customWidth="1"/>
    <col min="14" max="14" width="32" style="230" hidden="1" customWidth="1"/>
    <col min="15" max="16" width="31.5703125" style="230" hidden="1" customWidth="1"/>
    <col min="17" max="17" width="11.5703125" style="230" hidden="1" customWidth="1"/>
    <col min="18" max="19" width="9.140625" style="230" hidden="1" customWidth="1"/>
    <col min="20" max="20" width="45.140625" style="230" hidden="1" customWidth="1"/>
    <col min="21" max="21" width="9.140625" style="230" hidden="1" customWidth="1"/>
    <col min="22" max="22" width="38" style="230" hidden="1" customWidth="1"/>
    <col min="23" max="23" width="31.5703125" style="230" hidden="1" customWidth="1"/>
    <col min="24" max="24" width="16.42578125" style="230" hidden="1" customWidth="1"/>
    <col min="25" max="25" width="15.7109375" style="230" hidden="1" customWidth="1"/>
    <col min="26" max="26" width="15.140625" style="230" hidden="1" customWidth="1"/>
    <col min="27" max="27" width="15.7109375" style="230" hidden="1" customWidth="1"/>
    <col min="28" max="28" width="15.7109375" style="230" customWidth="1"/>
    <col min="29" max="29" width="13.42578125" style="230" customWidth="1"/>
    <col min="30" max="30" width="15.42578125" style="230" customWidth="1"/>
    <col min="31" max="31" width="13.28515625" style="230" customWidth="1"/>
    <col min="32" max="32" width="12.7109375" style="230" customWidth="1"/>
    <col min="33" max="33" width="13.42578125" style="230" customWidth="1"/>
    <col min="34" max="34" width="13.28515625" style="230" hidden="1" customWidth="1" outlineLevel="1"/>
    <col min="35" max="36" width="12.140625" style="230" hidden="1" customWidth="1" outlineLevel="1"/>
    <col min="37" max="37" width="12.7109375" style="230" customWidth="1" collapsed="1"/>
    <col min="38" max="38" width="12.42578125" style="230" customWidth="1"/>
    <col min="39" max="39" width="13.7109375" style="230" customWidth="1"/>
    <col min="40" max="40" width="9.85546875" style="230" customWidth="1"/>
    <col min="41" max="41" width="9.140625" style="230" hidden="1" customWidth="1"/>
    <col min="42" max="16384" width="9.140625" style="230"/>
  </cols>
  <sheetData>
    <row r="1" spans="2:41" ht="15">
      <c r="C1" s="231"/>
      <c r="D1" s="231"/>
      <c r="E1" s="231"/>
      <c r="F1" s="231"/>
    </row>
    <row r="2" spans="2:41" ht="19.5" thickBot="1">
      <c r="B2" s="232" t="s">
        <v>98717</v>
      </c>
      <c r="C2" s="231"/>
      <c r="D2" s="231"/>
      <c r="E2" s="231"/>
      <c r="F2" s="231"/>
    </row>
    <row r="3" spans="2:41" ht="15.75" thickBot="1">
      <c r="B3" s="233" t="s">
        <v>193</v>
      </c>
      <c r="C3" s="234"/>
      <c r="D3" s="231"/>
      <c r="E3" s="231"/>
      <c r="F3" s="231"/>
    </row>
    <row r="4" spans="2:41" ht="15">
      <c r="C4" s="231"/>
      <c r="D4" s="231"/>
      <c r="E4" s="231"/>
      <c r="F4" s="231"/>
      <c r="G4" s="231"/>
    </row>
    <row r="5" spans="2:41" ht="15.75" thickBot="1">
      <c r="B5" s="233" t="s">
        <v>34</v>
      </c>
      <c r="C5" s="1097">
        <f>'Input Sheet'!$J$15</f>
        <v>0</v>
      </c>
      <c r="D5" s="235" t="e">
        <f>VLOOKUP(C5,#REF!,2,FALSE)</f>
        <v>#REF!</v>
      </c>
      <c r="E5" s="231"/>
      <c r="F5" s="231"/>
      <c r="G5" s="235"/>
    </row>
    <row r="6" spans="2:41" ht="33.75" thickBot="1">
      <c r="B6" s="233" t="s">
        <v>174</v>
      </c>
      <c r="C6" s="1097" t="str">
        <f>'Input Sheet'!$B$30</f>
        <v>Frame</v>
      </c>
      <c r="D6" s="236">
        <f>VLOOKUP(C6,O7:P12,2,FALSE)</f>
        <v>2</v>
      </c>
      <c r="E6" s="237"/>
      <c r="F6" s="237"/>
      <c r="G6" s="237"/>
      <c r="H6" s="237"/>
      <c r="I6" s="237"/>
      <c r="J6" s="237"/>
      <c r="K6" s="237"/>
      <c r="L6" s="238"/>
      <c r="N6" s="230" t="s">
        <v>6</v>
      </c>
      <c r="O6" s="230" t="s">
        <v>7</v>
      </c>
      <c r="Q6" s="230" t="s">
        <v>8</v>
      </c>
      <c r="V6" s="239" t="s">
        <v>97702</v>
      </c>
      <c r="W6" s="239" t="s">
        <v>7</v>
      </c>
      <c r="X6" s="240" t="s">
        <v>97703</v>
      </c>
      <c r="Y6" s="240" t="s">
        <v>97704</v>
      </c>
      <c r="Z6" s="241" t="s">
        <v>97705</v>
      </c>
      <c r="AA6" s="242"/>
      <c r="AB6" s="243"/>
    </row>
    <row r="7" spans="2:41" ht="30">
      <c r="B7" s="233" t="s">
        <v>175</v>
      </c>
      <c r="C7" s="1097">
        <v>5</v>
      </c>
      <c r="D7" s="236" t="str">
        <f>VLOOKUP(C7,Q7:R14,2,FALSE)</f>
        <v>4-5</v>
      </c>
      <c r="E7" s="244" t="str">
        <f>VLOOKUP(C7,S7:T14,2,FALSE)</f>
        <v>5-7</v>
      </c>
      <c r="F7" s="237"/>
      <c r="G7" s="237"/>
      <c r="H7" s="237"/>
      <c r="I7" s="237"/>
      <c r="J7" s="237"/>
      <c r="K7" s="237"/>
      <c r="L7" s="238"/>
      <c r="N7" s="230" t="s">
        <v>12</v>
      </c>
      <c r="O7" s="230" t="s">
        <v>13</v>
      </c>
      <c r="P7" s="230">
        <v>5</v>
      </c>
      <c r="Q7" s="230">
        <v>1</v>
      </c>
      <c r="R7" s="230" t="s">
        <v>14</v>
      </c>
      <c r="S7" s="230">
        <v>1</v>
      </c>
      <c r="T7" s="245" t="s">
        <v>97706</v>
      </c>
      <c r="V7" s="1611" t="s">
        <v>0</v>
      </c>
      <c r="W7" s="246" t="s">
        <v>13</v>
      </c>
      <c r="X7" s="247">
        <v>4000000</v>
      </c>
      <c r="Y7" s="247">
        <v>4000000</v>
      </c>
      <c r="Z7" s="248">
        <v>1500000</v>
      </c>
      <c r="AC7" s="249" t="s">
        <v>98718</v>
      </c>
      <c r="AD7" s="249" t="s">
        <v>98719</v>
      </c>
    </row>
    <row r="8" spans="2:41" ht="51.75">
      <c r="B8" s="233" t="s">
        <v>97707</v>
      </c>
      <c r="C8" s="1098">
        <f>'Input Sheet'!$B$18</f>
        <v>7031</v>
      </c>
      <c r="D8" s="1096" t="str">
        <f>VLOOKUP(C8,N17:P838,3,FALSE)</f>
        <v>Boarding, Rooming Houses including Fraternity or Sorority Houses</v>
      </c>
      <c r="E8" s="244" t="str">
        <f>VLOOKUP($C$8,$N$17:$Q$838,4,FALSE)</f>
        <v>D</v>
      </c>
      <c r="F8" s="244" t="str">
        <f>VLOOKUP($C$8,$N$17:$S$838,6,FALSE)</f>
        <v>REALTY</v>
      </c>
      <c r="G8" s="237" t="str">
        <f>LEFT(D8,9)</f>
        <v>Boarding,</v>
      </c>
      <c r="H8" s="237" t="str">
        <f>LEFT(D8,6)</f>
        <v>Boardi</v>
      </c>
      <c r="I8" s="237"/>
      <c r="J8" s="237"/>
      <c r="K8" s="237"/>
      <c r="L8" s="238"/>
      <c r="N8" s="230" t="s">
        <v>18</v>
      </c>
      <c r="O8" s="230" t="s">
        <v>19</v>
      </c>
      <c r="P8" s="230">
        <v>4</v>
      </c>
      <c r="Q8" s="230">
        <v>2</v>
      </c>
      <c r="R8" s="230" t="s">
        <v>14</v>
      </c>
      <c r="S8" s="230">
        <v>2</v>
      </c>
      <c r="T8" s="245" t="s">
        <v>97706</v>
      </c>
      <c r="V8" s="1612"/>
      <c r="W8" s="250" t="s">
        <v>19</v>
      </c>
      <c r="X8" s="248">
        <v>4000000</v>
      </c>
      <c r="Y8" s="248">
        <v>2000000</v>
      </c>
      <c r="Z8" s="248">
        <v>1000000</v>
      </c>
      <c r="AC8" s="1099"/>
      <c r="AD8" s="1100">
        <f>'Input Sheet'!B38+'Input Sheet'!B39+'Input Sheet'!B40+IF('Input Sheet'!C41="excluded",0,100000)</f>
        <v>0</v>
      </c>
    </row>
    <row r="9" spans="2:41" ht="15">
      <c r="C9" s="251"/>
      <c r="D9" s="252"/>
      <c r="F9" s="231"/>
      <c r="G9" s="231"/>
      <c r="H9" s="231"/>
      <c r="I9" s="231"/>
      <c r="J9" s="231"/>
      <c r="K9" s="231"/>
      <c r="N9" s="230" t="s">
        <v>23</v>
      </c>
      <c r="O9" s="230" t="s">
        <v>24</v>
      </c>
      <c r="P9" s="230">
        <v>4</v>
      </c>
      <c r="Q9" s="230">
        <v>3</v>
      </c>
      <c r="R9" s="230" t="s">
        <v>14</v>
      </c>
      <c r="S9" s="230">
        <v>3</v>
      </c>
      <c r="T9" s="245" t="s">
        <v>97706</v>
      </c>
      <c r="V9" s="1612"/>
      <c r="W9" s="250" t="s">
        <v>24</v>
      </c>
      <c r="X9" s="248">
        <v>4000000</v>
      </c>
      <c r="Y9" s="248">
        <v>2000000</v>
      </c>
      <c r="Z9" s="248">
        <v>1000000</v>
      </c>
      <c r="AC9" s="253"/>
    </row>
    <row r="10" spans="2:41" ht="15.75" thickBot="1">
      <c r="F10" s="231"/>
      <c r="G10" s="231"/>
      <c r="H10" s="231"/>
      <c r="I10" s="231"/>
      <c r="J10" s="231"/>
      <c r="K10" s="231"/>
      <c r="N10" s="230" t="s">
        <v>28</v>
      </c>
      <c r="O10" s="230" t="s">
        <v>29</v>
      </c>
      <c r="P10" s="230">
        <v>3</v>
      </c>
      <c r="Q10" s="230">
        <v>4</v>
      </c>
      <c r="R10" s="254" t="s">
        <v>97708</v>
      </c>
      <c r="S10" s="230">
        <v>4</v>
      </c>
      <c r="T10" s="245" t="s">
        <v>97706</v>
      </c>
      <c r="V10" s="1612"/>
      <c r="W10" s="250" t="s">
        <v>29</v>
      </c>
      <c r="X10" s="248">
        <v>4000000</v>
      </c>
      <c r="Y10" s="248">
        <v>2000000</v>
      </c>
      <c r="Z10" s="248">
        <v>1000000</v>
      </c>
    </row>
    <row r="11" spans="2:41" s="257" customFormat="1" ht="45.75" thickBot="1">
      <c r="B11" s="255" t="s">
        <v>98720</v>
      </c>
      <c r="C11" s="256" t="s">
        <v>98721</v>
      </c>
      <c r="D11" s="256" t="s">
        <v>98722</v>
      </c>
      <c r="F11" s="258"/>
      <c r="G11" s="258"/>
      <c r="H11" s="258"/>
      <c r="I11" s="256" t="s">
        <v>98723</v>
      </c>
      <c r="K11" s="258"/>
      <c r="L11" s="258"/>
      <c r="M11" s="258"/>
      <c r="N11" s="258"/>
      <c r="O11" s="257" t="s">
        <v>33</v>
      </c>
      <c r="P11" s="257">
        <v>2</v>
      </c>
      <c r="Q11" s="257">
        <v>5</v>
      </c>
      <c r="R11" s="259" t="s">
        <v>97708</v>
      </c>
      <c r="S11" s="257">
        <v>5</v>
      </c>
      <c r="T11" s="259" t="s">
        <v>97709</v>
      </c>
      <c r="V11" s="1612"/>
      <c r="W11" s="260" t="s">
        <v>33</v>
      </c>
      <c r="X11" s="261">
        <v>3000000</v>
      </c>
      <c r="Y11" s="261">
        <v>1500000</v>
      </c>
      <c r="Z11" s="261">
        <v>1000000</v>
      </c>
      <c r="AB11" s="256" t="s">
        <v>98724</v>
      </c>
      <c r="AC11" s="256" t="s">
        <v>98725</v>
      </c>
      <c r="AD11" s="256" t="s">
        <v>98726</v>
      </c>
      <c r="AE11" s="256" t="s">
        <v>98727</v>
      </c>
      <c r="AF11" s="256" t="s">
        <v>98728</v>
      </c>
      <c r="AG11" s="256" t="s">
        <v>98729</v>
      </c>
      <c r="AH11" s="258"/>
      <c r="AI11" s="258"/>
      <c r="AK11" s="262" t="s">
        <v>98730</v>
      </c>
      <c r="AL11" s="263" t="s">
        <v>98729</v>
      </c>
      <c r="AM11" s="264" t="s">
        <v>98731</v>
      </c>
    </row>
    <row r="12" spans="2:41" ht="15.75" thickBot="1">
      <c r="B12" s="280">
        <v>2363</v>
      </c>
      <c r="C12" s="266">
        <v>1500000</v>
      </c>
      <c r="D12" s="812">
        <v>0.67</v>
      </c>
      <c r="E12" s="266" t="e">
        <f>#REF!</f>
        <v>#REF!</v>
      </c>
      <c r="F12" s="267" t="str">
        <f>IF(F8="ACCOMMODATION, FOOD &amp; Beverage Services",IF(E7="5-7",#REF!,IF(E7="1-4",#REF!,"Decline")),"")</f>
        <v/>
      </c>
      <c r="G12" s="231" t="str">
        <f>IF(G8="apartment",IF(D7="8-10","Decline",""),"")</f>
        <v/>
      </c>
      <c r="H12" s="231" t="b">
        <f t="shared" ref="H12:H14" si="0">IF($H$8="motels",IF($C$6="Frame","Decline",""),IF($H$8="hotels",IF($C$6="Frame","Decline","")))</f>
        <v>0</v>
      </c>
      <c r="I12" s="268" t="s">
        <v>3</v>
      </c>
      <c r="J12" s="231"/>
      <c r="K12" s="231"/>
      <c r="O12" s="230" t="s">
        <v>37</v>
      </c>
      <c r="P12" s="230">
        <v>2</v>
      </c>
      <c r="Q12" s="230">
        <v>6</v>
      </c>
      <c r="R12" s="245" t="s">
        <v>97710</v>
      </c>
      <c r="S12" s="230">
        <v>6</v>
      </c>
      <c r="T12" s="245" t="s">
        <v>97709</v>
      </c>
      <c r="V12" s="1613"/>
      <c r="W12" s="269" t="s">
        <v>37</v>
      </c>
      <c r="X12" s="248">
        <v>3000000</v>
      </c>
      <c r="Y12" s="248">
        <v>1500000</v>
      </c>
      <c r="Z12" s="248">
        <v>1000000</v>
      </c>
      <c r="AB12" s="266">
        <f>$AM31</f>
        <v>0</v>
      </c>
      <c r="AC12" s="270"/>
      <c r="AD12" s="266">
        <f>IF(C12="Excluded Class",0,IF(C12="Internal Referral",0,IF(C12="Refer",0,IF(C12="COC Markets",0,IF((($AD$8+AM29)*D12)&lt;C12,(($AD$8+AM29)*D12)-AB12,C12-AB12)))))</f>
        <v>0</v>
      </c>
      <c r="AE12" s="271" t="e">
        <f t="shared" ref="AE12:AE14" si="1">AD12/$AD$8</f>
        <v>#DIV/0!</v>
      </c>
      <c r="AF12" s="272" t="e">
        <f>AG12/$AD$8</f>
        <v>#DIV/0!</v>
      </c>
      <c r="AG12" s="273" t="e">
        <f>IF($AE$17&gt;100%,AH12,AD12)</f>
        <v>#DIV/0!</v>
      </c>
      <c r="AH12" s="274" t="e">
        <f>IF($AE$20&gt;AD12,AD12,$AE$20)</f>
        <v>#DIV/0!</v>
      </c>
      <c r="AI12" s="275" t="e">
        <f>AH12</f>
        <v>#DIV/0!</v>
      </c>
      <c r="AJ12" s="276" t="e">
        <f>AI12</f>
        <v>#DIV/0!</v>
      </c>
      <c r="AK12" s="277"/>
      <c r="AL12" s="278">
        <f>AK12*$AD$8</f>
        <v>0</v>
      </c>
      <c r="AM12" s="279" t="str">
        <f>IF(AK12&lt;=D12,IF(AL12&lt;=AD12,"OK","NO"),"NO")</f>
        <v>OK</v>
      </c>
      <c r="AO12" s="230" t="e">
        <f>IF($AK$17=0,AF12,IF(AM12="OK",AK12,AF12))</f>
        <v>#DIV/0!</v>
      </c>
    </row>
    <row r="13" spans="2:41" ht="15">
      <c r="B13" s="280" t="s">
        <v>183</v>
      </c>
      <c r="C13" s="266">
        <v>0</v>
      </c>
      <c r="D13" s="813">
        <v>0</v>
      </c>
      <c r="E13" s="266" t="str">
        <f>IF(F8="vacant realty",IF(E7="1-4",1000000,IF(E7="5-7",750000,IF(E7="8-10",500000,""))),"")</f>
        <v/>
      </c>
      <c r="F13" s="231" t="e">
        <f>W75</f>
        <v>#REF!</v>
      </c>
      <c r="G13" s="231"/>
      <c r="H13" s="231" t="b">
        <f t="shared" si="0"/>
        <v>0</v>
      </c>
      <c r="I13" s="268" t="s">
        <v>3</v>
      </c>
      <c r="J13" s="231"/>
      <c r="K13" s="231"/>
      <c r="Q13" s="230">
        <v>7</v>
      </c>
      <c r="R13" s="245" t="s">
        <v>97710</v>
      </c>
      <c r="S13" s="230">
        <v>7</v>
      </c>
      <c r="T13" s="245" t="s">
        <v>97709</v>
      </c>
      <c r="V13" s="1611" t="s">
        <v>1</v>
      </c>
      <c r="W13" s="246" t="s">
        <v>13</v>
      </c>
      <c r="X13" s="248">
        <v>2000000</v>
      </c>
      <c r="Y13" s="248">
        <v>1500000</v>
      </c>
      <c r="Z13" s="248">
        <v>1000000</v>
      </c>
      <c r="AB13" s="266">
        <f>$AM32</f>
        <v>0</v>
      </c>
      <c r="AC13" s="270"/>
      <c r="AD13" s="266">
        <f>IF(C13="Excluded Class",0,IF(C13="Internal Referral",0,IF(C13="Refer",0,IF(C13="COC Markets",0,IF((($AD$8+AM29)*D13)&lt;C13,(($AD$8+AM29)*D13)-AB13,C13-AB13)))))</f>
        <v>0</v>
      </c>
      <c r="AE13" s="271" t="e">
        <f t="shared" si="1"/>
        <v>#DIV/0!</v>
      </c>
      <c r="AF13" s="272" t="e">
        <f t="shared" ref="AF13:AF14" si="2">AG13/$AD$8</f>
        <v>#DIV/0!</v>
      </c>
      <c r="AG13" s="273" t="e">
        <f>IF($AE$17&gt;100%,IF(MAX(AH13:AI13)&gt;AD13,AD13,MAX(AH13:AI13)),AD13)</f>
        <v>#DIV/0!</v>
      </c>
      <c r="AH13" s="274" t="e">
        <f>IF($AE$20&gt;AD13,AD13,$AE$20)</f>
        <v>#DIV/0!</v>
      </c>
      <c r="AI13" s="231" t="e">
        <f>IF(AG19&gt;0,(AG19/2)+AH13,0)</f>
        <v>#DIV/0!</v>
      </c>
      <c r="AJ13" s="281" t="e">
        <f>AG13</f>
        <v>#DIV/0!</v>
      </c>
      <c r="AK13" s="282"/>
      <c r="AL13" s="283">
        <f t="shared" ref="AL13:AL14" si="3">AK13*$AD$8</f>
        <v>0</v>
      </c>
      <c r="AM13" s="279" t="str">
        <f t="shared" ref="AM13:AM14" si="4">IF(AK13&lt;=D13,IF(AL13&lt;=AD13,"OK","NO"),"NO")</f>
        <v>OK</v>
      </c>
      <c r="AO13" s="230" t="e">
        <f>IF($AK$17=0,AF13,IF(AM13="OK",AK13,AF13))</f>
        <v>#DIV/0!</v>
      </c>
    </row>
    <row r="14" spans="2:41" ht="15">
      <c r="B14" s="280" t="s">
        <v>98735</v>
      </c>
      <c r="C14" s="266">
        <v>1000000</v>
      </c>
      <c r="D14" s="813">
        <v>0.33</v>
      </c>
      <c r="E14" s="266" t="e">
        <f>IF(C5&lt;&gt;"Quebec",VLOOKUP(B14,#REF!,$D$6,FALSE),VLOOKUP(B14,#REF!,$D$6,FALSE))</f>
        <v>#REF!</v>
      </c>
      <c r="F14" s="231"/>
      <c r="G14" s="231"/>
      <c r="H14" s="231" t="b">
        <f t="shared" si="0"/>
        <v>0</v>
      </c>
      <c r="I14" s="268" t="s">
        <v>3</v>
      </c>
      <c r="J14" s="231"/>
      <c r="K14" s="231"/>
      <c r="Q14" s="230">
        <v>8</v>
      </c>
      <c r="R14" s="245" t="s">
        <v>97711</v>
      </c>
      <c r="S14" s="230">
        <v>8</v>
      </c>
      <c r="T14" s="245" t="s">
        <v>97711</v>
      </c>
      <c r="V14" s="1612"/>
      <c r="W14" s="250" t="s">
        <v>19</v>
      </c>
      <c r="X14" s="248">
        <v>1750000</v>
      </c>
      <c r="Y14" s="248">
        <v>1000000</v>
      </c>
      <c r="Z14" s="248">
        <v>750000</v>
      </c>
      <c r="AB14" s="266">
        <f>$AM33</f>
        <v>0</v>
      </c>
      <c r="AC14" s="270"/>
      <c r="AD14" s="266">
        <f>IF(C14="Excluded Class",0,IF(C14="Internal Referral",0,IF(C14="Refer",0,IF(C14="COC Markets",0,IF(AC8&gt;=AC14,IF((($AD$8+AM29)*D14)&lt;C14,(($AD$8+AM29)*D14)-AB14,C14-AB14),0)))))</f>
        <v>0</v>
      </c>
      <c r="AE14" s="271" t="e">
        <f t="shared" si="1"/>
        <v>#DIV/0!</v>
      </c>
      <c r="AF14" s="272" t="e">
        <f t="shared" si="2"/>
        <v>#DIV/0!</v>
      </c>
      <c r="AG14" s="273" t="e">
        <f>IF($AE$17&gt;100%,AH14,AD14)</f>
        <v>#DIV/0!</v>
      </c>
      <c r="AH14" s="274" t="e">
        <f>IF($AE$20&gt;AD14,AD14,$AE$20)</f>
        <v>#DIV/0!</v>
      </c>
      <c r="AI14" s="231"/>
      <c r="AK14" s="282"/>
      <c r="AL14" s="283">
        <f t="shared" si="3"/>
        <v>0</v>
      </c>
      <c r="AM14" s="279" t="str">
        <f t="shared" si="4"/>
        <v>OK</v>
      </c>
      <c r="AO14" s="230" t="e">
        <f>IF($AK$17=0,AF14,IF(AM14="OK",AK14,AF14))</f>
        <v>#DIV/0!</v>
      </c>
    </row>
    <row r="15" spans="2:41" ht="23.25" customHeight="1" thickBot="1">
      <c r="F15" s="231"/>
      <c r="G15" s="231"/>
      <c r="H15" s="231"/>
      <c r="I15" s="231"/>
      <c r="J15" s="231"/>
      <c r="K15" s="231"/>
      <c r="V15" s="1613"/>
      <c r="W15" s="269" t="s">
        <v>37</v>
      </c>
      <c r="X15" s="248">
        <v>1500000</v>
      </c>
      <c r="Y15" s="248">
        <v>750000</v>
      </c>
      <c r="Z15" s="248">
        <v>500000</v>
      </c>
      <c r="AE15" s="284"/>
      <c r="AF15" s="270"/>
      <c r="AG15" s="248"/>
      <c r="AH15" s="231"/>
      <c r="AI15" s="231"/>
      <c r="AK15" s="1101"/>
      <c r="AL15" s="285"/>
      <c r="AM15" s="286"/>
    </row>
    <row r="16" spans="2:41" ht="15">
      <c r="B16" s="250"/>
      <c r="C16" s="250"/>
      <c r="AE16" s="284"/>
      <c r="AF16" s="820"/>
      <c r="AG16" s="287"/>
      <c r="AH16" s="231"/>
      <c r="AI16" s="231"/>
      <c r="AK16" s="1101"/>
      <c r="AL16" s="285"/>
      <c r="AM16" s="286"/>
    </row>
    <row r="17" spans="2:39" ht="30.75" thickBot="1">
      <c r="B17" s="288" t="s">
        <v>98736</v>
      </c>
      <c r="C17" s="289">
        <f>SUM(C12:C14)</f>
        <v>2500000</v>
      </c>
      <c r="N17" s="290" t="s">
        <v>97715</v>
      </c>
      <c r="O17" s="291" t="s">
        <v>97716</v>
      </c>
      <c r="P17" s="290" t="s">
        <v>97717</v>
      </c>
      <c r="Q17" s="290" t="s">
        <v>97718</v>
      </c>
      <c r="R17" s="292" t="s">
        <v>97719</v>
      </c>
      <c r="S17" s="293" t="s">
        <v>97720</v>
      </c>
      <c r="AB17" s="289">
        <f>SUM(AB12:AB14)</f>
        <v>0</v>
      </c>
      <c r="AC17" s="294" t="s">
        <v>98737</v>
      </c>
      <c r="AD17" s="295">
        <f>SUM(AD12:AD14)</f>
        <v>0</v>
      </c>
      <c r="AE17" s="296" t="e">
        <f>AD17/$AD$8</f>
        <v>#DIV/0!</v>
      </c>
      <c r="AF17" s="297" t="e">
        <f t="shared" ref="AF17:AM17" si="5">SUM(AF12:AF14)</f>
        <v>#DIV/0!</v>
      </c>
      <c r="AG17" s="298" t="e">
        <f t="shared" si="5"/>
        <v>#DIV/0!</v>
      </c>
      <c r="AH17" s="275" t="e">
        <f t="shared" si="5"/>
        <v>#DIV/0!</v>
      </c>
      <c r="AI17" s="275" t="e">
        <f t="shared" si="5"/>
        <v>#DIV/0!</v>
      </c>
      <c r="AJ17" s="275" t="e">
        <f t="shared" si="5"/>
        <v>#DIV/0!</v>
      </c>
      <c r="AK17" s="1102">
        <f t="shared" si="5"/>
        <v>0</v>
      </c>
      <c r="AL17" s="299">
        <f t="shared" si="5"/>
        <v>0</v>
      </c>
      <c r="AM17" s="300">
        <f t="shared" si="5"/>
        <v>0</v>
      </c>
    </row>
    <row r="18" spans="2:39" ht="15">
      <c r="B18" s="251"/>
      <c r="C18" s="250"/>
      <c r="N18" s="280">
        <v>110</v>
      </c>
      <c r="O18" s="301" t="s">
        <v>97721</v>
      </c>
      <c r="P18" s="280" t="s">
        <v>97722</v>
      </c>
      <c r="Q18" s="280" t="s">
        <v>2</v>
      </c>
      <c r="R18" s="280" t="e">
        <v>#N/A</v>
      </c>
      <c r="S18" s="280" t="s">
        <v>97723</v>
      </c>
      <c r="AD18" s="231"/>
      <c r="AE18" s="231"/>
      <c r="AF18" s="231"/>
      <c r="AG18" s="231"/>
      <c r="AH18" s="231"/>
      <c r="AI18" s="231"/>
    </row>
    <row r="19" spans="2:39" ht="15" hidden="1" outlineLevel="1">
      <c r="B19" s="251"/>
      <c r="N19" s="280">
        <v>121</v>
      </c>
      <c r="O19" s="301" t="s">
        <v>97721</v>
      </c>
      <c r="P19" s="280" t="s">
        <v>97724</v>
      </c>
      <c r="Q19" s="280" t="s">
        <v>2</v>
      </c>
      <c r="R19" s="280" t="e">
        <v>#N/A</v>
      </c>
      <c r="S19" s="280" t="s">
        <v>97723</v>
      </c>
      <c r="AD19" s="231"/>
      <c r="AE19" s="231">
        <f>COUNTIF(AE12:AE14,"&gt;0")</f>
        <v>0</v>
      </c>
      <c r="AF19" s="231"/>
      <c r="AG19" s="231" t="e">
        <f>IF(AH17&lt;AD8,AD8-AH17,0)</f>
        <v>#DIV/0!</v>
      </c>
      <c r="AH19" s="235"/>
      <c r="AI19" s="235"/>
      <c r="AJ19" s="281"/>
    </row>
    <row r="20" spans="2:39" ht="15" hidden="1" outlineLevel="1">
      <c r="B20" s="251"/>
      <c r="N20" s="280">
        <v>122</v>
      </c>
      <c r="O20" s="301" t="s">
        <v>97721</v>
      </c>
      <c r="P20" s="280" t="s">
        <v>97725</v>
      </c>
      <c r="Q20" s="280" t="s">
        <v>2</v>
      </c>
      <c r="R20" s="280" t="s">
        <v>2</v>
      </c>
      <c r="S20" s="280" t="s">
        <v>97723</v>
      </c>
      <c r="AD20" s="231"/>
      <c r="AE20" s="302" t="e">
        <f>AD8/AE19</f>
        <v>#DIV/0!</v>
      </c>
      <c r="AF20" s="231"/>
      <c r="AG20" s="303"/>
    </row>
    <row r="21" spans="2:39" hidden="1" outlineLevel="1">
      <c r="B21" s="251"/>
      <c r="N21" s="280">
        <v>123</v>
      </c>
      <c r="O21" s="301" t="s">
        <v>97721</v>
      </c>
      <c r="P21" s="280" t="s">
        <v>97726</v>
      </c>
      <c r="Q21" s="280" t="s">
        <v>97727</v>
      </c>
      <c r="R21" s="280" t="s">
        <v>3</v>
      </c>
      <c r="S21" s="280" t="s">
        <v>97723</v>
      </c>
      <c r="AG21" s="276" t="e">
        <f>AJ17-AI17</f>
        <v>#DIV/0!</v>
      </c>
    </row>
    <row r="22" spans="2:39" collapsed="1">
      <c r="B22" s="251"/>
      <c r="N22" s="280">
        <v>130</v>
      </c>
      <c r="O22" s="301" t="s">
        <v>97721</v>
      </c>
      <c r="P22" s="280" t="s">
        <v>97728</v>
      </c>
      <c r="Q22" s="280" t="s">
        <v>2</v>
      </c>
      <c r="R22" s="280" t="s">
        <v>2</v>
      </c>
      <c r="S22" s="280" t="s">
        <v>97723</v>
      </c>
    </row>
    <row r="23" spans="2:39">
      <c r="B23" s="251"/>
      <c r="I23" s="250"/>
      <c r="J23" s="250"/>
      <c r="N23" s="280"/>
      <c r="O23" s="301"/>
      <c r="P23" s="280"/>
      <c r="Q23" s="280"/>
      <c r="R23" s="280"/>
      <c r="S23" s="280"/>
    </row>
    <row r="24" spans="2:39">
      <c r="I24" s="250"/>
      <c r="J24" s="250"/>
      <c r="N24" s="280"/>
      <c r="O24" s="301"/>
      <c r="P24" s="280"/>
      <c r="Q24" s="280"/>
      <c r="R24" s="280"/>
      <c r="S24" s="280"/>
    </row>
    <row r="25" spans="2:39" ht="12.75" customHeight="1">
      <c r="B25" s="304" t="s">
        <v>98738</v>
      </c>
      <c r="C25" s="1614" t="s">
        <v>98739</v>
      </c>
      <c r="D25" s="1615"/>
      <c r="E25" s="305"/>
      <c r="F25" s="305"/>
      <c r="G25" s="305"/>
      <c r="H25" s="305"/>
      <c r="I25" s="1616"/>
      <c r="J25" s="1616"/>
      <c r="N25" s="280"/>
      <c r="O25" s="301"/>
      <c r="P25" s="280"/>
      <c r="Q25" s="280"/>
      <c r="R25" s="280"/>
      <c r="S25" s="280"/>
      <c r="AB25" s="1614" t="s">
        <v>98740</v>
      </c>
      <c r="AC25" s="1615"/>
      <c r="AD25" s="1614" t="s">
        <v>98741</v>
      </c>
      <c r="AE25" s="1615"/>
      <c r="AF25" s="1614" t="s">
        <v>98742</v>
      </c>
      <c r="AG25" s="1615"/>
      <c r="AK25" s="1614" t="s">
        <v>98743</v>
      </c>
      <c r="AL25" s="1615"/>
      <c r="AM25" s="1617" t="s">
        <v>98744</v>
      </c>
    </row>
    <row r="26" spans="2:39">
      <c r="B26" s="306" t="s">
        <v>98745</v>
      </c>
      <c r="C26" s="1619"/>
      <c r="D26" s="1620"/>
      <c r="E26" s="1103"/>
      <c r="F26" s="1103"/>
      <c r="G26" s="1103"/>
      <c r="H26" s="1104"/>
      <c r="I26" s="1621"/>
      <c r="J26" s="1621"/>
      <c r="K26" s="1105"/>
      <c r="L26" s="1105"/>
      <c r="M26" s="1105"/>
      <c r="N26" s="1103"/>
      <c r="O26" s="1106"/>
      <c r="P26" s="1103"/>
      <c r="Q26" s="1103"/>
      <c r="R26" s="1103"/>
      <c r="S26" s="1103"/>
      <c r="T26" s="1105"/>
      <c r="U26" s="1105"/>
      <c r="V26" s="1105"/>
      <c r="W26" s="1105"/>
      <c r="X26" s="1105"/>
      <c r="Y26" s="1105"/>
      <c r="Z26" s="1105"/>
      <c r="AA26" s="1105"/>
      <c r="AB26" s="1107"/>
      <c r="AC26" s="1108"/>
      <c r="AD26" s="1107"/>
      <c r="AE26" s="1108"/>
      <c r="AF26" s="1619"/>
      <c r="AG26" s="1620"/>
      <c r="AH26" s="1105"/>
      <c r="AI26" s="1105"/>
      <c r="AJ26" s="1105"/>
      <c r="AK26" s="1619"/>
      <c r="AL26" s="1620"/>
      <c r="AM26" s="1618"/>
    </row>
    <row r="27" spans="2:39">
      <c r="B27" s="308" t="s">
        <v>98746</v>
      </c>
      <c r="C27" s="1619"/>
      <c r="D27" s="1620"/>
      <c r="E27" s="1103"/>
      <c r="F27" s="1103"/>
      <c r="G27" s="1103"/>
      <c r="H27" s="1104"/>
      <c r="I27" s="1621"/>
      <c r="J27" s="1621"/>
      <c r="K27" s="1105"/>
      <c r="L27" s="1105"/>
      <c r="M27" s="1105"/>
      <c r="N27" s="1103"/>
      <c r="O27" s="1106"/>
      <c r="P27" s="1103"/>
      <c r="Q27" s="1103"/>
      <c r="R27" s="1103"/>
      <c r="S27" s="1103"/>
      <c r="T27" s="1105"/>
      <c r="U27" s="1105"/>
      <c r="V27" s="1105"/>
      <c r="W27" s="1105"/>
      <c r="X27" s="1105"/>
      <c r="Y27" s="1105"/>
      <c r="Z27" s="1105"/>
      <c r="AA27" s="1105"/>
      <c r="AB27" s="1107"/>
      <c r="AC27" s="1108"/>
      <c r="AD27" s="1107"/>
      <c r="AE27" s="1108"/>
      <c r="AF27" s="1619"/>
      <c r="AG27" s="1620"/>
      <c r="AH27" s="1105"/>
      <c r="AI27" s="1105"/>
      <c r="AJ27" s="1105"/>
      <c r="AK27" s="1619"/>
      <c r="AL27" s="1620"/>
      <c r="AM27" s="1618"/>
    </row>
    <row r="28" spans="2:39">
      <c r="B28" s="308" t="s">
        <v>65</v>
      </c>
      <c r="C28" s="1619"/>
      <c r="D28" s="1620"/>
      <c r="E28" s="1103"/>
      <c r="F28" s="1103"/>
      <c r="G28" s="1103"/>
      <c r="H28" s="1104"/>
      <c r="I28" s="1621"/>
      <c r="J28" s="1621"/>
      <c r="K28" s="1105"/>
      <c r="L28" s="1105"/>
      <c r="M28" s="1105"/>
      <c r="N28" s="1103"/>
      <c r="O28" s="1106"/>
      <c r="P28" s="1103"/>
      <c r="Q28" s="1103"/>
      <c r="R28" s="1103"/>
      <c r="S28" s="1103"/>
      <c r="T28" s="1105"/>
      <c r="U28" s="1105"/>
      <c r="V28" s="1105"/>
      <c r="W28" s="1105"/>
      <c r="X28" s="1105"/>
      <c r="Y28" s="1105"/>
      <c r="Z28" s="1105"/>
      <c r="AA28" s="1105"/>
      <c r="AB28" s="1107"/>
      <c r="AC28" s="1108"/>
      <c r="AD28" s="1107"/>
      <c r="AE28" s="1108"/>
      <c r="AF28" s="1619"/>
      <c r="AG28" s="1620"/>
      <c r="AH28" s="1105"/>
      <c r="AI28" s="1105"/>
      <c r="AJ28" s="1105"/>
      <c r="AK28" s="1619"/>
      <c r="AL28" s="1620"/>
      <c r="AM28" s="1618"/>
    </row>
    <row r="29" spans="2:39">
      <c r="B29" s="309" t="s">
        <v>98747</v>
      </c>
      <c r="C29" s="1631"/>
      <c r="D29" s="1632"/>
      <c r="E29" s="1103"/>
      <c r="F29" s="1103"/>
      <c r="G29" s="1103"/>
      <c r="H29" s="1104"/>
      <c r="I29" s="1633"/>
      <c r="J29" s="1633"/>
      <c r="K29" s="1105"/>
      <c r="L29" s="1105"/>
      <c r="M29" s="1105"/>
      <c r="N29" s="1103"/>
      <c r="O29" s="1106"/>
      <c r="P29" s="1103"/>
      <c r="Q29" s="1103"/>
      <c r="R29" s="1103"/>
      <c r="S29" s="1103"/>
      <c r="T29" s="1105"/>
      <c r="U29" s="1105"/>
      <c r="V29" s="1105"/>
      <c r="W29" s="1105"/>
      <c r="X29" s="1105"/>
      <c r="Y29" s="1105"/>
      <c r="Z29" s="1105"/>
      <c r="AA29" s="1105"/>
      <c r="AB29" s="1631">
        <v>0</v>
      </c>
      <c r="AC29" s="1632"/>
      <c r="AD29" s="1631">
        <v>0</v>
      </c>
      <c r="AE29" s="1632"/>
      <c r="AF29" s="1631">
        <v>0</v>
      </c>
      <c r="AG29" s="1632"/>
      <c r="AH29" s="1105"/>
      <c r="AI29" s="1105"/>
      <c r="AJ29" s="1105"/>
      <c r="AK29" s="1631">
        <v>0</v>
      </c>
      <c r="AL29" s="1632"/>
      <c r="AM29" s="811">
        <f>AK29+AF29+AD29+AB29+C29</f>
        <v>0</v>
      </c>
    </row>
    <row r="30" spans="2:39" s="315" customFormat="1" ht="25.5">
      <c r="B30" s="310"/>
      <c r="C30" s="311" t="s">
        <v>98748</v>
      </c>
      <c r="D30" s="311" t="s">
        <v>98749</v>
      </c>
      <c r="E30" s="312"/>
      <c r="F30" s="312"/>
      <c r="G30" s="312"/>
      <c r="H30" s="313"/>
      <c r="I30" s="314"/>
      <c r="J30" s="314"/>
      <c r="N30" s="312"/>
      <c r="O30" s="316"/>
      <c r="P30" s="312"/>
      <c r="Q30" s="312"/>
      <c r="R30" s="312"/>
      <c r="S30" s="312"/>
      <c r="AB30" s="311" t="s">
        <v>98748</v>
      </c>
      <c r="AC30" s="311" t="s">
        <v>98749</v>
      </c>
      <c r="AD30" s="311" t="s">
        <v>98748</v>
      </c>
      <c r="AE30" s="311" t="s">
        <v>98749</v>
      </c>
      <c r="AF30" s="311" t="s">
        <v>98748</v>
      </c>
      <c r="AG30" s="311" t="s">
        <v>98749</v>
      </c>
      <c r="AK30" s="311" t="s">
        <v>98748</v>
      </c>
      <c r="AL30" s="311" t="s">
        <v>98749</v>
      </c>
      <c r="AM30" s="311" t="s">
        <v>98748</v>
      </c>
    </row>
    <row r="31" spans="2:39">
      <c r="B31" s="265" t="s">
        <v>98732</v>
      </c>
      <c r="C31" s="266">
        <f>D31*$C$29</f>
        <v>0</v>
      </c>
      <c r="D31" s="1109"/>
      <c r="E31" s="280"/>
      <c r="F31" s="280"/>
      <c r="G31" s="280"/>
      <c r="H31" s="307"/>
      <c r="I31" s="821"/>
      <c r="J31" s="317"/>
      <c r="N31" s="280"/>
      <c r="O31" s="301"/>
      <c r="P31" s="280"/>
      <c r="Q31" s="280"/>
      <c r="R31" s="280"/>
      <c r="S31" s="280"/>
      <c r="AB31" s="266">
        <f>AC31*$AB$29</f>
        <v>0</v>
      </c>
      <c r="AC31" s="1109"/>
      <c r="AD31" s="266">
        <f>AE31*$AD$29</f>
        <v>0</v>
      </c>
      <c r="AE31" s="1109"/>
      <c r="AF31" s="266">
        <f>AG31*$AF$29</f>
        <v>0</v>
      </c>
      <c r="AG31" s="1109"/>
      <c r="AK31" s="266">
        <f>AL31*$AK$29</f>
        <v>0</v>
      </c>
      <c r="AL31" s="1109"/>
      <c r="AM31" s="266">
        <f>C31+AB31+AD31+AF31+AK31</f>
        <v>0</v>
      </c>
    </row>
    <row r="32" spans="2:39">
      <c r="B32" s="307" t="s">
        <v>183</v>
      </c>
      <c r="C32" s="266">
        <f t="shared" ref="C32:C39" si="6">D32*$C$29</f>
        <v>0</v>
      </c>
      <c r="D32" s="1109"/>
      <c r="E32" s="280"/>
      <c r="F32" s="280"/>
      <c r="G32" s="280"/>
      <c r="H32" s="307"/>
      <c r="I32" s="821"/>
      <c r="J32" s="317"/>
      <c r="N32" s="280"/>
      <c r="O32" s="301"/>
      <c r="P32" s="280"/>
      <c r="Q32" s="280"/>
      <c r="R32" s="280"/>
      <c r="S32" s="280"/>
      <c r="AB32" s="266">
        <f t="shared" ref="AB32:AB39" si="7">AC32*$AB$29</f>
        <v>0</v>
      </c>
      <c r="AC32" s="1109"/>
      <c r="AD32" s="266">
        <f>AE32*$AD$29</f>
        <v>0</v>
      </c>
      <c r="AE32" s="1109"/>
      <c r="AF32" s="266">
        <f>AG32*$AF$29</f>
        <v>0</v>
      </c>
      <c r="AG32" s="1109"/>
      <c r="AK32" s="266">
        <f>AL32*$AK$29</f>
        <v>0</v>
      </c>
      <c r="AL32" s="1109"/>
      <c r="AM32" s="266">
        <f>C32+AB32+AD32+AF32+AK32</f>
        <v>0</v>
      </c>
    </row>
    <row r="33" spans="2:39">
      <c r="B33" s="307" t="s">
        <v>98733</v>
      </c>
      <c r="C33" s="266">
        <f t="shared" si="6"/>
        <v>0</v>
      </c>
      <c r="D33" s="1109"/>
      <c r="E33" s="280"/>
      <c r="F33" s="280"/>
      <c r="G33" s="280"/>
      <c r="H33" s="307"/>
      <c r="I33" s="821"/>
      <c r="J33" s="317"/>
      <c r="N33" s="280"/>
      <c r="O33" s="301"/>
      <c r="P33" s="280"/>
      <c r="Q33" s="280"/>
      <c r="R33" s="280"/>
      <c r="S33" s="280"/>
      <c r="AB33" s="266">
        <f t="shared" si="7"/>
        <v>0</v>
      </c>
      <c r="AC33" s="1109"/>
      <c r="AD33" s="266">
        <f>AE33*$AD$29</f>
        <v>0</v>
      </c>
      <c r="AE33" s="1109"/>
      <c r="AF33" s="266">
        <f>AG33*$AF$29</f>
        <v>0</v>
      </c>
      <c r="AG33" s="1109"/>
      <c r="AK33" s="266">
        <f>AL33*$AK$29</f>
        <v>0</v>
      </c>
      <c r="AL33" s="1109"/>
      <c r="AM33" s="266">
        <f>C33+AB33+AD33+AF33+AK33</f>
        <v>0</v>
      </c>
    </row>
    <row r="34" spans="2:39">
      <c r="B34" s="307" t="s">
        <v>98734</v>
      </c>
      <c r="C34" s="266">
        <f t="shared" si="6"/>
        <v>0</v>
      </c>
      <c r="D34" s="1109"/>
      <c r="E34" s="280"/>
      <c r="F34" s="280"/>
      <c r="G34" s="280"/>
      <c r="H34" s="307"/>
      <c r="I34" s="821"/>
      <c r="J34" s="317"/>
      <c r="N34" s="280"/>
      <c r="O34" s="301"/>
      <c r="P34" s="280"/>
      <c r="Q34" s="280"/>
      <c r="R34" s="280"/>
      <c r="S34" s="280"/>
      <c r="AB34" s="266">
        <f t="shared" si="7"/>
        <v>0</v>
      </c>
      <c r="AC34" s="1109"/>
      <c r="AD34" s="266">
        <f>AE34*$AD$29</f>
        <v>0</v>
      </c>
      <c r="AE34" s="1109"/>
      <c r="AF34" s="266">
        <f>AG34*$AF$29</f>
        <v>0</v>
      </c>
      <c r="AG34" s="1109"/>
      <c r="AK34" s="266">
        <f>AL34*$AK$29</f>
        <v>0</v>
      </c>
      <c r="AL34" s="1109"/>
      <c r="AM34" s="266">
        <f>C34+AB34+AD34+AF34+AK34</f>
        <v>0</v>
      </c>
    </row>
    <row r="35" spans="2:39">
      <c r="B35" s="307" t="s">
        <v>98735</v>
      </c>
      <c r="C35" s="266">
        <f t="shared" si="6"/>
        <v>0</v>
      </c>
      <c r="D35" s="1109"/>
      <c r="E35" s="280"/>
      <c r="F35" s="280"/>
      <c r="G35" s="280"/>
      <c r="H35" s="307"/>
      <c r="I35" s="821"/>
      <c r="J35" s="317"/>
      <c r="N35" s="280"/>
      <c r="O35" s="301"/>
      <c r="P35" s="280"/>
      <c r="Q35" s="280"/>
      <c r="R35" s="280"/>
      <c r="S35" s="280"/>
      <c r="AB35" s="266">
        <f t="shared" si="7"/>
        <v>0</v>
      </c>
      <c r="AC35" s="1109"/>
      <c r="AD35" s="266">
        <f>AE35*$AD$29</f>
        <v>0</v>
      </c>
      <c r="AE35" s="1109"/>
      <c r="AF35" s="266">
        <f>AG35*$AF$29</f>
        <v>0</v>
      </c>
      <c r="AG35" s="1109"/>
      <c r="AK35" s="266">
        <f>AL35*$AK$29</f>
        <v>0</v>
      </c>
      <c r="AL35" s="1109"/>
      <c r="AM35" s="266">
        <f>C35+AB35+AD35+AF35+AK35</f>
        <v>0</v>
      </c>
    </row>
    <row r="36" spans="2:39">
      <c r="B36" s="307" t="s">
        <v>242</v>
      </c>
      <c r="C36" s="266">
        <f t="shared" si="6"/>
        <v>0</v>
      </c>
      <c r="D36" s="1110"/>
      <c r="E36" s="280"/>
      <c r="F36" s="280"/>
      <c r="G36" s="280"/>
      <c r="H36" s="307"/>
      <c r="I36" s="821"/>
      <c r="J36" s="317"/>
      <c r="N36" s="280"/>
      <c r="O36" s="301"/>
      <c r="P36" s="280"/>
      <c r="Q36" s="280"/>
      <c r="R36" s="280"/>
      <c r="S36" s="280"/>
      <c r="AB36" s="266">
        <f t="shared" si="7"/>
        <v>0</v>
      </c>
      <c r="AC36" s="1110"/>
      <c r="AD36" s="266">
        <f t="shared" ref="AD36:AD38" si="8">AE36*$AD$29</f>
        <v>0</v>
      </c>
      <c r="AE36" s="1110"/>
      <c r="AF36" s="266">
        <f t="shared" ref="AF36:AF38" si="9">AG36*$AF$29</f>
        <v>0</v>
      </c>
      <c r="AG36" s="1110"/>
      <c r="AK36" s="266">
        <f t="shared" ref="AK36:AK38" si="10">AL36*$AK$29</f>
        <v>0</v>
      </c>
      <c r="AL36" s="1110"/>
      <c r="AM36" s="266">
        <f t="shared" ref="AM36:AM38" si="11">C36+AB36+AD36+AF36+AK36</f>
        <v>0</v>
      </c>
    </row>
    <row r="37" spans="2:39">
      <c r="B37" s="318">
        <v>2189</v>
      </c>
      <c r="C37" s="266">
        <f t="shared" si="6"/>
        <v>0</v>
      </c>
      <c r="D37" s="1110"/>
      <c r="E37" s="280"/>
      <c r="F37" s="280"/>
      <c r="G37" s="280"/>
      <c r="H37" s="307"/>
      <c r="I37" s="821"/>
      <c r="J37" s="317"/>
      <c r="N37" s="280"/>
      <c r="O37" s="301"/>
      <c r="P37" s="280"/>
      <c r="Q37" s="280"/>
      <c r="R37" s="280"/>
      <c r="S37" s="280"/>
      <c r="AB37" s="266">
        <f>AC37*$AB$29</f>
        <v>0</v>
      </c>
      <c r="AC37" s="1110"/>
      <c r="AD37" s="266">
        <f t="shared" si="8"/>
        <v>0</v>
      </c>
      <c r="AE37" s="1110"/>
      <c r="AF37" s="266">
        <f t="shared" si="9"/>
        <v>0</v>
      </c>
      <c r="AG37" s="1110"/>
      <c r="AK37" s="266">
        <f t="shared" si="10"/>
        <v>0</v>
      </c>
      <c r="AL37" s="1110"/>
      <c r="AM37" s="266">
        <f t="shared" si="11"/>
        <v>0</v>
      </c>
    </row>
    <row r="38" spans="2:39">
      <c r="B38" s="319">
        <v>2150</v>
      </c>
      <c r="C38" s="266">
        <f t="shared" si="6"/>
        <v>0</v>
      </c>
      <c r="D38" s="1110"/>
      <c r="E38" s="280"/>
      <c r="F38" s="280"/>
      <c r="G38" s="280"/>
      <c r="H38" s="307"/>
      <c r="I38" s="821"/>
      <c r="J38" s="317"/>
      <c r="N38" s="280"/>
      <c r="O38" s="301"/>
      <c r="P38" s="280"/>
      <c r="Q38" s="280"/>
      <c r="R38" s="280"/>
      <c r="S38" s="280"/>
      <c r="AB38" s="266">
        <f t="shared" si="7"/>
        <v>0</v>
      </c>
      <c r="AC38" s="1110"/>
      <c r="AD38" s="266">
        <f t="shared" si="8"/>
        <v>0</v>
      </c>
      <c r="AE38" s="1110"/>
      <c r="AF38" s="266">
        <f t="shared" si="9"/>
        <v>0</v>
      </c>
      <c r="AG38" s="1110"/>
      <c r="AK38" s="266">
        <f t="shared" si="10"/>
        <v>0</v>
      </c>
      <c r="AL38" s="1110"/>
      <c r="AM38" s="266">
        <f t="shared" si="11"/>
        <v>0</v>
      </c>
    </row>
    <row r="39" spans="2:39" ht="13.5" thickBot="1">
      <c r="B39" s="320" t="s">
        <v>98605</v>
      </c>
      <c r="C39" s="321">
        <f t="shared" si="6"/>
        <v>0</v>
      </c>
      <c r="D39" s="1111"/>
      <c r="E39" s="280"/>
      <c r="F39" s="280"/>
      <c r="G39" s="280"/>
      <c r="H39" s="307"/>
      <c r="I39" s="821"/>
      <c r="J39" s="317"/>
      <c r="N39" s="280"/>
      <c r="O39" s="301"/>
      <c r="P39" s="280"/>
      <c r="Q39" s="280"/>
      <c r="R39" s="280"/>
      <c r="S39" s="280"/>
      <c r="AB39" s="321">
        <f t="shared" si="7"/>
        <v>0</v>
      </c>
      <c r="AC39" s="1113"/>
      <c r="AD39" s="266">
        <f>AE39*$AD$29</f>
        <v>0</v>
      </c>
      <c r="AE39" s="1111"/>
      <c r="AF39" s="321">
        <f>AG39*$AF$29</f>
        <v>0</v>
      </c>
      <c r="AG39" s="1111"/>
      <c r="AK39" s="321">
        <f>AL39*$AK$29</f>
        <v>0</v>
      </c>
      <c r="AL39" s="1113"/>
      <c r="AM39" s="321">
        <f>C39+AB39+AD39+AF39+AK39</f>
        <v>0</v>
      </c>
    </row>
    <row r="40" spans="2:39" s="324" customFormat="1" ht="13.5" thickTop="1">
      <c r="B40" s="322" t="s">
        <v>98750</v>
      </c>
      <c r="C40" s="323">
        <f>SUM(C31:C39)</f>
        <v>0</v>
      </c>
      <c r="D40" s="1112">
        <f>SUM(D31:D39)</f>
        <v>0</v>
      </c>
      <c r="I40" s="325"/>
      <c r="J40" s="326"/>
      <c r="N40" s="327"/>
      <c r="O40" s="328"/>
      <c r="P40" s="327"/>
      <c r="Q40" s="327"/>
      <c r="R40" s="327"/>
      <c r="S40" s="327"/>
      <c r="AB40" s="323">
        <f t="shared" ref="AB40:AG40" si="12">SUM(AB31:AB39)</f>
        <v>0</v>
      </c>
      <c r="AC40" s="1112">
        <f t="shared" si="12"/>
        <v>0</v>
      </c>
      <c r="AD40" s="323">
        <f t="shared" si="12"/>
        <v>0</v>
      </c>
      <c r="AE40" s="1112">
        <f t="shared" si="12"/>
        <v>0</v>
      </c>
      <c r="AF40" s="323">
        <f t="shared" si="12"/>
        <v>0</v>
      </c>
      <c r="AG40" s="1112">
        <f t="shared" si="12"/>
        <v>0</v>
      </c>
      <c r="AK40" s="323">
        <f>SUM(AK31:AK39)</f>
        <v>0</v>
      </c>
      <c r="AL40" s="1112">
        <f>SUM(AL31:AL39)</f>
        <v>0</v>
      </c>
      <c r="AM40" s="323">
        <f>C40+AB40+AD40+AF40+AK40</f>
        <v>0</v>
      </c>
    </row>
    <row r="41" spans="2:39">
      <c r="B41" s="251"/>
      <c r="I41" s="250"/>
      <c r="J41" s="250"/>
      <c r="N41" s="280"/>
      <c r="O41" s="301"/>
      <c r="P41" s="280"/>
      <c r="Q41" s="280"/>
      <c r="R41" s="280"/>
      <c r="S41" s="280"/>
    </row>
    <row r="42" spans="2:39">
      <c r="B42" s="251"/>
      <c r="N42" s="280"/>
      <c r="O42" s="301"/>
      <c r="P42" s="280"/>
      <c r="Q42" s="280"/>
      <c r="R42" s="280"/>
      <c r="S42" s="280"/>
    </row>
    <row r="43" spans="2:39">
      <c r="B43" s="251"/>
      <c r="N43" s="280"/>
      <c r="O43" s="301"/>
      <c r="P43" s="280"/>
      <c r="Q43" s="280"/>
      <c r="R43" s="280"/>
      <c r="S43" s="280"/>
    </row>
    <row r="44" spans="2:39" ht="15.75" thickBot="1">
      <c r="B44" s="329" t="s">
        <v>98751</v>
      </c>
      <c r="N44" s="280"/>
      <c r="O44" s="301"/>
      <c r="P44" s="280"/>
      <c r="Q44" s="280"/>
      <c r="R44" s="280"/>
      <c r="S44" s="280"/>
    </row>
    <row r="45" spans="2:39">
      <c r="B45" s="1622"/>
      <c r="C45" s="1623"/>
      <c r="D45" s="1623"/>
      <c r="E45" s="1623"/>
      <c r="F45" s="1623"/>
      <c r="G45" s="1623"/>
      <c r="H45" s="1623"/>
      <c r="I45" s="1624"/>
      <c r="N45" s="280">
        <v>140</v>
      </c>
      <c r="O45" s="301" t="s">
        <v>97721</v>
      </c>
      <c r="P45" s="280" t="s">
        <v>97729</v>
      </c>
      <c r="Q45" s="280" t="s">
        <v>2</v>
      </c>
      <c r="R45" s="280" t="s">
        <v>2</v>
      </c>
      <c r="S45" s="280" t="s">
        <v>97723</v>
      </c>
    </row>
    <row r="46" spans="2:39">
      <c r="B46" s="1625"/>
      <c r="C46" s="1626"/>
      <c r="D46" s="1626"/>
      <c r="E46" s="1626"/>
      <c r="F46" s="1626"/>
      <c r="G46" s="1626"/>
      <c r="H46" s="1626"/>
      <c r="I46" s="1627"/>
      <c r="N46" s="280">
        <v>141</v>
      </c>
      <c r="O46" s="301" t="s">
        <v>97721</v>
      </c>
      <c r="P46" s="280" t="s">
        <v>97730</v>
      </c>
      <c r="Q46" s="280" t="s">
        <v>2</v>
      </c>
      <c r="R46" s="280" t="s">
        <v>2</v>
      </c>
      <c r="S46" s="280" t="s">
        <v>97723</v>
      </c>
    </row>
    <row r="47" spans="2:39">
      <c r="B47" s="1625"/>
      <c r="C47" s="1626"/>
      <c r="D47" s="1626"/>
      <c r="E47" s="1626"/>
      <c r="F47" s="1626"/>
      <c r="G47" s="1626"/>
      <c r="H47" s="1626"/>
      <c r="I47" s="1627"/>
      <c r="N47" s="280">
        <v>142</v>
      </c>
      <c r="O47" s="301" t="s">
        <v>97721</v>
      </c>
      <c r="P47" s="280" t="s">
        <v>97731</v>
      </c>
      <c r="Q47" s="280" t="s">
        <v>2</v>
      </c>
      <c r="R47" s="280" t="s">
        <v>2</v>
      </c>
      <c r="S47" s="280" t="s">
        <v>97723</v>
      </c>
    </row>
    <row r="48" spans="2:39">
      <c r="B48" s="1625"/>
      <c r="C48" s="1626"/>
      <c r="D48" s="1626"/>
      <c r="E48" s="1626"/>
      <c r="F48" s="1626"/>
      <c r="G48" s="1626"/>
      <c r="H48" s="1626"/>
      <c r="I48" s="1627"/>
      <c r="N48" s="280">
        <v>142</v>
      </c>
      <c r="O48" s="301" t="s">
        <v>97721</v>
      </c>
      <c r="P48" s="280" t="s">
        <v>97732</v>
      </c>
      <c r="Q48" s="280" t="s">
        <v>2</v>
      </c>
      <c r="R48" s="280" t="s">
        <v>2</v>
      </c>
      <c r="S48" s="280" t="s">
        <v>97723</v>
      </c>
    </row>
    <row r="49" spans="2:26">
      <c r="B49" s="1625"/>
      <c r="C49" s="1626"/>
      <c r="D49" s="1626"/>
      <c r="E49" s="1626"/>
      <c r="F49" s="1626"/>
      <c r="G49" s="1626"/>
      <c r="H49" s="1626"/>
      <c r="I49" s="1627"/>
      <c r="N49" s="280">
        <v>150</v>
      </c>
      <c r="O49" s="301" t="s">
        <v>97721</v>
      </c>
      <c r="P49" s="280" t="s">
        <v>97733</v>
      </c>
      <c r="Q49" s="280" t="s">
        <v>2</v>
      </c>
      <c r="R49" s="280" t="s">
        <v>2</v>
      </c>
      <c r="S49" s="280" t="s">
        <v>97723</v>
      </c>
    </row>
    <row r="50" spans="2:26" ht="13.5" thickBot="1">
      <c r="B50" s="1625"/>
      <c r="C50" s="1626"/>
      <c r="D50" s="1626"/>
      <c r="E50" s="1626"/>
      <c r="F50" s="1626"/>
      <c r="G50" s="1626"/>
      <c r="H50" s="1626"/>
      <c r="I50" s="1627"/>
      <c r="N50" s="280">
        <v>160</v>
      </c>
      <c r="O50" s="301" t="s">
        <v>97721</v>
      </c>
      <c r="P50" s="280" t="s">
        <v>97734</v>
      </c>
      <c r="Q50" s="280" t="s">
        <v>2</v>
      </c>
      <c r="R50" s="280" t="s">
        <v>2</v>
      </c>
      <c r="S50" s="280" t="s">
        <v>97723</v>
      </c>
      <c r="V50" s="251" t="s">
        <v>183</v>
      </c>
    </row>
    <row r="51" spans="2:26" ht="33.75" thickBot="1">
      <c r="B51" s="1628"/>
      <c r="C51" s="1629"/>
      <c r="D51" s="1629"/>
      <c r="E51" s="1629"/>
      <c r="F51" s="1629"/>
      <c r="G51" s="1629"/>
      <c r="H51" s="1629"/>
      <c r="I51" s="1630"/>
      <c r="N51" s="280">
        <v>170</v>
      </c>
      <c r="O51" s="301" t="s">
        <v>97721</v>
      </c>
      <c r="P51" s="280" t="s">
        <v>97735</v>
      </c>
      <c r="Q51" s="280" t="s">
        <v>2</v>
      </c>
      <c r="R51" s="280" t="s">
        <v>2</v>
      </c>
      <c r="S51" s="280" t="s">
        <v>97723</v>
      </c>
      <c r="V51" s="239" t="s">
        <v>97702</v>
      </c>
      <c r="W51" s="239" t="s">
        <v>7</v>
      </c>
      <c r="X51" s="240" t="s">
        <v>97703</v>
      </c>
      <c r="Y51" s="240" t="s">
        <v>97704</v>
      </c>
      <c r="Z51" s="241" t="s">
        <v>97705</v>
      </c>
    </row>
    <row r="52" spans="2:26" ht="15" customHeight="1">
      <c r="N52" s="280">
        <v>190</v>
      </c>
      <c r="O52" s="301" t="s">
        <v>97721</v>
      </c>
      <c r="P52" s="280" t="s">
        <v>97736</v>
      </c>
      <c r="Q52" s="280" t="s">
        <v>2</v>
      </c>
      <c r="R52" s="280" t="s">
        <v>2</v>
      </c>
      <c r="S52" s="280" t="s">
        <v>97723</v>
      </c>
      <c r="V52" s="1611" t="s">
        <v>35</v>
      </c>
      <c r="W52" s="246" t="s">
        <v>13</v>
      </c>
      <c r="X52" s="247">
        <v>2000000</v>
      </c>
      <c r="Y52" s="247">
        <v>1750000</v>
      </c>
      <c r="Z52" s="248">
        <v>1500000</v>
      </c>
    </row>
    <row r="53" spans="2:26" ht="15" customHeight="1">
      <c r="N53" s="280">
        <v>200</v>
      </c>
      <c r="O53" s="301" t="s">
        <v>97721</v>
      </c>
      <c r="P53" s="280" t="s">
        <v>97737</v>
      </c>
      <c r="Q53" s="280" t="s">
        <v>2</v>
      </c>
      <c r="R53" s="280" t="s">
        <v>2</v>
      </c>
      <c r="S53" s="280" t="s">
        <v>97723</v>
      </c>
      <c r="V53" s="1612"/>
      <c r="W53" s="250" t="s">
        <v>19</v>
      </c>
      <c r="X53" s="248">
        <v>1500000</v>
      </c>
      <c r="Y53" s="248">
        <v>1250000</v>
      </c>
      <c r="Z53" s="248">
        <v>1000000</v>
      </c>
    </row>
    <row r="54" spans="2:26" ht="15" customHeight="1">
      <c r="N54" s="280">
        <v>210</v>
      </c>
      <c r="O54" s="301" t="s">
        <v>97721</v>
      </c>
      <c r="P54" s="280" t="s">
        <v>97738</v>
      </c>
      <c r="Q54" s="280" t="s">
        <v>3</v>
      </c>
      <c r="R54" s="280" t="s">
        <v>3</v>
      </c>
      <c r="S54" s="280" t="s">
        <v>97723</v>
      </c>
      <c r="V54" s="1612"/>
      <c r="W54" s="250" t="s">
        <v>24</v>
      </c>
      <c r="X54" s="248">
        <v>1500000</v>
      </c>
      <c r="Y54" s="248">
        <v>1250000</v>
      </c>
      <c r="Z54" s="248">
        <v>1000000</v>
      </c>
    </row>
    <row r="55" spans="2:26" ht="15" customHeight="1">
      <c r="N55" s="280">
        <v>630</v>
      </c>
      <c r="O55" s="301" t="s">
        <v>97721</v>
      </c>
      <c r="P55" s="280" t="s">
        <v>97739</v>
      </c>
      <c r="Q55" s="280" t="s">
        <v>2</v>
      </c>
      <c r="R55" s="280" t="s">
        <v>2</v>
      </c>
      <c r="S55" s="280" t="s">
        <v>97723</v>
      </c>
      <c r="V55" s="1612"/>
      <c r="W55" s="250" t="s">
        <v>29</v>
      </c>
      <c r="X55" s="248">
        <v>1250000</v>
      </c>
      <c r="Y55" s="248">
        <v>1000000</v>
      </c>
      <c r="Z55" s="248">
        <v>750000</v>
      </c>
    </row>
    <row r="56" spans="2:26" ht="15.75" customHeight="1">
      <c r="N56" s="280">
        <v>730</v>
      </c>
      <c r="O56" s="301" t="s">
        <v>97721</v>
      </c>
      <c r="P56" s="280" t="s">
        <v>97740</v>
      </c>
      <c r="Q56" s="280" t="s">
        <v>2</v>
      </c>
      <c r="R56" s="280" t="s">
        <v>2</v>
      </c>
      <c r="S56" s="280" t="s">
        <v>97723</v>
      </c>
      <c r="V56" s="1612"/>
      <c r="W56" s="250" t="s">
        <v>33</v>
      </c>
      <c r="X56" s="248">
        <v>1000000</v>
      </c>
      <c r="Y56" s="248">
        <v>750000</v>
      </c>
      <c r="Z56" s="248">
        <v>500000</v>
      </c>
    </row>
    <row r="57" spans="2:26" ht="15.75" customHeight="1" thickBot="1">
      <c r="N57" s="280">
        <v>731</v>
      </c>
      <c r="O57" s="301" t="s">
        <v>97721</v>
      </c>
      <c r="P57" s="280" t="s">
        <v>97741</v>
      </c>
      <c r="Q57" s="280" t="s">
        <v>2</v>
      </c>
      <c r="R57" s="280" t="s">
        <v>2</v>
      </c>
      <c r="S57" s="280" t="s">
        <v>97723</v>
      </c>
      <c r="V57" s="1613"/>
      <c r="W57" s="269" t="s">
        <v>37</v>
      </c>
      <c r="X57" s="248">
        <v>1000000</v>
      </c>
      <c r="Y57" s="248">
        <v>750000</v>
      </c>
      <c r="Z57" s="248">
        <v>500000</v>
      </c>
    </row>
    <row r="58" spans="2:26" ht="15" customHeight="1">
      <c r="N58" s="280">
        <v>733</v>
      </c>
      <c r="O58" s="301" t="s">
        <v>97721</v>
      </c>
      <c r="P58" s="280" t="s">
        <v>97742</v>
      </c>
      <c r="Q58" s="280" t="s">
        <v>2</v>
      </c>
      <c r="R58" s="280" t="s">
        <v>2</v>
      </c>
      <c r="S58" s="280" t="s">
        <v>97723</v>
      </c>
      <c r="V58" s="1611" t="s">
        <v>98752</v>
      </c>
      <c r="W58" s="246" t="s">
        <v>13</v>
      </c>
      <c r="X58" s="248">
        <v>3000000</v>
      </c>
      <c r="Y58" s="248">
        <v>2750000</v>
      </c>
      <c r="Z58" s="248">
        <v>2000000</v>
      </c>
    </row>
    <row r="59" spans="2:26" ht="15" customHeight="1">
      <c r="N59" s="280">
        <v>734</v>
      </c>
      <c r="O59" s="301" t="s">
        <v>97721</v>
      </c>
      <c r="P59" s="280" t="s">
        <v>97743</v>
      </c>
      <c r="Q59" s="280" t="s">
        <v>2</v>
      </c>
      <c r="R59" s="280" t="s">
        <v>2</v>
      </c>
      <c r="S59" s="280" t="s">
        <v>97723</v>
      </c>
      <c r="V59" s="1612"/>
      <c r="W59" s="250" t="s">
        <v>19</v>
      </c>
      <c r="X59" s="248">
        <v>2500000</v>
      </c>
      <c r="Y59" s="248">
        <v>2250000</v>
      </c>
      <c r="Z59" s="248">
        <v>1500000</v>
      </c>
    </row>
    <row r="60" spans="2:26" ht="15" customHeight="1">
      <c r="N60" s="280">
        <v>735</v>
      </c>
      <c r="O60" s="301" t="s">
        <v>97744</v>
      </c>
      <c r="P60" s="280" t="s">
        <v>97745</v>
      </c>
      <c r="Q60" s="280" t="s">
        <v>1</v>
      </c>
      <c r="R60" s="280" t="s">
        <v>1</v>
      </c>
      <c r="S60" s="280" t="s">
        <v>97746</v>
      </c>
      <c r="V60" s="1612"/>
      <c r="W60" s="250" t="s">
        <v>24</v>
      </c>
      <c r="X60" s="248">
        <v>2500000</v>
      </c>
      <c r="Y60" s="248">
        <v>2250000</v>
      </c>
      <c r="Z60" s="248">
        <v>1500000</v>
      </c>
    </row>
    <row r="61" spans="2:26" ht="15" customHeight="1">
      <c r="N61" s="280">
        <v>736</v>
      </c>
      <c r="O61" s="301" t="s">
        <v>97744</v>
      </c>
      <c r="P61" s="280" t="s">
        <v>97747</v>
      </c>
      <c r="Q61" s="280" t="s">
        <v>2</v>
      </c>
      <c r="R61" s="280" t="s">
        <v>2</v>
      </c>
      <c r="S61" s="280" t="s">
        <v>97746</v>
      </c>
      <c r="V61" s="1612"/>
      <c r="W61" s="250" t="s">
        <v>29</v>
      </c>
      <c r="X61" s="248">
        <v>2000000</v>
      </c>
      <c r="Y61" s="248">
        <v>1750000</v>
      </c>
      <c r="Z61" s="248">
        <v>750000</v>
      </c>
    </row>
    <row r="62" spans="2:26" ht="15.75" customHeight="1">
      <c r="N62" s="280">
        <v>737</v>
      </c>
      <c r="O62" s="301" t="s">
        <v>97744</v>
      </c>
      <c r="P62" s="280" t="s">
        <v>97748</v>
      </c>
      <c r="Q62" s="280" t="s">
        <v>0</v>
      </c>
      <c r="R62" s="280" t="s">
        <v>0</v>
      </c>
      <c r="S62" s="280" t="s">
        <v>97749</v>
      </c>
      <c r="V62" s="1612"/>
      <c r="W62" s="250" t="s">
        <v>33</v>
      </c>
      <c r="X62" s="248">
        <v>1000000</v>
      </c>
      <c r="Y62" s="248">
        <v>750000</v>
      </c>
      <c r="Z62" s="248">
        <v>500000</v>
      </c>
    </row>
    <row r="63" spans="2:26" ht="15.75" customHeight="1" thickBot="1">
      <c r="N63" s="280">
        <v>738</v>
      </c>
      <c r="O63" s="301" t="s">
        <v>97744</v>
      </c>
      <c r="P63" s="280" t="s">
        <v>97750</v>
      </c>
      <c r="Q63" s="280" t="s">
        <v>3</v>
      </c>
      <c r="R63" s="280" t="s">
        <v>3</v>
      </c>
      <c r="S63" s="280" t="s">
        <v>97749</v>
      </c>
      <c r="V63" s="1613"/>
      <c r="W63" s="269" t="s">
        <v>37</v>
      </c>
      <c r="X63" s="248">
        <v>1000000</v>
      </c>
      <c r="Y63" s="248">
        <v>750000</v>
      </c>
      <c r="Z63" s="248">
        <v>500000</v>
      </c>
    </row>
    <row r="64" spans="2:26" ht="15" customHeight="1">
      <c r="N64" s="280">
        <v>741</v>
      </c>
      <c r="O64" s="301" t="s">
        <v>97751</v>
      </c>
      <c r="P64" s="280" t="s">
        <v>97752</v>
      </c>
      <c r="Q64" s="280" t="s">
        <v>2</v>
      </c>
      <c r="R64" s="280" t="s">
        <v>2</v>
      </c>
      <c r="S64" s="280" t="s">
        <v>97723</v>
      </c>
      <c r="V64" s="1611" t="s">
        <v>97753</v>
      </c>
      <c r="W64" s="246" t="s">
        <v>13</v>
      </c>
      <c r="X64" s="248">
        <v>500000</v>
      </c>
      <c r="Y64" s="248">
        <v>450000</v>
      </c>
      <c r="Z64" s="248">
        <v>250000</v>
      </c>
    </row>
    <row r="65" spans="14:26" ht="15" customHeight="1">
      <c r="N65" s="280">
        <v>742</v>
      </c>
      <c r="O65" s="301" t="s">
        <v>97751</v>
      </c>
      <c r="P65" s="280" t="s">
        <v>97754</v>
      </c>
      <c r="Q65" s="280" t="s">
        <v>2</v>
      </c>
      <c r="R65" s="280" t="s">
        <v>2</v>
      </c>
      <c r="S65" s="280" t="s">
        <v>97723</v>
      </c>
      <c r="V65" s="1612"/>
      <c r="W65" s="250" t="s">
        <v>19</v>
      </c>
      <c r="X65" s="248">
        <v>450000</v>
      </c>
      <c r="Y65" s="248">
        <v>400000</v>
      </c>
      <c r="Z65" s="248">
        <v>200000</v>
      </c>
    </row>
    <row r="66" spans="14:26" ht="15" customHeight="1">
      <c r="N66" s="280">
        <v>791</v>
      </c>
      <c r="O66" s="301" t="s">
        <v>97755</v>
      </c>
      <c r="P66" s="280" t="s">
        <v>97756</v>
      </c>
      <c r="Q66" s="280" t="s">
        <v>3</v>
      </c>
      <c r="R66" s="280" t="s">
        <v>3</v>
      </c>
      <c r="S66" s="280" t="s">
        <v>97757</v>
      </c>
      <c r="V66" s="1612"/>
      <c r="W66" s="250" t="s">
        <v>24</v>
      </c>
      <c r="X66" s="248">
        <v>450000</v>
      </c>
      <c r="Y66" s="248">
        <v>400000</v>
      </c>
      <c r="Z66" s="248">
        <v>200000</v>
      </c>
    </row>
    <row r="67" spans="14:26" ht="15" customHeight="1">
      <c r="N67" s="280">
        <v>792</v>
      </c>
      <c r="O67" s="301" t="s">
        <v>97755</v>
      </c>
      <c r="P67" s="280" t="s">
        <v>97758</v>
      </c>
      <c r="Q67" s="280" t="s">
        <v>2</v>
      </c>
      <c r="R67" s="280" t="s">
        <v>2</v>
      </c>
      <c r="S67" s="280" t="s">
        <v>97757</v>
      </c>
      <c r="V67" s="1612"/>
      <c r="W67" s="250" t="s">
        <v>29</v>
      </c>
      <c r="X67" s="248">
        <v>425000</v>
      </c>
      <c r="Y67" s="248">
        <v>375000</v>
      </c>
      <c r="Z67" s="248">
        <v>175000</v>
      </c>
    </row>
    <row r="68" spans="14:26" ht="15.75" customHeight="1">
      <c r="N68" s="280">
        <v>981</v>
      </c>
      <c r="O68" s="301" t="s">
        <v>97759</v>
      </c>
      <c r="P68" s="280" t="s">
        <v>97760</v>
      </c>
      <c r="Q68" s="280" t="s">
        <v>2</v>
      </c>
      <c r="R68" s="280" t="s">
        <v>2</v>
      </c>
      <c r="S68" s="280" t="s">
        <v>97761</v>
      </c>
      <c r="V68" s="1612"/>
      <c r="W68" s="250" t="s">
        <v>33</v>
      </c>
      <c r="X68" s="248">
        <v>400000</v>
      </c>
      <c r="Y68" s="248">
        <v>350000</v>
      </c>
      <c r="Z68" s="248">
        <v>150000</v>
      </c>
    </row>
    <row r="69" spans="14:26" ht="15.75" customHeight="1" thickBot="1">
      <c r="N69" s="280">
        <v>982</v>
      </c>
      <c r="O69" s="301" t="s">
        <v>97759</v>
      </c>
      <c r="P69" s="280" t="s">
        <v>97762</v>
      </c>
      <c r="Q69" s="280" t="s">
        <v>2</v>
      </c>
      <c r="R69" s="280" t="s">
        <v>2</v>
      </c>
      <c r="S69" s="280" t="s">
        <v>97761</v>
      </c>
      <c r="V69" s="1613"/>
      <c r="W69" s="269" t="s">
        <v>37</v>
      </c>
      <c r="X69" s="248">
        <v>400000</v>
      </c>
      <c r="Y69" s="248">
        <v>350000</v>
      </c>
      <c r="Z69" s="248">
        <v>150000</v>
      </c>
    </row>
    <row r="70" spans="14:26">
      <c r="N70" s="280">
        <v>1001</v>
      </c>
      <c r="O70" s="301" t="s">
        <v>97763</v>
      </c>
      <c r="P70" s="280" t="s">
        <v>97764</v>
      </c>
      <c r="Q70" s="280" t="s">
        <v>97727</v>
      </c>
      <c r="R70" s="280" t="s">
        <v>97727</v>
      </c>
      <c r="S70" s="280" t="s">
        <v>97765</v>
      </c>
    </row>
    <row r="71" spans="14:26">
      <c r="N71" s="280">
        <v>1002</v>
      </c>
      <c r="O71" s="301" t="s">
        <v>97763</v>
      </c>
      <c r="P71" s="280" t="s">
        <v>97766</v>
      </c>
      <c r="Q71" s="280" t="s">
        <v>97727</v>
      </c>
      <c r="R71" s="280" t="s">
        <v>97727</v>
      </c>
      <c r="S71" s="280" t="s">
        <v>97765</v>
      </c>
    </row>
    <row r="72" spans="14:26">
      <c r="N72" s="280">
        <v>1101</v>
      </c>
      <c r="O72" s="301" t="s">
        <v>97763</v>
      </c>
      <c r="P72" s="280" t="s">
        <v>97767</v>
      </c>
      <c r="Q72" s="280" t="s">
        <v>97727</v>
      </c>
      <c r="R72" s="280" t="s">
        <v>97727</v>
      </c>
      <c r="S72" s="280" t="s">
        <v>97765</v>
      </c>
      <c r="V72" s="251" t="s">
        <v>35</v>
      </c>
      <c r="W72" s="230" t="str">
        <f>IF(C5="Quebec",VLOOKUP(C6,W52:Z57,#REF!,FALSE),"")</f>
        <v/>
      </c>
    </row>
    <row r="73" spans="14:26">
      <c r="N73" s="280">
        <v>1102</v>
      </c>
      <c r="O73" s="301" t="s">
        <v>97763</v>
      </c>
      <c r="P73" s="280" t="s">
        <v>97768</v>
      </c>
      <c r="Q73" s="280" t="s">
        <v>97727</v>
      </c>
      <c r="R73" s="280" t="s">
        <v>97727</v>
      </c>
      <c r="S73" s="280" t="s">
        <v>97765</v>
      </c>
      <c r="V73" s="251" t="s">
        <v>98752</v>
      </c>
      <c r="W73" s="230" t="e">
        <f>IF(C5&lt;&gt;"Quebec",VLOOKUP(C6,W58:Z63,#REF!,FALSE),"")</f>
        <v>#REF!</v>
      </c>
    </row>
    <row r="74" spans="14:26">
      <c r="N74" s="280">
        <v>1391</v>
      </c>
      <c r="O74" s="301" t="s">
        <v>97763</v>
      </c>
      <c r="P74" s="280" t="s">
        <v>97769</v>
      </c>
      <c r="Q74" s="280" t="s">
        <v>97727</v>
      </c>
      <c r="R74" s="280" t="s">
        <v>97727</v>
      </c>
      <c r="S74" s="280" t="s">
        <v>97770</v>
      </c>
      <c r="V74" s="251" t="s">
        <v>97753</v>
      </c>
      <c r="W74" s="230" t="str">
        <f>IF(F8="Accommodation, food &amp; beverage services",VLOOKUP(C6,W64:Z69,#REF!,FALSE),"")</f>
        <v/>
      </c>
    </row>
    <row r="75" spans="14:26">
      <c r="N75" s="280">
        <v>1392</v>
      </c>
      <c r="O75" s="301" t="s">
        <v>97763</v>
      </c>
      <c r="P75" s="280" t="s">
        <v>97771</v>
      </c>
      <c r="Q75" s="280" t="s">
        <v>97727</v>
      </c>
      <c r="R75" s="280" t="s">
        <v>97727</v>
      </c>
      <c r="S75" s="280" t="s">
        <v>97770</v>
      </c>
      <c r="W75" s="230" t="e">
        <f>IF(W74="",SUM(W72:W73),W74)</f>
        <v>#REF!</v>
      </c>
    </row>
    <row r="76" spans="14:26">
      <c r="N76" s="280">
        <v>1393</v>
      </c>
      <c r="O76" s="301" t="s">
        <v>97763</v>
      </c>
      <c r="P76" s="280" t="s">
        <v>97772</v>
      </c>
      <c r="Q76" s="280" t="s">
        <v>97727</v>
      </c>
      <c r="R76" s="280" t="s">
        <v>97727</v>
      </c>
      <c r="S76" s="280" t="s">
        <v>97770</v>
      </c>
    </row>
    <row r="77" spans="14:26">
      <c r="N77" s="280">
        <v>1394</v>
      </c>
      <c r="O77" s="301" t="s">
        <v>97763</v>
      </c>
      <c r="P77" s="280" t="s">
        <v>97773</v>
      </c>
      <c r="Q77" s="280" t="s">
        <v>97727</v>
      </c>
      <c r="R77" s="280" t="s">
        <v>97727</v>
      </c>
      <c r="S77" s="280" t="s">
        <v>97770</v>
      </c>
    </row>
    <row r="78" spans="14:26">
      <c r="N78" s="280">
        <v>1395</v>
      </c>
      <c r="O78" s="301" t="s">
        <v>97763</v>
      </c>
      <c r="P78" s="280" t="s">
        <v>97774</v>
      </c>
      <c r="Q78" s="280" t="s">
        <v>97727</v>
      </c>
      <c r="R78" s="280" t="s">
        <v>97727</v>
      </c>
      <c r="S78" s="280" t="s">
        <v>97770</v>
      </c>
    </row>
    <row r="79" spans="14:26">
      <c r="N79" s="280">
        <v>1396</v>
      </c>
      <c r="O79" s="301" t="s">
        <v>97763</v>
      </c>
      <c r="P79" s="280" t="s">
        <v>97775</v>
      </c>
      <c r="Q79" s="280" t="s">
        <v>97727</v>
      </c>
      <c r="R79" s="280" t="s">
        <v>97727</v>
      </c>
      <c r="S79" s="280" t="s">
        <v>97770</v>
      </c>
    </row>
    <row r="80" spans="14:26">
      <c r="N80" s="280">
        <v>1397</v>
      </c>
      <c r="O80" s="301" t="s">
        <v>97763</v>
      </c>
      <c r="P80" s="280" t="s">
        <v>97776</v>
      </c>
      <c r="Q80" s="280" t="s">
        <v>1</v>
      </c>
      <c r="R80" s="280" t="s">
        <v>1</v>
      </c>
      <c r="S80" s="280" t="s">
        <v>97770</v>
      </c>
    </row>
    <row r="81" spans="14:19">
      <c r="N81" s="280">
        <v>1398</v>
      </c>
      <c r="O81" s="301" t="s">
        <v>97763</v>
      </c>
      <c r="P81" s="280" t="s">
        <v>97777</v>
      </c>
      <c r="Q81" s="280" t="s">
        <v>97778</v>
      </c>
      <c r="R81" s="280" t="s">
        <v>3</v>
      </c>
      <c r="S81" s="280" t="s">
        <v>97770</v>
      </c>
    </row>
    <row r="82" spans="14:19">
      <c r="N82" s="280">
        <v>1401</v>
      </c>
      <c r="O82" s="301" t="s">
        <v>97763</v>
      </c>
      <c r="P82" s="280" t="s">
        <v>97779</v>
      </c>
      <c r="Q82" s="280" t="s">
        <v>97727</v>
      </c>
      <c r="R82" s="280" t="s">
        <v>97727</v>
      </c>
      <c r="S82" s="280" t="s">
        <v>97765</v>
      </c>
    </row>
    <row r="83" spans="14:19">
      <c r="N83" s="280">
        <v>1402</v>
      </c>
      <c r="O83" s="301" t="s">
        <v>97763</v>
      </c>
      <c r="P83" s="280" t="s">
        <v>97780</v>
      </c>
      <c r="Q83" s="280" t="s">
        <v>97727</v>
      </c>
      <c r="R83" s="280" t="s">
        <v>97727</v>
      </c>
      <c r="S83" s="280" t="s">
        <v>97765</v>
      </c>
    </row>
    <row r="84" spans="14:19">
      <c r="N84" s="280">
        <v>1403</v>
      </c>
      <c r="O84" s="301" t="s">
        <v>97763</v>
      </c>
      <c r="P84" s="280" t="s">
        <v>97781</v>
      </c>
      <c r="Q84" s="280" t="s">
        <v>97727</v>
      </c>
      <c r="R84" s="280" t="s">
        <v>97727</v>
      </c>
      <c r="S84" s="280" t="s">
        <v>97765</v>
      </c>
    </row>
    <row r="85" spans="14:19">
      <c r="N85" s="280">
        <v>1404</v>
      </c>
      <c r="O85" s="301" t="s">
        <v>97763</v>
      </c>
      <c r="P85" s="280" t="s">
        <v>97782</v>
      </c>
      <c r="Q85" s="280" t="s">
        <v>97727</v>
      </c>
      <c r="R85" s="280" t="s">
        <v>97727</v>
      </c>
      <c r="S85" s="280" t="s">
        <v>97765</v>
      </c>
    </row>
    <row r="86" spans="14:19">
      <c r="N86" s="280">
        <v>1511</v>
      </c>
      <c r="O86" s="301" t="s">
        <v>97783</v>
      </c>
      <c r="P86" s="280" t="s">
        <v>97784</v>
      </c>
      <c r="Q86" s="280" t="s">
        <v>97778</v>
      </c>
      <c r="R86" s="280" t="s">
        <v>97727</v>
      </c>
      <c r="S86" s="280" t="s">
        <v>97746</v>
      </c>
    </row>
    <row r="87" spans="14:19">
      <c r="N87" s="280">
        <v>1512</v>
      </c>
      <c r="O87" s="301" t="s">
        <v>97783</v>
      </c>
      <c r="P87" s="280" t="s">
        <v>97785</v>
      </c>
      <c r="Q87" s="280" t="s">
        <v>2</v>
      </c>
      <c r="R87" s="280" t="s">
        <v>2</v>
      </c>
      <c r="S87" s="280" t="s">
        <v>97746</v>
      </c>
    </row>
    <row r="88" spans="14:19">
      <c r="N88" s="280">
        <v>1513</v>
      </c>
      <c r="O88" s="301" t="s">
        <v>97783</v>
      </c>
      <c r="P88" s="280" t="s">
        <v>97786</v>
      </c>
      <c r="Q88" s="280" t="s">
        <v>97778</v>
      </c>
      <c r="R88" s="280" t="s">
        <v>97727</v>
      </c>
      <c r="S88" s="280" t="s">
        <v>97746</v>
      </c>
    </row>
    <row r="89" spans="14:19">
      <c r="N89" s="280">
        <v>1514</v>
      </c>
      <c r="O89" s="301" t="s">
        <v>97783</v>
      </c>
      <c r="P89" s="280" t="s">
        <v>97787</v>
      </c>
      <c r="Q89" s="280" t="s">
        <v>97778</v>
      </c>
      <c r="R89" s="280" t="s">
        <v>97727</v>
      </c>
      <c r="S89" s="280" t="s">
        <v>97746</v>
      </c>
    </row>
    <row r="90" spans="14:19">
      <c r="N90" s="280">
        <v>1515</v>
      </c>
      <c r="O90" s="301" t="s">
        <v>97783</v>
      </c>
      <c r="P90" s="280" t="s">
        <v>97788</v>
      </c>
      <c r="Q90" s="280" t="s">
        <v>97778</v>
      </c>
      <c r="R90" s="280" t="s">
        <v>97727</v>
      </c>
      <c r="S90" s="280" t="s">
        <v>97746</v>
      </c>
    </row>
    <row r="91" spans="14:19">
      <c r="N91" s="280">
        <v>1521</v>
      </c>
      <c r="O91" s="301" t="s">
        <v>97783</v>
      </c>
      <c r="P91" s="280" t="s">
        <v>97789</v>
      </c>
      <c r="Q91" s="280" t="s">
        <v>1</v>
      </c>
      <c r="R91" s="280" t="s">
        <v>1</v>
      </c>
      <c r="S91" s="280" t="s">
        <v>97746</v>
      </c>
    </row>
    <row r="92" spans="14:19">
      <c r="N92" s="280">
        <v>1522</v>
      </c>
      <c r="O92" s="301" t="s">
        <v>97783</v>
      </c>
      <c r="P92" s="280" t="s">
        <v>97790</v>
      </c>
      <c r="Q92" s="280" t="s">
        <v>2</v>
      </c>
      <c r="R92" s="280" t="s">
        <v>2</v>
      </c>
      <c r="S92" s="280" t="s">
        <v>97746</v>
      </c>
    </row>
    <row r="93" spans="14:19">
      <c r="N93" s="280">
        <v>1523</v>
      </c>
      <c r="O93" s="301" t="s">
        <v>97783</v>
      </c>
      <c r="P93" s="280" t="s">
        <v>97791</v>
      </c>
      <c r="Q93" s="280" t="s">
        <v>2</v>
      </c>
      <c r="R93" s="280" t="s">
        <v>2</v>
      </c>
      <c r="S93" s="280" t="s">
        <v>97746</v>
      </c>
    </row>
    <row r="94" spans="14:19">
      <c r="N94" s="280">
        <v>1524</v>
      </c>
      <c r="O94" s="301" t="s">
        <v>97783</v>
      </c>
      <c r="P94" s="280" t="s">
        <v>97792</v>
      </c>
      <c r="Q94" s="280" t="s">
        <v>2</v>
      </c>
      <c r="R94" s="280" t="s">
        <v>2</v>
      </c>
      <c r="S94" s="280" t="s">
        <v>97746</v>
      </c>
    </row>
    <row r="95" spans="14:19">
      <c r="N95" s="280">
        <v>1525</v>
      </c>
      <c r="O95" s="301" t="s">
        <v>97783</v>
      </c>
      <c r="P95" s="280" t="s">
        <v>97793</v>
      </c>
      <c r="Q95" s="280" t="s">
        <v>2</v>
      </c>
      <c r="R95" s="280" t="s">
        <v>2</v>
      </c>
      <c r="S95" s="330" t="s">
        <v>97794</v>
      </c>
    </row>
    <row r="96" spans="14:19">
      <c r="N96" s="280">
        <v>1526</v>
      </c>
      <c r="O96" s="301" t="s">
        <v>97783</v>
      </c>
      <c r="P96" s="280" t="s">
        <v>97795</v>
      </c>
      <c r="Q96" s="280" t="s">
        <v>2</v>
      </c>
      <c r="R96" s="280" t="s">
        <v>2</v>
      </c>
      <c r="S96" s="280" t="s">
        <v>97746</v>
      </c>
    </row>
    <row r="97" spans="14:19">
      <c r="N97" s="280">
        <v>1527</v>
      </c>
      <c r="O97" s="301" t="s">
        <v>97783</v>
      </c>
      <c r="P97" s="280" t="s">
        <v>97796</v>
      </c>
      <c r="Q97" s="280" t="s">
        <v>2</v>
      </c>
      <c r="R97" s="280" t="s">
        <v>2</v>
      </c>
      <c r="S97" s="280" t="s">
        <v>97746</v>
      </c>
    </row>
    <row r="98" spans="14:19">
      <c r="N98" s="280">
        <v>1528</v>
      </c>
      <c r="O98" s="301" t="s">
        <v>97783</v>
      </c>
      <c r="P98" s="280" t="s">
        <v>97797</v>
      </c>
      <c r="Q98" s="280" t="s">
        <v>2</v>
      </c>
      <c r="R98" s="280" t="s">
        <v>2</v>
      </c>
      <c r="S98" s="280" t="s">
        <v>97746</v>
      </c>
    </row>
    <row r="99" spans="14:19">
      <c r="N99" s="280">
        <v>1531</v>
      </c>
      <c r="O99" s="301" t="s">
        <v>97783</v>
      </c>
      <c r="P99" s="280" t="s">
        <v>97798</v>
      </c>
      <c r="Q99" s="280" t="s">
        <v>3</v>
      </c>
      <c r="R99" s="280" t="s">
        <v>3</v>
      </c>
      <c r="S99" s="280" t="s">
        <v>97746</v>
      </c>
    </row>
    <row r="100" spans="14:19">
      <c r="N100" s="280">
        <v>1532</v>
      </c>
      <c r="O100" s="301" t="s">
        <v>97783</v>
      </c>
      <c r="P100" s="280" t="s">
        <v>97799</v>
      </c>
      <c r="Q100" s="280" t="s">
        <v>2</v>
      </c>
      <c r="R100" s="280" t="s">
        <v>2</v>
      </c>
      <c r="S100" s="280" t="s">
        <v>97746</v>
      </c>
    </row>
    <row r="101" spans="14:19">
      <c r="N101" s="280">
        <v>1533</v>
      </c>
      <c r="O101" s="301" t="s">
        <v>97783</v>
      </c>
      <c r="P101" s="280" t="s">
        <v>97800</v>
      </c>
      <c r="Q101" s="280" t="s">
        <v>2</v>
      </c>
      <c r="R101" s="280" t="s">
        <v>2</v>
      </c>
      <c r="S101" s="280" t="s">
        <v>97746</v>
      </c>
    </row>
    <row r="102" spans="14:19">
      <c r="N102" s="280">
        <v>1534</v>
      </c>
      <c r="O102" s="301" t="s">
        <v>97783</v>
      </c>
      <c r="P102" s="280" t="s">
        <v>97801</v>
      </c>
      <c r="Q102" s="280" t="s">
        <v>2</v>
      </c>
      <c r="R102" s="280" t="s">
        <v>2</v>
      </c>
      <c r="S102" s="280" t="s">
        <v>97746</v>
      </c>
    </row>
    <row r="103" spans="14:19">
      <c r="N103" s="280">
        <v>1535</v>
      </c>
      <c r="O103" s="301" t="s">
        <v>97783</v>
      </c>
      <c r="P103" s="280" t="s">
        <v>97802</v>
      </c>
      <c r="Q103" s="280" t="s">
        <v>2</v>
      </c>
      <c r="R103" s="280" t="s">
        <v>2</v>
      </c>
      <c r="S103" s="280" t="s">
        <v>97746</v>
      </c>
    </row>
    <row r="104" spans="14:19">
      <c r="N104" s="280">
        <v>1536</v>
      </c>
      <c r="O104" s="301" t="s">
        <v>97783</v>
      </c>
      <c r="P104" s="280" t="s">
        <v>97803</v>
      </c>
      <c r="Q104" s="280" t="s">
        <v>2</v>
      </c>
      <c r="R104" s="280" t="s">
        <v>2</v>
      </c>
      <c r="S104" s="280" t="s">
        <v>97746</v>
      </c>
    </row>
    <row r="105" spans="14:19">
      <c r="N105" s="280">
        <v>1537</v>
      </c>
      <c r="O105" s="301" t="s">
        <v>97783</v>
      </c>
      <c r="P105" s="280" t="s">
        <v>97804</v>
      </c>
      <c r="Q105" s="280" t="s">
        <v>1</v>
      </c>
      <c r="R105" s="280" t="s">
        <v>1</v>
      </c>
      <c r="S105" s="280" t="s">
        <v>97746</v>
      </c>
    </row>
    <row r="106" spans="14:19">
      <c r="N106" s="280">
        <v>1621</v>
      </c>
      <c r="O106" s="301" t="s">
        <v>97783</v>
      </c>
      <c r="P106" s="280" t="s">
        <v>97805</v>
      </c>
      <c r="Q106" s="280" t="s">
        <v>97778</v>
      </c>
      <c r="R106" s="280" t="s">
        <v>97727</v>
      </c>
      <c r="S106" s="280" t="s">
        <v>97746</v>
      </c>
    </row>
    <row r="107" spans="14:19">
      <c r="N107" s="280">
        <v>1622</v>
      </c>
      <c r="O107" s="301" t="s">
        <v>97783</v>
      </c>
      <c r="P107" s="280" t="s">
        <v>97806</v>
      </c>
      <c r="Q107" s="280" t="s">
        <v>97778</v>
      </c>
      <c r="R107" s="280" t="s">
        <v>97727</v>
      </c>
      <c r="S107" s="280" t="s">
        <v>97746</v>
      </c>
    </row>
    <row r="108" spans="14:19">
      <c r="N108" s="280">
        <v>1623</v>
      </c>
      <c r="O108" s="301" t="s">
        <v>97783</v>
      </c>
      <c r="P108" s="280" t="s">
        <v>97807</v>
      </c>
      <c r="Q108" s="280" t="s">
        <v>97778</v>
      </c>
      <c r="R108" s="280" t="s">
        <v>97727</v>
      </c>
      <c r="S108" s="280" t="s">
        <v>97746</v>
      </c>
    </row>
    <row r="109" spans="14:19">
      <c r="N109" s="280">
        <v>1624</v>
      </c>
      <c r="O109" s="301" t="s">
        <v>97783</v>
      </c>
      <c r="P109" s="280" t="s">
        <v>97808</v>
      </c>
      <c r="Q109" s="280" t="s">
        <v>97778</v>
      </c>
      <c r="R109" s="280" t="s">
        <v>97727</v>
      </c>
      <c r="S109" s="280" t="s">
        <v>97746</v>
      </c>
    </row>
    <row r="110" spans="14:19">
      <c r="N110" s="280">
        <v>1625</v>
      </c>
      <c r="O110" s="301" t="s">
        <v>97783</v>
      </c>
      <c r="P110" s="280" t="s">
        <v>97809</v>
      </c>
      <c r="Q110" s="280" t="s">
        <v>97778</v>
      </c>
      <c r="R110" s="280" t="s">
        <v>97727</v>
      </c>
      <c r="S110" s="280" t="s">
        <v>97746</v>
      </c>
    </row>
    <row r="111" spans="14:19">
      <c r="N111" s="280">
        <v>1631</v>
      </c>
      <c r="O111" s="301" t="s">
        <v>97783</v>
      </c>
      <c r="P111" s="280" t="s">
        <v>97810</v>
      </c>
      <c r="Q111" s="280" t="s">
        <v>2</v>
      </c>
      <c r="R111" s="280" t="s">
        <v>2</v>
      </c>
      <c r="S111" s="280" t="s">
        <v>97746</v>
      </c>
    </row>
    <row r="112" spans="14:19">
      <c r="N112" s="280">
        <v>1632</v>
      </c>
      <c r="O112" s="301" t="s">
        <v>97783</v>
      </c>
      <c r="P112" s="280" t="s">
        <v>97811</v>
      </c>
      <c r="Q112" s="280" t="s">
        <v>0</v>
      </c>
      <c r="R112" s="280" t="s">
        <v>0</v>
      </c>
      <c r="S112" s="280" t="s">
        <v>97746</v>
      </c>
    </row>
    <row r="113" spans="14:19">
      <c r="N113" s="280">
        <v>1633</v>
      </c>
      <c r="O113" s="301" t="s">
        <v>97783</v>
      </c>
      <c r="P113" s="280" t="s">
        <v>97812</v>
      </c>
      <c r="Q113" s="280" t="s">
        <v>97778</v>
      </c>
      <c r="R113" s="280" t="s">
        <v>97727</v>
      </c>
      <c r="S113" s="280" t="s">
        <v>97746</v>
      </c>
    </row>
    <row r="114" spans="14:19">
      <c r="N114" s="280">
        <v>1634</v>
      </c>
      <c r="O114" s="301" t="s">
        <v>97783</v>
      </c>
      <c r="P114" s="280" t="s">
        <v>97813</v>
      </c>
      <c r="Q114" s="280" t="s">
        <v>97778</v>
      </c>
      <c r="R114" s="280" t="s">
        <v>97727</v>
      </c>
      <c r="S114" s="280" t="s">
        <v>97746</v>
      </c>
    </row>
    <row r="115" spans="14:19">
      <c r="N115" s="280">
        <v>1635</v>
      </c>
      <c r="O115" s="301" t="s">
        <v>97783</v>
      </c>
      <c r="P115" s="280" t="s">
        <v>97814</v>
      </c>
      <c r="Q115" s="280" t="s">
        <v>97778</v>
      </c>
      <c r="R115" s="280" t="s">
        <v>97727</v>
      </c>
      <c r="S115" s="280" t="s">
        <v>97746</v>
      </c>
    </row>
    <row r="116" spans="14:19">
      <c r="N116" s="280">
        <v>1636</v>
      </c>
      <c r="O116" s="301" t="s">
        <v>97783</v>
      </c>
      <c r="P116" s="280" t="s">
        <v>97815</v>
      </c>
      <c r="Q116" s="280" t="s">
        <v>97778</v>
      </c>
      <c r="R116" s="280" t="s">
        <v>97727</v>
      </c>
      <c r="S116" s="280" t="s">
        <v>97746</v>
      </c>
    </row>
    <row r="117" spans="14:19">
      <c r="N117" s="280">
        <v>1637</v>
      </c>
      <c r="O117" s="301" t="s">
        <v>97783</v>
      </c>
      <c r="P117" s="280" t="s">
        <v>97816</v>
      </c>
      <c r="Q117" s="280" t="s">
        <v>3</v>
      </c>
      <c r="R117" s="280" t="s">
        <v>3</v>
      </c>
      <c r="S117" s="280" t="s">
        <v>97746</v>
      </c>
    </row>
    <row r="118" spans="14:19">
      <c r="N118" s="280">
        <v>1638</v>
      </c>
      <c r="O118" s="301" t="s">
        <v>97783</v>
      </c>
      <c r="P118" s="280" t="s">
        <v>97817</v>
      </c>
      <c r="Q118" s="280" t="s">
        <v>97778</v>
      </c>
      <c r="R118" s="280" t="s">
        <v>97727</v>
      </c>
      <c r="S118" s="280" t="s">
        <v>97746</v>
      </c>
    </row>
    <row r="119" spans="14:19">
      <c r="N119" s="280">
        <v>1711</v>
      </c>
      <c r="O119" s="301" t="s">
        <v>97783</v>
      </c>
      <c r="P119" s="280" t="s">
        <v>97818</v>
      </c>
      <c r="Q119" s="280" t="s">
        <v>2</v>
      </c>
      <c r="R119" s="280" t="s">
        <v>2</v>
      </c>
      <c r="S119" s="280" t="s">
        <v>97746</v>
      </c>
    </row>
    <row r="120" spans="14:19">
      <c r="N120" s="280">
        <v>1712</v>
      </c>
      <c r="O120" s="301" t="s">
        <v>97783</v>
      </c>
      <c r="P120" s="280" t="s">
        <v>97819</v>
      </c>
      <c r="Q120" s="280" t="s">
        <v>97778</v>
      </c>
      <c r="R120" s="280" t="s">
        <v>97727</v>
      </c>
      <c r="S120" s="280" t="s">
        <v>97746</v>
      </c>
    </row>
    <row r="121" spans="14:19">
      <c r="N121" s="280">
        <v>1713</v>
      </c>
      <c r="O121" s="301" t="s">
        <v>97783</v>
      </c>
      <c r="P121" s="280" t="s">
        <v>97820</v>
      </c>
      <c r="Q121" s="280" t="s">
        <v>2</v>
      </c>
      <c r="R121" s="280" t="s">
        <v>2</v>
      </c>
      <c r="S121" s="280" t="s">
        <v>97746</v>
      </c>
    </row>
    <row r="122" spans="14:19">
      <c r="N122" s="280">
        <v>1714</v>
      </c>
      <c r="O122" s="301" t="s">
        <v>97783</v>
      </c>
      <c r="P122" s="280" t="s">
        <v>97821</v>
      </c>
      <c r="Q122" s="280" t="s">
        <v>2</v>
      </c>
      <c r="R122" s="280" t="s">
        <v>2</v>
      </c>
      <c r="S122" s="280" t="s">
        <v>97746</v>
      </c>
    </row>
    <row r="123" spans="14:19">
      <c r="N123" s="280">
        <v>1715</v>
      </c>
      <c r="O123" s="301" t="s">
        <v>97783</v>
      </c>
      <c r="P123" s="280" t="s">
        <v>97822</v>
      </c>
      <c r="Q123" s="280" t="s">
        <v>2</v>
      </c>
      <c r="R123" s="280" t="s">
        <v>2</v>
      </c>
      <c r="S123" s="280" t="s">
        <v>97746</v>
      </c>
    </row>
    <row r="124" spans="14:19">
      <c r="N124" s="280">
        <v>1716</v>
      </c>
      <c r="O124" s="301" t="s">
        <v>97783</v>
      </c>
      <c r="P124" s="280" t="s">
        <v>97823</v>
      </c>
      <c r="Q124" s="280" t="s">
        <v>2</v>
      </c>
      <c r="R124" s="280" t="s">
        <v>2</v>
      </c>
      <c r="S124" s="280" t="s">
        <v>97746</v>
      </c>
    </row>
    <row r="125" spans="14:19">
      <c r="N125" s="280">
        <v>1717</v>
      </c>
      <c r="O125" s="301" t="s">
        <v>97783</v>
      </c>
      <c r="P125" s="280" t="s">
        <v>97824</v>
      </c>
      <c r="Q125" s="280" t="s">
        <v>2</v>
      </c>
      <c r="R125" s="280" t="s">
        <v>2</v>
      </c>
      <c r="S125" s="280" t="s">
        <v>97746</v>
      </c>
    </row>
    <row r="126" spans="14:19">
      <c r="N126" s="280">
        <v>1718</v>
      </c>
      <c r="O126" s="301" t="s">
        <v>97783</v>
      </c>
      <c r="P126" s="280" t="s">
        <v>97825</v>
      </c>
      <c r="Q126" s="280" t="s">
        <v>2</v>
      </c>
      <c r="R126" s="280" t="s">
        <v>2</v>
      </c>
      <c r="S126" s="280" t="s">
        <v>97746</v>
      </c>
    </row>
    <row r="127" spans="14:19">
      <c r="N127" s="280">
        <v>1719</v>
      </c>
      <c r="O127" s="301" t="s">
        <v>97783</v>
      </c>
      <c r="P127" s="280" t="s">
        <v>97826</v>
      </c>
      <c r="Q127" s="280" t="s">
        <v>2</v>
      </c>
      <c r="R127" s="280" t="s">
        <v>2</v>
      </c>
      <c r="S127" s="280" t="s">
        <v>97746</v>
      </c>
    </row>
    <row r="128" spans="14:19">
      <c r="N128" s="280">
        <v>1720</v>
      </c>
      <c r="O128" s="301" t="s">
        <v>97783</v>
      </c>
      <c r="P128" s="280" t="s">
        <v>97827</v>
      </c>
      <c r="Q128" s="280" t="s">
        <v>2</v>
      </c>
      <c r="R128" s="280" t="s">
        <v>2</v>
      </c>
      <c r="S128" s="280" t="s">
        <v>97746</v>
      </c>
    </row>
    <row r="129" spans="14:19">
      <c r="N129" s="280">
        <v>1731</v>
      </c>
      <c r="O129" s="301" t="s">
        <v>97783</v>
      </c>
      <c r="P129" s="280" t="s">
        <v>97828</v>
      </c>
      <c r="Q129" s="280" t="s">
        <v>2</v>
      </c>
      <c r="R129" s="280" t="s">
        <v>2</v>
      </c>
      <c r="S129" s="280" t="s">
        <v>97746</v>
      </c>
    </row>
    <row r="130" spans="14:19">
      <c r="N130" s="280">
        <v>1732</v>
      </c>
      <c r="O130" s="301" t="s">
        <v>97783</v>
      </c>
      <c r="P130" s="280" t="s">
        <v>97829</v>
      </c>
      <c r="Q130" s="280" t="s">
        <v>97778</v>
      </c>
      <c r="R130" s="280" t="s">
        <v>97727</v>
      </c>
      <c r="S130" s="280" t="s">
        <v>97746</v>
      </c>
    </row>
    <row r="131" spans="14:19">
      <c r="N131" s="280">
        <v>1733</v>
      </c>
      <c r="O131" s="301" t="s">
        <v>97783</v>
      </c>
      <c r="P131" s="280" t="s">
        <v>97830</v>
      </c>
      <c r="Q131" s="280" t="s">
        <v>97778</v>
      </c>
      <c r="R131" s="280" t="s">
        <v>97727</v>
      </c>
      <c r="S131" s="280" t="s">
        <v>97746</v>
      </c>
    </row>
    <row r="132" spans="14:19">
      <c r="N132" s="280">
        <v>1734</v>
      </c>
      <c r="O132" s="301" t="s">
        <v>97783</v>
      </c>
      <c r="P132" s="280" t="s">
        <v>97831</v>
      </c>
      <c r="Q132" s="280" t="s">
        <v>97778</v>
      </c>
      <c r="R132" s="280" t="s">
        <v>97727</v>
      </c>
      <c r="S132" s="280" t="s">
        <v>97746</v>
      </c>
    </row>
    <row r="133" spans="14:19">
      <c r="N133" s="280">
        <v>1735</v>
      </c>
      <c r="O133" s="301" t="s">
        <v>97783</v>
      </c>
      <c r="P133" s="280" t="s">
        <v>97832</v>
      </c>
      <c r="Q133" s="280" t="s">
        <v>1</v>
      </c>
      <c r="R133" s="280" t="s">
        <v>97727</v>
      </c>
      <c r="S133" s="280" t="s">
        <v>97746</v>
      </c>
    </row>
    <row r="134" spans="14:19">
      <c r="N134" s="280">
        <v>1735</v>
      </c>
      <c r="O134" s="301" t="s">
        <v>97783</v>
      </c>
      <c r="P134" s="280" t="s">
        <v>97833</v>
      </c>
      <c r="Q134" s="280" t="s">
        <v>97778</v>
      </c>
      <c r="R134" s="280" t="s">
        <v>97727</v>
      </c>
      <c r="S134" s="280" t="s">
        <v>97746</v>
      </c>
    </row>
    <row r="135" spans="14:19">
      <c r="N135" s="280">
        <v>1736</v>
      </c>
      <c r="O135" s="301" t="s">
        <v>97783</v>
      </c>
      <c r="P135" s="280" t="s">
        <v>97834</v>
      </c>
      <c r="Q135" s="280" t="s">
        <v>2</v>
      </c>
      <c r="R135" s="280" t="s">
        <v>2</v>
      </c>
      <c r="S135" s="280" t="s">
        <v>97746</v>
      </c>
    </row>
    <row r="136" spans="14:19">
      <c r="N136" s="280">
        <v>1741</v>
      </c>
      <c r="O136" s="301" t="s">
        <v>97783</v>
      </c>
      <c r="P136" s="280" t="s">
        <v>97835</v>
      </c>
      <c r="Q136" s="280" t="s">
        <v>0</v>
      </c>
      <c r="R136" s="280" t="s">
        <v>0</v>
      </c>
      <c r="S136" s="280" t="s">
        <v>97746</v>
      </c>
    </row>
    <row r="137" spans="14:19">
      <c r="N137" s="280">
        <v>1742</v>
      </c>
      <c r="O137" s="301" t="s">
        <v>97783</v>
      </c>
      <c r="P137" s="280" t="s">
        <v>97836</v>
      </c>
      <c r="Q137" s="280" t="s">
        <v>2</v>
      </c>
      <c r="R137" s="280" t="s">
        <v>2</v>
      </c>
      <c r="S137" s="280" t="s">
        <v>97746</v>
      </c>
    </row>
    <row r="138" spans="14:19">
      <c r="N138" s="280">
        <v>1743</v>
      </c>
      <c r="O138" s="301" t="s">
        <v>97783</v>
      </c>
      <c r="P138" s="280" t="s">
        <v>97837</v>
      </c>
      <c r="Q138" s="280" t="s">
        <v>2</v>
      </c>
      <c r="R138" s="280" t="s">
        <v>2</v>
      </c>
      <c r="S138" s="280" t="s">
        <v>97746</v>
      </c>
    </row>
    <row r="139" spans="14:19">
      <c r="N139" s="280">
        <v>1744</v>
      </c>
      <c r="O139" s="301" t="s">
        <v>97783</v>
      </c>
      <c r="P139" s="280" t="s">
        <v>97838</v>
      </c>
      <c r="Q139" s="280" t="s">
        <v>2</v>
      </c>
      <c r="R139" s="280" t="s">
        <v>2</v>
      </c>
      <c r="S139" s="280" t="s">
        <v>97746</v>
      </c>
    </row>
    <row r="140" spans="14:19">
      <c r="N140" s="280">
        <v>1745</v>
      </c>
      <c r="O140" s="301" t="s">
        <v>97783</v>
      </c>
      <c r="P140" s="280" t="s">
        <v>97839</v>
      </c>
      <c r="Q140" s="280" t="s">
        <v>2</v>
      </c>
      <c r="R140" s="280" t="s">
        <v>2</v>
      </c>
      <c r="S140" s="280" t="s">
        <v>97746</v>
      </c>
    </row>
    <row r="141" spans="14:19">
      <c r="N141" s="280">
        <v>1751</v>
      </c>
      <c r="O141" s="301" t="s">
        <v>97783</v>
      </c>
      <c r="P141" s="280" t="s">
        <v>97840</v>
      </c>
      <c r="Q141" s="280" t="s">
        <v>3</v>
      </c>
      <c r="R141" s="280" t="s">
        <v>3</v>
      </c>
      <c r="S141" s="280" t="s">
        <v>97746</v>
      </c>
    </row>
    <row r="142" spans="14:19">
      <c r="N142" s="280">
        <v>1752</v>
      </c>
      <c r="O142" s="301" t="s">
        <v>97783</v>
      </c>
      <c r="P142" s="280" t="s">
        <v>97841</v>
      </c>
      <c r="Q142" s="280" t="s">
        <v>3</v>
      </c>
      <c r="R142" s="280" t="s">
        <v>3</v>
      </c>
      <c r="S142" s="280" t="s">
        <v>97746</v>
      </c>
    </row>
    <row r="143" spans="14:19">
      <c r="N143" s="280">
        <v>1753</v>
      </c>
      <c r="O143" s="301" t="s">
        <v>97783</v>
      </c>
      <c r="P143" s="280" t="s">
        <v>97842</v>
      </c>
      <c r="Q143" s="280" t="s">
        <v>2</v>
      </c>
      <c r="R143" s="280" t="s">
        <v>2</v>
      </c>
      <c r="S143" s="280" t="s">
        <v>97746</v>
      </c>
    </row>
    <row r="144" spans="14:19">
      <c r="N144" s="280">
        <v>1754</v>
      </c>
      <c r="O144" s="301" t="s">
        <v>97783</v>
      </c>
      <c r="P144" s="280" t="s">
        <v>97843</v>
      </c>
      <c r="Q144" s="280" t="s">
        <v>2</v>
      </c>
      <c r="R144" s="280" t="s">
        <v>2</v>
      </c>
      <c r="S144" s="280" t="s">
        <v>97746</v>
      </c>
    </row>
    <row r="145" spans="14:19">
      <c r="N145" s="280">
        <v>1755</v>
      </c>
      <c r="O145" s="301" t="s">
        <v>97783</v>
      </c>
      <c r="P145" s="280" t="s">
        <v>97844</v>
      </c>
      <c r="Q145" s="280" t="s">
        <v>3</v>
      </c>
      <c r="R145" s="280" t="s">
        <v>3</v>
      </c>
      <c r="S145" s="280" t="s">
        <v>97746</v>
      </c>
    </row>
    <row r="146" spans="14:19">
      <c r="N146" s="280">
        <v>1756</v>
      </c>
      <c r="O146" s="301" t="s">
        <v>97783</v>
      </c>
      <c r="P146" s="280" t="s">
        <v>97845</v>
      </c>
      <c r="Q146" s="280" t="s">
        <v>2</v>
      </c>
      <c r="R146" s="280" t="s">
        <v>2</v>
      </c>
      <c r="S146" s="280" t="s">
        <v>97746</v>
      </c>
    </row>
    <row r="147" spans="14:19">
      <c r="N147" s="280">
        <v>1757</v>
      </c>
      <c r="O147" s="301" t="s">
        <v>97783</v>
      </c>
      <c r="P147" s="280" t="s">
        <v>97846</v>
      </c>
      <c r="Q147" s="280" t="s">
        <v>2</v>
      </c>
      <c r="R147" s="280" t="s">
        <v>2</v>
      </c>
      <c r="S147" s="280" t="s">
        <v>97746</v>
      </c>
    </row>
    <row r="148" spans="14:19">
      <c r="N148" s="280">
        <v>1761</v>
      </c>
      <c r="O148" s="301" t="s">
        <v>97783</v>
      </c>
      <c r="P148" s="280" t="s">
        <v>97847</v>
      </c>
      <c r="Q148" s="280" t="s">
        <v>2</v>
      </c>
      <c r="R148" s="280" t="s">
        <v>2</v>
      </c>
      <c r="S148" s="280" t="s">
        <v>97746</v>
      </c>
    </row>
    <row r="149" spans="14:19">
      <c r="N149" s="280">
        <v>1762</v>
      </c>
      <c r="O149" s="301" t="s">
        <v>97783</v>
      </c>
      <c r="P149" s="280" t="s">
        <v>97848</v>
      </c>
      <c r="Q149" s="280" t="s">
        <v>2</v>
      </c>
      <c r="R149" s="280" t="s">
        <v>2</v>
      </c>
      <c r="S149" s="280" t="s">
        <v>97746</v>
      </c>
    </row>
    <row r="150" spans="14:19">
      <c r="N150" s="280">
        <v>1763</v>
      </c>
      <c r="O150" s="301" t="s">
        <v>97783</v>
      </c>
      <c r="P150" s="280" t="s">
        <v>97849</v>
      </c>
      <c r="Q150" s="280" t="s">
        <v>97778</v>
      </c>
      <c r="R150" s="280" t="s">
        <v>97727</v>
      </c>
      <c r="S150" s="280" t="s">
        <v>97746</v>
      </c>
    </row>
    <row r="151" spans="14:19">
      <c r="N151" s="280">
        <v>1764</v>
      </c>
      <c r="O151" s="301" t="s">
        <v>97783</v>
      </c>
      <c r="P151" s="280" t="s">
        <v>97850</v>
      </c>
      <c r="Q151" s="280" t="s">
        <v>2</v>
      </c>
      <c r="R151" s="280" t="s">
        <v>2</v>
      </c>
      <c r="S151" s="280" t="s">
        <v>97746</v>
      </c>
    </row>
    <row r="152" spans="14:19">
      <c r="N152" s="280">
        <v>1765</v>
      </c>
      <c r="O152" s="301" t="s">
        <v>97783</v>
      </c>
      <c r="P152" s="280" t="s">
        <v>97851</v>
      </c>
      <c r="Q152" s="280" t="s">
        <v>2</v>
      </c>
      <c r="R152" s="280" t="s">
        <v>2</v>
      </c>
      <c r="S152" s="280" t="s">
        <v>97746</v>
      </c>
    </row>
    <row r="153" spans="14:19">
      <c r="N153" s="280">
        <v>1766</v>
      </c>
      <c r="O153" s="301" t="s">
        <v>97783</v>
      </c>
      <c r="P153" s="280" t="s">
        <v>97852</v>
      </c>
      <c r="Q153" s="280" t="s">
        <v>2</v>
      </c>
      <c r="R153" s="280" t="s">
        <v>2</v>
      </c>
      <c r="S153" s="280" t="s">
        <v>97746</v>
      </c>
    </row>
    <row r="154" spans="14:19">
      <c r="N154" s="280">
        <v>1770</v>
      </c>
      <c r="O154" s="301" t="s">
        <v>97783</v>
      </c>
      <c r="P154" s="280" t="s">
        <v>97853</v>
      </c>
      <c r="Q154" s="280" t="s">
        <v>97778</v>
      </c>
      <c r="R154" s="280" t="s">
        <v>97727</v>
      </c>
      <c r="S154" s="280" t="s">
        <v>97746</v>
      </c>
    </row>
    <row r="155" spans="14:19">
      <c r="N155" s="280">
        <v>1771</v>
      </c>
      <c r="O155" s="301" t="s">
        <v>97783</v>
      </c>
      <c r="P155" s="280" t="s">
        <v>97854</v>
      </c>
      <c r="Q155" s="280" t="s">
        <v>2</v>
      </c>
      <c r="R155" s="280" t="s">
        <v>2</v>
      </c>
      <c r="S155" s="330" t="s">
        <v>97855</v>
      </c>
    </row>
    <row r="156" spans="14:19">
      <c r="N156" s="280">
        <v>1772</v>
      </c>
      <c r="O156" s="301" t="s">
        <v>97783</v>
      </c>
      <c r="P156" s="280" t="s">
        <v>97856</v>
      </c>
      <c r="Q156" s="280" t="s">
        <v>97778</v>
      </c>
      <c r="R156" s="280" t="s">
        <v>97727</v>
      </c>
      <c r="S156" s="330" t="s">
        <v>97855</v>
      </c>
    </row>
    <row r="157" spans="14:19">
      <c r="N157" s="280">
        <v>1773</v>
      </c>
      <c r="O157" s="301" t="s">
        <v>97783</v>
      </c>
      <c r="P157" s="280" t="s">
        <v>97857</v>
      </c>
      <c r="Q157" s="280" t="s">
        <v>97778</v>
      </c>
      <c r="R157" s="280" t="s">
        <v>97727</v>
      </c>
      <c r="S157" s="330" t="s">
        <v>97855</v>
      </c>
    </row>
    <row r="158" spans="14:19">
      <c r="N158" s="280">
        <v>1774</v>
      </c>
      <c r="O158" s="301" t="s">
        <v>97783</v>
      </c>
      <c r="P158" s="280" t="s">
        <v>97858</v>
      </c>
      <c r="Q158" s="280" t="s">
        <v>97778</v>
      </c>
      <c r="R158" s="280" t="s">
        <v>97727</v>
      </c>
      <c r="S158" s="280" t="s">
        <v>97746</v>
      </c>
    </row>
    <row r="159" spans="14:19">
      <c r="N159" s="280">
        <v>1775</v>
      </c>
      <c r="O159" s="301" t="s">
        <v>97783</v>
      </c>
      <c r="P159" s="280" t="s">
        <v>97859</v>
      </c>
      <c r="Q159" s="280" t="s">
        <v>2</v>
      </c>
      <c r="R159" s="280" t="s">
        <v>2</v>
      </c>
      <c r="S159" s="280" t="s">
        <v>97860</v>
      </c>
    </row>
    <row r="160" spans="14:19">
      <c r="N160" s="280">
        <v>1776</v>
      </c>
      <c r="O160" s="301" t="s">
        <v>97783</v>
      </c>
      <c r="P160" s="280" t="s">
        <v>97861</v>
      </c>
      <c r="Q160" s="280" t="s">
        <v>2</v>
      </c>
      <c r="R160" s="280" t="s">
        <v>2</v>
      </c>
      <c r="S160" s="280" t="s">
        <v>97860</v>
      </c>
    </row>
    <row r="161" spans="14:19">
      <c r="N161" s="280">
        <v>1777</v>
      </c>
      <c r="O161" s="301" t="s">
        <v>97783</v>
      </c>
      <c r="P161" s="280" t="s">
        <v>97862</v>
      </c>
      <c r="Q161" s="280" t="s">
        <v>2</v>
      </c>
      <c r="R161" s="280" t="s">
        <v>2</v>
      </c>
      <c r="S161" s="280" t="s">
        <v>97746</v>
      </c>
    </row>
    <row r="162" spans="14:19">
      <c r="N162" s="280">
        <v>1778</v>
      </c>
      <c r="O162" s="301" t="s">
        <v>97783</v>
      </c>
      <c r="P162" s="280" t="s">
        <v>97863</v>
      </c>
      <c r="Q162" s="280" t="s">
        <v>3</v>
      </c>
      <c r="R162" s="280" t="s">
        <v>3</v>
      </c>
      <c r="S162" s="280" t="s">
        <v>97746</v>
      </c>
    </row>
    <row r="163" spans="14:19">
      <c r="N163" s="280">
        <v>1779</v>
      </c>
      <c r="O163" s="301" t="s">
        <v>97783</v>
      </c>
      <c r="P163" s="280" t="s">
        <v>97864</v>
      </c>
      <c r="Q163" s="280" t="s">
        <v>3</v>
      </c>
      <c r="R163" s="280" t="s">
        <v>3</v>
      </c>
      <c r="S163" s="280" t="s">
        <v>97746</v>
      </c>
    </row>
    <row r="164" spans="14:19">
      <c r="N164" s="280">
        <v>1780</v>
      </c>
      <c r="O164" s="301" t="s">
        <v>97783</v>
      </c>
      <c r="P164" s="280" t="s">
        <v>97865</v>
      </c>
      <c r="Q164" s="280" t="s">
        <v>1</v>
      </c>
      <c r="R164" s="280" t="s">
        <v>1</v>
      </c>
      <c r="S164" s="280" t="s">
        <v>97746</v>
      </c>
    </row>
    <row r="165" spans="14:19">
      <c r="N165" s="280">
        <v>1781</v>
      </c>
      <c r="O165" s="301" t="s">
        <v>97783</v>
      </c>
      <c r="P165" s="280" t="s">
        <v>97866</v>
      </c>
      <c r="Q165" s="280" t="s">
        <v>97778</v>
      </c>
      <c r="R165" s="280" t="s">
        <v>97727</v>
      </c>
      <c r="S165" s="280" t="s">
        <v>97746</v>
      </c>
    </row>
    <row r="166" spans="14:19">
      <c r="N166" s="280">
        <v>1782</v>
      </c>
      <c r="O166" s="301" t="s">
        <v>97783</v>
      </c>
      <c r="P166" s="280" t="s">
        <v>97867</v>
      </c>
      <c r="Q166" s="280" t="s">
        <v>97778</v>
      </c>
      <c r="R166" s="280" t="s">
        <v>97727</v>
      </c>
      <c r="S166" s="330" t="s">
        <v>97868</v>
      </c>
    </row>
    <row r="167" spans="14:19">
      <c r="N167" s="280">
        <v>1783</v>
      </c>
      <c r="O167" s="301" t="s">
        <v>97783</v>
      </c>
      <c r="P167" s="280" t="s">
        <v>97869</v>
      </c>
      <c r="Q167" s="280" t="s">
        <v>2</v>
      </c>
      <c r="R167" s="280" t="s">
        <v>2</v>
      </c>
      <c r="S167" s="280" t="s">
        <v>97746</v>
      </c>
    </row>
    <row r="168" spans="14:19">
      <c r="N168" s="280">
        <v>1811</v>
      </c>
      <c r="O168" s="301" t="s">
        <v>97783</v>
      </c>
      <c r="P168" s="280" t="s">
        <v>97870</v>
      </c>
      <c r="Q168" s="280" t="s">
        <v>97778</v>
      </c>
      <c r="R168" s="280" t="s">
        <v>2</v>
      </c>
      <c r="S168" s="280" t="s">
        <v>97871</v>
      </c>
    </row>
    <row r="169" spans="14:19">
      <c r="N169" s="280">
        <v>1812</v>
      </c>
      <c r="O169" s="301" t="s">
        <v>97783</v>
      </c>
      <c r="P169" s="280" t="s">
        <v>97872</v>
      </c>
      <c r="Q169" s="280" t="s">
        <v>97778</v>
      </c>
      <c r="R169" s="280" t="s">
        <v>2</v>
      </c>
      <c r="S169" s="280" t="s">
        <v>97871</v>
      </c>
    </row>
    <row r="170" spans="14:19">
      <c r="N170" s="280">
        <v>1813</v>
      </c>
      <c r="O170" s="301" t="s">
        <v>97783</v>
      </c>
      <c r="P170" s="280" t="s">
        <v>97873</v>
      </c>
      <c r="Q170" s="280" t="s">
        <v>97778</v>
      </c>
      <c r="R170" s="280" t="s">
        <v>2</v>
      </c>
      <c r="S170" s="280" t="s">
        <v>97871</v>
      </c>
    </row>
    <row r="171" spans="14:19">
      <c r="N171" s="280">
        <v>1814</v>
      </c>
      <c r="O171" s="301" t="s">
        <v>97783</v>
      </c>
      <c r="P171" s="280" t="s">
        <v>97874</v>
      </c>
      <c r="Q171" s="280" t="s">
        <v>97778</v>
      </c>
      <c r="R171" s="280" t="s">
        <v>2</v>
      </c>
      <c r="S171" s="280" t="s">
        <v>97871</v>
      </c>
    </row>
    <row r="172" spans="14:19">
      <c r="N172" s="280">
        <v>1830</v>
      </c>
      <c r="O172" s="301" t="s">
        <v>97783</v>
      </c>
      <c r="P172" s="280" t="s">
        <v>97875</v>
      </c>
      <c r="Q172" s="280" t="s">
        <v>97778</v>
      </c>
      <c r="R172" s="280" t="s">
        <v>3</v>
      </c>
      <c r="S172" s="280" t="s">
        <v>97871</v>
      </c>
    </row>
    <row r="173" spans="14:19">
      <c r="N173" s="280">
        <v>1831</v>
      </c>
      <c r="O173" s="301" t="s">
        <v>97783</v>
      </c>
      <c r="P173" s="280" t="s">
        <v>97876</v>
      </c>
      <c r="Q173" s="280" t="s">
        <v>0</v>
      </c>
      <c r="R173" s="280" t="s">
        <v>0</v>
      </c>
      <c r="S173" s="280" t="s">
        <v>97871</v>
      </c>
    </row>
    <row r="174" spans="14:19">
      <c r="N174" s="280">
        <v>1841</v>
      </c>
      <c r="O174" s="301" t="s">
        <v>97877</v>
      </c>
      <c r="P174" s="280" t="s">
        <v>97878</v>
      </c>
      <c r="Q174" s="280" t="s">
        <v>3</v>
      </c>
      <c r="R174" s="280" t="s">
        <v>3</v>
      </c>
      <c r="S174" s="330" t="s">
        <v>97879</v>
      </c>
    </row>
    <row r="175" spans="14:19">
      <c r="N175" s="280">
        <v>1842</v>
      </c>
      <c r="O175" s="301" t="s">
        <v>97877</v>
      </c>
      <c r="P175" s="280" t="s">
        <v>97880</v>
      </c>
      <c r="Q175" s="280" t="s">
        <v>3</v>
      </c>
      <c r="R175" s="280" t="s">
        <v>3</v>
      </c>
      <c r="S175" s="330" t="s">
        <v>97879</v>
      </c>
    </row>
    <row r="176" spans="14:19">
      <c r="N176" s="280">
        <v>2001</v>
      </c>
      <c r="O176" s="301" t="s">
        <v>97881</v>
      </c>
      <c r="P176" s="280" t="s">
        <v>97882</v>
      </c>
      <c r="Q176" s="280" t="s">
        <v>2</v>
      </c>
      <c r="R176" s="280" t="s">
        <v>2</v>
      </c>
      <c r="S176" s="280" t="s">
        <v>97883</v>
      </c>
    </row>
    <row r="177" spans="14:19">
      <c r="N177" s="280">
        <v>2002</v>
      </c>
      <c r="O177" s="301" t="s">
        <v>97881</v>
      </c>
      <c r="P177" s="280" t="s">
        <v>97884</v>
      </c>
      <c r="Q177" s="280" t="s">
        <v>2</v>
      </c>
      <c r="R177" s="280" t="s">
        <v>2</v>
      </c>
      <c r="S177" s="280" t="s">
        <v>97883</v>
      </c>
    </row>
    <row r="178" spans="14:19">
      <c r="N178" s="280">
        <v>2003</v>
      </c>
      <c r="O178" s="301" t="s">
        <v>97881</v>
      </c>
      <c r="P178" s="280" t="s">
        <v>97885</v>
      </c>
      <c r="Q178" s="280" t="s">
        <v>97727</v>
      </c>
      <c r="R178" s="280" t="s">
        <v>3</v>
      </c>
      <c r="S178" s="280" t="s">
        <v>97883</v>
      </c>
    </row>
    <row r="179" spans="14:19">
      <c r="N179" s="280">
        <v>2011</v>
      </c>
      <c r="O179" s="301" t="s">
        <v>97881</v>
      </c>
      <c r="P179" s="280" t="s">
        <v>97886</v>
      </c>
      <c r="Q179" s="280" t="s">
        <v>1</v>
      </c>
      <c r="R179" s="280" t="s">
        <v>1</v>
      </c>
      <c r="S179" s="280" t="s">
        <v>97883</v>
      </c>
    </row>
    <row r="180" spans="14:19">
      <c r="N180" s="280">
        <v>2021</v>
      </c>
      <c r="O180" s="301" t="s">
        <v>97881</v>
      </c>
      <c r="P180" s="280" t="s">
        <v>97887</v>
      </c>
      <c r="Q180" s="280" t="s">
        <v>2</v>
      </c>
      <c r="R180" s="280" t="s">
        <v>2</v>
      </c>
      <c r="S180" s="280" t="s">
        <v>97883</v>
      </c>
    </row>
    <row r="181" spans="14:19">
      <c r="N181" s="280">
        <v>2022</v>
      </c>
      <c r="O181" s="301" t="s">
        <v>97881</v>
      </c>
      <c r="P181" s="280" t="s">
        <v>97888</v>
      </c>
      <c r="Q181" s="280" t="s">
        <v>1</v>
      </c>
      <c r="R181" s="280" t="s">
        <v>1</v>
      </c>
      <c r="S181" s="280" t="s">
        <v>97883</v>
      </c>
    </row>
    <row r="182" spans="14:19">
      <c r="N182" s="280">
        <v>2030</v>
      </c>
      <c r="O182" s="301" t="s">
        <v>97881</v>
      </c>
      <c r="P182" s="280" t="s">
        <v>97889</v>
      </c>
      <c r="Q182" s="280" t="s">
        <v>2</v>
      </c>
      <c r="R182" s="280" t="s">
        <v>2</v>
      </c>
      <c r="S182" s="280" t="s">
        <v>97883</v>
      </c>
    </row>
    <row r="183" spans="14:19">
      <c r="N183" s="280">
        <v>2041</v>
      </c>
      <c r="O183" s="301" t="s">
        <v>97881</v>
      </c>
      <c r="P183" s="280" t="s">
        <v>97890</v>
      </c>
      <c r="Q183" s="280" t="s">
        <v>3</v>
      </c>
      <c r="R183" s="280" t="s">
        <v>3</v>
      </c>
      <c r="S183" s="280" t="s">
        <v>97883</v>
      </c>
    </row>
    <row r="184" spans="14:19">
      <c r="N184" s="280">
        <v>2042</v>
      </c>
      <c r="O184" s="301" t="s">
        <v>97881</v>
      </c>
      <c r="P184" s="280" t="s">
        <v>97891</v>
      </c>
      <c r="Q184" s="280" t="s">
        <v>97778</v>
      </c>
      <c r="R184" s="280" t="s">
        <v>3</v>
      </c>
      <c r="S184" s="280" t="s">
        <v>97883</v>
      </c>
    </row>
    <row r="185" spans="14:19">
      <c r="N185" s="280">
        <v>2043</v>
      </c>
      <c r="O185" s="301" t="s">
        <v>97881</v>
      </c>
      <c r="P185" s="280" t="s">
        <v>97892</v>
      </c>
      <c r="Q185" s="280" t="s">
        <v>2</v>
      </c>
      <c r="R185" s="280" t="s">
        <v>2</v>
      </c>
      <c r="S185" s="280" t="s">
        <v>97883</v>
      </c>
    </row>
    <row r="186" spans="14:19">
      <c r="N186" s="280">
        <v>2044</v>
      </c>
      <c r="O186" s="301" t="s">
        <v>97881</v>
      </c>
      <c r="P186" s="280" t="s">
        <v>97893</v>
      </c>
      <c r="Q186" s="280" t="s">
        <v>3</v>
      </c>
      <c r="R186" s="280" t="s">
        <v>3</v>
      </c>
      <c r="S186" s="280" t="s">
        <v>97883</v>
      </c>
    </row>
    <row r="187" spans="14:19">
      <c r="N187" s="280">
        <v>2051</v>
      </c>
      <c r="O187" s="301" t="s">
        <v>97881</v>
      </c>
      <c r="P187" s="280" t="s">
        <v>97894</v>
      </c>
      <c r="Q187" s="280" t="s">
        <v>97778</v>
      </c>
      <c r="R187" s="280" t="s">
        <v>2</v>
      </c>
      <c r="S187" s="280" t="s">
        <v>97883</v>
      </c>
    </row>
    <row r="188" spans="14:19">
      <c r="N188" s="280">
        <v>2052</v>
      </c>
      <c r="O188" s="301" t="s">
        <v>97881</v>
      </c>
      <c r="P188" s="280" t="s">
        <v>97895</v>
      </c>
      <c r="Q188" s="280" t="s">
        <v>2</v>
      </c>
      <c r="R188" s="280" t="s">
        <v>2</v>
      </c>
      <c r="S188" s="280" t="s">
        <v>97883</v>
      </c>
    </row>
    <row r="189" spans="14:19">
      <c r="N189" s="280">
        <v>2060</v>
      </c>
      <c r="O189" s="301" t="s">
        <v>97881</v>
      </c>
      <c r="P189" s="280" t="s">
        <v>97896</v>
      </c>
      <c r="Q189" s="280" t="s">
        <v>2</v>
      </c>
      <c r="R189" s="280" t="s">
        <v>2</v>
      </c>
      <c r="S189" s="280" t="s">
        <v>97883</v>
      </c>
    </row>
    <row r="190" spans="14:19">
      <c r="N190" s="280">
        <v>2070</v>
      </c>
      <c r="O190" s="301" t="s">
        <v>97881</v>
      </c>
      <c r="P190" s="280" t="s">
        <v>97897</v>
      </c>
      <c r="Q190" s="280" t="s">
        <v>0</v>
      </c>
      <c r="R190" s="280" t="s">
        <v>0</v>
      </c>
      <c r="S190" s="280" t="s">
        <v>97883</v>
      </c>
    </row>
    <row r="191" spans="14:19">
      <c r="N191" s="280">
        <v>2081</v>
      </c>
      <c r="O191" s="301" t="s">
        <v>97881</v>
      </c>
      <c r="P191" s="280" t="s">
        <v>97898</v>
      </c>
      <c r="Q191" s="280" t="s">
        <v>0</v>
      </c>
      <c r="R191" s="280" t="s">
        <v>0</v>
      </c>
      <c r="S191" s="280" t="s">
        <v>97883</v>
      </c>
    </row>
    <row r="192" spans="14:19">
      <c r="N192" s="280">
        <v>2082</v>
      </c>
      <c r="O192" s="301" t="s">
        <v>97881</v>
      </c>
      <c r="P192" s="280" t="s">
        <v>97899</v>
      </c>
      <c r="Q192" s="280" t="s">
        <v>1</v>
      </c>
      <c r="R192" s="280" t="s">
        <v>1</v>
      </c>
      <c r="S192" s="280" t="s">
        <v>97883</v>
      </c>
    </row>
    <row r="193" spans="14:19">
      <c r="N193" s="280">
        <v>2090</v>
      </c>
      <c r="O193" s="301" t="s">
        <v>97881</v>
      </c>
      <c r="P193" s="280" t="s">
        <v>97900</v>
      </c>
      <c r="Q193" s="280" t="s">
        <v>97727</v>
      </c>
      <c r="R193" s="280" t="s">
        <v>97727</v>
      </c>
      <c r="S193" s="280" t="s">
        <v>97883</v>
      </c>
    </row>
    <row r="194" spans="14:19">
      <c r="N194" s="280">
        <v>2100</v>
      </c>
      <c r="O194" s="301" t="s">
        <v>97881</v>
      </c>
      <c r="P194" s="280" t="s">
        <v>97901</v>
      </c>
      <c r="Q194" s="280" t="s">
        <v>97727</v>
      </c>
      <c r="R194" s="280" t="s">
        <v>97727</v>
      </c>
      <c r="S194" s="280" t="s">
        <v>97883</v>
      </c>
    </row>
    <row r="195" spans="14:19">
      <c r="N195" s="280">
        <v>2110</v>
      </c>
      <c r="O195" s="301" t="s">
        <v>97881</v>
      </c>
      <c r="P195" s="280" t="s">
        <v>97902</v>
      </c>
      <c r="Q195" s="280" t="s">
        <v>97727</v>
      </c>
      <c r="R195" s="280" t="s">
        <v>97727</v>
      </c>
      <c r="S195" s="280" t="s">
        <v>97883</v>
      </c>
    </row>
    <row r="196" spans="14:19">
      <c r="N196" s="280">
        <v>2291</v>
      </c>
      <c r="O196" s="301" t="s">
        <v>97881</v>
      </c>
      <c r="P196" s="280" t="s">
        <v>97903</v>
      </c>
      <c r="Q196" s="280" t="s">
        <v>3</v>
      </c>
      <c r="R196" s="280" t="s">
        <v>3</v>
      </c>
      <c r="S196" s="280" t="s">
        <v>97883</v>
      </c>
    </row>
    <row r="197" spans="14:19">
      <c r="N197" s="280">
        <v>2292</v>
      </c>
      <c r="O197" s="301" t="s">
        <v>97881</v>
      </c>
      <c r="P197" s="280" t="s">
        <v>97904</v>
      </c>
      <c r="Q197" s="280" t="s">
        <v>3</v>
      </c>
      <c r="R197" s="280" t="s">
        <v>3</v>
      </c>
      <c r="S197" s="280" t="s">
        <v>97883</v>
      </c>
    </row>
    <row r="198" spans="14:19">
      <c r="N198" s="280">
        <v>2300</v>
      </c>
      <c r="O198" s="301" t="s">
        <v>97881</v>
      </c>
      <c r="P198" s="280" t="s">
        <v>97905</v>
      </c>
      <c r="Q198" s="280" t="s">
        <v>97778</v>
      </c>
      <c r="R198" s="280" t="s">
        <v>3</v>
      </c>
      <c r="S198" s="280" t="s">
        <v>97883</v>
      </c>
    </row>
    <row r="199" spans="14:19">
      <c r="N199" s="280">
        <v>2310</v>
      </c>
      <c r="O199" s="301" t="s">
        <v>97881</v>
      </c>
      <c r="P199" s="280" t="s">
        <v>97906</v>
      </c>
      <c r="Q199" s="280" t="s">
        <v>3</v>
      </c>
      <c r="R199" s="280" t="s">
        <v>3</v>
      </c>
      <c r="S199" s="280" t="s">
        <v>97883</v>
      </c>
    </row>
    <row r="200" spans="14:19">
      <c r="N200" s="280">
        <v>2311</v>
      </c>
      <c r="O200" s="301" t="s">
        <v>97881</v>
      </c>
      <c r="P200" s="280" t="s">
        <v>97907</v>
      </c>
      <c r="Q200" s="280" t="s">
        <v>3</v>
      </c>
      <c r="R200" s="280" t="s">
        <v>3</v>
      </c>
      <c r="S200" s="280" t="s">
        <v>97883</v>
      </c>
    </row>
    <row r="201" spans="14:19">
      <c r="N201" s="280">
        <v>2330</v>
      </c>
      <c r="O201" s="301" t="s">
        <v>97881</v>
      </c>
      <c r="P201" s="280" t="s">
        <v>97908</v>
      </c>
      <c r="Q201" s="280" t="s">
        <v>3</v>
      </c>
      <c r="R201" s="280" t="s">
        <v>3</v>
      </c>
      <c r="S201" s="280" t="s">
        <v>97883</v>
      </c>
    </row>
    <row r="202" spans="14:19">
      <c r="N202" s="280">
        <v>2331</v>
      </c>
      <c r="O202" s="301" t="s">
        <v>97881</v>
      </c>
      <c r="P202" s="280" t="s">
        <v>97909</v>
      </c>
      <c r="Q202" s="280" t="s">
        <v>97727</v>
      </c>
      <c r="R202" s="280" t="s">
        <v>97727</v>
      </c>
      <c r="S202" s="280" t="s">
        <v>97883</v>
      </c>
    </row>
    <row r="203" spans="14:19">
      <c r="N203" s="280">
        <v>2332</v>
      </c>
      <c r="O203" s="301" t="s">
        <v>97881</v>
      </c>
      <c r="P203" s="280" t="s">
        <v>97910</v>
      </c>
      <c r="Q203" s="280" t="s">
        <v>3</v>
      </c>
      <c r="R203" s="280" t="s">
        <v>3</v>
      </c>
      <c r="S203" s="280" t="s">
        <v>97883</v>
      </c>
    </row>
    <row r="204" spans="14:19">
      <c r="N204" s="280">
        <v>2351</v>
      </c>
      <c r="O204" s="301" t="s">
        <v>97881</v>
      </c>
      <c r="P204" s="280" t="s">
        <v>97911</v>
      </c>
      <c r="Q204" s="280" t="s">
        <v>3</v>
      </c>
      <c r="R204" s="280" t="s">
        <v>3</v>
      </c>
      <c r="S204" s="280" t="s">
        <v>97883</v>
      </c>
    </row>
    <row r="205" spans="14:19">
      <c r="N205" s="280">
        <v>2352</v>
      </c>
      <c r="O205" s="301" t="s">
        <v>97881</v>
      </c>
      <c r="P205" s="280" t="s">
        <v>97912</v>
      </c>
      <c r="Q205" s="280" t="s">
        <v>3</v>
      </c>
      <c r="R205" s="280" t="s">
        <v>3</v>
      </c>
      <c r="S205" s="280" t="s">
        <v>97883</v>
      </c>
    </row>
    <row r="206" spans="14:19">
      <c r="N206" s="280">
        <v>2353</v>
      </c>
      <c r="O206" s="301" t="s">
        <v>97783</v>
      </c>
      <c r="P206" s="280" t="s">
        <v>97913</v>
      </c>
      <c r="Q206" s="280" t="s">
        <v>2</v>
      </c>
      <c r="R206" s="280" t="s">
        <v>2</v>
      </c>
      <c r="S206" s="280" t="s">
        <v>97871</v>
      </c>
    </row>
    <row r="207" spans="14:19">
      <c r="N207" s="280">
        <v>2420</v>
      </c>
      <c r="O207" s="301" t="s">
        <v>97881</v>
      </c>
      <c r="P207" s="280" t="s">
        <v>97914</v>
      </c>
      <c r="Q207" s="280" t="s">
        <v>97778</v>
      </c>
      <c r="R207" s="280" t="s">
        <v>3</v>
      </c>
      <c r="S207" s="280" t="s">
        <v>97883</v>
      </c>
    </row>
    <row r="208" spans="14:19">
      <c r="N208" s="280">
        <v>2490</v>
      </c>
      <c r="O208" s="301" t="s">
        <v>97881</v>
      </c>
      <c r="P208" s="280" t="s">
        <v>97915</v>
      </c>
      <c r="Q208" s="280" t="s">
        <v>3</v>
      </c>
      <c r="R208" s="280" t="s">
        <v>3</v>
      </c>
      <c r="S208" s="280" t="s">
        <v>97883</v>
      </c>
    </row>
    <row r="209" spans="14:19">
      <c r="N209" s="280">
        <v>2491</v>
      </c>
      <c r="O209" s="301" t="s">
        <v>97881</v>
      </c>
      <c r="P209" s="280" t="s">
        <v>97916</v>
      </c>
      <c r="Q209" s="280" t="s">
        <v>2</v>
      </c>
      <c r="R209" s="280" t="s">
        <v>2</v>
      </c>
      <c r="S209" s="280" t="s">
        <v>97883</v>
      </c>
    </row>
    <row r="210" spans="14:19">
      <c r="N210" s="280">
        <v>2492</v>
      </c>
      <c r="O210" s="301" t="s">
        <v>97881</v>
      </c>
      <c r="P210" s="280" t="s">
        <v>97917</v>
      </c>
      <c r="Q210" s="280" t="s">
        <v>97778</v>
      </c>
      <c r="R210" s="280" t="s">
        <v>2</v>
      </c>
      <c r="S210" s="280" t="s">
        <v>97883</v>
      </c>
    </row>
    <row r="211" spans="14:19">
      <c r="N211" s="280">
        <v>2493</v>
      </c>
      <c r="O211" s="301" t="s">
        <v>97881</v>
      </c>
      <c r="P211" s="280" t="s">
        <v>97918</v>
      </c>
      <c r="Q211" s="280" t="s">
        <v>3</v>
      </c>
      <c r="R211" s="280" t="s">
        <v>3</v>
      </c>
      <c r="S211" s="280" t="s">
        <v>97883</v>
      </c>
    </row>
    <row r="212" spans="14:19">
      <c r="N212" s="280">
        <v>2494</v>
      </c>
      <c r="O212" s="301" t="s">
        <v>97881</v>
      </c>
      <c r="P212" s="280" t="s">
        <v>97919</v>
      </c>
      <c r="Q212" s="280" t="s">
        <v>3</v>
      </c>
      <c r="R212" s="280" t="s">
        <v>3</v>
      </c>
      <c r="S212" s="280" t="s">
        <v>97883</v>
      </c>
    </row>
    <row r="213" spans="14:19">
      <c r="N213" s="280">
        <v>2495</v>
      </c>
      <c r="O213" s="301" t="s">
        <v>97881</v>
      </c>
      <c r="P213" s="280" t="s">
        <v>97920</v>
      </c>
      <c r="Q213" s="280" t="s">
        <v>3</v>
      </c>
      <c r="R213" s="280" t="s">
        <v>3</v>
      </c>
      <c r="S213" s="280" t="s">
        <v>97883</v>
      </c>
    </row>
    <row r="214" spans="14:19">
      <c r="N214" s="280">
        <v>2591</v>
      </c>
      <c r="O214" s="301" t="s">
        <v>97881</v>
      </c>
      <c r="P214" s="280" t="s">
        <v>97921</v>
      </c>
      <c r="Q214" s="280" t="s">
        <v>2</v>
      </c>
      <c r="R214" s="280" t="s">
        <v>2</v>
      </c>
      <c r="S214" s="280" t="s">
        <v>97883</v>
      </c>
    </row>
    <row r="215" spans="14:19">
      <c r="N215" s="280">
        <v>2592</v>
      </c>
      <c r="O215" s="301" t="s">
        <v>97881</v>
      </c>
      <c r="P215" s="280" t="s">
        <v>97922</v>
      </c>
      <c r="Q215" s="280" t="s">
        <v>97778</v>
      </c>
      <c r="R215" s="280" t="s">
        <v>3</v>
      </c>
      <c r="S215" s="280" t="s">
        <v>97883</v>
      </c>
    </row>
    <row r="216" spans="14:19">
      <c r="N216" s="280">
        <v>2620</v>
      </c>
      <c r="O216" s="301" t="s">
        <v>97881</v>
      </c>
      <c r="P216" s="280" t="s">
        <v>97923</v>
      </c>
      <c r="Q216" s="280" t="s">
        <v>3</v>
      </c>
      <c r="R216" s="280" t="s">
        <v>3</v>
      </c>
      <c r="S216" s="280" t="s">
        <v>97883</v>
      </c>
    </row>
    <row r="217" spans="14:19">
      <c r="N217" s="280">
        <v>2631</v>
      </c>
      <c r="O217" s="301" t="s">
        <v>97881</v>
      </c>
      <c r="P217" s="280" t="s">
        <v>97924</v>
      </c>
      <c r="Q217" s="280" t="s">
        <v>2</v>
      </c>
      <c r="R217" s="280" t="s">
        <v>2</v>
      </c>
      <c r="S217" s="280" t="s">
        <v>97883</v>
      </c>
    </row>
    <row r="218" spans="14:19">
      <c r="N218" s="280">
        <v>2632</v>
      </c>
      <c r="O218" s="301" t="s">
        <v>97881</v>
      </c>
      <c r="P218" s="280" t="s">
        <v>97925</v>
      </c>
      <c r="Q218" s="280" t="s">
        <v>2</v>
      </c>
      <c r="R218" s="280" t="s">
        <v>2</v>
      </c>
      <c r="S218" s="280" t="s">
        <v>97883</v>
      </c>
    </row>
    <row r="219" spans="14:19">
      <c r="N219" s="280">
        <v>2633</v>
      </c>
      <c r="O219" s="301" t="s">
        <v>97881</v>
      </c>
      <c r="P219" s="280" t="s">
        <v>97926</v>
      </c>
      <c r="Q219" s="280" t="s">
        <v>2</v>
      </c>
      <c r="R219" s="280" t="s">
        <v>2</v>
      </c>
      <c r="S219" s="280" t="s">
        <v>97883</v>
      </c>
    </row>
    <row r="220" spans="14:19">
      <c r="N220" s="280">
        <v>2710</v>
      </c>
      <c r="O220" s="301" t="s">
        <v>97881</v>
      </c>
      <c r="P220" s="280" t="s">
        <v>97927</v>
      </c>
      <c r="Q220" s="280" t="s">
        <v>2</v>
      </c>
      <c r="R220" s="280" t="s">
        <v>2</v>
      </c>
      <c r="S220" s="280" t="s">
        <v>97883</v>
      </c>
    </row>
    <row r="221" spans="14:19">
      <c r="N221" s="280">
        <v>2750</v>
      </c>
      <c r="O221" s="301" t="s">
        <v>97881</v>
      </c>
      <c r="P221" s="280" t="s">
        <v>97928</v>
      </c>
      <c r="Q221" s="280" t="s">
        <v>2</v>
      </c>
      <c r="R221" s="280" t="s">
        <v>2</v>
      </c>
      <c r="S221" s="280" t="s">
        <v>97883</v>
      </c>
    </row>
    <row r="222" spans="14:19">
      <c r="N222" s="280">
        <v>2811</v>
      </c>
      <c r="O222" s="301" t="s">
        <v>97881</v>
      </c>
      <c r="P222" s="280" t="s">
        <v>97929</v>
      </c>
      <c r="Q222" s="280" t="s">
        <v>97727</v>
      </c>
      <c r="R222" s="280" t="s">
        <v>97727</v>
      </c>
      <c r="S222" s="280" t="s">
        <v>97883</v>
      </c>
    </row>
    <row r="223" spans="14:19">
      <c r="N223" s="280">
        <v>2812</v>
      </c>
      <c r="O223" s="301" t="s">
        <v>97881</v>
      </c>
      <c r="P223" s="280" t="s">
        <v>97930</v>
      </c>
      <c r="Q223" s="280" t="s">
        <v>97778</v>
      </c>
      <c r="R223" s="280" t="s">
        <v>3</v>
      </c>
      <c r="S223" s="280" t="s">
        <v>97883</v>
      </c>
    </row>
    <row r="224" spans="14:19">
      <c r="N224" s="280">
        <v>2813</v>
      </c>
      <c r="O224" s="301" t="s">
        <v>97881</v>
      </c>
      <c r="P224" s="280" t="s">
        <v>97931</v>
      </c>
      <c r="Q224" s="280" t="s">
        <v>97727</v>
      </c>
      <c r="R224" s="280" t="s">
        <v>97727</v>
      </c>
      <c r="S224" s="280" t="s">
        <v>97883</v>
      </c>
    </row>
    <row r="225" spans="14:19">
      <c r="N225" s="280">
        <v>2814</v>
      </c>
      <c r="O225" s="301" t="s">
        <v>97881</v>
      </c>
      <c r="P225" s="280" t="s">
        <v>97932</v>
      </c>
      <c r="Q225" s="280" t="s">
        <v>97727</v>
      </c>
      <c r="R225" s="280" t="s">
        <v>97727</v>
      </c>
      <c r="S225" s="280" t="s">
        <v>97883</v>
      </c>
    </row>
    <row r="226" spans="14:19">
      <c r="N226" s="280">
        <v>2815</v>
      </c>
      <c r="O226" s="301" t="s">
        <v>97881</v>
      </c>
      <c r="P226" s="280" t="s">
        <v>97933</v>
      </c>
      <c r="Q226" s="280" t="s">
        <v>97727</v>
      </c>
      <c r="R226" s="280" t="s">
        <v>97727</v>
      </c>
      <c r="S226" s="280" t="s">
        <v>97883</v>
      </c>
    </row>
    <row r="227" spans="14:19">
      <c r="N227" s="280">
        <v>2816</v>
      </c>
      <c r="O227" s="301" t="s">
        <v>97881</v>
      </c>
      <c r="P227" s="280" t="s">
        <v>97934</v>
      </c>
      <c r="Q227" s="280" t="s">
        <v>2</v>
      </c>
      <c r="R227" s="280" t="s">
        <v>2</v>
      </c>
      <c r="S227" s="280" t="s">
        <v>97883</v>
      </c>
    </row>
    <row r="228" spans="14:19">
      <c r="N228" s="280">
        <v>2817</v>
      </c>
      <c r="O228" s="301" t="s">
        <v>97881</v>
      </c>
      <c r="P228" s="280" t="s">
        <v>97935</v>
      </c>
      <c r="Q228" s="280" t="s">
        <v>3</v>
      </c>
      <c r="R228" s="280" t="s">
        <v>3</v>
      </c>
      <c r="S228" s="280" t="s">
        <v>97883</v>
      </c>
    </row>
    <row r="229" spans="14:19">
      <c r="N229" s="280">
        <v>2820</v>
      </c>
      <c r="O229" s="301" t="s">
        <v>97881</v>
      </c>
      <c r="P229" s="280" t="s">
        <v>97936</v>
      </c>
      <c r="Q229" s="280" t="s">
        <v>3</v>
      </c>
      <c r="R229" s="280" t="s">
        <v>3</v>
      </c>
      <c r="S229" s="280" t="s">
        <v>97883</v>
      </c>
    </row>
    <row r="230" spans="14:19">
      <c r="N230" s="280">
        <v>2832</v>
      </c>
      <c r="O230" s="301" t="s">
        <v>97881</v>
      </c>
      <c r="P230" s="280" t="s">
        <v>97937</v>
      </c>
      <c r="Q230" s="280" t="s">
        <v>1</v>
      </c>
      <c r="R230" s="280" t="s">
        <v>1</v>
      </c>
      <c r="S230" s="280" t="s">
        <v>97883</v>
      </c>
    </row>
    <row r="231" spans="14:19">
      <c r="N231" s="280">
        <v>2833</v>
      </c>
      <c r="O231" s="301" t="s">
        <v>97881</v>
      </c>
      <c r="P231" s="280" t="s">
        <v>97938</v>
      </c>
      <c r="Q231" s="280" t="s">
        <v>0</v>
      </c>
      <c r="R231" s="280" t="s">
        <v>0</v>
      </c>
      <c r="S231" s="280" t="s">
        <v>97883</v>
      </c>
    </row>
    <row r="232" spans="14:19">
      <c r="N232" s="280">
        <v>2834</v>
      </c>
      <c r="O232" s="301" t="s">
        <v>97881</v>
      </c>
      <c r="P232" s="280" t="s">
        <v>97939</v>
      </c>
      <c r="Q232" s="280" t="s">
        <v>0</v>
      </c>
      <c r="R232" s="280" t="s">
        <v>0</v>
      </c>
      <c r="S232" s="280" t="s">
        <v>97883</v>
      </c>
    </row>
    <row r="233" spans="14:19">
      <c r="N233" s="280">
        <v>2835</v>
      </c>
      <c r="O233" s="301" t="s">
        <v>97881</v>
      </c>
      <c r="P233" s="280" t="s">
        <v>97940</v>
      </c>
      <c r="Q233" s="280" t="s">
        <v>0</v>
      </c>
      <c r="R233" s="280" t="s">
        <v>0</v>
      </c>
      <c r="S233" s="280" t="s">
        <v>97883</v>
      </c>
    </row>
    <row r="234" spans="14:19">
      <c r="N234" s="280">
        <v>2840</v>
      </c>
      <c r="O234" s="301" t="s">
        <v>97881</v>
      </c>
      <c r="P234" s="280" t="s">
        <v>97941</v>
      </c>
      <c r="Q234" s="280" t="s">
        <v>3</v>
      </c>
      <c r="R234" s="280" t="s">
        <v>3</v>
      </c>
      <c r="S234" s="280" t="s">
        <v>97883</v>
      </c>
    </row>
    <row r="235" spans="14:19">
      <c r="N235" s="280">
        <v>2850</v>
      </c>
      <c r="O235" s="301" t="s">
        <v>97881</v>
      </c>
      <c r="P235" s="280" t="s">
        <v>97942</v>
      </c>
      <c r="Q235" s="280" t="s">
        <v>97727</v>
      </c>
      <c r="R235" s="280" t="s">
        <v>97727</v>
      </c>
      <c r="S235" s="280" t="s">
        <v>97883</v>
      </c>
    </row>
    <row r="236" spans="14:19">
      <c r="N236" s="280">
        <v>2860</v>
      </c>
      <c r="O236" s="301" t="s">
        <v>97881</v>
      </c>
      <c r="P236" s="280" t="s">
        <v>97943</v>
      </c>
      <c r="Q236" s="280" t="s">
        <v>97727</v>
      </c>
      <c r="R236" s="280" t="s">
        <v>97727</v>
      </c>
      <c r="S236" s="280" t="s">
        <v>97883</v>
      </c>
    </row>
    <row r="237" spans="14:19">
      <c r="N237" s="280">
        <v>2871</v>
      </c>
      <c r="O237" s="301" t="s">
        <v>97881</v>
      </c>
      <c r="P237" s="280" t="s">
        <v>97944</v>
      </c>
      <c r="Q237" s="280" t="s">
        <v>97727</v>
      </c>
      <c r="R237" s="280" t="s">
        <v>97727</v>
      </c>
      <c r="S237" s="280" t="s">
        <v>97883</v>
      </c>
    </row>
    <row r="238" spans="14:19">
      <c r="N238" s="280">
        <v>2872</v>
      </c>
      <c r="O238" s="301" t="s">
        <v>97881</v>
      </c>
      <c r="P238" s="280" t="s">
        <v>97945</v>
      </c>
      <c r="Q238" s="280" t="s">
        <v>3</v>
      </c>
      <c r="R238" s="280" t="s">
        <v>3</v>
      </c>
      <c r="S238" s="280" t="s">
        <v>97883</v>
      </c>
    </row>
    <row r="239" spans="14:19">
      <c r="N239" s="280">
        <v>2873</v>
      </c>
      <c r="O239" s="301" t="s">
        <v>97881</v>
      </c>
      <c r="P239" s="280" t="s">
        <v>97946</v>
      </c>
      <c r="Q239" s="280" t="s">
        <v>3</v>
      </c>
      <c r="R239" s="280" t="s">
        <v>3</v>
      </c>
      <c r="S239" s="280" t="s">
        <v>97883</v>
      </c>
    </row>
    <row r="240" spans="14:19">
      <c r="N240" s="280">
        <v>2875</v>
      </c>
      <c r="O240" s="301" t="s">
        <v>97881</v>
      </c>
      <c r="P240" s="280" t="s">
        <v>97947</v>
      </c>
      <c r="Q240" s="280" t="s">
        <v>97778</v>
      </c>
      <c r="R240" s="280" t="s">
        <v>2</v>
      </c>
      <c r="S240" s="280" t="s">
        <v>97883</v>
      </c>
    </row>
    <row r="241" spans="14:19">
      <c r="N241" s="280">
        <v>2876</v>
      </c>
      <c r="O241" s="301" t="s">
        <v>97881</v>
      </c>
      <c r="P241" s="280" t="s">
        <v>97948</v>
      </c>
      <c r="Q241" s="280" t="s">
        <v>97778</v>
      </c>
      <c r="R241" s="280" t="s">
        <v>2</v>
      </c>
      <c r="S241" s="280" t="s">
        <v>97883</v>
      </c>
    </row>
    <row r="242" spans="14:19">
      <c r="N242" s="280">
        <v>2877</v>
      </c>
      <c r="O242" s="301" t="s">
        <v>97881</v>
      </c>
      <c r="P242" s="280" t="s">
        <v>97949</v>
      </c>
      <c r="Q242" s="280" t="s">
        <v>97778</v>
      </c>
      <c r="R242" s="280" t="s">
        <v>3</v>
      </c>
      <c r="S242" s="280" t="s">
        <v>97883</v>
      </c>
    </row>
    <row r="243" spans="14:19">
      <c r="N243" s="280">
        <v>2950</v>
      </c>
      <c r="O243" s="301" t="s">
        <v>97881</v>
      </c>
      <c r="P243" s="280" t="s">
        <v>97950</v>
      </c>
      <c r="Q243" s="280" t="s">
        <v>2</v>
      </c>
      <c r="R243" s="280" t="s">
        <v>2</v>
      </c>
      <c r="S243" s="280" t="s">
        <v>97883</v>
      </c>
    </row>
    <row r="244" spans="14:19">
      <c r="N244" s="280">
        <v>2981</v>
      </c>
      <c r="O244" s="301" t="s">
        <v>97881</v>
      </c>
      <c r="P244" s="280" t="s">
        <v>97951</v>
      </c>
      <c r="Q244" s="280" t="s">
        <v>97727</v>
      </c>
      <c r="R244" s="280" t="s">
        <v>97727</v>
      </c>
      <c r="S244" s="280" t="s">
        <v>97883</v>
      </c>
    </row>
    <row r="245" spans="14:19">
      <c r="N245" s="280">
        <v>2982</v>
      </c>
      <c r="O245" s="301" t="s">
        <v>97881</v>
      </c>
      <c r="P245" s="280" t="s">
        <v>97952</v>
      </c>
      <c r="Q245" s="280" t="s">
        <v>3</v>
      </c>
      <c r="R245" s="280" t="s">
        <v>3</v>
      </c>
      <c r="S245" s="280" t="s">
        <v>97883</v>
      </c>
    </row>
    <row r="246" spans="14:19">
      <c r="N246" s="280">
        <v>2990</v>
      </c>
      <c r="O246" s="301" t="s">
        <v>97881</v>
      </c>
      <c r="P246" s="280" t="s">
        <v>97953</v>
      </c>
      <c r="Q246" s="280" t="s">
        <v>3</v>
      </c>
      <c r="R246" s="280" t="s">
        <v>3</v>
      </c>
      <c r="S246" s="280" t="s">
        <v>97883</v>
      </c>
    </row>
    <row r="247" spans="14:19">
      <c r="N247" s="280">
        <v>3062</v>
      </c>
      <c r="O247" s="301" t="s">
        <v>97881</v>
      </c>
      <c r="P247" s="280" t="s">
        <v>97954</v>
      </c>
      <c r="Q247" s="280" t="s">
        <v>97727</v>
      </c>
      <c r="R247" s="280" t="s">
        <v>97727</v>
      </c>
      <c r="S247" s="280" t="s">
        <v>97883</v>
      </c>
    </row>
    <row r="248" spans="14:19">
      <c r="N248" s="280">
        <v>3063</v>
      </c>
      <c r="O248" s="301" t="s">
        <v>97881</v>
      </c>
      <c r="P248" s="280" t="s">
        <v>97955</v>
      </c>
      <c r="Q248" s="280" t="s">
        <v>97727</v>
      </c>
      <c r="R248" s="280" t="s">
        <v>97727</v>
      </c>
      <c r="S248" s="280" t="s">
        <v>97883</v>
      </c>
    </row>
    <row r="249" spans="14:19">
      <c r="N249" s="280">
        <v>3064</v>
      </c>
      <c r="O249" s="301" t="s">
        <v>97881</v>
      </c>
      <c r="P249" s="280" t="s">
        <v>97956</v>
      </c>
      <c r="Q249" s="280" t="s">
        <v>2</v>
      </c>
      <c r="R249" s="280" t="s">
        <v>2</v>
      </c>
      <c r="S249" s="280" t="s">
        <v>97883</v>
      </c>
    </row>
    <row r="250" spans="14:19">
      <c r="N250" s="280">
        <v>3065</v>
      </c>
      <c r="O250" s="301" t="s">
        <v>97881</v>
      </c>
      <c r="P250" s="280" t="s">
        <v>97957</v>
      </c>
      <c r="Q250" s="280" t="s">
        <v>2</v>
      </c>
      <c r="R250" s="280" t="s">
        <v>2</v>
      </c>
      <c r="S250" s="280" t="s">
        <v>97883</v>
      </c>
    </row>
    <row r="251" spans="14:19">
      <c r="N251" s="280">
        <v>3066</v>
      </c>
      <c r="O251" s="301" t="s">
        <v>97881</v>
      </c>
      <c r="P251" s="280" t="s">
        <v>97958</v>
      </c>
      <c r="Q251" s="280" t="s">
        <v>2</v>
      </c>
      <c r="R251" s="280" t="s">
        <v>2</v>
      </c>
      <c r="S251" s="280" t="s">
        <v>97883</v>
      </c>
    </row>
    <row r="252" spans="14:19">
      <c r="N252" s="280">
        <v>3071</v>
      </c>
      <c r="O252" s="301" t="s">
        <v>97881</v>
      </c>
      <c r="P252" s="280" t="s">
        <v>97959</v>
      </c>
      <c r="Q252" s="280" t="s">
        <v>2</v>
      </c>
      <c r="R252" s="280" t="s">
        <v>2</v>
      </c>
      <c r="S252" s="280" t="s">
        <v>97883</v>
      </c>
    </row>
    <row r="253" spans="14:19">
      <c r="N253" s="280">
        <v>3072</v>
      </c>
      <c r="O253" s="301" t="s">
        <v>97881</v>
      </c>
      <c r="P253" s="280" t="s">
        <v>97960</v>
      </c>
      <c r="Q253" s="280" t="s">
        <v>2</v>
      </c>
      <c r="R253" s="280" t="s">
        <v>2</v>
      </c>
      <c r="S253" s="280" t="s">
        <v>97883</v>
      </c>
    </row>
    <row r="254" spans="14:19">
      <c r="N254" s="280">
        <v>3073</v>
      </c>
      <c r="O254" s="301" t="s">
        <v>97881</v>
      </c>
      <c r="P254" s="280" t="s">
        <v>97961</v>
      </c>
      <c r="Q254" s="280" t="s">
        <v>2</v>
      </c>
      <c r="R254" s="280" t="s">
        <v>2</v>
      </c>
      <c r="S254" s="280" t="s">
        <v>97883</v>
      </c>
    </row>
    <row r="255" spans="14:19">
      <c r="N255" s="280">
        <v>3191</v>
      </c>
      <c r="O255" s="301" t="s">
        <v>97881</v>
      </c>
      <c r="P255" s="280" t="s">
        <v>97962</v>
      </c>
      <c r="Q255" s="280" t="s">
        <v>2</v>
      </c>
      <c r="R255" s="280" t="s">
        <v>2</v>
      </c>
      <c r="S255" s="280" t="s">
        <v>97883</v>
      </c>
    </row>
    <row r="256" spans="14:19">
      <c r="N256" s="280">
        <v>3192</v>
      </c>
      <c r="O256" s="301" t="s">
        <v>97881</v>
      </c>
      <c r="P256" s="280" t="s">
        <v>97963</v>
      </c>
      <c r="Q256" s="280" t="s">
        <v>3</v>
      </c>
      <c r="R256" s="280" t="s">
        <v>3</v>
      </c>
      <c r="S256" s="280" t="s">
        <v>97883</v>
      </c>
    </row>
    <row r="257" spans="14:19">
      <c r="N257" s="280">
        <v>3193</v>
      </c>
      <c r="O257" s="301" t="s">
        <v>97881</v>
      </c>
      <c r="P257" s="280" t="s">
        <v>97964</v>
      </c>
      <c r="Q257" s="280" t="s">
        <v>3</v>
      </c>
      <c r="R257" s="280" t="s">
        <v>3</v>
      </c>
      <c r="S257" s="280" t="s">
        <v>97883</v>
      </c>
    </row>
    <row r="258" spans="14:19">
      <c r="N258" s="280">
        <v>3281</v>
      </c>
      <c r="O258" s="301" t="s">
        <v>97881</v>
      </c>
      <c r="P258" s="280" t="s">
        <v>97965</v>
      </c>
      <c r="Q258" s="280" t="s">
        <v>2</v>
      </c>
      <c r="R258" s="280" t="s">
        <v>2</v>
      </c>
      <c r="S258" s="280" t="s">
        <v>97883</v>
      </c>
    </row>
    <row r="259" spans="14:19">
      <c r="N259" s="280">
        <v>3282</v>
      </c>
      <c r="O259" s="301" t="s">
        <v>97881</v>
      </c>
      <c r="P259" s="280" t="s">
        <v>97966</v>
      </c>
      <c r="Q259" s="280" t="s">
        <v>2</v>
      </c>
      <c r="R259" s="280" t="s">
        <v>2</v>
      </c>
      <c r="S259" s="280" t="s">
        <v>97883</v>
      </c>
    </row>
    <row r="260" spans="14:19">
      <c r="N260" s="280">
        <v>3291</v>
      </c>
      <c r="O260" s="301" t="s">
        <v>97881</v>
      </c>
      <c r="P260" s="280" t="s">
        <v>97967</v>
      </c>
      <c r="Q260" s="280" t="s">
        <v>0</v>
      </c>
      <c r="R260" s="280" t="s">
        <v>0</v>
      </c>
      <c r="S260" s="280" t="s">
        <v>97883</v>
      </c>
    </row>
    <row r="261" spans="14:19">
      <c r="N261" s="280">
        <v>3292</v>
      </c>
      <c r="O261" s="301" t="s">
        <v>97881</v>
      </c>
      <c r="P261" s="280" t="s">
        <v>97968</v>
      </c>
      <c r="Q261" s="280" t="s">
        <v>0</v>
      </c>
      <c r="R261" s="280" t="s">
        <v>0</v>
      </c>
      <c r="S261" s="280" t="s">
        <v>97883</v>
      </c>
    </row>
    <row r="262" spans="14:19">
      <c r="N262" s="280">
        <v>3293</v>
      </c>
      <c r="O262" s="301" t="s">
        <v>97881</v>
      </c>
      <c r="P262" s="280" t="s">
        <v>97969</v>
      </c>
      <c r="Q262" s="280" t="s">
        <v>1</v>
      </c>
      <c r="R262" s="280" t="s">
        <v>1</v>
      </c>
      <c r="S262" s="280" t="s">
        <v>97883</v>
      </c>
    </row>
    <row r="263" spans="14:19">
      <c r="N263" s="280">
        <v>3294</v>
      </c>
      <c r="O263" s="301" t="s">
        <v>97881</v>
      </c>
      <c r="P263" s="280" t="s">
        <v>97970</v>
      </c>
      <c r="Q263" s="280" t="s">
        <v>0</v>
      </c>
      <c r="R263" s="280" t="s">
        <v>0</v>
      </c>
      <c r="S263" s="280" t="s">
        <v>97883</v>
      </c>
    </row>
    <row r="264" spans="14:19">
      <c r="N264" s="280">
        <v>3295</v>
      </c>
      <c r="O264" s="301" t="s">
        <v>97881</v>
      </c>
      <c r="P264" s="280" t="s">
        <v>97971</v>
      </c>
      <c r="Q264" s="280" t="s">
        <v>2</v>
      </c>
      <c r="R264" s="280" t="s">
        <v>2</v>
      </c>
      <c r="S264" s="280" t="s">
        <v>97883</v>
      </c>
    </row>
    <row r="265" spans="14:19">
      <c r="N265" s="280">
        <v>3296</v>
      </c>
      <c r="O265" s="301" t="s">
        <v>97881</v>
      </c>
      <c r="P265" s="280" t="s">
        <v>97972</v>
      </c>
      <c r="Q265" s="280" t="s">
        <v>3</v>
      </c>
      <c r="R265" s="280" t="s">
        <v>3</v>
      </c>
      <c r="S265" s="280" t="s">
        <v>97883</v>
      </c>
    </row>
    <row r="266" spans="14:19">
      <c r="N266" s="280">
        <v>3297</v>
      </c>
      <c r="O266" s="301" t="s">
        <v>97881</v>
      </c>
      <c r="P266" s="280" t="s">
        <v>97973</v>
      </c>
      <c r="Q266" s="280" t="s">
        <v>1</v>
      </c>
      <c r="R266" s="280" t="s">
        <v>1</v>
      </c>
      <c r="S266" s="280" t="s">
        <v>97883</v>
      </c>
    </row>
    <row r="267" spans="14:19">
      <c r="N267" s="280">
        <v>3298</v>
      </c>
      <c r="O267" s="301" t="s">
        <v>97881</v>
      </c>
      <c r="P267" s="280" t="s">
        <v>97974</v>
      </c>
      <c r="Q267" s="280" t="s">
        <v>97727</v>
      </c>
      <c r="R267" s="280" t="s">
        <v>97727</v>
      </c>
      <c r="S267" s="280" t="s">
        <v>97883</v>
      </c>
    </row>
    <row r="268" spans="14:19">
      <c r="N268" s="280">
        <v>3320</v>
      </c>
      <c r="O268" s="301" t="s">
        <v>97881</v>
      </c>
      <c r="P268" s="280" t="s">
        <v>97975</v>
      </c>
      <c r="Q268" s="280" t="s">
        <v>97778</v>
      </c>
      <c r="R268" s="280" t="s">
        <v>2</v>
      </c>
      <c r="S268" s="280" t="s">
        <v>97883</v>
      </c>
    </row>
    <row r="269" spans="14:19">
      <c r="N269" s="280">
        <v>3360</v>
      </c>
      <c r="O269" s="301" t="s">
        <v>97881</v>
      </c>
      <c r="P269" s="280" t="s">
        <v>97976</v>
      </c>
      <c r="Q269" s="280" t="s">
        <v>2</v>
      </c>
      <c r="R269" s="280" t="s">
        <v>2</v>
      </c>
      <c r="S269" s="280" t="s">
        <v>97883</v>
      </c>
    </row>
    <row r="270" spans="14:19">
      <c r="N270" s="280">
        <v>3491</v>
      </c>
      <c r="O270" s="301" t="s">
        <v>97881</v>
      </c>
      <c r="P270" s="280" t="s">
        <v>97977</v>
      </c>
      <c r="Q270" s="280" t="s">
        <v>1</v>
      </c>
      <c r="R270" s="280" t="s">
        <v>1</v>
      </c>
      <c r="S270" s="280" t="s">
        <v>97883</v>
      </c>
    </row>
    <row r="271" spans="14:19">
      <c r="N271" s="280">
        <v>3492</v>
      </c>
      <c r="O271" s="301" t="s">
        <v>97881</v>
      </c>
      <c r="P271" s="280" t="s">
        <v>97978</v>
      </c>
      <c r="Q271" s="280" t="s">
        <v>0</v>
      </c>
      <c r="R271" s="280" t="s">
        <v>0</v>
      </c>
      <c r="S271" s="280" t="s">
        <v>97883</v>
      </c>
    </row>
    <row r="272" spans="14:19">
      <c r="N272" s="280">
        <v>3493</v>
      </c>
      <c r="O272" s="301" t="s">
        <v>97881</v>
      </c>
      <c r="P272" s="280" t="s">
        <v>97979</v>
      </c>
      <c r="Q272" s="280" t="s">
        <v>0</v>
      </c>
      <c r="R272" s="280" t="s">
        <v>0</v>
      </c>
      <c r="S272" s="280" t="s">
        <v>97883</v>
      </c>
    </row>
    <row r="273" spans="14:19">
      <c r="N273" s="280">
        <v>3494</v>
      </c>
      <c r="O273" s="301" t="s">
        <v>97881</v>
      </c>
      <c r="P273" s="280" t="s">
        <v>97980</v>
      </c>
      <c r="Q273" s="280" t="s">
        <v>1</v>
      </c>
      <c r="R273" s="280" t="s">
        <v>1</v>
      </c>
      <c r="S273" s="280" t="s">
        <v>97883</v>
      </c>
    </row>
    <row r="274" spans="14:19">
      <c r="N274" s="280">
        <v>3495</v>
      </c>
      <c r="O274" s="301" t="s">
        <v>97881</v>
      </c>
      <c r="P274" s="280" t="s">
        <v>97981</v>
      </c>
      <c r="Q274" s="280" t="s">
        <v>1</v>
      </c>
      <c r="R274" s="280" t="s">
        <v>1</v>
      </c>
      <c r="S274" s="280" t="s">
        <v>97883</v>
      </c>
    </row>
    <row r="275" spans="14:19">
      <c r="N275" s="280">
        <v>3570</v>
      </c>
      <c r="O275" s="301" t="s">
        <v>97881</v>
      </c>
      <c r="P275" s="280" t="s">
        <v>97982</v>
      </c>
      <c r="Q275" s="280" t="s">
        <v>1</v>
      </c>
      <c r="R275" s="280" t="s">
        <v>1</v>
      </c>
      <c r="S275" s="280" t="s">
        <v>97883</v>
      </c>
    </row>
    <row r="276" spans="14:19">
      <c r="N276" s="280">
        <v>3571</v>
      </c>
      <c r="O276" s="301" t="s">
        <v>97881</v>
      </c>
      <c r="P276" s="280" t="s">
        <v>97983</v>
      </c>
      <c r="Q276" s="280" t="s">
        <v>1</v>
      </c>
      <c r="R276" s="280" t="s">
        <v>1</v>
      </c>
      <c r="S276" s="280" t="s">
        <v>97883</v>
      </c>
    </row>
    <row r="277" spans="14:19">
      <c r="N277" s="280">
        <v>3572</v>
      </c>
      <c r="O277" s="301" t="s">
        <v>97881</v>
      </c>
      <c r="P277" s="280" t="s">
        <v>97984</v>
      </c>
      <c r="Q277" s="280" t="s">
        <v>2</v>
      </c>
      <c r="R277" s="280" t="s">
        <v>2</v>
      </c>
      <c r="S277" s="280" t="s">
        <v>97883</v>
      </c>
    </row>
    <row r="278" spans="14:19">
      <c r="N278" s="280">
        <v>3573</v>
      </c>
      <c r="O278" s="301" t="s">
        <v>97881</v>
      </c>
      <c r="P278" s="280" t="s">
        <v>97985</v>
      </c>
      <c r="Q278" s="280" t="s">
        <v>2</v>
      </c>
      <c r="R278" s="280" t="s">
        <v>2</v>
      </c>
      <c r="S278" s="280" t="s">
        <v>97883</v>
      </c>
    </row>
    <row r="279" spans="14:19">
      <c r="N279" s="280">
        <v>3574</v>
      </c>
      <c r="O279" s="301" t="s">
        <v>97881</v>
      </c>
      <c r="P279" s="280" t="s">
        <v>97986</v>
      </c>
      <c r="Q279" s="280" t="s">
        <v>1</v>
      </c>
      <c r="R279" s="280" t="s">
        <v>1</v>
      </c>
      <c r="S279" s="280" t="s">
        <v>97883</v>
      </c>
    </row>
    <row r="280" spans="14:19">
      <c r="N280" s="280">
        <v>3575</v>
      </c>
      <c r="O280" s="301" t="s">
        <v>97881</v>
      </c>
      <c r="P280" s="280" t="s">
        <v>97824</v>
      </c>
      <c r="Q280" s="280" t="s">
        <v>1</v>
      </c>
      <c r="R280" s="280" t="s">
        <v>1</v>
      </c>
      <c r="S280" s="280" t="s">
        <v>97883</v>
      </c>
    </row>
    <row r="281" spans="14:19">
      <c r="N281" s="280">
        <v>3576</v>
      </c>
      <c r="O281" s="301" t="s">
        <v>97881</v>
      </c>
      <c r="P281" s="280" t="s">
        <v>97987</v>
      </c>
      <c r="Q281" s="280" t="s">
        <v>1</v>
      </c>
      <c r="R281" s="280" t="s">
        <v>1</v>
      </c>
      <c r="S281" s="280" t="s">
        <v>97883</v>
      </c>
    </row>
    <row r="282" spans="14:19">
      <c r="N282" s="280">
        <v>3590</v>
      </c>
      <c r="O282" s="301" t="s">
        <v>97881</v>
      </c>
      <c r="P282" s="280" t="s">
        <v>97988</v>
      </c>
      <c r="Q282" s="280" t="s">
        <v>2</v>
      </c>
      <c r="R282" s="280" t="s">
        <v>2</v>
      </c>
      <c r="S282" s="280" t="s">
        <v>97883</v>
      </c>
    </row>
    <row r="283" spans="14:19">
      <c r="N283" s="280">
        <v>3591</v>
      </c>
      <c r="O283" s="301" t="s">
        <v>97881</v>
      </c>
      <c r="P283" s="280" t="s">
        <v>97989</v>
      </c>
      <c r="Q283" s="280" t="s">
        <v>2</v>
      </c>
      <c r="R283" s="280" t="s">
        <v>2</v>
      </c>
      <c r="S283" s="280" t="s">
        <v>97883</v>
      </c>
    </row>
    <row r="284" spans="14:19">
      <c r="N284" s="280">
        <v>3592</v>
      </c>
      <c r="O284" s="301" t="s">
        <v>97881</v>
      </c>
      <c r="P284" s="280" t="s">
        <v>97990</v>
      </c>
      <c r="Q284" s="280" t="s">
        <v>2</v>
      </c>
      <c r="R284" s="280" t="s">
        <v>2</v>
      </c>
      <c r="S284" s="280" t="s">
        <v>97883</v>
      </c>
    </row>
    <row r="285" spans="14:19">
      <c r="N285" s="280">
        <v>3593</v>
      </c>
      <c r="O285" s="301" t="s">
        <v>97881</v>
      </c>
      <c r="P285" s="280" t="s">
        <v>97991</v>
      </c>
      <c r="Q285" s="280" t="s">
        <v>2</v>
      </c>
      <c r="R285" s="280" t="s">
        <v>2</v>
      </c>
      <c r="S285" s="280" t="s">
        <v>97883</v>
      </c>
    </row>
    <row r="286" spans="14:19">
      <c r="N286" s="280">
        <v>3594</v>
      </c>
      <c r="O286" s="301" t="s">
        <v>97881</v>
      </c>
      <c r="P286" s="280" t="s">
        <v>97992</v>
      </c>
      <c r="Q286" s="280" t="s">
        <v>2</v>
      </c>
      <c r="R286" s="280" t="s">
        <v>2</v>
      </c>
      <c r="S286" s="280" t="s">
        <v>97883</v>
      </c>
    </row>
    <row r="287" spans="14:19">
      <c r="N287" s="280">
        <v>3595</v>
      </c>
      <c r="O287" s="301" t="s">
        <v>97881</v>
      </c>
      <c r="P287" s="280" t="s">
        <v>97993</v>
      </c>
      <c r="Q287" s="280" t="s">
        <v>2</v>
      </c>
      <c r="R287" s="280" t="s">
        <v>2</v>
      </c>
      <c r="S287" s="280" t="s">
        <v>97883</v>
      </c>
    </row>
    <row r="288" spans="14:19">
      <c r="N288" s="280">
        <v>3596</v>
      </c>
      <c r="O288" s="301" t="s">
        <v>97881</v>
      </c>
      <c r="P288" s="280" t="s">
        <v>97994</v>
      </c>
      <c r="Q288" s="280" t="s">
        <v>1</v>
      </c>
      <c r="R288" s="280" t="s">
        <v>1</v>
      </c>
      <c r="S288" s="280" t="s">
        <v>97883</v>
      </c>
    </row>
    <row r="289" spans="14:19">
      <c r="N289" s="280">
        <v>3597</v>
      </c>
      <c r="O289" s="301" t="s">
        <v>97881</v>
      </c>
      <c r="P289" s="280" t="s">
        <v>97995</v>
      </c>
      <c r="Q289" s="280" t="s">
        <v>2</v>
      </c>
      <c r="R289" s="280" t="s">
        <v>2</v>
      </c>
      <c r="S289" s="280" t="s">
        <v>97883</v>
      </c>
    </row>
    <row r="290" spans="14:19">
      <c r="N290" s="280">
        <v>3690</v>
      </c>
      <c r="O290" s="301" t="s">
        <v>97881</v>
      </c>
      <c r="P290" s="280" t="s">
        <v>97996</v>
      </c>
      <c r="Q290" s="280" t="s">
        <v>2</v>
      </c>
      <c r="R290" s="280" t="s">
        <v>2</v>
      </c>
      <c r="S290" s="280" t="s">
        <v>97883</v>
      </c>
    </row>
    <row r="291" spans="14:19">
      <c r="N291" s="280">
        <v>3691</v>
      </c>
      <c r="O291" s="301" t="s">
        <v>97881</v>
      </c>
      <c r="P291" s="280" t="s">
        <v>97997</v>
      </c>
      <c r="Q291" s="280" t="s">
        <v>97727</v>
      </c>
      <c r="R291" s="280" t="s">
        <v>97727</v>
      </c>
      <c r="S291" s="280" t="s">
        <v>97883</v>
      </c>
    </row>
    <row r="292" spans="14:19">
      <c r="N292" s="280">
        <v>3693</v>
      </c>
      <c r="O292" s="301" t="s">
        <v>97881</v>
      </c>
      <c r="P292" s="280" t="s">
        <v>97998</v>
      </c>
      <c r="Q292" s="280" t="s">
        <v>2</v>
      </c>
      <c r="R292" s="280" t="s">
        <v>2</v>
      </c>
      <c r="S292" s="280" t="s">
        <v>97883</v>
      </c>
    </row>
    <row r="293" spans="14:19">
      <c r="N293" s="280">
        <v>3694</v>
      </c>
      <c r="O293" s="301" t="s">
        <v>97881</v>
      </c>
      <c r="P293" s="280" t="s">
        <v>97999</v>
      </c>
      <c r="Q293" s="280" t="s">
        <v>0</v>
      </c>
      <c r="R293" s="280" t="s">
        <v>0</v>
      </c>
      <c r="S293" s="280" t="s">
        <v>97883</v>
      </c>
    </row>
    <row r="294" spans="14:19">
      <c r="N294" s="280">
        <v>3695</v>
      </c>
      <c r="O294" s="301" t="s">
        <v>97881</v>
      </c>
      <c r="P294" s="280" t="s">
        <v>98000</v>
      </c>
      <c r="Q294" s="280" t="s">
        <v>97778</v>
      </c>
      <c r="R294" s="280" t="s">
        <v>2</v>
      </c>
      <c r="S294" s="280" t="s">
        <v>97883</v>
      </c>
    </row>
    <row r="295" spans="14:19">
      <c r="N295" s="280">
        <v>3730</v>
      </c>
      <c r="O295" s="301" t="s">
        <v>97881</v>
      </c>
      <c r="P295" s="280" t="s">
        <v>98001</v>
      </c>
      <c r="Q295" s="280" t="s">
        <v>1</v>
      </c>
      <c r="R295" s="280" t="s">
        <v>1</v>
      </c>
      <c r="S295" s="280" t="s">
        <v>97883</v>
      </c>
    </row>
    <row r="296" spans="14:19">
      <c r="N296" s="280">
        <v>3790</v>
      </c>
      <c r="O296" s="301" t="s">
        <v>97881</v>
      </c>
      <c r="P296" s="280" t="s">
        <v>98002</v>
      </c>
      <c r="Q296" s="280" t="s">
        <v>2</v>
      </c>
      <c r="R296" s="280" t="s">
        <v>2</v>
      </c>
      <c r="S296" s="280" t="s">
        <v>97883</v>
      </c>
    </row>
    <row r="297" spans="14:19">
      <c r="N297" s="280">
        <v>3791</v>
      </c>
      <c r="O297" s="301" t="s">
        <v>97881</v>
      </c>
      <c r="P297" s="280" t="s">
        <v>98003</v>
      </c>
      <c r="Q297" s="280" t="s">
        <v>2</v>
      </c>
      <c r="R297" s="280" t="s">
        <v>2</v>
      </c>
      <c r="S297" s="280" t="s">
        <v>97883</v>
      </c>
    </row>
    <row r="298" spans="14:19">
      <c r="N298" s="280">
        <v>3792</v>
      </c>
      <c r="O298" s="301" t="s">
        <v>97881</v>
      </c>
      <c r="P298" s="280" t="s">
        <v>98004</v>
      </c>
      <c r="Q298" s="280" t="s">
        <v>2</v>
      </c>
      <c r="R298" s="280" t="s">
        <v>2</v>
      </c>
      <c r="S298" s="280" t="s">
        <v>97883</v>
      </c>
    </row>
    <row r="299" spans="14:19">
      <c r="N299" s="280">
        <v>3793</v>
      </c>
      <c r="O299" s="301" t="s">
        <v>97881</v>
      </c>
      <c r="P299" s="280" t="s">
        <v>98005</v>
      </c>
      <c r="Q299" s="280" t="s">
        <v>2</v>
      </c>
      <c r="R299" s="280" t="s">
        <v>2</v>
      </c>
      <c r="S299" s="280" t="s">
        <v>97883</v>
      </c>
    </row>
    <row r="300" spans="14:19">
      <c r="N300" s="280">
        <v>3794</v>
      </c>
      <c r="O300" s="301" t="s">
        <v>97881</v>
      </c>
      <c r="P300" s="280" t="s">
        <v>98006</v>
      </c>
      <c r="Q300" s="280" t="s">
        <v>2</v>
      </c>
      <c r="R300" s="280" t="s">
        <v>2</v>
      </c>
      <c r="S300" s="280" t="s">
        <v>97883</v>
      </c>
    </row>
    <row r="301" spans="14:19">
      <c r="N301" s="280">
        <v>3795</v>
      </c>
      <c r="O301" s="301" t="s">
        <v>97881</v>
      </c>
      <c r="P301" s="280" t="s">
        <v>98007</v>
      </c>
      <c r="Q301" s="280" t="s">
        <v>2</v>
      </c>
      <c r="R301" s="280" t="s">
        <v>2</v>
      </c>
      <c r="S301" s="280" t="s">
        <v>97883</v>
      </c>
    </row>
    <row r="302" spans="14:19">
      <c r="N302" s="280">
        <v>3796</v>
      </c>
      <c r="O302" s="301" t="s">
        <v>97881</v>
      </c>
      <c r="P302" s="280" t="s">
        <v>98008</v>
      </c>
      <c r="Q302" s="280" t="s">
        <v>2</v>
      </c>
      <c r="R302" s="280" t="s">
        <v>2</v>
      </c>
      <c r="S302" s="280" t="s">
        <v>97883</v>
      </c>
    </row>
    <row r="303" spans="14:19">
      <c r="N303" s="280">
        <v>3797</v>
      </c>
      <c r="O303" s="301" t="s">
        <v>97881</v>
      </c>
      <c r="P303" s="280" t="s">
        <v>98009</v>
      </c>
      <c r="Q303" s="280" t="s">
        <v>0</v>
      </c>
      <c r="R303" s="280" t="s">
        <v>0</v>
      </c>
      <c r="S303" s="280" t="s">
        <v>97883</v>
      </c>
    </row>
    <row r="304" spans="14:19">
      <c r="N304" s="280">
        <v>3798</v>
      </c>
      <c r="O304" s="301" t="s">
        <v>97881</v>
      </c>
      <c r="P304" s="280" t="s">
        <v>98010</v>
      </c>
      <c r="Q304" s="280" t="s">
        <v>97727</v>
      </c>
      <c r="R304" s="280" t="s">
        <v>97727</v>
      </c>
      <c r="S304" s="280" t="s">
        <v>97883</v>
      </c>
    </row>
    <row r="305" spans="14:19">
      <c r="N305" s="280">
        <v>3799</v>
      </c>
      <c r="O305" s="301" t="s">
        <v>97881</v>
      </c>
      <c r="P305" s="280" t="s">
        <v>98011</v>
      </c>
      <c r="Q305" s="280" t="s">
        <v>1</v>
      </c>
      <c r="R305" s="280" t="s">
        <v>1</v>
      </c>
      <c r="S305" s="280" t="s">
        <v>97883</v>
      </c>
    </row>
    <row r="306" spans="14:19">
      <c r="N306" s="280">
        <v>3820</v>
      </c>
      <c r="O306" s="301" t="s">
        <v>97881</v>
      </c>
      <c r="P306" s="280" t="s">
        <v>98012</v>
      </c>
      <c r="Q306" s="280" t="s">
        <v>1</v>
      </c>
      <c r="R306" s="280" t="s">
        <v>1</v>
      </c>
      <c r="S306" s="280" t="s">
        <v>97883</v>
      </c>
    </row>
    <row r="307" spans="14:19">
      <c r="N307" s="280">
        <v>3821</v>
      </c>
      <c r="O307" s="301" t="s">
        <v>97881</v>
      </c>
      <c r="P307" s="280" t="s">
        <v>98013</v>
      </c>
      <c r="Q307" s="280" t="s">
        <v>1</v>
      </c>
      <c r="R307" s="280" t="s">
        <v>1</v>
      </c>
      <c r="S307" s="280" t="s">
        <v>97883</v>
      </c>
    </row>
    <row r="308" spans="14:19">
      <c r="N308" s="280">
        <v>3822</v>
      </c>
      <c r="O308" s="301" t="s">
        <v>97881</v>
      </c>
      <c r="P308" s="280" t="s">
        <v>98014</v>
      </c>
      <c r="Q308" s="280" t="s">
        <v>1</v>
      </c>
      <c r="R308" s="280" t="s">
        <v>1</v>
      </c>
      <c r="S308" s="280" t="s">
        <v>97883</v>
      </c>
    </row>
    <row r="309" spans="14:19">
      <c r="N309" s="280">
        <v>3824</v>
      </c>
      <c r="O309" s="301" t="s">
        <v>97881</v>
      </c>
      <c r="P309" s="280" t="s">
        <v>98015</v>
      </c>
      <c r="Q309" s="280" t="s">
        <v>1</v>
      </c>
      <c r="R309" s="280" t="s">
        <v>1</v>
      </c>
      <c r="S309" s="280" t="s">
        <v>97883</v>
      </c>
    </row>
    <row r="310" spans="14:19">
      <c r="N310" s="280">
        <v>3825</v>
      </c>
      <c r="O310" s="301" t="s">
        <v>97881</v>
      </c>
      <c r="P310" s="280" t="s">
        <v>98016</v>
      </c>
      <c r="Q310" s="280" t="s">
        <v>1</v>
      </c>
      <c r="R310" s="280" t="s">
        <v>1</v>
      </c>
      <c r="S310" s="280" t="s">
        <v>97883</v>
      </c>
    </row>
    <row r="311" spans="14:19">
      <c r="N311" s="280">
        <v>3826</v>
      </c>
      <c r="O311" s="301" t="s">
        <v>97881</v>
      </c>
      <c r="P311" s="280" t="s">
        <v>98017</v>
      </c>
      <c r="Q311" s="280" t="s">
        <v>0</v>
      </c>
      <c r="R311" s="280" t="s">
        <v>0</v>
      </c>
      <c r="S311" s="280" t="s">
        <v>97883</v>
      </c>
    </row>
    <row r="312" spans="14:19">
      <c r="N312" s="280">
        <v>3827</v>
      </c>
      <c r="O312" s="301" t="s">
        <v>97881</v>
      </c>
      <c r="P312" s="280" t="s">
        <v>98018</v>
      </c>
      <c r="Q312" s="280" t="s">
        <v>1</v>
      </c>
      <c r="R312" s="280" t="s">
        <v>1</v>
      </c>
      <c r="S312" s="280" t="s">
        <v>97883</v>
      </c>
    </row>
    <row r="313" spans="14:19">
      <c r="N313" s="280">
        <v>3828</v>
      </c>
      <c r="O313" s="301" t="s">
        <v>97881</v>
      </c>
      <c r="P313" s="280" t="s">
        <v>98019</v>
      </c>
      <c r="Q313" s="280" t="s">
        <v>1</v>
      </c>
      <c r="R313" s="280" t="s">
        <v>1</v>
      </c>
      <c r="S313" s="280" t="s">
        <v>97883</v>
      </c>
    </row>
    <row r="314" spans="14:19">
      <c r="N314" s="280">
        <v>3829</v>
      </c>
      <c r="O314" s="301" t="s">
        <v>97881</v>
      </c>
      <c r="P314" s="280" t="s">
        <v>98020</v>
      </c>
      <c r="Q314" s="280" t="s">
        <v>1</v>
      </c>
      <c r="R314" s="280" t="s">
        <v>1</v>
      </c>
      <c r="S314" s="280" t="s">
        <v>97883</v>
      </c>
    </row>
    <row r="315" spans="14:19">
      <c r="N315" s="280">
        <v>3871</v>
      </c>
      <c r="O315" s="301" t="s">
        <v>97881</v>
      </c>
      <c r="P315" s="280" t="s">
        <v>98021</v>
      </c>
      <c r="Q315" s="280" t="s">
        <v>1</v>
      </c>
      <c r="R315" s="280" t="s">
        <v>1</v>
      </c>
      <c r="S315" s="280" t="s">
        <v>97883</v>
      </c>
    </row>
    <row r="316" spans="14:19">
      <c r="N316" s="280">
        <v>3872</v>
      </c>
      <c r="O316" s="301" t="s">
        <v>97881</v>
      </c>
      <c r="P316" s="280" t="s">
        <v>98022</v>
      </c>
      <c r="Q316" s="280" t="s">
        <v>2</v>
      </c>
      <c r="R316" s="280" t="s">
        <v>2</v>
      </c>
      <c r="S316" s="280" t="s">
        <v>97883</v>
      </c>
    </row>
    <row r="317" spans="14:19">
      <c r="N317" s="280">
        <v>3873</v>
      </c>
      <c r="O317" s="301" t="s">
        <v>97881</v>
      </c>
      <c r="P317" s="280" t="s">
        <v>98023</v>
      </c>
      <c r="Q317" s="280" t="s">
        <v>3</v>
      </c>
      <c r="R317" s="280" t="s">
        <v>3</v>
      </c>
      <c r="S317" s="280" t="s">
        <v>97883</v>
      </c>
    </row>
    <row r="318" spans="14:19">
      <c r="N318" s="280">
        <v>3891</v>
      </c>
      <c r="O318" s="301" t="s">
        <v>97877</v>
      </c>
      <c r="P318" s="280" t="s">
        <v>98024</v>
      </c>
      <c r="Q318" s="280" t="s">
        <v>2</v>
      </c>
      <c r="R318" s="280" t="s">
        <v>2</v>
      </c>
      <c r="S318" s="280" t="s">
        <v>98025</v>
      </c>
    </row>
    <row r="319" spans="14:19">
      <c r="N319" s="280">
        <v>3892</v>
      </c>
      <c r="O319" s="301" t="s">
        <v>97877</v>
      </c>
      <c r="P319" s="280" t="s">
        <v>98026</v>
      </c>
      <c r="Q319" s="280" t="s">
        <v>1</v>
      </c>
      <c r="R319" s="280" t="s">
        <v>1</v>
      </c>
      <c r="S319" s="280" t="s">
        <v>98025</v>
      </c>
    </row>
    <row r="320" spans="14:19">
      <c r="N320" s="280">
        <v>3960</v>
      </c>
      <c r="O320" s="301" t="s">
        <v>97881</v>
      </c>
      <c r="P320" s="280" t="s">
        <v>98027</v>
      </c>
      <c r="Q320" s="280" t="s">
        <v>3</v>
      </c>
      <c r="R320" s="280" t="s">
        <v>3</v>
      </c>
      <c r="S320" s="280" t="s">
        <v>97883</v>
      </c>
    </row>
    <row r="321" spans="14:19">
      <c r="N321" s="280">
        <v>3970</v>
      </c>
      <c r="O321" s="301" t="s">
        <v>97881</v>
      </c>
      <c r="P321" s="280" t="s">
        <v>98028</v>
      </c>
      <c r="Q321" s="280" t="s">
        <v>2</v>
      </c>
      <c r="R321" s="280" t="s">
        <v>2</v>
      </c>
      <c r="S321" s="280" t="s">
        <v>97883</v>
      </c>
    </row>
    <row r="322" spans="14:19">
      <c r="N322" s="280">
        <v>3980</v>
      </c>
      <c r="O322" s="301" t="s">
        <v>97881</v>
      </c>
      <c r="P322" s="280" t="s">
        <v>98029</v>
      </c>
      <c r="Q322" s="280" t="s">
        <v>97778</v>
      </c>
      <c r="R322" s="280" t="s">
        <v>2</v>
      </c>
      <c r="S322" s="280" t="s">
        <v>97883</v>
      </c>
    </row>
    <row r="323" spans="14:19">
      <c r="N323" s="280">
        <v>3981</v>
      </c>
      <c r="O323" s="301" t="s">
        <v>97881</v>
      </c>
      <c r="P323" s="280" t="s">
        <v>98030</v>
      </c>
      <c r="Q323" s="280" t="s">
        <v>1</v>
      </c>
      <c r="R323" s="280" t="s">
        <v>1</v>
      </c>
      <c r="S323" s="280" t="s">
        <v>97883</v>
      </c>
    </row>
    <row r="324" spans="14:19">
      <c r="N324" s="280">
        <v>3982</v>
      </c>
      <c r="O324" s="301" t="s">
        <v>97881</v>
      </c>
      <c r="P324" s="280" t="s">
        <v>98031</v>
      </c>
      <c r="Q324" s="280" t="s">
        <v>97727</v>
      </c>
      <c r="R324" s="280" t="s">
        <v>97727</v>
      </c>
      <c r="S324" s="280" t="s">
        <v>97883</v>
      </c>
    </row>
    <row r="325" spans="14:19">
      <c r="N325" s="280">
        <v>3983</v>
      </c>
      <c r="O325" s="301" t="s">
        <v>97881</v>
      </c>
      <c r="P325" s="280" t="s">
        <v>98032</v>
      </c>
      <c r="Q325" s="280" t="s">
        <v>2</v>
      </c>
      <c r="R325" s="280" t="s">
        <v>2</v>
      </c>
      <c r="S325" s="280" t="s">
        <v>97883</v>
      </c>
    </row>
    <row r="326" spans="14:19">
      <c r="N326" s="280">
        <v>3984</v>
      </c>
      <c r="O326" s="301" t="s">
        <v>97881</v>
      </c>
      <c r="P326" s="280" t="s">
        <v>98033</v>
      </c>
      <c r="Q326" s="280" t="s">
        <v>2</v>
      </c>
      <c r="R326" s="280" t="s">
        <v>2</v>
      </c>
      <c r="S326" s="280" t="s">
        <v>97883</v>
      </c>
    </row>
    <row r="327" spans="14:19">
      <c r="N327" s="280">
        <v>3991</v>
      </c>
      <c r="O327" s="301" t="s">
        <v>97877</v>
      </c>
      <c r="P327" s="280" t="s">
        <v>98034</v>
      </c>
      <c r="Q327" s="280" t="s">
        <v>1</v>
      </c>
      <c r="R327" s="280" t="s">
        <v>1</v>
      </c>
      <c r="S327" s="280" t="s">
        <v>98025</v>
      </c>
    </row>
    <row r="328" spans="14:19">
      <c r="N328" s="280">
        <v>3992</v>
      </c>
      <c r="O328" s="301" t="s">
        <v>97877</v>
      </c>
      <c r="P328" s="280" t="s">
        <v>98035</v>
      </c>
      <c r="Q328" s="280" t="s">
        <v>1</v>
      </c>
      <c r="R328" s="280" t="s">
        <v>1</v>
      </c>
      <c r="S328" s="280" t="s">
        <v>98025</v>
      </c>
    </row>
    <row r="329" spans="14:19">
      <c r="N329" s="280">
        <v>4000</v>
      </c>
      <c r="O329" s="301" t="s">
        <v>98036</v>
      </c>
      <c r="P329" s="280" t="s">
        <v>98037</v>
      </c>
      <c r="Q329" s="280" t="s">
        <v>2</v>
      </c>
      <c r="R329" s="280" t="s">
        <v>2</v>
      </c>
      <c r="S329" s="280" t="s">
        <v>98038</v>
      </c>
    </row>
    <row r="330" spans="14:19">
      <c r="N330" s="280">
        <v>4111</v>
      </c>
      <c r="O330" s="301" t="s">
        <v>98036</v>
      </c>
      <c r="P330" s="280" t="s">
        <v>98039</v>
      </c>
      <c r="Q330" s="280" t="s">
        <v>97727</v>
      </c>
      <c r="R330" s="280" t="s">
        <v>97727</v>
      </c>
      <c r="S330" s="280" t="s">
        <v>98038</v>
      </c>
    </row>
    <row r="331" spans="14:19">
      <c r="N331" s="280">
        <v>4112</v>
      </c>
      <c r="O331" s="301" t="s">
        <v>98036</v>
      </c>
      <c r="P331" s="280" t="s">
        <v>98040</v>
      </c>
      <c r="Q331" s="280" t="s">
        <v>1</v>
      </c>
      <c r="R331" s="280" t="s">
        <v>1</v>
      </c>
      <c r="S331" s="280" t="s">
        <v>98038</v>
      </c>
    </row>
    <row r="332" spans="14:19">
      <c r="N332" s="280">
        <v>4113</v>
      </c>
      <c r="O332" s="301" t="s">
        <v>98036</v>
      </c>
      <c r="P332" s="280" t="s">
        <v>98041</v>
      </c>
      <c r="Q332" s="280" t="s">
        <v>1</v>
      </c>
      <c r="R332" s="280" t="s">
        <v>1</v>
      </c>
      <c r="S332" s="280" t="s">
        <v>98038</v>
      </c>
    </row>
    <row r="333" spans="14:19">
      <c r="N333" s="280">
        <v>4114</v>
      </c>
      <c r="O333" s="301" t="s">
        <v>98036</v>
      </c>
      <c r="P333" s="280" t="s">
        <v>98042</v>
      </c>
      <c r="Q333" s="280" t="s">
        <v>2</v>
      </c>
      <c r="R333" s="280" t="s">
        <v>2</v>
      </c>
      <c r="S333" s="280" t="s">
        <v>98038</v>
      </c>
    </row>
    <row r="334" spans="14:19">
      <c r="N334" s="280">
        <v>4115</v>
      </c>
      <c r="O334" s="301" t="s">
        <v>98036</v>
      </c>
      <c r="P334" s="280" t="s">
        <v>98043</v>
      </c>
      <c r="Q334" s="280" t="s">
        <v>3</v>
      </c>
      <c r="R334" s="280" t="s">
        <v>3</v>
      </c>
      <c r="S334" s="280" t="s">
        <v>98038</v>
      </c>
    </row>
    <row r="335" spans="14:19">
      <c r="N335" s="280">
        <v>4116</v>
      </c>
      <c r="O335" s="301" t="s">
        <v>98036</v>
      </c>
      <c r="P335" s="280" t="s">
        <v>98044</v>
      </c>
      <c r="Q335" s="280" t="s">
        <v>2</v>
      </c>
      <c r="R335" s="280" t="s">
        <v>2</v>
      </c>
      <c r="S335" s="280" t="s">
        <v>98038</v>
      </c>
    </row>
    <row r="336" spans="14:19">
      <c r="N336" s="280">
        <v>4117</v>
      </c>
      <c r="O336" s="301" t="s">
        <v>98036</v>
      </c>
      <c r="P336" s="280" t="s">
        <v>98045</v>
      </c>
      <c r="Q336" s="280" t="s">
        <v>3</v>
      </c>
      <c r="R336" s="280" t="s">
        <v>3</v>
      </c>
      <c r="S336" s="280" t="s">
        <v>98038</v>
      </c>
    </row>
    <row r="337" spans="14:19">
      <c r="N337" s="280">
        <v>4118</v>
      </c>
      <c r="O337" s="301" t="s">
        <v>98036</v>
      </c>
      <c r="P337" s="280" t="s">
        <v>98046</v>
      </c>
      <c r="Q337" s="280" t="s">
        <v>2</v>
      </c>
      <c r="R337" s="280" t="s">
        <v>2</v>
      </c>
      <c r="S337" s="280" t="s">
        <v>98038</v>
      </c>
    </row>
    <row r="338" spans="14:19">
      <c r="N338" s="280">
        <v>4119</v>
      </c>
      <c r="O338" s="301" t="s">
        <v>98036</v>
      </c>
      <c r="P338" s="280" t="s">
        <v>98047</v>
      </c>
      <c r="Q338" s="280" t="s">
        <v>2</v>
      </c>
      <c r="R338" s="280" t="s">
        <v>2</v>
      </c>
      <c r="S338" s="280" t="s">
        <v>98038</v>
      </c>
    </row>
    <row r="339" spans="14:19">
      <c r="N339" s="280">
        <v>4120</v>
      </c>
      <c r="O339" s="301" t="s">
        <v>98036</v>
      </c>
      <c r="P339" s="280" t="s">
        <v>98048</v>
      </c>
      <c r="Q339" s="280" t="s">
        <v>0</v>
      </c>
      <c r="R339" s="280" t="s">
        <v>0</v>
      </c>
      <c r="S339" s="280" t="s">
        <v>98038</v>
      </c>
    </row>
    <row r="340" spans="14:19">
      <c r="N340" s="280">
        <v>4210</v>
      </c>
      <c r="O340" s="301" t="s">
        <v>98049</v>
      </c>
      <c r="P340" s="280" t="s">
        <v>98050</v>
      </c>
      <c r="Q340" s="280" t="s">
        <v>97727</v>
      </c>
      <c r="R340" s="280" t="s">
        <v>97727</v>
      </c>
      <c r="S340" s="280" t="s">
        <v>98051</v>
      </c>
    </row>
    <row r="341" spans="14:19">
      <c r="N341" s="280">
        <v>4220</v>
      </c>
      <c r="O341" s="301" t="s">
        <v>98049</v>
      </c>
      <c r="P341" s="280" t="s">
        <v>98052</v>
      </c>
      <c r="Q341" s="280" t="s">
        <v>97727</v>
      </c>
      <c r="R341" s="280" t="s">
        <v>97727</v>
      </c>
      <c r="S341" s="280" t="s">
        <v>98051</v>
      </c>
    </row>
    <row r="342" spans="14:19">
      <c r="N342" s="280">
        <v>4221</v>
      </c>
      <c r="O342" s="301" t="s">
        <v>98049</v>
      </c>
      <c r="P342" s="280" t="s">
        <v>98053</v>
      </c>
      <c r="Q342" s="280" t="s">
        <v>97727</v>
      </c>
      <c r="R342" s="280" t="s">
        <v>97727</v>
      </c>
      <c r="S342" s="280" t="s">
        <v>98051</v>
      </c>
    </row>
    <row r="343" spans="14:19">
      <c r="N343" s="280">
        <v>4231</v>
      </c>
      <c r="O343" s="301" t="s">
        <v>98049</v>
      </c>
      <c r="P343" s="280" t="s">
        <v>98054</v>
      </c>
      <c r="Q343" s="280" t="s">
        <v>97727</v>
      </c>
      <c r="R343" s="280" t="s">
        <v>97727</v>
      </c>
      <c r="S343" s="280" t="s">
        <v>98051</v>
      </c>
    </row>
    <row r="344" spans="14:19">
      <c r="N344" s="280">
        <v>4241</v>
      </c>
      <c r="O344" s="301" t="s">
        <v>98049</v>
      </c>
      <c r="P344" s="280" t="s">
        <v>98055</v>
      </c>
      <c r="Q344" s="280" t="s">
        <v>3</v>
      </c>
      <c r="R344" s="280" t="s">
        <v>3</v>
      </c>
      <c r="S344" s="280" t="s">
        <v>98051</v>
      </c>
    </row>
    <row r="345" spans="14:19">
      <c r="N345" s="280">
        <v>4251</v>
      </c>
      <c r="O345" s="301" t="s">
        <v>98049</v>
      </c>
      <c r="P345" s="280" t="s">
        <v>98056</v>
      </c>
      <c r="Q345" s="280" t="s">
        <v>2</v>
      </c>
      <c r="R345" s="280" t="s">
        <v>2</v>
      </c>
      <c r="S345" s="280" t="s">
        <v>98051</v>
      </c>
    </row>
    <row r="346" spans="14:19">
      <c r="N346" s="280">
        <v>4261</v>
      </c>
      <c r="O346" s="301" t="s">
        <v>98049</v>
      </c>
      <c r="P346" s="280" t="s">
        <v>98057</v>
      </c>
      <c r="Q346" s="280" t="s">
        <v>0</v>
      </c>
      <c r="R346" s="280" t="s">
        <v>0</v>
      </c>
      <c r="S346" s="280" t="s">
        <v>98051</v>
      </c>
    </row>
    <row r="347" spans="14:19">
      <c r="N347" s="280">
        <v>4262</v>
      </c>
      <c r="O347" s="301" t="s">
        <v>98049</v>
      </c>
      <c r="P347" s="280" t="s">
        <v>98058</v>
      </c>
      <c r="Q347" s="280" t="s">
        <v>0</v>
      </c>
      <c r="R347" s="280" t="s">
        <v>0</v>
      </c>
      <c r="S347" s="280" t="s">
        <v>98051</v>
      </c>
    </row>
    <row r="348" spans="14:19">
      <c r="N348" s="280">
        <v>4263</v>
      </c>
      <c r="O348" s="301" t="s">
        <v>98049</v>
      </c>
      <c r="P348" s="280" t="s">
        <v>98059</v>
      </c>
      <c r="Q348" s="280" t="s">
        <v>1</v>
      </c>
      <c r="R348" s="280" t="s">
        <v>1</v>
      </c>
      <c r="S348" s="280" t="s">
        <v>98051</v>
      </c>
    </row>
    <row r="349" spans="14:19">
      <c r="N349" s="280">
        <v>4273</v>
      </c>
      <c r="O349" s="301" t="s">
        <v>98049</v>
      </c>
      <c r="P349" s="280" t="s">
        <v>98060</v>
      </c>
      <c r="Q349" s="280" t="s">
        <v>97727</v>
      </c>
      <c r="R349" s="280" t="s">
        <v>97727</v>
      </c>
      <c r="S349" s="280" t="s">
        <v>98051</v>
      </c>
    </row>
    <row r="350" spans="14:19">
      <c r="N350" s="280">
        <v>4274</v>
      </c>
      <c r="O350" s="301" t="s">
        <v>98049</v>
      </c>
      <c r="P350" s="280" t="s">
        <v>98061</v>
      </c>
      <c r="Q350" s="280" t="s">
        <v>97727</v>
      </c>
      <c r="R350" s="280" t="s">
        <v>97727</v>
      </c>
      <c r="S350" s="280" t="s">
        <v>98051</v>
      </c>
    </row>
    <row r="351" spans="14:19">
      <c r="N351" s="280">
        <v>4275</v>
      </c>
      <c r="O351" s="301" t="s">
        <v>98049</v>
      </c>
      <c r="P351" s="280" t="s">
        <v>98062</v>
      </c>
      <c r="Q351" s="280" t="s">
        <v>1</v>
      </c>
      <c r="R351" s="280" t="s">
        <v>1</v>
      </c>
      <c r="S351" s="280" t="s">
        <v>98051</v>
      </c>
    </row>
    <row r="352" spans="14:19">
      <c r="N352" s="280">
        <v>4276</v>
      </c>
      <c r="O352" s="301" t="s">
        <v>98049</v>
      </c>
      <c r="P352" s="280" t="s">
        <v>98063</v>
      </c>
      <c r="Q352" s="280" t="s">
        <v>97727</v>
      </c>
      <c r="R352" s="280" t="s">
        <v>97727</v>
      </c>
      <c r="S352" s="280" t="s">
        <v>98051</v>
      </c>
    </row>
    <row r="353" spans="14:19">
      <c r="N353" s="280">
        <v>4277</v>
      </c>
      <c r="O353" s="301" t="s">
        <v>98049</v>
      </c>
      <c r="P353" s="280" t="s">
        <v>98064</v>
      </c>
      <c r="Q353" s="280" t="s">
        <v>0</v>
      </c>
      <c r="R353" s="280" t="s">
        <v>0</v>
      </c>
      <c r="S353" s="280" t="s">
        <v>98051</v>
      </c>
    </row>
    <row r="354" spans="14:19">
      <c r="N354" s="280">
        <v>4281</v>
      </c>
      <c r="O354" s="301" t="s">
        <v>98049</v>
      </c>
      <c r="P354" s="280" t="s">
        <v>98065</v>
      </c>
      <c r="Q354" s="280" t="s">
        <v>2</v>
      </c>
      <c r="R354" s="280" t="s">
        <v>2</v>
      </c>
      <c r="S354" s="280" t="s">
        <v>98051</v>
      </c>
    </row>
    <row r="355" spans="14:19">
      <c r="N355" s="280">
        <v>4290</v>
      </c>
      <c r="O355" s="301" t="s">
        <v>98049</v>
      </c>
      <c r="P355" s="280" t="s">
        <v>98066</v>
      </c>
      <c r="Q355" s="280" t="s">
        <v>2</v>
      </c>
      <c r="R355" s="280" t="s">
        <v>2</v>
      </c>
      <c r="S355" s="280" t="s">
        <v>98051</v>
      </c>
    </row>
    <row r="356" spans="14:19">
      <c r="N356" s="280">
        <v>4461</v>
      </c>
      <c r="O356" s="301" t="s">
        <v>98049</v>
      </c>
      <c r="P356" s="280" t="s">
        <v>98067</v>
      </c>
      <c r="Q356" s="280" t="s">
        <v>3</v>
      </c>
      <c r="R356" s="280" t="s">
        <v>3</v>
      </c>
      <c r="S356" s="280" t="s">
        <v>98051</v>
      </c>
    </row>
    <row r="357" spans="14:19">
      <c r="N357" s="280">
        <v>4462</v>
      </c>
      <c r="O357" s="301" t="s">
        <v>98049</v>
      </c>
      <c r="P357" s="280" t="s">
        <v>98068</v>
      </c>
      <c r="Q357" s="280" t="s">
        <v>97727</v>
      </c>
      <c r="R357" s="280" t="s">
        <v>97727</v>
      </c>
      <c r="S357" s="280" t="s">
        <v>97855</v>
      </c>
    </row>
    <row r="358" spans="14:19">
      <c r="N358" s="280">
        <v>4470</v>
      </c>
      <c r="O358" s="301" t="s">
        <v>98036</v>
      </c>
      <c r="P358" s="280" t="s">
        <v>98069</v>
      </c>
      <c r="Q358" s="280" t="s">
        <v>2</v>
      </c>
      <c r="R358" s="280" t="s">
        <v>2</v>
      </c>
      <c r="S358" s="280" t="s">
        <v>97855</v>
      </c>
    </row>
    <row r="359" spans="14:19">
      <c r="N359" s="280">
        <v>4471</v>
      </c>
      <c r="O359" s="301" t="s">
        <v>98036</v>
      </c>
      <c r="P359" s="280" t="s">
        <v>98070</v>
      </c>
      <c r="Q359" s="280" t="s">
        <v>3</v>
      </c>
      <c r="R359" s="280" t="s">
        <v>3</v>
      </c>
      <c r="S359" s="280" t="s">
        <v>97855</v>
      </c>
    </row>
    <row r="360" spans="14:19">
      <c r="N360" s="280">
        <v>4472</v>
      </c>
      <c r="O360" s="301" t="s">
        <v>98036</v>
      </c>
      <c r="P360" s="280" t="s">
        <v>98071</v>
      </c>
      <c r="Q360" s="280" t="s">
        <v>3</v>
      </c>
      <c r="R360" s="280" t="s">
        <v>3</v>
      </c>
      <c r="S360" s="280" t="s">
        <v>97855</v>
      </c>
    </row>
    <row r="361" spans="14:19">
      <c r="N361" s="280">
        <v>4473</v>
      </c>
      <c r="O361" s="301" t="s">
        <v>98036</v>
      </c>
      <c r="P361" s="280" t="s">
        <v>98072</v>
      </c>
      <c r="Q361" s="280" t="s">
        <v>3</v>
      </c>
      <c r="R361" s="280" t="s">
        <v>3</v>
      </c>
      <c r="S361" s="280" t="s">
        <v>97855</v>
      </c>
    </row>
    <row r="362" spans="14:19">
      <c r="N362" s="280">
        <v>4474</v>
      </c>
      <c r="O362" s="301" t="s">
        <v>98036</v>
      </c>
      <c r="P362" s="280" t="s">
        <v>98073</v>
      </c>
      <c r="Q362" s="280" t="s">
        <v>3</v>
      </c>
      <c r="R362" s="280" t="s">
        <v>3</v>
      </c>
      <c r="S362" s="280" t="s">
        <v>97855</v>
      </c>
    </row>
    <row r="363" spans="14:19">
      <c r="N363" s="280">
        <v>4475</v>
      </c>
      <c r="O363" s="301" t="s">
        <v>98036</v>
      </c>
      <c r="P363" s="280" t="s">
        <v>98074</v>
      </c>
      <c r="Q363" s="280" t="s">
        <v>3</v>
      </c>
      <c r="R363" s="280" t="s">
        <v>3</v>
      </c>
      <c r="S363" s="280" t="s">
        <v>97855</v>
      </c>
    </row>
    <row r="364" spans="14:19">
      <c r="N364" s="280">
        <v>4476</v>
      </c>
      <c r="O364" s="301" t="s">
        <v>98036</v>
      </c>
      <c r="P364" s="280" t="s">
        <v>98075</v>
      </c>
      <c r="Q364" s="280" t="s">
        <v>3</v>
      </c>
      <c r="R364" s="280" t="s">
        <v>3</v>
      </c>
      <c r="S364" s="280" t="s">
        <v>97855</v>
      </c>
    </row>
    <row r="365" spans="14:19">
      <c r="N365" s="280">
        <v>4477</v>
      </c>
      <c r="O365" s="301" t="s">
        <v>98036</v>
      </c>
      <c r="P365" s="280" t="s">
        <v>98076</v>
      </c>
      <c r="Q365" s="280" t="s">
        <v>3</v>
      </c>
      <c r="R365" s="280" t="s">
        <v>3</v>
      </c>
      <c r="S365" s="280" t="s">
        <v>97855</v>
      </c>
    </row>
    <row r="366" spans="14:19">
      <c r="N366" s="280">
        <v>4478</v>
      </c>
      <c r="O366" s="301" t="s">
        <v>98036</v>
      </c>
      <c r="P366" s="280" t="s">
        <v>98077</v>
      </c>
      <c r="Q366" s="280" t="s">
        <v>3</v>
      </c>
      <c r="R366" s="280" t="s">
        <v>3</v>
      </c>
      <c r="S366" s="280" t="s">
        <v>97855</v>
      </c>
    </row>
    <row r="367" spans="14:19">
      <c r="N367" s="280">
        <v>4479</v>
      </c>
      <c r="O367" s="301" t="s">
        <v>98036</v>
      </c>
      <c r="P367" s="280" t="s">
        <v>98078</v>
      </c>
      <c r="Q367" s="280" t="s">
        <v>2</v>
      </c>
      <c r="R367" s="280" t="s">
        <v>2</v>
      </c>
      <c r="S367" s="280" t="s">
        <v>97855</v>
      </c>
    </row>
    <row r="368" spans="14:19">
      <c r="N368" s="280">
        <v>4480</v>
      </c>
      <c r="O368" s="301" t="s">
        <v>98079</v>
      </c>
      <c r="P368" s="280" t="s">
        <v>98080</v>
      </c>
      <c r="Q368" s="280"/>
      <c r="R368" s="280"/>
      <c r="S368" s="280" t="s">
        <v>97855</v>
      </c>
    </row>
    <row r="369" spans="14:19">
      <c r="N369" s="280">
        <v>4481</v>
      </c>
      <c r="O369" s="301" t="s">
        <v>98079</v>
      </c>
      <c r="P369" s="280" t="s">
        <v>98081</v>
      </c>
      <c r="Q369" s="280"/>
      <c r="R369" s="280"/>
      <c r="S369" s="280" t="s">
        <v>97855</v>
      </c>
    </row>
    <row r="370" spans="14:19">
      <c r="N370" s="280">
        <v>4482</v>
      </c>
      <c r="O370" s="301" t="s">
        <v>98079</v>
      </c>
      <c r="P370" s="280" t="s">
        <v>98082</v>
      </c>
      <c r="Q370" s="280"/>
      <c r="R370" s="280"/>
      <c r="S370" s="280" t="s">
        <v>97855</v>
      </c>
    </row>
    <row r="371" spans="14:19">
      <c r="N371" s="280">
        <v>4483</v>
      </c>
      <c r="O371" s="301" t="s">
        <v>98079</v>
      </c>
      <c r="P371" s="280" t="s">
        <v>98083</v>
      </c>
      <c r="Q371" s="280"/>
      <c r="R371" s="280"/>
      <c r="S371" s="280" t="s">
        <v>97855</v>
      </c>
    </row>
    <row r="372" spans="14:19">
      <c r="N372" s="280">
        <v>4484</v>
      </c>
      <c r="O372" s="301" t="s">
        <v>98079</v>
      </c>
      <c r="P372" s="280" t="s">
        <v>98084</v>
      </c>
      <c r="Q372" s="280"/>
      <c r="R372" s="280"/>
      <c r="S372" s="280" t="s">
        <v>97855</v>
      </c>
    </row>
    <row r="373" spans="14:19">
      <c r="N373" s="280">
        <v>4485</v>
      </c>
      <c r="O373" s="301" t="s">
        <v>98079</v>
      </c>
      <c r="P373" s="280" t="s">
        <v>98085</v>
      </c>
      <c r="Q373" s="280"/>
      <c r="R373" s="280"/>
      <c r="S373" s="280" t="s">
        <v>97855</v>
      </c>
    </row>
    <row r="374" spans="14:19">
      <c r="N374" s="280">
        <v>4486</v>
      </c>
      <c r="O374" s="301" t="s">
        <v>98079</v>
      </c>
      <c r="P374" s="280" t="s">
        <v>98086</v>
      </c>
      <c r="Q374" s="280"/>
      <c r="R374" s="280"/>
      <c r="S374" s="280" t="s">
        <v>97855</v>
      </c>
    </row>
    <row r="375" spans="14:19">
      <c r="N375" s="280">
        <v>4487</v>
      </c>
      <c r="O375" s="301" t="s">
        <v>98079</v>
      </c>
      <c r="P375" s="280" t="s">
        <v>98087</v>
      </c>
      <c r="Q375" s="280"/>
      <c r="R375" s="280"/>
      <c r="S375" s="280" t="s">
        <v>97855</v>
      </c>
    </row>
    <row r="376" spans="14:19">
      <c r="N376" s="280">
        <v>4488</v>
      </c>
      <c r="O376" s="301" t="s">
        <v>98079</v>
      </c>
      <c r="P376" s="280" t="s">
        <v>98088</v>
      </c>
      <c r="Q376" s="280"/>
      <c r="R376" s="280"/>
      <c r="S376" s="280" t="s">
        <v>97855</v>
      </c>
    </row>
    <row r="377" spans="14:19">
      <c r="N377" s="280">
        <v>4489</v>
      </c>
      <c r="O377" s="301" t="s">
        <v>98079</v>
      </c>
      <c r="P377" s="280" t="s">
        <v>98089</v>
      </c>
      <c r="Q377" s="280"/>
      <c r="R377" s="280"/>
      <c r="S377" s="280" t="s">
        <v>97855</v>
      </c>
    </row>
    <row r="378" spans="14:19">
      <c r="N378" s="280">
        <v>4490</v>
      </c>
      <c r="O378" s="301" t="s">
        <v>98079</v>
      </c>
      <c r="P378" s="280" t="s">
        <v>98090</v>
      </c>
      <c r="Q378" s="280"/>
      <c r="R378" s="280"/>
      <c r="S378" s="280" t="s">
        <v>97855</v>
      </c>
    </row>
    <row r="379" spans="14:19">
      <c r="N379" s="280">
        <v>4580</v>
      </c>
      <c r="O379" s="301" t="s">
        <v>98036</v>
      </c>
      <c r="P379" s="280" t="s">
        <v>98091</v>
      </c>
      <c r="Q379" s="280" t="s">
        <v>97778</v>
      </c>
      <c r="R379" s="280" t="s">
        <v>1</v>
      </c>
      <c r="S379" s="280" t="s">
        <v>98038</v>
      </c>
    </row>
    <row r="380" spans="14:19">
      <c r="N380" s="280">
        <v>4780</v>
      </c>
      <c r="O380" s="301" t="s">
        <v>98036</v>
      </c>
      <c r="P380" s="280" t="s">
        <v>98092</v>
      </c>
      <c r="Q380" s="280" t="s">
        <v>1</v>
      </c>
      <c r="R380" s="280" t="s">
        <v>1</v>
      </c>
      <c r="S380" s="280" t="s">
        <v>98038</v>
      </c>
    </row>
    <row r="381" spans="14:19">
      <c r="N381" s="280">
        <v>4811</v>
      </c>
      <c r="O381" s="301" t="s">
        <v>98093</v>
      </c>
      <c r="P381" s="280" t="s">
        <v>98094</v>
      </c>
      <c r="Q381" s="280" t="s">
        <v>97727</v>
      </c>
      <c r="R381" s="280" t="s">
        <v>97727</v>
      </c>
      <c r="S381" s="280" t="s">
        <v>98095</v>
      </c>
    </row>
    <row r="382" spans="14:19">
      <c r="N382" s="280">
        <v>4812</v>
      </c>
      <c r="O382" s="301" t="s">
        <v>98093</v>
      </c>
      <c r="P382" s="280" t="s">
        <v>98096</v>
      </c>
      <c r="Q382" s="280" t="s">
        <v>1</v>
      </c>
      <c r="R382" s="280" t="s">
        <v>1</v>
      </c>
      <c r="S382" s="280" t="s">
        <v>98095</v>
      </c>
    </row>
    <row r="383" spans="14:19">
      <c r="N383" s="280">
        <v>4820</v>
      </c>
      <c r="O383" s="301" t="s">
        <v>98093</v>
      </c>
      <c r="P383" s="280" t="s">
        <v>98097</v>
      </c>
      <c r="Q383" s="280" t="s">
        <v>97727</v>
      </c>
      <c r="R383" s="280" t="s">
        <v>97727</v>
      </c>
      <c r="S383" s="280" t="s">
        <v>98095</v>
      </c>
    </row>
    <row r="384" spans="14:19">
      <c r="N384" s="280">
        <v>4871</v>
      </c>
      <c r="O384" s="301" t="s">
        <v>98036</v>
      </c>
      <c r="P384" s="280" t="s">
        <v>98098</v>
      </c>
      <c r="Q384" s="280" t="s">
        <v>2</v>
      </c>
      <c r="R384" s="280" t="s">
        <v>2</v>
      </c>
      <c r="S384" s="280" t="s">
        <v>98038</v>
      </c>
    </row>
    <row r="385" spans="14:19">
      <c r="N385" s="280">
        <v>4891</v>
      </c>
      <c r="O385" s="301" t="s">
        <v>98093</v>
      </c>
      <c r="P385" s="280" t="s">
        <v>98099</v>
      </c>
      <c r="Q385" s="280" t="s">
        <v>1</v>
      </c>
      <c r="R385" s="280" t="s">
        <v>1</v>
      </c>
      <c r="S385" s="280" t="s">
        <v>98095</v>
      </c>
    </row>
    <row r="386" spans="14:19">
      <c r="N386" s="280">
        <v>4892</v>
      </c>
      <c r="O386" s="301" t="s">
        <v>98093</v>
      </c>
      <c r="P386" s="280" t="s">
        <v>98100</v>
      </c>
      <c r="Q386" s="280" t="s">
        <v>1</v>
      </c>
      <c r="R386" s="280" t="s">
        <v>1</v>
      </c>
      <c r="S386" s="280" t="s">
        <v>98095</v>
      </c>
    </row>
    <row r="387" spans="14:19">
      <c r="N387" s="280">
        <v>4910</v>
      </c>
      <c r="O387" s="301" t="s">
        <v>98093</v>
      </c>
      <c r="P387" s="280" t="s">
        <v>98101</v>
      </c>
      <c r="Q387" s="280" t="s">
        <v>2</v>
      </c>
      <c r="R387" s="280" t="s">
        <v>2</v>
      </c>
      <c r="S387" s="280" t="s">
        <v>98095</v>
      </c>
    </row>
    <row r="388" spans="14:19">
      <c r="N388" s="280">
        <v>4921</v>
      </c>
      <c r="O388" s="301" t="s">
        <v>98093</v>
      </c>
      <c r="P388" s="280" t="s">
        <v>98102</v>
      </c>
      <c r="Q388" s="280" t="s">
        <v>97727</v>
      </c>
      <c r="R388" s="280" t="s">
        <v>97727</v>
      </c>
      <c r="S388" s="280" t="s">
        <v>98095</v>
      </c>
    </row>
    <row r="389" spans="14:19">
      <c r="N389" s="280">
        <v>4922</v>
      </c>
      <c r="O389" s="301" t="s">
        <v>98093</v>
      </c>
      <c r="P389" s="280" t="s">
        <v>98103</v>
      </c>
      <c r="Q389" s="280" t="s">
        <v>97727</v>
      </c>
      <c r="R389" s="280" t="s">
        <v>97727</v>
      </c>
      <c r="S389" s="280" t="s">
        <v>98095</v>
      </c>
    </row>
    <row r="390" spans="14:19">
      <c r="N390" s="280">
        <v>4950</v>
      </c>
      <c r="O390" s="301" t="s">
        <v>98093</v>
      </c>
      <c r="P390" s="280" t="s">
        <v>98104</v>
      </c>
      <c r="Q390" s="280" t="s">
        <v>97727</v>
      </c>
      <c r="R390" s="280" t="s">
        <v>97727</v>
      </c>
      <c r="S390" s="280" t="s">
        <v>98095</v>
      </c>
    </row>
    <row r="391" spans="14:19">
      <c r="N391" s="280">
        <v>4951</v>
      </c>
      <c r="O391" s="301" t="s">
        <v>98093</v>
      </c>
      <c r="P391" s="280" t="s">
        <v>98105</v>
      </c>
      <c r="Q391" s="280" t="s">
        <v>97727</v>
      </c>
      <c r="R391" s="280" t="s">
        <v>97727</v>
      </c>
      <c r="S391" s="280" t="s">
        <v>98095</v>
      </c>
    </row>
    <row r="392" spans="14:19">
      <c r="N392" s="280">
        <v>4952</v>
      </c>
      <c r="O392" s="301" t="s">
        <v>98093</v>
      </c>
      <c r="P392" s="280" t="s">
        <v>98106</v>
      </c>
      <c r="Q392" s="280" t="s">
        <v>97727</v>
      </c>
      <c r="R392" s="280" t="s">
        <v>97727</v>
      </c>
      <c r="S392" s="280" t="s">
        <v>98095</v>
      </c>
    </row>
    <row r="393" spans="14:19">
      <c r="N393" s="280">
        <v>4953</v>
      </c>
      <c r="O393" s="301" t="s">
        <v>98093</v>
      </c>
      <c r="P393" s="280" t="s">
        <v>98107</v>
      </c>
      <c r="Q393" s="280" t="s">
        <v>97727</v>
      </c>
      <c r="R393" s="280" t="s">
        <v>97727</v>
      </c>
      <c r="S393" s="280" t="s">
        <v>98095</v>
      </c>
    </row>
    <row r="394" spans="14:19">
      <c r="N394" s="280">
        <v>4954</v>
      </c>
      <c r="O394" s="301" t="s">
        <v>98093</v>
      </c>
      <c r="P394" s="280" t="s">
        <v>98108</v>
      </c>
      <c r="Q394" s="280" t="s">
        <v>0</v>
      </c>
      <c r="R394" s="280" t="s">
        <v>0</v>
      </c>
      <c r="S394" s="280" t="s">
        <v>98095</v>
      </c>
    </row>
    <row r="395" spans="14:19">
      <c r="N395" s="280">
        <v>4955</v>
      </c>
      <c r="O395" s="301" t="s">
        <v>98093</v>
      </c>
      <c r="P395" s="280" t="s">
        <v>98109</v>
      </c>
      <c r="Q395" s="280" t="s">
        <v>1</v>
      </c>
      <c r="R395" s="280" t="s">
        <v>1</v>
      </c>
      <c r="S395" s="280" t="s">
        <v>98095</v>
      </c>
    </row>
    <row r="396" spans="14:19">
      <c r="N396" s="280">
        <v>4956</v>
      </c>
      <c r="O396" s="301" t="s">
        <v>98093</v>
      </c>
      <c r="P396" s="280" t="s">
        <v>98110</v>
      </c>
      <c r="Q396" s="280" t="s">
        <v>97727</v>
      </c>
      <c r="R396" s="280" t="s">
        <v>97727</v>
      </c>
      <c r="S396" s="280" t="s">
        <v>98095</v>
      </c>
    </row>
    <row r="397" spans="14:19">
      <c r="N397" s="280">
        <v>4957</v>
      </c>
      <c r="O397" s="301" t="s">
        <v>98093</v>
      </c>
      <c r="P397" s="280" t="s">
        <v>98111</v>
      </c>
      <c r="Q397" s="280" t="s">
        <v>1</v>
      </c>
      <c r="R397" s="280" t="s">
        <v>1</v>
      </c>
      <c r="S397" s="280" t="s">
        <v>98095</v>
      </c>
    </row>
    <row r="398" spans="14:19">
      <c r="N398" s="280">
        <v>4958</v>
      </c>
      <c r="O398" s="301" t="s">
        <v>98093</v>
      </c>
      <c r="P398" s="280" t="s">
        <v>98112</v>
      </c>
      <c r="Q398" s="280" t="s">
        <v>97727</v>
      </c>
      <c r="R398" s="280" t="s">
        <v>97727</v>
      </c>
      <c r="S398" s="280" t="s">
        <v>98095</v>
      </c>
    </row>
    <row r="399" spans="14:19">
      <c r="N399" s="280">
        <v>4959</v>
      </c>
      <c r="O399" s="301" t="s">
        <v>98093</v>
      </c>
      <c r="P399" s="280" t="s">
        <v>98113</v>
      </c>
      <c r="Q399" s="280" t="s">
        <v>97727</v>
      </c>
      <c r="R399" s="280" t="s">
        <v>97727</v>
      </c>
      <c r="S399" s="280" t="s">
        <v>98095</v>
      </c>
    </row>
    <row r="400" spans="14:19">
      <c r="N400" s="280">
        <v>5011</v>
      </c>
      <c r="O400" s="301" t="s">
        <v>98114</v>
      </c>
      <c r="P400" s="280" t="s">
        <v>98115</v>
      </c>
      <c r="Q400" s="280" t="s">
        <v>3</v>
      </c>
      <c r="R400" s="280" t="s">
        <v>3</v>
      </c>
      <c r="S400" s="280" t="s">
        <v>98116</v>
      </c>
    </row>
    <row r="401" spans="14:19">
      <c r="N401" s="280">
        <v>5012</v>
      </c>
      <c r="O401" s="301" t="s">
        <v>98114</v>
      </c>
      <c r="P401" s="280" t="s">
        <v>98004</v>
      </c>
      <c r="Q401" s="280" t="s">
        <v>2</v>
      </c>
      <c r="R401" s="280" t="s">
        <v>2</v>
      </c>
      <c r="S401" s="280" t="s">
        <v>98116</v>
      </c>
    </row>
    <row r="402" spans="14:19">
      <c r="N402" s="280">
        <v>5013</v>
      </c>
      <c r="O402" s="301" t="s">
        <v>98114</v>
      </c>
      <c r="P402" s="280" t="s">
        <v>98005</v>
      </c>
      <c r="Q402" s="280" t="s">
        <v>3</v>
      </c>
      <c r="R402" s="280" t="s">
        <v>3</v>
      </c>
      <c r="S402" s="280" t="s">
        <v>98116</v>
      </c>
    </row>
    <row r="403" spans="14:19">
      <c r="N403" s="280">
        <v>5014</v>
      </c>
      <c r="O403" s="301" t="s">
        <v>98114</v>
      </c>
      <c r="P403" s="280" t="s">
        <v>98006</v>
      </c>
      <c r="Q403" s="280" t="s">
        <v>3</v>
      </c>
      <c r="R403" s="280" t="s">
        <v>3</v>
      </c>
      <c r="S403" s="280" t="s">
        <v>98116</v>
      </c>
    </row>
    <row r="404" spans="14:19">
      <c r="N404" s="280">
        <v>5015</v>
      </c>
      <c r="O404" s="301" t="s">
        <v>98114</v>
      </c>
      <c r="P404" s="280" t="s">
        <v>98117</v>
      </c>
      <c r="Q404" s="280" t="s">
        <v>3</v>
      </c>
      <c r="R404" s="280" t="s">
        <v>3</v>
      </c>
      <c r="S404" s="280" t="s">
        <v>98116</v>
      </c>
    </row>
    <row r="405" spans="14:19">
      <c r="N405" s="280">
        <v>5016</v>
      </c>
      <c r="O405" s="301" t="s">
        <v>98114</v>
      </c>
      <c r="P405" s="280" t="s">
        <v>98118</v>
      </c>
      <c r="Q405" s="280" t="s">
        <v>3</v>
      </c>
      <c r="R405" s="280" t="s">
        <v>3</v>
      </c>
      <c r="S405" s="280" t="s">
        <v>98116</v>
      </c>
    </row>
    <row r="406" spans="14:19">
      <c r="N406" s="280">
        <v>5021</v>
      </c>
      <c r="O406" s="301" t="s">
        <v>98114</v>
      </c>
      <c r="P406" s="280" t="s">
        <v>98119</v>
      </c>
      <c r="Q406" s="280" t="s">
        <v>97727</v>
      </c>
      <c r="R406" s="280" t="s">
        <v>97727</v>
      </c>
      <c r="S406" s="280" t="s">
        <v>98116</v>
      </c>
    </row>
    <row r="407" spans="14:19">
      <c r="N407" s="280">
        <v>5022</v>
      </c>
      <c r="O407" s="301" t="s">
        <v>98114</v>
      </c>
      <c r="P407" s="280" t="s">
        <v>98120</v>
      </c>
      <c r="Q407" s="280" t="s">
        <v>3</v>
      </c>
      <c r="R407" s="280" t="s">
        <v>3</v>
      </c>
      <c r="S407" s="280" t="s">
        <v>98116</v>
      </c>
    </row>
    <row r="408" spans="14:19">
      <c r="N408" s="280">
        <v>5032</v>
      </c>
      <c r="O408" s="301" t="s">
        <v>98114</v>
      </c>
      <c r="P408" s="280" t="s">
        <v>98121</v>
      </c>
      <c r="Q408" s="280" t="s">
        <v>2</v>
      </c>
      <c r="R408" s="280" t="s">
        <v>2</v>
      </c>
      <c r="S408" s="280" t="s">
        <v>98116</v>
      </c>
    </row>
    <row r="409" spans="14:19">
      <c r="N409" s="280">
        <v>5033</v>
      </c>
      <c r="O409" s="301" t="s">
        <v>98114</v>
      </c>
      <c r="P409" s="280" t="s">
        <v>98122</v>
      </c>
      <c r="Q409" s="280" t="s">
        <v>2</v>
      </c>
      <c r="R409" s="280" t="s">
        <v>2</v>
      </c>
      <c r="S409" s="280" t="s">
        <v>98116</v>
      </c>
    </row>
    <row r="410" spans="14:19">
      <c r="N410" s="280">
        <v>5034</v>
      </c>
      <c r="O410" s="301" t="s">
        <v>98114</v>
      </c>
      <c r="P410" s="280" t="s">
        <v>98123</v>
      </c>
      <c r="Q410" s="280" t="s">
        <v>3</v>
      </c>
      <c r="R410" s="280" t="s">
        <v>3</v>
      </c>
      <c r="S410" s="280" t="s">
        <v>98116</v>
      </c>
    </row>
    <row r="411" spans="14:19">
      <c r="N411" s="280">
        <v>5041</v>
      </c>
      <c r="O411" s="301" t="s">
        <v>98114</v>
      </c>
      <c r="P411" s="280" t="s">
        <v>98124</v>
      </c>
      <c r="Q411" s="280" t="s">
        <v>97727</v>
      </c>
      <c r="R411" s="280" t="s">
        <v>97727</v>
      </c>
      <c r="S411" s="280" t="s">
        <v>98116</v>
      </c>
    </row>
    <row r="412" spans="14:19">
      <c r="N412" s="280">
        <v>5042</v>
      </c>
      <c r="O412" s="301" t="s">
        <v>98114</v>
      </c>
      <c r="P412" s="280" t="s">
        <v>98125</v>
      </c>
      <c r="Q412" s="280" t="s">
        <v>97727</v>
      </c>
      <c r="R412" s="280" t="s">
        <v>97727</v>
      </c>
      <c r="S412" s="280" t="s">
        <v>98116</v>
      </c>
    </row>
    <row r="413" spans="14:19">
      <c r="N413" s="280">
        <v>5043</v>
      </c>
      <c r="O413" s="301" t="s">
        <v>98114</v>
      </c>
      <c r="P413" s="280" t="s">
        <v>98126</v>
      </c>
      <c r="Q413" s="280" t="s">
        <v>3</v>
      </c>
      <c r="R413" s="280" t="s">
        <v>3</v>
      </c>
      <c r="S413" s="280" t="s">
        <v>98116</v>
      </c>
    </row>
    <row r="414" spans="14:19">
      <c r="N414" s="280">
        <v>5044</v>
      </c>
      <c r="O414" s="301" t="s">
        <v>98114</v>
      </c>
      <c r="P414" s="280" t="s">
        <v>97935</v>
      </c>
      <c r="Q414" s="280" t="s">
        <v>97727</v>
      </c>
      <c r="R414" s="280" t="s">
        <v>97727</v>
      </c>
      <c r="S414" s="280" t="s">
        <v>98116</v>
      </c>
    </row>
    <row r="415" spans="14:19">
      <c r="N415" s="280">
        <v>5045</v>
      </c>
      <c r="O415" s="301" t="s">
        <v>98114</v>
      </c>
      <c r="P415" s="280" t="s">
        <v>98127</v>
      </c>
      <c r="Q415" s="280" t="s">
        <v>97727</v>
      </c>
      <c r="R415" s="280" t="s">
        <v>97727</v>
      </c>
      <c r="S415" s="280" t="s">
        <v>98116</v>
      </c>
    </row>
    <row r="416" spans="14:19">
      <c r="N416" s="280">
        <v>5046</v>
      </c>
      <c r="O416" s="301" t="s">
        <v>98114</v>
      </c>
      <c r="P416" s="280" t="s">
        <v>98128</v>
      </c>
      <c r="Q416" s="280" t="s">
        <v>97727</v>
      </c>
      <c r="R416" s="280" t="s">
        <v>97727</v>
      </c>
      <c r="S416" s="280" t="s">
        <v>98116</v>
      </c>
    </row>
    <row r="417" spans="14:19">
      <c r="N417" s="280">
        <v>5047</v>
      </c>
      <c r="O417" s="301" t="s">
        <v>98114</v>
      </c>
      <c r="P417" s="280" t="s">
        <v>98129</v>
      </c>
      <c r="Q417" s="280" t="s">
        <v>97727</v>
      </c>
      <c r="R417" s="280" t="s">
        <v>97727</v>
      </c>
      <c r="S417" s="280" t="s">
        <v>98116</v>
      </c>
    </row>
    <row r="418" spans="14:19">
      <c r="N418" s="280">
        <v>5051</v>
      </c>
      <c r="O418" s="301" t="s">
        <v>98114</v>
      </c>
      <c r="P418" s="280" t="s">
        <v>98130</v>
      </c>
      <c r="Q418" s="280" t="s">
        <v>1</v>
      </c>
      <c r="R418" s="280" t="s">
        <v>1</v>
      </c>
      <c r="S418" s="280" t="s">
        <v>98116</v>
      </c>
    </row>
    <row r="419" spans="14:19">
      <c r="N419" s="280">
        <v>5052</v>
      </c>
      <c r="O419" s="301" t="s">
        <v>98114</v>
      </c>
      <c r="P419" s="280" t="s">
        <v>98131</v>
      </c>
      <c r="Q419" s="280" t="s">
        <v>3</v>
      </c>
      <c r="R419" s="280" t="s">
        <v>3</v>
      </c>
      <c r="S419" s="280" t="s">
        <v>98116</v>
      </c>
    </row>
    <row r="420" spans="14:19">
      <c r="N420" s="280">
        <v>5053</v>
      </c>
      <c r="O420" s="301" t="s">
        <v>98114</v>
      </c>
      <c r="P420" s="280" t="s">
        <v>98132</v>
      </c>
      <c r="Q420" s="280" t="s">
        <v>3</v>
      </c>
      <c r="R420" s="280" t="s">
        <v>3</v>
      </c>
      <c r="S420" s="280" t="s">
        <v>98116</v>
      </c>
    </row>
    <row r="421" spans="14:19">
      <c r="N421" s="280">
        <v>5054</v>
      </c>
      <c r="O421" s="301" t="s">
        <v>98114</v>
      </c>
      <c r="P421" s="280" t="s">
        <v>98133</v>
      </c>
      <c r="Q421" s="280" t="s">
        <v>2</v>
      </c>
      <c r="R421" s="280" t="s">
        <v>2</v>
      </c>
      <c r="S421" s="280" t="s">
        <v>98116</v>
      </c>
    </row>
    <row r="422" spans="14:19">
      <c r="N422" s="280">
        <v>5055</v>
      </c>
      <c r="O422" s="301" t="s">
        <v>98114</v>
      </c>
      <c r="P422" s="280" t="s">
        <v>98134</v>
      </c>
      <c r="Q422" s="280" t="s">
        <v>2</v>
      </c>
      <c r="R422" s="280" t="s">
        <v>2</v>
      </c>
      <c r="S422" s="280" t="s">
        <v>98116</v>
      </c>
    </row>
    <row r="423" spans="14:19">
      <c r="N423" s="280">
        <v>5056</v>
      </c>
      <c r="O423" s="301" t="s">
        <v>98114</v>
      </c>
      <c r="P423" s="280" t="s">
        <v>98135</v>
      </c>
      <c r="Q423" s="280" t="s">
        <v>2</v>
      </c>
      <c r="R423" s="280" t="s">
        <v>2</v>
      </c>
      <c r="S423" s="280" t="s">
        <v>98116</v>
      </c>
    </row>
    <row r="424" spans="14:19">
      <c r="N424" s="280">
        <v>5057</v>
      </c>
      <c r="O424" s="301" t="s">
        <v>98114</v>
      </c>
      <c r="P424" s="280" t="s">
        <v>98136</v>
      </c>
      <c r="Q424" s="280" t="s">
        <v>3</v>
      </c>
      <c r="R424" s="280" t="s">
        <v>3</v>
      </c>
      <c r="S424" s="280" t="s">
        <v>98116</v>
      </c>
    </row>
    <row r="425" spans="14:19">
      <c r="N425" s="280">
        <v>5058</v>
      </c>
      <c r="O425" s="301" t="s">
        <v>98114</v>
      </c>
      <c r="P425" s="280" t="s">
        <v>98137</v>
      </c>
      <c r="Q425" s="280" t="s">
        <v>2</v>
      </c>
      <c r="R425" s="280" t="s">
        <v>2</v>
      </c>
      <c r="S425" s="280" t="s">
        <v>98116</v>
      </c>
    </row>
    <row r="426" spans="14:19">
      <c r="N426" s="280">
        <v>5060</v>
      </c>
      <c r="O426" s="301" t="s">
        <v>98114</v>
      </c>
      <c r="P426" s="280" t="s">
        <v>98138</v>
      </c>
      <c r="Q426" s="280" t="s">
        <v>2</v>
      </c>
      <c r="R426" s="280" t="s">
        <v>2</v>
      </c>
      <c r="S426" s="280" t="s">
        <v>98116</v>
      </c>
    </row>
    <row r="427" spans="14:19">
      <c r="N427" s="280">
        <v>5061</v>
      </c>
      <c r="O427" s="301" t="s">
        <v>98114</v>
      </c>
      <c r="P427" s="280" t="s">
        <v>98139</v>
      </c>
      <c r="Q427" s="280" t="s">
        <v>2</v>
      </c>
      <c r="R427" s="280" t="s">
        <v>2</v>
      </c>
      <c r="S427" s="280" t="s">
        <v>98116</v>
      </c>
    </row>
    <row r="428" spans="14:19">
      <c r="N428" s="280">
        <v>5062</v>
      </c>
      <c r="O428" s="301" t="s">
        <v>98114</v>
      </c>
      <c r="P428" s="280" t="s">
        <v>98140</v>
      </c>
      <c r="Q428" s="280" t="s">
        <v>2</v>
      </c>
      <c r="R428" s="280" t="s">
        <v>2</v>
      </c>
      <c r="S428" s="280" t="s">
        <v>98116</v>
      </c>
    </row>
    <row r="429" spans="14:19">
      <c r="N429" s="280">
        <v>5063</v>
      </c>
      <c r="O429" s="301" t="s">
        <v>98114</v>
      </c>
      <c r="P429" s="280" t="s">
        <v>98141</v>
      </c>
      <c r="Q429" s="280" t="s">
        <v>2</v>
      </c>
      <c r="R429" s="280" t="s">
        <v>2</v>
      </c>
      <c r="S429" s="280" t="s">
        <v>98116</v>
      </c>
    </row>
    <row r="430" spans="14:19">
      <c r="N430" s="280">
        <v>5064</v>
      </c>
      <c r="O430" s="301" t="s">
        <v>98114</v>
      </c>
      <c r="P430" s="280" t="s">
        <v>98142</v>
      </c>
      <c r="Q430" s="280" t="s">
        <v>97778</v>
      </c>
      <c r="R430" s="280" t="s">
        <v>3</v>
      </c>
      <c r="S430" s="280" t="s">
        <v>98116</v>
      </c>
    </row>
    <row r="431" spans="14:19">
      <c r="N431" s="280">
        <v>5080</v>
      </c>
      <c r="O431" s="301" t="s">
        <v>98114</v>
      </c>
      <c r="P431" s="280" t="s">
        <v>98143</v>
      </c>
      <c r="Q431" s="280" t="s">
        <v>3</v>
      </c>
      <c r="R431" s="280" t="s">
        <v>3</v>
      </c>
      <c r="S431" s="280" t="s">
        <v>98116</v>
      </c>
    </row>
    <row r="432" spans="14:19">
      <c r="N432" s="280">
        <v>5081</v>
      </c>
      <c r="O432" s="301" t="s">
        <v>98114</v>
      </c>
      <c r="P432" s="280" t="s">
        <v>98144</v>
      </c>
      <c r="Q432" s="280" t="s">
        <v>97727</v>
      </c>
      <c r="R432" s="280" t="s">
        <v>97727</v>
      </c>
      <c r="S432" s="280" t="s">
        <v>98116</v>
      </c>
    </row>
    <row r="433" spans="14:19">
      <c r="N433" s="280">
        <v>5091</v>
      </c>
      <c r="O433" s="301" t="s">
        <v>98114</v>
      </c>
      <c r="P433" s="280" t="s">
        <v>98145</v>
      </c>
      <c r="Q433" s="280" t="s">
        <v>3</v>
      </c>
      <c r="R433" s="280" t="s">
        <v>3</v>
      </c>
      <c r="S433" s="280" t="s">
        <v>98116</v>
      </c>
    </row>
    <row r="434" spans="14:19">
      <c r="N434" s="280">
        <v>5091</v>
      </c>
      <c r="O434" s="301" t="s">
        <v>98114</v>
      </c>
      <c r="P434" s="280" t="s">
        <v>98146</v>
      </c>
      <c r="Q434" s="280" t="s">
        <v>3</v>
      </c>
      <c r="R434" s="280" t="s">
        <v>3</v>
      </c>
      <c r="S434" s="280" t="s">
        <v>98116</v>
      </c>
    </row>
    <row r="435" spans="14:19">
      <c r="N435" s="280">
        <v>5092</v>
      </c>
      <c r="O435" s="301" t="s">
        <v>98114</v>
      </c>
      <c r="P435" s="280" t="s">
        <v>98147</v>
      </c>
      <c r="Q435" s="280" t="s">
        <v>2</v>
      </c>
      <c r="R435" s="280" t="s">
        <v>2</v>
      </c>
      <c r="S435" s="280" t="s">
        <v>98116</v>
      </c>
    </row>
    <row r="436" spans="14:19">
      <c r="N436" s="280">
        <v>5093</v>
      </c>
      <c r="O436" s="301" t="s">
        <v>98114</v>
      </c>
      <c r="P436" s="280" t="s">
        <v>98148</v>
      </c>
      <c r="Q436" s="280" t="s">
        <v>2</v>
      </c>
      <c r="R436" s="280" t="s">
        <v>2</v>
      </c>
      <c r="S436" s="280" t="s">
        <v>98116</v>
      </c>
    </row>
    <row r="437" spans="14:19">
      <c r="N437" s="280">
        <v>5094</v>
      </c>
      <c r="O437" s="301" t="s">
        <v>98114</v>
      </c>
      <c r="P437" s="280" t="s">
        <v>98149</v>
      </c>
      <c r="Q437" s="280" t="s">
        <v>3</v>
      </c>
      <c r="R437" s="280" t="s">
        <v>3</v>
      </c>
      <c r="S437" s="280" t="s">
        <v>98116</v>
      </c>
    </row>
    <row r="438" spans="14:19">
      <c r="N438" s="280">
        <v>5101</v>
      </c>
      <c r="O438" s="301" t="s">
        <v>98114</v>
      </c>
      <c r="P438" s="280" t="s">
        <v>98150</v>
      </c>
      <c r="Q438" s="280" t="s">
        <v>2</v>
      </c>
      <c r="R438" s="280" t="s">
        <v>2</v>
      </c>
      <c r="S438" s="280" t="s">
        <v>98116</v>
      </c>
    </row>
    <row r="439" spans="14:19">
      <c r="N439" s="280">
        <v>5102</v>
      </c>
      <c r="O439" s="301" t="s">
        <v>98114</v>
      </c>
      <c r="P439" s="280" t="s">
        <v>98151</v>
      </c>
      <c r="Q439" s="280" t="s">
        <v>2</v>
      </c>
      <c r="R439" s="280" t="s">
        <v>2</v>
      </c>
      <c r="S439" s="280" t="s">
        <v>98116</v>
      </c>
    </row>
    <row r="440" spans="14:19">
      <c r="N440" s="280">
        <v>5103</v>
      </c>
      <c r="O440" s="301" t="s">
        <v>98114</v>
      </c>
      <c r="P440" s="280" t="s">
        <v>98152</v>
      </c>
      <c r="Q440" s="280" t="s">
        <v>2</v>
      </c>
      <c r="R440" s="280" t="s">
        <v>2</v>
      </c>
      <c r="S440" s="280" t="s">
        <v>98116</v>
      </c>
    </row>
    <row r="441" spans="14:19">
      <c r="N441" s="280">
        <v>5104</v>
      </c>
      <c r="O441" s="301" t="s">
        <v>98114</v>
      </c>
      <c r="P441" s="280" t="s">
        <v>98153</v>
      </c>
      <c r="Q441" s="280" t="s">
        <v>1</v>
      </c>
      <c r="R441" s="280" t="s">
        <v>1</v>
      </c>
      <c r="S441" s="280" t="s">
        <v>98116</v>
      </c>
    </row>
    <row r="442" spans="14:19">
      <c r="N442" s="280">
        <v>5105</v>
      </c>
      <c r="O442" s="301" t="s">
        <v>98114</v>
      </c>
      <c r="P442" s="280" t="s">
        <v>98154</v>
      </c>
      <c r="Q442" s="280" t="s">
        <v>2</v>
      </c>
      <c r="R442" s="280" t="s">
        <v>2</v>
      </c>
      <c r="S442" s="280" t="s">
        <v>98116</v>
      </c>
    </row>
    <row r="443" spans="14:19">
      <c r="N443" s="280">
        <v>5106</v>
      </c>
      <c r="O443" s="301" t="s">
        <v>98114</v>
      </c>
      <c r="P443" s="280" t="s">
        <v>98155</v>
      </c>
      <c r="Q443" s="280" t="s">
        <v>2</v>
      </c>
      <c r="R443" s="280" t="s">
        <v>2</v>
      </c>
      <c r="S443" s="280" t="s">
        <v>98116</v>
      </c>
    </row>
    <row r="444" spans="14:19">
      <c r="N444" s="280">
        <v>5107</v>
      </c>
      <c r="O444" s="301" t="s">
        <v>98114</v>
      </c>
      <c r="P444" s="280" t="s">
        <v>98156</v>
      </c>
      <c r="Q444" s="280" t="s">
        <v>2</v>
      </c>
      <c r="R444" s="280" t="s">
        <v>2</v>
      </c>
      <c r="S444" s="280" t="s">
        <v>98116</v>
      </c>
    </row>
    <row r="445" spans="14:19">
      <c r="N445" s="280">
        <v>5108</v>
      </c>
      <c r="O445" s="301" t="s">
        <v>98114</v>
      </c>
      <c r="P445" s="280" t="s">
        <v>98157</v>
      </c>
      <c r="Q445" s="280" t="s">
        <v>1</v>
      </c>
      <c r="R445" s="280" t="s">
        <v>1</v>
      </c>
      <c r="S445" s="280" t="s">
        <v>98116</v>
      </c>
    </row>
    <row r="446" spans="14:19">
      <c r="N446" s="280">
        <v>5111</v>
      </c>
      <c r="O446" s="301" t="s">
        <v>98114</v>
      </c>
      <c r="P446" s="280" t="s">
        <v>98158</v>
      </c>
      <c r="Q446" s="280" t="s">
        <v>97727</v>
      </c>
      <c r="R446" s="280" t="s">
        <v>97727</v>
      </c>
      <c r="S446" s="280" t="s">
        <v>98159</v>
      </c>
    </row>
    <row r="447" spans="14:19">
      <c r="N447" s="280">
        <v>5112</v>
      </c>
      <c r="O447" s="301" t="s">
        <v>98114</v>
      </c>
      <c r="P447" s="280" t="s">
        <v>98160</v>
      </c>
      <c r="Q447" s="280" t="s">
        <v>97727</v>
      </c>
      <c r="R447" s="280" t="s">
        <v>97727</v>
      </c>
      <c r="S447" s="280" t="s">
        <v>98159</v>
      </c>
    </row>
    <row r="448" spans="14:19">
      <c r="N448" s="280">
        <v>5113</v>
      </c>
      <c r="O448" s="301" t="s">
        <v>98114</v>
      </c>
      <c r="P448" s="280" t="s">
        <v>98161</v>
      </c>
      <c r="Q448" s="280" t="s">
        <v>2</v>
      </c>
      <c r="R448" s="280" t="s">
        <v>2</v>
      </c>
      <c r="S448" s="280" t="s">
        <v>98159</v>
      </c>
    </row>
    <row r="449" spans="14:19">
      <c r="N449" s="280">
        <v>5114</v>
      </c>
      <c r="O449" s="301" t="s">
        <v>98114</v>
      </c>
      <c r="P449" s="280" t="s">
        <v>98162</v>
      </c>
      <c r="Q449" s="280" t="s">
        <v>2</v>
      </c>
      <c r="R449" s="280" t="s">
        <v>2</v>
      </c>
      <c r="S449" s="280" t="s">
        <v>98159</v>
      </c>
    </row>
    <row r="450" spans="14:19">
      <c r="N450" s="280">
        <v>5121</v>
      </c>
      <c r="O450" s="301" t="s">
        <v>98114</v>
      </c>
      <c r="P450" s="280" t="s">
        <v>98163</v>
      </c>
      <c r="Q450" s="280" t="s">
        <v>97727</v>
      </c>
      <c r="R450" s="280" t="s">
        <v>97727</v>
      </c>
      <c r="S450" s="280" t="s">
        <v>98116</v>
      </c>
    </row>
    <row r="451" spans="14:19">
      <c r="N451" s="280">
        <v>5122</v>
      </c>
      <c r="O451" s="301" t="s">
        <v>98114</v>
      </c>
      <c r="P451" s="280" t="s">
        <v>98164</v>
      </c>
      <c r="Q451" s="280" t="s">
        <v>97727</v>
      </c>
      <c r="R451" s="280" t="s">
        <v>97727</v>
      </c>
      <c r="S451" s="280" t="s">
        <v>98116</v>
      </c>
    </row>
    <row r="452" spans="14:19">
      <c r="N452" s="280">
        <v>5123</v>
      </c>
      <c r="O452" s="301" t="s">
        <v>98114</v>
      </c>
      <c r="P452" s="280" t="s">
        <v>98165</v>
      </c>
      <c r="Q452" s="280" t="s">
        <v>97727</v>
      </c>
      <c r="R452" s="280" t="s">
        <v>97727</v>
      </c>
      <c r="S452" s="280" t="s">
        <v>98116</v>
      </c>
    </row>
    <row r="453" spans="14:19">
      <c r="N453" s="280">
        <v>5124</v>
      </c>
      <c r="O453" s="301" t="s">
        <v>98114</v>
      </c>
      <c r="P453" s="280" t="s">
        <v>98166</v>
      </c>
      <c r="Q453" s="280" t="s">
        <v>3</v>
      </c>
      <c r="R453" s="280" t="s">
        <v>3</v>
      </c>
      <c r="S453" s="280" t="s">
        <v>98116</v>
      </c>
    </row>
    <row r="454" spans="14:19">
      <c r="N454" s="280">
        <v>5126</v>
      </c>
      <c r="O454" s="301" t="s">
        <v>98114</v>
      </c>
      <c r="P454" s="280" t="s">
        <v>98167</v>
      </c>
      <c r="Q454" s="280" t="s">
        <v>97727</v>
      </c>
      <c r="R454" s="280" t="s">
        <v>97727</v>
      </c>
      <c r="S454" s="280" t="s">
        <v>98116</v>
      </c>
    </row>
    <row r="455" spans="14:19">
      <c r="N455" s="280">
        <v>5130</v>
      </c>
      <c r="O455" s="301" t="s">
        <v>98114</v>
      </c>
      <c r="P455" s="280" t="s">
        <v>98168</v>
      </c>
      <c r="Q455" s="280" t="s">
        <v>2</v>
      </c>
      <c r="R455" s="280" t="s">
        <v>2</v>
      </c>
      <c r="S455" s="280" t="s">
        <v>98116</v>
      </c>
    </row>
    <row r="456" spans="14:19">
      <c r="N456" s="280">
        <v>5140</v>
      </c>
      <c r="O456" s="301" t="s">
        <v>98114</v>
      </c>
      <c r="P456" s="280" t="s">
        <v>98169</v>
      </c>
      <c r="Q456" s="280" t="s">
        <v>3</v>
      </c>
      <c r="R456" s="280" t="s">
        <v>3</v>
      </c>
      <c r="S456" s="280" t="s">
        <v>98116</v>
      </c>
    </row>
    <row r="457" spans="14:19">
      <c r="N457" s="280">
        <v>5151</v>
      </c>
      <c r="O457" s="301" t="s">
        <v>98114</v>
      </c>
      <c r="P457" s="280" t="s">
        <v>98170</v>
      </c>
      <c r="Q457" s="280" t="s">
        <v>3</v>
      </c>
      <c r="R457" s="280" t="s">
        <v>3</v>
      </c>
      <c r="S457" s="280" t="s">
        <v>98116</v>
      </c>
    </row>
    <row r="458" spans="14:19">
      <c r="N458" s="280">
        <v>5152</v>
      </c>
      <c r="O458" s="301" t="s">
        <v>98114</v>
      </c>
      <c r="P458" s="280" t="s">
        <v>98171</v>
      </c>
      <c r="Q458" s="280" t="s">
        <v>2</v>
      </c>
      <c r="R458" s="280" t="s">
        <v>2</v>
      </c>
      <c r="S458" s="280" t="s">
        <v>98116</v>
      </c>
    </row>
    <row r="459" spans="14:19">
      <c r="N459" s="280">
        <v>5153</v>
      </c>
      <c r="O459" s="301" t="s">
        <v>98114</v>
      </c>
      <c r="P459" s="280" t="s">
        <v>98172</v>
      </c>
      <c r="Q459" s="280" t="s">
        <v>97727</v>
      </c>
      <c r="R459" s="280" t="s">
        <v>97727</v>
      </c>
      <c r="S459" s="280" t="s">
        <v>98116</v>
      </c>
    </row>
    <row r="460" spans="14:19">
      <c r="N460" s="280">
        <v>5154</v>
      </c>
      <c r="O460" s="301" t="s">
        <v>98114</v>
      </c>
      <c r="P460" s="280" t="s">
        <v>98173</v>
      </c>
      <c r="Q460" s="280" t="s">
        <v>3</v>
      </c>
      <c r="R460" s="280" t="s">
        <v>3</v>
      </c>
      <c r="S460" s="280" t="s">
        <v>98116</v>
      </c>
    </row>
    <row r="461" spans="14:19">
      <c r="N461" s="280">
        <v>5155</v>
      </c>
      <c r="O461" s="301" t="s">
        <v>98114</v>
      </c>
      <c r="P461" s="280" t="s">
        <v>98174</v>
      </c>
      <c r="Q461" s="280" t="s">
        <v>3</v>
      </c>
      <c r="R461" s="280" t="s">
        <v>3</v>
      </c>
      <c r="S461" s="280" t="s">
        <v>98116</v>
      </c>
    </row>
    <row r="462" spans="14:19">
      <c r="N462" s="280">
        <v>5161</v>
      </c>
      <c r="O462" s="301" t="s">
        <v>98114</v>
      </c>
      <c r="P462" s="280" t="s">
        <v>98175</v>
      </c>
      <c r="Q462" s="280" t="s">
        <v>3</v>
      </c>
      <c r="R462" s="280" t="s">
        <v>3</v>
      </c>
      <c r="S462" s="280" t="s">
        <v>98116</v>
      </c>
    </row>
    <row r="463" spans="14:19">
      <c r="N463" s="280">
        <v>5162</v>
      </c>
      <c r="O463" s="301" t="s">
        <v>98114</v>
      </c>
      <c r="P463" s="280" t="s">
        <v>98176</v>
      </c>
      <c r="Q463" s="280" t="s">
        <v>2</v>
      </c>
      <c r="R463" s="280" t="s">
        <v>2</v>
      </c>
      <c r="S463" s="280" t="s">
        <v>98116</v>
      </c>
    </row>
    <row r="464" spans="14:19">
      <c r="N464" s="280">
        <v>5163</v>
      </c>
      <c r="O464" s="301" t="s">
        <v>98114</v>
      </c>
      <c r="P464" s="280" t="s">
        <v>98177</v>
      </c>
      <c r="Q464" s="280" t="s">
        <v>2</v>
      </c>
      <c r="R464" s="280" t="s">
        <v>2</v>
      </c>
      <c r="S464" s="280" t="s">
        <v>98116</v>
      </c>
    </row>
    <row r="465" spans="14:19">
      <c r="N465" s="280">
        <v>5171</v>
      </c>
      <c r="O465" s="301" t="s">
        <v>98114</v>
      </c>
      <c r="P465" s="280" t="s">
        <v>98178</v>
      </c>
      <c r="Q465" s="280" t="s">
        <v>3</v>
      </c>
      <c r="R465" s="280" t="s">
        <v>3</v>
      </c>
      <c r="S465" s="280" t="s">
        <v>98116</v>
      </c>
    </row>
    <row r="466" spans="14:19">
      <c r="N466" s="280">
        <v>5172</v>
      </c>
      <c r="O466" s="301" t="s">
        <v>98114</v>
      </c>
      <c r="P466" s="280" t="s">
        <v>98179</v>
      </c>
      <c r="Q466" s="280" t="s">
        <v>2</v>
      </c>
      <c r="R466" s="280" t="s">
        <v>2</v>
      </c>
      <c r="S466" s="280" t="s">
        <v>98116</v>
      </c>
    </row>
    <row r="467" spans="14:19">
      <c r="N467" s="280">
        <v>5180</v>
      </c>
      <c r="O467" s="301" t="s">
        <v>98114</v>
      </c>
      <c r="P467" s="280" t="s">
        <v>98180</v>
      </c>
      <c r="Q467" s="280" t="s">
        <v>2</v>
      </c>
      <c r="R467" s="280" t="s">
        <v>2</v>
      </c>
      <c r="S467" s="280" t="s">
        <v>98116</v>
      </c>
    </row>
    <row r="468" spans="14:19">
      <c r="N468" s="280">
        <v>5190</v>
      </c>
      <c r="O468" s="301" t="s">
        <v>98114</v>
      </c>
      <c r="P468" s="280" t="s">
        <v>98181</v>
      </c>
      <c r="Q468" s="280" t="s">
        <v>2</v>
      </c>
      <c r="R468" s="280" t="s">
        <v>2</v>
      </c>
      <c r="S468" s="280" t="s">
        <v>98116</v>
      </c>
    </row>
    <row r="469" spans="14:19">
      <c r="N469" s="280">
        <v>5191</v>
      </c>
      <c r="O469" s="301" t="s">
        <v>98114</v>
      </c>
      <c r="P469" s="280" t="s">
        <v>98182</v>
      </c>
      <c r="Q469" s="280" t="s">
        <v>97727</v>
      </c>
      <c r="R469" s="280" t="s">
        <v>97727</v>
      </c>
      <c r="S469" s="280" t="s">
        <v>98116</v>
      </c>
    </row>
    <row r="470" spans="14:19">
      <c r="N470" s="280">
        <v>5192</v>
      </c>
      <c r="O470" s="301" t="s">
        <v>98114</v>
      </c>
      <c r="P470" s="280" t="s">
        <v>98183</v>
      </c>
      <c r="Q470" s="280" t="s">
        <v>2</v>
      </c>
      <c r="R470" s="280" t="s">
        <v>2</v>
      </c>
      <c r="S470" s="280" t="s">
        <v>98116</v>
      </c>
    </row>
    <row r="471" spans="14:19">
      <c r="N471" s="280">
        <v>5193</v>
      </c>
      <c r="O471" s="301" t="s">
        <v>98114</v>
      </c>
      <c r="P471" s="280" t="s">
        <v>98184</v>
      </c>
      <c r="Q471" s="280" t="s">
        <v>2</v>
      </c>
      <c r="R471" s="280" t="s">
        <v>2</v>
      </c>
      <c r="S471" s="280" t="s">
        <v>98116</v>
      </c>
    </row>
    <row r="472" spans="14:19">
      <c r="N472" s="280">
        <v>5193</v>
      </c>
      <c r="O472" s="301" t="s">
        <v>98114</v>
      </c>
      <c r="P472" s="280" t="s">
        <v>98185</v>
      </c>
      <c r="Q472" s="280" t="s">
        <v>2</v>
      </c>
      <c r="R472" s="280" t="s">
        <v>2</v>
      </c>
      <c r="S472" s="280" t="s">
        <v>98116</v>
      </c>
    </row>
    <row r="473" spans="14:19">
      <c r="N473" s="280">
        <v>5193</v>
      </c>
      <c r="O473" s="301" t="s">
        <v>98114</v>
      </c>
      <c r="P473" s="280" t="s">
        <v>98186</v>
      </c>
      <c r="Q473" s="280" t="s">
        <v>2</v>
      </c>
      <c r="R473" s="280" t="s">
        <v>2</v>
      </c>
      <c r="S473" s="280" t="s">
        <v>98116</v>
      </c>
    </row>
    <row r="474" spans="14:19">
      <c r="N474" s="280">
        <v>5193</v>
      </c>
      <c r="O474" s="301" t="s">
        <v>98114</v>
      </c>
      <c r="P474" s="280" t="s">
        <v>98187</v>
      </c>
      <c r="Q474" s="280" t="s">
        <v>2</v>
      </c>
      <c r="R474" s="280" t="s">
        <v>2</v>
      </c>
      <c r="S474" s="280" t="s">
        <v>98116</v>
      </c>
    </row>
    <row r="475" spans="14:19">
      <c r="N475" s="280">
        <v>5193</v>
      </c>
      <c r="O475" s="301" t="s">
        <v>98114</v>
      </c>
      <c r="P475" s="280" t="s">
        <v>98188</v>
      </c>
      <c r="Q475" s="280" t="s">
        <v>2</v>
      </c>
      <c r="R475" s="280" t="s">
        <v>2</v>
      </c>
      <c r="S475" s="280" t="s">
        <v>98116</v>
      </c>
    </row>
    <row r="476" spans="14:19">
      <c r="N476" s="280">
        <v>5193</v>
      </c>
      <c r="O476" s="301" t="s">
        <v>98114</v>
      </c>
      <c r="P476" s="280" t="s">
        <v>97926</v>
      </c>
      <c r="Q476" s="280" t="s">
        <v>2</v>
      </c>
      <c r="R476" s="280" t="s">
        <v>2</v>
      </c>
      <c r="S476" s="280" t="s">
        <v>98116</v>
      </c>
    </row>
    <row r="477" spans="14:19">
      <c r="N477" s="280">
        <v>5194</v>
      </c>
      <c r="O477" s="301" t="s">
        <v>98114</v>
      </c>
      <c r="P477" s="280" t="s">
        <v>98189</v>
      </c>
      <c r="Q477" s="280" t="s">
        <v>2</v>
      </c>
      <c r="R477" s="280" t="s">
        <v>2</v>
      </c>
      <c r="S477" s="280" t="s">
        <v>98116</v>
      </c>
    </row>
    <row r="478" spans="14:19">
      <c r="N478" s="280">
        <v>5195</v>
      </c>
      <c r="O478" s="301" t="s">
        <v>98114</v>
      </c>
      <c r="P478" s="280" t="s">
        <v>98190</v>
      </c>
      <c r="Q478" s="280" t="s">
        <v>3</v>
      </c>
      <c r="R478" s="280" t="s">
        <v>3</v>
      </c>
      <c r="S478" s="280" t="s">
        <v>98116</v>
      </c>
    </row>
    <row r="479" spans="14:19">
      <c r="N479" s="280">
        <v>5195</v>
      </c>
      <c r="O479" s="301" t="s">
        <v>98114</v>
      </c>
      <c r="P479" s="280" t="s">
        <v>98191</v>
      </c>
      <c r="Q479" s="280" t="s">
        <v>3</v>
      </c>
      <c r="R479" s="280" t="s">
        <v>3</v>
      </c>
      <c r="S479" s="280" t="s">
        <v>98116</v>
      </c>
    </row>
    <row r="480" spans="14:19">
      <c r="N480" s="280">
        <v>5196</v>
      </c>
      <c r="O480" s="301" t="s">
        <v>98114</v>
      </c>
      <c r="P480" s="280" t="s">
        <v>98192</v>
      </c>
      <c r="Q480" s="280" t="s">
        <v>2</v>
      </c>
      <c r="R480" s="280" t="s">
        <v>2</v>
      </c>
      <c r="S480" s="280" t="s">
        <v>98116</v>
      </c>
    </row>
    <row r="481" spans="14:19">
      <c r="N481" s="280">
        <v>5211</v>
      </c>
      <c r="O481" s="301" t="s">
        <v>98114</v>
      </c>
      <c r="P481" s="280" t="s">
        <v>98193</v>
      </c>
      <c r="Q481" s="280" t="s">
        <v>3</v>
      </c>
      <c r="R481" s="280" t="s">
        <v>3</v>
      </c>
      <c r="S481" s="280" t="s">
        <v>98116</v>
      </c>
    </row>
    <row r="482" spans="14:19">
      <c r="N482" s="280">
        <v>5212</v>
      </c>
      <c r="O482" s="301" t="s">
        <v>98114</v>
      </c>
      <c r="P482" s="280" t="s">
        <v>98194</v>
      </c>
      <c r="Q482" s="280" t="s">
        <v>2</v>
      </c>
      <c r="R482" s="280" t="s">
        <v>2</v>
      </c>
      <c r="S482" s="280" t="s">
        <v>98116</v>
      </c>
    </row>
    <row r="483" spans="14:19">
      <c r="N483" s="280">
        <v>5221</v>
      </c>
      <c r="O483" s="301" t="s">
        <v>98114</v>
      </c>
      <c r="P483" s="280" t="s">
        <v>98195</v>
      </c>
      <c r="Q483" s="280" t="s">
        <v>97727</v>
      </c>
      <c r="R483" s="280" t="s">
        <v>97727</v>
      </c>
      <c r="S483" s="280" t="s">
        <v>98116</v>
      </c>
    </row>
    <row r="484" spans="14:19">
      <c r="N484" s="280">
        <v>5222</v>
      </c>
      <c r="O484" s="301" t="s">
        <v>98114</v>
      </c>
      <c r="P484" s="280" t="s">
        <v>98196</v>
      </c>
      <c r="Q484" s="280" t="s">
        <v>2</v>
      </c>
      <c r="R484" s="280" t="s">
        <v>2</v>
      </c>
      <c r="S484" s="280" t="s">
        <v>98116</v>
      </c>
    </row>
    <row r="485" spans="14:19">
      <c r="N485" s="280">
        <v>5223</v>
      </c>
      <c r="O485" s="301" t="s">
        <v>98114</v>
      </c>
      <c r="P485" s="280" t="s">
        <v>98197</v>
      </c>
      <c r="Q485" s="280" t="s">
        <v>2</v>
      </c>
      <c r="R485" s="280" t="s">
        <v>2</v>
      </c>
      <c r="S485" s="280" t="s">
        <v>98116</v>
      </c>
    </row>
    <row r="486" spans="14:19">
      <c r="N486" s="280">
        <v>5224</v>
      </c>
      <c r="O486" s="301" t="s">
        <v>98114</v>
      </c>
      <c r="P486" s="280" t="s">
        <v>98198</v>
      </c>
      <c r="Q486" s="280" t="s">
        <v>2</v>
      </c>
      <c r="R486" s="280" t="s">
        <v>2</v>
      </c>
      <c r="S486" s="280" t="s">
        <v>98116</v>
      </c>
    </row>
    <row r="487" spans="14:19">
      <c r="N487" s="280">
        <v>5231</v>
      </c>
      <c r="O487" s="301" t="s">
        <v>98114</v>
      </c>
      <c r="P487" s="280" t="s">
        <v>98199</v>
      </c>
      <c r="Q487" s="280" t="s">
        <v>2</v>
      </c>
      <c r="R487" s="280" t="s">
        <v>2</v>
      </c>
      <c r="S487" s="280" t="s">
        <v>98116</v>
      </c>
    </row>
    <row r="488" spans="14:19">
      <c r="N488" s="280">
        <v>5232</v>
      </c>
      <c r="O488" s="301" t="s">
        <v>98114</v>
      </c>
      <c r="P488" s="280" t="s">
        <v>98200</v>
      </c>
      <c r="Q488" s="280" t="s">
        <v>3</v>
      </c>
      <c r="R488" s="280" t="s">
        <v>3</v>
      </c>
      <c r="S488" s="280" t="s">
        <v>98116</v>
      </c>
    </row>
    <row r="489" spans="14:19">
      <c r="N489" s="280">
        <v>5240</v>
      </c>
      <c r="O489" s="301" t="s">
        <v>98114</v>
      </c>
      <c r="P489" s="280" t="s">
        <v>98201</v>
      </c>
      <c r="Q489" s="280" t="s">
        <v>3</v>
      </c>
      <c r="R489" s="280" t="s">
        <v>3</v>
      </c>
      <c r="S489" s="280" t="s">
        <v>98159</v>
      </c>
    </row>
    <row r="490" spans="14:19">
      <c r="N490" s="280">
        <v>5251</v>
      </c>
      <c r="O490" s="301" t="s">
        <v>98202</v>
      </c>
      <c r="P490" s="280" t="s">
        <v>98203</v>
      </c>
      <c r="Q490" s="280" t="s">
        <v>1</v>
      </c>
      <c r="R490" s="280" t="s">
        <v>1</v>
      </c>
      <c r="S490" s="280" t="s">
        <v>98204</v>
      </c>
    </row>
    <row r="491" spans="14:19">
      <c r="N491" s="280">
        <v>5252</v>
      </c>
      <c r="O491" s="301" t="s">
        <v>98202</v>
      </c>
      <c r="P491" s="280" t="s">
        <v>98205</v>
      </c>
      <c r="Q491" s="280" t="s">
        <v>97727</v>
      </c>
      <c r="R491" s="280" t="s">
        <v>97727</v>
      </c>
      <c r="S491" s="280" t="s">
        <v>98204</v>
      </c>
    </row>
    <row r="492" spans="14:19">
      <c r="N492" s="280">
        <v>5253</v>
      </c>
      <c r="O492" s="301" t="s">
        <v>98202</v>
      </c>
      <c r="P492" s="280" t="s">
        <v>98206</v>
      </c>
      <c r="Q492" s="280" t="s">
        <v>1</v>
      </c>
      <c r="R492" s="280" t="s">
        <v>1</v>
      </c>
      <c r="S492" s="280" t="s">
        <v>98204</v>
      </c>
    </row>
    <row r="493" spans="14:19">
      <c r="N493" s="280">
        <v>5254</v>
      </c>
      <c r="O493" s="301" t="s">
        <v>98202</v>
      </c>
      <c r="P493" s="280" t="s">
        <v>98207</v>
      </c>
      <c r="Q493" s="280" t="s">
        <v>1</v>
      </c>
      <c r="R493" s="280" t="s">
        <v>1</v>
      </c>
      <c r="S493" s="280" t="s">
        <v>98204</v>
      </c>
    </row>
    <row r="494" spans="14:19">
      <c r="N494" s="280">
        <v>5255</v>
      </c>
      <c r="O494" s="301" t="s">
        <v>98202</v>
      </c>
      <c r="P494" s="280" t="s">
        <v>98208</v>
      </c>
      <c r="Q494" s="280" t="s">
        <v>97778</v>
      </c>
      <c r="R494" s="280" t="s">
        <v>3</v>
      </c>
      <c r="S494" s="280" t="s">
        <v>98209</v>
      </c>
    </row>
    <row r="495" spans="14:19">
      <c r="N495" s="280">
        <v>5256</v>
      </c>
      <c r="O495" s="301" t="s">
        <v>98202</v>
      </c>
      <c r="P495" s="280" t="s">
        <v>98210</v>
      </c>
      <c r="Q495" s="280" t="s">
        <v>2</v>
      </c>
      <c r="R495" s="280" t="s">
        <v>2</v>
      </c>
      <c r="S495" s="280" t="s">
        <v>98204</v>
      </c>
    </row>
    <row r="496" spans="14:19">
      <c r="N496" s="280">
        <v>5257</v>
      </c>
      <c r="O496" s="301" t="s">
        <v>98202</v>
      </c>
      <c r="P496" s="280" t="s">
        <v>98211</v>
      </c>
      <c r="Q496" s="280" t="s">
        <v>1</v>
      </c>
      <c r="R496" s="280" t="s">
        <v>1</v>
      </c>
      <c r="S496" s="280" t="s">
        <v>98204</v>
      </c>
    </row>
    <row r="497" spans="14:19">
      <c r="N497" s="280">
        <v>5258</v>
      </c>
      <c r="O497" s="301" t="s">
        <v>98202</v>
      </c>
      <c r="P497" s="280" t="s">
        <v>98212</v>
      </c>
      <c r="Q497" s="280" t="s">
        <v>1</v>
      </c>
      <c r="R497" s="280" t="s">
        <v>1</v>
      </c>
      <c r="S497" s="280" t="s">
        <v>98204</v>
      </c>
    </row>
    <row r="498" spans="14:19">
      <c r="N498" s="280">
        <v>5259</v>
      </c>
      <c r="O498" s="301" t="s">
        <v>98202</v>
      </c>
      <c r="P498" s="280" t="s">
        <v>98213</v>
      </c>
      <c r="Q498" s="280" t="s">
        <v>2</v>
      </c>
      <c r="R498" s="280" t="s">
        <v>2</v>
      </c>
      <c r="S498" s="280" t="s">
        <v>98204</v>
      </c>
    </row>
    <row r="499" spans="14:19">
      <c r="N499" s="280">
        <v>5291</v>
      </c>
      <c r="O499" s="301" t="s">
        <v>97877</v>
      </c>
      <c r="P499" s="280" t="s">
        <v>98214</v>
      </c>
      <c r="Q499" s="280" t="s">
        <v>1</v>
      </c>
      <c r="R499" s="280" t="s">
        <v>1</v>
      </c>
      <c r="S499" s="280" t="s">
        <v>98025</v>
      </c>
    </row>
    <row r="500" spans="14:19">
      <c r="N500" s="280">
        <v>5292</v>
      </c>
      <c r="O500" s="301" t="s">
        <v>97877</v>
      </c>
      <c r="P500" s="280" t="s">
        <v>98215</v>
      </c>
      <c r="Q500" s="280" t="s">
        <v>1</v>
      </c>
      <c r="R500" s="280" t="s">
        <v>1</v>
      </c>
      <c r="S500" s="280" t="s">
        <v>98025</v>
      </c>
    </row>
    <row r="501" spans="14:19">
      <c r="N501" s="280">
        <v>5301</v>
      </c>
      <c r="O501" s="301" t="s">
        <v>97877</v>
      </c>
      <c r="P501" s="280" t="s">
        <v>98216</v>
      </c>
      <c r="Q501" s="280" t="s">
        <v>0</v>
      </c>
      <c r="R501" s="280" t="s">
        <v>0</v>
      </c>
      <c r="S501" s="280" t="s">
        <v>98025</v>
      </c>
    </row>
    <row r="502" spans="14:19">
      <c r="N502" s="280">
        <v>5302</v>
      </c>
      <c r="O502" s="301" t="s">
        <v>97877</v>
      </c>
      <c r="P502" s="280" t="s">
        <v>98217</v>
      </c>
      <c r="Q502" s="280" t="s">
        <v>2</v>
      </c>
      <c r="R502" s="280" t="s">
        <v>2</v>
      </c>
      <c r="S502" s="280" t="s">
        <v>98025</v>
      </c>
    </row>
    <row r="503" spans="14:19">
      <c r="N503" s="280">
        <v>5311</v>
      </c>
      <c r="O503" s="301" t="s">
        <v>98202</v>
      </c>
      <c r="P503" s="280" t="s">
        <v>98218</v>
      </c>
      <c r="Q503" s="280" t="s">
        <v>1</v>
      </c>
      <c r="R503" s="280" t="s">
        <v>1</v>
      </c>
      <c r="S503" s="280" t="s">
        <v>98204</v>
      </c>
    </row>
    <row r="504" spans="14:19">
      <c r="N504" s="280">
        <v>5312</v>
      </c>
      <c r="O504" s="301" t="s">
        <v>98202</v>
      </c>
      <c r="P504" s="280" t="s">
        <v>98219</v>
      </c>
      <c r="Q504" s="280" t="s">
        <v>97778</v>
      </c>
      <c r="R504" s="280" t="s">
        <v>1</v>
      </c>
      <c r="S504" s="280" t="s">
        <v>98204</v>
      </c>
    </row>
    <row r="505" spans="14:19">
      <c r="N505" s="280">
        <v>5313</v>
      </c>
      <c r="O505" s="301" t="s">
        <v>98202</v>
      </c>
      <c r="P505" s="280" t="s">
        <v>98220</v>
      </c>
      <c r="Q505" s="280" t="s">
        <v>97778</v>
      </c>
      <c r="R505" s="280" t="s">
        <v>2</v>
      </c>
      <c r="S505" s="280" t="s">
        <v>98204</v>
      </c>
    </row>
    <row r="506" spans="14:19">
      <c r="N506" s="280">
        <v>5314</v>
      </c>
      <c r="O506" s="301" t="s">
        <v>98202</v>
      </c>
      <c r="P506" s="280" t="s">
        <v>98221</v>
      </c>
      <c r="Q506" s="280" t="s">
        <v>0</v>
      </c>
      <c r="R506" s="280" t="s">
        <v>0</v>
      </c>
      <c r="S506" s="280" t="s">
        <v>98204</v>
      </c>
    </row>
    <row r="507" spans="14:19">
      <c r="N507" s="280">
        <v>5321</v>
      </c>
      <c r="O507" s="301" t="s">
        <v>98202</v>
      </c>
      <c r="P507" s="280" t="s">
        <v>98222</v>
      </c>
      <c r="Q507" s="280" t="s">
        <v>1</v>
      </c>
      <c r="R507" s="280" t="s">
        <v>1</v>
      </c>
      <c r="S507" s="280" t="s">
        <v>98204</v>
      </c>
    </row>
    <row r="508" spans="14:19">
      <c r="N508" s="280">
        <v>5322</v>
      </c>
      <c r="O508" s="301" t="s">
        <v>98202</v>
      </c>
      <c r="P508" s="280" t="s">
        <v>98223</v>
      </c>
      <c r="Q508" s="280" t="s">
        <v>2</v>
      </c>
      <c r="R508" s="280" t="s">
        <v>2</v>
      </c>
      <c r="S508" s="280" t="s">
        <v>98204</v>
      </c>
    </row>
    <row r="509" spans="14:19">
      <c r="N509" s="280">
        <v>5331</v>
      </c>
      <c r="O509" s="301" t="s">
        <v>98202</v>
      </c>
      <c r="P509" s="280" t="s">
        <v>98224</v>
      </c>
      <c r="Q509" s="280" t="s">
        <v>1</v>
      </c>
      <c r="R509" s="280" t="s">
        <v>1</v>
      </c>
      <c r="S509" s="280" t="s">
        <v>98204</v>
      </c>
    </row>
    <row r="510" spans="14:19">
      <c r="N510" s="280">
        <v>5332</v>
      </c>
      <c r="O510" s="301" t="s">
        <v>98202</v>
      </c>
      <c r="P510" s="280" t="s">
        <v>98225</v>
      </c>
      <c r="Q510" s="280" t="s">
        <v>1</v>
      </c>
      <c r="R510" s="280" t="s">
        <v>1</v>
      </c>
      <c r="S510" s="280" t="s">
        <v>98204</v>
      </c>
    </row>
    <row r="511" spans="14:19">
      <c r="N511" s="280">
        <v>5341</v>
      </c>
      <c r="O511" s="301" t="s">
        <v>98202</v>
      </c>
      <c r="P511" s="280" t="s">
        <v>98226</v>
      </c>
      <c r="Q511" s="280" t="s">
        <v>2</v>
      </c>
      <c r="R511" s="280" t="s">
        <v>2</v>
      </c>
      <c r="S511" s="280" t="s">
        <v>98204</v>
      </c>
    </row>
    <row r="512" spans="14:19">
      <c r="N512" s="280">
        <v>5342</v>
      </c>
      <c r="O512" s="301" t="s">
        <v>98202</v>
      </c>
      <c r="P512" s="280" t="s">
        <v>98227</v>
      </c>
      <c r="Q512" s="280" t="s">
        <v>1</v>
      </c>
      <c r="R512" s="280" t="s">
        <v>1</v>
      </c>
      <c r="S512" s="280" t="s">
        <v>98204</v>
      </c>
    </row>
    <row r="513" spans="14:19">
      <c r="N513" s="280">
        <v>5410</v>
      </c>
      <c r="O513" s="301" t="s">
        <v>98202</v>
      </c>
      <c r="P513" s="280" t="s">
        <v>98228</v>
      </c>
      <c r="Q513" s="280" t="s">
        <v>0</v>
      </c>
      <c r="R513" s="280" t="s">
        <v>0</v>
      </c>
      <c r="S513" s="280" t="s">
        <v>98204</v>
      </c>
    </row>
    <row r="514" spans="14:19">
      <c r="N514" s="280">
        <v>5421</v>
      </c>
      <c r="O514" s="301" t="s">
        <v>98202</v>
      </c>
      <c r="P514" s="280" t="s">
        <v>98229</v>
      </c>
      <c r="Q514" s="280" t="s">
        <v>2</v>
      </c>
      <c r="R514" s="280" t="s">
        <v>2</v>
      </c>
      <c r="S514" s="280" t="s">
        <v>98204</v>
      </c>
    </row>
    <row r="515" spans="14:19">
      <c r="N515" s="280">
        <v>5422</v>
      </c>
      <c r="O515" s="301" t="s">
        <v>98202</v>
      </c>
      <c r="P515" s="280" t="s">
        <v>98230</v>
      </c>
      <c r="Q515" s="280" t="s">
        <v>1</v>
      </c>
      <c r="R515" s="280" t="s">
        <v>1</v>
      </c>
      <c r="S515" s="280" t="s">
        <v>98204</v>
      </c>
    </row>
    <row r="516" spans="14:19">
      <c r="N516" s="280">
        <v>5431</v>
      </c>
      <c r="O516" s="301" t="s">
        <v>98202</v>
      </c>
      <c r="P516" s="280" t="s">
        <v>98231</v>
      </c>
      <c r="Q516" s="280" t="s">
        <v>2</v>
      </c>
      <c r="R516" s="280" t="s">
        <v>2</v>
      </c>
      <c r="S516" s="280" t="s">
        <v>98204</v>
      </c>
    </row>
    <row r="517" spans="14:19">
      <c r="N517" s="280">
        <v>5432</v>
      </c>
      <c r="O517" s="301" t="s">
        <v>98202</v>
      </c>
      <c r="P517" s="280" t="s">
        <v>98232</v>
      </c>
      <c r="Q517" s="280" t="s">
        <v>1</v>
      </c>
      <c r="R517" s="280" t="s">
        <v>1</v>
      </c>
      <c r="S517" s="280" t="s">
        <v>98204</v>
      </c>
    </row>
    <row r="518" spans="14:19">
      <c r="N518" s="280">
        <v>5433</v>
      </c>
      <c r="O518" s="301" t="s">
        <v>98202</v>
      </c>
      <c r="P518" s="280" t="s">
        <v>98233</v>
      </c>
      <c r="Q518" s="280" t="s">
        <v>1</v>
      </c>
      <c r="R518" s="280" t="s">
        <v>1</v>
      </c>
      <c r="S518" s="280" t="s">
        <v>98204</v>
      </c>
    </row>
    <row r="519" spans="14:19">
      <c r="N519" s="280">
        <v>5511</v>
      </c>
      <c r="O519" s="301" t="s">
        <v>98202</v>
      </c>
      <c r="P519" s="280" t="s">
        <v>98234</v>
      </c>
      <c r="Q519" s="280" t="s">
        <v>2</v>
      </c>
      <c r="R519" s="280" t="s">
        <v>2</v>
      </c>
      <c r="S519" s="280" t="s">
        <v>98209</v>
      </c>
    </row>
    <row r="520" spans="14:19">
      <c r="N520" s="280">
        <v>5512</v>
      </c>
      <c r="O520" s="301" t="s">
        <v>98202</v>
      </c>
      <c r="P520" s="280" t="s">
        <v>98235</v>
      </c>
      <c r="Q520" s="280" t="s">
        <v>3</v>
      </c>
      <c r="R520" s="280" t="s">
        <v>3</v>
      </c>
      <c r="S520" s="280" t="s">
        <v>98209</v>
      </c>
    </row>
    <row r="521" spans="14:19">
      <c r="N521" s="280">
        <v>5513</v>
      </c>
      <c r="O521" s="301" t="s">
        <v>98202</v>
      </c>
      <c r="P521" s="280" t="s">
        <v>98236</v>
      </c>
      <c r="Q521" s="280" t="s">
        <v>97778</v>
      </c>
      <c r="R521" s="280" t="s">
        <v>3</v>
      </c>
      <c r="S521" s="280" t="s">
        <v>98209</v>
      </c>
    </row>
    <row r="522" spans="14:19">
      <c r="N522" s="280">
        <v>5514</v>
      </c>
      <c r="O522" s="301" t="s">
        <v>98202</v>
      </c>
      <c r="P522" s="280" t="s">
        <v>98237</v>
      </c>
      <c r="Q522" s="280" t="s">
        <v>2</v>
      </c>
      <c r="R522" s="280" t="s">
        <v>2</v>
      </c>
      <c r="S522" s="280" t="s">
        <v>98209</v>
      </c>
    </row>
    <row r="523" spans="14:19">
      <c r="N523" s="280">
        <v>5515</v>
      </c>
      <c r="O523" s="301" t="s">
        <v>98202</v>
      </c>
      <c r="P523" s="280" t="s">
        <v>98238</v>
      </c>
      <c r="Q523" s="280" t="s">
        <v>1</v>
      </c>
      <c r="R523" s="280" t="s">
        <v>1</v>
      </c>
      <c r="S523" s="280" t="s">
        <v>98204</v>
      </c>
    </row>
    <row r="524" spans="14:19">
      <c r="N524" s="280">
        <v>5516</v>
      </c>
      <c r="O524" s="301" t="s">
        <v>98202</v>
      </c>
      <c r="P524" s="280" t="s">
        <v>98239</v>
      </c>
      <c r="Q524" s="280" t="s">
        <v>1</v>
      </c>
      <c r="R524" s="280" t="s">
        <v>1</v>
      </c>
      <c r="S524" s="280" t="s">
        <v>98204</v>
      </c>
    </row>
    <row r="525" spans="14:19">
      <c r="N525" s="280">
        <v>5521</v>
      </c>
      <c r="O525" s="301" t="s">
        <v>98202</v>
      </c>
      <c r="P525" s="280" t="s">
        <v>98240</v>
      </c>
      <c r="Q525" s="280" t="s">
        <v>97727</v>
      </c>
      <c r="R525" s="280" t="s">
        <v>97727</v>
      </c>
      <c r="S525" s="280" t="s">
        <v>98209</v>
      </c>
    </row>
    <row r="526" spans="14:19">
      <c r="N526" s="280">
        <v>5522</v>
      </c>
      <c r="O526" s="301" t="s">
        <v>98202</v>
      </c>
      <c r="P526" s="280" t="s">
        <v>98241</v>
      </c>
      <c r="Q526" s="280" t="s">
        <v>97727</v>
      </c>
      <c r="R526" s="280" t="s">
        <v>97727</v>
      </c>
      <c r="S526" s="280" t="s">
        <v>98209</v>
      </c>
    </row>
    <row r="527" spans="14:19">
      <c r="N527" s="280">
        <v>5523</v>
      </c>
      <c r="O527" s="301" t="s">
        <v>98202</v>
      </c>
      <c r="P527" s="280" t="s">
        <v>98242</v>
      </c>
      <c r="Q527" s="280" t="s">
        <v>2</v>
      </c>
      <c r="R527" s="280" t="s">
        <v>2</v>
      </c>
      <c r="S527" s="280" t="s">
        <v>98209</v>
      </c>
    </row>
    <row r="528" spans="14:19">
      <c r="N528" s="280">
        <v>5524</v>
      </c>
      <c r="O528" s="301" t="s">
        <v>98202</v>
      </c>
      <c r="P528" s="280" t="s">
        <v>98243</v>
      </c>
      <c r="Q528" s="280" t="s">
        <v>3</v>
      </c>
      <c r="R528" s="280" t="s">
        <v>3</v>
      </c>
      <c r="S528" s="280" t="s">
        <v>98209</v>
      </c>
    </row>
    <row r="529" spans="14:19">
      <c r="N529" s="280">
        <v>5525</v>
      </c>
      <c r="O529" s="301" t="s">
        <v>98202</v>
      </c>
      <c r="P529" s="280" t="s">
        <v>98244</v>
      </c>
      <c r="Q529" s="280" t="s">
        <v>97727</v>
      </c>
      <c r="R529" s="280" t="s">
        <v>97727</v>
      </c>
      <c r="S529" s="280" t="s">
        <v>98209</v>
      </c>
    </row>
    <row r="530" spans="14:19">
      <c r="N530" s="280">
        <v>5526</v>
      </c>
      <c r="O530" s="301" t="s">
        <v>98202</v>
      </c>
      <c r="P530" s="280" t="s">
        <v>98245</v>
      </c>
      <c r="Q530" s="280" t="s">
        <v>3</v>
      </c>
      <c r="R530" s="280" t="s">
        <v>3</v>
      </c>
      <c r="S530" s="280" t="s">
        <v>98209</v>
      </c>
    </row>
    <row r="531" spans="14:19">
      <c r="N531" s="280">
        <v>5527</v>
      </c>
      <c r="O531" s="301" t="s">
        <v>98202</v>
      </c>
      <c r="P531" s="280" t="s">
        <v>98246</v>
      </c>
      <c r="Q531" s="280" t="s">
        <v>3</v>
      </c>
      <c r="R531" s="280" t="s">
        <v>3</v>
      </c>
      <c r="S531" s="280" t="s">
        <v>98209</v>
      </c>
    </row>
    <row r="532" spans="14:19">
      <c r="N532" s="280">
        <v>5531</v>
      </c>
      <c r="O532" s="301" t="s">
        <v>98202</v>
      </c>
      <c r="P532" s="280" t="s">
        <v>98247</v>
      </c>
      <c r="Q532" s="280" t="s">
        <v>3</v>
      </c>
      <c r="R532" s="280" t="s">
        <v>3</v>
      </c>
      <c r="S532" s="280" t="s">
        <v>98209</v>
      </c>
    </row>
    <row r="533" spans="14:19">
      <c r="N533" s="280">
        <v>5532</v>
      </c>
      <c r="O533" s="301" t="s">
        <v>98202</v>
      </c>
      <c r="P533" s="280" t="s">
        <v>98248</v>
      </c>
      <c r="Q533" s="280" t="s">
        <v>97727</v>
      </c>
      <c r="R533" s="280" t="s">
        <v>97727</v>
      </c>
      <c r="S533" s="280" t="s">
        <v>98209</v>
      </c>
    </row>
    <row r="534" spans="14:19">
      <c r="N534" s="280">
        <v>5591</v>
      </c>
      <c r="O534" s="301" t="s">
        <v>98202</v>
      </c>
      <c r="P534" s="280" t="s">
        <v>98249</v>
      </c>
      <c r="Q534" s="280" t="s">
        <v>1</v>
      </c>
      <c r="R534" s="280" t="s">
        <v>1</v>
      </c>
      <c r="S534" s="280" t="s">
        <v>98204</v>
      </c>
    </row>
    <row r="535" spans="14:19">
      <c r="N535" s="280">
        <v>5592</v>
      </c>
      <c r="O535" s="301" t="s">
        <v>98202</v>
      </c>
      <c r="P535" s="280" t="s">
        <v>98250</v>
      </c>
      <c r="Q535" s="280" t="s">
        <v>1</v>
      </c>
      <c r="R535" s="280" t="s">
        <v>1</v>
      </c>
      <c r="S535" s="280" t="s">
        <v>98204</v>
      </c>
    </row>
    <row r="536" spans="14:19">
      <c r="N536" s="280">
        <v>5680</v>
      </c>
      <c r="O536" s="301" t="s">
        <v>98202</v>
      </c>
      <c r="P536" s="280" t="s">
        <v>98251</v>
      </c>
      <c r="Q536" s="280" t="s">
        <v>3</v>
      </c>
      <c r="R536" s="280" t="s">
        <v>3</v>
      </c>
      <c r="S536" s="280" t="s">
        <v>98204</v>
      </c>
    </row>
    <row r="537" spans="14:19">
      <c r="N537" s="280">
        <v>5691</v>
      </c>
      <c r="O537" s="301" t="s">
        <v>98202</v>
      </c>
      <c r="P537" s="280" t="s">
        <v>98130</v>
      </c>
      <c r="Q537" s="280" t="s">
        <v>2</v>
      </c>
      <c r="R537" s="280" t="s">
        <v>2</v>
      </c>
      <c r="S537" s="280" t="s">
        <v>98204</v>
      </c>
    </row>
    <row r="538" spans="14:19">
      <c r="N538" s="280">
        <v>5692</v>
      </c>
      <c r="O538" s="301" t="s">
        <v>98202</v>
      </c>
      <c r="P538" s="280" t="s">
        <v>98252</v>
      </c>
      <c r="Q538" s="280" t="s">
        <v>2</v>
      </c>
      <c r="R538" s="280" t="s">
        <v>2</v>
      </c>
      <c r="S538" s="280" t="s">
        <v>98204</v>
      </c>
    </row>
    <row r="539" spans="14:19">
      <c r="N539" s="280">
        <v>5693</v>
      </c>
      <c r="O539" s="301" t="s">
        <v>98202</v>
      </c>
      <c r="P539" s="280" t="s">
        <v>98253</v>
      </c>
      <c r="Q539" s="280" t="s">
        <v>97778</v>
      </c>
      <c r="R539" s="280" t="s">
        <v>1</v>
      </c>
      <c r="S539" s="280" t="s">
        <v>98204</v>
      </c>
    </row>
    <row r="540" spans="14:19">
      <c r="N540" s="280">
        <v>5694</v>
      </c>
      <c r="O540" s="301" t="s">
        <v>98202</v>
      </c>
      <c r="P540" s="280" t="s">
        <v>98254</v>
      </c>
      <c r="Q540" s="280" t="s">
        <v>1</v>
      </c>
      <c r="R540" s="280" t="s">
        <v>1</v>
      </c>
      <c r="S540" s="280" t="s">
        <v>98204</v>
      </c>
    </row>
    <row r="541" spans="14:19">
      <c r="N541" s="280">
        <v>5695</v>
      </c>
      <c r="O541" s="301" t="s">
        <v>98202</v>
      </c>
      <c r="P541" s="280" t="s">
        <v>98255</v>
      </c>
      <c r="Q541" s="280" t="s">
        <v>1</v>
      </c>
      <c r="R541" s="280" t="s">
        <v>1</v>
      </c>
      <c r="S541" s="280" t="s">
        <v>98204</v>
      </c>
    </row>
    <row r="542" spans="14:19">
      <c r="N542" s="280">
        <v>5711</v>
      </c>
      <c r="O542" s="301" t="s">
        <v>98202</v>
      </c>
      <c r="P542" s="280" t="s">
        <v>98256</v>
      </c>
      <c r="Q542" s="280" t="s">
        <v>3</v>
      </c>
      <c r="R542" s="280" t="s">
        <v>3</v>
      </c>
      <c r="S542" s="280" t="s">
        <v>98204</v>
      </c>
    </row>
    <row r="543" spans="14:19">
      <c r="N543" s="280">
        <v>5711</v>
      </c>
      <c r="O543" s="301" t="s">
        <v>98202</v>
      </c>
      <c r="P543" s="280" t="s">
        <v>98257</v>
      </c>
      <c r="Q543" s="280" t="s">
        <v>3</v>
      </c>
      <c r="R543" s="280" t="s">
        <v>3</v>
      </c>
      <c r="S543" s="280" t="s">
        <v>98204</v>
      </c>
    </row>
    <row r="544" spans="14:19">
      <c r="N544" s="280">
        <v>5712</v>
      </c>
      <c r="O544" s="301" t="s">
        <v>98202</v>
      </c>
      <c r="P544" s="280" t="s">
        <v>98258</v>
      </c>
      <c r="Q544" s="280" t="s">
        <v>97778</v>
      </c>
      <c r="R544" s="280" t="s">
        <v>2</v>
      </c>
      <c r="S544" s="280" t="s">
        <v>98204</v>
      </c>
    </row>
    <row r="545" spans="14:19">
      <c r="N545" s="280">
        <v>5713</v>
      </c>
      <c r="O545" s="301" t="s">
        <v>98202</v>
      </c>
      <c r="P545" s="280" t="s">
        <v>98259</v>
      </c>
      <c r="Q545" s="280" t="s">
        <v>2</v>
      </c>
      <c r="R545" s="280" t="s">
        <v>2</v>
      </c>
      <c r="S545" s="280" t="s">
        <v>98204</v>
      </c>
    </row>
    <row r="546" spans="14:19">
      <c r="N546" s="280">
        <v>5714</v>
      </c>
      <c r="O546" s="301" t="s">
        <v>98202</v>
      </c>
      <c r="P546" s="280" t="s">
        <v>98260</v>
      </c>
      <c r="Q546" s="280" t="s">
        <v>97778</v>
      </c>
      <c r="R546" s="280" t="s">
        <v>2</v>
      </c>
      <c r="S546" s="280" t="s">
        <v>98204</v>
      </c>
    </row>
    <row r="547" spans="14:19">
      <c r="N547" s="280">
        <v>5715</v>
      </c>
      <c r="O547" s="301" t="s">
        <v>98202</v>
      </c>
      <c r="P547" s="280" t="s">
        <v>98261</v>
      </c>
      <c r="Q547" s="280" t="s">
        <v>2</v>
      </c>
      <c r="R547" s="280" t="s">
        <v>2</v>
      </c>
      <c r="S547" s="280" t="s">
        <v>98204</v>
      </c>
    </row>
    <row r="548" spans="14:19">
      <c r="N548" s="280">
        <v>5716</v>
      </c>
      <c r="O548" s="301" t="s">
        <v>98202</v>
      </c>
      <c r="P548" s="280" t="s">
        <v>98262</v>
      </c>
      <c r="Q548" s="280" t="s">
        <v>97778</v>
      </c>
      <c r="R548" s="280" t="s">
        <v>1</v>
      </c>
      <c r="S548" s="280" t="s">
        <v>98204</v>
      </c>
    </row>
    <row r="549" spans="14:19">
      <c r="N549" s="280">
        <v>5717</v>
      </c>
      <c r="O549" s="301" t="s">
        <v>98202</v>
      </c>
      <c r="P549" s="280" t="s">
        <v>98263</v>
      </c>
      <c r="Q549" s="280" t="s">
        <v>2</v>
      </c>
      <c r="R549" s="280" t="s">
        <v>2</v>
      </c>
      <c r="S549" s="280" t="s">
        <v>98204</v>
      </c>
    </row>
    <row r="550" spans="14:19">
      <c r="N550" s="280">
        <v>5718</v>
      </c>
      <c r="O550" s="301" t="s">
        <v>98202</v>
      </c>
      <c r="P550" s="280" t="s">
        <v>98264</v>
      </c>
      <c r="Q550" s="280" t="s">
        <v>97778</v>
      </c>
      <c r="R550" s="280" t="s">
        <v>2</v>
      </c>
      <c r="S550" s="280" t="s">
        <v>98204</v>
      </c>
    </row>
    <row r="551" spans="14:19">
      <c r="N551" s="280">
        <v>5811</v>
      </c>
      <c r="O551" s="301" t="s">
        <v>98265</v>
      </c>
      <c r="P551" s="280" t="s">
        <v>98266</v>
      </c>
      <c r="Q551" s="280" t="s">
        <v>2</v>
      </c>
      <c r="R551" s="280" t="s">
        <v>2</v>
      </c>
      <c r="S551" s="280" t="s">
        <v>98267</v>
      </c>
    </row>
    <row r="552" spans="14:19">
      <c r="N552" s="280">
        <v>5812</v>
      </c>
      <c r="O552" s="301" t="s">
        <v>98265</v>
      </c>
      <c r="P552" s="280" t="s">
        <v>98268</v>
      </c>
      <c r="Q552" s="280" t="s">
        <v>2</v>
      </c>
      <c r="R552" s="280" t="s">
        <v>2</v>
      </c>
      <c r="S552" s="280" t="s">
        <v>98267</v>
      </c>
    </row>
    <row r="553" spans="14:19">
      <c r="N553" s="280">
        <v>5813</v>
      </c>
      <c r="O553" s="301" t="s">
        <v>98265</v>
      </c>
      <c r="P553" s="280" t="s">
        <v>98269</v>
      </c>
      <c r="Q553" s="280" t="s">
        <v>2</v>
      </c>
      <c r="R553" s="280" t="s">
        <v>2</v>
      </c>
      <c r="S553" s="280" t="s">
        <v>98267</v>
      </c>
    </row>
    <row r="554" spans="14:19">
      <c r="N554" s="280">
        <v>5814</v>
      </c>
      <c r="O554" s="301" t="s">
        <v>98265</v>
      </c>
      <c r="P554" s="280" t="s">
        <v>98270</v>
      </c>
      <c r="Q554" s="280" t="s">
        <v>1</v>
      </c>
      <c r="R554" s="280" t="s">
        <v>1</v>
      </c>
      <c r="S554" s="280" t="s">
        <v>98267</v>
      </c>
    </row>
    <row r="555" spans="14:19">
      <c r="N555" s="280">
        <v>5821</v>
      </c>
      <c r="O555" s="301" t="s">
        <v>98265</v>
      </c>
      <c r="P555" s="280" t="s">
        <v>98271</v>
      </c>
      <c r="Q555" s="280" t="s">
        <v>2</v>
      </c>
      <c r="R555" s="280" t="s">
        <v>2</v>
      </c>
      <c r="S555" s="280" t="s">
        <v>98267</v>
      </c>
    </row>
    <row r="556" spans="14:19">
      <c r="N556" s="280">
        <v>5822</v>
      </c>
      <c r="O556" s="301" t="s">
        <v>98265</v>
      </c>
      <c r="P556" s="280" t="s">
        <v>98272</v>
      </c>
      <c r="Q556" s="280" t="s">
        <v>2</v>
      </c>
      <c r="R556" s="280" t="s">
        <v>1</v>
      </c>
      <c r="S556" s="280" t="s">
        <v>98267</v>
      </c>
    </row>
    <row r="557" spans="14:19">
      <c r="N557" s="280">
        <v>5823</v>
      </c>
      <c r="O557" s="301" t="s">
        <v>98265</v>
      </c>
      <c r="P557" s="280" t="s">
        <v>98273</v>
      </c>
      <c r="Q557" s="280" t="s">
        <v>97727</v>
      </c>
      <c r="R557" s="280" t="s">
        <v>3</v>
      </c>
      <c r="S557" s="280" t="s">
        <v>98267</v>
      </c>
    </row>
    <row r="558" spans="14:19">
      <c r="N558" s="280">
        <v>5911</v>
      </c>
      <c r="O558" s="301" t="s">
        <v>98202</v>
      </c>
      <c r="P558" s="280" t="s">
        <v>98274</v>
      </c>
      <c r="Q558" s="280" t="s">
        <v>1</v>
      </c>
      <c r="R558" s="280" t="s">
        <v>1</v>
      </c>
      <c r="S558" s="280" t="s">
        <v>98275</v>
      </c>
    </row>
    <row r="559" spans="14:19">
      <c r="N559" s="280">
        <v>5912</v>
      </c>
      <c r="O559" s="301" t="s">
        <v>98202</v>
      </c>
      <c r="P559" s="280" t="s">
        <v>98276</v>
      </c>
      <c r="Q559" s="280" t="s">
        <v>1</v>
      </c>
      <c r="R559" s="280" t="s">
        <v>1</v>
      </c>
      <c r="S559" s="280" t="s">
        <v>98275</v>
      </c>
    </row>
    <row r="560" spans="14:19">
      <c r="N560" s="280">
        <v>5920</v>
      </c>
      <c r="O560" s="301" t="s">
        <v>98202</v>
      </c>
      <c r="P560" s="280" t="s">
        <v>98277</v>
      </c>
      <c r="Q560" s="280" t="s">
        <v>2</v>
      </c>
      <c r="R560" s="280" t="s">
        <v>2</v>
      </c>
      <c r="S560" s="280" t="s">
        <v>98204</v>
      </c>
    </row>
    <row r="561" spans="14:19">
      <c r="N561" s="280">
        <v>5931</v>
      </c>
      <c r="O561" s="301" t="s">
        <v>98202</v>
      </c>
      <c r="P561" s="280" t="s">
        <v>98278</v>
      </c>
      <c r="Q561" s="280" t="s">
        <v>97727</v>
      </c>
      <c r="R561" s="280" t="s">
        <v>97727</v>
      </c>
      <c r="S561" s="280" t="s">
        <v>98204</v>
      </c>
    </row>
    <row r="562" spans="14:19">
      <c r="N562" s="280">
        <v>5932</v>
      </c>
      <c r="O562" s="301" t="s">
        <v>98202</v>
      </c>
      <c r="P562" s="280" t="s">
        <v>98279</v>
      </c>
      <c r="Q562" s="280" t="s">
        <v>1</v>
      </c>
      <c r="R562" s="280" t="s">
        <v>1</v>
      </c>
      <c r="S562" s="280" t="s">
        <v>98204</v>
      </c>
    </row>
    <row r="563" spans="14:19">
      <c r="N563" s="280">
        <v>5933</v>
      </c>
      <c r="O563" s="301" t="s">
        <v>98202</v>
      </c>
      <c r="P563" s="280" t="s">
        <v>98280</v>
      </c>
      <c r="Q563" s="280" t="s">
        <v>1</v>
      </c>
      <c r="R563" s="280" t="s">
        <v>1</v>
      </c>
      <c r="S563" s="280" t="s">
        <v>98204</v>
      </c>
    </row>
    <row r="564" spans="14:19">
      <c r="N564" s="280">
        <v>5934</v>
      </c>
      <c r="O564" s="301" t="s">
        <v>98202</v>
      </c>
      <c r="P564" s="280" t="s">
        <v>98281</v>
      </c>
      <c r="Q564" s="280" t="s">
        <v>1</v>
      </c>
      <c r="R564" s="280" t="s">
        <v>1</v>
      </c>
      <c r="S564" s="280" t="s">
        <v>98204</v>
      </c>
    </row>
    <row r="565" spans="14:19">
      <c r="N565" s="280">
        <v>5940</v>
      </c>
      <c r="O565" s="301" t="s">
        <v>98202</v>
      </c>
      <c r="P565" s="280" t="s">
        <v>98282</v>
      </c>
      <c r="Q565" s="280" t="s">
        <v>3</v>
      </c>
      <c r="R565" s="280" t="s">
        <v>3</v>
      </c>
      <c r="S565" s="280" t="s">
        <v>98204</v>
      </c>
    </row>
    <row r="566" spans="14:19">
      <c r="N566" s="280">
        <v>5960</v>
      </c>
      <c r="O566" s="301" t="s">
        <v>98202</v>
      </c>
      <c r="P566" s="280" t="s">
        <v>98283</v>
      </c>
      <c r="Q566" s="280" t="s">
        <v>1</v>
      </c>
      <c r="R566" s="280" t="s">
        <v>1</v>
      </c>
      <c r="S566" s="280" t="s">
        <v>98204</v>
      </c>
    </row>
    <row r="567" spans="14:19">
      <c r="N567" s="280">
        <v>5970</v>
      </c>
      <c r="O567" s="301" t="s">
        <v>98202</v>
      </c>
      <c r="P567" s="280" t="s">
        <v>98284</v>
      </c>
      <c r="Q567" s="280" t="s">
        <v>3</v>
      </c>
      <c r="R567" s="280" t="s">
        <v>3</v>
      </c>
      <c r="S567" s="280" t="s">
        <v>98204</v>
      </c>
    </row>
    <row r="568" spans="14:19">
      <c r="N568" s="280">
        <v>5981</v>
      </c>
      <c r="O568" s="301" t="s">
        <v>98202</v>
      </c>
      <c r="P568" s="280" t="s">
        <v>98285</v>
      </c>
      <c r="Q568" s="280" t="s">
        <v>97727</v>
      </c>
      <c r="R568" s="280" t="s">
        <v>97727</v>
      </c>
      <c r="S568" s="280" t="s">
        <v>98159</v>
      </c>
    </row>
    <row r="569" spans="14:19">
      <c r="N569" s="280">
        <v>5982</v>
      </c>
      <c r="O569" s="301" t="s">
        <v>98202</v>
      </c>
      <c r="P569" s="280" t="s">
        <v>98286</v>
      </c>
      <c r="Q569" s="280" t="s">
        <v>97727</v>
      </c>
      <c r="R569" s="280" t="s">
        <v>97727</v>
      </c>
      <c r="S569" s="280" t="s">
        <v>98159</v>
      </c>
    </row>
    <row r="570" spans="14:19">
      <c r="N570" s="280">
        <v>5983</v>
      </c>
      <c r="O570" s="301" t="s">
        <v>98202</v>
      </c>
      <c r="P570" s="280" t="s">
        <v>98287</v>
      </c>
      <c r="Q570" s="280" t="s">
        <v>1</v>
      </c>
      <c r="R570" s="280" t="s">
        <v>1</v>
      </c>
      <c r="S570" s="280" t="s">
        <v>98204</v>
      </c>
    </row>
    <row r="571" spans="14:19">
      <c r="N571" s="280">
        <v>5984</v>
      </c>
      <c r="O571" s="301" t="s">
        <v>98202</v>
      </c>
      <c r="P571" s="280" t="s">
        <v>98288</v>
      </c>
      <c r="Q571" s="280" t="s">
        <v>97727</v>
      </c>
      <c r="R571" s="280" t="s">
        <v>97727</v>
      </c>
      <c r="S571" s="280" t="s">
        <v>98159</v>
      </c>
    </row>
    <row r="572" spans="14:19">
      <c r="N572" s="280">
        <v>5990</v>
      </c>
      <c r="O572" s="301" t="s">
        <v>98202</v>
      </c>
      <c r="P572" s="280" t="s">
        <v>98289</v>
      </c>
      <c r="Q572" s="280" t="s">
        <v>1</v>
      </c>
      <c r="R572" s="280" t="s">
        <v>1</v>
      </c>
      <c r="S572" s="280" t="s">
        <v>98204</v>
      </c>
    </row>
    <row r="573" spans="14:19">
      <c r="N573" s="280">
        <v>5991</v>
      </c>
      <c r="O573" s="301" t="s">
        <v>98202</v>
      </c>
      <c r="P573" s="280" t="s">
        <v>98290</v>
      </c>
      <c r="Q573" s="280" t="s">
        <v>1</v>
      </c>
      <c r="R573" s="280" t="s">
        <v>1</v>
      </c>
      <c r="S573" s="280" t="s">
        <v>98204</v>
      </c>
    </row>
    <row r="574" spans="14:19">
      <c r="N574" s="280">
        <v>5992</v>
      </c>
      <c r="O574" s="301" t="s">
        <v>98202</v>
      </c>
      <c r="P574" s="280" t="s">
        <v>98291</v>
      </c>
      <c r="Q574" s="280" t="s">
        <v>1</v>
      </c>
      <c r="R574" s="280" t="s">
        <v>1</v>
      </c>
      <c r="S574" s="280" t="s">
        <v>98204</v>
      </c>
    </row>
    <row r="575" spans="14:19">
      <c r="N575" s="280">
        <v>5993</v>
      </c>
      <c r="O575" s="301" t="s">
        <v>98202</v>
      </c>
      <c r="P575" s="280" t="s">
        <v>98292</v>
      </c>
      <c r="Q575" s="280" t="s">
        <v>1</v>
      </c>
      <c r="R575" s="280" t="s">
        <v>1</v>
      </c>
      <c r="S575" s="280" t="s">
        <v>98204</v>
      </c>
    </row>
    <row r="576" spans="14:19">
      <c r="N576" s="280">
        <v>5993</v>
      </c>
      <c r="O576" s="301" t="s">
        <v>98202</v>
      </c>
      <c r="P576" s="280" t="s">
        <v>98293</v>
      </c>
      <c r="Q576" s="280" t="s">
        <v>2</v>
      </c>
      <c r="R576" s="280" t="s">
        <v>1</v>
      </c>
      <c r="S576" s="280" t="s">
        <v>98204</v>
      </c>
    </row>
    <row r="577" spans="14:19">
      <c r="N577" s="280">
        <v>5994</v>
      </c>
      <c r="O577" s="301" t="s">
        <v>98202</v>
      </c>
      <c r="P577" s="280" t="s">
        <v>98294</v>
      </c>
      <c r="Q577" s="280" t="s">
        <v>1</v>
      </c>
      <c r="R577" s="280" t="s">
        <v>1</v>
      </c>
      <c r="S577" s="280" t="s">
        <v>98204</v>
      </c>
    </row>
    <row r="578" spans="14:19">
      <c r="N578" s="280">
        <v>5995</v>
      </c>
      <c r="O578" s="301" t="s">
        <v>98202</v>
      </c>
      <c r="P578" s="280" t="s">
        <v>98295</v>
      </c>
      <c r="Q578" s="280" t="s">
        <v>2</v>
      </c>
      <c r="R578" s="280" t="s">
        <v>2</v>
      </c>
      <c r="S578" s="280" t="s">
        <v>98204</v>
      </c>
    </row>
    <row r="579" spans="14:19">
      <c r="N579" s="280">
        <v>5996</v>
      </c>
      <c r="O579" s="301" t="s">
        <v>98202</v>
      </c>
      <c r="P579" s="280" t="s">
        <v>98296</v>
      </c>
      <c r="Q579" s="280" t="s">
        <v>2</v>
      </c>
      <c r="R579" s="280" t="s">
        <v>2</v>
      </c>
      <c r="S579" s="280" t="s">
        <v>98204</v>
      </c>
    </row>
    <row r="580" spans="14:19">
      <c r="N580" s="280">
        <v>5996</v>
      </c>
      <c r="O580" s="301" t="s">
        <v>98202</v>
      </c>
      <c r="P580" s="280" t="s">
        <v>98297</v>
      </c>
      <c r="Q580" s="280" t="s">
        <v>2</v>
      </c>
      <c r="R580" s="280" t="s">
        <v>2</v>
      </c>
      <c r="S580" s="280" t="s">
        <v>98204</v>
      </c>
    </row>
    <row r="581" spans="14:19">
      <c r="N581" s="280">
        <v>5996</v>
      </c>
      <c r="O581" s="301" t="s">
        <v>98202</v>
      </c>
      <c r="P581" s="280" t="s">
        <v>98298</v>
      </c>
      <c r="Q581" s="280" t="s">
        <v>2</v>
      </c>
      <c r="R581" s="280" t="s">
        <v>2</v>
      </c>
      <c r="S581" s="280" t="s">
        <v>98204</v>
      </c>
    </row>
    <row r="582" spans="14:19">
      <c r="N582" s="280">
        <v>5996</v>
      </c>
      <c r="O582" s="301" t="s">
        <v>98202</v>
      </c>
      <c r="P582" s="280" t="s">
        <v>98299</v>
      </c>
      <c r="Q582" s="280" t="s">
        <v>2</v>
      </c>
      <c r="R582" s="280" t="s">
        <v>2</v>
      </c>
      <c r="S582" s="280" t="s">
        <v>98204</v>
      </c>
    </row>
    <row r="583" spans="14:19">
      <c r="N583" s="280">
        <v>5996</v>
      </c>
      <c r="O583" s="301" t="s">
        <v>98202</v>
      </c>
      <c r="P583" s="280" t="s">
        <v>98300</v>
      </c>
      <c r="Q583" s="280" t="s">
        <v>2</v>
      </c>
      <c r="R583" s="280" t="s">
        <v>2</v>
      </c>
      <c r="S583" s="280" t="s">
        <v>98204</v>
      </c>
    </row>
    <row r="584" spans="14:19">
      <c r="N584" s="280">
        <v>5996</v>
      </c>
      <c r="O584" s="301" t="s">
        <v>98202</v>
      </c>
      <c r="P584" s="280" t="s">
        <v>98186</v>
      </c>
      <c r="Q584" s="280" t="s">
        <v>2</v>
      </c>
      <c r="R584" s="280" t="s">
        <v>2</v>
      </c>
      <c r="S584" s="280" t="s">
        <v>98204</v>
      </c>
    </row>
    <row r="585" spans="14:19">
      <c r="N585" s="280">
        <v>5996</v>
      </c>
      <c r="O585" s="301" t="s">
        <v>98202</v>
      </c>
      <c r="P585" s="280" t="s">
        <v>98187</v>
      </c>
      <c r="Q585" s="280" t="s">
        <v>2</v>
      </c>
      <c r="R585" s="280" t="s">
        <v>2</v>
      </c>
      <c r="S585" s="280" t="s">
        <v>98204</v>
      </c>
    </row>
    <row r="586" spans="14:19">
      <c r="N586" s="280">
        <v>5997</v>
      </c>
      <c r="O586" s="301" t="s">
        <v>98202</v>
      </c>
      <c r="P586" s="280" t="s">
        <v>98301</v>
      </c>
      <c r="Q586" s="280" t="s">
        <v>2</v>
      </c>
      <c r="R586" s="280" t="s">
        <v>2</v>
      </c>
      <c r="S586" s="280" t="s">
        <v>98204</v>
      </c>
    </row>
    <row r="587" spans="14:19">
      <c r="N587" s="280">
        <v>5998</v>
      </c>
      <c r="O587" s="301" t="s">
        <v>98202</v>
      </c>
      <c r="P587" s="280" t="s">
        <v>98302</v>
      </c>
      <c r="Q587" s="280" t="s">
        <v>2</v>
      </c>
      <c r="R587" s="280" t="s">
        <v>2</v>
      </c>
      <c r="S587" s="280" t="s">
        <v>98204</v>
      </c>
    </row>
    <row r="588" spans="14:19">
      <c r="N588" s="280">
        <v>5999</v>
      </c>
      <c r="O588" s="301" t="s">
        <v>98202</v>
      </c>
      <c r="P588" s="280" t="s">
        <v>98303</v>
      </c>
      <c r="Q588" s="280" t="s">
        <v>2</v>
      </c>
      <c r="R588" s="280" t="s">
        <v>2</v>
      </c>
      <c r="S588" s="280" t="s">
        <v>98204</v>
      </c>
    </row>
    <row r="589" spans="14:19">
      <c r="N589" s="280">
        <v>6021</v>
      </c>
      <c r="O589" s="301" t="s">
        <v>97744</v>
      </c>
      <c r="P589" s="280" t="s">
        <v>98304</v>
      </c>
      <c r="Q589" s="280" t="s">
        <v>0</v>
      </c>
      <c r="R589" s="280" t="s">
        <v>0</v>
      </c>
      <c r="S589" s="280" t="s">
        <v>98305</v>
      </c>
    </row>
    <row r="590" spans="14:19">
      <c r="N590" s="280">
        <v>6022</v>
      </c>
      <c r="O590" s="301" t="s">
        <v>97744</v>
      </c>
      <c r="P590" s="280" t="s">
        <v>98306</v>
      </c>
      <c r="Q590" s="280" t="s">
        <v>0</v>
      </c>
      <c r="R590" s="280" t="s">
        <v>0</v>
      </c>
      <c r="S590" s="280" t="s">
        <v>98305</v>
      </c>
    </row>
    <row r="591" spans="14:19">
      <c r="N591" s="280">
        <v>6023</v>
      </c>
      <c r="O591" s="301" t="s">
        <v>97744</v>
      </c>
      <c r="P591" s="280" t="s">
        <v>98307</v>
      </c>
      <c r="Q591" s="280" t="s">
        <v>0</v>
      </c>
      <c r="R591" s="280" t="s">
        <v>0</v>
      </c>
      <c r="S591" s="280" t="s">
        <v>98305</v>
      </c>
    </row>
    <row r="592" spans="14:19">
      <c r="N592" s="280">
        <v>6120</v>
      </c>
      <c r="O592" s="301" t="s">
        <v>97744</v>
      </c>
      <c r="P592" s="280" t="s">
        <v>98308</v>
      </c>
      <c r="Q592" s="280" t="s">
        <v>0</v>
      </c>
      <c r="R592" s="280" t="s">
        <v>0</v>
      </c>
      <c r="S592" s="280" t="s">
        <v>98305</v>
      </c>
    </row>
    <row r="593" spans="14:19">
      <c r="N593" s="280">
        <v>6140</v>
      </c>
      <c r="O593" s="301" t="s">
        <v>97744</v>
      </c>
      <c r="P593" s="280" t="s">
        <v>98309</v>
      </c>
      <c r="Q593" s="280" t="s">
        <v>97778</v>
      </c>
      <c r="R593" s="280" t="s">
        <v>0</v>
      </c>
      <c r="S593" s="280" t="s">
        <v>98305</v>
      </c>
    </row>
    <row r="594" spans="14:19">
      <c r="N594" s="280">
        <v>6150</v>
      </c>
      <c r="O594" s="301" t="s">
        <v>97744</v>
      </c>
      <c r="P594" s="280" t="s">
        <v>98310</v>
      </c>
      <c r="Q594" s="280" t="s">
        <v>0</v>
      </c>
      <c r="R594" s="280" t="s">
        <v>0</v>
      </c>
      <c r="S594" s="280" t="s">
        <v>98305</v>
      </c>
    </row>
    <row r="595" spans="14:19">
      <c r="N595" s="280">
        <v>6210</v>
      </c>
      <c r="O595" s="301" t="s">
        <v>97744</v>
      </c>
      <c r="P595" s="280" t="s">
        <v>98311</v>
      </c>
      <c r="Q595" s="280" t="s">
        <v>0</v>
      </c>
      <c r="R595" s="280" t="s">
        <v>0</v>
      </c>
      <c r="S595" s="280" t="s">
        <v>98305</v>
      </c>
    </row>
    <row r="596" spans="14:19">
      <c r="N596" s="280">
        <v>6230</v>
      </c>
      <c r="O596" s="301" t="s">
        <v>97744</v>
      </c>
      <c r="P596" s="280" t="s">
        <v>98312</v>
      </c>
      <c r="Q596" s="280" t="s">
        <v>0</v>
      </c>
      <c r="R596" s="280" t="s">
        <v>0</v>
      </c>
      <c r="S596" s="280" t="s">
        <v>98305</v>
      </c>
    </row>
    <row r="597" spans="14:19">
      <c r="N597" s="280">
        <v>6240</v>
      </c>
      <c r="O597" s="301" t="s">
        <v>97744</v>
      </c>
      <c r="P597" s="280" t="s">
        <v>98313</v>
      </c>
      <c r="Q597" s="280" t="s">
        <v>0</v>
      </c>
      <c r="R597" s="280" t="s">
        <v>0</v>
      </c>
      <c r="S597" s="280" t="s">
        <v>98305</v>
      </c>
    </row>
    <row r="598" spans="14:19">
      <c r="N598" s="280">
        <v>6250</v>
      </c>
      <c r="O598" s="301" t="s">
        <v>97744</v>
      </c>
      <c r="P598" s="280" t="s">
        <v>98314</v>
      </c>
      <c r="Q598" s="280" t="s">
        <v>0</v>
      </c>
      <c r="R598" s="280" t="s">
        <v>0</v>
      </c>
      <c r="S598" s="280" t="s">
        <v>98305</v>
      </c>
    </row>
    <row r="599" spans="14:19">
      <c r="N599" s="280">
        <v>6310</v>
      </c>
      <c r="O599" s="301" t="s">
        <v>97744</v>
      </c>
      <c r="P599" s="280" t="s">
        <v>98315</v>
      </c>
      <c r="Q599" s="280" t="s">
        <v>0</v>
      </c>
      <c r="R599" s="280" t="s">
        <v>0</v>
      </c>
      <c r="S599" s="280" t="s">
        <v>98305</v>
      </c>
    </row>
    <row r="600" spans="14:19">
      <c r="N600" s="280">
        <v>6380</v>
      </c>
      <c r="O600" s="301" t="s">
        <v>97744</v>
      </c>
      <c r="P600" s="280" t="s">
        <v>98316</v>
      </c>
      <c r="Q600" s="280" t="s">
        <v>0</v>
      </c>
      <c r="R600" s="280" t="s">
        <v>0</v>
      </c>
      <c r="S600" s="280" t="s">
        <v>98305</v>
      </c>
    </row>
    <row r="601" spans="14:19">
      <c r="N601" s="280">
        <v>6390</v>
      </c>
      <c r="O601" s="301" t="s">
        <v>97744</v>
      </c>
      <c r="P601" s="280" t="s">
        <v>98317</v>
      </c>
      <c r="Q601" s="280" t="s">
        <v>0</v>
      </c>
      <c r="R601" s="280" t="s">
        <v>0</v>
      </c>
      <c r="S601" s="280" t="s">
        <v>98305</v>
      </c>
    </row>
    <row r="602" spans="14:19">
      <c r="N602" s="280">
        <v>6411</v>
      </c>
      <c r="O602" s="301" t="s">
        <v>97744</v>
      </c>
      <c r="P602" s="280" t="s">
        <v>98318</v>
      </c>
      <c r="Q602" s="280" t="s">
        <v>1</v>
      </c>
      <c r="R602" s="280" t="s">
        <v>1</v>
      </c>
      <c r="S602" s="280" t="s">
        <v>98305</v>
      </c>
    </row>
    <row r="603" spans="14:19">
      <c r="N603" s="280">
        <v>6412</v>
      </c>
      <c r="O603" s="301" t="s">
        <v>97744</v>
      </c>
      <c r="P603" s="280" t="s">
        <v>98319</v>
      </c>
      <c r="Q603" s="280" t="s">
        <v>0</v>
      </c>
      <c r="R603" s="280" t="s">
        <v>0</v>
      </c>
      <c r="S603" s="280" t="s">
        <v>98305</v>
      </c>
    </row>
    <row r="604" spans="14:19">
      <c r="N604" s="280">
        <v>6413</v>
      </c>
      <c r="O604" s="301" t="s">
        <v>97744</v>
      </c>
      <c r="P604" s="280" t="s">
        <v>98320</v>
      </c>
      <c r="Q604" s="280" t="s">
        <v>0</v>
      </c>
      <c r="R604" s="280" t="s">
        <v>0</v>
      </c>
      <c r="S604" s="280" t="s">
        <v>98305</v>
      </c>
    </row>
    <row r="605" spans="14:19">
      <c r="N605" s="280">
        <v>6414</v>
      </c>
      <c r="O605" s="301" t="s">
        <v>97744</v>
      </c>
      <c r="P605" s="280" t="s">
        <v>98321</v>
      </c>
      <c r="Q605" s="280" t="s">
        <v>0</v>
      </c>
      <c r="R605" s="280" t="s">
        <v>0</v>
      </c>
      <c r="S605" s="280" t="s">
        <v>98305</v>
      </c>
    </row>
    <row r="606" spans="14:19">
      <c r="N606" s="280">
        <v>6415</v>
      </c>
      <c r="O606" s="301" t="s">
        <v>97744</v>
      </c>
      <c r="P606" s="280" t="s">
        <v>98322</v>
      </c>
      <c r="Q606" s="280" t="s">
        <v>0</v>
      </c>
      <c r="R606" s="280" t="s">
        <v>0</v>
      </c>
      <c r="S606" s="280" t="s">
        <v>98305</v>
      </c>
    </row>
    <row r="607" spans="14:19">
      <c r="N607" s="280">
        <v>6501</v>
      </c>
      <c r="O607" s="301" t="s">
        <v>97877</v>
      </c>
      <c r="P607" s="280" t="s">
        <v>98323</v>
      </c>
      <c r="Q607" s="280" t="s">
        <v>1</v>
      </c>
      <c r="R607" s="280" t="s">
        <v>1</v>
      </c>
      <c r="S607" s="280" t="s">
        <v>98025</v>
      </c>
    </row>
    <row r="608" spans="14:19">
      <c r="N608" s="280">
        <v>6502</v>
      </c>
      <c r="O608" s="301" t="s">
        <v>97877</v>
      </c>
      <c r="P608" s="280" t="s">
        <v>98324</v>
      </c>
      <c r="Q608" s="280" t="s">
        <v>0</v>
      </c>
      <c r="R608" s="280" t="s">
        <v>0</v>
      </c>
      <c r="S608" s="280" t="s">
        <v>98025</v>
      </c>
    </row>
    <row r="609" spans="14:19">
      <c r="N609" s="280">
        <v>6511</v>
      </c>
      <c r="O609" s="301" t="s">
        <v>97877</v>
      </c>
      <c r="P609" s="280" t="s">
        <v>98325</v>
      </c>
      <c r="Q609" s="280" t="s">
        <v>1</v>
      </c>
      <c r="R609" s="280" t="s">
        <v>1</v>
      </c>
      <c r="S609" s="280" t="s">
        <v>98025</v>
      </c>
    </row>
    <row r="610" spans="14:19">
      <c r="N610" s="280">
        <v>6512</v>
      </c>
      <c r="O610" s="301" t="s">
        <v>97877</v>
      </c>
      <c r="P610" s="280" t="s">
        <v>98326</v>
      </c>
      <c r="Q610" s="280" t="s">
        <v>0</v>
      </c>
      <c r="R610" s="280" t="s">
        <v>0</v>
      </c>
      <c r="S610" s="280" t="s">
        <v>98025</v>
      </c>
    </row>
    <row r="611" spans="14:19">
      <c r="N611" s="280">
        <v>6520</v>
      </c>
      <c r="O611" s="301" t="s">
        <v>97877</v>
      </c>
      <c r="P611" s="280" t="s">
        <v>98327</v>
      </c>
      <c r="Q611" s="280" t="s">
        <v>1</v>
      </c>
      <c r="R611" s="280" t="s">
        <v>1</v>
      </c>
      <c r="S611" s="280" t="s">
        <v>98025</v>
      </c>
    </row>
    <row r="612" spans="14:19">
      <c r="N612" s="280">
        <v>6531</v>
      </c>
      <c r="O612" s="301" t="s">
        <v>97877</v>
      </c>
      <c r="P612" s="280" t="s">
        <v>98328</v>
      </c>
      <c r="Q612" s="280" t="s">
        <v>1</v>
      </c>
      <c r="R612" s="280" t="s">
        <v>1</v>
      </c>
      <c r="S612" s="280" t="s">
        <v>98025</v>
      </c>
    </row>
    <row r="613" spans="14:19">
      <c r="N613" s="280">
        <v>6532</v>
      </c>
      <c r="O613" s="301" t="s">
        <v>97877</v>
      </c>
      <c r="P613" s="280" t="s">
        <v>98329</v>
      </c>
      <c r="Q613" s="280" t="s">
        <v>0</v>
      </c>
      <c r="R613" s="280" t="s">
        <v>0</v>
      </c>
      <c r="S613" s="280" t="s">
        <v>98025</v>
      </c>
    </row>
    <row r="614" spans="14:19">
      <c r="N614" s="280">
        <v>6541</v>
      </c>
      <c r="O614" s="301" t="s">
        <v>97877</v>
      </c>
      <c r="P614" s="280" t="s">
        <v>98330</v>
      </c>
      <c r="Q614" s="280" t="s">
        <v>1</v>
      </c>
      <c r="R614" s="280" t="s">
        <v>1</v>
      </c>
      <c r="S614" s="280" t="s">
        <v>98025</v>
      </c>
    </row>
    <row r="615" spans="14:19">
      <c r="N615" s="280">
        <v>6542</v>
      </c>
      <c r="O615" s="301" t="s">
        <v>97877</v>
      </c>
      <c r="P615" s="280" t="s">
        <v>98331</v>
      </c>
      <c r="Q615" s="280" t="s">
        <v>1</v>
      </c>
      <c r="R615" s="280" t="s">
        <v>1</v>
      </c>
      <c r="S615" s="280" t="s">
        <v>98025</v>
      </c>
    </row>
    <row r="616" spans="14:19">
      <c r="N616" s="280">
        <v>6550</v>
      </c>
      <c r="O616" s="301" t="s">
        <v>97877</v>
      </c>
      <c r="P616" s="280" t="s">
        <v>98332</v>
      </c>
      <c r="Q616" s="280" t="s">
        <v>3</v>
      </c>
      <c r="R616" s="280" t="s">
        <v>3</v>
      </c>
      <c r="S616" s="280" t="s">
        <v>98025</v>
      </c>
    </row>
    <row r="617" spans="14:19">
      <c r="N617" s="280">
        <v>6580</v>
      </c>
      <c r="O617" s="301" t="s">
        <v>97877</v>
      </c>
      <c r="P617" s="280" t="s">
        <v>98333</v>
      </c>
      <c r="Q617" s="280" t="s">
        <v>0</v>
      </c>
      <c r="R617" s="280" t="s">
        <v>0</v>
      </c>
      <c r="S617" s="280" t="s">
        <v>97749</v>
      </c>
    </row>
    <row r="618" spans="14:19">
      <c r="N618" s="280">
        <v>6610</v>
      </c>
      <c r="O618" s="301" t="s">
        <v>97877</v>
      </c>
      <c r="P618" s="280" t="s">
        <v>98334</v>
      </c>
      <c r="Q618" s="280" t="s">
        <v>0</v>
      </c>
      <c r="R618" s="280" t="s">
        <v>0</v>
      </c>
      <c r="S618" s="280" t="s">
        <v>98025</v>
      </c>
    </row>
    <row r="619" spans="14:19">
      <c r="N619" s="280">
        <v>6621</v>
      </c>
      <c r="O619" s="301" t="s">
        <v>97877</v>
      </c>
      <c r="P619" s="280" t="s">
        <v>98335</v>
      </c>
      <c r="Q619" s="280" t="s">
        <v>0</v>
      </c>
      <c r="R619" s="280" t="s">
        <v>0</v>
      </c>
      <c r="S619" s="280" t="s">
        <v>98025</v>
      </c>
    </row>
    <row r="620" spans="14:19">
      <c r="N620" s="280">
        <v>6622</v>
      </c>
      <c r="O620" s="301" t="s">
        <v>97877</v>
      </c>
      <c r="P620" s="280" t="s">
        <v>98336</v>
      </c>
      <c r="Q620" s="280" t="s">
        <v>1</v>
      </c>
      <c r="R620" s="280" t="s">
        <v>1</v>
      </c>
      <c r="S620" s="280" t="s">
        <v>98025</v>
      </c>
    </row>
    <row r="621" spans="14:19">
      <c r="N621" s="280">
        <v>6631</v>
      </c>
      <c r="O621" s="301" t="s">
        <v>97877</v>
      </c>
      <c r="P621" s="280" t="s">
        <v>98337</v>
      </c>
      <c r="Q621" s="280" t="s">
        <v>1</v>
      </c>
      <c r="R621" s="280" t="s">
        <v>1</v>
      </c>
      <c r="S621" s="280" t="s">
        <v>98025</v>
      </c>
    </row>
    <row r="622" spans="14:19">
      <c r="N622" s="280">
        <v>6632</v>
      </c>
      <c r="O622" s="301" t="s">
        <v>97877</v>
      </c>
      <c r="P622" s="280" t="s">
        <v>98338</v>
      </c>
      <c r="Q622" s="280" t="s">
        <v>1</v>
      </c>
      <c r="R622" s="280" t="s">
        <v>1</v>
      </c>
      <c r="S622" s="280" t="s">
        <v>98025</v>
      </c>
    </row>
    <row r="623" spans="14:19">
      <c r="N623" s="280">
        <v>6633</v>
      </c>
      <c r="O623" s="301" t="s">
        <v>97877</v>
      </c>
      <c r="P623" s="280" t="s">
        <v>98339</v>
      </c>
      <c r="Q623" s="280" t="s">
        <v>1</v>
      </c>
      <c r="R623" s="280" t="s">
        <v>1</v>
      </c>
      <c r="S623" s="280" t="s">
        <v>98025</v>
      </c>
    </row>
    <row r="624" spans="14:19">
      <c r="N624" s="280">
        <v>6641</v>
      </c>
      <c r="O624" s="301" t="s">
        <v>97877</v>
      </c>
      <c r="P624" s="280" t="s">
        <v>98340</v>
      </c>
      <c r="Q624" s="280" t="s">
        <v>0</v>
      </c>
      <c r="R624" s="280" t="s">
        <v>0</v>
      </c>
      <c r="S624" s="280" t="s">
        <v>98025</v>
      </c>
    </row>
    <row r="625" spans="14:19">
      <c r="N625" s="280">
        <v>6642</v>
      </c>
      <c r="O625" s="301" t="s">
        <v>97877</v>
      </c>
      <c r="P625" s="280" t="s">
        <v>98341</v>
      </c>
      <c r="Q625" s="280" t="s">
        <v>1</v>
      </c>
      <c r="R625" s="280" t="s">
        <v>1</v>
      </c>
      <c r="S625" s="280" t="s">
        <v>98025</v>
      </c>
    </row>
    <row r="626" spans="14:19">
      <c r="N626" s="280">
        <v>6650</v>
      </c>
      <c r="O626" s="301" t="s">
        <v>97877</v>
      </c>
      <c r="P626" s="280" t="s">
        <v>98342</v>
      </c>
      <c r="Q626" s="280" t="s">
        <v>0</v>
      </c>
      <c r="R626" s="280" t="s">
        <v>0</v>
      </c>
      <c r="S626" s="280" t="s">
        <v>98025</v>
      </c>
    </row>
    <row r="627" spans="14:19">
      <c r="N627" s="280">
        <v>6660</v>
      </c>
      <c r="O627" s="301" t="s">
        <v>97877</v>
      </c>
      <c r="P627" s="280" t="s">
        <v>98343</v>
      </c>
      <c r="Q627" s="280" t="s">
        <v>1</v>
      </c>
      <c r="R627" s="280" t="s">
        <v>1</v>
      </c>
      <c r="S627" s="280" t="s">
        <v>98025</v>
      </c>
    </row>
    <row r="628" spans="14:19">
      <c r="N628" s="280">
        <v>6670</v>
      </c>
      <c r="O628" s="301" t="s">
        <v>97877</v>
      </c>
      <c r="P628" s="280" t="s">
        <v>98344</v>
      </c>
      <c r="Q628" s="280" t="s">
        <v>0</v>
      </c>
      <c r="R628" s="280" t="s">
        <v>0</v>
      </c>
      <c r="S628" s="280" t="s">
        <v>98025</v>
      </c>
    </row>
    <row r="629" spans="14:19">
      <c r="N629" s="280">
        <v>7011</v>
      </c>
      <c r="O629" s="301" t="s">
        <v>98265</v>
      </c>
      <c r="P629" s="280" t="s">
        <v>98345</v>
      </c>
      <c r="Q629" s="280" t="s">
        <v>97778</v>
      </c>
      <c r="R629" s="280" t="s">
        <v>0</v>
      </c>
      <c r="S629" s="280" t="s">
        <v>98267</v>
      </c>
    </row>
    <row r="630" spans="14:19">
      <c r="N630" s="280">
        <v>7012</v>
      </c>
      <c r="O630" s="301" t="s">
        <v>98265</v>
      </c>
      <c r="P630" s="280" t="s">
        <v>98346</v>
      </c>
      <c r="Q630" s="280" t="s">
        <v>97778</v>
      </c>
      <c r="R630" s="280" t="s">
        <v>0</v>
      </c>
      <c r="S630" s="280" t="s">
        <v>98267</v>
      </c>
    </row>
    <row r="631" spans="14:19">
      <c r="N631" s="280">
        <v>7021</v>
      </c>
      <c r="O631" s="301" t="s">
        <v>98265</v>
      </c>
      <c r="P631" s="280" t="s">
        <v>98347</v>
      </c>
      <c r="Q631" s="280" t="s">
        <v>97778</v>
      </c>
      <c r="R631" s="280" t="s">
        <v>2</v>
      </c>
      <c r="S631" s="280" t="s">
        <v>98267</v>
      </c>
    </row>
    <row r="632" spans="14:19">
      <c r="N632" s="280">
        <v>7022</v>
      </c>
      <c r="O632" s="301" t="s">
        <v>98265</v>
      </c>
      <c r="P632" s="280" t="s">
        <v>98348</v>
      </c>
      <c r="Q632" s="280" t="s">
        <v>97778</v>
      </c>
      <c r="R632" s="280" t="s">
        <v>2</v>
      </c>
      <c r="S632" s="280" t="s">
        <v>98267</v>
      </c>
    </row>
    <row r="633" spans="14:19">
      <c r="N633" s="280">
        <v>7031</v>
      </c>
      <c r="O633" s="301" t="s">
        <v>98265</v>
      </c>
      <c r="P633" s="280" t="s">
        <v>98349</v>
      </c>
      <c r="Q633" s="280" t="s">
        <v>3</v>
      </c>
      <c r="R633" s="280" t="s">
        <v>3</v>
      </c>
      <c r="S633" s="280" t="s">
        <v>98025</v>
      </c>
    </row>
    <row r="634" spans="14:19">
      <c r="N634" s="280">
        <v>7032</v>
      </c>
      <c r="O634" s="301" t="s">
        <v>98265</v>
      </c>
      <c r="P634" s="280" t="s">
        <v>98350</v>
      </c>
      <c r="Q634" s="280" t="s">
        <v>3</v>
      </c>
      <c r="R634" s="280" t="s">
        <v>3</v>
      </c>
      <c r="S634" s="280" t="s">
        <v>98267</v>
      </c>
    </row>
    <row r="635" spans="14:19">
      <c r="N635" s="280">
        <v>7041</v>
      </c>
      <c r="O635" s="301" t="s">
        <v>98265</v>
      </c>
      <c r="P635" s="280" t="s">
        <v>98351</v>
      </c>
      <c r="Q635" s="280" t="s">
        <v>2</v>
      </c>
      <c r="R635" s="280" t="s">
        <v>2</v>
      </c>
      <c r="S635" s="280" t="s">
        <v>98267</v>
      </c>
    </row>
    <row r="636" spans="14:19">
      <c r="N636" s="280">
        <v>7042</v>
      </c>
      <c r="O636" s="301" t="s">
        <v>98265</v>
      </c>
      <c r="P636" s="280" t="s">
        <v>98352</v>
      </c>
      <c r="Q636" s="280" t="s">
        <v>97778</v>
      </c>
      <c r="R636" s="280" t="s">
        <v>2</v>
      </c>
      <c r="S636" s="280" t="s">
        <v>98267</v>
      </c>
    </row>
    <row r="637" spans="14:19">
      <c r="N637" s="280">
        <v>7043</v>
      </c>
      <c r="O637" s="301" t="s">
        <v>98265</v>
      </c>
      <c r="P637" s="280" t="s">
        <v>98353</v>
      </c>
      <c r="Q637" s="280" t="s">
        <v>1</v>
      </c>
      <c r="R637" s="280" t="s">
        <v>1</v>
      </c>
      <c r="S637" s="280" t="s">
        <v>98267</v>
      </c>
    </row>
    <row r="638" spans="14:19">
      <c r="N638" s="280">
        <v>7044</v>
      </c>
      <c r="O638" s="301" t="s">
        <v>98265</v>
      </c>
      <c r="P638" s="280" t="s">
        <v>98354</v>
      </c>
      <c r="Q638" s="280" t="s">
        <v>2</v>
      </c>
      <c r="R638" s="280" t="s">
        <v>2</v>
      </c>
      <c r="S638" s="280" t="s">
        <v>98267</v>
      </c>
    </row>
    <row r="639" spans="14:19">
      <c r="N639" s="280">
        <v>7051</v>
      </c>
      <c r="O639" s="301" t="s">
        <v>98265</v>
      </c>
      <c r="P639" s="280" t="s">
        <v>98355</v>
      </c>
      <c r="Q639" s="280" t="s">
        <v>2</v>
      </c>
      <c r="R639" s="280" t="s">
        <v>2</v>
      </c>
      <c r="S639" s="280" t="s">
        <v>98267</v>
      </c>
    </row>
    <row r="640" spans="14:19">
      <c r="N640" s="280">
        <v>7052</v>
      </c>
      <c r="O640" s="301" t="s">
        <v>98265</v>
      </c>
      <c r="P640" s="280" t="s">
        <v>98356</v>
      </c>
      <c r="Q640" s="280" t="s">
        <v>2</v>
      </c>
      <c r="R640" s="280" t="s">
        <v>2</v>
      </c>
      <c r="S640" s="280" t="s">
        <v>98267</v>
      </c>
    </row>
    <row r="641" spans="14:19">
      <c r="N641" s="280">
        <v>7053</v>
      </c>
      <c r="O641" s="301" t="s">
        <v>98265</v>
      </c>
      <c r="P641" s="280" t="s">
        <v>98357</v>
      </c>
      <c r="Q641" s="280" t="s">
        <v>97778</v>
      </c>
      <c r="R641" s="280" t="s">
        <v>2</v>
      </c>
      <c r="S641" s="280" t="s">
        <v>98267</v>
      </c>
    </row>
    <row r="642" spans="14:19">
      <c r="N642" s="280">
        <v>7054</v>
      </c>
      <c r="O642" s="301" t="s">
        <v>98265</v>
      </c>
      <c r="P642" s="280" t="s">
        <v>98358</v>
      </c>
      <c r="Q642" s="280" t="s">
        <v>1</v>
      </c>
      <c r="R642" s="280" t="s">
        <v>1</v>
      </c>
      <c r="S642" s="280" t="s">
        <v>98267</v>
      </c>
    </row>
    <row r="643" spans="14:19">
      <c r="N643" s="280">
        <v>7061</v>
      </c>
      <c r="O643" s="301" t="s">
        <v>98265</v>
      </c>
      <c r="P643" s="280" t="s">
        <v>98359</v>
      </c>
      <c r="Q643" s="280" t="s">
        <v>3</v>
      </c>
      <c r="R643" s="280" t="s">
        <v>3</v>
      </c>
      <c r="S643" s="280" t="s">
        <v>98267</v>
      </c>
    </row>
    <row r="644" spans="14:19">
      <c r="N644" s="280">
        <v>7062</v>
      </c>
      <c r="O644" s="301" t="s">
        <v>98265</v>
      </c>
      <c r="P644" s="280" t="s">
        <v>98360</v>
      </c>
      <c r="Q644" s="280" t="s">
        <v>3</v>
      </c>
      <c r="R644" s="280" t="s">
        <v>3</v>
      </c>
      <c r="S644" s="280" t="s">
        <v>98267</v>
      </c>
    </row>
    <row r="645" spans="14:19">
      <c r="N645" s="280">
        <v>7063</v>
      </c>
      <c r="O645" s="301" t="s">
        <v>98265</v>
      </c>
      <c r="P645" s="280" t="s">
        <v>98361</v>
      </c>
      <c r="Q645" s="280" t="s">
        <v>3</v>
      </c>
      <c r="R645" s="280" t="s">
        <v>3</v>
      </c>
      <c r="S645" s="280" t="s">
        <v>98267</v>
      </c>
    </row>
    <row r="646" spans="14:19">
      <c r="N646" s="280">
        <v>7210</v>
      </c>
      <c r="O646" s="301" t="s">
        <v>97744</v>
      </c>
      <c r="P646" s="280" t="s">
        <v>98362</v>
      </c>
      <c r="Q646" s="280" t="s">
        <v>2</v>
      </c>
      <c r="R646" s="280" t="s">
        <v>2</v>
      </c>
      <c r="S646" s="280" t="s">
        <v>97749</v>
      </c>
    </row>
    <row r="647" spans="14:19">
      <c r="N647" s="280">
        <v>7220</v>
      </c>
      <c r="O647" s="301" t="s">
        <v>97744</v>
      </c>
      <c r="P647" s="280" t="s">
        <v>98363</v>
      </c>
      <c r="Q647" s="280" t="s">
        <v>1</v>
      </c>
      <c r="R647" s="280" t="s">
        <v>1</v>
      </c>
      <c r="S647" s="280" t="s">
        <v>97749</v>
      </c>
    </row>
    <row r="648" spans="14:19">
      <c r="N648" s="280">
        <v>7221</v>
      </c>
      <c r="O648" s="301" t="s">
        <v>97744</v>
      </c>
      <c r="P648" s="280" t="s">
        <v>98364</v>
      </c>
      <c r="Q648" s="280" t="s">
        <v>1</v>
      </c>
      <c r="R648" s="280" t="s">
        <v>1</v>
      </c>
      <c r="S648" s="280" t="s">
        <v>97749</v>
      </c>
    </row>
    <row r="649" spans="14:19">
      <c r="N649" s="280">
        <v>7222</v>
      </c>
      <c r="O649" s="301" t="s">
        <v>97744</v>
      </c>
      <c r="P649" s="280" t="s">
        <v>98365</v>
      </c>
      <c r="Q649" s="280" t="s">
        <v>1</v>
      </c>
      <c r="R649" s="280" t="s">
        <v>1</v>
      </c>
      <c r="S649" s="280" t="s">
        <v>97749</v>
      </c>
    </row>
    <row r="650" spans="14:19">
      <c r="N650" s="280">
        <v>7261</v>
      </c>
      <c r="O650" s="301" t="s">
        <v>97744</v>
      </c>
      <c r="P650" s="280" t="s">
        <v>98366</v>
      </c>
      <c r="Q650" s="280" t="s">
        <v>1</v>
      </c>
      <c r="R650" s="280" t="s">
        <v>1</v>
      </c>
      <c r="S650" s="280" t="s">
        <v>97749</v>
      </c>
    </row>
    <row r="651" spans="14:19">
      <c r="N651" s="280">
        <v>7262</v>
      </c>
      <c r="O651" s="301" t="s">
        <v>97744</v>
      </c>
      <c r="P651" s="280" t="s">
        <v>98367</v>
      </c>
      <c r="Q651" s="280" t="s">
        <v>1</v>
      </c>
      <c r="R651" s="280" t="s">
        <v>1</v>
      </c>
      <c r="S651" s="280" t="s">
        <v>97749</v>
      </c>
    </row>
    <row r="652" spans="14:19">
      <c r="N652" s="280">
        <v>7263</v>
      </c>
      <c r="O652" s="301" t="s">
        <v>97744</v>
      </c>
      <c r="P652" s="280" t="s">
        <v>98368</v>
      </c>
      <c r="Q652" s="280" t="s">
        <v>1</v>
      </c>
      <c r="R652" s="280" t="s">
        <v>1</v>
      </c>
      <c r="S652" s="280" t="s">
        <v>97749</v>
      </c>
    </row>
    <row r="653" spans="14:19">
      <c r="N653" s="280">
        <v>7291</v>
      </c>
      <c r="O653" s="301" t="s">
        <v>97744</v>
      </c>
      <c r="P653" s="280" t="s">
        <v>98369</v>
      </c>
      <c r="Q653" s="280" t="s">
        <v>1</v>
      </c>
      <c r="R653" s="280" t="s">
        <v>1</v>
      </c>
      <c r="S653" s="280" t="s">
        <v>97749</v>
      </c>
    </row>
    <row r="654" spans="14:19">
      <c r="N654" s="280">
        <v>7292</v>
      </c>
      <c r="O654" s="301" t="s">
        <v>97744</v>
      </c>
      <c r="P654" s="280" t="s">
        <v>98370</v>
      </c>
      <c r="Q654" s="280" t="s">
        <v>2</v>
      </c>
      <c r="R654" s="280" t="s">
        <v>2</v>
      </c>
      <c r="S654" s="280" t="s">
        <v>97749</v>
      </c>
    </row>
    <row r="655" spans="14:19">
      <c r="N655" s="280">
        <v>7293</v>
      </c>
      <c r="O655" s="301" t="s">
        <v>97744</v>
      </c>
      <c r="P655" s="280" t="s">
        <v>98371</v>
      </c>
      <c r="Q655" s="280" t="s">
        <v>2</v>
      </c>
      <c r="R655" s="280" t="s">
        <v>2</v>
      </c>
      <c r="S655" s="280" t="s">
        <v>97749</v>
      </c>
    </row>
    <row r="656" spans="14:19">
      <c r="N656" s="280">
        <v>7294</v>
      </c>
      <c r="O656" s="301" t="s">
        <v>97744</v>
      </c>
      <c r="P656" s="280" t="s">
        <v>98372</v>
      </c>
      <c r="Q656" s="280" t="s">
        <v>1</v>
      </c>
      <c r="R656" s="280" t="s">
        <v>1</v>
      </c>
      <c r="S656" s="280" t="s">
        <v>97749</v>
      </c>
    </row>
    <row r="657" spans="14:19">
      <c r="N657" s="280">
        <v>7295</v>
      </c>
      <c r="O657" s="301" t="s">
        <v>97744</v>
      </c>
      <c r="P657" s="280" t="s">
        <v>98373</v>
      </c>
      <c r="Q657" s="280" t="s">
        <v>2</v>
      </c>
      <c r="R657" s="280" t="s">
        <v>2</v>
      </c>
      <c r="S657" s="280" t="s">
        <v>97749</v>
      </c>
    </row>
    <row r="658" spans="14:19">
      <c r="N658" s="280">
        <v>7296</v>
      </c>
      <c r="O658" s="301" t="s">
        <v>97744</v>
      </c>
      <c r="P658" s="280" t="s">
        <v>98374</v>
      </c>
      <c r="Q658" s="280" t="s">
        <v>1</v>
      </c>
      <c r="R658" s="280" t="s">
        <v>1</v>
      </c>
      <c r="S658" s="280" t="s">
        <v>97749</v>
      </c>
    </row>
    <row r="659" spans="14:19">
      <c r="N659" s="280">
        <v>7297</v>
      </c>
      <c r="O659" s="301" t="s">
        <v>97744</v>
      </c>
      <c r="P659" s="280" t="s">
        <v>98375</v>
      </c>
      <c r="Q659" s="280" t="s">
        <v>97778</v>
      </c>
      <c r="R659" s="280" t="s">
        <v>1</v>
      </c>
      <c r="S659" s="280" t="s">
        <v>97749</v>
      </c>
    </row>
    <row r="660" spans="14:19">
      <c r="N660" s="280">
        <v>7297</v>
      </c>
      <c r="O660" s="301" t="s">
        <v>97744</v>
      </c>
      <c r="P660" s="280" t="s">
        <v>98376</v>
      </c>
      <c r="Q660" s="280" t="s">
        <v>97778</v>
      </c>
      <c r="R660" s="280" t="s">
        <v>1</v>
      </c>
      <c r="S660" s="280" t="s">
        <v>97749</v>
      </c>
    </row>
    <row r="661" spans="14:19">
      <c r="N661" s="280">
        <v>7298</v>
      </c>
      <c r="O661" s="301" t="s">
        <v>97744</v>
      </c>
      <c r="P661" s="280" t="s">
        <v>98377</v>
      </c>
      <c r="Q661" s="280" t="s">
        <v>1</v>
      </c>
      <c r="R661" s="280" t="s">
        <v>1</v>
      </c>
      <c r="S661" s="280" t="s">
        <v>97749</v>
      </c>
    </row>
    <row r="662" spans="14:19">
      <c r="N662" s="280">
        <v>7298</v>
      </c>
      <c r="O662" s="301" t="s">
        <v>97744</v>
      </c>
      <c r="P662" s="280" t="s">
        <v>98378</v>
      </c>
      <c r="Q662" s="280" t="s">
        <v>1</v>
      </c>
      <c r="R662" s="280" t="s">
        <v>1</v>
      </c>
      <c r="S662" s="280" t="s">
        <v>97749</v>
      </c>
    </row>
    <row r="663" spans="14:19">
      <c r="N663" s="280">
        <v>7299</v>
      </c>
      <c r="O663" s="301" t="s">
        <v>97744</v>
      </c>
      <c r="P663" s="280" t="s">
        <v>98379</v>
      </c>
      <c r="Q663" s="280" t="s">
        <v>0</v>
      </c>
      <c r="R663" s="280" t="s">
        <v>0</v>
      </c>
      <c r="S663" s="280" t="s">
        <v>97749</v>
      </c>
    </row>
    <row r="664" spans="14:19">
      <c r="N664" s="280">
        <v>7301</v>
      </c>
      <c r="O664" s="301" t="s">
        <v>97744</v>
      </c>
      <c r="P664" s="280" t="s">
        <v>98380</v>
      </c>
      <c r="Q664" s="280" t="s">
        <v>2</v>
      </c>
      <c r="R664" s="280" t="s">
        <v>2</v>
      </c>
      <c r="S664" s="280" t="s">
        <v>97749</v>
      </c>
    </row>
    <row r="665" spans="14:19">
      <c r="N665" s="280">
        <v>7311</v>
      </c>
      <c r="O665" s="301" t="s">
        <v>97744</v>
      </c>
      <c r="P665" s="280" t="s">
        <v>98381</v>
      </c>
      <c r="Q665" s="280" t="s">
        <v>0</v>
      </c>
      <c r="R665" s="280" t="s">
        <v>0</v>
      </c>
      <c r="S665" s="280" t="s">
        <v>97749</v>
      </c>
    </row>
    <row r="666" spans="14:19">
      <c r="N666" s="280">
        <v>7312</v>
      </c>
      <c r="O666" s="301" t="s">
        <v>97744</v>
      </c>
      <c r="P666" s="280" t="s">
        <v>98382</v>
      </c>
      <c r="Q666" s="280" t="s">
        <v>0</v>
      </c>
      <c r="R666" s="280" t="s">
        <v>0</v>
      </c>
      <c r="S666" s="280" t="s">
        <v>97749</v>
      </c>
    </row>
    <row r="667" spans="14:19">
      <c r="N667" s="280">
        <v>7313</v>
      </c>
      <c r="O667" s="301" t="s">
        <v>97744</v>
      </c>
      <c r="P667" s="280" t="s">
        <v>98383</v>
      </c>
      <c r="Q667" s="280" t="s">
        <v>0</v>
      </c>
      <c r="R667" s="280" t="s">
        <v>0</v>
      </c>
      <c r="S667" s="280" t="s">
        <v>97749</v>
      </c>
    </row>
    <row r="668" spans="14:19">
      <c r="N668" s="280">
        <v>7320</v>
      </c>
      <c r="O668" s="301" t="s">
        <v>97744</v>
      </c>
      <c r="P668" s="280" t="s">
        <v>98384</v>
      </c>
      <c r="Q668" s="280" t="s">
        <v>1</v>
      </c>
      <c r="R668" s="280" t="s">
        <v>1</v>
      </c>
      <c r="S668" s="280" t="s">
        <v>97749</v>
      </c>
    </row>
    <row r="669" spans="14:19">
      <c r="N669" s="280">
        <v>7321</v>
      </c>
      <c r="O669" s="301" t="s">
        <v>97744</v>
      </c>
      <c r="P669" s="280" t="s">
        <v>98385</v>
      </c>
      <c r="Q669" s="280" t="s">
        <v>1</v>
      </c>
      <c r="R669" s="280" t="s">
        <v>1</v>
      </c>
      <c r="S669" s="280" t="s">
        <v>97749</v>
      </c>
    </row>
    <row r="670" spans="14:19">
      <c r="N670" s="280">
        <v>7391</v>
      </c>
      <c r="O670" s="301" t="s">
        <v>97744</v>
      </c>
      <c r="P670" s="280" t="s">
        <v>98386</v>
      </c>
      <c r="Q670" s="280" t="s">
        <v>2</v>
      </c>
      <c r="R670" s="280" t="s">
        <v>2</v>
      </c>
      <c r="S670" s="280" t="s">
        <v>97749</v>
      </c>
    </row>
    <row r="671" spans="14:19">
      <c r="N671" s="280">
        <v>7392</v>
      </c>
      <c r="O671" s="301" t="s">
        <v>97744</v>
      </c>
      <c r="P671" s="280" t="s">
        <v>98387</v>
      </c>
      <c r="Q671" s="280" t="s">
        <v>1</v>
      </c>
      <c r="R671" s="280" t="s">
        <v>1</v>
      </c>
      <c r="S671" s="280" t="s">
        <v>97749</v>
      </c>
    </row>
    <row r="672" spans="14:19">
      <c r="N672" s="280">
        <v>7393</v>
      </c>
      <c r="O672" s="301" t="s">
        <v>97744</v>
      </c>
      <c r="P672" s="280" t="s">
        <v>98388</v>
      </c>
      <c r="Q672" s="280" t="s">
        <v>0</v>
      </c>
      <c r="R672" s="280" t="s">
        <v>0</v>
      </c>
      <c r="S672" s="280" t="s">
        <v>97749</v>
      </c>
    </row>
    <row r="673" spans="14:19">
      <c r="N673" s="280">
        <v>7394</v>
      </c>
      <c r="O673" s="301" t="s">
        <v>97744</v>
      </c>
      <c r="P673" s="280" t="s">
        <v>98389</v>
      </c>
      <c r="Q673" s="280" t="s">
        <v>2</v>
      </c>
      <c r="R673" s="280" t="s">
        <v>2</v>
      </c>
      <c r="S673" s="280" t="s">
        <v>97749</v>
      </c>
    </row>
    <row r="674" spans="14:19">
      <c r="N674" s="280">
        <v>7395</v>
      </c>
      <c r="O674" s="301" t="s">
        <v>97744</v>
      </c>
      <c r="P674" s="280" t="s">
        <v>98390</v>
      </c>
      <c r="Q674" s="280" t="s">
        <v>2</v>
      </c>
      <c r="R674" s="280" t="s">
        <v>2</v>
      </c>
      <c r="S674" s="280" t="s">
        <v>97749</v>
      </c>
    </row>
    <row r="675" spans="14:19">
      <c r="N675" s="280">
        <v>7396</v>
      </c>
      <c r="O675" s="301" t="s">
        <v>97744</v>
      </c>
      <c r="P675" s="280" t="s">
        <v>98391</v>
      </c>
      <c r="Q675" s="280" t="s">
        <v>0</v>
      </c>
      <c r="R675" s="280" t="s">
        <v>0</v>
      </c>
      <c r="S675" s="280" t="s">
        <v>97871</v>
      </c>
    </row>
    <row r="676" spans="14:19">
      <c r="N676" s="280">
        <v>7400</v>
      </c>
      <c r="O676" s="301" t="s">
        <v>97744</v>
      </c>
      <c r="P676" s="280" t="s">
        <v>98392</v>
      </c>
      <c r="Q676" s="280" t="s">
        <v>1</v>
      </c>
      <c r="R676" s="280" t="s">
        <v>1</v>
      </c>
      <c r="S676" s="280" t="s">
        <v>97749</v>
      </c>
    </row>
    <row r="677" spans="14:19">
      <c r="N677" s="280">
        <v>7401</v>
      </c>
      <c r="O677" s="301" t="s">
        <v>97744</v>
      </c>
      <c r="P677" s="280" t="s">
        <v>98393</v>
      </c>
      <c r="Q677" s="280" t="s">
        <v>97778</v>
      </c>
      <c r="R677" s="280" t="s">
        <v>1</v>
      </c>
      <c r="S677" s="280" t="s">
        <v>97749</v>
      </c>
    </row>
    <row r="678" spans="14:19">
      <c r="N678" s="280">
        <v>7402</v>
      </c>
      <c r="O678" s="301" t="s">
        <v>97744</v>
      </c>
      <c r="P678" s="280" t="s">
        <v>98394</v>
      </c>
      <c r="Q678" s="280" t="s">
        <v>1</v>
      </c>
      <c r="R678" s="280" t="s">
        <v>1</v>
      </c>
      <c r="S678" s="280" t="s">
        <v>98267</v>
      </c>
    </row>
    <row r="679" spans="14:19">
      <c r="N679" s="280">
        <v>7403</v>
      </c>
      <c r="O679" s="301" t="s">
        <v>97744</v>
      </c>
      <c r="P679" s="280" t="s">
        <v>98395</v>
      </c>
      <c r="Q679" s="280" t="s">
        <v>0</v>
      </c>
      <c r="R679" s="280" t="s">
        <v>0</v>
      </c>
      <c r="S679" s="280" t="s">
        <v>98396</v>
      </c>
    </row>
    <row r="680" spans="14:19">
      <c r="N680" s="280">
        <v>7404</v>
      </c>
      <c r="O680" s="301" t="s">
        <v>97744</v>
      </c>
      <c r="P680" s="280" t="s">
        <v>98397</v>
      </c>
      <c r="Q680" s="280" t="s">
        <v>2</v>
      </c>
      <c r="R680" s="280" t="s">
        <v>2</v>
      </c>
      <c r="S680" s="280" t="s">
        <v>97749</v>
      </c>
    </row>
    <row r="681" spans="14:19">
      <c r="N681" s="280">
        <v>7405</v>
      </c>
      <c r="O681" s="301" t="s">
        <v>97744</v>
      </c>
      <c r="P681" s="280" t="s">
        <v>98398</v>
      </c>
      <c r="Q681" s="280" t="s">
        <v>0</v>
      </c>
      <c r="R681" s="280" t="s">
        <v>0</v>
      </c>
      <c r="S681" s="280" t="s">
        <v>97749</v>
      </c>
    </row>
    <row r="682" spans="14:19">
      <c r="N682" s="280">
        <v>7406</v>
      </c>
      <c r="O682" s="301" t="s">
        <v>97744</v>
      </c>
      <c r="P682" s="280" t="s">
        <v>98399</v>
      </c>
      <c r="Q682" s="280" t="s">
        <v>1</v>
      </c>
      <c r="R682" s="280" t="s">
        <v>1</v>
      </c>
      <c r="S682" s="280" t="s">
        <v>97749</v>
      </c>
    </row>
    <row r="683" spans="14:19">
      <c r="N683" s="280">
        <v>7407</v>
      </c>
      <c r="O683" s="301" t="s">
        <v>97744</v>
      </c>
      <c r="P683" s="280" t="s">
        <v>98400</v>
      </c>
      <c r="Q683" s="280" t="s">
        <v>0</v>
      </c>
      <c r="R683" s="280" t="s">
        <v>0</v>
      </c>
      <c r="S683" s="280" t="s">
        <v>97749</v>
      </c>
    </row>
    <row r="684" spans="14:19">
      <c r="N684" s="280">
        <v>7408</v>
      </c>
      <c r="O684" s="301" t="s">
        <v>97744</v>
      </c>
      <c r="P684" s="280" t="s">
        <v>98401</v>
      </c>
      <c r="Q684" s="280" t="s">
        <v>0</v>
      </c>
      <c r="R684" s="280" t="s">
        <v>0</v>
      </c>
      <c r="S684" s="280" t="s">
        <v>97749</v>
      </c>
    </row>
    <row r="685" spans="14:19">
      <c r="N685" s="280">
        <v>7409</v>
      </c>
      <c r="O685" s="301" t="s">
        <v>97744</v>
      </c>
      <c r="P685" s="280" t="s">
        <v>98402</v>
      </c>
      <c r="Q685" s="280" t="s">
        <v>1</v>
      </c>
      <c r="R685" s="280" t="s">
        <v>1</v>
      </c>
      <c r="S685" s="280" t="s">
        <v>97749</v>
      </c>
    </row>
    <row r="686" spans="14:19">
      <c r="N686" s="280">
        <v>7410</v>
      </c>
      <c r="O686" s="301" t="e">
        <v>#N/A</v>
      </c>
      <c r="P686" s="280" t="s">
        <v>98403</v>
      </c>
      <c r="Q686" s="280" t="s">
        <v>1</v>
      </c>
      <c r="R686" s="280" t="e">
        <v>#N/A</v>
      </c>
      <c r="S686" s="280" t="s">
        <v>97749</v>
      </c>
    </row>
    <row r="687" spans="14:19">
      <c r="N687" s="280">
        <v>7411</v>
      </c>
      <c r="O687" s="301" t="s">
        <v>97783</v>
      </c>
      <c r="P687" s="280" t="s">
        <v>98404</v>
      </c>
      <c r="Q687" s="280" t="s">
        <v>97778</v>
      </c>
      <c r="R687" s="280" t="s">
        <v>97727</v>
      </c>
      <c r="S687" s="280" t="s">
        <v>97871</v>
      </c>
    </row>
    <row r="688" spans="14:19">
      <c r="N688" s="280">
        <v>7412</v>
      </c>
      <c r="O688" s="301" t="s">
        <v>97783</v>
      </c>
      <c r="P688" s="280" t="s">
        <v>98405</v>
      </c>
      <c r="Q688" s="280" t="s">
        <v>97778</v>
      </c>
      <c r="R688" s="280" t="s">
        <v>97727</v>
      </c>
      <c r="S688" s="280" t="s">
        <v>97871</v>
      </c>
    </row>
    <row r="689" spans="14:19">
      <c r="N689" s="280">
        <v>7413</v>
      </c>
      <c r="O689" s="301" t="s">
        <v>97783</v>
      </c>
      <c r="P689" s="280" t="s">
        <v>98406</v>
      </c>
      <c r="Q689" s="280" t="s">
        <v>3</v>
      </c>
      <c r="R689" s="280" t="s">
        <v>3</v>
      </c>
      <c r="S689" s="280" t="s">
        <v>97871</v>
      </c>
    </row>
    <row r="690" spans="14:19">
      <c r="N690" s="280">
        <v>7414</v>
      </c>
      <c r="O690" s="301" t="s">
        <v>97783</v>
      </c>
      <c r="P690" s="280" t="s">
        <v>98407</v>
      </c>
      <c r="Q690" s="280" t="s">
        <v>97778</v>
      </c>
      <c r="R690" s="280" t="s">
        <v>2</v>
      </c>
      <c r="S690" s="280" t="s">
        <v>97871</v>
      </c>
    </row>
    <row r="691" spans="14:19">
      <c r="N691" s="280">
        <v>7415</v>
      </c>
      <c r="O691" s="301" t="s">
        <v>97783</v>
      </c>
      <c r="P691" s="280" t="s">
        <v>98408</v>
      </c>
      <c r="Q691" s="280" t="s">
        <v>3</v>
      </c>
      <c r="R691" s="280" t="s">
        <v>3</v>
      </c>
      <c r="S691" s="280" t="s">
        <v>97871</v>
      </c>
    </row>
    <row r="692" spans="14:19">
      <c r="N692" s="280">
        <v>7416</v>
      </c>
      <c r="O692" s="301" t="s">
        <v>97783</v>
      </c>
      <c r="P692" s="280" t="s">
        <v>98409</v>
      </c>
      <c r="Q692" s="280" t="s">
        <v>2</v>
      </c>
      <c r="R692" s="280" t="s">
        <v>2</v>
      </c>
      <c r="S692" s="280" t="s">
        <v>98204</v>
      </c>
    </row>
    <row r="693" spans="14:19">
      <c r="N693" s="280">
        <v>7416</v>
      </c>
      <c r="O693" s="301" t="s">
        <v>97783</v>
      </c>
      <c r="P693" s="280" t="s">
        <v>98410</v>
      </c>
      <c r="Q693" s="280" t="s">
        <v>2</v>
      </c>
      <c r="R693" s="280" t="s">
        <v>2</v>
      </c>
      <c r="S693" s="280" t="s">
        <v>98204</v>
      </c>
    </row>
    <row r="694" spans="14:19">
      <c r="N694" s="280">
        <v>7417</v>
      </c>
      <c r="O694" s="301" t="s">
        <v>97783</v>
      </c>
      <c r="P694" s="280" t="s">
        <v>98411</v>
      </c>
      <c r="Q694" s="280" t="s">
        <v>2</v>
      </c>
      <c r="R694" s="280" t="s">
        <v>2</v>
      </c>
      <c r="S694" s="280" t="s">
        <v>98051</v>
      </c>
    </row>
    <row r="695" spans="14:19">
      <c r="N695" s="280">
        <v>7418</v>
      </c>
      <c r="O695" s="301" t="s">
        <v>97744</v>
      </c>
      <c r="P695" s="280" t="s">
        <v>98412</v>
      </c>
      <c r="Q695" s="280" t="s">
        <v>1</v>
      </c>
      <c r="R695" s="280" t="s">
        <v>1</v>
      </c>
      <c r="S695" s="280" t="s">
        <v>98204</v>
      </c>
    </row>
    <row r="696" spans="14:19">
      <c r="N696" s="280">
        <v>7541</v>
      </c>
      <c r="O696" s="301" t="s">
        <v>98202</v>
      </c>
      <c r="P696" s="280" t="s">
        <v>98413</v>
      </c>
      <c r="Q696" s="280" t="s">
        <v>3</v>
      </c>
      <c r="R696" s="280" t="s">
        <v>3</v>
      </c>
      <c r="S696" s="280" t="s">
        <v>98209</v>
      </c>
    </row>
    <row r="697" spans="14:19">
      <c r="N697" s="280">
        <v>7542</v>
      </c>
      <c r="O697" s="301" t="s">
        <v>98202</v>
      </c>
      <c r="P697" s="280" t="s">
        <v>98414</v>
      </c>
      <c r="Q697" s="280" t="s">
        <v>2</v>
      </c>
      <c r="R697" s="280" t="s">
        <v>2</v>
      </c>
      <c r="S697" s="280" t="s">
        <v>98209</v>
      </c>
    </row>
    <row r="698" spans="14:19">
      <c r="N698" s="280">
        <v>7543</v>
      </c>
      <c r="O698" s="301" t="s">
        <v>98202</v>
      </c>
      <c r="P698" s="280" t="s">
        <v>98415</v>
      </c>
      <c r="Q698" s="280" t="s">
        <v>2</v>
      </c>
      <c r="R698" s="280" t="s">
        <v>2</v>
      </c>
      <c r="S698" s="280" t="s">
        <v>98209</v>
      </c>
    </row>
    <row r="699" spans="14:19">
      <c r="N699" s="280">
        <v>7544</v>
      </c>
      <c r="O699" s="301" t="s">
        <v>98202</v>
      </c>
      <c r="P699" s="280" t="s">
        <v>98416</v>
      </c>
      <c r="Q699" s="280" t="s">
        <v>2</v>
      </c>
      <c r="R699" s="280" t="s">
        <v>2</v>
      </c>
      <c r="S699" s="280" t="s">
        <v>98209</v>
      </c>
    </row>
    <row r="700" spans="14:19">
      <c r="N700" s="280">
        <v>7691</v>
      </c>
      <c r="O700" s="301" t="s">
        <v>97744</v>
      </c>
      <c r="P700" s="280" t="s">
        <v>98417</v>
      </c>
      <c r="Q700" s="280" t="s">
        <v>2</v>
      </c>
      <c r="R700" s="280" t="s">
        <v>2</v>
      </c>
      <c r="S700" s="280" t="s">
        <v>97749</v>
      </c>
    </row>
    <row r="701" spans="14:19">
      <c r="N701" s="280">
        <v>7692</v>
      </c>
      <c r="O701" s="301" t="s">
        <v>97744</v>
      </c>
      <c r="P701" s="280" t="s">
        <v>98418</v>
      </c>
      <c r="Q701" s="280" t="s">
        <v>2</v>
      </c>
      <c r="R701" s="280" t="s">
        <v>2</v>
      </c>
      <c r="S701" s="280" t="s">
        <v>97749</v>
      </c>
    </row>
    <row r="702" spans="14:19">
      <c r="N702" s="280">
        <v>7693</v>
      </c>
      <c r="O702" s="301" t="s">
        <v>97744</v>
      </c>
      <c r="P702" s="280" t="s">
        <v>98419</v>
      </c>
      <c r="Q702" s="280" t="s">
        <v>2</v>
      </c>
      <c r="R702" s="280" t="s">
        <v>2</v>
      </c>
      <c r="S702" s="280" t="s">
        <v>97749</v>
      </c>
    </row>
    <row r="703" spans="14:19">
      <c r="N703" s="280">
        <v>7694</v>
      </c>
      <c r="O703" s="301" t="s">
        <v>97744</v>
      </c>
      <c r="P703" s="280" t="s">
        <v>98420</v>
      </c>
      <c r="Q703" s="280" t="s">
        <v>3</v>
      </c>
      <c r="R703" s="280" t="s">
        <v>3</v>
      </c>
      <c r="S703" s="280" t="s">
        <v>97749</v>
      </c>
    </row>
    <row r="704" spans="14:19">
      <c r="N704" s="280">
        <v>7811</v>
      </c>
      <c r="O704" s="301" t="s">
        <v>98421</v>
      </c>
      <c r="P704" s="280" t="s">
        <v>98422</v>
      </c>
      <c r="Q704" s="280" t="s">
        <v>2</v>
      </c>
      <c r="R704" s="280" t="s">
        <v>2</v>
      </c>
      <c r="S704" s="280" t="s">
        <v>98423</v>
      </c>
    </row>
    <row r="705" spans="14:19">
      <c r="N705" s="280">
        <v>7812</v>
      </c>
      <c r="O705" s="301" t="s">
        <v>98421</v>
      </c>
      <c r="P705" s="280" t="s">
        <v>98424</v>
      </c>
      <c r="Q705" s="280" t="s">
        <v>2</v>
      </c>
      <c r="R705" s="280" t="s">
        <v>2</v>
      </c>
      <c r="S705" s="280" t="s">
        <v>98423</v>
      </c>
    </row>
    <row r="706" spans="14:19">
      <c r="N706" s="280">
        <v>7831</v>
      </c>
      <c r="O706" s="301" t="s">
        <v>98421</v>
      </c>
      <c r="P706" s="280" t="s">
        <v>98425</v>
      </c>
      <c r="Q706" s="280" t="s">
        <v>97778</v>
      </c>
      <c r="R706" s="280" t="s">
        <v>2</v>
      </c>
      <c r="S706" s="280" t="s">
        <v>98423</v>
      </c>
    </row>
    <row r="707" spans="14:19">
      <c r="N707" s="280">
        <v>7832</v>
      </c>
      <c r="O707" s="301" t="s">
        <v>98421</v>
      </c>
      <c r="P707" s="280" t="s">
        <v>98426</v>
      </c>
      <c r="Q707" s="280" t="s">
        <v>1</v>
      </c>
      <c r="R707" s="280" t="s">
        <v>1</v>
      </c>
      <c r="S707" s="280" t="s">
        <v>98423</v>
      </c>
    </row>
    <row r="708" spans="14:19">
      <c r="N708" s="280">
        <v>7840</v>
      </c>
      <c r="O708" s="301" t="s">
        <v>98421</v>
      </c>
      <c r="P708" s="280" t="s">
        <v>98427</v>
      </c>
      <c r="Q708" s="280" t="s">
        <v>2</v>
      </c>
      <c r="R708" s="280" t="s">
        <v>2</v>
      </c>
      <c r="S708" s="280" t="s">
        <v>98423</v>
      </c>
    </row>
    <row r="709" spans="14:19">
      <c r="N709" s="280">
        <v>7911</v>
      </c>
      <c r="O709" s="301" t="s">
        <v>98421</v>
      </c>
      <c r="P709" s="280" t="s">
        <v>98428</v>
      </c>
      <c r="Q709" s="280" t="s">
        <v>3</v>
      </c>
      <c r="R709" s="280" t="s">
        <v>3</v>
      </c>
      <c r="S709" s="280" t="s">
        <v>98423</v>
      </c>
    </row>
    <row r="710" spans="14:19">
      <c r="N710" s="280">
        <v>7912</v>
      </c>
      <c r="O710" s="301" t="s">
        <v>98421</v>
      </c>
      <c r="P710" s="280" t="s">
        <v>98429</v>
      </c>
      <c r="Q710" s="280" t="s">
        <v>2</v>
      </c>
      <c r="R710" s="280" t="s">
        <v>2</v>
      </c>
      <c r="S710" s="280" t="s">
        <v>98423</v>
      </c>
    </row>
    <row r="711" spans="14:19">
      <c r="N711" s="280">
        <v>7913</v>
      </c>
      <c r="O711" s="301" t="s">
        <v>98421</v>
      </c>
      <c r="P711" s="280" t="s">
        <v>98430</v>
      </c>
      <c r="Q711" s="280" t="s">
        <v>97727</v>
      </c>
      <c r="R711" s="280" t="s">
        <v>97727</v>
      </c>
      <c r="S711" s="280" t="s">
        <v>98423</v>
      </c>
    </row>
    <row r="712" spans="14:19">
      <c r="N712" s="280">
        <v>7914</v>
      </c>
      <c r="O712" s="301" t="s">
        <v>98421</v>
      </c>
      <c r="P712" s="280" t="s">
        <v>98431</v>
      </c>
      <c r="Q712" s="280" t="s">
        <v>0</v>
      </c>
      <c r="R712" s="280" t="s">
        <v>0</v>
      </c>
      <c r="S712" s="280" t="s">
        <v>98423</v>
      </c>
    </row>
    <row r="713" spans="14:19">
      <c r="N713" s="280">
        <v>7915</v>
      </c>
      <c r="O713" s="301" t="e">
        <v>#N/A</v>
      </c>
      <c r="P713" s="280" t="s">
        <v>98432</v>
      </c>
      <c r="Q713" s="280" t="s">
        <v>0</v>
      </c>
      <c r="R713" s="280" t="e">
        <v>#N/A</v>
      </c>
      <c r="S713" s="280" t="s">
        <v>98423</v>
      </c>
    </row>
    <row r="714" spans="14:19">
      <c r="N714" s="280">
        <v>7920</v>
      </c>
      <c r="O714" s="301" t="s">
        <v>98421</v>
      </c>
      <c r="P714" s="280" t="s">
        <v>98433</v>
      </c>
      <c r="Q714" s="280" t="s">
        <v>0</v>
      </c>
      <c r="R714" s="280" t="s">
        <v>0</v>
      </c>
      <c r="S714" s="280" t="s">
        <v>98423</v>
      </c>
    </row>
    <row r="715" spans="14:19">
      <c r="N715" s="280">
        <v>7921</v>
      </c>
      <c r="O715" s="301" t="s">
        <v>98421</v>
      </c>
      <c r="P715" s="280" t="s">
        <v>98434</v>
      </c>
      <c r="Q715" s="280" t="s">
        <v>3</v>
      </c>
      <c r="R715" s="280" t="s">
        <v>3</v>
      </c>
      <c r="S715" s="280" t="s">
        <v>98435</v>
      </c>
    </row>
    <row r="716" spans="14:19">
      <c r="N716" s="280">
        <v>7922</v>
      </c>
      <c r="O716" s="301" t="s">
        <v>98421</v>
      </c>
      <c r="P716" s="280" t="s">
        <v>98436</v>
      </c>
      <c r="Q716" s="280" t="s">
        <v>97727</v>
      </c>
      <c r="R716" s="280" t="s">
        <v>97727</v>
      </c>
      <c r="S716" s="280" t="s">
        <v>98435</v>
      </c>
    </row>
    <row r="717" spans="14:19">
      <c r="N717" s="280">
        <v>7923</v>
      </c>
      <c r="O717" s="301" t="s">
        <v>98421</v>
      </c>
      <c r="P717" s="280" t="s">
        <v>98437</v>
      </c>
      <c r="Q717" s="280" t="s">
        <v>2</v>
      </c>
      <c r="R717" s="280" t="s">
        <v>2</v>
      </c>
      <c r="S717" s="280" t="s">
        <v>98435</v>
      </c>
    </row>
    <row r="718" spans="14:19">
      <c r="N718" s="280">
        <v>7924</v>
      </c>
      <c r="O718" s="301" t="s">
        <v>98421</v>
      </c>
      <c r="P718" s="280" t="s">
        <v>98438</v>
      </c>
      <c r="Q718" s="280" t="s">
        <v>1</v>
      </c>
      <c r="R718" s="280" t="s">
        <v>1</v>
      </c>
      <c r="S718" s="280" t="s">
        <v>98435</v>
      </c>
    </row>
    <row r="719" spans="14:19">
      <c r="N719" s="280">
        <v>7925</v>
      </c>
      <c r="O719" s="301" t="s">
        <v>98421</v>
      </c>
      <c r="P719" s="280" t="s">
        <v>98439</v>
      </c>
      <c r="Q719" s="280" t="s">
        <v>2</v>
      </c>
      <c r="R719" s="280" t="s">
        <v>2</v>
      </c>
      <c r="S719" s="280" t="s">
        <v>98435</v>
      </c>
    </row>
    <row r="720" spans="14:19">
      <c r="N720" s="280">
        <v>7926</v>
      </c>
      <c r="O720" s="301" t="s">
        <v>98421</v>
      </c>
      <c r="P720" s="280" t="s">
        <v>98440</v>
      </c>
      <c r="Q720" s="280" t="s">
        <v>2</v>
      </c>
      <c r="R720" s="280" t="s">
        <v>2</v>
      </c>
      <c r="S720" s="280" t="s">
        <v>98435</v>
      </c>
    </row>
    <row r="721" spans="14:19">
      <c r="N721" s="280">
        <v>7927</v>
      </c>
      <c r="O721" s="301" t="s">
        <v>98421</v>
      </c>
      <c r="P721" s="280" t="s">
        <v>98441</v>
      </c>
      <c r="Q721" s="280" t="s">
        <v>2</v>
      </c>
      <c r="R721" s="280" t="s">
        <v>2</v>
      </c>
      <c r="S721" s="280" t="s">
        <v>98435</v>
      </c>
    </row>
    <row r="722" spans="14:19">
      <c r="N722" s="280">
        <v>7928</v>
      </c>
      <c r="O722" s="301" t="s">
        <v>98421</v>
      </c>
      <c r="P722" s="280" t="s">
        <v>98442</v>
      </c>
      <c r="Q722" s="280" t="s">
        <v>2</v>
      </c>
      <c r="R722" s="280" t="s">
        <v>2</v>
      </c>
      <c r="S722" s="280" t="s">
        <v>98443</v>
      </c>
    </row>
    <row r="723" spans="14:19">
      <c r="N723" s="280">
        <v>7929</v>
      </c>
      <c r="O723" s="301" t="s">
        <v>98421</v>
      </c>
      <c r="P723" s="280" t="s">
        <v>98444</v>
      </c>
      <c r="Q723" s="280" t="s">
        <v>3</v>
      </c>
      <c r="R723" s="280" t="s">
        <v>3</v>
      </c>
      <c r="S723" s="280" t="s">
        <v>98443</v>
      </c>
    </row>
    <row r="724" spans="14:19">
      <c r="N724" s="280">
        <v>7931</v>
      </c>
      <c r="O724" s="301" t="s">
        <v>98421</v>
      </c>
      <c r="P724" s="280" t="s">
        <v>98445</v>
      </c>
      <c r="Q724" s="280" t="s">
        <v>1</v>
      </c>
      <c r="R724" s="280" t="s">
        <v>1</v>
      </c>
      <c r="S724" s="280" t="s">
        <v>98446</v>
      </c>
    </row>
    <row r="725" spans="14:19">
      <c r="N725" s="280">
        <v>7932</v>
      </c>
      <c r="O725" s="301" t="s">
        <v>98421</v>
      </c>
      <c r="P725" s="280" t="s">
        <v>98447</v>
      </c>
      <c r="Q725" s="280" t="s">
        <v>1</v>
      </c>
      <c r="R725" s="280" t="s">
        <v>1</v>
      </c>
      <c r="S725" s="280" t="s">
        <v>98446</v>
      </c>
    </row>
    <row r="726" spans="14:19">
      <c r="N726" s="280">
        <v>7933</v>
      </c>
      <c r="O726" s="301" t="s">
        <v>98421</v>
      </c>
      <c r="P726" s="280" t="s">
        <v>98448</v>
      </c>
      <c r="Q726" s="280" t="s">
        <v>1</v>
      </c>
      <c r="R726" s="280" t="s">
        <v>1</v>
      </c>
      <c r="S726" s="280" t="s">
        <v>98446</v>
      </c>
    </row>
    <row r="727" spans="14:19">
      <c r="N727" s="280">
        <v>7934</v>
      </c>
      <c r="O727" s="301" t="s">
        <v>98421</v>
      </c>
      <c r="P727" s="280" t="s">
        <v>98449</v>
      </c>
      <c r="Q727" s="280" t="s">
        <v>97727</v>
      </c>
      <c r="R727" s="280" t="s">
        <v>97727</v>
      </c>
      <c r="S727" s="280" t="s">
        <v>98446</v>
      </c>
    </row>
    <row r="728" spans="14:19">
      <c r="N728" s="280">
        <v>7935</v>
      </c>
      <c r="O728" s="301" t="s">
        <v>98421</v>
      </c>
      <c r="P728" s="280" t="s">
        <v>98450</v>
      </c>
      <c r="Q728" s="280" t="s">
        <v>1</v>
      </c>
      <c r="R728" s="280" t="s">
        <v>1</v>
      </c>
      <c r="S728" s="280" t="s">
        <v>98446</v>
      </c>
    </row>
    <row r="729" spans="14:19">
      <c r="N729" s="280">
        <v>7936</v>
      </c>
      <c r="O729" s="301" t="s">
        <v>98421</v>
      </c>
      <c r="P729" s="280" t="s">
        <v>98451</v>
      </c>
      <c r="Q729" s="280" t="s">
        <v>3</v>
      </c>
      <c r="R729" s="280" t="s">
        <v>3</v>
      </c>
      <c r="S729" s="280" t="s">
        <v>98446</v>
      </c>
    </row>
    <row r="730" spans="14:19">
      <c r="N730" s="280">
        <v>7937</v>
      </c>
      <c r="O730" s="301" t="s">
        <v>98421</v>
      </c>
      <c r="P730" s="280" t="s">
        <v>98452</v>
      </c>
      <c r="Q730" s="280" t="s">
        <v>1</v>
      </c>
      <c r="R730" s="280" t="s">
        <v>1</v>
      </c>
      <c r="S730" s="280" t="s">
        <v>98446</v>
      </c>
    </row>
    <row r="731" spans="14:19">
      <c r="N731" s="280">
        <v>7938</v>
      </c>
      <c r="O731" s="301" t="s">
        <v>98421</v>
      </c>
      <c r="P731" s="280" t="s">
        <v>98453</v>
      </c>
      <c r="Q731" s="280" t="s">
        <v>1</v>
      </c>
      <c r="R731" s="280" t="s">
        <v>1</v>
      </c>
      <c r="S731" s="280" t="s">
        <v>98446</v>
      </c>
    </row>
    <row r="732" spans="14:19">
      <c r="N732" s="280">
        <v>7939</v>
      </c>
      <c r="O732" s="301" t="s">
        <v>98421</v>
      </c>
      <c r="P732" s="280" t="s">
        <v>98454</v>
      </c>
      <c r="Q732" s="280" t="s">
        <v>3</v>
      </c>
      <c r="R732" s="280" t="s">
        <v>3</v>
      </c>
      <c r="S732" s="280" t="s">
        <v>98423</v>
      </c>
    </row>
    <row r="733" spans="14:19">
      <c r="N733" s="280">
        <v>7941</v>
      </c>
      <c r="O733" s="301" t="s">
        <v>98421</v>
      </c>
      <c r="P733" s="280" t="s">
        <v>98455</v>
      </c>
      <c r="Q733" s="280" t="s">
        <v>1</v>
      </c>
      <c r="R733" s="280" t="s">
        <v>1</v>
      </c>
      <c r="S733" s="280" t="s">
        <v>98267</v>
      </c>
    </row>
    <row r="734" spans="14:19">
      <c r="N734" s="280">
        <v>7942</v>
      </c>
      <c r="O734" s="301" t="s">
        <v>98421</v>
      </c>
      <c r="P734" s="280" t="s">
        <v>98456</v>
      </c>
      <c r="Q734" s="280" t="s">
        <v>1</v>
      </c>
      <c r="R734" s="280" t="s">
        <v>1</v>
      </c>
      <c r="S734" s="280" t="s">
        <v>98267</v>
      </c>
    </row>
    <row r="735" spans="14:19">
      <c r="N735" s="280">
        <v>7960</v>
      </c>
      <c r="O735" s="301" t="s">
        <v>98421</v>
      </c>
      <c r="P735" s="280" t="s">
        <v>98457</v>
      </c>
      <c r="Q735" s="280" t="s">
        <v>2</v>
      </c>
      <c r="R735" s="280" t="s">
        <v>2</v>
      </c>
      <c r="S735" s="280" t="s">
        <v>98423</v>
      </c>
    </row>
    <row r="736" spans="14:19">
      <c r="N736" s="280">
        <v>7970</v>
      </c>
      <c r="O736" s="301" t="s">
        <v>97744</v>
      </c>
      <c r="P736" s="280" t="s">
        <v>98458</v>
      </c>
      <c r="Q736" s="280" t="s">
        <v>1</v>
      </c>
      <c r="R736" s="280" t="s">
        <v>1</v>
      </c>
      <c r="S736" s="280" t="s">
        <v>97749</v>
      </c>
    </row>
    <row r="737" spans="14:19">
      <c r="N737" s="280">
        <v>7980</v>
      </c>
      <c r="O737" s="301" t="s">
        <v>98421</v>
      </c>
      <c r="P737" s="280" t="s">
        <v>98459</v>
      </c>
      <c r="Q737" s="280" t="s">
        <v>2</v>
      </c>
      <c r="R737" s="280" t="s">
        <v>2</v>
      </c>
      <c r="S737" s="280" t="s">
        <v>98423</v>
      </c>
    </row>
    <row r="738" spans="14:19">
      <c r="N738" s="280">
        <v>7981</v>
      </c>
      <c r="O738" s="301" t="s">
        <v>98421</v>
      </c>
      <c r="P738" s="280" t="s">
        <v>98460</v>
      </c>
      <c r="Q738" s="280" t="s">
        <v>97727</v>
      </c>
      <c r="R738" s="280" t="s">
        <v>97727</v>
      </c>
      <c r="S738" s="280" t="s">
        <v>98423</v>
      </c>
    </row>
    <row r="739" spans="14:19">
      <c r="N739" s="280">
        <v>7982</v>
      </c>
      <c r="O739" s="301" t="s">
        <v>98421</v>
      </c>
      <c r="P739" s="280" t="s">
        <v>98461</v>
      </c>
      <c r="Q739" s="280" t="s">
        <v>97727</v>
      </c>
      <c r="R739" s="280" t="s">
        <v>97727</v>
      </c>
      <c r="S739" s="280" t="s">
        <v>98423</v>
      </c>
    </row>
    <row r="740" spans="14:19">
      <c r="N740" s="280">
        <v>7983</v>
      </c>
      <c r="O740" s="301" t="s">
        <v>98421</v>
      </c>
      <c r="P740" s="280" t="s">
        <v>98462</v>
      </c>
      <c r="Q740" s="280" t="s">
        <v>1</v>
      </c>
      <c r="R740" s="280" t="s">
        <v>1</v>
      </c>
      <c r="S740" s="280" t="s">
        <v>98423</v>
      </c>
    </row>
    <row r="741" spans="14:19">
      <c r="N741" s="280">
        <v>7984</v>
      </c>
      <c r="O741" s="301" t="s">
        <v>98421</v>
      </c>
      <c r="P741" s="280" t="s">
        <v>98463</v>
      </c>
      <c r="Q741" s="280" t="s">
        <v>1</v>
      </c>
      <c r="R741" s="280" t="s">
        <v>1</v>
      </c>
      <c r="S741" s="280" t="s">
        <v>98464</v>
      </c>
    </row>
    <row r="742" spans="14:19">
      <c r="N742" s="280">
        <v>7985</v>
      </c>
      <c r="O742" s="301" t="s">
        <v>98421</v>
      </c>
      <c r="P742" s="280" t="s">
        <v>98465</v>
      </c>
      <c r="Q742" s="280" t="s">
        <v>2</v>
      </c>
      <c r="R742" s="280" t="s">
        <v>2</v>
      </c>
      <c r="S742" s="280" t="s">
        <v>98446</v>
      </c>
    </row>
    <row r="743" spans="14:19">
      <c r="N743" s="280">
        <v>7986</v>
      </c>
      <c r="O743" s="301" t="s">
        <v>98421</v>
      </c>
      <c r="P743" s="280" t="s">
        <v>98466</v>
      </c>
      <c r="Q743" s="280" t="s">
        <v>3</v>
      </c>
      <c r="R743" s="280" t="s">
        <v>3</v>
      </c>
      <c r="S743" s="280" t="s">
        <v>98446</v>
      </c>
    </row>
    <row r="744" spans="14:19">
      <c r="N744" s="280">
        <v>7987</v>
      </c>
      <c r="O744" s="301" t="s">
        <v>98421</v>
      </c>
      <c r="P744" s="280" t="s">
        <v>98467</v>
      </c>
      <c r="Q744" s="280" t="s">
        <v>97778</v>
      </c>
      <c r="R744" s="280" t="s">
        <v>0</v>
      </c>
      <c r="S744" s="280" t="s">
        <v>98423</v>
      </c>
    </row>
    <row r="745" spans="14:19">
      <c r="N745" s="280">
        <v>7988</v>
      </c>
      <c r="O745" s="301" t="s">
        <v>98421</v>
      </c>
      <c r="P745" s="280" t="s">
        <v>98468</v>
      </c>
      <c r="Q745" s="280" t="s">
        <v>2</v>
      </c>
      <c r="R745" s="280" t="s">
        <v>2</v>
      </c>
      <c r="S745" s="280" t="s">
        <v>98423</v>
      </c>
    </row>
    <row r="746" spans="14:19">
      <c r="N746" s="280">
        <v>7989</v>
      </c>
      <c r="O746" s="301" t="s">
        <v>98421</v>
      </c>
      <c r="P746" s="280" t="s">
        <v>98469</v>
      </c>
      <c r="Q746" s="280" t="s">
        <v>97727</v>
      </c>
      <c r="R746" s="280" t="s">
        <v>97727</v>
      </c>
      <c r="S746" s="280" t="s">
        <v>98423</v>
      </c>
    </row>
    <row r="747" spans="14:19">
      <c r="N747" s="280">
        <v>7991</v>
      </c>
      <c r="O747" s="301" t="s">
        <v>98421</v>
      </c>
      <c r="P747" s="280" t="s">
        <v>98470</v>
      </c>
      <c r="Q747" s="280" t="s">
        <v>1</v>
      </c>
      <c r="R747" s="280" t="s">
        <v>1</v>
      </c>
      <c r="S747" s="280" t="s">
        <v>98423</v>
      </c>
    </row>
    <row r="748" spans="14:19">
      <c r="N748" s="280">
        <v>7992</v>
      </c>
      <c r="O748" s="301" t="s">
        <v>98421</v>
      </c>
      <c r="P748" s="280" t="s">
        <v>98471</v>
      </c>
      <c r="Q748" s="280" t="s">
        <v>1</v>
      </c>
      <c r="R748" s="280" t="s">
        <v>1</v>
      </c>
      <c r="S748" s="280" t="s">
        <v>98423</v>
      </c>
    </row>
    <row r="749" spans="14:19">
      <c r="N749" s="280">
        <v>7993</v>
      </c>
      <c r="O749" s="301" t="s">
        <v>98421</v>
      </c>
      <c r="P749" s="280" t="s">
        <v>98472</v>
      </c>
      <c r="Q749" s="280" t="s">
        <v>97727</v>
      </c>
      <c r="R749" s="280" t="s">
        <v>97727</v>
      </c>
      <c r="S749" s="280" t="s">
        <v>98423</v>
      </c>
    </row>
    <row r="750" spans="14:19">
      <c r="N750" s="280">
        <v>7994</v>
      </c>
      <c r="O750" s="301" t="s">
        <v>98421</v>
      </c>
      <c r="P750" s="280" t="s">
        <v>97876</v>
      </c>
      <c r="Q750" s="280" t="s">
        <v>2</v>
      </c>
      <c r="R750" s="280" t="s">
        <v>2</v>
      </c>
      <c r="S750" s="280" t="s">
        <v>98423</v>
      </c>
    </row>
    <row r="751" spans="14:19">
      <c r="N751" s="280">
        <v>7995</v>
      </c>
      <c r="O751" s="301" t="s">
        <v>98421</v>
      </c>
      <c r="P751" s="280" t="s">
        <v>98473</v>
      </c>
      <c r="Q751" s="280" t="s">
        <v>2</v>
      </c>
      <c r="R751" s="280" t="s">
        <v>2</v>
      </c>
      <c r="S751" s="280" t="s">
        <v>98423</v>
      </c>
    </row>
    <row r="752" spans="14:19">
      <c r="N752" s="280">
        <v>7996</v>
      </c>
      <c r="O752" s="301" t="s">
        <v>98421</v>
      </c>
      <c r="P752" s="280" t="s">
        <v>98474</v>
      </c>
      <c r="Q752" s="280" t="s">
        <v>2</v>
      </c>
      <c r="R752" s="280" t="s">
        <v>2</v>
      </c>
      <c r="S752" s="280" t="s">
        <v>98423</v>
      </c>
    </row>
    <row r="753" spans="14:19">
      <c r="N753" s="280">
        <v>7997</v>
      </c>
      <c r="O753" s="301" t="s">
        <v>98421</v>
      </c>
      <c r="P753" s="280" t="s">
        <v>98475</v>
      </c>
      <c r="Q753" s="280" t="s">
        <v>2</v>
      </c>
      <c r="R753" s="280" t="s">
        <v>2</v>
      </c>
      <c r="S753" s="280" t="s">
        <v>98423</v>
      </c>
    </row>
    <row r="754" spans="14:19">
      <c r="N754" s="280">
        <v>7998</v>
      </c>
      <c r="O754" s="301" t="s">
        <v>98421</v>
      </c>
      <c r="P754" s="280" t="s">
        <v>98476</v>
      </c>
      <c r="Q754" s="280" t="s">
        <v>2</v>
      </c>
      <c r="R754" s="280" t="s">
        <v>2</v>
      </c>
      <c r="S754" s="280" t="s">
        <v>98423</v>
      </c>
    </row>
    <row r="755" spans="14:19">
      <c r="N755" s="280">
        <v>7999</v>
      </c>
      <c r="O755" s="301" t="s">
        <v>98421</v>
      </c>
      <c r="P755" s="280" t="s">
        <v>98477</v>
      </c>
      <c r="Q755" s="280" t="s">
        <v>1</v>
      </c>
      <c r="R755" s="280" t="s">
        <v>1</v>
      </c>
      <c r="S755" s="280" t="s">
        <v>98423</v>
      </c>
    </row>
    <row r="756" spans="14:19">
      <c r="N756" s="280">
        <v>8010</v>
      </c>
      <c r="O756" s="301" t="s">
        <v>98478</v>
      </c>
      <c r="P756" s="280" t="s">
        <v>98479</v>
      </c>
      <c r="Q756" s="280" t="s">
        <v>1</v>
      </c>
      <c r="R756" s="280" t="s">
        <v>1</v>
      </c>
      <c r="S756" s="280" t="s">
        <v>98480</v>
      </c>
    </row>
    <row r="757" spans="14:19">
      <c r="N757" s="280">
        <v>8011</v>
      </c>
      <c r="O757" s="301" t="s">
        <v>98478</v>
      </c>
      <c r="P757" s="280" t="s">
        <v>98481</v>
      </c>
      <c r="Q757" s="280" t="s">
        <v>1</v>
      </c>
      <c r="R757" s="280" t="s">
        <v>1</v>
      </c>
      <c r="S757" s="280" t="s">
        <v>98480</v>
      </c>
    </row>
    <row r="758" spans="14:19">
      <c r="N758" s="280">
        <v>8012</v>
      </c>
      <c r="O758" s="301" t="s">
        <v>98478</v>
      </c>
      <c r="P758" s="280" t="s">
        <v>98482</v>
      </c>
      <c r="Q758" s="280" t="s">
        <v>1</v>
      </c>
      <c r="R758" s="280" t="s">
        <v>1</v>
      </c>
      <c r="S758" s="280" t="s">
        <v>98480</v>
      </c>
    </row>
    <row r="759" spans="14:19">
      <c r="N759" s="280">
        <v>8013</v>
      </c>
      <c r="O759" s="301" t="s">
        <v>98478</v>
      </c>
      <c r="P759" s="280" t="s">
        <v>98483</v>
      </c>
      <c r="Q759" s="280" t="s">
        <v>1</v>
      </c>
      <c r="R759" s="280" t="s">
        <v>1</v>
      </c>
      <c r="S759" s="280" t="s">
        <v>98480</v>
      </c>
    </row>
    <row r="760" spans="14:19">
      <c r="N760" s="280">
        <v>8014</v>
      </c>
      <c r="O760" s="301" t="s">
        <v>98478</v>
      </c>
      <c r="P760" s="280" t="s">
        <v>98484</v>
      </c>
      <c r="Q760" s="280" t="s">
        <v>1</v>
      </c>
      <c r="R760" s="280" t="s">
        <v>1</v>
      </c>
      <c r="S760" s="280" t="s">
        <v>98480</v>
      </c>
    </row>
    <row r="761" spans="14:19">
      <c r="N761" s="280">
        <v>8015</v>
      </c>
      <c r="O761" s="301" t="s">
        <v>98478</v>
      </c>
      <c r="P761" s="280" t="s">
        <v>98485</v>
      </c>
      <c r="Q761" s="280" t="s">
        <v>1</v>
      </c>
      <c r="R761" s="280" t="s">
        <v>1</v>
      </c>
      <c r="S761" s="280" t="s">
        <v>98480</v>
      </c>
    </row>
    <row r="762" spans="14:19">
      <c r="N762" s="280">
        <v>8016</v>
      </c>
      <c r="O762" s="301" t="s">
        <v>98478</v>
      </c>
      <c r="P762" s="280" t="s">
        <v>98486</v>
      </c>
      <c r="Q762" s="280" t="s">
        <v>1</v>
      </c>
      <c r="R762" s="280" t="s">
        <v>1</v>
      </c>
      <c r="S762" s="280" t="s">
        <v>98480</v>
      </c>
    </row>
    <row r="763" spans="14:19">
      <c r="N763" s="280">
        <v>8017</v>
      </c>
      <c r="O763" s="301" t="s">
        <v>98478</v>
      </c>
      <c r="P763" s="280" t="s">
        <v>98487</v>
      </c>
      <c r="Q763" s="280" t="s">
        <v>1</v>
      </c>
      <c r="R763" s="280" t="s">
        <v>1</v>
      </c>
      <c r="S763" s="280" t="s">
        <v>98480</v>
      </c>
    </row>
    <row r="764" spans="14:19">
      <c r="N764" s="280">
        <v>8018</v>
      </c>
      <c r="O764" s="301" t="s">
        <v>98478</v>
      </c>
      <c r="P764" s="280" t="s">
        <v>98488</v>
      </c>
      <c r="Q764" s="280" t="s">
        <v>1</v>
      </c>
      <c r="R764" s="280" t="s">
        <v>1</v>
      </c>
      <c r="S764" s="280" t="s">
        <v>98480</v>
      </c>
    </row>
    <row r="765" spans="14:19">
      <c r="N765" s="280">
        <v>8019</v>
      </c>
      <c r="O765" s="301" t="s">
        <v>98478</v>
      </c>
      <c r="P765" s="280" t="s">
        <v>98489</v>
      </c>
      <c r="Q765" s="280" t="s">
        <v>1</v>
      </c>
      <c r="R765" s="280" t="s">
        <v>1</v>
      </c>
      <c r="S765" s="280" t="s">
        <v>98480</v>
      </c>
    </row>
    <row r="766" spans="14:19">
      <c r="N766" s="280">
        <v>8021</v>
      </c>
      <c r="O766" s="301" t="s">
        <v>98478</v>
      </c>
      <c r="P766" s="280" t="s">
        <v>98490</v>
      </c>
      <c r="Q766" s="280" t="s">
        <v>1</v>
      </c>
      <c r="R766" s="280" t="s">
        <v>1</v>
      </c>
      <c r="S766" s="280" t="s">
        <v>98480</v>
      </c>
    </row>
    <row r="767" spans="14:19">
      <c r="N767" s="280">
        <v>8022</v>
      </c>
      <c r="O767" s="301" t="s">
        <v>98478</v>
      </c>
      <c r="P767" s="280" t="s">
        <v>98491</v>
      </c>
      <c r="Q767" s="280" t="s">
        <v>1</v>
      </c>
      <c r="R767" s="280" t="s">
        <v>1</v>
      </c>
      <c r="S767" s="280" t="s">
        <v>98480</v>
      </c>
    </row>
    <row r="768" spans="14:19">
      <c r="N768" s="280">
        <v>8023</v>
      </c>
      <c r="O768" s="301" t="s">
        <v>98478</v>
      </c>
      <c r="P768" s="280" t="s">
        <v>98492</v>
      </c>
      <c r="Q768" s="280" t="s">
        <v>1</v>
      </c>
      <c r="R768" s="280" t="s">
        <v>1</v>
      </c>
      <c r="S768" s="280" t="s">
        <v>98480</v>
      </c>
    </row>
    <row r="769" spans="14:19">
      <c r="N769" s="280">
        <v>8024</v>
      </c>
      <c r="O769" s="301" t="s">
        <v>98478</v>
      </c>
      <c r="P769" s="280" t="s">
        <v>98493</v>
      </c>
      <c r="Q769" s="280" t="s">
        <v>1</v>
      </c>
      <c r="R769" s="280" t="s">
        <v>1</v>
      </c>
      <c r="S769" s="280" t="s">
        <v>98480</v>
      </c>
    </row>
    <row r="770" spans="14:19">
      <c r="N770" s="280">
        <v>8025</v>
      </c>
      <c r="O770" s="301" t="s">
        <v>98478</v>
      </c>
      <c r="P770" s="280" t="s">
        <v>98494</v>
      </c>
      <c r="Q770" s="280" t="s">
        <v>1</v>
      </c>
      <c r="R770" s="280" t="s">
        <v>1</v>
      </c>
      <c r="S770" s="280" t="s">
        <v>98480</v>
      </c>
    </row>
    <row r="771" spans="14:19">
      <c r="N771" s="280">
        <v>8026</v>
      </c>
      <c r="O771" s="301" t="s">
        <v>98478</v>
      </c>
      <c r="P771" s="280" t="s">
        <v>98495</v>
      </c>
      <c r="Q771" s="280" t="s">
        <v>1</v>
      </c>
      <c r="R771" s="280" t="s">
        <v>1</v>
      </c>
      <c r="S771" s="280" t="s">
        <v>98480</v>
      </c>
    </row>
    <row r="772" spans="14:19">
      <c r="N772" s="280">
        <v>8027</v>
      </c>
      <c r="O772" s="301" t="s">
        <v>98478</v>
      </c>
      <c r="P772" s="280" t="s">
        <v>98496</v>
      </c>
      <c r="Q772" s="280" t="s">
        <v>1</v>
      </c>
      <c r="R772" s="280" t="s">
        <v>1</v>
      </c>
      <c r="S772" s="280" t="s">
        <v>98480</v>
      </c>
    </row>
    <row r="773" spans="14:19">
      <c r="N773" s="280">
        <v>8028</v>
      </c>
      <c r="O773" s="301" t="s">
        <v>98478</v>
      </c>
      <c r="P773" s="280" t="s">
        <v>98497</v>
      </c>
      <c r="Q773" s="280" t="s">
        <v>1</v>
      </c>
      <c r="R773" s="280" t="s">
        <v>1</v>
      </c>
      <c r="S773" s="280" t="s">
        <v>98480</v>
      </c>
    </row>
    <row r="774" spans="14:19">
      <c r="N774" s="280">
        <v>8029</v>
      </c>
      <c r="O774" s="301" t="s">
        <v>98478</v>
      </c>
      <c r="P774" s="280" t="s">
        <v>98498</v>
      </c>
      <c r="Q774" s="280" t="s">
        <v>97778</v>
      </c>
      <c r="R774" s="280" t="s">
        <v>1</v>
      </c>
      <c r="S774" s="280" t="s">
        <v>98480</v>
      </c>
    </row>
    <row r="775" spans="14:19">
      <c r="N775" s="280">
        <v>8061</v>
      </c>
      <c r="O775" s="301" t="s">
        <v>98478</v>
      </c>
      <c r="P775" s="280" t="s">
        <v>98499</v>
      </c>
      <c r="Q775" s="280" t="s">
        <v>0</v>
      </c>
      <c r="R775" s="280" t="s">
        <v>0</v>
      </c>
      <c r="S775" s="280" t="s">
        <v>98480</v>
      </c>
    </row>
    <row r="776" spans="14:19">
      <c r="N776" s="280">
        <v>8062</v>
      </c>
      <c r="O776" s="301" t="s">
        <v>98478</v>
      </c>
      <c r="P776" s="280" t="s">
        <v>98500</v>
      </c>
      <c r="Q776" s="280" t="s">
        <v>1</v>
      </c>
      <c r="R776" s="280" t="s">
        <v>1</v>
      </c>
      <c r="S776" s="280" t="s">
        <v>98480</v>
      </c>
    </row>
    <row r="777" spans="14:19">
      <c r="N777" s="280">
        <v>8063</v>
      </c>
      <c r="O777" s="301" t="s">
        <v>98478</v>
      </c>
      <c r="P777" s="280" t="s">
        <v>98501</v>
      </c>
      <c r="Q777" s="280" t="s">
        <v>1</v>
      </c>
      <c r="R777" s="280" t="s">
        <v>1</v>
      </c>
      <c r="S777" s="280" t="s">
        <v>98480</v>
      </c>
    </row>
    <row r="778" spans="14:19">
      <c r="N778" s="280">
        <v>8064</v>
      </c>
      <c r="O778" s="301" t="s">
        <v>98478</v>
      </c>
      <c r="P778" s="280" t="s">
        <v>98502</v>
      </c>
      <c r="Q778" s="280" t="s">
        <v>1</v>
      </c>
      <c r="R778" s="280" t="s">
        <v>1</v>
      </c>
      <c r="S778" s="280" t="s">
        <v>98480</v>
      </c>
    </row>
    <row r="779" spans="14:19">
      <c r="N779" s="280">
        <v>8065</v>
      </c>
      <c r="O779" s="301" t="s">
        <v>98478</v>
      </c>
      <c r="P779" s="280" t="s">
        <v>98503</v>
      </c>
      <c r="Q779" s="280" t="s">
        <v>2</v>
      </c>
      <c r="R779" s="280" t="s">
        <v>2</v>
      </c>
      <c r="S779" s="280" t="s">
        <v>98480</v>
      </c>
    </row>
    <row r="780" spans="14:19">
      <c r="N780" s="280">
        <v>8066</v>
      </c>
      <c r="O780" s="301" t="s">
        <v>98478</v>
      </c>
      <c r="P780" s="280" t="s">
        <v>98504</v>
      </c>
      <c r="Q780" s="280" t="s">
        <v>97778</v>
      </c>
      <c r="R780" s="280" t="s">
        <v>97727</v>
      </c>
      <c r="S780" s="280" t="s">
        <v>98480</v>
      </c>
    </row>
    <row r="781" spans="14:19">
      <c r="N781" s="280">
        <v>8072</v>
      </c>
      <c r="O781" s="301" t="s">
        <v>98478</v>
      </c>
      <c r="P781" s="280" t="s">
        <v>98505</v>
      </c>
      <c r="Q781" s="280" t="s">
        <v>2</v>
      </c>
      <c r="R781" s="280" t="s">
        <v>2</v>
      </c>
      <c r="S781" s="280" t="s">
        <v>98480</v>
      </c>
    </row>
    <row r="782" spans="14:19">
      <c r="N782" s="280">
        <v>8073</v>
      </c>
      <c r="O782" s="301" t="s">
        <v>98478</v>
      </c>
      <c r="P782" s="280" t="s">
        <v>98506</v>
      </c>
      <c r="Q782" s="280" t="s">
        <v>97778</v>
      </c>
      <c r="R782" s="280" t="s">
        <v>2</v>
      </c>
      <c r="S782" s="280" t="s">
        <v>98480</v>
      </c>
    </row>
    <row r="783" spans="14:19">
      <c r="N783" s="280">
        <v>8074</v>
      </c>
      <c r="O783" s="301" t="s">
        <v>98478</v>
      </c>
      <c r="P783" s="280" t="s">
        <v>98507</v>
      </c>
      <c r="Q783" s="280" t="s">
        <v>97778</v>
      </c>
      <c r="R783" s="280" t="s">
        <v>2</v>
      </c>
      <c r="S783" s="280" t="s">
        <v>98480</v>
      </c>
    </row>
    <row r="784" spans="14:19">
      <c r="N784" s="280">
        <v>8075</v>
      </c>
      <c r="O784" s="301" t="s">
        <v>98478</v>
      </c>
      <c r="P784" s="280" t="s">
        <v>98508</v>
      </c>
      <c r="Q784" s="280" t="s">
        <v>2</v>
      </c>
      <c r="R784" s="280" t="s">
        <v>2</v>
      </c>
      <c r="S784" s="280" t="s">
        <v>98480</v>
      </c>
    </row>
    <row r="785" spans="14:19">
      <c r="N785" s="280">
        <v>8076</v>
      </c>
      <c r="O785" s="301" t="s">
        <v>98478</v>
      </c>
      <c r="P785" s="280" t="s">
        <v>98509</v>
      </c>
      <c r="Q785" s="280" t="s">
        <v>1</v>
      </c>
      <c r="R785" s="280" t="s">
        <v>1</v>
      </c>
      <c r="S785" s="280" t="s">
        <v>98480</v>
      </c>
    </row>
    <row r="786" spans="14:19">
      <c r="N786" s="280">
        <v>8080</v>
      </c>
      <c r="O786" s="301" t="s">
        <v>98478</v>
      </c>
      <c r="P786" s="280" t="s">
        <v>98510</v>
      </c>
      <c r="Q786" s="280" t="s">
        <v>1</v>
      </c>
      <c r="R786" s="280" t="s">
        <v>1</v>
      </c>
      <c r="S786" s="280" t="s">
        <v>98480</v>
      </c>
    </row>
    <row r="787" spans="14:19">
      <c r="N787" s="280">
        <v>8081</v>
      </c>
      <c r="O787" s="301" t="s">
        <v>98478</v>
      </c>
      <c r="P787" s="280" t="s">
        <v>98511</v>
      </c>
      <c r="Q787" s="280" t="s">
        <v>0</v>
      </c>
      <c r="R787" s="280" t="s">
        <v>0</v>
      </c>
      <c r="S787" s="280" t="s">
        <v>98480</v>
      </c>
    </row>
    <row r="788" spans="14:19">
      <c r="N788" s="280">
        <v>8082</v>
      </c>
      <c r="O788" s="301" t="s">
        <v>98478</v>
      </c>
      <c r="P788" s="280" t="s">
        <v>98512</v>
      </c>
      <c r="Q788" s="280" t="s">
        <v>0</v>
      </c>
      <c r="R788" s="280" t="s">
        <v>0</v>
      </c>
      <c r="S788" s="280" t="s">
        <v>98480</v>
      </c>
    </row>
    <row r="789" spans="14:19">
      <c r="N789" s="280">
        <v>8083</v>
      </c>
      <c r="O789" s="301" t="s">
        <v>98478</v>
      </c>
      <c r="P789" s="280" t="s">
        <v>98513</v>
      </c>
      <c r="Q789" s="280" t="s">
        <v>1</v>
      </c>
      <c r="R789" s="280" t="s">
        <v>1</v>
      </c>
      <c r="S789" s="280" t="s">
        <v>98480</v>
      </c>
    </row>
    <row r="790" spans="14:19">
      <c r="N790" s="280">
        <v>8084</v>
      </c>
      <c r="O790" s="301" t="s">
        <v>98478</v>
      </c>
      <c r="P790" s="280" t="s">
        <v>98514</v>
      </c>
      <c r="Q790" s="280" t="s">
        <v>1</v>
      </c>
      <c r="R790" s="280" t="s">
        <v>1</v>
      </c>
      <c r="S790" s="280" t="s">
        <v>98480</v>
      </c>
    </row>
    <row r="791" spans="14:19">
      <c r="N791" s="280">
        <v>8085</v>
      </c>
      <c r="O791" s="301" t="s">
        <v>98478</v>
      </c>
      <c r="P791" s="280" t="s">
        <v>98515</v>
      </c>
      <c r="Q791" s="280" t="s">
        <v>2</v>
      </c>
      <c r="R791" s="280" t="s">
        <v>2</v>
      </c>
      <c r="S791" s="280" t="s">
        <v>98480</v>
      </c>
    </row>
    <row r="792" spans="14:19">
      <c r="N792" s="280">
        <v>8111</v>
      </c>
      <c r="O792" s="301" t="s">
        <v>97744</v>
      </c>
      <c r="P792" s="280" t="s">
        <v>98516</v>
      </c>
      <c r="Q792" s="280" t="s">
        <v>0</v>
      </c>
      <c r="R792" s="280" t="s">
        <v>0</v>
      </c>
      <c r="S792" s="280" t="s">
        <v>97749</v>
      </c>
    </row>
    <row r="793" spans="14:19">
      <c r="N793" s="280">
        <v>8112</v>
      </c>
      <c r="O793" s="301" t="s">
        <v>97744</v>
      </c>
      <c r="P793" s="280" t="s">
        <v>98517</v>
      </c>
      <c r="Q793" s="280" t="s">
        <v>0</v>
      </c>
      <c r="R793" s="280" t="s">
        <v>0</v>
      </c>
      <c r="S793" s="280" t="s">
        <v>97749</v>
      </c>
    </row>
    <row r="794" spans="14:19">
      <c r="N794" s="280">
        <v>8291</v>
      </c>
      <c r="O794" s="301" t="s">
        <v>97744</v>
      </c>
      <c r="P794" s="280" t="s">
        <v>98518</v>
      </c>
      <c r="Q794" s="280" t="s">
        <v>0</v>
      </c>
      <c r="R794" s="280" t="s">
        <v>0</v>
      </c>
      <c r="S794" s="280" t="s">
        <v>98423</v>
      </c>
    </row>
    <row r="795" spans="14:19">
      <c r="N795" s="280">
        <v>8292</v>
      </c>
      <c r="O795" s="301" t="s">
        <v>97744</v>
      </c>
      <c r="P795" s="280" t="s">
        <v>98519</v>
      </c>
      <c r="Q795" s="280" t="s">
        <v>0</v>
      </c>
      <c r="R795" s="280" t="s">
        <v>0</v>
      </c>
      <c r="S795" s="280" t="s">
        <v>98423</v>
      </c>
    </row>
    <row r="796" spans="14:19">
      <c r="N796" s="280">
        <v>8292</v>
      </c>
      <c r="O796" s="301" t="s">
        <v>97744</v>
      </c>
      <c r="P796" s="280" t="s">
        <v>98520</v>
      </c>
      <c r="Q796" s="280" t="s">
        <v>0</v>
      </c>
      <c r="R796" s="280" t="s">
        <v>0</v>
      </c>
      <c r="S796" s="280" t="s">
        <v>98423</v>
      </c>
    </row>
    <row r="797" spans="14:19">
      <c r="N797" s="280">
        <v>8293</v>
      </c>
      <c r="O797" s="301" t="s">
        <v>97744</v>
      </c>
      <c r="P797" s="280" t="s">
        <v>98521</v>
      </c>
      <c r="Q797" s="280" t="s">
        <v>2</v>
      </c>
      <c r="R797" s="280" t="s">
        <v>2</v>
      </c>
      <c r="S797" s="280" t="s">
        <v>98423</v>
      </c>
    </row>
    <row r="798" spans="14:19">
      <c r="N798" s="280">
        <v>8301</v>
      </c>
      <c r="O798" s="301" t="s">
        <v>98522</v>
      </c>
      <c r="P798" s="280" t="s">
        <v>98523</v>
      </c>
      <c r="Q798" s="280" t="s">
        <v>0</v>
      </c>
      <c r="R798" s="280" t="s">
        <v>0</v>
      </c>
      <c r="S798" s="280" t="s">
        <v>98524</v>
      </c>
    </row>
    <row r="799" spans="14:19">
      <c r="N799" s="280">
        <v>8302</v>
      </c>
      <c r="O799" s="301" t="s">
        <v>98522</v>
      </c>
      <c r="P799" s="280" t="s">
        <v>98525</v>
      </c>
      <c r="Q799" s="280" t="s">
        <v>1</v>
      </c>
      <c r="R799" s="280" t="s">
        <v>1</v>
      </c>
      <c r="S799" s="280" t="s">
        <v>98524</v>
      </c>
    </row>
    <row r="800" spans="14:19">
      <c r="N800" s="280">
        <v>8303</v>
      </c>
      <c r="O800" s="301" t="s">
        <v>98522</v>
      </c>
      <c r="P800" s="280" t="s">
        <v>98526</v>
      </c>
      <c r="Q800" s="280" t="s">
        <v>1</v>
      </c>
      <c r="R800" s="280" t="s">
        <v>1</v>
      </c>
      <c r="S800" s="280" t="s">
        <v>98524</v>
      </c>
    </row>
    <row r="801" spans="14:19">
      <c r="N801" s="280">
        <v>8304</v>
      </c>
      <c r="O801" s="301" t="s">
        <v>98522</v>
      </c>
      <c r="P801" s="280" t="s">
        <v>98527</v>
      </c>
      <c r="Q801" s="280" t="s">
        <v>1</v>
      </c>
      <c r="R801" s="280" t="s">
        <v>1</v>
      </c>
      <c r="S801" s="280" t="s">
        <v>98524</v>
      </c>
    </row>
    <row r="802" spans="14:19">
      <c r="N802" s="280">
        <v>8310</v>
      </c>
      <c r="O802" s="301" t="s">
        <v>98522</v>
      </c>
      <c r="P802" s="280" t="s">
        <v>98528</v>
      </c>
      <c r="Q802" s="280" t="s">
        <v>1</v>
      </c>
      <c r="R802" s="280" t="s">
        <v>1</v>
      </c>
      <c r="S802" s="280" t="s">
        <v>98524</v>
      </c>
    </row>
    <row r="803" spans="14:19">
      <c r="N803" s="280">
        <v>8322</v>
      </c>
      <c r="O803" s="301" t="s">
        <v>98522</v>
      </c>
      <c r="P803" s="280" t="s">
        <v>98529</v>
      </c>
      <c r="Q803" s="280" t="s">
        <v>1</v>
      </c>
      <c r="R803" s="280" t="s">
        <v>0</v>
      </c>
      <c r="S803" s="280" t="s">
        <v>98524</v>
      </c>
    </row>
    <row r="804" spans="14:19">
      <c r="N804" s="280">
        <v>8322</v>
      </c>
      <c r="O804" s="301" t="s">
        <v>98522</v>
      </c>
      <c r="P804" s="280" t="s">
        <v>98530</v>
      </c>
      <c r="Q804" s="280" t="s">
        <v>0</v>
      </c>
      <c r="R804" s="280" t="s">
        <v>0</v>
      </c>
      <c r="S804" s="280" t="s">
        <v>98524</v>
      </c>
    </row>
    <row r="805" spans="14:19">
      <c r="N805" s="280">
        <v>8323</v>
      </c>
      <c r="O805" s="301" t="s">
        <v>98522</v>
      </c>
      <c r="P805" s="280" t="s">
        <v>98531</v>
      </c>
      <c r="Q805" s="280" t="s">
        <v>1</v>
      </c>
      <c r="R805" s="280" t="s">
        <v>1</v>
      </c>
      <c r="S805" s="280" t="s">
        <v>98524</v>
      </c>
    </row>
    <row r="806" spans="14:19">
      <c r="N806" s="280">
        <v>8324</v>
      </c>
      <c r="O806" s="301" t="s">
        <v>98522</v>
      </c>
      <c r="P806" s="280" t="s">
        <v>98532</v>
      </c>
      <c r="Q806" s="280" t="s">
        <v>1</v>
      </c>
      <c r="R806" s="280" t="s">
        <v>1</v>
      </c>
      <c r="S806" s="280" t="s">
        <v>98524</v>
      </c>
    </row>
    <row r="807" spans="14:19">
      <c r="N807" s="280">
        <v>8620</v>
      </c>
      <c r="O807" s="301" t="s">
        <v>98533</v>
      </c>
      <c r="P807" s="280" t="s">
        <v>98534</v>
      </c>
      <c r="Q807" s="280" t="s">
        <v>1</v>
      </c>
      <c r="R807" s="280" t="s">
        <v>1</v>
      </c>
      <c r="S807" s="280" t="s">
        <v>98535</v>
      </c>
    </row>
    <row r="808" spans="14:19">
      <c r="N808" s="280">
        <v>8630</v>
      </c>
      <c r="O808" s="301" t="s">
        <v>98533</v>
      </c>
      <c r="P808" s="280" t="s">
        <v>98536</v>
      </c>
      <c r="Q808" s="280" t="s">
        <v>1</v>
      </c>
      <c r="R808" s="280" t="s">
        <v>1</v>
      </c>
      <c r="S808" s="280" t="s">
        <v>98535</v>
      </c>
    </row>
    <row r="809" spans="14:19">
      <c r="N809" s="280">
        <v>8641</v>
      </c>
      <c r="O809" s="301" t="s">
        <v>98533</v>
      </c>
      <c r="P809" s="280" t="s">
        <v>98537</v>
      </c>
      <c r="Q809" s="280" t="s">
        <v>2</v>
      </c>
      <c r="R809" s="280" t="s">
        <v>2</v>
      </c>
      <c r="S809" s="280" t="s">
        <v>98535</v>
      </c>
    </row>
    <row r="810" spans="14:19">
      <c r="N810" s="280">
        <v>8642</v>
      </c>
      <c r="O810" s="301" t="s">
        <v>98533</v>
      </c>
      <c r="P810" s="280" t="s">
        <v>98538</v>
      </c>
      <c r="Q810" s="280" t="s">
        <v>1</v>
      </c>
      <c r="R810" s="280" t="s">
        <v>1</v>
      </c>
      <c r="S810" s="280" t="s">
        <v>98535</v>
      </c>
    </row>
    <row r="811" spans="14:19">
      <c r="N811" s="280">
        <v>8643</v>
      </c>
      <c r="O811" s="301" t="s">
        <v>98533</v>
      </c>
      <c r="P811" s="280" t="s">
        <v>98539</v>
      </c>
      <c r="Q811" s="280" t="s">
        <v>2</v>
      </c>
      <c r="R811" s="280" t="s">
        <v>2</v>
      </c>
      <c r="S811" s="280" t="s">
        <v>98535</v>
      </c>
    </row>
    <row r="812" spans="14:19">
      <c r="N812" s="280">
        <v>8644</v>
      </c>
      <c r="O812" s="301" t="s">
        <v>98533</v>
      </c>
      <c r="P812" s="280" t="s">
        <v>98540</v>
      </c>
      <c r="Q812" s="280" t="s">
        <v>2</v>
      </c>
      <c r="R812" s="280" t="s">
        <v>2</v>
      </c>
      <c r="S812" s="280" t="s">
        <v>98535</v>
      </c>
    </row>
    <row r="813" spans="14:19">
      <c r="N813" s="280">
        <v>8650</v>
      </c>
      <c r="O813" s="301" t="s">
        <v>98533</v>
      </c>
      <c r="P813" s="280" t="s">
        <v>98541</v>
      </c>
      <c r="Q813" s="280" t="s">
        <v>1</v>
      </c>
      <c r="R813" s="280" t="s">
        <v>1</v>
      </c>
      <c r="S813" s="280" t="s">
        <v>98535</v>
      </c>
    </row>
    <row r="814" spans="14:19">
      <c r="N814" s="280">
        <v>8660</v>
      </c>
      <c r="O814" s="301" t="s">
        <v>98533</v>
      </c>
      <c r="P814" s="280" t="s">
        <v>98542</v>
      </c>
      <c r="Q814" s="280" t="s">
        <v>1</v>
      </c>
      <c r="R814" s="280" t="s">
        <v>1</v>
      </c>
      <c r="S814" s="280" t="s">
        <v>98535</v>
      </c>
    </row>
    <row r="815" spans="14:19">
      <c r="N815" s="280">
        <v>8661</v>
      </c>
      <c r="O815" s="301" t="s">
        <v>98533</v>
      </c>
      <c r="P815" s="280" t="s">
        <v>98543</v>
      </c>
      <c r="Q815" s="280" t="s">
        <v>2</v>
      </c>
      <c r="R815" s="280" t="s">
        <v>2</v>
      </c>
      <c r="S815" s="280" t="s">
        <v>98535</v>
      </c>
    </row>
    <row r="816" spans="14:19">
      <c r="N816" s="280">
        <v>8671</v>
      </c>
      <c r="O816" s="301" t="s">
        <v>98533</v>
      </c>
      <c r="P816" s="280" t="s">
        <v>98544</v>
      </c>
      <c r="Q816" s="280" t="s">
        <v>2</v>
      </c>
      <c r="R816" s="280" t="s">
        <v>2</v>
      </c>
      <c r="S816" s="280" t="s">
        <v>98545</v>
      </c>
    </row>
    <row r="817" spans="14:19">
      <c r="N817" s="280">
        <v>8672</v>
      </c>
      <c r="O817" s="301" t="s">
        <v>98533</v>
      </c>
      <c r="P817" s="280" t="s">
        <v>98546</v>
      </c>
      <c r="Q817" s="280" t="s">
        <v>1</v>
      </c>
      <c r="R817" s="280" t="s">
        <v>1</v>
      </c>
      <c r="S817" s="280" t="s">
        <v>98545</v>
      </c>
    </row>
    <row r="818" spans="14:19">
      <c r="N818" s="280">
        <v>8673</v>
      </c>
      <c r="O818" s="301" t="s">
        <v>98533</v>
      </c>
      <c r="P818" s="280" t="s">
        <v>98547</v>
      </c>
      <c r="Q818" s="280" t="s">
        <v>1</v>
      </c>
      <c r="R818" s="280" t="s">
        <v>1</v>
      </c>
      <c r="S818" s="280" t="s">
        <v>98305</v>
      </c>
    </row>
    <row r="819" spans="14:19">
      <c r="N819" s="280">
        <v>8910</v>
      </c>
      <c r="O819" s="301" t="s">
        <v>97744</v>
      </c>
      <c r="P819" s="280" t="s">
        <v>98548</v>
      </c>
      <c r="Q819" s="280" t="s">
        <v>0</v>
      </c>
      <c r="R819" s="280" t="s">
        <v>0</v>
      </c>
      <c r="S819" s="280" t="s">
        <v>97749</v>
      </c>
    </row>
    <row r="820" spans="14:19">
      <c r="N820" s="280">
        <v>8911</v>
      </c>
      <c r="O820" s="301" t="s">
        <v>97744</v>
      </c>
      <c r="P820" s="280" t="s">
        <v>98549</v>
      </c>
      <c r="Q820" s="280" t="s">
        <v>0</v>
      </c>
      <c r="R820" s="280" t="s">
        <v>0</v>
      </c>
      <c r="S820" s="280" t="s">
        <v>97749</v>
      </c>
    </row>
    <row r="821" spans="14:19">
      <c r="N821" s="280">
        <v>8912</v>
      </c>
      <c r="O821" s="301" t="s">
        <v>97744</v>
      </c>
      <c r="P821" s="280" t="s">
        <v>98550</v>
      </c>
      <c r="Q821" s="280" t="s">
        <v>0</v>
      </c>
      <c r="R821" s="280" t="s">
        <v>0</v>
      </c>
      <c r="S821" s="280" t="s">
        <v>97749</v>
      </c>
    </row>
    <row r="822" spans="14:19">
      <c r="N822" s="280">
        <v>8913</v>
      </c>
      <c r="O822" s="301" t="s">
        <v>97744</v>
      </c>
      <c r="P822" s="280" t="s">
        <v>98551</v>
      </c>
      <c r="Q822" s="280" t="s">
        <v>1</v>
      </c>
      <c r="R822" s="280" t="s">
        <v>1</v>
      </c>
      <c r="S822" s="280" t="s">
        <v>97749</v>
      </c>
    </row>
    <row r="823" spans="14:19">
      <c r="N823" s="280">
        <v>8914</v>
      </c>
      <c r="O823" s="301" t="s">
        <v>97744</v>
      </c>
      <c r="P823" s="280" t="s">
        <v>98552</v>
      </c>
      <c r="Q823" s="280" t="s">
        <v>1</v>
      </c>
      <c r="R823" s="280" t="s">
        <v>1</v>
      </c>
      <c r="S823" s="280" t="s">
        <v>97749</v>
      </c>
    </row>
    <row r="824" spans="14:19">
      <c r="N824" s="280">
        <v>8915</v>
      </c>
      <c r="O824" s="301" t="s">
        <v>97744</v>
      </c>
      <c r="P824" s="280" t="s">
        <v>98553</v>
      </c>
      <c r="Q824" s="280" t="s">
        <v>0</v>
      </c>
      <c r="R824" s="280" t="s">
        <v>0</v>
      </c>
      <c r="S824" s="280" t="s">
        <v>97749</v>
      </c>
    </row>
    <row r="825" spans="14:19">
      <c r="N825" s="280">
        <v>8916</v>
      </c>
      <c r="O825" s="301" t="s">
        <v>97744</v>
      </c>
      <c r="P825" s="280" t="s">
        <v>98554</v>
      </c>
      <c r="Q825" s="280" t="s">
        <v>0</v>
      </c>
      <c r="R825" s="280" t="s">
        <v>0</v>
      </c>
      <c r="S825" s="280" t="s">
        <v>97749</v>
      </c>
    </row>
    <row r="826" spans="14:19">
      <c r="N826" s="280">
        <v>8917</v>
      </c>
      <c r="O826" s="301" t="s">
        <v>97744</v>
      </c>
      <c r="P826" s="280" t="s">
        <v>98555</v>
      </c>
      <c r="Q826" s="280" t="s">
        <v>0</v>
      </c>
      <c r="R826" s="280" t="s">
        <v>0</v>
      </c>
      <c r="S826" s="280" t="s">
        <v>97749</v>
      </c>
    </row>
    <row r="827" spans="14:19">
      <c r="N827" s="280">
        <v>8918</v>
      </c>
      <c r="O827" s="301" t="s">
        <v>97744</v>
      </c>
      <c r="P827" s="280" t="s">
        <v>98556</v>
      </c>
      <c r="Q827" s="280" t="s">
        <v>0</v>
      </c>
      <c r="R827" s="280" t="s">
        <v>0</v>
      </c>
      <c r="S827" s="280" t="s">
        <v>97749</v>
      </c>
    </row>
    <row r="828" spans="14:19">
      <c r="N828" s="280">
        <v>8940</v>
      </c>
      <c r="O828" s="301" t="s">
        <v>98557</v>
      </c>
      <c r="P828" s="280" t="s">
        <v>98558</v>
      </c>
      <c r="Q828" s="280" t="s">
        <v>1</v>
      </c>
      <c r="R828" s="280" t="s">
        <v>1</v>
      </c>
      <c r="S828" s="280" t="s">
        <v>98464</v>
      </c>
    </row>
    <row r="829" spans="14:19">
      <c r="N829" s="280">
        <v>8941</v>
      </c>
      <c r="O829" s="301" t="s">
        <v>98557</v>
      </c>
      <c r="P829" s="280" t="s">
        <v>98559</v>
      </c>
      <c r="Q829" s="280" t="s">
        <v>1</v>
      </c>
      <c r="R829" s="280" t="s">
        <v>1</v>
      </c>
      <c r="S829" s="280" t="s">
        <v>98464</v>
      </c>
    </row>
    <row r="830" spans="14:19">
      <c r="N830" s="280">
        <v>8942</v>
      </c>
      <c r="O830" s="301" t="s">
        <v>98557</v>
      </c>
      <c r="P830" s="280" t="s">
        <v>98560</v>
      </c>
      <c r="Q830" s="280" t="s">
        <v>1</v>
      </c>
      <c r="R830" s="280" t="s">
        <v>1</v>
      </c>
      <c r="S830" s="280" t="s">
        <v>98464</v>
      </c>
    </row>
    <row r="831" spans="14:19">
      <c r="N831" s="280">
        <v>8943</v>
      </c>
      <c r="O831" s="301" t="s">
        <v>98557</v>
      </c>
      <c r="P831" s="280" t="s">
        <v>98561</v>
      </c>
      <c r="Q831" s="280" t="s">
        <v>1</v>
      </c>
      <c r="R831" s="280" t="s">
        <v>1</v>
      </c>
      <c r="S831" s="280" t="s">
        <v>98464</v>
      </c>
    </row>
    <row r="832" spans="14:19">
      <c r="N832" s="280">
        <v>8944</v>
      </c>
      <c r="O832" s="301" t="s">
        <v>98557</v>
      </c>
      <c r="P832" s="280" t="s">
        <v>98562</v>
      </c>
      <c r="Q832" s="280" t="s">
        <v>1</v>
      </c>
      <c r="R832" s="280" t="s">
        <v>1</v>
      </c>
      <c r="S832" s="280" t="s">
        <v>98464</v>
      </c>
    </row>
    <row r="833" spans="14:19">
      <c r="N833" s="280">
        <v>8945</v>
      </c>
      <c r="O833" s="301" t="s">
        <v>98557</v>
      </c>
      <c r="P833" s="280" t="s">
        <v>98563</v>
      </c>
      <c r="Q833" s="280" t="s">
        <v>1</v>
      </c>
      <c r="R833" s="280" t="s">
        <v>1</v>
      </c>
      <c r="S833" s="280" t="s">
        <v>98464</v>
      </c>
    </row>
    <row r="834" spans="14:19">
      <c r="N834" s="280">
        <v>8946</v>
      </c>
      <c r="O834" s="301" t="s">
        <v>98557</v>
      </c>
      <c r="P834" s="280" t="s">
        <v>98564</v>
      </c>
      <c r="Q834" s="280" t="s">
        <v>1</v>
      </c>
      <c r="R834" s="280" t="s">
        <v>1</v>
      </c>
      <c r="S834" s="280" t="s">
        <v>98464</v>
      </c>
    </row>
    <row r="835" spans="14:19">
      <c r="N835" s="280">
        <v>8947</v>
      </c>
      <c r="O835" s="301" t="s">
        <v>98557</v>
      </c>
      <c r="P835" s="280" t="s">
        <v>98565</v>
      </c>
      <c r="Q835" s="280" t="s">
        <v>1</v>
      </c>
      <c r="R835" s="280" t="s">
        <v>1</v>
      </c>
      <c r="S835" s="280" t="s">
        <v>98464</v>
      </c>
    </row>
    <row r="836" spans="14:19">
      <c r="N836" s="280">
        <v>8948</v>
      </c>
      <c r="O836" s="301" t="s">
        <v>98557</v>
      </c>
      <c r="P836" s="280" t="s">
        <v>98566</v>
      </c>
      <c r="Q836" s="280" t="s">
        <v>1</v>
      </c>
      <c r="R836" s="280" t="s">
        <v>1</v>
      </c>
      <c r="S836" s="280" t="s">
        <v>98464</v>
      </c>
    </row>
    <row r="837" spans="14:19">
      <c r="N837" s="280">
        <v>8949</v>
      </c>
      <c r="O837" s="301" t="s">
        <v>98557</v>
      </c>
      <c r="P837" s="280" t="s">
        <v>98567</v>
      </c>
      <c r="Q837" s="280" t="s">
        <v>1</v>
      </c>
      <c r="R837" s="280" t="s">
        <v>1</v>
      </c>
      <c r="S837" s="280" t="s">
        <v>98464</v>
      </c>
    </row>
    <row r="838" spans="14:19">
      <c r="N838" s="280">
        <v>8950</v>
      </c>
      <c r="O838" s="301" t="s">
        <v>98557</v>
      </c>
      <c r="P838" s="280" t="s">
        <v>98568</v>
      </c>
      <c r="Q838" s="280" t="s">
        <v>2</v>
      </c>
      <c r="R838" s="280" t="s">
        <v>2</v>
      </c>
      <c r="S838" s="280" t="s">
        <v>98464</v>
      </c>
    </row>
  </sheetData>
  <sheetProtection password="D926" sheet="1" objects="1" scenarios="1"/>
  <mergeCells count="31">
    <mergeCell ref="V58:V63"/>
    <mergeCell ref="V64:V69"/>
    <mergeCell ref="C29:D29"/>
    <mergeCell ref="I29:J29"/>
    <mergeCell ref="I27:J27"/>
    <mergeCell ref="AF27:AG27"/>
    <mergeCell ref="AK27:AL27"/>
    <mergeCell ref="B45:I51"/>
    <mergeCell ref="V52:V57"/>
    <mergeCell ref="AF25:AG25"/>
    <mergeCell ref="AK25:AL25"/>
    <mergeCell ref="AB29:AC29"/>
    <mergeCell ref="AD29:AE29"/>
    <mergeCell ref="AF29:AG29"/>
    <mergeCell ref="AK29:AL29"/>
    <mergeCell ref="V7:V12"/>
    <mergeCell ref="V13:V15"/>
    <mergeCell ref="C25:D25"/>
    <mergeCell ref="I25:J25"/>
    <mergeCell ref="AM25:AM28"/>
    <mergeCell ref="C26:D26"/>
    <mergeCell ref="I26:J26"/>
    <mergeCell ref="AF26:AG26"/>
    <mergeCell ref="AK26:AL26"/>
    <mergeCell ref="C27:D27"/>
    <mergeCell ref="C28:D28"/>
    <mergeCell ref="I28:J28"/>
    <mergeCell ref="AF28:AG28"/>
    <mergeCell ref="AK28:AL28"/>
    <mergeCell ref="AB25:AC25"/>
    <mergeCell ref="AD25:AE25"/>
  </mergeCells>
  <conditionalFormatting sqref="AM12:AM14">
    <cfRule type="cellIs" dxfId="4" priority="1" operator="equal">
      <formula>"NO"</formula>
    </cfRule>
  </conditionalFormatting>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K68"/>
  <sheetViews>
    <sheetView topLeftCell="A5" zoomScale="70" zoomScaleNormal="70" workbookViewId="0">
      <selection activeCell="K48" sqref="K48"/>
    </sheetView>
  </sheetViews>
  <sheetFormatPr defaultRowHeight="23.25"/>
  <cols>
    <col min="1" max="1" width="34.7109375" style="825" customWidth="1"/>
    <col min="2" max="2" width="24.28515625" style="825" bestFit="1" customWidth="1"/>
    <col min="3" max="3" width="71" style="825" customWidth="1"/>
    <col min="4" max="4" width="14.85546875" style="825" customWidth="1"/>
    <col min="5" max="5" width="39.85546875" style="825" customWidth="1"/>
    <col min="6" max="6" width="25.7109375" style="825" bestFit="1" customWidth="1"/>
    <col min="7" max="7" width="32.5703125" style="825" bestFit="1" customWidth="1"/>
    <col min="8" max="8" width="25.42578125" style="825" bestFit="1" customWidth="1"/>
    <col min="9" max="9" width="26.5703125" style="825" customWidth="1"/>
    <col min="10" max="10" width="9.140625" style="825"/>
    <col min="11" max="11" width="16.28515625" style="825" customWidth="1"/>
    <col min="12" max="16384" width="9.140625" style="825"/>
  </cols>
  <sheetData>
    <row r="1" spans="1:11">
      <c r="A1" s="822"/>
      <c r="B1" s="823"/>
      <c r="C1" s="823"/>
      <c r="D1" s="823"/>
      <c r="E1" s="823"/>
      <c r="F1" s="823"/>
      <c r="G1" s="823"/>
      <c r="H1" s="823"/>
      <c r="I1" s="823"/>
      <c r="J1" s="823"/>
      <c r="K1" s="824"/>
    </row>
    <row r="2" spans="1:11">
      <c r="A2" s="826"/>
      <c r="B2" s="827"/>
      <c r="C2" s="827"/>
      <c r="D2" s="827"/>
      <c r="E2" s="827"/>
      <c r="F2" s="827"/>
      <c r="G2" s="827"/>
      <c r="H2" s="827"/>
      <c r="I2" s="828" t="s">
        <v>47</v>
      </c>
      <c r="J2" s="828"/>
      <c r="K2" s="829"/>
    </row>
    <row r="3" spans="1:11" ht="61.5">
      <c r="A3" s="826"/>
      <c r="B3" s="827"/>
      <c r="C3" s="1640" t="s">
        <v>100872</v>
      </c>
      <c r="D3" s="1640"/>
      <c r="E3" s="1640"/>
      <c r="F3" s="1640"/>
      <c r="G3" s="830"/>
      <c r="H3" s="830"/>
      <c r="I3" s="828" t="s">
        <v>48</v>
      </c>
      <c r="J3" s="828" t="s">
        <v>49</v>
      </c>
      <c r="K3" s="829"/>
    </row>
    <row r="4" spans="1:11">
      <c r="A4" s="831"/>
      <c r="B4" s="832"/>
      <c r="C4" s="832"/>
      <c r="D4" s="832"/>
      <c r="E4" s="832"/>
      <c r="F4" s="832"/>
      <c r="G4" s="832"/>
      <c r="H4" s="832"/>
      <c r="I4" s="832"/>
      <c r="J4" s="832"/>
      <c r="K4" s="829"/>
    </row>
    <row r="5" spans="1:11">
      <c r="A5" s="831"/>
      <c r="B5" s="832"/>
      <c r="C5" s="832"/>
      <c r="D5" s="832"/>
      <c r="E5" s="832"/>
      <c r="F5" s="832"/>
      <c r="G5" s="832"/>
      <c r="H5" s="832"/>
      <c r="I5" s="832"/>
      <c r="J5" s="832"/>
      <c r="K5" s="829"/>
    </row>
    <row r="6" spans="1:11">
      <c r="A6" s="833" t="s">
        <v>65</v>
      </c>
      <c r="B6" s="834">
        <f>'Input Sheet'!B8</f>
        <v>0</v>
      </c>
      <c r="C6" s="835"/>
      <c r="D6" s="836"/>
      <c r="E6" s="837"/>
      <c r="F6" s="838"/>
      <c r="G6" s="839" t="s">
        <v>99</v>
      </c>
      <c r="H6" s="840">
        <f ca="1">'Input Sheet'!H8</f>
        <v>44765</v>
      </c>
      <c r="I6" s="841" t="s">
        <v>66</v>
      </c>
      <c r="J6" s="842">
        <f>'Input Sheet'!K8</f>
        <v>0</v>
      </c>
      <c r="K6" s="843"/>
    </row>
    <row r="7" spans="1:11">
      <c r="A7" s="844" t="s">
        <v>74</v>
      </c>
      <c r="B7" s="834">
        <f>'Input Sheet'!B9</f>
        <v>0</v>
      </c>
      <c r="C7" s="835"/>
      <c r="D7" s="845"/>
      <c r="E7" s="846" t="s">
        <v>73</v>
      </c>
      <c r="F7" s="842">
        <f>'Input Sheet'!F9</f>
        <v>0</v>
      </c>
      <c r="G7" s="842"/>
      <c r="H7" s="842"/>
      <c r="I7" s="847"/>
      <c r="J7" s="848"/>
      <c r="K7" s="843"/>
    </row>
    <row r="8" spans="1:11">
      <c r="A8" s="849"/>
      <c r="B8" s="850"/>
      <c r="C8" s="850"/>
      <c r="D8" s="850"/>
      <c r="E8" s="850"/>
      <c r="F8" s="850"/>
      <c r="G8" s="851"/>
      <c r="H8" s="851"/>
      <c r="I8" s="852"/>
      <c r="J8" s="851"/>
      <c r="K8" s="853"/>
    </row>
    <row r="9" spans="1:11">
      <c r="A9" s="854" t="s">
        <v>67</v>
      </c>
      <c r="B9" s="855"/>
      <c r="C9" s="855"/>
      <c r="D9" s="855"/>
      <c r="E9" s="855"/>
      <c r="F9" s="855"/>
      <c r="G9" s="855"/>
      <c r="H9" s="855"/>
      <c r="I9" s="855"/>
      <c r="J9" s="855"/>
      <c r="K9" s="856"/>
    </row>
    <row r="10" spans="1:11">
      <c r="A10" s="857"/>
      <c r="B10" s="858"/>
      <c r="C10" s="858"/>
      <c r="D10" s="858"/>
      <c r="E10" s="858"/>
      <c r="F10" s="858"/>
      <c r="G10" s="858"/>
      <c r="H10" s="858"/>
      <c r="I10" s="858"/>
      <c r="J10" s="858"/>
      <c r="K10" s="859"/>
    </row>
    <row r="11" spans="1:11">
      <c r="A11" s="860" t="s">
        <v>69</v>
      </c>
      <c r="B11" s="861">
        <f>'Input Sheet'!B13</f>
        <v>0</v>
      </c>
      <c r="C11" s="862"/>
      <c r="D11" s="862"/>
      <c r="E11" s="862"/>
      <c r="F11" s="863"/>
      <c r="G11" s="864" t="s">
        <v>100</v>
      </c>
      <c r="H11" s="865">
        <f>'Input Sheet'!H13</f>
        <v>12</v>
      </c>
      <c r="I11" s="862" t="s">
        <v>125</v>
      </c>
      <c r="J11" s="862"/>
      <c r="K11" s="866"/>
    </row>
    <row r="12" spans="1:11">
      <c r="A12" s="867" t="s">
        <v>68</v>
      </c>
      <c r="B12" s="842">
        <f>'Input Sheet'!B14</f>
        <v>0</v>
      </c>
      <c r="C12" s="868"/>
      <c r="D12" s="868"/>
      <c r="E12" s="868"/>
      <c r="F12" s="868"/>
      <c r="G12" s="868"/>
      <c r="H12" s="868"/>
      <c r="I12" s="868"/>
      <c r="J12" s="868"/>
      <c r="K12" s="869"/>
    </row>
    <row r="13" spans="1:11">
      <c r="A13" s="870" t="s">
        <v>26</v>
      </c>
      <c r="B13" s="842">
        <f>'Input Sheet'!B15</f>
        <v>0</v>
      </c>
      <c r="C13" s="868"/>
      <c r="D13" s="868"/>
      <c r="E13" s="868"/>
      <c r="F13" s="871"/>
      <c r="G13" s="872" t="s">
        <v>70</v>
      </c>
      <c r="H13" s="873">
        <f>'Input Sheet'!H15</f>
        <v>0</v>
      </c>
      <c r="I13" s="874" t="s">
        <v>34</v>
      </c>
      <c r="J13" s="875">
        <f>'Input Sheet'!J15</f>
        <v>0</v>
      </c>
      <c r="K13" s="876"/>
    </row>
    <row r="14" spans="1:11">
      <c r="A14" s="877" t="s">
        <v>71</v>
      </c>
      <c r="B14" s="842">
        <f>'Input Sheet'!B16</f>
        <v>0</v>
      </c>
      <c r="C14" s="878"/>
      <c r="D14" s="879"/>
      <c r="E14" s="880"/>
      <c r="F14" s="880"/>
      <c r="G14" s="880"/>
      <c r="H14" s="880"/>
      <c r="I14" s="880"/>
      <c r="J14" s="880"/>
      <c r="K14" s="881"/>
    </row>
    <row r="15" spans="1:11">
      <c r="A15" s="831"/>
      <c r="B15" s="832"/>
      <c r="C15" s="832"/>
      <c r="D15" s="832"/>
      <c r="E15" s="832"/>
      <c r="F15" s="832"/>
      <c r="G15" s="832"/>
      <c r="H15" s="832"/>
      <c r="I15" s="832"/>
      <c r="J15" s="832"/>
      <c r="K15" s="829"/>
    </row>
    <row r="16" spans="1:11" ht="24" thickBot="1">
      <c r="A16" s="882"/>
      <c r="B16" s="883"/>
      <c r="C16" s="883"/>
      <c r="D16" s="883"/>
      <c r="E16" s="883"/>
      <c r="F16" s="883"/>
      <c r="G16" s="883"/>
      <c r="H16" s="883"/>
      <c r="I16" s="883"/>
      <c r="J16" s="883"/>
      <c r="K16" s="884"/>
    </row>
    <row r="17" spans="1:11">
      <c r="A17" s="1644" t="s">
        <v>50</v>
      </c>
      <c r="B17" s="1645"/>
      <c r="C17" s="1646"/>
      <c r="D17" s="1653" t="s">
        <v>51</v>
      </c>
      <c r="E17" s="1653" t="s">
        <v>52</v>
      </c>
      <c r="F17" s="1653" t="s">
        <v>162</v>
      </c>
      <c r="G17" s="1653" t="s">
        <v>100868</v>
      </c>
      <c r="H17" s="1644" t="s">
        <v>53</v>
      </c>
      <c r="I17" s="1646"/>
      <c r="J17" s="1644" t="s">
        <v>54</v>
      </c>
      <c r="K17" s="1646"/>
    </row>
    <row r="18" spans="1:11" ht="24" thickBot="1">
      <c r="A18" s="1647"/>
      <c r="B18" s="1648"/>
      <c r="C18" s="1649"/>
      <c r="D18" s="1654"/>
      <c r="E18" s="1654"/>
      <c r="F18" s="1654"/>
      <c r="G18" s="1654"/>
      <c r="H18" s="1647"/>
      <c r="I18" s="1649"/>
      <c r="J18" s="1647"/>
      <c r="K18" s="1649"/>
    </row>
    <row r="19" spans="1:11" ht="24" thickBot="1">
      <c r="A19" s="1650" t="s">
        <v>46</v>
      </c>
      <c r="B19" s="1651"/>
      <c r="C19" s="1652"/>
      <c r="D19" s="885"/>
      <c r="E19" s="887"/>
      <c r="F19" s="886" t="str">
        <f ca="1">'Input Sheet'!B35</f>
        <v>Named Perils</v>
      </c>
      <c r="G19" s="1369"/>
      <c r="H19" s="888"/>
      <c r="I19" s="889"/>
      <c r="J19" s="1703"/>
      <c r="K19" s="1704"/>
    </row>
    <row r="20" spans="1:11">
      <c r="A20" s="1641" t="str">
        <f>'Input Sheet'!A38</f>
        <v>Building:</v>
      </c>
      <c r="B20" s="1642"/>
      <c r="C20" s="1643"/>
      <c r="D20" s="890" t="str">
        <f ca="1">IF(F19="Named Perils","PN1","PA1")</f>
        <v>PN1</v>
      </c>
      <c r="E20" s="1367">
        <f>IF('Input Sheet'!B48&gt;='Input Sheet'!F48,'Input Sheet'!B48,'Input Sheet'!F48)</f>
        <v>1000</v>
      </c>
      <c r="F20" s="890" t="str">
        <f ca="1">'Input Sheet'!B36</f>
        <v>ACV</v>
      </c>
      <c r="G20" s="1370">
        <v>0.9</v>
      </c>
      <c r="H20" s="1705">
        <f>'Input Sheet'!B38</f>
        <v>0</v>
      </c>
      <c r="I20" s="1706"/>
      <c r="J20" s="1705" t="e">
        <f ca="1">'Input Sheet'!B50</f>
        <v>#N/A</v>
      </c>
      <c r="K20" s="1706"/>
    </row>
    <row r="21" spans="1:11">
      <c r="A21" s="1641" t="s">
        <v>148</v>
      </c>
      <c r="B21" s="1642"/>
      <c r="C21" s="1643"/>
      <c r="D21" s="890"/>
      <c r="E21" s="1367"/>
      <c r="F21" s="890"/>
      <c r="G21" s="1368"/>
      <c r="H21" s="1705">
        <f>'Input Sheet'!B39</f>
        <v>0</v>
      </c>
      <c r="I21" s="1706"/>
      <c r="J21" s="892"/>
      <c r="K21" s="893"/>
    </row>
    <row r="22" spans="1:11">
      <c r="A22" s="1641" t="s">
        <v>143</v>
      </c>
      <c r="B22" s="1642"/>
      <c r="C22" s="1643"/>
      <c r="D22" s="894" t="str">
        <f ca="1">IF(D20="Pn1", "BN15","BA15")</f>
        <v>BN15</v>
      </c>
      <c r="E22" s="1367"/>
      <c r="F22" s="1655"/>
      <c r="G22" s="1414">
        <v>1</v>
      </c>
      <c r="H22" s="1705">
        <f>'Input Sheet'!B40</f>
        <v>0</v>
      </c>
      <c r="I22" s="1706"/>
      <c r="J22" s="892"/>
      <c r="K22" s="893"/>
    </row>
    <row r="23" spans="1:11">
      <c r="A23" s="895" t="str">
        <f>'Input Sheet'!A41</f>
        <v>Frills Package</v>
      </c>
      <c r="B23" s="896"/>
      <c r="C23" s="897"/>
      <c r="D23" s="890"/>
      <c r="E23" s="1367"/>
      <c r="F23" s="1655"/>
      <c r="G23" s="1368"/>
      <c r="H23" s="1705" t="str">
        <f>'Input Sheet'!C41</f>
        <v>Excluded</v>
      </c>
      <c r="I23" s="1706"/>
      <c r="J23" s="892"/>
      <c r="K23" s="893"/>
    </row>
    <row r="24" spans="1:11">
      <c r="A24" s="1641" t="s">
        <v>100837</v>
      </c>
      <c r="B24" s="1642"/>
      <c r="C24" s="897"/>
      <c r="D24" s="890" t="str">
        <f>IF('Input Sheet'!B42="yes","CW197","PX4")</f>
        <v>PX4</v>
      </c>
      <c r="E24" s="1367" t="str">
        <f>IF('Input Sheet'!B42="Yes",10000,"")</f>
        <v/>
      </c>
      <c r="F24" s="1368"/>
      <c r="G24" s="1368"/>
      <c r="H24" s="1705" t="str">
        <f>'Input Sheet'!C42</f>
        <v>Excluded</v>
      </c>
      <c r="I24" s="1706"/>
      <c r="J24" s="892"/>
      <c r="K24" s="893"/>
    </row>
    <row r="25" spans="1:11">
      <c r="A25" s="1641" t="s">
        <v>100862</v>
      </c>
      <c r="B25" s="1642"/>
      <c r="C25" s="897"/>
      <c r="D25" s="890" t="str">
        <f ca="1">IF(D20="pa1",IF('Input Sheet'!B43="no","CW198",""),"")</f>
        <v/>
      </c>
      <c r="E25" s="1367" t="str">
        <f ca="1">IF('Input Sheet'!B43="Yes",'Input Sheet'!F43,"")</f>
        <v/>
      </c>
      <c r="F25" s="890"/>
      <c r="G25" s="1368"/>
      <c r="H25" s="1705" t="str">
        <f ca="1">IF('Input Sheet'!B43="No","Excluded",'Input Sheet'!C43)</f>
        <v>Excluded</v>
      </c>
      <c r="I25" s="1706"/>
      <c r="J25" s="892"/>
      <c r="K25" s="893"/>
    </row>
    <row r="26" spans="1:11">
      <c r="A26" s="895" t="s">
        <v>150</v>
      </c>
      <c r="B26" s="896"/>
      <c r="C26" s="897"/>
      <c r="D26" s="894" t="s">
        <v>171</v>
      </c>
      <c r="E26" s="1367" t="str">
        <f>IF('Input Sheet'!B44="Yes",'Input Sheet'!F44,"")</f>
        <v/>
      </c>
      <c r="F26" s="890"/>
      <c r="G26" s="1368"/>
      <c r="H26" s="1705" t="str">
        <f>'Input Sheet'!C44</f>
        <v>Excluded</v>
      </c>
      <c r="I26" s="1706"/>
      <c r="J26" s="892"/>
      <c r="K26" s="893"/>
    </row>
    <row r="27" spans="1:11">
      <c r="A27" s="895" t="s">
        <v>151</v>
      </c>
      <c r="B27" s="896"/>
      <c r="C27" s="897"/>
      <c r="D27" s="890"/>
      <c r="E27" s="1367" t="str">
        <f>IF('Input Sheet'!B45="Yes",'Input Sheet'!F45,"")</f>
        <v/>
      </c>
      <c r="F27" s="890"/>
      <c r="G27" s="1368"/>
      <c r="H27" s="1705" t="str">
        <f>'Input Sheet'!C45</f>
        <v>Excluded</v>
      </c>
      <c r="I27" s="1706"/>
      <c r="J27" s="892"/>
      <c r="K27" s="893"/>
    </row>
    <row r="28" spans="1:11">
      <c r="A28" s="892" t="s">
        <v>152</v>
      </c>
      <c r="B28" s="896"/>
      <c r="C28" s="897"/>
      <c r="D28" s="890"/>
      <c r="E28" s="1367" t="str">
        <f>IF('Input Sheet'!B46="Yes",'Input Sheet'!F46,"")</f>
        <v/>
      </c>
      <c r="F28" s="890"/>
      <c r="G28" s="1368"/>
      <c r="H28" s="1705" t="str">
        <f>'Input Sheet'!C46</f>
        <v>Excluded</v>
      </c>
      <c r="I28" s="1706"/>
      <c r="J28" s="892"/>
      <c r="K28" s="893"/>
    </row>
    <row r="29" spans="1:11">
      <c r="A29" s="1688" t="str">
        <f>IF(A20="Tenants Improvements:","Cov. A- Condominium Unit- 250% of Contents Limit","")</f>
        <v/>
      </c>
      <c r="B29" s="1688"/>
      <c r="C29" s="1689"/>
      <c r="D29" s="890" t="str">
        <f>IF(A29="","","PE23")</f>
        <v/>
      </c>
      <c r="F29" s="890"/>
      <c r="G29" s="1368"/>
      <c r="H29" s="1717" t="str">
        <f>IF(A20="Tenants Improvements:",(H21*2.5),"")</f>
        <v/>
      </c>
      <c r="I29" s="1718"/>
      <c r="J29" s="891"/>
      <c r="K29" s="893"/>
    </row>
    <row r="30" spans="1:11">
      <c r="A30" s="1690" t="str">
        <f>IF(A20="Tenants Improvements:","Cov B- Improvements &amp; Batterments - 25% of Contents Limit","")</f>
        <v/>
      </c>
      <c r="B30" s="1691"/>
      <c r="C30" s="1692"/>
      <c r="D30" s="890"/>
      <c r="E30" s="1367"/>
      <c r="F30" s="890"/>
      <c r="G30" s="1368"/>
      <c r="H30" s="1717" t="str">
        <f>IF(A20="Tenants Improvements:",(H21*0.25),"")</f>
        <v/>
      </c>
      <c r="I30" s="1718"/>
      <c r="J30" s="892"/>
      <c r="K30" s="893"/>
    </row>
    <row r="31" spans="1:11" ht="24" thickBot="1">
      <c r="A31" s="1693" t="str">
        <f>IF(A20="Tenants Improvements:","Cov C- Loss Assesment Property","")</f>
        <v/>
      </c>
      <c r="B31" s="1693"/>
      <c r="C31" s="1694"/>
      <c r="D31" s="911"/>
      <c r="F31" s="911"/>
      <c r="G31" s="1371"/>
      <c r="H31" s="1695" t="str">
        <f>IF(A20="Tenants Improvements:",25000,"")</f>
        <v/>
      </c>
      <c r="I31" s="1696"/>
      <c r="J31" s="914"/>
      <c r="K31" s="915"/>
    </row>
    <row r="32" spans="1:11" ht="24" thickBot="1">
      <c r="A32" s="1715" t="s">
        <v>100865</v>
      </c>
      <c r="B32" s="1716"/>
      <c r="C32" s="1716"/>
      <c r="D32" s="1359" t="str">
        <f>IF(G32="excluded","","BM12")</f>
        <v/>
      </c>
      <c r="E32" s="1352" t="str">
        <f>IF('Input Sheet'!A54="Yes",'Input Sheet'!C54,"")</f>
        <v/>
      </c>
      <c r="F32" s="1351"/>
      <c r="G32" s="1700" t="str">
        <f>IF('Input Sheet'!A54="Yes",'Input Sheet'!B54,"Excluded")</f>
        <v>Excluded</v>
      </c>
      <c r="H32" s="1701"/>
      <c r="I32" s="1702"/>
      <c r="J32" s="1719">
        <f>IF('Input Sheet'!A54="Yes",'Input Sheet'!D54,0)</f>
        <v>0</v>
      </c>
      <c r="K32" s="1720"/>
    </row>
    <row r="33" spans="1:11" ht="24" thickBot="1">
      <c r="A33" s="1715" t="s">
        <v>100834</v>
      </c>
      <c r="B33" s="1716"/>
      <c r="C33" s="1716"/>
      <c r="D33" s="898"/>
      <c r="E33" s="899"/>
      <c r="F33" s="900"/>
      <c r="G33" s="901"/>
      <c r="H33" s="901"/>
      <c r="I33" s="901"/>
      <c r="J33" s="900"/>
      <c r="K33" s="902"/>
    </row>
    <row r="34" spans="1:11">
      <c r="A34" s="1697" t="s">
        <v>126</v>
      </c>
      <c r="B34" s="1698"/>
      <c r="C34" s="1698"/>
      <c r="D34" s="903"/>
      <c r="E34" s="904"/>
      <c r="F34" s="1670">
        <f>F35</f>
        <v>1000000</v>
      </c>
      <c r="G34" s="1671"/>
      <c r="H34" s="1671"/>
      <c r="I34" s="1699"/>
      <c r="J34" s="1707">
        <f>'Input Sheet'!B81</f>
        <v>220.00000000000003</v>
      </c>
      <c r="K34" s="1708"/>
    </row>
    <row r="35" spans="1:11">
      <c r="A35" s="1659" t="s">
        <v>100835</v>
      </c>
      <c r="B35" s="1660"/>
      <c r="C35" s="905"/>
      <c r="D35" s="903" t="s">
        <v>127</v>
      </c>
      <c r="E35" s="906">
        <f>IF('Input Sheet'!B79&gt;='Input Sheet'!F79,'Input Sheet'!B79,'Input Sheet'!F79)</f>
        <v>1000</v>
      </c>
      <c r="F35" s="1670">
        <f>'Input Sheet'!C69</f>
        <v>1000000</v>
      </c>
      <c r="G35" s="1671"/>
      <c r="H35" s="1671"/>
      <c r="I35" s="1671"/>
      <c r="J35" s="907"/>
      <c r="K35" s="908"/>
    </row>
    <row r="36" spans="1:11">
      <c r="A36" s="1659" t="s">
        <v>78</v>
      </c>
      <c r="B36" s="1660"/>
      <c r="C36" s="905"/>
      <c r="D36" s="903"/>
      <c r="E36" s="906"/>
      <c r="F36" s="1415" t="s">
        <v>101432</v>
      </c>
      <c r="G36" s="1416">
        <v>2500</v>
      </c>
      <c r="H36" s="1416" t="s">
        <v>101431</v>
      </c>
      <c r="I36" s="1416">
        <f>'Input Sheet'!C70</f>
        <v>25000</v>
      </c>
      <c r="J36" s="907"/>
      <c r="K36" s="908"/>
    </row>
    <row r="37" spans="1:11">
      <c r="A37" s="1659" t="s">
        <v>79</v>
      </c>
      <c r="B37" s="1660"/>
      <c r="C37" s="905"/>
      <c r="D37" s="903"/>
      <c r="E37" s="906"/>
      <c r="F37" s="1670">
        <f>'Input Sheet'!C71</f>
        <v>1000000</v>
      </c>
      <c r="G37" s="1671"/>
      <c r="H37" s="1671"/>
      <c r="I37" s="1671"/>
      <c r="J37" s="907"/>
      <c r="K37" s="908"/>
    </row>
    <row r="38" spans="1:11">
      <c r="A38" s="909" t="s">
        <v>80</v>
      </c>
      <c r="B38" s="910"/>
      <c r="C38" s="905"/>
      <c r="D38" s="903"/>
      <c r="E38" s="906">
        <v>1000</v>
      </c>
      <c r="F38" s="1670">
        <f>'Input Sheet'!C72</f>
        <v>250000</v>
      </c>
      <c r="G38" s="1671"/>
      <c r="H38" s="1671"/>
      <c r="I38" s="1671"/>
      <c r="J38" s="1683"/>
      <c r="K38" s="1684"/>
    </row>
    <row r="39" spans="1:11">
      <c r="A39" s="1659" t="s">
        <v>81</v>
      </c>
      <c r="B39" s="1660"/>
      <c r="C39" s="905"/>
      <c r="D39" s="903" t="s">
        <v>128</v>
      </c>
      <c r="E39" s="906"/>
      <c r="F39" s="1670" t="str">
        <f>IF('Input Sheet'!C73="No","Excluded",'Input Sheet'!D73)</f>
        <v>Excluded</v>
      </c>
      <c r="G39" s="1671"/>
      <c r="H39" s="1671"/>
      <c r="I39" s="1671"/>
      <c r="J39" s="907"/>
      <c r="K39" s="908"/>
    </row>
    <row r="40" spans="1:11">
      <c r="A40" s="1417"/>
      <c r="B40" s="1418" t="s">
        <v>82</v>
      </c>
      <c r="C40" s="905"/>
      <c r="D40" s="903" t="s">
        <v>129</v>
      </c>
      <c r="E40" s="906"/>
      <c r="F40" s="1670" t="str">
        <f>IF('Input Sheet'!C74="No","Excluded","Included")</f>
        <v>Excluded</v>
      </c>
      <c r="G40" s="1671"/>
      <c r="H40" s="1671"/>
      <c r="I40" s="1671"/>
      <c r="J40" s="907"/>
      <c r="K40" s="908"/>
    </row>
    <row r="41" spans="1:11">
      <c r="A41" s="1417"/>
      <c r="B41" s="1418" t="s">
        <v>83</v>
      </c>
      <c r="C41" s="905"/>
      <c r="D41" s="903" t="s">
        <v>130</v>
      </c>
      <c r="E41" s="906" t="str">
        <f>IF('Input Sheet'!C75="No","",'Input Sheet'!H75)</f>
        <v/>
      </c>
      <c r="F41" s="1670" t="str">
        <f>IF('Input Sheet'!C75="No","Excluded",'Input Sheet'!D75)</f>
        <v>Excluded</v>
      </c>
      <c r="G41" s="1671"/>
      <c r="H41" s="1671"/>
      <c r="I41" s="1671"/>
      <c r="J41" s="907"/>
      <c r="K41" s="908"/>
    </row>
    <row r="42" spans="1:11">
      <c r="A42" s="1417"/>
      <c r="B42" s="1418" t="s">
        <v>100808</v>
      </c>
      <c r="C42" s="905"/>
      <c r="D42" s="903" t="s">
        <v>131</v>
      </c>
      <c r="E42" s="906"/>
      <c r="F42" s="1670" t="str">
        <f>IF('Input Sheet'!C76="No","Excluded","Included")</f>
        <v>Excluded</v>
      </c>
      <c r="G42" s="1671"/>
      <c r="H42" s="1671"/>
      <c r="I42" s="1671"/>
      <c r="J42" s="907"/>
      <c r="K42" s="908"/>
    </row>
    <row r="43" spans="1:11">
      <c r="A43" s="1417"/>
      <c r="B43" s="1418" t="s">
        <v>84</v>
      </c>
      <c r="C43" s="905"/>
      <c r="D43" s="903" t="s">
        <v>132</v>
      </c>
      <c r="E43" s="906"/>
      <c r="F43" s="1670" t="str">
        <f>IF('Input Sheet'!C77="No","Excluded","Included")</f>
        <v>Excluded</v>
      </c>
      <c r="G43" s="1671"/>
      <c r="H43" s="1671"/>
      <c r="I43" s="1671"/>
      <c r="J43" s="907"/>
      <c r="K43" s="908"/>
    </row>
    <row r="44" spans="1:11">
      <c r="A44" s="1417"/>
      <c r="B44" s="1418"/>
      <c r="C44" s="905"/>
      <c r="D44" s="903"/>
      <c r="E44" s="906"/>
      <c r="F44" s="1415"/>
      <c r="G44" s="1416"/>
      <c r="H44" s="1416"/>
      <c r="I44" s="1416"/>
      <c r="J44" s="907"/>
      <c r="K44" s="908"/>
    </row>
    <row r="45" spans="1:11">
      <c r="A45" s="831"/>
      <c r="B45" s="1418"/>
      <c r="C45" s="905"/>
      <c r="D45" s="903"/>
      <c r="E45" s="906"/>
      <c r="F45" s="1415"/>
      <c r="G45" s="1416"/>
      <c r="H45" s="1416"/>
      <c r="I45" s="1416"/>
      <c r="J45" s="907"/>
      <c r="K45" s="908"/>
    </row>
    <row r="46" spans="1:11" ht="24" thickBot="1">
      <c r="A46" s="1423"/>
      <c r="B46" s="883"/>
      <c r="C46" s="883"/>
      <c r="D46" s="911"/>
      <c r="E46" s="911"/>
      <c r="F46" s="912"/>
      <c r="G46" s="913"/>
      <c r="H46" s="913"/>
      <c r="I46" s="913"/>
      <c r="J46" s="914"/>
      <c r="K46" s="915"/>
    </row>
    <row r="47" spans="1:11" ht="24" customHeight="1" thickBot="1">
      <c r="A47" s="1672" t="s">
        <v>100869</v>
      </c>
      <c r="B47" s="1673"/>
      <c r="C47" s="1421"/>
      <c r="D47" s="1422"/>
      <c r="E47" s="1685" t="s">
        <v>100870</v>
      </c>
      <c r="F47" s="1686"/>
      <c r="G47" s="1686"/>
      <c r="H47" s="1687"/>
      <c r="I47" s="1681" t="s">
        <v>55</v>
      </c>
      <c r="J47" s="1682"/>
      <c r="K47" s="916" t="e">
        <f ca="1">J20+J34+J32</f>
        <v>#N/A</v>
      </c>
    </row>
    <row r="48" spans="1:11" ht="24" thickBot="1">
      <c r="A48" s="1364" t="str">
        <f>IF(G32="Excluded","Equipment breakdown starting at $100 additional premium","")</f>
        <v>Equipment breakdown starting at $100 additional premium</v>
      </c>
      <c r="B48" s="1360"/>
      <c r="C48" s="1360"/>
      <c r="D48" s="893"/>
      <c r="E48" s="1685"/>
      <c r="F48" s="1686"/>
      <c r="G48" s="1686"/>
      <c r="H48" s="1687"/>
      <c r="I48" s="1676" t="s">
        <v>178</v>
      </c>
      <c r="J48" s="1677"/>
      <c r="K48" s="916">
        <f>'Input Sheet'!J48</f>
        <v>0</v>
      </c>
    </row>
    <row r="49" spans="1:11" ht="24" thickBot="1">
      <c r="A49" s="1364" t="str">
        <f>IF(D24="px4","Damage by Tenants: $10,000 Deductible, Full Policy limits for additional $100 ","")</f>
        <v xml:space="preserve">Damage by Tenants: $10,000 Deductible, Full Policy limits for additional $100 </v>
      </c>
      <c r="C49" s="1360"/>
      <c r="D49" s="893"/>
      <c r="E49" s="1685"/>
      <c r="F49" s="1686"/>
      <c r="G49" s="1686"/>
      <c r="H49" s="1687"/>
      <c r="I49" s="1676" t="s">
        <v>56</v>
      </c>
      <c r="J49" s="1677"/>
      <c r="K49" s="916" t="e">
        <f ca="1">'Input Sheet'!J49</f>
        <v>#N/A</v>
      </c>
    </row>
    <row r="50" spans="1:11" ht="24" customHeight="1" thickBot="1">
      <c r="A50" s="1364" t="str">
        <f>IF('Input Sheet'!B41="no","Frills Package starting at $100","")</f>
        <v>Frills Package starting at $100</v>
      </c>
      <c r="B50" s="1365"/>
      <c r="C50" s="1365"/>
      <c r="D50" s="1366"/>
      <c r="E50" s="917" t="s">
        <v>100809</v>
      </c>
      <c r="F50" s="918"/>
      <c r="G50" s="918"/>
      <c r="H50" s="919"/>
      <c r="I50" s="1676" t="s">
        <v>57</v>
      </c>
      <c r="J50" s="1677"/>
      <c r="K50" s="916" t="e">
        <f ca="1">K49+K47+K48</f>
        <v>#N/A</v>
      </c>
    </row>
    <row r="51" spans="1:11" ht="24" thickBot="1">
      <c r="A51" s="1674" t="s">
        <v>100882</v>
      </c>
      <c r="B51" s="1674"/>
      <c r="C51" s="1674"/>
      <c r="D51" s="1675"/>
      <c r="E51" s="920" t="s">
        <v>100810</v>
      </c>
      <c r="F51" s="918"/>
      <c r="G51" s="918"/>
      <c r="H51" s="919"/>
      <c r="I51" s="1676"/>
      <c r="J51" s="1677"/>
      <c r="K51" s="921"/>
    </row>
    <row r="52" spans="1:11" ht="24" thickBot="1">
      <c r="B52" s="1360"/>
      <c r="C52" s="1360"/>
      <c r="D52" s="893"/>
      <c r="E52" s="922" t="s">
        <v>146</v>
      </c>
      <c r="F52" s="918"/>
      <c r="G52" s="918"/>
      <c r="H52" s="919"/>
      <c r="I52" s="1676" t="s">
        <v>58</v>
      </c>
      <c r="J52" s="1677"/>
      <c r="K52" s="923">
        <v>0.25</v>
      </c>
    </row>
    <row r="53" spans="1:11" ht="24" thickBot="1">
      <c r="A53" s="892"/>
      <c r="B53" s="1360"/>
      <c r="C53" s="1360"/>
      <c r="D53" s="893"/>
      <c r="E53" s="1353" t="s">
        <v>100863</v>
      </c>
      <c r="F53" s="1354"/>
      <c r="G53" s="1354"/>
      <c r="H53" s="1355"/>
      <c r="I53" s="1676" t="s">
        <v>59</v>
      </c>
      <c r="J53" s="1677"/>
      <c r="K53" s="923">
        <v>0.15</v>
      </c>
    </row>
    <row r="54" spans="1:11" ht="24" thickBot="1">
      <c r="A54" s="1361"/>
      <c r="B54" s="1362"/>
      <c r="C54" s="1362"/>
      <c r="D54" s="1363"/>
      <c r="E54" s="1356" t="str">
        <f>IF(D24="PX4","PX4 - Vandolism by Tenants","")</f>
        <v>PX4 - Vandolism by Tenants</v>
      </c>
      <c r="F54" s="1357"/>
      <c r="G54" s="1357"/>
      <c r="H54" s="1358"/>
      <c r="I54" s="1678"/>
      <c r="J54" s="1679"/>
      <c r="K54" s="1680"/>
    </row>
    <row r="55" spans="1:11">
      <c r="A55" s="1709" t="s">
        <v>60</v>
      </c>
      <c r="B55" s="1710"/>
      <c r="C55" s="1710"/>
      <c r="D55" s="1711"/>
      <c r="E55" s="1661" t="s">
        <v>100866</v>
      </c>
      <c r="F55" s="1662"/>
      <c r="G55" s="1662"/>
      <c r="H55" s="1662"/>
      <c r="I55" s="1662"/>
      <c r="J55" s="1662"/>
      <c r="K55" s="1663"/>
    </row>
    <row r="56" spans="1:11">
      <c r="A56" s="1641"/>
      <c r="B56" s="1642"/>
      <c r="C56" s="1642"/>
      <c r="D56" s="1643"/>
      <c r="E56" s="1664" t="s">
        <v>100867</v>
      </c>
      <c r="F56" s="1665"/>
      <c r="G56" s="1665"/>
      <c r="H56" s="1665"/>
      <c r="I56" s="1665"/>
      <c r="J56" s="1665"/>
      <c r="K56" s="1666"/>
    </row>
    <row r="57" spans="1:11">
      <c r="A57" s="1641"/>
      <c r="B57" s="1642"/>
      <c r="C57" s="1642"/>
      <c r="D57" s="1643"/>
      <c r="E57" s="1424" t="s">
        <v>100883</v>
      </c>
      <c r="F57" s="1419"/>
      <c r="G57" s="1419"/>
      <c r="H57" s="1419"/>
      <c r="I57" s="1419"/>
      <c r="J57" s="1419"/>
      <c r="K57" s="1420"/>
    </row>
    <row r="58" spans="1:11" ht="24" thickBot="1">
      <c r="A58" s="1712"/>
      <c r="B58" s="1713"/>
      <c r="C58" s="1713"/>
      <c r="D58" s="1714"/>
      <c r="E58" s="1667" t="s">
        <v>100836</v>
      </c>
      <c r="F58" s="1668"/>
      <c r="G58" s="1668"/>
      <c r="H58" s="1668"/>
      <c r="I58" s="1668"/>
      <c r="J58" s="1668"/>
      <c r="K58" s="1669"/>
    </row>
    <row r="59" spans="1:11" ht="23.25" customHeight="1" thickBot="1">
      <c r="A59" s="1656" t="s">
        <v>61</v>
      </c>
      <c r="B59" s="1657"/>
      <c r="C59" s="1657"/>
      <c r="D59" s="1658"/>
      <c r="E59" s="1656" t="s">
        <v>62</v>
      </c>
      <c r="F59" s="1657"/>
      <c r="G59" s="1657"/>
      <c r="H59" s="1657"/>
      <c r="I59" s="1657"/>
      <c r="J59" s="1657"/>
      <c r="K59" s="1658"/>
    </row>
    <row r="60" spans="1:11">
      <c r="A60" s="822"/>
      <c r="B60" s="823"/>
      <c r="C60" s="823"/>
      <c r="D60" s="823"/>
      <c r="E60" s="823"/>
      <c r="F60" s="823"/>
      <c r="G60" s="823"/>
      <c r="H60" s="823"/>
      <c r="I60" s="823"/>
      <c r="J60" s="823"/>
      <c r="K60" s="824"/>
    </row>
    <row r="61" spans="1:11">
      <c r="A61" s="924" t="s">
        <v>63</v>
      </c>
      <c r="B61" s="832"/>
      <c r="C61" s="832"/>
      <c r="D61" s="832"/>
      <c r="E61" s="832"/>
      <c r="F61" s="832"/>
      <c r="G61" s="832"/>
      <c r="H61" s="832"/>
      <c r="I61" s="832"/>
      <c r="J61" s="832"/>
      <c r="K61" s="829"/>
    </row>
    <row r="62" spans="1:11">
      <c r="A62" s="1634" t="s">
        <v>100877</v>
      </c>
      <c r="B62" s="1634"/>
      <c r="C62" s="1634"/>
      <c r="D62" s="1634"/>
      <c r="E62" s="1634"/>
      <c r="F62" s="1634"/>
      <c r="G62" s="1634"/>
      <c r="H62" s="1634"/>
      <c r="I62" s="1634"/>
      <c r="J62" s="1634"/>
      <c r="K62" s="1635"/>
    </row>
    <row r="63" spans="1:11">
      <c r="A63" s="1634"/>
      <c r="B63" s="1634"/>
      <c r="C63" s="1634"/>
      <c r="D63" s="1634"/>
      <c r="E63" s="1634"/>
      <c r="F63" s="1634"/>
      <c r="G63" s="1634"/>
      <c r="H63" s="1634"/>
      <c r="I63" s="1634"/>
      <c r="J63" s="1634"/>
      <c r="K63" s="1635"/>
    </row>
    <row r="64" spans="1:11">
      <c r="A64" s="1636" t="s">
        <v>100878</v>
      </c>
      <c r="B64" s="1636"/>
      <c r="C64" s="1636"/>
      <c r="D64" s="1636"/>
      <c r="E64" s="1636"/>
      <c r="F64" s="1636"/>
      <c r="G64" s="1636"/>
      <c r="H64" s="1636"/>
      <c r="I64" s="1636"/>
      <c r="J64" s="1636"/>
      <c r="K64" s="1637"/>
    </row>
    <row r="65" spans="1:11">
      <c r="A65" s="1636"/>
      <c r="B65" s="1636"/>
      <c r="C65" s="1636"/>
      <c r="D65" s="1636"/>
      <c r="E65" s="1636"/>
      <c r="F65" s="1636"/>
      <c r="G65" s="1636"/>
      <c r="H65" s="1636"/>
      <c r="I65" s="1636"/>
      <c r="J65" s="1636"/>
      <c r="K65" s="1637"/>
    </row>
    <row r="66" spans="1:11" ht="52.5" customHeight="1">
      <c r="A66" s="1636" t="s">
        <v>100880</v>
      </c>
      <c r="B66" s="1636"/>
      <c r="C66" s="1636"/>
      <c r="D66" s="1636"/>
      <c r="E66" s="1636"/>
      <c r="F66" s="1636"/>
      <c r="G66" s="1636"/>
      <c r="H66" s="1636"/>
      <c r="I66" s="1636"/>
      <c r="J66" s="1636"/>
      <c r="K66" s="1637"/>
    </row>
    <row r="67" spans="1:11">
      <c r="A67" s="1636" t="s">
        <v>100879</v>
      </c>
      <c r="B67" s="1636"/>
      <c r="C67" s="1636"/>
      <c r="D67" s="1636"/>
      <c r="E67" s="1636"/>
      <c r="F67" s="1636"/>
      <c r="G67" s="1636"/>
      <c r="H67" s="1636"/>
      <c r="I67" s="1636"/>
      <c r="J67" s="1636"/>
      <c r="K67" s="1637"/>
    </row>
    <row r="68" spans="1:11" ht="21" customHeight="1" thickBot="1">
      <c r="A68" s="1638"/>
      <c r="B68" s="1638"/>
      <c r="C68" s="1638"/>
      <c r="D68" s="1638"/>
      <c r="E68" s="1638"/>
      <c r="F68" s="1638"/>
      <c r="G68" s="1638"/>
      <c r="H68" s="1638"/>
      <c r="I68" s="1638"/>
      <c r="J68" s="1638"/>
      <c r="K68" s="1639"/>
    </row>
  </sheetData>
  <mergeCells count="73">
    <mergeCell ref="J34:K34"/>
    <mergeCell ref="A55:D58"/>
    <mergeCell ref="A33:C33"/>
    <mergeCell ref="F38:I38"/>
    <mergeCell ref="H21:I21"/>
    <mergeCell ref="H22:I22"/>
    <mergeCell ref="H23:I23"/>
    <mergeCell ref="H24:I24"/>
    <mergeCell ref="H25:I25"/>
    <mergeCell ref="H26:I26"/>
    <mergeCell ref="H27:I27"/>
    <mergeCell ref="H28:I28"/>
    <mergeCell ref="H29:I29"/>
    <mergeCell ref="H30:I30"/>
    <mergeCell ref="J32:K32"/>
    <mergeCell ref="A32:C32"/>
    <mergeCell ref="J17:K18"/>
    <mergeCell ref="J19:K19"/>
    <mergeCell ref="F17:F18"/>
    <mergeCell ref="J20:K20"/>
    <mergeCell ref="H20:I20"/>
    <mergeCell ref="G17:G18"/>
    <mergeCell ref="H17:I18"/>
    <mergeCell ref="A24:B24"/>
    <mergeCell ref="A25:B25"/>
    <mergeCell ref="F35:I35"/>
    <mergeCell ref="A29:C29"/>
    <mergeCell ref="A30:C30"/>
    <mergeCell ref="A31:C31"/>
    <mergeCell ref="H31:I31"/>
    <mergeCell ref="A34:C34"/>
    <mergeCell ref="F34:I34"/>
    <mergeCell ref="A35:B35"/>
    <mergeCell ref="G32:I32"/>
    <mergeCell ref="E59:K59"/>
    <mergeCell ref="I53:J53"/>
    <mergeCell ref="I54:K54"/>
    <mergeCell ref="I47:J47"/>
    <mergeCell ref="J38:K38"/>
    <mergeCell ref="F42:I42"/>
    <mergeCell ref="F43:I43"/>
    <mergeCell ref="F41:I41"/>
    <mergeCell ref="E47:H49"/>
    <mergeCell ref="I49:J49"/>
    <mergeCell ref="I50:J50"/>
    <mergeCell ref="I51:J51"/>
    <mergeCell ref="I52:J52"/>
    <mergeCell ref="I48:J48"/>
    <mergeCell ref="A37:B37"/>
    <mergeCell ref="E55:K55"/>
    <mergeCell ref="E56:K56"/>
    <mergeCell ref="E58:K58"/>
    <mergeCell ref="F39:I39"/>
    <mergeCell ref="F40:I40"/>
    <mergeCell ref="F37:I37"/>
    <mergeCell ref="A47:B47"/>
    <mergeCell ref="A51:D51"/>
    <mergeCell ref="A62:K63"/>
    <mergeCell ref="A64:K65"/>
    <mergeCell ref="A66:K66"/>
    <mergeCell ref="A67:K68"/>
    <mergeCell ref="C3:F3"/>
    <mergeCell ref="A20:C20"/>
    <mergeCell ref="A21:C21"/>
    <mergeCell ref="A22:C22"/>
    <mergeCell ref="A17:C18"/>
    <mergeCell ref="A19:C19"/>
    <mergeCell ref="D17:D18"/>
    <mergeCell ref="E17:E18"/>
    <mergeCell ref="F22:F23"/>
    <mergeCell ref="A59:D59"/>
    <mergeCell ref="A39:B39"/>
    <mergeCell ref="A36:B36"/>
  </mergeCells>
  <pageMargins left="0.7" right="0.7" top="0.75" bottom="0.75" header="0.3" footer="0.3"/>
  <pageSetup scale="2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5"/>
  <sheetViews>
    <sheetView workbookViewId="0"/>
  </sheetViews>
  <sheetFormatPr defaultRowHeight="12.75"/>
  <cols>
    <col min="2" max="2" width="39.42578125" customWidth="1"/>
  </cols>
  <sheetData>
    <row r="1" spans="2:10">
      <c r="C1" s="141"/>
      <c r="D1" s="141"/>
      <c r="E1" s="141"/>
      <c r="F1" s="141"/>
      <c r="G1" s="141"/>
      <c r="H1" s="141"/>
      <c r="I1" s="141"/>
      <c r="J1" s="141"/>
    </row>
    <row r="2" spans="2:10">
      <c r="B2" s="160"/>
      <c r="E2" s="141"/>
      <c r="F2" s="141"/>
      <c r="G2" s="141"/>
      <c r="H2" s="141"/>
      <c r="I2" s="141"/>
      <c r="J2" s="141"/>
    </row>
    <row r="3" spans="2:10">
      <c r="B3" s="160"/>
      <c r="E3" s="141"/>
    </row>
    <row r="4" spans="2:10">
      <c r="B4" s="160"/>
      <c r="E4" s="141"/>
      <c r="F4" s="141"/>
    </row>
    <row r="5" spans="2:10">
      <c r="F5" s="161"/>
      <c r="G5" s="161"/>
      <c r="H5" s="161"/>
      <c r="I5" s="16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59"/>
  <sheetViews>
    <sheetView topLeftCell="A16" workbookViewId="0">
      <selection activeCell="B6" sqref="B6"/>
    </sheetView>
  </sheetViews>
  <sheetFormatPr defaultColWidth="9.140625" defaultRowHeight="12.75"/>
  <cols>
    <col min="1" max="1" width="17" customWidth="1"/>
    <col min="2" max="2" width="51.140625" customWidth="1"/>
    <col min="6" max="6" width="45.140625" customWidth="1"/>
  </cols>
  <sheetData>
    <row r="1" spans="1:6" ht="23.25">
      <c r="A1" s="1729" t="s">
        <v>187</v>
      </c>
      <c r="B1" s="1730"/>
      <c r="C1" s="1730"/>
      <c r="D1" s="1730"/>
      <c r="E1" s="1730"/>
      <c r="F1" s="1731"/>
    </row>
    <row r="2" spans="1:6">
      <c r="A2" s="142"/>
      <c r="B2" s="143"/>
      <c r="C2" s="143"/>
      <c r="D2" s="143"/>
      <c r="E2" s="143"/>
      <c r="F2" s="144"/>
    </row>
    <row r="3" spans="1:6" ht="15">
      <c r="A3" s="145" t="s">
        <v>188</v>
      </c>
      <c r="B3" s="146">
        <v>0</v>
      </c>
      <c r="C3" s="147" t="s">
        <v>189</v>
      </c>
      <c r="D3" s="148" t="s">
        <v>190</v>
      </c>
      <c r="E3" s="143"/>
      <c r="F3" s="144"/>
    </row>
    <row r="4" spans="1:6" ht="15">
      <c r="A4" s="145" t="s">
        <v>191</v>
      </c>
      <c r="B4" s="149">
        <f>'Input Sheet'!K8</f>
        <v>0</v>
      </c>
      <c r="C4" s="143"/>
      <c r="D4" s="143"/>
      <c r="E4" s="143"/>
      <c r="F4" s="144"/>
    </row>
    <row r="5" spans="1:6" ht="15">
      <c r="A5" s="145" t="s">
        <v>192</v>
      </c>
      <c r="B5" s="150">
        <f>'Input Sheet'!B13</f>
        <v>0</v>
      </c>
      <c r="C5" s="143"/>
      <c r="D5" s="143"/>
      <c r="E5" s="143"/>
      <c r="F5" s="144"/>
    </row>
    <row r="6" spans="1:6" ht="15">
      <c r="A6" s="145" t="s">
        <v>193</v>
      </c>
      <c r="B6" s="149">
        <f>'Input Sheet'!B14</f>
        <v>0</v>
      </c>
      <c r="C6" s="143"/>
      <c r="D6" s="143"/>
      <c r="E6" s="143"/>
      <c r="F6" s="144"/>
    </row>
    <row r="7" spans="1:6" ht="15">
      <c r="A7" s="145" t="s">
        <v>194</v>
      </c>
      <c r="B7" s="149" t="str">
        <f>'Input Sheet'!E18</f>
        <v>Student Housing</v>
      </c>
      <c r="C7" s="143"/>
      <c r="D7" s="143"/>
      <c r="E7" s="143"/>
      <c r="F7" s="144"/>
    </row>
    <row r="8" spans="1:6" ht="15">
      <c r="A8" s="145"/>
      <c r="B8" s="4"/>
      <c r="C8" s="143"/>
      <c r="D8" s="143"/>
      <c r="E8" s="143"/>
      <c r="F8" s="144"/>
    </row>
    <row r="9" spans="1:6" ht="15">
      <c r="A9" s="145" t="s">
        <v>65</v>
      </c>
      <c r="B9" s="151">
        <f>'Input Sheet'!B8</f>
        <v>0</v>
      </c>
      <c r="C9" s="143"/>
      <c r="D9" s="143"/>
      <c r="E9" s="143"/>
      <c r="F9" s="144"/>
    </row>
    <row r="10" spans="1:6" ht="15">
      <c r="A10" s="145" t="s">
        <v>195</v>
      </c>
      <c r="B10" s="151"/>
      <c r="C10" s="143"/>
      <c r="D10" s="143"/>
      <c r="E10" s="143"/>
      <c r="F10" s="144"/>
    </row>
    <row r="11" spans="1:6">
      <c r="A11" s="142"/>
      <c r="B11" s="143"/>
      <c r="C11" s="143"/>
      <c r="D11" s="143"/>
      <c r="E11" s="143"/>
      <c r="F11" s="144"/>
    </row>
    <row r="12" spans="1:6" ht="16.5" customHeight="1">
      <c r="A12" s="1732"/>
      <c r="B12" s="1733"/>
      <c r="C12" s="152" t="s">
        <v>136</v>
      </c>
      <c r="D12" s="152" t="s">
        <v>137</v>
      </c>
      <c r="E12" s="152" t="s">
        <v>196</v>
      </c>
      <c r="F12" s="153" t="s">
        <v>197</v>
      </c>
    </row>
    <row r="13" spans="1:6" ht="16.5" customHeight="1">
      <c r="A13" s="1727" t="s">
        <v>198</v>
      </c>
      <c r="B13" s="1728"/>
      <c r="C13" s="154"/>
      <c r="D13" s="154"/>
      <c r="E13" s="154"/>
      <c r="F13" s="155"/>
    </row>
    <row r="14" spans="1:6" ht="16.5" customHeight="1">
      <c r="A14" s="156"/>
      <c r="B14" s="157" t="s">
        <v>199</v>
      </c>
      <c r="C14" s="154"/>
      <c r="D14" s="154"/>
      <c r="E14" s="154"/>
      <c r="F14" s="155"/>
    </row>
    <row r="15" spans="1:6" ht="16.5" customHeight="1">
      <c r="A15" s="1727" t="s">
        <v>200</v>
      </c>
      <c r="B15" s="1728"/>
      <c r="C15" s="154"/>
      <c r="D15" s="154"/>
      <c r="E15" s="154"/>
      <c r="F15" s="155"/>
    </row>
    <row r="16" spans="1:6" ht="16.5" customHeight="1">
      <c r="A16" s="156"/>
      <c r="B16" s="157" t="s">
        <v>201</v>
      </c>
      <c r="C16" s="154"/>
      <c r="D16" s="154"/>
      <c r="E16" s="154"/>
      <c r="F16" s="155"/>
    </row>
    <row r="17" spans="1:6" ht="16.5" customHeight="1">
      <c r="A17" s="156" t="s">
        <v>202</v>
      </c>
      <c r="B17" s="157" t="s">
        <v>203</v>
      </c>
      <c r="C17" s="154"/>
      <c r="D17" s="154"/>
      <c r="E17" s="154"/>
      <c r="F17" s="155"/>
    </row>
    <row r="18" spans="1:6" ht="16.5" customHeight="1">
      <c r="A18" s="156"/>
      <c r="B18" s="157" t="s">
        <v>204</v>
      </c>
      <c r="C18" s="154"/>
      <c r="D18" s="154"/>
      <c r="E18" s="154"/>
      <c r="F18" s="155"/>
    </row>
    <row r="19" spans="1:6" ht="16.5" customHeight="1">
      <c r="A19" s="1727" t="s">
        <v>205</v>
      </c>
      <c r="B19" s="1728"/>
      <c r="C19" s="154"/>
      <c r="D19" s="154"/>
      <c r="E19" s="154"/>
      <c r="F19" s="155"/>
    </row>
    <row r="20" spans="1:6" ht="16.5" customHeight="1">
      <c r="A20" s="1727" t="s">
        <v>206</v>
      </c>
      <c r="B20" s="1728"/>
      <c r="C20" s="154"/>
      <c r="D20" s="154"/>
      <c r="E20" s="154"/>
      <c r="F20" s="155"/>
    </row>
    <row r="21" spans="1:6" ht="16.5" customHeight="1">
      <c r="A21" s="156" t="s">
        <v>207</v>
      </c>
      <c r="B21" s="157"/>
      <c r="C21" s="154"/>
      <c r="D21" s="154"/>
      <c r="E21" s="154"/>
      <c r="F21" s="155"/>
    </row>
    <row r="22" spans="1:6" ht="16.5" customHeight="1">
      <c r="A22" s="1727" t="s">
        <v>208</v>
      </c>
      <c r="B22" s="1728"/>
      <c r="C22" s="154"/>
      <c r="D22" s="154"/>
      <c r="E22" s="154"/>
      <c r="F22" s="155"/>
    </row>
    <row r="23" spans="1:6" ht="16.5" customHeight="1">
      <c r="A23" s="1727" t="s">
        <v>209</v>
      </c>
      <c r="B23" s="1728"/>
      <c r="C23" s="154"/>
      <c r="D23" s="154"/>
      <c r="E23" s="154"/>
      <c r="F23" s="155"/>
    </row>
    <row r="24" spans="1:6" ht="16.5" customHeight="1">
      <c r="A24" s="156"/>
      <c r="B24" s="157" t="s">
        <v>210</v>
      </c>
      <c r="C24" s="154"/>
      <c r="D24" s="154"/>
      <c r="E24" s="154"/>
      <c r="F24" s="155"/>
    </row>
    <row r="25" spans="1:6" ht="16.5" customHeight="1">
      <c r="A25" s="1727" t="s">
        <v>211</v>
      </c>
      <c r="B25" s="1728"/>
      <c r="C25" s="154"/>
      <c r="D25" s="154"/>
      <c r="E25" s="154"/>
      <c r="F25" s="155"/>
    </row>
    <row r="26" spans="1:6" ht="16.5" customHeight="1">
      <c r="A26" s="156"/>
      <c r="B26" s="157" t="s">
        <v>212</v>
      </c>
      <c r="C26" s="154"/>
      <c r="D26" s="154"/>
      <c r="E26" s="154"/>
      <c r="F26" s="155"/>
    </row>
    <row r="27" spans="1:6" ht="16.5" customHeight="1">
      <c r="A27" s="1727" t="s">
        <v>213</v>
      </c>
      <c r="B27" s="1728"/>
      <c r="C27" s="154"/>
      <c r="D27" s="154"/>
      <c r="E27" s="154"/>
      <c r="F27" s="155"/>
    </row>
    <row r="28" spans="1:6" ht="16.5" customHeight="1">
      <c r="A28" s="156"/>
      <c r="B28" s="157" t="s">
        <v>214</v>
      </c>
      <c r="C28" s="154"/>
      <c r="D28" s="154"/>
      <c r="E28" s="154"/>
      <c r="F28" s="155"/>
    </row>
    <row r="29" spans="1:6" ht="16.5" customHeight="1">
      <c r="A29" s="1727" t="s">
        <v>215</v>
      </c>
      <c r="B29" s="1728"/>
      <c r="C29" s="154"/>
      <c r="D29" s="154"/>
      <c r="E29" s="154"/>
      <c r="F29" s="155"/>
    </row>
    <row r="30" spans="1:6" ht="16.5" customHeight="1">
      <c r="A30" s="1727" t="s">
        <v>216</v>
      </c>
      <c r="B30" s="1728"/>
      <c r="C30" s="154"/>
      <c r="D30" s="154"/>
      <c r="E30" s="154"/>
      <c r="F30" s="155"/>
    </row>
    <row r="31" spans="1:6" ht="16.5" customHeight="1">
      <c r="A31" s="1727" t="s">
        <v>217</v>
      </c>
      <c r="B31" s="1728"/>
      <c r="C31" s="154"/>
      <c r="D31" s="154"/>
      <c r="E31" s="154"/>
      <c r="F31" s="155"/>
    </row>
    <row r="32" spans="1:6" ht="16.5" customHeight="1">
      <c r="A32" s="1727" t="s">
        <v>218</v>
      </c>
      <c r="B32" s="1728"/>
      <c r="C32" s="154"/>
      <c r="D32" s="154"/>
      <c r="E32" s="154"/>
      <c r="F32" s="155"/>
    </row>
    <row r="33" spans="1:6" ht="16.5" customHeight="1">
      <c r="A33" s="156"/>
      <c r="B33" s="157" t="s">
        <v>219</v>
      </c>
      <c r="C33" s="154"/>
      <c r="D33" s="154"/>
      <c r="E33" s="154"/>
      <c r="F33" s="155"/>
    </row>
    <row r="34" spans="1:6" ht="16.5" customHeight="1">
      <c r="A34" s="1727" t="s">
        <v>220</v>
      </c>
      <c r="B34" s="1728"/>
      <c r="C34" s="154"/>
      <c r="D34" s="154"/>
      <c r="E34" s="154"/>
      <c r="F34" s="155"/>
    </row>
    <row r="35" spans="1:6" ht="16.5" customHeight="1">
      <c r="A35" s="1727" t="s">
        <v>221</v>
      </c>
      <c r="B35" s="1728"/>
      <c r="C35" s="154"/>
      <c r="D35" s="154"/>
      <c r="E35" s="154"/>
      <c r="F35" s="155"/>
    </row>
    <row r="36" spans="1:6" ht="16.5" customHeight="1">
      <c r="A36" s="1727" t="s">
        <v>222</v>
      </c>
      <c r="B36" s="1728"/>
      <c r="C36" s="154"/>
      <c r="D36" s="154"/>
      <c r="E36" s="154"/>
      <c r="F36" s="155"/>
    </row>
    <row r="37" spans="1:6" ht="16.5" customHeight="1">
      <c r="A37" s="1727" t="s">
        <v>223</v>
      </c>
      <c r="B37" s="1728"/>
      <c r="C37" s="154"/>
      <c r="D37" s="154"/>
      <c r="E37" s="154"/>
      <c r="F37" s="155"/>
    </row>
    <row r="38" spans="1:6" ht="16.5" customHeight="1">
      <c r="A38" s="156"/>
      <c r="B38" s="157" t="s">
        <v>224</v>
      </c>
      <c r="C38" s="154"/>
      <c r="D38" s="154"/>
      <c r="E38" s="154"/>
      <c r="F38" s="155"/>
    </row>
    <row r="39" spans="1:6" ht="16.5" customHeight="1">
      <c r="A39" s="156"/>
      <c r="B39" s="157" t="s">
        <v>225</v>
      </c>
      <c r="C39" s="154"/>
      <c r="D39" s="154"/>
      <c r="E39" s="154"/>
      <c r="F39" s="155"/>
    </row>
    <row r="40" spans="1:6" ht="16.5" customHeight="1">
      <c r="A40" s="156"/>
      <c r="B40" s="157" t="s">
        <v>226</v>
      </c>
      <c r="C40" s="154"/>
      <c r="D40" s="154"/>
      <c r="E40" s="154"/>
      <c r="F40" s="155"/>
    </row>
    <row r="41" spans="1:6" ht="16.5" customHeight="1">
      <c r="A41" s="1727" t="s">
        <v>227</v>
      </c>
      <c r="B41" s="1728"/>
      <c r="C41" s="154"/>
      <c r="D41" s="154"/>
      <c r="E41" s="154"/>
      <c r="F41" s="155"/>
    </row>
    <row r="42" spans="1:6" ht="16.5" customHeight="1">
      <c r="A42" s="156"/>
      <c r="B42" s="157" t="s">
        <v>228</v>
      </c>
      <c r="C42" s="154"/>
      <c r="D42" s="154"/>
      <c r="E42" s="154"/>
      <c r="F42" s="155"/>
    </row>
    <row r="43" spans="1:6" ht="16.5" customHeight="1">
      <c r="A43" s="1727" t="s">
        <v>229</v>
      </c>
      <c r="B43" s="1728"/>
      <c r="C43" s="154"/>
      <c r="D43" s="154"/>
      <c r="E43" s="154"/>
      <c r="F43" s="155"/>
    </row>
    <row r="44" spans="1:6" ht="16.5" customHeight="1">
      <c r="A44" s="1727" t="s">
        <v>230</v>
      </c>
      <c r="B44" s="1728"/>
      <c r="C44" s="154"/>
      <c r="D44" s="154"/>
      <c r="E44" s="154"/>
      <c r="F44" s="155"/>
    </row>
    <row r="45" spans="1:6" ht="16.5" customHeight="1">
      <c r="A45" s="1727" t="s">
        <v>231</v>
      </c>
      <c r="B45" s="1728"/>
      <c r="C45" s="154"/>
      <c r="D45" s="154"/>
      <c r="E45" s="154"/>
      <c r="F45" s="155"/>
    </row>
    <row r="46" spans="1:6" ht="16.5" customHeight="1">
      <c r="A46" s="1727" t="s">
        <v>232</v>
      </c>
      <c r="B46" s="1728"/>
      <c r="C46" s="154"/>
      <c r="D46" s="154"/>
      <c r="E46" s="154"/>
      <c r="F46" s="155"/>
    </row>
    <row r="47" spans="1:6" ht="16.5" customHeight="1">
      <c r="A47" s="1727" t="s">
        <v>233</v>
      </c>
      <c r="B47" s="1728"/>
      <c r="C47" s="154"/>
      <c r="D47" s="154"/>
      <c r="E47" s="154"/>
      <c r="F47" s="155"/>
    </row>
    <row r="48" spans="1:6" ht="16.5" customHeight="1">
      <c r="A48" s="1727" t="s">
        <v>234</v>
      </c>
      <c r="B48" s="1728"/>
      <c r="C48" s="154"/>
      <c r="D48" s="154"/>
      <c r="E48" s="154"/>
      <c r="F48" s="155"/>
    </row>
    <row r="49" spans="1:6" ht="16.5" customHeight="1">
      <c r="A49" s="1727" t="s">
        <v>235</v>
      </c>
      <c r="B49" s="1728"/>
      <c r="C49" s="154"/>
      <c r="D49" s="154"/>
      <c r="E49" s="154"/>
      <c r="F49" s="155"/>
    </row>
    <row r="50" spans="1:6" ht="16.5" customHeight="1">
      <c r="A50" s="1727" t="s">
        <v>236</v>
      </c>
      <c r="B50" s="1728"/>
      <c r="C50" s="154"/>
      <c r="D50" s="154"/>
      <c r="E50" s="154"/>
      <c r="F50" s="155"/>
    </row>
    <row r="51" spans="1:6" ht="16.5" customHeight="1">
      <c r="A51" s="1727" t="s">
        <v>237</v>
      </c>
      <c r="B51" s="1728"/>
      <c r="C51" s="154"/>
      <c r="D51" s="154"/>
      <c r="E51" s="154"/>
      <c r="F51" s="155"/>
    </row>
    <row r="52" spans="1:6" ht="16.5" customHeight="1">
      <c r="A52" s="1727" t="s">
        <v>238</v>
      </c>
      <c r="B52" s="1728"/>
      <c r="C52" s="154"/>
      <c r="D52" s="154"/>
      <c r="E52" s="154"/>
      <c r="F52" s="155"/>
    </row>
    <row r="53" spans="1:6" ht="16.5" customHeight="1">
      <c r="A53" s="1727" t="s">
        <v>239</v>
      </c>
      <c r="B53" s="1728"/>
      <c r="C53" s="154"/>
      <c r="D53" s="154"/>
      <c r="E53" s="154"/>
      <c r="F53" s="155"/>
    </row>
    <row r="54" spans="1:6">
      <c r="A54" s="142"/>
      <c r="B54" s="143"/>
      <c r="C54" s="143"/>
      <c r="D54" s="143"/>
      <c r="E54" s="143"/>
      <c r="F54" s="144"/>
    </row>
    <row r="55" spans="1:6">
      <c r="A55" s="1721" t="s">
        <v>240</v>
      </c>
      <c r="B55" s="1722"/>
      <c r="C55" s="1722"/>
      <c r="D55" s="1722"/>
      <c r="E55" s="1722"/>
      <c r="F55" s="1723"/>
    </row>
    <row r="56" spans="1:6">
      <c r="A56" s="1721"/>
      <c r="B56" s="1722"/>
      <c r="C56" s="1722"/>
      <c r="D56" s="1722"/>
      <c r="E56" s="1722"/>
      <c r="F56" s="1723"/>
    </row>
    <row r="57" spans="1:6">
      <c r="A57" s="1721"/>
      <c r="B57" s="1722"/>
      <c r="C57" s="1722"/>
      <c r="D57" s="1722"/>
      <c r="E57" s="1722"/>
      <c r="F57" s="1723"/>
    </row>
    <row r="58" spans="1:6">
      <c r="A58" s="1721"/>
      <c r="B58" s="1722"/>
      <c r="C58" s="1722"/>
      <c r="D58" s="1722"/>
      <c r="E58" s="1722"/>
      <c r="F58" s="1723"/>
    </row>
    <row r="59" spans="1:6" ht="71.25" customHeight="1" thickBot="1">
      <c r="A59" s="1724"/>
      <c r="B59" s="1725"/>
      <c r="C59" s="1725"/>
      <c r="D59" s="1725"/>
      <c r="E59" s="1725"/>
      <c r="F59" s="1726"/>
    </row>
  </sheetData>
  <mergeCells count="31">
    <mergeCell ref="A30:B30"/>
    <mergeCell ref="A1:F1"/>
    <mergeCell ref="A12:B12"/>
    <mergeCell ref="A13:B13"/>
    <mergeCell ref="A15:B15"/>
    <mergeCell ref="A19:B19"/>
    <mergeCell ref="A20:B20"/>
    <mergeCell ref="A22:B22"/>
    <mergeCell ref="A23:B23"/>
    <mergeCell ref="A25:B25"/>
    <mergeCell ref="A27:B27"/>
    <mergeCell ref="A29:B29"/>
    <mergeCell ref="A47:B47"/>
    <mergeCell ref="A31:B31"/>
    <mergeCell ref="A32:B32"/>
    <mergeCell ref="A34:B34"/>
    <mergeCell ref="A35:B35"/>
    <mergeCell ref="A36:B36"/>
    <mergeCell ref="A37:B37"/>
    <mergeCell ref="A41:B41"/>
    <mergeCell ref="A43:B43"/>
    <mergeCell ref="A44:B44"/>
    <mergeCell ref="A45:B45"/>
    <mergeCell ref="A46:B46"/>
    <mergeCell ref="A55:F59"/>
    <mergeCell ref="A48:B48"/>
    <mergeCell ref="A49:B49"/>
    <mergeCell ref="A50:B50"/>
    <mergeCell ref="A51:B51"/>
    <mergeCell ref="A52:B52"/>
    <mergeCell ref="A53:B5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97456"/>
  <sheetViews>
    <sheetView workbookViewId="0">
      <selection activeCell="D22" sqref="D22"/>
    </sheetView>
  </sheetViews>
  <sheetFormatPr defaultRowHeight="12.75"/>
  <cols>
    <col min="2" max="2" width="33.140625" customWidth="1"/>
    <col min="3" max="3" width="20.140625" customWidth="1"/>
  </cols>
  <sheetData>
    <row r="1" spans="1:7">
      <c r="A1" s="162"/>
      <c r="B1" s="162"/>
      <c r="C1" s="162"/>
      <c r="D1" s="162"/>
      <c r="E1" s="162"/>
      <c r="F1" s="162"/>
      <c r="G1" s="162" t="s">
        <v>243</v>
      </c>
    </row>
    <row r="2" spans="1:7" ht="13.5" thickBot="1">
      <c r="A2" s="162"/>
      <c r="B2" s="162"/>
      <c r="C2" s="162"/>
      <c r="D2" s="162"/>
      <c r="E2" s="162"/>
      <c r="F2" s="162"/>
      <c r="G2" s="162" t="s">
        <v>244</v>
      </c>
    </row>
    <row r="3" spans="1:7" ht="13.5" thickBot="1">
      <c r="A3" s="1734" t="s">
        <v>245</v>
      </c>
      <c r="B3" s="1735"/>
      <c r="C3" s="163">
        <f>'Input Sheet'!B16</f>
        <v>0</v>
      </c>
      <c r="D3" s="162"/>
      <c r="E3" s="162"/>
      <c r="F3" s="162"/>
      <c r="G3" s="162" t="s">
        <v>246</v>
      </c>
    </row>
    <row r="4" spans="1:7" ht="13.5" thickBot="1">
      <c r="A4" s="162"/>
      <c r="B4" s="162"/>
      <c r="C4" s="162"/>
      <c r="D4" s="162"/>
      <c r="E4" s="162"/>
      <c r="F4" s="162"/>
      <c r="G4" s="162" t="s">
        <v>247</v>
      </c>
    </row>
    <row r="5" spans="1:7" ht="13.5" thickBot="1">
      <c r="A5" s="162"/>
      <c r="B5" s="162" t="s">
        <v>248</v>
      </c>
      <c r="C5" s="164" t="e">
        <f>IF(C6="NO", "High Flood Prone Area", "Low Flood Prone Area")</f>
        <v>#DIV/0!</v>
      </c>
      <c r="D5" s="162"/>
      <c r="E5" s="162"/>
      <c r="F5" s="162"/>
      <c r="G5" s="162" t="s">
        <v>249</v>
      </c>
    </row>
    <row r="6" spans="1:7" ht="13.5" thickBot="1">
      <c r="A6" s="162"/>
      <c r="B6" s="162" t="s">
        <v>250</v>
      </c>
      <c r="C6" s="165" t="e">
        <f>IF('Input Sheet'!I31&gt;0,IF(D6=C3,"NO",0.0075),0.01)</f>
        <v>#DIV/0!</v>
      </c>
      <c r="D6" s="162" t="e">
        <f>LOOKUP(C3,G2:G97456)</f>
        <v>#N/A</v>
      </c>
      <c r="E6" s="162"/>
      <c r="F6" s="162"/>
      <c r="G6" s="162" t="s">
        <v>251</v>
      </c>
    </row>
    <row r="7" spans="1:7">
      <c r="A7" s="162"/>
      <c r="B7" s="162"/>
      <c r="C7" s="162"/>
      <c r="D7" s="162"/>
      <c r="E7" s="162"/>
      <c r="F7" s="162"/>
      <c r="G7" s="162" t="s">
        <v>252</v>
      </c>
    </row>
    <row r="8" spans="1:7">
      <c r="A8" s="162"/>
      <c r="B8" s="162"/>
      <c r="C8" s="162"/>
      <c r="D8" s="162"/>
      <c r="E8" s="162"/>
      <c r="F8" s="162"/>
      <c r="G8" s="162" t="s">
        <v>253</v>
      </c>
    </row>
    <row r="9" spans="1:7">
      <c r="A9" s="162"/>
      <c r="B9" s="162"/>
      <c r="C9" s="162"/>
      <c r="D9" s="162"/>
      <c r="E9" s="162"/>
      <c r="F9" s="162"/>
      <c r="G9" s="162" t="s">
        <v>254</v>
      </c>
    </row>
    <row r="10" spans="1:7">
      <c r="A10" s="162"/>
      <c r="B10" s="162"/>
      <c r="C10" s="162"/>
      <c r="D10" s="162"/>
      <c r="E10" s="162"/>
      <c r="F10" s="162"/>
      <c r="G10" s="162" t="s">
        <v>255</v>
      </c>
    </row>
    <row r="11" spans="1:7">
      <c r="A11" s="162"/>
      <c r="B11" s="162"/>
      <c r="C11" s="162"/>
      <c r="D11" s="162"/>
      <c r="E11" s="162"/>
      <c r="F11" s="162"/>
      <c r="G11" s="162" t="s">
        <v>256</v>
      </c>
    </row>
    <row r="12" spans="1:7">
      <c r="A12" s="162"/>
      <c r="B12" s="162"/>
      <c r="C12" s="162"/>
      <c r="D12" s="162"/>
      <c r="E12" s="162"/>
      <c r="F12" s="162"/>
      <c r="G12" s="162" t="s">
        <v>257</v>
      </c>
    </row>
    <row r="13" spans="1:7">
      <c r="A13" s="162"/>
      <c r="B13" s="162"/>
      <c r="C13" s="162"/>
      <c r="D13" s="162"/>
      <c r="E13" s="162"/>
      <c r="F13" s="162"/>
      <c r="G13" s="162" t="s">
        <v>258</v>
      </c>
    </row>
    <row r="14" spans="1:7">
      <c r="A14" s="162"/>
      <c r="B14" s="162"/>
      <c r="C14" s="162"/>
      <c r="D14" s="162"/>
      <c r="E14" s="162"/>
      <c r="F14" s="162"/>
      <c r="G14" s="162" t="s">
        <v>259</v>
      </c>
    </row>
    <row r="15" spans="1:7">
      <c r="A15" s="162"/>
      <c r="B15" s="162"/>
      <c r="C15" s="162"/>
      <c r="D15" s="162"/>
      <c r="E15" s="162"/>
      <c r="F15" s="162"/>
      <c r="G15" s="162" t="s">
        <v>260</v>
      </c>
    </row>
    <row r="16" spans="1:7">
      <c r="A16" s="162"/>
      <c r="B16" s="162"/>
      <c r="C16" s="162"/>
      <c r="D16" s="162"/>
      <c r="E16" s="162"/>
      <c r="F16" s="162"/>
      <c r="G16" s="162" t="s">
        <v>261</v>
      </c>
    </row>
    <row r="17" spans="7:7">
      <c r="G17" s="162" t="s">
        <v>262</v>
      </c>
    </row>
    <row r="18" spans="7:7">
      <c r="G18" s="162" t="s">
        <v>263</v>
      </c>
    </row>
    <row r="19" spans="7:7">
      <c r="G19" s="162" t="s">
        <v>264</v>
      </c>
    </row>
    <row r="20" spans="7:7">
      <c r="G20" s="162" t="s">
        <v>265</v>
      </c>
    </row>
    <row r="21" spans="7:7">
      <c r="G21" s="162" t="s">
        <v>266</v>
      </c>
    </row>
    <row r="22" spans="7:7">
      <c r="G22" s="162" t="s">
        <v>267</v>
      </c>
    </row>
    <row r="23" spans="7:7">
      <c r="G23" s="162" t="s">
        <v>268</v>
      </c>
    </row>
    <row r="24" spans="7:7">
      <c r="G24" s="162" t="s">
        <v>269</v>
      </c>
    </row>
    <row r="25" spans="7:7">
      <c r="G25" s="162" t="s">
        <v>270</v>
      </c>
    </row>
    <row r="26" spans="7:7">
      <c r="G26" s="162" t="s">
        <v>271</v>
      </c>
    </row>
    <row r="27" spans="7:7">
      <c r="G27" s="162" t="s">
        <v>272</v>
      </c>
    </row>
    <row r="28" spans="7:7">
      <c r="G28" s="162" t="s">
        <v>273</v>
      </c>
    </row>
    <row r="29" spans="7:7">
      <c r="G29" s="162" t="s">
        <v>274</v>
      </c>
    </row>
    <row r="30" spans="7:7">
      <c r="G30" s="162" t="s">
        <v>275</v>
      </c>
    </row>
    <row r="31" spans="7:7">
      <c r="G31" s="162" t="s">
        <v>276</v>
      </c>
    </row>
    <row r="32" spans="7:7">
      <c r="G32" s="162" t="s">
        <v>277</v>
      </c>
    </row>
    <row r="33" spans="7:7">
      <c r="G33" s="162" t="s">
        <v>278</v>
      </c>
    </row>
    <row r="34" spans="7:7">
      <c r="G34" s="162" t="s">
        <v>279</v>
      </c>
    </row>
    <row r="35" spans="7:7">
      <c r="G35" s="162" t="s">
        <v>280</v>
      </c>
    </row>
    <row r="36" spans="7:7">
      <c r="G36" s="162" t="s">
        <v>281</v>
      </c>
    </row>
    <row r="37" spans="7:7">
      <c r="G37" s="162" t="s">
        <v>282</v>
      </c>
    </row>
    <row r="38" spans="7:7">
      <c r="G38" s="162" t="s">
        <v>283</v>
      </c>
    </row>
    <row r="39" spans="7:7">
      <c r="G39" s="162" t="s">
        <v>284</v>
      </c>
    </row>
    <row r="40" spans="7:7">
      <c r="G40" s="162" t="s">
        <v>285</v>
      </c>
    </row>
    <row r="41" spans="7:7">
      <c r="G41" s="162" t="s">
        <v>286</v>
      </c>
    </row>
    <row r="42" spans="7:7">
      <c r="G42" s="162" t="s">
        <v>287</v>
      </c>
    </row>
    <row r="43" spans="7:7">
      <c r="G43" s="162" t="s">
        <v>288</v>
      </c>
    </row>
    <row r="44" spans="7:7">
      <c r="G44" s="162" t="s">
        <v>289</v>
      </c>
    </row>
    <row r="45" spans="7:7">
      <c r="G45" s="162" t="s">
        <v>290</v>
      </c>
    </row>
    <row r="46" spans="7:7">
      <c r="G46" s="162" t="s">
        <v>291</v>
      </c>
    </row>
    <row r="47" spans="7:7">
      <c r="G47" s="162" t="s">
        <v>292</v>
      </c>
    </row>
    <row r="48" spans="7:7">
      <c r="G48" s="162" t="s">
        <v>293</v>
      </c>
    </row>
    <row r="49" spans="7:7">
      <c r="G49" s="162" t="s">
        <v>294</v>
      </c>
    </row>
    <row r="50" spans="7:7">
      <c r="G50" s="162" t="s">
        <v>295</v>
      </c>
    </row>
    <row r="51" spans="7:7">
      <c r="G51" s="162" t="s">
        <v>296</v>
      </c>
    </row>
    <row r="52" spans="7:7">
      <c r="G52" s="162" t="s">
        <v>297</v>
      </c>
    </row>
    <row r="53" spans="7:7">
      <c r="G53" s="162" t="s">
        <v>298</v>
      </c>
    </row>
    <row r="54" spans="7:7">
      <c r="G54" s="162" t="s">
        <v>299</v>
      </c>
    </row>
    <row r="55" spans="7:7">
      <c r="G55" s="162" t="s">
        <v>300</v>
      </c>
    </row>
    <row r="56" spans="7:7">
      <c r="G56" s="162" t="s">
        <v>301</v>
      </c>
    </row>
    <row r="57" spans="7:7">
      <c r="G57" s="162" t="s">
        <v>302</v>
      </c>
    </row>
    <row r="58" spans="7:7">
      <c r="G58" s="162" t="s">
        <v>303</v>
      </c>
    </row>
    <row r="59" spans="7:7">
      <c r="G59" s="162" t="s">
        <v>304</v>
      </c>
    </row>
    <row r="60" spans="7:7">
      <c r="G60" s="162" t="s">
        <v>305</v>
      </c>
    </row>
    <row r="61" spans="7:7">
      <c r="G61" s="162" t="s">
        <v>306</v>
      </c>
    </row>
    <row r="62" spans="7:7">
      <c r="G62" s="162" t="s">
        <v>307</v>
      </c>
    </row>
    <row r="63" spans="7:7">
      <c r="G63" s="162" t="s">
        <v>308</v>
      </c>
    </row>
    <row r="64" spans="7:7">
      <c r="G64" s="162" t="s">
        <v>309</v>
      </c>
    </row>
    <row r="65" spans="7:7">
      <c r="G65" s="162" t="s">
        <v>310</v>
      </c>
    </row>
    <row r="66" spans="7:7">
      <c r="G66" s="162" t="s">
        <v>311</v>
      </c>
    </row>
    <row r="67" spans="7:7">
      <c r="G67" s="162" t="s">
        <v>312</v>
      </c>
    </row>
    <row r="68" spans="7:7">
      <c r="G68" s="162" t="s">
        <v>313</v>
      </c>
    </row>
    <row r="69" spans="7:7">
      <c r="G69" s="162" t="s">
        <v>314</v>
      </c>
    </row>
    <row r="70" spans="7:7">
      <c r="G70" s="162" t="s">
        <v>315</v>
      </c>
    </row>
    <row r="71" spans="7:7">
      <c r="G71" s="162" t="s">
        <v>316</v>
      </c>
    </row>
    <row r="72" spans="7:7">
      <c r="G72" s="162" t="s">
        <v>317</v>
      </c>
    </row>
    <row r="73" spans="7:7">
      <c r="G73" s="162" t="s">
        <v>318</v>
      </c>
    </row>
    <row r="74" spans="7:7">
      <c r="G74" s="162" t="s">
        <v>319</v>
      </c>
    </row>
    <row r="75" spans="7:7">
      <c r="G75" s="162" t="s">
        <v>320</v>
      </c>
    </row>
    <row r="76" spans="7:7">
      <c r="G76" s="162" t="s">
        <v>321</v>
      </c>
    </row>
    <row r="77" spans="7:7">
      <c r="G77" s="162" t="s">
        <v>322</v>
      </c>
    </row>
    <row r="78" spans="7:7">
      <c r="G78" s="162" t="s">
        <v>323</v>
      </c>
    </row>
    <row r="79" spans="7:7">
      <c r="G79" s="162" t="s">
        <v>324</v>
      </c>
    </row>
    <row r="80" spans="7:7">
      <c r="G80" s="162" t="s">
        <v>325</v>
      </c>
    </row>
    <row r="81" spans="7:7">
      <c r="G81" s="162" t="s">
        <v>326</v>
      </c>
    </row>
    <row r="82" spans="7:7">
      <c r="G82" s="162" t="s">
        <v>327</v>
      </c>
    </row>
    <row r="83" spans="7:7">
      <c r="G83" s="162" t="s">
        <v>328</v>
      </c>
    </row>
    <row r="84" spans="7:7">
      <c r="G84" s="162" t="s">
        <v>329</v>
      </c>
    </row>
    <row r="85" spans="7:7">
      <c r="G85" s="162" t="s">
        <v>330</v>
      </c>
    </row>
    <row r="86" spans="7:7">
      <c r="G86" s="162" t="s">
        <v>331</v>
      </c>
    </row>
    <row r="87" spans="7:7">
      <c r="G87" s="162" t="s">
        <v>332</v>
      </c>
    </row>
    <row r="88" spans="7:7">
      <c r="G88" s="162" t="s">
        <v>333</v>
      </c>
    </row>
    <row r="89" spans="7:7">
      <c r="G89" s="162" t="s">
        <v>334</v>
      </c>
    </row>
    <row r="90" spans="7:7">
      <c r="G90" s="162" t="s">
        <v>335</v>
      </c>
    </row>
    <row r="91" spans="7:7">
      <c r="G91" s="162" t="s">
        <v>336</v>
      </c>
    </row>
    <row r="92" spans="7:7">
      <c r="G92" s="162" t="s">
        <v>337</v>
      </c>
    </row>
    <row r="93" spans="7:7">
      <c r="G93" s="162" t="s">
        <v>338</v>
      </c>
    </row>
    <row r="94" spans="7:7">
      <c r="G94" s="162" t="s">
        <v>339</v>
      </c>
    </row>
    <row r="95" spans="7:7">
      <c r="G95" s="162" t="s">
        <v>340</v>
      </c>
    </row>
    <row r="96" spans="7:7">
      <c r="G96" s="162" t="s">
        <v>341</v>
      </c>
    </row>
    <row r="97" spans="7:7">
      <c r="G97" s="162" t="s">
        <v>342</v>
      </c>
    </row>
    <row r="98" spans="7:7">
      <c r="G98" s="162" t="s">
        <v>343</v>
      </c>
    </row>
    <row r="99" spans="7:7">
      <c r="G99" s="162" t="s">
        <v>344</v>
      </c>
    </row>
    <row r="100" spans="7:7">
      <c r="G100" s="162" t="s">
        <v>345</v>
      </c>
    </row>
    <row r="101" spans="7:7">
      <c r="G101" s="162" t="s">
        <v>346</v>
      </c>
    </row>
    <row r="102" spans="7:7">
      <c r="G102" s="162" t="s">
        <v>347</v>
      </c>
    </row>
    <row r="103" spans="7:7">
      <c r="G103" s="162" t="s">
        <v>348</v>
      </c>
    </row>
    <row r="104" spans="7:7">
      <c r="G104" s="162" t="s">
        <v>349</v>
      </c>
    </row>
    <row r="105" spans="7:7">
      <c r="G105" s="162" t="s">
        <v>350</v>
      </c>
    </row>
    <row r="106" spans="7:7">
      <c r="G106" s="162" t="s">
        <v>351</v>
      </c>
    </row>
    <row r="107" spans="7:7">
      <c r="G107" s="162" t="s">
        <v>352</v>
      </c>
    </row>
    <row r="108" spans="7:7">
      <c r="G108" s="162" t="s">
        <v>353</v>
      </c>
    </row>
    <row r="109" spans="7:7">
      <c r="G109" s="162" t="s">
        <v>354</v>
      </c>
    </row>
    <row r="110" spans="7:7">
      <c r="G110" s="162" t="s">
        <v>355</v>
      </c>
    </row>
    <row r="111" spans="7:7">
      <c r="G111" s="162" t="s">
        <v>356</v>
      </c>
    </row>
    <row r="112" spans="7:7">
      <c r="G112" s="162" t="s">
        <v>357</v>
      </c>
    </row>
    <row r="113" spans="7:7">
      <c r="G113" s="162" t="s">
        <v>358</v>
      </c>
    </row>
    <row r="114" spans="7:7">
      <c r="G114" s="162" t="s">
        <v>359</v>
      </c>
    </row>
    <row r="115" spans="7:7">
      <c r="G115" s="162" t="s">
        <v>360</v>
      </c>
    </row>
    <row r="116" spans="7:7">
      <c r="G116" s="162" t="s">
        <v>361</v>
      </c>
    </row>
    <row r="117" spans="7:7">
      <c r="G117" s="162" t="s">
        <v>362</v>
      </c>
    </row>
    <row r="118" spans="7:7">
      <c r="G118" s="162" t="s">
        <v>363</v>
      </c>
    </row>
    <row r="119" spans="7:7">
      <c r="G119" s="162" t="s">
        <v>364</v>
      </c>
    </row>
    <row r="120" spans="7:7">
      <c r="G120" s="162" t="s">
        <v>365</v>
      </c>
    </row>
    <row r="121" spans="7:7">
      <c r="G121" s="162" t="s">
        <v>366</v>
      </c>
    </row>
    <row r="122" spans="7:7">
      <c r="G122" s="162" t="s">
        <v>367</v>
      </c>
    </row>
    <row r="123" spans="7:7">
      <c r="G123" s="162" t="s">
        <v>368</v>
      </c>
    </row>
    <row r="124" spans="7:7">
      <c r="G124" s="162" t="s">
        <v>369</v>
      </c>
    </row>
    <row r="125" spans="7:7">
      <c r="G125" s="162" t="s">
        <v>370</v>
      </c>
    </row>
    <row r="126" spans="7:7">
      <c r="G126" s="162" t="s">
        <v>371</v>
      </c>
    </row>
    <row r="127" spans="7:7">
      <c r="G127" s="162" t="s">
        <v>372</v>
      </c>
    </row>
    <row r="128" spans="7:7">
      <c r="G128" s="162" t="s">
        <v>373</v>
      </c>
    </row>
    <row r="129" spans="7:7">
      <c r="G129" s="162" t="s">
        <v>374</v>
      </c>
    </row>
    <row r="130" spans="7:7">
      <c r="G130" s="162" t="s">
        <v>375</v>
      </c>
    </row>
    <row r="131" spans="7:7">
      <c r="G131" s="162" t="s">
        <v>376</v>
      </c>
    </row>
    <row r="132" spans="7:7">
      <c r="G132" s="162" t="s">
        <v>377</v>
      </c>
    </row>
    <row r="133" spans="7:7">
      <c r="G133" s="162" t="s">
        <v>378</v>
      </c>
    </row>
    <row r="134" spans="7:7">
      <c r="G134" s="162" t="s">
        <v>379</v>
      </c>
    </row>
    <row r="135" spans="7:7">
      <c r="G135" s="162" t="s">
        <v>380</v>
      </c>
    </row>
    <row r="136" spans="7:7">
      <c r="G136" s="162" t="s">
        <v>381</v>
      </c>
    </row>
    <row r="137" spans="7:7">
      <c r="G137" s="162" t="s">
        <v>382</v>
      </c>
    </row>
    <row r="138" spans="7:7">
      <c r="G138" s="162" t="s">
        <v>383</v>
      </c>
    </row>
    <row r="139" spans="7:7">
      <c r="G139" s="162" t="s">
        <v>384</v>
      </c>
    </row>
    <row r="140" spans="7:7">
      <c r="G140" s="162" t="s">
        <v>385</v>
      </c>
    </row>
    <row r="141" spans="7:7">
      <c r="G141" s="162" t="s">
        <v>386</v>
      </c>
    </row>
    <row r="142" spans="7:7">
      <c r="G142" s="162" t="s">
        <v>387</v>
      </c>
    </row>
    <row r="143" spans="7:7">
      <c r="G143" s="162" t="s">
        <v>388</v>
      </c>
    </row>
    <row r="144" spans="7:7">
      <c r="G144" s="162" t="s">
        <v>389</v>
      </c>
    </row>
    <row r="145" spans="7:7">
      <c r="G145" s="162" t="s">
        <v>390</v>
      </c>
    </row>
    <row r="146" spans="7:7">
      <c r="G146" s="162" t="s">
        <v>391</v>
      </c>
    </row>
    <row r="147" spans="7:7">
      <c r="G147" s="162" t="s">
        <v>392</v>
      </c>
    </row>
    <row r="148" spans="7:7">
      <c r="G148" s="162" t="s">
        <v>393</v>
      </c>
    </row>
    <row r="149" spans="7:7">
      <c r="G149" s="162" t="s">
        <v>394</v>
      </c>
    </row>
    <row r="150" spans="7:7">
      <c r="G150" s="162" t="s">
        <v>395</v>
      </c>
    </row>
    <row r="151" spans="7:7">
      <c r="G151" s="162" t="s">
        <v>396</v>
      </c>
    </row>
    <row r="152" spans="7:7">
      <c r="G152" s="162" t="s">
        <v>397</v>
      </c>
    </row>
    <row r="153" spans="7:7">
      <c r="G153" s="162" t="s">
        <v>398</v>
      </c>
    </row>
    <row r="154" spans="7:7">
      <c r="G154" s="162" t="s">
        <v>399</v>
      </c>
    </row>
    <row r="155" spans="7:7">
      <c r="G155" s="162" t="s">
        <v>400</v>
      </c>
    </row>
    <row r="156" spans="7:7">
      <c r="G156" s="162" t="s">
        <v>401</v>
      </c>
    </row>
    <row r="157" spans="7:7">
      <c r="G157" s="162" t="s">
        <v>402</v>
      </c>
    </row>
    <row r="158" spans="7:7">
      <c r="G158" s="162" t="s">
        <v>403</v>
      </c>
    </row>
    <row r="159" spans="7:7">
      <c r="G159" s="162" t="s">
        <v>404</v>
      </c>
    </row>
    <row r="160" spans="7:7">
      <c r="G160" s="162" t="s">
        <v>405</v>
      </c>
    </row>
    <row r="161" spans="7:7">
      <c r="G161" s="162" t="s">
        <v>406</v>
      </c>
    </row>
    <row r="162" spans="7:7">
      <c r="G162" s="162" t="s">
        <v>407</v>
      </c>
    </row>
    <row r="163" spans="7:7">
      <c r="G163" s="162" t="s">
        <v>408</v>
      </c>
    </row>
    <row r="164" spans="7:7">
      <c r="G164" s="162" t="s">
        <v>409</v>
      </c>
    </row>
    <row r="165" spans="7:7">
      <c r="G165" s="162" t="s">
        <v>410</v>
      </c>
    </row>
    <row r="166" spans="7:7">
      <c r="G166" s="162" t="s">
        <v>411</v>
      </c>
    </row>
    <row r="167" spans="7:7">
      <c r="G167" s="162" t="s">
        <v>412</v>
      </c>
    </row>
    <row r="168" spans="7:7">
      <c r="G168" s="162" t="s">
        <v>413</v>
      </c>
    </row>
    <row r="169" spans="7:7">
      <c r="G169" s="162" t="s">
        <v>414</v>
      </c>
    </row>
    <row r="170" spans="7:7">
      <c r="G170" s="162" t="s">
        <v>415</v>
      </c>
    </row>
    <row r="171" spans="7:7">
      <c r="G171" s="162" t="s">
        <v>416</v>
      </c>
    </row>
    <row r="172" spans="7:7">
      <c r="G172" s="162" t="s">
        <v>417</v>
      </c>
    </row>
    <row r="173" spans="7:7">
      <c r="G173" s="162" t="s">
        <v>418</v>
      </c>
    </row>
    <row r="174" spans="7:7">
      <c r="G174" s="162" t="s">
        <v>419</v>
      </c>
    </row>
    <row r="175" spans="7:7">
      <c r="G175" s="162" t="s">
        <v>420</v>
      </c>
    </row>
    <row r="176" spans="7:7">
      <c r="G176" s="162" t="s">
        <v>421</v>
      </c>
    </row>
    <row r="177" spans="7:7">
      <c r="G177" s="162" t="s">
        <v>422</v>
      </c>
    </row>
    <row r="178" spans="7:7">
      <c r="G178" s="162" t="s">
        <v>423</v>
      </c>
    </row>
    <row r="179" spans="7:7">
      <c r="G179" s="162" t="s">
        <v>424</v>
      </c>
    </row>
    <row r="180" spans="7:7">
      <c r="G180" s="162" t="s">
        <v>425</v>
      </c>
    </row>
    <row r="181" spans="7:7">
      <c r="G181" s="162" t="s">
        <v>426</v>
      </c>
    </row>
    <row r="182" spans="7:7">
      <c r="G182" s="162" t="s">
        <v>427</v>
      </c>
    </row>
    <row r="183" spans="7:7">
      <c r="G183" s="162" t="s">
        <v>428</v>
      </c>
    </row>
    <row r="184" spans="7:7">
      <c r="G184" s="162" t="s">
        <v>429</v>
      </c>
    </row>
    <row r="185" spans="7:7">
      <c r="G185" s="162" t="s">
        <v>430</v>
      </c>
    </row>
    <row r="186" spans="7:7">
      <c r="G186" s="162" t="s">
        <v>431</v>
      </c>
    </row>
    <row r="187" spans="7:7">
      <c r="G187" s="162" t="s">
        <v>432</v>
      </c>
    </row>
    <row r="188" spans="7:7">
      <c r="G188" s="162" t="s">
        <v>433</v>
      </c>
    </row>
    <row r="189" spans="7:7">
      <c r="G189" s="162" t="s">
        <v>434</v>
      </c>
    </row>
    <row r="190" spans="7:7">
      <c r="G190" s="162" t="s">
        <v>435</v>
      </c>
    </row>
    <row r="191" spans="7:7">
      <c r="G191" s="162" t="s">
        <v>436</v>
      </c>
    </row>
    <row r="192" spans="7:7">
      <c r="G192" s="162" t="s">
        <v>437</v>
      </c>
    </row>
    <row r="193" spans="7:7">
      <c r="G193" s="162" t="s">
        <v>438</v>
      </c>
    </row>
    <row r="194" spans="7:7">
      <c r="G194" s="162" t="s">
        <v>439</v>
      </c>
    </row>
    <row r="195" spans="7:7">
      <c r="G195" s="162" t="s">
        <v>440</v>
      </c>
    </row>
    <row r="196" spans="7:7">
      <c r="G196" s="162" t="s">
        <v>441</v>
      </c>
    </row>
    <row r="197" spans="7:7">
      <c r="G197" s="162" t="s">
        <v>442</v>
      </c>
    </row>
    <row r="198" spans="7:7">
      <c r="G198" s="162" t="s">
        <v>443</v>
      </c>
    </row>
    <row r="199" spans="7:7">
      <c r="G199" s="162" t="s">
        <v>444</v>
      </c>
    </row>
    <row r="200" spans="7:7">
      <c r="G200" s="162" t="s">
        <v>445</v>
      </c>
    </row>
    <row r="201" spans="7:7">
      <c r="G201" s="162" t="s">
        <v>446</v>
      </c>
    </row>
    <row r="202" spans="7:7">
      <c r="G202" s="162" t="s">
        <v>447</v>
      </c>
    </row>
    <row r="203" spans="7:7">
      <c r="G203" s="162" t="s">
        <v>448</v>
      </c>
    </row>
    <row r="204" spans="7:7">
      <c r="G204" s="162" t="s">
        <v>449</v>
      </c>
    </row>
    <row r="205" spans="7:7">
      <c r="G205" s="162" t="s">
        <v>450</v>
      </c>
    </row>
    <row r="206" spans="7:7">
      <c r="G206" s="162" t="s">
        <v>451</v>
      </c>
    </row>
    <row r="207" spans="7:7">
      <c r="G207" s="162" t="s">
        <v>452</v>
      </c>
    </row>
    <row r="208" spans="7:7">
      <c r="G208" s="162" t="s">
        <v>453</v>
      </c>
    </row>
    <row r="209" spans="7:7">
      <c r="G209" s="162" t="s">
        <v>454</v>
      </c>
    </row>
    <row r="210" spans="7:7">
      <c r="G210" s="162" t="s">
        <v>455</v>
      </c>
    </row>
    <row r="211" spans="7:7">
      <c r="G211" s="162" t="s">
        <v>456</v>
      </c>
    </row>
    <row r="212" spans="7:7">
      <c r="G212" s="162" t="s">
        <v>457</v>
      </c>
    </row>
    <row r="213" spans="7:7">
      <c r="G213" s="162" t="s">
        <v>458</v>
      </c>
    </row>
    <row r="214" spans="7:7">
      <c r="G214" s="162" t="s">
        <v>459</v>
      </c>
    </row>
    <row r="215" spans="7:7">
      <c r="G215" s="162" t="s">
        <v>460</v>
      </c>
    </row>
    <row r="216" spans="7:7">
      <c r="G216" s="162" t="s">
        <v>461</v>
      </c>
    </row>
    <row r="217" spans="7:7">
      <c r="G217" s="162" t="s">
        <v>462</v>
      </c>
    </row>
    <row r="218" spans="7:7">
      <c r="G218" s="162" t="s">
        <v>463</v>
      </c>
    </row>
    <row r="219" spans="7:7">
      <c r="G219" s="162" t="s">
        <v>464</v>
      </c>
    </row>
    <row r="220" spans="7:7">
      <c r="G220" s="162" t="s">
        <v>465</v>
      </c>
    </row>
    <row r="221" spans="7:7">
      <c r="G221" s="162" t="s">
        <v>466</v>
      </c>
    </row>
    <row r="222" spans="7:7">
      <c r="G222" s="162" t="s">
        <v>467</v>
      </c>
    </row>
    <row r="223" spans="7:7">
      <c r="G223" s="162" t="s">
        <v>468</v>
      </c>
    </row>
    <row r="224" spans="7:7">
      <c r="G224" s="162" t="s">
        <v>469</v>
      </c>
    </row>
    <row r="225" spans="7:7">
      <c r="G225" s="162" t="s">
        <v>470</v>
      </c>
    </row>
    <row r="226" spans="7:7">
      <c r="G226" s="162" t="s">
        <v>471</v>
      </c>
    </row>
    <row r="227" spans="7:7">
      <c r="G227" s="162" t="s">
        <v>472</v>
      </c>
    </row>
    <row r="228" spans="7:7">
      <c r="G228" s="162" t="s">
        <v>473</v>
      </c>
    </row>
    <row r="229" spans="7:7">
      <c r="G229" s="162" t="s">
        <v>474</v>
      </c>
    </row>
    <row r="230" spans="7:7">
      <c r="G230" s="162" t="s">
        <v>475</v>
      </c>
    </row>
    <row r="231" spans="7:7">
      <c r="G231" s="162" t="s">
        <v>476</v>
      </c>
    </row>
    <row r="232" spans="7:7">
      <c r="G232" s="162" t="s">
        <v>477</v>
      </c>
    </row>
    <row r="233" spans="7:7">
      <c r="G233" s="162" t="s">
        <v>478</v>
      </c>
    </row>
    <row r="234" spans="7:7">
      <c r="G234" s="162" t="s">
        <v>479</v>
      </c>
    </row>
    <row r="235" spans="7:7">
      <c r="G235" s="162" t="s">
        <v>480</v>
      </c>
    </row>
    <row r="236" spans="7:7">
      <c r="G236" s="162" t="s">
        <v>481</v>
      </c>
    </row>
    <row r="237" spans="7:7">
      <c r="G237" s="162" t="s">
        <v>482</v>
      </c>
    </row>
    <row r="238" spans="7:7">
      <c r="G238" s="162" t="s">
        <v>483</v>
      </c>
    </row>
    <row r="239" spans="7:7">
      <c r="G239" s="162" t="s">
        <v>484</v>
      </c>
    </row>
    <row r="240" spans="7:7">
      <c r="G240" s="162" t="s">
        <v>485</v>
      </c>
    </row>
    <row r="241" spans="7:7">
      <c r="G241" s="162" t="s">
        <v>486</v>
      </c>
    </row>
    <row r="242" spans="7:7">
      <c r="G242" s="162" t="s">
        <v>487</v>
      </c>
    </row>
    <row r="243" spans="7:7">
      <c r="G243" s="162" t="s">
        <v>488</v>
      </c>
    </row>
    <row r="244" spans="7:7">
      <c r="G244" s="162" t="s">
        <v>489</v>
      </c>
    </row>
    <row r="245" spans="7:7">
      <c r="G245" s="162" t="s">
        <v>490</v>
      </c>
    </row>
    <row r="246" spans="7:7">
      <c r="G246" s="162" t="s">
        <v>491</v>
      </c>
    </row>
    <row r="247" spans="7:7">
      <c r="G247" s="162" t="s">
        <v>492</v>
      </c>
    </row>
    <row r="248" spans="7:7">
      <c r="G248" s="162" t="s">
        <v>493</v>
      </c>
    </row>
    <row r="249" spans="7:7">
      <c r="G249" s="162" t="s">
        <v>494</v>
      </c>
    </row>
    <row r="250" spans="7:7">
      <c r="G250" s="162" t="s">
        <v>495</v>
      </c>
    </row>
    <row r="251" spans="7:7">
      <c r="G251" s="162" t="s">
        <v>496</v>
      </c>
    </row>
    <row r="252" spans="7:7">
      <c r="G252" s="162" t="s">
        <v>497</v>
      </c>
    </row>
    <row r="253" spans="7:7">
      <c r="G253" s="162" t="s">
        <v>498</v>
      </c>
    </row>
    <row r="254" spans="7:7">
      <c r="G254" s="162" t="s">
        <v>499</v>
      </c>
    </row>
    <row r="255" spans="7:7">
      <c r="G255" s="162" t="s">
        <v>500</v>
      </c>
    </row>
    <row r="256" spans="7:7">
      <c r="G256" s="162" t="s">
        <v>501</v>
      </c>
    </row>
    <row r="257" spans="7:7">
      <c r="G257" s="162" t="s">
        <v>502</v>
      </c>
    </row>
    <row r="258" spans="7:7">
      <c r="G258" s="162" t="s">
        <v>503</v>
      </c>
    </row>
    <row r="259" spans="7:7">
      <c r="G259" s="162" t="s">
        <v>504</v>
      </c>
    </row>
    <row r="260" spans="7:7">
      <c r="G260" s="162" t="s">
        <v>505</v>
      </c>
    </row>
    <row r="261" spans="7:7">
      <c r="G261" s="162" t="s">
        <v>506</v>
      </c>
    </row>
    <row r="262" spans="7:7">
      <c r="G262" s="162" t="s">
        <v>507</v>
      </c>
    </row>
    <row r="263" spans="7:7">
      <c r="G263" s="162" t="s">
        <v>508</v>
      </c>
    </row>
    <row r="264" spans="7:7">
      <c r="G264" s="162" t="s">
        <v>509</v>
      </c>
    </row>
    <row r="265" spans="7:7">
      <c r="G265" s="162" t="s">
        <v>510</v>
      </c>
    </row>
    <row r="266" spans="7:7">
      <c r="G266" s="162" t="s">
        <v>511</v>
      </c>
    </row>
    <row r="267" spans="7:7">
      <c r="G267" s="162" t="s">
        <v>512</v>
      </c>
    </row>
    <row r="268" spans="7:7">
      <c r="G268" s="162" t="s">
        <v>513</v>
      </c>
    </row>
    <row r="269" spans="7:7">
      <c r="G269" s="162" t="s">
        <v>514</v>
      </c>
    </row>
    <row r="270" spans="7:7">
      <c r="G270" s="162" t="s">
        <v>515</v>
      </c>
    </row>
    <row r="271" spans="7:7">
      <c r="G271" s="162" t="s">
        <v>516</v>
      </c>
    </row>
    <row r="272" spans="7:7">
      <c r="G272" s="162" t="s">
        <v>517</v>
      </c>
    </row>
    <row r="273" spans="7:7">
      <c r="G273" s="162" t="s">
        <v>518</v>
      </c>
    </row>
    <row r="274" spans="7:7">
      <c r="G274" s="162" t="s">
        <v>519</v>
      </c>
    </row>
    <row r="275" spans="7:7">
      <c r="G275" s="162" t="s">
        <v>520</v>
      </c>
    </row>
    <row r="276" spans="7:7">
      <c r="G276" s="162" t="s">
        <v>521</v>
      </c>
    </row>
    <row r="277" spans="7:7">
      <c r="G277" s="162" t="s">
        <v>522</v>
      </c>
    </row>
    <row r="278" spans="7:7">
      <c r="G278" s="162" t="s">
        <v>523</v>
      </c>
    </row>
    <row r="279" spans="7:7">
      <c r="G279" s="162" t="s">
        <v>524</v>
      </c>
    </row>
    <row r="280" spans="7:7">
      <c r="G280" s="162" t="s">
        <v>525</v>
      </c>
    </row>
    <row r="281" spans="7:7">
      <c r="G281" s="162" t="s">
        <v>526</v>
      </c>
    </row>
    <row r="282" spans="7:7">
      <c r="G282" s="162" t="s">
        <v>527</v>
      </c>
    </row>
    <row r="283" spans="7:7">
      <c r="G283" s="162" t="s">
        <v>528</v>
      </c>
    </row>
    <row r="284" spans="7:7">
      <c r="G284" s="162" t="s">
        <v>529</v>
      </c>
    </row>
    <row r="285" spans="7:7">
      <c r="G285" s="162" t="s">
        <v>530</v>
      </c>
    </row>
    <row r="286" spans="7:7">
      <c r="G286" s="162" t="s">
        <v>531</v>
      </c>
    </row>
    <row r="287" spans="7:7">
      <c r="G287" s="162" t="s">
        <v>532</v>
      </c>
    </row>
    <row r="288" spans="7:7">
      <c r="G288" s="162" t="s">
        <v>533</v>
      </c>
    </row>
    <row r="289" spans="7:7">
      <c r="G289" s="162" t="s">
        <v>534</v>
      </c>
    </row>
    <row r="290" spans="7:7">
      <c r="G290" s="162" t="s">
        <v>535</v>
      </c>
    </row>
    <row r="291" spans="7:7">
      <c r="G291" s="162" t="s">
        <v>536</v>
      </c>
    </row>
    <row r="292" spans="7:7">
      <c r="G292" s="162" t="s">
        <v>537</v>
      </c>
    </row>
    <row r="293" spans="7:7">
      <c r="G293" s="162" t="s">
        <v>538</v>
      </c>
    </row>
    <row r="294" spans="7:7">
      <c r="G294" s="162" t="s">
        <v>539</v>
      </c>
    </row>
    <row r="295" spans="7:7">
      <c r="G295" s="162" t="s">
        <v>540</v>
      </c>
    </row>
    <row r="296" spans="7:7">
      <c r="G296" s="162" t="s">
        <v>541</v>
      </c>
    </row>
    <row r="297" spans="7:7">
      <c r="G297" s="162" t="s">
        <v>542</v>
      </c>
    </row>
    <row r="298" spans="7:7">
      <c r="G298" s="162" t="s">
        <v>543</v>
      </c>
    </row>
    <row r="299" spans="7:7">
      <c r="G299" s="162" t="s">
        <v>544</v>
      </c>
    </row>
    <row r="300" spans="7:7">
      <c r="G300" s="162" t="s">
        <v>545</v>
      </c>
    </row>
    <row r="301" spans="7:7">
      <c r="G301" s="162" t="s">
        <v>546</v>
      </c>
    </row>
    <row r="302" spans="7:7">
      <c r="G302" s="162" t="s">
        <v>547</v>
      </c>
    </row>
    <row r="303" spans="7:7">
      <c r="G303" s="162" t="s">
        <v>548</v>
      </c>
    </row>
    <row r="304" spans="7:7">
      <c r="G304" s="162" t="s">
        <v>549</v>
      </c>
    </row>
    <row r="305" spans="7:7">
      <c r="G305" s="162" t="s">
        <v>550</v>
      </c>
    </row>
    <row r="306" spans="7:7">
      <c r="G306" s="162" t="s">
        <v>551</v>
      </c>
    </row>
    <row r="307" spans="7:7">
      <c r="G307" s="162" t="s">
        <v>552</v>
      </c>
    </row>
    <row r="308" spans="7:7">
      <c r="G308" s="162" t="s">
        <v>553</v>
      </c>
    </row>
    <row r="309" spans="7:7">
      <c r="G309" s="162" t="s">
        <v>554</v>
      </c>
    </row>
    <row r="310" spans="7:7">
      <c r="G310" s="162" t="s">
        <v>555</v>
      </c>
    </row>
    <row r="311" spans="7:7">
      <c r="G311" s="162" t="s">
        <v>556</v>
      </c>
    </row>
    <row r="312" spans="7:7">
      <c r="G312" s="162" t="s">
        <v>557</v>
      </c>
    </row>
    <row r="313" spans="7:7">
      <c r="G313" s="162" t="s">
        <v>558</v>
      </c>
    </row>
    <row r="314" spans="7:7">
      <c r="G314" s="162" t="s">
        <v>559</v>
      </c>
    </row>
    <row r="315" spans="7:7">
      <c r="G315" s="162" t="s">
        <v>560</v>
      </c>
    </row>
    <row r="316" spans="7:7">
      <c r="G316" s="162" t="s">
        <v>561</v>
      </c>
    </row>
    <row r="317" spans="7:7">
      <c r="G317" s="162" t="s">
        <v>562</v>
      </c>
    </row>
    <row r="318" spans="7:7">
      <c r="G318" s="162" t="s">
        <v>563</v>
      </c>
    </row>
    <row r="319" spans="7:7">
      <c r="G319" s="162" t="s">
        <v>564</v>
      </c>
    </row>
    <row r="320" spans="7:7">
      <c r="G320" s="162" t="s">
        <v>565</v>
      </c>
    </row>
    <row r="321" spans="7:7">
      <c r="G321" s="162" t="s">
        <v>566</v>
      </c>
    </row>
    <row r="322" spans="7:7">
      <c r="G322" s="162" t="s">
        <v>567</v>
      </c>
    </row>
    <row r="323" spans="7:7">
      <c r="G323" s="162" t="s">
        <v>568</v>
      </c>
    </row>
    <row r="324" spans="7:7">
      <c r="G324" s="162" t="s">
        <v>569</v>
      </c>
    </row>
    <row r="325" spans="7:7">
      <c r="G325" s="162" t="s">
        <v>570</v>
      </c>
    </row>
    <row r="326" spans="7:7">
      <c r="G326" s="162" t="s">
        <v>571</v>
      </c>
    </row>
    <row r="327" spans="7:7">
      <c r="G327" s="162" t="s">
        <v>572</v>
      </c>
    </row>
    <row r="328" spans="7:7">
      <c r="G328" s="162" t="s">
        <v>573</v>
      </c>
    </row>
    <row r="329" spans="7:7">
      <c r="G329" s="162" t="s">
        <v>574</v>
      </c>
    </row>
    <row r="330" spans="7:7">
      <c r="G330" s="162" t="s">
        <v>575</v>
      </c>
    </row>
    <row r="331" spans="7:7">
      <c r="G331" s="162" t="s">
        <v>576</v>
      </c>
    </row>
    <row r="332" spans="7:7">
      <c r="G332" s="162" t="s">
        <v>577</v>
      </c>
    </row>
    <row r="333" spans="7:7">
      <c r="G333" s="162" t="s">
        <v>578</v>
      </c>
    </row>
    <row r="334" spans="7:7">
      <c r="G334" s="162" t="s">
        <v>579</v>
      </c>
    </row>
    <row r="335" spans="7:7">
      <c r="G335" s="162" t="s">
        <v>580</v>
      </c>
    </row>
    <row r="336" spans="7:7">
      <c r="G336" s="162" t="s">
        <v>581</v>
      </c>
    </row>
    <row r="337" spans="7:7">
      <c r="G337" s="162" t="s">
        <v>582</v>
      </c>
    </row>
    <row r="338" spans="7:7">
      <c r="G338" s="162" t="s">
        <v>583</v>
      </c>
    </row>
    <row r="339" spans="7:7">
      <c r="G339" s="162" t="s">
        <v>584</v>
      </c>
    </row>
    <row r="340" spans="7:7">
      <c r="G340" s="162" t="s">
        <v>585</v>
      </c>
    </row>
    <row r="341" spans="7:7">
      <c r="G341" s="162" t="s">
        <v>586</v>
      </c>
    </row>
    <row r="342" spans="7:7">
      <c r="G342" s="162" t="s">
        <v>587</v>
      </c>
    </row>
    <row r="343" spans="7:7">
      <c r="G343" s="162" t="s">
        <v>588</v>
      </c>
    </row>
    <row r="344" spans="7:7">
      <c r="G344" s="162" t="s">
        <v>589</v>
      </c>
    </row>
    <row r="345" spans="7:7">
      <c r="G345" s="162" t="s">
        <v>590</v>
      </c>
    </row>
    <row r="346" spans="7:7">
      <c r="G346" s="162" t="s">
        <v>591</v>
      </c>
    </row>
    <row r="347" spans="7:7">
      <c r="G347" s="162" t="s">
        <v>592</v>
      </c>
    </row>
    <row r="348" spans="7:7">
      <c r="G348" s="162" t="s">
        <v>593</v>
      </c>
    </row>
    <row r="349" spans="7:7">
      <c r="G349" s="162" t="s">
        <v>594</v>
      </c>
    </row>
    <row r="350" spans="7:7">
      <c r="G350" s="162" t="s">
        <v>595</v>
      </c>
    </row>
    <row r="351" spans="7:7">
      <c r="G351" s="162" t="s">
        <v>596</v>
      </c>
    </row>
    <row r="352" spans="7:7">
      <c r="G352" s="162" t="s">
        <v>597</v>
      </c>
    </row>
    <row r="353" spans="7:7">
      <c r="G353" s="162" t="s">
        <v>598</v>
      </c>
    </row>
    <row r="354" spans="7:7">
      <c r="G354" s="162" t="s">
        <v>599</v>
      </c>
    </row>
    <row r="355" spans="7:7">
      <c r="G355" s="162" t="s">
        <v>600</v>
      </c>
    </row>
    <row r="356" spans="7:7">
      <c r="G356" s="162" t="s">
        <v>601</v>
      </c>
    </row>
    <row r="357" spans="7:7">
      <c r="G357" s="162" t="s">
        <v>602</v>
      </c>
    </row>
    <row r="358" spans="7:7">
      <c r="G358" s="162" t="s">
        <v>603</v>
      </c>
    </row>
    <row r="359" spans="7:7">
      <c r="G359" s="162" t="s">
        <v>604</v>
      </c>
    </row>
    <row r="360" spans="7:7">
      <c r="G360" s="162" t="s">
        <v>605</v>
      </c>
    </row>
    <row r="361" spans="7:7">
      <c r="G361" s="162" t="s">
        <v>606</v>
      </c>
    </row>
    <row r="362" spans="7:7">
      <c r="G362" s="162" t="s">
        <v>607</v>
      </c>
    </row>
    <row r="363" spans="7:7">
      <c r="G363" s="162" t="s">
        <v>608</v>
      </c>
    </row>
    <row r="364" spans="7:7">
      <c r="G364" s="162" t="s">
        <v>609</v>
      </c>
    </row>
    <row r="365" spans="7:7">
      <c r="G365" s="162" t="s">
        <v>610</v>
      </c>
    </row>
    <row r="366" spans="7:7">
      <c r="G366" s="162" t="s">
        <v>611</v>
      </c>
    </row>
    <row r="367" spans="7:7">
      <c r="G367" s="162" t="s">
        <v>612</v>
      </c>
    </row>
    <row r="368" spans="7:7">
      <c r="G368" s="162" t="s">
        <v>613</v>
      </c>
    </row>
    <row r="369" spans="7:7">
      <c r="G369" s="162" t="s">
        <v>614</v>
      </c>
    </row>
    <row r="370" spans="7:7">
      <c r="G370" s="162" t="s">
        <v>615</v>
      </c>
    </row>
    <row r="371" spans="7:7">
      <c r="G371" s="162" t="s">
        <v>616</v>
      </c>
    </row>
    <row r="372" spans="7:7">
      <c r="G372" s="162" t="s">
        <v>617</v>
      </c>
    </row>
    <row r="373" spans="7:7">
      <c r="G373" s="162" t="s">
        <v>618</v>
      </c>
    </row>
    <row r="374" spans="7:7">
      <c r="G374" s="162" t="s">
        <v>619</v>
      </c>
    </row>
    <row r="375" spans="7:7">
      <c r="G375" s="162" t="s">
        <v>620</v>
      </c>
    </row>
    <row r="376" spans="7:7">
      <c r="G376" s="162" t="s">
        <v>621</v>
      </c>
    </row>
    <row r="377" spans="7:7">
      <c r="G377" s="162" t="s">
        <v>622</v>
      </c>
    </row>
    <row r="378" spans="7:7">
      <c r="G378" s="162" t="s">
        <v>623</v>
      </c>
    </row>
    <row r="379" spans="7:7">
      <c r="G379" s="162" t="s">
        <v>624</v>
      </c>
    </row>
    <row r="380" spans="7:7">
      <c r="G380" s="162" t="s">
        <v>625</v>
      </c>
    </row>
    <row r="381" spans="7:7">
      <c r="G381" s="162" t="s">
        <v>626</v>
      </c>
    </row>
    <row r="382" spans="7:7">
      <c r="G382" s="162" t="s">
        <v>627</v>
      </c>
    </row>
    <row r="383" spans="7:7">
      <c r="G383" s="162" t="s">
        <v>628</v>
      </c>
    </row>
    <row r="384" spans="7:7">
      <c r="G384" s="162" t="s">
        <v>629</v>
      </c>
    </row>
    <row r="385" spans="7:7">
      <c r="G385" s="162" t="s">
        <v>630</v>
      </c>
    </row>
    <row r="386" spans="7:7">
      <c r="G386" s="162" t="s">
        <v>631</v>
      </c>
    </row>
    <row r="387" spans="7:7">
      <c r="G387" s="162" t="s">
        <v>632</v>
      </c>
    </row>
    <row r="388" spans="7:7">
      <c r="G388" s="162" t="s">
        <v>633</v>
      </c>
    </row>
    <row r="389" spans="7:7">
      <c r="G389" s="162" t="s">
        <v>634</v>
      </c>
    </row>
    <row r="390" spans="7:7">
      <c r="G390" s="162" t="s">
        <v>635</v>
      </c>
    </row>
    <row r="391" spans="7:7">
      <c r="G391" s="162" t="s">
        <v>636</v>
      </c>
    </row>
    <row r="392" spans="7:7">
      <c r="G392" s="162" t="s">
        <v>637</v>
      </c>
    </row>
    <row r="393" spans="7:7">
      <c r="G393" s="162" t="s">
        <v>638</v>
      </c>
    </row>
    <row r="394" spans="7:7">
      <c r="G394" s="162" t="s">
        <v>639</v>
      </c>
    </row>
    <row r="395" spans="7:7">
      <c r="G395" s="162" t="s">
        <v>640</v>
      </c>
    </row>
    <row r="396" spans="7:7">
      <c r="G396" s="162" t="s">
        <v>641</v>
      </c>
    </row>
    <row r="397" spans="7:7">
      <c r="G397" s="162" t="s">
        <v>642</v>
      </c>
    </row>
    <row r="398" spans="7:7">
      <c r="G398" s="162" t="s">
        <v>643</v>
      </c>
    </row>
    <row r="399" spans="7:7">
      <c r="G399" s="162" t="s">
        <v>644</v>
      </c>
    </row>
    <row r="400" spans="7:7">
      <c r="G400" s="162" t="s">
        <v>645</v>
      </c>
    </row>
    <row r="401" spans="7:7">
      <c r="G401" s="162" t="s">
        <v>646</v>
      </c>
    </row>
    <row r="402" spans="7:7">
      <c r="G402" s="162" t="s">
        <v>647</v>
      </c>
    </row>
    <row r="403" spans="7:7">
      <c r="G403" s="162" t="s">
        <v>648</v>
      </c>
    </row>
    <row r="404" spans="7:7">
      <c r="G404" s="162" t="s">
        <v>649</v>
      </c>
    </row>
    <row r="405" spans="7:7">
      <c r="G405" s="162" t="s">
        <v>650</v>
      </c>
    </row>
    <row r="406" spans="7:7">
      <c r="G406" s="162" t="s">
        <v>651</v>
      </c>
    </row>
    <row r="407" spans="7:7">
      <c r="G407" s="162" t="s">
        <v>652</v>
      </c>
    </row>
    <row r="408" spans="7:7">
      <c r="G408" s="162" t="s">
        <v>653</v>
      </c>
    </row>
    <row r="409" spans="7:7">
      <c r="G409" s="162" t="s">
        <v>654</v>
      </c>
    </row>
    <row r="410" spans="7:7">
      <c r="G410" s="162" t="s">
        <v>655</v>
      </c>
    </row>
    <row r="411" spans="7:7">
      <c r="G411" s="162" t="s">
        <v>656</v>
      </c>
    </row>
    <row r="412" spans="7:7">
      <c r="G412" s="162" t="s">
        <v>657</v>
      </c>
    </row>
    <row r="413" spans="7:7">
      <c r="G413" s="162" t="s">
        <v>658</v>
      </c>
    </row>
    <row r="414" spans="7:7">
      <c r="G414" s="162" t="s">
        <v>659</v>
      </c>
    </row>
    <row r="415" spans="7:7">
      <c r="G415" s="162" t="s">
        <v>660</v>
      </c>
    </row>
    <row r="416" spans="7:7">
      <c r="G416" s="162" t="s">
        <v>661</v>
      </c>
    </row>
    <row r="417" spans="7:7">
      <c r="G417" s="162" t="s">
        <v>662</v>
      </c>
    </row>
    <row r="418" spans="7:7">
      <c r="G418" s="162" t="s">
        <v>663</v>
      </c>
    </row>
    <row r="419" spans="7:7">
      <c r="G419" s="162" t="s">
        <v>664</v>
      </c>
    </row>
    <row r="420" spans="7:7">
      <c r="G420" s="162" t="s">
        <v>665</v>
      </c>
    </row>
    <row r="421" spans="7:7">
      <c r="G421" s="162" t="s">
        <v>666</v>
      </c>
    </row>
    <row r="422" spans="7:7">
      <c r="G422" s="162" t="s">
        <v>667</v>
      </c>
    </row>
    <row r="423" spans="7:7">
      <c r="G423" s="162" t="s">
        <v>668</v>
      </c>
    </row>
    <row r="424" spans="7:7">
      <c r="G424" s="162" t="s">
        <v>669</v>
      </c>
    </row>
    <row r="425" spans="7:7">
      <c r="G425" s="162" t="s">
        <v>670</v>
      </c>
    </row>
    <row r="426" spans="7:7">
      <c r="G426" s="162" t="s">
        <v>671</v>
      </c>
    </row>
    <row r="427" spans="7:7">
      <c r="G427" s="162" t="s">
        <v>672</v>
      </c>
    </row>
    <row r="428" spans="7:7">
      <c r="G428" s="162" t="s">
        <v>673</v>
      </c>
    </row>
    <row r="429" spans="7:7">
      <c r="G429" s="162" t="s">
        <v>674</v>
      </c>
    </row>
    <row r="430" spans="7:7">
      <c r="G430" s="162" t="s">
        <v>675</v>
      </c>
    </row>
    <row r="431" spans="7:7">
      <c r="G431" s="162" t="s">
        <v>676</v>
      </c>
    </row>
    <row r="432" spans="7:7">
      <c r="G432" s="162" t="s">
        <v>677</v>
      </c>
    </row>
    <row r="433" spans="7:7">
      <c r="G433" s="162" t="s">
        <v>678</v>
      </c>
    </row>
    <row r="434" spans="7:7">
      <c r="G434" s="162" t="s">
        <v>679</v>
      </c>
    </row>
    <row r="435" spans="7:7">
      <c r="G435" s="162" t="s">
        <v>680</v>
      </c>
    </row>
    <row r="436" spans="7:7">
      <c r="G436" s="162" t="s">
        <v>681</v>
      </c>
    </row>
    <row r="437" spans="7:7">
      <c r="G437" s="162" t="s">
        <v>682</v>
      </c>
    </row>
    <row r="438" spans="7:7">
      <c r="G438" s="162" t="s">
        <v>683</v>
      </c>
    </row>
    <row r="439" spans="7:7">
      <c r="G439" s="162" t="s">
        <v>684</v>
      </c>
    </row>
    <row r="440" spans="7:7">
      <c r="G440" s="162" t="s">
        <v>685</v>
      </c>
    </row>
    <row r="441" spans="7:7">
      <c r="G441" s="162" t="s">
        <v>686</v>
      </c>
    </row>
    <row r="442" spans="7:7">
      <c r="G442" s="162" t="s">
        <v>687</v>
      </c>
    </row>
    <row r="443" spans="7:7">
      <c r="G443" s="162" t="s">
        <v>688</v>
      </c>
    </row>
    <row r="444" spans="7:7">
      <c r="G444" s="162" t="s">
        <v>689</v>
      </c>
    </row>
    <row r="445" spans="7:7">
      <c r="G445" s="162" t="s">
        <v>690</v>
      </c>
    </row>
    <row r="446" spans="7:7">
      <c r="G446" s="162" t="s">
        <v>691</v>
      </c>
    </row>
    <row r="447" spans="7:7">
      <c r="G447" s="162" t="s">
        <v>692</v>
      </c>
    </row>
    <row r="448" spans="7:7">
      <c r="G448" s="162" t="s">
        <v>693</v>
      </c>
    </row>
    <row r="449" spans="7:7">
      <c r="G449" s="162" t="s">
        <v>694</v>
      </c>
    </row>
    <row r="450" spans="7:7">
      <c r="G450" s="162" t="s">
        <v>695</v>
      </c>
    </row>
    <row r="451" spans="7:7">
      <c r="G451" s="162" t="s">
        <v>696</v>
      </c>
    </row>
    <row r="452" spans="7:7">
      <c r="G452" s="162" t="s">
        <v>697</v>
      </c>
    </row>
    <row r="453" spans="7:7">
      <c r="G453" s="162" t="s">
        <v>698</v>
      </c>
    </row>
    <row r="454" spans="7:7">
      <c r="G454" s="162" t="s">
        <v>699</v>
      </c>
    </row>
    <row r="455" spans="7:7">
      <c r="G455" s="162" t="s">
        <v>700</v>
      </c>
    </row>
    <row r="456" spans="7:7">
      <c r="G456" s="162" t="s">
        <v>701</v>
      </c>
    </row>
    <row r="457" spans="7:7">
      <c r="G457" s="162" t="s">
        <v>702</v>
      </c>
    </row>
    <row r="458" spans="7:7">
      <c r="G458" s="162" t="s">
        <v>703</v>
      </c>
    </row>
    <row r="459" spans="7:7">
      <c r="G459" s="162" t="s">
        <v>704</v>
      </c>
    </row>
    <row r="460" spans="7:7">
      <c r="G460" s="162" t="s">
        <v>705</v>
      </c>
    </row>
    <row r="461" spans="7:7">
      <c r="G461" s="162" t="s">
        <v>706</v>
      </c>
    </row>
    <row r="462" spans="7:7">
      <c r="G462" s="162" t="s">
        <v>707</v>
      </c>
    </row>
    <row r="463" spans="7:7">
      <c r="G463" s="162" t="s">
        <v>708</v>
      </c>
    </row>
    <row r="464" spans="7:7">
      <c r="G464" s="162" t="s">
        <v>709</v>
      </c>
    </row>
    <row r="465" spans="7:7">
      <c r="G465" s="162" t="s">
        <v>710</v>
      </c>
    </row>
    <row r="466" spans="7:7">
      <c r="G466" s="162" t="s">
        <v>711</v>
      </c>
    </row>
    <row r="467" spans="7:7">
      <c r="G467" s="162" t="s">
        <v>712</v>
      </c>
    </row>
    <row r="468" spans="7:7">
      <c r="G468" s="162" t="s">
        <v>713</v>
      </c>
    </row>
    <row r="469" spans="7:7">
      <c r="G469" s="162" t="s">
        <v>714</v>
      </c>
    </row>
    <row r="470" spans="7:7">
      <c r="G470" s="162" t="s">
        <v>715</v>
      </c>
    </row>
    <row r="471" spans="7:7">
      <c r="G471" s="162" t="s">
        <v>716</v>
      </c>
    </row>
    <row r="472" spans="7:7">
      <c r="G472" s="162" t="s">
        <v>717</v>
      </c>
    </row>
    <row r="473" spans="7:7">
      <c r="G473" s="162" t="s">
        <v>718</v>
      </c>
    </row>
    <row r="474" spans="7:7">
      <c r="G474" s="162" t="s">
        <v>719</v>
      </c>
    </row>
    <row r="475" spans="7:7">
      <c r="G475" s="162" t="s">
        <v>720</v>
      </c>
    </row>
    <row r="476" spans="7:7">
      <c r="G476" s="162" t="s">
        <v>721</v>
      </c>
    </row>
    <row r="477" spans="7:7">
      <c r="G477" s="162" t="s">
        <v>722</v>
      </c>
    </row>
    <row r="478" spans="7:7">
      <c r="G478" s="162" t="s">
        <v>723</v>
      </c>
    </row>
    <row r="479" spans="7:7">
      <c r="G479" s="162" t="s">
        <v>724</v>
      </c>
    </row>
    <row r="480" spans="7:7">
      <c r="G480" s="162" t="s">
        <v>725</v>
      </c>
    </row>
    <row r="481" spans="7:7">
      <c r="G481" s="162" t="s">
        <v>726</v>
      </c>
    </row>
    <row r="482" spans="7:7">
      <c r="G482" s="162" t="s">
        <v>727</v>
      </c>
    </row>
    <row r="483" spans="7:7">
      <c r="G483" s="162" t="s">
        <v>728</v>
      </c>
    </row>
    <row r="484" spans="7:7">
      <c r="G484" s="162" t="s">
        <v>729</v>
      </c>
    </row>
    <row r="485" spans="7:7">
      <c r="G485" s="162" t="s">
        <v>730</v>
      </c>
    </row>
    <row r="486" spans="7:7">
      <c r="G486" s="162" t="s">
        <v>731</v>
      </c>
    </row>
    <row r="487" spans="7:7">
      <c r="G487" s="162" t="s">
        <v>732</v>
      </c>
    </row>
    <row r="488" spans="7:7">
      <c r="G488" s="162" t="s">
        <v>733</v>
      </c>
    </row>
    <row r="489" spans="7:7">
      <c r="G489" s="162" t="s">
        <v>734</v>
      </c>
    </row>
    <row r="490" spans="7:7">
      <c r="G490" s="162" t="s">
        <v>735</v>
      </c>
    </row>
    <row r="491" spans="7:7">
      <c r="G491" s="162" t="s">
        <v>736</v>
      </c>
    </row>
    <row r="492" spans="7:7">
      <c r="G492" s="162" t="s">
        <v>737</v>
      </c>
    </row>
    <row r="493" spans="7:7">
      <c r="G493" s="162" t="s">
        <v>738</v>
      </c>
    </row>
    <row r="494" spans="7:7">
      <c r="G494" s="162" t="s">
        <v>739</v>
      </c>
    </row>
    <row r="495" spans="7:7">
      <c r="G495" s="162" t="s">
        <v>740</v>
      </c>
    </row>
    <row r="496" spans="7:7">
      <c r="G496" s="162" t="s">
        <v>741</v>
      </c>
    </row>
    <row r="497" spans="7:7">
      <c r="G497" s="162" t="s">
        <v>742</v>
      </c>
    </row>
    <row r="498" spans="7:7">
      <c r="G498" s="162" t="s">
        <v>743</v>
      </c>
    </row>
    <row r="499" spans="7:7">
      <c r="G499" s="162" t="s">
        <v>744</v>
      </c>
    </row>
    <row r="500" spans="7:7">
      <c r="G500" s="162" t="s">
        <v>745</v>
      </c>
    </row>
    <row r="501" spans="7:7">
      <c r="G501" s="162" t="s">
        <v>746</v>
      </c>
    </row>
    <row r="502" spans="7:7">
      <c r="G502" s="162" t="s">
        <v>747</v>
      </c>
    </row>
    <row r="503" spans="7:7">
      <c r="G503" s="162" t="s">
        <v>748</v>
      </c>
    </row>
    <row r="504" spans="7:7">
      <c r="G504" s="162" t="s">
        <v>749</v>
      </c>
    </row>
    <row r="505" spans="7:7">
      <c r="G505" s="162" t="s">
        <v>750</v>
      </c>
    </row>
    <row r="506" spans="7:7">
      <c r="G506" s="162" t="s">
        <v>751</v>
      </c>
    </row>
    <row r="507" spans="7:7">
      <c r="G507" s="162" t="s">
        <v>752</v>
      </c>
    </row>
    <row r="508" spans="7:7">
      <c r="G508" s="162" t="s">
        <v>753</v>
      </c>
    </row>
    <row r="509" spans="7:7">
      <c r="G509" s="162" t="s">
        <v>754</v>
      </c>
    </row>
    <row r="510" spans="7:7">
      <c r="G510" s="162" t="s">
        <v>755</v>
      </c>
    </row>
    <row r="511" spans="7:7">
      <c r="G511" s="162" t="s">
        <v>756</v>
      </c>
    </row>
    <row r="512" spans="7:7">
      <c r="G512" s="162" t="s">
        <v>757</v>
      </c>
    </row>
    <row r="513" spans="7:7">
      <c r="G513" s="162" t="s">
        <v>758</v>
      </c>
    </row>
    <row r="514" spans="7:7">
      <c r="G514" s="162" t="s">
        <v>759</v>
      </c>
    </row>
    <row r="515" spans="7:7">
      <c r="G515" s="162" t="s">
        <v>760</v>
      </c>
    </row>
    <row r="516" spans="7:7">
      <c r="G516" s="162" t="s">
        <v>761</v>
      </c>
    </row>
    <row r="517" spans="7:7">
      <c r="G517" s="162" t="s">
        <v>762</v>
      </c>
    </row>
    <row r="518" spans="7:7">
      <c r="G518" s="162" t="s">
        <v>763</v>
      </c>
    </row>
    <row r="519" spans="7:7">
      <c r="G519" s="162" t="s">
        <v>764</v>
      </c>
    </row>
    <row r="520" spans="7:7">
      <c r="G520" s="162" t="s">
        <v>765</v>
      </c>
    </row>
    <row r="521" spans="7:7">
      <c r="G521" s="162" t="s">
        <v>766</v>
      </c>
    </row>
    <row r="522" spans="7:7">
      <c r="G522" s="162" t="s">
        <v>767</v>
      </c>
    </row>
    <row r="523" spans="7:7">
      <c r="G523" s="162" t="s">
        <v>768</v>
      </c>
    </row>
    <row r="524" spans="7:7">
      <c r="G524" s="162" t="s">
        <v>769</v>
      </c>
    </row>
    <row r="525" spans="7:7">
      <c r="G525" s="162" t="s">
        <v>770</v>
      </c>
    </row>
    <row r="526" spans="7:7">
      <c r="G526" s="162" t="s">
        <v>771</v>
      </c>
    </row>
    <row r="527" spans="7:7">
      <c r="G527" s="162" t="s">
        <v>772</v>
      </c>
    </row>
    <row r="528" spans="7:7">
      <c r="G528" s="162" t="s">
        <v>773</v>
      </c>
    </row>
    <row r="529" spans="7:7">
      <c r="G529" s="162" t="s">
        <v>774</v>
      </c>
    </row>
    <row r="530" spans="7:7">
      <c r="G530" s="162" t="s">
        <v>775</v>
      </c>
    </row>
    <row r="531" spans="7:7">
      <c r="G531" s="162" t="s">
        <v>776</v>
      </c>
    </row>
    <row r="532" spans="7:7">
      <c r="G532" s="162" t="s">
        <v>777</v>
      </c>
    </row>
    <row r="533" spans="7:7">
      <c r="G533" s="162" t="s">
        <v>778</v>
      </c>
    </row>
    <row r="534" spans="7:7">
      <c r="G534" s="162" t="s">
        <v>779</v>
      </c>
    </row>
    <row r="535" spans="7:7">
      <c r="G535" s="162" t="s">
        <v>780</v>
      </c>
    </row>
    <row r="536" spans="7:7">
      <c r="G536" s="162" t="s">
        <v>781</v>
      </c>
    </row>
    <row r="537" spans="7:7">
      <c r="G537" s="162" t="s">
        <v>782</v>
      </c>
    </row>
    <row r="538" spans="7:7">
      <c r="G538" s="162" t="s">
        <v>783</v>
      </c>
    </row>
    <row r="539" spans="7:7">
      <c r="G539" s="162" t="s">
        <v>784</v>
      </c>
    </row>
    <row r="540" spans="7:7">
      <c r="G540" s="162" t="s">
        <v>785</v>
      </c>
    </row>
    <row r="541" spans="7:7">
      <c r="G541" s="162" t="s">
        <v>786</v>
      </c>
    </row>
    <row r="542" spans="7:7">
      <c r="G542" s="162" t="s">
        <v>787</v>
      </c>
    </row>
    <row r="543" spans="7:7">
      <c r="G543" s="162" t="s">
        <v>788</v>
      </c>
    </row>
    <row r="544" spans="7:7">
      <c r="G544" s="162" t="s">
        <v>789</v>
      </c>
    </row>
    <row r="545" spans="7:7">
      <c r="G545" s="162" t="s">
        <v>790</v>
      </c>
    </row>
    <row r="546" spans="7:7">
      <c r="G546" s="162" t="s">
        <v>791</v>
      </c>
    </row>
    <row r="547" spans="7:7">
      <c r="G547" s="162" t="s">
        <v>792</v>
      </c>
    </row>
    <row r="548" spans="7:7">
      <c r="G548" s="162" t="s">
        <v>793</v>
      </c>
    </row>
    <row r="549" spans="7:7">
      <c r="G549" s="162" t="s">
        <v>794</v>
      </c>
    </row>
    <row r="550" spans="7:7">
      <c r="G550" s="162" t="s">
        <v>795</v>
      </c>
    </row>
    <row r="551" spans="7:7">
      <c r="G551" s="162" t="s">
        <v>796</v>
      </c>
    </row>
    <row r="552" spans="7:7">
      <c r="G552" s="162" t="s">
        <v>797</v>
      </c>
    </row>
    <row r="553" spans="7:7">
      <c r="G553" s="162" t="s">
        <v>798</v>
      </c>
    </row>
    <row r="554" spans="7:7">
      <c r="G554" s="162" t="s">
        <v>799</v>
      </c>
    </row>
    <row r="555" spans="7:7">
      <c r="G555" s="162" t="s">
        <v>800</v>
      </c>
    </row>
    <row r="556" spans="7:7">
      <c r="G556" s="162" t="s">
        <v>801</v>
      </c>
    </row>
    <row r="557" spans="7:7">
      <c r="G557" s="162" t="s">
        <v>802</v>
      </c>
    </row>
    <row r="558" spans="7:7">
      <c r="G558" s="162" t="s">
        <v>803</v>
      </c>
    </row>
    <row r="559" spans="7:7">
      <c r="G559" s="162" t="s">
        <v>804</v>
      </c>
    </row>
    <row r="560" spans="7:7">
      <c r="G560" s="162" t="s">
        <v>805</v>
      </c>
    </row>
    <row r="561" spans="7:7">
      <c r="G561" s="162" t="s">
        <v>806</v>
      </c>
    </row>
    <row r="562" spans="7:7">
      <c r="G562" s="162" t="s">
        <v>807</v>
      </c>
    </row>
    <row r="563" spans="7:7">
      <c r="G563" s="162" t="s">
        <v>808</v>
      </c>
    </row>
    <row r="564" spans="7:7">
      <c r="G564" s="162" t="s">
        <v>809</v>
      </c>
    </row>
    <row r="565" spans="7:7">
      <c r="G565" s="162" t="s">
        <v>810</v>
      </c>
    </row>
    <row r="566" spans="7:7">
      <c r="G566" s="162" t="s">
        <v>811</v>
      </c>
    </row>
    <row r="567" spans="7:7">
      <c r="G567" s="162" t="s">
        <v>812</v>
      </c>
    </row>
    <row r="568" spans="7:7">
      <c r="G568" s="162" t="s">
        <v>813</v>
      </c>
    </row>
    <row r="569" spans="7:7">
      <c r="G569" s="162" t="s">
        <v>814</v>
      </c>
    </row>
    <row r="570" spans="7:7">
      <c r="G570" s="162" t="s">
        <v>815</v>
      </c>
    </row>
    <row r="571" spans="7:7">
      <c r="G571" s="162" t="s">
        <v>816</v>
      </c>
    </row>
    <row r="572" spans="7:7">
      <c r="G572" s="162" t="s">
        <v>817</v>
      </c>
    </row>
    <row r="573" spans="7:7">
      <c r="G573" s="162" t="s">
        <v>818</v>
      </c>
    </row>
    <row r="574" spans="7:7">
      <c r="G574" s="162" t="s">
        <v>819</v>
      </c>
    </row>
    <row r="575" spans="7:7">
      <c r="G575" s="162" t="s">
        <v>820</v>
      </c>
    </row>
    <row r="576" spans="7:7">
      <c r="G576" s="162" t="s">
        <v>821</v>
      </c>
    </row>
    <row r="577" spans="7:7">
      <c r="G577" s="162" t="s">
        <v>822</v>
      </c>
    </row>
    <row r="578" spans="7:7">
      <c r="G578" s="162" t="s">
        <v>823</v>
      </c>
    </row>
    <row r="579" spans="7:7">
      <c r="G579" s="162" t="s">
        <v>824</v>
      </c>
    </row>
    <row r="580" spans="7:7">
      <c r="G580" s="162" t="s">
        <v>825</v>
      </c>
    </row>
    <row r="581" spans="7:7">
      <c r="G581" s="162" t="s">
        <v>826</v>
      </c>
    </row>
    <row r="582" spans="7:7">
      <c r="G582" s="162" t="s">
        <v>827</v>
      </c>
    </row>
    <row r="583" spans="7:7">
      <c r="G583" s="162" t="s">
        <v>828</v>
      </c>
    </row>
    <row r="584" spans="7:7">
      <c r="G584" s="162" t="s">
        <v>829</v>
      </c>
    </row>
    <row r="585" spans="7:7">
      <c r="G585" s="162" t="s">
        <v>830</v>
      </c>
    </row>
    <row r="586" spans="7:7">
      <c r="G586" s="162" t="s">
        <v>831</v>
      </c>
    </row>
    <row r="587" spans="7:7">
      <c r="G587" s="162" t="s">
        <v>832</v>
      </c>
    </row>
    <row r="588" spans="7:7">
      <c r="G588" s="162" t="s">
        <v>833</v>
      </c>
    </row>
    <row r="589" spans="7:7">
      <c r="G589" s="162" t="s">
        <v>834</v>
      </c>
    </row>
    <row r="590" spans="7:7">
      <c r="G590" s="162" t="s">
        <v>835</v>
      </c>
    </row>
    <row r="591" spans="7:7">
      <c r="G591" s="162" t="s">
        <v>836</v>
      </c>
    </row>
    <row r="592" spans="7:7">
      <c r="G592" s="162" t="s">
        <v>837</v>
      </c>
    </row>
    <row r="593" spans="7:7">
      <c r="G593" s="162" t="s">
        <v>838</v>
      </c>
    </row>
    <row r="594" spans="7:7">
      <c r="G594" s="162" t="s">
        <v>839</v>
      </c>
    </row>
    <row r="595" spans="7:7">
      <c r="G595" s="162" t="s">
        <v>840</v>
      </c>
    </row>
    <row r="596" spans="7:7">
      <c r="G596" s="162" t="s">
        <v>841</v>
      </c>
    </row>
    <row r="597" spans="7:7">
      <c r="G597" s="162" t="s">
        <v>842</v>
      </c>
    </row>
    <row r="598" spans="7:7">
      <c r="G598" s="162" t="s">
        <v>843</v>
      </c>
    </row>
    <row r="599" spans="7:7">
      <c r="G599" s="162" t="s">
        <v>844</v>
      </c>
    </row>
    <row r="600" spans="7:7">
      <c r="G600" s="162" t="s">
        <v>845</v>
      </c>
    </row>
    <row r="601" spans="7:7">
      <c r="G601" s="162" t="s">
        <v>846</v>
      </c>
    </row>
    <row r="602" spans="7:7">
      <c r="G602" s="162" t="s">
        <v>847</v>
      </c>
    </row>
    <row r="603" spans="7:7">
      <c r="G603" s="162" t="s">
        <v>848</v>
      </c>
    </row>
    <row r="604" spans="7:7">
      <c r="G604" s="162" t="s">
        <v>849</v>
      </c>
    </row>
    <row r="605" spans="7:7">
      <c r="G605" s="162" t="s">
        <v>850</v>
      </c>
    </row>
    <row r="606" spans="7:7">
      <c r="G606" s="162" t="s">
        <v>851</v>
      </c>
    </row>
    <row r="607" spans="7:7">
      <c r="G607" s="162" t="s">
        <v>852</v>
      </c>
    </row>
    <row r="608" spans="7:7">
      <c r="G608" s="162" t="s">
        <v>853</v>
      </c>
    </row>
    <row r="609" spans="7:7">
      <c r="G609" s="162" t="s">
        <v>854</v>
      </c>
    </row>
    <row r="610" spans="7:7">
      <c r="G610" s="162" t="s">
        <v>855</v>
      </c>
    </row>
    <row r="611" spans="7:7">
      <c r="G611" s="162" t="s">
        <v>856</v>
      </c>
    </row>
    <row r="612" spans="7:7">
      <c r="G612" s="162" t="s">
        <v>857</v>
      </c>
    </row>
    <row r="613" spans="7:7">
      <c r="G613" s="162" t="s">
        <v>858</v>
      </c>
    </row>
    <row r="614" spans="7:7">
      <c r="G614" s="162" t="s">
        <v>859</v>
      </c>
    </row>
    <row r="615" spans="7:7">
      <c r="G615" s="162" t="s">
        <v>860</v>
      </c>
    </row>
    <row r="616" spans="7:7">
      <c r="G616" s="162" t="s">
        <v>861</v>
      </c>
    </row>
    <row r="617" spans="7:7">
      <c r="G617" s="162" t="s">
        <v>862</v>
      </c>
    </row>
    <row r="618" spans="7:7">
      <c r="G618" s="162" t="s">
        <v>863</v>
      </c>
    </row>
    <row r="619" spans="7:7">
      <c r="G619" s="162" t="s">
        <v>864</v>
      </c>
    </row>
    <row r="620" spans="7:7">
      <c r="G620" s="162" t="s">
        <v>865</v>
      </c>
    </row>
    <row r="621" spans="7:7">
      <c r="G621" s="162" t="s">
        <v>866</v>
      </c>
    </row>
    <row r="622" spans="7:7">
      <c r="G622" s="162" t="s">
        <v>867</v>
      </c>
    </row>
    <row r="623" spans="7:7">
      <c r="G623" s="162" t="s">
        <v>868</v>
      </c>
    </row>
    <row r="624" spans="7:7">
      <c r="G624" s="162" t="s">
        <v>869</v>
      </c>
    </row>
    <row r="625" spans="7:7">
      <c r="G625" s="162" t="s">
        <v>870</v>
      </c>
    </row>
    <row r="626" spans="7:7">
      <c r="G626" s="162" t="s">
        <v>871</v>
      </c>
    </row>
    <row r="627" spans="7:7">
      <c r="G627" s="162" t="s">
        <v>872</v>
      </c>
    </row>
    <row r="628" spans="7:7">
      <c r="G628" s="162" t="s">
        <v>873</v>
      </c>
    </row>
    <row r="629" spans="7:7">
      <c r="G629" s="162" t="s">
        <v>874</v>
      </c>
    </row>
    <row r="630" spans="7:7">
      <c r="G630" s="162" t="s">
        <v>875</v>
      </c>
    </row>
    <row r="631" spans="7:7">
      <c r="G631" s="162" t="s">
        <v>876</v>
      </c>
    </row>
    <row r="632" spans="7:7">
      <c r="G632" s="162" t="s">
        <v>877</v>
      </c>
    </row>
    <row r="633" spans="7:7">
      <c r="G633" s="162" t="s">
        <v>878</v>
      </c>
    </row>
    <row r="634" spans="7:7">
      <c r="G634" s="162" t="s">
        <v>879</v>
      </c>
    </row>
    <row r="635" spans="7:7">
      <c r="G635" s="162" t="s">
        <v>880</v>
      </c>
    </row>
    <row r="636" spans="7:7">
      <c r="G636" s="162" t="s">
        <v>881</v>
      </c>
    </row>
    <row r="637" spans="7:7">
      <c r="G637" s="162" t="s">
        <v>882</v>
      </c>
    </row>
    <row r="638" spans="7:7">
      <c r="G638" s="162" t="s">
        <v>883</v>
      </c>
    </row>
    <row r="639" spans="7:7">
      <c r="G639" s="162" t="s">
        <v>884</v>
      </c>
    </row>
    <row r="640" spans="7:7">
      <c r="G640" s="162" t="s">
        <v>885</v>
      </c>
    </row>
    <row r="641" spans="7:7">
      <c r="G641" s="162" t="s">
        <v>886</v>
      </c>
    </row>
    <row r="642" spans="7:7">
      <c r="G642" s="162" t="s">
        <v>887</v>
      </c>
    </row>
    <row r="643" spans="7:7">
      <c r="G643" s="162" t="s">
        <v>888</v>
      </c>
    </row>
    <row r="644" spans="7:7">
      <c r="G644" s="162" t="s">
        <v>889</v>
      </c>
    </row>
    <row r="645" spans="7:7">
      <c r="G645" s="162" t="s">
        <v>890</v>
      </c>
    </row>
    <row r="646" spans="7:7">
      <c r="G646" s="162" t="s">
        <v>891</v>
      </c>
    </row>
    <row r="647" spans="7:7">
      <c r="G647" s="162" t="s">
        <v>892</v>
      </c>
    </row>
    <row r="648" spans="7:7">
      <c r="G648" s="162" t="s">
        <v>893</v>
      </c>
    </row>
    <row r="649" spans="7:7">
      <c r="G649" s="162" t="s">
        <v>894</v>
      </c>
    </row>
    <row r="650" spans="7:7">
      <c r="G650" s="162" t="s">
        <v>895</v>
      </c>
    </row>
    <row r="651" spans="7:7">
      <c r="G651" s="162" t="s">
        <v>896</v>
      </c>
    </row>
    <row r="652" spans="7:7">
      <c r="G652" s="162" t="s">
        <v>897</v>
      </c>
    </row>
    <row r="653" spans="7:7">
      <c r="G653" s="162" t="s">
        <v>898</v>
      </c>
    </row>
    <row r="654" spans="7:7">
      <c r="G654" s="162" t="s">
        <v>899</v>
      </c>
    </row>
    <row r="655" spans="7:7">
      <c r="G655" s="162" t="s">
        <v>900</v>
      </c>
    </row>
    <row r="656" spans="7:7">
      <c r="G656" s="162" t="s">
        <v>901</v>
      </c>
    </row>
    <row r="657" spans="7:7">
      <c r="G657" s="162" t="s">
        <v>902</v>
      </c>
    </row>
    <row r="658" spans="7:7">
      <c r="G658" s="162" t="s">
        <v>903</v>
      </c>
    </row>
    <row r="659" spans="7:7">
      <c r="G659" s="162" t="s">
        <v>904</v>
      </c>
    </row>
    <row r="660" spans="7:7">
      <c r="G660" s="162" t="s">
        <v>905</v>
      </c>
    </row>
    <row r="661" spans="7:7">
      <c r="G661" s="162" t="s">
        <v>906</v>
      </c>
    </row>
    <row r="662" spans="7:7">
      <c r="G662" s="162" t="s">
        <v>907</v>
      </c>
    </row>
    <row r="663" spans="7:7">
      <c r="G663" s="162" t="s">
        <v>908</v>
      </c>
    </row>
    <row r="664" spans="7:7">
      <c r="G664" s="162" t="s">
        <v>909</v>
      </c>
    </row>
    <row r="665" spans="7:7">
      <c r="G665" s="162" t="s">
        <v>910</v>
      </c>
    </row>
    <row r="666" spans="7:7">
      <c r="G666" s="162" t="s">
        <v>911</v>
      </c>
    </row>
    <row r="667" spans="7:7">
      <c r="G667" s="162" t="s">
        <v>912</v>
      </c>
    </row>
    <row r="668" spans="7:7">
      <c r="G668" s="162" t="s">
        <v>913</v>
      </c>
    </row>
    <row r="669" spans="7:7">
      <c r="G669" s="162" t="s">
        <v>914</v>
      </c>
    </row>
    <row r="670" spans="7:7">
      <c r="G670" s="162" t="s">
        <v>915</v>
      </c>
    </row>
    <row r="671" spans="7:7">
      <c r="G671" s="162" t="s">
        <v>916</v>
      </c>
    </row>
    <row r="672" spans="7:7">
      <c r="G672" s="162" t="s">
        <v>917</v>
      </c>
    </row>
    <row r="673" spans="7:7">
      <c r="G673" s="162" t="s">
        <v>918</v>
      </c>
    </row>
    <row r="674" spans="7:7">
      <c r="G674" s="162" t="s">
        <v>919</v>
      </c>
    </row>
    <row r="675" spans="7:7">
      <c r="G675" s="162" t="s">
        <v>920</v>
      </c>
    </row>
    <row r="676" spans="7:7">
      <c r="G676" s="162" t="s">
        <v>921</v>
      </c>
    </row>
    <row r="677" spans="7:7">
      <c r="G677" s="162" t="s">
        <v>922</v>
      </c>
    </row>
    <row r="678" spans="7:7">
      <c r="G678" s="162" t="s">
        <v>923</v>
      </c>
    </row>
    <row r="679" spans="7:7">
      <c r="G679" s="162" t="s">
        <v>924</v>
      </c>
    </row>
    <row r="680" spans="7:7">
      <c r="G680" s="162" t="s">
        <v>925</v>
      </c>
    </row>
    <row r="681" spans="7:7">
      <c r="G681" s="162" t="s">
        <v>926</v>
      </c>
    </row>
    <row r="682" spans="7:7">
      <c r="G682" s="162" t="s">
        <v>927</v>
      </c>
    </row>
    <row r="683" spans="7:7">
      <c r="G683" s="162" t="s">
        <v>928</v>
      </c>
    </row>
    <row r="684" spans="7:7">
      <c r="G684" s="162" t="s">
        <v>929</v>
      </c>
    </row>
    <row r="685" spans="7:7">
      <c r="G685" s="162" t="s">
        <v>930</v>
      </c>
    </row>
    <row r="686" spans="7:7">
      <c r="G686" s="162" t="s">
        <v>931</v>
      </c>
    </row>
    <row r="687" spans="7:7">
      <c r="G687" s="162" t="s">
        <v>932</v>
      </c>
    </row>
    <row r="688" spans="7:7">
      <c r="G688" s="162" t="s">
        <v>933</v>
      </c>
    </row>
    <row r="689" spans="7:7">
      <c r="G689" s="162" t="s">
        <v>934</v>
      </c>
    </row>
    <row r="690" spans="7:7">
      <c r="G690" s="162" t="s">
        <v>935</v>
      </c>
    </row>
    <row r="691" spans="7:7">
      <c r="G691" s="162" t="s">
        <v>936</v>
      </c>
    </row>
    <row r="692" spans="7:7">
      <c r="G692" s="162" t="s">
        <v>937</v>
      </c>
    </row>
    <row r="693" spans="7:7">
      <c r="G693" s="162" t="s">
        <v>938</v>
      </c>
    </row>
    <row r="694" spans="7:7">
      <c r="G694" s="162" t="s">
        <v>939</v>
      </c>
    </row>
    <row r="695" spans="7:7">
      <c r="G695" s="162" t="s">
        <v>940</v>
      </c>
    </row>
    <row r="696" spans="7:7">
      <c r="G696" s="162" t="s">
        <v>941</v>
      </c>
    </row>
    <row r="697" spans="7:7">
      <c r="G697" s="162" t="s">
        <v>942</v>
      </c>
    </row>
    <row r="698" spans="7:7">
      <c r="G698" s="162" t="s">
        <v>943</v>
      </c>
    </row>
    <row r="699" spans="7:7">
      <c r="G699" s="162" t="s">
        <v>944</v>
      </c>
    </row>
    <row r="700" spans="7:7">
      <c r="G700" s="162" t="s">
        <v>945</v>
      </c>
    </row>
    <row r="701" spans="7:7">
      <c r="G701" s="162" t="s">
        <v>946</v>
      </c>
    </row>
    <row r="702" spans="7:7">
      <c r="G702" s="162" t="s">
        <v>947</v>
      </c>
    </row>
    <row r="703" spans="7:7">
      <c r="G703" s="162" t="s">
        <v>948</v>
      </c>
    </row>
    <row r="704" spans="7:7">
      <c r="G704" s="162" t="s">
        <v>949</v>
      </c>
    </row>
    <row r="705" spans="7:7">
      <c r="G705" s="162" t="s">
        <v>950</v>
      </c>
    </row>
    <row r="706" spans="7:7">
      <c r="G706" s="162" t="s">
        <v>951</v>
      </c>
    </row>
    <row r="707" spans="7:7">
      <c r="G707" s="162" t="s">
        <v>952</v>
      </c>
    </row>
    <row r="708" spans="7:7">
      <c r="G708" s="162" t="s">
        <v>953</v>
      </c>
    </row>
    <row r="709" spans="7:7">
      <c r="G709" s="162" t="s">
        <v>954</v>
      </c>
    </row>
    <row r="710" spans="7:7">
      <c r="G710" s="162" t="s">
        <v>955</v>
      </c>
    </row>
    <row r="711" spans="7:7">
      <c r="G711" s="162" t="s">
        <v>956</v>
      </c>
    </row>
    <row r="712" spans="7:7">
      <c r="G712" s="162" t="s">
        <v>957</v>
      </c>
    </row>
    <row r="713" spans="7:7">
      <c r="G713" s="162" t="s">
        <v>958</v>
      </c>
    </row>
    <row r="714" spans="7:7">
      <c r="G714" s="162" t="s">
        <v>959</v>
      </c>
    </row>
    <row r="715" spans="7:7">
      <c r="G715" s="162" t="s">
        <v>960</v>
      </c>
    </row>
    <row r="716" spans="7:7">
      <c r="G716" s="162" t="s">
        <v>961</v>
      </c>
    </row>
    <row r="717" spans="7:7">
      <c r="G717" s="162" t="s">
        <v>962</v>
      </c>
    </row>
    <row r="718" spans="7:7">
      <c r="G718" s="162" t="s">
        <v>963</v>
      </c>
    </row>
    <row r="719" spans="7:7">
      <c r="G719" s="162" t="s">
        <v>964</v>
      </c>
    </row>
    <row r="720" spans="7:7">
      <c r="G720" s="162" t="s">
        <v>965</v>
      </c>
    </row>
    <row r="721" spans="7:7">
      <c r="G721" s="162" t="s">
        <v>966</v>
      </c>
    </row>
    <row r="722" spans="7:7">
      <c r="G722" s="162" t="s">
        <v>967</v>
      </c>
    </row>
    <row r="723" spans="7:7">
      <c r="G723" s="162" t="s">
        <v>968</v>
      </c>
    </row>
    <row r="724" spans="7:7">
      <c r="G724" s="162" t="s">
        <v>969</v>
      </c>
    </row>
    <row r="725" spans="7:7">
      <c r="G725" s="162" t="s">
        <v>970</v>
      </c>
    </row>
    <row r="726" spans="7:7">
      <c r="G726" s="162" t="s">
        <v>971</v>
      </c>
    </row>
    <row r="727" spans="7:7">
      <c r="G727" s="162" t="s">
        <v>972</v>
      </c>
    </row>
    <row r="728" spans="7:7">
      <c r="G728" s="162" t="s">
        <v>973</v>
      </c>
    </row>
    <row r="729" spans="7:7">
      <c r="G729" s="162" t="s">
        <v>974</v>
      </c>
    </row>
    <row r="730" spans="7:7">
      <c r="G730" s="162" t="s">
        <v>975</v>
      </c>
    </row>
    <row r="731" spans="7:7">
      <c r="G731" s="162" t="s">
        <v>976</v>
      </c>
    </row>
    <row r="732" spans="7:7">
      <c r="G732" s="162" t="s">
        <v>977</v>
      </c>
    </row>
    <row r="733" spans="7:7">
      <c r="G733" s="162" t="s">
        <v>978</v>
      </c>
    </row>
    <row r="734" spans="7:7">
      <c r="G734" s="162" t="s">
        <v>979</v>
      </c>
    </row>
    <row r="735" spans="7:7">
      <c r="G735" s="162" t="s">
        <v>980</v>
      </c>
    </row>
    <row r="736" spans="7:7">
      <c r="G736" s="162" t="s">
        <v>981</v>
      </c>
    </row>
    <row r="737" spans="7:7">
      <c r="G737" s="162" t="s">
        <v>982</v>
      </c>
    </row>
    <row r="738" spans="7:7">
      <c r="G738" s="162" t="s">
        <v>983</v>
      </c>
    </row>
    <row r="739" spans="7:7">
      <c r="G739" s="162" t="s">
        <v>984</v>
      </c>
    </row>
    <row r="740" spans="7:7">
      <c r="G740" s="162" t="s">
        <v>985</v>
      </c>
    </row>
    <row r="741" spans="7:7">
      <c r="G741" s="162" t="s">
        <v>986</v>
      </c>
    </row>
    <row r="742" spans="7:7">
      <c r="G742" s="162" t="s">
        <v>987</v>
      </c>
    </row>
    <row r="743" spans="7:7">
      <c r="G743" s="162" t="s">
        <v>988</v>
      </c>
    </row>
    <row r="744" spans="7:7">
      <c r="G744" s="162" t="s">
        <v>989</v>
      </c>
    </row>
    <row r="745" spans="7:7">
      <c r="G745" s="162" t="s">
        <v>990</v>
      </c>
    </row>
    <row r="746" spans="7:7">
      <c r="G746" s="162" t="s">
        <v>991</v>
      </c>
    </row>
    <row r="747" spans="7:7">
      <c r="G747" s="162" t="s">
        <v>992</v>
      </c>
    </row>
    <row r="748" spans="7:7">
      <c r="G748" s="162" t="s">
        <v>993</v>
      </c>
    </row>
    <row r="749" spans="7:7">
      <c r="G749" s="162" t="s">
        <v>994</v>
      </c>
    </row>
    <row r="750" spans="7:7">
      <c r="G750" s="162" t="s">
        <v>995</v>
      </c>
    </row>
    <row r="751" spans="7:7">
      <c r="G751" s="162" t="s">
        <v>996</v>
      </c>
    </row>
    <row r="752" spans="7:7">
      <c r="G752" s="162" t="s">
        <v>997</v>
      </c>
    </row>
    <row r="753" spans="7:7">
      <c r="G753" s="162" t="s">
        <v>998</v>
      </c>
    </row>
    <row r="754" spans="7:7">
      <c r="G754" s="162" t="s">
        <v>999</v>
      </c>
    </row>
    <row r="755" spans="7:7">
      <c r="G755" s="162" t="s">
        <v>1000</v>
      </c>
    </row>
    <row r="756" spans="7:7">
      <c r="G756" s="162" t="s">
        <v>1001</v>
      </c>
    </row>
    <row r="757" spans="7:7">
      <c r="G757" s="162" t="s">
        <v>1002</v>
      </c>
    </row>
    <row r="758" spans="7:7">
      <c r="G758" s="162" t="s">
        <v>1003</v>
      </c>
    </row>
    <row r="759" spans="7:7">
      <c r="G759" s="162" t="s">
        <v>1004</v>
      </c>
    </row>
    <row r="760" spans="7:7">
      <c r="G760" s="162" t="s">
        <v>1005</v>
      </c>
    </row>
    <row r="761" spans="7:7">
      <c r="G761" s="162" t="s">
        <v>1006</v>
      </c>
    </row>
    <row r="762" spans="7:7">
      <c r="G762" s="162" t="s">
        <v>1007</v>
      </c>
    </row>
    <row r="763" spans="7:7">
      <c r="G763" s="162" t="s">
        <v>1008</v>
      </c>
    </row>
    <row r="764" spans="7:7">
      <c r="G764" s="162" t="s">
        <v>1009</v>
      </c>
    </row>
    <row r="765" spans="7:7">
      <c r="G765" s="162" t="s">
        <v>1010</v>
      </c>
    </row>
    <row r="766" spans="7:7">
      <c r="G766" s="162" t="s">
        <v>1011</v>
      </c>
    </row>
    <row r="767" spans="7:7">
      <c r="G767" s="162" t="s">
        <v>1012</v>
      </c>
    </row>
    <row r="768" spans="7:7">
      <c r="G768" s="162" t="s">
        <v>1013</v>
      </c>
    </row>
    <row r="769" spans="7:7">
      <c r="G769" s="162" t="s">
        <v>1014</v>
      </c>
    </row>
    <row r="770" spans="7:7">
      <c r="G770" s="162" t="s">
        <v>1015</v>
      </c>
    </row>
    <row r="771" spans="7:7">
      <c r="G771" s="162" t="s">
        <v>1016</v>
      </c>
    </row>
    <row r="772" spans="7:7">
      <c r="G772" s="162" t="s">
        <v>1017</v>
      </c>
    </row>
    <row r="773" spans="7:7">
      <c r="G773" s="162" t="s">
        <v>1018</v>
      </c>
    </row>
    <row r="774" spans="7:7">
      <c r="G774" s="162" t="s">
        <v>1019</v>
      </c>
    </row>
    <row r="775" spans="7:7">
      <c r="G775" s="162" t="s">
        <v>1020</v>
      </c>
    </row>
    <row r="776" spans="7:7">
      <c r="G776" s="162" t="s">
        <v>1021</v>
      </c>
    </row>
    <row r="777" spans="7:7">
      <c r="G777" s="162" t="s">
        <v>1022</v>
      </c>
    </row>
    <row r="778" spans="7:7">
      <c r="G778" s="162" t="s">
        <v>1023</v>
      </c>
    </row>
    <row r="779" spans="7:7">
      <c r="G779" s="162" t="s">
        <v>1024</v>
      </c>
    </row>
    <row r="780" spans="7:7">
      <c r="G780" s="162" t="s">
        <v>1025</v>
      </c>
    </row>
    <row r="781" spans="7:7">
      <c r="G781" s="162" t="s">
        <v>1026</v>
      </c>
    </row>
    <row r="782" spans="7:7">
      <c r="G782" s="162" t="s">
        <v>1027</v>
      </c>
    </row>
    <row r="783" spans="7:7">
      <c r="G783" s="162" t="s">
        <v>1028</v>
      </c>
    </row>
    <row r="784" spans="7:7">
      <c r="G784" s="162" t="s">
        <v>1029</v>
      </c>
    </row>
    <row r="785" spans="7:7">
      <c r="G785" s="162" t="s">
        <v>1030</v>
      </c>
    </row>
    <row r="786" spans="7:7">
      <c r="G786" s="162" t="s">
        <v>1031</v>
      </c>
    </row>
    <row r="787" spans="7:7">
      <c r="G787" s="162" t="s">
        <v>1032</v>
      </c>
    </row>
    <row r="788" spans="7:7">
      <c r="G788" s="162" t="s">
        <v>1033</v>
      </c>
    </row>
    <row r="789" spans="7:7">
      <c r="G789" s="162" t="s">
        <v>1034</v>
      </c>
    </row>
    <row r="790" spans="7:7">
      <c r="G790" s="162" t="s">
        <v>1035</v>
      </c>
    </row>
    <row r="791" spans="7:7">
      <c r="G791" s="162" t="s">
        <v>1036</v>
      </c>
    </row>
    <row r="792" spans="7:7">
      <c r="G792" s="162" t="s">
        <v>1037</v>
      </c>
    </row>
    <row r="793" spans="7:7">
      <c r="G793" s="162" t="s">
        <v>1038</v>
      </c>
    </row>
    <row r="794" spans="7:7">
      <c r="G794" s="162" t="s">
        <v>1039</v>
      </c>
    </row>
    <row r="795" spans="7:7">
      <c r="G795" s="162" t="s">
        <v>1040</v>
      </c>
    </row>
    <row r="796" spans="7:7">
      <c r="G796" s="162" t="s">
        <v>1041</v>
      </c>
    </row>
    <row r="797" spans="7:7">
      <c r="G797" s="162" t="s">
        <v>1042</v>
      </c>
    </row>
    <row r="798" spans="7:7">
      <c r="G798" s="162" t="s">
        <v>1043</v>
      </c>
    </row>
    <row r="799" spans="7:7">
      <c r="G799" s="162" t="s">
        <v>1044</v>
      </c>
    </row>
    <row r="800" spans="7:7">
      <c r="G800" s="162" t="s">
        <v>1045</v>
      </c>
    </row>
    <row r="801" spans="7:7">
      <c r="G801" s="162" t="s">
        <v>1046</v>
      </c>
    </row>
    <row r="802" spans="7:7">
      <c r="G802" s="162" t="s">
        <v>1047</v>
      </c>
    </row>
    <row r="803" spans="7:7">
      <c r="G803" s="162" t="s">
        <v>1048</v>
      </c>
    </row>
    <row r="804" spans="7:7">
      <c r="G804" s="162" t="s">
        <v>1049</v>
      </c>
    </row>
    <row r="805" spans="7:7">
      <c r="G805" s="162" t="s">
        <v>1050</v>
      </c>
    </row>
    <row r="806" spans="7:7">
      <c r="G806" s="162" t="s">
        <v>1051</v>
      </c>
    </row>
    <row r="807" spans="7:7">
      <c r="G807" s="162" t="s">
        <v>1052</v>
      </c>
    </row>
    <row r="808" spans="7:7">
      <c r="G808" s="162" t="s">
        <v>1053</v>
      </c>
    </row>
    <row r="809" spans="7:7">
      <c r="G809" s="162" t="s">
        <v>1054</v>
      </c>
    </row>
    <row r="810" spans="7:7">
      <c r="G810" s="162" t="s">
        <v>1055</v>
      </c>
    </row>
    <row r="811" spans="7:7">
      <c r="G811" s="162" t="s">
        <v>1056</v>
      </c>
    </row>
    <row r="812" spans="7:7">
      <c r="G812" s="162" t="s">
        <v>1057</v>
      </c>
    </row>
    <row r="813" spans="7:7">
      <c r="G813" s="162" t="s">
        <v>1058</v>
      </c>
    </row>
    <row r="814" spans="7:7">
      <c r="G814" s="162" t="s">
        <v>1059</v>
      </c>
    </row>
    <row r="815" spans="7:7">
      <c r="G815" s="162" t="s">
        <v>1060</v>
      </c>
    </row>
    <row r="816" spans="7:7">
      <c r="G816" s="162" t="s">
        <v>1061</v>
      </c>
    </row>
    <row r="817" spans="7:7">
      <c r="G817" s="162" t="s">
        <v>1062</v>
      </c>
    </row>
    <row r="818" spans="7:7">
      <c r="G818" s="162" t="s">
        <v>1063</v>
      </c>
    </row>
    <row r="819" spans="7:7">
      <c r="G819" s="162" t="s">
        <v>1064</v>
      </c>
    </row>
    <row r="820" spans="7:7">
      <c r="G820" s="162" t="s">
        <v>1065</v>
      </c>
    </row>
    <row r="821" spans="7:7">
      <c r="G821" s="162" t="s">
        <v>1066</v>
      </c>
    </row>
    <row r="822" spans="7:7">
      <c r="G822" s="162" t="s">
        <v>1067</v>
      </c>
    </row>
    <row r="823" spans="7:7">
      <c r="G823" s="162" t="s">
        <v>1068</v>
      </c>
    </row>
    <row r="824" spans="7:7">
      <c r="G824" s="162" t="s">
        <v>1069</v>
      </c>
    </row>
    <row r="825" spans="7:7">
      <c r="G825" s="162" t="s">
        <v>1070</v>
      </c>
    </row>
    <row r="826" spans="7:7">
      <c r="G826" s="162" t="s">
        <v>1071</v>
      </c>
    </row>
    <row r="827" spans="7:7">
      <c r="G827" s="162" t="s">
        <v>1072</v>
      </c>
    </row>
    <row r="828" spans="7:7">
      <c r="G828" s="162" t="s">
        <v>1073</v>
      </c>
    </row>
    <row r="829" spans="7:7">
      <c r="G829" s="162" t="s">
        <v>1074</v>
      </c>
    </row>
    <row r="830" spans="7:7">
      <c r="G830" s="162" t="s">
        <v>1075</v>
      </c>
    </row>
    <row r="831" spans="7:7">
      <c r="G831" s="162" t="s">
        <v>1076</v>
      </c>
    </row>
    <row r="832" spans="7:7">
      <c r="G832" s="162" t="s">
        <v>1077</v>
      </c>
    </row>
    <row r="833" spans="7:7">
      <c r="G833" s="162" t="s">
        <v>1078</v>
      </c>
    </row>
    <row r="834" spans="7:7">
      <c r="G834" s="162" t="s">
        <v>1079</v>
      </c>
    </row>
    <row r="835" spans="7:7">
      <c r="G835" s="162" t="s">
        <v>1080</v>
      </c>
    </row>
    <row r="836" spans="7:7">
      <c r="G836" s="162" t="s">
        <v>1081</v>
      </c>
    </row>
    <row r="837" spans="7:7">
      <c r="G837" s="162" t="s">
        <v>1082</v>
      </c>
    </row>
    <row r="838" spans="7:7">
      <c r="G838" s="162" t="s">
        <v>1083</v>
      </c>
    </row>
    <row r="839" spans="7:7">
      <c r="G839" s="162" t="s">
        <v>1084</v>
      </c>
    </row>
    <row r="840" spans="7:7">
      <c r="G840" s="162" t="s">
        <v>1085</v>
      </c>
    </row>
    <row r="841" spans="7:7">
      <c r="G841" s="162" t="s">
        <v>1086</v>
      </c>
    </row>
    <row r="842" spans="7:7">
      <c r="G842" s="162" t="s">
        <v>1087</v>
      </c>
    </row>
    <row r="843" spans="7:7">
      <c r="G843" s="162" t="s">
        <v>1088</v>
      </c>
    </row>
    <row r="844" spans="7:7">
      <c r="G844" s="162" t="s">
        <v>1089</v>
      </c>
    </row>
    <row r="845" spans="7:7">
      <c r="G845" s="162" t="s">
        <v>1090</v>
      </c>
    </row>
    <row r="846" spans="7:7">
      <c r="G846" s="162" t="s">
        <v>1091</v>
      </c>
    </row>
    <row r="847" spans="7:7">
      <c r="G847" s="162" t="s">
        <v>1092</v>
      </c>
    </row>
    <row r="848" spans="7:7">
      <c r="G848" s="162" t="s">
        <v>1093</v>
      </c>
    </row>
    <row r="849" spans="7:7">
      <c r="G849" s="162" t="s">
        <v>1094</v>
      </c>
    </row>
    <row r="850" spans="7:7">
      <c r="G850" s="162" t="s">
        <v>1095</v>
      </c>
    </row>
    <row r="851" spans="7:7">
      <c r="G851" s="162" t="s">
        <v>1096</v>
      </c>
    </row>
    <row r="852" spans="7:7">
      <c r="G852" s="162" t="s">
        <v>1097</v>
      </c>
    </row>
    <row r="853" spans="7:7">
      <c r="G853" s="162" t="s">
        <v>1098</v>
      </c>
    </row>
    <row r="854" spans="7:7">
      <c r="G854" s="162" t="s">
        <v>1099</v>
      </c>
    </row>
    <row r="855" spans="7:7">
      <c r="G855" s="162" t="s">
        <v>1100</v>
      </c>
    </row>
    <row r="856" spans="7:7">
      <c r="G856" s="162" t="s">
        <v>1101</v>
      </c>
    </row>
    <row r="857" spans="7:7">
      <c r="G857" s="162" t="s">
        <v>1102</v>
      </c>
    </row>
    <row r="858" spans="7:7">
      <c r="G858" s="162" t="s">
        <v>1103</v>
      </c>
    </row>
    <row r="859" spans="7:7">
      <c r="G859" s="162" t="s">
        <v>1104</v>
      </c>
    </row>
    <row r="860" spans="7:7">
      <c r="G860" s="162" t="s">
        <v>1105</v>
      </c>
    </row>
    <row r="861" spans="7:7">
      <c r="G861" s="162" t="s">
        <v>1106</v>
      </c>
    </row>
    <row r="862" spans="7:7">
      <c r="G862" s="162" t="s">
        <v>1107</v>
      </c>
    </row>
    <row r="863" spans="7:7">
      <c r="G863" s="162" t="s">
        <v>1108</v>
      </c>
    </row>
    <row r="864" spans="7:7">
      <c r="G864" s="162" t="s">
        <v>1109</v>
      </c>
    </row>
    <row r="865" spans="7:7">
      <c r="G865" s="162" t="s">
        <v>1110</v>
      </c>
    </row>
    <row r="866" spans="7:7">
      <c r="G866" s="162" t="s">
        <v>1111</v>
      </c>
    </row>
    <row r="867" spans="7:7">
      <c r="G867" s="162" t="s">
        <v>1112</v>
      </c>
    </row>
    <row r="868" spans="7:7">
      <c r="G868" s="162" t="s">
        <v>1113</v>
      </c>
    </row>
    <row r="869" spans="7:7">
      <c r="G869" s="162" t="s">
        <v>1114</v>
      </c>
    </row>
    <row r="870" spans="7:7">
      <c r="G870" s="162" t="s">
        <v>1115</v>
      </c>
    </row>
    <row r="871" spans="7:7">
      <c r="G871" s="162" t="s">
        <v>1116</v>
      </c>
    </row>
    <row r="872" spans="7:7">
      <c r="G872" s="162" t="s">
        <v>1117</v>
      </c>
    </row>
    <row r="873" spans="7:7">
      <c r="G873" s="162" t="s">
        <v>1118</v>
      </c>
    </row>
    <row r="874" spans="7:7">
      <c r="G874" s="162" t="s">
        <v>1119</v>
      </c>
    </row>
    <row r="875" spans="7:7">
      <c r="G875" s="162" t="s">
        <v>1120</v>
      </c>
    </row>
    <row r="876" spans="7:7">
      <c r="G876" s="162" t="s">
        <v>1121</v>
      </c>
    </row>
    <row r="877" spans="7:7">
      <c r="G877" s="162" t="s">
        <v>1122</v>
      </c>
    </row>
    <row r="878" spans="7:7">
      <c r="G878" s="162" t="s">
        <v>1123</v>
      </c>
    </row>
    <row r="879" spans="7:7">
      <c r="G879" s="162" t="s">
        <v>1124</v>
      </c>
    </row>
    <row r="880" spans="7:7">
      <c r="G880" s="162" t="s">
        <v>1125</v>
      </c>
    </row>
    <row r="881" spans="7:7">
      <c r="G881" s="162" t="s">
        <v>1126</v>
      </c>
    </row>
    <row r="882" spans="7:7">
      <c r="G882" s="162" t="s">
        <v>1127</v>
      </c>
    </row>
    <row r="883" spans="7:7">
      <c r="G883" s="162" t="s">
        <v>1128</v>
      </c>
    </row>
    <row r="884" spans="7:7">
      <c r="G884" s="162" t="s">
        <v>1129</v>
      </c>
    </row>
    <row r="885" spans="7:7">
      <c r="G885" s="162" t="s">
        <v>1130</v>
      </c>
    </row>
    <row r="886" spans="7:7">
      <c r="G886" s="162" t="s">
        <v>1131</v>
      </c>
    </row>
    <row r="887" spans="7:7">
      <c r="G887" s="162" t="s">
        <v>1132</v>
      </c>
    </row>
    <row r="888" spans="7:7">
      <c r="G888" s="162" t="s">
        <v>1133</v>
      </c>
    </row>
    <row r="889" spans="7:7">
      <c r="G889" s="162" t="s">
        <v>1134</v>
      </c>
    </row>
    <row r="890" spans="7:7">
      <c r="G890" s="162" t="s">
        <v>1135</v>
      </c>
    </row>
    <row r="891" spans="7:7">
      <c r="G891" s="162" t="s">
        <v>1136</v>
      </c>
    </row>
    <row r="892" spans="7:7">
      <c r="G892" s="162" t="s">
        <v>1137</v>
      </c>
    </row>
    <row r="893" spans="7:7">
      <c r="G893" s="162" t="s">
        <v>1138</v>
      </c>
    </row>
    <row r="894" spans="7:7">
      <c r="G894" s="162" t="s">
        <v>1139</v>
      </c>
    </row>
    <row r="895" spans="7:7">
      <c r="G895" s="162" t="s">
        <v>1140</v>
      </c>
    </row>
    <row r="896" spans="7:7">
      <c r="G896" s="162" t="s">
        <v>1141</v>
      </c>
    </row>
    <row r="897" spans="7:7">
      <c r="G897" s="162" t="s">
        <v>1142</v>
      </c>
    </row>
    <row r="898" spans="7:7">
      <c r="G898" s="162" t="s">
        <v>1143</v>
      </c>
    </row>
    <row r="899" spans="7:7">
      <c r="G899" s="162" t="s">
        <v>1144</v>
      </c>
    </row>
    <row r="900" spans="7:7">
      <c r="G900" s="162" t="s">
        <v>1145</v>
      </c>
    </row>
    <row r="901" spans="7:7">
      <c r="G901" s="162" t="s">
        <v>1146</v>
      </c>
    </row>
    <row r="902" spans="7:7">
      <c r="G902" s="162" t="s">
        <v>1147</v>
      </c>
    </row>
    <row r="903" spans="7:7">
      <c r="G903" s="162" t="s">
        <v>1148</v>
      </c>
    </row>
    <row r="904" spans="7:7">
      <c r="G904" s="162" t="s">
        <v>1149</v>
      </c>
    </row>
    <row r="905" spans="7:7">
      <c r="G905" s="162" t="s">
        <v>1150</v>
      </c>
    </row>
    <row r="906" spans="7:7">
      <c r="G906" s="162" t="s">
        <v>1151</v>
      </c>
    </row>
    <row r="907" spans="7:7">
      <c r="G907" s="162" t="s">
        <v>1152</v>
      </c>
    </row>
    <row r="908" spans="7:7">
      <c r="G908" s="162" t="s">
        <v>1153</v>
      </c>
    </row>
    <row r="909" spans="7:7">
      <c r="G909" s="162" t="s">
        <v>1154</v>
      </c>
    </row>
    <row r="910" spans="7:7">
      <c r="G910" s="162" t="s">
        <v>1155</v>
      </c>
    </row>
    <row r="911" spans="7:7">
      <c r="G911" s="162" t="s">
        <v>1156</v>
      </c>
    </row>
    <row r="912" spans="7:7">
      <c r="G912" s="162" t="s">
        <v>1157</v>
      </c>
    </row>
    <row r="913" spans="7:7">
      <c r="G913" s="162" t="s">
        <v>1158</v>
      </c>
    </row>
    <row r="914" spans="7:7">
      <c r="G914" s="162" t="s">
        <v>1159</v>
      </c>
    </row>
    <row r="915" spans="7:7">
      <c r="G915" s="162" t="s">
        <v>1160</v>
      </c>
    </row>
    <row r="916" spans="7:7">
      <c r="G916" s="162" t="s">
        <v>1161</v>
      </c>
    </row>
    <row r="917" spans="7:7">
      <c r="G917" s="162" t="s">
        <v>1162</v>
      </c>
    </row>
    <row r="918" spans="7:7">
      <c r="G918" s="162" t="s">
        <v>1163</v>
      </c>
    </row>
    <row r="919" spans="7:7">
      <c r="G919" s="162" t="s">
        <v>1164</v>
      </c>
    </row>
    <row r="920" spans="7:7">
      <c r="G920" s="162" t="s">
        <v>1165</v>
      </c>
    </row>
    <row r="921" spans="7:7">
      <c r="G921" s="162" t="s">
        <v>1166</v>
      </c>
    </row>
    <row r="922" spans="7:7">
      <c r="G922" s="162" t="s">
        <v>1167</v>
      </c>
    </row>
    <row r="923" spans="7:7">
      <c r="G923" s="162" t="s">
        <v>1168</v>
      </c>
    </row>
    <row r="924" spans="7:7">
      <c r="G924" s="162" t="s">
        <v>1169</v>
      </c>
    </row>
    <row r="925" spans="7:7">
      <c r="G925" s="162" t="s">
        <v>1170</v>
      </c>
    </row>
    <row r="926" spans="7:7">
      <c r="G926" s="162" t="s">
        <v>1171</v>
      </c>
    </row>
    <row r="927" spans="7:7">
      <c r="G927" s="162" t="s">
        <v>1172</v>
      </c>
    </row>
    <row r="928" spans="7:7">
      <c r="G928" s="162" t="s">
        <v>1173</v>
      </c>
    </row>
    <row r="929" spans="7:7">
      <c r="G929" s="162" t="s">
        <v>1174</v>
      </c>
    </row>
    <row r="930" spans="7:7">
      <c r="G930" s="162" t="s">
        <v>1175</v>
      </c>
    </row>
    <row r="931" spans="7:7">
      <c r="G931" s="162" t="s">
        <v>1176</v>
      </c>
    </row>
    <row r="932" spans="7:7">
      <c r="G932" s="162" t="s">
        <v>1177</v>
      </c>
    </row>
    <row r="933" spans="7:7">
      <c r="G933" s="162" t="s">
        <v>1178</v>
      </c>
    </row>
    <row r="934" spans="7:7">
      <c r="G934" s="162" t="s">
        <v>1179</v>
      </c>
    </row>
    <row r="935" spans="7:7">
      <c r="G935" s="162" t="s">
        <v>1180</v>
      </c>
    </row>
    <row r="936" spans="7:7">
      <c r="G936" s="162" t="s">
        <v>1181</v>
      </c>
    </row>
    <row r="937" spans="7:7">
      <c r="G937" s="162" t="s">
        <v>1182</v>
      </c>
    </row>
    <row r="938" spans="7:7">
      <c r="G938" s="162" t="s">
        <v>1183</v>
      </c>
    </row>
    <row r="939" spans="7:7">
      <c r="G939" s="162" t="s">
        <v>1184</v>
      </c>
    </row>
    <row r="940" spans="7:7">
      <c r="G940" s="162" t="s">
        <v>1185</v>
      </c>
    </row>
    <row r="941" spans="7:7">
      <c r="G941" s="162" t="s">
        <v>1186</v>
      </c>
    </row>
    <row r="942" spans="7:7">
      <c r="G942" s="162" t="s">
        <v>1187</v>
      </c>
    </row>
    <row r="943" spans="7:7">
      <c r="G943" s="162" t="s">
        <v>1188</v>
      </c>
    </row>
    <row r="944" spans="7:7">
      <c r="G944" s="162" t="s">
        <v>1189</v>
      </c>
    </row>
    <row r="945" spans="7:7">
      <c r="G945" s="162" t="s">
        <v>1190</v>
      </c>
    </row>
    <row r="946" spans="7:7">
      <c r="G946" s="162" t="s">
        <v>1191</v>
      </c>
    </row>
    <row r="947" spans="7:7">
      <c r="G947" s="162" t="s">
        <v>1192</v>
      </c>
    </row>
    <row r="948" spans="7:7">
      <c r="G948" s="162" t="s">
        <v>1193</v>
      </c>
    </row>
    <row r="949" spans="7:7">
      <c r="G949" s="162" t="s">
        <v>1194</v>
      </c>
    </row>
    <row r="950" spans="7:7">
      <c r="G950" s="162" t="s">
        <v>1195</v>
      </c>
    </row>
    <row r="951" spans="7:7">
      <c r="G951" s="162" t="s">
        <v>1196</v>
      </c>
    </row>
    <row r="952" spans="7:7">
      <c r="G952" s="162" t="s">
        <v>1197</v>
      </c>
    </row>
    <row r="953" spans="7:7">
      <c r="G953" s="162" t="s">
        <v>1198</v>
      </c>
    </row>
    <row r="954" spans="7:7">
      <c r="G954" s="162" t="s">
        <v>1199</v>
      </c>
    </row>
    <row r="955" spans="7:7">
      <c r="G955" s="162" t="s">
        <v>1200</v>
      </c>
    </row>
    <row r="956" spans="7:7">
      <c r="G956" s="162" t="s">
        <v>1201</v>
      </c>
    </row>
    <row r="957" spans="7:7">
      <c r="G957" s="162" t="s">
        <v>1202</v>
      </c>
    </row>
    <row r="958" spans="7:7">
      <c r="G958" s="162" t="s">
        <v>1203</v>
      </c>
    </row>
    <row r="959" spans="7:7">
      <c r="G959" s="162" t="s">
        <v>1204</v>
      </c>
    </row>
    <row r="960" spans="7:7">
      <c r="G960" s="162" t="s">
        <v>1205</v>
      </c>
    </row>
    <row r="961" spans="7:7">
      <c r="G961" s="162" t="s">
        <v>1206</v>
      </c>
    </row>
    <row r="962" spans="7:7">
      <c r="G962" s="162" t="s">
        <v>1207</v>
      </c>
    </row>
    <row r="963" spans="7:7">
      <c r="G963" s="162" t="s">
        <v>1208</v>
      </c>
    </row>
    <row r="964" spans="7:7">
      <c r="G964" s="162" t="s">
        <v>1209</v>
      </c>
    </row>
    <row r="965" spans="7:7">
      <c r="G965" s="162" t="s">
        <v>1210</v>
      </c>
    </row>
    <row r="966" spans="7:7">
      <c r="G966" s="162" t="s">
        <v>1211</v>
      </c>
    </row>
    <row r="967" spans="7:7">
      <c r="G967" s="162" t="s">
        <v>1212</v>
      </c>
    </row>
    <row r="968" spans="7:7">
      <c r="G968" s="162" t="s">
        <v>1213</v>
      </c>
    </row>
    <row r="969" spans="7:7">
      <c r="G969" s="162" t="s">
        <v>1214</v>
      </c>
    </row>
    <row r="970" spans="7:7">
      <c r="G970" s="162" t="s">
        <v>1215</v>
      </c>
    </row>
    <row r="971" spans="7:7">
      <c r="G971" s="162" t="s">
        <v>1216</v>
      </c>
    </row>
    <row r="972" spans="7:7">
      <c r="G972" s="162" t="s">
        <v>1217</v>
      </c>
    </row>
    <row r="973" spans="7:7">
      <c r="G973" s="162" t="s">
        <v>1218</v>
      </c>
    </row>
    <row r="974" spans="7:7">
      <c r="G974" s="162" t="s">
        <v>1219</v>
      </c>
    </row>
    <row r="975" spans="7:7">
      <c r="G975" s="162" t="s">
        <v>1220</v>
      </c>
    </row>
    <row r="976" spans="7:7">
      <c r="G976" s="162" t="s">
        <v>1221</v>
      </c>
    </row>
    <row r="977" spans="7:7">
      <c r="G977" s="162" t="s">
        <v>1222</v>
      </c>
    </row>
    <row r="978" spans="7:7">
      <c r="G978" s="162" t="s">
        <v>1223</v>
      </c>
    </row>
    <row r="979" spans="7:7">
      <c r="G979" s="162" t="s">
        <v>1224</v>
      </c>
    </row>
    <row r="980" spans="7:7">
      <c r="G980" s="162" t="s">
        <v>1225</v>
      </c>
    </row>
    <row r="981" spans="7:7">
      <c r="G981" s="162" t="s">
        <v>1226</v>
      </c>
    </row>
    <row r="982" spans="7:7">
      <c r="G982" s="162" t="s">
        <v>1227</v>
      </c>
    </row>
    <row r="983" spans="7:7">
      <c r="G983" s="162" t="s">
        <v>1228</v>
      </c>
    </row>
    <row r="984" spans="7:7">
      <c r="G984" s="162" t="s">
        <v>1229</v>
      </c>
    </row>
    <row r="985" spans="7:7">
      <c r="G985" s="162" t="s">
        <v>1230</v>
      </c>
    </row>
    <row r="986" spans="7:7">
      <c r="G986" s="162" t="s">
        <v>1231</v>
      </c>
    </row>
    <row r="987" spans="7:7">
      <c r="G987" s="162" t="s">
        <v>1232</v>
      </c>
    </row>
    <row r="988" spans="7:7">
      <c r="G988" s="162" t="s">
        <v>1233</v>
      </c>
    </row>
    <row r="989" spans="7:7">
      <c r="G989" s="162" t="s">
        <v>1234</v>
      </c>
    </row>
    <row r="990" spans="7:7">
      <c r="G990" s="162" t="s">
        <v>1235</v>
      </c>
    </row>
    <row r="991" spans="7:7">
      <c r="G991" s="162" t="s">
        <v>1236</v>
      </c>
    </row>
    <row r="992" spans="7:7">
      <c r="G992" s="162" t="s">
        <v>1237</v>
      </c>
    </row>
    <row r="993" spans="7:7">
      <c r="G993" s="162" t="s">
        <v>1238</v>
      </c>
    </row>
    <row r="994" spans="7:7">
      <c r="G994" s="162" t="s">
        <v>1239</v>
      </c>
    </row>
    <row r="995" spans="7:7">
      <c r="G995" s="162" t="s">
        <v>1240</v>
      </c>
    </row>
    <row r="996" spans="7:7">
      <c r="G996" s="162" t="s">
        <v>1241</v>
      </c>
    </row>
    <row r="997" spans="7:7">
      <c r="G997" s="162" t="s">
        <v>1242</v>
      </c>
    </row>
    <row r="998" spans="7:7">
      <c r="G998" s="162" t="s">
        <v>1243</v>
      </c>
    </row>
    <row r="999" spans="7:7">
      <c r="G999" s="162" t="s">
        <v>1244</v>
      </c>
    </row>
    <row r="1000" spans="7:7">
      <c r="G1000" s="162" t="s">
        <v>1245</v>
      </c>
    </row>
    <row r="1001" spans="7:7">
      <c r="G1001" s="162" t="s">
        <v>1246</v>
      </c>
    </row>
    <row r="1002" spans="7:7">
      <c r="G1002" s="162" t="s">
        <v>1247</v>
      </c>
    </row>
    <row r="1003" spans="7:7">
      <c r="G1003" s="162" t="s">
        <v>1248</v>
      </c>
    </row>
    <row r="1004" spans="7:7">
      <c r="G1004" s="162" t="s">
        <v>1249</v>
      </c>
    </row>
    <row r="1005" spans="7:7">
      <c r="G1005" s="162" t="s">
        <v>1250</v>
      </c>
    </row>
    <row r="1006" spans="7:7">
      <c r="G1006" s="162" t="s">
        <v>1251</v>
      </c>
    </row>
    <row r="1007" spans="7:7">
      <c r="G1007" s="162" t="s">
        <v>1252</v>
      </c>
    </row>
    <row r="1008" spans="7:7">
      <c r="G1008" s="162" t="s">
        <v>1253</v>
      </c>
    </row>
    <row r="1009" spans="7:7">
      <c r="G1009" s="162" t="s">
        <v>1254</v>
      </c>
    </row>
    <row r="1010" spans="7:7">
      <c r="G1010" s="162" t="s">
        <v>1255</v>
      </c>
    </row>
    <row r="1011" spans="7:7">
      <c r="G1011" s="162" t="s">
        <v>1256</v>
      </c>
    </row>
    <row r="1012" spans="7:7">
      <c r="G1012" s="162" t="s">
        <v>1257</v>
      </c>
    </row>
    <row r="1013" spans="7:7">
      <c r="G1013" s="162" t="s">
        <v>1258</v>
      </c>
    </row>
    <row r="1014" spans="7:7">
      <c r="G1014" s="162" t="s">
        <v>1259</v>
      </c>
    </row>
    <row r="1015" spans="7:7">
      <c r="G1015" s="162" t="s">
        <v>1260</v>
      </c>
    </row>
    <row r="1016" spans="7:7">
      <c r="G1016" s="162" t="s">
        <v>1261</v>
      </c>
    </row>
    <row r="1017" spans="7:7">
      <c r="G1017" s="162" t="s">
        <v>1262</v>
      </c>
    </row>
    <row r="1018" spans="7:7">
      <c r="G1018" s="162" t="s">
        <v>1263</v>
      </c>
    </row>
    <row r="1019" spans="7:7">
      <c r="G1019" s="162" t="s">
        <v>1264</v>
      </c>
    </row>
    <row r="1020" spans="7:7">
      <c r="G1020" s="162" t="s">
        <v>1265</v>
      </c>
    </row>
    <row r="1021" spans="7:7">
      <c r="G1021" s="162" t="s">
        <v>1266</v>
      </c>
    </row>
    <row r="1022" spans="7:7">
      <c r="G1022" s="162" t="s">
        <v>1267</v>
      </c>
    </row>
    <row r="1023" spans="7:7">
      <c r="G1023" s="162" t="s">
        <v>1268</v>
      </c>
    </row>
    <row r="1024" spans="7:7">
      <c r="G1024" s="162" t="s">
        <v>1269</v>
      </c>
    </row>
    <row r="1025" spans="7:7">
      <c r="G1025" s="162" t="s">
        <v>1270</v>
      </c>
    </row>
    <row r="1026" spans="7:7">
      <c r="G1026" s="162" t="s">
        <v>1271</v>
      </c>
    </row>
    <row r="1027" spans="7:7">
      <c r="G1027" s="162" t="s">
        <v>1272</v>
      </c>
    </row>
    <row r="1028" spans="7:7">
      <c r="G1028" s="162" t="s">
        <v>1273</v>
      </c>
    </row>
    <row r="1029" spans="7:7">
      <c r="G1029" s="162" t="s">
        <v>1274</v>
      </c>
    </row>
    <row r="1030" spans="7:7">
      <c r="G1030" s="162" t="s">
        <v>1275</v>
      </c>
    </row>
    <row r="1031" spans="7:7">
      <c r="G1031" s="162" t="s">
        <v>1276</v>
      </c>
    </row>
    <row r="1032" spans="7:7">
      <c r="G1032" s="162" t="s">
        <v>1277</v>
      </c>
    </row>
    <row r="1033" spans="7:7">
      <c r="G1033" s="162" t="s">
        <v>1278</v>
      </c>
    </row>
    <row r="1034" spans="7:7">
      <c r="G1034" s="162" t="s">
        <v>1279</v>
      </c>
    </row>
    <row r="1035" spans="7:7">
      <c r="G1035" s="162" t="s">
        <v>1280</v>
      </c>
    </row>
    <row r="1036" spans="7:7">
      <c r="G1036" s="162" t="s">
        <v>1281</v>
      </c>
    </row>
    <row r="1037" spans="7:7">
      <c r="G1037" s="162" t="s">
        <v>1282</v>
      </c>
    </row>
    <row r="1038" spans="7:7">
      <c r="G1038" s="162" t="s">
        <v>1283</v>
      </c>
    </row>
    <row r="1039" spans="7:7">
      <c r="G1039" s="162" t="s">
        <v>1284</v>
      </c>
    </row>
    <row r="1040" spans="7:7">
      <c r="G1040" s="162" t="s">
        <v>1285</v>
      </c>
    </row>
    <row r="1041" spans="7:7">
      <c r="G1041" s="162" t="s">
        <v>1286</v>
      </c>
    </row>
    <row r="1042" spans="7:7">
      <c r="G1042" s="162" t="s">
        <v>1287</v>
      </c>
    </row>
    <row r="1043" spans="7:7">
      <c r="G1043" s="162" t="s">
        <v>1288</v>
      </c>
    </row>
    <row r="1044" spans="7:7">
      <c r="G1044" s="162" t="s">
        <v>1289</v>
      </c>
    </row>
    <row r="1045" spans="7:7">
      <c r="G1045" s="162" t="s">
        <v>1290</v>
      </c>
    </row>
    <row r="1046" spans="7:7">
      <c r="G1046" s="162" t="s">
        <v>1291</v>
      </c>
    </row>
    <row r="1047" spans="7:7">
      <c r="G1047" s="162" t="s">
        <v>1292</v>
      </c>
    </row>
    <row r="1048" spans="7:7">
      <c r="G1048" s="162" t="s">
        <v>1293</v>
      </c>
    </row>
    <row r="1049" spans="7:7">
      <c r="G1049" s="162" t="s">
        <v>1294</v>
      </c>
    </row>
    <row r="1050" spans="7:7">
      <c r="G1050" s="162" t="s">
        <v>1295</v>
      </c>
    </row>
    <row r="1051" spans="7:7">
      <c r="G1051" s="162" t="s">
        <v>1296</v>
      </c>
    </row>
    <row r="1052" spans="7:7">
      <c r="G1052" s="162" t="s">
        <v>1297</v>
      </c>
    </row>
    <row r="1053" spans="7:7">
      <c r="G1053" s="162" t="s">
        <v>1298</v>
      </c>
    </row>
    <row r="1054" spans="7:7">
      <c r="G1054" s="162" t="s">
        <v>1299</v>
      </c>
    </row>
    <row r="1055" spans="7:7">
      <c r="G1055" s="162" t="s">
        <v>1300</v>
      </c>
    </row>
    <row r="1056" spans="7:7">
      <c r="G1056" s="162" t="s">
        <v>1301</v>
      </c>
    </row>
    <row r="1057" spans="7:7">
      <c r="G1057" s="162" t="s">
        <v>1302</v>
      </c>
    </row>
    <row r="1058" spans="7:7">
      <c r="G1058" s="162" t="s">
        <v>1303</v>
      </c>
    </row>
    <row r="1059" spans="7:7">
      <c r="G1059" s="162" t="s">
        <v>1304</v>
      </c>
    </row>
    <row r="1060" spans="7:7">
      <c r="G1060" s="162" t="s">
        <v>1305</v>
      </c>
    </row>
    <row r="1061" spans="7:7">
      <c r="G1061" s="162" t="s">
        <v>1306</v>
      </c>
    </row>
    <row r="1062" spans="7:7">
      <c r="G1062" s="162" t="s">
        <v>1307</v>
      </c>
    </row>
    <row r="1063" spans="7:7">
      <c r="G1063" s="162" t="s">
        <v>1308</v>
      </c>
    </row>
    <row r="1064" spans="7:7">
      <c r="G1064" s="162" t="s">
        <v>1309</v>
      </c>
    </row>
    <row r="1065" spans="7:7">
      <c r="G1065" s="162" t="s">
        <v>1310</v>
      </c>
    </row>
    <row r="1066" spans="7:7">
      <c r="G1066" s="162" t="s">
        <v>1311</v>
      </c>
    </row>
    <row r="1067" spans="7:7">
      <c r="G1067" s="162" t="s">
        <v>1312</v>
      </c>
    </row>
    <row r="1068" spans="7:7">
      <c r="G1068" s="162" t="s">
        <v>1313</v>
      </c>
    </row>
    <row r="1069" spans="7:7">
      <c r="G1069" s="162" t="s">
        <v>1314</v>
      </c>
    </row>
    <row r="1070" spans="7:7">
      <c r="G1070" s="162" t="s">
        <v>1315</v>
      </c>
    </row>
    <row r="1071" spans="7:7">
      <c r="G1071" s="162" t="s">
        <v>1316</v>
      </c>
    </row>
    <row r="1072" spans="7:7">
      <c r="G1072" s="162" t="s">
        <v>1317</v>
      </c>
    </row>
    <row r="1073" spans="7:7">
      <c r="G1073" s="162" t="s">
        <v>1318</v>
      </c>
    </row>
    <row r="1074" spans="7:7">
      <c r="G1074" s="162" t="s">
        <v>1319</v>
      </c>
    </row>
    <row r="1075" spans="7:7">
      <c r="G1075" s="162" t="s">
        <v>1320</v>
      </c>
    </row>
    <row r="1076" spans="7:7">
      <c r="G1076" s="162" t="s">
        <v>1321</v>
      </c>
    </row>
    <row r="1077" spans="7:7">
      <c r="G1077" s="162" t="s">
        <v>1322</v>
      </c>
    </row>
    <row r="1078" spans="7:7">
      <c r="G1078" s="162" t="s">
        <v>1323</v>
      </c>
    </row>
    <row r="1079" spans="7:7">
      <c r="G1079" s="162" t="s">
        <v>1324</v>
      </c>
    </row>
    <row r="1080" spans="7:7">
      <c r="G1080" s="162" t="s">
        <v>1325</v>
      </c>
    </row>
    <row r="1081" spans="7:7">
      <c r="G1081" s="162" t="s">
        <v>1326</v>
      </c>
    </row>
    <row r="1082" spans="7:7">
      <c r="G1082" s="162" t="s">
        <v>1327</v>
      </c>
    </row>
    <row r="1083" spans="7:7">
      <c r="G1083" s="162" t="s">
        <v>1328</v>
      </c>
    </row>
    <row r="1084" spans="7:7">
      <c r="G1084" s="162" t="s">
        <v>1329</v>
      </c>
    </row>
    <row r="1085" spans="7:7">
      <c r="G1085" s="162" t="s">
        <v>1330</v>
      </c>
    </row>
    <row r="1086" spans="7:7">
      <c r="G1086" s="162" t="s">
        <v>1331</v>
      </c>
    </row>
    <row r="1087" spans="7:7">
      <c r="G1087" s="162" t="s">
        <v>1332</v>
      </c>
    </row>
    <row r="1088" spans="7:7">
      <c r="G1088" s="162" t="s">
        <v>1333</v>
      </c>
    </row>
    <row r="1089" spans="7:7">
      <c r="G1089" s="162" t="s">
        <v>1334</v>
      </c>
    </row>
    <row r="1090" spans="7:7">
      <c r="G1090" s="162" t="s">
        <v>1335</v>
      </c>
    </row>
    <row r="1091" spans="7:7">
      <c r="G1091" s="162" t="s">
        <v>1336</v>
      </c>
    </row>
    <row r="1092" spans="7:7">
      <c r="G1092" s="162" t="s">
        <v>1337</v>
      </c>
    </row>
    <row r="1093" spans="7:7">
      <c r="G1093" s="162" t="s">
        <v>1338</v>
      </c>
    </row>
    <row r="1094" spans="7:7">
      <c r="G1094" s="162" t="s">
        <v>1339</v>
      </c>
    </row>
    <row r="1095" spans="7:7">
      <c r="G1095" s="162" t="s">
        <v>1340</v>
      </c>
    </row>
    <row r="1096" spans="7:7">
      <c r="G1096" s="162" t="s">
        <v>1341</v>
      </c>
    </row>
    <row r="1097" spans="7:7">
      <c r="G1097" s="162" t="s">
        <v>1342</v>
      </c>
    </row>
    <row r="1098" spans="7:7">
      <c r="G1098" s="162" t="s">
        <v>1343</v>
      </c>
    </row>
    <row r="1099" spans="7:7">
      <c r="G1099" s="162" t="s">
        <v>1344</v>
      </c>
    </row>
    <row r="1100" spans="7:7">
      <c r="G1100" s="162" t="s">
        <v>1345</v>
      </c>
    </row>
    <row r="1101" spans="7:7">
      <c r="G1101" s="162" t="s">
        <v>1346</v>
      </c>
    </row>
    <row r="1102" spans="7:7">
      <c r="G1102" s="162" t="s">
        <v>1347</v>
      </c>
    </row>
    <row r="1103" spans="7:7">
      <c r="G1103" s="162" t="s">
        <v>1348</v>
      </c>
    </row>
    <row r="1104" spans="7:7">
      <c r="G1104" s="162" t="s">
        <v>1349</v>
      </c>
    </row>
    <row r="1105" spans="7:7">
      <c r="G1105" s="162" t="s">
        <v>1350</v>
      </c>
    </row>
    <row r="1106" spans="7:7">
      <c r="G1106" s="162" t="s">
        <v>1351</v>
      </c>
    </row>
    <row r="1107" spans="7:7">
      <c r="G1107" s="162" t="s">
        <v>1352</v>
      </c>
    </row>
    <row r="1108" spans="7:7">
      <c r="G1108" s="162" t="s">
        <v>1353</v>
      </c>
    </row>
    <row r="1109" spans="7:7">
      <c r="G1109" s="162" t="s">
        <v>1354</v>
      </c>
    </row>
    <row r="1110" spans="7:7">
      <c r="G1110" s="162" t="s">
        <v>1355</v>
      </c>
    </row>
    <row r="1111" spans="7:7">
      <c r="G1111" s="162" t="s">
        <v>1356</v>
      </c>
    </row>
    <row r="1112" spans="7:7">
      <c r="G1112" s="162" t="s">
        <v>1357</v>
      </c>
    </row>
    <row r="1113" spans="7:7">
      <c r="G1113" s="162" t="s">
        <v>1358</v>
      </c>
    </row>
    <row r="1114" spans="7:7">
      <c r="G1114" s="162" t="s">
        <v>1359</v>
      </c>
    </row>
    <row r="1115" spans="7:7">
      <c r="G1115" s="162" t="s">
        <v>1360</v>
      </c>
    </row>
    <row r="1116" spans="7:7">
      <c r="G1116" s="162" t="s">
        <v>1361</v>
      </c>
    </row>
    <row r="1117" spans="7:7">
      <c r="G1117" s="162" t="s">
        <v>1362</v>
      </c>
    </row>
    <row r="1118" spans="7:7">
      <c r="G1118" s="162" t="s">
        <v>1363</v>
      </c>
    </row>
    <row r="1119" spans="7:7">
      <c r="G1119" s="162" t="s">
        <v>1364</v>
      </c>
    </row>
    <row r="1120" spans="7:7">
      <c r="G1120" s="162" t="s">
        <v>1365</v>
      </c>
    </row>
    <row r="1121" spans="7:7">
      <c r="G1121" s="162" t="s">
        <v>1366</v>
      </c>
    </row>
    <row r="1122" spans="7:7">
      <c r="G1122" s="162" t="s">
        <v>1367</v>
      </c>
    </row>
    <row r="1123" spans="7:7">
      <c r="G1123" s="162" t="s">
        <v>1368</v>
      </c>
    </row>
    <row r="1124" spans="7:7">
      <c r="G1124" s="162" t="s">
        <v>1369</v>
      </c>
    </row>
    <row r="1125" spans="7:7">
      <c r="G1125" s="162" t="s">
        <v>1370</v>
      </c>
    </row>
    <row r="1126" spans="7:7">
      <c r="G1126" s="162" t="s">
        <v>1371</v>
      </c>
    </row>
    <row r="1127" spans="7:7">
      <c r="G1127" s="162" t="s">
        <v>1372</v>
      </c>
    </row>
    <row r="1128" spans="7:7">
      <c r="G1128" s="162" t="s">
        <v>1373</v>
      </c>
    </row>
    <row r="1129" spans="7:7">
      <c r="G1129" s="162" t="s">
        <v>1374</v>
      </c>
    </row>
    <row r="1130" spans="7:7">
      <c r="G1130" s="162" t="s">
        <v>1375</v>
      </c>
    </row>
    <row r="1131" spans="7:7">
      <c r="G1131" s="162" t="s">
        <v>1376</v>
      </c>
    </row>
    <row r="1132" spans="7:7">
      <c r="G1132" s="162" t="s">
        <v>1377</v>
      </c>
    </row>
    <row r="1133" spans="7:7">
      <c r="G1133" s="162" t="s">
        <v>1378</v>
      </c>
    </row>
    <row r="1134" spans="7:7">
      <c r="G1134" s="162" t="s">
        <v>1379</v>
      </c>
    </row>
    <row r="1135" spans="7:7">
      <c r="G1135" s="162" t="s">
        <v>1380</v>
      </c>
    </row>
    <row r="1136" spans="7:7">
      <c r="G1136" s="162" t="s">
        <v>1381</v>
      </c>
    </row>
    <row r="1137" spans="7:7">
      <c r="G1137" s="162" t="s">
        <v>1382</v>
      </c>
    </row>
    <row r="1138" spans="7:7">
      <c r="G1138" s="162" t="s">
        <v>1383</v>
      </c>
    </row>
    <row r="1139" spans="7:7">
      <c r="G1139" s="162" t="s">
        <v>1384</v>
      </c>
    </row>
    <row r="1140" spans="7:7">
      <c r="G1140" s="162" t="s">
        <v>1385</v>
      </c>
    </row>
    <row r="1141" spans="7:7">
      <c r="G1141" s="162" t="s">
        <v>1386</v>
      </c>
    </row>
    <row r="1142" spans="7:7">
      <c r="G1142" s="162" t="s">
        <v>1387</v>
      </c>
    </row>
    <row r="1143" spans="7:7">
      <c r="G1143" s="162" t="s">
        <v>1388</v>
      </c>
    </row>
    <row r="1144" spans="7:7">
      <c r="G1144" s="162" t="s">
        <v>1389</v>
      </c>
    </row>
    <row r="1145" spans="7:7">
      <c r="G1145" s="162" t="s">
        <v>1390</v>
      </c>
    </row>
    <row r="1146" spans="7:7">
      <c r="G1146" s="162" t="s">
        <v>1391</v>
      </c>
    </row>
    <row r="1147" spans="7:7">
      <c r="G1147" s="162" t="s">
        <v>1392</v>
      </c>
    </row>
    <row r="1148" spans="7:7">
      <c r="G1148" s="162" t="s">
        <v>1393</v>
      </c>
    </row>
    <row r="1149" spans="7:7">
      <c r="G1149" s="162" t="s">
        <v>1394</v>
      </c>
    </row>
    <row r="1150" spans="7:7">
      <c r="G1150" s="162" t="s">
        <v>1395</v>
      </c>
    </row>
    <row r="1151" spans="7:7">
      <c r="G1151" s="162" t="s">
        <v>1396</v>
      </c>
    </row>
    <row r="1152" spans="7:7">
      <c r="G1152" s="162" t="s">
        <v>1397</v>
      </c>
    </row>
    <row r="1153" spans="7:7">
      <c r="G1153" s="162" t="s">
        <v>1398</v>
      </c>
    </row>
    <row r="1154" spans="7:7">
      <c r="G1154" s="162" t="s">
        <v>1399</v>
      </c>
    </row>
    <row r="1155" spans="7:7">
      <c r="G1155" s="162" t="s">
        <v>1400</v>
      </c>
    </row>
    <row r="1156" spans="7:7">
      <c r="G1156" s="162" t="s">
        <v>1401</v>
      </c>
    </row>
    <row r="1157" spans="7:7">
      <c r="G1157" s="162" t="s">
        <v>1402</v>
      </c>
    </row>
    <row r="1158" spans="7:7">
      <c r="G1158" s="162" t="s">
        <v>1403</v>
      </c>
    </row>
    <row r="1159" spans="7:7">
      <c r="G1159" s="162" t="s">
        <v>1404</v>
      </c>
    </row>
    <row r="1160" spans="7:7">
      <c r="G1160" s="162" t="s">
        <v>1405</v>
      </c>
    </row>
    <row r="1161" spans="7:7">
      <c r="G1161" s="162" t="s">
        <v>1406</v>
      </c>
    </row>
    <row r="1162" spans="7:7">
      <c r="G1162" s="162" t="s">
        <v>1407</v>
      </c>
    </row>
    <row r="1163" spans="7:7">
      <c r="G1163" s="162" t="s">
        <v>1408</v>
      </c>
    </row>
    <row r="1164" spans="7:7">
      <c r="G1164" s="162" t="s">
        <v>1409</v>
      </c>
    </row>
    <row r="1165" spans="7:7">
      <c r="G1165" s="162" t="s">
        <v>1410</v>
      </c>
    </row>
    <row r="1166" spans="7:7">
      <c r="G1166" s="162" t="s">
        <v>1411</v>
      </c>
    </row>
    <row r="1167" spans="7:7">
      <c r="G1167" s="162" t="s">
        <v>1412</v>
      </c>
    </row>
    <row r="1168" spans="7:7">
      <c r="G1168" s="162" t="s">
        <v>1413</v>
      </c>
    </row>
    <row r="1169" spans="7:7">
      <c r="G1169" s="162" t="s">
        <v>1414</v>
      </c>
    </row>
    <row r="1170" spans="7:7">
      <c r="G1170" s="162" t="s">
        <v>1415</v>
      </c>
    </row>
    <row r="1171" spans="7:7">
      <c r="G1171" s="162" t="s">
        <v>1416</v>
      </c>
    </row>
    <row r="1172" spans="7:7">
      <c r="G1172" s="162" t="s">
        <v>1417</v>
      </c>
    </row>
    <row r="1173" spans="7:7">
      <c r="G1173" s="162" t="s">
        <v>1418</v>
      </c>
    </row>
    <row r="1174" spans="7:7">
      <c r="G1174" s="162" t="s">
        <v>1419</v>
      </c>
    </row>
    <row r="1175" spans="7:7">
      <c r="G1175" s="162" t="s">
        <v>1420</v>
      </c>
    </row>
    <row r="1176" spans="7:7">
      <c r="G1176" s="162" t="s">
        <v>1421</v>
      </c>
    </row>
    <row r="1177" spans="7:7">
      <c r="G1177" s="162" t="s">
        <v>1422</v>
      </c>
    </row>
    <row r="1178" spans="7:7">
      <c r="G1178" s="162" t="s">
        <v>1423</v>
      </c>
    </row>
    <row r="1179" spans="7:7">
      <c r="G1179" s="162" t="s">
        <v>1424</v>
      </c>
    </row>
    <row r="1180" spans="7:7">
      <c r="G1180" s="162" t="s">
        <v>1425</v>
      </c>
    </row>
    <row r="1181" spans="7:7">
      <c r="G1181" s="162" t="s">
        <v>1426</v>
      </c>
    </row>
    <row r="1182" spans="7:7">
      <c r="G1182" s="162" t="s">
        <v>1427</v>
      </c>
    </row>
    <row r="1183" spans="7:7">
      <c r="G1183" s="162" t="s">
        <v>1428</v>
      </c>
    </row>
    <row r="1184" spans="7:7">
      <c r="G1184" s="162" t="s">
        <v>1429</v>
      </c>
    </row>
    <row r="1185" spans="7:7">
      <c r="G1185" s="162" t="s">
        <v>1430</v>
      </c>
    </row>
    <row r="1186" spans="7:7">
      <c r="G1186" s="162" t="s">
        <v>1431</v>
      </c>
    </row>
    <row r="1187" spans="7:7">
      <c r="G1187" s="162" t="s">
        <v>1432</v>
      </c>
    </row>
    <row r="1188" spans="7:7">
      <c r="G1188" s="162" t="s">
        <v>1433</v>
      </c>
    </row>
    <row r="1189" spans="7:7">
      <c r="G1189" s="162" t="s">
        <v>1434</v>
      </c>
    </row>
    <row r="1190" spans="7:7">
      <c r="G1190" s="162" t="s">
        <v>1435</v>
      </c>
    </row>
    <row r="1191" spans="7:7">
      <c r="G1191" s="162" t="s">
        <v>1436</v>
      </c>
    </row>
    <row r="1192" spans="7:7">
      <c r="G1192" s="162" t="s">
        <v>1437</v>
      </c>
    </row>
    <row r="1193" spans="7:7">
      <c r="G1193" s="162" t="s">
        <v>1438</v>
      </c>
    </row>
    <row r="1194" spans="7:7">
      <c r="G1194" s="162" t="s">
        <v>1439</v>
      </c>
    </row>
    <row r="1195" spans="7:7">
      <c r="G1195" s="162" t="s">
        <v>1440</v>
      </c>
    </row>
    <row r="1196" spans="7:7">
      <c r="G1196" s="162" t="s">
        <v>1441</v>
      </c>
    </row>
    <row r="1197" spans="7:7">
      <c r="G1197" s="162" t="s">
        <v>1442</v>
      </c>
    </row>
    <row r="1198" spans="7:7">
      <c r="G1198" s="162" t="s">
        <v>1443</v>
      </c>
    </row>
    <row r="1199" spans="7:7">
      <c r="G1199" s="162" t="s">
        <v>1444</v>
      </c>
    </row>
    <row r="1200" spans="7:7">
      <c r="G1200" s="162" t="s">
        <v>1445</v>
      </c>
    </row>
    <row r="1201" spans="7:7">
      <c r="G1201" s="162" t="s">
        <v>1446</v>
      </c>
    </row>
    <row r="1202" spans="7:7">
      <c r="G1202" s="162" t="s">
        <v>1447</v>
      </c>
    </row>
    <row r="1203" spans="7:7">
      <c r="G1203" s="162" t="s">
        <v>1448</v>
      </c>
    </row>
    <row r="1204" spans="7:7">
      <c r="G1204" s="162" t="s">
        <v>1449</v>
      </c>
    </row>
    <row r="1205" spans="7:7">
      <c r="G1205" s="162" t="s">
        <v>1450</v>
      </c>
    </row>
    <row r="1206" spans="7:7">
      <c r="G1206" s="162" t="s">
        <v>1451</v>
      </c>
    </row>
    <row r="1207" spans="7:7">
      <c r="G1207" s="162" t="s">
        <v>1452</v>
      </c>
    </row>
    <row r="1208" spans="7:7">
      <c r="G1208" s="162" t="s">
        <v>1453</v>
      </c>
    </row>
    <row r="1209" spans="7:7">
      <c r="G1209" s="162" t="s">
        <v>1454</v>
      </c>
    </row>
    <row r="1210" spans="7:7">
      <c r="G1210" s="162" t="s">
        <v>1455</v>
      </c>
    </row>
    <row r="1211" spans="7:7">
      <c r="G1211" s="162" t="s">
        <v>1456</v>
      </c>
    </row>
    <row r="1212" spans="7:7">
      <c r="G1212" s="162" t="s">
        <v>1457</v>
      </c>
    </row>
    <row r="1213" spans="7:7">
      <c r="G1213" s="162" t="s">
        <v>1458</v>
      </c>
    </row>
    <row r="1214" spans="7:7">
      <c r="G1214" s="162" t="s">
        <v>1459</v>
      </c>
    </row>
    <row r="1215" spans="7:7">
      <c r="G1215" s="162" t="s">
        <v>1460</v>
      </c>
    </row>
    <row r="1216" spans="7:7">
      <c r="G1216" s="162" t="s">
        <v>1461</v>
      </c>
    </row>
    <row r="1217" spans="7:7">
      <c r="G1217" s="162" t="s">
        <v>1462</v>
      </c>
    </row>
    <row r="1218" spans="7:7">
      <c r="G1218" s="162" t="s">
        <v>1463</v>
      </c>
    </row>
    <row r="1219" spans="7:7">
      <c r="G1219" s="162" t="s">
        <v>1464</v>
      </c>
    </row>
    <row r="1220" spans="7:7">
      <c r="G1220" s="162" t="s">
        <v>1465</v>
      </c>
    </row>
    <row r="1221" spans="7:7">
      <c r="G1221" s="162" t="s">
        <v>1466</v>
      </c>
    </row>
    <row r="1222" spans="7:7">
      <c r="G1222" s="162" t="s">
        <v>1467</v>
      </c>
    </row>
    <row r="1223" spans="7:7">
      <c r="G1223" s="162" t="s">
        <v>1468</v>
      </c>
    </row>
    <row r="1224" spans="7:7">
      <c r="G1224" s="162" t="s">
        <v>1469</v>
      </c>
    </row>
    <row r="1225" spans="7:7">
      <c r="G1225" s="162" t="s">
        <v>1470</v>
      </c>
    </row>
    <row r="1226" spans="7:7">
      <c r="G1226" s="162" t="s">
        <v>1471</v>
      </c>
    </row>
    <row r="1227" spans="7:7">
      <c r="G1227" s="162" t="s">
        <v>1472</v>
      </c>
    </row>
    <row r="1228" spans="7:7">
      <c r="G1228" s="162" t="s">
        <v>1473</v>
      </c>
    </row>
    <row r="1229" spans="7:7">
      <c r="G1229" s="162" t="s">
        <v>1474</v>
      </c>
    </row>
    <row r="1230" spans="7:7">
      <c r="G1230" s="162" t="s">
        <v>1475</v>
      </c>
    </row>
    <row r="1231" spans="7:7">
      <c r="G1231" s="162" t="s">
        <v>1476</v>
      </c>
    </row>
    <row r="1232" spans="7:7">
      <c r="G1232" s="162" t="s">
        <v>1477</v>
      </c>
    </row>
    <row r="1233" spans="7:7">
      <c r="G1233" s="162" t="s">
        <v>1478</v>
      </c>
    </row>
    <row r="1234" spans="7:7">
      <c r="G1234" s="162" t="s">
        <v>1479</v>
      </c>
    </row>
    <row r="1235" spans="7:7">
      <c r="G1235" s="162" t="s">
        <v>1480</v>
      </c>
    </row>
    <row r="1236" spans="7:7">
      <c r="G1236" s="162" t="s">
        <v>1481</v>
      </c>
    </row>
    <row r="1237" spans="7:7">
      <c r="G1237" s="162" t="s">
        <v>1482</v>
      </c>
    </row>
    <row r="1238" spans="7:7">
      <c r="G1238" s="162" t="s">
        <v>1483</v>
      </c>
    </row>
    <row r="1239" spans="7:7">
      <c r="G1239" s="162" t="s">
        <v>1484</v>
      </c>
    </row>
    <row r="1240" spans="7:7">
      <c r="G1240" s="162" t="s">
        <v>1485</v>
      </c>
    </row>
    <row r="1241" spans="7:7">
      <c r="G1241" s="162" t="s">
        <v>1486</v>
      </c>
    </row>
    <row r="1242" spans="7:7">
      <c r="G1242" s="162" t="s">
        <v>1487</v>
      </c>
    </row>
    <row r="1243" spans="7:7">
      <c r="G1243" s="162" t="s">
        <v>1488</v>
      </c>
    </row>
    <row r="1244" spans="7:7">
      <c r="G1244" s="162" t="s">
        <v>1489</v>
      </c>
    </row>
    <row r="1245" spans="7:7">
      <c r="G1245" s="162" t="s">
        <v>1490</v>
      </c>
    </row>
    <row r="1246" spans="7:7">
      <c r="G1246" s="162" t="s">
        <v>1491</v>
      </c>
    </row>
    <row r="1247" spans="7:7">
      <c r="G1247" s="162" t="s">
        <v>1492</v>
      </c>
    </row>
    <row r="1248" spans="7:7">
      <c r="G1248" s="162" t="s">
        <v>1493</v>
      </c>
    </row>
    <row r="1249" spans="7:7">
      <c r="G1249" s="162" t="s">
        <v>1494</v>
      </c>
    </row>
    <row r="1250" spans="7:7">
      <c r="G1250" s="162" t="s">
        <v>1495</v>
      </c>
    </row>
    <row r="1251" spans="7:7">
      <c r="G1251" s="162" t="s">
        <v>1496</v>
      </c>
    </row>
    <row r="1252" spans="7:7">
      <c r="G1252" s="162" t="s">
        <v>1497</v>
      </c>
    </row>
    <row r="1253" spans="7:7">
      <c r="G1253" s="162" t="s">
        <v>1498</v>
      </c>
    </row>
    <row r="1254" spans="7:7">
      <c r="G1254" s="162" t="s">
        <v>1499</v>
      </c>
    </row>
    <row r="1255" spans="7:7">
      <c r="G1255" s="162" t="s">
        <v>1500</v>
      </c>
    </row>
    <row r="1256" spans="7:7">
      <c r="G1256" s="162" t="s">
        <v>1501</v>
      </c>
    </row>
    <row r="1257" spans="7:7">
      <c r="G1257" s="162" t="s">
        <v>1502</v>
      </c>
    </row>
    <row r="1258" spans="7:7">
      <c r="G1258" s="162" t="s">
        <v>1503</v>
      </c>
    </row>
    <row r="1259" spans="7:7">
      <c r="G1259" s="162" t="s">
        <v>1504</v>
      </c>
    </row>
    <row r="1260" spans="7:7">
      <c r="G1260" s="162" t="s">
        <v>1505</v>
      </c>
    </row>
    <row r="1261" spans="7:7">
      <c r="G1261" s="162" t="s">
        <v>1506</v>
      </c>
    </row>
    <row r="1262" spans="7:7">
      <c r="G1262" s="162" t="s">
        <v>1507</v>
      </c>
    </row>
    <row r="1263" spans="7:7">
      <c r="G1263" s="162" t="s">
        <v>1508</v>
      </c>
    </row>
    <row r="1264" spans="7:7">
      <c r="G1264" s="162" t="s">
        <v>1509</v>
      </c>
    </row>
    <row r="1265" spans="7:7">
      <c r="G1265" s="162" t="s">
        <v>1510</v>
      </c>
    </row>
    <row r="1266" spans="7:7">
      <c r="G1266" s="162" t="s">
        <v>1511</v>
      </c>
    </row>
    <row r="1267" spans="7:7">
      <c r="G1267" s="162" t="s">
        <v>1512</v>
      </c>
    </row>
    <row r="1268" spans="7:7">
      <c r="G1268" s="162" t="s">
        <v>1513</v>
      </c>
    </row>
    <row r="1269" spans="7:7">
      <c r="G1269" s="162" t="s">
        <v>1514</v>
      </c>
    </row>
    <row r="1270" spans="7:7">
      <c r="G1270" s="162" t="s">
        <v>1515</v>
      </c>
    </row>
    <row r="1271" spans="7:7">
      <c r="G1271" s="162" t="s">
        <v>1516</v>
      </c>
    </row>
    <row r="1272" spans="7:7">
      <c r="G1272" s="162" t="s">
        <v>1517</v>
      </c>
    </row>
    <row r="1273" spans="7:7">
      <c r="G1273" s="162" t="s">
        <v>1518</v>
      </c>
    </row>
    <row r="1274" spans="7:7">
      <c r="G1274" s="162" t="s">
        <v>1519</v>
      </c>
    </row>
    <row r="1275" spans="7:7">
      <c r="G1275" s="162" t="s">
        <v>1520</v>
      </c>
    </row>
    <row r="1276" spans="7:7">
      <c r="G1276" s="162" t="s">
        <v>1521</v>
      </c>
    </row>
    <row r="1277" spans="7:7">
      <c r="G1277" s="162" t="s">
        <v>1522</v>
      </c>
    </row>
    <row r="1278" spans="7:7">
      <c r="G1278" s="162" t="s">
        <v>1523</v>
      </c>
    </row>
    <row r="1279" spans="7:7">
      <c r="G1279" s="162" t="s">
        <v>1524</v>
      </c>
    </row>
    <row r="1280" spans="7:7">
      <c r="G1280" s="162" t="s">
        <v>1525</v>
      </c>
    </row>
    <row r="1281" spans="7:7">
      <c r="G1281" s="162" t="s">
        <v>1526</v>
      </c>
    </row>
    <row r="1282" spans="7:7">
      <c r="G1282" s="162" t="s">
        <v>1527</v>
      </c>
    </row>
    <row r="1283" spans="7:7">
      <c r="G1283" s="162" t="s">
        <v>1528</v>
      </c>
    </row>
    <row r="1284" spans="7:7">
      <c r="G1284" s="162" t="s">
        <v>1529</v>
      </c>
    </row>
    <row r="1285" spans="7:7">
      <c r="G1285" s="162" t="s">
        <v>1530</v>
      </c>
    </row>
    <row r="1286" spans="7:7">
      <c r="G1286" s="162" t="s">
        <v>1531</v>
      </c>
    </row>
    <row r="1287" spans="7:7">
      <c r="G1287" s="162" t="s">
        <v>1532</v>
      </c>
    </row>
    <row r="1288" spans="7:7">
      <c r="G1288" s="162" t="s">
        <v>1533</v>
      </c>
    </row>
    <row r="1289" spans="7:7">
      <c r="G1289" s="162" t="s">
        <v>1534</v>
      </c>
    </row>
    <row r="1290" spans="7:7">
      <c r="G1290" s="162" t="s">
        <v>1535</v>
      </c>
    </row>
    <row r="1291" spans="7:7">
      <c r="G1291" s="162" t="s">
        <v>1536</v>
      </c>
    </row>
    <row r="1292" spans="7:7">
      <c r="G1292" s="162" t="s">
        <v>1537</v>
      </c>
    </row>
    <row r="1293" spans="7:7">
      <c r="G1293" s="162" t="s">
        <v>1538</v>
      </c>
    </row>
    <row r="1294" spans="7:7">
      <c r="G1294" s="162" t="s">
        <v>1539</v>
      </c>
    </row>
    <row r="1295" spans="7:7">
      <c r="G1295" s="162" t="s">
        <v>1540</v>
      </c>
    </row>
    <row r="1296" spans="7:7">
      <c r="G1296" s="162" t="s">
        <v>1541</v>
      </c>
    </row>
    <row r="1297" spans="7:7">
      <c r="G1297" s="162" t="s">
        <v>1542</v>
      </c>
    </row>
    <row r="1298" spans="7:7">
      <c r="G1298" s="162" t="s">
        <v>1543</v>
      </c>
    </row>
    <row r="1299" spans="7:7">
      <c r="G1299" s="162" t="s">
        <v>1544</v>
      </c>
    </row>
    <row r="1300" spans="7:7">
      <c r="G1300" s="162" t="s">
        <v>1545</v>
      </c>
    </row>
    <row r="1301" spans="7:7">
      <c r="G1301" s="162" t="s">
        <v>1546</v>
      </c>
    </row>
    <row r="1302" spans="7:7">
      <c r="G1302" s="162" t="s">
        <v>1547</v>
      </c>
    </row>
    <row r="1303" spans="7:7">
      <c r="G1303" s="162" t="s">
        <v>1548</v>
      </c>
    </row>
    <row r="1304" spans="7:7">
      <c r="G1304" s="162" t="s">
        <v>1549</v>
      </c>
    </row>
    <row r="1305" spans="7:7">
      <c r="G1305" s="162" t="s">
        <v>1550</v>
      </c>
    </row>
    <row r="1306" spans="7:7">
      <c r="G1306" s="162" t="s">
        <v>1551</v>
      </c>
    </row>
    <row r="1307" spans="7:7">
      <c r="G1307" s="162" t="s">
        <v>1552</v>
      </c>
    </row>
    <row r="1308" spans="7:7">
      <c r="G1308" s="162" t="s">
        <v>1553</v>
      </c>
    </row>
    <row r="1309" spans="7:7">
      <c r="G1309" s="162" t="s">
        <v>1554</v>
      </c>
    </row>
    <row r="1310" spans="7:7">
      <c r="G1310" s="162" t="s">
        <v>1555</v>
      </c>
    </row>
    <row r="1311" spans="7:7">
      <c r="G1311" s="162" t="s">
        <v>1556</v>
      </c>
    </row>
    <row r="1312" spans="7:7">
      <c r="G1312" s="162" t="s">
        <v>1557</v>
      </c>
    </row>
    <row r="1313" spans="7:7">
      <c r="G1313" s="162" t="s">
        <v>1558</v>
      </c>
    </row>
    <row r="1314" spans="7:7">
      <c r="G1314" s="162" t="s">
        <v>1559</v>
      </c>
    </row>
    <row r="1315" spans="7:7">
      <c r="G1315" s="162" t="s">
        <v>1560</v>
      </c>
    </row>
    <row r="1316" spans="7:7">
      <c r="G1316" s="162" t="s">
        <v>1561</v>
      </c>
    </row>
    <row r="1317" spans="7:7">
      <c r="G1317" s="162" t="s">
        <v>1562</v>
      </c>
    </row>
    <row r="1318" spans="7:7">
      <c r="G1318" s="162" t="s">
        <v>1563</v>
      </c>
    </row>
    <row r="1319" spans="7:7">
      <c r="G1319" s="162" t="s">
        <v>1564</v>
      </c>
    </row>
    <row r="1320" spans="7:7">
      <c r="G1320" s="162" t="s">
        <v>1565</v>
      </c>
    </row>
    <row r="1321" spans="7:7">
      <c r="G1321" s="162" t="s">
        <v>1566</v>
      </c>
    </row>
    <row r="1322" spans="7:7">
      <c r="G1322" s="162" t="s">
        <v>1567</v>
      </c>
    </row>
    <row r="1323" spans="7:7">
      <c r="G1323" s="162" t="s">
        <v>1568</v>
      </c>
    </row>
    <row r="1324" spans="7:7">
      <c r="G1324" s="162" t="s">
        <v>1569</v>
      </c>
    </row>
    <row r="1325" spans="7:7">
      <c r="G1325" s="162" t="s">
        <v>1570</v>
      </c>
    </row>
    <row r="1326" spans="7:7">
      <c r="G1326" s="162" t="s">
        <v>1571</v>
      </c>
    </row>
    <row r="1327" spans="7:7">
      <c r="G1327" s="162" t="s">
        <v>1572</v>
      </c>
    </row>
    <row r="1328" spans="7:7">
      <c r="G1328" s="162" t="s">
        <v>1573</v>
      </c>
    </row>
    <row r="1329" spans="7:7">
      <c r="G1329" s="162" t="s">
        <v>1574</v>
      </c>
    </row>
    <row r="1330" spans="7:7">
      <c r="G1330" s="162" t="s">
        <v>1575</v>
      </c>
    </row>
    <row r="1331" spans="7:7">
      <c r="G1331" s="162" t="s">
        <v>1576</v>
      </c>
    </row>
    <row r="1332" spans="7:7">
      <c r="G1332" s="162" t="s">
        <v>1577</v>
      </c>
    </row>
    <row r="1333" spans="7:7">
      <c r="G1333" s="162" t="s">
        <v>1578</v>
      </c>
    </row>
    <row r="1334" spans="7:7">
      <c r="G1334" s="162" t="s">
        <v>1579</v>
      </c>
    </row>
    <row r="1335" spans="7:7">
      <c r="G1335" s="162" t="s">
        <v>1580</v>
      </c>
    </row>
    <row r="1336" spans="7:7">
      <c r="G1336" s="162" t="s">
        <v>1581</v>
      </c>
    </row>
    <row r="1337" spans="7:7">
      <c r="G1337" s="162" t="s">
        <v>1582</v>
      </c>
    </row>
    <row r="1338" spans="7:7">
      <c r="G1338" s="162" t="s">
        <v>1583</v>
      </c>
    </row>
    <row r="1339" spans="7:7">
      <c r="G1339" s="162" t="s">
        <v>1584</v>
      </c>
    </row>
    <row r="1340" spans="7:7">
      <c r="G1340" s="162" t="s">
        <v>1585</v>
      </c>
    </row>
    <row r="1341" spans="7:7">
      <c r="G1341" s="162" t="s">
        <v>1586</v>
      </c>
    </row>
    <row r="1342" spans="7:7">
      <c r="G1342" s="162" t="s">
        <v>1587</v>
      </c>
    </row>
    <row r="1343" spans="7:7">
      <c r="G1343" s="162" t="s">
        <v>1588</v>
      </c>
    </row>
    <row r="1344" spans="7:7">
      <c r="G1344" s="162" t="s">
        <v>1589</v>
      </c>
    </row>
    <row r="1345" spans="7:7">
      <c r="G1345" s="162" t="s">
        <v>1590</v>
      </c>
    </row>
    <row r="1346" spans="7:7">
      <c r="G1346" s="162" t="s">
        <v>1591</v>
      </c>
    </row>
    <row r="1347" spans="7:7">
      <c r="G1347" s="162" t="s">
        <v>1592</v>
      </c>
    </row>
    <row r="1348" spans="7:7">
      <c r="G1348" s="162" t="s">
        <v>1593</v>
      </c>
    </row>
    <row r="1349" spans="7:7">
      <c r="G1349" s="162" t="s">
        <v>1594</v>
      </c>
    </row>
    <row r="1350" spans="7:7">
      <c r="G1350" s="162" t="s">
        <v>1595</v>
      </c>
    </row>
    <row r="1351" spans="7:7">
      <c r="G1351" s="162" t="s">
        <v>1596</v>
      </c>
    </row>
    <row r="1352" spans="7:7">
      <c r="G1352" s="162" t="s">
        <v>1597</v>
      </c>
    </row>
    <row r="1353" spans="7:7">
      <c r="G1353" s="162" t="s">
        <v>1598</v>
      </c>
    </row>
    <row r="1354" spans="7:7">
      <c r="G1354" s="162" t="s">
        <v>1599</v>
      </c>
    </row>
    <row r="1355" spans="7:7">
      <c r="G1355" s="162" t="s">
        <v>1600</v>
      </c>
    </row>
    <row r="1356" spans="7:7">
      <c r="G1356" s="162" t="s">
        <v>1601</v>
      </c>
    </row>
    <row r="1357" spans="7:7">
      <c r="G1357" s="162" t="s">
        <v>1602</v>
      </c>
    </row>
    <row r="1358" spans="7:7">
      <c r="G1358" s="162" t="s">
        <v>1603</v>
      </c>
    </row>
    <row r="1359" spans="7:7">
      <c r="G1359" s="162" t="s">
        <v>1604</v>
      </c>
    </row>
    <row r="1360" spans="7:7">
      <c r="G1360" s="162" t="s">
        <v>1605</v>
      </c>
    </row>
    <row r="1361" spans="7:7">
      <c r="G1361" s="162" t="s">
        <v>1606</v>
      </c>
    </row>
    <row r="1362" spans="7:7">
      <c r="G1362" s="162" t="s">
        <v>1607</v>
      </c>
    </row>
    <row r="1363" spans="7:7">
      <c r="G1363" s="162" t="s">
        <v>1608</v>
      </c>
    </row>
    <row r="1364" spans="7:7">
      <c r="G1364" s="162" t="s">
        <v>1609</v>
      </c>
    </row>
    <row r="1365" spans="7:7">
      <c r="G1365" s="162" t="s">
        <v>1610</v>
      </c>
    </row>
    <row r="1366" spans="7:7">
      <c r="G1366" s="162" t="s">
        <v>1611</v>
      </c>
    </row>
    <row r="1367" spans="7:7">
      <c r="G1367" s="162" t="s">
        <v>1612</v>
      </c>
    </row>
    <row r="1368" spans="7:7">
      <c r="G1368" s="162" t="s">
        <v>1613</v>
      </c>
    </row>
    <row r="1369" spans="7:7">
      <c r="G1369" s="162" t="s">
        <v>1614</v>
      </c>
    </row>
    <row r="1370" spans="7:7">
      <c r="G1370" s="162" t="s">
        <v>1615</v>
      </c>
    </row>
    <row r="1371" spans="7:7">
      <c r="G1371" s="162" t="s">
        <v>1616</v>
      </c>
    </row>
    <row r="1372" spans="7:7">
      <c r="G1372" s="162" t="s">
        <v>1617</v>
      </c>
    </row>
    <row r="1373" spans="7:7">
      <c r="G1373" s="162" t="s">
        <v>1618</v>
      </c>
    </row>
    <row r="1374" spans="7:7">
      <c r="G1374" s="162" t="s">
        <v>1619</v>
      </c>
    </row>
    <row r="1375" spans="7:7">
      <c r="G1375" s="162" t="s">
        <v>1620</v>
      </c>
    </row>
    <row r="1376" spans="7:7">
      <c r="G1376" s="162" t="s">
        <v>1621</v>
      </c>
    </row>
    <row r="1377" spans="7:7">
      <c r="G1377" s="162" t="s">
        <v>1622</v>
      </c>
    </row>
    <row r="1378" spans="7:7">
      <c r="G1378" s="162" t="s">
        <v>1623</v>
      </c>
    </row>
    <row r="1379" spans="7:7">
      <c r="G1379" s="162" t="s">
        <v>1624</v>
      </c>
    </row>
    <row r="1380" spans="7:7">
      <c r="G1380" s="162" t="s">
        <v>1625</v>
      </c>
    </row>
    <row r="1381" spans="7:7">
      <c r="G1381" s="162" t="s">
        <v>1626</v>
      </c>
    </row>
    <row r="1382" spans="7:7">
      <c r="G1382" s="162" t="s">
        <v>1627</v>
      </c>
    </row>
    <row r="1383" spans="7:7">
      <c r="G1383" s="162" t="s">
        <v>1628</v>
      </c>
    </row>
    <row r="1384" spans="7:7">
      <c r="G1384" s="162" t="s">
        <v>1629</v>
      </c>
    </row>
    <row r="1385" spans="7:7">
      <c r="G1385" s="162" t="s">
        <v>1630</v>
      </c>
    </row>
    <row r="1386" spans="7:7">
      <c r="G1386" s="162" t="s">
        <v>1631</v>
      </c>
    </row>
    <row r="1387" spans="7:7">
      <c r="G1387" s="162" t="s">
        <v>1632</v>
      </c>
    </row>
    <row r="1388" spans="7:7">
      <c r="G1388" s="162" t="s">
        <v>1633</v>
      </c>
    </row>
    <row r="1389" spans="7:7">
      <c r="G1389" s="162" t="s">
        <v>1634</v>
      </c>
    </row>
    <row r="1390" spans="7:7">
      <c r="G1390" s="162" t="s">
        <v>1635</v>
      </c>
    </row>
    <row r="1391" spans="7:7">
      <c r="G1391" s="162" t="s">
        <v>1636</v>
      </c>
    </row>
    <row r="1392" spans="7:7">
      <c r="G1392" s="162" t="s">
        <v>1637</v>
      </c>
    </row>
    <row r="1393" spans="7:7">
      <c r="G1393" s="162" t="s">
        <v>1638</v>
      </c>
    </row>
    <row r="1394" spans="7:7">
      <c r="G1394" s="162" t="s">
        <v>1639</v>
      </c>
    </row>
    <row r="1395" spans="7:7">
      <c r="G1395" s="162" t="s">
        <v>1640</v>
      </c>
    </row>
    <row r="1396" spans="7:7">
      <c r="G1396" s="162" t="s">
        <v>1641</v>
      </c>
    </row>
    <row r="1397" spans="7:7">
      <c r="G1397" s="162" t="s">
        <v>1642</v>
      </c>
    </row>
    <row r="1398" spans="7:7">
      <c r="G1398" s="162" t="s">
        <v>1643</v>
      </c>
    </row>
    <row r="1399" spans="7:7">
      <c r="G1399" s="162" t="s">
        <v>1644</v>
      </c>
    </row>
    <row r="1400" spans="7:7">
      <c r="G1400" s="162" t="s">
        <v>1645</v>
      </c>
    </row>
    <row r="1401" spans="7:7">
      <c r="G1401" s="162" t="s">
        <v>1646</v>
      </c>
    </row>
    <row r="1402" spans="7:7">
      <c r="G1402" s="162" t="s">
        <v>1647</v>
      </c>
    </row>
    <row r="1403" spans="7:7">
      <c r="G1403" s="162" t="s">
        <v>1648</v>
      </c>
    </row>
    <row r="1404" spans="7:7">
      <c r="G1404" s="162" t="s">
        <v>1649</v>
      </c>
    </row>
    <row r="1405" spans="7:7">
      <c r="G1405" s="162" t="s">
        <v>1650</v>
      </c>
    </row>
    <row r="1406" spans="7:7">
      <c r="G1406" s="162" t="s">
        <v>1651</v>
      </c>
    </row>
    <row r="1407" spans="7:7">
      <c r="G1407" s="162" t="s">
        <v>1652</v>
      </c>
    </row>
    <row r="1408" spans="7:7">
      <c r="G1408" s="162" t="s">
        <v>1653</v>
      </c>
    </row>
    <row r="1409" spans="7:7">
      <c r="G1409" s="162" t="s">
        <v>1654</v>
      </c>
    </row>
    <row r="1410" spans="7:7">
      <c r="G1410" s="162" t="s">
        <v>1655</v>
      </c>
    </row>
    <row r="1411" spans="7:7">
      <c r="G1411" s="162" t="s">
        <v>1656</v>
      </c>
    </row>
    <row r="1412" spans="7:7">
      <c r="G1412" s="162" t="s">
        <v>1657</v>
      </c>
    </row>
    <row r="1413" spans="7:7">
      <c r="G1413" s="162" t="s">
        <v>1658</v>
      </c>
    </row>
    <row r="1414" spans="7:7">
      <c r="G1414" s="162" t="s">
        <v>1659</v>
      </c>
    </row>
    <row r="1415" spans="7:7">
      <c r="G1415" s="162" t="s">
        <v>1660</v>
      </c>
    </row>
    <row r="1416" spans="7:7">
      <c r="G1416" s="162" t="s">
        <v>1661</v>
      </c>
    </row>
    <row r="1417" spans="7:7">
      <c r="G1417" s="162" t="s">
        <v>1662</v>
      </c>
    </row>
    <row r="1418" spans="7:7">
      <c r="G1418" s="162" t="s">
        <v>1663</v>
      </c>
    </row>
    <row r="1419" spans="7:7">
      <c r="G1419" s="162" t="s">
        <v>1664</v>
      </c>
    </row>
    <row r="1420" spans="7:7">
      <c r="G1420" s="162" t="s">
        <v>1665</v>
      </c>
    </row>
    <row r="1421" spans="7:7">
      <c r="G1421" s="162" t="s">
        <v>1666</v>
      </c>
    </row>
    <row r="1422" spans="7:7">
      <c r="G1422" s="162" t="s">
        <v>1667</v>
      </c>
    </row>
    <row r="1423" spans="7:7">
      <c r="G1423" s="162" t="s">
        <v>1668</v>
      </c>
    </row>
    <row r="1424" spans="7:7">
      <c r="G1424" s="162" t="s">
        <v>1669</v>
      </c>
    </row>
    <row r="1425" spans="7:7">
      <c r="G1425" s="162" t="s">
        <v>1670</v>
      </c>
    </row>
    <row r="1426" spans="7:7">
      <c r="G1426" s="162" t="s">
        <v>1671</v>
      </c>
    </row>
    <row r="1427" spans="7:7">
      <c r="G1427" s="162" t="s">
        <v>1672</v>
      </c>
    </row>
    <row r="1428" spans="7:7">
      <c r="G1428" s="162" t="s">
        <v>1673</v>
      </c>
    </row>
    <row r="1429" spans="7:7">
      <c r="G1429" s="162" t="s">
        <v>1674</v>
      </c>
    </row>
    <row r="1430" spans="7:7">
      <c r="G1430" s="162" t="s">
        <v>1675</v>
      </c>
    </row>
    <row r="1431" spans="7:7">
      <c r="G1431" s="162" t="s">
        <v>1676</v>
      </c>
    </row>
    <row r="1432" spans="7:7">
      <c r="G1432" s="162" t="s">
        <v>1677</v>
      </c>
    </row>
    <row r="1433" spans="7:7">
      <c r="G1433" s="162" t="s">
        <v>1678</v>
      </c>
    </row>
    <row r="1434" spans="7:7">
      <c r="G1434" s="162" t="s">
        <v>1679</v>
      </c>
    </row>
    <row r="1435" spans="7:7">
      <c r="G1435" s="162" t="s">
        <v>1680</v>
      </c>
    </row>
    <row r="1436" spans="7:7">
      <c r="G1436" s="162" t="s">
        <v>1681</v>
      </c>
    </row>
    <row r="1437" spans="7:7">
      <c r="G1437" s="162" t="s">
        <v>1682</v>
      </c>
    </row>
    <row r="1438" spans="7:7">
      <c r="G1438" s="162" t="s">
        <v>1683</v>
      </c>
    </row>
    <row r="1439" spans="7:7">
      <c r="G1439" s="162" t="s">
        <v>1684</v>
      </c>
    </row>
    <row r="1440" spans="7:7">
      <c r="G1440" s="162" t="s">
        <v>1685</v>
      </c>
    </row>
    <row r="1441" spans="7:7">
      <c r="G1441" s="162" t="s">
        <v>1686</v>
      </c>
    </row>
    <row r="1442" spans="7:7">
      <c r="G1442" s="162" t="s">
        <v>1687</v>
      </c>
    </row>
    <row r="1443" spans="7:7">
      <c r="G1443" s="162" t="s">
        <v>1688</v>
      </c>
    </row>
    <row r="1444" spans="7:7">
      <c r="G1444" s="162" t="s">
        <v>1689</v>
      </c>
    </row>
    <row r="1445" spans="7:7">
      <c r="G1445" s="162" t="s">
        <v>1690</v>
      </c>
    </row>
    <row r="1446" spans="7:7">
      <c r="G1446" s="162" t="s">
        <v>1691</v>
      </c>
    </row>
    <row r="1447" spans="7:7">
      <c r="G1447" s="162" t="s">
        <v>1692</v>
      </c>
    </row>
    <row r="1448" spans="7:7">
      <c r="G1448" s="162" t="s">
        <v>1693</v>
      </c>
    </row>
    <row r="1449" spans="7:7">
      <c r="G1449" s="162" t="s">
        <v>1694</v>
      </c>
    </row>
    <row r="1450" spans="7:7">
      <c r="G1450" s="162" t="s">
        <v>1695</v>
      </c>
    </row>
    <row r="1451" spans="7:7">
      <c r="G1451" s="162" t="s">
        <v>1696</v>
      </c>
    </row>
    <row r="1452" spans="7:7">
      <c r="G1452" s="162" t="s">
        <v>1697</v>
      </c>
    </row>
    <row r="1453" spans="7:7">
      <c r="G1453" s="162" t="s">
        <v>1698</v>
      </c>
    </row>
    <row r="1454" spans="7:7">
      <c r="G1454" s="162" t="s">
        <v>1699</v>
      </c>
    </row>
    <row r="1455" spans="7:7">
      <c r="G1455" s="162" t="s">
        <v>1700</v>
      </c>
    </row>
    <row r="1456" spans="7:7">
      <c r="G1456" s="162" t="s">
        <v>1701</v>
      </c>
    </row>
    <row r="1457" spans="7:7">
      <c r="G1457" s="162" t="s">
        <v>1702</v>
      </c>
    </row>
    <row r="1458" spans="7:7">
      <c r="G1458" s="162" t="s">
        <v>1703</v>
      </c>
    </row>
    <row r="1459" spans="7:7">
      <c r="G1459" s="162" t="s">
        <v>1704</v>
      </c>
    </row>
    <row r="1460" spans="7:7">
      <c r="G1460" s="162" t="s">
        <v>1705</v>
      </c>
    </row>
    <row r="1461" spans="7:7">
      <c r="G1461" s="162" t="s">
        <v>1706</v>
      </c>
    </row>
    <row r="1462" spans="7:7">
      <c r="G1462" s="162" t="s">
        <v>1707</v>
      </c>
    </row>
    <row r="1463" spans="7:7">
      <c r="G1463" s="162" t="s">
        <v>1708</v>
      </c>
    </row>
    <row r="1464" spans="7:7">
      <c r="G1464" s="162" t="s">
        <v>1709</v>
      </c>
    </row>
    <row r="1465" spans="7:7">
      <c r="G1465" s="162" t="s">
        <v>1710</v>
      </c>
    </row>
    <row r="1466" spans="7:7">
      <c r="G1466" s="162" t="s">
        <v>1711</v>
      </c>
    </row>
    <row r="1467" spans="7:7">
      <c r="G1467" s="162" t="s">
        <v>1712</v>
      </c>
    </row>
    <row r="1468" spans="7:7">
      <c r="G1468" s="162" t="s">
        <v>1713</v>
      </c>
    </row>
    <row r="1469" spans="7:7">
      <c r="G1469" s="162" t="s">
        <v>1714</v>
      </c>
    </row>
    <row r="1470" spans="7:7">
      <c r="G1470" s="162" t="s">
        <v>1715</v>
      </c>
    </row>
    <row r="1471" spans="7:7">
      <c r="G1471" s="162" t="s">
        <v>1716</v>
      </c>
    </row>
    <row r="1472" spans="7:7">
      <c r="G1472" s="162" t="s">
        <v>1717</v>
      </c>
    </row>
    <row r="1473" spans="7:7">
      <c r="G1473" s="162" t="s">
        <v>1718</v>
      </c>
    </row>
    <row r="1474" spans="7:7">
      <c r="G1474" s="162" t="s">
        <v>1719</v>
      </c>
    </row>
    <row r="1475" spans="7:7">
      <c r="G1475" s="162" t="s">
        <v>1720</v>
      </c>
    </row>
    <row r="1476" spans="7:7">
      <c r="G1476" s="162" t="s">
        <v>1721</v>
      </c>
    </row>
    <row r="1477" spans="7:7">
      <c r="G1477" s="162" t="s">
        <v>1722</v>
      </c>
    </row>
    <row r="1478" spans="7:7">
      <c r="G1478" s="162" t="s">
        <v>1723</v>
      </c>
    </row>
    <row r="1479" spans="7:7">
      <c r="G1479" s="162" t="s">
        <v>1724</v>
      </c>
    </row>
    <row r="1480" spans="7:7">
      <c r="G1480" s="162" t="s">
        <v>1725</v>
      </c>
    </row>
    <row r="1481" spans="7:7">
      <c r="G1481" s="162" t="s">
        <v>1726</v>
      </c>
    </row>
    <row r="1482" spans="7:7">
      <c r="G1482" s="162" t="s">
        <v>1727</v>
      </c>
    </row>
    <row r="1483" spans="7:7">
      <c r="G1483" s="162" t="s">
        <v>1728</v>
      </c>
    </row>
    <row r="1484" spans="7:7">
      <c r="G1484" s="162" t="s">
        <v>1729</v>
      </c>
    </row>
    <row r="1485" spans="7:7">
      <c r="G1485" s="162" t="s">
        <v>1730</v>
      </c>
    </row>
    <row r="1486" spans="7:7">
      <c r="G1486" s="162" t="s">
        <v>1731</v>
      </c>
    </row>
    <row r="1487" spans="7:7">
      <c r="G1487" s="162" t="s">
        <v>1732</v>
      </c>
    </row>
    <row r="1488" spans="7:7">
      <c r="G1488" s="162" t="s">
        <v>1733</v>
      </c>
    </row>
    <row r="1489" spans="7:7">
      <c r="G1489" s="162" t="s">
        <v>1734</v>
      </c>
    </row>
    <row r="1490" spans="7:7">
      <c r="G1490" s="162" t="s">
        <v>1735</v>
      </c>
    </row>
    <row r="1491" spans="7:7">
      <c r="G1491" s="162" t="s">
        <v>1736</v>
      </c>
    </row>
    <row r="1492" spans="7:7">
      <c r="G1492" s="162" t="s">
        <v>1737</v>
      </c>
    </row>
    <row r="1493" spans="7:7">
      <c r="G1493" s="162" t="s">
        <v>1738</v>
      </c>
    </row>
    <row r="1494" spans="7:7">
      <c r="G1494" s="162" t="s">
        <v>1739</v>
      </c>
    </row>
    <row r="1495" spans="7:7">
      <c r="G1495" s="162" t="s">
        <v>1740</v>
      </c>
    </row>
    <row r="1496" spans="7:7">
      <c r="G1496" s="162" t="s">
        <v>1741</v>
      </c>
    </row>
    <row r="1497" spans="7:7">
      <c r="G1497" s="162" t="s">
        <v>1742</v>
      </c>
    </row>
    <row r="1498" spans="7:7">
      <c r="G1498" s="162" t="s">
        <v>1743</v>
      </c>
    </row>
    <row r="1499" spans="7:7">
      <c r="G1499" s="162" t="s">
        <v>1744</v>
      </c>
    </row>
    <row r="1500" spans="7:7">
      <c r="G1500" s="162" t="s">
        <v>1745</v>
      </c>
    </row>
    <row r="1501" spans="7:7">
      <c r="G1501" s="162" t="s">
        <v>1746</v>
      </c>
    </row>
    <row r="1502" spans="7:7">
      <c r="G1502" s="162" t="s">
        <v>1747</v>
      </c>
    </row>
    <row r="1503" spans="7:7">
      <c r="G1503" s="162" t="s">
        <v>1748</v>
      </c>
    </row>
    <row r="1504" spans="7:7">
      <c r="G1504" s="162" t="s">
        <v>1749</v>
      </c>
    </row>
    <row r="1505" spans="7:7">
      <c r="G1505" s="162" t="s">
        <v>1750</v>
      </c>
    </row>
    <row r="1506" spans="7:7">
      <c r="G1506" s="162" t="s">
        <v>1751</v>
      </c>
    </row>
    <row r="1507" spans="7:7">
      <c r="G1507" s="162" t="s">
        <v>1752</v>
      </c>
    </row>
    <row r="1508" spans="7:7">
      <c r="G1508" s="162" t="s">
        <v>1753</v>
      </c>
    </row>
    <row r="1509" spans="7:7">
      <c r="G1509" s="162" t="s">
        <v>1754</v>
      </c>
    </row>
    <row r="1510" spans="7:7">
      <c r="G1510" s="162" t="s">
        <v>1755</v>
      </c>
    </row>
    <row r="1511" spans="7:7">
      <c r="G1511" s="162" t="s">
        <v>1756</v>
      </c>
    </row>
    <row r="1512" spans="7:7">
      <c r="G1512" s="162" t="s">
        <v>1757</v>
      </c>
    </row>
    <row r="1513" spans="7:7">
      <c r="G1513" s="162" t="s">
        <v>1758</v>
      </c>
    </row>
    <row r="1514" spans="7:7">
      <c r="G1514" s="162" t="s">
        <v>1759</v>
      </c>
    </row>
    <row r="1515" spans="7:7">
      <c r="G1515" s="162" t="s">
        <v>1760</v>
      </c>
    </row>
    <row r="1516" spans="7:7">
      <c r="G1516" s="162" t="s">
        <v>1761</v>
      </c>
    </row>
    <row r="1517" spans="7:7">
      <c r="G1517" s="162" t="s">
        <v>1762</v>
      </c>
    </row>
    <row r="1518" spans="7:7">
      <c r="G1518" s="162" t="s">
        <v>1763</v>
      </c>
    </row>
    <row r="1519" spans="7:7">
      <c r="G1519" s="162" t="s">
        <v>1764</v>
      </c>
    </row>
    <row r="1520" spans="7:7">
      <c r="G1520" s="162" t="s">
        <v>1765</v>
      </c>
    </row>
    <row r="1521" spans="7:7">
      <c r="G1521" s="162" t="s">
        <v>1766</v>
      </c>
    </row>
    <row r="1522" spans="7:7">
      <c r="G1522" s="162" t="s">
        <v>1767</v>
      </c>
    </row>
    <row r="1523" spans="7:7">
      <c r="G1523" s="162" t="s">
        <v>1768</v>
      </c>
    </row>
    <row r="1524" spans="7:7">
      <c r="G1524" s="162" t="s">
        <v>1769</v>
      </c>
    </row>
    <row r="1525" spans="7:7">
      <c r="G1525" s="162" t="s">
        <v>1770</v>
      </c>
    </row>
    <row r="1526" spans="7:7">
      <c r="G1526" s="162" t="s">
        <v>1771</v>
      </c>
    </row>
    <row r="1527" spans="7:7">
      <c r="G1527" s="162" t="s">
        <v>1772</v>
      </c>
    </row>
    <row r="1528" spans="7:7">
      <c r="G1528" s="162" t="s">
        <v>1773</v>
      </c>
    </row>
    <row r="1529" spans="7:7">
      <c r="G1529" s="162" t="s">
        <v>1774</v>
      </c>
    </row>
    <row r="1530" spans="7:7">
      <c r="G1530" s="162" t="s">
        <v>1775</v>
      </c>
    </row>
    <row r="1531" spans="7:7">
      <c r="G1531" s="162" t="s">
        <v>1776</v>
      </c>
    </row>
    <row r="1532" spans="7:7">
      <c r="G1532" s="162" t="s">
        <v>1777</v>
      </c>
    </row>
    <row r="1533" spans="7:7">
      <c r="G1533" s="162" t="s">
        <v>1778</v>
      </c>
    </row>
    <row r="1534" spans="7:7">
      <c r="G1534" s="162" t="s">
        <v>1779</v>
      </c>
    </row>
    <row r="1535" spans="7:7">
      <c r="G1535" s="162" t="s">
        <v>1780</v>
      </c>
    </row>
    <row r="1536" spans="7:7">
      <c r="G1536" s="162" t="s">
        <v>1781</v>
      </c>
    </row>
    <row r="1537" spans="7:7">
      <c r="G1537" s="162" t="s">
        <v>1782</v>
      </c>
    </row>
    <row r="1538" spans="7:7">
      <c r="G1538" s="162" t="s">
        <v>1783</v>
      </c>
    </row>
    <row r="1539" spans="7:7">
      <c r="G1539" s="162" t="s">
        <v>1784</v>
      </c>
    </row>
    <row r="1540" spans="7:7">
      <c r="G1540" s="162" t="s">
        <v>1785</v>
      </c>
    </row>
    <row r="1541" spans="7:7">
      <c r="G1541" s="162" t="s">
        <v>1786</v>
      </c>
    </row>
    <row r="1542" spans="7:7">
      <c r="G1542" s="162" t="s">
        <v>1787</v>
      </c>
    </row>
    <row r="1543" spans="7:7">
      <c r="G1543" s="162" t="s">
        <v>1788</v>
      </c>
    </row>
    <row r="1544" spans="7:7">
      <c r="G1544" s="162" t="s">
        <v>1789</v>
      </c>
    </row>
    <row r="1545" spans="7:7">
      <c r="G1545" s="162" t="s">
        <v>1790</v>
      </c>
    </row>
    <row r="1546" spans="7:7">
      <c r="G1546" s="162" t="s">
        <v>1791</v>
      </c>
    </row>
    <row r="1547" spans="7:7">
      <c r="G1547" s="162" t="s">
        <v>1792</v>
      </c>
    </row>
    <row r="1548" spans="7:7">
      <c r="G1548" s="162" t="s">
        <v>1793</v>
      </c>
    </row>
    <row r="1549" spans="7:7">
      <c r="G1549" s="162" t="s">
        <v>1794</v>
      </c>
    </row>
    <row r="1550" spans="7:7">
      <c r="G1550" s="162" t="s">
        <v>1795</v>
      </c>
    </row>
    <row r="1551" spans="7:7">
      <c r="G1551" s="162" t="s">
        <v>1796</v>
      </c>
    </row>
    <row r="1552" spans="7:7">
      <c r="G1552" s="162" t="s">
        <v>1797</v>
      </c>
    </row>
    <row r="1553" spans="7:7">
      <c r="G1553" s="162" t="s">
        <v>1798</v>
      </c>
    </row>
    <row r="1554" spans="7:7">
      <c r="G1554" s="162" t="s">
        <v>1799</v>
      </c>
    </row>
    <row r="1555" spans="7:7">
      <c r="G1555" s="162" t="s">
        <v>1800</v>
      </c>
    </row>
    <row r="1556" spans="7:7">
      <c r="G1556" s="162" t="s">
        <v>1801</v>
      </c>
    </row>
    <row r="1557" spans="7:7">
      <c r="G1557" s="162" t="s">
        <v>1802</v>
      </c>
    </row>
    <row r="1558" spans="7:7">
      <c r="G1558" s="162" t="s">
        <v>1803</v>
      </c>
    </row>
    <row r="1559" spans="7:7">
      <c r="G1559" s="162" t="s">
        <v>1804</v>
      </c>
    </row>
    <row r="1560" spans="7:7">
      <c r="G1560" s="162" t="s">
        <v>1805</v>
      </c>
    </row>
    <row r="1561" spans="7:7">
      <c r="G1561" s="162" t="s">
        <v>1806</v>
      </c>
    </row>
    <row r="1562" spans="7:7">
      <c r="G1562" s="162" t="s">
        <v>1807</v>
      </c>
    </row>
    <row r="1563" spans="7:7">
      <c r="G1563" s="162" t="s">
        <v>1808</v>
      </c>
    </row>
    <row r="1564" spans="7:7">
      <c r="G1564" s="162" t="s">
        <v>1809</v>
      </c>
    </row>
    <row r="1565" spans="7:7">
      <c r="G1565" s="162" t="s">
        <v>1810</v>
      </c>
    </row>
    <row r="1566" spans="7:7">
      <c r="G1566" s="162" t="s">
        <v>1811</v>
      </c>
    </row>
    <row r="1567" spans="7:7">
      <c r="G1567" s="162" t="s">
        <v>1812</v>
      </c>
    </row>
    <row r="1568" spans="7:7">
      <c r="G1568" s="162" t="s">
        <v>1813</v>
      </c>
    </row>
    <row r="1569" spans="7:7">
      <c r="G1569" s="162" t="s">
        <v>1814</v>
      </c>
    </row>
    <row r="1570" spans="7:7">
      <c r="G1570" s="162" t="s">
        <v>1815</v>
      </c>
    </row>
    <row r="1571" spans="7:7">
      <c r="G1571" s="162" t="s">
        <v>1816</v>
      </c>
    </row>
    <row r="1572" spans="7:7">
      <c r="G1572" s="162" t="s">
        <v>1817</v>
      </c>
    </row>
    <row r="1573" spans="7:7">
      <c r="G1573" s="162" t="s">
        <v>1818</v>
      </c>
    </row>
    <row r="1574" spans="7:7">
      <c r="G1574" s="162" t="s">
        <v>1819</v>
      </c>
    </row>
    <row r="1575" spans="7:7">
      <c r="G1575" s="162" t="s">
        <v>1820</v>
      </c>
    </row>
    <row r="1576" spans="7:7">
      <c r="G1576" s="162" t="s">
        <v>1821</v>
      </c>
    </row>
    <row r="1577" spans="7:7">
      <c r="G1577" s="162" t="s">
        <v>1822</v>
      </c>
    </row>
    <row r="1578" spans="7:7">
      <c r="G1578" s="162" t="s">
        <v>1823</v>
      </c>
    </row>
    <row r="1579" spans="7:7">
      <c r="G1579" s="162" t="s">
        <v>1824</v>
      </c>
    </row>
    <row r="1580" spans="7:7">
      <c r="G1580" s="162" t="s">
        <v>1825</v>
      </c>
    </row>
    <row r="1581" spans="7:7">
      <c r="G1581" s="162" t="s">
        <v>1826</v>
      </c>
    </row>
    <row r="1582" spans="7:7">
      <c r="G1582" s="162" t="s">
        <v>1827</v>
      </c>
    </row>
    <row r="1583" spans="7:7">
      <c r="G1583" s="162" t="s">
        <v>1828</v>
      </c>
    </row>
    <row r="1584" spans="7:7">
      <c r="G1584" s="162" t="s">
        <v>1829</v>
      </c>
    </row>
    <row r="1585" spans="7:7">
      <c r="G1585" s="162" t="s">
        <v>1830</v>
      </c>
    </row>
    <row r="1586" spans="7:7">
      <c r="G1586" s="162" t="s">
        <v>1831</v>
      </c>
    </row>
    <row r="1587" spans="7:7">
      <c r="G1587" s="162" t="s">
        <v>1832</v>
      </c>
    </row>
    <row r="1588" spans="7:7">
      <c r="G1588" s="162" t="s">
        <v>1833</v>
      </c>
    </row>
    <row r="1589" spans="7:7">
      <c r="G1589" s="162" t="s">
        <v>1834</v>
      </c>
    </row>
    <row r="1590" spans="7:7">
      <c r="G1590" s="162" t="s">
        <v>1835</v>
      </c>
    </row>
    <row r="1591" spans="7:7">
      <c r="G1591" s="162" t="s">
        <v>1836</v>
      </c>
    </row>
    <row r="1592" spans="7:7">
      <c r="G1592" s="162" t="s">
        <v>1837</v>
      </c>
    </row>
    <row r="1593" spans="7:7">
      <c r="G1593" s="162" t="s">
        <v>1838</v>
      </c>
    </row>
    <row r="1594" spans="7:7">
      <c r="G1594" s="162" t="s">
        <v>1839</v>
      </c>
    </row>
    <row r="1595" spans="7:7">
      <c r="G1595" s="162" t="s">
        <v>1840</v>
      </c>
    </row>
    <row r="1596" spans="7:7">
      <c r="G1596" s="162" t="s">
        <v>1841</v>
      </c>
    </row>
    <row r="1597" spans="7:7">
      <c r="G1597" s="162" t="s">
        <v>1842</v>
      </c>
    </row>
    <row r="1598" spans="7:7">
      <c r="G1598" s="162" t="s">
        <v>1843</v>
      </c>
    </row>
    <row r="1599" spans="7:7">
      <c r="G1599" s="162" t="s">
        <v>1844</v>
      </c>
    </row>
    <row r="1600" spans="7:7">
      <c r="G1600" s="162" t="s">
        <v>1845</v>
      </c>
    </row>
    <row r="1601" spans="7:7">
      <c r="G1601" s="162" t="s">
        <v>1846</v>
      </c>
    </row>
    <row r="1602" spans="7:7">
      <c r="G1602" s="162" t="s">
        <v>1847</v>
      </c>
    </row>
    <row r="1603" spans="7:7">
      <c r="G1603" s="162" t="s">
        <v>1848</v>
      </c>
    </row>
    <row r="1604" spans="7:7">
      <c r="G1604" s="162" t="s">
        <v>1849</v>
      </c>
    </row>
    <row r="1605" spans="7:7">
      <c r="G1605" s="162" t="s">
        <v>1850</v>
      </c>
    </row>
    <row r="1606" spans="7:7">
      <c r="G1606" s="162" t="s">
        <v>1851</v>
      </c>
    </row>
    <row r="1607" spans="7:7">
      <c r="G1607" s="162" t="s">
        <v>1852</v>
      </c>
    </row>
    <row r="1608" spans="7:7">
      <c r="G1608" s="162" t="s">
        <v>1853</v>
      </c>
    </row>
    <row r="1609" spans="7:7">
      <c r="G1609" s="162" t="s">
        <v>1854</v>
      </c>
    </row>
    <row r="1610" spans="7:7">
      <c r="G1610" s="162" t="s">
        <v>1855</v>
      </c>
    </row>
    <row r="1611" spans="7:7">
      <c r="G1611" s="162" t="s">
        <v>1856</v>
      </c>
    </row>
    <row r="1612" spans="7:7">
      <c r="G1612" s="162" t="s">
        <v>1857</v>
      </c>
    </row>
    <row r="1613" spans="7:7">
      <c r="G1613" s="162" t="s">
        <v>1858</v>
      </c>
    </row>
    <row r="1614" spans="7:7">
      <c r="G1614" s="162" t="s">
        <v>1859</v>
      </c>
    </row>
    <row r="1615" spans="7:7">
      <c r="G1615" s="162" t="s">
        <v>1860</v>
      </c>
    </row>
    <row r="1616" spans="7:7">
      <c r="G1616" s="162" t="s">
        <v>1861</v>
      </c>
    </row>
    <row r="1617" spans="7:7">
      <c r="G1617" s="162" t="s">
        <v>1862</v>
      </c>
    </row>
    <row r="1618" spans="7:7">
      <c r="G1618" s="162" t="s">
        <v>1863</v>
      </c>
    </row>
    <row r="1619" spans="7:7">
      <c r="G1619" s="162" t="s">
        <v>1864</v>
      </c>
    </row>
    <row r="1620" spans="7:7">
      <c r="G1620" s="162" t="s">
        <v>1865</v>
      </c>
    </row>
    <row r="1621" spans="7:7">
      <c r="G1621" s="162" t="s">
        <v>1866</v>
      </c>
    </row>
    <row r="1622" spans="7:7">
      <c r="G1622" s="162" t="s">
        <v>1867</v>
      </c>
    </row>
    <row r="1623" spans="7:7">
      <c r="G1623" s="162" t="s">
        <v>1868</v>
      </c>
    </row>
    <row r="1624" spans="7:7">
      <c r="G1624" s="162" t="s">
        <v>1869</v>
      </c>
    </row>
    <row r="1625" spans="7:7">
      <c r="G1625" s="162" t="s">
        <v>1870</v>
      </c>
    </row>
    <row r="1626" spans="7:7">
      <c r="G1626" s="162" t="s">
        <v>1871</v>
      </c>
    </row>
    <row r="1627" spans="7:7">
      <c r="G1627" s="162" t="s">
        <v>1872</v>
      </c>
    </row>
    <row r="1628" spans="7:7">
      <c r="G1628" s="162" t="s">
        <v>1873</v>
      </c>
    </row>
    <row r="1629" spans="7:7">
      <c r="G1629" s="162" t="s">
        <v>1874</v>
      </c>
    </row>
    <row r="1630" spans="7:7">
      <c r="G1630" s="162" t="s">
        <v>1875</v>
      </c>
    </row>
    <row r="1631" spans="7:7">
      <c r="G1631" s="162" t="s">
        <v>1876</v>
      </c>
    </row>
    <row r="1632" spans="7:7">
      <c r="G1632" s="162" t="s">
        <v>1877</v>
      </c>
    </row>
    <row r="1633" spans="7:7">
      <c r="G1633" s="162" t="s">
        <v>1878</v>
      </c>
    </row>
    <row r="1634" spans="7:7">
      <c r="G1634" s="162" t="s">
        <v>1879</v>
      </c>
    </row>
    <row r="1635" spans="7:7">
      <c r="G1635" s="162" t="s">
        <v>1880</v>
      </c>
    </row>
    <row r="1636" spans="7:7">
      <c r="G1636" s="162" t="s">
        <v>1881</v>
      </c>
    </row>
    <row r="1637" spans="7:7">
      <c r="G1637" s="162" t="s">
        <v>1882</v>
      </c>
    </row>
    <row r="1638" spans="7:7">
      <c r="G1638" s="162" t="s">
        <v>1883</v>
      </c>
    </row>
    <row r="1639" spans="7:7">
      <c r="G1639" s="162" t="s">
        <v>1884</v>
      </c>
    </row>
    <row r="1640" spans="7:7">
      <c r="G1640" s="162" t="s">
        <v>1885</v>
      </c>
    </row>
    <row r="1641" spans="7:7">
      <c r="G1641" s="162" t="s">
        <v>1886</v>
      </c>
    </row>
    <row r="1642" spans="7:7">
      <c r="G1642" s="162" t="s">
        <v>1887</v>
      </c>
    </row>
    <row r="1643" spans="7:7">
      <c r="G1643" s="162" t="s">
        <v>1888</v>
      </c>
    </row>
    <row r="1644" spans="7:7">
      <c r="G1644" s="162" t="s">
        <v>1889</v>
      </c>
    </row>
    <row r="1645" spans="7:7">
      <c r="G1645" s="162" t="s">
        <v>1890</v>
      </c>
    </row>
    <row r="1646" spans="7:7">
      <c r="G1646" s="162" t="s">
        <v>1891</v>
      </c>
    </row>
    <row r="1647" spans="7:7">
      <c r="G1647" s="162" t="s">
        <v>1892</v>
      </c>
    </row>
    <row r="1648" spans="7:7">
      <c r="G1648" s="162" t="s">
        <v>1893</v>
      </c>
    </row>
    <row r="1649" spans="7:7">
      <c r="G1649" s="162" t="s">
        <v>1894</v>
      </c>
    </row>
    <row r="1650" spans="7:7">
      <c r="G1650" s="162" t="s">
        <v>1895</v>
      </c>
    </row>
    <row r="1651" spans="7:7">
      <c r="G1651" s="162" t="s">
        <v>1896</v>
      </c>
    </row>
    <row r="1652" spans="7:7">
      <c r="G1652" s="162" t="s">
        <v>1897</v>
      </c>
    </row>
    <row r="1653" spans="7:7">
      <c r="G1653" s="162" t="s">
        <v>1898</v>
      </c>
    </row>
    <row r="1654" spans="7:7">
      <c r="G1654" s="162" t="s">
        <v>1899</v>
      </c>
    </row>
    <row r="1655" spans="7:7">
      <c r="G1655" s="162" t="s">
        <v>1900</v>
      </c>
    </row>
    <row r="1656" spans="7:7">
      <c r="G1656" s="162" t="s">
        <v>1901</v>
      </c>
    </row>
    <row r="1657" spans="7:7">
      <c r="G1657" s="162" t="s">
        <v>1902</v>
      </c>
    </row>
    <row r="1658" spans="7:7">
      <c r="G1658" s="162" t="s">
        <v>1903</v>
      </c>
    </row>
    <row r="1659" spans="7:7">
      <c r="G1659" s="162" t="s">
        <v>1904</v>
      </c>
    </row>
    <row r="1660" spans="7:7">
      <c r="G1660" s="162" t="s">
        <v>1905</v>
      </c>
    </row>
    <row r="1661" spans="7:7">
      <c r="G1661" s="162" t="s">
        <v>1906</v>
      </c>
    </row>
    <row r="1662" spans="7:7">
      <c r="G1662" s="162" t="s">
        <v>1907</v>
      </c>
    </row>
    <row r="1663" spans="7:7">
      <c r="G1663" s="162" t="s">
        <v>1908</v>
      </c>
    </row>
    <row r="1664" spans="7:7">
      <c r="G1664" s="162" t="s">
        <v>1909</v>
      </c>
    </row>
    <row r="1665" spans="7:7">
      <c r="G1665" s="162" t="s">
        <v>1910</v>
      </c>
    </row>
    <row r="1666" spans="7:7">
      <c r="G1666" s="162" t="s">
        <v>1911</v>
      </c>
    </row>
    <row r="1667" spans="7:7">
      <c r="G1667" s="162" t="s">
        <v>1912</v>
      </c>
    </row>
    <row r="1668" spans="7:7">
      <c r="G1668" s="162" t="s">
        <v>1913</v>
      </c>
    </row>
    <row r="1669" spans="7:7">
      <c r="G1669" s="162" t="s">
        <v>1914</v>
      </c>
    </row>
    <row r="1670" spans="7:7">
      <c r="G1670" s="162" t="s">
        <v>1915</v>
      </c>
    </row>
    <row r="1671" spans="7:7">
      <c r="G1671" s="162" t="s">
        <v>1916</v>
      </c>
    </row>
    <row r="1672" spans="7:7">
      <c r="G1672" s="162" t="s">
        <v>1917</v>
      </c>
    </row>
    <row r="1673" spans="7:7">
      <c r="G1673" s="162" t="s">
        <v>1918</v>
      </c>
    </row>
    <row r="1674" spans="7:7">
      <c r="G1674" s="162" t="s">
        <v>1919</v>
      </c>
    </row>
    <row r="1675" spans="7:7">
      <c r="G1675" s="162" t="s">
        <v>1920</v>
      </c>
    </row>
    <row r="1676" spans="7:7">
      <c r="G1676" s="162" t="s">
        <v>1921</v>
      </c>
    </row>
    <row r="1677" spans="7:7">
      <c r="G1677" s="162" t="s">
        <v>1922</v>
      </c>
    </row>
    <row r="1678" spans="7:7">
      <c r="G1678" s="162" t="s">
        <v>1923</v>
      </c>
    </row>
    <row r="1679" spans="7:7">
      <c r="G1679" s="162" t="s">
        <v>1924</v>
      </c>
    </row>
    <row r="1680" spans="7:7">
      <c r="G1680" s="162" t="s">
        <v>1925</v>
      </c>
    </row>
    <row r="1681" spans="7:7">
      <c r="G1681" s="162" t="s">
        <v>1926</v>
      </c>
    </row>
    <row r="1682" spans="7:7">
      <c r="G1682" s="162" t="s">
        <v>1927</v>
      </c>
    </row>
    <row r="1683" spans="7:7">
      <c r="G1683" s="162" t="s">
        <v>1928</v>
      </c>
    </row>
    <row r="1684" spans="7:7">
      <c r="G1684" s="162" t="s">
        <v>1929</v>
      </c>
    </row>
    <row r="1685" spans="7:7">
      <c r="G1685" s="162" t="s">
        <v>1930</v>
      </c>
    </row>
    <row r="1686" spans="7:7">
      <c r="G1686" s="162" t="s">
        <v>1931</v>
      </c>
    </row>
    <row r="1687" spans="7:7">
      <c r="G1687" s="162" t="s">
        <v>1932</v>
      </c>
    </row>
    <row r="1688" spans="7:7">
      <c r="G1688" s="162" t="s">
        <v>1933</v>
      </c>
    </row>
    <row r="1689" spans="7:7">
      <c r="G1689" s="162" t="s">
        <v>1934</v>
      </c>
    </row>
    <row r="1690" spans="7:7">
      <c r="G1690" s="162" t="s">
        <v>1935</v>
      </c>
    </row>
    <row r="1691" spans="7:7">
      <c r="G1691" s="162" t="s">
        <v>1936</v>
      </c>
    </row>
    <row r="1692" spans="7:7">
      <c r="G1692" s="162" t="s">
        <v>1937</v>
      </c>
    </row>
    <row r="1693" spans="7:7">
      <c r="G1693" s="162" t="s">
        <v>1938</v>
      </c>
    </row>
    <row r="1694" spans="7:7">
      <c r="G1694" s="162" t="s">
        <v>1939</v>
      </c>
    </row>
    <row r="1695" spans="7:7">
      <c r="G1695" s="162" t="s">
        <v>1940</v>
      </c>
    </row>
    <row r="1696" spans="7:7">
      <c r="G1696" s="162" t="s">
        <v>1941</v>
      </c>
    </row>
    <row r="1697" spans="7:7">
      <c r="G1697" s="162" t="s">
        <v>1942</v>
      </c>
    </row>
    <row r="1698" spans="7:7">
      <c r="G1698" s="162" t="s">
        <v>1943</v>
      </c>
    </row>
    <row r="1699" spans="7:7">
      <c r="G1699" s="162" t="s">
        <v>1944</v>
      </c>
    </row>
    <row r="1700" spans="7:7">
      <c r="G1700" s="162" t="s">
        <v>1945</v>
      </c>
    </row>
    <row r="1701" spans="7:7">
      <c r="G1701" s="162" t="s">
        <v>1946</v>
      </c>
    </row>
    <row r="1702" spans="7:7">
      <c r="G1702" s="162" t="s">
        <v>1947</v>
      </c>
    </row>
    <row r="1703" spans="7:7">
      <c r="G1703" s="162" t="s">
        <v>1948</v>
      </c>
    </row>
    <row r="1704" spans="7:7">
      <c r="G1704" s="162" t="s">
        <v>1949</v>
      </c>
    </row>
    <row r="1705" spans="7:7">
      <c r="G1705" s="162" t="s">
        <v>1950</v>
      </c>
    </row>
    <row r="1706" spans="7:7">
      <c r="G1706" s="162" t="s">
        <v>1951</v>
      </c>
    </row>
    <row r="1707" spans="7:7">
      <c r="G1707" s="162" t="s">
        <v>1952</v>
      </c>
    </row>
    <row r="1708" spans="7:7">
      <c r="G1708" s="162" t="s">
        <v>1953</v>
      </c>
    </row>
    <row r="1709" spans="7:7">
      <c r="G1709" s="162" t="s">
        <v>1954</v>
      </c>
    </row>
    <row r="1710" spans="7:7">
      <c r="G1710" s="162" t="s">
        <v>1955</v>
      </c>
    </row>
    <row r="1711" spans="7:7">
      <c r="G1711" s="162" t="s">
        <v>1956</v>
      </c>
    </row>
    <row r="1712" spans="7:7">
      <c r="G1712" s="162" t="s">
        <v>1957</v>
      </c>
    </row>
    <row r="1713" spans="7:7">
      <c r="G1713" s="162" t="s">
        <v>1958</v>
      </c>
    </row>
    <row r="1714" spans="7:7">
      <c r="G1714" s="162" t="s">
        <v>1959</v>
      </c>
    </row>
    <row r="1715" spans="7:7">
      <c r="G1715" s="162" t="s">
        <v>1960</v>
      </c>
    </row>
    <row r="1716" spans="7:7">
      <c r="G1716" s="162" t="s">
        <v>1961</v>
      </c>
    </row>
    <row r="1717" spans="7:7">
      <c r="G1717" s="162" t="s">
        <v>1962</v>
      </c>
    </row>
    <row r="1718" spans="7:7">
      <c r="G1718" s="162" t="s">
        <v>1963</v>
      </c>
    </row>
    <row r="1719" spans="7:7">
      <c r="G1719" s="162" t="s">
        <v>1964</v>
      </c>
    </row>
    <row r="1720" spans="7:7">
      <c r="G1720" s="162" t="s">
        <v>1965</v>
      </c>
    </row>
    <row r="1721" spans="7:7">
      <c r="G1721" s="162" t="s">
        <v>1966</v>
      </c>
    </row>
    <row r="1722" spans="7:7">
      <c r="G1722" s="162" t="s">
        <v>1967</v>
      </c>
    </row>
    <row r="1723" spans="7:7">
      <c r="G1723" s="162" t="s">
        <v>1968</v>
      </c>
    </row>
    <row r="1724" spans="7:7">
      <c r="G1724" s="162" t="s">
        <v>1969</v>
      </c>
    </row>
    <row r="1725" spans="7:7">
      <c r="G1725" s="162" t="s">
        <v>1970</v>
      </c>
    </row>
    <row r="1726" spans="7:7">
      <c r="G1726" s="162" t="s">
        <v>1971</v>
      </c>
    </row>
    <row r="1727" spans="7:7">
      <c r="G1727" s="162" t="s">
        <v>1972</v>
      </c>
    </row>
    <row r="1728" spans="7:7">
      <c r="G1728" s="162" t="s">
        <v>1973</v>
      </c>
    </row>
    <row r="1729" spans="7:7">
      <c r="G1729" s="162" t="s">
        <v>1974</v>
      </c>
    </row>
    <row r="1730" spans="7:7">
      <c r="G1730" s="162" t="s">
        <v>1975</v>
      </c>
    </row>
    <row r="1731" spans="7:7">
      <c r="G1731" s="162" t="s">
        <v>1976</v>
      </c>
    </row>
    <row r="1732" spans="7:7">
      <c r="G1732" s="162" t="s">
        <v>1977</v>
      </c>
    </row>
    <row r="1733" spans="7:7">
      <c r="G1733" s="162" t="s">
        <v>1978</v>
      </c>
    </row>
    <row r="1734" spans="7:7">
      <c r="G1734" s="162" t="s">
        <v>1979</v>
      </c>
    </row>
    <row r="1735" spans="7:7">
      <c r="G1735" s="162" t="s">
        <v>1980</v>
      </c>
    </row>
    <row r="1736" spans="7:7">
      <c r="G1736" s="162" t="s">
        <v>1981</v>
      </c>
    </row>
    <row r="1737" spans="7:7">
      <c r="G1737" s="162" t="s">
        <v>1982</v>
      </c>
    </row>
    <row r="1738" spans="7:7">
      <c r="G1738" s="162" t="s">
        <v>1983</v>
      </c>
    </row>
    <row r="1739" spans="7:7">
      <c r="G1739" s="162" t="s">
        <v>1984</v>
      </c>
    </row>
    <row r="1740" spans="7:7">
      <c r="G1740" s="162" t="s">
        <v>1985</v>
      </c>
    </row>
    <row r="1741" spans="7:7">
      <c r="G1741" s="162" t="s">
        <v>1986</v>
      </c>
    </row>
    <row r="1742" spans="7:7">
      <c r="G1742" s="162" t="s">
        <v>1987</v>
      </c>
    </row>
    <row r="1743" spans="7:7">
      <c r="G1743" s="162" t="s">
        <v>1988</v>
      </c>
    </row>
    <row r="1744" spans="7:7">
      <c r="G1744" s="162" t="s">
        <v>1989</v>
      </c>
    </row>
    <row r="1745" spans="7:7">
      <c r="G1745" s="162" t="s">
        <v>1990</v>
      </c>
    </row>
    <row r="1746" spans="7:7">
      <c r="G1746" s="162" t="s">
        <v>1991</v>
      </c>
    </row>
    <row r="1747" spans="7:7">
      <c r="G1747" s="162" t="s">
        <v>1992</v>
      </c>
    </row>
    <row r="1748" spans="7:7">
      <c r="G1748" s="162" t="s">
        <v>1993</v>
      </c>
    </row>
    <row r="1749" spans="7:7">
      <c r="G1749" s="162" t="s">
        <v>1994</v>
      </c>
    </row>
    <row r="1750" spans="7:7">
      <c r="G1750" s="162" t="s">
        <v>1995</v>
      </c>
    </row>
    <row r="1751" spans="7:7">
      <c r="G1751" s="162" t="s">
        <v>1996</v>
      </c>
    </row>
    <row r="1752" spans="7:7">
      <c r="G1752" s="162" t="s">
        <v>1997</v>
      </c>
    </row>
    <row r="1753" spans="7:7">
      <c r="G1753" s="162" t="s">
        <v>1998</v>
      </c>
    </row>
    <row r="1754" spans="7:7">
      <c r="G1754" s="162" t="s">
        <v>1999</v>
      </c>
    </row>
    <row r="1755" spans="7:7">
      <c r="G1755" s="162" t="s">
        <v>2000</v>
      </c>
    </row>
    <row r="1756" spans="7:7">
      <c r="G1756" s="162" t="s">
        <v>2001</v>
      </c>
    </row>
    <row r="1757" spans="7:7">
      <c r="G1757" s="162" t="s">
        <v>2002</v>
      </c>
    </row>
    <row r="1758" spans="7:7">
      <c r="G1758" s="162" t="s">
        <v>2003</v>
      </c>
    </row>
    <row r="1759" spans="7:7">
      <c r="G1759" s="162" t="s">
        <v>2004</v>
      </c>
    </row>
    <row r="1760" spans="7:7">
      <c r="G1760" s="162" t="s">
        <v>2005</v>
      </c>
    </row>
    <row r="1761" spans="7:7">
      <c r="G1761" s="162" t="s">
        <v>2006</v>
      </c>
    </row>
    <row r="1762" spans="7:7">
      <c r="G1762" s="162" t="s">
        <v>2007</v>
      </c>
    </row>
    <row r="1763" spans="7:7">
      <c r="G1763" s="162" t="s">
        <v>2008</v>
      </c>
    </row>
    <row r="1764" spans="7:7">
      <c r="G1764" s="162" t="s">
        <v>2009</v>
      </c>
    </row>
    <row r="1765" spans="7:7">
      <c r="G1765" s="162" t="s">
        <v>2010</v>
      </c>
    </row>
    <row r="1766" spans="7:7">
      <c r="G1766" s="162" t="s">
        <v>2011</v>
      </c>
    </row>
    <row r="1767" spans="7:7">
      <c r="G1767" s="162" t="s">
        <v>2012</v>
      </c>
    </row>
    <row r="1768" spans="7:7">
      <c r="G1768" s="162" t="s">
        <v>2013</v>
      </c>
    </row>
    <row r="1769" spans="7:7">
      <c r="G1769" s="162" t="s">
        <v>2014</v>
      </c>
    </row>
    <row r="1770" spans="7:7">
      <c r="G1770" s="162" t="s">
        <v>2015</v>
      </c>
    </row>
    <row r="1771" spans="7:7">
      <c r="G1771" s="162" t="s">
        <v>2016</v>
      </c>
    </row>
    <row r="1772" spans="7:7">
      <c r="G1772" s="162" t="s">
        <v>2017</v>
      </c>
    </row>
    <row r="1773" spans="7:7">
      <c r="G1773" s="162" t="s">
        <v>2018</v>
      </c>
    </row>
    <row r="1774" spans="7:7">
      <c r="G1774" s="162" t="s">
        <v>2019</v>
      </c>
    </row>
    <row r="1775" spans="7:7">
      <c r="G1775" s="162" t="s">
        <v>2020</v>
      </c>
    </row>
    <row r="1776" spans="7:7">
      <c r="G1776" s="162" t="s">
        <v>2021</v>
      </c>
    </row>
    <row r="1777" spans="7:7">
      <c r="G1777" s="162" t="s">
        <v>2022</v>
      </c>
    </row>
    <row r="1778" spans="7:7">
      <c r="G1778" s="162" t="s">
        <v>2023</v>
      </c>
    </row>
    <row r="1779" spans="7:7">
      <c r="G1779" s="162" t="s">
        <v>2024</v>
      </c>
    </row>
    <row r="1780" spans="7:7">
      <c r="G1780" s="162" t="s">
        <v>2025</v>
      </c>
    </row>
    <row r="1781" spans="7:7">
      <c r="G1781" s="162" t="s">
        <v>2026</v>
      </c>
    </row>
    <row r="1782" spans="7:7">
      <c r="G1782" s="162" t="s">
        <v>2027</v>
      </c>
    </row>
    <row r="1783" spans="7:7">
      <c r="G1783" s="162" t="s">
        <v>2028</v>
      </c>
    </row>
    <row r="1784" spans="7:7">
      <c r="G1784" s="162" t="s">
        <v>2029</v>
      </c>
    </row>
    <row r="1785" spans="7:7">
      <c r="G1785" s="162" t="s">
        <v>2030</v>
      </c>
    </row>
    <row r="1786" spans="7:7">
      <c r="G1786" s="162" t="s">
        <v>2031</v>
      </c>
    </row>
    <row r="1787" spans="7:7">
      <c r="G1787" s="162" t="s">
        <v>2032</v>
      </c>
    </row>
    <row r="1788" spans="7:7">
      <c r="G1788" s="162" t="s">
        <v>2033</v>
      </c>
    </row>
    <row r="1789" spans="7:7">
      <c r="G1789" s="162" t="s">
        <v>2034</v>
      </c>
    </row>
    <row r="1790" spans="7:7">
      <c r="G1790" s="162" t="s">
        <v>2035</v>
      </c>
    </row>
    <row r="1791" spans="7:7">
      <c r="G1791" s="162" t="s">
        <v>2036</v>
      </c>
    </row>
    <row r="1792" spans="7:7">
      <c r="G1792" s="162" t="s">
        <v>2037</v>
      </c>
    </row>
    <row r="1793" spans="7:7">
      <c r="G1793" s="162" t="s">
        <v>2038</v>
      </c>
    </row>
    <row r="1794" spans="7:7">
      <c r="G1794" s="162" t="s">
        <v>2039</v>
      </c>
    </row>
    <row r="1795" spans="7:7">
      <c r="G1795" s="162" t="s">
        <v>2040</v>
      </c>
    </row>
    <row r="1796" spans="7:7">
      <c r="G1796" s="162" t="s">
        <v>2041</v>
      </c>
    </row>
    <row r="1797" spans="7:7">
      <c r="G1797" s="162" t="s">
        <v>2042</v>
      </c>
    </row>
    <row r="1798" spans="7:7">
      <c r="G1798" s="162" t="s">
        <v>2043</v>
      </c>
    </row>
    <row r="1799" spans="7:7">
      <c r="G1799" s="162" t="s">
        <v>2044</v>
      </c>
    </row>
    <row r="1800" spans="7:7">
      <c r="G1800" s="162" t="s">
        <v>2045</v>
      </c>
    </row>
    <row r="1801" spans="7:7">
      <c r="G1801" s="162" t="s">
        <v>2046</v>
      </c>
    </row>
    <row r="1802" spans="7:7">
      <c r="G1802" s="162" t="s">
        <v>2047</v>
      </c>
    </row>
    <row r="1803" spans="7:7">
      <c r="G1803" s="162" t="s">
        <v>2048</v>
      </c>
    </row>
    <row r="1804" spans="7:7">
      <c r="G1804" s="162" t="s">
        <v>2049</v>
      </c>
    </row>
    <row r="1805" spans="7:7">
      <c r="G1805" s="162" t="s">
        <v>2050</v>
      </c>
    </row>
    <row r="1806" spans="7:7">
      <c r="G1806" s="162" t="s">
        <v>2051</v>
      </c>
    </row>
    <row r="1807" spans="7:7">
      <c r="G1807" s="162" t="s">
        <v>2052</v>
      </c>
    </row>
    <row r="1808" spans="7:7">
      <c r="G1808" s="162" t="s">
        <v>2053</v>
      </c>
    </row>
    <row r="1809" spans="7:7">
      <c r="G1809" s="162" t="s">
        <v>2054</v>
      </c>
    </row>
    <row r="1810" spans="7:7">
      <c r="G1810" s="162" t="s">
        <v>2055</v>
      </c>
    </row>
    <row r="1811" spans="7:7">
      <c r="G1811" s="162" t="s">
        <v>2056</v>
      </c>
    </row>
    <row r="1812" spans="7:7">
      <c r="G1812" s="162" t="s">
        <v>2057</v>
      </c>
    </row>
    <row r="1813" spans="7:7">
      <c r="G1813" s="162" t="s">
        <v>2058</v>
      </c>
    </row>
    <row r="1814" spans="7:7">
      <c r="G1814" s="162" t="s">
        <v>2059</v>
      </c>
    </row>
    <row r="1815" spans="7:7">
      <c r="G1815" s="162" t="s">
        <v>2060</v>
      </c>
    </row>
    <row r="1816" spans="7:7">
      <c r="G1816" s="162" t="s">
        <v>2061</v>
      </c>
    </row>
    <row r="1817" spans="7:7">
      <c r="G1817" s="162" t="s">
        <v>2062</v>
      </c>
    </row>
    <row r="1818" spans="7:7">
      <c r="G1818" s="162" t="s">
        <v>2063</v>
      </c>
    </row>
    <row r="1819" spans="7:7">
      <c r="G1819" s="162" t="s">
        <v>2064</v>
      </c>
    </row>
    <row r="1820" spans="7:7">
      <c r="G1820" s="162" t="s">
        <v>2065</v>
      </c>
    </row>
    <row r="1821" spans="7:7">
      <c r="G1821" s="162" t="s">
        <v>2066</v>
      </c>
    </row>
    <row r="1822" spans="7:7">
      <c r="G1822" s="162" t="s">
        <v>2067</v>
      </c>
    </row>
    <row r="1823" spans="7:7">
      <c r="G1823" s="162" t="s">
        <v>2068</v>
      </c>
    </row>
    <row r="1824" spans="7:7">
      <c r="G1824" s="162" t="s">
        <v>2069</v>
      </c>
    </row>
    <row r="1825" spans="7:7">
      <c r="G1825" s="162" t="s">
        <v>2070</v>
      </c>
    </row>
    <row r="1826" spans="7:7">
      <c r="G1826" s="162" t="s">
        <v>2071</v>
      </c>
    </row>
    <row r="1827" spans="7:7">
      <c r="G1827" s="162" t="s">
        <v>2072</v>
      </c>
    </row>
    <row r="1828" spans="7:7">
      <c r="G1828" s="162" t="s">
        <v>2073</v>
      </c>
    </row>
    <row r="1829" spans="7:7">
      <c r="G1829" s="162" t="s">
        <v>2074</v>
      </c>
    </row>
    <row r="1830" spans="7:7">
      <c r="G1830" s="162" t="s">
        <v>2075</v>
      </c>
    </row>
    <row r="1831" spans="7:7">
      <c r="G1831" s="162" t="s">
        <v>2076</v>
      </c>
    </row>
    <row r="1832" spans="7:7">
      <c r="G1832" s="162" t="s">
        <v>2077</v>
      </c>
    </row>
    <row r="1833" spans="7:7">
      <c r="G1833" s="162" t="s">
        <v>2078</v>
      </c>
    </row>
    <row r="1834" spans="7:7">
      <c r="G1834" s="162" t="s">
        <v>2079</v>
      </c>
    </row>
    <row r="1835" spans="7:7">
      <c r="G1835" s="162" t="s">
        <v>2080</v>
      </c>
    </row>
    <row r="1836" spans="7:7">
      <c r="G1836" s="162" t="s">
        <v>2081</v>
      </c>
    </row>
    <row r="1837" spans="7:7">
      <c r="G1837" s="162" t="s">
        <v>2082</v>
      </c>
    </row>
    <row r="1838" spans="7:7">
      <c r="G1838" s="162" t="s">
        <v>2083</v>
      </c>
    </row>
    <row r="1839" spans="7:7">
      <c r="G1839" s="162" t="s">
        <v>2084</v>
      </c>
    </row>
    <row r="1840" spans="7:7">
      <c r="G1840" s="162" t="s">
        <v>2085</v>
      </c>
    </row>
    <row r="1841" spans="7:7">
      <c r="G1841" s="162" t="s">
        <v>2086</v>
      </c>
    </row>
    <row r="1842" spans="7:7">
      <c r="G1842" s="162" t="s">
        <v>2087</v>
      </c>
    </row>
    <row r="1843" spans="7:7">
      <c r="G1843" s="162" t="s">
        <v>2088</v>
      </c>
    </row>
    <row r="1844" spans="7:7">
      <c r="G1844" s="162" t="s">
        <v>2089</v>
      </c>
    </row>
    <row r="1845" spans="7:7">
      <c r="G1845" s="162" t="s">
        <v>2090</v>
      </c>
    </row>
    <row r="1846" spans="7:7">
      <c r="G1846" s="162" t="s">
        <v>2091</v>
      </c>
    </row>
    <row r="1847" spans="7:7">
      <c r="G1847" s="162" t="s">
        <v>2092</v>
      </c>
    </row>
    <row r="1848" spans="7:7">
      <c r="G1848" s="162" t="s">
        <v>2093</v>
      </c>
    </row>
    <row r="1849" spans="7:7">
      <c r="G1849" s="162" t="s">
        <v>2094</v>
      </c>
    </row>
    <row r="1850" spans="7:7">
      <c r="G1850" s="162" t="s">
        <v>2095</v>
      </c>
    </row>
    <row r="1851" spans="7:7">
      <c r="G1851" s="162" t="s">
        <v>2096</v>
      </c>
    </row>
    <row r="1852" spans="7:7">
      <c r="G1852" s="162" t="s">
        <v>2097</v>
      </c>
    </row>
    <row r="1853" spans="7:7">
      <c r="G1853" s="162" t="s">
        <v>2098</v>
      </c>
    </row>
    <row r="1854" spans="7:7">
      <c r="G1854" s="162" t="s">
        <v>2099</v>
      </c>
    </row>
    <row r="1855" spans="7:7">
      <c r="G1855" s="162" t="s">
        <v>2100</v>
      </c>
    </row>
    <row r="1856" spans="7:7">
      <c r="G1856" s="162" t="s">
        <v>2101</v>
      </c>
    </row>
    <row r="1857" spans="7:7">
      <c r="G1857" s="162" t="s">
        <v>2102</v>
      </c>
    </row>
    <row r="1858" spans="7:7">
      <c r="G1858" s="162" t="s">
        <v>2103</v>
      </c>
    </row>
    <row r="1859" spans="7:7">
      <c r="G1859" s="162" t="s">
        <v>2104</v>
      </c>
    </row>
    <row r="1860" spans="7:7">
      <c r="G1860" s="162" t="s">
        <v>2105</v>
      </c>
    </row>
    <row r="1861" spans="7:7">
      <c r="G1861" s="162" t="s">
        <v>2106</v>
      </c>
    </row>
    <row r="1862" spans="7:7">
      <c r="G1862" s="162" t="s">
        <v>2107</v>
      </c>
    </row>
    <row r="1863" spans="7:7">
      <c r="G1863" s="162" t="s">
        <v>2108</v>
      </c>
    </row>
    <row r="1864" spans="7:7">
      <c r="G1864" s="162" t="s">
        <v>2109</v>
      </c>
    </row>
    <row r="1865" spans="7:7">
      <c r="G1865" s="162" t="s">
        <v>2110</v>
      </c>
    </row>
    <row r="1866" spans="7:7">
      <c r="G1866" s="162" t="s">
        <v>2111</v>
      </c>
    </row>
    <row r="1867" spans="7:7">
      <c r="G1867" s="162" t="s">
        <v>2112</v>
      </c>
    </row>
    <row r="1868" spans="7:7">
      <c r="G1868" s="162" t="s">
        <v>2113</v>
      </c>
    </row>
    <row r="1869" spans="7:7">
      <c r="G1869" s="162" t="s">
        <v>2114</v>
      </c>
    </row>
    <row r="1870" spans="7:7">
      <c r="G1870" s="162" t="s">
        <v>2115</v>
      </c>
    </row>
    <row r="1871" spans="7:7">
      <c r="G1871" s="162" t="s">
        <v>2116</v>
      </c>
    </row>
    <row r="1872" spans="7:7">
      <c r="G1872" s="162" t="s">
        <v>2117</v>
      </c>
    </row>
    <row r="1873" spans="7:7">
      <c r="G1873" s="162" t="s">
        <v>2118</v>
      </c>
    </row>
    <row r="1874" spans="7:7">
      <c r="G1874" s="162" t="s">
        <v>2119</v>
      </c>
    </row>
    <row r="1875" spans="7:7">
      <c r="G1875" s="162" t="s">
        <v>2120</v>
      </c>
    </row>
    <row r="1876" spans="7:7">
      <c r="G1876" s="162" t="s">
        <v>2121</v>
      </c>
    </row>
    <row r="1877" spans="7:7">
      <c r="G1877" s="162" t="s">
        <v>2122</v>
      </c>
    </row>
    <row r="1878" spans="7:7">
      <c r="G1878" s="162" t="s">
        <v>2123</v>
      </c>
    </row>
    <row r="1879" spans="7:7">
      <c r="G1879" s="162" t="s">
        <v>2124</v>
      </c>
    </row>
    <row r="1880" spans="7:7">
      <c r="G1880" s="162" t="s">
        <v>2125</v>
      </c>
    </row>
    <row r="1881" spans="7:7">
      <c r="G1881" s="162" t="s">
        <v>2126</v>
      </c>
    </row>
    <row r="1882" spans="7:7">
      <c r="G1882" s="162" t="s">
        <v>2127</v>
      </c>
    </row>
    <row r="1883" spans="7:7">
      <c r="G1883" s="162" t="s">
        <v>2128</v>
      </c>
    </row>
    <row r="1884" spans="7:7">
      <c r="G1884" s="162" t="s">
        <v>2129</v>
      </c>
    </row>
    <row r="1885" spans="7:7">
      <c r="G1885" s="162" t="s">
        <v>2130</v>
      </c>
    </row>
    <row r="1886" spans="7:7">
      <c r="G1886" s="162" t="s">
        <v>2131</v>
      </c>
    </row>
    <row r="1887" spans="7:7">
      <c r="G1887" s="162" t="s">
        <v>2132</v>
      </c>
    </row>
    <row r="1888" spans="7:7">
      <c r="G1888" s="162" t="s">
        <v>2133</v>
      </c>
    </row>
    <row r="1889" spans="7:7">
      <c r="G1889" s="162" t="s">
        <v>2134</v>
      </c>
    </row>
    <row r="1890" spans="7:7">
      <c r="G1890" s="162" t="s">
        <v>2135</v>
      </c>
    </row>
    <row r="1891" spans="7:7">
      <c r="G1891" s="162" t="s">
        <v>2136</v>
      </c>
    </row>
    <row r="1892" spans="7:7">
      <c r="G1892" s="162" t="s">
        <v>2137</v>
      </c>
    </row>
    <row r="1893" spans="7:7">
      <c r="G1893" s="162" t="s">
        <v>2138</v>
      </c>
    </row>
    <row r="1894" spans="7:7">
      <c r="G1894" s="162" t="s">
        <v>2139</v>
      </c>
    </row>
    <row r="1895" spans="7:7">
      <c r="G1895" s="162" t="s">
        <v>2140</v>
      </c>
    </row>
    <row r="1896" spans="7:7">
      <c r="G1896" s="162" t="s">
        <v>2141</v>
      </c>
    </row>
    <row r="1897" spans="7:7">
      <c r="G1897" s="162" t="s">
        <v>2142</v>
      </c>
    </row>
    <row r="1898" spans="7:7">
      <c r="G1898" s="162" t="s">
        <v>2143</v>
      </c>
    </row>
    <row r="1899" spans="7:7">
      <c r="G1899" s="162" t="s">
        <v>2144</v>
      </c>
    </row>
    <row r="1900" spans="7:7">
      <c r="G1900" s="162" t="s">
        <v>2145</v>
      </c>
    </row>
    <row r="1901" spans="7:7">
      <c r="G1901" s="162" t="s">
        <v>2146</v>
      </c>
    </row>
    <row r="1902" spans="7:7">
      <c r="G1902" s="162" t="s">
        <v>2147</v>
      </c>
    </row>
    <row r="1903" spans="7:7">
      <c r="G1903" s="162" t="s">
        <v>2148</v>
      </c>
    </row>
    <row r="1904" spans="7:7">
      <c r="G1904" s="162" t="s">
        <v>2149</v>
      </c>
    </row>
    <row r="1905" spans="7:7">
      <c r="G1905" s="162" t="s">
        <v>2150</v>
      </c>
    </row>
    <row r="1906" spans="7:7">
      <c r="G1906" s="162" t="s">
        <v>2151</v>
      </c>
    </row>
    <row r="1907" spans="7:7">
      <c r="G1907" s="162" t="s">
        <v>2152</v>
      </c>
    </row>
    <row r="1908" spans="7:7">
      <c r="G1908" s="162" t="s">
        <v>2153</v>
      </c>
    </row>
    <row r="1909" spans="7:7">
      <c r="G1909" s="162" t="s">
        <v>2154</v>
      </c>
    </row>
    <row r="1910" spans="7:7">
      <c r="G1910" s="162" t="s">
        <v>2155</v>
      </c>
    </row>
    <row r="1911" spans="7:7">
      <c r="G1911" s="162" t="s">
        <v>2156</v>
      </c>
    </row>
    <row r="1912" spans="7:7">
      <c r="G1912" s="162" t="s">
        <v>2157</v>
      </c>
    </row>
    <row r="1913" spans="7:7">
      <c r="G1913" s="162" t="s">
        <v>2158</v>
      </c>
    </row>
    <row r="1914" spans="7:7">
      <c r="G1914" s="162" t="s">
        <v>2159</v>
      </c>
    </row>
    <row r="1915" spans="7:7">
      <c r="G1915" s="162" t="s">
        <v>2160</v>
      </c>
    </row>
    <row r="1916" spans="7:7">
      <c r="G1916" s="162" t="s">
        <v>2161</v>
      </c>
    </row>
    <row r="1917" spans="7:7">
      <c r="G1917" s="162" t="s">
        <v>2162</v>
      </c>
    </row>
    <row r="1918" spans="7:7">
      <c r="G1918" s="162" t="s">
        <v>2163</v>
      </c>
    </row>
    <row r="1919" spans="7:7">
      <c r="G1919" s="162" t="s">
        <v>2164</v>
      </c>
    </row>
    <row r="1920" spans="7:7">
      <c r="G1920" s="162" t="s">
        <v>2165</v>
      </c>
    </row>
    <row r="1921" spans="7:7">
      <c r="G1921" s="162" t="s">
        <v>2166</v>
      </c>
    </row>
    <row r="1922" spans="7:7">
      <c r="G1922" s="162" t="s">
        <v>2167</v>
      </c>
    </row>
    <row r="1923" spans="7:7">
      <c r="G1923" s="162" t="s">
        <v>2168</v>
      </c>
    </row>
    <row r="1924" spans="7:7">
      <c r="G1924" s="162" t="s">
        <v>2169</v>
      </c>
    </row>
    <row r="1925" spans="7:7">
      <c r="G1925" s="162" t="s">
        <v>2170</v>
      </c>
    </row>
    <row r="1926" spans="7:7">
      <c r="G1926" s="162" t="s">
        <v>2171</v>
      </c>
    </row>
    <row r="1927" spans="7:7">
      <c r="G1927" s="162" t="s">
        <v>2172</v>
      </c>
    </row>
    <row r="1928" spans="7:7">
      <c r="G1928" s="162" t="s">
        <v>2173</v>
      </c>
    </row>
    <row r="1929" spans="7:7">
      <c r="G1929" s="162" t="s">
        <v>2174</v>
      </c>
    </row>
    <row r="1930" spans="7:7">
      <c r="G1930" s="162" t="s">
        <v>2175</v>
      </c>
    </row>
    <row r="1931" spans="7:7">
      <c r="G1931" s="162" t="s">
        <v>2176</v>
      </c>
    </row>
    <row r="1932" spans="7:7">
      <c r="G1932" s="162" t="s">
        <v>2177</v>
      </c>
    </row>
    <row r="1933" spans="7:7">
      <c r="G1933" s="162" t="s">
        <v>2178</v>
      </c>
    </row>
    <row r="1934" spans="7:7">
      <c r="G1934" s="162" t="s">
        <v>2179</v>
      </c>
    </row>
    <row r="1935" spans="7:7">
      <c r="G1935" s="162" t="s">
        <v>2180</v>
      </c>
    </row>
    <row r="1936" spans="7:7">
      <c r="G1936" s="162" t="s">
        <v>2181</v>
      </c>
    </row>
    <row r="1937" spans="7:7">
      <c r="G1937" s="162" t="s">
        <v>2182</v>
      </c>
    </row>
    <row r="1938" spans="7:7">
      <c r="G1938" s="162" t="s">
        <v>2183</v>
      </c>
    </row>
    <row r="1939" spans="7:7">
      <c r="G1939" s="162" t="s">
        <v>2184</v>
      </c>
    </row>
    <row r="1940" spans="7:7">
      <c r="G1940" s="162" t="s">
        <v>2185</v>
      </c>
    </row>
    <row r="1941" spans="7:7">
      <c r="G1941" s="162" t="s">
        <v>2186</v>
      </c>
    </row>
    <row r="1942" spans="7:7">
      <c r="G1942" s="162" t="s">
        <v>2187</v>
      </c>
    </row>
    <row r="1943" spans="7:7">
      <c r="G1943" s="162" t="s">
        <v>2188</v>
      </c>
    </row>
    <row r="1944" spans="7:7">
      <c r="G1944" s="162" t="s">
        <v>2189</v>
      </c>
    </row>
    <row r="1945" spans="7:7">
      <c r="G1945" s="162" t="s">
        <v>2190</v>
      </c>
    </row>
    <row r="1946" spans="7:7">
      <c r="G1946" s="162" t="s">
        <v>2191</v>
      </c>
    </row>
    <row r="1947" spans="7:7">
      <c r="G1947" s="162" t="s">
        <v>2192</v>
      </c>
    </row>
    <row r="1948" spans="7:7">
      <c r="G1948" s="162" t="s">
        <v>2193</v>
      </c>
    </row>
    <row r="1949" spans="7:7">
      <c r="G1949" s="162" t="s">
        <v>2194</v>
      </c>
    </row>
    <row r="1950" spans="7:7">
      <c r="G1950" s="162" t="s">
        <v>2195</v>
      </c>
    </row>
    <row r="1951" spans="7:7">
      <c r="G1951" s="162" t="s">
        <v>2196</v>
      </c>
    </row>
    <row r="1952" spans="7:7">
      <c r="G1952" s="162" t="s">
        <v>2197</v>
      </c>
    </row>
    <row r="1953" spans="7:7">
      <c r="G1953" s="162" t="s">
        <v>2198</v>
      </c>
    </row>
    <row r="1954" spans="7:7">
      <c r="G1954" s="162" t="s">
        <v>2199</v>
      </c>
    </row>
    <row r="1955" spans="7:7">
      <c r="G1955" s="162" t="s">
        <v>2200</v>
      </c>
    </row>
    <row r="1956" spans="7:7">
      <c r="G1956" s="162" t="s">
        <v>2201</v>
      </c>
    </row>
    <row r="1957" spans="7:7">
      <c r="G1957" s="162" t="s">
        <v>2202</v>
      </c>
    </row>
    <row r="1958" spans="7:7">
      <c r="G1958" s="162" t="s">
        <v>2203</v>
      </c>
    </row>
    <row r="1959" spans="7:7">
      <c r="G1959" s="162" t="s">
        <v>2204</v>
      </c>
    </row>
    <row r="1960" spans="7:7">
      <c r="G1960" s="162" t="s">
        <v>2205</v>
      </c>
    </row>
    <row r="1961" spans="7:7">
      <c r="G1961" s="162" t="s">
        <v>2206</v>
      </c>
    </row>
    <row r="1962" spans="7:7">
      <c r="G1962" s="162" t="s">
        <v>2207</v>
      </c>
    </row>
    <row r="1963" spans="7:7">
      <c r="G1963" s="162" t="s">
        <v>2208</v>
      </c>
    </row>
    <row r="1964" spans="7:7">
      <c r="G1964" s="162" t="s">
        <v>2209</v>
      </c>
    </row>
    <row r="1965" spans="7:7">
      <c r="G1965" s="162" t="s">
        <v>2210</v>
      </c>
    </row>
    <row r="1966" spans="7:7">
      <c r="G1966" s="162" t="s">
        <v>2211</v>
      </c>
    </row>
    <row r="1967" spans="7:7">
      <c r="G1967" s="162" t="s">
        <v>2212</v>
      </c>
    </row>
    <row r="1968" spans="7:7">
      <c r="G1968" s="162" t="s">
        <v>2213</v>
      </c>
    </row>
    <row r="1969" spans="7:7">
      <c r="G1969" s="162" t="s">
        <v>2214</v>
      </c>
    </row>
    <row r="1970" spans="7:7">
      <c r="G1970" s="162" t="s">
        <v>2215</v>
      </c>
    </row>
    <row r="1971" spans="7:7">
      <c r="G1971" s="162" t="s">
        <v>2216</v>
      </c>
    </row>
    <row r="1972" spans="7:7">
      <c r="G1972" s="162" t="s">
        <v>2217</v>
      </c>
    </row>
    <row r="1973" spans="7:7">
      <c r="G1973" s="162" t="s">
        <v>2218</v>
      </c>
    </row>
    <row r="1974" spans="7:7">
      <c r="G1974" s="162" t="s">
        <v>2219</v>
      </c>
    </row>
    <row r="1975" spans="7:7">
      <c r="G1975" s="162" t="s">
        <v>2220</v>
      </c>
    </row>
    <row r="1976" spans="7:7">
      <c r="G1976" s="162" t="s">
        <v>2221</v>
      </c>
    </row>
    <row r="1977" spans="7:7">
      <c r="G1977" s="162" t="s">
        <v>2222</v>
      </c>
    </row>
    <row r="1978" spans="7:7">
      <c r="G1978" s="162" t="s">
        <v>2223</v>
      </c>
    </row>
    <row r="1979" spans="7:7">
      <c r="G1979" s="162" t="s">
        <v>2224</v>
      </c>
    </row>
    <row r="1980" spans="7:7">
      <c r="G1980" s="162" t="s">
        <v>2225</v>
      </c>
    </row>
    <row r="1981" spans="7:7">
      <c r="G1981" s="162" t="s">
        <v>2226</v>
      </c>
    </row>
    <row r="1982" spans="7:7">
      <c r="G1982" s="162" t="s">
        <v>2227</v>
      </c>
    </row>
    <row r="1983" spans="7:7">
      <c r="G1983" s="162" t="s">
        <v>2228</v>
      </c>
    </row>
    <row r="1984" spans="7:7">
      <c r="G1984" s="162" t="s">
        <v>2229</v>
      </c>
    </row>
    <row r="1985" spans="7:7">
      <c r="G1985" s="162" t="s">
        <v>2230</v>
      </c>
    </row>
    <row r="1986" spans="7:7">
      <c r="G1986" s="162" t="s">
        <v>2231</v>
      </c>
    </row>
    <row r="1987" spans="7:7">
      <c r="G1987" s="162" t="s">
        <v>2232</v>
      </c>
    </row>
    <row r="1988" spans="7:7">
      <c r="G1988" s="162" t="s">
        <v>2233</v>
      </c>
    </row>
    <row r="1989" spans="7:7">
      <c r="G1989" s="162" t="s">
        <v>2234</v>
      </c>
    </row>
    <row r="1990" spans="7:7">
      <c r="G1990" s="162" t="s">
        <v>2235</v>
      </c>
    </row>
    <row r="1991" spans="7:7">
      <c r="G1991" s="162" t="s">
        <v>2236</v>
      </c>
    </row>
    <row r="1992" spans="7:7">
      <c r="G1992" s="162" t="s">
        <v>2237</v>
      </c>
    </row>
    <row r="1993" spans="7:7">
      <c r="G1993" s="162" t="s">
        <v>2238</v>
      </c>
    </row>
    <row r="1994" spans="7:7">
      <c r="G1994" s="162" t="s">
        <v>2239</v>
      </c>
    </row>
    <row r="1995" spans="7:7">
      <c r="G1995" s="162" t="s">
        <v>2240</v>
      </c>
    </row>
    <row r="1996" spans="7:7">
      <c r="G1996" s="162" t="s">
        <v>2241</v>
      </c>
    </row>
    <row r="1997" spans="7:7">
      <c r="G1997" s="162" t="s">
        <v>2242</v>
      </c>
    </row>
    <row r="1998" spans="7:7">
      <c r="G1998" s="162" t="s">
        <v>2243</v>
      </c>
    </row>
    <row r="1999" spans="7:7">
      <c r="G1999" s="162" t="s">
        <v>2244</v>
      </c>
    </row>
    <row r="2000" spans="7:7">
      <c r="G2000" s="162" t="s">
        <v>2245</v>
      </c>
    </row>
    <row r="2001" spans="7:7">
      <c r="G2001" s="162" t="s">
        <v>2246</v>
      </c>
    </row>
    <row r="2002" spans="7:7">
      <c r="G2002" s="162" t="s">
        <v>2247</v>
      </c>
    </row>
    <row r="2003" spans="7:7">
      <c r="G2003" s="162" t="s">
        <v>2248</v>
      </c>
    </row>
    <row r="2004" spans="7:7">
      <c r="G2004" s="162" t="s">
        <v>2249</v>
      </c>
    </row>
    <row r="2005" spans="7:7">
      <c r="G2005" s="162" t="s">
        <v>2250</v>
      </c>
    </row>
    <row r="2006" spans="7:7">
      <c r="G2006" s="162" t="s">
        <v>2251</v>
      </c>
    </row>
    <row r="2007" spans="7:7">
      <c r="G2007" s="162" t="s">
        <v>2252</v>
      </c>
    </row>
    <row r="2008" spans="7:7">
      <c r="G2008" s="162" t="s">
        <v>2253</v>
      </c>
    </row>
    <row r="2009" spans="7:7">
      <c r="G2009" s="162" t="s">
        <v>2254</v>
      </c>
    </row>
    <row r="2010" spans="7:7">
      <c r="G2010" s="162" t="s">
        <v>2255</v>
      </c>
    </row>
    <row r="2011" spans="7:7">
      <c r="G2011" s="162" t="s">
        <v>2256</v>
      </c>
    </row>
    <row r="2012" spans="7:7">
      <c r="G2012" s="162" t="s">
        <v>2257</v>
      </c>
    </row>
    <row r="2013" spans="7:7">
      <c r="G2013" s="162" t="s">
        <v>2258</v>
      </c>
    </row>
    <row r="2014" spans="7:7">
      <c r="G2014" s="162" t="s">
        <v>2259</v>
      </c>
    </row>
    <row r="2015" spans="7:7">
      <c r="G2015" s="162" t="s">
        <v>2260</v>
      </c>
    </row>
    <row r="2016" spans="7:7">
      <c r="G2016" s="162" t="s">
        <v>2261</v>
      </c>
    </row>
    <row r="2017" spans="7:7">
      <c r="G2017" s="162" t="s">
        <v>2262</v>
      </c>
    </row>
    <row r="2018" spans="7:7">
      <c r="G2018" s="162" t="s">
        <v>2263</v>
      </c>
    </row>
    <row r="2019" spans="7:7">
      <c r="G2019" s="162" t="s">
        <v>2264</v>
      </c>
    </row>
    <row r="2020" spans="7:7">
      <c r="G2020" s="162" t="s">
        <v>2265</v>
      </c>
    </row>
    <row r="2021" spans="7:7">
      <c r="G2021" s="162" t="s">
        <v>2266</v>
      </c>
    </row>
    <row r="2022" spans="7:7">
      <c r="G2022" s="162" t="s">
        <v>2267</v>
      </c>
    </row>
    <row r="2023" spans="7:7">
      <c r="G2023" s="162" t="s">
        <v>2268</v>
      </c>
    </row>
    <row r="2024" spans="7:7">
      <c r="G2024" s="162" t="s">
        <v>2269</v>
      </c>
    </row>
    <row r="2025" spans="7:7">
      <c r="G2025" s="162" t="s">
        <v>2270</v>
      </c>
    </row>
    <row r="2026" spans="7:7">
      <c r="G2026" s="162" t="s">
        <v>2271</v>
      </c>
    </row>
    <row r="2027" spans="7:7">
      <c r="G2027" s="162" t="s">
        <v>2272</v>
      </c>
    </row>
    <row r="2028" spans="7:7">
      <c r="G2028" s="162" t="s">
        <v>2273</v>
      </c>
    </row>
    <row r="2029" spans="7:7">
      <c r="G2029" s="162" t="s">
        <v>2274</v>
      </c>
    </row>
    <row r="2030" spans="7:7">
      <c r="G2030" s="162" t="s">
        <v>2275</v>
      </c>
    </row>
    <row r="2031" spans="7:7">
      <c r="G2031" s="162" t="s">
        <v>2276</v>
      </c>
    </row>
    <row r="2032" spans="7:7">
      <c r="G2032" s="162" t="s">
        <v>2277</v>
      </c>
    </row>
    <row r="2033" spans="7:7">
      <c r="G2033" s="162" t="s">
        <v>2278</v>
      </c>
    </row>
    <row r="2034" spans="7:7">
      <c r="G2034" s="162" t="s">
        <v>2279</v>
      </c>
    </row>
    <row r="2035" spans="7:7">
      <c r="G2035" s="162" t="s">
        <v>2280</v>
      </c>
    </row>
    <row r="2036" spans="7:7">
      <c r="G2036" s="162" t="s">
        <v>2281</v>
      </c>
    </row>
    <row r="2037" spans="7:7">
      <c r="G2037" s="162" t="s">
        <v>2282</v>
      </c>
    </row>
    <row r="2038" spans="7:7">
      <c r="G2038" s="162" t="s">
        <v>2283</v>
      </c>
    </row>
    <row r="2039" spans="7:7">
      <c r="G2039" s="162" t="s">
        <v>2284</v>
      </c>
    </row>
    <row r="2040" spans="7:7">
      <c r="G2040" s="162" t="s">
        <v>2285</v>
      </c>
    </row>
    <row r="2041" spans="7:7">
      <c r="G2041" s="162" t="s">
        <v>2286</v>
      </c>
    </row>
    <row r="2042" spans="7:7">
      <c r="G2042" s="162" t="s">
        <v>2287</v>
      </c>
    </row>
    <row r="2043" spans="7:7">
      <c r="G2043" s="162" t="s">
        <v>2288</v>
      </c>
    </row>
    <row r="2044" spans="7:7">
      <c r="G2044" s="162" t="s">
        <v>2289</v>
      </c>
    </row>
    <row r="2045" spans="7:7">
      <c r="G2045" s="162" t="s">
        <v>2290</v>
      </c>
    </row>
    <row r="2046" spans="7:7">
      <c r="G2046" s="162" t="s">
        <v>2291</v>
      </c>
    </row>
    <row r="2047" spans="7:7">
      <c r="G2047" s="162" t="s">
        <v>2292</v>
      </c>
    </row>
    <row r="2048" spans="7:7">
      <c r="G2048" s="162" t="s">
        <v>2293</v>
      </c>
    </row>
    <row r="2049" spans="7:7">
      <c r="G2049" s="162" t="s">
        <v>2294</v>
      </c>
    </row>
    <row r="2050" spans="7:7">
      <c r="G2050" s="162" t="s">
        <v>2295</v>
      </c>
    </row>
    <row r="2051" spans="7:7">
      <c r="G2051" s="162" t="s">
        <v>2296</v>
      </c>
    </row>
    <row r="2052" spans="7:7">
      <c r="G2052" s="162" t="s">
        <v>2297</v>
      </c>
    </row>
    <row r="2053" spans="7:7">
      <c r="G2053" s="162" t="s">
        <v>2298</v>
      </c>
    </row>
    <row r="2054" spans="7:7">
      <c r="G2054" s="162" t="s">
        <v>2299</v>
      </c>
    </row>
    <row r="2055" spans="7:7">
      <c r="G2055" s="162" t="s">
        <v>2300</v>
      </c>
    </row>
    <row r="2056" spans="7:7">
      <c r="G2056" s="162" t="s">
        <v>2301</v>
      </c>
    </row>
    <row r="2057" spans="7:7">
      <c r="G2057" s="162" t="s">
        <v>2302</v>
      </c>
    </row>
    <row r="2058" spans="7:7">
      <c r="G2058" s="162" t="s">
        <v>2303</v>
      </c>
    </row>
    <row r="2059" spans="7:7">
      <c r="G2059" s="162" t="s">
        <v>2304</v>
      </c>
    </row>
    <row r="2060" spans="7:7">
      <c r="G2060" s="162" t="s">
        <v>2305</v>
      </c>
    </row>
    <row r="2061" spans="7:7">
      <c r="G2061" s="162" t="s">
        <v>2306</v>
      </c>
    </row>
    <row r="2062" spans="7:7">
      <c r="G2062" s="162" t="s">
        <v>2307</v>
      </c>
    </row>
    <row r="2063" spans="7:7">
      <c r="G2063" s="162" t="s">
        <v>2308</v>
      </c>
    </row>
    <row r="2064" spans="7:7">
      <c r="G2064" s="162" t="s">
        <v>2309</v>
      </c>
    </row>
    <row r="2065" spans="7:7">
      <c r="G2065" s="162" t="s">
        <v>2310</v>
      </c>
    </row>
    <row r="2066" spans="7:7">
      <c r="G2066" s="162" t="s">
        <v>2311</v>
      </c>
    </row>
    <row r="2067" spans="7:7">
      <c r="G2067" s="162" t="s">
        <v>2312</v>
      </c>
    </row>
    <row r="2068" spans="7:7">
      <c r="G2068" s="162" t="s">
        <v>2313</v>
      </c>
    </row>
    <row r="2069" spans="7:7">
      <c r="G2069" s="162" t="s">
        <v>2314</v>
      </c>
    </row>
    <row r="2070" spans="7:7">
      <c r="G2070" s="162" t="s">
        <v>2315</v>
      </c>
    </row>
    <row r="2071" spans="7:7">
      <c r="G2071" s="162" t="s">
        <v>2316</v>
      </c>
    </row>
    <row r="2072" spans="7:7">
      <c r="G2072" s="162" t="s">
        <v>2317</v>
      </c>
    </row>
    <row r="2073" spans="7:7">
      <c r="G2073" s="162" t="s">
        <v>2318</v>
      </c>
    </row>
    <row r="2074" spans="7:7">
      <c r="G2074" s="162" t="s">
        <v>2319</v>
      </c>
    </row>
    <row r="2075" spans="7:7">
      <c r="G2075" s="162" t="s">
        <v>2320</v>
      </c>
    </row>
    <row r="2076" spans="7:7">
      <c r="G2076" s="162" t="s">
        <v>2321</v>
      </c>
    </row>
    <row r="2077" spans="7:7">
      <c r="G2077" s="162" t="s">
        <v>2322</v>
      </c>
    </row>
    <row r="2078" spans="7:7">
      <c r="G2078" s="162" t="s">
        <v>2323</v>
      </c>
    </row>
    <row r="2079" spans="7:7">
      <c r="G2079" s="162" t="s">
        <v>2324</v>
      </c>
    </row>
    <row r="2080" spans="7:7">
      <c r="G2080" s="162" t="s">
        <v>2325</v>
      </c>
    </row>
    <row r="2081" spans="7:7">
      <c r="G2081" s="162" t="s">
        <v>2326</v>
      </c>
    </row>
    <row r="2082" spans="7:7">
      <c r="G2082" s="162" t="s">
        <v>2327</v>
      </c>
    </row>
    <row r="2083" spans="7:7">
      <c r="G2083" s="162" t="s">
        <v>2328</v>
      </c>
    </row>
    <row r="2084" spans="7:7">
      <c r="G2084" s="162" t="s">
        <v>2329</v>
      </c>
    </row>
    <row r="2085" spans="7:7">
      <c r="G2085" s="162" t="s">
        <v>2330</v>
      </c>
    </row>
    <row r="2086" spans="7:7">
      <c r="G2086" s="162" t="s">
        <v>2331</v>
      </c>
    </row>
    <row r="2087" spans="7:7">
      <c r="G2087" s="162" t="s">
        <v>2332</v>
      </c>
    </row>
    <row r="2088" spans="7:7">
      <c r="G2088" s="162" t="s">
        <v>2333</v>
      </c>
    </row>
    <row r="2089" spans="7:7">
      <c r="G2089" s="162" t="s">
        <v>2334</v>
      </c>
    </row>
    <row r="2090" spans="7:7">
      <c r="G2090" s="162" t="s">
        <v>2335</v>
      </c>
    </row>
    <row r="2091" spans="7:7">
      <c r="G2091" s="162" t="s">
        <v>2336</v>
      </c>
    </row>
    <row r="2092" spans="7:7">
      <c r="G2092" s="162" t="s">
        <v>2337</v>
      </c>
    </row>
    <row r="2093" spans="7:7">
      <c r="G2093" s="162" t="s">
        <v>2338</v>
      </c>
    </row>
    <row r="2094" spans="7:7">
      <c r="G2094" s="162" t="s">
        <v>2339</v>
      </c>
    </row>
    <row r="2095" spans="7:7">
      <c r="G2095" s="162" t="s">
        <v>2340</v>
      </c>
    </row>
    <row r="2096" spans="7:7">
      <c r="G2096" s="162" t="s">
        <v>2341</v>
      </c>
    </row>
    <row r="2097" spans="7:7">
      <c r="G2097" s="162" t="s">
        <v>2342</v>
      </c>
    </row>
    <row r="2098" spans="7:7">
      <c r="G2098" s="162" t="s">
        <v>2343</v>
      </c>
    </row>
    <row r="2099" spans="7:7">
      <c r="G2099" s="162" t="s">
        <v>2344</v>
      </c>
    </row>
    <row r="2100" spans="7:7">
      <c r="G2100" s="162" t="s">
        <v>2345</v>
      </c>
    </row>
    <row r="2101" spans="7:7">
      <c r="G2101" s="162" t="s">
        <v>2346</v>
      </c>
    </row>
    <row r="2102" spans="7:7">
      <c r="G2102" s="162" t="s">
        <v>2347</v>
      </c>
    </row>
    <row r="2103" spans="7:7">
      <c r="G2103" s="162" t="s">
        <v>2348</v>
      </c>
    </row>
    <row r="2104" spans="7:7">
      <c r="G2104" s="162" t="s">
        <v>2349</v>
      </c>
    </row>
    <row r="2105" spans="7:7">
      <c r="G2105" s="162" t="s">
        <v>2350</v>
      </c>
    </row>
    <row r="2106" spans="7:7">
      <c r="G2106" s="162" t="s">
        <v>2351</v>
      </c>
    </row>
    <row r="2107" spans="7:7">
      <c r="G2107" s="162" t="s">
        <v>2352</v>
      </c>
    </row>
    <row r="2108" spans="7:7">
      <c r="G2108" s="162" t="s">
        <v>2353</v>
      </c>
    </row>
    <row r="2109" spans="7:7">
      <c r="G2109" s="162" t="s">
        <v>2354</v>
      </c>
    </row>
    <row r="2110" spans="7:7">
      <c r="G2110" s="162" t="s">
        <v>2355</v>
      </c>
    </row>
    <row r="2111" spans="7:7">
      <c r="G2111" s="162" t="s">
        <v>2356</v>
      </c>
    </row>
    <row r="2112" spans="7:7">
      <c r="G2112" s="162" t="s">
        <v>2357</v>
      </c>
    </row>
    <row r="2113" spans="7:7">
      <c r="G2113" s="162" t="s">
        <v>2358</v>
      </c>
    </row>
    <row r="2114" spans="7:7">
      <c r="G2114" s="162" t="s">
        <v>2359</v>
      </c>
    </row>
    <row r="2115" spans="7:7">
      <c r="G2115" s="162" t="s">
        <v>2360</v>
      </c>
    </row>
    <row r="2116" spans="7:7">
      <c r="G2116" s="162" t="s">
        <v>2361</v>
      </c>
    </row>
    <row r="2117" spans="7:7">
      <c r="G2117" s="162" t="s">
        <v>2362</v>
      </c>
    </row>
    <row r="2118" spans="7:7">
      <c r="G2118" s="162" t="s">
        <v>2363</v>
      </c>
    </row>
    <row r="2119" spans="7:7">
      <c r="G2119" s="162" t="s">
        <v>2364</v>
      </c>
    </row>
    <row r="2120" spans="7:7">
      <c r="G2120" s="162" t="s">
        <v>2365</v>
      </c>
    </row>
    <row r="2121" spans="7:7">
      <c r="G2121" s="162" t="s">
        <v>2366</v>
      </c>
    </row>
    <row r="2122" spans="7:7">
      <c r="G2122" s="162" t="s">
        <v>2367</v>
      </c>
    </row>
    <row r="2123" spans="7:7">
      <c r="G2123" s="162" t="s">
        <v>2368</v>
      </c>
    </row>
    <row r="2124" spans="7:7">
      <c r="G2124" s="162" t="s">
        <v>2369</v>
      </c>
    </row>
    <row r="2125" spans="7:7">
      <c r="G2125" s="162" t="s">
        <v>2370</v>
      </c>
    </row>
    <row r="2126" spans="7:7">
      <c r="G2126" s="162" t="s">
        <v>2371</v>
      </c>
    </row>
    <row r="2127" spans="7:7">
      <c r="G2127" s="162" t="s">
        <v>2372</v>
      </c>
    </row>
    <row r="2128" spans="7:7">
      <c r="G2128" s="162" t="s">
        <v>2373</v>
      </c>
    </row>
    <row r="2129" spans="7:7">
      <c r="G2129" s="162" t="s">
        <v>2374</v>
      </c>
    </row>
    <row r="2130" spans="7:7">
      <c r="G2130" s="162" t="s">
        <v>2375</v>
      </c>
    </row>
    <row r="2131" spans="7:7">
      <c r="G2131" s="162" t="s">
        <v>2376</v>
      </c>
    </row>
    <row r="2132" spans="7:7">
      <c r="G2132" s="162" t="s">
        <v>2377</v>
      </c>
    </row>
    <row r="2133" spans="7:7">
      <c r="G2133" s="162" t="s">
        <v>2378</v>
      </c>
    </row>
    <row r="2134" spans="7:7">
      <c r="G2134" s="162" t="s">
        <v>2379</v>
      </c>
    </row>
    <row r="2135" spans="7:7">
      <c r="G2135" s="162" t="s">
        <v>2380</v>
      </c>
    </row>
    <row r="2136" spans="7:7">
      <c r="G2136" s="162" t="s">
        <v>2381</v>
      </c>
    </row>
    <row r="2137" spans="7:7">
      <c r="G2137" s="162" t="s">
        <v>2382</v>
      </c>
    </row>
    <row r="2138" spans="7:7">
      <c r="G2138" s="162" t="s">
        <v>2383</v>
      </c>
    </row>
    <row r="2139" spans="7:7">
      <c r="G2139" s="162" t="s">
        <v>2384</v>
      </c>
    </row>
    <row r="2140" spans="7:7">
      <c r="G2140" s="162" t="s">
        <v>2385</v>
      </c>
    </row>
    <row r="2141" spans="7:7">
      <c r="G2141" s="162" t="s">
        <v>2386</v>
      </c>
    </row>
    <row r="2142" spans="7:7">
      <c r="G2142" s="162" t="s">
        <v>2387</v>
      </c>
    </row>
    <row r="2143" spans="7:7">
      <c r="G2143" s="162" t="s">
        <v>2388</v>
      </c>
    </row>
    <row r="2144" spans="7:7">
      <c r="G2144" s="162" t="s">
        <v>2389</v>
      </c>
    </row>
    <row r="2145" spans="7:7">
      <c r="G2145" s="162" t="s">
        <v>2390</v>
      </c>
    </row>
    <row r="2146" spans="7:7">
      <c r="G2146" s="162" t="s">
        <v>2391</v>
      </c>
    </row>
    <row r="2147" spans="7:7">
      <c r="G2147" s="162" t="s">
        <v>2392</v>
      </c>
    </row>
    <row r="2148" spans="7:7">
      <c r="G2148" s="162" t="s">
        <v>2393</v>
      </c>
    </row>
    <row r="2149" spans="7:7">
      <c r="G2149" s="162" t="s">
        <v>2394</v>
      </c>
    </row>
    <row r="2150" spans="7:7">
      <c r="G2150" s="162" t="s">
        <v>2395</v>
      </c>
    </row>
    <row r="2151" spans="7:7">
      <c r="G2151" s="162" t="s">
        <v>2396</v>
      </c>
    </row>
    <row r="2152" spans="7:7">
      <c r="G2152" s="162" t="s">
        <v>2397</v>
      </c>
    </row>
    <row r="2153" spans="7:7">
      <c r="G2153" s="162" t="s">
        <v>2398</v>
      </c>
    </row>
    <row r="2154" spans="7:7">
      <c r="G2154" s="162" t="s">
        <v>2399</v>
      </c>
    </row>
    <row r="2155" spans="7:7">
      <c r="G2155" s="162" t="s">
        <v>2400</v>
      </c>
    </row>
    <row r="2156" spans="7:7">
      <c r="G2156" s="162" t="s">
        <v>2401</v>
      </c>
    </row>
    <row r="2157" spans="7:7">
      <c r="G2157" s="162" t="s">
        <v>2402</v>
      </c>
    </row>
    <row r="2158" spans="7:7">
      <c r="G2158" s="162" t="s">
        <v>2403</v>
      </c>
    </row>
    <row r="2159" spans="7:7">
      <c r="G2159" s="162" t="s">
        <v>2404</v>
      </c>
    </row>
    <row r="2160" spans="7:7">
      <c r="G2160" s="162" t="s">
        <v>2405</v>
      </c>
    </row>
    <row r="2161" spans="7:7">
      <c r="G2161" s="162" t="s">
        <v>2406</v>
      </c>
    </row>
    <row r="2162" spans="7:7">
      <c r="G2162" s="162" t="s">
        <v>2407</v>
      </c>
    </row>
    <row r="2163" spans="7:7">
      <c r="G2163" s="162" t="s">
        <v>2408</v>
      </c>
    </row>
    <row r="2164" spans="7:7">
      <c r="G2164" s="162" t="s">
        <v>2409</v>
      </c>
    </row>
    <row r="2165" spans="7:7">
      <c r="G2165" s="162" t="s">
        <v>2410</v>
      </c>
    </row>
    <row r="2166" spans="7:7">
      <c r="G2166" s="162" t="s">
        <v>2411</v>
      </c>
    </row>
    <row r="2167" spans="7:7">
      <c r="G2167" s="162" t="s">
        <v>2412</v>
      </c>
    </row>
    <row r="2168" spans="7:7">
      <c r="G2168" s="162" t="s">
        <v>2413</v>
      </c>
    </row>
    <row r="2169" spans="7:7">
      <c r="G2169" s="162" t="s">
        <v>2414</v>
      </c>
    </row>
    <row r="2170" spans="7:7">
      <c r="G2170" s="162" t="s">
        <v>2415</v>
      </c>
    </row>
    <row r="2171" spans="7:7">
      <c r="G2171" s="162" t="s">
        <v>2416</v>
      </c>
    </row>
    <row r="2172" spans="7:7">
      <c r="G2172" s="162" t="s">
        <v>2417</v>
      </c>
    </row>
    <row r="2173" spans="7:7">
      <c r="G2173" s="162" t="s">
        <v>2418</v>
      </c>
    </row>
    <row r="2174" spans="7:7">
      <c r="G2174" s="162" t="s">
        <v>2419</v>
      </c>
    </row>
    <row r="2175" spans="7:7">
      <c r="G2175" s="162" t="s">
        <v>2420</v>
      </c>
    </row>
    <row r="2176" spans="7:7">
      <c r="G2176" s="162" t="s">
        <v>2421</v>
      </c>
    </row>
    <row r="2177" spans="7:7">
      <c r="G2177" s="162" t="s">
        <v>2422</v>
      </c>
    </row>
    <row r="2178" spans="7:7">
      <c r="G2178" s="162" t="s">
        <v>2423</v>
      </c>
    </row>
    <row r="2179" spans="7:7">
      <c r="G2179" s="162" t="s">
        <v>2424</v>
      </c>
    </row>
    <row r="2180" spans="7:7">
      <c r="G2180" s="162" t="s">
        <v>2425</v>
      </c>
    </row>
    <row r="2181" spans="7:7">
      <c r="G2181" s="162" t="s">
        <v>2426</v>
      </c>
    </row>
    <row r="2182" spans="7:7">
      <c r="G2182" s="162" t="s">
        <v>2427</v>
      </c>
    </row>
    <row r="2183" spans="7:7">
      <c r="G2183" s="162" t="s">
        <v>2428</v>
      </c>
    </row>
    <row r="2184" spans="7:7">
      <c r="G2184" s="162" t="s">
        <v>2429</v>
      </c>
    </row>
    <row r="2185" spans="7:7">
      <c r="G2185" s="162" t="s">
        <v>2430</v>
      </c>
    </row>
    <row r="2186" spans="7:7">
      <c r="G2186" s="162" t="s">
        <v>2431</v>
      </c>
    </row>
    <row r="2187" spans="7:7">
      <c r="G2187" s="162" t="s">
        <v>2432</v>
      </c>
    </row>
    <row r="2188" spans="7:7">
      <c r="G2188" s="162" t="s">
        <v>2433</v>
      </c>
    </row>
    <row r="2189" spans="7:7">
      <c r="G2189" s="162" t="s">
        <v>2434</v>
      </c>
    </row>
    <row r="2190" spans="7:7">
      <c r="G2190" s="162" t="s">
        <v>2435</v>
      </c>
    </row>
    <row r="2191" spans="7:7">
      <c r="G2191" s="162" t="s">
        <v>2436</v>
      </c>
    </row>
    <row r="2192" spans="7:7">
      <c r="G2192" s="162" t="s">
        <v>2437</v>
      </c>
    </row>
    <row r="2193" spans="7:7">
      <c r="G2193" s="162" t="s">
        <v>2438</v>
      </c>
    </row>
    <row r="2194" spans="7:7">
      <c r="G2194" s="162" t="s">
        <v>2439</v>
      </c>
    </row>
    <row r="2195" spans="7:7">
      <c r="G2195" s="162" t="s">
        <v>2440</v>
      </c>
    </row>
    <row r="2196" spans="7:7">
      <c r="G2196" s="162" t="s">
        <v>2441</v>
      </c>
    </row>
    <row r="2197" spans="7:7">
      <c r="G2197" s="162" t="s">
        <v>2442</v>
      </c>
    </row>
    <row r="2198" spans="7:7">
      <c r="G2198" s="162" t="s">
        <v>2443</v>
      </c>
    </row>
    <row r="2199" spans="7:7">
      <c r="G2199" s="162" t="s">
        <v>2444</v>
      </c>
    </row>
    <row r="2200" spans="7:7">
      <c r="G2200" s="162" t="s">
        <v>2445</v>
      </c>
    </row>
    <row r="2201" spans="7:7">
      <c r="G2201" s="162" t="s">
        <v>2446</v>
      </c>
    </row>
    <row r="2202" spans="7:7">
      <c r="G2202" s="162" t="s">
        <v>2447</v>
      </c>
    </row>
    <row r="2203" spans="7:7">
      <c r="G2203" s="162" t="s">
        <v>2448</v>
      </c>
    </row>
    <row r="2204" spans="7:7">
      <c r="G2204" s="162" t="s">
        <v>2449</v>
      </c>
    </row>
    <row r="2205" spans="7:7">
      <c r="G2205" s="162" t="s">
        <v>2450</v>
      </c>
    </row>
    <row r="2206" spans="7:7">
      <c r="G2206" s="162" t="s">
        <v>2451</v>
      </c>
    </row>
    <row r="2207" spans="7:7">
      <c r="G2207" s="162" t="s">
        <v>2452</v>
      </c>
    </row>
    <row r="2208" spans="7:7">
      <c r="G2208" s="162" t="s">
        <v>2453</v>
      </c>
    </row>
    <row r="2209" spans="7:7">
      <c r="G2209" s="162" t="s">
        <v>2454</v>
      </c>
    </row>
    <row r="2210" spans="7:7">
      <c r="G2210" s="162" t="s">
        <v>2455</v>
      </c>
    </row>
    <row r="2211" spans="7:7">
      <c r="G2211" s="162" t="s">
        <v>2456</v>
      </c>
    </row>
    <row r="2212" spans="7:7">
      <c r="G2212" s="162" t="s">
        <v>2457</v>
      </c>
    </row>
    <row r="2213" spans="7:7">
      <c r="G2213" s="162" t="s">
        <v>2458</v>
      </c>
    </row>
    <row r="2214" spans="7:7">
      <c r="G2214" s="162" t="s">
        <v>2459</v>
      </c>
    </row>
    <row r="2215" spans="7:7">
      <c r="G2215" s="162" t="s">
        <v>2460</v>
      </c>
    </row>
    <row r="2216" spans="7:7">
      <c r="G2216" s="162" t="s">
        <v>2461</v>
      </c>
    </row>
    <row r="2217" spans="7:7">
      <c r="G2217" s="162" t="s">
        <v>2462</v>
      </c>
    </row>
    <row r="2218" spans="7:7">
      <c r="G2218" s="162" t="s">
        <v>2463</v>
      </c>
    </row>
    <row r="2219" spans="7:7">
      <c r="G2219" s="162" t="s">
        <v>2464</v>
      </c>
    </row>
    <row r="2220" spans="7:7">
      <c r="G2220" s="162" t="s">
        <v>2465</v>
      </c>
    </row>
    <row r="2221" spans="7:7">
      <c r="G2221" s="162" t="s">
        <v>2466</v>
      </c>
    </row>
    <row r="2222" spans="7:7">
      <c r="G2222" s="162" t="s">
        <v>2467</v>
      </c>
    </row>
    <row r="2223" spans="7:7">
      <c r="G2223" s="162" t="s">
        <v>2468</v>
      </c>
    </row>
    <row r="2224" spans="7:7">
      <c r="G2224" s="162" t="s">
        <v>2469</v>
      </c>
    </row>
    <row r="2225" spans="7:7">
      <c r="G2225" s="162" t="s">
        <v>2470</v>
      </c>
    </row>
    <row r="2226" spans="7:7">
      <c r="G2226" s="162" t="s">
        <v>2471</v>
      </c>
    </row>
    <row r="2227" spans="7:7">
      <c r="G2227" s="162" t="s">
        <v>2472</v>
      </c>
    </row>
    <row r="2228" spans="7:7">
      <c r="G2228" s="162" t="s">
        <v>2473</v>
      </c>
    </row>
    <row r="2229" spans="7:7">
      <c r="G2229" s="162" t="s">
        <v>2474</v>
      </c>
    </row>
    <row r="2230" spans="7:7">
      <c r="G2230" s="162" t="s">
        <v>2475</v>
      </c>
    </row>
    <row r="2231" spans="7:7">
      <c r="G2231" s="162" t="s">
        <v>2476</v>
      </c>
    </row>
    <row r="2232" spans="7:7">
      <c r="G2232" s="162" t="s">
        <v>2477</v>
      </c>
    </row>
    <row r="2233" spans="7:7">
      <c r="G2233" s="162" t="s">
        <v>2478</v>
      </c>
    </row>
    <row r="2234" spans="7:7">
      <c r="G2234" s="162" t="s">
        <v>2479</v>
      </c>
    </row>
    <row r="2235" spans="7:7">
      <c r="G2235" s="162" t="s">
        <v>2480</v>
      </c>
    </row>
    <row r="2236" spans="7:7">
      <c r="G2236" s="162" t="s">
        <v>2481</v>
      </c>
    </row>
    <row r="2237" spans="7:7">
      <c r="G2237" s="162" t="s">
        <v>2482</v>
      </c>
    </row>
    <row r="2238" spans="7:7">
      <c r="G2238" s="162" t="s">
        <v>2483</v>
      </c>
    </row>
    <row r="2239" spans="7:7">
      <c r="G2239" s="162" t="s">
        <v>2484</v>
      </c>
    </row>
    <row r="2240" spans="7:7">
      <c r="G2240" s="162" t="s">
        <v>2485</v>
      </c>
    </row>
    <row r="2241" spans="7:7">
      <c r="G2241" s="162" t="s">
        <v>2486</v>
      </c>
    </row>
    <row r="2242" spans="7:7">
      <c r="G2242" s="162" t="s">
        <v>2487</v>
      </c>
    </row>
    <row r="2243" spans="7:7">
      <c r="G2243" s="162" t="s">
        <v>2488</v>
      </c>
    </row>
    <row r="2244" spans="7:7">
      <c r="G2244" s="162" t="s">
        <v>2489</v>
      </c>
    </row>
    <row r="2245" spans="7:7">
      <c r="G2245" s="162" t="s">
        <v>2490</v>
      </c>
    </row>
    <row r="2246" spans="7:7">
      <c r="G2246" s="162" t="s">
        <v>2491</v>
      </c>
    </row>
    <row r="2247" spans="7:7">
      <c r="G2247" s="162" t="s">
        <v>2492</v>
      </c>
    </row>
    <row r="2248" spans="7:7">
      <c r="G2248" s="162" t="s">
        <v>2493</v>
      </c>
    </row>
    <row r="2249" spans="7:7">
      <c r="G2249" s="162" t="s">
        <v>2494</v>
      </c>
    </row>
    <row r="2250" spans="7:7">
      <c r="G2250" s="162" t="s">
        <v>2495</v>
      </c>
    </row>
    <row r="2251" spans="7:7">
      <c r="G2251" s="162" t="s">
        <v>2496</v>
      </c>
    </row>
    <row r="2252" spans="7:7">
      <c r="G2252" s="162" t="s">
        <v>2497</v>
      </c>
    </row>
    <row r="2253" spans="7:7">
      <c r="G2253" s="162" t="s">
        <v>2498</v>
      </c>
    </row>
    <row r="2254" spans="7:7">
      <c r="G2254" s="162" t="s">
        <v>2499</v>
      </c>
    </row>
    <row r="2255" spans="7:7">
      <c r="G2255" s="162" t="s">
        <v>2500</v>
      </c>
    </row>
    <row r="2256" spans="7:7">
      <c r="G2256" s="162" t="s">
        <v>2501</v>
      </c>
    </row>
    <row r="2257" spans="7:7">
      <c r="G2257" s="162" t="s">
        <v>2502</v>
      </c>
    </row>
    <row r="2258" spans="7:7">
      <c r="G2258" s="162" t="s">
        <v>2503</v>
      </c>
    </row>
    <row r="2259" spans="7:7">
      <c r="G2259" s="162" t="s">
        <v>2504</v>
      </c>
    </row>
    <row r="2260" spans="7:7">
      <c r="G2260" s="162" t="s">
        <v>2505</v>
      </c>
    </row>
    <row r="2261" spans="7:7">
      <c r="G2261" s="162" t="s">
        <v>2506</v>
      </c>
    </row>
    <row r="2262" spans="7:7">
      <c r="G2262" s="162" t="s">
        <v>2507</v>
      </c>
    </row>
    <row r="2263" spans="7:7">
      <c r="G2263" s="162" t="s">
        <v>2508</v>
      </c>
    </row>
    <row r="2264" spans="7:7">
      <c r="G2264" s="162" t="s">
        <v>2509</v>
      </c>
    </row>
    <row r="2265" spans="7:7">
      <c r="G2265" s="162" t="s">
        <v>2510</v>
      </c>
    </row>
    <row r="2266" spans="7:7">
      <c r="G2266" s="162" t="s">
        <v>2511</v>
      </c>
    </row>
    <row r="2267" spans="7:7">
      <c r="G2267" s="162" t="s">
        <v>2512</v>
      </c>
    </row>
    <row r="2268" spans="7:7">
      <c r="G2268" s="162" t="s">
        <v>2513</v>
      </c>
    </row>
    <row r="2269" spans="7:7">
      <c r="G2269" s="162" t="s">
        <v>2514</v>
      </c>
    </row>
    <row r="2270" spans="7:7">
      <c r="G2270" s="162" t="s">
        <v>2515</v>
      </c>
    </row>
    <row r="2271" spans="7:7">
      <c r="G2271" s="162" t="s">
        <v>2516</v>
      </c>
    </row>
    <row r="2272" spans="7:7">
      <c r="G2272" s="162" t="s">
        <v>2517</v>
      </c>
    </row>
    <row r="2273" spans="7:7">
      <c r="G2273" s="162" t="s">
        <v>2518</v>
      </c>
    </row>
    <row r="2274" spans="7:7">
      <c r="G2274" s="162" t="s">
        <v>2519</v>
      </c>
    </row>
    <row r="2275" spans="7:7">
      <c r="G2275" s="162" t="s">
        <v>2520</v>
      </c>
    </row>
    <row r="2276" spans="7:7">
      <c r="G2276" s="162" t="s">
        <v>2521</v>
      </c>
    </row>
    <row r="2277" spans="7:7">
      <c r="G2277" s="162" t="s">
        <v>2522</v>
      </c>
    </row>
    <row r="2278" spans="7:7">
      <c r="G2278" s="162" t="s">
        <v>2523</v>
      </c>
    </row>
    <row r="2279" spans="7:7">
      <c r="G2279" s="162" t="s">
        <v>2524</v>
      </c>
    </row>
    <row r="2280" spans="7:7">
      <c r="G2280" s="162" t="s">
        <v>2525</v>
      </c>
    </row>
    <row r="2281" spans="7:7">
      <c r="G2281" s="162" t="s">
        <v>2526</v>
      </c>
    </row>
    <row r="2282" spans="7:7">
      <c r="G2282" s="162" t="s">
        <v>2527</v>
      </c>
    </row>
    <row r="2283" spans="7:7">
      <c r="G2283" s="162" t="s">
        <v>2528</v>
      </c>
    </row>
    <row r="2284" spans="7:7">
      <c r="G2284" s="162" t="s">
        <v>2529</v>
      </c>
    </row>
    <row r="2285" spans="7:7">
      <c r="G2285" s="162" t="s">
        <v>2530</v>
      </c>
    </row>
    <row r="2286" spans="7:7">
      <c r="G2286" s="162" t="s">
        <v>2531</v>
      </c>
    </row>
    <row r="2287" spans="7:7">
      <c r="G2287" s="162" t="s">
        <v>2532</v>
      </c>
    </row>
    <row r="2288" spans="7:7">
      <c r="G2288" s="162" t="s">
        <v>2533</v>
      </c>
    </row>
    <row r="2289" spans="7:7">
      <c r="G2289" s="162" t="s">
        <v>2534</v>
      </c>
    </row>
    <row r="2290" spans="7:7">
      <c r="G2290" s="162" t="s">
        <v>2535</v>
      </c>
    </row>
    <row r="2291" spans="7:7">
      <c r="G2291" s="162" t="s">
        <v>2536</v>
      </c>
    </row>
    <row r="2292" spans="7:7">
      <c r="G2292" s="162" t="s">
        <v>2537</v>
      </c>
    </row>
    <row r="2293" spans="7:7">
      <c r="G2293" s="162" t="s">
        <v>2538</v>
      </c>
    </row>
    <row r="2294" spans="7:7">
      <c r="G2294" s="162" t="s">
        <v>2539</v>
      </c>
    </row>
    <row r="2295" spans="7:7">
      <c r="G2295" s="162" t="s">
        <v>2540</v>
      </c>
    </row>
    <row r="2296" spans="7:7">
      <c r="G2296" s="162" t="s">
        <v>2541</v>
      </c>
    </row>
    <row r="2297" spans="7:7">
      <c r="G2297" s="162" t="s">
        <v>2542</v>
      </c>
    </row>
    <row r="2298" spans="7:7">
      <c r="G2298" s="162" t="s">
        <v>2543</v>
      </c>
    </row>
    <row r="2299" spans="7:7">
      <c r="G2299" s="162" t="s">
        <v>2544</v>
      </c>
    </row>
    <row r="2300" spans="7:7">
      <c r="G2300" s="162" t="s">
        <v>2545</v>
      </c>
    </row>
    <row r="2301" spans="7:7">
      <c r="G2301" s="162" t="s">
        <v>2546</v>
      </c>
    </row>
    <row r="2302" spans="7:7">
      <c r="G2302" s="162" t="s">
        <v>2547</v>
      </c>
    </row>
    <row r="2303" spans="7:7">
      <c r="G2303" s="162" t="s">
        <v>2548</v>
      </c>
    </row>
    <row r="2304" spans="7:7">
      <c r="G2304" s="162" t="s">
        <v>2549</v>
      </c>
    </row>
    <row r="2305" spans="7:7">
      <c r="G2305" s="162" t="s">
        <v>2550</v>
      </c>
    </row>
    <row r="2306" spans="7:7">
      <c r="G2306" s="162" t="s">
        <v>2551</v>
      </c>
    </row>
    <row r="2307" spans="7:7">
      <c r="G2307" s="162" t="s">
        <v>2552</v>
      </c>
    </row>
    <row r="2308" spans="7:7">
      <c r="G2308" s="162" t="s">
        <v>2553</v>
      </c>
    </row>
    <row r="2309" spans="7:7">
      <c r="G2309" s="162" t="s">
        <v>2554</v>
      </c>
    </row>
    <row r="2310" spans="7:7">
      <c r="G2310" s="162" t="s">
        <v>2555</v>
      </c>
    </row>
    <row r="2311" spans="7:7">
      <c r="G2311" s="162" t="s">
        <v>2556</v>
      </c>
    </row>
    <row r="2312" spans="7:7">
      <c r="G2312" s="162" t="s">
        <v>2557</v>
      </c>
    </row>
    <row r="2313" spans="7:7">
      <c r="G2313" s="162" t="s">
        <v>2558</v>
      </c>
    </row>
    <row r="2314" spans="7:7">
      <c r="G2314" s="162" t="s">
        <v>2559</v>
      </c>
    </row>
    <row r="2315" spans="7:7">
      <c r="G2315" s="162" t="s">
        <v>2560</v>
      </c>
    </row>
    <row r="2316" spans="7:7">
      <c r="G2316" s="162" t="s">
        <v>2561</v>
      </c>
    </row>
    <row r="2317" spans="7:7">
      <c r="G2317" s="162" t="s">
        <v>2562</v>
      </c>
    </row>
    <row r="2318" spans="7:7">
      <c r="G2318" s="162" t="s">
        <v>2563</v>
      </c>
    </row>
    <row r="2319" spans="7:7">
      <c r="G2319" s="162" t="s">
        <v>2564</v>
      </c>
    </row>
    <row r="2320" spans="7:7">
      <c r="G2320" s="162" t="s">
        <v>2565</v>
      </c>
    </row>
    <row r="2321" spans="7:7">
      <c r="G2321" s="162" t="s">
        <v>2566</v>
      </c>
    </row>
    <row r="2322" spans="7:7">
      <c r="G2322" s="162" t="s">
        <v>2567</v>
      </c>
    </row>
    <row r="2323" spans="7:7">
      <c r="G2323" s="162" t="s">
        <v>2568</v>
      </c>
    </row>
    <row r="2324" spans="7:7">
      <c r="G2324" s="162" t="s">
        <v>2569</v>
      </c>
    </row>
    <row r="2325" spans="7:7">
      <c r="G2325" s="162" t="s">
        <v>2570</v>
      </c>
    </row>
    <row r="2326" spans="7:7">
      <c r="G2326" s="162" t="s">
        <v>2571</v>
      </c>
    </row>
    <row r="2327" spans="7:7">
      <c r="G2327" s="162" t="s">
        <v>2572</v>
      </c>
    </row>
    <row r="2328" spans="7:7">
      <c r="G2328" s="162" t="s">
        <v>2573</v>
      </c>
    </row>
    <row r="2329" spans="7:7">
      <c r="G2329" s="162" t="s">
        <v>2574</v>
      </c>
    </row>
    <row r="2330" spans="7:7">
      <c r="G2330" s="162" t="s">
        <v>2575</v>
      </c>
    </row>
    <row r="2331" spans="7:7">
      <c r="G2331" s="162" t="s">
        <v>2576</v>
      </c>
    </row>
    <row r="2332" spans="7:7">
      <c r="G2332" s="162" t="s">
        <v>2577</v>
      </c>
    </row>
    <row r="2333" spans="7:7">
      <c r="G2333" s="162" t="s">
        <v>2578</v>
      </c>
    </row>
    <row r="2334" spans="7:7">
      <c r="G2334" s="162" t="s">
        <v>2579</v>
      </c>
    </row>
    <row r="2335" spans="7:7">
      <c r="G2335" s="162" t="s">
        <v>2580</v>
      </c>
    </row>
    <row r="2336" spans="7:7">
      <c r="G2336" s="162" t="s">
        <v>2581</v>
      </c>
    </row>
    <row r="2337" spans="7:7">
      <c r="G2337" s="162" t="s">
        <v>2582</v>
      </c>
    </row>
    <row r="2338" spans="7:7">
      <c r="G2338" s="162" t="s">
        <v>2583</v>
      </c>
    </row>
    <row r="2339" spans="7:7">
      <c r="G2339" s="162" t="s">
        <v>2584</v>
      </c>
    </row>
    <row r="2340" spans="7:7">
      <c r="G2340" s="162" t="s">
        <v>2585</v>
      </c>
    </row>
    <row r="2341" spans="7:7">
      <c r="G2341" s="162" t="s">
        <v>2586</v>
      </c>
    </row>
    <row r="2342" spans="7:7">
      <c r="G2342" s="162" t="s">
        <v>2587</v>
      </c>
    </row>
    <row r="2343" spans="7:7">
      <c r="G2343" s="162" t="s">
        <v>2588</v>
      </c>
    </row>
    <row r="2344" spans="7:7">
      <c r="G2344" s="162" t="s">
        <v>2589</v>
      </c>
    </row>
    <row r="2345" spans="7:7">
      <c r="G2345" s="162" t="s">
        <v>2590</v>
      </c>
    </row>
    <row r="2346" spans="7:7">
      <c r="G2346" s="162" t="s">
        <v>2591</v>
      </c>
    </row>
    <row r="2347" spans="7:7">
      <c r="G2347" s="162" t="s">
        <v>2592</v>
      </c>
    </row>
    <row r="2348" spans="7:7">
      <c r="G2348" s="162" t="s">
        <v>2593</v>
      </c>
    </row>
    <row r="2349" spans="7:7">
      <c r="G2349" s="162" t="s">
        <v>2594</v>
      </c>
    </row>
    <row r="2350" spans="7:7">
      <c r="G2350" s="162" t="s">
        <v>2595</v>
      </c>
    </row>
    <row r="2351" spans="7:7">
      <c r="G2351" s="162" t="s">
        <v>2596</v>
      </c>
    </row>
    <row r="2352" spans="7:7">
      <c r="G2352" s="162" t="s">
        <v>2597</v>
      </c>
    </row>
    <row r="2353" spans="7:7">
      <c r="G2353" s="162" t="s">
        <v>2598</v>
      </c>
    </row>
    <row r="2354" spans="7:7">
      <c r="G2354" s="162" t="s">
        <v>2599</v>
      </c>
    </row>
    <row r="2355" spans="7:7">
      <c r="G2355" s="162" t="s">
        <v>2600</v>
      </c>
    </row>
    <row r="2356" spans="7:7">
      <c r="G2356" s="162" t="s">
        <v>2601</v>
      </c>
    </row>
    <row r="2357" spans="7:7">
      <c r="G2357" s="162" t="s">
        <v>2602</v>
      </c>
    </row>
    <row r="2358" spans="7:7">
      <c r="G2358" s="162" t="s">
        <v>2603</v>
      </c>
    </row>
    <row r="2359" spans="7:7">
      <c r="G2359" s="162" t="s">
        <v>2604</v>
      </c>
    </row>
    <row r="2360" spans="7:7">
      <c r="G2360" s="162" t="s">
        <v>2605</v>
      </c>
    </row>
    <row r="2361" spans="7:7">
      <c r="G2361" s="162" t="s">
        <v>2606</v>
      </c>
    </row>
    <row r="2362" spans="7:7">
      <c r="G2362" s="162" t="s">
        <v>2607</v>
      </c>
    </row>
    <row r="2363" spans="7:7">
      <c r="G2363" s="162" t="s">
        <v>2608</v>
      </c>
    </row>
    <row r="2364" spans="7:7">
      <c r="G2364" s="162" t="s">
        <v>2609</v>
      </c>
    </row>
    <row r="2365" spans="7:7">
      <c r="G2365" s="162" t="s">
        <v>2610</v>
      </c>
    </row>
    <row r="2366" spans="7:7">
      <c r="G2366" s="162" t="s">
        <v>2611</v>
      </c>
    </row>
    <row r="2367" spans="7:7">
      <c r="G2367" s="162" t="s">
        <v>2612</v>
      </c>
    </row>
    <row r="2368" spans="7:7">
      <c r="G2368" s="162" t="s">
        <v>2613</v>
      </c>
    </row>
    <row r="2369" spans="7:7">
      <c r="G2369" s="162" t="s">
        <v>2614</v>
      </c>
    </row>
    <row r="2370" spans="7:7">
      <c r="G2370" s="162" t="s">
        <v>2615</v>
      </c>
    </row>
    <row r="2371" spans="7:7">
      <c r="G2371" s="162" t="s">
        <v>2616</v>
      </c>
    </row>
    <row r="2372" spans="7:7">
      <c r="G2372" s="162" t="s">
        <v>2617</v>
      </c>
    </row>
    <row r="2373" spans="7:7">
      <c r="G2373" s="162" t="s">
        <v>2618</v>
      </c>
    </row>
    <row r="2374" spans="7:7">
      <c r="G2374" s="162" t="s">
        <v>2619</v>
      </c>
    </row>
    <row r="2375" spans="7:7">
      <c r="G2375" s="162" t="s">
        <v>2620</v>
      </c>
    </row>
    <row r="2376" spans="7:7">
      <c r="G2376" s="162" t="s">
        <v>2621</v>
      </c>
    </row>
    <row r="2377" spans="7:7">
      <c r="G2377" s="162" t="s">
        <v>2622</v>
      </c>
    </row>
    <row r="2378" spans="7:7">
      <c r="G2378" s="162" t="s">
        <v>2623</v>
      </c>
    </row>
    <row r="2379" spans="7:7">
      <c r="G2379" s="162" t="s">
        <v>2624</v>
      </c>
    </row>
    <row r="2380" spans="7:7">
      <c r="G2380" s="162" t="s">
        <v>2625</v>
      </c>
    </row>
    <row r="2381" spans="7:7">
      <c r="G2381" s="162" t="s">
        <v>2626</v>
      </c>
    </row>
    <row r="2382" spans="7:7">
      <c r="G2382" s="162" t="s">
        <v>2627</v>
      </c>
    </row>
    <row r="2383" spans="7:7">
      <c r="G2383" s="162" t="s">
        <v>2628</v>
      </c>
    </row>
    <row r="2384" spans="7:7">
      <c r="G2384" s="162" t="s">
        <v>2629</v>
      </c>
    </row>
    <row r="2385" spans="7:7">
      <c r="G2385" s="162" t="s">
        <v>2630</v>
      </c>
    </row>
    <row r="2386" spans="7:7">
      <c r="G2386" s="162" t="s">
        <v>2631</v>
      </c>
    </row>
    <row r="2387" spans="7:7">
      <c r="G2387" s="162" t="s">
        <v>2632</v>
      </c>
    </row>
    <row r="2388" spans="7:7">
      <c r="G2388" s="162" t="s">
        <v>2633</v>
      </c>
    </row>
    <row r="2389" spans="7:7">
      <c r="G2389" s="162" t="s">
        <v>2634</v>
      </c>
    </row>
    <row r="2390" spans="7:7">
      <c r="G2390" s="162" t="s">
        <v>2635</v>
      </c>
    </row>
    <row r="2391" spans="7:7">
      <c r="G2391" s="162" t="s">
        <v>2636</v>
      </c>
    </row>
    <row r="2392" spans="7:7">
      <c r="G2392" s="162" t="s">
        <v>2637</v>
      </c>
    </row>
    <row r="2393" spans="7:7">
      <c r="G2393" s="162" t="s">
        <v>2638</v>
      </c>
    </row>
    <row r="2394" spans="7:7">
      <c r="G2394" s="162" t="s">
        <v>2639</v>
      </c>
    </row>
    <row r="2395" spans="7:7">
      <c r="G2395" s="162" t="s">
        <v>2640</v>
      </c>
    </row>
    <row r="2396" spans="7:7">
      <c r="G2396" s="162" t="s">
        <v>2641</v>
      </c>
    </row>
    <row r="2397" spans="7:7">
      <c r="G2397" s="162" t="s">
        <v>2642</v>
      </c>
    </row>
    <row r="2398" spans="7:7">
      <c r="G2398" s="162" t="s">
        <v>2643</v>
      </c>
    </row>
    <row r="2399" spans="7:7">
      <c r="G2399" s="162" t="s">
        <v>2644</v>
      </c>
    </row>
    <row r="2400" spans="7:7">
      <c r="G2400" s="162" t="s">
        <v>2645</v>
      </c>
    </row>
    <row r="2401" spans="7:7">
      <c r="G2401" s="162" t="s">
        <v>2646</v>
      </c>
    </row>
    <row r="2402" spans="7:7">
      <c r="G2402" s="162" t="s">
        <v>2647</v>
      </c>
    </row>
    <row r="2403" spans="7:7">
      <c r="G2403" s="162" t="s">
        <v>2648</v>
      </c>
    </row>
    <row r="2404" spans="7:7">
      <c r="G2404" s="162" t="s">
        <v>2649</v>
      </c>
    </row>
    <row r="2405" spans="7:7">
      <c r="G2405" s="162" t="s">
        <v>2650</v>
      </c>
    </row>
    <row r="2406" spans="7:7">
      <c r="G2406" s="162" t="s">
        <v>2651</v>
      </c>
    </row>
    <row r="2407" spans="7:7">
      <c r="G2407" s="162" t="s">
        <v>2652</v>
      </c>
    </row>
    <row r="2408" spans="7:7">
      <c r="G2408" s="162" t="s">
        <v>2653</v>
      </c>
    </row>
    <row r="2409" spans="7:7">
      <c r="G2409" s="162" t="s">
        <v>2654</v>
      </c>
    </row>
    <row r="2410" spans="7:7">
      <c r="G2410" s="162" t="s">
        <v>2655</v>
      </c>
    </row>
    <row r="2411" spans="7:7">
      <c r="G2411" s="162" t="s">
        <v>2656</v>
      </c>
    </row>
    <row r="2412" spans="7:7">
      <c r="G2412" s="162" t="s">
        <v>2657</v>
      </c>
    </row>
    <row r="2413" spans="7:7">
      <c r="G2413" s="162" t="s">
        <v>2658</v>
      </c>
    </row>
    <row r="2414" spans="7:7">
      <c r="G2414" s="162" t="s">
        <v>2659</v>
      </c>
    </row>
    <row r="2415" spans="7:7">
      <c r="G2415" s="162" t="s">
        <v>2660</v>
      </c>
    </row>
    <row r="2416" spans="7:7">
      <c r="G2416" s="162" t="s">
        <v>2661</v>
      </c>
    </row>
    <row r="2417" spans="7:7">
      <c r="G2417" s="162" t="s">
        <v>2662</v>
      </c>
    </row>
    <row r="2418" spans="7:7">
      <c r="G2418" s="162" t="s">
        <v>2663</v>
      </c>
    </row>
    <row r="2419" spans="7:7">
      <c r="G2419" s="162" t="s">
        <v>2664</v>
      </c>
    </row>
    <row r="2420" spans="7:7">
      <c r="G2420" s="162" t="s">
        <v>2665</v>
      </c>
    </row>
    <row r="2421" spans="7:7">
      <c r="G2421" s="162" t="s">
        <v>2666</v>
      </c>
    </row>
    <row r="2422" spans="7:7">
      <c r="G2422" s="162" t="s">
        <v>2667</v>
      </c>
    </row>
    <row r="2423" spans="7:7">
      <c r="G2423" s="162" t="s">
        <v>2668</v>
      </c>
    </row>
    <row r="2424" spans="7:7">
      <c r="G2424" s="162" t="s">
        <v>2669</v>
      </c>
    </row>
    <row r="2425" spans="7:7">
      <c r="G2425" s="162" t="s">
        <v>2670</v>
      </c>
    </row>
    <row r="2426" spans="7:7">
      <c r="G2426" s="162" t="s">
        <v>2671</v>
      </c>
    </row>
    <row r="2427" spans="7:7">
      <c r="G2427" s="162" t="s">
        <v>2672</v>
      </c>
    </row>
    <row r="2428" spans="7:7">
      <c r="G2428" s="162" t="s">
        <v>2673</v>
      </c>
    </row>
    <row r="2429" spans="7:7">
      <c r="G2429" s="162" t="s">
        <v>2674</v>
      </c>
    </row>
    <row r="2430" spans="7:7">
      <c r="G2430" s="162" t="s">
        <v>2675</v>
      </c>
    </row>
    <row r="2431" spans="7:7">
      <c r="G2431" s="162" t="s">
        <v>2676</v>
      </c>
    </row>
    <row r="2432" spans="7:7">
      <c r="G2432" s="162" t="s">
        <v>2677</v>
      </c>
    </row>
    <row r="2433" spans="7:7">
      <c r="G2433" s="162" t="s">
        <v>2678</v>
      </c>
    </row>
    <row r="2434" spans="7:7">
      <c r="G2434" s="162" t="s">
        <v>2679</v>
      </c>
    </row>
    <row r="2435" spans="7:7">
      <c r="G2435" s="162" t="s">
        <v>2680</v>
      </c>
    </row>
    <row r="2436" spans="7:7">
      <c r="G2436" s="162" t="s">
        <v>2681</v>
      </c>
    </row>
    <row r="2437" spans="7:7">
      <c r="G2437" s="162" t="s">
        <v>2682</v>
      </c>
    </row>
    <row r="2438" spans="7:7">
      <c r="G2438" s="162" t="s">
        <v>2683</v>
      </c>
    </row>
    <row r="2439" spans="7:7">
      <c r="G2439" s="162" t="s">
        <v>2684</v>
      </c>
    </row>
    <row r="2440" spans="7:7">
      <c r="G2440" s="162" t="s">
        <v>2685</v>
      </c>
    </row>
    <row r="2441" spans="7:7">
      <c r="G2441" s="162" t="s">
        <v>2686</v>
      </c>
    </row>
    <row r="2442" spans="7:7">
      <c r="G2442" s="162" t="s">
        <v>2687</v>
      </c>
    </row>
    <row r="2443" spans="7:7">
      <c r="G2443" s="162" t="s">
        <v>2688</v>
      </c>
    </row>
    <row r="2444" spans="7:7">
      <c r="G2444" s="162" t="s">
        <v>2689</v>
      </c>
    </row>
    <row r="2445" spans="7:7">
      <c r="G2445" s="162" t="s">
        <v>2690</v>
      </c>
    </row>
    <row r="2446" spans="7:7">
      <c r="G2446" s="162" t="s">
        <v>2691</v>
      </c>
    </row>
    <row r="2447" spans="7:7">
      <c r="G2447" s="162" t="s">
        <v>2692</v>
      </c>
    </row>
    <row r="2448" spans="7:7">
      <c r="G2448" s="162" t="s">
        <v>2693</v>
      </c>
    </row>
    <row r="2449" spans="7:7">
      <c r="G2449" s="162" t="s">
        <v>2694</v>
      </c>
    </row>
    <row r="2450" spans="7:7">
      <c r="G2450" s="162" t="s">
        <v>2695</v>
      </c>
    </row>
    <row r="2451" spans="7:7">
      <c r="G2451" s="162" t="s">
        <v>2696</v>
      </c>
    </row>
    <row r="2452" spans="7:7">
      <c r="G2452" s="162" t="s">
        <v>2697</v>
      </c>
    </row>
    <row r="2453" spans="7:7">
      <c r="G2453" s="162" t="s">
        <v>2698</v>
      </c>
    </row>
    <row r="2454" spans="7:7">
      <c r="G2454" s="162" t="s">
        <v>2699</v>
      </c>
    </row>
    <row r="2455" spans="7:7">
      <c r="G2455" s="162" t="s">
        <v>2700</v>
      </c>
    </row>
    <row r="2456" spans="7:7">
      <c r="G2456" s="162" t="s">
        <v>2701</v>
      </c>
    </row>
    <row r="2457" spans="7:7">
      <c r="G2457" s="162" t="s">
        <v>2702</v>
      </c>
    </row>
    <row r="2458" spans="7:7">
      <c r="G2458" s="162" t="s">
        <v>2703</v>
      </c>
    </row>
    <row r="2459" spans="7:7">
      <c r="G2459" s="162" t="s">
        <v>2704</v>
      </c>
    </row>
    <row r="2460" spans="7:7">
      <c r="G2460" s="162" t="s">
        <v>2705</v>
      </c>
    </row>
    <row r="2461" spans="7:7">
      <c r="G2461" s="162" t="s">
        <v>2706</v>
      </c>
    </row>
    <row r="2462" spans="7:7">
      <c r="G2462" s="162" t="s">
        <v>2707</v>
      </c>
    </row>
    <row r="2463" spans="7:7">
      <c r="G2463" s="162" t="s">
        <v>2708</v>
      </c>
    </row>
    <row r="2464" spans="7:7">
      <c r="G2464" s="162" t="s">
        <v>2709</v>
      </c>
    </row>
    <row r="2465" spans="7:7">
      <c r="G2465" s="162" t="s">
        <v>2710</v>
      </c>
    </row>
    <row r="2466" spans="7:7">
      <c r="G2466" s="162" t="s">
        <v>2711</v>
      </c>
    </row>
    <row r="2467" spans="7:7">
      <c r="G2467" s="162" t="s">
        <v>2712</v>
      </c>
    </row>
    <row r="2468" spans="7:7">
      <c r="G2468" s="162" t="s">
        <v>2713</v>
      </c>
    </row>
    <row r="2469" spans="7:7">
      <c r="G2469" s="162" t="s">
        <v>2714</v>
      </c>
    </row>
    <row r="2470" spans="7:7">
      <c r="G2470" s="162" t="s">
        <v>2715</v>
      </c>
    </row>
    <row r="2471" spans="7:7">
      <c r="G2471" s="162" t="s">
        <v>2716</v>
      </c>
    </row>
    <row r="2472" spans="7:7">
      <c r="G2472" s="162" t="s">
        <v>2717</v>
      </c>
    </row>
    <row r="2473" spans="7:7">
      <c r="G2473" s="162" t="s">
        <v>2718</v>
      </c>
    </row>
    <row r="2474" spans="7:7">
      <c r="G2474" s="162" t="s">
        <v>2719</v>
      </c>
    </row>
    <row r="2475" spans="7:7">
      <c r="G2475" s="162" t="s">
        <v>2720</v>
      </c>
    </row>
    <row r="2476" spans="7:7">
      <c r="G2476" s="162" t="s">
        <v>2721</v>
      </c>
    </row>
    <row r="2477" spans="7:7">
      <c r="G2477" s="162" t="s">
        <v>2722</v>
      </c>
    </row>
    <row r="2478" spans="7:7">
      <c r="G2478" s="162" t="s">
        <v>2723</v>
      </c>
    </row>
    <row r="2479" spans="7:7">
      <c r="G2479" s="162" t="s">
        <v>2724</v>
      </c>
    </row>
    <row r="2480" spans="7:7">
      <c r="G2480" s="162" t="s">
        <v>2725</v>
      </c>
    </row>
    <row r="2481" spans="7:7">
      <c r="G2481" s="162" t="s">
        <v>2726</v>
      </c>
    </row>
    <row r="2482" spans="7:7">
      <c r="G2482" s="162" t="s">
        <v>2727</v>
      </c>
    </row>
    <row r="2483" spans="7:7">
      <c r="G2483" s="162" t="s">
        <v>2728</v>
      </c>
    </row>
    <row r="2484" spans="7:7">
      <c r="G2484" s="162" t="s">
        <v>2729</v>
      </c>
    </row>
    <row r="2485" spans="7:7">
      <c r="G2485" s="162" t="s">
        <v>2730</v>
      </c>
    </row>
    <row r="2486" spans="7:7">
      <c r="G2486" s="162" t="s">
        <v>2731</v>
      </c>
    </row>
    <row r="2487" spans="7:7">
      <c r="G2487" s="162" t="s">
        <v>2732</v>
      </c>
    </row>
    <row r="2488" spans="7:7">
      <c r="G2488" s="162" t="s">
        <v>2733</v>
      </c>
    </row>
    <row r="2489" spans="7:7">
      <c r="G2489" s="162" t="s">
        <v>2734</v>
      </c>
    </row>
    <row r="2490" spans="7:7">
      <c r="G2490" s="162" t="s">
        <v>2735</v>
      </c>
    </row>
    <row r="2491" spans="7:7">
      <c r="G2491" s="162" t="s">
        <v>2736</v>
      </c>
    </row>
    <row r="2492" spans="7:7">
      <c r="G2492" s="162" t="s">
        <v>2737</v>
      </c>
    </row>
    <row r="2493" spans="7:7">
      <c r="G2493" s="162" t="s">
        <v>2738</v>
      </c>
    </row>
    <row r="2494" spans="7:7">
      <c r="G2494" s="162" t="s">
        <v>2739</v>
      </c>
    </row>
    <row r="2495" spans="7:7">
      <c r="G2495" s="162" t="s">
        <v>2740</v>
      </c>
    </row>
    <row r="2496" spans="7:7">
      <c r="G2496" s="162" t="s">
        <v>2741</v>
      </c>
    </row>
    <row r="2497" spans="7:7">
      <c r="G2497" s="162" t="s">
        <v>2742</v>
      </c>
    </row>
    <row r="2498" spans="7:7">
      <c r="G2498" s="162" t="s">
        <v>2743</v>
      </c>
    </row>
    <row r="2499" spans="7:7">
      <c r="G2499" s="162" t="s">
        <v>2744</v>
      </c>
    </row>
    <row r="2500" spans="7:7">
      <c r="G2500" s="162" t="s">
        <v>2745</v>
      </c>
    </row>
    <row r="2501" spans="7:7">
      <c r="G2501" s="162" t="s">
        <v>2746</v>
      </c>
    </row>
    <row r="2502" spans="7:7">
      <c r="G2502" s="162" t="s">
        <v>2747</v>
      </c>
    </row>
    <row r="2503" spans="7:7">
      <c r="G2503" s="162" t="s">
        <v>2748</v>
      </c>
    </row>
    <row r="2504" spans="7:7">
      <c r="G2504" s="162" t="s">
        <v>2749</v>
      </c>
    </row>
    <row r="2505" spans="7:7">
      <c r="G2505" s="162" t="s">
        <v>2750</v>
      </c>
    </row>
    <row r="2506" spans="7:7">
      <c r="G2506" s="162" t="s">
        <v>2751</v>
      </c>
    </row>
    <row r="2507" spans="7:7">
      <c r="G2507" s="162" t="s">
        <v>2752</v>
      </c>
    </row>
    <row r="2508" spans="7:7">
      <c r="G2508" s="162" t="s">
        <v>2753</v>
      </c>
    </row>
    <row r="2509" spans="7:7">
      <c r="G2509" s="162" t="s">
        <v>2754</v>
      </c>
    </row>
    <row r="2510" spans="7:7">
      <c r="G2510" s="162" t="s">
        <v>2755</v>
      </c>
    </row>
    <row r="2511" spans="7:7">
      <c r="G2511" s="162" t="s">
        <v>2756</v>
      </c>
    </row>
    <row r="2512" spans="7:7">
      <c r="G2512" s="162" t="s">
        <v>2757</v>
      </c>
    </row>
    <row r="2513" spans="7:7">
      <c r="G2513" s="162" t="s">
        <v>2758</v>
      </c>
    </row>
    <row r="2514" spans="7:7">
      <c r="G2514" s="162" t="s">
        <v>2759</v>
      </c>
    </row>
    <row r="2515" spans="7:7">
      <c r="G2515" s="162" t="s">
        <v>2760</v>
      </c>
    </row>
    <row r="2516" spans="7:7">
      <c r="G2516" s="162" t="s">
        <v>2761</v>
      </c>
    </row>
    <row r="2517" spans="7:7">
      <c r="G2517" s="162" t="s">
        <v>2762</v>
      </c>
    </row>
    <row r="2518" spans="7:7">
      <c r="G2518" s="162" t="s">
        <v>2763</v>
      </c>
    </row>
    <row r="2519" spans="7:7">
      <c r="G2519" s="162" t="s">
        <v>2764</v>
      </c>
    </row>
    <row r="2520" spans="7:7">
      <c r="G2520" s="162" t="s">
        <v>2765</v>
      </c>
    </row>
    <row r="2521" spans="7:7">
      <c r="G2521" s="162" t="s">
        <v>2766</v>
      </c>
    </row>
    <row r="2522" spans="7:7">
      <c r="G2522" s="162" t="s">
        <v>2767</v>
      </c>
    </row>
    <row r="2523" spans="7:7">
      <c r="G2523" s="162" t="s">
        <v>2768</v>
      </c>
    </row>
    <row r="2524" spans="7:7">
      <c r="G2524" s="162" t="s">
        <v>2769</v>
      </c>
    </row>
    <row r="2525" spans="7:7">
      <c r="G2525" s="162" t="s">
        <v>2770</v>
      </c>
    </row>
    <row r="2526" spans="7:7">
      <c r="G2526" s="162" t="s">
        <v>2771</v>
      </c>
    </row>
    <row r="2527" spans="7:7">
      <c r="G2527" s="162" t="s">
        <v>2772</v>
      </c>
    </row>
    <row r="2528" spans="7:7">
      <c r="G2528" s="162" t="s">
        <v>2773</v>
      </c>
    </row>
    <row r="2529" spans="7:7">
      <c r="G2529" s="162" t="s">
        <v>2774</v>
      </c>
    </row>
    <row r="2530" spans="7:7">
      <c r="G2530" s="162" t="s">
        <v>2775</v>
      </c>
    </row>
    <row r="2531" spans="7:7">
      <c r="G2531" s="162" t="s">
        <v>2776</v>
      </c>
    </row>
    <row r="2532" spans="7:7">
      <c r="G2532" s="162" t="s">
        <v>2777</v>
      </c>
    </row>
    <row r="2533" spans="7:7">
      <c r="G2533" s="162" t="s">
        <v>2778</v>
      </c>
    </row>
    <row r="2534" spans="7:7">
      <c r="G2534" s="162" t="s">
        <v>2779</v>
      </c>
    </row>
    <row r="2535" spans="7:7">
      <c r="G2535" s="162" t="s">
        <v>2780</v>
      </c>
    </row>
    <row r="2536" spans="7:7">
      <c r="G2536" s="162" t="s">
        <v>2781</v>
      </c>
    </row>
    <row r="2537" spans="7:7">
      <c r="G2537" s="162" t="s">
        <v>2782</v>
      </c>
    </row>
    <row r="2538" spans="7:7">
      <c r="G2538" s="162" t="s">
        <v>2783</v>
      </c>
    </row>
    <row r="2539" spans="7:7">
      <c r="G2539" s="162" t="s">
        <v>2784</v>
      </c>
    </row>
    <row r="2540" spans="7:7">
      <c r="G2540" s="162" t="s">
        <v>2785</v>
      </c>
    </row>
    <row r="2541" spans="7:7">
      <c r="G2541" s="162" t="s">
        <v>2786</v>
      </c>
    </row>
    <row r="2542" spans="7:7">
      <c r="G2542" s="162" t="s">
        <v>2787</v>
      </c>
    </row>
    <row r="2543" spans="7:7">
      <c r="G2543" s="162" t="s">
        <v>2788</v>
      </c>
    </row>
    <row r="2544" spans="7:7">
      <c r="G2544" s="162" t="s">
        <v>2789</v>
      </c>
    </row>
    <row r="2545" spans="7:7">
      <c r="G2545" s="162" t="s">
        <v>2790</v>
      </c>
    </row>
    <row r="2546" spans="7:7">
      <c r="G2546" s="162" t="s">
        <v>2791</v>
      </c>
    </row>
    <row r="2547" spans="7:7">
      <c r="G2547" s="162" t="s">
        <v>2792</v>
      </c>
    </row>
    <row r="2548" spans="7:7">
      <c r="G2548" s="162" t="s">
        <v>2793</v>
      </c>
    </row>
    <row r="2549" spans="7:7">
      <c r="G2549" s="162" t="s">
        <v>2794</v>
      </c>
    </row>
    <row r="2550" spans="7:7">
      <c r="G2550" s="162" t="s">
        <v>2795</v>
      </c>
    </row>
    <row r="2551" spans="7:7">
      <c r="G2551" s="162" t="s">
        <v>2796</v>
      </c>
    </row>
    <row r="2552" spans="7:7">
      <c r="G2552" s="162" t="s">
        <v>2797</v>
      </c>
    </row>
    <row r="2553" spans="7:7">
      <c r="G2553" s="162" t="s">
        <v>2798</v>
      </c>
    </row>
    <row r="2554" spans="7:7">
      <c r="G2554" s="162" t="s">
        <v>2799</v>
      </c>
    </row>
    <row r="2555" spans="7:7">
      <c r="G2555" s="162" t="s">
        <v>2800</v>
      </c>
    </row>
    <row r="2556" spans="7:7">
      <c r="G2556" s="162" t="s">
        <v>2801</v>
      </c>
    </row>
    <row r="2557" spans="7:7">
      <c r="G2557" s="162" t="s">
        <v>2802</v>
      </c>
    </row>
    <row r="2558" spans="7:7">
      <c r="G2558" s="162" t="s">
        <v>2803</v>
      </c>
    </row>
    <row r="2559" spans="7:7">
      <c r="G2559" s="162" t="s">
        <v>2804</v>
      </c>
    </row>
    <row r="2560" spans="7:7">
      <c r="G2560" s="162" t="s">
        <v>2805</v>
      </c>
    </row>
    <row r="2561" spans="7:7">
      <c r="G2561" s="162" t="s">
        <v>2806</v>
      </c>
    </row>
    <row r="2562" spans="7:7">
      <c r="G2562" s="162" t="s">
        <v>2807</v>
      </c>
    </row>
    <row r="2563" spans="7:7">
      <c r="G2563" s="162" t="s">
        <v>2808</v>
      </c>
    </row>
    <row r="2564" spans="7:7">
      <c r="G2564" s="162" t="s">
        <v>2809</v>
      </c>
    </row>
    <row r="2565" spans="7:7">
      <c r="G2565" s="162" t="s">
        <v>2810</v>
      </c>
    </row>
    <row r="2566" spans="7:7">
      <c r="G2566" s="162" t="s">
        <v>2811</v>
      </c>
    </row>
    <row r="2567" spans="7:7">
      <c r="G2567" s="162" t="s">
        <v>2812</v>
      </c>
    </row>
    <row r="2568" spans="7:7">
      <c r="G2568" s="162" t="s">
        <v>2813</v>
      </c>
    </row>
    <row r="2569" spans="7:7">
      <c r="G2569" s="162" t="s">
        <v>2814</v>
      </c>
    </row>
    <row r="2570" spans="7:7">
      <c r="G2570" s="162" t="s">
        <v>2815</v>
      </c>
    </row>
    <row r="2571" spans="7:7">
      <c r="G2571" s="162" t="s">
        <v>2816</v>
      </c>
    </row>
    <row r="2572" spans="7:7">
      <c r="G2572" s="162" t="s">
        <v>2817</v>
      </c>
    </row>
    <row r="2573" spans="7:7">
      <c r="G2573" s="162" t="s">
        <v>2818</v>
      </c>
    </row>
    <row r="2574" spans="7:7">
      <c r="G2574" s="162" t="s">
        <v>2819</v>
      </c>
    </row>
    <row r="2575" spans="7:7">
      <c r="G2575" s="162" t="s">
        <v>2820</v>
      </c>
    </row>
    <row r="2576" spans="7:7">
      <c r="G2576" s="162" t="s">
        <v>2821</v>
      </c>
    </row>
    <row r="2577" spans="7:7">
      <c r="G2577" s="162" t="s">
        <v>2822</v>
      </c>
    </row>
    <row r="2578" spans="7:7">
      <c r="G2578" s="162" t="s">
        <v>2823</v>
      </c>
    </row>
    <row r="2579" spans="7:7">
      <c r="G2579" s="162" t="s">
        <v>2824</v>
      </c>
    </row>
    <row r="2580" spans="7:7">
      <c r="G2580" s="162" t="s">
        <v>2825</v>
      </c>
    </row>
    <row r="2581" spans="7:7">
      <c r="G2581" s="162" t="s">
        <v>2826</v>
      </c>
    </row>
    <row r="2582" spans="7:7">
      <c r="G2582" s="162" t="s">
        <v>2827</v>
      </c>
    </row>
    <row r="2583" spans="7:7">
      <c r="G2583" s="162" t="s">
        <v>2828</v>
      </c>
    </row>
    <row r="2584" spans="7:7">
      <c r="G2584" s="162" t="s">
        <v>2829</v>
      </c>
    </row>
    <row r="2585" spans="7:7">
      <c r="G2585" s="162" t="s">
        <v>2830</v>
      </c>
    </row>
    <row r="2586" spans="7:7">
      <c r="G2586" s="162" t="s">
        <v>2831</v>
      </c>
    </row>
    <row r="2587" spans="7:7">
      <c r="G2587" s="162" t="s">
        <v>2832</v>
      </c>
    </row>
    <row r="2588" spans="7:7">
      <c r="G2588" s="162" t="s">
        <v>2833</v>
      </c>
    </row>
    <row r="2589" spans="7:7">
      <c r="G2589" s="162" t="s">
        <v>2834</v>
      </c>
    </row>
    <row r="2590" spans="7:7">
      <c r="G2590" s="162" t="s">
        <v>2835</v>
      </c>
    </row>
    <row r="2591" spans="7:7">
      <c r="G2591" s="162" t="s">
        <v>2836</v>
      </c>
    </row>
    <row r="2592" spans="7:7">
      <c r="G2592" s="162" t="s">
        <v>2837</v>
      </c>
    </row>
    <row r="2593" spans="7:7">
      <c r="G2593" s="162" t="s">
        <v>2838</v>
      </c>
    </row>
    <row r="2594" spans="7:7">
      <c r="G2594" s="162" t="s">
        <v>2839</v>
      </c>
    </row>
    <row r="2595" spans="7:7">
      <c r="G2595" s="162" t="s">
        <v>2840</v>
      </c>
    </row>
    <row r="2596" spans="7:7">
      <c r="G2596" s="162" t="s">
        <v>2841</v>
      </c>
    </row>
    <row r="2597" spans="7:7">
      <c r="G2597" s="162" t="s">
        <v>2842</v>
      </c>
    </row>
    <row r="2598" spans="7:7">
      <c r="G2598" s="162" t="s">
        <v>2843</v>
      </c>
    </row>
    <row r="2599" spans="7:7">
      <c r="G2599" s="162" t="s">
        <v>2844</v>
      </c>
    </row>
    <row r="2600" spans="7:7">
      <c r="G2600" s="162" t="s">
        <v>2845</v>
      </c>
    </row>
    <row r="2601" spans="7:7">
      <c r="G2601" s="162" t="s">
        <v>2846</v>
      </c>
    </row>
    <row r="2602" spans="7:7">
      <c r="G2602" s="162" t="s">
        <v>2847</v>
      </c>
    </row>
    <row r="2603" spans="7:7">
      <c r="G2603" s="162" t="s">
        <v>2848</v>
      </c>
    </row>
    <row r="2604" spans="7:7">
      <c r="G2604" s="162" t="s">
        <v>2849</v>
      </c>
    </row>
    <row r="2605" spans="7:7">
      <c r="G2605" s="162" t="s">
        <v>2850</v>
      </c>
    </row>
    <row r="2606" spans="7:7">
      <c r="G2606" s="162" t="s">
        <v>2851</v>
      </c>
    </row>
    <row r="2607" spans="7:7">
      <c r="G2607" s="162" t="s">
        <v>2852</v>
      </c>
    </row>
    <row r="2608" spans="7:7">
      <c r="G2608" s="162" t="s">
        <v>2853</v>
      </c>
    </row>
    <row r="2609" spans="7:7">
      <c r="G2609" s="162" t="s">
        <v>2854</v>
      </c>
    </row>
    <row r="2610" spans="7:7">
      <c r="G2610" s="162" t="s">
        <v>2855</v>
      </c>
    </row>
    <row r="2611" spans="7:7">
      <c r="G2611" s="162" t="s">
        <v>2856</v>
      </c>
    </row>
    <row r="2612" spans="7:7">
      <c r="G2612" s="162" t="s">
        <v>2857</v>
      </c>
    </row>
    <row r="2613" spans="7:7">
      <c r="G2613" s="162" t="s">
        <v>2858</v>
      </c>
    </row>
    <row r="2614" spans="7:7">
      <c r="G2614" s="162" t="s">
        <v>2859</v>
      </c>
    </row>
    <row r="2615" spans="7:7">
      <c r="G2615" s="162" t="s">
        <v>2860</v>
      </c>
    </row>
    <row r="2616" spans="7:7">
      <c r="G2616" s="162" t="s">
        <v>2861</v>
      </c>
    </row>
    <row r="2617" spans="7:7">
      <c r="G2617" s="162" t="s">
        <v>2862</v>
      </c>
    </row>
    <row r="2618" spans="7:7">
      <c r="G2618" s="162" t="s">
        <v>2863</v>
      </c>
    </row>
    <row r="2619" spans="7:7">
      <c r="G2619" s="162" t="s">
        <v>2864</v>
      </c>
    </row>
    <row r="2620" spans="7:7">
      <c r="G2620" s="162" t="s">
        <v>2865</v>
      </c>
    </row>
    <row r="2621" spans="7:7">
      <c r="G2621" s="162" t="s">
        <v>2866</v>
      </c>
    </row>
    <row r="2622" spans="7:7">
      <c r="G2622" s="162" t="s">
        <v>2867</v>
      </c>
    </row>
    <row r="2623" spans="7:7">
      <c r="G2623" s="162" t="s">
        <v>2868</v>
      </c>
    </row>
    <row r="2624" spans="7:7">
      <c r="G2624" s="162" t="s">
        <v>2869</v>
      </c>
    </row>
    <row r="2625" spans="7:7">
      <c r="G2625" s="162" t="s">
        <v>2870</v>
      </c>
    </row>
    <row r="2626" spans="7:7">
      <c r="G2626" s="162" t="s">
        <v>2871</v>
      </c>
    </row>
    <row r="2627" spans="7:7">
      <c r="G2627" s="162" t="s">
        <v>2872</v>
      </c>
    </row>
    <row r="2628" spans="7:7">
      <c r="G2628" s="162" t="s">
        <v>2873</v>
      </c>
    </row>
    <row r="2629" spans="7:7">
      <c r="G2629" s="162" t="s">
        <v>2874</v>
      </c>
    </row>
    <row r="2630" spans="7:7">
      <c r="G2630" s="162" t="s">
        <v>2875</v>
      </c>
    </row>
    <row r="2631" spans="7:7">
      <c r="G2631" s="162" t="s">
        <v>2876</v>
      </c>
    </row>
    <row r="2632" spans="7:7">
      <c r="G2632" s="162" t="s">
        <v>2877</v>
      </c>
    </row>
    <row r="2633" spans="7:7">
      <c r="G2633" s="162" t="s">
        <v>2878</v>
      </c>
    </row>
    <row r="2634" spans="7:7">
      <c r="G2634" s="162" t="s">
        <v>2879</v>
      </c>
    </row>
    <row r="2635" spans="7:7">
      <c r="G2635" s="162" t="s">
        <v>2880</v>
      </c>
    </row>
    <row r="2636" spans="7:7">
      <c r="G2636" s="162" t="s">
        <v>2881</v>
      </c>
    </row>
    <row r="2637" spans="7:7">
      <c r="G2637" s="162" t="s">
        <v>2882</v>
      </c>
    </row>
    <row r="2638" spans="7:7">
      <c r="G2638" s="162" t="s">
        <v>2883</v>
      </c>
    </row>
    <row r="2639" spans="7:7">
      <c r="G2639" s="162" t="s">
        <v>2884</v>
      </c>
    </row>
    <row r="2640" spans="7:7">
      <c r="G2640" s="162" t="s">
        <v>2885</v>
      </c>
    </row>
    <row r="2641" spans="7:7">
      <c r="G2641" s="162" t="s">
        <v>2886</v>
      </c>
    </row>
    <row r="2642" spans="7:7">
      <c r="G2642" s="162" t="s">
        <v>2887</v>
      </c>
    </row>
    <row r="2643" spans="7:7">
      <c r="G2643" s="162" t="s">
        <v>2888</v>
      </c>
    </row>
    <row r="2644" spans="7:7">
      <c r="G2644" s="162" t="s">
        <v>2889</v>
      </c>
    </row>
    <row r="2645" spans="7:7">
      <c r="G2645" s="162" t="s">
        <v>2890</v>
      </c>
    </row>
    <row r="2646" spans="7:7">
      <c r="G2646" s="162" t="s">
        <v>2891</v>
      </c>
    </row>
    <row r="2647" spans="7:7">
      <c r="G2647" s="162" t="s">
        <v>2892</v>
      </c>
    </row>
    <row r="2648" spans="7:7">
      <c r="G2648" s="162" t="s">
        <v>2893</v>
      </c>
    </row>
    <row r="2649" spans="7:7">
      <c r="G2649" s="162" t="s">
        <v>2894</v>
      </c>
    </row>
    <row r="2650" spans="7:7">
      <c r="G2650" s="162" t="s">
        <v>2895</v>
      </c>
    </row>
    <row r="2651" spans="7:7">
      <c r="G2651" s="162" t="s">
        <v>2896</v>
      </c>
    </row>
    <row r="2652" spans="7:7">
      <c r="G2652" s="162" t="s">
        <v>2897</v>
      </c>
    </row>
    <row r="2653" spans="7:7">
      <c r="G2653" s="162" t="s">
        <v>2898</v>
      </c>
    </row>
    <row r="2654" spans="7:7">
      <c r="G2654" s="162" t="s">
        <v>2899</v>
      </c>
    </row>
    <row r="2655" spans="7:7">
      <c r="G2655" s="162" t="s">
        <v>2900</v>
      </c>
    </row>
    <row r="2656" spans="7:7">
      <c r="G2656" s="162" t="s">
        <v>2901</v>
      </c>
    </row>
    <row r="2657" spans="7:7">
      <c r="G2657" s="162" t="s">
        <v>2902</v>
      </c>
    </row>
    <row r="2658" spans="7:7">
      <c r="G2658" s="162" t="s">
        <v>2903</v>
      </c>
    </row>
    <row r="2659" spans="7:7">
      <c r="G2659" s="162" t="s">
        <v>2904</v>
      </c>
    </row>
    <row r="2660" spans="7:7">
      <c r="G2660" s="162" t="s">
        <v>2905</v>
      </c>
    </row>
    <row r="2661" spans="7:7">
      <c r="G2661" s="162" t="s">
        <v>2906</v>
      </c>
    </row>
    <row r="2662" spans="7:7">
      <c r="G2662" s="162" t="s">
        <v>2907</v>
      </c>
    </row>
    <row r="2663" spans="7:7">
      <c r="G2663" s="162" t="s">
        <v>2908</v>
      </c>
    </row>
    <row r="2664" spans="7:7">
      <c r="G2664" s="162" t="s">
        <v>2909</v>
      </c>
    </row>
    <row r="2665" spans="7:7">
      <c r="G2665" s="162" t="s">
        <v>2910</v>
      </c>
    </row>
    <row r="2666" spans="7:7">
      <c r="G2666" s="162" t="s">
        <v>2911</v>
      </c>
    </row>
    <row r="2667" spans="7:7">
      <c r="G2667" s="162" t="s">
        <v>2912</v>
      </c>
    </row>
    <row r="2668" spans="7:7">
      <c r="G2668" s="162" t="s">
        <v>2913</v>
      </c>
    </row>
    <row r="2669" spans="7:7">
      <c r="G2669" s="162" t="s">
        <v>2914</v>
      </c>
    </row>
    <row r="2670" spans="7:7">
      <c r="G2670" s="162" t="s">
        <v>2915</v>
      </c>
    </row>
    <row r="2671" spans="7:7">
      <c r="G2671" s="162" t="s">
        <v>2916</v>
      </c>
    </row>
    <row r="2672" spans="7:7">
      <c r="G2672" s="162" t="s">
        <v>2917</v>
      </c>
    </row>
    <row r="2673" spans="7:7">
      <c r="G2673" s="162" t="s">
        <v>2918</v>
      </c>
    </row>
    <row r="2674" spans="7:7">
      <c r="G2674" s="162" t="s">
        <v>2919</v>
      </c>
    </row>
    <row r="2675" spans="7:7">
      <c r="G2675" s="162" t="s">
        <v>2920</v>
      </c>
    </row>
    <row r="2676" spans="7:7">
      <c r="G2676" s="162" t="s">
        <v>2921</v>
      </c>
    </row>
    <row r="2677" spans="7:7">
      <c r="G2677" s="162" t="s">
        <v>2922</v>
      </c>
    </row>
    <row r="2678" spans="7:7">
      <c r="G2678" s="162" t="s">
        <v>2923</v>
      </c>
    </row>
    <row r="2679" spans="7:7">
      <c r="G2679" s="162" t="s">
        <v>2924</v>
      </c>
    </row>
    <row r="2680" spans="7:7">
      <c r="G2680" s="162" t="s">
        <v>2925</v>
      </c>
    </row>
    <row r="2681" spans="7:7">
      <c r="G2681" s="162" t="s">
        <v>2926</v>
      </c>
    </row>
    <row r="2682" spans="7:7">
      <c r="G2682" s="162" t="s">
        <v>2927</v>
      </c>
    </row>
    <row r="2683" spans="7:7">
      <c r="G2683" s="162" t="s">
        <v>2928</v>
      </c>
    </row>
    <row r="2684" spans="7:7">
      <c r="G2684" s="162" t="s">
        <v>2929</v>
      </c>
    </row>
    <row r="2685" spans="7:7">
      <c r="G2685" s="162" t="s">
        <v>2930</v>
      </c>
    </row>
    <row r="2686" spans="7:7">
      <c r="G2686" s="162" t="s">
        <v>2931</v>
      </c>
    </row>
    <row r="2687" spans="7:7">
      <c r="G2687" s="162" t="s">
        <v>2932</v>
      </c>
    </row>
    <row r="2688" spans="7:7">
      <c r="G2688" s="162" t="s">
        <v>2933</v>
      </c>
    </row>
    <row r="2689" spans="7:7">
      <c r="G2689" s="162" t="s">
        <v>2934</v>
      </c>
    </row>
    <row r="2690" spans="7:7">
      <c r="G2690" s="162" t="s">
        <v>2935</v>
      </c>
    </row>
    <row r="2691" spans="7:7">
      <c r="G2691" s="162" t="s">
        <v>2936</v>
      </c>
    </row>
    <row r="2692" spans="7:7">
      <c r="G2692" s="162" t="s">
        <v>2937</v>
      </c>
    </row>
    <row r="2693" spans="7:7">
      <c r="G2693" s="162" t="s">
        <v>2938</v>
      </c>
    </row>
    <row r="2694" spans="7:7">
      <c r="G2694" s="162" t="s">
        <v>2939</v>
      </c>
    </row>
    <row r="2695" spans="7:7">
      <c r="G2695" s="162" t="s">
        <v>2940</v>
      </c>
    </row>
    <row r="2696" spans="7:7">
      <c r="G2696" s="162" t="s">
        <v>2941</v>
      </c>
    </row>
    <row r="2697" spans="7:7">
      <c r="G2697" s="162" t="s">
        <v>2942</v>
      </c>
    </row>
    <row r="2698" spans="7:7">
      <c r="G2698" s="162" t="s">
        <v>2943</v>
      </c>
    </row>
    <row r="2699" spans="7:7">
      <c r="G2699" s="162" t="s">
        <v>2944</v>
      </c>
    </row>
    <row r="2700" spans="7:7">
      <c r="G2700" s="162" t="s">
        <v>2945</v>
      </c>
    </row>
    <row r="2701" spans="7:7">
      <c r="G2701" s="162" t="s">
        <v>2946</v>
      </c>
    </row>
    <row r="2702" spans="7:7">
      <c r="G2702" s="162" t="s">
        <v>2947</v>
      </c>
    </row>
    <row r="2703" spans="7:7">
      <c r="G2703" s="162" t="s">
        <v>2948</v>
      </c>
    </row>
    <row r="2704" spans="7:7">
      <c r="G2704" s="162" t="s">
        <v>2949</v>
      </c>
    </row>
    <row r="2705" spans="7:7">
      <c r="G2705" s="162" t="s">
        <v>2950</v>
      </c>
    </row>
    <row r="2706" spans="7:7">
      <c r="G2706" s="162" t="s">
        <v>2951</v>
      </c>
    </row>
    <row r="2707" spans="7:7">
      <c r="G2707" s="162" t="s">
        <v>2952</v>
      </c>
    </row>
    <row r="2708" spans="7:7">
      <c r="G2708" s="162" t="s">
        <v>2953</v>
      </c>
    </row>
    <row r="2709" spans="7:7">
      <c r="G2709" s="162" t="s">
        <v>2954</v>
      </c>
    </row>
    <row r="2710" spans="7:7">
      <c r="G2710" s="162" t="s">
        <v>2955</v>
      </c>
    </row>
    <row r="2711" spans="7:7">
      <c r="G2711" s="162" t="s">
        <v>2956</v>
      </c>
    </row>
    <row r="2712" spans="7:7">
      <c r="G2712" s="162" t="s">
        <v>2957</v>
      </c>
    </row>
    <row r="2713" spans="7:7">
      <c r="G2713" s="162" t="s">
        <v>2958</v>
      </c>
    </row>
    <row r="2714" spans="7:7">
      <c r="G2714" s="162" t="s">
        <v>2959</v>
      </c>
    </row>
    <row r="2715" spans="7:7">
      <c r="G2715" s="162" t="s">
        <v>2960</v>
      </c>
    </row>
    <row r="2716" spans="7:7">
      <c r="G2716" s="162" t="s">
        <v>2961</v>
      </c>
    </row>
    <row r="2717" spans="7:7">
      <c r="G2717" s="162" t="s">
        <v>2962</v>
      </c>
    </row>
    <row r="2718" spans="7:7">
      <c r="G2718" s="162" t="s">
        <v>2963</v>
      </c>
    </row>
    <row r="2719" spans="7:7">
      <c r="G2719" s="162" t="s">
        <v>2964</v>
      </c>
    </row>
    <row r="2720" spans="7:7">
      <c r="G2720" s="162" t="s">
        <v>2965</v>
      </c>
    </row>
    <row r="2721" spans="7:7">
      <c r="G2721" s="162" t="s">
        <v>2966</v>
      </c>
    </row>
    <row r="2722" spans="7:7">
      <c r="G2722" s="162" t="s">
        <v>2967</v>
      </c>
    </row>
    <row r="2723" spans="7:7">
      <c r="G2723" s="162" t="s">
        <v>2968</v>
      </c>
    </row>
    <row r="2724" spans="7:7">
      <c r="G2724" s="162" t="s">
        <v>2969</v>
      </c>
    </row>
    <row r="2725" spans="7:7">
      <c r="G2725" s="162" t="s">
        <v>2970</v>
      </c>
    </row>
    <row r="2726" spans="7:7">
      <c r="G2726" s="162" t="s">
        <v>2971</v>
      </c>
    </row>
    <row r="2727" spans="7:7">
      <c r="G2727" s="162" t="s">
        <v>2972</v>
      </c>
    </row>
    <row r="2728" spans="7:7">
      <c r="G2728" s="162" t="s">
        <v>2973</v>
      </c>
    </row>
    <row r="2729" spans="7:7">
      <c r="G2729" s="162" t="s">
        <v>2974</v>
      </c>
    </row>
    <row r="2730" spans="7:7">
      <c r="G2730" s="162" t="s">
        <v>2975</v>
      </c>
    </row>
    <row r="2731" spans="7:7">
      <c r="G2731" s="162" t="s">
        <v>2976</v>
      </c>
    </row>
    <row r="2732" spans="7:7">
      <c r="G2732" s="162" t="s">
        <v>2977</v>
      </c>
    </row>
    <row r="2733" spans="7:7">
      <c r="G2733" s="162" t="s">
        <v>2978</v>
      </c>
    </row>
    <row r="2734" spans="7:7">
      <c r="G2734" s="162" t="s">
        <v>2979</v>
      </c>
    </row>
    <row r="2735" spans="7:7">
      <c r="G2735" s="162" t="s">
        <v>2980</v>
      </c>
    </row>
    <row r="2736" spans="7:7">
      <c r="G2736" s="162" t="s">
        <v>2981</v>
      </c>
    </row>
    <row r="2737" spans="7:7">
      <c r="G2737" s="162" t="s">
        <v>2982</v>
      </c>
    </row>
    <row r="2738" spans="7:7">
      <c r="G2738" s="162" t="s">
        <v>2983</v>
      </c>
    </row>
    <row r="2739" spans="7:7">
      <c r="G2739" s="162" t="s">
        <v>2984</v>
      </c>
    </row>
    <row r="2740" spans="7:7">
      <c r="G2740" s="162" t="s">
        <v>2985</v>
      </c>
    </row>
    <row r="2741" spans="7:7">
      <c r="G2741" s="162" t="s">
        <v>2986</v>
      </c>
    </row>
    <row r="2742" spans="7:7">
      <c r="G2742" s="162" t="s">
        <v>2987</v>
      </c>
    </row>
    <row r="2743" spans="7:7">
      <c r="G2743" s="162" t="s">
        <v>2988</v>
      </c>
    </row>
    <row r="2744" spans="7:7">
      <c r="G2744" s="162" t="s">
        <v>2989</v>
      </c>
    </row>
    <row r="2745" spans="7:7">
      <c r="G2745" s="162" t="s">
        <v>2990</v>
      </c>
    </row>
    <row r="2746" spans="7:7">
      <c r="G2746" s="162" t="s">
        <v>2991</v>
      </c>
    </row>
    <row r="2747" spans="7:7">
      <c r="G2747" s="162" t="s">
        <v>2992</v>
      </c>
    </row>
    <row r="2748" spans="7:7">
      <c r="G2748" s="162" t="s">
        <v>2993</v>
      </c>
    </row>
    <row r="2749" spans="7:7">
      <c r="G2749" s="162" t="s">
        <v>2994</v>
      </c>
    </row>
    <row r="2750" spans="7:7">
      <c r="G2750" s="162" t="s">
        <v>2995</v>
      </c>
    </row>
    <row r="2751" spans="7:7">
      <c r="G2751" s="162" t="s">
        <v>2996</v>
      </c>
    </row>
    <row r="2752" spans="7:7">
      <c r="G2752" s="162" t="s">
        <v>2997</v>
      </c>
    </row>
    <row r="2753" spans="7:7">
      <c r="G2753" s="162" t="s">
        <v>2998</v>
      </c>
    </row>
    <row r="2754" spans="7:7">
      <c r="G2754" s="162" t="s">
        <v>2999</v>
      </c>
    </row>
    <row r="2755" spans="7:7">
      <c r="G2755" s="162" t="s">
        <v>3000</v>
      </c>
    </row>
    <row r="2756" spans="7:7">
      <c r="G2756" s="162" t="s">
        <v>3001</v>
      </c>
    </row>
    <row r="2757" spans="7:7">
      <c r="G2757" s="162" t="s">
        <v>3002</v>
      </c>
    </row>
    <row r="2758" spans="7:7">
      <c r="G2758" s="162" t="s">
        <v>3003</v>
      </c>
    </row>
    <row r="2759" spans="7:7">
      <c r="G2759" s="162" t="s">
        <v>3004</v>
      </c>
    </row>
    <row r="2760" spans="7:7">
      <c r="G2760" s="162" t="s">
        <v>3005</v>
      </c>
    </row>
    <row r="2761" spans="7:7">
      <c r="G2761" s="162" t="s">
        <v>3006</v>
      </c>
    </row>
    <row r="2762" spans="7:7">
      <c r="G2762" s="162" t="s">
        <v>3007</v>
      </c>
    </row>
    <row r="2763" spans="7:7">
      <c r="G2763" s="162" t="s">
        <v>3008</v>
      </c>
    </row>
    <row r="2764" spans="7:7">
      <c r="G2764" s="162" t="s">
        <v>3009</v>
      </c>
    </row>
    <row r="2765" spans="7:7">
      <c r="G2765" s="162" t="s">
        <v>3010</v>
      </c>
    </row>
    <row r="2766" spans="7:7">
      <c r="G2766" s="162" t="s">
        <v>3011</v>
      </c>
    </row>
    <row r="2767" spans="7:7">
      <c r="G2767" s="162" t="s">
        <v>3012</v>
      </c>
    </row>
    <row r="2768" spans="7:7">
      <c r="G2768" s="162" t="s">
        <v>3013</v>
      </c>
    </row>
    <row r="2769" spans="7:7">
      <c r="G2769" s="162" t="s">
        <v>3014</v>
      </c>
    </row>
    <row r="2770" spans="7:7">
      <c r="G2770" s="162" t="s">
        <v>3015</v>
      </c>
    </row>
    <row r="2771" spans="7:7">
      <c r="G2771" s="162" t="s">
        <v>3016</v>
      </c>
    </row>
    <row r="2772" spans="7:7">
      <c r="G2772" s="162" t="s">
        <v>3017</v>
      </c>
    </row>
    <row r="2773" spans="7:7">
      <c r="G2773" s="162" t="s">
        <v>3018</v>
      </c>
    </row>
    <row r="2774" spans="7:7">
      <c r="G2774" s="162" t="s">
        <v>3019</v>
      </c>
    </row>
    <row r="2775" spans="7:7">
      <c r="G2775" s="162" t="s">
        <v>3020</v>
      </c>
    </row>
    <row r="2776" spans="7:7">
      <c r="G2776" s="162" t="s">
        <v>3021</v>
      </c>
    </row>
    <row r="2777" spans="7:7">
      <c r="G2777" s="162" t="s">
        <v>3022</v>
      </c>
    </row>
    <row r="2778" spans="7:7">
      <c r="G2778" s="162" t="s">
        <v>3023</v>
      </c>
    </row>
    <row r="2779" spans="7:7">
      <c r="G2779" s="162" t="s">
        <v>3024</v>
      </c>
    </row>
    <row r="2780" spans="7:7">
      <c r="G2780" s="162" t="s">
        <v>3025</v>
      </c>
    </row>
    <row r="2781" spans="7:7">
      <c r="G2781" s="162" t="s">
        <v>3026</v>
      </c>
    </row>
    <row r="2782" spans="7:7">
      <c r="G2782" s="162" t="s">
        <v>3027</v>
      </c>
    </row>
    <row r="2783" spans="7:7">
      <c r="G2783" s="162" t="s">
        <v>3028</v>
      </c>
    </row>
    <row r="2784" spans="7:7">
      <c r="G2784" s="162" t="s">
        <v>3029</v>
      </c>
    </row>
    <row r="2785" spans="7:7">
      <c r="G2785" s="162" t="s">
        <v>3030</v>
      </c>
    </row>
    <row r="2786" spans="7:7">
      <c r="G2786" s="162" t="s">
        <v>3031</v>
      </c>
    </row>
    <row r="2787" spans="7:7">
      <c r="G2787" s="162" t="s">
        <v>3032</v>
      </c>
    </row>
    <row r="2788" spans="7:7">
      <c r="G2788" s="162" t="s">
        <v>3033</v>
      </c>
    </row>
    <row r="2789" spans="7:7">
      <c r="G2789" s="162" t="s">
        <v>3034</v>
      </c>
    </row>
    <row r="2790" spans="7:7">
      <c r="G2790" s="162" t="s">
        <v>3035</v>
      </c>
    </row>
    <row r="2791" spans="7:7">
      <c r="G2791" s="162" t="s">
        <v>3036</v>
      </c>
    </row>
    <row r="2792" spans="7:7">
      <c r="G2792" s="162" t="s">
        <v>3037</v>
      </c>
    </row>
    <row r="2793" spans="7:7">
      <c r="G2793" s="162" t="s">
        <v>3038</v>
      </c>
    </row>
    <row r="2794" spans="7:7">
      <c r="G2794" s="162" t="s">
        <v>3039</v>
      </c>
    </row>
    <row r="2795" spans="7:7">
      <c r="G2795" s="162" t="s">
        <v>3040</v>
      </c>
    </row>
    <row r="2796" spans="7:7">
      <c r="G2796" s="162" t="s">
        <v>3041</v>
      </c>
    </row>
    <row r="2797" spans="7:7">
      <c r="G2797" s="162" t="s">
        <v>3042</v>
      </c>
    </row>
    <row r="2798" spans="7:7">
      <c r="G2798" s="162" t="s">
        <v>3043</v>
      </c>
    </row>
    <row r="2799" spans="7:7">
      <c r="G2799" s="162" t="s">
        <v>3044</v>
      </c>
    </row>
    <row r="2800" spans="7:7">
      <c r="G2800" s="162" t="s">
        <v>3045</v>
      </c>
    </row>
    <row r="2801" spans="7:7">
      <c r="G2801" s="162" t="s">
        <v>3046</v>
      </c>
    </row>
    <row r="2802" spans="7:7">
      <c r="G2802" s="162" t="s">
        <v>3047</v>
      </c>
    </row>
    <row r="2803" spans="7:7">
      <c r="G2803" s="162" t="s">
        <v>3048</v>
      </c>
    </row>
    <row r="2804" spans="7:7">
      <c r="G2804" s="162" t="s">
        <v>3049</v>
      </c>
    </row>
    <row r="2805" spans="7:7">
      <c r="G2805" s="162" t="s">
        <v>3050</v>
      </c>
    </row>
    <row r="2806" spans="7:7">
      <c r="G2806" s="162" t="s">
        <v>3051</v>
      </c>
    </row>
    <row r="2807" spans="7:7">
      <c r="G2807" s="162" t="s">
        <v>3052</v>
      </c>
    </row>
    <row r="2808" spans="7:7">
      <c r="G2808" s="162" t="s">
        <v>3053</v>
      </c>
    </row>
    <row r="2809" spans="7:7">
      <c r="G2809" s="162" t="s">
        <v>3054</v>
      </c>
    </row>
    <row r="2810" spans="7:7">
      <c r="G2810" s="162" t="s">
        <v>3055</v>
      </c>
    </row>
    <row r="2811" spans="7:7">
      <c r="G2811" s="162" t="s">
        <v>3056</v>
      </c>
    </row>
    <row r="2812" spans="7:7">
      <c r="G2812" s="162" t="s">
        <v>3057</v>
      </c>
    </row>
    <row r="2813" spans="7:7">
      <c r="G2813" s="162" t="s">
        <v>3058</v>
      </c>
    </row>
    <row r="2814" spans="7:7">
      <c r="G2814" s="162" t="s">
        <v>3059</v>
      </c>
    </row>
    <row r="2815" spans="7:7">
      <c r="G2815" s="162" t="s">
        <v>3060</v>
      </c>
    </row>
    <row r="2816" spans="7:7">
      <c r="G2816" s="162" t="s">
        <v>3061</v>
      </c>
    </row>
    <row r="2817" spans="7:7">
      <c r="G2817" s="162" t="s">
        <v>3062</v>
      </c>
    </row>
    <row r="2818" spans="7:7">
      <c r="G2818" s="162" t="s">
        <v>3063</v>
      </c>
    </row>
    <row r="2819" spans="7:7">
      <c r="G2819" s="162" t="s">
        <v>3064</v>
      </c>
    </row>
    <row r="2820" spans="7:7">
      <c r="G2820" s="162" t="s">
        <v>3065</v>
      </c>
    </row>
    <row r="2821" spans="7:7">
      <c r="G2821" s="162" t="s">
        <v>3066</v>
      </c>
    </row>
    <row r="2822" spans="7:7">
      <c r="G2822" s="162" t="s">
        <v>3067</v>
      </c>
    </row>
    <row r="2823" spans="7:7">
      <c r="G2823" s="162" t="s">
        <v>3068</v>
      </c>
    </row>
    <row r="2824" spans="7:7">
      <c r="G2824" s="162" t="s">
        <v>3069</v>
      </c>
    </row>
    <row r="2825" spans="7:7">
      <c r="G2825" s="162" t="s">
        <v>3070</v>
      </c>
    </row>
    <row r="2826" spans="7:7">
      <c r="G2826" s="162" t="s">
        <v>3071</v>
      </c>
    </row>
    <row r="2827" spans="7:7">
      <c r="G2827" s="162" t="s">
        <v>3072</v>
      </c>
    </row>
    <row r="2828" spans="7:7">
      <c r="G2828" s="162" t="s">
        <v>3073</v>
      </c>
    </row>
    <row r="2829" spans="7:7">
      <c r="G2829" s="162" t="s">
        <v>3074</v>
      </c>
    </row>
    <row r="2830" spans="7:7">
      <c r="G2830" s="162" t="s">
        <v>3075</v>
      </c>
    </row>
    <row r="2831" spans="7:7">
      <c r="G2831" s="162" t="s">
        <v>3076</v>
      </c>
    </row>
    <row r="2832" spans="7:7">
      <c r="G2832" s="162" t="s">
        <v>3077</v>
      </c>
    </row>
    <row r="2833" spans="7:7">
      <c r="G2833" s="162" t="s">
        <v>3078</v>
      </c>
    </row>
    <row r="2834" spans="7:7">
      <c r="G2834" s="162" t="s">
        <v>3079</v>
      </c>
    </row>
    <row r="2835" spans="7:7">
      <c r="G2835" s="162" t="s">
        <v>3080</v>
      </c>
    </row>
    <row r="2836" spans="7:7">
      <c r="G2836" s="162" t="s">
        <v>3081</v>
      </c>
    </row>
    <row r="2837" spans="7:7">
      <c r="G2837" s="162" t="s">
        <v>3082</v>
      </c>
    </row>
    <row r="2838" spans="7:7">
      <c r="G2838" s="162" t="s">
        <v>3083</v>
      </c>
    </row>
    <row r="2839" spans="7:7">
      <c r="G2839" s="162" t="s">
        <v>3084</v>
      </c>
    </row>
    <row r="2840" spans="7:7">
      <c r="G2840" s="162" t="s">
        <v>3085</v>
      </c>
    </row>
    <row r="2841" spans="7:7">
      <c r="G2841" s="162" t="s">
        <v>3086</v>
      </c>
    </row>
    <row r="2842" spans="7:7">
      <c r="G2842" s="162" t="s">
        <v>3087</v>
      </c>
    </row>
    <row r="2843" spans="7:7">
      <c r="G2843" s="162" t="s">
        <v>3088</v>
      </c>
    </row>
    <row r="2844" spans="7:7">
      <c r="G2844" s="162" t="s">
        <v>3089</v>
      </c>
    </row>
    <row r="2845" spans="7:7">
      <c r="G2845" s="162" t="s">
        <v>3090</v>
      </c>
    </row>
    <row r="2846" spans="7:7">
      <c r="G2846" s="162" t="s">
        <v>3091</v>
      </c>
    </row>
    <row r="2847" spans="7:7">
      <c r="G2847" s="162" t="s">
        <v>3092</v>
      </c>
    </row>
    <row r="2848" spans="7:7">
      <c r="G2848" s="162" t="s">
        <v>3093</v>
      </c>
    </row>
    <row r="2849" spans="7:7">
      <c r="G2849" s="162" t="s">
        <v>3094</v>
      </c>
    </row>
    <row r="2850" spans="7:7">
      <c r="G2850" s="162" t="s">
        <v>3095</v>
      </c>
    </row>
    <row r="2851" spans="7:7">
      <c r="G2851" s="162" t="s">
        <v>3096</v>
      </c>
    </row>
    <row r="2852" spans="7:7">
      <c r="G2852" s="162" t="s">
        <v>3097</v>
      </c>
    </row>
    <row r="2853" spans="7:7">
      <c r="G2853" s="162" t="s">
        <v>3098</v>
      </c>
    </row>
    <row r="2854" spans="7:7">
      <c r="G2854" s="162" t="s">
        <v>3099</v>
      </c>
    </row>
    <row r="2855" spans="7:7">
      <c r="G2855" s="162" t="s">
        <v>3100</v>
      </c>
    </row>
    <row r="2856" spans="7:7">
      <c r="G2856" s="162" t="s">
        <v>3101</v>
      </c>
    </row>
    <row r="2857" spans="7:7">
      <c r="G2857" s="162" t="s">
        <v>3102</v>
      </c>
    </row>
    <row r="2858" spans="7:7">
      <c r="G2858" s="162" t="s">
        <v>3103</v>
      </c>
    </row>
    <row r="2859" spans="7:7">
      <c r="G2859" s="162" t="s">
        <v>3104</v>
      </c>
    </row>
    <row r="2860" spans="7:7">
      <c r="G2860" s="162" t="s">
        <v>3105</v>
      </c>
    </row>
    <row r="2861" spans="7:7">
      <c r="G2861" s="162" t="s">
        <v>3106</v>
      </c>
    </row>
    <row r="2862" spans="7:7">
      <c r="G2862" s="162" t="s">
        <v>3107</v>
      </c>
    </row>
    <row r="2863" spans="7:7">
      <c r="G2863" s="162" t="s">
        <v>3108</v>
      </c>
    </row>
    <row r="2864" spans="7:7">
      <c r="G2864" s="162" t="s">
        <v>3109</v>
      </c>
    </row>
    <row r="2865" spans="7:7">
      <c r="G2865" s="162" t="s">
        <v>3110</v>
      </c>
    </row>
    <row r="2866" spans="7:7">
      <c r="G2866" s="162" t="s">
        <v>3111</v>
      </c>
    </row>
    <row r="2867" spans="7:7">
      <c r="G2867" s="162" t="s">
        <v>3112</v>
      </c>
    </row>
    <row r="2868" spans="7:7">
      <c r="G2868" s="162" t="s">
        <v>3113</v>
      </c>
    </row>
    <row r="2869" spans="7:7">
      <c r="G2869" s="162" t="s">
        <v>3114</v>
      </c>
    </row>
    <row r="2870" spans="7:7">
      <c r="G2870" s="162" t="s">
        <v>3115</v>
      </c>
    </row>
    <row r="2871" spans="7:7">
      <c r="G2871" s="162" t="s">
        <v>3116</v>
      </c>
    </row>
    <row r="2872" spans="7:7">
      <c r="G2872" s="162" t="s">
        <v>3117</v>
      </c>
    </row>
    <row r="2873" spans="7:7">
      <c r="G2873" s="162" t="s">
        <v>3118</v>
      </c>
    </row>
    <row r="2874" spans="7:7">
      <c r="G2874" s="162" t="s">
        <v>3119</v>
      </c>
    </row>
    <row r="2875" spans="7:7">
      <c r="G2875" s="162" t="s">
        <v>3120</v>
      </c>
    </row>
    <row r="2876" spans="7:7">
      <c r="G2876" s="162" t="s">
        <v>3121</v>
      </c>
    </row>
    <row r="2877" spans="7:7">
      <c r="G2877" s="162" t="s">
        <v>3122</v>
      </c>
    </row>
    <row r="2878" spans="7:7">
      <c r="G2878" s="162" t="s">
        <v>3123</v>
      </c>
    </row>
    <row r="2879" spans="7:7">
      <c r="G2879" s="162" t="s">
        <v>3124</v>
      </c>
    </row>
    <row r="2880" spans="7:7">
      <c r="G2880" s="162" t="s">
        <v>3125</v>
      </c>
    </row>
    <row r="2881" spans="7:7">
      <c r="G2881" s="162" t="s">
        <v>3126</v>
      </c>
    </row>
    <row r="2882" spans="7:7">
      <c r="G2882" s="162" t="s">
        <v>3127</v>
      </c>
    </row>
    <row r="2883" spans="7:7">
      <c r="G2883" s="162" t="s">
        <v>3128</v>
      </c>
    </row>
    <row r="2884" spans="7:7">
      <c r="G2884" s="162" t="s">
        <v>3129</v>
      </c>
    </row>
    <row r="2885" spans="7:7">
      <c r="G2885" s="162" t="s">
        <v>3130</v>
      </c>
    </row>
    <row r="2886" spans="7:7">
      <c r="G2886" s="162" t="s">
        <v>3131</v>
      </c>
    </row>
    <row r="2887" spans="7:7">
      <c r="G2887" s="162" t="s">
        <v>3132</v>
      </c>
    </row>
    <row r="2888" spans="7:7">
      <c r="G2888" s="162" t="s">
        <v>3133</v>
      </c>
    </row>
    <row r="2889" spans="7:7">
      <c r="G2889" s="162" t="s">
        <v>3134</v>
      </c>
    </row>
    <row r="2890" spans="7:7">
      <c r="G2890" s="162" t="s">
        <v>3135</v>
      </c>
    </row>
    <row r="2891" spans="7:7">
      <c r="G2891" s="162" t="s">
        <v>3136</v>
      </c>
    </row>
    <row r="2892" spans="7:7">
      <c r="G2892" s="162" t="s">
        <v>3137</v>
      </c>
    </row>
    <row r="2893" spans="7:7">
      <c r="G2893" s="162" t="s">
        <v>3138</v>
      </c>
    </row>
    <row r="2894" spans="7:7">
      <c r="G2894" s="162" t="s">
        <v>3139</v>
      </c>
    </row>
    <row r="2895" spans="7:7">
      <c r="G2895" s="162" t="s">
        <v>3140</v>
      </c>
    </row>
    <row r="2896" spans="7:7">
      <c r="G2896" s="162" t="s">
        <v>3141</v>
      </c>
    </row>
    <row r="2897" spans="7:7">
      <c r="G2897" s="162" t="s">
        <v>3142</v>
      </c>
    </row>
    <row r="2898" spans="7:7">
      <c r="G2898" s="162" t="s">
        <v>3143</v>
      </c>
    </row>
    <row r="2899" spans="7:7">
      <c r="G2899" s="162" t="s">
        <v>3144</v>
      </c>
    </row>
    <row r="2900" spans="7:7">
      <c r="G2900" s="162" t="s">
        <v>3145</v>
      </c>
    </row>
    <row r="2901" spans="7:7">
      <c r="G2901" s="162" t="s">
        <v>3146</v>
      </c>
    </row>
    <row r="2902" spans="7:7">
      <c r="G2902" s="162" t="s">
        <v>3147</v>
      </c>
    </row>
    <row r="2903" spans="7:7">
      <c r="G2903" s="162" t="s">
        <v>3148</v>
      </c>
    </row>
    <row r="2904" spans="7:7">
      <c r="G2904" s="162" t="s">
        <v>3149</v>
      </c>
    </row>
    <row r="2905" spans="7:7">
      <c r="G2905" s="162" t="s">
        <v>3150</v>
      </c>
    </row>
    <row r="2906" spans="7:7">
      <c r="G2906" s="162" t="s">
        <v>3151</v>
      </c>
    </row>
    <row r="2907" spans="7:7">
      <c r="G2907" s="162" t="s">
        <v>3152</v>
      </c>
    </row>
    <row r="2908" spans="7:7">
      <c r="G2908" s="162" t="s">
        <v>3153</v>
      </c>
    </row>
    <row r="2909" spans="7:7">
      <c r="G2909" s="162" t="s">
        <v>3154</v>
      </c>
    </row>
    <row r="2910" spans="7:7">
      <c r="G2910" s="162" t="s">
        <v>3155</v>
      </c>
    </row>
    <row r="2911" spans="7:7">
      <c r="G2911" s="162" t="s">
        <v>3156</v>
      </c>
    </row>
    <row r="2912" spans="7:7">
      <c r="G2912" s="162" t="s">
        <v>3157</v>
      </c>
    </row>
    <row r="2913" spans="7:7">
      <c r="G2913" s="162" t="s">
        <v>3158</v>
      </c>
    </row>
    <row r="2914" spans="7:7">
      <c r="G2914" s="162" t="s">
        <v>3159</v>
      </c>
    </row>
    <row r="2915" spans="7:7">
      <c r="G2915" s="162" t="s">
        <v>3160</v>
      </c>
    </row>
    <row r="2916" spans="7:7">
      <c r="G2916" s="162" t="s">
        <v>3161</v>
      </c>
    </row>
    <row r="2917" spans="7:7">
      <c r="G2917" s="162" t="s">
        <v>3162</v>
      </c>
    </row>
    <row r="2918" spans="7:7">
      <c r="G2918" s="162" t="s">
        <v>3163</v>
      </c>
    </row>
    <row r="2919" spans="7:7">
      <c r="G2919" s="162" t="s">
        <v>3164</v>
      </c>
    </row>
    <row r="2920" spans="7:7">
      <c r="G2920" s="162" t="s">
        <v>3165</v>
      </c>
    </row>
    <row r="2921" spans="7:7">
      <c r="G2921" s="162" t="s">
        <v>3166</v>
      </c>
    </row>
    <row r="2922" spans="7:7">
      <c r="G2922" s="162" t="s">
        <v>3167</v>
      </c>
    </row>
    <row r="2923" spans="7:7">
      <c r="G2923" s="162" t="s">
        <v>3168</v>
      </c>
    </row>
    <row r="2924" spans="7:7">
      <c r="G2924" s="162" t="s">
        <v>3169</v>
      </c>
    </row>
    <row r="2925" spans="7:7">
      <c r="G2925" s="162" t="s">
        <v>3170</v>
      </c>
    </row>
    <row r="2926" spans="7:7">
      <c r="G2926" s="162" t="s">
        <v>3171</v>
      </c>
    </row>
    <row r="2927" spans="7:7">
      <c r="G2927" s="162" t="s">
        <v>3172</v>
      </c>
    </row>
    <row r="2928" spans="7:7">
      <c r="G2928" s="162" t="s">
        <v>3173</v>
      </c>
    </row>
    <row r="2929" spans="7:7">
      <c r="G2929" s="162" t="s">
        <v>3174</v>
      </c>
    </row>
    <row r="2930" spans="7:7">
      <c r="G2930" s="162" t="s">
        <v>3175</v>
      </c>
    </row>
    <row r="2931" spans="7:7">
      <c r="G2931" s="162" t="s">
        <v>3176</v>
      </c>
    </row>
    <row r="2932" spans="7:7">
      <c r="G2932" s="162" t="s">
        <v>3177</v>
      </c>
    </row>
    <row r="2933" spans="7:7">
      <c r="G2933" s="162" t="s">
        <v>3178</v>
      </c>
    </row>
    <row r="2934" spans="7:7">
      <c r="G2934" s="162" t="s">
        <v>3179</v>
      </c>
    </row>
    <row r="2935" spans="7:7">
      <c r="G2935" s="162" t="s">
        <v>3180</v>
      </c>
    </row>
    <row r="2936" spans="7:7">
      <c r="G2936" s="162" t="s">
        <v>3181</v>
      </c>
    </row>
    <row r="2937" spans="7:7">
      <c r="G2937" s="162" t="s">
        <v>3182</v>
      </c>
    </row>
    <row r="2938" spans="7:7">
      <c r="G2938" s="162" t="s">
        <v>3183</v>
      </c>
    </row>
    <row r="2939" spans="7:7">
      <c r="G2939" s="162" t="s">
        <v>3184</v>
      </c>
    </row>
    <row r="2940" spans="7:7">
      <c r="G2940" s="162" t="s">
        <v>3185</v>
      </c>
    </row>
    <row r="2941" spans="7:7">
      <c r="G2941" s="162" t="s">
        <v>3186</v>
      </c>
    </row>
    <row r="2942" spans="7:7">
      <c r="G2942" s="162" t="s">
        <v>3187</v>
      </c>
    </row>
    <row r="2943" spans="7:7">
      <c r="G2943" s="162" t="s">
        <v>3188</v>
      </c>
    </row>
    <row r="2944" spans="7:7">
      <c r="G2944" s="162" t="s">
        <v>3189</v>
      </c>
    </row>
    <row r="2945" spans="7:7">
      <c r="G2945" s="162" t="s">
        <v>3190</v>
      </c>
    </row>
    <row r="2946" spans="7:7">
      <c r="G2946" s="162" t="s">
        <v>3191</v>
      </c>
    </row>
    <row r="2947" spans="7:7">
      <c r="G2947" s="162" t="s">
        <v>3192</v>
      </c>
    </row>
    <row r="2948" spans="7:7">
      <c r="G2948" s="162" t="s">
        <v>3193</v>
      </c>
    </row>
    <row r="2949" spans="7:7">
      <c r="G2949" s="162" t="s">
        <v>3194</v>
      </c>
    </row>
    <row r="2950" spans="7:7">
      <c r="G2950" s="162" t="s">
        <v>3195</v>
      </c>
    </row>
    <row r="2951" spans="7:7">
      <c r="G2951" s="162" t="s">
        <v>3196</v>
      </c>
    </row>
    <row r="2952" spans="7:7">
      <c r="G2952" s="162" t="s">
        <v>3197</v>
      </c>
    </row>
    <row r="2953" spans="7:7">
      <c r="G2953" s="162" t="s">
        <v>3198</v>
      </c>
    </row>
    <row r="2954" spans="7:7">
      <c r="G2954" s="162" t="s">
        <v>3199</v>
      </c>
    </row>
    <row r="2955" spans="7:7">
      <c r="G2955" s="162" t="s">
        <v>3200</v>
      </c>
    </row>
    <row r="2956" spans="7:7">
      <c r="G2956" s="162" t="s">
        <v>3201</v>
      </c>
    </row>
    <row r="2957" spans="7:7">
      <c r="G2957" s="162" t="s">
        <v>3202</v>
      </c>
    </row>
    <row r="2958" spans="7:7">
      <c r="G2958" s="162" t="s">
        <v>3203</v>
      </c>
    </row>
    <row r="2959" spans="7:7">
      <c r="G2959" s="162" t="s">
        <v>3204</v>
      </c>
    </row>
    <row r="2960" spans="7:7">
      <c r="G2960" s="162" t="s">
        <v>3205</v>
      </c>
    </row>
    <row r="2961" spans="7:7">
      <c r="G2961" s="162" t="s">
        <v>3206</v>
      </c>
    </row>
    <row r="2962" spans="7:7">
      <c r="G2962" s="162" t="s">
        <v>3207</v>
      </c>
    </row>
    <row r="2963" spans="7:7">
      <c r="G2963" s="162" t="s">
        <v>3208</v>
      </c>
    </row>
    <row r="2964" spans="7:7">
      <c r="G2964" s="162" t="s">
        <v>3209</v>
      </c>
    </row>
    <row r="2965" spans="7:7">
      <c r="G2965" s="162" t="s">
        <v>3210</v>
      </c>
    </row>
    <row r="2966" spans="7:7">
      <c r="G2966" s="162" t="s">
        <v>3211</v>
      </c>
    </row>
    <row r="2967" spans="7:7">
      <c r="G2967" s="162" t="s">
        <v>3212</v>
      </c>
    </row>
    <row r="2968" spans="7:7">
      <c r="G2968" s="162" t="s">
        <v>3213</v>
      </c>
    </row>
    <row r="2969" spans="7:7">
      <c r="G2969" s="162" t="s">
        <v>3214</v>
      </c>
    </row>
    <row r="2970" spans="7:7">
      <c r="G2970" s="162" t="s">
        <v>3215</v>
      </c>
    </row>
    <row r="2971" spans="7:7">
      <c r="G2971" s="162" t="s">
        <v>3216</v>
      </c>
    </row>
    <row r="2972" spans="7:7">
      <c r="G2972" s="162" t="s">
        <v>3217</v>
      </c>
    </row>
    <row r="2973" spans="7:7">
      <c r="G2973" s="162" t="s">
        <v>3218</v>
      </c>
    </row>
    <row r="2974" spans="7:7">
      <c r="G2974" s="162" t="s">
        <v>3219</v>
      </c>
    </row>
    <row r="2975" spans="7:7">
      <c r="G2975" s="162" t="s">
        <v>3220</v>
      </c>
    </row>
    <row r="2976" spans="7:7">
      <c r="G2976" s="162" t="s">
        <v>3221</v>
      </c>
    </row>
    <row r="2977" spans="7:7">
      <c r="G2977" s="162" t="s">
        <v>3222</v>
      </c>
    </row>
    <row r="2978" spans="7:7">
      <c r="G2978" s="162" t="s">
        <v>3223</v>
      </c>
    </row>
    <row r="2979" spans="7:7">
      <c r="G2979" s="162" t="s">
        <v>3224</v>
      </c>
    </row>
    <row r="2980" spans="7:7">
      <c r="G2980" s="162" t="s">
        <v>3225</v>
      </c>
    </row>
    <row r="2981" spans="7:7">
      <c r="G2981" s="162" t="s">
        <v>3226</v>
      </c>
    </row>
    <row r="2982" spans="7:7">
      <c r="G2982" s="162" t="s">
        <v>3227</v>
      </c>
    </row>
    <row r="2983" spans="7:7">
      <c r="G2983" s="162" t="s">
        <v>3228</v>
      </c>
    </row>
    <row r="2984" spans="7:7">
      <c r="G2984" s="162" t="s">
        <v>3229</v>
      </c>
    </row>
    <row r="2985" spans="7:7">
      <c r="G2985" s="162" t="s">
        <v>3230</v>
      </c>
    </row>
    <row r="2986" spans="7:7">
      <c r="G2986" s="162" t="s">
        <v>3231</v>
      </c>
    </row>
    <row r="2987" spans="7:7">
      <c r="G2987" s="162" t="s">
        <v>3232</v>
      </c>
    </row>
    <row r="2988" spans="7:7">
      <c r="G2988" s="162" t="s">
        <v>3233</v>
      </c>
    </row>
    <row r="2989" spans="7:7">
      <c r="G2989" s="162" t="s">
        <v>3234</v>
      </c>
    </row>
    <row r="2990" spans="7:7">
      <c r="G2990" s="162" t="s">
        <v>3235</v>
      </c>
    </row>
    <row r="2991" spans="7:7">
      <c r="G2991" s="162" t="s">
        <v>3236</v>
      </c>
    </row>
    <row r="2992" spans="7:7">
      <c r="G2992" s="162" t="s">
        <v>3237</v>
      </c>
    </row>
    <row r="2993" spans="7:7">
      <c r="G2993" s="162" t="s">
        <v>3238</v>
      </c>
    </row>
    <row r="2994" spans="7:7">
      <c r="G2994" s="162" t="s">
        <v>3239</v>
      </c>
    </row>
    <row r="2995" spans="7:7">
      <c r="G2995" s="162" t="s">
        <v>3240</v>
      </c>
    </row>
    <row r="2996" spans="7:7">
      <c r="G2996" s="162" t="s">
        <v>3241</v>
      </c>
    </row>
    <row r="2997" spans="7:7">
      <c r="G2997" s="162" t="s">
        <v>3242</v>
      </c>
    </row>
    <row r="2998" spans="7:7">
      <c r="G2998" s="162" t="s">
        <v>3243</v>
      </c>
    </row>
    <row r="2999" spans="7:7">
      <c r="G2999" s="162" t="s">
        <v>3244</v>
      </c>
    </row>
    <row r="3000" spans="7:7">
      <c r="G3000" s="162" t="s">
        <v>3245</v>
      </c>
    </row>
    <row r="3001" spans="7:7">
      <c r="G3001" s="162" t="s">
        <v>3246</v>
      </c>
    </row>
    <row r="3002" spans="7:7">
      <c r="G3002" s="162" t="s">
        <v>3247</v>
      </c>
    </row>
    <row r="3003" spans="7:7">
      <c r="G3003" s="162" t="s">
        <v>3248</v>
      </c>
    </row>
    <row r="3004" spans="7:7">
      <c r="G3004" s="162" t="s">
        <v>3249</v>
      </c>
    </row>
    <row r="3005" spans="7:7">
      <c r="G3005" s="162" t="s">
        <v>3250</v>
      </c>
    </row>
    <row r="3006" spans="7:7">
      <c r="G3006" s="162" t="s">
        <v>3251</v>
      </c>
    </row>
    <row r="3007" spans="7:7">
      <c r="G3007" s="162" t="s">
        <v>3252</v>
      </c>
    </row>
    <row r="3008" spans="7:7">
      <c r="G3008" s="162" t="s">
        <v>3253</v>
      </c>
    </row>
    <row r="3009" spans="7:7">
      <c r="G3009" s="162" t="s">
        <v>3254</v>
      </c>
    </row>
    <row r="3010" spans="7:7">
      <c r="G3010" s="162" t="s">
        <v>3255</v>
      </c>
    </row>
    <row r="3011" spans="7:7">
      <c r="G3011" s="162" t="s">
        <v>3256</v>
      </c>
    </row>
    <row r="3012" spans="7:7">
      <c r="G3012" s="162" t="s">
        <v>3257</v>
      </c>
    </row>
    <row r="3013" spans="7:7">
      <c r="G3013" s="162" t="s">
        <v>3258</v>
      </c>
    </row>
    <row r="3014" spans="7:7">
      <c r="G3014" s="162" t="s">
        <v>3259</v>
      </c>
    </row>
    <row r="3015" spans="7:7">
      <c r="G3015" s="162" t="s">
        <v>3260</v>
      </c>
    </row>
    <row r="3016" spans="7:7">
      <c r="G3016" s="162" t="s">
        <v>3261</v>
      </c>
    </row>
    <row r="3017" spans="7:7">
      <c r="G3017" s="162" t="s">
        <v>3262</v>
      </c>
    </row>
    <row r="3018" spans="7:7">
      <c r="G3018" s="162" t="s">
        <v>3263</v>
      </c>
    </row>
    <row r="3019" spans="7:7">
      <c r="G3019" s="162" t="s">
        <v>3264</v>
      </c>
    </row>
    <row r="3020" spans="7:7">
      <c r="G3020" s="162" t="s">
        <v>3265</v>
      </c>
    </row>
    <row r="3021" spans="7:7">
      <c r="G3021" s="162" t="s">
        <v>3266</v>
      </c>
    </row>
    <row r="3022" spans="7:7">
      <c r="G3022" s="162" t="s">
        <v>3267</v>
      </c>
    </row>
    <row r="3023" spans="7:7">
      <c r="G3023" s="162" t="s">
        <v>3268</v>
      </c>
    </row>
    <row r="3024" spans="7:7">
      <c r="G3024" s="162" t="s">
        <v>3269</v>
      </c>
    </row>
    <row r="3025" spans="7:7">
      <c r="G3025" s="162" t="s">
        <v>3270</v>
      </c>
    </row>
    <row r="3026" spans="7:7">
      <c r="G3026" s="162" t="s">
        <v>3271</v>
      </c>
    </row>
    <row r="3027" spans="7:7">
      <c r="G3027" s="162" t="s">
        <v>3272</v>
      </c>
    </row>
    <row r="3028" spans="7:7">
      <c r="G3028" s="162" t="s">
        <v>3273</v>
      </c>
    </row>
    <row r="3029" spans="7:7">
      <c r="G3029" s="162" t="s">
        <v>3274</v>
      </c>
    </row>
    <row r="3030" spans="7:7">
      <c r="G3030" s="162" t="s">
        <v>3275</v>
      </c>
    </row>
    <row r="3031" spans="7:7">
      <c r="G3031" s="162" t="s">
        <v>3276</v>
      </c>
    </row>
    <row r="3032" spans="7:7">
      <c r="G3032" s="162" t="s">
        <v>3277</v>
      </c>
    </row>
    <row r="3033" spans="7:7">
      <c r="G3033" s="162" t="s">
        <v>3278</v>
      </c>
    </row>
    <row r="3034" spans="7:7">
      <c r="G3034" s="162" t="s">
        <v>3279</v>
      </c>
    </row>
    <row r="3035" spans="7:7">
      <c r="G3035" s="162" t="s">
        <v>3280</v>
      </c>
    </row>
    <row r="3036" spans="7:7">
      <c r="G3036" s="162" t="s">
        <v>3281</v>
      </c>
    </row>
    <row r="3037" spans="7:7">
      <c r="G3037" s="162" t="s">
        <v>3282</v>
      </c>
    </row>
    <row r="3038" spans="7:7">
      <c r="G3038" s="162" t="s">
        <v>3283</v>
      </c>
    </row>
    <row r="3039" spans="7:7">
      <c r="G3039" s="162" t="s">
        <v>3284</v>
      </c>
    </row>
    <row r="3040" spans="7:7">
      <c r="G3040" s="162" t="s">
        <v>3285</v>
      </c>
    </row>
    <row r="3041" spans="7:7">
      <c r="G3041" s="162" t="s">
        <v>3286</v>
      </c>
    </row>
    <row r="3042" spans="7:7">
      <c r="G3042" s="162" t="s">
        <v>3287</v>
      </c>
    </row>
    <row r="3043" spans="7:7">
      <c r="G3043" s="162" t="s">
        <v>3288</v>
      </c>
    </row>
    <row r="3044" spans="7:7">
      <c r="G3044" s="162" t="s">
        <v>3289</v>
      </c>
    </row>
    <row r="3045" spans="7:7">
      <c r="G3045" s="162" t="s">
        <v>3290</v>
      </c>
    </row>
    <row r="3046" spans="7:7">
      <c r="G3046" s="162" t="s">
        <v>3291</v>
      </c>
    </row>
    <row r="3047" spans="7:7">
      <c r="G3047" s="162" t="s">
        <v>3292</v>
      </c>
    </row>
    <row r="3048" spans="7:7">
      <c r="G3048" s="162" t="s">
        <v>3293</v>
      </c>
    </row>
    <row r="3049" spans="7:7">
      <c r="G3049" s="162" t="s">
        <v>3294</v>
      </c>
    </row>
    <row r="3050" spans="7:7">
      <c r="G3050" s="162" t="s">
        <v>3295</v>
      </c>
    </row>
    <row r="3051" spans="7:7">
      <c r="G3051" s="162" t="s">
        <v>3296</v>
      </c>
    </row>
    <row r="3052" spans="7:7">
      <c r="G3052" s="162" t="s">
        <v>3297</v>
      </c>
    </row>
    <row r="3053" spans="7:7">
      <c r="G3053" s="162" t="s">
        <v>3298</v>
      </c>
    </row>
    <row r="3054" spans="7:7">
      <c r="G3054" s="162" t="s">
        <v>3299</v>
      </c>
    </row>
    <row r="3055" spans="7:7">
      <c r="G3055" s="162" t="s">
        <v>3300</v>
      </c>
    </row>
    <row r="3056" spans="7:7">
      <c r="G3056" s="162" t="s">
        <v>3301</v>
      </c>
    </row>
    <row r="3057" spans="7:7">
      <c r="G3057" s="162" t="s">
        <v>3302</v>
      </c>
    </row>
    <row r="3058" spans="7:7">
      <c r="G3058" s="162" t="s">
        <v>3303</v>
      </c>
    </row>
    <row r="3059" spans="7:7">
      <c r="G3059" s="162" t="s">
        <v>3304</v>
      </c>
    </row>
    <row r="3060" spans="7:7">
      <c r="G3060" s="162" t="s">
        <v>3305</v>
      </c>
    </row>
    <row r="3061" spans="7:7">
      <c r="G3061" s="162" t="s">
        <v>3306</v>
      </c>
    </row>
    <row r="3062" spans="7:7">
      <c r="G3062" s="162" t="s">
        <v>3307</v>
      </c>
    </row>
    <row r="3063" spans="7:7">
      <c r="G3063" s="162" t="s">
        <v>3308</v>
      </c>
    </row>
    <row r="3064" spans="7:7">
      <c r="G3064" s="162" t="s">
        <v>3309</v>
      </c>
    </row>
    <row r="3065" spans="7:7">
      <c r="G3065" s="162" t="s">
        <v>3310</v>
      </c>
    </row>
    <row r="3066" spans="7:7">
      <c r="G3066" s="162" t="s">
        <v>3311</v>
      </c>
    </row>
    <row r="3067" spans="7:7">
      <c r="G3067" s="162" t="s">
        <v>3312</v>
      </c>
    </row>
    <row r="3068" spans="7:7">
      <c r="G3068" s="162" t="s">
        <v>3313</v>
      </c>
    </row>
    <row r="3069" spans="7:7">
      <c r="G3069" s="162" t="s">
        <v>3314</v>
      </c>
    </row>
    <row r="3070" spans="7:7">
      <c r="G3070" s="162" t="s">
        <v>3315</v>
      </c>
    </row>
    <row r="3071" spans="7:7">
      <c r="G3071" s="162" t="s">
        <v>3316</v>
      </c>
    </row>
    <row r="3072" spans="7:7">
      <c r="G3072" s="162" t="s">
        <v>3317</v>
      </c>
    </row>
    <row r="3073" spans="7:7">
      <c r="G3073" s="162" t="s">
        <v>3318</v>
      </c>
    </row>
    <row r="3074" spans="7:7">
      <c r="G3074" s="162" t="s">
        <v>3319</v>
      </c>
    </row>
    <row r="3075" spans="7:7">
      <c r="G3075" s="162" t="s">
        <v>3320</v>
      </c>
    </row>
    <row r="3076" spans="7:7">
      <c r="G3076" s="162" t="s">
        <v>3321</v>
      </c>
    </row>
    <row r="3077" spans="7:7">
      <c r="G3077" s="162" t="s">
        <v>3322</v>
      </c>
    </row>
    <row r="3078" spans="7:7">
      <c r="G3078" s="162" t="s">
        <v>3323</v>
      </c>
    </row>
    <row r="3079" spans="7:7">
      <c r="G3079" s="162" t="s">
        <v>3324</v>
      </c>
    </row>
    <row r="3080" spans="7:7">
      <c r="G3080" s="162" t="s">
        <v>3325</v>
      </c>
    </row>
    <row r="3081" spans="7:7">
      <c r="G3081" s="162" t="s">
        <v>3326</v>
      </c>
    </row>
    <row r="3082" spans="7:7">
      <c r="G3082" s="162" t="s">
        <v>3327</v>
      </c>
    </row>
    <row r="3083" spans="7:7">
      <c r="G3083" s="162" t="s">
        <v>3328</v>
      </c>
    </row>
    <row r="3084" spans="7:7">
      <c r="G3084" s="162" t="s">
        <v>3329</v>
      </c>
    </row>
    <row r="3085" spans="7:7">
      <c r="G3085" s="162" t="s">
        <v>3330</v>
      </c>
    </row>
    <row r="3086" spans="7:7">
      <c r="G3086" s="162" t="s">
        <v>3331</v>
      </c>
    </row>
    <row r="3087" spans="7:7">
      <c r="G3087" s="162" t="s">
        <v>3332</v>
      </c>
    </row>
    <row r="3088" spans="7:7">
      <c r="G3088" s="162" t="s">
        <v>3333</v>
      </c>
    </row>
    <row r="3089" spans="7:7">
      <c r="G3089" s="162" t="s">
        <v>3334</v>
      </c>
    </row>
    <row r="3090" spans="7:7">
      <c r="G3090" s="162" t="s">
        <v>3335</v>
      </c>
    </row>
    <row r="3091" spans="7:7">
      <c r="G3091" s="162" t="s">
        <v>3336</v>
      </c>
    </row>
    <row r="3092" spans="7:7">
      <c r="G3092" s="162" t="s">
        <v>3337</v>
      </c>
    </row>
    <row r="3093" spans="7:7">
      <c r="G3093" s="162" t="s">
        <v>3338</v>
      </c>
    </row>
    <row r="3094" spans="7:7">
      <c r="G3094" s="162" t="s">
        <v>3339</v>
      </c>
    </row>
    <row r="3095" spans="7:7">
      <c r="G3095" s="162" t="s">
        <v>3340</v>
      </c>
    </row>
    <row r="3096" spans="7:7">
      <c r="G3096" s="162" t="s">
        <v>3341</v>
      </c>
    </row>
    <row r="3097" spans="7:7">
      <c r="G3097" s="162" t="s">
        <v>3342</v>
      </c>
    </row>
    <row r="3098" spans="7:7">
      <c r="G3098" s="162" t="s">
        <v>3343</v>
      </c>
    </row>
    <row r="3099" spans="7:7">
      <c r="G3099" s="162" t="s">
        <v>3344</v>
      </c>
    </row>
    <row r="3100" spans="7:7">
      <c r="G3100" s="162" t="s">
        <v>3345</v>
      </c>
    </row>
    <row r="3101" spans="7:7">
      <c r="G3101" s="162" t="s">
        <v>3346</v>
      </c>
    </row>
    <row r="3102" spans="7:7">
      <c r="G3102" s="162" t="s">
        <v>3347</v>
      </c>
    </row>
    <row r="3103" spans="7:7">
      <c r="G3103" s="162" t="s">
        <v>3348</v>
      </c>
    </row>
    <row r="3104" spans="7:7">
      <c r="G3104" s="162" t="s">
        <v>3349</v>
      </c>
    </row>
    <row r="3105" spans="7:7">
      <c r="G3105" s="162" t="s">
        <v>3350</v>
      </c>
    </row>
    <row r="3106" spans="7:7">
      <c r="G3106" s="162" t="s">
        <v>3351</v>
      </c>
    </row>
    <row r="3107" spans="7:7">
      <c r="G3107" s="162" t="s">
        <v>3352</v>
      </c>
    </row>
    <row r="3108" spans="7:7">
      <c r="G3108" s="162" t="s">
        <v>3353</v>
      </c>
    </row>
    <row r="3109" spans="7:7">
      <c r="G3109" s="162" t="s">
        <v>3354</v>
      </c>
    </row>
    <row r="3110" spans="7:7">
      <c r="G3110" s="162" t="s">
        <v>3355</v>
      </c>
    </row>
    <row r="3111" spans="7:7">
      <c r="G3111" s="162" t="s">
        <v>3356</v>
      </c>
    </row>
    <row r="3112" spans="7:7">
      <c r="G3112" s="162" t="s">
        <v>3357</v>
      </c>
    </row>
    <row r="3113" spans="7:7">
      <c r="G3113" s="162" t="s">
        <v>3358</v>
      </c>
    </row>
    <row r="3114" spans="7:7">
      <c r="G3114" s="162" t="s">
        <v>3359</v>
      </c>
    </row>
    <row r="3115" spans="7:7">
      <c r="G3115" s="162" t="s">
        <v>3360</v>
      </c>
    </row>
    <row r="3116" spans="7:7">
      <c r="G3116" s="162" t="s">
        <v>3361</v>
      </c>
    </row>
    <row r="3117" spans="7:7">
      <c r="G3117" s="162" t="s">
        <v>3362</v>
      </c>
    </row>
    <row r="3118" spans="7:7">
      <c r="G3118" s="162" t="s">
        <v>3363</v>
      </c>
    </row>
    <row r="3119" spans="7:7">
      <c r="G3119" s="162" t="s">
        <v>3364</v>
      </c>
    </row>
    <row r="3120" spans="7:7">
      <c r="G3120" s="162" t="s">
        <v>3365</v>
      </c>
    </row>
    <row r="3121" spans="7:7">
      <c r="G3121" s="162" t="s">
        <v>3366</v>
      </c>
    </row>
    <row r="3122" spans="7:7">
      <c r="G3122" s="162" t="s">
        <v>3367</v>
      </c>
    </row>
    <row r="3123" spans="7:7">
      <c r="G3123" s="162" t="s">
        <v>3368</v>
      </c>
    </row>
    <row r="3124" spans="7:7">
      <c r="G3124" s="162" t="s">
        <v>3369</v>
      </c>
    </row>
    <row r="3125" spans="7:7">
      <c r="G3125" s="162" t="s">
        <v>3370</v>
      </c>
    </row>
    <row r="3126" spans="7:7">
      <c r="G3126" s="162" t="s">
        <v>3371</v>
      </c>
    </row>
    <row r="3127" spans="7:7">
      <c r="G3127" s="162" t="s">
        <v>3372</v>
      </c>
    </row>
    <row r="3128" spans="7:7">
      <c r="G3128" s="162" t="s">
        <v>3373</v>
      </c>
    </row>
    <row r="3129" spans="7:7">
      <c r="G3129" s="162" t="s">
        <v>3374</v>
      </c>
    </row>
    <row r="3130" spans="7:7">
      <c r="G3130" s="162" t="s">
        <v>3375</v>
      </c>
    </row>
    <row r="3131" spans="7:7">
      <c r="G3131" s="162" t="s">
        <v>3376</v>
      </c>
    </row>
    <row r="3132" spans="7:7">
      <c r="G3132" s="162" t="s">
        <v>3377</v>
      </c>
    </row>
    <row r="3133" spans="7:7">
      <c r="G3133" s="162" t="s">
        <v>3378</v>
      </c>
    </row>
    <row r="3134" spans="7:7">
      <c r="G3134" s="162" t="s">
        <v>3379</v>
      </c>
    </row>
    <row r="3135" spans="7:7">
      <c r="G3135" s="162" t="s">
        <v>3380</v>
      </c>
    </row>
    <row r="3136" spans="7:7">
      <c r="G3136" s="162" t="s">
        <v>3381</v>
      </c>
    </row>
    <row r="3137" spans="7:7">
      <c r="G3137" s="162" t="s">
        <v>3382</v>
      </c>
    </row>
    <row r="3138" spans="7:7">
      <c r="G3138" s="162" t="s">
        <v>3383</v>
      </c>
    </row>
    <row r="3139" spans="7:7">
      <c r="G3139" s="162" t="s">
        <v>3384</v>
      </c>
    </row>
    <row r="3140" spans="7:7">
      <c r="G3140" s="162" t="s">
        <v>3385</v>
      </c>
    </row>
    <row r="3141" spans="7:7">
      <c r="G3141" s="162" t="s">
        <v>3386</v>
      </c>
    </row>
    <row r="3142" spans="7:7">
      <c r="G3142" s="162" t="s">
        <v>3387</v>
      </c>
    </row>
    <row r="3143" spans="7:7">
      <c r="G3143" s="162" t="s">
        <v>3388</v>
      </c>
    </row>
    <row r="3144" spans="7:7">
      <c r="G3144" s="162" t="s">
        <v>3389</v>
      </c>
    </row>
    <row r="3145" spans="7:7">
      <c r="G3145" s="162" t="s">
        <v>3390</v>
      </c>
    </row>
    <row r="3146" spans="7:7">
      <c r="G3146" s="162" t="s">
        <v>3391</v>
      </c>
    </row>
    <row r="3147" spans="7:7">
      <c r="G3147" s="162" t="s">
        <v>3392</v>
      </c>
    </row>
    <row r="3148" spans="7:7">
      <c r="G3148" s="162" t="s">
        <v>3393</v>
      </c>
    </row>
    <row r="3149" spans="7:7">
      <c r="G3149" s="162" t="s">
        <v>3394</v>
      </c>
    </row>
    <row r="3150" spans="7:7">
      <c r="G3150" s="162" t="s">
        <v>3395</v>
      </c>
    </row>
    <row r="3151" spans="7:7">
      <c r="G3151" s="162" t="s">
        <v>3396</v>
      </c>
    </row>
    <row r="3152" spans="7:7">
      <c r="G3152" s="162" t="s">
        <v>3397</v>
      </c>
    </row>
    <row r="3153" spans="7:7">
      <c r="G3153" s="162" t="s">
        <v>3398</v>
      </c>
    </row>
    <row r="3154" spans="7:7">
      <c r="G3154" s="162" t="s">
        <v>3399</v>
      </c>
    </row>
    <row r="3155" spans="7:7">
      <c r="G3155" s="162" t="s">
        <v>3400</v>
      </c>
    </row>
    <row r="3156" spans="7:7">
      <c r="G3156" s="162" t="s">
        <v>3401</v>
      </c>
    </row>
    <row r="3157" spans="7:7">
      <c r="G3157" s="162" t="s">
        <v>3402</v>
      </c>
    </row>
    <row r="3158" spans="7:7">
      <c r="G3158" s="162" t="s">
        <v>3403</v>
      </c>
    </row>
    <row r="3159" spans="7:7">
      <c r="G3159" s="162" t="s">
        <v>3404</v>
      </c>
    </row>
    <row r="3160" spans="7:7">
      <c r="G3160" s="162" t="s">
        <v>3405</v>
      </c>
    </row>
    <row r="3161" spans="7:7">
      <c r="G3161" s="162" t="s">
        <v>3406</v>
      </c>
    </row>
    <row r="3162" spans="7:7">
      <c r="G3162" s="162" t="s">
        <v>3407</v>
      </c>
    </row>
    <row r="3163" spans="7:7">
      <c r="G3163" s="162" t="s">
        <v>3408</v>
      </c>
    </row>
    <row r="3164" spans="7:7">
      <c r="G3164" s="162" t="s">
        <v>3409</v>
      </c>
    </row>
    <row r="3165" spans="7:7">
      <c r="G3165" s="162" t="s">
        <v>3410</v>
      </c>
    </row>
    <row r="3166" spans="7:7">
      <c r="G3166" s="162" t="s">
        <v>3411</v>
      </c>
    </row>
    <row r="3167" spans="7:7">
      <c r="G3167" s="162" t="s">
        <v>3412</v>
      </c>
    </row>
    <row r="3168" spans="7:7">
      <c r="G3168" s="162" t="s">
        <v>3413</v>
      </c>
    </row>
    <row r="3169" spans="7:7">
      <c r="G3169" s="162" t="s">
        <v>3414</v>
      </c>
    </row>
    <row r="3170" spans="7:7">
      <c r="G3170" s="162" t="s">
        <v>3415</v>
      </c>
    </row>
    <row r="3171" spans="7:7">
      <c r="G3171" s="162" t="s">
        <v>3416</v>
      </c>
    </row>
    <row r="3172" spans="7:7">
      <c r="G3172" s="162" t="s">
        <v>3417</v>
      </c>
    </row>
    <row r="3173" spans="7:7">
      <c r="G3173" s="162" t="s">
        <v>3418</v>
      </c>
    </row>
    <row r="3174" spans="7:7">
      <c r="G3174" s="162" t="s">
        <v>3419</v>
      </c>
    </row>
    <row r="3175" spans="7:7">
      <c r="G3175" s="162" t="s">
        <v>3420</v>
      </c>
    </row>
    <row r="3176" spans="7:7">
      <c r="G3176" s="162" t="s">
        <v>3421</v>
      </c>
    </row>
    <row r="3177" spans="7:7">
      <c r="G3177" s="162" t="s">
        <v>3422</v>
      </c>
    </row>
    <row r="3178" spans="7:7">
      <c r="G3178" s="162" t="s">
        <v>3423</v>
      </c>
    </row>
    <row r="3179" spans="7:7">
      <c r="G3179" s="162" t="s">
        <v>3424</v>
      </c>
    </row>
    <row r="3180" spans="7:7">
      <c r="G3180" s="162" t="s">
        <v>3425</v>
      </c>
    </row>
    <row r="3181" spans="7:7">
      <c r="G3181" s="162" t="s">
        <v>3426</v>
      </c>
    </row>
    <row r="3182" spans="7:7">
      <c r="G3182" s="162" t="s">
        <v>3427</v>
      </c>
    </row>
    <row r="3183" spans="7:7">
      <c r="G3183" s="162" t="s">
        <v>3428</v>
      </c>
    </row>
    <row r="3184" spans="7:7">
      <c r="G3184" s="162" t="s">
        <v>3429</v>
      </c>
    </row>
    <row r="3185" spans="7:7">
      <c r="G3185" s="162" t="s">
        <v>3430</v>
      </c>
    </row>
    <row r="3186" spans="7:7">
      <c r="G3186" s="162" t="s">
        <v>3431</v>
      </c>
    </row>
    <row r="3187" spans="7:7">
      <c r="G3187" s="162" t="s">
        <v>3432</v>
      </c>
    </row>
    <row r="3188" spans="7:7">
      <c r="G3188" s="162" t="s">
        <v>3433</v>
      </c>
    </row>
    <row r="3189" spans="7:7">
      <c r="G3189" s="162" t="s">
        <v>3434</v>
      </c>
    </row>
    <row r="3190" spans="7:7">
      <c r="G3190" s="162" t="s">
        <v>3435</v>
      </c>
    </row>
    <row r="3191" spans="7:7">
      <c r="G3191" s="162" t="s">
        <v>3436</v>
      </c>
    </row>
    <row r="3192" spans="7:7">
      <c r="G3192" s="162" t="s">
        <v>3437</v>
      </c>
    </row>
    <row r="3193" spans="7:7">
      <c r="G3193" s="162" t="s">
        <v>3438</v>
      </c>
    </row>
    <row r="3194" spans="7:7">
      <c r="G3194" s="162" t="s">
        <v>3439</v>
      </c>
    </row>
    <row r="3195" spans="7:7">
      <c r="G3195" s="162" t="s">
        <v>3440</v>
      </c>
    </row>
    <row r="3196" spans="7:7">
      <c r="G3196" s="162" t="s">
        <v>3441</v>
      </c>
    </row>
    <row r="3197" spans="7:7">
      <c r="G3197" s="162" t="s">
        <v>3442</v>
      </c>
    </row>
    <row r="3198" spans="7:7">
      <c r="G3198" s="162" t="s">
        <v>3443</v>
      </c>
    </row>
    <row r="3199" spans="7:7">
      <c r="G3199" s="162" t="s">
        <v>3444</v>
      </c>
    </row>
    <row r="3200" spans="7:7">
      <c r="G3200" s="162" t="s">
        <v>3445</v>
      </c>
    </row>
    <row r="3201" spans="7:7">
      <c r="G3201" s="162" t="s">
        <v>3446</v>
      </c>
    </row>
    <row r="3202" spans="7:7">
      <c r="G3202" s="162" t="s">
        <v>3447</v>
      </c>
    </row>
    <row r="3203" spans="7:7">
      <c r="G3203" s="162" t="s">
        <v>3448</v>
      </c>
    </row>
    <row r="3204" spans="7:7">
      <c r="G3204" s="162" t="s">
        <v>3449</v>
      </c>
    </row>
    <row r="3205" spans="7:7">
      <c r="G3205" s="162" t="s">
        <v>3450</v>
      </c>
    </row>
    <row r="3206" spans="7:7">
      <c r="G3206" s="162" t="s">
        <v>3451</v>
      </c>
    </row>
    <row r="3207" spans="7:7">
      <c r="G3207" s="162" t="s">
        <v>3452</v>
      </c>
    </row>
    <row r="3208" spans="7:7">
      <c r="G3208" s="162" t="s">
        <v>3453</v>
      </c>
    </row>
    <row r="3209" spans="7:7">
      <c r="G3209" s="162" t="s">
        <v>3454</v>
      </c>
    </row>
    <row r="3210" spans="7:7">
      <c r="G3210" s="162" t="s">
        <v>3455</v>
      </c>
    </row>
    <row r="3211" spans="7:7">
      <c r="G3211" s="162" t="s">
        <v>3456</v>
      </c>
    </row>
    <row r="3212" spans="7:7">
      <c r="G3212" s="162" t="s">
        <v>3457</v>
      </c>
    </row>
    <row r="3213" spans="7:7">
      <c r="G3213" s="162" t="s">
        <v>3458</v>
      </c>
    </row>
    <row r="3214" spans="7:7">
      <c r="G3214" s="162" t="s">
        <v>3459</v>
      </c>
    </row>
    <row r="3215" spans="7:7">
      <c r="G3215" s="162" t="s">
        <v>3460</v>
      </c>
    </row>
    <row r="3216" spans="7:7">
      <c r="G3216" s="162" t="s">
        <v>3461</v>
      </c>
    </row>
    <row r="3217" spans="7:7">
      <c r="G3217" s="162" t="s">
        <v>3462</v>
      </c>
    </row>
    <row r="3218" spans="7:7">
      <c r="G3218" s="162" t="s">
        <v>3463</v>
      </c>
    </row>
    <row r="3219" spans="7:7">
      <c r="G3219" s="162" t="s">
        <v>3464</v>
      </c>
    </row>
    <row r="3220" spans="7:7">
      <c r="G3220" s="162" t="s">
        <v>3465</v>
      </c>
    </row>
    <row r="3221" spans="7:7">
      <c r="G3221" s="162" t="s">
        <v>3466</v>
      </c>
    </row>
    <row r="3222" spans="7:7">
      <c r="G3222" s="162" t="s">
        <v>3467</v>
      </c>
    </row>
    <row r="3223" spans="7:7">
      <c r="G3223" s="162" t="s">
        <v>3468</v>
      </c>
    </row>
    <row r="3224" spans="7:7">
      <c r="G3224" s="162" t="s">
        <v>3469</v>
      </c>
    </row>
    <row r="3225" spans="7:7">
      <c r="G3225" s="162" t="s">
        <v>3470</v>
      </c>
    </row>
    <row r="3226" spans="7:7">
      <c r="G3226" s="162" t="s">
        <v>3471</v>
      </c>
    </row>
    <row r="3227" spans="7:7">
      <c r="G3227" s="162" t="s">
        <v>3472</v>
      </c>
    </row>
    <row r="3228" spans="7:7">
      <c r="G3228" s="162" t="s">
        <v>3473</v>
      </c>
    </row>
    <row r="3229" spans="7:7">
      <c r="G3229" s="162" t="s">
        <v>3474</v>
      </c>
    </row>
    <row r="3230" spans="7:7">
      <c r="G3230" s="162" t="s">
        <v>3475</v>
      </c>
    </row>
    <row r="3231" spans="7:7">
      <c r="G3231" s="162" t="s">
        <v>3476</v>
      </c>
    </row>
    <row r="3232" spans="7:7">
      <c r="G3232" s="162" t="s">
        <v>3477</v>
      </c>
    </row>
    <row r="3233" spans="7:7">
      <c r="G3233" s="162" t="s">
        <v>3478</v>
      </c>
    </row>
    <row r="3234" spans="7:7">
      <c r="G3234" s="162" t="s">
        <v>3479</v>
      </c>
    </row>
    <row r="3235" spans="7:7">
      <c r="G3235" s="162" t="s">
        <v>3480</v>
      </c>
    </row>
    <row r="3236" spans="7:7">
      <c r="G3236" s="162" t="s">
        <v>3481</v>
      </c>
    </row>
    <row r="3237" spans="7:7">
      <c r="G3237" s="162" t="s">
        <v>3482</v>
      </c>
    </row>
    <row r="3238" spans="7:7">
      <c r="G3238" s="162" t="s">
        <v>3483</v>
      </c>
    </row>
    <row r="3239" spans="7:7">
      <c r="G3239" s="162" t="s">
        <v>3484</v>
      </c>
    </row>
    <row r="3240" spans="7:7">
      <c r="G3240" s="162" t="s">
        <v>3485</v>
      </c>
    </row>
    <row r="3241" spans="7:7">
      <c r="G3241" s="162" t="s">
        <v>3486</v>
      </c>
    </row>
    <row r="3242" spans="7:7">
      <c r="G3242" s="162" t="s">
        <v>3487</v>
      </c>
    </row>
    <row r="3243" spans="7:7">
      <c r="G3243" s="162" t="s">
        <v>3488</v>
      </c>
    </row>
    <row r="3244" spans="7:7">
      <c r="G3244" s="162" t="s">
        <v>3489</v>
      </c>
    </row>
    <row r="3245" spans="7:7">
      <c r="G3245" s="162" t="s">
        <v>3490</v>
      </c>
    </row>
    <row r="3246" spans="7:7">
      <c r="G3246" s="162" t="s">
        <v>3491</v>
      </c>
    </row>
    <row r="3247" spans="7:7">
      <c r="G3247" s="162" t="s">
        <v>3492</v>
      </c>
    </row>
    <row r="3248" spans="7:7">
      <c r="G3248" s="162" t="s">
        <v>3493</v>
      </c>
    </row>
    <row r="3249" spans="7:7">
      <c r="G3249" s="162" t="s">
        <v>3494</v>
      </c>
    </row>
    <row r="3250" spans="7:7">
      <c r="G3250" s="162" t="s">
        <v>3495</v>
      </c>
    </row>
    <row r="3251" spans="7:7">
      <c r="G3251" s="162" t="s">
        <v>3496</v>
      </c>
    </row>
    <row r="3252" spans="7:7">
      <c r="G3252" s="162" t="s">
        <v>3497</v>
      </c>
    </row>
    <row r="3253" spans="7:7">
      <c r="G3253" s="162" t="s">
        <v>3498</v>
      </c>
    </row>
    <row r="3254" spans="7:7">
      <c r="G3254" s="162" t="s">
        <v>3499</v>
      </c>
    </row>
    <row r="3255" spans="7:7">
      <c r="G3255" s="162" t="s">
        <v>3500</v>
      </c>
    </row>
    <row r="3256" spans="7:7">
      <c r="G3256" s="162" t="s">
        <v>3501</v>
      </c>
    </row>
    <row r="3257" spans="7:7">
      <c r="G3257" s="162" t="s">
        <v>3502</v>
      </c>
    </row>
    <row r="3258" spans="7:7">
      <c r="G3258" s="162" t="s">
        <v>3503</v>
      </c>
    </row>
    <row r="3259" spans="7:7">
      <c r="G3259" s="162" t="s">
        <v>3504</v>
      </c>
    </row>
    <row r="3260" spans="7:7">
      <c r="G3260" s="162" t="s">
        <v>3505</v>
      </c>
    </row>
    <row r="3261" spans="7:7">
      <c r="G3261" s="162" t="s">
        <v>3506</v>
      </c>
    </row>
    <row r="3262" spans="7:7">
      <c r="G3262" s="162" t="s">
        <v>3507</v>
      </c>
    </row>
    <row r="3263" spans="7:7">
      <c r="G3263" s="162" t="s">
        <v>3508</v>
      </c>
    </row>
    <row r="3264" spans="7:7">
      <c r="G3264" s="162" t="s">
        <v>3509</v>
      </c>
    </row>
    <row r="3265" spans="7:7">
      <c r="G3265" s="162" t="s">
        <v>3510</v>
      </c>
    </row>
    <row r="3266" spans="7:7">
      <c r="G3266" s="162" t="s">
        <v>3511</v>
      </c>
    </row>
    <row r="3267" spans="7:7">
      <c r="G3267" s="162" t="s">
        <v>3512</v>
      </c>
    </row>
    <row r="3268" spans="7:7">
      <c r="G3268" s="162" t="s">
        <v>3513</v>
      </c>
    </row>
    <row r="3269" spans="7:7">
      <c r="G3269" s="162" t="s">
        <v>3514</v>
      </c>
    </row>
    <row r="3270" spans="7:7">
      <c r="G3270" s="162" t="s">
        <v>3515</v>
      </c>
    </row>
    <row r="3271" spans="7:7">
      <c r="G3271" s="162" t="s">
        <v>3516</v>
      </c>
    </row>
    <row r="3272" spans="7:7">
      <c r="G3272" s="162" t="s">
        <v>3517</v>
      </c>
    </row>
    <row r="3273" spans="7:7">
      <c r="G3273" s="162" t="s">
        <v>3518</v>
      </c>
    </row>
    <row r="3274" spans="7:7">
      <c r="G3274" s="162" t="s">
        <v>3519</v>
      </c>
    </row>
    <row r="3275" spans="7:7">
      <c r="G3275" s="162" t="s">
        <v>3520</v>
      </c>
    </row>
    <row r="3276" spans="7:7">
      <c r="G3276" s="162" t="s">
        <v>3521</v>
      </c>
    </row>
    <row r="3277" spans="7:7">
      <c r="G3277" s="162" t="s">
        <v>3522</v>
      </c>
    </row>
    <row r="3278" spans="7:7">
      <c r="G3278" s="162" t="s">
        <v>3523</v>
      </c>
    </row>
    <row r="3279" spans="7:7">
      <c r="G3279" s="162" t="s">
        <v>3524</v>
      </c>
    </row>
    <row r="3280" spans="7:7">
      <c r="G3280" s="162" t="s">
        <v>3525</v>
      </c>
    </row>
    <row r="3281" spans="7:7">
      <c r="G3281" s="162" t="s">
        <v>3526</v>
      </c>
    </row>
    <row r="3282" spans="7:7">
      <c r="G3282" s="162" t="s">
        <v>3527</v>
      </c>
    </row>
    <row r="3283" spans="7:7">
      <c r="G3283" s="162" t="s">
        <v>3528</v>
      </c>
    </row>
    <row r="3284" spans="7:7">
      <c r="G3284" s="162" t="s">
        <v>3529</v>
      </c>
    </row>
    <row r="3285" spans="7:7">
      <c r="G3285" s="162" t="s">
        <v>3530</v>
      </c>
    </row>
    <row r="3286" spans="7:7">
      <c r="G3286" s="162" t="s">
        <v>3531</v>
      </c>
    </row>
    <row r="3287" spans="7:7">
      <c r="G3287" s="162" t="s">
        <v>3532</v>
      </c>
    </row>
    <row r="3288" spans="7:7">
      <c r="G3288" s="162" t="s">
        <v>3533</v>
      </c>
    </row>
    <row r="3289" spans="7:7">
      <c r="G3289" s="162" t="s">
        <v>3534</v>
      </c>
    </row>
    <row r="3290" spans="7:7">
      <c r="G3290" s="162" t="s">
        <v>3535</v>
      </c>
    </row>
    <row r="3291" spans="7:7">
      <c r="G3291" s="162" t="s">
        <v>3536</v>
      </c>
    </row>
    <row r="3292" spans="7:7">
      <c r="G3292" s="162" t="s">
        <v>3537</v>
      </c>
    </row>
    <row r="3293" spans="7:7">
      <c r="G3293" s="162" t="s">
        <v>3538</v>
      </c>
    </row>
    <row r="3294" spans="7:7">
      <c r="G3294" s="162" t="s">
        <v>3539</v>
      </c>
    </row>
    <row r="3295" spans="7:7">
      <c r="G3295" s="162" t="s">
        <v>3540</v>
      </c>
    </row>
    <row r="3296" spans="7:7">
      <c r="G3296" s="162" t="s">
        <v>3541</v>
      </c>
    </row>
    <row r="3297" spans="7:7">
      <c r="G3297" s="162" t="s">
        <v>3542</v>
      </c>
    </row>
    <row r="3298" spans="7:7">
      <c r="G3298" s="162" t="s">
        <v>3543</v>
      </c>
    </row>
    <row r="3299" spans="7:7">
      <c r="G3299" s="162" t="s">
        <v>3544</v>
      </c>
    </row>
    <row r="3300" spans="7:7">
      <c r="G3300" s="162" t="s">
        <v>3545</v>
      </c>
    </row>
    <row r="3301" spans="7:7">
      <c r="G3301" s="162" t="s">
        <v>3546</v>
      </c>
    </row>
    <row r="3302" spans="7:7">
      <c r="G3302" s="162" t="s">
        <v>3547</v>
      </c>
    </row>
    <row r="3303" spans="7:7">
      <c r="G3303" s="162" t="s">
        <v>3548</v>
      </c>
    </row>
    <row r="3304" spans="7:7">
      <c r="G3304" s="162" t="s">
        <v>3549</v>
      </c>
    </row>
    <row r="3305" spans="7:7">
      <c r="G3305" s="162" t="s">
        <v>3550</v>
      </c>
    </row>
    <row r="3306" spans="7:7">
      <c r="G3306" s="162" t="s">
        <v>3551</v>
      </c>
    </row>
    <row r="3307" spans="7:7">
      <c r="G3307" s="162" t="s">
        <v>3552</v>
      </c>
    </row>
    <row r="3308" spans="7:7">
      <c r="G3308" s="162" t="s">
        <v>3553</v>
      </c>
    </row>
    <row r="3309" spans="7:7">
      <c r="G3309" s="162" t="s">
        <v>3554</v>
      </c>
    </row>
    <row r="3310" spans="7:7">
      <c r="G3310" s="162" t="s">
        <v>3555</v>
      </c>
    </row>
    <row r="3311" spans="7:7">
      <c r="G3311" s="162" t="s">
        <v>3556</v>
      </c>
    </row>
    <row r="3312" spans="7:7">
      <c r="G3312" s="162" t="s">
        <v>3557</v>
      </c>
    </row>
    <row r="3313" spans="7:7">
      <c r="G3313" s="162" t="s">
        <v>3558</v>
      </c>
    </row>
    <row r="3314" spans="7:7">
      <c r="G3314" s="162" t="s">
        <v>3559</v>
      </c>
    </row>
    <row r="3315" spans="7:7">
      <c r="G3315" s="162" t="s">
        <v>3560</v>
      </c>
    </row>
    <row r="3316" spans="7:7">
      <c r="G3316" s="162" t="s">
        <v>3561</v>
      </c>
    </row>
    <row r="3317" spans="7:7">
      <c r="G3317" s="162" t="s">
        <v>3562</v>
      </c>
    </row>
    <row r="3318" spans="7:7">
      <c r="G3318" s="162" t="s">
        <v>3563</v>
      </c>
    </row>
    <row r="3319" spans="7:7">
      <c r="G3319" s="162" t="s">
        <v>3564</v>
      </c>
    </row>
    <row r="3320" spans="7:7">
      <c r="G3320" s="162" t="s">
        <v>3565</v>
      </c>
    </row>
    <row r="3321" spans="7:7">
      <c r="G3321" s="162" t="s">
        <v>3566</v>
      </c>
    </row>
    <row r="3322" spans="7:7">
      <c r="G3322" s="162" t="s">
        <v>3567</v>
      </c>
    </row>
    <row r="3323" spans="7:7">
      <c r="G3323" s="162" t="s">
        <v>3568</v>
      </c>
    </row>
    <row r="3324" spans="7:7">
      <c r="G3324" s="162" t="s">
        <v>3569</v>
      </c>
    </row>
    <row r="3325" spans="7:7">
      <c r="G3325" s="162" t="s">
        <v>3570</v>
      </c>
    </row>
    <row r="3326" spans="7:7">
      <c r="G3326" s="162" t="s">
        <v>3571</v>
      </c>
    </row>
    <row r="3327" spans="7:7">
      <c r="G3327" s="162" t="s">
        <v>3572</v>
      </c>
    </row>
    <row r="3328" spans="7:7">
      <c r="G3328" s="162" t="s">
        <v>3573</v>
      </c>
    </row>
    <row r="3329" spans="7:7">
      <c r="G3329" s="162" t="s">
        <v>3574</v>
      </c>
    </row>
    <row r="3330" spans="7:7">
      <c r="G3330" s="162" t="s">
        <v>3575</v>
      </c>
    </row>
    <row r="3331" spans="7:7">
      <c r="G3331" s="162" t="s">
        <v>3576</v>
      </c>
    </row>
    <row r="3332" spans="7:7">
      <c r="G3332" s="162" t="s">
        <v>3577</v>
      </c>
    </row>
    <row r="3333" spans="7:7">
      <c r="G3333" s="162" t="s">
        <v>3578</v>
      </c>
    </row>
    <row r="3334" spans="7:7">
      <c r="G3334" s="162" t="s">
        <v>3579</v>
      </c>
    </row>
    <row r="3335" spans="7:7">
      <c r="G3335" s="162" t="s">
        <v>3580</v>
      </c>
    </row>
    <row r="3336" spans="7:7">
      <c r="G3336" s="162" t="s">
        <v>3581</v>
      </c>
    </row>
    <row r="3337" spans="7:7">
      <c r="G3337" s="162" t="s">
        <v>3582</v>
      </c>
    </row>
    <row r="3338" spans="7:7">
      <c r="G3338" s="162" t="s">
        <v>3583</v>
      </c>
    </row>
    <row r="3339" spans="7:7">
      <c r="G3339" s="162" t="s">
        <v>3584</v>
      </c>
    </row>
    <row r="3340" spans="7:7">
      <c r="G3340" s="162" t="s">
        <v>3585</v>
      </c>
    </row>
    <row r="3341" spans="7:7">
      <c r="G3341" s="162" t="s">
        <v>3586</v>
      </c>
    </row>
    <row r="3342" spans="7:7">
      <c r="G3342" s="162" t="s">
        <v>3587</v>
      </c>
    </row>
    <row r="3343" spans="7:7">
      <c r="G3343" s="162" t="s">
        <v>3588</v>
      </c>
    </row>
    <row r="3344" spans="7:7">
      <c r="G3344" s="162" t="s">
        <v>3589</v>
      </c>
    </row>
    <row r="3345" spans="7:7">
      <c r="G3345" s="162" t="s">
        <v>3590</v>
      </c>
    </row>
    <row r="3346" spans="7:7">
      <c r="G3346" s="162" t="s">
        <v>3591</v>
      </c>
    </row>
    <row r="3347" spans="7:7">
      <c r="G3347" s="162" t="s">
        <v>3592</v>
      </c>
    </row>
    <row r="3348" spans="7:7">
      <c r="G3348" s="162" t="s">
        <v>3593</v>
      </c>
    </row>
    <row r="3349" spans="7:7">
      <c r="G3349" s="162" t="s">
        <v>3594</v>
      </c>
    </row>
    <row r="3350" spans="7:7">
      <c r="G3350" s="162" t="s">
        <v>3595</v>
      </c>
    </row>
    <row r="3351" spans="7:7">
      <c r="G3351" s="162" t="s">
        <v>3596</v>
      </c>
    </row>
    <row r="3352" spans="7:7">
      <c r="G3352" s="162" t="s">
        <v>3597</v>
      </c>
    </row>
    <row r="3353" spans="7:7">
      <c r="G3353" s="162" t="s">
        <v>3598</v>
      </c>
    </row>
    <row r="3354" spans="7:7">
      <c r="G3354" s="162" t="s">
        <v>3599</v>
      </c>
    </row>
    <row r="3355" spans="7:7">
      <c r="G3355" s="162" t="s">
        <v>3600</v>
      </c>
    </row>
    <row r="3356" spans="7:7">
      <c r="G3356" s="162" t="s">
        <v>3601</v>
      </c>
    </row>
    <row r="3357" spans="7:7">
      <c r="G3357" s="162" t="s">
        <v>3602</v>
      </c>
    </row>
    <row r="3358" spans="7:7">
      <c r="G3358" s="162" t="s">
        <v>3603</v>
      </c>
    </row>
    <row r="3359" spans="7:7">
      <c r="G3359" s="162" t="s">
        <v>3604</v>
      </c>
    </row>
    <row r="3360" spans="7:7">
      <c r="G3360" s="162" t="s">
        <v>3605</v>
      </c>
    </row>
    <row r="3361" spans="7:7">
      <c r="G3361" s="162" t="s">
        <v>3606</v>
      </c>
    </row>
    <row r="3362" spans="7:7">
      <c r="G3362" s="162" t="s">
        <v>3607</v>
      </c>
    </row>
    <row r="3363" spans="7:7">
      <c r="G3363" s="162" t="s">
        <v>3608</v>
      </c>
    </row>
    <row r="3364" spans="7:7">
      <c r="G3364" s="162" t="s">
        <v>3609</v>
      </c>
    </row>
    <row r="3365" spans="7:7">
      <c r="G3365" s="162" t="s">
        <v>3610</v>
      </c>
    </row>
    <row r="3366" spans="7:7">
      <c r="G3366" s="162" t="s">
        <v>3611</v>
      </c>
    </row>
    <row r="3367" spans="7:7">
      <c r="G3367" s="162" t="s">
        <v>3612</v>
      </c>
    </row>
    <row r="3368" spans="7:7">
      <c r="G3368" s="162" t="s">
        <v>3613</v>
      </c>
    </row>
    <row r="3369" spans="7:7">
      <c r="G3369" s="162" t="s">
        <v>3614</v>
      </c>
    </row>
    <row r="3370" spans="7:7">
      <c r="G3370" s="162" t="s">
        <v>3615</v>
      </c>
    </row>
    <row r="3371" spans="7:7">
      <c r="G3371" s="162" t="s">
        <v>3616</v>
      </c>
    </row>
    <row r="3372" spans="7:7">
      <c r="G3372" s="162" t="s">
        <v>3617</v>
      </c>
    </row>
    <row r="3373" spans="7:7">
      <c r="G3373" s="162" t="s">
        <v>3618</v>
      </c>
    </row>
    <row r="3374" spans="7:7">
      <c r="G3374" s="162" t="s">
        <v>3619</v>
      </c>
    </row>
    <row r="3375" spans="7:7">
      <c r="G3375" s="162" t="s">
        <v>3620</v>
      </c>
    </row>
    <row r="3376" spans="7:7">
      <c r="G3376" s="162" t="s">
        <v>3621</v>
      </c>
    </row>
    <row r="3377" spans="7:7">
      <c r="G3377" s="162" t="s">
        <v>3622</v>
      </c>
    </row>
    <row r="3378" spans="7:7">
      <c r="G3378" s="162" t="s">
        <v>3623</v>
      </c>
    </row>
    <row r="3379" spans="7:7">
      <c r="G3379" s="162" t="s">
        <v>3624</v>
      </c>
    </row>
    <row r="3380" spans="7:7">
      <c r="G3380" s="162" t="s">
        <v>3625</v>
      </c>
    </row>
    <row r="3381" spans="7:7">
      <c r="G3381" s="162" t="s">
        <v>3626</v>
      </c>
    </row>
    <row r="3382" spans="7:7">
      <c r="G3382" s="162" t="s">
        <v>3627</v>
      </c>
    </row>
    <row r="3383" spans="7:7">
      <c r="G3383" s="162" t="s">
        <v>3628</v>
      </c>
    </row>
    <row r="3384" spans="7:7">
      <c r="G3384" s="162" t="s">
        <v>3629</v>
      </c>
    </row>
    <row r="3385" spans="7:7">
      <c r="G3385" s="162" t="s">
        <v>3630</v>
      </c>
    </row>
    <row r="3386" spans="7:7">
      <c r="G3386" s="162" t="s">
        <v>3631</v>
      </c>
    </row>
    <row r="3387" spans="7:7">
      <c r="G3387" s="162" t="s">
        <v>3632</v>
      </c>
    </row>
    <row r="3388" spans="7:7">
      <c r="G3388" s="162" t="s">
        <v>3633</v>
      </c>
    </row>
    <row r="3389" spans="7:7">
      <c r="G3389" s="162" t="s">
        <v>3634</v>
      </c>
    </row>
    <row r="3390" spans="7:7">
      <c r="G3390" s="162" t="s">
        <v>3635</v>
      </c>
    </row>
    <row r="3391" spans="7:7">
      <c r="G3391" s="162" t="s">
        <v>3636</v>
      </c>
    </row>
    <row r="3392" spans="7:7">
      <c r="G3392" s="162" t="s">
        <v>3637</v>
      </c>
    </row>
    <row r="3393" spans="7:7">
      <c r="G3393" s="162" t="s">
        <v>3638</v>
      </c>
    </row>
    <row r="3394" spans="7:7">
      <c r="G3394" s="162" t="s">
        <v>3639</v>
      </c>
    </row>
    <row r="3395" spans="7:7">
      <c r="G3395" s="162" t="s">
        <v>3640</v>
      </c>
    </row>
    <row r="3396" spans="7:7">
      <c r="G3396" s="162" t="s">
        <v>3641</v>
      </c>
    </row>
    <row r="3397" spans="7:7">
      <c r="G3397" s="162" t="s">
        <v>3642</v>
      </c>
    </row>
    <row r="3398" spans="7:7">
      <c r="G3398" s="162" t="s">
        <v>3643</v>
      </c>
    </row>
    <row r="3399" spans="7:7">
      <c r="G3399" s="162" t="s">
        <v>3644</v>
      </c>
    </row>
    <row r="3400" spans="7:7">
      <c r="G3400" s="162" t="s">
        <v>3645</v>
      </c>
    </row>
    <row r="3401" spans="7:7">
      <c r="G3401" s="162" t="s">
        <v>3646</v>
      </c>
    </row>
    <row r="3402" spans="7:7">
      <c r="G3402" s="162" t="s">
        <v>3647</v>
      </c>
    </row>
    <row r="3403" spans="7:7">
      <c r="G3403" s="162" t="s">
        <v>3648</v>
      </c>
    </row>
    <row r="3404" spans="7:7">
      <c r="G3404" s="162" t="s">
        <v>3649</v>
      </c>
    </row>
    <row r="3405" spans="7:7">
      <c r="G3405" s="162" t="s">
        <v>3650</v>
      </c>
    </row>
    <row r="3406" spans="7:7">
      <c r="G3406" s="162" t="s">
        <v>3651</v>
      </c>
    </row>
    <row r="3407" spans="7:7">
      <c r="G3407" s="162" t="s">
        <v>3652</v>
      </c>
    </row>
    <row r="3408" spans="7:7">
      <c r="G3408" s="162" t="s">
        <v>3653</v>
      </c>
    </row>
    <row r="3409" spans="7:7">
      <c r="G3409" s="162" t="s">
        <v>3654</v>
      </c>
    </row>
    <row r="3410" spans="7:7">
      <c r="G3410" s="162" t="s">
        <v>3655</v>
      </c>
    </row>
    <row r="3411" spans="7:7">
      <c r="G3411" s="162" t="s">
        <v>3656</v>
      </c>
    </row>
    <row r="3412" spans="7:7">
      <c r="G3412" s="162" t="s">
        <v>3657</v>
      </c>
    </row>
    <row r="3413" spans="7:7">
      <c r="G3413" s="162" t="s">
        <v>3658</v>
      </c>
    </row>
    <row r="3414" spans="7:7">
      <c r="G3414" s="162" t="s">
        <v>3659</v>
      </c>
    </row>
    <row r="3415" spans="7:7">
      <c r="G3415" s="162" t="s">
        <v>3660</v>
      </c>
    </row>
    <row r="3416" spans="7:7">
      <c r="G3416" s="162" t="s">
        <v>3661</v>
      </c>
    </row>
    <row r="3417" spans="7:7">
      <c r="G3417" s="162" t="s">
        <v>3662</v>
      </c>
    </row>
    <row r="3418" spans="7:7">
      <c r="G3418" s="162" t="s">
        <v>3663</v>
      </c>
    </row>
    <row r="3419" spans="7:7">
      <c r="G3419" s="162" t="s">
        <v>3664</v>
      </c>
    </row>
    <row r="3420" spans="7:7">
      <c r="G3420" s="162" t="s">
        <v>3665</v>
      </c>
    </row>
    <row r="3421" spans="7:7">
      <c r="G3421" s="162" t="s">
        <v>3666</v>
      </c>
    </row>
    <row r="3422" spans="7:7">
      <c r="G3422" s="162" t="s">
        <v>3667</v>
      </c>
    </row>
    <row r="3423" spans="7:7">
      <c r="G3423" s="162" t="s">
        <v>3668</v>
      </c>
    </row>
    <row r="3424" spans="7:7">
      <c r="G3424" s="162" t="s">
        <v>3669</v>
      </c>
    </row>
    <row r="3425" spans="7:7">
      <c r="G3425" s="162" t="s">
        <v>3670</v>
      </c>
    </row>
    <row r="3426" spans="7:7">
      <c r="G3426" s="162" t="s">
        <v>3671</v>
      </c>
    </row>
    <row r="3427" spans="7:7">
      <c r="G3427" s="162" t="s">
        <v>3672</v>
      </c>
    </row>
    <row r="3428" spans="7:7">
      <c r="G3428" s="162" t="s">
        <v>3673</v>
      </c>
    </row>
    <row r="3429" spans="7:7">
      <c r="G3429" s="162" t="s">
        <v>3674</v>
      </c>
    </row>
    <row r="3430" spans="7:7">
      <c r="G3430" s="162" t="s">
        <v>3675</v>
      </c>
    </row>
    <row r="3431" spans="7:7">
      <c r="G3431" s="162" t="s">
        <v>3676</v>
      </c>
    </row>
    <row r="3432" spans="7:7">
      <c r="G3432" s="162" t="s">
        <v>3677</v>
      </c>
    </row>
    <row r="3433" spans="7:7">
      <c r="G3433" s="162" t="s">
        <v>3678</v>
      </c>
    </row>
    <row r="3434" spans="7:7">
      <c r="G3434" s="162" t="s">
        <v>3679</v>
      </c>
    </row>
    <row r="3435" spans="7:7">
      <c r="G3435" s="162" t="s">
        <v>3680</v>
      </c>
    </row>
    <row r="3436" spans="7:7">
      <c r="G3436" s="162" t="s">
        <v>3681</v>
      </c>
    </row>
    <row r="3437" spans="7:7">
      <c r="G3437" s="162" t="s">
        <v>3682</v>
      </c>
    </row>
    <row r="3438" spans="7:7">
      <c r="G3438" s="162" t="s">
        <v>3683</v>
      </c>
    </row>
    <row r="3439" spans="7:7">
      <c r="G3439" s="162" t="s">
        <v>3684</v>
      </c>
    </row>
    <row r="3440" spans="7:7">
      <c r="G3440" s="162" t="s">
        <v>3685</v>
      </c>
    </row>
    <row r="3441" spans="7:7">
      <c r="G3441" s="162" t="s">
        <v>3686</v>
      </c>
    </row>
    <row r="3442" spans="7:7">
      <c r="G3442" s="162" t="s">
        <v>3687</v>
      </c>
    </row>
    <row r="3443" spans="7:7">
      <c r="G3443" s="162" t="s">
        <v>3688</v>
      </c>
    </row>
    <row r="3444" spans="7:7">
      <c r="G3444" s="162" t="s">
        <v>3689</v>
      </c>
    </row>
    <row r="3445" spans="7:7">
      <c r="G3445" s="162" t="s">
        <v>3690</v>
      </c>
    </row>
    <row r="3446" spans="7:7">
      <c r="G3446" s="162" t="s">
        <v>3691</v>
      </c>
    </row>
    <row r="3447" spans="7:7">
      <c r="G3447" s="162" t="s">
        <v>3692</v>
      </c>
    </row>
    <row r="3448" spans="7:7">
      <c r="G3448" s="162" t="s">
        <v>3693</v>
      </c>
    </row>
    <row r="3449" spans="7:7">
      <c r="G3449" s="162" t="s">
        <v>3694</v>
      </c>
    </row>
    <row r="3450" spans="7:7">
      <c r="G3450" s="162" t="s">
        <v>3695</v>
      </c>
    </row>
    <row r="3451" spans="7:7">
      <c r="G3451" s="162" t="s">
        <v>3696</v>
      </c>
    </row>
    <row r="3452" spans="7:7">
      <c r="G3452" s="162" t="s">
        <v>3697</v>
      </c>
    </row>
    <row r="3453" spans="7:7">
      <c r="G3453" s="162" t="s">
        <v>3698</v>
      </c>
    </row>
    <row r="3454" spans="7:7">
      <c r="G3454" s="162" t="s">
        <v>3699</v>
      </c>
    </row>
    <row r="3455" spans="7:7">
      <c r="G3455" s="162" t="s">
        <v>3700</v>
      </c>
    </row>
    <row r="3456" spans="7:7">
      <c r="G3456" s="162" t="s">
        <v>3701</v>
      </c>
    </row>
    <row r="3457" spans="7:7">
      <c r="G3457" s="162" t="s">
        <v>3702</v>
      </c>
    </row>
    <row r="3458" spans="7:7">
      <c r="G3458" s="162" t="s">
        <v>3703</v>
      </c>
    </row>
    <row r="3459" spans="7:7">
      <c r="G3459" s="162" t="s">
        <v>3704</v>
      </c>
    </row>
    <row r="3460" spans="7:7">
      <c r="G3460" s="162" t="s">
        <v>3705</v>
      </c>
    </row>
    <row r="3461" spans="7:7">
      <c r="G3461" s="162" t="s">
        <v>3706</v>
      </c>
    </row>
    <row r="3462" spans="7:7">
      <c r="G3462" s="162" t="s">
        <v>3707</v>
      </c>
    </row>
    <row r="3463" spans="7:7">
      <c r="G3463" s="162" t="s">
        <v>3708</v>
      </c>
    </row>
    <row r="3464" spans="7:7">
      <c r="G3464" s="162" t="s">
        <v>3709</v>
      </c>
    </row>
    <row r="3465" spans="7:7">
      <c r="G3465" s="162" t="s">
        <v>3710</v>
      </c>
    </row>
    <row r="3466" spans="7:7">
      <c r="G3466" s="162" t="s">
        <v>3711</v>
      </c>
    </row>
    <row r="3467" spans="7:7">
      <c r="G3467" s="162" t="s">
        <v>3712</v>
      </c>
    </row>
    <row r="3468" spans="7:7">
      <c r="G3468" s="162" t="s">
        <v>3713</v>
      </c>
    </row>
    <row r="3469" spans="7:7">
      <c r="G3469" s="162" t="s">
        <v>3714</v>
      </c>
    </row>
    <row r="3470" spans="7:7">
      <c r="G3470" s="162" t="s">
        <v>3715</v>
      </c>
    </row>
    <row r="3471" spans="7:7">
      <c r="G3471" s="162" t="s">
        <v>3716</v>
      </c>
    </row>
    <row r="3472" spans="7:7">
      <c r="G3472" s="162" t="s">
        <v>3717</v>
      </c>
    </row>
    <row r="3473" spans="7:7">
      <c r="G3473" s="162" t="s">
        <v>3718</v>
      </c>
    </row>
    <row r="3474" spans="7:7">
      <c r="G3474" s="162" t="s">
        <v>3719</v>
      </c>
    </row>
    <row r="3475" spans="7:7">
      <c r="G3475" s="162" t="s">
        <v>3720</v>
      </c>
    </row>
    <row r="3476" spans="7:7">
      <c r="G3476" s="162" t="s">
        <v>3721</v>
      </c>
    </row>
    <row r="3477" spans="7:7">
      <c r="G3477" s="162" t="s">
        <v>3722</v>
      </c>
    </row>
    <row r="3478" spans="7:7">
      <c r="G3478" s="162" t="s">
        <v>3723</v>
      </c>
    </row>
    <row r="3479" spans="7:7">
      <c r="G3479" s="162" t="s">
        <v>3724</v>
      </c>
    </row>
    <row r="3480" spans="7:7">
      <c r="G3480" s="162" t="s">
        <v>3725</v>
      </c>
    </row>
    <row r="3481" spans="7:7">
      <c r="G3481" s="162" t="s">
        <v>3726</v>
      </c>
    </row>
    <row r="3482" spans="7:7">
      <c r="G3482" s="162" t="s">
        <v>3727</v>
      </c>
    </row>
    <row r="3483" spans="7:7">
      <c r="G3483" s="162" t="s">
        <v>3728</v>
      </c>
    </row>
    <row r="3484" spans="7:7">
      <c r="G3484" s="162" t="s">
        <v>3729</v>
      </c>
    </row>
    <row r="3485" spans="7:7">
      <c r="G3485" s="162" t="s">
        <v>3730</v>
      </c>
    </row>
    <row r="3486" spans="7:7">
      <c r="G3486" s="162" t="s">
        <v>3731</v>
      </c>
    </row>
    <row r="3487" spans="7:7">
      <c r="G3487" s="162" t="s">
        <v>3732</v>
      </c>
    </row>
    <row r="3488" spans="7:7">
      <c r="G3488" s="162" t="s">
        <v>3733</v>
      </c>
    </row>
    <row r="3489" spans="7:7">
      <c r="G3489" s="162" t="s">
        <v>3734</v>
      </c>
    </row>
    <row r="3490" spans="7:7">
      <c r="G3490" s="162" t="s">
        <v>3735</v>
      </c>
    </row>
    <row r="3491" spans="7:7">
      <c r="G3491" s="162" t="s">
        <v>3736</v>
      </c>
    </row>
    <row r="3492" spans="7:7">
      <c r="G3492" s="162" t="s">
        <v>3737</v>
      </c>
    </row>
    <row r="3493" spans="7:7">
      <c r="G3493" s="162" t="s">
        <v>3738</v>
      </c>
    </row>
    <row r="3494" spans="7:7">
      <c r="G3494" s="162" t="s">
        <v>3739</v>
      </c>
    </row>
    <row r="3495" spans="7:7">
      <c r="G3495" s="162" t="s">
        <v>3740</v>
      </c>
    </row>
    <row r="3496" spans="7:7">
      <c r="G3496" s="162" t="s">
        <v>3741</v>
      </c>
    </row>
    <row r="3497" spans="7:7">
      <c r="G3497" s="162" t="s">
        <v>3742</v>
      </c>
    </row>
    <row r="3498" spans="7:7">
      <c r="G3498" s="162" t="s">
        <v>3743</v>
      </c>
    </row>
    <row r="3499" spans="7:7">
      <c r="G3499" s="162" t="s">
        <v>3744</v>
      </c>
    </row>
    <row r="3500" spans="7:7">
      <c r="G3500" s="162" t="s">
        <v>3745</v>
      </c>
    </row>
    <row r="3501" spans="7:7">
      <c r="G3501" s="162" t="s">
        <v>3746</v>
      </c>
    </row>
    <row r="3502" spans="7:7">
      <c r="G3502" s="162" t="s">
        <v>3747</v>
      </c>
    </row>
    <row r="3503" spans="7:7">
      <c r="G3503" s="162" t="s">
        <v>3748</v>
      </c>
    </row>
    <row r="3504" spans="7:7">
      <c r="G3504" s="162" t="s">
        <v>3749</v>
      </c>
    </row>
    <row r="3505" spans="7:7">
      <c r="G3505" s="162" t="s">
        <v>3750</v>
      </c>
    </row>
    <row r="3506" spans="7:7">
      <c r="G3506" s="162" t="s">
        <v>3751</v>
      </c>
    </row>
    <row r="3507" spans="7:7">
      <c r="G3507" s="162" t="s">
        <v>3752</v>
      </c>
    </row>
    <row r="3508" spans="7:7">
      <c r="G3508" s="162" t="s">
        <v>3753</v>
      </c>
    </row>
    <row r="3509" spans="7:7">
      <c r="G3509" s="162" t="s">
        <v>3754</v>
      </c>
    </row>
    <row r="3510" spans="7:7">
      <c r="G3510" s="162" t="s">
        <v>3755</v>
      </c>
    </row>
    <row r="3511" spans="7:7">
      <c r="G3511" s="162" t="s">
        <v>3756</v>
      </c>
    </row>
    <row r="3512" spans="7:7">
      <c r="G3512" s="162" t="s">
        <v>3757</v>
      </c>
    </row>
    <row r="3513" spans="7:7">
      <c r="G3513" s="162" t="s">
        <v>3758</v>
      </c>
    </row>
    <row r="3514" spans="7:7">
      <c r="G3514" s="162" t="s">
        <v>3759</v>
      </c>
    </row>
    <row r="3515" spans="7:7">
      <c r="G3515" s="162" t="s">
        <v>3760</v>
      </c>
    </row>
    <row r="3516" spans="7:7">
      <c r="G3516" s="162" t="s">
        <v>3761</v>
      </c>
    </row>
    <row r="3517" spans="7:7">
      <c r="G3517" s="162" t="s">
        <v>3762</v>
      </c>
    </row>
    <row r="3518" spans="7:7">
      <c r="G3518" s="162" t="s">
        <v>3763</v>
      </c>
    </row>
    <row r="3519" spans="7:7">
      <c r="G3519" s="162" t="s">
        <v>3764</v>
      </c>
    </row>
    <row r="3520" spans="7:7">
      <c r="G3520" s="162" t="s">
        <v>3765</v>
      </c>
    </row>
    <row r="3521" spans="7:7">
      <c r="G3521" s="162" t="s">
        <v>3766</v>
      </c>
    </row>
    <row r="3522" spans="7:7">
      <c r="G3522" s="162" t="s">
        <v>3767</v>
      </c>
    </row>
    <row r="3523" spans="7:7">
      <c r="G3523" s="162" t="s">
        <v>3768</v>
      </c>
    </row>
    <row r="3524" spans="7:7">
      <c r="G3524" s="162" t="s">
        <v>3769</v>
      </c>
    </row>
    <row r="3525" spans="7:7">
      <c r="G3525" s="162" t="s">
        <v>3770</v>
      </c>
    </row>
    <row r="3526" spans="7:7">
      <c r="G3526" s="162" t="s">
        <v>3771</v>
      </c>
    </row>
    <row r="3527" spans="7:7">
      <c r="G3527" s="162" t="s">
        <v>3772</v>
      </c>
    </row>
    <row r="3528" spans="7:7">
      <c r="G3528" s="162" t="s">
        <v>3773</v>
      </c>
    </row>
    <row r="3529" spans="7:7">
      <c r="G3529" s="162" t="s">
        <v>3774</v>
      </c>
    </row>
    <row r="3530" spans="7:7">
      <c r="G3530" s="162" t="s">
        <v>3775</v>
      </c>
    </row>
    <row r="3531" spans="7:7">
      <c r="G3531" s="162" t="s">
        <v>3776</v>
      </c>
    </row>
    <row r="3532" spans="7:7">
      <c r="G3532" s="162" t="s">
        <v>3777</v>
      </c>
    </row>
    <row r="3533" spans="7:7">
      <c r="G3533" s="162" t="s">
        <v>3778</v>
      </c>
    </row>
    <row r="3534" spans="7:7">
      <c r="G3534" s="162" t="s">
        <v>3779</v>
      </c>
    </row>
    <row r="3535" spans="7:7">
      <c r="G3535" s="162" t="s">
        <v>3780</v>
      </c>
    </row>
    <row r="3536" spans="7:7">
      <c r="G3536" s="162" t="s">
        <v>3781</v>
      </c>
    </row>
    <row r="3537" spans="7:7">
      <c r="G3537" s="162" t="s">
        <v>3782</v>
      </c>
    </row>
    <row r="3538" spans="7:7">
      <c r="G3538" s="162" t="s">
        <v>3783</v>
      </c>
    </row>
    <row r="3539" spans="7:7">
      <c r="G3539" s="162" t="s">
        <v>3784</v>
      </c>
    </row>
    <row r="3540" spans="7:7">
      <c r="G3540" s="162" t="s">
        <v>3785</v>
      </c>
    </row>
    <row r="3541" spans="7:7">
      <c r="G3541" s="162" t="s">
        <v>3786</v>
      </c>
    </row>
    <row r="3542" spans="7:7">
      <c r="G3542" s="162" t="s">
        <v>3787</v>
      </c>
    </row>
    <row r="3543" spans="7:7">
      <c r="G3543" s="162" t="s">
        <v>3788</v>
      </c>
    </row>
    <row r="3544" spans="7:7">
      <c r="G3544" s="162" t="s">
        <v>3789</v>
      </c>
    </row>
    <row r="3545" spans="7:7">
      <c r="G3545" s="162" t="s">
        <v>3790</v>
      </c>
    </row>
    <row r="3546" spans="7:7">
      <c r="G3546" s="162" t="s">
        <v>3791</v>
      </c>
    </row>
    <row r="3547" spans="7:7">
      <c r="G3547" s="162" t="s">
        <v>3792</v>
      </c>
    </row>
    <row r="3548" spans="7:7">
      <c r="G3548" s="162" t="s">
        <v>3793</v>
      </c>
    </row>
    <row r="3549" spans="7:7">
      <c r="G3549" s="162" t="s">
        <v>3794</v>
      </c>
    </row>
    <row r="3550" spans="7:7">
      <c r="G3550" s="162" t="s">
        <v>3795</v>
      </c>
    </row>
    <row r="3551" spans="7:7">
      <c r="G3551" s="162" t="s">
        <v>3796</v>
      </c>
    </row>
    <row r="3552" spans="7:7">
      <c r="G3552" s="162" t="s">
        <v>3797</v>
      </c>
    </row>
    <row r="3553" spans="7:7">
      <c r="G3553" s="162" t="s">
        <v>3798</v>
      </c>
    </row>
    <row r="3554" spans="7:7">
      <c r="G3554" s="162" t="s">
        <v>3799</v>
      </c>
    </row>
    <row r="3555" spans="7:7">
      <c r="G3555" s="162" t="s">
        <v>3800</v>
      </c>
    </row>
    <row r="3556" spans="7:7">
      <c r="G3556" s="162" t="s">
        <v>3801</v>
      </c>
    </row>
    <row r="3557" spans="7:7">
      <c r="G3557" s="162" t="s">
        <v>3802</v>
      </c>
    </row>
    <row r="3558" spans="7:7">
      <c r="G3558" s="162" t="s">
        <v>3803</v>
      </c>
    </row>
    <row r="3559" spans="7:7">
      <c r="G3559" s="162" t="s">
        <v>3804</v>
      </c>
    </row>
    <row r="3560" spans="7:7">
      <c r="G3560" s="162" t="s">
        <v>3805</v>
      </c>
    </row>
    <row r="3561" spans="7:7">
      <c r="G3561" s="162" t="s">
        <v>3806</v>
      </c>
    </row>
    <row r="3562" spans="7:7">
      <c r="G3562" s="162" t="s">
        <v>3807</v>
      </c>
    </row>
    <row r="3563" spans="7:7">
      <c r="G3563" s="162" t="s">
        <v>3808</v>
      </c>
    </row>
    <row r="3564" spans="7:7">
      <c r="G3564" s="162" t="s">
        <v>3809</v>
      </c>
    </row>
    <row r="3565" spans="7:7">
      <c r="G3565" s="162" t="s">
        <v>3810</v>
      </c>
    </row>
    <row r="3566" spans="7:7">
      <c r="G3566" s="162" t="s">
        <v>3811</v>
      </c>
    </row>
    <row r="3567" spans="7:7">
      <c r="G3567" s="162" t="s">
        <v>3812</v>
      </c>
    </row>
    <row r="3568" spans="7:7">
      <c r="G3568" s="162" t="s">
        <v>3813</v>
      </c>
    </row>
    <row r="3569" spans="7:7">
      <c r="G3569" s="162" t="s">
        <v>3814</v>
      </c>
    </row>
    <row r="3570" spans="7:7">
      <c r="G3570" s="162" t="s">
        <v>3815</v>
      </c>
    </row>
    <row r="3571" spans="7:7">
      <c r="G3571" s="162" t="s">
        <v>3816</v>
      </c>
    </row>
    <row r="3572" spans="7:7">
      <c r="G3572" s="162" t="s">
        <v>3817</v>
      </c>
    </row>
    <row r="3573" spans="7:7">
      <c r="G3573" s="162" t="s">
        <v>3818</v>
      </c>
    </row>
    <row r="3574" spans="7:7">
      <c r="G3574" s="162" t="s">
        <v>3819</v>
      </c>
    </row>
    <row r="3575" spans="7:7">
      <c r="G3575" s="162" t="s">
        <v>3820</v>
      </c>
    </row>
    <row r="3576" spans="7:7">
      <c r="G3576" s="162" t="s">
        <v>3821</v>
      </c>
    </row>
    <row r="3577" spans="7:7">
      <c r="G3577" s="162" t="s">
        <v>3822</v>
      </c>
    </row>
    <row r="3578" spans="7:7">
      <c r="G3578" s="162" t="s">
        <v>3823</v>
      </c>
    </row>
    <row r="3579" spans="7:7">
      <c r="G3579" s="162" t="s">
        <v>3824</v>
      </c>
    </row>
    <row r="3580" spans="7:7">
      <c r="G3580" s="162" t="s">
        <v>3825</v>
      </c>
    </row>
    <row r="3581" spans="7:7">
      <c r="G3581" s="162" t="s">
        <v>3826</v>
      </c>
    </row>
    <row r="3582" spans="7:7">
      <c r="G3582" s="162" t="s">
        <v>3827</v>
      </c>
    </row>
    <row r="3583" spans="7:7">
      <c r="G3583" s="162" t="s">
        <v>3828</v>
      </c>
    </row>
    <row r="3584" spans="7:7">
      <c r="G3584" s="162" t="s">
        <v>3829</v>
      </c>
    </row>
    <row r="3585" spans="7:7">
      <c r="G3585" s="162" t="s">
        <v>3830</v>
      </c>
    </row>
    <row r="3586" spans="7:7">
      <c r="G3586" s="162" t="s">
        <v>3831</v>
      </c>
    </row>
    <row r="3587" spans="7:7">
      <c r="G3587" s="162" t="s">
        <v>3832</v>
      </c>
    </row>
    <row r="3588" spans="7:7">
      <c r="G3588" s="162" t="s">
        <v>3833</v>
      </c>
    </row>
    <row r="3589" spans="7:7">
      <c r="G3589" s="162" t="s">
        <v>3834</v>
      </c>
    </row>
    <row r="3590" spans="7:7">
      <c r="G3590" s="162" t="s">
        <v>3835</v>
      </c>
    </row>
    <row r="3591" spans="7:7">
      <c r="G3591" s="162" t="s">
        <v>3836</v>
      </c>
    </row>
    <row r="3592" spans="7:7">
      <c r="G3592" s="162" t="s">
        <v>3837</v>
      </c>
    </row>
    <row r="3593" spans="7:7">
      <c r="G3593" s="162" t="s">
        <v>3838</v>
      </c>
    </row>
    <row r="3594" spans="7:7">
      <c r="G3594" s="162" t="s">
        <v>3839</v>
      </c>
    </row>
    <row r="3595" spans="7:7">
      <c r="G3595" s="162" t="s">
        <v>3840</v>
      </c>
    </row>
    <row r="3596" spans="7:7">
      <c r="G3596" s="162" t="s">
        <v>3841</v>
      </c>
    </row>
    <row r="3597" spans="7:7">
      <c r="G3597" s="162" t="s">
        <v>3842</v>
      </c>
    </row>
    <row r="3598" spans="7:7">
      <c r="G3598" s="162" t="s">
        <v>3843</v>
      </c>
    </row>
    <row r="3599" spans="7:7">
      <c r="G3599" s="162" t="s">
        <v>3844</v>
      </c>
    </row>
    <row r="3600" spans="7:7">
      <c r="G3600" s="162" t="s">
        <v>3845</v>
      </c>
    </row>
    <row r="3601" spans="7:7">
      <c r="G3601" s="162" t="s">
        <v>3846</v>
      </c>
    </row>
    <row r="3602" spans="7:7">
      <c r="G3602" s="162" t="s">
        <v>3847</v>
      </c>
    </row>
    <row r="3603" spans="7:7">
      <c r="G3603" s="162" t="s">
        <v>3848</v>
      </c>
    </row>
    <row r="3604" spans="7:7">
      <c r="G3604" s="162" t="s">
        <v>3849</v>
      </c>
    </row>
    <row r="3605" spans="7:7">
      <c r="G3605" s="162" t="s">
        <v>3850</v>
      </c>
    </row>
    <row r="3606" spans="7:7">
      <c r="G3606" s="162" t="s">
        <v>3851</v>
      </c>
    </row>
    <row r="3607" spans="7:7">
      <c r="G3607" s="162" t="s">
        <v>3852</v>
      </c>
    </row>
    <row r="3608" spans="7:7">
      <c r="G3608" s="162" t="s">
        <v>3853</v>
      </c>
    </row>
    <row r="3609" spans="7:7">
      <c r="G3609" s="162" t="s">
        <v>3854</v>
      </c>
    </row>
    <row r="3610" spans="7:7">
      <c r="G3610" s="162" t="s">
        <v>3855</v>
      </c>
    </row>
    <row r="3611" spans="7:7">
      <c r="G3611" s="162" t="s">
        <v>3856</v>
      </c>
    </row>
    <row r="3612" spans="7:7">
      <c r="G3612" s="162" t="s">
        <v>3857</v>
      </c>
    </row>
    <row r="3613" spans="7:7">
      <c r="G3613" s="162" t="s">
        <v>3858</v>
      </c>
    </row>
    <row r="3614" spans="7:7">
      <c r="G3614" s="162" t="s">
        <v>3859</v>
      </c>
    </row>
    <row r="3615" spans="7:7">
      <c r="G3615" s="162" t="s">
        <v>3860</v>
      </c>
    </row>
    <row r="3616" spans="7:7">
      <c r="G3616" s="162" t="s">
        <v>3861</v>
      </c>
    </row>
    <row r="3617" spans="7:7">
      <c r="G3617" s="162" t="s">
        <v>3862</v>
      </c>
    </row>
    <row r="3618" spans="7:7">
      <c r="G3618" s="162" t="s">
        <v>3863</v>
      </c>
    </row>
    <row r="3619" spans="7:7">
      <c r="G3619" s="162" t="s">
        <v>3864</v>
      </c>
    </row>
    <row r="3620" spans="7:7">
      <c r="G3620" s="162" t="s">
        <v>3865</v>
      </c>
    </row>
    <row r="3621" spans="7:7">
      <c r="G3621" s="162" t="s">
        <v>3866</v>
      </c>
    </row>
    <row r="3622" spans="7:7">
      <c r="G3622" s="162" t="s">
        <v>3867</v>
      </c>
    </row>
    <row r="3623" spans="7:7">
      <c r="G3623" s="162" t="s">
        <v>3868</v>
      </c>
    </row>
    <row r="3624" spans="7:7">
      <c r="G3624" s="162" t="s">
        <v>3869</v>
      </c>
    </row>
    <row r="3625" spans="7:7">
      <c r="G3625" s="162" t="s">
        <v>3870</v>
      </c>
    </row>
    <row r="3626" spans="7:7">
      <c r="G3626" s="162" t="s">
        <v>3871</v>
      </c>
    </row>
    <row r="3627" spans="7:7">
      <c r="G3627" s="162" t="s">
        <v>3872</v>
      </c>
    </row>
    <row r="3628" spans="7:7">
      <c r="G3628" s="162" t="s">
        <v>3873</v>
      </c>
    </row>
    <row r="3629" spans="7:7">
      <c r="G3629" s="162" t="s">
        <v>3874</v>
      </c>
    </row>
    <row r="3630" spans="7:7">
      <c r="G3630" s="162" t="s">
        <v>3875</v>
      </c>
    </row>
    <row r="3631" spans="7:7">
      <c r="G3631" s="162" t="s">
        <v>3876</v>
      </c>
    </row>
    <row r="3632" spans="7:7">
      <c r="G3632" s="162" t="s">
        <v>3877</v>
      </c>
    </row>
    <row r="3633" spans="7:7">
      <c r="G3633" s="162" t="s">
        <v>3878</v>
      </c>
    </row>
    <row r="3634" spans="7:7">
      <c r="G3634" s="162" t="s">
        <v>3879</v>
      </c>
    </row>
    <row r="3635" spans="7:7">
      <c r="G3635" s="162" t="s">
        <v>3880</v>
      </c>
    </row>
    <row r="3636" spans="7:7">
      <c r="G3636" s="162" t="s">
        <v>3881</v>
      </c>
    </row>
    <row r="3637" spans="7:7">
      <c r="G3637" s="162" t="s">
        <v>3882</v>
      </c>
    </row>
    <row r="3638" spans="7:7">
      <c r="G3638" s="162" t="s">
        <v>3883</v>
      </c>
    </row>
    <row r="3639" spans="7:7">
      <c r="G3639" s="162" t="s">
        <v>3884</v>
      </c>
    </row>
    <row r="3640" spans="7:7">
      <c r="G3640" s="162" t="s">
        <v>3885</v>
      </c>
    </row>
    <row r="3641" spans="7:7">
      <c r="G3641" s="162" t="s">
        <v>3886</v>
      </c>
    </row>
    <row r="3642" spans="7:7">
      <c r="G3642" s="162" t="s">
        <v>3887</v>
      </c>
    </row>
    <row r="3643" spans="7:7">
      <c r="G3643" s="162" t="s">
        <v>3888</v>
      </c>
    </row>
    <row r="3644" spans="7:7">
      <c r="G3644" s="162" t="s">
        <v>3889</v>
      </c>
    </row>
    <row r="3645" spans="7:7">
      <c r="G3645" s="162" t="s">
        <v>3890</v>
      </c>
    </row>
    <row r="3646" spans="7:7">
      <c r="G3646" s="162" t="s">
        <v>3891</v>
      </c>
    </row>
    <row r="3647" spans="7:7">
      <c r="G3647" s="162" t="s">
        <v>3892</v>
      </c>
    </row>
    <row r="3648" spans="7:7">
      <c r="G3648" s="162" t="s">
        <v>3893</v>
      </c>
    </row>
    <row r="3649" spans="7:7">
      <c r="G3649" s="162" t="s">
        <v>3894</v>
      </c>
    </row>
    <row r="3650" spans="7:7">
      <c r="G3650" s="162" t="s">
        <v>3895</v>
      </c>
    </row>
    <row r="3651" spans="7:7">
      <c r="G3651" s="162" t="s">
        <v>3896</v>
      </c>
    </row>
    <row r="3652" spans="7:7">
      <c r="G3652" s="162" t="s">
        <v>3897</v>
      </c>
    </row>
    <row r="3653" spans="7:7">
      <c r="G3653" s="162" t="s">
        <v>3898</v>
      </c>
    </row>
    <row r="3654" spans="7:7">
      <c r="G3654" s="162" t="s">
        <v>3899</v>
      </c>
    </row>
    <row r="3655" spans="7:7">
      <c r="G3655" s="162" t="s">
        <v>3900</v>
      </c>
    </row>
    <row r="3656" spans="7:7">
      <c r="G3656" s="162" t="s">
        <v>3901</v>
      </c>
    </row>
    <row r="3657" spans="7:7">
      <c r="G3657" s="162" t="s">
        <v>3902</v>
      </c>
    </row>
    <row r="3658" spans="7:7">
      <c r="G3658" s="162" t="s">
        <v>3903</v>
      </c>
    </row>
    <row r="3659" spans="7:7">
      <c r="G3659" s="162" t="s">
        <v>3904</v>
      </c>
    </row>
    <row r="3660" spans="7:7">
      <c r="G3660" s="162" t="s">
        <v>3905</v>
      </c>
    </row>
    <row r="3661" spans="7:7">
      <c r="G3661" s="162" t="s">
        <v>3906</v>
      </c>
    </row>
    <row r="3662" spans="7:7">
      <c r="G3662" s="162" t="s">
        <v>3907</v>
      </c>
    </row>
    <row r="3663" spans="7:7">
      <c r="G3663" s="162" t="s">
        <v>3908</v>
      </c>
    </row>
    <row r="3664" spans="7:7">
      <c r="G3664" s="162" t="s">
        <v>3909</v>
      </c>
    </row>
    <row r="3665" spans="7:7">
      <c r="G3665" s="162" t="s">
        <v>3910</v>
      </c>
    </row>
    <row r="3666" spans="7:7">
      <c r="G3666" s="162" t="s">
        <v>3911</v>
      </c>
    </row>
    <row r="3667" spans="7:7">
      <c r="G3667" s="162" t="s">
        <v>3912</v>
      </c>
    </row>
    <row r="3668" spans="7:7">
      <c r="G3668" s="162" t="s">
        <v>3913</v>
      </c>
    </row>
    <row r="3669" spans="7:7">
      <c r="G3669" s="162" t="s">
        <v>3914</v>
      </c>
    </row>
    <row r="3670" spans="7:7">
      <c r="G3670" s="162" t="s">
        <v>3915</v>
      </c>
    </row>
    <row r="3671" spans="7:7">
      <c r="G3671" s="162" t="s">
        <v>3916</v>
      </c>
    </row>
    <row r="3672" spans="7:7">
      <c r="G3672" s="162" t="s">
        <v>3917</v>
      </c>
    </row>
    <row r="3673" spans="7:7">
      <c r="G3673" s="162" t="s">
        <v>3918</v>
      </c>
    </row>
    <row r="3674" spans="7:7">
      <c r="G3674" s="162" t="s">
        <v>3919</v>
      </c>
    </row>
    <row r="3675" spans="7:7">
      <c r="G3675" s="162" t="s">
        <v>3920</v>
      </c>
    </row>
    <row r="3676" spans="7:7">
      <c r="G3676" s="162" t="s">
        <v>3921</v>
      </c>
    </row>
    <row r="3677" spans="7:7">
      <c r="G3677" s="162" t="s">
        <v>3922</v>
      </c>
    </row>
    <row r="3678" spans="7:7">
      <c r="G3678" s="162" t="s">
        <v>3923</v>
      </c>
    </row>
    <row r="3679" spans="7:7">
      <c r="G3679" s="162" t="s">
        <v>3924</v>
      </c>
    </row>
    <row r="3680" spans="7:7">
      <c r="G3680" s="162" t="s">
        <v>3925</v>
      </c>
    </row>
    <row r="3681" spans="7:7">
      <c r="G3681" s="162" t="s">
        <v>3926</v>
      </c>
    </row>
    <row r="3682" spans="7:7">
      <c r="G3682" s="162" t="s">
        <v>3927</v>
      </c>
    </row>
    <row r="3683" spans="7:7">
      <c r="G3683" s="162" t="s">
        <v>3928</v>
      </c>
    </row>
    <row r="3684" spans="7:7">
      <c r="G3684" s="162" t="s">
        <v>3929</v>
      </c>
    </row>
    <row r="3685" spans="7:7">
      <c r="G3685" s="162" t="s">
        <v>3930</v>
      </c>
    </row>
    <row r="3686" spans="7:7">
      <c r="G3686" s="162" t="s">
        <v>3931</v>
      </c>
    </row>
    <row r="3687" spans="7:7">
      <c r="G3687" s="162" t="s">
        <v>3932</v>
      </c>
    </row>
    <row r="3688" spans="7:7">
      <c r="G3688" s="162" t="s">
        <v>3933</v>
      </c>
    </row>
    <row r="3689" spans="7:7">
      <c r="G3689" s="162" t="s">
        <v>3934</v>
      </c>
    </row>
    <row r="3690" spans="7:7">
      <c r="G3690" s="162" t="s">
        <v>3935</v>
      </c>
    </row>
    <row r="3691" spans="7:7">
      <c r="G3691" s="162" t="s">
        <v>3936</v>
      </c>
    </row>
    <row r="3692" spans="7:7">
      <c r="G3692" s="162" t="s">
        <v>3937</v>
      </c>
    </row>
    <row r="3693" spans="7:7">
      <c r="G3693" s="162" t="s">
        <v>3938</v>
      </c>
    </row>
    <row r="3694" spans="7:7">
      <c r="G3694" s="162" t="s">
        <v>3939</v>
      </c>
    </row>
    <row r="3695" spans="7:7">
      <c r="G3695" s="162" t="s">
        <v>3940</v>
      </c>
    </row>
    <row r="3696" spans="7:7">
      <c r="G3696" s="162" t="s">
        <v>3941</v>
      </c>
    </row>
    <row r="3697" spans="7:7">
      <c r="G3697" s="162" t="s">
        <v>3942</v>
      </c>
    </row>
    <row r="3698" spans="7:7">
      <c r="G3698" s="162" t="s">
        <v>3943</v>
      </c>
    </row>
    <row r="3699" spans="7:7">
      <c r="G3699" s="162" t="s">
        <v>3944</v>
      </c>
    </row>
    <row r="3700" spans="7:7">
      <c r="G3700" s="162" t="s">
        <v>3945</v>
      </c>
    </row>
    <row r="3701" spans="7:7">
      <c r="G3701" s="162" t="s">
        <v>3946</v>
      </c>
    </row>
    <row r="3702" spans="7:7">
      <c r="G3702" s="162" t="s">
        <v>3947</v>
      </c>
    </row>
    <row r="3703" spans="7:7">
      <c r="G3703" s="162" t="s">
        <v>3948</v>
      </c>
    </row>
    <row r="3704" spans="7:7">
      <c r="G3704" s="162" t="s">
        <v>3949</v>
      </c>
    </row>
    <row r="3705" spans="7:7">
      <c r="G3705" s="162" t="s">
        <v>3950</v>
      </c>
    </row>
    <row r="3706" spans="7:7">
      <c r="G3706" s="162" t="s">
        <v>3951</v>
      </c>
    </row>
    <row r="3707" spans="7:7">
      <c r="G3707" s="162" t="s">
        <v>3952</v>
      </c>
    </row>
    <row r="3708" spans="7:7">
      <c r="G3708" s="162" t="s">
        <v>3953</v>
      </c>
    </row>
    <row r="3709" spans="7:7">
      <c r="G3709" s="162" t="s">
        <v>3954</v>
      </c>
    </row>
    <row r="3710" spans="7:7">
      <c r="G3710" s="162" t="s">
        <v>3955</v>
      </c>
    </row>
    <row r="3711" spans="7:7">
      <c r="G3711" s="162" t="s">
        <v>3956</v>
      </c>
    </row>
    <row r="3712" spans="7:7">
      <c r="G3712" s="162" t="s">
        <v>3957</v>
      </c>
    </row>
    <row r="3713" spans="7:7">
      <c r="G3713" s="162" t="s">
        <v>3958</v>
      </c>
    </row>
    <row r="3714" spans="7:7">
      <c r="G3714" s="162" t="s">
        <v>3959</v>
      </c>
    </row>
    <row r="3715" spans="7:7">
      <c r="G3715" s="162" t="s">
        <v>3960</v>
      </c>
    </row>
    <row r="3716" spans="7:7">
      <c r="G3716" s="162" t="s">
        <v>3961</v>
      </c>
    </row>
    <row r="3717" spans="7:7">
      <c r="G3717" s="162" t="s">
        <v>3962</v>
      </c>
    </row>
    <row r="3718" spans="7:7">
      <c r="G3718" s="162" t="s">
        <v>3963</v>
      </c>
    </row>
    <row r="3719" spans="7:7">
      <c r="G3719" s="162" t="s">
        <v>3964</v>
      </c>
    </row>
    <row r="3720" spans="7:7">
      <c r="G3720" s="162" t="s">
        <v>3965</v>
      </c>
    </row>
    <row r="3721" spans="7:7">
      <c r="G3721" s="162" t="s">
        <v>3966</v>
      </c>
    </row>
    <row r="3722" spans="7:7">
      <c r="G3722" s="162" t="s">
        <v>3967</v>
      </c>
    </row>
    <row r="3723" spans="7:7">
      <c r="G3723" s="162" t="s">
        <v>3968</v>
      </c>
    </row>
    <row r="3724" spans="7:7">
      <c r="G3724" s="162" t="s">
        <v>3969</v>
      </c>
    </row>
    <row r="3725" spans="7:7">
      <c r="G3725" s="162" t="s">
        <v>3970</v>
      </c>
    </row>
    <row r="3726" spans="7:7">
      <c r="G3726" s="162" t="s">
        <v>3971</v>
      </c>
    </row>
    <row r="3727" spans="7:7">
      <c r="G3727" s="162" t="s">
        <v>3972</v>
      </c>
    </row>
    <row r="3728" spans="7:7">
      <c r="G3728" s="162" t="s">
        <v>3973</v>
      </c>
    </row>
    <row r="3729" spans="7:7">
      <c r="G3729" s="162" t="s">
        <v>3974</v>
      </c>
    </row>
    <row r="3730" spans="7:7">
      <c r="G3730" s="162" t="s">
        <v>3975</v>
      </c>
    </row>
    <row r="3731" spans="7:7">
      <c r="G3731" s="162" t="s">
        <v>3976</v>
      </c>
    </row>
    <row r="3732" spans="7:7">
      <c r="G3732" s="162" t="s">
        <v>3977</v>
      </c>
    </row>
    <row r="3733" spans="7:7">
      <c r="G3733" s="162" t="s">
        <v>3978</v>
      </c>
    </row>
    <row r="3734" spans="7:7">
      <c r="G3734" s="162" t="s">
        <v>3979</v>
      </c>
    </row>
    <row r="3735" spans="7:7">
      <c r="G3735" s="162" t="s">
        <v>3980</v>
      </c>
    </row>
    <row r="3736" spans="7:7">
      <c r="G3736" s="162" t="s">
        <v>3981</v>
      </c>
    </row>
    <row r="3737" spans="7:7">
      <c r="G3737" s="162" t="s">
        <v>3982</v>
      </c>
    </row>
    <row r="3738" spans="7:7">
      <c r="G3738" s="162" t="s">
        <v>3983</v>
      </c>
    </row>
    <row r="3739" spans="7:7">
      <c r="G3739" s="162" t="s">
        <v>3984</v>
      </c>
    </row>
    <row r="3740" spans="7:7">
      <c r="G3740" s="162" t="s">
        <v>3985</v>
      </c>
    </row>
    <row r="3741" spans="7:7">
      <c r="G3741" s="162" t="s">
        <v>3986</v>
      </c>
    </row>
    <row r="3742" spans="7:7">
      <c r="G3742" s="162" t="s">
        <v>3987</v>
      </c>
    </row>
    <row r="3743" spans="7:7">
      <c r="G3743" s="162" t="s">
        <v>3988</v>
      </c>
    </row>
    <row r="3744" spans="7:7">
      <c r="G3744" s="162" t="s">
        <v>3989</v>
      </c>
    </row>
    <row r="3745" spans="7:7">
      <c r="G3745" s="162" t="s">
        <v>3990</v>
      </c>
    </row>
    <row r="3746" spans="7:7">
      <c r="G3746" s="162" t="s">
        <v>3991</v>
      </c>
    </row>
    <row r="3747" spans="7:7">
      <c r="G3747" s="162" t="s">
        <v>3992</v>
      </c>
    </row>
    <row r="3748" spans="7:7">
      <c r="G3748" s="162" t="s">
        <v>3993</v>
      </c>
    </row>
    <row r="3749" spans="7:7">
      <c r="G3749" s="162" t="s">
        <v>3994</v>
      </c>
    </row>
    <row r="3750" spans="7:7">
      <c r="G3750" s="162" t="s">
        <v>3995</v>
      </c>
    </row>
    <row r="3751" spans="7:7">
      <c r="G3751" s="162" t="s">
        <v>3996</v>
      </c>
    </row>
    <row r="3752" spans="7:7">
      <c r="G3752" s="162" t="s">
        <v>3997</v>
      </c>
    </row>
    <row r="3753" spans="7:7">
      <c r="G3753" s="162" t="s">
        <v>3998</v>
      </c>
    </row>
    <row r="3754" spans="7:7">
      <c r="G3754" s="162" t="s">
        <v>3999</v>
      </c>
    </row>
    <row r="3755" spans="7:7">
      <c r="G3755" s="162" t="s">
        <v>4000</v>
      </c>
    </row>
    <row r="3756" spans="7:7">
      <c r="G3756" s="162" t="s">
        <v>4001</v>
      </c>
    </row>
    <row r="3757" spans="7:7">
      <c r="G3757" s="162" t="s">
        <v>4002</v>
      </c>
    </row>
    <row r="3758" spans="7:7">
      <c r="G3758" s="162" t="s">
        <v>4003</v>
      </c>
    </row>
    <row r="3759" spans="7:7">
      <c r="G3759" s="162" t="s">
        <v>4004</v>
      </c>
    </row>
    <row r="3760" spans="7:7">
      <c r="G3760" s="162" t="s">
        <v>4005</v>
      </c>
    </row>
    <row r="3761" spans="7:7">
      <c r="G3761" s="162" t="s">
        <v>4006</v>
      </c>
    </row>
    <row r="3762" spans="7:7">
      <c r="G3762" s="162" t="s">
        <v>4007</v>
      </c>
    </row>
    <row r="3763" spans="7:7">
      <c r="G3763" s="162" t="s">
        <v>4008</v>
      </c>
    </row>
    <row r="3764" spans="7:7">
      <c r="G3764" s="162" t="s">
        <v>4009</v>
      </c>
    </row>
    <row r="3765" spans="7:7">
      <c r="G3765" s="162" t="s">
        <v>4010</v>
      </c>
    </row>
    <row r="3766" spans="7:7">
      <c r="G3766" s="162" t="s">
        <v>4011</v>
      </c>
    </row>
    <row r="3767" spans="7:7">
      <c r="G3767" s="162" t="s">
        <v>4012</v>
      </c>
    </row>
    <row r="3768" spans="7:7">
      <c r="G3768" s="162" t="s">
        <v>4013</v>
      </c>
    </row>
    <row r="3769" spans="7:7">
      <c r="G3769" s="162" t="s">
        <v>4014</v>
      </c>
    </row>
    <row r="3770" spans="7:7">
      <c r="G3770" s="162" t="s">
        <v>4015</v>
      </c>
    </row>
    <row r="3771" spans="7:7">
      <c r="G3771" s="162" t="s">
        <v>4016</v>
      </c>
    </row>
    <row r="3772" spans="7:7">
      <c r="G3772" s="162" t="s">
        <v>4017</v>
      </c>
    </row>
    <row r="3773" spans="7:7">
      <c r="G3773" s="162" t="s">
        <v>4018</v>
      </c>
    </row>
    <row r="3774" spans="7:7">
      <c r="G3774" s="162" t="s">
        <v>4019</v>
      </c>
    </row>
    <row r="3775" spans="7:7">
      <c r="G3775" s="162" t="s">
        <v>4020</v>
      </c>
    </row>
    <row r="3776" spans="7:7">
      <c r="G3776" s="162" t="s">
        <v>4021</v>
      </c>
    </row>
    <row r="3777" spans="7:7">
      <c r="G3777" s="162" t="s">
        <v>4022</v>
      </c>
    </row>
    <row r="3778" spans="7:7">
      <c r="G3778" s="162" t="s">
        <v>4023</v>
      </c>
    </row>
    <row r="3779" spans="7:7">
      <c r="G3779" s="162" t="s">
        <v>4024</v>
      </c>
    </row>
    <row r="3780" spans="7:7">
      <c r="G3780" s="162" t="s">
        <v>4025</v>
      </c>
    </row>
    <row r="3781" spans="7:7">
      <c r="G3781" s="162" t="s">
        <v>4026</v>
      </c>
    </row>
    <row r="3782" spans="7:7">
      <c r="G3782" s="162" t="s">
        <v>4027</v>
      </c>
    </row>
    <row r="3783" spans="7:7">
      <c r="G3783" s="162" t="s">
        <v>4028</v>
      </c>
    </row>
    <row r="3784" spans="7:7">
      <c r="G3784" s="162" t="s">
        <v>4029</v>
      </c>
    </row>
    <row r="3785" spans="7:7">
      <c r="G3785" s="162" t="s">
        <v>4030</v>
      </c>
    </row>
    <row r="3786" spans="7:7">
      <c r="G3786" s="162" t="s">
        <v>4031</v>
      </c>
    </row>
    <row r="3787" spans="7:7">
      <c r="G3787" s="162" t="s">
        <v>4032</v>
      </c>
    </row>
    <row r="3788" spans="7:7">
      <c r="G3788" s="162" t="s">
        <v>4033</v>
      </c>
    </row>
    <row r="3789" spans="7:7">
      <c r="G3789" s="162" t="s">
        <v>4034</v>
      </c>
    </row>
    <row r="3790" spans="7:7">
      <c r="G3790" s="162" t="s">
        <v>4035</v>
      </c>
    </row>
    <row r="3791" spans="7:7">
      <c r="G3791" s="162" t="s">
        <v>4036</v>
      </c>
    </row>
    <row r="3792" spans="7:7">
      <c r="G3792" s="162" t="s">
        <v>4037</v>
      </c>
    </row>
    <row r="3793" spans="7:7">
      <c r="G3793" s="162" t="s">
        <v>4038</v>
      </c>
    </row>
    <row r="3794" spans="7:7">
      <c r="G3794" s="162" t="s">
        <v>4039</v>
      </c>
    </row>
    <row r="3795" spans="7:7">
      <c r="G3795" s="162" t="s">
        <v>4040</v>
      </c>
    </row>
    <row r="3796" spans="7:7">
      <c r="G3796" s="162" t="s">
        <v>4041</v>
      </c>
    </row>
    <row r="3797" spans="7:7">
      <c r="G3797" s="162" t="s">
        <v>4042</v>
      </c>
    </row>
    <row r="3798" spans="7:7">
      <c r="G3798" s="162" t="s">
        <v>4043</v>
      </c>
    </row>
    <row r="3799" spans="7:7">
      <c r="G3799" s="162" t="s">
        <v>4044</v>
      </c>
    </row>
    <row r="3800" spans="7:7">
      <c r="G3800" s="162" t="s">
        <v>4045</v>
      </c>
    </row>
    <row r="3801" spans="7:7">
      <c r="G3801" s="162" t="s">
        <v>4046</v>
      </c>
    </row>
    <row r="3802" spans="7:7">
      <c r="G3802" s="162" t="s">
        <v>4047</v>
      </c>
    </row>
    <row r="3803" spans="7:7">
      <c r="G3803" s="162" t="s">
        <v>4048</v>
      </c>
    </row>
    <row r="3804" spans="7:7">
      <c r="G3804" s="162" t="s">
        <v>4049</v>
      </c>
    </row>
    <row r="3805" spans="7:7">
      <c r="G3805" s="162" t="s">
        <v>4050</v>
      </c>
    </row>
    <row r="3806" spans="7:7">
      <c r="G3806" s="162" t="s">
        <v>4051</v>
      </c>
    </row>
    <row r="3807" spans="7:7">
      <c r="G3807" s="162" t="s">
        <v>4052</v>
      </c>
    </row>
    <row r="3808" spans="7:7">
      <c r="G3808" s="162" t="s">
        <v>4053</v>
      </c>
    </row>
    <row r="3809" spans="7:7">
      <c r="G3809" s="162" t="s">
        <v>4054</v>
      </c>
    </row>
    <row r="3810" spans="7:7">
      <c r="G3810" s="162" t="s">
        <v>4055</v>
      </c>
    </row>
    <row r="3811" spans="7:7">
      <c r="G3811" s="162" t="s">
        <v>4056</v>
      </c>
    </row>
    <row r="3812" spans="7:7">
      <c r="G3812" s="162" t="s">
        <v>4057</v>
      </c>
    </row>
    <row r="3813" spans="7:7">
      <c r="G3813" s="162" t="s">
        <v>4058</v>
      </c>
    </row>
    <row r="3814" spans="7:7">
      <c r="G3814" s="162" t="s">
        <v>4059</v>
      </c>
    </row>
    <row r="3815" spans="7:7">
      <c r="G3815" s="162" t="s">
        <v>4060</v>
      </c>
    </row>
    <row r="3816" spans="7:7">
      <c r="G3816" s="162" t="s">
        <v>4061</v>
      </c>
    </row>
    <row r="3817" spans="7:7">
      <c r="G3817" s="162" t="s">
        <v>4062</v>
      </c>
    </row>
    <row r="3818" spans="7:7">
      <c r="G3818" s="162" t="s">
        <v>4063</v>
      </c>
    </row>
    <row r="3819" spans="7:7">
      <c r="G3819" s="162" t="s">
        <v>4064</v>
      </c>
    </row>
    <row r="3820" spans="7:7">
      <c r="G3820" s="162" t="s">
        <v>4065</v>
      </c>
    </row>
    <row r="3821" spans="7:7">
      <c r="G3821" s="162" t="s">
        <v>4066</v>
      </c>
    </row>
    <row r="3822" spans="7:7">
      <c r="G3822" s="162" t="s">
        <v>4067</v>
      </c>
    </row>
    <row r="3823" spans="7:7">
      <c r="G3823" s="162" t="s">
        <v>4068</v>
      </c>
    </row>
    <row r="3824" spans="7:7">
      <c r="G3824" s="162" t="s">
        <v>4069</v>
      </c>
    </row>
    <row r="3825" spans="7:7">
      <c r="G3825" s="162" t="s">
        <v>4070</v>
      </c>
    </row>
    <row r="3826" spans="7:7">
      <c r="G3826" s="162" t="s">
        <v>4071</v>
      </c>
    </row>
    <row r="3827" spans="7:7">
      <c r="G3827" s="162" t="s">
        <v>4072</v>
      </c>
    </row>
    <row r="3828" spans="7:7">
      <c r="G3828" s="162" t="s">
        <v>4073</v>
      </c>
    </row>
    <row r="3829" spans="7:7">
      <c r="G3829" s="162" t="s">
        <v>4074</v>
      </c>
    </row>
    <row r="3830" spans="7:7">
      <c r="G3830" s="162" t="s">
        <v>4075</v>
      </c>
    </row>
    <row r="3831" spans="7:7">
      <c r="G3831" s="162" t="s">
        <v>4076</v>
      </c>
    </row>
    <row r="3832" spans="7:7">
      <c r="G3832" s="162" t="s">
        <v>4077</v>
      </c>
    </row>
    <row r="3833" spans="7:7">
      <c r="G3833" s="162" t="s">
        <v>4078</v>
      </c>
    </row>
    <row r="3834" spans="7:7">
      <c r="G3834" s="162" t="s">
        <v>4079</v>
      </c>
    </row>
    <row r="3835" spans="7:7">
      <c r="G3835" s="162" t="s">
        <v>4080</v>
      </c>
    </row>
    <row r="3836" spans="7:7">
      <c r="G3836" s="162" t="s">
        <v>4081</v>
      </c>
    </row>
    <row r="3837" spans="7:7">
      <c r="G3837" s="162" t="s">
        <v>4082</v>
      </c>
    </row>
    <row r="3838" spans="7:7">
      <c r="G3838" s="162" t="s">
        <v>4083</v>
      </c>
    </row>
    <row r="3839" spans="7:7">
      <c r="G3839" s="162" t="s">
        <v>4084</v>
      </c>
    </row>
    <row r="3840" spans="7:7">
      <c r="G3840" s="162" t="s">
        <v>4085</v>
      </c>
    </row>
    <row r="3841" spans="7:7">
      <c r="G3841" s="162" t="s">
        <v>4086</v>
      </c>
    </row>
    <row r="3842" spans="7:7">
      <c r="G3842" s="162" t="s">
        <v>4087</v>
      </c>
    </row>
    <row r="3843" spans="7:7">
      <c r="G3843" s="162" t="s">
        <v>4088</v>
      </c>
    </row>
    <row r="3844" spans="7:7">
      <c r="G3844" s="162" t="s">
        <v>4089</v>
      </c>
    </row>
    <row r="3845" spans="7:7">
      <c r="G3845" s="162" t="s">
        <v>4090</v>
      </c>
    </row>
    <row r="3846" spans="7:7">
      <c r="G3846" s="162" t="s">
        <v>4091</v>
      </c>
    </row>
    <row r="3847" spans="7:7">
      <c r="G3847" s="162" t="s">
        <v>4092</v>
      </c>
    </row>
    <row r="3848" spans="7:7">
      <c r="G3848" s="162" t="s">
        <v>4093</v>
      </c>
    </row>
    <row r="3849" spans="7:7">
      <c r="G3849" s="162" t="s">
        <v>4094</v>
      </c>
    </row>
    <row r="3850" spans="7:7">
      <c r="G3850" s="162" t="s">
        <v>4095</v>
      </c>
    </row>
    <row r="3851" spans="7:7">
      <c r="G3851" s="162" t="s">
        <v>4096</v>
      </c>
    </row>
    <row r="3852" spans="7:7">
      <c r="G3852" s="162" t="s">
        <v>4097</v>
      </c>
    </row>
    <row r="3853" spans="7:7">
      <c r="G3853" s="162" t="s">
        <v>4098</v>
      </c>
    </row>
    <row r="3854" spans="7:7">
      <c r="G3854" s="162" t="s">
        <v>4099</v>
      </c>
    </row>
    <row r="3855" spans="7:7">
      <c r="G3855" s="162" t="s">
        <v>4100</v>
      </c>
    </row>
    <row r="3856" spans="7:7">
      <c r="G3856" s="162" t="s">
        <v>4101</v>
      </c>
    </row>
    <row r="3857" spans="7:7">
      <c r="G3857" s="162" t="s">
        <v>4102</v>
      </c>
    </row>
    <row r="3858" spans="7:7">
      <c r="G3858" s="162" t="s">
        <v>4103</v>
      </c>
    </row>
    <row r="3859" spans="7:7">
      <c r="G3859" s="162" t="s">
        <v>4104</v>
      </c>
    </row>
    <row r="3860" spans="7:7">
      <c r="G3860" s="162" t="s">
        <v>4105</v>
      </c>
    </row>
    <row r="3861" spans="7:7">
      <c r="G3861" s="162" t="s">
        <v>4106</v>
      </c>
    </row>
    <row r="3862" spans="7:7">
      <c r="G3862" s="162" t="s">
        <v>4107</v>
      </c>
    </row>
    <row r="3863" spans="7:7">
      <c r="G3863" s="162" t="s">
        <v>4108</v>
      </c>
    </row>
    <row r="3864" spans="7:7">
      <c r="G3864" s="162" t="s">
        <v>4109</v>
      </c>
    </row>
    <row r="3865" spans="7:7">
      <c r="G3865" s="162" t="s">
        <v>4110</v>
      </c>
    </row>
    <row r="3866" spans="7:7">
      <c r="G3866" s="162" t="s">
        <v>4111</v>
      </c>
    </row>
    <row r="3867" spans="7:7">
      <c r="G3867" s="162" t="s">
        <v>4112</v>
      </c>
    </row>
    <row r="3868" spans="7:7">
      <c r="G3868" s="162" t="s">
        <v>4113</v>
      </c>
    </row>
    <row r="3869" spans="7:7">
      <c r="G3869" s="162" t="s">
        <v>4114</v>
      </c>
    </row>
    <row r="3870" spans="7:7">
      <c r="G3870" s="162" t="s">
        <v>4115</v>
      </c>
    </row>
    <row r="3871" spans="7:7">
      <c r="G3871" s="162" t="s">
        <v>4116</v>
      </c>
    </row>
    <row r="3872" spans="7:7">
      <c r="G3872" s="162" t="s">
        <v>4117</v>
      </c>
    </row>
    <row r="3873" spans="7:7">
      <c r="G3873" s="162" t="s">
        <v>4118</v>
      </c>
    </row>
    <row r="3874" spans="7:7">
      <c r="G3874" s="162" t="s">
        <v>4119</v>
      </c>
    </row>
    <row r="3875" spans="7:7">
      <c r="G3875" s="162" t="s">
        <v>4120</v>
      </c>
    </row>
    <row r="3876" spans="7:7">
      <c r="G3876" s="162" t="s">
        <v>4121</v>
      </c>
    </row>
    <row r="3877" spans="7:7">
      <c r="G3877" s="162" t="s">
        <v>4122</v>
      </c>
    </row>
    <row r="3878" spans="7:7">
      <c r="G3878" s="162" t="s">
        <v>4123</v>
      </c>
    </row>
    <row r="3879" spans="7:7">
      <c r="G3879" s="162" t="s">
        <v>4124</v>
      </c>
    </row>
    <row r="3880" spans="7:7">
      <c r="G3880" s="162" t="s">
        <v>4125</v>
      </c>
    </row>
    <row r="3881" spans="7:7">
      <c r="G3881" s="162" t="s">
        <v>4126</v>
      </c>
    </row>
    <row r="3882" spans="7:7">
      <c r="G3882" s="162" t="s">
        <v>4127</v>
      </c>
    </row>
    <row r="3883" spans="7:7">
      <c r="G3883" s="162" t="s">
        <v>4128</v>
      </c>
    </row>
    <row r="3884" spans="7:7">
      <c r="G3884" s="162" t="s">
        <v>4129</v>
      </c>
    </row>
    <row r="3885" spans="7:7">
      <c r="G3885" s="162" t="s">
        <v>4130</v>
      </c>
    </row>
    <row r="3886" spans="7:7">
      <c r="G3886" s="162" t="s">
        <v>4131</v>
      </c>
    </row>
    <row r="3887" spans="7:7">
      <c r="G3887" s="162" t="s">
        <v>4132</v>
      </c>
    </row>
    <row r="3888" spans="7:7">
      <c r="G3888" s="162" t="s">
        <v>4133</v>
      </c>
    </row>
    <row r="3889" spans="7:7">
      <c r="G3889" s="162" t="s">
        <v>4134</v>
      </c>
    </row>
    <row r="3890" spans="7:7">
      <c r="G3890" s="162" t="s">
        <v>4135</v>
      </c>
    </row>
    <row r="3891" spans="7:7">
      <c r="G3891" s="162" t="s">
        <v>4136</v>
      </c>
    </row>
    <row r="3892" spans="7:7">
      <c r="G3892" s="162" t="s">
        <v>4137</v>
      </c>
    </row>
    <row r="3893" spans="7:7">
      <c r="G3893" s="162" t="s">
        <v>4138</v>
      </c>
    </row>
    <row r="3894" spans="7:7">
      <c r="G3894" s="162" t="s">
        <v>4139</v>
      </c>
    </row>
    <row r="3895" spans="7:7">
      <c r="G3895" s="162" t="s">
        <v>4140</v>
      </c>
    </row>
    <row r="3896" spans="7:7">
      <c r="G3896" s="162" t="s">
        <v>4141</v>
      </c>
    </row>
    <row r="3897" spans="7:7">
      <c r="G3897" s="162" t="s">
        <v>4142</v>
      </c>
    </row>
    <row r="3898" spans="7:7">
      <c r="G3898" s="162" t="s">
        <v>4143</v>
      </c>
    </row>
    <row r="3899" spans="7:7">
      <c r="G3899" s="162" t="s">
        <v>4144</v>
      </c>
    </row>
    <row r="3900" spans="7:7">
      <c r="G3900" s="162" t="s">
        <v>4145</v>
      </c>
    </row>
    <row r="3901" spans="7:7">
      <c r="G3901" s="162" t="s">
        <v>4146</v>
      </c>
    </row>
    <row r="3902" spans="7:7">
      <c r="G3902" s="162" t="s">
        <v>4147</v>
      </c>
    </row>
    <row r="3903" spans="7:7">
      <c r="G3903" s="162" t="s">
        <v>4148</v>
      </c>
    </row>
    <row r="3904" spans="7:7">
      <c r="G3904" s="162" t="s">
        <v>4149</v>
      </c>
    </row>
    <row r="3905" spans="7:7">
      <c r="G3905" s="162" t="s">
        <v>4150</v>
      </c>
    </row>
    <row r="3906" spans="7:7">
      <c r="G3906" s="162" t="s">
        <v>4151</v>
      </c>
    </row>
    <row r="3907" spans="7:7">
      <c r="G3907" s="162" t="s">
        <v>4152</v>
      </c>
    </row>
    <row r="3908" spans="7:7">
      <c r="G3908" s="162" t="s">
        <v>4153</v>
      </c>
    </row>
    <row r="3909" spans="7:7">
      <c r="G3909" s="162" t="s">
        <v>4154</v>
      </c>
    </row>
    <row r="3910" spans="7:7">
      <c r="G3910" s="162" t="s">
        <v>4155</v>
      </c>
    </row>
    <row r="3911" spans="7:7">
      <c r="G3911" s="162" t="s">
        <v>4156</v>
      </c>
    </row>
    <row r="3912" spans="7:7">
      <c r="G3912" s="162" t="s">
        <v>4157</v>
      </c>
    </row>
    <row r="3913" spans="7:7">
      <c r="G3913" s="162" t="s">
        <v>4158</v>
      </c>
    </row>
    <row r="3914" spans="7:7">
      <c r="G3914" s="162" t="s">
        <v>4159</v>
      </c>
    </row>
    <row r="3915" spans="7:7">
      <c r="G3915" s="162" t="s">
        <v>4160</v>
      </c>
    </row>
    <row r="3916" spans="7:7">
      <c r="G3916" s="162" t="s">
        <v>4161</v>
      </c>
    </row>
    <row r="3917" spans="7:7">
      <c r="G3917" s="162" t="s">
        <v>4162</v>
      </c>
    </row>
    <row r="3918" spans="7:7">
      <c r="G3918" s="162" t="s">
        <v>4163</v>
      </c>
    </row>
    <row r="3919" spans="7:7">
      <c r="G3919" s="162" t="s">
        <v>4164</v>
      </c>
    </row>
    <row r="3920" spans="7:7">
      <c r="G3920" s="162" t="s">
        <v>4165</v>
      </c>
    </row>
    <row r="3921" spans="7:7">
      <c r="G3921" s="162" t="s">
        <v>4166</v>
      </c>
    </row>
    <row r="3922" spans="7:7">
      <c r="G3922" s="162" t="s">
        <v>4167</v>
      </c>
    </row>
    <row r="3923" spans="7:7">
      <c r="G3923" s="162" t="s">
        <v>4168</v>
      </c>
    </row>
    <row r="3924" spans="7:7">
      <c r="G3924" s="162" t="s">
        <v>4169</v>
      </c>
    </row>
    <row r="3925" spans="7:7">
      <c r="G3925" s="162" t="s">
        <v>4170</v>
      </c>
    </row>
    <row r="3926" spans="7:7">
      <c r="G3926" s="162" t="s">
        <v>4171</v>
      </c>
    </row>
    <row r="3927" spans="7:7">
      <c r="G3927" s="162" t="s">
        <v>4172</v>
      </c>
    </row>
    <row r="3928" spans="7:7">
      <c r="G3928" s="162" t="s">
        <v>4173</v>
      </c>
    </row>
    <row r="3929" spans="7:7">
      <c r="G3929" s="162" t="s">
        <v>4174</v>
      </c>
    </row>
    <row r="3930" spans="7:7">
      <c r="G3930" s="162" t="s">
        <v>4175</v>
      </c>
    </row>
    <row r="3931" spans="7:7">
      <c r="G3931" s="162" t="s">
        <v>4176</v>
      </c>
    </row>
    <row r="3932" spans="7:7">
      <c r="G3932" s="162" t="s">
        <v>4177</v>
      </c>
    </row>
    <row r="3933" spans="7:7">
      <c r="G3933" s="162" t="s">
        <v>4178</v>
      </c>
    </row>
    <row r="3934" spans="7:7">
      <c r="G3934" s="162" t="s">
        <v>4179</v>
      </c>
    </row>
    <row r="3935" spans="7:7">
      <c r="G3935" s="162" t="s">
        <v>4180</v>
      </c>
    </row>
    <row r="3936" spans="7:7">
      <c r="G3936" s="162" t="s">
        <v>4181</v>
      </c>
    </row>
    <row r="3937" spans="7:7">
      <c r="G3937" s="162" t="s">
        <v>4182</v>
      </c>
    </row>
    <row r="3938" spans="7:7">
      <c r="G3938" s="162" t="s">
        <v>4183</v>
      </c>
    </row>
    <row r="3939" spans="7:7">
      <c r="G3939" s="162" t="s">
        <v>4184</v>
      </c>
    </row>
    <row r="3940" spans="7:7">
      <c r="G3940" s="162" t="s">
        <v>4185</v>
      </c>
    </row>
    <row r="3941" spans="7:7">
      <c r="G3941" s="162" t="s">
        <v>4186</v>
      </c>
    </row>
    <row r="3942" spans="7:7">
      <c r="G3942" s="162" t="s">
        <v>4187</v>
      </c>
    </row>
    <row r="3943" spans="7:7">
      <c r="G3943" s="162" t="s">
        <v>4188</v>
      </c>
    </row>
    <row r="3944" spans="7:7">
      <c r="G3944" s="162" t="s">
        <v>4189</v>
      </c>
    </row>
    <row r="3945" spans="7:7">
      <c r="G3945" s="162" t="s">
        <v>4190</v>
      </c>
    </row>
    <row r="3946" spans="7:7">
      <c r="G3946" s="162" t="s">
        <v>4191</v>
      </c>
    </row>
    <row r="3947" spans="7:7">
      <c r="G3947" s="162" t="s">
        <v>4192</v>
      </c>
    </row>
    <row r="3948" spans="7:7">
      <c r="G3948" s="162" t="s">
        <v>4193</v>
      </c>
    </row>
    <row r="3949" spans="7:7">
      <c r="G3949" s="162" t="s">
        <v>4194</v>
      </c>
    </row>
    <row r="3950" spans="7:7">
      <c r="G3950" s="162" t="s">
        <v>4195</v>
      </c>
    </row>
    <row r="3951" spans="7:7">
      <c r="G3951" s="162" t="s">
        <v>4196</v>
      </c>
    </row>
    <row r="3952" spans="7:7">
      <c r="G3952" s="162" t="s">
        <v>4197</v>
      </c>
    </row>
    <row r="3953" spans="7:7">
      <c r="G3953" s="162" t="s">
        <v>4198</v>
      </c>
    </row>
    <row r="3954" spans="7:7">
      <c r="G3954" s="162" t="s">
        <v>4199</v>
      </c>
    </row>
    <row r="3955" spans="7:7">
      <c r="G3955" s="162" t="s">
        <v>4200</v>
      </c>
    </row>
    <row r="3956" spans="7:7">
      <c r="G3956" s="162" t="s">
        <v>4201</v>
      </c>
    </row>
    <row r="3957" spans="7:7">
      <c r="G3957" s="162" t="s">
        <v>4202</v>
      </c>
    </row>
    <row r="3958" spans="7:7">
      <c r="G3958" s="162" t="s">
        <v>4203</v>
      </c>
    </row>
    <row r="3959" spans="7:7">
      <c r="G3959" s="162" t="s">
        <v>4204</v>
      </c>
    </row>
    <row r="3960" spans="7:7">
      <c r="G3960" s="162" t="s">
        <v>4205</v>
      </c>
    </row>
    <row r="3961" spans="7:7">
      <c r="G3961" s="162" t="s">
        <v>4206</v>
      </c>
    </row>
    <row r="3962" spans="7:7">
      <c r="G3962" s="162" t="s">
        <v>4207</v>
      </c>
    </row>
    <row r="3963" spans="7:7">
      <c r="G3963" s="162" t="s">
        <v>4208</v>
      </c>
    </row>
    <row r="3964" spans="7:7">
      <c r="G3964" s="162" t="s">
        <v>4209</v>
      </c>
    </row>
    <row r="3965" spans="7:7">
      <c r="G3965" s="162" t="s">
        <v>4210</v>
      </c>
    </row>
    <row r="3966" spans="7:7">
      <c r="G3966" s="162" t="s">
        <v>4211</v>
      </c>
    </row>
    <row r="3967" spans="7:7">
      <c r="G3967" s="162" t="s">
        <v>4212</v>
      </c>
    </row>
    <row r="3968" spans="7:7">
      <c r="G3968" s="162" t="s">
        <v>4213</v>
      </c>
    </row>
    <row r="3969" spans="7:7">
      <c r="G3969" s="162" t="s">
        <v>4214</v>
      </c>
    </row>
    <row r="3970" spans="7:7">
      <c r="G3970" s="162" t="s">
        <v>4215</v>
      </c>
    </row>
    <row r="3971" spans="7:7">
      <c r="G3971" s="162" t="s">
        <v>4216</v>
      </c>
    </row>
    <row r="3972" spans="7:7">
      <c r="G3972" s="162" t="s">
        <v>4217</v>
      </c>
    </row>
    <row r="3973" spans="7:7">
      <c r="G3973" s="162" t="s">
        <v>4218</v>
      </c>
    </row>
    <row r="3974" spans="7:7">
      <c r="G3974" s="162" t="s">
        <v>4219</v>
      </c>
    </row>
    <row r="3975" spans="7:7">
      <c r="G3975" s="162" t="s">
        <v>4220</v>
      </c>
    </row>
    <row r="3976" spans="7:7">
      <c r="G3976" s="162" t="s">
        <v>4221</v>
      </c>
    </row>
    <row r="3977" spans="7:7">
      <c r="G3977" s="162" t="s">
        <v>4222</v>
      </c>
    </row>
    <row r="3978" spans="7:7">
      <c r="G3978" s="162" t="s">
        <v>4223</v>
      </c>
    </row>
    <row r="3979" spans="7:7">
      <c r="G3979" s="162" t="s">
        <v>4224</v>
      </c>
    </row>
    <row r="3980" spans="7:7">
      <c r="G3980" s="162" t="s">
        <v>4225</v>
      </c>
    </row>
    <row r="3981" spans="7:7">
      <c r="G3981" s="162" t="s">
        <v>4226</v>
      </c>
    </row>
    <row r="3982" spans="7:7">
      <c r="G3982" s="162" t="s">
        <v>4227</v>
      </c>
    </row>
    <row r="3983" spans="7:7">
      <c r="G3983" s="162" t="s">
        <v>4228</v>
      </c>
    </row>
    <row r="3984" spans="7:7">
      <c r="G3984" s="162" t="s">
        <v>4229</v>
      </c>
    </row>
    <row r="3985" spans="7:7">
      <c r="G3985" s="162" t="s">
        <v>4230</v>
      </c>
    </row>
    <row r="3986" spans="7:7">
      <c r="G3986" s="162" t="s">
        <v>4231</v>
      </c>
    </row>
    <row r="3987" spans="7:7">
      <c r="G3987" s="162" t="s">
        <v>4232</v>
      </c>
    </row>
    <row r="3988" spans="7:7">
      <c r="G3988" s="162" t="s">
        <v>4233</v>
      </c>
    </row>
    <row r="3989" spans="7:7">
      <c r="G3989" s="162" t="s">
        <v>4234</v>
      </c>
    </row>
    <row r="3990" spans="7:7">
      <c r="G3990" s="162" t="s">
        <v>4235</v>
      </c>
    </row>
    <row r="3991" spans="7:7">
      <c r="G3991" s="162" t="s">
        <v>4236</v>
      </c>
    </row>
    <row r="3992" spans="7:7">
      <c r="G3992" s="162" t="s">
        <v>4237</v>
      </c>
    </row>
    <row r="3993" spans="7:7">
      <c r="G3993" s="162" t="s">
        <v>4238</v>
      </c>
    </row>
    <row r="3994" spans="7:7">
      <c r="G3994" s="162" t="s">
        <v>4239</v>
      </c>
    </row>
    <row r="3995" spans="7:7">
      <c r="G3995" s="162" t="s">
        <v>4240</v>
      </c>
    </row>
    <row r="3996" spans="7:7">
      <c r="G3996" s="162" t="s">
        <v>4241</v>
      </c>
    </row>
    <row r="3997" spans="7:7">
      <c r="G3997" s="162" t="s">
        <v>4242</v>
      </c>
    </row>
    <row r="3998" spans="7:7">
      <c r="G3998" s="162" t="s">
        <v>4243</v>
      </c>
    </row>
    <row r="3999" spans="7:7">
      <c r="G3999" s="162" t="s">
        <v>4244</v>
      </c>
    </row>
    <row r="4000" spans="7:7">
      <c r="G4000" s="162" t="s">
        <v>4245</v>
      </c>
    </row>
    <row r="4001" spans="7:7">
      <c r="G4001" s="162" t="s">
        <v>4246</v>
      </c>
    </row>
    <row r="4002" spans="7:7">
      <c r="G4002" s="162" t="s">
        <v>4247</v>
      </c>
    </row>
    <row r="4003" spans="7:7">
      <c r="G4003" s="162" t="s">
        <v>4248</v>
      </c>
    </row>
    <row r="4004" spans="7:7">
      <c r="G4004" s="162" t="s">
        <v>4249</v>
      </c>
    </row>
    <row r="4005" spans="7:7">
      <c r="G4005" s="162" t="s">
        <v>4250</v>
      </c>
    </row>
    <row r="4006" spans="7:7">
      <c r="G4006" s="162" t="s">
        <v>4251</v>
      </c>
    </row>
    <row r="4007" spans="7:7">
      <c r="G4007" s="162" t="s">
        <v>4252</v>
      </c>
    </row>
    <row r="4008" spans="7:7">
      <c r="G4008" s="162" t="s">
        <v>4253</v>
      </c>
    </row>
    <row r="4009" spans="7:7">
      <c r="G4009" s="162" t="s">
        <v>4254</v>
      </c>
    </row>
    <row r="4010" spans="7:7">
      <c r="G4010" s="162" t="s">
        <v>4255</v>
      </c>
    </row>
    <row r="4011" spans="7:7">
      <c r="G4011" s="162" t="s">
        <v>4256</v>
      </c>
    </row>
    <row r="4012" spans="7:7">
      <c r="G4012" s="162" t="s">
        <v>4257</v>
      </c>
    </row>
    <row r="4013" spans="7:7">
      <c r="G4013" s="162" t="s">
        <v>4258</v>
      </c>
    </row>
    <row r="4014" spans="7:7">
      <c r="G4014" s="162" t="s">
        <v>4259</v>
      </c>
    </row>
    <row r="4015" spans="7:7">
      <c r="G4015" s="162" t="s">
        <v>4260</v>
      </c>
    </row>
    <row r="4016" spans="7:7">
      <c r="G4016" s="162" t="s">
        <v>4261</v>
      </c>
    </row>
    <row r="4017" spans="7:7">
      <c r="G4017" s="162" t="s">
        <v>4262</v>
      </c>
    </row>
    <row r="4018" spans="7:7">
      <c r="G4018" s="162" t="s">
        <v>4263</v>
      </c>
    </row>
    <row r="4019" spans="7:7">
      <c r="G4019" s="162" t="s">
        <v>4264</v>
      </c>
    </row>
    <row r="4020" spans="7:7">
      <c r="G4020" s="162" t="s">
        <v>4265</v>
      </c>
    </row>
    <row r="4021" spans="7:7">
      <c r="G4021" s="162" t="s">
        <v>4266</v>
      </c>
    </row>
    <row r="4022" spans="7:7">
      <c r="G4022" s="162" t="s">
        <v>4267</v>
      </c>
    </row>
    <row r="4023" spans="7:7">
      <c r="G4023" s="162" t="s">
        <v>4268</v>
      </c>
    </row>
    <row r="4024" spans="7:7">
      <c r="G4024" s="162" t="s">
        <v>4269</v>
      </c>
    </row>
    <row r="4025" spans="7:7">
      <c r="G4025" s="162" t="s">
        <v>4270</v>
      </c>
    </row>
    <row r="4026" spans="7:7">
      <c r="G4026" s="162" t="s">
        <v>4271</v>
      </c>
    </row>
    <row r="4027" spans="7:7">
      <c r="G4027" s="162" t="s">
        <v>4272</v>
      </c>
    </row>
    <row r="4028" spans="7:7">
      <c r="G4028" s="162" t="s">
        <v>4273</v>
      </c>
    </row>
    <row r="4029" spans="7:7">
      <c r="G4029" s="162" t="s">
        <v>4274</v>
      </c>
    </row>
    <row r="4030" spans="7:7">
      <c r="G4030" s="162" t="s">
        <v>4275</v>
      </c>
    </row>
    <row r="4031" spans="7:7">
      <c r="G4031" s="162" t="s">
        <v>4276</v>
      </c>
    </row>
    <row r="4032" spans="7:7">
      <c r="G4032" s="162" t="s">
        <v>4277</v>
      </c>
    </row>
    <row r="4033" spans="7:7">
      <c r="G4033" s="162" t="s">
        <v>4278</v>
      </c>
    </row>
    <row r="4034" spans="7:7">
      <c r="G4034" s="162" t="s">
        <v>4279</v>
      </c>
    </row>
    <row r="4035" spans="7:7">
      <c r="G4035" s="162" t="s">
        <v>4280</v>
      </c>
    </row>
    <row r="4036" spans="7:7">
      <c r="G4036" s="162" t="s">
        <v>4281</v>
      </c>
    </row>
    <row r="4037" spans="7:7">
      <c r="G4037" s="162" t="s">
        <v>4282</v>
      </c>
    </row>
    <row r="4038" spans="7:7">
      <c r="G4038" s="162" t="s">
        <v>4283</v>
      </c>
    </row>
    <row r="4039" spans="7:7">
      <c r="G4039" s="162" t="s">
        <v>4284</v>
      </c>
    </row>
    <row r="4040" spans="7:7">
      <c r="G4040" s="162" t="s">
        <v>4285</v>
      </c>
    </row>
    <row r="4041" spans="7:7">
      <c r="G4041" s="162" t="s">
        <v>4286</v>
      </c>
    </row>
    <row r="4042" spans="7:7">
      <c r="G4042" s="162" t="s">
        <v>4287</v>
      </c>
    </row>
    <row r="4043" spans="7:7">
      <c r="G4043" s="162" t="s">
        <v>4288</v>
      </c>
    </row>
    <row r="4044" spans="7:7">
      <c r="G4044" s="162" t="s">
        <v>4289</v>
      </c>
    </row>
    <row r="4045" spans="7:7">
      <c r="G4045" s="162" t="s">
        <v>4290</v>
      </c>
    </row>
    <row r="4046" spans="7:7">
      <c r="G4046" s="162" t="s">
        <v>4291</v>
      </c>
    </row>
    <row r="4047" spans="7:7">
      <c r="G4047" s="162" t="s">
        <v>4292</v>
      </c>
    </row>
    <row r="4048" spans="7:7">
      <c r="G4048" s="162" t="s">
        <v>4293</v>
      </c>
    </row>
    <row r="4049" spans="7:7">
      <c r="G4049" s="162" t="s">
        <v>4294</v>
      </c>
    </row>
    <row r="4050" spans="7:7">
      <c r="G4050" s="162" t="s">
        <v>4295</v>
      </c>
    </row>
    <row r="4051" spans="7:7">
      <c r="G4051" s="162" t="s">
        <v>4296</v>
      </c>
    </row>
    <row r="4052" spans="7:7">
      <c r="G4052" s="162" t="s">
        <v>4297</v>
      </c>
    </row>
    <row r="4053" spans="7:7">
      <c r="G4053" s="162" t="s">
        <v>4298</v>
      </c>
    </row>
    <row r="4054" spans="7:7">
      <c r="G4054" s="162" t="s">
        <v>4299</v>
      </c>
    </row>
    <row r="4055" spans="7:7">
      <c r="G4055" s="162" t="s">
        <v>4300</v>
      </c>
    </row>
    <row r="4056" spans="7:7">
      <c r="G4056" s="162" t="s">
        <v>4301</v>
      </c>
    </row>
    <row r="4057" spans="7:7">
      <c r="G4057" s="162" t="s">
        <v>4302</v>
      </c>
    </row>
    <row r="4058" spans="7:7">
      <c r="G4058" s="162" t="s">
        <v>4303</v>
      </c>
    </row>
    <row r="4059" spans="7:7">
      <c r="G4059" s="162" t="s">
        <v>4304</v>
      </c>
    </row>
    <row r="4060" spans="7:7">
      <c r="G4060" s="162" t="s">
        <v>4305</v>
      </c>
    </row>
    <row r="4061" spans="7:7">
      <c r="G4061" s="162" t="s">
        <v>4306</v>
      </c>
    </row>
    <row r="4062" spans="7:7">
      <c r="G4062" s="162" t="s">
        <v>4307</v>
      </c>
    </row>
    <row r="4063" spans="7:7">
      <c r="G4063" s="162" t="s">
        <v>4308</v>
      </c>
    </row>
    <row r="4064" spans="7:7">
      <c r="G4064" s="162" t="s">
        <v>4309</v>
      </c>
    </row>
    <row r="4065" spans="7:7">
      <c r="G4065" s="162" t="s">
        <v>4310</v>
      </c>
    </row>
    <row r="4066" spans="7:7">
      <c r="G4066" s="162" t="s">
        <v>4311</v>
      </c>
    </row>
    <row r="4067" spans="7:7">
      <c r="G4067" s="162" t="s">
        <v>4312</v>
      </c>
    </row>
    <row r="4068" spans="7:7">
      <c r="G4068" s="162" t="s">
        <v>4313</v>
      </c>
    </row>
    <row r="4069" spans="7:7">
      <c r="G4069" s="162" t="s">
        <v>4314</v>
      </c>
    </row>
    <row r="4070" spans="7:7">
      <c r="G4070" s="162" t="s">
        <v>4315</v>
      </c>
    </row>
    <row r="4071" spans="7:7">
      <c r="G4071" s="162" t="s">
        <v>4316</v>
      </c>
    </row>
    <row r="4072" spans="7:7">
      <c r="G4072" s="162" t="s">
        <v>4317</v>
      </c>
    </row>
    <row r="4073" spans="7:7">
      <c r="G4073" s="162" t="s">
        <v>4318</v>
      </c>
    </row>
    <row r="4074" spans="7:7">
      <c r="G4074" s="162" t="s">
        <v>4319</v>
      </c>
    </row>
    <row r="4075" spans="7:7">
      <c r="G4075" s="162" t="s">
        <v>4320</v>
      </c>
    </row>
    <row r="4076" spans="7:7">
      <c r="G4076" s="162" t="s">
        <v>4321</v>
      </c>
    </row>
    <row r="4077" spans="7:7">
      <c r="G4077" s="162" t="s">
        <v>4322</v>
      </c>
    </row>
    <row r="4078" spans="7:7">
      <c r="G4078" s="162" t="s">
        <v>4323</v>
      </c>
    </row>
    <row r="4079" spans="7:7">
      <c r="G4079" s="162" t="s">
        <v>4324</v>
      </c>
    </row>
    <row r="4080" spans="7:7">
      <c r="G4080" s="162" t="s">
        <v>4325</v>
      </c>
    </row>
    <row r="4081" spans="7:7">
      <c r="G4081" s="162" t="s">
        <v>4326</v>
      </c>
    </row>
    <row r="4082" spans="7:7">
      <c r="G4082" s="162" t="s">
        <v>4327</v>
      </c>
    </row>
    <row r="4083" spans="7:7">
      <c r="G4083" s="162" t="s">
        <v>4328</v>
      </c>
    </row>
    <row r="4084" spans="7:7">
      <c r="G4084" s="162" t="s">
        <v>4329</v>
      </c>
    </row>
    <row r="4085" spans="7:7">
      <c r="G4085" s="162" t="s">
        <v>4330</v>
      </c>
    </row>
    <row r="4086" spans="7:7">
      <c r="G4086" s="162" t="s">
        <v>4331</v>
      </c>
    </row>
    <row r="4087" spans="7:7">
      <c r="G4087" s="162" t="s">
        <v>4332</v>
      </c>
    </row>
    <row r="4088" spans="7:7">
      <c r="G4088" s="162" t="s">
        <v>4333</v>
      </c>
    </row>
    <row r="4089" spans="7:7">
      <c r="G4089" s="162" t="s">
        <v>4334</v>
      </c>
    </row>
    <row r="4090" spans="7:7">
      <c r="G4090" s="162" t="s">
        <v>4335</v>
      </c>
    </row>
    <row r="4091" spans="7:7">
      <c r="G4091" s="162" t="s">
        <v>4336</v>
      </c>
    </row>
    <row r="4092" spans="7:7">
      <c r="G4092" s="162" t="s">
        <v>4337</v>
      </c>
    </row>
    <row r="4093" spans="7:7">
      <c r="G4093" s="162" t="s">
        <v>4338</v>
      </c>
    </row>
    <row r="4094" spans="7:7">
      <c r="G4094" s="162" t="s">
        <v>4339</v>
      </c>
    </row>
    <row r="4095" spans="7:7">
      <c r="G4095" s="162" t="s">
        <v>4340</v>
      </c>
    </row>
    <row r="4096" spans="7:7">
      <c r="G4096" s="162" t="s">
        <v>4341</v>
      </c>
    </row>
    <row r="4097" spans="7:7">
      <c r="G4097" s="162" t="s">
        <v>4342</v>
      </c>
    </row>
    <row r="4098" spans="7:7">
      <c r="G4098" s="162" t="s">
        <v>4343</v>
      </c>
    </row>
    <row r="4099" spans="7:7">
      <c r="G4099" s="162" t="s">
        <v>4344</v>
      </c>
    </row>
    <row r="4100" spans="7:7">
      <c r="G4100" s="162" t="s">
        <v>4345</v>
      </c>
    </row>
    <row r="4101" spans="7:7">
      <c r="G4101" s="162" t="s">
        <v>4346</v>
      </c>
    </row>
    <row r="4102" spans="7:7">
      <c r="G4102" s="162" t="s">
        <v>4347</v>
      </c>
    </row>
    <row r="4103" spans="7:7">
      <c r="G4103" s="162" t="s">
        <v>4348</v>
      </c>
    </row>
    <row r="4104" spans="7:7">
      <c r="G4104" s="162" t="s">
        <v>4349</v>
      </c>
    </row>
    <row r="4105" spans="7:7">
      <c r="G4105" s="162" t="s">
        <v>4350</v>
      </c>
    </row>
    <row r="4106" spans="7:7">
      <c r="G4106" s="162" t="s">
        <v>4351</v>
      </c>
    </row>
    <row r="4107" spans="7:7">
      <c r="G4107" s="162" t="s">
        <v>4352</v>
      </c>
    </row>
    <row r="4108" spans="7:7">
      <c r="G4108" s="162" t="s">
        <v>4353</v>
      </c>
    </row>
    <row r="4109" spans="7:7">
      <c r="G4109" s="162" t="s">
        <v>4354</v>
      </c>
    </row>
    <row r="4110" spans="7:7">
      <c r="G4110" s="162" t="s">
        <v>4355</v>
      </c>
    </row>
    <row r="4111" spans="7:7">
      <c r="G4111" s="162" t="s">
        <v>4356</v>
      </c>
    </row>
    <row r="4112" spans="7:7">
      <c r="G4112" s="162" t="s">
        <v>4357</v>
      </c>
    </row>
    <row r="4113" spans="7:7">
      <c r="G4113" s="162" t="s">
        <v>4358</v>
      </c>
    </row>
    <row r="4114" spans="7:7">
      <c r="G4114" s="162" t="s">
        <v>4359</v>
      </c>
    </row>
    <row r="4115" spans="7:7">
      <c r="G4115" s="162" t="s">
        <v>4360</v>
      </c>
    </row>
    <row r="4116" spans="7:7">
      <c r="G4116" s="162" t="s">
        <v>4361</v>
      </c>
    </row>
    <row r="4117" spans="7:7">
      <c r="G4117" s="162" t="s">
        <v>4362</v>
      </c>
    </row>
    <row r="4118" spans="7:7">
      <c r="G4118" s="162" t="s">
        <v>4363</v>
      </c>
    </row>
    <row r="4119" spans="7:7">
      <c r="G4119" s="162" t="s">
        <v>4364</v>
      </c>
    </row>
    <row r="4120" spans="7:7">
      <c r="G4120" s="162" t="s">
        <v>4365</v>
      </c>
    </row>
    <row r="4121" spans="7:7">
      <c r="G4121" s="162" t="s">
        <v>4366</v>
      </c>
    </row>
    <row r="4122" spans="7:7">
      <c r="G4122" s="162" t="s">
        <v>4367</v>
      </c>
    </row>
    <row r="4123" spans="7:7">
      <c r="G4123" s="162" t="s">
        <v>4368</v>
      </c>
    </row>
    <row r="4124" spans="7:7">
      <c r="G4124" s="162" t="s">
        <v>4369</v>
      </c>
    </row>
    <row r="4125" spans="7:7">
      <c r="G4125" s="162" t="s">
        <v>4370</v>
      </c>
    </row>
    <row r="4126" spans="7:7">
      <c r="G4126" s="162" t="s">
        <v>4371</v>
      </c>
    </row>
    <row r="4127" spans="7:7">
      <c r="G4127" s="162" t="s">
        <v>4372</v>
      </c>
    </row>
    <row r="4128" spans="7:7">
      <c r="G4128" s="162" t="s">
        <v>4373</v>
      </c>
    </row>
    <row r="4129" spans="7:7">
      <c r="G4129" s="162" t="s">
        <v>4374</v>
      </c>
    </row>
    <row r="4130" spans="7:7">
      <c r="G4130" s="162" t="s">
        <v>4375</v>
      </c>
    </row>
    <row r="4131" spans="7:7">
      <c r="G4131" s="162" t="s">
        <v>4376</v>
      </c>
    </row>
    <row r="4132" spans="7:7">
      <c r="G4132" s="162" t="s">
        <v>4377</v>
      </c>
    </row>
    <row r="4133" spans="7:7">
      <c r="G4133" s="162" t="s">
        <v>4378</v>
      </c>
    </row>
    <row r="4134" spans="7:7">
      <c r="G4134" s="162" t="s">
        <v>4379</v>
      </c>
    </row>
    <row r="4135" spans="7:7">
      <c r="G4135" s="162" t="s">
        <v>4380</v>
      </c>
    </row>
    <row r="4136" spans="7:7">
      <c r="G4136" s="162" t="s">
        <v>4381</v>
      </c>
    </row>
    <row r="4137" spans="7:7">
      <c r="G4137" s="162" t="s">
        <v>4382</v>
      </c>
    </row>
    <row r="4138" spans="7:7">
      <c r="G4138" s="162" t="s">
        <v>4383</v>
      </c>
    </row>
    <row r="4139" spans="7:7">
      <c r="G4139" s="162" t="s">
        <v>4384</v>
      </c>
    </row>
    <row r="4140" spans="7:7">
      <c r="G4140" s="162" t="s">
        <v>4385</v>
      </c>
    </row>
    <row r="4141" spans="7:7">
      <c r="G4141" s="162" t="s">
        <v>4386</v>
      </c>
    </row>
    <row r="4142" spans="7:7">
      <c r="G4142" s="162" t="s">
        <v>4387</v>
      </c>
    </row>
    <row r="4143" spans="7:7">
      <c r="G4143" s="162" t="s">
        <v>4388</v>
      </c>
    </row>
    <row r="4144" spans="7:7">
      <c r="G4144" s="162" t="s">
        <v>4389</v>
      </c>
    </row>
    <row r="4145" spans="7:7">
      <c r="G4145" s="162" t="s">
        <v>4390</v>
      </c>
    </row>
    <row r="4146" spans="7:7">
      <c r="G4146" s="162" t="s">
        <v>4391</v>
      </c>
    </row>
    <row r="4147" spans="7:7">
      <c r="G4147" s="162" t="s">
        <v>4392</v>
      </c>
    </row>
    <row r="4148" spans="7:7">
      <c r="G4148" s="162" t="s">
        <v>4393</v>
      </c>
    </row>
    <row r="4149" spans="7:7">
      <c r="G4149" s="162" t="s">
        <v>4394</v>
      </c>
    </row>
    <row r="4150" spans="7:7">
      <c r="G4150" s="162" t="s">
        <v>4395</v>
      </c>
    </row>
    <row r="4151" spans="7:7">
      <c r="G4151" s="162" t="s">
        <v>4396</v>
      </c>
    </row>
    <row r="4152" spans="7:7">
      <c r="G4152" s="162" t="s">
        <v>4397</v>
      </c>
    </row>
    <row r="4153" spans="7:7">
      <c r="G4153" s="162" t="s">
        <v>4398</v>
      </c>
    </row>
    <row r="4154" spans="7:7">
      <c r="G4154" s="162" t="s">
        <v>4399</v>
      </c>
    </row>
    <row r="4155" spans="7:7">
      <c r="G4155" s="162" t="s">
        <v>4400</v>
      </c>
    </row>
    <row r="4156" spans="7:7">
      <c r="G4156" s="162" t="s">
        <v>4401</v>
      </c>
    </row>
    <row r="4157" spans="7:7">
      <c r="G4157" s="162" t="s">
        <v>4402</v>
      </c>
    </row>
    <row r="4158" spans="7:7">
      <c r="G4158" s="162" t="s">
        <v>4403</v>
      </c>
    </row>
    <row r="4159" spans="7:7">
      <c r="G4159" s="162" t="s">
        <v>4404</v>
      </c>
    </row>
    <row r="4160" spans="7:7">
      <c r="G4160" s="162" t="s">
        <v>4405</v>
      </c>
    </row>
    <row r="4161" spans="7:7">
      <c r="G4161" s="162" t="s">
        <v>4406</v>
      </c>
    </row>
    <row r="4162" spans="7:7">
      <c r="G4162" s="162" t="s">
        <v>4407</v>
      </c>
    </row>
    <row r="4163" spans="7:7">
      <c r="G4163" s="162" t="s">
        <v>4408</v>
      </c>
    </row>
    <row r="4164" spans="7:7">
      <c r="G4164" s="162" t="s">
        <v>4409</v>
      </c>
    </row>
    <row r="4165" spans="7:7">
      <c r="G4165" s="162" t="s">
        <v>4410</v>
      </c>
    </row>
    <row r="4166" spans="7:7">
      <c r="G4166" s="162" t="s">
        <v>4411</v>
      </c>
    </row>
    <row r="4167" spans="7:7">
      <c r="G4167" s="162" t="s">
        <v>4412</v>
      </c>
    </row>
    <row r="4168" spans="7:7">
      <c r="G4168" s="162" t="s">
        <v>4413</v>
      </c>
    </row>
    <row r="4169" spans="7:7">
      <c r="G4169" s="162" t="s">
        <v>4414</v>
      </c>
    </row>
    <row r="4170" spans="7:7">
      <c r="G4170" s="162" t="s">
        <v>4415</v>
      </c>
    </row>
    <row r="4171" spans="7:7">
      <c r="G4171" s="162" t="s">
        <v>4416</v>
      </c>
    </row>
    <row r="4172" spans="7:7">
      <c r="G4172" s="162" t="s">
        <v>4417</v>
      </c>
    </row>
    <row r="4173" spans="7:7">
      <c r="G4173" s="162" t="s">
        <v>4418</v>
      </c>
    </row>
    <row r="4174" spans="7:7">
      <c r="G4174" s="162" t="s">
        <v>4419</v>
      </c>
    </row>
    <row r="4175" spans="7:7">
      <c r="G4175" s="162" t="s">
        <v>4420</v>
      </c>
    </row>
    <row r="4176" spans="7:7">
      <c r="G4176" s="162" t="s">
        <v>4421</v>
      </c>
    </row>
    <row r="4177" spans="7:7">
      <c r="G4177" s="162" t="s">
        <v>4422</v>
      </c>
    </row>
    <row r="4178" spans="7:7">
      <c r="G4178" s="162" t="s">
        <v>4423</v>
      </c>
    </row>
    <row r="4179" spans="7:7">
      <c r="G4179" s="162" t="s">
        <v>4424</v>
      </c>
    </row>
    <row r="4180" spans="7:7">
      <c r="G4180" s="162" t="s">
        <v>4425</v>
      </c>
    </row>
    <row r="4181" spans="7:7">
      <c r="G4181" s="162" t="s">
        <v>4426</v>
      </c>
    </row>
    <row r="4182" spans="7:7">
      <c r="G4182" s="162" t="s">
        <v>4427</v>
      </c>
    </row>
    <row r="4183" spans="7:7">
      <c r="G4183" s="162" t="s">
        <v>4428</v>
      </c>
    </row>
    <row r="4184" spans="7:7">
      <c r="G4184" s="162" t="s">
        <v>4429</v>
      </c>
    </row>
    <row r="4185" spans="7:7">
      <c r="G4185" s="162" t="s">
        <v>4430</v>
      </c>
    </row>
    <row r="4186" spans="7:7">
      <c r="G4186" s="162" t="s">
        <v>4431</v>
      </c>
    </row>
    <row r="4187" spans="7:7">
      <c r="G4187" s="162" t="s">
        <v>4432</v>
      </c>
    </row>
    <row r="4188" spans="7:7">
      <c r="G4188" s="162" t="s">
        <v>4433</v>
      </c>
    </row>
    <row r="4189" spans="7:7">
      <c r="G4189" s="162" t="s">
        <v>4434</v>
      </c>
    </row>
    <row r="4190" spans="7:7">
      <c r="G4190" s="162" t="s">
        <v>4435</v>
      </c>
    </row>
    <row r="4191" spans="7:7">
      <c r="G4191" s="162" t="s">
        <v>4436</v>
      </c>
    </row>
    <row r="4192" spans="7:7">
      <c r="G4192" s="162" t="s">
        <v>4437</v>
      </c>
    </row>
    <row r="4193" spans="7:7">
      <c r="G4193" s="162" t="s">
        <v>4438</v>
      </c>
    </row>
    <row r="4194" spans="7:7">
      <c r="G4194" s="162" t="s">
        <v>4439</v>
      </c>
    </row>
    <row r="4195" spans="7:7">
      <c r="G4195" s="162" t="s">
        <v>4440</v>
      </c>
    </row>
    <row r="4196" spans="7:7">
      <c r="G4196" s="162" t="s">
        <v>4441</v>
      </c>
    </row>
    <row r="4197" spans="7:7">
      <c r="G4197" s="162" t="s">
        <v>4442</v>
      </c>
    </row>
    <row r="4198" spans="7:7">
      <c r="G4198" s="162" t="s">
        <v>4443</v>
      </c>
    </row>
    <row r="4199" spans="7:7">
      <c r="G4199" s="162" t="s">
        <v>4444</v>
      </c>
    </row>
    <row r="4200" spans="7:7">
      <c r="G4200" s="162" t="s">
        <v>4445</v>
      </c>
    </row>
    <row r="4201" spans="7:7">
      <c r="G4201" s="162" t="s">
        <v>4446</v>
      </c>
    </row>
    <row r="4202" spans="7:7">
      <c r="G4202" s="162" t="s">
        <v>4447</v>
      </c>
    </row>
    <row r="4203" spans="7:7">
      <c r="G4203" s="162" t="s">
        <v>4448</v>
      </c>
    </row>
    <row r="4204" spans="7:7">
      <c r="G4204" s="162" t="s">
        <v>4449</v>
      </c>
    </row>
    <row r="4205" spans="7:7">
      <c r="G4205" s="162" t="s">
        <v>4450</v>
      </c>
    </row>
    <row r="4206" spans="7:7">
      <c r="G4206" s="162" t="s">
        <v>4451</v>
      </c>
    </row>
    <row r="4207" spans="7:7">
      <c r="G4207" s="162" t="s">
        <v>4452</v>
      </c>
    </row>
    <row r="4208" spans="7:7">
      <c r="G4208" s="162" t="s">
        <v>4453</v>
      </c>
    </row>
    <row r="4209" spans="7:7">
      <c r="G4209" s="162" t="s">
        <v>4454</v>
      </c>
    </row>
    <row r="4210" spans="7:7">
      <c r="G4210" s="162" t="s">
        <v>4455</v>
      </c>
    </row>
    <row r="4211" spans="7:7">
      <c r="G4211" s="162" t="s">
        <v>4456</v>
      </c>
    </row>
    <row r="4212" spans="7:7">
      <c r="G4212" s="162" t="s">
        <v>4457</v>
      </c>
    </row>
    <row r="4213" spans="7:7">
      <c r="G4213" s="162" t="s">
        <v>4458</v>
      </c>
    </row>
    <row r="4214" spans="7:7">
      <c r="G4214" s="162" t="s">
        <v>4459</v>
      </c>
    </row>
    <row r="4215" spans="7:7">
      <c r="G4215" s="162" t="s">
        <v>4460</v>
      </c>
    </row>
    <row r="4216" spans="7:7">
      <c r="G4216" s="162" t="s">
        <v>4461</v>
      </c>
    </row>
    <row r="4217" spans="7:7">
      <c r="G4217" s="162" t="s">
        <v>4462</v>
      </c>
    </row>
    <row r="4218" spans="7:7">
      <c r="G4218" s="162" t="s">
        <v>4463</v>
      </c>
    </row>
    <row r="4219" spans="7:7">
      <c r="G4219" s="162" t="s">
        <v>4464</v>
      </c>
    </row>
    <row r="4220" spans="7:7">
      <c r="G4220" s="162" t="s">
        <v>4465</v>
      </c>
    </row>
    <row r="4221" spans="7:7">
      <c r="G4221" s="162" t="s">
        <v>4466</v>
      </c>
    </row>
    <row r="4222" spans="7:7">
      <c r="G4222" s="162" t="s">
        <v>4467</v>
      </c>
    </row>
    <row r="4223" spans="7:7">
      <c r="G4223" s="162" t="s">
        <v>4468</v>
      </c>
    </row>
    <row r="4224" spans="7:7">
      <c r="G4224" s="162" t="s">
        <v>4469</v>
      </c>
    </row>
    <row r="4225" spans="7:7">
      <c r="G4225" s="162" t="s">
        <v>4470</v>
      </c>
    </row>
    <row r="4226" spans="7:7">
      <c r="G4226" s="162" t="s">
        <v>4471</v>
      </c>
    </row>
    <row r="4227" spans="7:7">
      <c r="G4227" s="162" t="s">
        <v>4472</v>
      </c>
    </row>
    <row r="4228" spans="7:7">
      <c r="G4228" s="162" t="s">
        <v>4473</v>
      </c>
    </row>
    <row r="4229" spans="7:7">
      <c r="G4229" s="162" t="s">
        <v>4474</v>
      </c>
    </row>
    <row r="4230" spans="7:7">
      <c r="G4230" s="162" t="s">
        <v>4475</v>
      </c>
    </row>
    <row r="4231" spans="7:7">
      <c r="G4231" s="162" t="s">
        <v>4476</v>
      </c>
    </row>
    <row r="4232" spans="7:7">
      <c r="G4232" s="162" t="s">
        <v>4477</v>
      </c>
    </row>
    <row r="4233" spans="7:7">
      <c r="G4233" s="162" t="s">
        <v>4478</v>
      </c>
    </row>
    <row r="4234" spans="7:7">
      <c r="G4234" s="162" t="s">
        <v>4479</v>
      </c>
    </row>
    <row r="4235" spans="7:7">
      <c r="G4235" s="162" t="s">
        <v>4480</v>
      </c>
    </row>
    <row r="4236" spans="7:7">
      <c r="G4236" s="162" t="s">
        <v>4481</v>
      </c>
    </row>
    <row r="4237" spans="7:7">
      <c r="G4237" s="162" t="s">
        <v>4482</v>
      </c>
    </row>
    <row r="4238" spans="7:7">
      <c r="G4238" s="162" t="s">
        <v>4483</v>
      </c>
    </row>
    <row r="4239" spans="7:7">
      <c r="G4239" s="162" t="s">
        <v>4484</v>
      </c>
    </row>
    <row r="4240" spans="7:7">
      <c r="G4240" s="162" t="s">
        <v>4485</v>
      </c>
    </row>
    <row r="4241" spans="7:7">
      <c r="G4241" s="162" t="s">
        <v>4486</v>
      </c>
    </row>
    <row r="4242" spans="7:7">
      <c r="G4242" s="162" t="s">
        <v>4487</v>
      </c>
    </row>
    <row r="4243" spans="7:7">
      <c r="G4243" s="162" t="s">
        <v>4488</v>
      </c>
    </row>
    <row r="4244" spans="7:7">
      <c r="G4244" s="162" t="s">
        <v>4489</v>
      </c>
    </row>
    <row r="4245" spans="7:7">
      <c r="G4245" s="162" t="s">
        <v>4490</v>
      </c>
    </row>
    <row r="4246" spans="7:7">
      <c r="G4246" s="162" t="s">
        <v>4491</v>
      </c>
    </row>
    <row r="4247" spans="7:7">
      <c r="G4247" s="162" t="s">
        <v>4492</v>
      </c>
    </row>
    <row r="4248" spans="7:7">
      <c r="G4248" s="162" t="s">
        <v>4493</v>
      </c>
    </row>
    <row r="4249" spans="7:7">
      <c r="G4249" s="162" t="s">
        <v>4494</v>
      </c>
    </row>
    <row r="4250" spans="7:7">
      <c r="G4250" s="162" t="s">
        <v>4495</v>
      </c>
    </row>
    <row r="4251" spans="7:7">
      <c r="G4251" s="162" t="s">
        <v>4496</v>
      </c>
    </row>
    <row r="4252" spans="7:7">
      <c r="G4252" s="162" t="s">
        <v>4497</v>
      </c>
    </row>
    <row r="4253" spans="7:7">
      <c r="G4253" s="162" t="s">
        <v>4498</v>
      </c>
    </row>
    <row r="4254" spans="7:7">
      <c r="G4254" s="162" t="s">
        <v>4499</v>
      </c>
    </row>
    <row r="4255" spans="7:7">
      <c r="G4255" s="162" t="s">
        <v>4500</v>
      </c>
    </row>
    <row r="4256" spans="7:7">
      <c r="G4256" s="162" t="s">
        <v>4501</v>
      </c>
    </row>
    <row r="4257" spans="7:7">
      <c r="G4257" s="162" t="s">
        <v>4502</v>
      </c>
    </row>
    <row r="4258" spans="7:7">
      <c r="G4258" s="162" t="s">
        <v>4503</v>
      </c>
    </row>
    <row r="4259" spans="7:7">
      <c r="G4259" s="162" t="s">
        <v>4504</v>
      </c>
    </row>
    <row r="4260" spans="7:7">
      <c r="G4260" s="162" t="s">
        <v>4505</v>
      </c>
    </row>
    <row r="4261" spans="7:7">
      <c r="G4261" s="162" t="s">
        <v>4506</v>
      </c>
    </row>
    <row r="4262" spans="7:7">
      <c r="G4262" s="162" t="s">
        <v>4507</v>
      </c>
    </row>
    <row r="4263" spans="7:7">
      <c r="G4263" s="162" t="s">
        <v>4508</v>
      </c>
    </row>
    <row r="4264" spans="7:7">
      <c r="G4264" s="162" t="s">
        <v>4509</v>
      </c>
    </row>
    <row r="4265" spans="7:7">
      <c r="G4265" s="162" t="s">
        <v>4510</v>
      </c>
    </row>
    <row r="4266" spans="7:7">
      <c r="G4266" s="162" t="s">
        <v>4511</v>
      </c>
    </row>
    <row r="4267" spans="7:7">
      <c r="G4267" s="162" t="s">
        <v>4512</v>
      </c>
    </row>
    <row r="4268" spans="7:7">
      <c r="G4268" s="162" t="s">
        <v>4513</v>
      </c>
    </row>
    <row r="4269" spans="7:7">
      <c r="G4269" s="162" t="s">
        <v>4514</v>
      </c>
    </row>
    <row r="4270" spans="7:7">
      <c r="G4270" s="162" t="s">
        <v>4515</v>
      </c>
    </row>
    <row r="4271" spans="7:7">
      <c r="G4271" s="162" t="s">
        <v>4516</v>
      </c>
    </row>
    <row r="4272" spans="7:7">
      <c r="G4272" s="162" t="s">
        <v>4517</v>
      </c>
    </row>
    <row r="4273" spans="7:7">
      <c r="G4273" s="162" t="s">
        <v>4518</v>
      </c>
    </row>
    <row r="4274" spans="7:7">
      <c r="G4274" s="162" t="s">
        <v>4519</v>
      </c>
    </row>
    <row r="4275" spans="7:7">
      <c r="G4275" s="162" t="s">
        <v>4520</v>
      </c>
    </row>
    <row r="4276" spans="7:7">
      <c r="G4276" s="162" t="s">
        <v>4521</v>
      </c>
    </row>
    <row r="4277" spans="7:7">
      <c r="G4277" s="162" t="s">
        <v>4522</v>
      </c>
    </row>
    <row r="4278" spans="7:7">
      <c r="G4278" s="162" t="s">
        <v>4523</v>
      </c>
    </row>
    <row r="4279" spans="7:7">
      <c r="G4279" s="162" t="s">
        <v>4524</v>
      </c>
    </row>
    <row r="4280" spans="7:7">
      <c r="G4280" s="162" t="s">
        <v>4525</v>
      </c>
    </row>
    <row r="4281" spans="7:7">
      <c r="G4281" s="162" t="s">
        <v>4526</v>
      </c>
    </row>
    <row r="4282" spans="7:7">
      <c r="G4282" s="162" t="s">
        <v>4527</v>
      </c>
    </row>
    <row r="4283" spans="7:7">
      <c r="G4283" s="162" t="s">
        <v>4528</v>
      </c>
    </row>
    <row r="4284" spans="7:7">
      <c r="G4284" s="162" t="s">
        <v>4529</v>
      </c>
    </row>
    <row r="4285" spans="7:7">
      <c r="G4285" s="162" t="s">
        <v>4530</v>
      </c>
    </row>
    <row r="4286" spans="7:7">
      <c r="G4286" s="162" t="s">
        <v>4531</v>
      </c>
    </row>
    <row r="4287" spans="7:7">
      <c r="G4287" s="162" t="s">
        <v>4532</v>
      </c>
    </row>
    <row r="4288" spans="7:7">
      <c r="G4288" s="162" t="s">
        <v>4533</v>
      </c>
    </row>
    <row r="4289" spans="7:7">
      <c r="G4289" s="162" t="s">
        <v>4534</v>
      </c>
    </row>
    <row r="4290" spans="7:7">
      <c r="G4290" s="162" t="s">
        <v>4535</v>
      </c>
    </row>
    <row r="4291" spans="7:7">
      <c r="G4291" s="162" t="s">
        <v>4536</v>
      </c>
    </row>
    <row r="4292" spans="7:7">
      <c r="G4292" s="162" t="s">
        <v>4537</v>
      </c>
    </row>
    <row r="4293" spans="7:7">
      <c r="G4293" s="162" t="s">
        <v>4538</v>
      </c>
    </row>
    <row r="4294" spans="7:7">
      <c r="G4294" s="162" t="s">
        <v>4539</v>
      </c>
    </row>
    <row r="4295" spans="7:7">
      <c r="G4295" s="162" t="s">
        <v>4540</v>
      </c>
    </row>
    <row r="4296" spans="7:7">
      <c r="G4296" s="162" t="s">
        <v>4541</v>
      </c>
    </row>
    <row r="4297" spans="7:7">
      <c r="G4297" s="162" t="s">
        <v>4542</v>
      </c>
    </row>
    <row r="4298" spans="7:7">
      <c r="G4298" s="162" t="s">
        <v>4543</v>
      </c>
    </row>
    <row r="4299" spans="7:7">
      <c r="G4299" s="162" t="s">
        <v>4544</v>
      </c>
    </row>
    <row r="4300" spans="7:7">
      <c r="G4300" s="162" t="s">
        <v>4545</v>
      </c>
    </row>
    <row r="4301" spans="7:7">
      <c r="G4301" s="162" t="s">
        <v>4546</v>
      </c>
    </row>
    <row r="4302" spans="7:7">
      <c r="G4302" s="162" t="s">
        <v>4547</v>
      </c>
    </row>
    <row r="4303" spans="7:7">
      <c r="G4303" s="162" t="s">
        <v>4548</v>
      </c>
    </row>
    <row r="4304" spans="7:7">
      <c r="G4304" s="162" t="s">
        <v>4549</v>
      </c>
    </row>
    <row r="4305" spans="7:7">
      <c r="G4305" s="162" t="s">
        <v>4550</v>
      </c>
    </row>
    <row r="4306" spans="7:7">
      <c r="G4306" s="162" t="s">
        <v>4551</v>
      </c>
    </row>
    <row r="4307" spans="7:7">
      <c r="G4307" s="162" t="s">
        <v>4552</v>
      </c>
    </row>
    <row r="4308" spans="7:7">
      <c r="G4308" s="162" t="s">
        <v>4553</v>
      </c>
    </row>
    <row r="4309" spans="7:7">
      <c r="G4309" s="162" t="s">
        <v>4554</v>
      </c>
    </row>
    <row r="4310" spans="7:7">
      <c r="G4310" s="162" t="s">
        <v>4555</v>
      </c>
    </row>
    <row r="4311" spans="7:7">
      <c r="G4311" s="162" t="s">
        <v>4556</v>
      </c>
    </row>
    <row r="4312" spans="7:7">
      <c r="G4312" s="162" t="s">
        <v>4557</v>
      </c>
    </row>
    <row r="4313" spans="7:7">
      <c r="G4313" s="162" t="s">
        <v>4558</v>
      </c>
    </row>
    <row r="4314" spans="7:7">
      <c r="G4314" s="162" t="s">
        <v>4559</v>
      </c>
    </row>
    <row r="4315" spans="7:7">
      <c r="G4315" s="162" t="s">
        <v>4560</v>
      </c>
    </row>
    <row r="4316" spans="7:7">
      <c r="G4316" s="162" t="s">
        <v>4561</v>
      </c>
    </row>
    <row r="4317" spans="7:7">
      <c r="G4317" s="162" t="s">
        <v>4562</v>
      </c>
    </row>
    <row r="4318" spans="7:7">
      <c r="G4318" s="162" t="s">
        <v>4563</v>
      </c>
    </row>
    <row r="4319" spans="7:7">
      <c r="G4319" s="162" t="s">
        <v>4564</v>
      </c>
    </row>
    <row r="4320" spans="7:7">
      <c r="G4320" s="162" t="s">
        <v>4565</v>
      </c>
    </row>
    <row r="4321" spans="7:7">
      <c r="G4321" s="162" t="s">
        <v>4566</v>
      </c>
    </row>
    <row r="4322" spans="7:7">
      <c r="G4322" s="162" t="s">
        <v>4567</v>
      </c>
    </row>
    <row r="4323" spans="7:7">
      <c r="G4323" s="162" t="s">
        <v>4568</v>
      </c>
    </row>
    <row r="4324" spans="7:7">
      <c r="G4324" s="162" t="s">
        <v>4569</v>
      </c>
    </row>
    <row r="4325" spans="7:7">
      <c r="G4325" s="162" t="s">
        <v>4570</v>
      </c>
    </row>
    <row r="4326" spans="7:7">
      <c r="G4326" s="162" t="s">
        <v>4571</v>
      </c>
    </row>
    <row r="4327" spans="7:7">
      <c r="G4327" s="162" t="s">
        <v>4572</v>
      </c>
    </row>
    <row r="4328" spans="7:7">
      <c r="G4328" s="162" t="s">
        <v>4573</v>
      </c>
    </row>
    <row r="4329" spans="7:7">
      <c r="G4329" s="162" t="s">
        <v>4574</v>
      </c>
    </row>
    <row r="4330" spans="7:7">
      <c r="G4330" s="162" t="s">
        <v>4575</v>
      </c>
    </row>
    <row r="4331" spans="7:7">
      <c r="G4331" s="162" t="s">
        <v>4576</v>
      </c>
    </row>
    <row r="4332" spans="7:7">
      <c r="G4332" s="162" t="s">
        <v>4577</v>
      </c>
    </row>
    <row r="4333" spans="7:7">
      <c r="G4333" s="162" t="s">
        <v>4578</v>
      </c>
    </row>
    <row r="4334" spans="7:7">
      <c r="G4334" s="162" t="s">
        <v>4579</v>
      </c>
    </row>
    <row r="4335" spans="7:7">
      <c r="G4335" s="162" t="s">
        <v>4580</v>
      </c>
    </row>
    <row r="4336" spans="7:7">
      <c r="G4336" s="162" t="s">
        <v>4581</v>
      </c>
    </row>
    <row r="4337" spans="7:7">
      <c r="G4337" s="162" t="s">
        <v>4582</v>
      </c>
    </row>
    <row r="4338" spans="7:7">
      <c r="G4338" s="162" t="s">
        <v>4583</v>
      </c>
    </row>
    <row r="4339" spans="7:7">
      <c r="G4339" s="162" t="s">
        <v>4584</v>
      </c>
    </row>
    <row r="4340" spans="7:7">
      <c r="G4340" s="162" t="s">
        <v>4585</v>
      </c>
    </row>
    <row r="4341" spans="7:7">
      <c r="G4341" s="162" t="s">
        <v>4586</v>
      </c>
    </row>
    <row r="4342" spans="7:7">
      <c r="G4342" s="162" t="s">
        <v>4587</v>
      </c>
    </row>
    <row r="4343" spans="7:7">
      <c r="G4343" s="162" t="s">
        <v>4588</v>
      </c>
    </row>
    <row r="4344" spans="7:7">
      <c r="G4344" s="162" t="s">
        <v>4589</v>
      </c>
    </row>
    <row r="4345" spans="7:7">
      <c r="G4345" s="162" t="s">
        <v>4590</v>
      </c>
    </row>
    <row r="4346" spans="7:7">
      <c r="G4346" s="162" t="s">
        <v>4591</v>
      </c>
    </row>
    <row r="4347" spans="7:7">
      <c r="G4347" s="162" t="s">
        <v>4592</v>
      </c>
    </row>
    <row r="4348" spans="7:7">
      <c r="G4348" s="162" t="s">
        <v>4593</v>
      </c>
    </row>
    <row r="4349" spans="7:7">
      <c r="G4349" s="162" t="s">
        <v>4594</v>
      </c>
    </row>
    <row r="4350" spans="7:7">
      <c r="G4350" s="162" t="s">
        <v>4595</v>
      </c>
    </row>
    <row r="4351" spans="7:7">
      <c r="G4351" s="162" t="s">
        <v>4596</v>
      </c>
    </row>
    <row r="4352" spans="7:7">
      <c r="G4352" s="162" t="s">
        <v>4597</v>
      </c>
    </row>
    <row r="4353" spans="7:7">
      <c r="G4353" s="162" t="s">
        <v>4598</v>
      </c>
    </row>
    <row r="4354" spans="7:7">
      <c r="G4354" s="162" t="s">
        <v>4599</v>
      </c>
    </row>
    <row r="4355" spans="7:7">
      <c r="G4355" s="162" t="s">
        <v>4600</v>
      </c>
    </row>
    <row r="4356" spans="7:7">
      <c r="G4356" s="162" t="s">
        <v>4601</v>
      </c>
    </row>
    <row r="4357" spans="7:7">
      <c r="G4357" s="162" t="s">
        <v>4602</v>
      </c>
    </row>
    <row r="4358" spans="7:7">
      <c r="G4358" s="162" t="s">
        <v>4603</v>
      </c>
    </row>
    <row r="4359" spans="7:7">
      <c r="G4359" s="162" t="s">
        <v>4604</v>
      </c>
    </row>
    <row r="4360" spans="7:7">
      <c r="G4360" s="162" t="s">
        <v>4605</v>
      </c>
    </row>
    <row r="4361" spans="7:7">
      <c r="G4361" s="162" t="s">
        <v>4606</v>
      </c>
    </row>
    <row r="4362" spans="7:7">
      <c r="G4362" s="162" t="s">
        <v>4607</v>
      </c>
    </row>
    <row r="4363" spans="7:7">
      <c r="G4363" s="162" t="s">
        <v>4608</v>
      </c>
    </row>
    <row r="4364" spans="7:7">
      <c r="G4364" s="162" t="s">
        <v>4609</v>
      </c>
    </row>
    <row r="4365" spans="7:7">
      <c r="G4365" s="162" t="s">
        <v>4610</v>
      </c>
    </row>
    <row r="4366" spans="7:7">
      <c r="G4366" s="162" t="s">
        <v>4611</v>
      </c>
    </row>
    <row r="4367" spans="7:7">
      <c r="G4367" s="162" t="s">
        <v>4612</v>
      </c>
    </row>
    <row r="4368" spans="7:7">
      <c r="G4368" s="162" t="s">
        <v>4613</v>
      </c>
    </row>
    <row r="4369" spans="7:7">
      <c r="G4369" s="162" t="s">
        <v>4614</v>
      </c>
    </row>
    <row r="4370" spans="7:7">
      <c r="G4370" s="162" t="s">
        <v>4615</v>
      </c>
    </row>
    <row r="4371" spans="7:7">
      <c r="G4371" s="162" t="s">
        <v>4616</v>
      </c>
    </row>
    <row r="4372" spans="7:7">
      <c r="G4372" s="162" t="s">
        <v>4617</v>
      </c>
    </row>
    <row r="4373" spans="7:7">
      <c r="G4373" s="162" t="s">
        <v>4618</v>
      </c>
    </row>
    <row r="4374" spans="7:7">
      <c r="G4374" s="162" t="s">
        <v>4619</v>
      </c>
    </row>
    <row r="4375" spans="7:7">
      <c r="G4375" s="162" t="s">
        <v>4620</v>
      </c>
    </row>
    <row r="4376" spans="7:7">
      <c r="G4376" s="162" t="s">
        <v>4621</v>
      </c>
    </row>
    <row r="4377" spans="7:7">
      <c r="G4377" s="162" t="s">
        <v>4622</v>
      </c>
    </row>
    <row r="4378" spans="7:7">
      <c r="G4378" s="162" t="s">
        <v>4623</v>
      </c>
    </row>
    <row r="4379" spans="7:7">
      <c r="G4379" s="162" t="s">
        <v>4624</v>
      </c>
    </row>
    <row r="4380" spans="7:7">
      <c r="G4380" s="162" t="s">
        <v>4625</v>
      </c>
    </row>
    <row r="4381" spans="7:7">
      <c r="G4381" s="162" t="s">
        <v>4626</v>
      </c>
    </row>
    <row r="4382" spans="7:7">
      <c r="G4382" s="162" t="s">
        <v>4627</v>
      </c>
    </row>
    <row r="4383" spans="7:7">
      <c r="G4383" s="162" t="s">
        <v>4628</v>
      </c>
    </row>
    <row r="4384" spans="7:7">
      <c r="G4384" s="162" t="s">
        <v>4629</v>
      </c>
    </row>
    <row r="4385" spans="7:7">
      <c r="G4385" s="162" t="s">
        <v>4630</v>
      </c>
    </row>
    <row r="4386" spans="7:7">
      <c r="G4386" s="162" t="s">
        <v>4631</v>
      </c>
    </row>
    <row r="4387" spans="7:7">
      <c r="G4387" s="162" t="s">
        <v>4632</v>
      </c>
    </row>
    <row r="4388" spans="7:7">
      <c r="G4388" s="162" t="s">
        <v>4633</v>
      </c>
    </row>
    <row r="4389" spans="7:7">
      <c r="G4389" s="162" t="s">
        <v>4634</v>
      </c>
    </row>
    <row r="4390" spans="7:7">
      <c r="G4390" s="162" t="s">
        <v>4635</v>
      </c>
    </row>
    <row r="4391" spans="7:7">
      <c r="G4391" s="162" t="s">
        <v>4636</v>
      </c>
    </row>
    <row r="4392" spans="7:7">
      <c r="G4392" s="162" t="s">
        <v>4637</v>
      </c>
    </row>
    <row r="4393" spans="7:7">
      <c r="G4393" s="162" t="s">
        <v>4638</v>
      </c>
    </row>
    <row r="4394" spans="7:7">
      <c r="G4394" s="162" t="s">
        <v>4639</v>
      </c>
    </row>
    <row r="4395" spans="7:7">
      <c r="G4395" s="162" t="s">
        <v>4640</v>
      </c>
    </row>
    <row r="4396" spans="7:7">
      <c r="G4396" s="162" t="s">
        <v>4641</v>
      </c>
    </row>
    <row r="4397" spans="7:7">
      <c r="G4397" s="162" t="s">
        <v>4642</v>
      </c>
    </row>
    <row r="4398" spans="7:7">
      <c r="G4398" s="162" t="s">
        <v>4643</v>
      </c>
    </row>
    <row r="4399" spans="7:7">
      <c r="G4399" s="162" t="s">
        <v>4644</v>
      </c>
    </row>
    <row r="4400" spans="7:7">
      <c r="G4400" s="162" t="s">
        <v>4645</v>
      </c>
    </row>
    <row r="4401" spans="7:7">
      <c r="G4401" s="162" t="s">
        <v>4646</v>
      </c>
    </row>
    <row r="4402" spans="7:7">
      <c r="G4402" s="162" t="s">
        <v>4647</v>
      </c>
    </row>
    <row r="4403" spans="7:7">
      <c r="G4403" s="162" t="s">
        <v>4648</v>
      </c>
    </row>
    <row r="4404" spans="7:7">
      <c r="G4404" s="162" t="s">
        <v>4649</v>
      </c>
    </row>
    <row r="4405" spans="7:7">
      <c r="G4405" s="162" t="s">
        <v>4650</v>
      </c>
    </row>
    <row r="4406" spans="7:7">
      <c r="G4406" s="162" t="s">
        <v>4651</v>
      </c>
    </row>
    <row r="4407" spans="7:7">
      <c r="G4407" s="162" t="s">
        <v>4652</v>
      </c>
    </row>
    <row r="4408" spans="7:7">
      <c r="G4408" s="162" t="s">
        <v>4653</v>
      </c>
    </row>
    <row r="4409" spans="7:7">
      <c r="G4409" s="162" t="s">
        <v>4654</v>
      </c>
    </row>
    <row r="4410" spans="7:7">
      <c r="G4410" s="162" t="s">
        <v>4655</v>
      </c>
    </row>
    <row r="4411" spans="7:7">
      <c r="G4411" s="162" t="s">
        <v>4656</v>
      </c>
    </row>
    <row r="4412" spans="7:7">
      <c r="G4412" s="162" t="s">
        <v>4657</v>
      </c>
    </row>
    <row r="4413" spans="7:7">
      <c r="G4413" s="162" t="s">
        <v>4658</v>
      </c>
    </row>
    <row r="4414" spans="7:7">
      <c r="G4414" s="162" t="s">
        <v>4659</v>
      </c>
    </row>
    <row r="4415" spans="7:7">
      <c r="G4415" s="162" t="s">
        <v>4660</v>
      </c>
    </row>
    <row r="4416" spans="7:7">
      <c r="G4416" s="162" t="s">
        <v>4661</v>
      </c>
    </row>
    <row r="4417" spans="7:7">
      <c r="G4417" s="162" t="s">
        <v>4662</v>
      </c>
    </row>
    <row r="4418" spans="7:7">
      <c r="G4418" s="162" t="s">
        <v>4663</v>
      </c>
    </row>
    <row r="4419" spans="7:7">
      <c r="G4419" s="162" t="s">
        <v>4664</v>
      </c>
    </row>
    <row r="4420" spans="7:7">
      <c r="G4420" s="162" t="s">
        <v>4665</v>
      </c>
    </row>
    <row r="4421" spans="7:7">
      <c r="G4421" s="162" t="s">
        <v>4666</v>
      </c>
    </row>
    <row r="4422" spans="7:7">
      <c r="G4422" s="162" t="s">
        <v>4667</v>
      </c>
    </row>
    <row r="4423" spans="7:7">
      <c r="G4423" s="162" t="s">
        <v>4668</v>
      </c>
    </row>
    <row r="4424" spans="7:7">
      <c r="G4424" s="162" t="s">
        <v>4669</v>
      </c>
    </row>
    <row r="4425" spans="7:7">
      <c r="G4425" s="162" t="s">
        <v>4670</v>
      </c>
    </row>
    <row r="4426" spans="7:7">
      <c r="G4426" s="162" t="s">
        <v>4671</v>
      </c>
    </row>
    <row r="4427" spans="7:7">
      <c r="G4427" s="162" t="s">
        <v>4672</v>
      </c>
    </row>
    <row r="4428" spans="7:7">
      <c r="G4428" s="162" t="s">
        <v>4673</v>
      </c>
    </row>
    <row r="4429" spans="7:7">
      <c r="G4429" s="162" t="s">
        <v>4674</v>
      </c>
    </row>
    <row r="4430" spans="7:7">
      <c r="G4430" s="162" t="s">
        <v>4675</v>
      </c>
    </row>
    <row r="4431" spans="7:7">
      <c r="G4431" s="162" t="s">
        <v>4676</v>
      </c>
    </row>
    <row r="4432" spans="7:7">
      <c r="G4432" s="162" t="s">
        <v>4677</v>
      </c>
    </row>
    <row r="4433" spans="7:7">
      <c r="G4433" s="162" t="s">
        <v>4678</v>
      </c>
    </row>
    <row r="4434" spans="7:7">
      <c r="G4434" s="162" t="s">
        <v>4679</v>
      </c>
    </row>
    <row r="4435" spans="7:7">
      <c r="G4435" s="162" t="s">
        <v>4680</v>
      </c>
    </row>
    <row r="4436" spans="7:7">
      <c r="G4436" s="162" t="s">
        <v>4681</v>
      </c>
    </row>
    <row r="4437" spans="7:7">
      <c r="G4437" s="162" t="s">
        <v>4682</v>
      </c>
    </row>
    <row r="4438" spans="7:7">
      <c r="G4438" s="162" t="s">
        <v>4683</v>
      </c>
    </row>
    <row r="4439" spans="7:7">
      <c r="G4439" s="162" t="s">
        <v>4684</v>
      </c>
    </row>
    <row r="4440" spans="7:7">
      <c r="G4440" s="162" t="s">
        <v>4685</v>
      </c>
    </row>
    <row r="4441" spans="7:7">
      <c r="G4441" s="162" t="s">
        <v>4686</v>
      </c>
    </row>
    <row r="4442" spans="7:7">
      <c r="G4442" s="162" t="s">
        <v>4687</v>
      </c>
    </row>
    <row r="4443" spans="7:7">
      <c r="G4443" s="162" t="s">
        <v>4688</v>
      </c>
    </row>
    <row r="4444" spans="7:7">
      <c r="G4444" s="162" t="s">
        <v>4689</v>
      </c>
    </row>
    <row r="4445" spans="7:7">
      <c r="G4445" s="162" t="s">
        <v>4690</v>
      </c>
    </row>
    <row r="4446" spans="7:7">
      <c r="G4446" s="162" t="s">
        <v>4691</v>
      </c>
    </row>
    <row r="4447" spans="7:7">
      <c r="G4447" s="162" t="s">
        <v>4692</v>
      </c>
    </row>
    <row r="4448" spans="7:7">
      <c r="G4448" s="162" t="s">
        <v>4693</v>
      </c>
    </row>
    <row r="4449" spans="7:7">
      <c r="G4449" s="162" t="s">
        <v>4694</v>
      </c>
    </row>
    <row r="4450" spans="7:7">
      <c r="G4450" s="162" t="s">
        <v>4695</v>
      </c>
    </row>
    <row r="4451" spans="7:7">
      <c r="G4451" s="162" t="s">
        <v>4696</v>
      </c>
    </row>
    <row r="4452" spans="7:7">
      <c r="G4452" s="162" t="s">
        <v>4697</v>
      </c>
    </row>
    <row r="4453" spans="7:7">
      <c r="G4453" s="162" t="s">
        <v>4698</v>
      </c>
    </row>
    <row r="4454" spans="7:7">
      <c r="G4454" s="162" t="s">
        <v>4699</v>
      </c>
    </row>
    <row r="4455" spans="7:7">
      <c r="G4455" s="162" t="s">
        <v>4700</v>
      </c>
    </row>
    <row r="4456" spans="7:7">
      <c r="G4456" s="162" t="s">
        <v>4701</v>
      </c>
    </row>
    <row r="4457" spans="7:7">
      <c r="G4457" s="162" t="s">
        <v>4702</v>
      </c>
    </row>
    <row r="4458" spans="7:7">
      <c r="G4458" s="162" t="s">
        <v>4703</v>
      </c>
    </row>
    <row r="4459" spans="7:7">
      <c r="G4459" s="162" t="s">
        <v>4704</v>
      </c>
    </row>
    <row r="4460" spans="7:7">
      <c r="G4460" s="162" t="s">
        <v>4705</v>
      </c>
    </row>
    <row r="4461" spans="7:7">
      <c r="G4461" s="162" t="s">
        <v>4706</v>
      </c>
    </row>
    <row r="4462" spans="7:7">
      <c r="G4462" s="162" t="s">
        <v>4707</v>
      </c>
    </row>
    <row r="4463" spans="7:7">
      <c r="G4463" s="162" t="s">
        <v>4708</v>
      </c>
    </row>
    <row r="4464" spans="7:7">
      <c r="G4464" s="162" t="s">
        <v>4709</v>
      </c>
    </row>
    <row r="4465" spans="7:7">
      <c r="G4465" s="162" t="s">
        <v>4710</v>
      </c>
    </row>
    <row r="4466" spans="7:7">
      <c r="G4466" s="162" t="s">
        <v>4711</v>
      </c>
    </row>
    <row r="4467" spans="7:7">
      <c r="G4467" s="162" t="s">
        <v>4712</v>
      </c>
    </row>
    <row r="4468" spans="7:7">
      <c r="G4468" s="162" t="s">
        <v>4713</v>
      </c>
    </row>
    <row r="4469" spans="7:7">
      <c r="G4469" s="162" t="s">
        <v>4714</v>
      </c>
    </row>
    <row r="4470" spans="7:7">
      <c r="G4470" s="162" t="s">
        <v>4715</v>
      </c>
    </row>
    <row r="4471" spans="7:7">
      <c r="G4471" s="162" t="s">
        <v>4716</v>
      </c>
    </row>
    <row r="4472" spans="7:7">
      <c r="G4472" s="162" t="s">
        <v>4717</v>
      </c>
    </row>
    <row r="4473" spans="7:7">
      <c r="G4473" s="162" t="s">
        <v>4718</v>
      </c>
    </row>
    <row r="4474" spans="7:7">
      <c r="G4474" s="162" t="s">
        <v>4719</v>
      </c>
    </row>
    <row r="4475" spans="7:7">
      <c r="G4475" s="162" t="s">
        <v>4720</v>
      </c>
    </row>
    <row r="4476" spans="7:7">
      <c r="G4476" s="162" t="s">
        <v>4721</v>
      </c>
    </row>
    <row r="4477" spans="7:7">
      <c r="G4477" s="162" t="s">
        <v>4722</v>
      </c>
    </row>
    <row r="4478" spans="7:7">
      <c r="G4478" s="162" t="s">
        <v>4723</v>
      </c>
    </row>
    <row r="4479" spans="7:7">
      <c r="G4479" s="162" t="s">
        <v>4724</v>
      </c>
    </row>
    <row r="4480" spans="7:7">
      <c r="G4480" s="162" t="s">
        <v>4725</v>
      </c>
    </row>
    <row r="4481" spans="7:7">
      <c r="G4481" s="162" t="s">
        <v>4726</v>
      </c>
    </row>
    <row r="4482" spans="7:7">
      <c r="G4482" s="162" t="s">
        <v>4727</v>
      </c>
    </row>
    <row r="4483" spans="7:7">
      <c r="G4483" s="162" t="s">
        <v>4728</v>
      </c>
    </row>
    <row r="4484" spans="7:7">
      <c r="G4484" s="162" t="s">
        <v>4729</v>
      </c>
    </row>
    <row r="4485" spans="7:7">
      <c r="G4485" s="162" t="s">
        <v>4730</v>
      </c>
    </row>
    <row r="4486" spans="7:7">
      <c r="G4486" s="162" t="s">
        <v>4731</v>
      </c>
    </row>
    <row r="4487" spans="7:7">
      <c r="G4487" s="162" t="s">
        <v>4732</v>
      </c>
    </row>
    <row r="4488" spans="7:7">
      <c r="G4488" s="162" t="s">
        <v>4733</v>
      </c>
    </row>
    <row r="4489" spans="7:7">
      <c r="G4489" s="162" t="s">
        <v>4734</v>
      </c>
    </row>
    <row r="4490" spans="7:7">
      <c r="G4490" s="162" t="s">
        <v>4735</v>
      </c>
    </row>
    <row r="4491" spans="7:7">
      <c r="G4491" s="162" t="s">
        <v>4736</v>
      </c>
    </row>
    <row r="4492" spans="7:7">
      <c r="G4492" s="162" t="s">
        <v>4737</v>
      </c>
    </row>
    <row r="4493" spans="7:7">
      <c r="G4493" s="162" t="s">
        <v>4738</v>
      </c>
    </row>
    <row r="4494" spans="7:7">
      <c r="G4494" s="162" t="s">
        <v>4739</v>
      </c>
    </row>
    <row r="4495" spans="7:7">
      <c r="G4495" s="162" t="s">
        <v>4740</v>
      </c>
    </row>
    <row r="4496" spans="7:7">
      <c r="G4496" s="162" t="s">
        <v>4741</v>
      </c>
    </row>
    <row r="4497" spans="7:7">
      <c r="G4497" s="162" t="s">
        <v>4742</v>
      </c>
    </row>
    <row r="4498" spans="7:7">
      <c r="G4498" s="162" t="s">
        <v>4743</v>
      </c>
    </row>
    <row r="4499" spans="7:7">
      <c r="G4499" s="162" t="s">
        <v>4744</v>
      </c>
    </row>
    <row r="4500" spans="7:7">
      <c r="G4500" s="162" t="s">
        <v>4745</v>
      </c>
    </row>
    <row r="4501" spans="7:7">
      <c r="G4501" s="162" t="s">
        <v>4746</v>
      </c>
    </row>
    <row r="4502" spans="7:7">
      <c r="G4502" s="162" t="s">
        <v>4747</v>
      </c>
    </row>
    <row r="4503" spans="7:7">
      <c r="G4503" s="162" t="s">
        <v>4748</v>
      </c>
    </row>
    <row r="4504" spans="7:7">
      <c r="G4504" s="162" t="s">
        <v>4749</v>
      </c>
    </row>
    <row r="4505" spans="7:7">
      <c r="G4505" s="162" t="s">
        <v>4750</v>
      </c>
    </row>
    <row r="4506" spans="7:7">
      <c r="G4506" s="162" t="s">
        <v>4751</v>
      </c>
    </row>
    <row r="4507" spans="7:7">
      <c r="G4507" s="162" t="s">
        <v>4752</v>
      </c>
    </row>
    <row r="4508" spans="7:7">
      <c r="G4508" s="162" t="s">
        <v>4753</v>
      </c>
    </row>
    <row r="4509" spans="7:7">
      <c r="G4509" s="162" t="s">
        <v>4754</v>
      </c>
    </row>
    <row r="4510" spans="7:7">
      <c r="G4510" s="162" t="s">
        <v>4755</v>
      </c>
    </row>
    <row r="4511" spans="7:7">
      <c r="G4511" s="162" t="s">
        <v>4756</v>
      </c>
    </row>
    <row r="4512" spans="7:7">
      <c r="G4512" s="162" t="s">
        <v>4757</v>
      </c>
    </row>
    <row r="4513" spans="7:7">
      <c r="G4513" s="162" t="s">
        <v>4758</v>
      </c>
    </row>
    <row r="4514" spans="7:7">
      <c r="G4514" s="162" t="s">
        <v>4759</v>
      </c>
    </row>
    <row r="4515" spans="7:7">
      <c r="G4515" s="162" t="s">
        <v>4760</v>
      </c>
    </row>
    <row r="4516" spans="7:7">
      <c r="G4516" s="162" t="s">
        <v>4761</v>
      </c>
    </row>
    <row r="4517" spans="7:7">
      <c r="G4517" s="162" t="s">
        <v>4762</v>
      </c>
    </row>
    <row r="4518" spans="7:7">
      <c r="G4518" s="162" t="s">
        <v>4763</v>
      </c>
    </row>
    <row r="4519" spans="7:7">
      <c r="G4519" s="162" t="s">
        <v>4764</v>
      </c>
    </row>
    <row r="4520" spans="7:7">
      <c r="G4520" s="162" t="s">
        <v>4765</v>
      </c>
    </row>
    <row r="4521" spans="7:7">
      <c r="G4521" s="162" t="s">
        <v>4766</v>
      </c>
    </row>
    <row r="4522" spans="7:7">
      <c r="G4522" s="162" t="s">
        <v>4767</v>
      </c>
    </row>
    <row r="4523" spans="7:7">
      <c r="G4523" s="162" t="s">
        <v>4768</v>
      </c>
    </row>
    <row r="4524" spans="7:7">
      <c r="G4524" s="162" t="s">
        <v>4769</v>
      </c>
    </row>
    <row r="4525" spans="7:7">
      <c r="G4525" s="162" t="s">
        <v>4770</v>
      </c>
    </row>
    <row r="4526" spans="7:7">
      <c r="G4526" s="162" t="s">
        <v>4771</v>
      </c>
    </row>
    <row r="4527" spans="7:7">
      <c r="G4527" s="162" t="s">
        <v>4772</v>
      </c>
    </row>
    <row r="4528" spans="7:7">
      <c r="G4528" s="162" t="s">
        <v>4773</v>
      </c>
    </row>
    <row r="4529" spans="7:7">
      <c r="G4529" s="162" t="s">
        <v>4774</v>
      </c>
    </row>
    <row r="4530" spans="7:7">
      <c r="G4530" s="162" t="s">
        <v>4775</v>
      </c>
    </row>
    <row r="4531" spans="7:7">
      <c r="G4531" s="162" t="s">
        <v>4776</v>
      </c>
    </row>
    <row r="4532" spans="7:7">
      <c r="G4532" s="162" t="s">
        <v>4777</v>
      </c>
    </row>
    <row r="4533" spans="7:7">
      <c r="G4533" s="162" t="s">
        <v>4778</v>
      </c>
    </row>
    <row r="4534" spans="7:7">
      <c r="G4534" s="162" t="s">
        <v>4779</v>
      </c>
    </row>
    <row r="4535" spans="7:7">
      <c r="G4535" s="162" t="s">
        <v>4780</v>
      </c>
    </row>
    <row r="4536" spans="7:7">
      <c r="G4536" s="162" t="s">
        <v>4781</v>
      </c>
    </row>
    <row r="4537" spans="7:7">
      <c r="G4537" s="162" t="s">
        <v>4782</v>
      </c>
    </row>
    <row r="4538" spans="7:7">
      <c r="G4538" s="162" t="s">
        <v>4783</v>
      </c>
    </row>
    <row r="4539" spans="7:7">
      <c r="G4539" s="162" t="s">
        <v>4784</v>
      </c>
    </row>
    <row r="4540" spans="7:7">
      <c r="G4540" s="162" t="s">
        <v>4785</v>
      </c>
    </row>
    <row r="4541" spans="7:7">
      <c r="G4541" s="162" t="s">
        <v>4786</v>
      </c>
    </row>
    <row r="4542" spans="7:7">
      <c r="G4542" s="162" t="s">
        <v>4787</v>
      </c>
    </row>
    <row r="4543" spans="7:7">
      <c r="G4543" s="162" t="s">
        <v>4788</v>
      </c>
    </row>
    <row r="4544" spans="7:7">
      <c r="G4544" s="162" t="s">
        <v>4789</v>
      </c>
    </row>
    <row r="4545" spans="7:7">
      <c r="G4545" s="162" t="s">
        <v>4790</v>
      </c>
    </row>
    <row r="4546" spans="7:7">
      <c r="G4546" s="162" t="s">
        <v>4791</v>
      </c>
    </row>
    <row r="4547" spans="7:7">
      <c r="G4547" s="162" t="s">
        <v>4792</v>
      </c>
    </row>
    <row r="4548" spans="7:7">
      <c r="G4548" s="162" t="s">
        <v>4793</v>
      </c>
    </row>
    <row r="4549" spans="7:7">
      <c r="G4549" s="162" t="s">
        <v>4794</v>
      </c>
    </row>
    <row r="4550" spans="7:7">
      <c r="G4550" s="162" t="s">
        <v>4795</v>
      </c>
    </row>
    <row r="4551" spans="7:7">
      <c r="G4551" s="162" t="s">
        <v>4796</v>
      </c>
    </row>
    <row r="4552" spans="7:7">
      <c r="G4552" s="162" t="s">
        <v>4797</v>
      </c>
    </row>
    <row r="4553" spans="7:7">
      <c r="G4553" s="162" t="s">
        <v>4798</v>
      </c>
    </row>
    <row r="4554" spans="7:7">
      <c r="G4554" s="162" t="s">
        <v>4799</v>
      </c>
    </row>
    <row r="4555" spans="7:7">
      <c r="G4555" s="162" t="s">
        <v>4800</v>
      </c>
    </row>
    <row r="4556" spans="7:7">
      <c r="G4556" s="162" t="s">
        <v>4801</v>
      </c>
    </row>
    <row r="4557" spans="7:7">
      <c r="G4557" s="162" t="s">
        <v>4802</v>
      </c>
    </row>
    <row r="4558" spans="7:7">
      <c r="G4558" s="162" t="s">
        <v>4803</v>
      </c>
    </row>
    <row r="4559" spans="7:7">
      <c r="G4559" s="162" t="s">
        <v>4804</v>
      </c>
    </row>
    <row r="4560" spans="7:7">
      <c r="G4560" s="162" t="s">
        <v>4805</v>
      </c>
    </row>
    <row r="4561" spans="7:7">
      <c r="G4561" s="162" t="s">
        <v>4806</v>
      </c>
    </row>
    <row r="4562" spans="7:7">
      <c r="G4562" s="162" t="s">
        <v>4807</v>
      </c>
    </row>
    <row r="4563" spans="7:7">
      <c r="G4563" s="162" t="s">
        <v>4808</v>
      </c>
    </row>
    <row r="4564" spans="7:7">
      <c r="G4564" s="162" t="s">
        <v>4809</v>
      </c>
    </row>
    <row r="4565" spans="7:7">
      <c r="G4565" s="162" t="s">
        <v>4810</v>
      </c>
    </row>
    <row r="4566" spans="7:7">
      <c r="G4566" s="162" t="s">
        <v>4811</v>
      </c>
    </row>
    <row r="4567" spans="7:7">
      <c r="G4567" s="162" t="s">
        <v>4812</v>
      </c>
    </row>
    <row r="4568" spans="7:7">
      <c r="G4568" s="162" t="s">
        <v>4813</v>
      </c>
    </row>
    <row r="4569" spans="7:7">
      <c r="G4569" s="162" t="s">
        <v>4814</v>
      </c>
    </row>
    <row r="4570" spans="7:7">
      <c r="G4570" s="162" t="s">
        <v>4815</v>
      </c>
    </row>
    <row r="4571" spans="7:7">
      <c r="G4571" s="162" t="s">
        <v>4816</v>
      </c>
    </row>
    <row r="4572" spans="7:7">
      <c r="G4572" s="162" t="s">
        <v>4817</v>
      </c>
    </row>
    <row r="4573" spans="7:7">
      <c r="G4573" s="162" t="s">
        <v>4818</v>
      </c>
    </row>
    <row r="4574" spans="7:7">
      <c r="G4574" s="162" t="s">
        <v>4819</v>
      </c>
    </row>
    <row r="4575" spans="7:7">
      <c r="G4575" s="162" t="s">
        <v>4820</v>
      </c>
    </row>
    <row r="4576" spans="7:7">
      <c r="G4576" s="162" t="s">
        <v>4821</v>
      </c>
    </row>
    <row r="4577" spans="7:7">
      <c r="G4577" s="162" t="s">
        <v>4822</v>
      </c>
    </row>
    <row r="4578" spans="7:7">
      <c r="G4578" s="162" t="s">
        <v>4823</v>
      </c>
    </row>
    <row r="4579" spans="7:7">
      <c r="G4579" s="162" t="s">
        <v>4824</v>
      </c>
    </row>
    <row r="4580" spans="7:7">
      <c r="G4580" s="162" t="s">
        <v>4825</v>
      </c>
    </row>
    <row r="4581" spans="7:7">
      <c r="G4581" s="162" t="s">
        <v>4826</v>
      </c>
    </row>
    <row r="4582" spans="7:7">
      <c r="G4582" s="162" t="s">
        <v>4827</v>
      </c>
    </row>
    <row r="4583" spans="7:7">
      <c r="G4583" s="162" t="s">
        <v>4828</v>
      </c>
    </row>
    <row r="4584" spans="7:7">
      <c r="G4584" s="162" t="s">
        <v>4829</v>
      </c>
    </row>
    <row r="4585" spans="7:7">
      <c r="G4585" s="162" t="s">
        <v>4830</v>
      </c>
    </row>
    <row r="4586" spans="7:7">
      <c r="G4586" s="162" t="s">
        <v>4831</v>
      </c>
    </row>
    <row r="4587" spans="7:7">
      <c r="G4587" s="162" t="s">
        <v>4832</v>
      </c>
    </row>
    <row r="4588" spans="7:7">
      <c r="G4588" s="162" t="s">
        <v>4833</v>
      </c>
    </row>
    <row r="4589" spans="7:7">
      <c r="G4589" s="162" t="s">
        <v>4834</v>
      </c>
    </row>
    <row r="4590" spans="7:7">
      <c r="G4590" s="162" t="s">
        <v>4835</v>
      </c>
    </row>
    <row r="4591" spans="7:7">
      <c r="G4591" s="162" t="s">
        <v>4836</v>
      </c>
    </row>
    <row r="4592" spans="7:7">
      <c r="G4592" s="162" t="s">
        <v>4837</v>
      </c>
    </row>
    <row r="4593" spans="7:7">
      <c r="G4593" s="162" t="s">
        <v>4838</v>
      </c>
    </row>
    <row r="4594" spans="7:7">
      <c r="G4594" s="162" t="s">
        <v>4839</v>
      </c>
    </row>
    <row r="4595" spans="7:7">
      <c r="G4595" s="162" t="s">
        <v>4840</v>
      </c>
    </row>
    <row r="4596" spans="7:7">
      <c r="G4596" s="162" t="s">
        <v>4841</v>
      </c>
    </row>
    <row r="4597" spans="7:7">
      <c r="G4597" s="162" t="s">
        <v>4842</v>
      </c>
    </row>
    <row r="4598" spans="7:7">
      <c r="G4598" s="162" t="s">
        <v>4843</v>
      </c>
    </row>
    <row r="4599" spans="7:7">
      <c r="G4599" s="162" t="s">
        <v>4844</v>
      </c>
    </row>
    <row r="4600" spans="7:7">
      <c r="G4600" s="162" t="s">
        <v>4845</v>
      </c>
    </row>
    <row r="4601" spans="7:7">
      <c r="G4601" s="162" t="s">
        <v>4846</v>
      </c>
    </row>
    <row r="4602" spans="7:7">
      <c r="G4602" s="162" t="s">
        <v>4847</v>
      </c>
    </row>
    <row r="4603" spans="7:7">
      <c r="G4603" s="162" t="s">
        <v>4848</v>
      </c>
    </row>
    <row r="4604" spans="7:7">
      <c r="G4604" s="162" t="s">
        <v>4849</v>
      </c>
    </row>
    <row r="4605" spans="7:7">
      <c r="G4605" s="162" t="s">
        <v>4850</v>
      </c>
    </row>
    <row r="4606" spans="7:7">
      <c r="G4606" s="162" t="s">
        <v>4851</v>
      </c>
    </row>
    <row r="4607" spans="7:7">
      <c r="G4607" s="162" t="s">
        <v>4852</v>
      </c>
    </row>
    <row r="4608" spans="7:7">
      <c r="G4608" s="162" t="s">
        <v>4853</v>
      </c>
    </row>
    <row r="4609" spans="7:7">
      <c r="G4609" s="162" t="s">
        <v>4854</v>
      </c>
    </row>
    <row r="4610" spans="7:7">
      <c r="G4610" s="162" t="s">
        <v>4855</v>
      </c>
    </row>
    <row r="4611" spans="7:7">
      <c r="G4611" s="162" t="s">
        <v>4856</v>
      </c>
    </row>
    <row r="4612" spans="7:7">
      <c r="G4612" s="162" t="s">
        <v>4857</v>
      </c>
    </row>
    <row r="4613" spans="7:7">
      <c r="G4613" s="162" t="s">
        <v>4858</v>
      </c>
    </row>
    <row r="4614" spans="7:7">
      <c r="G4614" s="162" t="s">
        <v>4859</v>
      </c>
    </row>
    <row r="4615" spans="7:7">
      <c r="G4615" s="162" t="s">
        <v>4860</v>
      </c>
    </row>
    <row r="4616" spans="7:7">
      <c r="G4616" s="162" t="s">
        <v>4861</v>
      </c>
    </row>
    <row r="4617" spans="7:7">
      <c r="G4617" s="162" t="s">
        <v>4862</v>
      </c>
    </row>
    <row r="4618" spans="7:7">
      <c r="G4618" s="162" t="s">
        <v>4863</v>
      </c>
    </row>
    <row r="4619" spans="7:7">
      <c r="G4619" s="162" t="s">
        <v>4864</v>
      </c>
    </row>
    <row r="4620" spans="7:7">
      <c r="G4620" s="162" t="s">
        <v>4865</v>
      </c>
    </row>
    <row r="4621" spans="7:7">
      <c r="G4621" s="162" t="s">
        <v>4866</v>
      </c>
    </row>
    <row r="4622" spans="7:7">
      <c r="G4622" s="162" t="s">
        <v>4867</v>
      </c>
    </row>
    <row r="4623" spans="7:7">
      <c r="G4623" s="162" t="s">
        <v>4868</v>
      </c>
    </row>
    <row r="4624" spans="7:7">
      <c r="G4624" s="162" t="s">
        <v>4869</v>
      </c>
    </row>
    <row r="4625" spans="7:7">
      <c r="G4625" s="162" t="s">
        <v>4870</v>
      </c>
    </row>
    <row r="4626" spans="7:7">
      <c r="G4626" s="162" t="s">
        <v>4871</v>
      </c>
    </row>
    <row r="4627" spans="7:7">
      <c r="G4627" s="162" t="s">
        <v>4872</v>
      </c>
    </row>
    <row r="4628" spans="7:7">
      <c r="G4628" s="162" t="s">
        <v>4873</v>
      </c>
    </row>
    <row r="4629" spans="7:7">
      <c r="G4629" s="162" t="s">
        <v>4874</v>
      </c>
    </row>
    <row r="4630" spans="7:7">
      <c r="G4630" s="162" t="s">
        <v>4875</v>
      </c>
    </row>
    <row r="4631" spans="7:7">
      <c r="G4631" s="162" t="s">
        <v>4876</v>
      </c>
    </row>
    <row r="4632" spans="7:7">
      <c r="G4632" s="162" t="s">
        <v>4877</v>
      </c>
    </row>
    <row r="4633" spans="7:7">
      <c r="G4633" s="162" t="s">
        <v>4878</v>
      </c>
    </row>
    <row r="4634" spans="7:7">
      <c r="G4634" s="162" t="s">
        <v>4879</v>
      </c>
    </row>
    <row r="4635" spans="7:7">
      <c r="G4635" s="162" t="s">
        <v>4880</v>
      </c>
    </row>
    <row r="4636" spans="7:7">
      <c r="G4636" s="162" t="s">
        <v>4881</v>
      </c>
    </row>
    <row r="4637" spans="7:7">
      <c r="G4637" s="162" t="s">
        <v>4882</v>
      </c>
    </row>
    <row r="4638" spans="7:7">
      <c r="G4638" s="162" t="s">
        <v>4883</v>
      </c>
    </row>
    <row r="4639" spans="7:7">
      <c r="G4639" s="162" t="s">
        <v>4884</v>
      </c>
    </row>
    <row r="4640" spans="7:7">
      <c r="G4640" s="162" t="s">
        <v>4885</v>
      </c>
    </row>
    <row r="4641" spans="7:7">
      <c r="G4641" s="162" t="s">
        <v>4886</v>
      </c>
    </row>
    <row r="4642" spans="7:7">
      <c r="G4642" s="162" t="s">
        <v>4887</v>
      </c>
    </row>
    <row r="4643" spans="7:7">
      <c r="G4643" s="162" t="s">
        <v>4888</v>
      </c>
    </row>
    <row r="4644" spans="7:7">
      <c r="G4644" s="162" t="s">
        <v>4889</v>
      </c>
    </row>
    <row r="4645" spans="7:7">
      <c r="G4645" s="162" t="s">
        <v>4890</v>
      </c>
    </row>
    <row r="4646" spans="7:7">
      <c r="G4646" s="162" t="s">
        <v>4891</v>
      </c>
    </row>
    <row r="4647" spans="7:7">
      <c r="G4647" s="162" t="s">
        <v>4892</v>
      </c>
    </row>
    <row r="4648" spans="7:7">
      <c r="G4648" s="162" t="s">
        <v>4893</v>
      </c>
    </row>
    <row r="4649" spans="7:7">
      <c r="G4649" s="162" t="s">
        <v>4894</v>
      </c>
    </row>
    <row r="4650" spans="7:7">
      <c r="G4650" s="162" t="s">
        <v>4895</v>
      </c>
    </row>
    <row r="4651" spans="7:7">
      <c r="G4651" s="162" t="s">
        <v>4896</v>
      </c>
    </row>
    <row r="4652" spans="7:7">
      <c r="G4652" s="162" t="s">
        <v>4897</v>
      </c>
    </row>
    <row r="4653" spans="7:7">
      <c r="G4653" s="162" t="s">
        <v>4898</v>
      </c>
    </row>
    <row r="4654" spans="7:7">
      <c r="G4654" s="162" t="s">
        <v>4899</v>
      </c>
    </row>
    <row r="4655" spans="7:7">
      <c r="G4655" s="162" t="s">
        <v>4900</v>
      </c>
    </row>
    <row r="4656" spans="7:7">
      <c r="G4656" s="162" t="s">
        <v>4901</v>
      </c>
    </row>
    <row r="4657" spans="7:7">
      <c r="G4657" s="162" t="s">
        <v>4902</v>
      </c>
    </row>
    <row r="4658" spans="7:7">
      <c r="G4658" s="162" t="s">
        <v>4903</v>
      </c>
    </row>
    <row r="4659" spans="7:7">
      <c r="G4659" s="162" t="s">
        <v>4904</v>
      </c>
    </row>
    <row r="4660" spans="7:7">
      <c r="G4660" s="162" t="s">
        <v>4905</v>
      </c>
    </row>
    <row r="4661" spans="7:7">
      <c r="G4661" s="162" t="s">
        <v>4906</v>
      </c>
    </row>
    <row r="4662" spans="7:7">
      <c r="G4662" s="162" t="s">
        <v>4907</v>
      </c>
    </row>
    <row r="4663" spans="7:7">
      <c r="G4663" s="162" t="s">
        <v>4908</v>
      </c>
    </row>
    <row r="4664" spans="7:7">
      <c r="G4664" s="162" t="s">
        <v>4909</v>
      </c>
    </row>
    <row r="4665" spans="7:7">
      <c r="G4665" s="162" t="s">
        <v>4910</v>
      </c>
    </row>
    <row r="4666" spans="7:7">
      <c r="G4666" s="162" t="s">
        <v>4911</v>
      </c>
    </row>
    <row r="4667" spans="7:7">
      <c r="G4667" s="162" t="s">
        <v>4912</v>
      </c>
    </row>
    <row r="4668" spans="7:7">
      <c r="G4668" s="162" t="s">
        <v>4913</v>
      </c>
    </row>
    <row r="4669" spans="7:7">
      <c r="G4669" s="162" t="s">
        <v>4914</v>
      </c>
    </row>
    <row r="4670" spans="7:7">
      <c r="G4670" s="162" t="s">
        <v>4915</v>
      </c>
    </row>
    <row r="4671" spans="7:7">
      <c r="G4671" s="162" t="s">
        <v>4916</v>
      </c>
    </row>
    <row r="4672" spans="7:7">
      <c r="G4672" s="162" t="s">
        <v>4917</v>
      </c>
    </row>
    <row r="4673" spans="7:7">
      <c r="G4673" s="162" t="s">
        <v>4918</v>
      </c>
    </row>
    <row r="4674" spans="7:7">
      <c r="G4674" s="162" t="s">
        <v>4919</v>
      </c>
    </row>
    <row r="4675" spans="7:7">
      <c r="G4675" s="162" t="s">
        <v>4920</v>
      </c>
    </row>
    <row r="4676" spans="7:7">
      <c r="G4676" s="162" t="s">
        <v>4921</v>
      </c>
    </row>
    <row r="4677" spans="7:7">
      <c r="G4677" s="162" t="s">
        <v>4922</v>
      </c>
    </row>
    <row r="4678" spans="7:7">
      <c r="G4678" s="162" t="s">
        <v>4923</v>
      </c>
    </row>
    <row r="4679" spans="7:7">
      <c r="G4679" s="162" t="s">
        <v>4924</v>
      </c>
    </row>
    <row r="4680" spans="7:7">
      <c r="G4680" s="162" t="s">
        <v>4925</v>
      </c>
    </row>
    <row r="4681" spans="7:7">
      <c r="G4681" s="162" t="s">
        <v>4926</v>
      </c>
    </row>
    <row r="4682" spans="7:7">
      <c r="G4682" s="162" t="s">
        <v>4927</v>
      </c>
    </row>
    <row r="4683" spans="7:7">
      <c r="G4683" s="162" t="s">
        <v>4928</v>
      </c>
    </row>
    <row r="4684" spans="7:7">
      <c r="G4684" s="162" t="s">
        <v>4929</v>
      </c>
    </row>
    <row r="4685" spans="7:7">
      <c r="G4685" s="162" t="s">
        <v>4930</v>
      </c>
    </row>
    <row r="4686" spans="7:7">
      <c r="G4686" s="162" t="s">
        <v>4931</v>
      </c>
    </row>
    <row r="4687" spans="7:7">
      <c r="G4687" s="162" t="s">
        <v>4932</v>
      </c>
    </row>
    <row r="4688" spans="7:7">
      <c r="G4688" s="162" t="s">
        <v>4933</v>
      </c>
    </row>
    <row r="4689" spans="7:7">
      <c r="G4689" s="162" t="s">
        <v>4934</v>
      </c>
    </row>
    <row r="4690" spans="7:7">
      <c r="G4690" s="162" t="s">
        <v>4935</v>
      </c>
    </row>
    <row r="4691" spans="7:7">
      <c r="G4691" s="162" t="s">
        <v>4936</v>
      </c>
    </row>
    <row r="4692" spans="7:7">
      <c r="G4692" s="162" t="s">
        <v>4937</v>
      </c>
    </row>
    <row r="4693" spans="7:7">
      <c r="G4693" s="162" t="s">
        <v>4938</v>
      </c>
    </row>
    <row r="4694" spans="7:7">
      <c r="G4694" s="162" t="s">
        <v>4939</v>
      </c>
    </row>
    <row r="4695" spans="7:7">
      <c r="G4695" s="162" t="s">
        <v>4940</v>
      </c>
    </row>
    <row r="4696" spans="7:7">
      <c r="G4696" s="162" t="s">
        <v>4941</v>
      </c>
    </row>
    <row r="4697" spans="7:7">
      <c r="G4697" s="162" t="s">
        <v>4942</v>
      </c>
    </row>
    <row r="4698" spans="7:7">
      <c r="G4698" s="162" t="s">
        <v>4943</v>
      </c>
    </row>
    <row r="4699" spans="7:7">
      <c r="G4699" s="162" t="s">
        <v>4944</v>
      </c>
    </row>
    <row r="4700" spans="7:7">
      <c r="G4700" s="162" t="s">
        <v>4945</v>
      </c>
    </row>
    <row r="4701" spans="7:7">
      <c r="G4701" s="162" t="s">
        <v>4946</v>
      </c>
    </row>
    <row r="4702" spans="7:7">
      <c r="G4702" s="162" t="s">
        <v>4947</v>
      </c>
    </row>
    <row r="4703" spans="7:7">
      <c r="G4703" s="162" t="s">
        <v>4948</v>
      </c>
    </row>
    <row r="4704" spans="7:7">
      <c r="G4704" s="162" t="s">
        <v>4949</v>
      </c>
    </row>
    <row r="4705" spans="7:7">
      <c r="G4705" s="162" t="s">
        <v>4950</v>
      </c>
    </row>
    <row r="4706" spans="7:7">
      <c r="G4706" s="162" t="s">
        <v>4951</v>
      </c>
    </row>
    <row r="4707" spans="7:7">
      <c r="G4707" s="162" t="s">
        <v>4952</v>
      </c>
    </row>
    <row r="4708" spans="7:7">
      <c r="G4708" s="162" t="s">
        <v>4953</v>
      </c>
    </row>
    <row r="4709" spans="7:7">
      <c r="G4709" s="162" t="s">
        <v>4954</v>
      </c>
    </row>
    <row r="4710" spans="7:7">
      <c r="G4710" s="162" t="s">
        <v>4955</v>
      </c>
    </row>
    <row r="4711" spans="7:7">
      <c r="G4711" s="162" t="s">
        <v>4956</v>
      </c>
    </row>
    <row r="4712" spans="7:7">
      <c r="G4712" s="162" t="s">
        <v>4957</v>
      </c>
    </row>
    <row r="4713" spans="7:7">
      <c r="G4713" s="162" t="s">
        <v>4958</v>
      </c>
    </row>
    <row r="4714" spans="7:7">
      <c r="G4714" s="162" t="s">
        <v>4959</v>
      </c>
    </row>
    <row r="4715" spans="7:7">
      <c r="G4715" s="162" t="s">
        <v>4960</v>
      </c>
    </row>
    <row r="4716" spans="7:7">
      <c r="G4716" s="162" t="s">
        <v>4961</v>
      </c>
    </row>
    <row r="4717" spans="7:7">
      <c r="G4717" s="162" t="s">
        <v>4962</v>
      </c>
    </row>
    <row r="4718" spans="7:7">
      <c r="G4718" s="162" t="s">
        <v>4963</v>
      </c>
    </row>
    <row r="4719" spans="7:7">
      <c r="G4719" s="162" t="s">
        <v>4964</v>
      </c>
    </row>
    <row r="4720" spans="7:7">
      <c r="G4720" s="162" t="s">
        <v>4965</v>
      </c>
    </row>
    <row r="4721" spans="7:7">
      <c r="G4721" s="162" t="s">
        <v>4966</v>
      </c>
    </row>
    <row r="4722" spans="7:7">
      <c r="G4722" s="162" t="s">
        <v>4967</v>
      </c>
    </row>
    <row r="4723" spans="7:7">
      <c r="G4723" s="162" t="s">
        <v>4968</v>
      </c>
    </row>
    <row r="4724" spans="7:7">
      <c r="G4724" s="162" t="s">
        <v>4969</v>
      </c>
    </row>
    <row r="4725" spans="7:7">
      <c r="G4725" s="162" t="s">
        <v>4970</v>
      </c>
    </row>
    <row r="4726" spans="7:7">
      <c r="G4726" s="162" t="s">
        <v>4971</v>
      </c>
    </row>
    <row r="4727" spans="7:7">
      <c r="G4727" s="162" t="s">
        <v>4972</v>
      </c>
    </row>
    <row r="4728" spans="7:7">
      <c r="G4728" s="162" t="s">
        <v>4973</v>
      </c>
    </row>
    <row r="4729" spans="7:7">
      <c r="G4729" s="162" t="s">
        <v>4974</v>
      </c>
    </row>
    <row r="4730" spans="7:7">
      <c r="G4730" s="162" t="s">
        <v>4975</v>
      </c>
    </row>
    <row r="4731" spans="7:7">
      <c r="G4731" s="162" t="s">
        <v>4976</v>
      </c>
    </row>
    <row r="4732" spans="7:7">
      <c r="G4732" s="162" t="s">
        <v>4977</v>
      </c>
    </row>
    <row r="4733" spans="7:7">
      <c r="G4733" s="162" t="s">
        <v>4978</v>
      </c>
    </row>
    <row r="4734" spans="7:7">
      <c r="G4734" s="162" t="s">
        <v>4979</v>
      </c>
    </row>
    <row r="4735" spans="7:7">
      <c r="G4735" s="162" t="s">
        <v>4980</v>
      </c>
    </row>
    <row r="4736" spans="7:7">
      <c r="G4736" s="162" t="s">
        <v>4981</v>
      </c>
    </row>
    <row r="4737" spans="7:7">
      <c r="G4737" s="162" t="s">
        <v>4982</v>
      </c>
    </row>
    <row r="4738" spans="7:7">
      <c r="G4738" s="162" t="s">
        <v>4983</v>
      </c>
    </row>
    <row r="4739" spans="7:7">
      <c r="G4739" s="162" t="s">
        <v>4984</v>
      </c>
    </row>
    <row r="4740" spans="7:7">
      <c r="G4740" s="162" t="s">
        <v>4985</v>
      </c>
    </row>
    <row r="4741" spans="7:7">
      <c r="G4741" s="162" t="s">
        <v>4986</v>
      </c>
    </row>
    <row r="4742" spans="7:7">
      <c r="G4742" s="162" t="s">
        <v>4987</v>
      </c>
    </row>
    <row r="4743" spans="7:7">
      <c r="G4743" s="162" t="s">
        <v>4988</v>
      </c>
    </row>
    <row r="4744" spans="7:7">
      <c r="G4744" s="162" t="s">
        <v>4989</v>
      </c>
    </row>
    <row r="4745" spans="7:7">
      <c r="G4745" s="162" t="s">
        <v>4990</v>
      </c>
    </row>
    <row r="4746" spans="7:7">
      <c r="G4746" s="162" t="s">
        <v>4991</v>
      </c>
    </row>
    <row r="4747" spans="7:7">
      <c r="G4747" s="162" t="s">
        <v>4992</v>
      </c>
    </row>
    <row r="4748" spans="7:7">
      <c r="G4748" s="162" t="s">
        <v>4993</v>
      </c>
    </row>
    <row r="4749" spans="7:7">
      <c r="G4749" s="162" t="s">
        <v>4994</v>
      </c>
    </row>
    <row r="4750" spans="7:7">
      <c r="G4750" s="162" t="s">
        <v>4995</v>
      </c>
    </row>
    <row r="4751" spans="7:7">
      <c r="G4751" s="162" t="s">
        <v>4996</v>
      </c>
    </row>
    <row r="4752" spans="7:7">
      <c r="G4752" s="162" t="s">
        <v>4997</v>
      </c>
    </row>
    <row r="4753" spans="7:7">
      <c r="G4753" s="162" t="s">
        <v>4998</v>
      </c>
    </row>
    <row r="4754" spans="7:7">
      <c r="G4754" s="162" t="s">
        <v>4999</v>
      </c>
    </row>
    <row r="4755" spans="7:7">
      <c r="G4755" s="162" t="s">
        <v>5000</v>
      </c>
    </row>
    <row r="4756" spans="7:7">
      <c r="G4756" s="162" t="s">
        <v>5001</v>
      </c>
    </row>
    <row r="4757" spans="7:7">
      <c r="G4757" s="162" t="s">
        <v>5002</v>
      </c>
    </row>
    <row r="4758" spans="7:7">
      <c r="G4758" s="162" t="s">
        <v>5003</v>
      </c>
    </row>
    <row r="4759" spans="7:7">
      <c r="G4759" s="162" t="s">
        <v>5004</v>
      </c>
    </row>
    <row r="4760" spans="7:7">
      <c r="G4760" s="162" t="s">
        <v>5005</v>
      </c>
    </row>
    <row r="4761" spans="7:7">
      <c r="G4761" s="162" t="s">
        <v>5006</v>
      </c>
    </row>
    <row r="4762" spans="7:7">
      <c r="G4762" s="162" t="s">
        <v>5007</v>
      </c>
    </row>
    <row r="4763" spans="7:7">
      <c r="G4763" s="162" t="s">
        <v>5008</v>
      </c>
    </row>
    <row r="4764" spans="7:7">
      <c r="G4764" s="162" t="s">
        <v>5009</v>
      </c>
    </row>
    <row r="4765" spans="7:7">
      <c r="G4765" s="162" t="s">
        <v>5010</v>
      </c>
    </row>
    <row r="4766" spans="7:7">
      <c r="G4766" s="162" t="s">
        <v>5011</v>
      </c>
    </row>
    <row r="4767" spans="7:7">
      <c r="G4767" s="162" t="s">
        <v>5012</v>
      </c>
    </row>
    <row r="4768" spans="7:7">
      <c r="G4768" s="162" t="s">
        <v>5013</v>
      </c>
    </row>
    <row r="4769" spans="7:7">
      <c r="G4769" s="162" t="s">
        <v>5014</v>
      </c>
    </row>
    <row r="4770" spans="7:7">
      <c r="G4770" s="162" t="s">
        <v>5015</v>
      </c>
    </row>
    <row r="4771" spans="7:7">
      <c r="G4771" s="162" t="s">
        <v>5016</v>
      </c>
    </row>
    <row r="4772" spans="7:7">
      <c r="G4772" s="162" t="s">
        <v>5017</v>
      </c>
    </row>
    <row r="4773" spans="7:7">
      <c r="G4773" s="162" t="s">
        <v>5018</v>
      </c>
    </row>
    <row r="4774" spans="7:7">
      <c r="G4774" s="162" t="s">
        <v>5019</v>
      </c>
    </row>
    <row r="4775" spans="7:7">
      <c r="G4775" s="162" t="s">
        <v>5020</v>
      </c>
    </row>
    <row r="4776" spans="7:7">
      <c r="G4776" s="162" t="s">
        <v>5021</v>
      </c>
    </row>
    <row r="4777" spans="7:7">
      <c r="G4777" s="162" t="s">
        <v>5022</v>
      </c>
    </row>
    <row r="4778" spans="7:7">
      <c r="G4778" s="162" t="s">
        <v>5023</v>
      </c>
    </row>
    <row r="4779" spans="7:7">
      <c r="G4779" s="162" t="s">
        <v>5024</v>
      </c>
    </row>
    <row r="4780" spans="7:7">
      <c r="G4780" s="162" t="s">
        <v>5025</v>
      </c>
    </row>
    <row r="4781" spans="7:7">
      <c r="G4781" s="162" t="s">
        <v>5026</v>
      </c>
    </row>
    <row r="4782" spans="7:7">
      <c r="G4782" s="162" t="s">
        <v>5027</v>
      </c>
    </row>
    <row r="4783" spans="7:7">
      <c r="G4783" s="162" t="s">
        <v>5028</v>
      </c>
    </row>
    <row r="4784" spans="7:7">
      <c r="G4784" s="162" t="s">
        <v>5029</v>
      </c>
    </row>
    <row r="4785" spans="7:7">
      <c r="G4785" s="162" t="s">
        <v>5030</v>
      </c>
    </row>
    <row r="4786" spans="7:7">
      <c r="G4786" s="162" t="s">
        <v>5031</v>
      </c>
    </row>
    <row r="4787" spans="7:7">
      <c r="G4787" s="162" t="s">
        <v>5032</v>
      </c>
    </row>
    <row r="4788" spans="7:7">
      <c r="G4788" s="162" t="s">
        <v>5033</v>
      </c>
    </row>
    <row r="4789" spans="7:7">
      <c r="G4789" s="162" t="s">
        <v>5034</v>
      </c>
    </row>
    <row r="4790" spans="7:7">
      <c r="G4790" s="162" t="s">
        <v>5035</v>
      </c>
    </row>
    <row r="4791" spans="7:7">
      <c r="G4791" s="162" t="s">
        <v>5036</v>
      </c>
    </row>
    <row r="4792" spans="7:7">
      <c r="G4792" s="162" t="s">
        <v>5037</v>
      </c>
    </row>
    <row r="4793" spans="7:7">
      <c r="G4793" s="162" t="s">
        <v>5038</v>
      </c>
    </row>
    <row r="4794" spans="7:7">
      <c r="G4794" s="162" t="s">
        <v>5039</v>
      </c>
    </row>
    <row r="4795" spans="7:7">
      <c r="G4795" s="162" t="s">
        <v>5040</v>
      </c>
    </row>
    <row r="4796" spans="7:7">
      <c r="G4796" s="162" t="s">
        <v>5041</v>
      </c>
    </row>
    <row r="4797" spans="7:7">
      <c r="G4797" s="162" t="s">
        <v>5042</v>
      </c>
    </row>
    <row r="4798" spans="7:7">
      <c r="G4798" s="162" t="s">
        <v>5043</v>
      </c>
    </row>
    <row r="4799" spans="7:7">
      <c r="G4799" s="162" t="s">
        <v>5044</v>
      </c>
    </row>
    <row r="4800" spans="7:7">
      <c r="G4800" s="162" t="s">
        <v>5045</v>
      </c>
    </row>
    <row r="4801" spans="7:7">
      <c r="G4801" s="162" t="s">
        <v>5046</v>
      </c>
    </row>
    <row r="4802" spans="7:7">
      <c r="G4802" s="162" t="s">
        <v>5047</v>
      </c>
    </row>
    <row r="4803" spans="7:7">
      <c r="G4803" s="162" t="s">
        <v>5048</v>
      </c>
    </row>
    <row r="4804" spans="7:7">
      <c r="G4804" s="162" t="s">
        <v>5049</v>
      </c>
    </row>
    <row r="4805" spans="7:7">
      <c r="G4805" s="162" t="s">
        <v>5050</v>
      </c>
    </row>
    <row r="4806" spans="7:7">
      <c r="G4806" s="162" t="s">
        <v>5051</v>
      </c>
    </row>
    <row r="4807" spans="7:7">
      <c r="G4807" s="162" t="s">
        <v>5052</v>
      </c>
    </row>
    <row r="4808" spans="7:7">
      <c r="G4808" s="162" t="s">
        <v>5053</v>
      </c>
    </row>
    <row r="4809" spans="7:7">
      <c r="G4809" s="162" t="s">
        <v>5054</v>
      </c>
    </row>
    <row r="4810" spans="7:7">
      <c r="G4810" s="162" t="s">
        <v>5055</v>
      </c>
    </row>
    <row r="4811" spans="7:7">
      <c r="G4811" s="162" t="s">
        <v>5056</v>
      </c>
    </row>
    <row r="4812" spans="7:7">
      <c r="G4812" s="162" t="s">
        <v>5057</v>
      </c>
    </row>
    <row r="4813" spans="7:7">
      <c r="G4813" s="162" t="s">
        <v>5058</v>
      </c>
    </row>
    <row r="4814" spans="7:7">
      <c r="G4814" s="162" t="s">
        <v>5059</v>
      </c>
    </row>
    <row r="4815" spans="7:7">
      <c r="G4815" s="162" t="s">
        <v>5060</v>
      </c>
    </row>
    <row r="4816" spans="7:7">
      <c r="G4816" s="162" t="s">
        <v>5061</v>
      </c>
    </row>
    <row r="4817" spans="7:7">
      <c r="G4817" s="162" t="s">
        <v>5062</v>
      </c>
    </row>
    <row r="4818" spans="7:7">
      <c r="G4818" s="162" t="s">
        <v>5063</v>
      </c>
    </row>
    <row r="4819" spans="7:7">
      <c r="G4819" s="162" t="s">
        <v>5064</v>
      </c>
    </row>
    <row r="4820" spans="7:7">
      <c r="G4820" s="162" t="s">
        <v>5065</v>
      </c>
    </row>
    <row r="4821" spans="7:7">
      <c r="G4821" s="162" t="s">
        <v>5066</v>
      </c>
    </row>
    <row r="4822" spans="7:7">
      <c r="G4822" s="162" t="s">
        <v>5067</v>
      </c>
    </row>
    <row r="4823" spans="7:7">
      <c r="G4823" s="162" t="s">
        <v>5068</v>
      </c>
    </row>
    <row r="4824" spans="7:7">
      <c r="G4824" s="162" t="s">
        <v>5069</v>
      </c>
    </row>
    <row r="4825" spans="7:7">
      <c r="G4825" s="162" t="s">
        <v>5070</v>
      </c>
    </row>
    <row r="4826" spans="7:7">
      <c r="G4826" s="162" t="s">
        <v>5071</v>
      </c>
    </row>
    <row r="4827" spans="7:7">
      <c r="G4827" s="162" t="s">
        <v>5072</v>
      </c>
    </row>
    <row r="4828" spans="7:7">
      <c r="G4828" s="162" t="s">
        <v>5073</v>
      </c>
    </row>
    <row r="4829" spans="7:7">
      <c r="G4829" s="162" t="s">
        <v>5074</v>
      </c>
    </row>
    <row r="4830" spans="7:7">
      <c r="G4830" s="162" t="s">
        <v>5075</v>
      </c>
    </row>
    <row r="4831" spans="7:7">
      <c r="G4831" s="162" t="s">
        <v>5076</v>
      </c>
    </row>
    <row r="4832" spans="7:7">
      <c r="G4832" s="162" t="s">
        <v>5077</v>
      </c>
    </row>
    <row r="4833" spans="7:7">
      <c r="G4833" s="162" t="s">
        <v>5078</v>
      </c>
    </row>
    <row r="4834" spans="7:7">
      <c r="G4834" s="162" t="s">
        <v>5079</v>
      </c>
    </row>
    <row r="4835" spans="7:7">
      <c r="G4835" s="162" t="s">
        <v>5080</v>
      </c>
    </row>
    <row r="4836" spans="7:7">
      <c r="G4836" s="162" t="s">
        <v>5081</v>
      </c>
    </row>
    <row r="4837" spans="7:7">
      <c r="G4837" s="162" t="s">
        <v>5082</v>
      </c>
    </row>
    <row r="4838" spans="7:7">
      <c r="G4838" s="162" t="s">
        <v>5083</v>
      </c>
    </row>
    <row r="4839" spans="7:7">
      <c r="G4839" s="162" t="s">
        <v>5084</v>
      </c>
    </row>
    <row r="4840" spans="7:7">
      <c r="G4840" s="162" t="s">
        <v>5085</v>
      </c>
    </row>
    <row r="4841" spans="7:7">
      <c r="G4841" s="162" t="s">
        <v>5086</v>
      </c>
    </row>
    <row r="4842" spans="7:7">
      <c r="G4842" s="162" t="s">
        <v>5087</v>
      </c>
    </row>
    <row r="4843" spans="7:7">
      <c r="G4843" s="162" t="s">
        <v>5088</v>
      </c>
    </row>
    <row r="4844" spans="7:7">
      <c r="G4844" s="162" t="s">
        <v>5089</v>
      </c>
    </row>
    <row r="4845" spans="7:7">
      <c r="G4845" s="162" t="s">
        <v>5090</v>
      </c>
    </row>
    <row r="4846" spans="7:7">
      <c r="G4846" s="162" t="s">
        <v>5091</v>
      </c>
    </row>
    <row r="4847" spans="7:7">
      <c r="G4847" s="162" t="s">
        <v>5092</v>
      </c>
    </row>
    <row r="4848" spans="7:7">
      <c r="G4848" s="162" t="s">
        <v>5093</v>
      </c>
    </row>
    <row r="4849" spans="7:7">
      <c r="G4849" s="162" t="s">
        <v>5094</v>
      </c>
    </row>
    <row r="4850" spans="7:7">
      <c r="G4850" s="162" t="s">
        <v>5095</v>
      </c>
    </row>
    <row r="4851" spans="7:7">
      <c r="G4851" s="162" t="s">
        <v>5096</v>
      </c>
    </row>
    <row r="4852" spans="7:7">
      <c r="G4852" s="162" t="s">
        <v>5097</v>
      </c>
    </row>
    <row r="4853" spans="7:7">
      <c r="G4853" s="162" t="s">
        <v>5098</v>
      </c>
    </row>
    <row r="4854" spans="7:7">
      <c r="G4854" s="162" t="s">
        <v>5099</v>
      </c>
    </row>
    <row r="4855" spans="7:7">
      <c r="G4855" s="162" t="s">
        <v>5100</v>
      </c>
    </row>
    <row r="4856" spans="7:7">
      <c r="G4856" s="162" t="s">
        <v>5101</v>
      </c>
    </row>
    <row r="4857" spans="7:7">
      <c r="G4857" s="162" t="s">
        <v>5102</v>
      </c>
    </row>
    <row r="4858" spans="7:7">
      <c r="G4858" s="162" t="s">
        <v>5103</v>
      </c>
    </row>
    <row r="4859" spans="7:7">
      <c r="G4859" s="162" t="s">
        <v>5104</v>
      </c>
    </row>
    <row r="4860" spans="7:7">
      <c r="G4860" s="162" t="s">
        <v>5105</v>
      </c>
    </row>
    <row r="4861" spans="7:7">
      <c r="G4861" s="162" t="s">
        <v>5106</v>
      </c>
    </row>
    <row r="4862" spans="7:7">
      <c r="G4862" s="162" t="s">
        <v>5107</v>
      </c>
    </row>
    <row r="4863" spans="7:7">
      <c r="G4863" s="162" t="s">
        <v>5108</v>
      </c>
    </row>
    <row r="4864" spans="7:7">
      <c r="G4864" s="162" t="s">
        <v>5109</v>
      </c>
    </row>
    <row r="4865" spans="7:7">
      <c r="G4865" s="162" t="s">
        <v>5110</v>
      </c>
    </row>
    <row r="4866" spans="7:7">
      <c r="G4866" s="162" t="s">
        <v>5111</v>
      </c>
    </row>
    <row r="4867" spans="7:7">
      <c r="G4867" s="162" t="s">
        <v>5112</v>
      </c>
    </row>
    <row r="4868" spans="7:7">
      <c r="G4868" s="162" t="s">
        <v>5113</v>
      </c>
    </row>
    <row r="4869" spans="7:7">
      <c r="G4869" s="162" t="s">
        <v>5114</v>
      </c>
    </row>
    <row r="4870" spans="7:7">
      <c r="G4870" s="162" t="s">
        <v>5115</v>
      </c>
    </row>
    <row r="4871" spans="7:7">
      <c r="G4871" s="162" t="s">
        <v>5116</v>
      </c>
    </row>
    <row r="4872" spans="7:7">
      <c r="G4872" s="162" t="s">
        <v>5117</v>
      </c>
    </row>
    <row r="4873" spans="7:7">
      <c r="G4873" s="162" t="s">
        <v>5118</v>
      </c>
    </row>
    <row r="4874" spans="7:7">
      <c r="G4874" s="162" t="s">
        <v>5119</v>
      </c>
    </row>
    <row r="4875" spans="7:7">
      <c r="G4875" s="162" t="s">
        <v>5120</v>
      </c>
    </row>
    <row r="4876" spans="7:7">
      <c r="G4876" s="162" t="s">
        <v>5121</v>
      </c>
    </row>
    <row r="4877" spans="7:7">
      <c r="G4877" s="162" t="s">
        <v>5122</v>
      </c>
    </row>
    <row r="4878" spans="7:7">
      <c r="G4878" s="162" t="s">
        <v>5123</v>
      </c>
    </row>
    <row r="4879" spans="7:7">
      <c r="G4879" s="162" t="s">
        <v>5124</v>
      </c>
    </row>
    <row r="4880" spans="7:7">
      <c r="G4880" s="162" t="s">
        <v>5125</v>
      </c>
    </row>
    <row r="4881" spans="7:7">
      <c r="G4881" s="162" t="s">
        <v>5126</v>
      </c>
    </row>
    <row r="4882" spans="7:7">
      <c r="G4882" s="162" t="s">
        <v>5127</v>
      </c>
    </row>
    <row r="4883" spans="7:7">
      <c r="G4883" s="162" t="s">
        <v>5128</v>
      </c>
    </row>
    <row r="4884" spans="7:7">
      <c r="G4884" s="162" t="s">
        <v>5129</v>
      </c>
    </row>
    <row r="4885" spans="7:7">
      <c r="G4885" s="162" t="s">
        <v>5130</v>
      </c>
    </row>
    <row r="4886" spans="7:7">
      <c r="G4886" s="162" t="s">
        <v>5131</v>
      </c>
    </row>
    <row r="4887" spans="7:7">
      <c r="G4887" s="162" t="s">
        <v>5132</v>
      </c>
    </row>
    <row r="4888" spans="7:7">
      <c r="G4888" s="162" t="s">
        <v>5133</v>
      </c>
    </row>
    <row r="4889" spans="7:7">
      <c r="G4889" s="162" t="s">
        <v>5134</v>
      </c>
    </row>
    <row r="4890" spans="7:7">
      <c r="G4890" s="162" t="s">
        <v>5135</v>
      </c>
    </row>
    <row r="4891" spans="7:7">
      <c r="G4891" s="162" t="s">
        <v>5136</v>
      </c>
    </row>
    <row r="4892" spans="7:7">
      <c r="G4892" s="162" t="s">
        <v>5137</v>
      </c>
    </row>
    <row r="4893" spans="7:7">
      <c r="G4893" s="162" t="s">
        <v>5138</v>
      </c>
    </row>
    <row r="4894" spans="7:7">
      <c r="G4894" s="162" t="s">
        <v>5139</v>
      </c>
    </row>
    <row r="4895" spans="7:7">
      <c r="G4895" s="162" t="s">
        <v>5140</v>
      </c>
    </row>
    <row r="4896" spans="7:7">
      <c r="G4896" s="162" t="s">
        <v>5141</v>
      </c>
    </row>
    <row r="4897" spans="7:7">
      <c r="G4897" s="162" t="s">
        <v>5142</v>
      </c>
    </row>
    <row r="4898" spans="7:7">
      <c r="G4898" s="162" t="s">
        <v>5143</v>
      </c>
    </row>
    <row r="4899" spans="7:7">
      <c r="G4899" s="162" t="s">
        <v>5144</v>
      </c>
    </row>
    <row r="4900" spans="7:7">
      <c r="G4900" s="162" t="s">
        <v>5145</v>
      </c>
    </row>
    <row r="4901" spans="7:7">
      <c r="G4901" s="162" t="s">
        <v>5146</v>
      </c>
    </row>
    <row r="4902" spans="7:7">
      <c r="G4902" s="162" t="s">
        <v>5147</v>
      </c>
    </row>
    <row r="4903" spans="7:7">
      <c r="G4903" s="162" t="s">
        <v>5148</v>
      </c>
    </row>
    <row r="4904" spans="7:7">
      <c r="G4904" s="162" t="s">
        <v>5149</v>
      </c>
    </row>
    <row r="4905" spans="7:7">
      <c r="G4905" s="162" t="s">
        <v>5150</v>
      </c>
    </row>
    <row r="4906" spans="7:7">
      <c r="G4906" s="162" t="s">
        <v>5151</v>
      </c>
    </row>
    <row r="4907" spans="7:7">
      <c r="G4907" s="162" t="s">
        <v>5152</v>
      </c>
    </row>
    <row r="4908" spans="7:7">
      <c r="G4908" s="162" t="s">
        <v>5153</v>
      </c>
    </row>
    <row r="4909" spans="7:7">
      <c r="G4909" s="162" t="s">
        <v>5154</v>
      </c>
    </row>
    <row r="4910" spans="7:7">
      <c r="G4910" s="162" t="s">
        <v>5155</v>
      </c>
    </row>
    <row r="4911" spans="7:7">
      <c r="G4911" s="162" t="s">
        <v>5156</v>
      </c>
    </row>
    <row r="4912" spans="7:7">
      <c r="G4912" s="162" t="s">
        <v>5157</v>
      </c>
    </row>
    <row r="4913" spans="7:7">
      <c r="G4913" s="162" t="s">
        <v>5158</v>
      </c>
    </row>
    <row r="4914" spans="7:7">
      <c r="G4914" s="162" t="s">
        <v>5159</v>
      </c>
    </row>
    <row r="4915" spans="7:7">
      <c r="G4915" s="162" t="s">
        <v>5160</v>
      </c>
    </row>
    <row r="4916" spans="7:7">
      <c r="G4916" s="162" t="s">
        <v>5161</v>
      </c>
    </row>
    <row r="4917" spans="7:7">
      <c r="G4917" s="162" t="s">
        <v>5162</v>
      </c>
    </row>
    <row r="4918" spans="7:7">
      <c r="G4918" s="162" t="s">
        <v>5163</v>
      </c>
    </row>
    <row r="4919" spans="7:7">
      <c r="G4919" s="162" t="s">
        <v>5164</v>
      </c>
    </row>
    <row r="4920" spans="7:7">
      <c r="G4920" s="162" t="s">
        <v>5165</v>
      </c>
    </row>
    <row r="4921" spans="7:7">
      <c r="G4921" s="162" t="s">
        <v>5166</v>
      </c>
    </row>
    <row r="4922" spans="7:7">
      <c r="G4922" s="162" t="s">
        <v>5167</v>
      </c>
    </row>
    <row r="4923" spans="7:7">
      <c r="G4923" s="162" t="s">
        <v>5168</v>
      </c>
    </row>
    <row r="4924" spans="7:7">
      <c r="G4924" s="162" t="s">
        <v>5169</v>
      </c>
    </row>
    <row r="4925" spans="7:7">
      <c r="G4925" s="162" t="s">
        <v>5170</v>
      </c>
    </row>
    <row r="4926" spans="7:7">
      <c r="G4926" s="162" t="s">
        <v>5171</v>
      </c>
    </row>
    <row r="4927" spans="7:7">
      <c r="G4927" s="162" t="s">
        <v>5172</v>
      </c>
    </row>
    <row r="4928" spans="7:7">
      <c r="G4928" s="162" t="s">
        <v>5173</v>
      </c>
    </row>
    <row r="4929" spans="7:7">
      <c r="G4929" s="162" t="s">
        <v>5174</v>
      </c>
    </row>
    <row r="4930" spans="7:7">
      <c r="G4930" s="162" t="s">
        <v>5175</v>
      </c>
    </row>
    <row r="4931" spans="7:7">
      <c r="G4931" s="162" t="s">
        <v>5176</v>
      </c>
    </row>
    <row r="4932" spans="7:7">
      <c r="G4932" s="162" t="s">
        <v>5177</v>
      </c>
    </row>
    <row r="4933" spans="7:7">
      <c r="G4933" s="162" t="s">
        <v>5178</v>
      </c>
    </row>
    <row r="4934" spans="7:7">
      <c r="G4934" s="162" t="s">
        <v>5179</v>
      </c>
    </row>
    <row r="4935" spans="7:7">
      <c r="G4935" s="162" t="s">
        <v>5180</v>
      </c>
    </row>
    <row r="4936" spans="7:7">
      <c r="G4936" s="162" t="s">
        <v>5181</v>
      </c>
    </row>
    <row r="4937" spans="7:7">
      <c r="G4937" s="162" t="s">
        <v>5182</v>
      </c>
    </row>
    <row r="4938" spans="7:7">
      <c r="G4938" s="162" t="s">
        <v>5183</v>
      </c>
    </row>
    <row r="4939" spans="7:7">
      <c r="G4939" s="162" t="s">
        <v>5184</v>
      </c>
    </row>
    <row r="4940" spans="7:7">
      <c r="G4940" s="162" t="s">
        <v>5185</v>
      </c>
    </row>
    <row r="4941" spans="7:7">
      <c r="G4941" s="162" t="s">
        <v>5186</v>
      </c>
    </row>
    <row r="4942" spans="7:7">
      <c r="G4942" s="162" t="s">
        <v>5187</v>
      </c>
    </row>
    <row r="4943" spans="7:7">
      <c r="G4943" s="162" t="s">
        <v>5188</v>
      </c>
    </row>
    <row r="4944" spans="7:7">
      <c r="G4944" s="162" t="s">
        <v>5189</v>
      </c>
    </row>
    <row r="4945" spans="7:7">
      <c r="G4945" s="162" t="s">
        <v>5190</v>
      </c>
    </row>
    <row r="4946" spans="7:7">
      <c r="G4946" s="162" t="s">
        <v>5191</v>
      </c>
    </row>
    <row r="4947" spans="7:7">
      <c r="G4947" s="162" t="s">
        <v>5192</v>
      </c>
    </row>
    <row r="4948" spans="7:7">
      <c r="G4948" s="162" t="s">
        <v>5193</v>
      </c>
    </row>
    <row r="4949" spans="7:7">
      <c r="G4949" s="162" t="s">
        <v>5194</v>
      </c>
    </row>
    <row r="4950" spans="7:7">
      <c r="G4950" s="162" t="s">
        <v>5195</v>
      </c>
    </row>
    <row r="4951" spans="7:7">
      <c r="G4951" s="162" t="s">
        <v>5196</v>
      </c>
    </row>
    <row r="4952" spans="7:7">
      <c r="G4952" s="162" t="s">
        <v>5197</v>
      </c>
    </row>
    <row r="4953" spans="7:7">
      <c r="G4953" s="162" t="s">
        <v>5198</v>
      </c>
    </row>
    <row r="4954" spans="7:7">
      <c r="G4954" s="162" t="s">
        <v>5199</v>
      </c>
    </row>
    <row r="4955" spans="7:7">
      <c r="G4955" s="162" t="s">
        <v>5200</v>
      </c>
    </row>
    <row r="4956" spans="7:7">
      <c r="G4956" s="162" t="s">
        <v>5201</v>
      </c>
    </row>
    <row r="4957" spans="7:7">
      <c r="G4957" s="162" t="s">
        <v>5202</v>
      </c>
    </row>
    <row r="4958" spans="7:7">
      <c r="G4958" s="162" t="s">
        <v>5203</v>
      </c>
    </row>
    <row r="4959" spans="7:7">
      <c r="G4959" s="162" t="s">
        <v>5204</v>
      </c>
    </row>
    <row r="4960" spans="7:7">
      <c r="G4960" s="162" t="s">
        <v>5205</v>
      </c>
    </row>
    <row r="4961" spans="7:7">
      <c r="G4961" s="162" t="s">
        <v>5206</v>
      </c>
    </row>
    <row r="4962" spans="7:7">
      <c r="G4962" s="162" t="s">
        <v>5207</v>
      </c>
    </row>
    <row r="4963" spans="7:7">
      <c r="G4963" s="162" t="s">
        <v>5208</v>
      </c>
    </row>
    <row r="4964" spans="7:7">
      <c r="G4964" s="162" t="s">
        <v>5209</v>
      </c>
    </row>
    <row r="4965" spans="7:7">
      <c r="G4965" s="162" t="s">
        <v>5210</v>
      </c>
    </row>
    <row r="4966" spans="7:7">
      <c r="G4966" s="162" t="s">
        <v>5211</v>
      </c>
    </row>
    <row r="4967" spans="7:7">
      <c r="G4967" s="162" t="s">
        <v>5212</v>
      </c>
    </row>
    <row r="4968" spans="7:7">
      <c r="G4968" s="162" t="s">
        <v>5213</v>
      </c>
    </row>
    <row r="4969" spans="7:7">
      <c r="G4969" s="162" t="s">
        <v>5214</v>
      </c>
    </row>
    <row r="4970" spans="7:7">
      <c r="G4970" s="162" t="s">
        <v>5215</v>
      </c>
    </row>
    <row r="4971" spans="7:7">
      <c r="G4971" s="162" t="s">
        <v>5216</v>
      </c>
    </row>
    <row r="4972" spans="7:7">
      <c r="G4972" s="162" t="s">
        <v>5217</v>
      </c>
    </row>
    <row r="4973" spans="7:7">
      <c r="G4973" s="162" t="s">
        <v>5218</v>
      </c>
    </row>
    <row r="4974" spans="7:7">
      <c r="G4974" s="162" t="s">
        <v>5219</v>
      </c>
    </row>
    <row r="4975" spans="7:7">
      <c r="G4975" s="162" t="s">
        <v>5220</v>
      </c>
    </row>
    <row r="4976" spans="7:7">
      <c r="G4976" s="162" t="s">
        <v>5221</v>
      </c>
    </row>
    <row r="4977" spans="7:7">
      <c r="G4977" s="162" t="s">
        <v>5222</v>
      </c>
    </row>
    <row r="4978" spans="7:7">
      <c r="G4978" s="162" t="s">
        <v>5223</v>
      </c>
    </row>
    <row r="4979" spans="7:7">
      <c r="G4979" s="162" t="s">
        <v>5224</v>
      </c>
    </row>
    <row r="4980" spans="7:7">
      <c r="G4980" s="162" t="s">
        <v>5225</v>
      </c>
    </row>
    <row r="4981" spans="7:7">
      <c r="G4981" s="162" t="s">
        <v>5226</v>
      </c>
    </row>
    <row r="4982" spans="7:7">
      <c r="G4982" s="162" t="s">
        <v>5227</v>
      </c>
    </row>
    <row r="4983" spans="7:7">
      <c r="G4983" s="162" t="s">
        <v>5228</v>
      </c>
    </row>
    <row r="4984" spans="7:7">
      <c r="G4984" s="162" t="s">
        <v>5229</v>
      </c>
    </row>
    <row r="4985" spans="7:7">
      <c r="G4985" s="162" t="s">
        <v>5230</v>
      </c>
    </row>
    <row r="4986" spans="7:7">
      <c r="G4986" s="162" t="s">
        <v>5231</v>
      </c>
    </row>
    <row r="4987" spans="7:7">
      <c r="G4987" s="162" t="s">
        <v>5232</v>
      </c>
    </row>
    <row r="4988" spans="7:7">
      <c r="G4988" s="162" t="s">
        <v>5233</v>
      </c>
    </row>
    <row r="4989" spans="7:7">
      <c r="G4989" s="162" t="s">
        <v>5234</v>
      </c>
    </row>
    <row r="4990" spans="7:7">
      <c r="G4990" s="162" t="s">
        <v>5235</v>
      </c>
    </row>
    <row r="4991" spans="7:7">
      <c r="G4991" s="162" t="s">
        <v>5236</v>
      </c>
    </row>
    <row r="4992" spans="7:7">
      <c r="G4992" s="162" t="s">
        <v>5237</v>
      </c>
    </row>
    <row r="4993" spans="7:7">
      <c r="G4993" s="162" t="s">
        <v>5238</v>
      </c>
    </row>
    <row r="4994" spans="7:7">
      <c r="G4994" s="162" t="s">
        <v>5239</v>
      </c>
    </row>
    <row r="4995" spans="7:7">
      <c r="G4995" s="162" t="s">
        <v>5240</v>
      </c>
    </row>
    <row r="4996" spans="7:7">
      <c r="G4996" s="162" t="s">
        <v>5241</v>
      </c>
    </row>
    <row r="4997" spans="7:7">
      <c r="G4997" s="162" t="s">
        <v>5242</v>
      </c>
    </row>
    <row r="4998" spans="7:7">
      <c r="G4998" s="162" t="s">
        <v>5243</v>
      </c>
    </row>
    <row r="4999" spans="7:7">
      <c r="G4999" s="162" t="s">
        <v>5244</v>
      </c>
    </row>
    <row r="5000" spans="7:7">
      <c r="G5000" s="162" t="s">
        <v>5245</v>
      </c>
    </row>
    <row r="5001" spans="7:7">
      <c r="G5001" s="162" t="s">
        <v>5246</v>
      </c>
    </row>
    <row r="5002" spans="7:7">
      <c r="G5002" s="162" t="s">
        <v>5247</v>
      </c>
    </row>
    <row r="5003" spans="7:7">
      <c r="G5003" s="162" t="s">
        <v>5248</v>
      </c>
    </row>
    <row r="5004" spans="7:7">
      <c r="G5004" s="162" t="s">
        <v>5249</v>
      </c>
    </row>
    <row r="5005" spans="7:7">
      <c r="G5005" s="162" t="s">
        <v>5250</v>
      </c>
    </row>
    <row r="5006" spans="7:7">
      <c r="G5006" s="162" t="s">
        <v>5251</v>
      </c>
    </row>
    <row r="5007" spans="7:7">
      <c r="G5007" s="162" t="s">
        <v>5252</v>
      </c>
    </row>
    <row r="5008" spans="7:7">
      <c r="G5008" s="162" t="s">
        <v>5253</v>
      </c>
    </row>
    <row r="5009" spans="7:7">
      <c r="G5009" s="162" t="s">
        <v>5254</v>
      </c>
    </row>
    <row r="5010" spans="7:7">
      <c r="G5010" s="162" t="s">
        <v>5255</v>
      </c>
    </row>
    <row r="5011" spans="7:7">
      <c r="G5011" s="162" t="s">
        <v>5256</v>
      </c>
    </row>
    <row r="5012" spans="7:7">
      <c r="G5012" s="162" t="s">
        <v>5257</v>
      </c>
    </row>
    <row r="5013" spans="7:7">
      <c r="G5013" s="162" t="s">
        <v>5258</v>
      </c>
    </row>
    <row r="5014" spans="7:7">
      <c r="G5014" s="162" t="s">
        <v>5259</v>
      </c>
    </row>
    <row r="5015" spans="7:7">
      <c r="G5015" s="162" t="s">
        <v>5260</v>
      </c>
    </row>
    <row r="5016" spans="7:7">
      <c r="G5016" s="162" t="s">
        <v>5261</v>
      </c>
    </row>
    <row r="5017" spans="7:7">
      <c r="G5017" s="162" t="s">
        <v>5262</v>
      </c>
    </row>
    <row r="5018" spans="7:7">
      <c r="G5018" s="162" t="s">
        <v>5263</v>
      </c>
    </row>
    <row r="5019" spans="7:7">
      <c r="G5019" s="162" t="s">
        <v>5264</v>
      </c>
    </row>
    <row r="5020" spans="7:7">
      <c r="G5020" s="162" t="s">
        <v>5265</v>
      </c>
    </row>
    <row r="5021" spans="7:7">
      <c r="G5021" s="162" t="s">
        <v>5266</v>
      </c>
    </row>
    <row r="5022" spans="7:7">
      <c r="G5022" s="162" t="s">
        <v>5267</v>
      </c>
    </row>
    <row r="5023" spans="7:7">
      <c r="G5023" s="162" t="s">
        <v>5268</v>
      </c>
    </row>
    <row r="5024" spans="7:7">
      <c r="G5024" s="162" t="s">
        <v>5269</v>
      </c>
    </row>
    <row r="5025" spans="7:7">
      <c r="G5025" s="162" t="s">
        <v>5270</v>
      </c>
    </row>
    <row r="5026" spans="7:7">
      <c r="G5026" s="162" t="s">
        <v>5271</v>
      </c>
    </row>
    <row r="5027" spans="7:7">
      <c r="G5027" s="162" t="s">
        <v>5272</v>
      </c>
    </row>
    <row r="5028" spans="7:7">
      <c r="G5028" s="162" t="s">
        <v>5273</v>
      </c>
    </row>
    <row r="5029" spans="7:7">
      <c r="G5029" s="162" t="s">
        <v>5274</v>
      </c>
    </row>
    <row r="5030" spans="7:7">
      <c r="G5030" s="162" t="s">
        <v>5275</v>
      </c>
    </row>
    <row r="5031" spans="7:7">
      <c r="G5031" s="162" t="s">
        <v>5276</v>
      </c>
    </row>
    <row r="5032" spans="7:7">
      <c r="G5032" s="162" t="s">
        <v>5277</v>
      </c>
    </row>
    <row r="5033" spans="7:7">
      <c r="G5033" s="162" t="s">
        <v>5278</v>
      </c>
    </row>
    <row r="5034" spans="7:7">
      <c r="G5034" s="162" t="s">
        <v>5279</v>
      </c>
    </row>
    <row r="5035" spans="7:7">
      <c r="G5035" s="162" t="s">
        <v>5280</v>
      </c>
    </row>
    <row r="5036" spans="7:7">
      <c r="G5036" s="162" t="s">
        <v>5281</v>
      </c>
    </row>
    <row r="5037" spans="7:7">
      <c r="G5037" s="162" t="s">
        <v>5282</v>
      </c>
    </row>
    <row r="5038" spans="7:7">
      <c r="G5038" s="162" t="s">
        <v>5283</v>
      </c>
    </row>
    <row r="5039" spans="7:7">
      <c r="G5039" s="162" t="s">
        <v>5284</v>
      </c>
    </row>
    <row r="5040" spans="7:7">
      <c r="G5040" s="162" t="s">
        <v>5285</v>
      </c>
    </row>
    <row r="5041" spans="7:7">
      <c r="G5041" s="162" t="s">
        <v>5286</v>
      </c>
    </row>
    <row r="5042" spans="7:7">
      <c r="G5042" s="162" t="s">
        <v>5287</v>
      </c>
    </row>
    <row r="5043" spans="7:7">
      <c r="G5043" s="162" t="s">
        <v>5288</v>
      </c>
    </row>
    <row r="5044" spans="7:7">
      <c r="G5044" s="162" t="s">
        <v>5289</v>
      </c>
    </row>
    <row r="5045" spans="7:7">
      <c r="G5045" s="162" t="s">
        <v>5290</v>
      </c>
    </row>
    <row r="5046" spans="7:7">
      <c r="G5046" s="162" t="s">
        <v>5291</v>
      </c>
    </row>
    <row r="5047" spans="7:7">
      <c r="G5047" s="162" t="s">
        <v>5292</v>
      </c>
    </row>
    <row r="5048" spans="7:7">
      <c r="G5048" s="162" t="s">
        <v>5293</v>
      </c>
    </row>
    <row r="5049" spans="7:7">
      <c r="G5049" s="162" t="s">
        <v>5294</v>
      </c>
    </row>
    <row r="5050" spans="7:7">
      <c r="G5050" s="162" t="s">
        <v>5295</v>
      </c>
    </row>
    <row r="5051" spans="7:7">
      <c r="G5051" s="162" t="s">
        <v>5296</v>
      </c>
    </row>
    <row r="5052" spans="7:7">
      <c r="G5052" s="162" t="s">
        <v>5297</v>
      </c>
    </row>
    <row r="5053" spans="7:7">
      <c r="G5053" s="162" t="s">
        <v>5298</v>
      </c>
    </row>
    <row r="5054" spans="7:7">
      <c r="G5054" s="162" t="s">
        <v>5299</v>
      </c>
    </row>
    <row r="5055" spans="7:7">
      <c r="G5055" s="162" t="s">
        <v>5300</v>
      </c>
    </row>
    <row r="5056" spans="7:7">
      <c r="G5056" s="162" t="s">
        <v>5301</v>
      </c>
    </row>
    <row r="5057" spans="7:7">
      <c r="G5057" s="162" t="s">
        <v>5302</v>
      </c>
    </row>
    <row r="5058" spans="7:7">
      <c r="G5058" s="162" t="s">
        <v>5303</v>
      </c>
    </row>
    <row r="5059" spans="7:7">
      <c r="G5059" s="162" t="s">
        <v>5304</v>
      </c>
    </row>
    <row r="5060" spans="7:7">
      <c r="G5060" s="162" t="s">
        <v>5305</v>
      </c>
    </row>
    <row r="5061" spans="7:7">
      <c r="G5061" s="162" t="s">
        <v>5306</v>
      </c>
    </row>
    <row r="5062" spans="7:7">
      <c r="G5062" s="162" t="s">
        <v>5307</v>
      </c>
    </row>
    <row r="5063" spans="7:7">
      <c r="G5063" s="162" t="s">
        <v>5308</v>
      </c>
    </row>
    <row r="5064" spans="7:7">
      <c r="G5064" s="162" t="s">
        <v>5309</v>
      </c>
    </row>
    <row r="5065" spans="7:7">
      <c r="G5065" s="162" t="s">
        <v>5310</v>
      </c>
    </row>
    <row r="5066" spans="7:7">
      <c r="G5066" s="162" t="s">
        <v>5311</v>
      </c>
    </row>
    <row r="5067" spans="7:7">
      <c r="G5067" s="162" t="s">
        <v>5312</v>
      </c>
    </row>
    <row r="5068" spans="7:7">
      <c r="G5068" s="162" t="s">
        <v>5313</v>
      </c>
    </row>
    <row r="5069" spans="7:7">
      <c r="G5069" s="162" t="s">
        <v>5314</v>
      </c>
    </row>
    <row r="5070" spans="7:7">
      <c r="G5070" s="162" t="s">
        <v>5315</v>
      </c>
    </row>
    <row r="5071" spans="7:7">
      <c r="G5071" s="162" t="s">
        <v>5316</v>
      </c>
    </row>
    <row r="5072" spans="7:7">
      <c r="G5072" s="162" t="s">
        <v>5317</v>
      </c>
    </row>
    <row r="5073" spans="7:7">
      <c r="G5073" s="162" t="s">
        <v>5318</v>
      </c>
    </row>
    <row r="5074" spans="7:7">
      <c r="G5074" s="162" t="s">
        <v>5319</v>
      </c>
    </row>
    <row r="5075" spans="7:7">
      <c r="G5075" s="162" t="s">
        <v>5320</v>
      </c>
    </row>
    <row r="5076" spans="7:7">
      <c r="G5076" s="162" t="s">
        <v>5321</v>
      </c>
    </row>
    <row r="5077" spans="7:7">
      <c r="G5077" s="162" t="s">
        <v>5322</v>
      </c>
    </row>
    <row r="5078" spans="7:7">
      <c r="G5078" s="162" t="s">
        <v>5323</v>
      </c>
    </row>
    <row r="5079" spans="7:7">
      <c r="G5079" s="162" t="s">
        <v>5324</v>
      </c>
    </row>
    <row r="5080" spans="7:7">
      <c r="G5080" s="162" t="s">
        <v>5325</v>
      </c>
    </row>
    <row r="5081" spans="7:7">
      <c r="G5081" s="162" t="s">
        <v>5326</v>
      </c>
    </row>
    <row r="5082" spans="7:7">
      <c r="G5082" s="162" t="s">
        <v>5327</v>
      </c>
    </row>
    <row r="5083" spans="7:7">
      <c r="G5083" s="162" t="s">
        <v>5328</v>
      </c>
    </row>
    <row r="5084" spans="7:7">
      <c r="G5084" s="162" t="s">
        <v>5329</v>
      </c>
    </row>
    <row r="5085" spans="7:7">
      <c r="G5085" s="162" t="s">
        <v>5330</v>
      </c>
    </row>
    <row r="5086" spans="7:7">
      <c r="G5086" s="162" t="s">
        <v>5331</v>
      </c>
    </row>
    <row r="5087" spans="7:7">
      <c r="G5087" s="162" t="s">
        <v>5332</v>
      </c>
    </row>
    <row r="5088" spans="7:7">
      <c r="G5088" s="162" t="s">
        <v>5333</v>
      </c>
    </row>
    <row r="5089" spans="7:7">
      <c r="G5089" s="162" t="s">
        <v>5334</v>
      </c>
    </row>
    <row r="5090" spans="7:7">
      <c r="G5090" s="162" t="s">
        <v>5335</v>
      </c>
    </row>
    <row r="5091" spans="7:7">
      <c r="G5091" s="162" t="s">
        <v>5336</v>
      </c>
    </row>
    <row r="5092" spans="7:7">
      <c r="G5092" s="162" t="s">
        <v>5337</v>
      </c>
    </row>
    <row r="5093" spans="7:7">
      <c r="G5093" s="162" t="s">
        <v>5338</v>
      </c>
    </row>
    <row r="5094" spans="7:7">
      <c r="G5094" s="162" t="s">
        <v>5339</v>
      </c>
    </row>
    <row r="5095" spans="7:7">
      <c r="G5095" s="162" t="s">
        <v>5340</v>
      </c>
    </row>
    <row r="5096" spans="7:7">
      <c r="G5096" s="162" t="s">
        <v>5341</v>
      </c>
    </row>
    <row r="5097" spans="7:7">
      <c r="G5097" s="162" t="s">
        <v>5342</v>
      </c>
    </row>
    <row r="5098" spans="7:7">
      <c r="G5098" s="162" t="s">
        <v>5343</v>
      </c>
    </row>
    <row r="5099" spans="7:7">
      <c r="G5099" s="162" t="s">
        <v>5344</v>
      </c>
    </row>
    <row r="5100" spans="7:7">
      <c r="G5100" s="162" t="s">
        <v>5345</v>
      </c>
    </row>
    <row r="5101" spans="7:7">
      <c r="G5101" s="162" t="s">
        <v>5346</v>
      </c>
    </row>
    <row r="5102" spans="7:7">
      <c r="G5102" s="162" t="s">
        <v>5347</v>
      </c>
    </row>
    <row r="5103" spans="7:7">
      <c r="G5103" s="162" t="s">
        <v>5348</v>
      </c>
    </row>
    <row r="5104" spans="7:7">
      <c r="G5104" s="162" t="s">
        <v>5349</v>
      </c>
    </row>
    <row r="5105" spans="7:7">
      <c r="G5105" s="162" t="s">
        <v>5350</v>
      </c>
    </row>
    <row r="5106" spans="7:7">
      <c r="G5106" s="162" t="s">
        <v>5351</v>
      </c>
    </row>
    <row r="5107" spans="7:7">
      <c r="G5107" s="162" t="s">
        <v>5352</v>
      </c>
    </row>
    <row r="5108" spans="7:7">
      <c r="G5108" s="162" t="s">
        <v>5353</v>
      </c>
    </row>
    <row r="5109" spans="7:7">
      <c r="G5109" s="162" t="s">
        <v>5354</v>
      </c>
    </row>
    <row r="5110" spans="7:7">
      <c r="G5110" s="162" t="s">
        <v>5355</v>
      </c>
    </row>
    <row r="5111" spans="7:7">
      <c r="G5111" s="162" t="s">
        <v>5356</v>
      </c>
    </row>
    <row r="5112" spans="7:7">
      <c r="G5112" s="162" t="s">
        <v>5357</v>
      </c>
    </row>
    <row r="5113" spans="7:7">
      <c r="G5113" s="162" t="s">
        <v>5358</v>
      </c>
    </row>
    <row r="5114" spans="7:7">
      <c r="G5114" s="162" t="s">
        <v>5359</v>
      </c>
    </row>
    <row r="5115" spans="7:7">
      <c r="G5115" s="162" t="s">
        <v>5360</v>
      </c>
    </row>
    <row r="5116" spans="7:7">
      <c r="G5116" s="162" t="s">
        <v>5361</v>
      </c>
    </row>
    <row r="5117" spans="7:7">
      <c r="G5117" s="162" t="s">
        <v>5362</v>
      </c>
    </row>
    <row r="5118" spans="7:7">
      <c r="G5118" s="162" t="s">
        <v>5363</v>
      </c>
    </row>
    <row r="5119" spans="7:7">
      <c r="G5119" s="162" t="s">
        <v>5364</v>
      </c>
    </row>
    <row r="5120" spans="7:7">
      <c r="G5120" s="162" t="s">
        <v>5365</v>
      </c>
    </row>
    <row r="5121" spans="7:7">
      <c r="G5121" s="162" t="s">
        <v>5366</v>
      </c>
    </row>
    <row r="5122" spans="7:7">
      <c r="G5122" s="162" t="s">
        <v>5367</v>
      </c>
    </row>
    <row r="5123" spans="7:7">
      <c r="G5123" s="162" t="s">
        <v>5368</v>
      </c>
    </row>
    <row r="5124" spans="7:7">
      <c r="G5124" s="162" t="s">
        <v>5369</v>
      </c>
    </row>
    <row r="5125" spans="7:7">
      <c r="G5125" s="162" t="s">
        <v>5370</v>
      </c>
    </row>
    <row r="5126" spans="7:7">
      <c r="G5126" s="162" t="s">
        <v>5371</v>
      </c>
    </row>
    <row r="5127" spans="7:7">
      <c r="G5127" s="162" t="s">
        <v>5372</v>
      </c>
    </row>
    <row r="5128" spans="7:7">
      <c r="G5128" s="162" t="s">
        <v>5373</v>
      </c>
    </row>
    <row r="5129" spans="7:7">
      <c r="G5129" s="162" t="s">
        <v>5374</v>
      </c>
    </row>
    <row r="5130" spans="7:7">
      <c r="G5130" s="162" t="s">
        <v>5375</v>
      </c>
    </row>
    <row r="5131" spans="7:7">
      <c r="G5131" s="162" t="s">
        <v>5376</v>
      </c>
    </row>
    <row r="5132" spans="7:7">
      <c r="G5132" s="162" t="s">
        <v>5377</v>
      </c>
    </row>
    <row r="5133" spans="7:7">
      <c r="G5133" s="162" t="s">
        <v>5378</v>
      </c>
    </row>
    <row r="5134" spans="7:7">
      <c r="G5134" s="162" t="s">
        <v>5379</v>
      </c>
    </row>
    <row r="5135" spans="7:7">
      <c r="G5135" s="162" t="s">
        <v>5380</v>
      </c>
    </row>
    <row r="5136" spans="7:7">
      <c r="G5136" s="162" t="s">
        <v>5381</v>
      </c>
    </row>
    <row r="5137" spans="7:7">
      <c r="G5137" s="162" t="s">
        <v>5382</v>
      </c>
    </row>
    <row r="5138" spans="7:7">
      <c r="G5138" s="162" t="s">
        <v>5383</v>
      </c>
    </row>
    <row r="5139" spans="7:7">
      <c r="G5139" s="162" t="s">
        <v>5384</v>
      </c>
    </row>
    <row r="5140" spans="7:7">
      <c r="G5140" s="162" t="s">
        <v>5385</v>
      </c>
    </row>
    <row r="5141" spans="7:7">
      <c r="G5141" s="162" t="s">
        <v>5386</v>
      </c>
    </row>
    <row r="5142" spans="7:7">
      <c r="G5142" s="162" t="s">
        <v>5387</v>
      </c>
    </row>
    <row r="5143" spans="7:7">
      <c r="G5143" s="162" t="s">
        <v>5388</v>
      </c>
    </row>
    <row r="5144" spans="7:7">
      <c r="G5144" s="162" t="s">
        <v>5389</v>
      </c>
    </row>
    <row r="5145" spans="7:7">
      <c r="G5145" s="162" t="s">
        <v>5390</v>
      </c>
    </row>
    <row r="5146" spans="7:7">
      <c r="G5146" s="162" t="s">
        <v>5391</v>
      </c>
    </row>
    <row r="5147" spans="7:7">
      <c r="G5147" s="162" t="s">
        <v>5392</v>
      </c>
    </row>
    <row r="5148" spans="7:7">
      <c r="G5148" s="162" t="s">
        <v>5393</v>
      </c>
    </row>
    <row r="5149" spans="7:7">
      <c r="G5149" s="162" t="s">
        <v>5394</v>
      </c>
    </row>
    <row r="5150" spans="7:7">
      <c r="G5150" s="162" t="s">
        <v>5395</v>
      </c>
    </row>
    <row r="5151" spans="7:7">
      <c r="G5151" s="162" t="s">
        <v>5396</v>
      </c>
    </row>
    <row r="5152" spans="7:7">
      <c r="G5152" s="162" t="s">
        <v>5397</v>
      </c>
    </row>
    <row r="5153" spans="7:7">
      <c r="G5153" s="162" t="s">
        <v>5398</v>
      </c>
    </row>
    <row r="5154" spans="7:7">
      <c r="G5154" s="162" t="s">
        <v>5399</v>
      </c>
    </row>
    <row r="5155" spans="7:7">
      <c r="G5155" s="162" t="s">
        <v>5400</v>
      </c>
    </row>
    <row r="5156" spans="7:7">
      <c r="G5156" s="162" t="s">
        <v>5401</v>
      </c>
    </row>
    <row r="5157" spans="7:7">
      <c r="G5157" s="162" t="s">
        <v>5402</v>
      </c>
    </row>
    <row r="5158" spans="7:7">
      <c r="G5158" s="162" t="s">
        <v>5403</v>
      </c>
    </row>
    <row r="5159" spans="7:7">
      <c r="G5159" s="162" t="s">
        <v>5404</v>
      </c>
    </row>
    <row r="5160" spans="7:7">
      <c r="G5160" s="162" t="s">
        <v>5405</v>
      </c>
    </row>
    <row r="5161" spans="7:7">
      <c r="G5161" s="162" t="s">
        <v>5406</v>
      </c>
    </row>
    <row r="5162" spans="7:7">
      <c r="G5162" s="162" t="s">
        <v>5407</v>
      </c>
    </row>
    <row r="5163" spans="7:7">
      <c r="G5163" s="162" t="s">
        <v>5408</v>
      </c>
    </row>
    <row r="5164" spans="7:7">
      <c r="G5164" s="162" t="s">
        <v>5409</v>
      </c>
    </row>
    <row r="5165" spans="7:7">
      <c r="G5165" s="162" t="s">
        <v>5410</v>
      </c>
    </row>
    <row r="5166" spans="7:7">
      <c r="G5166" s="162" t="s">
        <v>5411</v>
      </c>
    </row>
    <row r="5167" spans="7:7">
      <c r="G5167" s="162" t="s">
        <v>5412</v>
      </c>
    </row>
    <row r="5168" spans="7:7">
      <c r="G5168" s="162" t="s">
        <v>5413</v>
      </c>
    </row>
    <row r="5169" spans="7:7">
      <c r="G5169" s="162" t="s">
        <v>5414</v>
      </c>
    </row>
    <row r="5170" spans="7:7">
      <c r="G5170" s="162" t="s">
        <v>5415</v>
      </c>
    </row>
    <row r="5171" spans="7:7">
      <c r="G5171" s="162" t="s">
        <v>5416</v>
      </c>
    </row>
    <row r="5172" spans="7:7">
      <c r="G5172" s="162" t="s">
        <v>5417</v>
      </c>
    </row>
    <row r="5173" spans="7:7">
      <c r="G5173" s="162" t="s">
        <v>5418</v>
      </c>
    </row>
    <row r="5174" spans="7:7">
      <c r="G5174" s="162" t="s">
        <v>5419</v>
      </c>
    </row>
    <row r="5175" spans="7:7">
      <c r="G5175" s="162" t="s">
        <v>5420</v>
      </c>
    </row>
    <row r="5176" spans="7:7">
      <c r="G5176" s="162" t="s">
        <v>5421</v>
      </c>
    </row>
    <row r="5177" spans="7:7">
      <c r="G5177" s="162" t="s">
        <v>5422</v>
      </c>
    </row>
    <row r="5178" spans="7:7">
      <c r="G5178" s="162" t="s">
        <v>5423</v>
      </c>
    </row>
    <row r="5179" spans="7:7">
      <c r="G5179" s="162" t="s">
        <v>5424</v>
      </c>
    </row>
    <row r="5180" spans="7:7">
      <c r="G5180" s="162" t="s">
        <v>5425</v>
      </c>
    </row>
    <row r="5181" spans="7:7">
      <c r="G5181" s="162" t="s">
        <v>5426</v>
      </c>
    </row>
    <row r="5182" spans="7:7">
      <c r="G5182" s="162" t="s">
        <v>5427</v>
      </c>
    </row>
    <row r="5183" spans="7:7">
      <c r="G5183" s="162" t="s">
        <v>5428</v>
      </c>
    </row>
    <row r="5184" spans="7:7">
      <c r="G5184" s="162" t="s">
        <v>5429</v>
      </c>
    </row>
    <row r="5185" spans="7:7">
      <c r="G5185" s="162" t="s">
        <v>5430</v>
      </c>
    </row>
    <row r="5186" spans="7:7">
      <c r="G5186" s="162" t="s">
        <v>5431</v>
      </c>
    </row>
    <row r="5187" spans="7:7">
      <c r="G5187" s="162" t="s">
        <v>5432</v>
      </c>
    </row>
    <row r="5188" spans="7:7">
      <c r="G5188" s="162" t="s">
        <v>5433</v>
      </c>
    </row>
    <row r="5189" spans="7:7">
      <c r="G5189" s="162" t="s">
        <v>5434</v>
      </c>
    </row>
    <row r="5190" spans="7:7">
      <c r="G5190" s="162" t="s">
        <v>5435</v>
      </c>
    </row>
    <row r="5191" spans="7:7">
      <c r="G5191" s="162" t="s">
        <v>5436</v>
      </c>
    </row>
    <row r="5192" spans="7:7">
      <c r="G5192" s="162" t="s">
        <v>5437</v>
      </c>
    </row>
    <row r="5193" spans="7:7">
      <c r="G5193" s="162" t="s">
        <v>5438</v>
      </c>
    </row>
    <row r="5194" spans="7:7">
      <c r="G5194" s="162" t="s">
        <v>5439</v>
      </c>
    </row>
    <row r="5195" spans="7:7">
      <c r="G5195" s="162" t="s">
        <v>5440</v>
      </c>
    </row>
    <row r="5196" spans="7:7">
      <c r="G5196" s="162" t="s">
        <v>5441</v>
      </c>
    </row>
    <row r="5197" spans="7:7">
      <c r="G5197" s="162" t="s">
        <v>5442</v>
      </c>
    </row>
    <row r="5198" spans="7:7">
      <c r="G5198" s="162" t="s">
        <v>5443</v>
      </c>
    </row>
    <row r="5199" spans="7:7">
      <c r="G5199" s="162" t="s">
        <v>5444</v>
      </c>
    </row>
    <row r="5200" spans="7:7">
      <c r="G5200" s="162" t="s">
        <v>5445</v>
      </c>
    </row>
    <row r="5201" spans="7:7">
      <c r="G5201" s="162" t="s">
        <v>5446</v>
      </c>
    </row>
    <row r="5202" spans="7:7">
      <c r="G5202" s="162" t="s">
        <v>5447</v>
      </c>
    </row>
    <row r="5203" spans="7:7">
      <c r="G5203" s="162" t="s">
        <v>5448</v>
      </c>
    </row>
    <row r="5204" spans="7:7">
      <c r="G5204" s="162" t="s">
        <v>5449</v>
      </c>
    </row>
    <row r="5205" spans="7:7">
      <c r="G5205" s="162" t="s">
        <v>5450</v>
      </c>
    </row>
    <row r="5206" spans="7:7">
      <c r="G5206" s="162" t="s">
        <v>5451</v>
      </c>
    </row>
    <row r="5207" spans="7:7">
      <c r="G5207" s="162" t="s">
        <v>5452</v>
      </c>
    </row>
    <row r="5208" spans="7:7">
      <c r="G5208" s="162" t="s">
        <v>5453</v>
      </c>
    </row>
    <row r="5209" spans="7:7">
      <c r="G5209" s="162" t="s">
        <v>5454</v>
      </c>
    </row>
    <row r="5210" spans="7:7">
      <c r="G5210" s="162" t="s">
        <v>5455</v>
      </c>
    </row>
    <row r="5211" spans="7:7">
      <c r="G5211" s="162" t="s">
        <v>5456</v>
      </c>
    </row>
    <row r="5212" spans="7:7">
      <c r="G5212" s="162" t="s">
        <v>5457</v>
      </c>
    </row>
    <row r="5213" spans="7:7">
      <c r="G5213" s="162" t="s">
        <v>5458</v>
      </c>
    </row>
    <row r="5214" spans="7:7">
      <c r="G5214" s="162" t="s">
        <v>5459</v>
      </c>
    </row>
    <row r="5215" spans="7:7">
      <c r="G5215" s="162" t="s">
        <v>5460</v>
      </c>
    </row>
    <row r="5216" spans="7:7">
      <c r="G5216" s="162" t="s">
        <v>5461</v>
      </c>
    </row>
    <row r="5217" spans="7:7">
      <c r="G5217" s="162" t="s">
        <v>5462</v>
      </c>
    </row>
    <row r="5218" spans="7:7">
      <c r="G5218" s="162" t="s">
        <v>5463</v>
      </c>
    </row>
    <row r="5219" spans="7:7">
      <c r="G5219" s="162" t="s">
        <v>5464</v>
      </c>
    </row>
    <row r="5220" spans="7:7">
      <c r="G5220" s="162" t="s">
        <v>5465</v>
      </c>
    </row>
    <row r="5221" spans="7:7">
      <c r="G5221" s="162" t="s">
        <v>5466</v>
      </c>
    </row>
    <row r="5222" spans="7:7">
      <c r="G5222" s="162" t="s">
        <v>5467</v>
      </c>
    </row>
    <row r="5223" spans="7:7">
      <c r="G5223" s="162" t="s">
        <v>5468</v>
      </c>
    </row>
    <row r="5224" spans="7:7">
      <c r="G5224" s="162" t="s">
        <v>5469</v>
      </c>
    </row>
    <row r="5225" spans="7:7">
      <c r="G5225" s="162" t="s">
        <v>5470</v>
      </c>
    </row>
    <row r="5226" spans="7:7">
      <c r="G5226" s="162" t="s">
        <v>5471</v>
      </c>
    </row>
    <row r="5227" spans="7:7">
      <c r="G5227" s="162" t="s">
        <v>5472</v>
      </c>
    </row>
    <row r="5228" spans="7:7">
      <c r="G5228" s="162" t="s">
        <v>5473</v>
      </c>
    </row>
    <row r="5229" spans="7:7">
      <c r="G5229" s="162" t="s">
        <v>5474</v>
      </c>
    </row>
    <row r="5230" spans="7:7">
      <c r="G5230" s="162" t="s">
        <v>5475</v>
      </c>
    </row>
    <row r="5231" spans="7:7">
      <c r="G5231" s="162" t="s">
        <v>5476</v>
      </c>
    </row>
    <row r="5232" spans="7:7">
      <c r="G5232" s="162" t="s">
        <v>5477</v>
      </c>
    </row>
    <row r="5233" spans="7:7">
      <c r="G5233" s="162" t="s">
        <v>5478</v>
      </c>
    </row>
    <row r="5234" spans="7:7">
      <c r="G5234" s="162" t="s">
        <v>5479</v>
      </c>
    </row>
    <row r="5235" spans="7:7">
      <c r="G5235" s="162" t="s">
        <v>5480</v>
      </c>
    </row>
    <row r="5236" spans="7:7">
      <c r="G5236" s="162" t="s">
        <v>5481</v>
      </c>
    </row>
    <row r="5237" spans="7:7">
      <c r="G5237" s="162" t="s">
        <v>5482</v>
      </c>
    </row>
    <row r="5238" spans="7:7">
      <c r="G5238" s="162" t="s">
        <v>5483</v>
      </c>
    </row>
    <row r="5239" spans="7:7">
      <c r="G5239" s="162" t="s">
        <v>5484</v>
      </c>
    </row>
    <row r="5240" spans="7:7">
      <c r="G5240" s="162" t="s">
        <v>5485</v>
      </c>
    </row>
    <row r="5241" spans="7:7">
      <c r="G5241" s="162" t="s">
        <v>5486</v>
      </c>
    </row>
    <row r="5242" spans="7:7">
      <c r="G5242" s="162" t="s">
        <v>5487</v>
      </c>
    </row>
    <row r="5243" spans="7:7">
      <c r="G5243" s="162" t="s">
        <v>5488</v>
      </c>
    </row>
    <row r="5244" spans="7:7">
      <c r="G5244" s="162" t="s">
        <v>5489</v>
      </c>
    </row>
    <row r="5245" spans="7:7">
      <c r="G5245" s="162" t="s">
        <v>5490</v>
      </c>
    </row>
    <row r="5246" spans="7:7">
      <c r="G5246" s="162" t="s">
        <v>5491</v>
      </c>
    </row>
    <row r="5247" spans="7:7">
      <c r="G5247" s="162" t="s">
        <v>5492</v>
      </c>
    </row>
    <row r="5248" spans="7:7">
      <c r="G5248" s="162" t="s">
        <v>5493</v>
      </c>
    </row>
    <row r="5249" spans="7:7">
      <c r="G5249" s="162" t="s">
        <v>5494</v>
      </c>
    </row>
    <row r="5250" spans="7:7">
      <c r="G5250" s="162" t="s">
        <v>5495</v>
      </c>
    </row>
    <row r="5251" spans="7:7">
      <c r="G5251" s="162" t="s">
        <v>5496</v>
      </c>
    </row>
    <row r="5252" spans="7:7">
      <c r="G5252" s="162" t="s">
        <v>5497</v>
      </c>
    </row>
    <row r="5253" spans="7:7">
      <c r="G5253" s="162" t="s">
        <v>5498</v>
      </c>
    </row>
    <row r="5254" spans="7:7">
      <c r="G5254" s="162" t="s">
        <v>5499</v>
      </c>
    </row>
    <row r="5255" spans="7:7">
      <c r="G5255" s="162" t="s">
        <v>5500</v>
      </c>
    </row>
    <row r="5256" spans="7:7">
      <c r="G5256" s="162" t="s">
        <v>5501</v>
      </c>
    </row>
    <row r="5257" spans="7:7">
      <c r="G5257" s="162" t="s">
        <v>5502</v>
      </c>
    </row>
    <row r="5258" spans="7:7">
      <c r="G5258" s="162" t="s">
        <v>5503</v>
      </c>
    </row>
    <row r="5259" spans="7:7">
      <c r="G5259" s="162" t="s">
        <v>5504</v>
      </c>
    </row>
    <row r="5260" spans="7:7">
      <c r="G5260" s="162" t="s">
        <v>5505</v>
      </c>
    </row>
    <row r="5261" spans="7:7">
      <c r="G5261" s="162" t="s">
        <v>5506</v>
      </c>
    </row>
    <row r="5262" spans="7:7">
      <c r="G5262" s="162" t="s">
        <v>5507</v>
      </c>
    </row>
    <row r="5263" spans="7:7">
      <c r="G5263" s="162" t="s">
        <v>5508</v>
      </c>
    </row>
    <row r="5264" spans="7:7">
      <c r="G5264" s="162" t="s">
        <v>5509</v>
      </c>
    </row>
    <row r="5265" spans="7:7">
      <c r="G5265" s="162" t="s">
        <v>5510</v>
      </c>
    </row>
    <row r="5266" spans="7:7">
      <c r="G5266" s="162" t="s">
        <v>5511</v>
      </c>
    </row>
    <row r="5267" spans="7:7">
      <c r="G5267" s="162" t="s">
        <v>5512</v>
      </c>
    </row>
    <row r="5268" spans="7:7">
      <c r="G5268" s="162" t="s">
        <v>5513</v>
      </c>
    </row>
    <row r="5269" spans="7:7">
      <c r="G5269" s="162" t="s">
        <v>5514</v>
      </c>
    </row>
    <row r="5270" spans="7:7">
      <c r="G5270" s="162" t="s">
        <v>5515</v>
      </c>
    </row>
    <row r="5271" spans="7:7">
      <c r="G5271" s="162" t="s">
        <v>5516</v>
      </c>
    </row>
    <row r="5272" spans="7:7">
      <c r="G5272" s="162" t="s">
        <v>5517</v>
      </c>
    </row>
    <row r="5273" spans="7:7">
      <c r="G5273" s="162" t="s">
        <v>5518</v>
      </c>
    </row>
    <row r="5274" spans="7:7">
      <c r="G5274" s="162" t="s">
        <v>5519</v>
      </c>
    </row>
    <row r="5275" spans="7:7">
      <c r="G5275" s="162" t="s">
        <v>5520</v>
      </c>
    </row>
    <row r="5276" spans="7:7">
      <c r="G5276" s="162" t="s">
        <v>5521</v>
      </c>
    </row>
    <row r="5277" spans="7:7">
      <c r="G5277" s="162" t="s">
        <v>5522</v>
      </c>
    </row>
    <row r="5278" spans="7:7">
      <c r="G5278" s="162" t="s">
        <v>5523</v>
      </c>
    </row>
    <row r="5279" spans="7:7">
      <c r="G5279" s="162" t="s">
        <v>5524</v>
      </c>
    </row>
    <row r="5280" spans="7:7">
      <c r="G5280" s="162" t="s">
        <v>5525</v>
      </c>
    </row>
    <row r="5281" spans="7:7">
      <c r="G5281" s="162" t="s">
        <v>5526</v>
      </c>
    </row>
    <row r="5282" spans="7:7">
      <c r="G5282" s="162" t="s">
        <v>5527</v>
      </c>
    </row>
    <row r="5283" spans="7:7">
      <c r="G5283" s="162" t="s">
        <v>5528</v>
      </c>
    </row>
    <row r="5284" spans="7:7">
      <c r="G5284" s="162" t="s">
        <v>5529</v>
      </c>
    </row>
    <row r="5285" spans="7:7">
      <c r="G5285" s="162" t="s">
        <v>5530</v>
      </c>
    </row>
    <row r="5286" spans="7:7">
      <c r="G5286" s="162" t="s">
        <v>5531</v>
      </c>
    </row>
    <row r="5287" spans="7:7">
      <c r="G5287" s="162" t="s">
        <v>5532</v>
      </c>
    </row>
    <row r="5288" spans="7:7">
      <c r="G5288" s="162" t="s">
        <v>5533</v>
      </c>
    </row>
    <row r="5289" spans="7:7">
      <c r="G5289" s="162" t="s">
        <v>5534</v>
      </c>
    </row>
    <row r="5290" spans="7:7">
      <c r="G5290" s="162" t="s">
        <v>5535</v>
      </c>
    </row>
    <row r="5291" spans="7:7">
      <c r="G5291" s="162" t="s">
        <v>5536</v>
      </c>
    </row>
    <row r="5292" spans="7:7">
      <c r="G5292" s="162" t="s">
        <v>5537</v>
      </c>
    </row>
    <row r="5293" spans="7:7">
      <c r="G5293" s="162" t="s">
        <v>5538</v>
      </c>
    </row>
    <row r="5294" spans="7:7">
      <c r="G5294" s="162" t="s">
        <v>5539</v>
      </c>
    </row>
    <row r="5295" spans="7:7">
      <c r="G5295" s="162" t="s">
        <v>5540</v>
      </c>
    </row>
    <row r="5296" spans="7:7">
      <c r="G5296" s="162" t="s">
        <v>5541</v>
      </c>
    </row>
    <row r="5297" spans="7:7">
      <c r="G5297" s="162" t="s">
        <v>5542</v>
      </c>
    </row>
    <row r="5298" spans="7:7">
      <c r="G5298" s="162" t="s">
        <v>5543</v>
      </c>
    </row>
    <row r="5299" spans="7:7">
      <c r="G5299" s="162" t="s">
        <v>5544</v>
      </c>
    </row>
    <row r="5300" spans="7:7">
      <c r="G5300" s="162" t="s">
        <v>5545</v>
      </c>
    </row>
    <row r="5301" spans="7:7">
      <c r="G5301" s="162" t="s">
        <v>5546</v>
      </c>
    </row>
    <row r="5302" spans="7:7">
      <c r="G5302" s="162" t="s">
        <v>5547</v>
      </c>
    </row>
    <row r="5303" spans="7:7">
      <c r="G5303" s="162" t="s">
        <v>5548</v>
      </c>
    </row>
    <row r="5304" spans="7:7">
      <c r="G5304" s="162" t="s">
        <v>5549</v>
      </c>
    </row>
    <row r="5305" spans="7:7">
      <c r="G5305" s="162" t="s">
        <v>5550</v>
      </c>
    </row>
    <row r="5306" spans="7:7">
      <c r="G5306" s="162" t="s">
        <v>5551</v>
      </c>
    </row>
    <row r="5307" spans="7:7">
      <c r="G5307" s="162" t="s">
        <v>5552</v>
      </c>
    </row>
    <row r="5308" spans="7:7">
      <c r="G5308" s="162" t="s">
        <v>5553</v>
      </c>
    </row>
    <row r="5309" spans="7:7">
      <c r="G5309" s="162" t="s">
        <v>5554</v>
      </c>
    </row>
    <row r="5310" spans="7:7">
      <c r="G5310" s="162" t="s">
        <v>5555</v>
      </c>
    </row>
    <row r="5311" spans="7:7">
      <c r="G5311" s="162" t="s">
        <v>5556</v>
      </c>
    </row>
    <row r="5312" spans="7:7">
      <c r="G5312" s="162" t="s">
        <v>5557</v>
      </c>
    </row>
    <row r="5313" spans="7:7">
      <c r="G5313" s="162" t="s">
        <v>5558</v>
      </c>
    </row>
    <row r="5314" spans="7:7">
      <c r="G5314" s="162" t="s">
        <v>5559</v>
      </c>
    </row>
    <row r="5315" spans="7:7">
      <c r="G5315" s="162" t="s">
        <v>5560</v>
      </c>
    </row>
    <row r="5316" spans="7:7">
      <c r="G5316" s="162" t="s">
        <v>5561</v>
      </c>
    </row>
    <row r="5317" spans="7:7">
      <c r="G5317" s="162" t="s">
        <v>5562</v>
      </c>
    </row>
    <row r="5318" spans="7:7">
      <c r="G5318" s="162" t="s">
        <v>5563</v>
      </c>
    </row>
    <row r="5319" spans="7:7">
      <c r="G5319" s="162" t="s">
        <v>5564</v>
      </c>
    </row>
    <row r="5320" spans="7:7">
      <c r="G5320" s="162" t="s">
        <v>5565</v>
      </c>
    </row>
    <row r="5321" spans="7:7">
      <c r="G5321" s="162" t="s">
        <v>5566</v>
      </c>
    </row>
    <row r="5322" spans="7:7">
      <c r="G5322" s="162" t="s">
        <v>5567</v>
      </c>
    </row>
    <row r="5323" spans="7:7">
      <c r="G5323" s="162" t="s">
        <v>5568</v>
      </c>
    </row>
    <row r="5324" spans="7:7">
      <c r="G5324" s="162" t="s">
        <v>5569</v>
      </c>
    </row>
    <row r="5325" spans="7:7">
      <c r="G5325" s="162" t="s">
        <v>5570</v>
      </c>
    </row>
    <row r="5326" spans="7:7">
      <c r="G5326" s="162" t="s">
        <v>5571</v>
      </c>
    </row>
    <row r="5327" spans="7:7">
      <c r="G5327" s="162" t="s">
        <v>5572</v>
      </c>
    </row>
    <row r="5328" spans="7:7">
      <c r="G5328" s="162" t="s">
        <v>5573</v>
      </c>
    </row>
    <row r="5329" spans="7:7">
      <c r="G5329" s="162" t="s">
        <v>5574</v>
      </c>
    </row>
    <row r="5330" spans="7:7">
      <c r="G5330" s="162" t="s">
        <v>5575</v>
      </c>
    </row>
    <row r="5331" spans="7:7">
      <c r="G5331" s="162" t="s">
        <v>5576</v>
      </c>
    </row>
    <row r="5332" spans="7:7">
      <c r="G5332" s="162" t="s">
        <v>5577</v>
      </c>
    </row>
    <row r="5333" spans="7:7">
      <c r="G5333" s="162" t="s">
        <v>5578</v>
      </c>
    </row>
    <row r="5334" spans="7:7">
      <c r="G5334" s="162" t="s">
        <v>5579</v>
      </c>
    </row>
    <row r="5335" spans="7:7">
      <c r="G5335" s="162" t="s">
        <v>5580</v>
      </c>
    </row>
    <row r="5336" spans="7:7">
      <c r="G5336" s="162" t="s">
        <v>5581</v>
      </c>
    </row>
    <row r="5337" spans="7:7">
      <c r="G5337" s="162" t="s">
        <v>5582</v>
      </c>
    </row>
    <row r="5338" spans="7:7">
      <c r="G5338" s="162" t="s">
        <v>5583</v>
      </c>
    </row>
    <row r="5339" spans="7:7">
      <c r="G5339" s="162" t="s">
        <v>5584</v>
      </c>
    </row>
    <row r="5340" spans="7:7">
      <c r="G5340" s="162" t="s">
        <v>5585</v>
      </c>
    </row>
    <row r="5341" spans="7:7">
      <c r="G5341" s="162" t="s">
        <v>5586</v>
      </c>
    </row>
    <row r="5342" spans="7:7">
      <c r="G5342" s="162" t="s">
        <v>5587</v>
      </c>
    </row>
    <row r="5343" spans="7:7">
      <c r="G5343" s="162" t="s">
        <v>5588</v>
      </c>
    </row>
    <row r="5344" spans="7:7">
      <c r="G5344" s="162" t="s">
        <v>5589</v>
      </c>
    </row>
    <row r="5345" spans="7:7">
      <c r="G5345" s="162" t="s">
        <v>5590</v>
      </c>
    </row>
    <row r="5346" spans="7:7">
      <c r="G5346" s="162" t="s">
        <v>5591</v>
      </c>
    </row>
    <row r="5347" spans="7:7">
      <c r="G5347" s="162" t="s">
        <v>5592</v>
      </c>
    </row>
    <row r="5348" spans="7:7">
      <c r="G5348" s="162" t="s">
        <v>5593</v>
      </c>
    </row>
    <row r="5349" spans="7:7">
      <c r="G5349" s="162" t="s">
        <v>5594</v>
      </c>
    </row>
    <row r="5350" spans="7:7">
      <c r="G5350" s="162" t="s">
        <v>5595</v>
      </c>
    </row>
    <row r="5351" spans="7:7">
      <c r="G5351" s="162" t="s">
        <v>5596</v>
      </c>
    </row>
    <row r="5352" spans="7:7">
      <c r="G5352" s="162" t="s">
        <v>5597</v>
      </c>
    </row>
    <row r="5353" spans="7:7">
      <c r="G5353" s="162" t="s">
        <v>5598</v>
      </c>
    </row>
    <row r="5354" spans="7:7">
      <c r="G5354" s="162" t="s">
        <v>5599</v>
      </c>
    </row>
    <row r="5355" spans="7:7">
      <c r="G5355" s="162" t="s">
        <v>5600</v>
      </c>
    </row>
    <row r="5356" spans="7:7">
      <c r="G5356" s="162" t="s">
        <v>5601</v>
      </c>
    </row>
    <row r="5357" spans="7:7">
      <c r="G5357" s="162" t="s">
        <v>5602</v>
      </c>
    </row>
    <row r="5358" spans="7:7">
      <c r="G5358" s="162" t="s">
        <v>5603</v>
      </c>
    </row>
    <row r="5359" spans="7:7">
      <c r="G5359" s="162" t="s">
        <v>5604</v>
      </c>
    </row>
    <row r="5360" spans="7:7">
      <c r="G5360" s="162" t="s">
        <v>5605</v>
      </c>
    </row>
    <row r="5361" spans="7:7">
      <c r="G5361" s="162" t="s">
        <v>5606</v>
      </c>
    </row>
    <row r="5362" spans="7:7">
      <c r="G5362" s="162" t="s">
        <v>5607</v>
      </c>
    </row>
    <row r="5363" spans="7:7">
      <c r="G5363" s="162" t="s">
        <v>5608</v>
      </c>
    </row>
    <row r="5364" spans="7:7">
      <c r="G5364" s="162" t="s">
        <v>5609</v>
      </c>
    </row>
    <row r="5365" spans="7:7">
      <c r="G5365" s="162" t="s">
        <v>5610</v>
      </c>
    </row>
    <row r="5366" spans="7:7">
      <c r="G5366" s="162" t="s">
        <v>5611</v>
      </c>
    </row>
    <row r="5367" spans="7:7">
      <c r="G5367" s="162" t="s">
        <v>5612</v>
      </c>
    </row>
    <row r="5368" spans="7:7">
      <c r="G5368" s="162" t="s">
        <v>5613</v>
      </c>
    </row>
    <row r="5369" spans="7:7">
      <c r="G5369" s="162" t="s">
        <v>5614</v>
      </c>
    </row>
    <row r="5370" spans="7:7">
      <c r="G5370" s="162" t="s">
        <v>5615</v>
      </c>
    </row>
    <row r="5371" spans="7:7">
      <c r="G5371" s="162" t="s">
        <v>5616</v>
      </c>
    </row>
    <row r="5372" spans="7:7">
      <c r="G5372" s="162" t="s">
        <v>5617</v>
      </c>
    </row>
    <row r="5373" spans="7:7">
      <c r="G5373" s="162" t="s">
        <v>5618</v>
      </c>
    </row>
    <row r="5374" spans="7:7">
      <c r="G5374" s="162" t="s">
        <v>5619</v>
      </c>
    </row>
    <row r="5375" spans="7:7">
      <c r="G5375" s="162" t="s">
        <v>5620</v>
      </c>
    </row>
    <row r="5376" spans="7:7">
      <c r="G5376" s="162" t="s">
        <v>5621</v>
      </c>
    </row>
    <row r="5377" spans="7:7">
      <c r="G5377" s="162" t="s">
        <v>5622</v>
      </c>
    </row>
    <row r="5378" spans="7:7">
      <c r="G5378" s="162" t="s">
        <v>5623</v>
      </c>
    </row>
    <row r="5379" spans="7:7">
      <c r="G5379" s="162" t="s">
        <v>5624</v>
      </c>
    </row>
    <row r="5380" spans="7:7">
      <c r="G5380" s="162" t="s">
        <v>5625</v>
      </c>
    </row>
    <row r="5381" spans="7:7">
      <c r="G5381" s="162" t="s">
        <v>5626</v>
      </c>
    </row>
    <row r="5382" spans="7:7">
      <c r="G5382" s="162" t="s">
        <v>5627</v>
      </c>
    </row>
    <row r="5383" spans="7:7">
      <c r="G5383" s="162" t="s">
        <v>5628</v>
      </c>
    </row>
    <row r="5384" spans="7:7">
      <c r="G5384" s="162" t="s">
        <v>5629</v>
      </c>
    </row>
    <row r="5385" spans="7:7">
      <c r="G5385" s="162" t="s">
        <v>5630</v>
      </c>
    </row>
    <row r="5386" spans="7:7">
      <c r="G5386" s="162" t="s">
        <v>5631</v>
      </c>
    </row>
    <row r="5387" spans="7:7">
      <c r="G5387" s="162" t="s">
        <v>5632</v>
      </c>
    </row>
    <row r="5388" spans="7:7">
      <c r="G5388" s="162" t="s">
        <v>5633</v>
      </c>
    </row>
    <row r="5389" spans="7:7">
      <c r="G5389" s="162" t="s">
        <v>5634</v>
      </c>
    </row>
    <row r="5390" spans="7:7">
      <c r="G5390" s="162" t="s">
        <v>5635</v>
      </c>
    </row>
    <row r="5391" spans="7:7">
      <c r="G5391" s="162" t="s">
        <v>5636</v>
      </c>
    </row>
    <row r="5392" spans="7:7">
      <c r="G5392" s="162" t="s">
        <v>5637</v>
      </c>
    </row>
    <row r="5393" spans="7:7">
      <c r="G5393" s="162" t="s">
        <v>5638</v>
      </c>
    </row>
    <row r="5394" spans="7:7">
      <c r="G5394" s="162" t="s">
        <v>5639</v>
      </c>
    </row>
    <row r="5395" spans="7:7">
      <c r="G5395" s="162" t="s">
        <v>5640</v>
      </c>
    </row>
    <row r="5396" spans="7:7">
      <c r="G5396" s="162" t="s">
        <v>5641</v>
      </c>
    </row>
    <row r="5397" spans="7:7">
      <c r="G5397" s="162" t="s">
        <v>5642</v>
      </c>
    </row>
    <row r="5398" spans="7:7">
      <c r="G5398" s="162" t="s">
        <v>5643</v>
      </c>
    </row>
    <row r="5399" spans="7:7">
      <c r="G5399" s="162" t="s">
        <v>5644</v>
      </c>
    </row>
    <row r="5400" spans="7:7">
      <c r="G5400" s="162" t="s">
        <v>5645</v>
      </c>
    </row>
    <row r="5401" spans="7:7">
      <c r="G5401" s="162" t="s">
        <v>5646</v>
      </c>
    </row>
    <row r="5402" spans="7:7">
      <c r="G5402" s="162" t="s">
        <v>5647</v>
      </c>
    </row>
    <row r="5403" spans="7:7">
      <c r="G5403" s="162" t="s">
        <v>5648</v>
      </c>
    </row>
    <row r="5404" spans="7:7">
      <c r="G5404" s="162" t="s">
        <v>5649</v>
      </c>
    </row>
    <row r="5405" spans="7:7">
      <c r="G5405" s="162" t="s">
        <v>5650</v>
      </c>
    </row>
    <row r="5406" spans="7:7">
      <c r="G5406" s="162" t="s">
        <v>5651</v>
      </c>
    </row>
    <row r="5407" spans="7:7">
      <c r="G5407" s="162" t="s">
        <v>5652</v>
      </c>
    </row>
    <row r="5408" spans="7:7">
      <c r="G5408" s="162" t="s">
        <v>5653</v>
      </c>
    </row>
    <row r="5409" spans="7:7">
      <c r="G5409" s="162" t="s">
        <v>5654</v>
      </c>
    </row>
    <row r="5410" spans="7:7">
      <c r="G5410" s="162" t="s">
        <v>5655</v>
      </c>
    </row>
    <row r="5411" spans="7:7">
      <c r="G5411" s="162" t="s">
        <v>5656</v>
      </c>
    </row>
    <row r="5412" spans="7:7">
      <c r="G5412" s="162" t="s">
        <v>5657</v>
      </c>
    </row>
    <row r="5413" spans="7:7">
      <c r="G5413" s="162" t="s">
        <v>5658</v>
      </c>
    </row>
    <row r="5414" spans="7:7">
      <c r="G5414" s="162" t="s">
        <v>5659</v>
      </c>
    </row>
    <row r="5415" spans="7:7">
      <c r="G5415" s="162" t="s">
        <v>5660</v>
      </c>
    </row>
    <row r="5416" spans="7:7">
      <c r="G5416" s="162" t="s">
        <v>5661</v>
      </c>
    </row>
    <row r="5417" spans="7:7">
      <c r="G5417" s="162" t="s">
        <v>5662</v>
      </c>
    </row>
    <row r="5418" spans="7:7">
      <c r="G5418" s="162" t="s">
        <v>5663</v>
      </c>
    </row>
    <row r="5419" spans="7:7">
      <c r="G5419" s="162" t="s">
        <v>5664</v>
      </c>
    </row>
    <row r="5420" spans="7:7">
      <c r="G5420" s="162" t="s">
        <v>5665</v>
      </c>
    </row>
    <row r="5421" spans="7:7">
      <c r="G5421" s="162" t="s">
        <v>5666</v>
      </c>
    </row>
    <row r="5422" spans="7:7">
      <c r="G5422" s="162" t="s">
        <v>5667</v>
      </c>
    </row>
    <row r="5423" spans="7:7">
      <c r="G5423" s="162" t="s">
        <v>5668</v>
      </c>
    </row>
    <row r="5424" spans="7:7">
      <c r="G5424" s="162" t="s">
        <v>5669</v>
      </c>
    </row>
    <row r="5425" spans="7:7">
      <c r="G5425" s="162" t="s">
        <v>5670</v>
      </c>
    </row>
    <row r="5426" spans="7:7">
      <c r="G5426" s="162" t="s">
        <v>5671</v>
      </c>
    </row>
    <row r="5427" spans="7:7">
      <c r="G5427" s="162" t="s">
        <v>5672</v>
      </c>
    </row>
    <row r="5428" spans="7:7">
      <c r="G5428" s="162" t="s">
        <v>5673</v>
      </c>
    </row>
    <row r="5429" spans="7:7">
      <c r="G5429" s="162" t="s">
        <v>5674</v>
      </c>
    </row>
    <row r="5430" spans="7:7">
      <c r="G5430" s="162" t="s">
        <v>5675</v>
      </c>
    </row>
    <row r="5431" spans="7:7">
      <c r="G5431" s="162" t="s">
        <v>5676</v>
      </c>
    </row>
    <row r="5432" spans="7:7">
      <c r="G5432" s="162" t="s">
        <v>5677</v>
      </c>
    </row>
    <row r="5433" spans="7:7">
      <c r="G5433" s="162" t="s">
        <v>5678</v>
      </c>
    </row>
    <row r="5434" spans="7:7">
      <c r="G5434" s="162" t="s">
        <v>5679</v>
      </c>
    </row>
    <row r="5435" spans="7:7">
      <c r="G5435" s="162" t="s">
        <v>5680</v>
      </c>
    </row>
    <row r="5436" spans="7:7">
      <c r="G5436" s="162" t="s">
        <v>5681</v>
      </c>
    </row>
    <row r="5437" spans="7:7">
      <c r="G5437" s="162" t="s">
        <v>5682</v>
      </c>
    </row>
    <row r="5438" spans="7:7">
      <c r="G5438" s="162" t="s">
        <v>5683</v>
      </c>
    </row>
    <row r="5439" spans="7:7">
      <c r="G5439" s="162" t="s">
        <v>5684</v>
      </c>
    </row>
    <row r="5440" spans="7:7">
      <c r="G5440" s="162" t="s">
        <v>5685</v>
      </c>
    </row>
    <row r="5441" spans="7:7">
      <c r="G5441" s="162" t="s">
        <v>5686</v>
      </c>
    </row>
    <row r="5442" spans="7:7">
      <c r="G5442" s="162" t="s">
        <v>5687</v>
      </c>
    </row>
    <row r="5443" spans="7:7">
      <c r="G5443" s="162" t="s">
        <v>5688</v>
      </c>
    </row>
    <row r="5444" spans="7:7">
      <c r="G5444" s="162" t="s">
        <v>5689</v>
      </c>
    </row>
    <row r="5445" spans="7:7">
      <c r="G5445" s="162" t="s">
        <v>5690</v>
      </c>
    </row>
    <row r="5446" spans="7:7">
      <c r="G5446" s="162" t="s">
        <v>5691</v>
      </c>
    </row>
    <row r="5447" spans="7:7">
      <c r="G5447" s="162" t="s">
        <v>5692</v>
      </c>
    </row>
    <row r="5448" spans="7:7">
      <c r="G5448" s="162" t="s">
        <v>5693</v>
      </c>
    </row>
    <row r="5449" spans="7:7">
      <c r="G5449" s="162" t="s">
        <v>5694</v>
      </c>
    </row>
    <row r="5450" spans="7:7">
      <c r="G5450" s="162" t="s">
        <v>5695</v>
      </c>
    </row>
    <row r="5451" spans="7:7">
      <c r="G5451" s="162" t="s">
        <v>5696</v>
      </c>
    </row>
    <row r="5452" spans="7:7">
      <c r="G5452" s="162" t="s">
        <v>5697</v>
      </c>
    </row>
    <row r="5453" spans="7:7">
      <c r="G5453" s="162" t="s">
        <v>5698</v>
      </c>
    </row>
    <row r="5454" spans="7:7">
      <c r="G5454" s="162" t="s">
        <v>5699</v>
      </c>
    </row>
    <row r="5455" spans="7:7">
      <c r="G5455" s="162" t="s">
        <v>5700</v>
      </c>
    </row>
    <row r="5456" spans="7:7">
      <c r="G5456" s="162" t="s">
        <v>5701</v>
      </c>
    </row>
    <row r="5457" spans="7:7">
      <c r="G5457" s="162" t="s">
        <v>5702</v>
      </c>
    </row>
    <row r="5458" spans="7:7">
      <c r="G5458" s="162" t="s">
        <v>5703</v>
      </c>
    </row>
    <row r="5459" spans="7:7">
      <c r="G5459" s="162" t="s">
        <v>5704</v>
      </c>
    </row>
    <row r="5460" spans="7:7">
      <c r="G5460" s="162" t="s">
        <v>5705</v>
      </c>
    </row>
    <row r="5461" spans="7:7">
      <c r="G5461" s="162" t="s">
        <v>5706</v>
      </c>
    </row>
    <row r="5462" spans="7:7">
      <c r="G5462" s="162" t="s">
        <v>5707</v>
      </c>
    </row>
    <row r="5463" spans="7:7">
      <c r="G5463" s="162" t="s">
        <v>5708</v>
      </c>
    </row>
    <row r="5464" spans="7:7">
      <c r="G5464" s="162" t="s">
        <v>5709</v>
      </c>
    </row>
    <row r="5465" spans="7:7">
      <c r="G5465" s="162" t="s">
        <v>5710</v>
      </c>
    </row>
    <row r="5466" spans="7:7">
      <c r="G5466" s="162" t="s">
        <v>5711</v>
      </c>
    </row>
    <row r="5467" spans="7:7">
      <c r="G5467" s="162" t="s">
        <v>5712</v>
      </c>
    </row>
    <row r="5468" spans="7:7">
      <c r="G5468" s="162" t="s">
        <v>5713</v>
      </c>
    </row>
    <row r="5469" spans="7:7">
      <c r="G5469" s="162" t="s">
        <v>5714</v>
      </c>
    </row>
    <row r="5470" spans="7:7">
      <c r="G5470" s="162" t="s">
        <v>5715</v>
      </c>
    </row>
    <row r="5471" spans="7:7">
      <c r="G5471" s="162" t="s">
        <v>5716</v>
      </c>
    </row>
    <row r="5472" spans="7:7">
      <c r="G5472" s="162" t="s">
        <v>5717</v>
      </c>
    </row>
    <row r="5473" spans="7:7">
      <c r="G5473" s="162" t="s">
        <v>5718</v>
      </c>
    </row>
    <row r="5474" spans="7:7">
      <c r="G5474" s="162" t="s">
        <v>5719</v>
      </c>
    </row>
    <row r="5475" spans="7:7">
      <c r="G5475" s="162" t="s">
        <v>5720</v>
      </c>
    </row>
    <row r="5476" spans="7:7">
      <c r="G5476" s="162" t="s">
        <v>5721</v>
      </c>
    </row>
    <row r="5477" spans="7:7">
      <c r="G5477" s="162" t="s">
        <v>5722</v>
      </c>
    </row>
    <row r="5478" spans="7:7">
      <c r="G5478" s="162" t="s">
        <v>5723</v>
      </c>
    </row>
    <row r="5479" spans="7:7">
      <c r="G5479" s="162" t="s">
        <v>5724</v>
      </c>
    </row>
    <row r="5480" spans="7:7">
      <c r="G5480" s="162" t="s">
        <v>5725</v>
      </c>
    </row>
    <row r="5481" spans="7:7">
      <c r="G5481" s="162" t="s">
        <v>5726</v>
      </c>
    </row>
    <row r="5482" spans="7:7">
      <c r="G5482" s="162" t="s">
        <v>5727</v>
      </c>
    </row>
    <row r="5483" spans="7:7">
      <c r="G5483" s="162" t="s">
        <v>5728</v>
      </c>
    </row>
    <row r="5484" spans="7:7">
      <c r="G5484" s="162" t="s">
        <v>5729</v>
      </c>
    </row>
    <row r="5485" spans="7:7">
      <c r="G5485" s="162" t="s">
        <v>5730</v>
      </c>
    </row>
    <row r="5486" spans="7:7">
      <c r="G5486" s="162" t="s">
        <v>5731</v>
      </c>
    </row>
    <row r="5487" spans="7:7">
      <c r="G5487" s="162" t="s">
        <v>5732</v>
      </c>
    </row>
    <row r="5488" spans="7:7">
      <c r="G5488" s="162" t="s">
        <v>5733</v>
      </c>
    </row>
    <row r="5489" spans="7:7">
      <c r="G5489" s="162" t="s">
        <v>5734</v>
      </c>
    </row>
    <row r="5490" spans="7:7">
      <c r="G5490" s="162" t="s">
        <v>5735</v>
      </c>
    </row>
    <row r="5491" spans="7:7">
      <c r="G5491" s="162" t="s">
        <v>5736</v>
      </c>
    </row>
    <row r="5492" spans="7:7">
      <c r="G5492" s="162" t="s">
        <v>5737</v>
      </c>
    </row>
    <row r="5493" spans="7:7">
      <c r="G5493" s="162" t="s">
        <v>5738</v>
      </c>
    </row>
    <row r="5494" spans="7:7">
      <c r="G5494" s="162" t="s">
        <v>5739</v>
      </c>
    </row>
    <row r="5495" spans="7:7">
      <c r="G5495" s="162" t="s">
        <v>5740</v>
      </c>
    </row>
    <row r="5496" spans="7:7">
      <c r="G5496" s="162" t="s">
        <v>5741</v>
      </c>
    </row>
    <row r="5497" spans="7:7">
      <c r="G5497" s="162" t="s">
        <v>5742</v>
      </c>
    </row>
    <row r="5498" spans="7:7">
      <c r="G5498" s="162" t="s">
        <v>5743</v>
      </c>
    </row>
    <row r="5499" spans="7:7">
      <c r="G5499" s="162" t="s">
        <v>5744</v>
      </c>
    </row>
    <row r="5500" spans="7:7">
      <c r="G5500" s="162" t="s">
        <v>5745</v>
      </c>
    </row>
    <row r="5501" spans="7:7">
      <c r="G5501" s="162" t="s">
        <v>5746</v>
      </c>
    </row>
    <row r="5502" spans="7:7">
      <c r="G5502" s="162" t="s">
        <v>5747</v>
      </c>
    </row>
    <row r="5503" spans="7:7">
      <c r="G5503" s="162" t="s">
        <v>5748</v>
      </c>
    </row>
    <row r="5504" spans="7:7">
      <c r="G5504" s="162" t="s">
        <v>5749</v>
      </c>
    </row>
    <row r="5505" spans="7:7">
      <c r="G5505" s="162" t="s">
        <v>5750</v>
      </c>
    </row>
    <row r="5506" spans="7:7">
      <c r="G5506" s="162" t="s">
        <v>5751</v>
      </c>
    </row>
    <row r="5507" spans="7:7">
      <c r="G5507" s="162" t="s">
        <v>5752</v>
      </c>
    </row>
    <row r="5508" spans="7:7">
      <c r="G5508" s="162" t="s">
        <v>5753</v>
      </c>
    </row>
    <row r="5509" spans="7:7">
      <c r="G5509" s="162" t="s">
        <v>5754</v>
      </c>
    </row>
    <row r="5510" spans="7:7">
      <c r="G5510" s="162" t="s">
        <v>5755</v>
      </c>
    </row>
    <row r="5511" spans="7:7">
      <c r="G5511" s="162" t="s">
        <v>5756</v>
      </c>
    </row>
    <row r="5512" spans="7:7">
      <c r="G5512" s="162" t="s">
        <v>5757</v>
      </c>
    </row>
    <row r="5513" spans="7:7">
      <c r="G5513" s="162" t="s">
        <v>5758</v>
      </c>
    </row>
    <row r="5514" spans="7:7">
      <c r="G5514" s="162" t="s">
        <v>5759</v>
      </c>
    </row>
    <row r="5515" spans="7:7">
      <c r="G5515" s="162" t="s">
        <v>5760</v>
      </c>
    </row>
    <row r="5516" spans="7:7">
      <c r="G5516" s="162" t="s">
        <v>5761</v>
      </c>
    </row>
    <row r="5517" spans="7:7">
      <c r="G5517" s="162" t="s">
        <v>5762</v>
      </c>
    </row>
    <row r="5518" spans="7:7">
      <c r="G5518" s="162" t="s">
        <v>5763</v>
      </c>
    </row>
    <row r="5519" spans="7:7">
      <c r="G5519" s="162" t="s">
        <v>5764</v>
      </c>
    </row>
    <row r="5520" spans="7:7">
      <c r="G5520" s="162" t="s">
        <v>5765</v>
      </c>
    </row>
    <row r="5521" spans="7:7">
      <c r="G5521" s="162" t="s">
        <v>5766</v>
      </c>
    </row>
    <row r="5522" spans="7:7">
      <c r="G5522" s="162" t="s">
        <v>5767</v>
      </c>
    </row>
    <row r="5523" spans="7:7">
      <c r="G5523" s="162" t="s">
        <v>5768</v>
      </c>
    </row>
    <row r="5524" spans="7:7">
      <c r="G5524" s="162" t="s">
        <v>5769</v>
      </c>
    </row>
    <row r="5525" spans="7:7">
      <c r="G5525" s="162" t="s">
        <v>5770</v>
      </c>
    </row>
    <row r="5526" spans="7:7">
      <c r="G5526" s="162" t="s">
        <v>5771</v>
      </c>
    </row>
    <row r="5527" spans="7:7">
      <c r="G5527" s="162" t="s">
        <v>5772</v>
      </c>
    </row>
    <row r="5528" spans="7:7">
      <c r="G5528" s="162" t="s">
        <v>5773</v>
      </c>
    </row>
    <row r="5529" spans="7:7">
      <c r="G5529" s="162" t="s">
        <v>5774</v>
      </c>
    </row>
    <row r="5530" spans="7:7">
      <c r="G5530" s="162" t="s">
        <v>5775</v>
      </c>
    </row>
    <row r="5531" spans="7:7">
      <c r="G5531" s="162" t="s">
        <v>5776</v>
      </c>
    </row>
    <row r="5532" spans="7:7">
      <c r="G5532" s="162" t="s">
        <v>5777</v>
      </c>
    </row>
    <row r="5533" spans="7:7">
      <c r="G5533" s="162" t="s">
        <v>5778</v>
      </c>
    </row>
    <row r="5534" spans="7:7">
      <c r="G5534" s="162" t="s">
        <v>5779</v>
      </c>
    </row>
    <row r="5535" spans="7:7">
      <c r="G5535" s="162" t="s">
        <v>5780</v>
      </c>
    </row>
    <row r="5536" spans="7:7">
      <c r="G5536" s="162" t="s">
        <v>5781</v>
      </c>
    </row>
    <row r="5537" spans="7:7">
      <c r="G5537" s="162" t="s">
        <v>5782</v>
      </c>
    </row>
    <row r="5538" spans="7:7">
      <c r="G5538" s="162" t="s">
        <v>5783</v>
      </c>
    </row>
    <row r="5539" spans="7:7">
      <c r="G5539" s="162" t="s">
        <v>5784</v>
      </c>
    </row>
    <row r="5540" spans="7:7">
      <c r="G5540" s="162" t="s">
        <v>5785</v>
      </c>
    </row>
    <row r="5541" spans="7:7">
      <c r="G5541" s="162" t="s">
        <v>5786</v>
      </c>
    </row>
    <row r="5542" spans="7:7">
      <c r="G5542" s="162" t="s">
        <v>5787</v>
      </c>
    </row>
    <row r="5543" spans="7:7">
      <c r="G5543" s="162" t="s">
        <v>5788</v>
      </c>
    </row>
    <row r="5544" spans="7:7">
      <c r="G5544" s="162" t="s">
        <v>5789</v>
      </c>
    </row>
    <row r="5545" spans="7:7">
      <c r="G5545" s="162" t="s">
        <v>5790</v>
      </c>
    </row>
    <row r="5546" spans="7:7">
      <c r="G5546" s="162" t="s">
        <v>5791</v>
      </c>
    </row>
    <row r="5547" spans="7:7">
      <c r="G5547" s="162" t="s">
        <v>5792</v>
      </c>
    </row>
    <row r="5548" spans="7:7">
      <c r="G5548" s="162" t="s">
        <v>5793</v>
      </c>
    </row>
    <row r="5549" spans="7:7">
      <c r="G5549" s="162" t="s">
        <v>5794</v>
      </c>
    </row>
    <row r="5550" spans="7:7">
      <c r="G5550" s="162" t="s">
        <v>5795</v>
      </c>
    </row>
    <row r="5551" spans="7:7">
      <c r="G5551" s="162" t="s">
        <v>5796</v>
      </c>
    </row>
    <row r="5552" spans="7:7">
      <c r="G5552" s="162" t="s">
        <v>5797</v>
      </c>
    </row>
    <row r="5553" spans="7:7">
      <c r="G5553" s="162" t="s">
        <v>5798</v>
      </c>
    </row>
    <row r="5554" spans="7:7">
      <c r="G5554" s="162" t="s">
        <v>5799</v>
      </c>
    </row>
    <row r="5555" spans="7:7">
      <c r="G5555" s="162" t="s">
        <v>5800</v>
      </c>
    </row>
    <row r="5556" spans="7:7">
      <c r="G5556" s="162" t="s">
        <v>5801</v>
      </c>
    </row>
    <row r="5557" spans="7:7">
      <c r="G5557" s="162" t="s">
        <v>5802</v>
      </c>
    </row>
    <row r="5558" spans="7:7">
      <c r="G5558" s="162" t="s">
        <v>5803</v>
      </c>
    </row>
    <row r="5559" spans="7:7">
      <c r="G5559" s="162" t="s">
        <v>5804</v>
      </c>
    </row>
    <row r="5560" spans="7:7">
      <c r="G5560" s="162" t="s">
        <v>5805</v>
      </c>
    </row>
    <row r="5561" spans="7:7">
      <c r="G5561" s="162" t="s">
        <v>5806</v>
      </c>
    </row>
    <row r="5562" spans="7:7">
      <c r="G5562" s="162" t="s">
        <v>5807</v>
      </c>
    </row>
    <row r="5563" spans="7:7">
      <c r="G5563" s="162" t="s">
        <v>5808</v>
      </c>
    </row>
    <row r="5564" spans="7:7">
      <c r="G5564" s="162" t="s">
        <v>5809</v>
      </c>
    </row>
    <row r="5565" spans="7:7">
      <c r="G5565" s="162" t="s">
        <v>5810</v>
      </c>
    </row>
    <row r="5566" spans="7:7">
      <c r="G5566" s="162" t="s">
        <v>5811</v>
      </c>
    </row>
    <row r="5567" spans="7:7">
      <c r="G5567" s="162" t="s">
        <v>5812</v>
      </c>
    </row>
    <row r="5568" spans="7:7">
      <c r="G5568" s="162" t="s">
        <v>5813</v>
      </c>
    </row>
    <row r="5569" spans="7:7">
      <c r="G5569" s="162" t="s">
        <v>5814</v>
      </c>
    </row>
    <row r="5570" spans="7:7">
      <c r="G5570" s="162" t="s">
        <v>5815</v>
      </c>
    </row>
    <row r="5571" spans="7:7">
      <c r="G5571" s="162" t="s">
        <v>5816</v>
      </c>
    </row>
    <row r="5572" spans="7:7">
      <c r="G5572" s="162" t="s">
        <v>5817</v>
      </c>
    </row>
    <row r="5573" spans="7:7">
      <c r="G5573" s="162" t="s">
        <v>5818</v>
      </c>
    </row>
    <row r="5574" spans="7:7">
      <c r="G5574" s="162" t="s">
        <v>5819</v>
      </c>
    </row>
    <row r="5575" spans="7:7">
      <c r="G5575" s="162" t="s">
        <v>5820</v>
      </c>
    </row>
    <row r="5576" spans="7:7">
      <c r="G5576" s="162" t="s">
        <v>5821</v>
      </c>
    </row>
    <row r="5577" spans="7:7">
      <c r="G5577" s="162" t="s">
        <v>5822</v>
      </c>
    </row>
    <row r="5578" spans="7:7">
      <c r="G5578" s="162" t="s">
        <v>5823</v>
      </c>
    </row>
    <row r="5579" spans="7:7">
      <c r="G5579" s="162" t="s">
        <v>5824</v>
      </c>
    </row>
    <row r="5580" spans="7:7">
      <c r="G5580" s="162" t="s">
        <v>5825</v>
      </c>
    </row>
    <row r="5581" spans="7:7">
      <c r="G5581" s="162" t="s">
        <v>5826</v>
      </c>
    </row>
    <row r="5582" spans="7:7">
      <c r="G5582" s="162" t="s">
        <v>5827</v>
      </c>
    </row>
    <row r="5583" spans="7:7">
      <c r="G5583" s="162" t="s">
        <v>5828</v>
      </c>
    </row>
    <row r="5584" spans="7:7">
      <c r="G5584" s="162" t="s">
        <v>5829</v>
      </c>
    </row>
    <row r="5585" spans="7:7">
      <c r="G5585" s="162" t="s">
        <v>5830</v>
      </c>
    </row>
    <row r="5586" spans="7:7">
      <c r="G5586" s="162" t="s">
        <v>5831</v>
      </c>
    </row>
    <row r="5587" spans="7:7">
      <c r="G5587" s="162" t="s">
        <v>5832</v>
      </c>
    </row>
    <row r="5588" spans="7:7">
      <c r="G5588" s="162" t="s">
        <v>5833</v>
      </c>
    </row>
    <row r="5589" spans="7:7">
      <c r="G5589" s="162" t="s">
        <v>5834</v>
      </c>
    </row>
    <row r="5590" spans="7:7">
      <c r="G5590" s="162" t="s">
        <v>5835</v>
      </c>
    </row>
    <row r="5591" spans="7:7">
      <c r="G5591" s="162" t="s">
        <v>5836</v>
      </c>
    </row>
    <row r="5592" spans="7:7">
      <c r="G5592" s="162" t="s">
        <v>5837</v>
      </c>
    </row>
    <row r="5593" spans="7:7">
      <c r="G5593" s="162" t="s">
        <v>5838</v>
      </c>
    </row>
    <row r="5594" spans="7:7">
      <c r="G5594" s="162" t="s">
        <v>5839</v>
      </c>
    </row>
    <row r="5595" spans="7:7">
      <c r="G5595" s="162" t="s">
        <v>5840</v>
      </c>
    </row>
    <row r="5596" spans="7:7">
      <c r="G5596" s="162" t="s">
        <v>5841</v>
      </c>
    </row>
    <row r="5597" spans="7:7">
      <c r="G5597" s="162" t="s">
        <v>5842</v>
      </c>
    </row>
    <row r="5598" spans="7:7">
      <c r="G5598" s="162" t="s">
        <v>5843</v>
      </c>
    </row>
    <row r="5599" spans="7:7">
      <c r="G5599" s="162" t="s">
        <v>5844</v>
      </c>
    </row>
    <row r="5600" spans="7:7">
      <c r="G5600" s="162" t="s">
        <v>5845</v>
      </c>
    </row>
    <row r="5601" spans="7:7">
      <c r="G5601" s="162" t="s">
        <v>5846</v>
      </c>
    </row>
    <row r="5602" spans="7:7">
      <c r="G5602" s="162" t="s">
        <v>5847</v>
      </c>
    </row>
    <row r="5603" spans="7:7">
      <c r="G5603" s="162" t="s">
        <v>5848</v>
      </c>
    </row>
    <row r="5604" spans="7:7">
      <c r="G5604" s="162" t="s">
        <v>5849</v>
      </c>
    </row>
    <row r="5605" spans="7:7">
      <c r="G5605" s="162" t="s">
        <v>5850</v>
      </c>
    </row>
    <row r="5606" spans="7:7">
      <c r="G5606" s="162" t="s">
        <v>5851</v>
      </c>
    </row>
    <row r="5607" spans="7:7">
      <c r="G5607" s="162" t="s">
        <v>5852</v>
      </c>
    </row>
    <row r="5608" spans="7:7">
      <c r="G5608" s="162" t="s">
        <v>5853</v>
      </c>
    </row>
    <row r="5609" spans="7:7">
      <c r="G5609" s="162" t="s">
        <v>5854</v>
      </c>
    </row>
    <row r="5610" spans="7:7">
      <c r="G5610" s="162" t="s">
        <v>5855</v>
      </c>
    </row>
    <row r="5611" spans="7:7">
      <c r="G5611" s="162" t="s">
        <v>5856</v>
      </c>
    </row>
    <row r="5612" spans="7:7">
      <c r="G5612" s="162" t="s">
        <v>5857</v>
      </c>
    </row>
    <row r="5613" spans="7:7">
      <c r="G5613" s="162" t="s">
        <v>5858</v>
      </c>
    </row>
    <row r="5614" spans="7:7">
      <c r="G5614" s="162" t="s">
        <v>5859</v>
      </c>
    </row>
    <row r="5615" spans="7:7">
      <c r="G5615" s="162" t="s">
        <v>5860</v>
      </c>
    </row>
    <row r="5616" spans="7:7">
      <c r="G5616" s="162" t="s">
        <v>5861</v>
      </c>
    </row>
    <row r="5617" spans="7:7">
      <c r="G5617" s="162" t="s">
        <v>5862</v>
      </c>
    </row>
    <row r="5618" spans="7:7">
      <c r="G5618" s="162" t="s">
        <v>5863</v>
      </c>
    </row>
    <row r="5619" spans="7:7">
      <c r="G5619" s="162" t="s">
        <v>5864</v>
      </c>
    </row>
    <row r="5620" spans="7:7">
      <c r="G5620" s="162" t="s">
        <v>5865</v>
      </c>
    </row>
    <row r="5621" spans="7:7">
      <c r="G5621" s="162" t="s">
        <v>5866</v>
      </c>
    </row>
    <row r="5622" spans="7:7">
      <c r="G5622" s="162" t="s">
        <v>5867</v>
      </c>
    </row>
    <row r="5623" spans="7:7">
      <c r="G5623" s="162" t="s">
        <v>5868</v>
      </c>
    </row>
    <row r="5624" spans="7:7">
      <c r="G5624" s="162" t="s">
        <v>5869</v>
      </c>
    </row>
    <row r="5625" spans="7:7">
      <c r="G5625" s="162" t="s">
        <v>5870</v>
      </c>
    </row>
    <row r="5626" spans="7:7">
      <c r="G5626" s="162" t="s">
        <v>5871</v>
      </c>
    </row>
    <row r="5627" spans="7:7">
      <c r="G5627" s="162" t="s">
        <v>5872</v>
      </c>
    </row>
    <row r="5628" spans="7:7">
      <c r="G5628" s="162" t="s">
        <v>5873</v>
      </c>
    </row>
    <row r="5629" spans="7:7">
      <c r="G5629" s="162" t="s">
        <v>5874</v>
      </c>
    </row>
    <row r="5630" spans="7:7">
      <c r="G5630" s="162" t="s">
        <v>5875</v>
      </c>
    </row>
    <row r="5631" spans="7:7">
      <c r="G5631" s="162" t="s">
        <v>5876</v>
      </c>
    </row>
    <row r="5632" spans="7:7">
      <c r="G5632" s="162" t="s">
        <v>5877</v>
      </c>
    </row>
    <row r="5633" spans="7:7">
      <c r="G5633" s="162" t="s">
        <v>5878</v>
      </c>
    </row>
    <row r="5634" spans="7:7">
      <c r="G5634" s="162" t="s">
        <v>5879</v>
      </c>
    </row>
    <row r="5635" spans="7:7">
      <c r="G5635" s="162" t="s">
        <v>5880</v>
      </c>
    </row>
    <row r="5636" spans="7:7">
      <c r="G5636" s="162" t="s">
        <v>5881</v>
      </c>
    </row>
    <row r="5637" spans="7:7">
      <c r="G5637" s="162" t="s">
        <v>5882</v>
      </c>
    </row>
    <row r="5638" spans="7:7">
      <c r="G5638" s="162" t="s">
        <v>5883</v>
      </c>
    </row>
    <row r="5639" spans="7:7">
      <c r="G5639" s="162" t="s">
        <v>5884</v>
      </c>
    </row>
    <row r="5640" spans="7:7">
      <c r="G5640" s="162" t="s">
        <v>5885</v>
      </c>
    </row>
    <row r="5641" spans="7:7">
      <c r="G5641" s="162" t="s">
        <v>5886</v>
      </c>
    </row>
    <row r="5642" spans="7:7">
      <c r="G5642" s="162" t="s">
        <v>5887</v>
      </c>
    </row>
    <row r="5643" spans="7:7">
      <c r="G5643" s="162" t="s">
        <v>5888</v>
      </c>
    </row>
    <row r="5644" spans="7:7">
      <c r="G5644" s="162" t="s">
        <v>5889</v>
      </c>
    </row>
    <row r="5645" spans="7:7">
      <c r="G5645" s="162" t="s">
        <v>5890</v>
      </c>
    </row>
    <row r="5646" spans="7:7">
      <c r="G5646" s="162" t="s">
        <v>5891</v>
      </c>
    </row>
    <row r="5647" spans="7:7">
      <c r="G5647" s="162" t="s">
        <v>5892</v>
      </c>
    </row>
    <row r="5648" spans="7:7">
      <c r="G5648" s="162" t="s">
        <v>5893</v>
      </c>
    </row>
    <row r="5649" spans="7:7">
      <c r="G5649" s="162" t="s">
        <v>5894</v>
      </c>
    </row>
    <row r="5650" spans="7:7">
      <c r="G5650" s="162" t="s">
        <v>5895</v>
      </c>
    </row>
    <row r="5651" spans="7:7">
      <c r="G5651" s="162" t="s">
        <v>5896</v>
      </c>
    </row>
    <row r="5652" spans="7:7">
      <c r="G5652" s="162" t="s">
        <v>5897</v>
      </c>
    </row>
    <row r="5653" spans="7:7">
      <c r="G5653" s="162" t="s">
        <v>5898</v>
      </c>
    </row>
    <row r="5654" spans="7:7">
      <c r="G5654" s="162" t="s">
        <v>5899</v>
      </c>
    </row>
    <row r="5655" spans="7:7">
      <c r="G5655" s="162" t="s">
        <v>5900</v>
      </c>
    </row>
    <row r="5656" spans="7:7">
      <c r="G5656" s="162" t="s">
        <v>5901</v>
      </c>
    </row>
    <row r="5657" spans="7:7">
      <c r="G5657" s="162" t="s">
        <v>5902</v>
      </c>
    </row>
    <row r="5658" spans="7:7">
      <c r="G5658" s="162" t="s">
        <v>5903</v>
      </c>
    </row>
    <row r="5659" spans="7:7">
      <c r="G5659" s="162" t="s">
        <v>5904</v>
      </c>
    </row>
    <row r="5660" spans="7:7">
      <c r="G5660" s="162" t="s">
        <v>5905</v>
      </c>
    </row>
    <row r="5661" spans="7:7">
      <c r="G5661" s="162" t="s">
        <v>5906</v>
      </c>
    </row>
    <row r="5662" spans="7:7">
      <c r="G5662" s="162" t="s">
        <v>5907</v>
      </c>
    </row>
    <row r="5663" spans="7:7">
      <c r="G5663" s="162" t="s">
        <v>5908</v>
      </c>
    </row>
    <row r="5664" spans="7:7">
      <c r="G5664" s="162" t="s">
        <v>5909</v>
      </c>
    </row>
    <row r="5665" spans="7:7">
      <c r="G5665" s="162" t="s">
        <v>5910</v>
      </c>
    </row>
    <row r="5666" spans="7:7">
      <c r="G5666" s="162" t="s">
        <v>5911</v>
      </c>
    </row>
    <row r="5667" spans="7:7">
      <c r="G5667" s="162" t="s">
        <v>5912</v>
      </c>
    </row>
    <row r="5668" spans="7:7">
      <c r="G5668" s="162" t="s">
        <v>5913</v>
      </c>
    </row>
    <row r="5669" spans="7:7">
      <c r="G5669" s="162" t="s">
        <v>5914</v>
      </c>
    </row>
    <row r="5670" spans="7:7">
      <c r="G5670" s="162" t="s">
        <v>5915</v>
      </c>
    </row>
    <row r="5671" spans="7:7">
      <c r="G5671" s="162" t="s">
        <v>5916</v>
      </c>
    </row>
    <row r="5672" spans="7:7">
      <c r="G5672" s="162" t="s">
        <v>5917</v>
      </c>
    </row>
    <row r="5673" spans="7:7">
      <c r="G5673" s="162" t="s">
        <v>5918</v>
      </c>
    </row>
    <row r="5674" spans="7:7">
      <c r="G5674" s="162" t="s">
        <v>5919</v>
      </c>
    </row>
    <row r="5675" spans="7:7">
      <c r="G5675" s="162" t="s">
        <v>5920</v>
      </c>
    </row>
    <row r="5676" spans="7:7">
      <c r="G5676" s="162" t="s">
        <v>5921</v>
      </c>
    </row>
    <row r="5677" spans="7:7">
      <c r="G5677" s="162" t="s">
        <v>5922</v>
      </c>
    </row>
    <row r="5678" spans="7:7">
      <c r="G5678" s="162" t="s">
        <v>5923</v>
      </c>
    </row>
    <row r="5679" spans="7:7">
      <c r="G5679" s="162" t="s">
        <v>5924</v>
      </c>
    </row>
    <row r="5680" spans="7:7">
      <c r="G5680" s="162" t="s">
        <v>5925</v>
      </c>
    </row>
    <row r="5681" spans="7:7">
      <c r="G5681" s="162" t="s">
        <v>5926</v>
      </c>
    </row>
    <row r="5682" spans="7:7">
      <c r="G5682" s="162" t="s">
        <v>5927</v>
      </c>
    </row>
    <row r="5683" spans="7:7">
      <c r="G5683" s="162" t="s">
        <v>5928</v>
      </c>
    </row>
    <row r="5684" spans="7:7">
      <c r="G5684" s="162" t="s">
        <v>5929</v>
      </c>
    </row>
    <row r="5685" spans="7:7">
      <c r="G5685" s="162" t="s">
        <v>5930</v>
      </c>
    </row>
    <row r="5686" spans="7:7">
      <c r="G5686" s="162" t="s">
        <v>5931</v>
      </c>
    </row>
    <row r="5687" spans="7:7">
      <c r="G5687" s="162" t="s">
        <v>5932</v>
      </c>
    </row>
    <row r="5688" spans="7:7">
      <c r="G5688" s="162" t="s">
        <v>5933</v>
      </c>
    </row>
    <row r="5689" spans="7:7">
      <c r="G5689" s="162" t="s">
        <v>5934</v>
      </c>
    </row>
    <row r="5690" spans="7:7">
      <c r="G5690" s="162" t="s">
        <v>5935</v>
      </c>
    </row>
    <row r="5691" spans="7:7">
      <c r="G5691" s="162" t="s">
        <v>5936</v>
      </c>
    </row>
    <row r="5692" spans="7:7">
      <c r="G5692" s="162" t="s">
        <v>5937</v>
      </c>
    </row>
    <row r="5693" spans="7:7">
      <c r="G5693" s="162" t="s">
        <v>5938</v>
      </c>
    </row>
    <row r="5694" spans="7:7">
      <c r="G5694" s="162" t="s">
        <v>5939</v>
      </c>
    </row>
    <row r="5695" spans="7:7">
      <c r="G5695" s="162" t="s">
        <v>5940</v>
      </c>
    </row>
    <row r="5696" spans="7:7">
      <c r="G5696" s="162" t="s">
        <v>5941</v>
      </c>
    </row>
    <row r="5697" spans="7:7">
      <c r="G5697" s="162" t="s">
        <v>5942</v>
      </c>
    </row>
    <row r="5698" spans="7:7">
      <c r="G5698" s="162" t="s">
        <v>5943</v>
      </c>
    </row>
    <row r="5699" spans="7:7">
      <c r="G5699" s="162" t="s">
        <v>5944</v>
      </c>
    </row>
    <row r="5700" spans="7:7">
      <c r="G5700" s="162" t="s">
        <v>5945</v>
      </c>
    </row>
    <row r="5701" spans="7:7">
      <c r="G5701" s="162" t="s">
        <v>5946</v>
      </c>
    </row>
    <row r="5702" spans="7:7">
      <c r="G5702" s="162" t="s">
        <v>5947</v>
      </c>
    </row>
    <row r="5703" spans="7:7">
      <c r="G5703" s="162" t="s">
        <v>5948</v>
      </c>
    </row>
    <row r="5704" spans="7:7">
      <c r="G5704" s="162" t="s">
        <v>5949</v>
      </c>
    </row>
    <row r="5705" spans="7:7">
      <c r="G5705" s="162" t="s">
        <v>5950</v>
      </c>
    </row>
    <row r="5706" spans="7:7">
      <c r="G5706" s="162" t="s">
        <v>5951</v>
      </c>
    </row>
    <row r="5707" spans="7:7">
      <c r="G5707" s="162" t="s">
        <v>5952</v>
      </c>
    </row>
    <row r="5708" spans="7:7">
      <c r="G5708" s="162" t="s">
        <v>5953</v>
      </c>
    </row>
    <row r="5709" spans="7:7">
      <c r="G5709" s="162" t="s">
        <v>5954</v>
      </c>
    </row>
    <row r="5710" spans="7:7">
      <c r="G5710" s="162" t="s">
        <v>5955</v>
      </c>
    </row>
    <row r="5711" spans="7:7">
      <c r="G5711" s="162" t="s">
        <v>5956</v>
      </c>
    </row>
    <row r="5712" spans="7:7">
      <c r="G5712" s="162" t="s">
        <v>5957</v>
      </c>
    </row>
    <row r="5713" spans="7:7">
      <c r="G5713" s="162" t="s">
        <v>5958</v>
      </c>
    </row>
    <row r="5714" spans="7:7">
      <c r="G5714" s="162" t="s">
        <v>5959</v>
      </c>
    </row>
    <row r="5715" spans="7:7">
      <c r="G5715" s="162" t="s">
        <v>5960</v>
      </c>
    </row>
    <row r="5716" spans="7:7">
      <c r="G5716" s="162" t="s">
        <v>5961</v>
      </c>
    </row>
    <row r="5717" spans="7:7">
      <c r="G5717" s="162" t="s">
        <v>5962</v>
      </c>
    </row>
    <row r="5718" spans="7:7">
      <c r="G5718" s="162" t="s">
        <v>5963</v>
      </c>
    </row>
    <row r="5719" spans="7:7">
      <c r="G5719" s="162" t="s">
        <v>5964</v>
      </c>
    </row>
    <row r="5720" spans="7:7">
      <c r="G5720" s="162" t="s">
        <v>5965</v>
      </c>
    </row>
    <row r="5721" spans="7:7">
      <c r="G5721" s="162" t="s">
        <v>5966</v>
      </c>
    </row>
    <row r="5722" spans="7:7">
      <c r="G5722" s="162" t="s">
        <v>5967</v>
      </c>
    </row>
    <row r="5723" spans="7:7">
      <c r="G5723" s="162" t="s">
        <v>5968</v>
      </c>
    </row>
    <row r="5724" spans="7:7">
      <c r="G5724" s="162" t="s">
        <v>5969</v>
      </c>
    </row>
    <row r="5725" spans="7:7">
      <c r="G5725" s="162" t="s">
        <v>5970</v>
      </c>
    </row>
    <row r="5726" spans="7:7">
      <c r="G5726" s="162" t="s">
        <v>5971</v>
      </c>
    </row>
    <row r="5727" spans="7:7">
      <c r="G5727" s="162" t="s">
        <v>5972</v>
      </c>
    </row>
    <row r="5728" spans="7:7">
      <c r="G5728" s="162" t="s">
        <v>5973</v>
      </c>
    </row>
    <row r="5729" spans="7:7">
      <c r="G5729" s="162" t="s">
        <v>5974</v>
      </c>
    </row>
    <row r="5730" spans="7:7">
      <c r="G5730" s="162" t="s">
        <v>5975</v>
      </c>
    </row>
    <row r="5731" spans="7:7">
      <c r="G5731" s="162" t="s">
        <v>5976</v>
      </c>
    </row>
    <row r="5732" spans="7:7">
      <c r="G5732" s="162" t="s">
        <v>5977</v>
      </c>
    </row>
    <row r="5733" spans="7:7">
      <c r="G5733" s="162" t="s">
        <v>5978</v>
      </c>
    </row>
    <row r="5734" spans="7:7">
      <c r="G5734" s="162" t="s">
        <v>5979</v>
      </c>
    </row>
    <row r="5735" spans="7:7">
      <c r="G5735" s="162" t="s">
        <v>5980</v>
      </c>
    </row>
    <row r="5736" spans="7:7">
      <c r="G5736" s="162" t="s">
        <v>5981</v>
      </c>
    </row>
    <row r="5737" spans="7:7">
      <c r="G5737" s="162" t="s">
        <v>5982</v>
      </c>
    </row>
    <row r="5738" spans="7:7">
      <c r="G5738" s="162" t="s">
        <v>5983</v>
      </c>
    </row>
    <row r="5739" spans="7:7">
      <c r="G5739" s="162" t="s">
        <v>5984</v>
      </c>
    </row>
    <row r="5740" spans="7:7">
      <c r="G5740" s="162" t="s">
        <v>5985</v>
      </c>
    </row>
    <row r="5741" spans="7:7">
      <c r="G5741" s="162" t="s">
        <v>5986</v>
      </c>
    </row>
    <row r="5742" spans="7:7">
      <c r="G5742" s="162" t="s">
        <v>5987</v>
      </c>
    </row>
    <row r="5743" spans="7:7">
      <c r="G5743" s="162" t="s">
        <v>5988</v>
      </c>
    </row>
    <row r="5744" spans="7:7">
      <c r="G5744" s="162" t="s">
        <v>5989</v>
      </c>
    </row>
    <row r="5745" spans="7:7">
      <c r="G5745" s="162" t="s">
        <v>5990</v>
      </c>
    </row>
    <row r="5746" spans="7:7">
      <c r="G5746" s="162" t="s">
        <v>5991</v>
      </c>
    </row>
    <row r="5747" spans="7:7">
      <c r="G5747" s="162" t="s">
        <v>5992</v>
      </c>
    </row>
    <row r="5748" spans="7:7">
      <c r="G5748" s="162" t="s">
        <v>5993</v>
      </c>
    </row>
    <row r="5749" spans="7:7">
      <c r="G5749" s="162" t="s">
        <v>5994</v>
      </c>
    </row>
    <row r="5750" spans="7:7">
      <c r="G5750" s="162" t="s">
        <v>5995</v>
      </c>
    </row>
    <row r="5751" spans="7:7">
      <c r="G5751" s="162" t="s">
        <v>5996</v>
      </c>
    </row>
    <row r="5752" spans="7:7">
      <c r="G5752" s="162" t="s">
        <v>5997</v>
      </c>
    </row>
    <row r="5753" spans="7:7">
      <c r="G5753" s="162" t="s">
        <v>5998</v>
      </c>
    </row>
    <row r="5754" spans="7:7">
      <c r="G5754" s="162" t="s">
        <v>5999</v>
      </c>
    </row>
    <row r="5755" spans="7:7">
      <c r="G5755" s="162" t="s">
        <v>6000</v>
      </c>
    </row>
    <row r="5756" spans="7:7">
      <c r="G5756" s="162" t="s">
        <v>6001</v>
      </c>
    </row>
    <row r="5757" spans="7:7">
      <c r="G5757" s="162" t="s">
        <v>6002</v>
      </c>
    </row>
    <row r="5758" spans="7:7">
      <c r="G5758" s="162" t="s">
        <v>6003</v>
      </c>
    </row>
    <row r="5759" spans="7:7">
      <c r="G5759" s="162" t="s">
        <v>6004</v>
      </c>
    </row>
    <row r="5760" spans="7:7">
      <c r="G5760" s="162" t="s">
        <v>6005</v>
      </c>
    </row>
    <row r="5761" spans="7:7">
      <c r="G5761" s="162" t="s">
        <v>6006</v>
      </c>
    </row>
    <row r="5762" spans="7:7">
      <c r="G5762" s="162" t="s">
        <v>6007</v>
      </c>
    </row>
    <row r="5763" spans="7:7">
      <c r="G5763" s="162" t="s">
        <v>6008</v>
      </c>
    </row>
    <row r="5764" spans="7:7">
      <c r="G5764" s="162" t="s">
        <v>6009</v>
      </c>
    </row>
    <row r="5765" spans="7:7">
      <c r="G5765" s="162" t="s">
        <v>6010</v>
      </c>
    </row>
    <row r="5766" spans="7:7">
      <c r="G5766" s="162" t="s">
        <v>6011</v>
      </c>
    </row>
    <row r="5767" spans="7:7">
      <c r="G5767" s="162" t="s">
        <v>6012</v>
      </c>
    </row>
    <row r="5768" spans="7:7">
      <c r="G5768" s="162" t="s">
        <v>6013</v>
      </c>
    </row>
    <row r="5769" spans="7:7">
      <c r="G5769" s="162" t="s">
        <v>6014</v>
      </c>
    </row>
    <row r="5770" spans="7:7">
      <c r="G5770" s="162" t="s">
        <v>6015</v>
      </c>
    </row>
    <row r="5771" spans="7:7">
      <c r="G5771" s="162" t="s">
        <v>6016</v>
      </c>
    </row>
    <row r="5772" spans="7:7">
      <c r="G5772" s="162" t="s">
        <v>6017</v>
      </c>
    </row>
    <row r="5773" spans="7:7">
      <c r="G5773" s="162" t="s">
        <v>6018</v>
      </c>
    </row>
    <row r="5774" spans="7:7">
      <c r="G5774" s="162" t="s">
        <v>6019</v>
      </c>
    </row>
    <row r="5775" spans="7:7">
      <c r="G5775" s="162" t="s">
        <v>6020</v>
      </c>
    </row>
    <row r="5776" spans="7:7">
      <c r="G5776" s="162" t="s">
        <v>6021</v>
      </c>
    </row>
    <row r="5777" spans="7:7">
      <c r="G5777" s="162" t="s">
        <v>6022</v>
      </c>
    </row>
    <row r="5778" spans="7:7">
      <c r="G5778" s="162" t="s">
        <v>6023</v>
      </c>
    </row>
    <row r="5779" spans="7:7">
      <c r="G5779" s="162" t="s">
        <v>6024</v>
      </c>
    </row>
    <row r="5780" spans="7:7">
      <c r="G5780" s="162" t="s">
        <v>6025</v>
      </c>
    </row>
    <row r="5781" spans="7:7">
      <c r="G5781" s="162" t="s">
        <v>6026</v>
      </c>
    </row>
    <row r="5782" spans="7:7">
      <c r="G5782" s="162" t="s">
        <v>6027</v>
      </c>
    </row>
    <row r="5783" spans="7:7">
      <c r="G5783" s="162" t="s">
        <v>6028</v>
      </c>
    </row>
    <row r="5784" spans="7:7">
      <c r="G5784" s="162" t="s">
        <v>6029</v>
      </c>
    </row>
    <row r="5785" spans="7:7">
      <c r="G5785" s="162" t="s">
        <v>6030</v>
      </c>
    </row>
    <row r="5786" spans="7:7">
      <c r="G5786" s="162" t="s">
        <v>6031</v>
      </c>
    </row>
    <row r="5787" spans="7:7">
      <c r="G5787" s="162" t="s">
        <v>6032</v>
      </c>
    </row>
    <row r="5788" spans="7:7">
      <c r="G5788" s="162" t="s">
        <v>6033</v>
      </c>
    </row>
    <row r="5789" spans="7:7">
      <c r="G5789" s="162" t="s">
        <v>6034</v>
      </c>
    </row>
    <row r="5790" spans="7:7">
      <c r="G5790" s="162" t="s">
        <v>6035</v>
      </c>
    </row>
    <row r="5791" spans="7:7">
      <c r="G5791" s="162" t="s">
        <v>6036</v>
      </c>
    </row>
    <row r="5792" spans="7:7">
      <c r="G5792" s="162" t="s">
        <v>6037</v>
      </c>
    </row>
    <row r="5793" spans="7:7">
      <c r="G5793" s="162" t="s">
        <v>6038</v>
      </c>
    </row>
    <row r="5794" spans="7:7">
      <c r="G5794" s="162" t="s">
        <v>6039</v>
      </c>
    </row>
    <row r="5795" spans="7:7">
      <c r="G5795" s="162" t="s">
        <v>6040</v>
      </c>
    </row>
    <row r="5796" spans="7:7">
      <c r="G5796" s="162" t="s">
        <v>6041</v>
      </c>
    </row>
    <row r="5797" spans="7:7">
      <c r="G5797" s="162" t="s">
        <v>6042</v>
      </c>
    </row>
    <row r="5798" spans="7:7">
      <c r="G5798" s="162" t="s">
        <v>6043</v>
      </c>
    </row>
    <row r="5799" spans="7:7">
      <c r="G5799" s="162" t="s">
        <v>6044</v>
      </c>
    </row>
    <row r="5800" spans="7:7">
      <c r="G5800" s="162" t="s">
        <v>6045</v>
      </c>
    </row>
    <row r="5801" spans="7:7">
      <c r="G5801" s="162" t="s">
        <v>6046</v>
      </c>
    </row>
    <row r="5802" spans="7:7">
      <c r="G5802" s="162" t="s">
        <v>6047</v>
      </c>
    </row>
    <row r="5803" spans="7:7">
      <c r="G5803" s="162" t="s">
        <v>6048</v>
      </c>
    </row>
    <row r="5804" spans="7:7">
      <c r="G5804" s="162" t="s">
        <v>6049</v>
      </c>
    </row>
    <row r="5805" spans="7:7">
      <c r="G5805" s="162" t="s">
        <v>6050</v>
      </c>
    </row>
    <row r="5806" spans="7:7">
      <c r="G5806" s="162" t="s">
        <v>6051</v>
      </c>
    </row>
    <row r="5807" spans="7:7">
      <c r="G5807" s="162" t="s">
        <v>6052</v>
      </c>
    </row>
    <row r="5808" spans="7:7">
      <c r="G5808" s="162" t="s">
        <v>6053</v>
      </c>
    </row>
    <row r="5809" spans="7:7">
      <c r="G5809" s="162" t="s">
        <v>6054</v>
      </c>
    </row>
    <row r="5810" spans="7:7">
      <c r="G5810" s="162" t="s">
        <v>6055</v>
      </c>
    </row>
    <row r="5811" spans="7:7">
      <c r="G5811" s="162" t="s">
        <v>6056</v>
      </c>
    </row>
    <row r="5812" spans="7:7">
      <c r="G5812" s="162" t="s">
        <v>6057</v>
      </c>
    </row>
    <row r="5813" spans="7:7">
      <c r="G5813" s="162" t="s">
        <v>6058</v>
      </c>
    </row>
    <row r="5814" spans="7:7">
      <c r="G5814" s="162" t="s">
        <v>6059</v>
      </c>
    </row>
    <row r="5815" spans="7:7">
      <c r="G5815" s="162" t="s">
        <v>6060</v>
      </c>
    </row>
    <row r="5816" spans="7:7">
      <c r="G5816" s="162" t="s">
        <v>6061</v>
      </c>
    </row>
    <row r="5817" spans="7:7">
      <c r="G5817" s="162" t="s">
        <v>6062</v>
      </c>
    </row>
    <row r="5818" spans="7:7">
      <c r="G5818" s="162" t="s">
        <v>6063</v>
      </c>
    </row>
    <row r="5819" spans="7:7">
      <c r="G5819" s="162" t="s">
        <v>6064</v>
      </c>
    </row>
    <row r="5820" spans="7:7">
      <c r="G5820" s="162" t="s">
        <v>6065</v>
      </c>
    </row>
    <row r="5821" spans="7:7">
      <c r="G5821" s="162" t="s">
        <v>6066</v>
      </c>
    </row>
    <row r="5822" spans="7:7">
      <c r="G5822" s="162" t="s">
        <v>6067</v>
      </c>
    </row>
    <row r="5823" spans="7:7">
      <c r="G5823" s="162" t="s">
        <v>6068</v>
      </c>
    </row>
    <row r="5824" spans="7:7">
      <c r="G5824" s="162" t="s">
        <v>6069</v>
      </c>
    </row>
    <row r="5825" spans="7:7">
      <c r="G5825" s="162" t="s">
        <v>6070</v>
      </c>
    </row>
    <row r="5826" spans="7:7">
      <c r="G5826" s="162" t="s">
        <v>6071</v>
      </c>
    </row>
    <row r="5827" spans="7:7">
      <c r="G5827" s="162" t="s">
        <v>6072</v>
      </c>
    </row>
    <row r="5828" spans="7:7">
      <c r="G5828" s="162" t="s">
        <v>6073</v>
      </c>
    </row>
    <row r="5829" spans="7:7">
      <c r="G5829" s="162" t="s">
        <v>6074</v>
      </c>
    </row>
    <row r="5830" spans="7:7">
      <c r="G5830" s="162" t="s">
        <v>6075</v>
      </c>
    </row>
    <row r="5831" spans="7:7">
      <c r="G5831" s="162" t="s">
        <v>6076</v>
      </c>
    </row>
    <row r="5832" spans="7:7">
      <c r="G5832" s="162" t="s">
        <v>6077</v>
      </c>
    </row>
    <row r="5833" spans="7:7">
      <c r="G5833" s="162" t="s">
        <v>6078</v>
      </c>
    </row>
    <row r="5834" spans="7:7">
      <c r="G5834" s="162" t="s">
        <v>6079</v>
      </c>
    </row>
    <row r="5835" spans="7:7">
      <c r="G5835" s="162" t="s">
        <v>6080</v>
      </c>
    </row>
    <row r="5836" spans="7:7">
      <c r="G5836" s="162" t="s">
        <v>6081</v>
      </c>
    </row>
    <row r="5837" spans="7:7">
      <c r="G5837" s="162" t="s">
        <v>6082</v>
      </c>
    </row>
    <row r="5838" spans="7:7">
      <c r="G5838" s="162" t="s">
        <v>6083</v>
      </c>
    </row>
    <row r="5839" spans="7:7">
      <c r="G5839" s="162" t="s">
        <v>6084</v>
      </c>
    </row>
    <row r="5840" spans="7:7">
      <c r="G5840" s="162" t="s">
        <v>6085</v>
      </c>
    </row>
    <row r="5841" spans="7:7">
      <c r="G5841" s="162" t="s">
        <v>6086</v>
      </c>
    </row>
    <row r="5842" spans="7:7">
      <c r="G5842" s="162" t="s">
        <v>6087</v>
      </c>
    </row>
    <row r="5843" spans="7:7">
      <c r="G5843" s="162" t="s">
        <v>6088</v>
      </c>
    </row>
    <row r="5844" spans="7:7">
      <c r="G5844" s="162" t="s">
        <v>6089</v>
      </c>
    </row>
    <row r="5845" spans="7:7">
      <c r="G5845" s="162" t="s">
        <v>6090</v>
      </c>
    </row>
    <row r="5846" spans="7:7">
      <c r="G5846" s="162" t="s">
        <v>6091</v>
      </c>
    </row>
    <row r="5847" spans="7:7">
      <c r="G5847" s="162" t="s">
        <v>6092</v>
      </c>
    </row>
    <row r="5848" spans="7:7">
      <c r="G5848" s="162" t="s">
        <v>6093</v>
      </c>
    </row>
    <row r="5849" spans="7:7">
      <c r="G5849" s="162" t="s">
        <v>6094</v>
      </c>
    </row>
    <row r="5850" spans="7:7">
      <c r="G5850" s="162" t="s">
        <v>6095</v>
      </c>
    </row>
    <row r="5851" spans="7:7">
      <c r="G5851" s="162" t="s">
        <v>6096</v>
      </c>
    </row>
    <row r="5852" spans="7:7">
      <c r="G5852" s="162" t="s">
        <v>6097</v>
      </c>
    </row>
    <row r="5853" spans="7:7">
      <c r="G5853" s="162" t="s">
        <v>6098</v>
      </c>
    </row>
    <row r="5854" spans="7:7">
      <c r="G5854" s="162" t="s">
        <v>6099</v>
      </c>
    </row>
    <row r="5855" spans="7:7">
      <c r="G5855" s="162" t="s">
        <v>6100</v>
      </c>
    </row>
    <row r="5856" spans="7:7">
      <c r="G5856" s="162" t="s">
        <v>6101</v>
      </c>
    </row>
    <row r="5857" spans="7:7">
      <c r="G5857" s="162" t="s">
        <v>6102</v>
      </c>
    </row>
    <row r="5858" spans="7:7">
      <c r="G5858" s="162" t="s">
        <v>6103</v>
      </c>
    </row>
    <row r="5859" spans="7:7">
      <c r="G5859" s="162" t="s">
        <v>6104</v>
      </c>
    </row>
    <row r="5860" spans="7:7">
      <c r="G5860" s="162" t="s">
        <v>6105</v>
      </c>
    </row>
    <row r="5861" spans="7:7">
      <c r="G5861" s="162" t="s">
        <v>6106</v>
      </c>
    </row>
    <row r="5862" spans="7:7">
      <c r="G5862" s="162" t="s">
        <v>6107</v>
      </c>
    </row>
    <row r="5863" spans="7:7">
      <c r="G5863" s="162" t="s">
        <v>6108</v>
      </c>
    </row>
    <row r="5864" spans="7:7">
      <c r="G5864" s="162" t="s">
        <v>6109</v>
      </c>
    </row>
    <row r="5865" spans="7:7">
      <c r="G5865" s="162" t="s">
        <v>6110</v>
      </c>
    </row>
    <row r="5866" spans="7:7">
      <c r="G5866" s="162" t="s">
        <v>6111</v>
      </c>
    </row>
    <row r="5867" spans="7:7">
      <c r="G5867" s="162" t="s">
        <v>6112</v>
      </c>
    </row>
    <row r="5868" spans="7:7">
      <c r="G5868" s="162" t="s">
        <v>6113</v>
      </c>
    </row>
    <row r="5869" spans="7:7">
      <c r="G5869" s="162" t="s">
        <v>6114</v>
      </c>
    </row>
    <row r="5870" spans="7:7">
      <c r="G5870" s="162" t="s">
        <v>6115</v>
      </c>
    </row>
    <row r="5871" spans="7:7">
      <c r="G5871" s="162" t="s">
        <v>6116</v>
      </c>
    </row>
    <row r="5872" spans="7:7">
      <c r="G5872" s="162" t="s">
        <v>6117</v>
      </c>
    </row>
    <row r="5873" spans="7:7">
      <c r="G5873" s="162" t="s">
        <v>6118</v>
      </c>
    </row>
    <row r="5874" spans="7:7">
      <c r="G5874" s="162" t="s">
        <v>6119</v>
      </c>
    </row>
    <row r="5875" spans="7:7">
      <c r="G5875" s="162" t="s">
        <v>6120</v>
      </c>
    </row>
    <row r="5876" spans="7:7">
      <c r="G5876" s="162" t="s">
        <v>6121</v>
      </c>
    </row>
    <row r="5877" spans="7:7">
      <c r="G5877" s="162" t="s">
        <v>6122</v>
      </c>
    </row>
    <row r="5878" spans="7:7">
      <c r="G5878" s="162" t="s">
        <v>6123</v>
      </c>
    </row>
    <row r="5879" spans="7:7">
      <c r="G5879" s="162" t="s">
        <v>6124</v>
      </c>
    </row>
    <row r="5880" spans="7:7">
      <c r="G5880" s="162" t="s">
        <v>6125</v>
      </c>
    </row>
    <row r="5881" spans="7:7">
      <c r="G5881" s="162" t="s">
        <v>6126</v>
      </c>
    </row>
    <row r="5882" spans="7:7">
      <c r="G5882" s="162" t="s">
        <v>6127</v>
      </c>
    </row>
    <row r="5883" spans="7:7">
      <c r="G5883" s="162" t="s">
        <v>6128</v>
      </c>
    </row>
    <row r="5884" spans="7:7">
      <c r="G5884" s="162" t="s">
        <v>6129</v>
      </c>
    </row>
    <row r="5885" spans="7:7">
      <c r="G5885" s="162" t="s">
        <v>6130</v>
      </c>
    </row>
    <row r="5886" spans="7:7">
      <c r="G5886" s="162" t="s">
        <v>6131</v>
      </c>
    </row>
    <row r="5887" spans="7:7">
      <c r="G5887" s="162" t="s">
        <v>6132</v>
      </c>
    </row>
    <row r="5888" spans="7:7">
      <c r="G5888" s="162" t="s">
        <v>6133</v>
      </c>
    </row>
    <row r="5889" spans="7:7">
      <c r="G5889" s="162" t="s">
        <v>6134</v>
      </c>
    </row>
    <row r="5890" spans="7:7">
      <c r="G5890" s="162" t="s">
        <v>6135</v>
      </c>
    </row>
    <row r="5891" spans="7:7">
      <c r="G5891" s="162" t="s">
        <v>6136</v>
      </c>
    </row>
    <row r="5892" spans="7:7">
      <c r="G5892" s="162" t="s">
        <v>6137</v>
      </c>
    </row>
    <row r="5893" spans="7:7">
      <c r="G5893" s="162" t="s">
        <v>6138</v>
      </c>
    </row>
    <row r="5894" spans="7:7">
      <c r="G5894" s="162" t="s">
        <v>6139</v>
      </c>
    </row>
    <row r="5895" spans="7:7">
      <c r="G5895" s="162" t="s">
        <v>6140</v>
      </c>
    </row>
    <row r="5896" spans="7:7">
      <c r="G5896" s="162" t="s">
        <v>6141</v>
      </c>
    </row>
    <row r="5897" spans="7:7">
      <c r="G5897" s="162" t="s">
        <v>6142</v>
      </c>
    </row>
    <row r="5898" spans="7:7">
      <c r="G5898" s="162" t="s">
        <v>6143</v>
      </c>
    </row>
    <row r="5899" spans="7:7">
      <c r="G5899" s="162" t="s">
        <v>6144</v>
      </c>
    </row>
    <row r="5900" spans="7:7">
      <c r="G5900" s="162" t="s">
        <v>6145</v>
      </c>
    </row>
    <row r="5901" spans="7:7">
      <c r="G5901" s="162" t="s">
        <v>6146</v>
      </c>
    </row>
    <row r="5902" spans="7:7">
      <c r="G5902" s="162" t="s">
        <v>6147</v>
      </c>
    </row>
    <row r="5903" spans="7:7">
      <c r="G5903" s="162" t="s">
        <v>6148</v>
      </c>
    </row>
    <row r="5904" spans="7:7">
      <c r="G5904" s="162" t="s">
        <v>6149</v>
      </c>
    </row>
    <row r="5905" spans="7:7">
      <c r="G5905" s="162" t="s">
        <v>6150</v>
      </c>
    </row>
    <row r="5906" spans="7:7">
      <c r="G5906" s="162" t="s">
        <v>6151</v>
      </c>
    </row>
    <row r="5907" spans="7:7">
      <c r="G5907" s="162" t="s">
        <v>6152</v>
      </c>
    </row>
    <row r="5908" spans="7:7">
      <c r="G5908" s="162" t="s">
        <v>6153</v>
      </c>
    </row>
    <row r="5909" spans="7:7">
      <c r="G5909" s="162" t="s">
        <v>6154</v>
      </c>
    </row>
    <row r="5910" spans="7:7">
      <c r="G5910" s="162" t="s">
        <v>6155</v>
      </c>
    </row>
    <row r="5911" spans="7:7">
      <c r="G5911" s="162" t="s">
        <v>6156</v>
      </c>
    </row>
    <row r="5912" spans="7:7">
      <c r="G5912" s="162" t="s">
        <v>6157</v>
      </c>
    </row>
    <row r="5913" spans="7:7">
      <c r="G5913" s="162" t="s">
        <v>6158</v>
      </c>
    </row>
    <row r="5914" spans="7:7">
      <c r="G5914" s="162" t="s">
        <v>6159</v>
      </c>
    </row>
    <row r="5915" spans="7:7">
      <c r="G5915" s="162" t="s">
        <v>6160</v>
      </c>
    </row>
    <row r="5916" spans="7:7">
      <c r="G5916" s="162" t="s">
        <v>6161</v>
      </c>
    </row>
    <row r="5917" spans="7:7">
      <c r="G5917" s="162" t="s">
        <v>6162</v>
      </c>
    </row>
    <row r="5918" spans="7:7">
      <c r="G5918" s="162" t="s">
        <v>6163</v>
      </c>
    </row>
    <row r="5919" spans="7:7">
      <c r="G5919" s="162" t="s">
        <v>6164</v>
      </c>
    </row>
    <row r="5920" spans="7:7">
      <c r="G5920" s="162" t="s">
        <v>6165</v>
      </c>
    </row>
    <row r="5921" spans="7:7">
      <c r="G5921" s="162" t="s">
        <v>6166</v>
      </c>
    </row>
    <row r="5922" spans="7:7">
      <c r="G5922" s="162" t="s">
        <v>6167</v>
      </c>
    </row>
    <row r="5923" spans="7:7">
      <c r="G5923" s="162" t="s">
        <v>6168</v>
      </c>
    </row>
    <row r="5924" spans="7:7">
      <c r="G5924" s="162" t="s">
        <v>6169</v>
      </c>
    </row>
    <row r="5925" spans="7:7">
      <c r="G5925" s="162" t="s">
        <v>6170</v>
      </c>
    </row>
    <row r="5926" spans="7:7">
      <c r="G5926" s="162" t="s">
        <v>6171</v>
      </c>
    </row>
    <row r="5927" spans="7:7">
      <c r="G5927" s="162" t="s">
        <v>6172</v>
      </c>
    </row>
    <row r="5928" spans="7:7">
      <c r="G5928" s="162" t="s">
        <v>6173</v>
      </c>
    </row>
    <row r="5929" spans="7:7">
      <c r="G5929" s="162" t="s">
        <v>6174</v>
      </c>
    </row>
    <row r="5930" spans="7:7">
      <c r="G5930" s="162" t="s">
        <v>6175</v>
      </c>
    </row>
    <row r="5931" spans="7:7">
      <c r="G5931" s="162" t="s">
        <v>6176</v>
      </c>
    </row>
    <row r="5932" spans="7:7">
      <c r="G5932" s="162" t="s">
        <v>6177</v>
      </c>
    </row>
    <row r="5933" spans="7:7">
      <c r="G5933" s="162" t="s">
        <v>6178</v>
      </c>
    </row>
    <row r="5934" spans="7:7">
      <c r="G5934" s="162" t="s">
        <v>6179</v>
      </c>
    </row>
    <row r="5935" spans="7:7">
      <c r="G5935" s="162" t="s">
        <v>6180</v>
      </c>
    </row>
    <row r="5936" spans="7:7">
      <c r="G5936" s="162" t="s">
        <v>6181</v>
      </c>
    </row>
    <row r="5937" spans="7:7">
      <c r="G5937" s="162" t="s">
        <v>6182</v>
      </c>
    </row>
    <row r="5938" spans="7:7">
      <c r="G5938" s="162" t="s">
        <v>6183</v>
      </c>
    </row>
    <row r="5939" spans="7:7">
      <c r="G5939" s="162" t="s">
        <v>6184</v>
      </c>
    </row>
    <row r="5940" spans="7:7">
      <c r="G5940" s="162" t="s">
        <v>6185</v>
      </c>
    </row>
    <row r="5941" spans="7:7">
      <c r="G5941" s="162" t="s">
        <v>6186</v>
      </c>
    </row>
    <row r="5942" spans="7:7">
      <c r="G5942" s="162" t="s">
        <v>6187</v>
      </c>
    </row>
    <row r="5943" spans="7:7">
      <c r="G5943" s="162" t="s">
        <v>6188</v>
      </c>
    </row>
    <row r="5944" spans="7:7">
      <c r="G5944" s="162" t="s">
        <v>6189</v>
      </c>
    </row>
    <row r="5945" spans="7:7">
      <c r="G5945" s="162" t="s">
        <v>6190</v>
      </c>
    </row>
    <row r="5946" spans="7:7">
      <c r="G5946" s="162" t="s">
        <v>6191</v>
      </c>
    </row>
    <row r="5947" spans="7:7">
      <c r="G5947" s="162" t="s">
        <v>6192</v>
      </c>
    </row>
    <row r="5948" spans="7:7">
      <c r="G5948" s="162" t="s">
        <v>6193</v>
      </c>
    </row>
    <row r="5949" spans="7:7">
      <c r="G5949" s="162" t="s">
        <v>6194</v>
      </c>
    </row>
    <row r="5950" spans="7:7">
      <c r="G5950" s="162" t="s">
        <v>6195</v>
      </c>
    </row>
    <row r="5951" spans="7:7">
      <c r="G5951" s="162" t="s">
        <v>6196</v>
      </c>
    </row>
    <row r="5952" spans="7:7">
      <c r="G5952" s="162" t="s">
        <v>6197</v>
      </c>
    </row>
    <row r="5953" spans="7:7">
      <c r="G5953" s="162" t="s">
        <v>6198</v>
      </c>
    </row>
    <row r="5954" spans="7:7">
      <c r="G5954" s="162" t="s">
        <v>6199</v>
      </c>
    </row>
    <row r="5955" spans="7:7">
      <c r="G5955" s="162" t="s">
        <v>6200</v>
      </c>
    </row>
    <row r="5956" spans="7:7">
      <c r="G5956" s="162" t="s">
        <v>6201</v>
      </c>
    </row>
    <row r="5957" spans="7:7">
      <c r="G5957" s="162" t="s">
        <v>6202</v>
      </c>
    </row>
    <row r="5958" spans="7:7">
      <c r="G5958" s="162" t="s">
        <v>6203</v>
      </c>
    </row>
    <row r="5959" spans="7:7">
      <c r="G5959" s="162" t="s">
        <v>6204</v>
      </c>
    </row>
    <row r="5960" spans="7:7">
      <c r="G5960" s="162" t="s">
        <v>6205</v>
      </c>
    </row>
    <row r="5961" spans="7:7">
      <c r="G5961" s="162" t="s">
        <v>6206</v>
      </c>
    </row>
    <row r="5962" spans="7:7">
      <c r="G5962" s="162" t="s">
        <v>6207</v>
      </c>
    </row>
    <row r="5963" spans="7:7">
      <c r="G5963" s="162" t="s">
        <v>6208</v>
      </c>
    </row>
    <row r="5964" spans="7:7">
      <c r="G5964" s="162" t="s">
        <v>6209</v>
      </c>
    </row>
    <row r="5965" spans="7:7">
      <c r="G5965" s="162" t="s">
        <v>6210</v>
      </c>
    </row>
    <row r="5966" spans="7:7">
      <c r="G5966" s="162" t="s">
        <v>6211</v>
      </c>
    </row>
    <row r="5967" spans="7:7">
      <c r="G5967" s="162" t="s">
        <v>6212</v>
      </c>
    </row>
    <row r="5968" spans="7:7">
      <c r="G5968" s="162" t="s">
        <v>6213</v>
      </c>
    </row>
    <row r="5969" spans="7:7">
      <c r="G5969" s="162" t="s">
        <v>6214</v>
      </c>
    </row>
    <row r="5970" spans="7:7">
      <c r="G5970" s="162" t="s">
        <v>6215</v>
      </c>
    </row>
    <row r="5971" spans="7:7">
      <c r="G5971" s="162" t="s">
        <v>6216</v>
      </c>
    </row>
    <row r="5972" spans="7:7">
      <c r="G5972" s="162" t="s">
        <v>6217</v>
      </c>
    </row>
    <row r="5973" spans="7:7">
      <c r="G5973" s="162" t="s">
        <v>6218</v>
      </c>
    </row>
    <row r="5974" spans="7:7">
      <c r="G5974" s="162" t="s">
        <v>6219</v>
      </c>
    </row>
    <row r="5975" spans="7:7">
      <c r="G5975" s="162" t="s">
        <v>6220</v>
      </c>
    </row>
    <row r="5976" spans="7:7">
      <c r="G5976" s="162" t="s">
        <v>6221</v>
      </c>
    </row>
    <row r="5977" spans="7:7">
      <c r="G5977" s="162" t="s">
        <v>6222</v>
      </c>
    </row>
    <row r="5978" spans="7:7">
      <c r="G5978" s="162" t="s">
        <v>6223</v>
      </c>
    </row>
    <row r="5979" spans="7:7">
      <c r="G5979" s="162" t="s">
        <v>6224</v>
      </c>
    </row>
    <row r="5980" spans="7:7">
      <c r="G5980" s="162" t="s">
        <v>6225</v>
      </c>
    </row>
    <row r="5981" spans="7:7">
      <c r="G5981" s="162" t="s">
        <v>6226</v>
      </c>
    </row>
    <row r="5982" spans="7:7">
      <c r="G5982" s="162" t="s">
        <v>6227</v>
      </c>
    </row>
    <row r="5983" spans="7:7">
      <c r="G5983" s="162" t="s">
        <v>6228</v>
      </c>
    </row>
    <row r="5984" spans="7:7">
      <c r="G5984" s="162" t="s">
        <v>6229</v>
      </c>
    </row>
    <row r="5985" spans="7:7">
      <c r="G5985" s="162" t="s">
        <v>6230</v>
      </c>
    </row>
    <row r="5986" spans="7:7">
      <c r="G5986" s="162" t="s">
        <v>6231</v>
      </c>
    </row>
    <row r="5987" spans="7:7">
      <c r="G5987" s="162" t="s">
        <v>6232</v>
      </c>
    </row>
    <row r="5988" spans="7:7">
      <c r="G5988" s="162" t="s">
        <v>6233</v>
      </c>
    </row>
    <row r="5989" spans="7:7">
      <c r="G5989" s="162" t="s">
        <v>6234</v>
      </c>
    </row>
    <row r="5990" spans="7:7">
      <c r="G5990" s="162" t="s">
        <v>6235</v>
      </c>
    </row>
    <row r="5991" spans="7:7">
      <c r="G5991" s="162" t="s">
        <v>6236</v>
      </c>
    </row>
    <row r="5992" spans="7:7">
      <c r="G5992" s="162" t="s">
        <v>6237</v>
      </c>
    </row>
    <row r="5993" spans="7:7">
      <c r="G5993" s="162" t="s">
        <v>6238</v>
      </c>
    </row>
    <row r="5994" spans="7:7">
      <c r="G5994" s="162" t="s">
        <v>6239</v>
      </c>
    </row>
    <row r="5995" spans="7:7">
      <c r="G5995" s="162" t="s">
        <v>6240</v>
      </c>
    </row>
    <row r="5996" spans="7:7">
      <c r="G5996" s="162" t="s">
        <v>6241</v>
      </c>
    </row>
    <row r="5997" spans="7:7">
      <c r="G5997" s="162" t="s">
        <v>6242</v>
      </c>
    </row>
    <row r="5998" spans="7:7">
      <c r="G5998" s="162" t="s">
        <v>6243</v>
      </c>
    </row>
    <row r="5999" spans="7:7">
      <c r="G5999" s="162" t="s">
        <v>6244</v>
      </c>
    </row>
    <row r="6000" spans="7:7">
      <c r="G6000" s="162" t="s">
        <v>6245</v>
      </c>
    </row>
    <row r="6001" spans="7:7">
      <c r="G6001" s="162" t="s">
        <v>6246</v>
      </c>
    </row>
    <row r="6002" spans="7:7">
      <c r="G6002" s="162" t="s">
        <v>6247</v>
      </c>
    </row>
    <row r="6003" spans="7:7">
      <c r="G6003" s="162" t="s">
        <v>6248</v>
      </c>
    </row>
    <row r="6004" spans="7:7">
      <c r="G6004" s="162" t="s">
        <v>6249</v>
      </c>
    </row>
    <row r="6005" spans="7:7">
      <c r="G6005" s="162" t="s">
        <v>6250</v>
      </c>
    </row>
    <row r="6006" spans="7:7">
      <c r="G6006" s="162" t="s">
        <v>6251</v>
      </c>
    </row>
    <row r="6007" spans="7:7">
      <c r="G6007" s="162" t="s">
        <v>6252</v>
      </c>
    </row>
    <row r="6008" spans="7:7">
      <c r="G6008" s="162" t="s">
        <v>6253</v>
      </c>
    </row>
    <row r="6009" spans="7:7">
      <c r="G6009" s="162" t="s">
        <v>6254</v>
      </c>
    </row>
    <row r="6010" spans="7:7">
      <c r="G6010" s="162" t="s">
        <v>6255</v>
      </c>
    </row>
    <row r="6011" spans="7:7">
      <c r="G6011" s="162" t="s">
        <v>6256</v>
      </c>
    </row>
    <row r="6012" spans="7:7">
      <c r="G6012" s="162" t="s">
        <v>6257</v>
      </c>
    </row>
    <row r="6013" spans="7:7">
      <c r="G6013" s="162" t="s">
        <v>6258</v>
      </c>
    </row>
    <row r="6014" spans="7:7">
      <c r="G6014" s="162" t="s">
        <v>6259</v>
      </c>
    </row>
    <row r="6015" spans="7:7">
      <c r="G6015" s="162" t="s">
        <v>6260</v>
      </c>
    </row>
    <row r="6016" spans="7:7">
      <c r="G6016" s="162" t="s">
        <v>6261</v>
      </c>
    </row>
    <row r="6017" spans="7:7">
      <c r="G6017" s="162" t="s">
        <v>6262</v>
      </c>
    </row>
    <row r="6018" spans="7:7">
      <c r="G6018" s="162" t="s">
        <v>6263</v>
      </c>
    </row>
    <row r="6019" spans="7:7">
      <c r="G6019" s="162" t="s">
        <v>6264</v>
      </c>
    </row>
    <row r="6020" spans="7:7">
      <c r="G6020" s="162" t="s">
        <v>6265</v>
      </c>
    </row>
    <row r="6021" spans="7:7">
      <c r="G6021" s="162" t="s">
        <v>6266</v>
      </c>
    </row>
    <row r="6022" spans="7:7">
      <c r="G6022" s="162" t="s">
        <v>6267</v>
      </c>
    </row>
    <row r="6023" spans="7:7">
      <c r="G6023" s="162" t="s">
        <v>6268</v>
      </c>
    </row>
    <row r="6024" spans="7:7">
      <c r="G6024" s="162" t="s">
        <v>6269</v>
      </c>
    </row>
    <row r="6025" spans="7:7">
      <c r="G6025" s="162" t="s">
        <v>6270</v>
      </c>
    </row>
    <row r="6026" spans="7:7">
      <c r="G6026" s="162" t="s">
        <v>6271</v>
      </c>
    </row>
    <row r="6027" spans="7:7">
      <c r="G6027" s="162" t="s">
        <v>6272</v>
      </c>
    </row>
    <row r="6028" spans="7:7">
      <c r="G6028" s="162" t="s">
        <v>6273</v>
      </c>
    </row>
    <row r="6029" spans="7:7">
      <c r="G6029" s="162" t="s">
        <v>6274</v>
      </c>
    </row>
    <row r="6030" spans="7:7">
      <c r="G6030" s="162" t="s">
        <v>6275</v>
      </c>
    </row>
    <row r="6031" spans="7:7">
      <c r="G6031" s="162" t="s">
        <v>6276</v>
      </c>
    </row>
    <row r="6032" spans="7:7">
      <c r="G6032" s="162" t="s">
        <v>6277</v>
      </c>
    </row>
    <row r="6033" spans="7:7">
      <c r="G6033" s="162" t="s">
        <v>6278</v>
      </c>
    </row>
    <row r="6034" spans="7:7">
      <c r="G6034" s="162" t="s">
        <v>6279</v>
      </c>
    </row>
    <row r="6035" spans="7:7">
      <c r="G6035" s="162" t="s">
        <v>6280</v>
      </c>
    </row>
    <row r="6036" spans="7:7">
      <c r="G6036" s="162" t="s">
        <v>6281</v>
      </c>
    </row>
    <row r="6037" spans="7:7">
      <c r="G6037" s="162" t="s">
        <v>6282</v>
      </c>
    </row>
    <row r="6038" spans="7:7">
      <c r="G6038" s="162" t="s">
        <v>6283</v>
      </c>
    </row>
    <row r="6039" spans="7:7">
      <c r="G6039" s="162" t="s">
        <v>6284</v>
      </c>
    </row>
    <row r="6040" spans="7:7">
      <c r="G6040" s="162" t="s">
        <v>6285</v>
      </c>
    </row>
    <row r="6041" spans="7:7">
      <c r="G6041" s="162" t="s">
        <v>6286</v>
      </c>
    </row>
    <row r="6042" spans="7:7">
      <c r="G6042" s="162" t="s">
        <v>6287</v>
      </c>
    </row>
    <row r="6043" spans="7:7">
      <c r="G6043" s="162" t="s">
        <v>6288</v>
      </c>
    </row>
    <row r="6044" spans="7:7">
      <c r="G6044" s="162" t="s">
        <v>6289</v>
      </c>
    </row>
    <row r="6045" spans="7:7">
      <c r="G6045" s="162" t="s">
        <v>6290</v>
      </c>
    </row>
    <row r="6046" spans="7:7">
      <c r="G6046" s="162" t="s">
        <v>6291</v>
      </c>
    </row>
    <row r="6047" spans="7:7">
      <c r="G6047" s="162" t="s">
        <v>6292</v>
      </c>
    </row>
    <row r="6048" spans="7:7">
      <c r="G6048" s="162" t="s">
        <v>6293</v>
      </c>
    </row>
    <row r="6049" spans="7:7">
      <c r="G6049" s="162" t="s">
        <v>6294</v>
      </c>
    </row>
    <row r="6050" spans="7:7">
      <c r="G6050" s="162" t="s">
        <v>6295</v>
      </c>
    </row>
    <row r="6051" spans="7:7">
      <c r="G6051" s="162" t="s">
        <v>6296</v>
      </c>
    </row>
    <row r="6052" spans="7:7">
      <c r="G6052" s="162" t="s">
        <v>6297</v>
      </c>
    </row>
    <row r="6053" spans="7:7">
      <c r="G6053" s="162" t="s">
        <v>6298</v>
      </c>
    </row>
    <row r="6054" spans="7:7">
      <c r="G6054" s="162" t="s">
        <v>6299</v>
      </c>
    </row>
    <row r="6055" spans="7:7">
      <c r="G6055" s="162" t="s">
        <v>6300</v>
      </c>
    </row>
    <row r="6056" spans="7:7">
      <c r="G6056" s="162" t="s">
        <v>6301</v>
      </c>
    </row>
    <row r="6057" spans="7:7">
      <c r="G6057" s="162" t="s">
        <v>6302</v>
      </c>
    </row>
    <row r="6058" spans="7:7">
      <c r="G6058" s="162" t="s">
        <v>6303</v>
      </c>
    </row>
    <row r="6059" spans="7:7">
      <c r="G6059" s="162" t="s">
        <v>6304</v>
      </c>
    </row>
    <row r="6060" spans="7:7">
      <c r="G6060" s="162" t="s">
        <v>6305</v>
      </c>
    </row>
    <row r="6061" spans="7:7">
      <c r="G6061" s="162" t="s">
        <v>6306</v>
      </c>
    </row>
    <row r="6062" spans="7:7">
      <c r="G6062" s="162" t="s">
        <v>6307</v>
      </c>
    </row>
    <row r="6063" spans="7:7">
      <c r="G6063" s="162" t="s">
        <v>6308</v>
      </c>
    </row>
    <row r="6064" spans="7:7">
      <c r="G6064" s="162" t="s">
        <v>6309</v>
      </c>
    </row>
    <row r="6065" spans="7:7">
      <c r="G6065" s="162" t="s">
        <v>6310</v>
      </c>
    </row>
    <row r="6066" spans="7:7">
      <c r="G6066" s="162" t="s">
        <v>6311</v>
      </c>
    </row>
    <row r="6067" spans="7:7">
      <c r="G6067" s="162" t="s">
        <v>6312</v>
      </c>
    </row>
    <row r="6068" spans="7:7">
      <c r="G6068" s="162" t="s">
        <v>6313</v>
      </c>
    </row>
    <row r="6069" spans="7:7">
      <c r="G6069" s="162" t="s">
        <v>6314</v>
      </c>
    </row>
    <row r="6070" spans="7:7">
      <c r="G6070" s="162" t="s">
        <v>6315</v>
      </c>
    </row>
    <row r="6071" spans="7:7">
      <c r="G6071" s="162" t="s">
        <v>6316</v>
      </c>
    </row>
    <row r="6072" spans="7:7">
      <c r="G6072" s="162" t="s">
        <v>6317</v>
      </c>
    </row>
    <row r="6073" spans="7:7">
      <c r="G6073" s="162" t="s">
        <v>6318</v>
      </c>
    </row>
    <row r="6074" spans="7:7">
      <c r="G6074" s="162" t="s">
        <v>6319</v>
      </c>
    </row>
    <row r="6075" spans="7:7">
      <c r="G6075" s="162" t="s">
        <v>6320</v>
      </c>
    </row>
    <row r="6076" spans="7:7">
      <c r="G6076" s="162" t="s">
        <v>6321</v>
      </c>
    </row>
    <row r="6077" spans="7:7">
      <c r="G6077" s="162" t="s">
        <v>6322</v>
      </c>
    </row>
    <row r="6078" spans="7:7">
      <c r="G6078" s="162" t="s">
        <v>6323</v>
      </c>
    </row>
    <row r="6079" spans="7:7">
      <c r="G6079" s="162" t="s">
        <v>6324</v>
      </c>
    </row>
    <row r="6080" spans="7:7">
      <c r="G6080" s="162" t="s">
        <v>6325</v>
      </c>
    </row>
    <row r="6081" spans="7:7">
      <c r="G6081" s="162" t="s">
        <v>6326</v>
      </c>
    </row>
    <row r="6082" spans="7:7">
      <c r="G6082" s="162" t="s">
        <v>6327</v>
      </c>
    </row>
    <row r="6083" spans="7:7">
      <c r="G6083" s="162" t="s">
        <v>6328</v>
      </c>
    </row>
    <row r="6084" spans="7:7">
      <c r="G6084" s="162" t="s">
        <v>6329</v>
      </c>
    </row>
    <row r="6085" spans="7:7">
      <c r="G6085" s="162" t="s">
        <v>6330</v>
      </c>
    </row>
    <row r="6086" spans="7:7">
      <c r="G6086" s="162" t="s">
        <v>6331</v>
      </c>
    </row>
    <row r="6087" spans="7:7">
      <c r="G6087" s="162" t="s">
        <v>6332</v>
      </c>
    </row>
    <row r="6088" spans="7:7">
      <c r="G6088" s="162" t="s">
        <v>6333</v>
      </c>
    </row>
    <row r="6089" spans="7:7">
      <c r="G6089" s="162" t="s">
        <v>6334</v>
      </c>
    </row>
    <row r="6090" spans="7:7">
      <c r="G6090" s="162" t="s">
        <v>6335</v>
      </c>
    </row>
    <row r="6091" spans="7:7">
      <c r="G6091" s="162" t="s">
        <v>6336</v>
      </c>
    </row>
    <row r="6092" spans="7:7">
      <c r="G6092" s="162" t="s">
        <v>6337</v>
      </c>
    </row>
    <row r="6093" spans="7:7">
      <c r="G6093" s="162" t="s">
        <v>6338</v>
      </c>
    </row>
    <row r="6094" spans="7:7">
      <c r="G6094" s="162" t="s">
        <v>6339</v>
      </c>
    </row>
    <row r="6095" spans="7:7">
      <c r="G6095" s="162" t="s">
        <v>6340</v>
      </c>
    </row>
    <row r="6096" spans="7:7">
      <c r="G6096" s="162" t="s">
        <v>6341</v>
      </c>
    </row>
    <row r="6097" spans="7:7">
      <c r="G6097" s="162" t="s">
        <v>6342</v>
      </c>
    </row>
    <row r="6098" spans="7:7">
      <c r="G6098" s="162" t="s">
        <v>6343</v>
      </c>
    </row>
    <row r="6099" spans="7:7">
      <c r="G6099" s="162" t="s">
        <v>6344</v>
      </c>
    </row>
    <row r="6100" spans="7:7">
      <c r="G6100" s="162" t="s">
        <v>6345</v>
      </c>
    </row>
    <row r="6101" spans="7:7">
      <c r="G6101" s="162" t="s">
        <v>6346</v>
      </c>
    </row>
    <row r="6102" spans="7:7">
      <c r="G6102" s="162" t="s">
        <v>6347</v>
      </c>
    </row>
    <row r="6103" spans="7:7">
      <c r="G6103" s="162" t="s">
        <v>6348</v>
      </c>
    </row>
    <row r="6104" spans="7:7">
      <c r="G6104" s="162" t="s">
        <v>6349</v>
      </c>
    </row>
    <row r="6105" spans="7:7">
      <c r="G6105" s="162" t="s">
        <v>6350</v>
      </c>
    </row>
    <row r="6106" spans="7:7">
      <c r="G6106" s="162" t="s">
        <v>6351</v>
      </c>
    </row>
    <row r="6107" spans="7:7">
      <c r="G6107" s="162" t="s">
        <v>6352</v>
      </c>
    </row>
    <row r="6108" spans="7:7">
      <c r="G6108" s="162" t="s">
        <v>6353</v>
      </c>
    </row>
    <row r="6109" spans="7:7">
      <c r="G6109" s="162" t="s">
        <v>6354</v>
      </c>
    </row>
    <row r="6110" spans="7:7">
      <c r="G6110" s="162" t="s">
        <v>6355</v>
      </c>
    </row>
    <row r="6111" spans="7:7">
      <c r="G6111" s="162" t="s">
        <v>6356</v>
      </c>
    </row>
    <row r="6112" spans="7:7">
      <c r="G6112" s="162" t="s">
        <v>6357</v>
      </c>
    </row>
    <row r="6113" spans="7:7">
      <c r="G6113" s="162" t="s">
        <v>6358</v>
      </c>
    </row>
    <row r="6114" spans="7:7">
      <c r="G6114" s="162" t="s">
        <v>6359</v>
      </c>
    </row>
    <row r="6115" spans="7:7">
      <c r="G6115" s="162" t="s">
        <v>6360</v>
      </c>
    </row>
    <row r="6116" spans="7:7">
      <c r="G6116" s="162" t="s">
        <v>6361</v>
      </c>
    </row>
    <row r="6117" spans="7:7">
      <c r="G6117" s="162" t="s">
        <v>6362</v>
      </c>
    </row>
    <row r="6118" spans="7:7">
      <c r="G6118" s="162" t="s">
        <v>6363</v>
      </c>
    </row>
    <row r="6119" spans="7:7">
      <c r="G6119" s="162" t="s">
        <v>6364</v>
      </c>
    </row>
    <row r="6120" spans="7:7">
      <c r="G6120" s="162" t="s">
        <v>6365</v>
      </c>
    </row>
    <row r="6121" spans="7:7">
      <c r="G6121" s="162" t="s">
        <v>6366</v>
      </c>
    </row>
    <row r="6122" spans="7:7">
      <c r="G6122" s="162" t="s">
        <v>6367</v>
      </c>
    </row>
    <row r="6123" spans="7:7">
      <c r="G6123" s="162" t="s">
        <v>6368</v>
      </c>
    </row>
    <row r="6124" spans="7:7">
      <c r="G6124" s="162" t="s">
        <v>6369</v>
      </c>
    </row>
    <row r="6125" spans="7:7">
      <c r="G6125" s="162" t="s">
        <v>6370</v>
      </c>
    </row>
    <row r="6126" spans="7:7">
      <c r="G6126" s="162" t="s">
        <v>6371</v>
      </c>
    </row>
    <row r="6127" spans="7:7">
      <c r="G6127" s="162" t="s">
        <v>6372</v>
      </c>
    </row>
    <row r="6128" spans="7:7">
      <c r="G6128" s="162" t="s">
        <v>6373</v>
      </c>
    </row>
    <row r="6129" spans="7:7">
      <c r="G6129" s="162" t="s">
        <v>6374</v>
      </c>
    </row>
    <row r="6130" spans="7:7">
      <c r="G6130" s="162" t="s">
        <v>6375</v>
      </c>
    </row>
    <row r="6131" spans="7:7">
      <c r="G6131" s="162" t="s">
        <v>6376</v>
      </c>
    </row>
    <row r="6132" spans="7:7">
      <c r="G6132" s="162" t="s">
        <v>6377</v>
      </c>
    </row>
    <row r="6133" spans="7:7">
      <c r="G6133" s="162" t="s">
        <v>6378</v>
      </c>
    </row>
    <row r="6134" spans="7:7">
      <c r="G6134" s="162" t="s">
        <v>6379</v>
      </c>
    </row>
    <row r="6135" spans="7:7">
      <c r="G6135" s="162" t="s">
        <v>6380</v>
      </c>
    </row>
    <row r="6136" spans="7:7">
      <c r="G6136" s="162" t="s">
        <v>6381</v>
      </c>
    </row>
    <row r="6137" spans="7:7">
      <c r="G6137" s="162" t="s">
        <v>6382</v>
      </c>
    </row>
    <row r="6138" spans="7:7">
      <c r="G6138" s="162" t="s">
        <v>6383</v>
      </c>
    </row>
    <row r="6139" spans="7:7">
      <c r="G6139" s="162" t="s">
        <v>6384</v>
      </c>
    </row>
    <row r="6140" spans="7:7">
      <c r="G6140" s="162" t="s">
        <v>6385</v>
      </c>
    </row>
    <row r="6141" spans="7:7">
      <c r="G6141" s="162" t="s">
        <v>6386</v>
      </c>
    </row>
    <row r="6142" spans="7:7">
      <c r="G6142" s="162" t="s">
        <v>6387</v>
      </c>
    </row>
    <row r="6143" spans="7:7">
      <c r="G6143" s="162" t="s">
        <v>6388</v>
      </c>
    </row>
    <row r="6144" spans="7:7">
      <c r="G6144" s="162" t="s">
        <v>6389</v>
      </c>
    </row>
    <row r="6145" spans="7:7">
      <c r="G6145" s="162" t="s">
        <v>6390</v>
      </c>
    </row>
    <row r="6146" spans="7:7">
      <c r="G6146" s="162" t="s">
        <v>6391</v>
      </c>
    </row>
    <row r="6147" spans="7:7">
      <c r="G6147" s="162" t="s">
        <v>6392</v>
      </c>
    </row>
    <row r="6148" spans="7:7">
      <c r="G6148" s="162" t="s">
        <v>6393</v>
      </c>
    </row>
    <row r="6149" spans="7:7">
      <c r="G6149" s="162" t="s">
        <v>6394</v>
      </c>
    </row>
    <row r="6150" spans="7:7">
      <c r="G6150" s="162" t="s">
        <v>6395</v>
      </c>
    </row>
    <row r="6151" spans="7:7">
      <c r="G6151" s="162" t="s">
        <v>6396</v>
      </c>
    </row>
    <row r="6152" spans="7:7">
      <c r="G6152" s="162" t="s">
        <v>6397</v>
      </c>
    </row>
    <row r="6153" spans="7:7">
      <c r="G6153" s="162" t="s">
        <v>6398</v>
      </c>
    </row>
    <row r="6154" spans="7:7">
      <c r="G6154" s="162" t="s">
        <v>6399</v>
      </c>
    </row>
    <row r="6155" spans="7:7">
      <c r="G6155" s="162" t="s">
        <v>6400</v>
      </c>
    </row>
    <row r="6156" spans="7:7">
      <c r="G6156" s="162" t="s">
        <v>6401</v>
      </c>
    </row>
    <row r="6157" spans="7:7">
      <c r="G6157" s="162" t="s">
        <v>6402</v>
      </c>
    </row>
    <row r="6158" spans="7:7">
      <c r="G6158" s="162" t="s">
        <v>6403</v>
      </c>
    </row>
    <row r="6159" spans="7:7">
      <c r="G6159" s="162" t="s">
        <v>6404</v>
      </c>
    </row>
    <row r="6160" spans="7:7">
      <c r="G6160" s="162" t="s">
        <v>6405</v>
      </c>
    </row>
    <row r="6161" spans="7:7">
      <c r="G6161" s="162" t="s">
        <v>6406</v>
      </c>
    </row>
    <row r="6162" spans="7:7">
      <c r="G6162" s="162" t="s">
        <v>6407</v>
      </c>
    </row>
    <row r="6163" spans="7:7">
      <c r="G6163" s="162" t="s">
        <v>6408</v>
      </c>
    </row>
    <row r="6164" spans="7:7">
      <c r="G6164" s="162" t="s">
        <v>6409</v>
      </c>
    </row>
    <row r="6165" spans="7:7">
      <c r="G6165" s="162" t="s">
        <v>6410</v>
      </c>
    </row>
    <row r="6166" spans="7:7">
      <c r="G6166" s="162" t="s">
        <v>6411</v>
      </c>
    </row>
    <row r="6167" spans="7:7">
      <c r="G6167" s="162" t="s">
        <v>6412</v>
      </c>
    </row>
    <row r="6168" spans="7:7">
      <c r="G6168" s="162" t="s">
        <v>6413</v>
      </c>
    </row>
    <row r="6169" spans="7:7">
      <c r="G6169" s="162" t="s">
        <v>6414</v>
      </c>
    </row>
    <row r="6170" spans="7:7">
      <c r="G6170" s="162" t="s">
        <v>6415</v>
      </c>
    </row>
    <row r="6171" spans="7:7">
      <c r="G6171" s="162" t="s">
        <v>6416</v>
      </c>
    </row>
    <row r="6172" spans="7:7">
      <c r="G6172" s="162" t="s">
        <v>6417</v>
      </c>
    </row>
    <row r="6173" spans="7:7">
      <c r="G6173" s="162" t="s">
        <v>6418</v>
      </c>
    </row>
    <row r="6174" spans="7:7">
      <c r="G6174" s="162" t="s">
        <v>6419</v>
      </c>
    </row>
    <row r="6175" spans="7:7">
      <c r="G6175" s="162" t="s">
        <v>6420</v>
      </c>
    </row>
    <row r="6176" spans="7:7">
      <c r="G6176" s="162" t="s">
        <v>6421</v>
      </c>
    </row>
    <row r="6177" spans="7:7">
      <c r="G6177" s="162" t="s">
        <v>6422</v>
      </c>
    </row>
    <row r="6178" spans="7:7">
      <c r="G6178" s="162" t="s">
        <v>6423</v>
      </c>
    </row>
    <row r="6179" spans="7:7">
      <c r="G6179" s="162" t="s">
        <v>6424</v>
      </c>
    </row>
    <row r="6180" spans="7:7">
      <c r="G6180" s="162" t="s">
        <v>6425</v>
      </c>
    </row>
    <row r="6181" spans="7:7">
      <c r="G6181" s="162" t="s">
        <v>6426</v>
      </c>
    </row>
    <row r="6182" spans="7:7">
      <c r="G6182" s="162" t="s">
        <v>6427</v>
      </c>
    </row>
    <row r="6183" spans="7:7">
      <c r="G6183" s="162" t="s">
        <v>6428</v>
      </c>
    </row>
    <row r="6184" spans="7:7">
      <c r="G6184" s="162" t="s">
        <v>6429</v>
      </c>
    </row>
    <row r="6185" spans="7:7">
      <c r="G6185" s="162" t="s">
        <v>6430</v>
      </c>
    </row>
    <row r="6186" spans="7:7">
      <c r="G6186" s="162" t="s">
        <v>6431</v>
      </c>
    </row>
    <row r="6187" spans="7:7">
      <c r="G6187" s="162" t="s">
        <v>6432</v>
      </c>
    </row>
    <row r="6188" spans="7:7">
      <c r="G6188" s="162" t="s">
        <v>6433</v>
      </c>
    </row>
    <row r="6189" spans="7:7">
      <c r="G6189" s="162" t="s">
        <v>6434</v>
      </c>
    </row>
    <row r="6190" spans="7:7">
      <c r="G6190" s="162" t="s">
        <v>6435</v>
      </c>
    </row>
    <row r="6191" spans="7:7">
      <c r="G6191" s="162" t="s">
        <v>6436</v>
      </c>
    </row>
    <row r="6192" spans="7:7">
      <c r="G6192" s="162" t="s">
        <v>6437</v>
      </c>
    </row>
    <row r="6193" spans="7:7">
      <c r="G6193" s="162" t="s">
        <v>6438</v>
      </c>
    </row>
    <row r="6194" spans="7:7">
      <c r="G6194" s="162" t="s">
        <v>6439</v>
      </c>
    </row>
    <row r="6195" spans="7:7">
      <c r="G6195" s="162" t="s">
        <v>6440</v>
      </c>
    </row>
    <row r="6196" spans="7:7">
      <c r="G6196" s="162" t="s">
        <v>6441</v>
      </c>
    </row>
    <row r="6197" spans="7:7">
      <c r="G6197" s="162" t="s">
        <v>6442</v>
      </c>
    </row>
    <row r="6198" spans="7:7">
      <c r="G6198" s="162" t="s">
        <v>6443</v>
      </c>
    </row>
    <row r="6199" spans="7:7">
      <c r="G6199" s="162" t="s">
        <v>6444</v>
      </c>
    </row>
    <row r="6200" spans="7:7">
      <c r="G6200" s="162" t="s">
        <v>6445</v>
      </c>
    </row>
    <row r="6201" spans="7:7">
      <c r="G6201" s="162" t="s">
        <v>6446</v>
      </c>
    </row>
    <row r="6202" spans="7:7">
      <c r="G6202" s="162" t="s">
        <v>6447</v>
      </c>
    </row>
    <row r="6203" spans="7:7">
      <c r="G6203" s="162" t="s">
        <v>6448</v>
      </c>
    </row>
    <row r="6204" spans="7:7">
      <c r="G6204" s="162" t="s">
        <v>6449</v>
      </c>
    </row>
    <row r="6205" spans="7:7">
      <c r="G6205" s="162" t="s">
        <v>6450</v>
      </c>
    </row>
    <row r="6206" spans="7:7">
      <c r="G6206" s="162" t="s">
        <v>6451</v>
      </c>
    </row>
    <row r="6207" spans="7:7">
      <c r="G6207" s="162" t="s">
        <v>6452</v>
      </c>
    </row>
    <row r="6208" spans="7:7">
      <c r="G6208" s="162" t="s">
        <v>6453</v>
      </c>
    </row>
    <row r="6209" spans="7:7">
      <c r="G6209" s="162" t="s">
        <v>6454</v>
      </c>
    </row>
    <row r="6210" spans="7:7">
      <c r="G6210" s="162" t="s">
        <v>6455</v>
      </c>
    </row>
    <row r="6211" spans="7:7">
      <c r="G6211" s="162" t="s">
        <v>6456</v>
      </c>
    </row>
    <row r="6212" spans="7:7">
      <c r="G6212" s="162" t="s">
        <v>6457</v>
      </c>
    </row>
    <row r="6213" spans="7:7">
      <c r="G6213" s="162" t="s">
        <v>6458</v>
      </c>
    </row>
    <row r="6214" spans="7:7">
      <c r="G6214" s="162" t="s">
        <v>6459</v>
      </c>
    </row>
    <row r="6215" spans="7:7">
      <c r="G6215" s="162" t="s">
        <v>6460</v>
      </c>
    </row>
    <row r="6216" spans="7:7">
      <c r="G6216" s="162" t="s">
        <v>6461</v>
      </c>
    </row>
    <row r="6217" spans="7:7">
      <c r="G6217" s="162" t="s">
        <v>6462</v>
      </c>
    </row>
    <row r="6218" spans="7:7">
      <c r="G6218" s="162" t="s">
        <v>6463</v>
      </c>
    </row>
    <row r="6219" spans="7:7">
      <c r="G6219" s="162" t="s">
        <v>6464</v>
      </c>
    </row>
    <row r="6220" spans="7:7">
      <c r="G6220" s="162" t="s">
        <v>6465</v>
      </c>
    </row>
    <row r="6221" spans="7:7">
      <c r="G6221" s="162" t="s">
        <v>6466</v>
      </c>
    </row>
    <row r="6222" spans="7:7">
      <c r="G6222" s="162" t="s">
        <v>6467</v>
      </c>
    </row>
    <row r="6223" spans="7:7">
      <c r="G6223" s="162" t="s">
        <v>6468</v>
      </c>
    </row>
    <row r="6224" spans="7:7">
      <c r="G6224" s="162" t="s">
        <v>6469</v>
      </c>
    </row>
    <row r="6225" spans="7:7">
      <c r="G6225" s="162" t="s">
        <v>6470</v>
      </c>
    </row>
    <row r="6226" spans="7:7">
      <c r="G6226" s="162" t="s">
        <v>6471</v>
      </c>
    </row>
    <row r="6227" spans="7:7">
      <c r="G6227" s="162" t="s">
        <v>6472</v>
      </c>
    </row>
    <row r="6228" spans="7:7">
      <c r="G6228" s="162" t="s">
        <v>6473</v>
      </c>
    </row>
    <row r="6229" spans="7:7">
      <c r="G6229" s="162" t="s">
        <v>6474</v>
      </c>
    </row>
    <row r="6230" spans="7:7">
      <c r="G6230" s="162" t="s">
        <v>6475</v>
      </c>
    </row>
    <row r="6231" spans="7:7">
      <c r="G6231" s="162" t="s">
        <v>6476</v>
      </c>
    </row>
    <row r="6232" spans="7:7">
      <c r="G6232" s="162" t="s">
        <v>6477</v>
      </c>
    </row>
    <row r="6233" spans="7:7">
      <c r="G6233" s="162" t="s">
        <v>6478</v>
      </c>
    </row>
    <row r="6234" spans="7:7">
      <c r="G6234" s="162" t="s">
        <v>6479</v>
      </c>
    </row>
    <row r="6235" spans="7:7">
      <c r="G6235" s="162" t="s">
        <v>6480</v>
      </c>
    </row>
    <row r="6236" spans="7:7">
      <c r="G6236" s="162" t="s">
        <v>6481</v>
      </c>
    </row>
    <row r="6237" spans="7:7">
      <c r="G6237" s="162" t="s">
        <v>6482</v>
      </c>
    </row>
    <row r="6238" spans="7:7">
      <c r="G6238" s="162" t="s">
        <v>6483</v>
      </c>
    </row>
    <row r="6239" spans="7:7">
      <c r="G6239" s="162" t="s">
        <v>6484</v>
      </c>
    </row>
    <row r="6240" spans="7:7">
      <c r="G6240" s="162" t="s">
        <v>6485</v>
      </c>
    </row>
    <row r="6241" spans="7:7">
      <c r="G6241" s="162" t="s">
        <v>6486</v>
      </c>
    </row>
    <row r="6242" spans="7:7">
      <c r="G6242" s="162" t="s">
        <v>6487</v>
      </c>
    </row>
    <row r="6243" spans="7:7">
      <c r="G6243" s="162" t="s">
        <v>6488</v>
      </c>
    </row>
    <row r="6244" spans="7:7">
      <c r="G6244" s="162" t="s">
        <v>6489</v>
      </c>
    </row>
    <row r="6245" spans="7:7">
      <c r="G6245" s="162" t="s">
        <v>6490</v>
      </c>
    </row>
    <row r="6246" spans="7:7">
      <c r="G6246" s="162" t="s">
        <v>6491</v>
      </c>
    </row>
    <row r="6247" spans="7:7">
      <c r="G6247" s="162" t="s">
        <v>6492</v>
      </c>
    </row>
    <row r="6248" spans="7:7">
      <c r="G6248" s="162" t="s">
        <v>6493</v>
      </c>
    </row>
    <row r="6249" spans="7:7">
      <c r="G6249" s="162" t="s">
        <v>6494</v>
      </c>
    </row>
    <row r="6250" spans="7:7">
      <c r="G6250" s="162" t="s">
        <v>6495</v>
      </c>
    </row>
    <row r="6251" spans="7:7">
      <c r="G6251" s="162" t="s">
        <v>6496</v>
      </c>
    </row>
    <row r="6252" spans="7:7">
      <c r="G6252" s="162" t="s">
        <v>6497</v>
      </c>
    </row>
    <row r="6253" spans="7:7">
      <c r="G6253" s="162" t="s">
        <v>6498</v>
      </c>
    </row>
    <row r="6254" spans="7:7">
      <c r="G6254" s="162" t="s">
        <v>6499</v>
      </c>
    </row>
    <row r="6255" spans="7:7">
      <c r="G6255" s="162" t="s">
        <v>6500</v>
      </c>
    </row>
    <row r="6256" spans="7:7">
      <c r="G6256" s="162" t="s">
        <v>6501</v>
      </c>
    </row>
    <row r="6257" spans="7:7">
      <c r="G6257" s="162" t="s">
        <v>6502</v>
      </c>
    </row>
    <row r="6258" spans="7:7">
      <c r="G6258" s="162" t="s">
        <v>6503</v>
      </c>
    </row>
    <row r="6259" spans="7:7">
      <c r="G6259" s="162" t="s">
        <v>6504</v>
      </c>
    </row>
    <row r="6260" spans="7:7">
      <c r="G6260" s="162" t="s">
        <v>6505</v>
      </c>
    </row>
    <row r="6261" spans="7:7">
      <c r="G6261" s="162" t="s">
        <v>6506</v>
      </c>
    </row>
    <row r="6262" spans="7:7">
      <c r="G6262" s="162" t="s">
        <v>6507</v>
      </c>
    </row>
    <row r="6263" spans="7:7">
      <c r="G6263" s="162" t="s">
        <v>6508</v>
      </c>
    </row>
    <row r="6264" spans="7:7">
      <c r="G6264" s="162" t="s">
        <v>6509</v>
      </c>
    </row>
    <row r="6265" spans="7:7">
      <c r="G6265" s="162" t="s">
        <v>6510</v>
      </c>
    </row>
    <row r="6266" spans="7:7">
      <c r="G6266" s="162" t="s">
        <v>6511</v>
      </c>
    </row>
    <row r="6267" spans="7:7">
      <c r="G6267" s="162" t="s">
        <v>6512</v>
      </c>
    </row>
    <row r="6268" spans="7:7">
      <c r="G6268" s="162" t="s">
        <v>6513</v>
      </c>
    </row>
    <row r="6269" spans="7:7">
      <c r="G6269" s="162" t="s">
        <v>6514</v>
      </c>
    </row>
    <row r="6270" spans="7:7">
      <c r="G6270" s="162" t="s">
        <v>6515</v>
      </c>
    </row>
    <row r="6271" spans="7:7">
      <c r="G6271" s="162" t="s">
        <v>6516</v>
      </c>
    </row>
    <row r="6272" spans="7:7">
      <c r="G6272" s="162" t="s">
        <v>6517</v>
      </c>
    </row>
    <row r="6273" spans="7:7">
      <c r="G6273" s="162" t="s">
        <v>6518</v>
      </c>
    </row>
    <row r="6274" spans="7:7">
      <c r="G6274" s="162" t="s">
        <v>6519</v>
      </c>
    </row>
    <row r="6275" spans="7:7">
      <c r="G6275" s="162" t="s">
        <v>6520</v>
      </c>
    </row>
    <row r="6276" spans="7:7">
      <c r="G6276" s="162" t="s">
        <v>6521</v>
      </c>
    </row>
    <row r="6277" spans="7:7">
      <c r="G6277" s="162" t="s">
        <v>6522</v>
      </c>
    </row>
    <row r="6278" spans="7:7">
      <c r="G6278" s="162" t="s">
        <v>6523</v>
      </c>
    </row>
    <row r="6279" spans="7:7">
      <c r="G6279" s="162" t="s">
        <v>6524</v>
      </c>
    </row>
    <row r="6280" spans="7:7">
      <c r="G6280" s="162" t="s">
        <v>6525</v>
      </c>
    </row>
    <row r="6281" spans="7:7">
      <c r="G6281" s="162" t="s">
        <v>6526</v>
      </c>
    </row>
    <row r="6282" spans="7:7">
      <c r="G6282" s="162" t="s">
        <v>6527</v>
      </c>
    </row>
    <row r="6283" spans="7:7">
      <c r="G6283" s="162" t="s">
        <v>6528</v>
      </c>
    </row>
    <row r="6284" spans="7:7">
      <c r="G6284" s="162" t="s">
        <v>6529</v>
      </c>
    </row>
    <row r="6285" spans="7:7">
      <c r="G6285" s="162" t="s">
        <v>6530</v>
      </c>
    </row>
    <row r="6286" spans="7:7">
      <c r="G6286" s="162" t="s">
        <v>6531</v>
      </c>
    </row>
    <row r="6287" spans="7:7">
      <c r="G6287" s="162" t="s">
        <v>6532</v>
      </c>
    </row>
    <row r="6288" spans="7:7">
      <c r="G6288" s="162" t="s">
        <v>6533</v>
      </c>
    </row>
    <row r="6289" spans="7:7">
      <c r="G6289" s="162" t="s">
        <v>6534</v>
      </c>
    </row>
    <row r="6290" spans="7:7">
      <c r="G6290" s="162" t="s">
        <v>6535</v>
      </c>
    </row>
    <row r="6291" spans="7:7">
      <c r="G6291" s="162" t="s">
        <v>6536</v>
      </c>
    </row>
    <row r="6292" spans="7:7">
      <c r="G6292" s="162" t="s">
        <v>6537</v>
      </c>
    </row>
    <row r="6293" spans="7:7">
      <c r="G6293" s="162" t="s">
        <v>6538</v>
      </c>
    </row>
    <row r="6294" spans="7:7">
      <c r="G6294" s="162" t="s">
        <v>6539</v>
      </c>
    </row>
    <row r="6295" spans="7:7">
      <c r="G6295" s="162" t="s">
        <v>6540</v>
      </c>
    </row>
    <row r="6296" spans="7:7">
      <c r="G6296" s="162" t="s">
        <v>6541</v>
      </c>
    </row>
    <row r="6297" spans="7:7">
      <c r="G6297" s="162" t="s">
        <v>6542</v>
      </c>
    </row>
    <row r="6298" spans="7:7">
      <c r="G6298" s="162" t="s">
        <v>6543</v>
      </c>
    </row>
    <row r="6299" spans="7:7">
      <c r="G6299" s="162" t="s">
        <v>6544</v>
      </c>
    </row>
    <row r="6300" spans="7:7">
      <c r="G6300" s="162" t="s">
        <v>6545</v>
      </c>
    </row>
    <row r="6301" spans="7:7">
      <c r="G6301" s="162" t="s">
        <v>6546</v>
      </c>
    </row>
    <row r="6302" spans="7:7">
      <c r="G6302" s="162" t="s">
        <v>6547</v>
      </c>
    </row>
    <row r="6303" spans="7:7">
      <c r="G6303" s="162" t="s">
        <v>6548</v>
      </c>
    </row>
    <row r="6304" spans="7:7">
      <c r="G6304" s="162" t="s">
        <v>6549</v>
      </c>
    </row>
    <row r="6305" spans="7:7">
      <c r="G6305" s="162" t="s">
        <v>6550</v>
      </c>
    </row>
    <row r="6306" spans="7:7">
      <c r="G6306" s="162" t="s">
        <v>6551</v>
      </c>
    </row>
    <row r="6307" spans="7:7">
      <c r="G6307" s="162" t="s">
        <v>6552</v>
      </c>
    </row>
    <row r="6308" spans="7:7">
      <c r="G6308" s="162" t="s">
        <v>6553</v>
      </c>
    </row>
    <row r="6309" spans="7:7">
      <c r="G6309" s="162" t="s">
        <v>6554</v>
      </c>
    </row>
    <row r="6310" spans="7:7">
      <c r="G6310" s="162" t="s">
        <v>6555</v>
      </c>
    </row>
    <row r="6311" spans="7:7">
      <c r="G6311" s="162" t="s">
        <v>6556</v>
      </c>
    </row>
    <row r="6312" spans="7:7">
      <c r="G6312" s="162" t="s">
        <v>6557</v>
      </c>
    </row>
    <row r="6313" spans="7:7">
      <c r="G6313" s="162" t="s">
        <v>6558</v>
      </c>
    </row>
    <row r="6314" spans="7:7">
      <c r="G6314" s="162" t="s">
        <v>6559</v>
      </c>
    </row>
    <row r="6315" spans="7:7">
      <c r="G6315" s="162" t="s">
        <v>6560</v>
      </c>
    </row>
    <row r="6316" spans="7:7">
      <c r="G6316" s="162" t="s">
        <v>6561</v>
      </c>
    </row>
    <row r="6317" spans="7:7">
      <c r="G6317" s="162" t="s">
        <v>6562</v>
      </c>
    </row>
    <row r="6318" spans="7:7">
      <c r="G6318" s="162" t="s">
        <v>6563</v>
      </c>
    </row>
    <row r="6319" spans="7:7">
      <c r="G6319" s="162" t="s">
        <v>6564</v>
      </c>
    </row>
    <row r="6320" spans="7:7">
      <c r="G6320" s="162" t="s">
        <v>6565</v>
      </c>
    </row>
    <row r="6321" spans="7:7">
      <c r="G6321" s="162" t="s">
        <v>6566</v>
      </c>
    </row>
    <row r="6322" spans="7:7">
      <c r="G6322" s="162" t="s">
        <v>6567</v>
      </c>
    </row>
    <row r="6323" spans="7:7">
      <c r="G6323" s="162" t="s">
        <v>6568</v>
      </c>
    </row>
    <row r="6324" spans="7:7">
      <c r="G6324" s="162" t="s">
        <v>6569</v>
      </c>
    </row>
    <row r="6325" spans="7:7">
      <c r="G6325" s="162" t="s">
        <v>6570</v>
      </c>
    </row>
    <row r="6326" spans="7:7">
      <c r="G6326" s="162" t="s">
        <v>6571</v>
      </c>
    </row>
    <row r="6327" spans="7:7">
      <c r="G6327" s="162" t="s">
        <v>6572</v>
      </c>
    </row>
    <row r="6328" spans="7:7">
      <c r="G6328" s="162" t="s">
        <v>6573</v>
      </c>
    </row>
    <row r="6329" spans="7:7">
      <c r="G6329" s="162" t="s">
        <v>6574</v>
      </c>
    </row>
    <row r="6330" spans="7:7">
      <c r="G6330" s="162" t="s">
        <v>6575</v>
      </c>
    </row>
    <row r="6331" spans="7:7">
      <c r="G6331" s="162" t="s">
        <v>6576</v>
      </c>
    </row>
    <row r="6332" spans="7:7">
      <c r="G6332" s="162" t="s">
        <v>6577</v>
      </c>
    </row>
    <row r="6333" spans="7:7">
      <c r="G6333" s="162" t="s">
        <v>6578</v>
      </c>
    </row>
    <row r="6334" spans="7:7">
      <c r="G6334" s="162" t="s">
        <v>6579</v>
      </c>
    </row>
    <row r="6335" spans="7:7">
      <c r="G6335" s="162" t="s">
        <v>6580</v>
      </c>
    </row>
    <row r="6336" spans="7:7">
      <c r="G6336" s="162" t="s">
        <v>6581</v>
      </c>
    </row>
    <row r="6337" spans="7:7">
      <c r="G6337" s="162" t="s">
        <v>6582</v>
      </c>
    </row>
    <row r="6338" spans="7:7">
      <c r="G6338" s="162" t="s">
        <v>6583</v>
      </c>
    </row>
    <row r="6339" spans="7:7">
      <c r="G6339" s="162" t="s">
        <v>6584</v>
      </c>
    </row>
    <row r="6340" spans="7:7">
      <c r="G6340" s="162" t="s">
        <v>6585</v>
      </c>
    </row>
    <row r="6341" spans="7:7">
      <c r="G6341" s="162" t="s">
        <v>6586</v>
      </c>
    </row>
    <row r="6342" spans="7:7">
      <c r="G6342" s="162" t="s">
        <v>6587</v>
      </c>
    </row>
    <row r="6343" spans="7:7">
      <c r="G6343" s="162" t="s">
        <v>6588</v>
      </c>
    </row>
    <row r="6344" spans="7:7">
      <c r="G6344" s="162" t="s">
        <v>6589</v>
      </c>
    </row>
    <row r="6345" spans="7:7">
      <c r="G6345" s="162" t="s">
        <v>6590</v>
      </c>
    </row>
    <row r="6346" spans="7:7">
      <c r="G6346" s="162" t="s">
        <v>6591</v>
      </c>
    </row>
    <row r="6347" spans="7:7">
      <c r="G6347" s="162" t="s">
        <v>6592</v>
      </c>
    </row>
    <row r="6348" spans="7:7">
      <c r="G6348" s="162" t="s">
        <v>6593</v>
      </c>
    </row>
    <row r="6349" spans="7:7">
      <c r="G6349" s="162" t="s">
        <v>6594</v>
      </c>
    </row>
    <row r="6350" spans="7:7">
      <c r="G6350" s="162" t="s">
        <v>6595</v>
      </c>
    </row>
    <row r="6351" spans="7:7">
      <c r="G6351" s="162" t="s">
        <v>6596</v>
      </c>
    </row>
    <row r="6352" spans="7:7">
      <c r="G6352" s="162" t="s">
        <v>6597</v>
      </c>
    </row>
    <row r="6353" spans="7:7">
      <c r="G6353" s="162" t="s">
        <v>6598</v>
      </c>
    </row>
    <row r="6354" spans="7:7">
      <c r="G6354" s="162" t="s">
        <v>6599</v>
      </c>
    </row>
    <row r="6355" spans="7:7">
      <c r="G6355" s="162" t="s">
        <v>6600</v>
      </c>
    </row>
    <row r="6356" spans="7:7">
      <c r="G6356" s="162" t="s">
        <v>6601</v>
      </c>
    </row>
    <row r="6357" spans="7:7">
      <c r="G6357" s="162" t="s">
        <v>6602</v>
      </c>
    </row>
    <row r="6358" spans="7:7">
      <c r="G6358" s="162" t="s">
        <v>6603</v>
      </c>
    </row>
    <row r="6359" spans="7:7">
      <c r="G6359" s="162" t="s">
        <v>6604</v>
      </c>
    </row>
    <row r="6360" spans="7:7">
      <c r="G6360" s="162" t="s">
        <v>6605</v>
      </c>
    </row>
    <row r="6361" spans="7:7">
      <c r="G6361" s="162" t="s">
        <v>6606</v>
      </c>
    </row>
    <row r="6362" spans="7:7">
      <c r="G6362" s="162" t="s">
        <v>6607</v>
      </c>
    </row>
    <row r="6363" spans="7:7">
      <c r="G6363" s="162" t="s">
        <v>6608</v>
      </c>
    </row>
    <row r="6364" spans="7:7">
      <c r="G6364" s="162" t="s">
        <v>6609</v>
      </c>
    </row>
    <row r="6365" spans="7:7">
      <c r="G6365" s="162" t="s">
        <v>6610</v>
      </c>
    </row>
    <row r="6366" spans="7:7">
      <c r="G6366" s="162" t="s">
        <v>6611</v>
      </c>
    </row>
    <row r="6367" spans="7:7">
      <c r="G6367" s="162" t="s">
        <v>6612</v>
      </c>
    </row>
    <row r="6368" spans="7:7">
      <c r="G6368" s="162" t="s">
        <v>6613</v>
      </c>
    </row>
    <row r="6369" spans="7:7">
      <c r="G6369" s="162" t="s">
        <v>6614</v>
      </c>
    </row>
    <row r="6370" spans="7:7">
      <c r="G6370" s="162" t="s">
        <v>6615</v>
      </c>
    </row>
    <row r="6371" spans="7:7">
      <c r="G6371" s="162" t="s">
        <v>6616</v>
      </c>
    </row>
    <row r="6372" spans="7:7">
      <c r="G6372" s="162" t="s">
        <v>6617</v>
      </c>
    </row>
    <row r="6373" spans="7:7">
      <c r="G6373" s="162" t="s">
        <v>6618</v>
      </c>
    </row>
    <row r="6374" spans="7:7">
      <c r="G6374" s="162" t="s">
        <v>6619</v>
      </c>
    </row>
    <row r="6375" spans="7:7">
      <c r="G6375" s="162" t="s">
        <v>6620</v>
      </c>
    </row>
    <row r="6376" spans="7:7">
      <c r="G6376" s="162" t="s">
        <v>6621</v>
      </c>
    </row>
    <row r="6377" spans="7:7">
      <c r="G6377" s="162" t="s">
        <v>6622</v>
      </c>
    </row>
    <row r="6378" spans="7:7">
      <c r="G6378" s="162" t="s">
        <v>6623</v>
      </c>
    </row>
    <row r="6379" spans="7:7">
      <c r="G6379" s="162" t="s">
        <v>6624</v>
      </c>
    </row>
    <row r="6380" spans="7:7">
      <c r="G6380" s="162" t="s">
        <v>6625</v>
      </c>
    </row>
    <row r="6381" spans="7:7">
      <c r="G6381" s="162" t="s">
        <v>6626</v>
      </c>
    </row>
    <row r="6382" spans="7:7">
      <c r="G6382" s="162" t="s">
        <v>6627</v>
      </c>
    </row>
    <row r="6383" spans="7:7">
      <c r="G6383" s="162" t="s">
        <v>6628</v>
      </c>
    </row>
    <row r="6384" spans="7:7">
      <c r="G6384" s="162" t="s">
        <v>6629</v>
      </c>
    </row>
    <row r="6385" spans="7:7">
      <c r="G6385" s="162" t="s">
        <v>6630</v>
      </c>
    </row>
    <row r="6386" spans="7:7">
      <c r="G6386" s="162" t="s">
        <v>6631</v>
      </c>
    </row>
    <row r="6387" spans="7:7">
      <c r="G6387" s="162" t="s">
        <v>6632</v>
      </c>
    </row>
    <row r="6388" spans="7:7">
      <c r="G6388" s="162" t="s">
        <v>6633</v>
      </c>
    </row>
    <row r="6389" spans="7:7">
      <c r="G6389" s="162" t="s">
        <v>6634</v>
      </c>
    </row>
    <row r="6390" spans="7:7">
      <c r="G6390" s="162" t="s">
        <v>6635</v>
      </c>
    </row>
    <row r="6391" spans="7:7">
      <c r="G6391" s="162" t="s">
        <v>6636</v>
      </c>
    </row>
    <row r="6392" spans="7:7">
      <c r="G6392" s="162" t="s">
        <v>6637</v>
      </c>
    </row>
    <row r="6393" spans="7:7">
      <c r="G6393" s="162" t="s">
        <v>6638</v>
      </c>
    </row>
    <row r="6394" spans="7:7">
      <c r="G6394" s="162" t="s">
        <v>6639</v>
      </c>
    </row>
    <row r="6395" spans="7:7">
      <c r="G6395" s="162" t="s">
        <v>6640</v>
      </c>
    </row>
    <row r="6396" spans="7:7">
      <c r="G6396" s="162" t="s">
        <v>6641</v>
      </c>
    </row>
    <row r="6397" spans="7:7">
      <c r="G6397" s="162" t="s">
        <v>6642</v>
      </c>
    </row>
    <row r="6398" spans="7:7">
      <c r="G6398" s="162" t="s">
        <v>6643</v>
      </c>
    </row>
    <row r="6399" spans="7:7">
      <c r="G6399" s="162" t="s">
        <v>6644</v>
      </c>
    </row>
    <row r="6400" spans="7:7">
      <c r="G6400" s="162" t="s">
        <v>6645</v>
      </c>
    </row>
    <row r="6401" spans="7:7">
      <c r="G6401" s="162" t="s">
        <v>6646</v>
      </c>
    </row>
    <row r="6402" spans="7:7">
      <c r="G6402" s="162" t="s">
        <v>6647</v>
      </c>
    </row>
    <row r="6403" spans="7:7">
      <c r="G6403" s="162" t="s">
        <v>6648</v>
      </c>
    </row>
    <row r="6404" spans="7:7">
      <c r="G6404" s="162" t="s">
        <v>6649</v>
      </c>
    </row>
    <row r="6405" spans="7:7">
      <c r="G6405" s="162" t="s">
        <v>6650</v>
      </c>
    </row>
    <row r="6406" spans="7:7">
      <c r="G6406" s="162" t="s">
        <v>6651</v>
      </c>
    </row>
    <row r="6407" spans="7:7">
      <c r="G6407" s="162" t="s">
        <v>6652</v>
      </c>
    </row>
    <row r="6408" spans="7:7">
      <c r="G6408" s="162" t="s">
        <v>6653</v>
      </c>
    </row>
    <row r="6409" spans="7:7">
      <c r="G6409" s="162" t="s">
        <v>6654</v>
      </c>
    </row>
    <row r="6410" spans="7:7">
      <c r="G6410" s="162" t="s">
        <v>6655</v>
      </c>
    </row>
    <row r="6411" spans="7:7">
      <c r="G6411" s="162" t="s">
        <v>6656</v>
      </c>
    </row>
    <row r="6412" spans="7:7">
      <c r="G6412" s="162" t="s">
        <v>6657</v>
      </c>
    </row>
    <row r="6413" spans="7:7">
      <c r="G6413" s="162" t="s">
        <v>6658</v>
      </c>
    </row>
    <row r="6414" spans="7:7">
      <c r="G6414" s="162" t="s">
        <v>6659</v>
      </c>
    </row>
    <row r="6415" spans="7:7">
      <c r="G6415" s="162" t="s">
        <v>6660</v>
      </c>
    </row>
    <row r="6416" spans="7:7">
      <c r="G6416" s="162" t="s">
        <v>6661</v>
      </c>
    </row>
    <row r="6417" spans="7:7">
      <c r="G6417" s="162" t="s">
        <v>6662</v>
      </c>
    </row>
    <row r="6418" spans="7:7">
      <c r="G6418" s="162" t="s">
        <v>6663</v>
      </c>
    </row>
    <row r="6419" spans="7:7">
      <c r="G6419" s="162" t="s">
        <v>6664</v>
      </c>
    </row>
    <row r="6420" spans="7:7">
      <c r="G6420" s="162" t="s">
        <v>6665</v>
      </c>
    </row>
    <row r="6421" spans="7:7">
      <c r="G6421" s="162" t="s">
        <v>6666</v>
      </c>
    </row>
    <row r="6422" spans="7:7">
      <c r="G6422" s="162" t="s">
        <v>6667</v>
      </c>
    </row>
    <row r="6423" spans="7:7">
      <c r="G6423" s="162" t="s">
        <v>6668</v>
      </c>
    </row>
    <row r="6424" spans="7:7">
      <c r="G6424" s="162" t="s">
        <v>6669</v>
      </c>
    </row>
    <row r="6425" spans="7:7">
      <c r="G6425" s="162" t="s">
        <v>6670</v>
      </c>
    </row>
    <row r="6426" spans="7:7">
      <c r="G6426" s="162" t="s">
        <v>6671</v>
      </c>
    </row>
    <row r="6427" spans="7:7">
      <c r="G6427" s="162" t="s">
        <v>6672</v>
      </c>
    </row>
    <row r="6428" spans="7:7">
      <c r="G6428" s="162" t="s">
        <v>6673</v>
      </c>
    </row>
    <row r="6429" spans="7:7">
      <c r="G6429" s="162" t="s">
        <v>6674</v>
      </c>
    </row>
    <row r="6430" spans="7:7">
      <c r="G6430" s="162" t="s">
        <v>6675</v>
      </c>
    </row>
    <row r="6431" spans="7:7">
      <c r="G6431" s="162" t="s">
        <v>6676</v>
      </c>
    </row>
    <row r="6432" spans="7:7">
      <c r="G6432" s="162" t="s">
        <v>6677</v>
      </c>
    </row>
    <row r="6433" spans="7:7">
      <c r="G6433" s="162" t="s">
        <v>6678</v>
      </c>
    </row>
    <row r="6434" spans="7:7">
      <c r="G6434" s="162" t="s">
        <v>6679</v>
      </c>
    </row>
    <row r="6435" spans="7:7">
      <c r="G6435" s="162" t="s">
        <v>6680</v>
      </c>
    </row>
    <row r="6436" spans="7:7">
      <c r="G6436" s="162" t="s">
        <v>6681</v>
      </c>
    </row>
    <row r="6437" spans="7:7">
      <c r="G6437" s="162" t="s">
        <v>6682</v>
      </c>
    </row>
    <row r="6438" spans="7:7">
      <c r="G6438" s="162" t="s">
        <v>6683</v>
      </c>
    </row>
    <row r="6439" spans="7:7">
      <c r="G6439" s="162" t="s">
        <v>6684</v>
      </c>
    </row>
    <row r="6440" spans="7:7">
      <c r="G6440" s="162" t="s">
        <v>6685</v>
      </c>
    </row>
    <row r="6441" spans="7:7">
      <c r="G6441" s="162" t="s">
        <v>6686</v>
      </c>
    </row>
    <row r="6442" spans="7:7">
      <c r="G6442" s="162" t="s">
        <v>6687</v>
      </c>
    </row>
    <row r="6443" spans="7:7">
      <c r="G6443" s="162" t="s">
        <v>6688</v>
      </c>
    </row>
    <row r="6444" spans="7:7">
      <c r="G6444" s="162" t="s">
        <v>6689</v>
      </c>
    </row>
    <row r="6445" spans="7:7">
      <c r="G6445" s="162" t="s">
        <v>6690</v>
      </c>
    </row>
    <row r="6446" spans="7:7">
      <c r="G6446" s="162" t="s">
        <v>6691</v>
      </c>
    </row>
    <row r="6447" spans="7:7">
      <c r="G6447" s="162" t="s">
        <v>6692</v>
      </c>
    </row>
    <row r="6448" spans="7:7">
      <c r="G6448" s="162" t="s">
        <v>6693</v>
      </c>
    </row>
    <row r="6449" spans="7:7">
      <c r="G6449" s="162" t="s">
        <v>6694</v>
      </c>
    </row>
    <row r="6450" spans="7:7">
      <c r="G6450" s="162" t="s">
        <v>6695</v>
      </c>
    </row>
    <row r="6451" spans="7:7">
      <c r="G6451" s="162" t="s">
        <v>6696</v>
      </c>
    </row>
    <row r="6452" spans="7:7">
      <c r="G6452" s="162" t="s">
        <v>6697</v>
      </c>
    </row>
    <row r="6453" spans="7:7">
      <c r="G6453" s="162" t="s">
        <v>6698</v>
      </c>
    </row>
    <row r="6454" spans="7:7">
      <c r="G6454" s="162" t="s">
        <v>6699</v>
      </c>
    </row>
    <row r="6455" spans="7:7">
      <c r="G6455" s="162" t="s">
        <v>6700</v>
      </c>
    </row>
    <row r="6456" spans="7:7">
      <c r="G6456" s="162" t="s">
        <v>6701</v>
      </c>
    </row>
    <row r="6457" spans="7:7">
      <c r="G6457" s="162" t="s">
        <v>6702</v>
      </c>
    </row>
    <row r="6458" spans="7:7">
      <c r="G6458" s="162" t="s">
        <v>6703</v>
      </c>
    </row>
    <row r="6459" spans="7:7">
      <c r="G6459" s="162" t="s">
        <v>6704</v>
      </c>
    </row>
    <row r="6460" spans="7:7">
      <c r="G6460" s="162" t="s">
        <v>6705</v>
      </c>
    </row>
    <row r="6461" spans="7:7">
      <c r="G6461" s="162" t="s">
        <v>6706</v>
      </c>
    </row>
    <row r="6462" spans="7:7">
      <c r="G6462" s="162" t="s">
        <v>6707</v>
      </c>
    </row>
    <row r="6463" spans="7:7">
      <c r="G6463" s="162" t="s">
        <v>6708</v>
      </c>
    </row>
    <row r="6464" spans="7:7">
      <c r="G6464" s="162" t="s">
        <v>6709</v>
      </c>
    </row>
    <row r="6465" spans="7:7">
      <c r="G6465" s="162" t="s">
        <v>6710</v>
      </c>
    </row>
    <row r="6466" spans="7:7">
      <c r="G6466" s="162" t="s">
        <v>6711</v>
      </c>
    </row>
    <row r="6467" spans="7:7">
      <c r="G6467" s="162" t="s">
        <v>6712</v>
      </c>
    </row>
    <row r="6468" spans="7:7">
      <c r="G6468" s="162" t="s">
        <v>6713</v>
      </c>
    </row>
    <row r="6469" spans="7:7">
      <c r="G6469" s="162" t="s">
        <v>6714</v>
      </c>
    </row>
    <row r="6470" spans="7:7">
      <c r="G6470" s="162" t="s">
        <v>6715</v>
      </c>
    </row>
    <row r="6471" spans="7:7">
      <c r="G6471" s="162" t="s">
        <v>6716</v>
      </c>
    </row>
    <row r="6472" spans="7:7">
      <c r="G6472" s="162" t="s">
        <v>6717</v>
      </c>
    </row>
    <row r="6473" spans="7:7">
      <c r="G6473" s="162" t="s">
        <v>6718</v>
      </c>
    </row>
    <row r="6474" spans="7:7">
      <c r="G6474" s="162" t="s">
        <v>6719</v>
      </c>
    </row>
    <row r="6475" spans="7:7">
      <c r="G6475" s="162" t="s">
        <v>6720</v>
      </c>
    </row>
    <row r="6476" spans="7:7">
      <c r="G6476" s="162" t="s">
        <v>6721</v>
      </c>
    </row>
    <row r="6477" spans="7:7">
      <c r="G6477" s="162" t="s">
        <v>6722</v>
      </c>
    </row>
    <row r="6478" spans="7:7">
      <c r="G6478" s="162" t="s">
        <v>6723</v>
      </c>
    </row>
    <row r="6479" spans="7:7">
      <c r="G6479" s="162" t="s">
        <v>6724</v>
      </c>
    </row>
    <row r="6480" spans="7:7">
      <c r="G6480" s="162" t="s">
        <v>6725</v>
      </c>
    </row>
    <row r="6481" spans="7:7">
      <c r="G6481" s="162" t="s">
        <v>6726</v>
      </c>
    </row>
    <row r="6482" spans="7:7">
      <c r="G6482" s="162" t="s">
        <v>6727</v>
      </c>
    </row>
    <row r="6483" spans="7:7">
      <c r="G6483" s="162" t="s">
        <v>6728</v>
      </c>
    </row>
    <row r="6484" spans="7:7">
      <c r="G6484" s="162" t="s">
        <v>6729</v>
      </c>
    </row>
    <row r="6485" spans="7:7">
      <c r="G6485" s="162" t="s">
        <v>6730</v>
      </c>
    </row>
    <row r="6486" spans="7:7">
      <c r="G6486" s="162" t="s">
        <v>6731</v>
      </c>
    </row>
    <row r="6487" spans="7:7">
      <c r="G6487" s="162" t="s">
        <v>6732</v>
      </c>
    </row>
    <row r="6488" spans="7:7">
      <c r="G6488" s="162" t="s">
        <v>6733</v>
      </c>
    </row>
    <row r="6489" spans="7:7">
      <c r="G6489" s="162" t="s">
        <v>6734</v>
      </c>
    </row>
    <row r="6490" spans="7:7">
      <c r="G6490" s="162" t="s">
        <v>6735</v>
      </c>
    </row>
    <row r="6491" spans="7:7">
      <c r="G6491" s="162" t="s">
        <v>6736</v>
      </c>
    </row>
    <row r="6492" spans="7:7">
      <c r="G6492" s="162" t="s">
        <v>6737</v>
      </c>
    </row>
    <row r="6493" spans="7:7">
      <c r="G6493" s="162" t="s">
        <v>6738</v>
      </c>
    </row>
    <row r="6494" spans="7:7">
      <c r="G6494" s="162" t="s">
        <v>6739</v>
      </c>
    </row>
    <row r="6495" spans="7:7">
      <c r="G6495" s="162" t="s">
        <v>6740</v>
      </c>
    </row>
    <row r="6496" spans="7:7">
      <c r="G6496" s="162" t="s">
        <v>6741</v>
      </c>
    </row>
    <row r="6497" spans="7:7">
      <c r="G6497" s="162" t="s">
        <v>6742</v>
      </c>
    </row>
    <row r="6498" spans="7:7">
      <c r="G6498" s="162" t="s">
        <v>6743</v>
      </c>
    </row>
    <row r="6499" spans="7:7">
      <c r="G6499" s="162" t="s">
        <v>6744</v>
      </c>
    </row>
    <row r="6500" spans="7:7">
      <c r="G6500" s="162" t="s">
        <v>6745</v>
      </c>
    </row>
    <row r="6501" spans="7:7">
      <c r="G6501" s="162" t="s">
        <v>6746</v>
      </c>
    </row>
    <row r="6502" spans="7:7">
      <c r="G6502" s="162" t="s">
        <v>6747</v>
      </c>
    </row>
    <row r="6503" spans="7:7">
      <c r="G6503" s="162" t="s">
        <v>6748</v>
      </c>
    </row>
    <row r="6504" spans="7:7">
      <c r="G6504" s="162" t="s">
        <v>6749</v>
      </c>
    </row>
    <row r="6505" spans="7:7">
      <c r="G6505" s="162" t="s">
        <v>6750</v>
      </c>
    </row>
    <row r="6506" spans="7:7">
      <c r="G6506" s="162" t="s">
        <v>6751</v>
      </c>
    </row>
    <row r="6507" spans="7:7">
      <c r="G6507" s="162" t="s">
        <v>6752</v>
      </c>
    </row>
    <row r="6508" spans="7:7">
      <c r="G6508" s="162" t="s">
        <v>6753</v>
      </c>
    </row>
    <row r="6509" spans="7:7">
      <c r="G6509" s="162" t="s">
        <v>6754</v>
      </c>
    </row>
    <row r="6510" spans="7:7">
      <c r="G6510" s="162" t="s">
        <v>6755</v>
      </c>
    </row>
    <row r="6511" spans="7:7">
      <c r="G6511" s="162" t="s">
        <v>6756</v>
      </c>
    </row>
    <row r="6512" spans="7:7">
      <c r="G6512" s="162" t="s">
        <v>6757</v>
      </c>
    </row>
    <row r="6513" spans="7:7">
      <c r="G6513" s="162" t="s">
        <v>6758</v>
      </c>
    </row>
    <row r="6514" spans="7:7">
      <c r="G6514" s="162" t="s">
        <v>6759</v>
      </c>
    </row>
    <row r="6515" spans="7:7">
      <c r="G6515" s="162" t="s">
        <v>6760</v>
      </c>
    </row>
    <row r="6516" spans="7:7">
      <c r="G6516" s="162" t="s">
        <v>6761</v>
      </c>
    </row>
    <row r="6517" spans="7:7">
      <c r="G6517" s="162" t="s">
        <v>6762</v>
      </c>
    </row>
    <row r="6518" spans="7:7">
      <c r="G6518" s="162" t="s">
        <v>6763</v>
      </c>
    </row>
    <row r="6519" spans="7:7">
      <c r="G6519" s="162" t="s">
        <v>6764</v>
      </c>
    </row>
    <row r="6520" spans="7:7">
      <c r="G6520" s="162" t="s">
        <v>6765</v>
      </c>
    </row>
    <row r="6521" spans="7:7">
      <c r="G6521" s="162" t="s">
        <v>6766</v>
      </c>
    </row>
    <row r="6522" spans="7:7">
      <c r="G6522" s="162" t="s">
        <v>6767</v>
      </c>
    </row>
    <row r="6523" spans="7:7">
      <c r="G6523" s="162" t="s">
        <v>6768</v>
      </c>
    </row>
    <row r="6524" spans="7:7">
      <c r="G6524" s="162" t="s">
        <v>6769</v>
      </c>
    </row>
    <row r="6525" spans="7:7">
      <c r="G6525" s="162" t="s">
        <v>6770</v>
      </c>
    </row>
    <row r="6526" spans="7:7">
      <c r="G6526" s="162" t="s">
        <v>6771</v>
      </c>
    </row>
    <row r="6527" spans="7:7">
      <c r="G6527" s="162" t="s">
        <v>6772</v>
      </c>
    </row>
    <row r="6528" spans="7:7">
      <c r="G6528" s="162" t="s">
        <v>6773</v>
      </c>
    </row>
    <row r="6529" spans="7:7">
      <c r="G6529" s="162" t="s">
        <v>6774</v>
      </c>
    </row>
    <row r="6530" spans="7:7">
      <c r="G6530" s="162" t="s">
        <v>6775</v>
      </c>
    </row>
    <row r="6531" spans="7:7">
      <c r="G6531" s="162" t="s">
        <v>6776</v>
      </c>
    </row>
    <row r="6532" spans="7:7">
      <c r="G6532" s="162" t="s">
        <v>6777</v>
      </c>
    </row>
    <row r="6533" spans="7:7">
      <c r="G6533" s="162" t="s">
        <v>6778</v>
      </c>
    </row>
    <row r="6534" spans="7:7">
      <c r="G6534" s="162" t="s">
        <v>6779</v>
      </c>
    </row>
    <row r="6535" spans="7:7">
      <c r="G6535" s="162" t="s">
        <v>6780</v>
      </c>
    </row>
    <row r="6536" spans="7:7">
      <c r="G6536" s="162" t="s">
        <v>6781</v>
      </c>
    </row>
    <row r="6537" spans="7:7">
      <c r="G6537" s="162" t="s">
        <v>6782</v>
      </c>
    </row>
    <row r="6538" spans="7:7">
      <c r="G6538" s="162" t="s">
        <v>6783</v>
      </c>
    </row>
    <row r="6539" spans="7:7">
      <c r="G6539" s="162" t="s">
        <v>6784</v>
      </c>
    </row>
    <row r="6540" spans="7:7">
      <c r="G6540" s="162" t="s">
        <v>6785</v>
      </c>
    </row>
    <row r="6541" spans="7:7">
      <c r="G6541" s="162" t="s">
        <v>6786</v>
      </c>
    </row>
    <row r="6542" spans="7:7">
      <c r="G6542" s="162" t="s">
        <v>6787</v>
      </c>
    </row>
    <row r="6543" spans="7:7">
      <c r="G6543" s="162" t="s">
        <v>6788</v>
      </c>
    </row>
    <row r="6544" spans="7:7">
      <c r="G6544" s="162" t="s">
        <v>6789</v>
      </c>
    </row>
    <row r="6545" spans="7:7">
      <c r="G6545" s="162" t="s">
        <v>6790</v>
      </c>
    </row>
    <row r="6546" spans="7:7">
      <c r="G6546" s="162" t="s">
        <v>6791</v>
      </c>
    </row>
    <row r="6547" spans="7:7">
      <c r="G6547" s="162" t="s">
        <v>6792</v>
      </c>
    </row>
    <row r="6548" spans="7:7">
      <c r="G6548" s="162" t="s">
        <v>6793</v>
      </c>
    </row>
    <row r="6549" spans="7:7">
      <c r="G6549" s="162" t="s">
        <v>6794</v>
      </c>
    </row>
    <row r="6550" spans="7:7">
      <c r="G6550" s="162" t="s">
        <v>6795</v>
      </c>
    </row>
    <row r="6551" spans="7:7">
      <c r="G6551" s="162" t="s">
        <v>6796</v>
      </c>
    </row>
    <row r="6552" spans="7:7">
      <c r="G6552" s="162" t="s">
        <v>6797</v>
      </c>
    </row>
    <row r="6553" spans="7:7">
      <c r="G6553" s="162" t="s">
        <v>6798</v>
      </c>
    </row>
    <row r="6554" spans="7:7">
      <c r="G6554" s="162" t="s">
        <v>6799</v>
      </c>
    </row>
    <row r="6555" spans="7:7">
      <c r="G6555" s="162" t="s">
        <v>6800</v>
      </c>
    </row>
    <row r="6556" spans="7:7">
      <c r="G6556" s="162" t="s">
        <v>6801</v>
      </c>
    </row>
    <row r="6557" spans="7:7">
      <c r="G6557" s="162" t="s">
        <v>6802</v>
      </c>
    </row>
    <row r="6558" spans="7:7">
      <c r="G6558" s="162" t="s">
        <v>6803</v>
      </c>
    </row>
    <row r="6559" spans="7:7">
      <c r="G6559" s="162" t="s">
        <v>6804</v>
      </c>
    </row>
    <row r="6560" spans="7:7">
      <c r="G6560" s="162" t="s">
        <v>6805</v>
      </c>
    </row>
    <row r="6561" spans="7:7">
      <c r="G6561" s="162" t="s">
        <v>6806</v>
      </c>
    </row>
    <row r="6562" spans="7:7">
      <c r="G6562" s="162" t="s">
        <v>6807</v>
      </c>
    </row>
    <row r="6563" spans="7:7">
      <c r="G6563" s="162" t="s">
        <v>6808</v>
      </c>
    </row>
    <row r="6564" spans="7:7">
      <c r="G6564" s="162" t="s">
        <v>6809</v>
      </c>
    </row>
    <row r="6565" spans="7:7">
      <c r="G6565" s="162" t="s">
        <v>6810</v>
      </c>
    </row>
    <row r="6566" spans="7:7">
      <c r="G6566" s="162" t="s">
        <v>6811</v>
      </c>
    </row>
    <row r="6567" spans="7:7">
      <c r="G6567" s="162" t="s">
        <v>6812</v>
      </c>
    </row>
    <row r="6568" spans="7:7">
      <c r="G6568" s="162" t="s">
        <v>6813</v>
      </c>
    </row>
    <row r="6569" spans="7:7">
      <c r="G6569" s="162" t="s">
        <v>6814</v>
      </c>
    </row>
    <row r="6570" spans="7:7">
      <c r="G6570" s="162" t="s">
        <v>6815</v>
      </c>
    </row>
    <row r="6571" spans="7:7">
      <c r="G6571" s="162" t="s">
        <v>6816</v>
      </c>
    </row>
    <row r="6572" spans="7:7">
      <c r="G6572" s="162" t="s">
        <v>6817</v>
      </c>
    </row>
    <row r="6573" spans="7:7">
      <c r="G6573" s="162" t="s">
        <v>6818</v>
      </c>
    </row>
    <row r="6574" spans="7:7">
      <c r="G6574" s="162" t="s">
        <v>6819</v>
      </c>
    </row>
    <row r="6575" spans="7:7">
      <c r="G6575" s="162" t="s">
        <v>6820</v>
      </c>
    </row>
    <row r="6576" spans="7:7">
      <c r="G6576" s="162" t="s">
        <v>6821</v>
      </c>
    </row>
    <row r="6577" spans="7:7">
      <c r="G6577" s="162" t="s">
        <v>6822</v>
      </c>
    </row>
    <row r="6578" spans="7:7">
      <c r="G6578" s="162" t="s">
        <v>6823</v>
      </c>
    </row>
    <row r="6579" spans="7:7">
      <c r="G6579" s="162" t="s">
        <v>6824</v>
      </c>
    </row>
    <row r="6580" spans="7:7">
      <c r="G6580" s="162" t="s">
        <v>6825</v>
      </c>
    </row>
    <row r="6581" spans="7:7">
      <c r="G6581" s="162" t="s">
        <v>6826</v>
      </c>
    </row>
    <row r="6582" spans="7:7">
      <c r="G6582" s="162" t="s">
        <v>6827</v>
      </c>
    </row>
    <row r="6583" spans="7:7">
      <c r="G6583" s="162" t="s">
        <v>6828</v>
      </c>
    </row>
    <row r="6584" spans="7:7">
      <c r="G6584" s="162" t="s">
        <v>6829</v>
      </c>
    </row>
    <row r="6585" spans="7:7">
      <c r="G6585" s="162" t="s">
        <v>6830</v>
      </c>
    </row>
    <row r="6586" spans="7:7">
      <c r="G6586" s="162" t="s">
        <v>6831</v>
      </c>
    </row>
    <row r="6587" spans="7:7">
      <c r="G6587" s="162" t="s">
        <v>6832</v>
      </c>
    </row>
    <row r="6588" spans="7:7">
      <c r="G6588" s="162" t="s">
        <v>6833</v>
      </c>
    </row>
    <row r="6589" spans="7:7">
      <c r="G6589" s="162" t="s">
        <v>6834</v>
      </c>
    </row>
    <row r="6590" spans="7:7">
      <c r="G6590" s="162" t="s">
        <v>6835</v>
      </c>
    </row>
    <row r="6591" spans="7:7">
      <c r="G6591" s="162" t="s">
        <v>6836</v>
      </c>
    </row>
    <row r="6592" spans="7:7">
      <c r="G6592" s="162" t="s">
        <v>6837</v>
      </c>
    </row>
    <row r="6593" spans="7:7">
      <c r="G6593" s="162" t="s">
        <v>6838</v>
      </c>
    </row>
    <row r="6594" spans="7:7">
      <c r="G6594" s="162" t="s">
        <v>6839</v>
      </c>
    </row>
    <row r="6595" spans="7:7">
      <c r="G6595" s="162" t="s">
        <v>6840</v>
      </c>
    </row>
    <row r="6596" spans="7:7">
      <c r="G6596" s="162" t="s">
        <v>6841</v>
      </c>
    </row>
    <row r="6597" spans="7:7">
      <c r="G6597" s="162" t="s">
        <v>6842</v>
      </c>
    </row>
    <row r="6598" spans="7:7">
      <c r="G6598" s="162" t="s">
        <v>6843</v>
      </c>
    </row>
    <row r="6599" spans="7:7">
      <c r="G6599" s="162" t="s">
        <v>6844</v>
      </c>
    </row>
    <row r="6600" spans="7:7">
      <c r="G6600" s="162" t="s">
        <v>6845</v>
      </c>
    </row>
    <row r="6601" spans="7:7">
      <c r="G6601" s="162" t="s">
        <v>6846</v>
      </c>
    </row>
    <row r="6602" spans="7:7">
      <c r="G6602" s="162" t="s">
        <v>6847</v>
      </c>
    </row>
    <row r="6603" spans="7:7">
      <c r="G6603" s="162" t="s">
        <v>6848</v>
      </c>
    </row>
    <row r="6604" spans="7:7">
      <c r="G6604" s="162" t="s">
        <v>6849</v>
      </c>
    </row>
    <row r="6605" spans="7:7">
      <c r="G6605" s="162" t="s">
        <v>6850</v>
      </c>
    </row>
    <row r="6606" spans="7:7">
      <c r="G6606" s="162" t="s">
        <v>6851</v>
      </c>
    </row>
    <row r="6607" spans="7:7">
      <c r="G6607" s="162" t="s">
        <v>6852</v>
      </c>
    </row>
    <row r="6608" spans="7:7">
      <c r="G6608" s="162" t="s">
        <v>6853</v>
      </c>
    </row>
    <row r="6609" spans="7:7">
      <c r="G6609" s="162" t="s">
        <v>6854</v>
      </c>
    </row>
    <row r="6610" spans="7:7">
      <c r="G6610" s="162" t="s">
        <v>6855</v>
      </c>
    </row>
    <row r="6611" spans="7:7">
      <c r="G6611" s="162" t="s">
        <v>6856</v>
      </c>
    </row>
    <row r="6612" spans="7:7">
      <c r="G6612" s="162" t="s">
        <v>6857</v>
      </c>
    </row>
    <row r="6613" spans="7:7">
      <c r="G6613" s="162" t="s">
        <v>6858</v>
      </c>
    </row>
    <row r="6614" spans="7:7">
      <c r="G6614" s="162" t="s">
        <v>6859</v>
      </c>
    </row>
    <row r="6615" spans="7:7">
      <c r="G6615" s="162" t="s">
        <v>6860</v>
      </c>
    </row>
    <row r="6616" spans="7:7">
      <c r="G6616" s="162" t="s">
        <v>6861</v>
      </c>
    </row>
    <row r="6617" spans="7:7">
      <c r="G6617" s="162" t="s">
        <v>6862</v>
      </c>
    </row>
    <row r="6618" spans="7:7">
      <c r="G6618" s="162" t="s">
        <v>6863</v>
      </c>
    </row>
    <row r="6619" spans="7:7">
      <c r="G6619" s="162" t="s">
        <v>6864</v>
      </c>
    </row>
    <row r="6620" spans="7:7">
      <c r="G6620" s="162" t="s">
        <v>6865</v>
      </c>
    </row>
    <row r="6621" spans="7:7">
      <c r="G6621" s="162" t="s">
        <v>6866</v>
      </c>
    </row>
    <row r="6622" spans="7:7">
      <c r="G6622" s="162" t="s">
        <v>6867</v>
      </c>
    </row>
    <row r="6623" spans="7:7">
      <c r="G6623" s="162" t="s">
        <v>6868</v>
      </c>
    </row>
    <row r="6624" spans="7:7">
      <c r="G6624" s="162" t="s">
        <v>6869</v>
      </c>
    </row>
    <row r="6625" spans="7:7">
      <c r="G6625" s="162" t="s">
        <v>6870</v>
      </c>
    </row>
    <row r="6626" spans="7:7">
      <c r="G6626" s="162" t="s">
        <v>6871</v>
      </c>
    </row>
    <row r="6627" spans="7:7">
      <c r="G6627" s="162" t="s">
        <v>6872</v>
      </c>
    </row>
    <row r="6628" spans="7:7">
      <c r="G6628" s="162" t="s">
        <v>6873</v>
      </c>
    </row>
    <row r="6629" spans="7:7">
      <c r="G6629" s="162" t="s">
        <v>6874</v>
      </c>
    </row>
    <row r="6630" spans="7:7">
      <c r="G6630" s="162" t="s">
        <v>6875</v>
      </c>
    </row>
    <row r="6631" spans="7:7">
      <c r="G6631" s="162" t="s">
        <v>6876</v>
      </c>
    </row>
    <row r="6632" spans="7:7">
      <c r="G6632" s="162" t="s">
        <v>6877</v>
      </c>
    </row>
    <row r="6633" spans="7:7">
      <c r="G6633" s="162" t="s">
        <v>6878</v>
      </c>
    </row>
    <row r="6634" spans="7:7">
      <c r="G6634" s="162" t="s">
        <v>6879</v>
      </c>
    </row>
    <row r="6635" spans="7:7">
      <c r="G6635" s="162" t="s">
        <v>6880</v>
      </c>
    </row>
    <row r="6636" spans="7:7">
      <c r="G6636" s="162" t="s">
        <v>6881</v>
      </c>
    </row>
    <row r="6637" spans="7:7">
      <c r="G6637" s="162" t="s">
        <v>6882</v>
      </c>
    </row>
    <row r="6638" spans="7:7">
      <c r="G6638" s="162" t="s">
        <v>6883</v>
      </c>
    </row>
    <row r="6639" spans="7:7">
      <c r="G6639" s="162" t="s">
        <v>6884</v>
      </c>
    </row>
    <row r="6640" spans="7:7">
      <c r="G6640" s="162" t="s">
        <v>6885</v>
      </c>
    </row>
    <row r="6641" spans="7:7">
      <c r="G6641" s="162" t="s">
        <v>6886</v>
      </c>
    </row>
    <row r="6642" spans="7:7">
      <c r="G6642" s="162" t="s">
        <v>6887</v>
      </c>
    </row>
    <row r="6643" spans="7:7">
      <c r="G6643" s="162" t="s">
        <v>6888</v>
      </c>
    </row>
    <row r="6644" spans="7:7">
      <c r="G6644" s="162" t="s">
        <v>6889</v>
      </c>
    </row>
    <row r="6645" spans="7:7">
      <c r="G6645" s="162" t="s">
        <v>6890</v>
      </c>
    </row>
    <row r="6646" spans="7:7">
      <c r="G6646" s="162" t="s">
        <v>6891</v>
      </c>
    </row>
    <row r="6647" spans="7:7">
      <c r="G6647" s="162" t="s">
        <v>6892</v>
      </c>
    </row>
    <row r="6648" spans="7:7">
      <c r="G6648" s="162" t="s">
        <v>6893</v>
      </c>
    </row>
    <row r="6649" spans="7:7">
      <c r="G6649" s="162" t="s">
        <v>6894</v>
      </c>
    </row>
    <row r="6650" spans="7:7">
      <c r="G6650" s="162" t="s">
        <v>6895</v>
      </c>
    </row>
    <row r="6651" spans="7:7">
      <c r="G6651" s="162" t="s">
        <v>6896</v>
      </c>
    </row>
    <row r="6652" spans="7:7">
      <c r="G6652" s="162" t="s">
        <v>6897</v>
      </c>
    </row>
    <row r="6653" spans="7:7">
      <c r="G6653" s="162" t="s">
        <v>6898</v>
      </c>
    </row>
    <row r="6654" spans="7:7">
      <c r="G6654" s="162" t="s">
        <v>6899</v>
      </c>
    </row>
    <row r="6655" spans="7:7">
      <c r="G6655" s="162" t="s">
        <v>6900</v>
      </c>
    </row>
    <row r="6656" spans="7:7">
      <c r="G6656" s="162" t="s">
        <v>6901</v>
      </c>
    </row>
    <row r="6657" spans="7:7">
      <c r="G6657" s="162" t="s">
        <v>6902</v>
      </c>
    </row>
    <row r="6658" spans="7:7">
      <c r="G6658" s="162" t="s">
        <v>6903</v>
      </c>
    </row>
    <row r="6659" spans="7:7">
      <c r="G6659" s="162" t="s">
        <v>6904</v>
      </c>
    </row>
    <row r="6660" spans="7:7">
      <c r="G6660" s="162" t="s">
        <v>6905</v>
      </c>
    </row>
    <row r="6661" spans="7:7">
      <c r="G6661" s="162" t="s">
        <v>6906</v>
      </c>
    </row>
    <row r="6662" spans="7:7">
      <c r="G6662" s="162" t="s">
        <v>6907</v>
      </c>
    </row>
    <row r="6663" spans="7:7">
      <c r="G6663" s="162" t="s">
        <v>6908</v>
      </c>
    </row>
    <row r="6664" spans="7:7">
      <c r="G6664" s="162" t="s">
        <v>6909</v>
      </c>
    </row>
    <row r="6665" spans="7:7">
      <c r="G6665" s="162" t="s">
        <v>6910</v>
      </c>
    </row>
    <row r="6666" spans="7:7">
      <c r="G6666" s="162" t="s">
        <v>6911</v>
      </c>
    </row>
    <row r="6667" spans="7:7">
      <c r="G6667" s="162" t="s">
        <v>6912</v>
      </c>
    </row>
    <row r="6668" spans="7:7">
      <c r="G6668" s="162" t="s">
        <v>6913</v>
      </c>
    </row>
    <row r="6669" spans="7:7">
      <c r="G6669" s="162" t="s">
        <v>6914</v>
      </c>
    </row>
    <row r="6670" spans="7:7">
      <c r="G6670" s="162" t="s">
        <v>6915</v>
      </c>
    </row>
    <row r="6671" spans="7:7">
      <c r="G6671" s="162" t="s">
        <v>6916</v>
      </c>
    </row>
    <row r="6672" spans="7:7">
      <c r="G6672" s="162" t="s">
        <v>6917</v>
      </c>
    </row>
    <row r="6673" spans="7:7">
      <c r="G6673" s="162" t="s">
        <v>6918</v>
      </c>
    </row>
    <row r="6674" spans="7:7">
      <c r="G6674" s="162" t="s">
        <v>6919</v>
      </c>
    </row>
    <row r="6675" spans="7:7">
      <c r="G6675" s="162" t="s">
        <v>6920</v>
      </c>
    </row>
    <row r="6676" spans="7:7">
      <c r="G6676" s="162" t="s">
        <v>6921</v>
      </c>
    </row>
    <row r="6677" spans="7:7">
      <c r="G6677" s="162" t="s">
        <v>6922</v>
      </c>
    </row>
    <row r="6678" spans="7:7">
      <c r="G6678" s="162" t="s">
        <v>6923</v>
      </c>
    </row>
    <row r="6679" spans="7:7">
      <c r="G6679" s="162" t="s">
        <v>6924</v>
      </c>
    </row>
    <row r="6680" spans="7:7">
      <c r="G6680" s="162" t="s">
        <v>6925</v>
      </c>
    </row>
    <row r="6681" spans="7:7">
      <c r="G6681" s="162" t="s">
        <v>6926</v>
      </c>
    </row>
    <row r="6682" spans="7:7">
      <c r="G6682" s="162" t="s">
        <v>6927</v>
      </c>
    </row>
    <row r="6683" spans="7:7">
      <c r="G6683" s="162" t="s">
        <v>6928</v>
      </c>
    </row>
    <row r="6684" spans="7:7">
      <c r="G6684" s="162" t="s">
        <v>6929</v>
      </c>
    </row>
    <row r="6685" spans="7:7">
      <c r="G6685" s="162" t="s">
        <v>6930</v>
      </c>
    </row>
    <row r="6686" spans="7:7">
      <c r="G6686" s="162" t="s">
        <v>6931</v>
      </c>
    </row>
    <row r="6687" spans="7:7">
      <c r="G6687" s="162" t="s">
        <v>6932</v>
      </c>
    </row>
    <row r="6688" spans="7:7">
      <c r="G6688" s="162" t="s">
        <v>6933</v>
      </c>
    </row>
    <row r="6689" spans="7:7">
      <c r="G6689" s="162" t="s">
        <v>6934</v>
      </c>
    </row>
    <row r="6690" spans="7:7">
      <c r="G6690" s="162" t="s">
        <v>6935</v>
      </c>
    </row>
    <row r="6691" spans="7:7">
      <c r="G6691" s="162" t="s">
        <v>6936</v>
      </c>
    </row>
    <row r="6692" spans="7:7">
      <c r="G6692" s="162" t="s">
        <v>6937</v>
      </c>
    </row>
    <row r="6693" spans="7:7">
      <c r="G6693" s="162" t="s">
        <v>6938</v>
      </c>
    </row>
    <row r="6694" spans="7:7">
      <c r="G6694" s="162" t="s">
        <v>6939</v>
      </c>
    </row>
    <row r="6695" spans="7:7">
      <c r="G6695" s="162" t="s">
        <v>6940</v>
      </c>
    </row>
    <row r="6696" spans="7:7">
      <c r="G6696" s="162" t="s">
        <v>6941</v>
      </c>
    </row>
    <row r="6697" spans="7:7">
      <c r="G6697" s="162" t="s">
        <v>6942</v>
      </c>
    </row>
    <row r="6698" spans="7:7">
      <c r="G6698" s="162" t="s">
        <v>6943</v>
      </c>
    </row>
    <row r="6699" spans="7:7">
      <c r="G6699" s="162" t="s">
        <v>6944</v>
      </c>
    </row>
    <row r="6700" spans="7:7">
      <c r="G6700" s="162" t="s">
        <v>6945</v>
      </c>
    </row>
    <row r="6701" spans="7:7">
      <c r="G6701" s="162" t="s">
        <v>6946</v>
      </c>
    </row>
    <row r="6702" spans="7:7">
      <c r="G6702" s="162" t="s">
        <v>6947</v>
      </c>
    </row>
    <row r="6703" spans="7:7">
      <c r="G6703" s="162" t="s">
        <v>6948</v>
      </c>
    </row>
    <row r="6704" spans="7:7">
      <c r="G6704" s="162" t="s">
        <v>6949</v>
      </c>
    </row>
    <row r="6705" spans="7:7">
      <c r="G6705" s="162" t="s">
        <v>6950</v>
      </c>
    </row>
    <row r="6706" spans="7:7">
      <c r="G6706" s="162" t="s">
        <v>6951</v>
      </c>
    </row>
    <row r="6707" spans="7:7">
      <c r="G6707" s="162" t="s">
        <v>6952</v>
      </c>
    </row>
    <row r="6708" spans="7:7">
      <c r="G6708" s="162" t="s">
        <v>6953</v>
      </c>
    </row>
    <row r="6709" spans="7:7">
      <c r="G6709" s="162" t="s">
        <v>6954</v>
      </c>
    </row>
    <row r="6710" spans="7:7">
      <c r="G6710" s="162" t="s">
        <v>6955</v>
      </c>
    </row>
    <row r="6711" spans="7:7">
      <c r="G6711" s="162" t="s">
        <v>6956</v>
      </c>
    </row>
    <row r="6712" spans="7:7">
      <c r="G6712" s="162" t="s">
        <v>6957</v>
      </c>
    </row>
    <row r="6713" spans="7:7">
      <c r="G6713" s="162" t="s">
        <v>6958</v>
      </c>
    </row>
    <row r="6714" spans="7:7">
      <c r="G6714" s="162" t="s">
        <v>6959</v>
      </c>
    </row>
    <row r="6715" spans="7:7">
      <c r="G6715" s="162" t="s">
        <v>6960</v>
      </c>
    </row>
    <row r="6716" spans="7:7">
      <c r="G6716" s="162" t="s">
        <v>6961</v>
      </c>
    </row>
    <row r="6717" spans="7:7">
      <c r="G6717" s="162" t="s">
        <v>6962</v>
      </c>
    </row>
    <row r="6718" spans="7:7">
      <c r="G6718" s="162" t="s">
        <v>6963</v>
      </c>
    </row>
    <row r="6719" spans="7:7">
      <c r="G6719" s="162" t="s">
        <v>6964</v>
      </c>
    </row>
    <row r="6720" spans="7:7">
      <c r="G6720" s="162" t="s">
        <v>6965</v>
      </c>
    </row>
    <row r="6721" spans="7:7">
      <c r="G6721" s="162" t="s">
        <v>6966</v>
      </c>
    </row>
    <row r="6722" spans="7:7">
      <c r="G6722" s="162" t="s">
        <v>6967</v>
      </c>
    </row>
    <row r="6723" spans="7:7">
      <c r="G6723" s="162" t="s">
        <v>6968</v>
      </c>
    </row>
    <row r="6724" spans="7:7">
      <c r="G6724" s="162" t="s">
        <v>6969</v>
      </c>
    </row>
    <row r="6725" spans="7:7">
      <c r="G6725" s="162" t="s">
        <v>6970</v>
      </c>
    </row>
    <row r="6726" spans="7:7">
      <c r="G6726" s="162" t="s">
        <v>6971</v>
      </c>
    </row>
    <row r="6727" spans="7:7">
      <c r="G6727" s="162" t="s">
        <v>6972</v>
      </c>
    </row>
    <row r="6728" spans="7:7">
      <c r="G6728" s="162" t="s">
        <v>6973</v>
      </c>
    </row>
    <row r="6729" spans="7:7">
      <c r="G6729" s="162" t="s">
        <v>6974</v>
      </c>
    </row>
    <row r="6730" spans="7:7">
      <c r="G6730" s="162" t="s">
        <v>6975</v>
      </c>
    </row>
    <row r="6731" spans="7:7">
      <c r="G6731" s="162" t="s">
        <v>6976</v>
      </c>
    </row>
    <row r="6732" spans="7:7">
      <c r="G6732" s="162" t="s">
        <v>6977</v>
      </c>
    </row>
    <row r="6733" spans="7:7">
      <c r="G6733" s="162" t="s">
        <v>6978</v>
      </c>
    </row>
    <row r="6734" spans="7:7">
      <c r="G6734" s="162" t="s">
        <v>6979</v>
      </c>
    </row>
    <row r="6735" spans="7:7">
      <c r="G6735" s="162" t="s">
        <v>6980</v>
      </c>
    </row>
    <row r="6736" spans="7:7">
      <c r="G6736" s="162" t="s">
        <v>6981</v>
      </c>
    </row>
    <row r="6737" spans="7:7">
      <c r="G6737" s="162" t="s">
        <v>6982</v>
      </c>
    </row>
    <row r="6738" spans="7:7">
      <c r="G6738" s="162" t="s">
        <v>6983</v>
      </c>
    </row>
    <row r="6739" spans="7:7">
      <c r="G6739" s="162" t="s">
        <v>6984</v>
      </c>
    </row>
    <row r="6740" spans="7:7">
      <c r="G6740" s="162" t="s">
        <v>6985</v>
      </c>
    </row>
    <row r="6741" spans="7:7">
      <c r="G6741" s="162" t="s">
        <v>6986</v>
      </c>
    </row>
    <row r="6742" spans="7:7">
      <c r="G6742" s="162" t="s">
        <v>6987</v>
      </c>
    </row>
    <row r="6743" spans="7:7">
      <c r="G6743" s="162" t="s">
        <v>6988</v>
      </c>
    </row>
    <row r="6744" spans="7:7">
      <c r="G6744" s="162" t="s">
        <v>6989</v>
      </c>
    </row>
    <row r="6745" spans="7:7">
      <c r="G6745" s="162" t="s">
        <v>6990</v>
      </c>
    </row>
    <row r="6746" spans="7:7">
      <c r="G6746" s="162" t="s">
        <v>6991</v>
      </c>
    </row>
    <row r="6747" spans="7:7">
      <c r="G6747" s="162" t="s">
        <v>6992</v>
      </c>
    </row>
    <row r="6748" spans="7:7">
      <c r="G6748" s="162" t="s">
        <v>6993</v>
      </c>
    </row>
    <row r="6749" spans="7:7">
      <c r="G6749" s="162" t="s">
        <v>6994</v>
      </c>
    </row>
    <row r="6750" spans="7:7">
      <c r="G6750" s="162" t="s">
        <v>6995</v>
      </c>
    </row>
    <row r="6751" spans="7:7">
      <c r="G6751" s="162" t="s">
        <v>6996</v>
      </c>
    </row>
    <row r="6752" spans="7:7">
      <c r="G6752" s="162" t="s">
        <v>6997</v>
      </c>
    </row>
    <row r="6753" spans="7:7">
      <c r="G6753" s="162" t="s">
        <v>6998</v>
      </c>
    </row>
    <row r="6754" spans="7:7">
      <c r="G6754" s="162" t="s">
        <v>6999</v>
      </c>
    </row>
    <row r="6755" spans="7:7">
      <c r="G6755" s="162" t="s">
        <v>7000</v>
      </c>
    </row>
    <row r="6756" spans="7:7">
      <c r="G6756" s="162" t="s">
        <v>7001</v>
      </c>
    </row>
    <row r="6757" spans="7:7">
      <c r="G6757" s="162" t="s">
        <v>7002</v>
      </c>
    </row>
    <row r="6758" spans="7:7">
      <c r="G6758" s="162" t="s">
        <v>7003</v>
      </c>
    </row>
    <row r="6759" spans="7:7">
      <c r="G6759" s="162" t="s">
        <v>7004</v>
      </c>
    </row>
    <row r="6760" spans="7:7">
      <c r="G6760" s="162" t="s">
        <v>7005</v>
      </c>
    </row>
    <row r="6761" spans="7:7">
      <c r="G6761" s="162" t="s">
        <v>7006</v>
      </c>
    </row>
    <row r="6762" spans="7:7">
      <c r="G6762" s="162" t="s">
        <v>7007</v>
      </c>
    </row>
    <row r="6763" spans="7:7">
      <c r="G6763" s="162" t="s">
        <v>7008</v>
      </c>
    </row>
    <row r="6764" spans="7:7">
      <c r="G6764" s="162" t="s">
        <v>7009</v>
      </c>
    </row>
    <row r="6765" spans="7:7">
      <c r="G6765" s="162" t="s">
        <v>7010</v>
      </c>
    </row>
    <row r="6766" spans="7:7">
      <c r="G6766" s="162" t="s">
        <v>7011</v>
      </c>
    </row>
    <row r="6767" spans="7:7">
      <c r="G6767" s="162" t="s">
        <v>7012</v>
      </c>
    </row>
    <row r="6768" spans="7:7">
      <c r="G6768" s="162" t="s">
        <v>7013</v>
      </c>
    </row>
    <row r="6769" spans="7:7">
      <c r="G6769" s="162" t="s">
        <v>7014</v>
      </c>
    </row>
    <row r="6770" spans="7:7">
      <c r="G6770" s="162" t="s">
        <v>7015</v>
      </c>
    </row>
    <row r="6771" spans="7:7">
      <c r="G6771" s="162" t="s">
        <v>7016</v>
      </c>
    </row>
    <row r="6772" spans="7:7">
      <c r="G6772" s="162" t="s">
        <v>7017</v>
      </c>
    </row>
    <row r="6773" spans="7:7">
      <c r="G6773" s="162" t="s">
        <v>7018</v>
      </c>
    </row>
    <row r="6774" spans="7:7">
      <c r="G6774" s="162" t="s">
        <v>7019</v>
      </c>
    </row>
    <row r="6775" spans="7:7">
      <c r="G6775" s="162" t="s">
        <v>7020</v>
      </c>
    </row>
    <row r="6776" spans="7:7">
      <c r="G6776" s="162" t="s">
        <v>7021</v>
      </c>
    </row>
    <row r="6777" spans="7:7">
      <c r="G6777" s="162" t="s">
        <v>7022</v>
      </c>
    </row>
    <row r="6778" spans="7:7">
      <c r="G6778" s="162" t="s">
        <v>7023</v>
      </c>
    </row>
    <row r="6779" spans="7:7">
      <c r="G6779" s="162" t="s">
        <v>7024</v>
      </c>
    </row>
    <row r="6780" spans="7:7">
      <c r="G6780" s="162" t="s">
        <v>7025</v>
      </c>
    </row>
    <row r="6781" spans="7:7">
      <c r="G6781" s="162" t="s">
        <v>7026</v>
      </c>
    </row>
    <row r="6782" spans="7:7">
      <c r="G6782" s="162" t="s">
        <v>7027</v>
      </c>
    </row>
    <row r="6783" spans="7:7">
      <c r="G6783" s="162" t="s">
        <v>7028</v>
      </c>
    </row>
    <row r="6784" spans="7:7">
      <c r="G6784" s="162" t="s">
        <v>7029</v>
      </c>
    </row>
    <row r="6785" spans="7:7">
      <c r="G6785" s="162" t="s">
        <v>7030</v>
      </c>
    </row>
    <row r="6786" spans="7:7">
      <c r="G6786" s="162" t="s">
        <v>7031</v>
      </c>
    </row>
    <row r="6787" spans="7:7">
      <c r="G6787" s="162" t="s">
        <v>7032</v>
      </c>
    </row>
    <row r="6788" spans="7:7">
      <c r="G6788" s="162" t="s">
        <v>7033</v>
      </c>
    </row>
    <row r="6789" spans="7:7">
      <c r="G6789" s="162" t="s">
        <v>7034</v>
      </c>
    </row>
    <row r="6790" spans="7:7">
      <c r="G6790" s="162" t="s">
        <v>7035</v>
      </c>
    </row>
    <row r="6791" spans="7:7">
      <c r="G6791" s="162" t="s">
        <v>7036</v>
      </c>
    </row>
    <row r="6792" spans="7:7">
      <c r="G6792" s="162" t="s">
        <v>7037</v>
      </c>
    </row>
    <row r="6793" spans="7:7">
      <c r="G6793" s="162" t="s">
        <v>7038</v>
      </c>
    </row>
    <row r="6794" spans="7:7">
      <c r="G6794" s="162" t="s">
        <v>7039</v>
      </c>
    </row>
    <row r="6795" spans="7:7">
      <c r="G6795" s="162" t="s">
        <v>7040</v>
      </c>
    </row>
    <row r="6796" spans="7:7">
      <c r="G6796" s="162" t="s">
        <v>7041</v>
      </c>
    </row>
    <row r="6797" spans="7:7">
      <c r="G6797" s="162" t="s">
        <v>7042</v>
      </c>
    </row>
    <row r="6798" spans="7:7">
      <c r="G6798" s="162" t="s">
        <v>7043</v>
      </c>
    </row>
    <row r="6799" spans="7:7">
      <c r="G6799" s="162" t="s">
        <v>7044</v>
      </c>
    </row>
    <row r="6800" spans="7:7">
      <c r="G6800" s="162" t="s">
        <v>7045</v>
      </c>
    </row>
    <row r="6801" spans="7:7">
      <c r="G6801" s="162" t="s">
        <v>7046</v>
      </c>
    </row>
    <row r="6802" spans="7:7">
      <c r="G6802" s="162" t="s">
        <v>7047</v>
      </c>
    </row>
    <row r="6803" spans="7:7">
      <c r="G6803" s="162" t="s">
        <v>7048</v>
      </c>
    </row>
    <row r="6804" spans="7:7">
      <c r="G6804" s="162" t="s">
        <v>7049</v>
      </c>
    </row>
    <row r="6805" spans="7:7">
      <c r="G6805" s="162" t="s">
        <v>7050</v>
      </c>
    </row>
    <row r="6806" spans="7:7">
      <c r="G6806" s="162" t="s">
        <v>7051</v>
      </c>
    </row>
    <row r="6807" spans="7:7">
      <c r="G6807" s="162" t="s">
        <v>7052</v>
      </c>
    </row>
    <row r="6808" spans="7:7">
      <c r="G6808" s="162" t="s">
        <v>7053</v>
      </c>
    </row>
    <row r="6809" spans="7:7">
      <c r="G6809" s="162" t="s">
        <v>7054</v>
      </c>
    </row>
    <row r="6810" spans="7:7">
      <c r="G6810" s="162" t="s">
        <v>7055</v>
      </c>
    </row>
    <row r="6811" spans="7:7">
      <c r="G6811" s="162" t="s">
        <v>7056</v>
      </c>
    </row>
    <row r="6812" spans="7:7">
      <c r="G6812" s="162" t="s">
        <v>7057</v>
      </c>
    </row>
    <row r="6813" spans="7:7">
      <c r="G6813" s="162" t="s">
        <v>7058</v>
      </c>
    </row>
    <row r="6814" spans="7:7">
      <c r="G6814" s="162" t="s">
        <v>7059</v>
      </c>
    </row>
    <row r="6815" spans="7:7">
      <c r="G6815" s="162" t="s">
        <v>7060</v>
      </c>
    </row>
    <row r="6816" spans="7:7">
      <c r="G6816" s="162" t="s">
        <v>7061</v>
      </c>
    </row>
    <row r="6817" spans="7:7">
      <c r="G6817" s="162" t="s">
        <v>7062</v>
      </c>
    </row>
    <row r="6818" spans="7:7">
      <c r="G6818" s="162" t="s">
        <v>7063</v>
      </c>
    </row>
    <row r="6819" spans="7:7">
      <c r="G6819" s="162" t="s">
        <v>7064</v>
      </c>
    </row>
    <row r="6820" spans="7:7">
      <c r="G6820" s="162" t="s">
        <v>7065</v>
      </c>
    </row>
    <row r="6821" spans="7:7">
      <c r="G6821" s="162" t="s">
        <v>7066</v>
      </c>
    </row>
    <row r="6822" spans="7:7">
      <c r="G6822" s="162" t="s">
        <v>7067</v>
      </c>
    </row>
    <row r="6823" spans="7:7">
      <c r="G6823" s="162" t="s">
        <v>7068</v>
      </c>
    </row>
    <row r="6824" spans="7:7">
      <c r="G6824" s="162" t="s">
        <v>7069</v>
      </c>
    </row>
    <row r="6825" spans="7:7">
      <c r="G6825" s="162" t="s">
        <v>7070</v>
      </c>
    </row>
    <row r="6826" spans="7:7">
      <c r="G6826" s="162" t="s">
        <v>7071</v>
      </c>
    </row>
    <row r="6827" spans="7:7">
      <c r="G6827" s="162" t="s">
        <v>7072</v>
      </c>
    </row>
    <row r="6828" spans="7:7">
      <c r="G6828" s="162" t="s">
        <v>7073</v>
      </c>
    </row>
    <row r="6829" spans="7:7">
      <c r="G6829" s="162" t="s">
        <v>7074</v>
      </c>
    </row>
    <row r="6830" spans="7:7">
      <c r="G6830" s="162" t="s">
        <v>7075</v>
      </c>
    </row>
    <row r="6831" spans="7:7">
      <c r="G6831" s="162" t="s">
        <v>7076</v>
      </c>
    </row>
    <row r="6832" spans="7:7">
      <c r="G6832" s="162" t="s">
        <v>7077</v>
      </c>
    </row>
    <row r="6833" spans="7:7">
      <c r="G6833" s="162" t="s">
        <v>7078</v>
      </c>
    </row>
    <row r="6834" spans="7:7">
      <c r="G6834" s="162" t="s">
        <v>7079</v>
      </c>
    </row>
    <row r="6835" spans="7:7">
      <c r="G6835" s="162" t="s">
        <v>7080</v>
      </c>
    </row>
    <row r="6836" spans="7:7">
      <c r="G6836" s="162" t="s">
        <v>7081</v>
      </c>
    </row>
    <row r="6837" spans="7:7">
      <c r="G6837" s="162" t="s">
        <v>7082</v>
      </c>
    </row>
    <row r="6838" spans="7:7">
      <c r="G6838" s="162" t="s">
        <v>7083</v>
      </c>
    </row>
    <row r="6839" spans="7:7">
      <c r="G6839" s="162" t="s">
        <v>7084</v>
      </c>
    </row>
    <row r="6840" spans="7:7">
      <c r="G6840" s="162" t="s">
        <v>7085</v>
      </c>
    </row>
    <row r="6841" spans="7:7">
      <c r="G6841" s="162" t="s">
        <v>7086</v>
      </c>
    </row>
    <row r="6842" spans="7:7">
      <c r="G6842" s="162" t="s">
        <v>7087</v>
      </c>
    </row>
    <row r="6843" spans="7:7">
      <c r="G6843" s="162" t="s">
        <v>7088</v>
      </c>
    </row>
    <row r="6844" spans="7:7">
      <c r="G6844" s="162" t="s">
        <v>7089</v>
      </c>
    </row>
    <row r="6845" spans="7:7">
      <c r="G6845" s="162" t="s">
        <v>7090</v>
      </c>
    </row>
    <row r="6846" spans="7:7">
      <c r="G6846" s="162" t="s">
        <v>7091</v>
      </c>
    </row>
    <row r="6847" spans="7:7">
      <c r="G6847" s="162" t="s">
        <v>7092</v>
      </c>
    </row>
    <row r="6848" spans="7:7">
      <c r="G6848" s="162" t="s">
        <v>7093</v>
      </c>
    </row>
    <row r="6849" spans="7:7">
      <c r="G6849" s="162" t="s">
        <v>7094</v>
      </c>
    </row>
    <row r="6850" spans="7:7">
      <c r="G6850" s="162" t="s">
        <v>7095</v>
      </c>
    </row>
    <row r="6851" spans="7:7">
      <c r="G6851" s="162" t="s">
        <v>7096</v>
      </c>
    </row>
    <row r="6852" spans="7:7">
      <c r="G6852" s="162" t="s">
        <v>7097</v>
      </c>
    </row>
    <row r="6853" spans="7:7">
      <c r="G6853" s="162" t="s">
        <v>7098</v>
      </c>
    </row>
    <row r="6854" spans="7:7">
      <c r="G6854" s="162" t="s">
        <v>7099</v>
      </c>
    </row>
    <row r="6855" spans="7:7">
      <c r="G6855" s="162" t="s">
        <v>7100</v>
      </c>
    </row>
    <row r="6856" spans="7:7">
      <c r="G6856" s="162" t="s">
        <v>7101</v>
      </c>
    </row>
    <row r="6857" spans="7:7">
      <c r="G6857" s="162" t="s">
        <v>7102</v>
      </c>
    </row>
    <row r="6858" spans="7:7">
      <c r="G6858" s="162" t="s">
        <v>7103</v>
      </c>
    </row>
    <row r="6859" spans="7:7">
      <c r="G6859" s="162" t="s">
        <v>7104</v>
      </c>
    </row>
    <row r="6860" spans="7:7">
      <c r="G6860" s="162" t="s">
        <v>7105</v>
      </c>
    </row>
    <row r="6861" spans="7:7">
      <c r="G6861" s="162" t="s">
        <v>7106</v>
      </c>
    </row>
    <row r="6862" spans="7:7">
      <c r="G6862" s="162" t="s">
        <v>7107</v>
      </c>
    </row>
    <row r="6863" spans="7:7">
      <c r="G6863" s="162" t="s">
        <v>7108</v>
      </c>
    </row>
    <row r="6864" spans="7:7">
      <c r="G6864" s="162" t="s">
        <v>7109</v>
      </c>
    </row>
    <row r="6865" spans="7:7">
      <c r="G6865" s="162" t="s">
        <v>7110</v>
      </c>
    </row>
    <row r="6866" spans="7:7">
      <c r="G6866" s="162" t="s">
        <v>7111</v>
      </c>
    </row>
    <row r="6867" spans="7:7">
      <c r="G6867" s="162" t="s">
        <v>7112</v>
      </c>
    </row>
    <row r="6868" spans="7:7">
      <c r="G6868" s="162" t="s">
        <v>7113</v>
      </c>
    </row>
    <row r="6869" spans="7:7">
      <c r="G6869" s="162" t="s">
        <v>7114</v>
      </c>
    </row>
    <row r="6870" spans="7:7">
      <c r="G6870" s="162" t="s">
        <v>7115</v>
      </c>
    </row>
    <row r="6871" spans="7:7">
      <c r="G6871" s="162" t="s">
        <v>7116</v>
      </c>
    </row>
    <row r="6872" spans="7:7">
      <c r="G6872" s="162" t="s">
        <v>7117</v>
      </c>
    </row>
    <row r="6873" spans="7:7">
      <c r="G6873" s="162" t="s">
        <v>7118</v>
      </c>
    </row>
    <row r="6874" spans="7:7">
      <c r="G6874" s="162" t="s">
        <v>7119</v>
      </c>
    </row>
    <row r="6875" spans="7:7">
      <c r="G6875" s="162" t="s">
        <v>7120</v>
      </c>
    </row>
    <row r="6876" spans="7:7">
      <c r="G6876" s="162" t="s">
        <v>7121</v>
      </c>
    </row>
    <row r="6877" spans="7:7">
      <c r="G6877" s="162" t="s">
        <v>7122</v>
      </c>
    </row>
    <row r="6878" spans="7:7">
      <c r="G6878" s="162" t="s">
        <v>7123</v>
      </c>
    </row>
    <row r="6879" spans="7:7">
      <c r="G6879" s="162" t="s">
        <v>7124</v>
      </c>
    </row>
    <row r="6880" spans="7:7">
      <c r="G6880" s="162" t="s">
        <v>7125</v>
      </c>
    </row>
    <row r="6881" spans="7:7">
      <c r="G6881" s="162" t="s">
        <v>7126</v>
      </c>
    </row>
    <row r="6882" spans="7:7">
      <c r="G6882" s="162" t="s">
        <v>7127</v>
      </c>
    </row>
    <row r="6883" spans="7:7">
      <c r="G6883" s="162" t="s">
        <v>7128</v>
      </c>
    </row>
    <row r="6884" spans="7:7">
      <c r="G6884" s="162" t="s">
        <v>7129</v>
      </c>
    </row>
    <row r="6885" spans="7:7">
      <c r="G6885" s="162" t="s">
        <v>7130</v>
      </c>
    </row>
    <row r="6886" spans="7:7">
      <c r="G6886" s="162" t="s">
        <v>7131</v>
      </c>
    </row>
    <row r="6887" spans="7:7">
      <c r="G6887" s="162" t="s">
        <v>7132</v>
      </c>
    </row>
    <row r="6888" spans="7:7">
      <c r="G6888" s="162" t="s">
        <v>7133</v>
      </c>
    </row>
    <row r="6889" spans="7:7">
      <c r="G6889" s="162" t="s">
        <v>7134</v>
      </c>
    </row>
    <row r="6890" spans="7:7">
      <c r="G6890" s="162" t="s">
        <v>7135</v>
      </c>
    </row>
    <row r="6891" spans="7:7">
      <c r="G6891" s="162" t="s">
        <v>7136</v>
      </c>
    </row>
    <row r="6892" spans="7:7">
      <c r="G6892" s="162" t="s">
        <v>7137</v>
      </c>
    </row>
    <row r="6893" spans="7:7">
      <c r="G6893" s="162" t="s">
        <v>7138</v>
      </c>
    </row>
    <row r="6894" spans="7:7">
      <c r="G6894" s="162" t="s">
        <v>7139</v>
      </c>
    </row>
    <row r="6895" spans="7:7">
      <c r="G6895" s="162" t="s">
        <v>7140</v>
      </c>
    </row>
    <row r="6896" spans="7:7">
      <c r="G6896" s="162" t="s">
        <v>7141</v>
      </c>
    </row>
    <row r="6897" spans="7:7">
      <c r="G6897" s="162" t="s">
        <v>7142</v>
      </c>
    </row>
    <row r="6898" spans="7:7">
      <c r="G6898" s="162" t="s">
        <v>7143</v>
      </c>
    </row>
    <row r="6899" spans="7:7">
      <c r="G6899" s="162" t="s">
        <v>7144</v>
      </c>
    </row>
    <row r="6900" spans="7:7">
      <c r="G6900" s="162" t="s">
        <v>7145</v>
      </c>
    </row>
    <row r="6901" spans="7:7">
      <c r="G6901" s="162" t="s">
        <v>7146</v>
      </c>
    </row>
    <row r="6902" spans="7:7">
      <c r="G6902" s="162" t="s">
        <v>7147</v>
      </c>
    </row>
    <row r="6903" spans="7:7">
      <c r="G6903" s="162" t="s">
        <v>7148</v>
      </c>
    </row>
    <row r="6904" spans="7:7">
      <c r="G6904" s="162" t="s">
        <v>7149</v>
      </c>
    </row>
    <row r="6905" spans="7:7">
      <c r="G6905" s="162" t="s">
        <v>7150</v>
      </c>
    </row>
    <row r="6906" spans="7:7">
      <c r="G6906" s="162" t="s">
        <v>7151</v>
      </c>
    </row>
    <row r="6907" spans="7:7">
      <c r="G6907" s="162" t="s">
        <v>7152</v>
      </c>
    </row>
    <row r="6908" spans="7:7">
      <c r="G6908" s="162" t="s">
        <v>7153</v>
      </c>
    </row>
    <row r="6909" spans="7:7">
      <c r="G6909" s="162" t="s">
        <v>7154</v>
      </c>
    </row>
    <row r="6910" spans="7:7">
      <c r="G6910" s="162" t="s">
        <v>7155</v>
      </c>
    </row>
    <row r="6911" spans="7:7">
      <c r="G6911" s="162" t="s">
        <v>7156</v>
      </c>
    </row>
    <row r="6912" spans="7:7">
      <c r="G6912" s="162" t="s">
        <v>7157</v>
      </c>
    </row>
    <row r="6913" spans="7:7">
      <c r="G6913" s="162" t="s">
        <v>7158</v>
      </c>
    </row>
    <row r="6914" spans="7:7">
      <c r="G6914" s="162" t="s">
        <v>7159</v>
      </c>
    </row>
    <row r="6915" spans="7:7">
      <c r="G6915" s="162" t="s">
        <v>7160</v>
      </c>
    </row>
    <row r="6916" spans="7:7">
      <c r="G6916" s="162" t="s">
        <v>7161</v>
      </c>
    </row>
    <row r="6917" spans="7:7">
      <c r="G6917" s="162" t="s">
        <v>7162</v>
      </c>
    </row>
    <row r="6918" spans="7:7">
      <c r="G6918" s="162" t="s">
        <v>7163</v>
      </c>
    </row>
    <row r="6919" spans="7:7">
      <c r="G6919" s="162" t="s">
        <v>7164</v>
      </c>
    </row>
    <row r="6920" spans="7:7">
      <c r="G6920" s="162" t="s">
        <v>7165</v>
      </c>
    </row>
    <row r="6921" spans="7:7">
      <c r="G6921" s="162" t="s">
        <v>7166</v>
      </c>
    </row>
    <row r="6922" spans="7:7">
      <c r="G6922" s="162" t="s">
        <v>7167</v>
      </c>
    </row>
    <row r="6923" spans="7:7">
      <c r="G6923" s="162" t="s">
        <v>7168</v>
      </c>
    </row>
    <row r="6924" spans="7:7">
      <c r="G6924" s="162" t="s">
        <v>7169</v>
      </c>
    </row>
    <row r="6925" spans="7:7">
      <c r="G6925" s="162" t="s">
        <v>7170</v>
      </c>
    </row>
    <row r="6926" spans="7:7">
      <c r="G6926" s="162" t="s">
        <v>7171</v>
      </c>
    </row>
    <row r="6927" spans="7:7">
      <c r="G6927" s="162" t="s">
        <v>7172</v>
      </c>
    </row>
    <row r="6928" spans="7:7">
      <c r="G6928" s="162" t="s">
        <v>7173</v>
      </c>
    </row>
    <row r="6929" spans="7:7">
      <c r="G6929" s="162" t="s">
        <v>7174</v>
      </c>
    </row>
    <row r="6930" spans="7:7">
      <c r="G6930" s="162" t="s">
        <v>7175</v>
      </c>
    </row>
    <row r="6931" spans="7:7">
      <c r="G6931" s="162" t="s">
        <v>7176</v>
      </c>
    </row>
    <row r="6932" spans="7:7">
      <c r="G6932" s="162" t="s">
        <v>7177</v>
      </c>
    </row>
    <row r="6933" spans="7:7">
      <c r="G6933" s="162" t="s">
        <v>7178</v>
      </c>
    </row>
    <row r="6934" spans="7:7">
      <c r="G6934" s="162" t="s">
        <v>7179</v>
      </c>
    </row>
    <row r="6935" spans="7:7">
      <c r="G6935" s="162" t="s">
        <v>7180</v>
      </c>
    </row>
    <row r="6936" spans="7:7">
      <c r="G6936" s="162" t="s">
        <v>7181</v>
      </c>
    </row>
    <row r="6937" spans="7:7">
      <c r="G6937" s="162" t="s">
        <v>7182</v>
      </c>
    </row>
    <row r="6938" spans="7:7">
      <c r="G6938" s="162" t="s">
        <v>7183</v>
      </c>
    </row>
    <row r="6939" spans="7:7">
      <c r="G6939" s="162" t="s">
        <v>7184</v>
      </c>
    </row>
    <row r="6940" spans="7:7">
      <c r="G6940" s="162" t="s">
        <v>7185</v>
      </c>
    </row>
    <row r="6941" spans="7:7">
      <c r="G6941" s="162" t="s">
        <v>7186</v>
      </c>
    </row>
    <row r="6942" spans="7:7">
      <c r="G6942" s="162" t="s">
        <v>7187</v>
      </c>
    </row>
    <row r="6943" spans="7:7">
      <c r="G6943" s="162" t="s">
        <v>7188</v>
      </c>
    </row>
    <row r="6944" spans="7:7">
      <c r="G6944" s="162" t="s">
        <v>7189</v>
      </c>
    </row>
    <row r="6945" spans="7:7">
      <c r="G6945" s="162" t="s">
        <v>7190</v>
      </c>
    </row>
    <row r="6946" spans="7:7">
      <c r="G6946" s="162" t="s">
        <v>7191</v>
      </c>
    </row>
    <row r="6947" spans="7:7">
      <c r="G6947" s="162" t="s">
        <v>7192</v>
      </c>
    </row>
    <row r="6948" spans="7:7">
      <c r="G6948" s="162" t="s">
        <v>7193</v>
      </c>
    </row>
    <row r="6949" spans="7:7">
      <c r="G6949" s="162" t="s">
        <v>7194</v>
      </c>
    </row>
    <row r="6950" spans="7:7">
      <c r="G6950" s="162" t="s">
        <v>7195</v>
      </c>
    </row>
    <row r="6951" spans="7:7">
      <c r="G6951" s="162" t="s">
        <v>7196</v>
      </c>
    </row>
    <row r="6952" spans="7:7">
      <c r="G6952" s="162" t="s">
        <v>7197</v>
      </c>
    </row>
    <row r="6953" spans="7:7">
      <c r="G6953" s="162" t="s">
        <v>7198</v>
      </c>
    </row>
    <row r="6954" spans="7:7">
      <c r="G6954" s="162" t="s">
        <v>7199</v>
      </c>
    </row>
    <row r="6955" spans="7:7">
      <c r="G6955" s="162" t="s">
        <v>7200</v>
      </c>
    </row>
    <row r="6956" spans="7:7">
      <c r="G6956" s="162" t="s">
        <v>7201</v>
      </c>
    </row>
    <row r="6957" spans="7:7">
      <c r="G6957" s="162" t="s">
        <v>7202</v>
      </c>
    </row>
    <row r="6958" spans="7:7">
      <c r="G6958" s="162" t="s">
        <v>7203</v>
      </c>
    </row>
    <row r="6959" spans="7:7">
      <c r="G6959" s="162" t="s">
        <v>7204</v>
      </c>
    </row>
    <row r="6960" spans="7:7">
      <c r="G6960" s="162" t="s">
        <v>7205</v>
      </c>
    </row>
    <row r="6961" spans="7:7">
      <c r="G6961" s="162" t="s">
        <v>7206</v>
      </c>
    </row>
    <row r="6962" spans="7:7">
      <c r="G6962" s="162" t="s">
        <v>7207</v>
      </c>
    </row>
    <row r="6963" spans="7:7">
      <c r="G6963" s="162" t="s">
        <v>7208</v>
      </c>
    </row>
    <row r="6964" spans="7:7">
      <c r="G6964" s="162" t="s">
        <v>7209</v>
      </c>
    </row>
    <row r="6965" spans="7:7">
      <c r="G6965" s="162" t="s">
        <v>7210</v>
      </c>
    </row>
    <row r="6966" spans="7:7">
      <c r="G6966" s="162" t="s">
        <v>7211</v>
      </c>
    </row>
    <row r="6967" spans="7:7">
      <c r="G6967" s="162" t="s">
        <v>7212</v>
      </c>
    </row>
    <row r="6968" spans="7:7">
      <c r="G6968" s="162" t="s">
        <v>7213</v>
      </c>
    </row>
    <row r="6969" spans="7:7">
      <c r="G6969" s="162" t="s">
        <v>7214</v>
      </c>
    </row>
    <row r="6970" spans="7:7">
      <c r="G6970" s="162" t="s">
        <v>7215</v>
      </c>
    </row>
    <row r="6971" spans="7:7">
      <c r="G6971" s="162" t="s">
        <v>7216</v>
      </c>
    </row>
    <row r="6972" spans="7:7">
      <c r="G6972" s="162" t="s">
        <v>7217</v>
      </c>
    </row>
    <row r="6973" spans="7:7">
      <c r="G6973" s="162" t="s">
        <v>7218</v>
      </c>
    </row>
    <row r="6974" spans="7:7">
      <c r="G6974" s="162" t="s">
        <v>7219</v>
      </c>
    </row>
    <row r="6975" spans="7:7">
      <c r="G6975" s="162" t="s">
        <v>7220</v>
      </c>
    </row>
    <row r="6976" spans="7:7">
      <c r="G6976" s="162" t="s">
        <v>7221</v>
      </c>
    </row>
    <row r="6977" spans="7:7">
      <c r="G6977" s="162" t="s">
        <v>7222</v>
      </c>
    </row>
    <row r="6978" spans="7:7">
      <c r="G6978" s="162" t="s">
        <v>7223</v>
      </c>
    </row>
    <row r="6979" spans="7:7">
      <c r="G6979" s="162" t="s">
        <v>7224</v>
      </c>
    </row>
    <row r="6980" spans="7:7">
      <c r="G6980" s="162" t="s">
        <v>7225</v>
      </c>
    </row>
    <row r="6981" spans="7:7">
      <c r="G6981" s="162" t="s">
        <v>7226</v>
      </c>
    </row>
    <row r="6982" spans="7:7">
      <c r="G6982" s="162" t="s">
        <v>7227</v>
      </c>
    </row>
    <row r="6983" spans="7:7">
      <c r="G6983" s="162" t="s">
        <v>7228</v>
      </c>
    </row>
    <row r="6984" spans="7:7">
      <c r="G6984" s="162" t="s">
        <v>7229</v>
      </c>
    </row>
    <row r="6985" spans="7:7">
      <c r="G6985" s="162" t="s">
        <v>7230</v>
      </c>
    </row>
    <row r="6986" spans="7:7">
      <c r="G6986" s="162" t="s">
        <v>7231</v>
      </c>
    </row>
    <row r="6987" spans="7:7">
      <c r="G6987" s="162" t="s">
        <v>7232</v>
      </c>
    </row>
    <row r="6988" spans="7:7">
      <c r="G6988" s="162" t="s">
        <v>7233</v>
      </c>
    </row>
    <row r="6989" spans="7:7">
      <c r="G6989" s="162" t="s">
        <v>7234</v>
      </c>
    </row>
    <row r="6990" spans="7:7">
      <c r="G6990" s="162" t="s">
        <v>7235</v>
      </c>
    </row>
    <row r="6991" spans="7:7">
      <c r="G6991" s="162" t="s">
        <v>7236</v>
      </c>
    </row>
    <row r="6992" spans="7:7">
      <c r="G6992" s="162" t="s">
        <v>7237</v>
      </c>
    </row>
    <row r="6993" spans="7:7">
      <c r="G6993" s="162" t="s">
        <v>7238</v>
      </c>
    </row>
    <row r="6994" spans="7:7">
      <c r="G6994" s="162" t="s">
        <v>7239</v>
      </c>
    </row>
    <row r="6995" spans="7:7">
      <c r="G6995" s="162" t="s">
        <v>7240</v>
      </c>
    </row>
    <row r="6996" spans="7:7">
      <c r="G6996" s="162" t="s">
        <v>7241</v>
      </c>
    </row>
    <row r="6997" spans="7:7">
      <c r="G6997" s="162" t="s">
        <v>7242</v>
      </c>
    </row>
    <row r="6998" spans="7:7">
      <c r="G6998" s="162" t="s">
        <v>7243</v>
      </c>
    </row>
    <row r="6999" spans="7:7">
      <c r="G6999" s="162" t="s">
        <v>7244</v>
      </c>
    </row>
    <row r="7000" spans="7:7">
      <c r="G7000" s="162" t="s">
        <v>7245</v>
      </c>
    </row>
    <row r="7001" spans="7:7">
      <c r="G7001" s="162" t="s">
        <v>7246</v>
      </c>
    </row>
    <row r="7002" spans="7:7">
      <c r="G7002" s="162" t="s">
        <v>7247</v>
      </c>
    </row>
    <row r="7003" spans="7:7">
      <c r="G7003" s="162" t="s">
        <v>7248</v>
      </c>
    </row>
    <row r="7004" spans="7:7">
      <c r="G7004" s="162" t="s">
        <v>7249</v>
      </c>
    </row>
    <row r="7005" spans="7:7">
      <c r="G7005" s="162" t="s">
        <v>7250</v>
      </c>
    </row>
    <row r="7006" spans="7:7">
      <c r="G7006" s="162" t="s">
        <v>7251</v>
      </c>
    </row>
    <row r="7007" spans="7:7">
      <c r="G7007" s="162" t="s">
        <v>7252</v>
      </c>
    </row>
    <row r="7008" spans="7:7">
      <c r="G7008" s="162" t="s">
        <v>7253</v>
      </c>
    </row>
    <row r="7009" spans="7:7">
      <c r="G7009" s="162" t="s">
        <v>7254</v>
      </c>
    </row>
    <row r="7010" spans="7:7">
      <c r="G7010" s="162" t="s">
        <v>7255</v>
      </c>
    </row>
    <row r="7011" spans="7:7">
      <c r="G7011" s="162" t="s">
        <v>7256</v>
      </c>
    </row>
    <row r="7012" spans="7:7">
      <c r="G7012" s="162" t="s">
        <v>7257</v>
      </c>
    </row>
    <row r="7013" spans="7:7">
      <c r="G7013" s="162" t="s">
        <v>7258</v>
      </c>
    </row>
    <row r="7014" spans="7:7">
      <c r="G7014" s="162" t="s">
        <v>7259</v>
      </c>
    </row>
    <row r="7015" spans="7:7">
      <c r="G7015" s="162" t="s">
        <v>7260</v>
      </c>
    </row>
    <row r="7016" spans="7:7">
      <c r="G7016" s="162" t="s">
        <v>7261</v>
      </c>
    </row>
    <row r="7017" spans="7:7">
      <c r="G7017" s="162" t="s">
        <v>7262</v>
      </c>
    </row>
    <row r="7018" spans="7:7">
      <c r="G7018" s="162" t="s">
        <v>7263</v>
      </c>
    </row>
    <row r="7019" spans="7:7">
      <c r="G7019" s="162" t="s">
        <v>7264</v>
      </c>
    </row>
    <row r="7020" spans="7:7">
      <c r="G7020" s="162" t="s">
        <v>7265</v>
      </c>
    </row>
    <row r="7021" spans="7:7">
      <c r="G7021" s="162" t="s">
        <v>7266</v>
      </c>
    </row>
    <row r="7022" spans="7:7">
      <c r="G7022" s="162" t="s">
        <v>7267</v>
      </c>
    </row>
    <row r="7023" spans="7:7">
      <c r="G7023" s="162" t="s">
        <v>7268</v>
      </c>
    </row>
    <row r="7024" spans="7:7">
      <c r="G7024" s="162" t="s">
        <v>7269</v>
      </c>
    </row>
    <row r="7025" spans="7:7">
      <c r="G7025" s="162" t="s">
        <v>7270</v>
      </c>
    </row>
    <row r="7026" spans="7:7">
      <c r="G7026" s="162" t="s">
        <v>7271</v>
      </c>
    </row>
    <row r="7027" spans="7:7">
      <c r="G7027" s="162" t="s">
        <v>7272</v>
      </c>
    </row>
    <row r="7028" spans="7:7">
      <c r="G7028" s="162" t="s">
        <v>7273</v>
      </c>
    </row>
    <row r="7029" spans="7:7">
      <c r="G7029" s="162" t="s">
        <v>7274</v>
      </c>
    </row>
    <row r="7030" spans="7:7">
      <c r="G7030" s="162" t="s">
        <v>7275</v>
      </c>
    </row>
    <row r="7031" spans="7:7">
      <c r="G7031" s="162" t="s">
        <v>7276</v>
      </c>
    </row>
    <row r="7032" spans="7:7">
      <c r="G7032" s="162" t="s">
        <v>7277</v>
      </c>
    </row>
    <row r="7033" spans="7:7">
      <c r="G7033" s="162" t="s">
        <v>7278</v>
      </c>
    </row>
    <row r="7034" spans="7:7">
      <c r="G7034" s="162" t="s">
        <v>7279</v>
      </c>
    </row>
    <row r="7035" spans="7:7">
      <c r="G7035" s="162" t="s">
        <v>7280</v>
      </c>
    </row>
    <row r="7036" spans="7:7">
      <c r="G7036" s="162" t="s">
        <v>7281</v>
      </c>
    </row>
    <row r="7037" spans="7:7">
      <c r="G7037" s="162" t="s">
        <v>7282</v>
      </c>
    </row>
    <row r="7038" spans="7:7">
      <c r="G7038" s="162" t="s">
        <v>7283</v>
      </c>
    </row>
    <row r="7039" spans="7:7">
      <c r="G7039" s="162" t="s">
        <v>7284</v>
      </c>
    </row>
    <row r="7040" spans="7:7">
      <c r="G7040" s="162" t="s">
        <v>7285</v>
      </c>
    </row>
    <row r="7041" spans="7:7">
      <c r="G7041" s="162" t="s">
        <v>7286</v>
      </c>
    </row>
    <row r="7042" spans="7:7">
      <c r="G7042" s="162" t="s">
        <v>7287</v>
      </c>
    </row>
    <row r="7043" spans="7:7">
      <c r="G7043" s="162" t="s">
        <v>7288</v>
      </c>
    </row>
    <row r="7044" spans="7:7">
      <c r="G7044" s="162" t="s">
        <v>7289</v>
      </c>
    </row>
    <row r="7045" spans="7:7">
      <c r="G7045" s="162" t="s">
        <v>7290</v>
      </c>
    </row>
    <row r="7046" spans="7:7">
      <c r="G7046" s="162" t="s">
        <v>7291</v>
      </c>
    </row>
    <row r="7047" spans="7:7">
      <c r="G7047" s="162" t="s">
        <v>7292</v>
      </c>
    </row>
    <row r="7048" spans="7:7">
      <c r="G7048" s="162" t="s">
        <v>7293</v>
      </c>
    </row>
    <row r="7049" spans="7:7">
      <c r="G7049" s="162" t="s">
        <v>7294</v>
      </c>
    </row>
    <row r="7050" spans="7:7">
      <c r="G7050" s="162" t="s">
        <v>7295</v>
      </c>
    </row>
    <row r="7051" spans="7:7">
      <c r="G7051" s="162" t="s">
        <v>7296</v>
      </c>
    </row>
    <row r="7052" spans="7:7">
      <c r="G7052" s="162" t="s">
        <v>7297</v>
      </c>
    </row>
    <row r="7053" spans="7:7">
      <c r="G7053" s="162" t="s">
        <v>7298</v>
      </c>
    </row>
    <row r="7054" spans="7:7">
      <c r="G7054" s="162" t="s">
        <v>7299</v>
      </c>
    </row>
    <row r="7055" spans="7:7">
      <c r="G7055" s="162" t="s">
        <v>7300</v>
      </c>
    </row>
    <row r="7056" spans="7:7">
      <c r="G7056" s="162" t="s">
        <v>7301</v>
      </c>
    </row>
    <row r="7057" spans="7:7">
      <c r="G7057" s="162" t="s">
        <v>7302</v>
      </c>
    </row>
    <row r="7058" spans="7:7">
      <c r="G7058" s="162" t="s">
        <v>7303</v>
      </c>
    </row>
    <row r="7059" spans="7:7">
      <c r="G7059" s="162" t="s">
        <v>7304</v>
      </c>
    </row>
    <row r="7060" spans="7:7">
      <c r="G7060" s="162" t="s">
        <v>7305</v>
      </c>
    </row>
    <row r="7061" spans="7:7">
      <c r="G7061" s="162" t="s">
        <v>7306</v>
      </c>
    </row>
    <row r="7062" spans="7:7">
      <c r="G7062" s="162" t="s">
        <v>7307</v>
      </c>
    </row>
    <row r="7063" spans="7:7">
      <c r="G7063" s="162" t="s">
        <v>7308</v>
      </c>
    </row>
    <row r="7064" spans="7:7">
      <c r="G7064" s="162" t="s">
        <v>7309</v>
      </c>
    </row>
    <row r="7065" spans="7:7">
      <c r="G7065" s="162" t="s">
        <v>7310</v>
      </c>
    </row>
    <row r="7066" spans="7:7">
      <c r="G7066" s="162" t="s">
        <v>7311</v>
      </c>
    </row>
    <row r="7067" spans="7:7">
      <c r="G7067" s="162" t="s">
        <v>7312</v>
      </c>
    </row>
    <row r="7068" spans="7:7">
      <c r="G7068" s="162" t="s">
        <v>7313</v>
      </c>
    </row>
    <row r="7069" spans="7:7">
      <c r="G7069" s="162" t="s">
        <v>7314</v>
      </c>
    </row>
    <row r="7070" spans="7:7">
      <c r="G7070" s="162" t="s">
        <v>7315</v>
      </c>
    </row>
    <row r="7071" spans="7:7">
      <c r="G7071" s="162" t="s">
        <v>7316</v>
      </c>
    </row>
    <row r="7072" spans="7:7">
      <c r="G7072" s="162" t="s">
        <v>7317</v>
      </c>
    </row>
    <row r="7073" spans="7:7">
      <c r="G7073" s="162" t="s">
        <v>7318</v>
      </c>
    </row>
    <row r="7074" spans="7:7">
      <c r="G7074" s="162" t="s">
        <v>7319</v>
      </c>
    </row>
    <row r="7075" spans="7:7">
      <c r="G7075" s="162" t="s">
        <v>7320</v>
      </c>
    </row>
    <row r="7076" spans="7:7">
      <c r="G7076" s="162" t="s">
        <v>7321</v>
      </c>
    </row>
    <row r="7077" spans="7:7">
      <c r="G7077" s="162" t="s">
        <v>7322</v>
      </c>
    </row>
    <row r="7078" spans="7:7">
      <c r="G7078" s="162" t="s">
        <v>7323</v>
      </c>
    </row>
    <row r="7079" spans="7:7">
      <c r="G7079" s="162" t="s">
        <v>7324</v>
      </c>
    </row>
    <row r="7080" spans="7:7">
      <c r="G7080" s="162" t="s">
        <v>7325</v>
      </c>
    </row>
    <row r="7081" spans="7:7">
      <c r="G7081" s="162" t="s">
        <v>7326</v>
      </c>
    </row>
    <row r="7082" spans="7:7">
      <c r="G7082" s="162" t="s">
        <v>7327</v>
      </c>
    </row>
    <row r="7083" spans="7:7">
      <c r="G7083" s="162" t="s">
        <v>7328</v>
      </c>
    </row>
    <row r="7084" spans="7:7">
      <c r="G7084" s="162" t="s">
        <v>7329</v>
      </c>
    </row>
    <row r="7085" spans="7:7">
      <c r="G7085" s="162" t="s">
        <v>7330</v>
      </c>
    </row>
    <row r="7086" spans="7:7">
      <c r="G7086" s="162" t="s">
        <v>7331</v>
      </c>
    </row>
    <row r="7087" spans="7:7">
      <c r="G7087" s="162" t="s">
        <v>7332</v>
      </c>
    </row>
    <row r="7088" spans="7:7">
      <c r="G7088" s="162" t="s">
        <v>7333</v>
      </c>
    </row>
    <row r="7089" spans="7:7">
      <c r="G7089" s="162" t="s">
        <v>7334</v>
      </c>
    </row>
    <row r="7090" spans="7:7">
      <c r="G7090" s="162" t="s">
        <v>7335</v>
      </c>
    </row>
    <row r="7091" spans="7:7">
      <c r="G7091" s="162" t="s">
        <v>7336</v>
      </c>
    </row>
    <row r="7092" spans="7:7">
      <c r="G7092" s="162" t="s">
        <v>7337</v>
      </c>
    </row>
    <row r="7093" spans="7:7">
      <c r="G7093" s="162" t="s">
        <v>7338</v>
      </c>
    </row>
    <row r="7094" spans="7:7">
      <c r="G7094" s="162" t="s">
        <v>7339</v>
      </c>
    </row>
    <row r="7095" spans="7:7">
      <c r="G7095" s="162" t="s">
        <v>7340</v>
      </c>
    </row>
    <row r="7096" spans="7:7">
      <c r="G7096" s="162" t="s">
        <v>7341</v>
      </c>
    </row>
    <row r="7097" spans="7:7">
      <c r="G7097" s="162" t="s">
        <v>7342</v>
      </c>
    </row>
    <row r="7098" spans="7:7">
      <c r="G7098" s="162" t="s">
        <v>7343</v>
      </c>
    </row>
    <row r="7099" spans="7:7">
      <c r="G7099" s="162" t="s">
        <v>7344</v>
      </c>
    </row>
    <row r="7100" spans="7:7">
      <c r="G7100" s="162" t="s">
        <v>7345</v>
      </c>
    </row>
    <row r="7101" spans="7:7">
      <c r="G7101" s="162" t="s">
        <v>7346</v>
      </c>
    </row>
    <row r="7102" spans="7:7">
      <c r="G7102" s="162" t="s">
        <v>7347</v>
      </c>
    </row>
    <row r="7103" spans="7:7">
      <c r="G7103" s="162" t="s">
        <v>7348</v>
      </c>
    </row>
    <row r="7104" spans="7:7">
      <c r="G7104" s="162" t="s">
        <v>7349</v>
      </c>
    </row>
    <row r="7105" spans="7:7">
      <c r="G7105" s="162" t="s">
        <v>7350</v>
      </c>
    </row>
    <row r="7106" spans="7:7">
      <c r="G7106" s="162" t="s">
        <v>7351</v>
      </c>
    </row>
    <row r="7107" spans="7:7">
      <c r="G7107" s="162" t="s">
        <v>7352</v>
      </c>
    </row>
    <row r="7108" spans="7:7">
      <c r="G7108" s="162" t="s">
        <v>7353</v>
      </c>
    </row>
    <row r="7109" spans="7:7">
      <c r="G7109" s="162" t="s">
        <v>7354</v>
      </c>
    </row>
    <row r="7110" spans="7:7">
      <c r="G7110" s="162" t="s">
        <v>7355</v>
      </c>
    </row>
    <row r="7111" spans="7:7">
      <c r="G7111" s="162" t="s">
        <v>7356</v>
      </c>
    </row>
    <row r="7112" spans="7:7">
      <c r="G7112" s="162" t="s">
        <v>7357</v>
      </c>
    </row>
    <row r="7113" spans="7:7">
      <c r="G7113" s="162" t="s">
        <v>7358</v>
      </c>
    </row>
    <row r="7114" spans="7:7">
      <c r="G7114" s="162" t="s">
        <v>7359</v>
      </c>
    </row>
    <row r="7115" spans="7:7">
      <c r="G7115" s="162" t="s">
        <v>7360</v>
      </c>
    </row>
    <row r="7116" spans="7:7">
      <c r="G7116" s="162" t="s">
        <v>7361</v>
      </c>
    </row>
    <row r="7117" spans="7:7">
      <c r="G7117" s="162" t="s">
        <v>7362</v>
      </c>
    </row>
    <row r="7118" spans="7:7">
      <c r="G7118" s="162" t="s">
        <v>7363</v>
      </c>
    </row>
    <row r="7119" spans="7:7">
      <c r="G7119" s="162" t="s">
        <v>7364</v>
      </c>
    </row>
    <row r="7120" spans="7:7">
      <c r="G7120" s="162" t="s">
        <v>7365</v>
      </c>
    </row>
    <row r="7121" spans="7:7">
      <c r="G7121" s="162" t="s">
        <v>7366</v>
      </c>
    </row>
    <row r="7122" spans="7:7">
      <c r="G7122" s="162" t="s">
        <v>7367</v>
      </c>
    </row>
    <row r="7123" spans="7:7">
      <c r="G7123" s="162" t="s">
        <v>7368</v>
      </c>
    </row>
    <row r="7124" spans="7:7">
      <c r="G7124" s="162" t="s">
        <v>7369</v>
      </c>
    </row>
    <row r="7125" spans="7:7">
      <c r="G7125" s="162" t="s">
        <v>7370</v>
      </c>
    </row>
    <row r="7126" spans="7:7">
      <c r="G7126" s="162" t="s">
        <v>7371</v>
      </c>
    </row>
    <row r="7127" spans="7:7">
      <c r="G7127" s="162" t="s">
        <v>7372</v>
      </c>
    </row>
    <row r="7128" spans="7:7">
      <c r="G7128" s="162" t="s">
        <v>7373</v>
      </c>
    </row>
    <row r="7129" spans="7:7">
      <c r="G7129" s="162" t="s">
        <v>7374</v>
      </c>
    </row>
    <row r="7130" spans="7:7">
      <c r="G7130" s="162" t="s">
        <v>7375</v>
      </c>
    </row>
    <row r="7131" spans="7:7">
      <c r="G7131" s="162" t="s">
        <v>7376</v>
      </c>
    </row>
    <row r="7132" spans="7:7">
      <c r="G7132" s="162" t="s">
        <v>7377</v>
      </c>
    </row>
    <row r="7133" spans="7:7">
      <c r="G7133" s="162" t="s">
        <v>7378</v>
      </c>
    </row>
    <row r="7134" spans="7:7">
      <c r="G7134" s="162" t="s">
        <v>7379</v>
      </c>
    </row>
    <row r="7135" spans="7:7">
      <c r="G7135" s="162" t="s">
        <v>7380</v>
      </c>
    </row>
    <row r="7136" spans="7:7">
      <c r="G7136" s="162" t="s">
        <v>7381</v>
      </c>
    </row>
    <row r="7137" spans="7:7">
      <c r="G7137" s="162" t="s">
        <v>7382</v>
      </c>
    </row>
    <row r="7138" spans="7:7">
      <c r="G7138" s="162" t="s">
        <v>7383</v>
      </c>
    </row>
    <row r="7139" spans="7:7">
      <c r="G7139" s="162" t="s">
        <v>7384</v>
      </c>
    </row>
    <row r="7140" spans="7:7">
      <c r="G7140" s="162" t="s">
        <v>7385</v>
      </c>
    </row>
    <row r="7141" spans="7:7">
      <c r="G7141" s="162" t="s">
        <v>7386</v>
      </c>
    </row>
    <row r="7142" spans="7:7">
      <c r="G7142" s="162" t="s">
        <v>7387</v>
      </c>
    </row>
    <row r="7143" spans="7:7">
      <c r="G7143" s="162" t="s">
        <v>7388</v>
      </c>
    </row>
    <row r="7144" spans="7:7">
      <c r="G7144" s="162" t="s">
        <v>7389</v>
      </c>
    </row>
    <row r="7145" spans="7:7">
      <c r="G7145" s="162" t="s">
        <v>7390</v>
      </c>
    </row>
    <row r="7146" spans="7:7">
      <c r="G7146" s="162" t="s">
        <v>7391</v>
      </c>
    </row>
    <row r="7147" spans="7:7">
      <c r="G7147" s="162" t="s">
        <v>7392</v>
      </c>
    </row>
    <row r="7148" spans="7:7">
      <c r="G7148" s="162" t="s">
        <v>7393</v>
      </c>
    </row>
    <row r="7149" spans="7:7">
      <c r="G7149" s="162" t="s">
        <v>7394</v>
      </c>
    </row>
    <row r="7150" spans="7:7">
      <c r="G7150" s="162" t="s">
        <v>7395</v>
      </c>
    </row>
    <row r="7151" spans="7:7">
      <c r="G7151" s="162" t="s">
        <v>7396</v>
      </c>
    </row>
    <row r="7152" spans="7:7">
      <c r="G7152" s="162" t="s">
        <v>7397</v>
      </c>
    </row>
    <row r="7153" spans="7:7">
      <c r="G7153" s="162" t="s">
        <v>7398</v>
      </c>
    </row>
    <row r="7154" spans="7:7">
      <c r="G7154" s="162" t="s">
        <v>7399</v>
      </c>
    </row>
    <row r="7155" spans="7:7">
      <c r="G7155" s="162" t="s">
        <v>7400</v>
      </c>
    </row>
    <row r="7156" spans="7:7">
      <c r="G7156" s="162" t="s">
        <v>7401</v>
      </c>
    </row>
    <row r="7157" spans="7:7">
      <c r="G7157" s="162" t="s">
        <v>7402</v>
      </c>
    </row>
    <row r="7158" spans="7:7">
      <c r="G7158" s="162" t="s">
        <v>7403</v>
      </c>
    </row>
    <row r="7159" spans="7:7">
      <c r="G7159" s="162" t="s">
        <v>7404</v>
      </c>
    </row>
    <row r="7160" spans="7:7">
      <c r="G7160" s="162" t="s">
        <v>7405</v>
      </c>
    </row>
    <row r="7161" spans="7:7">
      <c r="G7161" s="162" t="s">
        <v>7406</v>
      </c>
    </row>
    <row r="7162" spans="7:7">
      <c r="G7162" s="162" t="s">
        <v>7407</v>
      </c>
    </row>
    <row r="7163" spans="7:7">
      <c r="G7163" s="162" t="s">
        <v>7408</v>
      </c>
    </row>
    <row r="7164" spans="7:7">
      <c r="G7164" s="162" t="s">
        <v>7409</v>
      </c>
    </row>
    <row r="7165" spans="7:7">
      <c r="G7165" s="162" t="s">
        <v>7410</v>
      </c>
    </row>
    <row r="7166" spans="7:7">
      <c r="G7166" s="162" t="s">
        <v>7411</v>
      </c>
    </row>
    <row r="7167" spans="7:7">
      <c r="G7167" s="162" t="s">
        <v>7412</v>
      </c>
    </row>
    <row r="7168" spans="7:7">
      <c r="G7168" s="162" t="s">
        <v>7413</v>
      </c>
    </row>
    <row r="7169" spans="7:7">
      <c r="G7169" s="162" t="s">
        <v>7414</v>
      </c>
    </row>
    <row r="7170" spans="7:7">
      <c r="G7170" s="162" t="s">
        <v>7415</v>
      </c>
    </row>
    <row r="7171" spans="7:7">
      <c r="G7171" s="162" t="s">
        <v>7416</v>
      </c>
    </row>
    <row r="7172" spans="7:7">
      <c r="G7172" s="162" t="s">
        <v>7417</v>
      </c>
    </row>
    <row r="7173" spans="7:7">
      <c r="G7173" s="162" t="s">
        <v>7418</v>
      </c>
    </row>
    <row r="7174" spans="7:7">
      <c r="G7174" s="162" t="s">
        <v>7419</v>
      </c>
    </row>
    <row r="7175" spans="7:7">
      <c r="G7175" s="162" t="s">
        <v>7420</v>
      </c>
    </row>
    <row r="7176" spans="7:7">
      <c r="G7176" s="162" t="s">
        <v>7421</v>
      </c>
    </row>
    <row r="7177" spans="7:7">
      <c r="G7177" s="162" t="s">
        <v>7422</v>
      </c>
    </row>
    <row r="7178" spans="7:7">
      <c r="G7178" s="162" t="s">
        <v>7423</v>
      </c>
    </row>
    <row r="7179" spans="7:7">
      <c r="G7179" s="162" t="s">
        <v>7424</v>
      </c>
    </row>
    <row r="7180" spans="7:7">
      <c r="G7180" s="162" t="s">
        <v>7425</v>
      </c>
    </row>
    <row r="7181" spans="7:7">
      <c r="G7181" s="162" t="s">
        <v>7426</v>
      </c>
    </row>
    <row r="7182" spans="7:7">
      <c r="G7182" s="162" t="s">
        <v>7427</v>
      </c>
    </row>
    <row r="7183" spans="7:7">
      <c r="G7183" s="162" t="s">
        <v>7428</v>
      </c>
    </row>
    <row r="7184" spans="7:7">
      <c r="G7184" s="162" t="s">
        <v>7429</v>
      </c>
    </row>
    <row r="7185" spans="7:7">
      <c r="G7185" s="162" t="s">
        <v>7430</v>
      </c>
    </row>
    <row r="7186" spans="7:7">
      <c r="G7186" s="162" t="s">
        <v>7431</v>
      </c>
    </row>
    <row r="7187" spans="7:7">
      <c r="G7187" s="162" t="s">
        <v>7432</v>
      </c>
    </row>
    <row r="7188" spans="7:7">
      <c r="G7188" s="162" t="s">
        <v>7433</v>
      </c>
    </row>
    <row r="7189" spans="7:7">
      <c r="G7189" s="162" t="s">
        <v>7434</v>
      </c>
    </row>
    <row r="7190" spans="7:7">
      <c r="G7190" s="162" t="s">
        <v>7435</v>
      </c>
    </row>
    <row r="7191" spans="7:7">
      <c r="G7191" s="162" t="s">
        <v>7436</v>
      </c>
    </row>
    <row r="7192" spans="7:7">
      <c r="G7192" s="162" t="s">
        <v>7437</v>
      </c>
    </row>
    <row r="7193" spans="7:7">
      <c r="G7193" s="162" t="s">
        <v>7438</v>
      </c>
    </row>
    <row r="7194" spans="7:7">
      <c r="G7194" s="162" t="s">
        <v>7439</v>
      </c>
    </row>
    <row r="7195" spans="7:7">
      <c r="G7195" s="162" t="s">
        <v>7440</v>
      </c>
    </row>
    <row r="7196" spans="7:7">
      <c r="G7196" s="162" t="s">
        <v>7441</v>
      </c>
    </row>
    <row r="7197" spans="7:7">
      <c r="G7197" s="162" t="s">
        <v>7442</v>
      </c>
    </row>
    <row r="7198" spans="7:7">
      <c r="G7198" s="162" t="s">
        <v>7443</v>
      </c>
    </row>
    <row r="7199" spans="7:7">
      <c r="G7199" s="162" t="s">
        <v>7444</v>
      </c>
    </row>
    <row r="7200" spans="7:7">
      <c r="G7200" s="162" t="s">
        <v>7445</v>
      </c>
    </row>
    <row r="7201" spans="7:7">
      <c r="G7201" s="162" t="s">
        <v>7446</v>
      </c>
    </row>
    <row r="7202" spans="7:7">
      <c r="G7202" s="162" t="s">
        <v>7447</v>
      </c>
    </row>
    <row r="7203" spans="7:7">
      <c r="G7203" s="162" t="s">
        <v>7448</v>
      </c>
    </row>
    <row r="7204" spans="7:7">
      <c r="G7204" s="162" t="s">
        <v>7449</v>
      </c>
    </row>
    <row r="7205" spans="7:7">
      <c r="G7205" s="162" t="s">
        <v>7450</v>
      </c>
    </row>
    <row r="7206" spans="7:7">
      <c r="G7206" s="162" t="s">
        <v>7451</v>
      </c>
    </row>
    <row r="7207" spans="7:7">
      <c r="G7207" s="162" t="s">
        <v>7452</v>
      </c>
    </row>
    <row r="7208" spans="7:7">
      <c r="G7208" s="162" t="s">
        <v>7453</v>
      </c>
    </row>
    <row r="7209" spans="7:7">
      <c r="G7209" s="162" t="s">
        <v>7454</v>
      </c>
    </row>
    <row r="7210" spans="7:7">
      <c r="G7210" s="162" t="s">
        <v>7455</v>
      </c>
    </row>
    <row r="7211" spans="7:7">
      <c r="G7211" s="162" t="s">
        <v>7456</v>
      </c>
    </row>
    <row r="7212" spans="7:7">
      <c r="G7212" s="162" t="s">
        <v>7457</v>
      </c>
    </row>
    <row r="7213" spans="7:7">
      <c r="G7213" s="162" t="s">
        <v>7458</v>
      </c>
    </row>
    <row r="7214" spans="7:7">
      <c r="G7214" s="162" t="s">
        <v>7459</v>
      </c>
    </row>
    <row r="7215" spans="7:7">
      <c r="G7215" s="162" t="s">
        <v>7460</v>
      </c>
    </row>
    <row r="7216" spans="7:7">
      <c r="G7216" s="162" t="s">
        <v>7461</v>
      </c>
    </row>
    <row r="7217" spans="7:7">
      <c r="G7217" s="162" t="s">
        <v>7462</v>
      </c>
    </row>
    <row r="7218" spans="7:7">
      <c r="G7218" s="162" t="s">
        <v>7463</v>
      </c>
    </row>
    <row r="7219" spans="7:7">
      <c r="G7219" s="162" t="s">
        <v>7464</v>
      </c>
    </row>
    <row r="7220" spans="7:7">
      <c r="G7220" s="162" t="s">
        <v>7465</v>
      </c>
    </row>
    <row r="7221" spans="7:7">
      <c r="G7221" s="162" t="s">
        <v>7466</v>
      </c>
    </row>
    <row r="7222" spans="7:7">
      <c r="G7222" s="162" t="s">
        <v>7467</v>
      </c>
    </row>
    <row r="7223" spans="7:7">
      <c r="G7223" s="162" t="s">
        <v>7468</v>
      </c>
    </row>
    <row r="7224" spans="7:7">
      <c r="G7224" s="162" t="s">
        <v>7469</v>
      </c>
    </row>
    <row r="7225" spans="7:7">
      <c r="G7225" s="162" t="s">
        <v>7470</v>
      </c>
    </row>
    <row r="7226" spans="7:7">
      <c r="G7226" s="162" t="s">
        <v>7471</v>
      </c>
    </row>
    <row r="7227" spans="7:7">
      <c r="G7227" s="162" t="s">
        <v>7472</v>
      </c>
    </row>
    <row r="7228" spans="7:7">
      <c r="G7228" s="162" t="s">
        <v>7473</v>
      </c>
    </row>
    <row r="7229" spans="7:7">
      <c r="G7229" s="162" t="s">
        <v>7474</v>
      </c>
    </row>
    <row r="7230" spans="7:7">
      <c r="G7230" s="162" t="s">
        <v>7475</v>
      </c>
    </row>
    <row r="7231" spans="7:7">
      <c r="G7231" s="162" t="s">
        <v>7476</v>
      </c>
    </row>
    <row r="7232" spans="7:7">
      <c r="G7232" s="162" t="s">
        <v>7477</v>
      </c>
    </row>
    <row r="7233" spans="7:7">
      <c r="G7233" s="162" t="s">
        <v>7478</v>
      </c>
    </row>
    <row r="7234" spans="7:7">
      <c r="G7234" s="162" t="s">
        <v>7479</v>
      </c>
    </row>
    <row r="7235" spans="7:7">
      <c r="G7235" s="162" t="s">
        <v>7480</v>
      </c>
    </row>
    <row r="7236" spans="7:7">
      <c r="G7236" s="162" t="s">
        <v>7481</v>
      </c>
    </row>
    <row r="7237" spans="7:7">
      <c r="G7237" s="162" t="s">
        <v>7482</v>
      </c>
    </row>
    <row r="7238" spans="7:7">
      <c r="G7238" s="162" t="s">
        <v>7483</v>
      </c>
    </row>
    <row r="7239" spans="7:7">
      <c r="G7239" s="162" t="s">
        <v>7484</v>
      </c>
    </row>
    <row r="7240" spans="7:7">
      <c r="G7240" s="162" t="s">
        <v>7485</v>
      </c>
    </row>
    <row r="7241" spans="7:7">
      <c r="G7241" s="162" t="s">
        <v>7486</v>
      </c>
    </row>
    <row r="7242" spans="7:7">
      <c r="G7242" s="162" t="s">
        <v>7487</v>
      </c>
    </row>
    <row r="7243" spans="7:7">
      <c r="G7243" s="162" t="s">
        <v>7488</v>
      </c>
    </row>
    <row r="7244" spans="7:7">
      <c r="G7244" s="162" t="s">
        <v>7489</v>
      </c>
    </row>
    <row r="7245" spans="7:7">
      <c r="G7245" s="162" t="s">
        <v>7490</v>
      </c>
    </row>
    <row r="7246" spans="7:7">
      <c r="G7246" s="162" t="s">
        <v>7491</v>
      </c>
    </row>
    <row r="7247" spans="7:7">
      <c r="G7247" s="162" t="s">
        <v>7492</v>
      </c>
    </row>
    <row r="7248" spans="7:7">
      <c r="G7248" s="162" t="s">
        <v>7493</v>
      </c>
    </row>
    <row r="7249" spans="7:7">
      <c r="G7249" s="162" t="s">
        <v>7494</v>
      </c>
    </row>
    <row r="7250" spans="7:7">
      <c r="G7250" s="162" t="s">
        <v>7495</v>
      </c>
    </row>
    <row r="7251" spans="7:7">
      <c r="G7251" s="162" t="s">
        <v>7496</v>
      </c>
    </row>
    <row r="7252" spans="7:7">
      <c r="G7252" s="162" t="s">
        <v>7497</v>
      </c>
    </row>
    <row r="7253" spans="7:7">
      <c r="G7253" s="162" t="s">
        <v>7498</v>
      </c>
    </row>
    <row r="7254" spans="7:7">
      <c r="G7254" s="162" t="s">
        <v>7499</v>
      </c>
    </row>
    <row r="7255" spans="7:7">
      <c r="G7255" s="162" t="s">
        <v>7500</v>
      </c>
    </row>
    <row r="7256" spans="7:7">
      <c r="G7256" s="162" t="s">
        <v>7501</v>
      </c>
    </row>
    <row r="7257" spans="7:7">
      <c r="G7257" s="162" t="s">
        <v>7502</v>
      </c>
    </row>
    <row r="7258" spans="7:7">
      <c r="G7258" s="162" t="s">
        <v>7503</v>
      </c>
    </row>
    <row r="7259" spans="7:7">
      <c r="G7259" s="162" t="s">
        <v>7504</v>
      </c>
    </row>
    <row r="7260" spans="7:7">
      <c r="G7260" s="162" t="s">
        <v>7505</v>
      </c>
    </row>
    <row r="7261" spans="7:7">
      <c r="G7261" s="162" t="s">
        <v>7506</v>
      </c>
    </row>
    <row r="7262" spans="7:7">
      <c r="G7262" s="162" t="s">
        <v>7507</v>
      </c>
    </row>
    <row r="7263" spans="7:7">
      <c r="G7263" s="162" t="s">
        <v>7508</v>
      </c>
    </row>
    <row r="7264" spans="7:7">
      <c r="G7264" s="162" t="s">
        <v>7509</v>
      </c>
    </row>
    <row r="7265" spans="7:7">
      <c r="G7265" s="162" t="s">
        <v>7510</v>
      </c>
    </row>
    <row r="7266" spans="7:7">
      <c r="G7266" s="162" t="s">
        <v>7511</v>
      </c>
    </row>
    <row r="7267" spans="7:7">
      <c r="G7267" s="162" t="s">
        <v>7512</v>
      </c>
    </row>
    <row r="7268" spans="7:7">
      <c r="G7268" s="162" t="s">
        <v>7513</v>
      </c>
    </row>
    <row r="7269" spans="7:7">
      <c r="G7269" s="162" t="s">
        <v>7514</v>
      </c>
    </row>
    <row r="7270" spans="7:7">
      <c r="G7270" s="162" t="s">
        <v>7515</v>
      </c>
    </row>
    <row r="7271" spans="7:7">
      <c r="G7271" s="162" t="s">
        <v>7516</v>
      </c>
    </row>
    <row r="7272" spans="7:7">
      <c r="G7272" s="162" t="s">
        <v>7517</v>
      </c>
    </row>
    <row r="7273" spans="7:7">
      <c r="G7273" s="162" t="s">
        <v>7518</v>
      </c>
    </row>
    <row r="7274" spans="7:7">
      <c r="G7274" s="162" t="s">
        <v>7519</v>
      </c>
    </row>
    <row r="7275" spans="7:7">
      <c r="G7275" s="162" t="s">
        <v>7520</v>
      </c>
    </row>
    <row r="7276" spans="7:7">
      <c r="G7276" s="162" t="s">
        <v>7521</v>
      </c>
    </row>
    <row r="7277" spans="7:7">
      <c r="G7277" s="162" t="s">
        <v>7522</v>
      </c>
    </row>
    <row r="7278" spans="7:7">
      <c r="G7278" s="162" t="s">
        <v>7523</v>
      </c>
    </row>
    <row r="7279" spans="7:7">
      <c r="G7279" s="162" t="s">
        <v>7524</v>
      </c>
    </row>
    <row r="7280" spans="7:7">
      <c r="G7280" s="162" t="s">
        <v>7525</v>
      </c>
    </row>
    <row r="7281" spans="7:7">
      <c r="G7281" s="162" t="s">
        <v>7526</v>
      </c>
    </row>
    <row r="7282" spans="7:7">
      <c r="G7282" s="162" t="s">
        <v>7527</v>
      </c>
    </row>
    <row r="7283" spans="7:7">
      <c r="G7283" s="162" t="s">
        <v>7528</v>
      </c>
    </row>
    <row r="7284" spans="7:7">
      <c r="G7284" s="162" t="s">
        <v>7529</v>
      </c>
    </row>
    <row r="7285" spans="7:7">
      <c r="G7285" s="162" t="s">
        <v>7530</v>
      </c>
    </row>
    <row r="7286" spans="7:7">
      <c r="G7286" s="162" t="s">
        <v>7531</v>
      </c>
    </row>
    <row r="7287" spans="7:7">
      <c r="G7287" s="162" t="s">
        <v>7532</v>
      </c>
    </row>
    <row r="7288" spans="7:7">
      <c r="G7288" s="162" t="s">
        <v>7533</v>
      </c>
    </row>
    <row r="7289" spans="7:7">
      <c r="G7289" s="162" t="s">
        <v>7534</v>
      </c>
    </row>
    <row r="7290" spans="7:7">
      <c r="G7290" s="162" t="s">
        <v>7535</v>
      </c>
    </row>
    <row r="7291" spans="7:7">
      <c r="G7291" s="162" t="s">
        <v>7536</v>
      </c>
    </row>
    <row r="7292" spans="7:7">
      <c r="G7292" s="162" t="s">
        <v>7537</v>
      </c>
    </row>
    <row r="7293" spans="7:7">
      <c r="G7293" s="162" t="s">
        <v>7538</v>
      </c>
    </row>
    <row r="7294" spans="7:7">
      <c r="G7294" s="162" t="s">
        <v>7539</v>
      </c>
    </row>
    <row r="7295" spans="7:7">
      <c r="G7295" s="162" t="s">
        <v>7540</v>
      </c>
    </row>
    <row r="7296" spans="7:7">
      <c r="G7296" s="162" t="s">
        <v>7541</v>
      </c>
    </row>
    <row r="7297" spans="7:7">
      <c r="G7297" s="162" t="s">
        <v>7542</v>
      </c>
    </row>
    <row r="7298" spans="7:7">
      <c r="G7298" s="162" t="s">
        <v>7543</v>
      </c>
    </row>
    <row r="7299" spans="7:7">
      <c r="G7299" s="162" t="s">
        <v>7544</v>
      </c>
    </row>
    <row r="7300" spans="7:7">
      <c r="G7300" s="162" t="s">
        <v>7545</v>
      </c>
    </row>
    <row r="7301" spans="7:7">
      <c r="G7301" s="162" t="s">
        <v>7546</v>
      </c>
    </row>
    <row r="7302" spans="7:7">
      <c r="G7302" s="162" t="s">
        <v>7547</v>
      </c>
    </row>
    <row r="7303" spans="7:7">
      <c r="G7303" s="162" t="s">
        <v>7548</v>
      </c>
    </row>
    <row r="7304" spans="7:7">
      <c r="G7304" s="162" t="s">
        <v>7549</v>
      </c>
    </row>
    <row r="7305" spans="7:7">
      <c r="G7305" s="162" t="s">
        <v>7550</v>
      </c>
    </row>
    <row r="7306" spans="7:7">
      <c r="G7306" s="162" t="s">
        <v>7551</v>
      </c>
    </row>
    <row r="7307" spans="7:7">
      <c r="G7307" s="162" t="s">
        <v>7552</v>
      </c>
    </row>
    <row r="7308" spans="7:7">
      <c r="G7308" s="162" t="s">
        <v>7553</v>
      </c>
    </row>
    <row r="7309" spans="7:7">
      <c r="G7309" s="162" t="s">
        <v>7554</v>
      </c>
    </row>
    <row r="7310" spans="7:7">
      <c r="G7310" s="162" t="s">
        <v>7555</v>
      </c>
    </row>
    <row r="7311" spans="7:7">
      <c r="G7311" s="162" t="s">
        <v>7556</v>
      </c>
    </row>
    <row r="7312" spans="7:7">
      <c r="G7312" s="162" t="s">
        <v>7557</v>
      </c>
    </row>
    <row r="7313" spans="7:7">
      <c r="G7313" s="162" t="s">
        <v>7558</v>
      </c>
    </row>
    <row r="7314" spans="7:7">
      <c r="G7314" s="162" t="s">
        <v>7559</v>
      </c>
    </row>
    <row r="7315" spans="7:7">
      <c r="G7315" s="162" t="s">
        <v>7560</v>
      </c>
    </row>
    <row r="7316" spans="7:7">
      <c r="G7316" s="162" t="s">
        <v>7561</v>
      </c>
    </row>
    <row r="7317" spans="7:7">
      <c r="G7317" s="162" t="s">
        <v>7562</v>
      </c>
    </row>
    <row r="7318" spans="7:7">
      <c r="G7318" s="162" t="s">
        <v>7563</v>
      </c>
    </row>
    <row r="7319" spans="7:7">
      <c r="G7319" s="162" t="s">
        <v>7564</v>
      </c>
    </row>
    <row r="7320" spans="7:7">
      <c r="G7320" s="162" t="s">
        <v>7565</v>
      </c>
    </row>
    <row r="7321" spans="7:7">
      <c r="G7321" s="162" t="s">
        <v>7566</v>
      </c>
    </row>
    <row r="7322" spans="7:7">
      <c r="G7322" s="162" t="s">
        <v>7567</v>
      </c>
    </row>
    <row r="7323" spans="7:7">
      <c r="G7323" s="162" t="s">
        <v>7568</v>
      </c>
    </row>
    <row r="7324" spans="7:7">
      <c r="G7324" s="162" t="s">
        <v>7569</v>
      </c>
    </row>
    <row r="7325" spans="7:7">
      <c r="G7325" s="162" t="s">
        <v>7570</v>
      </c>
    </row>
    <row r="7326" spans="7:7">
      <c r="G7326" s="162" t="s">
        <v>7571</v>
      </c>
    </row>
    <row r="7327" spans="7:7">
      <c r="G7327" s="162" t="s">
        <v>7572</v>
      </c>
    </row>
    <row r="7328" spans="7:7">
      <c r="G7328" s="162" t="s">
        <v>7573</v>
      </c>
    </row>
    <row r="7329" spans="7:7">
      <c r="G7329" s="162" t="s">
        <v>7574</v>
      </c>
    </row>
    <row r="7330" spans="7:7">
      <c r="G7330" s="162" t="s">
        <v>7575</v>
      </c>
    </row>
    <row r="7331" spans="7:7">
      <c r="G7331" s="162" t="s">
        <v>7576</v>
      </c>
    </row>
    <row r="7332" spans="7:7">
      <c r="G7332" s="162" t="s">
        <v>7577</v>
      </c>
    </row>
    <row r="7333" spans="7:7">
      <c r="G7333" s="162" t="s">
        <v>7578</v>
      </c>
    </row>
    <row r="7334" spans="7:7">
      <c r="G7334" s="162" t="s">
        <v>7579</v>
      </c>
    </row>
    <row r="7335" spans="7:7">
      <c r="G7335" s="162" t="s">
        <v>7580</v>
      </c>
    </row>
    <row r="7336" spans="7:7">
      <c r="G7336" s="162" t="s">
        <v>7581</v>
      </c>
    </row>
    <row r="7337" spans="7:7">
      <c r="G7337" s="162" t="s">
        <v>7582</v>
      </c>
    </row>
    <row r="7338" spans="7:7">
      <c r="G7338" s="162" t="s">
        <v>7583</v>
      </c>
    </row>
    <row r="7339" spans="7:7">
      <c r="G7339" s="162" t="s">
        <v>7584</v>
      </c>
    </row>
    <row r="7340" spans="7:7">
      <c r="G7340" s="162" t="s">
        <v>7585</v>
      </c>
    </row>
    <row r="7341" spans="7:7">
      <c r="G7341" s="162" t="s">
        <v>7586</v>
      </c>
    </row>
    <row r="7342" spans="7:7">
      <c r="G7342" s="162" t="s">
        <v>7587</v>
      </c>
    </row>
    <row r="7343" spans="7:7">
      <c r="G7343" s="162" t="s">
        <v>7588</v>
      </c>
    </row>
    <row r="7344" spans="7:7">
      <c r="G7344" s="162" t="s">
        <v>7589</v>
      </c>
    </row>
    <row r="7345" spans="7:7">
      <c r="G7345" s="162" t="s">
        <v>7590</v>
      </c>
    </row>
    <row r="7346" spans="7:7">
      <c r="G7346" s="162" t="s">
        <v>7591</v>
      </c>
    </row>
    <row r="7347" spans="7:7">
      <c r="G7347" s="162" t="s">
        <v>7592</v>
      </c>
    </row>
    <row r="7348" spans="7:7">
      <c r="G7348" s="162" t="s">
        <v>7593</v>
      </c>
    </row>
    <row r="7349" spans="7:7">
      <c r="G7349" s="162" t="s">
        <v>7594</v>
      </c>
    </row>
    <row r="7350" spans="7:7">
      <c r="G7350" s="162" t="s">
        <v>7595</v>
      </c>
    </row>
    <row r="7351" spans="7:7">
      <c r="G7351" s="162" t="s">
        <v>7596</v>
      </c>
    </row>
    <row r="7352" spans="7:7">
      <c r="G7352" s="162" t="s">
        <v>7597</v>
      </c>
    </row>
    <row r="7353" spans="7:7">
      <c r="G7353" s="162" t="s">
        <v>7598</v>
      </c>
    </row>
    <row r="7354" spans="7:7">
      <c r="G7354" s="162" t="s">
        <v>7599</v>
      </c>
    </row>
    <row r="7355" spans="7:7">
      <c r="G7355" s="162" t="s">
        <v>7600</v>
      </c>
    </row>
    <row r="7356" spans="7:7">
      <c r="G7356" s="162" t="s">
        <v>7601</v>
      </c>
    </row>
    <row r="7357" spans="7:7">
      <c r="G7357" s="162" t="s">
        <v>7602</v>
      </c>
    </row>
    <row r="7358" spans="7:7">
      <c r="G7358" s="162" t="s">
        <v>7603</v>
      </c>
    </row>
    <row r="7359" spans="7:7">
      <c r="G7359" s="162" t="s">
        <v>7604</v>
      </c>
    </row>
    <row r="7360" spans="7:7">
      <c r="G7360" s="162" t="s">
        <v>7605</v>
      </c>
    </row>
    <row r="7361" spans="7:7">
      <c r="G7361" s="162" t="s">
        <v>7606</v>
      </c>
    </row>
    <row r="7362" spans="7:7">
      <c r="G7362" s="162" t="s">
        <v>7607</v>
      </c>
    </row>
    <row r="7363" spans="7:7">
      <c r="G7363" s="162" t="s">
        <v>7608</v>
      </c>
    </row>
    <row r="7364" spans="7:7">
      <c r="G7364" s="162" t="s">
        <v>7609</v>
      </c>
    </row>
    <row r="7365" spans="7:7">
      <c r="G7365" s="162" t="s">
        <v>7610</v>
      </c>
    </row>
    <row r="7366" spans="7:7">
      <c r="G7366" s="162" t="s">
        <v>7611</v>
      </c>
    </row>
    <row r="7367" spans="7:7">
      <c r="G7367" s="162" t="s">
        <v>7612</v>
      </c>
    </row>
    <row r="7368" spans="7:7">
      <c r="G7368" s="162" t="s">
        <v>7613</v>
      </c>
    </row>
    <row r="7369" spans="7:7">
      <c r="G7369" s="162" t="s">
        <v>7614</v>
      </c>
    </row>
    <row r="7370" spans="7:7">
      <c r="G7370" s="162" t="s">
        <v>7615</v>
      </c>
    </row>
    <row r="7371" spans="7:7">
      <c r="G7371" s="162" t="s">
        <v>7616</v>
      </c>
    </row>
    <row r="7372" spans="7:7">
      <c r="G7372" s="162" t="s">
        <v>7617</v>
      </c>
    </row>
    <row r="7373" spans="7:7">
      <c r="G7373" s="162" t="s">
        <v>7618</v>
      </c>
    </row>
    <row r="7374" spans="7:7">
      <c r="G7374" s="162" t="s">
        <v>7619</v>
      </c>
    </row>
    <row r="7375" spans="7:7">
      <c r="G7375" s="162" t="s">
        <v>7620</v>
      </c>
    </row>
    <row r="7376" spans="7:7">
      <c r="G7376" s="162" t="s">
        <v>7621</v>
      </c>
    </row>
    <row r="7377" spans="7:7">
      <c r="G7377" s="162" t="s">
        <v>7622</v>
      </c>
    </row>
    <row r="7378" spans="7:7">
      <c r="G7378" s="162" t="s">
        <v>7623</v>
      </c>
    </row>
    <row r="7379" spans="7:7">
      <c r="G7379" s="162" t="s">
        <v>7624</v>
      </c>
    </row>
    <row r="7380" spans="7:7">
      <c r="G7380" s="162" t="s">
        <v>7625</v>
      </c>
    </row>
    <row r="7381" spans="7:7">
      <c r="G7381" s="162" t="s">
        <v>7626</v>
      </c>
    </row>
    <row r="7382" spans="7:7">
      <c r="G7382" s="162" t="s">
        <v>7627</v>
      </c>
    </row>
    <row r="7383" spans="7:7">
      <c r="G7383" s="162" t="s">
        <v>7628</v>
      </c>
    </row>
    <row r="7384" spans="7:7">
      <c r="G7384" s="162" t="s">
        <v>7629</v>
      </c>
    </row>
    <row r="7385" spans="7:7">
      <c r="G7385" s="162" t="s">
        <v>7630</v>
      </c>
    </row>
    <row r="7386" spans="7:7">
      <c r="G7386" s="162" t="s">
        <v>7631</v>
      </c>
    </row>
    <row r="7387" spans="7:7">
      <c r="G7387" s="162" t="s">
        <v>7632</v>
      </c>
    </row>
    <row r="7388" spans="7:7">
      <c r="G7388" s="162" t="s">
        <v>7633</v>
      </c>
    </row>
    <row r="7389" spans="7:7">
      <c r="G7389" s="162" t="s">
        <v>7634</v>
      </c>
    </row>
    <row r="7390" spans="7:7">
      <c r="G7390" s="162" t="s">
        <v>7635</v>
      </c>
    </row>
    <row r="7391" spans="7:7">
      <c r="G7391" s="162" t="s">
        <v>7636</v>
      </c>
    </row>
    <row r="7392" spans="7:7">
      <c r="G7392" s="162" t="s">
        <v>7637</v>
      </c>
    </row>
    <row r="7393" spans="7:7">
      <c r="G7393" s="162" t="s">
        <v>7638</v>
      </c>
    </row>
    <row r="7394" spans="7:7">
      <c r="G7394" s="162" t="s">
        <v>7639</v>
      </c>
    </row>
    <row r="7395" spans="7:7">
      <c r="G7395" s="162" t="s">
        <v>7640</v>
      </c>
    </row>
    <row r="7396" spans="7:7">
      <c r="G7396" s="162" t="s">
        <v>7641</v>
      </c>
    </row>
    <row r="7397" spans="7:7">
      <c r="G7397" s="162" t="s">
        <v>7642</v>
      </c>
    </row>
    <row r="7398" spans="7:7">
      <c r="G7398" s="162" t="s">
        <v>7643</v>
      </c>
    </row>
    <row r="7399" spans="7:7">
      <c r="G7399" s="162" t="s">
        <v>7644</v>
      </c>
    </row>
    <row r="7400" spans="7:7">
      <c r="G7400" s="162" t="s">
        <v>7645</v>
      </c>
    </row>
    <row r="7401" spans="7:7">
      <c r="G7401" s="162" t="s">
        <v>7646</v>
      </c>
    </row>
    <row r="7402" spans="7:7">
      <c r="G7402" s="162" t="s">
        <v>7647</v>
      </c>
    </row>
    <row r="7403" spans="7:7">
      <c r="G7403" s="162" t="s">
        <v>7648</v>
      </c>
    </row>
    <row r="7404" spans="7:7">
      <c r="G7404" s="162" t="s">
        <v>7649</v>
      </c>
    </row>
    <row r="7405" spans="7:7">
      <c r="G7405" s="162" t="s">
        <v>7650</v>
      </c>
    </row>
    <row r="7406" spans="7:7">
      <c r="G7406" s="162" t="s">
        <v>7651</v>
      </c>
    </row>
    <row r="7407" spans="7:7">
      <c r="G7407" s="162" t="s">
        <v>7652</v>
      </c>
    </row>
    <row r="7408" spans="7:7">
      <c r="G7408" s="162" t="s">
        <v>7653</v>
      </c>
    </row>
    <row r="7409" spans="7:7">
      <c r="G7409" s="162" t="s">
        <v>7654</v>
      </c>
    </row>
    <row r="7410" spans="7:7">
      <c r="G7410" s="162" t="s">
        <v>7655</v>
      </c>
    </row>
    <row r="7411" spans="7:7">
      <c r="G7411" s="162" t="s">
        <v>7656</v>
      </c>
    </row>
    <row r="7412" spans="7:7">
      <c r="G7412" s="162" t="s">
        <v>7657</v>
      </c>
    </row>
    <row r="7413" spans="7:7">
      <c r="G7413" s="162" t="s">
        <v>7658</v>
      </c>
    </row>
    <row r="7414" spans="7:7">
      <c r="G7414" s="162" t="s">
        <v>7659</v>
      </c>
    </row>
    <row r="7415" spans="7:7">
      <c r="G7415" s="162" t="s">
        <v>7660</v>
      </c>
    </row>
    <row r="7416" spans="7:7">
      <c r="G7416" s="162" t="s">
        <v>7661</v>
      </c>
    </row>
    <row r="7417" spans="7:7">
      <c r="G7417" s="162" t="s">
        <v>7662</v>
      </c>
    </row>
    <row r="7418" spans="7:7">
      <c r="G7418" s="162" t="s">
        <v>7663</v>
      </c>
    </row>
    <row r="7419" spans="7:7">
      <c r="G7419" s="162" t="s">
        <v>7664</v>
      </c>
    </row>
    <row r="7420" spans="7:7">
      <c r="G7420" s="162" t="s">
        <v>7665</v>
      </c>
    </row>
    <row r="7421" spans="7:7">
      <c r="G7421" s="162" t="s">
        <v>7666</v>
      </c>
    </row>
    <row r="7422" spans="7:7">
      <c r="G7422" s="162" t="s">
        <v>7667</v>
      </c>
    </row>
    <row r="7423" spans="7:7">
      <c r="G7423" s="162" t="s">
        <v>7668</v>
      </c>
    </row>
    <row r="7424" spans="7:7">
      <c r="G7424" s="162" t="s">
        <v>7669</v>
      </c>
    </row>
    <row r="7425" spans="7:7">
      <c r="G7425" s="162" t="s">
        <v>7670</v>
      </c>
    </row>
    <row r="7426" spans="7:7">
      <c r="G7426" s="162" t="s">
        <v>7671</v>
      </c>
    </row>
    <row r="7427" spans="7:7">
      <c r="G7427" s="162" t="s">
        <v>7672</v>
      </c>
    </row>
    <row r="7428" spans="7:7">
      <c r="G7428" s="162" t="s">
        <v>7673</v>
      </c>
    </row>
    <row r="7429" spans="7:7">
      <c r="G7429" s="162" t="s">
        <v>7674</v>
      </c>
    </row>
    <row r="7430" spans="7:7">
      <c r="G7430" s="162" t="s">
        <v>7675</v>
      </c>
    </row>
    <row r="7431" spans="7:7">
      <c r="G7431" s="162" t="s">
        <v>7676</v>
      </c>
    </row>
    <row r="7432" spans="7:7">
      <c r="G7432" s="162" t="s">
        <v>7677</v>
      </c>
    </row>
    <row r="7433" spans="7:7">
      <c r="G7433" s="162" t="s">
        <v>7678</v>
      </c>
    </row>
    <row r="7434" spans="7:7">
      <c r="G7434" s="162" t="s">
        <v>7679</v>
      </c>
    </row>
    <row r="7435" spans="7:7">
      <c r="G7435" s="162" t="s">
        <v>7680</v>
      </c>
    </row>
    <row r="7436" spans="7:7">
      <c r="G7436" s="162" t="s">
        <v>7681</v>
      </c>
    </row>
    <row r="7437" spans="7:7">
      <c r="G7437" s="162" t="s">
        <v>7682</v>
      </c>
    </row>
    <row r="7438" spans="7:7">
      <c r="G7438" s="162" t="s">
        <v>7683</v>
      </c>
    </row>
    <row r="7439" spans="7:7">
      <c r="G7439" s="162" t="s">
        <v>7684</v>
      </c>
    </row>
    <row r="7440" spans="7:7">
      <c r="G7440" s="162" t="s">
        <v>7685</v>
      </c>
    </row>
    <row r="7441" spans="7:7">
      <c r="G7441" s="162" t="s">
        <v>7686</v>
      </c>
    </row>
    <row r="7442" spans="7:7">
      <c r="G7442" s="162" t="s">
        <v>7687</v>
      </c>
    </row>
    <row r="7443" spans="7:7">
      <c r="G7443" s="162" t="s">
        <v>7688</v>
      </c>
    </row>
    <row r="7444" spans="7:7">
      <c r="G7444" s="162" t="s">
        <v>7689</v>
      </c>
    </row>
    <row r="7445" spans="7:7">
      <c r="G7445" s="162" t="s">
        <v>7690</v>
      </c>
    </row>
    <row r="7446" spans="7:7">
      <c r="G7446" s="162" t="s">
        <v>7691</v>
      </c>
    </row>
    <row r="7447" spans="7:7">
      <c r="G7447" s="162" t="s">
        <v>7692</v>
      </c>
    </row>
    <row r="7448" spans="7:7">
      <c r="G7448" s="162" t="s">
        <v>7693</v>
      </c>
    </row>
    <row r="7449" spans="7:7">
      <c r="G7449" s="162" t="s">
        <v>7694</v>
      </c>
    </row>
    <row r="7450" spans="7:7">
      <c r="G7450" s="162" t="s">
        <v>7695</v>
      </c>
    </row>
    <row r="7451" spans="7:7">
      <c r="G7451" s="162" t="s">
        <v>7696</v>
      </c>
    </row>
    <row r="7452" spans="7:7">
      <c r="G7452" s="162" t="s">
        <v>7697</v>
      </c>
    </row>
    <row r="7453" spans="7:7">
      <c r="G7453" s="162" t="s">
        <v>7698</v>
      </c>
    </row>
    <row r="7454" spans="7:7">
      <c r="G7454" s="162" t="s">
        <v>7699</v>
      </c>
    </row>
    <row r="7455" spans="7:7">
      <c r="G7455" s="162" t="s">
        <v>7700</v>
      </c>
    </row>
    <row r="7456" spans="7:7">
      <c r="G7456" s="162" t="s">
        <v>7701</v>
      </c>
    </row>
    <row r="7457" spans="7:7">
      <c r="G7457" s="162" t="s">
        <v>7702</v>
      </c>
    </row>
    <row r="7458" spans="7:7">
      <c r="G7458" s="162" t="s">
        <v>7703</v>
      </c>
    </row>
    <row r="7459" spans="7:7">
      <c r="G7459" s="162" t="s">
        <v>7704</v>
      </c>
    </row>
    <row r="7460" spans="7:7">
      <c r="G7460" s="162" t="s">
        <v>7705</v>
      </c>
    </row>
    <row r="7461" spans="7:7">
      <c r="G7461" s="162" t="s">
        <v>7706</v>
      </c>
    </row>
    <row r="7462" spans="7:7">
      <c r="G7462" s="162" t="s">
        <v>7707</v>
      </c>
    </row>
    <row r="7463" spans="7:7">
      <c r="G7463" s="162" t="s">
        <v>7708</v>
      </c>
    </row>
    <row r="7464" spans="7:7">
      <c r="G7464" s="162" t="s">
        <v>7709</v>
      </c>
    </row>
    <row r="7465" spans="7:7">
      <c r="G7465" s="162" t="s">
        <v>7710</v>
      </c>
    </row>
    <row r="7466" spans="7:7">
      <c r="G7466" s="162" t="s">
        <v>7711</v>
      </c>
    </row>
    <row r="7467" spans="7:7">
      <c r="G7467" s="162" t="s">
        <v>7712</v>
      </c>
    </row>
    <row r="7468" spans="7:7">
      <c r="G7468" s="162" t="s">
        <v>7713</v>
      </c>
    </row>
    <row r="7469" spans="7:7">
      <c r="G7469" s="162" t="s">
        <v>7714</v>
      </c>
    </row>
    <row r="7470" spans="7:7">
      <c r="G7470" s="162" t="s">
        <v>7715</v>
      </c>
    </row>
    <row r="7471" spans="7:7">
      <c r="G7471" s="162" t="s">
        <v>7716</v>
      </c>
    </row>
    <row r="7472" spans="7:7">
      <c r="G7472" s="162" t="s">
        <v>7717</v>
      </c>
    </row>
    <row r="7473" spans="7:7">
      <c r="G7473" s="162" t="s">
        <v>7718</v>
      </c>
    </row>
    <row r="7474" spans="7:7">
      <c r="G7474" s="162" t="s">
        <v>7719</v>
      </c>
    </row>
    <row r="7475" spans="7:7">
      <c r="G7475" s="162" t="s">
        <v>7720</v>
      </c>
    </row>
    <row r="7476" spans="7:7">
      <c r="G7476" s="162" t="s">
        <v>7721</v>
      </c>
    </row>
    <row r="7477" spans="7:7">
      <c r="G7477" s="162" t="s">
        <v>7722</v>
      </c>
    </row>
    <row r="7478" spans="7:7">
      <c r="G7478" s="162" t="s">
        <v>7723</v>
      </c>
    </row>
    <row r="7479" spans="7:7">
      <c r="G7479" s="162" t="s">
        <v>7724</v>
      </c>
    </row>
    <row r="7480" spans="7:7">
      <c r="G7480" s="162" t="s">
        <v>7725</v>
      </c>
    </row>
    <row r="7481" spans="7:7">
      <c r="G7481" s="162" t="s">
        <v>7726</v>
      </c>
    </row>
    <row r="7482" spans="7:7">
      <c r="G7482" s="162" t="s">
        <v>7727</v>
      </c>
    </row>
    <row r="7483" spans="7:7">
      <c r="G7483" s="162" t="s">
        <v>7728</v>
      </c>
    </row>
    <row r="7484" spans="7:7">
      <c r="G7484" s="162" t="s">
        <v>7729</v>
      </c>
    </row>
    <row r="7485" spans="7:7">
      <c r="G7485" s="162" t="s">
        <v>7730</v>
      </c>
    </row>
    <row r="7486" spans="7:7">
      <c r="G7486" s="162" t="s">
        <v>7731</v>
      </c>
    </row>
    <row r="7487" spans="7:7">
      <c r="G7487" s="162" t="s">
        <v>7732</v>
      </c>
    </row>
    <row r="7488" spans="7:7">
      <c r="G7488" s="162" t="s">
        <v>7733</v>
      </c>
    </row>
    <row r="7489" spans="7:7">
      <c r="G7489" s="162" t="s">
        <v>7734</v>
      </c>
    </row>
    <row r="7490" spans="7:7">
      <c r="G7490" s="162" t="s">
        <v>7735</v>
      </c>
    </row>
    <row r="7491" spans="7:7">
      <c r="G7491" s="162" t="s">
        <v>7736</v>
      </c>
    </row>
    <row r="7492" spans="7:7">
      <c r="G7492" s="162" t="s">
        <v>7737</v>
      </c>
    </row>
    <row r="7493" spans="7:7">
      <c r="G7493" s="162" t="s">
        <v>7738</v>
      </c>
    </row>
    <row r="7494" spans="7:7">
      <c r="G7494" s="162" t="s">
        <v>7739</v>
      </c>
    </row>
    <row r="7495" spans="7:7">
      <c r="G7495" s="162" t="s">
        <v>7740</v>
      </c>
    </row>
    <row r="7496" spans="7:7">
      <c r="G7496" s="162" t="s">
        <v>7741</v>
      </c>
    </row>
    <row r="7497" spans="7:7">
      <c r="G7497" s="162" t="s">
        <v>7742</v>
      </c>
    </row>
    <row r="7498" spans="7:7">
      <c r="G7498" s="162" t="s">
        <v>7743</v>
      </c>
    </row>
    <row r="7499" spans="7:7">
      <c r="G7499" s="162" t="s">
        <v>7744</v>
      </c>
    </row>
    <row r="7500" spans="7:7">
      <c r="G7500" s="162" t="s">
        <v>7745</v>
      </c>
    </row>
    <row r="7501" spans="7:7">
      <c r="G7501" s="162" t="s">
        <v>7746</v>
      </c>
    </row>
    <row r="7502" spans="7:7">
      <c r="G7502" s="162" t="s">
        <v>7747</v>
      </c>
    </row>
    <row r="7503" spans="7:7">
      <c r="G7503" s="162" t="s">
        <v>7748</v>
      </c>
    </row>
    <row r="7504" spans="7:7">
      <c r="G7504" s="162" t="s">
        <v>7749</v>
      </c>
    </row>
    <row r="7505" spans="7:7">
      <c r="G7505" s="162" t="s">
        <v>7750</v>
      </c>
    </row>
    <row r="7506" spans="7:7">
      <c r="G7506" s="162" t="s">
        <v>7751</v>
      </c>
    </row>
    <row r="7507" spans="7:7">
      <c r="G7507" s="162" t="s">
        <v>7752</v>
      </c>
    </row>
    <row r="7508" spans="7:7">
      <c r="G7508" s="162" t="s">
        <v>7753</v>
      </c>
    </row>
    <row r="7509" spans="7:7">
      <c r="G7509" s="162" t="s">
        <v>7754</v>
      </c>
    </row>
    <row r="7510" spans="7:7">
      <c r="G7510" s="162" t="s">
        <v>7755</v>
      </c>
    </row>
    <row r="7511" spans="7:7">
      <c r="G7511" s="162" t="s">
        <v>7756</v>
      </c>
    </row>
    <row r="7512" spans="7:7">
      <c r="G7512" s="162" t="s">
        <v>7757</v>
      </c>
    </row>
    <row r="7513" spans="7:7">
      <c r="G7513" s="162" t="s">
        <v>7758</v>
      </c>
    </row>
    <row r="7514" spans="7:7">
      <c r="G7514" s="162" t="s">
        <v>7759</v>
      </c>
    </row>
    <row r="7515" spans="7:7">
      <c r="G7515" s="162" t="s">
        <v>7760</v>
      </c>
    </row>
    <row r="7516" spans="7:7">
      <c r="G7516" s="162" t="s">
        <v>7761</v>
      </c>
    </row>
    <row r="7517" spans="7:7">
      <c r="G7517" s="162" t="s">
        <v>7762</v>
      </c>
    </row>
    <row r="7518" spans="7:7">
      <c r="G7518" s="162" t="s">
        <v>7763</v>
      </c>
    </row>
    <row r="7519" spans="7:7">
      <c r="G7519" s="162" t="s">
        <v>7764</v>
      </c>
    </row>
    <row r="7520" spans="7:7">
      <c r="G7520" s="162" t="s">
        <v>7765</v>
      </c>
    </row>
    <row r="7521" spans="7:7">
      <c r="G7521" s="162" t="s">
        <v>7766</v>
      </c>
    </row>
    <row r="7522" spans="7:7">
      <c r="G7522" s="162" t="s">
        <v>7767</v>
      </c>
    </row>
    <row r="7523" spans="7:7">
      <c r="G7523" s="162" t="s">
        <v>7768</v>
      </c>
    </row>
    <row r="7524" spans="7:7">
      <c r="G7524" s="162" t="s">
        <v>7769</v>
      </c>
    </row>
    <row r="7525" spans="7:7">
      <c r="G7525" s="162" t="s">
        <v>7770</v>
      </c>
    </row>
    <row r="7526" spans="7:7">
      <c r="G7526" s="162" t="s">
        <v>7771</v>
      </c>
    </row>
    <row r="7527" spans="7:7">
      <c r="G7527" s="162" t="s">
        <v>7772</v>
      </c>
    </row>
    <row r="7528" spans="7:7">
      <c r="G7528" s="162" t="s">
        <v>7773</v>
      </c>
    </row>
    <row r="7529" spans="7:7">
      <c r="G7529" s="162" t="s">
        <v>7774</v>
      </c>
    </row>
    <row r="7530" spans="7:7">
      <c r="G7530" s="162" t="s">
        <v>7775</v>
      </c>
    </row>
    <row r="7531" spans="7:7">
      <c r="G7531" s="162" t="s">
        <v>7776</v>
      </c>
    </row>
    <row r="7532" spans="7:7">
      <c r="G7532" s="162" t="s">
        <v>7777</v>
      </c>
    </row>
    <row r="7533" spans="7:7">
      <c r="G7533" s="162" t="s">
        <v>7778</v>
      </c>
    </row>
    <row r="7534" spans="7:7">
      <c r="G7534" s="162" t="s">
        <v>7779</v>
      </c>
    </row>
    <row r="7535" spans="7:7">
      <c r="G7535" s="162" t="s">
        <v>7780</v>
      </c>
    </row>
    <row r="7536" spans="7:7">
      <c r="G7536" s="162" t="s">
        <v>7781</v>
      </c>
    </row>
    <row r="7537" spans="7:7">
      <c r="G7537" s="162" t="s">
        <v>7782</v>
      </c>
    </row>
    <row r="7538" spans="7:7">
      <c r="G7538" s="162" t="s">
        <v>7783</v>
      </c>
    </row>
    <row r="7539" spans="7:7">
      <c r="G7539" s="162" t="s">
        <v>7784</v>
      </c>
    </row>
    <row r="7540" spans="7:7">
      <c r="G7540" s="162" t="s">
        <v>7785</v>
      </c>
    </row>
    <row r="7541" spans="7:7">
      <c r="G7541" s="162" t="s">
        <v>7786</v>
      </c>
    </row>
    <row r="7542" spans="7:7">
      <c r="G7542" s="162" t="s">
        <v>7787</v>
      </c>
    </row>
    <row r="7543" spans="7:7">
      <c r="G7543" s="162" t="s">
        <v>7788</v>
      </c>
    </row>
    <row r="7544" spans="7:7">
      <c r="G7544" s="162" t="s">
        <v>7789</v>
      </c>
    </row>
    <row r="7545" spans="7:7">
      <c r="G7545" s="162" t="s">
        <v>7790</v>
      </c>
    </row>
    <row r="7546" spans="7:7">
      <c r="G7546" s="162" t="s">
        <v>7791</v>
      </c>
    </row>
    <row r="7547" spans="7:7">
      <c r="G7547" s="162" t="s">
        <v>7792</v>
      </c>
    </row>
    <row r="7548" spans="7:7">
      <c r="G7548" s="162" t="s">
        <v>7793</v>
      </c>
    </row>
    <row r="7549" spans="7:7">
      <c r="G7549" s="162" t="s">
        <v>7794</v>
      </c>
    </row>
    <row r="7550" spans="7:7">
      <c r="G7550" s="162" t="s">
        <v>7795</v>
      </c>
    </row>
    <row r="7551" spans="7:7">
      <c r="G7551" s="162" t="s">
        <v>7796</v>
      </c>
    </row>
    <row r="7552" spans="7:7">
      <c r="G7552" s="162" t="s">
        <v>7797</v>
      </c>
    </row>
    <row r="7553" spans="7:7">
      <c r="G7553" s="162" t="s">
        <v>7798</v>
      </c>
    </row>
    <row r="7554" spans="7:7">
      <c r="G7554" s="162" t="s">
        <v>7799</v>
      </c>
    </row>
    <row r="7555" spans="7:7">
      <c r="G7555" s="162" t="s">
        <v>7800</v>
      </c>
    </row>
    <row r="7556" spans="7:7">
      <c r="G7556" s="162" t="s">
        <v>7801</v>
      </c>
    </row>
    <row r="7557" spans="7:7">
      <c r="G7557" s="162" t="s">
        <v>7802</v>
      </c>
    </row>
    <row r="7558" spans="7:7">
      <c r="G7558" s="162" t="s">
        <v>7803</v>
      </c>
    </row>
    <row r="7559" spans="7:7">
      <c r="G7559" s="162" t="s">
        <v>7804</v>
      </c>
    </row>
    <row r="7560" spans="7:7">
      <c r="G7560" s="162" t="s">
        <v>7805</v>
      </c>
    </row>
    <row r="7561" spans="7:7">
      <c r="G7561" s="162" t="s">
        <v>7806</v>
      </c>
    </row>
    <row r="7562" spans="7:7">
      <c r="G7562" s="162" t="s">
        <v>7807</v>
      </c>
    </row>
    <row r="7563" spans="7:7">
      <c r="G7563" s="162" t="s">
        <v>7808</v>
      </c>
    </row>
    <row r="7564" spans="7:7">
      <c r="G7564" s="162" t="s">
        <v>7809</v>
      </c>
    </row>
    <row r="7565" spans="7:7">
      <c r="G7565" s="162" t="s">
        <v>7810</v>
      </c>
    </row>
    <row r="7566" spans="7:7">
      <c r="G7566" s="162" t="s">
        <v>7811</v>
      </c>
    </row>
    <row r="7567" spans="7:7">
      <c r="G7567" s="162" t="s">
        <v>7812</v>
      </c>
    </row>
    <row r="7568" spans="7:7">
      <c r="G7568" s="162" t="s">
        <v>7813</v>
      </c>
    </row>
    <row r="7569" spans="7:7">
      <c r="G7569" s="162" t="s">
        <v>7814</v>
      </c>
    </row>
    <row r="7570" spans="7:7">
      <c r="G7570" s="162" t="s">
        <v>7815</v>
      </c>
    </row>
    <row r="7571" spans="7:7">
      <c r="G7571" s="162" t="s">
        <v>7816</v>
      </c>
    </row>
    <row r="7572" spans="7:7">
      <c r="G7572" s="162" t="s">
        <v>7817</v>
      </c>
    </row>
    <row r="7573" spans="7:7">
      <c r="G7573" s="162" t="s">
        <v>7818</v>
      </c>
    </row>
    <row r="7574" spans="7:7">
      <c r="G7574" s="162" t="s">
        <v>7819</v>
      </c>
    </row>
    <row r="7575" spans="7:7">
      <c r="G7575" s="162" t="s">
        <v>7820</v>
      </c>
    </row>
    <row r="7576" spans="7:7">
      <c r="G7576" s="162" t="s">
        <v>7821</v>
      </c>
    </row>
    <row r="7577" spans="7:7">
      <c r="G7577" s="162" t="s">
        <v>7822</v>
      </c>
    </row>
    <row r="7578" spans="7:7">
      <c r="G7578" s="162" t="s">
        <v>7823</v>
      </c>
    </row>
    <row r="7579" spans="7:7">
      <c r="G7579" s="162" t="s">
        <v>7824</v>
      </c>
    </row>
    <row r="7580" spans="7:7">
      <c r="G7580" s="162" t="s">
        <v>7825</v>
      </c>
    </row>
    <row r="7581" spans="7:7">
      <c r="G7581" s="162" t="s">
        <v>7826</v>
      </c>
    </row>
    <row r="7582" spans="7:7">
      <c r="G7582" s="162" t="s">
        <v>7827</v>
      </c>
    </row>
    <row r="7583" spans="7:7">
      <c r="G7583" s="162" t="s">
        <v>7828</v>
      </c>
    </row>
    <row r="7584" spans="7:7">
      <c r="G7584" s="162" t="s">
        <v>7829</v>
      </c>
    </row>
    <row r="7585" spans="7:7">
      <c r="G7585" s="162" t="s">
        <v>7830</v>
      </c>
    </row>
    <row r="7586" spans="7:7">
      <c r="G7586" s="162" t="s">
        <v>7831</v>
      </c>
    </row>
    <row r="7587" spans="7:7">
      <c r="G7587" s="162" t="s">
        <v>7832</v>
      </c>
    </row>
    <row r="7588" spans="7:7">
      <c r="G7588" s="162" t="s">
        <v>7833</v>
      </c>
    </row>
    <row r="7589" spans="7:7">
      <c r="G7589" s="162" t="s">
        <v>7834</v>
      </c>
    </row>
    <row r="7590" spans="7:7">
      <c r="G7590" s="162" t="s">
        <v>7835</v>
      </c>
    </row>
    <row r="7591" spans="7:7">
      <c r="G7591" s="162" t="s">
        <v>7836</v>
      </c>
    </row>
    <row r="7592" spans="7:7">
      <c r="G7592" s="162" t="s">
        <v>7837</v>
      </c>
    </row>
    <row r="7593" spans="7:7">
      <c r="G7593" s="162" t="s">
        <v>7838</v>
      </c>
    </row>
    <row r="7594" spans="7:7">
      <c r="G7594" s="162" t="s">
        <v>7839</v>
      </c>
    </row>
    <row r="7595" spans="7:7">
      <c r="G7595" s="162" t="s">
        <v>7840</v>
      </c>
    </row>
    <row r="7596" spans="7:7">
      <c r="G7596" s="162" t="s">
        <v>7841</v>
      </c>
    </row>
    <row r="7597" spans="7:7">
      <c r="G7597" s="162" t="s">
        <v>7842</v>
      </c>
    </row>
    <row r="7598" spans="7:7">
      <c r="G7598" s="162" t="s">
        <v>7843</v>
      </c>
    </row>
    <row r="7599" spans="7:7">
      <c r="G7599" s="162" t="s">
        <v>7844</v>
      </c>
    </row>
    <row r="7600" spans="7:7">
      <c r="G7600" s="162" t="s">
        <v>7845</v>
      </c>
    </row>
    <row r="7601" spans="7:7">
      <c r="G7601" s="162" t="s">
        <v>7846</v>
      </c>
    </row>
    <row r="7602" spans="7:7">
      <c r="G7602" s="162" t="s">
        <v>7847</v>
      </c>
    </row>
    <row r="7603" spans="7:7">
      <c r="G7603" s="162" t="s">
        <v>7848</v>
      </c>
    </row>
    <row r="7604" spans="7:7">
      <c r="G7604" s="162" t="s">
        <v>7849</v>
      </c>
    </row>
    <row r="7605" spans="7:7">
      <c r="G7605" s="162" t="s">
        <v>7850</v>
      </c>
    </row>
    <row r="7606" spans="7:7">
      <c r="G7606" s="162" t="s">
        <v>7851</v>
      </c>
    </row>
    <row r="7607" spans="7:7">
      <c r="G7607" s="162" t="s">
        <v>7852</v>
      </c>
    </row>
    <row r="7608" spans="7:7">
      <c r="G7608" s="162" t="s">
        <v>7853</v>
      </c>
    </row>
    <row r="7609" spans="7:7">
      <c r="G7609" s="162" t="s">
        <v>7854</v>
      </c>
    </row>
    <row r="7610" spans="7:7">
      <c r="G7610" s="162" t="s">
        <v>7855</v>
      </c>
    </row>
    <row r="7611" spans="7:7">
      <c r="G7611" s="162" t="s">
        <v>7856</v>
      </c>
    </row>
    <row r="7612" spans="7:7">
      <c r="G7612" s="162" t="s">
        <v>7857</v>
      </c>
    </row>
    <row r="7613" spans="7:7">
      <c r="G7613" s="162" t="s">
        <v>7858</v>
      </c>
    </row>
    <row r="7614" spans="7:7">
      <c r="G7614" s="162" t="s">
        <v>7859</v>
      </c>
    </row>
    <row r="7615" spans="7:7">
      <c r="G7615" s="162" t="s">
        <v>7860</v>
      </c>
    </row>
    <row r="7616" spans="7:7">
      <c r="G7616" s="162" t="s">
        <v>7861</v>
      </c>
    </row>
    <row r="7617" spans="7:7">
      <c r="G7617" s="162" t="s">
        <v>7862</v>
      </c>
    </row>
    <row r="7618" spans="7:7">
      <c r="G7618" s="162" t="s">
        <v>7863</v>
      </c>
    </row>
    <row r="7619" spans="7:7">
      <c r="G7619" s="162" t="s">
        <v>7864</v>
      </c>
    </row>
    <row r="7620" spans="7:7">
      <c r="G7620" s="162" t="s">
        <v>7865</v>
      </c>
    </row>
    <row r="7621" spans="7:7">
      <c r="G7621" s="162" t="s">
        <v>7866</v>
      </c>
    </row>
    <row r="7622" spans="7:7">
      <c r="G7622" s="162" t="s">
        <v>7867</v>
      </c>
    </row>
    <row r="7623" spans="7:7">
      <c r="G7623" s="162" t="s">
        <v>7868</v>
      </c>
    </row>
    <row r="7624" spans="7:7">
      <c r="G7624" s="162" t="s">
        <v>7869</v>
      </c>
    </row>
    <row r="7625" spans="7:7">
      <c r="G7625" s="162" t="s">
        <v>7870</v>
      </c>
    </row>
    <row r="7626" spans="7:7">
      <c r="G7626" s="162" t="s">
        <v>7871</v>
      </c>
    </row>
    <row r="7627" spans="7:7">
      <c r="G7627" s="162" t="s">
        <v>7872</v>
      </c>
    </row>
    <row r="7628" spans="7:7">
      <c r="G7628" s="162" t="s">
        <v>7873</v>
      </c>
    </row>
    <row r="7629" spans="7:7">
      <c r="G7629" s="162" t="s">
        <v>7874</v>
      </c>
    </row>
    <row r="7630" spans="7:7">
      <c r="G7630" s="162" t="s">
        <v>7875</v>
      </c>
    </row>
    <row r="7631" spans="7:7">
      <c r="G7631" s="162" t="s">
        <v>7876</v>
      </c>
    </row>
    <row r="7632" spans="7:7">
      <c r="G7632" s="162" t="s">
        <v>7877</v>
      </c>
    </row>
    <row r="7633" spans="7:7">
      <c r="G7633" s="162" t="s">
        <v>7878</v>
      </c>
    </row>
    <row r="7634" spans="7:7">
      <c r="G7634" s="162" t="s">
        <v>7879</v>
      </c>
    </row>
    <row r="7635" spans="7:7">
      <c r="G7635" s="162" t="s">
        <v>7880</v>
      </c>
    </row>
    <row r="7636" spans="7:7">
      <c r="G7636" s="162" t="s">
        <v>7881</v>
      </c>
    </row>
    <row r="7637" spans="7:7">
      <c r="G7637" s="162" t="s">
        <v>7882</v>
      </c>
    </row>
    <row r="7638" spans="7:7">
      <c r="G7638" s="162" t="s">
        <v>7883</v>
      </c>
    </row>
    <row r="7639" spans="7:7">
      <c r="G7639" s="162" t="s">
        <v>7884</v>
      </c>
    </row>
    <row r="7640" spans="7:7">
      <c r="G7640" s="162" t="s">
        <v>7885</v>
      </c>
    </row>
    <row r="7641" spans="7:7">
      <c r="G7641" s="162" t="s">
        <v>7886</v>
      </c>
    </row>
    <row r="7642" spans="7:7">
      <c r="G7642" s="162" t="s">
        <v>7887</v>
      </c>
    </row>
    <row r="7643" spans="7:7">
      <c r="G7643" s="162" t="s">
        <v>7888</v>
      </c>
    </row>
    <row r="7644" spans="7:7">
      <c r="G7644" s="162" t="s">
        <v>7889</v>
      </c>
    </row>
    <row r="7645" spans="7:7">
      <c r="G7645" s="162" t="s">
        <v>7890</v>
      </c>
    </row>
    <row r="7646" spans="7:7">
      <c r="G7646" s="162" t="s">
        <v>7891</v>
      </c>
    </row>
    <row r="7647" spans="7:7">
      <c r="G7647" s="162" t="s">
        <v>7892</v>
      </c>
    </row>
    <row r="7648" spans="7:7">
      <c r="G7648" s="162" t="s">
        <v>7893</v>
      </c>
    </row>
    <row r="7649" spans="7:7">
      <c r="G7649" s="162" t="s">
        <v>7894</v>
      </c>
    </row>
    <row r="7650" spans="7:7">
      <c r="G7650" s="162" t="s">
        <v>7895</v>
      </c>
    </row>
    <row r="7651" spans="7:7">
      <c r="G7651" s="162" t="s">
        <v>7896</v>
      </c>
    </row>
    <row r="7652" spans="7:7">
      <c r="G7652" s="162" t="s">
        <v>7897</v>
      </c>
    </row>
    <row r="7653" spans="7:7">
      <c r="G7653" s="162" t="s">
        <v>7898</v>
      </c>
    </row>
    <row r="7654" spans="7:7">
      <c r="G7654" s="162" t="s">
        <v>7899</v>
      </c>
    </row>
    <row r="7655" spans="7:7">
      <c r="G7655" s="162" t="s">
        <v>7900</v>
      </c>
    </row>
    <row r="7656" spans="7:7">
      <c r="G7656" s="162" t="s">
        <v>7901</v>
      </c>
    </row>
    <row r="7657" spans="7:7">
      <c r="G7657" s="162" t="s">
        <v>7902</v>
      </c>
    </row>
    <row r="7658" spans="7:7">
      <c r="G7658" s="162" t="s">
        <v>7903</v>
      </c>
    </row>
    <row r="7659" spans="7:7">
      <c r="G7659" s="162" t="s">
        <v>7904</v>
      </c>
    </row>
    <row r="7660" spans="7:7">
      <c r="G7660" s="162" t="s">
        <v>7905</v>
      </c>
    </row>
    <row r="7661" spans="7:7">
      <c r="G7661" s="162" t="s">
        <v>7906</v>
      </c>
    </row>
    <row r="7662" spans="7:7">
      <c r="G7662" s="162" t="s">
        <v>7907</v>
      </c>
    </row>
    <row r="7663" spans="7:7">
      <c r="G7663" s="162" t="s">
        <v>7908</v>
      </c>
    </row>
    <row r="7664" spans="7:7">
      <c r="G7664" s="162" t="s">
        <v>7909</v>
      </c>
    </row>
    <row r="7665" spans="7:7">
      <c r="G7665" s="162" t="s">
        <v>7910</v>
      </c>
    </row>
    <row r="7666" spans="7:7">
      <c r="G7666" s="162" t="s">
        <v>7911</v>
      </c>
    </row>
    <row r="7667" spans="7:7">
      <c r="G7667" s="162" t="s">
        <v>7912</v>
      </c>
    </row>
    <row r="7668" spans="7:7">
      <c r="G7668" s="162" t="s">
        <v>7913</v>
      </c>
    </row>
    <row r="7669" spans="7:7">
      <c r="G7669" s="162" t="s">
        <v>7914</v>
      </c>
    </row>
    <row r="7670" spans="7:7">
      <c r="G7670" s="162" t="s">
        <v>7915</v>
      </c>
    </row>
    <row r="7671" spans="7:7">
      <c r="G7671" s="162" t="s">
        <v>7916</v>
      </c>
    </row>
    <row r="7672" spans="7:7">
      <c r="G7672" s="162" t="s">
        <v>7917</v>
      </c>
    </row>
    <row r="7673" spans="7:7">
      <c r="G7673" s="162" t="s">
        <v>7918</v>
      </c>
    </row>
    <row r="7674" spans="7:7">
      <c r="G7674" s="162" t="s">
        <v>7919</v>
      </c>
    </row>
    <row r="7675" spans="7:7">
      <c r="G7675" s="162" t="s">
        <v>7920</v>
      </c>
    </row>
    <row r="7676" spans="7:7">
      <c r="G7676" s="162" t="s">
        <v>7921</v>
      </c>
    </row>
    <row r="7677" spans="7:7">
      <c r="G7677" s="162" t="s">
        <v>7922</v>
      </c>
    </row>
    <row r="7678" spans="7:7">
      <c r="G7678" s="162" t="s">
        <v>7923</v>
      </c>
    </row>
    <row r="7679" spans="7:7">
      <c r="G7679" s="162" t="s">
        <v>7924</v>
      </c>
    </row>
    <row r="7680" spans="7:7">
      <c r="G7680" s="162" t="s">
        <v>7925</v>
      </c>
    </row>
    <row r="7681" spans="7:7">
      <c r="G7681" s="162" t="s">
        <v>7926</v>
      </c>
    </row>
    <row r="7682" spans="7:7">
      <c r="G7682" s="162" t="s">
        <v>7927</v>
      </c>
    </row>
    <row r="7683" spans="7:7">
      <c r="G7683" s="162" t="s">
        <v>7928</v>
      </c>
    </row>
    <row r="7684" spans="7:7">
      <c r="G7684" s="162" t="s">
        <v>7929</v>
      </c>
    </row>
    <row r="7685" spans="7:7">
      <c r="G7685" s="162" t="s">
        <v>7930</v>
      </c>
    </row>
    <row r="7686" spans="7:7">
      <c r="G7686" s="162" t="s">
        <v>7931</v>
      </c>
    </row>
    <row r="7687" spans="7:7">
      <c r="G7687" s="162" t="s">
        <v>7932</v>
      </c>
    </row>
    <row r="7688" spans="7:7">
      <c r="G7688" s="162" t="s">
        <v>7933</v>
      </c>
    </row>
    <row r="7689" spans="7:7">
      <c r="G7689" s="162" t="s">
        <v>7934</v>
      </c>
    </row>
    <row r="7690" spans="7:7">
      <c r="G7690" s="162" t="s">
        <v>7935</v>
      </c>
    </row>
    <row r="7691" spans="7:7">
      <c r="G7691" s="162" t="s">
        <v>7936</v>
      </c>
    </row>
    <row r="7692" spans="7:7">
      <c r="G7692" s="162" t="s">
        <v>7937</v>
      </c>
    </row>
    <row r="7693" spans="7:7">
      <c r="G7693" s="162" t="s">
        <v>7938</v>
      </c>
    </row>
    <row r="7694" spans="7:7">
      <c r="G7694" s="162" t="s">
        <v>7939</v>
      </c>
    </row>
    <row r="7695" spans="7:7">
      <c r="G7695" s="162" t="s">
        <v>7940</v>
      </c>
    </row>
    <row r="7696" spans="7:7">
      <c r="G7696" s="162" t="s">
        <v>7941</v>
      </c>
    </row>
    <row r="7697" spans="7:7">
      <c r="G7697" s="162" t="s">
        <v>7942</v>
      </c>
    </row>
    <row r="7698" spans="7:7">
      <c r="G7698" s="162" t="s">
        <v>7943</v>
      </c>
    </row>
    <row r="7699" spans="7:7">
      <c r="G7699" s="162" t="s">
        <v>7944</v>
      </c>
    </row>
    <row r="7700" spans="7:7">
      <c r="G7700" s="162" t="s">
        <v>7945</v>
      </c>
    </row>
    <row r="7701" spans="7:7">
      <c r="G7701" s="162" t="s">
        <v>7946</v>
      </c>
    </row>
    <row r="7702" spans="7:7">
      <c r="G7702" s="162" t="s">
        <v>7947</v>
      </c>
    </row>
    <row r="7703" spans="7:7">
      <c r="G7703" s="162" t="s">
        <v>7948</v>
      </c>
    </row>
    <row r="7704" spans="7:7">
      <c r="G7704" s="162" t="s">
        <v>7949</v>
      </c>
    </row>
    <row r="7705" spans="7:7">
      <c r="G7705" s="162" t="s">
        <v>7950</v>
      </c>
    </row>
    <row r="7706" spans="7:7">
      <c r="G7706" s="162" t="s">
        <v>7951</v>
      </c>
    </row>
    <row r="7707" spans="7:7">
      <c r="G7707" s="162" t="s">
        <v>7952</v>
      </c>
    </row>
    <row r="7708" spans="7:7">
      <c r="G7708" s="162" t="s">
        <v>7953</v>
      </c>
    </row>
    <row r="7709" spans="7:7">
      <c r="G7709" s="162" t="s">
        <v>7954</v>
      </c>
    </row>
    <row r="7710" spans="7:7">
      <c r="G7710" s="162" t="s">
        <v>7955</v>
      </c>
    </row>
    <row r="7711" spans="7:7">
      <c r="G7711" s="162" t="s">
        <v>7956</v>
      </c>
    </row>
    <row r="7712" spans="7:7">
      <c r="G7712" s="162" t="s">
        <v>7957</v>
      </c>
    </row>
    <row r="7713" spans="7:7">
      <c r="G7713" s="162" t="s">
        <v>7958</v>
      </c>
    </row>
    <row r="7714" spans="7:7">
      <c r="G7714" s="162" t="s">
        <v>7959</v>
      </c>
    </row>
    <row r="7715" spans="7:7">
      <c r="G7715" s="162" t="s">
        <v>7960</v>
      </c>
    </row>
    <row r="7716" spans="7:7">
      <c r="G7716" s="162" t="s">
        <v>7961</v>
      </c>
    </row>
    <row r="7717" spans="7:7">
      <c r="G7717" s="162" t="s">
        <v>7962</v>
      </c>
    </row>
    <row r="7718" spans="7:7">
      <c r="G7718" s="162" t="s">
        <v>7963</v>
      </c>
    </row>
    <row r="7719" spans="7:7">
      <c r="G7719" s="162" t="s">
        <v>7964</v>
      </c>
    </row>
    <row r="7720" spans="7:7">
      <c r="G7720" s="162" t="s">
        <v>7965</v>
      </c>
    </row>
    <row r="7721" spans="7:7">
      <c r="G7721" s="162" t="s">
        <v>7966</v>
      </c>
    </row>
    <row r="7722" spans="7:7">
      <c r="G7722" s="162" t="s">
        <v>7967</v>
      </c>
    </row>
    <row r="7723" spans="7:7">
      <c r="G7723" s="162" t="s">
        <v>7968</v>
      </c>
    </row>
    <row r="7724" spans="7:7">
      <c r="G7724" s="162" t="s">
        <v>7969</v>
      </c>
    </row>
    <row r="7725" spans="7:7">
      <c r="G7725" s="162" t="s">
        <v>7970</v>
      </c>
    </row>
    <row r="7726" spans="7:7">
      <c r="G7726" s="162" t="s">
        <v>7971</v>
      </c>
    </row>
    <row r="7727" spans="7:7">
      <c r="G7727" s="162" t="s">
        <v>7972</v>
      </c>
    </row>
    <row r="7728" spans="7:7">
      <c r="G7728" s="162" t="s">
        <v>7973</v>
      </c>
    </row>
    <row r="7729" spans="7:7">
      <c r="G7729" s="162" t="s">
        <v>7974</v>
      </c>
    </row>
    <row r="7730" spans="7:7">
      <c r="G7730" s="162" t="s">
        <v>7975</v>
      </c>
    </row>
    <row r="7731" spans="7:7">
      <c r="G7731" s="162" t="s">
        <v>7976</v>
      </c>
    </row>
    <row r="7732" spans="7:7">
      <c r="G7732" s="162" t="s">
        <v>7977</v>
      </c>
    </row>
    <row r="7733" spans="7:7">
      <c r="G7733" s="162" t="s">
        <v>7978</v>
      </c>
    </row>
    <row r="7734" spans="7:7">
      <c r="G7734" s="162" t="s">
        <v>7979</v>
      </c>
    </row>
    <row r="7735" spans="7:7">
      <c r="G7735" s="162" t="s">
        <v>7980</v>
      </c>
    </row>
    <row r="7736" spans="7:7">
      <c r="G7736" s="162" t="s">
        <v>7981</v>
      </c>
    </row>
    <row r="7737" spans="7:7">
      <c r="G7737" s="162" t="s">
        <v>7982</v>
      </c>
    </row>
    <row r="7738" spans="7:7">
      <c r="G7738" s="162" t="s">
        <v>7983</v>
      </c>
    </row>
    <row r="7739" spans="7:7">
      <c r="G7739" s="162" t="s">
        <v>7984</v>
      </c>
    </row>
    <row r="7740" spans="7:7">
      <c r="G7740" s="162" t="s">
        <v>7985</v>
      </c>
    </row>
    <row r="7741" spans="7:7">
      <c r="G7741" s="162" t="s">
        <v>7986</v>
      </c>
    </row>
    <row r="7742" spans="7:7">
      <c r="G7742" s="162" t="s">
        <v>7987</v>
      </c>
    </row>
    <row r="7743" spans="7:7">
      <c r="G7743" s="162" t="s">
        <v>7988</v>
      </c>
    </row>
    <row r="7744" spans="7:7">
      <c r="G7744" s="162" t="s">
        <v>7989</v>
      </c>
    </row>
    <row r="7745" spans="7:7">
      <c r="G7745" s="162" t="s">
        <v>7990</v>
      </c>
    </row>
    <row r="7746" spans="7:7">
      <c r="G7746" s="162" t="s">
        <v>7991</v>
      </c>
    </row>
    <row r="7747" spans="7:7">
      <c r="G7747" s="162" t="s">
        <v>7992</v>
      </c>
    </row>
    <row r="7748" spans="7:7">
      <c r="G7748" s="162" t="s">
        <v>7993</v>
      </c>
    </row>
    <row r="7749" spans="7:7">
      <c r="G7749" s="162" t="s">
        <v>7994</v>
      </c>
    </row>
    <row r="7750" spans="7:7">
      <c r="G7750" s="162" t="s">
        <v>7995</v>
      </c>
    </row>
    <row r="7751" spans="7:7">
      <c r="G7751" s="162" t="s">
        <v>7996</v>
      </c>
    </row>
    <row r="7752" spans="7:7">
      <c r="G7752" s="162" t="s">
        <v>7997</v>
      </c>
    </row>
    <row r="7753" spans="7:7">
      <c r="G7753" s="162" t="s">
        <v>7998</v>
      </c>
    </row>
    <row r="7754" spans="7:7">
      <c r="G7754" s="162" t="s">
        <v>7999</v>
      </c>
    </row>
    <row r="7755" spans="7:7">
      <c r="G7755" s="162" t="s">
        <v>8000</v>
      </c>
    </row>
    <row r="7756" spans="7:7">
      <c r="G7756" s="162" t="s">
        <v>8001</v>
      </c>
    </row>
    <row r="7757" spans="7:7">
      <c r="G7757" s="162" t="s">
        <v>8002</v>
      </c>
    </row>
    <row r="7758" spans="7:7">
      <c r="G7758" s="162" t="s">
        <v>8003</v>
      </c>
    </row>
    <row r="7759" spans="7:7">
      <c r="G7759" s="162" t="s">
        <v>8004</v>
      </c>
    </row>
    <row r="7760" spans="7:7">
      <c r="G7760" s="162" t="s">
        <v>8005</v>
      </c>
    </row>
    <row r="7761" spans="7:7">
      <c r="G7761" s="162" t="s">
        <v>8006</v>
      </c>
    </row>
    <row r="7762" spans="7:7">
      <c r="G7762" s="162" t="s">
        <v>8007</v>
      </c>
    </row>
    <row r="7763" spans="7:7">
      <c r="G7763" s="162" t="s">
        <v>8008</v>
      </c>
    </row>
    <row r="7764" spans="7:7">
      <c r="G7764" s="162" t="s">
        <v>8009</v>
      </c>
    </row>
    <row r="7765" spans="7:7">
      <c r="G7765" s="162" t="s">
        <v>8010</v>
      </c>
    </row>
    <row r="7766" spans="7:7">
      <c r="G7766" s="162" t="s">
        <v>8011</v>
      </c>
    </row>
    <row r="7767" spans="7:7">
      <c r="G7767" s="162" t="s">
        <v>8012</v>
      </c>
    </row>
    <row r="7768" spans="7:7">
      <c r="G7768" s="162" t="s">
        <v>8013</v>
      </c>
    </row>
    <row r="7769" spans="7:7">
      <c r="G7769" s="162" t="s">
        <v>8014</v>
      </c>
    </row>
    <row r="7770" spans="7:7">
      <c r="G7770" s="162" t="s">
        <v>8015</v>
      </c>
    </row>
    <row r="7771" spans="7:7">
      <c r="G7771" s="162" t="s">
        <v>8016</v>
      </c>
    </row>
    <row r="7772" spans="7:7">
      <c r="G7772" s="162" t="s">
        <v>8017</v>
      </c>
    </row>
    <row r="7773" spans="7:7">
      <c r="G7773" s="162" t="s">
        <v>8018</v>
      </c>
    </row>
    <row r="7774" spans="7:7">
      <c r="G7774" s="162" t="s">
        <v>8019</v>
      </c>
    </row>
    <row r="7775" spans="7:7">
      <c r="G7775" s="162" t="s">
        <v>8020</v>
      </c>
    </row>
    <row r="7776" spans="7:7">
      <c r="G7776" s="162" t="s">
        <v>8021</v>
      </c>
    </row>
    <row r="7777" spans="7:7">
      <c r="G7777" s="162" t="s">
        <v>8022</v>
      </c>
    </row>
    <row r="7778" spans="7:7">
      <c r="G7778" s="162" t="s">
        <v>8023</v>
      </c>
    </row>
    <row r="7779" spans="7:7">
      <c r="G7779" s="162" t="s">
        <v>8024</v>
      </c>
    </row>
    <row r="7780" spans="7:7">
      <c r="G7780" s="162" t="s">
        <v>8025</v>
      </c>
    </row>
    <row r="7781" spans="7:7">
      <c r="G7781" s="162" t="s">
        <v>8026</v>
      </c>
    </row>
    <row r="7782" spans="7:7">
      <c r="G7782" s="162" t="s">
        <v>8027</v>
      </c>
    </row>
    <row r="7783" spans="7:7">
      <c r="G7783" s="162" t="s">
        <v>8028</v>
      </c>
    </row>
    <row r="7784" spans="7:7">
      <c r="G7784" s="162" t="s">
        <v>8029</v>
      </c>
    </row>
    <row r="7785" spans="7:7">
      <c r="G7785" s="162" t="s">
        <v>8030</v>
      </c>
    </row>
    <row r="7786" spans="7:7">
      <c r="G7786" s="162" t="s">
        <v>8031</v>
      </c>
    </row>
    <row r="7787" spans="7:7">
      <c r="G7787" s="162" t="s">
        <v>8032</v>
      </c>
    </row>
    <row r="7788" spans="7:7">
      <c r="G7788" s="162" t="s">
        <v>8033</v>
      </c>
    </row>
    <row r="7789" spans="7:7">
      <c r="G7789" s="162" t="s">
        <v>8034</v>
      </c>
    </row>
    <row r="7790" spans="7:7">
      <c r="G7790" s="162" t="s">
        <v>8035</v>
      </c>
    </row>
    <row r="7791" spans="7:7">
      <c r="G7791" s="162" t="s">
        <v>8036</v>
      </c>
    </row>
    <row r="7792" spans="7:7">
      <c r="G7792" s="162" t="s">
        <v>8037</v>
      </c>
    </row>
    <row r="7793" spans="7:7">
      <c r="G7793" s="162" t="s">
        <v>8038</v>
      </c>
    </row>
    <row r="7794" spans="7:7">
      <c r="G7794" s="162" t="s">
        <v>8039</v>
      </c>
    </row>
    <row r="7795" spans="7:7">
      <c r="G7795" s="162" t="s">
        <v>8040</v>
      </c>
    </row>
    <row r="7796" spans="7:7">
      <c r="G7796" s="162" t="s">
        <v>8041</v>
      </c>
    </row>
    <row r="7797" spans="7:7">
      <c r="G7797" s="162" t="s">
        <v>8042</v>
      </c>
    </row>
    <row r="7798" spans="7:7">
      <c r="G7798" s="162" t="s">
        <v>8043</v>
      </c>
    </row>
    <row r="7799" spans="7:7">
      <c r="G7799" s="162" t="s">
        <v>8044</v>
      </c>
    </row>
    <row r="7800" spans="7:7">
      <c r="G7800" s="162" t="s">
        <v>8045</v>
      </c>
    </row>
    <row r="7801" spans="7:7">
      <c r="G7801" s="162" t="s">
        <v>8046</v>
      </c>
    </row>
    <row r="7802" spans="7:7">
      <c r="G7802" s="162" t="s">
        <v>8047</v>
      </c>
    </row>
    <row r="7803" spans="7:7">
      <c r="G7803" s="162" t="s">
        <v>8048</v>
      </c>
    </row>
    <row r="7804" spans="7:7">
      <c r="G7804" s="162" t="s">
        <v>8049</v>
      </c>
    </row>
    <row r="7805" spans="7:7">
      <c r="G7805" s="162" t="s">
        <v>8050</v>
      </c>
    </row>
    <row r="7806" spans="7:7">
      <c r="G7806" s="162" t="s">
        <v>8051</v>
      </c>
    </row>
    <row r="7807" spans="7:7">
      <c r="G7807" s="162" t="s">
        <v>8052</v>
      </c>
    </row>
    <row r="7808" spans="7:7">
      <c r="G7808" s="162" t="s">
        <v>8053</v>
      </c>
    </row>
    <row r="7809" spans="7:7">
      <c r="G7809" s="162" t="s">
        <v>8054</v>
      </c>
    </row>
    <row r="7810" spans="7:7">
      <c r="G7810" s="162" t="s">
        <v>8055</v>
      </c>
    </row>
    <row r="7811" spans="7:7">
      <c r="G7811" s="162" t="s">
        <v>8056</v>
      </c>
    </row>
    <row r="7812" spans="7:7">
      <c r="G7812" s="162" t="s">
        <v>8057</v>
      </c>
    </row>
    <row r="7813" spans="7:7">
      <c r="G7813" s="162" t="s">
        <v>8058</v>
      </c>
    </row>
    <row r="7814" spans="7:7">
      <c r="G7814" s="162" t="s">
        <v>8059</v>
      </c>
    </row>
    <row r="7815" spans="7:7">
      <c r="G7815" s="162" t="s">
        <v>8060</v>
      </c>
    </row>
    <row r="7816" spans="7:7">
      <c r="G7816" s="162" t="s">
        <v>8061</v>
      </c>
    </row>
    <row r="7817" spans="7:7">
      <c r="G7817" s="162" t="s">
        <v>8062</v>
      </c>
    </row>
    <row r="7818" spans="7:7">
      <c r="G7818" s="162" t="s">
        <v>8063</v>
      </c>
    </row>
    <row r="7819" spans="7:7">
      <c r="G7819" s="162" t="s">
        <v>8064</v>
      </c>
    </row>
    <row r="7820" spans="7:7">
      <c r="G7820" s="162" t="s">
        <v>8065</v>
      </c>
    </row>
    <row r="7821" spans="7:7">
      <c r="G7821" s="162" t="s">
        <v>8066</v>
      </c>
    </row>
    <row r="7822" spans="7:7">
      <c r="G7822" s="162" t="s">
        <v>8067</v>
      </c>
    </row>
    <row r="7823" spans="7:7">
      <c r="G7823" s="162" t="s">
        <v>8068</v>
      </c>
    </row>
    <row r="7824" spans="7:7">
      <c r="G7824" s="162" t="s">
        <v>8069</v>
      </c>
    </row>
    <row r="7825" spans="7:7">
      <c r="G7825" s="162" t="s">
        <v>8070</v>
      </c>
    </row>
    <row r="7826" spans="7:7">
      <c r="G7826" s="162" t="s">
        <v>8071</v>
      </c>
    </row>
    <row r="7827" spans="7:7">
      <c r="G7827" s="162" t="s">
        <v>8072</v>
      </c>
    </row>
    <row r="7828" spans="7:7">
      <c r="G7828" s="162" t="s">
        <v>8073</v>
      </c>
    </row>
    <row r="7829" spans="7:7">
      <c r="G7829" s="162" t="s">
        <v>8074</v>
      </c>
    </row>
    <row r="7830" spans="7:7">
      <c r="G7830" s="162" t="s">
        <v>8075</v>
      </c>
    </row>
    <row r="7831" spans="7:7">
      <c r="G7831" s="162" t="s">
        <v>8076</v>
      </c>
    </row>
    <row r="7832" spans="7:7">
      <c r="G7832" s="162" t="s">
        <v>8077</v>
      </c>
    </row>
    <row r="7833" spans="7:7">
      <c r="G7833" s="162" t="s">
        <v>8078</v>
      </c>
    </row>
    <row r="7834" spans="7:7">
      <c r="G7834" s="162" t="s">
        <v>8079</v>
      </c>
    </row>
    <row r="7835" spans="7:7">
      <c r="G7835" s="162" t="s">
        <v>8080</v>
      </c>
    </row>
    <row r="7836" spans="7:7">
      <c r="G7836" s="162" t="s">
        <v>8081</v>
      </c>
    </row>
    <row r="7837" spans="7:7">
      <c r="G7837" s="162" t="s">
        <v>8082</v>
      </c>
    </row>
    <row r="7838" spans="7:7">
      <c r="G7838" s="162" t="s">
        <v>8083</v>
      </c>
    </row>
    <row r="7839" spans="7:7">
      <c r="G7839" s="162" t="s">
        <v>8084</v>
      </c>
    </row>
    <row r="7840" spans="7:7">
      <c r="G7840" s="162" t="s">
        <v>8085</v>
      </c>
    </row>
    <row r="7841" spans="7:7">
      <c r="G7841" s="162" t="s">
        <v>8086</v>
      </c>
    </row>
    <row r="7842" spans="7:7">
      <c r="G7842" s="162" t="s">
        <v>8087</v>
      </c>
    </row>
    <row r="7843" spans="7:7">
      <c r="G7843" s="162" t="s">
        <v>8088</v>
      </c>
    </row>
    <row r="7844" spans="7:7">
      <c r="G7844" s="162" t="s">
        <v>8089</v>
      </c>
    </row>
    <row r="7845" spans="7:7">
      <c r="G7845" s="162" t="s">
        <v>8090</v>
      </c>
    </row>
    <row r="7846" spans="7:7">
      <c r="G7846" s="162" t="s">
        <v>8091</v>
      </c>
    </row>
    <row r="7847" spans="7:7">
      <c r="G7847" s="162" t="s">
        <v>8092</v>
      </c>
    </row>
    <row r="7848" spans="7:7">
      <c r="G7848" s="162" t="s">
        <v>8093</v>
      </c>
    </row>
    <row r="7849" spans="7:7">
      <c r="G7849" s="162" t="s">
        <v>8094</v>
      </c>
    </row>
    <row r="7850" spans="7:7">
      <c r="G7850" s="162" t="s">
        <v>8095</v>
      </c>
    </row>
    <row r="7851" spans="7:7">
      <c r="G7851" s="162" t="s">
        <v>8096</v>
      </c>
    </row>
    <row r="7852" spans="7:7">
      <c r="G7852" s="162" t="s">
        <v>8097</v>
      </c>
    </row>
    <row r="7853" spans="7:7">
      <c r="G7853" s="162" t="s">
        <v>8098</v>
      </c>
    </row>
    <row r="7854" spans="7:7">
      <c r="G7854" s="162" t="s">
        <v>8099</v>
      </c>
    </row>
    <row r="7855" spans="7:7">
      <c r="G7855" s="162" t="s">
        <v>8100</v>
      </c>
    </row>
    <row r="7856" spans="7:7">
      <c r="G7856" s="162" t="s">
        <v>8101</v>
      </c>
    </row>
    <row r="7857" spans="7:7">
      <c r="G7857" s="162" t="s">
        <v>8102</v>
      </c>
    </row>
    <row r="7858" spans="7:7">
      <c r="G7858" s="162" t="s">
        <v>8103</v>
      </c>
    </row>
    <row r="7859" spans="7:7">
      <c r="G7859" s="162" t="s">
        <v>8104</v>
      </c>
    </row>
    <row r="7860" spans="7:7">
      <c r="G7860" s="162" t="s">
        <v>8105</v>
      </c>
    </row>
    <row r="7861" spans="7:7">
      <c r="G7861" s="162" t="s">
        <v>8106</v>
      </c>
    </row>
    <row r="7862" spans="7:7">
      <c r="G7862" s="162" t="s">
        <v>8107</v>
      </c>
    </row>
    <row r="7863" spans="7:7">
      <c r="G7863" s="162" t="s">
        <v>8108</v>
      </c>
    </row>
    <row r="7864" spans="7:7">
      <c r="G7864" s="162" t="s">
        <v>8109</v>
      </c>
    </row>
    <row r="7865" spans="7:7">
      <c r="G7865" s="162" t="s">
        <v>8110</v>
      </c>
    </row>
    <row r="7866" spans="7:7">
      <c r="G7866" s="162" t="s">
        <v>8111</v>
      </c>
    </row>
    <row r="7867" spans="7:7">
      <c r="G7867" s="162" t="s">
        <v>8112</v>
      </c>
    </row>
    <row r="7868" spans="7:7">
      <c r="G7868" s="162" t="s">
        <v>8113</v>
      </c>
    </row>
    <row r="7869" spans="7:7">
      <c r="G7869" s="162" t="s">
        <v>8114</v>
      </c>
    </row>
    <row r="7870" spans="7:7">
      <c r="G7870" s="162" t="s">
        <v>8115</v>
      </c>
    </row>
    <row r="7871" spans="7:7">
      <c r="G7871" s="162" t="s">
        <v>8116</v>
      </c>
    </row>
    <row r="7872" spans="7:7">
      <c r="G7872" s="162" t="s">
        <v>8117</v>
      </c>
    </row>
    <row r="7873" spans="7:7">
      <c r="G7873" s="162" t="s">
        <v>8118</v>
      </c>
    </row>
    <row r="7874" spans="7:7">
      <c r="G7874" s="162" t="s">
        <v>8119</v>
      </c>
    </row>
    <row r="7875" spans="7:7">
      <c r="G7875" s="162" t="s">
        <v>8120</v>
      </c>
    </row>
    <row r="7876" spans="7:7">
      <c r="G7876" s="162" t="s">
        <v>8121</v>
      </c>
    </row>
    <row r="7877" spans="7:7">
      <c r="G7877" s="162" t="s">
        <v>8122</v>
      </c>
    </row>
    <row r="7878" spans="7:7">
      <c r="G7878" s="162" t="s">
        <v>8123</v>
      </c>
    </row>
    <row r="7879" spans="7:7">
      <c r="G7879" s="162" t="s">
        <v>8124</v>
      </c>
    </row>
    <row r="7880" spans="7:7">
      <c r="G7880" s="162" t="s">
        <v>8125</v>
      </c>
    </row>
    <row r="7881" spans="7:7">
      <c r="G7881" s="162" t="s">
        <v>8126</v>
      </c>
    </row>
    <row r="7882" spans="7:7">
      <c r="G7882" s="162" t="s">
        <v>8127</v>
      </c>
    </row>
    <row r="7883" spans="7:7">
      <c r="G7883" s="162" t="s">
        <v>8128</v>
      </c>
    </row>
    <row r="7884" spans="7:7">
      <c r="G7884" s="162" t="s">
        <v>8129</v>
      </c>
    </row>
    <row r="7885" spans="7:7">
      <c r="G7885" s="162" t="s">
        <v>8130</v>
      </c>
    </row>
    <row r="7886" spans="7:7">
      <c r="G7886" s="162" t="s">
        <v>8131</v>
      </c>
    </row>
    <row r="7887" spans="7:7">
      <c r="G7887" s="162" t="s">
        <v>8132</v>
      </c>
    </row>
    <row r="7888" spans="7:7">
      <c r="G7888" s="162" t="s">
        <v>8133</v>
      </c>
    </row>
    <row r="7889" spans="7:7">
      <c r="G7889" s="162" t="s">
        <v>8134</v>
      </c>
    </row>
    <row r="7890" spans="7:7">
      <c r="G7890" s="162" t="s">
        <v>8135</v>
      </c>
    </row>
    <row r="7891" spans="7:7">
      <c r="G7891" s="162" t="s">
        <v>8136</v>
      </c>
    </row>
    <row r="7892" spans="7:7">
      <c r="G7892" s="162" t="s">
        <v>8137</v>
      </c>
    </row>
    <row r="7893" spans="7:7">
      <c r="G7893" s="162" t="s">
        <v>8138</v>
      </c>
    </row>
    <row r="7894" spans="7:7">
      <c r="G7894" s="162" t="s">
        <v>8139</v>
      </c>
    </row>
    <row r="7895" spans="7:7">
      <c r="G7895" s="162" t="s">
        <v>8140</v>
      </c>
    </row>
    <row r="7896" spans="7:7">
      <c r="G7896" s="162" t="s">
        <v>8141</v>
      </c>
    </row>
    <row r="7897" spans="7:7">
      <c r="G7897" s="162" t="s">
        <v>8142</v>
      </c>
    </row>
    <row r="7898" spans="7:7">
      <c r="G7898" s="162" t="s">
        <v>8143</v>
      </c>
    </row>
    <row r="7899" spans="7:7">
      <c r="G7899" s="162" t="s">
        <v>8144</v>
      </c>
    </row>
    <row r="7900" spans="7:7">
      <c r="G7900" s="162" t="s">
        <v>8145</v>
      </c>
    </row>
    <row r="7901" spans="7:7">
      <c r="G7901" s="162" t="s">
        <v>8146</v>
      </c>
    </row>
    <row r="7902" spans="7:7">
      <c r="G7902" s="162" t="s">
        <v>8147</v>
      </c>
    </row>
    <row r="7903" spans="7:7">
      <c r="G7903" s="162" t="s">
        <v>8148</v>
      </c>
    </row>
    <row r="7904" spans="7:7">
      <c r="G7904" s="162" t="s">
        <v>8149</v>
      </c>
    </row>
    <row r="7905" spans="7:7">
      <c r="G7905" s="162" t="s">
        <v>8150</v>
      </c>
    </row>
    <row r="7906" spans="7:7">
      <c r="G7906" s="162" t="s">
        <v>8151</v>
      </c>
    </row>
    <row r="7907" spans="7:7">
      <c r="G7907" s="162" t="s">
        <v>8152</v>
      </c>
    </row>
    <row r="7908" spans="7:7">
      <c r="G7908" s="162" t="s">
        <v>8153</v>
      </c>
    </row>
    <row r="7909" spans="7:7">
      <c r="G7909" s="162" t="s">
        <v>8154</v>
      </c>
    </row>
    <row r="7910" spans="7:7">
      <c r="G7910" s="162" t="s">
        <v>8155</v>
      </c>
    </row>
    <row r="7911" spans="7:7">
      <c r="G7911" s="162" t="s">
        <v>8156</v>
      </c>
    </row>
    <row r="7912" spans="7:7">
      <c r="G7912" s="162" t="s">
        <v>8157</v>
      </c>
    </row>
    <row r="7913" spans="7:7">
      <c r="G7913" s="162" t="s">
        <v>8158</v>
      </c>
    </row>
    <row r="7914" spans="7:7">
      <c r="G7914" s="162" t="s">
        <v>8159</v>
      </c>
    </row>
    <row r="7915" spans="7:7">
      <c r="G7915" s="162" t="s">
        <v>8160</v>
      </c>
    </row>
    <row r="7916" spans="7:7">
      <c r="G7916" s="162" t="s">
        <v>8161</v>
      </c>
    </row>
    <row r="7917" spans="7:7">
      <c r="G7917" s="162" t="s">
        <v>8162</v>
      </c>
    </row>
    <row r="7918" spans="7:7">
      <c r="G7918" s="162" t="s">
        <v>8163</v>
      </c>
    </row>
    <row r="7919" spans="7:7">
      <c r="G7919" s="162" t="s">
        <v>8164</v>
      </c>
    </row>
    <row r="7920" spans="7:7">
      <c r="G7920" s="162" t="s">
        <v>8165</v>
      </c>
    </row>
    <row r="7921" spans="7:7">
      <c r="G7921" s="162" t="s">
        <v>8166</v>
      </c>
    </row>
    <row r="7922" spans="7:7">
      <c r="G7922" s="162" t="s">
        <v>8167</v>
      </c>
    </row>
    <row r="7923" spans="7:7">
      <c r="G7923" s="162" t="s">
        <v>8168</v>
      </c>
    </row>
    <row r="7924" spans="7:7">
      <c r="G7924" s="162" t="s">
        <v>8169</v>
      </c>
    </row>
    <row r="7925" spans="7:7">
      <c r="G7925" s="162" t="s">
        <v>8170</v>
      </c>
    </row>
    <row r="7926" spans="7:7">
      <c r="G7926" s="162" t="s">
        <v>8171</v>
      </c>
    </row>
    <row r="7927" spans="7:7">
      <c r="G7927" s="162" t="s">
        <v>8172</v>
      </c>
    </row>
    <row r="7928" spans="7:7">
      <c r="G7928" s="162" t="s">
        <v>8173</v>
      </c>
    </row>
    <row r="7929" spans="7:7">
      <c r="G7929" s="162" t="s">
        <v>8174</v>
      </c>
    </row>
    <row r="7930" spans="7:7">
      <c r="G7930" s="162" t="s">
        <v>8175</v>
      </c>
    </row>
    <row r="7931" spans="7:7">
      <c r="G7931" s="162" t="s">
        <v>8176</v>
      </c>
    </row>
    <row r="7932" spans="7:7">
      <c r="G7932" s="162" t="s">
        <v>8177</v>
      </c>
    </row>
    <row r="7933" spans="7:7">
      <c r="G7933" s="162" t="s">
        <v>8178</v>
      </c>
    </row>
    <row r="7934" spans="7:7">
      <c r="G7934" s="162" t="s">
        <v>8179</v>
      </c>
    </row>
    <row r="7935" spans="7:7">
      <c r="G7935" s="162" t="s">
        <v>8180</v>
      </c>
    </row>
    <row r="7936" spans="7:7">
      <c r="G7936" s="162" t="s">
        <v>8181</v>
      </c>
    </row>
    <row r="7937" spans="7:7">
      <c r="G7937" s="162" t="s">
        <v>8182</v>
      </c>
    </row>
    <row r="7938" spans="7:7">
      <c r="G7938" s="162" t="s">
        <v>8183</v>
      </c>
    </row>
    <row r="7939" spans="7:7">
      <c r="G7939" s="162" t="s">
        <v>8184</v>
      </c>
    </row>
    <row r="7940" spans="7:7">
      <c r="G7940" s="162" t="s">
        <v>8185</v>
      </c>
    </row>
    <row r="7941" spans="7:7">
      <c r="G7941" s="162" t="s">
        <v>8186</v>
      </c>
    </row>
    <row r="7942" spans="7:7">
      <c r="G7942" s="162" t="s">
        <v>8187</v>
      </c>
    </row>
    <row r="7943" spans="7:7">
      <c r="G7943" s="162" t="s">
        <v>8188</v>
      </c>
    </row>
    <row r="7944" spans="7:7">
      <c r="G7944" s="162" t="s">
        <v>8189</v>
      </c>
    </row>
    <row r="7945" spans="7:7">
      <c r="G7945" s="162" t="s">
        <v>8190</v>
      </c>
    </row>
    <row r="7946" spans="7:7">
      <c r="G7946" s="162" t="s">
        <v>8191</v>
      </c>
    </row>
    <row r="7947" spans="7:7">
      <c r="G7947" s="162" t="s">
        <v>8192</v>
      </c>
    </row>
    <row r="7948" spans="7:7">
      <c r="G7948" s="162" t="s">
        <v>8193</v>
      </c>
    </row>
    <row r="7949" spans="7:7">
      <c r="G7949" s="162" t="s">
        <v>8194</v>
      </c>
    </row>
    <row r="7950" spans="7:7">
      <c r="G7950" s="162" t="s">
        <v>8195</v>
      </c>
    </row>
    <row r="7951" spans="7:7">
      <c r="G7951" s="162" t="s">
        <v>8196</v>
      </c>
    </row>
    <row r="7952" spans="7:7">
      <c r="G7952" s="162" t="s">
        <v>8197</v>
      </c>
    </row>
    <row r="7953" spans="7:7">
      <c r="G7953" s="162" t="s">
        <v>8198</v>
      </c>
    </row>
    <row r="7954" spans="7:7">
      <c r="G7954" s="162" t="s">
        <v>8199</v>
      </c>
    </row>
    <row r="7955" spans="7:7">
      <c r="G7955" s="162" t="s">
        <v>8200</v>
      </c>
    </row>
    <row r="7956" spans="7:7">
      <c r="G7956" s="162" t="s">
        <v>8201</v>
      </c>
    </row>
    <row r="7957" spans="7:7">
      <c r="G7957" s="162" t="s">
        <v>8202</v>
      </c>
    </row>
    <row r="7958" spans="7:7">
      <c r="G7958" s="162" t="s">
        <v>8203</v>
      </c>
    </row>
    <row r="7959" spans="7:7">
      <c r="G7959" s="162" t="s">
        <v>8204</v>
      </c>
    </row>
    <row r="7960" spans="7:7">
      <c r="G7960" s="162" t="s">
        <v>8205</v>
      </c>
    </row>
    <row r="7961" spans="7:7">
      <c r="G7961" s="162" t="s">
        <v>8206</v>
      </c>
    </row>
    <row r="7962" spans="7:7">
      <c r="G7962" s="162" t="s">
        <v>8207</v>
      </c>
    </row>
    <row r="7963" spans="7:7">
      <c r="G7963" s="162" t="s">
        <v>8208</v>
      </c>
    </row>
    <row r="7964" spans="7:7">
      <c r="G7964" s="162" t="s">
        <v>8209</v>
      </c>
    </row>
    <row r="7965" spans="7:7">
      <c r="G7965" s="162" t="s">
        <v>8210</v>
      </c>
    </row>
    <row r="7966" spans="7:7">
      <c r="G7966" s="162" t="s">
        <v>8211</v>
      </c>
    </row>
    <row r="7967" spans="7:7">
      <c r="G7967" s="162" t="s">
        <v>8212</v>
      </c>
    </row>
    <row r="7968" spans="7:7">
      <c r="G7968" s="162" t="s">
        <v>8213</v>
      </c>
    </row>
    <row r="7969" spans="7:7">
      <c r="G7969" s="162" t="s">
        <v>8214</v>
      </c>
    </row>
    <row r="7970" spans="7:7">
      <c r="G7970" s="162" t="s">
        <v>8215</v>
      </c>
    </row>
    <row r="7971" spans="7:7">
      <c r="G7971" s="162" t="s">
        <v>8216</v>
      </c>
    </row>
    <row r="7972" spans="7:7">
      <c r="G7972" s="162" t="s">
        <v>8217</v>
      </c>
    </row>
    <row r="7973" spans="7:7">
      <c r="G7973" s="162" t="s">
        <v>8218</v>
      </c>
    </row>
    <row r="7974" spans="7:7">
      <c r="G7974" s="162" t="s">
        <v>8219</v>
      </c>
    </row>
    <row r="7975" spans="7:7">
      <c r="G7975" s="162" t="s">
        <v>8220</v>
      </c>
    </row>
    <row r="7976" spans="7:7">
      <c r="G7976" s="162" t="s">
        <v>8221</v>
      </c>
    </row>
    <row r="7977" spans="7:7">
      <c r="G7977" s="162" t="s">
        <v>8222</v>
      </c>
    </row>
    <row r="7978" spans="7:7">
      <c r="G7978" s="162" t="s">
        <v>8223</v>
      </c>
    </row>
    <row r="7979" spans="7:7">
      <c r="G7979" s="162" t="s">
        <v>8224</v>
      </c>
    </row>
    <row r="7980" spans="7:7">
      <c r="G7980" s="162" t="s">
        <v>8225</v>
      </c>
    </row>
    <row r="7981" spans="7:7">
      <c r="G7981" s="162" t="s">
        <v>8226</v>
      </c>
    </row>
    <row r="7982" spans="7:7">
      <c r="G7982" s="162" t="s">
        <v>8227</v>
      </c>
    </row>
    <row r="7983" spans="7:7">
      <c r="G7983" s="162" t="s">
        <v>8228</v>
      </c>
    </row>
    <row r="7984" spans="7:7">
      <c r="G7984" s="162" t="s">
        <v>8229</v>
      </c>
    </row>
    <row r="7985" spans="7:7">
      <c r="G7985" s="162" t="s">
        <v>8230</v>
      </c>
    </row>
    <row r="7986" spans="7:7">
      <c r="G7986" s="162" t="s">
        <v>8231</v>
      </c>
    </row>
    <row r="7987" spans="7:7">
      <c r="G7987" s="162" t="s">
        <v>8232</v>
      </c>
    </row>
    <row r="7988" spans="7:7">
      <c r="G7988" s="162" t="s">
        <v>8233</v>
      </c>
    </row>
    <row r="7989" spans="7:7">
      <c r="G7989" s="162" t="s">
        <v>8234</v>
      </c>
    </row>
    <row r="7990" spans="7:7">
      <c r="G7990" s="162" t="s">
        <v>8235</v>
      </c>
    </row>
    <row r="7991" spans="7:7">
      <c r="G7991" s="162" t="s">
        <v>8236</v>
      </c>
    </row>
    <row r="7992" spans="7:7">
      <c r="G7992" s="162" t="s">
        <v>8237</v>
      </c>
    </row>
    <row r="7993" spans="7:7">
      <c r="G7993" s="162" t="s">
        <v>8238</v>
      </c>
    </row>
    <row r="7994" spans="7:7">
      <c r="G7994" s="162" t="s">
        <v>8239</v>
      </c>
    </row>
    <row r="7995" spans="7:7">
      <c r="G7995" s="162" t="s">
        <v>8240</v>
      </c>
    </row>
    <row r="7996" spans="7:7">
      <c r="G7996" s="162" t="s">
        <v>8241</v>
      </c>
    </row>
    <row r="7997" spans="7:7">
      <c r="G7997" s="162" t="s">
        <v>8242</v>
      </c>
    </row>
    <row r="7998" spans="7:7">
      <c r="G7998" s="162" t="s">
        <v>8243</v>
      </c>
    </row>
    <row r="7999" spans="7:7">
      <c r="G7999" s="162" t="s">
        <v>8244</v>
      </c>
    </row>
    <row r="8000" spans="7:7">
      <c r="G8000" s="162" t="s">
        <v>8245</v>
      </c>
    </row>
    <row r="8001" spans="7:7">
      <c r="G8001" s="162" t="s">
        <v>8246</v>
      </c>
    </row>
    <row r="8002" spans="7:7">
      <c r="G8002" s="162" t="s">
        <v>8247</v>
      </c>
    </row>
    <row r="8003" spans="7:7">
      <c r="G8003" s="162" t="s">
        <v>8248</v>
      </c>
    </row>
    <row r="8004" spans="7:7">
      <c r="G8004" s="162" t="s">
        <v>8249</v>
      </c>
    </row>
    <row r="8005" spans="7:7">
      <c r="G8005" s="162" t="s">
        <v>8250</v>
      </c>
    </row>
    <row r="8006" spans="7:7">
      <c r="G8006" s="162" t="s">
        <v>8251</v>
      </c>
    </row>
    <row r="8007" spans="7:7">
      <c r="G8007" s="162" t="s">
        <v>8252</v>
      </c>
    </row>
    <row r="8008" spans="7:7">
      <c r="G8008" s="162" t="s">
        <v>8253</v>
      </c>
    </row>
    <row r="8009" spans="7:7">
      <c r="G8009" s="162" t="s">
        <v>8254</v>
      </c>
    </row>
    <row r="8010" spans="7:7">
      <c r="G8010" s="162" t="s">
        <v>8255</v>
      </c>
    </row>
    <row r="8011" spans="7:7">
      <c r="G8011" s="162" t="s">
        <v>8256</v>
      </c>
    </row>
    <row r="8012" spans="7:7">
      <c r="G8012" s="162" t="s">
        <v>8257</v>
      </c>
    </row>
    <row r="8013" spans="7:7">
      <c r="G8013" s="162" t="s">
        <v>8258</v>
      </c>
    </row>
    <row r="8014" spans="7:7">
      <c r="G8014" s="162" t="s">
        <v>8259</v>
      </c>
    </row>
    <row r="8015" spans="7:7">
      <c r="G8015" s="162" t="s">
        <v>8260</v>
      </c>
    </row>
    <row r="8016" spans="7:7">
      <c r="G8016" s="162" t="s">
        <v>8261</v>
      </c>
    </row>
    <row r="8017" spans="7:7">
      <c r="G8017" s="162" t="s">
        <v>8262</v>
      </c>
    </row>
    <row r="8018" spans="7:7">
      <c r="G8018" s="162" t="s">
        <v>8263</v>
      </c>
    </row>
    <row r="8019" spans="7:7">
      <c r="G8019" s="162" t="s">
        <v>8264</v>
      </c>
    </row>
    <row r="8020" spans="7:7">
      <c r="G8020" s="162" t="s">
        <v>8265</v>
      </c>
    </row>
    <row r="8021" spans="7:7">
      <c r="G8021" s="162" t="s">
        <v>8266</v>
      </c>
    </row>
    <row r="8022" spans="7:7">
      <c r="G8022" s="162" t="s">
        <v>8267</v>
      </c>
    </row>
    <row r="8023" spans="7:7">
      <c r="G8023" s="162" t="s">
        <v>8268</v>
      </c>
    </row>
    <row r="8024" spans="7:7">
      <c r="G8024" s="162" t="s">
        <v>8269</v>
      </c>
    </row>
    <row r="8025" spans="7:7">
      <c r="G8025" s="162" t="s">
        <v>8270</v>
      </c>
    </row>
    <row r="8026" spans="7:7">
      <c r="G8026" s="162" t="s">
        <v>8271</v>
      </c>
    </row>
    <row r="8027" spans="7:7">
      <c r="G8027" s="162" t="s">
        <v>8272</v>
      </c>
    </row>
    <row r="8028" spans="7:7">
      <c r="G8028" s="162" t="s">
        <v>8273</v>
      </c>
    </row>
    <row r="8029" spans="7:7">
      <c r="G8029" s="162" t="s">
        <v>8274</v>
      </c>
    </row>
    <row r="8030" spans="7:7">
      <c r="G8030" s="162" t="s">
        <v>8275</v>
      </c>
    </row>
    <row r="8031" spans="7:7">
      <c r="G8031" s="162" t="s">
        <v>8276</v>
      </c>
    </row>
    <row r="8032" spans="7:7">
      <c r="G8032" s="162" t="s">
        <v>8277</v>
      </c>
    </row>
    <row r="8033" spans="7:7">
      <c r="G8033" s="162" t="s">
        <v>8278</v>
      </c>
    </row>
    <row r="8034" spans="7:7">
      <c r="G8034" s="162" t="s">
        <v>8279</v>
      </c>
    </row>
    <row r="8035" spans="7:7">
      <c r="G8035" s="162" t="s">
        <v>8280</v>
      </c>
    </row>
    <row r="8036" spans="7:7">
      <c r="G8036" s="162" t="s">
        <v>8281</v>
      </c>
    </row>
    <row r="8037" spans="7:7">
      <c r="G8037" s="162" t="s">
        <v>8282</v>
      </c>
    </row>
    <row r="8038" spans="7:7">
      <c r="G8038" s="162" t="s">
        <v>8283</v>
      </c>
    </row>
    <row r="8039" spans="7:7">
      <c r="G8039" s="162" t="s">
        <v>8284</v>
      </c>
    </row>
    <row r="8040" spans="7:7">
      <c r="G8040" s="162" t="s">
        <v>8285</v>
      </c>
    </row>
    <row r="8041" spans="7:7">
      <c r="G8041" s="162" t="s">
        <v>8286</v>
      </c>
    </row>
    <row r="8042" spans="7:7">
      <c r="G8042" s="162" t="s">
        <v>8287</v>
      </c>
    </row>
    <row r="8043" spans="7:7">
      <c r="G8043" s="162" t="s">
        <v>8288</v>
      </c>
    </row>
    <row r="8044" spans="7:7">
      <c r="G8044" s="162" t="s">
        <v>8289</v>
      </c>
    </row>
    <row r="8045" spans="7:7">
      <c r="G8045" s="162" t="s">
        <v>8290</v>
      </c>
    </row>
    <row r="8046" spans="7:7">
      <c r="G8046" s="162" t="s">
        <v>8291</v>
      </c>
    </row>
    <row r="8047" spans="7:7">
      <c r="G8047" s="162" t="s">
        <v>8292</v>
      </c>
    </row>
    <row r="8048" spans="7:7">
      <c r="G8048" s="162" t="s">
        <v>8293</v>
      </c>
    </row>
    <row r="8049" spans="7:7">
      <c r="G8049" s="162" t="s">
        <v>8294</v>
      </c>
    </row>
    <row r="8050" spans="7:7">
      <c r="G8050" s="162" t="s">
        <v>8295</v>
      </c>
    </row>
    <row r="8051" spans="7:7">
      <c r="G8051" s="162" t="s">
        <v>8296</v>
      </c>
    </row>
    <row r="8052" spans="7:7">
      <c r="G8052" s="162" t="s">
        <v>8297</v>
      </c>
    </row>
    <row r="8053" spans="7:7">
      <c r="G8053" s="162" t="s">
        <v>8298</v>
      </c>
    </row>
    <row r="8054" spans="7:7">
      <c r="G8054" s="162" t="s">
        <v>8299</v>
      </c>
    </row>
    <row r="8055" spans="7:7">
      <c r="G8055" s="162" t="s">
        <v>8300</v>
      </c>
    </row>
    <row r="8056" spans="7:7">
      <c r="G8056" s="162" t="s">
        <v>8301</v>
      </c>
    </row>
    <row r="8057" spans="7:7">
      <c r="G8057" s="162" t="s">
        <v>8302</v>
      </c>
    </row>
    <row r="8058" spans="7:7">
      <c r="G8058" s="162" t="s">
        <v>8303</v>
      </c>
    </row>
    <row r="8059" spans="7:7">
      <c r="G8059" s="162" t="s">
        <v>8304</v>
      </c>
    </row>
    <row r="8060" spans="7:7">
      <c r="G8060" s="162" t="s">
        <v>8305</v>
      </c>
    </row>
    <row r="8061" spans="7:7">
      <c r="G8061" s="162" t="s">
        <v>8306</v>
      </c>
    </row>
    <row r="8062" spans="7:7">
      <c r="G8062" s="162" t="s">
        <v>8307</v>
      </c>
    </row>
    <row r="8063" spans="7:7">
      <c r="G8063" s="162" t="s">
        <v>8308</v>
      </c>
    </row>
    <row r="8064" spans="7:7">
      <c r="G8064" s="162" t="s">
        <v>8309</v>
      </c>
    </row>
    <row r="8065" spans="7:7">
      <c r="G8065" s="162" t="s">
        <v>8310</v>
      </c>
    </row>
    <row r="8066" spans="7:7">
      <c r="G8066" s="162" t="s">
        <v>8311</v>
      </c>
    </row>
    <row r="8067" spans="7:7">
      <c r="G8067" s="162" t="s">
        <v>8312</v>
      </c>
    </row>
    <row r="8068" spans="7:7">
      <c r="G8068" s="162" t="s">
        <v>8313</v>
      </c>
    </row>
    <row r="8069" spans="7:7">
      <c r="G8069" s="162" t="s">
        <v>8314</v>
      </c>
    </row>
    <row r="8070" spans="7:7">
      <c r="G8070" s="162" t="s">
        <v>8315</v>
      </c>
    </row>
    <row r="8071" spans="7:7">
      <c r="G8071" s="162" t="s">
        <v>8316</v>
      </c>
    </row>
    <row r="8072" spans="7:7">
      <c r="G8072" s="162" t="s">
        <v>8317</v>
      </c>
    </row>
    <row r="8073" spans="7:7">
      <c r="G8073" s="162" t="s">
        <v>8318</v>
      </c>
    </row>
    <row r="8074" spans="7:7">
      <c r="G8074" s="162" t="s">
        <v>8319</v>
      </c>
    </row>
    <row r="8075" spans="7:7">
      <c r="G8075" s="162" t="s">
        <v>8320</v>
      </c>
    </row>
    <row r="8076" spans="7:7">
      <c r="G8076" s="162" t="s">
        <v>8321</v>
      </c>
    </row>
    <row r="8077" spans="7:7">
      <c r="G8077" s="162" t="s">
        <v>8322</v>
      </c>
    </row>
    <row r="8078" spans="7:7">
      <c r="G8078" s="162" t="s">
        <v>8323</v>
      </c>
    </row>
    <row r="8079" spans="7:7">
      <c r="G8079" s="162" t="s">
        <v>8324</v>
      </c>
    </row>
    <row r="8080" spans="7:7">
      <c r="G8080" s="162" t="s">
        <v>8325</v>
      </c>
    </row>
    <row r="8081" spans="7:7">
      <c r="G8081" s="162" t="s">
        <v>8326</v>
      </c>
    </row>
    <row r="8082" spans="7:7">
      <c r="G8082" s="162" t="s">
        <v>8327</v>
      </c>
    </row>
    <row r="8083" spans="7:7">
      <c r="G8083" s="162" t="s">
        <v>8328</v>
      </c>
    </row>
    <row r="8084" spans="7:7">
      <c r="G8084" s="162" t="s">
        <v>8329</v>
      </c>
    </row>
    <row r="8085" spans="7:7">
      <c r="G8085" s="162" t="s">
        <v>8330</v>
      </c>
    </row>
    <row r="8086" spans="7:7">
      <c r="G8086" s="162" t="s">
        <v>8331</v>
      </c>
    </row>
    <row r="8087" spans="7:7">
      <c r="G8087" s="162" t="s">
        <v>8332</v>
      </c>
    </row>
    <row r="8088" spans="7:7">
      <c r="G8088" s="162" t="s">
        <v>8333</v>
      </c>
    </row>
    <row r="8089" spans="7:7">
      <c r="G8089" s="162" t="s">
        <v>8334</v>
      </c>
    </row>
    <row r="8090" spans="7:7">
      <c r="G8090" s="162" t="s">
        <v>8335</v>
      </c>
    </row>
    <row r="8091" spans="7:7">
      <c r="G8091" s="162" t="s">
        <v>8336</v>
      </c>
    </row>
    <row r="8092" spans="7:7">
      <c r="G8092" s="162" t="s">
        <v>8337</v>
      </c>
    </row>
    <row r="8093" spans="7:7">
      <c r="G8093" s="162" t="s">
        <v>8338</v>
      </c>
    </row>
    <row r="8094" spans="7:7">
      <c r="G8094" s="162" t="s">
        <v>8339</v>
      </c>
    </row>
    <row r="8095" spans="7:7">
      <c r="G8095" s="162" t="s">
        <v>8340</v>
      </c>
    </row>
    <row r="8096" spans="7:7">
      <c r="G8096" s="162" t="s">
        <v>8341</v>
      </c>
    </row>
    <row r="8097" spans="7:7">
      <c r="G8097" s="162" t="s">
        <v>8342</v>
      </c>
    </row>
    <row r="8098" spans="7:7">
      <c r="G8098" s="162" t="s">
        <v>8343</v>
      </c>
    </row>
    <row r="8099" spans="7:7">
      <c r="G8099" s="162" t="s">
        <v>8344</v>
      </c>
    </row>
    <row r="8100" spans="7:7">
      <c r="G8100" s="162" t="s">
        <v>8345</v>
      </c>
    </row>
    <row r="8101" spans="7:7">
      <c r="G8101" s="162" t="s">
        <v>8346</v>
      </c>
    </row>
    <row r="8102" spans="7:7">
      <c r="G8102" s="162" t="s">
        <v>8347</v>
      </c>
    </row>
    <row r="8103" spans="7:7">
      <c r="G8103" s="162" t="s">
        <v>8348</v>
      </c>
    </row>
    <row r="8104" spans="7:7">
      <c r="G8104" s="162" t="s">
        <v>8349</v>
      </c>
    </row>
    <row r="8105" spans="7:7">
      <c r="G8105" s="162" t="s">
        <v>8350</v>
      </c>
    </row>
    <row r="8106" spans="7:7">
      <c r="G8106" s="162" t="s">
        <v>8351</v>
      </c>
    </row>
    <row r="8107" spans="7:7">
      <c r="G8107" s="162" t="s">
        <v>8352</v>
      </c>
    </row>
    <row r="8108" spans="7:7">
      <c r="G8108" s="162" t="s">
        <v>8353</v>
      </c>
    </row>
    <row r="8109" spans="7:7">
      <c r="G8109" s="162" t="s">
        <v>8354</v>
      </c>
    </row>
    <row r="8110" spans="7:7">
      <c r="G8110" s="162" t="s">
        <v>8355</v>
      </c>
    </row>
    <row r="8111" spans="7:7">
      <c r="G8111" s="162" t="s">
        <v>8356</v>
      </c>
    </row>
    <row r="8112" spans="7:7">
      <c r="G8112" s="162" t="s">
        <v>8357</v>
      </c>
    </row>
    <row r="8113" spans="7:7">
      <c r="G8113" s="162" t="s">
        <v>8358</v>
      </c>
    </row>
    <row r="8114" spans="7:7">
      <c r="G8114" s="162" t="s">
        <v>8359</v>
      </c>
    </row>
    <row r="8115" spans="7:7">
      <c r="G8115" s="162" t="s">
        <v>8360</v>
      </c>
    </row>
    <row r="8116" spans="7:7">
      <c r="G8116" s="162" t="s">
        <v>8361</v>
      </c>
    </row>
    <row r="8117" spans="7:7">
      <c r="G8117" s="162" t="s">
        <v>8362</v>
      </c>
    </row>
    <row r="8118" spans="7:7">
      <c r="G8118" s="162" t="s">
        <v>8363</v>
      </c>
    </row>
    <row r="8119" spans="7:7">
      <c r="G8119" s="162" t="s">
        <v>8364</v>
      </c>
    </row>
    <row r="8120" spans="7:7">
      <c r="G8120" s="162" t="s">
        <v>8365</v>
      </c>
    </row>
    <row r="8121" spans="7:7">
      <c r="G8121" s="162" t="s">
        <v>8366</v>
      </c>
    </row>
    <row r="8122" spans="7:7">
      <c r="G8122" s="162" t="s">
        <v>8367</v>
      </c>
    </row>
    <row r="8123" spans="7:7">
      <c r="G8123" s="162" t="s">
        <v>8368</v>
      </c>
    </row>
    <row r="8124" spans="7:7">
      <c r="G8124" s="162" t="s">
        <v>8369</v>
      </c>
    </row>
    <row r="8125" spans="7:7">
      <c r="G8125" s="162" t="s">
        <v>8370</v>
      </c>
    </row>
    <row r="8126" spans="7:7">
      <c r="G8126" s="162" t="s">
        <v>8371</v>
      </c>
    </row>
    <row r="8127" spans="7:7">
      <c r="G8127" s="162" t="s">
        <v>8372</v>
      </c>
    </row>
    <row r="8128" spans="7:7">
      <c r="G8128" s="162" t="s">
        <v>8373</v>
      </c>
    </row>
    <row r="8129" spans="7:7">
      <c r="G8129" s="162" t="s">
        <v>8374</v>
      </c>
    </row>
    <row r="8130" spans="7:7">
      <c r="G8130" s="162" t="s">
        <v>8375</v>
      </c>
    </row>
    <row r="8131" spans="7:7">
      <c r="G8131" s="162" t="s">
        <v>8376</v>
      </c>
    </row>
    <row r="8132" spans="7:7">
      <c r="G8132" s="162" t="s">
        <v>8377</v>
      </c>
    </row>
    <row r="8133" spans="7:7">
      <c r="G8133" s="162" t="s">
        <v>8378</v>
      </c>
    </row>
    <row r="8134" spans="7:7">
      <c r="G8134" s="162" t="s">
        <v>8379</v>
      </c>
    </row>
    <row r="8135" spans="7:7">
      <c r="G8135" s="162" t="s">
        <v>8380</v>
      </c>
    </row>
    <row r="8136" spans="7:7">
      <c r="G8136" s="162" t="s">
        <v>8381</v>
      </c>
    </row>
    <row r="8137" spans="7:7">
      <c r="G8137" s="162" t="s">
        <v>8382</v>
      </c>
    </row>
    <row r="8138" spans="7:7">
      <c r="G8138" s="162" t="s">
        <v>8383</v>
      </c>
    </row>
    <row r="8139" spans="7:7">
      <c r="G8139" s="162" t="s">
        <v>8384</v>
      </c>
    </row>
    <row r="8140" spans="7:7">
      <c r="G8140" s="162" t="s">
        <v>8385</v>
      </c>
    </row>
    <row r="8141" spans="7:7">
      <c r="G8141" s="162" t="s">
        <v>8386</v>
      </c>
    </row>
    <row r="8142" spans="7:7">
      <c r="G8142" s="162" t="s">
        <v>8387</v>
      </c>
    </row>
    <row r="8143" spans="7:7">
      <c r="G8143" s="162" t="s">
        <v>8388</v>
      </c>
    </row>
    <row r="8144" spans="7:7">
      <c r="G8144" s="162" t="s">
        <v>8389</v>
      </c>
    </row>
    <row r="8145" spans="7:7">
      <c r="G8145" s="162" t="s">
        <v>8390</v>
      </c>
    </row>
    <row r="8146" spans="7:7">
      <c r="G8146" s="162" t="s">
        <v>8391</v>
      </c>
    </row>
    <row r="8147" spans="7:7">
      <c r="G8147" s="162" t="s">
        <v>8392</v>
      </c>
    </row>
    <row r="8148" spans="7:7">
      <c r="G8148" s="162" t="s">
        <v>8393</v>
      </c>
    </row>
    <row r="8149" spans="7:7">
      <c r="G8149" s="162" t="s">
        <v>8394</v>
      </c>
    </row>
    <row r="8150" spans="7:7">
      <c r="G8150" s="162" t="s">
        <v>8395</v>
      </c>
    </row>
    <row r="8151" spans="7:7">
      <c r="G8151" s="162" t="s">
        <v>8396</v>
      </c>
    </row>
    <row r="8152" spans="7:7">
      <c r="G8152" s="162" t="s">
        <v>8397</v>
      </c>
    </row>
    <row r="8153" spans="7:7">
      <c r="G8153" s="162" t="s">
        <v>8398</v>
      </c>
    </row>
    <row r="8154" spans="7:7">
      <c r="G8154" s="162" t="s">
        <v>8399</v>
      </c>
    </row>
    <row r="8155" spans="7:7">
      <c r="G8155" s="162" t="s">
        <v>8400</v>
      </c>
    </row>
    <row r="8156" spans="7:7">
      <c r="G8156" s="162" t="s">
        <v>8401</v>
      </c>
    </row>
    <row r="8157" spans="7:7">
      <c r="G8157" s="162" t="s">
        <v>8402</v>
      </c>
    </row>
    <row r="8158" spans="7:7">
      <c r="G8158" s="162" t="s">
        <v>8403</v>
      </c>
    </row>
    <row r="8159" spans="7:7">
      <c r="G8159" s="162" t="s">
        <v>8404</v>
      </c>
    </row>
    <row r="8160" spans="7:7">
      <c r="G8160" s="162" t="s">
        <v>8405</v>
      </c>
    </row>
    <row r="8161" spans="7:7">
      <c r="G8161" s="162" t="s">
        <v>8406</v>
      </c>
    </row>
    <row r="8162" spans="7:7">
      <c r="G8162" s="162" t="s">
        <v>8407</v>
      </c>
    </row>
    <row r="8163" spans="7:7">
      <c r="G8163" s="162" t="s">
        <v>8408</v>
      </c>
    </row>
    <row r="8164" spans="7:7">
      <c r="G8164" s="162" t="s">
        <v>8409</v>
      </c>
    </row>
    <row r="8165" spans="7:7">
      <c r="G8165" s="162" t="s">
        <v>8410</v>
      </c>
    </row>
    <row r="8166" spans="7:7">
      <c r="G8166" s="162" t="s">
        <v>8411</v>
      </c>
    </row>
    <row r="8167" spans="7:7">
      <c r="G8167" s="162" t="s">
        <v>8412</v>
      </c>
    </row>
    <row r="8168" spans="7:7">
      <c r="G8168" s="162" t="s">
        <v>8413</v>
      </c>
    </row>
    <row r="8169" spans="7:7">
      <c r="G8169" s="162" t="s">
        <v>8414</v>
      </c>
    </row>
    <row r="8170" spans="7:7">
      <c r="G8170" s="162" t="s">
        <v>8415</v>
      </c>
    </row>
    <row r="8171" spans="7:7">
      <c r="G8171" s="162" t="s">
        <v>8416</v>
      </c>
    </row>
    <row r="8172" spans="7:7">
      <c r="G8172" s="162" t="s">
        <v>8417</v>
      </c>
    </row>
    <row r="8173" spans="7:7">
      <c r="G8173" s="162" t="s">
        <v>8418</v>
      </c>
    </row>
    <row r="8174" spans="7:7">
      <c r="G8174" s="162" t="s">
        <v>8419</v>
      </c>
    </row>
    <row r="8175" spans="7:7">
      <c r="G8175" s="162" t="s">
        <v>8420</v>
      </c>
    </row>
    <row r="8176" spans="7:7">
      <c r="G8176" s="162" t="s">
        <v>8421</v>
      </c>
    </row>
    <row r="8177" spans="7:7">
      <c r="G8177" s="162" t="s">
        <v>8422</v>
      </c>
    </row>
    <row r="8178" spans="7:7">
      <c r="G8178" s="162" t="s">
        <v>8423</v>
      </c>
    </row>
    <row r="8179" spans="7:7">
      <c r="G8179" s="162" t="s">
        <v>8424</v>
      </c>
    </row>
    <row r="8180" spans="7:7">
      <c r="G8180" s="162" t="s">
        <v>8425</v>
      </c>
    </row>
    <row r="8181" spans="7:7">
      <c r="G8181" s="162" t="s">
        <v>8426</v>
      </c>
    </row>
    <row r="8182" spans="7:7">
      <c r="G8182" s="162" t="s">
        <v>8427</v>
      </c>
    </row>
    <row r="8183" spans="7:7">
      <c r="G8183" s="162" t="s">
        <v>8428</v>
      </c>
    </row>
    <row r="8184" spans="7:7">
      <c r="G8184" s="162" t="s">
        <v>8429</v>
      </c>
    </row>
    <row r="8185" spans="7:7">
      <c r="G8185" s="162" t="s">
        <v>8430</v>
      </c>
    </row>
    <row r="8186" spans="7:7">
      <c r="G8186" s="162" t="s">
        <v>8431</v>
      </c>
    </row>
    <row r="8187" spans="7:7">
      <c r="G8187" s="162" t="s">
        <v>8432</v>
      </c>
    </row>
    <row r="8188" spans="7:7">
      <c r="G8188" s="162" t="s">
        <v>8433</v>
      </c>
    </row>
    <row r="8189" spans="7:7">
      <c r="G8189" s="162" t="s">
        <v>8434</v>
      </c>
    </row>
    <row r="8190" spans="7:7">
      <c r="G8190" s="162" t="s">
        <v>8435</v>
      </c>
    </row>
    <row r="8191" spans="7:7">
      <c r="G8191" s="162" t="s">
        <v>8436</v>
      </c>
    </row>
    <row r="8192" spans="7:7">
      <c r="G8192" s="162" t="s">
        <v>8437</v>
      </c>
    </row>
    <row r="8193" spans="7:7">
      <c r="G8193" s="162" t="s">
        <v>8438</v>
      </c>
    </row>
    <row r="8194" spans="7:7">
      <c r="G8194" s="162" t="s">
        <v>8439</v>
      </c>
    </row>
    <row r="8195" spans="7:7">
      <c r="G8195" s="162" t="s">
        <v>8440</v>
      </c>
    </row>
    <row r="8196" spans="7:7">
      <c r="G8196" s="162" t="s">
        <v>8441</v>
      </c>
    </row>
    <row r="8197" spans="7:7">
      <c r="G8197" s="162" t="s">
        <v>8442</v>
      </c>
    </row>
    <row r="8198" spans="7:7">
      <c r="G8198" s="162" t="s">
        <v>8443</v>
      </c>
    </row>
    <row r="8199" spans="7:7">
      <c r="G8199" s="162" t="s">
        <v>8444</v>
      </c>
    </row>
    <row r="8200" spans="7:7">
      <c r="G8200" s="162" t="s">
        <v>8445</v>
      </c>
    </row>
    <row r="8201" spans="7:7">
      <c r="G8201" s="162" t="s">
        <v>8446</v>
      </c>
    </row>
    <row r="8202" spans="7:7">
      <c r="G8202" s="162" t="s">
        <v>8447</v>
      </c>
    </row>
    <row r="8203" spans="7:7">
      <c r="G8203" s="162" t="s">
        <v>8448</v>
      </c>
    </row>
    <row r="8204" spans="7:7">
      <c r="G8204" s="162" t="s">
        <v>8449</v>
      </c>
    </row>
    <row r="8205" spans="7:7">
      <c r="G8205" s="162" t="s">
        <v>8450</v>
      </c>
    </row>
    <row r="8206" spans="7:7">
      <c r="G8206" s="162" t="s">
        <v>8451</v>
      </c>
    </row>
    <row r="8207" spans="7:7">
      <c r="G8207" s="162" t="s">
        <v>8452</v>
      </c>
    </row>
    <row r="8208" spans="7:7">
      <c r="G8208" s="162" t="s">
        <v>8453</v>
      </c>
    </row>
    <row r="8209" spans="7:7">
      <c r="G8209" s="162" t="s">
        <v>8454</v>
      </c>
    </row>
    <row r="8210" spans="7:7">
      <c r="G8210" s="162" t="s">
        <v>8455</v>
      </c>
    </row>
    <row r="8211" spans="7:7">
      <c r="G8211" s="162" t="s">
        <v>8456</v>
      </c>
    </row>
    <row r="8212" spans="7:7">
      <c r="G8212" s="162" t="s">
        <v>8457</v>
      </c>
    </row>
    <row r="8213" spans="7:7">
      <c r="G8213" s="162" t="s">
        <v>8458</v>
      </c>
    </row>
    <row r="8214" spans="7:7">
      <c r="G8214" s="162" t="s">
        <v>8459</v>
      </c>
    </row>
    <row r="8215" spans="7:7">
      <c r="G8215" s="162" t="s">
        <v>8460</v>
      </c>
    </row>
    <row r="8216" spans="7:7">
      <c r="G8216" s="162" t="s">
        <v>8461</v>
      </c>
    </row>
    <row r="8217" spans="7:7">
      <c r="G8217" s="162" t="s">
        <v>8462</v>
      </c>
    </row>
    <row r="8218" spans="7:7">
      <c r="G8218" s="162" t="s">
        <v>8463</v>
      </c>
    </row>
    <row r="8219" spans="7:7">
      <c r="G8219" s="162" t="s">
        <v>8464</v>
      </c>
    </row>
    <row r="8220" spans="7:7">
      <c r="G8220" s="162" t="s">
        <v>8465</v>
      </c>
    </row>
    <row r="8221" spans="7:7">
      <c r="G8221" s="162" t="s">
        <v>8466</v>
      </c>
    </row>
    <row r="8222" spans="7:7">
      <c r="G8222" s="162" t="s">
        <v>8467</v>
      </c>
    </row>
    <row r="8223" spans="7:7">
      <c r="G8223" s="162" t="s">
        <v>8468</v>
      </c>
    </row>
    <row r="8224" spans="7:7">
      <c r="G8224" s="162" t="s">
        <v>8469</v>
      </c>
    </row>
    <row r="8225" spans="7:7">
      <c r="G8225" s="162" t="s">
        <v>8470</v>
      </c>
    </row>
    <row r="8226" spans="7:7">
      <c r="G8226" s="162" t="s">
        <v>8471</v>
      </c>
    </row>
    <row r="8227" spans="7:7">
      <c r="G8227" s="162" t="s">
        <v>8472</v>
      </c>
    </row>
    <row r="8228" spans="7:7">
      <c r="G8228" s="162" t="s">
        <v>8473</v>
      </c>
    </row>
    <row r="8229" spans="7:7">
      <c r="G8229" s="162" t="s">
        <v>8474</v>
      </c>
    </row>
    <row r="8230" spans="7:7">
      <c r="G8230" s="162" t="s">
        <v>8475</v>
      </c>
    </row>
    <row r="8231" spans="7:7">
      <c r="G8231" s="162" t="s">
        <v>8476</v>
      </c>
    </row>
    <row r="8232" spans="7:7">
      <c r="G8232" s="162" t="s">
        <v>8477</v>
      </c>
    </row>
    <row r="8233" spans="7:7">
      <c r="G8233" s="162" t="s">
        <v>8478</v>
      </c>
    </row>
    <row r="8234" spans="7:7">
      <c r="G8234" s="162" t="s">
        <v>8479</v>
      </c>
    </row>
    <row r="8235" spans="7:7">
      <c r="G8235" s="162" t="s">
        <v>8480</v>
      </c>
    </row>
    <row r="8236" spans="7:7">
      <c r="G8236" s="162" t="s">
        <v>8481</v>
      </c>
    </row>
    <row r="8237" spans="7:7">
      <c r="G8237" s="162" t="s">
        <v>8482</v>
      </c>
    </row>
    <row r="8238" spans="7:7">
      <c r="G8238" s="162" t="s">
        <v>8483</v>
      </c>
    </row>
    <row r="8239" spans="7:7">
      <c r="G8239" s="162" t="s">
        <v>8484</v>
      </c>
    </row>
    <row r="8240" spans="7:7">
      <c r="G8240" s="162" t="s">
        <v>8485</v>
      </c>
    </row>
    <row r="8241" spans="7:7">
      <c r="G8241" s="162" t="s">
        <v>8486</v>
      </c>
    </row>
    <row r="8242" spans="7:7">
      <c r="G8242" s="162" t="s">
        <v>8487</v>
      </c>
    </row>
    <row r="8243" spans="7:7">
      <c r="G8243" s="162" t="s">
        <v>8488</v>
      </c>
    </row>
    <row r="8244" spans="7:7">
      <c r="G8244" s="162" t="s">
        <v>8489</v>
      </c>
    </row>
    <row r="8245" spans="7:7">
      <c r="G8245" s="162" t="s">
        <v>8490</v>
      </c>
    </row>
    <row r="8246" spans="7:7">
      <c r="G8246" s="162" t="s">
        <v>8491</v>
      </c>
    </row>
    <row r="8247" spans="7:7">
      <c r="G8247" s="162" t="s">
        <v>8492</v>
      </c>
    </row>
    <row r="8248" spans="7:7">
      <c r="G8248" s="162" t="s">
        <v>8493</v>
      </c>
    </row>
    <row r="8249" spans="7:7">
      <c r="G8249" s="162" t="s">
        <v>8494</v>
      </c>
    </row>
    <row r="8250" spans="7:7">
      <c r="G8250" s="162" t="s">
        <v>8495</v>
      </c>
    </row>
    <row r="8251" spans="7:7">
      <c r="G8251" s="162" t="s">
        <v>8496</v>
      </c>
    </row>
    <row r="8252" spans="7:7">
      <c r="G8252" s="162" t="s">
        <v>8497</v>
      </c>
    </row>
    <row r="8253" spans="7:7">
      <c r="G8253" s="162" t="s">
        <v>8498</v>
      </c>
    </row>
    <row r="8254" spans="7:7">
      <c r="G8254" s="162" t="s">
        <v>8499</v>
      </c>
    </row>
    <row r="8255" spans="7:7">
      <c r="G8255" s="162" t="s">
        <v>8500</v>
      </c>
    </row>
    <row r="8256" spans="7:7">
      <c r="G8256" s="162" t="s">
        <v>8501</v>
      </c>
    </row>
    <row r="8257" spans="7:7">
      <c r="G8257" s="162" t="s">
        <v>8502</v>
      </c>
    </row>
    <row r="8258" spans="7:7">
      <c r="G8258" s="162" t="s">
        <v>8503</v>
      </c>
    </row>
    <row r="8259" spans="7:7">
      <c r="G8259" s="162" t="s">
        <v>8504</v>
      </c>
    </row>
    <row r="8260" spans="7:7">
      <c r="G8260" s="162" t="s">
        <v>8505</v>
      </c>
    </row>
    <row r="8261" spans="7:7">
      <c r="G8261" s="162" t="s">
        <v>8506</v>
      </c>
    </row>
    <row r="8262" spans="7:7">
      <c r="G8262" s="162" t="s">
        <v>8507</v>
      </c>
    </row>
    <row r="8263" spans="7:7">
      <c r="G8263" s="162" t="s">
        <v>8508</v>
      </c>
    </row>
    <row r="8264" spans="7:7">
      <c r="G8264" s="162" t="s">
        <v>8509</v>
      </c>
    </row>
    <row r="8265" spans="7:7">
      <c r="G8265" s="162" t="s">
        <v>8510</v>
      </c>
    </row>
    <row r="8266" spans="7:7">
      <c r="G8266" s="162" t="s">
        <v>8511</v>
      </c>
    </row>
    <row r="8267" spans="7:7">
      <c r="G8267" s="162" t="s">
        <v>8512</v>
      </c>
    </row>
    <row r="8268" spans="7:7">
      <c r="G8268" s="162" t="s">
        <v>8513</v>
      </c>
    </row>
    <row r="8269" spans="7:7">
      <c r="G8269" s="162" t="s">
        <v>8514</v>
      </c>
    </row>
    <row r="8270" spans="7:7">
      <c r="G8270" s="162" t="s">
        <v>8515</v>
      </c>
    </row>
    <row r="8271" spans="7:7">
      <c r="G8271" s="162" t="s">
        <v>8516</v>
      </c>
    </row>
    <row r="8272" spans="7:7">
      <c r="G8272" s="162" t="s">
        <v>8517</v>
      </c>
    </row>
    <row r="8273" spans="7:7">
      <c r="G8273" s="162" t="s">
        <v>8518</v>
      </c>
    </row>
    <row r="8274" spans="7:7">
      <c r="G8274" s="162" t="s">
        <v>8519</v>
      </c>
    </row>
    <row r="8275" spans="7:7">
      <c r="G8275" s="162" t="s">
        <v>8520</v>
      </c>
    </row>
    <row r="8276" spans="7:7">
      <c r="G8276" s="162" t="s">
        <v>8521</v>
      </c>
    </row>
    <row r="8277" spans="7:7">
      <c r="G8277" s="162" t="s">
        <v>8522</v>
      </c>
    </row>
    <row r="8278" spans="7:7">
      <c r="G8278" s="162" t="s">
        <v>8523</v>
      </c>
    </row>
    <row r="8279" spans="7:7">
      <c r="G8279" s="162" t="s">
        <v>8524</v>
      </c>
    </row>
    <row r="8280" spans="7:7">
      <c r="G8280" s="162" t="s">
        <v>8525</v>
      </c>
    </row>
    <row r="8281" spans="7:7">
      <c r="G8281" s="162" t="s">
        <v>8526</v>
      </c>
    </row>
    <row r="8282" spans="7:7">
      <c r="G8282" s="162" t="s">
        <v>8527</v>
      </c>
    </row>
    <row r="8283" spans="7:7">
      <c r="G8283" s="162" t="s">
        <v>8528</v>
      </c>
    </row>
    <row r="8284" spans="7:7">
      <c r="G8284" s="162" t="s">
        <v>8529</v>
      </c>
    </row>
    <row r="8285" spans="7:7">
      <c r="G8285" s="162" t="s">
        <v>8530</v>
      </c>
    </row>
    <row r="8286" spans="7:7">
      <c r="G8286" s="162" t="s">
        <v>8531</v>
      </c>
    </row>
    <row r="8287" spans="7:7">
      <c r="G8287" s="162" t="s">
        <v>8532</v>
      </c>
    </row>
    <row r="8288" spans="7:7">
      <c r="G8288" s="162" t="s">
        <v>8533</v>
      </c>
    </row>
    <row r="8289" spans="7:7">
      <c r="G8289" s="162" t="s">
        <v>8534</v>
      </c>
    </row>
    <row r="8290" spans="7:7">
      <c r="G8290" s="162" t="s">
        <v>8535</v>
      </c>
    </row>
    <row r="8291" spans="7:7">
      <c r="G8291" s="162" t="s">
        <v>8536</v>
      </c>
    </row>
    <row r="8292" spans="7:7">
      <c r="G8292" s="162" t="s">
        <v>8537</v>
      </c>
    </row>
    <row r="8293" spans="7:7">
      <c r="G8293" s="162" t="s">
        <v>8538</v>
      </c>
    </row>
    <row r="8294" spans="7:7">
      <c r="G8294" s="162" t="s">
        <v>8539</v>
      </c>
    </row>
    <row r="8295" spans="7:7">
      <c r="G8295" s="162" t="s">
        <v>8540</v>
      </c>
    </row>
    <row r="8296" spans="7:7">
      <c r="G8296" s="162" t="s">
        <v>8541</v>
      </c>
    </row>
    <row r="8297" spans="7:7">
      <c r="G8297" s="162" t="s">
        <v>8542</v>
      </c>
    </row>
    <row r="8298" spans="7:7">
      <c r="G8298" s="162" t="s">
        <v>8543</v>
      </c>
    </row>
    <row r="8299" spans="7:7">
      <c r="G8299" s="162" t="s">
        <v>8544</v>
      </c>
    </row>
    <row r="8300" spans="7:7">
      <c r="G8300" s="162" t="s">
        <v>8545</v>
      </c>
    </row>
    <row r="8301" spans="7:7">
      <c r="G8301" s="162" t="s">
        <v>8546</v>
      </c>
    </row>
    <row r="8302" spans="7:7">
      <c r="G8302" s="162" t="s">
        <v>8547</v>
      </c>
    </row>
    <row r="8303" spans="7:7">
      <c r="G8303" s="162" t="s">
        <v>8548</v>
      </c>
    </row>
    <row r="8304" spans="7:7">
      <c r="G8304" s="162" t="s">
        <v>8549</v>
      </c>
    </row>
    <row r="8305" spans="7:7">
      <c r="G8305" s="162" t="s">
        <v>8550</v>
      </c>
    </row>
    <row r="8306" spans="7:7">
      <c r="G8306" s="162" t="s">
        <v>8551</v>
      </c>
    </row>
    <row r="8307" spans="7:7">
      <c r="G8307" s="162" t="s">
        <v>8552</v>
      </c>
    </row>
    <row r="8308" spans="7:7">
      <c r="G8308" s="162" t="s">
        <v>8553</v>
      </c>
    </row>
    <row r="8309" spans="7:7">
      <c r="G8309" s="162" t="s">
        <v>8554</v>
      </c>
    </row>
    <row r="8310" spans="7:7">
      <c r="G8310" s="162" t="s">
        <v>8555</v>
      </c>
    </row>
    <row r="8311" spans="7:7">
      <c r="G8311" s="162" t="s">
        <v>8556</v>
      </c>
    </row>
    <row r="8312" spans="7:7">
      <c r="G8312" s="162" t="s">
        <v>8557</v>
      </c>
    </row>
    <row r="8313" spans="7:7">
      <c r="G8313" s="162" t="s">
        <v>8558</v>
      </c>
    </row>
    <row r="8314" spans="7:7">
      <c r="G8314" s="162" t="s">
        <v>8559</v>
      </c>
    </row>
    <row r="8315" spans="7:7">
      <c r="G8315" s="162" t="s">
        <v>8560</v>
      </c>
    </row>
    <row r="8316" spans="7:7">
      <c r="G8316" s="162" t="s">
        <v>8561</v>
      </c>
    </row>
    <row r="8317" spans="7:7">
      <c r="G8317" s="162" t="s">
        <v>8562</v>
      </c>
    </row>
    <row r="8318" spans="7:7">
      <c r="G8318" s="162" t="s">
        <v>8563</v>
      </c>
    </row>
    <row r="8319" spans="7:7">
      <c r="G8319" s="162" t="s">
        <v>8564</v>
      </c>
    </row>
    <row r="8320" spans="7:7">
      <c r="G8320" s="162" t="s">
        <v>8565</v>
      </c>
    </row>
    <row r="8321" spans="7:7">
      <c r="G8321" s="162" t="s">
        <v>8566</v>
      </c>
    </row>
    <row r="8322" spans="7:7">
      <c r="G8322" s="162" t="s">
        <v>8567</v>
      </c>
    </row>
    <row r="8323" spans="7:7">
      <c r="G8323" s="162" t="s">
        <v>8568</v>
      </c>
    </row>
    <row r="8324" spans="7:7">
      <c r="G8324" s="162" t="s">
        <v>8569</v>
      </c>
    </row>
    <row r="8325" spans="7:7">
      <c r="G8325" s="162" t="s">
        <v>8570</v>
      </c>
    </row>
    <row r="8326" spans="7:7">
      <c r="G8326" s="162" t="s">
        <v>8571</v>
      </c>
    </row>
    <row r="8327" spans="7:7">
      <c r="G8327" s="162" t="s">
        <v>8572</v>
      </c>
    </row>
    <row r="8328" spans="7:7">
      <c r="G8328" s="162" t="s">
        <v>8573</v>
      </c>
    </row>
    <row r="8329" spans="7:7">
      <c r="G8329" s="162" t="s">
        <v>8574</v>
      </c>
    </row>
    <row r="8330" spans="7:7">
      <c r="G8330" s="162" t="s">
        <v>8575</v>
      </c>
    </row>
    <row r="8331" spans="7:7">
      <c r="G8331" s="162" t="s">
        <v>8576</v>
      </c>
    </row>
    <row r="8332" spans="7:7">
      <c r="G8332" s="162" t="s">
        <v>8577</v>
      </c>
    </row>
    <row r="8333" spans="7:7">
      <c r="G8333" s="162" t="s">
        <v>8578</v>
      </c>
    </row>
    <row r="8334" spans="7:7">
      <c r="G8334" s="162" t="s">
        <v>8579</v>
      </c>
    </row>
    <row r="8335" spans="7:7">
      <c r="G8335" s="162" t="s">
        <v>8580</v>
      </c>
    </row>
    <row r="8336" spans="7:7">
      <c r="G8336" s="162" t="s">
        <v>8581</v>
      </c>
    </row>
    <row r="8337" spans="7:7">
      <c r="G8337" s="162" t="s">
        <v>8582</v>
      </c>
    </row>
    <row r="8338" spans="7:7">
      <c r="G8338" s="162" t="s">
        <v>8583</v>
      </c>
    </row>
    <row r="8339" spans="7:7">
      <c r="G8339" s="162" t="s">
        <v>8584</v>
      </c>
    </row>
    <row r="8340" spans="7:7">
      <c r="G8340" s="162" t="s">
        <v>8585</v>
      </c>
    </row>
    <row r="8341" spans="7:7">
      <c r="G8341" s="162" t="s">
        <v>8586</v>
      </c>
    </row>
    <row r="8342" spans="7:7">
      <c r="G8342" s="162" t="s">
        <v>8587</v>
      </c>
    </row>
    <row r="8343" spans="7:7">
      <c r="G8343" s="162" t="s">
        <v>8588</v>
      </c>
    </row>
    <row r="8344" spans="7:7">
      <c r="G8344" s="162" t="s">
        <v>8589</v>
      </c>
    </row>
    <row r="8345" spans="7:7">
      <c r="G8345" s="162" t="s">
        <v>8590</v>
      </c>
    </row>
    <row r="8346" spans="7:7">
      <c r="G8346" s="162" t="s">
        <v>8591</v>
      </c>
    </row>
    <row r="8347" spans="7:7">
      <c r="G8347" s="162" t="s">
        <v>8592</v>
      </c>
    </row>
    <row r="8348" spans="7:7">
      <c r="G8348" s="162" t="s">
        <v>8593</v>
      </c>
    </row>
    <row r="8349" spans="7:7">
      <c r="G8349" s="162" t="s">
        <v>8594</v>
      </c>
    </row>
    <row r="8350" spans="7:7">
      <c r="G8350" s="162" t="s">
        <v>8595</v>
      </c>
    </row>
    <row r="8351" spans="7:7">
      <c r="G8351" s="162" t="s">
        <v>8596</v>
      </c>
    </row>
    <row r="8352" spans="7:7">
      <c r="G8352" s="162" t="s">
        <v>8597</v>
      </c>
    </row>
    <row r="8353" spans="7:7">
      <c r="G8353" s="162" t="s">
        <v>8598</v>
      </c>
    </row>
    <row r="8354" spans="7:7">
      <c r="G8354" s="162" t="s">
        <v>8599</v>
      </c>
    </row>
    <row r="8355" spans="7:7">
      <c r="G8355" s="162" t="s">
        <v>8600</v>
      </c>
    </row>
    <row r="8356" spans="7:7">
      <c r="G8356" s="162" t="s">
        <v>8601</v>
      </c>
    </row>
    <row r="8357" spans="7:7">
      <c r="G8357" s="162" t="s">
        <v>8602</v>
      </c>
    </row>
    <row r="8358" spans="7:7">
      <c r="G8358" s="162" t="s">
        <v>8603</v>
      </c>
    </row>
    <row r="8359" spans="7:7">
      <c r="G8359" s="162" t="s">
        <v>8604</v>
      </c>
    </row>
    <row r="8360" spans="7:7">
      <c r="G8360" s="162" t="s">
        <v>8605</v>
      </c>
    </row>
    <row r="8361" spans="7:7">
      <c r="G8361" s="162" t="s">
        <v>8606</v>
      </c>
    </row>
    <row r="8362" spans="7:7">
      <c r="G8362" s="162" t="s">
        <v>8607</v>
      </c>
    </row>
    <row r="8363" spans="7:7">
      <c r="G8363" s="162" t="s">
        <v>8608</v>
      </c>
    </row>
    <row r="8364" spans="7:7">
      <c r="G8364" s="162" t="s">
        <v>8609</v>
      </c>
    </row>
    <row r="8365" spans="7:7">
      <c r="G8365" s="162" t="s">
        <v>8610</v>
      </c>
    </row>
    <row r="8366" spans="7:7">
      <c r="G8366" s="162" t="s">
        <v>8611</v>
      </c>
    </row>
    <row r="8367" spans="7:7">
      <c r="G8367" s="162" t="s">
        <v>8612</v>
      </c>
    </row>
    <row r="8368" spans="7:7">
      <c r="G8368" s="162" t="s">
        <v>8613</v>
      </c>
    </row>
    <row r="8369" spans="7:7">
      <c r="G8369" s="162" t="s">
        <v>8614</v>
      </c>
    </row>
    <row r="8370" spans="7:7">
      <c r="G8370" s="162" t="s">
        <v>8615</v>
      </c>
    </row>
    <row r="8371" spans="7:7">
      <c r="G8371" s="162" t="s">
        <v>8616</v>
      </c>
    </row>
    <row r="8372" spans="7:7">
      <c r="G8372" s="162" t="s">
        <v>8617</v>
      </c>
    </row>
    <row r="8373" spans="7:7">
      <c r="G8373" s="162" t="s">
        <v>8618</v>
      </c>
    </row>
    <row r="8374" spans="7:7">
      <c r="G8374" s="162" t="s">
        <v>8619</v>
      </c>
    </row>
    <row r="8375" spans="7:7">
      <c r="G8375" s="162" t="s">
        <v>8620</v>
      </c>
    </row>
    <row r="8376" spans="7:7">
      <c r="G8376" s="162" t="s">
        <v>8621</v>
      </c>
    </row>
    <row r="8377" spans="7:7">
      <c r="G8377" s="162" t="s">
        <v>8622</v>
      </c>
    </row>
    <row r="8378" spans="7:7">
      <c r="G8378" s="162" t="s">
        <v>8623</v>
      </c>
    </row>
    <row r="8379" spans="7:7">
      <c r="G8379" s="162" t="s">
        <v>8624</v>
      </c>
    </row>
    <row r="8380" spans="7:7">
      <c r="G8380" s="162" t="s">
        <v>8625</v>
      </c>
    </row>
    <row r="8381" spans="7:7">
      <c r="G8381" s="162" t="s">
        <v>8626</v>
      </c>
    </row>
    <row r="8382" spans="7:7">
      <c r="G8382" s="162" t="s">
        <v>8627</v>
      </c>
    </row>
    <row r="8383" spans="7:7">
      <c r="G8383" s="162" t="s">
        <v>8628</v>
      </c>
    </row>
    <row r="8384" spans="7:7">
      <c r="G8384" s="162" t="s">
        <v>8629</v>
      </c>
    </row>
    <row r="8385" spans="7:7">
      <c r="G8385" s="162" t="s">
        <v>8630</v>
      </c>
    </row>
    <row r="8386" spans="7:7">
      <c r="G8386" s="162" t="s">
        <v>8631</v>
      </c>
    </row>
    <row r="8387" spans="7:7">
      <c r="G8387" s="162" t="s">
        <v>8632</v>
      </c>
    </row>
    <row r="8388" spans="7:7">
      <c r="G8388" s="162" t="s">
        <v>8633</v>
      </c>
    </row>
    <row r="8389" spans="7:7">
      <c r="G8389" s="162" t="s">
        <v>8634</v>
      </c>
    </row>
    <row r="8390" spans="7:7">
      <c r="G8390" s="162" t="s">
        <v>8635</v>
      </c>
    </row>
    <row r="8391" spans="7:7">
      <c r="G8391" s="162" t="s">
        <v>8636</v>
      </c>
    </row>
    <row r="8392" spans="7:7">
      <c r="G8392" s="162" t="s">
        <v>8637</v>
      </c>
    </row>
    <row r="8393" spans="7:7">
      <c r="G8393" s="162" t="s">
        <v>8638</v>
      </c>
    </row>
    <row r="8394" spans="7:7">
      <c r="G8394" s="162" t="s">
        <v>8639</v>
      </c>
    </row>
    <row r="8395" spans="7:7">
      <c r="G8395" s="162" t="s">
        <v>8640</v>
      </c>
    </row>
    <row r="8396" spans="7:7">
      <c r="G8396" s="162" t="s">
        <v>8641</v>
      </c>
    </row>
    <row r="8397" spans="7:7">
      <c r="G8397" s="162" t="s">
        <v>8642</v>
      </c>
    </row>
    <row r="8398" spans="7:7">
      <c r="G8398" s="162" t="s">
        <v>8643</v>
      </c>
    </row>
    <row r="8399" spans="7:7">
      <c r="G8399" s="162" t="s">
        <v>8644</v>
      </c>
    </row>
    <row r="8400" spans="7:7">
      <c r="G8400" s="162" t="s">
        <v>8645</v>
      </c>
    </row>
    <row r="8401" spans="7:7">
      <c r="G8401" s="162" t="s">
        <v>8646</v>
      </c>
    </row>
    <row r="8402" spans="7:7">
      <c r="G8402" s="162" t="s">
        <v>8647</v>
      </c>
    </row>
    <row r="8403" spans="7:7">
      <c r="G8403" s="162" t="s">
        <v>8648</v>
      </c>
    </row>
    <row r="8404" spans="7:7">
      <c r="G8404" s="162" t="s">
        <v>8649</v>
      </c>
    </row>
    <row r="8405" spans="7:7">
      <c r="G8405" s="162" t="s">
        <v>8650</v>
      </c>
    </row>
    <row r="8406" spans="7:7">
      <c r="G8406" s="162" t="s">
        <v>8651</v>
      </c>
    </row>
    <row r="8407" spans="7:7">
      <c r="G8407" s="162" t="s">
        <v>8652</v>
      </c>
    </row>
    <row r="8408" spans="7:7">
      <c r="G8408" s="162" t="s">
        <v>8653</v>
      </c>
    </row>
    <row r="8409" spans="7:7">
      <c r="G8409" s="162" t="s">
        <v>8654</v>
      </c>
    </row>
    <row r="8410" spans="7:7">
      <c r="G8410" s="162" t="s">
        <v>8655</v>
      </c>
    </row>
    <row r="8411" spans="7:7">
      <c r="G8411" s="162" t="s">
        <v>8656</v>
      </c>
    </row>
    <row r="8412" spans="7:7">
      <c r="G8412" s="162" t="s">
        <v>8657</v>
      </c>
    </row>
    <row r="8413" spans="7:7">
      <c r="G8413" s="162" t="s">
        <v>8658</v>
      </c>
    </row>
    <row r="8414" spans="7:7">
      <c r="G8414" s="162" t="s">
        <v>8659</v>
      </c>
    </row>
    <row r="8415" spans="7:7">
      <c r="G8415" s="162" t="s">
        <v>8660</v>
      </c>
    </row>
    <row r="8416" spans="7:7">
      <c r="G8416" s="162" t="s">
        <v>8661</v>
      </c>
    </row>
    <row r="8417" spans="7:7">
      <c r="G8417" s="162" t="s">
        <v>8662</v>
      </c>
    </row>
    <row r="8418" spans="7:7">
      <c r="G8418" s="162" t="s">
        <v>8663</v>
      </c>
    </row>
    <row r="8419" spans="7:7">
      <c r="G8419" s="162" t="s">
        <v>8664</v>
      </c>
    </row>
    <row r="8420" spans="7:7">
      <c r="G8420" s="162" t="s">
        <v>8665</v>
      </c>
    </row>
    <row r="8421" spans="7:7">
      <c r="G8421" s="162" t="s">
        <v>8666</v>
      </c>
    </row>
    <row r="8422" spans="7:7">
      <c r="G8422" s="162" t="s">
        <v>8667</v>
      </c>
    </row>
    <row r="8423" spans="7:7">
      <c r="G8423" s="162" t="s">
        <v>8668</v>
      </c>
    </row>
    <row r="8424" spans="7:7">
      <c r="G8424" s="162" t="s">
        <v>8669</v>
      </c>
    </row>
    <row r="8425" spans="7:7">
      <c r="G8425" s="162" t="s">
        <v>8670</v>
      </c>
    </row>
    <row r="8426" spans="7:7">
      <c r="G8426" s="162" t="s">
        <v>8671</v>
      </c>
    </row>
    <row r="8427" spans="7:7">
      <c r="G8427" s="162" t="s">
        <v>8672</v>
      </c>
    </row>
    <row r="8428" spans="7:7">
      <c r="G8428" s="162" t="s">
        <v>8673</v>
      </c>
    </row>
    <row r="8429" spans="7:7">
      <c r="G8429" s="162" t="s">
        <v>8674</v>
      </c>
    </row>
    <row r="8430" spans="7:7">
      <c r="G8430" s="162" t="s">
        <v>8675</v>
      </c>
    </row>
    <row r="8431" spans="7:7">
      <c r="G8431" s="162" t="s">
        <v>8676</v>
      </c>
    </row>
    <row r="8432" spans="7:7">
      <c r="G8432" s="162" t="s">
        <v>8677</v>
      </c>
    </row>
    <row r="8433" spans="7:7">
      <c r="G8433" s="162" t="s">
        <v>8678</v>
      </c>
    </row>
    <row r="8434" spans="7:7">
      <c r="G8434" s="162" t="s">
        <v>8679</v>
      </c>
    </row>
    <row r="8435" spans="7:7">
      <c r="G8435" s="162" t="s">
        <v>8680</v>
      </c>
    </row>
    <row r="8436" spans="7:7">
      <c r="G8436" s="162" t="s">
        <v>8681</v>
      </c>
    </row>
    <row r="8437" spans="7:7">
      <c r="G8437" s="162" t="s">
        <v>8682</v>
      </c>
    </row>
    <row r="8438" spans="7:7">
      <c r="G8438" s="162" t="s">
        <v>8683</v>
      </c>
    </row>
    <row r="8439" spans="7:7">
      <c r="G8439" s="162" t="s">
        <v>8684</v>
      </c>
    </row>
    <row r="8440" spans="7:7">
      <c r="G8440" s="162" t="s">
        <v>8685</v>
      </c>
    </row>
    <row r="8441" spans="7:7">
      <c r="G8441" s="162" t="s">
        <v>8686</v>
      </c>
    </row>
    <row r="8442" spans="7:7">
      <c r="G8442" s="162" t="s">
        <v>8687</v>
      </c>
    </row>
    <row r="8443" spans="7:7">
      <c r="G8443" s="162" t="s">
        <v>8688</v>
      </c>
    </row>
    <row r="8444" spans="7:7">
      <c r="G8444" s="162" t="s">
        <v>8689</v>
      </c>
    </row>
    <row r="8445" spans="7:7">
      <c r="G8445" s="162" t="s">
        <v>8690</v>
      </c>
    </row>
    <row r="8446" spans="7:7">
      <c r="G8446" s="162" t="s">
        <v>8691</v>
      </c>
    </row>
    <row r="8447" spans="7:7">
      <c r="G8447" s="162" t="s">
        <v>8692</v>
      </c>
    </row>
    <row r="8448" spans="7:7">
      <c r="G8448" s="162" t="s">
        <v>8693</v>
      </c>
    </row>
    <row r="8449" spans="7:7">
      <c r="G8449" s="162" t="s">
        <v>8694</v>
      </c>
    </row>
    <row r="8450" spans="7:7">
      <c r="G8450" s="162" t="s">
        <v>8695</v>
      </c>
    </row>
    <row r="8451" spans="7:7">
      <c r="G8451" s="162" t="s">
        <v>8696</v>
      </c>
    </row>
    <row r="8452" spans="7:7">
      <c r="G8452" s="162" t="s">
        <v>8697</v>
      </c>
    </row>
    <row r="8453" spans="7:7">
      <c r="G8453" s="162" t="s">
        <v>8698</v>
      </c>
    </row>
    <row r="8454" spans="7:7">
      <c r="G8454" s="162" t="s">
        <v>8699</v>
      </c>
    </row>
    <row r="8455" spans="7:7">
      <c r="G8455" s="162" t="s">
        <v>8700</v>
      </c>
    </row>
    <row r="8456" spans="7:7">
      <c r="G8456" s="162" t="s">
        <v>8701</v>
      </c>
    </row>
    <row r="8457" spans="7:7">
      <c r="G8457" s="162" t="s">
        <v>8702</v>
      </c>
    </row>
    <row r="8458" spans="7:7">
      <c r="G8458" s="162" t="s">
        <v>8703</v>
      </c>
    </row>
    <row r="8459" spans="7:7">
      <c r="G8459" s="162" t="s">
        <v>8704</v>
      </c>
    </row>
    <row r="8460" spans="7:7">
      <c r="G8460" s="162" t="s">
        <v>8705</v>
      </c>
    </row>
    <row r="8461" spans="7:7">
      <c r="G8461" s="162" t="s">
        <v>8706</v>
      </c>
    </row>
    <row r="8462" spans="7:7">
      <c r="G8462" s="162" t="s">
        <v>8707</v>
      </c>
    </row>
    <row r="8463" spans="7:7">
      <c r="G8463" s="162" t="s">
        <v>8708</v>
      </c>
    </row>
    <row r="8464" spans="7:7">
      <c r="G8464" s="162" t="s">
        <v>8709</v>
      </c>
    </row>
    <row r="8465" spans="7:7">
      <c r="G8465" s="162" t="s">
        <v>8710</v>
      </c>
    </row>
    <row r="8466" spans="7:7">
      <c r="G8466" s="162" t="s">
        <v>8711</v>
      </c>
    </row>
    <row r="8467" spans="7:7">
      <c r="G8467" s="162" t="s">
        <v>8712</v>
      </c>
    </row>
    <row r="8468" spans="7:7">
      <c r="G8468" s="162" t="s">
        <v>8713</v>
      </c>
    </row>
    <row r="8469" spans="7:7">
      <c r="G8469" s="162" t="s">
        <v>8714</v>
      </c>
    </row>
    <row r="8470" spans="7:7">
      <c r="G8470" s="162" t="s">
        <v>8715</v>
      </c>
    </row>
    <row r="8471" spans="7:7">
      <c r="G8471" s="162" t="s">
        <v>8716</v>
      </c>
    </row>
    <row r="8472" spans="7:7">
      <c r="G8472" s="162" t="s">
        <v>8717</v>
      </c>
    </row>
    <row r="8473" spans="7:7">
      <c r="G8473" s="162" t="s">
        <v>8718</v>
      </c>
    </row>
    <row r="8474" spans="7:7">
      <c r="G8474" s="162" t="s">
        <v>8719</v>
      </c>
    </row>
    <row r="8475" spans="7:7">
      <c r="G8475" s="162" t="s">
        <v>8720</v>
      </c>
    </row>
    <row r="8476" spans="7:7">
      <c r="G8476" s="162" t="s">
        <v>8721</v>
      </c>
    </row>
    <row r="8477" spans="7:7">
      <c r="G8477" s="162" t="s">
        <v>8722</v>
      </c>
    </row>
    <row r="8478" spans="7:7">
      <c r="G8478" s="162" t="s">
        <v>8723</v>
      </c>
    </row>
    <row r="8479" spans="7:7">
      <c r="G8479" s="162" t="s">
        <v>8724</v>
      </c>
    </row>
    <row r="8480" spans="7:7">
      <c r="G8480" s="162" t="s">
        <v>8725</v>
      </c>
    </row>
    <row r="8481" spans="7:7">
      <c r="G8481" s="162" t="s">
        <v>8726</v>
      </c>
    </row>
    <row r="8482" spans="7:7">
      <c r="G8482" s="162" t="s">
        <v>8727</v>
      </c>
    </row>
    <row r="8483" spans="7:7">
      <c r="G8483" s="162" t="s">
        <v>8728</v>
      </c>
    </row>
    <row r="8484" spans="7:7">
      <c r="G8484" s="162" t="s">
        <v>8729</v>
      </c>
    </row>
    <row r="8485" spans="7:7">
      <c r="G8485" s="162" t="s">
        <v>8730</v>
      </c>
    </row>
    <row r="8486" spans="7:7">
      <c r="G8486" s="162" t="s">
        <v>8731</v>
      </c>
    </row>
    <row r="8487" spans="7:7">
      <c r="G8487" s="162" t="s">
        <v>8732</v>
      </c>
    </row>
    <row r="8488" spans="7:7">
      <c r="G8488" s="162" t="s">
        <v>8733</v>
      </c>
    </row>
    <row r="8489" spans="7:7">
      <c r="G8489" s="162" t="s">
        <v>8734</v>
      </c>
    </row>
    <row r="8490" spans="7:7">
      <c r="G8490" s="162" t="s">
        <v>8735</v>
      </c>
    </row>
    <row r="8491" spans="7:7">
      <c r="G8491" s="162" t="s">
        <v>8736</v>
      </c>
    </row>
    <row r="8492" spans="7:7">
      <c r="G8492" s="162" t="s">
        <v>8737</v>
      </c>
    </row>
    <row r="8493" spans="7:7">
      <c r="G8493" s="162" t="s">
        <v>8738</v>
      </c>
    </row>
    <row r="8494" spans="7:7">
      <c r="G8494" s="162" t="s">
        <v>8739</v>
      </c>
    </row>
    <row r="8495" spans="7:7">
      <c r="G8495" s="162" t="s">
        <v>8740</v>
      </c>
    </row>
    <row r="8496" spans="7:7">
      <c r="G8496" s="162" t="s">
        <v>8741</v>
      </c>
    </row>
    <row r="8497" spans="7:7">
      <c r="G8497" s="162" t="s">
        <v>8742</v>
      </c>
    </row>
    <row r="8498" spans="7:7">
      <c r="G8498" s="162" t="s">
        <v>8743</v>
      </c>
    </row>
    <row r="8499" spans="7:7">
      <c r="G8499" s="162" t="s">
        <v>8744</v>
      </c>
    </row>
    <row r="8500" spans="7:7">
      <c r="G8500" s="162" t="s">
        <v>8745</v>
      </c>
    </row>
    <row r="8501" spans="7:7">
      <c r="G8501" s="162" t="s">
        <v>8746</v>
      </c>
    </row>
    <row r="8502" spans="7:7">
      <c r="G8502" s="162" t="s">
        <v>8747</v>
      </c>
    </row>
    <row r="8503" spans="7:7">
      <c r="G8503" s="162" t="s">
        <v>8748</v>
      </c>
    </row>
    <row r="8504" spans="7:7">
      <c r="G8504" s="162" t="s">
        <v>8749</v>
      </c>
    </row>
    <row r="8505" spans="7:7">
      <c r="G8505" s="162" t="s">
        <v>8750</v>
      </c>
    </row>
    <row r="8506" spans="7:7">
      <c r="G8506" s="162" t="s">
        <v>8751</v>
      </c>
    </row>
    <row r="8507" spans="7:7">
      <c r="G8507" s="162" t="s">
        <v>8752</v>
      </c>
    </row>
    <row r="8508" spans="7:7">
      <c r="G8508" s="162" t="s">
        <v>8753</v>
      </c>
    </row>
    <row r="8509" spans="7:7">
      <c r="G8509" s="162" t="s">
        <v>8754</v>
      </c>
    </row>
    <row r="8510" spans="7:7">
      <c r="G8510" s="162" t="s">
        <v>8755</v>
      </c>
    </row>
    <row r="8511" spans="7:7">
      <c r="G8511" s="162" t="s">
        <v>8756</v>
      </c>
    </row>
    <row r="8512" spans="7:7">
      <c r="G8512" s="162" t="s">
        <v>8757</v>
      </c>
    </row>
    <row r="8513" spans="7:7">
      <c r="G8513" s="162" t="s">
        <v>8758</v>
      </c>
    </row>
    <row r="8514" spans="7:7">
      <c r="G8514" s="162" t="s">
        <v>8759</v>
      </c>
    </row>
    <row r="8515" spans="7:7">
      <c r="G8515" s="162" t="s">
        <v>8760</v>
      </c>
    </row>
    <row r="8516" spans="7:7">
      <c r="G8516" s="162" t="s">
        <v>8761</v>
      </c>
    </row>
    <row r="8517" spans="7:7">
      <c r="G8517" s="162" t="s">
        <v>8762</v>
      </c>
    </row>
    <row r="8518" spans="7:7">
      <c r="G8518" s="162" t="s">
        <v>8763</v>
      </c>
    </row>
    <row r="8519" spans="7:7">
      <c r="G8519" s="162" t="s">
        <v>8764</v>
      </c>
    </row>
    <row r="8520" spans="7:7">
      <c r="G8520" s="162" t="s">
        <v>8765</v>
      </c>
    </row>
    <row r="8521" spans="7:7">
      <c r="G8521" s="162" t="s">
        <v>8766</v>
      </c>
    </row>
    <row r="8522" spans="7:7">
      <c r="G8522" s="162" t="s">
        <v>8767</v>
      </c>
    </row>
    <row r="8523" spans="7:7">
      <c r="G8523" s="162" t="s">
        <v>8768</v>
      </c>
    </row>
    <row r="8524" spans="7:7">
      <c r="G8524" s="162" t="s">
        <v>8769</v>
      </c>
    </row>
    <row r="8525" spans="7:7">
      <c r="G8525" s="162" t="s">
        <v>8770</v>
      </c>
    </row>
    <row r="8526" spans="7:7">
      <c r="G8526" s="162" t="s">
        <v>8771</v>
      </c>
    </row>
    <row r="8527" spans="7:7">
      <c r="G8527" s="162" t="s">
        <v>8772</v>
      </c>
    </row>
    <row r="8528" spans="7:7">
      <c r="G8528" s="162" t="s">
        <v>8773</v>
      </c>
    </row>
    <row r="8529" spans="7:7">
      <c r="G8529" s="162" t="s">
        <v>8774</v>
      </c>
    </row>
    <row r="8530" spans="7:7">
      <c r="G8530" s="162" t="s">
        <v>8775</v>
      </c>
    </row>
    <row r="8531" spans="7:7">
      <c r="G8531" s="162" t="s">
        <v>8776</v>
      </c>
    </row>
    <row r="8532" spans="7:7">
      <c r="G8532" s="162" t="s">
        <v>8777</v>
      </c>
    </row>
    <row r="8533" spans="7:7">
      <c r="G8533" s="162" t="s">
        <v>8778</v>
      </c>
    </row>
    <row r="8534" spans="7:7">
      <c r="G8534" s="162" t="s">
        <v>8779</v>
      </c>
    </row>
    <row r="8535" spans="7:7">
      <c r="G8535" s="162" t="s">
        <v>8780</v>
      </c>
    </row>
    <row r="8536" spans="7:7">
      <c r="G8536" s="162" t="s">
        <v>8781</v>
      </c>
    </row>
    <row r="8537" spans="7:7">
      <c r="G8537" s="162" t="s">
        <v>8782</v>
      </c>
    </row>
    <row r="8538" spans="7:7">
      <c r="G8538" s="162" t="s">
        <v>8783</v>
      </c>
    </row>
    <row r="8539" spans="7:7">
      <c r="G8539" s="162" t="s">
        <v>8784</v>
      </c>
    </row>
    <row r="8540" spans="7:7">
      <c r="G8540" s="162" t="s">
        <v>8785</v>
      </c>
    </row>
    <row r="8541" spans="7:7">
      <c r="G8541" s="162" t="s">
        <v>8786</v>
      </c>
    </row>
    <row r="8542" spans="7:7">
      <c r="G8542" s="162" t="s">
        <v>8787</v>
      </c>
    </row>
    <row r="8543" spans="7:7">
      <c r="G8543" s="162" t="s">
        <v>8788</v>
      </c>
    </row>
    <row r="8544" spans="7:7">
      <c r="G8544" s="162" t="s">
        <v>8789</v>
      </c>
    </row>
    <row r="8545" spans="7:7">
      <c r="G8545" s="162" t="s">
        <v>8790</v>
      </c>
    </row>
    <row r="8546" spans="7:7">
      <c r="G8546" s="162" t="s">
        <v>8791</v>
      </c>
    </row>
    <row r="8547" spans="7:7">
      <c r="G8547" s="162" t="s">
        <v>8792</v>
      </c>
    </row>
    <row r="8548" spans="7:7">
      <c r="G8548" s="162" t="s">
        <v>8793</v>
      </c>
    </row>
    <row r="8549" spans="7:7">
      <c r="G8549" s="162" t="s">
        <v>8794</v>
      </c>
    </row>
    <row r="8550" spans="7:7">
      <c r="G8550" s="162" t="s">
        <v>8795</v>
      </c>
    </row>
    <row r="8551" spans="7:7">
      <c r="G8551" s="162" t="s">
        <v>8796</v>
      </c>
    </row>
    <row r="8552" spans="7:7">
      <c r="G8552" s="162" t="s">
        <v>8797</v>
      </c>
    </row>
    <row r="8553" spans="7:7">
      <c r="G8553" s="162" t="s">
        <v>8798</v>
      </c>
    </row>
    <row r="8554" spans="7:7">
      <c r="G8554" s="162" t="s">
        <v>8799</v>
      </c>
    </row>
    <row r="8555" spans="7:7">
      <c r="G8555" s="162" t="s">
        <v>8800</v>
      </c>
    </row>
    <row r="8556" spans="7:7">
      <c r="G8556" s="162" t="s">
        <v>8801</v>
      </c>
    </row>
    <row r="8557" spans="7:7">
      <c r="G8557" s="162" t="s">
        <v>8802</v>
      </c>
    </row>
    <row r="8558" spans="7:7">
      <c r="G8558" s="162" t="s">
        <v>8803</v>
      </c>
    </row>
    <row r="8559" spans="7:7">
      <c r="G8559" s="162" t="s">
        <v>8804</v>
      </c>
    </row>
    <row r="8560" spans="7:7">
      <c r="G8560" s="162" t="s">
        <v>8805</v>
      </c>
    </row>
    <row r="8561" spans="7:7">
      <c r="G8561" s="162" t="s">
        <v>8806</v>
      </c>
    </row>
    <row r="8562" spans="7:7">
      <c r="G8562" s="162" t="s">
        <v>8807</v>
      </c>
    </row>
    <row r="8563" spans="7:7">
      <c r="G8563" s="162" t="s">
        <v>8808</v>
      </c>
    </row>
    <row r="8564" spans="7:7">
      <c r="G8564" s="162" t="s">
        <v>8809</v>
      </c>
    </row>
    <row r="8565" spans="7:7">
      <c r="G8565" s="162" t="s">
        <v>8810</v>
      </c>
    </row>
    <row r="8566" spans="7:7">
      <c r="G8566" s="162" t="s">
        <v>8811</v>
      </c>
    </row>
    <row r="8567" spans="7:7">
      <c r="G8567" s="162" t="s">
        <v>8812</v>
      </c>
    </row>
    <row r="8568" spans="7:7">
      <c r="G8568" s="162" t="s">
        <v>8813</v>
      </c>
    </row>
    <row r="8569" spans="7:7">
      <c r="G8569" s="162" t="s">
        <v>8814</v>
      </c>
    </row>
    <row r="8570" spans="7:7">
      <c r="G8570" s="162" t="s">
        <v>8815</v>
      </c>
    </row>
    <row r="8571" spans="7:7">
      <c r="G8571" s="162" t="s">
        <v>8816</v>
      </c>
    </row>
    <row r="8572" spans="7:7">
      <c r="G8572" s="162" t="s">
        <v>8817</v>
      </c>
    </row>
    <row r="8573" spans="7:7">
      <c r="G8573" s="162" t="s">
        <v>8818</v>
      </c>
    </row>
    <row r="8574" spans="7:7">
      <c r="G8574" s="162" t="s">
        <v>8819</v>
      </c>
    </row>
    <row r="8575" spans="7:7">
      <c r="G8575" s="162" t="s">
        <v>8820</v>
      </c>
    </row>
    <row r="8576" spans="7:7">
      <c r="G8576" s="162" t="s">
        <v>8821</v>
      </c>
    </row>
    <row r="8577" spans="7:7">
      <c r="G8577" s="162" t="s">
        <v>8822</v>
      </c>
    </row>
    <row r="8578" spans="7:7">
      <c r="G8578" s="162" t="s">
        <v>8823</v>
      </c>
    </row>
    <row r="8579" spans="7:7">
      <c r="G8579" s="162" t="s">
        <v>8824</v>
      </c>
    </row>
    <row r="8580" spans="7:7">
      <c r="G8580" s="162" t="s">
        <v>8825</v>
      </c>
    </row>
    <row r="8581" spans="7:7">
      <c r="G8581" s="162" t="s">
        <v>8826</v>
      </c>
    </row>
    <row r="8582" spans="7:7">
      <c r="G8582" s="162" t="s">
        <v>8827</v>
      </c>
    </row>
    <row r="8583" spans="7:7">
      <c r="G8583" s="162" t="s">
        <v>8828</v>
      </c>
    </row>
    <row r="8584" spans="7:7">
      <c r="G8584" s="162" t="s">
        <v>8829</v>
      </c>
    </row>
    <row r="8585" spans="7:7">
      <c r="G8585" s="162" t="s">
        <v>8830</v>
      </c>
    </row>
    <row r="8586" spans="7:7">
      <c r="G8586" s="162" t="s">
        <v>8831</v>
      </c>
    </row>
    <row r="8587" spans="7:7">
      <c r="G8587" s="162" t="s">
        <v>8832</v>
      </c>
    </row>
    <row r="8588" spans="7:7">
      <c r="G8588" s="162" t="s">
        <v>8833</v>
      </c>
    </row>
    <row r="8589" spans="7:7">
      <c r="G8589" s="162" t="s">
        <v>8834</v>
      </c>
    </row>
    <row r="8590" spans="7:7">
      <c r="G8590" s="162" t="s">
        <v>8835</v>
      </c>
    </row>
    <row r="8591" spans="7:7">
      <c r="G8591" s="162" t="s">
        <v>8836</v>
      </c>
    </row>
    <row r="8592" spans="7:7">
      <c r="G8592" s="162" t="s">
        <v>8837</v>
      </c>
    </row>
    <row r="8593" spans="7:7">
      <c r="G8593" s="162" t="s">
        <v>8838</v>
      </c>
    </row>
    <row r="8594" spans="7:7">
      <c r="G8594" s="162" t="s">
        <v>8839</v>
      </c>
    </row>
    <row r="8595" spans="7:7">
      <c r="G8595" s="162" t="s">
        <v>8840</v>
      </c>
    </row>
    <row r="8596" spans="7:7">
      <c r="G8596" s="162" t="s">
        <v>8841</v>
      </c>
    </row>
    <row r="8597" spans="7:7">
      <c r="G8597" s="162" t="s">
        <v>8842</v>
      </c>
    </row>
    <row r="8598" spans="7:7">
      <c r="G8598" s="162" t="s">
        <v>8843</v>
      </c>
    </row>
    <row r="8599" spans="7:7">
      <c r="G8599" s="162" t="s">
        <v>8844</v>
      </c>
    </row>
    <row r="8600" spans="7:7">
      <c r="G8600" s="162" t="s">
        <v>8845</v>
      </c>
    </row>
    <row r="8601" spans="7:7">
      <c r="G8601" s="162" t="s">
        <v>8846</v>
      </c>
    </row>
    <row r="8602" spans="7:7">
      <c r="G8602" s="162" t="s">
        <v>8847</v>
      </c>
    </row>
    <row r="8603" spans="7:7">
      <c r="G8603" s="162" t="s">
        <v>8848</v>
      </c>
    </row>
    <row r="8604" spans="7:7">
      <c r="G8604" s="162" t="s">
        <v>8849</v>
      </c>
    </row>
    <row r="8605" spans="7:7">
      <c r="G8605" s="162" t="s">
        <v>8850</v>
      </c>
    </row>
    <row r="8606" spans="7:7">
      <c r="G8606" s="162" t="s">
        <v>8851</v>
      </c>
    </row>
    <row r="8607" spans="7:7">
      <c r="G8607" s="162" t="s">
        <v>8852</v>
      </c>
    </row>
    <row r="8608" spans="7:7">
      <c r="G8608" s="162" t="s">
        <v>8853</v>
      </c>
    </row>
    <row r="8609" spans="7:7">
      <c r="G8609" s="162" t="s">
        <v>8854</v>
      </c>
    </row>
    <row r="8610" spans="7:7">
      <c r="G8610" s="162" t="s">
        <v>8855</v>
      </c>
    </row>
    <row r="8611" spans="7:7">
      <c r="G8611" s="162" t="s">
        <v>8856</v>
      </c>
    </row>
    <row r="8612" spans="7:7">
      <c r="G8612" s="162" t="s">
        <v>8857</v>
      </c>
    </row>
    <row r="8613" spans="7:7">
      <c r="G8613" s="162" t="s">
        <v>8858</v>
      </c>
    </row>
    <row r="8614" spans="7:7">
      <c r="G8614" s="162" t="s">
        <v>8859</v>
      </c>
    </row>
    <row r="8615" spans="7:7">
      <c r="G8615" s="162" t="s">
        <v>8860</v>
      </c>
    </row>
    <row r="8616" spans="7:7">
      <c r="G8616" s="162" t="s">
        <v>8861</v>
      </c>
    </row>
    <row r="8617" spans="7:7">
      <c r="G8617" s="162" t="s">
        <v>8862</v>
      </c>
    </row>
    <row r="8618" spans="7:7">
      <c r="G8618" s="162" t="s">
        <v>8863</v>
      </c>
    </row>
    <row r="8619" spans="7:7">
      <c r="G8619" s="162" t="s">
        <v>8864</v>
      </c>
    </row>
    <row r="8620" spans="7:7">
      <c r="G8620" s="162" t="s">
        <v>8865</v>
      </c>
    </row>
    <row r="8621" spans="7:7">
      <c r="G8621" s="162" t="s">
        <v>8866</v>
      </c>
    </row>
    <row r="8622" spans="7:7">
      <c r="G8622" s="162" t="s">
        <v>8867</v>
      </c>
    </row>
    <row r="8623" spans="7:7">
      <c r="G8623" s="162" t="s">
        <v>8868</v>
      </c>
    </row>
    <row r="8624" spans="7:7">
      <c r="G8624" s="162" t="s">
        <v>8869</v>
      </c>
    </row>
    <row r="8625" spans="7:7">
      <c r="G8625" s="162" t="s">
        <v>8870</v>
      </c>
    </row>
    <row r="8626" spans="7:7">
      <c r="G8626" s="162" t="s">
        <v>8871</v>
      </c>
    </row>
    <row r="8627" spans="7:7">
      <c r="G8627" s="162" t="s">
        <v>8872</v>
      </c>
    </row>
    <row r="8628" spans="7:7">
      <c r="G8628" s="162" t="s">
        <v>8873</v>
      </c>
    </row>
    <row r="8629" spans="7:7">
      <c r="G8629" s="162" t="s">
        <v>8874</v>
      </c>
    </row>
    <row r="8630" spans="7:7">
      <c r="G8630" s="162" t="s">
        <v>8875</v>
      </c>
    </row>
    <row r="8631" spans="7:7">
      <c r="G8631" s="162" t="s">
        <v>8876</v>
      </c>
    </row>
    <row r="8632" spans="7:7">
      <c r="G8632" s="162" t="s">
        <v>8877</v>
      </c>
    </row>
    <row r="8633" spans="7:7">
      <c r="G8633" s="162" t="s">
        <v>8878</v>
      </c>
    </row>
    <row r="8634" spans="7:7">
      <c r="G8634" s="162" t="s">
        <v>8879</v>
      </c>
    </row>
    <row r="8635" spans="7:7">
      <c r="G8635" s="162" t="s">
        <v>8880</v>
      </c>
    </row>
    <row r="8636" spans="7:7">
      <c r="G8636" s="162" t="s">
        <v>8881</v>
      </c>
    </row>
    <row r="8637" spans="7:7">
      <c r="G8637" s="162" t="s">
        <v>8882</v>
      </c>
    </row>
    <row r="8638" spans="7:7">
      <c r="G8638" s="162" t="s">
        <v>8883</v>
      </c>
    </row>
    <row r="8639" spans="7:7">
      <c r="G8639" s="162" t="s">
        <v>8884</v>
      </c>
    </row>
    <row r="8640" spans="7:7">
      <c r="G8640" s="162" t="s">
        <v>8885</v>
      </c>
    </row>
    <row r="8641" spans="7:7">
      <c r="G8641" s="162" t="s">
        <v>8886</v>
      </c>
    </row>
    <row r="8642" spans="7:7">
      <c r="G8642" s="162" t="s">
        <v>8887</v>
      </c>
    </row>
    <row r="8643" spans="7:7">
      <c r="G8643" s="162" t="s">
        <v>8888</v>
      </c>
    </row>
    <row r="8644" spans="7:7">
      <c r="G8644" s="162" t="s">
        <v>8889</v>
      </c>
    </row>
    <row r="8645" spans="7:7">
      <c r="G8645" s="162" t="s">
        <v>8890</v>
      </c>
    </row>
    <row r="8646" spans="7:7">
      <c r="G8646" s="162" t="s">
        <v>8891</v>
      </c>
    </row>
    <row r="8647" spans="7:7">
      <c r="G8647" s="162" t="s">
        <v>8892</v>
      </c>
    </row>
    <row r="8648" spans="7:7">
      <c r="G8648" s="162" t="s">
        <v>8893</v>
      </c>
    </row>
    <row r="8649" spans="7:7">
      <c r="G8649" s="162" t="s">
        <v>8894</v>
      </c>
    </row>
    <row r="8650" spans="7:7">
      <c r="G8650" s="162" t="s">
        <v>8895</v>
      </c>
    </row>
    <row r="8651" spans="7:7">
      <c r="G8651" s="162" t="s">
        <v>8896</v>
      </c>
    </row>
    <row r="8652" spans="7:7">
      <c r="G8652" s="162" t="s">
        <v>8897</v>
      </c>
    </row>
    <row r="8653" spans="7:7">
      <c r="G8653" s="162" t="s">
        <v>8898</v>
      </c>
    </row>
    <row r="8654" spans="7:7">
      <c r="G8654" s="162" t="s">
        <v>8899</v>
      </c>
    </row>
    <row r="8655" spans="7:7">
      <c r="G8655" s="162" t="s">
        <v>8900</v>
      </c>
    </row>
    <row r="8656" spans="7:7">
      <c r="G8656" s="162" t="s">
        <v>8901</v>
      </c>
    </row>
    <row r="8657" spans="7:7">
      <c r="G8657" s="162" t="s">
        <v>8902</v>
      </c>
    </row>
    <row r="8658" spans="7:7">
      <c r="G8658" s="162" t="s">
        <v>8903</v>
      </c>
    </row>
    <row r="8659" spans="7:7">
      <c r="G8659" s="162" t="s">
        <v>8904</v>
      </c>
    </row>
    <row r="8660" spans="7:7">
      <c r="G8660" s="162" t="s">
        <v>8905</v>
      </c>
    </row>
    <row r="8661" spans="7:7">
      <c r="G8661" s="162" t="s">
        <v>8906</v>
      </c>
    </row>
    <row r="8662" spans="7:7">
      <c r="G8662" s="162" t="s">
        <v>8907</v>
      </c>
    </row>
    <row r="8663" spans="7:7">
      <c r="G8663" s="162" t="s">
        <v>8908</v>
      </c>
    </row>
    <row r="8664" spans="7:7">
      <c r="G8664" s="162" t="s">
        <v>8909</v>
      </c>
    </row>
    <row r="8665" spans="7:7">
      <c r="G8665" s="162" t="s">
        <v>8910</v>
      </c>
    </row>
    <row r="8666" spans="7:7">
      <c r="G8666" s="162" t="s">
        <v>8911</v>
      </c>
    </row>
    <row r="8667" spans="7:7">
      <c r="G8667" s="162" t="s">
        <v>8912</v>
      </c>
    </row>
    <row r="8668" spans="7:7">
      <c r="G8668" s="162" t="s">
        <v>8913</v>
      </c>
    </row>
    <row r="8669" spans="7:7">
      <c r="G8669" s="162" t="s">
        <v>8914</v>
      </c>
    </row>
    <row r="8670" spans="7:7">
      <c r="G8670" s="162" t="s">
        <v>8915</v>
      </c>
    </row>
    <row r="8671" spans="7:7">
      <c r="G8671" s="162" t="s">
        <v>8916</v>
      </c>
    </row>
    <row r="8672" spans="7:7">
      <c r="G8672" s="162" t="s">
        <v>8917</v>
      </c>
    </row>
    <row r="8673" spans="7:7">
      <c r="G8673" s="162" t="s">
        <v>8918</v>
      </c>
    </row>
    <row r="8674" spans="7:7">
      <c r="G8674" s="162" t="s">
        <v>8919</v>
      </c>
    </row>
    <row r="8675" spans="7:7">
      <c r="G8675" s="162" t="s">
        <v>8920</v>
      </c>
    </row>
    <row r="8676" spans="7:7">
      <c r="G8676" s="162" t="s">
        <v>8921</v>
      </c>
    </row>
    <row r="8677" spans="7:7">
      <c r="G8677" s="162" t="s">
        <v>8922</v>
      </c>
    </row>
    <row r="8678" spans="7:7">
      <c r="G8678" s="162" t="s">
        <v>8923</v>
      </c>
    </row>
    <row r="8679" spans="7:7">
      <c r="G8679" s="162" t="s">
        <v>8924</v>
      </c>
    </row>
    <row r="8680" spans="7:7">
      <c r="G8680" s="162" t="s">
        <v>8925</v>
      </c>
    </row>
    <row r="8681" spans="7:7">
      <c r="G8681" s="162" t="s">
        <v>8926</v>
      </c>
    </row>
    <row r="8682" spans="7:7">
      <c r="G8682" s="162" t="s">
        <v>8927</v>
      </c>
    </row>
    <row r="8683" spans="7:7">
      <c r="G8683" s="162" t="s">
        <v>8928</v>
      </c>
    </row>
    <row r="8684" spans="7:7">
      <c r="G8684" s="162" t="s">
        <v>8929</v>
      </c>
    </row>
    <row r="8685" spans="7:7">
      <c r="G8685" s="162" t="s">
        <v>8930</v>
      </c>
    </row>
    <row r="8686" spans="7:7">
      <c r="G8686" s="162" t="s">
        <v>8931</v>
      </c>
    </row>
    <row r="8687" spans="7:7">
      <c r="G8687" s="162" t="s">
        <v>8932</v>
      </c>
    </row>
    <row r="8688" spans="7:7">
      <c r="G8688" s="162" t="s">
        <v>8933</v>
      </c>
    </row>
    <row r="8689" spans="7:7">
      <c r="G8689" s="162" t="s">
        <v>8934</v>
      </c>
    </row>
    <row r="8690" spans="7:7">
      <c r="G8690" s="162" t="s">
        <v>8935</v>
      </c>
    </row>
    <row r="8691" spans="7:7">
      <c r="G8691" s="162" t="s">
        <v>8936</v>
      </c>
    </row>
    <row r="8692" spans="7:7">
      <c r="G8692" s="162" t="s">
        <v>8937</v>
      </c>
    </row>
    <row r="8693" spans="7:7">
      <c r="G8693" s="162" t="s">
        <v>8938</v>
      </c>
    </row>
    <row r="8694" spans="7:7">
      <c r="G8694" s="162" t="s">
        <v>8939</v>
      </c>
    </row>
    <row r="8695" spans="7:7">
      <c r="G8695" s="162" t="s">
        <v>8940</v>
      </c>
    </row>
    <row r="8696" spans="7:7">
      <c r="G8696" s="162" t="s">
        <v>8941</v>
      </c>
    </row>
    <row r="8697" spans="7:7">
      <c r="G8697" s="162" t="s">
        <v>8942</v>
      </c>
    </row>
    <row r="8698" spans="7:7">
      <c r="G8698" s="162" t="s">
        <v>8943</v>
      </c>
    </row>
    <row r="8699" spans="7:7">
      <c r="G8699" s="162" t="s">
        <v>8944</v>
      </c>
    </row>
    <row r="8700" spans="7:7">
      <c r="G8700" s="162" t="s">
        <v>8945</v>
      </c>
    </row>
    <row r="8701" spans="7:7">
      <c r="G8701" s="162" t="s">
        <v>8946</v>
      </c>
    </row>
    <row r="8702" spans="7:7">
      <c r="G8702" s="162" t="s">
        <v>8947</v>
      </c>
    </row>
    <row r="8703" spans="7:7">
      <c r="G8703" s="162" t="s">
        <v>8948</v>
      </c>
    </row>
    <row r="8704" spans="7:7">
      <c r="G8704" s="162" t="s">
        <v>8949</v>
      </c>
    </row>
    <row r="8705" spans="7:7">
      <c r="G8705" s="162" t="s">
        <v>8950</v>
      </c>
    </row>
    <row r="8706" spans="7:7">
      <c r="G8706" s="162" t="s">
        <v>8951</v>
      </c>
    </row>
    <row r="8707" spans="7:7">
      <c r="G8707" s="162" t="s">
        <v>8952</v>
      </c>
    </row>
    <row r="8708" spans="7:7">
      <c r="G8708" s="162" t="s">
        <v>8953</v>
      </c>
    </row>
    <row r="8709" spans="7:7">
      <c r="G8709" s="162" t="s">
        <v>8954</v>
      </c>
    </row>
    <row r="8710" spans="7:7">
      <c r="G8710" s="162" t="s">
        <v>8955</v>
      </c>
    </row>
    <row r="8711" spans="7:7">
      <c r="G8711" s="162" t="s">
        <v>8956</v>
      </c>
    </row>
    <row r="8712" spans="7:7">
      <c r="G8712" s="162" t="s">
        <v>8957</v>
      </c>
    </row>
    <row r="8713" spans="7:7">
      <c r="G8713" s="162" t="s">
        <v>8958</v>
      </c>
    </row>
    <row r="8714" spans="7:7">
      <c r="G8714" s="162" t="s">
        <v>8959</v>
      </c>
    </row>
    <row r="8715" spans="7:7">
      <c r="G8715" s="162" t="s">
        <v>8960</v>
      </c>
    </row>
    <row r="8716" spans="7:7">
      <c r="G8716" s="162" t="s">
        <v>8961</v>
      </c>
    </row>
    <row r="8717" spans="7:7">
      <c r="G8717" s="162" t="s">
        <v>8962</v>
      </c>
    </row>
    <row r="8718" spans="7:7">
      <c r="G8718" s="162" t="s">
        <v>8963</v>
      </c>
    </row>
    <row r="8719" spans="7:7">
      <c r="G8719" s="162" t="s">
        <v>8964</v>
      </c>
    </row>
    <row r="8720" spans="7:7">
      <c r="G8720" s="162" t="s">
        <v>8965</v>
      </c>
    </row>
    <row r="8721" spans="7:7">
      <c r="G8721" s="162" t="s">
        <v>8966</v>
      </c>
    </row>
    <row r="8722" spans="7:7">
      <c r="G8722" s="162" t="s">
        <v>8967</v>
      </c>
    </row>
    <row r="8723" spans="7:7">
      <c r="G8723" s="162" t="s">
        <v>8968</v>
      </c>
    </row>
    <row r="8724" spans="7:7">
      <c r="G8724" s="162" t="s">
        <v>8969</v>
      </c>
    </row>
    <row r="8725" spans="7:7">
      <c r="G8725" s="162" t="s">
        <v>8970</v>
      </c>
    </row>
    <row r="8726" spans="7:7">
      <c r="G8726" s="162" t="s">
        <v>8971</v>
      </c>
    </row>
    <row r="8727" spans="7:7">
      <c r="G8727" s="162" t="s">
        <v>8972</v>
      </c>
    </row>
    <row r="8728" spans="7:7">
      <c r="G8728" s="162" t="s">
        <v>8973</v>
      </c>
    </row>
    <row r="8729" spans="7:7">
      <c r="G8729" s="162" t="s">
        <v>8974</v>
      </c>
    </row>
    <row r="8730" spans="7:7">
      <c r="G8730" s="162" t="s">
        <v>8975</v>
      </c>
    </row>
    <row r="8731" spans="7:7">
      <c r="G8731" s="162" t="s">
        <v>8976</v>
      </c>
    </row>
    <row r="8732" spans="7:7">
      <c r="G8732" s="162" t="s">
        <v>8977</v>
      </c>
    </row>
    <row r="8733" spans="7:7">
      <c r="G8733" s="162" t="s">
        <v>8978</v>
      </c>
    </row>
    <row r="8734" spans="7:7">
      <c r="G8734" s="162" t="s">
        <v>8979</v>
      </c>
    </row>
    <row r="8735" spans="7:7">
      <c r="G8735" s="162" t="s">
        <v>8980</v>
      </c>
    </row>
    <row r="8736" spans="7:7">
      <c r="G8736" s="162" t="s">
        <v>8981</v>
      </c>
    </row>
    <row r="8737" spans="7:7">
      <c r="G8737" s="162" t="s">
        <v>8982</v>
      </c>
    </row>
    <row r="8738" spans="7:7">
      <c r="G8738" s="162" t="s">
        <v>8983</v>
      </c>
    </row>
    <row r="8739" spans="7:7">
      <c r="G8739" s="162" t="s">
        <v>8984</v>
      </c>
    </row>
    <row r="8740" spans="7:7">
      <c r="G8740" s="162" t="s">
        <v>8985</v>
      </c>
    </row>
    <row r="8741" spans="7:7">
      <c r="G8741" s="162" t="s">
        <v>8986</v>
      </c>
    </row>
    <row r="8742" spans="7:7">
      <c r="G8742" s="162" t="s">
        <v>8987</v>
      </c>
    </row>
    <row r="8743" spans="7:7">
      <c r="G8743" s="162" t="s">
        <v>8988</v>
      </c>
    </row>
    <row r="8744" spans="7:7">
      <c r="G8744" s="162" t="s">
        <v>8989</v>
      </c>
    </row>
    <row r="8745" spans="7:7">
      <c r="G8745" s="162" t="s">
        <v>8990</v>
      </c>
    </row>
    <row r="8746" spans="7:7">
      <c r="G8746" s="162" t="s">
        <v>8991</v>
      </c>
    </row>
    <row r="8747" spans="7:7">
      <c r="G8747" s="162" t="s">
        <v>8992</v>
      </c>
    </row>
    <row r="8748" spans="7:7">
      <c r="G8748" s="162" t="s">
        <v>8993</v>
      </c>
    </row>
    <row r="8749" spans="7:7">
      <c r="G8749" s="162" t="s">
        <v>8994</v>
      </c>
    </row>
    <row r="8750" spans="7:7">
      <c r="G8750" s="162" t="s">
        <v>8995</v>
      </c>
    </row>
    <row r="8751" spans="7:7">
      <c r="G8751" s="162" t="s">
        <v>8996</v>
      </c>
    </row>
    <row r="8752" spans="7:7">
      <c r="G8752" s="162" t="s">
        <v>8997</v>
      </c>
    </row>
    <row r="8753" spans="7:7">
      <c r="G8753" s="162" t="s">
        <v>8998</v>
      </c>
    </row>
    <row r="8754" spans="7:7">
      <c r="G8754" s="162" t="s">
        <v>8999</v>
      </c>
    </row>
    <row r="8755" spans="7:7">
      <c r="G8755" s="162" t="s">
        <v>9000</v>
      </c>
    </row>
    <row r="8756" spans="7:7">
      <c r="G8756" s="162" t="s">
        <v>9001</v>
      </c>
    </row>
    <row r="8757" spans="7:7">
      <c r="G8757" s="162" t="s">
        <v>9002</v>
      </c>
    </row>
    <row r="8758" spans="7:7">
      <c r="G8758" s="162" t="s">
        <v>9003</v>
      </c>
    </row>
    <row r="8759" spans="7:7">
      <c r="G8759" s="162" t="s">
        <v>9004</v>
      </c>
    </row>
    <row r="8760" spans="7:7">
      <c r="G8760" s="162" t="s">
        <v>9005</v>
      </c>
    </row>
    <row r="8761" spans="7:7">
      <c r="G8761" s="162" t="s">
        <v>9006</v>
      </c>
    </row>
    <row r="8762" spans="7:7">
      <c r="G8762" s="162" t="s">
        <v>9007</v>
      </c>
    </row>
    <row r="8763" spans="7:7">
      <c r="G8763" s="162" t="s">
        <v>9008</v>
      </c>
    </row>
    <row r="8764" spans="7:7">
      <c r="G8764" s="162" t="s">
        <v>9009</v>
      </c>
    </row>
    <row r="8765" spans="7:7">
      <c r="G8765" s="162" t="s">
        <v>9010</v>
      </c>
    </row>
    <row r="8766" spans="7:7">
      <c r="G8766" s="162" t="s">
        <v>9011</v>
      </c>
    </row>
    <row r="8767" spans="7:7">
      <c r="G8767" s="162" t="s">
        <v>9012</v>
      </c>
    </row>
    <row r="8768" spans="7:7">
      <c r="G8768" s="162" t="s">
        <v>9013</v>
      </c>
    </row>
    <row r="8769" spans="7:7">
      <c r="G8769" s="162" t="s">
        <v>9014</v>
      </c>
    </row>
    <row r="8770" spans="7:7">
      <c r="G8770" s="162" t="s">
        <v>9015</v>
      </c>
    </row>
    <row r="8771" spans="7:7">
      <c r="G8771" s="162" t="s">
        <v>9016</v>
      </c>
    </row>
    <row r="8772" spans="7:7">
      <c r="G8772" s="162" t="s">
        <v>9017</v>
      </c>
    </row>
    <row r="8773" spans="7:7">
      <c r="G8773" s="162" t="s">
        <v>9018</v>
      </c>
    </row>
    <row r="8774" spans="7:7">
      <c r="G8774" s="162" t="s">
        <v>9019</v>
      </c>
    </row>
    <row r="8775" spans="7:7">
      <c r="G8775" s="162" t="s">
        <v>9020</v>
      </c>
    </row>
    <row r="8776" spans="7:7">
      <c r="G8776" s="162" t="s">
        <v>9021</v>
      </c>
    </row>
    <row r="8777" spans="7:7">
      <c r="G8777" s="162" t="s">
        <v>9022</v>
      </c>
    </row>
    <row r="8778" spans="7:7">
      <c r="G8778" s="162" t="s">
        <v>9023</v>
      </c>
    </row>
    <row r="8779" spans="7:7">
      <c r="G8779" s="162" t="s">
        <v>9024</v>
      </c>
    </row>
    <row r="8780" spans="7:7">
      <c r="G8780" s="162" t="s">
        <v>9025</v>
      </c>
    </row>
    <row r="8781" spans="7:7">
      <c r="G8781" s="162" t="s">
        <v>9026</v>
      </c>
    </row>
    <row r="8782" spans="7:7">
      <c r="G8782" s="162" t="s">
        <v>9027</v>
      </c>
    </row>
    <row r="8783" spans="7:7">
      <c r="G8783" s="162" t="s">
        <v>9028</v>
      </c>
    </row>
    <row r="8784" spans="7:7">
      <c r="G8784" s="162" t="s">
        <v>9029</v>
      </c>
    </row>
    <row r="8785" spans="7:7">
      <c r="G8785" s="162" t="s">
        <v>9030</v>
      </c>
    </row>
    <row r="8786" spans="7:7">
      <c r="G8786" s="162" t="s">
        <v>9031</v>
      </c>
    </row>
    <row r="8787" spans="7:7">
      <c r="G8787" s="162" t="s">
        <v>9032</v>
      </c>
    </row>
    <row r="8788" spans="7:7">
      <c r="G8788" s="162" t="s">
        <v>9033</v>
      </c>
    </row>
    <row r="8789" spans="7:7">
      <c r="G8789" s="162" t="s">
        <v>9034</v>
      </c>
    </row>
    <row r="8790" spans="7:7">
      <c r="G8790" s="162" t="s">
        <v>9035</v>
      </c>
    </row>
    <row r="8791" spans="7:7">
      <c r="G8791" s="162" t="s">
        <v>9036</v>
      </c>
    </row>
    <row r="8792" spans="7:7">
      <c r="G8792" s="162" t="s">
        <v>9037</v>
      </c>
    </row>
    <row r="8793" spans="7:7">
      <c r="G8793" s="162" t="s">
        <v>9038</v>
      </c>
    </row>
    <row r="8794" spans="7:7">
      <c r="G8794" s="162" t="s">
        <v>9039</v>
      </c>
    </row>
    <row r="8795" spans="7:7">
      <c r="G8795" s="162" t="s">
        <v>9040</v>
      </c>
    </row>
    <row r="8796" spans="7:7">
      <c r="G8796" s="162" t="s">
        <v>9041</v>
      </c>
    </row>
    <row r="8797" spans="7:7">
      <c r="G8797" s="162" t="s">
        <v>9042</v>
      </c>
    </row>
    <row r="8798" spans="7:7">
      <c r="G8798" s="162" t="s">
        <v>9043</v>
      </c>
    </row>
    <row r="8799" spans="7:7">
      <c r="G8799" s="162" t="s">
        <v>9044</v>
      </c>
    </row>
    <row r="8800" spans="7:7">
      <c r="G8800" s="162" t="s">
        <v>9045</v>
      </c>
    </row>
    <row r="8801" spans="7:7">
      <c r="G8801" s="162" t="s">
        <v>9046</v>
      </c>
    </row>
    <row r="8802" spans="7:7">
      <c r="G8802" s="162" t="s">
        <v>9047</v>
      </c>
    </row>
    <row r="8803" spans="7:7">
      <c r="G8803" s="162" t="s">
        <v>9048</v>
      </c>
    </row>
    <row r="8804" spans="7:7">
      <c r="G8804" s="162" t="s">
        <v>9049</v>
      </c>
    </row>
    <row r="8805" spans="7:7">
      <c r="G8805" s="162" t="s">
        <v>9050</v>
      </c>
    </row>
    <row r="8806" spans="7:7">
      <c r="G8806" s="162" t="s">
        <v>9051</v>
      </c>
    </row>
    <row r="8807" spans="7:7">
      <c r="G8807" s="162" t="s">
        <v>9052</v>
      </c>
    </row>
    <row r="8808" spans="7:7">
      <c r="G8808" s="162" t="s">
        <v>9053</v>
      </c>
    </row>
    <row r="8809" spans="7:7">
      <c r="G8809" s="162" t="s">
        <v>9054</v>
      </c>
    </row>
    <row r="8810" spans="7:7">
      <c r="G8810" s="162" t="s">
        <v>9055</v>
      </c>
    </row>
    <row r="8811" spans="7:7">
      <c r="G8811" s="162" t="s">
        <v>9056</v>
      </c>
    </row>
    <row r="8812" spans="7:7">
      <c r="G8812" s="162" t="s">
        <v>9057</v>
      </c>
    </row>
    <row r="8813" spans="7:7">
      <c r="G8813" s="162" t="s">
        <v>9058</v>
      </c>
    </row>
    <row r="8814" spans="7:7">
      <c r="G8814" s="162" t="s">
        <v>9059</v>
      </c>
    </row>
    <row r="8815" spans="7:7">
      <c r="G8815" s="162" t="s">
        <v>9060</v>
      </c>
    </row>
    <row r="8816" spans="7:7">
      <c r="G8816" s="162" t="s">
        <v>9061</v>
      </c>
    </row>
    <row r="8817" spans="7:7">
      <c r="G8817" s="162" t="s">
        <v>9062</v>
      </c>
    </row>
    <row r="8818" spans="7:7">
      <c r="G8818" s="162" t="s">
        <v>9063</v>
      </c>
    </row>
    <row r="8819" spans="7:7">
      <c r="G8819" s="162" t="s">
        <v>9064</v>
      </c>
    </row>
    <row r="8820" spans="7:7">
      <c r="G8820" s="162" t="s">
        <v>9065</v>
      </c>
    </row>
    <row r="8821" spans="7:7">
      <c r="G8821" s="162" t="s">
        <v>9066</v>
      </c>
    </row>
    <row r="8822" spans="7:7">
      <c r="G8822" s="162" t="s">
        <v>9067</v>
      </c>
    </row>
    <row r="8823" spans="7:7">
      <c r="G8823" s="162" t="s">
        <v>9068</v>
      </c>
    </row>
    <row r="8824" spans="7:7">
      <c r="G8824" s="162" t="s">
        <v>9069</v>
      </c>
    </row>
    <row r="8825" spans="7:7">
      <c r="G8825" s="162" t="s">
        <v>9070</v>
      </c>
    </row>
    <row r="8826" spans="7:7">
      <c r="G8826" s="162" t="s">
        <v>9071</v>
      </c>
    </row>
    <row r="8827" spans="7:7">
      <c r="G8827" s="162" t="s">
        <v>9072</v>
      </c>
    </row>
    <row r="8828" spans="7:7">
      <c r="G8828" s="162" t="s">
        <v>9073</v>
      </c>
    </row>
    <row r="8829" spans="7:7">
      <c r="G8829" s="162" t="s">
        <v>9074</v>
      </c>
    </row>
    <row r="8830" spans="7:7">
      <c r="G8830" s="162" t="s">
        <v>9075</v>
      </c>
    </row>
    <row r="8831" spans="7:7">
      <c r="G8831" s="162" t="s">
        <v>9076</v>
      </c>
    </row>
    <row r="8832" spans="7:7">
      <c r="G8832" s="162" t="s">
        <v>9077</v>
      </c>
    </row>
    <row r="8833" spans="7:7">
      <c r="G8833" s="162" t="s">
        <v>9078</v>
      </c>
    </row>
    <row r="8834" spans="7:7">
      <c r="G8834" s="162" t="s">
        <v>9079</v>
      </c>
    </row>
    <row r="8835" spans="7:7">
      <c r="G8835" s="162" t="s">
        <v>9080</v>
      </c>
    </row>
    <row r="8836" spans="7:7">
      <c r="G8836" s="162" t="s">
        <v>9081</v>
      </c>
    </row>
    <row r="8837" spans="7:7">
      <c r="G8837" s="162" t="s">
        <v>9082</v>
      </c>
    </row>
    <row r="8838" spans="7:7">
      <c r="G8838" s="162" t="s">
        <v>9083</v>
      </c>
    </row>
    <row r="8839" spans="7:7">
      <c r="G8839" s="162" t="s">
        <v>9084</v>
      </c>
    </row>
    <row r="8840" spans="7:7">
      <c r="G8840" s="162" t="s">
        <v>9085</v>
      </c>
    </row>
    <row r="8841" spans="7:7">
      <c r="G8841" s="162" t="s">
        <v>9086</v>
      </c>
    </row>
    <row r="8842" spans="7:7">
      <c r="G8842" s="162" t="s">
        <v>9087</v>
      </c>
    </row>
    <row r="8843" spans="7:7">
      <c r="G8843" s="162" t="s">
        <v>9088</v>
      </c>
    </row>
    <row r="8844" spans="7:7">
      <c r="G8844" s="162" t="s">
        <v>9089</v>
      </c>
    </row>
    <row r="8845" spans="7:7">
      <c r="G8845" s="162" t="s">
        <v>9090</v>
      </c>
    </row>
    <row r="8846" spans="7:7">
      <c r="G8846" s="162" t="s">
        <v>9091</v>
      </c>
    </row>
    <row r="8847" spans="7:7">
      <c r="G8847" s="162" t="s">
        <v>9092</v>
      </c>
    </row>
    <row r="8848" spans="7:7">
      <c r="G8848" s="162" t="s">
        <v>9093</v>
      </c>
    </row>
    <row r="8849" spans="7:7">
      <c r="G8849" s="162" t="s">
        <v>9094</v>
      </c>
    </row>
    <row r="8850" spans="7:7">
      <c r="G8850" s="162" t="s">
        <v>9095</v>
      </c>
    </row>
    <row r="8851" spans="7:7">
      <c r="G8851" s="162" t="s">
        <v>9096</v>
      </c>
    </row>
    <row r="8852" spans="7:7">
      <c r="G8852" s="162" t="s">
        <v>9097</v>
      </c>
    </row>
    <row r="8853" spans="7:7">
      <c r="G8853" s="162" t="s">
        <v>9098</v>
      </c>
    </row>
    <row r="8854" spans="7:7">
      <c r="G8854" s="162" t="s">
        <v>9099</v>
      </c>
    </row>
    <row r="8855" spans="7:7">
      <c r="G8855" s="162" t="s">
        <v>9100</v>
      </c>
    </row>
    <row r="8856" spans="7:7">
      <c r="G8856" s="162" t="s">
        <v>9101</v>
      </c>
    </row>
    <row r="8857" spans="7:7">
      <c r="G8857" s="162" t="s">
        <v>9102</v>
      </c>
    </row>
    <row r="8858" spans="7:7">
      <c r="G8858" s="162" t="s">
        <v>9103</v>
      </c>
    </row>
    <row r="8859" spans="7:7">
      <c r="G8859" s="162" t="s">
        <v>9104</v>
      </c>
    </row>
    <row r="8860" spans="7:7">
      <c r="G8860" s="162" t="s">
        <v>9105</v>
      </c>
    </row>
    <row r="8861" spans="7:7">
      <c r="G8861" s="162" t="s">
        <v>9106</v>
      </c>
    </row>
    <row r="8862" spans="7:7">
      <c r="G8862" s="162" t="s">
        <v>9107</v>
      </c>
    </row>
    <row r="8863" spans="7:7">
      <c r="G8863" s="162" t="s">
        <v>9108</v>
      </c>
    </row>
    <row r="8864" spans="7:7">
      <c r="G8864" s="162" t="s">
        <v>9109</v>
      </c>
    </row>
    <row r="8865" spans="7:7">
      <c r="G8865" s="162" t="s">
        <v>9110</v>
      </c>
    </row>
    <row r="8866" spans="7:7">
      <c r="G8866" s="162" t="s">
        <v>9111</v>
      </c>
    </row>
    <row r="8867" spans="7:7">
      <c r="G8867" s="162" t="s">
        <v>9112</v>
      </c>
    </row>
    <row r="8868" spans="7:7">
      <c r="G8868" s="162" t="s">
        <v>9113</v>
      </c>
    </row>
    <row r="8869" spans="7:7">
      <c r="G8869" s="162" t="s">
        <v>9114</v>
      </c>
    </row>
    <row r="8870" spans="7:7">
      <c r="G8870" s="162" t="s">
        <v>9115</v>
      </c>
    </row>
    <row r="8871" spans="7:7">
      <c r="G8871" s="162" t="s">
        <v>9116</v>
      </c>
    </row>
    <row r="8872" spans="7:7">
      <c r="G8872" s="162" t="s">
        <v>9117</v>
      </c>
    </row>
    <row r="8873" spans="7:7">
      <c r="G8873" s="162" t="s">
        <v>9118</v>
      </c>
    </row>
    <row r="8874" spans="7:7">
      <c r="G8874" s="162" t="s">
        <v>9119</v>
      </c>
    </row>
    <row r="8875" spans="7:7">
      <c r="G8875" s="162" t="s">
        <v>9120</v>
      </c>
    </row>
    <row r="8876" spans="7:7">
      <c r="G8876" s="162" t="s">
        <v>9121</v>
      </c>
    </row>
    <row r="8877" spans="7:7">
      <c r="G8877" s="162" t="s">
        <v>9122</v>
      </c>
    </row>
    <row r="8878" spans="7:7">
      <c r="G8878" s="162" t="s">
        <v>9123</v>
      </c>
    </row>
    <row r="8879" spans="7:7">
      <c r="G8879" s="162" t="s">
        <v>9124</v>
      </c>
    </row>
    <row r="8880" spans="7:7">
      <c r="G8880" s="162" t="s">
        <v>9125</v>
      </c>
    </row>
    <row r="8881" spans="7:7">
      <c r="G8881" s="162" t="s">
        <v>9126</v>
      </c>
    </row>
    <row r="8882" spans="7:7">
      <c r="G8882" s="162" t="s">
        <v>9127</v>
      </c>
    </row>
    <row r="8883" spans="7:7">
      <c r="G8883" s="162" t="s">
        <v>9128</v>
      </c>
    </row>
    <row r="8884" spans="7:7">
      <c r="G8884" s="162" t="s">
        <v>9129</v>
      </c>
    </row>
    <row r="8885" spans="7:7">
      <c r="G8885" s="162" t="s">
        <v>9130</v>
      </c>
    </row>
    <row r="8886" spans="7:7">
      <c r="G8886" s="162" t="s">
        <v>9131</v>
      </c>
    </row>
    <row r="8887" spans="7:7">
      <c r="G8887" s="162" t="s">
        <v>9132</v>
      </c>
    </row>
    <row r="8888" spans="7:7">
      <c r="G8888" s="162" t="s">
        <v>9133</v>
      </c>
    </row>
    <row r="8889" spans="7:7">
      <c r="G8889" s="162" t="s">
        <v>9134</v>
      </c>
    </row>
    <row r="8890" spans="7:7">
      <c r="G8890" s="162" t="s">
        <v>9135</v>
      </c>
    </row>
    <row r="8891" spans="7:7">
      <c r="G8891" s="162" t="s">
        <v>9136</v>
      </c>
    </row>
    <row r="8892" spans="7:7">
      <c r="G8892" s="162" t="s">
        <v>9137</v>
      </c>
    </row>
    <row r="8893" spans="7:7">
      <c r="G8893" s="162" t="s">
        <v>9138</v>
      </c>
    </row>
    <row r="8894" spans="7:7">
      <c r="G8894" s="162" t="s">
        <v>9139</v>
      </c>
    </row>
    <row r="8895" spans="7:7">
      <c r="G8895" s="162" t="s">
        <v>9140</v>
      </c>
    </row>
    <row r="8896" spans="7:7">
      <c r="G8896" s="162" t="s">
        <v>9141</v>
      </c>
    </row>
    <row r="8897" spans="7:7">
      <c r="G8897" s="162" t="s">
        <v>9142</v>
      </c>
    </row>
    <row r="8898" spans="7:7">
      <c r="G8898" s="162" t="s">
        <v>9143</v>
      </c>
    </row>
    <row r="8899" spans="7:7">
      <c r="G8899" s="162" t="s">
        <v>9144</v>
      </c>
    </row>
    <row r="8900" spans="7:7">
      <c r="G8900" s="162" t="s">
        <v>9145</v>
      </c>
    </row>
    <row r="8901" spans="7:7">
      <c r="G8901" s="162" t="s">
        <v>9146</v>
      </c>
    </row>
    <row r="8902" spans="7:7">
      <c r="G8902" s="162" t="s">
        <v>9147</v>
      </c>
    </row>
    <row r="8903" spans="7:7">
      <c r="G8903" s="162" t="s">
        <v>9148</v>
      </c>
    </row>
    <row r="8904" spans="7:7">
      <c r="G8904" s="162" t="s">
        <v>9149</v>
      </c>
    </row>
    <row r="8905" spans="7:7">
      <c r="G8905" s="162" t="s">
        <v>9150</v>
      </c>
    </row>
    <row r="8906" spans="7:7">
      <c r="G8906" s="162" t="s">
        <v>9151</v>
      </c>
    </row>
    <row r="8907" spans="7:7">
      <c r="G8907" s="162" t="s">
        <v>9152</v>
      </c>
    </row>
    <row r="8908" spans="7:7">
      <c r="G8908" s="162" t="s">
        <v>9153</v>
      </c>
    </row>
    <row r="8909" spans="7:7">
      <c r="G8909" s="162" t="s">
        <v>9154</v>
      </c>
    </row>
    <row r="8910" spans="7:7">
      <c r="G8910" s="162" t="s">
        <v>9155</v>
      </c>
    </row>
    <row r="8911" spans="7:7">
      <c r="G8911" s="162" t="s">
        <v>9156</v>
      </c>
    </row>
    <row r="8912" spans="7:7">
      <c r="G8912" s="162" t="s">
        <v>9157</v>
      </c>
    </row>
    <row r="8913" spans="7:7">
      <c r="G8913" s="162" t="s">
        <v>9158</v>
      </c>
    </row>
    <row r="8914" spans="7:7">
      <c r="G8914" s="162" t="s">
        <v>9159</v>
      </c>
    </row>
    <row r="8915" spans="7:7">
      <c r="G8915" s="162" t="s">
        <v>9160</v>
      </c>
    </row>
    <row r="8916" spans="7:7">
      <c r="G8916" s="162" t="s">
        <v>9161</v>
      </c>
    </row>
    <row r="8917" spans="7:7">
      <c r="G8917" s="162" t="s">
        <v>9162</v>
      </c>
    </row>
    <row r="8918" spans="7:7">
      <c r="G8918" s="162" t="s">
        <v>9163</v>
      </c>
    </row>
    <row r="8919" spans="7:7">
      <c r="G8919" s="162" t="s">
        <v>9164</v>
      </c>
    </row>
    <row r="8920" spans="7:7">
      <c r="G8920" s="162" t="s">
        <v>9165</v>
      </c>
    </row>
    <row r="8921" spans="7:7">
      <c r="G8921" s="162" t="s">
        <v>9166</v>
      </c>
    </row>
    <row r="8922" spans="7:7">
      <c r="G8922" s="162" t="s">
        <v>9167</v>
      </c>
    </row>
    <row r="8923" spans="7:7">
      <c r="G8923" s="162" t="s">
        <v>9168</v>
      </c>
    </row>
    <row r="8924" spans="7:7">
      <c r="G8924" s="162" t="s">
        <v>9169</v>
      </c>
    </row>
    <row r="8925" spans="7:7">
      <c r="G8925" s="162" t="s">
        <v>9170</v>
      </c>
    </row>
    <row r="8926" spans="7:7">
      <c r="G8926" s="162" t="s">
        <v>9171</v>
      </c>
    </row>
    <row r="8927" spans="7:7">
      <c r="G8927" s="162" t="s">
        <v>9172</v>
      </c>
    </row>
    <row r="8928" spans="7:7">
      <c r="G8928" s="162" t="s">
        <v>9173</v>
      </c>
    </row>
    <row r="8929" spans="7:7">
      <c r="G8929" s="162" t="s">
        <v>9174</v>
      </c>
    </row>
    <row r="8930" spans="7:7">
      <c r="G8930" s="162" t="s">
        <v>9175</v>
      </c>
    </row>
    <row r="8931" spans="7:7">
      <c r="G8931" s="162" t="s">
        <v>9176</v>
      </c>
    </row>
    <row r="8932" spans="7:7">
      <c r="G8932" s="162" t="s">
        <v>9177</v>
      </c>
    </row>
    <row r="8933" spans="7:7">
      <c r="G8933" s="162" t="s">
        <v>9178</v>
      </c>
    </row>
    <row r="8934" spans="7:7">
      <c r="G8934" s="162" t="s">
        <v>9179</v>
      </c>
    </row>
    <row r="8935" spans="7:7">
      <c r="G8935" s="162" t="s">
        <v>9180</v>
      </c>
    </row>
    <row r="8936" spans="7:7">
      <c r="G8936" s="162" t="s">
        <v>9181</v>
      </c>
    </row>
    <row r="8937" spans="7:7">
      <c r="G8937" s="162" t="s">
        <v>9182</v>
      </c>
    </row>
    <row r="8938" spans="7:7">
      <c r="G8938" s="162" t="s">
        <v>9183</v>
      </c>
    </row>
    <row r="8939" spans="7:7">
      <c r="G8939" s="162" t="s">
        <v>9184</v>
      </c>
    </row>
    <row r="8940" spans="7:7">
      <c r="G8940" s="162" t="s">
        <v>9185</v>
      </c>
    </row>
    <row r="8941" spans="7:7">
      <c r="G8941" s="162" t="s">
        <v>9186</v>
      </c>
    </row>
    <row r="8942" spans="7:7">
      <c r="G8942" s="162" t="s">
        <v>9187</v>
      </c>
    </row>
    <row r="8943" spans="7:7">
      <c r="G8943" s="162" t="s">
        <v>9188</v>
      </c>
    </row>
    <row r="8944" spans="7:7">
      <c r="G8944" s="162" t="s">
        <v>9189</v>
      </c>
    </row>
    <row r="8945" spans="7:7">
      <c r="G8945" s="162" t="s">
        <v>9190</v>
      </c>
    </row>
    <row r="8946" spans="7:7">
      <c r="G8946" s="162" t="s">
        <v>9191</v>
      </c>
    </row>
    <row r="8947" spans="7:7">
      <c r="G8947" s="162" t="s">
        <v>9192</v>
      </c>
    </row>
    <row r="8948" spans="7:7">
      <c r="G8948" s="162" t="s">
        <v>9193</v>
      </c>
    </row>
    <row r="8949" spans="7:7">
      <c r="G8949" s="162" t="s">
        <v>9194</v>
      </c>
    </row>
    <row r="8950" spans="7:7">
      <c r="G8950" s="162" t="s">
        <v>9195</v>
      </c>
    </row>
    <row r="8951" spans="7:7">
      <c r="G8951" s="162" t="s">
        <v>9196</v>
      </c>
    </row>
    <row r="8952" spans="7:7">
      <c r="G8952" s="162" t="s">
        <v>9197</v>
      </c>
    </row>
    <row r="8953" spans="7:7">
      <c r="G8953" s="162" t="s">
        <v>9198</v>
      </c>
    </row>
    <row r="8954" spans="7:7">
      <c r="G8954" s="162" t="s">
        <v>9199</v>
      </c>
    </row>
    <row r="8955" spans="7:7">
      <c r="G8955" s="162" t="s">
        <v>9200</v>
      </c>
    </row>
    <row r="8956" spans="7:7">
      <c r="G8956" s="162" t="s">
        <v>9201</v>
      </c>
    </row>
    <row r="8957" spans="7:7">
      <c r="G8957" s="162" t="s">
        <v>9202</v>
      </c>
    </row>
    <row r="8958" spans="7:7">
      <c r="G8958" s="162" t="s">
        <v>9203</v>
      </c>
    </row>
    <row r="8959" spans="7:7">
      <c r="G8959" s="162" t="s">
        <v>9204</v>
      </c>
    </row>
    <row r="8960" spans="7:7">
      <c r="G8960" s="162" t="s">
        <v>9205</v>
      </c>
    </row>
    <row r="8961" spans="7:7">
      <c r="G8961" s="162" t="s">
        <v>9206</v>
      </c>
    </row>
    <row r="8962" spans="7:7">
      <c r="G8962" s="162" t="s">
        <v>9207</v>
      </c>
    </row>
    <row r="8963" spans="7:7">
      <c r="G8963" s="162" t="s">
        <v>9208</v>
      </c>
    </row>
    <row r="8964" spans="7:7">
      <c r="G8964" s="162" t="s">
        <v>9209</v>
      </c>
    </row>
    <row r="8965" spans="7:7">
      <c r="G8965" s="162" t="s">
        <v>9210</v>
      </c>
    </row>
    <row r="8966" spans="7:7">
      <c r="G8966" s="162" t="s">
        <v>9211</v>
      </c>
    </row>
    <row r="8967" spans="7:7">
      <c r="G8967" s="162" t="s">
        <v>9212</v>
      </c>
    </row>
    <row r="8968" spans="7:7">
      <c r="G8968" s="162" t="s">
        <v>9213</v>
      </c>
    </row>
    <row r="8969" spans="7:7">
      <c r="G8969" s="162" t="s">
        <v>9214</v>
      </c>
    </row>
    <row r="8970" spans="7:7">
      <c r="G8970" s="162" t="s">
        <v>9215</v>
      </c>
    </row>
    <row r="8971" spans="7:7">
      <c r="G8971" s="162" t="s">
        <v>9216</v>
      </c>
    </row>
    <row r="8972" spans="7:7">
      <c r="G8972" s="162" t="s">
        <v>9217</v>
      </c>
    </row>
    <row r="8973" spans="7:7">
      <c r="G8973" s="162" t="s">
        <v>9218</v>
      </c>
    </row>
    <row r="8974" spans="7:7">
      <c r="G8974" s="162" t="s">
        <v>9219</v>
      </c>
    </row>
    <row r="8975" spans="7:7">
      <c r="G8975" s="162" t="s">
        <v>9220</v>
      </c>
    </row>
    <row r="8976" spans="7:7">
      <c r="G8976" s="162" t="s">
        <v>9221</v>
      </c>
    </row>
    <row r="8977" spans="7:7">
      <c r="G8977" s="162" t="s">
        <v>9222</v>
      </c>
    </row>
    <row r="8978" spans="7:7">
      <c r="G8978" s="162" t="s">
        <v>9223</v>
      </c>
    </row>
    <row r="8979" spans="7:7">
      <c r="G8979" s="162" t="s">
        <v>9224</v>
      </c>
    </row>
    <row r="8980" spans="7:7">
      <c r="G8980" s="162" t="s">
        <v>9225</v>
      </c>
    </row>
    <row r="8981" spans="7:7">
      <c r="G8981" s="162" t="s">
        <v>9226</v>
      </c>
    </row>
    <row r="8982" spans="7:7">
      <c r="G8982" s="162" t="s">
        <v>9227</v>
      </c>
    </row>
    <row r="8983" spans="7:7">
      <c r="G8983" s="162" t="s">
        <v>9228</v>
      </c>
    </row>
    <row r="8984" spans="7:7">
      <c r="G8984" s="162" t="s">
        <v>9229</v>
      </c>
    </row>
    <row r="8985" spans="7:7">
      <c r="G8985" s="162" t="s">
        <v>9230</v>
      </c>
    </row>
    <row r="8986" spans="7:7">
      <c r="G8986" s="162" t="s">
        <v>9231</v>
      </c>
    </row>
    <row r="8987" spans="7:7">
      <c r="G8987" s="162" t="s">
        <v>9232</v>
      </c>
    </row>
    <row r="8988" spans="7:7">
      <c r="G8988" s="162" t="s">
        <v>9233</v>
      </c>
    </row>
    <row r="8989" spans="7:7">
      <c r="G8989" s="162" t="s">
        <v>9234</v>
      </c>
    </row>
    <row r="8990" spans="7:7">
      <c r="G8990" s="162" t="s">
        <v>9235</v>
      </c>
    </row>
    <row r="8991" spans="7:7">
      <c r="G8991" s="162" t="s">
        <v>9236</v>
      </c>
    </row>
    <row r="8992" spans="7:7">
      <c r="G8992" s="162" t="s">
        <v>9237</v>
      </c>
    </row>
    <row r="8993" spans="7:7">
      <c r="G8993" s="162" t="s">
        <v>9238</v>
      </c>
    </row>
    <row r="8994" spans="7:7">
      <c r="G8994" s="162" t="s">
        <v>9239</v>
      </c>
    </row>
    <row r="8995" spans="7:7">
      <c r="G8995" s="162" t="s">
        <v>9240</v>
      </c>
    </row>
    <row r="8996" spans="7:7">
      <c r="G8996" s="162" t="s">
        <v>9241</v>
      </c>
    </row>
    <row r="8997" spans="7:7">
      <c r="G8997" s="162" t="s">
        <v>9242</v>
      </c>
    </row>
    <row r="8998" spans="7:7">
      <c r="G8998" s="162" t="s">
        <v>9243</v>
      </c>
    </row>
    <row r="8999" spans="7:7">
      <c r="G8999" s="162" t="s">
        <v>9244</v>
      </c>
    </row>
    <row r="9000" spans="7:7">
      <c r="G9000" s="162" t="s">
        <v>9245</v>
      </c>
    </row>
    <row r="9001" spans="7:7">
      <c r="G9001" s="162" t="s">
        <v>9246</v>
      </c>
    </row>
    <row r="9002" spans="7:7">
      <c r="G9002" s="162" t="s">
        <v>9247</v>
      </c>
    </row>
    <row r="9003" spans="7:7">
      <c r="G9003" s="162" t="s">
        <v>9248</v>
      </c>
    </row>
    <row r="9004" spans="7:7">
      <c r="G9004" s="162" t="s">
        <v>9249</v>
      </c>
    </row>
    <row r="9005" spans="7:7">
      <c r="G9005" s="162" t="s">
        <v>9250</v>
      </c>
    </row>
    <row r="9006" spans="7:7">
      <c r="G9006" s="162" t="s">
        <v>9251</v>
      </c>
    </row>
    <row r="9007" spans="7:7">
      <c r="G9007" s="162" t="s">
        <v>9252</v>
      </c>
    </row>
    <row r="9008" spans="7:7">
      <c r="G9008" s="162" t="s">
        <v>9253</v>
      </c>
    </row>
    <row r="9009" spans="7:7">
      <c r="G9009" s="162" t="s">
        <v>9254</v>
      </c>
    </row>
    <row r="9010" spans="7:7">
      <c r="G9010" s="162" t="s">
        <v>9255</v>
      </c>
    </row>
    <row r="9011" spans="7:7">
      <c r="G9011" s="162" t="s">
        <v>9256</v>
      </c>
    </row>
    <row r="9012" spans="7:7">
      <c r="G9012" s="162" t="s">
        <v>9257</v>
      </c>
    </row>
    <row r="9013" spans="7:7">
      <c r="G9013" s="162" t="s">
        <v>9258</v>
      </c>
    </row>
    <row r="9014" spans="7:7">
      <c r="G9014" s="162" t="s">
        <v>9259</v>
      </c>
    </row>
    <row r="9015" spans="7:7">
      <c r="G9015" s="162" t="s">
        <v>9260</v>
      </c>
    </row>
    <row r="9016" spans="7:7">
      <c r="G9016" s="162" t="s">
        <v>9261</v>
      </c>
    </row>
    <row r="9017" spans="7:7">
      <c r="G9017" s="162" t="s">
        <v>9262</v>
      </c>
    </row>
    <row r="9018" spans="7:7">
      <c r="G9018" s="162" t="s">
        <v>9263</v>
      </c>
    </row>
    <row r="9019" spans="7:7">
      <c r="G9019" s="162" t="s">
        <v>9264</v>
      </c>
    </row>
    <row r="9020" spans="7:7">
      <c r="G9020" s="162" t="s">
        <v>9265</v>
      </c>
    </row>
    <row r="9021" spans="7:7">
      <c r="G9021" s="162" t="s">
        <v>9266</v>
      </c>
    </row>
    <row r="9022" spans="7:7">
      <c r="G9022" s="162" t="s">
        <v>9267</v>
      </c>
    </row>
    <row r="9023" spans="7:7">
      <c r="G9023" s="162" t="s">
        <v>9268</v>
      </c>
    </row>
    <row r="9024" spans="7:7">
      <c r="G9024" s="162" t="s">
        <v>9269</v>
      </c>
    </row>
    <row r="9025" spans="7:7">
      <c r="G9025" s="162" t="s">
        <v>9270</v>
      </c>
    </row>
    <row r="9026" spans="7:7">
      <c r="G9026" s="162" t="s">
        <v>9271</v>
      </c>
    </row>
    <row r="9027" spans="7:7">
      <c r="G9027" s="162" t="s">
        <v>9272</v>
      </c>
    </row>
    <row r="9028" spans="7:7">
      <c r="G9028" s="162" t="s">
        <v>9273</v>
      </c>
    </row>
    <row r="9029" spans="7:7">
      <c r="G9029" s="162" t="s">
        <v>9274</v>
      </c>
    </row>
    <row r="9030" spans="7:7">
      <c r="G9030" s="162" t="s">
        <v>9275</v>
      </c>
    </row>
    <row r="9031" spans="7:7">
      <c r="G9031" s="162" t="s">
        <v>9276</v>
      </c>
    </row>
    <row r="9032" spans="7:7">
      <c r="G9032" s="162" t="s">
        <v>9277</v>
      </c>
    </row>
    <row r="9033" spans="7:7">
      <c r="G9033" s="162" t="s">
        <v>9278</v>
      </c>
    </row>
    <row r="9034" spans="7:7">
      <c r="G9034" s="162" t="s">
        <v>9279</v>
      </c>
    </row>
    <row r="9035" spans="7:7">
      <c r="G9035" s="162" t="s">
        <v>9280</v>
      </c>
    </row>
    <row r="9036" spans="7:7">
      <c r="G9036" s="162" t="s">
        <v>9281</v>
      </c>
    </row>
    <row r="9037" spans="7:7">
      <c r="G9037" s="162" t="s">
        <v>9282</v>
      </c>
    </row>
    <row r="9038" spans="7:7">
      <c r="G9038" s="162" t="s">
        <v>9283</v>
      </c>
    </row>
    <row r="9039" spans="7:7">
      <c r="G9039" s="162" t="s">
        <v>9284</v>
      </c>
    </row>
    <row r="9040" spans="7:7">
      <c r="G9040" s="162" t="s">
        <v>9285</v>
      </c>
    </row>
    <row r="9041" spans="7:7">
      <c r="G9041" s="162" t="s">
        <v>9286</v>
      </c>
    </row>
    <row r="9042" spans="7:7">
      <c r="G9042" s="162" t="s">
        <v>9287</v>
      </c>
    </row>
    <row r="9043" spans="7:7">
      <c r="G9043" s="162" t="s">
        <v>9288</v>
      </c>
    </row>
    <row r="9044" spans="7:7">
      <c r="G9044" s="162" t="s">
        <v>9289</v>
      </c>
    </row>
    <row r="9045" spans="7:7">
      <c r="G9045" s="162" t="s">
        <v>9290</v>
      </c>
    </row>
    <row r="9046" spans="7:7">
      <c r="G9046" s="162" t="s">
        <v>9291</v>
      </c>
    </row>
    <row r="9047" spans="7:7">
      <c r="G9047" s="162" t="s">
        <v>9292</v>
      </c>
    </row>
    <row r="9048" spans="7:7">
      <c r="G9048" s="162" t="s">
        <v>9293</v>
      </c>
    </row>
    <row r="9049" spans="7:7">
      <c r="G9049" s="162" t="s">
        <v>9294</v>
      </c>
    </row>
    <row r="9050" spans="7:7">
      <c r="G9050" s="162" t="s">
        <v>9295</v>
      </c>
    </row>
    <row r="9051" spans="7:7">
      <c r="G9051" s="162" t="s">
        <v>9296</v>
      </c>
    </row>
    <row r="9052" spans="7:7">
      <c r="G9052" s="162" t="s">
        <v>9297</v>
      </c>
    </row>
    <row r="9053" spans="7:7">
      <c r="G9053" s="162" t="s">
        <v>9298</v>
      </c>
    </row>
    <row r="9054" spans="7:7">
      <c r="G9054" s="162" t="s">
        <v>9299</v>
      </c>
    </row>
    <row r="9055" spans="7:7">
      <c r="G9055" s="162" t="s">
        <v>9300</v>
      </c>
    </row>
    <row r="9056" spans="7:7">
      <c r="G9056" s="162" t="s">
        <v>9301</v>
      </c>
    </row>
    <row r="9057" spans="7:7">
      <c r="G9057" s="162" t="s">
        <v>9302</v>
      </c>
    </row>
    <row r="9058" spans="7:7">
      <c r="G9058" s="162" t="s">
        <v>9303</v>
      </c>
    </row>
    <row r="9059" spans="7:7">
      <c r="G9059" s="162" t="s">
        <v>9304</v>
      </c>
    </row>
    <row r="9060" spans="7:7">
      <c r="G9060" s="162" t="s">
        <v>9305</v>
      </c>
    </row>
    <row r="9061" spans="7:7">
      <c r="G9061" s="162" t="s">
        <v>9306</v>
      </c>
    </row>
    <row r="9062" spans="7:7">
      <c r="G9062" s="162" t="s">
        <v>9307</v>
      </c>
    </row>
    <row r="9063" spans="7:7">
      <c r="G9063" s="162" t="s">
        <v>9308</v>
      </c>
    </row>
    <row r="9064" spans="7:7">
      <c r="G9064" s="162" t="s">
        <v>9309</v>
      </c>
    </row>
    <row r="9065" spans="7:7">
      <c r="G9065" s="162" t="s">
        <v>9310</v>
      </c>
    </row>
    <row r="9066" spans="7:7">
      <c r="G9066" s="162" t="s">
        <v>9311</v>
      </c>
    </row>
    <row r="9067" spans="7:7">
      <c r="G9067" s="162" t="s">
        <v>9312</v>
      </c>
    </row>
    <row r="9068" spans="7:7">
      <c r="G9068" s="162" t="s">
        <v>9313</v>
      </c>
    </row>
    <row r="9069" spans="7:7">
      <c r="G9069" s="162" t="s">
        <v>9314</v>
      </c>
    </row>
    <row r="9070" spans="7:7">
      <c r="G9070" s="162" t="s">
        <v>9315</v>
      </c>
    </row>
    <row r="9071" spans="7:7">
      <c r="G9071" s="162" t="s">
        <v>9316</v>
      </c>
    </row>
    <row r="9072" spans="7:7">
      <c r="G9072" s="162" t="s">
        <v>9317</v>
      </c>
    </row>
    <row r="9073" spans="7:7">
      <c r="G9073" s="162" t="s">
        <v>9318</v>
      </c>
    </row>
    <row r="9074" spans="7:7">
      <c r="G9074" s="162" t="s">
        <v>9319</v>
      </c>
    </row>
    <row r="9075" spans="7:7">
      <c r="G9075" s="162" t="s">
        <v>9320</v>
      </c>
    </row>
    <row r="9076" spans="7:7">
      <c r="G9076" s="162" t="s">
        <v>9321</v>
      </c>
    </row>
    <row r="9077" spans="7:7">
      <c r="G9077" s="162" t="s">
        <v>9322</v>
      </c>
    </row>
    <row r="9078" spans="7:7">
      <c r="G9078" s="162" t="s">
        <v>9323</v>
      </c>
    </row>
    <row r="9079" spans="7:7">
      <c r="G9079" s="162" t="s">
        <v>9324</v>
      </c>
    </row>
    <row r="9080" spans="7:7">
      <c r="G9080" s="162" t="s">
        <v>9325</v>
      </c>
    </row>
    <row r="9081" spans="7:7">
      <c r="G9081" s="162" t="s">
        <v>9326</v>
      </c>
    </row>
    <row r="9082" spans="7:7">
      <c r="G9082" s="162" t="s">
        <v>9327</v>
      </c>
    </row>
    <row r="9083" spans="7:7">
      <c r="G9083" s="162" t="s">
        <v>9328</v>
      </c>
    </row>
    <row r="9084" spans="7:7">
      <c r="G9084" s="162" t="s">
        <v>9329</v>
      </c>
    </row>
    <row r="9085" spans="7:7">
      <c r="G9085" s="162" t="s">
        <v>9330</v>
      </c>
    </row>
    <row r="9086" spans="7:7">
      <c r="G9086" s="162" t="s">
        <v>9331</v>
      </c>
    </row>
    <row r="9087" spans="7:7">
      <c r="G9087" s="162" t="s">
        <v>9332</v>
      </c>
    </row>
    <row r="9088" spans="7:7">
      <c r="G9088" s="162" t="s">
        <v>9333</v>
      </c>
    </row>
    <row r="9089" spans="7:7">
      <c r="G9089" s="162" t="s">
        <v>9334</v>
      </c>
    </row>
    <row r="9090" spans="7:7">
      <c r="G9090" s="162" t="s">
        <v>9335</v>
      </c>
    </row>
    <row r="9091" spans="7:7">
      <c r="G9091" s="162" t="s">
        <v>9336</v>
      </c>
    </row>
    <row r="9092" spans="7:7">
      <c r="G9092" s="162" t="s">
        <v>9337</v>
      </c>
    </row>
    <row r="9093" spans="7:7">
      <c r="G9093" s="162" t="s">
        <v>9338</v>
      </c>
    </row>
    <row r="9094" spans="7:7">
      <c r="G9094" s="162" t="s">
        <v>9339</v>
      </c>
    </row>
    <row r="9095" spans="7:7">
      <c r="G9095" s="162" t="s">
        <v>9340</v>
      </c>
    </row>
    <row r="9096" spans="7:7">
      <c r="G9096" s="162" t="s">
        <v>9341</v>
      </c>
    </row>
    <row r="9097" spans="7:7">
      <c r="G9097" s="162" t="s">
        <v>9342</v>
      </c>
    </row>
    <row r="9098" spans="7:7">
      <c r="G9098" s="162" t="s">
        <v>9343</v>
      </c>
    </row>
    <row r="9099" spans="7:7">
      <c r="G9099" s="162" t="s">
        <v>9344</v>
      </c>
    </row>
    <row r="9100" spans="7:7">
      <c r="G9100" s="162" t="s">
        <v>9345</v>
      </c>
    </row>
    <row r="9101" spans="7:7">
      <c r="G9101" s="162" t="s">
        <v>9346</v>
      </c>
    </row>
    <row r="9102" spans="7:7">
      <c r="G9102" s="162" t="s">
        <v>9347</v>
      </c>
    </row>
    <row r="9103" spans="7:7">
      <c r="G9103" s="162" t="s">
        <v>9348</v>
      </c>
    </row>
    <row r="9104" spans="7:7">
      <c r="G9104" s="162" t="s">
        <v>9349</v>
      </c>
    </row>
    <row r="9105" spans="7:7">
      <c r="G9105" s="162" t="s">
        <v>9350</v>
      </c>
    </row>
    <row r="9106" spans="7:7">
      <c r="G9106" s="162" t="s">
        <v>9351</v>
      </c>
    </row>
    <row r="9107" spans="7:7">
      <c r="G9107" s="162" t="s">
        <v>9352</v>
      </c>
    </row>
    <row r="9108" spans="7:7">
      <c r="G9108" s="162" t="s">
        <v>9353</v>
      </c>
    </row>
    <row r="9109" spans="7:7">
      <c r="G9109" s="162" t="s">
        <v>9354</v>
      </c>
    </row>
    <row r="9110" spans="7:7">
      <c r="G9110" s="162" t="s">
        <v>9355</v>
      </c>
    </row>
    <row r="9111" spans="7:7">
      <c r="G9111" s="162" t="s">
        <v>9356</v>
      </c>
    </row>
    <row r="9112" spans="7:7">
      <c r="G9112" s="162" t="s">
        <v>9357</v>
      </c>
    </row>
    <row r="9113" spans="7:7">
      <c r="G9113" s="162" t="s">
        <v>9358</v>
      </c>
    </row>
    <row r="9114" spans="7:7">
      <c r="G9114" s="162" t="s">
        <v>9359</v>
      </c>
    </row>
    <row r="9115" spans="7:7">
      <c r="G9115" s="162" t="s">
        <v>9360</v>
      </c>
    </row>
    <row r="9116" spans="7:7">
      <c r="G9116" s="162" t="s">
        <v>9361</v>
      </c>
    </row>
    <row r="9117" spans="7:7">
      <c r="G9117" s="162" t="s">
        <v>9362</v>
      </c>
    </row>
    <row r="9118" spans="7:7">
      <c r="G9118" s="162" t="s">
        <v>9363</v>
      </c>
    </row>
    <row r="9119" spans="7:7">
      <c r="G9119" s="162" t="s">
        <v>9364</v>
      </c>
    </row>
    <row r="9120" spans="7:7">
      <c r="G9120" s="162" t="s">
        <v>9365</v>
      </c>
    </row>
    <row r="9121" spans="7:7">
      <c r="G9121" s="162" t="s">
        <v>9366</v>
      </c>
    </row>
    <row r="9122" spans="7:7">
      <c r="G9122" s="162" t="s">
        <v>9367</v>
      </c>
    </row>
    <row r="9123" spans="7:7">
      <c r="G9123" s="162" t="s">
        <v>9368</v>
      </c>
    </row>
    <row r="9124" spans="7:7">
      <c r="G9124" s="162" t="s">
        <v>9369</v>
      </c>
    </row>
    <row r="9125" spans="7:7">
      <c r="G9125" s="162" t="s">
        <v>9370</v>
      </c>
    </row>
    <row r="9126" spans="7:7">
      <c r="G9126" s="162" t="s">
        <v>9371</v>
      </c>
    </row>
    <row r="9127" spans="7:7">
      <c r="G9127" s="162" t="s">
        <v>9372</v>
      </c>
    </row>
    <row r="9128" spans="7:7">
      <c r="G9128" s="162" t="s">
        <v>9373</v>
      </c>
    </row>
    <row r="9129" spans="7:7">
      <c r="G9129" s="162" t="s">
        <v>9374</v>
      </c>
    </row>
    <row r="9130" spans="7:7">
      <c r="G9130" s="162" t="s">
        <v>9375</v>
      </c>
    </row>
    <row r="9131" spans="7:7">
      <c r="G9131" s="162" t="s">
        <v>9376</v>
      </c>
    </row>
    <row r="9132" spans="7:7">
      <c r="G9132" s="162" t="s">
        <v>9377</v>
      </c>
    </row>
    <row r="9133" spans="7:7">
      <c r="G9133" s="162" t="s">
        <v>9378</v>
      </c>
    </row>
    <row r="9134" spans="7:7">
      <c r="G9134" s="162" t="s">
        <v>9379</v>
      </c>
    </row>
    <row r="9135" spans="7:7">
      <c r="G9135" s="162" t="s">
        <v>9380</v>
      </c>
    </row>
    <row r="9136" spans="7:7">
      <c r="G9136" s="162" t="s">
        <v>9381</v>
      </c>
    </row>
    <row r="9137" spans="7:7">
      <c r="G9137" s="162" t="s">
        <v>9382</v>
      </c>
    </row>
    <row r="9138" spans="7:7">
      <c r="G9138" s="162" t="s">
        <v>9383</v>
      </c>
    </row>
    <row r="9139" spans="7:7">
      <c r="G9139" s="162" t="s">
        <v>9384</v>
      </c>
    </row>
    <row r="9140" spans="7:7">
      <c r="G9140" s="162" t="s">
        <v>9385</v>
      </c>
    </row>
    <row r="9141" spans="7:7">
      <c r="G9141" s="162" t="s">
        <v>9386</v>
      </c>
    </row>
    <row r="9142" spans="7:7">
      <c r="G9142" s="162" t="s">
        <v>9387</v>
      </c>
    </row>
    <row r="9143" spans="7:7">
      <c r="G9143" s="162" t="s">
        <v>9388</v>
      </c>
    </row>
    <row r="9144" spans="7:7">
      <c r="G9144" s="162" t="s">
        <v>9389</v>
      </c>
    </row>
    <row r="9145" spans="7:7">
      <c r="G9145" s="162" t="s">
        <v>9390</v>
      </c>
    </row>
    <row r="9146" spans="7:7">
      <c r="G9146" s="162" t="s">
        <v>9391</v>
      </c>
    </row>
    <row r="9147" spans="7:7">
      <c r="G9147" s="162" t="s">
        <v>9392</v>
      </c>
    </row>
    <row r="9148" spans="7:7">
      <c r="G9148" s="162" t="s">
        <v>9393</v>
      </c>
    </row>
    <row r="9149" spans="7:7">
      <c r="G9149" s="162" t="s">
        <v>9394</v>
      </c>
    </row>
    <row r="9150" spans="7:7">
      <c r="G9150" s="162" t="s">
        <v>9395</v>
      </c>
    </row>
    <row r="9151" spans="7:7">
      <c r="G9151" s="162" t="s">
        <v>9396</v>
      </c>
    </row>
    <row r="9152" spans="7:7">
      <c r="G9152" s="162" t="s">
        <v>9397</v>
      </c>
    </row>
    <row r="9153" spans="7:7">
      <c r="G9153" s="162" t="s">
        <v>9398</v>
      </c>
    </row>
    <row r="9154" spans="7:7">
      <c r="G9154" s="162" t="s">
        <v>9399</v>
      </c>
    </row>
    <row r="9155" spans="7:7">
      <c r="G9155" s="162" t="s">
        <v>9400</v>
      </c>
    </row>
    <row r="9156" spans="7:7">
      <c r="G9156" s="162" t="s">
        <v>9401</v>
      </c>
    </row>
    <row r="9157" spans="7:7">
      <c r="G9157" s="162" t="s">
        <v>9402</v>
      </c>
    </row>
    <row r="9158" spans="7:7">
      <c r="G9158" s="162" t="s">
        <v>9403</v>
      </c>
    </row>
    <row r="9159" spans="7:7">
      <c r="G9159" s="162" t="s">
        <v>9404</v>
      </c>
    </row>
    <row r="9160" spans="7:7">
      <c r="G9160" s="162" t="s">
        <v>9405</v>
      </c>
    </row>
    <row r="9161" spans="7:7">
      <c r="G9161" s="162" t="s">
        <v>9406</v>
      </c>
    </row>
    <row r="9162" spans="7:7">
      <c r="G9162" s="162" t="s">
        <v>9407</v>
      </c>
    </row>
    <row r="9163" spans="7:7">
      <c r="G9163" s="162" t="s">
        <v>9408</v>
      </c>
    </row>
    <row r="9164" spans="7:7">
      <c r="G9164" s="162" t="s">
        <v>9409</v>
      </c>
    </row>
    <row r="9165" spans="7:7">
      <c r="G9165" s="162" t="s">
        <v>9410</v>
      </c>
    </row>
    <row r="9166" spans="7:7">
      <c r="G9166" s="162" t="s">
        <v>9411</v>
      </c>
    </row>
    <row r="9167" spans="7:7">
      <c r="G9167" s="162" t="s">
        <v>9412</v>
      </c>
    </row>
    <row r="9168" spans="7:7">
      <c r="G9168" s="162" t="s">
        <v>9413</v>
      </c>
    </row>
    <row r="9169" spans="7:7">
      <c r="G9169" s="162" t="s">
        <v>9414</v>
      </c>
    </row>
    <row r="9170" spans="7:7">
      <c r="G9170" s="162" t="s">
        <v>9415</v>
      </c>
    </row>
    <row r="9171" spans="7:7">
      <c r="G9171" s="162" t="s">
        <v>9416</v>
      </c>
    </row>
    <row r="9172" spans="7:7">
      <c r="G9172" s="162" t="s">
        <v>9417</v>
      </c>
    </row>
    <row r="9173" spans="7:7">
      <c r="G9173" s="162" t="s">
        <v>9418</v>
      </c>
    </row>
    <row r="9174" spans="7:7">
      <c r="G9174" s="162" t="s">
        <v>9419</v>
      </c>
    </row>
    <row r="9175" spans="7:7">
      <c r="G9175" s="162" t="s">
        <v>9420</v>
      </c>
    </row>
    <row r="9176" spans="7:7">
      <c r="G9176" s="162" t="s">
        <v>9421</v>
      </c>
    </row>
    <row r="9177" spans="7:7">
      <c r="G9177" s="162" t="s">
        <v>9422</v>
      </c>
    </row>
    <row r="9178" spans="7:7">
      <c r="G9178" s="162" t="s">
        <v>9423</v>
      </c>
    </row>
    <row r="9179" spans="7:7">
      <c r="G9179" s="162" t="s">
        <v>9424</v>
      </c>
    </row>
    <row r="9180" spans="7:7">
      <c r="G9180" s="162" t="s">
        <v>9425</v>
      </c>
    </row>
    <row r="9181" spans="7:7">
      <c r="G9181" s="162" t="s">
        <v>9426</v>
      </c>
    </row>
    <row r="9182" spans="7:7">
      <c r="G9182" s="162" t="s">
        <v>9427</v>
      </c>
    </row>
    <row r="9183" spans="7:7">
      <c r="G9183" s="162" t="s">
        <v>9428</v>
      </c>
    </row>
    <row r="9184" spans="7:7">
      <c r="G9184" s="162" t="s">
        <v>9429</v>
      </c>
    </row>
    <row r="9185" spans="7:7">
      <c r="G9185" s="162" t="s">
        <v>9430</v>
      </c>
    </row>
    <row r="9186" spans="7:7">
      <c r="G9186" s="162" t="s">
        <v>9431</v>
      </c>
    </row>
    <row r="9187" spans="7:7">
      <c r="G9187" s="162" t="s">
        <v>9432</v>
      </c>
    </row>
    <row r="9188" spans="7:7">
      <c r="G9188" s="162" t="s">
        <v>9433</v>
      </c>
    </row>
    <row r="9189" spans="7:7">
      <c r="G9189" s="162" t="s">
        <v>9434</v>
      </c>
    </row>
    <row r="9190" spans="7:7">
      <c r="G9190" s="162" t="s">
        <v>9435</v>
      </c>
    </row>
    <row r="9191" spans="7:7">
      <c r="G9191" s="162" t="s">
        <v>9436</v>
      </c>
    </row>
    <row r="9192" spans="7:7">
      <c r="G9192" s="162" t="s">
        <v>9437</v>
      </c>
    </row>
    <row r="9193" spans="7:7">
      <c r="G9193" s="162" t="s">
        <v>9438</v>
      </c>
    </row>
    <row r="9194" spans="7:7">
      <c r="G9194" s="162" t="s">
        <v>9439</v>
      </c>
    </row>
    <row r="9195" spans="7:7">
      <c r="G9195" s="162" t="s">
        <v>9440</v>
      </c>
    </row>
    <row r="9196" spans="7:7">
      <c r="G9196" s="162" t="s">
        <v>9441</v>
      </c>
    </row>
    <row r="9197" spans="7:7">
      <c r="G9197" s="162" t="s">
        <v>9442</v>
      </c>
    </row>
    <row r="9198" spans="7:7">
      <c r="G9198" s="162" t="s">
        <v>9443</v>
      </c>
    </row>
    <row r="9199" spans="7:7">
      <c r="G9199" s="162" t="s">
        <v>9444</v>
      </c>
    </row>
    <row r="9200" spans="7:7">
      <c r="G9200" s="162" t="s">
        <v>9445</v>
      </c>
    </row>
    <row r="9201" spans="7:7">
      <c r="G9201" s="162" t="s">
        <v>9446</v>
      </c>
    </row>
    <row r="9202" spans="7:7">
      <c r="G9202" s="162" t="s">
        <v>9447</v>
      </c>
    </row>
    <row r="9203" spans="7:7">
      <c r="G9203" s="162" t="s">
        <v>9448</v>
      </c>
    </row>
    <row r="9204" spans="7:7">
      <c r="G9204" s="162" t="s">
        <v>9449</v>
      </c>
    </row>
    <row r="9205" spans="7:7">
      <c r="G9205" s="162" t="s">
        <v>9450</v>
      </c>
    </row>
    <row r="9206" spans="7:7">
      <c r="G9206" s="162" t="s">
        <v>9451</v>
      </c>
    </row>
    <row r="9207" spans="7:7">
      <c r="G9207" s="162" t="s">
        <v>9452</v>
      </c>
    </row>
    <row r="9208" spans="7:7">
      <c r="G9208" s="162" t="s">
        <v>9453</v>
      </c>
    </row>
    <row r="9209" spans="7:7">
      <c r="G9209" s="162" t="s">
        <v>9454</v>
      </c>
    </row>
    <row r="9210" spans="7:7">
      <c r="G9210" s="162" t="s">
        <v>9455</v>
      </c>
    </row>
    <row r="9211" spans="7:7">
      <c r="G9211" s="162" t="s">
        <v>9456</v>
      </c>
    </row>
    <row r="9212" spans="7:7">
      <c r="G9212" s="162" t="s">
        <v>9457</v>
      </c>
    </row>
    <row r="9213" spans="7:7">
      <c r="G9213" s="162" t="s">
        <v>9458</v>
      </c>
    </row>
    <row r="9214" spans="7:7">
      <c r="G9214" s="162" t="s">
        <v>9459</v>
      </c>
    </row>
    <row r="9215" spans="7:7">
      <c r="G9215" s="162" t="s">
        <v>9460</v>
      </c>
    </row>
    <row r="9216" spans="7:7">
      <c r="G9216" s="162" t="s">
        <v>9461</v>
      </c>
    </row>
    <row r="9217" spans="7:7">
      <c r="G9217" s="162" t="s">
        <v>9462</v>
      </c>
    </row>
    <row r="9218" spans="7:7">
      <c r="G9218" s="162" t="s">
        <v>9463</v>
      </c>
    </row>
    <row r="9219" spans="7:7">
      <c r="G9219" s="162" t="s">
        <v>9464</v>
      </c>
    </row>
    <row r="9220" spans="7:7">
      <c r="G9220" s="162" t="s">
        <v>9465</v>
      </c>
    </row>
    <row r="9221" spans="7:7">
      <c r="G9221" s="162" t="s">
        <v>9466</v>
      </c>
    </row>
    <row r="9222" spans="7:7">
      <c r="G9222" s="162" t="s">
        <v>9467</v>
      </c>
    </row>
    <row r="9223" spans="7:7">
      <c r="G9223" s="162" t="s">
        <v>9468</v>
      </c>
    </row>
    <row r="9224" spans="7:7">
      <c r="G9224" s="162" t="s">
        <v>9469</v>
      </c>
    </row>
    <row r="9225" spans="7:7">
      <c r="G9225" s="162" t="s">
        <v>9470</v>
      </c>
    </row>
    <row r="9226" spans="7:7">
      <c r="G9226" s="162" t="s">
        <v>9471</v>
      </c>
    </row>
    <row r="9227" spans="7:7">
      <c r="G9227" s="162" t="s">
        <v>9472</v>
      </c>
    </row>
    <row r="9228" spans="7:7">
      <c r="G9228" s="162" t="s">
        <v>9473</v>
      </c>
    </row>
    <row r="9229" spans="7:7">
      <c r="G9229" s="162" t="s">
        <v>9474</v>
      </c>
    </row>
    <row r="9230" spans="7:7">
      <c r="G9230" s="162" t="s">
        <v>9475</v>
      </c>
    </row>
    <row r="9231" spans="7:7">
      <c r="G9231" s="162" t="s">
        <v>9476</v>
      </c>
    </row>
    <row r="9232" spans="7:7">
      <c r="G9232" s="162" t="s">
        <v>9477</v>
      </c>
    </row>
    <row r="9233" spans="7:7">
      <c r="G9233" s="162" t="s">
        <v>9478</v>
      </c>
    </row>
    <row r="9234" spans="7:7">
      <c r="G9234" s="162" t="s">
        <v>9479</v>
      </c>
    </row>
    <row r="9235" spans="7:7">
      <c r="G9235" s="162" t="s">
        <v>9480</v>
      </c>
    </row>
    <row r="9236" spans="7:7">
      <c r="G9236" s="162" t="s">
        <v>9481</v>
      </c>
    </row>
    <row r="9237" spans="7:7">
      <c r="G9237" s="162" t="s">
        <v>9482</v>
      </c>
    </row>
    <row r="9238" spans="7:7">
      <c r="G9238" s="162" t="s">
        <v>9483</v>
      </c>
    </row>
    <row r="9239" spans="7:7">
      <c r="G9239" s="162" t="s">
        <v>9484</v>
      </c>
    </row>
    <row r="9240" spans="7:7">
      <c r="G9240" s="162" t="s">
        <v>9485</v>
      </c>
    </row>
    <row r="9241" spans="7:7">
      <c r="G9241" s="162" t="s">
        <v>9486</v>
      </c>
    </row>
    <row r="9242" spans="7:7">
      <c r="G9242" s="162" t="s">
        <v>9487</v>
      </c>
    </row>
    <row r="9243" spans="7:7">
      <c r="G9243" s="162" t="s">
        <v>9488</v>
      </c>
    </row>
    <row r="9244" spans="7:7">
      <c r="G9244" s="162" t="s">
        <v>9489</v>
      </c>
    </row>
    <row r="9245" spans="7:7">
      <c r="G9245" s="162" t="s">
        <v>9490</v>
      </c>
    </row>
    <row r="9246" spans="7:7">
      <c r="G9246" s="162" t="s">
        <v>9491</v>
      </c>
    </row>
    <row r="9247" spans="7:7">
      <c r="G9247" s="162" t="s">
        <v>9492</v>
      </c>
    </row>
    <row r="9248" spans="7:7">
      <c r="G9248" s="162" t="s">
        <v>9493</v>
      </c>
    </row>
    <row r="9249" spans="7:7">
      <c r="G9249" s="162" t="s">
        <v>9494</v>
      </c>
    </row>
    <row r="9250" spans="7:7">
      <c r="G9250" s="162" t="s">
        <v>9495</v>
      </c>
    </row>
    <row r="9251" spans="7:7">
      <c r="G9251" s="162" t="s">
        <v>9496</v>
      </c>
    </row>
    <row r="9252" spans="7:7">
      <c r="G9252" s="162" t="s">
        <v>9497</v>
      </c>
    </row>
    <row r="9253" spans="7:7">
      <c r="G9253" s="162" t="s">
        <v>9498</v>
      </c>
    </row>
    <row r="9254" spans="7:7">
      <c r="G9254" s="162" t="s">
        <v>9499</v>
      </c>
    </row>
    <row r="9255" spans="7:7">
      <c r="G9255" s="162" t="s">
        <v>9500</v>
      </c>
    </row>
    <row r="9256" spans="7:7">
      <c r="G9256" s="162" t="s">
        <v>9501</v>
      </c>
    </row>
    <row r="9257" spans="7:7">
      <c r="G9257" s="162" t="s">
        <v>9502</v>
      </c>
    </row>
    <row r="9258" spans="7:7">
      <c r="G9258" s="162" t="s">
        <v>9503</v>
      </c>
    </row>
    <row r="9259" spans="7:7">
      <c r="G9259" s="162" t="s">
        <v>9504</v>
      </c>
    </row>
    <row r="9260" spans="7:7">
      <c r="G9260" s="162" t="s">
        <v>9505</v>
      </c>
    </row>
    <row r="9261" spans="7:7">
      <c r="G9261" s="162" t="s">
        <v>9506</v>
      </c>
    </row>
    <row r="9262" spans="7:7">
      <c r="G9262" s="162" t="s">
        <v>9507</v>
      </c>
    </row>
    <row r="9263" spans="7:7">
      <c r="G9263" s="162" t="s">
        <v>9508</v>
      </c>
    </row>
    <row r="9264" spans="7:7">
      <c r="G9264" s="162" t="s">
        <v>9509</v>
      </c>
    </row>
    <row r="9265" spans="7:7">
      <c r="G9265" s="162" t="s">
        <v>9510</v>
      </c>
    </row>
    <row r="9266" spans="7:7">
      <c r="G9266" s="162" t="s">
        <v>9511</v>
      </c>
    </row>
    <row r="9267" spans="7:7">
      <c r="G9267" s="162" t="s">
        <v>9512</v>
      </c>
    </row>
    <row r="9268" spans="7:7">
      <c r="G9268" s="162" t="s">
        <v>9513</v>
      </c>
    </row>
    <row r="9269" spans="7:7">
      <c r="G9269" s="162" t="s">
        <v>9514</v>
      </c>
    </row>
    <row r="9270" spans="7:7">
      <c r="G9270" s="162" t="s">
        <v>9515</v>
      </c>
    </row>
    <row r="9271" spans="7:7">
      <c r="G9271" s="162" t="s">
        <v>9516</v>
      </c>
    </row>
    <row r="9272" spans="7:7">
      <c r="G9272" s="162" t="s">
        <v>9517</v>
      </c>
    </row>
    <row r="9273" spans="7:7">
      <c r="G9273" s="162" t="s">
        <v>9518</v>
      </c>
    </row>
    <row r="9274" spans="7:7">
      <c r="G9274" s="162" t="s">
        <v>9519</v>
      </c>
    </row>
    <row r="9275" spans="7:7">
      <c r="G9275" s="162" t="s">
        <v>9520</v>
      </c>
    </row>
    <row r="9276" spans="7:7">
      <c r="G9276" s="162" t="s">
        <v>9521</v>
      </c>
    </row>
    <row r="9277" spans="7:7">
      <c r="G9277" s="162" t="s">
        <v>9522</v>
      </c>
    </row>
    <row r="9278" spans="7:7">
      <c r="G9278" s="162" t="s">
        <v>9523</v>
      </c>
    </row>
    <row r="9279" spans="7:7">
      <c r="G9279" s="162" t="s">
        <v>9524</v>
      </c>
    </row>
    <row r="9280" spans="7:7">
      <c r="G9280" s="162" t="s">
        <v>9525</v>
      </c>
    </row>
    <row r="9281" spans="7:7">
      <c r="G9281" s="162" t="s">
        <v>9526</v>
      </c>
    </row>
    <row r="9282" spans="7:7">
      <c r="G9282" s="162" t="s">
        <v>9527</v>
      </c>
    </row>
    <row r="9283" spans="7:7">
      <c r="G9283" s="162" t="s">
        <v>9528</v>
      </c>
    </row>
    <row r="9284" spans="7:7">
      <c r="G9284" s="162" t="s">
        <v>9529</v>
      </c>
    </row>
    <row r="9285" spans="7:7">
      <c r="G9285" s="162" t="s">
        <v>9530</v>
      </c>
    </row>
    <row r="9286" spans="7:7">
      <c r="G9286" s="162" t="s">
        <v>9531</v>
      </c>
    </row>
    <row r="9287" spans="7:7">
      <c r="G9287" s="162" t="s">
        <v>9532</v>
      </c>
    </row>
    <row r="9288" spans="7:7">
      <c r="G9288" s="162" t="s">
        <v>9533</v>
      </c>
    </row>
    <row r="9289" spans="7:7">
      <c r="G9289" s="162" t="s">
        <v>9534</v>
      </c>
    </row>
    <row r="9290" spans="7:7">
      <c r="G9290" s="162" t="s">
        <v>9535</v>
      </c>
    </row>
    <row r="9291" spans="7:7">
      <c r="G9291" s="162" t="s">
        <v>9536</v>
      </c>
    </row>
    <row r="9292" spans="7:7">
      <c r="G9292" s="162" t="s">
        <v>9537</v>
      </c>
    </row>
    <row r="9293" spans="7:7">
      <c r="G9293" s="162" t="s">
        <v>9538</v>
      </c>
    </row>
    <row r="9294" spans="7:7">
      <c r="G9294" s="162" t="s">
        <v>9539</v>
      </c>
    </row>
    <row r="9295" spans="7:7">
      <c r="G9295" s="162" t="s">
        <v>9540</v>
      </c>
    </row>
    <row r="9296" spans="7:7">
      <c r="G9296" s="162" t="s">
        <v>9541</v>
      </c>
    </row>
    <row r="9297" spans="7:7">
      <c r="G9297" s="162" t="s">
        <v>9542</v>
      </c>
    </row>
    <row r="9298" spans="7:7">
      <c r="G9298" s="162" t="s">
        <v>9543</v>
      </c>
    </row>
    <row r="9299" spans="7:7">
      <c r="G9299" s="162" t="s">
        <v>9544</v>
      </c>
    </row>
    <row r="9300" spans="7:7">
      <c r="G9300" s="162" t="s">
        <v>9545</v>
      </c>
    </row>
    <row r="9301" spans="7:7">
      <c r="G9301" s="162" t="s">
        <v>9546</v>
      </c>
    </row>
    <row r="9302" spans="7:7">
      <c r="G9302" s="162" t="s">
        <v>9547</v>
      </c>
    </row>
    <row r="9303" spans="7:7">
      <c r="G9303" s="162" t="s">
        <v>9548</v>
      </c>
    </row>
    <row r="9304" spans="7:7">
      <c r="G9304" s="162" t="s">
        <v>9549</v>
      </c>
    </row>
    <row r="9305" spans="7:7">
      <c r="G9305" s="162" t="s">
        <v>9550</v>
      </c>
    </row>
    <row r="9306" spans="7:7">
      <c r="G9306" s="162" t="s">
        <v>9551</v>
      </c>
    </row>
    <row r="9307" spans="7:7">
      <c r="G9307" s="162" t="s">
        <v>9552</v>
      </c>
    </row>
    <row r="9308" spans="7:7">
      <c r="G9308" s="162" t="s">
        <v>9553</v>
      </c>
    </row>
    <row r="9309" spans="7:7">
      <c r="G9309" s="162" t="s">
        <v>9554</v>
      </c>
    </row>
    <row r="9310" spans="7:7">
      <c r="G9310" s="162" t="s">
        <v>9555</v>
      </c>
    </row>
    <row r="9311" spans="7:7">
      <c r="G9311" s="162" t="s">
        <v>9556</v>
      </c>
    </row>
    <row r="9312" spans="7:7">
      <c r="G9312" s="162" t="s">
        <v>9557</v>
      </c>
    </row>
    <row r="9313" spans="7:7">
      <c r="G9313" s="162" t="s">
        <v>9558</v>
      </c>
    </row>
    <row r="9314" spans="7:7">
      <c r="G9314" s="162" t="s">
        <v>9559</v>
      </c>
    </row>
    <row r="9315" spans="7:7">
      <c r="G9315" s="162" t="s">
        <v>9560</v>
      </c>
    </row>
    <row r="9316" spans="7:7">
      <c r="G9316" s="162" t="s">
        <v>9561</v>
      </c>
    </row>
    <row r="9317" spans="7:7">
      <c r="G9317" s="162" t="s">
        <v>9562</v>
      </c>
    </row>
    <row r="9318" spans="7:7">
      <c r="G9318" s="162" t="s">
        <v>9563</v>
      </c>
    </row>
    <row r="9319" spans="7:7">
      <c r="G9319" s="162" t="s">
        <v>9564</v>
      </c>
    </row>
    <row r="9320" spans="7:7">
      <c r="G9320" s="162" t="s">
        <v>9565</v>
      </c>
    </row>
    <row r="9321" spans="7:7">
      <c r="G9321" s="162" t="s">
        <v>9566</v>
      </c>
    </row>
    <row r="9322" spans="7:7">
      <c r="G9322" s="162" t="s">
        <v>9567</v>
      </c>
    </row>
    <row r="9323" spans="7:7">
      <c r="G9323" s="162" t="s">
        <v>9568</v>
      </c>
    </row>
    <row r="9324" spans="7:7">
      <c r="G9324" s="162" t="s">
        <v>9569</v>
      </c>
    </row>
    <row r="9325" spans="7:7">
      <c r="G9325" s="162" t="s">
        <v>9570</v>
      </c>
    </row>
    <row r="9326" spans="7:7">
      <c r="G9326" s="162" t="s">
        <v>9571</v>
      </c>
    </row>
    <row r="9327" spans="7:7">
      <c r="G9327" s="162" t="s">
        <v>9572</v>
      </c>
    </row>
    <row r="9328" spans="7:7">
      <c r="G9328" s="162" t="s">
        <v>9573</v>
      </c>
    </row>
    <row r="9329" spans="7:7">
      <c r="G9329" s="162" t="s">
        <v>9574</v>
      </c>
    </row>
    <row r="9330" spans="7:7">
      <c r="G9330" s="162" t="s">
        <v>9575</v>
      </c>
    </row>
    <row r="9331" spans="7:7">
      <c r="G9331" s="162" t="s">
        <v>9576</v>
      </c>
    </row>
    <row r="9332" spans="7:7">
      <c r="G9332" s="162" t="s">
        <v>9577</v>
      </c>
    </row>
    <row r="9333" spans="7:7">
      <c r="G9333" s="162" t="s">
        <v>9578</v>
      </c>
    </row>
    <row r="9334" spans="7:7">
      <c r="G9334" s="162" t="s">
        <v>9579</v>
      </c>
    </row>
    <row r="9335" spans="7:7">
      <c r="G9335" s="162" t="s">
        <v>9580</v>
      </c>
    </row>
    <row r="9336" spans="7:7">
      <c r="G9336" s="162" t="s">
        <v>9581</v>
      </c>
    </row>
    <row r="9337" spans="7:7">
      <c r="G9337" s="162" t="s">
        <v>9582</v>
      </c>
    </row>
    <row r="9338" spans="7:7">
      <c r="G9338" s="162" t="s">
        <v>9583</v>
      </c>
    </row>
    <row r="9339" spans="7:7">
      <c r="G9339" s="162" t="s">
        <v>9584</v>
      </c>
    </row>
    <row r="9340" spans="7:7">
      <c r="G9340" s="162" t="s">
        <v>9585</v>
      </c>
    </row>
    <row r="9341" spans="7:7">
      <c r="G9341" s="162" t="s">
        <v>9586</v>
      </c>
    </row>
    <row r="9342" spans="7:7">
      <c r="G9342" s="162" t="s">
        <v>9587</v>
      </c>
    </row>
    <row r="9343" spans="7:7">
      <c r="G9343" s="162" t="s">
        <v>9588</v>
      </c>
    </row>
    <row r="9344" spans="7:7">
      <c r="G9344" s="162" t="s">
        <v>9589</v>
      </c>
    </row>
    <row r="9345" spans="7:7">
      <c r="G9345" s="162" t="s">
        <v>9590</v>
      </c>
    </row>
    <row r="9346" spans="7:7">
      <c r="G9346" s="162" t="s">
        <v>9591</v>
      </c>
    </row>
    <row r="9347" spans="7:7">
      <c r="G9347" s="162" t="s">
        <v>9592</v>
      </c>
    </row>
    <row r="9348" spans="7:7">
      <c r="G9348" s="162" t="s">
        <v>9593</v>
      </c>
    </row>
    <row r="9349" spans="7:7">
      <c r="G9349" s="162" t="s">
        <v>9594</v>
      </c>
    </row>
    <row r="9350" spans="7:7">
      <c r="G9350" s="162" t="s">
        <v>9595</v>
      </c>
    </row>
    <row r="9351" spans="7:7">
      <c r="G9351" s="162" t="s">
        <v>9596</v>
      </c>
    </row>
    <row r="9352" spans="7:7">
      <c r="G9352" s="162" t="s">
        <v>9597</v>
      </c>
    </row>
    <row r="9353" spans="7:7">
      <c r="G9353" s="162" t="s">
        <v>9598</v>
      </c>
    </row>
    <row r="9354" spans="7:7">
      <c r="G9354" s="162" t="s">
        <v>9599</v>
      </c>
    </row>
    <row r="9355" spans="7:7">
      <c r="G9355" s="162" t="s">
        <v>9600</v>
      </c>
    </row>
    <row r="9356" spans="7:7">
      <c r="G9356" s="162" t="s">
        <v>9601</v>
      </c>
    </row>
    <row r="9357" spans="7:7">
      <c r="G9357" s="162" t="s">
        <v>9602</v>
      </c>
    </row>
    <row r="9358" spans="7:7">
      <c r="G9358" s="162" t="s">
        <v>9603</v>
      </c>
    </row>
    <row r="9359" spans="7:7">
      <c r="G9359" s="162" t="s">
        <v>9604</v>
      </c>
    </row>
    <row r="9360" spans="7:7">
      <c r="G9360" s="162" t="s">
        <v>9605</v>
      </c>
    </row>
    <row r="9361" spans="7:7">
      <c r="G9361" s="162" t="s">
        <v>9606</v>
      </c>
    </row>
    <row r="9362" spans="7:7">
      <c r="G9362" s="162" t="s">
        <v>9607</v>
      </c>
    </row>
    <row r="9363" spans="7:7">
      <c r="G9363" s="162" t="s">
        <v>9608</v>
      </c>
    </row>
    <row r="9364" spans="7:7">
      <c r="G9364" s="162" t="s">
        <v>9609</v>
      </c>
    </row>
    <row r="9365" spans="7:7">
      <c r="G9365" s="162" t="s">
        <v>9610</v>
      </c>
    </row>
    <row r="9366" spans="7:7">
      <c r="G9366" s="162" t="s">
        <v>9611</v>
      </c>
    </row>
    <row r="9367" spans="7:7">
      <c r="G9367" s="162" t="s">
        <v>9612</v>
      </c>
    </row>
    <row r="9368" spans="7:7">
      <c r="G9368" s="162" t="s">
        <v>9613</v>
      </c>
    </row>
    <row r="9369" spans="7:7">
      <c r="G9369" s="162" t="s">
        <v>9614</v>
      </c>
    </row>
    <row r="9370" spans="7:7">
      <c r="G9370" s="162" t="s">
        <v>9615</v>
      </c>
    </row>
    <row r="9371" spans="7:7">
      <c r="G9371" s="162" t="s">
        <v>9616</v>
      </c>
    </row>
    <row r="9372" spans="7:7">
      <c r="G9372" s="162" t="s">
        <v>9617</v>
      </c>
    </row>
    <row r="9373" spans="7:7">
      <c r="G9373" s="162" t="s">
        <v>9618</v>
      </c>
    </row>
    <row r="9374" spans="7:7">
      <c r="G9374" s="162" t="s">
        <v>9619</v>
      </c>
    </row>
    <row r="9375" spans="7:7">
      <c r="G9375" s="162" t="s">
        <v>9620</v>
      </c>
    </row>
    <row r="9376" spans="7:7">
      <c r="G9376" s="162" t="s">
        <v>9621</v>
      </c>
    </row>
    <row r="9377" spans="7:7">
      <c r="G9377" s="162" t="s">
        <v>9622</v>
      </c>
    </row>
    <row r="9378" spans="7:7">
      <c r="G9378" s="162" t="s">
        <v>9623</v>
      </c>
    </row>
    <row r="9379" spans="7:7">
      <c r="G9379" s="162" t="s">
        <v>9624</v>
      </c>
    </row>
    <row r="9380" spans="7:7">
      <c r="G9380" s="162" t="s">
        <v>9625</v>
      </c>
    </row>
    <row r="9381" spans="7:7">
      <c r="G9381" s="162" t="s">
        <v>9626</v>
      </c>
    </row>
    <row r="9382" spans="7:7">
      <c r="G9382" s="162" t="s">
        <v>9627</v>
      </c>
    </row>
    <row r="9383" spans="7:7">
      <c r="G9383" s="162" t="s">
        <v>9628</v>
      </c>
    </row>
    <row r="9384" spans="7:7">
      <c r="G9384" s="162" t="s">
        <v>9629</v>
      </c>
    </row>
    <row r="9385" spans="7:7">
      <c r="G9385" s="162" t="s">
        <v>9630</v>
      </c>
    </row>
    <row r="9386" spans="7:7">
      <c r="G9386" s="162" t="s">
        <v>9631</v>
      </c>
    </row>
    <row r="9387" spans="7:7">
      <c r="G9387" s="162" t="s">
        <v>9632</v>
      </c>
    </row>
    <row r="9388" spans="7:7">
      <c r="G9388" s="162" t="s">
        <v>9633</v>
      </c>
    </row>
    <row r="9389" spans="7:7">
      <c r="G9389" s="162" t="s">
        <v>9634</v>
      </c>
    </row>
    <row r="9390" spans="7:7">
      <c r="G9390" s="162" t="s">
        <v>9635</v>
      </c>
    </row>
    <row r="9391" spans="7:7">
      <c r="G9391" s="162" t="s">
        <v>9636</v>
      </c>
    </row>
    <row r="9392" spans="7:7">
      <c r="G9392" s="162" t="s">
        <v>9637</v>
      </c>
    </row>
    <row r="9393" spans="7:7">
      <c r="G9393" s="162" t="s">
        <v>9638</v>
      </c>
    </row>
    <row r="9394" spans="7:7">
      <c r="G9394" s="162" t="s">
        <v>9639</v>
      </c>
    </row>
    <row r="9395" spans="7:7">
      <c r="G9395" s="162" t="s">
        <v>9640</v>
      </c>
    </row>
    <row r="9396" spans="7:7">
      <c r="G9396" s="162" t="s">
        <v>9641</v>
      </c>
    </row>
    <row r="9397" spans="7:7">
      <c r="G9397" s="162" t="s">
        <v>9642</v>
      </c>
    </row>
    <row r="9398" spans="7:7">
      <c r="G9398" s="162" t="s">
        <v>9643</v>
      </c>
    </row>
    <row r="9399" spans="7:7">
      <c r="G9399" s="162" t="s">
        <v>9644</v>
      </c>
    </row>
    <row r="9400" spans="7:7">
      <c r="G9400" s="162" t="s">
        <v>9645</v>
      </c>
    </row>
    <row r="9401" spans="7:7">
      <c r="G9401" s="162" t="s">
        <v>9646</v>
      </c>
    </row>
    <row r="9402" spans="7:7">
      <c r="G9402" s="162" t="s">
        <v>9647</v>
      </c>
    </row>
    <row r="9403" spans="7:7">
      <c r="G9403" s="162" t="s">
        <v>9648</v>
      </c>
    </row>
    <row r="9404" spans="7:7">
      <c r="G9404" s="162" t="s">
        <v>9649</v>
      </c>
    </row>
    <row r="9405" spans="7:7">
      <c r="G9405" s="162" t="s">
        <v>9650</v>
      </c>
    </row>
    <row r="9406" spans="7:7">
      <c r="G9406" s="162" t="s">
        <v>9651</v>
      </c>
    </row>
    <row r="9407" spans="7:7">
      <c r="G9407" s="162" t="s">
        <v>9652</v>
      </c>
    </row>
    <row r="9408" spans="7:7">
      <c r="G9408" s="162" t="s">
        <v>9653</v>
      </c>
    </row>
    <row r="9409" spans="7:7">
      <c r="G9409" s="162" t="s">
        <v>9654</v>
      </c>
    </row>
    <row r="9410" spans="7:7">
      <c r="G9410" s="162" t="s">
        <v>9655</v>
      </c>
    </row>
    <row r="9411" spans="7:7">
      <c r="G9411" s="162" t="s">
        <v>9656</v>
      </c>
    </row>
    <row r="9412" spans="7:7">
      <c r="G9412" s="162" t="s">
        <v>9657</v>
      </c>
    </row>
    <row r="9413" spans="7:7">
      <c r="G9413" s="162" t="s">
        <v>9658</v>
      </c>
    </row>
    <row r="9414" spans="7:7">
      <c r="G9414" s="162" t="s">
        <v>9659</v>
      </c>
    </row>
    <row r="9415" spans="7:7">
      <c r="G9415" s="162" t="s">
        <v>9660</v>
      </c>
    </row>
    <row r="9416" spans="7:7">
      <c r="G9416" s="162" t="s">
        <v>9661</v>
      </c>
    </row>
    <row r="9417" spans="7:7">
      <c r="G9417" s="162" t="s">
        <v>9662</v>
      </c>
    </row>
    <row r="9418" spans="7:7">
      <c r="G9418" s="162" t="s">
        <v>9663</v>
      </c>
    </row>
    <row r="9419" spans="7:7">
      <c r="G9419" s="162" t="s">
        <v>9664</v>
      </c>
    </row>
    <row r="9420" spans="7:7">
      <c r="G9420" s="162" t="s">
        <v>9665</v>
      </c>
    </row>
    <row r="9421" spans="7:7">
      <c r="G9421" s="162" t="s">
        <v>9666</v>
      </c>
    </row>
    <row r="9422" spans="7:7">
      <c r="G9422" s="162" t="s">
        <v>9667</v>
      </c>
    </row>
    <row r="9423" spans="7:7">
      <c r="G9423" s="162" t="s">
        <v>9668</v>
      </c>
    </row>
    <row r="9424" spans="7:7">
      <c r="G9424" s="162" t="s">
        <v>9669</v>
      </c>
    </row>
    <row r="9425" spans="7:7">
      <c r="G9425" s="162" t="s">
        <v>9670</v>
      </c>
    </row>
    <row r="9426" spans="7:7">
      <c r="G9426" s="162" t="s">
        <v>9671</v>
      </c>
    </row>
    <row r="9427" spans="7:7">
      <c r="G9427" s="162" t="s">
        <v>9672</v>
      </c>
    </row>
    <row r="9428" spans="7:7">
      <c r="G9428" s="162" t="s">
        <v>9673</v>
      </c>
    </row>
    <row r="9429" spans="7:7">
      <c r="G9429" s="162" t="s">
        <v>9674</v>
      </c>
    </row>
    <row r="9430" spans="7:7">
      <c r="G9430" s="162" t="s">
        <v>9675</v>
      </c>
    </row>
    <row r="9431" spans="7:7">
      <c r="G9431" s="162" t="s">
        <v>9676</v>
      </c>
    </row>
    <row r="9432" spans="7:7">
      <c r="G9432" s="162" t="s">
        <v>9677</v>
      </c>
    </row>
    <row r="9433" spans="7:7">
      <c r="G9433" s="162" t="s">
        <v>9678</v>
      </c>
    </row>
    <row r="9434" spans="7:7">
      <c r="G9434" s="162" t="s">
        <v>9679</v>
      </c>
    </row>
    <row r="9435" spans="7:7">
      <c r="G9435" s="162" t="s">
        <v>9680</v>
      </c>
    </row>
    <row r="9436" spans="7:7">
      <c r="G9436" s="162" t="s">
        <v>9681</v>
      </c>
    </row>
    <row r="9437" spans="7:7">
      <c r="G9437" s="162" t="s">
        <v>9682</v>
      </c>
    </row>
    <row r="9438" spans="7:7">
      <c r="G9438" s="162" t="s">
        <v>9683</v>
      </c>
    </row>
    <row r="9439" spans="7:7">
      <c r="G9439" s="162" t="s">
        <v>9684</v>
      </c>
    </row>
    <row r="9440" spans="7:7">
      <c r="G9440" s="162" t="s">
        <v>9685</v>
      </c>
    </row>
    <row r="9441" spans="7:7">
      <c r="G9441" s="162" t="s">
        <v>9686</v>
      </c>
    </row>
    <row r="9442" spans="7:7">
      <c r="G9442" s="162" t="s">
        <v>9687</v>
      </c>
    </row>
    <row r="9443" spans="7:7">
      <c r="G9443" s="162" t="s">
        <v>9688</v>
      </c>
    </row>
    <row r="9444" spans="7:7">
      <c r="G9444" s="162" t="s">
        <v>9689</v>
      </c>
    </row>
    <row r="9445" spans="7:7">
      <c r="G9445" s="162" t="s">
        <v>9690</v>
      </c>
    </row>
    <row r="9446" spans="7:7">
      <c r="G9446" s="162" t="s">
        <v>9691</v>
      </c>
    </row>
    <row r="9447" spans="7:7">
      <c r="G9447" s="162" t="s">
        <v>9692</v>
      </c>
    </row>
    <row r="9448" spans="7:7">
      <c r="G9448" s="162" t="s">
        <v>9693</v>
      </c>
    </row>
    <row r="9449" spans="7:7">
      <c r="G9449" s="162" t="s">
        <v>9694</v>
      </c>
    </row>
    <row r="9450" spans="7:7">
      <c r="G9450" s="162" t="s">
        <v>9695</v>
      </c>
    </row>
    <row r="9451" spans="7:7">
      <c r="G9451" s="162" t="s">
        <v>9696</v>
      </c>
    </row>
    <row r="9452" spans="7:7">
      <c r="G9452" s="162" t="s">
        <v>9697</v>
      </c>
    </row>
    <row r="9453" spans="7:7">
      <c r="G9453" s="162" t="s">
        <v>9698</v>
      </c>
    </row>
    <row r="9454" spans="7:7">
      <c r="G9454" s="162" t="s">
        <v>9699</v>
      </c>
    </row>
    <row r="9455" spans="7:7">
      <c r="G9455" s="162" t="s">
        <v>9700</v>
      </c>
    </row>
    <row r="9456" spans="7:7">
      <c r="G9456" s="162" t="s">
        <v>9701</v>
      </c>
    </row>
    <row r="9457" spans="7:7">
      <c r="G9457" s="162" t="s">
        <v>9702</v>
      </c>
    </row>
    <row r="9458" spans="7:7">
      <c r="G9458" s="162" t="s">
        <v>9703</v>
      </c>
    </row>
    <row r="9459" spans="7:7">
      <c r="G9459" s="162" t="s">
        <v>9704</v>
      </c>
    </row>
    <row r="9460" spans="7:7">
      <c r="G9460" s="162" t="s">
        <v>9705</v>
      </c>
    </row>
    <row r="9461" spans="7:7">
      <c r="G9461" s="162" t="s">
        <v>9706</v>
      </c>
    </row>
    <row r="9462" spans="7:7">
      <c r="G9462" s="162" t="s">
        <v>9707</v>
      </c>
    </row>
    <row r="9463" spans="7:7">
      <c r="G9463" s="162" t="s">
        <v>9708</v>
      </c>
    </row>
    <row r="9464" spans="7:7">
      <c r="G9464" s="162" t="s">
        <v>9709</v>
      </c>
    </row>
    <row r="9465" spans="7:7">
      <c r="G9465" s="162" t="s">
        <v>9710</v>
      </c>
    </row>
    <row r="9466" spans="7:7">
      <c r="G9466" s="162" t="s">
        <v>9711</v>
      </c>
    </row>
    <row r="9467" spans="7:7">
      <c r="G9467" s="162" t="s">
        <v>9712</v>
      </c>
    </row>
    <row r="9468" spans="7:7">
      <c r="G9468" s="162" t="s">
        <v>9713</v>
      </c>
    </row>
    <row r="9469" spans="7:7">
      <c r="G9469" s="162" t="s">
        <v>9714</v>
      </c>
    </row>
    <row r="9470" spans="7:7">
      <c r="G9470" s="162" t="s">
        <v>9715</v>
      </c>
    </row>
    <row r="9471" spans="7:7">
      <c r="G9471" s="162" t="s">
        <v>9716</v>
      </c>
    </row>
    <row r="9472" spans="7:7">
      <c r="G9472" s="162" t="s">
        <v>9717</v>
      </c>
    </row>
    <row r="9473" spans="7:7">
      <c r="G9473" s="162" t="s">
        <v>9718</v>
      </c>
    </row>
    <row r="9474" spans="7:7">
      <c r="G9474" s="162" t="s">
        <v>9719</v>
      </c>
    </row>
    <row r="9475" spans="7:7">
      <c r="G9475" s="162" t="s">
        <v>9720</v>
      </c>
    </row>
    <row r="9476" spans="7:7">
      <c r="G9476" s="162" t="s">
        <v>9721</v>
      </c>
    </row>
    <row r="9477" spans="7:7">
      <c r="G9477" s="162" t="s">
        <v>9722</v>
      </c>
    </row>
    <row r="9478" spans="7:7">
      <c r="G9478" s="162" t="s">
        <v>9723</v>
      </c>
    </row>
    <row r="9479" spans="7:7">
      <c r="G9479" s="162" t="s">
        <v>9724</v>
      </c>
    </row>
    <row r="9480" spans="7:7">
      <c r="G9480" s="162" t="s">
        <v>9725</v>
      </c>
    </row>
    <row r="9481" spans="7:7">
      <c r="G9481" s="162" t="s">
        <v>9726</v>
      </c>
    </row>
    <row r="9482" spans="7:7">
      <c r="G9482" s="162" t="s">
        <v>9727</v>
      </c>
    </row>
    <row r="9483" spans="7:7">
      <c r="G9483" s="162" t="s">
        <v>9728</v>
      </c>
    </row>
    <row r="9484" spans="7:7">
      <c r="G9484" s="162" t="s">
        <v>9729</v>
      </c>
    </row>
    <row r="9485" spans="7:7">
      <c r="G9485" s="162" t="s">
        <v>9730</v>
      </c>
    </row>
    <row r="9486" spans="7:7">
      <c r="G9486" s="162" t="s">
        <v>9731</v>
      </c>
    </row>
    <row r="9487" spans="7:7">
      <c r="G9487" s="162" t="s">
        <v>9732</v>
      </c>
    </row>
    <row r="9488" spans="7:7">
      <c r="G9488" s="162" t="s">
        <v>9733</v>
      </c>
    </row>
    <row r="9489" spans="7:7">
      <c r="G9489" s="162" t="s">
        <v>9734</v>
      </c>
    </row>
    <row r="9490" spans="7:7">
      <c r="G9490" s="162" t="s">
        <v>9735</v>
      </c>
    </row>
    <row r="9491" spans="7:7">
      <c r="G9491" s="162" t="s">
        <v>9736</v>
      </c>
    </row>
    <row r="9492" spans="7:7">
      <c r="G9492" s="162" t="s">
        <v>9737</v>
      </c>
    </row>
    <row r="9493" spans="7:7">
      <c r="G9493" s="162" t="s">
        <v>9738</v>
      </c>
    </row>
    <row r="9494" spans="7:7">
      <c r="G9494" s="162" t="s">
        <v>9739</v>
      </c>
    </row>
    <row r="9495" spans="7:7">
      <c r="G9495" s="162" t="s">
        <v>9740</v>
      </c>
    </row>
    <row r="9496" spans="7:7">
      <c r="G9496" s="162" t="s">
        <v>9741</v>
      </c>
    </row>
    <row r="9497" spans="7:7">
      <c r="G9497" s="162" t="s">
        <v>9742</v>
      </c>
    </row>
    <row r="9498" spans="7:7">
      <c r="G9498" s="162" t="s">
        <v>9743</v>
      </c>
    </row>
    <row r="9499" spans="7:7">
      <c r="G9499" s="162" t="s">
        <v>9744</v>
      </c>
    </row>
    <row r="9500" spans="7:7">
      <c r="G9500" s="162" t="s">
        <v>9745</v>
      </c>
    </row>
    <row r="9501" spans="7:7">
      <c r="G9501" s="162" t="s">
        <v>9746</v>
      </c>
    </row>
    <row r="9502" spans="7:7">
      <c r="G9502" s="162" t="s">
        <v>9747</v>
      </c>
    </row>
    <row r="9503" spans="7:7">
      <c r="G9503" s="162" t="s">
        <v>9748</v>
      </c>
    </row>
    <row r="9504" spans="7:7">
      <c r="G9504" s="162" t="s">
        <v>9749</v>
      </c>
    </row>
    <row r="9505" spans="7:7">
      <c r="G9505" s="162" t="s">
        <v>9750</v>
      </c>
    </row>
    <row r="9506" spans="7:7">
      <c r="G9506" s="162" t="s">
        <v>9751</v>
      </c>
    </row>
    <row r="9507" spans="7:7">
      <c r="G9507" s="162" t="s">
        <v>9752</v>
      </c>
    </row>
    <row r="9508" spans="7:7">
      <c r="G9508" s="162" t="s">
        <v>9753</v>
      </c>
    </row>
    <row r="9509" spans="7:7">
      <c r="G9509" s="162" t="s">
        <v>9754</v>
      </c>
    </row>
    <row r="9510" spans="7:7">
      <c r="G9510" s="162" t="s">
        <v>9755</v>
      </c>
    </row>
    <row r="9511" spans="7:7">
      <c r="G9511" s="162" t="s">
        <v>9756</v>
      </c>
    </row>
    <row r="9512" spans="7:7">
      <c r="G9512" s="162" t="s">
        <v>9757</v>
      </c>
    </row>
    <row r="9513" spans="7:7">
      <c r="G9513" s="162" t="s">
        <v>9758</v>
      </c>
    </row>
    <row r="9514" spans="7:7">
      <c r="G9514" s="162" t="s">
        <v>9759</v>
      </c>
    </row>
    <row r="9515" spans="7:7">
      <c r="G9515" s="162" t="s">
        <v>9760</v>
      </c>
    </row>
    <row r="9516" spans="7:7">
      <c r="G9516" s="162" t="s">
        <v>9761</v>
      </c>
    </row>
    <row r="9517" spans="7:7">
      <c r="G9517" s="162" t="s">
        <v>9762</v>
      </c>
    </row>
    <row r="9518" spans="7:7">
      <c r="G9518" s="162" t="s">
        <v>9763</v>
      </c>
    </row>
    <row r="9519" spans="7:7">
      <c r="G9519" s="162" t="s">
        <v>9764</v>
      </c>
    </row>
    <row r="9520" spans="7:7">
      <c r="G9520" s="162" t="s">
        <v>9765</v>
      </c>
    </row>
    <row r="9521" spans="7:7">
      <c r="G9521" s="162" t="s">
        <v>9766</v>
      </c>
    </row>
    <row r="9522" spans="7:7">
      <c r="G9522" s="162" t="s">
        <v>9767</v>
      </c>
    </row>
    <row r="9523" spans="7:7">
      <c r="G9523" s="162" t="s">
        <v>9768</v>
      </c>
    </row>
    <row r="9524" spans="7:7">
      <c r="G9524" s="162" t="s">
        <v>9769</v>
      </c>
    </row>
    <row r="9525" spans="7:7">
      <c r="G9525" s="162" t="s">
        <v>9770</v>
      </c>
    </row>
    <row r="9526" spans="7:7">
      <c r="G9526" s="162" t="s">
        <v>9771</v>
      </c>
    </row>
    <row r="9527" spans="7:7">
      <c r="G9527" s="162" t="s">
        <v>9772</v>
      </c>
    </row>
    <row r="9528" spans="7:7">
      <c r="G9528" s="162" t="s">
        <v>9773</v>
      </c>
    </row>
    <row r="9529" spans="7:7">
      <c r="G9529" s="162" t="s">
        <v>9774</v>
      </c>
    </row>
    <row r="9530" spans="7:7">
      <c r="G9530" s="162" t="s">
        <v>9775</v>
      </c>
    </row>
    <row r="9531" spans="7:7">
      <c r="G9531" s="162" t="s">
        <v>9776</v>
      </c>
    </row>
    <row r="9532" spans="7:7">
      <c r="G9532" s="162" t="s">
        <v>9777</v>
      </c>
    </row>
    <row r="9533" spans="7:7">
      <c r="G9533" s="162" t="s">
        <v>9778</v>
      </c>
    </row>
    <row r="9534" spans="7:7">
      <c r="G9534" s="162" t="s">
        <v>9779</v>
      </c>
    </row>
    <row r="9535" spans="7:7">
      <c r="G9535" s="162" t="s">
        <v>9780</v>
      </c>
    </row>
    <row r="9536" spans="7:7">
      <c r="G9536" s="162" t="s">
        <v>9781</v>
      </c>
    </row>
    <row r="9537" spans="7:7">
      <c r="G9537" s="162" t="s">
        <v>9782</v>
      </c>
    </row>
    <row r="9538" spans="7:7">
      <c r="G9538" s="162" t="s">
        <v>9783</v>
      </c>
    </row>
    <row r="9539" spans="7:7">
      <c r="G9539" s="162" t="s">
        <v>9784</v>
      </c>
    </row>
    <row r="9540" spans="7:7">
      <c r="G9540" s="162" t="s">
        <v>9785</v>
      </c>
    </row>
    <row r="9541" spans="7:7">
      <c r="G9541" s="162" t="s">
        <v>9786</v>
      </c>
    </row>
    <row r="9542" spans="7:7">
      <c r="G9542" s="162" t="s">
        <v>9787</v>
      </c>
    </row>
    <row r="9543" spans="7:7">
      <c r="G9543" s="162" t="s">
        <v>9788</v>
      </c>
    </row>
    <row r="9544" spans="7:7">
      <c r="G9544" s="162" t="s">
        <v>9789</v>
      </c>
    </row>
    <row r="9545" spans="7:7">
      <c r="G9545" s="162" t="s">
        <v>9790</v>
      </c>
    </row>
    <row r="9546" spans="7:7">
      <c r="G9546" s="162" t="s">
        <v>9791</v>
      </c>
    </row>
    <row r="9547" spans="7:7">
      <c r="G9547" s="162" t="s">
        <v>9792</v>
      </c>
    </row>
    <row r="9548" spans="7:7">
      <c r="G9548" s="162" t="s">
        <v>9793</v>
      </c>
    </row>
    <row r="9549" spans="7:7">
      <c r="G9549" s="162" t="s">
        <v>9794</v>
      </c>
    </row>
    <row r="9550" spans="7:7">
      <c r="G9550" s="162" t="s">
        <v>9795</v>
      </c>
    </row>
    <row r="9551" spans="7:7">
      <c r="G9551" s="162" t="s">
        <v>9796</v>
      </c>
    </row>
    <row r="9552" spans="7:7">
      <c r="G9552" s="162" t="s">
        <v>9797</v>
      </c>
    </row>
    <row r="9553" spans="7:7">
      <c r="G9553" s="162" t="s">
        <v>9798</v>
      </c>
    </row>
    <row r="9554" spans="7:7">
      <c r="G9554" s="162" t="s">
        <v>9799</v>
      </c>
    </row>
    <row r="9555" spans="7:7">
      <c r="G9555" s="162" t="s">
        <v>9800</v>
      </c>
    </row>
    <row r="9556" spans="7:7">
      <c r="G9556" s="162" t="s">
        <v>9801</v>
      </c>
    </row>
    <row r="9557" spans="7:7">
      <c r="G9557" s="162" t="s">
        <v>9802</v>
      </c>
    </row>
    <row r="9558" spans="7:7">
      <c r="G9558" s="162" t="s">
        <v>9803</v>
      </c>
    </row>
    <row r="9559" spans="7:7">
      <c r="G9559" s="162" t="s">
        <v>9804</v>
      </c>
    </row>
    <row r="9560" spans="7:7">
      <c r="G9560" s="162" t="s">
        <v>9805</v>
      </c>
    </row>
    <row r="9561" spans="7:7">
      <c r="G9561" s="162" t="s">
        <v>9806</v>
      </c>
    </row>
    <row r="9562" spans="7:7">
      <c r="G9562" s="162" t="s">
        <v>9807</v>
      </c>
    </row>
    <row r="9563" spans="7:7">
      <c r="G9563" s="162" t="s">
        <v>9808</v>
      </c>
    </row>
    <row r="9564" spans="7:7">
      <c r="G9564" s="162" t="s">
        <v>9809</v>
      </c>
    </row>
    <row r="9565" spans="7:7">
      <c r="G9565" s="162" t="s">
        <v>9810</v>
      </c>
    </row>
    <row r="9566" spans="7:7">
      <c r="G9566" s="162" t="s">
        <v>9811</v>
      </c>
    </row>
    <row r="9567" spans="7:7">
      <c r="G9567" s="162" t="s">
        <v>9812</v>
      </c>
    </row>
    <row r="9568" spans="7:7">
      <c r="G9568" s="162" t="s">
        <v>9813</v>
      </c>
    </row>
    <row r="9569" spans="7:7">
      <c r="G9569" s="162" t="s">
        <v>9814</v>
      </c>
    </row>
    <row r="9570" spans="7:7">
      <c r="G9570" s="162" t="s">
        <v>9815</v>
      </c>
    </row>
    <row r="9571" spans="7:7">
      <c r="G9571" s="162" t="s">
        <v>9816</v>
      </c>
    </row>
    <row r="9572" spans="7:7">
      <c r="G9572" s="162" t="s">
        <v>9817</v>
      </c>
    </row>
    <row r="9573" spans="7:7">
      <c r="G9573" s="162" t="s">
        <v>9818</v>
      </c>
    </row>
    <row r="9574" spans="7:7">
      <c r="G9574" s="162" t="s">
        <v>9819</v>
      </c>
    </row>
    <row r="9575" spans="7:7">
      <c r="G9575" s="162" t="s">
        <v>9820</v>
      </c>
    </row>
    <row r="9576" spans="7:7">
      <c r="G9576" s="162" t="s">
        <v>9821</v>
      </c>
    </row>
    <row r="9577" spans="7:7">
      <c r="G9577" s="162" t="s">
        <v>9822</v>
      </c>
    </row>
    <row r="9578" spans="7:7">
      <c r="G9578" s="162" t="s">
        <v>9823</v>
      </c>
    </row>
    <row r="9579" spans="7:7">
      <c r="G9579" s="162" t="s">
        <v>9824</v>
      </c>
    </row>
    <row r="9580" spans="7:7">
      <c r="G9580" s="162" t="s">
        <v>9825</v>
      </c>
    </row>
    <row r="9581" spans="7:7">
      <c r="G9581" s="162" t="s">
        <v>9826</v>
      </c>
    </row>
    <row r="9582" spans="7:7">
      <c r="G9582" s="162" t="s">
        <v>9827</v>
      </c>
    </row>
    <row r="9583" spans="7:7">
      <c r="G9583" s="162" t="s">
        <v>9828</v>
      </c>
    </row>
    <row r="9584" spans="7:7">
      <c r="G9584" s="162" t="s">
        <v>9829</v>
      </c>
    </row>
    <row r="9585" spans="7:7">
      <c r="G9585" s="162" t="s">
        <v>9830</v>
      </c>
    </row>
    <row r="9586" spans="7:7">
      <c r="G9586" s="162" t="s">
        <v>9831</v>
      </c>
    </row>
    <row r="9587" spans="7:7">
      <c r="G9587" s="162" t="s">
        <v>9832</v>
      </c>
    </row>
    <row r="9588" spans="7:7">
      <c r="G9588" s="162" t="s">
        <v>9833</v>
      </c>
    </row>
    <row r="9589" spans="7:7">
      <c r="G9589" s="162" t="s">
        <v>9834</v>
      </c>
    </row>
    <row r="9590" spans="7:7">
      <c r="G9590" s="162" t="s">
        <v>9835</v>
      </c>
    </row>
    <row r="9591" spans="7:7">
      <c r="G9591" s="162" t="s">
        <v>9836</v>
      </c>
    </row>
    <row r="9592" spans="7:7">
      <c r="G9592" s="162" t="s">
        <v>9837</v>
      </c>
    </row>
    <row r="9593" spans="7:7">
      <c r="G9593" s="162" t="s">
        <v>9838</v>
      </c>
    </row>
    <row r="9594" spans="7:7">
      <c r="G9594" s="162" t="s">
        <v>9839</v>
      </c>
    </row>
    <row r="9595" spans="7:7">
      <c r="G9595" s="162" t="s">
        <v>9840</v>
      </c>
    </row>
    <row r="9596" spans="7:7">
      <c r="G9596" s="162" t="s">
        <v>9841</v>
      </c>
    </row>
    <row r="9597" spans="7:7">
      <c r="G9597" s="162" t="s">
        <v>9842</v>
      </c>
    </row>
    <row r="9598" spans="7:7">
      <c r="G9598" s="162" t="s">
        <v>9843</v>
      </c>
    </row>
    <row r="9599" spans="7:7">
      <c r="G9599" s="162" t="s">
        <v>9844</v>
      </c>
    </row>
    <row r="9600" spans="7:7">
      <c r="G9600" s="162" t="s">
        <v>9845</v>
      </c>
    </row>
    <row r="9601" spans="7:7">
      <c r="G9601" s="162" t="s">
        <v>9846</v>
      </c>
    </row>
    <row r="9602" spans="7:7">
      <c r="G9602" s="162" t="s">
        <v>9847</v>
      </c>
    </row>
    <row r="9603" spans="7:7">
      <c r="G9603" s="162" t="s">
        <v>9848</v>
      </c>
    </row>
    <row r="9604" spans="7:7">
      <c r="G9604" s="162" t="s">
        <v>9849</v>
      </c>
    </row>
    <row r="9605" spans="7:7">
      <c r="G9605" s="162" t="s">
        <v>9850</v>
      </c>
    </row>
    <row r="9606" spans="7:7">
      <c r="G9606" s="162" t="s">
        <v>9851</v>
      </c>
    </row>
    <row r="9607" spans="7:7">
      <c r="G9607" s="162" t="s">
        <v>9852</v>
      </c>
    </row>
    <row r="9608" spans="7:7">
      <c r="G9608" s="162" t="s">
        <v>9853</v>
      </c>
    </row>
    <row r="9609" spans="7:7">
      <c r="G9609" s="162" t="s">
        <v>9854</v>
      </c>
    </row>
    <row r="9610" spans="7:7">
      <c r="G9610" s="162" t="s">
        <v>9855</v>
      </c>
    </row>
    <row r="9611" spans="7:7">
      <c r="G9611" s="162" t="s">
        <v>9856</v>
      </c>
    </row>
    <row r="9612" spans="7:7">
      <c r="G9612" s="162" t="s">
        <v>9857</v>
      </c>
    </row>
    <row r="9613" spans="7:7">
      <c r="G9613" s="162" t="s">
        <v>9858</v>
      </c>
    </row>
    <row r="9614" spans="7:7">
      <c r="G9614" s="162" t="s">
        <v>9859</v>
      </c>
    </row>
    <row r="9615" spans="7:7">
      <c r="G9615" s="162" t="s">
        <v>9860</v>
      </c>
    </row>
    <row r="9616" spans="7:7">
      <c r="G9616" s="162" t="s">
        <v>9861</v>
      </c>
    </row>
    <row r="9617" spans="7:7">
      <c r="G9617" s="162" t="s">
        <v>9862</v>
      </c>
    </row>
    <row r="9618" spans="7:7">
      <c r="G9618" s="162" t="s">
        <v>9863</v>
      </c>
    </row>
    <row r="9619" spans="7:7">
      <c r="G9619" s="162" t="s">
        <v>9864</v>
      </c>
    </row>
    <row r="9620" spans="7:7">
      <c r="G9620" s="162" t="s">
        <v>9865</v>
      </c>
    </row>
    <row r="9621" spans="7:7">
      <c r="G9621" s="162" t="s">
        <v>9866</v>
      </c>
    </row>
    <row r="9622" spans="7:7">
      <c r="G9622" s="162" t="s">
        <v>9867</v>
      </c>
    </row>
    <row r="9623" spans="7:7">
      <c r="G9623" s="162" t="s">
        <v>9868</v>
      </c>
    </row>
    <row r="9624" spans="7:7">
      <c r="G9624" s="162" t="s">
        <v>9869</v>
      </c>
    </row>
    <row r="9625" spans="7:7">
      <c r="G9625" s="162" t="s">
        <v>9870</v>
      </c>
    </row>
    <row r="9626" spans="7:7">
      <c r="G9626" s="162" t="s">
        <v>9871</v>
      </c>
    </row>
    <row r="9627" spans="7:7">
      <c r="G9627" s="162" t="s">
        <v>9872</v>
      </c>
    </row>
    <row r="9628" spans="7:7">
      <c r="G9628" s="162" t="s">
        <v>9873</v>
      </c>
    </row>
    <row r="9629" spans="7:7">
      <c r="G9629" s="162" t="s">
        <v>9874</v>
      </c>
    </row>
    <row r="9630" spans="7:7">
      <c r="G9630" s="162" t="s">
        <v>9875</v>
      </c>
    </row>
    <row r="9631" spans="7:7">
      <c r="G9631" s="162" t="s">
        <v>9876</v>
      </c>
    </row>
    <row r="9632" spans="7:7">
      <c r="G9632" s="162" t="s">
        <v>9877</v>
      </c>
    </row>
    <row r="9633" spans="7:7">
      <c r="G9633" s="162" t="s">
        <v>9878</v>
      </c>
    </row>
    <row r="9634" spans="7:7">
      <c r="G9634" s="162" t="s">
        <v>9879</v>
      </c>
    </row>
    <row r="9635" spans="7:7">
      <c r="G9635" s="162" t="s">
        <v>9880</v>
      </c>
    </row>
    <row r="9636" spans="7:7">
      <c r="G9636" s="162" t="s">
        <v>9881</v>
      </c>
    </row>
    <row r="9637" spans="7:7">
      <c r="G9637" s="162" t="s">
        <v>9882</v>
      </c>
    </row>
    <row r="9638" spans="7:7">
      <c r="G9638" s="162" t="s">
        <v>9883</v>
      </c>
    </row>
    <row r="9639" spans="7:7">
      <c r="G9639" s="162" t="s">
        <v>9884</v>
      </c>
    </row>
    <row r="9640" spans="7:7">
      <c r="G9640" s="162" t="s">
        <v>9885</v>
      </c>
    </row>
    <row r="9641" spans="7:7">
      <c r="G9641" s="162" t="s">
        <v>9886</v>
      </c>
    </row>
    <row r="9642" spans="7:7">
      <c r="G9642" s="162" t="s">
        <v>9887</v>
      </c>
    </row>
    <row r="9643" spans="7:7">
      <c r="G9643" s="162" t="s">
        <v>9888</v>
      </c>
    </row>
    <row r="9644" spans="7:7">
      <c r="G9644" s="162" t="s">
        <v>9889</v>
      </c>
    </row>
    <row r="9645" spans="7:7">
      <c r="G9645" s="162" t="s">
        <v>9890</v>
      </c>
    </row>
    <row r="9646" spans="7:7">
      <c r="G9646" s="162" t="s">
        <v>9891</v>
      </c>
    </row>
    <row r="9647" spans="7:7">
      <c r="G9647" s="162" t="s">
        <v>9892</v>
      </c>
    </row>
    <row r="9648" spans="7:7">
      <c r="G9648" s="162" t="s">
        <v>9893</v>
      </c>
    </row>
    <row r="9649" spans="7:7">
      <c r="G9649" s="162" t="s">
        <v>9894</v>
      </c>
    </row>
    <row r="9650" spans="7:7">
      <c r="G9650" s="162" t="s">
        <v>9895</v>
      </c>
    </row>
    <row r="9651" spans="7:7">
      <c r="G9651" s="162" t="s">
        <v>9896</v>
      </c>
    </row>
    <row r="9652" spans="7:7">
      <c r="G9652" s="162" t="s">
        <v>9897</v>
      </c>
    </row>
    <row r="9653" spans="7:7">
      <c r="G9653" s="162" t="s">
        <v>9898</v>
      </c>
    </row>
    <row r="9654" spans="7:7">
      <c r="G9654" s="162" t="s">
        <v>9899</v>
      </c>
    </row>
    <row r="9655" spans="7:7">
      <c r="G9655" s="162" t="s">
        <v>9900</v>
      </c>
    </row>
    <row r="9656" spans="7:7">
      <c r="G9656" s="162" t="s">
        <v>9901</v>
      </c>
    </row>
    <row r="9657" spans="7:7">
      <c r="G9657" s="162" t="s">
        <v>9902</v>
      </c>
    </row>
    <row r="9658" spans="7:7">
      <c r="G9658" s="162" t="s">
        <v>9903</v>
      </c>
    </row>
    <row r="9659" spans="7:7">
      <c r="G9659" s="162" t="s">
        <v>9904</v>
      </c>
    </row>
    <row r="9660" spans="7:7">
      <c r="G9660" s="162" t="s">
        <v>9905</v>
      </c>
    </row>
    <row r="9661" spans="7:7">
      <c r="G9661" s="162" t="s">
        <v>9906</v>
      </c>
    </row>
    <row r="9662" spans="7:7">
      <c r="G9662" s="162" t="s">
        <v>9907</v>
      </c>
    </row>
    <row r="9663" spans="7:7">
      <c r="G9663" s="162" t="s">
        <v>9908</v>
      </c>
    </row>
    <row r="9664" spans="7:7">
      <c r="G9664" s="162" t="s">
        <v>9909</v>
      </c>
    </row>
    <row r="9665" spans="7:7">
      <c r="G9665" s="162" t="s">
        <v>9910</v>
      </c>
    </row>
    <row r="9666" spans="7:7">
      <c r="G9666" s="162" t="s">
        <v>9911</v>
      </c>
    </row>
    <row r="9667" spans="7:7">
      <c r="G9667" s="162" t="s">
        <v>9912</v>
      </c>
    </row>
    <row r="9668" spans="7:7">
      <c r="G9668" s="162" t="s">
        <v>9913</v>
      </c>
    </row>
    <row r="9669" spans="7:7">
      <c r="G9669" s="162" t="s">
        <v>9914</v>
      </c>
    </row>
    <row r="9670" spans="7:7">
      <c r="G9670" s="162" t="s">
        <v>9915</v>
      </c>
    </row>
    <row r="9671" spans="7:7">
      <c r="G9671" s="162" t="s">
        <v>9916</v>
      </c>
    </row>
    <row r="9672" spans="7:7">
      <c r="G9672" s="162" t="s">
        <v>9917</v>
      </c>
    </row>
    <row r="9673" spans="7:7">
      <c r="G9673" s="162" t="s">
        <v>9918</v>
      </c>
    </row>
    <row r="9674" spans="7:7">
      <c r="G9674" s="162" t="s">
        <v>9919</v>
      </c>
    </row>
    <row r="9675" spans="7:7">
      <c r="G9675" s="162" t="s">
        <v>9920</v>
      </c>
    </row>
    <row r="9676" spans="7:7">
      <c r="G9676" s="162" t="s">
        <v>9921</v>
      </c>
    </row>
    <row r="9677" spans="7:7">
      <c r="G9677" s="162" t="s">
        <v>9922</v>
      </c>
    </row>
    <row r="9678" spans="7:7">
      <c r="G9678" s="162" t="s">
        <v>9923</v>
      </c>
    </row>
    <row r="9679" spans="7:7">
      <c r="G9679" s="162" t="s">
        <v>9924</v>
      </c>
    </row>
    <row r="9680" spans="7:7">
      <c r="G9680" s="162" t="s">
        <v>9925</v>
      </c>
    </row>
    <row r="9681" spans="7:7">
      <c r="G9681" s="162" t="s">
        <v>9926</v>
      </c>
    </row>
    <row r="9682" spans="7:7">
      <c r="G9682" s="162" t="s">
        <v>9927</v>
      </c>
    </row>
    <row r="9683" spans="7:7">
      <c r="G9683" s="162" t="s">
        <v>9928</v>
      </c>
    </row>
    <row r="9684" spans="7:7">
      <c r="G9684" s="162" t="s">
        <v>9929</v>
      </c>
    </row>
    <row r="9685" spans="7:7">
      <c r="G9685" s="162" t="s">
        <v>9930</v>
      </c>
    </row>
    <row r="9686" spans="7:7">
      <c r="G9686" s="162" t="s">
        <v>9931</v>
      </c>
    </row>
    <row r="9687" spans="7:7">
      <c r="G9687" s="162" t="s">
        <v>9932</v>
      </c>
    </row>
    <row r="9688" spans="7:7">
      <c r="G9688" s="162" t="s">
        <v>9933</v>
      </c>
    </row>
    <row r="9689" spans="7:7">
      <c r="G9689" s="162" t="s">
        <v>9934</v>
      </c>
    </row>
    <row r="9690" spans="7:7">
      <c r="G9690" s="162" t="s">
        <v>9935</v>
      </c>
    </row>
    <row r="9691" spans="7:7">
      <c r="G9691" s="162" t="s">
        <v>9936</v>
      </c>
    </row>
    <row r="9692" spans="7:7">
      <c r="G9692" s="162" t="s">
        <v>9937</v>
      </c>
    </row>
    <row r="9693" spans="7:7">
      <c r="G9693" s="162" t="s">
        <v>9938</v>
      </c>
    </row>
    <row r="9694" spans="7:7">
      <c r="G9694" s="162" t="s">
        <v>9939</v>
      </c>
    </row>
    <row r="9695" spans="7:7">
      <c r="G9695" s="162" t="s">
        <v>9940</v>
      </c>
    </row>
    <row r="9696" spans="7:7">
      <c r="G9696" s="162" t="s">
        <v>9941</v>
      </c>
    </row>
    <row r="9697" spans="7:7">
      <c r="G9697" s="162" t="s">
        <v>9942</v>
      </c>
    </row>
    <row r="9698" spans="7:7">
      <c r="G9698" s="162" t="s">
        <v>9943</v>
      </c>
    </row>
    <row r="9699" spans="7:7">
      <c r="G9699" s="162" t="s">
        <v>9944</v>
      </c>
    </row>
    <row r="9700" spans="7:7">
      <c r="G9700" s="162" t="s">
        <v>9945</v>
      </c>
    </row>
    <row r="9701" spans="7:7">
      <c r="G9701" s="162" t="s">
        <v>9946</v>
      </c>
    </row>
    <row r="9702" spans="7:7">
      <c r="G9702" s="162" t="s">
        <v>9947</v>
      </c>
    </row>
    <row r="9703" spans="7:7">
      <c r="G9703" s="162" t="s">
        <v>9948</v>
      </c>
    </row>
    <row r="9704" spans="7:7">
      <c r="G9704" s="162" t="s">
        <v>9949</v>
      </c>
    </row>
    <row r="9705" spans="7:7">
      <c r="G9705" s="162" t="s">
        <v>9950</v>
      </c>
    </row>
    <row r="9706" spans="7:7">
      <c r="G9706" s="162" t="s">
        <v>9951</v>
      </c>
    </row>
    <row r="9707" spans="7:7">
      <c r="G9707" s="162" t="s">
        <v>9952</v>
      </c>
    </row>
    <row r="9708" spans="7:7">
      <c r="G9708" s="162" t="s">
        <v>9953</v>
      </c>
    </row>
    <row r="9709" spans="7:7">
      <c r="G9709" s="162" t="s">
        <v>9954</v>
      </c>
    </row>
    <row r="9710" spans="7:7">
      <c r="G9710" s="162" t="s">
        <v>9955</v>
      </c>
    </row>
    <row r="9711" spans="7:7">
      <c r="G9711" s="162" t="s">
        <v>9956</v>
      </c>
    </row>
    <row r="9712" spans="7:7">
      <c r="G9712" s="162" t="s">
        <v>9957</v>
      </c>
    </row>
    <row r="9713" spans="7:7">
      <c r="G9713" s="162" t="s">
        <v>9958</v>
      </c>
    </row>
    <row r="9714" spans="7:7">
      <c r="G9714" s="162" t="s">
        <v>9959</v>
      </c>
    </row>
    <row r="9715" spans="7:7">
      <c r="G9715" s="162" t="s">
        <v>9960</v>
      </c>
    </row>
    <row r="9716" spans="7:7">
      <c r="G9716" s="162" t="s">
        <v>9961</v>
      </c>
    </row>
    <row r="9717" spans="7:7">
      <c r="G9717" s="162" t="s">
        <v>9962</v>
      </c>
    </row>
    <row r="9718" spans="7:7">
      <c r="G9718" s="162" t="s">
        <v>9963</v>
      </c>
    </row>
    <row r="9719" spans="7:7">
      <c r="G9719" s="162" t="s">
        <v>9964</v>
      </c>
    </row>
    <row r="9720" spans="7:7">
      <c r="G9720" s="162" t="s">
        <v>9965</v>
      </c>
    </row>
    <row r="9721" spans="7:7">
      <c r="G9721" s="162" t="s">
        <v>9966</v>
      </c>
    </row>
    <row r="9722" spans="7:7">
      <c r="G9722" s="162" t="s">
        <v>9967</v>
      </c>
    </row>
    <row r="9723" spans="7:7">
      <c r="G9723" s="162" t="s">
        <v>9968</v>
      </c>
    </row>
    <row r="9724" spans="7:7">
      <c r="G9724" s="162" t="s">
        <v>9969</v>
      </c>
    </row>
    <row r="9725" spans="7:7">
      <c r="G9725" s="162" t="s">
        <v>9970</v>
      </c>
    </row>
    <row r="9726" spans="7:7">
      <c r="G9726" s="162" t="s">
        <v>9971</v>
      </c>
    </row>
    <row r="9727" spans="7:7">
      <c r="G9727" s="162" t="s">
        <v>9972</v>
      </c>
    </row>
    <row r="9728" spans="7:7">
      <c r="G9728" s="162" t="s">
        <v>9973</v>
      </c>
    </row>
    <row r="9729" spans="7:7">
      <c r="G9729" s="162" t="s">
        <v>9974</v>
      </c>
    </row>
    <row r="9730" spans="7:7">
      <c r="G9730" s="162" t="s">
        <v>9975</v>
      </c>
    </row>
    <row r="9731" spans="7:7">
      <c r="G9731" s="162" t="s">
        <v>9976</v>
      </c>
    </row>
    <row r="9732" spans="7:7">
      <c r="G9732" s="162" t="s">
        <v>9977</v>
      </c>
    </row>
    <row r="9733" spans="7:7">
      <c r="G9733" s="162" t="s">
        <v>9978</v>
      </c>
    </row>
    <row r="9734" spans="7:7">
      <c r="G9734" s="162" t="s">
        <v>9979</v>
      </c>
    </row>
    <row r="9735" spans="7:7">
      <c r="G9735" s="162" t="s">
        <v>9980</v>
      </c>
    </row>
    <row r="9736" spans="7:7">
      <c r="G9736" s="162" t="s">
        <v>9981</v>
      </c>
    </row>
    <row r="9737" spans="7:7">
      <c r="G9737" s="162" t="s">
        <v>9982</v>
      </c>
    </row>
    <row r="9738" spans="7:7">
      <c r="G9738" s="162" t="s">
        <v>9983</v>
      </c>
    </row>
    <row r="9739" spans="7:7">
      <c r="G9739" s="162" t="s">
        <v>9984</v>
      </c>
    </row>
    <row r="9740" spans="7:7">
      <c r="G9740" s="162" t="s">
        <v>9985</v>
      </c>
    </row>
    <row r="9741" spans="7:7">
      <c r="G9741" s="162" t="s">
        <v>9986</v>
      </c>
    </row>
    <row r="9742" spans="7:7">
      <c r="G9742" s="162" t="s">
        <v>9987</v>
      </c>
    </row>
    <row r="9743" spans="7:7">
      <c r="G9743" s="162" t="s">
        <v>9988</v>
      </c>
    </row>
    <row r="9744" spans="7:7">
      <c r="G9744" s="162" t="s">
        <v>9989</v>
      </c>
    </row>
    <row r="9745" spans="7:7">
      <c r="G9745" s="162" t="s">
        <v>9990</v>
      </c>
    </row>
    <row r="9746" spans="7:7">
      <c r="G9746" s="162" t="s">
        <v>9991</v>
      </c>
    </row>
    <row r="9747" spans="7:7">
      <c r="G9747" s="162" t="s">
        <v>9992</v>
      </c>
    </row>
    <row r="9748" spans="7:7">
      <c r="G9748" s="162" t="s">
        <v>9993</v>
      </c>
    </row>
    <row r="9749" spans="7:7">
      <c r="G9749" s="162" t="s">
        <v>9994</v>
      </c>
    </row>
    <row r="9750" spans="7:7">
      <c r="G9750" s="162" t="s">
        <v>9995</v>
      </c>
    </row>
    <row r="9751" spans="7:7">
      <c r="G9751" s="162" t="s">
        <v>9996</v>
      </c>
    </row>
    <row r="9752" spans="7:7">
      <c r="G9752" s="162" t="s">
        <v>9997</v>
      </c>
    </row>
    <row r="9753" spans="7:7">
      <c r="G9753" s="162" t="s">
        <v>9998</v>
      </c>
    </row>
    <row r="9754" spans="7:7">
      <c r="G9754" s="162" t="s">
        <v>9999</v>
      </c>
    </row>
    <row r="9755" spans="7:7">
      <c r="G9755" s="162" t="s">
        <v>10000</v>
      </c>
    </row>
    <row r="9756" spans="7:7">
      <c r="G9756" s="162" t="s">
        <v>10001</v>
      </c>
    </row>
    <row r="9757" spans="7:7">
      <c r="G9757" s="162" t="s">
        <v>10002</v>
      </c>
    </row>
    <row r="9758" spans="7:7">
      <c r="G9758" s="162" t="s">
        <v>10003</v>
      </c>
    </row>
    <row r="9759" spans="7:7">
      <c r="G9759" s="162" t="s">
        <v>10004</v>
      </c>
    </row>
    <row r="9760" spans="7:7">
      <c r="G9760" s="162" t="s">
        <v>10005</v>
      </c>
    </row>
    <row r="9761" spans="7:7">
      <c r="G9761" s="162" t="s">
        <v>10006</v>
      </c>
    </row>
    <row r="9762" spans="7:7">
      <c r="G9762" s="162" t="s">
        <v>10007</v>
      </c>
    </row>
    <row r="9763" spans="7:7">
      <c r="G9763" s="162" t="s">
        <v>10008</v>
      </c>
    </row>
    <row r="9764" spans="7:7">
      <c r="G9764" s="162" t="s">
        <v>10009</v>
      </c>
    </row>
    <row r="9765" spans="7:7">
      <c r="G9765" s="162" t="s">
        <v>10010</v>
      </c>
    </row>
    <row r="9766" spans="7:7">
      <c r="G9766" s="162" t="s">
        <v>10011</v>
      </c>
    </row>
    <row r="9767" spans="7:7">
      <c r="G9767" s="162" t="s">
        <v>10012</v>
      </c>
    </row>
    <row r="9768" spans="7:7">
      <c r="G9768" s="162" t="s">
        <v>10013</v>
      </c>
    </row>
    <row r="9769" spans="7:7">
      <c r="G9769" s="162" t="s">
        <v>10014</v>
      </c>
    </row>
    <row r="9770" spans="7:7">
      <c r="G9770" s="162" t="s">
        <v>10015</v>
      </c>
    </row>
    <row r="9771" spans="7:7">
      <c r="G9771" s="162" t="s">
        <v>10016</v>
      </c>
    </row>
    <row r="9772" spans="7:7">
      <c r="G9772" s="162" t="s">
        <v>10017</v>
      </c>
    </row>
    <row r="9773" spans="7:7">
      <c r="G9773" s="162" t="s">
        <v>10018</v>
      </c>
    </row>
    <row r="9774" spans="7:7">
      <c r="G9774" s="162" t="s">
        <v>10019</v>
      </c>
    </row>
    <row r="9775" spans="7:7">
      <c r="G9775" s="162" t="s">
        <v>10020</v>
      </c>
    </row>
    <row r="9776" spans="7:7">
      <c r="G9776" s="162" t="s">
        <v>10021</v>
      </c>
    </row>
    <row r="9777" spans="7:7">
      <c r="G9777" s="162" t="s">
        <v>10022</v>
      </c>
    </row>
    <row r="9778" spans="7:7">
      <c r="G9778" s="162" t="s">
        <v>10023</v>
      </c>
    </row>
    <row r="9779" spans="7:7">
      <c r="G9779" s="162" t="s">
        <v>10024</v>
      </c>
    </row>
    <row r="9780" spans="7:7">
      <c r="G9780" s="162" t="s">
        <v>10025</v>
      </c>
    </row>
    <row r="9781" spans="7:7">
      <c r="G9781" s="162" t="s">
        <v>10026</v>
      </c>
    </row>
    <row r="9782" spans="7:7">
      <c r="G9782" s="162" t="s">
        <v>10027</v>
      </c>
    </row>
    <row r="9783" spans="7:7">
      <c r="G9783" s="162" t="s">
        <v>10028</v>
      </c>
    </row>
    <row r="9784" spans="7:7">
      <c r="G9784" s="162" t="s">
        <v>10029</v>
      </c>
    </row>
    <row r="9785" spans="7:7">
      <c r="G9785" s="162" t="s">
        <v>10030</v>
      </c>
    </row>
    <row r="9786" spans="7:7">
      <c r="G9786" s="162" t="s">
        <v>10031</v>
      </c>
    </row>
    <row r="9787" spans="7:7">
      <c r="G9787" s="162" t="s">
        <v>10032</v>
      </c>
    </row>
    <row r="9788" spans="7:7">
      <c r="G9788" s="162" t="s">
        <v>10033</v>
      </c>
    </row>
    <row r="9789" spans="7:7">
      <c r="G9789" s="162" t="s">
        <v>10034</v>
      </c>
    </row>
    <row r="9790" spans="7:7">
      <c r="G9790" s="162" t="s">
        <v>10035</v>
      </c>
    </row>
    <row r="9791" spans="7:7">
      <c r="G9791" s="162" t="s">
        <v>10036</v>
      </c>
    </row>
    <row r="9792" spans="7:7">
      <c r="G9792" s="162" t="s">
        <v>10037</v>
      </c>
    </row>
    <row r="9793" spans="7:7">
      <c r="G9793" s="162" t="s">
        <v>10038</v>
      </c>
    </row>
    <row r="9794" spans="7:7">
      <c r="G9794" s="162" t="s">
        <v>10039</v>
      </c>
    </row>
    <row r="9795" spans="7:7">
      <c r="G9795" s="162" t="s">
        <v>10040</v>
      </c>
    </row>
    <row r="9796" spans="7:7">
      <c r="G9796" s="162" t="s">
        <v>10041</v>
      </c>
    </row>
    <row r="9797" spans="7:7">
      <c r="G9797" s="162" t="s">
        <v>10042</v>
      </c>
    </row>
    <row r="9798" spans="7:7">
      <c r="G9798" s="162" t="s">
        <v>10043</v>
      </c>
    </row>
    <row r="9799" spans="7:7">
      <c r="G9799" s="162" t="s">
        <v>10044</v>
      </c>
    </row>
    <row r="9800" spans="7:7">
      <c r="G9800" s="162" t="s">
        <v>10045</v>
      </c>
    </row>
    <row r="9801" spans="7:7">
      <c r="G9801" s="162" t="s">
        <v>10046</v>
      </c>
    </row>
    <row r="9802" spans="7:7">
      <c r="G9802" s="162" t="s">
        <v>10047</v>
      </c>
    </row>
    <row r="9803" spans="7:7">
      <c r="G9803" s="162" t="s">
        <v>10048</v>
      </c>
    </row>
    <row r="9804" spans="7:7">
      <c r="G9804" s="162" t="s">
        <v>10049</v>
      </c>
    </row>
    <row r="9805" spans="7:7">
      <c r="G9805" s="162" t="s">
        <v>10050</v>
      </c>
    </row>
    <row r="9806" spans="7:7">
      <c r="G9806" s="162" t="s">
        <v>10051</v>
      </c>
    </row>
    <row r="9807" spans="7:7">
      <c r="G9807" s="162" t="s">
        <v>10052</v>
      </c>
    </row>
    <row r="9808" spans="7:7">
      <c r="G9808" s="162" t="s">
        <v>10053</v>
      </c>
    </row>
    <row r="9809" spans="7:7">
      <c r="G9809" s="162" t="s">
        <v>10054</v>
      </c>
    </row>
    <row r="9810" spans="7:7">
      <c r="G9810" s="162" t="s">
        <v>10055</v>
      </c>
    </row>
    <row r="9811" spans="7:7">
      <c r="G9811" s="162" t="s">
        <v>10056</v>
      </c>
    </row>
    <row r="9812" spans="7:7">
      <c r="G9812" s="162" t="s">
        <v>10057</v>
      </c>
    </row>
    <row r="9813" spans="7:7">
      <c r="G9813" s="162" t="s">
        <v>10058</v>
      </c>
    </row>
    <row r="9814" spans="7:7">
      <c r="G9814" s="162" t="s">
        <v>10059</v>
      </c>
    </row>
    <row r="9815" spans="7:7">
      <c r="G9815" s="162" t="s">
        <v>10060</v>
      </c>
    </row>
    <row r="9816" spans="7:7">
      <c r="G9816" s="162" t="s">
        <v>10061</v>
      </c>
    </row>
    <row r="9817" spans="7:7">
      <c r="G9817" s="162" t="s">
        <v>10062</v>
      </c>
    </row>
    <row r="9818" spans="7:7">
      <c r="G9818" s="162" t="s">
        <v>10063</v>
      </c>
    </row>
    <row r="9819" spans="7:7">
      <c r="G9819" s="162" t="s">
        <v>10064</v>
      </c>
    </row>
    <row r="9820" spans="7:7">
      <c r="G9820" s="162" t="s">
        <v>10065</v>
      </c>
    </row>
    <row r="9821" spans="7:7">
      <c r="G9821" s="162" t="s">
        <v>10066</v>
      </c>
    </row>
    <row r="9822" spans="7:7">
      <c r="G9822" s="162" t="s">
        <v>10067</v>
      </c>
    </row>
    <row r="9823" spans="7:7">
      <c r="G9823" s="162" t="s">
        <v>10068</v>
      </c>
    </row>
    <row r="9824" spans="7:7">
      <c r="G9824" s="162" t="s">
        <v>10069</v>
      </c>
    </row>
    <row r="9825" spans="7:7">
      <c r="G9825" s="162" t="s">
        <v>10070</v>
      </c>
    </row>
    <row r="9826" spans="7:7">
      <c r="G9826" s="162" t="s">
        <v>10071</v>
      </c>
    </row>
    <row r="9827" spans="7:7">
      <c r="G9827" s="162" t="s">
        <v>10072</v>
      </c>
    </row>
    <row r="9828" spans="7:7">
      <c r="G9828" s="162" t="s">
        <v>10073</v>
      </c>
    </row>
    <row r="9829" spans="7:7">
      <c r="G9829" s="162" t="s">
        <v>10074</v>
      </c>
    </row>
    <row r="9830" spans="7:7">
      <c r="G9830" s="162" t="s">
        <v>10075</v>
      </c>
    </row>
    <row r="9831" spans="7:7">
      <c r="G9831" s="162" t="s">
        <v>10076</v>
      </c>
    </row>
    <row r="9832" spans="7:7">
      <c r="G9832" s="162" t="s">
        <v>10077</v>
      </c>
    </row>
    <row r="9833" spans="7:7">
      <c r="G9833" s="162" t="s">
        <v>10078</v>
      </c>
    </row>
    <row r="9834" spans="7:7">
      <c r="G9834" s="162" t="s">
        <v>10079</v>
      </c>
    </row>
    <row r="9835" spans="7:7">
      <c r="G9835" s="162" t="s">
        <v>10080</v>
      </c>
    </row>
    <row r="9836" spans="7:7">
      <c r="G9836" s="162" t="s">
        <v>10081</v>
      </c>
    </row>
    <row r="9837" spans="7:7">
      <c r="G9837" s="162" t="s">
        <v>10082</v>
      </c>
    </row>
    <row r="9838" spans="7:7">
      <c r="G9838" s="162" t="s">
        <v>10083</v>
      </c>
    </row>
    <row r="9839" spans="7:7">
      <c r="G9839" s="162" t="s">
        <v>10084</v>
      </c>
    </row>
    <row r="9840" spans="7:7">
      <c r="G9840" s="162" t="s">
        <v>10085</v>
      </c>
    </row>
    <row r="9841" spans="7:7">
      <c r="G9841" s="162" t="s">
        <v>10086</v>
      </c>
    </row>
    <row r="9842" spans="7:7">
      <c r="G9842" s="162" t="s">
        <v>10087</v>
      </c>
    </row>
    <row r="9843" spans="7:7">
      <c r="G9843" s="162" t="s">
        <v>10088</v>
      </c>
    </row>
    <row r="9844" spans="7:7">
      <c r="G9844" s="162" t="s">
        <v>10089</v>
      </c>
    </row>
    <row r="9845" spans="7:7">
      <c r="G9845" s="162" t="s">
        <v>10090</v>
      </c>
    </row>
    <row r="9846" spans="7:7">
      <c r="G9846" s="162" t="s">
        <v>10091</v>
      </c>
    </row>
    <row r="9847" spans="7:7">
      <c r="G9847" s="162" t="s">
        <v>10092</v>
      </c>
    </row>
    <row r="9848" spans="7:7">
      <c r="G9848" s="162" t="s">
        <v>10093</v>
      </c>
    </row>
    <row r="9849" spans="7:7">
      <c r="G9849" s="162" t="s">
        <v>10094</v>
      </c>
    </row>
    <row r="9850" spans="7:7">
      <c r="G9850" s="162" t="s">
        <v>10095</v>
      </c>
    </row>
    <row r="9851" spans="7:7">
      <c r="G9851" s="162" t="s">
        <v>10096</v>
      </c>
    </row>
    <row r="9852" spans="7:7">
      <c r="G9852" s="162" t="s">
        <v>10097</v>
      </c>
    </row>
    <row r="9853" spans="7:7">
      <c r="G9853" s="162" t="s">
        <v>10098</v>
      </c>
    </row>
    <row r="9854" spans="7:7">
      <c r="G9854" s="162" t="s">
        <v>10099</v>
      </c>
    </row>
    <row r="9855" spans="7:7">
      <c r="G9855" s="162" t="s">
        <v>10100</v>
      </c>
    </row>
    <row r="9856" spans="7:7">
      <c r="G9856" s="162" t="s">
        <v>10101</v>
      </c>
    </row>
    <row r="9857" spans="7:7">
      <c r="G9857" s="162" t="s">
        <v>10102</v>
      </c>
    </row>
    <row r="9858" spans="7:7">
      <c r="G9858" s="162" t="s">
        <v>10103</v>
      </c>
    </row>
    <row r="9859" spans="7:7">
      <c r="G9859" s="162" t="s">
        <v>10104</v>
      </c>
    </row>
    <row r="9860" spans="7:7">
      <c r="G9860" s="162" t="s">
        <v>10105</v>
      </c>
    </row>
    <row r="9861" spans="7:7">
      <c r="G9861" s="162" t="s">
        <v>10106</v>
      </c>
    </row>
    <row r="9862" spans="7:7">
      <c r="G9862" s="162" t="s">
        <v>10107</v>
      </c>
    </row>
    <row r="9863" spans="7:7">
      <c r="G9863" s="162" t="s">
        <v>10108</v>
      </c>
    </row>
    <row r="9864" spans="7:7">
      <c r="G9864" s="162" t="s">
        <v>10109</v>
      </c>
    </row>
    <row r="9865" spans="7:7">
      <c r="G9865" s="162" t="s">
        <v>10110</v>
      </c>
    </row>
    <row r="9866" spans="7:7">
      <c r="G9866" s="162" t="s">
        <v>10111</v>
      </c>
    </row>
    <row r="9867" spans="7:7">
      <c r="G9867" s="162" t="s">
        <v>10112</v>
      </c>
    </row>
    <row r="9868" spans="7:7">
      <c r="G9868" s="162" t="s">
        <v>10113</v>
      </c>
    </row>
    <row r="9869" spans="7:7">
      <c r="G9869" s="162" t="s">
        <v>10114</v>
      </c>
    </row>
    <row r="9870" spans="7:7">
      <c r="G9870" s="162" t="s">
        <v>10115</v>
      </c>
    </row>
    <row r="9871" spans="7:7">
      <c r="G9871" s="162" t="s">
        <v>10116</v>
      </c>
    </row>
    <row r="9872" spans="7:7">
      <c r="G9872" s="162" t="s">
        <v>10117</v>
      </c>
    </row>
    <row r="9873" spans="7:7">
      <c r="G9873" s="162" t="s">
        <v>10118</v>
      </c>
    </row>
    <row r="9874" spans="7:7">
      <c r="G9874" s="162" t="s">
        <v>10119</v>
      </c>
    </row>
    <row r="9875" spans="7:7">
      <c r="G9875" s="162" t="s">
        <v>10120</v>
      </c>
    </row>
    <row r="9876" spans="7:7">
      <c r="G9876" s="162" t="s">
        <v>10121</v>
      </c>
    </row>
    <row r="9877" spans="7:7">
      <c r="G9877" s="162" t="s">
        <v>10122</v>
      </c>
    </row>
    <row r="9878" spans="7:7">
      <c r="G9878" s="162" t="s">
        <v>10123</v>
      </c>
    </row>
    <row r="9879" spans="7:7">
      <c r="G9879" s="162" t="s">
        <v>10124</v>
      </c>
    </row>
    <row r="9880" spans="7:7">
      <c r="G9880" s="162" t="s">
        <v>10125</v>
      </c>
    </row>
    <row r="9881" spans="7:7">
      <c r="G9881" s="162" t="s">
        <v>10126</v>
      </c>
    </row>
    <row r="9882" spans="7:7">
      <c r="G9882" s="162" t="s">
        <v>10127</v>
      </c>
    </row>
    <row r="9883" spans="7:7">
      <c r="G9883" s="162" t="s">
        <v>10128</v>
      </c>
    </row>
    <row r="9884" spans="7:7">
      <c r="G9884" s="162" t="s">
        <v>10129</v>
      </c>
    </row>
    <row r="9885" spans="7:7">
      <c r="G9885" s="162" t="s">
        <v>10130</v>
      </c>
    </row>
    <row r="9886" spans="7:7">
      <c r="G9886" s="162" t="s">
        <v>10131</v>
      </c>
    </row>
    <row r="9887" spans="7:7">
      <c r="G9887" s="162" t="s">
        <v>10132</v>
      </c>
    </row>
    <row r="9888" spans="7:7">
      <c r="G9888" s="162" t="s">
        <v>10133</v>
      </c>
    </row>
    <row r="9889" spans="7:7">
      <c r="G9889" s="162" t="s">
        <v>10134</v>
      </c>
    </row>
    <row r="9890" spans="7:7">
      <c r="G9890" s="162" t="s">
        <v>10135</v>
      </c>
    </row>
    <row r="9891" spans="7:7">
      <c r="G9891" s="162" t="s">
        <v>10136</v>
      </c>
    </row>
    <row r="9892" spans="7:7">
      <c r="G9892" s="162" t="s">
        <v>10137</v>
      </c>
    </row>
    <row r="9893" spans="7:7">
      <c r="G9893" s="162" t="s">
        <v>10138</v>
      </c>
    </row>
    <row r="9894" spans="7:7">
      <c r="G9894" s="162" t="s">
        <v>10139</v>
      </c>
    </row>
    <row r="9895" spans="7:7">
      <c r="G9895" s="162" t="s">
        <v>10140</v>
      </c>
    </row>
    <row r="9896" spans="7:7">
      <c r="G9896" s="162" t="s">
        <v>10141</v>
      </c>
    </row>
    <row r="9897" spans="7:7">
      <c r="G9897" s="162" t="s">
        <v>10142</v>
      </c>
    </row>
    <row r="9898" spans="7:7">
      <c r="G9898" s="162" t="s">
        <v>10143</v>
      </c>
    </row>
    <row r="9899" spans="7:7">
      <c r="G9899" s="162" t="s">
        <v>10144</v>
      </c>
    </row>
    <row r="9900" spans="7:7">
      <c r="G9900" s="162" t="s">
        <v>10145</v>
      </c>
    </row>
    <row r="9901" spans="7:7">
      <c r="G9901" s="162" t="s">
        <v>10146</v>
      </c>
    </row>
    <row r="9902" spans="7:7">
      <c r="G9902" s="162" t="s">
        <v>10147</v>
      </c>
    </row>
    <row r="9903" spans="7:7">
      <c r="G9903" s="162" t="s">
        <v>10148</v>
      </c>
    </row>
    <row r="9904" spans="7:7">
      <c r="G9904" s="162" t="s">
        <v>10149</v>
      </c>
    </row>
    <row r="9905" spans="7:7">
      <c r="G9905" s="162" t="s">
        <v>10150</v>
      </c>
    </row>
    <row r="9906" spans="7:7">
      <c r="G9906" s="162" t="s">
        <v>10151</v>
      </c>
    </row>
    <row r="9907" spans="7:7">
      <c r="G9907" s="162" t="s">
        <v>10152</v>
      </c>
    </row>
    <row r="9908" spans="7:7">
      <c r="G9908" s="162" t="s">
        <v>10153</v>
      </c>
    </row>
    <row r="9909" spans="7:7">
      <c r="G9909" s="162" t="s">
        <v>10154</v>
      </c>
    </row>
    <row r="9910" spans="7:7">
      <c r="G9910" s="162" t="s">
        <v>10155</v>
      </c>
    </row>
    <row r="9911" spans="7:7">
      <c r="G9911" s="162" t="s">
        <v>10156</v>
      </c>
    </row>
    <row r="9912" spans="7:7">
      <c r="G9912" s="162" t="s">
        <v>10157</v>
      </c>
    </row>
    <row r="9913" spans="7:7">
      <c r="G9913" s="162" t="s">
        <v>10158</v>
      </c>
    </row>
    <row r="9914" spans="7:7">
      <c r="G9914" s="162" t="s">
        <v>10159</v>
      </c>
    </row>
    <row r="9915" spans="7:7">
      <c r="G9915" s="162" t="s">
        <v>10160</v>
      </c>
    </row>
    <row r="9916" spans="7:7">
      <c r="G9916" s="162" t="s">
        <v>10161</v>
      </c>
    </row>
    <row r="9917" spans="7:7">
      <c r="G9917" s="162" t="s">
        <v>10162</v>
      </c>
    </row>
    <row r="9918" spans="7:7">
      <c r="G9918" s="162" t="s">
        <v>10163</v>
      </c>
    </row>
    <row r="9919" spans="7:7">
      <c r="G9919" s="162" t="s">
        <v>10164</v>
      </c>
    </row>
    <row r="9920" spans="7:7">
      <c r="G9920" s="162" t="s">
        <v>10165</v>
      </c>
    </row>
    <row r="9921" spans="7:7">
      <c r="G9921" s="162" t="s">
        <v>10166</v>
      </c>
    </row>
    <row r="9922" spans="7:7">
      <c r="G9922" s="162" t="s">
        <v>10167</v>
      </c>
    </row>
    <row r="9923" spans="7:7">
      <c r="G9923" s="162" t="s">
        <v>10168</v>
      </c>
    </row>
    <row r="9924" spans="7:7">
      <c r="G9924" s="162" t="s">
        <v>10169</v>
      </c>
    </row>
    <row r="9925" spans="7:7">
      <c r="G9925" s="162" t="s">
        <v>10170</v>
      </c>
    </row>
    <row r="9926" spans="7:7">
      <c r="G9926" s="162" t="s">
        <v>10171</v>
      </c>
    </row>
    <row r="9927" spans="7:7">
      <c r="G9927" s="162" t="s">
        <v>10172</v>
      </c>
    </row>
    <row r="9928" spans="7:7">
      <c r="G9928" s="162" t="s">
        <v>10173</v>
      </c>
    </row>
    <row r="9929" spans="7:7">
      <c r="G9929" s="162" t="s">
        <v>10174</v>
      </c>
    </row>
    <row r="9930" spans="7:7">
      <c r="G9930" s="162" t="s">
        <v>10175</v>
      </c>
    </row>
    <row r="9931" spans="7:7">
      <c r="G9931" s="162" t="s">
        <v>10176</v>
      </c>
    </row>
    <row r="9932" spans="7:7">
      <c r="G9932" s="162" t="s">
        <v>10177</v>
      </c>
    </row>
    <row r="9933" spans="7:7">
      <c r="G9933" s="162" t="s">
        <v>10178</v>
      </c>
    </row>
    <row r="9934" spans="7:7">
      <c r="G9934" s="162" t="s">
        <v>10179</v>
      </c>
    </row>
    <row r="9935" spans="7:7">
      <c r="G9935" s="162" t="s">
        <v>10180</v>
      </c>
    </row>
    <row r="9936" spans="7:7">
      <c r="G9936" s="162" t="s">
        <v>10181</v>
      </c>
    </row>
    <row r="9937" spans="7:7">
      <c r="G9937" s="162" t="s">
        <v>10182</v>
      </c>
    </row>
    <row r="9938" spans="7:7">
      <c r="G9938" s="162" t="s">
        <v>10183</v>
      </c>
    </row>
    <row r="9939" spans="7:7">
      <c r="G9939" s="162" t="s">
        <v>10184</v>
      </c>
    </row>
    <row r="9940" spans="7:7">
      <c r="G9940" s="162" t="s">
        <v>10185</v>
      </c>
    </row>
    <row r="9941" spans="7:7">
      <c r="G9941" s="162" t="s">
        <v>10186</v>
      </c>
    </row>
    <row r="9942" spans="7:7">
      <c r="G9942" s="162" t="s">
        <v>10187</v>
      </c>
    </row>
    <row r="9943" spans="7:7">
      <c r="G9943" s="162" t="s">
        <v>10188</v>
      </c>
    </row>
    <row r="9944" spans="7:7">
      <c r="G9944" s="162" t="s">
        <v>10189</v>
      </c>
    </row>
    <row r="9945" spans="7:7">
      <c r="G9945" s="162" t="s">
        <v>10190</v>
      </c>
    </row>
    <row r="9946" spans="7:7">
      <c r="G9946" s="162" t="s">
        <v>10191</v>
      </c>
    </row>
    <row r="9947" spans="7:7">
      <c r="G9947" s="162" t="s">
        <v>10192</v>
      </c>
    </row>
    <row r="9948" spans="7:7">
      <c r="G9948" s="162" t="s">
        <v>10193</v>
      </c>
    </row>
    <row r="9949" spans="7:7">
      <c r="G9949" s="162" t="s">
        <v>10194</v>
      </c>
    </row>
    <row r="9950" spans="7:7">
      <c r="G9950" s="162" t="s">
        <v>10195</v>
      </c>
    </row>
    <row r="9951" spans="7:7">
      <c r="G9951" s="162" t="s">
        <v>10196</v>
      </c>
    </row>
    <row r="9952" spans="7:7">
      <c r="G9952" s="162" t="s">
        <v>10197</v>
      </c>
    </row>
    <row r="9953" spans="7:7">
      <c r="G9953" s="162" t="s">
        <v>10198</v>
      </c>
    </row>
    <row r="9954" spans="7:7">
      <c r="G9954" s="162" t="s">
        <v>10199</v>
      </c>
    </row>
    <row r="9955" spans="7:7">
      <c r="G9955" s="162" t="s">
        <v>10200</v>
      </c>
    </row>
    <row r="9956" spans="7:7">
      <c r="G9956" s="162" t="s">
        <v>10201</v>
      </c>
    </row>
    <row r="9957" spans="7:7">
      <c r="G9957" s="162" t="s">
        <v>10202</v>
      </c>
    </row>
    <row r="9958" spans="7:7">
      <c r="G9958" s="162" t="s">
        <v>10203</v>
      </c>
    </row>
    <row r="9959" spans="7:7">
      <c r="G9959" s="162" t="s">
        <v>10204</v>
      </c>
    </row>
    <row r="9960" spans="7:7">
      <c r="G9960" s="162" t="s">
        <v>10205</v>
      </c>
    </row>
    <row r="9961" spans="7:7">
      <c r="G9961" s="162" t="s">
        <v>10206</v>
      </c>
    </row>
    <row r="9962" spans="7:7">
      <c r="G9962" s="162" t="s">
        <v>10207</v>
      </c>
    </row>
    <row r="9963" spans="7:7">
      <c r="G9963" s="162" t="s">
        <v>10208</v>
      </c>
    </row>
    <row r="9964" spans="7:7">
      <c r="G9964" s="162" t="s">
        <v>10209</v>
      </c>
    </row>
    <row r="9965" spans="7:7">
      <c r="G9965" s="162" t="s">
        <v>10210</v>
      </c>
    </row>
    <row r="9966" spans="7:7">
      <c r="G9966" s="162" t="s">
        <v>10211</v>
      </c>
    </row>
    <row r="9967" spans="7:7">
      <c r="G9967" s="162" t="s">
        <v>10212</v>
      </c>
    </row>
    <row r="9968" spans="7:7">
      <c r="G9968" s="162" t="s">
        <v>10213</v>
      </c>
    </row>
    <row r="9969" spans="7:7">
      <c r="G9969" s="162" t="s">
        <v>10214</v>
      </c>
    </row>
    <row r="9970" spans="7:7">
      <c r="G9970" s="162" t="s">
        <v>10215</v>
      </c>
    </row>
    <row r="9971" spans="7:7">
      <c r="G9971" s="162" t="s">
        <v>10216</v>
      </c>
    </row>
    <row r="9972" spans="7:7">
      <c r="G9972" s="162" t="s">
        <v>10217</v>
      </c>
    </row>
    <row r="9973" spans="7:7">
      <c r="G9973" s="162" t="s">
        <v>10218</v>
      </c>
    </row>
    <row r="9974" spans="7:7">
      <c r="G9974" s="162" t="s">
        <v>10219</v>
      </c>
    </row>
    <row r="9975" spans="7:7">
      <c r="G9975" s="162" t="s">
        <v>10220</v>
      </c>
    </row>
    <row r="9976" spans="7:7">
      <c r="G9976" s="162" t="s">
        <v>10221</v>
      </c>
    </row>
    <row r="9977" spans="7:7">
      <c r="G9977" s="162" t="s">
        <v>10222</v>
      </c>
    </row>
    <row r="9978" spans="7:7">
      <c r="G9978" s="162" t="s">
        <v>10223</v>
      </c>
    </row>
    <row r="9979" spans="7:7">
      <c r="G9979" s="162" t="s">
        <v>10224</v>
      </c>
    </row>
    <row r="9980" spans="7:7">
      <c r="G9980" s="162" t="s">
        <v>10225</v>
      </c>
    </row>
    <row r="9981" spans="7:7">
      <c r="G9981" s="162" t="s">
        <v>10226</v>
      </c>
    </row>
    <row r="9982" spans="7:7">
      <c r="G9982" s="162" t="s">
        <v>10227</v>
      </c>
    </row>
    <row r="9983" spans="7:7">
      <c r="G9983" s="162" t="s">
        <v>10228</v>
      </c>
    </row>
    <row r="9984" spans="7:7">
      <c r="G9984" s="162" t="s">
        <v>10229</v>
      </c>
    </row>
    <row r="9985" spans="7:7">
      <c r="G9985" s="162" t="s">
        <v>10230</v>
      </c>
    </row>
    <row r="9986" spans="7:7">
      <c r="G9986" s="162" t="s">
        <v>10231</v>
      </c>
    </row>
    <row r="9987" spans="7:7">
      <c r="G9987" s="162" t="s">
        <v>10232</v>
      </c>
    </row>
    <row r="9988" spans="7:7">
      <c r="G9988" s="162" t="s">
        <v>10233</v>
      </c>
    </row>
    <row r="9989" spans="7:7">
      <c r="G9989" s="162" t="s">
        <v>10234</v>
      </c>
    </row>
    <row r="9990" spans="7:7">
      <c r="G9990" s="162" t="s">
        <v>10235</v>
      </c>
    </row>
    <row r="9991" spans="7:7">
      <c r="G9991" s="162" t="s">
        <v>10236</v>
      </c>
    </row>
    <row r="9992" spans="7:7">
      <c r="G9992" s="162" t="s">
        <v>10237</v>
      </c>
    </row>
    <row r="9993" spans="7:7">
      <c r="G9993" s="162" t="s">
        <v>10238</v>
      </c>
    </row>
    <row r="9994" spans="7:7">
      <c r="G9994" s="162" t="s">
        <v>10239</v>
      </c>
    </row>
    <row r="9995" spans="7:7">
      <c r="G9995" s="162" t="s">
        <v>10240</v>
      </c>
    </row>
    <row r="9996" spans="7:7">
      <c r="G9996" s="162" t="s">
        <v>10241</v>
      </c>
    </row>
    <row r="9997" spans="7:7">
      <c r="G9997" s="162" t="s">
        <v>10242</v>
      </c>
    </row>
    <row r="9998" spans="7:7">
      <c r="G9998" s="162" t="s">
        <v>10243</v>
      </c>
    </row>
    <row r="9999" spans="7:7">
      <c r="G9999" s="162" t="s">
        <v>10244</v>
      </c>
    </row>
    <row r="10000" spans="7:7">
      <c r="G10000" s="162" t="s">
        <v>10245</v>
      </c>
    </row>
    <row r="10001" spans="7:7">
      <c r="G10001" s="162" t="s">
        <v>10246</v>
      </c>
    </row>
    <row r="10002" spans="7:7">
      <c r="G10002" s="162" t="s">
        <v>10247</v>
      </c>
    </row>
    <row r="10003" spans="7:7">
      <c r="G10003" s="162" t="s">
        <v>10248</v>
      </c>
    </row>
    <row r="10004" spans="7:7">
      <c r="G10004" s="162" t="s">
        <v>10249</v>
      </c>
    </row>
    <row r="10005" spans="7:7">
      <c r="G10005" s="162" t="s">
        <v>10250</v>
      </c>
    </row>
    <row r="10006" spans="7:7">
      <c r="G10006" s="162" t="s">
        <v>10251</v>
      </c>
    </row>
    <row r="10007" spans="7:7">
      <c r="G10007" s="162" t="s">
        <v>10252</v>
      </c>
    </row>
    <row r="10008" spans="7:7">
      <c r="G10008" s="162" t="s">
        <v>10253</v>
      </c>
    </row>
    <row r="10009" spans="7:7">
      <c r="G10009" s="162" t="s">
        <v>10254</v>
      </c>
    </row>
    <row r="10010" spans="7:7">
      <c r="G10010" s="162" t="s">
        <v>10255</v>
      </c>
    </row>
    <row r="10011" spans="7:7">
      <c r="G10011" s="162" t="s">
        <v>10256</v>
      </c>
    </row>
    <row r="10012" spans="7:7">
      <c r="G10012" s="162" t="s">
        <v>10257</v>
      </c>
    </row>
    <row r="10013" spans="7:7">
      <c r="G10013" s="162" t="s">
        <v>10258</v>
      </c>
    </row>
    <row r="10014" spans="7:7">
      <c r="G10014" s="162" t="s">
        <v>10259</v>
      </c>
    </row>
    <row r="10015" spans="7:7">
      <c r="G10015" s="162" t="s">
        <v>10260</v>
      </c>
    </row>
    <row r="10016" spans="7:7">
      <c r="G10016" s="162" t="s">
        <v>10261</v>
      </c>
    </row>
    <row r="10017" spans="7:7">
      <c r="G10017" s="162" t="s">
        <v>10262</v>
      </c>
    </row>
    <row r="10018" spans="7:7">
      <c r="G10018" s="162" t="s">
        <v>10263</v>
      </c>
    </row>
    <row r="10019" spans="7:7">
      <c r="G10019" s="162" t="s">
        <v>10264</v>
      </c>
    </row>
    <row r="10020" spans="7:7">
      <c r="G10020" s="162" t="s">
        <v>10265</v>
      </c>
    </row>
    <row r="10021" spans="7:7">
      <c r="G10021" s="162" t="s">
        <v>10266</v>
      </c>
    </row>
    <row r="10022" spans="7:7">
      <c r="G10022" s="162" t="s">
        <v>10267</v>
      </c>
    </row>
    <row r="10023" spans="7:7">
      <c r="G10023" s="162" t="s">
        <v>10268</v>
      </c>
    </row>
    <row r="10024" spans="7:7">
      <c r="G10024" s="162" t="s">
        <v>10269</v>
      </c>
    </row>
    <row r="10025" spans="7:7">
      <c r="G10025" s="162" t="s">
        <v>10270</v>
      </c>
    </row>
    <row r="10026" spans="7:7">
      <c r="G10026" s="162" t="s">
        <v>10271</v>
      </c>
    </row>
    <row r="10027" spans="7:7">
      <c r="G10027" s="162" t="s">
        <v>10272</v>
      </c>
    </row>
    <row r="10028" spans="7:7">
      <c r="G10028" s="162" t="s">
        <v>10273</v>
      </c>
    </row>
    <row r="10029" spans="7:7">
      <c r="G10029" s="162" t="s">
        <v>10274</v>
      </c>
    </row>
    <row r="10030" spans="7:7">
      <c r="G10030" s="162" t="s">
        <v>10275</v>
      </c>
    </row>
    <row r="10031" spans="7:7">
      <c r="G10031" s="162" t="s">
        <v>10276</v>
      </c>
    </row>
    <row r="10032" spans="7:7">
      <c r="G10032" s="162" t="s">
        <v>10277</v>
      </c>
    </row>
    <row r="10033" spans="7:7">
      <c r="G10033" s="162" t="s">
        <v>10278</v>
      </c>
    </row>
    <row r="10034" spans="7:7">
      <c r="G10034" s="162" t="s">
        <v>10279</v>
      </c>
    </row>
    <row r="10035" spans="7:7">
      <c r="G10035" s="162" t="s">
        <v>10280</v>
      </c>
    </row>
    <row r="10036" spans="7:7">
      <c r="G10036" s="162" t="s">
        <v>10281</v>
      </c>
    </row>
    <row r="10037" spans="7:7">
      <c r="G10037" s="162" t="s">
        <v>10282</v>
      </c>
    </row>
    <row r="10038" spans="7:7">
      <c r="G10038" s="162" t="s">
        <v>10283</v>
      </c>
    </row>
    <row r="10039" spans="7:7">
      <c r="G10039" s="162" t="s">
        <v>10284</v>
      </c>
    </row>
    <row r="10040" spans="7:7">
      <c r="G10040" s="162" t="s">
        <v>10285</v>
      </c>
    </row>
    <row r="10041" spans="7:7">
      <c r="G10041" s="162" t="s">
        <v>10286</v>
      </c>
    </row>
    <row r="10042" spans="7:7">
      <c r="G10042" s="162" t="s">
        <v>10287</v>
      </c>
    </row>
    <row r="10043" spans="7:7">
      <c r="G10043" s="162" t="s">
        <v>10288</v>
      </c>
    </row>
    <row r="10044" spans="7:7">
      <c r="G10044" s="162" t="s">
        <v>10289</v>
      </c>
    </row>
    <row r="10045" spans="7:7">
      <c r="G10045" s="162" t="s">
        <v>10290</v>
      </c>
    </row>
    <row r="10046" spans="7:7">
      <c r="G10046" s="162" t="s">
        <v>10291</v>
      </c>
    </row>
    <row r="10047" spans="7:7">
      <c r="G10047" s="162" t="s">
        <v>10292</v>
      </c>
    </row>
    <row r="10048" spans="7:7">
      <c r="G10048" s="162" t="s">
        <v>10293</v>
      </c>
    </row>
    <row r="10049" spans="7:7">
      <c r="G10049" s="162" t="s">
        <v>10294</v>
      </c>
    </row>
    <row r="10050" spans="7:7">
      <c r="G10050" s="162" t="s">
        <v>10295</v>
      </c>
    </row>
    <row r="10051" spans="7:7">
      <c r="G10051" s="162" t="s">
        <v>10296</v>
      </c>
    </row>
    <row r="10052" spans="7:7">
      <c r="G10052" s="162" t="s">
        <v>10297</v>
      </c>
    </row>
    <row r="10053" spans="7:7">
      <c r="G10053" s="162" t="s">
        <v>10298</v>
      </c>
    </row>
    <row r="10054" spans="7:7">
      <c r="G10054" s="162" t="s">
        <v>10299</v>
      </c>
    </row>
    <row r="10055" spans="7:7">
      <c r="G10055" s="162" t="s">
        <v>10300</v>
      </c>
    </row>
    <row r="10056" spans="7:7">
      <c r="G10056" s="162" t="s">
        <v>10301</v>
      </c>
    </row>
    <row r="10057" spans="7:7">
      <c r="G10057" s="162" t="s">
        <v>10302</v>
      </c>
    </row>
    <row r="10058" spans="7:7">
      <c r="G10058" s="162" t="s">
        <v>10303</v>
      </c>
    </row>
    <row r="10059" spans="7:7">
      <c r="G10059" s="162" t="s">
        <v>10304</v>
      </c>
    </row>
    <row r="10060" spans="7:7">
      <c r="G10060" s="162" t="s">
        <v>10305</v>
      </c>
    </row>
    <row r="10061" spans="7:7">
      <c r="G10061" s="162" t="s">
        <v>10306</v>
      </c>
    </row>
    <row r="10062" spans="7:7">
      <c r="G10062" s="162" t="s">
        <v>10307</v>
      </c>
    </row>
    <row r="10063" spans="7:7">
      <c r="G10063" s="162" t="s">
        <v>10308</v>
      </c>
    </row>
    <row r="10064" spans="7:7">
      <c r="G10064" s="162" t="s">
        <v>10309</v>
      </c>
    </row>
    <row r="10065" spans="7:7">
      <c r="G10065" s="162" t="s">
        <v>10310</v>
      </c>
    </row>
    <row r="10066" spans="7:7">
      <c r="G10066" s="162" t="s">
        <v>10311</v>
      </c>
    </row>
    <row r="10067" spans="7:7">
      <c r="G10067" s="162" t="s">
        <v>10312</v>
      </c>
    </row>
    <row r="10068" spans="7:7">
      <c r="G10068" s="162" t="s">
        <v>10313</v>
      </c>
    </row>
    <row r="10069" spans="7:7">
      <c r="G10069" s="162" t="s">
        <v>10314</v>
      </c>
    </row>
    <row r="10070" spans="7:7">
      <c r="G10070" s="162" t="s">
        <v>10315</v>
      </c>
    </row>
    <row r="10071" spans="7:7">
      <c r="G10071" s="162" t="s">
        <v>10316</v>
      </c>
    </row>
    <row r="10072" spans="7:7">
      <c r="G10072" s="162" t="s">
        <v>10317</v>
      </c>
    </row>
    <row r="10073" spans="7:7">
      <c r="G10073" s="162" t="s">
        <v>10318</v>
      </c>
    </row>
    <row r="10074" spans="7:7">
      <c r="G10074" s="162" t="s">
        <v>10319</v>
      </c>
    </row>
    <row r="10075" spans="7:7">
      <c r="G10075" s="162" t="s">
        <v>10320</v>
      </c>
    </row>
    <row r="10076" spans="7:7">
      <c r="G10076" s="162" t="s">
        <v>10321</v>
      </c>
    </row>
    <row r="10077" spans="7:7">
      <c r="G10077" s="162" t="s">
        <v>10322</v>
      </c>
    </row>
    <row r="10078" spans="7:7">
      <c r="G10078" s="162" t="s">
        <v>10323</v>
      </c>
    </row>
    <row r="10079" spans="7:7">
      <c r="G10079" s="162" t="s">
        <v>10324</v>
      </c>
    </row>
    <row r="10080" spans="7:7">
      <c r="G10080" s="162" t="s">
        <v>10325</v>
      </c>
    </row>
    <row r="10081" spans="7:7">
      <c r="G10081" s="162" t="s">
        <v>10326</v>
      </c>
    </row>
    <row r="10082" spans="7:7">
      <c r="G10082" s="162" t="s">
        <v>10327</v>
      </c>
    </row>
    <row r="10083" spans="7:7">
      <c r="G10083" s="162" t="s">
        <v>10328</v>
      </c>
    </row>
    <row r="10084" spans="7:7">
      <c r="G10084" s="162" t="s">
        <v>10329</v>
      </c>
    </row>
    <row r="10085" spans="7:7">
      <c r="G10085" s="162" t="s">
        <v>10330</v>
      </c>
    </row>
    <row r="10086" spans="7:7">
      <c r="G10086" s="162" t="s">
        <v>10331</v>
      </c>
    </row>
    <row r="10087" spans="7:7">
      <c r="G10087" s="162" t="s">
        <v>10332</v>
      </c>
    </row>
    <row r="10088" spans="7:7">
      <c r="G10088" s="162" t="s">
        <v>10333</v>
      </c>
    </row>
    <row r="10089" spans="7:7">
      <c r="G10089" s="162" t="s">
        <v>10334</v>
      </c>
    </row>
    <row r="10090" spans="7:7">
      <c r="G10090" s="162" t="s">
        <v>10335</v>
      </c>
    </row>
    <row r="10091" spans="7:7">
      <c r="G10091" s="162" t="s">
        <v>10336</v>
      </c>
    </row>
    <row r="10092" spans="7:7">
      <c r="G10092" s="162" t="s">
        <v>10337</v>
      </c>
    </row>
    <row r="10093" spans="7:7">
      <c r="G10093" s="162" t="s">
        <v>10338</v>
      </c>
    </row>
    <row r="10094" spans="7:7">
      <c r="G10094" s="162" t="s">
        <v>10339</v>
      </c>
    </row>
    <row r="10095" spans="7:7">
      <c r="G10095" s="162" t="s">
        <v>10340</v>
      </c>
    </row>
    <row r="10096" spans="7:7">
      <c r="G10096" s="162" t="s">
        <v>10341</v>
      </c>
    </row>
    <row r="10097" spans="7:7">
      <c r="G10097" s="162" t="s">
        <v>10342</v>
      </c>
    </row>
    <row r="10098" spans="7:7">
      <c r="G10098" s="162" t="s">
        <v>10343</v>
      </c>
    </row>
    <row r="10099" spans="7:7">
      <c r="G10099" s="162" t="s">
        <v>10344</v>
      </c>
    </row>
    <row r="10100" spans="7:7">
      <c r="G10100" s="162" t="s">
        <v>10345</v>
      </c>
    </row>
    <row r="10101" spans="7:7">
      <c r="G10101" s="162" t="s">
        <v>10346</v>
      </c>
    </row>
    <row r="10102" spans="7:7">
      <c r="G10102" s="162" t="s">
        <v>10347</v>
      </c>
    </row>
    <row r="10103" spans="7:7">
      <c r="G10103" s="162" t="s">
        <v>10348</v>
      </c>
    </row>
    <row r="10104" spans="7:7">
      <c r="G10104" s="162" t="s">
        <v>10349</v>
      </c>
    </row>
    <row r="10105" spans="7:7">
      <c r="G10105" s="162" t="s">
        <v>10350</v>
      </c>
    </row>
    <row r="10106" spans="7:7">
      <c r="G10106" s="162" t="s">
        <v>10351</v>
      </c>
    </row>
    <row r="10107" spans="7:7">
      <c r="G10107" s="162" t="s">
        <v>10352</v>
      </c>
    </row>
    <row r="10108" spans="7:7">
      <c r="G10108" s="162" t="s">
        <v>10353</v>
      </c>
    </row>
    <row r="10109" spans="7:7">
      <c r="G10109" s="162" t="s">
        <v>10354</v>
      </c>
    </row>
    <row r="10110" spans="7:7">
      <c r="G10110" s="162" t="s">
        <v>10355</v>
      </c>
    </row>
    <row r="10111" spans="7:7">
      <c r="G10111" s="162" t="s">
        <v>10356</v>
      </c>
    </row>
    <row r="10112" spans="7:7">
      <c r="G10112" s="162" t="s">
        <v>10357</v>
      </c>
    </row>
    <row r="10113" spans="7:7">
      <c r="G10113" s="162" t="s">
        <v>10358</v>
      </c>
    </row>
    <row r="10114" spans="7:7">
      <c r="G10114" s="162" t="s">
        <v>10359</v>
      </c>
    </row>
    <row r="10115" spans="7:7">
      <c r="G10115" s="162" t="s">
        <v>10360</v>
      </c>
    </row>
    <row r="10116" spans="7:7">
      <c r="G10116" s="162" t="s">
        <v>10361</v>
      </c>
    </row>
    <row r="10117" spans="7:7">
      <c r="G10117" s="162" t="s">
        <v>10362</v>
      </c>
    </row>
    <row r="10118" spans="7:7">
      <c r="G10118" s="162" t="s">
        <v>10363</v>
      </c>
    </row>
    <row r="10119" spans="7:7">
      <c r="G10119" s="162" t="s">
        <v>10364</v>
      </c>
    </row>
    <row r="10120" spans="7:7">
      <c r="G10120" s="162" t="s">
        <v>10365</v>
      </c>
    </row>
    <row r="10121" spans="7:7">
      <c r="G10121" s="162" t="s">
        <v>10366</v>
      </c>
    </row>
    <row r="10122" spans="7:7">
      <c r="G10122" s="162" t="s">
        <v>10367</v>
      </c>
    </row>
    <row r="10123" spans="7:7">
      <c r="G10123" s="162" t="s">
        <v>10368</v>
      </c>
    </row>
    <row r="10124" spans="7:7">
      <c r="G10124" s="162" t="s">
        <v>10369</v>
      </c>
    </row>
    <row r="10125" spans="7:7">
      <c r="G10125" s="162" t="s">
        <v>10370</v>
      </c>
    </row>
    <row r="10126" spans="7:7">
      <c r="G10126" s="162" t="s">
        <v>10371</v>
      </c>
    </row>
    <row r="10127" spans="7:7">
      <c r="G10127" s="162" t="s">
        <v>10372</v>
      </c>
    </row>
    <row r="10128" spans="7:7">
      <c r="G10128" s="162" t="s">
        <v>10373</v>
      </c>
    </row>
    <row r="10129" spans="7:7">
      <c r="G10129" s="162" t="s">
        <v>10374</v>
      </c>
    </row>
    <row r="10130" spans="7:7">
      <c r="G10130" s="162" t="s">
        <v>10375</v>
      </c>
    </row>
    <row r="10131" spans="7:7">
      <c r="G10131" s="162" t="s">
        <v>10376</v>
      </c>
    </row>
    <row r="10132" spans="7:7">
      <c r="G10132" s="162" t="s">
        <v>10377</v>
      </c>
    </row>
    <row r="10133" spans="7:7">
      <c r="G10133" s="162" t="s">
        <v>10378</v>
      </c>
    </row>
    <row r="10134" spans="7:7">
      <c r="G10134" s="162" t="s">
        <v>10379</v>
      </c>
    </row>
    <row r="10135" spans="7:7">
      <c r="G10135" s="162" t="s">
        <v>10380</v>
      </c>
    </row>
    <row r="10136" spans="7:7">
      <c r="G10136" s="162" t="s">
        <v>10381</v>
      </c>
    </row>
    <row r="10137" spans="7:7">
      <c r="G10137" s="162" t="s">
        <v>10382</v>
      </c>
    </row>
    <row r="10138" spans="7:7">
      <c r="G10138" s="162" t="s">
        <v>10383</v>
      </c>
    </row>
    <row r="10139" spans="7:7">
      <c r="G10139" s="162" t="s">
        <v>10384</v>
      </c>
    </row>
    <row r="10140" spans="7:7">
      <c r="G10140" s="162" t="s">
        <v>10385</v>
      </c>
    </row>
    <row r="10141" spans="7:7">
      <c r="G10141" s="162" t="s">
        <v>10386</v>
      </c>
    </row>
    <row r="10142" spans="7:7">
      <c r="G10142" s="162" t="s">
        <v>10387</v>
      </c>
    </row>
    <row r="10143" spans="7:7">
      <c r="G10143" s="162" t="s">
        <v>10388</v>
      </c>
    </row>
    <row r="10144" spans="7:7">
      <c r="G10144" s="162" t="s">
        <v>10389</v>
      </c>
    </row>
    <row r="10145" spans="7:7">
      <c r="G10145" s="162" t="s">
        <v>10390</v>
      </c>
    </row>
    <row r="10146" spans="7:7">
      <c r="G10146" s="162" t="s">
        <v>10391</v>
      </c>
    </row>
    <row r="10147" spans="7:7">
      <c r="G10147" s="162" t="s">
        <v>10392</v>
      </c>
    </row>
    <row r="10148" spans="7:7">
      <c r="G10148" s="162" t="s">
        <v>10393</v>
      </c>
    </row>
    <row r="10149" spans="7:7">
      <c r="G10149" s="162" t="s">
        <v>10394</v>
      </c>
    </row>
    <row r="10150" spans="7:7">
      <c r="G10150" s="162" t="s">
        <v>10395</v>
      </c>
    </row>
    <row r="10151" spans="7:7">
      <c r="G10151" s="162" t="s">
        <v>10396</v>
      </c>
    </row>
    <row r="10152" spans="7:7">
      <c r="G10152" s="162" t="s">
        <v>10397</v>
      </c>
    </row>
    <row r="10153" spans="7:7">
      <c r="G10153" s="162" t="s">
        <v>10398</v>
      </c>
    </row>
    <row r="10154" spans="7:7">
      <c r="G10154" s="162" t="s">
        <v>10399</v>
      </c>
    </row>
    <row r="10155" spans="7:7">
      <c r="G10155" s="162" t="s">
        <v>10400</v>
      </c>
    </row>
    <row r="10156" spans="7:7">
      <c r="G10156" s="162" t="s">
        <v>10401</v>
      </c>
    </row>
    <row r="10157" spans="7:7">
      <c r="G10157" s="162" t="s">
        <v>10402</v>
      </c>
    </row>
    <row r="10158" spans="7:7">
      <c r="G10158" s="162" t="s">
        <v>10403</v>
      </c>
    </row>
    <row r="10159" spans="7:7">
      <c r="G10159" s="162" t="s">
        <v>10404</v>
      </c>
    </row>
    <row r="10160" spans="7:7">
      <c r="G10160" s="162" t="s">
        <v>10405</v>
      </c>
    </row>
    <row r="10161" spans="7:7">
      <c r="G10161" s="162" t="s">
        <v>10406</v>
      </c>
    </row>
    <row r="10162" spans="7:7">
      <c r="G10162" s="162" t="s">
        <v>10407</v>
      </c>
    </row>
    <row r="10163" spans="7:7">
      <c r="G10163" s="162" t="s">
        <v>10408</v>
      </c>
    </row>
    <row r="10164" spans="7:7">
      <c r="G10164" s="162" t="s">
        <v>10409</v>
      </c>
    </row>
    <row r="10165" spans="7:7">
      <c r="G10165" s="162" t="s">
        <v>10410</v>
      </c>
    </row>
    <row r="10166" spans="7:7">
      <c r="G10166" s="162" t="s">
        <v>10411</v>
      </c>
    </row>
    <row r="10167" spans="7:7">
      <c r="G10167" s="162" t="s">
        <v>10412</v>
      </c>
    </row>
    <row r="10168" spans="7:7">
      <c r="G10168" s="162" t="s">
        <v>10413</v>
      </c>
    </row>
    <row r="10169" spans="7:7">
      <c r="G10169" s="162" t="s">
        <v>10414</v>
      </c>
    </row>
    <row r="10170" spans="7:7">
      <c r="G10170" s="162" t="s">
        <v>10415</v>
      </c>
    </row>
    <row r="10171" spans="7:7">
      <c r="G10171" s="162" t="s">
        <v>10416</v>
      </c>
    </row>
    <row r="10172" spans="7:7">
      <c r="G10172" s="162" t="s">
        <v>10417</v>
      </c>
    </row>
    <row r="10173" spans="7:7">
      <c r="G10173" s="162" t="s">
        <v>10418</v>
      </c>
    </row>
    <row r="10174" spans="7:7">
      <c r="G10174" s="162" t="s">
        <v>10419</v>
      </c>
    </row>
    <row r="10175" spans="7:7">
      <c r="G10175" s="162" t="s">
        <v>10420</v>
      </c>
    </row>
    <row r="10176" spans="7:7">
      <c r="G10176" s="162" t="s">
        <v>10421</v>
      </c>
    </row>
    <row r="10177" spans="7:7">
      <c r="G10177" s="162" t="s">
        <v>10422</v>
      </c>
    </row>
    <row r="10178" spans="7:7">
      <c r="G10178" s="162" t="s">
        <v>10423</v>
      </c>
    </row>
    <row r="10179" spans="7:7">
      <c r="G10179" s="162" t="s">
        <v>10424</v>
      </c>
    </row>
    <row r="10180" spans="7:7">
      <c r="G10180" s="162" t="s">
        <v>10425</v>
      </c>
    </row>
    <row r="10181" spans="7:7">
      <c r="G10181" s="162" t="s">
        <v>10426</v>
      </c>
    </row>
    <row r="10182" spans="7:7">
      <c r="G10182" s="162" t="s">
        <v>10427</v>
      </c>
    </row>
    <row r="10183" spans="7:7">
      <c r="G10183" s="162" t="s">
        <v>10428</v>
      </c>
    </row>
    <row r="10184" spans="7:7">
      <c r="G10184" s="162" t="s">
        <v>10429</v>
      </c>
    </row>
    <row r="10185" spans="7:7">
      <c r="G10185" s="162" t="s">
        <v>10430</v>
      </c>
    </row>
    <row r="10186" spans="7:7">
      <c r="G10186" s="162" t="s">
        <v>10431</v>
      </c>
    </row>
    <row r="10187" spans="7:7">
      <c r="G10187" s="162" t="s">
        <v>10432</v>
      </c>
    </row>
    <row r="10188" spans="7:7">
      <c r="G10188" s="162" t="s">
        <v>10433</v>
      </c>
    </row>
    <row r="10189" spans="7:7">
      <c r="G10189" s="162" t="s">
        <v>10434</v>
      </c>
    </row>
    <row r="10190" spans="7:7">
      <c r="G10190" s="162" t="s">
        <v>10435</v>
      </c>
    </row>
    <row r="10191" spans="7:7">
      <c r="G10191" s="162" t="s">
        <v>10436</v>
      </c>
    </row>
    <row r="10192" spans="7:7">
      <c r="G10192" s="162" t="s">
        <v>10437</v>
      </c>
    </row>
    <row r="10193" spans="7:7">
      <c r="G10193" s="162" t="s">
        <v>10438</v>
      </c>
    </row>
    <row r="10194" spans="7:7">
      <c r="G10194" s="162" t="s">
        <v>10439</v>
      </c>
    </row>
    <row r="10195" spans="7:7">
      <c r="G10195" s="162" t="s">
        <v>10440</v>
      </c>
    </row>
    <row r="10196" spans="7:7">
      <c r="G10196" s="162" t="s">
        <v>10441</v>
      </c>
    </row>
    <row r="10197" spans="7:7">
      <c r="G10197" s="162" t="s">
        <v>10442</v>
      </c>
    </row>
    <row r="10198" spans="7:7">
      <c r="G10198" s="162" t="s">
        <v>10443</v>
      </c>
    </row>
    <row r="10199" spans="7:7">
      <c r="G10199" s="162" t="s">
        <v>10444</v>
      </c>
    </row>
    <row r="10200" spans="7:7">
      <c r="G10200" s="162" t="s">
        <v>10445</v>
      </c>
    </row>
    <row r="10201" spans="7:7">
      <c r="G10201" s="162" t="s">
        <v>10446</v>
      </c>
    </row>
    <row r="10202" spans="7:7">
      <c r="G10202" s="162" t="s">
        <v>10447</v>
      </c>
    </row>
    <row r="10203" spans="7:7">
      <c r="G10203" s="162" t="s">
        <v>10448</v>
      </c>
    </row>
    <row r="10204" spans="7:7">
      <c r="G10204" s="162" t="s">
        <v>10449</v>
      </c>
    </row>
    <row r="10205" spans="7:7">
      <c r="G10205" s="162" t="s">
        <v>10450</v>
      </c>
    </row>
    <row r="10206" spans="7:7">
      <c r="G10206" s="162" t="s">
        <v>10451</v>
      </c>
    </row>
    <row r="10207" spans="7:7">
      <c r="G10207" s="162" t="s">
        <v>10452</v>
      </c>
    </row>
    <row r="10208" spans="7:7">
      <c r="G10208" s="162" t="s">
        <v>10453</v>
      </c>
    </row>
    <row r="10209" spans="7:7">
      <c r="G10209" s="162" t="s">
        <v>10454</v>
      </c>
    </row>
    <row r="10210" spans="7:7">
      <c r="G10210" s="162" t="s">
        <v>10455</v>
      </c>
    </row>
    <row r="10211" spans="7:7">
      <c r="G10211" s="162" t="s">
        <v>10456</v>
      </c>
    </row>
    <row r="10212" spans="7:7">
      <c r="G10212" s="162" t="s">
        <v>10457</v>
      </c>
    </row>
    <row r="10213" spans="7:7">
      <c r="G10213" s="162" t="s">
        <v>10458</v>
      </c>
    </row>
    <row r="10214" spans="7:7">
      <c r="G10214" s="162" t="s">
        <v>10459</v>
      </c>
    </row>
    <row r="10215" spans="7:7">
      <c r="G10215" s="162" t="s">
        <v>10460</v>
      </c>
    </row>
    <row r="10216" spans="7:7">
      <c r="G10216" s="162" t="s">
        <v>10461</v>
      </c>
    </row>
    <row r="10217" spans="7:7">
      <c r="G10217" s="162" t="s">
        <v>10462</v>
      </c>
    </row>
    <row r="10218" spans="7:7">
      <c r="G10218" s="162" t="s">
        <v>10463</v>
      </c>
    </row>
    <row r="10219" spans="7:7">
      <c r="G10219" s="162" t="s">
        <v>10464</v>
      </c>
    </row>
    <row r="10220" spans="7:7">
      <c r="G10220" s="162" t="s">
        <v>10465</v>
      </c>
    </row>
    <row r="10221" spans="7:7">
      <c r="G10221" s="162" t="s">
        <v>10466</v>
      </c>
    </row>
    <row r="10222" spans="7:7">
      <c r="G10222" s="162" t="s">
        <v>10467</v>
      </c>
    </row>
    <row r="10223" spans="7:7">
      <c r="G10223" s="162" t="s">
        <v>10468</v>
      </c>
    </row>
    <row r="10224" spans="7:7">
      <c r="G10224" s="162" t="s">
        <v>10469</v>
      </c>
    </row>
    <row r="10225" spans="7:7">
      <c r="G10225" s="162" t="s">
        <v>10470</v>
      </c>
    </row>
    <row r="10226" spans="7:7">
      <c r="G10226" s="162" t="s">
        <v>10471</v>
      </c>
    </row>
    <row r="10227" spans="7:7">
      <c r="G10227" s="162" t="s">
        <v>10472</v>
      </c>
    </row>
    <row r="10228" spans="7:7">
      <c r="G10228" s="162" t="s">
        <v>10473</v>
      </c>
    </row>
    <row r="10229" spans="7:7">
      <c r="G10229" s="162" t="s">
        <v>10474</v>
      </c>
    </row>
    <row r="10230" spans="7:7">
      <c r="G10230" s="162" t="s">
        <v>10475</v>
      </c>
    </row>
    <row r="10231" spans="7:7">
      <c r="G10231" s="162" t="s">
        <v>10476</v>
      </c>
    </row>
    <row r="10232" spans="7:7">
      <c r="G10232" s="162" t="s">
        <v>10477</v>
      </c>
    </row>
    <row r="10233" spans="7:7">
      <c r="G10233" s="162" t="s">
        <v>10478</v>
      </c>
    </row>
    <row r="10234" spans="7:7">
      <c r="G10234" s="162" t="s">
        <v>10479</v>
      </c>
    </row>
    <row r="10235" spans="7:7">
      <c r="G10235" s="162" t="s">
        <v>10480</v>
      </c>
    </row>
    <row r="10236" spans="7:7">
      <c r="G10236" s="162" t="s">
        <v>10481</v>
      </c>
    </row>
    <row r="10237" spans="7:7">
      <c r="G10237" s="162" t="s">
        <v>10482</v>
      </c>
    </row>
    <row r="10238" spans="7:7">
      <c r="G10238" s="162" t="s">
        <v>10483</v>
      </c>
    </row>
    <row r="10239" spans="7:7">
      <c r="G10239" s="162" t="s">
        <v>10484</v>
      </c>
    </row>
    <row r="10240" spans="7:7">
      <c r="G10240" s="162" t="s">
        <v>10485</v>
      </c>
    </row>
    <row r="10241" spans="7:7">
      <c r="G10241" s="162" t="s">
        <v>10486</v>
      </c>
    </row>
    <row r="10242" spans="7:7">
      <c r="G10242" s="162" t="s">
        <v>10487</v>
      </c>
    </row>
    <row r="10243" spans="7:7">
      <c r="G10243" s="162" t="s">
        <v>10488</v>
      </c>
    </row>
    <row r="10244" spans="7:7">
      <c r="G10244" s="162" t="s">
        <v>10489</v>
      </c>
    </row>
    <row r="10245" spans="7:7">
      <c r="G10245" s="162" t="s">
        <v>10490</v>
      </c>
    </row>
    <row r="10246" spans="7:7">
      <c r="G10246" s="162" t="s">
        <v>10491</v>
      </c>
    </row>
    <row r="10247" spans="7:7">
      <c r="G10247" s="162" t="s">
        <v>10492</v>
      </c>
    </row>
    <row r="10248" spans="7:7">
      <c r="G10248" s="162" t="s">
        <v>10493</v>
      </c>
    </row>
    <row r="10249" spans="7:7">
      <c r="G10249" s="162" t="s">
        <v>10494</v>
      </c>
    </row>
    <row r="10250" spans="7:7">
      <c r="G10250" s="162" t="s">
        <v>10495</v>
      </c>
    </row>
    <row r="10251" spans="7:7">
      <c r="G10251" s="162" t="s">
        <v>10496</v>
      </c>
    </row>
    <row r="10252" spans="7:7">
      <c r="G10252" s="162" t="s">
        <v>10497</v>
      </c>
    </row>
    <row r="10253" spans="7:7">
      <c r="G10253" s="162" t="s">
        <v>10498</v>
      </c>
    </row>
    <row r="10254" spans="7:7">
      <c r="G10254" s="162" t="s">
        <v>10499</v>
      </c>
    </row>
    <row r="10255" spans="7:7">
      <c r="G10255" s="162" t="s">
        <v>10500</v>
      </c>
    </row>
    <row r="10256" spans="7:7">
      <c r="G10256" s="162" t="s">
        <v>10501</v>
      </c>
    </row>
    <row r="10257" spans="7:7">
      <c r="G10257" s="162" t="s">
        <v>10502</v>
      </c>
    </row>
    <row r="10258" spans="7:7">
      <c r="G10258" s="162" t="s">
        <v>10503</v>
      </c>
    </row>
    <row r="10259" spans="7:7">
      <c r="G10259" s="162" t="s">
        <v>10504</v>
      </c>
    </row>
    <row r="10260" spans="7:7">
      <c r="G10260" s="162" t="s">
        <v>10505</v>
      </c>
    </row>
    <row r="10261" spans="7:7">
      <c r="G10261" s="162" t="s">
        <v>10506</v>
      </c>
    </row>
    <row r="10262" spans="7:7">
      <c r="G10262" s="162" t="s">
        <v>10507</v>
      </c>
    </row>
    <row r="10263" spans="7:7">
      <c r="G10263" s="162" t="s">
        <v>10508</v>
      </c>
    </row>
    <row r="10264" spans="7:7">
      <c r="G10264" s="162" t="s">
        <v>10509</v>
      </c>
    </row>
    <row r="10265" spans="7:7">
      <c r="G10265" s="162" t="s">
        <v>10510</v>
      </c>
    </row>
    <row r="10266" spans="7:7">
      <c r="G10266" s="162" t="s">
        <v>10511</v>
      </c>
    </row>
    <row r="10267" spans="7:7">
      <c r="G10267" s="162" t="s">
        <v>10512</v>
      </c>
    </row>
    <row r="10268" spans="7:7">
      <c r="G10268" s="162" t="s">
        <v>10513</v>
      </c>
    </row>
    <row r="10269" spans="7:7">
      <c r="G10269" s="162" t="s">
        <v>10514</v>
      </c>
    </row>
    <row r="10270" spans="7:7">
      <c r="G10270" s="162" t="s">
        <v>10515</v>
      </c>
    </row>
    <row r="10271" spans="7:7">
      <c r="G10271" s="162" t="s">
        <v>10516</v>
      </c>
    </row>
    <row r="10272" spans="7:7">
      <c r="G10272" s="162" t="s">
        <v>10517</v>
      </c>
    </row>
    <row r="10273" spans="7:7">
      <c r="G10273" s="162" t="s">
        <v>10518</v>
      </c>
    </row>
    <row r="10274" spans="7:7">
      <c r="G10274" s="162" t="s">
        <v>10519</v>
      </c>
    </row>
    <row r="10275" spans="7:7">
      <c r="G10275" s="162" t="s">
        <v>10520</v>
      </c>
    </row>
    <row r="10276" spans="7:7">
      <c r="G10276" s="162" t="s">
        <v>10521</v>
      </c>
    </row>
    <row r="10277" spans="7:7">
      <c r="G10277" s="162" t="s">
        <v>10522</v>
      </c>
    </row>
    <row r="10278" spans="7:7">
      <c r="G10278" s="162" t="s">
        <v>10523</v>
      </c>
    </row>
    <row r="10279" spans="7:7">
      <c r="G10279" s="162" t="s">
        <v>10524</v>
      </c>
    </row>
    <row r="10280" spans="7:7">
      <c r="G10280" s="162" t="s">
        <v>10525</v>
      </c>
    </row>
    <row r="10281" spans="7:7">
      <c r="G10281" s="162" t="s">
        <v>10526</v>
      </c>
    </row>
    <row r="10282" spans="7:7">
      <c r="G10282" s="162" t="s">
        <v>10527</v>
      </c>
    </row>
    <row r="10283" spans="7:7">
      <c r="G10283" s="162" t="s">
        <v>10528</v>
      </c>
    </row>
    <row r="10284" spans="7:7">
      <c r="G10284" s="162" t="s">
        <v>10529</v>
      </c>
    </row>
    <row r="10285" spans="7:7">
      <c r="G10285" s="162" t="s">
        <v>10530</v>
      </c>
    </row>
    <row r="10286" spans="7:7">
      <c r="G10286" s="162" t="s">
        <v>10531</v>
      </c>
    </row>
    <row r="10287" spans="7:7">
      <c r="G10287" s="162" t="s">
        <v>10532</v>
      </c>
    </row>
    <row r="10288" spans="7:7">
      <c r="G10288" s="162" t="s">
        <v>10533</v>
      </c>
    </row>
    <row r="10289" spans="7:7">
      <c r="G10289" s="162" t="s">
        <v>10534</v>
      </c>
    </row>
    <row r="10290" spans="7:7">
      <c r="G10290" s="162" t="s">
        <v>10535</v>
      </c>
    </row>
    <row r="10291" spans="7:7">
      <c r="G10291" s="162" t="s">
        <v>10536</v>
      </c>
    </row>
    <row r="10292" spans="7:7">
      <c r="G10292" s="162" t="s">
        <v>10537</v>
      </c>
    </row>
    <row r="10293" spans="7:7">
      <c r="G10293" s="162" t="s">
        <v>10538</v>
      </c>
    </row>
    <row r="10294" spans="7:7">
      <c r="G10294" s="162" t="s">
        <v>10539</v>
      </c>
    </row>
    <row r="10295" spans="7:7">
      <c r="G10295" s="162" t="s">
        <v>10540</v>
      </c>
    </row>
    <row r="10296" spans="7:7">
      <c r="G10296" s="162" t="s">
        <v>10541</v>
      </c>
    </row>
    <row r="10297" spans="7:7">
      <c r="G10297" s="162" t="s">
        <v>10542</v>
      </c>
    </row>
    <row r="10298" spans="7:7">
      <c r="G10298" s="162" t="s">
        <v>10543</v>
      </c>
    </row>
    <row r="10299" spans="7:7">
      <c r="G10299" s="162" t="s">
        <v>10544</v>
      </c>
    </row>
    <row r="10300" spans="7:7">
      <c r="G10300" s="162" t="s">
        <v>10545</v>
      </c>
    </row>
    <row r="10301" spans="7:7">
      <c r="G10301" s="162" t="s">
        <v>10546</v>
      </c>
    </row>
    <row r="10302" spans="7:7">
      <c r="G10302" s="162" t="s">
        <v>10547</v>
      </c>
    </row>
    <row r="10303" spans="7:7">
      <c r="G10303" s="162" t="s">
        <v>10548</v>
      </c>
    </row>
    <row r="10304" spans="7:7">
      <c r="G10304" s="162" t="s">
        <v>10549</v>
      </c>
    </row>
    <row r="10305" spans="7:7">
      <c r="G10305" s="162" t="s">
        <v>10550</v>
      </c>
    </row>
    <row r="10306" spans="7:7">
      <c r="G10306" s="162" t="s">
        <v>10551</v>
      </c>
    </row>
    <row r="10307" spans="7:7">
      <c r="G10307" s="162" t="s">
        <v>10552</v>
      </c>
    </row>
    <row r="10308" spans="7:7">
      <c r="G10308" s="162" t="s">
        <v>10553</v>
      </c>
    </row>
    <row r="10309" spans="7:7">
      <c r="G10309" s="162" t="s">
        <v>10554</v>
      </c>
    </row>
    <row r="10310" spans="7:7">
      <c r="G10310" s="162" t="s">
        <v>10555</v>
      </c>
    </row>
    <row r="10311" spans="7:7">
      <c r="G10311" s="162" t="s">
        <v>10556</v>
      </c>
    </row>
    <row r="10312" spans="7:7">
      <c r="G10312" s="162" t="s">
        <v>10557</v>
      </c>
    </row>
    <row r="10313" spans="7:7">
      <c r="G10313" s="162" t="s">
        <v>10558</v>
      </c>
    </row>
    <row r="10314" spans="7:7">
      <c r="G10314" s="162" t="s">
        <v>10559</v>
      </c>
    </row>
    <row r="10315" spans="7:7">
      <c r="G10315" s="162" t="s">
        <v>10560</v>
      </c>
    </row>
    <row r="10316" spans="7:7">
      <c r="G10316" s="162" t="s">
        <v>10561</v>
      </c>
    </row>
    <row r="10317" spans="7:7">
      <c r="G10317" s="162" t="s">
        <v>10562</v>
      </c>
    </row>
    <row r="10318" spans="7:7">
      <c r="G10318" s="162" t="s">
        <v>10563</v>
      </c>
    </row>
    <row r="10319" spans="7:7">
      <c r="G10319" s="162" t="s">
        <v>10564</v>
      </c>
    </row>
    <row r="10320" spans="7:7">
      <c r="G10320" s="162" t="s">
        <v>10565</v>
      </c>
    </row>
    <row r="10321" spans="7:7">
      <c r="G10321" s="162" t="s">
        <v>10566</v>
      </c>
    </row>
    <row r="10322" spans="7:7">
      <c r="G10322" s="162" t="s">
        <v>10567</v>
      </c>
    </row>
    <row r="10323" spans="7:7">
      <c r="G10323" s="162" t="s">
        <v>10568</v>
      </c>
    </row>
    <row r="10324" spans="7:7">
      <c r="G10324" s="162" t="s">
        <v>10569</v>
      </c>
    </row>
    <row r="10325" spans="7:7">
      <c r="G10325" s="162" t="s">
        <v>10570</v>
      </c>
    </row>
    <row r="10326" spans="7:7">
      <c r="G10326" s="162" t="s">
        <v>10571</v>
      </c>
    </row>
    <row r="10327" spans="7:7">
      <c r="G10327" s="162" t="s">
        <v>10572</v>
      </c>
    </row>
    <row r="10328" spans="7:7">
      <c r="G10328" s="162" t="s">
        <v>10573</v>
      </c>
    </row>
    <row r="10329" spans="7:7">
      <c r="G10329" s="162" t="s">
        <v>10574</v>
      </c>
    </row>
    <row r="10330" spans="7:7">
      <c r="G10330" s="162" t="s">
        <v>10575</v>
      </c>
    </row>
    <row r="10331" spans="7:7">
      <c r="G10331" s="162" t="s">
        <v>10576</v>
      </c>
    </row>
    <row r="10332" spans="7:7">
      <c r="G10332" s="162" t="s">
        <v>10577</v>
      </c>
    </row>
    <row r="10333" spans="7:7">
      <c r="G10333" s="162" t="s">
        <v>10578</v>
      </c>
    </row>
    <row r="10334" spans="7:7">
      <c r="G10334" s="162" t="s">
        <v>10579</v>
      </c>
    </row>
    <row r="10335" spans="7:7">
      <c r="G10335" s="162" t="s">
        <v>10580</v>
      </c>
    </row>
    <row r="10336" spans="7:7">
      <c r="G10336" s="162" t="s">
        <v>10581</v>
      </c>
    </row>
    <row r="10337" spans="7:7">
      <c r="G10337" s="162" t="s">
        <v>10582</v>
      </c>
    </row>
    <row r="10338" spans="7:7">
      <c r="G10338" s="162" t="s">
        <v>10583</v>
      </c>
    </row>
    <row r="10339" spans="7:7">
      <c r="G10339" s="162" t="s">
        <v>10584</v>
      </c>
    </row>
    <row r="10340" spans="7:7">
      <c r="G10340" s="162" t="s">
        <v>10585</v>
      </c>
    </row>
    <row r="10341" spans="7:7">
      <c r="G10341" s="162" t="s">
        <v>10586</v>
      </c>
    </row>
    <row r="10342" spans="7:7">
      <c r="G10342" s="162" t="s">
        <v>10587</v>
      </c>
    </row>
    <row r="10343" spans="7:7">
      <c r="G10343" s="162" t="s">
        <v>10588</v>
      </c>
    </row>
    <row r="10344" spans="7:7">
      <c r="G10344" s="162" t="s">
        <v>10589</v>
      </c>
    </row>
    <row r="10345" spans="7:7">
      <c r="G10345" s="162" t="s">
        <v>10590</v>
      </c>
    </row>
    <row r="10346" spans="7:7">
      <c r="G10346" s="162" t="s">
        <v>10591</v>
      </c>
    </row>
    <row r="10347" spans="7:7">
      <c r="G10347" s="162" t="s">
        <v>10592</v>
      </c>
    </row>
    <row r="10348" spans="7:7">
      <c r="G10348" s="162" t="s">
        <v>10593</v>
      </c>
    </row>
    <row r="10349" spans="7:7">
      <c r="G10349" s="162" t="s">
        <v>10594</v>
      </c>
    </row>
    <row r="10350" spans="7:7">
      <c r="G10350" s="162" t="s">
        <v>10595</v>
      </c>
    </row>
    <row r="10351" spans="7:7">
      <c r="G10351" s="162" t="s">
        <v>10596</v>
      </c>
    </row>
    <row r="10352" spans="7:7">
      <c r="G10352" s="162" t="s">
        <v>10597</v>
      </c>
    </row>
    <row r="10353" spans="7:7">
      <c r="G10353" s="162" t="s">
        <v>10598</v>
      </c>
    </row>
    <row r="10354" spans="7:7">
      <c r="G10354" s="162" t="s">
        <v>10599</v>
      </c>
    </row>
    <row r="10355" spans="7:7">
      <c r="G10355" s="162" t="s">
        <v>10600</v>
      </c>
    </row>
    <row r="10356" spans="7:7">
      <c r="G10356" s="162" t="s">
        <v>10601</v>
      </c>
    </row>
    <row r="10357" spans="7:7">
      <c r="G10357" s="162" t="s">
        <v>10602</v>
      </c>
    </row>
    <row r="10358" spans="7:7">
      <c r="G10358" s="162" t="s">
        <v>10603</v>
      </c>
    </row>
    <row r="10359" spans="7:7">
      <c r="G10359" s="162" t="s">
        <v>10604</v>
      </c>
    </row>
    <row r="10360" spans="7:7">
      <c r="G10360" s="162" t="s">
        <v>10605</v>
      </c>
    </row>
    <row r="10361" spans="7:7">
      <c r="G10361" s="162" t="s">
        <v>10606</v>
      </c>
    </row>
    <row r="10362" spans="7:7">
      <c r="G10362" s="162" t="s">
        <v>10607</v>
      </c>
    </row>
    <row r="10363" spans="7:7">
      <c r="G10363" s="162" t="s">
        <v>10608</v>
      </c>
    </row>
    <row r="10364" spans="7:7">
      <c r="G10364" s="162" t="s">
        <v>10609</v>
      </c>
    </row>
    <row r="10365" spans="7:7">
      <c r="G10365" s="162" t="s">
        <v>10610</v>
      </c>
    </row>
    <row r="10366" spans="7:7">
      <c r="G10366" s="162" t="s">
        <v>10611</v>
      </c>
    </row>
    <row r="10367" spans="7:7">
      <c r="G10367" s="162" t="s">
        <v>10612</v>
      </c>
    </row>
    <row r="10368" spans="7:7">
      <c r="G10368" s="162" t="s">
        <v>10613</v>
      </c>
    </row>
    <row r="10369" spans="7:7">
      <c r="G10369" s="162" t="s">
        <v>10614</v>
      </c>
    </row>
    <row r="10370" spans="7:7">
      <c r="G10370" s="162" t="s">
        <v>10615</v>
      </c>
    </row>
    <row r="10371" spans="7:7">
      <c r="G10371" s="162" t="s">
        <v>10616</v>
      </c>
    </row>
    <row r="10372" spans="7:7">
      <c r="G10372" s="162" t="s">
        <v>10617</v>
      </c>
    </row>
    <row r="10373" spans="7:7">
      <c r="G10373" s="162" t="s">
        <v>10618</v>
      </c>
    </row>
    <row r="10374" spans="7:7">
      <c r="G10374" s="162" t="s">
        <v>10619</v>
      </c>
    </row>
    <row r="10375" spans="7:7">
      <c r="G10375" s="162" t="s">
        <v>10620</v>
      </c>
    </row>
    <row r="10376" spans="7:7">
      <c r="G10376" s="162" t="s">
        <v>10621</v>
      </c>
    </row>
    <row r="10377" spans="7:7">
      <c r="G10377" s="162" t="s">
        <v>10622</v>
      </c>
    </row>
    <row r="10378" spans="7:7">
      <c r="G10378" s="162" t="s">
        <v>10623</v>
      </c>
    </row>
    <row r="10379" spans="7:7">
      <c r="G10379" s="162" t="s">
        <v>10624</v>
      </c>
    </row>
    <row r="10380" spans="7:7">
      <c r="G10380" s="162" t="s">
        <v>10625</v>
      </c>
    </row>
    <row r="10381" spans="7:7">
      <c r="G10381" s="162" t="s">
        <v>10626</v>
      </c>
    </row>
    <row r="10382" spans="7:7">
      <c r="G10382" s="162" t="s">
        <v>10627</v>
      </c>
    </row>
    <row r="10383" spans="7:7">
      <c r="G10383" s="162" t="s">
        <v>10628</v>
      </c>
    </row>
    <row r="10384" spans="7:7">
      <c r="G10384" s="162" t="s">
        <v>10629</v>
      </c>
    </row>
    <row r="10385" spans="7:7">
      <c r="G10385" s="162" t="s">
        <v>10630</v>
      </c>
    </row>
    <row r="10386" spans="7:7">
      <c r="G10386" s="162" t="s">
        <v>10631</v>
      </c>
    </row>
    <row r="10387" spans="7:7">
      <c r="G10387" s="162" t="s">
        <v>10632</v>
      </c>
    </row>
    <row r="10388" spans="7:7">
      <c r="G10388" s="162" t="s">
        <v>10633</v>
      </c>
    </row>
    <row r="10389" spans="7:7">
      <c r="G10389" s="162" t="s">
        <v>10634</v>
      </c>
    </row>
    <row r="10390" spans="7:7">
      <c r="G10390" s="162" t="s">
        <v>10635</v>
      </c>
    </row>
    <row r="10391" spans="7:7">
      <c r="G10391" s="162" t="s">
        <v>10636</v>
      </c>
    </row>
    <row r="10392" spans="7:7">
      <c r="G10392" s="162" t="s">
        <v>10637</v>
      </c>
    </row>
    <row r="10393" spans="7:7">
      <c r="G10393" s="162" t="s">
        <v>10638</v>
      </c>
    </row>
    <row r="10394" spans="7:7">
      <c r="G10394" s="162" t="s">
        <v>10639</v>
      </c>
    </row>
    <row r="10395" spans="7:7">
      <c r="G10395" s="162" t="s">
        <v>10640</v>
      </c>
    </row>
    <row r="10396" spans="7:7">
      <c r="G10396" s="162" t="s">
        <v>10641</v>
      </c>
    </row>
    <row r="10397" spans="7:7">
      <c r="G10397" s="162" t="s">
        <v>10642</v>
      </c>
    </row>
    <row r="10398" spans="7:7">
      <c r="G10398" s="162" t="s">
        <v>10643</v>
      </c>
    </row>
    <row r="10399" spans="7:7">
      <c r="G10399" s="162" t="s">
        <v>10644</v>
      </c>
    </row>
    <row r="10400" spans="7:7">
      <c r="G10400" s="162" t="s">
        <v>10645</v>
      </c>
    </row>
    <row r="10401" spans="7:7">
      <c r="G10401" s="162" t="s">
        <v>10646</v>
      </c>
    </row>
    <row r="10402" spans="7:7">
      <c r="G10402" s="162" t="s">
        <v>10647</v>
      </c>
    </row>
    <row r="10403" spans="7:7">
      <c r="G10403" s="162" t="s">
        <v>10648</v>
      </c>
    </row>
    <row r="10404" spans="7:7">
      <c r="G10404" s="162" t="s">
        <v>10649</v>
      </c>
    </row>
    <row r="10405" spans="7:7">
      <c r="G10405" s="162" t="s">
        <v>10650</v>
      </c>
    </row>
    <row r="10406" spans="7:7">
      <c r="G10406" s="162" t="s">
        <v>10651</v>
      </c>
    </row>
    <row r="10407" spans="7:7">
      <c r="G10407" s="162" t="s">
        <v>10652</v>
      </c>
    </row>
    <row r="10408" spans="7:7">
      <c r="G10408" s="162" t="s">
        <v>10653</v>
      </c>
    </row>
    <row r="10409" spans="7:7">
      <c r="G10409" s="162" t="s">
        <v>10654</v>
      </c>
    </row>
    <row r="10410" spans="7:7">
      <c r="G10410" s="162" t="s">
        <v>10655</v>
      </c>
    </row>
    <row r="10411" spans="7:7">
      <c r="G10411" s="162" t="s">
        <v>10656</v>
      </c>
    </row>
    <row r="10412" spans="7:7">
      <c r="G10412" s="162" t="s">
        <v>10657</v>
      </c>
    </row>
    <row r="10413" spans="7:7">
      <c r="G10413" s="162" t="s">
        <v>10658</v>
      </c>
    </row>
    <row r="10414" spans="7:7">
      <c r="G10414" s="162" t="s">
        <v>10659</v>
      </c>
    </row>
    <row r="10415" spans="7:7">
      <c r="G10415" s="162" t="s">
        <v>10660</v>
      </c>
    </row>
    <row r="10416" spans="7:7">
      <c r="G10416" s="162" t="s">
        <v>10661</v>
      </c>
    </row>
    <row r="10417" spans="7:7">
      <c r="G10417" s="162" t="s">
        <v>10662</v>
      </c>
    </row>
    <row r="10418" spans="7:7">
      <c r="G10418" s="162" t="s">
        <v>10663</v>
      </c>
    </row>
    <row r="10419" spans="7:7">
      <c r="G10419" s="162" t="s">
        <v>10664</v>
      </c>
    </row>
    <row r="10420" spans="7:7">
      <c r="G10420" s="162" t="s">
        <v>10665</v>
      </c>
    </row>
    <row r="10421" spans="7:7">
      <c r="G10421" s="162" t="s">
        <v>10666</v>
      </c>
    </row>
    <row r="10422" spans="7:7">
      <c r="G10422" s="162" t="s">
        <v>10667</v>
      </c>
    </row>
    <row r="10423" spans="7:7">
      <c r="G10423" s="162" t="s">
        <v>10668</v>
      </c>
    </row>
    <row r="10424" spans="7:7">
      <c r="G10424" s="162" t="s">
        <v>10669</v>
      </c>
    </row>
    <row r="10425" spans="7:7">
      <c r="G10425" s="162" t="s">
        <v>10670</v>
      </c>
    </row>
    <row r="10426" spans="7:7">
      <c r="G10426" s="162" t="s">
        <v>10671</v>
      </c>
    </row>
    <row r="10427" spans="7:7">
      <c r="G10427" s="162" t="s">
        <v>10672</v>
      </c>
    </row>
    <row r="10428" spans="7:7">
      <c r="G10428" s="162" t="s">
        <v>10673</v>
      </c>
    </row>
    <row r="10429" spans="7:7">
      <c r="G10429" s="162" t="s">
        <v>10674</v>
      </c>
    </row>
    <row r="10430" spans="7:7">
      <c r="G10430" s="162" t="s">
        <v>10675</v>
      </c>
    </row>
    <row r="10431" spans="7:7">
      <c r="G10431" s="162" t="s">
        <v>10676</v>
      </c>
    </row>
    <row r="10432" spans="7:7">
      <c r="G10432" s="162" t="s">
        <v>10677</v>
      </c>
    </row>
    <row r="10433" spans="7:7">
      <c r="G10433" s="162" t="s">
        <v>10678</v>
      </c>
    </row>
    <row r="10434" spans="7:7">
      <c r="G10434" s="162" t="s">
        <v>10679</v>
      </c>
    </row>
    <row r="10435" spans="7:7">
      <c r="G10435" s="162" t="s">
        <v>10680</v>
      </c>
    </row>
    <row r="10436" spans="7:7">
      <c r="G10436" s="162" t="s">
        <v>10681</v>
      </c>
    </row>
    <row r="10437" spans="7:7">
      <c r="G10437" s="162" t="s">
        <v>10682</v>
      </c>
    </row>
    <row r="10438" spans="7:7">
      <c r="G10438" s="162" t="s">
        <v>10683</v>
      </c>
    </row>
    <row r="10439" spans="7:7">
      <c r="G10439" s="162" t="s">
        <v>10684</v>
      </c>
    </row>
    <row r="10440" spans="7:7">
      <c r="G10440" s="162" t="s">
        <v>10685</v>
      </c>
    </row>
    <row r="10441" spans="7:7">
      <c r="G10441" s="162" t="s">
        <v>10686</v>
      </c>
    </row>
    <row r="10442" spans="7:7">
      <c r="G10442" s="162" t="s">
        <v>10687</v>
      </c>
    </row>
    <row r="10443" spans="7:7">
      <c r="G10443" s="162" t="s">
        <v>10688</v>
      </c>
    </row>
    <row r="10444" spans="7:7">
      <c r="G10444" s="162" t="s">
        <v>10689</v>
      </c>
    </row>
    <row r="10445" spans="7:7">
      <c r="G10445" s="162" t="s">
        <v>10690</v>
      </c>
    </row>
    <row r="10446" spans="7:7">
      <c r="G10446" s="162" t="s">
        <v>10691</v>
      </c>
    </row>
    <row r="10447" spans="7:7">
      <c r="G10447" s="162" t="s">
        <v>10692</v>
      </c>
    </row>
    <row r="10448" spans="7:7">
      <c r="G10448" s="162" t="s">
        <v>10693</v>
      </c>
    </row>
    <row r="10449" spans="7:7">
      <c r="G10449" s="162" t="s">
        <v>10694</v>
      </c>
    </row>
    <row r="10450" spans="7:7">
      <c r="G10450" s="162" t="s">
        <v>10695</v>
      </c>
    </row>
    <row r="10451" spans="7:7">
      <c r="G10451" s="162" t="s">
        <v>10696</v>
      </c>
    </row>
    <row r="10452" spans="7:7">
      <c r="G10452" s="162" t="s">
        <v>10697</v>
      </c>
    </row>
    <row r="10453" spans="7:7">
      <c r="G10453" s="162" t="s">
        <v>10698</v>
      </c>
    </row>
    <row r="10454" spans="7:7">
      <c r="G10454" s="162" t="s">
        <v>10699</v>
      </c>
    </row>
    <row r="10455" spans="7:7">
      <c r="G10455" s="162" t="s">
        <v>10700</v>
      </c>
    </row>
    <row r="10456" spans="7:7">
      <c r="G10456" s="162" t="s">
        <v>10701</v>
      </c>
    </row>
    <row r="10457" spans="7:7">
      <c r="G10457" s="162" t="s">
        <v>10702</v>
      </c>
    </row>
    <row r="10458" spans="7:7">
      <c r="G10458" s="162" t="s">
        <v>10703</v>
      </c>
    </row>
    <row r="10459" spans="7:7">
      <c r="G10459" s="162" t="s">
        <v>10704</v>
      </c>
    </row>
    <row r="10460" spans="7:7">
      <c r="G10460" s="162" t="s">
        <v>10705</v>
      </c>
    </row>
    <row r="10461" spans="7:7">
      <c r="G10461" s="162" t="s">
        <v>10706</v>
      </c>
    </row>
    <row r="10462" spans="7:7">
      <c r="G10462" s="162" t="s">
        <v>10707</v>
      </c>
    </row>
    <row r="10463" spans="7:7">
      <c r="G10463" s="162" t="s">
        <v>10708</v>
      </c>
    </row>
    <row r="10464" spans="7:7">
      <c r="G10464" s="162" t="s">
        <v>10709</v>
      </c>
    </row>
    <row r="10465" spans="7:7">
      <c r="G10465" s="162" t="s">
        <v>10710</v>
      </c>
    </row>
    <row r="10466" spans="7:7">
      <c r="G10466" s="162" t="s">
        <v>10711</v>
      </c>
    </row>
    <row r="10467" spans="7:7">
      <c r="G10467" s="162" t="s">
        <v>10712</v>
      </c>
    </row>
    <row r="10468" spans="7:7">
      <c r="G10468" s="162" t="s">
        <v>10713</v>
      </c>
    </row>
    <row r="10469" spans="7:7">
      <c r="G10469" s="162" t="s">
        <v>10714</v>
      </c>
    </row>
    <row r="10470" spans="7:7">
      <c r="G10470" s="162" t="s">
        <v>10715</v>
      </c>
    </row>
    <row r="10471" spans="7:7">
      <c r="G10471" s="162" t="s">
        <v>10716</v>
      </c>
    </row>
    <row r="10472" spans="7:7">
      <c r="G10472" s="162" t="s">
        <v>10717</v>
      </c>
    </row>
    <row r="10473" spans="7:7">
      <c r="G10473" s="162" t="s">
        <v>10718</v>
      </c>
    </row>
    <row r="10474" spans="7:7">
      <c r="G10474" s="162" t="s">
        <v>10719</v>
      </c>
    </row>
    <row r="10475" spans="7:7">
      <c r="G10475" s="162" t="s">
        <v>10720</v>
      </c>
    </row>
    <row r="10476" spans="7:7">
      <c r="G10476" s="162" t="s">
        <v>10721</v>
      </c>
    </row>
    <row r="10477" spans="7:7">
      <c r="G10477" s="162" t="s">
        <v>10722</v>
      </c>
    </row>
    <row r="10478" spans="7:7">
      <c r="G10478" s="162" t="s">
        <v>10723</v>
      </c>
    </row>
    <row r="10479" spans="7:7">
      <c r="G10479" s="162" t="s">
        <v>10724</v>
      </c>
    </row>
    <row r="10480" spans="7:7">
      <c r="G10480" s="162" t="s">
        <v>10725</v>
      </c>
    </row>
    <row r="10481" spans="7:7">
      <c r="G10481" s="162" t="s">
        <v>10726</v>
      </c>
    </row>
    <row r="10482" spans="7:7">
      <c r="G10482" s="162" t="s">
        <v>10727</v>
      </c>
    </row>
    <row r="10483" spans="7:7">
      <c r="G10483" s="162" t="s">
        <v>10728</v>
      </c>
    </row>
    <row r="10484" spans="7:7">
      <c r="G10484" s="162" t="s">
        <v>10729</v>
      </c>
    </row>
    <row r="10485" spans="7:7">
      <c r="G10485" s="162" t="s">
        <v>10730</v>
      </c>
    </row>
    <row r="10486" spans="7:7">
      <c r="G10486" s="162" t="s">
        <v>10731</v>
      </c>
    </row>
    <row r="10487" spans="7:7">
      <c r="G10487" s="162" t="s">
        <v>10732</v>
      </c>
    </row>
    <row r="10488" spans="7:7">
      <c r="G10488" s="162" t="s">
        <v>10733</v>
      </c>
    </row>
    <row r="10489" spans="7:7">
      <c r="G10489" s="162" t="s">
        <v>10734</v>
      </c>
    </row>
    <row r="10490" spans="7:7">
      <c r="G10490" s="162" t="s">
        <v>10735</v>
      </c>
    </row>
    <row r="10491" spans="7:7">
      <c r="G10491" s="162" t="s">
        <v>10736</v>
      </c>
    </row>
    <row r="10492" spans="7:7">
      <c r="G10492" s="162" t="s">
        <v>10737</v>
      </c>
    </row>
    <row r="10493" spans="7:7">
      <c r="G10493" s="162" t="s">
        <v>10738</v>
      </c>
    </row>
    <row r="10494" spans="7:7">
      <c r="G10494" s="162" t="s">
        <v>10739</v>
      </c>
    </row>
    <row r="10495" spans="7:7">
      <c r="G10495" s="162" t="s">
        <v>10740</v>
      </c>
    </row>
    <row r="10496" spans="7:7">
      <c r="G10496" s="162" t="s">
        <v>10741</v>
      </c>
    </row>
    <row r="10497" spans="7:7">
      <c r="G10497" s="162" t="s">
        <v>10742</v>
      </c>
    </row>
    <row r="10498" spans="7:7">
      <c r="G10498" s="162" t="s">
        <v>10743</v>
      </c>
    </row>
    <row r="10499" spans="7:7">
      <c r="G10499" s="162" t="s">
        <v>10744</v>
      </c>
    </row>
    <row r="10500" spans="7:7">
      <c r="G10500" s="162" t="s">
        <v>10745</v>
      </c>
    </row>
    <row r="10501" spans="7:7">
      <c r="G10501" s="162" t="s">
        <v>10746</v>
      </c>
    </row>
    <row r="10502" spans="7:7">
      <c r="G10502" s="162" t="s">
        <v>10747</v>
      </c>
    </row>
    <row r="10503" spans="7:7">
      <c r="G10503" s="162" t="s">
        <v>10748</v>
      </c>
    </row>
    <row r="10504" spans="7:7">
      <c r="G10504" s="162" t="s">
        <v>10749</v>
      </c>
    </row>
    <row r="10505" spans="7:7">
      <c r="G10505" s="162" t="s">
        <v>10750</v>
      </c>
    </row>
    <row r="10506" spans="7:7">
      <c r="G10506" s="162" t="s">
        <v>10751</v>
      </c>
    </row>
    <row r="10507" spans="7:7">
      <c r="G10507" s="162" t="s">
        <v>10752</v>
      </c>
    </row>
    <row r="10508" spans="7:7">
      <c r="G10508" s="162" t="s">
        <v>10753</v>
      </c>
    </row>
    <row r="10509" spans="7:7">
      <c r="G10509" s="162" t="s">
        <v>10754</v>
      </c>
    </row>
    <row r="10510" spans="7:7">
      <c r="G10510" s="162" t="s">
        <v>10755</v>
      </c>
    </row>
    <row r="10511" spans="7:7">
      <c r="G10511" s="162" t="s">
        <v>10756</v>
      </c>
    </row>
    <row r="10512" spans="7:7">
      <c r="G10512" s="162" t="s">
        <v>10757</v>
      </c>
    </row>
    <row r="10513" spans="7:7">
      <c r="G10513" s="162" t="s">
        <v>10758</v>
      </c>
    </row>
    <row r="10514" spans="7:7">
      <c r="G10514" s="162" t="s">
        <v>10759</v>
      </c>
    </row>
    <row r="10515" spans="7:7">
      <c r="G10515" s="162" t="s">
        <v>10760</v>
      </c>
    </row>
    <row r="10516" spans="7:7">
      <c r="G10516" s="162" t="s">
        <v>10761</v>
      </c>
    </row>
    <row r="10517" spans="7:7">
      <c r="G10517" s="162" t="s">
        <v>10762</v>
      </c>
    </row>
    <row r="10518" spans="7:7">
      <c r="G10518" s="162" t="s">
        <v>10763</v>
      </c>
    </row>
    <row r="10519" spans="7:7">
      <c r="G10519" s="162" t="s">
        <v>10764</v>
      </c>
    </row>
    <row r="10520" spans="7:7">
      <c r="G10520" s="162" t="s">
        <v>10765</v>
      </c>
    </row>
    <row r="10521" spans="7:7">
      <c r="G10521" s="162" t="s">
        <v>10766</v>
      </c>
    </row>
    <row r="10522" spans="7:7">
      <c r="G10522" s="162" t="s">
        <v>10767</v>
      </c>
    </row>
    <row r="10523" spans="7:7">
      <c r="G10523" s="162" t="s">
        <v>10768</v>
      </c>
    </row>
    <row r="10524" spans="7:7">
      <c r="G10524" s="162" t="s">
        <v>10769</v>
      </c>
    </row>
    <row r="10525" spans="7:7">
      <c r="G10525" s="162" t="s">
        <v>10770</v>
      </c>
    </row>
    <row r="10526" spans="7:7">
      <c r="G10526" s="162" t="s">
        <v>10771</v>
      </c>
    </row>
    <row r="10527" spans="7:7">
      <c r="G10527" s="162" t="s">
        <v>10772</v>
      </c>
    </row>
    <row r="10528" spans="7:7">
      <c r="G10528" s="162" t="s">
        <v>10773</v>
      </c>
    </row>
    <row r="10529" spans="7:7">
      <c r="G10529" s="162" t="s">
        <v>10774</v>
      </c>
    </row>
    <row r="10530" spans="7:7">
      <c r="G10530" s="162" t="s">
        <v>10775</v>
      </c>
    </row>
    <row r="10531" spans="7:7">
      <c r="G10531" s="162" t="s">
        <v>10776</v>
      </c>
    </row>
    <row r="10532" spans="7:7">
      <c r="G10532" s="162" t="s">
        <v>10777</v>
      </c>
    </row>
    <row r="10533" spans="7:7">
      <c r="G10533" s="162" t="s">
        <v>10778</v>
      </c>
    </row>
    <row r="10534" spans="7:7">
      <c r="G10534" s="162" t="s">
        <v>10779</v>
      </c>
    </row>
    <row r="10535" spans="7:7">
      <c r="G10535" s="162" t="s">
        <v>10780</v>
      </c>
    </row>
    <row r="10536" spans="7:7">
      <c r="G10536" s="162" t="s">
        <v>10781</v>
      </c>
    </row>
    <row r="10537" spans="7:7">
      <c r="G10537" s="162" t="s">
        <v>10782</v>
      </c>
    </row>
    <row r="10538" spans="7:7">
      <c r="G10538" s="162" t="s">
        <v>10783</v>
      </c>
    </row>
    <row r="10539" spans="7:7">
      <c r="G10539" s="162" t="s">
        <v>10784</v>
      </c>
    </row>
    <row r="10540" spans="7:7">
      <c r="G10540" s="162" t="s">
        <v>10785</v>
      </c>
    </row>
    <row r="10541" spans="7:7">
      <c r="G10541" s="162" t="s">
        <v>10786</v>
      </c>
    </row>
    <row r="10542" spans="7:7">
      <c r="G10542" s="162" t="s">
        <v>10787</v>
      </c>
    </row>
    <row r="10543" spans="7:7">
      <c r="G10543" s="162" t="s">
        <v>10788</v>
      </c>
    </row>
    <row r="10544" spans="7:7">
      <c r="G10544" s="162" t="s">
        <v>10789</v>
      </c>
    </row>
    <row r="10545" spans="7:7">
      <c r="G10545" s="162" t="s">
        <v>10790</v>
      </c>
    </row>
    <row r="10546" spans="7:7">
      <c r="G10546" s="162" t="s">
        <v>10791</v>
      </c>
    </row>
    <row r="10547" spans="7:7">
      <c r="G10547" s="162" t="s">
        <v>10792</v>
      </c>
    </row>
    <row r="10548" spans="7:7">
      <c r="G10548" s="162" t="s">
        <v>10793</v>
      </c>
    </row>
    <row r="10549" spans="7:7">
      <c r="G10549" s="162" t="s">
        <v>10794</v>
      </c>
    </row>
    <row r="10550" spans="7:7">
      <c r="G10550" s="162" t="s">
        <v>10795</v>
      </c>
    </row>
    <row r="10551" spans="7:7">
      <c r="G10551" s="162" t="s">
        <v>10796</v>
      </c>
    </row>
    <row r="10552" spans="7:7">
      <c r="G10552" s="162" t="s">
        <v>10797</v>
      </c>
    </row>
    <row r="10553" spans="7:7">
      <c r="G10553" s="162" t="s">
        <v>10798</v>
      </c>
    </row>
    <row r="10554" spans="7:7">
      <c r="G10554" s="162" t="s">
        <v>10799</v>
      </c>
    </row>
    <row r="10555" spans="7:7">
      <c r="G10555" s="162" t="s">
        <v>10800</v>
      </c>
    </row>
    <row r="10556" spans="7:7">
      <c r="G10556" s="162" t="s">
        <v>10801</v>
      </c>
    </row>
    <row r="10557" spans="7:7">
      <c r="G10557" s="162" t="s">
        <v>10802</v>
      </c>
    </row>
    <row r="10558" spans="7:7">
      <c r="G10558" s="162" t="s">
        <v>10803</v>
      </c>
    </row>
    <row r="10559" spans="7:7">
      <c r="G10559" s="162" t="s">
        <v>10804</v>
      </c>
    </row>
    <row r="10560" spans="7:7">
      <c r="G10560" s="162" t="s">
        <v>10805</v>
      </c>
    </row>
    <row r="10561" spans="7:7">
      <c r="G10561" s="162" t="s">
        <v>10806</v>
      </c>
    </row>
    <row r="10562" spans="7:7">
      <c r="G10562" s="162" t="s">
        <v>10807</v>
      </c>
    </row>
    <row r="10563" spans="7:7">
      <c r="G10563" s="162" t="s">
        <v>10808</v>
      </c>
    </row>
    <row r="10564" spans="7:7">
      <c r="G10564" s="162" t="s">
        <v>10809</v>
      </c>
    </row>
    <row r="10565" spans="7:7">
      <c r="G10565" s="162" t="s">
        <v>10810</v>
      </c>
    </row>
    <row r="10566" spans="7:7">
      <c r="G10566" s="162" t="s">
        <v>10811</v>
      </c>
    </row>
    <row r="10567" spans="7:7">
      <c r="G10567" s="162" t="s">
        <v>10812</v>
      </c>
    </row>
    <row r="10568" spans="7:7">
      <c r="G10568" s="162" t="s">
        <v>10813</v>
      </c>
    </row>
    <row r="10569" spans="7:7">
      <c r="G10569" s="162" t="s">
        <v>10814</v>
      </c>
    </row>
    <row r="10570" spans="7:7">
      <c r="G10570" s="162" t="s">
        <v>10815</v>
      </c>
    </row>
    <row r="10571" spans="7:7">
      <c r="G10571" s="162" t="s">
        <v>10816</v>
      </c>
    </row>
    <row r="10572" spans="7:7">
      <c r="G10572" s="162" t="s">
        <v>10817</v>
      </c>
    </row>
    <row r="10573" spans="7:7">
      <c r="G10573" s="162" t="s">
        <v>10818</v>
      </c>
    </row>
    <row r="10574" spans="7:7">
      <c r="G10574" s="162" t="s">
        <v>10819</v>
      </c>
    </row>
    <row r="10575" spans="7:7">
      <c r="G10575" s="162" t="s">
        <v>10820</v>
      </c>
    </row>
    <row r="10576" spans="7:7">
      <c r="G10576" s="162" t="s">
        <v>10821</v>
      </c>
    </row>
    <row r="10577" spans="7:7">
      <c r="G10577" s="162" t="s">
        <v>10822</v>
      </c>
    </row>
    <row r="10578" spans="7:7">
      <c r="G10578" s="162" t="s">
        <v>10823</v>
      </c>
    </row>
    <row r="10579" spans="7:7">
      <c r="G10579" s="162" t="s">
        <v>10824</v>
      </c>
    </row>
    <row r="10580" spans="7:7">
      <c r="G10580" s="162" t="s">
        <v>10825</v>
      </c>
    </row>
    <row r="10581" spans="7:7">
      <c r="G10581" s="162" t="s">
        <v>10826</v>
      </c>
    </row>
    <row r="10582" spans="7:7">
      <c r="G10582" s="162" t="s">
        <v>10827</v>
      </c>
    </row>
    <row r="10583" spans="7:7">
      <c r="G10583" s="162" t="s">
        <v>10828</v>
      </c>
    </row>
    <row r="10584" spans="7:7">
      <c r="G10584" s="162" t="s">
        <v>10829</v>
      </c>
    </row>
    <row r="10585" spans="7:7">
      <c r="G10585" s="162" t="s">
        <v>10830</v>
      </c>
    </row>
    <row r="10586" spans="7:7">
      <c r="G10586" s="162" t="s">
        <v>10831</v>
      </c>
    </row>
    <row r="10587" spans="7:7">
      <c r="G10587" s="162" t="s">
        <v>10832</v>
      </c>
    </row>
    <row r="10588" spans="7:7">
      <c r="G10588" s="162" t="s">
        <v>10833</v>
      </c>
    </row>
    <row r="10589" spans="7:7">
      <c r="G10589" s="162" t="s">
        <v>10834</v>
      </c>
    </row>
    <row r="10590" spans="7:7">
      <c r="G10590" s="162" t="s">
        <v>10835</v>
      </c>
    </row>
    <row r="10591" spans="7:7">
      <c r="G10591" s="162" t="s">
        <v>10836</v>
      </c>
    </row>
    <row r="10592" spans="7:7">
      <c r="G10592" s="162" t="s">
        <v>10837</v>
      </c>
    </row>
    <row r="10593" spans="7:7">
      <c r="G10593" s="162" t="s">
        <v>10838</v>
      </c>
    </row>
    <row r="10594" spans="7:7">
      <c r="G10594" s="162" t="s">
        <v>10839</v>
      </c>
    </row>
    <row r="10595" spans="7:7">
      <c r="G10595" s="162" t="s">
        <v>10840</v>
      </c>
    </row>
    <row r="10596" spans="7:7">
      <c r="G10596" s="162" t="s">
        <v>10841</v>
      </c>
    </row>
    <row r="10597" spans="7:7">
      <c r="G10597" s="162" t="s">
        <v>10842</v>
      </c>
    </row>
    <row r="10598" spans="7:7">
      <c r="G10598" s="162" t="s">
        <v>10843</v>
      </c>
    </row>
    <row r="10599" spans="7:7">
      <c r="G10599" s="162" t="s">
        <v>10844</v>
      </c>
    </row>
    <row r="10600" spans="7:7">
      <c r="G10600" s="162" t="s">
        <v>10845</v>
      </c>
    </row>
    <row r="10601" spans="7:7">
      <c r="G10601" s="162" t="s">
        <v>10846</v>
      </c>
    </row>
    <row r="10602" spans="7:7">
      <c r="G10602" s="162" t="s">
        <v>10847</v>
      </c>
    </row>
    <row r="10603" spans="7:7">
      <c r="G10603" s="162" t="s">
        <v>10848</v>
      </c>
    </row>
    <row r="10604" spans="7:7">
      <c r="G10604" s="162" t="s">
        <v>10849</v>
      </c>
    </row>
    <row r="10605" spans="7:7">
      <c r="G10605" s="162" t="s">
        <v>10850</v>
      </c>
    </row>
    <row r="10606" spans="7:7">
      <c r="G10606" s="162" t="s">
        <v>10851</v>
      </c>
    </row>
    <row r="10607" spans="7:7">
      <c r="G10607" s="162" t="s">
        <v>10852</v>
      </c>
    </row>
    <row r="10608" spans="7:7">
      <c r="G10608" s="162" t="s">
        <v>10853</v>
      </c>
    </row>
    <row r="10609" spans="7:7">
      <c r="G10609" s="162" t="s">
        <v>10854</v>
      </c>
    </row>
    <row r="10610" spans="7:7">
      <c r="G10610" s="162" t="s">
        <v>10855</v>
      </c>
    </row>
    <row r="10611" spans="7:7">
      <c r="G10611" s="162" t="s">
        <v>10856</v>
      </c>
    </row>
    <row r="10612" spans="7:7">
      <c r="G10612" s="162" t="s">
        <v>10857</v>
      </c>
    </row>
    <row r="10613" spans="7:7">
      <c r="G10613" s="162" t="s">
        <v>10858</v>
      </c>
    </row>
    <row r="10614" spans="7:7">
      <c r="G10614" s="162" t="s">
        <v>10859</v>
      </c>
    </row>
    <row r="10615" spans="7:7">
      <c r="G10615" s="162" t="s">
        <v>10860</v>
      </c>
    </row>
    <row r="10616" spans="7:7">
      <c r="G10616" s="162" t="s">
        <v>10861</v>
      </c>
    </row>
    <row r="10617" spans="7:7">
      <c r="G10617" s="162" t="s">
        <v>10862</v>
      </c>
    </row>
    <row r="10618" spans="7:7">
      <c r="G10618" s="162" t="s">
        <v>10863</v>
      </c>
    </row>
    <row r="10619" spans="7:7">
      <c r="G10619" s="162" t="s">
        <v>10864</v>
      </c>
    </row>
    <row r="10620" spans="7:7">
      <c r="G10620" s="162" t="s">
        <v>10865</v>
      </c>
    </row>
    <row r="10621" spans="7:7">
      <c r="G10621" s="162" t="s">
        <v>10866</v>
      </c>
    </row>
    <row r="10622" spans="7:7">
      <c r="G10622" s="162" t="s">
        <v>10867</v>
      </c>
    </row>
    <row r="10623" spans="7:7">
      <c r="G10623" s="162" t="s">
        <v>10868</v>
      </c>
    </row>
    <row r="10624" spans="7:7">
      <c r="G10624" s="162" t="s">
        <v>10869</v>
      </c>
    </row>
    <row r="10625" spans="7:7">
      <c r="G10625" s="162" t="s">
        <v>10870</v>
      </c>
    </row>
    <row r="10626" spans="7:7">
      <c r="G10626" s="162" t="s">
        <v>10871</v>
      </c>
    </row>
    <row r="10627" spans="7:7">
      <c r="G10627" s="162" t="s">
        <v>10872</v>
      </c>
    </row>
    <row r="10628" spans="7:7">
      <c r="G10628" s="162" t="s">
        <v>10873</v>
      </c>
    </row>
    <row r="10629" spans="7:7">
      <c r="G10629" s="162" t="s">
        <v>10874</v>
      </c>
    </row>
    <row r="10630" spans="7:7">
      <c r="G10630" s="162" t="s">
        <v>10875</v>
      </c>
    </row>
    <row r="10631" spans="7:7">
      <c r="G10631" s="162" t="s">
        <v>10876</v>
      </c>
    </row>
    <row r="10632" spans="7:7">
      <c r="G10632" s="162" t="s">
        <v>10877</v>
      </c>
    </row>
    <row r="10633" spans="7:7">
      <c r="G10633" s="162" t="s">
        <v>10878</v>
      </c>
    </row>
    <row r="10634" spans="7:7">
      <c r="G10634" s="162" t="s">
        <v>10879</v>
      </c>
    </row>
    <row r="10635" spans="7:7">
      <c r="G10635" s="162" t="s">
        <v>10880</v>
      </c>
    </row>
    <row r="10636" spans="7:7">
      <c r="G10636" s="162" t="s">
        <v>10881</v>
      </c>
    </row>
    <row r="10637" spans="7:7">
      <c r="G10637" s="162" t="s">
        <v>10882</v>
      </c>
    </row>
    <row r="10638" spans="7:7">
      <c r="G10638" s="162" t="s">
        <v>10883</v>
      </c>
    </row>
    <row r="10639" spans="7:7">
      <c r="G10639" s="162" t="s">
        <v>10884</v>
      </c>
    </row>
    <row r="10640" spans="7:7">
      <c r="G10640" s="162" t="s">
        <v>10885</v>
      </c>
    </row>
    <row r="10641" spans="7:7">
      <c r="G10641" s="162" t="s">
        <v>10886</v>
      </c>
    </row>
    <row r="10642" spans="7:7">
      <c r="G10642" s="162" t="s">
        <v>10887</v>
      </c>
    </row>
    <row r="10643" spans="7:7">
      <c r="G10643" s="162" t="s">
        <v>10888</v>
      </c>
    </row>
    <row r="10644" spans="7:7">
      <c r="G10644" s="162" t="s">
        <v>10889</v>
      </c>
    </row>
    <row r="10645" spans="7:7">
      <c r="G10645" s="162" t="s">
        <v>10890</v>
      </c>
    </row>
    <row r="10646" spans="7:7">
      <c r="G10646" s="162" t="s">
        <v>10891</v>
      </c>
    </row>
    <row r="10647" spans="7:7">
      <c r="G10647" s="162" t="s">
        <v>10892</v>
      </c>
    </row>
    <row r="10648" spans="7:7">
      <c r="G10648" s="162" t="s">
        <v>10893</v>
      </c>
    </row>
    <row r="10649" spans="7:7">
      <c r="G10649" s="162" t="s">
        <v>10894</v>
      </c>
    </row>
    <row r="10650" spans="7:7">
      <c r="G10650" s="162" t="s">
        <v>10895</v>
      </c>
    </row>
    <row r="10651" spans="7:7">
      <c r="G10651" s="162" t="s">
        <v>10896</v>
      </c>
    </row>
    <row r="10652" spans="7:7">
      <c r="G10652" s="162" t="s">
        <v>10897</v>
      </c>
    </row>
    <row r="10653" spans="7:7">
      <c r="G10653" s="162" t="s">
        <v>10898</v>
      </c>
    </row>
    <row r="10654" spans="7:7">
      <c r="G10654" s="162" t="s">
        <v>10899</v>
      </c>
    </row>
    <row r="10655" spans="7:7">
      <c r="G10655" s="162" t="s">
        <v>10900</v>
      </c>
    </row>
    <row r="10656" spans="7:7">
      <c r="G10656" s="162" t="s">
        <v>10901</v>
      </c>
    </row>
    <row r="10657" spans="7:7">
      <c r="G10657" s="162" t="s">
        <v>10902</v>
      </c>
    </row>
    <row r="10658" spans="7:7">
      <c r="G10658" s="162" t="s">
        <v>10903</v>
      </c>
    </row>
    <row r="10659" spans="7:7">
      <c r="G10659" s="162" t="s">
        <v>10904</v>
      </c>
    </row>
    <row r="10660" spans="7:7">
      <c r="G10660" s="162" t="s">
        <v>10905</v>
      </c>
    </row>
    <row r="10661" spans="7:7">
      <c r="G10661" s="162" t="s">
        <v>10906</v>
      </c>
    </row>
    <row r="10662" spans="7:7">
      <c r="G10662" s="162" t="s">
        <v>10907</v>
      </c>
    </row>
    <row r="10663" spans="7:7">
      <c r="G10663" s="162" t="s">
        <v>10908</v>
      </c>
    </row>
    <row r="10664" spans="7:7">
      <c r="G10664" s="162" t="s">
        <v>10909</v>
      </c>
    </row>
    <row r="10665" spans="7:7">
      <c r="G10665" s="162" t="s">
        <v>10910</v>
      </c>
    </row>
    <row r="10666" spans="7:7">
      <c r="G10666" s="162" t="s">
        <v>10911</v>
      </c>
    </row>
    <row r="10667" spans="7:7">
      <c r="G10667" s="162" t="s">
        <v>10912</v>
      </c>
    </row>
    <row r="10668" spans="7:7">
      <c r="G10668" s="162" t="s">
        <v>10913</v>
      </c>
    </row>
    <row r="10669" spans="7:7">
      <c r="G10669" s="162" t="s">
        <v>10914</v>
      </c>
    </row>
    <row r="10670" spans="7:7">
      <c r="G10670" s="162" t="s">
        <v>10915</v>
      </c>
    </row>
    <row r="10671" spans="7:7">
      <c r="G10671" s="162" t="s">
        <v>10916</v>
      </c>
    </row>
    <row r="10672" spans="7:7">
      <c r="G10672" s="162" t="s">
        <v>10917</v>
      </c>
    </row>
    <row r="10673" spans="7:7">
      <c r="G10673" s="162" t="s">
        <v>10918</v>
      </c>
    </row>
    <row r="10674" spans="7:7">
      <c r="G10674" s="162" t="s">
        <v>10919</v>
      </c>
    </row>
    <row r="10675" spans="7:7">
      <c r="G10675" s="162" t="s">
        <v>10920</v>
      </c>
    </row>
    <row r="10676" spans="7:7">
      <c r="G10676" s="162" t="s">
        <v>10921</v>
      </c>
    </row>
    <row r="10677" spans="7:7">
      <c r="G10677" s="162" t="s">
        <v>10922</v>
      </c>
    </row>
    <row r="10678" spans="7:7">
      <c r="G10678" s="162" t="s">
        <v>10923</v>
      </c>
    </row>
    <row r="10679" spans="7:7">
      <c r="G10679" s="162" t="s">
        <v>10924</v>
      </c>
    </row>
    <row r="10680" spans="7:7">
      <c r="G10680" s="162" t="s">
        <v>10925</v>
      </c>
    </row>
    <row r="10681" spans="7:7">
      <c r="G10681" s="162" t="s">
        <v>10926</v>
      </c>
    </row>
    <row r="10682" spans="7:7">
      <c r="G10682" s="162" t="s">
        <v>10927</v>
      </c>
    </row>
    <row r="10683" spans="7:7">
      <c r="G10683" s="162" t="s">
        <v>10928</v>
      </c>
    </row>
    <row r="10684" spans="7:7">
      <c r="G10684" s="162" t="s">
        <v>10929</v>
      </c>
    </row>
    <row r="10685" spans="7:7">
      <c r="G10685" s="162" t="s">
        <v>10930</v>
      </c>
    </row>
    <row r="10686" spans="7:7">
      <c r="G10686" s="162" t="s">
        <v>10931</v>
      </c>
    </row>
    <row r="10687" spans="7:7">
      <c r="G10687" s="162" t="s">
        <v>10932</v>
      </c>
    </row>
    <row r="10688" spans="7:7">
      <c r="G10688" s="162" t="s">
        <v>10933</v>
      </c>
    </row>
    <row r="10689" spans="7:7">
      <c r="G10689" s="162" t="s">
        <v>10934</v>
      </c>
    </row>
    <row r="10690" spans="7:7">
      <c r="G10690" s="162" t="s">
        <v>10935</v>
      </c>
    </row>
    <row r="10691" spans="7:7">
      <c r="G10691" s="162" t="s">
        <v>10936</v>
      </c>
    </row>
    <row r="10692" spans="7:7">
      <c r="G10692" s="162" t="s">
        <v>10937</v>
      </c>
    </row>
    <row r="10693" spans="7:7">
      <c r="G10693" s="162" t="s">
        <v>10938</v>
      </c>
    </row>
    <row r="10694" spans="7:7">
      <c r="G10694" s="162" t="s">
        <v>10939</v>
      </c>
    </row>
    <row r="10695" spans="7:7">
      <c r="G10695" s="162" t="s">
        <v>10940</v>
      </c>
    </row>
    <row r="10696" spans="7:7">
      <c r="G10696" s="162" t="s">
        <v>10941</v>
      </c>
    </row>
    <row r="10697" spans="7:7">
      <c r="G10697" s="162" t="s">
        <v>10942</v>
      </c>
    </row>
    <row r="10698" spans="7:7">
      <c r="G10698" s="162" t="s">
        <v>10943</v>
      </c>
    </row>
    <row r="10699" spans="7:7">
      <c r="G10699" s="162" t="s">
        <v>10944</v>
      </c>
    </row>
    <row r="10700" spans="7:7">
      <c r="G10700" s="162" t="s">
        <v>10945</v>
      </c>
    </row>
    <row r="10701" spans="7:7">
      <c r="G10701" s="162" t="s">
        <v>10946</v>
      </c>
    </row>
    <row r="10702" spans="7:7">
      <c r="G10702" s="162" t="s">
        <v>10947</v>
      </c>
    </row>
    <row r="10703" spans="7:7">
      <c r="G10703" s="162" t="s">
        <v>10948</v>
      </c>
    </row>
    <row r="10704" spans="7:7">
      <c r="G10704" s="162" t="s">
        <v>10949</v>
      </c>
    </row>
    <row r="10705" spans="7:7">
      <c r="G10705" s="162" t="s">
        <v>10950</v>
      </c>
    </row>
    <row r="10706" spans="7:7">
      <c r="G10706" s="162" t="s">
        <v>10951</v>
      </c>
    </row>
    <row r="10707" spans="7:7">
      <c r="G10707" s="162" t="s">
        <v>10952</v>
      </c>
    </row>
    <row r="10708" spans="7:7">
      <c r="G10708" s="162" t="s">
        <v>10953</v>
      </c>
    </row>
    <row r="10709" spans="7:7">
      <c r="G10709" s="162" t="s">
        <v>10954</v>
      </c>
    </row>
    <row r="10710" spans="7:7">
      <c r="G10710" s="162" t="s">
        <v>10955</v>
      </c>
    </row>
    <row r="10711" spans="7:7">
      <c r="G10711" s="162" t="s">
        <v>10956</v>
      </c>
    </row>
    <row r="10712" spans="7:7">
      <c r="G10712" s="162" t="s">
        <v>10957</v>
      </c>
    </row>
    <row r="10713" spans="7:7">
      <c r="G10713" s="162" t="s">
        <v>10958</v>
      </c>
    </row>
    <row r="10714" spans="7:7">
      <c r="G10714" s="162" t="s">
        <v>10959</v>
      </c>
    </row>
    <row r="10715" spans="7:7">
      <c r="G10715" s="162" t="s">
        <v>10960</v>
      </c>
    </row>
    <row r="10716" spans="7:7">
      <c r="G10716" s="162" t="s">
        <v>10961</v>
      </c>
    </row>
    <row r="10717" spans="7:7">
      <c r="G10717" s="162" t="s">
        <v>10962</v>
      </c>
    </row>
    <row r="10718" spans="7:7">
      <c r="G10718" s="162" t="s">
        <v>10963</v>
      </c>
    </row>
    <row r="10719" spans="7:7">
      <c r="G10719" s="162" t="s">
        <v>10964</v>
      </c>
    </row>
    <row r="10720" spans="7:7">
      <c r="G10720" s="162" t="s">
        <v>10965</v>
      </c>
    </row>
    <row r="10721" spans="7:7">
      <c r="G10721" s="162" t="s">
        <v>10966</v>
      </c>
    </row>
    <row r="10722" spans="7:7">
      <c r="G10722" s="162" t="s">
        <v>10967</v>
      </c>
    </row>
    <row r="10723" spans="7:7">
      <c r="G10723" s="162" t="s">
        <v>10968</v>
      </c>
    </row>
    <row r="10724" spans="7:7">
      <c r="G10724" s="162" t="s">
        <v>10969</v>
      </c>
    </row>
    <row r="10725" spans="7:7">
      <c r="G10725" s="162" t="s">
        <v>10970</v>
      </c>
    </row>
    <row r="10726" spans="7:7">
      <c r="G10726" s="162" t="s">
        <v>10971</v>
      </c>
    </row>
    <row r="10727" spans="7:7">
      <c r="G10727" s="162" t="s">
        <v>10972</v>
      </c>
    </row>
    <row r="10728" spans="7:7">
      <c r="G10728" s="162" t="s">
        <v>10973</v>
      </c>
    </row>
    <row r="10729" spans="7:7">
      <c r="G10729" s="162" t="s">
        <v>10974</v>
      </c>
    </row>
    <row r="10730" spans="7:7">
      <c r="G10730" s="162" t="s">
        <v>10975</v>
      </c>
    </row>
    <row r="10731" spans="7:7">
      <c r="G10731" s="162" t="s">
        <v>10976</v>
      </c>
    </row>
    <row r="10732" spans="7:7">
      <c r="G10732" s="162" t="s">
        <v>10977</v>
      </c>
    </row>
    <row r="10733" spans="7:7">
      <c r="G10733" s="162" t="s">
        <v>10978</v>
      </c>
    </row>
    <row r="10734" spans="7:7">
      <c r="G10734" s="162" t="s">
        <v>10979</v>
      </c>
    </row>
    <row r="10735" spans="7:7">
      <c r="G10735" s="162" t="s">
        <v>10980</v>
      </c>
    </row>
    <row r="10736" spans="7:7">
      <c r="G10736" s="162" t="s">
        <v>10981</v>
      </c>
    </row>
    <row r="10737" spans="7:7">
      <c r="G10737" s="162" t="s">
        <v>10982</v>
      </c>
    </row>
    <row r="10738" spans="7:7">
      <c r="G10738" s="162" t="s">
        <v>10983</v>
      </c>
    </row>
    <row r="10739" spans="7:7">
      <c r="G10739" s="162" t="s">
        <v>10984</v>
      </c>
    </row>
    <row r="10740" spans="7:7">
      <c r="G10740" s="162" t="s">
        <v>10985</v>
      </c>
    </row>
    <row r="10741" spans="7:7">
      <c r="G10741" s="162" t="s">
        <v>10986</v>
      </c>
    </row>
    <row r="10742" spans="7:7">
      <c r="G10742" s="162" t="s">
        <v>10987</v>
      </c>
    </row>
    <row r="10743" spans="7:7">
      <c r="G10743" s="162" t="s">
        <v>10988</v>
      </c>
    </row>
    <row r="10744" spans="7:7">
      <c r="G10744" s="162" t="s">
        <v>10989</v>
      </c>
    </row>
    <row r="10745" spans="7:7">
      <c r="G10745" s="162" t="s">
        <v>10990</v>
      </c>
    </row>
    <row r="10746" spans="7:7">
      <c r="G10746" s="162" t="s">
        <v>10991</v>
      </c>
    </row>
    <row r="10747" spans="7:7">
      <c r="G10747" s="162" t="s">
        <v>10992</v>
      </c>
    </row>
    <row r="10748" spans="7:7">
      <c r="G10748" s="162" t="s">
        <v>10993</v>
      </c>
    </row>
    <row r="10749" spans="7:7">
      <c r="G10749" s="162" t="s">
        <v>10994</v>
      </c>
    </row>
    <row r="10750" spans="7:7">
      <c r="G10750" s="162" t="s">
        <v>10995</v>
      </c>
    </row>
    <row r="10751" spans="7:7">
      <c r="G10751" s="162" t="s">
        <v>10996</v>
      </c>
    </row>
    <row r="10752" spans="7:7">
      <c r="G10752" s="162" t="s">
        <v>10997</v>
      </c>
    </row>
    <row r="10753" spans="7:7">
      <c r="G10753" s="162" t="s">
        <v>10998</v>
      </c>
    </row>
    <row r="10754" spans="7:7">
      <c r="G10754" s="162" t="s">
        <v>10999</v>
      </c>
    </row>
    <row r="10755" spans="7:7">
      <c r="G10755" s="162" t="s">
        <v>11000</v>
      </c>
    </row>
    <row r="10756" spans="7:7">
      <c r="G10756" s="162" t="s">
        <v>11001</v>
      </c>
    </row>
    <row r="10757" spans="7:7">
      <c r="G10757" s="162" t="s">
        <v>11002</v>
      </c>
    </row>
    <row r="10758" spans="7:7">
      <c r="G10758" s="162" t="s">
        <v>11003</v>
      </c>
    </row>
    <row r="10759" spans="7:7">
      <c r="G10759" s="162" t="s">
        <v>11004</v>
      </c>
    </row>
    <row r="10760" spans="7:7">
      <c r="G10760" s="162" t="s">
        <v>11005</v>
      </c>
    </row>
    <row r="10761" spans="7:7">
      <c r="G10761" s="162" t="s">
        <v>11006</v>
      </c>
    </row>
    <row r="10762" spans="7:7">
      <c r="G10762" s="162" t="s">
        <v>11007</v>
      </c>
    </row>
    <row r="10763" spans="7:7">
      <c r="G10763" s="162" t="s">
        <v>11008</v>
      </c>
    </row>
    <row r="10764" spans="7:7">
      <c r="G10764" s="162" t="s">
        <v>11009</v>
      </c>
    </row>
    <row r="10765" spans="7:7">
      <c r="G10765" s="162" t="s">
        <v>11010</v>
      </c>
    </row>
    <row r="10766" spans="7:7">
      <c r="G10766" s="162" t="s">
        <v>11011</v>
      </c>
    </row>
    <row r="10767" spans="7:7">
      <c r="G10767" s="162" t="s">
        <v>11012</v>
      </c>
    </row>
    <row r="10768" spans="7:7">
      <c r="G10768" s="162" t="s">
        <v>11013</v>
      </c>
    </row>
    <row r="10769" spans="7:7">
      <c r="G10769" s="162" t="s">
        <v>11014</v>
      </c>
    </row>
    <row r="10770" spans="7:7">
      <c r="G10770" s="162" t="s">
        <v>11015</v>
      </c>
    </row>
    <row r="10771" spans="7:7">
      <c r="G10771" s="162" t="s">
        <v>11016</v>
      </c>
    </row>
    <row r="10772" spans="7:7">
      <c r="G10772" s="162" t="s">
        <v>11017</v>
      </c>
    </row>
    <row r="10773" spans="7:7">
      <c r="G10773" s="162" t="s">
        <v>11018</v>
      </c>
    </row>
    <row r="10774" spans="7:7">
      <c r="G10774" s="162" t="s">
        <v>11019</v>
      </c>
    </row>
    <row r="10775" spans="7:7">
      <c r="G10775" s="162" t="s">
        <v>11020</v>
      </c>
    </row>
    <row r="10776" spans="7:7">
      <c r="G10776" s="162" t="s">
        <v>11021</v>
      </c>
    </row>
    <row r="10777" spans="7:7">
      <c r="G10777" s="162" t="s">
        <v>11022</v>
      </c>
    </row>
    <row r="10778" spans="7:7">
      <c r="G10778" s="162" t="s">
        <v>11023</v>
      </c>
    </row>
    <row r="10779" spans="7:7">
      <c r="G10779" s="162" t="s">
        <v>11024</v>
      </c>
    </row>
    <row r="10780" spans="7:7">
      <c r="G10780" s="162" t="s">
        <v>11025</v>
      </c>
    </row>
    <row r="10781" spans="7:7">
      <c r="G10781" s="162" t="s">
        <v>11026</v>
      </c>
    </row>
    <row r="10782" spans="7:7">
      <c r="G10782" s="162" t="s">
        <v>11027</v>
      </c>
    </row>
    <row r="10783" spans="7:7">
      <c r="G10783" s="162" t="s">
        <v>11028</v>
      </c>
    </row>
    <row r="10784" spans="7:7">
      <c r="G10784" s="162" t="s">
        <v>11029</v>
      </c>
    </row>
    <row r="10785" spans="7:7">
      <c r="G10785" s="162" t="s">
        <v>11030</v>
      </c>
    </row>
    <row r="10786" spans="7:7">
      <c r="G10786" s="162" t="s">
        <v>11031</v>
      </c>
    </row>
    <row r="10787" spans="7:7">
      <c r="G10787" s="162" t="s">
        <v>11032</v>
      </c>
    </row>
    <row r="10788" spans="7:7">
      <c r="G10788" s="162" t="s">
        <v>11033</v>
      </c>
    </row>
    <row r="10789" spans="7:7">
      <c r="G10789" s="162" t="s">
        <v>11034</v>
      </c>
    </row>
    <row r="10790" spans="7:7">
      <c r="G10790" s="162" t="s">
        <v>11035</v>
      </c>
    </row>
    <row r="10791" spans="7:7">
      <c r="G10791" s="162" t="s">
        <v>11036</v>
      </c>
    </row>
    <row r="10792" spans="7:7">
      <c r="G10792" s="162" t="s">
        <v>11037</v>
      </c>
    </row>
    <row r="10793" spans="7:7">
      <c r="G10793" s="162" t="s">
        <v>11038</v>
      </c>
    </row>
    <row r="10794" spans="7:7">
      <c r="G10794" s="162" t="s">
        <v>11039</v>
      </c>
    </row>
    <row r="10795" spans="7:7">
      <c r="G10795" s="162" t="s">
        <v>11040</v>
      </c>
    </row>
    <row r="10796" spans="7:7">
      <c r="G10796" s="162" t="s">
        <v>11041</v>
      </c>
    </row>
    <row r="10797" spans="7:7">
      <c r="G10797" s="162" t="s">
        <v>11042</v>
      </c>
    </row>
    <row r="10798" spans="7:7">
      <c r="G10798" s="162" t="s">
        <v>11043</v>
      </c>
    </row>
    <row r="10799" spans="7:7">
      <c r="G10799" s="162" t="s">
        <v>11044</v>
      </c>
    </row>
    <row r="10800" spans="7:7">
      <c r="G10800" s="162" t="s">
        <v>11045</v>
      </c>
    </row>
    <row r="10801" spans="7:7">
      <c r="G10801" s="162" t="s">
        <v>11046</v>
      </c>
    </row>
    <row r="10802" spans="7:7">
      <c r="G10802" s="162" t="s">
        <v>11047</v>
      </c>
    </row>
    <row r="10803" spans="7:7">
      <c r="G10803" s="162" t="s">
        <v>11048</v>
      </c>
    </row>
    <row r="10804" spans="7:7">
      <c r="G10804" s="162" t="s">
        <v>11049</v>
      </c>
    </row>
    <row r="10805" spans="7:7">
      <c r="G10805" s="162" t="s">
        <v>11050</v>
      </c>
    </row>
    <row r="10806" spans="7:7">
      <c r="G10806" s="162" t="s">
        <v>11051</v>
      </c>
    </row>
    <row r="10807" spans="7:7">
      <c r="G10807" s="162" t="s">
        <v>11052</v>
      </c>
    </row>
    <row r="10808" spans="7:7">
      <c r="G10808" s="162" t="s">
        <v>11053</v>
      </c>
    </row>
    <row r="10809" spans="7:7">
      <c r="G10809" s="162" t="s">
        <v>11054</v>
      </c>
    </row>
    <row r="10810" spans="7:7">
      <c r="G10810" s="162" t="s">
        <v>11055</v>
      </c>
    </row>
    <row r="10811" spans="7:7">
      <c r="G10811" s="162" t="s">
        <v>11056</v>
      </c>
    </row>
    <row r="10812" spans="7:7">
      <c r="G10812" s="162" t="s">
        <v>11057</v>
      </c>
    </row>
    <row r="10813" spans="7:7">
      <c r="G10813" s="162" t="s">
        <v>11058</v>
      </c>
    </row>
    <row r="10814" spans="7:7">
      <c r="G10814" s="162" t="s">
        <v>11059</v>
      </c>
    </row>
    <row r="10815" spans="7:7">
      <c r="G10815" s="162" t="s">
        <v>11060</v>
      </c>
    </row>
    <row r="10816" spans="7:7">
      <c r="G10816" s="162" t="s">
        <v>11061</v>
      </c>
    </row>
    <row r="10817" spans="7:7">
      <c r="G10817" s="162" t="s">
        <v>11062</v>
      </c>
    </row>
    <row r="10818" spans="7:7">
      <c r="G10818" s="162" t="s">
        <v>11063</v>
      </c>
    </row>
    <row r="10819" spans="7:7">
      <c r="G10819" s="162" t="s">
        <v>11064</v>
      </c>
    </row>
    <row r="10820" spans="7:7">
      <c r="G10820" s="162" t="s">
        <v>11065</v>
      </c>
    </row>
    <row r="10821" spans="7:7">
      <c r="G10821" s="162" t="s">
        <v>11066</v>
      </c>
    </row>
    <row r="10822" spans="7:7">
      <c r="G10822" s="162" t="s">
        <v>11067</v>
      </c>
    </row>
    <row r="10823" spans="7:7">
      <c r="G10823" s="162" t="s">
        <v>11068</v>
      </c>
    </row>
    <row r="10824" spans="7:7">
      <c r="G10824" s="162" t="s">
        <v>11069</v>
      </c>
    </row>
    <row r="10825" spans="7:7">
      <c r="G10825" s="162" t="s">
        <v>11070</v>
      </c>
    </row>
    <row r="10826" spans="7:7">
      <c r="G10826" s="162" t="s">
        <v>11071</v>
      </c>
    </row>
    <row r="10827" spans="7:7">
      <c r="G10827" s="162" t="s">
        <v>11072</v>
      </c>
    </row>
    <row r="10828" spans="7:7">
      <c r="G10828" s="162" t="s">
        <v>11073</v>
      </c>
    </row>
    <row r="10829" spans="7:7">
      <c r="G10829" s="162" t="s">
        <v>11074</v>
      </c>
    </row>
    <row r="10830" spans="7:7">
      <c r="G10830" s="162" t="s">
        <v>11075</v>
      </c>
    </row>
    <row r="10831" spans="7:7">
      <c r="G10831" s="162" t="s">
        <v>11076</v>
      </c>
    </row>
    <row r="10832" spans="7:7">
      <c r="G10832" s="162" t="s">
        <v>11077</v>
      </c>
    </row>
    <row r="10833" spans="7:7">
      <c r="G10833" s="162" t="s">
        <v>11078</v>
      </c>
    </row>
    <row r="10834" spans="7:7">
      <c r="G10834" s="162" t="s">
        <v>11079</v>
      </c>
    </row>
    <row r="10835" spans="7:7">
      <c r="G10835" s="162" t="s">
        <v>11080</v>
      </c>
    </row>
    <row r="10836" spans="7:7">
      <c r="G10836" s="162" t="s">
        <v>11081</v>
      </c>
    </row>
    <row r="10837" spans="7:7">
      <c r="G10837" s="162" t="s">
        <v>11082</v>
      </c>
    </row>
    <row r="10838" spans="7:7">
      <c r="G10838" s="162" t="s">
        <v>11083</v>
      </c>
    </row>
    <row r="10839" spans="7:7">
      <c r="G10839" s="162" t="s">
        <v>11084</v>
      </c>
    </row>
    <row r="10840" spans="7:7">
      <c r="G10840" s="162" t="s">
        <v>11085</v>
      </c>
    </row>
    <row r="10841" spans="7:7">
      <c r="G10841" s="162" t="s">
        <v>11086</v>
      </c>
    </row>
    <row r="10842" spans="7:7">
      <c r="G10842" s="162" t="s">
        <v>11087</v>
      </c>
    </row>
    <row r="10843" spans="7:7">
      <c r="G10843" s="162" t="s">
        <v>11088</v>
      </c>
    </row>
    <row r="10844" spans="7:7">
      <c r="G10844" s="162" t="s">
        <v>11089</v>
      </c>
    </row>
    <row r="10845" spans="7:7">
      <c r="G10845" s="162" t="s">
        <v>11090</v>
      </c>
    </row>
    <row r="10846" spans="7:7">
      <c r="G10846" s="162" t="s">
        <v>11091</v>
      </c>
    </row>
    <row r="10847" spans="7:7">
      <c r="G10847" s="162" t="s">
        <v>11092</v>
      </c>
    </row>
    <row r="10848" spans="7:7">
      <c r="G10848" s="162" t="s">
        <v>11093</v>
      </c>
    </row>
    <row r="10849" spans="7:7">
      <c r="G10849" s="162" t="s">
        <v>11094</v>
      </c>
    </row>
    <row r="10850" spans="7:7">
      <c r="G10850" s="162" t="s">
        <v>11095</v>
      </c>
    </row>
    <row r="10851" spans="7:7">
      <c r="G10851" s="162" t="s">
        <v>11096</v>
      </c>
    </row>
    <row r="10852" spans="7:7">
      <c r="G10852" s="162" t="s">
        <v>11097</v>
      </c>
    </row>
    <row r="10853" spans="7:7">
      <c r="G10853" s="162" t="s">
        <v>11098</v>
      </c>
    </row>
    <row r="10854" spans="7:7">
      <c r="G10854" s="162" t="s">
        <v>11099</v>
      </c>
    </row>
    <row r="10855" spans="7:7">
      <c r="G10855" s="162" t="s">
        <v>11100</v>
      </c>
    </row>
    <row r="10856" spans="7:7">
      <c r="G10856" s="162" t="s">
        <v>11101</v>
      </c>
    </row>
    <row r="10857" spans="7:7">
      <c r="G10857" s="162" t="s">
        <v>11102</v>
      </c>
    </row>
    <row r="10858" spans="7:7">
      <c r="G10858" s="162" t="s">
        <v>11103</v>
      </c>
    </row>
    <row r="10859" spans="7:7">
      <c r="G10859" s="162" t="s">
        <v>11104</v>
      </c>
    </row>
    <row r="10860" spans="7:7">
      <c r="G10860" s="162" t="s">
        <v>11105</v>
      </c>
    </row>
    <row r="10861" spans="7:7">
      <c r="G10861" s="162" t="s">
        <v>11106</v>
      </c>
    </row>
    <row r="10862" spans="7:7">
      <c r="G10862" s="162" t="s">
        <v>11107</v>
      </c>
    </row>
    <row r="10863" spans="7:7">
      <c r="G10863" s="162" t="s">
        <v>11108</v>
      </c>
    </row>
    <row r="10864" spans="7:7">
      <c r="G10864" s="162" t="s">
        <v>11109</v>
      </c>
    </row>
    <row r="10865" spans="7:7">
      <c r="G10865" s="162" t="s">
        <v>11110</v>
      </c>
    </row>
    <row r="10866" spans="7:7">
      <c r="G10866" s="162" t="s">
        <v>11111</v>
      </c>
    </row>
    <row r="10867" spans="7:7">
      <c r="G10867" s="162" t="s">
        <v>11112</v>
      </c>
    </row>
    <row r="10868" spans="7:7">
      <c r="G10868" s="162" t="s">
        <v>11113</v>
      </c>
    </row>
    <row r="10869" spans="7:7">
      <c r="G10869" s="162" t="s">
        <v>11114</v>
      </c>
    </row>
    <row r="10870" spans="7:7">
      <c r="G10870" s="162" t="s">
        <v>11115</v>
      </c>
    </row>
    <row r="10871" spans="7:7">
      <c r="G10871" s="162" t="s">
        <v>11116</v>
      </c>
    </row>
    <row r="10872" spans="7:7">
      <c r="G10872" s="162" t="s">
        <v>11117</v>
      </c>
    </row>
    <row r="10873" spans="7:7">
      <c r="G10873" s="162" t="s">
        <v>11118</v>
      </c>
    </row>
    <row r="10874" spans="7:7">
      <c r="G10874" s="162" t="s">
        <v>11119</v>
      </c>
    </row>
    <row r="10875" spans="7:7">
      <c r="G10875" s="162" t="s">
        <v>11120</v>
      </c>
    </row>
    <row r="10876" spans="7:7">
      <c r="G10876" s="162" t="s">
        <v>11121</v>
      </c>
    </row>
    <row r="10877" spans="7:7">
      <c r="G10877" s="162" t="s">
        <v>11122</v>
      </c>
    </row>
    <row r="10878" spans="7:7">
      <c r="G10878" s="162" t="s">
        <v>11123</v>
      </c>
    </row>
    <row r="10879" spans="7:7">
      <c r="G10879" s="162" t="s">
        <v>11124</v>
      </c>
    </row>
    <row r="10880" spans="7:7">
      <c r="G10880" s="162" t="s">
        <v>11125</v>
      </c>
    </row>
    <row r="10881" spans="7:7">
      <c r="G10881" s="162" t="s">
        <v>11126</v>
      </c>
    </row>
    <row r="10882" spans="7:7">
      <c r="G10882" s="162" t="s">
        <v>11127</v>
      </c>
    </row>
    <row r="10883" spans="7:7">
      <c r="G10883" s="162" t="s">
        <v>11128</v>
      </c>
    </row>
    <row r="10884" spans="7:7">
      <c r="G10884" s="162" t="s">
        <v>11129</v>
      </c>
    </row>
    <row r="10885" spans="7:7">
      <c r="G10885" s="162" t="s">
        <v>11130</v>
      </c>
    </row>
    <row r="10886" spans="7:7">
      <c r="G10886" s="162" t="s">
        <v>11131</v>
      </c>
    </row>
    <row r="10887" spans="7:7">
      <c r="G10887" s="162" t="s">
        <v>11132</v>
      </c>
    </row>
    <row r="10888" spans="7:7">
      <c r="G10888" s="162" t="s">
        <v>11133</v>
      </c>
    </row>
    <row r="10889" spans="7:7">
      <c r="G10889" s="162" t="s">
        <v>11134</v>
      </c>
    </row>
    <row r="10890" spans="7:7">
      <c r="G10890" s="162" t="s">
        <v>11135</v>
      </c>
    </row>
    <row r="10891" spans="7:7">
      <c r="G10891" s="162" t="s">
        <v>11136</v>
      </c>
    </row>
    <row r="10892" spans="7:7">
      <c r="G10892" s="162" t="s">
        <v>11137</v>
      </c>
    </row>
    <row r="10893" spans="7:7">
      <c r="G10893" s="162" t="s">
        <v>11138</v>
      </c>
    </row>
    <row r="10894" spans="7:7">
      <c r="G10894" s="162" t="s">
        <v>11139</v>
      </c>
    </row>
    <row r="10895" spans="7:7">
      <c r="G10895" s="162" t="s">
        <v>11140</v>
      </c>
    </row>
    <row r="10896" spans="7:7">
      <c r="G10896" s="162" t="s">
        <v>11141</v>
      </c>
    </row>
    <row r="10897" spans="7:7">
      <c r="G10897" s="162" t="s">
        <v>11142</v>
      </c>
    </row>
    <row r="10898" spans="7:7">
      <c r="G10898" s="162" t="s">
        <v>11143</v>
      </c>
    </row>
    <row r="10899" spans="7:7">
      <c r="G10899" s="162" t="s">
        <v>11144</v>
      </c>
    </row>
    <row r="10900" spans="7:7">
      <c r="G10900" s="162" t="s">
        <v>11145</v>
      </c>
    </row>
    <row r="10901" spans="7:7">
      <c r="G10901" s="162" t="s">
        <v>11146</v>
      </c>
    </row>
    <row r="10902" spans="7:7">
      <c r="G10902" s="162" t="s">
        <v>11147</v>
      </c>
    </row>
    <row r="10903" spans="7:7">
      <c r="G10903" s="162" t="s">
        <v>11148</v>
      </c>
    </row>
    <row r="10904" spans="7:7">
      <c r="G10904" s="162" t="s">
        <v>11149</v>
      </c>
    </row>
    <row r="10905" spans="7:7">
      <c r="G10905" s="162" t="s">
        <v>11150</v>
      </c>
    </row>
    <row r="10906" spans="7:7">
      <c r="G10906" s="162" t="s">
        <v>11151</v>
      </c>
    </row>
    <row r="10907" spans="7:7">
      <c r="G10907" s="162" t="s">
        <v>11152</v>
      </c>
    </row>
    <row r="10908" spans="7:7">
      <c r="G10908" s="162" t="s">
        <v>11153</v>
      </c>
    </row>
    <row r="10909" spans="7:7">
      <c r="G10909" s="162" t="s">
        <v>11154</v>
      </c>
    </row>
    <row r="10910" spans="7:7">
      <c r="G10910" s="162" t="s">
        <v>11155</v>
      </c>
    </row>
    <row r="10911" spans="7:7">
      <c r="G10911" s="162" t="s">
        <v>11156</v>
      </c>
    </row>
    <row r="10912" spans="7:7">
      <c r="G10912" s="162" t="s">
        <v>11157</v>
      </c>
    </row>
    <row r="10913" spans="7:7">
      <c r="G10913" s="162" t="s">
        <v>11158</v>
      </c>
    </row>
    <row r="10914" spans="7:7">
      <c r="G10914" s="162" t="s">
        <v>11159</v>
      </c>
    </row>
    <row r="10915" spans="7:7">
      <c r="G10915" s="162" t="s">
        <v>11160</v>
      </c>
    </row>
    <row r="10916" spans="7:7">
      <c r="G10916" s="162" t="s">
        <v>11161</v>
      </c>
    </row>
    <row r="10917" spans="7:7">
      <c r="G10917" s="162" t="s">
        <v>11162</v>
      </c>
    </row>
    <row r="10918" spans="7:7">
      <c r="G10918" s="162" t="s">
        <v>11163</v>
      </c>
    </row>
    <row r="10919" spans="7:7">
      <c r="G10919" s="162" t="s">
        <v>11164</v>
      </c>
    </row>
    <row r="10920" spans="7:7">
      <c r="G10920" s="162" t="s">
        <v>11165</v>
      </c>
    </row>
    <row r="10921" spans="7:7">
      <c r="G10921" s="162" t="s">
        <v>11166</v>
      </c>
    </row>
    <row r="10922" spans="7:7">
      <c r="G10922" s="162" t="s">
        <v>11167</v>
      </c>
    </row>
    <row r="10923" spans="7:7">
      <c r="G10923" s="162" t="s">
        <v>11168</v>
      </c>
    </row>
    <row r="10924" spans="7:7">
      <c r="G10924" s="162" t="s">
        <v>11169</v>
      </c>
    </row>
    <row r="10925" spans="7:7">
      <c r="G10925" s="162" t="s">
        <v>11170</v>
      </c>
    </row>
    <row r="10926" spans="7:7">
      <c r="G10926" s="162" t="s">
        <v>11171</v>
      </c>
    </row>
    <row r="10927" spans="7:7">
      <c r="G10927" s="162" t="s">
        <v>11172</v>
      </c>
    </row>
    <row r="10928" spans="7:7">
      <c r="G10928" s="162" t="s">
        <v>11173</v>
      </c>
    </row>
    <row r="10929" spans="7:7">
      <c r="G10929" s="162" t="s">
        <v>11174</v>
      </c>
    </row>
    <row r="10930" spans="7:7">
      <c r="G10930" s="162" t="s">
        <v>11175</v>
      </c>
    </row>
    <row r="10931" spans="7:7">
      <c r="G10931" s="162" t="s">
        <v>11176</v>
      </c>
    </row>
    <row r="10932" spans="7:7">
      <c r="G10932" s="162" t="s">
        <v>11177</v>
      </c>
    </row>
    <row r="10933" spans="7:7">
      <c r="G10933" s="162" t="s">
        <v>11178</v>
      </c>
    </row>
    <row r="10934" spans="7:7">
      <c r="G10934" s="162" t="s">
        <v>11179</v>
      </c>
    </row>
    <row r="10935" spans="7:7">
      <c r="G10935" s="162" t="s">
        <v>11180</v>
      </c>
    </row>
    <row r="10936" spans="7:7">
      <c r="G10936" s="162" t="s">
        <v>11181</v>
      </c>
    </row>
    <row r="10937" spans="7:7">
      <c r="G10937" s="162" t="s">
        <v>11182</v>
      </c>
    </row>
    <row r="10938" spans="7:7">
      <c r="G10938" s="162" t="s">
        <v>11183</v>
      </c>
    </row>
    <row r="10939" spans="7:7">
      <c r="G10939" s="162" t="s">
        <v>11184</v>
      </c>
    </row>
    <row r="10940" spans="7:7">
      <c r="G10940" s="162" t="s">
        <v>11185</v>
      </c>
    </row>
    <row r="10941" spans="7:7">
      <c r="G10941" s="162" t="s">
        <v>11186</v>
      </c>
    </row>
    <row r="10942" spans="7:7">
      <c r="G10942" s="162" t="s">
        <v>11187</v>
      </c>
    </row>
    <row r="10943" spans="7:7">
      <c r="G10943" s="162" t="s">
        <v>11188</v>
      </c>
    </row>
    <row r="10944" spans="7:7">
      <c r="G10944" s="162" t="s">
        <v>11189</v>
      </c>
    </row>
    <row r="10945" spans="7:7">
      <c r="G10945" s="162" t="s">
        <v>11190</v>
      </c>
    </row>
    <row r="10946" spans="7:7">
      <c r="G10946" s="162" t="s">
        <v>11191</v>
      </c>
    </row>
    <row r="10947" spans="7:7">
      <c r="G10947" s="162" t="s">
        <v>11192</v>
      </c>
    </row>
    <row r="10948" spans="7:7">
      <c r="G10948" s="162" t="s">
        <v>11193</v>
      </c>
    </row>
    <row r="10949" spans="7:7">
      <c r="G10949" s="162" t="s">
        <v>11194</v>
      </c>
    </row>
    <row r="10950" spans="7:7">
      <c r="G10950" s="162" t="s">
        <v>11195</v>
      </c>
    </row>
    <row r="10951" spans="7:7">
      <c r="G10951" s="162" t="s">
        <v>11196</v>
      </c>
    </row>
    <row r="10952" spans="7:7">
      <c r="G10952" s="162" t="s">
        <v>11197</v>
      </c>
    </row>
    <row r="10953" spans="7:7">
      <c r="G10953" s="162" t="s">
        <v>11198</v>
      </c>
    </row>
    <row r="10954" spans="7:7">
      <c r="G10954" s="162" t="s">
        <v>11199</v>
      </c>
    </row>
    <row r="10955" spans="7:7">
      <c r="G10955" s="162" t="s">
        <v>11200</v>
      </c>
    </row>
    <row r="10956" spans="7:7">
      <c r="G10956" s="162" t="s">
        <v>11201</v>
      </c>
    </row>
    <row r="10957" spans="7:7">
      <c r="G10957" s="162" t="s">
        <v>11202</v>
      </c>
    </row>
    <row r="10958" spans="7:7">
      <c r="G10958" s="162" t="s">
        <v>11203</v>
      </c>
    </row>
    <row r="10959" spans="7:7">
      <c r="G10959" s="162" t="s">
        <v>11204</v>
      </c>
    </row>
    <row r="10960" spans="7:7">
      <c r="G10960" s="162" t="s">
        <v>11205</v>
      </c>
    </row>
    <row r="10961" spans="7:7">
      <c r="G10961" s="162" t="s">
        <v>11206</v>
      </c>
    </row>
    <row r="10962" spans="7:7">
      <c r="G10962" s="162" t="s">
        <v>11207</v>
      </c>
    </row>
    <row r="10963" spans="7:7">
      <c r="G10963" s="162" t="s">
        <v>11208</v>
      </c>
    </row>
    <row r="10964" spans="7:7">
      <c r="G10964" s="162" t="s">
        <v>11209</v>
      </c>
    </row>
    <row r="10965" spans="7:7">
      <c r="G10965" s="162" t="s">
        <v>11210</v>
      </c>
    </row>
    <row r="10966" spans="7:7">
      <c r="G10966" s="162" t="s">
        <v>11211</v>
      </c>
    </row>
    <row r="10967" spans="7:7">
      <c r="G10967" s="162" t="s">
        <v>11212</v>
      </c>
    </row>
    <row r="10968" spans="7:7">
      <c r="G10968" s="162" t="s">
        <v>11213</v>
      </c>
    </row>
    <row r="10969" spans="7:7">
      <c r="G10969" s="162" t="s">
        <v>11214</v>
      </c>
    </row>
    <row r="10970" spans="7:7">
      <c r="G10970" s="162" t="s">
        <v>11215</v>
      </c>
    </row>
    <row r="10971" spans="7:7">
      <c r="G10971" s="162" t="s">
        <v>11216</v>
      </c>
    </row>
    <row r="10972" spans="7:7">
      <c r="G10972" s="162" t="s">
        <v>11217</v>
      </c>
    </row>
    <row r="10973" spans="7:7">
      <c r="G10973" s="162" t="s">
        <v>11218</v>
      </c>
    </row>
    <row r="10974" spans="7:7">
      <c r="G10974" s="162" t="s">
        <v>11219</v>
      </c>
    </row>
    <row r="10975" spans="7:7">
      <c r="G10975" s="162" t="s">
        <v>11220</v>
      </c>
    </row>
    <row r="10976" spans="7:7">
      <c r="G10976" s="162" t="s">
        <v>11221</v>
      </c>
    </row>
    <row r="10977" spans="7:7">
      <c r="G10977" s="162" t="s">
        <v>11222</v>
      </c>
    </row>
    <row r="10978" spans="7:7">
      <c r="G10978" s="162" t="s">
        <v>11223</v>
      </c>
    </row>
    <row r="10979" spans="7:7">
      <c r="G10979" s="162" t="s">
        <v>11224</v>
      </c>
    </row>
    <row r="10980" spans="7:7">
      <c r="G10980" s="162" t="s">
        <v>11225</v>
      </c>
    </row>
    <row r="10981" spans="7:7">
      <c r="G10981" s="162" t="s">
        <v>11226</v>
      </c>
    </row>
    <row r="10982" spans="7:7">
      <c r="G10982" s="162" t="s">
        <v>11227</v>
      </c>
    </row>
    <row r="10983" spans="7:7">
      <c r="G10983" s="162" t="s">
        <v>11228</v>
      </c>
    </row>
    <row r="10984" spans="7:7">
      <c r="G10984" s="162" t="s">
        <v>11229</v>
      </c>
    </row>
    <row r="10985" spans="7:7">
      <c r="G10985" s="162" t="s">
        <v>11230</v>
      </c>
    </row>
    <row r="10986" spans="7:7">
      <c r="G10986" s="162" t="s">
        <v>11231</v>
      </c>
    </row>
    <row r="10987" spans="7:7">
      <c r="G10987" s="162" t="s">
        <v>11232</v>
      </c>
    </row>
    <row r="10988" spans="7:7">
      <c r="G10988" s="162" t="s">
        <v>11233</v>
      </c>
    </row>
    <row r="10989" spans="7:7">
      <c r="G10989" s="162" t="s">
        <v>11234</v>
      </c>
    </row>
    <row r="10990" spans="7:7">
      <c r="G10990" s="162" t="s">
        <v>11235</v>
      </c>
    </row>
    <row r="10991" spans="7:7">
      <c r="G10991" s="162" t="s">
        <v>11236</v>
      </c>
    </row>
    <row r="10992" spans="7:7">
      <c r="G10992" s="162" t="s">
        <v>11237</v>
      </c>
    </row>
    <row r="10993" spans="7:7">
      <c r="G10993" s="162" t="s">
        <v>11238</v>
      </c>
    </row>
    <row r="10994" spans="7:7">
      <c r="G10994" s="162" t="s">
        <v>11239</v>
      </c>
    </row>
    <row r="10995" spans="7:7">
      <c r="G10995" s="162" t="s">
        <v>11240</v>
      </c>
    </row>
    <row r="10996" spans="7:7">
      <c r="G10996" s="162" t="s">
        <v>11241</v>
      </c>
    </row>
    <row r="10997" spans="7:7">
      <c r="G10997" s="162" t="s">
        <v>11242</v>
      </c>
    </row>
    <row r="10998" spans="7:7">
      <c r="G10998" s="162" t="s">
        <v>11243</v>
      </c>
    </row>
    <row r="10999" spans="7:7">
      <c r="G10999" s="162" t="s">
        <v>11244</v>
      </c>
    </row>
    <row r="11000" spans="7:7">
      <c r="G11000" s="162" t="s">
        <v>11245</v>
      </c>
    </row>
    <row r="11001" spans="7:7">
      <c r="G11001" s="162" t="s">
        <v>11246</v>
      </c>
    </row>
    <row r="11002" spans="7:7">
      <c r="G11002" s="162" t="s">
        <v>11247</v>
      </c>
    </row>
    <row r="11003" spans="7:7">
      <c r="G11003" s="162" t="s">
        <v>11248</v>
      </c>
    </row>
    <row r="11004" spans="7:7">
      <c r="G11004" s="162" t="s">
        <v>11249</v>
      </c>
    </row>
    <row r="11005" spans="7:7">
      <c r="G11005" s="162" t="s">
        <v>11250</v>
      </c>
    </row>
    <row r="11006" spans="7:7">
      <c r="G11006" s="162" t="s">
        <v>11251</v>
      </c>
    </row>
    <row r="11007" spans="7:7">
      <c r="G11007" s="162" t="s">
        <v>11252</v>
      </c>
    </row>
    <row r="11008" spans="7:7">
      <c r="G11008" s="162" t="s">
        <v>11253</v>
      </c>
    </row>
    <row r="11009" spans="7:7">
      <c r="G11009" s="162" t="s">
        <v>11254</v>
      </c>
    </row>
    <row r="11010" spans="7:7">
      <c r="G11010" s="162" t="s">
        <v>11255</v>
      </c>
    </row>
    <row r="11011" spans="7:7">
      <c r="G11011" s="162" t="s">
        <v>11256</v>
      </c>
    </row>
    <row r="11012" spans="7:7">
      <c r="G11012" s="162" t="s">
        <v>11257</v>
      </c>
    </row>
    <row r="11013" spans="7:7">
      <c r="G11013" s="162" t="s">
        <v>11258</v>
      </c>
    </row>
    <row r="11014" spans="7:7">
      <c r="G11014" s="162" t="s">
        <v>11259</v>
      </c>
    </row>
    <row r="11015" spans="7:7">
      <c r="G11015" s="162" t="s">
        <v>11260</v>
      </c>
    </row>
    <row r="11016" spans="7:7">
      <c r="G11016" s="162" t="s">
        <v>11261</v>
      </c>
    </row>
    <row r="11017" spans="7:7">
      <c r="G11017" s="162" t="s">
        <v>11262</v>
      </c>
    </row>
    <row r="11018" spans="7:7">
      <c r="G11018" s="162" t="s">
        <v>11263</v>
      </c>
    </row>
    <row r="11019" spans="7:7">
      <c r="G11019" s="162" t="s">
        <v>11264</v>
      </c>
    </row>
    <row r="11020" spans="7:7">
      <c r="G11020" s="162" t="s">
        <v>11265</v>
      </c>
    </row>
    <row r="11021" spans="7:7">
      <c r="G11021" s="162" t="s">
        <v>11266</v>
      </c>
    </row>
    <row r="11022" spans="7:7">
      <c r="G11022" s="162" t="s">
        <v>11267</v>
      </c>
    </row>
    <row r="11023" spans="7:7">
      <c r="G11023" s="162" t="s">
        <v>11268</v>
      </c>
    </row>
    <row r="11024" spans="7:7">
      <c r="G11024" s="162" t="s">
        <v>11269</v>
      </c>
    </row>
    <row r="11025" spans="7:7">
      <c r="G11025" s="162" t="s">
        <v>11270</v>
      </c>
    </row>
    <row r="11026" spans="7:7">
      <c r="G11026" s="162" t="s">
        <v>11271</v>
      </c>
    </row>
    <row r="11027" spans="7:7">
      <c r="G11027" s="162" t="s">
        <v>11272</v>
      </c>
    </row>
    <row r="11028" spans="7:7">
      <c r="G11028" s="162" t="s">
        <v>11273</v>
      </c>
    </row>
    <row r="11029" spans="7:7">
      <c r="G11029" s="162" t="s">
        <v>11274</v>
      </c>
    </row>
    <row r="11030" spans="7:7">
      <c r="G11030" s="162" t="s">
        <v>11275</v>
      </c>
    </row>
    <row r="11031" spans="7:7">
      <c r="G11031" s="162" t="s">
        <v>11276</v>
      </c>
    </row>
    <row r="11032" spans="7:7">
      <c r="G11032" s="162" t="s">
        <v>11277</v>
      </c>
    </row>
    <row r="11033" spans="7:7">
      <c r="G11033" s="162" t="s">
        <v>11278</v>
      </c>
    </row>
    <row r="11034" spans="7:7">
      <c r="G11034" s="162" t="s">
        <v>11279</v>
      </c>
    </row>
    <row r="11035" spans="7:7">
      <c r="G11035" s="162" t="s">
        <v>11280</v>
      </c>
    </row>
    <row r="11036" spans="7:7">
      <c r="G11036" s="162" t="s">
        <v>11281</v>
      </c>
    </row>
    <row r="11037" spans="7:7">
      <c r="G11037" s="162" t="s">
        <v>11282</v>
      </c>
    </row>
    <row r="11038" spans="7:7">
      <c r="G11038" s="162" t="s">
        <v>11283</v>
      </c>
    </row>
    <row r="11039" spans="7:7">
      <c r="G11039" s="162" t="s">
        <v>11284</v>
      </c>
    </row>
    <row r="11040" spans="7:7">
      <c r="G11040" s="162" t="s">
        <v>11285</v>
      </c>
    </row>
    <row r="11041" spans="7:7">
      <c r="G11041" s="162" t="s">
        <v>11286</v>
      </c>
    </row>
    <row r="11042" spans="7:7">
      <c r="G11042" s="162" t="s">
        <v>11287</v>
      </c>
    </row>
    <row r="11043" spans="7:7">
      <c r="G11043" s="162" t="s">
        <v>11288</v>
      </c>
    </row>
    <row r="11044" spans="7:7">
      <c r="G11044" s="162" t="s">
        <v>11289</v>
      </c>
    </row>
    <row r="11045" spans="7:7">
      <c r="G11045" s="162" t="s">
        <v>11290</v>
      </c>
    </row>
    <row r="11046" spans="7:7">
      <c r="G11046" s="162" t="s">
        <v>11291</v>
      </c>
    </row>
    <row r="11047" spans="7:7">
      <c r="G11047" s="162" t="s">
        <v>11292</v>
      </c>
    </row>
    <row r="11048" spans="7:7">
      <c r="G11048" s="162" t="s">
        <v>11293</v>
      </c>
    </row>
    <row r="11049" spans="7:7">
      <c r="G11049" s="162" t="s">
        <v>11294</v>
      </c>
    </row>
    <row r="11050" spans="7:7">
      <c r="G11050" s="162" t="s">
        <v>11295</v>
      </c>
    </row>
    <row r="11051" spans="7:7">
      <c r="G11051" s="162" t="s">
        <v>11296</v>
      </c>
    </row>
    <row r="11052" spans="7:7">
      <c r="G11052" s="162" t="s">
        <v>11297</v>
      </c>
    </row>
    <row r="11053" spans="7:7">
      <c r="G11053" s="162" t="s">
        <v>11298</v>
      </c>
    </row>
    <row r="11054" spans="7:7">
      <c r="G11054" s="162" t="s">
        <v>11299</v>
      </c>
    </row>
    <row r="11055" spans="7:7">
      <c r="G11055" s="162" t="s">
        <v>11300</v>
      </c>
    </row>
    <row r="11056" spans="7:7">
      <c r="G11056" s="162" t="s">
        <v>11301</v>
      </c>
    </row>
    <row r="11057" spans="7:7">
      <c r="G11057" s="162" t="s">
        <v>11302</v>
      </c>
    </row>
    <row r="11058" spans="7:7">
      <c r="G11058" s="162" t="s">
        <v>11303</v>
      </c>
    </row>
    <row r="11059" spans="7:7">
      <c r="G11059" s="162" t="s">
        <v>11304</v>
      </c>
    </row>
    <row r="11060" spans="7:7">
      <c r="G11060" s="162" t="s">
        <v>11305</v>
      </c>
    </row>
    <row r="11061" spans="7:7">
      <c r="G11061" s="162" t="s">
        <v>11306</v>
      </c>
    </row>
    <row r="11062" spans="7:7">
      <c r="G11062" s="162" t="s">
        <v>11307</v>
      </c>
    </row>
    <row r="11063" spans="7:7">
      <c r="G11063" s="162" t="s">
        <v>11308</v>
      </c>
    </row>
    <row r="11064" spans="7:7">
      <c r="G11064" s="162" t="s">
        <v>11309</v>
      </c>
    </row>
    <row r="11065" spans="7:7">
      <c r="G11065" s="162" t="s">
        <v>11310</v>
      </c>
    </row>
    <row r="11066" spans="7:7">
      <c r="G11066" s="162" t="s">
        <v>11311</v>
      </c>
    </row>
    <row r="11067" spans="7:7">
      <c r="G11067" s="162" t="s">
        <v>11312</v>
      </c>
    </row>
    <row r="11068" spans="7:7">
      <c r="G11068" s="162" t="s">
        <v>11313</v>
      </c>
    </row>
    <row r="11069" spans="7:7">
      <c r="G11069" s="162" t="s">
        <v>11314</v>
      </c>
    </row>
    <row r="11070" spans="7:7">
      <c r="G11070" s="162" t="s">
        <v>11315</v>
      </c>
    </row>
    <row r="11071" spans="7:7">
      <c r="G11071" s="162" t="s">
        <v>11316</v>
      </c>
    </row>
    <row r="11072" spans="7:7">
      <c r="G11072" s="162" t="s">
        <v>11317</v>
      </c>
    </row>
    <row r="11073" spans="7:7">
      <c r="G11073" s="162" t="s">
        <v>11318</v>
      </c>
    </row>
    <row r="11074" spans="7:7">
      <c r="G11074" s="162" t="s">
        <v>11319</v>
      </c>
    </row>
    <row r="11075" spans="7:7">
      <c r="G11075" s="162" t="s">
        <v>11320</v>
      </c>
    </row>
    <row r="11076" spans="7:7">
      <c r="G11076" s="162" t="s">
        <v>11321</v>
      </c>
    </row>
    <row r="11077" spans="7:7">
      <c r="G11077" s="162" t="s">
        <v>11322</v>
      </c>
    </row>
    <row r="11078" spans="7:7">
      <c r="G11078" s="162" t="s">
        <v>11323</v>
      </c>
    </row>
    <row r="11079" spans="7:7">
      <c r="G11079" s="162" t="s">
        <v>11324</v>
      </c>
    </row>
    <row r="11080" spans="7:7">
      <c r="G11080" s="162" t="s">
        <v>11325</v>
      </c>
    </row>
    <row r="11081" spans="7:7">
      <c r="G11081" s="162" t="s">
        <v>11326</v>
      </c>
    </row>
    <row r="11082" spans="7:7">
      <c r="G11082" s="162" t="s">
        <v>11327</v>
      </c>
    </row>
    <row r="11083" spans="7:7">
      <c r="G11083" s="162" t="s">
        <v>11328</v>
      </c>
    </row>
    <row r="11084" spans="7:7">
      <c r="G11084" s="162" t="s">
        <v>11329</v>
      </c>
    </row>
    <row r="11085" spans="7:7">
      <c r="G11085" s="162" t="s">
        <v>11330</v>
      </c>
    </row>
    <row r="11086" spans="7:7">
      <c r="G11086" s="162" t="s">
        <v>11331</v>
      </c>
    </row>
    <row r="11087" spans="7:7">
      <c r="G11087" s="162" t="s">
        <v>11332</v>
      </c>
    </row>
    <row r="11088" spans="7:7">
      <c r="G11088" s="162" t="s">
        <v>11333</v>
      </c>
    </row>
    <row r="11089" spans="7:7">
      <c r="G11089" s="162" t="s">
        <v>11334</v>
      </c>
    </row>
    <row r="11090" spans="7:7">
      <c r="G11090" s="162" t="s">
        <v>11335</v>
      </c>
    </row>
    <row r="11091" spans="7:7">
      <c r="G11091" s="162" t="s">
        <v>11336</v>
      </c>
    </row>
    <row r="11092" spans="7:7">
      <c r="G11092" s="162" t="s">
        <v>11337</v>
      </c>
    </row>
    <row r="11093" spans="7:7">
      <c r="G11093" s="162" t="s">
        <v>11338</v>
      </c>
    </row>
    <row r="11094" spans="7:7">
      <c r="G11094" s="162" t="s">
        <v>11339</v>
      </c>
    </row>
    <row r="11095" spans="7:7">
      <c r="G11095" s="162" t="s">
        <v>11340</v>
      </c>
    </row>
    <row r="11096" spans="7:7">
      <c r="G11096" s="162" t="s">
        <v>11341</v>
      </c>
    </row>
    <row r="11097" spans="7:7">
      <c r="G11097" s="162" t="s">
        <v>11342</v>
      </c>
    </row>
    <row r="11098" spans="7:7">
      <c r="G11098" s="162" t="s">
        <v>11343</v>
      </c>
    </row>
    <row r="11099" spans="7:7">
      <c r="G11099" s="162" t="s">
        <v>11344</v>
      </c>
    </row>
    <row r="11100" spans="7:7">
      <c r="G11100" s="162" t="s">
        <v>11345</v>
      </c>
    </row>
    <row r="11101" spans="7:7">
      <c r="G11101" s="162" t="s">
        <v>11346</v>
      </c>
    </row>
    <row r="11102" spans="7:7">
      <c r="G11102" s="162" t="s">
        <v>11347</v>
      </c>
    </row>
    <row r="11103" spans="7:7">
      <c r="G11103" s="162" t="s">
        <v>11348</v>
      </c>
    </row>
    <row r="11104" spans="7:7">
      <c r="G11104" s="162" t="s">
        <v>11349</v>
      </c>
    </row>
    <row r="11105" spans="7:7">
      <c r="G11105" s="162" t="s">
        <v>11350</v>
      </c>
    </row>
    <row r="11106" spans="7:7">
      <c r="G11106" s="162" t="s">
        <v>11351</v>
      </c>
    </row>
    <row r="11107" spans="7:7">
      <c r="G11107" s="162" t="s">
        <v>11352</v>
      </c>
    </row>
    <row r="11108" spans="7:7">
      <c r="G11108" s="162" t="s">
        <v>11353</v>
      </c>
    </row>
    <row r="11109" spans="7:7">
      <c r="G11109" s="162" t="s">
        <v>11354</v>
      </c>
    </row>
    <row r="11110" spans="7:7">
      <c r="G11110" s="162" t="s">
        <v>11355</v>
      </c>
    </row>
    <row r="11111" spans="7:7">
      <c r="G11111" s="162" t="s">
        <v>11356</v>
      </c>
    </row>
    <row r="11112" spans="7:7">
      <c r="G11112" s="162" t="s">
        <v>11357</v>
      </c>
    </row>
    <row r="11113" spans="7:7">
      <c r="G11113" s="162" t="s">
        <v>11358</v>
      </c>
    </row>
    <row r="11114" spans="7:7">
      <c r="G11114" s="162" t="s">
        <v>11359</v>
      </c>
    </row>
    <row r="11115" spans="7:7">
      <c r="G11115" s="162" t="s">
        <v>11360</v>
      </c>
    </row>
    <row r="11116" spans="7:7">
      <c r="G11116" s="162" t="s">
        <v>11361</v>
      </c>
    </row>
    <row r="11117" spans="7:7">
      <c r="G11117" s="162" t="s">
        <v>11362</v>
      </c>
    </row>
    <row r="11118" spans="7:7">
      <c r="G11118" s="162" t="s">
        <v>11363</v>
      </c>
    </row>
    <row r="11119" spans="7:7">
      <c r="G11119" s="162" t="s">
        <v>11364</v>
      </c>
    </row>
    <row r="11120" spans="7:7">
      <c r="G11120" s="162" t="s">
        <v>11365</v>
      </c>
    </row>
    <row r="11121" spans="7:7">
      <c r="G11121" s="162" t="s">
        <v>11366</v>
      </c>
    </row>
    <row r="11122" spans="7:7">
      <c r="G11122" s="162" t="s">
        <v>11367</v>
      </c>
    </row>
    <row r="11123" spans="7:7">
      <c r="G11123" s="162" t="s">
        <v>11368</v>
      </c>
    </row>
    <row r="11124" spans="7:7">
      <c r="G11124" s="162" t="s">
        <v>11369</v>
      </c>
    </row>
    <row r="11125" spans="7:7">
      <c r="G11125" s="162" t="s">
        <v>11370</v>
      </c>
    </row>
    <row r="11126" spans="7:7">
      <c r="G11126" s="162" t="s">
        <v>11371</v>
      </c>
    </row>
    <row r="11127" spans="7:7">
      <c r="G11127" s="162" t="s">
        <v>11372</v>
      </c>
    </row>
    <row r="11128" spans="7:7">
      <c r="G11128" s="162" t="s">
        <v>11373</v>
      </c>
    </row>
    <row r="11129" spans="7:7">
      <c r="G11129" s="162" t="s">
        <v>11374</v>
      </c>
    </row>
    <row r="11130" spans="7:7">
      <c r="G11130" s="162" t="s">
        <v>11375</v>
      </c>
    </row>
    <row r="11131" spans="7:7">
      <c r="G11131" s="162" t="s">
        <v>11376</v>
      </c>
    </row>
    <row r="11132" spans="7:7">
      <c r="G11132" s="162" t="s">
        <v>11377</v>
      </c>
    </row>
    <row r="11133" spans="7:7">
      <c r="G11133" s="162" t="s">
        <v>11378</v>
      </c>
    </row>
    <row r="11134" spans="7:7">
      <c r="G11134" s="162" t="s">
        <v>11379</v>
      </c>
    </row>
    <row r="11135" spans="7:7">
      <c r="G11135" s="162" t="s">
        <v>11380</v>
      </c>
    </row>
    <row r="11136" spans="7:7">
      <c r="G11136" s="162" t="s">
        <v>11381</v>
      </c>
    </row>
    <row r="11137" spans="7:7">
      <c r="G11137" s="162" t="s">
        <v>11382</v>
      </c>
    </row>
    <row r="11138" spans="7:7">
      <c r="G11138" s="162" t="s">
        <v>11383</v>
      </c>
    </row>
    <row r="11139" spans="7:7">
      <c r="G11139" s="162" t="s">
        <v>11384</v>
      </c>
    </row>
    <row r="11140" spans="7:7">
      <c r="G11140" s="162" t="s">
        <v>11385</v>
      </c>
    </row>
    <row r="11141" spans="7:7">
      <c r="G11141" s="162" t="s">
        <v>11386</v>
      </c>
    </row>
    <row r="11142" spans="7:7">
      <c r="G11142" s="162" t="s">
        <v>11387</v>
      </c>
    </row>
    <row r="11143" spans="7:7">
      <c r="G11143" s="162" t="s">
        <v>11388</v>
      </c>
    </row>
    <row r="11144" spans="7:7">
      <c r="G11144" s="162" t="s">
        <v>11389</v>
      </c>
    </row>
    <row r="11145" spans="7:7">
      <c r="G11145" s="162" t="s">
        <v>11390</v>
      </c>
    </row>
    <row r="11146" spans="7:7">
      <c r="G11146" s="162" t="s">
        <v>11391</v>
      </c>
    </row>
    <row r="11147" spans="7:7">
      <c r="G11147" s="162" t="s">
        <v>11392</v>
      </c>
    </row>
    <row r="11148" spans="7:7">
      <c r="G11148" s="162" t="s">
        <v>11393</v>
      </c>
    </row>
    <row r="11149" spans="7:7">
      <c r="G11149" s="162" t="s">
        <v>11394</v>
      </c>
    </row>
    <row r="11150" spans="7:7">
      <c r="G11150" s="162" t="s">
        <v>11395</v>
      </c>
    </row>
    <row r="11151" spans="7:7">
      <c r="G11151" s="162" t="s">
        <v>11396</v>
      </c>
    </row>
    <row r="11152" spans="7:7">
      <c r="G11152" s="162" t="s">
        <v>11397</v>
      </c>
    </row>
    <row r="11153" spans="7:7">
      <c r="G11153" s="162" t="s">
        <v>11398</v>
      </c>
    </row>
    <row r="11154" spans="7:7">
      <c r="G11154" s="162" t="s">
        <v>11399</v>
      </c>
    </row>
    <row r="11155" spans="7:7">
      <c r="G11155" s="162" t="s">
        <v>11400</v>
      </c>
    </row>
    <row r="11156" spans="7:7">
      <c r="G11156" s="162" t="s">
        <v>11401</v>
      </c>
    </row>
    <row r="11157" spans="7:7">
      <c r="G11157" s="162" t="s">
        <v>11402</v>
      </c>
    </row>
    <row r="11158" spans="7:7">
      <c r="G11158" s="162" t="s">
        <v>11403</v>
      </c>
    </row>
    <row r="11159" spans="7:7">
      <c r="G11159" s="162" t="s">
        <v>11404</v>
      </c>
    </row>
    <row r="11160" spans="7:7">
      <c r="G11160" s="162" t="s">
        <v>11405</v>
      </c>
    </row>
    <row r="11161" spans="7:7">
      <c r="G11161" s="162" t="s">
        <v>11406</v>
      </c>
    </row>
    <row r="11162" spans="7:7">
      <c r="G11162" s="162" t="s">
        <v>11407</v>
      </c>
    </row>
    <row r="11163" spans="7:7">
      <c r="G11163" s="162" t="s">
        <v>11408</v>
      </c>
    </row>
    <row r="11164" spans="7:7">
      <c r="G11164" s="162" t="s">
        <v>11409</v>
      </c>
    </row>
    <row r="11165" spans="7:7">
      <c r="G11165" s="162" t="s">
        <v>11410</v>
      </c>
    </row>
    <row r="11166" spans="7:7">
      <c r="G11166" s="162" t="s">
        <v>11411</v>
      </c>
    </row>
    <row r="11167" spans="7:7">
      <c r="G11167" s="162" t="s">
        <v>11412</v>
      </c>
    </row>
    <row r="11168" spans="7:7">
      <c r="G11168" s="162" t="s">
        <v>11413</v>
      </c>
    </row>
    <row r="11169" spans="7:7">
      <c r="G11169" s="162" t="s">
        <v>11414</v>
      </c>
    </row>
    <row r="11170" spans="7:7">
      <c r="G11170" s="162" t="s">
        <v>11415</v>
      </c>
    </row>
    <row r="11171" spans="7:7">
      <c r="G11171" s="162" t="s">
        <v>11416</v>
      </c>
    </row>
    <row r="11172" spans="7:7">
      <c r="G11172" s="162" t="s">
        <v>11417</v>
      </c>
    </row>
    <row r="11173" spans="7:7">
      <c r="G11173" s="162" t="s">
        <v>11418</v>
      </c>
    </row>
    <row r="11174" spans="7:7">
      <c r="G11174" s="162" t="s">
        <v>11419</v>
      </c>
    </row>
    <row r="11175" spans="7:7">
      <c r="G11175" s="162" t="s">
        <v>11420</v>
      </c>
    </row>
    <row r="11176" spans="7:7">
      <c r="G11176" s="162" t="s">
        <v>11421</v>
      </c>
    </row>
    <row r="11177" spans="7:7">
      <c r="G11177" s="162" t="s">
        <v>11422</v>
      </c>
    </row>
    <row r="11178" spans="7:7">
      <c r="G11178" s="162" t="s">
        <v>11423</v>
      </c>
    </row>
    <row r="11179" spans="7:7">
      <c r="G11179" s="162" t="s">
        <v>11424</v>
      </c>
    </row>
    <row r="11180" spans="7:7">
      <c r="G11180" s="162" t="s">
        <v>11425</v>
      </c>
    </row>
    <row r="11181" spans="7:7">
      <c r="G11181" s="162" t="s">
        <v>11426</v>
      </c>
    </row>
    <row r="11182" spans="7:7">
      <c r="G11182" s="162" t="s">
        <v>11427</v>
      </c>
    </row>
    <row r="11183" spans="7:7">
      <c r="G11183" s="162" t="s">
        <v>11428</v>
      </c>
    </row>
    <row r="11184" spans="7:7">
      <c r="G11184" s="162" t="s">
        <v>11429</v>
      </c>
    </row>
    <row r="11185" spans="7:7">
      <c r="G11185" s="162" t="s">
        <v>11430</v>
      </c>
    </row>
    <row r="11186" spans="7:7">
      <c r="G11186" s="162" t="s">
        <v>11431</v>
      </c>
    </row>
    <row r="11187" spans="7:7">
      <c r="G11187" s="162" t="s">
        <v>11432</v>
      </c>
    </row>
    <row r="11188" spans="7:7">
      <c r="G11188" s="162" t="s">
        <v>11433</v>
      </c>
    </row>
    <row r="11189" spans="7:7">
      <c r="G11189" s="162" t="s">
        <v>11434</v>
      </c>
    </row>
    <row r="11190" spans="7:7">
      <c r="G11190" s="162" t="s">
        <v>11435</v>
      </c>
    </row>
    <row r="11191" spans="7:7">
      <c r="G11191" s="162" t="s">
        <v>11436</v>
      </c>
    </row>
    <row r="11192" spans="7:7">
      <c r="G11192" s="162" t="s">
        <v>11437</v>
      </c>
    </row>
    <row r="11193" spans="7:7">
      <c r="G11193" s="162" t="s">
        <v>11438</v>
      </c>
    </row>
    <row r="11194" spans="7:7">
      <c r="G11194" s="162" t="s">
        <v>11439</v>
      </c>
    </row>
    <row r="11195" spans="7:7">
      <c r="G11195" s="162" t="s">
        <v>11440</v>
      </c>
    </row>
    <row r="11196" spans="7:7">
      <c r="G11196" s="162" t="s">
        <v>11441</v>
      </c>
    </row>
    <row r="11197" spans="7:7">
      <c r="G11197" s="162" t="s">
        <v>11442</v>
      </c>
    </row>
    <row r="11198" spans="7:7">
      <c r="G11198" s="162" t="s">
        <v>11443</v>
      </c>
    </row>
    <row r="11199" spans="7:7">
      <c r="G11199" s="162" t="s">
        <v>11444</v>
      </c>
    </row>
    <row r="11200" spans="7:7">
      <c r="G11200" s="162" t="s">
        <v>11445</v>
      </c>
    </row>
    <row r="11201" spans="7:7">
      <c r="G11201" s="162" t="s">
        <v>11446</v>
      </c>
    </row>
    <row r="11202" spans="7:7">
      <c r="G11202" s="162" t="s">
        <v>11447</v>
      </c>
    </row>
    <row r="11203" spans="7:7">
      <c r="G11203" s="162" t="s">
        <v>11448</v>
      </c>
    </row>
    <row r="11204" spans="7:7">
      <c r="G11204" s="162" t="s">
        <v>11449</v>
      </c>
    </row>
    <row r="11205" spans="7:7">
      <c r="G11205" s="162" t="s">
        <v>11450</v>
      </c>
    </row>
    <row r="11206" spans="7:7">
      <c r="G11206" s="162" t="s">
        <v>11451</v>
      </c>
    </row>
    <row r="11207" spans="7:7">
      <c r="G11207" s="162" t="s">
        <v>11452</v>
      </c>
    </row>
    <row r="11208" spans="7:7">
      <c r="G11208" s="162" t="s">
        <v>11453</v>
      </c>
    </row>
    <row r="11209" spans="7:7">
      <c r="G11209" s="162" t="s">
        <v>11454</v>
      </c>
    </row>
    <row r="11210" spans="7:7">
      <c r="G11210" s="162" t="s">
        <v>11455</v>
      </c>
    </row>
    <row r="11211" spans="7:7">
      <c r="G11211" s="162" t="s">
        <v>11456</v>
      </c>
    </row>
    <row r="11212" spans="7:7">
      <c r="G11212" s="162" t="s">
        <v>11457</v>
      </c>
    </row>
    <row r="11213" spans="7:7">
      <c r="G11213" s="162" t="s">
        <v>11458</v>
      </c>
    </row>
    <row r="11214" spans="7:7">
      <c r="G11214" s="162" t="s">
        <v>11459</v>
      </c>
    </row>
    <row r="11215" spans="7:7">
      <c r="G11215" s="162" t="s">
        <v>11460</v>
      </c>
    </row>
    <row r="11216" spans="7:7">
      <c r="G11216" s="162" t="s">
        <v>11461</v>
      </c>
    </row>
    <row r="11217" spans="7:7">
      <c r="G11217" s="162" t="s">
        <v>11462</v>
      </c>
    </row>
    <row r="11218" spans="7:7">
      <c r="G11218" s="162" t="s">
        <v>11463</v>
      </c>
    </row>
    <row r="11219" spans="7:7">
      <c r="G11219" s="162" t="s">
        <v>11464</v>
      </c>
    </row>
    <row r="11220" spans="7:7">
      <c r="G11220" s="162" t="s">
        <v>11465</v>
      </c>
    </row>
    <row r="11221" spans="7:7">
      <c r="G11221" s="162" t="s">
        <v>11466</v>
      </c>
    </row>
    <row r="11222" spans="7:7">
      <c r="G11222" s="162" t="s">
        <v>11467</v>
      </c>
    </row>
    <row r="11223" spans="7:7">
      <c r="G11223" s="162" t="s">
        <v>11468</v>
      </c>
    </row>
    <row r="11224" spans="7:7">
      <c r="G11224" s="162" t="s">
        <v>11469</v>
      </c>
    </row>
    <row r="11225" spans="7:7">
      <c r="G11225" s="162" t="s">
        <v>11470</v>
      </c>
    </row>
    <row r="11226" spans="7:7">
      <c r="G11226" s="162" t="s">
        <v>11471</v>
      </c>
    </row>
    <row r="11227" spans="7:7">
      <c r="G11227" s="162" t="s">
        <v>11472</v>
      </c>
    </row>
    <row r="11228" spans="7:7">
      <c r="G11228" s="162" t="s">
        <v>11473</v>
      </c>
    </row>
    <row r="11229" spans="7:7">
      <c r="G11229" s="162" t="s">
        <v>11474</v>
      </c>
    </row>
    <row r="11230" spans="7:7">
      <c r="G11230" s="162" t="s">
        <v>11475</v>
      </c>
    </row>
    <row r="11231" spans="7:7">
      <c r="G11231" s="162" t="s">
        <v>11476</v>
      </c>
    </row>
    <row r="11232" spans="7:7">
      <c r="G11232" s="162" t="s">
        <v>11477</v>
      </c>
    </row>
    <row r="11233" spans="7:7">
      <c r="G11233" s="162" t="s">
        <v>11478</v>
      </c>
    </row>
    <row r="11234" spans="7:7">
      <c r="G11234" s="162" t="s">
        <v>11479</v>
      </c>
    </row>
    <row r="11235" spans="7:7">
      <c r="G11235" s="162" t="s">
        <v>11480</v>
      </c>
    </row>
    <row r="11236" spans="7:7">
      <c r="G11236" s="162" t="s">
        <v>11481</v>
      </c>
    </row>
    <row r="11237" spans="7:7">
      <c r="G11237" s="162" t="s">
        <v>11482</v>
      </c>
    </row>
    <row r="11238" spans="7:7">
      <c r="G11238" s="162" t="s">
        <v>11483</v>
      </c>
    </row>
    <row r="11239" spans="7:7">
      <c r="G11239" s="162" t="s">
        <v>11484</v>
      </c>
    </row>
    <row r="11240" spans="7:7">
      <c r="G11240" s="162" t="s">
        <v>11485</v>
      </c>
    </row>
    <row r="11241" spans="7:7">
      <c r="G11241" s="162" t="s">
        <v>11486</v>
      </c>
    </row>
    <row r="11242" spans="7:7">
      <c r="G11242" s="162" t="s">
        <v>11487</v>
      </c>
    </row>
    <row r="11243" spans="7:7">
      <c r="G11243" s="162" t="s">
        <v>11488</v>
      </c>
    </row>
    <row r="11244" spans="7:7">
      <c r="G11244" s="162" t="s">
        <v>11489</v>
      </c>
    </row>
    <row r="11245" spans="7:7">
      <c r="G11245" s="162" t="s">
        <v>11490</v>
      </c>
    </row>
    <row r="11246" spans="7:7">
      <c r="G11246" s="162" t="s">
        <v>11491</v>
      </c>
    </row>
    <row r="11247" spans="7:7">
      <c r="G11247" s="162" t="s">
        <v>11492</v>
      </c>
    </row>
    <row r="11248" spans="7:7">
      <c r="G11248" s="162" t="s">
        <v>11493</v>
      </c>
    </row>
    <row r="11249" spans="7:7">
      <c r="G11249" s="162" t="s">
        <v>11494</v>
      </c>
    </row>
    <row r="11250" spans="7:7">
      <c r="G11250" s="162" t="s">
        <v>11495</v>
      </c>
    </row>
    <row r="11251" spans="7:7">
      <c r="G11251" s="162" t="s">
        <v>11496</v>
      </c>
    </row>
    <row r="11252" spans="7:7">
      <c r="G11252" s="162" t="s">
        <v>11497</v>
      </c>
    </row>
    <row r="11253" spans="7:7">
      <c r="G11253" s="162" t="s">
        <v>11498</v>
      </c>
    </row>
    <row r="11254" spans="7:7">
      <c r="G11254" s="162" t="s">
        <v>11499</v>
      </c>
    </row>
    <row r="11255" spans="7:7">
      <c r="G11255" s="162" t="s">
        <v>11500</v>
      </c>
    </row>
    <row r="11256" spans="7:7">
      <c r="G11256" s="162" t="s">
        <v>11501</v>
      </c>
    </row>
    <row r="11257" spans="7:7">
      <c r="G11257" s="162" t="s">
        <v>11502</v>
      </c>
    </row>
    <row r="11258" spans="7:7">
      <c r="G11258" s="162" t="s">
        <v>11503</v>
      </c>
    </row>
    <row r="11259" spans="7:7">
      <c r="G11259" s="162" t="s">
        <v>11504</v>
      </c>
    </row>
    <row r="11260" spans="7:7">
      <c r="G11260" s="162" t="s">
        <v>11505</v>
      </c>
    </row>
    <row r="11261" spans="7:7">
      <c r="G11261" s="162" t="s">
        <v>11506</v>
      </c>
    </row>
    <row r="11262" spans="7:7">
      <c r="G11262" s="162" t="s">
        <v>11507</v>
      </c>
    </row>
    <row r="11263" spans="7:7">
      <c r="G11263" s="162" t="s">
        <v>11508</v>
      </c>
    </row>
    <row r="11264" spans="7:7">
      <c r="G11264" s="162" t="s">
        <v>11509</v>
      </c>
    </row>
    <row r="11265" spans="7:7">
      <c r="G11265" s="162" t="s">
        <v>11510</v>
      </c>
    </row>
    <row r="11266" spans="7:7">
      <c r="G11266" s="162" t="s">
        <v>11511</v>
      </c>
    </row>
    <row r="11267" spans="7:7">
      <c r="G11267" s="162" t="s">
        <v>11512</v>
      </c>
    </row>
    <row r="11268" spans="7:7">
      <c r="G11268" s="162" t="s">
        <v>11513</v>
      </c>
    </row>
    <row r="11269" spans="7:7">
      <c r="G11269" s="162" t="s">
        <v>11514</v>
      </c>
    </row>
    <row r="11270" spans="7:7">
      <c r="G11270" s="162" t="s">
        <v>11515</v>
      </c>
    </row>
    <row r="11271" spans="7:7">
      <c r="G11271" s="162" t="s">
        <v>11516</v>
      </c>
    </row>
    <row r="11272" spans="7:7">
      <c r="G11272" s="162" t="s">
        <v>11517</v>
      </c>
    </row>
    <row r="11273" spans="7:7">
      <c r="G11273" s="162" t="s">
        <v>11518</v>
      </c>
    </row>
    <row r="11274" spans="7:7">
      <c r="G11274" s="162" t="s">
        <v>11519</v>
      </c>
    </row>
    <row r="11275" spans="7:7">
      <c r="G11275" s="162" t="s">
        <v>11520</v>
      </c>
    </row>
    <row r="11276" spans="7:7">
      <c r="G11276" s="162" t="s">
        <v>11521</v>
      </c>
    </row>
    <row r="11277" spans="7:7">
      <c r="G11277" s="162" t="s">
        <v>11522</v>
      </c>
    </row>
    <row r="11278" spans="7:7">
      <c r="G11278" s="162" t="s">
        <v>11523</v>
      </c>
    </row>
    <row r="11279" spans="7:7">
      <c r="G11279" s="162" t="s">
        <v>11524</v>
      </c>
    </row>
    <row r="11280" spans="7:7">
      <c r="G11280" s="162" t="s">
        <v>11525</v>
      </c>
    </row>
    <row r="11281" spans="7:7">
      <c r="G11281" s="162" t="s">
        <v>11526</v>
      </c>
    </row>
    <row r="11282" spans="7:7">
      <c r="G11282" s="162" t="s">
        <v>11527</v>
      </c>
    </row>
    <row r="11283" spans="7:7">
      <c r="G11283" s="162" t="s">
        <v>11528</v>
      </c>
    </row>
    <row r="11284" spans="7:7">
      <c r="G11284" s="162" t="s">
        <v>11529</v>
      </c>
    </row>
    <row r="11285" spans="7:7">
      <c r="G11285" s="162" t="s">
        <v>11530</v>
      </c>
    </row>
    <row r="11286" spans="7:7">
      <c r="G11286" s="162" t="s">
        <v>11531</v>
      </c>
    </row>
    <row r="11287" spans="7:7">
      <c r="G11287" s="162" t="s">
        <v>11532</v>
      </c>
    </row>
    <row r="11288" spans="7:7">
      <c r="G11288" s="162" t="s">
        <v>11533</v>
      </c>
    </row>
    <row r="11289" spans="7:7">
      <c r="G11289" s="162" t="s">
        <v>11534</v>
      </c>
    </row>
    <row r="11290" spans="7:7">
      <c r="G11290" s="162" t="s">
        <v>11535</v>
      </c>
    </row>
    <row r="11291" spans="7:7">
      <c r="G11291" s="162" t="s">
        <v>11536</v>
      </c>
    </row>
    <row r="11292" spans="7:7">
      <c r="G11292" s="162" t="s">
        <v>11537</v>
      </c>
    </row>
    <row r="11293" spans="7:7">
      <c r="G11293" s="162" t="s">
        <v>11538</v>
      </c>
    </row>
    <row r="11294" spans="7:7">
      <c r="G11294" s="162" t="s">
        <v>11539</v>
      </c>
    </row>
    <row r="11295" spans="7:7">
      <c r="G11295" s="162" t="s">
        <v>11540</v>
      </c>
    </row>
    <row r="11296" spans="7:7">
      <c r="G11296" s="162" t="s">
        <v>11541</v>
      </c>
    </row>
    <row r="11297" spans="7:7">
      <c r="G11297" s="162" t="s">
        <v>11542</v>
      </c>
    </row>
    <row r="11298" spans="7:7">
      <c r="G11298" s="162" t="s">
        <v>11543</v>
      </c>
    </row>
    <row r="11299" spans="7:7">
      <c r="G11299" s="162" t="s">
        <v>11544</v>
      </c>
    </row>
    <row r="11300" spans="7:7">
      <c r="G11300" s="162" t="s">
        <v>11545</v>
      </c>
    </row>
    <row r="11301" spans="7:7">
      <c r="G11301" s="162" t="s">
        <v>11546</v>
      </c>
    </row>
    <row r="11302" spans="7:7">
      <c r="G11302" s="162" t="s">
        <v>11547</v>
      </c>
    </row>
    <row r="11303" spans="7:7">
      <c r="G11303" s="162" t="s">
        <v>11548</v>
      </c>
    </row>
    <row r="11304" spans="7:7">
      <c r="G11304" s="162" t="s">
        <v>11549</v>
      </c>
    </row>
    <row r="11305" spans="7:7">
      <c r="G11305" s="162" t="s">
        <v>11550</v>
      </c>
    </row>
    <row r="11306" spans="7:7">
      <c r="G11306" s="162" t="s">
        <v>11551</v>
      </c>
    </row>
    <row r="11307" spans="7:7">
      <c r="G11307" s="162" t="s">
        <v>11552</v>
      </c>
    </row>
    <row r="11308" spans="7:7">
      <c r="G11308" s="162" t="s">
        <v>11553</v>
      </c>
    </row>
    <row r="11309" spans="7:7">
      <c r="G11309" s="162" t="s">
        <v>11554</v>
      </c>
    </row>
    <row r="11310" spans="7:7">
      <c r="G11310" s="162" t="s">
        <v>11555</v>
      </c>
    </row>
    <row r="11311" spans="7:7">
      <c r="G11311" s="162" t="s">
        <v>11556</v>
      </c>
    </row>
    <row r="11312" spans="7:7">
      <c r="G11312" s="162" t="s">
        <v>11557</v>
      </c>
    </row>
    <row r="11313" spans="7:7">
      <c r="G11313" s="162" t="s">
        <v>11558</v>
      </c>
    </row>
    <row r="11314" spans="7:7">
      <c r="G11314" s="162" t="s">
        <v>11559</v>
      </c>
    </row>
    <row r="11315" spans="7:7">
      <c r="G11315" s="162" t="s">
        <v>11560</v>
      </c>
    </row>
    <row r="11316" spans="7:7">
      <c r="G11316" s="162" t="s">
        <v>11561</v>
      </c>
    </row>
    <row r="11317" spans="7:7">
      <c r="G11317" s="162" t="s">
        <v>11562</v>
      </c>
    </row>
    <row r="11318" spans="7:7">
      <c r="G11318" s="162" t="s">
        <v>11563</v>
      </c>
    </row>
    <row r="11319" spans="7:7">
      <c r="G11319" s="162" t="s">
        <v>11564</v>
      </c>
    </row>
    <row r="11320" spans="7:7">
      <c r="G11320" s="162" t="s">
        <v>11565</v>
      </c>
    </row>
    <row r="11321" spans="7:7">
      <c r="G11321" s="162" t="s">
        <v>11566</v>
      </c>
    </row>
    <row r="11322" spans="7:7">
      <c r="G11322" s="162" t="s">
        <v>11567</v>
      </c>
    </row>
    <row r="11323" spans="7:7">
      <c r="G11323" s="162" t="s">
        <v>11568</v>
      </c>
    </row>
    <row r="11324" spans="7:7">
      <c r="G11324" s="162" t="s">
        <v>11569</v>
      </c>
    </row>
    <row r="11325" spans="7:7">
      <c r="G11325" s="162" t="s">
        <v>11570</v>
      </c>
    </row>
    <row r="11326" spans="7:7">
      <c r="G11326" s="162" t="s">
        <v>11571</v>
      </c>
    </row>
    <row r="11327" spans="7:7">
      <c r="G11327" s="162" t="s">
        <v>11572</v>
      </c>
    </row>
    <row r="11328" spans="7:7">
      <c r="G11328" s="162" t="s">
        <v>11573</v>
      </c>
    </row>
    <row r="11329" spans="7:7">
      <c r="G11329" s="162" t="s">
        <v>11574</v>
      </c>
    </row>
    <row r="11330" spans="7:7">
      <c r="G11330" s="162" t="s">
        <v>11575</v>
      </c>
    </row>
    <row r="11331" spans="7:7">
      <c r="G11331" s="162" t="s">
        <v>11576</v>
      </c>
    </row>
    <row r="11332" spans="7:7">
      <c r="G11332" s="162" t="s">
        <v>11577</v>
      </c>
    </row>
    <row r="11333" spans="7:7">
      <c r="G11333" s="162" t="s">
        <v>11578</v>
      </c>
    </row>
    <row r="11334" spans="7:7">
      <c r="G11334" s="162" t="s">
        <v>11579</v>
      </c>
    </row>
    <row r="11335" spans="7:7">
      <c r="G11335" s="162" t="s">
        <v>11580</v>
      </c>
    </row>
    <row r="11336" spans="7:7">
      <c r="G11336" s="162" t="s">
        <v>11581</v>
      </c>
    </row>
    <row r="11337" spans="7:7">
      <c r="G11337" s="162" t="s">
        <v>11582</v>
      </c>
    </row>
    <row r="11338" spans="7:7">
      <c r="G11338" s="162" t="s">
        <v>11583</v>
      </c>
    </row>
    <row r="11339" spans="7:7">
      <c r="G11339" s="162" t="s">
        <v>11584</v>
      </c>
    </row>
    <row r="11340" spans="7:7">
      <c r="G11340" s="162" t="s">
        <v>11585</v>
      </c>
    </row>
    <row r="11341" spans="7:7">
      <c r="G11341" s="162" t="s">
        <v>11586</v>
      </c>
    </row>
    <row r="11342" spans="7:7">
      <c r="G11342" s="162" t="s">
        <v>11587</v>
      </c>
    </row>
    <row r="11343" spans="7:7">
      <c r="G11343" s="162" t="s">
        <v>11588</v>
      </c>
    </row>
    <row r="11344" spans="7:7">
      <c r="G11344" s="162" t="s">
        <v>11589</v>
      </c>
    </row>
    <row r="11345" spans="7:7">
      <c r="G11345" s="162" t="s">
        <v>11590</v>
      </c>
    </row>
    <row r="11346" spans="7:7">
      <c r="G11346" s="162" t="s">
        <v>11591</v>
      </c>
    </row>
    <row r="11347" spans="7:7">
      <c r="G11347" s="162" t="s">
        <v>11592</v>
      </c>
    </row>
    <row r="11348" spans="7:7">
      <c r="G11348" s="162" t="s">
        <v>11593</v>
      </c>
    </row>
    <row r="11349" spans="7:7">
      <c r="G11349" s="162" t="s">
        <v>11594</v>
      </c>
    </row>
    <row r="11350" spans="7:7">
      <c r="G11350" s="162" t="s">
        <v>11595</v>
      </c>
    </row>
    <row r="11351" spans="7:7">
      <c r="G11351" s="162" t="s">
        <v>11596</v>
      </c>
    </row>
    <row r="11352" spans="7:7">
      <c r="G11352" s="162" t="s">
        <v>11597</v>
      </c>
    </row>
    <row r="11353" spans="7:7">
      <c r="G11353" s="162" t="s">
        <v>11598</v>
      </c>
    </row>
    <row r="11354" spans="7:7">
      <c r="G11354" s="162" t="s">
        <v>11599</v>
      </c>
    </row>
    <row r="11355" spans="7:7">
      <c r="G11355" s="162" t="s">
        <v>11600</v>
      </c>
    </row>
    <row r="11356" spans="7:7">
      <c r="G11356" s="162" t="s">
        <v>11601</v>
      </c>
    </row>
    <row r="11357" spans="7:7">
      <c r="G11357" s="162" t="s">
        <v>11602</v>
      </c>
    </row>
    <row r="11358" spans="7:7">
      <c r="G11358" s="162" t="s">
        <v>11603</v>
      </c>
    </row>
    <row r="11359" spans="7:7">
      <c r="G11359" s="162" t="s">
        <v>11604</v>
      </c>
    </row>
    <row r="11360" spans="7:7">
      <c r="G11360" s="162" t="s">
        <v>11605</v>
      </c>
    </row>
    <row r="11361" spans="7:7">
      <c r="G11361" s="162" t="s">
        <v>11606</v>
      </c>
    </row>
    <row r="11362" spans="7:7">
      <c r="G11362" s="162" t="s">
        <v>11607</v>
      </c>
    </row>
    <row r="11363" spans="7:7">
      <c r="G11363" s="162" t="s">
        <v>11608</v>
      </c>
    </row>
    <row r="11364" spans="7:7">
      <c r="G11364" s="162" t="s">
        <v>11609</v>
      </c>
    </row>
    <row r="11365" spans="7:7">
      <c r="G11365" s="162" t="s">
        <v>11610</v>
      </c>
    </row>
    <row r="11366" spans="7:7">
      <c r="G11366" s="162" t="s">
        <v>11611</v>
      </c>
    </row>
    <row r="11367" spans="7:7">
      <c r="G11367" s="162" t="s">
        <v>11612</v>
      </c>
    </row>
    <row r="11368" spans="7:7">
      <c r="G11368" s="162" t="s">
        <v>11613</v>
      </c>
    </row>
    <row r="11369" spans="7:7">
      <c r="G11369" s="162" t="s">
        <v>11614</v>
      </c>
    </row>
    <row r="11370" spans="7:7">
      <c r="G11370" s="162" t="s">
        <v>11615</v>
      </c>
    </row>
    <row r="11371" spans="7:7">
      <c r="G11371" s="162" t="s">
        <v>11616</v>
      </c>
    </row>
    <row r="11372" spans="7:7">
      <c r="G11372" s="162" t="s">
        <v>11617</v>
      </c>
    </row>
    <row r="11373" spans="7:7">
      <c r="G11373" s="162" t="s">
        <v>11618</v>
      </c>
    </row>
    <row r="11374" spans="7:7">
      <c r="G11374" s="162" t="s">
        <v>11619</v>
      </c>
    </row>
    <row r="11375" spans="7:7">
      <c r="G11375" s="162" t="s">
        <v>11620</v>
      </c>
    </row>
    <row r="11376" spans="7:7">
      <c r="G11376" s="162" t="s">
        <v>11621</v>
      </c>
    </row>
    <row r="11377" spans="7:7">
      <c r="G11377" s="162" t="s">
        <v>11622</v>
      </c>
    </row>
    <row r="11378" spans="7:7">
      <c r="G11378" s="162" t="s">
        <v>11623</v>
      </c>
    </row>
    <row r="11379" spans="7:7">
      <c r="G11379" s="162" t="s">
        <v>11624</v>
      </c>
    </row>
    <row r="11380" spans="7:7">
      <c r="G11380" s="162" t="s">
        <v>11625</v>
      </c>
    </row>
    <row r="11381" spans="7:7">
      <c r="G11381" s="162" t="s">
        <v>11626</v>
      </c>
    </row>
    <row r="11382" spans="7:7">
      <c r="G11382" s="162" t="s">
        <v>11627</v>
      </c>
    </row>
    <row r="11383" spans="7:7">
      <c r="G11383" s="162" t="s">
        <v>11628</v>
      </c>
    </row>
    <row r="11384" spans="7:7">
      <c r="G11384" s="162" t="s">
        <v>11629</v>
      </c>
    </row>
    <row r="11385" spans="7:7">
      <c r="G11385" s="162" t="s">
        <v>11630</v>
      </c>
    </row>
    <row r="11386" spans="7:7">
      <c r="G11386" s="162" t="s">
        <v>11631</v>
      </c>
    </row>
    <row r="11387" spans="7:7">
      <c r="G11387" s="162" t="s">
        <v>11632</v>
      </c>
    </row>
    <row r="11388" spans="7:7">
      <c r="G11388" s="162" t="s">
        <v>11633</v>
      </c>
    </row>
    <row r="11389" spans="7:7">
      <c r="G11389" s="162" t="s">
        <v>11634</v>
      </c>
    </row>
    <row r="11390" spans="7:7">
      <c r="G11390" s="162" t="s">
        <v>11635</v>
      </c>
    </row>
    <row r="11391" spans="7:7">
      <c r="G11391" s="162" t="s">
        <v>11636</v>
      </c>
    </row>
    <row r="11392" spans="7:7">
      <c r="G11392" s="162" t="s">
        <v>11637</v>
      </c>
    </row>
    <row r="11393" spans="7:7">
      <c r="G11393" s="162" t="s">
        <v>11638</v>
      </c>
    </row>
    <row r="11394" spans="7:7">
      <c r="G11394" s="162" t="s">
        <v>11639</v>
      </c>
    </row>
    <row r="11395" spans="7:7">
      <c r="G11395" s="162" t="s">
        <v>11640</v>
      </c>
    </row>
    <row r="11396" spans="7:7">
      <c r="G11396" s="162" t="s">
        <v>11641</v>
      </c>
    </row>
    <row r="11397" spans="7:7">
      <c r="G11397" s="162" t="s">
        <v>11642</v>
      </c>
    </row>
    <row r="11398" spans="7:7">
      <c r="G11398" s="162" t="s">
        <v>11643</v>
      </c>
    </row>
    <row r="11399" spans="7:7">
      <c r="G11399" s="162" t="s">
        <v>11644</v>
      </c>
    </row>
    <row r="11400" spans="7:7">
      <c r="G11400" s="162" t="s">
        <v>11645</v>
      </c>
    </row>
    <row r="11401" spans="7:7">
      <c r="G11401" s="162" t="s">
        <v>11646</v>
      </c>
    </row>
    <row r="11402" spans="7:7">
      <c r="G11402" s="162" t="s">
        <v>11647</v>
      </c>
    </row>
    <row r="11403" spans="7:7">
      <c r="G11403" s="162" t="s">
        <v>11648</v>
      </c>
    </row>
    <row r="11404" spans="7:7">
      <c r="G11404" s="162" t="s">
        <v>11649</v>
      </c>
    </row>
    <row r="11405" spans="7:7">
      <c r="G11405" s="162" t="s">
        <v>11650</v>
      </c>
    </row>
    <row r="11406" spans="7:7">
      <c r="G11406" s="162" t="s">
        <v>11651</v>
      </c>
    </row>
    <row r="11407" spans="7:7">
      <c r="G11407" s="162" t="s">
        <v>11652</v>
      </c>
    </row>
    <row r="11408" spans="7:7">
      <c r="G11408" s="162" t="s">
        <v>11653</v>
      </c>
    </row>
    <row r="11409" spans="7:7">
      <c r="G11409" s="162" t="s">
        <v>11654</v>
      </c>
    </row>
    <row r="11410" spans="7:7">
      <c r="G11410" s="162" t="s">
        <v>11655</v>
      </c>
    </row>
    <row r="11411" spans="7:7">
      <c r="G11411" s="162" t="s">
        <v>11656</v>
      </c>
    </row>
    <row r="11412" spans="7:7">
      <c r="G11412" s="162" t="s">
        <v>11657</v>
      </c>
    </row>
    <row r="11413" spans="7:7">
      <c r="G11413" s="162" t="s">
        <v>11658</v>
      </c>
    </row>
    <row r="11414" spans="7:7">
      <c r="G11414" s="162" t="s">
        <v>11659</v>
      </c>
    </row>
    <row r="11415" spans="7:7">
      <c r="G11415" s="162" t="s">
        <v>11660</v>
      </c>
    </row>
    <row r="11416" spans="7:7">
      <c r="G11416" s="162" t="s">
        <v>11661</v>
      </c>
    </row>
    <row r="11417" spans="7:7">
      <c r="G11417" s="162" t="s">
        <v>11662</v>
      </c>
    </row>
    <row r="11418" spans="7:7">
      <c r="G11418" s="162" t="s">
        <v>11663</v>
      </c>
    </row>
    <row r="11419" spans="7:7">
      <c r="G11419" s="162" t="s">
        <v>11664</v>
      </c>
    </row>
    <row r="11420" spans="7:7">
      <c r="G11420" s="162" t="s">
        <v>11665</v>
      </c>
    </row>
    <row r="11421" spans="7:7">
      <c r="G11421" s="162" t="s">
        <v>11666</v>
      </c>
    </row>
    <row r="11422" spans="7:7">
      <c r="G11422" s="162" t="s">
        <v>11667</v>
      </c>
    </row>
    <row r="11423" spans="7:7">
      <c r="G11423" s="162" t="s">
        <v>11668</v>
      </c>
    </row>
    <row r="11424" spans="7:7">
      <c r="G11424" s="162" t="s">
        <v>11669</v>
      </c>
    </row>
    <row r="11425" spans="7:7">
      <c r="G11425" s="162" t="s">
        <v>11670</v>
      </c>
    </row>
    <row r="11426" spans="7:7">
      <c r="G11426" s="162" t="s">
        <v>11671</v>
      </c>
    </row>
    <row r="11427" spans="7:7">
      <c r="G11427" s="162" t="s">
        <v>11672</v>
      </c>
    </row>
    <row r="11428" spans="7:7">
      <c r="G11428" s="162" t="s">
        <v>11673</v>
      </c>
    </row>
    <row r="11429" spans="7:7">
      <c r="G11429" s="162" t="s">
        <v>11674</v>
      </c>
    </row>
    <row r="11430" spans="7:7">
      <c r="G11430" s="162" t="s">
        <v>11675</v>
      </c>
    </row>
    <row r="11431" spans="7:7">
      <c r="G11431" s="162" t="s">
        <v>11676</v>
      </c>
    </row>
    <row r="11432" spans="7:7">
      <c r="G11432" s="162" t="s">
        <v>11677</v>
      </c>
    </row>
    <row r="11433" spans="7:7">
      <c r="G11433" s="162" t="s">
        <v>11678</v>
      </c>
    </row>
    <row r="11434" spans="7:7">
      <c r="G11434" s="162" t="s">
        <v>11679</v>
      </c>
    </row>
    <row r="11435" spans="7:7">
      <c r="G11435" s="162" t="s">
        <v>11680</v>
      </c>
    </row>
    <row r="11436" spans="7:7">
      <c r="G11436" s="162" t="s">
        <v>11681</v>
      </c>
    </row>
    <row r="11437" spans="7:7">
      <c r="G11437" s="162" t="s">
        <v>11682</v>
      </c>
    </row>
    <row r="11438" spans="7:7">
      <c r="G11438" s="162" t="s">
        <v>11683</v>
      </c>
    </row>
    <row r="11439" spans="7:7">
      <c r="G11439" s="162" t="s">
        <v>11684</v>
      </c>
    </row>
    <row r="11440" spans="7:7">
      <c r="G11440" s="162" t="s">
        <v>11685</v>
      </c>
    </row>
    <row r="11441" spans="7:7">
      <c r="G11441" s="162" t="s">
        <v>11686</v>
      </c>
    </row>
    <row r="11442" spans="7:7">
      <c r="G11442" s="162" t="s">
        <v>11687</v>
      </c>
    </row>
    <row r="11443" spans="7:7">
      <c r="G11443" s="162" t="s">
        <v>11688</v>
      </c>
    </row>
    <row r="11444" spans="7:7">
      <c r="G11444" s="162" t="s">
        <v>11689</v>
      </c>
    </row>
    <row r="11445" spans="7:7">
      <c r="G11445" s="162" t="s">
        <v>11690</v>
      </c>
    </row>
    <row r="11446" spans="7:7">
      <c r="G11446" s="162" t="s">
        <v>11691</v>
      </c>
    </row>
    <row r="11447" spans="7:7">
      <c r="G11447" s="162" t="s">
        <v>11692</v>
      </c>
    </row>
    <row r="11448" spans="7:7">
      <c r="G11448" s="162" t="s">
        <v>11693</v>
      </c>
    </row>
    <row r="11449" spans="7:7">
      <c r="G11449" s="162" t="s">
        <v>11694</v>
      </c>
    </row>
    <row r="11450" spans="7:7">
      <c r="G11450" s="162" t="s">
        <v>11695</v>
      </c>
    </row>
    <row r="11451" spans="7:7">
      <c r="G11451" s="162" t="s">
        <v>11696</v>
      </c>
    </row>
    <row r="11452" spans="7:7">
      <c r="G11452" s="162" t="s">
        <v>11697</v>
      </c>
    </row>
    <row r="11453" spans="7:7">
      <c r="G11453" s="162" t="s">
        <v>11698</v>
      </c>
    </row>
    <row r="11454" spans="7:7">
      <c r="G11454" s="162" t="s">
        <v>11699</v>
      </c>
    </row>
    <row r="11455" spans="7:7">
      <c r="G11455" s="162" t="s">
        <v>11700</v>
      </c>
    </row>
    <row r="11456" spans="7:7">
      <c r="G11456" s="162" t="s">
        <v>11701</v>
      </c>
    </row>
    <row r="11457" spans="7:7">
      <c r="G11457" s="162" t="s">
        <v>11702</v>
      </c>
    </row>
    <row r="11458" spans="7:7">
      <c r="G11458" s="162" t="s">
        <v>11703</v>
      </c>
    </row>
    <row r="11459" spans="7:7">
      <c r="G11459" s="162" t="s">
        <v>11704</v>
      </c>
    </row>
    <row r="11460" spans="7:7">
      <c r="G11460" s="162" t="s">
        <v>11705</v>
      </c>
    </row>
    <row r="11461" spans="7:7">
      <c r="G11461" s="162" t="s">
        <v>11706</v>
      </c>
    </row>
    <row r="11462" spans="7:7">
      <c r="G11462" s="162" t="s">
        <v>11707</v>
      </c>
    </row>
    <row r="11463" spans="7:7">
      <c r="G11463" s="162" t="s">
        <v>11708</v>
      </c>
    </row>
    <row r="11464" spans="7:7">
      <c r="G11464" s="162" t="s">
        <v>11709</v>
      </c>
    </row>
    <row r="11465" spans="7:7">
      <c r="G11465" s="162" t="s">
        <v>11710</v>
      </c>
    </row>
    <row r="11466" spans="7:7">
      <c r="G11466" s="162" t="s">
        <v>11711</v>
      </c>
    </row>
    <row r="11467" spans="7:7">
      <c r="G11467" s="162" t="s">
        <v>11712</v>
      </c>
    </row>
    <row r="11468" spans="7:7">
      <c r="G11468" s="162" t="s">
        <v>11713</v>
      </c>
    </row>
    <row r="11469" spans="7:7">
      <c r="G11469" s="162" t="s">
        <v>11714</v>
      </c>
    </row>
    <row r="11470" spans="7:7">
      <c r="G11470" s="162" t="s">
        <v>11715</v>
      </c>
    </row>
    <row r="11471" spans="7:7">
      <c r="G11471" s="162" t="s">
        <v>11716</v>
      </c>
    </row>
    <row r="11472" spans="7:7">
      <c r="G11472" s="162" t="s">
        <v>11717</v>
      </c>
    </row>
    <row r="11473" spans="7:7">
      <c r="G11473" s="162" t="s">
        <v>11718</v>
      </c>
    </row>
    <row r="11474" spans="7:7">
      <c r="G11474" s="162" t="s">
        <v>11719</v>
      </c>
    </row>
    <row r="11475" spans="7:7">
      <c r="G11475" s="162" t="s">
        <v>11720</v>
      </c>
    </row>
    <row r="11476" spans="7:7">
      <c r="G11476" s="162" t="s">
        <v>11721</v>
      </c>
    </row>
    <row r="11477" spans="7:7">
      <c r="G11477" s="162" t="s">
        <v>11722</v>
      </c>
    </row>
    <row r="11478" spans="7:7">
      <c r="G11478" s="162" t="s">
        <v>11723</v>
      </c>
    </row>
    <row r="11479" spans="7:7">
      <c r="G11479" s="162" t="s">
        <v>11724</v>
      </c>
    </row>
    <row r="11480" spans="7:7">
      <c r="G11480" s="162" t="s">
        <v>11725</v>
      </c>
    </row>
    <row r="11481" spans="7:7">
      <c r="G11481" s="162" t="s">
        <v>11726</v>
      </c>
    </row>
    <row r="11482" spans="7:7">
      <c r="G11482" s="162" t="s">
        <v>11727</v>
      </c>
    </row>
    <row r="11483" spans="7:7">
      <c r="G11483" s="162" t="s">
        <v>11728</v>
      </c>
    </row>
    <row r="11484" spans="7:7">
      <c r="G11484" s="162" t="s">
        <v>11729</v>
      </c>
    </row>
    <row r="11485" spans="7:7">
      <c r="G11485" s="162" t="s">
        <v>11730</v>
      </c>
    </row>
    <row r="11486" spans="7:7">
      <c r="G11486" s="162" t="s">
        <v>11731</v>
      </c>
    </row>
    <row r="11487" spans="7:7">
      <c r="G11487" s="162" t="s">
        <v>11732</v>
      </c>
    </row>
    <row r="11488" spans="7:7">
      <c r="G11488" s="162" t="s">
        <v>11733</v>
      </c>
    </row>
    <row r="11489" spans="7:7">
      <c r="G11489" s="162" t="s">
        <v>11734</v>
      </c>
    </row>
    <row r="11490" spans="7:7">
      <c r="G11490" s="162" t="s">
        <v>11735</v>
      </c>
    </row>
    <row r="11491" spans="7:7">
      <c r="G11491" s="162" t="s">
        <v>11736</v>
      </c>
    </row>
    <row r="11492" spans="7:7">
      <c r="G11492" s="162" t="s">
        <v>11737</v>
      </c>
    </row>
    <row r="11493" spans="7:7">
      <c r="G11493" s="162" t="s">
        <v>11738</v>
      </c>
    </row>
    <row r="11494" spans="7:7">
      <c r="G11494" s="162" t="s">
        <v>11739</v>
      </c>
    </row>
    <row r="11495" spans="7:7">
      <c r="G11495" s="162" t="s">
        <v>11740</v>
      </c>
    </row>
    <row r="11496" spans="7:7">
      <c r="G11496" s="162" t="s">
        <v>11741</v>
      </c>
    </row>
    <row r="11497" spans="7:7">
      <c r="G11497" s="162" t="s">
        <v>11742</v>
      </c>
    </row>
    <row r="11498" spans="7:7">
      <c r="G11498" s="162" t="s">
        <v>11743</v>
      </c>
    </row>
    <row r="11499" spans="7:7">
      <c r="G11499" s="162" t="s">
        <v>11744</v>
      </c>
    </row>
    <row r="11500" spans="7:7">
      <c r="G11500" s="162" t="s">
        <v>11745</v>
      </c>
    </row>
    <row r="11501" spans="7:7">
      <c r="G11501" s="162" t="s">
        <v>11746</v>
      </c>
    </row>
    <row r="11502" spans="7:7">
      <c r="G11502" s="162" t="s">
        <v>11747</v>
      </c>
    </row>
    <row r="11503" spans="7:7">
      <c r="G11503" s="162" t="s">
        <v>11748</v>
      </c>
    </row>
    <row r="11504" spans="7:7">
      <c r="G11504" s="162" t="s">
        <v>11749</v>
      </c>
    </row>
    <row r="11505" spans="7:7">
      <c r="G11505" s="162" t="s">
        <v>11750</v>
      </c>
    </row>
    <row r="11506" spans="7:7">
      <c r="G11506" s="162" t="s">
        <v>11751</v>
      </c>
    </row>
    <row r="11507" spans="7:7">
      <c r="G11507" s="162" t="s">
        <v>11752</v>
      </c>
    </row>
    <row r="11508" spans="7:7">
      <c r="G11508" s="162" t="s">
        <v>11753</v>
      </c>
    </row>
    <row r="11509" spans="7:7">
      <c r="G11509" s="162" t="s">
        <v>11754</v>
      </c>
    </row>
    <row r="11510" spans="7:7">
      <c r="G11510" s="162" t="s">
        <v>11755</v>
      </c>
    </row>
    <row r="11511" spans="7:7">
      <c r="G11511" s="162" t="s">
        <v>11756</v>
      </c>
    </row>
    <row r="11512" spans="7:7">
      <c r="G11512" s="162" t="s">
        <v>11757</v>
      </c>
    </row>
    <row r="11513" spans="7:7">
      <c r="G11513" s="162" t="s">
        <v>11758</v>
      </c>
    </row>
    <row r="11514" spans="7:7">
      <c r="G11514" s="162" t="s">
        <v>11759</v>
      </c>
    </row>
    <row r="11515" spans="7:7">
      <c r="G11515" s="162" t="s">
        <v>11760</v>
      </c>
    </row>
    <row r="11516" spans="7:7">
      <c r="G11516" s="162" t="s">
        <v>11761</v>
      </c>
    </row>
    <row r="11517" spans="7:7">
      <c r="G11517" s="162" t="s">
        <v>11762</v>
      </c>
    </row>
    <row r="11518" spans="7:7">
      <c r="G11518" s="162" t="s">
        <v>11763</v>
      </c>
    </row>
    <row r="11519" spans="7:7">
      <c r="G11519" s="162" t="s">
        <v>11764</v>
      </c>
    </row>
    <row r="11520" spans="7:7">
      <c r="G11520" s="162" t="s">
        <v>11765</v>
      </c>
    </row>
    <row r="11521" spans="7:7">
      <c r="G11521" s="162" t="s">
        <v>11766</v>
      </c>
    </row>
    <row r="11522" spans="7:7">
      <c r="G11522" s="162" t="s">
        <v>11767</v>
      </c>
    </row>
    <row r="11523" spans="7:7">
      <c r="G11523" s="162" t="s">
        <v>11768</v>
      </c>
    </row>
    <row r="11524" spans="7:7">
      <c r="G11524" s="162" t="s">
        <v>11769</v>
      </c>
    </row>
    <row r="11525" spans="7:7">
      <c r="G11525" s="162" t="s">
        <v>11770</v>
      </c>
    </row>
    <row r="11526" spans="7:7">
      <c r="G11526" s="162" t="s">
        <v>11771</v>
      </c>
    </row>
    <row r="11527" spans="7:7">
      <c r="G11527" s="162" t="s">
        <v>11772</v>
      </c>
    </row>
    <row r="11528" spans="7:7">
      <c r="G11528" s="162" t="s">
        <v>11773</v>
      </c>
    </row>
    <row r="11529" spans="7:7">
      <c r="G11529" s="162" t="s">
        <v>11774</v>
      </c>
    </row>
    <row r="11530" spans="7:7">
      <c r="G11530" s="162" t="s">
        <v>11775</v>
      </c>
    </row>
    <row r="11531" spans="7:7">
      <c r="G11531" s="162" t="s">
        <v>11776</v>
      </c>
    </row>
    <row r="11532" spans="7:7">
      <c r="G11532" s="162" t="s">
        <v>11777</v>
      </c>
    </row>
    <row r="11533" spans="7:7">
      <c r="G11533" s="162" t="s">
        <v>11778</v>
      </c>
    </row>
    <row r="11534" spans="7:7">
      <c r="G11534" s="162" t="s">
        <v>11779</v>
      </c>
    </row>
    <row r="11535" spans="7:7">
      <c r="G11535" s="162" t="s">
        <v>11780</v>
      </c>
    </row>
    <row r="11536" spans="7:7">
      <c r="G11536" s="162" t="s">
        <v>11781</v>
      </c>
    </row>
    <row r="11537" spans="7:7">
      <c r="G11537" s="162" t="s">
        <v>11782</v>
      </c>
    </row>
    <row r="11538" spans="7:7">
      <c r="G11538" s="162" t="s">
        <v>11783</v>
      </c>
    </row>
    <row r="11539" spans="7:7">
      <c r="G11539" s="162" t="s">
        <v>11784</v>
      </c>
    </row>
    <row r="11540" spans="7:7">
      <c r="G11540" s="162" t="s">
        <v>11785</v>
      </c>
    </row>
    <row r="11541" spans="7:7">
      <c r="G11541" s="162" t="s">
        <v>11786</v>
      </c>
    </row>
    <row r="11542" spans="7:7">
      <c r="G11542" s="162" t="s">
        <v>11787</v>
      </c>
    </row>
    <row r="11543" spans="7:7">
      <c r="G11543" s="162" t="s">
        <v>11788</v>
      </c>
    </row>
    <row r="11544" spans="7:7">
      <c r="G11544" s="162" t="s">
        <v>11789</v>
      </c>
    </row>
    <row r="11545" spans="7:7">
      <c r="G11545" s="162" t="s">
        <v>11790</v>
      </c>
    </row>
    <row r="11546" spans="7:7">
      <c r="G11546" s="162" t="s">
        <v>11791</v>
      </c>
    </row>
    <row r="11547" spans="7:7">
      <c r="G11547" s="162" t="s">
        <v>11792</v>
      </c>
    </row>
    <row r="11548" spans="7:7">
      <c r="G11548" s="162" t="s">
        <v>11793</v>
      </c>
    </row>
    <row r="11549" spans="7:7">
      <c r="G11549" s="162" t="s">
        <v>11794</v>
      </c>
    </row>
    <row r="11550" spans="7:7">
      <c r="G11550" s="162" t="s">
        <v>11795</v>
      </c>
    </row>
    <row r="11551" spans="7:7">
      <c r="G11551" s="162" t="s">
        <v>11796</v>
      </c>
    </row>
    <row r="11552" spans="7:7">
      <c r="G11552" s="162" t="s">
        <v>11797</v>
      </c>
    </row>
    <row r="11553" spans="7:7">
      <c r="G11553" s="162" t="s">
        <v>11798</v>
      </c>
    </row>
    <row r="11554" spans="7:7">
      <c r="G11554" s="162" t="s">
        <v>11799</v>
      </c>
    </row>
    <row r="11555" spans="7:7">
      <c r="G11555" s="162" t="s">
        <v>11800</v>
      </c>
    </row>
    <row r="11556" spans="7:7">
      <c r="G11556" s="162" t="s">
        <v>11801</v>
      </c>
    </row>
    <row r="11557" spans="7:7">
      <c r="G11557" s="162" t="s">
        <v>11802</v>
      </c>
    </row>
    <row r="11558" spans="7:7">
      <c r="G11558" s="162" t="s">
        <v>11803</v>
      </c>
    </row>
    <row r="11559" spans="7:7">
      <c r="G11559" s="162" t="s">
        <v>11804</v>
      </c>
    </row>
    <row r="11560" spans="7:7">
      <c r="G11560" s="162" t="s">
        <v>11805</v>
      </c>
    </row>
    <row r="11561" spans="7:7">
      <c r="G11561" s="162" t="s">
        <v>11806</v>
      </c>
    </row>
    <row r="11562" spans="7:7">
      <c r="G11562" s="162" t="s">
        <v>11807</v>
      </c>
    </row>
    <row r="11563" spans="7:7">
      <c r="G11563" s="162" t="s">
        <v>11808</v>
      </c>
    </row>
    <row r="11564" spans="7:7">
      <c r="G11564" s="162" t="s">
        <v>11809</v>
      </c>
    </row>
    <row r="11565" spans="7:7">
      <c r="G11565" s="162" t="s">
        <v>11810</v>
      </c>
    </row>
    <row r="11566" spans="7:7">
      <c r="G11566" s="162" t="s">
        <v>11811</v>
      </c>
    </row>
    <row r="11567" spans="7:7">
      <c r="G11567" s="162" t="s">
        <v>11812</v>
      </c>
    </row>
    <row r="11568" spans="7:7">
      <c r="G11568" s="162" t="s">
        <v>11813</v>
      </c>
    </row>
    <row r="11569" spans="7:7">
      <c r="G11569" s="162" t="s">
        <v>11814</v>
      </c>
    </row>
    <row r="11570" spans="7:7">
      <c r="G11570" s="162" t="s">
        <v>11815</v>
      </c>
    </row>
    <row r="11571" spans="7:7">
      <c r="G11571" s="162" t="s">
        <v>11816</v>
      </c>
    </row>
    <row r="11572" spans="7:7">
      <c r="G11572" s="162" t="s">
        <v>11817</v>
      </c>
    </row>
    <row r="11573" spans="7:7">
      <c r="G11573" s="162" t="s">
        <v>11818</v>
      </c>
    </row>
    <row r="11574" spans="7:7">
      <c r="G11574" s="162" t="s">
        <v>11819</v>
      </c>
    </row>
    <row r="11575" spans="7:7">
      <c r="G11575" s="162" t="s">
        <v>11820</v>
      </c>
    </row>
    <row r="11576" spans="7:7">
      <c r="G11576" s="162" t="s">
        <v>11821</v>
      </c>
    </row>
    <row r="11577" spans="7:7">
      <c r="G11577" s="162" t="s">
        <v>11822</v>
      </c>
    </row>
    <row r="11578" spans="7:7">
      <c r="G11578" s="162" t="s">
        <v>11823</v>
      </c>
    </row>
    <row r="11579" spans="7:7">
      <c r="G11579" s="162" t="s">
        <v>11824</v>
      </c>
    </row>
    <row r="11580" spans="7:7">
      <c r="G11580" s="162" t="s">
        <v>11825</v>
      </c>
    </row>
    <row r="11581" spans="7:7">
      <c r="G11581" s="162" t="s">
        <v>11826</v>
      </c>
    </row>
    <row r="11582" spans="7:7">
      <c r="G11582" s="162" t="s">
        <v>11827</v>
      </c>
    </row>
    <row r="11583" spans="7:7">
      <c r="G11583" s="162" t="s">
        <v>11828</v>
      </c>
    </row>
    <row r="11584" spans="7:7">
      <c r="G11584" s="162" t="s">
        <v>11829</v>
      </c>
    </row>
    <row r="11585" spans="7:7">
      <c r="G11585" s="162" t="s">
        <v>11830</v>
      </c>
    </row>
    <row r="11586" spans="7:7">
      <c r="G11586" s="162" t="s">
        <v>11831</v>
      </c>
    </row>
    <row r="11587" spans="7:7">
      <c r="G11587" s="162" t="s">
        <v>11832</v>
      </c>
    </row>
    <row r="11588" spans="7:7">
      <c r="G11588" s="162" t="s">
        <v>11833</v>
      </c>
    </row>
    <row r="11589" spans="7:7">
      <c r="G11589" s="162" t="s">
        <v>11834</v>
      </c>
    </row>
    <row r="11590" spans="7:7">
      <c r="G11590" s="162" t="s">
        <v>11835</v>
      </c>
    </row>
    <row r="11591" spans="7:7">
      <c r="G11591" s="162" t="s">
        <v>11836</v>
      </c>
    </row>
    <row r="11592" spans="7:7">
      <c r="G11592" s="162" t="s">
        <v>11837</v>
      </c>
    </row>
    <row r="11593" spans="7:7">
      <c r="G11593" s="162" t="s">
        <v>11838</v>
      </c>
    </row>
    <row r="11594" spans="7:7">
      <c r="G11594" s="162" t="s">
        <v>11839</v>
      </c>
    </row>
    <row r="11595" spans="7:7">
      <c r="G11595" s="162" t="s">
        <v>11840</v>
      </c>
    </row>
    <row r="11596" spans="7:7">
      <c r="G11596" s="162" t="s">
        <v>11841</v>
      </c>
    </row>
    <row r="11597" spans="7:7">
      <c r="G11597" s="162" t="s">
        <v>11842</v>
      </c>
    </row>
    <row r="11598" spans="7:7">
      <c r="G11598" s="162" t="s">
        <v>11843</v>
      </c>
    </row>
    <row r="11599" spans="7:7">
      <c r="G11599" s="162" t="s">
        <v>11844</v>
      </c>
    </row>
    <row r="11600" spans="7:7">
      <c r="G11600" s="162" t="s">
        <v>11845</v>
      </c>
    </row>
    <row r="11601" spans="7:7">
      <c r="G11601" s="162" t="s">
        <v>11846</v>
      </c>
    </row>
    <row r="11602" spans="7:7">
      <c r="G11602" s="162" t="s">
        <v>11847</v>
      </c>
    </row>
    <row r="11603" spans="7:7">
      <c r="G11603" s="162" t="s">
        <v>11848</v>
      </c>
    </row>
    <row r="11604" spans="7:7">
      <c r="G11604" s="162" t="s">
        <v>11849</v>
      </c>
    </row>
    <row r="11605" spans="7:7">
      <c r="G11605" s="162" t="s">
        <v>11850</v>
      </c>
    </row>
    <row r="11606" spans="7:7">
      <c r="G11606" s="162" t="s">
        <v>11851</v>
      </c>
    </row>
    <row r="11607" spans="7:7">
      <c r="G11607" s="162" t="s">
        <v>11852</v>
      </c>
    </row>
    <row r="11608" spans="7:7">
      <c r="G11608" s="162" t="s">
        <v>11853</v>
      </c>
    </row>
    <row r="11609" spans="7:7">
      <c r="G11609" s="162" t="s">
        <v>11854</v>
      </c>
    </row>
    <row r="11610" spans="7:7">
      <c r="G11610" s="162" t="s">
        <v>11855</v>
      </c>
    </row>
    <row r="11611" spans="7:7">
      <c r="G11611" s="162" t="s">
        <v>11856</v>
      </c>
    </row>
    <row r="11612" spans="7:7">
      <c r="G11612" s="162" t="s">
        <v>11857</v>
      </c>
    </row>
    <row r="11613" spans="7:7">
      <c r="G11613" s="162" t="s">
        <v>11858</v>
      </c>
    </row>
    <row r="11614" spans="7:7">
      <c r="G11614" s="162" t="s">
        <v>11859</v>
      </c>
    </row>
    <row r="11615" spans="7:7">
      <c r="G11615" s="162" t="s">
        <v>11860</v>
      </c>
    </row>
    <row r="11616" spans="7:7">
      <c r="G11616" s="162" t="s">
        <v>11861</v>
      </c>
    </row>
    <row r="11617" spans="7:7">
      <c r="G11617" s="162" t="s">
        <v>11862</v>
      </c>
    </row>
    <row r="11618" spans="7:7">
      <c r="G11618" s="162" t="s">
        <v>11863</v>
      </c>
    </row>
    <row r="11619" spans="7:7">
      <c r="G11619" s="162" t="s">
        <v>11864</v>
      </c>
    </row>
    <row r="11620" spans="7:7">
      <c r="G11620" s="162" t="s">
        <v>11865</v>
      </c>
    </row>
    <row r="11621" spans="7:7">
      <c r="G11621" s="162" t="s">
        <v>11866</v>
      </c>
    </row>
    <row r="11622" spans="7:7">
      <c r="G11622" s="162" t="s">
        <v>11867</v>
      </c>
    </row>
    <row r="11623" spans="7:7">
      <c r="G11623" s="162" t="s">
        <v>11868</v>
      </c>
    </row>
    <row r="11624" spans="7:7">
      <c r="G11624" s="162" t="s">
        <v>11869</v>
      </c>
    </row>
    <row r="11625" spans="7:7">
      <c r="G11625" s="162" t="s">
        <v>11870</v>
      </c>
    </row>
    <row r="11626" spans="7:7">
      <c r="G11626" s="162" t="s">
        <v>11871</v>
      </c>
    </row>
    <row r="11627" spans="7:7">
      <c r="G11627" s="162" t="s">
        <v>11872</v>
      </c>
    </row>
    <row r="11628" spans="7:7">
      <c r="G11628" s="162" t="s">
        <v>11873</v>
      </c>
    </row>
    <row r="11629" spans="7:7">
      <c r="G11629" s="162" t="s">
        <v>11874</v>
      </c>
    </row>
    <row r="11630" spans="7:7">
      <c r="G11630" s="162" t="s">
        <v>11875</v>
      </c>
    </row>
    <row r="11631" spans="7:7">
      <c r="G11631" s="162" t="s">
        <v>11876</v>
      </c>
    </row>
    <row r="11632" spans="7:7">
      <c r="G11632" s="162" t="s">
        <v>11877</v>
      </c>
    </row>
    <row r="11633" spans="7:7">
      <c r="G11633" s="162" t="s">
        <v>11878</v>
      </c>
    </row>
    <row r="11634" spans="7:7">
      <c r="G11634" s="162" t="s">
        <v>11879</v>
      </c>
    </row>
    <row r="11635" spans="7:7">
      <c r="G11635" s="162" t="s">
        <v>11880</v>
      </c>
    </row>
    <row r="11636" spans="7:7">
      <c r="G11636" s="162" t="s">
        <v>11881</v>
      </c>
    </row>
    <row r="11637" spans="7:7">
      <c r="G11637" s="162" t="s">
        <v>11882</v>
      </c>
    </row>
    <row r="11638" spans="7:7">
      <c r="G11638" s="162" t="s">
        <v>11883</v>
      </c>
    </row>
    <row r="11639" spans="7:7">
      <c r="G11639" s="162" t="s">
        <v>11884</v>
      </c>
    </row>
    <row r="11640" spans="7:7">
      <c r="G11640" s="162" t="s">
        <v>11885</v>
      </c>
    </row>
    <row r="11641" spans="7:7">
      <c r="G11641" s="162" t="s">
        <v>11886</v>
      </c>
    </row>
    <row r="11642" spans="7:7">
      <c r="G11642" s="162" t="s">
        <v>11887</v>
      </c>
    </row>
    <row r="11643" spans="7:7">
      <c r="G11643" s="162" t="s">
        <v>11888</v>
      </c>
    </row>
    <row r="11644" spans="7:7">
      <c r="G11644" s="162" t="s">
        <v>11889</v>
      </c>
    </row>
    <row r="11645" spans="7:7">
      <c r="G11645" s="162" t="s">
        <v>11890</v>
      </c>
    </row>
    <row r="11646" spans="7:7">
      <c r="G11646" s="162" t="s">
        <v>11891</v>
      </c>
    </row>
    <row r="11647" spans="7:7">
      <c r="G11647" s="162" t="s">
        <v>11892</v>
      </c>
    </row>
    <row r="11648" spans="7:7">
      <c r="G11648" s="162" t="s">
        <v>11893</v>
      </c>
    </row>
    <row r="11649" spans="7:7">
      <c r="G11649" s="162" t="s">
        <v>11894</v>
      </c>
    </row>
    <row r="11650" spans="7:7">
      <c r="G11650" s="162" t="s">
        <v>11895</v>
      </c>
    </row>
    <row r="11651" spans="7:7">
      <c r="G11651" s="162" t="s">
        <v>11896</v>
      </c>
    </row>
    <row r="11652" spans="7:7">
      <c r="G11652" s="162" t="s">
        <v>11897</v>
      </c>
    </row>
    <row r="11653" spans="7:7">
      <c r="G11653" s="162" t="s">
        <v>11898</v>
      </c>
    </row>
    <row r="11654" spans="7:7">
      <c r="G11654" s="162" t="s">
        <v>11899</v>
      </c>
    </row>
    <row r="11655" spans="7:7">
      <c r="G11655" s="162" t="s">
        <v>11900</v>
      </c>
    </row>
    <row r="11656" spans="7:7">
      <c r="G11656" s="162" t="s">
        <v>11901</v>
      </c>
    </row>
    <row r="11657" spans="7:7">
      <c r="G11657" s="162" t="s">
        <v>11902</v>
      </c>
    </row>
    <row r="11658" spans="7:7">
      <c r="G11658" s="162" t="s">
        <v>11903</v>
      </c>
    </row>
    <row r="11659" spans="7:7">
      <c r="G11659" s="162" t="s">
        <v>11904</v>
      </c>
    </row>
    <row r="11660" spans="7:7">
      <c r="G11660" s="162" t="s">
        <v>11905</v>
      </c>
    </row>
    <row r="11661" spans="7:7">
      <c r="G11661" s="162" t="s">
        <v>11906</v>
      </c>
    </row>
    <row r="11662" spans="7:7">
      <c r="G11662" s="162" t="s">
        <v>11907</v>
      </c>
    </row>
    <row r="11663" spans="7:7">
      <c r="G11663" s="162" t="s">
        <v>11908</v>
      </c>
    </row>
    <row r="11664" spans="7:7">
      <c r="G11664" s="162" t="s">
        <v>11909</v>
      </c>
    </row>
    <row r="11665" spans="7:7">
      <c r="G11665" s="162" t="s">
        <v>11910</v>
      </c>
    </row>
    <row r="11666" spans="7:7">
      <c r="G11666" s="162" t="s">
        <v>11911</v>
      </c>
    </row>
    <row r="11667" spans="7:7">
      <c r="G11667" s="162" t="s">
        <v>11912</v>
      </c>
    </row>
    <row r="11668" spans="7:7">
      <c r="G11668" s="162" t="s">
        <v>11913</v>
      </c>
    </row>
    <row r="11669" spans="7:7">
      <c r="G11669" s="162" t="s">
        <v>11914</v>
      </c>
    </row>
    <row r="11670" spans="7:7">
      <c r="G11670" s="162" t="s">
        <v>11915</v>
      </c>
    </row>
    <row r="11671" spans="7:7">
      <c r="G11671" s="162" t="s">
        <v>11916</v>
      </c>
    </row>
    <row r="11672" spans="7:7">
      <c r="G11672" s="162" t="s">
        <v>11917</v>
      </c>
    </row>
    <row r="11673" spans="7:7">
      <c r="G11673" s="162" t="s">
        <v>11918</v>
      </c>
    </row>
    <row r="11674" spans="7:7">
      <c r="G11674" s="162" t="s">
        <v>11919</v>
      </c>
    </row>
    <row r="11675" spans="7:7">
      <c r="G11675" s="162" t="s">
        <v>11920</v>
      </c>
    </row>
    <row r="11676" spans="7:7">
      <c r="G11676" s="162" t="s">
        <v>11921</v>
      </c>
    </row>
    <row r="11677" spans="7:7">
      <c r="G11677" s="162" t="s">
        <v>11922</v>
      </c>
    </row>
    <row r="11678" spans="7:7">
      <c r="G11678" s="162" t="s">
        <v>11923</v>
      </c>
    </row>
    <row r="11679" spans="7:7">
      <c r="G11679" s="162" t="s">
        <v>11924</v>
      </c>
    </row>
    <row r="11680" spans="7:7">
      <c r="G11680" s="162" t="s">
        <v>11925</v>
      </c>
    </row>
    <row r="11681" spans="7:7">
      <c r="G11681" s="162" t="s">
        <v>11926</v>
      </c>
    </row>
    <row r="11682" spans="7:7">
      <c r="G11682" s="162" t="s">
        <v>11927</v>
      </c>
    </row>
    <row r="11683" spans="7:7">
      <c r="G11683" s="162" t="s">
        <v>11928</v>
      </c>
    </row>
    <row r="11684" spans="7:7">
      <c r="G11684" s="162" t="s">
        <v>11929</v>
      </c>
    </row>
    <row r="11685" spans="7:7">
      <c r="G11685" s="162" t="s">
        <v>11930</v>
      </c>
    </row>
    <row r="11686" spans="7:7">
      <c r="G11686" s="162" t="s">
        <v>11931</v>
      </c>
    </row>
    <row r="11687" spans="7:7">
      <c r="G11687" s="162" t="s">
        <v>11932</v>
      </c>
    </row>
    <row r="11688" spans="7:7">
      <c r="G11688" s="162" t="s">
        <v>11933</v>
      </c>
    </row>
    <row r="11689" spans="7:7">
      <c r="G11689" s="162" t="s">
        <v>11934</v>
      </c>
    </row>
    <row r="11690" spans="7:7">
      <c r="G11690" s="162" t="s">
        <v>11935</v>
      </c>
    </row>
    <row r="11691" spans="7:7">
      <c r="G11691" s="162" t="s">
        <v>11936</v>
      </c>
    </row>
    <row r="11692" spans="7:7">
      <c r="G11692" s="162" t="s">
        <v>11937</v>
      </c>
    </row>
    <row r="11693" spans="7:7">
      <c r="G11693" s="162" t="s">
        <v>11938</v>
      </c>
    </row>
    <row r="11694" spans="7:7">
      <c r="G11694" s="162" t="s">
        <v>11939</v>
      </c>
    </row>
    <row r="11695" spans="7:7">
      <c r="G11695" s="162" t="s">
        <v>11940</v>
      </c>
    </row>
    <row r="11696" spans="7:7">
      <c r="G11696" s="162" t="s">
        <v>11941</v>
      </c>
    </row>
    <row r="11697" spans="7:7">
      <c r="G11697" s="162" t="s">
        <v>11942</v>
      </c>
    </row>
    <row r="11698" spans="7:7">
      <c r="G11698" s="162" t="s">
        <v>11943</v>
      </c>
    </row>
    <row r="11699" spans="7:7">
      <c r="G11699" s="162" t="s">
        <v>11944</v>
      </c>
    </row>
    <row r="11700" spans="7:7">
      <c r="G11700" s="162" t="s">
        <v>11945</v>
      </c>
    </row>
    <row r="11701" spans="7:7">
      <c r="G11701" s="162" t="s">
        <v>11946</v>
      </c>
    </row>
    <row r="11702" spans="7:7">
      <c r="G11702" s="162" t="s">
        <v>11947</v>
      </c>
    </row>
    <row r="11703" spans="7:7">
      <c r="G11703" s="162" t="s">
        <v>11948</v>
      </c>
    </row>
    <row r="11704" spans="7:7">
      <c r="G11704" s="162" t="s">
        <v>11949</v>
      </c>
    </row>
    <row r="11705" spans="7:7">
      <c r="G11705" s="162" t="s">
        <v>11950</v>
      </c>
    </row>
    <row r="11706" spans="7:7">
      <c r="G11706" s="162" t="s">
        <v>11951</v>
      </c>
    </row>
    <row r="11707" spans="7:7">
      <c r="G11707" s="162" t="s">
        <v>11952</v>
      </c>
    </row>
    <row r="11708" spans="7:7">
      <c r="G11708" s="162" t="s">
        <v>11953</v>
      </c>
    </row>
    <row r="11709" spans="7:7">
      <c r="G11709" s="162" t="s">
        <v>11954</v>
      </c>
    </row>
    <row r="11710" spans="7:7">
      <c r="G11710" s="162" t="s">
        <v>11955</v>
      </c>
    </row>
    <row r="11711" spans="7:7">
      <c r="G11711" s="162" t="s">
        <v>11956</v>
      </c>
    </row>
    <row r="11712" spans="7:7">
      <c r="G11712" s="162" t="s">
        <v>11957</v>
      </c>
    </row>
    <row r="11713" spans="7:7">
      <c r="G11713" s="162" t="s">
        <v>11958</v>
      </c>
    </row>
    <row r="11714" spans="7:7">
      <c r="G11714" s="162" t="s">
        <v>11959</v>
      </c>
    </row>
    <row r="11715" spans="7:7">
      <c r="G11715" s="162" t="s">
        <v>11960</v>
      </c>
    </row>
    <row r="11716" spans="7:7">
      <c r="G11716" s="162" t="s">
        <v>11961</v>
      </c>
    </row>
    <row r="11717" spans="7:7">
      <c r="G11717" s="162" t="s">
        <v>11962</v>
      </c>
    </row>
    <row r="11718" spans="7:7">
      <c r="G11718" s="162" t="s">
        <v>11963</v>
      </c>
    </row>
    <row r="11719" spans="7:7">
      <c r="G11719" s="162" t="s">
        <v>11964</v>
      </c>
    </row>
    <row r="11720" spans="7:7">
      <c r="G11720" s="162" t="s">
        <v>11965</v>
      </c>
    </row>
    <row r="11721" spans="7:7">
      <c r="G11721" s="162" t="s">
        <v>11966</v>
      </c>
    </row>
    <row r="11722" spans="7:7">
      <c r="G11722" s="162" t="s">
        <v>11967</v>
      </c>
    </row>
    <row r="11723" spans="7:7">
      <c r="G11723" s="162" t="s">
        <v>11968</v>
      </c>
    </row>
    <row r="11724" spans="7:7">
      <c r="G11724" s="162" t="s">
        <v>11969</v>
      </c>
    </row>
    <row r="11725" spans="7:7">
      <c r="G11725" s="162" t="s">
        <v>11970</v>
      </c>
    </row>
    <row r="11726" spans="7:7">
      <c r="G11726" s="162" t="s">
        <v>11971</v>
      </c>
    </row>
    <row r="11727" spans="7:7">
      <c r="G11727" s="162" t="s">
        <v>11972</v>
      </c>
    </row>
    <row r="11728" spans="7:7">
      <c r="G11728" s="162" t="s">
        <v>11973</v>
      </c>
    </row>
    <row r="11729" spans="7:7">
      <c r="G11729" s="162" t="s">
        <v>11974</v>
      </c>
    </row>
    <row r="11730" spans="7:7">
      <c r="G11730" s="162" t="s">
        <v>11975</v>
      </c>
    </row>
    <row r="11731" spans="7:7">
      <c r="G11731" s="162" t="s">
        <v>11976</v>
      </c>
    </row>
    <row r="11732" spans="7:7">
      <c r="G11732" s="162" t="s">
        <v>11977</v>
      </c>
    </row>
    <row r="11733" spans="7:7">
      <c r="G11733" s="162" t="s">
        <v>11978</v>
      </c>
    </row>
    <row r="11734" spans="7:7">
      <c r="G11734" s="162" t="s">
        <v>11979</v>
      </c>
    </row>
    <row r="11735" spans="7:7">
      <c r="G11735" s="162" t="s">
        <v>11980</v>
      </c>
    </row>
    <row r="11736" spans="7:7">
      <c r="G11736" s="162" t="s">
        <v>11981</v>
      </c>
    </row>
    <row r="11737" spans="7:7">
      <c r="G11737" s="162" t="s">
        <v>11982</v>
      </c>
    </row>
    <row r="11738" spans="7:7">
      <c r="G11738" s="162" t="s">
        <v>11983</v>
      </c>
    </row>
    <row r="11739" spans="7:7">
      <c r="G11739" s="162" t="s">
        <v>11984</v>
      </c>
    </row>
    <row r="11740" spans="7:7">
      <c r="G11740" s="162" t="s">
        <v>11985</v>
      </c>
    </row>
    <row r="11741" spans="7:7">
      <c r="G11741" s="162" t="s">
        <v>11986</v>
      </c>
    </row>
    <row r="11742" spans="7:7">
      <c r="G11742" s="162" t="s">
        <v>11987</v>
      </c>
    </row>
    <row r="11743" spans="7:7">
      <c r="G11743" s="162" t="s">
        <v>11988</v>
      </c>
    </row>
    <row r="11744" spans="7:7">
      <c r="G11744" s="162" t="s">
        <v>11989</v>
      </c>
    </row>
    <row r="11745" spans="7:7">
      <c r="G11745" s="162" t="s">
        <v>11990</v>
      </c>
    </row>
    <row r="11746" spans="7:7">
      <c r="G11746" s="162" t="s">
        <v>11991</v>
      </c>
    </row>
    <row r="11747" spans="7:7">
      <c r="G11747" s="162" t="s">
        <v>11992</v>
      </c>
    </row>
    <row r="11748" spans="7:7">
      <c r="G11748" s="162" t="s">
        <v>11993</v>
      </c>
    </row>
    <row r="11749" spans="7:7">
      <c r="G11749" s="162" t="s">
        <v>11994</v>
      </c>
    </row>
    <row r="11750" spans="7:7">
      <c r="G11750" s="162" t="s">
        <v>11995</v>
      </c>
    </row>
    <row r="11751" spans="7:7">
      <c r="G11751" s="162" t="s">
        <v>11996</v>
      </c>
    </row>
    <row r="11752" spans="7:7">
      <c r="G11752" s="162" t="s">
        <v>11997</v>
      </c>
    </row>
    <row r="11753" spans="7:7">
      <c r="G11753" s="162" t="s">
        <v>11998</v>
      </c>
    </row>
    <row r="11754" spans="7:7">
      <c r="G11754" s="162" t="s">
        <v>11999</v>
      </c>
    </row>
    <row r="11755" spans="7:7">
      <c r="G11755" s="162" t="s">
        <v>12000</v>
      </c>
    </row>
    <row r="11756" spans="7:7">
      <c r="G11756" s="162" t="s">
        <v>12001</v>
      </c>
    </row>
    <row r="11757" spans="7:7">
      <c r="G11757" s="162" t="s">
        <v>12002</v>
      </c>
    </row>
    <row r="11758" spans="7:7">
      <c r="G11758" s="162" t="s">
        <v>12003</v>
      </c>
    </row>
    <row r="11759" spans="7:7">
      <c r="G11759" s="162" t="s">
        <v>12004</v>
      </c>
    </row>
    <row r="11760" spans="7:7">
      <c r="G11760" s="162" t="s">
        <v>12005</v>
      </c>
    </row>
    <row r="11761" spans="7:7">
      <c r="G11761" s="162" t="s">
        <v>12006</v>
      </c>
    </row>
    <row r="11762" spans="7:7">
      <c r="G11762" s="162" t="s">
        <v>12007</v>
      </c>
    </row>
    <row r="11763" spans="7:7">
      <c r="G11763" s="162" t="s">
        <v>12008</v>
      </c>
    </row>
    <row r="11764" spans="7:7">
      <c r="G11764" s="162" t="s">
        <v>12009</v>
      </c>
    </row>
    <row r="11765" spans="7:7">
      <c r="G11765" s="162" t="s">
        <v>12010</v>
      </c>
    </row>
    <row r="11766" spans="7:7">
      <c r="G11766" s="162" t="s">
        <v>12011</v>
      </c>
    </row>
    <row r="11767" spans="7:7">
      <c r="G11767" s="162" t="s">
        <v>12012</v>
      </c>
    </row>
    <row r="11768" spans="7:7">
      <c r="G11768" s="162" t="s">
        <v>12013</v>
      </c>
    </row>
    <row r="11769" spans="7:7">
      <c r="G11769" s="162" t="s">
        <v>12014</v>
      </c>
    </row>
    <row r="11770" spans="7:7">
      <c r="G11770" s="162" t="s">
        <v>12015</v>
      </c>
    </row>
    <row r="11771" spans="7:7">
      <c r="G11771" s="162" t="s">
        <v>12016</v>
      </c>
    </row>
    <row r="11772" spans="7:7">
      <c r="G11772" s="162" t="s">
        <v>12017</v>
      </c>
    </row>
    <row r="11773" spans="7:7">
      <c r="G11773" s="162" t="s">
        <v>12018</v>
      </c>
    </row>
    <row r="11774" spans="7:7">
      <c r="G11774" s="162" t="s">
        <v>12019</v>
      </c>
    </row>
    <row r="11775" spans="7:7">
      <c r="G11775" s="162" t="s">
        <v>12020</v>
      </c>
    </row>
    <row r="11776" spans="7:7">
      <c r="G11776" s="162" t="s">
        <v>12021</v>
      </c>
    </row>
    <row r="11777" spans="7:7">
      <c r="G11777" s="162" t="s">
        <v>12022</v>
      </c>
    </row>
    <row r="11778" spans="7:7">
      <c r="G11778" s="162" t="s">
        <v>12023</v>
      </c>
    </row>
    <row r="11779" spans="7:7">
      <c r="G11779" s="162" t="s">
        <v>12024</v>
      </c>
    </row>
    <row r="11780" spans="7:7">
      <c r="G11780" s="162" t="s">
        <v>12025</v>
      </c>
    </row>
    <row r="11781" spans="7:7">
      <c r="G11781" s="162" t="s">
        <v>12026</v>
      </c>
    </row>
    <row r="11782" spans="7:7">
      <c r="G11782" s="162" t="s">
        <v>12027</v>
      </c>
    </row>
    <row r="11783" spans="7:7">
      <c r="G11783" s="162" t="s">
        <v>12028</v>
      </c>
    </row>
    <row r="11784" spans="7:7">
      <c r="G11784" s="162" t="s">
        <v>12029</v>
      </c>
    </row>
    <row r="11785" spans="7:7">
      <c r="G11785" s="162" t="s">
        <v>12030</v>
      </c>
    </row>
    <row r="11786" spans="7:7">
      <c r="G11786" s="162" t="s">
        <v>12031</v>
      </c>
    </row>
    <row r="11787" spans="7:7">
      <c r="G11787" s="162" t="s">
        <v>12032</v>
      </c>
    </row>
    <row r="11788" spans="7:7">
      <c r="G11788" s="162" t="s">
        <v>12033</v>
      </c>
    </row>
    <row r="11789" spans="7:7">
      <c r="G11789" s="162" t="s">
        <v>12034</v>
      </c>
    </row>
    <row r="11790" spans="7:7">
      <c r="G11790" s="162" t="s">
        <v>12035</v>
      </c>
    </row>
    <row r="11791" spans="7:7">
      <c r="G11791" s="162" t="s">
        <v>12036</v>
      </c>
    </row>
    <row r="11792" spans="7:7">
      <c r="G11792" s="162" t="s">
        <v>12037</v>
      </c>
    </row>
    <row r="11793" spans="7:7">
      <c r="G11793" s="162" t="s">
        <v>12038</v>
      </c>
    </row>
    <row r="11794" spans="7:7">
      <c r="G11794" s="162" t="s">
        <v>12039</v>
      </c>
    </row>
    <row r="11795" spans="7:7">
      <c r="G11795" s="162" t="s">
        <v>12040</v>
      </c>
    </row>
    <row r="11796" spans="7:7">
      <c r="G11796" s="162" t="s">
        <v>12041</v>
      </c>
    </row>
    <row r="11797" spans="7:7">
      <c r="G11797" s="162" t="s">
        <v>12042</v>
      </c>
    </row>
    <row r="11798" spans="7:7">
      <c r="G11798" s="162" t="s">
        <v>12043</v>
      </c>
    </row>
    <row r="11799" spans="7:7">
      <c r="G11799" s="162" t="s">
        <v>12044</v>
      </c>
    </row>
    <row r="11800" spans="7:7">
      <c r="G11800" s="162" t="s">
        <v>12045</v>
      </c>
    </row>
    <row r="11801" spans="7:7">
      <c r="G11801" s="162" t="s">
        <v>12046</v>
      </c>
    </row>
    <row r="11802" spans="7:7">
      <c r="G11802" s="162" t="s">
        <v>12047</v>
      </c>
    </row>
    <row r="11803" spans="7:7">
      <c r="G11803" s="162" t="s">
        <v>12048</v>
      </c>
    </row>
    <row r="11804" spans="7:7">
      <c r="G11804" s="162" t="s">
        <v>12049</v>
      </c>
    </row>
    <row r="11805" spans="7:7">
      <c r="G11805" s="162" t="s">
        <v>12050</v>
      </c>
    </row>
    <row r="11806" spans="7:7">
      <c r="G11806" s="162" t="s">
        <v>12051</v>
      </c>
    </row>
    <row r="11807" spans="7:7">
      <c r="G11807" s="162" t="s">
        <v>12052</v>
      </c>
    </row>
    <row r="11808" spans="7:7">
      <c r="G11808" s="162" t="s">
        <v>12053</v>
      </c>
    </row>
    <row r="11809" spans="7:7">
      <c r="G11809" s="162" t="s">
        <v>12054</v>
      </c>
    </row>
    <row r="11810" spans="7:7">
      <c r="G11810" s="162" t="s">
        <v>12055</v>
      </c>
    </row>
    <row r="11811" spans="7:7">
      <c r="G11811" s="162" t="s">
        <v>12056</v>
      </c>
    </row>
    <row r="11812" spans="7:7">
      <c r="G11812" s="162" t="s">
        <v>12057</v>
      </c>
    </row>
    <row r="11813" spans="7:7">
      <c r="G11813" s="162" t="s">
        <v>12058</v>
      </c>
    </row>
    <row r="11814" spans="7:7">
      <c r="G11814" s="162" t="s">
        <v>12059</v>
      </c>
    </row>
    <row r="11815" spans="7:7">
      <c r="G11815" s="162" t="s">
        <v>12060</v>
      </c>
    </row>
    <row r="11816" spans="7:7">
      <c r="G11816" s="162" t="s">
        <v>12061</v>
      </c>
    </row>
    <row r="11817" spans="7:7">
      <c r="G11817" s="162" t="s">
        <v>12062</v>
      </c>
    </row>
    <row r="11818" spans="7:7">
      <c r="G11818" s="162" t="s">
        <v>12063</v>
      </c>
    </row>
    <row r="11819" spans="7:7">
      <c r="G11819" s="162" t="s">
        <v>12064</v>
      </c>
    </row>
    <row r="11820" spans="7:7">
      <c r="G11820" s="162" t="s">
        <v>12065</v>
      </c>
    </row>
    <row r="11821" spans="7:7">
      <c r="G11821" s="162" t="s">
        <v>12066</v>
      </c>
    </row>
    <row r="11822" spans="7:7">
      <c r="G11822" s="162" t="s">
        <v>12067</v>
      </c>
    </row>
    <row r="11823" spans="7:7">
      <c r="G11823" s="162" t="s">
        <v>12068</v>
      </c>
    </row>
    <row r="11824" spans="7:7">
      <c r="G11824" s="162" t="s">
        <v>12069</v>
      </c>
    </row>
    <row r="11825" spans="7:7">
      <c r="G11825" s="162" t="s">
        <v>12070</v>
      </c>
    </row>
    <row r="11826" spans="7:7">
      <c r="G11826" s="162" t="s">
        <v>12071</v>
      </c>
    </row>
    <row r="11827" spans="7:7">
      <c r="G11827" s="162" t="s">
        <v>12072</v>
      </c>
    </row>
    <row r="11828" spans="7:7">
      <c r="G11828" s="162" t="s">
        <v>12073</v>
      </c>
    </row>
    <row r="11829" spans="7:7">
      <c r="G11829" s="162" t="s">
        <v>12074</v>
      </c>
    </row>
    <row r="11830" spans="7:7">
      <c r="G11830" s="162" t="s">
        <v>12075</v>
      </c>
    </row>
    <row r="11831" spans="7:7">
      <c r="G11831" s="162" t="s">
        <v>12076</v>
      </c>
    </row>
    <row r="11832" spans="7:7">
      <c r="G11832" s="162" t="s">
        <v>12077</v>
      </c>
    </row>
    <row r="11833" spans="7:7">
      <c r="G11833" s="162" t="s">
        <v>12078</v>
      </c>
    </row>
    <row r="11834" spans="7:7">
      <c r="G11834" s="162" t="s">
        <v>12079</v>
      </c>
    </row>
    <row r="11835" spans="7:7">
      <c r="G11835" s="162" t="s">
        <v>12080</v>
      </c>
    </row>
    <row r="11836" spans="7:7">
      <c r="G11836" s="162" t="s">
        <v>12081</v>
      </c>
    </row>
    <row r="11837" spans="7:7">
      <c r="G11837" s="162" t="s">
        <v>12082</v>
      </c>
    </row>
    <row r="11838" spans="7:7">
      <c r="G11838" s="162" t="s">
        <v>12083</v>
      </c>
    </row>
    <row r="11839" spans="7:7">
      <c r="G11839" s="162" t="s">
        <v>12084</v>
      </c>
    </row>
    <row r="11840" spans="7:7">
      <c r="G11840" s="162" t="s">
        <v>12085</v>
      </c>
    </row>
    <row r="11841" spans="7:7">
      <c r="G11841" s="162" t="s">
        <v>12086</v>
      </c>
    </row>
    <row r="11842" spans="7:7">
      <c r="G11842" s="162" t="s">
        <v>12087</v>
      </c>
    </row>
    <row r="11843" spans="7:7">
      <c r="G11843" s="162" t="s">
        <v>12088</v>
      </c>
    </row>
    <row r="11844" spans="7:7">
      <c r="G11844" s="162" t="s">
        <v>12089</v>
      </c>
    </row>
    <row r="11845" spans="7:7">
      <c r="G11845" s="162" t="s">
        <v>12090</v>
      </c>
    </row>
    <row r="11846" spans="7:7">
      <c r="G11846" s="162" t="s">
        <v>12091</v>
      </c>
    </row>
    <row r="11847" spans="7:7">
      <c r="G11847" s="162" t="s">
        <v>12092</v>
      </c>
    </row>
    <row r="11848" spans="7:7">
      <c r="G11848" s="162" t="s">
        <v>12093</v>
      </c>
    </row>
    <row r="11849" spans="7:7">
      <c r="G11849" s="162" t="s">
        <v>12094</v>
      </c>
    </row>
    <row r="11850" spans="7:7">
      <c r="G11850" s="162" t="s">
        <v>12095</v>
      </c>
    </row>
    <row r="11851" spans="7:7">
      <c r="G11851" s="162" t="s">
        <v>12096</v>
      </c>
    </row>
    <row r="11852" spans="7:7">
      <c r="G11852" s="162" t="s">
        <v>12097</v>
      </c>
    </row>
    <row r="11853" spans="7:7">
      <c r="G11853" s="162" t="s">
        <v>12098</v>
      </c>
    </row>
    <row r="11854" spans="7:7">
      <c r="G11854" s="162" t="s">
        <v>12099</v>
      </c>
    </row>
    <row r="11855" spans="7:7">
      <c r="G11855" s="162" t="s">
        <v>12100</v>
      </c>
    </row>
    <row r="11856" spans="7:7">
      <c r="G11856" s="162" t="s">
        <v>12101</v>
      </c>
    </row>
    <row r="11857" spans="7:7">
      <c r="G11857" s="162" t="s">
        <v>12102</v>
      </c>
    </row>
    <row r="11858" spans="7:7">
      <c r="G11858" s="162" t="s">
        <v>12103</v>
      </c>
    </row>
    <row r="11859" spans="7:7">
      <c r="G11859" s="162" t="s">
        <v>12104</v>
      </c>
    </row>
    <row r="11860" spans="7:7">
      <c r="G11860" s="162" t="s">
        <v>12105</v>
      </c>
    </row>
    <row r="11861" spans="7:7">
      <c r="G11861" s="162" t="s">
        <v>12106</v>
      </c>
    </row>
    <row r="11862" spans="7:7">
      <c r="G11862" s="162" t="s">
        <v>12107</v>
      </c>
    </row>
    <row r="11863" spans="7:7">
      <c r="G11863" s="162" t="s">
        <v>12108</v>
      </c>
    </row>
    <row r="11864" spans="7:7">
      <c r="G11864" s="162" t="s">
        <v>12109</v>
      </c>
    </row>
    <row r="11865" spans="7:7">
      <c r="G11865" s="162" t="s">
        <v>12110</v>
      </c>
    </row>
    <row r="11866" spans="7:7">
      <c r="G11866" s="162" t="s">
        <v>12111</v>
      </c>
    </row>
    <row r="11867" spans="7:7">
      <c r="G11867" s="162" t="s">
        <v>12112</v>
      </c>
    </row>
    <row r="11868" spans="7:7">
      <c r="G11868" s="162" t="s">
        <v>12113</v>
      </c>
    </row>
    <row r="11869" spans="7:7">
      <c r="G11869" s="162" t="s">
        <v>12114</v>
      </c>
    </row>
    <row r="11870" spans="7:7">
      <c r="G11870" s="162" t="s">
        <v>12115</v>
      </c>
    </row>
    <row r="11871" spans="7:7">
      <c r="G11871" s="162" t="s">
        <v>12116</v>
      </c>
    </row>
    <row r="11872" spans="7:7">
      <c r="G11872" s="162" t="s">
        <v>12117</v>
      </c>
    </row>
    <row r="11873" spans="7:7">
      <c r="G11873" s="162" t="s">
        <v>12118</v>
      </c>
    </row>
    <row r="11874" spans="7:7">
      <c r="G11874" s="162" t="s">
        <v>12119</v>
      </c>
    </row>
    <row r="11875" spans="7:7">
      <c r="G11875" s="162" t="s">
        <v>12120</v>
      </c>
    </row>
    <row r="11876" spans="7:7">
      <c r="G11876" s="162" t="s">
        <v>12121</v>
      </c>
    </row>
    <row r="11877" spans="7:7">
      <c r="G11877" s="162" t="s">
        <v>12122</v>
      </c>
    </row>
    <row r="11878" spans="7:7">
      <c r="G11878" s="162" t="s">
        <v>12123</v>
      </c>
    </row>
    <row r="11879" spans="7:7">
      <c r="G11879" s="162" t="s">
        <v>12124</v>
      </c>
    </row>
    <row r="11880" spans="7:7">
      <c r="G11880" s="162" t="s">
        <v>12125</v>
      </c>
    </row>
    <row r="11881" spans="7:7">
      <c r="G11881" s="162" t="s">
        <v>12126</v>
      </c>
    </row>
    <row r="11882" spans="7:7">
      <c r="G11882" s="162" t="s">
        <v>12127</v>
      </c>
    </row>
    <row r="11883" spans="7:7">
      <c r="G11883" s="162" t="s">
        <v>12128</v>
      </c>
    </row>
    <row r="11884" spans="7:7">
      <c r="G11884" s="162" t="s">
        <v>12129</v>
      </c>
    </row>
    <row r="11885" spans="7:7">
      <c r="G11885" s="162" t="s">
        <v>12130</v>
      </c>
    </row>
    <row r="11886" spans="7:7">
      <c r="G11886" s="162" t="s">
        <v>12131</v>
      </c>
    </row>
    <row r="11887" spans="7:7">
      <c r="G11887" s="162" t="s">
        <v>12132</v>
      </c>
    </row>
    <row r="11888" spans="7:7">
      <c r="G11888" s="162" t="s">
        <v>12133</v>
      </c>
    </row>
    <row r="11889" spans="7:7">
      <c r="G11889" s="162" t="s">
        <v>12134</v>
      </c>
    </row>
    <row r="11890" spans="7:7">
      <c r="G11890" s="162" t="s">
        <v>12135</v>
      </c>
    </row>
    <row r="11891" spans="7:7">
      <c r="G11891" s="162" t="s">
        <v>12136</v>
      </c>
    </row>
    <row r="11892" spans="7:7">
      <c r="G11892" s="162" t="s">
        <v>12137</v>
      </c>
    </row>
    <row r="11893" spans="7:7">
      <c r="G11893" s="162" t="s">
        <v>12138</v>
      </c>
    </row>
    <row r="11894" spans="7:7">
      <c r="G11894" s="162" t="s">
        <v>12139</v>
      </c>
    </row>
    <row r="11895" spans="7:7">
      <c r="G11895" s="162" t="s">
        <v>12140</v>
      </c>
    </row>
    <row r="11896" spans="7:7">
      <c r="G11896" s="162" t="s">
        <v>12141</v>
      </c>
    </row>
    <row r="11897" spans="7:7">
      <c r="G11897" s="162" t="s">
        <v>12142</v>
      </c>
    </row>
    <row r="11898" spans="7:7">
      <c r="G11898" s="162" t="s">
        <v>12143</v>
      </c>
    </row>
    <row r="11899" spans="7:7">
      <c r="G11899" s="162" t="s">
        <v>12144</v>
      </c>
    </row>
    <row r="11900" spans="7:7">
      <c r="G11900" s="162" t="s">
        <v>12145</v>
      </c>
    </row>
    <row r="11901" spans="7:7">
      <c r="G11901" s="162" t="s">
        <v>12146</v>
      </c>
    </row>
    <row r="11902" spans="7:7">
      <c r="G11902" s="162" t="s">
        <v>12147</v>
      </c>
    </row>
    <row r="11903" spans="7:7">
      <c r="G11903" s="162" t="s">
        <v>12148</v>
      </c>
    </row>
    <row r="11904" spans="7:7">
      <c r="G11904" s="162" t="s">
        <v>12149</v>
      </c>
    </row>
    <row r="11905" spans="7:7">
      <c r="G11905" s="162" t="s">
        <v>12150</v>
      </c>
    </row>
    <row r="11906" spans="7:7">
      <c r="G11906" s="162" t="s">
        <v>12151</v>
      </c>
    </row>
    <row r="11907" spans="7:7">
      <c r="G11907" s="162" t="s">
        <v>12152</v>
      </c>
    </row>
    <row r="11908" spans="7:7">
      <c r="G11908" s="162" t="s">
        <v>12153</v>
      </c>
    </row>
    <row r="11909" spans="7:7">
      <c r="G11909" s="162" t="s">
        <v>12154</v>
      </c>
    </row>
    <row r="11910" spans="7:7">
      <c r="G11910" s="162" t="s">
        <v>12155</v>
      </c>
    </row>
    <row r="11911" spans="7:7">
      <c r="G11911" s="162" t="s">
        <v>12156</v>
      </c>
    </row>
    <row r="11912" spans="7:7">
      <c r="G11912" s="162" t="s">
        <v>12157</v>
      </c>
    </row>
    <row r="11913" spans="7:7">
      <c r="G11913" s="162" t="s">
        <v>12158</v>
      </c>
    </row>
    <row r="11914" spans="7:7">
      <c r="G11914" s="162" t="s">
        <v>12159</v>
      </c>
    </row>
    <row r="11915" spans="7:7">
      <c r="G11915" s="162" t="s">
        <v>12160</v>
      </c>
    </row>
    <row r="11916" spans="7:7">
      <c r="G11916" s="162" t="s">
        <v>12161</v>
      </c>
    </row>
    <row r="11917" spans="7:7">
      <c r="G11917" s="162" t="s">
        <v>12162</v>
      </c>
    </row>
    <row r="11918" spans="7:7">
      <c r="G11918" s="162" t="s">
        <v>12163</v>
      </c>
    </row>
    <row r="11919" spans="7:7">
      <c r="G11919" s="162" t="s">
        <v>12164</v>
      </c>
    </row>
    <row r="11920" spans="7:7">
      <c r="G11920" s="162" t="s">
        <v>12165</v>
      </c>
    </row>
    <row r="11921" spans="7:7">
      <c r="G11921" s="162" t="s">
        <v>12166</v>
      </c>
    </row>
    <row r="11922" spans="7:7">
      <c r="G11922" s="162" t="s">
        <v>12167</v>
      </c>
    </row>
    <row r="11923" spans="7:7">
      <c r="G11923" s="162" t="s">
        <v>12168</v>
      </c>
    </row>
    <row r="11924" spans="7:7">
      <c r="G11924" s="162" t="s">
        <v>12169</v>
      </c>
    </row>
    <row r="11925" spans="7:7">
      <c r="G11925" s="162" t="s">
        <v>12170</v>
      </c>
    </row>
    <row r="11926" spans="7:7">
      <c r="G11926" s="162" t="s">
        <v>12171</v>
      </c>
    </row>
    <row r="11927" spans="7:7">
      <c r="G11927" s="162" t="s">
        <v>12172</v>
      </c>
    </row>
    <row r="11928" spans="7:7">
      <c r="G11928" s="162" t="s">
        <v>12173</v>
      </c>
    </row>
    <row r="11929" spans="7:7">
      <c r="G11929" s="162" t="s">
        <v>12174</v>
      </c>
    </row>
    <row r="11930" spans="7:7">
      <c r="G11930" s="162" t="s">
        <v>12175</v>
      </c>
    </row>
    <row r="11931" spans="7:7">
      <c r="G11931" s="162" t="s">
        <v>12176</v>
      </c>
    </row>
    <row r="11932" spans="7:7">
      <c r="G11932" s="162" t="s">
        <v>12177</v>
      </c>
    </row>
    <row r="11933" spans="7:7">
      <c r="G11933" s="162" t="s">
        <v>12178</v>
      </c>
    </row>
    <row r="11934" spans="7:7">
      <c r="G11934" s="162" t="s">
        <v>12179</v>
      </c>
    </row>
    <row r="11935" spans="7:7">
      <c r="G11935" s="162" t="s">
        <v>12180</v>
      </c>
    </row>
    <row r="11936" spans="7:7">
      <c r="G11936" s="162" t="s">
        <v>12181</v>
      </c>
    </row>
    <row r="11937" spans="7:7">
      <c r="G11937" s="162" t="s">
        <v>12182</v>
      </c>
    </row>
    <row r="11938" spans="7:7">
      <c r="G11938" s="162" t="s">
        <v>12183</v>
      </c>
    </row>
    <row r="11939" spans="7:7">
      <c r="G11939" s="162" t="s">
        <v>12184</v>
      </c>
    </row>
    <row r="11940" spans="7:7">
      <c r="G11940" s="162" t="s">
        <v>12185</v>
      </c>
    </row>
    <row r="11941" spans="7:7">
      <c r="G11941" s="162" t="s">
        <v>12186</v>
      </c>
    </row>
    <row r="11942" spans="7:7">
      <c r="G11942" s="162" t="s">
        <v>12187</v>
      </c>
    </row>
    <row r="11943" spans="7:7">
      <c r="G11943" s="162" t="s">
        <v>12188</v>
      </c>
    </row>
    <row r="11944" spans="7:7">
      <c r="G11944" s="162" t="s">
        <v>12189</v>
      </c>
    </row>
    <row r="11945" spans="7:7">
      <c r="G11945" s="162" t="s">
        <v>12190</v>
      </c>
    </row>
    <row r="11946" spans="7:7">
      <c r="G11946" s="162" t="s">
        <v>12191</v>
      </c>
    </row>
    <row r="11947" spans="7:7">
      <c r="G11947" s="162" t="s">
        <v>12192</v>
      </c>
    </row>
    <row r="11948" spans="7:7">
      <c r="G11948" s="162" t="s">
        <v>12193</v>
      </c>
    </row>
    <row r="11949" spans="7:7">
      <c r="G11949" s="162" t="s">
        <v>12194</v>
      </c>
    </row>
    <row r="11950" spans="7:7">
      <c r="G11950" s="162" t="s">
        <v>12195</v>
      </c>
    </row>
    <row r="11951" spans="7:7">
      <c r="G11951" s="162" t="s">
        <v>12196</v>
      </c>
    </row>
    <row r="11952" spans="7:7">
      <c r="G11952" s="162" t="s">
        <v>12197</v>
      </c>
    </row>
    <row r="11953" spans="7:7">
      <c r="G11953" s="162" t="s">
        <v>12198</v>
      </c>
    </row>
    <row r="11954" spans="7:7">
      <c r="G11954" s="162" t="s">
        <v>12199</v>
      </c>
    </row>
    <row r="11955" spans="7:7">
      <c r="G11955" s="162" t="s">
        <v>12200</v>
      </c>
    </row>
    <row r="11956" spans="7:7">
      <c r="G11956" s="162" t="s">
        <v>12201</v>
      </c>
    </row>
    <row r="11957" spans="7:7">
      <c r="G11957" s="162" t="s">
        <v>12202</v>
      </c>
    </row>
    <row r="11958" spans="7:7">
      <c r="G11958" s="162" t="s">
        <v>12203</v>
      </c>
    </row>
    <row r="11959" spans="7:7">
      <c r="G11959" s="162" t="s">
        <v>12204</v>
      </c>
    </row>
    <row r="11960" spans="7:7">
      <c r="G11960" s="162" t="s">
        <v>12205</v>
      </c>
    </row>
    <row r="11961" spans="7:7">
      <c r="G11961" s="162" t="s">
        <v>12206</v>
      </c>
    </row>
    <row r="11962" spans="7:7">
      <c r="G11962" s="162" t="s">
        <v>12207</v>
      </c>
    </row>
    <row r="11963" spans="7:7">
      <c r="G11963" s="162" t="s">
        <v>12208</v>
      </c>
    </row>
    <row r="11964" spans="7:7">
      <c r="G11964" s="162" t="s">
        <v>12209</v>
      </c>
    </row>
    <row r="11965" spans="7:7">
      <c r="G11965" s="162" t="s">
        <v>12210</v>
      </c>
    </row>
    <row r="11966" spans="7:7">
      <c r="G11966" s="162" t="s">
        <v>12211</v>
      </c>
    </row>
    <row r="11967" spans="7:7">
      <c r="G11967" s="162" t="s">
        <v>12212</v>
      </c>
    </row>
    <row r="11968" spans="7:7">
      <c r="G11968" s="162" t="s">
        <v>12213</v>
      </c>
    </row>
    <row r="11969" spans="7:7">
      <c r="G11969" s="162" t="s">
        <v>12214</v>
      </c>
    </row>
    <row r="11970" spans="7:7">
      <c r="G11970" s="162" t="s">
        <v>12215</v>
      </c>
    </row>
    <row r="11971" spans="7:7">
      <c r="G11971" s="162" t="s">
        <v>12216</v>
      </c>
    </row>
    <row r="11972" spans="7:7">
      <c r="G11972" s="162" t="s">
        <v>12217</v>
      </c>
    </row>
    <row r="11973" spans="7:7">
      <c r="G11973" s="162" t="s">
        <v>12218</v>
      </c>
    </row>
    <row r="11974" spans="7:7">
      <c r="G11974" s="162" t="s">
        <v>12219</v>
      </c>
    </row>
    <row r="11975" spans="7:7">
      <c r="G11975" s="162" t="s">
        <v>12220</v>
      </c>
    </row>
    <row r="11976" spans="7:7">
      <c r="G11976" s="162" t="s">
        <v>12221</v>
      </c>
    </row>
    <row r="11977" spans="7:7">
      <c r="G11977" s="162" t="s">
        <v>12222</v>
      </c>
    </row>
    <row r="11978" spans="7:7">
      <c r="G11978" s="162" t="s">
        <v>12223</v>
      </c>
    </row>
    <row r="11979" spans="7:7">
      <c r="G11979" s="162" t="s">
        <v>12224</v>
      </c>
    </row>
    <row r="11980" spans="7:7">
      <c r="G11980" s="162" t="s">
        <v>12225</v>
      </c>
    </row>
    <row r="11981" spans="7:7">
      <c r="G11981" s="162" t="s">
        <v>12226</v>
      </c>
    </row>
    <row r="11982" spans="7:7">
      <c r="G11982" s="162" t="s">
        <v>12227</v>
      </c>
    </row>
    <row r="11983" spans="7:7">
      <c r="G11983" s="162" t="s">
        <v>12228</v>
      </c>
    </row>
    <row r="11984" spans="7:7">
      <c r="G11984" s="162" t="s">
        <v>12229</v>
      </c>
    </row>
    <row r="11985" spans="7:7">
      <c r="G11985" s="162" t="s">
        <v>12230</v>
      </c>
    </row>
    <row r="11986" spans="7:7">
      <c r="G11986" s="162" t="s">
        <v>12231</v>
      </c>
    </row>
    <row r="11987" spans="7:7">
      <c r="G11987" s="162" t="s">
        <v>12232</v>
      </c>
    </row>
    <row r="11988" spans="7:7">
      <c r="G11988" s="162" t="s">
        <v>12233</v>
      </c>
    </row>
    <row r="11989" spans="7:7">
      <c r="G11989" s="162" t="s">
        <v>12234</v>
      </c>
    </row>
    <row r="11990" spans="7:7">
      <c r="G11990" s="162" t="s">
        <v>12235</v>
      </c>
    </row>
    <row r="11991" spans="7:7">
      <c r="G11991" s="162" t="s">
        <v>12236</v>
      </c>
    </row>
    <row r="11992" spans="7:7">
      <c r="G11992" s="162" t="s">
        <v>12237</v>
      </c>
    </row>
    <row r="11993" spans="7:7">
      <c r="G11993" s="162" t="s">
        <v>12238</v>
      </c>
    </row>
    <row r="11994" spans="7:7">
      <c r="G11994" s="162" t="s">
        <v>12239</v>
      </c>
    </row>
    <row r="11995" spans="7:7">
      <c r="G11995" s="162" t="s">
        <v>12240</v>
      </c>
    </row>
    <row r="11996" spans="7:7">
      <c r="G11996" s="162" t="s">
        <v>12241</v>
      </c>
    </row>
    <row r="11997" spans="7:7">
      <c r="G11997" s="162" t="s">
        <v>12242</v>
      </c>
    </row>
    <row r="11998" spans="7:7">
      <c r="G11998" s="162" t="s">
        <v>12243</v>
      </c>
    </row>
    <row r="11999" spans="7:7">
      <c r="G11999" s="162" t="s">
        <v>12244</v>
      </c>
    </row>
    <row r="12000" spans="7:7">
      <c r="G12000" s="162" t="s">
        <v>12245</v>
      </c>
    </row>
    <row r="12001" spans="7:7">
      <c r="G12001" s="162" t="s">
        <v>12246</v>
      </c>
    </row>
    <row r="12002" spans="7:7">
      <c r="G12002" s="162" t="s">
        <v>12247</v>
      </c>
    </row>
    <row r="12003" spans="7:7">
      <c r="G12003" s="162" t="s">
        <v>12248</v>
      </c>
    </row>
    <row r="12004" spans="7:7">
      <c r="G12004" s="162" t="s">
        <v>12249</v>
      </c>
    </row>
    <row r="12005" spans="7:7">
      <c r="G12005" s="162" t="s">
        <v>12250</v>
      </c>
    </row>
    <row r="12006" spans="7:7">
      <c r="G12006" s="162" t="s">
        <v>12251</v>
      </c>
    </row>
    <row r="12007" spans="7:7">
      <c r="G12007" s="162" t="s">
        <v>12252</v>
      </c>
    </row>
    <row r="12008" spans="7:7">
      <c r="G12008" s="162" t="s">
        <v>12253</v>
      </c>
    </row>
    <row r="12009" spans="7:7">
      <c r="G12009" s="162" t="s">
        <v>12254</v>
      </c>
    </row>
    <row r="12010" spans="7:7">
      <c r="G12010" s="162" t="s">
        <v>12255</v>
      </c>
    </row>
    <row r="12011" spans="7:7">
      <c r="G12011" s="162" t="s">
        <v>12256</v>
      </c>
    </row>
    <row r="12012" spans="7:7">
      <c r="G12012" s="162" t="s">
        <v>12257</v>
      </c>
    </row>
    <row r="12013" spans="7:7">
      <c r="G12013" s="162" t="s">
        <v>12258</v>
      </c>
    </row>
    <row r="12014" spans="7:7">
      <c r="G12014" s="162" t="s">
        <v>12259</v>
      </c>
    </row>
    <row r="12015" spans="7:7">
      <c r="G12015" s="162" t="s">
        <v>12260</v>
      </c>
    </row>
    <row r="12016" spans="7:7">
      <c r="G12016" s="162" t="s">
        <v>12261</v>
      </c>
    </row>
    <row r="12017" spans="7:7">
      <c r="G12017" s="162" t="s">
        <v>12262</v>
      </c>
    </row>
    <row r="12018" spans="7:7">
      <c r="G12018" s="162" t="s">
        <v>12263</v>
      </c>
    </row>
    <row r="12019" spans="7:7">
      <c r="G12019" s="162" t="s">
        <v>12264</v>
      </c>
    </row>
    <row r="12020" spans="7:7">
      <c r="G12020" s="162" t="s">
        <v>12265</v>
      </c>
    </row>
    <row r="12021" spans="7:7">
      <c r="G12021" s="162" t="s">
        <v>12266</v>
      </c>
    </row>
    <row r="12022" spans="7:7">
      <c r="G12022" s="162" t="s">
        <v>12267</v>
      </c>
    </row>
    <row r="12023" spans="7:7">
      <c r="G12023" s="162" t="s">
        <v>12268</v>
      </c>
    </row>
    <row r="12024" spans="7:7">
      <c r="G12024" s="162" t="s">
        <v>12269</v>
      </c>
    </row>
    <row r="12025" spans="7:7">
      <c r="G12025" s="162" t="s">
        <v>12270</v>
      </c>
    </row>
    <row r="12026" spans="7:7">
      <c r="G12026" s="162" t="s">
        <v>12271</v>
      </c>
    </row>
    <row r="12027" spans="7:7">
      <c r="G12027" s="162" t="s">
        <v>12272</v>
      </c>
    </row>
    <row r="12028" spans="7:7">
      <c r="G12028" s="162" t="s">
        <v>12273</v>
      </c>
    </row>
    <row r="12029" spans="7:7">
      <c r="G12029" s="162" t="s">
        <v>12274</v>
      </c>
    </row>
    <row r="12030" spans="7:7">
      <c r="G12030" s="162" t="s">
        <v>12275</v>
      </c>
    </row>
    <row r="12031" spans="7:7">
      <c r="G12031" s="162" t="s">
        <v>12276</v>
      </c>
    </row>
    <row r="12032" spans="7:7">
      <c r="G12032" s="162" t="s">
        <v>12277</v>
      </c>
    </row>
    <row r="12033" spans="7:7">
      <c r="G12033" s="162" t="s">
        <v>12278</v>
      </c>
    </row>
    <row r="12034" spans="7:7">
      <c r="G12034" s="162" t="s">
        <v>12279</v>
      </c>
    </row>
    <row r="12035" spans="7:7">
      <c r="G12035" s="162" t="s">
        <v>12280</v>
      </c>
    </row>
    <row r="12036" spans="7:7">
      <c r="G12036" s="162" t="s">
        <v>12281</v>
      </c>
    </row>
    <row r="12037" spans="7:7">
      <c r="G12037" s="162" t="s">
        <v>12282</v>
      </c>
    </row>
    <row r="12038" spans="7:7">
      <c r="G12038" s="162" t="s">
        <v>12283</v>
      </c>
    </row>
    <row r="12039" spans="7:7">
      <c r="G12039" s="162" t="s">
        <v>12284</v>
      </c>
    </row>
    <row r="12040" spans="7:7">
      <c r="G12040" s="162" t="s">
        <v>12285</v>
      </c>
    </row>
    <row r="12041" spans="7:7">
      <c r="G12041" s="162" t="s">
        <v>12286</v>
      </c>
    </row>
    <row r="12042" spans="7:7">
      <c r="G12042" s="162" t="s">
        <v>12287</v>
      </c>
    </row>
    <row r="12043" spans="7:7">
      <c r="G12043" s="162" t="s">
        <v>12288</v>
      </c>
    </row>
    <row r="12044" spans="7:7">
      <c r="G12044" s="162" t="s">
        <v>12289</v>
      </c>
    </row>
    <row r="12045" spans="7:7">
      <c r="G12045" s="162" t="s">
        <v>12290</v>
      </c>
    </row>
    <row r="12046" spans="7:7">
      <c r="G12046" s="162" t="s">
        <v>12291</v>
      </c>
    </row>
    <row r="12047" spans="7:7">
      <c r="G12047" s="162" t="s">
        <v>12292</v>
      </c>
    </row>
    <row r="12048" spans="7:7">
      <c r="G12048" s="162" t="s">
        <v>12293</v>
      </c>
    </row>
    <row r="12049" spans="7:7">
      <c r="G12049" s="162" t="s">
        <v>12294</v>
      </c>
    </row>
    <row r="12050" spans="7:7">
      <c r="G12050" s="162" t="s">
        <v>12295</v>
      </c>
    </row>
    <row r="12051" spans="7:7">
      <c r="G12051" s="162" t="s">
        <v>12296</v>
      </c>
    </row>
    <row r="12052" spans="7:7">
      <c r="G12052" s="162" t="s">
        <v>12297</v>
      </c>
    </row>
    <row r="12053" spans="7:7">
      <c r="G12053" s="162" t="s">
        <v>12298</v>
      </c>
    </row>
    <row r="12054" spans="7:7">
      <c r="G12054" s="162" t="s">
        <v>12299</v>
      </c>
    </row>
    <row r="12055" spans="7:7">
      <c r="G12055" s="162" t="s">
        <v>12300</v>
      </c>
    </row>
    <row r="12056" spans="7:7">
      <c r="G12056" s="162" t="s">
        <v>12301</v>
      </c>
    </row>
    <row r="12057" spans="7:7">
      <c r="G12057" s="162" t="s">
        <v>12302</v>
      </c>
    </row>
    <row r="12058" spans="7:7">
      <c r="G12058" s="162" t="s">
        <v>12303</v>
      </c>
    </row>
    <row r="12059" spans="7:7">
      <c r="G12059" s="162" t="s">
        <v>12304</v>
      </c>
    </row>
    <row r="12060" spans="7:7">
      <c r="G12060" s="162" t="s">
        <v>12305</v>
      </c>
    </row>
    <row r="12061" spans="7:7">
      <c r="G12061" s="162" t="s">
        <v>12306</v>
      </c>
    </row>
    <row r="12062" spans="7:7">
      <c r="G12062" s="162" t="s">
        <v>12307</v>
      </c>
    </row>
    <row r="12063" spans="7:7">
      <c r="G12063" s="162" t="s">
        <v>12308</v>
      </c>
    </row>
    <row r="12064" spans="7:7">
      <c r="G12064" s="162" t="s">
        <v>12309</v>
      </c>
    </row>
    <row r="12065" spans="7:7">
      <c r="G12065" s="162" t="s">
        <v>12310</v>
      </c>
    </row>
    <row r="12066" spans="7:7">
      <c r="G12066" s="162" t="s">
        <v>12311</v>
      </c>
    </row>
    <row r="12067" spans="7:7">
      <c r="G12067" s="162" t="s">
        <v>12312</v>
      </c>
    </row>
    <row r="12068" spans="7:7">
      <c r="G12068" s="162" t="s">
        <v>12313</v>
      </c>
    </row>
    <row r="12069" spans="7:7">
      <c r="G12069" s="162" t="s">
        <v>12314</v>
      </c>
    </row>
    <row r="12070" spans="7:7">
      <c r="G12070" s="162" t="s">
        <v>12315</v>
      </c>
    </row>
    <row r="12071" spans="7:7">
      <c r="G12071" s="162" t="s">
        <v>12316</v>
      </c>
    </row>
    <row r="12072" spans="7:7">
      <c r="G12072" s="162" t="s">
        <v>12317</v>
      </c>
    </row>
    <row r="12073" spans="7:7">
      <c r="G12073" s="162" t="s">
        <v>12318</v>
      </c>
    </row>
    <row r="12074" spans="7:7">
      <c r="G12074" s="162" t="s">
        <v>12319</v>
      </c>
    </row>
    <row r="12075" spans="7:7">
      <c r="G12075" s="162" t="s">
        <v>12320</v>
      </c>
    </row>
    <row r="12076" spans="7:7">
      <c r="G12076" s="162" t="s">
        <v>12321</v>
      </c>
    </row>
    <row r="12077" spans="7:7">
      <c r="G12077" s="162" t="s">
        <v>12322</v>
      </c>
    </row>
    <row r="12078" spans="7:7">
      <c r="G12078" s="162" t="s">
        <v>12323</v>
      </c>
    </row>
    <row r="12079" spans="7:7">
      <c r="G12079" s="162" t="s">
        <v>12324</v>
      </c>
    </row>
    <row r="12080" spans="7:7">
      <c r="G12080" s="162" t="s">
        <v>12325</v>
      </c>
    </row>
    <row r="12081" spans="7:7">
      <c r="G12081" s="162" t="s">
        <v>12326</v>
      </c>
    </row>
    <row r="12082" spans="7:7">
      <c r="G12082" s="162" t="s">
        <v>12327</v>
      </c>
    </row>
    <row r="12083" spans="7:7">
      <c r="G12083" s="162" t="s">
        <v>12328</v>
      </c>
    </row>
    <row r="12084" spans="7:7">
      <c r="G12084" s="162" t="s">
        <v>12329</v>
      </c>
    </row>
    <row r="12085" spans="7:7">
      <c r="G12085" s="162" t="s">
        <v>12330</v>
      </c>
    </row>
    <row r="12086" spans="7:7">
      <c r="G12086" s="162" t="s">
        <v>12331</v>
      </c>
    </row>
    <row r="12087" spans="7:7">
      <c r="G12087" s="162" t="s">
        <v>12332</v>
      </c>
    </row>
    <row r="12088" spans="7:7">
      <c r="G12088" s="162" t="s">
        <v>12333</v>
      </c>
    </row>
    <row r="12089" spans="7:7">
      <c r="G12089" s="162" t="s">
        <v>12334</v>
      </c>
    </row>
    <row r="12090" spans="7:7">
      <c r="G12090" s="162" t="s">
        <v>12335</v>
      </c>
    </row>
    <row r="12091" spans="7:7">
      <c r="G12091" s="162" t="s">
        <v>12336</v>
      </c>
    </row>
    <row r="12092" spans="7:7">
      <c r="G12092" s="162" t="s">
        <v>12337</v>
      </c>
    </row>
    <row r="12093" spans="7:7">
      <c r="G12093" s="162" t="s">
        <v>12338</v>
      </c>
    </row>
    <row r="12094" spans="7:7">
      <c r="G12094" s="162" t="s">
        <v>12339</v>
      </c>
    </row>
    <row r="12095" spans="7:7">
      <c r="G12095" s="162" t="s">
        <v>12340</v>
      </c>
    </row>
    <row r="12096" spans="7:7">
      <c r="G12096" s="162" t="s">
        <v>12341</v>
      </c>
    </row>
    <row r="12097" spans="7:7">
      <c r="G12097" s="162" t="s">
        <v>12342</v>
      </c>
    </row>
    <row r="12098" spans="7:7">
      <c r="G12098" s="162" t="s">
        <v>12343</v>
      </c>
    </row>
    <row r="12099" spans="7:7">
      <c r="G12099" s="162" t="s">
        <v>12344</v>
      </c>
    </row>
    <row r="12100" spans="7:7">
      <c r="G12100" s="162" t="s">
        <v>12345</v>
      </c>
    </row>
    <row r="12101" spans="7:7">
      <c r="G12101" s="162" t="s">
        <v>12346</v>
      </c>
    </row>
    <row r="12102" spans="7:7">
      <c r="G12102" s="162" t="s">
        <v>12347</v>
      </c>
    </row>
    <row r="12103" spans="7:7">
      <c r="G12103" s="162" t="s">
        <v>12348</v>
      </c>
    </row>
    <row r="12104" spans="7:7">
      <c r="G12104" s="162" t="s">
        <v>12349</v>
      </c>
    </row>
    <row r="12105" spans="7:7">
      <c r="G12105" s="162" t="s">
        <v>12350</v>
      </c>
    </row>
    <row r="12106" spans="7:7">
      <c r="G12106" s="162" t="s">
        <v>12351</v>
      </c>
    </row>
    <row r="12107" spans="7:7">
      <c r="G12107" s="162" t="s">
        <v>12352</v>
      </c>
    </row>
    <row r="12108" spans="7:7">
      <c r="G12108" s="162" t="s">
        <v>12353</v>
      </c>
    </row>
    <row r="12109" spans="7:7">
      <c r="G12109" s="162" t="s">
        <v>12354</v>
      </c>
    </row>
    <row r="12110" spans="7:7">
      <c r="G12110" s="162" t="s">
        <v>12355</v>
      </c>
    </row>
    <row r="12111" spans="7:7">
      <c r="G12111" s="162" t="s">
        <v>12356</v>
      </c>
    </row>
    <row r="12112" spans="7:7">
      <c r="G12112" s="162" t="s">
        <v>12357</v>
      </c>
    </row>
    <row r="12113" spans="7:7">
      <c r="G12113" s="162" t="s">
        <v>12358</v>
      </c>
    </row>
    <row r="12114" spans="7:7">
      <c r="G12114" s="162" t="s">
        <v>12359</v>
      </c>
    </row>
    <row r="12115" spans="7:7">
      <c r="G12115" s="162" t="s">
        <v>12360</v>
      </c>
    </row>
    <row r="12116" spans="7:7">
      <c r="G12116" s="162" t="s">
        <v>12361</v>
      </c>
    </row>
    <row r="12117" spans="7:7">
      <c r="G12117" s="162" t="s">
        <v>12362</v>
      </c>
    </row>
    <row r="12118" spans="7:7">
      <c r="G12118" s="162" t="s">
        <v>12363</v>
      </c>
    </row>
    <row r="12119" spans="7:7">
      <c r="G12119" s="162" t="s">
        <v>12364</v>
      </c>
    </row>
    <row r="12120" spans="7:7">
      <c r="G12120" s="162" t="s">
        <v>12365</v>
      </c>
    </row>
    <row r="12121" spans="7:7">
      <c r="G12121" s="162" t="s">
        <v>12366</v>
      </c>
    </row>
    <row r="12122" spans="7:7">
      <c r="G12122" s="162" t="s">
        <v>12367</v>
      </c>
    </row>
    <row r="12123" spans="7:7">
      <c r="G12123" s="162" t="s">
        <v>12368</v>
      </c>
    </row>
    <row r="12124" spans="7:7">
      <c r="G12124" s="162" t="s">
        <v>12369</v>
      </c>
    </row>
    <row r="12125" spans="7:7">
      <c r="G12125" s="162" t="s">
        <v>12370</v>
      </c>
    </row>
    <row r="12126" spans="7:7">
      <c r="G12126" s="162" t="s">
        <v>12371</v>
      </c>
    </row>
    <row r="12127" spans="7:7">
      <c r="G12127" s="162" t="s">
        <v>12372</v>
      </c>
    </row>
    <row r="12128" spans="7:7">
      <c r="G12128" s="162" t="s">
        <v>12373</v>
      </c>
    </row>
    <row r="12129" spans="7:7">
      <c r="G12129" s="162" t="s">
        <v>12374</v>
      </c>
    </row>
    <row r="12130" spans="7:7">
      <c r="G12130" s="162" t="s">
        <v>12375</v>
      </c>
    </row>
    <row r="12131" spans="7:7">
      <c r="G12131" s="162" t="s">
        <v>12376</v>
      </c>
    </row>
    <row r="12132" spans="7:7">
      <c r="G12132" s="162" t="s">
        <v>12377</v>
      </c>
    </row>
    <row r="12133" spans="7:7">
      <c r="G12133" s="162" t="s">
        <v>12378</v>
      </c>
    </row>
    <row r="12134" spans="7:7">
      <c r="G12134" s="162" t="s">
        <v>12379</v>
      </c>
    </row>
    <row r="12135" spans="7:7">
      <c r="G12135" s="162" t="s">
        <v>12380</v>
      </c>
    </row>
    <row r="12136" spans="7:7">
      <c r="G12136" s="162" t="s">
        <v>12381</v>
      </c>
    </row>
    <row r="12137" spans="7:7">
      <c r="G12137" s="162" t="s">
        <v>12382</v>
      </c>
    </row>
    <row r="12138" spans="7:7">
      <c r="G12138" s="162" t="s">
        <v>12383</v>
      </c>
    </row>
    <row r="12139" spans="7:7">
      <c r="G12139" s="162" t="s">
        <v>12384</v>
      </c>
    </row>
    <row r="12140" spans="7:7">
      <c r="G12140" s="162" t="s">
        <v>12385</v>
      </c>
    </row>
    <row r="12141" spans="7:7">
      <c r="G12141" s="162" t="s">
        <v>12386</v>
      </c>
    </row>
    <row r="12142" spans="7:7">
      <c r="G12142" s="162" t="s">
        <v>12387</v>
      </c>
    </row>
    <row r="12143" spans="7:7">
      <c r="G12143" s="162" t="s">
        <v>12388</v>
      </c>
    </row>
    <row r="12144" spans="7:7">
      <c r="G12144" s="162" t="s">
        <v>12389</v>
      </c>
    </row>
    <row r="12145" spans="7:7">
      <c r="G12145" s="162" t="s">
        <v>12390</v>
      </c>
    </row>
    <row r="12146" spans="7:7">
      <c r="G12146" s="162" t="s">
        <v>12391</v>
      </c>
    </row>
    <row r="12147" spans="7:7">
      <c r="G12147" s="162" t="s">
        <v>12392</v>
      </c>
    </row>
    <row r="12148" spans="7:7">
      <c r="G12148" s="162" t="s">
        <v>12393</v>
      </c>
    </row>
    <row r="12149" spans="7:7">
      <c r="G12149" s="162" t="s">
        <v>12394</v>
      </c>
    </row>
    <row r="12150" spans="7:7">
      <c r="G12150" s="162" t="s">
        <v>12395</v>
      </c>
    </row>
    <row r="12151" spans="7:7">
      <c r="G12151" s="162" t="s">
        <v>12396</v>
      </c>
    </row>
    <row r="12152" spans="7:7">
      <c r="G12152" s="162" t="s">
        <v>12397</v>
      </c>
    </row>
    <row r="12153" spans="7:7">
      <c r="G12153" s="162" t="s">
        <v>12398</v>
      </c>
    </row>
    <row r="12154" spans="7:7">
      <c r="G12154" s="162" t="s">
        <v>12399</v>
      </c>
    </row>
    <row r="12155" spans="7:7">
      <c r="G12155" s="162" t="s">
        <v>12400</v>
      </c>
    </row>
    <row r="12156" spans="7:7">
      <c r="G12156" s="162" t="s">
        <v>12401</v>
      </c>
    </row>
    <row r="12157" spans="7:7">
      <c r="G12157" s="162" t="s">
        <v>12402</v>
      </c>
    </row>
    <row r="12158" spans="7:7">
      <c r="G12158" s="162" t="s">
        <v>12403</v>
      </c>
    </row>
    <row r="12159" spans="7:7">
      <c r="G12159" s="162" t="s">
        <v>12404</v>
      </c>
    </row>
    <row r="12160" spans="7:7">
      <c r="G12160" s="162" t="s">
        <v>12405</v>
      </c>
    </row>
    <row r="12161" spans="7:7">
      <c r="G12161" s="162" t="s">
        <v>12406</v>
      </c>
    </row>
    <row r="12162" spans="7:7">
      <c r="G12162" s="162" t="s">
        <v>12407</v>
      </c>
    </row>
    <row r="12163" spans="7:7">
      <c r="G12163" s="162" t="s">
        <v>12408</v>
      </c>
    </row>
    <row r="12164" spans="7:7">
      <c r="G12164" s="162" t="s">
        <v>12409</v>
      </c>
    </row>
    <row r="12165" spans="7:7">
      <c r="G12165" s="162" t="s">
        <v>12410</v>
      </c>
    </row>
    <row r="12166" spans="7:7">
      <c r="G12166" s="162" t="s">
        <v>12411</v>
      </c>
    </row>
    <row r="12167" spans="7:7">
      <c r="G12167" s="162" t="s">
        <v>12412</v>
      </c>
    </row>
    <row r="12168" spans="7:7">
      <c r="G12168" s="162" t="s">
        <v>12413</v>
      </c>
    </row>
    <row r="12169" spans="7:7">
      <c r="G12169" s="162" t="s">
        <v>12414</v>
      </c>
    </row>
    <row r="12170" spans="7:7">
      <c r="G12170" s="162" t="s">
        <v>12415</v>
      </c>
    </row>
    <row r="12171" spans="7:7">
      <c r="G12171" s="162" t="s">
        <v>12416</v>
      </c>
    </row>
    <row r="12172" spans="7:7">
      <c r="G12172" s="162" t="s">
        <v>12417</v>
      </c>
    </row>
    <row r="12173" spans="7:7">
      <c r="G12173" s="162" t="s">
        <v>12418</v>
      </c>
    </row>
    <row r="12174" spans="7:7">
      <c r="G12174" s="162" t="s">
        <v>12419</v>
      </c>
    </row>
    <row r="12175" spans="7:7">
      <c r="G12175" s="162" t="s">
        <v>12420</v>
      </c>
    </row>
    <row r="12176" spans="7:7">
      <c r="G12176" s="162" t="s">
        <v>12421</v>
      </c>
    </row>
    <row r="12177" spans="7:7">
      <c r="G12177" s="162" t="s">
        <v>12422</v>
      </c>
    </row>
    <row r="12178" spans="7:7">
      <c r="G12178" s="162" t="s">
        <v>12423</v>
      </c>
    </row>
    <row r="12179" spans="7:7">
      <c r="G12179" s="162" t="s">
        <v>12424</v>
      </c>
    </row>
    <row r="12180" spans="7:7">
      <c r="G12180" s="162" t="s">
        <v>12425</v>
      </c>
    </row>
    <row r="12181" spans="7:7">
      <c r="G12181" s="162" t="s">
        <v>12426</v>
      </c>
    </row>
    <row r="12182" spans="7:7">
      <c r="G12182" s="162" t="s">
        <v>12427</v>
      </c>
    </row>
    <row r="12183" spans="7:7">
      <c r="G12183" s="162" t="s">
        <v>12428</v>
      </c>
    </row>
    <row r="12184" spans="7:7">
      <c r="G12184" s="162" t="s">
        <v>12429</v>
      </c>
    </row>
    <row r="12185" spans="7:7">
      <c r="G12185" s="162" t="s">
        <v>12430</v>
      </c>
    </row>
    <row r="12186" spans="7:7">
      <c r="G12186" s="162" t="s">
        <v>12431</v>
      </c>
    </row>
    <row r="12187" spans="7:7">
      <c r="G12187" s="162" t="s">
        <v>12432</v>
      </c>
    </row>
    <row r="12188" spans="7:7">
      <c r="G12188" s="162" t="s">
        <v>12433</v>
      </c>
    </row>
    <row r="12189" spans="7:7">
      <c r="G12189" s="162" t="s">
        <v>12434</v>
      </c>
    </row>
    <row r="12190" spans="7:7">
      <c r="G12190" s="162" t="s">
        <v>12435</v>
      </c>
    </row>
    <row r="12191" spans="7:7">
      <c r="G12191" s="162" t="s">
        <v>12436</v>
      </c>
    </row>
    <row r="12192" spans="7:7">
      <c r="G12192" s="162" t="s">
        <v>12437</v>
      </c>
    </row>
    <row r="12193" spans="7:7">
      <c r="G12193" s="162" t="s">
        <v>12438</v>
      </c>
    </row>
    <row r="12194" spans="7:7">
      <c r="G12194" s="162" t="s">
        <v>12439</v>
      </c>
    </row>
    <row r="12195" spans="7:7">
      <c r="G12195" s="162" t="s">
        <v>12440</v>
      </c>
    </row>
    <row r="12196" spans="7:7">
      <c r="G12196" s="162" t="s">
        <v>12441</v>
      </c>
    </row>
    <row r="12197" spans="7:7">
      <c r="G12197" s="162" t="s">
        <v>12442</v>
      </c>
    </row>
    <row r="12198" spans="7:7">
      <c r="G12198" s="162" t="s">
        <v>12443</v>
      </c>
    </row>
    <row r="12199" spans="7:7">
      <c r="G12199" s="162" t="s">
        <v>12444</v>
      </c>
    </row>
    <row r="12200" spans="7:7">
      <c r="G12200" s="162" t="s">
        <v>12445</v>
      </c>
    </row>
    <row r="12201" spans="7:7">
      <c r="G12201" s="162" t="s">
        <v>12446</v>
      </c>
    </row>
    <row r="12202" spans="7:7">
      <c r="G12202" s="162" t="s">
        <v>12447</v>
      </c>
    </row>
    <row r="12203" spans="7:7">
      <c r="G12203" s="162" t="s">
        <v>12448</v>
      </c>
    </row>
    <row r="12204" spans="7:7">
      <c r="G12204" s="162" t="s">
        <v>12449</v>
      </c>
    </row>
    <row r="12205" spans="7:7">
      <c r="G12205" s="162" t="s">
        <v>12450</v>
      </c>
    </row>
    <row r="12206" spans="7:7">
      <c r="G12206" s="162" t="s">
        <v>12451</v>
      </c>
    </row>
    <row r="12207" spans="7:7">
      <c r="G12207" s="162" t="s">
        <v>12452</v>
      </c>
    </row>
    <row r="12208" spans="7:7">
      <c r="G12208" s="162" t="s">
        <v>12453</v>
      </c>
    </row>
    <row r="12209" spans="7:7">
      <c r="G12209" s="162" t="s">
        <v>12454</v>
      </c>
    </row>
    <row r="12210" spans="7:7">
      <c r="G12210" s="162" t="s">
        <v>12455</v>
      </c>
    </row>
    <row r="12211" spans="7:7">
      <c r="G12211" s="162" t="s">
        <v>12456</v>
      </c>
    </row>
    <row r="12212" spans="7:7">
      <c r="G12212" s="162" t="s">
        <v>12457</v>
      </c>
    </row>
    <row r="12213" spans="7:7">
      <c r="G12213" s="162" t="s">
        <v>12458</v>
      </c>
    </row>
    <row r="12214" spans="7:7">
      <c r="G12214" s="162" t="s">
        <v>12459</v>
      </c>
    </row>
    <row r="12215" spans="7:7">
      <c r="G12215" s="162" t="s">
        <v>12460</v>
      </c>
    </row>
    <row r="12216" spans="7:7">
      <c r="G12216" s="162" t="s">
        <v>12461</v>
      </c>
    </row>
    <row r="12217" spans="7:7">
      <c r="G12217" s="162" t="s">
        <v>12462</v>
      </c>
    </row>
    <row r="12218" spans="7:7">
      <c r="G12218" s="162" t="s">
        <v>12463</v>
      </c>
    </row>
    <row r="12219" spans="7:7">
      <c r="G12219" s="162" t="s">
        <v>12464</v>
      </c>
    </row>
    <row r="12220" spans="7:7">
      <c r="G12220" s="162" t="s">
        <v>12465</v>
      </c>
    </row>
    <row r="12221" spans="7:7">
      <c r="G12221" s="162" t="s">
        <v>12466</v>
      </c>
    </row>
    <row r="12222" spans="7:7">
      <c r="G12222" s="162" t="s">
        <v>12467</v>
      </c>
    </row>
    <row r="12223" spans="7:7">
      <c r="G12223" s="162" t="s">
        <v>12468</v>
      </c>
    </row>
    <row r="12224" spans="7:7">
      <c r="G12224" s="162" t="s">
        <v>12469</v>
      </c>
    </row>
    <row r="12225" spans="7:7">
      <c r="G12225" s="162" t="s">
        <v>12470</v>
      </c>
    </row>
    <row r="12226" spans="7:7">
      <c r="G12226" s="162" t="s">
        <v>12471</v>
      </c>
    </row>
    <row r="12227" spans="7:7">
      <c r="G12227" s="162" t="s">
        <v>12472</v>
      </c>
    </row>
    <row r="12228" spans="7:7">
      <c r="G12228" s="162" t="s">
        <v>12473</v>
      </c>
    </row>
    <row r="12229" spans="7:7">
      <c r="G12229" s="162" t="s">
        <v>12474</v>
      </c>
    </row>
    <row r="12230" spans="7:7">
      <c r="G12230" s="162" t="s">
        <v>12475</v>
      </c>
    </row>
    <row r="12231" spans="7:7">
      <c r="G12231" s="162" t="s">
        <v>12476</v>
      </c>
    </row>
    <row r="12232" spans="7:7">
      <c r="G12232" s="162" t="s">
        <v>12477</v>
      </c>
    </row>
    <row r="12233" spans="7:7">
      <c r="G12233" s="162" t="s">
        <v>12478</v>
      </c>
    </row>
    <row r="12234" spans="7:7">
      <c r="G12234" s="162" t="s">
        <v>12479</v>
      </c>
    </row>
    <row r="12235" spans="7:7">
      <c r="G12235" s="162" t="s">
        <v>12480</v>
      </c>
    </row>
    <row r="12236" spans="7:7">
      <c r="G12236" s="162" t="s">
        <v>12481</v>
      </c>
    </row>
    <row r="12237" spans="7:7">
      <c r="G12237" s="162" t="s">
        <v>12482</v>
      </c>
    </row>
    <row r="12238" spans="7:7">
      <c r="G12238" s="162" t="s">
        <v>12483</v>
      </c>
    </row>
    <row r="12239" spans="7:7">
      <c r="G12239" s="162" t="s">
        <v>12484</v>
      </c>
    </row>
    <row r="12240" spans="7:7">
      <c r="G12240" s="162" t="s">
        <v>12485</v>
      </c>
    </row>
    <row r="12241" spans="7:7">
      <c r="G12241" s="162" t="s">
        <v>12486</v>
      </c>
    </row>
    <row r="12242" spans="7:7">
      <c r="G12242" s="162" t="s">
        <v>12487</v>
      </c>
    </row>
    <row r="12243" spans="7:7">
      <c r="G12243" s="162" t="s">
        <v>12488</v>
      </c>
    </row>
    <row r="12244" spans="7:7">
      <c r="G12244" s="162" t="s">
        <v>12489</v>
      </c>
    </row>
    <row r="12245" spans="7:7">
      <c r="G12245" s="162" t="s">
        <v>12490</v>
      </c>
    </row>
    <row r="12246" spans="7:7">
      <c r="G12246" s="162" t="s">
        <v>12491</v>
      </c>
    </row>
    <row r="12247" spans="7:7">
      <c r="G12247" s="162" t="s">
        <v>12492</v>
      </c>
    </row>
    <row r="12248" spans="7:7">
      <c r="G12248" s="162" t="s">
        <v>12493</v>
      </c>
    </row>
    <row r="12249" spans="7:7">
      <c r="G12249" s="162" t="s">
        <v>12494</v>
      </c>
    </row>
    <row r="12250" spans="7:7">
      <c r="G12250" s="162" t="s">
        <v>12495</v>
      </c>
    </row>
    <row r="12251" spans="7:7">
      <c r="G12251" s="162" t="s">
        <v>12496</v>
      </c>
    </row>
    <row r="12252" spans="7:7">
      <c r="G12252" s="162" t="s">
        <v>12497</v>
      </c>
    </row>
    <row r="12253" spans="7:7">
      <c r="G12253" s="162" t="s">
        <v>12498</v>
      </c>
    </row>
    <row r="12254" spans="7:7">
      <c r="G12254" s="162" t="s">
        <v>12499</v>
      </c>
    </row>
    <row r="12255" spans="7:7">
      <c r="G12255" s="162" t="s">
        <v>12500</v>
      </c>
    </row>
    <row r="12256" spans="7:7">
      <c r="G12256" s="162" t="s">
        <v>12501</v>
      </c>
    </row>
    <row r="12257" spans="7:7">
      <c r="G12257" s="162" t="s">
        <v>12502</v>
      </c>
    </row>
    <row r="12258" spans="7:7">
      <c r="G12258" s="162" t="s">
        <v>12503</v>
      </c>
    </row>
    <row r="12259" spans="7:7">
      <c r="G12259" s="162" t="s">
        <v>12504</v>
      </c>
    </row>
    <row r="12260" spans="7:7">
      <c r="G12260" s="162" t="s">
        <v>12505</v>
      </c>
    </row>
    <row r="12261" spans="7:7">
      <c r="G12261" s="162" t="s">
        <v>12506</v>
      </c>
    </row>
    <row r="12262" spans="7:7">
      <c r="G12262" s="162" t="s">
        <v>12507</v>
      </c>
    </row>
    <row r="12263" spans="7:7">
      <c r="G12263" s="162" t="s">
        <v>12508</v>
      </c>
    </row>
    <row r="12264" spans="7:7">
      <c r="G12264" s="162" t="s">
        <v>12509</v>
      </c>
    </row>
    <row r="12265" spans="7:7">
      <c r="G12265" s="162" t="s">
        <v>12510</v>
      </c>
    </row>
    <row r="12266" spans="7:7">
      <c r="G12266" s="162" t="s">
        <v>12511</v>
      </c>
    </row>
    <row r="12267" spans="7:7">
      <c r="G12267" s="162" t="s">
        <v>12512</v>
      </c>
    </row>
    <row r="12268" spans="7:7">
      <c r="G12268" s="162" t="s">
        <v>12513</v>
      </c>
    </row>
    <row r="12269" spans="7:7">
      <c r="G12269" s="162" t="s">
        <v>12514</v>
      </c>
    </row>
    <row r="12270" spans="7:7">
      <c r="G12270" s="162" t="s">
        <v>12515</v>
      </c>
    </row>
    <row r="12271" spans="7:7">
      <c r="G12271" s="162" t="s">
        <v>12516</v>
      </c>
    </row>
    <row r="12272" spans="7:7">
      <c r="G12272" s="162" t="s">
        <v>12517</v>
      </c>
    </row>
    <row r="12273" spans="7:7">
      <c r="G12273" s="162" t="s">
        <v>12518</v>
      </c>
    </row>
    <row r="12274" spans="7:7">
      <c r="G12274" s="162" t="s">
        <v>12519</v>
      </c>
    </row>
    <row r="12275" spans="7:7">
      <c r="G12275" s="162" t="s">
        <v>12520</v>
      </c>
    </row>
    <row r="12276" spans="7:7">
      <c r="G12276" s="162" t="s">
        <v>12521</v>
      </c>
    </row>
    <row r="12277" spans="7:7">
      <c r="G12277" s="162" t="s">
        <v>12522</v>
      </c>
    </row>
    <row r="12278" spans="7:7">
      <c r="G12278" s="162" t="s">
        <v>12523</v>
      </c>
    </row>
    <row r="12279" spans="7:7">
      <c r="G12279" s="162" t="s">
        <v>12524</v>
      </c>
    </row>
    <row r="12280" spans="7:7">
      <c r="G12280" s="162" t="s">
        <v>12525</v>
      </c>
    </row>
    <row r="12281" spans="7:7">
      <c r="G12281" s="162" t="s">
        <v>12526</v>
      </c>
    </row>
    <row r="12282" spans="7:7">
      <c r="G12282" s="162" t="s">
        <v>12527</v>
      </c>
    </row>
    <row r="12283" spans="7:7">
      <c r="G12283" s="162" t="s">
        <v>12528</v>
      </c>
    </row>
    <row r="12284" spans="7:7">
      <c r="G12284" s="162" t="s">
        <v>12529</v>
      </c>
    </row>
    <row r="12285" spans="7:7">
      <c r="G12285" s="162" t="s">
        <v>12530</v>
      </c>
    </row>
    <row r="12286" spans="7:7">
      <c r="G12286" s="162" t="s">
        <v>12531</v>
      </c>
    </row>
    <row r="12287" spans="7:7">
      <c r="G12287" s="162" t="s">
        <v>12532</v>
      </c>
    </row>
    <row r="12288" spans="7:7">
      <c r="G12288" s="162" t="s">
        <v>12533</v>
      </c>
    </row>
    <row r="12289" spans="7:7">
      <c r="G12289" s="162" t="s">
        <v>12534</v>
      </c>
    </row>
    <row r="12290" spans="7:7">
      <c r="G12290" s="162" t="s">
        <v>12535</v>
      </c>
    </row>
    <row r="12291" spans="7:7">
      <c r="G12291" s="162" t="s">
        <v>12536</v>
      </c>
    </row>
    <row r="12292" spans="7:7">
      <c r="G12292" s="162" t="s">
        <v>12537</v>
      </c>
    </row>
    <row r="12293" spans="7:7">
      <c r="G12293" s="162" t="s">
        <v>12538</v>
      </c>
    </row>
    <row r="12294" spans="7:7">
      <c r="G12294" s="162" t="s">
        <v>12539</v>
      </c>
    </row>
    <row r="12295" spans="7:7">
      <c r="G12295" s="162" t="s">
        <v>12540</v>
      </c>
    </row>
    <row r="12296" spans="7:7">
      <c r="G12296" s="162" t="s">
        <v>12541</v>
      </c>
    </row>
    <row r="12297" spans="7:7">
      <c r="G12297" s="162" t="s">
        <v>12542</v>
      </c>
    </row>
    <row r="12298" spans="7:7">
      <c r="G12298" s="162" t="s">
        <v>12543</v>
      </c>
    </row>
    <row r="12299" spans="7:7">
      <c r="G12299" s="162" t="s">
        <v>12544</v>
      </c>
    </row>
    <row r="12300" spans="7:7">
      <c r="G12300" s="162" t="s">
        <v>12545</v>
      </c>
    </row>
    <row r="12301" spans="7:7">
      <c r="G12301" s="162" t="s">
        <v>12546</v>
      </c>
    </row>
    <row r="12302" spans="7:7">
      <c r="G12302" s="162" t="s">
        <v>12547</v>
      </c>
    </row>
    <row r="12303" spans="7:7">
      <c r="G12303" s="162" t="s">
        <v>12548</v>
      </c>
    </row>
    <row r="12304" spans="7:7">
      <c r="G12304" s="162" t="s">
        <v>12549</v>
      </c>
    </row>
    <row r="12305" spans="7:7">
      <c r="G12305" s="162" t="s">
        <v>12550</v>
      </c>
    </row>
    <row r="12306" spans="7:7">
      <c r="G12306" s="162" t="s">
        <v>12551</v>
      </c>
    </row>
    <row r="12307" spans="7:7">
      <c r="G12307" s="162" t="s">
        <v>12552</v>
      </c>
    </row>
    <row r="12308" spans="7:7">
      <c r="G12308" s="162" t="s">
        <v>12553</v>
      </c>
    </row>
    <row r="12309" spans="7:7">
      <c r="G12309" s="162" t="s">
        <v>12554</v>
      </c>
    </row>
    <row r="12310" spans="7:7">
      <c r="G12310" s="162" t="s">
        <v>12555</v>
      </c>
    </row>
    <row r="12311" spans="7:7">
      <c r="G12311" s="162" t="s">
        <v>12556</v>
      </c>
    </row>
    <row r="12312" spans="7:7">
      <c r="G12312" s="162" t="s">
        <v>12557</v>
      </c>
    </row>
    <row r="12313" spans="7:7">
      <c r="G12313" s="162" t="s">
        <v>12558</v>
      </c>
    </row>
    <row r="12314" spans="7:7">
      <c r="G12314" s="162" t="s">
        <v>12559</v>
      </c>
    </row>
    <row r="12315" spans="7:7">
      <c r="G12315" s="162" t="s">
        <v>12560</v>
      </c>
    </row>
    <row r="12316" spans="7:7">
      <c r="G12316" s="162" t="s">
        <v>12561</v>
      </c>
    </row>
    <row r="12317" spans="7:7">
      <c r="G12317" s="162" t="s">
        <v>12562</v>
      </c>
    </row>
    <row r="12318" spans="7:7">
      <c r="G12318" s="162" t="s">
        <v>12563</v>
      </c>
    </row>
    <row r="12319" spans="7:7">
      <c r="G12319" s="162" t="s">
        <v>12564</v>
      </c>
    </row>
    <row r="12320" spans="7:7">
      <c r="G12320" s="162" t="s">
        <v>12565</v>
      </c>
    </row>
    <row r="12321" spans="7:7">
      <c r="G12321" s="162" t="s">
        <v>12566</v>
      </c>
    </row>
    <row r="12322" spans="7:7">
      <c r="G12322" s="162" t="s">
        <v>12567</v>
      </c>
    </row>
    <row r="12323" spans="7:7">
      <c r="G12323" s="162" t="s">
        <v>12568</v>
      </c>
    </row>
    <row r="12324" spans="7:7">
      <c r="G12324" s="162" t="s">
        <v>12569</v>
      </c>
    </row>
    <row r="12325" spans="7:7">
      <c r="G12325" s="162" t="s">
        <v>12570</v>
      </c>
    </row>
    <row r="12326" spans="7:7">
      <c r="G12326" s="162" t="s">
        <v>12571</v>
      </c>
    </row>
    <row r="12327" spans="7:7">
      <c r="G12327" s="162" t="s">
        <v>12572</v>
      </c>
    </row>
    <row r="12328" spans="7:7">
      <c r="G12328" s="162" t="s">
        <v>12573</v>
      </c>
    </row>
    <row r="12329" spans="7:7">
      <c r="G12329" s="162" t="s">
        <v>12574</v>
      </c>
    </row>
    <row r="12330" spans="7:7">
      <c r="G12330" s="162" t="s">
        <v>12575</v>
      </c>
    </row>
    <row r="12331" spans="7:7">
      <c r="G12331" s="162" t="s">
        <v>12576</v>
      </c>
    </row>
    <row r="12332" spans="7:7">
      <c r="G12332" s="162" t="s">
        <v>12577</v>
      </c>
    </row>
    <row r="12333" spans="7:7">
      <c r="G12333" s="162" t="s">
        <v>12578</v>
      </c>
    </row>
    <row r="12334" spans="7:7">
      <c r="G12334" s="162" t="s">
        <v>12579</v>
      </c>
    </row>
    <row r="12335" spans="7:7">
      <c r="G12335" s="162" t="s">
        <v>12580</v>
      </c>
    </row>
    <row r="12336" spans="7:7">
      <c r="G12336" s="162" t="s">
        <v>12581</v>
      </c>
    </row>
    <row r="12337" spans="7:7">
      <c r="G12337" s="162" t="s">
        <v>12582</v>
      </c>
    </row>
    <row r="12338" spans="7:7">
      <c r="G12338" s="162" t="s">
        <v>12583</v>
      </c>
    </row>
    <row r="12339" spans="7:7">
      <c r="G12339" s="162" t="s">
        <v>12584</v>
      </c>
    </row>
    <row r="12340" spans="7:7">
      <c r="G12340" s="162" t="s">
        <v>12585</v>
      </c>
    </row>
    <row r="12341" spans="7:7">
      <c r="G12341" s="162" t="s">
        <v>12586</v>
      </c>
    </row>
    <row r="12342" spans="7:7">
      <c r="G12342" s="162" t="s">
        <v>12587</v>
      </c>
    </row>
    <row r="12343" spans="7:7">
      <c r="G12343" s="162" t="s">
        <v>12588</v>
      </c>
    </row>
    <row r="12344" spans="7:7">
      <c r="G12344" s="162" t="s">
        <v>12589</v>
      </c>
    </row>
    <row r="12345" spans="7:7">
      <c r="G12345" s="162" t="s">
        <v>12590</v>
      </c>
    </row>
    <row r="12346" spans="7:7">
      <c r="G12346" s="162" t="s">
        <v>12591</v>
      </c>
    </row>
    <row r="12347" spans="7:7">
      <c r="G12347" s="162" t="s">
        <v>12592</v>
      </c>
    </row>
    <row r="12348" spans="7:7">
      <c r="G12348" s="162" t="s">
        <v>12593</v>
      </c>
    </row>
    <row r="12349" spans="7:7">
      <c r="G12349" s="162" t="s">
        <v>12594</v>
      </c>
    </row>
    <row r="12350" spans="7:7">
      <c r="G12350" s="162" t="s">
        <v>12595</v>
      </c>
    </row>
    <row r="12351" spans="7:7">
      <c r="G12351" s="162" t="s">
        <v>12596</v>
      </c>
    </row>
    <row r="12352" spans="7:7">
      <c r="G12352" s="162" t="s">
        <v>12597</v>
      </c>
    </row>
    <row r="12353" spans="7:7">
      <c r="G12353" s="162" t="s">
        <v>12598</v>
      </c>
    </row>
    <row r="12354" spans="7:7">
      <c r="G12354" s="162" t="s">
        <v>12599</v>
      </c>
    </row>
    <row r="12355" spans="7:7">
      <c r="G12355" s="162" t="s">
        <v>12600</v>
      </c>
    </row>
    <row r="12356" spans="7:7">
      <c r="G12356" s="162" t="s">
        <v>12601</v>
      </c>
    </row>
    <row r="12357" spans="7:7">
      <c r="G12357" s="162" t="s">
        <v>12602</v>
      </c>
    </row>
    <row r="12358" spans="7:7">
      <c r="G12358" s="162" t="s">
        <v>12603</v>
      </c>
    </row>
    <row r="12359" spans="7:7">
      <c r="G12359" s="162" t="s">
        <v>12604</v>
      </c>
    </row>
    <row r="12360" spans="7:7">
      <c r="G12360" s="162" t="s">
        <v>12605</v>
      </c>
    </row>
    <row r="12361" spans="7:7">
      <c r="G12361" s="162" t="s">
        <v>12606</v>
      </c>
    </row>
    <row r="12362" spans="7:7">
      <c r="G12362" s="162" t="s">
        <v>12607</v>
      </c>
    </row>
    <row r="12363" spans="7:7">
      <c r="G12363" s="162" t="s">
        <v>12608</v>
      </c>
    </row>
    <row r="12364" spans="7:7">
      <c r="G12364" s="162" t="s">
        <v>12609</v>
      </c>
    </row>
    <row r="12365" spans="7:7">
      <c r="G12365" s="162" t="s">
        <v>12610</v>
      </c>
    </row>
    <row r="12366" spans="7:7">
      <c r="G12366" s="162" t="s">
        <v>12611</v>
      </c>
    </row>
    <row r="12367" spans="7:7">
      <c r="G12367" s="162" t="s">
        <v>12612</v>
      </c>
    </row>
    <row r="12368" spans="7:7">
      <c r="G12368" s="162" t="s">
        <v>12613</v>
      </c>
    </row>
    <row r="12369" spans="7:7">
      <c r="G12369" s="162" t="s">
        <v>12614</v>
      </c>
    </row>
    <row r="12370" spans="7:7">
      <c r="G12370" s="162" t="s">
        <v>12615</v>
      </c>
    </row>
    <row r="12371" spans="7:7">
      <c r="G12371" s="162" t="s">
        <v>12616</v>
      </c>
    </row>
    <row r="12372" spans="7:7">
      <c r="G12372" s="162" t="s">
        <v>12617</v>
      </c>
    </row>
    <row r="12373" spans="7:7">
      <c r="G12373" s="162" t="s">
        <v>12618</v>
      </c>
    </row>
    <row r="12374" spans="7:7">
      <c r="G12374" s="162" t="s">
        <v>12619</v>
      </c>
    </row>
    <row r="12375" spans="7:7">
      <c r="G12375" s="162" t="s">
        <v>12620</v>
      </c>
    </row>
    <row r="12376" spans="7:7">
      <c r="G12376" s="162" t="s">
        <v>12621</v>
      </c>
    </row>
    <row r="12377" spans="7:7">
      <c r="G12377" s="162" t="s">
        <v>12622</v>
      </c>
    </row>
    <row r="12378" spans="7:7">
      <c r="G12378" s="162" t="s">
        <v>12623</v>
      </c>
    </row>
    <row r="12379" spans="7:7">
      <c r="G12379" s="162" t="s">
        <v>12624</v>
      </c>
    </row>
    <row r="12380" spans="7:7">
      <c r="G12380" s="162" t="s">
        <v>12625</v>
      </c>
    </row>
    <row r="12381" spans="7:7">
      <c r="G12381" s="162" t="s">
        <v>12626</v>
      </c>
    </row>
    <row r="12382" spans="7:7">
      <c r="G12382" s="162" t="s">
        <v>12627</v>
      </c>
    </row>
    <row r="12383" spans="7:7">
      <c r="G12383" s="162" t="s">
        <v>12628</v>
      </c>
    </row>
    <row r="12384" spans="7:7">
      <c r="G12384" s="162" t="s">
        <v>12629</v>
      </c>
    </row>
    <row r="12385" spans="7:7">
      <c r="G12385" s="162" t="s">
        <v>12630</v>
      </c>
    </row>
    <row r="12386" spans="7:7">
      <c r="G12386" s="162" t="s">
        <v>12631</v>
      </c>
    </row>
    <row r="12387" spans="7:7">
      <c r="G12387" s="162" t="s">
        <v>12632</v>
      </c>
    </row>
    <row r="12388" spans="7:7">
      <c r="G12388" s="162" t="s">
        <v>12633</v>
      </c>
    </row>
    <row r="12389" spans="7:7">
      <c r="G12389" s="162" t="s">
        <v>12634</v>
      </c>
    </row>
    <row r="12390" spans="7:7">
      <c r="G12390" s="162" t="s">
        <v>12635</v>
      </c>
    </row>
    <row r="12391" spans="7:7">
      <c r="G12391" s="162" t="s">
        <v>12636</v>
      </c>
    </row>
    <row r="12392" spans="7:7">
      <c r="G12392" s="162" t="s">
        <v>12637</v>
      </c>
    </row>
    <row r="12393" spans="7:7">
      <c r="G12393" s="162" t="s">
        <v>12638</v>
      </c>
    </row>
    <row r="12394" spans="7:7">
      <c r="G12394" s="162" t="s">
        <v>12639</v>
      </c>
    </row>
    <row r="12395" spans="7:7">
      <c r="G12395" s="162" t="s">
        <v>12640</v>
      </c>
    </row>
    <row r="12396" spans="7:7">
      <c r="G12396" s="162" t="s">
        <v>12641</v>
      </c>
    </row>
    <row r="12397" spans="7:7">
      <c r="G12397" s="162" t="s">
        <v>12642</v>
      </c>
    </row>
    <row r="12398" spans="7:7">
      <c r="G12398" s="162" t="s">
        <v>12643</v>
      </c>
    </row>
    <row r="12399" spans="7:7">
      <c r="G12399" s="162" t="s">
        <v>12644</v>
      </c>
    </row>
    <row r="12400" spans="7:7">
      <c r="G12400" s="162" t="s">
        <v>12645</v>
      </c>
    </row>
    <row r="12401" spans="7:7">
      <c r="G12401" s="162" t="s">
        <v>12646</v>
      </c>
    </row>
    <row r="12402" spans="7:7">
      <c r="G12402" s="162" t="s">
        <v>12647</v>
      </c>
    </row>
    <row r="12403" spans="7:7">
      <c r="G12403" s="162" t="s">
        <v>12648</v>
      </c>
    </row>
    <row r="12404" spans="7:7">
      <c r="G12404" s="162" t="s">
        <v>12649</v>
      </c>
    </row>
    <row r="12405" spans="7:7">
      <c r="G12405" s="162" t="s">
        <v>12650</v>
      </c>
    </row>
    <row r="12406" spans="7:7">
      <c r="G12406" s="162" t="s">
        <v>12651</v>
      </c>
    </row>
    <row r="12407" spans="7:7">
      <c r="G12407" s="162" t="s">
        <v>12652</v>
      </c>
    </row>
    <row r="12408" spans="7:7">
      <c r="G12408" s="162" t="s">
        <v>12653</v>
      </c>
    </row>
    <row r="12409" spans="7:7">
      <c r="G12409" s="162" t="s">
        <v>12654</v>
      </c>
    </row>
    <row r="12410" spans="7:7">
      <c r="G12410" s="162" t="s">
        <v>12655</v>
      </c>
    </row>
    <row r="12411" spans="7:7">
      <c r="G12411" s="162" t="s">
        <v>12656</v>
      </c>
    </row>
    <row r="12412" spans="7:7">
      <c r="G12412" s="162" t="s">
        <v>12657</v>
      </c>
    </row>
    <row r="12413" spans="7:7">
      <c r="G12413" s="162" t="s">
        <v>12658</v>
      </c>
    </row>
    <row r="12414" spans="7:7">
      <c r="G12414" s="162" t="s">
        <v>12659</v>
      </c>
    </row>
    <row r="12415" spans="7:7">
      <c r="G12415" s="162" t="s">
        <v>12660</v>
      </c>
    </row>
    <row r="12416" spans="7:7">
      <c r="G12416" s="162" t="s">
        <v>12661</v>
      </c>
    </row>
    <row r="12417" spans="7:7">
      <c r="G12417" s="162" t="s">
        <v>12662</v>
      </c>
    </row>
    <row r="12418" spans="7:7">
      <c r="G12418" s="162" t="s">
        <v>12663</v>
      </c>
    </row>
    <row r="12419" spans="7:7">
      <c r="G12419" s="162" t="s">
        <v>12664</v>
      </c>
    </row>
    <row r="12420" spans="7:7">
      <c r="G12420" s="162" t="s">
        <v>12665</v>
      </c>
    </row>
    <row r="12421" spans="7:7">
      <c r="G12421" s="162" t="s">
        <v>12666</v>
      </c>
    </row>
    <row r="12422" spans="7:7">
      <c r="G12422" s="162" t="s">
        <v>12667</v>
      </c>
    </row>
    <row r="12423" spans="7:7">
      <c r="G12423" s="162" t="s">
        <v>12668</v>
      </c>
    </row>
    <row r="12424" spans="7:7">
      <c r="G12424" s="162" t="s">
        <v>12669</v>
      </c>
    </row>
    <row r="12425" spans="7:7">
      <c r="G12425" s="162" t="s">
        <v>12670</v>
      </c>
    </row>
    <row r="12426" spans="7:7">
      <c r="G12426" s="162" t="s">
        <v>12671</v>
      </c>
    </row>
    <row r="12427" spans="7:7">
      <c r="G12427" s="162" t="s">
        <v>12672</v>
      </c>
    </row>
    <row r="12428" spans="7:7">
      <c r="G12428" s="162" t="s">
        <v>12673</v>
      </c>
    </row>
    <row r="12429" spans="7:7">
      <c r="G12429" s="162" t="s">
        <v>12674</v>
      </c>
    </row>
    <row r="12430" spans="7:7">
      <c r="G12430" s="162" t="s">
        <v>12675</v>
      </c>
    </row>
    <row r="12431" spans="7:7">
      <c r="G12431" s="162" t="s">
        <v>12676</v>
      </c>
    </row>
    <row r="12432" spans="7:7">
      <c r="G12432" s="162" t="s">
        <v>12677</v>
      </c>
    </row>
    <row r="12433" spans="7:7">
      <c r="G12433" s="162" t="s">
        <v>12678</v>
      </c>
    </row>
    <row r="12434" spans="7:7">
      <c r="G12434" s="162" t="s">
        <v>12679</v>
      </c>
    </row>
    <row r="12435" spans="7:7">
      <c r="G12435" s="162" t="s">
        <v>12680</v>
      </c>
    </row>
    <row r="12436" spans="7:7">
      <c r="G12436" s="162" t="s">
        <v>12681</v>
      </c>
    </row>
    <row r="12437" spans="7:7">
      <c r="G12437" s="162" t="s">
        <v>12682</v>
      </c>
    </row>
    <row r="12438" spans="7:7">
      <c r="G12438" s="162" t="s">
        <v>12683</v>
      </c>
    </row>
    <row r="12439" spans="7:7">
      <c r="G12439" s="162" t="s">
        <v>12684</v>
      </c>
    </row>
    <row r="12440" spans="7:7">
      <c r="G12440" s="162" t="s">
        <v>12685</v>
      </c>
    </row>
    <row r="12441" spans="7:7">
      <c r="G12441" s="162" t="s">
        <v>12686</v>
      </c>
    </row>
    <row r="12442" spans="7:7">
      <c r="G12442" s="162" t="s">
        <v>12687</v>
      </c>
    </row>
    <row r="12443" spans="7:7">
      <c r="G12443" s="162" t="s">
        <v>12688</v>
      </c>
    </row>
    <row r="12444" spans="7:7">
      <c r="G12444" s="162" t="s">
        <v>12689</v>
      </c>
    </row>
    <row r="12445" spans="7:7">
      <c r="G12445" s="162" t="s">
        <v>12690</v>
      </c>
    </row>
    <row r="12446" spans="7:7">
      <c r="G12446" s="162" t="s">
        <v>12691</v>
      </c>
    </row>
    <row r="12447" spans="7:7">
      <c r="G12447" s="162" t="s">
        <v>12692</v>
      </c>
    </row>
    <row r="12448" spans="7:7">
      <c r="G12448" s="162" t="s">
        <v>12693</v>
      </c>
    </row>
    <row r="12449" spans="7:7">
      <c r="G12449" s="162" t="s">
        <v>12694</v>
      </c>
    </row>
    <row r="12450" spans="7:7">
      <c r="G12450" s="162" t="s">
        <v>12695</v>
      </c>
    </row>
    <row r="12451" spans="7:7">
      <c r="G12451" s="162" t="s">
        <v>12696</v>
      </c>
    </row>
    <row r="12452" spans="7:7">
      <c r="G12452" s="162" t="s">
        <v>12697</v>
      </c>
    </row>
    <row r="12453" spans="7:7">
      <c r="G12453" s="162" t="s">
        <v>12698</v>
      </c>
    </row>
    <row r="12454" spans="7:7">
      <c r="G12454" s="162" t="s">
        <v>12699</v>
      </c>
    </row>
    <row r="12455" spans="7:7">
      <c r="G12455" s="162" t="s">
        <v>12700</v>
      </c>
    </row>
    <row r="12456" spans="7:7">
      <c r="G12456" s="162" t="s">
        <v>12701</v>
      </c>
    </row>
    <row r="12457" spans="7:7">
      <c r="G12457" s="162" t="s">
        <v>12702</v>
      </c>
    </row>
    <row r="12458" spans="7:7">
      <c r="G12458" s="162" t="s">
        <v>12703</v>
      </c>
    </row>
    <row r="12459" spans="7:7">
      <c r="G12459" s="162" t="s">
        <v>12704</v>
      </c>
    </row>
    <row r="12460" spans="7:7">
      <c r="G12460" s="162" t="s">
        <v>12705</v>
      </c>
    </row>
    <row r="12461" spans="7:7">
      <c r="G12461" s="162" t="s">
        <v>12706</v>
      </c>
    </row>
    <row r="12462" spans="7:7">
      <c r="G12462" s="162" t="s">
        <v>12707</v>
      </c>
    </row>
    <row r="12463" spans="7:7">
      <c r="G12463" s="162" t="s">
        <v>12708</v>
      </c>
    </row>
    <row r="12464" spans="7:7">
      <c r="G12464" s="162" t="s">
        <v>12709</v>
      </c>
    </row>
    <row r="12465" spans="7:7">
      <c r="G12465" s="162" t="s">
        <v>12710</v>
      </c>
    </row>
    <row r="12466" spans="7:7">
      <c r="G12466" s="162" t="s">
        <v>12711</v>
      </c>
    </row>
    <row r="12467" spans="7:7">
      <c r="G12467" s="162" t="s">
        <v>12712</v>
      </c>
    </row>
    <row r="12468" spans="7:7">
      <c r="G12468" s="162" t="s">
        <v>12713</v>
      </c>
    </row>
    <row r="12469" spans="7:7">
      <c r="G12469" s="162" t="s">
        <v>12714</v>
      </c>
    </row>
    <row r="12470" spans="7:7">
      <c r="G12470" s="162" t="s">
        <v>12715</v>
      </c>
    </row>
    <row r="12471" spans="7:7">
      <c r="G12471" s="162" t="s">
        <v>12716</v>
      </c>
    </row>
    <row r="12472" spans="7:7">
      <c r="G12472" s="162" t="s">
        <v>12717</v>
      </c>
    </row>
    <row r="12473" spans="7:7">
      <c r="G12473" s="162" t="s">
        <v>12718</v>
      </c>
    </row>
    <row r="12474" spans="7:7">
      <c r="G12474" s="162" t="s">
        <v>12719</v>
      </c>
    </row>
    <row r="12475" spans="7:7">
      <c r="G12475" s="162" t="s">
        <v>12720</v>
      </c>
    </row>
    <row r="12476" spans="7:7">
      <c r="G12476" s="162" t="s">
        <v>12721</v>
      </c>
    </row>
    <row r="12477" spans="7:7">
      <c r="G12477" s="162" t="s">
        <v>12722</v>
      </c>
    </row>
    <row r="12478" spans="7:7">
      <c r="G12478" s="162" t="s">
        <v>12723</v>
      </c>
    </row>
    <row r="12479" spans="7:7">
      <c r="G12479" s="162" t="s">
        <v>12724</v>
      </c>
    </row>
    <row r="12480" spans="7:7">
      <c r="G12480" s="162" t="s">
        <v>12725</v>
      </c>
    </row>
    <row r="12481" spans="7:7">
      <c r="G12481" s="162" t="s">
        <v>12726</v>
      </c>
    </row>
    <row r="12482" spans="7:7">
      <c r="G12482" s="162" t="s">
        <v>12727</v>
      </c>
    </row>
    <row r="12483" spans="7:7">
      <c r="G12483" s="162" t="s">
        <v>12728</v>
      </c>
    </row>
    <row r="12484" spans="7:7">
      <c r="G12484" s="162" t="s">
        <v>12729</v>
      </c>
    </row>
    <row r="12485" spans="7:7">
      <c r="G12485" s="162" t="s">
        <v>12730</v>
      </c>
    </row>
    <row r="12486" spans="7:7">
      <c r="G12486" s="162" t="s">
        <v>12731</v>
      </c>
    </row>
    <row r="12487" spans="7:7">
      <c r="G12487" s="162" t="s">
        <v>12732</v>
      </c>
    </row>
    <row r="12488" spans="7:7">
      <c r="G12488" s="162" t="s">
        <v>12733</v>
      </c>
    </row>
    <row r="12489" spans="7:7">
      <c r="G12489" s="162" t="s">
        <v>12734</v>
      </c>
    </row>
    <row r="12490" spans="7:7">
      <c r="G12490" s="162" t="s">
        <v>12735</v>
      </c>
    </row>
    <row r="12491" spans="7:7">
      <c r="G12491" s="162" t="s">
        <v>12736</v>
      </c>
    </row>
    <row r="12492" spans="7:7">
      <c r="G12492" s="162" t="s">
        <v>12737</v>
      </c>
    </row>
    <row r="12493" spans="7:7">
      <c r="G12493" s="162" t="s">
        <v>12738</v>
      </c>
    </row>
    <row r="12494" spans="7:7">
      <c r="G12494" s="162" t="s">
        <v>12739</v>
      </c>
    </row>
    <row r="12495" spans="7:7">
      <c r="G12495" s="162" t="s">
        <v>12740</v>
      </c>
    </row>
    <row r="12496" spans="7:7">
      <c r="G12496" s="162" t="s">
        <v>12741</v>
      </c>
    </row>
    <row r="12497" spans="7:7">
      <c r="G12497" s="162" t="s">
        <v>12742</v>
      </c>
    </row>
    <row r="12498" spans="7:7">
      <c r="G12498" s="162" t="s">
        <v>12743</v>
      </c>
    </row>
    <row r="12499" spans="7:7">
      <c r="G12499" s="162" t="s">
        <v>12744</v>
      </c>
    </row>
    <row r="12500" spans="7:7">
      <c r="G12500" s="162" t="s">
        <v>12745</v>
      </c>
    </row>
    <row r="12501" spans="7:7">
      <c r="G12501" s="162" t="s">
        <v>12746</v>
      </c>
    </row>
    <row r="12502" spans="7:7">
      <c r="G12502" s="162" t="s">
        <v>12747</v>
      </c>
    </row>
    <row r="12503" spans="7:7">
      <c r="G12503" s="162" t="s">
        <v>12748</v>
      </c>
    </row>
    <row r="12504" spans="7:7">
      <c r="G12504" s="162" t="s">
        <v>12749</v>
      </c>
    </row>
    <row r="12505" spans="7:7">
      <c r="G12505" s="162" t="s">
        <v>12750</v>
      </c>
    </row>
    <row r="12506" spans="7:7">
      <c r="G12506" s="162" t="s">
        <v>12751</v>
      </c>
    </row>
    <row r="12507" spans="7:7">
      <c r="G12507" s="162" t="s">
        <v>12752</v>
      </c>
    </row>
    <row r="12508" spans="7:7">
      <c r="G12508" s="162" t="s">
        <v>12753</v>
      </c>
    </row>
    <row r="12509" spans="7:7">
      <c r="G12509" s="162" t="s">
        <v>12754</v>
      </c>
    </row>
    <row r="12510" spans="7:7">
      <c r="G12510" s="162" t="s">
        <v>12755</v>
      </c>
    </row>
    <row r="12511" spans="7:7">
      <c r="G12511" s="162" t="s">
        <v>12756</v>
      </c>
    </row>
    <row r="12512" spans="7:7">
      <c r="G12512" s="162" t="s">
        <v>12757</v>
      </c>
    </row>
    <row r="12513" spans="7:7">
      <c r="G12513" s="162" t="s">
        <v>12758</v>
      </c>
    </row>
    <row r="12514" spans="7:7">
      <c r="G12514" s="162" t="s">
        <v>12759</v>
      </c>
    </row>
    <row r="12515" spans="7:7">
      <c r="G12515" s="162" t="s">
        <v>12760</v>
      </c>
    </row>
    <row r="12516" spans="7:7">
      <c r="G12516" s="162" t="s">
        <v>12761</v>
      </c>
    </row>
    <row r="12517" spans="7:7">
      <c r="G12517" s="162" t="s">
        <v>12762</v>
      </c>
    </row>
    <row r="12518" spans="7:7">
      <c r="G12518" s="162" t="s">
        <v>12763</v>
      </c>
    </row>
    <row r="12519" spans="7:7">
      <c r="G12519" s="162" t="s">
        <v>12764</v>
      </c>
    </row>
    <row r="12520" spans="7:7">
      <c r="G12520" s="162" t="s">
        <v>12765</v>
      </c>
    </row>
    <row r="12521" spans="7:7">
      <c r="G12521" s="162" t="s">
        <v>12766</v>
      </c>
    </row>
    <row r="12522" spans="7:7">
      <c r="G12522" s="162" t="s">
        <v>12767</v>
      </c>
    </row>
    <row r="12523" spans="7:7">
      <c r="G12523" s="162" t="s">
        <v>12768</v>
      </c>
    </row>
    <row r="12524" spans="7:7">
      <c r="G12524" s="162" t="s">
        <v>12769</v>
      </c>
    </row>
    <row r="12525" spans="7:7">
      <c r="G12525" s="162" t="s">
        <v>12770</v>
      </c>
    </row>
    <row r="12526" spans="7:7">
      <c r="G12526" s="162" t="s">
        <v>12771</v>
      </c>
    </row>
    <row r="12527" spans="7:7">
      <c r="G12527" s="162" t="s">
        <v>12772</v>
      </c>
    </row>
    <row r="12528" spans="7:7">
      <c r="G12528" s="162" t="s">
        <v>12773</v>
      </c>
    </row>
    <row r="12529" spans="7:7">
      <c r="G12529" s="162" t="s">
        <v>12774</v>
      </c>
    </row>
    <row r="12530" spans="7:7">
      <c r="G12530" s="162" t="s">
        <v>12775</v>
      </c>
    </row>
    <row r="12531" spans="7:7">
      <c r="G12531" s="162" t="s">
        <v>12776</v>
      </c>
    </row>
    <row r="12532" spans="7:7">
      <c r="G12532" s="162" t="s">
        <v>12777</v>
      </c>
    </row>
    <row r="12533" spans="7:7">
      <c r="G12533" s="162" t="s">
        <v>12778</v>
      </c>
    </row>
    <row r="12534" spans="7:7">
      <c r="G12534" s="162" t="s">
        <v>12779</v>
      </c>
    </row>
    <row r="12535" spans="7:7">
      <c r="G12535" s="162" t="s">
        <v>12780</v>
      </c>
    </row>
    <row r="12536" spans="7:7">
      <c r="G12536" s="162" t="s">
        <v>12781</v>
      </c>
    </row>
    <row r="12537" spans="7:7">
      <c r="G12537" s="162" t="s">
        <v>12782</v>
      </c>
    </row>
    <row r="12538" spans="7:7">
      <c r="G12538" s="162" t="s">
        <v>12783</v>
      </c>
    </row>
    <row r="12539" spans="7:7">
      <c r="G12539" s="162" t="s">
        <v>12784</v>
      </c>
    </row>
    <row r="12540" spans="7:7">
      <c r="G12540" s="162" t="s">
        <v>12785</v>
      </c>
    </row>
    <row r="12541" spans="7:7">
      <c r="G12541" s="162" t="s">
        <v>12786</v>
      </c>
    </row>
    <row r="12542" spans="7:7">
      <c r="G12542" s="162" t="s">
        <v>12787</v>
      </c>
    </row>
    <row r="12543" spans="7:7">
      <c r="G12543" s="162" t="s">
        <v>12788</v>
      </c>
    </row>
    <row r="12544" spans="7:7">
      <c r="G12544" s="162" t="s">
        <v>12789</v>
      </c>
    </row>
    <row r="12545" spans="7:7">
      <c r="G12545" s="162" t="s">
        <v>12790</v>
      </c>
    </row>
    <row r="12546" spans="7:7">
      <c r="G12546" s="162" t="s">
        <v>12791</v>
      </c>
    </row>
    <row r="12547" spans="7:7">
      <c r="G12547" s="162" t="s">
        <v>12792</v>
      </c>
    </row>
    <row r="12548" spans="7:7">
      <c r="G12548" s="162" t="s">
        <v>12793</v>
      </c>
    </row>
    <row r="12549" spans="7:7">
      <c r="G12549" s="162" t="s">
        <v>12794</v>
      </c>
    </row>
    <row r="12550" spans="7:7">
      <c r="G12550" s="162" t="s">
        <v>12795</v>
      </c>
    </row>
    <row r="12551" spans="7:7">
      <c r="G12551" s="162" t="s">
        <v>12796</v>
      </c>
    </row>
    <row r="12552" spans="7:7">
      <c r="G12552" s="162" t="s">
        <v>12797</v>
      </c>
    </row>
    <row r="12553" spans="7:7">
      <c r="G12553" s="162" t="s">
        <v>12798</v>
      </c>
    </row>
    <row r="12554" spans="7:7">
      <c r="G12554" s="162" t="s">
        <v>12799</v>
      </c>
    </row>
    <row r="12555" spans="7:7">
      <c r="G12555" s="162" t="s">
        <v>12800</v>
      </c>
    </row>
    <row r="12556" spans="7:7">
      <c r="G12556" s="162" t="s">
        <v>12801</v>
      </c>
    </row>
    <row r="12557" spans="7:7">
      <c r="G12557" s="162" t="s">
        <v>12802</v>
      </c>
    </row>
    <row r="12558" spans="7:7">
      <c r="G12558" s="162" t="s">
        <v>12803</v>
      </c>
    </row>
    <row r="12559" spans="7:7">
      <c r="G12559" s="162" t="s">
        <v>12804</v>
      </c>
    </row>
    <row r="12560" spans="7:7">
      <c r="G12560" s="162" t="s">
        <v>12805</v>
      </c>
    </row>
    <row r="12561" spans="7:7">
      <c r="G12561" s="162" t="s">
        <v>12806</v>
      </c>
    </row>
    <row r="12562" spans="7:7">
      <c r="G12562" s="162" t="s">
        <v>12807</v>
      </c>
    </row>
    <row r="12563" spans="7:7">
      <c r="G12563" s="162" t="s">
        <v>12808</v>
      </c>
    </row>
    <row r="12564" spans="7:7">
      <c r="G12564" s="162" t="s">
        <v>12809</v>
      </c>
    </row>
    <row r="12565" spans="7:7">
      <c r="G12565" s="162" t="s">
        <v>12810</v>
      </c>
    </row>
    <row r="12566" spans="7:7">
      <c r="G12566" s="162" t="s">
        <v>12811</v>
      </c>
    </row>
    <row r="12567" spans="7:7">
      <c r="G12567" s="162" t="s">
        <v>12812</v>
      </c>
    </row>
    <row r="12568" spans="7:7">
      <c r="G12568" s="162" t="s">
        <v>12813</v>
      </c>
    </row>
    <row r="12569" spans="7:7">
      <c r="G12569" s="162" t="s">
        <v>12814</v>
      </c>
    </row>
    <row r="12570" spans="7:7">
      <c r="G12570" s="162" t="s">
        <v>12815</v>
      </c>
    </row>
    <row r="12571" spans="7:7">
      <c r="G12571" s="162" t="s">
        <v>12816</v>
      </c>
    </row>
    <row r="12572" spans="7:7">
      <c r="G12572" s="162" t="s">
        <v>12817</v>
      </c>
    </row>
    <row r="12573" spans="7:7">
      <c r="G12573" s="162" t="s">
        <v>12818</v>
      </c>
    </row>
    <row r="12574" spans="7:7">
      <c r="G12574" s="162" t="s">
        <v>12819</v>
      </c>
    </row>
    <row r="12575" spans="7:7">
      <c r="G12575" s="162" t="s">
        <v>12820</v>
      </c>
    </row>
    <row r="12576" spans="7:7">
      <c r="G12576" s="162" t="s">
        <v>12821</v>
      </c>
    </row>
    <row r="12577" spans="7:7">
      <c r="G12577" s="162" t="s">
        <v>12822</v>
      </c>
    </row>
    <row r="12578" spans="7:7">
      <c r="G12578" s="162" t="s">
        <v>12823</v>
      </c>
    </row>
    <row r="12579" spans="7:7">
      <c r="G12579" s="162" t="s">
        <v>12824</v>
      </c>
    </row>
    <row r="12580" spans="7:7">
      <c r="G12580" s="162" t="s">
        <v>12825</v>
      </c>
    </row>
    <row r="12581" spans="7:7">
      <c r="G12581" s="162" t="s">
        <v>12826</v>
      </c>
    </row>
    <row r="12582" spans="7:7">
      <c r="G12582" s="162" t="s">
        <v>12827</v>
      </c>
    </row>
    <row r="12583" spans="7:7">
      <c r="G12583" s="162" t="s">
        <v>12828</v>
      </c>
    </row>
    <row r="12584" spans="7:7">
      <c r="G12584" s="162" t="s">
        <v>12829</v>
      </c>
    </row>
    <row r="12585" spans="7:7">
      <c r="G12585" s="162" t="s">
        <v>12830</v>
      </c>
    </row>
    <row r="12586" spans="7:7">
      <c r="G12586" s="162" t="s">
        <v>12831</v>
      </c>
    </row>
    <row r="12587" spans="7:7">
      <c r="G12587" s="162" t="s">
        <v>12832</v>
      </c>
    </row>
    <row r="12588" spans="7:7">
      <c r="G12588" s="162" t="s">
        <v>12833</v>
      </c>
    </row>
    <row r="12589" spans="7:7">
      <c r="G12589" s="162" t="s">
        <v>12834</v>
      </c>
    </row>
    <row r="12590" spans="7:7">
      <c r="G12590" s="162" t="s">
        <v>12835</v>
      </c>
    </row>
    <row r="12591" spans="7:7">
      <c r="G12591" s="162" t="s">
        <v>12836</v>
      </c>
    </row>
    <row r="12592" spans="7:7">
      <c r="G12592" s="162" t="s">
        <v>12837</v>
      </c>
    </row>
    <row r="12593" spans="7:7">
      <c r="G12593" s="162" t="s">
        <v>12838</v>
      </c>
    </row>
    <row r="12594" spans="7:7">
      <c r="G12594" s="162" t="s">
        <v>12839</v>
      </c>
    </row>
    <row r="12595" spans="7:7">
      <c r="G12595" s="162" t="s">
        <v>12840</v>
      </c>
    </row>
    <row r="12596" spans="7:7">
      <c r="G12596" s="162" t="s">
        <v>12841</v>
      </c>
    </row>
    <row r="12597" spans="7:7">
      <c r="G12597" s="162" t="s">
        <v>12842</v>
      </c>
    </row>
    <row r="12598" spans="7:7">
      <c r="G12598" s="162" t="s">
        <v>12843</v>
      </c>
    </row>
    <row r="12599" spans="7:7">
      <c r="G12599" s="162" t="s">
        <v>12844</v>
      </c>
    </row>
    <row r="12600" spans="7:7">
      <c r="G12600" s="162" t="s">
        <v>12845</v>
      </c>
    </row>
    <row r="12601" spans="7:7">
      <c r="G12601" s="162" t="s">
        <v>12846</v>
      </c>
    </row>
    <row r="12602" spans="7:7">
      <c r="G12602" s="162" t="s">
        <v>12847</v>
      </c>
    </row>
    <row r="12603" spans="7:7">
      <c r="G12603" s="162" t="s">
        <v>12848</v>
      </c>
    </row>
    <row r="12604" spans="7:7">
      <c r="G12604" s="162" t="s">
        <v>12849</v>
      </c>
    </row>
    <row r="12605" spans="7:7">
      <c r="G12605" s="162" t="s">
        <v>12850</v>
      </c>
    </row>
    <row r="12606" spans="7:7">
      <c r="G12606" s="162" t="s">
        <v>12851</v>
      </c>
    </row>
    <row r="12607" spans="7:7">
      <c r="G12607" s="162" t="s">
        <v>12852</v>
      </c>
    </row>
    <row r="12608" spans="7:7">
      <c r="G12608" s="162" t="s">
        <v>12853</v>
      </c>
    </row>
    <row r="12609" spans="7:7">
      <c r="G12609" s="162" t="s">
        <v>12854</v>
      </c>
    </row>
    <row r="12610" spans="7:7">
      <c r="G12610" s="162" t="s">
        <v>12855</v>
      </c>
    </row>
    <row r="12611" spans="7:7">
      <c r="G12611" s="162" t="s">
        <v>12856</v>
      </c>
    </row>
    <row r="12612" spans="7:7">
      <c r="G12612" s="162" t="s">
        <v>12857</v>
      </c>
    </row>
    <row r="12613" spans="7:7">
      <c r="G12613" s="162" t="s">
        <v>12858</v>
      </c>
    </row>
    <row r="12614" spans="7:7">
      <c r="G12614" s="162" t="s">
        <v>12859</v>
      </c>
    </row>
    <row r="12615" spans="7:7">
      <c r="G12615" s="162" t="s">
        <v>12860</v>
      </c>
    </row>
    <row r="12616" spans="7:7">
      <c r="G12616" s="162" t="s">
        <v>12861</v>
      </c>
    </row>
    <row r="12617" spans="7:7">
      <c r="G12617" s="162" t="s">
        <v>12862</v>
      </c>
    </row>
    <row r="12618" spans="7:7">
      <c r="G12618" s="162" t="s">
        <v>12863</v>
      </c>
    </row>
    <row r="12619" spans="7:7">
      <c r="G12619" s="162" t="s">
        <v>12864</v>
      </c>
    </row>
    <row r="12620" spans="7:7">
      <c r="G12620" s="162" t="s">
        <v>12865</v>
      </c>
    </row>
    <row r="12621" spans="7:7">
      <c r="G12621" s="162" t="s">
        <v>12866</v>
      </c>
    </row>
    <row r="12622" spans="7:7">
      <c r="G12622" s="162" t="s">
        <v>12867</v>
      </c>
    </row>
    <row r="12623" spans="7:7">
      <c r="G12623" s="162" t="s">
        <v>12868</v>
      </c>
    </row>
    <row r="12624" spans="7:7">
      <c r="G12624" s="162" t="s">
        <v>12869</v>
      </c>
    </row>
    <row r="12625" spans="7:7">
      <c r="G12625" s="162" t="s">
        <v>12870</v>
      </c>
    </row>
    <row r="12626" spans="7:7">
      <c r="G12626" s="162" t="s">
        <v>12871</v>
      </c>
    </row>
    <row r="12627" spans="7:7">
      <c r="G12627" s="162" t="s">
        <v>12872</v>
      </c>
    </row>
    <row r="12628" spans="7:7">
      <c r="G12628" s="162" t="s">
        <v>12873</v>
      </c>
    </row>
    <row r="12629" spans="7:7">
      <c r="G12629" s="162" t="s">
        <v>12874</v>
      </c>
    </row>
    <row r="12630" spans="7:7">
      <c r="G12630" s="162" t="s">
        <v>12875</v>
      </c>
    </row>
    <row r="12631" spans="7:7">
      <c r="G12631" s="162" t="s">
        <v>12876</v>
      </c>
    </row>
    <row r="12632" spans="7:7">
      <c r="G12632" s="162" t="s">
        <v>12877</v>
      </c>
    </row>
    <row r="12633" spans="7:7">
      <c r="G12633" s="162" t="s">
        <v>12878</v>
      </c>
    </row>
    <row r="12634" spans="7:7">
      <c r="G12634" s="162" t="s">
        <v>12879</v>
      </c>
    </row>
    <row r="12635" spans="7:7">
      <c r="G12635" s="162" t="s">
        <v>12880</v>
      </c>
    </row>
    <row r="12636" spans="7:7">
      <c r="G12636" s="162" t="s">
        <v>12881</v>
      </c>
    </row>
    <row r="12637" spans="7:7">
      <c r="G12637" s="162" t="s">
        <v>12882</v>
      </c>
    </row>
    <row r="12638" spans="7:7">
      <c r="G12638" s="162" t="s">
        <v>12883</v>
      </c>
    </row>
    <row r="12639" spans="7:7">
      <c r="G12639" s="162" t="s">
        <v>12884</v>
      </c>
    </row>
    <row r="12640" spans="7:7">
      <c r="G12640" s="162" t="s">
        <v>12885</v>
      </c>
    </row>
    <row r="12641" spans="7:7">
      <c r="G12641" s="162" t="s">
        <v>12886</v>
      </c>
    </row>
    <row r="12642" spans="7:7">
      <c r="G12642" s="162" t="s">
        <v>12887</v>
      </c>
    </row>
    <row r="12643" spans="7:7">
      <c r="G12643" s="162" t="s">
        <v>12888</v>
      </c>
    </row>
    <row r="12644" spans="7:7">
      <c r="G12644" s="162" t="s">
        <v>12889</v>
      </c>
    </row>
    <row r="12645" spans="7:7">
      <c r="G12645" s="162" t="s">
        <v>12890</v>
      </c>
    </row>
    <row r="12646" spans="7:7">
      <c r="G12646" s="162" t="s">
        <v>12891</v>
      </c>
    </row>
    <row r="12647" spans="7:7">
      <c r="G12647" s="162" t="s">
        <v>12892</v>
      </c>
    </row>
    <row r="12648" spans="7:7">
      <c r="G12648" s="162" t="s">
        <v>12893</v>
      </c>
    </row>
    <row r="12649" spans="7:7">
      <c r="G12649" s="162" t="s">
        <v>12894</v>
      </c>
    </row>
    <row r="12650" spans="7:7">
      <c r="G12650" s="162" t="s">
        <v>12895</v>
      </c>
    </row>
    <row r="12651" spans="7:7">
      <c r="G12651" s="162" t="s">
        <v>12896</v>
      </c>
    </row>
    <row r="12652" spans="7:7">
      <c r="G12652" s="162" t="s">
        <v>12897</v>
      </c>
    </row>
    <row r="12653" spans="7:7">
      <c r="G12653" s="162" t="s">
        <v>12898</v>
      </c>
    </row>
    <row r="12654" spans="7:7">
      <c r="G12654" s="162" t="s">
        <v>12899</v>
      </c>
    </row>
    <row r="12655" spans="7:7">
      <c r="G12655" s="162" t="s">
        <v>12900</v>
      </c>
    </row>
    <row r="12656" spans="7:7">
      <c r="G12656" s="162" t="s">
        <v>12901</v>
      </c>
    </row>
    <row r="12657" spans="7:7">
      <c r="G12657" s="162" t="s">
        <v>12902</v>
      </c>
    </row>
    <row r="12658" spans="7:7">
      <c r="G12658" s="162" t="s">
        <v>12903</v>
      </c>
    </row>
    <row r="12659" spans="7:7">
      <c r="G12659" s="162" t="s">
        <v>12904</v>
      </c>
    </row>
    <row r="12660" spans="7:7">
      <c r="G12660" s="162" t="s">
        <v>12905</v>
      </c>
    </row>
    <row r="12661" spans="7:7">
      <c r="G12661" s="162" t="s">
        <v>12906</v>
      </c>
    </row>
    <row r="12662" spans="7:7">
      <c r="G12662" s="162" t="s">
        <v>12907</v>
      </c>
    </row>
    <row r="12663" spans="7:7">
      <c r="G12663" s="162" t="s">
        <v>12908</v>
      </c>
    </row>
    <row r="12664" spans="7:7">
      <c r="G12664" s="162" t="s">
        <v>12909</v>
      </c>
    </row>
    <row r="12665" spans="7:7">
      <c r="G12665" s="162" t="s">
        <v>12910</v>
      </c>
    </row>
    <row r="12666" spans="7:7">
      <c r="G12666" s="162" t="s">
        <v>12911</v>
      </c>
    </row>
    <row r="12667" spans="7:7">
      <c r="G12667" s="162" t="s">
        <v>12912</v>
      </c>
    </row>
    <row r="12668" spans="7:7">
      <c r="G12668" s="162" t="s">
        <v>12913</v>
      </c>
    </row>
    <row r="12669" spans="7:7">
      <c r="G12669" s="162" t="s">
        <v>12914</v>
      </c>
    </row>
    <row r="12670" spans="7:7">
      <c r="G12670" s="162" t="s">
        <v>12915</v>
      </c>
    </row>
    <row r="12671" spans="7:7">
      <c r="G12671" s="162" t="s">
        <v>12916</v>
      </c>
    </row>
    <row r="12672" spans="7:7">
      <c r="G12672" s="162" t="s">
        <v>12917</v>
      </c>
    </row>
    <row r="12673" spans="7:7">
      <c r="G12673" s="162" t="s">
        <v>12918</v>
      </c>
    </row>
    <row r="12674" spans="7:7">
      <c r="G12674" s="162" t="s">
        <v>12919</v>
      </c>
    </row>
    <row r="12675" spans="7:7">
      <c r="G12675" s="162" t="s">
        <v>12920</v>
      </c>
    </row>
    <row r="12676" spans="7:7">
      <c r="G12676" s="162" t="s">
        <v>12921</v>
      </c>
    </row>
    <row r="12677" spans="7:7">
      <c r="G12677" s="162" t="s">
        <v>12922</v>
      </c>
    </row>
    <row r="12678" spans="7:7">
      <c r="G12678" s="162" t="s">
        <v>12923</v>
      </c>
    </row>
    <row r="12679" spans="7:7">
      <c r="G12679" s="162" t="s">
        <v>12924</v>
      </c>
    </row>
    <row r="12680" spans="7:7">
      <c r="G12680" s="162" t="s">
        <v>12925</v>
      </c>
    </row>
    <row r="12681" spans="7:7">
      <c r="G12681" s="162" t="s">
        <v>12926</v>
      </c>
    </row>
    <row r="12682" spans="7:7">
      <c r="G12682" s="162" t="s">
        <v>12927</v>
      </c>
    </row>
    <row r="12683" spans="7:7">
      <c r="G12683" s="162" t="s">
        <v>12928</v>
      </c>
    </row>
    <row r="12684" spans="7:7">
      <c r="G12684" s="162" t="s">
        <v>12929</v>
      </c>
    </row>
    <row r="12685" spans="7:7">
      <c r="G12685" s="162" t="s">
        <v>12930</v>
      </c>
    </row>
    <row r="12686" spans="7:7">
      <c r="G12686" s="162" t="s">
        <v>12931</v>
      </c>
    </row>
    <row r="12687" spans="7:7">
      <c r="G12687" s="162" t="s">
        <v>12932</v>
      </c>
    </row>
    <row r="12688" spans="7:7">
      <c r="G12688" s="162" t="s">
        <v>12933</v>
      </c>
    </row>
    <row r="12689" spans="7:7">
      <c r="G12689" s="162" t="s">
        <v>12934</v>
      </c>
    </row>
    <row r="12690" spans="7:7">
      <c r="G12690" s="162" t="s">
        <v>12935</v>
      </c>
    </row>
    <row r="12691" spans="7:7">
      <c r="G12691" s="162" t="s">
        <v>12936</v>
      </c>
    </row>
    <row r="12692" spans="7:7">
      <c r="G12692" s="162" t="s">
        <v>12937</v>
      </c>
    </row>
    <row r="12693" spans="7:7">
      <c r="G12693" s="162" t="s">
        <v>12938</v>
      </c>
    </row>
    <row r="12694" spans="7:7">
      <c r="G12694" s="162" t="s">
        <v>12939</v>
      </c>
    </row>
    <row r="12695" spans="7:7">
      <c r="G12695" s="162" t="s">
        <v>12940</v>
      </c>
    </row>
    <row r="12696" spans="7:7">
      <c r="G12696" s="162" t="s">
        <v>12941</v>
      </c>
    </row>
    <row r="12697" spans="7:7">
      <c r="G12697" s="162" t="s">
        <v>12942</v>
      </c>
    </row>
    <row r="12698" spans="7:7">
      <c r="G12698" s="162" t="s">
        <v>12943</v>
      </c>
    </row>
    <row r="12699" spans="7:7">
      <c r="G12699" s="162" t="s">
        <v>12944</v>
      </c>
    </row>
    <row r="12700" spans="7:7">
      <c r="G12700" s="162" t="s">
        <v>12945</v>
      </c>
    </row>
    <row r="12701" spans="7:7">
      <c r="G12701" s="162" t="s">
        <v>12946</v>
      </c>
    </row>
    <row r="12702" spans="7:7">
      <c r="G12702" s="162" t="s">
        <v>12947</v>
      </c>
    </row>
    <row r="12703" spans="7:7">
      <c r="G12703" s="162" t="s">
        <v>12948</v>
      </c>
    </row>
    <row r="12704" spans="7:7">
      <c r="G12704" s="162" t="s">
        <v>12949</v>
      </c>
    </row>
    <row r="12705" spans="7:7">
      <c r="G12705" s="162" t="s">
        <v>12950</v>
      </c>
    </row>
    <row r="12706" spans="7:7">
      <c r="G12706" s="162" t="s">
        <v>12951</v>
      </c>
    </row>
    <row r="12707" spans="7:7">
      <c r="G12707" s="162" t="s">
        <v>12952</v>
      </c>
    </row>
    <row r="12708" spans="7:7">
      <c r="G12708" s="162" t="s">
        <v>12953</v>
      </c>
    </row>
    <row r="12709" spans="7:7">
      <c r="G12709" s="162" t="s">
        <v>12954</v>
      </c>
    </row>
    <row r="12710" spans="7:7">
      <c r="G12710" s="162" t="s">
        <v>12955</v>
      </c>
    </row>
    <row r="12711" spans="7:7">
      <c r="G12711" s="162" t="s">
        <v>12956</v>
      </c>
    </row>
    <row r="12712" spans="7:7">
      <c r="G12712" s="162" t="s">
        <v>12957</v>
      </c>
    </row>
    <row r="12713" spans="7:7">
      <c r="G12713" s="162" t="s">
        <v>12958</v>
      </c>
    </row>
    <row r="12714" spans="7:7">
      <c r="G12714" s="162" t="s">
        <v>12959</v>
      </c>
    </row>
    <row r="12715" spans="7:7">
      <c r="G12715" s="162" t="s">
        <v>12960</v>
      </c>
    </row>
    <row r="12716" spans="7:7">
      <c r="G12716" s="162" t="s">
        <v>12961</v>
      </c>
    </row>
    <row r="12717" spans="7:7">
      <c r="G12717" s="162" t="s">
        <v>12962</v>
      </c>
    </row>
    <row r="12718" spans="7:7">
      <c r="G12718" s="162" t="s">
        <v>12963</v>
      </c>
    </row>
    <row r="12719" spans="7:7">
      <c r="G12719" s="162" t="s">
        <v>12964</v>
      </c>
    </row>
    <row r="12720" spans="7:7">
      <c r="G12720" s="162" t="s">
        <v>12965</v>
      </c>
    </row>
    <row r="12721" spans="7:7">
      <c r="G12721" s="162" t="s">
        <v>12966</v>
      </c>
    </row>
    <row r="12722" spans="7:7">
      <c r="G12722" s="162" t="s">
        <v>12967</v>
      </c>
    </row>
    <row r="12723" spans="7:7">
      <c r="G12723" s="162" t="s">
        <v>12968</v>
      </c>
    </row>
    <row r="12724" spans="7:7">
      <c r="G12724" s="162" t="s">
        <v>12969</v>
      </c>
    </row>
    <row r="12725" spans="7:7">
      <c r="G12725" s="162" t="s">
        <v>12970</v>
      </c>
    </row>
    <row r="12726" spans="7:7">
      <c r="G12726" s="162" t="s">
        <v>12971</v>
      </c>
    </row>
    <row r="12727" spans="7:7">
      <c r="G12727" s="162" t="s">
        <v>12972</v>
      </c>
    </row>
    <row r="12728" spans="7:7">
      <c r="G12728" s="162" t="s">
        <v>12973</v>
      </c>
    </row>
    <row r="12729" spans="7:7">
      <c r="G12729" s="162" t="s">
        <v>12974</v>
      </c>
    </row>
    <row r="12730" spans="7:7">
      <c r="G12730" s="162" t="s">
        <v>12975</v>
      </c>
    </row>
    <row r="12731" spans="7:7">
      <c r="G12731" s="162" t="s">
        <v>12976</v>
      </c>
    </row>
    <row r="12732" spans="7:7">
      <c r="G12732" s="162" t="s">
        <v>12977</v>
      </c>
    </row>
    <row r="12733" spans="7:7">
      <c r="G12733" s="162" t="s">
        <v>12978</v>
      </c>
    </row>
    <row r="12734" spans="7:7">
      <c r="G12734" s="162" t="s">
        <v>12979</v>
      </c>
    </row>
    <row r="12735" spans="7:7">
      <c r="G12735" s="162" t="s">
        <v>12980</v>
      </c>
    </row>
    <row r="12736" spans="7:7">
      <c r="G12736" s="162" t="s">
        <v>12981</v>
      </c>
    </row>
    <row r="12737" spans="7:7">
      <c r="G12737" s="162" t="s">
        <v>12982</v>
      </c>
    </row>
    <row r="12738" spans="7:7">
      <c r="G12738" s="162" t="s">
        <v>12983</v>
      </c>
    </row>
    <row r="12739" spans="7:7">
      <c r="G12739" s="162" t="s">
        <v>12984</v>
      </c>
    </row>
    <row r="12740" spans="7:7">
      <c r="G12740" s="162" t="s">
        <v>12985</v>
      </c>
    </row>
    <row r="12741" spans="7:7">
      <c r="G12741" s="162" t="s">
        <v>12986</v>
      </c>
    </row>
    <row r="12742" spans="7:7">
      <c r="G12742" s="162" t="s">
        <v>12987</v>
      </c>
    </row>
    <row r="12743" spans="7:7">
      <c r="G12743" s="162" t="s">
        <v>12988</v>
      </c>
    </row>
    <row r="12744" spans="7:7">
      <c r="G12744" s="162" t="s">
        <v>12989</v>
      </c>
    </row>
    <row r="12745" spans="7:7">
      <c r="G12745" s="162" t="s">
        <v>12990</v>
      </c>
    </row>
    <row r="12746" spans="7:7">
      <c r="G12746" s="162" t="s">
        <v>12991</v>
      </c>
    </row>
    <row r="12747" spans="7:7">
      <c r="G12747" s="162" t="s">
        <v>12992</v>
      </c>
    </row>
    <row r="12748" spans="7:7">
      <c r="G12748" s="162" t="s">
        <v>12993</v>
      </c>
    </row>
    <row r="12749" spans="7:7">
      <c r="G12749" s="162" t="s">
        <v>12994</v>
      </c>
    </row>
    <row r="12750" spans="7:7">
      <c r="G12750" s="162" t="s">
        <v>12995</v>
      </c>
    </row>
    <row r="12751" spans="7:7">
      <c r="G12751" s="162" t="s">
        <v>12996</v>
      </c>
    </row>
    <row r="12752" spans="7:7">
      <c r="G12752" s="162" t="s">
        <v>12997</v>
      </c>
    </row>
    <row r="12753" spans="7:7">
      <c r="G12753" s="162" t="s">
        <v>12998</v>
      </c>
    </row>
    <row r="12754" spans="7:7">
      <c r="G12754" s="162" t="s">
        <v>12999</v>
      </c>
    </row>
    <row r="12755" spans="7:7">
      <c r="G12755" s="162" t="s">
        <v>13000</v>
      </c>
    </row>
    <row r="12756" spans="7:7">
      <c r="G12756" s="162" t="s">
        <v>13001</v>
      </c>
    </row>
    <row r="12757" spans="7:7">
      <c r="G12757" s="162" t="s">
        <v>13002</v>
      </c>
    </row>
    <row r="12758" spans="7:7">
      <c r="G12758" s="162" t="s">
        <v>13003</v>
      </c>
    </row>
    <row r="12759" spans="7:7">
      <c r="G12759" s="162" t="s">
        <v>13004</v>
      </c>
    </row>
    <row r="12760" spans="7:7">
      <c r="G12760" s="162" t="s">
        <v>13005</v>
      </c>
    </row>
    <row r="12761" spans="7:7">
      <c r="G12761" s="162" t="s">
        <v>13006</v>
      </c>
    </row>
    <row r="12762" spans="7:7">
      <c r="G12762" s="162" t="s">
        <v>13007</v>
      </c>
    </row>
    <row r="12763" spans="7:7">
      <c r="G12763" s="162" t="s">
        <v>13008</v>
      </c>
    </row>
    <row r="12764" spans="7:7">
      <c r="G12764" s="162" t="s">
        <v>13009</v>
      </c>
    </row>
    <row r="12765" spans="7:7">
      <c r="G12765" s="162" t="s">
        <v>13010</v>
      </c>
    </row>
    <row r="12766" spans="7:7">
      <c r="G12766" s="162" t="s">
        <v>13011</v>
      </c>
    </row>
    <row r="12767" spans="7:7">
      <c r="G12767" s="162" t="s">
        <v>13012</v>
      </c>
    </row>
    <row r="12768" spans="7:7">
      <c r="G12768" s="162" t="s">
        <v>13013</v>
      </c>
    </row>
    <row r="12769" spans="7:7">
      <c r="G12769" s="162" t="s">
        <v>13014</v>
      </c>
    </row>
    <row r="12770" spans="7:7">
      <c r="G12770" s="162" t="s">
        <v>13015</v>
      </c>
    </row>
    <row r="12771" spans="7:7">
      <c r="G12771" s="162" t="s">
        <v>13016</v>
      </c>
    </row>
    <row r="12772" spans="7:7">
      <c r="G12772" s="162" t="s">
        <v>13017</v>
      </c>
    </row>
    <row r="12773" spans="7:7">
      <c r="G12773" s="162" t="s">
        <v>13018</v>
      </c>
    </row>
    <row r="12774" spans="7:7">
      <c r="G12774" s="162" t="s">
        <v>13019</v>
      </c>
    </row>
    <row r="12775" spans="7:7">
      <c r="G12775" s="162" t="s">
        <v>13020</v>
      </c>
    </row>
    <row r="12776" spans="7:7">
      <c r="G12776" s="162" t="s">
        <v>13021</v>
      </c>
    </row>
    <row r="12777" spans="7:7">
      <c r="G12777" s="162" t="s">
        <v>13022</v>
      </c>
    </row>
    <row r="12778" spans="7:7">
      <c r="G12778" s="162" t="s">
        <v>13023</v>
      </c>
    </row>
    <row r="12779" spans="7:7">
      <c r="G12779" s="162" t="s">
        <v>13024</v>
      </c>
    </row>
    <row r="12780" spans="7:7">
      <c r="G12780" s="162" t="s">
        <v>13025</v>
      </c>
    </row>
    <row r="12781" spans="7:7">
      <c r="G12781" s="162" t="s">
        <v>13026</v>
      </c>
    </row>
    <row r="12782" spans="7:7">
      <c r="G12782" s="162" t="s">
        <v>13027</v>
      </c>
    </row>
    <row r="12783" spans="7:7">
      <c r="G12783" s="162" t="s">
        <v>13028</v>
      </c>
    </row>
    <row r="12784" spans="7:7">
      <c r="G12784" s="162" t="s">
        <v>13029</v>
      </c>
    </row>
    <row r="12785" spans="7:7">
      <c r="G12785" s="162" t="s">
        <v>13030</v>
      </c>
    </row>
    <row r="12786" spans="7:7">
      <c r="G12786" s="162" t="s">
        <v>13031</v>
      </c>
    </row>
    <row r="12787" spans="7:7">
      <c r="G12787" s="162" t="s">
        <v>13032</v>
      </c>
    </row>
    <row r="12788" spans="7:7">
      <c r="G12788" s="162" t="s">
        <v>13033</v>
      </c>
    </row>
    <row r="12789" spans="7:7">
      <c r="G12789" s="162" t="s">
        <v>13034</v>
      </c>
    </row>
    <row r="12790" spans="7:7">
      <c r="G12790" s="162" t="s">
        <v>13035</v>
      </c>
    </row>
    <row r="12791" spans="7:7">
      <c r="G12791" s="162" t="s">
        <v>13036</v>
      </c>
    </row>
    <row r="12792" spans="7:7">
      <c r="G12792" s="162" t="s">
        <v>13037</v>
      </c>
    </row>
    <row r="12793" spans="7:7">
      <c r="G12793" s="162" t="s">
        <v>13038</v>
      </c>
    </row>
    <row r="12794" spans="7:7">
      <c r="G12794" s="162" t="s">
        <v>13039</v>
      </c>
    </row>
    <row r="12795" spans="7:7">
      <c r="G12795" s="162" t="s">
        <v>13040</v>
      </c>
    </row>
    <row r="12796" spans="7:7">
      <c r="G12796" s="162" t="s">
        <v>13041</v>
      </c>
    </row>
    <row r="12797" spans="7:7">
      <c r="G12797" s="162" t="s">
        <v>13042</v>
      </c>
    </row>
    <row r="12798" spans="7:7">
      <c r="G12798" s="162" t="s">
        <v>13043</v>
      </c>
    </row>
    <row r="12799" spans="7:7">
      <c r="G12799" s="162" t="s">
        <v>13044</v>
      </c>
    </row>
    <row r="12800" spans="7:7">
      <c r="G12800" s="162" t="s">
        <v>13045</v>
      </c>
    </row>
    <row r="12801" spans="7:7">
      <c r="G12801" s="162" t="s">
        <v>13046</v>
      </c>
    </row>
    <row r="12802" spans="7:7">
      <c r="G12802" s="162" t="s">
        <v>13047</v>
      </c>
    </row>
    <row r="12803" spans="7:7">
      <c r="G12803" s="162" t="s">
        <v>13048</v>
      </c>
    </row>
    <row r="12804" spans="7:7">
      <c r="G12804" s="162" t="s">
        <v>13049</v>
      </c>
    </row>
    <row r="12805" spans="7:7">
      <c r="G12805" s="162" t="s">
        <v>13050</v>
      </c>
    </row>
    <row r="12806" spans="7:7">
      <c r="G12806" s="162" t="s">
        <v>13051</v>
      </c>
    </row>
    <row r="12807" spans="7:7">
      <c r="G12807" s="162" t="s">
        <v>13052</v>
      </c>
    </row>
    <row r="12808" spans="7:7">
      <c r="G12808" s="162" t="s">
        <v>13053</v>
      </c>
    </row>
    <row r="12809" spans="7:7">
      <c r="G12809" s="162" t="s">
        <v>13054</v>
      </c>
    </row>
    <row r="12810" spans="7:7">
      <c r="G12810" s="162" t="s">
        <v>13055</v>
      </c>
    </row>
    <row r="12811" spans="7:7">
      <c r="G12811" s="162" t="s">
        <v>13056</v>
      </c>
    </row>
    <row r="12812" spans="7:7">
      <c r="G12812" s="162" t="s">
        <v>13057</v>
      </c>
    </row>
    <row r="12813" spans="7:7">
      <c r="G12813" s="162" t="s">
        <v>13058</v>
      </c>
    </row>
    <row r="12814" spans="7:7">
      <c r="G12814" s="162" t="s">
        <v>13059</v>
      </c>
    </row>
    <row r="12815" spans="7:7">
      <c r="G12815" s="162" t="s">
        <v>13060</v>
      </c>
    </row>
    <row r="12816" spans="7:7">
      <c r="G12816" s="162" t="s">
        <v>13061</v>
      </c>
    </row>
    <row r="12817" spans="7:7">
      <c r="G12817" s="162" t="s">
        <v>13062</v>
      </c>
    </row>
    <row r="12818" spans="7:7">
      <c r="G12818" s="162" t="s">
        <v>13063</v>
      </c>
    </row>
    <row r="12819" spans="7:7">
      <c r="G12819" s="162" t="s">
        <v>13064</v>
      </c>
    </row>
    <row r="12820" spans="7:7">
      <c r="G12820" s="162" t="s">
        <v>13065</v>
      </c>
    </row>
    <row r="12821" spans="7:7">
      <c r="G12821" s="162" t="s">
        <v>13066</v>
      </c>
    </row>
    <row r="12822" spans="7:7">
      <c r="G12822" s="162" t="s">
        <v>13067</v>
      </c>
    </row>
    <row r="12823" spans="7:7">
      <c r="G12823" s="162" t="s">
        <v>13068</v>
      </c>
    </row>
    <row r="12824" spans="7:7">
      <c r="G12824" s="162" t="s">
        <v>13069</v>
      </c>
    </row>
    <row r="12825" spans="7:7">
      <c r="G12825" s="162" t="s">
        <v>13070</v>
      </c>
    </row>
    <row r="12826" spans="7:7">
      <c r="G12826" s="162" t="s">
        <v>13071</v>
      </c>
    </row>
    <row r="12827" spans="7:7">
      <c r="G12827" s="162" t="s">
        <v>13072</v>
      </c>
    </row>
    <row r="12828" spans="7:7">
      <c r="G12828" s="162" t="s">
        <v>13073</v>
      </c>
    </row>
    <row r="12829" spans="7:7">
      <c r="G12829" s="162" t="s">
        <v>13074</v>
      </c>
    </row>
    <row r="12830" spans="7:7">
      <c r="G12830" s="162" t="s">
        <v>13075</v>
      </c>
    </row>
    <row r="12831" spans="7:7">
      <c r="G12831" s="162" t="s">
        <v>13076</v>
      </c>
    </row>
    <row r="12832" spans="7:7">
      <c r="G12832" s="162" t="s">
        <v>13077</v>
      </c>
    </row>
    <row r="12833" spans="7:7">
      <c r="G12833" s="162" t="s">
        <v>13078</v>
      </c>
    </row>
    <row r="12834" spans="7:7">
      <c r="G12834" s="162" t="s">
        <v>13079</v>
      </c>
    </row>
    <row r="12835" spans="7:7">
      <c r="G12835" s="162" t="s">
        <v>13080</v>
      </c>
    </row>
    <row r="12836" spans="7:7">
      <c r="G12836" s="162" t="s">
        <v>13081</v>
      </c>
    </row>
    <row r="12837" spans="7:7">
      <c r="G12837" s="162" t="s">
        <v>13082</v>
      </c>
    </row>
    <row r="12838" spans="7:7">
      <c r="G12838" s="162" t="s">
        <v>13083</v>
      </c>
    </row>
    <row r="12839" spans="7:7">
      <c r="G12839" s="162" t="s">
        <v>13084</v>
      </c>
    </row>
    <row r="12840" spans="7:7">
      <c r="G12840" s="162" t="s">
        <v>13085</v>
      </c>
    </row>
    <row r="12841" spans="7:7">
      <c r="G12841" s="162" t="s">
        <v>13086</v>
      </c>
    </row>
    <row r="12842" spans="7:7">
      <c r="G12842" s="162" t="s">
        <v>13087</v>
      </c>
    </row>
    <row r="12843" spans="7:7">
      <c r="G12843" s="162" t="s">
        <v>13088</v>
      </c>
    </row>
    <row r="12844" spans="7:7">
      <c r="G12844" s="162" t="s">
        <v>13089</v>
      </c>
    </row>
    <row r="12845" spans="7:7">
      <c r="G12845" s="162" t="s">
        <v>13090</v>
      </c>
    </row>
    <row r="12846" spans="7:7">
      <c r="G12846" s="162" t="s">
        <v>13091</v>
      </c>
    </row>
    <row r="12847" spans="7:7">
      <c r="G12847" s="162" t="s">
        <v>13092</v>
      </c>
    </row>
    <row r="12848" spans="7:7">
      <c r="G12848" s="162" t="s">
        <v>13093</v>
      </c>
    </row>
    <row r="12849" spans="7:7">
      <c r="G12849" s="162" t="s">
        <v>13094</v>
      </c>
    </row>
    <row r="12850" spans="7:7">
      <c r="G12850" s="162" t="s">
        <v>13095</v>
      </c>
    </row>
    <row r="12851" spans="7:7">
      <c r="G12851" s="162" t="s">
        <v>13096</v>
      </c>
    </row>
    <row r="12852" spans="7:7">
      <c r="G12852" s="162" t="s">
        <v>13097</v>
      </c>
    </row>
    <row r="12853" spans="7:7">
      <c r="G12853" s="162" t="s">
        <v>13098</v>
      </c>
    </row>
    <row r="12854" spans="7:7">
      <c r="G12854" s="162" t="s">
        <v>13099</v>
      </c>
    </row>
    <row r="12855" spans="7:7">
      <c r="G12855" s="162" t="s">
        <v>13100</v>
      </c>
    </row>
    <row r="12856" spans="7:7">
      <c r="G12856" s="162" t="s">
        <v>13101</v>
      </c>
    </row>
    <row r="12857" spans="7:7">
      <c r="G12857" s="162" t="s">
        <v>13102</v>
      </c>
    </row>
    <row r="12858" spans="7:7">
      <c r="G12858" s="162" t="s">
        <v>13103</v>
      </c>
    </row>
    <row r="12859" spans="7:7">
      <c r="G12859" s="162" t="s">
        <v>13104</v>
      </c>
    </row>
    <row r="12860" spans="7:7">
      <c r="G12860" s="162" t="s">
        <v>13105</v>
      </c>
    </row>
    <row r="12861" spans="7:7">
      <c r="G12861" s="162" t="s">
        <v>13106</v>
      </c>
    </row>
    <row r="12862" spans="7:7">
      <c r="G12862" s="162" t="s">
        <v>13107</v>
      </c>
    </row>
    <row r="12863" spans="7:7">
      <c r="G12863" s="162" t="s">
        <v>13108</v>
      </c>
    </row>
    <row r="12864" spans="7:7">
      <c r="G12864" s="162" t="s">
        <v>13109</v>
      </c>
    </row>
    <row r="12865" spans="7:7">
      <c r="G12865" s="162" t="s">
        <v>13110</v>
      </c>
    </row>
    <row r="12866" spans="7:7">
      <c r="G12866" s="162" t="s">
        <v>13111</v>
      </c>
    </row>
    <row r="12867" spans="7:7">
      <c r="G12867" s="162" t="s">
        <v>13112</v>
      </c>
    </row>
    <row r="12868" spans="7:7">
      <c r="G12868" s="162" t="s">
        <v>13113</v>
      </c>
    </row>
    <row r="12869" spans="7:7">
      <c r="G12869" s="162" t="s">
        <v>13114</v>
      </c>
    </row>
    <row r="12870" spans="7:7">
      <c r="G12870" s="162" t="s">
        <v>13115</v>
      </c>
    </row>
    <row r="12871" spans="7:7">
      <c r="G12871" s="162" t="s">
        <v>13116</v>
      </c>
    </row>
    <row r="12872" spans="7:7">
      <c r="G12872" s="162" t="s">
        <v>13117</v>
      </c>
    </row>
    <row r="12873" spans="7:7">
      <c r="G12873" s="162" t="s">
        <v>13118</v>
      </c>
    </row>
    <row r="12874" spans="7:7">
      <c r="G12874" s="162" t="s">
        <v>13119</v>
      </c>
    </row>
    <row r="12875" spans="7:7">
      <c r="G12875" s="162" t="s">
        <v>13120</v>
      </c>
    </row>
    <row r="12876" spans="7:7">
      <c r="G12876" s="162" t="s">
        <v>13121</v>
      </c>
    </row>
    <row r="12877" spans="7:7">
      <c r="G12877" s="162" t="s">
        <v>13122</v>
      </c>
    </row>
    <row r="12878" spans="7:7">
      <c r="G12878" s="162" t="s">
        <v>13123</v>
      </c>
    </row>
    <row r="12879" spans="7:7">
      <c r="G12879" s="162" t="s">
        <v>13124</v>
      </c>
    </row>
    <row r="12880" spans="7:7">
      <c r="G12880" s="162" t="s">
        <v>13125</v>
      </c>
    </row>
    <row r="12881" spans="7:7">
      <c r="G12881" s="162" t="s">
        <v>13126</v>
      </c>
    </row>
    <row r="12882" spans="7:7">
      <c r="G12882" s="162" t="s">
        <v>13127</v>
      </c>
    </row>
    <row r="12883" spans="7:7">
      <c r="G12883" s="162" t="s">
        <v>13128</v>
      </c>
    </row>
    <row r="12884" spans="7:7">
      <c r="G12884" s="162" t="s">
        <v>13129</v>
      </c>
    </row>
    <row r="12885" spans="7:7">
      <c r="G12885" s="162" t="s">
        <v>13130</v>
      </c>
    </row>
    <row r="12886" spans="7:7">
      <c r="G12886" s="162" t="s">
        <v>13131</v>
      </c>
    </row>
    <row r="12887" spans="7:7">
      <c r="G12887" s="162" t="s">
        <v>13132</v>
      </c>
    </row>
    <row r="12888" spans="7:7">
      <c r="G12888" s="162" t="s">
        <v>13133</v>
      </c>
    </row>
    <row r="12889" spans="7:7">
      <c r="G12889" s="162" t="s">
        <v>13134</v>
      </c>
    </row>
    <row r="12890" spans="7:7">
      <c r="G12890" s="162" t="s">
        <v>13135</v>
      </c>
    </row>
    <row r="12891" spans="7:7">
      <c r="G12891" s="162" t="s">
        <v>13136</v>
      </c>
    </row>
    <row r="12892" spans="7:7">
      <c r="G12892" s="162" t="s">
        <v>13137</v>
      </c>
    </row>
    <row r="12893" spans="7:7">
      <c r="G12893" s="162" t="s">
        <v>13138</v>
      </c>
    </row>
    <row r="12894" spans="7:7">
      <c r="G12894" s="162" t="s">
        <v>13139</v>
      </c>
    </row>
    <row r="12895" spans="7:7">
      <c r="G12895" s="162" t="s">
        <v>13140</v>
      </c>
    </row>
    <row r="12896" spans="7:7">
      <c r="G12896" s="162" t="s">
        <v>13141</v>
      </c>
    </row>
    <row r="12897" spans="7:7">
      <c r="G12897" s="162" t="s">
        <v>13142</v>
      </c>
    </row>
    <row r="12898" spans="7:7">
      <c r="G12898" s="162" t="s">
        <v>13143</v>
      </c>
    </row>
    <row r="12899" spans="7:7">
      <c r="G12899" s="162" t="s">
        <v>13144</v>
      </c>
    </row>
    <row r="12900" spans="7:7">
      <c r="G12900" s="162" t="s">
        <v>13145</v>
      </c>
    </row>
    <row r="12901" spans="7:7">
      <c r="G12901" s="162" t="s">
        <v>13146</v>
      </c>
    </row>
    <row r="12902" spans="7:7">
      <c r="G12902" s="162" t="s">
        <v>13147</v>
      </c>
    </row>
    <row r="12903" spans="7:7">
      <c r="G12903" s="162" t="s">
        <v>13148</v>
      </c>
    </row>
    <row r="12904" spans="7:7">
      <c r="G12904" s="162" t="s">
        <v>13149</v>
      </c>
    </row>
    <row r="12905" spans="7:7">
      <c r="G12905" s="162" t="s">
        <v>13150</v>
      </c>
    </row>
    <row r="12906" spans="7:7">
      <c r="G12906" s="162" t="s">
        <v>13151</v>
      </c>
    </row>
    <row r="12907" spans="7:7">
      <c r="G12907" s="162" t="s">
        <v>13152</v>
      </c>
    </row>
    <row r="12908" spans="7:7">
      <c r="G12908" s="162" t="s">
        <v>13153</v>
      </c>
    </row>
    <row r="12909" spans="7:7">
      <c r="G12909" s="162" t="s">
        <v>13154</v>
      </c>
    </row>
    <row r="12910" spans="7:7">
      <c r="G12910" s="162" t="s">
        <v>13155</v>
      </c>
    </row>
    <row r="12911" spans="7:7">
      <c r="G12911" s="162" t="s">
        <v>13156</v>
      </c>
    </row>
    <row r="12912" spans="7:7">
      <c r="G12912" s="162" t="s">
        <v>13157</v>
      </c>
    </row>
    <row r="12913" spans="7:7">
      <c r="G12913" s="162" t="s">
        <v>13158</v>
      </c>
    </row>
    <row r="12914" spans="7:7">
      <c r="G12914" s="162" t="s">
        <v>13159</v>
      </c>
    </row>
    <row r="12915" spans="7:7">
      <c r="G12915" s="162" t="s">
        <v>13160</v>
      </c>
    </row>
    <row r="12916" spans="7:7">
      <c r="G12916" s="162" t="s">
        <v>13161</v>
      </c>
    </row>
    <row r="12917" spans="7:7">
      <c r="G12917" s="162" t="s">
        <v>13162</v>
      </c>
    </row>
    <row r="12918" spans="7:7">
      <c r="G12918" s="162" t="s">
        <v>13163</v>
      </c>
    </row>
    <row r="12919" spans="7:7">
      <c r="G12919" s="162" t="s">
        <v>13164</v>
      </c>
    </row>
    <row r="12920" spans="7:7">
      <c r="G12920" s="162" t="s">
        <v>13165</v>
      </c>
    </row>
    <row r="12921" spans="7:7">
      <c r="G12921" s="162" t="s">
        <v>13166</v>
      </c>
    </row>
    <row r="12922" spans="7:7">
      <c r="G12922" s="162" t="s">
        <v>13167</v>
      </c>
    </row>
    <row r="12923" spans="7:7">
      <c r="G12923" s="162" t="s">
        <v>13168</v>
      </c>
    </row>
    <row r="12924" spans="7:7">
      <c r="G12924" s="162" t="s">
        <v>13169</v>
      </c>
    </row>
    <row r="12925" spans="7:7">
      <c r="G12925" s="162" t="s">
        <v>13170</v>
      </c>
    </row>
    <row r="12926" spans="7:7">
      <c r="G12926" s="162" t="s">
        <v>13171</v>
      </c>
    </row>
    <row r="12927" spans="7:7">
      <c r="G12927" s="162" t="s">
        <v>13172</v>
      </c>
    </row>
    <row r="12928" spans="7:7">
      <c r="G12928" s="162" t="s">
        <v>13173</v>
      </c>
    </row>
    <row r="12929" spans="7:7">
      <c r="G12929" s="162" t="s">
        <v>13174</v>
      </c>
    </row>
    <row r="12930" spans="7:7">
      <c r="G12930" s="162" t="s">
        <v>13175</v>
      </c>
    </row>
    <row r="12931" spans="7:7">
      <c r="G12931" s="162" t="s">
        <v>13176</v>
      </c>
    </row>
    <row r="12932" spans="7:7">
      <c r="G12932" s="162" t="s">
        <v>13177</v>
      </c>
    </row>
    <row r="12933" spans="7:7">
      <c r="G12933" s="162" t="s">
        <v>13178</v>
      </c>
    </row>
    <row r="12934" spans="7:7">
      <c r="G12934" s="162" t="s">
        <v>13179</v>
      </c>
    </row>
    <row r="12935" spans="7:7">
      <c r="G12935" s="162" t="s">
        <v>13180</v>
      </c>
    </row>
    <row r="12936" spans="7:7">
      <c r="G12936" s="162" t="s">
        <v>13181</v>
      </c>
    </row>
    <row r="12937" spans="7:7">
      <c r="G12937" s="162" t="s">
        <v>13182</v>
      </c>
    </row>
    <row r="12938" spans="7:7">
      <c r="G12938" s="162" t="s">
        <v>13183</v>
      </c>
    </row>
    <row r="12939" spans="7:7">
      <c r="G12939" s="162" t="s">
        <v>13184</v>
      </c>
    </row>
    <row r="12940" spans="7:7">
      <c r="G12940" s="162" t="s">
        <v>13185</v>
      </c>
    </row>
    <row r="12941" spans="7:7">
      <c r="G12941" s="162" t="s">
        <v>13186</v>
      </c>
    </row>
    <row r="12942" spans="7:7">
      <c r="G12942" s="162" t="s">
        <v>13187</v>
      </c>
    </row>
    <row r="12943" spans="7:7">
      <c r="G12943" s="162" t="s">
        <v>13188</v>
      </c>
    </row>
    <row r="12944" spans="7:7">
      <c r="G12944" s="162" t="s">
        <v>13189</v>
      </c>
    </row>
    <row r="12945" spans="7:7">
      <c r="G12945" s="162" t="s">
        <v>13190</v>
      </c>
    </row>
    <row r="12946" spans="7:7">
      <c r="G12946" s="162" t="s">
        <v>13191</v>
      </c>
    </row>
    <row r="12947" spans="7:7">
      <c r="G12947" s="162" t="s">
        <v>13192</v>
      </c>
    </row>
    <row r="12948" spans="7:7">
      <c r="G12948" s="162" t="s">
        <v>13193</v>
      </c>
    </row>
    <row r="12949" spans="7:7">
      <c r="G12949" s="162" t="s">
        <v>13194</v>
      </c>
    </row>
    <row r="12950" spans="7:7">
      <c r="G12950" s="162" t="s">
        <v>13195</v>
      </c>
    </row>
    <row r="12951" spans="7:7">
      <c r="G12951" s="162" t="s">
        <v>13196</v>
      </c>
    </row>
    <row r="12952" spans="7:7">
      <c r="G12952" s="162" t="s">
        <v>13197</v>
      </c>
    </row>
    <row r="12953" spans="7:7">
      <c r="G12953" s="162" t="s">
        <v>13198</v>
      </c>
    </row>
    <row r="12954" spans="7:7">
      <c r="G12954" s="162" t="s">
        <v>13199</v>
      </c>
    </row>
    <row r="12955" spans="7:7">
      <c r="G12955" s="162" t="s">
        <v>13200</v>
      </c>
    </row>
    <row r="12956" spans="7:7">
      <c r="G12956" s="162" t="s">
        <v>13201</v>
      </c>
    </row>
    <row r="12957" spans="7:7">
      <c r="G12957" s="162" t="s">
        <v>13202</v>
      </c>
    </row>
    <row r="12958" spans="7:7">
      <c r="G12958" s="162" t="s">
        <v>13203</v>
      </c>
    </row>
    <row r="12959" spans="7:7">
      <c r="G12959" s="162" t="s">
        <v>13204</v>
      </c>
    </row>
    <row r="12960" spans="7:7">
      <c r="G12960" s="162" t="s">
        <v>13205</v>
      </c>
    </row>
    <row r="12961" spans="7:7">
      <c r="G12961" s="162" t="s">
        <v>13206</v>
      </c>
    </row>
    <row r="12962" spans="7:7">
      <c r="G12962" s="162" t="s">
        <v>13207</v>
      </c>
    </row>
    <row r="12963" spans="7:7">
      <c r="G12963" s="162" t="s">
        <v>13208</v>
      </c>
    </row>
    <row r="12964" spans="7:7">
      <c r="G12964" s="162" t="s">
        <v>13209</v>
      </c>
    </row>
    <row r="12965" spans="7:7">
      <c r="G12965" s="162" t="s">
        <v>13210</v>
      </c>
    </row>
    <row r="12966" spans="7:7">
      <c r="G12966" s="162" t="s">
        <v>13211</v>
      </c>
    </row>
    <row r="12967" spans="7:7">
      <c r="G12967" s="162" t="s">
        <v>13212</v>
      </c>
    </row>
    <row r="12968" spans="7:7">
      <c r="G12968" s="162" t="s">
        <v>13213</v>
      </c>
    </row>
    <row r="12969" spans="7:7">
      <c r="G12969" s="162" t="s">
        <v>13214</v>
      </c>
    </row>
    <row r="12970" spans="7:7">
      <c r="G12970" s="162" t="s">
        <v>13215</v>
      </c>
    </row>
    <row r="12971" spans="7:7">
      <c r="G12971" s="162" t="s">
        <v>13216</v>
      </c>
    </row>
    <row r="12972" spans="7:7">
      <c r="G12972" s="162" t="s">
        <v>13217</v>
      </c>
    </row>
    <row r="12973" spans="7:7">
      <c r="G12973" s="162" t="s">
        <v>13218</v>
      </c>
    </row>
    <row r="12974" spans="7:7">
      <c r="G12974" s="162" t="s">
        <v>13219</v>
      </c>
    </row>
    <row r="12975" spans="7:7">
      <c r="G12975" s="162" t="s">
        <v>13220</v>
      </c>
    </row>
    <row r="12976" spans="7:7">
      <c r="G12976" s="162" t="s">
        <v>13221</v>
      </c>
    </row>
    <row r="12977" spans="7:7">
      <c r="G12977" s="162" t="s">
        <v>13222</v>
      </c>
    </row>
    <row r="12978" spans="7:7">
      <c r="G12978" s="162" t="s">
        <v>13223</v>
      </c>
    </row>
    <row r="12979" spans="7:7">
      <c r="G12979" s="162" t="s">
        <v>13224</v>
      </c>
    </row>
    <row r="12980" spans="7:7">
      <c r="G12980" s="162" t="s">
        <v>13225</v>
      </c>
    </row>
    <row r="12981" spans="7:7">
      <c r="G12981" s="162" t="s">
        <v>13226</v>
      </c>
    </row>
    <row r="12982" spans="7:7">
      <c r="G12982" s="162" t="s">
        <v>13227</v>
      </c>
    </row>
    <row r="12983" spans="7:7">
      <c r="G12983" s="162" t="s">
        <v>13228</v>
      </c>
    </row>
    <row r="12984" spans="7:7">
      <c r="G12984" s="162" t="s">
        <v>13229</v>
      </c>
    </row>
    <row r="12985" spans="7:7">
      <c r="G12985" s="162" t="s">
        <v>13230</v>
      </c>
    </row>
    <row r="12986" spans="7:7">
      <c r="G12986" s="162" t="s">
        <v>13231</v>
      </c>
    </row>
    <row r="12987" spans="7:7">
      <c r="G12987" s="162" t="s">
        <v>13232</v>
      </c>
    </row>
    <row r="12988" spans="7:7">
      <c r="G12988" s="162" t="s">
        <v>13233</v>
      </c>
    </row>
    <row r="12989" spans="7:7">
      <c r="G12989" s="162" t="s">
        <v>13234</v>
      </c>
    </row>
    <row r="12990" spans="7:7">
      <c r="G12990" s="162" t="s">
        <v>13235</v>
      </c>
    </row>
    <row r="12991" spans="7:7">
      <c r="G12991" s="162" t="s">
        <v>13236</v>
      </c>
    </row>
    <row r="12992" spans="7:7">
      <c r="G12992" s="162" t="s">
        <v>13237</v>
      </c>
    </row>
    <row r="12993" spans="7:7">
      <c r="G12993" s="162" t="s">
        <v>13238</v>
      </c>
    </row>
    <row r="12994" spans="7:7">
      <c r="G12994" s="162" t="s">
        <v>13239</v>
      </c>
    </row>
    <row r="12995" spans="7:7">
      <c r="G12995" s="162" t="s">
        <v>13240</v>
      </c>
    </row>
    <row r="12996" spans="7:7">
      <c r="G12996" s="162" t="s">
        <v>13241</v>
      </c>
    </row>
    <row r="12997" spans="7:7">
      <c r="G12997" s="162" t="s">
        <v>13242</v>
      </c>
    </row>
    <row r="12998" spans="7:7">
      <c r="G12998" s="162" t="s">
        <v>13243</v>
      </c>
    </row>
    <row r="12999" spans="7:7">
      <c r="G12999" s="162" t="s">
        <v>13244</v>
      </c>
    </row>
    <row r="13000" spans="7:7">
      <c r="G13000" s="162" t="s">
        <v>13245</v>
      </c>
    </row>
    <row r="13001" spans="7:7">
      <c r="G13001" s="162" t="s">
        <v>13246</v>
      </c>
    </row>
    <row r="13002" spans="7:7">
      <c r="G13002" s="162" t="s">
        <v>13247</v>
      </c>
    </row>
    <row r="13003" spans="7:7">
      <c r="G13003" s="162" t="s">
        <v>13248</v>
      </c>
    </row>
    <row r="13004" spans="7:7">
      <c r="G13004" s="162" t="s">
        <v>13249</v>
      </c>
    </row>
    <row r="13005" spans="7:7">
      <c r="G13005" s="162" t="s">
        <v>13250</v>
      </c>
    </row>
    <row r="13006" spans="7:7">
      <c r="G13006" s="162" t="s">
        <v>13251</v>
      </c>
    </row>
    <row r="13007" spans="7:7">
      <c r="G13007" s="162" t="s">
        <v>13252</v>
      </c>
    </row>
    <row r="13008" spans="7:7">
      <c r="G13008" s="162" t="s">
        <v>13253</v>
      </c>
    </row>
    <row r="13009" spans="7:7">
      <c r="G13009" s="162" t="s">
        <v>13254</v>
      </c>
    </row>
    <row r="13010" spans="7:7">
      <c r="G13010" s="162" t="s">
        <v>13255</v>
      </c>
    </row>
    <row r="13011" spans="7:7">
      <c r="G13011" s="162" t="s">
        <v>13256</v>
      </c>
    </row>
    <row r="13012" spans="7:7">
      <c r="G13012" s="162" t="s">
        <v>13257</v>
      </c>
    </row>
    <row r="13013" spans="7:7">
      <c r="G13013" s="162" t="s">
        <v>13258</v>
      </c>
    </row>
    <row r="13014" spans="7:7">
      <c r="G13014" s="162" t="s">
        <v>13259</v>
      </c>
    </row>
    <row r="13015" spans="7:7">
      <c r="G13015" s="162" t="s">
        <v>13260</v>
      </c>
    </row>
    <row r="13016" spans="7:7">
      <c r="G13016" s="162" t="s">
        <v>13261</v>
      </c>
    </row>
    <row r="13017" spans="7:7">
      <c r="G13017" s="162" t="s">
        <v>13262</v>
      </c>
    </row>
    <row r="13018" spans="7:7">
      <c r="G13018" s="162" t="s">
        <v>13263</v>
      </c>
    </row>
    <row r="13019" spans="7:7">
      <c r="G13019" s="162" t="s">
        <v>13264</v>
      </c>
    </row>
    <row r="13020" spans="7:7">
      <c r="G13020" s="162" t="s">
        <v>13265</v>
      </c>
    </row>
    <row r="13021" spans="7:7">
      <c r="G13021" s="162" t="s">
        <v>13266</v>
      </c>
    </row>
    <row r="13022" spans="7:7">
      <c r="G13022" s="162" t="s">
        <v>13267</v>
      </c>
    </row>
    <row r="13023" spans="7:7">
      <c r="G13023" s="162" t="s">
        <v>13268</v>
      </c>
    </row>
    <row r="13024" spans="7:7">
      <c r="G13024" s="162" t="s">
        <v>13269</v>
      </c>
    </row>
    <row r="13025" spans="7:7">
      <c r="G13025" s="162" t="s">
        <v>13270</v>
      </c>
    </row>
    <row r="13026" spans="7:7">
      <c r="G13026" s="162" t="s">
        <v>13271</v>
      </c>
    </row>
    <row r="13027" spans="7:7">
      <c r="G13027" s="162" t="s">
        <v>13272</v>
      </c>
    </row>
    <row r="13028" spans="7:7">
      <c r="G13028" s="162" t="s">
        <v>13273</v>
      </c>
    </row>
    <row r="13029" spans="7:7">
      <c r="G13029" s="162" t="s">
        <v>13274</v>
      </c>
    </row>
    <row r="13030" spans="7:7">
      <c r="G13030" s="162" t="s">
        <v>13275</v>
      </c>
    </row>
    <row r="13031" spans="7:7">
      <c r="G13031" s="162" t="s">
        <v>13276</v>
      </c>
    </row>
    <row r="13032" spans="7:7">
      <c r="G13032" s="162" t="s">
        <v>13277</v>
      </c>
    </row>
    <row r="13033" spans="7:7">
      <c r="G13033" s="162" t="s">
        <v>13278</v>
      </c>
    </row>
    <row r="13034" spans="7:7">
      <c r="G13034" s="162" t="s">
        <v>13279</v>
      </c>
    </row>
    <row r="13035" spans="7:7">
      <c r="G13035" s="162" t="s">
        <v>13280</v>
      </c>
    </row>
    <row r="13036" spans="7:7">
      <c r="G13036" s="162" t="s">
        <v>13281</v>
      </c>
    </row>
    <row r="13037" spans="7:7">
      <c r="G13037" s="162" t="s">
        <v>13282</v>
      </c>
    </row>
    <row r="13038" spans="7:7">
      <c r="G13038" s="162" t="s">
        <v>13283</v>
      </c>
    </row>
    <row r="13039" spans="7:7">
      <c r="G13039" s="162" t="s">
        <v>13284</v>
      </c>
    </row>
    <row r="13040" spans="7:7">
      <c r="G13040" s="162" t="s">
        <v>13285</v>
      </c>
    </row>
    <row r="13041" spans="7:7">
      <c r="G13041" s="162" t="s">
        <v>13286</v>
      </c>
    </row>
    <row r="13042" spans="7:7">
      <c r="G13042" s="162" t="s">
        <v>13287</v>
      </c>
    </row>
    <row r="13043" spans="7:7">
      <c r="G13043" s="162" t="s">
        <v>13288</v>
      </c>
    </row>
    <row r="13044" spans="7:7">
      <c r="G13044" s="162" t="s">
        <v>13289</v>
      </c>
    </row>
    <row r="13045" spans="7:7">
      <c r="G13045" s="162" t="s">
        <v>13290</v>
      </c>
    </row>
    <row r="13046" spans="7:7">
      <c r="G13046" s="162" t="s">
        <v>13291</v>
      </c>
    </row>
    <row r="13047" spans="7:7">
      <c r="G13047" s="162" t="s">
        <v>13292</v>
      </c>
    </row>
    <row r="13048" spans="7:7">
      <c r="G13048" s="162" t="s">
        <v>13293</v>
      </c>
    </row>
    <row r="13049" spans="7:7">
      <c r="G13049" s="162" t="s">
        <v>13294</v>
      </c>
    </row>
    <row r="13050" spans="7:7">
      <c r="G13050" s="162" t="s">
        <v>13295</v>
      </c>
    </row>
    <row r="13051" spans="7:7">
      <c r="G13051" s="162" t="s">
        <v>13296</v>
      </c>
    </row>
    <row r="13052" spans="7:7">
      <c r="G13052" s="162" t="s">
        <v>13297</v>
      </c>
    </row>
    <row r="13053" spans="7:7">
      <c r="G13053" s="162" t="s">
        <v>13298</v>
      </c>
    </row>
    <row r="13054" spans="7:7">
      <c r="G13054" s="162" t="s">
        <v>13299</v>
      </c>
    </row>
    <row r="13055" spans="7:7">
      <c r="G13055" s="162" t="s">
        <v>13300</v>
      </c>
    </row>
    <row r="13056" spans="7:7">
      <c r="G13056" s="162" t="s">
        <v>13301</v>
      </c>
    </row>
    <row r="13057" spans="7:7">
      <c r="G13057" s="162" t="s">
        <v>13302</v>
      </c>
    </row>
    <row r="13058" spans="7:7">
      <c r="G13058" s="162" t="s">
        <v>13303</v>
      </c>
    </row>
    <row r="13059" spans="7:7">
      <c r="G13059" s="162" t="s">
        <v>13304</v>
      </c>
    </row>
    <row r="13060" spans="7:7">
      <c r="G13060" s="162" t="s">
        <v>13305</v>
      </c>
    </row>
    <row r="13061" spans="7:7">
      <c r="G13061" s="162" t="s">
        <v>13306</v>
      </c>
    </row>
    <row r="13062" spans="7:7">
      <c r="G13062" s="162" t="s">
        <v>13307</v>
      </c>
    </row>
    <row r="13063" spans="7:7">
      <c r="G13063" s="162" t="s">
        <v>13308</v>
      </c>
    </row>
    <row r="13064" spans="7:7">
      <c r="G13064" s="162" t="s">
        <v>13309</v>
      </c>
    </row>
    <row r="13065" spans="7:7">
      <c r="G13065" s="162" t="s">
        <v>13310</v>
      </c>
    </row>
    <row r="13066" spans="7:7">
      <c r="G13066" s="162" t="s">
        <v>13311</v>
      </c>
    </row>
    <row r="13067" spans="7:7">
      <c r="G13067" s="162" t="s">
        <v>13312</v>
      </c>
    </row>
    <row r="13068" spans="7:7">
      <c r="G13068" s="162" t="s">
        <v>13313</v>
      </c>
    </row>
    <row r="13069" spans="7:7">
      <c r="G13069" s="162" t="s">
        <v>13314</v>
      </c>
    </row>
    <row r="13070" spans="7:7">
      <c r="G13070" s="162" t="s">
        <v>13315</v>
      </c>
    </row>
    <row r="13071" spans="7:7">
      <c r="G13071" s="162" t="s">
        <v>13316</v>
      </c>
    </row>
    <row r="13072" spans="7:7">
      <c r="G13072" s="162" t="s">
        <v>13317</v>
      </c>
    </row>
    <row r="13073" spans="7:7">
      <c r="G13073" s="162" t="s">
        <v>13318</v>
      </c>
    </row>
    <row r="13074" spans="7:7">
      <c r="G13074" s="162" t="s">
        <v>13319</v>
      </c>
    </row>
    <row r="13075" spans="7:7">
      <c r="G13075" s="162" t="s">
        <v>13320</v>
      </c>
    </row>
    <row r="13076" spans="7:7">
      <c r="G13076" s="162" t="s">
        <v>13321</v>
      </c>
    </row>
    <row r="13077" spans="7:7">
      <c r="G13077" s="162" t="s">
        <v>13322</v>
      </c>
    </row>
    <row r="13078" spans="7:7">
      <c r="G13078" s="162" t="s">
        <v>13323</v>
      </c>
    </row>
    <row r="13079" spans="7:7">
      <c r="G13079" s="162" t="s">
        <v>13324</v>
      </c>
    </row>
    <row r="13080" spans="7:7">
      <c r="G13080" s="162" t="s">
        <v>13325</v>
      </c>
    </row>
    <row r="13081" spans="7:7">
      <c r="G13081" s="162" t="s">
        <v>13326</v>
      </c>
    </row>
    <row r="13082" spans="7:7">
      <c r="G13082" s="162" t="s">
        <v>13327</v>
      </c>
    </row>
    <row r="13083" spans="7:7">
      <c r="G13083" s="162" t="s">
        <v>13328</v>
      </c>
    </row>
    <row r="13084" spans="7:7">
      <c r="G13084" s="162" t="s">
        <v>13329</v>
      </c>
    </row>
    <row r="13085" spans="7:7">
      <c r="G13085" s="162" t="s">
        <v>13330</v>
      </c>
    </row>
    <row r="13086" spans="7:7">
      <c r="G13086" s="162" t="s">
        <v>13331</v>
      </c>
    </row>
    <row r="13087" spans="7:7">
      <c r="G13087" s="162" t="s">
        <v>13332</v>
      </c>
    </row>
    <row r="13088" spans="7:7">
      <c r="G13088" s="162" t="s">
        <v>13333</v>
      </c>
    </row>
    <row r="13089" spans="7:7">
      <c r="G13089" s="162" t="s">
        <v>13334</v>
      </c>
    </row>
    <row r="13090" spans="7:7">
      <c r="G13090" s="162" t="s">
        <v>13335</v>
      </c>
    </row>
    <row r="13091" spans="7:7">
      <c r="G13091" s="162" t="s">
        <v>13336</v>
      </c>
    </row>
    <row r="13092" spans="7:7">
      <c r="G13092" s="162" t="s">
        <v>13337</v>
      </c>
    </row>
    <row r="13093" spans="7:7">
      <c r="G13093" s="162" t="s">
        <v>13338</v>
      </c>
    </row>
    <row r="13094" spans="7:7">
      <c r="G13094" s="162" t="s">
        <v>13339</v>
      </c>
    </row>
    <row r="13095" spans="7:7">
      <c r="G13095" s="162" t="s">
        <v>13340</v>
      </c>
    </row>
    <row r="13096" spans="7:7">
      <c r="G13096" s="162" t="s">
        <v>13341</v>
      </c>
    </row>
    <row r="13097" spans="7:7">
      <c r="G13097" s="162" t="s">
        <v>13342</v>
      </c>
    </row>
    <row r="13098" spans="7:7">
      <c r="G13098" s="162" t="s">
        <v>13343</v>
      </c>
    </row>
    <row r="13099" spans="7:7">
      <c r="G13099" s="162" t="s">
        <v>13344</v>
      </c>
    </row>
    <row r="13100" spans="7:7">
      <c r="G13100" s="162" t="s">
        <v>13345</v>
      </c>
    </row>
    <row r="13101" spans="7:7">
      <c r="G13101" s="162" t="s">
        <v>13346</v>
      </c>
    </row>
    <row r="13102" spans="7:7">
      <c r="G13102" s="162" t="s">
        <v>13347</v>
      </c>
    </row>
    <row r="13103" spans="7:7">
      <c r="G13103" s="162" t="s">
        <v>13348</v>
      </c>
    </row>
    <row r="13104" spans="7:7">
      <c r="G13104" s="162" t="s">
        <v>13349</v>
      </c>
    </row>
    <row r="13105" spans="7:7">
      <c r="G13105" s="162" t="s">
        <v>13350</v>
      </c>
    </row>
    <row r="13106" spans="7:7">
      <c r="G13106" s="162" t="s">
        <v>13351</v>
      </c>
    </row>
    <row r="13107" spans="7:7">
      <c r="G13107" s="162" t="s">
        <v>13352</v>
      </c>
    </row>
    <row r="13108" spans="7:7">
      <c r="G13108" s="162" t="s">
        <v>13353</v>
      </c>
    </row>
    <row r="13109" spans="7:7">
      <c r="G13109" s="162" t="s">
        <v>13354</v>
      </c>
    </row>
    <row r="13110" spans="7:7">
      <c r="G13110" s="162" t="s">
        <v>13355</v>
      </c>
    </row>
    <row r="13111" spans="7:7">
      <c r="G13111" s="162" t="s">
        <v>13356</v>
      </c>
    </row>
    <row r="13112" spans="7:7">
      <c r="G13112" s="162" t="s">
        <v>13357</v>
      </c>
    </row>
    <row r="13113" spans="7:7">
      <c r="G13113" s="162" t="s">
        <v>13358</v>
      </c>
    </row>
    <row r="13114" spans="7:7">
      <c r="G13114" s="162" t="s">
        <v>13359</v>
      </c>
    </row>
    <row r="13115" spans="7:7">
      <c r="G13115" s="162" t="s">
        <v>13360</v>
      </c>
    </row>
    <row r="13116" spans="7:7">
      <c r="G13116" s="162" t="s">
        <v>13361</v>
      </c>
    </row>
    <row r="13117" spans="7:7">
      <c r="G13117" s="162" t="s">
        <v>13362</v>
      </c>
    </row>
    <row r="13118" spans="7:7">
      <c r="G13118" s="162" t="s">
        <v>13363</v>
      </c>
    </row>
    <row r="13119" spans="7:7">
      <c r="G13119" s="162" t="s">
        <v>13364</v>
      </c>
    </row>
    <row r="13120" spans="7:7">
      <c r="G13120" s="162" t="s">
        <v>13365</v>
      </c>
    </row>
    <row r="13121" spans="7:7">
      <c r="G13121" s="162" t="s">
        <v>13366</v>
      </c>
    </row>
    <row r="13122" spans="7:7">
      <c r="G13122" s="162" t="s">
        <v>13367</v>
      </c>
    </row>
    <row r="13123" spans="7:7">
      <c r="G13123" s="162" t="s">
        <v>13368</v>
      </c>
    </row>
    <row r="13124" spans="7:7">
      <c r="G13124" s="162" t="s">
        <v>13369</v>
      </c>
    </row>
    <row r="13125" spans="7:7">
      <c r="G13125" s="162" t="s">
        <v>13370</v>
      </c>
    </row>
    <row r="13126" spans="7:7">
      <c r="G13126" s="162" t="s">
        <v>13371</v>
      </c>
    </row>
    <row r="13127" spans="7:7">
      <c r="G13127" s="162" t="s">
        <v>13372</v>
      </c>
    </row>
    <row r="13128" spans="7:7">
      <c r="G13128" s="162" t="s">
        <v>13373</v>
      </c>
    </row>
    <row r="13129" spans="7:7">
      <c r="G13129" s="162" t="s">
        <v>13374</v>
      </c>
    </row>
    <row r="13130" spans="7:7">
      <c r="G13130" s="162" t="s">
        <v>13375</v>
      </c>
    </row>
    <row r="13131" spans="7:7">
      <c r="G13131" s="162" t="s">
        <v>13376</v>
      </c>
    </row>
    <row r="13132" spans="7:7">
      <c r="G13132" s="162" t="s">
        <v>13377</v>
      </c>
    </row>
    <row r="13133" spans="7:7">
      <c r="G13133" s="162" t="s">
        <v>13378</v>
      </c>
    </row>
    <row r="13134" spans="7:7">
      <c r="G13134" s="162" t="s">
        <v>13379</v>
      </c>
    </row>
    <row r="13135" spans="7:7">
      <c r="G13135" s="162" t="s">
        <v>13380</v>
      </c>
    </row>
    <row r="13136" spans="7:7">
      <c r="G13136" s="162" t="s">
        <v>13381</v>
      </c>
    </row>
    <row r="13137" spans="7:7">
      <c r="G13137" s="162" t="s">
        <v>13382</v>
      </c>
    </row>
    <row r="13138" spans="7:7">
      <c r="G13138" s="162" t="s">
        <v>13383</v>
      </c>
    </row>
    <row r="13139" spans="7:7">
      <c r="G13139" s="162" t="s">
        <v>13384</v>
      </c>
    </row>
    <row r="13140" spans="7:7">
      <c r="G13140" s="162" t="s">
        <v>13385</v>
      </c>
    </row>
    <row r="13141" spans="7:7">
      <c r="G13141" s="162" t="s">
        <v>13386</v>
      </c>
    </row>
    <row r="13142" spans="7:7">
      <c r="G13142" s="162" t="s">
        <v>13387</v>
      </c>
    </row>
    <row r="13143" spans="7:7">
      <c r="G13143" s="162" t="s">
        <v>13388</v>
      </c>
    </row>
    <row r="13144" spans="7:7">
      <c r="G13144" s="162" t="s">
        <v>13389</v>
      </c>
    </row>
    <row r="13145" spans="7:7">
      <c r="G13145" s="162" t="s">
        <v>13390</v>
      </c>
    </row>
    <row r="13146" spans="7:7">
      <c r="G13146" s="162" t="s">
        <v>13391</v>
      </c>
    </row>
    <row r="13147" spans="7:7">
      <c r="G13147" s="162" t="s">
        <v>13392</v>
      </c>
    </row>
    <row r="13148" spans="7:7">
      <c r="G13148" s="162" t="s">
        <v>13393</v>
      </c>
    </row>
    <row r="13149" spans="7:7">
      <c r="G13149" s="162" t="s">
        <v>13394</v>
      </c>
    </row>
    <row r="13150" spans="7:7">
      <c r="G13150" s="162" t="s">
        <v>13395</v>
      </c>
    </row>
    <row r="13151" spans="7:7">
      <c r="G13151" s="162" t="s">
        <v>13396</v>
      </c>
    </row>
    <row r="13152" spans="7:7">
      <c r="G13152" s="162" t="s">
        <v>13397</v>
      </c>
    </row>
    <row r="13153" spans="7:7">
      <c r="G13153" s="162" t="s">
        <v>13398</v>
      </c>
    </row>
    <row r="13154" spans="7:7">
      <c r="G13154" s="162" t="s">
        <v>13399</v>
      </c>
    </row>
    <row r="13155" spans="7:7">
      <c r="G13155" s="162" t="s">
        <v>13400</v>
      </c>
    </row>
    <row r="13156" spans="7:7">
      <c r="G13156" s="162" t="s">
        <v>13401</v>
      </c>
    </row>
    <row r="13157" spans="7:7">
      <c r="G13157" s="162" t="s">
        <v>13402</v>
      </c>
    </row>
    <row r="13158" spans="7:7">
      <c r="G13158" s="162" t="s">
        <v>13403</v>
      </c>
    </row>
    <row r="13159" spans="7:7">
      <c r="G13159" s="162" t="s">
        <v>13404</v>
      </c>
    </row>
    <row r="13160" spans="7:7">
      <c r="G13160" s="162" t="s">
        <v>13405</v>
      </c>
    </row>
    <row r="13161" spans="7:7">
      <c r="G13161" s="162" t="s">
        <v>13406</v>
      </c>
    </row>
    <row r="13162" spans="7:7">
      <c r="G13162" s="162" t="s">
        <v>13407</v>
      </c>
    </row>
    <row r="13163" spans="7:7">
      <c r="G13163" s="162" t="s">
        <v>13408</v>
      </c>
    </row>
    <row r="13164" spans="7:7">
      <c r="G13164" s="162" t="s">
        <v>13409</v>
      </c>
    </row>
    <row r="13165" spans="7:7">
      <c r="G13165" s="162" t="s">
        <v>13410</v>
      </c>
    </row>
    <row r="13166" spans="7:7">
      <c r="G13166" s="162" t="s">
        <v>13411</v>
      </c>
    </row>
    <row r="13167" spans="7:7">
      <c r="G13167" s="162" t="s">
        <v>13412</v>
      </c>
    </row>
    <row r="13168" spans="7:7">
      <c r="G13168" s="162" t="s">
        <v>13413</v>
      </c>
    </row>
    <row r="13169" spans="7:7">
      <c r="G13169" s="162" t="s">
        <v>13414</v>
      </c>
    </row>
    <row r="13170" spans="7:7">
      <c r="G13170" s="162" t="s">
        <v>13415</v>
      </c>
    </row>
    <row r="13171" spans="7:7">
      <c r="G13171" s="162" t="s">
        <v>13416</v>
      </c>
    </row>
    <row r="13172" spans="7:7">
      <c r="G13172" s="162" t="s">
        <v>13417</v>
      </c>
    </row>
    <row r="13173" spans="7:7">
      <c r="G13173" s="162" t="s">
        <v>13418</v>
      </c>
    </row>
    <row r="13174" spans="7:7">
      <c r="G13174" s="162" t="s">
        <v>13419</v>
      </c>
    </row>
    <row r="13175" spans="7:7">
      <c r="G13175" s="162" t="s">
        <v>13420</v>
      </c>
    </row>
    <row r="13176" spans="7:7">
      <c r="G13176" s="162" t="s">
        <v>13421</v>
      </c>
    </row>
    <row r="13177" spans="7:7">
      <c r="G13177" s="162" t="s">
        <v>13422</v>
      </c>
    </row>
    <row r="13178" spans="7:7">
      <c r="G13178" s="162" t="s">
        <v>13423</v>
      </c>
    </row>
    <row r="13179" spans="7:7">
      <c r="G13179" s="162" t="s">
        <v>13424</v>
      </c>
    </row>
    <row r="13180" spans="7:7">
      <c r="G13180" s="162" t="s">
        <v>13425</v>
      </c>
    </row>
    <row r="13181" spans="7:7">
      <c r="G13181" s="162" t="s">
        <v>13426</v>
      </c>
    </row>
    <row r="13182" spans="7:7">
      <c r="G13182" s="162" t="s">
        <v>13427</v>
      </c>
    </row>
    <row r="13183" spans="7:7">
      <c r="G13183" s="162" t="s">
        <v>13428</v>
      </c>
    </row>
    <row r="13184" spans="7:7">
      <c r="G13184" s="162" t="s">
        <v>13429</v>
      </c>
    </row>
    <row r="13185" spans="7:7">
      <c r="G13185" s="162" t="s">
        <v>13430</v>
      </c>
    </row>
    <row r="13186" spans="7:7">
      <c r="G13186" s="162" t="s">
        <v>13431</v>
      </c>
    </row>
    <row r="13187" spans="7:7">
      <c r="G13187" s="162" t="s">
        <v>13432</v>
      </c>
    </row>
    <row r="13188" spans="7:7">
      <c r="G13188" s="162" t="s">
        <v>13433</v>
      </c>
    </row>
    <row r="13189" spans="7:7">
      <c r="G13189" s="162" t="s">
        <v>13434</v>
      </c>
    </row>
    <row r="13190" spans="7:7">
      <c r="G13190" s="162" t="s">
        <v>13435</v>
      </c>
    </row>
    <row r="13191" spans="7:7">
      <c r="G13191" s="162" t="s">
        <v>13436</v>
      </c>
    </row>
    <row r="13192" spans="7:7">
      <c r="G13192" s="162" t="s">
        <v>13437</v>
      </c>
    </row>
    <row r="13193" spans="7:7">
      <c r="G13193" s="162" t="s">
        <v>13438</v>
      </c>
    </row>
    <row r="13194" spans="7:7">
      <c r="G13194" s="162" t="s">
        <v>13439</v>
      </c>
    </row>
    <row r="13195" spans="7:7">
      <c r="G13195" s="162" t="s">
        <v>13440</v>
      </c>
    </row>
    <row r="13196" spans="7:7">
      <c r="G13196" s="162" t="s">
        <v>13441</v>
      </c>
    </row>
    <row r="13197" spans="7:7">
      <c r="G13197" s="162" t="s">
        <v>13442</v>
      </c>
    </row>
    <row r="13198" spans="7:7">
      <c r="G13198" s="162" t="s">
        <v>13443</v>
      </c>
    </row>
    <row r="13199" spans="7:7">
      <c r="G13199" s="162" t="s">
        <v>13444</v>
      </c>
    </row>
    <row r="13200" spans="7:7">
      <c r="G13200" s="162" t="s">
        <v>13445</v>
      </c>
    </row>
    <row r="13201" spans="7:7">
      <c r="G13201" s="162" t="s">
        <v>13446</v>
      </c>
    </row>
    <row r="13202" spans="7:7">
      <c r="G13202" s="162" t="s">
        <v>13447</v>
      </c>
    </row>
    <row r="13203" spans="7:7">
      <c r="G13203" s="162" t="s">
        <v>13448</v>
      </c>
    </row>
    <row r="13204" spans="7:7">
      <c r="G13204" s="162" t="s">
        <v>13449</v>
      </c>
    </row>
    <row r="13205" spans="7:7">
      <c r="G13205" s="162" t="s">
        <v>13450</v>
      </c>
    </row>
    <row r="13206" spans="7:7">
      <c r="G13206" s="162" t="s">
        <v>13451</v>
      </c>
    </row>
    <row r="13207" spans="7:7">
      <c r="G13207" s="162" t="s">
        <v>13452</v>
      </c>
    </row>
    <row r="13208" spans="7:7">
      <c r="G13208" s="162" t="s">
        <v>13453</v>
      </c>
    </row>
    <row r="13209" spans="7:7">
      <c r="G13209" s="162" t="s">
        <v>13454</v>
      </c>
    </row>
    <row r="13210" spans="7:7">
      <c r="G13210" s="162" t="s">
        <v>13455</v>
      </c>
    </row>
    <row r="13211" spans="7:7">
      <c r="G13211" s="162" t="s">
        <v>13456</v>
      </c>
    </row>
    <row r="13212" spans="7:7">
      <c r="G13212" s="162" t="s">
        <v>13457</v>
      </c>
    </row>
    <row r="13213" spans="7:7">
      <c r="G13213" s="162" t="s">
        <v>13458</v>
      </c>
    </row>
    <row r="13214" spans="7:7">
      <c r="G13214" s="162" t="s">
        <v>13459</v>
      </c>
    </row>
    <row r="13215" spans="7:7">
      <c r="G13215" s="162" t="s">
        <v>13460</v>
      </c>
    </row>
    <row r="13216" spans="7:7">
      <c r="G13216" s="162" t="s">
        <v>13461</v>
      </c>
    </row>
    <row r="13217" spans="7:7">
      <c r="G13217" s="162" t="s">
        <v>13462</v>
      </c>
    </row>
    <row r="13218" spans="7:7">
      <c r="G13218" s="162" t="s">
        <v>13463</v>
      </c>
    </row>
    <row r="13219" spans="7:7">
      <c r="G13219" s="162" t="s">
        <v>13464</v>
      </c>
    </row>
    <row r="13220" spans="7:7">
      <c r="G13220" s="162" t="s">
        <v>13465</v>
      </c>
    </row>
    <row r="13221" spans="7:7">
      <c r="G13221" s="162" t="s">
        <v>13466</v>
      </c>
    </row>
    <row r="13222" spans="7:7">
      <c r="G13222" s="162" t="s">
        <v>13467</v>
      </c>
    </row>
    <row r="13223" spans="7:7">
      <c r="G13223" s="162" t="s">
        <v>13468</v>
      </c>
    </row>
    <row r="13224" spans="7:7">
      <c r="G13224" s="162" t="s">
        <v>13469</v>
      </c>
    </row>
    <row r="13225" spans="7:7">
      <c r="G13225" s="162" t="s">
        <v>13470</v>
      </c>
    </row>
    <row r="13226" spans="7:7">
      <c r="G13226" s="162" t="s">
        <v>13471</v>
      </c>
    </row>
    <row r="13227" spans="7:7">
      <c r="G13227" s="162" t="s">
        <v>13472</v>
      </c>
    </row>
    <row r="13228" spans="7:7">
      <c r="G13228" s="162" t="s">
        <v>13473</v>
      </c>
    </row>
    <row r="13229" spans="7:7">
      <c r="G13229" s="162" t="s">
        <v>13474</v>
      </c>
    </row>
    <row r="13230" spans="7:7">
      <c r="G13230" s="162" t="s">
        <v>13475</v>
      </c>
    </row>
    <row r="13231" spans="7:7">
      <c r="G13231" s="162" t="s">
        <v>13476</v>
      </c>
    </row>
    <row r="13232" spans="7:7">
      <c r="G13232" s="162" t="s">
        <v>13477</v>
      </c>
    </row>
    <row r="13233" spans="7:7">
      <c r="G13233" s="162" t="s">
        <v>13478</v>
      </c>
    </row>
    <row r="13234" spans="7:7">
      <c r="G13234" s="162" t="s">
        <v>13479</v>
      </c>
    </row>
    <row r="13235" spans="7:7">
      <c r="G13235" s="162" t="s">
        <v>13480</v>
      </c>
    </row>
    <row r="13236" spans="7:7">
      <c r="G13236" s="162" t="s">
        <v>13481</v>
      </c>
    </row>
    <row r="13237" spans="7:7">
      <c r="G13237" s="162" t="s">
        <v>13482</v>
      </c>
    </row>
    <row r="13238" spans="7:7">
      <c r="G13238" s="162" t="s">
        <v>13483</v>
      </c>
    </row>
    <row r="13239" spans="7:7">
      <c r="G13239" s="162" t="s">
        <v>13484</v>
      </c>
    </row>
    <row r="13240" spans="7:7">
      <c r="G13240" s="162" t="s">
        <v>13485</v>
      </c>
    </row>
    <row r="13241" spans="7:7">
      <c r="G13241" s="162" t="s">
        <v>13486</v>
      </c>
    </row>
    <row r="13242" spans="7:7">
      <c r="G13242" s="162" t="s">
        <v>13487</v>
      </c>
    </row>
    <row r="13243" spans="7:7">
      <c r="G13243" s="162" t="s">
        <v>13488</v>
      </c>
    </row>
    <row r="13244" spans="7:7">
      <c r="G13244" s="162" t="s">
        <v>13489</v>
      </c>
    </row>
    <row r="13245" spans="7:7">
      <c r="G13245" s="162" t="s">
        <v>13490</v>
      </c>
    </row>
    <row r="13246" spans="7:7">
      <c r="G13246" s="162" t="s">
        <v>13491</v>
      </c>
    </row>
    <row r="13247" spans="7:7">
      <c r="G13247" s="162" t="s">
        <v>13492</v>
      </c>
    </row>
    <row r="13248" spans="7:7">
      <c r="G13248" s="162" t="s">
        <v>13493</v>
      </c>
    </row>
    <row r="13249" spans="7:7">
      <c r="G13249" s="162" t="s">
        <v>13494</v>
      </c>
    </row>
    <row r="13250" spans="7:7">
      <c r="G13250" s="162" t="s">
        <v>13495</v>
      </c>
    </row>
    <row r="13251" spans="7:7">
      <c r="G13251" s="162" t="s">
        <v>13496</v>
      </c>
    </row>
    <row r="13252" spans="7:7">
      <c r="G13252" s="162" t="s">
        <v>13497</v>
      </c>
    </row>
    <row r="13253" spans="7:7">
      <c r="G13253" s="162" t="s">
        <v>13498</v>
      </c>
    </row>
    <row r="13254" spans="7:7">
      <c r="G13254" s="162" t="s">
        <v>13499</v>
      </c>
    </row>
    <row r="13255" spans="7:7">
      <c r="G13255" s="162" t="s">
        <v>13500</v>
      </c>
    </row>
    <row r="13256" spans="7:7">
      <c r="G13256" s="162" t="s">
        <v>13501</v>
      </c>
    </row>
    <row r="13257" spans="7:7">
      <c r="G13257" s="162" t="s">
        <v>13502</v>
      </c>
    </row>
    <row r="13258" spans="7:7">
      <c r="G13258" s="162" t="s">
        <v>13503</v>
      </c>
    </row>
    <row r="13259" spans="7:7">
      <c r="G13259" s="162" t="s">
        <v>13504</v>
      </c>
    </row>
    <row r="13260" spans="7:7">
      <c r="G13260" s="162" t="s">
        <v>13505</v>
      </c>
    </row>
    <row r="13261" spans="7:7">
      <c r="G13261" s="162" t="s">
        <v>13506</v>
      </c>
    </row>
    <row r="13262" spans="7:7">
      <c r="G13262" s="162" t="s">
        <v>13507</v>
      </c>
    </row>
    <row r="13263" spans="7:7">
      <c r="G13263" s="162" t="s">
        <v>13508</v>
      </c>
    </row>
    <row r="13264" spans="7:7">
      <c r="G13264" s="162" t="s">
        <v>13509</v>
      </c>
    </row>
    <row r="13265" spans="7:7">
      <c r="G13265" s="162" t="s">
        <v>13510</v>
      </c>
    </row>
    <row r="13266" spans="7:7">
      <c r="G13266" s="162" t="s">
        <v>13511</v>
      </c>
    </row>
    <row r="13267" spans="7:7">
      <c r="G13267" s="162" t="s">
        <v>13512</v>
      </c>
    </row>
    <row r="13268" spans="7:7">
      <c r="G13268" s="162" t="s">
        <v>13513</v>
      </c>
    </row>
    <row r="13269" spans="7:7">
      <c r="G13269" s="162" t="s">
        <v>13514</v>
      </c>
    </row>
    <row r="13270" spans="7:7">
      <c r="G13270" s="162" t="s">
        <v>13515</v>
      </c>
    </row>
    <row r="13271" spans="7:7">
      <c r="G13271" s="162" t="s">
        <v>13516</v>
      </c>
    </row>
    <row r="13272" spans="7:7">
      <c r="G13272" s="162" t="s">
        <v>13517</v>
      </c>
    </row>
    <row r="13273" spans="7:7">
      <c r="G13273" s="162" t="s">
        <v>13518</v>
      </c>
    </row>
    <row r="13274" spans="7:7">
      <c r="G13274" s="162" t="s">
        <v>13519</v>
      </c>
    </row>
    <row r="13275" spans="7:7">
      <c r="G13275" s="162" t="s">
        <v>13520</v>
      </c>
    </row>
    <row r="13276" spans="7:7">
      <c r="G13276" s="162" t="s">
        <v>13521</v>
      </c>
    </row>
    <row r="13277" spans="7:7">
      <c r="G13277" s="162" t="s">
        <v>13522</v>
      </c>
    </row>
    <row r="13278" spans="7:7">
      <c r="G13278" s="162" t="s">
        <v>13523</v>
      </c>
    </row>
    <row r="13279" spans="7:7">
      <c r="G13279" s="162" t="s">
        <v>13524</v>
      </c>
    </row>
    <row r="13280" spans="7:7">
      <c r="G13280" s="162" t="s">
        <v>13525</v>
      </c>
    </row>
    <row r="13281" spans="7:7">
      <c r="G13281" s="162" t="s">
        <v>13526</v>
      </c>
    </row>
    <row r="13282" spans="7:7">
      <c r="G13282" s="162" t="s">
        <v>13527</v>
      </c>
    </row>
    <row r="13283" spans="7:7">
      <c r="G13283" s="162" t="s">
        <v>13528</v>
      </c>
    </row>
    <row r="13284" spans="7:7">
      <c r="G13284" s="162" t="s">
        <v>13529</v>
      </c>
    </row>
    <row r="13285" spans="7:7">
      <c r="G13285" s="162" t="s">
        <v>13530</v>
      </c>
    </row>
    <row r="13286" spans="7:7">
      <c r="G13286" s="162" t="s">
        <v>13531</v>
      </c>
    </row>
    <row r="13287" spans="7:7">
      <c r="G13287" s="162" t="s">
        <v>13532</v>
      </c>
    </row>
    <row r="13288" spans="7:7">
      <c r="G13288" s="162" t="s">
        <v>13533</v>
      </c>
    </row>
    <row r="13289" spans="7:7">
      <c r="G13289" s="162" t="s">
        <v>13534</v>
      </c>
    </row>
    <row r="13290" spans="7:7">
      <c r="G13290" s="162" t="s">
        <v>13535</v>
      </c>
    </row>
    <row r="13291" spans="7:7">
      <c r="G13291" s="162" t="s">
        <v>13536</v>
      </c>
    </row>
    <row r="13292" spans="7:7">
      <c r="G13292" s="162" t="s">
        <v>13537</v>
      </c>
    </row>
    <row r="13293" spans="7:7">
      <c r="G13293" s="162" t="s">
        <v>13538</v>
      </c>
    </row>
    <row r="13294" spans="7:7">
      <c r="G13294" s="162" t="s">
        <v>13539</v>
      </c>
    </row>
    <row r="13295" spans="7:7">
      <c r="G13295" s="162" t="s">
        <v>13540</v>
      </c>
    </row>
    <row r="13296" spans="7:7">
      <c r="G13296" s="162" t="s">
        <v>13541</v>
      </c>
    </row>
    <row r="13297" spans="7:7">
      <c r="G13297" s="162" t="s">
        <v>13542</v>
      </c>
    </row>
    <row r="13298" spans="7:7">
      <c r="G13298" s="162" t="s">
        <v>13543</v>
      </c>
    </row>
    <row r="13299" spans="7:7">
      <c r="G13299" s="162" t="s">
        <v>13544</v>
      </c>
    </row>
    <row r="13300" spans="7:7">
      <c r="G13300" s="162" t="s">
        <v>13545</v>
      </c>
    </row>
    <row r="13301" spans="7:7">
      <c r="G13301" s="162" t="s">
        <v>13546</v>
      </c>
    </row>
    <row r="13302" spans="7:7">
      <c r="G13302" s="162" t="s">
        <v>13547</v>
      </c>
    </row>
    <row r="13303" spans="7:7">
      <c r="G13303" s="162" t="s">
        <v>13548</v>
      </c>
    </row>
    <row r="13304" spans="7:7">
      <c r="G13304" s="162" t="s">
        <v>13549</v>
      </c>
    </row>
    <row r="13305" spans="7:7">
      <c r="G13305" s="162" t="s">
        <v>13550</v>
      </c>
    </row>
    <row r="13306" spans="7:7">
      <c r="G13306" s="162" t="s">
        <v>13551</v>
      </c>
    </row>
    <row r="13307" spans="7:7">
      <c r="G13307" s="162" t="s">
        <v>13552</v>
      </c>
    </row>
    <row r="13308" spans="7:7">
      <c r="G13308" s="162" t="s">
        <v>13553</v>
      </c>
    </row>
    <row r="13309" spans="7:7">
      <c r="G13309" s="162" t="s">
        <v>13554</v>
      </c>
    </row>
    <row r="13310" spans="7:7">
      <c r="G13310" s="162" t="s">
        <v>13555</v>
      </c>
    </row>
    <row r="13311" spans="7:7">
      <c r="G13311" s="162" t="s">
        <v>13556</v>
      </c>
    </row>
    <row r="13312" spans="7:7">
      <c r="G13312" s="162" t="s">
        <v>13557</v>
      </c>
    </row>
    <row r="13313" spans="7:7">
      <c r="G13313" s="162" t="s">
        <v>13558</v>
      </c>
    </row>
    <row r="13314" spans="7:7">
      <c r="G13314" s="162" t="s">
        <v>13559</v>
      </c>
    </row>
    <row r="13315" spans="7:7">
      <c r="G13315" s="162" t="s">
        <v>13560</v>
      </c>
    </row>
    <row r="13316" spans="7:7">
      <c r="G13316" s="162" t="s">
        <v>13561</v>
      </c>
    </row>
    <row r="13317" spans="7:7">
      <c r="G13317" s="162" t="s">
        <v>13562</v>
      </c>
    </row>
    <row r="13318" spans="7:7">
      <c r="G13318" s="162" t="s">
        <v>13563</v>
      </c>
    </row>
    <row r="13319" spans="7:7">
      <c r="G13319" s="162" t="s">
        <v>13564</v>
      </c>
    </row>
    <row r="13320" spans="7:7">
      <c r="G13320" s="162" t="s">
        <v>13565</v>
      </c>
    </row>
    <row r="13321" spans="7:7">
      <c r="G13321" s="162" t="s">
        <v>13566</v>
      </c>
    </row>
    <row r="13322" spans="7:7">
      <c r="G13322" s="162" t="s">
        <v>13567</v>
      </c>
    </row>
    <row r="13323" spans="7:7">
      <c r="G13323" s="162" t="s">
        <v>13568</v>
      </c>
    </row>
    <row r="13324" spans="7:7">
      <c r="G13324" s="162" t="s">
        <v>13569</v>
      </c>
    </row>
    <row r="13325" spans="7:7">
      <c r="G13325" s="162" t="s">
        <v>13570</v>
      </c>
    </row>
    <row r="13326" spans="7:7">
      <c r="G13326" s="162" t="s">
        <v>13571</v>
      </c>
    </row>
    <row r="13327" spans="7:7">
      <c r="G13327" s="162" t="s">
        <v>13572</v>
      </c>
    </row>
    <row r="13328" spans="7:7">
      <c r="G13328" s="162" t="s">
        <v>13573</v>
      </c>
    </row>
    <row r="13329" spans="7:7">
      <c r="G13329" s="162" t="s">
        <v>13574</v>
      </c>
    </row>
    <row r="13330" spans="7:7">
      <c r="G13330" s="162" t="s">
        <v>13575</v>
      </c>
    </row>
    <row r="13331" spans="7:7">
      <c r="G13331" s="162" t="s">
        <v>13576</v>
      </c>
    </row>
    <row r="13332" spans="7:7">
      <c r="G13332" s="162" t="s">
        <v>13577</v>
      </c>
    </row>
    <row r="13333" spans="7:7">
      <c r="G13333" s="162" t="s">
        <v>13578</v>
      </c>
    </row>
    <row r="13334" spans="7:7">
      <c r="G13334" s="162" t="s">
        <v>13579</v>
      </c>
    </row>
    <row r="13335" spans="7:7">
      <c r="G13335" s="162" t="s">
        <v>13580</v>
      </c>
    </row>
    <row r="13336" spans="7:7">
      <c r="G13336" s="162" t="s">
        <v>13581</v>
      </c>
    </row>
    <row r="13337" spans="7:7">
      <c r="G13337" s="162" t="s">
        <v>13582</v>
      </c>
    </row>
    <row r="13338" spans="7:7">
      <c r="G13338" s="162" t="s">
        <v>13583</v>
      </c>
    </row>
    <row r="13339" spans="7:7">
      <c r="G13339" s="162" t="s">
        <v>13584</v>
      </c>
    </row>
    <row r="13340" spans="7:7">
      <c r="G13340" s="162" t="s">
        <v>13585</v>
      </c>
    </row>
    <row r="13341" spans="7:7">
      <c r="G13341" s="162" t="s">
        <v>13586</v>
      </c>
    </row>
    <row r="13342" spans="7:7">
      <c r="G13342" s="162" t="s">
        <v>13587</v>
      </c>
    </row>
    <row r="13343" spans="7:7">
      <c r="G13343" s="162" t="s">
        <v>13588</v>
      </c>
    </row>
    <row r="13344" spans="7:7">
      <c r="G13344" s="162" t="s">
        <v>13589</v>
      </c>
    </row>
    <row r="13345" spans="7:7">
      <c r="G13345" s="162" t="s">
        <v>13590</v>
      </c>
    </row>
    <row r="13346" spans="7:7">
      <c r="G13346" s="162" t="s">
        <v>13591</v>
      </c>
    </row>
    <row r="13347" spans="7:7">
      <c r="G13347" s="162" t="s">
        <v>13592</v>
      </c>
    </row>
    <row r="13348" spans="7:7">
      <c r="G13348" s="162" t="s">
        <v>13593</v>
      </c>
    </row>
    <row r="13349" spans="7:7">
      <c r="G13349" s="162" t="s">
        <v>13594</v>
      </c>
    </row>
    <row r="13350" spans="7:7">
      <c r="G13350" s="162" t="s">
        <v>13595</v>
      </c>
    </row>
    <row r="13351" spans="7:7">
      <c r="G13351" s="162" t="s">
        <v>13596</v>
      </c>
    </row>
    <row r="13352" spans="7:7">
      <c r="G13352" s="162" t="s">
        <v>13597</v>
      </c>
    </row>
    <row r="13353" spans="7:7">
      <c r="G13353" s="162" t="s">
        <v>13598</v>
      </c>
    </row>
    <row r="13354" spans="7:7">
      <c r="G13354" s="162" t="s">
        <v>13599</v>
      </c>
    </row>
    <row r="13355" spans="7:7">
      <c r="G13355" s="162" t="s">
        <v>13600</v>
      </c>
    </row>
    <row r="13356" spans="7:7">
      <c r="G13356" s="162" t="s">
        <v>13601</v>
      </c>
    </row>
    <row r="13357" spans="7:7">
      <c r="G13357" s="162" t="s">
        <v>13602</v>
      </c>
    </row>
    <row r="13358" spans="7:7">
      <c r="G13358" s="162" t="s">
        <v>13603</v>
      </c>
    </row>
    <row r="13359" spans="7:7">
      <c r="G13359" s="162" t="s">
        <v>13604</v>
      </c>
    </row>
    <row r="13360" spans="7:7">
      <c r="G13360" s="162" t="s">
        <v>13605</v>
      </c>
    </row>
    <row r="13361" spans="7:7">
      <c r="G13361" s="162" t="s">
        <v>13606</v>
      </c>
    </row>
    <row r="13362" spans="7:7">
      <c r="G13362" s="162" t="s">
        <v>13607</v>
      </c>
    </row>
    <row r="13363" spans="7:7">
      <c r="G13363" s="162" t="s">
        <v>13608</v>
      </c>
    </row>
    <row r="13364" spans="7:7">
      <c r="G13364" s="162" t="s">
        <v>13609</v>
      </c>
    </row>
    <row r="13365" spans="7:7">
      <c r="G13365" s="162" t="s">
        <v>13610</v>
      </c>
    </row>
    <row r="13366" spans="7:7">
      <c r="G13366" s="162" t="s">
        <v>13611</v>
      </c>
    </row>
    <row r="13367" spans="7:7">
      <c r="G13367" s="162" t="s">
        <v>13612</v>
      </c>
    </row>
    <row r="13368" spans="7:7">
      <c r="G13368" s="162" t="s">
        <v>13613</v>
      </c>
    </row>
    <row r="13369" spans="7:7">
      <c r="G13369" s="162" t="s">
        <v>13614</v>
      </c>
    </row>
    <row r="13370" spans="7:7">
      <c r="G13370" s="162" t="s">
        <v>13615</v>
      </c>
    </row>
    <row r="13371" spans="7:7">
      <c r="G13371" s="162" t="s">
        <v>13616</v>
      </c>
    </row>
    <row r="13372" spans="7:7">
      <c r="G13372" s="162" t="s">
        <v>13617</v>
      </c>
    </row>
    <row r="13373" spans="7:7">
      <c r="G13373" s="162" t="s">
        <v>13618</v>
      </c>
    </row>
    <row r="13374" spans="7:7">
      <c r="G13374" s="162" t="s">
        <v>13619</v>
      </c>
    </row>
    <row r="13375" spans="7:7">
      <c r="G13375" s="162" t="s">
        <v>13620</v>
      </c>
    </row>
    <row r="13376" spans="7:7">
      <c r="G13376" s="162" t="s">
        <v>13621</v>
      </c>
    </row>
    <row r="13377" spans="7:7">
      <c r="G13377" s="162" t="s">
        <v>13622</v>
      </c>
    </row>
    <row r="13378" spans="7:7">
      <c r="G13378" s="162" t="s">
        <v>13623</v>
      </c>
    </row>
    <row r="13379" spans="7:7">
      <c r="G13379" s="162" t="s">
        <v>13624</v>
      </c>
    </row>
    <row r="13380" spans="7:7">
      <c r="G13380" s="162" t="s">
        <v>13625</v>
      </c>
    </row>
    <row r="13381" spans="7:7">
      <c r="G13381" s="162" t="s">
        <v>13626</v>
      </c>
    </row>
    <row r="13382" spans="7:7">
      <c r="G13382" s="162" t="s">
        <v>13627</v>
      </c>
    </row>
    <row r="13383" spans="7:7">
      <c r="G13383" s="162" t="s">
        <v>13628</v>
      </c>
    </row>
    <row r="13384" spans="7:7">
      <c r="G13384" s="162" t="s">
        <v>13629</v>
      </c>
    </row>
    <row r="13385" spans="7:7">
      <c r="G13385" s="162" t="s">
        <v>13630</v>
      </c>
    </row>
    <row r="13386" spans="7:7">
      <c r="G13386" s="162" t="s">
        <v>13631</v>
      </c>
    </row>
    <row r="13387" spans="7:7">
      <c r="G13387" s="162" t="s">
        <v>13632</v>
      </c>
    </row>
    <row r="13388" spans="7:7">
      <c r="G13388" s="162" t="s">
        <v>13633</v>
      </c>
    </row>
    <row r="13389" spans="7:7">
      <c r="G13389" s="162" t="s">
        <v>13634</v>
      </c>
    </row>
    <row r="13390" spans="7:7">
      <c r="G13390" s="162" t="s">
        <v>13635</v>
      </c>
    </row>
    <row r="13391" spans="7:7">
      <c r="G13391" s="162" t="s">
        <v>13636</v>
      </c>
    </row>
    <row r="13392" spans="7:7">
      <c r="G13392" s="162" t="s">
        <v>13637</v>
      </c>
    </row>
    <row r="13393" spans="7:7">
      <c r="G13393" s="162" t="s">
        <v>13638</v>
      </c>
    </row>
    <row r="13394" spans="7:7">
      <c r="G13394" s="162" t="s">
        <v>13639</v>
      </c>
    </row>
    <row r="13395" spans="7:7">
      <c r="G13395" s="162" t="s">
        <v>13640</v>
      </c>
    </row>
    <row r="13396" spans="7:7">
      <c r="G13396" s="162" t="s">
        <v>13641</v>
      </c>
    </row>
    <row r="13397" spans="7:7">
      <c r="G13397" s="162" t="s">
        <v>13642</v>
      </c>
    </row>
    <row r="13398" spans="7:7">
      <c r="G13398" s="162" t="s">
        <v>13643</v>
      </c>
    </row>
    <row r="13399" spans="7:7">
      <c r="G13399" s="162" t="s">
        <v>13644</v>
      </c>
    </row>
    <row r="13400" spans="7:7">
      <c r="G13400" s="162" t="s">
        <v>13645</v>
      </c>
    </row>
    <row r="13401" spans="7:7">
      <c r="G13401" s="162" t="s">
        <v>13646</v>
      </c>
    </row>
    <row r="13402" spans="7:7">
      <c r="G13402" s="162" t="s">
        <v>13647</v>
      </c>
    </row>
    <row r="13403" spans="7:7">
      <c r="G13403" s="162" t="s">
        <v>13648</v>
      </c>
    </row>
    <row r="13404" spans="7:7">
      <c r="G13404" s="162" t="s">
        <v>13649</v>
      </c>
    </row>
    <row r="13405" spans="7:7">
      <c r="G13405" s="162" t="s">
        <v>13650</v>
      </c>
    </row>
    <row r="13406" spans="7:7">
      <c r="G13406" s="162" t="s">
        <v>13651</v>
      </c>
    </row>
    <row r="13407" spans="7:7">
      <c r="G13407" s="162" t="s">
        <v>13652</v>
      </c>
    </row>
    <row r="13408" spans="7:7">
      <c r="G13408" s="162" t="s">
        <v>13653</v>
      </c>
    </row>
    <row r="13409" spans="7:7">
      <c r="G13409" s="162" t="s">
        <v>13654</v>
      </c>
    </row>
    <row r="13410" spans="7:7">
      <c r="G13410" s="162" t="s">
        <v>13655</v>
      </c>
    </row>
    <row r="13411" spans="7:7">
      <c r="G13411" s="162" t="s">
        <v>13656</v>
      </c>
    </row>
    <row r="13412" spans="7:7">
      <c r="G13412" s="162" t="s">
        <v>13657</v>
      </c>
    </row>
    <row r="13413" spans="7:7">
      <c r="G13413" s="162" t="s">
        <v>13658</v>
      </c>
    </row>
    <row r="13414" spans="7:7">
      <c r="G13414" s="162" t="s">
        <v>13659</v>
      </c>
    </row>
    <row r="13415" spans="7:7">
      <c r="G13415" s="162" t="s">
        <v>13660</v>
      </c>
    </row>
    <row r="13416" spans="7:7">
      <c r="G13416" s="162" t="s">
        <v>13661</v>
      </c>
    </row>
    <row r="13417" spans="7:7">
      <c r="G13417" s="162" t="s">
        <v>13662</v>
      </c>
    </row>
    <row r="13418" spans="7:7">
      <c r="G13418" s="162" t="s">
        <v>13663</v>
      </c>
    </row>
    <row r="13419" spans="7:7">
      <c r="G13419" s="162" t="s">
        <v>13664</v>
      </c>
    </row>
    <row r="13420" spans="7:7">
      <c r="G13420" s="162" t="s">
        <v>13665</v>
      </c>
    </row>
    <row r="13421" spans="7:7">
      <c r="G13421" s="162" t="s">
        <v>13666</v>
      </c>
    </row>
    <row r="13422" spans="7:7">
      <c r="G13422" s="162" t="s">
        <v>13667</v>
      </c>
    </row>
    <row r="13423" spans="7:7">
      <c r="G13423" s="162" t="s">
        <v>13668</v>
      </c>
    </row>
    <row r="13424" spans="7:7">
      <c r="G13424" s="162" t="s">
        <v>13669</v>
      </c>
    </row>
    <row r="13425" spans="7:7">
      <c r="G13425" s="162" t="s">
        <v>13670</v>
      </c>
    </row>
    <row r="13426" spans="7:7">
      <c r="G13426" s="162" t="s">
        <v>13671</v>
      </c>
    </row>
    <row r="13427" spans="7:7">
      <c r="G13427" s="162" t="s">
        <v>13672</v>
      </c>
    </row>
    <row r="13428" spans="7:7">
      <c r="G13428" s="162" t="s">
        <v>13673</v>
      </c>
    </row>
    <row r="13429" spans="7:7">
      <c r="G13429" s="162" t="s">
        <v>13674</v>
      </c>
    </row>
    <row r="13430" spans="7:7">
      <c r="G13430" s="162" t="s">
        <v>13675</v>
      </c>
    </row>
    <row r="13431" spans="7:7">
      <c r="G13431" s="162" t="s">
        <v>13676</v>
      </c>
    </row>
    <row r="13432" spans="7:7">
      <c r="G13432" s="162" t="s">
        <v>13677</v>
      </c>
    </row>
    <row r="13433" spans="7:7">
      <c r="G13433" s="162" t="s">
        <v>13678</v>
      </c>
    </row>
    <row r="13434" spans="7:7">
      <c r="G13434" s="162" t="s">
        <v>13679</v>
      </c>
    </row>
    <row r="13435" spans="7:7">
      <c r="G13435" s="162" t="s">
        <v>13680</v>
      </c>
    </row>
    <row r="13436" spans="7:7">
      <c r="G13436" s="162" t="s">
        <v>13681</v>
      </c>
    </row>
    <row r="13437" spans="7:7">
      <c r="G13437" s="162" t="s">
        <v>13682</v>
      </c>
    </row>
    <row r="13438" spans="7:7">
      <c r="G13438" s="162" t="s">
        <v>13683</v>
      </c>
    </row>
    <row r="13439" spans="7:7">
      <c r="G13439" s="162" t="s">
        <v>13684</v>
      </c>
    </row>
    <row r="13440" spans="7:7">
      <c r="G13440" s="162" t="s">
        <v>13685</v>
      </c>
    </row>
    <row r="13441" spans="7:7">
      <c r="G13441" s="162" t="s">
        <v>13686</v>
      </c>
    </row>
    <row r="13442" spans="7:7">
      <c r="G13442" s="162" t="s">
        <v>13687</v>
      </c>
    </row>
    <row r="13443" spans="7:7">
      <c r="G13443" s="162" t="s">
        <v>13688</v>
      </c>
    </row>
    <row r="13444" spans="7:7">
      <c r="G13444" s="162" t="s">
        <v>13689</v>
      </c>
    </row>
    <row r="13445" spans="7:7">
      <c r="G13445" s="162" t="s">
        <v>13690</v>
      </c>
    </row>
    <row r="13446" spans="7:7">
      <c r="G13446" s="162" t="s">
        <v>13691</v>
      </c>
    </row>
    <row r="13447" spans="7:7">
      <c r="G13447" s="162" t="s">
        <v>13692</v>
      </c>
    </row>
    <row r="13448" spans="7:7">
      <c r="G13448" s="162" t="s">
        <v>13693</v>
      </c>
    </row>
    <row r="13449" spans="7:7">
      <c r="G13449" s="162" t="s">
        <v>13694</v>
      </c>
    </row>
    <row r="13450" spans="7:7">
      <c r="G13450" s="162" t="s">
        <v>13695</v>
      </c>
    </row>
    <row r="13451" spans="7:7">
      <c r="G13451" s="162" t="s">
        <v>13696</v>
      </c>
    </row>
    <row r="13452" spans="7:7">
      <c r="G13452" s="162" t="s">
        <v>13697</v>
      </c>
    </row>
    <row r="13453" spans="7:7">
      <c r="G13453" s="162" t="s">
        <v>13698</v>
      </c>
    </row>
    <row r="13454" spans="7:7">
      <c r="G13454" s="162" t="s">
        <v>13699</v>
      </c>
    </row>
    <row r="13455" spans="7:7">
      <c r="G13455" s="162" t="s">
        <v>13700</v>
      </c>
    </row>
    <row r="13456" spans="7:7">
      <c r="G13456" s="162" t="s">
        <v>13701</v>
      </c>
    </row>
    <row r="13457" spans="7:7">
      <c r="G13457" s="162" t="s">
        <v>13702</v>
      </c>
    </row>
    <row r="13458" spans="7:7">
      <c r="G13458" s="162" t="s">
        <v>13703</v>
      </c>
    </row>
    <row r="13459" spans="7:7">
      <c r="G13459" s="162" t="s">
        <v>13704</v>
      </c>
    </row>
    <row r="13460" spans="7:7">
      <c r="G13460" s="162" t="s">
        <v>13705</v>
      </c>
    </row>
    <row r="13461" spans="7:7">
      <c r="G13461" s="162" t="s">
        <v>13706</v>
      </c>
    </row>
    <row r="13462" spans="7:7">
      <c r="G13462" s="162" t="s">
        <v>13707</v>
      </c>
    </row>
    <row r="13463" spans="7:7">
      <c r="G13463" s="162" t="s">
        <v>13708</v>
      </c>
    </row>
    <row r="13464" spans="7:7">
      <c r="G13464" s="162" t="s">
        <v>13709</v>
      </c>
    </row>
    <row r="13465" spans="7:7">
      <c r="G13465" s="162" t="s">
        <v>13710</v>
      </c>
    </row>
    <row r="13466" spans="7:7">
      <c r="G13466" s="162" t="s">
        <v>13711</v>
      </c>
    </row>
    <row r="13467" spans="7:7">
      <c r="G13467" s="162" t="s">
        <v>13712</v>
      </c>
    </row>
    <row r="13468" spans="7:7">
      <c r="G13468" s="162" t="s">
        <v>13713</v>
      </c>
    </row>
    <row r="13469" spans="7:7">
      <c r="G13469" s="162" t="s">
        <v>13714</v>
      </c>
    </row>
    <row r="13470" spans="7:7">
      <c r="G13470" s="162" t="s">
        <v>13715</v>
      </c>
    </row>
    <row r="13471" spans="7:7">
      <c r="G13471" s="162" t="s">
        <v>13716</v>
      </c>
    </row>
    <row r="13472" spans="7:7">
      <c r="G13472" s="162" t="s">
        <v>13717</v>
      </c>
    </row>
    <row r="13473" spans="7:7">
      <c r="G13473" s="162" t="s">
        <v>13718</v>
      </c>
    </row>
    <row r="13474" spans="7:7">
      <c r="G13474" s="162" t="s">
        <v>13719</v>
      </c>
    </row>
    <row r="13475" spans="7:7">
      <c r="G13475" s="162" t="s">
        <v>13720</v>
      </c>
    </row>
    <row r="13476" spans="7:7">
      <c r="G13476" s="162" t="s">
        <v>13721</v>
      </c>
    </row>
    <row r="13477" spans="7:7">
      <c r="G13477" s="162" t="s">
        <v>13722</v>
      </c>
    </row>
    <row r="13478" spans="7:7">
      <c r="G13478" s="162" t="s">
        <v>13723</v>
      </c>
    </row>
    <row r="13479" spans="7:7">
      <c r="G13479" s="162" t="s">
        <v>13724</v>
      </c>
    </row>
    <row r="13480" spans="7:7">
      <c r="G13480" s="162" t="s">
        <v>13725</v>
      </c>
    </row>
    <row r="13481" spans="7:7">
      <c r="G13481" s="162" t="s">
        <v>13726</v>
      </c>
    </row>
    <row r="13482" spans="7:7">
      <c r="G13482" s="162" t="s">
        <v>13727</v>
      </c>
    </row>
    <row r="13483" spans="7:7">
      <c r="G13483" s="162" t="s">
        <v>13728</v>
      </c>
    </row>
    <row r="13484" spans="7:7">
      <c r="G13484" s="162" t="s">
        <v>13729</v>
      </c>
    </row>
    <row r="13485" spans="7:7">
      <c r="G13485" s="162" t="s">
        <v>13730</v>
      </c>
    </row>
    <row r="13486" spans="7:7">
      <c r="G13486" s="162" t="s">
        <v>13731</v>
      </c>
    </row>
    <row r="13487" spans="7:7">
      <c r="G13487" s="162" t="s">
        <v>13732</v>
      </c>
    </row>
    <row r="13488" spans="7:7">
      <c r="G13488" s="162" t="s">
        <v>13733</v>
      </c>
    </row>
    <row r="13489" spans="7:7">
      <c r="G13489" s="162" t="s">
        <v>13734</v>
      </c>
    </row>
    <row r="13490" spans="7:7">
      <c r="G13490" s="162" t="s">
        <v>13735</v>
      </c>
    </row>
    <row r="13491" spans="7:7">
      <c r="G13491" s="162" t="s">
        <v>13736</v>
      </c>
    </row>
    <row r="13492" spans="7:7">
      <c r="G13492" s="162" t="s">
        <v>13737</v>
      </c>
    </row>
    <row r="13493" spans="7:7">
      <c r="G13493" s="162" t="s">
        <v>13738</v>
      </c>
    </row>
    <row r="13494" spans="7:7">
      <c r="G13494" s="162" t="s">
        <v>13739</v>
      </c>
    </row>
    <row r="13495" spans="7:7">
      <c r="G13495" s="162" t="s">
        <v>13740</v>
      </c>
    </row>
    <row r="13496" spans="7:7">
      <c r="G13496" s="162" t="s">
        <v>13741</v>
      </c>
    </row>
    <row r="13497" spans="7:7">
      <c r="G13497" s="162" t="s">
        <v>13742</v>
      </c>
    </row>
    <row r="13498" spans="7:7">
      <c r="G13498" s="162" t="s">
        <v>13743</v>
      </c>
    </row>
    <row r="13499" spans="7:7">
      <c r="G13499" s="162" t="s">
        <v>13744</v>
      </c>
    </row>
    <row r="13500" spans="7:7">
      <c r="G13500" s="162" t="s">
        <v>13745</v>
      </c>
    </row>
    <row r="13501" spans="7:7">
      <c r="G13501" s="162" t="s">
        <v>13746</v>
      </c>
    </row>
    <row r="13502" spans="7:7">
      <c r="G13502" s="162" t="s">
        <v>13747</v>
      </c>
    </row>
    <row r="13503" spans="7:7">
      <c r="G13503" s="162" t="s">
        <v>13748</v>
      </c>
    </row>
    <row r="13504" spans="7:7">
      <c r="G13504" s="162" t="s">
        <v>13749</v>
      </c>
    </row>
    <row r="13505" spans="7:7">
      <c r="G13505" s="162" t="s">
        <v>13750</v>
      </c>
    </row>
    <row r="13506" spans="7:7">
      <c r="G13506" s="162" t="s">
        <v>13751</v>
      </c>
    </row>
    <row r="13507" spans="7:7">
      <c r="G13507" s="162" t="s">
        <v>13752</v>
      </c>
    </row>
    <row r="13508" spans="7:7">
      <c r="G13508" s="162" t="s">
        <v>13753</v>
      </c>
    </row>
    <row r="13509" spans="7:7">
      <c r="G13509" s="162" t="s">
        <v>13754</v>
      </c>
    </row>
    <row r="13510" spans="7:7">
      <c r="G13510" s="162" t="s">
        <v>13755</v>
      </c>
    </row>
    <row r="13511" spans="7:7">
      <c r="G13511" s="162" t="s">
        <v>13756</v>
      </c>
    </row>
    <row r="13512" spans="7:7">
      <c r="G13512" s="162" t="s">
        <v>13757</v>
      </c>
    </row>
    <row r="13513" spans="7:7">
      <c r="G13513" s="162" t="s">
        <v>13758</v>
      </c>
    </row>
    <row r="13514" spans="7:7">
      <c r="G13514" s="162" t="s">
        <v>13759</v>
      </c>
    </row>
    <row r="13515" spans="7:7">
      <c r="G13515" s="162" t="s">
        <v>13760</v>
      </c>
    </row>
    <row r="13516" spans="7:7">
      <c r="G13516" s="162" t="s">
        <v>13761</v>
      </c>
    </row>
    <row r="13517" spans="7:7">
      <c r="G13517" s="162" t="s">
        <v>13762</v>
      </c>
    </row>
    <row r="13518" spans="7:7">
      <c r="G13518" s="162" t="s">
        <v>13763</v>
      </c>
    </row>
    <row r="13519" spans="7:7">
      <c r="G13519" s="162" t="s">
        <v>13764</v>
      </c>
    </row>
    <row r="13520" spans="7:7">
      <c r="G13520" s="162" t="s">
        <v>13765</v>
      </c>
    </row>
    <row r="13521" spans="7:7">
      <c r="G13521" s="162" t="s">
        <v>13766</v>
      </c>
    </row>
    <row r="13522" spans="7:7">
      <c r="G13522" s="162" t="s">
        <v>13767</v>
      </c>
    </row>
    <row r="13523" spans="7:7">
      <c r="G13523" s="162" t="s">
        <v>13768</v>
      </c>
    </row>
    <row r="13524" spans="7:7">
      <c r="G13524" s="162" t="s">
        <v>13769</v>
      </c>
    </row>
    <row r="13525" spans="7:7">
      <c r="G13525" s="162" t="s">
        <v>13770</v>
      </c>
    </row>
    <row r="13526" spans="7:7">
      <c r="G13526" s="162" t="s">
        <v>13771</v>
      </c>
    </row>
    <row r="13527" spans="7:7">
      <c r="G13527" s="162" t="s">
        <v>13772</v>
      </c>
    </row>
    <row r="13528" spans="7:7">
      <c r="G13528" s="162" t="s">
        <v>13773</v>
      </c>
    </row>
    <row r="13529" spans="7:7">
      <c r="G13529" s="162" t="s">
        <v>13774</v>
      </c>
    </row>
    <row r="13530" spans="7:7">
      <c r="G13530" s="162" t="s">
        <v>13775</v>
      </c>
    </row>
    <row r="13531" spans="7:7">
      <c r="G13531" s="162" t="s">
        <v>13776</v>
      </c>
    </row>
    <row r="13532" spans="7:7">
      <c r="G13532" s="162" t="s">
        <v>13777</v>
      </c>
    </row>
    <row r="13533" spans="7:7">
      <c r="G13533" s="162" t="s">
        <v>13778</v>
      </c>
    </row>
    <row r="13534" spans="7:7">
      <c r="G13534" s="162" t="s">
        <v>13779</v>
      </c>
    </row>
    <row r="13535" spans="7:7">
      <c r="G13535" s="162" t="s">
        <v>13780</v>
      </c>
    </row>
    <row r="13536" spans="7:7">
      <c r="G13536" s="162" t="s">
        <v>13781</v>
      </c>
    </row>
    <row r="13537" spans="7:7">
      <c r="G13537" s="162" t="s">
        <v>13782</v>
      </c>
    </row>
    <row r="13538" spans="7:7">
      <c r="G13538" s="162" t="s">
        <v>13783</v>
      </c>
    </row>
    <row r="13539" spans="7:7">
      <c r="G13539" s="162" t="s">
        <v>13784</v>
      </c>
    </row>
    <row r="13540" spans="7:7">
      <c r="G13540" s="162" t="s">
        <v>13785</v>
      </c>
    </row>
    <row r="13541" spans="7:7">
      <c r="G13541" s="162" t="s">
        <v>13786</v>
      </c>
    </row>
    <row r="13542" spans="7:7">
      <c r="G13542" s="162" t="s">
        <v>13787</v>
      </c>
    </row>
    <row r="13543" spans="7:7">
      <c r="G13543" s="162" t="s">
        <v>13788</v>
      </c>
    </row>
    <row r="13544" spans="7:7">
      <c r="G13544" s="162" t="s">
        <v>13789</v>
      </c>
    </row>
    <row r="13545" spans="7:7">
      <c r="G13545" s="162" t="s">
        <v>13790</v>
      </c>
    </row>
    <row r="13546" spans="7:7">
      <c r="G13546" s="162" t="s">
        <v>13791</v>
      </c>
    </row>
    <row r="13547" spans="7:7">
      <c r="G13547" s="162" t="s">
        <v>13792</v>
      </c>
    </row>
    <row r="13548" spans="7:7">
      <c r="G13548" s="162" t="s">
        <v>13793</v>
      </c>
    </row>
    <row r="13549" spans="7:7">
      <c r="G13549" s="162" t="s">
        <v>13794</v>
      </c>
    </row>
    <row r="13550" spans="7:7">
      <c r="G13550" s="162" t="s">
        <v>13795</v>
      </c>
    </row>
    <row r="13551" spans="7:7">
      <c r="G13551" s="162" t="s">
        <v>13796</v>
      </c>
    </row>
    <row r="13552" spans="7:7">
      <c r="G13552" s="162" t="s">
        <v>13797</v>
      </c>
    </row>
    <row r="13553" spans="7:7">
      <c r="G13553" s="162" t="s">
        <v>13798</v>
      </c>
    </row>
    <row r="13554" spans="7:7">
      <c r="G13554" s="162" t="s">
        <v>13799</v>
      </c>
    </row>
    <row r="13555" spans="7:7">
      <c r="G13555" s="162" t="s">
        <v>13800</v>
      </c>
    </row>
    <row r="13556" spans="7:7">
      <c r="G13556" s="162" t="s">
        <v>13801</v>
      </c>
    </row>
    <row r="13557" spans="7:7">
      <c r="G13557" s="162" t="s">
        <v>13802</v>
      </c>
    </row>
    <row r="13558" spans="7:7">
      <c r="G13558" s="162" t="s">
        <v>13803</v>
      </c>
    </row>
    <row r="13559" spans="7:7">
      <c r="G13559" s="162" t="s">
        <v>13804</v>
      </c>
    </row>
    <row r="13560" spans="7:7">
      <c r="G13560" s="162" t="s">
        <v>13805</v>
      </c>
    </row>
    <row r="13561" spans="7:7">
      <c r="G13561" s="162" t="s">
        <v>13806</v>
      </c>
    </row>
    <row r="13562" spans="7:7">
      <c r="G13562" s="162" t="s">
        <v>13807</v>
      </c>
    </row>
    <row r="13563" spans="7:7">
      <c r="G13563" s="162" t="s">
        <v>13808</v>
      </c>
    </row>
    <row r="13564" spans="7:7">
      <c r="G13564" s="162" t="s">
        <v>13809</v>
      </c>
    </row>
    <row r="13565" spans="7:7">
      <c r="G13565" s="162" t="s">
        <v>13810</v>
      </c>
    </row>
    <row r="13566" spans="7:7">
      <c r="G13566" s="162" t="s">
        <v>13811</v>
      </c>
    </row>
    <row r="13567" spans="7:7">
      <c r="G13567" s="162" t="s">
        <v>13812</v>
      </c>
    </row>
    <row r="13568" spans="7:7">
      <c r="G13568" s="162" t="s">
        <v>13813</v>
      </c>
    </row>
    <row r="13569" spans="7:7">
      <c r="G13569" s="162" t="s">
        <v>13814</v>
      </c>
    </row>
    <row r="13570" spans="7:7">
      <c r="G13570" s="162" t="s">
        <v>13815</v>
      </c>
    </row>
    <row r="13571" spans="7:7">
      <c r="G13571" s="162" t="s">
        <v>13816</v>
      </c>
    </row>
    <row r="13572" spans="7:7">
      <c r="G13572" s="162" t="s">
        <v>13817</v>
      </c>
    </row>
    <row r="13573" spans="7:7">
      <c r="G13573" s="162" t="s">
        <v>13818</v>
      </c>
    </row>
    <row r="13574" spans="7:7">
      <c r="G13574" s="162" t="s">
        <v>13819</v>
      </c>
    </row>
    <row r="13575" spans="7:7">
      <c r="G13575" s="162" t="s">
        <v>13820</v>
      </c>
    </row>
    <row r="13576" spans="7:7">
      <c r="G13576" s="162" t="s">
        <v>13821</v>
      </c>
    </row>
    <row r="13577" spans="7:7">
      <c r="G13577" s="162" t="s">
        <v>13822</v>
      </c>
    </row>
    <row r="13578" spans="7:7">
      <c r="G13578" s="162" t="s">
        <v>13823</v>
      </c>
    </row>
    <row r="13579" spans="7:7">
      <c r="G13579" s="162" t="s">
        <v>13824</v>
      </c>
    </row>
    <row r="13580" spans="7:7">
      <c r="G13580" s="162" t="s">
        <v>13825</v>
      </c>
    </row>
    <row r="13581" spans="7:7">
      <c r="G13581" s="162" t="s">
        <v>13826</v>
      </c>
    </row>
    <row r="13582" spans="7:7">
      <c r="G13582" s="162" t="s">
        <v>13827</v>
      </c>
    </row>
    <row r="13583" spans="7:7">
      <c r="G13583" s="162" t="s">
        <v>13828</v>
      </c>
    </row>
    <row r="13584" spans="7:7">
      <c r="G13584" s="162" t="s">
        <v>13829</v>
      </c>
    </row>
    <row r="13585" spans="7:7">
      <c r="G13585" s="162" t="s">
        <v>13830</v>
      </c>
    </row>
    <row r="13586" spans="7:7">
      <c r="G13586" s="162" t="s">
        <v>13831</v>
      </c>
    </row>
    <row r="13587" spans="7:7">
      <c r="G13587" s="162" t="s">
        <v>13832</v>
      </c>
    </row>
    <row r="13588" spans="7:7">
      <c r="G13588" s="162" t="s">
        <v>13833</v>
      </c>
    </row>
    <row r="13589" spans="7:7">
      <c r="G13589" s="162" t="s">
        <v>13834</v>
      </c>
    </row>
    <row r="13590" spans="7:7">
      <c r="G13590" s="162" t="s">
        <v>13835</v>
      </c>
    </row>
    <row r="13591" spans="7:7">
      <c r="G13591" s="162" t="s">
        <v>13836</v>
      </c>
    </row>
    <row r="13592" spans="7:7">
      <c r="G13592" s="162" t="s">
        <v>13837</v>
      </c>
    </row>
    <row r="13593" spans="7:7">
      <c r="G13593" s="162" t="s">
        <v>13838</v>
      </c>
    </row>
    <row r="13594" spans="7:7">
      <c r="G13594" s="162" t="s">
        <v>13839</v>
      </c>
    </row>
    <row r="13595" spans="7:7">
      <c r="G13595" s="162" t="s">
        <v>13840</v>
      </c>
    </row>
    <row r="13596" spans="7:7">
      <c r="G13596" s="162" t="s">
        <v>13841</v>
      </c>
    </row>
    <row r="13597" spans="7:7">
      <c r="G13597" s="162" t="s">
        <v>13842</v>
      </c>
    </row>
    <row r="13598" spans="7:7">
      <c r="G13598" s="162" t="s">
        <v>13843</v>
      </c>
    </row>
    <row r="13599" spans="7:7">
      <c r="G13599" s="162" t="s">
        <v>13844</v>
      </c>
    </row>
    <row r="13600" spans="7:7">
      <c r="G13600" s="162" t="s">
        <v>13845</v>
      </c>
    </row>
    <row r="13601" spans="7:7">
      <c r="G13601" s="162" t="s">
        <v>13846</v>
      </c>
    </row>
    <row r="13602" spans="7:7">
      <c r="G13602" s="162" t="s">
        <v>13847</v>
      </c>
    </row>
    <row r="13603" spans="7:7">
      <c r="G13603" s="162" t="s">
        <v>13848</v>
      </c>
    </row>
    <row r="13604" spans="7:7">
      <c r="G13604" s="162" t="s">
        <v>13849</v>
      </c>
    </row>
    <row r="13605" spans="7:7">
      <c r="G13605" s="162" t="s">
        <v>13850</v>
      </c>
    </row>
    <row r="13606" spans="7:7">
      <c r="G13606" s="162" t="s">
        <v>13851</v>
      </c>
    </row>
    <row r="13607" spans="7:7">
      <c r="G13607" s="162" t="s">
        <v>13852</v>
      </c>
    </row>
    <row r="13608" spans="7:7">
      <c r="G13608" s="162" t="s">
        <v>13853</v>
      </c>
    </row>
    <row r="13609" spans="7:7">
      <c r="G13609" s="162" t="s">
        <v>13854</v>
      </c>
    </row>
    <row r="13610" spans="7:7">
      <c r="G13610" s="162" t="s">
        <v>13855</v>
      </c>
    </row>
    <row r="13611" spans="7:7">
      <c r="G13611" s="162" t="s">
        <v>13856</v>
      </c>
    </row>
    <row r="13612" spans="7:7">
      <c r="G13612" s="162" t="s">
        <v>13857</v>
      </c>
    </row>
    <row r="13613" spans="7:7">
      <c r="G13613" s="162" t="s">
        <v>13858</v>
      </c>
    </row>
    <row r="13614" spans="7:7">
      <c r="G13614" s="162" t="s">
        <v>13859</v>
      </c>
    </row>
    <row r="13615" spans="7:7">
      <c r="G13615" s="162" t="s">
        <v>13860</v>
      </c>
    </row>
    <row r="13616" spans="7:7">
      <c r="G13616" s="162" t="s">
        <v>13861</v>
      </c>
    </row>
    <row r="13617" spans="7:7">
      <c r="G13617" s="162" t="s">
        <v>13862</v>
      </c>
    </row>
    <row r="13618" spans="7:7">
      <c r="G13618" s="162" t="s">
        <v>13863</v>
      </c>
    </row>
    <row r="13619" spans="7:7">
      <c r="G13619" s="162" t="s">
        <v>13864</v>
      </c>
    </row>
    <row r="13620" spans="7:7">
      <c r="G13620" s="162" t="s">
        <v>13865</v>
      </c>
    </row>
    <row r="13621" spans="7:7">
      <c r="G13621" s="162" t="s">
        <v>13866</v>
      </c>
    </row>
    <row r="13622" spans="7:7">
      <c r="G13622" s="162" t="s">
        <v>13867</v>
      </c>
    </row>
    <row r="13623" spans="7:7">
      <c r="G13623" s="162" t="s">
        <v>13868</v>
      </c>
    </row>
    <row r="13624" spans="7:7">
      <c r="G13624" s="162" t="s">
        <v>13869</v>
      </c>
    </row>
    <row r="13625" spans="7:7">
      <c r="G13625" s="162" t="s">
        <v>13870</v>
      </c>
    </row>
    <row r="13626" spans="7:7">
      <c r="G13626" s="162" t="s">
        <v>13871</v>
      </c>
    </row>
    <row r="13627" spans="7:7">
      <c r="G13627" s="162" t="s">
        <v>13872</v>
      </c>
    </row>
    <row r="13628" spans="7:7">
      <c r="G13628" s="162" t="s">
        <v>13873</v>
      </c>
    </row>
    <row r="13629" spans="7:7">
      <c r="G13629" s="162" t="s">
        <v>13874</v>
      </c>
    </row>
    <row r="13630" spans="7:7">
      <c r="G13630" s="162" t="s">
        <v>13875</v>
      </c>
    </row>
    <row r="13631" spans="7:7">
      <c r="G13631" s="162" t="s">
        <v>13876</v>
      </c>
    </row>
    <row r="13632" spans="7:7">
      <c r="G13632" s="162" t="s">
        <v>13877</v>
      </c>
    </row>
    <row r="13633" spans="7:7">
      <c r="G13633" s="162" t="s">
        <v>13878</v>
      </c>
    </row>
    <row r="13634" spans="7:7">
      <c r="G13634" s="162" t="s">
        <v>13879</v>
      </c>
    </row>
    <row r="13635" spans="7:7">
      <c r="G13635" s="162" t="s">
        <v>13880</v>
      </c>
    </row>
    <row r="13636" spans="7:7">
      <c r="G13636" s="162" t="s">
        <v>13881</v>
      </c>
    </row>
    <row r="13637" spans="7:7">
      <c r="G13637" s="162" t="s">
        <v>13882</v>
      </c>
    </row>
    <row r="13638" spans="7:7">
      <c r="G13638" s="162" t="s">
        <v>13883</v>
      </c>
    </row>
    <row r="13639" spans="7:7">
      <c r="G13639" s="162" t="s">
        <v>13884</v>
      </c>
    </row>
    <row r="13640" spans="7:7">
      <c r="G13640" s="162" t="s">
        <v>13885</v>
      </c>
    </row>
    <row r="13641" spans="7:7">
      <c r="G13641" s="162" t="s">
        <v>13886</v>
      </c>
    </row>
    <row r="13642" spans="7:7">
      <c r="G13642" s="162" t="s">
        <v>13887</v>
      </c>
    </row>
    <row r="13643" spans="7:7">
      <c r="G13643" s="162" t="s">
        <v>13888</v>
      </c>
    </row>
    <row r="13644" spans="7:7">
      <c r="G13644" s="162" t="s">
        <v>13889</v>
      </c>
    </row>
    <row r="13645" spans="7:7">
      <c r="G13645" s="162" t="s">
        <v>13890</v>
      </c>
    </row>
    <row r="13646" spans="7:7">
      <c r="G13646" s="162" t="s">
        <v>13891</v>
      </c>
    </row>
    <row r="13647" spans="7:7">
      <c r="G13647" s="162" t="s">
        <v>13892</v>
      </c>
    </row>
    <row r="13648" spans="7:7">
      <c r="G13648" s="162" t="s">
        <v>13893</v>
      </c>
    </row>
    <row r="13649" spans="7:7">
      <c r="G13649" s="162" t="s">
        <v>13894</v>
      </c>
    </row>
    <row r="13650" spans="7:7">
      <c r="G13650" s="162" t="s">
        <v>13895</v>
      </c>
    </row>
    <row r="13651" spans="7:7">
      <c r="G13651" s="162" t="s">
        <v>13896</v>
      </c>
    </row>
    <row r="13652" spans="7:7">
      <c r="G13652" s="162" t="s">
        <v>13897</v>
      </c>
    </row>
    <row r="13653" spans="7:7">
      <c r="G13653" s="162" t="s">
        <v>13898</v>
      </c>
    </row>
    <row r="13654" spans="7:7">
      <c r="G13654" s="162" t="s">
        <v>13899</v>
      </c>
    </row>
    <row r="13655" spans="7:7">
      <c r="G13655" s="162" t="s">
        <v>13900</v>
      </c>
    </row>
    <row r="13656" spans="7:7">
      <c r="G13656" s="162" t="s">
        <v>13901</v>
      </c>
    </row>
    <row r="13657" spans="7:7">
      <c r="G13657" s="162" t="s">
        <v>13902</v>
      </c>
    </row>
    <row r="13658" spans="7:7">
      <c r="G13658" s="162" t="s">
        <v>13903</v>
      </c>
    </row>
    <row r="13659" spans="7:7">
      <c r="G13659" s="162" t="s">
        <v>13904</v>
      </c>
    </row>
    <row r="13660" spans="7:7">
      <c r="G13660" s="162" t="s">
        <v>13905</v>
      </c>
    </row>
    <row r="13661" spans="7:7">
      <c r="G13661" s="162" t="s">
        <v>13906</v>
      </c>
    </row>
    <row r="13662" spans="7:7">
      <c r="G13662" s="162" t="s">
        <v>13907</v>
      </c>
    </row>
    <row r="13663" spans="7:7">
      <c r="G13663" s="162" t="s">
        <v>13908</v>
      </c>
    </row>
    <row r="13664" spans="7:7">
      <c r="G13664" s="162" t="s">
        <v>13909</v>
      </c>
    </row>
    <row r="13665" spans="7:7">
      <c r="G13665" s="162" t="s">
        <v>13910</v>
      </c>
    </row>
    <row r="13666" spans="7:7">
      <c r="G13666" s="162" t="s">
        <v>13911</v>
      </c>
    </row>
    <row r="13667" spans="7:7">
      <c r="G13667" s="162" t="s">
        <v>13912</v>
      </c>
    </row>
    <row r="13668" spans="7:7">
      <c r="G13668" s="162" t="s">
        <v>13913</v>
      </c>
    </row>
    <row r="13669" spans="7:7">
      <c r="G13669" s="162" t="s">
        <v>13914</v>
      </c>
    </row>
    <row r="13670" spans="7:7">
      <c r="G13670" s="162" t="s">
        <v>13915</v>
      </c>
    </row>
    <row r="13671" spans="7:7">
      <c r="G13671" s="162" t="s">
        <v>13916</v>
      </c>
    </row>
    <row r="13672" spans="7:7">
      <c r="G13672" s="162" t="s">
        <v>13917</v>
      </c>
    </row>
    <row r="13673" spans="7:7">
      <c r="G13673" s="162" t="s">
        <v>13918</v>
      </c>
    </row>
    <row r="13674" spans="7:7">
      <c r="G13674" s="162" t="s">
        <v>13919</v>
      </c>
    </row>
    <row r="13675" spans="7:7">
      <c r="G13675" s="162" t="s">
        <v>13920</v>
      </c>
    </row>
    <row r="13676" spans="7:7">
      <c r="G13676" s="162" t="s">
        <v>13921</v>
      </c>
    </row>
    <row r="13677" spans="7:7">
      <c r="G13677" s="162" t="s">
        <v>13922</v>
      </c>
    </row>
    <row r="13678" spans="7:7">
      <c r="G13678" s="162" t="s">
        <v>13923</v>
      </c>
    </row>
    <row r="13679" spans="7:7">
      <c r="G13679" s="162" t="s">
        <v>13924</v>
      </c>
    </row>
    <row r="13680" spans="7:7">
      <c r="G13680" s="162" t="s">
        <v>13925</v>
      </c>
    </row>
    <row r="13681" spans="7:7">
      <c r="G13681" s="162" t="s">
        <v>13926</v>
      </c>
    </row>
    <row r="13682" spans="7:7">
      <c r="G13682" s="162" t="s">
        <v>13927</v>
      </c>
    </row>
    <row r="13683" spans="7:7">
      <c r="G13683" s="162" t="s">
        <v>13928</v>
      </c>
    </row>
    <row r="13684" spans="7:7">
      <c r="G13684" s="162" t="s">
        <v>13929</v>
      </c>
    </row>
    <row r="13685" spans="7:7">
      <c r="G13685" s="162" t="s">
        <v>13930</v>
      </c>
    </row>
    <row r="13686" spans="7:7">
      <c r="G13686" s="162" t="s">
        <v>13931</v>
      </c>
    </row>
    <row r="13687" spans="7:7">
      <c r="G13687" s="162" t="s">
        <v>13932</v>
      </c>
    </row>
    <row r="13688" spans="7:7">
      <c r="G13688" s="162" t="s">
        <v>13933</v>
      </c>
    </row>
    <row r="13689" spans="7:7">
      <c r="G13689" s="162" t="s">
        <v>13934</v>
      </c>
    </row>
    <row r="13690" spans="7:7">
      <c r="G13690" s="162" t="s">
        <v>13935</v>
      </c>
    </row>
    <row r="13691" spans="7:7">
      <c r="G13691" s="162" t="s">
        <v>13936</v>
      </c>
    </row>
    <row r="13692" spans="7:7">
      <c r="G13692" s="162" t="s">
        <v>13937</v>
      </c>
    </row>
    <row r="13693" spans="7:7">
      <c r="G13693" s="162" t="s">
        <v>13938</v>
      </c>
    </row>
    <row r="13694" spans="7:7">
      <c r="G13694" s="162" t="s">
        <v>13939</v>
      </c>
    </row>
    <row r="13695" spans="7:7">
      <c r="G13695" s="162" t="s">
        <v>13940</v>
      </c>
    </row>
    <row r="13696" spans="7:7">
      <c r="G13696" s="162" t="s">
        <v>13941</v>
      </c>
    </row>
    <row r="13697" spans="7:7">
      <c r="G13697" s="162" t="s">
        <v>13942</v>
      </c>
    </row>
    <row r="13698" spans="7:7">
      <c r="G13698" s="162" t="s">
        <v>13943</v>
      </c>
    </row>
    <row r="13699" spans="7:7">
      <c r="G13699" s="162" t="s">
        <v>13944</v>
      </c>
    </row>
    <row r="13700" spans="7:7">
      <c r="G13700" s="162" t="s">
        <v>13945</v>
      </c>
    </row>
    <row r="13701" spans="7:7">
      <c r="G13701" s="162" t="s">
        <v>13946</v>
      </c>
    </row>
    <row r="13702" spans="7:7">
      <c r="G13702" s="162" t="s">
        <v>13947</v>
      </c>
    </row>
    <row r="13703" spans="7:7">
      <c r="G13703" s="162" t="s">
        <v>13948</v>
      </c>
    </row>
    <row r="13704" spans="7:7">
      <c r="G13704" s="162" t="s">
        <v>13949</v>
      </c>
    </row>
    <row r="13705" spans="7:7">
      <c r="G13705" s="162" t="s">
        <v>13950</v>
      </c>
    </row>
    <row r="13706" spans="7:7">
      <c r="G13706" s="162" t="s">
        <v>13951</v>
      </c>
    </row>
    <row r="13707" spans="7:7">
      <c r="G13707" s="162" t="s">
        <v>13952</v>
      </c>
    </row>
    <row r="13708" spans="7:7">
      <c r="G13708" s="162" t="s">
        <v>13953</v>
      </c>
    </row>
    <row r="13709" spans="7:7">
      <c r="G13709" s="162" t="s">
        <v>13954</v>
      </c>
    </row>
    <row r="13710" spans="7:7">
      <c r="G13710" s="162" t="s">
        <v>13955</v>
      </c>
    </row>
    <row r="13711" spans="7:7">
      <c r="G13711" s="162" t="s">
        <v>13956</v>
      </c>
    </row>
    <row r="13712" spans="7:7">
      <c r="G13712" s="162" t="s">
        <v>13957</v>
      </c>
    </row>
    <row r="13713" spans="7:7">
      <c r="G13713" s="162" t="s">
        <v>13958</v>
      </c>
    </row>
    <row r="13714" spans="7:7">
      <c r="G13714" s="162" t="s">
        <v>13959</v>
      </c>
    </row>
    <row r="13715" spans="7:7">
      <c r="G13715" s="162" t="s">
        <v>13960</v>
      </c>
    </row>
    <row r="13716" spans="7:7">
      <c r="G13716" s="162" t="s">
        <v>13961</v>
      </c>
    </row>
    <row r="13717" spans="7:7">
      <c r="G13717" s="162" t="s">
        <v>13962</v>
      </c>
    </row>
    <row r="13718" spans="7:7">
      <c r="G13718" s="162" t="s">
        <v>13963</v>
      </c>
    </row>
    <row r="13719" spans="7:7">
      <c r="G13719" s="162" t="s">
        <v>13964</v>
      </c>
    </row>
    <row r="13720" spans="7:7">
      <c r="G13720" s="162" t="s">
        <v>13965</v>
      </c>
    </row>
    <row r="13721" spans="7:7">
      <c r="G13721" s="162" t="s">
        <v>13966</v>
      </c>
    </row>
    <row r="13722" spans="7:7">
      <c r="G13722" s="162" t="s">
        <v>13967</v>
      </c>
    </row>
    <row r="13723" spans="7:7">
      <c r="G13723" s="162" t="s">
        <v>13968</v>
      </c>
    </row>
    <row r="13724" spans="7:7">
      <c r="G13724" s="162" t="s">
        <v>13969</v>
      </c>
    </row>
    <row r="13725" spans="7:7">
      <c r="G13725" s="162" t="s">
        <v>13970</v>
      </c>
    </row>
    <row r="13726" spans="7:7">
      <c r="G13726" s="162" t="s">
        <v>13971</v>
      </c>
    </row>
    <row r="13727" spans="7:7">
      <c r="G13727" s="162" t="s">
        <v>13972</v>
      </c>
    </row>
    <row r="13728" spans="7:7">
      <c r="G13728" s="162" t="s">
        <v>13973</v>
      </c>
    </row>
    <row r="13729" spans="7:7">
      <c r="G13729" s="162" t="s">
        <v>13974</v>
      </c>
    </row>
    <row r="13730" spans="7:7">
      <c r="G13730" s="162" t="s">
        <v>13975</v>
      </c>
    </row>
    <row r="13731" spans="7:7">
      <c r="G13731" s="162" t="s">
        <v>13976</v>
      </c>
    </row>
    <row r="13732" spans="7:7">
      <c r="G13732" s="162" t="s">
        <v>13977</v>
      </c>
    </row>
    <row r="13733" spans="7:7">
      <c r="G13733" s="162" t="s">
        <v>13978</v>
      </c>
    </row>
    <row r="13734" spans="7:7">
      <c r="G13734" s="162" t="s">
        <v>13979</v>
      </c>
    </row>
    <row r="13735" spans="7:7">
      <c r="G13735" s="162" t="s">
        <v>13980</v>
      </c>
    </row>
    <row r="13736" spans="7:7">
      <c r="G13736" s="162" t="s">
        <v>13981</v>
      </c>
    </row>
    <row r="13737" spans="7:7">
      <c r="G13737" s="162" t="s">
        <v>13982</v>
      </c>
    </row>
    <row r="13738" spans="7:7">
      <c r="G13738" s="162" t="s">
        <v>13983</v>
      </c>
    </row>
    <row r="13739" spans="7:7">
      <c r="G13739" s="162" t="s">
        <v>13984</v>
      </c>
    </row>
    <row r="13740" spans="7:7">
      <c r="G13740" s="162" t="s">
        <v>13985</v>
      </c>
    </row>
    <row r="13741" spans="7:7">
      <c r="G13741" s="162" t="s">
        <v>13986</v>
      </c>
    </row>
    <row r="13742" spans="7:7">
      <c r="G13742" s="162" t="s">
        <v>13987</v>
      </c>
    </row>
    <row r="13743" spans="7:7">
      <c r="G13743" s="162" t="s">
        <v>13988</v>
      </c>
    </row>
    <row r="13744" spans="7:7">
      <c r="G13744" s="162" t="s">
        <v>13989</v>
      </c>
    </row>
    <row r="13745" spans="7:7">
      <c r="G13745" s="162" t="s">
        <v>13990</v>
      </c>
    </row>
    <row r="13746" spans="7:7">
      <c r="G13746" s="162" t="s">
        <v>13991</v>
      </c>
    </row>
    <row r="13747" spans="7:7">
      <c r="G13747" s="162" t="s">
        <v>13992</v>
      </c>
    </row>
    <row r="13748" spans="7:7">
      <c r="G13748" s="162" t="s">
        <v>13993</v>
      </c>
    </row>
    <row r="13749" spans="7:7">
      <c r="G13749" s="162" t="s">
        <v>13994</v>
      </c>
    </row>
    <row r="13750" spans="7:7">
      <c r="G13750" s="162" t="s">
        <v>13995</v>
      </c>
    </row>
    <row r="13751" spans="7:7">
      <c r="G13751" s="162" t="s">
        <v>13996</v>
      </c>
    </row>
    <row r="13752" spans="7:7">
      <c r="G13752" s="162" t="s">
        <v>13997</v>
      </c>
    </row>
    <row r="13753" spans="7:7">
      <c r="G13753" s="162" t="s">
        <v>13998</v>
      </c>
    </row>
    <row r="13754" spans="7:7">
      <c r="G13754" s="162" t="s">
        <v>13999</v>
      </c>
    </row>
    <row r="13755" spans="7:7">
      <c r="G13755" s="162" t="s">
        <v>14000</v>
      </c>
    </row>
    <row r="13756" spans="7:7">
      <c r="G13756" s="162" t="s">
        <v>14001</v>
      </c>
    </row>
    <row r="13757" spans="7:7">
      <c r="G13757" s="162" t="s">
        <v>14002</v>
      </c>
    </row>
    <row r="13758" spans="7:7">
      <c r="G13758" s="162" t="s">
        <v>14003</v>
      </c>
    </row>
    <row r="13759" spans="7:7">
      <c r="G13759" s="162" t="s">
        <v>14004</v>
      </c>
    </row>
    <row r="13760" spans="7:7">
      <c r="G13760" s="162" t="s">
        <v>14005</v>
      </c>
    </row>
    <row r="13761" spans="7:7">
      <c r="G13761" s="162" t="s">
        <v>14006</v>
      </c>
    </row>
    <row r="13762" spans="7:7">
      <c r="G13762" s="162" t="s">
        <v>14007</v>
      </c>
    </row>
    <row r="13763" spans="7:7">
      <c r="G13763" s="162" t="s">
        <v>14008</v>
      </c>
    </row>
    <row r="13764" spans="7:7">
      <c r="G13764" s="162" t="s">
        <v>14009</v>
      </c>
    </row>
    <row r="13765" spans="7:7">
      <c r="G13765" s="162" t="s">
        <v>14010</v>
      </c>
    </row>
    <row r="13766" spans="7:7">
      <c r="G13766" s="162" t="s">
        <v>14011</v>
      </c>
    </row>
    <row r="13767" spans="7:7">
      <c r="G13767" s="162" t="s">
        <v>14012</v>
      </c>
    </row>
    <row r="13768" spans="7:7">
      <c r="G13768" s="162" t="s">
        <v>14013</v>
      </c>
    </row>
    <row r="13769" spans="7:7">
      <c r="G13769" s="162" t="s">
        <v>14014</v>
      </c>
    </row>
    <row r="13770" spans="7:7">
      <c r="G13770" s="162" t="s">
        <v>14015</v>
      </c>
    </row>
    <row r="13771" spans="7:7">
      <c r="G13771" s="162" t="s">
        <v>14016</v>
      </c>
    </row>
    <row r="13772" spans="7:7">
      <c r="G13772" s="162" t="s">
        <v>14017</v>
      </c>
    </row>
    <row r="13773" spans="7:7">
      <c r="G13773" s="162" t="s">
        <v>14018</v>
      </c>
    </row>
    <row r="13774" spans="7:7">
      <c r="G13774" s="162" t="s">
        <v>14019</v>
      </c>
    </row>
    <row r="13775" spans="7:7">
      <c r="G13775" s="162" t="s">
        <v>14020</v>
      </c>
    </row>
    <row r="13776" spans="7:7">
      <c r="G13776" s="162" t="s">
        <v>14021</v>
      </c>
    </row>
    <row r="13777" spans="7:7">
      <c r="G13777" s="162" t="s">
        <v>14022</v>
      </c>
    </row>
    <row r="13778" spans="7:7">
      <c r="G13778" s="162" t="s">
        <v>14023</v>
      </c>
    </row>
    <row r="13779" spans="7:7">
      <c r="G13779" s="162" t="s">
        <v>14024</v>
      </c>
    </row>
    <row r="13780" spans="7:7">
      <c r="G13780" s="162" t="s">
        <v>14025</v>
      </c>
    </row>
    <row r="13781" spans="7:7">
      <c r="G13781" s="162" t="s">
        <v>14026</v>
      </c>
    </row>
    <row r="13782" spans="7:7">
      <c r="G13782" s="162" t="s">
        <v>14027</v>
      </c>
    </row>
    <row r="13783" spans="7:7">
      <c r="G13783" s="162" t="s">
        <v>14028</v>
      </c>
    </row>
    <row r="13784" spans="7:7">
      <c r="G13784" s="162" t="s">
        <v>14029</v>
      </c>
    </row>
    <row r="13785" spans="7:7">
      <c r="G13785" s="162" t="s">
        <v>14030</v>
      </c>
    </row>
    <row r="13786" spans="7:7">
      <c r="G13786" s="162" t="s">
        <v>14031</v>
      </c>
    </row>
    <row r="13787" spans="7:7">
      <c r="G13787" s="162" t="s">
        <v>14032</v>
      </c>
    </row>
    <row r="13788" spans="7:7">
      <c r="G13788" s="162" t="s">
        <v>14033</v>
      </c>
    </row>
    <row r="13789" spans="7:7">
      <c r="G13789" s="162" t="s">
        <v>14034</v>
      </c>
    </row>
    <row r="13790" spans="7:7">
      <c r="G13790" s="162" t="s">
        <v>14035</v>
      </c>
    </row>
    <row r="13791" spans="7:7">
      <c r="G13791" s="162" t="s">
        <v>14036</v>
      </c>
    </row>
    <row r="13792" spans="7:7">
      <c r="G13792" s="162" t="s">
        <v>14037</v>
      </c>
    </row>
    <row r="13793" spans="7:7">
      <c r="G13793" s="162" t="s">
        <v>14038</v>
      </c>
    </row>
    <row r="13794" spans="7:7">
      <c r="G13794" s="162" t="s">
        <v>14039</v>
      </c>
    </row>
    <row r="13795" spans="7:7">
      <c r="G13795" s="162" t="s">
        <v>14040</v>
      </c>
    </row>
    <row r="13796" spans="7:7">
      <c r="G13796" s="162" t="s">
        <v>14041</v>
      </c>
    </row>
    <row r="13797" spans="7:7">
      <c r="G13797" s="162" t="s">
        <v>14042</v>
      </c>
    </row>
    <row r="13798" spans="7:7">
      <c r="G13798" s="162" t="s">
        <v>14043</v>
      </c>
    </row>
    <row r="13799" spans="7:7">
      <c r="G13799" s="162" t="s">
        <v>14044</v>
      </c>
    </row>
    <row r="13800" spans="7:7">
      <c r="G13800" s="162" t="s">
        <v>14045</v>
      </c>
    </row>
    <row r="13801" spans="7:7">
      <c r="G13801" s="162" t="s">
        <v>14046</v>
      </c>
    </row>
    <row r="13802" spans="7:7">
      <c r="G13802" s="162" t="s">
        <v>14047</v>
      </c>
    </row>
    <row r="13803" spans="7:7">
      <c r="G13803" s="162" t="s">
        <v>14048</v>
      </c>
    </row>
    <row r="13804" spans="7:7">
      <c r="G13804" s="162" t="s">
        <v>14049</v>
      </c>
    </row>
    <row r="13805" spans="7:7">
      <c r="G13805" s="162" t="s">
        <v>14050</v>
      </c>
    </row>
    <row r="13806" spans="7:7">
      <c r="G13806" s="162" t="s">
        <v>14051</v>
      </c>
    </row>
    <row r="13807" spans="7:7">
      <c r="G13807" s="162" t="s">
        <v>14052</v>
      </c>
    </row>
    <row r="13808" spans="7:7">
      <c r="G13808" s="162" t="s">
        <v>14053</v>
      </c>
    </row>
    <row r="13809" spans="7:7">
      <c r="G13809" s="162" t="s">
        <v>14054</v>
      </c>
    </row>
    <row r="13810" spans="7:7">
      <c r="G13810" s="162" t="s">
        <v>14055</v>
      </c>
    </row>
    <row r="13811" spans="7:7">
      <c r="G13811" s="162" t="s">
        <v>14056</v>
      </c>
    </row>
    <row r="13812" spans="7:7">
      <c r="G13812" s="162" t="s">
        <v>14057</v>
      </c>
    </row>
    <row r="13813" spans="7:7">
      <c r="G13813" s="162" t="s">
        <v>14058</v>
      </c>
    </row>
    <row r="13814" spans="7:7">
      <c r="G13814" s="162" t="s">
        <v>14059</v>
      </c>
    </row>
    <row r="13815" spans="7:7">
      <c r="G13815" s="162" t="s">
        <v>14060</v>
      </c>
    </row>
    <row r="13816" spans="7:7">
      <c r="G13816" s="162" t="s">
        <v>14061</v>
      </c>
    </row>
    <row r="13817" spans="7:7">
      <c r="G13817" s="162" t="s">
        <v>14062</v>
      </c>
    </row>
    <row r="13818" spans="7:7">
      <c r="G13818" s="162" t="s">
        <v>14063</v>
      </c>
    </row>
    <row r="13819" spans="7:7">
      <c r="G13819" s="162" t="s">
        <v>14064</v>
      </c>
    </row>
    <row r="13820" spans="7:7">
      <c r="G13820" s="162" t="s">
        <v>14065</v>
      </c>
    </row>
    <row r="13821" spans="7:7">
      <c r="G13821" s="162" t="s">
        <v>14066</v>
      </c>
    </row>
    <row r="13822" spans="7:7">
      <c r="G13822" s="162" t="s">
        <v>14067</v>
      </c>
    </row>
    <row r="13823" spans="7:7">
      <c r="G13823" s="162" t="s">
        <v>14068</v>
      </c>
    </row>
    <row r="13824" spans="7:7">
      <c r="G13824" s="162" t="s">
        <v>14069</v>
      </c>
    </row>
    <row r="13825" spans="7:7">
      <c r="G13825" s="162" t="s">
        <v>14070</v>
      </c>
    </row>
    <row r="13826" spans="7:7">
      <c r="G13826" s="162" t="s">
        <v>14071</v>
      </c>
    </row>
    <row r="13827" spans="7:7">
      <c r="G13827" s="162" t="s">
        <v>14072</v>
      </c>
    </row>
    <row r="13828" spans="7:7">
      <c r="G13828" s="162" t="s">
        <v>14073</v>
      </c>
    </row>
    <row r="13829" spans="7:7">
      <c r="G13829" s="162" t="s">
        <v>14074</v>
      </c>
    </row>
    <row r="13830" spans="7:7">
      <c r="G13830" s="162" t="s">
        <v>14075</v>
      </c>
    </row>
    <row r="13831" spans="7:7">
      <c r="G13831" s="162" t="s">
        <v>14076</v>
      </c>
    </row>
    <row r="13832" spans="7:7">
      <c r="G13832" s="162" t="s">
        <v>14077</v>
      </c>
    </row>
    <row r="13833" spans="7:7">
      <c r="G13833" s="162" t="s">
        <v>14078</v>
      </c>
    </row>
    <row r="13834" spans="7:7">
      <c r="G13834" s="162" t="s">
        <v>14079</v>
      </c>
    </row>
    <row r="13835" spans="7:7">
      <c r="G13835" s="162" t="s">
        <v>14080</v>
      </c>
    </row>
    <row r="13836" spans="7:7">
      <c r="G13836" s="162" t="s">
        <v>14081</v>
      </c>
    </row>
    <row r="13837" spans="7:7">
      <c r="G13837" s="162" t="s">
        <v>14082</v>
      </c>
    </row>
    <row r="13838" spans="7:7">
      <c r="G13838" s="162" t="s">
        <v>14083</v>
      </c>
    </row>
    <row r="13839" spans="7:7">
      <c r="G13839" s="162" t="s">
        <v>14084</v>
      </c>
    </row>
    <row r="13840" spans="7:7">
      <c r="G13840" s="162" t="s">
        <v>14085</v>
      </c>
    </row>
    <row r="13841" spans="7:7">
      <c r="G13841" s="162" t="s">
        <v>14086</v>
      </c>
    </row>
    <row r="13842" spans="7:7">
      <c r="G13842" s="162" t="s">
        <v>14087</v>
      </c>
    </row>
    <row r="13843" spans="7:7">
      <c r="G13843" s="162" t="s">
        <v>14088</v>
      </c>
    </row>
    <row r="13844" spans="7:7">
      <c r="G13844" s="162" t="s">
        <v>14089</v>
      </c>
    </row>
    <row r="13845" spans="7:7">
      <c r="G13845" s="162" t="s">
        <v>14090</v>
      </c>
    </row>
    <row r="13846" spans="7:7">
      <c r="G13846" s="162" t="s">
        <v>14091</v>
      </c>
    </row>
    <row r="13847" spans="7:7">
      <c r="G13847" s="162" t="s">
        <v>14092</v>
      </c>
    </row>
    <row r="13848" spans="7:7">
      <c r="G13848" s="162" t="s">
        <v>14093</v>
      </c>
    </row>
    <row r="13849" spans="7:7">
      <c r="G13849" s="162" t="s">
        <v>14094</v>
      </c>
    </row>
    <row r="13850" spans="7:7">
      <c r="G13850" s="162" t="s">
        <v>14095</v>
      </c>
    </row>
    <row r="13851" spans="7:7">
      <c r="G13851" s="162" t="s">
        <v>14096</v>
      </c>
    </row>
    <row r="13852" spans="7:7">
      <c r="G13852" s="162" t="s">
        <v>14097</v>
      </c>
    </row>
    <row r="13853" spans="7:7">
      <c r="G13853" s="162" t="s">
        <v>14098</v>
      </c>
    </row>
    <row r="13854" spans="7:7">
      <c r="G13854" s="162" t="s">
        <v>14099</v>
      </c>
    </row>
    <row r="13855" spans="7:7">
      <c r="G13855" s="162" t="s">
        <v>14100</v>
      </c>
    </row>
    <row r="13856" spans="7:7">
      <c r="G13856" s="162" t="s">
        <v>14101</v>
      </c>
    </row>
    <row r="13857" spans="7:7">
      <c r="G13857" s="162" t="s">
        <v>14102</v>
      </c>
    </row>
    <row r="13858" spans="7:7">
      <c r="G13858" s="162" t="s">
        <v>14103</v>
      </c>
    </row>
    <row r="13859" spans="7:7">
      <c r="G13859" s="162" t="s">
        <v>14104</v>
      </c>
    </row>
    <row r="13860" spans="7:7">
      <c r="G13860" s="162" t="s">
        <v>14105</v>
      </c>
    </row>
    <row r="13861" spans="7:7">
      <c r="G13861" s="162" t="s">
        <v>14106</v>
      </c>
    </row>
    <row r="13862" spans="7:7">
      <c r="G13862" s="162" t="s">
        <v>14107</v>
      </c>
    </row>
    <row r="13863" spans="7:7">
      <c r="G13863" s="162" t="s">
        <v>14108</v>
      </c>
    </row>
    <row r="13864" spans="7:7">
      <c r="G13864" s="162" t="s">
        <v>14109</v>
      </c>
    </row>
    <row r="13865" spans="7:7">
      <c r="G13865" s="162" t="s">
        <v>14110</v>
      </c>
    </row>
    <row r="13866" spans="7:7">
      <c r="G13866" s="162" t="s">
        <v>14111</v>
      </c>
    </row>
    <row r="13867" spans="7:7">
      <c r="G13867" s="162" t="s">
        <v>14112</v>
      </c>
    </row>
    <row r="13868" spans="7:7">
      <c r="G13868" s="162" t="s">
        <v>14113</v>
      </c>
    </row>
    <row r="13869" spans="7:7">
      <c r="G13869" s="162" t="s">
        <v>14114</v>
      </c>
    </row>
    <row r="13870" spans="7:7">
      <c r="G13870" s="162" t="s">
        <v>14115</v>
      </c>
    </row>
    <row r="13871" spans="7:7">
      <c r="G13871" s="162" t="s">
        <v>14116</v>
      </c>
    </row>
    <row r="13872" spans="7:7">
      <c r="G13872" s="162" t="s">
        <v>14117</v>
      </c>
    </row>
    <row r="13873" spans="7:7">
      <c r="G13873" s="162" t="s">
        <v>14118</v>
      </c>
    </row>
    <row r="13874" spans="7:7">
      <c r="G13874" s="162" t="s">
        <v>14119</v>
      </c>
    </row>
    <row r="13875" spans="7:7">
      <c r="G13875" s="162" t="s">
        <v>14120</v>
      </c>
    </row>
    <row r="13876" spans="7:7">
      <c r="G13876" s="162" t="s">
        <v>14121</v>
      </c>
    </row>
    <row r="13877" spans="7:7">
      <c r="G13877" s="162" t="s">
        <v>14122</v>
      </c>
    </row>
    <row r="13878" spans="7:7">
      <c r="G13878" s="162" t="s">
        <v>14123</v>
      </c>
    </row>
    <row r="13879" spans="7:7">
      <c r="G13879" s="162" t="s">
        <v>14124</v>
      </c>
    </row>
    <row r="13880" spans="7:7">
      <c r="G13880" s="162" t="s">
        <v>14125</v>
      </c>
    </row>
    <row r="13881" spans="7:7">
      <c r="G13881" s="162" t="s">
        <v>14126</v>
      </c>
    </row>
    <row r="13882" spans="7:7">
      <c r="G13882" s="162" t="s">
        <v>14127</v>
      </c>
    </row>
    <row r="13883" spans="7:7">
      <c r="G13883" s="162" t="s">
        <v>14128</v>
      </c>
    </row>
    <row r="13884" spans="7:7">
      <c r="G13884" s="162" t="s">
        <v>14129</v>
      </c>
    </row>
    <row r="13885" spans="7:7">
      <c r="G13885" s="162" t="s">
        <v>14130</v>
      </c>
    </row>
    <row r="13886" spans="7:7">
      <c r="G13886" s="162" t="s">
        <v>14131</v>
      </c>
    </row>
    <row r="13887" spans="7:7">
      <c r="G13887" s="162" t="s">
        <v>14132</v>
      </c>
    </row>
    <row r="13888" spans="7:7">
      <c r="G13888" s="162" t="s">
        <v>14133</v>
      </c>
    </row>
    <row r="13889" spans="7:7">
      <c r="G13889" s="162" t="s">
        <v>14134</v>
      </c>
    </row>
    <row r="13890" spans="7:7">
      <c r="G13890" s="162" t="s">
        <v>14135</v>
      </c>
    </row>
    <row r="13891" spans="7:7">
      <c r="G13891" s="162" t="s">
        <v>14136</v>
      </c>
    </row>
    <row r="13892" spans="7:7">
      <c r="G13892" s="162" t="s">
        <v>14137</v>
      </c>
    </row>
    <row r="13893" spans="7:7">
      <c r="G13893" s="162" t="s">
        <v>14138</v>
      </c>
    </row>
    <row r="13894" spans="7:7">
      <c r="G13894" s="162" t="s">
        <v>14139</v>
      </c>
    </row>
    <row r="13895" spans="7:7">
      <c r="G13895" s="162" t="s">
        <v>14140</v>
      </c>
    </row>
    <row r="13896" spans="7:7">
      <c r="G13896" s="162" t="s">
        <v>14141</v>
      </c>
    </row>
    <row r="13897" spans="7:7">
      <c r="G13897" s="162" t="s">
        <v>14142</v>
      </c>
    </row>
    <row r="13898" spans="7:7">
      <c r="G13898" s="162" t="s">
        <v>14143</v>
      </c>
    </row>
    <row r="13899" spans="7:7">
      <c r="G13899" s="162" t="s">
        <v>14144</v>
      </c>
    </row>
    <row r="13900" spans="7:7">
      <c r="G13900" s="162" t="s">
        <v>14145</v>
      </c>
    </row>
    <row r="13901" spans="7:7">
      <c r="G13901" s="162" t="s">
        <v>14146</v>
      </c>
    </row>
    <row r="13902" spans="7:7">
      <c r="G13902" s="162" t="s">
        <v>14147</v>
      </c>
    </row>
    <row r="13903" spans="7:7">
      <c r="G13903" s="162" t="s">
        <v>14148</v>
      </c>
    </row>
    <row r="13904" spans="7:7">
      <c r="G13904" s="162" t="s">
        <v>14149</v>
      </c>
    </row>
    <row r="13905" spans="7:7">
      <c r="G13905" s="162" t="s">
        <v>14150</v>
      </c>
    </row>
    <row r="13906" spans="7:7">
      <c r="G13906" s="162" t="s">
        <v>14151</v>
      </c>
    </row>
    <row r="13907" spans="7:7">
      <c r="G13907" s="162" t="s">
        <v>14152</v>
      </c>
    </row>
    <row r="13908" spans="7:7">
      <c r="G13908" s="162" t="s">
        <v>14153</v>
      </c>
    </row>
    <row r="13909" spans="7:7">
      <c r="G13909" s="162" t="s">
        <v>14154</v>
      </c>
    </row>
    <row r="13910" spans="7:7">
      <c r="G13910" s="162" t="s">
        <v>14155</v>
      </c>
    </row>
    <row r="13911" spans="7:7">
      <c r="G13911" s="162" t="s">
        <v>14156</v>
      </c>
    </row>
    <row r="13912" spans="7:7">
      <c r="G13912" s="162" t="s">
        <v>14157</v>
      </c>
    </row>
    <row r="13913" spans="7:7">
      <c r="G13913" s="162" t="s">
        <v>14158</v>
      </c>
    </row>
    <row r="13914" spans="7:7">
      <c r="G13914" s="162" t="s">
        <v>14159</v>
      </c>
    </row>
    <row r="13915" spans="7:7">
      <c r="G13915" s="162" t="s">
        <v>14160</v>
      </c>
    </row>
    <row r="13916" spans="7:7">
      <c r="G13916" s="162" t="s">
        <v>14161</v>
      </c>
    </row>
    <row r="13917" spans="7:7">
      <c r="G13917" s="162" t="s">
        <v>14162</v>
      </c>
    </row>
    <row r="13918" spans="7:7">
      <c r="G13918" s="162" t="s">
        <v>14163</v>
      </c>
    </row>
    <row r="13919" spans="7:7">
      <c r="G13919" s="162" t="s">
        <v>14164</v>
      </c>
    </row>
    <row r="13920" spans="7:7">
      <c r="G13920" s="162" t="s">
        <v>14165</v>
      </c>
    </row>
    <row r="13921" spans="7:7">
      <c r="G13921" s="162" t="s">
        <v>14166</v>
      </c>
    </row>
    <row r="13922" spans="7:7">
      <c r="G13922" s="162" t="s">
        <v>14167</v>
      </c>
    </row>
    <row r="13923" spans="7:7">
      <c r="G13923" s="162" t="s">
        <v>14168</v>
      </c>
    </row>
    <row r="13924" spans="7:7">
      <c r="G13924" s="162" t="s">
        <v>14169</v>
      </c>
    </row>
    <row r="13925" spans="7:7">
      <c r="G13925" s="162" t="s">
        <v>14170</v>
      </c>
    </row>
    <row r="13926" spans="7:7">
      <c r="G13926" s="162" t="s">
        <v>14171</v>
      </c>
    </row>
    <row r="13927" spans="7:7">
      <c r="G13927" s="162" t="s">
        <v>14172</v>
      </c>
    </row>
    <row r="13928" spans="7:7">
      <c r="G13928" s="162" t="s">
        <v>14173</v>
      </c>
    </row>
    <row r="13929" spans="7:7">
      <c r="G13929" s="162" t="s">
        <v>14174</v>
      </c>
    </row>
    <row r="13930" spans="7:7">
      <c r="G13930" s="162" t="s">
        <v>14175</v>
      </c>
    </row>
    <row r="13931" spans="7:7">
      <c r="G13931" s="162" t="s">
        <v>14176</v>
      </c>
    </row>
    <row r="13932" spans="7:7">
      <c r="G13932" s="162" t="s">
        <v>14177</v>
      </c>
    </row>
    <row r="13933" spans="7:7">
      <c r="G13933" s="162" t="s">
        <v>14178</v>
      </c>
    </row>
    <row r="13934" spans="7:7">
      <c r="G13934" s="162" t="s">
        <v>14179</v>
      </c>
    </row>
    <row r="13935" spans="7:7">
      <c r="G13935" s="162" t="s">
        <v>14180</v>
      </c>
    </row>
    <row r="13936" spans="7:7">
      <c r="G13936" s="162" t="s">
        <v>14181</v>
      </c>
    </row>
    <row r="13937" spans="7:7">
      <c r="G13937" s="162" t="s">
        <v>14182</v>
      </c>
    </row>
    <row r="13938" spans="7:7">
      <c r="G13938" s="162" t="s">
        <v>14183</v>
      </c>
    </row>
    <row r="13939" spans="7:7">
      <c r="G13939" s="162" t="s">
        <v>14184</v>
      </c>
    </row>
    <row r="13940" spans="7:7">
      <c r="G13940" s="162" t="s">
        <v>14185</v>
      </c>
    </row>
    <row r="13941" spans="7:7">
      <c r="G13941" s="162" t="s">
        <v>14186</v>
      </c>
    </row>
    <row r="13942" spans="7:7">
      <c r="G13942" s="162" t="s">
        <v>14187</v>
      </c>
    </row>
    <row r="13943" spans="7:7">
      <c r="G13943" s="162" t="s">
        <v>14188</v>
      </c>
    </row>
    <row r="13944" spans="7:7">
      <c r="G13944" s="162" t="s">
        <v>14189</v>
      </c>
    </row>
    <row r="13945" spans="7:7">
      <c r="G13945" s="162" t="s">
        <v>14190</v>
      </c>
    </row>
    <row r="13946" spans="7:7">
      <c r="G13946" s="162" t="s">
        <v>14191</v>
      </c>
    </row>
    <row r="13947" spans="7:7">
      <c r="G13947" s="162" t="s">
        <v>14192</v>
      </c>
    </row>
    <row r="13948" spans="7:7">
      <c r="G13948" s="162" t="s">
        <v>14193</v>
      </c>
    </row>
    <row r="13949" spans="7:7">
      <c r="G13949" s="162" t="s">
        <v>14194</v>
      </c>
    </row>
    <row r="13950" spans="7:7">
      <c r="G13950" s="162" t="s">
        <v>14195</v>
      </c>
    </row>
    <row r="13951" spans="7:7">
      <c r="G13951" s="162" t="s">
        <v>14196</v>
      </c>
    </row>
    <row r="13952" spans="7:7">
      <c r="G13952" s="162" t="s">
        <v>14197</v>
      </c>
    </row>
    <row r="13953" spans="7:7">
      <c r="G13953" s="162" t="s">
        <v>14198</v>
      </c>
    </row>
    <row r="13954" spans="7:7">
      <c r="G13954" s="162" t="s">
        <v>14199</v>
      </c>
    </row>
    <row r="13955" spans="7:7">
      <c r="G13955" s="162" t="s">
        <v>14200</v>
      </c>
    </row>
    <row r="13956" spans="7:7">
      <c r="G13956" s="162" t="s">
        <v>14201</v>
      </c>
    </row>
    <row r="13957" spans="7:7">
      <c r="G13957" s="162" t="s">
        <v>14202</v>
      </c>
    </row>
    <row r="13958" spans="7:7">
      <c r="G13958" s="162" t="s">
        <v>14203</v>
      </c>
    </row>
    <row r="13959" spans="7:7">
      <c r="G13959" s="162" t="s">
        <v>14204</v>
      </c>
    </row>
    <row r="13960" spans="7:7">
      <c r="G13960" s="162" t="s">
        <v>14205</v>
      </c>
    </row>
    <row r="13961" spans="7:7">
      <c r="G13961" s="162" t="s">
        <v>14206</v>
      </c>
    </row>
    <row r="13962" spans="7:7">
      <c r="G13962" s="162" t="s">
        <v>14207</v>
      </c>
    </row>
    <row r="13963" spans="7:7">
      <c r="G13963" s="162" t="s">
        <v>14208</v>
      </c>
    </row>
    <row r="13964" spans="7:7">
      <c r="G13964" s="162" t="s">
        <v>14209</v>
      </c>
    </row>
    <row r="13965" spans="7:7">
      <c r="G13965" s="162" t="s">
        <v>14210</v>
      </c>
    </row>
    <row r="13966" spans="7:7">
      <c r="G13966" s="162" t="s">
        <v>14211</v>
      </c>
    </row>
    <row r="13967" spans="7:7">
      <c r="G13967" s="162" t="s">
        <v>14212</v>
      </c>
    </row>
    <row r="13968" spans="7:7">
      <c r="G13968" s="162" t="s">
        <v>14213</v>
      </c>
    </row>
    <row r="13969" spans="7:7">
      <c r="G13969" s="162" t="s">
        <v>14214</v>
      </c>
    </row>
    <row r="13970" spans="7:7">
      <c r="G13970" s="162" t="s">
        <v>14215</v>
      </c>
    </row>
    <row r="13971" spans="7:7">
      <c r="G13971" s="162" t="s">
        <v>14216</v>
      </c>
    </row>
    <row r="13972" spans="7:7">
      <c r="G13972" s="162" t="s">
        <v>14217</v>
      </c>
    </row>
    <row r="13973" spans="7:7">
      <c r="G13973" s="162" t="s">
        <v>14218</v>
      </c>
    </row>
    <row r="13974" spans="7:7">
      <c r="G13974" s="162" t="s">
        <v>14219</v>
      </c>
    </row>
    <row r="13975" spans="7:7">
      <c r="G13975" s="162" t="s">
        <v>14220</v>
      </c>
    </row>
    <row r="13976" spans="7:7">
      <c r="G13976" s="162" t="s">
        <v>14221</v>
      </c>
    </row>
    <row r="13977" spans="7:7">
      <c r="G13977" s="162" t="s">
        <v>14222</v>
      </c>
    </row>
    <row r="13978" spans="7:7">
      <c r="G13978" s="162" t="s">
        <v>14223</v>
      </c>
    </row>
    <row r="13979" spans="7:7">
      <c r="G13979" s="162" t="s">
        <v>14224</v>
      </c>
    </row>
    <row r="13980" spans="7:7">
      <c r="G13980" s="162" t="s">
        <v>14225</v>
      </c>
    </row>
    <row r="13981" spans="7:7">
      <c r="G13981" s="162" t="s">
        <v>14226</v>
      </c>
    </row>
    <row r="13982" spans="7:7">
      <c r="G13982" s="162" t="s">
        <v>14227</v>
      </c>
    </row>
    <row r="13983" spans="7:7">
      <c r="G13983" s="162" t="s">
        <v>14228</v>
      </c>
    </row>
    <row r="13984" spans="7:7">
      <c r="G13984" s="162" t="s">
        <v>14229</v>
      </c>
    </row>
    <row r="13985" spans="7:7">
      <c r="G13985" s="162" t="s">
        <v>14230</v>
      </c>
    </row>
    <row r="13986" spans="7:7">
      <c r="G13986" s="162" t="s">
        <v>14231</v>
      </c>
    </row>
    <row r="13987" spans="7:7">
      <c r="G13987" s="162" t="s">
        <v>14232</v>
      </c>
    </row>
    <row r="13988" spans="7:7">
      <c r="G13988" s="162" t="s">
        <v>14233</v>
      </c>
    </row>
    <row r="13989" spans="7:7">
      <c r="G13989" s="162" t="s">
        <v>14234</v>
      </c>
    </row>
    <row r="13990" spans="7:7">
      <c r="G13990" s="162" t="s">
        <v>14235</v>
      </c>
    </row>
    <row r="13991" spans="7:7">
      <c r="G13991" s="162" t="s">
        <v>14236</v>
      </c>
    </row>
    <row r="13992" spans="7:7">
      <c r="G13992" s="162" t="s">
        <v>14237</v>
      </c>
    </row>
    <row r="13993" spans="7:7">
      <c r="G13993" s="162" t="s">
        <v>14238</v>
      </c>
    </row>
    <row r="13994" spans="7:7">
      <c r="G13994" s="162" t="s">
        <v>14239</v>
      </c>
    </row>
    <row r="13995" spans="7:7">
      <c r="G13995" s="162" t="s">
        <v>14240</v>
      </c>
    </row>
    <row r="13996" spans="7:7">
      <c r="G13996" s="162" t="s">
        <v>14241</v>
      </c>
    </row>
    <row r="13997" spans="7:7">
      <c r="G13997" s="162" t="s">
        <v>14242</v>
      </c>
    </row>
    <row r="13998" spans="7:7">
      <c r="G13998" s="162" t="s">
        <v>14243</v>
      </c>
    </row>
    <row r="13999" spans="7:7">
      <c r="G13999" s="162" t="s">
        <v>14244</v>
      </c>
    </row>
    <row r="14000" spans="7:7">
      <c r="G14000" s="162" t="s">
        <v>14245</v>
      </c>
    </row>
    <row r="14001" spans="7:7">
      <c r="G14001" s="162" t="s">
        <v>14246</v>
      </c>
    </row>
    <row r="14002" spans="7:7">
      <c r="G14002" s="162" t="s">
        <v>14247</v>
      </c>
    </row>
    <row r="14003" spans="7:7">
      <c r="G14003" s="162" t="s">
        <v>14248</v>
      </c>
    </row>
    <row r="14004" spans="7:7">
      <c r="G14004" s="162" t="s">
        <v>14249</v>
      </c>
    </row>
    <row r="14005" spans="7:7">
      <c r="G14005" s="162" t="s">
        <v>14250</v>
      </c>
    </row>
    <row r="14006" spans="7:7">
      <c r="G14006" s="162" t="s">
        <v>14251</v>
      </c>
    </row>
    <row r="14007" spans="7:7">
      <c r="G14007" s="162" t="s">
        <v>14252</v>
      </c>
    </row>
    <row r="14008" spans="7:7">
      <c r="G14008" s="162" t="s">
        <v>14253</v>
      </c>
    </row>
    <row r="14009" spans="7:7">
      <c r="G14009" s="162" t="s">
        <v>14254</v>
      </c>
    </row>
    <row r="14010" spans="7:7">
      <c r="G14010" s="162" t="s">
        <v>14255</v>
      </c>
    </row>
    <row r="14011" spans="7:7">
      <c r="G14011" s="162" t="s">
        <v>14256</v>
      </c>
    </row>
    <row r="14012" spans="7:7">
      <c r="G14012" s="162" t="s">
        <v>14257</v>
      </c>
    </row>
    <row r="14013" spans="7:7">
      <c r="G14013" s="162" t="s">
        <v>14258</v>
      </c>
    </row>
    <row r="14014" spans="7:7">
      <c r="G14014" s="162" t="s">
        <v>14259</v>
      </c>
    </row>
    <row r="14015" spans="7:7">
      <c r="G14015" s="162" t="s">
        <v>14260</v>
      </c>
    </row>
    <row r="14016" spans="7:7">
      <c r="G14016" s="162" t="s">
        <v>14261</v>
      </c>
    </row>
    <row r="14017" spans="7:7">
      <c r="G14017" s="162" t="s">
        <v>14262</v>
      </c>
    </row>
    <row r="14018" spans="7:7">
      <c r="G14018" s="162" t="s">
        <v>14263</v>
      </c>
    </row>
    <row r="14019" spans="7:7">
      <c r="G14019" s="162" t="s">
        <v>14264</v>
      </c>
    </row>
    <row r="14020" spans="7:7">
      <c r="G14020" s="162" t="s">
        <v>14265</v>
      </c>
    </row>
    <row r="14021" spans="7:7">
      <c r="G14021" s="162" t="s">
        <v>14266</v>
      </c>
    </row>
    <row r="14022" spans="7:7">
      <c r="G14022" s="162" t="s">
        <v>14267</v>
      </c>
    </row>
    <row r="14023" spans="7:7">
      <c r="G14023" s="162" t="s">
        <v>14268</v>
      </c>
    </row>
    <row r="14024" spans="7:7">
      <c r="G14024" s="162" t="s">
        <v>14269</v>
      </c>
    </row>
    <row r="14025" spans="7:7">
      <c r="G14025" s="162" t="s">
        <v>14270</v>
      </c>
    </row>
    <row r="14026" spans="7:7">
      <c r="G14026" s="162" t="s">
        <v>14271</v>
      </c>
    </row>
    <row r="14027" spans="7:7">
      <c r="G14027" s="162" t="s">
        <v>14272</v>
      </c>
    </row>
    <row r="14028" spans="7:7">
      <c r="G14028" s="162" t="s">
        <v>14273</v>
      </c>
    </row>
    <row r="14029" spans="7:7">
      <c r="G14029" s="162" t="s">
        <v>14274</v>
      </c>
    </row>
    <row r="14030" spans="7:7">
      <c r="G14030" s="162" t="s">
        <v>14275</v>
      </c>
    </row>
    <row r="14031" spans="7:7">
      <c r="G14031" s="162" t="s">
        <v>14276</v>
      </c>
    </row>
    <row r="14032" spans="7:7">
      <c r="G14032" s="162" t="s">
        <v>14277</v>
      </c>
    </row>
    <row r="14033" spans="7:7">
      <c r="G14033" s="162" t="s">
        <v>14278</v>
      </c>
    </row>
    <row r="14034" spans="7:7">
      <c r="G14034" s="162" t="s">
        <v>14279</v>
      </c>
    </row>
    <row r="14035" spans="7:7">
      <c r="G14035" s="162" t="s">
        <v>14280</v>
      </c>
    </row>
    <row r="14036" spans="7:7">
      <c r="G14036" s="162" t="s">
        <v>14281</v>
      </c>
    </row>
    <row r="14037" spans="7:7">
      <c r="G14037" s="162" t="s">
        <v>14282</v>
      </c>
    </row>
    <row r="14038" spans="7:7">
      <c r="G14038" s="162" t="s">
        <v>14283</v>
      </c>
    </row>
    <row r="14039" spans="7:7">
      <c r="G14039" s="162" t="s">
        <v>14284</v>
      </c>
    </row>
    <row r="14040" spans="7:7">
      <c r="G14040" s="162" t="s">
        <v>14285</v>
      </c>
    </row>
    <row r="14041" spans="7:7">
      <c r="G14041" s="162" t="s">
        <v>14286</v>
      </c>
    </row>
    <row r="14042" spans="7:7">
      <c r="G14042" s="162" t="s">
        <v>14287</v>
      </c>
    </row>
    <row r="14043" spans="7:7">
      <c r="G14043" s="162" t="s">
        <v>14288</v>
      </c>
    </row>
    <row r="14044" spans="7:7">
      <c r="G14044" s="162" t="s">
        <v>14289</v>
      </c>
    </row>
    <row r="14045" spans="7:7">
      <c r="G14045" s="162" t="s">
        <v>14290</v>
      </c>
    </row>
    <row r="14046" spans="7:7">
      <c r="G14046" s="162" t="s">
        <v>14291</v>
      </c>
    </row>
    <row r="14047" spans="7:7">
      <c r="G14047" s="162" t="s">
        <v>14292</v>
      </c>
    </row>
    <row r="14048" spans="7:7">
      <c r="G14048" s="162" t="s">
        <v>14293</v>
      </c>
    </row>
    <row r="14049" spans="7:7">
      <c r="G14049" s="162" t="s">
        <v>14294</v>
      </c>
    </row>
    <row r="14050" spans="7:7">
      <c r="G14050" s="162" t="s">
        <v>14295</v>
      </c>
    </row>
    <row r="14051" spans="7:7">
      <c r="G14051" s="162" t="s">
        <v>14296</v>
      </c>
    </row>
    <row r="14052" spans="7:7">
      <c r="G14052" s="162" t="s">
        <v>14297</v>
      </c>
    </row>
    <row r="14053" spans="7:7">
      <c r="G14053" s="162" t="s">
        <v>14298</v>
      </c>
    </row>
    <row r="14054" spans="7:7">
      <c r="G14054" s="162" t="s">
        <v>14299</v>
      </c>
    </row>
    <row r="14055" spans="7:7">
      <c r="G14055" s="162" t="s">
        <v>14300</v>
      </c>
    </row>
    <row r="14056" spans="7:7">
      <c r="G14056" s="162" t="s">
        <v>14301</v>
      </c>
    </row>
    <row r="14057" spans="7:7">
      <c r="G14057" s="162" t="s">
        <v>14302</v>
      </c>
    </row>
    <row r="14058" spans="7:7">
      <c r="G14058" s="162" t="s">
        <v>14303</v>
      </c>
    </row>
    <row r="14059" spans="7:7">
      <c r="G14059" s="162" t="s">
        <v>14304</v>
      </c>
    </row>
    <row r="14060" spans="7:7">
      <c r="G14060" s="162" t="s">
        <v>14305</v>
      </c>
    </row>
    <row r="14061" spans="7:7">
      <c r="G14061" s="162" t="s">
        <v>14306</v>
      </c>
    </row>
    <row r="14062" spans="7:7">
      <c r="G14062" s="162" t="s">
        <v>14307</v>
      </c>
    </row>
    <row r="14063" spans="7:7">
      <c r="G14063" s="162" t="s">
        <v>14308</v>
      </c>
    </row>
    <row r="14064" spans="7:7">
      <c r="G14064" s="162" t="s">
        <v>14309</v>
      </c>
    </row>
    <row r="14065" spans="7:7">
      <c r="G14065" s="162" t="s">
        <v>14310</v>
      </c>
    </row>
    <row r="14066" spans="7:7">
      <c r="G14066" s="162" t="s">
        <v>14311</v>
      </c>
    </row>
    <row r="14067" spans="7:7">
      <c r="G14067" s="162" t="s">
        <v>14312</v>
      </c>
    </row>
    <row r="14068" spans="7:7">
      <c r="G14068" s="162" t="s">
        <v>14313</v>
      </c>
    </row>
    <row r="14069" spans="7:7">
      <c r="G14069" s="162" t="s">
        <v>14314</v>
      </c>
    </row>
    <row r="14070" spans="7:7">
      <c r="G14070" s="162" t="s">
        <v>14315</v>
      </c>
    </row>
    <row r="14071" spans="7:7">
      <c r="G14071" s="162" t="s">
        <v>14316</v>
      </c>
    </row>
    <row r="14072" spans="7:7">
      <c r="G14072" s="162" t="s">
        <v>14317</v>
      </c>
    </row>
    <row r="14073" spans="7:7">
      <c r="G14073" s="162" t="s">
        <v>14318</v>
      </c>
    </row>
    <row r="14074" spans="7:7">
      <c r="G14074" s="162" t="s">
        <v>14319</v>
      </c>
    </row>
    <row r="14075" spans="7:7">
      <c r="G14075" s="162" t="s">
        <v>14320</v>
      </c>
    </row>
    <row r="14076" spans="7:7">
      <c r="G14076" s="162" t="s">
        <v>14321</v>
      </c>
    </row>
    <row r="14077" spans="7:7">
      <c r="G14077" s="162" t="s">
        <v>14322</v>
      </c>
    </row>
    <row r="14078" spans="7:7">
      <c r="G14078" s="162" t="s">
        <v>14323</v>
      </c>
    </row>
    <row r="14079" spans="7:7">
      <c r="G14079" s="162" t="s">
        <v>14324</v>
      </c>
    </row>
    <row r="14080" spans="7:7">
      <c r="G14080" s="162" t="s">
        <v>14325</v>
      </c>
    </row>
    <row r="14081" spans="7:7">
      <c r="G14081" s="162" t="s">
        <v>14326</v>
      </c>
    </row>
    <row r="14082" spans="7:7">
      <c r="G14082" s="162" t="s">
        <v>14327</v>
      </c>
    </row>
    <row r="14083" spans="7:7">
      <c r="G14083" s="162" t="s">
        <v>14328</v>
      </c>
    </row>
    <row r="14084" spans="7:7">
      <c r="G14084" s="162" t="s">
        <v>14329</v>
      </c>
    </row>
    <row r="14085" spans="7:7">
      <c r="G14085" s="162" t="s">
        <v>14330</v>
      </c>
    </row>
    <row r="14086" spans="7:7">
      <c r="G14086" s="162" t="s">
        <v>14331</v>
      </c>
    </row>
    <row r="14087" spans="7:7">
      <c r="G14087" s="162" t="s">
        <v>14332</v>
      </c>
    </row>
    <row r="14088" spans="7:7">
      <c r="G14088" s="162" t="s">
        <v>14333</v>
      </c>
    </row>
    <row r="14089" spans="7:7">
      <c r="G14089" s="162" t="s">
        <v>14334</v>
      </c>
    </row>
    <row r="14090" spans="7:7">
      <c r="G14090" s="162" t="s">
        <v>14335</v>
      </c>
    </row>
    <row r="14091" spans="7:7">
      <c r="G14091" s="162" t="s">
        <v>14336</v>
      </c>
    </row>
    <row r="14092" spans="7:7">
      <c r="G14092" s="162" t="s">
        <v>14337</v>
      </c>
    </row>
    <row r="14093" spans="7:7">
      <c r="G14093" s="162" t="s">
        <v>14338</v>
      </c>
    </row>
    <row r="14094" spans="7:7">
      <c r="G14094" s="162" t="s">
        <v>14339</v>
      </c>
    </row>
    <row r="14095" spans="7:7">
      <c r="G14095" s="162" t="s">
        <v>14340</v>
      </c>
    </row>
    <row r="14096" spans="7:7">
      <c r="G14096" s="162" t="s">
        <v>14341</v>
      </c>
    </row>
    <row r="14097" spans="7:7">
      <c r="G14097" s="162" t="s">
        <v>14342</v>
      </c>
    </row>
    <row r="14098" spans="7:7">
      <c r="G14098" s="162" t="s">
        <v>14343</v>
      </c>
    </row>
    <row r="14099" spans="7:7">
      <c r="G14099" s="162" t="s">
        <v>14344</v>
      </c>
    </row>
    <row r="14100" spans="7:7">
      <c r="G14100" s="162" t="s">
        <v>14345</v>
      </c>
    </row>
    <row r="14101" spans="7:7">
      <c r="G14101" s="162" t="s">
        <v>14346</v>
      </c>
    </row>
    <row r="14102" spans="7:7">
      <c r="G14102" s="162" t="s">
        <v>14347</v>
      </c>
    </row>
    <row r="14103" spans="7:7">
      <c r="G14103" s="162" t="s">
        <v>14348</v>
      </c>
    </row>
    <row r="14104" spans="7:7">
      <c r="G14104" s="162" t="s">
        <v>14349</v>
      </c>
    </row>
    <row r="14105" spans="7:7">
      <c r="G14105" s="162" t="s">
        <v>14350</v>
      </c>
    </row>
    <row r="14106" spans="7:7">
      <c r="G14106" s="162" t="s">
        <v>14351</v>
      </c>
    </row>
    <row r="14107" spans="7:7">
      <c r="G14107" s="162" t="s">
        <v>14352</v>
      </c>
    </row>
    <row r="14108" spans="7:7">
      <c r="G14108" s="162" t="s">
        <v>14353</v>
      </c>
    </row>
    <row r="14109" spans="7:7">
      <c r="G14109" s="162" t="s">
        <v>14354</v>
      </c>
    </row>
    <row r="14110" spans="7:7">
      <c r="G14110" s="162" t="s">
        <v>14355</v>
      </c>
    </row>
    <row r="14111" spans="7:7">
      <c r="G14111" s="162" t="s">
        <v>14356</v>
      </c>
    </row>
    <row r="14112" spans="7:7">
      <c r="G14112" s="162" t="s">
        <v>14357</v>
      </c>
    </row>
    <row r="14113" spans="7:7">
      <c r="G14113" s="162" t="s">
        <v>14358</v>
      </c>
    </row>
    <row r="14114" spans="7:7">
      <c r="G14114" s="162" t="s">
        <v>14359</v>
      </c>
    </row>
    <row r="14115" spans="7:7">
      <c r="G14115" s="162" t="s">
        <v>14360</v>
      </c>
    </row>
    <row r="14116" spans="7:7">
      <c r="G14116" s="162" t="s">
        <v>14361</v>
      </c>
    </row>
    <row r="14117" spans="7:7">
      <c r="G14117" s="162" t="s">
        <v>14362</v>
      </c>
    </row>
    <row r="14118" spans="7:7">
      <c r="G14118" s="162" t="s">
        <v>14363</v>
      </c>
    </row>
    <row r="14119" spans="7:7">
      <c r="G14119" s="162" t="s">
        <v>14364</v>
      </c>
    </row>
    <row r="14120" spans="7:7">
      <c r="G14120" s="162" t="s">
        <v>14365</v>
      </c>
    </row>
    <row r="14121" spans="7:7">
      <c r="G14121" s="162" t="s">
        <v>14366</v>
      </c>
    </row>
    <row r="14122" spans="7:7">
      <c r="G14122" s="162" t="s">
        <v>14367</v>
      </c>
    </row>
    <row r="14123" spans="7:7">
      <c r="G14123" s="162" t="s">
        <v>14368</v>
      </c>
    </row>
    <row r="14124" spans="7:7">
      <c r="G14124" s="162" t="s">
        <v>14369</v>
      </c>
    </row>
    <row r="14125" spans="7:7">
      <c r="G14125" s="162" t="s">
        <v>14370</v>
      </c>
    </row>
    <row r="14126" spans="7:7">
      <c r="G14126" s="162" t="s">
        <v>14371</v>
      </c>
    </row>
    <row r="14127" spans="7:7">
      <c r="G14127" s="162" t="s">
        <v>14372</v>
      </c>
    </row>
    <row r="14128" spans="7:7">
      <c r="G14128" s="162" t="s">
        <v>14373</v>
      </c>
    </row>
    <row r="14129" spans="7:7">
      <c r="G14129" s="162" t="s">
        <v>14374</v>
      </c>
    </row>
    <row r="14130" spans="7:7">
      <c r="G14130" s="162" t="s">
        <v>14375</v>
      </c>
    </row>
    <row r="14131" spans="7:7">
      <c r="G14131" s="162" t="s">
        <v>14376</v>
      </c>
    </row>
    <row r="14132" spans="7:7">
      <c r="G14132" s="162" t="s">
        <v>14377</v>
      </c>
    </row>
    <row r="14133" spans="7:7">
      <c r="G14133" s="162" t="s">
        <v>14378</v>
      </c>
    </row>
    <row r="14134" spans="7:7">
      <c r="G14134" s="162" t="s">
        <v>14379</v>
      </c>
    </row>
    <row r="14135" spans="7:7">
      <c r="G14135" s="162" t="s">
        <v>14380</v>
      </c>
    </row>
    <row r="14136" spans="7:7">
      <c r="G14136" s="162" t="s">
        <v>14381</v>
      </c>
    </row>
    <row r="14137" spans="7:7">
      <c r="G14137" s="162" t="s">
        <v>14382</v>
      </c>
    </row>
    <row r="14138" spans="7:7">
      <c r="G14138" s="162" t="s">
        <v>14383</v>
      </c>
    </row>
    <row r="14139" spans="7:7">
      <c r="G14139" s="162" t="s">
        <v>14384</v>
      </c>
    </row>
    <row r="14140" spans="7:7">
      <c r="G14140" s="162" t="s">
        <v>14385</v>
      </c>
    </row>
    <row r="14141" spans="7:7">
      <c r="G14141" s="162" t="s">
        <v>14386</v>
      </c>
    </row>
    <row r="14142" spans="7:7">
      <c r="G14142" s="162" t="s">
        <v>14387</v>
      </c>
    </row>
    <row r="14143" spans="7:7">
      <c r="G14143" s="162" t="s">
        <v>14388</v>
      </c>
    </row>
    <row r="14144" spans="7:7">
      <c r="G14144" s="162" t="s">
        <v>14389</v>
      </c>
    </row>
    <row r="14145" spans="7:7">
      <c r="G14145" s="162" t="s">
        <v>14390</v>
      </c>
    </row>
    <row r="14146" spans="7:7">
      <c r="G14146" s="162" t="s">
        <v>14391</v>
      </c>
    </row>
    <row r="14147" spans="7:7">
      <c r="G14147" s="162" t="s">
        <v>14392</v>
      </c>
    </row>
    <row r="14148" spans="7:7">
      <c r="G14148" s="162" t="s">
        <v>14393</v>
      </c>
    </row>
    <row r="14149" spans="7:7">
      <c r="G14149" s="162" t="s">
        <v>14394</v>
      </c>
    </row>
    <row r="14150" spans="7:7">
      <c r="G14150" s="162" t="s">
        <v>14395</v>
      </c>
    </row>
    <row r="14151" spans="7:7">
      <c r="G14151" s="162" t="s">
        <v>14396</v>
      </c>
    </row>
    <row r="14152" spans="7:7">
      <c r="G14152" s="162" t="s">
        <v>14397</v>
      </c>
    </row>
    <row r="14153" spans="7:7">
      <c r="G14153" s="162" t="s">
        <v>14398</v>
      </c>
    </row>
    <row r="14154" spans="7:7">
      <c r="G14154" s="162" t="s">
        <v>14399</v>
      </c>
    </row>
    <row r="14155" spans="7:7">
      <c r="G14155" s="162" t="s">
        <v>14400</v>
      </c>
    </row>
    <row r="14156" spans="7:7">
      <c r="G14156" s="162" t="s">
        <v>14401</v>
      </c>
    </row>
    <row r="14157" spans="7:7">
      <c r="G14157" s="162" t="s">
        <v>14402</v>
      </c>
    </row>
    <row r="14158" spans="7:7">
      <c r="G14158" s="162" t="s">
        <v>14403</v>
      </c>
    </row>
    <row r="14159" spans="7:7">
      <c r="G14159" s="162" t="s">
        <v>14404</v>
      </c>
    </row>
    <row r="14160" spans="7:7">
      <c r="G14160" s="162" t="s">
        <v>14405</v>
      </c>
    </row>
    <row r="14161" spans="7:7">
      <c r="G14161" s="162" t="s">
        <v>14406</v>
      </c>
    </row>
    <row r="14162" spans="7:7">
      <c r="G14162" s="162" t="s">
        <v>14407</v>
      </c>
    </row>
    <row r="14163" spans="7:7">
      <c r="G14163" s="162" t="s">
        <v>14408</v>
      </c>
    </row>
    <row r="14164" spans="7:7">
      <c r="G14164" s="162" t="s">
        <v>14409</v>
      </c>
    </row>
    <row r="14165" spans="7:7">
      <c r="G14165" s="162" t="s">
        <v>14410</v>
      </c>
    </row>
    <row r="14166" spans="7:7">
      <c r="G14166" s="162" t="s">
        <v>14411</v>
      </c>
    </row>
    <row r="14167" spans="7:7">
      <c r="G14167" s="162" t="s">
        <v>14412</v>
      </c>
    </row>
    <row r="14168" spans="7:7">
      <c r="G14168" s="162" t="s">
        <v>14413</v>
      </c>
    </row>
    <row r="14169" spans="7:7">
      <c r="G14169" s="162" t="s">
        <v>14414</v>
      </c>
    </row>
    <row r="14170" spans="7:7">
      <c r="G14170" s="162" t="s">
        <v>14415</v>
      </c>
    </row>
    <row r="14171" spans="7:7">
      <c r="G14171" s="162" t="s">
        <v>14416</v>
      </c>
    </row>
    <row r="14172" spans="7:7">
      <c r="G14172" s="162" t="s">
        <v>14417</v>
      </c>
    </row>
    <row r="14173" spans="7:7">
      <c r="G14173" s="162" t="s">
        <v>14418</v>
      </c>
    </row>
    <row r="14174" spans="7:7">
      <c r="G14174" s="162" t="s">
        <v>14419</v>
      </c>
    </row>
    <row r="14175" spans="7:7">
      <c r="G14175" s="162" t="s">
        <v>14420</v>
      </c>
    </row>
    <row r="14176" spans="7:7">
      <c r="G14176" s="162" t="s">
        <v>14421</v>
      </c>
    </row>
    <row r="14177" spans="7:7">
      <c r="G14177" s="162" t="s">
        <v>14422</v>
      </c>
    </row>
    <row r="14178" spans="7:7">
      <c r="G14178" s="162" t="s">
        <v>14423</v>
      </c>
    </row>
    <row r="14179" spans="7:7">
      <c r="G14179" s="162" t="s">
        <v>14424</v>
      </c>
    </row>
    <row r="14180" spans="7:7">
      <c r="G14180" s="162" t="s">
        <v>14425</v>
      </c>
    </row>
    <row r="14181" spans="7:7">
      <c r="G14181" s="162" t="s">
        <v>14426</v>
      </c>
    </row>
    <row r="14182" spans="7:7">
      <c r="G14182" s="162" t="s">
        <v>14427</v>
      </c>
    </row>
    <row r="14183" spans="7:7">
      <c r="G14183" s="162" t="s">
        <v>14428</v>
      </c>
    </row>
    <row r="14184" spans="7:7">
      <c r="G14184" s="162" t="s">
        <v>14429</v>
      </c>
    </row>
    <row r="14185" spans="7:7">
      <c r="G14185" s="162" t="s">
        <v>14430</v>
      </c>
    </row>
    <row r="14186" spans="7:7">
      <c r="G14186" s="162" t="s">
        <v>14431</v>
      </c>
    </row>
    <row r="14187" spans="7:7">
      <c r="G14187" s="162" t="s">
        <v>14432</v>
      </c>
    </row>
    <row r="14188" spans="7:7">
      <c r="G14188" s="162" t="s">
        <v>14433</v>
      </c>
    </row>
    <row r="14189" spans="7:7">
      <c r="G14189" s="162" t="s">
        <v>14434</v>
      </c>
    </row>
    <row r="14190" spans="7:7">
      <c r="G14190" s="162" t="s">
        <v>14435</v>
      </c>
    </row>
    <row r="14191" spans="7:7">
      <c r="G14191" s="162" t="s">
        <v>14436</v>
      </c>
    </row>
    <row r="14192" spans="7:7">
      <c r="G14192" s="162" t="s">
        <v>14437</v>
      </c>
    </row>
    <row r="14193" spans="7:7">
      <c r="G14193" s="162" t="s">
        <v>14438</v>
      </c>
    </row>
    <row r="14194" spans="7:7">
      <c r="G14194" s="162" t="s">
        <v>14439</v>
      </c>
    </row>
    <row r="14195" spans="7:7">
      <c r="G14195" s="162" t="s">
        <v>14440</v>
      </c>
    </row>
    <row r="14196" spans="7:7">
      <c r="G14196" s="162" t="s">
        <v>14441</v>
      </c>
    </row>
    <row r="14197" spans="7:7">
      <c r="G14197" s="162" t="s">
        <v>14442</v>
      </c>
    </row>
    <row r="14198" spans="7:7">
      <c r="G14198" s="162" t="s">
        <v>14443</v>
      </c>
    </row>
    <row r="14199" spans="7:7">
      <c r="G14199" s="162" t="s">
        <v>14444</v>
      </c>
    </row>
    <row r="14200" spans="7:7">
      <c r="G14200" s="162" t="s">
        <v>14445</v>
      </c>
    </row>
    <row r="14201" spans="7:7">
      <c r="G14201" s="162" t="s">
        <v>14446</v>
      </c>
    </row>
    <row r="14202" spans="7:7">
      <c r="G14202" s="162" t="s">
        <v>14447</v>
      </c>
    </row>
    <row r="14203" spans="7:7">
      <c r="G14203" s="162" t="s">
        <v>14448</v>
      </c>
    </row>
    <row r="14204" spans="7:7">
      <c r="G14204" s="162" t="s">
        <v>14449</v>
      </c>
    </row>
    <row r="14205" spans="7:7">
      <c r="G14205" s="162" t="s">
        <v>14450</v>
      </c>
    </row>
    <row r="14206" spans="7:7">
      <c r="G14206" s="162" t="s">
        <v>14451</v>
      </c>
    </row>
    <row r="14207" spans="7:7">
      <c r="G14207" s="162" t="s">
        <v>14452</v>
      </c>
    </row>
    <row r="14208" spans="7:7">
      <c r="G14208" s="162" t="s">
        <v>14453</v>
      </c>
    </row>
    <row r="14209" spans="7:7">
      <c r="G14209" s="162" t="s">
        <v>14454</v>
      </c>
    </row>
    <row r="14210" spans="7:7">
      <c r="G14210" s="162" t="s">
        <v>14455</v>
      </c>
    </row>
    <row r="14211" spans="7:7">
      <c r="G14211" s="162" t="s">
        <v>14456</v>
      </c>
    </row>
    <row r="14212" spans="7:7">
      <c r="G14212" s="162" t="s">
        <v>14457</v>
      </c>
    </row>
    <row r="14213" spans="7:7">
      <c r="G14213" s="162" t="s">
        <v>14458</v>
      </c>
    </row>
    <row r="14214" spans="7:7">
      <c r="G14214" s="162" t="s">
        <v>14459</v>
      </c>
    </row>
    <row r="14215" spans="7:7">
      <c r="G14215" s="162" t="s">
        <v>14460</v>
      </c>
    </row>
    <row r="14216" spans="7:7">
      <c r="G14216" s="162" t="s">
        <v>14461</v>
      </c>
    </row>
    <row r="14217" spans="7:7">
      <c r="G14217" s="162" t="s">
        <v>14462</v>
      </c>
    </row>
    <row r="14218" spans="7:7">
      <c r="G14218" s="162" t="s">
        <v>14463</v>
      </c>
    </row>
    <row r="14219" spans="7:7">
      <c r="G14219" s="162" t="s">
        <v>14464</v>
      </c>
    </row>
    <row r="14220" spans="7:7">
      <c r="G14220" s="162" t="s">
        <v>14465</v>
      </c>
    </row>
    <row r="14221" spans="7:7">
      <c r="G14221" s="162" t="s">
        <v>14466</v>
      </c>
    </row>
    <row r="14222" spans="7:7">
      <c r="G14222" s="162" t="s">
        <v>14467</v>
      </c>
    </row>
    <row r="14223" spans="7:7">
      <c r="G14223" s="162" t="s">
        <v>14468</v>
      </c>
    </row>
    <row r="14224" spans="7:7">
      <c r="G14224" s="162" t="s">
        <v>14469</v>
      </c>
    </row>
    <row r="14225" spans="7:7">
      <c r="G14225" s="162" t="s">
        <v>14470</v>
      </c>
    </row>
    <row r="14226" spans="7:7">
      <c r="G14226" s="162" t="s">
        <v>14471</v>
      </c>
    </row>
    <row r="14227" spans="7:7">
      <c r="G14227" s="162" t="s">
        <v>14472</v>
      </c>
    </row>
    <row r="14228" spans="7:7">
      <c r="G14228" s="162" t="s">
        <v>14473</v>
      </c>
    </row>
    <row r="14229" spans="7:7">
      <c r="G14229" s="162" t="s">
        <v>14474</v>
      </c>
    </row>
    <row r="14230" spans="7:7">
      <c r="G14230" s="162" t="s">
        <v>14475</v>
      </c>
    </row>
    <row r="14231" spans="7:7">
      <c r="G14231" s="162" t="s">
        <v>14476</v>
      </c>
    </row>
    <row r="14232" spans="7:7">
      <c r="G14232" s="162" t="s">
        <v>14477</v>
      </c>
    </row>
    <row r="14233" spans="7:7">
      <c r="G14233" s="162" t="s">
        <v>14478</v>
      </c>
    </row>
    <row r="14234" spans="7:7">
      <c r="G14234" s="162" t="s">
        <v>14479</v>
      </c>
    </row>
    <row r="14235" spans="7:7">
      <c r="G14235" s="162" t="s">
        <v>14480</v>
      </c>
    </row>
    <row r="14236" spans="7:7">
      <c r="G14236" s="162" t="s">
        <v>14481</v>
      </c>
    </row>
    <row r="14237" spans="7:7">
      <c r="G14237" s="162" t="s">
        <v>14482</v>
      </c>
    </row>
    <row r="14238" spans="7:7">
      <c r="G14238" s="162" t="s">
        <v>14483</v>
      </c>
    </row>
    <row r="14239" spans="7:7">
      <c r="G14239" s="162" t="s">
        <v>14484</v>
      </c>
    </row>
    <row r="14240" spans="7:7">
      <c r="G14240" s="162" t="s">
        <v>14485</v>
      </c>
    </row>
    <row r="14241" spans="7:7">
      <c r="G14241" s="162" t="s">
        <v>14486</v>
      </c>
    </row>
    <row r="14242" spans="7:7">
      <c r="G14242" s="162" t="s">
        <v>14487</v>
      </c>
    </row>
    <row r="14243" spans="7:7">
      <c r="G14243" s="162" t="s">
        <v>14488</v>
      </c>
    </row>
    <row r="14244" spans="7:7">
      <c r="G14244" s="162" t="s">
        <v>14489</v>
      </c>
    </row>
    <row r="14245" spans="7:7">
      <c r="G14245" s="162" t="s">
        <v>14490</v>
      </c>
    </row>
    <row r="14246" spans="7:7">
      <c r="G14246" s="162" t="s">
        <v>14491</v>
      </c>
    </row>
    <row r="14247" spans="7:7">
      <c r="G14247" s="162" t="s">
        <v>14492</v>
      </c>
    </row>
    <row r="14248" spans="7:7">
      <c r="G14248" s="162" t="s">
        <v>14493</v>
      </c>
    </row>
    <row r="14249" spans="7:7">
      <c r="G14249" s="162" t="s">
        <v>14494</v>
      </c>
    </row>
    <row r="14250" spans="7:7">
      <c r="G14250" s="162" t="s">
        <v>14495</v>
      </c>
    </row>
    <row r="14251" spans="7:7">
      <c r="G14251" s="162" t="s">
        <v>14496</v>
      </c>
    </row>
    <row r="14252" spans="7:7">
      <c r="G14252" s="162" t="s">
        <v>14497</v>
      </c>
    </row>
    <row r="14253" spans="7:7">
      <c r="G14253" s="162" t="s">
        <v>14498</v>
      </c>
    </row>
    <row r="14254" spans="7:7">
      <c r="G14254" s="162" t="s">
        <v>14499</v>
      </c>
    </row>
    <row r="14255" spans="7:7">
      <c r="G14255" s="162" t="s">
        <v>14500</v>
      </c>
    </row>
    <row r="14256" spans="7:7">
      <c r="G14256" s="162" t="s">
        <v>14501</v>
      </c>
    </row>
    <row r="14257" spans="7:7">
      <c r="G14257" s="162" t="s">
        <v>14502</v>
      </c>
    </row>
    <row r="14258" spans="7:7">
      <c r="G14258" s="162" t="s">
        <v>14503</v>
      </c>
    </row>
    <row r="14259" spans="7:7">
      <c r="G14259" s="162" t="s">
        <v>14504</v>
      </c>
    </row>
    <row r="14260" spans="7:7">
      <c r="G14260" s="162" t="s">
        <v>14505</v>
      </c>
    </row>
    <row r="14261" spans="7:7">
      <c r="G14261" s="162" t="s">
        <v>14506</v>
      </c>
    </row>
    <row r="14262" spans="7:7">
      <c r="G14262" s="162" t="s">
        <v>14507</v>
      </c>
    </row>
    <row r="14263" spans="7:7">
      <c r="G14263" s="162" t="s">
        <v>14508</v>
      </c>
    </row>
    <row r="14264" spans="7:7">
      <c r="G14264" s="162" t="s">
        <v>14509</v>
      </c>
    </row>
    <row r="14265" spans="7:7">
      <c r="G14265" s="162" t="s">
        <v>14510</v>
      </c>
    </row>
    <row r="14266" spans="7:7">
      <c r="G14266" s="162" t="s">
        <v>14511</v>
      </c>
    </row>
    <row r="14267" spans="7:7">
      <c r="G14267" s="162" t="s">
        <v>14512</v>
      </c>
    </row>
    <row r="14268" spans="7:7">
      <c r="G14268" s="162" t="s">
        <v>14513</v>
      </c>
    </row>
    <row r="14269" spans="7:7">
      <c r="G14269" s="162" t="s">
        <v>14514</v>
      </c>
    </row>
    <row r="14270" spans="7:7">
      <c r="G14270" s="162" t="s">
        <v>14515</v>
      </c>
    </row>
    <row r="14271" spans="7:7">
      <c r="G14271" s="162" t="s">
        <v>14516</v>
      </c>
    </row>
    <row r="14272" spans="7:7">
      <c r="G14272" s="162" t="s">
        <v>14517</v>
      </c>
    </row>
    <row r="14273" spans="7:7">
      <c r="G14273" s="162" t="s">
        <v>14518</v>
      </c>
    </row>
    <row r="14274" spans="7:7">
      <c r="G14274" s="162" t="s">
        <v>14519</v>
      </c>
    </row>
    <row r="14275" spans="7:7">
      <c r="G14275" s="162" t="s">
        <v>14520</v>
      </c>
    </row>
    <row r="14276" spans="7:7">
      <c r="G14276" s="162" t="s">
        <v>14521</v>
      </c>
    </row>
    <row r="14277" spans="7:7">
      <c r="G14277" s="162" t="s">
        <v>14522</v>
      </c>
    </row>
    <row r="14278" spans="7:7">
      <c r="G14278" s="162" t="s">
        <v>14523</v>
      </c>
    </row>
    <row r="14279" spans="7:7">
      <c r="G14279" s="162" t="s">
        <v>14524</v>
      </c>
    </row>
    <row r="14280" spans="7:7">
      <c r="G14280" s="162" t="s">
        <v>14525</v>
      </c>
    </row>
    <row r="14281" spans="7:7">
      <c r="G14281" s="162" t="s">
        <v>14526</v>
      </c>
    </row>
    <row r="14282" spans="7:7">
      <c r="G14282" s="162" t="s">
        <v>14527</v>
      </c>
    </row>
    <row r="14283" spans="7:7">
      <c r="G14283" s="162" t="s">
        <v>14528</v>
      </c>
    </row>
    <row r="14284" spans="7:7">
      <c r="G14284" s="162" t="s">
        <v>14529</v>
      </c>
    </row>
    <row r="14285" spans="7:7">
      <c r="G14285" s="162" t="s">
        <v>14530</v>
      </c>
    </row>
    <row r="14286" spans="7:7">
      <c r="G14286" s="162" t="s">
        <v>14531</v>
      </c>
    </row>
    <row r="14287" spans="7:7">
      <c r="G14287" s="162" t="s">
        <v>14532</v>
      </c>
    </row>
    <row r="14288" spans="7:7">
      <c r="G14288" s="162" t="s">
        <v>14533</v>
      </c>
    </row>
    <row r="14289" spans="7:7">
      <c r="G14289" s="162" t="s">
        <v>14534</v>
      </c>
    </row>
    <row r="14290" spans="7:7">
      <c r="G14290" s="162" t="s">
        <v>14535</v>
      </c>
    </row>
    <row r="14291" spans="7:7">
      <c r="G14291" s="162" t="s">
        <v>14536</v>
      </c>
    </row>
    <row r="14292" spans="7:7">
      <c r="G14292" s="162" t="s">
        <v>14537</v>
      </c>
    </row>
    <row r="14293" spans="7:7">
      <c r="G14293" s="162" t="s">
        <v>14538</v>
      </c>
    </row>
    <row r="14294" spans="7:7">
      <c r="G14294" s="162" t="s">
        <v>14539</v>
      </c>
    </row>
    <row r="14295" spans="7:7">
      <c r="G14295" s="162" t="s">
        <v>14540</v>
      </c>
    </row>
    <row r="14296" spans="7:7">
      <c r="G14296" s="162" t="s">
        <v>14541</v>
      </c>
    </row>
    <row r="14297" spans="7:7">
      <c r="G14297" s="162" t="s">
        <v>14542</v>
      </c>
    </row>
    <row r="14298" spans="7:7">
      <c r="G14298" s="162" t="s">
        <v>14543</v>
      </c>
    </row>
    <row r="14299" spans="7:7">
      <c r="G14299" s="162" t="s">
        <v>14544</v>
      </c>
    </row>
    <row r="14300" spans="7:7">
      <c r="G14300" s="162" t="s">
        <v>14545</v>
      </c>
    </row>
    <row r="14301" spans="7:7">
      <c r="G14301" s="162" t="s">
        <v>14546</v>
      </c>
    </row>
    <row r="14302" spans="7:7">
      <c r="G14302" s="162" t="s">
        <v>14547</v>
      </c>
    </row>
    <row r="14303" spans="7:7">
      <c r="G14303" s="162" t="s">
        <v>14548</v>
      </c>
    </row>
    <row r="14304" spans="7:7">
      <c r="G14304" s="162" t="s">
        <v>14549</v>
      </c>
    </row>
    <row r="14305" spans="7:7">
      <c r="G14305" s="162" t="s">
        <v>14550</v>
      </c>
    </row>
    <row r="14306" spans="7:7">
      <c r="G14306" s="162" t="s">
        <v>14551</v>
      </c>
    </row>
    <row r="14307" spans="7:7">
      <c r="G14307" s="162" t="s">
        <v>14552</v>
      </c>
    </row>
    <row r="14308" spans="7:7">
      <c r="G14308" s="162" t="s">
        <v>14553</v>
      </c>
    </row>
    <row r="14309" spans="7:7">
      <c r="G14309" s="162" t="s">
        <v>14554</v>
      </c>
    </row>
    <row r="14310" spans="7:7">
      <c r="G14310" s="162" t="s">
        <v>14555</v>
      </c>
    </row>
    <row r="14311" spans="7:7">
      <c r="G14311" s="162" t="s">
        <v>14556</v>
      </c>
    </row>
    <row r="14312" spans="7:7">
      <c r="G14312" s="162" t="s">
        <v>14557</v>
      </c>
    </row>
    <row r="14313" spans="7:7">
      <c r="G14313" s="162" t="s">
        <v>14558</v>
      </c>
    </row>
    <row r="14314" spans="7:7">
      <c r="G14314" s="162" t="s">
        <v>14559</v>
      </c>
    </row>
    <row r="14315" spans="7:7">
      <c r="G14315" s="162" t="s">
        <v>14560</v>
      </c>
    </row>
    <row r="14316" spans="7:7">
      <c r="G14316" s="162" t="s">
        <v>14561</v>
      </c>
    </row>
    <row r="14317" spans="7:7">
      <c r="G14317" s="162" t="s">
        <v>14562</v>
      </c>
    </row>
    <row r="14318" spans="7:7">
      <c r="G14318" s="162" t="s">
        <v>14563</v>
      </c>
    </row>
    <row r="14319" spans="7:7">
      <c r="G14319" s="162" t="s">
        <v>14564</v>
      </c>
    </row>
    <row r="14320" spans="7:7">
      <c r="G14320" s="162" t="s">
        <v>14565</v>
      </c>
    </row>
    <row r="14321" spans="7:7">
      <c r="G14321" s="162" t="s">
        <v>14566</v>
      </c>
    </row>
    <row r="14322" spans="7:7">
      <c r="G14322" s="162" t="s">
        <v>14567</v>
      </c>
    </row>
    <row r="14323" spans="7:7">
      <c r="G14323" s="162" t="s">
        <v>14568</v>
      </c>
    </row>
    <row r="14324" spans="7:7">
      <c r="G14324" s="162" t="s">
        <v>14569</v>
      </c>
    </row>
    <row r="14325" spans="7:7">
      <c r="G14325" s="162" t="s">
        <v>14570</v>
      </c>
    </row>
    <row r="14326" spans="7:7">
      <c r="G14326" s="162" t="s">
        <v>14571</v>
      </c>
    </row>
    <row r="14327" spans="7:7">
      <c r="G14327" s="162" t="s">
        <v>14572</v>
      </c>
    </row>
    <row r="14328" spans="7:7">
      <c r="G14328" s="162" t="s">
        <v>14573</v>
      </c>
    </row>
    <row r="14329" spans="7:7">
      <c r="G14329" s="162" t="s">
        <v>14574</v>
      </c>
    </row>
    <row r="14330" spans="7:7">
      <c r="G14330" s="162" t="s">
        <v>14575</v>
      </c>
    </row>
    <row r="14331" spans="7:7">
      <c r="G14331" s="162" t="s">
        <v>14576</v>
      </c>
    </row>
    <row r="14332" spans="7:7">
      <c r="G14332" s="162" t="s">
        <v>14577</v>
      </c>
    </row>
    <row r="14333" spans="7:7">
      <c r="G14333" s="162" t="s">
        <v>14578</v>
      </c>
    </row>
    <row r="14334" spans="7:7">
      <c r="G14334" s="162" t="s">
        <v>14579</v>
      </c>
    </row>
    <row r="14335" spans="7:7">
      <c r="G14335" s="162" t="s">
        <v>14580</v>
      </c>
    </row>
    <row r="14336" spans="7:7">
      <c r="G14336" s="162" t="s">
        <v>14581</v>
      </c>
    </row>
    <row r="14337" spans="7:7">
      <c r="G14337" s="162" t="s">
        <v>14582</v>
      </c>
    </row>
    <row r="14338" spans="7:7">
      <c r="G14338" s="162" t="s">
        <v>14583</v>
      </c>
    </row>
    <row r="14339" spans="7:7">
      <c r="G14339" s="162" t="s">
        <v>14584</v>
      </c>
    </row>
    <row r="14340" spans="7:7">
      <c r="G14340" s="162" t="s">
        <v>14585</v>
      </c>
    </row>
    <row r="14341" spans="7:7">
      <c r="G14341" s="162" t="s">
        <v>14586</v>
      </c>
    </row>
    <row r="14342" spans="7:7">
      <c r="G14342" s="162" t="s">
        <v>14587</v>
      </c>
    </row>
    <row r="14343" spans="7:7">
      <c r="G14343" s="162" t="s">
        <v>14588</v>
      </c>
    </row>
    <row r="14344" spans="7:7">
      <c r="G14344" s="162" t="s">
        <v>14589</v>
      </c>
    </row>
    <row r="14345" spans="7:7">
      <c r="G14345" s="162" t="s">
        <v>14590</v>
      </c>
    </row>
    <row r="14346" spans="7:7">
      <c r="G14346" s="162" t="s">
        <v>14591</v>
      </c>
    </row>
    <row r="14347" spans="7:7">
      <c r="G14347" s="162" t="s">
        <v>14592</v>
      </c>
    </row>
    <row r="14348" spans="7:7">
      <c r="G14348" s="162" t="s">
        <v>14593</v>
      </c>
    </row>
    <row r="14349" spans="7:7">
      <c r="G14349" s="162" t="s">
        <v>14594</v>
      </c>
    </row>
    <row r="14350" spans="7:7">
      <c r="G14350" s="162" t="s">
        <v>14595</v>
      </c>
    </row>
    <row r="14351" spans="7:7">
      <c r="G14351" s="162" t="s">
        <v>14596</v>
      </c>
    </row>
    <row r="14352" spans="7:7">
      <c r="G14352" s="162" t="s">
        <v>14597</v>
      </c>
    </row>
    <row r="14353" spans="7:7">
      <c r="G14353" s="162" t="s">
        <v>14598</v>
      </c>
    </row>
    <row r="14354" spans="7:7">
      <c r="G14354" s="162" t="s">
        <v>14599</v>
      </c>
    </row>
    <row r="14355" spans="7:7">
      <c r="G14355" s="162" t="s">
        <v>14600</v>
      </c>
    </row>
    <row r="14356" spans="7:7">
      <c r="G14356" s="162" t="s">
        <v>14601</v>
      </c>
    </row>
    <row r="14357" spans="7:7">
      <c r="G14357" s="162" t="s">
        <v>14602</v>
      </c>
    </row>
    <row r="14358" spans="7:7">
      <c r="G14358" s="162" t="s">
        <v>14603</v>
      </c>
    </row>
    <row r="14359" spans="7:7">
      <c r="G14359" s="162" t="s">
        <v>14604</v>
      </c>
    </row>
    <row r="14360" spans="7:7">
      <c r="G14360" s="162" t="s">
        <v>14605</v>
      </c>
    </row>
    <row r="14361" spans="7:7">
      <c r="G14361" s="162" t="s">
        <v>14606</v>
      </c>
    </row>
    <row r="14362" spans="7:7">
      <c r="G14362" s="162" t="s">
        <v>14607</v>
      </c>
    </row>
    <row r="14363" spans="7:7">
      <c r="G14363" s="162" t="s">
        <v>14608</v>
      </c>
    </row>
    <row r="14364" spans="7:7">
      <c r="G14364" s="162" t="s">
        <v>14609</v>
      </c>
    </row>
    <row r="14365" spans="7:7">
      <c r="G14365" s="162" t="s">
        <v>14610</v>
      </c>
    </row>
    <row r="14366" spans="7:7">
      <c r="G14366" s="162" t="s">
        <v>14611</v>
      </c>
    </row>
    <row r="14367" spans="7:7">
      <c r="G14367" s="162" t="s">
        <v>14612</v>
      </c>
    </row>
    <row r="14368" spans="7:7">
      <c r="G14368" s="162" t="s">
        <v>14613</v>
      </c>
    </row>
    <row r="14369" spans="7:7">
      <c r="G14369" s="162" t="s">
        <v>14614</v>
      </c>
    </row>
    <row r="14370" spans="7:7">
      <c r="G14370" s="162" t="s">
        <v>14615</v>
      </c>
    </row>
    <row r="14371" spans="7:7">
      <c r="G14371" s="162" t="s">
        <v>14616</v>
      </c>
    </row>
    <row r="14372" spans="7:7">
      <c r="G14372" s="162" t="s">
        <v>14617</v>
      </c>
    </row>
    <row r="14373" spans="7:7">
      <c r="G14373" s="162" t="s">
        <v>14618</v>
      </c>
    </row>
    <row r="14374" spans="7:7">
      <c r="G14374" s="162" t="s">
        <v>14619</v>
      </c>
    </row>
    <row r="14375" spans="7:7">
      <c r="G14375" s="162" t="s">
        <v>14620</v>
      </c>
    </row>
    <row r="14376" spans="7:7">
      <c r="G14376" s="162" t="s">
        <v>14621</v>
      </c>
    </row>
    <row r="14377" spans="7:7">
      <c r="G14377" s="162" t="s">
        <v>14622</v>
      </c>
    </row>
    <row r="14378" spans="7:7">
      <c r="G14378" s="162" t="s">
        <v>14623</v>
      </c>
    </row>
    <row r="14379" spans="7:7">
      <c r="G14379" s="162" t="s">
        <v>14624</v>
      </c>
    </row>
    <row r="14380" spans="7:7">
      <c r="G14380" s="162" t="s">
        <v>14625</v>
      </c>
    </row>
    <row r="14381" spans="7:7">
      <c r="G14381" s="162" t="s">
        <v>14626</v>
      </c>
    </row>
    <row r="14382" spans="7:7">
      <c r="G14382" s="162" t="s">
        <v>14627</v>
      </c>
    </row>
    <row r="14383" spans="7:7">
      <c r="G14383" s="162" t="s">
        <v>14628</v>
      </c>
    </row>
    <row r="14384" spans="7:7">
      <c r="G14384" s="162" t="s">
        <v>14629</v>
      </c>
    </row>
    <row r="14385" spans="7:7">
      <c r="G14385" s="162" t="s">
        <v>14630</v>
      </c>
    </row>
    <row r="14386" spans="7:7">
      <c r="G14386" s="162" t="s">
        <v>14631</v>
      </c>
    </row>
    <row r="14387" spans="7:7">
      <c r="G14387" s="162" t="s">
        <v>14632</v>
      </c>
    </row>
    <row r="14388" spans="7:7">
      <c r="G14388" s="162" t="s">
        <v>14633</v>
      </c>
    </row>
    <row r="14389" spans="7:7">
      <c r="G14389" s="162" t="s">
        <v>14634</v>
      </c>
    </row>
    <row r="14390" spans="7:7">
      <c r="G14390" s="162" t="s">
        <v>14635</v>
      </c>
    </row>
    <row r="14391" spans="7:7">
      <c r="G14391" s="162" t="s">
        <v>14636</v>
      </c>
    </row>
    <row r="14392" spans="7:7">
      <c r="G14392" s="162" t="s">
        <v>14637</v>
      </c>
    </row>
    <row r="14393" spans="7:7">
      <c r="G14393" s="162" t="s">
        <v>14638</v>
      </c>
    </row>
    <row r="14394" spans="7:7">
      <c r="G14394" s="162" t="s">
        <v>14639</v>
      </c>
    </row>
    <row r="14395" spans="7:7">
      <c r="G14395" s="162" t="s">
        <v>14640</v>
      </c>
    </row>
    <row r="14396" spans="7:7">
      <c r="G14396" s="162" t="s">
        <v>14641</v>
      </c>
    </row>
    <row r="14397" spans="7:7">
      <c r="G14397" s="162" t="s">
        <v>14642</v>
      </c>
    </row>
    <row r="14398" spans="7:7">
      <c r="G14398" s="162" t="s">
        <v>14643</v>
      </c>
    </row>
    <row r="14399" spans="7:7">
      <c r="G14399" s="162" t="s">
        <v>14644</v>
      </c>
    </row>
    <row r="14400" spans="7:7">
      <c r="G14400" s="162" t="s">
        <v>14645</v>
      </c>
    </row>
    <row r="14401" spans="7:7">
      <c r="G14401" s="162" t="s">
        <v>14646</v>
      </c>
    </row>
    <row r="14402" spans="7:7">
      <c r="G14402" s="162" t="s">
        <v>14647</v>
      </c>
    </row>
    <row r="14403" spans="7:7">
      <c r="G14403" s="162" t="s">
        <v>14648</v>
      </c>
    </row>
    <row r="14404" spans="7:7">
      <c r="G14404" s="162" t="s">
        <v>14649</v>
      </c>
    </row>
    <row r="14405" spans="7:7">
      <c r="G14405" s="162" t="s">
        <v>14650</v>
      </c>
    </row>
    <row r="14406" spans="7:7">
      <c r="G14406" s="162" t="s">
        <v>14651</v>
      </c>
    </row>
    <row r="14407" spans="7:7">
      <c r="G14407" s="162" t="s">
        <v>14652</v>
      </c>
    </row>
    <row r="14408" spans="7:7">
      <c r="G14408" s="162" t="s">
        <v>14653</v>
      </c>
    </row>
    <row r="14409" spans="7:7">
      <c r="G14409" s="162" t="s">
        <v>14654</v>
      </c>
    </row>
    <row r="14410" spans="7:7">
      <c r="G14410" s="162" t="s">
        <v>14655</v>
      </c>
    </row>
    <row r="14411" spans="7:7">
      <c r="G14411" s="162" t="s">
        <v>14656</v>
      </c>
    </row>
    <row r="14412" spans="7:7">
      <c r="G14412" s="162" t="s">
        <v>14657</v>
      </c>
    </row>
    <row r="14413" spans="7:7">
      <c r="G14413" s="162" t="s">
        <v>14658</v>
      </c>
    </row>
    <row r="14414" spans="7:7">
      <c r="G14414" s="162" t="s">
        <v>14659</v>
      </c>
    </row>
    <row r="14415" spans="7:7">
      <c r="G14415" s="162" t="s">
        <v>14660</v>
      </c>
    </row>
    <row r="14416" spans="7:7">
      <c r="G14416" s="162" t="s">
        <v>14661</v>
      </c>
    </row>
    <row r="14417" spans="7:7">
      <c r="G14417" s="162" t="s">
        <v>14662</v>
      </c>
    </row>
    <row r="14418" spans="7:7">
      <c r="G14418" s="162" t="s">
        <v>14663</v>
      </c>
    </row>
    <row r="14419" spans="7:7">
      <c r="G14419" s="162" t="s">
        <v>14664</v>
      </c>
    </row>
    <row r="14420" spans="7:7">
      <c r="G14420" s="162" t="s">
        <v>14665</v>
      </c>
    </row>
    <row r="14421" spans="7:7">
      <c r="G14421" s="162" t="s">
        <v>14666</v>
      </c>
    </row>
    <row r="14422" spans="7:7">
      <c r="G14422" s="162" t="s">
        <v>14667</v>
      </c>
    </row>
    <row r="14423" spans="7:7">
      <c r="G14423" s="162" t="s">
        <v>14668</v>
      </c>
    </row>
    <row r="14424" spans="7:7">
      <c r="G14424" s="162" t="s">
        <v>14669</v>
      </c>
    </row>
    <row r="14425" spans="7:7">
      <c r="G14425" s="162" t="s">
        <v>14670</v>
      </c>
    </row>
    <row r="14426" spans="7:7">
      <c r="G14426" s="162" t="s">
        <v>14671</v>
      </c>
    </row>
    <row r="14427" spans="7:7">
      <c r="G14427" s="162" t="s">
        <v>14672</v>
      </c>
    </row>
    <row r="14428" spans="7:7">
      <c r="G14428" s="162" t="s">
        <v>14673</v>
      </c>
    </row>
    <row r="14429" spans="7:7">
      <c r="G14429" s="162" t="s">
        <v>14674</v>
      </c>
    </row>
    <row r="14430" spans="7:7">
      <c r="G14430" s="162" t="s">
        <v>14675</v>
      </c>
    </row>
    <row r="14431" spans="7:7">
      <c r="G14431" s="162" t="s">
        <v>14676</v>
      </c>
    </row>
    <row r="14432" spans="7:7">
      <c r="G14432" s="162" t="s">
        <v>14677</v>
      </c>
    </row>
    <row r="14433" spans="7:7">
      <c r="G14433" s="162" t="s">
        <v>14678</v>
      </c>
    </row>
    <row r="14434" spans="7:7">
      <c r="G14434" s="162" t="s">
        <v>14679</v>
      </c>
    </row>
    <row r="14435" spans="7:7">
      <c r="G14435" s="162" t="s">
        <v>14680</v>
      </c>
    </row>
    <row r="14436" spans="7:7">
      <c r="G14436" s="162" t="s">
        <v>14681</v>
      </c>
    </row>
    <row r="14437" spans="7:7">
      <c r="G14437" s="162" t="s">
        <v>14682</v>
      </c>
    </row>
    <row r="14438" spans="7:7">
      <c r="G14438" s="162" t="s">
        <v>14683</v>
      </c>
    </row>
    <row r="14439" spans="7:7">
      <c r="G14439" s="162" t="s">
        <v>14684</v>
      </c>
    </row>
    <row r="14440" spans="7:7">
      <c r="G14440" s="162" t="s">
        <v>14685</v>
      </c>
    </row>
    <row r="14441" spans="7:7">
      <c r="G14441" s="162" t="s">
        <v>14686</v>
      </c>
    </row>
    <row r="14442" spans="7:7">
      <c r="G14442" s="162" t="s">
        <v>14687</v>
      </c>
    </row>
    <row r="14443" spans="7:7">
      <c r="G14443" s="162" t="s">
        <v>14688</v>
      </c>
    </row>
    <row r="14444" spans="7:7">
      <c r="G14444" s="162" t="s">
        <v>14689</v>
      </c>
    </row>
    <row r="14445" spans="7:7">
      <c r="G14445" s="162" t="s">
        <v>14690</v>
      </c>
    </row>
    <row r="14446" spans="7:7">
      <c r="G14446" s="162" t="s">
        <v>14691</v>
      </c>
    </row>
    <row r="14447" spans="7:7">
      <c r="G14447" s="162" t="s">
        <v>14692</v>
      </c>
    </row>
    <row r="14448" spans="7:7">
      <c r="G14448" s="162" t="s">
        <v>14693</v>
      </c>
    </row>
    <row r="14449" spans="7:7">
      <c r="G14449" s="162" t="s">
        <v>14694</v>
      </c>
    </row>
    <row r="14450" spans="7:7">
      <c r="G14450" s="162" t="s">
        <v>14695</v>
      </c>
    </row>
    <row r="14451" spans="7:7">
      <c r="G14451" s="162" t="s">
        <v>14696</v>
      </c>
    </row>
    <row r="14452" spans="7:7">
      <c r="G14452" s="162" t="s">
        <v>14697</v>
      </c>
    </row>
    <row r="14453" spans="7:7">
      <c r="G14453" s="162" t="s">
        <v>14698</v>
      </c>
    </row>
    <row r="14454" spans="7:7">
      <c r="G14454" s="162" t="s">
        <v>14699</v>
      </c>
    </row>
    <row r="14455" spans="7:7">
      <c r="G14455" s="162" t="s">
        <v>14700</v>
      </c>
    </row>
    <row r="14456" spans="7:7">
      <c r="G14456" s="162" t="s">
        <v>14701</v>
      </c>
    </row>
    <row r="14457" spans="7:7">
      <c r="G14457" s="162" t="s">
        <v>14702</v>
      </c>
    </row>
    <row r="14458" spans="7:7">
      <c r="G14458" s="162" t="s">
        <v>14703</v>
      </c>
    </row>
    <row r="14459" spans="7:7">
      <c r="G14459" s="162" t="s">
        <v>14704</v>
      </c>
    </row>
    <row r="14460" spans="7:7">
      <c r="G14460" s="162" t="s">
        <v>14705</v>
      </c>
    </row>
    <row r="14461" spans="7:7">
      <c r="G14461" s="162" t="s">
        <v>14706</v>
      </c>
    </row>
    <row r="14462" spans="7:7">
      <c r="G14462" s="162" t="s">
        <v>14707</v>
      </c>
    </row>
    <row r="14463" spans="7:7">
      <c r="G14463" s="162" t="s">
        <v>14708</v>
      </c>
    </row>
    <row r="14464" spans="7:7">
      <c r="G14464" s="162" t="s">
        <v>14709</v>
      </c>
    </row>
    <row r="14465" spans="7:7">
      <c r="G14465" s="162" t="s">
        <v>14710</v>
      </c>
    </row>
    <row r="14466" spans="7:7">
      <c r="G14466" s="162" t="s">
        <v>14711</v>
      </c>
    </row>
    <row r="14467" spans="7:7">
      <c r="G14467" s="162" t="s">
        <v>14712</v>
      </c>
    </row>
    <row r="14468" spans="7:7">
      <c r="G14468" s="162" t="s">
        <v>14713</v>
      </c>
    </row>
    <row r="14469" spans="7:7">
      <c r="G14469" s="162" t="s">
        <v>14714</v>
      </c>
    </row>
    <row r="14470" spans="7:7">
      <c r="G14470" s="162" t="s">
        <v>14715</v>
      </c>
    </row>
    <row r="14471" spans="7:7">
      <c r="G14471" s="162" t="s">
        <v>14716</v>
      </c>
    </row>
    <row r="14472" spans="7:7">
      <c r="G14472" s="162" t="s">
        <v>14717</v>
      </c>
    </row>
    <row r="14473" spans="7:7">
      <c r="G14473" s="162" t="s">
        <v>14718</v>
      </c>
    </row>
    <row r="14474" spans="7:7">
      <c r="G14474" s="162" t="s">
        <v>14719</v>
      </c>
    </row>
    <row r="14475" spans="7:7">
      <c r="G14475" s="162" t="s">
        <v>14720</v>
      </c>
    </row>
    <row r="14476" spans="7:7">
      <c r="G14476" s="162" t="s">
        <v>14721</v>
      </c>
    </row>
    <row r="14477" spans="7:7">
      <c r="G14477" s="162" t="s">
        <v>14722</v>
      </c>
    </row>
    <row r="14478" spans="7:7">
      <c r="G14478" s="162" t="s">
        <v>14723</v>
      </c>
    </row>
    <row r="14479" spans="7:7">
      <c r="G14479" s="162" t="s">
        <v>14724</v>
      </c>
    </row>
    <row r="14480" spans="7:7">
      <c r="G14480" s="162" t="s">
        <v>14725</v>
      </c>
    </row>
    <row r="14481" spans="7:7">
      <c r="G14481" s="162" t="s">
        <v>14726</v>
      </c>
    </row>
    <row r="14482" spans="7:7">
      <c r="G14482" s="162" t="s">
        <v>14727</v>
      </c>
    </row>
    <row r="14483" spans="7:7">
      <c r="G14483" s="162" t="s">
        <v>14728</v>
      </c>
    </row>
    <row r="14484" spans="7:7">
      <c r="G14484" s="162" t="s">
        <v>14729</v>
      </c>
    </row>
    <row r="14485" spans="7:7">
      <c r="G14485" s="162" t="s">
        <v>14730</v>
      </c>
    </row>
    <row r="14486" spans="7:7">
      <c r="G14486" s="162" t="s">
        <v>14731</v>
      </c>
    </row>
    <row r="14487" spans="7:7">
      <c r="G14487" s="162" t="s">
        <v>14732</v>
      </c>
    </row>
    <row r="14488" spans="7:7">
      <c r="G14488" s="162" t="s">
        <v>14733</v>
      </c>
    </row>
    <row r="14489" spans="7:7">
      <c r="G14489" s="162" t="s">
        <v>14734</v>
      </c>
    </row>
    <row r="14490" spans="7:7">
      <c r="G14490" s="162" t="s">
        <v>14735</v>
      </c>
    </row>
    <row r="14491" spans="7:7">
      <c r="G14491" s="162" t="s">
        <v>14736</v>
      </c>
    </row>
    <row r="14492" spans="7:7">
      <c r="G14492" s="162" t="s">
        <v>14737</v>
      </c>
    </row>
    <row r="14493" spans="7:7">
      <c r="G14493" s="162" t="s">
        <v>14738</v>
      </c>
    </row>
    <row r="14494" spans="7:7">
      <c r="G14494" s="162" t="s">
        <v>14739</v>
      </c>
    </row>
    <row r="14495" spans="7:7">
      <c r="G14495" s="162" t="s">
        <v>14740</v>
      </c>
    </row>
    <row r="14496" spans="7:7">
      <c r="G14496" s="162" t="s">
        <v>14741</v>
      </c>
    </row>
    <row r="14497" spans="7:7">
      <c r="G14497" s="162" t="s">
        <v>14742</v>
      </c>
    </row>
    <row r="14498" spans="7:7">
      <c r="G14498" s="162" t="s">
        <v>14743</v>
      </c>
    </row>
    <row r="14499" spans="7:7">
      <c r="G14499" s="162" t="s">
        <v>14744</v>
      </c>
    </row>
    <row r="14500" spans="7:7">
      <c r="G14500" s="162" t="s">
        <v>14745</v>
      </c>
    </row>
    <row r="14501" spans="7:7">
      <c r="G14501" s="162" t="s">
        <v>14746</v>
      </c>
    </row>
    <row r="14502" spans="7:7">
      <c r="G14502" s="162" t="s">
        <v>14747</v>
      </c>
    </row>
    <row r="14503" spans="7:7">
      <c r="G14503" s="162" t="s">
        <v>14748</v>
      </c>
    </row>
    <row r="14504" spans="7:7">
      <c r="G14504" s="162" t="s">
        <v>14749</v>
      </c>
    </row>
    <row r="14505" spans="7:7">
      <c r="G14505" s="162" t="s">
        <v>14750</v>
      </c>
    </row>
    <row r="14506" spans="7:7">
      <c r="G14506" s="162" t="s">
        <v>14751</v>
      </c>
    </row>
    <row r="14507" spans="7:7">
      <c r="G14507" s="162" t="s">
        <v>14752</v>
      </c>
    </row>
    <row r="14508" spans="7:7">
      <c r="G14508" s="162" t="s">
        <v>14753</v>
      </c>
    </row>
    <row r="14509" spans="7:7">
      <c r="G14509" s="162" t="s">
        <v>14754</v>
      </c>
    </row>
    <row r="14510" spans="7:7">
      <c r="G14510" s="162" t="s">
        <v>14755</v>
      </c>
    </row>
    <row r="14511" spans="7:7">
      <c r="G14511" s="162" t="s">
        <v>14756</v>
      </c>
    </row>
    <row r="14512" spans="7:7">
      <c r="G14512" s="162" t="s">
        <v>14757</v>
      </c>
    </row>
    <row r="14513" spans="7:7">
      <c r="G14513" s="162" t="s">
        <v>14758</v>
      </c>
    </row>
    <row r="14514" spans="7:7">
      <c r="G14514" s="162" t="s">
        <v>14759</v>
      </c>
    </row>
    <row r="14515" spans="7:7">
      <c r="G14515" s="162" t="s">
        <v>14760</v>
      </c>
    </row>
    <row r="14516" spans="7:7">
      <c r="G14516" s="162" t="s">
        <v>14761</v>
      </c>
    </row>
    <row r="14517" spans="7:7">
      <c r="G14517" s="162" t="s">
        <v>14762</v>
      </c>
    </row>
    <row r="14518" spans="7:7">
      <c r="G14518" s="162" t="s">
        <v>14763</v>
      </c>
    </row>
    <row r="14519" spans="7:7">
      <c r="G14519" s="162" t="s">
        <v>14764</v>
      </c>
    </row>
    <row r="14520" spans="7:7">
      <c r="G14520" s="162" t="s">
        <v>14765</v>
      </c>
    </row>
    <row r="14521" spans="7:7">
      <c r="G14521" s="162" t="s">
        <v>14766</v>
      </c>
    </row>
    <row r="14522" spans="7:7">
      <c r="G14522" s="162" t="s">
        <v>14767</v>
      </c>
    </row>
    <row r="14523" spans="7:7">
      <c r="G14523" s="162" t="s">
        <v>14768</v>
      </c>
    </row>
    <row r="14524" spans="7:7">
      <c r="G14524" s="162" t="s">
        <v>14769</v>
      </c>
    </row>
    <row r="14525" spans="7:7">
      <c r="G14525" s="162" t="s">
        <v>14770</v>
      </c>
    </row>
    <row r="14526" spans="7:7">
      <c r="G14526" s="162" t="s">
        <v>14771</v>
      </c>
    </row>
    <row r="14527" spans="7:7">
      <c r="G14527" s="162" t="s">
        <v>14772</v>
      </c>
    </row>
    <row r="14528" spans="7:7">
      <c r="G14528" s="162" t="s">
        <v>14773</v>
      </c>
    </row>
    <row r="14529" spans="7:7">
      <c r="G14529" s="162" t="s">
        <v>14774</v>
      </c>
    </row>
    <row r="14530" spans="7:7">
      <c r="G14530" s="162" t="s">
        <v>14775</v>
      </c>
    </row>
    <row r="14531" spans="7:7">
      <c r="G14531" s="162" t="s">
        <v>14776</v>
      </c>
    </row>
    <row r="14532" spans="7:7">
      <c r="G14532" s="162" t="s">
        <v>14777</v>
      </c>
    </row>
    <row r="14533" spans="7:7">
      <c r="G14533" s="162" t="s">
        <v>14778</v>
      </c>
    </row>
    <row r="14534" spans="7:7">
      <c r="G14534" s="162" t="s">
        <v>14779</v>
      </c>
    </row>
    <row r="14535" spans="7:7">
      <c r="G14535" s="162" t="s">
        <v>14780</v>
      </c>
    </row>
    <row r="14536" spans="7:7">
      <c r="G14536" s="162" t="s">
        <v>14781</v>
      </c>
    </row>
    <row r="14537" spans="7:7">
      <c r="G14537" s="162" t="s">
        <v>14782</v>
      </c>
    </row>
    <row r="14538" spans="7:7">
      <c r="G14538" s="162" t="s">
        <v>14783</v>
      </c>
    </row>
    <row r="14539" spans="7:7">
      <c r="G14539" s="162" t="s">
        <v>14784</v>
      </c>
    </row>
    <row r="14540" spans="7:7">
      <c r="G14540" s="162" t="s">
        <v>14785</v>
      </c>
    </row>
    <row r="14541" spans="7:7">
      <c r="G14541" s="162" t="s">
        <v>14786</v>
      </c>
    </row>
    <row r="14542" spans="7:7">
      <c r="G14542" s="162" t="s">
        <v>14787</v>
      </c>
    </row>
    <row r="14543" spans="7:7">
      <c r="G14543" s="162" t="s">
        <v>14788</v>
      </c>
    </row>
    <row r="14544" spans="7:7">
      <c r="G14544" s="162" t="s">
        <v>14789</v>
      </c>
    </row>
    <row r="14545" spans="7:7">
      <c r="G14545" s="162" t="s">
        <v>14790</v>
      </c>
    </row>
    <row r="14546" spans="7:7">
      <c r="G14546" s="162" t="s">
        <v>14791</v>
      </c>
    </row>
    <row r="14547" spans="7:7">
      <c r="G14547" s="162" t="s">
        <v>14792</v>
      </c>
    </row>
    <row r="14548" spans="7:7">
      <c r="G14548" s="162" t="s">
        <v>14793</v>
      </c>
    </row>
    <row r="14549" spans="7:7">
      <c r="G14549" s="162" t="s">
        <v>14794</v>
      </c>
    </row>
    <row r="14550" spans="7:7">
      <c r="G14550" s="162" t="s">
        <v>14795</v>
      </c>
    </row>
    <row r="14551" spans="7:7">
      <c r="G14551" s="162" t="s">
        <v>14796</v>
      </c>
    </row>
    <row r="14552" spans="7:7">
      <c r="G14552" s="162" t="s">
        <v>14797</v>
      </c>
    </row>
    <row r="14553" spans="7:7">
      <c r="G14553" s="162" t="s">
        <v>14798</v>
      </c>
    </row>
    <row r="14554" spans="7:7">
      <c r="G14554" s="162" t="s">
        <v>14799</v>
      </c>
    </row>
    <row r="14555" spans="7:7">
      <c r="G14555" s="162" t="s">
        <v>14800</v>
      </c>
    </row>
    <row r="14556" spans="7:7">
      <c r="G14556" s="162" t="s">
        <v>14801</v>
      </c>
    </row>
    <row r="14557" spans="7:7">
      <c r="G14557" s="162" t="s">
        <v>14802</v>
      </c>
    </row>
    <row r="14558" spans="7:7">
      <c r="G14558" s="162" t="s">
        <v>14803</v>
      </c>
    </row>
    <row r="14559" spans="7:7">
      <c r="G14559" s="162" t="s">
        <v>14804</v>
      </c>
    </row>
    <row r="14560" spans="7:7">
      <c r="G14560" s="162" t="s">
        <v>14805</v>
      </c>
    </row>
    <row r="14561" spans="7:7">
      <c r="G14561" s="162" t="s">
        <v>14806</v>
      </c>
    </row>
    <row r="14562" spans="7:7">
      <c r="G14562" s="162" t="s">
        <v>14807</v>
      </c>
    </row>
    <row r="14563" spans="7:7">
      <c r="G14563" s="162" t="s">
        <v>14808</v>
      </c>
    </row>
    <row r="14564" spans="7:7">
      <c r="G14564" s="162" t="s">
        <v>14809</v>
      </c>
    </row>
    <row r="14565" spans="7:7">
      <c r="G14565" s="162" t="s">
        <v>14810</v>
      </c>
    </row>
    <row r="14566" spans="7:7">
      <c r="G14566" s="162" t="s">
        <v>14811</v>
      </c>
    </row>
    <row r="14567" spans="7:7">
      <c r="G14567" s="162" t="s">
        <v>14812</v>
      </c>
    </row>
    <row r="14568" spans="7:7">
      <c r="G14568" s="162" t="s">
        <v>14813</v>
      </c>
    </row>
    <row r="14569" spans="7:7">
      <c r="G14569" s="162" t="s">
        <v>14814</v>
      </c>
    </row>
    <row r="14570" spans="7:7">
      <c r="G14570" s="162" t="s">
        <v>14815</v>
      </c>
    </row>
    <row r="14571" spans="7:7">
      <c r="G14571" s="162" t="s">
        <v>14816</v>
      </c>
    </row>
    <row r="14572" spans="7:7">
      <c r="G14572" s="162" t="s">
        <v>14817</v>
      </c>
    </row>
    <row r="14573" spans="7:7">
      <c r="G14573" s="162" t="s">
        <v>14818</v>
      </c>
    </row>
    <row r="14574" spans="7:7">
      <c r="G14574" s="162" t="s">
        <v>14819</v>
      </c>
    </row>
    <row r="14575" spans="7:7">
      <c r="G14575" s="162" t="s">
        <v>14820</v>
      </c>
    </row>
    <row r="14576" spans="7:7">
      <c r="G14576" s="162" t="s">
        <v>14821</v>
      </c>
    </row>
    <row r="14577" spans="7:7">
      <c r="G14577" s="162" t="s">
        <v>14822</v>
      </c>
    </row>
    <row r="14578" spans="7:7">
      <c r="G14578" s="162" t="s">
        <v>14823</v>
      </c>
    </row>
    <row r="14579" spans="7:7">
      <c r="G14579" s="162" t="s">
        <v>14824</v>
      </c>
    </row>
    <row r="14580" spans="7:7">
      <c r="G14580" s="162" t="s">
        <v>14825</v>
      </c>
    </row>
    <row r="14581" spans="7:7">
      <c r="G14581" s="162" t="s">
        <v>14826</v>
      </c>
    </row>
    <row r="14582" spans="7:7">
      <c r="G14582" s="162" t="s">
        <v>14827</v>
      </c>
    </row>
    <row r="14583" spans="7:7">
      <c r="G14583" s="162" t="s">
        <v>14828</v>
      </c>
    </row>
    <row r="14584" spans="7:7">
      <c r="G14584" s="162" t="s">
        <v>14829</v>
      </c>
    </row>
    <row r="14585" spans="7:7">
      <c r="G14585" s="162" t="s">
        <v>14830</v>
      </c>
    </row>
    <row r="14586" spans="7:7">
      <c r="G14586" s="162" t="s">
        <v>14831</v>
      </c>
    </row>
    <row r="14587" spans="7:7">
      <c r="G14587" s="162" t="s">
        <v>14832</v>
      </c>
    </row>
    <row r="14588" spans="7:7">
      <c r="G14588" s="162" t="s">
        <v>14833</v>
      </c>
    </row>
    <row r="14589" spans="7:7">
      <c r="G14589" s="162" t="s">
        <v>14834</v>
      </c>
    </row>
    <row r="14590" spans="7:7">
      <c r="G14590" s="162" t="s">
        <v>14835</v>
      </c>
    </row>
    <row r="14591" spans="7:7">
      <c r="G14591" s="162" t="s">
        <v>14836</v>
      </c>
    </row>
    <row r="14592" spans="7:7">
      <c r="G14592" s="162" t="s">
        <v>14837</v>
      </c>
    </row>
    <row r="14593" spans="7:7">
      <c r="G14593" s="162" t="s">
        <v>14838</v>
      </c>
    </row>
    <row r="14594" spans="7:7">
      <c r="G14594" s="162" t="s">
        <v>14839</v>
      </c>
    </row>
    <row r="14595" spans="7:7">
      <c r="G14595" s="162" t="s">
        <v>14840</v>
      </c>
    </row>
    <row r="14596" spans="7:7">
      <c r="G14596" s="162" t="s">
        <v>14841</v>
      </c>
    </row>
    <row r="14597" spans="7:7">
      <c r="G14597" s="162" t="s">
        <v>14842</v>
      </c>
    </row>
    <row r="14598" spans="7:7">
      <c r="G14598" s="162" t="s">
        <v>14843</v>
      </c>
    </row>
    <row r="14599" spans="7:7">
      <c r="G14599" s="162" t="s">
        <v>14844</v>
      </c>
    </row>
    <row r="14600" spans="7:7">
      <c r="G14600" s="162" t="s">
        <v>14845</v>
      </c>
    </row>
    <row r="14601" spans="7:7">
      <c r="G14601" s="162" t="s">
        <v>14846</v>
      </c>
    </row>
    <row r="14602" spans="7:7">
      <c r="G14602" s="162" t="s">
        <v>14847</v>
      </c>
    </row>
    <row r="14603" spans="7:7">
      <c r="G14603" s="162" t="s">
        <v>14848</v>
      </c>
    </row>
    <row r="14604" spans="7:7">
      <c r="G14604" s="162" t="s">
        <v>14849</v>
      </c>
    </row>
    <row r="14605" spans="7:7">
      <c r="G14605" s="162" t="s">
        <v>14850</v>
      </c>
    </row>
    <row r="14606" spans="7:7">
      <c r="G14606" s="162" t="s">
        <v>14851</v>
      </c>
    </row>
    <row r="14607" spans="7:7">
      <c r="G14607" s="162" t="s">
        <v>14852</v>
      </c>
    </row>
    <row r="14608" spans="7:7">
      <c r="G14608" s="162" t="s">
        <v>14853</v>
      </c>
    </row>
    <row r="14609" spans="7:7">
      <c r="G14609" s="162" t="s">
        <v>14854</v>
      </c>
    </row>
    <row r="14610" spans="7:7">
      <c r="G14610" s="162" t="s">
        <v>14855</v>
      </c>
    </row>
    <row r="14611" spans="7:7">
      <c r="G14611" s="162" t="s">
        <v>14856</v>
      </c>
    </row>
    <row r="14612" spans="7:7">
      <c r="G14612" s="162" t="s">
        <v>14857</v>
      </c>
    </row>
    <row r="14613" spans="7:7">
      <c r="G14613" s="162" t="s">
        <v>14858</v>
      </c>
    </row>
    <row r="14614" spans="7:7">
      <c r="G14614" s="162" t="s">
        <v>14859</v>
      </c>
    </row>
    <row r="14615" spans="7:7">
      <c r="G14615" s="162" t="s">
        <v>14860</v>
      </c>
    </row>
    <row r="14616" spans="7:7">
      <c r="G14616" s="162" t="s">
        <v>14861</v>
      </c>
    </row>
    <row r="14617" spans="7:7">
      <c r="G14617" s="162" t="s">
        <v>14862</v>
      </c>
    </row>
    <row r="14618" spans="7:7">
      <c r="G14618" s="162" t="s">
        <v>14863</v>
      </c>
    </row>
    <row r="14619" spans="7:7">
      <c r="G14619" s="162" t="s">
        <v>14864</v>
      </c>
    </row>
    <row r="14620" spans="7:7">
      <c r="G14620" s="162" t="s">
        <v>14865</v>
      </c>
    </row>
    <row r="14621" spans="7:7">
      <c r="G14621" s="162" t="s">
        <v>14866</v>
      </c>
    </row>
    <row r="14622" spans="7:7">
      <c r="G14622" s="162" t="s">
        <v>14867</v>
      </c>
    </row>
    <row r="14623" spans="7:7">
      <c r="G14623" s="162" t="s">
        <v>14868</v>
      </c>
    </row>
    <row r="14624" spans="7:7">
      <c r="G14624" s="162" t="s">
        <v>14869</v>
      </c>
    </row>
    <row r="14625" spans="7:7">
      <c r="G14625" s="162" t="s">
        <v>14870</v>
      </c>
    </row>
    <row r="14626" spans="7:7">
      <c r="G14626" s="162" t="s">
        <v>14871</v>
      </c>
    </row>
    <row r="14627" spans="7:7">
      <c r="G14627" s="162" t="s">
        <v>14872</v>
      </c>
    </row>
    <row r="14628" spans="7:7">
      <c r="G14628" s="162" t="s">
        <v>14873</v>
      </c>
    </row>
    <row r="14629" spans="7:7">
      <c r="G14629" s="162" t="s">
        <v>14874</v>
      </c>
    </row>
    <row r="14630" spans="7:7">
      <c r="G14630" s="162" t="s">
        <v>14875</v>
      </c>
    </row>
    <row r="14631" spans="7:7">
      <c r="G14631" s="162" t="s">
        <v>14876</v>
      </c>
    </row>
    <row r="14632" spans="7:7">
      <c r="G14632" s="162" t="s">
        <v>14877</v>
      </c>
    </row>
    <row r="14633" spans="7:7">
      <c r="G14633" s="162" t="s">
        <v>14878</v>
      </c>
    </row>
    <row r="14634" spans="7:7">
      <c r="G14634" s="162" t="s">
        <v>14879</v>
      </c>
    </row>
    <row r="14635" spans="7:7">
      <c r="G14635" s="162" t="s">
        <v>14880</v>
      </c>
    </row>
    <row r="14636" spans="7:7">
      <c r="G14636" s="162" t="s">
        <v>14881</v>
      </c>
    </row>
    <row r="14637" spans="7:7">
      <c r="G14637" s="162" t="s">
        <v>14882</v>
      </c>
    </row>
    <row r="14638" spans="7:7">
      <c r="G14638" s="162" t="s">
        <v>14883</v>
      </c>
    </row>
    <row r="14639" spans="7:7">
      <c r="G14639" s="162" t="s">
        <v>14884</v>
      </c>
    </row>
    <row r="14640" spans="7:7">
      <c r="G14640" s="162" t="s">
        <v>14885</v>
      </c>
    </row>
    <row r="14641" spans="7:7">
      <c r="G14641" s="162" t="s">
        <v>14886</v>
      </c>
    </row>
    <row r="14642" spans="7:7">
      <c r="G14642" s="162" t="s">
        <v>14887</v>
      </c>
    </row>
    <row r="14643" spans="7:7">
      <c r="G14643" s="162" t="s">
        <v>14888</v>
      </c>
    </row>
    <row r="14644" spans="7:7">
      <c r="G14644" s="162" t="s">
        <v>14889</v>
      </c>
    </row>
    <row r="14645" spans="7:7">
      <c r="G14645" s="162" t="s">
        <v>14890</v>
      </c>
    </row>
    <row r="14646" spans="7:7">
      <c r="G14646" s="162" t="s">
        <v>14891</v>
      </c>
    </row>
    <row r="14647" spans="7:7">
      <c r="G14647" s="162" t="s">
        <v>14892</v>
      </c>
    </row>
    <row r="14648" spans="7:7">
      <c r="G14648" s="162" t="s">
        <v>14893</v>
      </c>
    </row>
    <row r="14649" spans="7:7">
      <c r="G14649" s="162" t="s">
        <v>14894</v>
      </c>
    </row>
    <row r="14650" spans="7:7">
      <c r="G14650" s="162" t="s">
        <v>14895</v>
      </c>
    </row>
    <row r="14651" spans="7:7">
      <c r="G14651" s="162" t="s">
        <v>14896</v>
      </c>
    </row>
    <row r="14652" spans="7:7">
      <c r="G14652" s="162" t="s">
        <v>14897</v>
      </c>
    </row>
    <row r="14653" spans="7:7">
      <c r="G14653" s="162" t="s">
        <v>14898</v>
      </c>
    </row>
    <row r="14654" spans="7:7">
      <c r="G14654" s="162" t="s">
        <v>14899</v>
      </c>
    </row>
    <row r="14655" spans="7:7">
      <c r="G14655" s="162" t="s">
        <v>14900</v>
      </c>
    </row>
    <row r="14656" spans="7:7">
      <c r="G14656" s="162" t="s">
        <v>14901</v>
      </c>
    </row>
    <row r="14657" spans="7:7">
      <c r="G14657" s="162" t="s">
        <v>14902</v>
      </c>
    </row>
    <row r="14658" spans="7:7">
      <c r="G14658" s="162" t="s">
        <v>14903</v>
      </c>
    </row>
    <row r="14659" spans="7:7">
      <c r="G14659" s="162" t="s">
        <v>14904</v>
      </c>
    </row>
    <row r="14660" spans="7:7">
      <c r="G14660" s="162" t="s">
        <v>14905</v>
      </c>
    </row>
    <row r="14661" spans="7:7">
      <c r="G14661" s="162" t="s">
        <v>14906</v>
      </c>
    </row>
    <row r="14662" spans="7:7">
      <c r="G14662" s="162" t="s">
        <v>14907</v>
      </c>
    </row>
    <row r="14663" spans="7:7">
      <c r="G14663" s="162" t="s">
        <v>14908</v>
      </c>
    </row>
    <row r="14664" spans="7:7">
      <c r="G14664" s="162" t="s">
        <v>14909</v>
      </c>
    </row>
    <row r="14665" spans="7:7">
      <c r="G14665" s="162" t="s">
        <v>14910</v>
      </c>
    </row>
    <row r="14666" spans="7:7">
      <c r="G14666" s="162" t="s">
        <v>14911</v>
      </c>
    </row>
    <row r="14667" spans="7:7">
      <c r="G14667" s="162" t="s">
        <v>14912</v>
      </c>
    </row>
    <row r="14668" spans="7:7">
      <c r="G14668" s="162" t="s">
        <v>14913</v>
      </c>
    </row>
    <row r="14669" spans="7:7">
      <c r="G14669" s="162" t="s">
        <v>14914</v>
      </c>
    </row>
    <row r="14670" spans="7:7">
      <c r="G14670" s="162" t="s">
        <v>14915</v>
      </c>
    </row>
    <row r="14671" spans="7:7">
      <c r="G14671" s="162" t="s">
        <v>14916</v>
      </c>
    </row>
    <row r="14672" spans="7:7">
      <c r="G14672" s="162" t="s">
        <v>14917</v>
      </c>
    </row>
    <row r="14673" spans="7:7">
      <c r="G14673" s="162" t="s">
        <v>14918</v>
      </c>
    </row>
    <row r="14674" spans="7:7">
      <c r="G14674" s="162" t="s">
        <v>14919</v>
      </c>
    </row>
    <row r="14675" spans="7:7">
      <c r="G14675" s="162" t="s">
        <v>14920</v>
      </c>
    </row>
    <row r="14676" spans="7:7">
      <c r="G14676" s="162" t="s">
        <v>14921</v>
      </c>
    </row>
    <row r="14677" spans="7:7">
      <c r="G14677" s="162" t="s">
        <v>14922</v>
      </c>
    </row>
    <row r="14678" spans="7:7">
      <c r="G14678" s="162" t="s">
        <v>14923</v>
      </c>
    </row>
    <row r="14679" spans="7:7">
      <c r="G14679" s="162" t="s">
        <v>14924</v>
      </c>
    </row>
    <row r="14680" spans="7:7">
      <c r="G14680" s="162" t="s">
        <v>14925</v>
      </c>
    </row>
    <row r="14681" spans="7:7">
      <c r="G14681" s="162" t="s">
        <v>14926</v>
      </c>
    </row>
    <row r="14682" spans="7:7">
      <c r="G14682" s="162" t="s">
        <v>14927</v>
      </c>
    </row>
    <row r="14683" spans="7:7">
      <c r="G14683" s="162" t="s">
        <v>14928</v>
      </c>
    </row>
    <row r="14684" spans="7:7">
      <c r="G14684" s="162" t="s">
        <v>14929</v>
      </c>
    </row>
    <row r="14685" spans="7:7">
      <c r="G14685" s="162" t="s">
        <v>14930</v>
      </c>
    </row>
    <row r="14686" spans="7:7">
      <c r="G14686" s="162" t="s">
        <v>14931</v>
      </c>
    </row>
    <row r="14687" spans="7:7">
      <c r="G14687" s="162" t="s">
        <v>14932</v>
      </c>
    </row>
    <row r="14688" spans="7:7">
      <c r="G14688" s="162" t="s">
        <v>14933</v>
      </c>
    </row>
    <row r="14689" spans="7:7">
      <c r="G14689" s="162" t="s">
        <v>14934</v>
      </c>
    </row>
    <row r="14690" spans="7:7">
      <c r="G14690" s="162" t="s">
        <v>14935</v>
      </c>
    </row>
    <row r="14691" spans="7:7">
      <c r="G14691" s="162" t="s">
        <v>14936</v>
      </c>
    </row>
    <row r="14692" spans="7:7">
      <c r="G14692" s="162" t="s">
        <v>14937</v>
      </c>
    </row>
    <row r="14693" spans="7:7">
      <c r="G14693" s="162" t="s">
        <v>14938</v>
      </c>
    </row>
    <row r="14694" spans="7:7">
      <c r="G14694" s="162" t="s">
        <v>14939</v>
      </c>
    </row>
    <row r="14695" spans="7:7">
      <c r="G14695" s="162" t="s">
        <v>14940</v>
      </c>
    </row>
    <row r="14696" spans="7:7">
      <c r="G14696" s="162" t="s">
        <v>14941</v>
      </c>
    </row>
    <row r="14697" spans="7:7">
      <c r="G14697" s="162" t="s">
        <v>14942</v>
      </c>
    </row>
    <row r="14698" spans="7:7">
      <c r="G14698" s="162" t="s">
        <v>14943</v>
      </c>
    </row>
    <row r="14699" spans="7:7">
      <c r="G14699" s="162" t="s">
        <v>14944</v>
      </c>
    </row>
    <row r="14700" spans="7:7">
      <c r="G14700" s="162" t="s">
        <v>14945</v>
      </c>
    </row>
    <row r="14701" spans="7:7">
      <c r="G14701" s="162" t="s">
        <v>14946</v>
      </c>
    </row>
    <row r="14702" spans="7:7">
      <c r="G14702" s="162" t="s">
        <v>14947</v>
      </c>
    </row>
    <row r="14703" spans="7:7">
      <c r="G14703" s="162" t="s">
        <v>14948</v>
      </c>
    </row>
    <row r="14704" spans="7:7">
      <c r="G14704" s="162" t="s">
        <v>14949</v>
      </c>
    </row>
    <row r="14705" spans="7:7">
      <c r="G14705" s="162" t="s">
        <v>14950</v>
      </c>
    </row>
    <row r="14706" spans="7:7">
      <c r="G14706" s="162" t="s">
        <v>14951</v>
      </c>
    </row>
    <row r="14707" spans="7:7">
      <c r="G14707" s="162" t="s">
        <v>14952</v>
      </c>
    </row>
    <row r="14708" spans="7:7">
      <c r="G14708" s="162" t="s">
        <v>14953</v>
      </c>
    </row>
    <row r="14709" spans="7:7">
      <c r="G14709" s="162" t="s">
        <v>14954</v>
      </c>
    </row>
    <row r="14710" spans="7:7">
      <c r="G14710" s="162" t="s">
        <v>14955</v>
      </c>
    </row>
    <row r="14711" spans="7:7">
      <c r="G14711" s="162" t="s">
        <v>14956</v>
      </c>
    </row>
    <row r="14712" spans="7:7">
      <c r="G14712" s="162" t="s">
        <v>14957</v>
      </c>
    </row>
    <row r="14713" spans="7:7">
      <c r="G14713" s="162" t="s">
        <v>14958</v>
      </c>
    </row>
    <row r="14714" spans="7:7">
      <c r="G14714" s="162" t="s">
        <v>14959</v>
      </c>
    </row>
    <row r="14715" spans="7:7">
      <c r="G14715" s="162" t="s">
        <v>14960</v>
      </c>
    </row>
    <row r="14716" spans="7:7">
      <c r="G14716" s="162" t="s">
        <v>14961</v>
      </c>
    </row>
    <row r="14717" spans="7:7">
      <c r="G14717" s="162" t="s">
        <v>14962</v>
      </c>
    </row>
    <row r="14718" spans="7:7">
      <c r="G14718" s="162" t="s">
        <v>14963</v>
      </c>
    </row>
    <row r="14719" spans="7:7">
      <c r="G14719" s="162" t="s">
        <v>14964</v>
      </c>
    </row>
    <row r="14720" spans="7:7">
      <c r="G14720" s="162" t="s">
        <v>14965</v>
      </c>
    </row>
    <row r="14721" spans="7:7">
      <c r="G14721" s="162" t="s">
        <v>14966</v>
      </c>
    </row>
    <row r="14722" spans="7:7">
      <c r="G14722" s="162" t="s">
        <v>14967</v>
      </c>
    </row>
    <row r="14723" spans="7:7">
      <c r="G14723" s="162" t="s">
        <v>14968</v>
      </c>
    </row>
    <row r="14724" spans="7:7">
      <c r="G14724" s="162" t="s">
        <v>14969</v>
      </c>
    </row>
    <row r="14725" spans="7:7">
      <c r="G14725" s="162" t="s">
        <v>14970</v>
      </c>
    </row>
    <row r="14726" spans="7:7">
      <c r="G14726" s="162" t="s">
        <v>14971</v>
      </c>
    </row>
    <row r="14727" spans="7:7">
      <c r="G14727" s="162" t="s">
        <v>14972</v>
      </c>
    </row>
    <row r="14728" spans="7:7">
      <c r="G14728" s="162" t="s">
        <v>14973</v>
      </c>
    </row>
    <row r="14729" spans="7:7">
      <c r="G14729" s="162" t="s">
        <v>14974</v>
      </c>
    </row>
    <row r="14730" spans="7:7">
      <c r="G14730" s="162" t="s">
        <v>14975</v>
      </c>
    </row>
    <row r="14731" spans="7:7">
      <c r="G14731" s="162" t="s">
        <v>14976</v>
      </c>
    </row>
    <row r="14732" spans="7:7">
      <c r="G14732" s="162" t="s">
        <v>14977</v>
      </c>
    </row>
    <row r="14733" spans="7:7">
      <c r="G14733" s="162" t="s">
        <v>14978</v>
      </c>
    </row>
    <row r="14734" spans="7:7">
      <c r="G14734" s="162" t="s">
        <v>14979</v>
      </c>
    </row>
    <row r="14735" spans="7:7">
      <c r="G14735" s="162" t="s">
        <v>14980</v>
      </c>
    </row>
    <row r="14736" spans="7:7">
      <c r="G14736" s="162" t="s">
        <v>14981</v>
      </c>
    </row>
    <row r="14737" spans="7:7">
      <c r="G14737" s="162" t="s">
        <v>14982</v>
      </c>
    </row>
    <row r="14738" spans="7:7">
      <c r="G14738" s="162" t="s">
        <v>14983</v>
      </c>
    </row>
    <row r="14739" spans="7:7">
      <c r="G14739" s="162" t="s">
        <v>14984</v>
      </c>
    </row>
    <row r="14740" spans="7:7">
      <c r="G14740" s="162" t="s">
        <v>14985</v>
      </c>
    </row>
    <row r="14741" spans="7:7">
      <c r="G14741" s="162" t="s">
        <v>14986</v>
      </c>
    </row>
    <row r="14742" spans="7:7">
      <c r="G14742" s="162" t="s">
        <v>14987</v>
      </c>
    </row>
    <row r="14743" spans="7:7">
      <c r="G14743" s="162" t="s">
        <v>14988</v>
      </c>
    </row>
    <row r="14744" spans="7:7">
      <c r="G14744" s="162" t="s">
        <v>14989</v>
      </c>
    </row>
    <row r="14745" spans="7:7">
      <c r="G14745" s="162" t="s">
        <v>14990</v>
      </c>
    </row>
    <row r="14746" spans="7:7">
      <c r="G14746" s="162" t="s">
        <v>14991</v>
      </c>
    </row>
    <row r="14747" spans="7:7">
      <c r="G14747" s="162" t="s">
        <v>14992</v>
      </c>
    </row>
    <row r="14748" spans="7:7">
      <c r="G14748" s="162" t="s">
        <v>14993</v>
      </c>
    </row>
    <row r="14749" spans="7:7">
      <c r="G14749" s="162" t="s">
        <v>14994</v>
      </c>
    </row>
    <row r="14750" spans="7:7">
      <c r="G14750" s="162" t="s">
        <v>14995</v>
      </c>
    </row>
    <row r="14751" spans="7:7">
      <c r="G14751" s="162" t="s">
        <v>14996</v>
      </c>
    </row>
    <row r="14752" spans="7:7">
      <c r="G14752" s="162" t="s">
        <v>14997</v>
      </c>
    </row>
    <row r="14753" spans="7:7">
      <c r="G14753" s="162" t="s">
        <v>14998</v>
      </c>
    </row>
    <row r="14754" spans="7:7">
      <c r="G14754" s="162" t="s">
        <v>14999</v>
      </c>
    </row>
    <row r="14755" spans="7:7">
      <c r="G14755" s="162" t="s">
        <v>15000</v>
      </c>
    </row>
    <row r="14756" spans="7:7">
      <c r="G14756" s="162" t="s">
        <v>15001</v>
      </c>
    </row>
    <row r="14757" spans="7:7">
      <c r="G14757" s="162" t="s">
        <v>15002</v>
      </c>
    </row>
    <row r="14758" spans="7:7">
      <c r="G14758" s="162" t="s">
        <v>15003</v>
      </c>
    </row>
    <row r="14759" spans="7:7">
      <c r="G14759" s="162" t="s">
        <v>15004</v>
      </c>
    </row>
    <row r="14760" spans="7:7">
      <c r="G14760" s="162" t="s">
        <v>15005</v>
      </c>
    </row>
    <row r="14761" spans="7:7">
      <c r="G14761" s="162" t="s">
        <v>15006</v>
      </c>
    </row>
    <row r="14762" spans="7:7">
      <c r="G14762" s="162" t="s">
        <v>15007</v>
      </c>
    </row>
    <row r="14763" spans="7:7">
      <c r="G14763" s="162" t="s">
        <v>15008</v>
      </c>
    </row>
    <row r="14764" spans="7:7">
      <c r="G14764" s="162" t="s">
        <v>15009</v>
      </c>
    </row>
    <row r="14765" spans="7:7">
      <c r="G14765" s="162" t="s">
        <v>15010</v>
      </c>
    </row>
    <row r="14766" spans="7:7">
      <c r="G14766" s="162" t="s">
        <v>15011</v>
      </c>
    </row>
    <row r="14767" spans="7:7">
      <c r="G14767" s="162" t="s">
        <v>15012</v>
      </c>
    </row>
    <row r="14768" spans="7:7">
      <c r="G14768" s="162" t="s">
        <v>15013</v>
      </c>
    </row>
    <row r="14769" spans="7:7">
      <c r="G14769" s="162" t="s">
        <v>15014</v>
      </c>
    </row>
    <row r="14770" spans="7:7">
      <c r="G14770" s="162" t="s">
        <v>15015</v>
      </c>
    </row>
    <row r="14771" spans="7:7">
      <c r="G14771" s="162" t="s">
        <v>15016</v>
      </c>
    </row>
    <row r="14772" spans="7:7">
      <c r="G14772" s="162" t="s">
        <v>15017</v>
      </c>
    </row>
    <row r="14773" spans="7:7">
      <c r="G14773" s="162" t="s">
        <v>15018</v>
      </c>
    </row>
    <row r="14774" spans="7:7">
      <c r="G14774" s="162" t="s">
        <v>15019</v>
      </c>
    </row>
    <row r="14775" spans="7:7">
      <c r="G14775" s="162" t="s">
        <v>15020</v>
      </c>
    </row>
    <row r="14776" spans="7:7">
      <c r="G14776" s="162" t="s">
        <v>15021</v>
      </c>
    </row>
    <row r="14777" spans="7:7">
      <c r="G14777" s="162" t="s">
        <v>15022</v>
      </c>
    </row>
    <row r="14778" spans="7:7">
      <c r="G14778" s="162" t="s">
        <v>15023</v>
      </c>
    </row>
    <row r="14779" spans="7:7">
      <c r="G14779" s="162" t="s">
        <v>15024</v>
      </c>
    </row>
    <row r="14780" spans="7:7">
      <c r="G14780" s="162" t="s">
        <v>15025</v>
      </c>
    </row>
    <row r="14781" spans="7:7">
      <c r="G14781" s="162" t="s">
        <v>15026</v>
      </c>
    </row>
    <row r="14782" spans="7:7">
      <c r="G14782" s="162" t="s">
        <v>15027</v>
      </c>
    </row>
    <row r="14783" spans="7:7">
      <c r="G14783" s="162" t="s">
        <v>15028</v>
      </c>
    </row>
    <row r="14784" spans="7:7">
      <c r="G14784" s="162" t="s">
        <v>15029</v>
      </c>
    </row>
    <row r="14785" spans="7:7">
      <c r="G14785" s="162" t="s">
        <v>15030</v>
      </c>
    </row>
    <row r="14786" spans="7:7">
      <c r="G14786" s="162" t="s">
        <v>15031</v>
      </c>
    </row>
    <row r="14787" spans="7:7">
      <c r="G14787" s="162" t="s">
        <v>15032</v>
      </c>
    </row>
    <row r="14788" spans="7:7">
      <c r="G14788" s="162" t="s">
        <v>15033</v>
      </c>
    </row>
    <row r="14789" spans="7:7">
      <c r="G14789" s="162" t="s">
        <v>15034</v>
      </c>
    </row>
    <row r="14790" spans="7:7">
      <c r="G14790" s="162" t="s">
        <v>15035</v>
      </c>
    </row>
    <row r="14791" spans="7:7">
      <c r="G14791" s="162" t="s">
        <v>15036</v>
      </c>
    </row>
    <row r="14792" spans="7:7">
      <c r="G14792" s="162" t="s">
        <v>15037</v>
      </c>
    </row>
    <row r="14793" spans="7:7">
      <c r="G14793" s="162" t="s">
        <v>15038</v>
      </c>
    </row>
    <row r="14794" spans="7:7">
      <c r="G14794" s="162" t="s">
        <v>15039</v>
      </c>
    </row>
    <row r="14795" spans="7:7">
      <c r="G14795" s="162" t="s">
        <v>15040</v>
      </c>
    </row>
    <row r="14796" spans="7:7">
      <c r="G14796" s="162" t="s">
        <v>15041</v>
      </c>
    </row>
    <row r="14797" spans="7:7">
      <c r="G14797" s="162" t="s">
        <v>15042</v>
      </c>
    </row>
    <row r="14798" spans="7:7">
      <c r="G14798" s="162" t="s">
        <v>15043</v>
      </c>
    </row>
    <row r="14799" spans="7:7">
      <c r="G14799" s="162" t="s">
        <v>15044</v>
      </c>
    </row>
    <row r="14800" spans="7:7">
      <c r="G14800" s="162" t="s">
        <v>15045</v>
      </c>
    </row>
    <row r="14801" spans="7:7">
      <c r="G14801" s="162" t="s">
        <v>15046</v>
      </c>
    </row>
    <row r="14802" spans="7:7">
      <c r="G14802" s="162" t="s">
        <v>15047</v>
      </c>
    </row>
    <row r="14803" spans="7:7">
      <c r="G14803" s="162" t="s">
        <v>15048</v>
      </c>
    </row>
    <row r="14804" spans="7:7">
      <c r="G14804" s="162" t="s">
        <v>15049</v>
      </c>
    </row>
    <row r="14805" spans="7:7">
      <c r="G14805" s="162" t="s">
        <v>15050</v>
      </c>
    </row>
    <row r="14806" spans="7:7">
      <c r="G14806" s="162" t="s">
        <v>15051</v>
      </c>
    </row>
    <row r="14807" spans="7:7">
      <c r="G14807" s="162" t="s">
        <v>15052</v>
      </c>
    </row>
    <row r="14808" spans="7:7">
      <c r="G14808" s="162" t="s">
        <v>15053</v>
      </c>
    </row>
    <row r="14809" spans="7:7">
      <c r="G14809" s="162" t="s">
        <v>15054</v>
      </c>
    </row>
    <row r="14810" spans="7:7">
      <c r="G14810" s="162" t="s">
        <v>15055</v>
      </c>
    </row>
    <row r="14811" spans="7:7">
      <c r="G14811" s="162" t="s">
        <v>15056</v>
      </c>
    </row>
    <row r="14812" spans="7:7">
      <c r="G14812" s="162" t="s">
        <v>15057</v>
      </c>
    </row>
    <row r="14813" spans="7:7">
      <c r="G14813" s="162" t="s">
        <v>15058</v>
      </c>
    </row>
    <row r="14814" spans="7:7">
      <c r="G14814" s="162" t="s">
        <v>15059</v>
      </c>
    </row>
    <row r="14815" spans="7:7">
      <c r="G14815" s="162" t="s">
        <v>15060</v>
      </c>
    </row>
    <row r="14816" spans="7:7">
      <c r="G14816" s="162" t="s">
        <v>15061</v>
      </c>
    </row>
    <row r="14817" spans="7:7">
      <c r="G14817" s="162" t="s">
        <v>15062</v>
      </c>
    </row>
    <row r="14818" spans="7:7">
      <c r="G14818" s="162" t="s">
        <v>15063</v>
      </c>
    </row>
    <row r="14819" spans="7:7">
      <c r="G14819" s="162" t="s">
        <v>15064</v>
      </c>
    </row>
    <row r="14820" spans="7:7">
      <c r="G14820" s="162" t="s">
        <v>15065</v>
      </c>
    </row>
    <row r="14821" spans="7:7">
      <c r="G14821" s="162" t="s">
        <v>15066</v>
      </c>
    </row>
    <row r="14822" spans="7:7">
      <c r="G14822" s="162" t="s">
        <v>15067</v>
      </c>
    </row>
    <row r="14823" spans="7:7">
      <c r="G14823" s="162" t="s">
        <v>15068</v>
      </c>
    </row>
    <row r="14824" spans="7:7">
      <c r="G14824" s="162" t="s">
        <v>15069</v>
      </c>
    </row>
    <row r="14825" spans="7:7">
      <c r="G14825" s="162" t="s">
        <v>15070</v>
      </c>
    </row>
    <row r="14826" spans="7:7">
      <c r="G14826" s="162" t="s">
        <v>15071</v>
      </c>
    </row>
    <row r="14827" spans="7:7">
      <c r="G14827" s="162" t="s">
        <v>15072</v>
      </c>
    </row>
    <row r="14828" spans="7:7">
      <c r="G14828" s="162" t="s">
        <v>15073</v>
      </c>
    </row>
    <row r="14829" spans="7:7">
      <c r="G14829" s="162" t="s">
        <v>15074</v>
      </c>
    </row>
    <row r="14830" spans="7:7">
      <c r="G14830" s="162" t="s">
        <v>15075</v>
      </c>
    </row>
    <row r="14831" spans="7:7">
      <c r="G14831" s="162" t="s">
        <v>15076</v>
      </c>
    </row>
    <row r="14832" spans="7:7">
      <c r="G14832" s="162" t="s">
        <v>15077</v>
      </c>
    </row>
    <row r="14833" spans="7:7">
      <c r="G14833" s="162" t="s">
        <v>15078</v>
      </c>
    </row>
    <row r="14834" spans="7:7">
      <c r="G14834" s="162" t="s">
        <v>15079</v>
      </c>
    </row>
    <row r="14835" spans="7:7">
      <c r="G14835" s="162" t="s">
        <v>15080</v>
      </c>
    </row>
    <row r="14836" spans="7:7">
      <c r="G14836" s="162" t="s">
        <v>15081</v>
      </c>
    </row>
    <row r="14837" spans="7:7">
      <c r="G14837" s="162" t="s">
        <v>15082</v>
      </c>
    </row>
    <row r="14838" spans="7:7">
      <c r="G14838" s="162" t="s">
        <v>15083</v>
      </c>
    </row>
    <row r="14839" spans="7:7">
      <c r="G14839" s="162" t="s">
        <v>15084</v>
      </c>
    </row>
    <row r="14840" spans="7:7">
      <c r="G14840" s="162" t="s">
        <v>15085</v>
      </c>
    </row>
    <row r="14841" spans="7:7">
      <c r="G14841" s="162" t="s">
        <v>15086</v>
      </c>
    </row>
    <row r="14842" spans="7:7">
      <c r="G14842" s="162" t="s">
        <v>15087</v>
      </c>
    </row>
    <row r="14843" spans="7:7">
      <c r="G14843" s="162" t="s">
        <v>15088</v>
      </c>
    </row>
    <row r="14844" spans="7:7">
      <c r="G14844" s="162" t="s">
        <v>15089</v>
      </c>
    </row>
    <row r="14845" spans="7:7">
      <c r="G14845" s="162" t="s">
        <v>15090</v>
      </c>
    </row>
    <row r="14846" spans="7:7">
      <c r="G14846" s="162" t="s">
        <v>15091</v>
      </c>
    </row>
    <row r="14847" spans="7:7">
      <c r="G14847" s="162" t="s">
        <v>15092</v>
      </c>
    </row>
    <row r="14848" spans="7:7">
      <c r="G14848" s="162" t="s">
        <v>15093</v>
      </c>
    </row>
    <row r="14849" spans="7:7">
      <c r="G14849" s="162" t="s">
        <v>15094</v>
      </c>
    </row>
    <row r="14850" spans="7:7">
      <c r="G14850" s="162" t="s">
        <v>15095</v>
      </c>
    </row>
    <row r="14851" spans="7:7">
      <c r="G14851" s="162" t="s">
        <v>15096</v>
      </c>
    </row>
    <row r="14852" spans="7:7">
      <c r="G14852" s="162" t="s">
        <v>15097</v>
      </c>
    </row>
    <row r="14853" spans="7:7">
      <c r="G14853" s="162" t="s">
        <v>15098</v>
      </c>
    </row>
    <row r="14854" spans="7:7">
      <c r="G14854" s="162" t="s">
        <v>15099</v>
      </c>
    </row>
    <row r="14855" spans="7:7">
      <c r="G14855" s="162" t="s">
        <v>15100</v>
      </c>
    </row>
    <row r="14856" spans="7:7">
      <c r="G14856" s="162" t="s">
        <v>15101</v>
      </c>
    </row>
    <row r="14857" spans="7:7">
      <c r="G14857" s="162" t="s">
        <v>15102</v>
      </c>
    </row>
    <row r="14858" spans="7:7">
      <c r="G14858" s="162" t="s">
        <v>15103</v>
      </c>
    </row>
    <row r="14859" spans="7:7">
      <c r="G14859" s="162" t="s">
        <v>15104</v>
      </c>
    </row>
    <row r="14860" spans="7:7">
      <c r="G14860" s="162" t="s">
        <v>15105</v>
      </c>
    </row>
    <row r="14861" spans="7:7">
      <c r="G14861" s="162" t="s">
        <v>15106</v>
      </c>
    </row>
    <row r="14862" spans="7:7">
      <c r="G14862" s="162" t="s">
        <v>15107</v>
      </c>
    </row>
    <row r="14863" spans="7:7">
      <c r="G14863" s="162" t="s">
        <v>15108</v>
      </c>
    </row>
    <row r="14864" spans="7:7">
      <c r="G14864" s="162" t="s">
        <v>15109</v>
      </c>
    </row>
    <row r="14865" spans="7:7">
      <c r="G14865" s="162" t="s">
        <v>15110</v>
      </c>
    </row>
    <row r="14866" spans="7:7">
      <c r="G14866" s="162" t="s">
        <v>15111</v>
      </c>
    </row>
    <row r="14867" spans="7:7">
      <c r="G14867" s="162" t="s">
        <v>15112</v>
      </c>
    </row>
    <row r="14868" spans="7:7">
      <c r="G14868" s="162" t="s">
        <v>15113</v>
      </c>
    </row>
    <row r="14869" spans="7:7">
      <c r="G14869" s="162" t="s">
        <v>15114</v>
      </c>
    </row>
    <row r="14870" spans="7:7">
      <c r="G14870" s="162" t="s">
        <v>15115</v>
      </c>
    </row>
    <row r="14871" spans="7:7">
      <c r="G14871" s="162" t="s">
        <v>15116</v>
      </c>
    </row>
    <row r="14872" spans="7:7">
      <c r="G14872" s="162" t="s">
        <v>15117</v>
      </c>
    </row>
    <row r="14873" spans="7:7">
      <c r="G14873" s="162" t="s">
        <v>15118</v>
      </c>
    </row>
    <row r="14874" spans="7:7">
      <c r="G14874" s="162" t="s">
        <v>15119</v>
      </c>
    </row>
    <row r="14875" spans="7:7">
      <c r="G14875" s="162" t="s">
        <v>15120</v>
      </c>
    </row>
    <row r="14876" spans="7:7">
      <c r="G14876" s="162" t="s">
        <v>15121</v>
      </c>
    </row>
    <row r="14877" spans="7:7">
      <c r="G14877" s="162" t="s">
        <v>15122</v>
      </c>
    </row>
    <row r="14878" spans="7:7">
      <c r="G14878" s="162" t="s">
        <v>15123</v>
      </c>
    </row>
    <row r="14879" spans="7:7">
      <c r="G14879" s="162" t="s">
        <v>15124</v>
      </c>
    </row>
    <row r="14880" spans="7:7">
      <c r="G14880" s="162" t="s">
        <v>15125</v>
      </c>
    </row>
    <row r="14881" spans="7:7">
      <c r="G14881" s="162" t="s">
        <v>15126</v>
      </c>
    </row>
    <row r="14882" spans="7:7">
      <c r="G14882" s="162" t="s">
        <v>15127</v>
      </c>
    </row>
    <row r="14883" spans="7:7">
      <c r="G14883" s="162" t="s">
        <v>15128</v>
      </c>
    </row>
    <row r="14884" spans="7:7">
      <c r="G14884" s="162" t="s">
        <v>15129</v>
      </c>
    </row>
    <row r="14885" spans="7:7">
      <c r="G14885" s="162" t="s">
        <v>15130</v>
      </c>
    </row>
    <row r="14886" spans="7:7">
      <c r="G14886" s="162" t="s">
        <v>15131</v>
      </c>
    </row>
    <row r="14887" spans="7:7">
      <c r="G14887" s="162" t="s">
        <v>15132</v>
      </c>
    </row>
    <row r="14888" spans="7:7">
      <c r="G14888" s="162" t="s">
        <v>15133</v>
      </c>
    </row>
    <row r="14889" spans="7:7">
      <c r="G14889" s="162" t="s">
        <v>15134</v>
      </c>
    </row>
    <row r="14890" spans="7:7">
      <c r="G14890" s="162" t="s">
        <v>15135</v>
      </c>
    </row>
    <row r="14891" spans="7:7">
      <c r="G14891" s="162" t="s">
        <v>15136</v>
      </c>
    </row>
    <row r="14892" spans="7:7">
      <c r="G14892" s="162" t="s">
        <v>15137</v>
      </c>
    </row>
    <row r="14893" spans="7:7">
      <c r="G14893" s="162" t="s">
        <v>15138</v>
      </c>
    </row>
    <row r="14894" spans="7:7">
      <c r="G14894" s="162" t="s">
        <v>15139</v>
      </c>
    </row>
    <row r="14895" spans="7:7">
      <c r="G14895" s="162" t="s">
        <v>15140</v>
      </c>
    </row>
    <row r="14896" spans="7:7">
      <c r="G14896" s="162" t="s">
        <v>15141</v>
      </c>
    </row>
    <row r="14897" spans="7:7">
      <c r="G14897" s="162" t="s">
        <v>15142</v>
      </c>
    </row>
    <row r="14898" spans="7:7">
      <c r="G14898" s="162" t="s">
        <v>15143</v>
      </c>
    </row>
    <row r="14899" spans="7:7">
      <c r="G14899" s="162" t="s">
        <v>15144</v>
      </c>
    </row>
    <row r="14900" spans="7:7">
      <c r="G14900" s="162" t="s">
        <v>15145</v>
      </c>
    </row>
    <row r="14901" spans="7:7">
      <c r="G14901" s="162" t="s">
        <v>15146</v>
      </c>
    </row>
    <row r="14902" spans="7:7">
      <c r="G14902" s="162" t="s">
        <v>15147</v>
      </c>
    </row>
    <row r="14903" spans="7:7">
      <c r="G14903" s="162" t="s">
        <v>15148</v>
      </c>
    </row>
    <row r="14904" spans="7:7">
      <c r="G14904" s="162" t="s">
        <v>15149</v>
      </c>
    </row>
    <row r="14905" spans="7:7">
      <c r="G14905" s="162" t="s">
        <v>15150</v>
      </c>
    </row>
    <row r="14906" spans="7:7">
      <c r="G14906" s="162" t="s">
        <v>15151</v>
      </c>
    </row>
    <row r="14907" spans="7:7">
      <c r="G14907" s="162" t="s">
        <v>15152</v>
      </c>
    </row>
    <row r="14908" spans="7:7">
      <c r="G14908" s="162" t="s">
        <v>15153</v>
      </c>
    </row>
    <row r="14909" spans="7:7">
      <c r="G14909" s="162" t="s">
        <v>15154</v>
      </c>
    </row>
    <row r="14910" spans="7:7">
      <c r="G14910" s="162" t="s">
        <v>15155</v>
      </c>
    </row>
    <row r="14911" spans="7:7">
      <c r="G14911" s="162" t="s">
        <v>15156</v>
      </c>
    </row>
    <row r="14912" spans="7:7">
      <c r="G14912" s="162" t="s">
        <v>15157</v>
      </c>
    </row>
    <row r="14913" spans="7:7">
      <c r="G14913" s="162" t="s">
        <v>15158</v>
      </c>
    </row>
    <row r="14914" spans="7:7">
      <c r="G14914" s="162" t="s">
        <v>15159</v>
      </c>
    </row>
    <row r="14915" spans="7:7">
      <c r="G14915" s="162" t="s">
        <v>15160</v>
      </c>
    </row>
    <row r="14916" spans="7:7">
      <c r="G14916" s="162" t="s">
        <v>15161</v>
      </c>
    </row>
    <row r="14917" spans="7:7">
      <c r="G14917" s="162" t="s">
        <v>15162</v>
      </c>
    </row>
    <row r="14918" spans="7:7">
      <c r="G14918" s="162" t="s">
        <v>15163</v>
      </c>
    </row>
    <row r="14919" spans="7:7">
      <c r="G14919" s="162" t="s">
        <v>15164</v>
      </c>
    </row>
    <row r="14920" spans="7:7">
      <c r="G14920" s="162" t="s">
        <v>15165</v>
      </c>
    </row>
    <row r="14921" spans="7:7">
      <c r="G14921" s="162" t="s">
        <v>15166</v>
      </c>
    </row>
    <row r="14922" spans="7:7">
      <c r="G14922" s="162" t="s">
        <v>15167</v>
      </c>
    </row>
    <row r="14923" spans="7:7">
      <c r="G14923" s="162" t="s">
        <v>15168</v>
      </c>
    </row>
    <row r="14924" spans="7:7">
      <c r="G14924" s="162" t="s">
        <v>15169</v>
      </c>
    </row>
    <row r="14925" spans="7:7">
      <c r="G14925" s="162" t="s">
        <v>15170</v>
      </c>
    </row>
    <row r="14926" spans="7:7">
      <c r="G14926" s="162" t="s">
        <v>15171</v>
      </c>
    </row>
    <row r="14927" spans="7:7">
      <c r="G14927" s="162" t="s">
        <v>15172</v>
      </c>
    </row>
    <row r="14928" spans="7:7">
      <c r="G14928" s="162" t="s">
        <v>15173</v>
      </c>
    </row>
    <row r="14929" spans="7:7">
      <c r="G14929" s="162" t="s">
        <v>15174</v>
      </c>
    </row>
    <row r="14930" spans="7:7">
      <c r="G14930" s="162" t="s">
        <v>15175</v>
      </c>
    </row>
    <row r="14931" spans="7:7">
      <c r="G14931" s="162" t="s">
        <v>15176</v>
      </c>
    </row>
    <row r="14932" spans="7:7">
      <c r="G14932" s="162" t="s">
        <v>15177</v>
      </c>
    </row>
    <row r="14933" spans="7:7">
      <c r="G14933" s="162" t="s">
        <v>15178</v>
      </c>
    </row>
    <row r="14934" spans="7:7">
      <c r="G14934" s="162" t="s">
        <v>15179</v>
      </c>
    </row>
    <row r="14935" spans="7:7">
      <c r="G14935" s="162" t="s">
        <v>15180</v>
      </c>
    </row>
    <row r="14936" spans="7:7">
      <c r="G14936" s="162" t="s">
        <v>15181</v>
      </c>
    </row>
    <row r="14937" spans="7:7">
      <c r="G14937" s="162" t="s">
        <v>15182</v>
      </c>
    </row>
    <row r="14938" spans="7:7">
      <c r="G14938" s="162" t="s">
        <v>15183</v>
      </c>
    </row>
    <row r="14939" spans="7:7">
      <c r="G14939" s="162" t="s">
        <v>15184</v>
      </c>
    </row>
    <row r="14940" spans="7:7">
      <c r="G14940" s="162" t="s">
        <v>15185</v>
      </c>
    </row>
    <row r="14941" spans="7:7">
      <c r="G14941" s="162" t="s">
        <v>15186</v>
      </c>
    </row>
    <row r="14942" spans="7:7">
      <c r="G14942" s="162" t="s">
        <v>15187</v>
      </c>
    </row>
    <row r="14943" spans="7:7">
      <c r="G14943" s="162" t="s">
        <v>15188</v>
      </c>
    </row>
    <row r="14944" spans="7:7">
      <c r="G14944" s="162" t="s">
        <v>15189</v>
      </c>
    </row>
    <row r="14945" spans="7:7">
      <c r="G14945" s="162" t="s">
        <v>15190</v>
      </c>
    </row>
    <row r="14946" spans="7:7">
      <c r="G14946" s="162" t="s">
        <v>15191</v>
      </c>
    </row>
    <row r="14947" spans="7:7">
      <c r="G14947" s="162" t="s">
        <v>15192</v>
      </c>
    </row>
    <row r="14948" spans="7:7">
      <c r="G14948" s="162" t="s">
        <v>15193</v>
      </c>
    </row>
    <row r="14949" spans="7:7">
      <c r="G14949" s="162" t="s">
        <v>15194</v>
      </c>
    </row>
    <row r="14950" spans="7:7">
      <c r="G14950" s="162" t="s">
        <v>15195</v>
      </c>
    </row>
    <row r="14951" spans="7:7">
      <c r="G14951" s="162" t="s">
        <v>15196</v>
      </c>
    </row>
    <row r="14952" spans="7:7">
      <c r="G14952" s="162" t="s">
        <v>15197</v>
      </c>
    </row>
    <row r="14953" spans="7:7">
      <c r="G14953" s="162" t="s">
        <v>15198</v>
      </c>
    </row>
    <row r="14954" spans="7:7">
      <c r="G14954" s="162" t="s">
        <v>15199</v>
      </c>
    </row>
    <row r="14955" spans="7:7">
      <c r="G14955" s="162" t="s">
        <v>15200</v>
      </c>
    </row>
    <row r="14956" spans="7:7">
      <c r="G14956" s="162" t="s">
        <v>15201</v>
      </c>
    </row>
    <row r="14957" spans="7:7">
      <c r="G14957" s="162" t="s">
        <v>15202</v>
      </c>
    </row>
    <row r="14958" spans="7:7">
      <c r="G14958" s="162" t="s">
        <v>15203</v>
      </c>
    </row>
    <row r="14959" spans="7:7">
      <c r="G14959" s="162" t="s">
        <v>15204</v>
      </c>
    </row>
    <row r="14960" spans="7:7">
      <c r="G14960" s="162" t="s">
        <v>15205</v>
      </c>
    </row>
    <row r="14961" spans="7:7">
      <c r="G14961" s="162" t="s">
        <v>15206</v>
      </c>
    </row>
    <row r="14962" spans="7:7">
      <c r="G14962" s="162" t="s">
        <v>15207</v>
      </c>
    </row>
    <row r="14963" spans="7:7">
      <c r="G14963" s="162" t="s">
        <v>15208</v>
      </c>
    </row>
    <row r="14964" spans="7:7">
      <c r="G14964" s="162" t="s">
        <v>15209</v>
      </c>
    </row>
    <row r="14965" spans="7:7">
      <c r="G14965" s="162" t="s">
        <v>15210</v>
      </c>
    </row>
    <row r="14966" spans="7:7">
      <c r="G14966" s="162" t="s">
        <v>15211</v>
      </c>
    </row>
    <row r="14967" spans="7:7">
      <c r="G14967" s="162" t="s">
        <v>15212</v>
      </c>
    </row>
    <row r="14968" spans="7:7">
      <c r="G14968" s="162" t="s">
        <v>15213</v>
      </c>
    </row>
    <row r="14969" spans="7:7">
      <c r="G14969" s="162" t="s">
        <v>15214</v>
      </c>
    </row>
    <row r="14970" spans="7:7">
      <c r="G14970" s="162" t="s">
        <v>15215</v>
      </c>
    </row>
    <row r="14971" spans="7:7">
      <c r="G14971" s="162" t="s">
        <v>15216</v>
      </c>
    </row>
    <row r="14972" spans="7:7">
      <c r="G14972" s="162" t="s">
        <v>15217</v>
      </c>
    </row>
    <row r="14973" spans="7:7">
      <c r="G14973" s="162" t="s">
        <v>15218</v>
      </c>
    </row>
    <row r="14974" spans="7:7">
      <c r="G14974" s="162" t="s">
        <v>15219</v>
      </c>
    </row>
    <row r="14975" spans="7:7">
      <c r="G14975" s="162" t="s">
        <v>15220</v>
      </c>
    </row>
    <row r="14976" spans="7:7">
      <c r="G14976" s="162" t="s">
        <v>15221</v>
      </c>
    </row>
    <row r="14977" spans="7:7">
      <c r="G14977" s="162" t="s">
        <v>15222</v>
      </c>
    </row>
    <row r="14978" spans="7:7">
      <c r="G14978" s="162" t="s">
        <v>15223</v>
      </c>
    </row>
    <row r="14979" spans="7:7">
      <c r="G14979" s="162" t="s">
        <v>15224</v>
      </c>
    </row>
    <row r="14980" spans="7:7">
      <c r="G14980" s="162" t="s">
        <v>15225</v>
      </c>
    </row>
    <row r="14981" spans="7:7">
      <c r="G14981" s="162" t="s">
        <v>15226</v>
      </c>
    </row>
    <row r="14982" spans="7:7">
      <c r="G14982" s="162" t="s">
        <v>15227</v>
      </c>
    </row>
    <row r="14983" spans="7:7">
      <c r="G14983" s="162" t="s">
        <v>15228</v>
      </c>
    </row>
    <row r="14984" spans="7:7">
      <c r="G14984" s="162" t="s">
        <v>15229</v>
      </c>
    </row>
    <row r="14985" spans="7:7">
      <c r="G14985" s="162" t="s">
        <v>15230</v>
      </c>
    </row>
    <row r="14986" spans="7:7">
      <c r="G14986" s="162" t="s">
        <v>15231</v>
      </c>
    </row>
    <row r="14987" spans="7:7">
      <c r="G14987" s="162" t="s">
        <v>15232</v>
      </c>
    </row>
    <row r="14988" spans="7:7">
      <c r="G14988" s="162" t="s">
        <v>15233</v>
      </c>
    </row>
    <row r="14989" spans="7:7">
      <c r="G14989" s="162" t="s">
        <v>15234</v>
      </c>
    </row>
    <row r="14990" spans="7:7">
      <c r="G14990" s="162" t="s">
        <v>15235</v>
      </c>
    </row>
    <row r="14991" spans="7:7">
      <c r="G14991" s="162" t="s">
        <v>15236</v>
      </c>
    </row>
    <row r="14992" spans="7:7">
      <c r="G14992" s="162" t="s">
        <v>15237</v>
      </c>
    </row>
    <row r="14993" spans="7:7">
      <c r="G14993" s="162" t="s">
        <v>15238</v>
      </c>
    </row>
    <row r="14994" spans="7:7">
      <c r="G14994" s="162" t="s">
        <v>15239</v>
      </c>
    </row>
    <row r="14995" spans="7:7">
      <c r="G14995" s="162" t="s">
        <v>15240</v>
      </c>
    </row>
    <row r="14996" spans="7:7">
      <c r="G14996" s="162" t="s">
        <v>15241</v>
      </c>
    </row>
    <row r="14997" spans="7:7">
      <c r="G14997" s="162" t="s">
        <v>15242</v>
      </c>
    </row>
    <row r="14998" spans="7:7">
      <c r="G14998" s="162" t="s">
        <v>15243</v>
      </c>
    </row>
    <row r="14999" spans="7:7">
      <c r="G14999" s="162" t="s">
        <v>15244</v>
      </c>
    </row>
    <row r="15000" spans="7:7">
      <c r="G15000" s="162" t="s">
        <v>15245</v>
      </c>
    </row>
    <row r="15001" spans="7:7">
      <c r="G15001" s="162" t="s">
        <v>15246</v>
      </c>
    </row>
    <row r="15002" spans="7:7">
      <c r="G15002" s="162" t="s">
        <v>15247</v>
      </c>
    </row>
    <row r="15003" spans="7:7">
      <c r="G15003" s="162" t="s">
        <v>15248</v>
      </c>
    </row>
    <row r="15004" spans="7:7">
      <c r="G15004" s="162" t="s">
        <v>15249</v>
      </c>
    </row>
    <row r="15005" spans="7:7">
      <c r="G15005" s="162" t="s">
        <v>15250</v>
      </c>
    </row>
    <row r="15006" spans="7:7">
      <c r="G15006" s="162" t="s">
        <v>15251</v>
      </c>
    </row>
    <row r="15007" spans="7:7">
      <c r="G15007" s="162" t="s">
        <v>15252</v>
      </c>
    </row>
    <row r="15008" spans="7:7">
      <c r="G15008" s="162" t="s">
        <v>15253</v>
      </c>
    </row>
    <row r="15009" spans="7:7">
      <c r="G15009" s="162" t="s">
        <v>15254</v>
      </c>
    </row>
    <row r="15010" spans="7:7">
      <c r="G15010" s="162" t="s">
        <v>15255</v>
      </c>
    </row>
    <row r="15011" spans="7:7">
      <c r="G15011" s="162" t="s">
        <v>15256</v>
      </c>
    </row>
    <row r="15012" spans="7:7">
      <c r="G15012" s="162" t="s">
        <v>15257</v>
      </c>
    </row>
    <row r="15013" spans="7:7">
      <c r="G15013" s="162" t="s">
        <v>15258</v>
      </c>
    </row>
    <row r="15014" spans="7:7">
      <c r="G15014" s="162" t="s">
        <v>15259</v>
      </c>
    </row>
    <row r="15015" spans="7:7">
      <c r="G15015" s="162" t="s">
        <v>15260</v>
      </c>
    </row>
    <row r="15016" spans="7:7">
      <c r="G15016" s="162" t="s">
        <v>15261</v>
      </c>
    </row>
    <row r="15017" spans="7:7">
      <c r="G15017" s="162" t="s">
        <v>15262</v>
      </c>
    </row>
    <row r="15018" spans="7:7">
      <c r="G15018" s="162" t="s">
        <v>15263</v>
      </c>
    </row>
    <row r="15019" spans="7:7">
      <c r="G15019" s="162" t="s">
        <v>15264</v>
      </c>
    </row>
    <row r="15020" spans="7:7">
      <c r="G15020" s="162" t="s">
        <v>15265</v>
      </c>
    </row>
    <row r="15021" spans="7:7">
      <c r="G15021" s="162" t="s">
        <v>15266</v>
      </c>
    </row>
    <row r="15022" spans="7:7">
      <c r="G15022" s="162" t="s">
        <v>15267</v>
      </c>
    </row>
    <row r="15023" spans="7:7">
      <c r="G15023" s="162" t="s">
        <v>15268</v>
      </c>
    </row>
    <row r="15024" spans="7:7">
      <c r="G15024" s="162" t="s">
        <v>15269</v>
      </c>
    </row>
    <row r="15025" spans="7:7">
      <c r="G15025" s="162" t="s">
        <v>15270</v>
      </c>
    </row>
    <row r="15026" spans="7:7">
      <c r="G15026" s="162" t="s">
        <v>15271</v>
      </c>
    </row>
    <row r="15027" spans="7:7">
      <c r="G15027" s="162" t="s">
        <v>15272</v>
      </c>
    </row>
    <row r="15028" spans="7:7">
      <c r="G15028" s="162" t="s">
        <v>15273</v>
      </c>
    </row>
    <row r="15029" spans="7:7">
      <c r="G15029" s="162" t="s">
        <v>15274</v>
      </c>
    </row>
    <row r="15030" spans="7:7">
      <c r="G15030" s="162" t="s">
        <v>15275</v>
      </c>
    </row>
    <row r="15031" spans="7:7">
      <c r="G15031" s="162" t="s">
        <v>15276</v>
      </c>
    </row>
    <row r="15032" spans="7:7">
      <c r="G15032" s="162" t="s">
        <v>15277</v>
      </c>
    </row>
    <row r="15033" spans="7:7">
      <c r="G15033" s="162" t="s">
        <v>15278</v>
      </c>
    </row>
    <row r="15034" spans="7:7">
      <c r="G15034" s="162" t="s">
        <v>15279</v>
      </c>
    </row>
    <row r="15035" spans="7:7">
      <c r="G15035" s="162" t="s">
        <v>15280</v>
      </c>
    </row>
    <row r="15036" spans="7:7">
      <c r="G15036" s="162" t="s">
        <v>15281</v>
      </c>
    </row>
    <row r="15037" spans="7:7">
      <c r="G15037" s="162" t="s">
        <v>15282</v>
      </c>
    </row>
    <row r="15038" spans="7:7">
      <c r="G15038" s="162" t="s">
        <v>15283</v>
      </c>
    </row>
    <row r="15039" spans="7:7">
      <c r="G15039" s="162" t="s">
        <v>15284</v>
      </c>
    </row>
    <row r="15040" spans="7:7">
      <c r="G15040" s="162" t="s">
        <v>15285</v>
      </c>
    </row>
    <row r="15041" spans="7:7">
      <c r="G15041" s="162" t="s">
        <v>15286</v>
      </c>
    </row>
    <row r="15042" spans="7:7">
      <c r="G15042" s="162" t="s">
        <v>15287</v>
      </c>
    </row>
    <row r="15043" spans="7:7">
      <c r="G15043" s="162" t="s">
        <v>15288</v>
      </c>
    </row>
    <row r="15044" spans="7:7">
      <c r="G15044" s="162" t="s">
        <v>15289</v>
      </c>
    </row>
    <row r="15045" spans="7:7">
      <c r="G15045" s="162" t="s">
        <v>15290</v>
      </c>
    </row>
    <row r="15046" spans="7:7">
      <c r="G15046" s="162" t="s">
        <v>15291</v>
      </c>
    </row>
    <row r="15047" spans="7:7">
      <c r="G15047" s="162" t="s">
        <v>15292</v>
      </c>
    </row>
    <row r="15048" spans="7:7">
      <c r="G15048" s="162" t="s">
        <v>15293</v>
      </c>
    </row>
    <row r="15049" spans="7:7">
      <c r="G15049" s="162" t="s">
        <v>15294</v>
      </c>
    </row>
    <row r="15050" spans="7:7">
      <c r="G15050" s="162" t="s">
        <v>15295</v>
      </c>
    </row>
    <row r="15051" spans="7:7">
      <c r="G15051" s="162" t="s">
        <v>15296</v>
      </c>
    </row>
    <row r="15052" spans="7:7">
      <c r="G15052" s="162" t="s">
        <v>15297</v>
      </c>
    </row>
    <row r="15053" spans="7:7">
      <c r="G15053" s="162" t="s">
        <v>15298</v>
      </c>
    </row>
    <row r="15054" spans="7:7">
      <c r="G15054" s="162" t="s">
        <v>15299</v>
      </c>
    </row>
    <row r="15055" spans="7:7">
      <c r="G15055" s="162" t="s">
        <v>15300</v>
      </c>
    </row>
    <row r="15056" spans="7:7">
      <c r="G15056" s="162" t="s">
        <v>15301</v>
      </c>
    </row>
    <row r="15057" spans="7:7">
      <c r="G15057" s="162" t="s">
        <v>15302</v>
      </c>
    </row>
    <row r="15058" spans="7:7">
      <c r="G15058" s="162" t="s">
        <v>15303</v>
      </c>
    </row>
    <row r="15059" spans="7:7">
      <c r="G15059" s="162" t="s">
        <v>15304</v>
      </c>
    </row>
    <row r="15060" spans="7:7">
      <c r="G15060" s="162" t="s">
        <v>15305</v>
      </c>
    </row>
    <row r="15061" spans="7:7">
      <c r="G15061" s="162" t="s">
        <v>15306</v>
      </c>
    </row>
    <row r="15062" spans="7:7">
      <c r="G15062" s="162" t="s">
        <v>15307</v>
      </c>
    </row>
    <row r="15063" spans="7:7">
      <c r="G15063" s="162" t="s">
        <v>15308</v>
      </c>
    </row>
    <row r="15064" spans="7:7">
      <c r="G15064" s="162" t="s">
        <v>15309</v>
      </c>
    </row>
    <row r="15065" spans="7:7">
      <c r="G15065" s="162" t="s">
        <v>15310</v>
      </c>
    </row>
    <row r="15066" spans="7:7">
      <c r="G15066" s="162" t="s">
        <v>15311</v>
      </c>
    </row>
    <row r="15067" spans="7:7">
      <c r="G15067" s="162" t="s">
        <v>15312</v>
      </c>
    </row>
    <row r="15068" spans="7:7">
      <c r="G15068" s="162" t="s">
        <v>15313</v>
      </c>
    </row>
    <row r="15069" spans="7:7">
      <c r="G15069" s="162" t="s">
        <v>15314</v>
      </c>
    </row>
    <row r="15070" spans="7:7">
      <c r="G15070" s="162" t="s">
        <v>15315</v>
      </c>
    </row>
    <row r="15071" spans="7:7">
      <c r="G15071" s="162" t="s">
        <v>15316</v>
      </c>
    </row>
    <row r="15072" spans="7:7">
      <c r="G15072" s="162" t="s">
        <v>15317</v>
      </c>
    </row>
    <row r="15073" spans="7:7">
      <c r="G15073" s="162" t="s">
        <v>15318</v>
      </c>
    </row>
    <row r="15074" spans="7:7">
      <c r="G15074" s="162" t="s">
        <v>15319</v>
      </c>
    </row>
    <row r="15075" spans="7:7">
      <c r="G15075" s="162" t="s">
        <v>15320</v>
      </c>
    </row>
    <row r="15076" spans="7:7">
      <c r="G15076" s="162" t="s">
        <v>15321</v>
      </c>
    </row>
    <row r="15077" spans="7:7">
      <c r="G15077" s="162" t="s">
        <v>15322</v>
      </c>
    </row>
    <row r="15078" spans="7:7">
      <c r="G15078" s="162" t="s">
        <v>15323</v>
      </c>
    </row>
    <row r="15079" spans="7:7">
      <c r="G15079" s="162" t="s">
        <v>15324</v>
      </c>
    </row>
    <row r="15080" spans="7:7">
      <c r="G15080" s="162" t="s">
        <v>15325</v>
      </c>
    </row>
    <row r="15081" spans="7:7">
      <c r="G15081" s="162" t="s">
        <v>15326</v>
      </c>
    </row>
    <row r="15082" spans="7:7">
      <c r="G15082" s="162" t="s">
        <v>15327</v>
      </c>
    </row>
    <row r="15083" spans="7:7">
      <c r="G15083" s="162" t="s">
        <v>15328</v>
      </c>
    </row>
    <row r="15084" spans="7:7">
      <c r="G15084" s="162" t="s">
        <v>15329</v>
      </c>
    </row>
    <row r="15085" spans="7:7">
      <c r="G15085" s="162" t="s">
        <v>15330</v>
      </c>
    </row>
    <row r="15086" spans="7:7">
      <c r="G15086" s="162" t="s">
        <v>15331</v>
      </c>
    </row>
    <row r="15087" spans="7:7">
      <c r="G15087" s="162" t="s">
        <v>15332</v>
      </c>
    </row>
    <row r="15088" spans="7:7">
      <c r="G15088" s="162" t="s">
        <v>15333</v>
      </c>
    </row>
    <row r="15089" spans="7:7">
      <c r="G15089" s="162" t="s">
        <v>15334</v>
      </c>
    </row>
    <row r="15090" spans="7:7">
      <c r="G15090" s="162" t="s">
        <v>15335</v>
      </c>
    </row>
    <row r="15091" spans="7:7">
      <c r="G15091" s="162" t="s">
        <v>15336</v>
      </c>
    </row>
    <row r="15092" spans="7:7">
      <c r="G15092" s="162" t="s">
        <v>15337</v>
      </c>
    </row>
    <row r="15093" spans="7:7">
      <c r="G15093" s="162" t="s">
        <v>15338</v>
      </c>
    </row>
    <row r="15094" spans="7:7">
      <c r="G15094" s="162" t="s">
        <v>15339</v>
      </c>
    </row>
    <row r="15095" spans="7:7">
      <c r="G15095" s="162" t="s">
        <v>15340</v>
      </c>
    </row>
    <row r="15096" spans="7:7">
      <c r="G15096" s="162" t="s">
        <v>15341</v>
      </c>
    </row>
    <row r="15097" spans="7:7">
      <c r="G15097" s="162" t="s">
        <v>15342</v>
      </c>
    </row>
    <row r="15098" spans="7:7">
      <c r="G15098" s="162" t="s">
        <v>15343</v>
      </c>
    </row>
    <row r="15099" spans="7:7">
      <c r="G15099" s="162" t="s">
        <v>15344</v>
      </c>
    </row>
    <row r="15100" spans="7:7">
      <c r="G15100" s="162" t="s">
        <v>15345</v>
      </c>
    </row>
    <row r="15101" spans="7:7">
      <c r="G15101" s="162" t="s">
        <v>15346</v>
      </c>
    </row>
    <row r="15102" spans="7:7">
      <c r="G15102" s="162" t="s">
        <v>15347</v>
      </c>
    </row>
    <row r="15103" spans="7:7">
      <c r="G15103" s="162" t="s">
        <v>15348</v>
      </c>
    </row>
    <row r="15104" spans="7:7">
      <c r="G15104" s="162" t="s">
        <v>15349</v>
      </c>
    </row>
    <row r="15105" spans="7:7">
      <c r="G15105" s="162" t="s">
        <v>15350</v>
      </c>
    </row>
    <row r="15106" spans="7:7">
      <c r="G15106" s="162" t="s">
        <v>15351</v>
      </c>
    </row>
    <row r="15107" spans="7:7">
      <c r="G15107" s="162" t="s">
        <v>15352</v>
      </c>
    </row>
    <row r="15108" spans="7:7">
      <c r="G15108" s="162" t="s">
        <v>15353</v>
      </c>
    </row>
    <row r="15109" spans="7:7">
      <c r="G15109" s="162" t="s">
        <v>15354</v>
      </c>
    </row>
    <row r="15110" spans="7:7">
      <c r="G15110" s="162" t="s">
        <v>15355</v>
      </c>
    </row>
    <row r="15111" spans="7:7">
      <c r="G15111" s="162" t="s">
        <v>15356</v>
      </c>
    </row>
    <row r="15112" spans="7:7">
      <c r="G15112" s="162" t="s">
        <v>15357</v>
      </c>
    </row>
    <row r="15113" spans="7:7">
      <c r="G15113" s="162" t="s">
        <v>15358</v>
      </c>
    </row>
    <row r="15114" spans="7:7">
      <c r="G15114" s="162" t="s">
        <v>15359</v>
      </c>
    </row>
    <row r="15115" spans="7:7">
      <c r="G15115" s="162" t="s">
        <v>15360</v>
      </c>
    </row>
    <row r="15116" spans="7:7">
      <c r="G15116" s="162" t="s">
        <v>15361</v>
      </c>
    </row>
    <row r="15117" spans="7:7">
      <c r="G15117" s="162" t="s">
        <v>15362</v>
      </c>
    </row>
    <row r="15118" spans="7:7">
      <c r="G15118" s="162" t="s">
        <v>15363</v>
      </c>
    </row>
    <row r="15119" spans="7:7">
      <c r="G15119" s="162" t="s">
        <v>15364</v>
      </c>
    </row>
    <row r="15120" spans="7:7">
      <c r="G15120" s="162" t="s">
        <v>15365</v>
      </c>
    </row>
    <row r="15121" spans="7:7">
      <c r="G15121" s="162" t="s">
        <v>15366</v>
      </c>
    </row>
    <row r="15122" spans="7:7">
      <c r="G15122" s="162" t="s">
        <v>15367</v>
      </c>
    </row>
    <row r="15123" spans="7:7">
      <c r="G15123" s="162" t="s">
        <v>15368</v>
      </c>
    </row>
    <row r="15124" spans="7:7">
      <c r="G15124" s="162" t="s">
        <v>15369</v>
      </c>
    </row>
    <row r="15125" spans="7:7">
      <c r="G15125" s="162" t="s">
        <v>15370</v>
      </c>
    </row>
    <row r="15126" spans="7:7">
      <c r="G15126" s="162" t="s">
        <v>15371</v>
      </c>
    </row>
    <row r="15127" spans="7:7">
      <c r="G15127" s="162" t="s">
        <v>15372</v>
      </c>
    </row>
    <row r="15128" spans="7:7">
      <c r="G15128" s="162" t="s">
        <v>15373</v>
      </c>
    </row>
    <row r="15129" spans="7:7">
      <c r="G15129" s="162" t="s">
        <v>15374</v>
      </c>
    </row>
    <row r="15130" spans="7:7">
      <c r="G15130" s="162" t="s">
        <v>15375</v>
      </c>
    </row>
    <row r="15131" spans="7:7">
      <c r="G15131" s="162" t="s">
        <v>15376</v>
      </c>
    </row>
    <row r="15132" spans="7:7">
      <c r="G15132" s="162" t="s">
        <v>15377</v>
      </c>
    </row>
    <row r="15133" spans="7:7">
      <c r="G15133" s="162" t="s">
        <v>15378</v>
      </c>
    </row>
    <row r="15134" spans="7:7">
      <c r="G15134" s="162" t="s">
        <v>15379</v>
      </c>
    </row>
    <row r="15135" spans="7:7">
      <c r="G15135" s="162" t="s">
        <v>15380</v>
      </c>
    </row>
    <row r="15136" spans="7:7">
      <c r="G15136" s="162" t="s">
        <v>15381</v>
      </c>
    </row>
    <row r="15137" spans="7:7">
      <c r="G15137" s="162" t="s">
        <v>15382</v>
      </c>
    </row>
    <row r="15138" spans="7:7">
      <c r="G15138" s="162" t="s">
        <v>15383</v>
      </c>
    </row>
    <row r="15139" spans="7:7">
      <c r="G15139" s="162" t="s">
        <v>15384</v>
      </c>
    </row>
    <row r="15140" spans="7:7">
      <c r="G15140" s="162" t="s">
        <v>15385</v>
      </c>
    </row>
    <row r="15141" spans="7:7">
      <c r="G15141" s="162" t="s">
        <v>15386</v>
      </c>
    </row>
    <row r="15142" spans="7:7">
      <c r="G15142" s="162" t="s">
        <v>15387</v>
      </c>
    </row>
    <row r="15143" spans="7:7">
      <c r="G15143" s="162" t="s">
        <v>15388</v>
      </c>
    </row>
    <row r="15144" spans="7:7">
      <c r="G15144" s="162" t="s">
        <v>15389</v>
      </c>
    </row>
    <row r="15145" spans="7:7">
      <c r="G15145" s="162" t="s">
        <v>15390</v>
      </c>
    </row>
    <row r="15146" spans="7:7">
      <c r="G15146" s="162" t="s">
        <v>15391</v>
      </c>
    </row>
    <row r="15147" spans="7:7">
      <c r="G15147" s="162" t="s">
        <v>15392</v>
      </c>
    </row>
    <row r="15148" spans="7:7">
      <c r="G15148" s="162" t="s">
        <v>15393</v>
      </c>
    </row>
    <row r="15149" spans="7:7">
      <c r="G15149" s="162" t="s">
        <v>15394</v>
      </c>
    </row>
    <row r="15150" spans="7:7">
      <c r="G15150" s="162" t="s">
        <v>15395</v>
      </c>
    </row>
    <row r="15151" spans="7:7">
      <c r="G15151" s="162" t="s">
        <v>15396</v>
      </c>
    </row>
    <row r="15152" spans="7:7">
      <c r="G15152" s="162" t="s">
        <v>15397</v>
      </c>
    </row>
    <row r="15153" spans="7:7">
      <c r="G15153" s="162" t="s">
        <v>15398</v>
      </c>
    </row>
    <row r="15154" spans="7:7">
      <c r="G15154" s="162" t="s">
        <v>15399</v>
      </c>
    </row>
    <row r="15155" spans="7:7">
      <c r="G15155" s="162" t="s">
        <v>15400</v>
      </c>
    </row>
    <row r="15156" spans="7:7">
      <c r="G15156" s="162" t="s">
        <v>15401</v>
      </c>
    </row>
    <row r="15157" spans="7:7">
      <c r="G15157" s="162" t="s">
        <v>15402</v>
      </c>
    </row>
    <row r="15158" spans="7:7">
      <c r="G15158" s="162" t="s">
        <v>15403</v>
      </c>
    </row>
    <row r="15159" spans="7:7">
      <c r="G15159" s="162" t="s">
        <v>15404</v>
      </c>
    </row>
    <row r="15160" spans="7:7">
      <c r="G15160" s="162" t="s">
        <v>15405</v>
      </c>
    </row>
    <row r="15161" spans="7:7">
      <c r="G15161" s="162" t="s">
        <v>15406</v>
      </c>
    </row>
    <row r="15162" spans="7:7">
      <c r="G15162" s="162" t="s">
        <v>15407</v>
      </c>
    </row>
    <row r="15163" spans="7:7">
      <c r="G15163" s="162" t="s">
        <v>15408</v>
      </c>
    </row>
    <row r="15164" spans="7:7">
      <c r="G15164" s="162" t="s">
        <v>15409</v>
      </c>
    </row>
    <row r="15165" spans="7:7">
      <c r="G15165" s="162" t="s">
        <v>15410</v>
      </c>
    </row>
    <row r="15166" spans="7:7">
      <c r="G15166" s="162" t="s">
        <v>15411</v>
      </c>
    </row>
    <row r="15167" spans="7:7">
      <c r="G15167" s="162" t="s">
        <v>15412</v>
      </c>
    </row>
    <row r="15168" spans="7:7">
      <c r="G15168" s="162" t="s">
        <v>15413</v>
      </c>
    </row>
    <row r="15169" spans="7:7">
      <c r="G15169" s="162" t="s">
        <v>15414</v>
      </c>
    </row>
    <row r="15170" spans="7:7">
      <c r="G15170" s="162" t="s">
        <v>15415</v>
      </c>
    </row>
    <row r="15171" spans="7:7">
      <c r="G15171" s="162" t="s">
        <v>15416</v>
      </c>
    </row>
    <row r="15172" spans="7:7">
      <c r="G15172" s="162" t="s">
        <v>15417</v>
      </c>
    </row>
    <row r="15173" spans="7:7">
      <c r="G15173" s="162" t="s">
        <v>15418</v>
      </c>
    </row>
    <row r="15174" spans="7:7">
      <c r="G15174" s="162" t="s">
        <v>15419</v>
      </c>
    </row>
    <row r="15175" spans="7:7">
      <c r="G15175" s="162" t="s">
        <v>15420</v>
      </c>
    </row>
    <row r="15176" spans="7:7">
      <c r="G15176" s="162" t="s">
        <v>15421</v>
      </c>
    </row>
    <row r="15177" spans="7:7">
      <c r="G15177" s="162" t="s">
        <v>15422</v>
      </c>
    </row>
    <row r="15178" spans="7:7">
      <c r="G15178" s="162" t="s">
        <v>15423</v>
      </c>
    </row>
    <row r="15179" spans="7:7">
      <c r="G15179" s="162" t="s">
        <v>15424</v>
      </c>
    </row>
    <row r="15180" spans="7:7">
      <c r="G15180" s="162" t="s">
        <v>15425</v>
      </c>
    </row>
    <row r="15181" spans="7:7">
      <c r="G15181" s="162" t="s">
        <v>15426</v>
      </c>
    </row>
    <row r="15182" spans="7:7">
      <c r="G15182" s="162" t="s">
        <v>15427</v>
      </c>
    </row>
    <row r="15183" spans="7:7">
      <c r="G15183" s="162" t="s">
        <v>15428</v>
      </c>
    </row>
    <row r="15184" spans="7:7">
      <c r="G15184" s="162" t="s">
        <v>15429</v>
      </c>
    </row>
    <row r="15185" spans="7:7">
      <c r="G15185" s="162" t="s">
        <v>15430</v>
      </c>
    </row>
    <row r="15186" spans="7:7">
      <c r="G15186" s="162" t="s">
        <v>15431</v>
      </c>
    </row>
    <row r="15187" spans="7:7">
      <c r="G15187" s="162" t="s">
        <v>15432</v>
      </c>
    </row>
    <row r="15188" spans="7:7">
      <c r="G15188" s="162" t="s">
        <v>15433</v>
      </c>
    </row>
    <row r="15189" spans="7:7">
      <c r="G15189" s="162" t="s">
        <v>15434</v>
      </c>
    </row>
    <row r="15190" spans="7:7">
      <c r="G15190" s="162" t="s">
        <v>15435</v>
      </c>
    </row>
    <row r="15191" spans="7:7">
      <c r="G15191" s="162" t="s">
        <v>15436</v>
      </c>
    </row>
    <row r="15192" spans="7:7">
      <c r="G15192" s="162" t="s">
        <v>15437</v>
      </c>
    </row>
    <row r="15193" spans="7:7">
      <c r="G15193" s="162" t="s">
        <v>15438</v>
      </c>
    </row>
    <row r="15194" spans="7:7">
      <c r="G15194" s="162" t="s">
        <v>15439</v>
      </c>
    </row>
    <row r="15195" spans="7:7">
      <c r="G15195" s="162" t="s">
        <v>15440</v>
      </c>
    </row>
    <row r="15196" spans="7:7">
      <c r="G15196" s="162" t="s">
        <v>15441</v>
      </c>
    </row>
    <row r="15197" spans="7:7">
      <c r="G15197" s="162" t="s">
        <v>15442</v>
      </c>
    </row>
    <row r="15198" spans="7:7">
      <c r="G15198" s="162" t="s">
        <v>15443</v>
      </c>
    </row>
    <row r="15199" spans="7:7">
      <c r="G15199" s="162" t="s">
        <v>15444</v>
      </c>
    </row>
    <row r="15200" spans="7:7">
      <c r="G15200" s="162" t="s">
        <v>15445</v>
      </c>
    </row>
    <row r="15201" spans="7:7">
      <c r="G15201" s="162" t="s">
        <v>15446</v>
      </c>
    </row>
    <row r="15202" spans="7:7">
      <c r="G15202" s="162" t="s">
        <v>15447</v>
      </c>
    </row>
    <row r="15203" spans="7:7">
      <c r="G15203" s="162" t="s">
        <v>15448</v>
      </c>
    </row>
    <row r="15204" spans="7:7">
      <c r="G15204" s="162" t="s">
        <v>15449</v>
      </c>
    </row>
    <row r="15205" spans="7:7">
      <c r="G15205" s="162" t="s">
        <v>15450</v>
      </c>
    </row>
    <row r="15206" spans="7:7">
      <c r="G15206" s="162" t="s">
        <v>15451</v>
      </c>
    </row>
    <row r="15207" spans="7:7">
      <c r="G15207" s="162" t="s">
        <v>15452</v>
      </c>
    </row>
    <row r="15208" spans="7:7">
      <c r="G15208" s="162" t="s">
        <v>15453</v>
      </c>
    </row>
    <row r="15209" spans="7:7">
      <c r="G15209" s="162" t="s">
        <v>15454</v>
      </c>
    </row>
    <row r="15210" spans="7:7">
      <c r="G15210" s="162" t="s">
        <v>15455</v>
      </c>
    </row>
    <row r="15211" spans="7:7">
      <c r="G15211" s="162" t="s">
        <v>15456</v>
      </c>
    </row>
    <row r="15212" spans="7:7">
      <c r="G15212" s="162" t="s">
        <v>15457</v>
      </c>
    </row>
    <row r="15213" spans="7:7">
      <c r="G15213" s="162" t="s">
        <v>15458</v>
      </c>
    </row>
    <row r="15214" spans="7:7">
      <c r="G15214" s="162" t="s">
        <v>15459</v>
      </c>
    </row>
    <row r="15215" spans="7:7">
      <c r="G15215" s="162" t="s">
        <v>15460</v>
      </c>
    </row>
    <row r="15216" spans="7:7">
      <c r="G15216" s="162" t="s">
        <v>15461</v>
      </c>
    </row>
    <row r="15217" spans="7:7">
      <c r="G15217" s="162" t="s">
        <v>15462</v>
      </c>
    </row>
    <row r="15218" spans="7:7">
      <c r="G15218" s="162" t="s">
        <v>15463</v>
      </c>
    </row>
    <row r="15219" spans="7:7">
      <c r="G15219" s="162" t="s">
        <v>15464</v>
      </c>
    </row>
    <row r="15220" spans="7:7">
      <c r="G15220" s="162" t="s">
        <v>15465</v>
      </c>
    </row>
    <row r="15221" spans="7:7">
      <c r="G15221" s="162" t="s">
        <v>15466</v>
      </c>
    </row>
    <row r="15222" spans="7:7">
      <c r="G15222" s="162" t="s">
        <v>15467</v>
      </c>
    </row>
    <row r="15223" spans="7:7">
      <c r="G15223" s="162" t="s">
        <v>15468</v>
      </c>
    </row>
    <row r="15224" spans="7:7">
      <c r="G15224" s="162" t="s">
        <v>15469</v>
      </c>
    </row>
    <row r="15225" spans="7:7">
      <c r="G15225" s="162" t="s">
        <v>15470</v>
      </c>
    </row>
    <row r="15226" spans="7:7">
      <c r="G15226" s="162" t="s">
        <v>15471</v>
      </c>
    </row>
    <row r="15227" spans="7:7">
      <c r="G15227" s="162" t="s">
        <v>15472</v>
      </c>
    </row>
    <row r="15228" spans="7:7">
      <c r="G15228" s="162" t="s">
        <v>15473</v>
      </c>
    </row>
    <row r="15229" spans="7:7">
      <c r="G15229" s="162" t="s">
        <v>15474</v>
      </c>
    </row>
    <row r="15230" spans="7:7">
      <c r="G15230" s="162" t="s">
        <v>15475</v>
      </c>
    </row>
    <row r="15231" spans="7:7">
      <c r="G15231" s="162" t="s">
        <v>15476</v>
      </c>
    </row>
    <row r="15232" spans="7:7">
      <c r="G15232" s="162" t="s">
        <v>15477</v>
      </c>
    </row>
    <row r="15233" spans="7:7">
      <c r="G15233" s="162" t="s">
        <v>15478</v>
      </c>
    </row>
    <row r="15234" spans="7:7">
      <c r="G15234" s="162" t="s">
        <v>15479</v>
      </c>
    </row>
    <row r="15235" spans="7:7">
      <c r="G15235" s="162" t="s">
        <v>15480</v>
      </c>
    </row>
    <row r="15236" spans="7:7">
      <c r="G15236" s="162" t="s">
        <v>15481</v>
      </c>
    </row>
    <row r="15237" spans="7:7">
      <c r="G15237" s="162" t="s">
        <v>15482</v>
      </c>
    </row>
    <row r="15238" spans="7:7">
      <c r="G15238" s="162" t="s">
        <v>15483</v>
      </c>
    </row>
    <row r="15239" spans="7:7">
      <c r="G15239" s="162" t="s">
        <v>15484</v>
      </c>
    </row>
    <row r="15240" spans="7:7">
      <c r="G15240" s="162" t="s">
        <v>15485</v>
      </c>
    </row>
    <row r="15241" spans="7:7">
      <c r="G15241" s="162" t="s">
        <v>15486</v>
      </c>
    </row>
    <row r="15242" spans="7:7">
      <c r="G15242" s="162" t="s">
        <v>15487</v>
      </c>
    </row>
    <row r="15243" spans="7:7">
      <c r="G15243" s="162" t="s">
        <v>15488</v>
      </c>
    </row>
    <row r="15244" spans="7:7">
      <c r="G15244" s="162" t="s">
        <v>15489</v>
      </c>
    </row>
    <row r="15245" spans="7:7">
      <c r="G15245" s="162" t="s">
        <v>15490</v>
      </c>
    </row>
    <row r="15246" spans="7:7">
      <c r="G15246" s="162" t="s">
        <v>15491</v>
      </c>
    </row>
    <row r="15247" spans="7:7">
      <c r="G15247" s="162" t="s">
        <v>15492</v>
      </c>
    </row>
    <row r="15248" spans="7:7">
      <c r="G15248" s="162" t="s">
        <v>15493</v>
      </c>
    </row>
    <row r="15249" spans="7:7">
      <c r="G15249" s="162" t="s">
        <v>15494</v>
      </c>
    </row>
    <row r="15250" spans="7:7">
      <c r="G15250" s="162" t="s">
        <v>15495</v>
      </c>
    </row>
    <row r="15251" spans="7:7">
      <c r="G15251" s="162" t="s">
        <v>15496</v>
      </c>
    </row>
    <row r="15252" spans="7:7">
      <c r="G15252" s="162" t="s">
        <v>15497</v>
      </c>
    </row>
    <row r="15253" spans="7:7">
      <c r="G15253" s="162" t="s">
        <v>15498</v>
      </c>
    </row>
    <row r="15254" spans="7:7">
      <c r="G15254" s="162" t="s">
        <v>15499</v>
      </c>
    </row>
    <row r="15255" spans="7:7">
      <c r="G15255" s="162" t="s">
        <v>15500</v>
      </c>
    </row>
    <row r="15256" spans="7:7">
      <c r="G15256" s="162" t="s">
        <v>15501</v>
      </c>
    </row>
    <row r="15257" spans="7:7">
      <c r="G15257" s="162" t="s">
        <v>15502</v>
      </c>
    </row>
    <row r="15258" spans="7:7">
      <c r="G15258" s="162" t="s">
        <v>15503</v>
      </c>
    </row>
    <row r="15259" spans="7:7">
      <c r="G15259" s="162" t="s">
        <v>15504</v>
      </c>
    </row>
    <row r="15260" spans="7:7">
      <c r="G15260" s="162" t="s">
        <v>15505</v>
      </c>
    </row>
    <row r="15261" spans="7:7">
      <c r="G15261" s="162" t="s">
        <v>15506</v>
      </c>
    </row>
    <row r="15262" spans="7:7">
      <c r="G15262" s="162" t="s">
        <v>15507</v>
      </c>
    </row>
    <row r="15263" spans="7:7">
      <c r="G15263" s="162" t="s">
        <v>15508</v>
      </c>
    </row>
    <row r="15264" spans="7:7">
      <c r="G15264" s="162" t="s">
        <v>15509</v>
      </c>
    </row>
    <row r="15265" spans="7:7">
      <c r="G15265" s="162" t="s">
        <v>15510</v>
      </c>
    </row>
    <row r="15266" spans="7:7">
      <c r="G15266" s="162" t="s">
        <v>15511</v>
      </c>
    </row>
    <row r="15267" spans="7:7">
      <c r="G15267" s="162" t="s">
        <v>15512</v>
      </c>
    </row>
    <row r="15268" spans="7:7">
      <c r="G15268" s="162" t="s">
        <v>15513</v>
      </c>
    </row>
    <row r="15269" spans="7:7">
      <c r="G15269" s="162" t="s">
        <v>15514</v>
      </c>
    </row>
    <row r="15270" spans="7:7">
      <c r="G15270" s="162" t="s">
        <v>15515</v>
      </c>
    </row>
    <row r="15271" spans="7:7">
      <c r="G15271" s="162" t="s">
        <v>15516</v>
      </c>
    </row>
    <row r="15272" spans="7:7">
      <c r="G15272" s="162" t="s">
        <v>15517</v>
      </c>
    </row>
    <row r="15273" spans="7:7">
      <c r="G15273" s="162" t="s">
        <v>15518</v>
      </c>
    </row>
    <row r="15274" spans="7:7">
      <c r="G15274" s="162" t="s">
        <v>15519</v>
      </c>
    </row>
    <row r="15275" spans="7:7">
      <c r="G15275" s="162" t="s">
        <v>15520</v>
      </c>
    </row>
    <row r="15276" spans="7:7">
      <c r="G15276" s="162" t="s">
        <v>15521</v>
      </c>
    </row>
    <row r="15277" spans="7:7">
      <c r="G15277" s="162" t="s">
        <v>15522</v>
      </c>
    </row>
    <row r="15278" spans="7:7">
      <c r="G15278" s="162" t="s">
        <v>15523</v>
      </c>
    </row>
    <row r="15279" spans="7:7">
      <c r="G15279" s="162" t="s">
        <v>15524</v>
      </c>
    </row>
    <row r="15280" spans="7:7">
      <c r="G15280" s="162" t="s">
        <v>15525</v>
      </c>
    </row>
    <row r="15281" spans="7:7">
      <c r="G15281" s="162" t="s">
        <v>15526</v>
      </c>
    </row>
    <row r="15282" spans="7:7">
      <c r="G15282" s="162" t="s">
        <v>15527</v>
      </c>
    </row>
    <row r="15283" spans="7:7">
      <c r="G15283" s="162" t="s">
        <v>15528</v>
      </c>
    </row>
    <row r="15284" spans="7:7">
      <c r="G15284" s="162" t="s">
        <v>15529</v>
      </c>
    </row>
    <row r="15285" spans="7:7">
      <c r="G15285" s="162" t="s">
        <v>15530</v>
      </c>
    </row>
    <row r="15286" spans="7:7">
      <c r="G15286" s="162" t="s">
        <v>15531</v>
      </c>
    </row>
    <row r="15287" spans="7:7">
      <c r="G15287" s="162" t="s">
        <v>15532</v>
      </c>
    </row>
    <row r="15288" spans="7:7">
      <c r="G15288" s="162" t="s">
        <v>15533</v>
      </c>
    </row>
    <row r="15289" spans="7:7">
      <c r="G15289" s="162" t="s">
        <v>15534</v>
      </c>
    </row>
    <row r="15290" spans="7:7">
      <c r="G15290" s="162" t="s">
        <v>15535</v>
      </c>
    </row>
    <row r="15291" spans="7:7">
      <c r="G15291" s="162" t="s">
        <v>15536</v>
      </c>
    </row>
    <row r="15292" spans="7:7">
      <c r="G15292" s="162" t="s">
        <v>15537</v>
      </c>
    </row>
    <row r="15293" spans="7:7">
      <c r="G15293" s="162" t="s">
        <v>15538</v>
      </c>
    </row>
    <row r="15294" spans="7:7">
      <c r="G15294" s="162" t="s">
        <v>15539</v>
      </c>
    </row>
    <row r="15295" spans="7:7">
      <c r="G15295" s="162" t="s">
        <v>15540</v>
      </c>
    </row>
    <row r="15296" spans="7:7">
      <c r="G15296" s="162" t="s">
        <v>15541</v>
      </c>
    </row>
    <row r="15297" spans="7:7">
      <c r="G15297" s="162" t="s">
        <v>15542</v>
      </c>
    </row>
    <row r="15298" spans="7:7">
      <c r="G15298" s="162" t="s">
        <v>15543</v>
      </c>
    </row>
    <row r="15299" spans="7:7">
      <c r="G15299" s="162" t="s">
        <v>15544</v>
      </c>
    </row>
    <row r="15300" spans="7:7">
      <c r="G15300" s="162" t="s">
        <v>15545</v>
      </c>
    </row>
    <row r="15301" spans="7:7">
      <c r="G15301" s="162" t="s">
        <v>15546</v>
      </c>
    </row>
    <row r="15302" spans="7:7">
      <c r="G15302" s="162" t="s">
        <v>15547</v>
      </c>
    </row>
    <row r="15303" spans="7:7">
      <c r="G15303" s="162" t="s">
        <v>15548</v>
      </c>
    </row>
    <row r="15304" spans="7:7">
      <c r="G15304" s="162" t="s">
        <v>15549</v>
      </c>
    </row>
    <row r="15305" spans="7:7">
      <c r="G15305" s="162" t="s">
        <v>15550</v>
      </c>
    </row>
    <row r="15306" spans="7:7">
      <c r="G15306" s="162" t="s">
        <v>15551</v>
      </c>
    </row>
    <row r="15307" spans="7:7">
      <c r="G15307" s="162" t="s">
        <v>15552</v>
      </c>
    </row>
    <row r="15308" spans="7:7">
      <c r="G15308" s="162" t="s">
        <v>15553</v>
      </c>
    </row>
    <row r="15309" spans="7:7">
      <c r="G15309" s="162" t="s">
        <v>15554</v>
      </c>
    </row>
    <row r="15310" spans="7:7">
      <c r="G15310" s="162" t="s">
        <v>15555</v>
      </c>
    </row>
    <row r="15311" spans="7:7">
      <c r="G15311" s="162" t="s">
        <v>15556</v>
      </c>
    </row>
    <row r="15312" spans="7:7">
      <c r="G15312" s="162" t="s">
        <v>15557</v>
      </c>
    </row>
    <row r="15313" spans="7:7">
      <c r="G15313" s="162" t="s">
        <v>15558</v>
      </c>
    </row>
    <row r="15314" spans="7:7">
      <c r="G15314" s="162" t="s">
        <v>15559</v>
      </c>
    </row>
    <row r="15315" spans="7:7">
      <c r="G15315" s="162" t="s">
        <v>15560</v>
      </c>
    </row>
    <row r="15316" spans="7:7">
      <c r="G15316" s="162" t="s">
        <v>15561</v>
      </c>
    </row>
    <row r="15317" spans="7:7">
      <c r="G15317" s="162" t="s">
        <v>15562</v>
      </c>
    </row>
    <row r="15318" spans="7:7">
      <c r="G15318" s="162" t="s">
        <v>15563</v>
      </c>
    </row>
    <row r="15319" spans="7:7">
      <c r="G15319" s="162" t="s">
        <v>15564</v>
      </c>
    </row>
    <row r="15320" spans="7:7">
      <c r="G15320" s="162" t="s">
        <v>15565</v>
      </c>
    </row>
    <row r="15321" spans="7:7">
      <c r="G15321" s="162" t="s">
        <v>15566</v>
      </c>
    </row>
    <row r="15322" spans="7:7">
      <c r="G15322" s="162" t="s">
        <v>15567</v>
      </c>
    </row>
    <row r="15323" spans="7:7">
      <c r="G15323" s="162" t="s">
        <v>15568</v>
      </c>
    </row>
    <row r="15324" spans="7:7">
      <c r="G15324" s="162" t="s">
        <v>15569</v>
      </c>
    </row>
    <row r="15325" spans="7:7">
      <c r="G15325" s="162" t="s">
        <v>15570</v>
      </c>
    </row>
    <row r="15326" spans="7:7">
      <c r="G15326" s="162" t="s">
        <v>15571</v>
      </c>
    </row>
    <row r="15327" spans="7:7">
      <c r="G15327" s="162" t="s">
        <v>15572</v>
      </c>
    </row>
    <row r="15328" spans="7:7">
      <c r="G15328" s="162" t="s">
        <v>15573</v>
      </c>
    </row>
    <row r="15329" spans="7:7">
      <c r="G15329" s="162" t="s">
        <v>15574</v>
      </c>
    </row>
    <row r="15330" spans="7:7">
      <c r="G15330" s="162" t="s">
        <v>15575</v>
      </c>
    </row>
    <row r="15331" spans="7:7">
      <c r="G15331" s="162" t="s">
        <v>15576</v>
      </c>
    </row>
    <row r="15332" spans="7:7">
      <c r="G15332" s="162" t="s">
        <v>15577</v>
      </c>
    </row>
    <row r="15333" spans="7:7">
      <c r="G15333" s="162" t="s">
        <v>15578</v>
      </c>
    </row>
    <row r="15334" spans="7:7">
      <c r="G15334" s="162" t="s">
        <v>15579</v>
      </c>
    </row>
    <row r="15335" spans="7:7">
      <c r="G15335" s="162" t="s">
        <v>15580</v>
      </c>
    </row>
    <row r="15336" spans="7:7">
      <c r="G15336" s="162" t="s">
        <v>15581</v>
      </c>
    </row>
    <row r="15337" spans="7:7">
      <c r="G15337" s="162" t="s">
        <v>15582</v>
      </c>
    </row>
    <row r="15338" spans="7:7">
      <c r="G15338" s="162" t="s">
        <v>15583</v>
      </c>
    </row>
    <row r="15339" spans="7:7">
      <c r="G15339" s="162" t="s">
        <v>15584</v>
      </c>
    </row>
    <row r="15340" spans="7:7">
      <c r="G15340" s="162" t="s">
        <v>15585</v>
      </c>
    </row>
    <row r="15341" spans="7:7">
      <c r="G15341" s="162" t="s">
        <v>15586</v>
      </c>
    </row>
    <row r="15342" spans="7:7">
      <c r="G15342" s="162" t="s">
        <v>15587</v>
      </c>
    </row>
    <row r="15343" spans="7:7">
      <c r="G15343" s="162" t="s">
        <v>15588</v>
      </c>
    </row>
    <row r="15344" spans="7:7">
      <c r="G15344" s="162" t="s">
        <v>15589</v>
      </c>
    </row>
    <row r="15345" spans="7:7">
      <c r="G15345" s="162" t="s">
        <v>15590</v>
      </c>
    </row>
    <row r="15346" spans="7:7">
      <c r="G15346" s="162" t="s">
        <v>15591</v>
      </c>
    </row>
    <row r="15347" spans="7:7">
      <c r="G15347" s="162" t="s">
        <v>15592</v>
      </c>
    </row>
    <row r="15348" spans="7:7">
      <c r="G15348" s="162" t="s">
        <v>15593</v>
      </c>
    </row>
    <row r="15349" spans="7:7">
      <c r="G15349" s="162" t="s">
        <v>15594</v>
      </c>
    </row>
    <row r="15350" spans="7:7">
      <c r="G15350" s="162" t="s">
        <v>15595</v>
      </c>
    </row>
    <row r="15351" spans="7:7">
      <c r="G15351" s="162" t="s">
        <v>15596</v>
      </c>
    </row>
    <row r="15352" spans="7:7">
      <c r="G15352" s="162" t="s">
        <v>15597</v>
      </c>
    </row>
    <row r="15353" spans="7:7">
      <c r="G15353" s="162" t="s">
        <v>15598</v>
      </c>
    </row>
    <row r="15354" spans="7:7">
      <c r="G15354" s="162" t="s">
        <v>15599</v>
      </c>
    </row>
    <row r="15355" spans="7:7">
      <c r="G15355" s="162" t="s">
        <v>15600</v>
      </c>
    </row>
    <row r="15356" spans="7:7">
      <c r="G15356" s="162" t="s">
        <v>15601</v>
      </c>
    </row>
    <row r="15357" spans="7:7">
      <c r="G15357" s="162" t="s">
        <v>15602</v>
      </c>
    </row>
    <row r="15358" spans="7:7">
      <c r="G15358" s="162" t="s">
        <v>15603</v>
      </c>
    </row>
    <row r="15359" spans="7:7">
      <c r="G15359" s="162" t="s">
        <v>15604</v>
      </c>
    </row>
    <row r="15360" spans="7:7">
      <c r="G15360" s="162" t="s">
        <v>15605</v>
      </c>
    </row>
    <row r="15361" spans="7:7">
      <c r="G15361" s="162" t="s">
        <v>15606</v>
      </c>
    </row>
    <row r="15362" spans="7:7">
      <c r="G15362" s="162" t="s">
        <v>15607</v>
      </c>
    </row>
    <row r="15363" spans="7:7">
      <c r="G15363" s="162" t="s">
        <v>15608</v>
      </c>
    </row>
    <row r="15364" spans="7:7">
      <c r="G15364" s="162" t="s">
        <v>15609</v>
      </c>
    </row>
    <row r="15365" spans="7:7">
      <c r="G15365" s="162" t="s">
        <v>15610</v>
      </c>
    </row>
    <row r="15366" spans="7:7">
      <c r="G15366" s="162" t="s">
        <v>15611</v>
      </c>
    </row>
    <row r="15367" spans="7:7">
      <c r="G15367" s="162" t="s">
        <v>15612</v>
      </c>
    </row>
    <row r="15368" spans="7:7">
      <c r="G15368" s="162" t="s">
        <v>15613</v>
      </c>
    </row>
    <row r="15369" spans="7:7">
      <c r="G15369" s="162" t="s">
        <v>15614</v>
      </c>
    </row>
    <row r="15370" spans="7:7">
      <c r="G15370" s="162" t="s">
        <v>15615</v>
      </c>
    </row>
    <row r="15371" spans="7:7">
      <c r="G15371" s="162" t="s">
        <v>15616</v>
      </c>
    </row>
    <row r="15372" spans="7:7">
      <c r="G15372" s="162" t="s">
        <v>15617</v>
      </c>
    </row>
    <row r="15373" spans="7:7">
      <c r="G15373" s="162" t="s">
        <v>15618</v>
      </c>
    </row>
    <row r="15374" spans="7:7">
      <c r="G15374" s="162" t="s">
        <v>15619</v>
      </c>
    </row>
    <row r="15375" spans="7:7">
      <c r="G15375" s="162" t="s">
        <v>15620</v>
      </c>
    </row>
    <row r="15376" spans="7:7">
      <c r="G15376" s="162" t="s">
        <v>15621</v>
      </c>
    </row>
    <row r="15377" spans="7:7">
      <c r="G15377" s="162" t="s">
        <v>15622</v>
      </c>
    </row>
    <row r="15378" spans="7:7">
      <c r="G15378" s="162" t="s">
        <v>15623</v>
      </c>
    </row>
    <row r="15379" spans="7:7">
      <c r="G15379" s="162" t="s">
        <v>15624</v>
      </c>
    </row>
    <row r="15380" spans="7:7">
      <c r="G15380" s="162" t="s">
        <v>15625</v>
      </c>
    </row>
    <row r="15381" spans="7:7">
      <c r="G15381" s="162" t="s">
        <v>15626</v>
      </c>
    </row>
    <row r="15382" spans="7:7">
      <c r="G15382" s="162" t="s">
        <v>15627</v>
      </c>
    </row>
    <row r="15383" spans="7:7">
      <c r="G15383" s="162" t="s">
        <v>15628</v>
      </c>
    </row>
    <row r="15384" spans="7:7">
      <c r="G15384" s="162" t="s">
        <v>15629</v>
      </c>
    </row>
    <row r="15385" spans="7:7">
      <c r="G15385" s="162" t="s">
        <v>15630</v>
      </c>
    </row>
    <row r="15386" spans="7:7">
      <c r="G15386" s="162" t="s">
        <v>15631</v>
      </c>
    </row>
    <row r="15387" spans="7:7">
      <c r="G15387" s="162" t="s">
        <v>15632</v>
      </c>
    </row>
    <row r="15388" spans="7:7">
      <c r="G15388" s="162" t="s">
        <v>15633</v>
      </c>
    </row>
    <row r="15389" spans="7:7">
      <c r="G15389" s="162" t="s">
        <v>15634</v>
      </c>
    </row>
    <row r="15390" spans="7:7">
      <c r="G15390" s="162" t="s">
        <v>15635</v>
      </c>
    </row>
    <row r="15391" spans="7:7">
      <c r="G15391" s="162" t="s">
        <v>15636</v>
      </c>
    </row>
    <row r="15392" spans="7:7">
      <c r="G15392" s="162" t="s">
        <v>15637</v>
      </c>
    </row>
    <row r="15393" spans="7:7">
      <c r="G15393" s="162" t="s">
        <v>15638</v>
      </c>
    </row>
    <row r="15394" spans="7:7">
      <c r="G15394" s="162" t="s">
        <v>15639</v>
      </c>
    </row>
    <row r="15395" spans="7:7">
      <c r="G15395" s="162" t="s">
        <v>15640</v>
      </c>
    </row>
    <row r="15396" spans="7:7">
      <c r="G15396" s="162" t="s">
        <v>15641</v>
      </c>
    </row>
    <row r="15397" spans="7:7">
      <c r="G15397" s="162" t="s">
        <v>15642</v>
      </c>
    </row>
    <row r="15398" spans="7:7">
      <c r="G15398" s="162" t="s">
        <v>15643</v>
      </c>
    </row>
    <row r="15399" spans="7:7">
      <c r="G15399" s="162" t="s">
        <v>15644</v>
      </c>
    </row>
    <row r="15400" spans="7:7">
      <c r="G15400" s="162" t="s">
        <v>15645</v>
      </c>
    </row>
    <row r="15401" spans="7:7">
      <c r="G15401" s="162" t="s">
        <v>15646</v>
      </c>
    </row>
    <row r="15402" spans="7:7">
      <c r="G15402" s="162" t="s">
        <v>15647</v>
      </c>
    </row>
    <row r="15403" spans="7:7">
      <c r="G15403" s="162" t="s">
        <v>15648</v>
      </c>
    </row>
    <row r="15404" spans="7:7">
      <c r="G15404" s="162" t="s">
        <v>15649</v>
      </c>
    </row>
    <row r="15405" spans="7:7">
      <c r="G15405" s="162" t="s">
        <v>15650</v>
      </c>
    </row>
    <row r="15406" spans="7:7">
      <c r="G15406" s="162" t="s">
        <v>15651</v>
      </c>
    </row>
    <row r="15407" spans="7:7">
      <c r="G15407" s="162" t="s">
        <v>15652</v>
      </c>
    </row>
    <row r="15408" spans="7:7">
      <c r="G15408" s="162" t="s">
        <v>15653</v>
      </c>
    </row>
    <row r="15409" spans="7:7">
      <c r="G15409" s="162" t="s">
        <v>15654</v>
      </c>
    </row>
    <row r="15410" spans="7:7">
      <c r="G15410" s="162" t="s">
        <v>15655</v>
      </c>
    </row>
    <row r="15411" spans="7:7">
      <c r="G15411" s="162" t="s">
        <v>15656</v>
      </c>
    </row>
    <row r="15412" spans="7:7">
      <c r="G15412" s="162" t="s">
        <v>15657</v>
      </c>
    </row>
    <row r="15413" spans="7:7">
      <c r="G15413" s="162" t="s">
        <v>15658</v>
      </c>
    </row>
    <row r="15414" spans="7:7">
      <c r="G15414" s="162" t="s">
        <v>15659</v>
      </c>
    </row>
    <row r="15415" spans="7:7">
      <c r="G15415" s="162" t="s">
        <v>15660</v>
      </c>
    </row>
    <row r="15416" spans="7:7">
      <c r="G15416" s="162" t="s">
        <v>15661</v>
      </c>
    </row>
    <row r="15417" spans="7:7">
      <c r="G15417" s="162" t="s">
        <v>15662</v>
      </c>
    </row>
    <row r="15418" spans="7:7">
      <c r="G15418" s="162" t="s">
        <v>15663</v>
      </c>
    </row>
    <row r="15419" spans="7:7">
      <c r="G15419" s="162" t="s">
        <v>15664</v>
      </c>
    </row>
    <row r="15420" spans="7:7">
      <c r="G15420" s="162" t="s">
        <v>15665</v>
      </c>
    </row>
    <row r="15421" spans="7:7">
      <c r="G15421" s="162" t="s">
        <v>15666</v>
      </c>
    </row>
    <row r="15422" spans="7:7">
      <c r="G15422" s="162" t="s">
        <v>15667</v>
      </c>
    </row>
    <row r="15423" spans="7:7">
      <c r="G15423" s="162" t="s">
        <v>15668</v>
      </c>
    </row>
    <row r="15424" spans="7:7">
      <c r="G15424" s="162" t="s">
        <v>15669</v>
      </c>
    </row>
    <row r="15425" spans="7:7">
      <c r="G15425" s="162" t="s">
        <v>15670</v>
      </c>
    </row>
    <row r="15426" spans="7:7">
      <c r="G15426" s="162" t="s">
        <v>15671</v>
      </c>
    </row>
    <row r="15427" spans="7:7">
      <c r="G15427" s="162" t="s">
        <v>15672</v>
      </c>
    </row>
    <row r="15428" spans="7:7">
      <c r="G15428" s="162" t="s">
        <v>15673</v>
      </c>
    </row>
    <row r="15429" spans="7:7">
      <c r="G15429" s="162" t="s">
        <v>15674</v>
      </c>
    </row>
    <row r="15430" spans="7:7">
      <c r="G15430" s="162" t="s">
        <v>15675</v>
      </c>
    </row>
    <row r="15431" spans="7:7">
      <c r="G15431" s="162" t="s">
        <v>15676</v>
      </c>
    </row>
    <row r="15432" spans="7:7">
      <c r="G15432" s="162" t="s">
        <v>15677</v>
      </c>
    </row>
    <row r="15433" spans="7:7">
      <c r="G15433" s="162" t="s">
        <v>15678</v>
      </c>
    </row>
    <row r="15434" spans="7:7">
      <c r="G15434" s="162" t="s">
        <v>15679</v>
      </c>
    </row>
    <row r="15435" spans="7:7">
      <c r="G15435" s="162" t="s">
        <v>15680</v>
      </c>
    </row>
    <row r="15436" spans="7:7">
      <c r="G15436" s="162" t="s">
        <v>15681</v>
      </c>
    </row>
    <row r="15437" spans="7:7">
      <c r="G15437" s="162" t="s">
        <v>15682</v>
      </c>
    </row>
    <row r="15438" spans="7:7">
      <c r="G15438" s="162" t="s">
        <v>15683</v>
      </c>
    </row>
    <row r="15439" spans="7:7">
      <c r="G15439" s="162" t="s">
        <v>15684</v>
      </c>
    </row>
    <row r="15440" spans="7:7">
      <c r="G15440" s="162" t="s">
        <v>15685</v>
      </c>
    </row>
    <row r="15441" spans="7:7">
      <c r="G15441" s="162" t="s">
        <v>15686</v>
      </c>
    </row>
    <row r="15442" spans="7:7">
      <c r="G15442" s="162" t="s">
        <v>15687</v>
      </c>
    </row>
    <row r="15443" spans="7:7">
      <c r="G15443" s="162" t="s">
        <v>15688</v>
      </c>
    </row>
    <row r="15444" spans="7:7">
      <c r="G15444" s="162" t="s">
        <v>15689</v>
      </c>
    </row>
    <row r="15445" spans="7:7">
      <c r="G15445" s="162" t="s">
        <v>15690</v>
      </c>
    </row>
    <row r="15446" spans="7:7">
      <c r="G15446" s="162" t="s">
        <v>15691</v>
      </c>
    </row>
    <row r="15447" spans="7:7">
      <c r="G15447" s="162" t="s">
        <v>15692</v>
      </c>
    </row>
    <row r="15448" spans="7:7">
      <c r="G15448" s="162" t="s">
        <v>15693</v>
      </c>
    </row>
    <row r="15449" spans="7:7">
      <c r="G15449" s="162" t="s">
        <v>15694</v>
      </c>
    </row>
    <row r="15450" spans="7:7">
      <c r="G15450" s="162" t="s">
        <v>15695</v>
      </c>
    </row>
    <row r="15451" spans="7:7">
      <c r="G15451" s="162" t="s">
        <v>15696</v>
      </c>
    </row>
    <row r="15452" spans="7:7">
      <c r="G15452" s="162" t="s">
        <v>15697</v>
      </c>
    </row>
    <row r="15453" spans="7:7">
      <c r="G15453" s="162" t="s">
        <v>15698</v>
      </c>
    </row>
    <row r="15454" spans="7:7">
      <c r="G15454" s="162" t="s">
        <v>15699</v>
      </c>
    </row>
    <row r="15455" spans="7:7">
      <c r="G15455" s="162" t="s">
        <v>15700</v>
      </c>
    </row>
    <row r="15456" spans="7:7">
      <c r="G15456" s="162" t="s">
        <v>15701</v>
      </c>
    </row>
    <row r="15457" spans="7:7">
      <c r="G15457" s="162" t="s">
        <v>15702</v>
      </c>
    </row>
    <row r="15458" spans="7:7">
      <c r="G15458" s="162" t="s">
        <v>15703</v>
      </c>
    </row>
    <row r="15459" spans="7:7">
      <c r="G15459" s="162" t="s">
        <v>15704</v>
      </c>
    </row>
    <row r="15460" spans="7:7">
      <c r="G15460" s="162" t="s">
        <v>15705</v>
      </c>
    </row>
    <row r="15461" spans="7:7">
      <c r="G15461" s="162" t="s">
        <v>15706</v>
      </c>
    </row>
    <row r="15462" spans="7:7">
      <c r="G15462" s="162" t="s">
        <v>15707</v>
      </c>
    </row>
    <row r="15463" spans="7:7">
      <c r="G15463" s="162" t="s">
        <v>15708</v>
      </c>
    </row>
    <row r="15464" spans="7:7">
      <c r="G15464" s="162" t="s">
        <v>15709</v>
      </c>
    </row>
    <row r="15465" spans="7:7">
      <c r="G15465" s="162" t="s">
        <v>15710</v>
      </c>
    </row>
    <row r="15466" spans="7:7">
      <c r="G15466" s="162" t="s">
        <v>15711</v>
      </c>
    </row>
    <row r="15467" spans="7:7">
      <c r="G15467" s="162" t="s">
        <v>15712</v>
      </c>
    </row>
    <row r="15468" spans="7:7">
      <c r="G15468" s="162" t="s">
        <v>15713</v>
      </c>
    </row>
    <row r="15469" spans="7:7">
      <c r="G15469" s="162" t="s">
        <v>15714</v>
      </c>
    </row>
    <row r="15470" spans="7:7">
      <c r="G15470" s="162" t="s">
        <v>15715</v>
      </c>
    </row>
    <row r="15471" spans="7:7">
      <c r="G15471" s="162" t="s">
        <v>15716</v>
      </c>
    </row>
    <row r="15472" spans="7:7">
      <c r="G15472" s="162" t="s">
        <v>15717</v>
      </c>
    </row>
    <row r="15473" spans="7:7">
      <c r="G15473" s="162" t="s">
        <v>15718</v>
      </c>
    </row>
    <row r="15474" spans="7:7">
      <c r="G15474" s="162" t="s">
        <v>15719</v>
      </c>
    </row>
    <row r="15475" spans="7:7">
      <c r="G15475" s="162" t="s">
        <v>15720</v>
      </c>
    </row>
    <row r="15476" spans="7:7">
      <c r="G15476" s="162" t="s">
        <v>15721</v>
      </c>
    </row>
    <row r="15477" spans="7:7">
      <c r="G15477" s="162" t="s">
        <v>15722</v>
      </c>
    </row>
    <row r="15478" spans="7:7">
      <c r="G15478" s="162" t="s">
        <v>15723</v>
      </c>
    </row>
    <row r="15479" spans="7:7">
      <c r="G15479" s="162" t="s">
        <v>15724</v>
      </c>
    </row>
    <row r="15480" spans="7:7">
      <c r="G15480" s="162" t="s">
        <v>15725</v>
      </c>
    </row>
    <row r="15481" spans="7:7">
      <c r="G15481" s="162" t="s">
        <v>15726</v>
      </c>
    </row>
    <row r="15482" spans="7:7">
      <c r="G15482" s="162" t="s">
        <v>15727</v>
      </c>
    </row>
    <row r="15483" spans="7:7">
      <c r="G15483" s="162" t="s">
        <v>15728</v>
      </c>
    </row>
    <row r="15484" spans="7:7">
      <c r="G15484" s="162" t="s">
        <v>15729</v>
      </c>
    </row>
    <row r="15485" spans="7:7">
      <c r="G15485" s="162" t="s">
        <v>15730</v>
      </c>
    </row>
    <row r="15486" spans="7:7">
      <c r="G15486" s="162" t="s">
        <v>15731</v>
      </c>
    </row>
    <row r="15487" spans="7:7">
      <c r="G15487" s="162" t="s">
        <v>15732</v>
      </c>
    </row>
    <row r="15488" spans="7:7">
      <c r="G15488" s="162" t="s">
        <v>15733</v>
      </c>
    </row>
    <row r="15489" spans="7:7">
      <c r="G15489" s="162" t="s">
        <v>15734</v>
      </c>
    </row>
    <row r="15490" spans="7:7">
      <c r="G15490" s="162" t="s">
        <v>15735</v>
      </c>
    </row>
    <row r="15491" spans="7:7">
      <c r="G15491" s="162" t="s">
        <v>15736</v>
      </c>
    </row>
    <row r="15492" spans="7:7">
      <c r="G15492" s="162" t="s">
        <v>15737</v>
      </c>
    </row>
    <row r="15493" spans="7:7">
      <c r="G15493" s="162" t="s">
        <v>15738</v>
      </c>
    </row>
    <row r="15494" spans="7:7">
      <c r="G15494" s="162" t="s">
        <v>15739</v>
      </c>
    </row>
    <row r="15495" spans="7:7">
      <c r="G15495" s="162" t="s">
        <v>15740</v>
      </c>
    </row>
    <row r="15496" spans="7:7">
      <c r="G15496" s="162" t="s">
        <v>15741</v>
      </c>
    </row>
    <row r="15497" spans="7:7">
      <c r="G15497" s="162" t="s">
        <v>15742</v>
      </c>
    </row>
    <row r="15498" spans="7:7">
      <c r="G15498" s="162" t="s">
        <v>15743</v>
      </c>
    </row>
    <row r="15499" spans="7:7">
      <c r="G15499" s="162" t="s">
        <v>15744</v>
      </c>
    </row>
    <row r="15500" spans="7:7">
      <c r="G15500" s="162" t="s">
        <v>15745</v>
      </c>
    </row>
    <row r="15501" spans="7:7">
      <c r="G15501" s="162" t="s">
        <v>15746</v>
      </c>
    </row>
    <row r="15502" spans="7:7">
      <c r="G15502" s="162" t="s">
        <v>15747</v>
      </c>
    </row>
    <row r="15503" spans="7:7">
      <c r="G15503" s="162" t="s">
        <v>15748</v>
      </c>
    </row>
    <row r="15504" spans="7:7">
      <c r="G15504" s="162" t="s">
        <v>15749</v>
      </c>
    </row>
    <row r="15505" spans="7:7">
      <c r="G15505" s="162" t="s">
        <v>15750</v>
      </c>
    </row>
    <row r="15506" spans="7:7">
      <c r="G15506" s="162" t="s">
        <v>15751</v>
      </c>
    </row>
    <row r="15507" spans="7:7">
      <c r="G15507" s="162" t="s">
        <v>15752</v>
      </c>
    </row>
    <row r="15508" spans="7:7">
      <c r="G15508" s="162" t="s">
        <v>15753</v>
      </c>
    </row>
    <row r="15509" spans="7:7">
      <c r="G15509" s="162" t="s">
        <v>15754</v>
      </c>
    </row>
    <row r="15510" spans="7:7">
      <c r="G15510" s="162" t="s">
        <v>15755</v>
      </c>
    </row>
    <row r="15511" spans="7:7">
      <c r="G15511" s="162" t="s">
        <v>15756</v>
      </c>
    </row>
    <row r="15512" spans="7:7">
      <c r="G15512" s="162" t="s">
        <v>15757</v>
      </c>
    </row>
    <row r="15513" spans="7:7">
      <c r="G15513" s="162" t="s">
        <v>15758</v>
      </c>
    </row>
    <row r="15514" spans="7:7">
      <c r="G15514" s="162" t="s">
        <v>15759</v>
      </c>
    </row>
    <row r="15515" spans="7:7">
      <c r="G15515" s="162" t="s">
        <v>15760</v>
      </c>
    </row>
    <row r="15516" spans="7:7">
      <c r="G15516" s="162" t="s">
        <v>15761</v>
      </c>
    </row>
    <row r="15517" spans="7:7">
      <c r="G15517" s="162" t="s">
        <v>15762</v>
      </c>
    </row>
    <row r="15518" spans="7:7">
      <c r="G15518" s="162" t="s">
        <v>15763</v>
      </c>
    </row>
    <row r="15519" spans="7:7">
      <c r="G15519" s="162" t="s">
        <v>15764</v>
      </c>
    </row>
    <row r="15520" spans="7:7">
      <c r="G15520" s="162" t="s">
        <v>15765</v>
      </c>
    </row>
    <row r="15521" spans="7:7">
      <c r="G15521" s="162" t="s">
        <v>15766</v>
      </c>
    </row>
    <row r="15522" spans="7:7">
      <c r="G15522" s="162" t="s">
        <v>15767</v>
      </c>
    </row>
    <row r="15523" spans="7:7">
      <c r="G15523" s="162" t="s">
        <v>15768</v>
      </c>
    </row>
    <row r="15524" spans="7:7">
      <c r="G15524" s="162" t="s">
        <v>15769</v>
      </c>
    </row>
    <row r="15525" spans="7:7">
      <c r="G15525" s="162" t="s">
        <v>15770</v>
      </c>
    </row>
    <row r="15526" spans="7:7">
      <c r="G15526" s="162" t="s">
        <v>15771</v>
      </c>
    </row>
    <row r="15527" spans="7:7">
      <c r="G15527" s="162" t="s">
        <v>15772</v>
      </c>
    </row>
    <row r="15528" spans="7:7">
      <c r="G15528" s="162" t="s">
        <v>15773</v>
      </c>
    </row>
    <row r="15529" spans="7:7">
      <c r="G15529" s="162" t="s">
        <v>15774</v>
      </c>
    </row>
    <row r="15530" spans="7:7">
      <c r="G15530" s="162" t="s">
        <v>15775</v>
      </c>
    </row>
    <row r="15531" spans="7:7">
      <c r="G15531" s="162" t="s">
        <v>15776</v>
      </c>
    </row>
    <row r="15532" spans="7:7">
      <c r="G15532" s="162" t="s">
        <v>15777</v>
      </c>
    </row>
    <row r="15533" spans="7:7">
      <c r="G15533" s="162" t="s">
        <v>15778</v>
      </c>
    </row>
    <row r="15534" spans="7:7">
      <c r="G15534" s="162" t="s">
        <v>15779</v>
      </c>
    </row>
    <row r="15535" spans="7:7">
      <c r="G15535" s="162" t="s">
        <v>15780</v>
      </c>
    </row>
    <row r="15536" spans="7:7">
      <c r="G15536" s="162" t="s">
        <v>15781</v>
      </c>
    </row>
    <row r="15537" spans="7:7">
      <c r="G15537" s="162" t="s">
        <v>15782</v>
      </c>
    </row>
    <row r="15538" spans="7:7">
      <c r="G15538" s="162" t="s">
        <v>15783</v>
      </c>
    </row>
    <row r="15539" spans="7:7">
      <c r="G15539" s="162" t="s">
        <v>15784</v>
      </c>
    </row>
    <row r="15540" spans="7:7">
      <c r="G15540" s="162" t="s">
        <v>15785</v>
      </c>
    </row>
    <row r="15541" spans="7:7">
      <c r="G15541" s="162" t="s">
        <v>15786</v>
      </c>
    </row>
    <row r="15542" spans="7:7">
      <c r="G15542" s="162" t="s">
        <v>15787</v>
      </c>
    </row>
    <row r="15543" spans="7:7">
      <c r="G15543" s="162" t="s">
        <v>15788</v>
      </c>
    </row>
    <row r="15544" spans="7:7">
      <c r="G15544" s="162" t="s">
        <v>15789</v>
      </c>
    </row>
    <row r="15545" spans="7:7">
      <c r="G15545" s="162" t="s">
        <v>15790</v>
      </c>
    </row>
    <row r="15546" spans="7:7">
      <c r="G15546" s="162" t="s">
        <v>15791</v>
      </c>
    </row>
    <row r="15547" spans="7:7">
      <c r="G15547" s="162" t="s">
        <v>15792</v>
      </c>
    </row>
    <row r="15548" spans="7:7">
      <c r="G15548" s="162" t="s">
        <v>15793</v>
      </c>
    </row>
    <row r="15549" spans="7:7">
      <c r="G15549" s="162" t="s">
        <v>15794</v>
      </c>
    </row>
    <row r="15550" spans="7:7">
      <c r="G15550" s="162" t="s">
        <v>15795</v>
      </c>
    </row>
    <row r="15551" spans="7:7">
      <c r="G15551" s="162" t="s">
        <v>15796</v>
      </c>
    </row>
    <row r="15552" spans="7:7">
      <c r="G15552" s="162" t="s">
        <v>15797</v>
      </c>
    </row>
    <row r="15553" spans="7:7">
      <c r="G15553" s="162" t="s">
        <v>15798</v>
      </c>
    </row>
    <row r="15554" spans="7:7">
      <c r="G15554" s="162" t="s">
        <v>15799</v>
      </c>
    </row>
    <row r="15555" spans="7:7">
      <c r="G15555" s="162" t="s">
        <v>15800</v>
      </c>
    </row>
    <row r="15556" spans="7:7">
      <c r="G15556" s="162" t="s">
        <v>15801</v>
      </c>
    </row>
    <row r="15557" spans="7:7">
      <c r="G15557" s="162" t="s">
        <v>15802</v>
      </c>
    </row>
    <row r="15558" spans="7:7">
      <c r="G15558" s="162" t="s">
        <v>15803</v>
      </c>
    </row>
    <row r="15559" spans="7:7">
      <c r="G15559" s="162" t="s">
        <v>15804</v>
      </c>
    </row>
    <row r="15560" spans="7:7">
      <c r="G15560" s="162" t="s">
        <v>15805</v>
      </c>
    </row>
    <row r="15561" spans="7:7">
      <c r="G15561" s="162" t="s">
        <v>15806</v>
      </c>
    </row>
    <row r="15562" spans="7:7">
      <c r="G15562" s="162" t="s">
        <v>15807</v>
      </c>
    </row>
    <row r="15563" spans="7:7">
      <c r="G15563" s="162" t="s">
        <v>15808</v>
      </c>
    </row>
    <row r="15564" spans="7:7">
      <c r="G15564" s="162" t="s">
        <v>15809</v>
      </c>
    </row>
    <row r="15565" spans="7:7">
      <c r="G15565" s="162" t="s">
        <v>15810</v>
      </c>
    </row>
    <row r="15566" spans="7:7">
      <c r="G15566" s="162" t="s">
        <v>15811</v>
      </c>
    </row>
    <row r="15567" spans="7:7">
      <c r="G15567" s="162" t="s">
        <v>15812</v>
      </c>
    </row>
    <row r="15568" spans="7:7">
      <c r="G15568" s="162" t="s">
        <v>15813</v>
      </c>
    </row>
    <row r="15569" spans="7:7">
      <c r="G15569" s="162" t="s">
        <v>15814</v>
      </c>
    </row>
    <row r="15570" spans="7:7">
      <c r="G15570" s="162" t="s">
        <v>15815</v>
      </c>
    </row>
    <row r="15571" spans="7:7">
      <c r="G15571" s="162" t="s">
        <v>15816</v>
      </c>
    </row>
    <row r="15572" spans="7:7">
      <c r="G15572" s="162" t="s">
        <v>15817</v>
      </c>
    </row>
    <row r="15573" spans="7:7">
      <c r="G15573" s="162" t="s">
        <v>15818</v>
      </c>
    </row>
    <row r="15574" spans="7:7">
      <c r="G15574" s="162" t="s">
        <v>15819</v>
      </c>
    </row>
    <row r="15575" spans="7:7">
      <c r="G15575" s="162" t="s">
        <v>15820</v>
      </c>
    </row>
    <row r="15576" spans="7:7">
      <c r="G15576" s="162" t="s">
        <v>15821</v>
      </c>
    </row>
    <row r="15577" spans="7:7">
      <c r="G15577" s="162" t="s">
        <v>15822</v>
      </c>
    </row>
    <row r="15578" spans="7:7">
      <c r="G15578" s="162" t="s">
        <v>15823</v>
      </c>
    </row>
    <row r="15579" spans="7:7">
      <c r="G15579" s="162" t="s">
        <v>15824</v>
      </c>
    </row>
    <row r="15580" spans="7:7">
      <c r="G15580" s="162" t="s">
        <v>15825</v>
      </c>
    </row>
    <row r="15581" spans="7:7">
      <c r="G15581" s="162" t="s">
        <v>15826</v>
      </c>
    </row>
    <row r="15582" spans="7:7">
      <c r="G15582" s="162" t="s">
        <v>15827</v>
      </c>
    </row>
    <row r="15583" spans="7:7">
      <c r="G15583" s="162" t="s">
        <v>15828</v>
      </c>
    </row>
    <row r="15584" spans="7:7">
      <c r="G15584" s="162" t="s">
        <v>15829</v>
      </c>
    </row>
    <row r="15585" spans="7:7">
      <c r="G15585" s="162" t="s">
        <v>15830</v>
      </c>
    </row>
    <row r="15586" spans="7:7">
      <c r="G15586" s="162" t="s">
        <v>15831</v>
      </c>
    </row>
    <row r="15587" spans="7:7">
      <c r="G15587" s="162" t="s">
        <v>15832</v>
      </c>
    </row>
    <row r="15588" spans="7:7">
      <c r="G15588" s="162" t="s">
        <v>15833</v>
      </c>
    </row>
    <row r="15589" spans="7:7">
      <c r="G15589" s="162" t="s">
        <v>15834</v>
      </c>
    </row>
    <row r="15590" spans="7:7">
      <c r="G15590" s="162" t="s">
        <v>15835</v>
      </c>
    </row>
    <row r="15591" spans="7:7">
      <c r="G15591" s="162" t="s">
        <v>15836</v>
      </c>
    </row>
    <row r="15592" spans="7:7">
      <c r="G15592" s="162" t="s">
        <v>15837</v>
      </c>
    </row>
    <row r="15593" spans="7:7">
      <c r="G15593" s="162" t="s">
        <v>15838</v>
      </c>
    </row>
    <row r="15594" spans="7:7">
      <c r="G15594" s="162" t="s">
        <v>15839</v>
      </c>
    </row>
    <row r="15595" spans="7:7">
      <c r="G15595" s="162" t="s">
        <v>15840</v>
      </c>
    </row>
    <row r="15596" spans="7:7">
      <c r="G15596" s="162" t="s">
        <v>15841</v>
      </c>
    </row>
    <row r="15597" spans="7:7">
      <c r="G15597" s="162" t="s">
        <v>15842</v>
      </c>
    </row>
    <row r="15598" spans="7:7">
      <c r="G15598" s="162" t="s">
        <v>15843</v>
      </c>
    </row>
    <row r="15599" spans="7:7">
      <c r="G15599" s="162" t="s">
        <v>15844</v>
      </c>
    </row>
    <row r="15600" spans="7:7">
      <c r="G15600" s="162" t="s">
        <v>15845</v>
      </c>
    </row>
    <row r="15601" spans="7:7">
      <c r="G15601" s="162" t="s">
        <v>15846</v>
      </c>
    </row>
    <row r="15602" spans="7:7">
      <c r="G15602" s="162" t="s">
        <v>15847</v>
      </c>
    </row>
    <row r="15603" spans="7:7">
      <c r="G15603" s="162" t="s">
        <v>15848</v>
      </c>
    </row>
    <row r="15604" spans="7:7">
      <c r="G15604" s="162" t="s">
        <v>15849</v>
      </c>
    </row>
    <row r="15605" spans="7:7">
      <c r="G15605" s="162" t="s">
        <v>15850</v>
      </c>
    </row>
    <row r="15606" spans="7:7">
      <c r="G15606" s="162" t="s">
        <v>15851</v>
      </c>
    </row>
    <row r="15607" spans="7:7">
      <c r="G15607" s="162" t="s">
        <v>15852</v>
      </c>
    </row>
    <row r="15608" spans="7:7">
      <c r="G15608" s="162" t="s">
        <v>15853</v>
      </c>
    </row>
    <row r="15609" spans="7:7">
      <c r="G15609" s="162" t="s">
        <v>15854</v>
      </c>
    </row>
    <row r="15610" spans="7:7">
      <c r="G15610" s="162" t="s">
        <v>15855</v>
      </c>
    </row>
    <row r="15611" spans="7:7">
      <c r="G15611" s="162" t="s">
        <v>15856</v>
      </c>
    </row>
    <row r="15612" spans="7:7">
      <c r="G15612" s="162" t="s">
        <v>15857</v>
      </c>
    </row>
    <row r="15613" spans="7:7">
      <c r="G15613" s="162" t="s">
        <v>15858</v>
      </c>
    </row>
    <row r="15614" spans="7:7">
      <c r="G15614" s="162" t="s">
        <v>15859</v>
      </c>
    </row>
    <row r="15615" spans="7:7">
      <c r="G15615" s="162" t="s">
        <v>15860</v>
      </c>
    </row>
    <row r="15616" spans="7:7">
      <c r="G15616" s="162" t="s">
        <v>15861</v>
      </c>
    </row>
    <row r="15617" spans="7:7">
      <c r="G15617" s="162" t="s">
        <v>15862</v>
      </c>
    </row>
    <row r="15618" spans="7:7">
      <c r="G15618" s="162" t="s">
        <v>15863</v>
      </c>
    </row>
    <row r="15619" spans="7:7">
      <c r="G15619" s="162" t="s">
        <v>15864</v>
      </c>
    </row>
    <row r="15620" spans="7:7">
      <c r="G15620" s="162" t="s">
        <v>15865</v>
      </c>
    </row>
    <row r="15621" spans="7:7">
      <c r="G15621" s="162" t="s">
        <v>15866</v>
      </c>
    </row>
    <row r="15622" spans="7:7">
      <c r="G15622" s="162" t="s">
        <v>15867</v>
      </c>
    </row>
    <row r="15623" spans="7:7">
      <c r="G15623" s="162" t="s">
        <v>15868</v>
      </c>
    </row>
    <row r="15624" spans="7:7">
      <c r="G15624" s="162" t="s">
        <v>15869</v>
      </c>
    </row>
    <row r="15625" spans="7:7">
      <c r="G15625" s="162" t="s">
        <v>15870</v>
      </c>
    </row>
    <row r="15626" spans="7:7">
      <c r="G15626" s="162" t="s">
        <v>15871</v>
      </c>
    </row>
    <row r="15627" spans="7:7">
      <c r="G15627" s="162" t="s">
        <v>15872</v>
      </c>
    </row>
    <row r="15628" spans="7:7">
      <c r="G15628" s="162" t="s">
        <v>15873</v>
      </c>
    </row>
    <row r="15629" spans="7:7">
      <c r="G15629" s="162" t="s">
        <v>15874</v>
      </c>
    </row>
    <row r="15630" spans="7:7">
      <c r="G15630" s="162" t="s">
        <v>15875</v>
      </c>
    </row>
    <row r="15631" spans="7:7">
      <c r="G15631" s="162" t="s">
        <v>15876</v>
      </c>
    </row>
    <row r="15632" spans="7:7">
      <c r="G15632" s="162" t="s">
        <v>15877</v>
      </c>
    </row>
    <row r="15633" spans="7:7">
      <c r="G15633" s="162" t="s">
        <v>15878</v>
      </c>
    </row>
    <row r="15634" spans="7:7">
      <c r="G15634" s="162" t="s">
        <v>15879</v>
      </c>
    </row>
    <row r="15635" spans="7:7">
      <c r="G15635" s="162" t="s">
        <v>15880</v>
      </c>
    </row>
    <row r="15636" spans="7:7">
      <c r="G15636" s="162" t="s">
        <v>15881</v>
      </c>
    </row>
    <row r="15637" spans="7:7">
      <c r="G15637" s="162" t="s">
        <v>15882</v>
      </c>
    </row>
    <row r="15638" spans="7:7">
      <c r="G15638" s="162" t="s">
        <v>15883</v>
      </c>
    </row>
    <row r="15639" spans="7:7">
      <c r="G15639" s="162" t="s">
        <v>15884</v>
      </c>
    </row>
    <row r="15640" spans="7:7">
      <c r="G15640" s="162" t="s">
        <v>15885</v>
      </c>
    </row>
    <row r="15641" spans="7:7">
      <c r="G15641" s="162" t="s">
        <v>15886</v>
      </c>
    </row>
    <row r="15642" spans="7:7">
      <c r="G15642" s="162" t="s">
        <v>15887</v>
      </c>
    </row>
    <row r="15643" spans="7:7">
      <c r="G15643" s="162" t="s">
        <v>15888</v>
      </c>
    </row>
    <row r="15644" spans="7:7">
      <c r="G15644" s="162" t="s">
        <v>15889</v>
      </c>
    </row>
    <row r="15645" spans="7:7">
      <c r="G15645" s="162" t="s">
        <v>15890</v>
      </c>
    </row>
    <row r="15646" spans="7:7">
      <c r="G15646" s="162" t="s">
        <v>15891</v>
      </c>
    </row>
    <row r="15647" spans="7:7">
      <c r="G15647" s="162" t="s">
        <v>15892</v>
      </c>
    </row>
    <row r="15648" spans="7:7">
      <c r="G15648" s="162" t="s">
        <v>15893</v>
      </c>
    </row>
    <row r="15649" spans="7:7">
      <c r="G15649" s="162" t="s">
        <v>15894</v>
      </c>
    </row>
    <row r="15650" spans="7:7">
      <c r="G15650" s="162" t="s">
        <v>15895</v>
      </c>
    </row>
    <row r="15651" spans="7:7">
      <c r="G15651" s="162" t="s">
        <v>15896</v>
      </c>
    </row>
    <row r="15652" spans="7:7">
      <c r="G15652" s="162" t="s">
        <v>15897</v>
      </c>
    </row>
    <row r="15653" spans="7:7">
      <c r="G15653" s="162" t="s">
        <v>15898</v>
      </c>
    </row>
    <row r="15654" spans="7:7">
      <c r="G15654" s="162" t="s">
        <v>15899</v>
      </c>
    </row>
    <row r="15655" spans="7:7">
      <c r="G15655" s="162" t="s">
        <v>15900</v>
      </c>
    </row>
    <row r="15656" spans="7:7">
      <c r="G15656" s="162" t="s">
        <v>15901</v>
      </c>
    </row>
    <row r="15657" spans="7:7">
      <c r="G15657" s="162" t="s">
        <v>15902</v>
      </c>
    </row>
    <row r="15658" spans="7:7">
      <c r="G15658" s="162" t="s">
        <v>15903</v>
      </c>
    </row>
    <row r="15659" spans="7:7">
      <c r="G15659" s="162" t="s">
        <v>15904</v>
      </c>
    </row>
    <row r="15660" spans="7:7">
      <c r="G15660" s="162" t="s">
        <v>15905</v>
      </c>
    </row>
    <row r="15661" spans="7:7">
      <c r="G15661" s="162" t="s">
        <v>15906</v>
      </c>
    </row>
    <row r="15662" spans="7:7">
      <c r="G15662" s="162" t="s">
        <v>15907</v>
      </c>
    </row>
    <row r="15663" spans="7:7">
      <c r="G15663" s="162" t="s">
        <v>15908</v>
      </c>
    </row>
    <row r="15664" spans="7:7">
      <c r="G15664" s="162" t="s">
        <v>15909</v>
      </c>
    </row>
    <row r="15665" spans="7:7">
      <c r="G15665" s="162" t="s">
        <v>15910</v>
      </c>
    </row>
    <row r="15666" spans="7:7">
      <c r="G15666" s="162" t="s">
        <v>15911</v>
      </c>
    </row>
    <row r="15667" spans="7:7">
      <c r="G15667" s="162" t="s">
        <v>15912</v>
      </c>
    </row>
    <row r="15668" spans="7:7">
      <c r="G15668" s="162" t="s">
        <v>15913</v>
      </c>
    </row>
    <row r="15669" spans="7:7">
      <c r="G15669" s="162" t="s">
        <v>15914</v>
      </c>
    </row>
    <row r="15670" spans="7:7">
      <c r="G15670" s="162" t="s">
        <v>15915</v>
      </c>
    </row>
    <row r="15671" spans="7:7">
      <c r="G15671" s="162" t="s">
        <v>15916</v>
      </c>
    </row>
    <row r="15672" spans="7:7">
      <c r="G15672" s="162" t="s">
        <v>15917</v>
      </c>
    </row>
    <row r="15673" spans="7:7">
      <c r="G15673" s="162" t="s">
        <v>15918</v>
      </c>
    </row>
    <row r="15674" spans="7:7">
      <c r="G15674" s="162" t="s">
        <v>15919</v>
      </c>
    </row>
    <row r="15675" spans="7:7">
      <c r="G15675" s="162" t="s">
        <v>15920</v>
      </c>
    </row>
    <row r="15676" spans="7:7">
      <c r="G15676" s="162" t="s">
        <v>15921</v>
      </c>
    </row>
    <row r="15677" spans="7:7">
      <c r="G15677" s="162" t="s">
        <v>15922</v>
      </c>
    </row>
    <row r="15678" spans="7:7">
      <c r="G15678" s="162" t="s">
        <v>15923</v>
      </c>
    </row>
    <row r="15679" spans="7:7">
      <c r="G15679" s="162" t="s">
        <v>15924</v>
      </c>
    </row>
    <row r="15680" spans="7:7">
      <c r="G15680" s="162" t="s">
        <v>15925</v>
      </c>
    </row>
    <row r="15681" spans="7:7">
      <c r="G15681" s="162" t="s">
        <v>15926</v>
      </c>
    </row>
    <row r="15682" spans="7:7">
      <c r="G15682" s="162" t="s">
        <v>15927</v>
      </c>
    </row>
    <row r="15683" spans="7:7">
      <c r="G15683" s="162" t="s">
        <v>15928</v>
      </c>
    </row>
    <row r="15684" spans="7:7">
      <c r="G15684" s="162" t="s">
        <v>15929</v>
      </c>
    </row>
    <row r="15685" spans="7:7">
      <c r="G15685" s="162" t="s">
        <v>15930</v>
      </c>
    </row>
    <row r="15686" spans="7:7">
      <c r="G15686" s="162" t="s">
        <v>15931</v>
      </c>
    </row>
    <row r="15687" spans="7:7">
      <c r="G15687" s="162" t="s">
        <v>15932</v>
      </c>
    </row>
    <row r="15688" spans="7:7">
      <c r="G15688" s="162" t="s">
        <v>15933</v>
      </c>
    </row>
    <row r="15689" spans="7:7">
      <c r="G15689" s="162" t="s">
        <v>15934</v>
      </c>
    </row>
    <row r="15690" spans="7:7">
      <c r="G15690" s="162" t="s">
        <v>15935</v>
      </c>
    </row>
    <row r="15691" spans="7:7">
      <c r="G15691" s="162" t="s">
        <v>15936</v>
      </c>
    </row>
    <row r="15692" spans="7:7">
      <c r="G15692" s="162" t="s">
        <v>15937</v>
      </c>
    </row>
    <row r="15693" spans="7:7">
      <c r="G15693" s="162" t="s">
        <v>15938</v>
      </c>
    </row>
    <row r="15694" spans="7:7">
      <c r="G15694" s="162" t="s">
        <v>15939</v>
      </c>
    </row>
    <row r="15695" spans="7:7">
      <c r="G15695" s="162" t="s">
        <v>15940</v>
      </c>
    </row>
    <row r="15696" spans="7:7">
      <c r="G15696" s="162" t="s">
        <v>15941</v>
      </c>
    </row>
    <row r="15697" spans="7:7">
      <c r="G15697" s="162" t="s">
        <v>15942</v>
      </c>
    </row>
    <row r="15698" spans="7:7">
      <c r="G15698" s="162" t="s">
        <v>15943</v>
      </c>
    </row>
    <row r="15699" spans="7:7">
      <c r="G15699" s="162" t="s">
        <v>15944</v>
      </c>
    </row>
    <row r="15700" spans="7:7">
      <c r="G15700" s="162" t="s">
        <v>15945</v>
      </c>
    </row>
    <row r="15701" spans="7:7">
      <c r="G15701" s="162" t="s">
        <v>15946</v>
      </c>
    </row>
    <row r="15702" spans="7:7">
      <c r="G15702" s="162" t="s">
        <v>15947</v>
      </c>
    </row>
    <row r="15703" spans="7:7">
      <c r="G15703" s="162" t="s">
        <v>15948</v>
      </c>
    </row>
    <row r="15704" spans="7:7">
      <c r="G15704" s="162" t="s">
        <v>15949</v>
      </c>
    </row>
    <row r="15705" spans="7:7">
      <c r="G15705" s="162" t="s">
        <v>15950</v>
      </c>
    </row>
    <row r="15706" spans="7:7">
      <c r="G15706" s="162" t="s">
        <v>15951</v>
      </c>
    </row>
    <row r="15707" spans="7:7">
      <c r="G15707" s="162" t="s">
        <v>15952</v>
      </c>
    </row>
    <row r="15708" spans="7:7">
      <c r="G15708" s="162" t="s">
        <v>15953</v>
      </c>
    </row>
    <row r="15709" spans="7:7">
      <c r="G15709" s="162" t="s">
        <v>15954</v>
      </c>
    </row>
    <row r="15710" spans="7:7">
      <c r="G15710" s="162" t="s">
        <v>15955</v>
      </c>
    </row>
    <row r="15711" spans="7:7">
      <c r="G15711" s="162" t="s">
        <v>15956</v>
      </c>
    </row>
    <row r="15712" spans="7:7">
      <c r="G15712" s="162" t="s">
        <v>15957</v>
      </c>
    </row>
    <row r="15713" spans="7:7">
      <c r="G15713" s="162" t="s">
        <v>15958</v>
      </c>
    </row>
    <row r="15714" spans="7:7">
      <c r="G15714" s="162" t="s">
        <v>15959</v>
      </c>
    </row>
    <row r="15715" spans="7:7">
      <c r="G15715" s="162" t="s">
        <v>15960</v>
      </c>
    </row>
    <row r="15716" spans="7:7">
      <c r="G15716" s="162" t="s">
        <v>15961</v>
      </c>
    </row>
    <row r="15717" spans="7:7">
      <c r="G15717" s="162" t="s">
        <v>15962</v>
      </c>
    </row>
    <row r="15718" spans="7:7">
      <c r="G15718" s="162" t="s">
        <v>15963</v>
      </c>
    </row>
    <row r="15719" spans="7:7">
      <c r="G15719" s="162" t="s">
        <v>15964</v>
      </c>
    </row>
    <row r="15720" spans="7:7">
      <c r="G15720" s="162" t="s">
        <v>15965</v>
      </c>
    </row>
    <row r="15721" spans="7:7">
      <c r="G15721" s="162" t="s">
        <v>15966</v>
      </c>
    </row>
    <row r="15722" spans="7:7">
      <c r="G15722" s="162" t="s">
        <v>15967</v>
      </c>
    </row>
    <row r="15723" spans="7:7">
      <c r="G15723" s="162" t="s">
        <v>15968</v>
      </c>
    </row>
    <row r="15724" spans="7:7">
      <c r="G15724" s="162" t="s">
        <v>15969</v>
      </c>
    </row>
    <row r="15725" spans="7:7">
      <c r="G15725" s="162" t="s">
        <v>15970</v>
      </c>
    </row>
    <row r="15726" spans="7:7">
      <c r="G15726" s="162" t="s">
        <v>15971</v>
      </c>
    </row>
    <row r="15727" spans="7:7">
      <c r="G15727" s="162" t="s">
        <v>15972</v>
      </c>
    </row>
    <row r="15728" spans="7:7">
      <c r="G15728" s="162" t="s">
        <v>15973</v>
      </c>
    </row>
    <row r="15729" spans="7:7">
      <c r="G15729" s="162" t="s">
        <v>15974</v>
      </c>
    </row>
    <row r="15730" spans="7:7">
      <c r="G15730" s="162" t="s">
        <v>15975</v>
      </c>
    </row>
    <row r="15731" spans="7:7">
      <c r="G15731" s="162" t="s">
        <v>15976</v>
      </c>
    </row>
    <row r="15732" spans="7:7">
      <c r="G15732" s="162" t="s">
        <v>15977</v>
      </c>
    </row>
    <row r="15733" spans="7:7">
      <c r="G15733" s="162" t="s">
        <v>15978</v>
      </c>
    </row>
    <row r="15734" spans="7:7">
      <c r="G15734" s="162" t="s">
        <v>15979</v>
      </c>
    </row>
    <row r="15735" spans="7:7">
      <c r="G15735" s="162" t="s">
        <v>15980</v>
      </c>
    </row>
    <row r="15736" spans="7:7">
      <c r="G15736" s="162" t="s">
        <v>15981</v>
      </c>
    </row>
    <row r="15737" spans="7:7">
      <c r="G15737" s="162" t="s">
        <v>15982</v>
      </c>
    </row>
    <row r="15738" spans="7:7">
      <c r="G15738" s="162" t="s">
        <v>15983</v>
      </c>
    </row>
    <row r="15739" spans="7:7">
      <c r="G15739" s="162" t="s">
        <v>15984</v>
      </c>
    </row>
    <row r="15740" spans="7:7">
      <c r="G15740" s="162" t="s">
        <v>15985</v>
      </c>
    </row>
    <row r="15741" spans="7:7">
      <c r="G15741" s="162" t="s">
        <v>15986</v>
      </c>
    </row>
    <row r="15742" spans="7:7">
      <c r="G15742" s="162" t="s">
        <v>15987</v>
      </c>
    </row>
    <row r="15743" spans="7:7">
      <c r="G15743" s="162" t="s">
        <v>15988</v>
      </c>
    </row>
    <row r="15744" spans="7:7">
      <c r="G15744" s="162" t="s">
        <v>15989</v>
      </c>
    </row>
    <row r="15745" spans="7:7">
      <c r="G15745" s="162" t="s">
        <v>15990</v>
      </c>
    </row>
    <row r="15746" spans="7:7">
      <c r="G15746" s="162" t="s">
        <v>15991</v>
      </c>
    </row>
    <row r="15747" spans="7:7">
      <c r="G15747" s="162" t="s">
        <v>15992</v>
      </c>
    </row>
    <row r="15748" spans="7:7">
      <c r="G15748" s="162" t="s">
        <v>15993</v>
      </c>
    </row>
    <row r="15749" spans="7:7">
      <c r="G15749" s="162" t="s">
        <v>15994</v>
      </c>
    </row>
    <row r="15750" spans="7:7">
      <c r="G15750" s="162" t="s">
        <v>15995</v>
      </c>
    </row>
    <row r="15751" spans="7:7">
      <c r="G15751" s="162" t="s">
        <v>15996</v>
      </c>
    </row>
    <row r="15752" spans="7:7">
      <c r="G15752" s="162" t="s">
        <v>15997</v>
      </c>
    </row>
    <row r="15753" spans="7:7">
      <c r="G15753" s="162" t="s">
        <v>15998</v>
      </c>
    </row>
    <row r="15754" spans="7:7">
      <c r="G15754" s="162" t="s">
        <v>15999</v>
      </c>
    </row>
    <row r="15755" spans="7:7">
      <c r="G15755" s="162" t="s">
        <v>16000</v>
      </c>
    </row>
    <row r="15756" spans="7:7">
      <c r="G15756" s="162" t="s">
        <v>16001</v>
      </c>
    </row>
    <row r="15757" spans="7:7">
      <c r="G15757" s="162" t="s">
        <v>16002</v>
      </c>
    </row>
    <row r="15758" spans="7:7">
      <c r="G15758" s="162" t="s">
        <v>16003</v>
      </c>
    </row>
    <row r="15759" spans="7:7">
      <c r="G15759" s="162" t="s">
        <v>16004</v>
      </c>
    </row>
    <row r="15760" spans="7:7">
      <c r="G15760" s="162" t="s">
        <v>16005</v>
      </c>
    </row>
    <row r="15761" spans="7:7">
      <c r="G15761" s="162" t="s">
        <v>16006</v>
      </c>
    </row>
    <row r="15762" spans="7:7">
      <c r="G15762" s="162" t="s">
        <v>16007</v>
      </c>
    </row>
    <row r="15763" spans="7:7">
      <c r="G15763" s="162" t="s">
        <v>16008</v>
      </c>
    </row>
    <row r="15764" spans="7:7">
      <c r="G15764" s="162" t="s">
        <v>16009</v>
      </c>
    </row>
    <row r="15765" spans="7:7">
      <c r="G15765" s="162" t="s">
        <v>16010</v>
      </c>
    </row>
    <row r="15766" spans="7:7">
      <c r="G15766" s="162" t="s">
        <v>16011</v>
      </c>
    </row>
    <row r="15767" spans="7:7">
      <c r="G15767" s="162" t="s">
        <v>16012</v>
      </c>
    </row>
    <row r="15768" spans="7:7">
      <c r="G15768" s="162" t="s">
        <v>16013</v>
      </c>
    </row>
    <row r="15769" spans="7:7">
      <c r="G15769" s="162" t="s">
        <v>16014</v>
      </c>
    </row>
    <row r="15770" spans="7:7">
      <c r="G15770" s="162" t="s">
        <v>16015</v>
      </c>
    </row>
    <row r="15771" spans="7:7">
      <c r="G15771" s="162" t="s">
        <v>16016</v>
      </c>
    </row>
    <row r="15772" spans="7:7">
      <c r="G15772" s="162" t="s">
        <v>16017</v>
      </c>
    </row>
    <row r="15773" spans="7:7">
      <c r="G15773" s="162" t="s">
        <v>16018</v>
      </c>
    </row>
    <row r="15774" spans="7:7">
      <c r="G15774" s="162" t="s">
        <v>16019</v>
      </c>
    </row>
    <row r="15775" spans="7:7">
      <c r="G15775" s="162" t="s">
        <v>16020</v>
      </c>
    </row>
    <row r="15776" spans="7:7">
      <c r="G15776" s="162" t="s">
        <v>16021</v>
      </c>
    </row>
    <row r="15777" spans="7:7">
      <c r="G15777" s="162" t="s">
        <v>16022</v>
      </c>
    </row>
    <row r="15778" spans="7:7">
      <c r="G15778" s="162" t="s">
        <v>16023</v>
      </c>
    </row>
    <row r="15779" spans="7:7">
      <c r="G15779" s="162" t="s">
        <v>16024</v>
      </c>
    </row>
    <row r="15780" spans="7:7">
      <c r="G15780" s="162" t="s">
        <v>16025</v>
      </c>
    </row>
    <row r="15781" spans="7:7">
      <c r="G15781" s="162" t="s">
        <v>16026</v>
      </c>
    </row>
    <row r="15782" spans="7:7">
      <c r="G15782" s="162" t="s">
        <v>16027</v>
      </c>
    </row>
    <row r="15783" spans="7:7">
      <c r="G15783" s="162" t="s">
        <v>16028</v>
      </c>
    </row>
    <row r="15784" spans="7:7">
      <c r="G15784" s="162" t="s">
        <v>16029</v>
      </c>
    </row>
    <row r="15785" spans="7:7">
      <c r="G15785" s="162" t="s">
        <v>16030</v>
      </c>
    </row>
    <row r="15786" spans="7:7">
      <c r="G15786" s="162" t="s">
        <v>16031</v>
      </c>
    </row>
    <row r="15787" spans="7:7">
      <c r="G15787" s="162" t="s">
        <v>16032</v>
      </c>
    </row>
    <row r="15788" spans="7:7">
      <c r="G15788" s="162" t="s">
        <v>16033</v>
      </c>
    </row>
    <row r="15789" spans="7:7">
      <c r="G15789" s="162" t="s">
        <v>16034</v>
      </c>
    </row>
    <row r="15790" spans="7:7">
      <c r="G15790" s="162" t="s">
        <v>16035</v>
      </c>
    </row>
    <row r="15791" spans="7:7">
      <c r="G15791" s="162" t="s">
        <v>16036</v>
      </c>
    </row>
    <row r="15792" spans="7:7">
      <c r="G15792" s="162" t="s">
        <v>16037</v>
      </c>
    </row>
    <row r="15793" spans="7:7">
      <c r="G15793" s="162" t="s">
        <v>16038</v>
      </c>
    </row>
    <row r="15794" spans="7:7">
      <c r="G15794" s="162" t="s">
        <v>16039</v>
      </c>
    </row>
    <row r="15795" spans="7:7">
      <c r="G15795" s="162" t="s">
        <v>16040</v>
      </c>
    </row>
    <row r="15796" spans="7:7">
      <c r="G15796" s="162" t="s">
        <v>16041</v>
      </c>
    </row>
    <row r="15797" spans="7:7">
      <c r="G15797" s="162" t="s">
        <v>16042</v>
      </c>
    </row>
    <row r="15798" spans="7:7">
      <c r="G15798" s="162" t="s">
        <v>16043</v>
      </c>
    </row>
    <row r="15799" spans="7:7">
      <c r="G15799" s="162" t="s">
        <v>16044</v>
      </c>
    </row>
    <row r="15800" spans="7:7">
      <c r="G15800" s="162" t="s">
        <v>16045</v>
      </c>
    </row>
    <row r="15801" spans="7:7">
      <c r="G15801" s="162" t="s">
        <v>16046</v>
      </c>
    </row>
    <row r="15802" spans="7:7">
      <c r="G15802" s="162" t="s">
        <v>16047</v>
      </c>
    </row>
    <row r="15803" spans="7:7">
      <c r="G15803" s="162" t="s">
        <v>16048</v>
      </c>
    </row>
    <row r="15804" spans="7:7">
      <c r="G15804" s="162" t="s">
        <v>16049</v>
      </c>
    </row>
    <row r="15805" spans="7:7">
      <c r="G15805" s="162" t="s">
        <v>16050</v>
      </c>
    </row>
    <row r="15806" spans="7:7">
      <c r="G15806" s="162" t="s">
        <v>16051</v>
      </c>
    </row>
    <row r="15807" spans="7:7">
      <c r="G15807" s="162" t="s">
        <v>16052</v>
      </c>
    </row>
    <row r="15808" spans="7:7">
      <c r="G15808" s="162" t="s">
        <v>16053</v>
      </c>
    </row>
    <row r="15809" spans="7:7">
      <c r="G15809" s="162" t="s">
        <v>16054</v>
      </c>
    </row>
    <row r="15810" spans="7:7">
      <c r="G15810" s="162" t="s">
        <v>16055</v>
      </c>
    </row>
    <row r="15811" spans="7:7">
      <c r="G15811" s="162" t="s">
        <v>16056</v>
      </c>
    </row>
    <row r="15812" spans="7:7">
      <c r="G15812" s="162" t="s">
        <v>16057</v>
      </c>
    </row>
    <row r="15813" spans="7:7">
      <c r="G15813" s="162" t="s">
        <v>16058</v>
      </c>
    </row>
    <row r="15814" spans="7:7">
      <c r="G15814" s="162" t="s">
        <v>16059</v>
      </c>
    </row>
    <row r="15815" spans="7:7">
      <c r="G15815" s="162" t="s">
        <v>16060</v>
      </c>
    </row>
    <row r="15816" spans="7:7">
      <c r="G15816" s="162" t="s">
        <v>16061</v>
      </c>
    </row>
    <row r="15817" spans="7:7">
      <c r="G15817" s="162" t="s">
        <v>16062</v>
      </c>
    </row>
    <row r="15818" spans="7:7">
      <c r="G15818" s="162" t="s">
        <v>16063</v>
      </c>
    </row>
    <row r="15819" spans="7:7">
      <c r="G15819" s="162" t="s">
        <v>16064</v>
      </c>
    </row>
    <row r="15820" spans="7:7">
      <c r="G15820" s="162" t="s">
        <v>16065</v>
      </c>
    </row>
    <row r="15821" spans="7:7">
      <c r="G15821" s="162" t="s">
        <v>16066</v>
      </c>
    </row>
    <row r="15822" spans="7:7">
      <c r="G15822" s="162" t="s">
        <v>16067</v>
      </c>
    </row>
    <row r="15823" spans="7:7">
      <c r="G15823" s="162" t="s">
        <v>16068</v>
      </c>
    </row>
    <row r="15824" spans="7:7">
      <c r="G15824" s="162" t="s">
        <v>16069</v>
      </c>
    </row>
    <row r="15825" spans="7:7">
      <c r="G15825" s="162" t="s">
        <v>16070</v>
      </c>
    </row>
    <row r="15826" spans="7:7">
      <c r="G15826" s="162" t="s">
        <v>16071</v>
      </c>
    </row>
    <row r="15827" spans="7:7">
      <c r="G15827" s="162" t="s">
        <v>16072</v>
      </c>
    </row>
    <row r="15828" spans="7:7">
      <c r="G15828" s="162" t="s">
        <v>16073</v>
      </c>
    </row>
    <row r="15829" spans="7:7">
      <c r="G15829" s="162" t="s">
        <v>16074</v>
      </c>
    </row>
    <row r="15830" spans="7:7">
      <c r="G15830" s="162" t="s">
        <v>16075</v>
      </c>
    </row>
    <row r="15831" spans="7:7">
      <c r="G15831" s="162" t="s">
        <v>16076</v>
      </c>
    </row>
    <row r="15832" spans="7:7">
      <c r="G15832" s="162" t="s">
        <v>16077</v>
      </c>
    </row>
    <row r="15833" spans="7:7">
      <c r="G15833" s="162" t="s">
        <v>16078</v>
      </c>
    </row>
    <row r="15834" spans="7:7">
      <c r="G15834" s="162" t="s">
        <v>16079</v>
      </c>
    </row>
    <row r="15835" spans="7:7">
      <c r="G15835" s="162" t="s">
        <v>16080</v>
      </c>
    </row>
    <row r="15836" spans="7:7">
      <c r="G15836" s="162" t="s">
        <v>16081</v>
      </c>
    </row>
    <row r="15837" spans="7:7">
      <c r="G15837" s="162" t="s">
        <v>16082</v>
      </c>
    </row>
    <row r="15838" spans="7:7">
      <c r="G15838" s="162" t="s">
        <v>16083</v>
      </c>
    </row>
    <row r="15839" spans="7:7">
      <c r="G15839" s="162" t="s">
        <v>16084</v>
      </c>
    </row>
    <row r="15840" spans="7:7">
      <c r="G15840" s="162" t="s">
        <v>16085</v>
      </c>
    </row>
    <row r="15841" spans="7:7">
      <c r="G15841" s="162" t="s">
        <v>16086</v>
      </c>
    </row>
    <row r="15842" spans="7:7">
      <c r="G15842" s="162" t="s">
        <v>16087</v>
      </c>
    </row>
    <row r="15843" spans="7:7">
      <c r="G15843" s="162" t="s">
        <v>16088</v>
      </c>
    </row>
    <row r="15844" spans="7:7">
      <c r="G15844" s="162" t="s">
        <v>16089</v>
      </c>
    </row>
    <row r="15845" spans="7:7">
      <c r="G15845" s="162" t="s">
        <v>16090</v>
      </c>
    </row>
    <row r="15846" spans="7:7">
      <c r="G15846" s="162" t="s">
        <v>16091</v>
      </c>
    </row>
    <row r="15847" spans="7:7">
      <c r="G15847" s="162" t="s">
        <v>16092</v>
      </c>
    </row>
    <row r="15848" spans="7:7">
      <c r="G15848" s="162" t="s">
        <v>16093</v>
      </c>
    </row>
    <row r="15849" spans="7:7">
      <c r="G15849" s="162" t="s">
        <v>16094</v>
      </c>
    </row>
    <row r="15850" spans="7:7">
      <c r="G15850" s="162" t="s">
        <v>16095</v>
      </c>
    </row>
    <row r="15851" spans="7:7">
      <c r="G15851" s="162" t="s">
        <v>16096</v>
      </c>
    </row>
    <row r="15852" spans="7:7">
      <c r="G15852" s="162" t="s">
        <v>16097</v>
      </c>
    </row>
    <row r="15853" spans="7:7">
      <c r="G15853" s="162" t="s">
        <v>16098</v>
      </c>
    </row>
    <row r="15854" spans="7:7">
      <c r="G15854" s="162" t="s">
        <v>16099</v>
      </c>
    </row>
    <row r="15855" spans="7:7">
      <c r="G15855" s="162" t="s">
        <v>16100</v>
      </c>
    </row>
    <row r="15856" spans="7:7">
      <c r="G15856" s="162" t="s">
        <v>16101</v>
      </c>
    </row>
    <row r="15857" spans="7:7">
      <c r="G15857" s="162" t="s">
        <v>16102</v>
      </c>
    </row>
    <row r="15858" spans="7:7">
      <c r="G15858" s="162" t="s">
        <v>16103</v>
      </c>
    </row>
    <row r="15859" spans="7:7">
      <c r="G15859" s="162" t="s">
        <v>16104</v>
      </c>
    </row>
    <row r="15860" spans="7:7">
      <c r="G15860" s="162" t="s">
        <v>16105</v>
      </c>
    </row>
    <row r="15861" spans="7:7">
      <c r="G15861" s="162" t="s">
        <v>16106</v>
      </c>
    </row>
    <row r="15862" spans="7:7">
      <c r="G15862" s="162" t="s">
        <v>16107</v>
      </c>
    </row>
    <row r="15863" spans="7:7">
      <c r="G15863" s="162" t="s">
        <v>16108</v>
      </c>
    </row>
    <row r="15864" spans="7:7">
      <c r="G15864" s="162" t="s">
        <v>16109</v>
      </c>
    </row>
    <row r="15865" spans="7:7">
      <c r="G15865" s="162" t="s">
        <v>16110</v>
      </c>
    </row>
    <row r="15866" spans="7:7">
      <c r="G15866" s="162" t="s">
        <v>16111</v>
      </c>
    </row>
    <row r="15867" spans="7:7">
      <c r="G15867" s="162" t="s">
        <v>16112</v>
      </c>
    </row>
    <row r="15868" spans="7:7">
      <c r="G15868" s="162" t="s">
        <v>16113</v>
      </c>
    </row>
    <row r="15869" spans="7:7">
      <c r="G15869" s="162" t="s">
        <v>16114</v>
      </c>
    </row>
    <row r="15870" spans="7:7">
      <c r="G15870" s="162" t="s">
        <v>16115</v>
      </c>
    </row>
    <row r="15871" spans="7:7">
      <c r="G15871" s="162" t="s">
        <v>16116</v>
      </c>
    </row>
    <row r="15872" spans="7:7">
      <c r="G15872" s="162" t="s">
        <v>16117</v>
      </c>
    </row>
    <row r="15873" spans="7:7">
      <c r="G15873" s="162" t="s">
        <v>16118</v>
      </c>
    </row>
    <row r="15874" spans="7:7">
      <c r="G15874" s="162" t="s">
        <v>16119</v>
      </c>
    </row>
    <row r="15875" spans="7:7">
      <c r="G15875" s="162" t="s">
        <v>16120</v>
      </c>
    </row>
    <row r="15876" spans="7:7">
      <c r="G15876" s="162" t="s">
        <v>16121</v>
      </c>
    </row>
    <row r="15877" spans="7:7">
      <c r="G15877" s="162" t="s">
        <v>16122</v>
      </c>
    </row>
    <row r="15878" spans="7:7">
      <c r="G15878" s="162" t="s">
        <v>16123</v>
      </c>
    </row>
    <row r="15879" spans="7:7">
      <c r="G15879" s="162" t="s">
        <v>16124</v>
      </c>
    </row>
    <row r="15880" spans="7:7">
      <c r="G15880" s="162" t="s">
        <v>16125</v>
      </c>
    </row>
    <row r="15881" spans="7:7">
      <c r="G15881" s="162" t="s">
        <v>16126</v>
      </c>
    </row>
    <row r="15882" spans="7:7">
      <c r="G15882" s="162" t="s">
        <v>16127</v>
      </c>
    </row>
    <row r="15883" spans="7:7">
      <c r="G15883" s="162" t="s">
        <v>16128</v>
      </c>
    </row>
    <row r="15884" spans="7:7">
      <c r="G15884" s="162" t="s">
        <v>16129</v>
      </c>
    </row>
    <row r="15885" spans="7:7">
      <c r="G15885" s="162" t="s">
        <v>16130</v>
      </c>
    </row>
    <row r="15886" spans="7:7">
      <c r="G15886" s="162" t="s">
        <v>16131</v>
      </c>
    </row>
    <row r="15887" spans="7:7">
      <c r="G15887" s="162" t="s">
        <v>16132</v>
      </c>
    </row>
    <row r="15888" spans="7:7">
      <c r="G15888" s="162" t="s">
        <v>16133</v>
      </c>
    </row>
    <row r="15889" spans="7:7">
      <c r="G15889" s="162" t="s">
        <v>16134</v>
      </c>
    </row>
    <row r="15890" spans="7:7">
      <c r="G15890" s="162" t="s">
        <v>16135</v>
      </c>
    </row>
    <row r="15891" spans="7:7">
      <c r="G15891" s="162" t="s">
        <v>16136</v>
      </c>
    </row>
    <row r="15892" spans="7:7">
      <c r="G15892" s="162" t="s">
        <v>16137</v>
      </c>
    </row>
    <row r="15893" spans="7:7">
      <c r="G15893" s="162" t="s">
        <v>16138</v>
      </c>
    </row>
    <row r="15894" spans="7:7">
      <c r="G15894" s="162" t="s">
        <v>16139</v>
      </c>
    </row>
    <row r="15895" spans="7:7">
      <c r="G15895" s="162" t="s">
        <v>16140</v>
      </c>
    </row>
    <row r="15896" spans="7:7">
      <c r="G15896" s="162" t="s">
        <v>16141</v>
      </c>
    </row>
    <row r="15897" spans="7:7">
      <c r="G15897" s="162" t="s">
        <v>16142</v>
      </c>
    </row>
    <row r="15898" spans="7:7">
      <c r="G15898" s="162" t="s">
        <v>16143</v>
      </c>
    </row>
    <row r="15899" spans="7:7">
      <c r="G15899" s="162" t="s">
        <v>16144</v>
      </c>
    </row>
    <row r="15900" spans="7:7">
      <c r="G15900" s="162" t="s">
        <v>16145</v>
      </c>
    </row>
    <row r="15901" spans="7:7">
      <c r="G15901" s="162" t="s">
        <v>16146</v>
      </c>
    </row>
    <row r="15902" spans="7:7">
      <c r="G15902" s="162" t="s">
        <v>16147</v>
      </c>
    </row>
    <row r="15903" spans="7:7">
      <c r="G15903" s="162" t="s">
        <v>16148</v>
      </c>
    </row>
    <row r="15904" spans="7:7">
      <c r="G15904" s="162" t="s">
        <v>16149</v>
      </c>
    </row>
    <row r="15905" spans="7:7">
      <c r="G15905" s="162" t="s">
        <v>16150</v>
      </c>
    </row>
    <row r="15906" spans="7:7">
      <c r="G15906" s="162" t="s">
        <v>16151</v>
      </c>
    </row>
    <row r="15907" spans="7:7">
      <c r="G15907" s="162" t="s">
        <v>16152</v>
      </c>
    </row>
    <row r="15908" spans="7:7">
      <c r="G15908" s="162" t="s">
        <v>16153</v>
      </c>
    </row>
    <row r="15909" spans="7:7">
      <c r="G15909" s="162" t="s">
        <v>16154</v>
      </c>
    </row>
    <row r="15910" spans="7:7">
      <c r="G15910" s="162" t="s">
        <v>16155</v>
      </c>
    </row>
    <row r="15911" spans="7:7">
      <c r="G15911" s="162" t="s">
        <v>16156</v>
      </c>
    </row>
    <row r="15912" spans="7:7">
      <c r="G15912" s="162" t="s">
        <v>16157</v>
      </c>
    </row>
    <row r="15913" spans="7:7">
      <c r="G15913" s="162" t="s">
        <v>16158</v>
      </c>
    </row>
    <row r="15914" spans="7:7">
      <c r="G15914" s="162" t="s">
        <v>16159</v>
      </c>
    </row>
    <row r="15915" spans="7:7">
      <c r="G15915" s="162" t="s">
        <v>16160</v>
      </c>
    </row>
    <row r="15916" spans="7:7">
      <c r="G15916" s="162" t="s">
        <v>16161</v>
      </c>
    </row>
    <row r="15917" spans="7:7">
      <c r="G15917" s="162" t="s">
        <v>16162</v>
      </c>
    </row>
    <row r="15918" spans="7:7">
      <c r="G15918" s="162" t="s">
        <v>16163</v>
      </c>
    </row>
    <row r="15919" spans="7:7">
      <c r="G15919" s="162" t="s">
        <v>16164</v>
      </c>
    </row>
    <row r="15920" spans="7:7">
      <c r="G15920" s="162" t="s">
        <v>16165</v>
      </c>
    </row>
    <row r="15921" spans="7:7">
      <c r="G15921" s="162" t="s">
        <v>16166</v>
      </c>
    </row>
    <row r="15922" spans="7:7">
      <c r="G15922" s="162" t="s">
        <v>16167</v>
      </c>
    </row>
    <row r="15923" spans="7:7">
      <c r="G15923" s="162" t="s">
        <v>16168</v>
      </c>
    </row>
    <row r="15924" spans="7:7">
      <c r="G15924" s="162" t="s">
        <v>16169</v>
      </c>
    </row>
    <row r="15925" spans="7:7">
      <c r="G15925" s="162" t="s">
        <v>16170</v>
      </c>
    </row>
    <row r="15926" spans="7:7">
      <c r="G15926" s="162" t="s">
        <v>16171</v>
      </c>
    </row>
    <row r="15927" spans="7:7">
      <c r="G15927" s="162" t="s">
        <v>16172</v>
      </c>
    </row>
    <row r="15928" spans="7:7">
      <c r="G15928" s="162" t="s">
        <v>16173</v>
      </c>
    </row>
    <row r="15929" spans="7:7">
      <c r="G15929" s="162" t="s">
        <v>16174</v>
      </c>
    </row>
    <row r="15930" spans="7:7">
      <c r="G15930" s="162" t="s">
        <v>16175</v>
      </c>
    </row>
    <row r="15931" spans="7:7">
      <c r="G15931" s="162" t="s">
        <v>16176</v>
      </c>
    </row>
    <row r="15932" spans="7:7">
      <c r="G15932" s="162" t="s">
        <v>16177</v>
      </c>
    </row>
    <row r="15933" spans="7:7">
      <c r="G15933" s="162" t="s">
        <v>16178</v>
      </c>
    </row>
    <row r="15934" spans="7:7">
      <c r="G15934" s="162" t="s">
        <v>16179</v>
      </c>
    </row>
    <row r="15935" spans="7:7">
      <c r="G15935" s="162" t="s">
        <v>16180</v>
      </c>
    </row>
    <row r="15936" spans="7:7">
      <c r="G15936" s="162" t="s">
        <v>16181</v>
      </c>
    </row>
    <row r="15937" spans="7:7">
      <c r="G15937" s="162" t="s">
        <v>16182</v>
      </c>
    </row>
    <row r="15938" spans="7:7">
      <c r="G15938" s="162" t="s">
        <v>16183</v>
      </c>
    </row>
    <row r="15939" spans="7:7">
      <c r="G15939" s="162" t="s">
        <v>16184</v>
      </c>
    </row>
    <row r="15940" spans="7:7">
      <c r="G15940" s="162" t="s">
        <v>16185</v>
      </c>
    </row>
    <row r="15941" spans="7:7">
      <c r="G15941" s="162" t="s">
        <v>16186</v>
      </c>
    </row>
    <row r="15942" spans="7:7">
      <c r="G15942" s="162" t="s">
        <v>16187</v>
      </c>
    </row>
    <row r="15943" spans="7:7">
      <c r="G15943" s="162" t="s">
        <v>16188</v>
      </c>
    </row>
    <row r="15944" spans="7:7">
      <c r="G15944" s="162" t="s">
        <v>16189</v>
      </c>
    </row>
    <row r="15945" spans="7:7">
      <c r="G15945" s="162" t="s">
        <v>16190</v>
      </c>
    </row>
    <row r="15946" spans="7:7">
      <c r="G15946" s="162" t="s">
        <v>16191</v>
      </c>
    </row>
    <row r="15947" spans="7:7">
      <c r="G15947" s="162" t="s">
        <v>16192</v>
      </c>
    </row>
    <row r="15948" spans="7:7">
      <c r="G15948" s="162" t="s">
        <v>16193</v>
      </c>
    </row>
    <row r="15949" spans="7:7">
      <c r="G15949" s="162" t="s">
        <v>16194</v>
      </c>
    </row>
    <row r="15950" spans="7:7">
      <c r="G15950" s="162" t="s">
        <v>16195</v>
      </c>
    </row>
    <row r="15951" spans="7:7">
      <c r="G15951" s="162" t="s">
        <v>16196</v>
      </c>
    </row>
    <row r="15952" spans="7:7">
      <c r="G15952" s="162" t="s">
        <v>16197</v>
      </c>
    </row>
    <row r="15953" spans="7:7">
      <c r="G15953" s="162" t="s">
        <v>16198</v>
      </c>
    </row>
    <row r="15954" spans="7:7">
      <c r="G15954" s="162" t="s">
        <v>16199</v>
      </c>
    </row>
    <row r="15955" spans="7:7">
      <c r="G15955" s="162" t="s">
        <v>16200</v>
      </c>
    </row>
    <row r="15956" spans="7:7">
      <c r="G15956" s="162" t="s">
        <v>16201</v>
      </c>
    </row>
    <row r="15957" spans="7:7">
      <c r="G15957" s="162" t="s">
        <v>16202</v>
      </c>
    </row>
    <row r="15958" spans="7:7">
      <c r="G15958" s="162" t="s">
        <v>16203</v>
      </c>
    </row>
    <row r="15959" spans="7:7">
      <c r="G15959" s="162" t="s">
        <v>16204</v>
      </c>
    </row>
    <row r="15960" spans="7:7">
      <c r="G15960" s="162" t="s">
        <v>16205</v>
      </c>
    </row>
    <row r="15961" spans="7:7">
      <c r="G15961" s="162" t="s">
        <v>16206</v>
      </c>
    </row>
    <row r="15962" spans="7:7">
      <c r="G15962" s="162" t="s">
        <v>16207</v>
      </c>
    </row>
    <row r="15963" spans="7:7">
      <c r="G15963" s="162" t="s">
        <v>16208</v>
      </c>
    </row>
    <row r="15964" spans="7:7">
      <c r="G15964" s="162" t="s">
        <v>16209</v>
      </c>
    </row>
    <row r="15965" spans="7:7">
      <c r="G15965" s="162" t="s">
        <v>16210</v>
      </c>
    </row>
    <row r="15966" spans="7:7">
      <c r="G15966" s="162" t="s">
        <v>16211</v>
      </c>
    </row>
    <row r="15967" spans="7:7">
      <c r="G15967" s="162" t="s">
        <v>16212</v>
      </c>
    </row>
    <row r="15968" spans="7:7">
      <c r="G15968" s="162" t="s">
        <v>16213</v>
      </c>
    </row>
    <row r="15969" spans="7:7">
      <c r="G15969" s="162" t="s">
        <v>16214</v>
      </c>
    </row>
    <row r="15970" spans="7:7">
      <c r="G15970" s="162" t="s">
        <v>16215</v>
      </c>
    </row>
    <row r="15971" spans="7:7">
      <c r="G15971" s="162" t="s">
        <v>16216</v>
      </c>
    </row>
    <row r="15972" spans="7:7">
      <c r="G15972" s="162" t="s">
        <v>16217</v>
      </c>
    </row>
    <row r="15973" spans="7:7">
      <c r="G15973" s="162" t="s">
        <v>16218</v>
      </c>
    </row>
    <row r="15974" spans="7:7">
      <c r="G15974" s="162" t="s">
        <v>16219</v>
      </c>
    </row>
    <row r="15975" spans="7:7">
      <c r="G15975" s="162" t="s">
        <v>16220</v>
      </c>
    </row>
    <row r="15976" spans="7:7">
      <c r="G15976" s="162" t="s">
        <v>16221</v>
      </c>
    </row>
    <row r="15977" spans="7:7">
      <c r="G15977" s="162" t="s">
        <v>16222</v>
      </c>
    </row>
    <row r="15978" spans="7:7">
      <c r="G15978" s="162" t="s">
        <v>16223</v>
      </c>
    </row>
    <row r="15979" spans="7:7">
      <c r="G15979" s="162" t="s">
        <v>16224</v>
      </c>
    </row>
    <row r="15980" spans="7:7">
      <c r="G15980" s="162" t="s">
        <v>16225</v>
      </c>
    </row>
    <row r="15981" spans="7:7">
      <c r="G15981" s="162" t="s">
        <v>16226</v>
      </c>
    </row>
    <row r="15982" spans="7:7">
      <c r="G15982" s="162" t="s">
        <v>16227</v>
      </c>
    </row>
    <row r="15983" spans="7:7">
      <c r="G15983" s="162" t="s">
        <v>16228</v>
      </c>
    </row>
    <row r="15984" spans="7:7">
      <c r="G15984" s="162" t="s">
        <v>16229</v>
      </c>
    </row>
    <row r="15985" spans="7:7">
      <c r="G15985" s="162" t="s">
        <v>16230</v>
      </c>
    </row>
    <row r="15986" spans="7:7">
      <c r="G15986" s="162" t="s">
        <v>16231</v>
      </c>
    </row>
    <row r="15987" spans="7:7">
      <c r="G15987" s="162" t="s">
        <v>16232</v>
      </c>
    </row>
    <row r="15988" spans="7:7">
      <c r="G15988" s="162" t="s">
        <v>16233</v>
      </c>
    </row>
    <row r="15989" spans="7:7">
      <c r="G15989" s="162" t="s">
        <v>16234</v>
      </c>
    </row>
    <row r="15990" spans="7:7">
      <c r="G15990" s="162" t="s">
        <v>16235</v>
      </c>
    </row>
    <row r="15991" spans="7:7">
      <c r="G15991" s="162" t="s">
        <v>16236</v>
      </c>
    </row>
    <row r="15992" spans="7:7">
      <c r="G15992" s="162" t="s">
        <v>16237</v>
      </c>
    </row>
    <row r="15993" spans="7:7">
      <c r="G15993" s="162" t="s">
        <v>16238</v>
      </c>
    </row>
    <row r="15994" spans="7:7">
      <c r="G15994" s="162" t="s">
        <v>16239</v>
      </c>
    </row>
    <row r="15995" spans="7:7">
      <c r="G15995" s="162" t="s">
        <v>16240</v>
      </c>
    </row>
    <row r="15996" spans="7:7">
      <c r="G15996" s="162" t="s">
        <v>16241</v>
      </c>
    </row>
    <row r="15997" spans="7:7">
      <c r="G15997" s="162" t="s">
        <v>16242</v>
      </c>
    </row>
    <row r="15998" spans="7:7">
      <c r="G15998" s="162" t="s">
        <v>16243</v>
      </c>
    </row>
    <row r="15999" spans="7:7">
      <c r="G15999" s="162" t="s">
        <v>16244</v>
      </c>
    </row>
    <row r="16000" spans="7:7">
      <c r="G16000" s="162" t="s">
        <v>16245</v>
      </c>
    </row>
    <row r="16001" spans="7:7">
      <c r="G16001" s="162" t="s">
        <v>16246</v>
      </c>
    </row>
    <row r="16002" spans="7:7">
      <c r="G16002" s="162" t="s">
        <v>16247</v>
      </c>
    </row>
    <row r="16003" spans="7:7">
      <c r="G16003" s="162" t="s">
        <v>16248</v>
      </c>
    </row>
    <row r="16004" spans="7:7">
      <c r="G16004" s="162" t="s">
        <v>16249</v>
      </c>
    </row>
    <row r="16005" spans="7:7">
      <c r="G16005" s="162" t="s">
        <v>16250</v>
      </c>
    </row>
    <row r="16006" spans="7:7">
      <c r="G16006" s="162" t="s">
        <v>16251</v>
      </c>
    </row>
    <row r="16007" spans="7:7">
      <c r="G16007" s="162" t="s">
        <v>16252</v>
      </c>
    </row>
    <row r="16008" spans="7:7">
      <c r="G16008" s="162" t="s">
        <v>16253</v>
      </c>
    </row>
    <row r="16009" spans="7:7">
      <c r="G16009" s="162" t="s">
        <v>16254</v>
      </c>
    </row>
    <row r="16010" spans="7:7">
      <c r="G16010" s="162" t="s">
        <v>16255</v>
      </c>
    </row>
    <row r="16011" spans="7:7">
      <c r="G16011" s="162" t="s">
        <v>16256</v>
      </c>
    </row>
    <row r="16012" spans="7:7">
      <c r="G16012" s="162" t="s">
        <v>16257</v>
      </c>
    </row>
    <row r="16013" spans="7:7">
      <c r="G16013" s="162" t="s">
        <v>16258</v>
      </c>
    </row>
    <row r="16014" spans="7:7">
      <c r="G16014" s="162" t="s">
        <v>16259</v>
      </c>
    </row>
    <row r="16015" spans="7:7">
      <c r="G16015" s="162" t="s">
        <v>16260</v>
      </c>
    </row>
    <row r="16016" spans="7:7">
      <c r="G16016" s="162" t="s">
        <v>16261</v>
      </c>
    </row>
    <row r="16017" spans="7:7">
      <c r="G16017" s="162" t="s">
        <v>16262</v>
      </c>
    </row>
    <row r="16018" spans="7:7">
      <c r="G16018" s="162" t="s">
        <v>16263</v>
      </c>
    </row>
    <row r="16019" spans="7:7">
      <c r="G16019" s="162" t="s">
        <v>16264</v>
      </c>
    </row>
    <row r="16020" spans="7:7">
      <c r="G16020" s="162" t="s">
        <v>16265</v>
      </c>
    </row>
    <row r="16021" spans="7:7">
      <c r="G16021" s="162" t="s">
        <v>16266</v>
      </c>
    </row>
    <row r="16022" spans="7:7">
      <c r="G16022" s="162" t="s">
        <v>16267</v>
      </c>
    </row>
    <row r="16023" spans="7:7">
      <c r="G16023" s="162" t="s">
        <v>16268</v>
      </c>
    </row>
    <row r="16024" spans="7:7">
      <c r="G16024" s="162" t="s">
        <v>16269</v>
      </c>
    </row>
    <row r="16025" spans="7:7">
      <c r="G16025" s="162" t="s">
        <v>16270</v>
      </c>
    </row>
    <row r="16026" spans="7:7">
      <c r="G16026" s="162" t="s">
        <v>16271</v>
      </c>
    </row>
    <row r="16027" spans="7:7">
      <c r="G16027" s="162" t="s">
        <v>16272</v>
      </c>
    </row>
    <row r="16028" spans="7:7">
      <c r="G16028" s="162" t="s">
        <v>16273</v>
      </c>
    </row>
    <row r="16029" spans="7:7">
      <c r="G16029" s="162" t="s">
        <v>16274</v>
      </c>
    </row>
    <row r="16030" spans="7:7">
      <c r="G16030" s="162" t="s">
        <v>16275</v>
      </c>
    </row>
    <row r="16031" spans="7:7">
      <c r="G16031" s="162" t="s">
        <v>16276</v>
      </c>
    </row>
    <row r="16032" spans="7:7">
      <c r="G16032" s="162" t="s">
        <v>16277</v>
      </c>
    </row>
    <row r="16033" spans="7:7">
      <c r="G16033" s="162" t="s">
        <v>16278</v>
      </c>
    </row>
    <row r="16034" spans="7:7">
      <c r="G16034" s="162" t="s">
        <v>16279</v>
      </c>
    </row>
    <row r="16035" spans="7:7">
      <c r="G16035" s="162" t="s">
        <v>16280</v>
      </c>
    </row>
    <row r="16036" spans="7:7">
      <c r="G16036" s="162" t="s">
        <v>16281</v>
      </c>
    </row>
    <row r="16037" spans="7:7">
      <c r="G16037" s="162" t="s">
        <v>16282</v>
      </c>
    </row>
    <row r="16038" spans="7:7">
      <c r="G16038" s="162" t="s">
        <v>16283</v>
      </c>
    </row>
    <row r="16039" spans="7:7">
      <c r="G16039" s="162" t="s">
        <v>16284</v>
      </c>
    </row>
    <row r="16040" spans="7:7">
      <c r="G16040" s="162" t="s">
        <v>16285</v>
      </c>
    </row>
    <row r="16041" spans="7:7">
      <c r="G16041" s="162" t="s">
        <v>16286</v>
      </c>
    </row>
    <row r="16042" spans="7:7">
      <c r="G16042" s="162" t="s">
        <v>16287</v>
      </c>
    </row>
    <row r="16043" spans="7:7">
      <c r="G16043" s="162" t="s">
        <v>16288</v>
      </c>
    </row>
    <row r="16044" spans="7:7">
      <c r="G16044" s="162" t="s">
        <v>16289</v>
      </c>
    </row>
    <row r="16045" spans="7:7">
      <c r="G16045" s="162" t="s">
        <v>16290</v>
      </c>
    </row>
    <row r="16046" spans="7:7">
      <c r="G16046" s="162" t="s">
        <v>16291</v>
      </c>
    </row>
    <row r="16047" spans="7:7">
      <c r="G16047" s="162" t="s">
        <v>16292</v>
      </c>
    </row>
    <row r="16048" spans="7:7">
      <c r="G16048" s="162" t="s">
        <v>16293</v>
      </c>
    </row>
    <row r="16049" spans="7:7">
      <c r="G16049" s="162" t="s">
        <v>16294</v>
      </c>
    </row>
    <row r="16050" spans="7:7">
      <c r="G16050" s="162" t="s">
        <v>16295</v>
      </c>
    </row>
    <row r="16051" spans="7:7">
      <c r="G16051" s="162" t="s">
        <v>16296</v>
      </c>
    </row>
    <row r="16052" spans="7:7">
      <c r="G16052" s="162" t="s">
        <v>16297</v>
      </c>
    </row>
    <row r="16053" spans="7:7">
      <c r="G16053" s="162" t="s">
        <v>16298</v>
      </c>
    </row>
    <row r="16054" spans="7:7">
      <c r="G16054" s="162" t="s">
        <v>16299</v>
      </c>
    </row>
    <row r="16055" spans="7:7">
      <c r="G16055" s="162" t="s">
        <v>16300</v>
      </c>
    </row>
    <row r="16056" spans="7:7">
      <c r="G16056" s="162" t="s">
        <v>16301</v>
      </c>
    </row>
    <row r="16057" spans="7:7">
      <c r="G16057" s="162" t="s">
        <v>16302</v>
      </c>
    </row>
    <row r="16058" spans="7:7">
      <c r="G16058" s="162" t="s">
        <v>16303</v>
      </c>
    </row>
    <row r="16059" spans="7:7">
      <c r="G16059" s="162" t="s">
        <v>16304</v>
      </c>
    </row>
    <row r="16060" spans="7:7">
      <c r="G16060" s="162" t="s">
        <v>16305</v>
      </c>
    </row>
    <row r="16061" spans="7:7">
      <c r="G16061" s="162" t="s">
        <v>16306</v>
      </c>
    </row>
    <row r="16062" spans="7:7">
      <c r="G16062" s="162" t="s">
        <v>16307</v>
      </c>
    </row>
    <row r="16063" spans="7:7">
      <c r="G16063" s="162" t="s">
        <v>16308</v>
      </c>
    </row>
    <row r="16064" spans="7:7">
      <c r="G16064" s="162" t="s">
        <v>16309</v>
      </c>
    </row>
    <row r="16065" spans="7:7">
      <c r="G16065" s="162" t="s">
        <v>16310</v>
      </c>
    </row>
    <row r="16066" spans="7:7">
      <c r="G16066" s="162" t="s">
        <v>16311</v>
      </c>
    </row>
    <row r="16067" spans="7:7">
      <c r="G16067" s="162" t="s">
        <v>16312</v>
      </c>
    </row>
    <row r="16068" spans="7:7">
      <c r="G16068" s="162" t="s">
        <v>16313</v>
      </c>
    </row>
    <row r="16069" spans="7:7">
      <c r="G16069" s="162" t="s">
        <v>16314</v>
      </c>
    </row>
    <row r="16070" spans="7:7">
      <c r="G16070" s="162" t="s">
        <v>16315</v>
      </c>
    </row>
    <row r="16071" spans="7:7">
      <c r="G16071" s="162" t="s">
        <v>16316</v>
      </c>
    </row>
    <row r="16072" spans="7:7">
      <c r="G16072" s="162" t="s">
        <v>16317</v>
      </c>
    </row>
    <row r="16073" spans="7:7">
      <c r="G16073" s="162" t="s">
        <v>16318</v>
      </c>
    </row>
    <row r="16074" spans="7:7">
      <c r="G16074" s="162" t="s">
        <v>16319</v>
      </c>
    </row>
    <row r="16075" spans="7:7">
      <c r="G16075" s="162" t="s">
        <v>16320</v>
      </c>
    </row>
    <row r="16076" spans="7:7">
      <c r="G16076" s="162" t="s">
        <v>16321</v>
      </c>
    </row>
    <row r="16077" spans="7:7">
      <c r="G16077" s="162" t="s">
        <v>16322</v>
      </c>
    </row>
    <row r="16078" spans="7:7">
      <c r="G16078" s="162" t="s">
        <v>16323</v>
      </c>
    </row>
    <row r="16079" spans="7:7">
      <c r="G16079" s="162" t="s">
        <v>16324</v>
      </c>
    </row>
    <row r="16080" spans="7:7">
      <c r="G16080" s="162" t="s">
        <v>16325</v>
      </c>
    </row>
    <row r="16081" spans="7:7">
      <c r="G16081" s="162" t="s">
        <v>16326</v>
      </c>
    </row>
    <row r="16082" spans="7:7">
      <c r="G16082" s="162" t="s">
        <v>16327</v>
      </c>
    </row>
    <row r="16083" spans="7:7">
      <c r="G16083" s="162" t="s">
        <v>16328</v>
      </c>
    </row>
    <row r="16084" spans="7:7">
      <c r="G16084" s="162" t="s">
        <v>16329</v>
      </c>
    </row>
    <row r="16085" spans="7:7">
      <c r="G16085" s="162" t="s">
        <v>16330</v>
      </c>
    </row>
    <row r="16086" spans="7:7">
      <c r="G16086" s="162" t="s">
        <v>16331</v>
      </c>
    </row>
    <row r="16087" spans="7:7">
      <c r="G16087" s="162" t="s">
        <v>16332</v>
      </c>
    </row>
    <row r="16088" spans="7:7">
      <c r="G16088" s="162" t="s">
        <v>16333</v>
      </c>
    </row>
    <row r="16089" spans="7:7">
      <c r="G16089" s="162" t="s">
        <v>16334</v>
      </c>
    </row>
    <row r="16090" spans="7:7">
      <c r="G16090" s="162" t="s">
        <v>16335</v>
      </c>
    </row>
    <row r="16091" spans="7:7">
      <c r="G16091" s="162" t="s">
        <v>16336</v>
      </c>
    </row>
    <row r="16092" spans="7:7">
      <c r="G16092" s="162" t="s">
        <v>16337</v>
      </c>
    </row>
    <row r="16093" spans="7:7">
      <c r="G16093" s="162" t="s">
        <v>16338</v>
      </c>
    </row>
    <row r="16094" spans="7:7">
      <c r="G16094" s="162" t="s">
        <v>16339</v>
      </c>
    </row>
    <row r="16095" spans="7:7">
      <c r="G16095" s="162" t="s">
        <v>16340</v>
      </c>
    </row>
    <row r="16096" spans="7:7">
      <c r="G16096" s="162" t="s">
        <v>16341</v>
      </c>
    </row>
    <row r="16097" spans="7:7">
      <c r="G16097" s="162" t="s">
        <v>16342</v>
      </c>
    </row>
    <row r="16098" spans="7:7">
      <c r="G16098" s="162" t="s">
        <v>16343</v>
      </c>
    </row>
    <row r="16099" spans="7:7">
      <c r="G16099" s="162" t="s">
        <v>16344</v>
      </c>
    </row>
    <row r="16100" spans="7:7">
      <c r="G16100" s="162" t="s">
        <v>16345</v>
      </c>
    </row>
    <row r="16101" spans="7:7">
      <c r="G16101" s="162" t="s">
        <v>16346</v>
      </c>
    </row>
    <row r="16102" spans="7:7">
      <c r="G16102" s="162" t="s">
        <v>16347</v>
      </c>
    </row>
    <row r="16103" spans="7:7">
      <c r="G16103" s="162" t="s">
        <v>16348</v>
      </c>
    </row>
    <row r="16104" spans="7:7">
      <c r="G16104" s="162" t="s">
        <v>16349</v>
      </c>
    </row>
    <row r="16105" spans="7:7">
      <c r="G16105" s="162" t="s">
        <v>16350</v>
      </c>
    </row>
    <row r="16106" spans="7:7">
      <c r="G16106" s="162" t="s">
        <v>16351</v>
      </c>
    </row>
    <row r="16107" spans="7:7">
      <c r="G16107" s="162" t="s">
        <v>16352</v>
      </c>
    </row>
    <row r="16108" spans="7:7">
      <c r="G16108" s="162" t="s">
        <v>16353</v>
      </c>
    </row>
    <row r="16109" spans="7:7">
      <c r="G16109" s="162" t="s">
        <v>16354</v>
      </c>
    </row>
    <row r="16110" spans="7:7">
      <c r="G16110" s="162" t="s">
        <v>16355</v>
      </c>
    </row>
    <row r="16111" spans="7:7">
      <c r="G16111" s="162" t="s">
        <v>16356</v>
      </c>
    </row>
    <row r="16112" spans="7:7">
      <c r="G16112" s="162" t="s">
        <v>16357</v>
      </c>
    </row>
    <row r="16113" spans="7:7">
      <c r="G16113" s="162" t="s">
        <v>16358</v>
      </c>
    </row>
    <row r="16114" spans="7:7">
      <c r="G16114" s="162" t="s">
        <v>16359</v>
      </c>
    </row>
    <row r="16115" spans="7:7">
      <c r="G16115" s="162" t="s">
        <v>16360</v>
      </c>
    </row>
    <row r="16116" spans="7:7">
      <c r="G16116" s="162" t="s">
        <v>16361</v>
      </c>
    </row>
    <row r="16117" spans="7:7">
      <c r="G16117" s="162" t="s">
        <v>16362</v>
      </c>
    </row>
    <row r="16118" spans="7:7">
      <c r="G16118" s="162" t="s">
        <v>16363</v>
      </c>
    </row>
    <row r="16119" spans="7:7">
      <c r="G16119" s="162" t="s">
        <v>16364</v>
      </c>
    </row>
    <row r="16120" spans="7:7">
      <c r="G16120" s="162" t="s">
        <v>16365</v>
      </c>
    </row>
    <row r="16121" spans="7:7">
      <c r="G16121" s="162" t="s">
        <v>16366</v>
      </c>
    </row>
    <row r="16122" spans="7:7">
      <c r="G16122" s="162" t="s">
        <v>16367</v>
      </c>
    </row>
    <row r="16123" spans="7:7">
      <c r="G16123" s="162" t="s">
        <v>16368</v>
      </c>
    </row>
    <row r="16124" spans="7:7">
      <c r="G16124" s="162" t="s">
        <v>16369</v>
      </c>
    </row>
    <row r="16125" spans="7:7">
      <c r="G16125" s="162" t="s">
        <v>16370</v>
      </c>
    </row>
    <row r="16126" spans="7:7">
      <c r="G16126" s="162" t="s">
        <v>16371</v>
      </c>
    </row>
    <row r="16127" spans="7:7">
      <c r="G16127" s="162" t="s">
        <v>16372</v>
      </c>
    </row>
    <row r="16128" spans="7:7">
      <c r="G16128" s="162" t="s">
        <v>16373</v>
      </c>
    </row>
    <row r="16129" spans="7:7">
      <c r="G16129" s="162" t="s">
        <v>16374</v>
      </c>
    </row>
    <row r="16130" spans="7:7">
      <c r="G16130" s="162" t="s">
        <v>16375</v>
      </c>
    </row>
    <row r="16131" spans="7:7">
      <c r="G16131" s="162" t="s">
        <v>16376</v>
      </c>
    </row>
    <row r="16132" spans="7:7">
      <c r="G16132" s="162" t="s">
        <v>16377</v>
      </c>
    </row>
    <row r="16133" spans="7:7">
      <c r="G16133" s="162" t="s">
        <v>16378</v>
      </c>
    </row>
    <row r="16134" spans="7:7">
      <c r="G16134" s="162" t="s">
        <v>16379</v>
      </c>
    </row>
    <row r="16135" spans="7:7">
      <c r="G16135" s="162" t="s">
        <v>16380</v>
      </c>
    </row>
    <row r="16136" spans="7:7">
      <c r="G16136" s="162" t="s">
        <v>16381</v>
      </c>
    </row>
    <row r="16137" spans="7:7">
      <c r="G16137" s="162" t="s">
        <v>16382</v>
      </c>
    </row>
    <row r="16138" spans="7:7">
      <c r="G16138" s="162" t="s">
        <v>16383</v>
      </c>
    </row>
    <row r="16139" spans="7:7">
      <c r="G16139" s="162" t="s">
        <v>16384</v>
      </c>
    </row>
    <row r="16140" spans="7:7">
      <c r="G16140" s="162" t="s">
        <v>16385</v>
      </c>
    </row>
    <row r="16141" spans="7:7">
      <c r="G16141" s="162" t="s">
        <v>16386</v>
      </c>
    </row>
    <row r="16142" spans="7:7">
      <c r="G16142" s="162" t="s">
        <v>16387</v>
      </c>
    </row>
    <row r="16143" spans="7:7">
      <c r="G16143" s="162" t="s">
        <v>16388</v>
      </c>
    </row>
    <row r="16144" spans="7:7">
      <c r="G16144" s="162" t="s">
        <v>16389</v>
      </c>
    </row>
    <row r="16145" spans="7:7">
      <c r="G16145" s="162" t="s">
        <v>16390</v>
      </c>
    </row>
    <row r="16146" spans="7:7">
      <c r="G16146" s="162" t="s">
        <v>16391</v>
      </c>
    </row>
    <row r="16147" spans="7:7">
      <c r="G16147" s="162" t="s">
        <v>16392</v>
      </c>
    </row>
    <row r="16148" spans="7:7">
      <c r="G16148" s="162" t="s">
        <v>16393</v>
      </c>
    </row>
    <row r="16149" spans="7:7">
      <c r="G16149" s="162" t="s">
        <v>16394</v>
      </c>
    </row>
    <row r="16150" spans="7:7">
      <c r="G16150" s="162" t="s">
        <v>16395</v>
      </c>
    </row>
    <row r="16151" spans="7:7">
      <c r="G16151" s="162" t="s">
        <v>16396</v>
      </c>
    </row>
    <row r="16152" spans="7:7">
      <c r="G16152" s="162" t="s">
        <v>16397</v>
      </c>
    </row>
    <row r="16153" spans="7:7">
      <c r="G16153" s="162" t="s">
        <v>16398</v>
      </c>
    </row>
    <row r="16154" spans="7:7">
      <c r="G16154" s="162" t="s">
        <v>16399</v>
      </c>
    </row>
    <row r="16155" spans="7:7">
      <c r="G16155" s="162" t="s">
        <v>16400</v>
      </c>
    </row>
    <row r="16156" spans="7:7">
      <c r="G16156" s="162" t="s">
        <v>16401</v>
      </c>
    </row>
    <row r="16157" spans="7:7">
      <c r="G16157" s="162" t="s">
        <v>16402</v>
      </c>
    </row>
    <row r="16158" spans="7:7">
      <c r="G16158" s="162" t="s">
        <v>16403</v>
      </c>
    </row>
    <row r="16159" spans="7:7">
      <c r="G16159" s="162" t="s">
        <v>16404</v>
      </c>
    </row>
    <row r="16160" spans="7:7">
      <c r="G16160" s="162" t="s">
        <v>16405</v>
      </c>
    </row>
    <row r="16161" spans="7:7">
      <c r="G16161" s="162" t="s">
        <v>16406</v>
      </c>
    </row>
    <row r="16162" spans="7:7">
      <c r="G16162" s="162" t="s">
        <v>16407</v>
      </c>
    </row>
    <row r="16163" spans="7:7">
      <c r="G16163" s="162" t="s">
        <v>16408</v>
      </c>
    </row>
    <row r="16164" spans="7:7">
      <c r="G16164" s="162" t="s">
        <v>16409</v>
      </c>
    </row>
    <row r="16165" spans="7:7">
      <c r="G16165" s="162" t="s">
        <v>16410</v>
      </c>
    </row>
    <row r="16166" spans="7:7">
      <c r="G16166" s="162" t="s">
        <v>16411</v>
      </c>
    </row>
    <row r="16167" spans="7:7">
      <c r="G16167" s="162" t="s">
        <v>16412</v>
      </c>
    </row>
    <row r="16168" spans="7:7">
      <c r="G16168" s="162" t="s">
        <v>16413</v>
      </c>
    </row>
    <row r="16169" spans="7:7">
      <c r="G16169" s="162" t="s">
        <v>16414</v>
      </c>
    </row>
    <row r="16170" spans="7:7">
      <c r="G16170" s="162" t="s">
        <v>16415</v>
      </c>
    </row>
    <row r="16171" spans="7:7">
      <c r="G16171" s="162" t="s">
        <v>16416</v>
      </c>
    </row>
    <row r="16172" spans="7:7">
      <c r="G16172" s="162" t="s">
        <v>16417</v>
      </c>
    </row>
    <row r="16173" spans="7:7">
      <c r="G16173" s="162" t="s">
        <v>16418</v>
      </c>
    </row>
    <row r="16174" spans="7:7">
      <c r="G16174" s="162" t="s">
        <v>16419</v>
      </c>
    </row>
    <row r="16175" spans="7:7">
      <c r="G16175" s="162" t="s">
        <v>16420</v>
      </c>
    </row>
    <row r="16176" spans="7:7">
      <c r="G16176" s="162" t="s">
        <v>16421</v>
      </c>
    </row>
    <row r="16177" spans="7:7">
      <c r="G16177" s="162" t="s">
        <v>16422</v>
      </c>
    </row>
    <row r="16178" spans="7:7">
      <c r="G16178" s="162" t="s">
        <v>16423</v>
      </c>
    </row>
    <row r="16179" spans="7:7">
      <c r="G16179" s="162" t="s">
        <v>16424</v>
      </c>
    </row>
    <row r="16180" spans="7:7">
      <c r="G16180" s="162" t="s">
        <v>16425</v>
      </c>
    </row>
    <row r="16181" spans="7:7">
      <c r="G16181" s="162" t="s">
        <v>16426</v>
      </c>
    </row>
    <row r="16182" spans="7:7">
      <c r="G16182" s="162" t="s">
        <v>16427</v>
      </c>
    </row>
    <row r="16183" spans="7:7">
      <c r="G16183" s="162" t="s">
        <v>16428</v>
      </c>
    </row>
    <row r="16184" spans="7:7">
      <c r="G16184" s="162" t="s">
        <v>16429</v>
      </c>
    </row>
    <row r="16185" spans="7:7">
      <c r="G16185" s="162" t="s">
        <v>16430</v>
      </c>
    </row>
    <row r="16186" spans="7:7">
      <c r="G16186" s="162" t="s">
        <v>16431</v>
      </c>
    </row>
    <row r="16187" spans="7:7">
      <c r="G16187" s="162" t="s">
        <v>16432</v>
      </c>
    </row>
    <row r="16188" spans="7:7">
      <c r="G16188" s="162" t="s">
        <v>16433</v>
      </c>
    </row>
    <row r="16189" spans="7:7">
      <c r="G16189" s="162" t="s">
        <v>16434</v>
      </c>
    </row>
    <row r="16190" spans="7:7">
      <c r="G16190" s="162" t="s">
        <v>16435</v>
      </c>
    </row>
    <row r="16191" spans="7:7">
      <c r="G16191" s="162" t="s">
        <v>16436</v>
      </c>
    </row>
    <row r="16192" spans="7:7">
      <c r="G16192" s="162" t="s">
        <v>16437</v>
      </c>
    </row>
    <row r="16193" spans="7:7">
      <c r="G16193" s="162" t="s">
        <v>16438</v>
      </c>
    </row>
    <row r="16194" spans="7:7">
      <c r="G16194" s="162" t="s">
        <v>16439</v>
      </c>
    </row>
    <row r="16195" spans="7:7">
      <c r="G16195" s="162" t="s">
        <v>16440</v>
      </c>
    </row>
    <row r="16196" spans="7:7">
      <c r="G16196" s="162" t="s">
        <v>16441</v>
      </c>
    </row>
    <row r="16197" spans="7:7">
      <c r="G16197" s="162" t="s">
        <v>16442</v>
      </c>
    </row>
    <row r="16198" spans="7:7">
      <c r="G16198" s="162" t="s">
        <v>16443</v>
      </c>
    </row>
    <row r="16199" spans="7:7">
      <c r="G16199" s="162" t="s">
        <v>16444</v>
      </c>
    </row>
    <row r="16200" spans="7:7">
      <c r="G16200" s="162" t="s">
        <v>16445</v>
      </c>
    </row>
    <row r="16201" spans="7:7">
      <c r="G16201" s="162" t="s">
        <v>16446</v>
      </c>
    </row>
    <row r="16202" spans="7:7">
      <c r="G16202" s="162" t="s">
        <v>16447</v>
      </c>
    </row>
    <row r="16203" spans="7:7">
      <c r="G16203" s="162" t="s">
        <v>16448</v>
      </c>
    </row>
    <row r="16204" spans="7:7">
      <c r="G16204" s="162" t="s">
        <v>16449</v>
      </c>
    </row>
    <row r="16205" spans="7:7">
      <c r="G16205" s="162" t="s">
        <v>16450</v>
      </c>
    </row>
    <row r="16206" spans="7:7">
      <c r="G16206" s="162" t="s">
        <v>16451</v>
      </c>
    </row>
    <row r="16207" spans="7:7">
      <c r="G16207" s="162" t="s">
        <v>16452</v>
      </c>
    </row>
    <row r="16208" spans="7:7">
      <c r="G16208" s="162" t="s">
        <v>16453</v>
      </c>
    </row>
    <row r="16209" spans="7:7">
      <c r="G16209" s="162" t="s">
        <v>16454</v>
      </c>
    </row>
    <row r="16210" spans="7:7">
      <c r="G16210" s="162" t="s">
        <v>16455</v>
      </c>
    </row>
    <row r="16211" spans="7:7">
      <c r="G16211" s="162" t="s">
        <v>16456</v>
      </c>
    </row>
    <row r="16212" spans="7:7">
      <c r="G16212" s="162" t="s">
        <v>16457</v>
      </c>
    </row>
    <row r="16213" spans="7:7">
      <c r="G16213" s="162" t="s">
        <v>16458</v>
      </c>
    </row>
    <row r="16214" spans="7:7">
      <c r="G16214" s="162" t="s">
        <v>16459</v>
      </c>
    </row>
    <row r="16215" spans="7:7">
      <c r="G16215" s="162" t="s">
        <v>16460</v>
      </c>
    </row>
    <row r="16216" spans="7:7">
      <c r="G16216" s="162" t="s">
        <v>16461</v>
      </c>
    </row>
    <row r="16217" spans="7:7">
      <c r="G16217" s="162" t="s">
        <v>16462</v>
      </c>
    </row>
    <row r="16218" spans="7:7">
      <c r="G16218" s="162" t="s">
        <v>16463</v>
      </c>
    </row>
    <row r="16219" spans="7:7">
      <c r="G16219" s="162" t="s">
        <v>16464</v>
      </c>
    </row>
    <row r="16220" spans="7:7">
      <c r="G16220" s="162" t="s">
        <v>16465</v>
      </c>
    </row>
    <row r="16221" spans="7:7">
      <c r="G16221" s="162" t="s">
        <v>16466</v>
      </c>
    </row>
    <row r="16222" spans="7:7">
      <c r="G16222" s="162" t="s">
        <v>16467</v>
      </c>
    </row>
    <row r="16223" spans="7:7">
      <c r="G16223" s="162" t="s">
        <v>16468</v>
      </c>
    </row>
    <row r="16224" spans="7:7">
      <c r="G16224" s="162" t="s">
        <v>16469</v>
      </c>
    </row>
    <row r="16225" spans="7:7">
      <c r="G16225" s="162" t="s">
        <v>16470</v>
      </c>
    </row>
    <row r="16226" spans="7:7">
      <c r="G16226" s="162" t="s">
        <v>16471</v>
      </c>
    </row>
    <row r="16227" spans="7:7">
      <c r="G16227" s="162" t="s">
        <v>16472</v>
      </c>
    </row>
    <row r="16228" spans="7:7">
      <c r="G16228" s="162" t="s">
        <v>16473</v>
      </c>
    </row>
    <row r="16229" spans="7:7">
      <c r="G16229" s="162" t="s">
        <v>16474</v>
      </c>
    </row>
    <row r="16230" spans="7:7">
      <c r="G16230" s="162" t="s">
        <v>16475</v>
      </c>
    </row>
    <row r="16231" spans="7:7">
      <c r="G16231" s="162" t="s">
        <v>16476</v>
      </c>
    </row>
    <row r="16232" spans="7:7">
      <c r="G16232" s="162" t="s">
        <v>16477</v>
      </c>
    </row>
    <row r="16233" spans="7:7">
      <c r="G16233" s="162" t="s">
        <v>16478</v>
      </c>
    </row>
    <row r="16234" spans="7:7">
      <c r="G16234" s="162" t="s">
        <v>16479</v>
      </c>
    </row>
    <row r="16235" spans="7:7">
      <c r="G16235" s="162" t="s">
        <v>16480</v>
      </c>
    </row>
    <row r="16236" spans="7:7">
      <c r="G16236" s="162" t="s">
        <v>16481</v>
      </c>
    </row>
    <row r="16237" spans="7:7">
      <c r="G16237" s="162" t="s">
        <v>16482</v>
      </c>
    </row>
    <row r="16238" spans="7:7">
      <c r="G16238" s="162" t="s">
        <v>16483</v>
      </c>
    </row>
    <row r="16239" spans="7:7">
      <c r="G16239" s="162" t="s">
        <v>16484</v>
      </c>
    </row>
    <row r="16240" spans="7:7">
      <c r="G16240" s="162" t="s">
        <v>16485</v>
      </c>
    </row>
    <row r="16241" spans="7:7">
      <c r="G16241" s="162" t="s">
        <v>16486</v>
      </c>
    </row>
    <row r="16242" spans="7:7">
      <c r="G16242" s="162" t="s">
        <v>16487</v>
      </c>
    </row>
    <row r="16243" spans="7:7">
      <c r="G16243" s="162" t="s">
        <v>16488</v>
      </c>
    </row>
    <row r="16244" spans="7:7">
      <c r="G16244" s="162" t="s">
        <v>16489</v>
      </c>
    </row>
    <row r="16245" spans="7:7">
      <c r="G16245" s="162" t="s">
        <v>16490</v>
      </c>
    </row>
    <row r="16246" spans="7:7">
      <c r="G16246" s="162" t="s">
        <v>16491</v>
      </c>
    </row>
    <row r="16247" spans="7:7">
      <c r="G16247" s="162" t="s">
        <v>16492</v>
      </c>
    </row>
    <row r="16248" spans="7:7">
      <c r="G16248" s="162" t="s">
        <v>16493</v>
      </c>
    </row>
    <row r="16249" spans="7:7">
      <c r="G16249" s="162" t="s">
        <v>16494</v>
      </c>
    </row>
    <row r="16250" spans="7:7">
      <c r="G16250" s="162" t="s">
        <v>16495</v>
      </c>
    </row>
    <row r="16251" spans="7:7">
      <c r="G16251" s="162" t="s">
        <v>16496</v>
      </c>
    </row>
    <row r="16252" spans="7:7">
      <c r="G16252" s="162" t="s">
        <v>16497</v>
      </c>
    </row>
    <row r="16253" spans="7:7">
      <c r="G16253" s="162" t="s">
        <v>16498</v>
      </c>
    </row>
    <row r="16254" spans="7:7">
      <c r="G16254" s="162" t="s">
        <v>16499</v>
      </c>
    </row>
    <row r="16255" spans="7:7">
      <c r="G16255" s="162" t="s">
        <v>16500</v>
      </c>
    </row>
    <row r="16256" spans="7:7">
      <c r="G16256" s="162" t="s">
        <v>16501</v>
      </c>
    </row>
    <row r="16257" spans="7:7">
      <c r="G16257" s="162" t="s">
        <v>16502</v>
      </c>
    </row>
    <row r="16258" spans="7:7">
      <c r="G16258" s="162" t="s">
        <v>16503</v>
      </c>
    </row>
    <row r="16259" spans="7:7">
      <c r="G16259" s="162" t="s">
        <v>16504</v>
      </c>
    </row>
    <row r="16260" spans="7:7">
      <c r="G16260" s="162" t="s">
        <v>16505</v>
      </c>
    </row>
    <row r="16261" spans="7:7">
      <c r="G16261" s="162" t="s">
        <v>16506</v>
      </c>
    </row>
    <row r="16262" spans="7:7">
      <c r="G16262" s="162" t="s">
        <v>16507</v>
      </c>
    </row>
    <row r="16263" spans="7:7">
      <c r="G16263" s="162" t="s">
        <v>16508</v>
      </c>
    </row>
    <row r="16264" spans="7:7">
      <c r="G16264" s="162" t="s">
        <v>16509</v>
      </c>
    </row>
    <row r="16265" spans="7:7">
      <c r="G16265" s="162" t="s">
        <v>16510</v>
      </c>
    </row>
    <row r="16266" spans="7:7">
      <c r="G16266" s="162" t="s">
        <v>16511</v>
      </c>
    </row>
    <row r="16267" spans="7:7">
      <c r="G16267" s="162" t="s">
        <v>16512</v>
      </c>
    </row>
    <row r="16268" spans="7:7">
      <c r="G16268" s="162" t="s">
        <v>16513</v>
      </c>
    </row>
    <row r="16269" spans="7:7">
      <c r="G16269" s="162" t="s">
        <v>16514</v>
      </c>
    </row>
    <row r="16270" spans="7:7">
      <c r="G16270" s="162" t="s">
        <v>16515</v>
      </c>
    </row>
    <row r="16271" spans="7:7">
      <c r="G16271" s="162" t="s">
        <v>16516</v>
      </c>
    </row>
    <row r="16272" spans="7:7">
      <c r="G16272" s="162" t="s">
        <v>16517</v>
      </c>
    </row>
    <row r="16273" spans="7:7">
      <c r="G16273" s="162" t="s">
        <v>16518</v>
      </c>
    </row>
    <row r="16274" spans="7:7">
      <c r="G16274" s="162" t="s">
        <v>16519</v>
      </c>
    </row>
    <row r="16275" spans="7:7">
      <c r="G16275" s="162" t="s">
        <v>16520</v>
      </c>
    </row>
    <row r="16276" spans="7:7">
      <c r="G16276" s="162" t="s">
        <v>16521</v>
      </c>
    </row>
    <row r="16277" spans="7:7">
      <c r="G16277" s="162" t="s">
        <v>16522</v>
      </c>
    </row>
    <row r="16278" spans="7:7">
      <c r="G16278" s="162" t="s">
        <v>16523</v>
      </c>
    </row>
    <row r="16279" spans="7:7">
      <c r="G16279" s="162" t="s">
        <v>16524</v>
      </c>
    </row>
    <row r="16280" spans="7:7">
      <c r="G16280" s="162" t="s">
        <v>16525</v>
      </c>
    </row>
    <row r="16281" spans="7:7">
      <c r="G16281" s="162" t="s">
        <v>16526</v>
      </c>
    </row>
    <row r="16282" spans="7:7">
      <c r="G16282" s="162" t="s">
        <v>16527</v>
      </c>
    </row>
    <row r="16283" spans="7:7">
      <c r="G16283" s="162" t="s">
        <v>16528</v>
      </c>
    </row>
    <row r="16284" spans="7:7">
      <c r="G16284" s="162" t="s">
        <v>16529</v>
      </c>
    </row>
    <row r="16285" spans="7:7">
      <c r="G16285" s="162" t="s">
        <v>16530</v>
      </c>
    </row>
    <row r="16286" spans="7:7">
      <c r="G16286" s="162" t="s">
        <v>16531</v>
      </c>
    </row>
    <row r="16287" spans="7:7">
      <c r="G16287" s="162" t="s">
        <v>16532</v>
      </c>
    </row>
    <row r="16288" spans="7:7">
      <c r="G16288" s="162" t="s">
        <v>16533</v>
      </c>
    </row>
    <row r="16289" spans="7:7">
      <c r="G16289" s="162" t="s">
        <v>16534</v>
      </c>
    </row>
    <row r="16290" spans="7:7">
      <c r="G16290" s="162" t="s">
        <v>16535</v>
      </c>
    </row>
    <row r="16291" spans="7:7">
      <c r="G16291" s="162" t="s">
        <v>16536</v>
      </c>
    </row>
    <row r="16292" spans="7:7">
      <c r="G16292" s="162" t="s">
        <v>16537</v>
      </c>
    </row>
    <row r="16293" spans="7:7">
      <c r="G16293" s="162" t="s">
        <v>16538</v>
      </c>
    </row>
    <row r="16294" spans="7:7">
      <c r="G16294" s="162" t="s">
        <v>16539</v>
      </c>
    </row>
    <row r="16295" spans="7:7">
      <c r="G16295" s="162" t="s">
        <v>16540</v>
      </c>
    </row>
    <row r="16296" spans="7:7">
      <c r="G16296" s="162" t="s">
        <v>16541</v>
      </c>
    </row>
    <row r="16297" spans="7:7">
      <c r="G16297" s="162" t="s">
        <v>16542</v>
      </c>
    </row>
    <row r="16298" spans="7:7">
      <c r="G16298" s="162" t="s">
        <v>16543</v>
      </c>
    </row>
    <row r="16299" spans="7:7">
      <c r="G16299" s="162" t="s">
        <v>16544</v>
      </c>
    </row>
    <row r="16300" spans="7:7">
      <c r="G16300" s="162" t="s">
        <v>16545</v>
      </c>
    </row>
    <row r="16301" spans="7:7">
      <c r="G16301" s="162" t="s">
        <v>16546</v>
      </c>
    </row>
    <row r="16302" spans="7:7">
      <c r="G16302" s="162" t="s">
        <v>16547</v>
      </c>
    </row>
    <row r="16303" spans="7:7">
      <c r="G16303" s="162" t="s">
        <v>16548</v>
      </c>
    </row>
    <row r="16304" spans="7:7">
      <c r="G16304" s="162" t="s">
        <v>16549</v>
      </c>
    </row>
    <row r="16305" spans="7:7">
      <c r="G16305" s="162" t="s">
        <v>16550</v>
      </c>
    </row>
    <row r="16306" spans="7:7">
      <c r="G16306" s="162" t="s">
        <v>16551</v>
      </c>
    </row>
    <row r="16307" spans="7:7">
      <c r="G16307" s="162" t="s">
        <v>16552</v>
      </c>
    </row>
    <row r="16308" spans="7:7">
      <c r="G16308" s="162" t="s">
        <v>16553</v>
      </c>
    </row>
    <row r="16309" spans="7:7">
      <c r="G16309" s="162" t="s">
        <v>16554</v>
      </c>
    </row>
    <row r="16310" spans="7:7">
      <c r="G16310" s="162" t="s">
        <v>16555</v>
      </c>
    </row>
    <row r="16311" spans="7:7">
      <c r="G16311" s="162" t="s">
        <v>16556</v>
      </c>
    </row>
    <row r="16312" spans="7:7">
      <c r="G16312" s="162" t="s">
        <v>16557</v>
      </c>
    </row>
    <row r="16313" spans="7:7">
      <c r="G16313" s="162" t="s">
        <v>16558</v>
      </c>
    </row>
    <row r="16314" spans="7:7">
      <c r="G16314" s="162" t="s">
        <v>16559</v>
      </c>
    </row>
    <row r="16315" spans="7:7">
      <c r="G16315" s="162" t="s">
        <v>16560</v>
      </c>
    </row>
    <row r="16316" spans="7:7">
      <c r="G16316" s="162" t="s">
        <v>16561</v>
      </c>
    </row>
    <row r="16317" spans="7:7">
      <c r="G16317" s="162" t="s">
        <v>16562</v>
      </c>
    </row>
    <row r="16318" spans="7:7">
      <c r="G16318" s="162" t="s">
        <v>16563</v>
      </c>
    </row>
    <row r="16319" spans="7:7">
      <c r="G16319" s="162" t="s">
        <v>16564</v>
      </c>
    </row>
    <row r="16320" spans="7:7">
      <c r="G16320" s="162" t="s">
        <v>16565</v>
      </c>
    </row>
    <row r="16321" spans="7:7">
      <c r="G16321" s="162" t="s">
        <v>16566</v>
      </c>
    </row>
    <row r="16322" spans="7:7">
      <c r="G16322" s="162" t="s">
        <v>16567</v>
      </c>
    </row>
    <row r="16323" spans="7:7">
      <c r="G16323" s="162" t="s">
        <v>16568</v>
      </c>
    </row>
    <row r="16324" spans="7:7">
      <c r="G16324" s="162" t="s">
        <v>16569</v>
      </c>
    </row>
    <row r="16325" spans="7:7">
      <c r="G16325" s="162" t="s">
        <v>16570</v>
      </c>
    </row>
    <row r="16326" spans="7:7">
      <c r="G16326" s="162" t="s">
        <v>16571</v>
      </c>
    </row>
    <row r="16327" spans="7:7">
      <c r="G16327" s="162" t="s">
        <v>16572</v>
      </c>
    </row>
    <row r="16328" spans="7:7">
      <c r="G16328" s="162" t="s">
        <v>16573</v>
      </c>
    </row>
    <row r="16329" spans="7:7">
      <c r="G16329" s="162" t="s">
        <v>16574</v>
      </c>
    </row>
    <row r="16330" spans="7:7">
      <c r="G16330" s="162" t="s">
        <v>16575</v>
      </c>
    </row>
    <row r="16331" spans="7:7">
      <c r="G16331" s="162" t="s">
        <v>16576</v>
      </c>
    </row>
    <row r="16332" spans="7:7">
      <c r="G16332" s="162" t="s">
        <v>16577</v>
      </c>
    </row>
    <row r="16333" spans="7:7">
      <c r="G16333" s="162" t="s">
        <v>16578</v>
      </c>
    </row>
    <row r="16334" spans="7:7">
      <c r="G16334" s="162" t="s">
        <v>16579</v>
      </c>
    </row>
    <row r="16335" spans="7:7">
      <c r="G16335" s="162" t="s">
        <v>16580</v>
      </c>
    </row>
    <row r="16336" spans="7:7">
      <c r="G16336" s="162" t="s">
        <v>16581</v>
      </c>
    </row>
    <row r="16337" spans="7:7">
      <c r="G16337" s="162" t="s">
        <v>16582</v>
      </c>
    </row>
    <row r="16338" spans="7:7">
      <c r="G16338" s="162" t="s">
        <v>16583</v>
      </c>
    </row>
    <row r="16339" spans="7:7">
      <c r="G16339" s="162" t="s">
        <v>16584</v>
      </c>
    </row>
    <row r="16340" spans="7:7">
      <c r="G16340" s="162" t="s">
        <v>16585</v>
      </c>
    </row>
    <row r="16341" spans="7:7">
      <c r="G16341" s="162" t="s">
        <v>16586</v>
      </c>
    </row>
    <row r="16342" spans="7:7">
      <c r="G16342" s="162" t="s">
        <v>16587</v>
      </c>
    </row>
    <row r="16343" spans="7:7">
      <c r="G16343" s="162" t="s">
        <v>16588</v>
      </c>
    </row>
    <row r="16344" spans="7:7">
      <c r="G16344" s="162" t="s">
        <v>16589</v>
      </c>
    </row>
    <row r="16345" spans="7:7">
      <c r="G16345" s="162" t="s">
        <v>16590</v>
      </c>
    </row>
    <row r="16346" spans="7:7">
      <c r="G16346" s="162" t="s">
        <v>16591</v>
      </c>
    </row>
    <row r="16347" spans="7:7">
      <c r="G16347" s="162" t="s">
        <v>16592</v>
      </c>
    </row>
    <row r="16348" spans="7:7">
      <c r="G16348" s="162" t="s">
        <v>16593</v>
      </c>
    </row>
    <row r="16349" spans="7:7">
      <c r="G16349" s="162" t="s">
        <v>16594</v>
      </c>
    </row>
    <row r="16350" spans="7:7">
      <c r="G16350" s="162" t="s">
        <v>16595</v>
      </c>
    </row>
    <row r="16351" spans="7:7">
      <c r="G16351" s="162" t="s">
        <v>16596</v>
      </c>
    </row>
    <row r="16352" spans="7:7">
      <c r="G16352" s="162" t="s">
        <v>16597</v>
      </c>
    </row>
    <row r="16353" spans="7:7">
      <c r="G16353" s="162" t="s">
        <v>16598</v>
      </c>
    </row>
    <row r="16354" spans="7:7">
      <c r="G16354" s="162" t="s">
        <v>16599</v>
      </c>
    </row>
    <row r="16355" spans="7:7">
      <c r="G16355" s="162" t="s">
        <v>16600</v>
      </c>
    </row>
    <row r="16356" spans="7:7">
      <c r="G16356" s="162" t="s">
        <v>16601</v>
      </c>
    </row>
    <row r="16357" spans="7:7">
      <c r="G16357" s="162" t="s">
        <v>16602</v>
      </c>
    </row>
    <row r="16358" spans="7:7">
      <c r="G16358" s="162" t="s">
        <v>16603</v>
      </c>
    </row>
    <row r="16359" spans="7:7">
      <c r="G16359" s="162" t="s">
        <v>16604</v>
      </c>
    </row>
    <row r="16360" spans="7:7">
      <c r="G16360" s="162" t="s">
        <v>16605</v>
      </c>
    </row>
    <row r="16361" spans="7:7">
      <c r="G16361" s="162" t="s">
        <v>16606</v>
      </c>
    </row>
    <row r="16362" spans="7:7">
      <c r="G16362" s="162" t="s">
        <v>16607</v>
      </c>
    </row>
    <row r="16363" spans="7:7">
      <c r="G16363" s="162" t="s">
        <v>16608</v>
      </c>
    </row>
    <row r="16364" spans="7:7">
      <c r="G16364" s="162" t="s">
        <v>16609</v>
      </c>
    </row>
    <row r="16365" spans="7:7">
      <c r="G16365" s="162" t="s">
        <v>16610</v>
      </c>
    </row>
    <row r="16366" spans="7:7">
      <c r="G16366" s="162" t="s">
        <v>16611</v>
      </c>
    </row>
    <row r="16367" spans="7:7">
      <c r="G16367" s="162" t="s">
        <v>16612</v>
      </c>
    </row>
    <row r="16368" spans="7:7">
      <c r="G16368" s="162" t="s">
        <v>16613</v>
      </c>
    </row>
    <row r="16369" spans="7:7">
      <c r="G16369" s="162" t="s">
        <v>16614</v>
      </c>
    </row>
    <row r="16370" spans="7:7">
      <c r="G16370" s="162" t="s">
        <v>16615</v>
      </c>
    </row>
    <row r="16371" spans="7:7">
      <c r="G16371" s="162" t="s">
        <v>16616</v>
      </c>
    </row>
    <row r="16372" spans="7:7">
      <c r="G16372" s="162" t="s">
        <v>16617</v>
      </c>
    </row>
    <row r="16373" spans="7:7">
      <c r="G16373" s="162" t="s">
        <v>16618</v>
      </c>
    </row>
    <row r="16374" spans="7:7">
      <c r="G16374" s="162" t="s">
        <v>16619</v>
      </c>
    </row>
    <row r="16375" spans="7:7">
      <c r="G16375" s="162" t="s">
        <v>16620</v>
      </c>
    </row>
    <row r="16376" spans="7:7">
      <c r="G16376" s="162" t="s">
        <v>16621</v>
      </c>
    </row>
    <row r="16377" spans="7:7">
      <c r="G16377" s="162" t="s">
        <v>16622</v>
      </c>
    </row>
    <row r="16378" spans="7:7">
      <c r="G16378" s="162" t="s">
        <v>16623</v>
      </c>
    </row>
    <row r="16379" spans="7:7">
      <c r="G16379" s="162" t="s">
        <v>16624</v>
      </c>
    </row>
    <row r="16380" spans="7:7">
      <c r="G16380" s="162" t="s">
        <v>16625</v>
      </c>
    </row>
    <row r="16381" spans="7:7">
      <c r="G16381" s="162" t="s">
        <v>16626</v>
      </c>
    </row>
    <row r="16382" spans="7:7">
      <c r="G16382" s="162" t="s">
        <v>16627</v>
      </c>
    </row>
    <row r="16383" spans="7:7">
      <c r="G16383" s="162" t="s">
        <v>16628</v>
      </c>
    </row>
    <row r="16384" spans="7:7">
      <c r="G16384" s="162" t="s">
        <v>16629</v>
      </c>
    </row>
    <row r="16385" spans="7:7">
      <c r="G16385" s="162" t="s">
        <v>16630</v>
      </c>
    </row>
    <row r="16386" spans="7:7">
      <c r="G16386" s="162" t="s">
        <v>16631</v>
      </c>
    </row>
    <row r="16387" spans="7:7">
      <c r="G16387" s="162" t="s">
        <v>16632</v>
      </c>
    </row>
    <row r="16388" spans="7:7">
      <c r="G16388" s="162" t="s">
        <v>16633</v>
      </c>
    </row>
    <row r="16389" spans="7:7">
      <c r="G16389" s="162" t="s">
        <v>16634</v>
      </c>
    </row>
    <row r="16390" spans="7:7">
      <c r="G16390" s="162" t="s">
        <v>16635</v>
      </c>
    </row>
    <row r="16391" spans="7:7">
      <c r="G16391" s="162" t="s">
        <v>16636</v>
      </c>
    </row>
    <row r="16392" spans="7:7">
      <c r="G16392" s="162" t="s">
        <v>16637</v>
      </c>
    </row>
    <row r="16393" spans="7:7">
      <c r="G16393" s="162" t="s">
        <v>16638</v>
      </c>
    </row>
    <row r="16394" spans="7:7">
      <c r="G16394" s="162" t="s">
        <v>16639</v>
      </c>
    </row>
    <row r="16395" spans="7:7">
      <c r="G16395" s="162" t="s">
        <v>16640</v>
      </c>
    </row>
    <row r="16396" spans="7:7">
      <c r="G16396" s="162" t="s">
        <v>16641</v>
      </c>
    </row>
    <row r="16397" spans="7:7">
      <c r="G16397" s="162" t="s">
        <v>16642</v>
      </c>
    </row>
    <row r="16398" spans="7:7">
      <c r="G16398" s="162" t="s">
        <v>16643</v>
      </c>
    </row>
    <row r="16399" spans="7:7">
      <c r="G16399" s="162" t="s">
        <v>16644</v>
      </c>
    </row>
    <row r="16400" spans="7:7">
      <c r="G16400" s="162" t="s">
        <v>16645</v>
      </c>
    </row>
    <row r="16401" spans="7:7">
      <c r="G16401" s="162" t="s">
        <v>16646</v>
      </c>
    </row>
    <row r="16402" spans="7:7">
      <c r="G16402" s="162" t="s">
        <v>16647</v>
      </c>
    </row>
    <row r="16403" spans="7:7">
      <c r="G16403" s="162" t="s">
        <v>16648</v>
      </c>
    </row>
    <row r="16404" spans="7:7">
      <c r="G16404" s="162" t="s">
        <v>16649</v>
      </c>
    </row>
    <row r="16405" spans="7:7">
      <c r="G16405" s="162" t="s">
        <v>16650</v>
      </c>
    </row>
    <row r="16406" spans="7:7">
      <c r="G16406" s="162" t="s">
        <v>16651</v>
      </c>
    </row>
    <row r="16407" spans="7:7">
      <c r="G16407" s="162" t="s">
        <v>16652</v>
      </c>
    </row>
    <row r="16408" spans="7:7">
      <c r="G16408" s="162" t="s">
        <v>16653</v>
      </c>
    </row>
    <row r="16409" spans="7:7">
      <c r="G16409" s="162" t="s">
        <v>16654</v>
      </c>
    </row>
    <row r="16410" spans="7:7">
      <c r="G16410" s="162" t="s">
        <v>16655</v>
      </c>
    </row>
    <row r="16411" spans="7:7">
      <c r="G16411" s="162" t="s">
        <v>16656</v>
      </c>
    </row>
    <row r="16412" spans="7:7">
      <c r="G16412" s="162" t="s">
        <v>16657</v>
      </c>
    </row>
    <row r="16413" spans="7:7">
      <c r="G16413" s="162" t="s">
        <v>16658</v>
      </c>
    </row>
    <row r="16414" spans="7:7">
      <c r="G16414" s="162" t="s">
        <v>16659</v>
      </c>
    </row>
    <row r="16415" spans="7:7">
      <c r="G16415" s="162" t="s">
        <v>16660</v>
      </c>
    </row>
    <row r="16416" spans="7:7">
      <c r="G16416" s="162" t="s">
        <v>16661</v>
      </c>
    </row>
    <row r="16417" spans="7:7">
      <c r="G16417" s="162" t="s">
        <v>16662</v>
      </c>
    </row>
    <row r="16418" spans="7:7">
      <c r="G16418" s="162" t="s">
        <v>16663</v>
      </c>
    </row>
    <row r="16419" spans="7:7">
      <c r="G16419" s="162" t="s">
        <v>16664</v>
      </c>
    </row>
    <row r="16420" spans="7:7">
      <c r="G16420" s="162" t="s">
        <v>16665</v>
      </c>
    </row>
    <row r="16421" spans="7:7">
      <c r="G16421" s="162" t="s">
        <v>16666</v>
      </c>
    </row>
    <row r="16422" spans="7:7">
      <c r="G16422" s="162" t="s">
        <v>16667</v>
      </c>
    </row>
    <row r="16423" spans="7:7">
      <c r="G16423" s="162" t="s">
        <v>16668</v>
      </c>
    </row>
    <row r="16424" spans="7:7">
      <c r="G16424" s="162" t="s">
        <v>16669</v>
      </c>
    </row>
    <row r="16425" spans="7:7">
      <c r="G16425" s="162" t="s">
        <v>16670</v>
      </c>
    </row>
    <row r="16426" spans="7:7">
      <c r="G16426" s="162" t="s">
        <v>16671</v>
      </c>
    </row>
    <row r="16427" spans="7:7">
      <c r="G16427" s="162" t="s">
        <v>16672</v>
      </c>
    </row>
    <row r="16428" spans="7:7">
      <c r="G16428" s="162" t="s">
        <v>16673</v>
      </c>
    </row>
    <row r="16429" spans="7:7">
      <c r="G16429" s="162" t="s">
        <v>16674</v>
      </c>
    </row>
    <row r="16430" spans="7:7">
      <c r="G16430" s="162" t="s">
        <v>16675</v>
      </c>
    </row>
    <row r="16431" spans="7:7">
      <c r="G16431" s="162" t="s">
        <v>16676</v>
      </c>
    </row>
    <row r="16432" spans="7:7">
      <c r="G16432" s="162" t="s">
        <v>16677</v>
      </c>
    </row>
    <row r="16433" spans="7:7">
      <c r="G16433" s="162" t="s">
        <v>16678</v>
      </c>
    </row>
    <row r="16434" spans="7:7">
      <c r="G16434" s="162" t="s">
        <v>16679</v>
      </c>
    </row>
    <row r="16435" spans="7:7">
      <c r="G16435" s="162" t="s">
        <v>16680</v>
      </c>
    </row>
    <row r="16436" spans="7:7">
      <c r="G16436" s="162" t="s">
        <v>16681</v>
      </c>
    </row>
    <row r="16437" spans="7:7">
      <c r="G16437" s="162" t="s">
        <v>16682</v>
      </c>
    </row>
    <row r="16438" spans="7:7">
      <c r="G16438" s="162" t="s">
        <v>16683</v>
      </c>
    </row>
    <row r="16439" spans="7:7">
      <c r="G16439" s="162" t="s">
        <v>16684</v>
      </c>
    </row>
    <row r="16440" spans="7:7">
      <c r="G16440" s="162" t="s">
        <v>16685</v>
      </c>
    </row>
    <row r="16441" spans="7:7">
      <c r="G16441" s="162" t="s">
        <v>16686</v>
      </c>
    </row>
    <row r="16442" spans="7:7">
      <c r="G16442" s="162" t="s">
        <v>16687</v>
      </c>
    </row>
    <row r="16443" spans="7:7">
      <c r="G16443" s="162" t="s">
        <v>16688</v>
      </c>
    </row>
    <row r="16444" spans="7:7">
      <c r="G16444" s="162" t="s">
        <v>16689</v>
      </c>
    </row>
    <row r="16445" spans="7:7">
      <c r="G16445" s="162" t="s">
        <v>16690</v>
      </c>
    </row>
    <row r="16446" spans="7:7">
      <c r="G16446" s="162" t="s">
        <v>16691</v>
      </c>
    </row>
    <row r="16447" spans="7:7">
      <c r="G16447" s="162" t="s">
        <v>16692</v>
      </c>
    </row>
    <row r="16448" spans="7:7">
      <c r="G16448" s="162" t="s">
        <v>16693</v>
      </c>
    </row>
    <row r="16449" spans="7:7">
      <c r="G16449" s="162" t="s">
        <v>16694</v>
      </c>
    </row>
    <row r="16450" spans="7:7">
      <c r="G16450" s="162" t="s">
        <v>16695</v>
      </c>
    </row>
    <row r="16451" spans="7:7">
      <c r="G16451" s="162" t="s">
        <v>16696</v>
      </c>
    </row>
    <row r="16452" spans="7:7">
      <c r="G16452" s="162" t="s">
        <v>16697</v>
      </c>
    </row>
    <row r="16453" spans="7:7">
      <c r="G16453" s="162" t="s">
        <v>16698</v>
      </c>
    </row>
    <row r="16454" spans="7:7">
      <c r="G16454" s="162" t="s">
        <v>16699</v>
      </c>
    </row>
    <row r="16455" spans="7:7">
      <c r="G16455" s="162" t="s">
        <v>16700</v>
      </c>
    </row>
    <row r="16456" spans="7:7">
      <c r="G16456" s="162" t="s">
        <v>16701</v>
      </c>
    </row>
    <row r="16457" spans="7:7">
      <c r="G16457" s="162" t="s">
        <v>16702</v>
      </c>
    </row>
    <row r="16458" spans="7:7">
      <c r="G16458" s="162" t="s">
        <v>16703</v>
      </c>
    </row>
    <row r="16459" spans="7:7">
      <c r="G16459" s="162" t="s">
        <v>16704</v>
      </c>
    </row>
    <row r="16460" spans="7:7">
      <c r="G16460" s="162" t="s">
        <v>16705</v>
      </c>
    </row>
    <row r="16461" spans="7:7">
      <c r="G16461" s="162" t="s">
        <v>16706</v>
      </c>
    </row>
    <row r="16462" spans="7:7">
      <c r="G16462" s="162" t="s">
        <v>16707</v>
      </c>
    </row>
    <row r="16463" spans="7:7">
      <c r="G16463" s="162" t="s">
        <v>16708</v>
      </c>
    </row>
    <row r="16464" spans="7:7">
      <c r="G16464" s="162" t="s">
        <v>16709</v>
      </c>
    </row>
    <row r="16465" spans="7:7">
      <c r="G16465" s="162" t="s">
        <v>16710</v>
      </c>
    </row>
    <row r="16466" spans="7:7">
      <c r="G16466" s="162" t="s">
        <v>16711</v>
      </c>
    </row>
    <row r="16467" spans="7:7">
      <c r="G16467" s="162" t="s">
        <v>16712</v>
      </c>
    </row>
    <row r="16468" spans="7:7">
      <c r="G16468" s="162" t="s">
        <v>16713</v>
      </c>
    </row>
    <row r="16469" spans="7:7">
      <c r="G16469" s="162" t="s">
        <v>16714</v>
      </c>
    </row>
    <row r="16470" spans="7:7">
      <c r="G16470" s="162" t="s">
        <v>16715</v>
      </c>
    </row>
    <row r="16471" spans="7:7">
      <c r="G16471" s="162" t="s">
        <v>16716</v>
      </c>
    </row>
    <row r="16472" spans="7:7">
      <c r="G16472" s="162" t="s">
        <v>16717</v>
      </c>
    </row>
    <row r="16473" spans="7:7">
      <c r="G16473" s="162" t="s">
        <v>16718</v>
      </c>
    </row>
    <row r="16474" spans="7:7">
      <c r="G16474" s="162" t="s">
        <v>16719</v>
      </c>
    </row>
    <row r="16475" spans="7:7">
      <c r="G16475" s="162" t="s">
        <v>16720</v>
      </c>
    </row>
    <row r="16476" spans="7:7">
      <c r="G16476" s="162" t="s">
        <v>16721</v>
      </c>
    </row>
    <row r="16477" spans="7:7">
      <c r="G16477" s="162" t="s">
        <v>16722</v>
      </c>
    </row>
    <row r="16478" spans="7:7">
      <c r="G16478" s="162" t="s">
        <v>16723</v>
      </c>
    </row>
    <row r="16479" spans="7:7">
      <c r="G16479" s="162" t="s">
        <v>16724</v>
      </c>
    </row>
    <row r="16480" spans="7:7">
      <c r="G16480" s="162" t="s">
        <v>16725</v>
      </c>
    </row>
    <row r="16481" spans="7:7">
      <c r="G16481" s="162" t="s">
        <v>16726</v>
      </c>
    </row>
    <row r="16482" spans="7:7">
      <c r="G16482" s="162" t="s">
        <v>16727</v>
      </c>
    </row>
    <row r="16483" spans="7:7">
      <c r="G16483" s="162" t="s">
        <v>16728</v>
      </c>
    </row>
    <row r="16484" spans="7:7">
      <c r="G16484" s="162" t="s">
        <v>16729</v>
      </c>
    </row>
    <row r="16485" spans="7:7">
      <c r="G16485" s="162" t="s">
        <v>16730</v>
      </c>
    </row>
    <row r="16486" spans="7:7">
      <c r="G16486" s="162" t="s">
        <v>16731</v>
      </c>
    </row>
    <row r="16487" spans="7:7">
      <c r="G16487" s="162" t="s">
        <v>16732</v>
      </c>
    </row>
    <row r="16488" spans="7:7">
      <c r="G16488" s="162" t="s">
        <v>16733</v>
      </c>
    </row>
    <row r="16489" spans="7:7">
      <c r="G16489" s="162" t="s">
        <v>16734</v>
      </c>
    </row>
    <row r="16490" spans="7:7">
      <c r="G16490" s="162" t="s">
        <v>16735</v>
      </c>
    </row>
    <row r="16491" spans="7:7">
      <c r="G16491" s="162" t="s">
        <v>16736</v>
      </c>
    </row>
    <row r="16492" spans="7:7">
      <c r="G16492" s="162" t="s">
        <v>16737</v>
      </c>
    </row>
    <row r="16493" spans="7:7">
      <c r="G16493" s="162" t="s">
        <v>16738</v>
      </c>
    </row>
    <row r="16494" spans="7:7">
      <c r="G16494" s="162" t="s">
        <v>16739</v>
      </c>
    </row>
    <row r="16495" spans="7:7">
      <c r="G16495" s="162" t="s">
        <v>16740</v>
      </c>
    </row>
    <row r="16496" spans="7:7">
      <c r="G16496" s="162" t="s">
        <v>16741</v>
      </c>
    </row>
    <row r="16497" spans="7:7">
      <c r="G16497" s="162" t="s">
        <v>16742</v>
      </c>
    </row>
    <row r="16498" spans="7:7">
      <c r="G16498" s="162" t="s">
        <v>16743</v>
      </c>
    </row>
    <row r="16499" spans="7:7">
      <c r="G16499" s="162" t="s">
        <v>16744</v>
      </c>
    </row>
    <row r="16500" spans="7:7">
      <c r="G16500" s="162" t="s">
        <v>16745</v>
      </c>
    </row>
    <row r="16501" spans="7:7">
      <c r="G16501" s="162" t="s">
        <v>16746</v>
      </c>
    </row>
    <row r="16502" spans="7:7">
      <c r="G16502" s="162" t="s">
        <v>16747</v>
      </c>
    </row>
    <row r="16503" spans="7:7">
      <c r="G16503" s="162" t="s">
        <v>16748</v>
      </c>
    </row>
    <row r="16504" spans="7:7">
      <c r="G16504" s="162" t="s">
        <v>16749</v>
      </c>
    </row>
    <row r="16505" spans="7:7">
      <c r="G16505" s="162" t="s">
        <v>16750</v>
      </c>
    </row>
    <row r="16506" spans="7:7">
      <c r="G16506" s="162" t="s">
        <v>16751</v>
      </c>
    </row>
    <row r="16507" spans="7:7">
      <c r="G16507" s="162" t="s">
        <v>16752</v>
      </c>
    </row>
    <row r="16508" spans="7:7">
      <c r="G16508" s="162" t="s">
        <v>16753</v>
      </c>
    </row>
    <row r="16509" spans="7:7">
      <c r="G16509" s="162" t="s">
        <v>16754</v>
      </c>
    </row>
    <row r="16510" spans="7:7">
      <c r="G16510" s="162" t="s">
        <v>16755</v>
      </c>
    </row>
    <row r="16511" spans="7:7">
      <c r="G16511" s="162" t="s">
        <v>16756</v>
      </c>
    </row>
    <row r="16512" spans="7:7">
      <c r="G16512" s="162" t="s">
        <v>16757</v>
      </c>
    </row>
    <row r="16513" spans="7:7">
      <c r="G16513" s="162" t="s">
        <v>16758</v>
      </c>
    </row>
    <row r="16514" spans="7:7">
      <c r="G16514" s="162" t="s">
        <v>16759</v>
      </c>
    </row>
    <row r="16515" spans="7:7">
      <c r="G16515" s="162" t="s">
        <v>16760</v>
      </c>
    </row>
    <row r="16516" spans="7:7">
      <c r="G16516" s="162" t="s">
        <v>16761</v>
      </c>
    </row>
    <row r="16517" spans="7:7">
      <c r="G16517" s="162" t="s">
        <v>16762</v>
      </c>
    </row>
    <row r="16518" spans="7:7">
      <c r="G16518" s="162" t="s">
        <v>16763</v>
      </c>
    </row>
    <row r="16519" spans="7:7">
      <c r="G16519" s="162" t="s">
        <v>16764</v>
      </c>
    </row>
    <row r="16520" spans="7:7">
      <c r="G16520" s="162" t="s">
        <v>16765</v>
      </c>
    </row>
    <row r="16521" spans="7:7">
      <c r="G16521" s="162" t="s">
        <v>16766</v>
      </c>
    </row>
    <row r="16522" spans="7:7">
      <c r="G16522" s="162" t="s">
        <v>16767</v>
      </c>
    </row>
    <row r="16523" spans="7:7">
      <c r="G16523" s="162" t="s">
        <v>16768</v>
      </c>
    </row>
    <row r="16524" spans="7:7">
      <c r="G16524" s="162" t="s">
        <v>16769</v>
      </c>
    </row>
    <row r="16525" spans="7:7">
      <c r="G16525" s="162" t="s">
        <v>16770</v>
      </c>
    </row>
    <row r="16526" spans="7:7">
      <c r="G16526" s="162" t="s">
        <v>16771</v>
      </c>
    </row>
    <row r="16527" spans="7:7">
      <c r="G16527" s="162" t="s">
        <v>16772</v>
      </c>
    </row>
    <row r="16528" spans="7:7">
      <c r="G16528" s="162" t="s">
        <v>16773</v>
      </c>
    </row>
    <row r="16529" spans="7:7">
      <c r="G16529" s="162" t="s">
        <v>16774</v>
      </c>
    </row>
    <row r="16530" spans="7:7">
      <c r="G16530" s="162" t="s">
        <v>16775</v>
      </c>
    </row>
    <row r="16531" spans="7:7">
      <c r="G16531" s="162" t="s">
        <v>16776</v>
      </c>
    </row>
    <row r="16532" spans="7:7">
      <c r="G16532" s="162" t="s">
        <v>16777</v>
      </c>
    </row>
    <row r="16533" spans="7:7">
      <c r="G16533" s="162" t="s">
        <v>16778</v>
      </c>
    </row>
    <row r="16534" spans="7:7">
      <c r="G16534" s="162" t="s">
        <v>16779</v>
      </c>
    </row>
    <row r="16535" spans="7:7">
      <c r="G16535" s="162" t="s">
        <v>16780</v>
      </c>
    </row>
    <row r="16536" spans="7:7">
      <c r="G16536" s="162" t="s">
        <v>16781</v>
      </c>
    </row>
    <row r="16537" spans="7:7">
      <c r="G16537" s="162" t="s">
        <v>16782</v>
      </c>
    </row>
    <row r="16538" spans="7:7">
      <c r="G16538" s="162" t="s">
        <v>16783</v>
      </c>
    </row>
    <row r="16539" spans="7:7">
      <c r="G16539" s="162" t="s">
        <v>16784</v>
      </c>
    </row>
    <row r="16540" spans="7:7">
      <c r="G16540" s="162" t="s">
        <v>16785</v>
      </c>
    </row>
    <row r="16541" spans="7:7">
      <c r="G16541" s="162" t="s">
        <v>16786</v>
      </c>
    </row>
    <row r="16542" spans="7:7">
      <c r="G16542" s="162" t="s">
        <v>16787</v>
      </c>
    </row>
    <row r="16543" spans="7:7">
      <c r="G16543" s="162" t="s">
        <v>16788</v>
      </c>
    </row>
    <row r="16544" spans="7:7">
      <c r="G16544" s="162" t="s">
        <v>16789</v>
      </c>
    </row>
    <row r="16545" spans="7:7">
      <c r="G16545" s="162" t="s">
        <v>16790</v>
      </c>
    </row>
    <row r="16546" spans="7:7">
      <c r="G16546" s="162" t="s">
        <v>16791</v>
      </c>
    </row>
    <row r="16547" spans="7:7">
      <c r="G16547" s="162" t="s">
        <v>16792</v>
      </c>
    </row>
    <row r="16548" spans="7:7">
      <c r="G16548" s="162" t="s">
        <v>16793</v>
      </c>
    </row>
    <row r="16549" spans="7:7">
      <c r="G16549" s="162" t="s">
        <v>16794</v>
      </c>
    </row>
    <row r="16550" spans="7:7">
      <c r="G16550" s="162" t="s">
        <v>16795</v>
      </c>
    </row>
    <row r="16551" spans="7:7">
      <c r="G16551" s="162" t="s">
        <v>16796</v>
      </c>
    </row>
    <row r="16552" spans="7:7">
      <c r="G16552" s="162" t="s">
        <v>16797</v>
      </c>
    </row>
    <row r="16553" spans="7:7">
      <c r="G16553" s="162" t="s">
        <v>16798</v>
      </c>
    </row>
    <row r="16554" spans="7:7">
      <c r="G16554" s="162" t="s">
        <v>16799</v>
      </c>
    </row>
    <row r="16555" spans="7:7">
      <c r="G16555" s="162" t="s">
        <v>16800</v>
      </c>
    </row>
    <row r="16556" spans="7:7">
      <c r="G16556" s="162" t="s">
        <v>16801</v>
      </c>
    </row>
    <row r="16557" spans="7:7">
      <c r="G16557" s="162" t="s">
        <v>16802</v>
      </c>
    </row>
    <row r="16558" spans="7:7">
      <c r="G16558" s="162" t="s">
        <v>16803</v>
      </c>
    </row>
    <row r="16559" spans="7:7">
      <c r="G16559" s="162" t="s">
        <v>16804</v>
      </c>
    </row>
    <row r="16560" spans="7:7">
      <c r="G16560" s="162" t="s">
        <v>16805</v>
      </c>
    </row>
    <row r="16561" spans="7:7">
      <c r="G16561" s="162" t="s">
        <v>16806</v>
      </c>
    </row>
    <row r="16562" spans="7:7">
      <c r="G16562" s="162" t="s">
        <v>16807</v>
      </c>
    </row>
    <row r="16563" spans="7:7">
      <c r="G16563" s="162" t="s">
        <v>16808</v>
      </c>
    </row>
    <row r="16564" spans="7:7">
      <c r="G16564" s="162" t="s">
        <v>16809</v>
      </c>
    </row>
    <row r="16565" spans="7:7">
      <c r="G16565" s="162" t="s">
        <v>16810</v>
      </c>
    </row>
    <row r="16566" spans="7:7">
      <c r="G16566" s="162" t="s">
        <v>16811</v>
      </c>
    </row>
    <row r="16567" spans="7:7">
      <c r="G16567" s="162" t="s">
        <v>16812</v>
      </c>
    </row>
    <row r="16568" spans="7:7">
      <c r="G16568" s="162" t="s">
        <v>16813</v>
      </c>
    </row>
    <row r="16569" spans="7:7">
      <c r="G16569" s="162" t="s">
        <v>16814</v>
      </c>
    </row>
    <row r="16570" spans="7:7">
      <c r="G16570" s="162" t="s">
        <v>16815</v>
      </c>
    </row>
    <row r="16571" spans="7:7">
      <c r="G16571" s="162" t="s">
        <v>16816</v>
      </c>
    </row>
    <row r="16572" spans="7:7">
      <c r="G16572" s="162" t="s">
        <v>16817</v>
      </c>
    </row>
    <row r="16573" spans="7:7">
      <c r="G16573" s="162" t="s">
        <v>16818</v>
      </c>
    </row>
    <row r="16574" spans="7:7">
      <c r="G16574" s="162" t="s">
        <v>16819</v>
      </c>
    </row>
    <row r="16575" spans="7:7">
      <c r="G16575" s="162" t="s">
        <v>16820</v>
      </c>
    </row>
    <row r="16576" spans="7:7">
      <c r="G16576" s="162" t="s">
        <v>16821</v>
      </c>
    </row>
    <row r="16577" spans="7:7">
      <c r="G16577" s="162" t="s">
        <v>16822</v>
      </c>
    </row>
    <row r="16578" spans="7:7">
      <c r="G16578" s="162" t="s">
        <v>16823</v>
      </c>
    </row>
    <row r="16579" spans="7:7">
      <c r="G16579" s="162" t="s">
        <v>16824</v>
      </c>
    </row>
    <row r="16580" spans="7:7">
      <c r="G16580" s="162" t="s">
        <v>16825</v>
      </c>
    </row>
    <row r="16581" spans="7:7">
      <c r="G16581" s="162" t="s">
        <v>16826</v>
      </c>
    </row>
    <row r="16582" spans="7:7">
      <c r="G16582" s="162" t="s">
        <v>16827</v>
      </c>
    </row>
    <row r="16583" spans="7:7">
      <c r="G16583" s="162" t="s">
        <v>16828</v>
      </c>
    </row>
    <row r="16584" spans="7:7">
      <c r="G16584" s="162" t="s">
        <v>16829</v>
      </c>
    </row>
    <row r="16585" spans="7:7">
      <c r="G16585" s="162" t="s">
        <v>16830</v>
      </c>
    </row>
    <row r="16586" spans="7:7">
      <c r="G16586" s="162" t="s">
        <v>16831</v>
      </c>
    </row>
    <row r="16587" spans="7:7">
      <c r="G16587" s="162" t="s">
        <v>16832</v>
      </c>
    </row>
    <row r="16588" spans="7:7">
      <c r="G16588" s="162" t="s">
        <v>16833</v>
      </c>
    </row>
    <row r="16589" spans="7:7">
      <c r="G16589" s="162" t="s">
        <v>16834</v>
      </c>
    </row>
    <row r="16590" spans="7:7">
      <c r="G16590" s="162" t="s">
        <v>16835</v>
      </c>
    </row>
    <row r="16591" spans="7:7">
      <c r="G16591" s="162" t="s">
        <v>16836</v>
      </c>
    </row>
    <row r="16592" spans="7:7">
      <c r="G16592" s="162" t="s">
        <v>16837</v>
      </c>
    </row>
    <row r="16593" spans="7:7">
      <c r="G16593" s="162" t="s">
        <v>16838</v>
      </c>
    </row>
    <row r="16594" spans="7:7">
      <c r="G16594" s="162" t="s">
        <v>16839</v>
      </c>
    </row>
    <row r="16595" spans="7:7">
      <c r="G16595" s="162" t="s">
        <v>16840</v>
      </c>
    </row>
    <row r="16596" spans="7:7">
      <c r="G16596" s="162" t="s">
        <v>16841</v>
      </c>
    </row>
    <row r="16597" spans="7:7">
      <c r="G16597" s="162" t="s">
        <v>16842</v>
      </c>
    </row>
    <row r="16598" spans="7:7">
      <c r="G16598" s="162" t="s">
        <v>16843</v>
      </c>
    </row>
    <row r="16599" spans="7:7">
      <c r="G16599" s="162" t="s">
        <v>16844</v>
      </c>
    </row>
    <row r="16600" spans="7:7">
      <c r="G16600" s="162" t="s">
        <v>16845</v>
      </c>
    </row>
    <row r="16601" spans="7:7">
      <c r="G16601" s="162" t="s">
        <v>16846</v>
      </c>
    </row>
    <row r="16602" spans="7:7">
      <c r="G16602" s="162" t="s">
        <v>16847</v>
      </c>
    </row>
    <row r="16603" spans="7:7">
      <c r="G16603" s="162" t="s">
        <v>16848</v>
      </c>
    </row>
    <row r="16604" spans="7:7">
      <c r="G16604" s="162" t="s">
        <v>16849</v>
      </c>
    </row>
    <row r="16605" spans="7:7">
      <c r="G16605" s="162" t="s">
        <v>16850</v>
      </c>
    </row>
    <row r="16606" spans="7:7">
      <c r="G16606" s="162" t="s">
        <v>16851</v>
      </c>
    </row>
    <row r="16607" spans="7:7">
      <c r="G16607" s="162" t="s">
        <v>16852</v>
      </c>
    </row>
    <row r="16608" spans="7:7">
      <c r="G16608" s="162" t="s">
        <v>16853</v>
      </c>
    </row>
    <row r="16609" spans="7:7">
      <c r="G16609" s="162" t="s">
        <v>16854</v>
      </c>
    </row>
    <row r="16610" spans="7:7">
      <c r="G16610" s="162" t="s">
        <v>16855</v>
      </c>
    </row>
    <row r="16611" spans="7:7">
      <c r="G16611" s="162" t="s">
        <v>16856</v>
      </c>
    </row>
    <row r="16612" spans="7:7">
      <c r="G16612" s="162" t="s">
        <v>16857</v>
      </c>
    </row>
    <row r="16613" spans="7:7">
      <c r="G16613" s="162" t="s">
        <v>16858</v>
      </c>
    </row>
    <row r="16614" spans="7:7">
      <c r="G16614" s="162" t="s">
        <v>16859</v>
      </c>
    </row>
    <row r="16615" spans="7:7">
      <c r="G16615" s="162" t="s">
        <v>16860</v>
      </c>
    </row>
    <row r="16616" spans="7:7">
      <c r="G16616" s="162" t="s">
        <v>16861</v>
      </c>
    </row>
    <row r="16617" spans="7:7">
      <c r="G16617" s="162" t="s">
        <v>16862</v>
      </c>
    </row>
    <row r="16618" spans="7:7">
      <c r="G16618" s="162" t="s">
        <v>16863</v>
      </c>
    </row>
    <row r="16619" spans="7:7">
      <c r="G16619" s="162" t="s">
        <v>16864</v>
      </c>
    </row>
    <row r="16620" spans="7:7">
      <c r="G16620" s="162" t="s">
        <v>16865</v>
      </c>
    </row>
    <row r="16621" spans="7:7">
      <c r="G16621" s="162" t="s">
        <v>16866</v>
      </c>
    </row>
    <row r="16622" spans="7:7">
      <c r="G16622" s="162" t="s">
        <v>16867</v>
      </c>
    </row>
    <row r="16623" spans="7:7">
      <c r="G16623" s="162" t="s">
        <v>16868</v>
      </c>
    </row>
    <row r="16624" spans="7:7">
      <c r="G16624" s="162" t="s">
        <v>16869</v>
      </c>
    </row>
    <row r="16625" spans="7:7">
      <c r="G16625" s="162" t="s">
        <v>16870</v>
      </c>
    </row>
    <row r="16626" spans="7:7">
      <c r="G16626" s="162" t="s">
        <v>16871</v>
      </c>
    </row>
    <row r="16627" spans="7:7">
      <c r="G16627" s="162" t="s">
        <v>16872</v>
      </c>
    </row>
    <row r="16628" spans="7:7">
      <c r="G16628" s="162" t="s">
        <v>16873</v>
      </c>
    </row>
    <row r="16629" spans="7:7">
      <c r="G16629" s="162" t="s">
        <v>16874</v>
      </c>
    </row>
    <row r="16630" spans="7:7">
      <c r="G16630" s="162" t="s">
        <v>16875</v>
      </c>
    </row>
    <row r="16631" spans="7:7">
      <c r="G16631" s="162" t="s">
        <v>16876</v>
      </c>
    </row>
    <row r="16632" spans="7:7">
      <c r="G16632" s="162" t="s">
        <v>16877</v>
      </c>
    </row>
    <row r="16633" spans="7:7">
      <c r="G16633" s="162" t="s">
        <v>16878</v>
      </c>
    </row>
    <row r="16634" spans="7:7">
      <c r="G16634" s="162" t="s">
        <v>16879</v>
      </c>
    </row>
    <row r="16635" spans="7:7">
      <c r="G16635" s="162" t="s">
        <v>16880</v>
      </c>
    </row>
    <row r="16636" spans="7:7">
      <c r="G16636" s="162" t="s">
        <v>16881</v>
      </c>
    </row>
    <row r="16637" spans="7:7">
      <c r="G16637" s="162" t="s">
        <v>16882</v>
      </c>
    </row>
    <row r="16638" spans="7:7">
      <c r="G16638" s="162" t="s">
        <v>16883</v>
      </c>
    </row>
    <row r="16639" spans="7:7">
      <c r="G16639" s="162" t="s">
        <v>16884</v>
      </c>
    </row>
    <row r="16640" spans="7:7">
      <c r="G16640" s="162" t="s">
        <v>16885</v>
      </c>
    </row>
    <row r="16641" spans="7:7">
      <c r="G16641" s="162" t="s">
        <v>16886</v>
      </c>
    </row>
    <row r="16642" spans="7:7">
      <c r="G16642" s="162" t="s">
        <v>16887</v>
      </c>
    </row>
    <row r="16643" spans="7:7">
      <c r="G16643" s="162" t="s">
        <v>16888</v>
      </c>
    </row>
    <row r="16644" spans="7:7">
      <c r="G16644" s="162" t="s">
        <v>16889</v>
      </c>
    </row>
    <row r="16645" spans="7:7">
      <c r="G16645" s="162" t="s">
        <v>16890</v>
      </c>
    </row>
    <row r="16646" spans="7:7">
      <c r="G16646" s="162" t="s">
        <v>16891</v>
      </c>
    </row>
    <row r="16647" spans="7:7">
      <c r="G16647" s="162" t="s">
        <v>16892</v>
      </c>
    </row>
    <row r="16648" spans="7:7">
      <c r="G16648" s="162" t="s">
        <v>16893</v>
      </c>
    </row>
    <row r="16649" spans="7:7">
      <c r="G16649" s="162" t="s">
        <v>16894</v>
      </c>
    </row>
    <row r="16650" spans="7:7">
      <c r="G16650" s="162" t="s">
        <v>16895</v>
      </c>
    </row>
    <row r="16651" spans="7:7">
      <c r="G16651" s="162" t="s">
        <v>16896</v>
      </c>
    </row>
    <row r="16652" spans="7:7">
      <c r="G16652" s="162" t="s">
        <v>16897</v>
      </c>
    </row>
    <row r="16653" spans="7:7">
      <c r="G16653" s="162" t="s">
        <v>16898</v>
      </c>
    </row>
    <row r="16654" spans="7:7">
      <c r="G16654" s="162" t="s">
        <v>16899</v>
      </c>
    </row>
    <row r="16655" spans="7:7">
      <c r="G16655" s="162" t="s">
        <v>16900</v>
      </c>
    </row>
    <row r="16656" spans="7:7">
      <c r="G16656" s="162" t="s">
        <v>16901</v>
      </c>
    </row>
    <row r="16657" spans="7:7">
      <c r="G16657" s="162" t="s">
        <v>16902</v>
      </c>
    </row>
    <row r="16658" spans="7:7">
      <c r="G16658" s="162" t="s">
        <v>16903</v>
      </c>
    </row>
    <row r="16659" spans="7:7">
      <c r="G16659" s="162" t="s">
        <v>16904</v>
      </c>
    </row>
    <row r="16660" spans="7:7">
      <c r="G16660" s="162" t="s">
        <v>16905</v>
      </c>
    </row>
    <row r="16661" spans="7:7">
      <c r="G16661" s="162" t="s">
        <v>16906</v>
      </c>
    </row>
    <row r="16662" spans="7:7">
      <c r="G16662" s="162" t="s">
        <v>16907</v>
      </c>
    </row>
    <row r="16663" spans="7:7">
      <c r="G16663" s="162" t="s">
        <v>16908</v>
      </c>
    </row>
    <row r="16664" spans="7:7">
      <c r="G16664" s="162" t="s">
        <v>16909</v>
      </c>
    </row>
    <row r="16665" spans="7:7">
      <c r="G16665" s="162" t="s">
        <v>16910</v>
      </c>
    </row>
    <row r="16666" spans="7:7">
      <c r="G16666" s="162" t="s">
        <v>16911</v>
      </c>
    </row>
    <row r="16667" spans="7:7">
      <c r="G16667" s="162" t="s">
        <v>16912</v>
      </c>
    </row>
    <row r="16668" spans="7:7">
      <c r="G16668" s="162" t="s">
        <v>16913</v>
      </c>
    </row>
    <row r="16669" spans="7:7">
      <c r="G16669" s="162" t="s">
        <v>16914</v>
      </c>
    </row>
    <row r="16670" spans="7:7">
      <c r="G16670" s="162" t="s">
        <v>16915</v>
      </c>
    </row>
    <row r="16671" spans="7:7">
      <c r="G16671" s="162" t="s">
        <v>16916</v>
      </c>
    </row>
    <row r="16672" spans="7:7">
      <c r="G16672" s="162" t="s">
        <v>16917</v>
      </c>
    </row>
    <row r="16673" spans="7:7">
      <c r="G16673" s="162" t="s">
        <v>16918</v>
      </c>
    </row>
    <row r="16674" spans="7:7">
      <c r="G16674" s="162" t="s">
        <v>16919</v>
      </c>
    </row>
    <row r="16675" spans="7:7">
      <c r="G16675" s="162" t="s">
        <v>16920</v>
      </c>
    </row>
    <row r="16676" spans="7:7">
      <c r="G16676" s="162" t="s">
        <v>16921</v>
      </c>
    </row>
    <row r="16677" spans="7:7">
      <c r="G16677" s="162" t="s">
        <v>16922</v>
      </c>
    </row>
    <row r="16678" spans="7:7">
      <c r="G16678" s="162" t="s">
        <v>16923</v>
      </c>
    </row>
    <row r="16679" spans="7:7">
      <c r="G16679" s="162" t="s">
        <v>16924</v>
      </c>
    </row>
    <row r="16680" spans="7:7">
      <c r="G16680" s="162" t="s">
        <v>16925</v>
      </c>
    </row>
    <row r="16681" spans="7:7">
      <c r="G16681" s="162" t="s">
        <v>16926</v>
      </c>
    </row>
    <row r="16682" spans="7:7">
      <c r="G16682" s="162" t="s">
        <v>16927</v>
      </c>
    </row>
    <row r="16683" spans="7:7">
      <c r="G16683" s="162" t="s">
        <v>16928</v>
      </c>
    </row>
    <row r="16684" spans="7:7">
      <c r="G16684" s="162" t="s">
        <v>16929</v>
      </c>
    </row>
    <row r="16685" spans="7:7">
      <c r="G16685" s="162" t="s">
        <v>16930</v>
      </c>
    </row>
    <row r="16686" spans="7:7">
      <c r="G16686" s="162" t="s">
        <v>16931</v>
      </c>
    </row>
    <row r="16687" spans="7:7">
      <c r="G16687" s="162" t="s">
        <v>16932</v>
      </c>
    </row>
    <row r="16688" spans="7:7">
      <c r="G16688" s="162" t="s">
        <v>16933</v>
      </c>
    </row>
    <row r="16689" spans="7:7">
      <c r="G16689" s="162" t="s">
        <v>16934</v>
      </c>
    </row>
    <row r="16690" spans="7:7">
      <c r="G16690" s="162" t="s">
        <v>16935</v>
      </c>
    </row>
    <row r="16691" spans="7:7">
      <c r="G16691" s="162" t="s">
        <v>16936</v>
      </c>
    </row>
    <row r="16692" spans="7:7">
      <c r="G16692" s="162" t="s">
        <v>16937</v>
      </c>
    </row>
    <row r="16693" spans="7:7">
      <c r="G16693" s="162" t="s">
        <v>16938</v>
      </c>
    </row>
    <row r="16694" spans="7:7">
      <c r="G16694" s="162" t="s">
        <v>16939</v>
      </c>
    </row>
    <row r="16695" spans="7:7">
      <c r="G16695" s="162" t="s">
        <v>16940</v>
      </c>
    </row>
    <row r="16696" spans="7:7">
      <c r="G16696" s="162" t="s">
        <v>16941</v>
      </c>
    </row>
    <row r="16697" spans="7:7">
      <c r="G16697" s="162" t="s">
        <v>16942</v>
      </c>
    </row>
    <row r="16698" spans="7:7">
      <c r="G16698" s="162" t="s">
        <v>16943</v>
      </c>
    </row>
    <row r="16699" spans="7:7">
      <c r="G16699" s="162" t="s">
        <v>16944</v>
      </c>
    </row>
    <row r="16700" spans="7:7">
      <c r="G16700" s="162" t="s">
        <v>16945</v>
      </c>
    </row>
    <row r="16701" spans="7:7">
      <c r="G16701" s="162" t="s">
        <v>16946</v>
      </c>
    </row>
    <row r="16702" spans="7:7">
      <c r="G16702" s="162" t="s">
        <v>16947</v>
      </c>
    </row>
    <row r="16703" spans="7:7">
      <c r="G16703" s="162" t="s">
        <v>16948</v>
      </c>
    </row>
    <row r="16704" spans="7:7">
      <c r="G16704" s="162" t="s">
        <v>16949</v>
      </c>
    </row>
    <row r="16705" spans="7:7">
      <c r="G16705" s="162" t="s">
        <v>16950</v>
      </c>
    </row>
    <row r="16706" spans="7:7">
      <c r="G16706" s="162" t="s">
        <v>16951</v>
      </c>
    </row>
    <row r="16707" spans="7:7">
      <c r="G16707" s="162" t="s">
        <v>16952</v>
      </c>
    </row>
    <row r="16708" spans="7:7">
      <c r="G16708" s="162" t="s">
        <v>16953</v>
      </c>
    </row>
    <row r="16709" spans="7:7">
      <c r="G16709" s="162" t="s">
        <v>16954</v>
      </c>
    </row>
    <row r="16710" spans="7:7">
      <c r="G16710" s="162" t="s">
        <v>16955</v>
      </c>
    </row>
    <row r="16711" spans="7:7">
      <c r="G16711" s="162" t="s">
        <v>16956</v>
      </c>
    </row>
    <row r="16712" spans="7:7">
      <c r="G16712" s="162" t="s">
        <v>16957</v>
      </c>
    </row>
    <row r="16713" spans="7:7">
      <c r="G16713" s="162" t="s">
        <v>16958</v>
      </c>
    </row>
    <row r="16714" spans="7:7">
      <c r="G16714" s="162" t="s">
        <v>16959</v>
      </c>
    </row>
    <row r="16715" spans="7:7">
      <c r="G16715" s="162" t="s">
        <v>16960</v>
      </c>
    </row>
    <row r="16716" spans="7:7">
      <c r="G16716" s="162" t="s">
        <v>16961</v>
      </c>
    </row>
    <row r="16717" spans="7:7">
      <c r="G16717" s="162" t="s">
        <v>16962</v>
      </c>
    </row>
    <row r="16718" spans="7:7">
      <c r="G16718" s="162" t="s">
        <v>16963</v>
      </c>
    </row>
    <row r="16719" spans="7:7">
      <c r="G16719" s="162" t="s">
        <v>16964</v>
      </c>
    </row>
    <row r="16720" spans="7:7">
      <c r="G16720" s="162" t="s">
        <v>16965</v>
      </c>
    </row>
    <row r="16721" spans="7:7">
      <c r="G16721" s="162" t="s">
        <v>16966</v>
      </c>
    </row>
    <row r="16722" spans="7:7">
      <c r="G16722" s="162" t="s">
        <v>16967</v>
      </c>
    </row>
    <row r="16723" spans="7:7">
      <c r="G16723" s="162" t="s">
        <v>16968</v>
      </c>
    </row>
    <row r="16724" spans="7:7">
      <c r="G16724" s="162" t="s">
        <v>16969</v>
      </c>
    </row>
    <row r="16725" spans="7:7">
      <c r="G16725" s="162" t="s">
        <v>16970</v>
      </c>
    </row>
    <row r="16726" spans="7:7">
      <c r="G16726" s="162" t="s">
        <v>16971</v>
      </c>
    </row>
    <row r="16727" spans="7:7">
      <c r="G16727" s="162" t="s">
        <v>16972</v>
      </c>
    </row>
    <row r="16728" spans="7:7">
      <c r="G16728" s="162" t="s">
        <v>16973</v>
      </c>
    </row>
    <row r="16729" spans="7:7">
      <c r="G16729" s="162" t="s">
        <v>16974</v>
      </c>
    </row>
    <row r="16730" spans="7:7">
      <c r="G16730" s="162" t="s">
        <v>16975</v>
      </c>
    </row>
    <row r="16731" spans="7:7">
      <c r="G16731" s="162" t="s">
        <v>16976</v>
      </c>
    </row>
    <row r="16732" spans="7:7">
      <c r="G16732" s="162" t="s">
        <v>16977</v>
      </c>
    </row>
    <row r="16733" spans="7:7">
      <c r="G16733" s="162" t="s">
        <v>16978</v>
      </c>
    </row>
    <row r="16734" spans="7:7">
      <c r="G16734" s="162" t="s">
        <v>16979</v>
      </c>
    </row>
    <row r="16735" spans="7:7">
      <c r="G16735" s="162" t="s">
        <v>16980</v>
      </c>
    </row>
    <row r="16736" spans="7:7">
      <c r="G16736" s="162" t="s">
        <v>16981</v>
      </c>
    </row>
    <row r="16737" spans="7:7">
      <c r="G16737" s="162" t="s">
        <v>16982</v>
      </c>
    </row>
    <row r="16738" spans="7:7">
      <c r="G16738" s="162" t="s">
        <v>16983</v>
      </c>
    </row>
    <row r="16739" spans="7:7">
      <c r="G16739" s="162" t="s">
        <v>16984</v>
      </c>
    </row>
    <row r="16740" spans="7:7">
      <c r="G16740" s="162" t="s">
        <v>16985</v>
      </c>
    </row>
    <row r="16741" spans="7:7">
      <c r="G16741" s="162" t="s">
        <v>16986</v>
      </c>
    </row>
    <row r="16742" spans="7:7">
      <c r="G16742" s="162" t="s">
        <v>16987</v>
      </c>
    </row>
    <row r="16743" spans="7:7">
      <c r="G16743" s="162" t="s">
        <v>16988</v>
      </c>
    </row>
    <row r="16744" spans="7:7">
      <c r="G16744" s="162" t="s">
        <v>16989</v>
      </c>
    </row>
    <row r="16745" spans="7:7">
      <c r="G16745" s="162" t="s">
        <v>16990</v>
      </c>
    </row>
    <row r="16746" spans="7:7">
      <c r="G16746" s="162" t="s">
        <v>16991</v>
      </c>
    </row>
    <row r="16747" spans="7:7">
      <c r="G16747" s="162" t="s">
        <v>16992</v>
      </c>
    </row>
    <row r="16748" spans="7:7">
      <c r="G16748" s="162" t="s">
        <v>16993</v>
      </c>
    </row>
    <row r="16749" spans="7:7">
      <c r="G16749" s="162" t="s">
        <v>16994</v>
      </c>
    </row>
    <row r="16750" spans="7:7">
      <c r="G16750" s="162" t="s">
        <v>16995</v>
      </c>
    </row>
    <row r="16751" spans="7:7">
      <c r="G16751" s="162" t="s">
        <v>16996</v>
      </c>
    </row>
    <row r="16752" spans="7:7">
      <c r="G16752" s="162" t="s">
        <v>16997</v>
      </c>
    </row>
    <row r="16753" spans="7:7">
      <c r="G16753" s="162" t="s">
        <v>16998</v>
      </c>
    </row>
    <row r="16754" spans="7:7">
      <c r="G16754" s="162" t="s">
        <v>16999</v>
      </c>
    </row>
    <row r="16755" spans="7:7">
      <c r="G16755" s="162" t="s">
        <v>17000</v>
      </c>
    </row>
    <row r="16756" spans="7:7">
      <c r="G16756" s="162" t="s">
        <v>17001</v>
      </c>
    </row>
    <row r="16757" spans="7:7">
      <c r="G16757" s="162" t="s">
        <v>17002</v>
      </c>
    </row>
    <row r="16758" spans="7:7">
      <c r="G16758" s="162" t="s">
        <v>17003</v>
      </c>
    </row>
    <row r="16759" spans="7:7">
      <c r="G16759" s="162" t="s">
        <v>17004</v>
      </c>
    </row>
    <row r="16760" spans="7:7">
      <c r="G16760" s="162" t="s">
        <v>17005</v>
      </c>
    </row>
    <row r="16761" spans="7:7">
      <c r="G16761" s="162" t="s">
        <v>17006</v>
      </c>
    </row>
    <row r="16762" spans="7:7">
      <c r="G16762" s="162" t="s">
        <v>17007</v>
      </c>
    </row>
    <row r="16763" spans="7:7">
      <c r="G16763" s="162" t="s">
        <v>17008</v>
      </c>
    </row>
    <row r="16764" spans="7:7">
      <c r="G16764" s="162" t="s">
        <v>17009</v>
      </c>
    </row>
    <row r="16765" spans="7:7">
      <c r="G16765" s="162" t="s">
        <v>17010</v>
      </c>
    </row>
    <row r="16766" spans="7:7">
      <c r="G16766" s="162" t="s">
        <v>17011</v>
      </c>
    </row>
    <row r="16767" spans="7:7">
      <c r="G16767" s="162" t="s">
        <v>17012</v>
      </c>
    </row>
    <row r="16768" spans="7:7">
      <c r="G16768" s="162" t="s">
        <v>17013</v>
      </c>
    </row>
    <row r="16769" spans="7:7">
      <c r="G16769" s="162" t="s">
        <v>17014</v>
      </c>
    </row>
    <row r="16770" spans="7:7">
      <c r="G16770" s="162" t="s">
        <v>17015</v>
      </c>
    </row>
    <row r="16771" spans="7:7">
      <c r="G16771" s="162" t="s">
        <v>17016</v>
      </c>
    </row>
    <row r="16772" spans="7:7">
      <c r="G16772" s="162" t="s">
        <v>17017</v>
      </c>
    </row>
    <row r="16773" spans="7:7">
      <c r="G16773" s="162" t="s">
        <v>17018</v>
      </c>
    </row>
    <row r="16774" spans="7:7">
      <c r="G16774" s="162" t="s">
        <v>17019</v>
      </c>
    </row>
    <row r="16775" spans="7:7">
      <c r="G16775" s="162" t="s">
        <v>17020</v>
      </c>
    </row>
    <row r="16776" spans="7:7">
      <c r="G16776" s="162" t="s">
        <v>17021</v>
      </c>
    </row>
    <row r="16777" spans="7:7">
      <c r="G16777" s="162" t="s">
        <v>17022</v>
      </c>
    </row>
    <row r="16778" spans="7:7">
      <c r="G16778" s="162" t="s">
        <v>17023</v>
      </c>
    </row>
    <row r="16779" spans="7:7">
      <c r="G16779" s="162" t="s">
        <v>17024</v>
      </c>
    </row>
    <row r="16780" spans="7:7">
      <c r="G16780" s="162" t="s">
        <v>17025</v>
      </c>
    </row>
    <row r="16781" spans="7:7">
      <c r="G16781" s="162" t="s">
        <v>17026</v>
      </c>
    </row>
    <row r="16782" spans="7:7">
      <c r="G16782" s="162" t="s">
        <v>17027</v>
      </c>
    </row>
    <row r="16783" spans="7:7">
      <c r="G16783" s="162" t="s">
        <v>17028</v>
      </c>
    </row>
    <row r="16784" spans="7:7">
      <c r="G16784" s="162" t="s">
        <v>17029</v>
      </c>
    </row>
    <row r="16785" spans="7:7">
      <c r="G16785" s="162" t="s">
        <v>17030</v>
      </c>
    </row>
    <row r="16786" spans="7:7">
      <c r="G16786" s="162" t="s">
        <v>17031</v>
      </c>
    </row>
    <row r="16787" spans="7:7">
      <c r="G16787" s="162" t="s">
        <v>17032</v>
      </c>
    </row>
    <row r="16788" spans="7:7">
      <c r="G16788" s="162" t="s">
        <v>17033</v>
      </c>
    </row>
    <row r="16789" spans="7:7">
      <c r="G16789" s="162" t="s">
        <v>17034</v>
      </c>
    </row>
    <row r="16790" spans="7:7">
      <c r="G16790" s="162" t="s">
        <v>17035</v>
      </c>
    </row>
    <row r="16791" spans="7:7">
      <c r="G16791" s="162" t="s">
        <v>17036</v>
      </c>
    </row>
    <row r="16792" spans="7:7">
      <c r="G16792" s="162" t="s">
        <v>17037</v>
      </c>
    </row>
    <row r="16793" spans="7:7">
      <c r="G16793" s="162" t="s">
        <v>17038</v>
      </c>
    </row>
    <row r="16794" spans="7:7">
      <c r="G16794" s="162" t="s">
        <v>17039</v>
      </c>
    </row>
    <row r="16795" spans="7:7">
      <c r="G16795" s="162" t="s">
        <v>17040</v>
      </c>
    </row>
    <row r="16796" spans="7:7">
      <c r="G16796" s="162" t="s">
        <v>17041</v>
      </c>
    </row>
    <row r="16797" spans="7:7">
      <c r="G16797" s="162" t="s">
        <v>17042</v>
      </c>
    </row>
    <row r="16798" spans="7:7">
      <c r="G16798" s="162" t="s">
        <v>17043</v>
      </c>
    </row>
    <row r="16799" spans="7:7">
      <c r="G16799" s="162" t="s">
        <v>17044</v>
      </c>
    </row>
    <row r="16800" spans="7:7">
      <c r="G16800" s="162" t="s">
        <v>17045</v>
      </c>
    </row>
    <row r="16801" spans="7:7">
      <c r="G16801" s="162" t="s">
        <v>17046</v>
      </c>
    </row>
    <row r="16802" spans="7:7">
      <c r="G16802" s="162" t="s">
        <v>17047</v>
      </c>
    </row>
    <row r="16803" spans="7:7">
      <c r="G16803" s="162" t="s">
        <v>17048</v>
      </c>
    </row>
    <row r="16804" spans="7:7">
      <c r="G16804" s="162" t="s">
        <v>17049</v>
      </c>
    </row>
    <row r="16805" spans="7:7">
      <c r="G16805" s="162" t="s">
        <v>17050</v>
      </c>
    </row>
    <row r="16806" spans="7:7">
      <c r="G16806" s="162" t="s">
        <v>17051</v>
      </c>
    </row>
    <row r="16807" spans="7:7">
      <c r="G16807" s="162" t="s">
        <v>17052</v>
      </c>
    </row>
    <row r="16808" spans="7:7">
      <c r="G16808" s="162" t="s">
        <v>17053</v>
      </c>
    </row>
    <row r="16809" spans="7:7">
      <c r="G16809" s="162" t="s">
        <v>17054</v>
      </c>
    </row>
    <row r="16810" spans="7:7">
      <c r="G16810" s="162" t="s">
        <v>17055</v>
      </c>
    </row>
    <row r="16811" spans="7:7">
      <c r="G16811" s="162" t="s">
        <v>17056</v>
      </c>
    </row>
    <row r="16812" spans="7:7">
      <c r="G16812" s="162" t="s">
        <v>17057</v>
      </c>
    </row>
    <row r="16813" spans="7:7">
      <c r="G16813" s="162" t="s">
        <v>17058</v>
      </c>
    </row>
    <row r="16814" spans="7:7">
      <c r="G16814" s="162" t="s">
        <v>17059</v>
      </c>
    </row>
    <row r="16815" spans="7:7">
      <c r="G16815" s="162" t="s">
        <v>17060</v>
      </c>
    </row>
    <row r="16816" spans="7:7">
      <c r="G16816" s="162" t="s">
        <v>17061</v>
      </c>
    </row>
    <row r="16817" spans="7:7">
      <c r="G16817" s="162" t="s">
        <v>17062</v>
      </c>
    </row>
    <row r="16818" spans="7:7">
      <c r="G16818" s="162" t="s">
        <v>17063</v>
      </c>
    </row>
    <row r="16819" spans="7:7">
      <c r="G16819" s="162" t="s">
        <v>17064</v>
      </c>
    </row>
    <row r="16820" spans="7:7">
      <c r="G16820" s="162" t="s">
        <v>17065</v>
      </c>
    </row>
    <row r="16821" spans="7:7">
      <c r="G16821" s="162" t="s">
        <v>17066</v>
      </c>
    </row>
    <row r="16822" spans="7:7">
      <c r="G16822" s="162" t="s">
        <v>17067</v>
      </c>
    </row>
    <row r="16823" spans="7:7">
      <c r="G16823" s="162" t="s">
        <v>17068</v>
      </c>
    </row>
    <row r="16824" spans="7:7">
      <c r="G16824" s="162" t="s">
        <v>17069</v>
      </c>
    </row>
    <row r="16825" spans="7:7">
      <c r="G16825" s="162" t="s">
        <v>17070</v>
      </c>
    </row>
    <row r="16826" spans="7:7">
      <c r="G16826" s="162" t="s">
        <v>17071</v>
      </c>
    </row>
    <row r="16827" spans="7:7">
      <c r="G16827" s="162" t="s">
        <v>17072</v>
      </c>
    </row>
    <row r="16828" spans="7:7">
      <c r="G16828" s="162" t="s">
        <v>17073</v>
      </c>
    </row>
    <row r="16829" spans="7:7">
      <c r="G16829" s="162" t="s">
        <v>17074</v>
      </c>
    </row>
    <row r="16830" spans="7:7">
      <c r="G16830" s="162" t="s">
        <v>17075</v>
      </c>
    </row>
    <row r="16831" spans="7:7">
      <c r="G16831" s="162" t="s">
        <v>17076</v>
      </c>
    </row>
    <row r="16832" spans="7:7">
      <c r="G16832" s="162" t="s">
        <v>17077</v>
      </c>
    </row>
    <row r="16833" spans="7:7">
      <c r="G16833" s="162" t="s">
        <v>17078</v>
      </c>
    </row>
    <row r="16834" spans="7:7">
      <c r="G16834" s="162" t="s">
        <v>17079</v>
      </c>
    </row>
    <row r="16835" spans="7:7">
      <c r="G16835" s="162" t="s">
        <v>17080</v>
      </c>
    </row>
    <row r="16836" spans="7:7">
      <c r="G16836" s="162" t="s">
        <v>17081</v>
      </c>
    </row>
    <row r="16837" spans="7:7">
      <c r="G16837" s="162" t="s">
        <v>17082</v>
      </c>
    </row>
    <row r="16838" spans="7:7">
      <c r="G16838" s="162" t="s">
        <v>17083</v>
      </c>
    </row>
    <row r="16839" spans="7:7">
      <c r="G16839" s="162" t="s">
        <v>17084</v>
      </c>
    </row>
    <row r="16840" spans="7:7">
      <c r="G16840" s="162" t="s">
        <v>17085</v>
      </c>
    </row>
    <row r="16841" spans="7:7">
      <c r="G16841" s="162" t="s">
        <v>17086</v>
      </c>
    </row>
    <row r="16842" spans="7:7">
      <c r="G16842" s="162" t="s">
        <v>17087</v>
      </c>
    </row>
    <row r="16843" spans="7:7">
      <c r="G16843" s="162" t="s">
        <v>17088</v>
      </c>
    </row>
    <row r="16844" spans="7:7">
      <c r="G16844" s="162" t="s">
        <v>17089</v>
      </c>
    </row>
    <row r="16845" spans="7:7">
      <c r="G16845" s="162" t="s">
        <v>17090</v>
      </c>
    </row>
    <row r="16846" spans="7:7">
      <c r="G16846" s="162" t="s">
        <v>17091</v>
      </c>
    </row>
    <row r="16847" spans="7:7">
      <c r="G16847" s="162" t="s">
        <v>17092</v>
      </c>
    </row>
    <row r="16848" spans="7:7">
      <c r="G16848" s="162" t="s">
        <v>17093</v>
      </c>
    </row>
    <row r="16849" spans="7:7">
      <c r="G16849" s="162" t="s">
        <v>17094</v>
      </c>
    </row>
    <row r="16850" spans="7:7">
      <c r="G16850" s="162" t="s">
        <v>17095</v>
      </c>
    </row>
    <row r="16851" spans="7:7">
      <c r="G16851" s="162" t="s">
        <v>17096</v>
      </c>
    </row>
    <row r="16852" spans="7:7">
      <c r="G16852" s="162" t="s">
        <v>17097</v>
      </c>
    </row>
    <row r="16853" spans="7:7">
      <c r="G16853" s="162" t="s">
        <v>17098</v>
      </c>
    </row>
    <row r="16854" spans="7:7">
      <c r="G16854" s="162" t="s">
        <v>17099</v>
      </c>
    </row>
    <row r="16855" spans="7:7">
      <c r="G16855" s="162" t="s">
        <v>17100</v>
      </c>
    </row>
    <row r="16856" spans="7:7">
      <c r="G16856" s="162" t="s">
        <v>17101</v>
      </c>
    </row>
    <row r="16857" spans="7:7">
      <c r="G16857" s="162" t="s">
        <v>17102</v>
      </c>
    </row>
    <row r="16858" spans="7:7">
      <c r="G16858" s="162" t="s">
        <v>17103</v>
      </c>
    </row>
    <row r="16859" spans="7:7">
      <c r="G16859" s="162" t="s">
        <v>17104</v>
      </c>
    </row>
    <row r="16860" spans="7:7">
      <c r="G16860" s="162" t="s">
        <v>17105</v>
      </c>
    </row>
    <row r="16861" spans="7:7">
      <c r="G16861" s="162" t="s">
        <v>17106</v>
      </c>
    </row>
    <row r="16862" spans="7:7">
      <c r="G16862" s="162" t="s">
        <v>17107</v>
      </c>
    </row>
    <row r="16863" spans="7:7">
      <c r="G16863" s="162" t="s">
        <v>17108</v>
      </c>
    </row>
    <row r="16864" spans="7:7">
      <c r="G16864" s="162" t="s">
        <v>17109</v>
      </c>
    </row>
    <row r="16865" spans="7:7">
      <c r="G16865" s="162" t="s">
        <v>17110</v>
      </c>
    </row>
    <row r="16866" spans="7:7">
      <c r="G16866" s="162" t="s">
        <v>17111</v>
      </c>
    </row>
    <row r="16867" spans="7:7">
      <c r="G16867" s="162" t="s">
        <v>17112</v>
      </c>
    </row>
    <row r="16868" spans="7:7">
      <c r="G16868" s="162" t="s">
        <v>17113</v>
      </c>
    </row>
    <row r="16869" spans="7:7">
      <c r="G16869" s="162" t="s">
        <v>17114</v>
      </c>
    </row>
    <row r="16870" spans="7:7">
      <c r="G16870" s="162" t="s">
        <v>17115</v>
      </c>
    </row>
    <row r="16871" spans="7:7">
      <c r="G16871" s="162" t="s">
        <v>17116</v>
      </c>
    </row>
    <row r="16872" spans="7:7">
      <c r="G16872" s="162" t="s">
        <v>17117</v>
      </c>
    </row>
    <row r="16873" spans="7:7">
      <c r="G16873" s="162" t="s">
        <v>17118</v>
      </c>
    </row>
    <row r="16874" spans="7:7">
      <c r="G16874" s="162" t="s">
        <v>17119</v>
      </c>
    </row>
    <row r="16875" spans="7:7">
      <c r="G16875" s="162" t="s">
        <v>17120</v>
      </c>
    </row>
    <row r="16876" spans="7:7">
      <c r="G16876" s="162" t="s">
        <v>17121</v>
      </c>
    </row>
    <row r="16877" spans="7:7">
      <c r="G16877" s="162" t="s">
        <v>17122</v>
      </c>
    </row>
    <row r="16878" spans="7:7">
      <c r="G16878" s="162" t="s">
        <v>17123</v>
      </c>
    </row>
    <row r="16879" spans="7:7">
      <c r="G16879" s="162" t="s">
        <v>17124</v>
      </c>
    </row>
    <row r="16880" spans="7:7">
      <c r="G16880" s="162" t="s">
        <v>17125</v>
      </c>
    </row>
    <row r="16881" spans="7:7">
      <c r="G16881" s="162" t="s">
        <v>17126</v>
      </c>
    </row>
    <row r="16882" spans="7:7">
      <c r="G16882" s="162" t="s">
        <v>17127</v>
      </c>
    </row>
    <row r="16883" spans="7:7">
      <c r="G16883" s="162" t="s">
        <v>17128</v>
      </c>
    </row>
    <row r="16884" spans="7:7">
      <c r="G16884" s="162" t="s">
        <v>17129</v>
      </c>
    </row>
    <row r="16885" spans="7:7">
      <c r="G16885" s="162" t="s">
        <v>17130</v>
      </c>
    </row>
    <row r="16886" spans="7:7">
      <c r="G16886" s="162" t="s">
        <v>17131</v>
      </c>
    </row>
    <row r="16887" spans="7:7">
      <c r="G16887" s="162" t="s">
        <v>17132</v>
      </c>
    </row>
    <row r="16888" spans="7:7">
      <c r="G16888" s="162" t="s">
        <v>17133</v>
      </c>
    </row>
    <row r="16889" spans="7:7">
      <c r="G16889" s="162" t="s">
        <v>17134</v>
      </c>
    </row>
    <row r="16890" spans="7:7">
      <c r="G16890" s="162" t="s">
        <v>17135</v>
      </c>
    </row>
    <row r="16891" spans="7:7">
      <c r="G16891" s="162" t="s">
        <v>17136</v>
      </c>
    </row>
    <row r="16892" spans="7:7">
      <c r="G16892" s="162" t="s">
        <v>17137</v>
      </c>
    </row>
    <row r="16893" spans="7:7">
      <c r="G16893" s="162" t="s">
        <v>17138</v>
      </c>
    </row>
    <row r="16894" spans="7:7">
      <c r="G16894" s="162" t="s">
        <v>17139</v>
      </c>
    </row>
    <row r="16895" spans="7:7">
      <c r="G16895" s="162" t="s">
        <v>17140</v>
      </c>
    </row>
    <row r="16896" spans="7:7">
      <c r="G16896" s="162" t="s">
        <v>17141</v>
      </c>
    </row>
    <row r="16897" spans="7:7">
      <c r="G16897" s="162" t="s">
        <v>17142</v>
      </c>
    </row>
    <row r="16898" spans="7:7">
      <c r="G16898" s="162" t="s">
        <v>17143</v>
      </c>
    </row>
    <row r="16899" spans="7:7">
      <c r="G16899" s="162" t="s">
        <v>17144</v>
      </c>
    </row>
    <row r="16900" spans="7:7">
      <c r="G16900" s="162" t="s">
        <v>17145</v>
      </c>
    </row>
    <row r="16901" spans="7:7">
      <c r="G16901" s="162" t="s">
        <v>17146</v>
      </c>
    </row>
    <row r="16902" spans="7:7">
      <c r="G16902" s="162" t="s">
        <v>17147</v>
      </c>
    </row>
    <row r="16903" spans="7:7">
      <c r="G16903" s="162" t="s">
        <v>17148</v>
      </c>
    </row>
    <row r="16904" spans="7:7">
      <c r="G16904" s="162" t="s">
        <v>17149</v>
      </c>
    </row>
    <row r="16905" spans="7:7">
      <c r="G16905" s="162" t="s">
        <v>17150</v>
      </c>
    </row>
    <row r="16906" spans="7:7">
      <c r="G16906" s="162" t="s">
        <v>17151</v>
      </c>
    </row>
    <row r="16907" spans="7:7">
      <c r="G16907" s="162" t="s">
        <v>17152</v>
      </c>
    </row>
    <row r="16908" spans="7:7">
      <c r="G16908" s="162" t="s">
        <v>17153</v>
      </c>
    </row>
    <row r="16909" spans="7:7">
      <c r="G16909" s="162" t="s">
        <v>17154</v>
      </c>
    </row>
    <row r="16910" spans="7:7">
      <c r="G16910" s="162" t="s">
        <v>17155</v>
      </c>
    </row>
    <row r="16911" spans="7:7">
      <c r="G16911" s="162" t="s">
        <v>17156</v>
      </c>
    </row>
    <row r="16912" spans="7:7">
      <c r="G16912" s="162" t="s">
        <v>17157</v>
      </c>
    </row>
    <row r="16913" spans="7:7">
      <c r="G16913" s="162" t="s">
        <v>17158</v>
      </c>
    </row>
    <row r="16914" spans="7:7">
      <c r="G16914" s="162" t="s">
        <v>17159</v>
      </c>
    </row>
    <row r="16915" spans="7:7">
      <c r="G16915" s="162" t="s">
        <v>17160</v>
      </c>
    </row>
    <row r="16916" spans="7:7">
      <c r="G16916" s="162" t="s">
        <v>17161</v>
      </c>
    </row>
    <row r="16917" spans="7:7">
      <c r="G16917" s="162" t="s">
        <v>17162</v>
      </c>
    </row>
    <row r="16918" spans="7:7">
      <c r="G16918" s="162" t="s">
        <v>17163</v>
      </c>
    </row>
    <row r="16919" spans="7:7">
      <c r="G16919" s="162" t="s">
        <v>17164</v>
      </c>
    </row>
    <row r="16920" spans="7:7">
      <c r="G16920" s="162" t="s">
        <v>17165</v>
      </c>
    </row>
    <row r="16921" spans="7:7">
      <c r="G16921" s="162" t="s">
        <v>17166</v>
      </c>
    </row>
    <row r="16922" spans="7:7">
      <c r="G16922" s="162" t="s">
        <v>17167</v>
      </c>
    </row>
    <row r="16923" spans="7:7">
      <c r="G16923" s="162" t="s">
        <v>17168</v>
      </c>
    </row>
    <row r="16924" spans="7:7">
      <c r="G16924" s="162" t="s">
        <v>17169</v>
      </c>
    </row>
    <row r="16925" spans="7:7">
      <c r="G16925" s="162" t="s">
        <v>17170</v>
      </c>
    </row>
    <row r="16926" spans="7:7">
      <c r="G16926" s="162" t="s">
        <v>17171</v>
      </c>
    </row>
    <row r="16927" spans="7:7">
      <c r="G16927" s="162" t="s">
        <v>17172</v>
      </c>
    </row>
    <row r="16928" spans="7:7">
      <c r="G16928" s="162" t="s">
        <v>17173</v>
      </c>
    </row>
    <row r="16929" spans="7:7">
      <c r="G16929" s="162" t="s">
        <v>17174</v>
      </c>
    </row>
    <row r="16930" spans="7:7">
      <c r="G16930" s="162" t="s">
        <v>17175</v>
      </c>
    </row>
    <row r="16931" spans="7:7">
      <c r="G16931" s="162" t="s">
        <v>17176</v>
      </c>
    </row>
    <row r="16932" spans="7:7">
      <c r="G16932" s="162" t="s">
        <v>17177</v>
      </c>
    </row>
    <row r="16933" spans="7:7">
      <c r="G16933" s="162" t="s">
        <v>17178</v>
      </c>
    </row>
    <row r="16934" spans="7:7">
      <c r="G16934" s="162" t="s">
        <v>17179</v>
      </c>
    </row>
    <row r="16935" spans="7:7">
      <c r="G16935" s="162" t="s">
        <v>17180</v>
      </c>
    </row>
    <row r="16936" spans="7:7">
      <c r="G16936" s="162" t="s">
        <v>17181</v>
      </c>
    </row>
    <row r="16937" spans="7:7">
      <c r="G16937" s="162" t="s">
        <v>17182</v>
      </c>
    </row>
    <row r="16938" spans="7:7">
      <c r="G16938" s="162" t="s">
        <v>17183</v>
      </c>
    </row>
    <row r="16939" spans="7:7">
      <c r="G16939" s="162" t="s">
        <v>17184</v>
      </c>
    </row>
    <row r="16940" spans="7:7">
      <c r="G16940" s="162" t="s">
        <v>17185</v>
      </c>
    </row>
    <row r="16941" spans="7:7">
      <c r="G16941" s="162" t="s">
        <v>17186</v>
      </c>
    </row>
    <row r="16942" spans="7:7">
      <c r="G16942" s="162" t="s">
        <v>17187</v>
      </c>
    </row>
    <row r="16943" spans="7:7">
      <c r="G16943" s="162" t="s">
        <v>17188</v>
      </c>
    </row>
    <row r="16944" spans="7:7">
      <c r="G16944" s="162" t="s">
        <v>17189</v>
      </c>
    </row>
    <row r="16945" spans="7:7">
      <c r="G16945" s="162" t="s">
        <v>17190</v>
      </c>
    </row>
    <row r="16946" spans="7:7">
      <c r="G16946" s="162" t="s">
        <v>17191</v>
      </c>
    </row>
    <row r="16947" spans="7:7">
      <c r="G16947" s="162" t="s">
        <v>17192</v>
      </c>
    </row>
    <row r="16948" spans="7:7">
      <c r="G16948" s="162" t="s">
        <v>17193</v>
      </c>
    </row>
    <row r="16949" spans="7:7">
      <c r="G16949" s="162" t="s">
        <v>17194</v>
      </c>
    </row>
    <row r="16950" spans="7:7">
      <c r="G16950" s="162" t="s">
        <v>17195</v>
      </c>
    </row>
    <row r="16951" spans="7:7">
      <c r="G16951" s="162" t="s">
        <v>17196</v>
      </c>
    </row>
    <row r="16952" spans="7:7">
      <c r="G16952" s="162" t="s">
        <v>17197</v>
      </c>
    </row>
    <row r="16953" spans="7:7">
      <c r="G16953" s="162" t="s">
        <v>17198</v>
      </c>
    </row>
    <row r="16954" spans="7:7">
      <c r="G16954" s="162" t="s">
        <v>17199</v>
      </c>
    </row>
    <row r="16955" spans="7:7">
      <c r="G16955" s="162" t="s">
        <v>17200</v>
      </c>
    </row>
    <row r="16956" spans="7:7">
      <c r="G16956" s="162" t="s">
        <v>17201</v>
      </c>
    </row>
    <row r="16957" spans="7:7">
      <c r="G16957" s="162" t="s">
        <v>17202</v>
      </c>
    </row>
    <row r="16958" spans="7:7">
      <c r="G16958" s="162" t="s">
        <v>17203</v>
      </c>
    </row>
    <row r="16959" spans="7:7">
      <c r="G16959" s="162" t="s">
        <v>17204</v>
      </c>
    </row>
    <row r="16960" spans="7:7">
      <c r="G16960" s="162" t="s">
        <v>17205</v>
      </c>
    </row>
    <row r="16961" spans="7:7">
      <c r="G16961" s="162" t="s">
        <v>17206</v>
      </c>
    </row>
    <row r="16962" spans="7:7">
      <c r="G16962" s="162" t="s">
        <v>17207</v>
      </c>
    </row>
    <row r="16963" spans="7:7">
      <c r="G16963" s="162" t="s">
        <v>17208</v>
      </c>
    </row>
    <row r="16964" spans="7:7">
      <c r="G16964" s="162" t="s">
        <v>17209</v>
      </c>
    </row>
    <row r="16965" spans="7:7">
      <c r="G16965" s="162" t="s">
        <v>17210</v>
      </c>
    </row>
    <row r="16966" spans="7:7">
      <c r="G16966" s="162" t="s">
        <v>17211</v>
      </c>
    </row>
    <row r="16967" spans="7:7">
      <c r="G16967" s="162" t="s">
        <v>17212</v>
      </c>
    </row>
    <row r="16968" spans="7:7">
      <c r="G16968" s="162" t="s">
        <v>17213</v>
      </c>
    </row>
    <row r="16969" spans="7:7">
      <c r="G16969" s="162" t="s">
        <v>17214</v>
      </c>
    </row>
    <row r="16970" spans="7:7">
      <c r="G16970" s="162" t="s">
        <v>17215</v>
      </c>
    </row>
    <row r="16971" spans="7:7">
      <c r="G16971" s="162" t="s">
        <v>17216</v>
      </c>
    </row>
    <row r="16972" spans="7:7">
      <c r="G16972" s="162" t="s">
        <v>17217</v>
      </c>
    </row>
    <row r="16973" spans="7:7">
      <c r="G16973" s="162" t="s">
        <v>17218</v>
      </c>
    </row>
    <row r="16974" spans="7:7">
      <c r="G16974" s="162" t="s">
        <v>17219</v>
      </c>
    </row>
    <row r="16975" spans="7:7">
      <c r="G16975" s="162" t="s">
        <v>17220</v>
      </c>
    </row>
    <row r="16976" spans="7:7">
      <c r="G16976" s="162" t="s">
        <v>17221</v>
      </c>
    </row>
    <row r="16977" spans="7:7">
      <c r="G16977" s="162" t="s">
        <v>17222</v>
      </c>
    </row>
    <row r="16978" spans="7:7">
      <c r="G16978" s="162" t="s">
        <v>17223</v>
      </c>
    </row>
    <row r="16979" spans="7:7">
      <c r="G16979" s="162" t="s">
        <v>17224</v>
      </c>
    </row>
    <row r="16980" spans="7:7">
      <c r="G16980" s="162" t="s">
        <v>17225</v>
      </c>
    </row>
    <row r="16981" spans="7:7">
      <c r="G16981" s="162" t="s">
        <v>17226</v>
      </c>
    </row>
    <row r="16982" spans="7:7">
      <c r="G16982" s="162" t="s">
        <v>17227</v>
      </c>
    </row>
    <row r="16983" spans="7:7">
      <c r="G16983" s="162" t="s">
        <v>17228</v>
      </c>
    </row>
    <row r="16984" spans="7:7">
      <c r="G16984" s="162" t="s">
        <v>17229</v>
      </c>
    </row>
    <row r="16985" spans="7:7">
      <c r="G16985" s="162" t="s">
        <v>17230</v>
      </c>
    </row>
    <row r="16986" spans="7:7">
      <c r="G16986" s="162" t="s">
        <v>17231</v>
      </c>
    </row>
    <row r="16987" spans="7:7">
      <c r="G16987" s="162" t="s">
        <v>17232</v>
      </c>
    </row>
    <row r="16988" spans="7:7">
      <c r="G16988" s="162" t="s">
        <v>17233</v>
      </c>
    </row>
    <row r="16989" spans="7:7">
      <c r="G16989" s="162" t="s">
        <v>17234</v>
      </c>
    </row>
    <row r="16990" spans="7:7">
      <c r="G16990" s="162" t="s">
        <v>17235</v>
      </c>
    </row>
    <row r="16991" spans="7:7">
      <c r="G16991" s="162" t="s">
        <v>17236</v>
      </c>
    </row>
    <row r="16992" spans="7:7">
      <c r="G16992" s="162" t="s">
        <v>17237</v>
      </c>
    </row>
    <row r="16993" spans="7:7">
      <c r="G16993" s="162" t="s">
        <v>17238</v>
      </c>
    </row>
    <row r="16994" spans="7:7">
      <c r="G16994" s="162" t="s">
        <v>17239</v>
      </c>
    </row>
    <row r="16995" spans="7:7">
      <c r="G16995" s="162" t="s">
        <v>17240</v>
      </c>
    </row>
    <row r="16996" spans="7:7">
      <c r="G16996" s="162" t="s">
        <v>17241</v>
      </c>
    </row>
    <row r="16997" spans="7:7">
      <c r="G16997" s="162" t="s">
        <v>17242</v>
      </c>
    </row>
    <row r="16998" spans="7:7">
      <c r="G16998" s="162" t="s">
        <v>17243</v>
      </c>
    </row>
    <row r="16999" spans="7:7">
      <c r="G16999" s="162" t="s">
        <v>17244</v>
      </c>
    </row>
    <row r="17000" spans="7:7">
      <c r="G17000" s="162" t="s">
        <v>17245</v>
      </c>
    </row>
    <row r="17001" spans="7:7">
      <c r="G17001" s="162" t="s">
        <v>17246</v>
      </c>
    </row>
    <row r="17002" spans="7:7">
      <c r="G17002" s="162" t="s">
        <v>17247</v>
      </c>
    </row>
    <row r="17003" spans="7:7">
      <c r="G17003" s="162" t="s">
        <v>17248</v>
      </c>
    </row>
    <row r="17004" spans="7:7">
      <c r="G17004" s="162" t="s">
        <v>17249</v>
      </c>
    </row>
    <row r="17005" spans="7:7">
      <c r="G17005" s="162" t="s">
        <v>17250</v>
      </c>
    </row>
    <row r="17006" spans="7:7">
      <c r="G17006" s="162" t="s">
        <v>17251</v>
      </c>
    </row>
    <row r="17007" spans="7:7">
      <c r="G17007" s="162" t="s">
        <v>17252</v>
      </c>
    </row>
    <row r="17008" spans="7:7">
      <c r="G17008" s="162" t="s">
        <v>17253</v>
      </c>
    </row>
    <row r="17009" spans="7:7">
      <c r="G17009" s="162" t="s">
        <v>17254</v>
      </c>
    </row>
    <row r="17010" spans="7:7">
      <c r="G17010" s="162" t="s">
        <v>17255</v>
      </c>
    </row>
    <row r="17011" spans="7:7">
      <c r="G17011" s="162" t="s">
        <v>17256</v>
      </c>
    </row>
    <row r="17012" spans="7:7">
      <c r="G17012" s="162" t="s">
        <v>17257</v>
      </c>
    </row>
    <row r="17013" spans="7:7">
      <c r="G17013" s="162" t="s">
        <v>17258</v>
      </c>
    </row>
    <row r="17014" spans="7:7">
      <c r="G17014" s="162" t="s">
        <v>17259</v>
      </c>
    </row>
    <row r="17015" spans="7:7">
      <c r="G17015" s="162" t="s">
        <v>17260</v>
      </c>
    </row>
    <row r="17016" spans="7:7">
      <c r="G17016" s="162" t="s">
        <v>17261</v>
      </c>
    </row>
    <row r="17017" spans="7:7">
      <c r="G17017" s="162" t="s">
        <v>17262</v>
      </c>
    </row>
    <row r="17018" spans="7:7">
      <c r="G17018" s="162" t="s">
        <v>17263</v>
      </c>
    </row>
    <row r="17019" spans="7:7">
      <c r="G17019" s="162" t="s">
        <v>17264</v>
      </c>
    </row>
    <row r="17020" spans="7:7">
      <c r="G17020" s="162" t="s">
        <v>17265</v>
      </c>
    </row>
    <row r="17021" spans="7:7">
      <c r="G17021" s="162" t="s">
        <v>17266</v>
      </c>
    </row>
    <row r="17022" spans="7:7">
      <c r="G17022" s="162" t="s">
        <v>17267</v>
      </c>
    </row>
    <row r="17023" spans="7:7">
      <c r="G17023" s="162" t="s">
        <v>17268</v>
      </c>
    </row>
    <row r="17024" spans="7:7">
      <c r="G17024" s="162" t="s">
        <v>17269</v>
      </c>
    </row>
    <row r="17025" spans="7:7">
      <c r="G17025" s="162" t="s">
        <v>17270</v>
      </c>
    </row>
    <row r="17026" spans="7:7">
      <c r="G17026" s="162" t="s">
        <v>17271</v>
      </c>
    </row>
    <row r="17027" spans="7:7">
      <c r="G17027" s="162" t="s">
        <v>17272</v>
      </c>
    </row>
    <row r="17028" spans="7:7">
      <c r="G17028" s="162" t="s">
        <v>17273</v>
      </c>
    </row>
    <row r="17029" spans="7:7">
      <c r="G17029" s="162" t="s">
        <v>17274</v>
      </c>
    </row>
    <row r="17030" spans="7:7">
      <c r="G17030" s="162" t="s">
        <v>17275</v>
      </c>
    </row>
    <row r="17031" spans="7:7">
      <c r="G17031" s="162" t="s">
        <v>17276</v>
      </c>
    </row>
    <row r="17032" spans="7:7">
      <c r="G17032" s="162" t="s">
        <v>17277</v>
      </c>
    </row>
    <row r="17033" spans="7:7">
      <c r="G17033" s="162" t="s">
        <v>17278</v>
      </c>
    </row>
    <row r="17034" spans="7:7">
      <c r="G17034" s="162" t="s">
        <v>17279</v>
      </c>
    </row>
    <row r="17035" spans="7:7">
      <c r="G17035" s="162" t="s">
        <v>17280</v>
      </c>
    </row>
    <row r="17036" spans="7:7">
      <c r="G17036" s="162" t="s">
        <v>17281</v>
      </c>
    </row>
    <row r="17037" spans="7:7">
      <c r="G17037" s="162" t="s">
        <v>17282</v>
      </c>
    </row>
    <row r="17038" spans="7:7">
      <c r="G17038" s="162" t="s">
        <v>17283</v>
      </c>
    </row>
    <row r="17039" spans="7:7">
      <c r="G17039" s="162" t="s">
        <v>17284</v>
      </c>
    </row>
    <row r="17040" spans="7:7">
      <c r="G17040" s="162" t="s">
        <v>17285</v>
      </c>
    </row>
    <row r="17041" spans="7:7">
      <c r="G17041" s="162" t="s">
        <v>17286</v>
      </c>
    </row>
    <row r="17042" spans="7:7">
      <c r="G17042" s="162" t="s">
        <v>17287</v>
      </c>
    </row>
    <row r="17043" spans="7:7">
      <c r="G17043" s="162" t="s">
        <v>17288</v>
      </c>
    </row>
    <row r="17044" spans="7:7">
      <c r="G17044" s="162" t="s">
        <v>17289</v>
      </c>
    </row>
    <row r="17045" spans="7:7">
      <c r="G17045" s="162" t="s">
        <v>17290</v>
      </c>
    </row>
    <row r="17046" spans="7:7">
      <c r="G17046" s="162" t="s">
        <v>17291</v>
      </c>
    </row>
    <row r="17047" spans="7:7">
      <c r="G17047" s="162" t="s">
        <v>17292</v>
      </c>
    </row>
    <row r="17048" spans="7:7">
      <c r="G17048" s="162" t="s">
        <v>17293</v>
      </c>
    </row>
    <row r="17049" spans="7:7">
      <c r="G17049" s="162" t="s">
        <v>17294</v>
      </c>
    </row>
    <row r="17050" spans="7:7">
      <c r="G17050" s="162" t="s">
        <v>17295</v>
      </c>
    </row>
    <row r="17051" spans="7:7">
      <c r="G17051" s="162" t="s">
        <v>17296</v>
      </c>
    </row>
    <row r="17052" spans="7:7">
      <c r="G17052" s="162" t="s">
        <v>17297</v>
      </c>
    </row>
    <row r="17053" spans="7:7">
      <c r="G17053" s="162" t="s">
        <v>17298</v>
      </c>
    </row>
    <row r="17054" spans="7:7">
      <c r="G17054" s="162" t="s">
        <v>17299</v>
      </c>
    </row>
    <row r="17055" spans="7:7">
      <c r="G17055" s="162" t="s">
        <v>17300</v>
      </c>
    </row>
    <row r="17056" spans="7:7">
      <c r="G17056" s="162" t="s">
        <v>17301</v>
      </c>
    </row>
    <row r="17057" spans="7:7">
      <c r="G17057" s="162" t="s">
        <v>17302</v>
      </c>
    </row>
    <row r="17058" spans="7:7">
      <c r="G17058" s="162" t="s">
        <v>17303</v>
      </c>
    </row>
    <row r="17059" spans="7:7">
      <c r="G17059" s="162" t="s">
        <v>17304</v>
      </c>
    </row>
    <row r="17060" spans="7:7">
      <c r="G17060" s="162" t="s">
        <v>17305</v>
      </c>
    </row>
    <row r="17061" spans="7:7">
      <c r="G17061" s="162" t="s">
        <v>17306</v>
      </c>
    </row>
    <row r="17062" spans="7:7">
      <c r="G17062" s="162" t="s">
        <v>17307</v>
      </c>
    </row>
    <row r="17063" spans="7:7">
      <c r="G17063" s="162" t="s">
        <v>17308</v>
      </c>
    </row>
    <row r="17064" spans="7:7">
      <c r="G17064" s="162" t="s">
        <v>17309</v>
      </c>
    </row>
    <row r="17065" spans="7:7">
      <c r="G17065" s="162" t="s">
        <v>17310</v>
      </c>
    </row>
    <row r="17066" spans="7:7">
      <c r="G17066" s="162" t="s">
        <v>17311</v>
      </c>
    </row>
    <row r="17067" spans="7:7">
      <c r="G17067" s="162" t="s">
        <v>17312</v>
      </c>
    </row>
    <row r="17068" spans="7:7">
      <c r="G17068" s="162" t="s">
        <v>17313</v>
      </c>
    </row>
    <row r="17069" spans="7:7">
      <c r="G17069" s="162" t="s">
        <v>17314</v>
      </c>
    </row>
    <row r="17070" spans="7:7">
      <c r="G17070" s="162" t="s">
        <v>17315</v>
      </c>
    </row>
    <row r="17071" spans="7:7">
      <c r="G17071" s="162" t="s">
        <v>17316</v>
      </c>
    </row>
    <row r="17072" spans="7:7">
      <c r="G17072" s="162" t="s">
        <v>17317</v>
      </c>
    </row>
    <row r="17073" spans="7:7">
      <c r="G17073" s="162" t="s">
        <v>17318</v>
      </c>
    </row>
    <row r="17074" spans="7:7">
      <c r="G17074" s="162" t="s">
        <v>17319</v>
      </c>
    </row>
    <row r="17075" spans="7:7">
      <c r="G17075" s="162" t="s">
        <v>17320</v>
      </c>
    </row>
    <row r="17076" spans="7:7">
      <c r="G17076" s="162" t="s">
        <v>17321</v>
      </c>
    </row>
    <row r="17077" spans="7:7">
      <c r="G17077" s="162" t="s">
        <v>17322</v>
      </c>
    </row>
    <row r="17078" spans="7:7">
      <c r="G17078" s="162" t="s">
        <v>17323</v>
      </c>
    </row>
    <row r="17079" spans="7:7">
      <c r="G17079" s="162" t="s">
        <v>17324</v>
      </c>
    </row>
    <row r="17080" spans="7:7">
      <c r="G17080" s="162" t="s">
        <v>17325</v>
      </c>
    </row>
    <row r="17081" spans="7:7">
      <c r="G17081" s="162" t="s">
        <v>17326</v>
      </c>
    </row>
    <row r="17082" spans="7:7">
      <c r="G17082" s="162" t="s">
        <v>17327</v>
      </c>
    </row>
    <row r="17083" spans="7:7">
      <c r="G17083" s="162" t="s">
        <v>17328</v>
      </c>
    </row>
    <row r="17084" spans="7:7">
      <c r="G17084" s="162" t="s">
        <v>17329</v>
      </c>
    </row>
    <row r="17085" spans="7:7">
      <c r="G17085" s="162" t="s">
        <v>17330</v>
      </c>
    </row>
    <row r="17086" spans="7:7">
      <c r="G17086" s="162" t="s">
        <v>17331</v>
      </c>
    </row>
    <row r="17087" spans="7:7">
      <c r="G17087" s="162" t="s">
        <v>17332</v>
      </c>
    </row>
    <row r="17088" spans="7:7">
      <c r="G17088" s="162" t="s">
        <v>17333</v>
      </c>
    </row>
    <row r="17089" spans="7:7">
      <c r="G17089" s="162" t="s">
        <v>17334</v>
      </c>
    </row>
    <row r="17090" spans="7:7">
      <c r="G17090" s="162" t="s">
        <v>17335</v>
      </c>
    </row>
    <row r="17091" spans="7:7">
      <c r="G17091" s="162" t="s">
        <v>17336</v>
      </c>
    </row>
    <row r="17092" spans="7:7">
      <c r="G17092" s="162" t="s">
        <v>17337</v>
      </c>
    </row>
    <row r="17093" spans="7:7">
      <c r="G17093" s="162" t="s">
        <v>17338</v>
      </c>
    </row>
    <row r="17094" spans="7:7">
      <c r="G17094" s="162" t="s">
        <v>17339</v>
      </c>
    </row>
    <row r="17095" spans="7:7">
      <c r="G17095" s="162" t="s">
        <v>17340</v>
      </c>
    </row>
    <row r="17096" spans="7:7">
      <c r="G17096" s="162" t="s">
        <v>17341</v>
      </c>
    </row>
    <row r="17097" spans="7:7">
      <c r="G17097" s="162" t="s">
        <v>17342</v>
      </c>
    </row>
    <row r="17098" spans="7:7">
      <c r="G17098" s="162" t="s">
        <v>17343</v>
      </c>
    </row>
    <row r="17099" spans="7:7">
      <c r="G17099" s="162" t="s">
        <v>17344</v>
      </c>
    </row>
    <row r="17100" spans="7:7">
      <c r="G17100" s="162" t="s">
        <v>17345</v>
      </c>
    </row>
    <row r="17101" spans="7:7">
      <c r="G17101" s="162" t="s">
        <v>17346</v>
      </c>
    </row>
    <row r="17102" spans="7:7">
      <c r="G17102" s="162" t="s">
        <v>17347</v>
      </c>
    </row>
    <row r="17103" spans="7:7">
      <c r="G17103" s="162" t="s">
        <v>17348</v>
      </c>
    </row>
    <row r="17104" spans="7:7">
      <c r="G17104" s="162" t="s">
        <v>17349</v>
      </c>
    </row>
    <row r="17105" spans="7:7">
      <c r="G17105" s="162" t="s">
        <v>17350</v>
      </c>
    </row>
    <row r="17106" spans="7:7">
      <c r="G17106" s="162" t="s">
        <v>17351</v>
      </c>
    </row>
    <row r="17107" spans="7:7">
      <c r="G17107" s="162" t="s">
        <v>17352</v>
      </c>
    </row>
    <row r="17108" spans="7:7">
      <c r="G17108" s="162" t="s">
        <v>17353</v>
      </c>
    </row>
    <row r="17109" spans="7:7">
      <c r="G17109" s="162" t="s">
        <v>17354</v>
      </c>
    </row>
    <row r="17110" spans="7:7">
      <c r="G17110" s="162" t="s">
        <v>17355</v>
      </c>
    </row>
    <row r="17111" spans="7:7">
      <c r="G17111" s="162" t="s">
        <v>17356</v>
      </c>
    </row>
    <row r="17112" spans="7:7">
      <c r="G17112" s="162" t="s">
        <v>17357</v>
      </c>
    </row>
    <row r="17113" spans="7:7">
      <c r="G17113" s="162" t="s">
        <v>17358</v>
      </c>
    </row>
    <row r="17114" spans="7:7">
      <c r="G17114" s="162" t="s">
        <v>17359</v>
      </c>
    </row>
    <row r="17115" spans="7:7">
      <c r="G17115" s="162" t="s">
        <v>17360</v>
      </c>
    </row>
    <row r="17116" spans="7:7">
      <c r="G17116" s="162" t="s">
        <v>17361</v>
      </c>
    </row>
    <row r="17117" spans="7:7">
      <c r="G17117" s="162" t="s">
        <v>17362</v>
      </c>
    </row>
    <row r="17118" spans="7:7">
      <c r="G17118" s="162" t="s">
        <v>17363</v>
      </c>
    </row>
    <row r="17119" spans="7:7">
      <c r="G17119" s="162" t="s">
        <v>17364</v>
      </c>
    </row>
    <row r="17120" spans="7:7">
      <c r="G17120" s="162" t="s">
        <v>17365</v>
      </c>
    </row>
    <row r="17121" spans="7:7">
      <c r="G17121" s="162" t="s">
        <v>17366</v>
      </c>
    </row>
    <row r="17122" spans="7:7">
      <c r="G17122" s="162" t="s">
        <v>17367</v>
      </c>
    </row>
    <row r="17123" spans="7:7">
      <c r="G17123" s="162" t="s">
        <v>17368</v>
      </c>
    </row>
    <row r="17124" spans="7:7">
      <c r="G17124" s="162" t="s">
        <v>17369</v>
      </c>
    </row>
    <row r="17125" spans="7:7">
      <c r="G17125" s="162" t="s">
        <v>17370</v>
      </c>
    </row>
    <row r="17126" spans="7:7">
      <c r="G17126" s="162" t="s">
        <v>17371</v>
      </c>
    </row>
    <row r="17127" spans="7:7">
      <c r="G17127" s="162" t="s">
        <v>17372</v>
      </c>
    </row>
    <row r="17128" spans="7:7">
      <c r="G17128" s="162" t="s">
        <v>17373</v>
      </c>
    </row>
    <row r="17129" spans="7:7">
      <c r="G17129" s="162" t="s">
        <v>17374</v>
      </c>
    </row>
    <row r="17130" spans="7:7">
      <c r="G17130" s="162" t="s">
        <v>17375</v>
      </c>
    </row>
    <row r="17131" spans="7:7">
      <c r="G17131" s="162" t="s">
        <v>17376</v>
      </c>
    </row>
    <row r="17132" spans="7:7">
      <c r="G17132" s="162" t="s">
        <v>17377</v>
      </c>
    </row>
    <row r="17133" spans="7:7">
      <c r="G17133" s="162" t="s">
        <v>17378</v>
      </c>
    </row>
    <row r="17134" spans="7:7">
      <c r="G17134" s="162" t="s">
        <v>17379</v>
      </c>
    </row>
    <row r="17135" spans="7:7">
      <c r="G17135" s="162" t="s">
        <v>17380</v>
      </c>
    </row>
    <row r="17136" spans="7:7">
      <c r="G17136" s="162" t="s">
        <v>17381</v>
      </c>
    </row>
    <row r="17137" spans="7:7">
      <c r="G17137" s="162" t="s">
        <v>17382</v>
      </c>
    </row>
    <row r="17138" spans="7:7">
      <c r="G17138" s="162" t="s">
        <v>17383</v>
      </c>
    </row>
    <row r="17139" spans="7:7">
      <c r="G17139" s="162" t="s">
        <v>17384</v>
      </c>
    </row>
    <row r="17140" spans="7:7">
      <c r="G17140" s="162" t="s">
        <v>17385</v>
      </c>
    </row>
    <row r="17141" spans="7:7">
      <c r="G17141" s="162" t="s">
        <v>17386</v>
      </c>
    </row>
    <row r="17142" spans="7:7">
      <c r="G17142" s="162" t="s">
        <v>17387</v>
      </c>
    </row>
    <row r="17143" spans="7:7">
      <c r="G17143" s="162" t="s">
        <v>17388</v>
      </c>
    </row>
    <row r="17144" spans="7:7">
      <c r="G17144" s="162" t="s">
        <v>17389</v>
      </c>
    </row>
    <row r="17145" spans="7:7">
      <c r="G17145" s="162" t="s">
        <v>17390</v>
      </c>
    </row>
    <row r="17146" spans="7:7">
      <c r="G17146" s="162" t="s">
        <v>17391</v>
      </c>
    </row>
    <row r="17147" spans="7:7">
      <c r="G17147" s="162" t="s">
        <v>17392</v>
      </c>
    </row>
    <row r="17148" spans="7:7">
      <c r="G17148" s="162" t="s">
        <v>17393</v>
      </c>
    </row>
    <row r="17149" spans="7:7">
      <c r="G17149" s="162" t="s">
        <v>17394</v>
      </c>
    </row>
    <row r="17150" spans="7:7">
      <c r="G17150" s="162" t="s">
        <v>17395</v>
      </c>
    </row>
    <row r="17151" spans="7:7">
      <c r="G17151" s="162" t="s">
        <v>17396</v>
      </c>
    </row>
    <row r="17152" spans="7:7">
      <c r="G17152" s="162" t="s">
        <v>17397</v>
      </c>
    </row>
    <row r="17153" spans="7:7">
      <c r="G17153" s="162" t="s">
        <v>17398</v>
      </c>
    </row>
    <row r="17154" spans="7:7">
      <c r="G17154" s="162" t="s">
        <v>17399</v>
      </c>
    </row>
    <row r="17155" spans="7:7">
      <c r="G17155" s="162" t="s">
        <v>17400</v>
      </c>
    </row>
    <row r="17156" spans="7:7">
      <c r="G17156" s="162" t="s">
        <v>17401</v>
      </c>
    </row>
    <row r="17157" spans="7:7">
      <c r="G17157" s="162" t="s">
        <v>17402</v>
      </c>
    </row>
    <row r="17158" spans="7:7">
      <c r="G17158" s="162" t="s">
        <v>17403</v>
      </c>
    </row>
    <row r="17159" spans="7:7">
      <c r="G17159" s="162" t="s">
        <v>17404</v>
      </c>
    </row>
    <row r="17160" spans="7:7">
      <c r="G17160" s="162" t="s">
        <v>17405</v>
      </c>
    </row>
    <row r="17161" spans="7:7">
      <c r="G17161" s="162" t="s">
        <v>17406</v>
      </c>
    </row>
    <row r="17162" spans="7:7">
      <c r="G17162" s="162" t="s">
        <v>17407</v>
      </c>
    </row>
    <row r="17163" spans="7:7">
      <c r="G17163" s="162" t="s">
        <v>17408</v>
      </c>
    </row>
    <row r="17164" spans="7:7">
      <c r="G17164" s="162" t="s">
        <v>17409</v>
      </c>
    </row>
    <row r="17165" spans="7:7">
      <c r="G17165" s="162" t="s">
        <v>17410</v>
      </c>
    </row>
    <row r="17166" spans="7:7">
      <c r="G17166" s="162" t="s">
        <v>17411</v>
      </c>
    </row>
    <row r="17167" spans="7:7">
      <c r="G17167" s="162" t="s">
        <v>17412</v>
      </c>
    </row>
    <row r="17168" spans="7:7">
      <c r="G17168" s="162" t="s">
        <v>17413</v>
      </c>
    </row>
    <row r="17169" spans="7:7">
      <c r="G17169" s="162" t="s">
        <v>17414</v>
      </c>
    </row>
    <row r="17170" spans="7:7">
      <c r="G17170" s="162" t="s">
        <v>17415</v>
      </c>
    </row>
    <row r="17171" spans="7:7">
      <c r="G17171" s="162" t="s">
        <v>17416</v>
      </c>
    </row>
    <row r="17172" spans="7:7">
      <c r="G17172" s="162" t="s">
        <v>17417</v>
      </c>
    </row>
    <row r="17173" spans="7:7">
      <c r="G17173" s="162" t="s">
        <v>17418</v>
      </c>
    </row>
    <row r="17174" spans="7:7">
      <c r="G17174" s="162" t="s">
        <v>17419</v>
      </c>
    </row>
    <row r="17175" spans="7:7">
      <c r="G17175" s="162" t="s">
        <v>17420</v>
      </c>
    </row>
    <row r="17176" spans="7:7">
      <c r="G17176" s="162" t="s">
        <v>17421</v>
      </c>
    </row>
    <row r="17177" spans="7:7">
      <c r="G17177" s="162" t="s">
        <v>17422</v>
      </c>
    </row>
    <row r="17178" spans="7:7">
      <c r="G17178" s="162" t="s">
        <v>17423</v>
      </c>
    </row>
    <row r="17179" spans="7:7">
      <c r="G17179" s="162" t="s">
        <v>17424</v>
      </c>
    </row>
    <row r="17180" spans="7:7">
      <c r="G17180" s="162" t="s">
        <v>17425</v>
      </c>
    </row>
    <row r="17181" spans="7:7">
      <c r="G17181" s="162" t="s">
        <v>17426</v>
      </c>
    </row>
    <row r="17182" spans="7:7">
      <c r="G17182" s="162" t="s">
        <v>17427</v>
      </c>
    </row>
    <row r="17183" spans="7:7">
      <c r="G17183" s="162" t="s">
        <v>17428</v>
      </c>
    </row>
    <row r="17184" spans="7:7">
      <c r="G17184" s="162" t="s">
        <v>17429</v>
      </c>
    </row>
    <row r="17185" spans="7:7">
      <c r="G17185" s="162" t="s">
        <v>17430</v>
      </c>
    </row>
    <row r="17186" spans="7:7">
      <c r="G17186" s="162" t="s">
        <v>17431</v>
      </c>
    </row>
    <row r="17187" spans="7:7">
      <c r="G17187" s="162" t="s">
        <v>17432</v>
      </c>
    </row>
    <row r="17188" spans="7:7">
      <c r="G17188" s="162" t="s">
        <v>17433</v>
      </c>
    </row>
    <row r="17189" spans="7:7">
      <c r="G17189" s="162" t="s">
        <v>17434</v>
      </c>
    </row>
    <row r="17190" spans="7:7">
      <c r="G17190" s="162" t="s">
        <v>17435</v>
      </c>
    </row>
    <row r="17191" spans="7:7">
      <c r="G17191" s="162" t="s">
        <v>17436</v>
      </c>
    </row>
    <row r="17192" spans="7:7">
      <c r="G17192" s="162" t="s">
        <v>17437</v>
      </c>
    </row>
    <row r="17193" spans="7:7">
      <c r="G17193" s="162" t="s">
        <v>17438</v>
      </c>
    </row>
    <row r="17194" spans="7:7">
      <c r="G17194" s="162" t="s">
        <v>17439</v>
      </c>
    </row>
    <row r="17195" spans="7:7">
      <c r="G17195" s="162" t="s">
        <v>17440</v>
      </c>
    </row>
    <row r="17196" spans="7:7">
      <c r="G17196" s="162" t="s">
        <v>17441</v>
      </c>
    </row>
    <row r="17197" spans="7:7">
      <c r="G17197" s="162" t="s">
        <v>17442</v>
      </c>
    </row>
    <row r="17198" spans="7:7">
      <c r="G17198" s="162" t="s">
        <v>17443</v>
      </c>
    </row>
    <row r="17199" spans="7:7">
      <c r="G17199" s="162" t="s">
        <v>17444</v>
      </c>
    </row>
    <row r="17200" spans="7:7">
      <c r="G17200" s="162" t="s">
        <v>17445</v>
      </c>
    </row>
    <row r="17201" spans="7:7">
      <c r="G17201" s="162" t="s">
        <v>17446</v>
      </c>
    </row>
    <row r="17202" spans="7:7">
      <c r="G17202" s="162" t="s">
        <v>17447</v>
      </c>
    </row>
    <row r="17203" spans="7:7">
      <c r="G17203" s="162" t="s">
        <v>17448</v>
      </c>
    </row>
    <row r="17204" spans="7:7">
      <c r="G17204" s="162" t="s">
        <v>17449</v>
      </c>
    </row>
    <row r="17205" spans="7:7">
      <c r="G17205" s="162" t="s">
        <v>17450</v>
      </c>
    </row>
    <row r="17206" spans="7:7">
      <c r="G17206" s="162" t="s">
        <v>17451</v>
      </c>
    </row>
    <row r="17207" spans="7:7">
      <c r="G17207" s="162" t="s">
        <v>17452</v>
      </c>
    </row>
    <row r="17208" spans="7:7">
      <c r="G17208" s="162" t="s">
        <v>17453</v>
      </c>
    </row>
    <row r="17209" spans="7:7">
      <c r="G17209" s="162" t="s">
        <v>17454</v>
      </c>
    </row>
    <row r="17210" spans="7:7">
      <c r="G17210" s="162" t="s">
        <v>17455</v>
      </c>
    </row>
    <row r="17211" spans="7:7">
      <c r="G17211" s="162" t="s">
        <v>17456</v>
      </c>
    </row>
    <row r="17212" spans="7:7">
      <c r="G17212" s="162" t="s">
        <v>17457</v>
      </c>
    </row>
    <row r="17213" spans="7:7">
      <c r="G17213" s="162" t="s">
        <v>17458</v>
      </c>
    </row>
    <row r="17214" spans="7:7">
      <c r="G17214" s="162" t="s">
        <v>17459</v>
      </c>
    </row>
    <row r="17215" spans="7:7">
      <c r="G17215" s="162" t="s">
        <v>17460</v>
      </c>
    </row>
    <row r="17216" spans="7:7">
      <c r="G17216" s="162" t="s">
        <v>17461</v>
      </c>
    </row>
    <row r="17217" spans="7:7">
      <c r="G17217" s="162" t="s">
        <v>17462</v>
      </c>
    </row>
    <row r="17218" spans="7:7">
      <c r="G17218" s="162" t="s">
        <v>17463</v>
      </c>
    </row>
    <row r="17219" spans="7:7">
      <c r="G17219" s="162" t="s">
        <v>17464</v>
      </c>
    </row>
    <row r="17220" spans="7:7">
      <c r="G17220" s="162" t="s">
        <v>17465</v>
      </c>
    </row>
    <row r="17221" spans="7:7">
      <c r="G17221" s="162" t="s">
        <v>17466</v>
      </c>
    </row>
    <row r="17222" spans="7:7">
      <c r="G17222" s="162" t="s">
        <v>17467</v>
      </c>
    </row>
    <row r="17223" spans="7:7">
      <c r="G17223" s="162" t="s">
        <v>17468</v>
      </c>
    </row>
    <row r="17224" spans="7:7">
      <c r="G17224" s="162" t="s">
        <v>17469</v>
      </c>
    </row>
    <row r="17225" spans="7:7">
      <c r="G17225" s="162" t="s">
        <v>17470</v>
      </c>
    </row>
    <row r="17226" spans="7:7">
      <c r="G17226" s="162" t="s">
        <v>17471</v>
      </c>
    </row>
    <row r="17227" spans="7:7">
      <c r="G17227" s="162" t="s">
        <v>17472</v>
      </c>
    </row>
    <row r="17228" spans="7:7">
      <c r="G17228" s="162" t="s">
        <v>17473</v>
      </c>
    </row>
    <row r="17229" spans="7:7">
      <c r="G17229" s="162" t="s">
        <v>17474</v>
      </c>
    </row>
    <row r="17230" spans="7:7">
      <c r="G17230" s="162" t="s">
        <v>17475</v>
      </c>
    </row>
    <row r="17231" spans="7:7">
      <c r="G17231" s="162" t="s">
        <v>17476</v>
      </c>
    </row>
    <row r="17232" spans="7:7">
      <c r="G17232" s="162" t="s">
        <v>17477</v>
      </c>
    </row>
    <row r="17233" spans="7:7">
      <c r="G17233" s="162" t="s">
        <v>17478</v>
      </c>
    </row>
    <row r="17234" spans="7:7">
      <c r="G17234" s="162" t="s">
        <v>17479</v>
      </c>
    </row>
    <row r="17235" spans="7:7">
      <c r="G17235" s="162" t="s">
        <v>17480</v>
      </c>
    </row>
    <row r="17236" spans="7:7">
      <c r="G17236" s="162" t="s">
        <v>17481</v>
      </c>
    </row>
    <row r="17237" spans="7:7">
      <c r="G17237" s="162" t="s">
        <v>17482</v>
      </c>
    </row>
    <row r="17238" spans="7:7">
      <c r="G17238" s="162" t="s">
        <v>17483</v>
      </c>
    </row>
    <row r="17239" spans="7:7">
      <c r="G17239" s="162" t="s">
        <v>17484</v>
      </c>
    </row>
    <row r="17240" spans="7:7">
      <c r="G17240" s="162" t="s">
        <v>17485</v>
      </c>
    </row>
    <row r="17241" spans="7:7">
      <c r="G17241" s="162" t="s">
        <v>17486</v>
      </c>
    </row>
    <row r="17242" spans="7:7">
      <c r="G17242" s="162" t="s">
        <v>17487</v>
      </c>
    </row>
    <row r="17243" spans="7:7">
      <c r="G17243" s="162" t="s">
        <v>17488</v>
      </c>
    </row>
    <row r="17244" spans="7:7">
      <c r="G17244" s="162" t="s">
        <v>17489</v>
      </c>
    </row>
    <row r="17245" spans="7:7">
      <c r="G17245" s="162" t="s">
        <v>17490</v>
      </c>
    </row>
    <row r="17246" spans="7:7">
      <c r="G17246" s="162" t="s">
        <v>17491</v>
      </c>
    </row>
    <row r="17247" spans="7:7">
      <c r="G17247" s="162" t="s">
        <v>17492</v>
      </c>
    </row>
    <row r="17248" spans="7:7">
      <c r="G17248" s="162" t="s">
        <v>17493</v>
      </c>
    </row>
    <row r="17249" spans="7:7">
      <c r="G17249" s="162" t="s">
        <v>17494</v>
      </c>
    </row>
    <row r="17250" spans="7:7">
      <c r="G17250" s="162" t="s">
        <v>17495</v>
      </c>
    </row>
    <row r="17251" spans="7:7">
      <c r="G17251" s="162" t="s">
        <v>17496</v>
      </c>
    </row>
    <row r="17252" spans="7:7">
      <c r="G17252" s="162" t="s">
        <v>17497</v>
      </c>
    </row>
    <row r="17253" spans="7:7">
      <c r="G17253" s="162" t="s">
        <v>17498</v>
      </c>
    </row>
    <row r="17254" spans="7:7">
      <c r="G17254" s="162" t="s">
        <v>17499</v>
      </c>
    </row>
    <row r="17255" spans="7:7">
      <c r="G17255" s="162" t="s">
        <v>17500</v>
      </c>
    </row>
    <row r="17256" spans="7:7">
      <c r="G17256" s="162" t="s">
        <v>17501</v>
      </c>
    </row>
    <row r="17257" spans="7:7">
      <c r="G17257" s="162" t="s">
        <v>17502</v>
      </c>
    </row>
    <row r="17258" spans="7:7">
      <c r="G17258" s="162" t="s">
        <v>17503</v>
      </c>
    </row>
    <row r="17259" spans="7:7">
      <c r="G17259" s="162" t="s">
        <v>17504</v>
      </c>
    </row>
    <row r="17260" spans="7:7">
      <c r="G17260" s="162" t="s">
        <v>17505</v>
      </c>
    </row>
    <row r="17261" spans="7:7">
      <c r="G17261" s="162" t="s">
        <v>17506</v>
      </c>
    </row>
    <row r="17262" spans="7:7">
      <c r="G17262" s="162" t="s">
        <v>17507</v>
      </c>
    </row>
    <row r="17263" spans="7:7">
      <c r="G17263" s="162" t="s">
        <v>17508</v>
      </c>
    </row>
    <row r="17264" spans="7:7">
      <c r="G17264" s="162" t="s">
        <v>17509</v>
      </c>
    </row>
    <row r="17265" spans="7:7">
      <c r="G17265" s="162" t="s">
        <v>17510</v>
      </c>
    </row>
    <row r="17266" spans="7:7">
      <c r="G17266" s="162" t="s">
        <v>17511</v>
      </c>
    </row>
    <row r="17267" spans="7:7">
      <c r="G17267" s="162" t="s">
        <v>17512</v>
      </c>
    </row>
    <row r="17268" spans="7:7">
      <c r="G17268" s="162" t="s">
        <v>17513</v>
      </c>
    </row>
    <row r="17269" spans="7:7">
      <c r="G17269" s="162" t="s">
        <v>17514</v>
      </c>
    </row>
    <row r="17270" spans="7:7">
      <c r="G17270" s="162" t="s">
        <v>17515</v>
      </c>
    </row>
    <row r="17271" spans="7:7">
      <c r="G17271" s="162" t="s">
        <v>17516</v>
      </c>
    </row>
    <row r="17272" spans="7:7">
      <c r="G17272" s="162" t="s">
        <v>17517</v>
      </c>
    </row>
    <row r="17273" spans="7:7">
      <c r="G17273" s="162" t="s">
        <v>17518</v>
      </c>
    </row>
    <row r="17274" spans="7:7">
      <c r="G17274" s="162" t="s">
        <v>17519</v>
      </c>
    </row>
    <row r="17275" spans="7:7">
      <c r="G17275" s="162" t="s">
        <v>17520</v>
      </c>
    </row>
    <row r="17276" spans="7:7">
      <c r="G17276" s="162" t="s">
        <v>17521</v>
      </c>
    </row>
    <row r="17277" spans="7:7">
      <c r="G17277" s="162" t="s">
        <v>17522</v>
      </c>
    </row>
    <row r="17278" spans="7:7">
      <c r="G17278" s="162" t="s">
        <v>17523</v>
      </c>
    </row>
    <row r="17279" spans="7:7">
      <c r="G17279" s="162" t="s">
        <v>17524</v>
      </c>
    </row>
    <row r="17280" spans="7:7">
      <c r="G17280" s="162" t="s">
        <v>17525</v>
      </c>
    </row>
    <row r="17281" spans="7:7">
      <c r="G17281" s="162" t="s">
        <v>17526</v>
      </c>
    </row>
    <row r="17282" spans="7:7">
      <c r="G17282" s="162" t="s">
        <v>17527</v>
      </c>
    </row>
    <row r="17283" spans="7:7">
      <c r="G17283" s="162" t="s">
        <v>17528</v>
      </c>
    </row>
    <row r="17284" spans="7:7">
      <c r="G17284" s="162" t="s">
        <v>17529</v>
      </c>
    </row>
    <row r="17285" spans="7:7">
      <c r="G17285" s="162" t="s">
        <v>17530</v>
      </c>
    </row>
    <row r="17286" spans="7:7">
      <c r="G17286" s="162" t="s">
        <v>17531</v>
      </c>
    </row>
    <row r="17287" spans="7:7">
      <c r="G17287" s="162" t="s">
        <v>17532</v>
      </c>
    </row>
    <row r="17288" spans="7:7">
      <c r="G17288" s="162" t="s">
        <v>17533</v>
      </c>
    </row>
    <row r="17289" spans="7:7">
      <c r="G17289" s="162" t="s">
        <v>17534</v>
      </c>
    </row>
    <row r="17290" spans="7:7">
      <c r="G17290" s="162" t="s">
        <v>17535</v>
      </c>
    </row>
    <row r="17291" spans="7:7">
      <c r="G17291" s="162" t="s">
        <v>17536</v>
      </c>
    </row>
    <row r="17292" spans="7:7">
      <c r="G17292" s="162" t="s">
        <v>17537</v>
      </c>
    </row>
    <row r="17293" spans="7:7">
      <c r="G17293" s="162" t="s">
        <v>17538</v>
      </c>
    </row>
    <row r="17294" spans="7:7">
      <c r="G17294" s="162" t="s">
        <v>17539</v>
      </c>
    </row>
    <row r="17295" spans="7:7">
      <c r="G17295" s="162" t="s">
        <v>17540</v>
      </c>
    </row>
    <row r="17296" spans="7:7">
      <c r="G17296" s="162" t="s">
        <v>17541</v>
      </c>
    </row>
    <row r="17297" spans="7:7">
      <c r="G17297" s="162" t="s">
        <v>17542</v>
      </c>
    </row>
    <row r="17298" spans="7:7">
      <c r="G17298" s="162" t="s">
        <v>17543</v>
      </c>
    </row>
    <row r="17299" spans="7:7">
      <c r="G17299" s="162" t="s">
        <v>17544</v>
      </c>
    </row>
    <row r="17300" spans="7:7">
      <c r="G17300" s="162" t="s">
        <v>17545</v>
      </c>
    </row>
    <row r="17301" spans="7:7">
      <c r="G17301" s="162" t="s">
        <v>17546</v>
      </c>
    </row>
    <row r="17302" spans="7:7">
      <c r="G17302" s="162" t="s">
        <v>17547</v>
      </c>
    </row>
    <row r="17303" spans="7:7">
      <c r="G17303" s="162" t="s">
        <v>17548</v>
      </c>
    </row>
    <row r="17304" spans="7:7">
      <c r="G17304" s="162" t="s">
        <v>17549</v>
      </c>
    </row>
    <row r="17305" spans="7:7">
      <c r="G17305" s="162" t="s">
        <v>17550</v>
      </c>
    </row>
    <row r="17306" spans="7:7">
      <c r="G17306" s="162" t="s">
        <v>17551</v>
      </c>
    </row>
    <row r="17307" spans="7:7">
      <c r="G17307" s="162" t="s">
        <v>17552</v>
      </c>
    </row>
    <row r="17308" spans="7:7">
      <c r="G17308" s="162" t="s">
        <v>17553</v>
      </c>
    </row>
    <row r="17309" spans="7:7">
      <c r="G17309" s="162" t="s">
        <v>17554</v>
      </c>
    </row>
    <row r="17310" spans="7:7">
      <c r="G17310" s="162" t="s">
        <v>17555</v>
      </c>
    </row>
    <row r="17311" spans="7:7">
      <c r="G17311" s="162" t="s">
        <v>17556</v>
      </c>
    </row>
    <row r="17312" spans="7:7">
      <c r="G17312" s="162" t="s">
        <v>17557</v>
      </c>
    </row>
    <row r="17313" spans="7:7">
      <c r="G17313" s="162" t="s">
        <v>17558</v>
      </c>
    </row>
    <row r="17314" spans="7:7">
      <c r="G17314" s="162" t="s">
        <v>17559</v>
      </c>
    </row>
    <row r="17315" spans="7:7">
      <c r="G17315" s="162" t="s">
        <v>17560</v>
      </c>
    </row>
    <row r="17316" spans="7:7">
      <c r="G17316" s="162" t="s">
        <v>17561</v>
      </c>
    </row>
    <row r="17317" spans="7:7">
      <c r="G17317" s="162" t="s">
        <v>17562</v>
      </c>
    </row>
    <row r="17318" spans="7:7">
      <c r="G17318" s="162" t="s">
        <v>17563</v>
      </c>
    </row>
    <row r="17319" spans="7:7">
      <c r="G17319" s="162" t="s">
        <v>17564</v>
      </c>
    </row>
    <row r="17320" spans="7:7">
      <c r="G17320" s="162" t="s">
        <v>17565</v>
      </c>
    </row>
    <row r="17321" spans="7:7">
      <c r="G17321" s="162" t="s">
        <v>17566</v>
      </c>
    </row>
    <row r="17322" spans="7:7">
      <c r="G17322" s="162" t="s">
        <v>17567</v>
      </c>
    </row>
    <row r="17323" spans="7:7">
      <c r="G17323" s="162" t="s">
        <v>17568</v>
      </c>
    </row>
    <row r="17324" spans="7:7">
      <c r="G17324" s="162" t="s">
        <v>17569</v>
      </c>
    </row>
    <row r="17325" spans="7:7">
      <c r="G17325" s="162" t="s">
        <v>17570</v>
      </c>
    </row>
    <row r="17326" spans="7:7">
      <c r="G17326" s="162" t="s">
        <v>17571</v>
      </c>
    </row>
    <row r="17327" spans="7:7">
      <c r="G17327" s="162" t="s">
        <v>17572</v>
      </c>
    </row>
    <row r="17328" spans="7:7">
      <c r="G17328" s="162" t="s">
        <v>17573</v>
      </c>
    </row>
    <row r="17329" spans="7:7">
      <c r="G17329" s="162" t="s">
        <v>17574</v>
      </c>
    </row>
    <row r="17330" spans="7:7">
      <c r="G17330" s="162" t="s">
        <v>17575</v>
      </c>
    </row>
    <row r="17331" spans="7:7">
      <c r="G17331" s="162" t="s">
        <v>17576</v>
      </c>
    </row>
    <row r="17332" spans="7:7">
      <c r="G17332" s="162" t="s">
        <v>17577</v>
      </c>
    </row>
    <row r="17333" spans="7:7">
      <c r="G17333" s="162" t="s">
        <v>17578</v>
      </c>
    </row>
    <row r="17334" spans="7:7">
      <c r="G17334" s="162" t="s">
        <v>17579</v>
      </c>
    </row>
    <row r="17335" spans="7:7">
      <c r="G17335" s="162" t="s">
        <v>17580</v>
      </c>
    </row>
    <row r="17336" spans="7:7">
      <c r="G17336" s="162" t="s">
        <v>17581</v>
      </c>
    </row>
    <row r="17337" spans="7:7">
      <c r="G17337" s="162" t="s">
        <v>17582</v>
      </c>
    </row>
    <row r="17338" spans="7:7">
      <c r="G17338" s="162" t="s">
        <v>17583</v>
      </c>
    </row>
    <row r="17339" spans="7:7">
      <c r="G17339" s="162" t="s">
        <v>17584</v>
      </c>
    </row>
    <row r="17340" spans="7:7">
      <c r="G17340" s="162" t="s">
        <v>17585</v>
      </c>
    </row>
    <row r="17341" spans="7:7">
      <c r="G17341" s="162" t="s">
        <v>17586</v>
      </c>
    </row>
    <row r="17342" spans="7:7">
      <c r="G17342" s="162" t="s">
        <v>17587</v>
      </c>
    </row>
    <row r="17343" spans="7:7">
      <c r="G17343" s="162" t="s">
        <v>17588</v>
      </c>
    </row>
    <row r="17344" spans="7:7">
      <c r="G17344" s="162" t="s">
        <v>17589</v>
      </c>
    </row>
    <row r="17345" spans="7:7">
      <c r="G17345" s="162" t="s">
        <v>17590</v>
      </c>
    </row>
    <row r="17346" spans="7:7">
      <c r="G17346" s="162" t="s">
        <v>17591</v>
      </c>
    </row>
    <row r="17347" spans="7:7">
      <c r="G17347" s="162" t="s">
        <v>17592</v>
      </c>
    </row>
    <row r="17348" spans="7:7">
      <c r="G17348" s="162" t="s">
        <v>17593</v>
      </c>
    </row>
    <row r="17349" spans="7:7">
      <c r="G17349" s="162" t="s">
        <v>17594</v>
      </c>
    </row>
    <row r="17350" spans="7:7">
      <c r="G17350" s="162" t="s">
        <v>17595</v>
      </c>
    </row>
    <row r="17351" spans="7:7">
      <c r="G17351" s="162" t="s">
        <v>17596</v>
      </c>
    </row>
    <row r="17352" spans="7:7">
      <c r="G17352" s="162" t="s">
        <v>17597</v>
      </c>
    </row>
    <row r="17353" spans="7:7">
      <c r="G17353" s="162" t="s">
        <v>17598</v>
      </c>
    </row>
    <row r="17354" spans="7:7">
      <c r="G17354" s="162" t="s">
        <v>17599</v>
      </c>
    </row>
    <row r="17355" spans="7:7">
      <c r="G17355" s="162" t="s">
        <v>17600</v>
      </c>
    </row>
    <row r="17356" spans="7:7">
      <c r="G17356" s="162" t="s">
        <v>17601</v>
      </c>
    </row>
    <row r="17357" spans="7:7">
      <c r="G17357" s="162" t="s">
        <v>17602</v>
      </c>
    </row>
    <row r="17358" spans="7:7">
      <c r="G17358" s="162" t="s">
        <v>17603</v>
      </c>
    </row>
    <row r="17359" spans="7:7">
      <c r="G17359" s="162" t="s">
        <v>17604</v>
      </c>
    </row>
    <row r="17360" spans="7:7">
      <c r="G17360" s="162" t="s">
        <v>17605</v>
      </c>
    </row>
    <row r="17361" spans="7:7">
      <c r="G17361" s="162" t="s">
        <v>17606</v>
      </c>
    </row>
    <row r="17362" spans="7:7">
      <c r="G17362" s="162" t="s">
        <v>17607</v>
      </c>
    </row>
    <row r="17363" spans="7:7">
      <c r="G17363" s="162" t="s">
        <v>17608</v>
      </c>
    </row>
    <row r="17364" spans="7:7">
      <c r="G17364" s="162" t="s">
        <v>17609</v>
      </c>
    </row>
    <row r="17365" spans="7:7">
      <c r="G17365" s="162" t="s">
        <v>17610</v>
      </c>
    </row>
    <row r="17366" spans="7:7">
      <c r="G17366" s="162" t="s">
        <v>17611</v>
      </c>
    </row>
    <row r="17367" spans="7:7">
      <c r="G17367" s="162" t="s">
        <v>17612</v>
      </c>
    </row>
    <row r="17368" spans="7:7">
      <c r="G17368" s="162" t="s">
        <v>17613</v>
      </c>
    </row>
    <row r="17369" spans="7:7">
      <c r="G17369" s="162" t="s">
        <v>17614</v>
      </c>
    </row>
    <row r="17370" spans="7:7">
      <c r="G17370" s="162" t="s">
        <v>17615</v>
      </c>
    </row>
    <row r="17371" spans="7:7">
      <c r="G17371" s="162" t="s">
        <v>17616</v>
      </c>
    </row>
    <row r="17372" spans="7:7">
      <c r="G17372" s="162" t="s">
        <v>17617</v>
      </c>
    </row>
    <row r="17373" spans="7:7">
      <c r="G17373" s="162" t="s">
        <v>17618</v>
      </c>
    </row>
    <row r="17374" spans="7:7">
      <c r="G17374" s="162" t="s">
        <v>17619</v>
      </c>
    </row>
    <row r="17375" spans="7:7">
      <c r="G17375" s="162" t="s">
        <v>17620</v>
      </c>
    </row>
    <row r="17376" spans="7:7">
      <c r="G17376" s="162" t="s">
        <v>17621</v>
      </c>
    </row>
    <row r="17377" spans="7:7">
      <c r="G17377" s="162" t="s">
        <v>17622</v>
      </c>
    </row>
    <row r="17378" spans="7:7">
      <c r="G17378" s="162" t="s">
        <v>17623</v>
      </c>
    </row>
    <row r="17379" spans="7:7">
      <c r="G17379" s="162" t="s">
        <v>17624</v>
      </c>
    </row>
    <row r="17380" spans="7:7">
      <c r="G17380" s="162" t="s">
        <v>17625</v>
      </c>
    </row>
    <row r="17381" spans="7:7">
      <c r="G17381" s="162" t="s">
        <v>17626</v>
      </c>
    </row>
    <row r="17382" spans="7:7">
      <c r="G17382" s="162" t="s">
        <v>17627</v>
      </c>
    </row>
    <row r="17383" spans="7:7">
      <c r="G17383" s="162" t="s">
        <v>17628</v>
      </c>
    </row>
    <row r="17384" spans="7:7">
      <c r="G17384" s="162" t="s">
        <v>17629</v>
      </c>
    </row>
    <row r="17385" spans="7:7">
      <c r="G17385" s="162" t="s">
        <v>17630</v>
      </c>
    </row>
    <row r="17386" spans="7:7">
      <c r="G17386" s="162" t="s">
        <v>17631</v>
      </c>
    </row>
    <row r="17387" spans="7:7">
      <c r="G17387" s="162" t="s">
        <v>17632</v>
      </c>
    </row>
    <row r="17388" spans="7:7">
      <c r="G17388" s="162" t="s">
        <v>17633</v>
      </c>
    </row>
    <row r="17389" spans="7:7">
      <c r="G17389" s="162" t="s">
        <v>17634</v>
      </c>
    </row>
    <row r="17390" spans="7:7">
      <c r="G17390" s="162" t="s">
        <v>17635</v>
      </c>
    </row>
    <row r="17391" spans="7:7">
      <c r="G17391" s="162" t="s">
        <v>17636</v>
      </c>
    </row>
    <row r="17392" spans="7:7">
      <c r="G17392" s="162" t="s">
        <v>17637</v>
      </c>
    </row>
    <row r="17393" spans="7:7">
      <c r="G17393" s="162" t="s">
        <v>17638</v>
      </c>
    </row>
    <row r="17394" spans="7:7">
      <c r="G17394" s="162" t="s">
        <v>17639</v>
      </c>
    </row>
    <row r="17395" spans="7:7">
      <c r="G17395" s="162" t="s">
        <v>17640</v>
      </c>
    </row>
    <row r="17396" spans="7:7">
      <c r="G17396" s="162" t="s">
        <v>17641</v>
      </c>
    </row>
    <row r="17397" spans="7:7">
      <c r="G17397" s="162" t="s">
        <v>17642</v>
      </c>
    </row>
    <row r="17398" spans="7:7">
      <c r="G17398" s="162" t="s">
        <v>17643</v>
      </c>
    </row>
    <row r="17399" spans="7:7">
      <c r="G17399" s="162" t="s">
        <v>17644</v>
      </c>
    </row>
    <row r="17400" spans="7:7">
      <c r="G17400" s="162" t="s">
        <v>17645</v>
      </c>
    </row>
    <row r="17401" spans="7:7">
      <c r="G17401" s="162" t="s">
        <v>17646</v>
      </c>
    </row>
    <row r="17402" spans="7:7">
      <c r="G17402" s="162" t="s">
        <v>17647</v>
      </c>
    </row>
    <row r="17403" spans="7:7">
      <c r="G17403" s="162" t="s">
        <v>17648</v>
      </c>
    </row>
    <row r="17404" spans="7:7">
      <c r="G17404" s="162" t="s">
        <v>17649</v>
      </c>
    </row>
    <row r="17405" spans="7:7">
      <c r="G17405" s="162" t="s">
        <v>17650</v>
      </c>
    </row>
    <row r="17406" spans="7:7">
      <c r="G17406" s="162" t="s">
        <v>17651</v>
      </c>
    </row>
    <row r="17407" spans="7:7">
      <c r="G17407" s="162" t="s">
        <v>17652</v>
      </c>
    </row>
    <row r="17408" spans="7:7">
      <c r="G17408" s="162" t="s">
        <v>17653</v>
      </c>
    </row>
    <row r="17409" spans="7:7">
      <c r="G17409" s="162" t="s">
        <v>17654</v>
      </c>
    </row>
    <row r="17410" spans="7:7">
      <c r="G17410" s="162" t="s">
        <v>17655</v>
      </c>
    </row>
    <row r="17411" spans="7:7">
      <c r="G17411" s="162" t="s">
        <v>17656</v>
      </c>
    </row>
    <row r="17412" spans="7:7">
      <c r="G17412" s="162" t="s">
        <v>17657</v>
      </c>
    </row>
    <row r="17413" spans="7:7">
      <c r="G17413" s="162" t="s">
        <v>17658</v>
      </c>
    </row>
    <row r="17414" spans="7:7">
      <c r="G17414" s="162" t="s">
        <v>17659</v>
      </c>
    </row>
    <row r="17415" spans="7:7">
      <c r="G17415" s="162" t="s">
        <v>17660</v>
      </c>
    </row>
    <row r="17416" spans="7:7">
      <c r="G17416" s="162" t="s">
        <v>17661</v>
      </c>
    </row>
    <row r="17417" spans="7:7">
      <c r="G17417" s="162" t="s">
        <v>17662</v>
      </c>
    </row>
    <row r="17418" spans="7:7">
      <c r="G17418" s="162" t="s">
        <v>17663</v>
      </c>
    </row>
    <row r="17419" spans="7:7">
      <c r="G17419" s="162" t="s">
        <v>17664</v>
      </c>
    </row>
    <row r="17420" spans="7:7">
      <c r="G17420" s="162" t="s">
        <v>17665</v>
      </c>
    </row>
    <row r="17421" spans="7:7">
      <c r="G17421" s="162" t="s">
        <v>17666</v>
      </c>
    </row>
    <row r="17422" spans="7:7">
      <c r="G17422" s="162" t="s">
        <v>17667</v>
      </c>
    </row>
    <row r="17423" spans="7:7">
      <c r="G17423" s="162" t="s">
        <v>17668</v>
      </c>
    </row>
    <row r="17424" spans="7:7">
      <c r="G17424" s="162" t="s">
        <v>17669</v>
      </c>
    </row>
    <row r="17425" spans="7:7">
      <c r="G17425" s="162" t="s">
        <v>17670</v>
      </c>
    </row>
    <row r="17426" spans="7:7">
      <c r="G17426" s="162" t="s">
        <v>17671</v>
      </c>
    </row>
    <row r="17427" spans="7:7">
      <c r="G17427" s="162" t="s">
        <v>17672</v>
      </c>
    </row>
    <row r="17428" spans="7:7">
      <c r="G17428" s="162" t="s">
        <v>17673</v>
      </c>
    </row>
    <row r="17429" spans="7:7">
      <c r="G17429" s="162" t="s">
        <v>17674</v>
      </c>
    </row>
    <row r="17430" spans="7:7">
      <c r="G17430" s="162" t="s">
        <v>17675</v>
      </c>
    </row>
    <row r="17431" spans="7:7">
      <c r="G17431" s="162" t="s">
        <v>17676</v>
      </c>
    </row>
    <row r="17432" spans="7:7">
      <c r="G17432" s="162" t="s">
        <v>17677</v>
      </c>
    </row>
    <row r="17433" spans="7:7">
      <c r="G17433" s="162" t="s">
        <v>17678</v>
      </c>
    </row>
    <row r="17434" spans="7:7">
      <c r="G17434" s="162" t="s">
        <v>17679</v>
      </c>
    </row>
    <row r="17435" spans="7:7">
      <c r="G17435" s="162" t="s">
        <v>17680</v>
      </c>
    </row>
    <row r="17436" spans="7:7">
      <c r="G17436" s="162" t="s">
        <v>17681</v>
      </c>
    </row>
    <row r="17437" spans="7:7">
      <c r="G17437" s="162" t="s">
        <v>17682</v>
      </c>
    </row>
    <row r="17438" spans="7:7">
      <c r="G17438" s="162" t="s">
        <v>17683</v>
      </c>
    </row>
    <row r="17439" spans="7:7">
      <c r="G17439" s="162" t="s">
        <v>17684</v>
      </c>
    </row>
    <row r="17440" spans="7:7">
      <c r="G17440" s="162" t="s">
        <v>17685</v>
      </c>
    </row>
    <row r="17441" spans="7:7">
      <c r="G17441" s="162" t="s">
        <v>17686</v>
      </c>
    </row>
    <row r="17442" spans="7:7">
      <c r="G17442" s="162" t="s">
        <v>17687</v>
      </c>
    </row>
    <row r="17443" spans="7:7">
      <c r="G17443" s="162" t="s">
        <v>17688</v>
      </c>
    </row>
    <row r="17444" spans="7:7">
      <c r="G17444" s="162" t="s">
        <v>17689</v>
      </c>
    </row>
    <row r="17445" spans="7:7">
      <c r="G17445" s="162" t="s">
        <v>17690</v>
      </c>
    </row>
    <row r="17446" spans="7:7">
      <c r="G17446" s="162" t="s">
        <v>17691</v>
      </c>
    </row>
    <row r="17447" spans="7:7">
      <c r="G17447" s="162" t="s">
        <v>17692</v>
      </c>
    </row>
    <row r="17448" spans="7:7">
      <c r="G17448" s="162" t="s">
        <v>17693</v>
      </c>
    </row>
    <row r="17449" spans="7:7">
      <c r="G17449" s="162" t="s">
        <v>17694</v>
      </c>
    </row>
    <row r="17450" spans="7:7">
      <c r="G17450" s="162" t="s">
        <v>17695</v>
      </c>
    </row>
    <row r="17451" spans="7:7">
      <c r="G17451" s="162" t="s">
        <v>17696</v>
      </c>
    </row>
    <row r="17452" spans="7:7">
      <c r="G17452" s="162" t="s">
        <v>17697</v>
      </c>
    </row>
    <row r="17453" spans="7:7">
      <c r="G17453" s="162" t="s">
        <v>17698</v>
      </c>
    </row>
    <row r="17454" spans="7:7">
      <c r="G17454" s="162" t="s">
        <v>17699</v>
      </c>
    </row>
    <row r="17455" spans="7:7">
      <c r="G17455" s="162" t="s">
        <v>17700</v>
      </c>
    </row>
    <row r="17456" spans="7:7">
      <c r="G17456" s="162" t="s">
        <v>17701</v>
      </c>
    </row>
    <row r="17457" spans="7:7">
      <c r="G17457" s="162" t="s">
        <v>17702</v>
      </c>
    </row>
    <row r="17458" spans="7:7">
      <c r="G17458" s="162" t="s">
        <v>17703</v>
      </c>
    </row>
    <row r="17459" spans="7:7">
      <c r="G17459" s="162" t="s">
        <v>17704</v>
      </c>
    </row>
    <row r="17460" spans="7:7">
      <c r="G17460" s="162" t="s">
        <v>17705</v>
      </c>
    </row>
    <row r="17461" spans="7:7">
      <c r="G17461" s="162" t="s">
        <v>17706</v>
      </c>
    </row>
    <row r="17462" spans="7:7">
      <c r="G17462" s="162" t="s">
        <v>17707</v>
      </c>
    </row>
    <row r="17463" spans="7:7">
      <c r="G17463" s="162" t="s">
        <v>17708</v>
      </c>
    </row>
    <row r="17464" spans="7:7">
      <c r="G17464" s="162" t="s">
        <v>17709</v>
      </c>
    </row>
    <row r="17465" spans="7:7">
      <c r="G17465" s="162" t="s">
        <v>17710</v>
      </c>
    </row>
    <row r="17466" spans="7:7">
      <c r="G17466" s="162" t="s">
        <v>17711</v>
      </c>
    </row>
    <row r="17467" spans="7:7">
      <c r="G17467" s="162" t="s">
        <v>17712</v>
      </c>
    </row>
    <row r="17468" spans="7:7">
      <c r="G17468" s="162" t="s">
        <v>17713</v>
      </c>
    </row>
    <row r="17469" spans="7:7">
      <c r="G17469" s="162" t="s">
        <v>17714</v>
      </c>
    </row>
    <row r="17470" spans="7:7">
      <c r="G17470" s="162" t="s">
        <v>17715</v>
      </c>
    </row>
    <row r="17471" spans="7:7">
      <c r="G17471" s="162" t="s">
        <v>17716</v>
      </c>
    </row>
    <row r="17472" spans="7:7">
      <c r="G17472" s="162" t="s">
        <v>17717</v>
      </c>
    </row>
    <row r="17473" spans="7:7">
      <c r="G17473" s="162" t="s">
        <v>17718</v>
      </c>
    </row>
    <row r="17474" spans="7:7">
      <c r="G17474" s="162" t="s">
        <v>17719</v>
      </c>
    </row>
    <row r="17475" spans="7:7">
      <c r="G17475" s="162" t="s">
        <v>17720</v>
      </c>
    </row>
    <row r="17476" spans="7:7">
      <c r="G17476" s="162" t="s">
        <v>17721</v>
      </c>
    </row>
    <row r="17477" spans="7:7">
      <c r="G17477" s="162" t="s">
        <v>17722</v>
      </c>
    </row>
    <row r="17478" spans="7:7">
      <c r="G17478" s="162" t="s">
        <v>17723</v>
      </c>
    </row>
    <row r="17479" spans="7:7">
      <c r="G17479" s="162" t="s">
        <v>17724</v>
      </c>
    </row>
    <row r="17480" spans="7:7">
      <c r="G17480" s="162" t="s">
        <v>17725</v>
      </c>
    </row>
    <row r="17481" spans="7:7">
      <c r="G17481" s="162" t="s">
        <v>17726</v>
      </c>
    </row>
    <row r="17482" spans="7:7">
      <c r="G17482" s="162" t="s">
        <v>17727</v>
      </c>
    </row>
    <row r="17483" spans="7:7">
      <c r="G17483" s="162" t="s">
        <v>17728</v>
      </c>
    </row>
    <row r="17484" spans="7:7">
      <c r="G17484" s="162" t="s">
        <v>17729</v>
      </c>
    </row>
    <row r="17485" spans="7:7">
      <c r="G17485" s="162" t="s">
        <v>17730</v>
      </c>
    </row>
    <row r="17486" spans="7:7">
      <c r="G17486" s="162" t="s">
        <v>17731</v>
      </c>
    </row>
    <row r="17487" spans="7:7">
      <c r="G17487" s="162" t="s">
        <v>17732</v>
      </c>
    </row>
    <row r="17488" spans="7:7">
      <c r="G17488" s="162" t="s">
        <v>17733</v>
      </c>
    </row>
    <row r="17489" spans="7:7">
      <c r="G17489" s="162" t="s">
        <v>17734</v>
      </c>
    </row>
    <row r="17490" spans="7:7">
      <c r="G17490" s="162" t="s">
        <v>17735</v>
      </c>
    </row>
    <row r="17491" spans="7:7">
      <c r="G17491" s="162" t="s">
        <v>17736</v>
      </c>
    </row>
    <row r="17492" spans="7:7">
      <c r="G17492" s="162" t="s">
        <v>17737</v>
      </c>
    </row>
    <row r="17493" spans="7:7">
      <c r="G17493" s="162" t="s">
        <v>17738</v>
      </c>
    </row>
    <row r="17494" spans="7:7">
      <c r="G17494" s="162" t="s">
        <v>17739</v>
      </c>
    </row>
    <row r="17495" spans="7:7">
      <c r="G17495" s="162" t="s">
        <v>17740</v>
      </c>
    </row>
    <row r="17496" spans="7:7">
      <c r="G17496" s="162" t="s">
        <v>17741</v>
      </c>
    </row>
    <row r="17497" spans="7:7">
      <c r="G17497" s="162" t="s">
        <v>17742</v>
      </c>
    </row>
    <row r="17498" spans="7:7">
      <c r="G17498" s="162" t="s">
        <v>17743</v>
      </c>
    </row>
    <row r="17499" spans="7:7">
      <c r="G17499" s="162" t="s">
        <v>17744</v>
      </c>
    </row>
    <row r="17500" spans="7:7">
      <c r="G17500" s="162" t="s">
        <v>17745</v>
      </c>
    </row>
    <row r="17501" spans="7:7">
      <c r="G17501" s="162" t="s">
        <v>17746</v>
      </c>
    </row>
    <row r="17502" spans="7:7">
      <c r="G17502" s="162" t="s">
        <v>17747</v>
      </c>
    </row>
    <row r="17503" spans="7:7">
      <c r="G17503" s="162" t="s">
        <v>17748</v>
      </c>
    </row>
    <row r="17504" spans="7:7">
      <c r="G17504" s="162" t="s">
        <v>17749</v>
      </c>
    </row>
    <row r="17505" spans="7:7">
      <c r="G17505" s="162" t="s">
        <v>17750</v>
      </c>
    </row>
    <row r="17506" spans="7:7">
      <c r="G17506" s="162" t="s">
        <v>17751</v>
      </c>
    </row>
    <row r="17507" spans="7:7">
      <c r="G17507" s="162" t="s">
        <v>17752</v>
      </c>
    </row>
    <row r="17508" spans="7:7">
      <c r="G17508" s="162" t="s">
        <v>17753</v>
      </c>
    </row>
    <row r="17509" spans="7:7">
      <c r="G17509" s="162" t="s">
        <v>17754</v>
      </c>
    </row>
    <row r="17510" spans="7:7">
      <c r="G17510" s="162" t="s">
        <v>17755</v>
      </c>
    </row>
    <row r="17511" spans="7:7">
      <c r="G17511" s="162" t="s">
        <v>17756</v>
      </c>
    </row>
    <row r="17512" spans="7:7">
      <c r="G17512" s="162" t="s">
        <v>17757</v>
      </c>
    </row>
    <row r="17513" spans="7:7">
      <c r="G17513" s="162" t="s">
        <v>17758</v>
      </c>
    </row>
    <row r="17514" spans="7:7">
      <c r="G17514" s="162" t="s">
        <v>17759</v>
      </c>
    </row>
    <row r="17515" spans="7:7">
      <c r="G17515" s="162" t="s">
        <v>17760</v>
      </c>
    </row>
    <row r="17516" spans="7:7">
      <c r="G17516" s="162" t="s">
        <v>17761</v>
      </c>
    </row>
    <row r="17517" spans="7:7">
      <c r="G17517" s="162" t="s">
        <v>17762</v>
      </c>
    </row>
    <row r="17518" spans="7:7">
      <c r="G17518" s="162" t="s">
        <v>17763</v>
      </c>
    </row>
    <row r="17519" spans="7:7">
      <c r="G17519" s="162" t="s">
        <v>17764</v>
      </c>
    </row>
    <row r="17520" spans="7:7">
      <c r="G17520" s="162" t="s">
        <v>17765</v>
      </c>
    </row>
    <row r="17521" spans="7:7">
      <c r="G17521" s="162" t="s">
        <v>17766</v>
      </c>
    </row>
    <row r="17522" spans="7:7">
      <c r="G17522" s="162" t="s">
        <v>17767</v>
      </c>
    </row>
    <row r="17523" spans="7:7">
      <c r="G17523" s="162" t="s">
        <v>17768</v>
      </c>
    </row>
    <row r="17524" spans="7:7">
      <c r="G17524" s="162" t="s">
        <v>17769</v>
      </c>
    </row>
    <row r="17525" spans="7:7">
      <c r="G17525" s="162" t="s">
        <v>17770</v>
      </c>
    </row>
    <row r="17526" spans="7:7">
      <c r="G17526" s="162" t="s">
        <v>17771</v>
      </c>
    </row>
    <row r="17527" spans="7:7">
      <c r="G17527" s="162" t="s">
        <v>17772</v>
      </c>
    </row>
    <row r="17528" spans="7:7">
      <c r="G17528" s="162" t="s">
        <v>17773</v>
      </c>
    </row>
    <row r="17529" spans="7:7">
      <c r="G17529" s="162" t="s">
        <v>17774</v>
      </c>
    </row>
    <row r="17530" spans="7:7">
      <c r="G17530" s="162" t="s">
        <v>17775</v>
      </c>
    </row>
    <row r="17531" spans="7:7">
      <c r="G17531" s="162" t="s">
        <v>17776</v>
      </c>
    </row>
    <row r="17532" spans="7:7">
      <c r="G17532" s="162" t="s">
        <v>17777</v>
      </c>
    </row>
    <row r="17533" spans="7:7">
      <c r="G17533" s="162" t="s">
        <v>17778</v>
      </c>
    </row>
    <row r="17534" spans="7:7">
      <c r="G17534" s="162" t="s">
        <v>17779</v>
      </c>
    </row>
    <row r="17535" spans="7:7">
      <c r="G17535" s="162" t="s">
        <v>17780</v>
      </c>
    </row>
    <row r="17536" spans="7:7">
      <c r="G17536" s="162" t="s">
        <v>17781</v>
      </c>
    </row>
    <row r="17537" spans="7:7">
      <c r="G17537" s="162" t="s">
        <v>17782</v>
      </c>
    </row>
    <row r="17538" spans="7:7">
      <c r="G17538" s="162" t="s">
        <v>17783</v>
      </c>
    </row>
    <row r="17539" spans="7:7">
      <c r="G17539" s="162" t="s">
        <v>17784</v>
      </c>
    </row>
    <row r="17540" spans="7:7">
      <c r="G17540" s="162" t="s">
        <v>17785</v>
      </c>
    </row>
    <row r="17541" spans="7:7">
      <c r="G17541" s="162" t="s">
        <v>17786</v>
      </c>
    </row>
    <row r="17542" spans="7:7">
      <c r="G17542" s="162" t="s">
        <v>17787</v>
      </c>
    </row>
    <row r="17543" spans="7:7">
      <c r="G17543" s="162" t="s">
        <v>17788</v>
      </c>
    </row>
    <row r="17544" spans="7:7">
      <c r="G17544" s="162" t="s">
        <v>17789</v>
      </c>
    </row>
    <row r="17545" spans="7:7">
      <c r="G17545" s="162" t="s">
        <v>17790</v>
      </c>
    </row>
    <row r="17546" spans="7:7">
      <c r="G17546" s="162" t="s">
        <v>17791</v>
      </c>
    </row>
    <row r="17547" spans="7:7">
      <c r="G17547" s="162" t="s">
        <v>17792</v>
      </c>
    </row>
    <row r="17548" spans="7:7">
      <c r="G17548" s="162" t="s">
        <v>17793</v>
      </c>
    </row>
    <row r="17549" spans="7:7">
      <c r="G17549" s="162" t="s">
        <v>17794</v>
      </c>
    </row>
    <row r="17550" spans="7:7">
      <c r="G17550" s="162" t="s">
        <v>17795</v>
      </c>
    </row>
    <row r="17551" spans="7:7">
      <c r="G17551" s="162" t="s">
        <v>17796</v>
      </c>
    </row>
    <row r="17552" spans="7:7">
      <c r="G17552" s="162" t="s">
        <v>17797</v>
      </c>
    </row>
    <row r="17553" spans="7:7">
      <c r="G17553" s="162" t="s">
        <v>17798</v>
      </c>
    </row>
    <row r="17554" spans="7:7">
      <c r="G17554" s="162" t="s">
        <v>17799</v>
      </c>
    </row>
    <row r="17555" spans="7:7">
      <c r="G17555" s="162" t="s">
        <v>17800</v>
      </c>
    </row>
    <row r="17556" spans="7:7">
      <c r="G17556" s="162" t="s">
        <v>17801</v>
      </c>
    </row>
    <row r="17557" spans="7:7">
      <c r="G17557" s="162" t="s">
        <v>17802</v>
      </c>
    </row>
    <row r="17558" spans="7:7">
      <c r="G17558" s="162" t="s">
        <v>17803</v>
      </c>
    </row>
    <row r="17559" spans="7:7">
      <c r="G17559" s="162" t="s">
        <v>17804</v>
      </c>
    </row>
    <row r="17560" spans="7:7">
      <c r="G17560" s="162" t="s">
        <v>17805</v>
      </c>
    </row>
    <row r="17561" spans="7:7">
      <c r="G17561" s="162" t="s">
        <v>17806</v>
      </c>
    </row>
    <row r="17562" spans="7:7">
      <c r="G17562" s="162" t="s">
        <v>17807</v>
      </c>
    </row>
    <row r="17563" spans="7:7">
      <c r="G17563" s="162" t="s">
        <v>17808</v>
      </c>
    </row>
    <row r="17564" spans="7:7">
      <c r="G17564" s="162" t="s">
        <v>17809</v>
      </c>
    </row>
    <row r="17565" spans="7:7">
      <c r="G17565" s="162" t="s">
        <v>17810</v>
      </c>
    </row>
    <row r="17566" spans="7:7">
      <c r="G17566" s="162" t="s">
        <v>17811</v>
      </c>
    </row>
    <row r="17567" spans="7:7">
      <c r="G17567" s="162" t="s">
        <v>17812</v>
      </c>
    </row>
    <row r="17568" spans="7:7">
      <c r="G17568" s="162" t="s">
        <v>17813</v>
      </c>
    </row>
    <row r="17569" spans="7:7">
      <c r="G17569" s="162" t="s">
        <v>17814</v>
      </c>
    </row>
    <row r="17570" spans="7:7">
      <c r="G17570" s="162" t="s">
        <v>17815</v>
      </c>
    </row>
    <row r="17571" spans="7:7">
      <c r="G17571" s="162" t="s">
        <v>17816</v>
      </c>
    </row>
    <row r="17572" spans="7:7">
      <c r="G17572" s="162" t="s">
        <v>17817</v>
      </c>
    </row>
    <row r="17573" spans="7:7">
      <c r="G17573" s="162" t="s">
        <v>17818</v>
      </c>
    </row>
    <row r="17574" spans="7:7">
      <c r="G17574" s="162" t="s">
        <v>17819</v>
      </c>
    </row>
    <row r="17575" spans="7:7">
      <c r="G17575" s="162" t="s">
        <v>17820</v>
      </c>
    </row>
    <row r="17576" spans="7:7">
      <c r="G17576" s="162" t="s">
        <v>17821</v>
      </c>
    </row>
    <row r="17577" spans="7:7">
      <c r="G17577" s="162" t="s">
        <v>17822</v>
      </c>
    </row>
    <row r="17578" spans="7:7">
      <c r="G17578" s="162" t="s">
        <v>17823</v>
      </c>
    </row>
    <row r="17579" spans="7:7">
      <c r="G17579" s="162" t="s">
        <v>17824</v>
      </c>
    </row>
    <row r="17580" spans="7:7">
      <c r="G17580" s="162" t="s">
        <v>17825</v>
      </c>
    </row>
    <row r="17581" spans="7:7">
      <c r="G17581" s="162" t="s">
        <v>17826</v>
      </c>
    </row>
    <row r="17582" spans="7:7">
      <c r="G17582" s="162" t="s">
        <v>17827</v>
      </c>
    </row>
    <row r="17583" spans="7:7">
      <c r="G17583" s="162" t="s">
        <v>17828</v>
      </c>
    </row>
    <row r="17584" spans="7:7">
      <c r="G17584" s="162" t="s">
        <v>17829</v>
      </c>
    </row>
    <row r="17585" spans="7:7">
      <c r="G17585" s="162" t="s">
        <v>17830</v>
      </c>
    </row>
    <row r="17586" spans="7:7">
      <c r="G17586" s="162" t="s">
        <v>17831</v>
      </c>
    </row>
    <row r="17587" spans="7:7">
      <c r="G17587" s="162" t="s">
        <v>17832</v>
      </c>
    </row>
    <row r="17588" spans="7:7">
      <c r="G17588" s="162" t="s">
        <v>17833</v>
      </c>
    </row>
    <row r="17589" spans="7:7">
      <c r="G17589" s="162" t="s">
        <v>17834</v>
      </c>
    </row>
    <row r="17590" spans="7:7">
      <c r="G17590" s="162" t="s">
        <v>17835</v>
      </c>
    </row>
    <row r="17591" spans="7:7">
      <c r="G17591" s="162" t="s">
        <v>17836</v>
      </c>
    </row>
    <row r="17592" spans="7:7">
      <c r="G17592" s="162" t="s">
        <v>17837</v>
      </c>
    </row>
    <row r="17593" spans="7:7">
      <c r="G17593" s="162" t="s">
        <v>17838</v>
      </c>
    </row>
    <row r="17594" spans="7:7">
      <c r="G17594" s="162" t="s">
        <v>17839</v>
      </c>
    </row>
    <row r="17595" spans="7:7">
      <c r="G17595" s="162" t="s">
        <v>17840</v>
      </c>
    </row>
    <row r="17596" spans="7:7">
      <c r="G17596" s="162" t="s">
        <v>17841</v>
      </c>
    </row>
    <row r="17597" spans="7:7">
      <c r="G17597" s="162" t="s">
        <v>17842</v>
      </c>
    </row>
    <row r="17598" spans="7:7">
      <c r="G17598" s="162" t="s">
        <v>17843</v>
      </c>
    </row>
    <row r="17599" spans="7:7">
      <c r="G17599" s="162" t="s">
        <v>17844</v>
      </c>
    </row>
    <row r="17600" spans="7:7">
      <c r="G17600" s="162" t="s">
        <v>17845</v>
      </c>
    </row>
    <row r="17601" spans="7:7">
      <c r="G17601" s="162" t="s">
        <v>17846</v>
      </c>
    </row>
    <row r="17602" spans="7:7">
      <c r="G17602" s="162" t="s">
        <v>17847</v>
      </c>
    </row>
    <row r="17603" spans="7:7">
      <c r="G17603" s="162" t="s">
        <v>17848</v>
      </c>
    </row>
    <row r="17604" spans="7:7">
      <c r="G17604" s="162" t="s">
        <v>17849</v>
      </c>
    </row>
    <row r="17605" spans="7:7">
      <c r="G17605" s="162" t="s">
        <v>17850</v>
      </c>
    </row>
    <row r="17606" spans="7:7">
      <c r="G17606" s="162" t="s">
        <v>17851</v>
      </c>
    </row>
    <row r="17607" spans="7:7">
      <c r="G17607" s="162" t="s">
        <v>17852</v>
      </c>
    </row>
    <row r="17608" spans="7:7">
      <c r="G17608" s="162" t="s">
        <v>17853</v>
      </c>
    </row>
    <row r="17609" spans="7:7">
      <c r="G17609" s="162" t="s">
        <v>17854</v>
      </c>
    </row>
    <row r="17610" spans="7:7">
      <c r="G17610" s="162" t="s">
        <v>17855</v>
      </c>
    </row>
    <row r="17611" spans="7:7">
      <c r="G17611" s="162" t="s">
        <v>17856</v>
      </c>
    </row>
    <row r="17612" spans="7:7">
      <c r="G17612" s="162" t="s">
        <v>17857</v>
      </c>
    </row>
    <row r="17613" spans="7:7">
      <c r="G17613" s="162" t="s">
        <v>17858</v>
      </c>
    </row>
    <row r="17614" spans="7:7">
      <c r="G17614" s="162" t="s">
        <v>17859</v>
      </c>
    </row>
    <row r="17615" spans="7:7">
      <c r="G17615" s="162" t="s">
        <v>17860</v>
      </c>
    </row>
    <row r="17616" spans="7:7">
      <c r="G17616" s="162" t="s">
        <v>17861</v>
      </c>
    </row>
    <row r="17617" spans="7:7">
      <c r="G17617" s="162" t="s">
        <v>17862</v>
      </c>
    </row>
    <row r="17618" spans="7:7">
      <c r="G17618" s="162" t="s">
        <v>17863</v>
      </c>
    </row>
    <row r="17619" spans="7:7">
      <c r="G17619" s="162" t="s">
        <v>17864</v>
      </c>
    </row>
    <row r="17620" spans="7:7">
      <c r="G17620" s="162" t="s">
        <v>17865</v>
      </c>
    </row>
    <row r="17621" spans="7:7">
      <c r="G17621" s="162" t="s">
        <v>17866</v>
      </c>
    </row>
    <row r="17622" spans="7:7">
      <c r="G17622" s="162" t="s">
        <v>17867</v>
      </c>
    </row>
    <row r="17623" spans="7:7">
      <c r="G17623" s="162" t="s">
        <v>17868</v>
      </c>
    </row>
    <row r="17624" spans="7:7">
      <c r="G17624" s="162" t="s">
        <v>17869</v>
      </c>
    </row>
    <row r="17625" spans="7:7">
      <c r="G17625" s="162" t="s">
        <v>17870</v>
      </c>
    </row>
    <row r="17626" spans="7:7">
      <c r="G17626" s="162" t="s">
        <v>17871</v>
      </c>
    </row>
    <row r="17627" spans="7:7">
      <c r="G17627" s="162" t="s">
        <v>17872</v>
      </c>
    </row>
    <row r="17628" spans="7:7">
      <c r="G17628" s="162" t="s">
        <v>17873</v>
      </c>
    </row>
    <row r="17629" spans="7:7">
      <c r="G17629" s="162" t="s">
        <v>17874</v>
      </c>
    </row>
    <row r="17630" spans="7:7">
      <c r="G17630" s="162" t="s">
        <v>17875</v>
      </c>
    </row>
    <row r="17631" spans="7:7">
      <c r="G17631" s="162" t="s">
        <v>17876</v>
      </c>
    </row>
    <row r="17632" spans="7:7">
      <c r="G17632" s="162" t="s">
        <v>17877</v>
      </c>
    </row>
    <row r="17633" spans="7:7">
      <c r="G17633" s="162" t="s">
        <v>17878</v>
      </c>
    </row>
    <row r="17634" spans="7:7">
      <c r="G17634" s="162" t="s">
        <v>17879</v>
      </c>
    </row>
    <row r="17635" spans="7:7">
      <c r="G17635" s="162" t="s">
        <v>17880</v>
      </c>
    </row>
    <row r="17636" spans="7:7">
      <c r="G17636" s="162" t="s">
        <v>17881</v>
      </c>
    </row>
    <row r="17637" spans="7:7">
      <c r="G17637" s="162" t="s">
        <v>17882</v>
      </c>
    </row>
    <row r="17638" spans="7:7">
      <c r="G17638" s="162" t="s">
        <v>17883</v>
      </c>
    </row>
    <row r="17639" spans="7:7">
      <c r="G17639" s="162" t="s">
        <v>17884</v>
      </c>
    </row>
    <row r="17640" spans="7:7">
      <c r="G17640" s="162" t="s">
        <v>17885</v>
      </c>
    </row>
    <row r="17641" spans="7:7">
      <c r="G17641" s="162" t="s">
        <v>17886</v>
      </c>
    </row>
    <row r="17642" spans="7:7">
      <c r="G17642" s="162" t="s">
        <v>17887</v>
      </c>
    </row>
    <row r="17643" spans="7:7">
      <c r="G17643" s="162" t="s">
        <v>17888</v>
      </c>
    </row>
    <row r="17644" spans="7:7">
      <c r="G17644" s="162" t="s">
        <v>17889</v>
      </c>
    </row>
    <row r="17645" spans="7:7">
      <c r="G17645" s="162" t="s">
        <v>17890</v>
      </c>
    </row>
    <row r="17646" spans="7:7">
      <c r="G17646" s="162" t="s">
        <v>17891</v>
      </c>
    </row>
    <row r="17647" spans="7:7">
      <c r="G17647" s="162" t="s">
        <v>17892</v>
      </c>
    </row>
    <row r="17648" spans="7:7">
      <c r="G17648" s="162" t="s">
        <v>17893</v>
      </c>
    </row>
    <row r="17649" spans="7:7">
      <c r="G17649" s="162" t="s">
        <v>17894</v>
      </c>
    </row>
    <row r="17650" spans="7:7">
      <c r="G17650" s="162" t="s">
        <v>17895</v>
      </c>
    </row>
    <row r="17651" spans="7:7">
      <c r="G17651" s="162" t="s">
        <v>17896</v>
      </c>
    </row>
    <row r="17652" spans="7:7">
      <c r="G17652" s="162" t="s">
        <v>17897</v>
      </c>
    </row>
    <row r="17653" spans="7:7">
      <c r="G17653" s="162" t="s">
        <v>17898</v>
      </c>
    </row>
    <row r="17654" spans="7:7">
      <c r="G17654" s="162" t="s">
        <v>17899</v>
      </c>
    </row>
    <row r="17655" spans="7:7">
      <c r="G17655" s="162" t="s">
        <v>17900</v>
      </c>
    </row>
    <row r="17656" spans="7:7">
      <c r="G17656" s="162" t="s">
        <v>17901</v>
      </c>
    </row>
    <row r="17657" spans="7:7">
      <c r="G17657" s="162" t="s">
        <v>17902</v>
      </c>
    </row>
    <row r="17658" spans="7:7">
      <c r="G17658" s="162" t="s">
        <v>17903</v>
      </c>
    </row>
    <row r="17659" spans="7:7">
      <c r="G17659" s="162" t="s">
        <v>17904</v>
      </c>
    </row>
    <row r="17660" spans="7:7">
      <c r="G17660" s="162" t="s">
        <v>17905</v>
      </c>
    </row>
    <row r="17661" spans="7:7">
      <c r="G17661" s="162" t="s">
        <v>17906</v>
      </c>
    </row>
    <row r="17662" spans="7:7">
      <c r="G17662" s="162" t="s">
        <v>17907</v>
      </c>
    </row>
    <row r="17663" spans="7:7">
      <c r="G17663" s="162" t="s">
        <v>17908</v>
      </c>
    </row>
    <row r="17664" spans="7:7">
      <c r="G17664" s="162" t="s">
        <v>17909</v>
      </c>
    </row>
    <row r="17665" spans="7:7">
      <c r="G17665" s="162" t="s">
        <v>17910</v>
      </c>
    </row>
    <row r="17666" spans="7:7">
      <c r="G17666" s="162" t="s">
        <v>17911</v>
      </c>
    </row>
    <row r="17667" spans="7:7">
      <c r="G17667" s="162" t="s">
        <v>17912</v>
      </c>
    </row>
    <row r="17668" spans="7:7">
      <c r="G17668" s="162" t="s">
        <v>17913</v>
      </c>
    </row>
    <row r="17669" spans="7:7">
      <c r="G17669" s="162" t="s">
        <v>17914</v>
      </c>
    </row>
    <row r="17670" spans="7:7">
      <c r="G17670" s="162" t="s">
        <v>17915</v>
      </c>
    </row>
    <row r="17671" spans="7:7">
      <c r="G17671" s="162" t="s">
        <v>17916</v>
      </c>
    </row>
    <row r="17672" spans="7:7">
      <c r="G17672" s="162" t="s">
        <v>17917</v>
      </c>
    </row>
    <row r="17673" spans="7:7">
      <c r="G17673" s="162" t="s">
        <v>17918</v>
      </c>
    </row>
    <row r="17674" spans="7:7">
      <c r="G17674" s="162" t="s">
        <v>17919</v>
      </c>
    </row>
    <row r="17675" spans="7:7">
      <c r="G17675" s="162" t="s">
        <v>17920</v>
      </c>
    </row>
    <row r="17676" spans="7:7">
      <c r="G17676" s="162" t="s">
        <v>17921</v>
      </c>
    </row>
    <row r="17677" spans="7:7">
      <c r="G17677" s="162" t="s">
        <v>17922</v>
      </c>
    </row>
    <row r="17678" spans="7:7">
      <c r="G17678" s="162" t="s">
        <v>17923</v>
      </c>
    </row>
    <row r="17679" spans="7:7">
      <c r="G17679" s="162" t="s">
        <v>17924</v>
      </c>
    </row>
    <row r="17680" spans="7:7">
      <c r="G17680" s="162" t="s">
        <v>17925</v>
      </c>
    </row>
    <row r="17681" spans="7:7">
      <c r="G17681" s="162" t="s">
        <v>17926</v>
      </c>
    </row>
    <row r="17682" spans="7:7">
      <c r="G17682" s="162" t="s">
        <v>17927</v>
      </c>
    </row>
    <row r="17683" spans="7:7">
      <c r="G17683" s="162" t="s">
        <v>17928</v>
      </c>
    </row>
    <row r="17684" spans="7:7">
      <c r="G17684" s="162" t="s">
        <v>17929</v>
      </c>
    </row>
    <row r="17685" spans="7:7">
      <c r="G17685" s="162" t="s">
        <v>17930</v>
      </c>
    </row>
    <row r="17686" spans="7:7">
      <c r="G17686" s="162" t="s">
        <v>17931</v>
      </c>
    </row>
    <row r="17687" spans="7:7">
      <c r="G17687" s="162" t="s">
        <v>17932</v>
      </c>
    </row>
    <row r="17688" spans="7:7">
      <c r="G17688" s="162" t="s">
        <v>17933</v>
      </c>
    </row>
    <row r="17689" spans="7:7">
      <c r="G17689" s="162" t="s">
        <v>17934</v>
      </c>
    </row>
    <row r="17690" spans="7:7">
      <c r="G17690" s="162" t="s">
        <v>17935</v>
      </c>
    </row>
    <row r="17691" spans="7:7">
      <c r="G17691" s="162" t="s">
        <v>17936</v>
      </c>
    </row>
    <row r="17692" spans="7:7">
      <c r="G17692" s="162" t="s">
        <v>17937</v>
      </c>
    </row>
    <row r="17693" spans="7:7">
      <c r="G17693" s="162" t="s">
        <v>17938</v>
      </c>
    </row>
    <row r="17694" spans="7:7">
      <c r="G17694" s="162" t="s">
        <v>17939</v>
      </c>
    </row>
    <row r="17695" spans="7:7">
      <c r="G17695" s="162" t="s">
        <v>17940</v>
      </c>
    </row>
    <row r="17696" spans="7:7">
      <c r="G17696" s="162" t="s">
        <v>17941</v>
      </c>
    </row>
    <row r="17697" spans="7:7">
      <c r="G17697" s="162" t="s">
        <v>17942</v>
      </c>
    </row>
    <row r="17698" spans="7:7">
      <c r="G17698" s="162" t="s">
        <v>17943</v>
      </c>
    </row>
    <row r="17699" spans="7:7">
      <c r="G17699" s="162" t="s">
        <v>17944</v>
      </c>
    </row>
    <row r="17700" spans="7:7">
      <c r="G17700" s="162" t="s">
        <v>17945</v>
      </c>
    </row>
    <row r="17701" spans="7:7">
      <c r="G17701" s="162" t="s">
        <v>17946</v>
      </c>
    </row>
    <row r="17702" spans="7:7">
      <c r="G17702" s="162" t="s">
        <v>17947</v>
      </c>
    </row>
    <row r="17703" spans="7:7">
      <c r="G17703" s="162" t="s">
        <v>17948</v>
      </c>
    </row>
    <row r="17704" spans="7:7">
      <c r="G17704" s="162" t="s">
        <v>17949</v>
      </c>
    </row>
    <row r="17705" spans="7:7">
      <c r="G17705" s="162" t="s">
        <v>17950</v>
      </c>
    </row>
    <row r="17706" spans="7:7">
      <c r="G17706" s="162" t="s">
        <v>17951</v>
      </c>
    </row>
    <row r="17707" spans="7:7">
      <c r="G17707" s="162" t="s">
        <v>17952</v>
      </c>
    </row>
    <row r="17708" spans="7:7">
      <c r="G17708" s="162" t="s">
        <v>17953</v>
      </c>
    </row>
    <row r="17709" spans="7:7">
      <c r="G17709" s="162" t="s">
        <v>17954</v>
      </c>
    </row>
    <row r="17710" spans="7:7">
      <c r="G17710" s="162" t="s">
        <v>17955</v>
      </c>
    </row>
    <row r="17711" spans="7:7">
      <c r="G17711" s="162" t="s">
        <v>17956</v>
      </c>
    </row>
    <row r="17712" spans="7:7">
      <c r="G17712" s="162" t="s">
        <v>17957</v>
      </c>
    </row>
    <row r="17713" spans="7:7">
      <c r="G17713" s="162" t="s">
        <v>17958</v>
      </c>
    </row>
    <row r="17714" spans="7:7">
      <c r="G17714" s="162" t="s">
        <v>17959</v>
      </c>
    </row>
    <row r="17715" spans="7:7">
      <c r="G17715" s="162" t="s">
        <v>17960</v>
      </c>
    </row>
    <row r="17716" spans="7:7">
      <c r="G17716" s="162" t="s">
        <v>17961</v>
      </c>
    </row>
    <row r="17717" spans="7:7">
      <c r="G17717" s="162" t="s">
        <v>17962</v>
      </c>
    </row>
    <row r="17718" spans="7:7">
      <c r="G17718" s="162" t="s">
        <v>17963</v>
      </c>
    </row>
    <row r="17719" spans="7:7">
      <c r="G17719" s="162" t="s">
        <v>17964</v>
      </c>
    </row>
    <row r="17720" spans="7:7">
      <c r="G17720" s="162" t="s">
        <v>17965</v>
      </c>
    </row>
    <row r="17721" spans="7:7">
      <c r="G17721" s="162" t="s">
        <v>17966</v>
      </c>
    </row>
    <row r="17722" spans="7:7">
      <c r="G17722" s="162" t="s">
        <v>17967</v>
      </c>
    </row>
    <row r="17723" spans="7:7">
      <c r="G17723" s="162" t="s">
        <v>17968</v>
      </c>
    </row>
    <row r="17724" spans="7:7">
      <c r="G17724" s="162" t="s">
        <v>17969</v>
      </c>
    </row>
    <row r="17725" spans="7:7">
      <c r="G17725" s="162" t="s">
        <v>17970</v>
      </c>
    </row>
    <row r="17726" spans="7:7">
      <c r="G17726" s="162" t="s">
        <v>17971</v>
      </c>
    </row>
    <row r="17727" spans="7:7">
      <c r="G17727" s="162" t="s">
        <v>17972</v>
      </c>
    </row>
    <row r="17728" spans="7:7">
      <c r="G17728" s="162" t="s">
        <v>17973</v>
      </c>
    </row>
    <row r="17729" spans="7:7">
      <c r="G17729" s="162" t="s">
        <v>17974</v>
      </c>
    </row>
    <row r="17730" spans="7:7">
      <c r="G17730" s="162" t="s">
        <v>17975</v>
      </c>
    </row>
    <row r="17731" spans="7:7">
      <c r="G17731" s="162" t="s">
        <v>17976</v>
      </c>
    </row>
    <row r="17732" spans="7:7">
      <c r="G17732" s="162" t="s">
        <v>17977</v>
      </c>
    </row>
    <row r="17733" spans="7:7">
      <c r="G17733" s="162" t="s">
        <v>17978</v>
      </c>
    </row>
    <row r="17734" spans="7:7">
      <c r="G17734" s="162" t="s">
        <v>17979</v>
      </c>
    </row>
    <row r="17735" spans="7:7">
      <c r="G17735" s="162" t="s">
        <v>17980</v>
      </c>
    </row>
    <row r="17736" spans="7:7">
      <c r="G17736" s="162" t="s">
        <v>17981</v>
      </c>
    </row>
    <row r="17737" spans="7:7">
      <c r="G17737" s="162" t="s">
        <v>17982</v>
      </c>
    </row>
    <row r="17738" spans="7:7">
      <c r="G17738" s="162" t="s">
        <v>17983</v>
      </c>
    </row>
    <row r="17739" spans="7:7">
      <c r="G17739" s="162" t="s">
        <v>17984</v>
      </c>
    </row>
    <row r="17740" spans="7:7">
      <c r="G17740" s="162" t="s">
        <v>17985</v>
      </c>
    </row>
    <row r="17741" spans="7:7">
      <c r="G17741" s="162" t="s">
        <v>17986</v>
      </c>
    </row>
    <row r="17742" spans="7:7">
      <c r="G17742" s="162" t="s">
        <v>17987</v>
      </c>
    </row>
    <row r="17743" spans="7:7">
      <c r="G17743" s="162" t="s">
        <v>17988</v>
      </c>
    </row>
    <row r="17744" spans="7:7">
      <c r="G17744" s="162" t="s">
        <v>17989</v>
      </c>
    </row>
    <row r="17745" spans="7:7">
      <c r="G17745" s="162" t="s">
        <v>17990</v>
      </c>
    </row>
    <row r="17746" spans="7:7">
      <c r="G17746" s="162" t="s">
        <v>17991</v>
      </c>
    </row>
    <row r="17747" spans="7:7">
      <c r="G17747" s="162" t="s">
        <v>17992</v>
      </c>
    </row>
    <row r="17748" spans="7:7">
      <c r="G17748" s="162" t="s">
        <v>17993</v>
      </c>
    </row>
    <row r="17749" spans="7:7">
      <c r="G17749" s="162" t="s">
        <v>17994</v>
      </c>
    </row>
    <row r="17750" spans="7:7">
      <c r="G17750" s="162" t="s">
        <v>17995</v>
      </c>
    </row>
    <row r="17751" spans="7:7">
      <c r="G17751" s="162" t="s">
        <v>17996</v>
      </c>
    </row>
    <row r="17752" spans="7:7">
      <c r="G17752" s="162" t="s">
        <v>17997</v>
      </c>
    </row>
    <row r="17753" spans="7:7">
      <c r="G17753" s="162" t="s">
        <v>17998</v>
      </c>
    </row>
    <row r="17754" spans="7:7">
      <c r="G17754" s="162" t="s">
        <v>17999</v>
      </c>
    </row>
    <row r="17755" spans="7:7">
      <c r="G17755" s="162" t="s">
        <v>18000</v>
      </c>
    </row>
    <row r="17756" spans="7:7">
      <c r="G17756" s="162" t="s">
        <v>18001</v>
      </c>
    </row>
    <row r="17757" spans="7:7">
      <c r="G17757" s="162" t="s">
        <v>18002</v>
      </c>
    </row>
    <row r="17758" spans="7:7">
      <c r="G17758" s="162" t="s">
        <v>18003</v>
      </c>
    </row>
    <row r="17759" spans="7:7">
      <c r="G17759" s="162" t="s">
        <v>18004</v>
      </c>
    </row>
    <row r="17760" spans="7:7">
      <c r="G17760" s="162" t="s">
        <v>18005</v>
      </c>
    </row>
    <row r="17761" spans="7:7">
      <c r="G17761" s="162" t="s">
        <v>18006</v>
      </c>
    </row>
    <row r="17762" spans="7:7">
      <c r="G17762" s="162" t="s">
        <v>18007</v>
      </c>
    </row>
    <row r="17763" spans="7:7">
      <c r="G17763" s="162" t="s">
        <v>18008</v>
      </c>
    </row>
    <row r="17764" spans="7:7">
      <c r="G17764" s="162" t="s">
        <v>18009</v>
      </c>
    </row>
    <row r="17765" spans="7:7">
      <c r="G17765" s="162" t="s">
        <v>18010</v>
      </c>
    </row>
    <row r="17766" spans="7:7">
      <c r="G17766" s="162" t="s">
        <v>18011</v>
      </c>
    </row>
    <row r="17767" spans="7:7">
      <c r="G17767" s="162" t="s">
        <v>18012</v>
      </c>
    </row>
    <row r="17768" spans="7:7">
      <c r="G17768" s="162" t="s">
        <v>18013</v>
      </c>
    </row>
    <row r="17769" spans="7:7">
      <c r="G17769" s="162" t="s">
        <v>18014</v>
      </c>
    </row>
    <row r="17770" spans="7:7">
      <c r="G17770" s="162" t="s">
        <v>18015</v>
      </c>
    </row>
    <row r="17771" spans="7:7">
      <c r="G17771" s="162" t="s">
        <v>18016</v>
      </c>
    </row>
    <row r="17772" spans="7:7">
      <c r="G17772" s="162" t="s">
        <v>18017</v>
      </c>
    </row>
    <row r="17773" spans="7:7">
      <c r="G17773" s="162" t="s">
        <v>18018</v>
      </c>
    </row>
    <row r="17774" spans="7:7">
      <c r="G17774" s="162" t="s">
        <v>18019</v>
      </c>
    </row>
    <row r="17775" spans="7:7">
      <c r="G17775" s="162" t="s">
        <v>18020</v>
      </c>
    </row>
    <row r="17776" spans="7:7">
      <c r="G17776" s="162" t="s">
        <v>18021</v>
      </c>
    </row>
    <row r="17777" spans="7:7">
      <c r="G17777" s="162" t="s">
        <v>18022</v>
      </c>
    </row>
    <row r="17778" spans="7:7">
      <c r="G17778" s="162" t="s">
        <v>18023</v>
      </c>
    </row>
    <row r="17779" spans="7:7">
      <c r="G17779" s="162" t="s">
        <v>18024</v>
      </c>
    </row>
    <row r="17780" spans="7:7">
      <c r="G17780" s="162" t="s">
        <v>18025</v>
      </c>
    </row>
    <row r="17781" spans="7:7">
      <c r="G17781" s="162" t="s">
        <v>18026</v>
      </c>
    </row>
    <row r="17782" spans="7:7">
      <c r="G17782" s="162" t="s">
        <v>18027</v>
      </c>
    </row>
    <row r="17783" spans="7:7">
      <c r="G17783" s="162" t="s">
        <v>18028</v>
      </c>
    </row>
    <row r="17784" spans="7:7">
      <c r="G17784" s="162" t="s">
        <v>18029</v>
      </c>
    </row>
    <row r="17785" spans="7:7">
      <c r="G17785" s="162" t="s">
        <v>18030</v>
      </c>
    </row>
    <row r="17786" spans="7:7">
      <c r="G17786" s="162" t="s">
        <v>18031</v>
      </c>
    </row>
    <row r="17787" spans="7:7">
      <c r="G17787" s="162" t="s">
        <v>18032</v>
      </c>
    </row>
    <row r="17788" spans="7:7">
      <c r="G17788" s="162" t="s">
        <v>18033</v>
      </c>
    </row>
    <row r="17789" spans="7:7">
      <c r="G17789" s="162" t="s">
        <v>18034</v>
      </c>
    </row>
    <row r="17790" spans="7:7">
      <c r="G17790" s="162" t="s">
        <v>18035</v>
      </c>
    </row>
    <row r="17791" spans="7:7">
      <c r="G17791" s="162" t="s">
        <v>18036</v>
      </c>
    </row>
    <row r="17792" spans="7:7">
      <c r="G17792" s="162" t="s">
        <v>18037</v>
      </c>
    </row>
    <row r="17793" spans="7:7">
      <c r="G17793" s="162" t="s">
        <v>18038</v>
      </c>
    </row>
    <row r="17794" spans="7:7">
      <c r="G17794" s="162" t="s">
        <v>18039</v>
      </c>
    </row>
    <row r="17795" spans="7:7">
      <c r="G17795" s="162" t="s">
        <v>18040</v>
      </c>
    </row>
    <row r="17796" spans="7:7">
      <c r="G17796" s="162" t="s">
        <v>18041</v>
      </c>
    </row>
    <row r="17797" spans="7:7">
      <c r="G17797" s="162" t="s">
        <v>18042</v>
      </c>
    </row>
    <row r="17798" spans="7:7">
      <c r="G17798" s="162" t="s">
        <v>18043</v>
      </c>
    </row>
    <row r="17799" spans="7:7">
      <c r="G17799" s="162" t="s">
        <v>18044</v>
      </c>
    </row>
    <row r="17800" spans="7:7">
      <c r="G17800" s="162" t="s">
        <v>18045</v>
      </c>
    </row>
    <row r="17801" spans="7:7">
      <c r="G17801" s="162" t="s">
        <v>18046</v>
      </c>
    </row>
    <row r="17802" spans="7:7">
      <c r="G17802" s="162" t="s">
        <v>18047</v>
      </c>
    </row>
    <row r="17803" spans="7:7">
      <c r="G17803" s="162" t="s">
        <v>18048</v>
      </c>
    </row>
    <row r="17804" spans="7:7">
      <c r="G17804" s="162" t="s">
        <v>18049</v>
      </c>
    </row>
    <row r="17805" spans="7:7">
      <c r="G17805" s="162" t="s">
        <v>18050</v>
      </c>
    </row>
    <row r="17806" spans="7:7">
      <c r="G17806" s="162" t="s">
        <v>18051</v>
      </c>
    </row>
    <row r="17807" spans="7:7">
      <c r="G17807" s="162" t="s">
        <v>18052</v>
      </c>
    </row>
    <row r="17808" spans="7:7">
      <c r="G17808" s="162" t="s">
        <v>18053</v>
      </c>
    </row>
    <row r="17809" spans="7:7">
      <c r="G17809" s="162" t="s">
        <v>18054</v>
      </c>
    </row>
    <row r="17810" spans="7:7">
      <c r="G17810" s="162" t="s">
        <v>18055</v>
      </c>
    </row>
    <row r="17811" spans="7:7">
      <c r="G17811" s="162" t="s">
        <v>18056</v>
      </c>
    </row>
    <row r="17812" spans="7:7">
      <c r="G17812" s="162" t="s">
        <v>18057</v>
      </c>
    </row>
    <row r="17813" spans="7:7">
      <c r="G17813" s="162" t="s">
        <v>18058</v>
      </c>
    </row>
    <row r="17814" spans="7:7">
      <c r="G17814" s="162" t="s">
        <v>18059</v>
      </c>
    </row>
    <row r="17815" spans="7:7">
      <c r="G17815" s="162" t="s">
        <v>18060</v>
      </c>
    </row>
    <row r="17816" spans="7:7">
      <c r="G17816" s="162" t="s">
        <v>18061</v>
      </c>
    </row>
    <row r="17817" spans="7:7">
      <c r="G17817" s="162" t="s">
        <v>18062</v>
      </c>
    </row>
    <row r="17818" spans="7:7">
      <c r="G17818" s="162" t="s">
        <v>18063</v>
      </c>
    </row>
    <row r="17819" spans="7:7">
      <c r="G17819" s="162" t="s">
        <v>18064</v>
      </c>
    </row>
    <row r="17820" spans="7:7">
      <c r="G17820" s="162" t="s">
        <v>18065</v>
      </c>
    </row>
    <row r="17821" spans="7:7">
      <c r="G17821" s="162" t="s">
        <v>18066</v>
      </c>
    </row>
    <row r="17822" spans="7:7">
      <c r="G17822" s="162" t="s">
        <v>18067</v>
      </c>
    </row>
    <row r="17823" spans="7:7">
      <c r="G17823" s="162" t="s">
        <v>18068</v>
      </c>
    </row>
    <row r="17824" spans="7:7">
      <c r="G17824" s="162" t="s">
        <v>18069</v>
      </c>
    </row>
    <row r="17825" spans="7:7">
      <c r="G17825" s="162" t="s">
        <v>18070</v>
      </c>
    </row>
    <row r="17826" spans="7:7">
      <c r="G17826" s="162" t="s">
        <v>18071</v>
      </c>
    </row>
    <row r="17827" spans="7:7">
      <c r="G17827" s="162" t="s">
        <v>18072</v>
      </c>
    </row>
    <row r="17828" spans="7:7">
      <c r="G17828" s="162" t="s">
        <v>18073</v>
      </c>
    </row>
    <row r="17829" spans="7:7">
      <c r="G17829" s="162" t="s">
        <v>18074</v>
      </c>
    </row>
    <row r="17830" spans="7:7">
      <c r="G17830" s="162" t="s">
        <v>18075</v>
      </c>
    </row>
    <row r="17831" spans="7:7">
      <c r="G17831" s="162" t="s">
        <v>18076</v>
      </c>
    </row>
    <row r="17832" spans="7:7">
      <c r="G17832" s="162" t="s">
        <v>18077</v>
      </c>
    </row>
    <row r="17833" spans="7:7">
      <c r="G17833" s="162" t="s">
        <v>18078</v>
      </c>
    </row>
    <row r="17834" spans="7:7">
      <c r="G17834" s="162" t="s">
        <v>18079</v>
      </c>
    </row>
    <row r="17835" spans="7:7">
      <c r="G17835" s="162" t="s">
        <v>18080</v>
      </c>
    </row>
    <row r="17836" spans="7:7">
      <c r="G17836" s="162" t="s">
        <v>18081</v>
      </c>
    </row>
    <row r="17837" spans="7:7">
      <c r="G17837" s="162" t="s">
        <v>18082</v>
      </c>
    </row>
    <row r="17838" spans="7:7">
      <c r="G17838" s="162" t="s">
        <v>18083</v>
      </c>
    </row>
    <row r="17839" spans="7:7">
      <c r="G17839" s="162" t="s">
        <v>18084</v>
      </c>
    </row>
    <row r="17840" spans="7:7">
      <c r="G17840" s="162" t="s">
        <v>18085</v>
      </c>
    </row>
    <row r="17841" spans="7:7">
      <c r="G17841" s="162" t="s">
        <v>18086</v>
      </c>
    </row>
    <row r="17842" spans="7:7">
      <c r="G17842" s="162" t="s">
        <v>18087</v>
      </c>
    </row>
    <row r="17843" spans="7:7">
      <c r="G17843" s="162" t="s">
        <v>18088</v>
      </c>
    </row>
    <row r="17844" spans="7:7">
      <c r="G17844" s="162" t="s">
        <v>18089</v>
      </c>
    </row>
    <row r="17845" spans="7:7">
      <c r="G17845" s="162" t="s">
        <v>18090</v>
      </c>
    </row>
    <row r="17846" spans="7:7">
      <c r="G17846" s="162" t="s">
        <v>18091</v>
      </c>
    </row>
    <row r="17847" spans="7:7">
      <c r="G17847" s="162" t="s">
        <v>18092</v>
      </c>
    </row>
    <row r="17848" spans="7:7">
      <c r="G17848" s="162" t="s">
        <v>18093</v>
      </c>
    </row>
    <row r="17849" spans="7:7">
      <c r="G17849" s="162" t="s">
        <v>18094</v>
      </c>
    </row>
    <row r="17850" spans="7:7">
      <c r="G17850" s="162" t="s">
        <v>18095</v>
      </c>
    </row>
    <row r="17851" spans="7:7">
      <c r="G17851" s="162" t="s">
        <v>18096</v>
      </c>
    </row>
    <row r="17852" spans="7:7">
      <c r="G17852" s="162" t="s">
        <v>18097</v>
      </c>
    </row>
    <row r="17853" spans="7:7">
      <c r="G17853" s="162" t="s">
        <v>18098</v>
      </c>
    </row>
    <row r="17854" spans="7:7">
      <c r="G17854" s="162" t="s">
        <v>18099</v>
      </c>
    </row>
    <row r="17855" spans="7:7">
      <c r="G17855" s="162" t="s">
        <v>18100</v>
      </c>
    </row>
    <row r="17856" spans="7:7">
      <c r="G17856" s="162" t="s">
        <v>18101</v>
      </c>
    </row>
    <row r="17857" spans="7:7">
      <c r="G17857" s="162" t="s">
        <v>18102</v>
      </c>
    </row>
    <row r="17858" spans="7:7">
      <c r="G17858" s="162" t="s">
        <v>18103</v>
      </c>
    </row>
    <row r="17859" spans="7:7">
      <c r="G17859" s="162" t="s">
        <v>18104</v>
      </c>
    </row>
    <row r="17860" spans="7:7">
      <c r="G17860" s="162" t="s">
        <v>18105</v>
      </c>
    </row>
    <row r="17861" spans="7:7">
      <c r="G17861" s="162" t="s">
        <v>18106</v>
      </c>
    </row>
    <row r="17862" spans="7:7">
      <c r="G17862" s="162" t="s">
        <v>18107</v>
      </c>
    </row>
    <row r="17863" spans="7:7">
      <c r="G17863" s="162" t="s">
        <v>18108</v>
      </c>
    </row>
    <row r="17864" spans="7:7">
      <c r="G17864" s="162" t="s">
        <v>18109</v>
      </c>
    </row>
    <row r="17865" spans="7:7">
      <c r="G17865" s="162" t="s">
        <v>18110</v>
      </c>
    </row>
    <row r="17866" spans="7:7">
      <c r="G17866" s="162" t="s">
        <v>18111</v>
      </c>
    </row>
    <row r="17867" spans="7:7">
      <c r="G17867" s="162" t="s">
        <v>18112</v>
      </c>
    </row>
    <row r="17868" spans="7:7">
      <c r="G17868" s="162" t="s">
        <v>18113</v>
      </c>
    </row>
    <row r="17869" spans="7:7">
      <c r="G17869" s="162" t="s">
        <v>18114</v>
      </c>
    </row>
    <row r="17870" spans="7:7">
      <c r="G17870" s="162" t="s">
        <v>18115</v>
      </c>
    </row>
    <row r="17871" spans="7:7">
      <c r="G17871" s="162" t="s">
        <v>18116</v>
      </c>
    </row>
    <row r="17872" spans="7:7">
      <c r="G17872" s="162" t="s">
        <v>18117</v>
      </c>
    </row>
    <row r="17873" spans="7:7">
      <c r="G17873" s="162" t="s">
        <v>18118</v>
      </c>
    </row>
    <row r="17874" spans="7:7">
      <c r="G17874" s="162" t="s">
        <v>18119</v>
      </c>
    </row>
    <row r="17875" spans="7:7">
      <c r="G17875" s="162" t="s">
        <v>18120</v>
      </c>
    </row>
    <row r="17876" spans="7:7">
      <c r="G17876" s="162" t="s">
        <v>18121</v>
      </c>
    </row>
    <row r="17877" spans="7:7">
      <c r="G17877" s="162" t="s">
        <v>18122</v>
      </c>
    </row>
    <row r="17878" spans="7:7">
      <c r="G17878" s="162" t="s">
        <v>18123</v>
      </c>
    </row>
    <row r="17879" spans="7:7">
      <c r="G17879" s="162" t="s">
        <v>18124</v>
      </c>
    </row>
    <row r="17880" spans="7:7">
      <c r="G17880" s="162" t="s">
        <v>18125</v>
      </c>
    </row>
    <row r="17881" spans="7:7">
      <c r="G17881" s="162" t="s">
        <v>18126</v>
      </c>
    </row>
    <row r="17882" spans="7:7">
      <c r="G17882" s="162" t="s">
        <v>18127</v>
      </c>
    </row>
    <row r="17883" spans="7:7">
      <c r="G17883" s="162" t="s">
        <v>18128</v>
      </c>
    </row>
    <row r="17884" spans="7:7">
      <c r="G17884" s="162" t="s">
        <v>18129</v>
      </c>
    </row>
    <row r="17885" spans="7:7">
      <c r="G17885" s="162" t="s">
        <v>18130</v>
      </c>
    </row>
    <row r="17886" spans="7:7">
      <c r="G17886" s="162" t="s">
        <v>18131</v>
      </c>
    </row>
    <row r="17887" spans="7:7">
      <c r="G17887" s="162" t="s">
        <v>18132</v>
      </c>
    </row>
    <row r="17888" spans="7:7">
      <c r="G17888" s="162" t="s">
        <v>18133</v>
      </c>
    </row>
    <row r="17889" spans="7:7">
      <c r="G17889" s="162" t="s">
        <v>18134</v>
      </c>
    </row>
    <row r="17890" spans="7:7">
      <c r="G17890" s="162" t="s">
        <v>18135</v>
      </c>
    </row>
    <row r="17891" spans="7:7">
      <c r="G17891" s="162" t="s">
        <v>18136</v>
      </c>
    </row>
    <row r="17892" spans="7:7">
      <c r="G17892" s="162" t="s">
        <v>18137</v>
      </c>
    </row>
    <row r="17893" spans="7:7">
      <c r="G17893" s="162" t="s">
        <v>18138</v>
      </c>
    </row>
    <row r="17894" spans="7:7">
      <c r="G17894" s="162" t="s">
        <v>18139</v>
      </c>
    </row>
    <row r="17895" spans="7:7">
      <c r="G17895" s="162" t="s">
        <v>18140</v>
      </c>
    </row>
    <row r="17896" spans="7:7">
      <c r="G17896" s="162" t="s">
        <v>18141</v>
      </c>
    </row>
    <row r="17897" spans="7:7">
      <c r="G17897" s="162" t="s">
        <v>18142</v>
      </c>
    </row>
    <row r="17898" spans="7:7">
      <c r="G17898" s="162" t="s">
        <v>18143</v>
      </c>
    </row>
    <row r="17899" spans="7:7">
      <c r="G17899" s="162" t="s">
        <v>18144</v>
      </c>
    </row>
    <row r="17900" spans="7:7">
      <c r="G17900" s="162" t="s">
        <v>18145</v>
      </c>
    </row>
    <row r="17901" spans="7:7">
      <c r="G17901" s="162" t="s">
        <v>18146</v>
      </c>
    </row>
    <row r="17902" spans="7:7">
      <c r="G17902" s="162" t="s">
        <v>18147</v>
      </c>
    </row>
    <row r="17903" spans="7:7">
      <c r="G17903" s="162" t="s">
        <v>18148</v>
      </c>
    </row>
    <row r="17904" spans="7:7">
      <c r="G17904" s="162" t="s">
        <v>18149</v>
      </c>
    </row>
    <row r="17905" spans="7:7">
      <c r="G17905" s="162" t="s">
        <v>18150</v>
      </c>
    </row>
    <row r="17906" spans="7:7">
      <c r="G17906" s="162" t="s">
        <v>18151</v>
      </c>
    </row>
    <row r="17907" spans="7:7">
      <c r="G17907" s="162" t="s">
        <v>18152</v>
      </c>
    </row>
    <row r="17908" spans="7:7">
      <c r="G17908" s="162" t="s">
        <v>18153</v>
      </c>
    </row>
    <row r="17909" spans="7:7">
      <c r="G17909" s="162" t="s">
        <v>18154</v>
      </c>
    </row>
    <row r="17910" spans="7:7">
      <c r="G17910" s="162" t="s">
        <v>18155</v>
      </c>
    </row>
    <row r="17911" spans="7:7">
      <c r="G17911" s="162" t="s">
        <v>18156</v>
      </c>
    </row>
    <row r="17912" spans="7:7">
      <c r="G17912" s="162" t="s">
        <v>18157</v>
      </c>
    </row>
    <row r="17913" spans="7:7">
      <c r="G17913" s="162" t="s">
        <v>18158</v>
      </c>
    </row>
    <row r="17914" spans="7:7">
      <c r="G17914" s="162" t="s">
        <v>18159</v>
      </c>
    </row>
    <row r="17915" spans="7:7">
      <c r="G17915" s="162" t="s">
        <v>18160</v>
      </c>
    </row>
    <row r="17916" spans="7:7">
      <c r="G17916" s="162" t="s">
        <v>18161</v>
      </c>
    </row>
    <row r="17917" spans="7:7">
      <c r="G17917" s="162" t="s">
        <v>18162</v>
      </c>
    </row>
    <row r="17918" spans="7:7">
      <c r="G17918" s="162" t="s">
        <v>18163</v>
      </c>
    </row>
    <row r="17919" spans="7:7">
      <c r="G17919" s="162" t="s">
        <v>18164</v>
      </c>
    </row>
    <row r="17920" spans="7:7">
      <c r="G17920" s="162" t="s">
        <v>18165</v>
      </c>
    </row>
    <row r="17921" spans="7:7">
      <c r="G17921" s="162" t="s">
        <v>18166</v>
      </c>
    </row>
    <row r="17922" spans="7:7">
      <c r="G17922" s="162" t="s">
        <v>18167</v>
      </c>
    </row>
    <row r="17923" spans="7:7">
      <c r="G17923" s="162" t="s">
        <v>18168</v>
      </c>
    </row>
    <row r="17924" spans="7:7">
      <c r="G17924" s="162" t="s">
        <v>18169</v>
      </c>
    </row>
    <row r="17925" spans="7:7">
      <c r="G17925" s="162" t="s">
        <v>18170</v>
      </c>
    </row>
    <row r="17926" spans="7:7">
      <c r="G17926" s="162" t="s">
        <v>18171</v>
      </c>
    </row>
    <row r="17927" spans="7:7">
      <c r="G17927" s="162" t="s">
        <v>18172</v>
      </c>
    </row>
    <row r="17928" spans="7:7">
      <c r="G17928" s="162" t="s">
        <v>18173</v>
      </c>
    </row>
    <row r="17929" spans="7:7">
      <c r="G17929" s="162" t="s">
        <v>18174</v>
      </c>
    </row>
    <row r="17930" spans="7:7">
      <c r="G17930" s="162" t="s">
        <v>18175</v>
      </c>
    </row>
    <row r="17931" spans="7:7">
      <c r="G17931" s="162" t="s">
        <v>18176</v>
      </c>
    </row>
    <row r="17932" spans="7:7">
      <c r="G17932" s="162" t="s">
        <v>18177</v>
      </c>
    </row>
    <row r="17933" spans="7:7">
      <c r="G17933" s="162" t="s">
        <v>18178</v>
      </c>
    </row>
    <row r="17934" spans="7:7">
      <c r="G17934" s="162" t="s">
        <v>18179</v>
      </c>
    </row>
    <row r="17935" spans="7:7">
      <c r="G17935" s="162" t="s">
        <v>18180</v>
      </c>
    </row>
    <row r="17936" spans="7:7">
      <c r="G17936" s="162" t="s">
        <v>18181</v>
      </c>
    </row>
    <row r="17937" spans="7:7">
      <c r="G17937" s="162" t="s">
        <v>18182</v>
      </c>
    </row>
    <row r="17938" spans="7:7">
      <c r="G17938" s="162" t="s">
        <v>18183</v>
      </c>
    </row>
    <row r="17939" spans="7:7">
      <c r="G17939" s="162" t="s">
        <v>18184</v>
      </c>
    </row>
    <row r="17940" spans="7:7">
      <c r="G17940" s="162" t="s">
        <v>18185</v>
      </c>
    </row>
    <row r="17941" spans="7:7">
      <c r="G17941" s="162" t="s">
        <v>18186</v>
      </c>
    </row>
    <row r="17942" spans="7:7">
      <c r="G17942" s="162" t="s">
        <v>18187</v>
      </c>
    </row>
    <row r="17943" spans="7:7">
      <c r="G17943" s="162" t="s">
        <v>18188</v>
      </c>
    </row>
    <row r="17944" spans="7:7">
      <c r="G17944" s="162" t="s">
        <v>18189</v>
      </c>
    </row>
    <row r="17945" spans="7:7">
      <c r="G17945" s="162" t="s">
        <v>18190</v>
      </c>
    </row>
    <row r="17946" spans="7:7">
      <c r="G17946" s="162" t="s">
        <v>18191</v>
      </c>
    </row>
    <row r="17947" spans="7:7">
      <c r="G17947" s="162" t="s">
        <v>18192</v>
      </c>
    </row>
    <row r="17948" spans="7:7">
      <c r="G17948" s="162" t="s">
        <v>18193</v>
      </c>
    </row>
    <row r="17949" spans="7:7">
      <c r="G17949" s="162" t="s">
        <v>18194</v>
      </c>
    </row>
    <row r="17950" spans="7:7">
      <c r="G17950" s="162" t="s">
        <v>18195</v>
      </c>
    </row>
    <row r="17951" spans="7:7">
      <c r="G17951" s="162" t="s">
        <v>18196</v>
      </c>
    </row>
    <row r="17952" spans="7:7">
      <c r="G17952" s="162" t="s">
        <v>18197</v>
      </c>
    </row>
    <row r="17953" spans="7:7">
      <c r="G17953" s="162" t="s">
        <v>18198</v>
      </c>
    </row>
    <row r="17954" spans="7:7">
      <c r="G17954" s="162" t="s">
        <v>18199</v>
      </c>
    </row>
    <row r="17955" spans="7:7">
      <c r="G17955" s="162" t="s">
        <v>18200</v>
      </c>
    </row>
    <row r="17956" spans="7:7">
      <c r="G17956" s="162" t="s">
        <v>18201</v>
      </c>
    </row>
    <row r="17957" spans="7:7">
      <c r="G17957" s="162" t="s">
        <v>18202</v>
      </c>
    </row>
    <row r="17958" spans="7:7">
      <c r="G17958" s="162" t="s">
        <v>18203</v>
      </c>
    </row>
    <row r="17959" spans="7:7">
      <c r="G17959" s="162" t="s">
        <v>18204</v>
      </c>
    </row>
    <row r="17960" spans="7:7">
      <c r="G17960" s="162" t="s">
        <v>18205</v>
      </c>
    </row>
    <row r="17961" spans="7:7">
      <c r="G17961" s="162" t="s">
        <v>18206</v>
      </c>
    </row>
    <row r="17962" spans="7:7">
      <c r="G17962" s="162" t="s">
        <v>18207</v>
      </c>
    </row>
    <row r="17963" spans="7:7">
      <c r="G17963" s="162" t="s">
        <v>18208</v>
      </c>
    </row>
    <row r="17964" spans="7:7">
      <c r="G17964" s="162" t="s">
        <v>18209</v>
      </c>
    </row>
    <row r="17965" spans="7:7">
      <c r="G17965" s="162" t="s">
        <v>18210</v>
      </c>
    </row>
    <row r="17966" spans="7:7">
      <c r="G17966" s="162" t="s">
        <v>18211</v>
      </c>
    </row>
    <row r="17967" spans="7:7">
      <c r="G17967" s="162" t="s">
        <v>18212</v>
      </c>
    </row>
    <row r="17968" spans="7:7">
      <c r="G17968" s="162" t="s">
        <v>18213</v>
      </c>
    </row>
    <row r="17969" spans="7:7">
      <c r="G17969" s="162" t="s">
        <v>18214</v>
      </c>
    </row>
    <row r="17970" spans="7:7">
      <c r="G17970" s="162" t="s">
        <v>18215</v>
      </c>
    </row>
    <row r="17971" spans="7:7">
      <c r="G17971" s="162" t="s">
        <v>18216</v>
      </c>
    </row>
    <row r="17972" spans="7:7">
      <c r="G17972" s="162" t="s">
        <v>18217</v>
      </c>
    </row>
    <row r="17973" spans="7:7">
      <c r="G17973" s="162" t="s">
        <v>18218</v>
      </c>
    </row>
    <row r="17974" spans="7:7">
      <c r="G17974" s="162" t="s">
        <v>18219</v>
      </c>
    </row>
    <row r="17975" spans="7:7">
      <c r="G17975" s="162" t="s">
        <v>18220</v>
      </c>
    </row>
    <row r="17976" spans="7:7">
      <c r="G17976" s="162" t="s">
        <v>18221</v>
      </c>
    </row>
    <row r="17977" spans="7:7">
      <c r="G17977" s="162" t="s">
        <v>18222</v>
      </c>
    </row>
    <row r="17978" spans="7:7">
      <c r="G17978" s="162" t="s">
        <v>18223</v>
      </c>
    </row>
    <row r="17979" spans="7:7">
      <c r="G17979" s="162" t="s">
        <v>18224</v>
      </c>
    </row>
    <row r="17980" spans="7:7">
      <c r="G17980" s="162" t="s">
        <v>18225</v>
      </c>
    </row>
    <row r="17981" spans="7:7">
      <c r="G17981" s="162" t="s">
        <v>18226</v>
      </c>
    </row>
    <row r="17982" spans="7:7">
      <c r="G17982" s="162" t="s">
        <v>18227</v>
      </c>
    </row>
    <row r="17983" spans="7:7">
      <c r="G17983" s="162" t="s">
        <v>18228</v>
      </c>
    </row>
    <row r="17984" spans="7:7">
      <c r="G17984" s="162" t="s">
        <v>18229</v>
      </c>
    </row>
    <row r="17985" spans="7:7">
      <c r="G17985" s="162" t="s">
        <v>18230</v>
      </c>
    </row>
    <row r="17986" spans="7:7">
      <c r="G17986" s="162" t="s">
        <v>18231</v>
      </c>
    </row>
    <row r="17987" spans="7:7">
      <c r="G17987" s="162" t="s">
        <v>18232</v>
      </c>
    </row>
    <row r="17988" spans="7:7">
      <c r="G17988" s="162" t="s">
        <v>18233</v>
      </c>
    </row>
    <row r="17989" spans="7:7">
      <c r="G17989" s="162" t="s">
        <v>18234</v>
      </c>
    </row>
    <row r="17990" spans="7:7">
      <c r="G17990" s="162" t="s">
        <v>18235</v>
      </c>
    </row>
    <row r="17991" spans="7:7">
      <c r="G17991" s="162" t="s">
        <v>18236</v>
      </c>
    </row>
    <row r="17992" spans="7:7">
      <c r="G17992" s="162" t="s">
        <v>18237</v>
      </c>
    </row>
    <row r="17993" spans="7:7">
      <c r="G17993" s="162" t="s">
        <v>18238</v>
      </c>
    </row>
    <row r="17994" spans="7:7">
      <c r="G17994" s="162" t="s">
        <v>18239</v>
      </c>
    </row>
    <row r="17995" spans="7:7">
      <c r="G17995" s="162" t="s">
        <v>18240</v>
      </c>
    </row>
    <row r="17996" spans="7:7">
      <c r="G17996" s="162" t="s">
        <v>18241</v>
      </c>
    </row>
    <row r="17997" spans="7:7">
      <c r="G17997" s="162" t="s">
        <v>18242</v>
      </c>
    </row>
    <row r="17998" spans="7:7">
      <c r="G17998" s="162" t="s">
        <v>18243</v>
      </c>
    </row>
    <row r="17999" spans="7:7">
      <c r="G17999" s="162" t="s">
        <v>18244</v>
      </c>
    </row>
    <row r="18000" spans="7:7">
      <c r="G18000" s="162" t="s">
        <v>18245</v>
      </c>
    </row>
    <row r="18001" spans="7:7">
      <c r="G18001" s="162" t="s">
        <v>18246</v>
      </c>
    </row>
    <row r="18002" spans="7:7">
      <c r="G18002" s="162" t="s">
        <v>18247</v>
      </c>
    </row>
    <row r="18003" spans="7:7">
      <c r="G18003" s="162" t="s">
        <v>18248</v>
      </c>
    </row>
    <row r="18004" spans="7:7">
      <c r="G18004" s="162" t="s">
        <v>18249</v>
      </c>
    </row>
    <row r="18005" spans="7:7">
      <c r="G18005" s="162" t="s">
        <v>18250</v>
      </c>
    </row>
    <row r="18006" spans="7:7">
      <c r="G18006" s="162" t="s">
        <v>18251</v>
      </c>
    </row>
    <row r="18007" spans="7:7">
      <c r="G18007" s="162" t="s">
        <v>18252</v>
      </c>
    </row>
    <row r="18008" spans="7:7">
      <c r="G18008" s="162" t="s">
        <v>18253</v>
      </c>
    </row>
    <row r="18009" spans="7:7">
      <c r="G18009" s="162" t="s">
        <v>18254</v>
      </c>
    </row>
    <row r="18010" spans="7:7">
      <c r="G18010" s="162" t="s">
        <v>18255</v>
      </c>
    </row>
    <row r="18011" spans="7:7">
      <c r="G18011" s="162" t="s">
        <v>18256</v>
      </c>
    </row>
    <row r="18012" spans="7:7">
      <c r="G18012" s="162" t="s">
        <v>18257</v>
      </c>
    </row>
    <row r="18013" spans="7:7">
      <c r="G18013" s="162" t="s">
        <v>18258</v>
      </c>
    </row>
    <row r="18014" spans="7:7">
      <c r="G18014" s="162" t="s">
        <v>18259</v>
      </c>
    </row>
    <row r="18015" spans="7:7">
      <c r="G18015" s="162" t="s">
        <v>18260</v>
      </c>
    </row>
    <row r="18016" spans="7:7">
      <c r="G18016" s="162" t="s">
        <v>18261</v>
      </c>
    </row>
    <row r="18017" spans="7:7">
      <c r="G18017" s="162" t="s">
        <v>18262</v>
      </c>
    </row>
    <row r="18018" spans="7:7">
      <c r="G18018" s="162" t="s">
        <v>18263</v>
      </c>
    </row>
    <row r="18019" spans="7:7">
      <c r="G18019" s="162" t="s">
        <v>18264</v>
      </c>
    </row>
    <row r="18020" spans="7:7">
      <c r="G18020" s="162" t="s">
        <v>18265</v>
      </c>
    </row>
    <row r="18021" spans="7:7">
      <c r="G18021" s="162" t="s">
        <v>18266</v>
      </c>
    </row>
    <row r="18022" spans="7:7">
      <c r="G18022" s="162" t="s">
        <v>18267</v>
      </c>
    </row>
    <row r="18023" spans="7:7">
      <c r="G18023" s="162" t="s">
        <v>18268</v>
      </c>
    </row>
    <row r="18024" spans="7:7">
      <c r="G18024" s="162" t="s">
        <v>18269</v>
      </c>
    </row>
    <row r="18025" spans="7:7">
      <c r="G18025" s="162" t="s">
        <v>18270</v>
      </c>
    </row>
    <row r="18026" spans="7:7">
      <c r="G18026" s="162" t="s">
        <v>18271</v>
      </c>
    </row>
    <row r="18027" spans="7:7">
      <c r="G18027" s="162" t="s">
        <v>18272</v>
      </c>
    </row>
    <row r="18028" spans="7:7">
      <c r="G18028" s="162" t="s">
        <v>18273</v>
      </c>
    </row>
    <row r="18029" spans="7:7">
      <c r="G18029" s="162" t="s">
        <v>18274</v>
      </c>
    </row>
    <row r="18030" spans="7:7">
      <c r="G18030" s="162" t="s">
        <v>18275</v>
      </c>
    </row>
    <row r="18031" spans="7:7">
      <c r="G18031" s="162" t="s">
        <v>18276</v>
      </c>
    </row>
    <row r="18032" spans="7:7">
      <c r="G18032" s="162" t="s">
        <v>18277</v>
      </c>
    </row>
    <row r="18033" spans="7:7">
      <c r="G18033" s="162" t="s">
        <v>18278</v>
      </c>
    </row>
    <row r="18034" spans="7:7">
      <c r="G18034" s="162" t="s">
        <v>18279</v>
      </c>
    </row>
    <row r="18035" spans="7:7">
      <c r="G18035" s="162" t="s">
        <v>18280</v>
      </c>
    </row>
    <row r="18036" spans="7:7">
      <c r="G18036" s="162" t="s">
        <v>18281</v>
      </c>
    </row>
    <row r="18037" spans="7:7">
      <c r="G18037" s="162" t="s">
        <v>18282</v>
      </c>
    </row>
    <row r="18038" spans="7:7">
      <c r="G18038" s="162" t="s">
        <v>18283</v>
      </c>
    </row>
    <row r="18039" spans="7:7">
      <c r="G18039" s="162" t="s">
        <v>18284</v>
      </c>
    </row>
    <row r="18040" spans="7:7">
      <c r="G18040" s="162" t="s">
        <v>18285</v>
      </c>
    </row>
    <row r="18041" spans="7:7">
      <c r="G18041" s="162" t="s">
        <v>18286</v>
      </c>
    </row>
    <row r="18042" spans="7:7">
      <c r="G18042" s="162" t="s">
        <v>18287</v>
      </c>
    </row>
    <row r="18043" spans="7:7">
      <c r="G18043" s="162" t="s">
        <v>18288</v>
      </c>
    </row>
    <row r="18044" spans="7:7">
      <c r="G18044" s="162" t="s">
        <v>18289</v>
      </c>
    </row>
    <row r="18045" spans="7:7">
      <c r="G18045" s="162" t="s">
        <v>18290</v>
      </c>
    </row>
    <row r="18046" spans="7:7">
      <c r="G18046" s="162" t="s">
        <v>18291</v>
      </c>
    </row>
    <row r="18047" spans="7:7">
      <c r="G18047" s="162" t="s">
        <v>18292</v>
      </c>
    </row>
    <row r="18048" spans="7:7">
      <c r="G18048" s="162" t="s">
        <v>18293</v>
      </c>
    </row>
    <row r="18049" spans="7:7">
      <c r="G18049" s="162" t="s">
        <v>18294</v>
      </c>
    </row>
    <row r="18050" spans="7:7">
      <c r="G18050" s="162" t="s">
        <v>18295</v>
      </c>
    </row>
    <row r="18051" spans="7:7">
      <c r="G18051" s="162" t="s">
        <v>18296</v>
      </c>
    </row>
    <row r="18052" spans="7:7">
      <c r="G18052" s="162" t="s">
        <v>18297</v>
      </c>
    </row>
    <row r="18053" spans="7:7">
      <c r="G18053" s="162" t="s">
        <v>18298</v>
      </c>
    </row>
    <row r="18054" spans="7:7">
      <c r="G18054" s="162" t="s">
        <v>18299</v>
      </c>
    </row>
    <row r="18055" spans="7:7">
      <c r="G18055" s="162" t="s">
        <v>18300</v>
      </c>
    </row>
    <row r="18056" spans="7:7">
      <c r="G18056" s="162" t="s">
        <v>18301</v>
      </c>
    </row>
    <row r="18057" spans="7:7">
      <c r="G18057" s="162" t="s">
        <v>18302</v>
      </c>
    </row>
    <row r="18058" spans="7:7">
      <c r="G18058" s="162" t="s">
        <v>18303</v>
      </c>
    </row>
    <row r="18059" spans="7:7">
      <c r="G18059" s="162" t="s">
        <v>18304</v>
      </c>
    </row>
    <row r="18060" spans="7:7">
      <c r="G18060" s="162" t="s">
        <v>18305</v>
      </c>
    </row>
    <row r="18061" spans="7:7">
      <c r="G18061" s="162" t="s">
        <v>18306</v>
      </c>
    </row>
    <row r="18062" spans="7:7">
      <c r="G18062" s="162" t="s">
        <v>18307</v>
      </c>
    </row>
    <row r="18063" spans="7:7">
      <c r="G18063" s="162" t="s">
        <v>18308</v>
      </c>
    </row>
    <row r="18064" spans="7:7">
      <c r="G18064" s="162" t="s">
        <v>18309</v>
      </c>
    </row>
    <row r="18065" spans="7:7">
      <c r="G18065" s="162" t="s">
        <v>18310</v>
      </c>
    </row>
    <row r="18066" spans="7:7">
      <c r="G18066" s="162" t="s">
        <v>18311</v>
      </c>
    </row>
    <row r="18067" spans="7:7">
      <c r="G18067" s="162" t="s">
        <v>18312</v>
      </c>
    </row>
    <row r="18068" spans="7:7">
      <c r="G18068" s="162" t="s">
        <v>18313</v>
      </c>
    </row>
    <row r="18069" spans="7:7">
      <c r="G18069" s="162" t="s">
        <v>18314</v>
      </c>
    </row>
    <row r="18070" spans="7:7">
      <c r="G18070" s="162" t="s">
        <v>18315</v>
      </c>
    </row>
    <row r="18071" spans="7:7">
      <c r="G18071" s="162" t="s">
        <v>18316</v>
      </c>
    </row>
    <row r="18072" spans="7:7">
      <c r="G18072" s="162" t="s">
        <v>18317</v>
      </c>
    </row>
    <row r="18073" spans="7:7">
      <c r="G18073" s="162" t="s">
        <v>18318</v>
      </c>
    </row>
    <row r="18074" spans="7:7">
      <c r="G18074" s="162" t="s">
        <v>18319</v>
      </c>
    </row>
    <row r="18075" spans="7:7">
      <c r="G18075" s="162" t="s">
        <v>18320</v>
      </c>
    </row>
    <row r="18076" spans="7:7">
      <c r="G18076" s="162" t="s">
        <v>18321</v>
      </c>
    </row>
    <row r="18077" spans="7:7">
      <c r="G18077" s="162" t="s">
        <v>18322</v>
      </c>
    </row>
    <row r="18078" spans="7:7">
      <c r="G18078" s="162" t="s">
        <v>18323</v>
      </c>
    </row>
    <row r="18079" spans="7:7">
      <c r="G18079" s="162" t="s">
        <v>18324</v>
      </c>
    </row>
    <row r="18080" spans="7:7">
      <c r="G18080" s="162" t="s">
        <v>18325</v>
      </c>
    </row>
    <row r="18081" spans="7:7">
      <c r="G18081" s="162" t="s">
        <v>18326</v>
      </c>
    </row>
    <row r="18082" spans="7:7">
      <c r="G18082" s="162" t="s">
        <v>18327</v>
      </c>
    </row>
    <row r="18083" spans="7:7">
      <c r="G18083" s="162" t="s">
        <v>18328</v>
      </c>
    </row>
    <row r="18084" spans="7:7">
      <c r="G18084" s="162" t="s">
        <v>18329</v>
      </c>
    </row>
    <row r="18085" spans="7:7">
      <c r="G18085" s="162" t="s">
        <v>18330</v>
      </c>
    </row>
    <row r="18086" spans="7:7">
      <c r="G18086" s="162" t="s">
        <v>18331</v>
      </c>
    </row>
    <row r="18087" spans="7:7">
      <c r="G18087" s="162" t="s">
        <v>18332</v>
      </c>
    </row>
    <row r="18088" spans="7:7">
      <c r="G18088" s="162" t="s">
        <v>18333</v>
      </c>
    </row>
    <row r="18089" spans="7:7">
      <c r="G18089" s="162" t="s">
        <v>18334</v>
      </c>
    </row>
    <row r="18090" spans="7:7">
      <c r="G18090" s="162" t="s">
        <v>18335</v>
      </c>
    </row>
    <row r="18091" spans="7:7">
      <c r="G18091" s="162" t="s">
        <v>18336</v>
      </c>
    </row>
    <row r="18092" spans="7:7">
      <c r="G18092" s="162" t="s">
        <v>18337</v>
      </c>
    </row>
    <row r="18093" spans="7:7">
      <c r="G18093" s="162" t="s">
        <v>18338</v>
      </c>
    </row>
    <row r="18094" spans="7:7">
      <c r="G18094" s="162" t="s">
        <v>18339</v>
      </c>
    </row>
    <row r="18095" spans="7:7">
      <c r="G18095" s="162" t="s">
        <v>18340</v>
      </c>
    </row>
    <row r="18096" spans="7:7">
      <c r="G18096" s="162" t="s">
        <v>18341</v>
      </c>
    </row>
    <row r="18097" spans="7:7">
      <c r="G18097" s="162" t="s">
        <v>18342</v>
      </c>
    </row>
    <row r="18098" spans="7:7">
      <c r="G18098" s="162" t="s">
        <v>18343</v>
      </c>
    </row>
    <row r="18099" spans="7:7">
      <c r="G18099" s="162" t="s">
        <v>18344</v>
      </c>
    </row>
    <row r="18100" spans="7:7">
      <c r="G18100" s="162" t="s">
        <v>18345</v>
      </c>
    </row>
    <row r="18101" spans="7:7">
      <c r="G18101" s="162" t="s">
        <v>18346</v>
      </c>
    </row>
    <row r="18102" spans="7:7">
      <c r="G18102" s="162" t="s">
        <v>18347</v>
      </c>
    </row>
    <row r="18103" spans="7:7">
      <c r="G18103" s="162" t="s">
        <v>18348</v>
      </c>
    </row>
    <row r="18104" spans="7:7">
      <c r="G18104" s="162" t="s">
        <v>18349</v>
      </c>
    </row>
    <row r="18105" spans="7:7">
      <c r="G18105" s="162" t="s">
        <v>18350</v>
      </c>
    </row>
    <row r="18106" spans="7:7">
      <c r="G18106" s="162" t="s">
        <v>18351</v>
      </c>
    </row>
    <row r="18107" spans="7:7">
      <c r="G18107" s="162" t="s">
        <v>18352</v>
      </c>
    </row>
    <row r="18108" spans="7:7">
      <c r="G18108" s="162" t="s">
        <v>18353</v>
      </c>
    </row>
    <row r="18109" spans="7:7">
      <c r="G18109" s="162" t="s">
        <v>18354</v>
      </c>
    </row>
    <row r="18110" spans="7:7">
      <c r="G18110" s="162" t="s">
        <v>18355</v>
      </c>
    </row>
    <row r="18111" spans="7:7">
      <c r="G18111" s="162" t="s">
        <v>18356</v>
      </c>
    </row>
    <row r="18112" spans="7:7">
      <c r="G18112" s="162" t="s">
        <v>18357</v>
      </c>
    </row>
    <row r="18113" spans="7:7">
      <c r="G18113" s="162" t="s">
        <v>18358</v>
      </c>
    </row>
    <row r="18114" spans="7:7">
      <c r="G18114" s="162" t="s">
        <v>18359</v>
      </c>
    </row>
    <row r="18115" spans="7:7">
      <c r="G18115" s="162" t="s">
        <v>18360</v>
      </c>
    </row>
    <row r="18116" spans="7:7">
      <c r="G18116" s="162" t="s">
        <v>18361</v>
      </c>
    </row>
    <row r="18117" spans="7:7">
      <c r="G18117" s="162" t="s">
        <v>18362</v>
      </c>
    </row>
    <row r="18118" spans="7:7">
      <c r="G18118" s="162" t="s">
        <v>18363</v>
      </c>
    </row>
    <row r="18119" spans="7:7">
      <c r="G18119" s="162" t="s">
        <v>18364</v>
      </c>
    </row>
    <row r="18120" spans="7:7">
      <c r="G18120" s="162" t="s">
        <v>18365</v>
      </c>
    </row>
    <row r="18121" spans="7:7">
      <c r="G18121" s="162" t="s">
        <v>18366</v>
      </c>
    </row>
    <row r="18122" spans="7:7">
      <c r="G18122" s="162" t="s">
        <v>18367</v>
      </c>
    </row>
    <row r="18123" spans="7:7">
      <c r="G18123" s="162" t="s">
        <v>18368</v>
      </c>
    </row>
    <row r="18124" spans="7:7">
      <c r="G18124" s="162" t="s">
        <v>18369</v>
      </c>
    </row>
    <row r="18125" spans="7:7">
      <c r="G18125" s="162" t="s">
        <v>18370</v>
      </c>
    </row>
    <row r="18126" spans="7:7">
      <c r="G18126" s="162" t="s">
        <v>18371</v>
      </c>
    </row>
    <row r="18127" spans="7:7">
      <c r="G18127" s="162" t="s">
        <v>18372</v>
      </c>
    </row>
    <row r="18128" spans="7:7">
      <c r="G18128" s="162" t="s">
        <v>18373</v>
      </c>
    </row>
    <row r="18129" spans="7:7">
      <c r="G18129" s="162" t="s">
        <v>18374</v>
      </c>
    </row>
    <row r="18130" spans="7:7">
      <c r="G18130" s="162" t="s">
        <v>18375</v>
      </c>
    </row>
    <row r="18131" spans="7:7">
      <c r="G18131" s="162" t="s">
        <v>18376</v>
      </c>
    </row>
    <row r="18132" spans="7:7">
      <c r="G18132" s="162" t="s">
        <v>18377</v>
      </c>
    </row>
    <row r="18133" spans="7:7">
      <c r="G18133" s="162" t="s">
        <v>18378</v>
      </c>
    </row>
    <row r="18134" spans="7:7">
      <c r="G18134" s="162" t="s">
        <v>18379</v>
      </c>
    </row>
    <row r="18135" spans="7:7">
      <c r="G18135" s="162" t="s">
        <v>18380</v>
      </c>
    </row>
    <row r="18136" spans="7:7">
      <c r="G18136" s="162" t="s">
        <v>18381</v>
      </c>
    </row>
    <row r="18137" spans="7:7">
      <c r="G18137" s="162" t="s">
        <v>18382</v>
      </c>
    </row>
    <row r="18138" spans="7:7">
      <c r="G18138" s="162" t="s">
        <v>18383</v>
      </c>
    </row>
    <row r="18139" spans="7:7">
      <c r="G18139" s="162" t="s">
        <v>18384</v>
      </c>
    </row>
    <row r="18140" spans="7:7">
      <c r="G18140" s="162" t="s">
        <v>18385</v>
      </c>
    </row>
    <row r="18141" spans="7:7">
      <c r="G18141" s="162" t="s">
        <v>18386</v>
      </c>
    </row>
    <row r="18142" spans="7:7">
      <c r="G18142" s="162" t="s">
        <v>18387</v>
      </c>
    </row>
    <row r="18143" spans="7:7">
      <c r="G18143" s="162" t="s">
        <v>18388</v>
      </c>
    </row>
    <row r="18144" spans="7:7">
      <c r="G18144" s="162" t="s">
        <v>18389</v>
      </c>
    </row>
    <row r="18145" spans="7:7">
      <c r="G18145" s="162" t="s">
        <v>18390</v>
      </c>
    </row>
    <row r="18146" spans="7:7">
      <c r="G18146" s="162" t="s">
        <v>18391</v>
      </c>
    </row>
    <row r="18147" spans="7:7">
      <c r="G18147" s="162" t="s">
        <v>18392</v>
      </c>
    </row>
    <row r="18148" spans="7:7">
      <c r="G18148" s="162" t="s">
        <v>18393</v>
      </c>
    </row>
    <row r="18149" spans="7:7">
      <c r="G18149" s="162" t="s">
        <v>18394</v>
      </c>
    </row>
    <row r="18150" spans="7:7">
      <c r="G18150" s="162" t="s">
        <v>18395</v>
      </c>
    </row>
    <row r="18151" spans="7:7">
      <c r="G18151" s="162" t="s">
        <v>18396</v>
      </c>
    </row>
    <row r="18152" spans="7:7">
      <c r="G18152" s="162" t="s">
        <v>18397</v>
      </c>
    </row>
    <row r="18153" spans="7:7">
      <c r="G18153" s="162" t="s">
        <v>18398</v>
      </c>
    </row>
    <row r="18154" spans="7:7">
      <c r="G18154" s="162" t="s">
        <v>18399</v>
      </c>
    </row>
    <row r="18155" spans="7:7">
      <c r="G18155" s="162" t="s">
        <v>18400</v>
      </c>
    </row>
    <row r="18156" spans="7:7">
      <c r="G18156" s="162" t="s">
        <v>18401</v>
      </c>
    </row>
    <row r="18157" spans="7:7">
      <c r="G18157" s="162" t="s">
        <v>18402</v>
      </c>
    </row>
    <row r="18158" spans="7:7">
      <c r="G18158" s="162" t="s">
        <v>18403</v>
      </c>
    </row>
    <row r="18159" spans="7:7">
      <c r="G18159" s="162" t="s">
        <v>18404</v>
      </c>
    </row>
    <row r="18160" spans="7:7">
      <c r="G18160" s="162" t="s">
        <v>18405</v>
      </c>
    </row>
    <row r="18161" spans="7:7">
      <c r="G18161" s="162" t="s">
        <v>18406</v>
      </c>
    </row>
    <row r="18162" spans="7:7">
      <c r="G18162" s="162" t="s">
        <v>18407</v>
      </c>
    </row>
    <row r="18163" spans="7:7">
      <c r="G18163" s="162" t="s">
        <v>18408</v>
      </c>
    </row>
    <row r="18164" spans="7:7">
      <c r="G18164" s="162" t="s">
        <v>18409</v>
      </c>
    </row>
    <row r="18165" spans="7:7">
      <c r="G18165" s="162" t="s">
        <v>18410</v>
      </c>
    </row>
    <row r="18166" spans="7:7">
      <c r="G18166" s="162" t="s">
        <v>18411</v>
      </c>
    </row>
    <row r="18167" spans="7:7">
      <c r="G18167" s="162" t="s">
        <v>18412</v>
      </c>
    </row>
    <row r="18168" spans="7:7">
      <c r="G18168" s="162" t="s">
        <v>18413</v>
      </c>
    </row>
    <row r="18169" spans="7:7">
      <c r="G18169" s="162" t="s">
        <v>18414</v>
      </c>
    </row>
    <row r="18170" spans="7:7">
      <c r="G18170" s="162" t="s">
        <v>18415</v>
      </c>
    </row>
    <row r="18171" spans="7:7">
      <c r="G18171" s="162" t="s">
        <v>18416</v>
      </c>
    </row>
    <row r="18172" spans="7:7">
      <c r="G18172" s="162" t="s">
        <v>18417</v>
      </c>
    </row>
    <row r="18173" spans="7:7">
      <c r="G18173" s="162" t="s">
        <v>18418</v>
      </c>
    </row>
    <row r="18174" spans="7:7">
      <c r="G18174" s="162" t="s">
        <v>18419</v>
      </c>
    </row>
    <row r="18175" spans="7:7">
      <c r="G18175" s="162" t="s">
        <v>18420</v>
      </c>
    </row>
    <row r="18176" spans="7:7">
      <c r="G18176" s="162" t="s">
        <v>18421</v>
      </c>
    </row>
    <row r="18177" spans="7:7">
      <c r="G18177" s="162" t="s">
        <v>18422</v>
      </c>
    </row>
    <row r="18178" spans="7:7">
      <c r="G18178" s="162" t="s">
        <v>18423</v>
      </c>
    </row>
    <row r="18179" spans="7:7">
      <c r="G18179" s="162" t="s">
        <v>18424</v>
      </c>
    </row>
    <row r="18180" spans="7:7">
      <c r="G18180" s="162" t="s">
        <v>18425</v>
      </c>
    </row>
    <row r="18181" spans="7:7">
      <c r="G18181" s="162" t="s">
        <v>18426</v>
      </c>
    </row>
    <row r="18182" spans="7:7">
      <c r="G18182" s="162" t="s">
        <v>18427</v>
      </c>
    </row>
    <row r="18183" spans="7:7">
      <c r="G18183" s="162" t="s">
        <v>18428</v>
      </c>
    </row>
    <row r="18184" spans="7:7">
      <c r="G18184" s="162" t="s">
        <v>18429</v>
      </c>
    </row>
    <row r="18185" spans="7:7">
      <c r="G18185" s="162" t="s">
        <v>18430</v>
      </c>
    </row>
    <row r="18186" spans="7:7">
      <c r="G18186" s="162" t="s">
        <v>18431</v>
      </c>
    </row>
    <row r="18187" spans="7:7">
      <c r="G18187" s="162" t="s">
        <v>18432</v>
      </c>
    </row>
    <row r="18188" spans="7:7">
      <c r="G18188" s="162" t="s">
        <v>18433</v>
      </c>
    </row>
    <row r="18189" spans="7:7">
      <c r="G18189" s="162" t="s">
        <v>18434</v>
      </c>
    </row>
    <row r="18190" spans="7:7">
      <c r="G18190" s="162" t="s">
        <v>18435</v>
      </c>
    </row>
    <row r="18191" spans="7:7">
      <c r="G18191" s="162" t="s">
        <v>18436</v>
      </c>
    </row>
    <row r="18192" spans="7:7">
      <c r="G18192" s="162" t="s">
        <v>18437</v>
      </c>
    </row>
    <row r="18193" spans="7:7">
      <c r="G18193" s="162" t="s">
        <v>18438</v>
      </c>
    </row>
    <row r="18194" spans="7:7">
      <c r="G18194" s="162" t="s">
        <v>18439</v>
      </c>
    </row>
    <row r="18195" spans="7:7">
      <c r="G18195" s="162" t="s">
        <v>18440</v>
      </c>
    </row>
    <row r="18196" spans="7:7">
      <c r="G18196" s="162" t="s">
        <v>18441</v>
      </c>
    </row>
    <row r="18197" spans="7:7">
      <c r="G18197" s="162" t="s">
        <v>18442</v>
      </c>
    </row>
    <row r="18198" spans="7:7">
      <c r="G18198" s="162" t="s">
        <v>18443</v>
      </c>
    </row>
    <row r="18199" spans="7:7">
      <c r="G18199" s="162" t="s">
        <v>18444</v>
      </c>
    </row>
    <row r="18200" spans="7:7">
      <c r="G18200" s="162" t="s">
        <v>18445</v>
      </c>
    </row>
    <row r="18201" spans="7:7">
      <c r="G18201" s="162" t="s">
        <v>18446</v>
      </c>
    </row>
    <row r="18202" spans="7:7">
      <c r="G18202" s="162" t="s">
        <v>18447</v>
      </c>
    </row>
    <row r="18203" spans="7:7">
      <c r="G18203" s="162" t="s">
        <v>18448</v>
      </c>
    </row>
    <row r="18204" spans="7:7">
      <c r="G18204" s="162" t="s">
        <v>18449</v>
      </c>
    </row>
    <row r="18205" spans="7:7">
      <c r="G18205" s="162" t="s">
        <v>18450</v>
      </c>
    </row>
    <row r="18206" spans="7:7">
      <c r="G18206" s="162" t="s">
        <v>18451</v>
      </c>
    </row>
    <row r="18207" spans="7:7">
      <c r="G18207" s="162" t="s">
        <v>18452</v>
      </c>
    </row>
    <row r="18208" spans="7:7">
      <c r="G18208" s="162" t="s">
        <v>18453</v>
      </c>
    </row>
    <row r="18209" spans="7:7">
      <c r="G18209" s="162" t="s">
        <v>18454</v>
      </c>
    </row>
    <row r="18210" spans="7:7">
      <c r="G18210" s="162" t="s">
        <v>18455</v>
      </c>
    </row>
    <row r="18211" spans="7:7">
      <c r="G18211" s="162" t="s">
        <v>18456</v>
      </c>
    </row>
    <row r="18212" spans="7:7">
      <c r="G18212" s="162" t="s">
        <v>18457</v>
      </c>
    </row>
    <row r="18213" spans="7:7">
      <c r="G18213" s="162" t="s">
        <v>18458</v>
      </c>
    </row>
    <row r="18214" spans="7:7">
      <c r="G18214" s="162" t="s">
        <v>18459</v>
      </c>
    </row>
    <row r="18215" spans="7:7">
      <c r="G18215" s="162" t="s">
        <v>18460</v>
      </c>
    </row>
    <row r="18216" spans="7:7">
      <c r="G18216" s="162" t="s">
        <v>18461</v>
      </c>
    </row>
    <row r="18217" spans="7:7">
      <c r="G18217" s="162" t="s">
        <v>18462</v>
      </c>
    </row>
    <row r="18218" spans="7:7">
      <c r="G18218" s="162" t="s">
        <v>18463</v>
      </c>
    </row>
    <row r="18219" spans="7:7">
      <c r="G18219" s="162" t="s">
        <v>18464</v>
      </c>
    </row>
    <row r="18220" spans="7:7">
      <c r="G18220" s="162" t="s">
        <v>18465</v>
      </c>
    </row>
    <row r="18221" spans="7:7">
      <c r="G18221" s="162" t="s">
        <v>18466</v>
      </c>
    </row>
    <row r="18222" spans="7:7">
      <c r="G18222" s="162" t="s">
        <v>18467</v>
      </c>
    </row>
    <row r="18223" spans="7:7">
      <c r="G18223" s="162" t="s">
        <v>18468</v>
      </c>
    </row>
    <row r="18224" spans="7:7">
      <c r="G18224" s="162" t="s">
        <v>18469</v>
      </c>
    </row>
    <row r="18225" spans="7:7">
      <c r="G18225" s="162" t="s">
        <v>18470</v>
      </c>
    </row>
    <row r="18226" spans="7:7">
      <c r="G18226" s="162" t="s">
        <v>18471</v>
      </c>
    </row>
    <row r="18227" spans="7:7">
      <c r="G18227" s="162" t="s">
        <v>18472</v>
      </c>
    </row>
    <row r="18228" spans="7:7">
      <c r="G18228" s="162" t="s">
        <v>18473</v>
      </c>
    </row>
    <row r="18229" spans="7:7">
      <c r="G18229" s="162" t="s">
        <v>18474</v>
      </c>
    </row>
    <row r="18230" spans="7:7">
      <c r="G18230" s="162" t="s">
        <v>18475</v>
      </c>
    </row>
    <row r="18231" spans="7:7">
      <c r="G18231" s="162" t="s">
        <v>18476</v>
      </c>
    </row>
    <row r="18232" spans="7:7">
      <c r="G18232" s="162" t="s">
        <v>18477</v>
      </c>
    </row>
    <row r="18233" spans="7:7">
      <c r="G18233" s="162" t="s">
        <v>18478</v>
      </c>
    </row>
    <row r="18234" spans="7:7">
      <c r="G18234" s="162" t="s">
        <v>18479</v>
      </c>
    </row>
    <row r="18235" spans="7:7">
      <c r="G18235" s="162" t="s">
        <v>18480</v>
      </c>
    </row>
    <row r="18236" spans="7:7">
      <c r="G18236" s="162" t="s">
        <v>18481</v>
      </c>
    </row>
    <row r="18237" spans="7:7">
      <c r="G18237" s="162" t="s">
        <v>18482</v>
      </c>
    </row>
    <row r="18238" spans="7:7">
      <c r="G18238" s="162" t="s">
        <v>18483</v>
      </c>
    </row>
    <row r="18239" spans="7:7">
      <c r="G18239" s="162" t="s">
        <v>18484</v>
      </c>
    </row>
    <row r="18240" spans="7:7">
      <c r="G18240" s="162" t="s">
        <v>18485</v>
      </c>
    </row>
    <row r="18241" spans="7:7">
      <c r="G18241" s="162" t="s">
        <v>18486</v>
      </c>
    </row>
    <row r="18242" spans="7:7">
      <c r="G18242" s="162" t="s">
        <v>18487</v>
      </c>
    </row>
    <row r="18243" spans="7:7">
      <c r="G18243" s="162" t="s">
        <v>18488</v>
      </c>
    </row>
    <row r="18244" spans="7:7">
      <c r="G18244" s="162" t="s">
        <v>18489</v>
      </c>
    </row>
    <row r="18245" spans="7:7">
      <c r="G18245" s="162" t="s">
        <v>18490</v>
      </c>
    </row>
    <row r="18246" spans="7:7">
      <c r="G18246" s="162" t="s">
        <v>18491</v>
      </c>
    </row>
    <row r="18247" spans="7:7">
      <c r="G18247" s="162" t="s">
        <v>18492</v>
      </c>
    </row>
    <row r="18248" spans="7:7">
      <c r="G18248" s="162" t="s">
        <v>18493</v>
      </c>
    </row>
    <row r="18249" spans="7:7">
      <c r="G18249" s="162" t="s">
        <v>18494</v>
      </c>
    </row>
    <row r="18250" spans="7:7">
      <c r="G18250" s="162" t="s">
        <v>18495</v>
      </c>
    </row>
    <row r="18251" spans="7:7">
      <c r="G18251" s="162" t="s">
        <v>18496</v>
      </c>
    </row>
    <row r="18252" spans="7:7">
      <c r="G18252" s="162" t="s">
        <v>18497</v>
      </c>
    </row>
    <row r="18253" spans="7:7">
      <c r="G18253" s="162" t="s">
        <v>18498</v>
      </c>
    </row>
    <row r="18254" spans="7:7">
      <c r="G18254" s="162" t="s">
        <v>18499</v>
      </c>
    </row>
    <row r="18255" spans="7:7">
      <c r="G18255" s="162" t="s">
        <v>18500</v>
      </c>
    </row>
    <row r="18256" spans="7:7">
      <c r="G18256" s="162" t="s">
        <v>18501</v>
      </c>
    </row>
    <row r="18257" spans="7:7">
      <c r="G18257" s="162" t="s">
        <v>18502</v>
      </c>
    </row>
    <row r="18258" spans="7:7">
      <c r="G18258" s="162" t="s">
        <v>18503</v>
      </c>
    </row>
    <row r="18259" spans="7:7">
      <c r="G18259" s="162" t="s">
        <v>18504</v>
      </c>
    </row>
    <row r="18260" spans="7:7">
      <c r="G18260" s="162" t="s">
        <v>18505</v>
      </c>
    </row>
    <row r="18261" spans="7:7">
      <c r="G18261" s="162" t="s">
        <v>18506</v>
      </c>
    </row>
    <row r="18262" spans="7:7">
      <c r="G18262" s="162" t="s">
        <v>18507</v>
      </c>
    </row>
    <row r="18263" spans="7:7">
      <c r="G18263" s="162" t="s">
        <v>18508</v>
      </c>
    </row>
    <row r="18264" spans="7:7">
      <c r="G18264" s="162" t="s">
        <v>18509</v>
      </c>
    </row>
    <row r="18265" spans="7:7">
      <c r="G18265" s="162" t="s">
        <v>18510</v>
      </c>
    </row>
    <row r="18266" spans="7:7">
      <c r="G18266" s="162" t="s">
        <v>18511</v>
      </c>
    </row>
    <row r="18267" spans="7:7">
      <c r="G18267" s="162" t="s">
        <v>18512</v>
      </c>
    </row>
    <row r="18268" spans="7:7">
      <c r="G18268" s="162" t="s">
        <v>18513</v>
      </c>
    </row>
    <row r="18269" spans="7:7">
      <c r="G18269" s="162" t="s">
        <v>18514</v>
      </c>
    </row>
    <row r="18270" spans="7:7">
      <c r="G18270" s="162" t="s">
        <v>18515</v>
      </c>
    </row>
    <row r="18271" spans="7:7">
      <c r="G18271" s="162" t="s">
        <v>18516</v>
      </c>
    </row>
    <row r="18272" spans="7:7">
      <c r="G18272" s="162" t="s">
        <v>18517</v>
      </c>
    </row>
    <row r="18273" spans="7:7">
      <c r="G18273" s="162" t="s">
        <v>18518</v>
      </c>
    </row>
    <row r="18274" spans="7:7">
      <c r="G18274" s="162" t="s">
        <v>18519</v>
      </c>
    </row>
    <row r="18275" spans="7:7">
      <c r="G18275" s="162" t="s">
        <v>18520</v>
      </c>
    </row>
    <row r="18276" spans="7:7">
      <c r="G18276" s="162" t="s">
        <v>18521</v>
      </c>
    </row>
    <row r="18277" spans="7:7">
      <c r="G18277" s="162" t="s">
        <v>18522</v>
      </c>
    </row>
    <row r="18278" spans="7:7">
      <c r="G18278" s="162" t="s">
        <v>18523</v>
      </c>
    </row>
    <row r="18279" spans="7:7">
      <c r="G18279" s="162" t="s">
        <v>18524</v>
      </c>
    </row>
    <row r="18280" spans="7:7">
      <c r="G18280" s="162" t="s">
        <v>18525</v>
      </c>
    </row>
    <row r="18281" spans="7:7">
      <c r="G18281" s="162" t="s">
        <v>18526</v>
      </c>
    </row>
    <row r="18282" spans="7:7">
      <c r="G18282" s="162" t="s">
        <v>18527</v>
      </c>
    </row>
    <row r="18283" spans="7:7">
      <c r="G18283" s="162" t="s">
        <v>18528</v>
      </c>
    </row>
    <row r="18284" spans="7:7">
      <c r="G18284" s="162" t="s">
        <v>18529</v>
      </c>
    </row>
    <row r="18285" spans="7:7">
      <c r="G18285" s="162" t="s">
        <v>18530</v>
      </c>
    </row>
    <row r="18286" spans="7:7">
      <c r="G18286" s="162" t="s">
        <v>18531</v>
      </c>
    </row>
    <row r="18287" spans="7:7">
      <c r="G18287" s="162" t="s">
        <v>18532</v>
      </c>
    </row>
    <row r="18288" spans="7:7">
      <c r="G18288" s="162" t="s">
        <v>18533</v>
      </c>
    </row>
    <row r="18289" spans="7:7">
      <c r="G18289" s="162" t="s">
        <v>18534</v>
      </c>
    </row>
    <row r="18290" spans="7:7">
      <c r="G18290" s="162" t="s">
        <v>18535</v>
      </c>
    </row>
    <row r="18291" spans="7:7">
      <c r="G18291" s="162" t="s">
        <v>18536</v>
      </c>
    </row>
    <row r="18292" spans="7:7">
      <c r="G18292" s="162" t="s">
        <v>18537</v>
      </c>
    </row>
    <row r="18293" spans="7:7">
      <c r="G18293" s="162" t="s">
        <v>18538</v>
      </c>
    </row>
    <row r="18294" spans="7:7">
      <c r="G18294" s="162" t="s">
        <v>18539</v>
      </c>
    </row>
    <row r="18295" spans="7:7">
      <c r="G18295" s="162" t="s">
        <v>18540</v>
      </c>
    </row>
    <row r="18296" spans="7:7">
      <c r="G18296" s="162" t="s">
        <v>18541</v>
      </c>
    </row>
    <row r="18297" spans="7:7">
      <c r="G18297" s="162" t="s">
        <v>18542</v>
      </c>
    </row>
    <row r="18298" spans="7:7">
      <c r="G18298" s="162" t="s">
        <v>18543</v>
      </c>
    </row>
    <row r="18299" spans="7:7">
      <c r="G18299" s="162" t="s">
        <v>18544</v>
      </c>
    </row>
    <row r="18300" spans="7:7">
      <c r="G18300" s="162" t="s">
        <v>18545</v>
      </c>
    </row>
    <row r="18301" spans="7:7">
      <c r="G18301" s="162" t="s">
        <v>18546</v>
      </c>
    </row>
    <row r="18302" spans="7:7">
      <c r="G18302" s="162" t="s">
        <v>18547</v>
      </c>
    </row>
    <row r="18303" spans="7:7">
      <c r="G18303" s="162" t="s">
        <v>18548</v>
      </c>
    </row>
    <row r="18304" spans="7:7">
      <c r="G18304" s="162" t="s">
        <v>18549</v>
      </c>
    </row>
    <row r="18305" spans="7:7">
      <c r="G18305" s="162" t="s">
        <v>18550</v>
      </c>
    </row>
    <row r="18306" spans="7:7">
      <c r="G18306" s="162" t="s">
        <v>18551</v>
      </c>
    </row>
    <row r="18307" spans="7:7">
      <c r="G18307" s="162" t="s">
        <v>18552</v>
      </c>
    </row>
    <row r="18308" spans="7:7">
      <c r="G18308" s="162" t="s">
        <v>18553</v>
      </c>
    </row>
    <row r="18309" spans="7:7">
      <c r="G18309" s="162" t="s">
        <v>18554</v>
      </c>
    </row>
    <row r="18310" spans="7:7">
      <c r="G18310" s="162" t="s">
        <v>18555</v>
      </c>
    </row>
    <row r="18311" spans="7:7">
      <c r="G18311" s="162" t="s">
        <v>18556</v>
      </c>
    </row>
    <row r="18312" spans="7:7">
      <c r="G18312" s="162" t="s">
        <v>18557</v>
      </c>
    </row>
    <row r="18313" spans="7:7">
      <c r="G18313" s="162" t="s">
        <v>18558</v>
      </c>
    </row>
    <row r="18314" spans="7:7">
      <c r="G18314" s="162" t="s">
        <v>18559</v>
      </c>
    </row>
    <row r="18315" spans="7:7">
      <c r="G18315" s="162" t="s">
        <v>18560</v>
      </c>
    </row>
    <row r="18316" spans="7:7">
      <c r="G18316" s="162" t="s">
        <v>18561</v>
      </c>
    </row>
    <row r="18317" spans="7:7">
      <c r="G18317" s="162" t="s">
        <v>18562</v>
      </c>
    </row>
    <row r="18318" spans="7:7">
      <c r="G18318" s="162" t="s">
        <v>18563</v>
      </c>
    </row>
    <row r="18319" spans="7:7">
      <c r="G18319" s="162" t="s">
        <v>18564</v>
      </c>
    </row>
    <row r="18320" spans="7:7">
      <c r="G18320" s="162" t="s">
        <v>18565</v>
      </c>
    </row>
    <row r="18321" spans="7:7">
      <c r="G18321" s="162" t="s">
        <v>18566</v>
      </c>
    </row>
    <row r="18322" spans="7:7">
      <c r="G18322" s="162" t="s">
        <v>18567</v>
      </c>
    </row>
    <row r="18323" spans="7:7">
      <c r="G18323" s="162" t="s">
        <v>18568</v>
      </c>
    </row>
    <row r="18324" spans="7:7">
      <c r="G18324" s="162" t="s">
        <v>18569</v>
      </c>
    </row>
    <row r="18325" spans="7:7">
      <c r="G18325" s="162" t="s">
        <v>18570</v>
      </c>
    </row>
    <row r="18326" spans="7:7">
      <c r="G18326" s="162" t="s">
        <v>18571</v>
      </c>
    </row>
    <row r="18327" spans="7:7">
      <c r="G18327" s="162" t="s">
        <v>18572</v>
      </c>
    </row>
    <row r="18328" spans="7:7">
      <c r="G18328" s="162" t="s">
        <v>18573</v>
      </c>
    </row>
    <row r="18329" spans="7:7">
      <c r="G18329" s="162" t="s">
        <v>18574</v>
      </c>
    </row>
    <row r="18330" spans="7:7">
      <c r="G18330" s="162" t="s">
        <v>18575</v>
      </c>
    </row>
    <row r="18331" spans="7:7">
      <c r="G18331" s="162" t="s">
        <v>18576</v>
      </c>
    </row>
    <row r="18332" spans="7:7">
      <c r="G18332" s="162" t="s">
        <v>18577</v>
      </c>
    </row>
    <row r="18333" spans="7:7">
      <c r="G18333" s="162" t="s">
        <v>18578</v>
      </c>
    </row>
    <row r="18334" spans="7:7">
      <c r="G18334" s="162" t="s">
        <v>18579</v>
      </c>
    </row>
    <row r="18335" spans="7:7">
      <c r="G18335" s="162" t="s">
        <v>18580</v>
      </c>
    </row>
    <row r="18336" spans="7:7">
      <c r="G18336" s="162" t="s">
        <v>18581</v>
      </c>
    </row>
    <row r="18337" spans="7:7">
      <c r="G18337" s="162" t="s">
        <v>18582</v>
      </c>
    </row>
    <row r="18338" spans="7:7">
      <c r="G18338" s="162" t="s">
        <v>18583</v>
      </c>
    </row>
    <row r="18339" spans="7:7">
      <c r="G18339" s="162" t="s">
        <v>18584</v>
      </c>
    </row>
    <row r="18340" spans="7:7">
      <c r="G18340" s="162" t="s">
        <v>18585</v>
      </c>
    </row>
    <row r="18341" spans="7:7">
      <c r="G18341" s="162" t="s">
        <v>18586</v>
      </c>
    </row>
    <row r="18342" spans="7:7">
      <c r="G18342" s="162" t="s">
        <v>18587</v>
      </c>
    </row>
    <row r="18343" spans="7:7">
      <c r="G18343" s="162" t="s">
        <v>18588</v>
      </c>
    </row>
    <row r="18344" spans="7:7">
      <c r="G18344" s="162" t="s">
        <v>18589</v>
      </c>
    </row>
    <row r="18345" spans="7:7">
      <c r="G18345" s="162" t="s">
        <v>18590</v>
      </c>
    </row>
    <row r="18346" spans="7:7">
      <c r="G18346" s="162" t="s">
        <v>18591</v>
      </c>
    </row>
    <row r="18347" spans="7:7">
      <c r="G18347" s="162" t="s">
        <v>18592</v>
      </c>
    </row>
    <row r="18348" spans="7:7">
      <c r="G18348" s="162" t="s">
        <v>18593</v>
      </c>
    </row>
    <row r="18349" spans="7:7">
      <c r="G18349" s="162" t="s">
        <v>18594</v>
      </c>
    </row>
    <row r="18350" spans="7:7">
      <c r="G18350" s="162" t="s">
        <v>18595</v>
      </c>
    </row>
    <row r="18351" spans="7:7">
      <c r="G18351" s="162" t="s">
        <v>18596</v>
      </c>
    </row>
    <row r="18352" spans="7:7">
      <c r="G18352" s="162" t="s">
        <v>18597</v>
      </c>
    </row>
    <row r="18353" spans="7:7">
      <c r="G18353" s="162" t="s">
        <v>18598</v>
      </c>
    </row>
    <row r="18354" spans="7:7">
      <c r="G18354" s="162" t="s">
        <v>18599</v>
      </c>
    </row>
    <row r="18355" spans="7:7">
      <c r="G18355" s="162" t="s">
        <v>18600</v>
      </c>
    </row>
    <row r="18356" spans="7:7">
      <c r="G18356" s="162" t="s">
        <v>18601</v>
      </c>
    </row>
    <row r="18357" spans="7:7">
      <c r="G18357" s="162" t="s">
        <v>18602</v>
      </c>
    </row>
    <row r="18358" spans="7:7">
      <c r="G18358" s="162" t="s">
        <v>18603</v>
      </c>
    </row>
    <row r="18359" spans="7:7">
      <c r="G18359" s="162" t="s">
        <v>18604</v>
      </c>
    </row>
    <row r="18360" spans="7:7">
      <c r="G18360" s="162" t="s">
        <v>18605</v>
      </c>
    </row>
    <row r="18361" spans="7:7">
      <c r="G18361" s="162" t="s">
        <v>18606</v>
      </c>
    </row>
    <row r="18362" spans="7:7">
      <c r="G18362" s="162" t="s">
        <v>18607</v>
      </c>
    </row>
    <row r="18363" spans="7:7">
      <c r="G18363" s="162" t="s">
        <v>18608</v>
      </c>
    </row>
    <row r="18364" spans="7:7">
      <c r="G18364" s="162" t="s">
        <v>18609</v>
      </c>
    </row>
    <row r="18365" spans="7:7">
      <c r="G18365" s="162" t="s">
        <v>18610</v>
      </c>
    </row>
    <row r="18366" spans="7:7">
      <c r="G18366" s="162" t="s">
        <v>18611</v>
      </c>
    </row>
    <row r="18367" spans="7:7">
      <c r="G18367" s="162" t="s">
        <v>18612</v>
      </c>
    </row>
    <row r="18368" spans="7:7">
      <c r="G18368" s="162" t="s">
        <v>18613</v>
      </c>
    </row>
    <row r="18369" spans="7:7">
      <c r="G18369" s="162" t="s">
        <v>18614</v>
      </c>
    </row>
    <row r="18370" spans="7:7">
      <c r="G18370" s="162" t="s">
        <v>18615</v>
      </c>
    </row>
    <row r="18371" spans="7:7">
      <c r="G18371" s="162" t="s">
        <v>18616</v>
      </c>
    </row>
    <row r="18372" spans="7:7">
      <c r="G18372" s="162" t="s">
        <v>18617</v>
      </c>
    </row>
    <row r="18373" spans="7:7">
      <c r="G18373" s="162" t="s">
        <v>18618</v>
      </c>
    </row>
    <row r="18374" spans="7:7">
      <c r="G18374" s="162" t="s">
        <v>18619</v>
      </c>
    </row>
    <row r="18375" spans="7:7">
      <c r="G18375" s="162" t="s">
        <v>18620</v>
      </c>
    </row>
    <row r="18376" spans="7:7">
      <c r="G18376" s="162" t="s">
        <v>18621</v>
      </c>
    </row>
    <row r="18377" spans="7:7">
      <c r="G18377" s="162" t="s">
        <v>18622</v>
      </c>
    </row>
    <row r="18378" spans="7:7">
      <c r="G18378" s="162" t="s">
        <v>18623</v>
      </c>
    </row>
    <row r="18379" spans="7:7">
      <c r="G18379" s="162" t="s">
        <v>18624</v>
      </c>
    </row>
    <row r="18380" spans="7:7">
      <c r="G18380" s="162" t="s">
        <v>18625</v>
      </c>
    </row>
    <row r="18381" spans="7:7">
      <c r="G18381" s="162" t="s">
        <v>18626</v>
      </c>
    </row>
    <row r="18382" spans="7:7">
      <c r="G18382" s="162" t="s">
        <v>18627</v>
      </c>
    </row>
    <row r="18383" spans="7:7">
      <c r="G18383" s="162" t="s">
        <v>18628</v>
      </c>
    </row>
    <row r="18384" spans="7:7">
      <c r="G18384" s="162" t="s">
        <v>18629</v>
      </c>
    </row>
    <row r="18385" spans="7:7">
      <c r="G18385" s="162" t="s">
        <v>18630</v>
      </c>
    </row>
    <row r="18386" spans="7:7">
      <c r="G18386" s="162" t="s">
        <v>18631</v>
      </c>
    </row>
    <row r="18387" spans="7:7">
      <c r="G18387" s="162" t="s">
        <v>18632</v>
      </c>
    </row>
    <row r="18388" spans="7:7">
      <c r="G18388" s="162" t="s">
        <v>18633</v>
      </c>
    </row>
    <row r="18389" spans="7:7">
      <c r="G18389" s="162" t="s">
        <v>18634</v>
      </c>
    </row>
    <row r="18390" spans="7:7">
      <c r="G18390" s="162" t="s">
        <v>18635</v>
      </c>
    </row>
    <row r="18391" spans="7:7">
      <c r="G18391" s="162" t="s">
        <v>18636</v>
      </c>
    </row>
    <row r="18392" spans="7:7">
      <c r="G18392" s="162" t="s">
        <v>18637</v>
      </c>
    </row>
    <row r="18393" spans="7:7">
      <c r="G18393" s="162" t="s">
        <v>18638</v>
      </c>
    </row>
    <row r="18394" spans="7:7">
      <c r="G18394" s="162" t="s">
        <v>18639</v>
      </c>
    </row>
    <row r="18395" spans="7:7">
      <c r="G18395" s="162" t="s">
        <v>18640</v>
      </c>
    </row>
    <row r="18396" spans="7:7">
      <c r="G18396" s="162" t="s">
        <v>18641</v>
      </c>
    </row>
    <row r="18397" spans="7:7">
      <c r="G18397" s="162" t="s">
        <v>18642</v>
      </c>
    </row>
    <row r="18398" spans="7:7">
      <c r="G18398" s="162" t="s">
        <v>18643</v>
      </c>
    </row>
    <row r="18399" spans="7:7">
      <c r="G18399" s="162" t="s">
        <v>18644</v>
      </c>
    </row>
    <row r="18400" spans="7:7">
      <c r="G18400" s="162" t="s">
        <v>18645</v>
      </c>
    </row>
    <row r="18401" spans="7:7">
      <c r="G18401" s="162" t="s">
        <v>18646</v>
      </c>
    </row>
    <row r="18402" spans="7:7">
      <c r="G18402" s="162" t="s">
        <v>18647</v>
      </c>
    </row>
    <row r="18403" spans="7:7">
      <c r="G18403" s="162" t="s">
        <v>18648</v>
      </c>
    </row>
    <row r="18404" spans="7:7">
      <c r="G18404" s="162" t="s">
        <v>18649</v>
      </c>
    </row>
    <row r="18405" spans="7:7">
      <c r="G18405" s="162" t="s">
        <v>18650</v>
      </c>
    </row>
    <row r="18406" spans="7:7">
      <c r="G18406" s="162" t="s">
        <v>18651</v>
      </c>
    </row>
    <row r="18407" spans="7:7">
      <c r="G18407" s="162" t="s">
        <v>18652</v>
      </c>
    </row>
    <row r="18408" spans="7:7">
      <c r="G18408" s="162" t="s">
        <v>18653</v>
      </c>
    </row>
    <row r="18409" spans="7:7">
      <c r="G18409" s="162" t="s">
        <v>18654</v>
      </c>
    </row>
    <row r="18410" spans="7:7">
      <c r="G18410" s="162" t="s">
        <v>18655</v>
      </c>
    </row>
    <row r="18411" spans="7:7">
      <c r="G18411" s="162" t="s">
        <v>18656</v>
      </c>
    </row>
    <row r="18412" spans="7:7">
      <c r="G18412" s="162" t="s">
        <v>18657</v>
      </c>
    </row>
    <row r="18413" spans="7:7">
      <c r="G18413" s="162" t="s">
        <v>18658</v>
      </c>
    </row>
    <row r="18414" spans="7:7">
      <c r="G18414" s="162" t="s">
        <v>18659</v>
      </c>
    </row>
    <row r="18415" spans="7:7">
      <c r="G18415" s="162" t="s">
        <v>18660</v>
      </c>
    </row>
    <row r="18416" spans="7:7">
      <c r="G18416" s="162" t="s">
        <v>18661</v>
      </c>
    </row>
    <row r="18417" spans="7:7">
      <c r="G18417" s="162" t="s">
        <v>18662</v>
      </c>
    </row>
    <row r="18418" spans="7:7">
      <c r="G18418" s="162" t="s">
        <v>18663</v>
      </c>
    </row>
    <row r="18419" spans="7:7">
      <c r="G18419" s="162" t="s">
        <v>18664</v>
      </c>
    </row>
    <row r="18420" spans="7:7">
      <c r="G18420" s="162" t="s">
        <v>18665</v>
      </c>
    </row>
    <row r="18421" spans="7:7">
      <c r="G18421" s="162" t="s">
        <v>18666</v>
      </c>
    </row>
    <row r="18422" spans="7:7">
      <c r="G18422" s="162" t="s">
        <v>18667</v>
      </c>
    </row>
    <row r="18423" spans="7:7">
      <c r="G18423" s="162" t="s">
        <v>18668</v>
      </c>
    </row>
    <row r="18424" spans="7:7">
      <c r="G18424" s="162" t="s">
        <v>18669</v>
      </c>
    </row>
    <row r="18425" spans="7:7">
      <c r="G18425" s="162" t="s">
        <v>18670</v>
      </c>
    </row>
    <row r="18426" spans="7:7">
      <c r="G18426" s="162" t="s">
        <v>18671</v>
      </c>
    </row>
    <row r="18427" spans="7:7">
      <c r="G18427" s="162" t="s">
        <v>18672</v>
      </c>
    </row>
    <row r="18428" spans="7:7">
      <c r="G18428" s="162" t="s">
        <v>18673</v>
      </c>
    </row>
    <row r="18429" spans="7:7">
      <c r="G18429" s="162" t="s">
        <v>18674</v>
      </c>
    </row>
    <row r="18430" spans="7:7">
      <c r="G18430" s="162" t="s">
        <v>18675</v>
      </c>
    </row>
    <row r="18431" spans="7:7">
      <c r="G18431" s="162" t="s">
        <v>18676</v>
      </c>
    </row>
    <row r="18432" spans="7:7">
      <c r="G18432" s="162" t="s">
        <v>18677</v>
      </c>
    </row>
    <row r="18433" spans="7:7">
      <c r="G18433" s="162" t="s">
        <v>18678</v>
      </c>
    </row>
    <row r="18434" spans="7:7">
      <c r="G18434" s="162" t="s">
        <v>18679</v>
      </c>
    </row>
    <row r="18435" spans="7:7">
      <c r="G18435" s="162" t="s">
        <v>18680</v>
      </c>
    </row>
    <row r="18436" spans="7:7">
      <c r="G18436" s="162" t="s">
        <v>18681</v>
      </c>
    </row>
    <row r="18437" spans="7:7">
      <c r="G18437" s="162" t="s">
        <v>18682</v>
      </c>
    </row>
    <row r="18438" spans="7:7">
      <c r="G18438" s="162" t="s">
        <v>18683</v>
      </c>
    </row>
    <row r="18439" spans="7:7">
      <c r="G18439" s="162" t="s">
        <v>18684</v>
      </c>
    </row>
    <row r="18440" spans="7:7">
      <c r="G18440" s="162" t="s">
        <v>18685</v>
      </c>
    </row>
    <row r="18441" spans="7:7">
      <c r="G18441" s="162" t="s">
        <v>18686</v>
      </c>
    </row>
    <row r="18442" spans="7:7">
      <c r="G18442" s="162" t="s">
        <v>18687</v>
      </c>
    </row>
    <row r="18443" spans="7:7">
      <c r="G18443" s="162" t="s">
        <v>18688</v>
      </c>
    </row>
    <row r="18444" spans="7:7">
      <c r="G18444" s="162" t="s">
        <v>18689</v>
      </c>
    </row>
    <row r="18445" spans="7:7">
      <c r="G18445" s="162" t="s">
        <v>18690</v>
      </c>
    </row>
    <row r="18446" spans="7:7">
      <c r="G18446" s="162" t="s">
        <v>18691</v>
      </c>
    </row>
    <row r="18447" spans="7:7">
      <c r="G18447" s="162" t="s">
        <v>18692</v>
      </c>
    </row>
    <row r="18448" spans="7:7">
      <c r="G18448" s="162" t="s">
        <v>18693</v>
      </c>
    </row>
    <row r="18449" spans="7:7">
      <c r="G18449" s="162" t="s">
        <v>18694</v>
      </c>
    </row>
    <row r="18450" spans="7:7">
      <c r="G18450" s="162" t="s">
        <v>18695</v>
      </c>
    </row>
    <row r="18451" spans="7:7">
      <c r="G18451" s="162" t="s">
        <v>18696</v>
      </c>
    </row>
    <row r="18452" spans="7:7">
      <c r="G18452" s="162" t="s">
        <v>18697</v>
      </c>
    </row>
    <row r="18453" spans="7:7">
      <c r="G18453" s="162" t="s">
        <v>18698</v>
      </c>
    </row>
    <row r="18454" spans="7:7">
      <c r="G18454" s="162" t="s">
        <v>18699</v>
      </c>
    </row>
    <row r="18455" spans="7:7">
      <c r="G18455" s="162" t="s">
        <v>18700</v>
      </c>
    </row>
    <row r="18456" spans="7:7">
      <c r="G18456" s="162" t="s">
        <v>18701</v>
      </c>
    </row>
    <row r="18457" spans="7:7">
      <c r="G18457" s="162" t="s">
        <v>18702</v>
      </c>
    </row>
    <row r="18458" spans="7:7">
      <c r="G18458" s="162" t="s">
        <v>18703</v>
      </c>
    </row>
    <row r="18459" spans="7:7">
      <c r="G18459" s="162" t="s">
        <v>18704</v>
      </c>
    </row>
    <row r="18460" spans="7:7">
      <c r="G18460" s="162" t="s">
        <v>18705</v>
      </c>
    </row>
    <row r="18461" spans="7:7">
      <c r="G18461" s="162" t="s">
        <v>18706</v>
      </c>
    </row>
    <row r="18462" spans="7:7">
      <c r="G18462" s="162" t="s">
        <v>18707</v>
      </c>
    </row>
    <row r="18463" spans="7:7">
      <c r="G18463" s="162" t="s">
        <v>18708</v>
      </c>
    </row>
    <row r="18464" spans="7:7">
      <c r="G18464" s="162" t="s">
        <v>18709</v>
      </c>
    </row>
    <row r="18465" spans="7:7">
      <c r="G18465" s="162" t="s">
        <v>18710</v>
      </c>
    </row>
    <row r="18466" spans="7:7">
      <c r="G18466" s="162" t="s">
        <v>18711</v>
      </c>
    </row>
    <row r="18467" spans="7:7">
      <c r="G18467" s="162" t="s">
        <v>18712</v>
      </c>
    </row>
    <row r="18468" spans="7:7">
      <c r="G18468" s="162" t="s">
        <v>18713</v>
      </c>
    </row>
    <row r="18469" spans="7:7">
      <c r="G18469" s="162" t="s">
        <v>18714</v>
      </c>
    </row>
    <row r="18470" spans="7:7">
      <c r="G18470" s="162" t="s">
        <v>18715</v>
      </c>
    </row>
    <row r="18471" spans="7:7">
      <c r="G18471" s="162" t="s">
        <v>18716</v>
      </c>
    </row>
    <row r="18472" spans="7:7">
      <c r="G18472" s="162" t="s">
        <v>18717</v>
      </c>
    </row>
    <row r="18473" spans="7:7">
      <c r="G18473" s="162" t="s">
        <v>18718</v>
      </c>
    </row>
    <row r="18474" spans="7:7">
      <c r="G18474" s="162" t="s">
        <v>18719</v>
      </c>
    </row>
    <row r="18475" spans="7:7">
      <c r="G18475" s="162" t="s">
        <v>18720</v>
      </c>
    </row>
    <row r="18476" spans="7:7">
      <c r="G18476" s="162" t="s">
        <v>18721</v>
      </c>
    </row>
    <row r="18477" spans="7:7">
      <c r="G18477" s="162" t="s">
        <v>18722</v>
      </c>
    </row>
    <row r="18478" spans="7:7">
      <c r="G18478" s="162" t="s">
        <v>18723</v>
      </c>
    </row>
    <row r="18479" spans="7:7">
      <c r="G18479" s="162" t="s">
        <v>18724</v>
      </c>
    </row>
    <row r="18480" spans="7:7">
      <c r="G18480" s="162" t="s">
        <v>18725</v>
      </c>
    </row>
    <row r="18481" spans="7:7">
      <c r="G18481" s="162" t="s">
        <v>18726</v>
      </c>
    </row>
    <row r="18482" spans="7:7">
      <c r="G18482" s="162" t="s">
        <v>18727</v>
      </c>
    </row>
    <row r="18483" spans="7:7">
      <c r="G18483" s="162" t="s">
        <v>18728</v>
      </c>
    </row>
    <row r="18484" spans="7:7">
      <c r="G18484" s="162" t="s">
        <v>18729</v>
      </c>
    </row>
    <row r="18485" spans="7:7">
      <c r="G18485" s="162" t="s">
        <v>18730</v>
      </c>
    </row>
    <row r="18486" spans="7:7">
      <c r="G18486" s="162" t="s">
        <v>18731</v>
      </c>
    </row>
    <row r="18487" spans="7:7">
      <c r="G18487" s="162" t="s">
        <v>18732</v>
      </c>
    </row>
    <row r="18488" spans="7:7">
      <c r="G18488" s="162" t="s">
        <v>18733</v>
      </c>
    </row>
    <row r="18489" spans="7:7">
      <c r="G18489" s="162" t="s">
        <v>18734</v>
      </c>
    </row>
    <row r="18490" spans="7:7">
      <c r="G18490" s="162" t="s">
        <v>18735</v>
      </c>
    </row>
    <row r="18491" spans="7:7">
      <c r="G18491" s="162" t="s">
        <v>18736</v>
      </c>
    </row>
    <row r="18492" spans="7:7">
      <c r="G18492" s="162" t="s">
        <v>18737</v>
      </c>
    </row>
    <row r="18493" spans="7:7">
      <c r="G18493" s="162" t="s">
        <v>18738</v>
      </c>
    </row>
    <row r="18494" spans="7:7">
      <c r="G18494" s="162" t="s">
        <v>18739</v>
      </c>
    </row>
    <row r="18495" spans="7:7">
      <c r="G18495" s="162" t="s">
        <v>18740</v>
      </c>
    </row>
    <row r="18496" spans="7:7">
      <c r="G18496" s="162" t="s">
        <v>18741</v>
      </c>
    </row>
    <row r="18497" spans="7:7">
      <c r="G18497" s="162" t="s">
        <v>18742</v>
      </c>
    </row>
    <row r="18498" spans="7:7">
      <c r="G18498" s="162" t="s">
        <v>18743</v>
      </c>
    </row>
    <row r="18499" spans="7:7">
      <c r="G18499" s="162" t="s">
        <v>18744</v>
      </c>
    </row>
    <row r="18500" spans="7:7">
      <c r="G18500" s="162" t="s">
        <v>18745</v>
      </c>
    </row>
    <row r="18501" spans="7:7">
      <c r="G18501" s="162" t="s">
        <v>18746</v>
      </c>
    </row>
    <row r="18502" spans="7:7">
      <c r="G18502" s="162" t="s">
        <v>18747</v>
      </c>
    </row>
    <row r="18503" spans="7:7">
      <c r="G18503" s="162" t="s">
        <v>18748</v>
      </c>
    </row>
    <row r="18504" spans="7:7">
      <c r="G18504" s="162" t="s">
        <v>18749</v>
      </c>
    </row>
    <row r="18505" spans="7:7">
      <c r="G18505" s="162" t="s">
        <v>18750</v>
      </c>
    </row>
    <row r="18506" spans="7:7">
      <c r="G18506" s="162" t="s">
        <v>18751</v>
      </c>
    </row>
    <row r="18507" spans="7:7">
      <c r="G18507" s="162" t="s">
        <v>18752</v>
      </c>
    </row>
    <row r="18508" spans="7:7">
      <c r="G18508" s="162" t="s">
        <v>18753</v>
      </c>
    </row>
    <row r="18509" spans="7:7">
      <c r="G18509" s="162" t="s">
        <v>18754</v>
      </c>
    </row>
    <row r="18510" spans="7:7">
      <c r="G18510" s="162" t="s">
        <v>18755</v>
      </c>
    </row>
    <row r="18511" spans="7:7">
      <c r="G18511" s="162" t="s">
        <v>18756</v>
      </c>
    </row>
    <row r="18512" spans="7:7">
      <c r="G18512" s="162" t="s">
        <v>18757</v>
      </c>
    </row>
    <row r="18513" spans="7:7">
      <c r="G18513" s="162" t="s">
        <v>18758</v>
      </c>
    </row>
    <row r="18514" spans="7:7">
      <c r="G18514" s="162" t="s">
        <v>18759</v>
      </c>
    </row>
    <row r="18515" spans="7:7">
      <c r="G18515" s="162" t="s">
        <v>18760</v>
      </c>
    </row>
    <row r="18516" spans="7:7">
      <c r="G18516" s="162" t="s">
        <v>18761</v>
      </c>
    </row>
    <row r="18517" spans="7:7">
      <c r="G18517" s="162" t="s">
        <v>18762</v>
      </c>
    </row>
    <row r="18518" spans="7:7">
      <c r="G18518" s="162" t="s">
        <v>18763</v>
      </c>
    </row>
    <row r="18519" spans="7:7">
      <c r="G18519" s="162" t="s">
        <v>18764</v>
      </c>
    </row>
    <row r="18520" spans="7:7">
      <c r="G18520" s="162" t="s">
        <v>18765</v>
      </c>
    </row>
    <row r="18521" spans="7:7">
      <c r="G18521" s="162" t="s">
        <v>18766</v>
      </c>
    </row>
    <row r="18522" spans="7:7">
      <c r="G18522" s="162" t="s">
        <v>18767</v>
      </c>
    </row>
    <row r="18523" spans="7:7">
      <c r="G18523" s="162" t="s">
        <v>18768</v>
      </c>
    </row>
    <row r="18524" spans="7:7">
      <c r="G18524" s="162" t="s">
        <v>18769</v>
      </c>
    </row>
    <row r="18525" spans="7:7">
      <c r="G18525" s="162" t="s">
        <v>18770</v>
      </c>
    </row>
    <row r="18526" spans="7:7">
      <c r="G18526" s="162" t="s">
        <v>18771</v>
      </c>
    </row>
    <row r="18527" spans="7:7">
      <c r="G18527" s="162" t="s">
        <v>18772</v>
      </c>
    </row>
    <row r="18528" spans="7:7">
      <c r="G18528" s="162" t="s">
        <v>18773</v>
      </c>
    </row>
    <row r="18529" spans="7:7">
      <c r="G18529" s="162" t="s">
        <v>18774</v>
      </c>
    </row>
    <row r="18530" spans="7:7">
      <c r="G18530" s="162" t="s">
        <v>18775</v>
      </c>
    </row>
    <row r="18531" spans="7:7">
      <c r="G18531" s="162" t="s">
        <v>18776</v>
      </c>
    </row>
    <row r="18532" spans="7:7">
      <c r="G18532" s="162" t="s">
        <v>18777</v>
      </c>
    </row>
    <row r="18533" spans="7:7">
      <c r="G18533" s="162" t="s">
        <v>18778</v>
      </c>
    </row>
    <row r="18534" spans="7:7">
      <c r="G18534" s="162" t="s">
        <v>18779</v>
      </c>
    </row>
    <row r="18535" spans="7:7">
      <c r="G18535" s="162" t="s">
        <v>18780</v>
      </c>
    </row>
    <row r="18536" spans="7:7">
      <c r="G18536" s="162" t="s">
        <v>18781</v>
      </c>
    </row>
    <row r="18537" spans="7:7">
      <c r="G18537" s="162" t="s">
        <v>18782</v>
      </c>
    </row>
    <row r="18538" spans="7:7">
      <c r="G18538" s="162" t="s">
        <v>18783</v>
      </c>
    </row>
    <row r="18539" spans="7:7">
      <c r="G18539" s="162" t="s">
        <v>18784</v>
      </c>
    </row>
    <row r="18540" spans="7:7">
      <c r="G18540" s="162" t="s">
        <v>18785</v>
      </c>
    </row>
    <row r="18541" spans="7:7">
      <c r="G18541" s="162" t="s">
        <v>18786</v>
      </c>
    </row>
    <row r="18542" spans="7:7">
      <c r="G18542" s="162" t="s">
        <v>18787</v>
      </c>
    </row>
    <row r="18543" spans="7:7">
      <c r="G18543" s="162" t="s">
        <v>18788</v>
      </c>
    </row>
    <row r="18544" spans="7:7">
      <c r="G18544" s="162" t="s">
        <v>18789</v>
      </c>
    </row>
    <row r="18545" spans="7:7">
      <c r="G18545" s="162" t="s">
        <v>18790</v>
      </c>
    </row>
    <row r="18546" spans="7:7">
      <c r="G18546" s="162" t="s">
        <v>18791</v>
      </c>
    </row>
    <row r="18547" spans="7:7">
      <c r="G18547" s="162" t="s">
        <v>18792</v>
      </c>
    </row>
    <row r="18548" spans="7:7">
      <c r="G18548" s="162" t="s">
        <v>18793</v>
      </c>
    </row>
    <row r="18549" spans="7:7">
      <c r="G18549" s="162" t="s">
        <v>18794</v>
      </c>
    </row>
    <row r="18550" spans="7:7">
      <c r="G18550" s="162" t="s">
        <v>18795</v>
      </c>
    </row>
    <row r="18551" spans="7:7">
      <c r="G18551" s="162" t="s">
        <v>18796</v>
      </c>
    </row>
    <row r="18552" spans="7:7">
      <c r="G18552" s="162" t="s">
        <v>18797</v>
      </c>
    </row>
    <row r="18553" spans="7:7">
      <c r="G18553" s="162" t="s">
        <v>18798</v>
      </c>
    </row>
    <row r="18554" spans="7:7">
      <c r="G18554" s="162" t="s">
        <v>18799</v>
      </c>
    </row>
    <row r="18555" spans="7:7">
      <c r="G18555" s="162" t="s">
        <v>18800</v>
      </c>
    </row>
    <row r="18556" spans="7:7">
      <c r="G18556" s="162" t="s">
        <v>18801</v>
      </c>
    </row>
    <row r="18557" spans="7:7">
      <c r="G18557" s="162" t="s">
        <v>18802</v>
      </c>
    </row>
    <row r="18558" spans="7:7">
      <c r="G18558" s="162" t="s">
        <v>18803</v>
      </c>
    </row>
    <row r="18559" spans="7:7">
      <c r="G18559" s="162" t="s">
        <v>18804</v>
      </c>
    </row>
    <row r="18560" spans="7:7">
      <c r="G18560" s="162" t="s">
        <v>18805</v>
      </c>
    </row>
    <row r="18561" spans="7:7">
      <c r="G18561" s="162" t="s">
        <v>18806</v>
      </c>
    </row>
    <row r="18562" spans="7:7">
      <c r="G18562" s="162" t="s">
        <v>18807</v>
      </c>
    </row>
    <row r="18563" spans="7:7">
      <c r="G18563" s="162" t="s">
        <v>18808</v>
      </c>
    </row>
    <row r="18564" spans="7:7">
      <c r="G18564" s="162" t="s">
        <v>18809</v>
      </c>
    </row>
    <row r="18565" spans="7:7">
      <c r="G18565" s="162" t="s">
        <v>18810</v>
      </c>
    </row>
    <row r="18566" spans="7:7">
      <c r="G18566" s="162" t="s">
        <v>18811</v>
      </c>
    </row>
    <row r="18567" spans="7:7">
      <c r="G18567" s="162" t="s">
        <v>18812</v>
      </c>
    </row>
    <row r="18568" spans="7:7">
      <c r="G18568" s="162" t="s">
        <v>18813</v>
      </c>
    </row>
    <row r="18569" spans="7:7">
      <c r="G18569" s="162" t="s">
        <v>18814</v>
      </c>
    </row>
    <row r="18570" spans="7:7">
      <c r="G18570" s="162" t="s">
        <v>18815</v>
      </c>
    </row>
    <row r="18571" spans="7:7">
      <c r="G18571" s="162" t="s">
        <v>18816</v>
      </c>
    </row>
    <row r="18572" spans="7:7">
      <c r="G18572" s="162" t="s">
        <v>18817</v>
      </c>
    </row>
    <row r="18573" spans="7:7">
      <c r="G18573" s="162" t="s">
        <v>18818</v>
      </c>
    </row>
    <row r="18574" spans="7:7">
      <c r="G18574" s="162" t="s">
        <v>18819</v>
      </c>
    </row>
    <row r="18575" spans="7:7">
      <c r="G18575" s="162" t="s">
        <v>18820</v>
      </c>
    </row>
    <row r="18576" spans="7:7">
      <c r="G18576" s="162" t="s">
        <v>18821</v>
      </c>
    </row>
    <row r="18577" spans="7:7">
      <c r="G18577" s="162" t="s">
        <v>18822</v>
      </c>
    </row>
    <row r="18578" spans="7:7">
      <c r="G18578" s="162" t="s">
        <v>18823</v>
      </c>
    </row>
    <row r="18579" spans="7:7">
      <c r="G18579" s="162" t="s">
        <v>18824</v>
      </c>
    </row>
    <row r="18580" spans="7:7">
      <c r="G18580" s="162" t="s">
        <v>18825</v>
      </c>
    </row>
    <row r="18581" spans="7:7">
      <c r="G18581" s="162" t="s">
        <v>18826</v>
      </c>
    </row>
    <row r="18582" spans="7:7">
      <c r="G18582" s="162" t="s">
        <v>18827</v>
      </c>
    </row>
    <row r="18583" spans="7:7">
      <c r="G18583" s="162" t="s">
        <v>18828</v>
      </c>
    </row>
    <row r="18584" spans="7:7">
      <c r="G18584" s="162" t="s">
        <v>18829</v>
      </c>
    </row>
    <row r="18585" spans="7:7">
      <c r="G18585" s="162" t="s">
        <v>18830</v>
      </c>
    </row>
    <row r="18586" spans="7:7">
      <c r="G18586" s="162" t="s">
        <v>18831</v>
      </c>
    </row>
    <row r="18587" spans="7:7">
      <c r="G18587" s="162" t="s">
        <v>18832</v>
      </c>
    </row>
    <row r="18588" spans="7:7">
      <c r="G18588" s="162" t="s">
        <v>18833</v>
      </c>
    </row>
    <row r="18589" spans="7:7">
      <c r="G18589" s="162" t="s">
        <v>18834</v>
      </c>
    </row>
    <row r="18590" spans="7:7">
      <c r="G18590" s="162" t="s">
        <v>18835</v>
      </c>
    </row>
    <row r="18591" spans="7:7">
      <c r="G18591" s="162" t="s">
        <v>18836</v>
      </c>
    </row>
    <row r="18592" spans="7:7">
      <c r="G18592" s="162" t="s">
        <v>18837</v>
      </c>
    </row>
    <row r="18593" spans="7:7">
      <c r="G18593" s="162" t="s">
        <v>18838</v>
      </c>
    </row>
    <row r="18594" spans="7:7">
      <c r="G18594" s="162" t="s">
        <v>18839</v>
      </c>
    </row>
    <row r="18595" spans="7:7">
      <c r="G18595" s="162" t="s">
        <v>18840</v>
      </c>
    </row>
    <row r="18596" spans="7:7">
      <c r="G18596" s="162" t="s">
        <v>18841</v>
      </c>
    </row>
    <row r="18597" spans="7:7">
      <c r="G18597" s="162" t="s">
        <v>18842</v>
      </c>
    </row>
    <row r="18598" spans="7:7">
      <c r="G18598" s="162" t="s">
        <v>18843</v>
      </c>
    </row>
    <row r="18599" spans="7:7">
      <c r="G18599" s="162" t="s">
        <v>18844</v>
      </c>
    </row>
    <row r="18600" spans="7:7">
      <c r="G18600" s="162" t="s">
        <v>18845</v>
      </c>
    </row>
    <row r="18601" spans="7:7">
      <c r="G18601" s="162" t="s">
        <v>18846</v>
      </c>
    </row>
    <row r="18602" spans="7:7">
      <c r="G18602" s="162" t="s">
        <v>18847</v>
      </c>
    </row>
    <row r="18603" spans="7:7">
      <c r="G18603" s="162" t="s">
        <v>18848</v>
      </c>
    </row>
    <row r="18604" spans="7:7">
      <c r="G18604" s="162" t="s">
        <v>18849</v>
      </c>
    </row>
    <row r="18605" spans="7:7">
      <c r="G18605" s="162" t="s">
        <v>18850</v>
      </c>
    </row>
    <row r="18606" spans="7:7">
      <c r="G18606" s="162" t="s">
        <v>18851</v>
      </c>
    </row>
    <row r="18607" spans="7:7">
      <c r="G18607" s="162" t="s">
        <v>18852</v>
      </c>
    </row>
    <row r="18608" spans="7:7">
      <c r="G18608" s="162" t="s">
        <v>18853</v>
      </c>
    </row>
    <row r="18609" spans="7:7">
      <c r="G18609" s="162" t="s">
        <v>18854</v>
      </c>
    </row>
    <row r="18610" spans="7:7">
      <c r="G18610" s="162" t="s">
        <v>18855</v>
      </c>
    </row>
    <row r="18611" spans="7:7">
      <c r="G18611" s="162" t="s">
        <v>18856</v>
      </c>
    </row>
    <row r="18612" spans="7:7">
      <c r="G18612" s="162" t="s">
        <v>18857</v>
      </c>
    </row>
    <row r="18613" spans="7:7">
      <c r="G18613" s="162" t="s">
        <v>18858</v>
      </c>
    </row>
    <row r="18614" spans="7:7">
      <c r="G18614" s="162" t="s">
        <v>18859</v>
      </c>
    </row>
    <row r="18615" spans="7:7">
      <c r="G18615" s="162" t="s">
        <v>18860</v>
      </c>
    </row>
    <row r="18616" spans="7:7">
      <c r="G18616" s="162" t="s">
        <v>18861</v>
      </c>
    </row>
    <row r="18617" spans="7:7">
      <c r="G18617" s="162" t="s">
        <v>18862</v>
      </c>
    </row>
    <row r="18618" spans="7:7">
      <c r="G18618" s="162" t="s">
        <v>18863</v>
      </c>
    </row>
    <row r="18619" spans="7:7">
      <c r="G18619" s="162" t="s">
        <v>18864</v>
      </c>
    </row>
    <row r="18620" spans="7:7">
      <c r="G18620" s="162" t="s">
        <v>18865</v>
      </c>
    </row>
    <row r="18621" spans="7:7">
      <c r="G18621" s="162" t="s">
        <v>18866</v>
      </c>
    </row>
    <row r="18622" spans="7:7">
      <c r="G18622" s="162" t="s">
        <v>18867</v>
      </c>
    </row>
    <row r="18623" spans="7:7">
      <c r="G18623" s="162" t="s">
        <v>18868</v>
      </c>
    </row>
    <row r="18624" spans="7:7">
      <c r="G18624" s="162" t="s">
        <v>18869</v>
      </c>
    </row>
    <row r="18625" spans="7:7">
      <c r="G18625" s="162" t="s">
        <v>18870</v>
      </c>
    </row>
    <row r="18626" spans="7:7">
      <c r="G18626" s="162" t="s">
        <v>18871</v>
      </c>
    </row>
    <row r="18627" spans="7:7">
      <c r="G18627" s="162" t="s">
        <v>18872</v>
      </c>
    </row>
    <row r="18628" spans="7:7">
      <c r="G18628" s="162" t="s">
        <v>18873</v>
      </c>
    </row>
    <row r="18629" spans="7:7">
      <c r="G18629" s="162" t="s">
        <v>18874</v>
      </c>
    </row>
    <row r="18630" spans="7:7">
      <c r="G18630" s="162" t="s">
        <v>18875</v>
      </c>
    </row>
    <row r="18631" spans="7:7">
      <c r="G18631" s="162" t="s">
        <v>18876</v>
      </c>
    </row>
    <row r="18632" spans="7:7">
      <c r="G18632" s="162" t="s">
        <v>18877</v>
      </c>
    </row>
    <row r="18633" spans="7:7">
      <c r="G18633" s="162" t="s">
        <v>18878</v>
      </c>
    </row>
    <row r="18634" spans="7:7">
      <c r="G18634" s="162" t="s">
        <v>18879</v>
      </c>
    </row>
    <row r="18635" spans="7:7">
      <c r="G18635" s="162" t="s">
        <v>18880</v>
      </c>
    </row>
    <row r="18636" spans="7:7">
      <c r="G18636" s="162" t="s">
        <v>18881</v>
      </c>
    </row>
    <row r="18637" spans="7:7">
      <c r="G18637" s="162" t="s">
        <v>18882</v>
      </c>
    </row>
    <row r="18638" spans="7:7">
      <c r="G18638" s="162" t="s">
        <v>18883</v>
      </c>
    </row>
    <row r="18639" spans="7:7">
      <c r="G18639" s="162" t="s">
        <v>18884</v>
      </c>
    </row>
    <row r="18640" spans="7:7">
      <c r="G18640" s="162" t="s">
        <v>18885</v>
      </c>
    </row>
    <row r="18641" spans="7:7">
      <c r="G18641" s="162" t="s">
        <v>18886</v>
      </c>
    </row>
    <row r="18642" spans="7:7">
      <c r="G18642" s="162" t="s">
        <v>18887</v>
      </c>
    </row>
    <row r="18643" spans="7:7">
      <c r="G18643" s="162" t="s">
        <v>18888</v>
      </c>
    </row>
    <row r="18644" spans="7:7">
      <c r="G18644" s="162" t="s">
        <v>18889</v>
      </c>
    </row>
    <row r="18645" spans="7:7">
      <c r="G18645" s="162" t="s">
        <v>18890</v>
      </c>
    </row>
    <row r="18646" spans="7:7">
      <c r="G18646" s="162" t="s">
        <v>18891</v>
      </c>
    </row>
    <row r="18647" spans="7:7">
      <c r="G18647" s="162" t="s">
        <v>18892</v>
      </c>
    </row>
    <row r="18648" spans="7:7">
      <c r="G18648" s="162" t="s">
        <v>18893</v>
      </c>
    </row>
    <row r="18649" spans="7:7">
      <c r="G18649" s="162" t="s">
        <v>18894</v>
      </c>
    </row>
    <row r="18650" spans="7:7">
      <c r="G18650" s="162" t="s">
        <v>18895</v>
      </c>
    </row>
    <row r="18651" spans="7:7">
      <c r="G18651" s="162" t="s">
        <v>18896</v>
      </c>
    </row>
    <row r="18652" spans="7:7">
      <c r="G18652" s="162" t="s">
        <v>18897</v>
      </c>
    </row>
    <row r="18653" spans="7:7">
      <c r="G18653" s="162" t="s">
        <v>18898</v>
      </c>
    </row>
    <row r="18654" spans="7:7">
      <c r="G18654" s="162" t="s">
        <v>18899</v>
      </c>
    </row>
    <row r="18655" spans="7:7">
      <c r="G18655" s="162" t="s">
        <v>18900</v>
      </c>
    </row>
    <row r="18656" spans="7:7">
      <c r="G18656" s="162" t="s">
        <v>18901</v>
      </c>
    </row>
    <row r="18657" spans="7:7">
      <c r="G18657" s="162" t="s">
        <v>18902</v>
      </c>
    </row>
    <row r="18658" spans="7:7">
      <c r="G18658" s="162" t="s">
        <v>18903</v>
      </c>
    </row>
    <row r="18659" spans="7:7">
      <c r="G18659" s="162" t="s">
        <v>18904</v>
      </c>
    </row>
    <row r="18660" spans="7:7">
      <c r="G18660" s="162" t="s">
        <v>18905</v>
      </c>
    </row>
    <row r="18661" spans="7:7">
      <c r="G18661" s="162" t="s">
        <v>18906</v>
      </c>
    </row>
    <row r="18662" spans="7:7">
      <c r="G18662" s="162" t="s">
        <v>18907</v>
      </c>
    </row>
    <row r="18663" spans="7:7">
      <c r="G18663" s="162" t="s">
        <v>18908</v>
      </c>
    </row>
    <row r="18664" spans="7:7">
      <c r="G18664" s="162" t="s">
        <v>18909</v>
      </c>
    </row>
    <row r="18665" spans="7:7">
      <c r="G18665" s="162" t="s">
        <v>18910</v>
      </c>
    </row>
    <row r="18666" spans="7:7">
      <c r="G18666" s="162" t="s">
        <v>18911</v>
      </c>
    </row>
    <row r="18667" spans="7:7">
      <c r="G18667" s="162" t="s">
        <v>18912</v>
      </c>
    </row>
    <row r="18668" spans="7:7">
      <c r="G18668" s="162" t="s">
        <v>18913</v>
      </c>
    </row>
    <row r="18669" spans="7:7">
      <c r="G18669" s="162" t="s">
        <v>18914</v>
      </c>
    </row>
    <row r="18670" spans="7:7">
      <c r="G18670" s="162" t="s">
        <v>18915</v>
      </c>
    </row>
    <row r="18671" spans="7:7">
      <c r="G18671" s="162" t="s">
        <v>18916</v>
      </c>
    </row>
    <row r="18672" spans="7:7">
      <c r="G18672" s="162" t="s">
        <v>18917</v>
      </c>
    </row>
    <row r="18673" spans="7:7">
      <c r="G18673" s="162" t="s">
        <v>18918</v>
      </c>
    </row>
    <row r="18674" spans="7:7">
      <c r="G18674" s="162" t="s">
        <v>18919</v>
      </c>
    </row>
    <row r="18675" spans="7:7">
      <c r="G18675" s="162" t="s">
        <v>18920</v>
      </c>
    </row>
    <row r="18676" spans="7:7">
      <c r="G18676" s="162" t="s">
        <v>18921</v>
      </c>
    </row>
    <row r="18677" spans="7:7">
      <c r="G18677" s="162" t="s">
        <v>18922</v>
      </c>
    </row>
    <row r="18678" spans="7:7">
      <c r="G18678" s="162" t="s">
        <v>18923</v>
      </c>
    </row>
    <row r="18679" spans="7:7">
      <c r="G18679" s="162" t="s">
        <v>18924</v>
      </c>
    </row>
    <row r="18680" spans="7:7">
      <c r="G18680" s="162" t="s">
        <v>18925</v>
      </c>
    </row>
    <row r="18681" spans="7:7">
      <c r="G18681" s="162" t="s">
        <v>18926</v>
      </c>
    </row>
    <row r="18682" spans="7:7">
      <c r="G18682" s="162" t="s">
        <v>18927</v>
      </c>
    </row>
    <row r="18683" spans="7:7">
      <c r="G18683" s="162" t="s">
        <v>18928</v>
      </c>
    </row>
    <row r="18684" spans="7:7">
      <c r="G18684" s="162" t="s">
        <v>18929</v>
      </c>
    </row>
    <row r="18685" spans="7:7">
      <c r="G18685" s="162" t="s">
        <v>18930</v>
      </c>
    </row>
    <row r="18686" spans="7:7">
      <c r="G18686" s="162" t="s">
        <v>18931</v>
      </c>
    </row>
    <row r="18687" spans="7:7">
      <c r="G18687" s="162" t="s">
        <v>18932</v>
      </c>
    </row>
    <row r="18688" spans="7:7">
      <c r="G18688" s="162" t="s">
        <v>18933</v>
      </c>
    </row>
    <row r="18689" spans="7:7">
      <c r="G18689" s="162" t="s">
        <v>18934</v>
      </c>
    </row>
    <row r="18690" spans="7:7">
      <c r="G18690" s="162" t="s">
        <v>18935</v>
      </c>
    </row>
    <row r="18691" spans="7:7">
      <c r="G18691" s="162" t="s">
        <v>18936</v>
      </c>
    </row>
    <row r="18692" spans="7:7">
      <c r="G18692" s="162" t="s">
        <v>18937</v>
      </c>
    </row>
    <row r="18693" spans="7:7">
      <c r="G18693" s="162" t="s">
        <v>18938</v>
      </c>
    </row>
    <row r="18694" spans="7:7">
      <c r="G18694" s="162" t="s">
        <v>18939</v>
      </c>
    </row>
    <row r="18695" spans="7:7">
      <c r="G18695" s="162" t="s">
        <v>18940</v>
      </c>
    </row>
    <row r="18696" spans="7:7">
      <c r="G18696" s="162" t="s">
        <v>18941</v>
      </c>
    </row>
    <row r="18697" spans="7:7">
      <c r="G18697" s="162" t="s">
        <v>18942</v>
      </c>
    </row>
    <row r="18698" spans="7:7">
      <c r="G18698" s="162" t="s">
        <v>18943</v>
      </c>
    </row>
    <row r="18699" spans="7:7">
      <c r="G18699" s="162" t="s">
        <v>18944</v>
      </c>
    </row>
    <row r="18700" spans="7:7">
      <c r="G18700" s="162" t="s">
        <v>18945</v>
      </c>
    </row>
    <row r="18701" spans="7:7">
      <c r="G18701" s="162" t="s">
        <v>18946</v>
      </c>
    </row>
    <row r="18702" spans="7:7">
      <c r="G18702" s="162" t="s">
        <v>18947</v>
      </c>
    </row>
    <row r="18703" spans="7:7">
      <c r="G18703" s="162" t="s">
        <v>18948</v>
      </c>
    </row>
    <row r="18704" spans="7:7">
      <c r="G18704" s="162" t="s">
        <v>18949</v>
      </c>
    </row>
    <row r="18705" spans="7:7">
      <c r="G18705" s="162" t="s">
        <v>18950</v>
      </c>
    </row>
    <row r="18706" spans="7:7">
      <c r="G18706" s="162" t="s">
        <v>18951</v>
      </c>
    </row>
    <row r="18707" spans="7:7">
      <c r="G18707" s="162" t="s">
        <v>18952</v>
      </c>
    </row>
    <row r="18708" spans="7:7">
      <c r="G18708" s="162" t="s">
        <v>18953</v>
      </c>
    </row>
    <row r="18709" spans="7:7">
      <c r="G18709" s="162" t="s">
        <v>18954</v>
      </c>
    </row>
    <row r="18710" spans="7:7">
      <c r="G18710" s="162" t="s">
        <v>18955</v>
      </c>
    </row>
    <row r="18711" spans="7:7">
      <c r="G18711" s="162" t="s">
        <v>18956</v>
      </c>
    </row>
    <row r="18712" spans="7:7">
      <c r="G18712" s="162" t="s">
        <v>18957</v>
      </c>
    </row>
    <row r="18713" spans="7:7">
      <c r="G18713" s="162" t="s">
        <v>18958</v>
      </c>
    </row>
    <row r="18714" spans="7:7">
      <c r="G18714" s="162" t="s">
        <v>18959</v>
      </c>
    </row>
    <row r="18715" spans="7:7">
      <c r="G18715" s="162" t="s">
        <v>18960</v>
      </c>
    </row>
    <row r="18716" spans="7:7">
      <c r="G18716" s="162" t="s">
        <v>18961</v>
      </c>
    </row>
    <row r="18717" spans="7:7">
      <c r="G18717" s="162" t="s">
        <v>18962</v>
      </c>
    </row>
    <row r="18718" spans="7:7">
      <c r="G18718" s="162" t="s">
        <v>18963</v>
      </c>
    </row>
    <row r="18719" spans="7:7">
      <c r="G18719" s="162" t="s">
        <v>18964</v>
      </c>
    </row>
    <row r="18720" spans="7:7">
      <c r="G18720" s="162" t="s">
        <v>18965</v>
      </c>
    </row>
    <row r="18721" spans="7:7">
      <c r="G18721" s="162" t="s">
        <v>18966</v>
      </c>
    </row>
    <row r="18722" spans="7:7">
      <c r="G18722" s="162" t="s">
        <v>18967</v>
      </c>
    </row>
    <row r="18723" spans="7:7">
      <c r="G18723" s="162" t="s">
        <v>18968</v>
      </c>
    </row>
    <row r="18724" spans="7:7">
      <c r="G18724" s="162" t="s">
        <v>18969</v>
      </c>
    </row>
    <row r="18725" spans="7:7">
      <c r="G18725" s="162" t="s">
        <v>18970</v>
      </c>
    </row>
    <row r="18726" spans="7:7">
      <c r="G18726" s="162" t="s">
        <v>18971</v>
      </c>
    </row>
    <row r="18727" spans="7:7">
      <c r="G18727" s="162" t="s">
        <v>18972</v>
      </c>
    </row>
    <row r="18728" spans="7:7">
      <c r="G18728" s="162" t="s">
        <v>18973</v>
      </c>
    </row>
    <row r="18729" spans="7:7">
      <c r="G18729" s="162" t="s">
        <v>18974</v>
      </c>
    </row>
    <row r="18730" spans="7:7">
      <c r="G18730" s="162" t="s">
        <v>18975</v>
      </c>
    </row>
    <row r="18731" spans="7:7">
      <c r="G18731" s="162" t="s">
        <v>18976</v>
      </c>
    </row>
    <row r="18732" spans="7:7">
      <c r="G18732" s="162" t="s">
        <v>18977</v>
      </c>
    </row>
    <row r="18733" spans="7:7">
      <c r="G18733" s="162" t="s">
        <v>18978</v>
      </c>
    </row>
    <row r="18734" spans="7:7">
      <c r="G18734" s="162" t="s">
        <v>18979</v>
      </c>
    </row>
    <row r="18735" spans="7:7">
      <c r="G18735" s="162" t="s">
        <v>18980</v>
      </c>
    </row>
    <row r="18736" spans="7:7">
      <c r="G18736" s="162" t="s">
        <v>18981</v>
      </c>
    </row>
    <row r="18737" spans="7:7">
      <c r="G18737" s="162" t="s">
        <v>18982</v>
      </c>
    </row>
    <row r="18738" spans="7:7">
      <c r="G18738" s="162" t="s">
        <v>18983</v>
      </c>
    </row>
    <row r="18739" spans="7:7">
      <c r="G18739" s="162" t="s">
        <v>18984</v>
      </c>
    </row>
    <row r="18740" spans="7:7">
      <c r="G18740" s="162" t="s">
        <v>18985</v>
      </c>
    </row>
    <row r="18741" spans="7:7">
      <c r="G18741" s="162" t="s">
        <v>18986</v>
      </c>
    </row>
    <row r="18742" spans="7:7">
      <c r="G18742" s="162" t="s">
        <v>18987</v>
      </c>
    </row>
    <row r="18743" spans="7:7">
      <c r="G18743" s="162" t="s">
        <v>18988</v>
      </c>
    </row>
    <row r="18744" spans="7:7">
      <c r="G18744" s="162" t="s">
        <v>18989</v>
      </c>
    </row>
    <row r="18745" spans="7:7">
      <c r="G18745" s="162" t="s">
        <v>18990</v>
      </c>
    </row>
    <row r="18746" spans="7:7">
      <c r="G18746" s="162" t="s">
        <v>18991</v>
      </c>
    </row>
    <row r="18747" spans="7:7">
      <c r="G18747" s="162" t="s">
        <v>18992</v>
      </c>
    </row>
    <row r="18748" spans="7:7">
      <c r="G18748" s="162" t="s">
        <v>18993</v>
      </c>
    </row>
    <row r="18749" spans="7:7">
      <c r="G18749" s="162" t="s">
        <v>18994</v>
      </c>
    </row>
    <row r="18750" spans="7:7">
      <c r="G18750" s="162" t="s">
        <v>18995</v>
      </c>
    </row>
    <row r="18751" spans="7:7">
      <c r="G18751" s="162" t="s">
        <v>18996</v>
      </c>
    </row>
    <row r="18752" spans="7:7">
      <c r="G18752" s="162" t="s">
        <v>18997</v>
      </c>
    </row>
    <row r="18753" spans="7:7">
      <c r="G18753" s="162" t="s">
        <v>18998</v>
      </c>
    </row>
    <row r="18754" spans="7:7">
      <c r="G18754" s="162" t="s">
        <v>18999</v>
      </c>
    </row>
    <row r="18755" spans="7:7">
      <c r="G18755" s="162" t="s">
        <v>19000</v>
      </c>
    </row>
    <row r="18756" spans="7:7">
      <c r="G18756" s="162" t="s">
        <v>19001</v>
      </c>
    </row>
    <row r="18757" spans="7:7">
      <c r="G18757" s="162" t="s">
        <v>19002</v>
      </c>
    </row>
    <row r="18758" spans="7:7">
      <c r="G18758" s="162" t="s">
        <v>19003</v>
      </c>
    </row>
    <row r="18759" spans="7:7">
      <c r="G18759" s="162" t="s">
        <v>19004</v>
      </c>
    </row>
    <row r="18760" spans="7:7">
      <c r="G18760" s="162" t="s">
        <v>19005</v>
      </c>
    </row>
    <row r="18761" spans="7:7">
      <c r="G18761" s="162" t="s">
        <v>19006</v>
      </c>
    </row>
    <row r="18762" spans="7:7">
      <c r="G18762" s="162" t="s">
        <v>19007</v>
      </c>
    </row>
    <row r="18763" spans="7:7">
      <c r="G18763" s="162" t="s">
        <v>19008</v>
      </c>
    </row>
    <row r="18764" spans="7:7">
      <c r="G18764" s="162" t="s">
        <v>19009</v>
      </c>
    </row>
    <row r="18765" spans="7:7">
      <c r="G18765" s="162" t="s">
        <v>19010</v>
      </c>
    </row>
    <row r="18766" spans="7:7">
      <c r="G18766" s="162" t="s">
        <v>19011</v>
      </c>
    </row>
    <row r="18767" spans="7:7">
      <c r="G18767" s="162" t="s">
        <v>19012</v>
      </c>
    </row>
    <row r="18768" spans="7:7">
      <c r="G18768" s="162" t="s">
        <v>19013</v>
      </c>
    </row>
    <row r="18769" spans="7:7">
      <c r="G18769" s="162" t="s">
        <v>19014</v>
      </c>
    </row>
    <row r="18770" spans="7:7">
      <c r="G18770" s="162" t="s">
        <v>19015</v>
      </c>
    </row>
    <row r="18771" spans="7:7">
      <c r="G18771" s="162" t="s">
        <v>19016</v>
      </c>
    </row>
    <row r="18772" spans="7:7">
      <c r="G18772" s="162" t="s">
        <v>19017</v>
      </c>
    </row>
    <row r="18773" spans="7:7">
      <c r="G18773" s="162" t="s">
        <v>19018</v>
      </c>
    </row>
    <row r="18774" spans="7:7">
      <c r="G18774" s="162" t="s">
        <v>19019</v>
      </c>
    </row>
    <row r="18775" spans="7:7">
      <c r="G18775" s="162" t="s">
        <v>19020</v>
      </c>
    </row>
    <row r="18776" spans="7:7">
      <c r="G18776" s="162" t="s">
        <v>19021</v>
      </c>
    </row>
    <row r="18777" spans="7:7">
      <c r="G18777" s="162" t="s">
        <v>19022</v>
      </c>
    </row>
    <row r="18778" spans="7:7">
      <c r="G18778" s="162" t="s">
        <v>19023</v>
      </c>
    </row>
    <row r="18779" spans="7:7">
      <c r="G18779" s="162" t="s">
        <v>19024</v>
      </c>
    </row>
    <row r="18780" spans="7:7">
      <c r="G18780" s="162" t="s">
        <v>19025</v>
      </c>
    </row>
    <row r="18781" spans="7:7">
      <c r="G18781" s="162" t="s">
        <v>19026</v>
      </c>
    </row>
    <row r="18782" spans="7:7">
      <c r="G18782" s="162" t="s">
        <v>19027</v>
      </c>
    </row>
    <row r="18783" spans="7:7">
      <c r="G18783" s="162" t="s">
        <v>19028</v>
      </c>
    </row>
    <row r="18784" spans="7:7">
      <c r="G18784" s="162" t="s">
        <v>19029</v>
      </c>
    </row>
    <row r="18785" spans="7:7">
      <c r="G18785" s="162" t="s">
        <v>19030</v>
      </c>
    </row>
    <row r="18786" spans="7:7">
      <c r="G18786" s="162" t="s">
        <v>19031</v>
      </c>
    </row>
    <row r="18787" spans="7:7">
      <c r="G18787" s="162" t="s">
        <v>19032</v>
      </c>
    </row>
    <row r="18788" spans="7:7">
      <c r="G18788" s="162" t="s">
        <v>19033</v>
      </c>
    </row>
    <row r="18789" spans="7:7">
      <c r="G18789" s="162" t="s">
        <v>19034</v>
      </c>
    </row>
    <row r="18790" spans="7:7">
      <c r="G18790" s="162" t="s">
        <v>19035</v>
      </c>
    </row>
    <row r="18791" spans="7:7">
      <c r="G18791" s="162" t="s">
        <v>19036</v>
      </c>
    </row>
    <row r="18792" spans="7:7">
      <c r="G18792" s="162" t="s">
        <v>19037</v>
      </c>
    </row>
    <row r="18793" spans="7:7">
      <c r="G18793" s="162" t="s">
        <v>19038</v>
      </c>
    </row>
    <row r="18794" spans="7:7">
      <c r="G18794" s="162" t="s">
        <v>19039</v>
      </c>
    </row>
    <row r="18795" spans="7:7">
      <c r="G18795" s="162" t="s">
        <v>19040</v>
      </c>
    </row>
    <row r="18796" spans="7:7">
      <c r="G18796" s="162" t="s">
        <v>19041</v>
      </c>
    </row>
    <row r="18797" spans="7:7">
      <c r="G18797" s="162" t="s">
        <v>19042</v>
      </c>
    </row>
    <row r="18798" spans="7:7">
      <c r="G18798" s="162" t="s">
        <v>19043</v>
      </c>
    </row>
    <row r="18799" spans="7:7">
      <c r="G18799" s="162" t="s">
        <v>19044</v>
      </c>
    </row>
    <row r="18800" spans="7:7">
      <c r="G18800" s="162" t="s">
        <v>19045</v>
      </c>
    </row>
    <row r="18801" spans="7:7">
      <c r="G18801" s="162" t="s">
        <v>19046</v>
      </c>
    </row>
    <row r="18802" spans="7:7">
      <c r="G18802" s="162" t="s">
        <v>19047</v>
      </c>
    </row>
    <row r="18803" spans="7:7">
      <c r="G18803" s="162" t="s">
        <v>19048</v>
      </c>
    </row>
    <row r="18804" spans="7:7">
      <c r="G18804" s="162" t="s">
        <v>19049</v>
      </c>
    </row>
    <row r="18805" spans="7:7">
      <c r="G18805" s="162" t="s">
        <v>19050</v>
      </c>
    </row>
    <row r="18806" spans="7:7">
      <c r="G18806" s="162" t="s">
        <v>19051</v>
      </c>
    </row>
    <row r="18807" spans="7:7">
      <c r="G18807" s="162" t="s">
        <v>19052</v>
      </c>
    </row>
    <row r="18808" spans="7:7">
      <c r="G18808" s="162" t="s">
        <v>19053</v>
      </c>
    </row>
    <row r="18809" spans="7:7">
      <c r="G18809" s="162" t="s">
        <v>19054</v>
      </c>
    </row>
    <row r="18810" spans="7:7">
      <c r="G18810" s="162" t="s">
        <v>19055</v>
      </c>
    </row>
    <row r="18811" spans="7:7">
      <c r="G18811" s="162" t="s">
        <v>19056</v>
      </c>
    </row>
    <row r="18812" spans="7:7">
      <c r="G18812" s="162" t="s">
        <v>19057</v>
      </c>
    </row>
    <row r="18813" spans="7:7">
      <c r="G18813" s="162" t="s">
        <v>19058</v>
      </c>
    </row>
    <row r="18814" spans="7:7">
      <c r="G18814" s="162" t="s">
        <v>19059</v>
      </c>
    </row>
    <row r="18815" spans="7:7">
      <c r="G18815" s="162" t="s">
        <v>19060</v>
      </c>
    </row>
    <row r="18816" spans="7:7">
      <c r="G18816" s="162" t="s">
        <v>19061</v>
      </c>
    </row>
    <row r="18817" spans="7:7">
      <c r="G18817" s="162" t="s">
        <v>19062</v>
      </c>
    </row>
    <row r="18818" spans="7:7">
      <c r="G18818" s="162" t="s">
        <v>19063</v>
      </c>
    </row>
    <row r="18819" spans="7:7">
      <c r="G18819" s="162" t="s">
        <v>19064</v>
      </c>
    </row>
    <row r="18820" spans="7:7">
      <c r="G18820" s="162" t="s">
        <v>19065</v>
      </c>
    </row>
    <row r="18821" spans="7:7">
      <c r="G18821" s="162" t="s">
        <v>19066</v>
      </c>
    </row>
    <row r="18822" spans="7:7">
      <c r="G18822" s="162" t="s">
        <v>19067</v>
      </c>
    </row>
    <row r="18823" spans="7:7">
      <c r="G18823" s="162" t="s">
        <v>19068</v>
      </c>
    </row>
    <row r="18824" spans="7:7">
      <c r="G18824" s="162" t="s">
        <v>19069</v>
      </c>
    </row>
    <row r="18825" spans="7:7">
      <c r="G18825" s="162" t="s">
        <v>19070</v>
      </c>
    </row>
    <row r="18826" spans="7:7">
      <c r="G18826" s="162" t="s">
        <v>19071</v>
      </c>
    </row>
    <row r="18827" spans="7:7">
      <c r="G18827" s="162" t="s">
        <v>19072</v>
      </c>
    </row>
    <row r="18828" spans="7:7">
      <c r="G18828" s="162" t="s">
        <v>19073</v>
      </c>
    </row>
    <row r="18829" spans="7:7">
      <c r="G18829" s="162" t="s">
        <v>19074</v>
      </c>
    </row>
    <row r="18830" spans="7:7">
      <c r="G18830" s="162" t="s">
        <v>19075</v>
      </c>
    </row>
    <row r="18831" spans="7:7">
      <c r="G18831" s="162" t="s">
        <v>19076</v>
      </c>
    </row>
    <row r="18832" spans="7:7">
      <c r="G18832" s="162" t="s">
        <v>19077</v>
      </c>
    </row>
    <row r="18833" spans="7:7">
      <c r="G18833" s="162" t="s">
        <v>19078</v>
      </c>
    </row>
    <row r="18834" spans="7:7">
      <c r="G18834" s="162" t="s">
        <v>19079</v>
      </c>
    </row>
    <row r="18835" spans="7:7">
      <c r="G18835" s="162" t="s">
        <v>19080</v>
      </c>
    </row>
    <row r="18836" spans="7:7">
      <c r="G18836" s="162" t="s">
        <v>19081</v>
      </c>
    </row>
    <row r="18837" spans="7:7">
      <c r="G18837" s="162" t="s">
        <v>19082</v>
      </c>
    </row>
    <row r="18838" spans="7:7">
      <c r="G18838" s="162" t="s">
        <v>19083</v>
      </c>
    </row>
    <row r="18839" spans="7:7">
      <c r="G18839" s="162" t="s">
        <v>19084</v>
      </c>
    </row>
    <row r="18840" spans="7:7">
      <c r="G18840" s="162" t="s">
        <v>19085</v>
      </c>
    </row>
    <row r="18841" spans="7:7">
      <c r="G18841" s="162" t="s">
        <v>19086</v>
      </c>
    </row>
    <row r="18842" spans="7:7">
      <c r="G18842" s="162" t="s">
        <v>19087</v>
      </c>
    </row>
    <row r="18843" spans="7:7">
      <c r="G18843" s="162" t="s">
        <v>19088</v>
      </c>
    </row>
    <row r="18844" spans="7:7">
      <c r="G18844" s="162" t="s">
        <v>19089</v>
      </c>
    </row>
    <row r="18845" spans="7:7">
      <c r="G18845" s="162" t="s">
        <v>19090</v>
      </c>
    </row>
    <row r="18846" spans="7:7">
      <c r="G18846" s="162" t="s">
        <v>19091</v>
      </c>
    </row>
    <row r="18847" spans="7:7">
      <c r="G18847" s="162" t="s">
        <v>19092</v>
      </c>
    </row>
    <row r="18848" spans="7:7">
      <c r="G18848" s="162" t="s">
        <v>19093</v>
      </c>
    </row>
    <row r="18849" spans="7:7">
      <c r="G18849" s="162" t="s">
        <v>19094</v>
      </c>
    </row>
    <row r="18850" spans="7:7">
      <c r="G18850" s="162" t="s">
        <v>19095</v>
      </c>
    </row>
    <row r="18851" spans="7:7">
      <c r="G18851" s="162" t="s">
        <v>19096</v>
      </c>
    </row>
    <row r="18852" spans="7:7">
      <c r="G18852" s="162" t="s">
        <v>19097</v>
      </c>
    </row>
    <row r="18853" spans="7:7">
      <c r="G18853" s="162" t="s">
        <v>19098</v>
      </c>
    </row>
    <row r="18854" spans="7:7">
      <c r="G18854" s="162" t="s">
        <v>19099</v>
      </c>
    </row>
    <row r="18855" spans="7:7">
      <c r="G18855" s="162" t="s">
        <v>19100</v>
      </c>
    </row>
    <row r="18856" spans="7:7">
      <c r="G18856" s="162" t="s">
        <v>19101</v>
      </c>
    </row>
    <row r="18857" spans="7:7">
      <c r="G18857" s="162" t="s">
        <v>19102</v>
      </c>
    </row>
    <row r="18858" spans="7:7">
      <c r="G18858" s="162" t="s">
        <v>19103</v>
      </c>
    </row>
    <row r="18859" spans="7:7">
      <c r="G18859" s="162" t="s">
        <v>19104</v>
      </c>
    </row>
    <row r="18860" spans="7:7">
      <c r="G18860" s="162" t="s">
        <v>19105</v>
      </c>
    </row>
    <row r="18861" spans="7:7">
      <c r="G18861" s="162" t="s">
        <v>19106</v>
      </c>
    </row>
    <row r="18862" spans="7:7">
      <c r="G18862" s="162" t="s">
        <v>19107</v>
      </c>
    </row>
    <row r="18863" spans="7:7">
      <c r="G18863" s="162" t="s">
        <v>19108</v>
      </c>
    </row>
    <row r="18864" spans="7:7">
      <c r="G18864" s="162" t="s">
        <v>19109</v>
      </c>
    </row>
    <row r="18865" spans="7:7">
      <c r="G18865" s="162" t="s">
        <v>19110</v>
      </c>
    </row>
    <row r="18866" spans="7:7">
      <c r="G18866" s="162" t="s">
        <v>19111</v>
      </c>
    </row>
    <row r="18867" spans="7:7">
      <c r="G18867" s="162" t="s">
        <v>19112</v>
      </c>
    </row>
    <row r="18868" spans="7:7">
      <c r="G18868" s="162" t="s">
        <v>19113</v>
      </c>
    </row>
    <row r="18869" spans="7:7">
      <c r="G18869" s="162" t="s">
        <v>19114</v>
      </c>
    </row>
    <row r="18870" spans="7:7">
      <c r="G18870" s="162" t="s">
        <v>19115</v>
      </c>
    </row>
    <row r="18871" spans="7:7">
      <c r="G18871" s="162" t="s">
        <v>19116</v>
      </c>
    </row>
    <row r="18872" spans="7:7">
      <c r="G18872" s="162" t="s">
        <v>19117</v>
      </c>
    </row>
    <row r="18873" spans="7:7">
      <c r="G18873" s="162" t="s">
        <v>19118</v>
      </c>
    </row>
    <row r="18874" spans="7:7">
      <c r="G18874" s="162" t="s">
        <v>19119</v>
      </c>
    </row>
    <row r="18875" spans="7:7">
      <c r="G18875" s="162" t="s">
        <v>19120</v>
      </c>
    </row>
    <row r="18876" spans="7:7">
      <c r="G18876" s="162" t="s">
        <v>19121</v>
      </c>
    </row>
    <row r="18877" spans="7:7">
      <c r="G18877" s="162" t="s">
        <v>19122</v>
      </c>
    </row>
    <row r="18878" spans="7:7">
      <c r="G18878" s="162" t="s">
        <v>19123</v>
      </c>
    </row>
    <row r="18879" spans="7:7">
      <c r="G18879" s="162" t="s">
        <v>19124</v>
      </c>
    </row>
    <row r="18880" spans="7:7">
      <c r="G18880" s="162" t="s">
        <v>19125</v>
      </c>
    </row>
    <row r="18881" spans="7:7">
      <c r="G18881" s="162" t="s">
        <v>19126</v>
      </c>
    </row>
    <row r="18882" spans="7:7">
      <c r="G18882" s="162" t="s">
        <v>19127</v>
      </c>
    </row>
    <row r="18883" spans="7:7">
      <c r="G18883" s="162" t="s">
        <v>19128</v>
      </c>
    </row>
    <row r="18884" spans="7:7">
      <c r="G18884" s="162" t="s">
        <v>19129</v>
      </c>
    </row>
    <row r="18885" spans="7:7">
      <c r="G18885" s="162" t="s">
        <v>19130</v>
      </c>
    </row>
    <row r="18886" spans="7:7">
      <c r="G18886" s="162" t="s">
        <v>19131</v>
      </c>
    </row>
    <row r="18887" spans="7:7">
      <c r="G18887" s="162" t="s">
        <v>19132</v>
      </c>
    </row>
    <row r="18888" spans="7:7">
      <c r="G18888" s="162" t="s">
        <v>19133</v>
      </c>
    </row>
    <row r="18889" spans="7:7">
      <c r="G18889" s="162" t="s">
        <v>19134</v>
      </c>
    </row>
    <row r="18890" spans="7:7">
      <c r="G18890" s="162" t="s">
        <v>19135</v>
      </c>
    </row>
    <row r="18891" spans="7:7">
      <c r="G18891" s="162" t="s">
        <v>19136</v>
      </c>
    </row>
    <row r="18892" spans="7:7">
      <c r="G18892" s="162" t="s">
        <v>19137</v>
      </c>
    </row>
    <row r="18893" spans="7:7">
      <c r="G18893" s="162" t="s">
        <v>19138</v>
      </c>
    </row>
    <row r="18894" spans="7:7">
      <c r="G18894" s="162" t="s">
        <v>19139</v>
      </c>
    </row>
    <row r="18895" spans="7:7">
      <c r="G18895" s="162" t="s">
        <v>19140</v>
      </c>
    </row>
    <row r="18896" spans="7:7">
      <c r="G18896" s="162" t="s">
        <v>19141</v>
      </c>
    </row>
    <row r="18897" spans="7:7">
      <c r="G18897" s="162" t="s">
        <v>19142</v>
      </c>
    </row>
    <row r="18898" spans="7:7">
      <c r="G18898" s="162" t="s">
        <v>19143</v>
      </c>
    </row>
    <row r="18899" spans="7:7">
      <c r="G18899" s="162" t="s">
        <v>19144</v>
      </c>
    </row>
    <row r="18900" spans="7:7">
      <c r="G18900" s="162" t="s">
        <v>19145</v>
      </c>
    </row>
    <row r="18901" spans="7:7">
      <c r="G18901" s="162" t="s">
        <v>19146</v>
      </c>
    </row>
    <row r="18902" spans="7:7">
      <c r="G18902" s="162" t="s">
        <v>19147</v>
      </c>
    </row>
    <row r="18903" spans="7:7">
      <c r="G18903" s="162" t="s">
        <v>19148</v>
      </c>
    </row>
    <row r="18904" spans="7:7">
      <c r="G18904" s="162" t="s">
        <v>19149</v>
      </c>
    </row>
    <row r="18905" spans="7:7">
      <c r="G18905" s="162" t="s">
        <v>19150</v>
      </c>
    </row>
    <row r="18906" spans="7:7">
      <c r="G18906" s="162" t="s">
        <v>19151</v>
      </c>
    </row>
    <row r="18907" spans="7:7">
      <c r="G18907" s="162" t="s">
        <v>19152</v>
      </c>
    </row>
    <row r="18908" spans="7:7">
      <c r="G18908" s="162" t="s">
        <v>19153</v>
      </c>
    </row>
    <row r="18909" spans="7:7">
      <c r="G18909" s="162" t="s">
        <v>19154</v>
      </c>
    </row>
    <row r="18910" spans="7:7">
      <c r="G18910" s="162" t="s">
        <v>19155</v>
      </c>
    </row>
    <row r="18911" spans="7:7">
      <c r="G18911" s="162" t="s">
        <v>19156</v>
      </c>
    </row>
    <row r="18912" spans="7:7">
      <c r="G18912" s="162" t="s">
        <v>19157</v>
      </c>
    </row>
    <row r="18913" spans="7:7">
      <c r="G18913" s="162" t="s">
        <v>19158</v>
      </c>
    </row>
    <row r="18914" spans="7:7">
      <c r="G18914" s="162" t="s">
        <v>19159</v>
      </c>
    </row>
    <row r="18915" spans="7:7">
      <c r="G18915" s="162" t="s">
        <v>19160</v>
      </c>
    </row>
    <row r="18916" spans="7:7">
      <c r="G18916" s="162" t="s">
        <v>19161</v>
      </c>
    </row>
    <row r="18917" spans="7:7">
      <c r="G18917" s="162" t="s">
        <v>19162</v>
      </c>
    </row>
    <row r="18918" spans="7:7">
      <c r="G18918" s="162" t="s">
        <v>19163</v>
      </c>
    </row>
    <row r="18919" spans="7:7">
      <c r="G18919" s="162" t="s">
        <v>19164</v>
      </c>
    </row>
    <row r="18920" spans="7:7">
      <c r="G18920" s="162" t="s">
        <v>19165</v>
      </c>
    </row>
    <row r="18921" spans="7:7">
      <c r="G18921" s="162" t="s">
        <v>19166</v>
      </c>
    </row>
    <row r="18922" spans="7:7">
      <c r="G18922" s="162" t="s">
        <v>19167</v>
      </c>
    </row>
    <row r="18923" spans="7:7">
      <c r="G18923" s="162" t="s">
        <v>19168</v>
      </c>
    </row>
    <row r="18924" spans="7:7">
      <c r="G18924" s="162" t="s">
        <v>19169</v>
      </c>
    </row>
    <row r="18925" spans="7:7">
      <c r="G18925" s="162" t="s">
        <v>19170</v>
      </c>
    </row>
    <row r="18926" spans="7:7">
      <c r="G18926" s="162" t="s">
        <v>19171</v>
      </c>
    </row>
    <row r="18927" spans="7:7">
      <c r="G18927" s="162" t="s">
        <v>19172</v>
      </c>
    </row>
    <row r="18928" spans="7:7">
      <c r="G18928" s="162" t="s">
        <v>19173</v>
      </c>
    </row>
    <row r="18929" spans="7:7">
      <c r="G18929" s="162" t="s">
        <v>19174</v>
      </c>
    </row>
    <row r="18930" spans="7:7">
      <c r="G18930" s="162" t="s">
        <v>19175</v>
      </c>
    </row>
    <row r="18931" spans="7:7">
      <c r="G18931" s="162" t="s">
        <v>19176</v>
      </c>
    </row>
    <row r="18932" spans="7:7">
      <c r="G18932" s="162" t="s">
        <v>19177</v>
      </c>
    </row>
    <row r="18933" spans="7:7">
      <c r="G18933" s="162" t="s">
        <v>19178</v>
      </c>
    </row>
    <row r="18934" spans="7:7">
      <c r="G18934" s="162" t="s">
        <v>19179</v>
      </c>
    </row>
    <row r="18935" spans="7:7">
      <c r="G18935" s="162" t="s">
        <v>19180</v>
      </c>
    </row>
    <row r="18936" spans="7:7">
      <c r="G18936" s="162" t="s">
        <v>19181</v>
      </c>
    </row>
    <row r="18937" spans="7:7">
      <c r="G18937" s="162" t="s">
        <v>19182</v>
      </c>
    </row>
    <row r="18938" spans="7:7">
      <c r="G18938" s="162" t="s">
        <v>19183</v>
      </c>
    </row>
    <row r="18939" spans="7:7">
      <c r="G18939" s="162" t="s">
        <v>19184</v>
      </c>
    </row>
    <row r="18940" spans="7:7">
      <c r="G18940" s="162" t="s">
        <v>19185</v>
      </c>
    </row>
    <row r="18941" spans="7:7">
      <c r="G18941" s="162" t="s">
        <v>19186</v>
      </c>
    </row>
    <row r="18942" spans="7:7">
      <c r="G18942" s="162" t="s">
        <v>19187</v>
      </c>
    </row>
    <row r="18943" spans="7:7">
      <c r="G18943" s="162" t="s">
        <v>19188</v>
      </c>
    </row>
    <row r="18944" spans="7:7">
      <c r="G18944" s="162" t="s">
        <v>19189</v>
      </c>
    </row>
    <row r="18945" spans="7:7">
      <c r="G18945" s="162" t="s">
        <v>19190</v>
      </c>
    </row>
    <row r="18946" spans="7:7">
      <c r="G18946" s="162" t="s">
        <v>19191</v>
      </c>
    </row>
    <row r="18947" spans="7:7">
      <c r="G18947" s="162" t="s">
        <v>19192</v>
      </c>
    </row>
    <row r="18948" spans="7:7">
      <c r="G18948" s="162" t="s">
        <v>19193</v>
      </c>
    </row>
    <row r="18949" spans="7:7">
      <c r="G18949" s="162" t="s">
        <v>19194</v>
      </c>
    </row>
    <row r="18950" spans="7:7">
      <c r="G18950" s="162" t="s">
        <v>19195</v>
      </c>
    </row>
    <row r="18951" spans="7:7">
      <c r="G18951" s="162" t="s">
        <v>19196</v>
      </c>
    </row>
    <row r="18952" spans="7:7">
      <c r="G18952" s="162" t="s">
        <v>19197</v>
      </c>
    </row>
    <row r="18953" spans="7:7">
      <c r="G18953" s="162" t="s">
        <v>19198</v>
      </c>
    </row>
    <row r="18954" spans="7:7">
      <c r="G18954" s="162" t="s">
        <v>19199</v>
      </c>
    </row>
    <row r="18955" spans="7:7">
      <c r="G18955" s="162" t="s">
        <v>19200</v>
      </c>
    </row>
    <row r="18956" spans="7:7">
      <c r="G18956" s="162" t="s">
        <v>19201</v>
      </c>
    </row>
    <row r="18957" spans="7:7">
      <c r="G18957" s="162" t="s">
        <v>19202</v>
      </c>
    </row>
    <row r="18958" spans="7:7">
      <c r="G18958" s="162" t="s">
        <v>19203</v>
      </c>
    </row>
    <row r="18959" spans="7:7">
      <c r="G18959" s="162" t="s">
        <v>19204</v>
      </c>
    </row>
    <row r="18960" spans="7:7">
      <c r="G18960" s="162" t="s">
        <v>19205</v>
      </c>
    </row>
    <row r="18961" spans="7:7">
      <c r="G18961" s="162" t="s">
        <v>19206</v>
      </c>
    </row>
    <row r="18962" spans="7:7">
      <c r="G18962" s="162" t="s">
        <v>19207</v>
      </c>
    </row>
    <row r="18963" spans="7:7">
      <c r="G18963" s="162" t="s">
        <v>19208</v>
      </c>
    </row>
    <row r="18964" spans="7:7">
      <c r="G18964" s="162" t="s">
        <v>19209</v>
      </c>
    </row>
    <row r="18965" spans="7:7">
      <c r="G18965" s="162" t="s">
        <v>19210</v>
      </c>
    </row>
    <row r="18966" spans="7:7">
      <c r="G18966" s="162" t="s">
        <v>19211</v>
      </c>
    </row>
    <row r="18967" spans="7:7">
      <c r="G18967" s="162" t="s">
        <v>19212</v>
      </c>
    </row>
    <row r="18968" spans="7:7">
      <c r="G18968" s="162" t="s">
        <v>19213</v>
      </c>
    </row>
    <row r="18969" spans="7:7">
      <c r="G18969" s="162" t="s">
        <v>19214</v>
      </c>
    </row>
    <row r="18970" spans="7:7">
      <c r="G18970" s="162" t="s">
        <v>19215</v>
      </c>
    </row>
    <row r="18971" spans="7:7">
      <c r="G18971" s="162" t="s">
        <v>19216</v>
      </c>
    </row>
    <row r="18972" spans="7:7">
      <c r="G18972" s="162" t="s">
        <v>19217</v>
      </c>
    </row>
    <row r="18973" spans="7:7">
      <c r="G18973" s="162" t="s">
        <v>19218</v>
      </c>
    </row>
    <row r="18974" spans="7:7">
      <c r="G18974" s="162" t="s">
        <v>19219</v>
      </c>
    </row>
    <row r="18975" spans="7:7">
      <c r="G18975" s="162" t="s">
        <v>19220</v>
      </c>
    </row>
    <row r="18976" spans="7:7">
      <c r="G18976" s="162" t="s">
        <v>19221</v>
      </c>
    </row>
    <row r="18977" spans="7:7">
      <c r="G18977" s="162" t="s">
        <v>19222</v>
      </c>
    </row>
    <row r="18978" spans="7:7">
      <c r="G18978" s="162" t="s">
        <v>19223</v>
      </c>
    </row>
    <row r="18979" spans="7:7">
      <c r="G18979" s="162" t="s">
        <v>19224</v>
      </c>
    </row>
    <row r="18980" spans="7:7">
      <c r="G18980" s="162" t="s">
        <v>19225</v>
      </c>
    </row>
    <row r="18981" spans="7:7">
      <c r="G18981" s="162" t="s">
        <v>19226</v>
      </c>
    </row>
    <row r="18982" spans="7:7">
      <c r="G18982" s="162" t="s">
        <v>19227</v>
      </c>
    </row>
    <row r="18983" spans="7:7">
      <c r="G18983" s="162" t="s">
        <v>19228</v>
      </c>
    </row>
    <row r="18984" spans="7:7">
      <c r="G18984" s="162" t="s">
        <v>19229</v>
      </c>
    </row>
    <row r="18985" spans="7:7">
      <c r="G18985" s="162" t="s">
        <v>19230</v>
      </c>
    </row>
    <row r="18986" spans="7:7">
      <c r="G18986" s="162" t="s">
        <v>19231</v>
      </c>
    </row>
    <row r="18987" spans="7:7">
      <c r="G18987" s="162" t="s">
        <v>19232</v>
      </c>
    </row>
    <row r="18988" spans="7:7">
      <c r="G18988" s="162" t="s">
        <v>19233</v>
      </c>
    </row>
    <row r="18989" spans="7:7">
      <c r="G18989" s="162" t="s">
        <v>19234</v>
      </c>
    </row>
    <row r="18990" spans="7:7">
      <c r="G18990" s="162" t="s">
        <v>19235</v>
      </c>
    </row>
    <row r="18991" spans="7:7">
      <c r="G18991" s="162" t="s">
        <v>19236</v>
      </c>
    </row>
    <row r="18992" spans="7:7">
      <c r="G18992" s="162" t="s">
        <v>19237</v>
      </c>
    </row>
    <row r="18993" spans="7:7">
      <c r="G18993" s="162" t="s">
        <v>19238</v>
      </c>
    </row>
    <row r="18994" spans="7:7">
      <c r="G18994" s="162" t="s">
        <v>19239</v>
      </c>
    </row>
    <row r="18995" spans="7:7">
      <c r="G18995" s="162" t="s">
        <v>19240</v>
      </c>
    </row>
    <row r="18996" spans="7:7">
      <c r="G18996" s="162" t="s">
        <v>19241</v>
      </c>
    </row>
    <row r="18997" spans="7:7">
      <c r="G18997" s="162" t="s">
        <v>19242</v>
      </c>
    </row>
    <row r="18998" spans="7:7">
      <c r="G18998" s="162" t="s">
        <v>19243</v>
      </c>
    </row>
    <row r="18999" spans="7:7">
      <c r="G18999" s="162" t="s">
        <v>19244</v>
      </c>
    </row>
    <row r="19000" spans="7:7">
      <c r="G19000" s="162" t="s">
        <v>19245</v>
      </c>
    </row>
    <row r="19001" spans="7:7">
      <c r="G19001" s="162" t="s">
        <v>19246</v>
      </c>
    </row>
    <row r="19002" spans="7:7">
      <c r="G19002" s="162" t="s">
        <v>19247</v>
      </c>
    </row>
    <row r="19003" spans="7:7">
      <c r="G19003" s="162" t="s">
        <v>19248</v>
      </c>
    </row>
    <row r="19004" spans="7:7">
      <c r="G19004" s="162" t="s">
        <v>19249</v>
      </c>
    </row>
    <row r="19005" spans="7:7">
      <c r="G19005" s="162" t="s">
        <v>19250</v>
      </c>
    </row>
    <row r="19006" spans="7:7">
      <c r="G19006" s="162" t="s">
        <v>19251</v>
      </c>
    </row>
    <row r="19007" spans="7:7">
      <c r="G19007" s="162" t="s">
        <v>19252</v>
      </c>
    </row>
    <row r="19008" spans="7:7">
      <c r="G19008" s="162" t="s">
        <v>19253</v>
      </c>
    </row>
    <row r="19009" spans="7:7">
      <c r="G19009" s="162" t="s">
        <v>19254</v>
      </c>
    </row>
    <row r="19010" spans="7:7">
      <c r="G19010" s="162" t="s">
        <v>19255</v>
      </c>
    </row>
    <row r="19011" spans="7:7">
      <c r="G19011" s="162" t="s">
        <v>19256</v>
      </c>
    </row>
    <row r="19012" spans="7:7">
      <c r="G19012" s="162" t="s">
        <v>19257</v>
      </c>
    </row>
    <row r="19013" spans="7:7">
      <c r="G19013" s="162" t="s">
        <v>19258</v>
      </c>
    </row>
    <row r="19014" spans="7:7">
      <c r="G19014" s="162" t="s">
        <v>19259</v>
      </c>
    </row>
    <row r="19015" spans="7:7">
      <c r="G19015" s="162" t="s">
        <v>19260</v>
      </c>
    </row>
    <row r="19016" spans="7:7">
      <c r="G19016" s="162" t="s">
        <v>19261</v>
      </c>
    </row>
    <row r="19017" spans="7:7">
      <c r="G19017" s="162" t="s">
        <v>19262</v>
      </c>
    </row>
    <row r="19018" spans="7:7">
      <c r="G19018" s="162" t="s">
        <v>19263</v>
      </c>
    </row>
    <row r="19019" spans="7:7">
      <c r="G19019" s="162" t="s">
        <v>19264</v>
      </c>
    </row>
    <row r="19020" spans="7:7">
      <c r="G19020" s="162" t="s">
        <v>19265</v>
      </c>
    </row>
    <row r="19021" spans="7:7">
      <c r="G19021" s="162" t="s">
        <v>19266</v>
      </c>
    </row>
    <row r="19022" spans="7:7">
      <c r="G19022" s="162" t="s">
        <v>19267</v>
      </c>
    </row>
    <row r="19023" spans="7:7">
      <c r="G19023" s="162" t="s">
        <v>19268</v>
      </c>
    </row>
    <row r="19024" spans="7:7">
      <c r="G19024" s="162" t="s">
        <v>19269</v>
      </c>
    </row>
    <row r="19025" spans="7:7">
      <c r="G19025" s="162" t="s">
        <v>19270</v>
      </c>
    </row>
    <row r="19026" spans="7:7">
      <c r="G19026" s="162" t="s">
        <v>19271</v>
      </c>
    </row>
    <row r="19027" spans="7:7">
      <c r="G19027" s="162" t="s">
        <v>19272</v>
      </c>
    </row>
    <row r="19028" spans="7:7">
      <c r="G19028" s="162" t="s">
        <v>19273</v>
      </c>
    </row>
    <row r="19029" spans="7:7">
      <c r="G19029" s="162" t="s">
        <v>19274</v>
      </c>
    </row>
    <row r="19030" spans="7:7">
      <c r="G19030" s="162" t="s">
        <v>19275</v>
      </c>
    </row>
    <row r="19031" spans="7:7">
      <c r="G19031" s="162" t="s">
        <v>19276</v>
      </c>
    </row>
    <row r="19032" spans="7:7">
      <c r="G19032" s="162" t="s">
        <v>19277</v>
      </c>
    </row>
    <row r="19033" spans="7:7">
      <c r="G19033" s="162" t="s">
        <v>19278</v>
      </c>
    </row>
    <row r="19034" spans="7:7">
      <c r="G19034" s="162" t="s">
        <v>19279</v>
      </c>
    </row>
    <row r="19035" spans="7:7">
      <c r="G19035" s="162" t="s">
        <v>19280</v>
      </c>
    </row>
    <row r="19036" spans="7:7">
      <c r="G19036" s="162" t="s">
        <v>19281</v>
      </c>
    </row>
    <row r="19037" spans="7:7">
      <c r="G19037" s="162" t="s">
        <v>19282</v>
      </c>
    </row>
    <row r="19038" spans="7:7">
      <c r="G19038" s="162" t="s">
        <v>19283</v>
      </c>
    </row>
    <row r="19039" spans="7:7">
      <c r="G19039" s="162" t="s">
        <v>19284</v>
      </c>
    </row>
    <row r="19040" spans="7:7">
      <c r="G19040" s="162" t="s">
        <v>19285</v>
      </c>
    </row>
    <row r="19041" spans="7:7">
      <c r="G19041" s="162" t="s">
        <v>19286</v>
      </c>
    </row>
    <row r="19042" spans="7:7">
      <c r="G19042" s="162" t="s">
        <v>19287</v>
      </c>
    </row>
    <row r="19043" spans="7:7">
      <c r="G19043" s="162" t="s">
        <v>19288</v>
      </c>
    </row>
    <row r="19044" spans="7:7">
      <c r="G19044" s="162" t="s">
        <v>19289</v>
      </c>
    </row>
    <row r="19045" spans="7:7">
      <c r="G19045" s="162" t="s">
        <v>19290</v>
      </c>
    </row>
    <row r="19046" spans="7:7">
      <c r="G19046" s="162" t="s">
        <v>19291</v>
      </c>
    </row>
    <row r="19047" spans="7:7">
      <c r="G19047" s="162" t="s">
        <v>19292</v>
      </c>
    </row>
    <row r="19048" spans="7:7">
      <c r="G19048" s="162" t="s">
        <v>19293</v>
      </c>
    </row>
    <row r="19049" spans="7:7">
      <c r="G19049" s="162" t="s">
        <v>19294</v>
      </c>
    </row>
    <row r="19050" spans="7:7">
      <c r="G19050" s="162" t="s">
        <v>19295</v>
      </c>
    </row>
    <row r="19051" spans="7:7">
      <c r="G19051" s="162" t="s">
        <v>19296</v>
      </c>
    </row>
    <row r="19052" spans="7:7">
      <c r="G19052" s="162" t="s">
        <v>19297</v>
      </c>
    </row>
    <row r="19053" spans="7:7">
      <c r="G19053" s="162" t="s">
        <v>19298</v>
      </c>
    </row>
    <row r="19054" spans="7:7">
      <c r="G19054" s="162" t="s">
        <v>19299</v>
      </c>
    </row>
    <row r="19055" spans="7:7">
      <c r="G19055" s="162" t="s">
        <v>19300</v>
      </c>
    </row>
    <row r="19056" spans="7:7">
      <c r="G19056" s="162" t="s">
        <v>19301</v>
      </c>
    </row>
    <row r="19057" spans="7:7">
      <c r="G19057" s="162" t="s">
        <v>19302</v>
      </c>
    </row>
    <row r="19058" spans="7:7">
      <c r="G19058" s="162" t="s">
        <v>19303</v>
      </c>
    </row>
    <row r="19059" spans="7:7">
      <c r="G19059" s="162" t="s">
        <v>19304</v>
      </c>
    </row>
    <row r="19060" spans="7:7">
      <c r="G19060" s="162" t="s">
        <v>19305</v>
      </c>
    </row>
    <row r="19061" spans="7:7">
      <c r="G19061" s="162" t="s">
        <v>19306</v>
      </c>
    </row>
    <row r="19062" spans="7:7">
      <c r="G19062" s="162" t="s">
        <v>19307</v>
      </c>
    </row>
    <row r="19063" spans="7:7">
      <c r="G19063" s="162" t="s">
        <v>19308</v>
      </c>
    </row>
    <row r="19064" spans="7:7">
      <c r="G19064" s="162" t="s">
        <v>19309</v>
      </c>
    </row>
    <row r="19065" spans="7:7">
      <c r="G19065" s="162" t="s">
        <v>19310</v>
      </c>
    </row>
    <row r="19066" spans="7:7">
      <c r="G19066" s="162" t="s">
        <v>19311</v>
      </c>
    </row>
    <row r="19067" spans="7:7">
      <c r="G19067" s="162" t="s">
        <v>19312</v>
      </c>
    </row>
    <row r="19068" spans="7:7">
      <c r="G19068" s="162" t="s">
        <v>19313</v>
      </c>
    </row>
    <row r="19069" spans="7:7">
      <c r="G19069" s="162" t="s">
        <v>19314</v>
      </c>
    </row>
    <row r="19070" spans="7:7">
      <c r="G19070" s="162" t="s">
        <v>19315</v>
      </c>
    </row>
    <row r="19071" spans="7:7">
      <c r="G19071" s="162" t="s">
        <v>19316</v>
      </c>
    </row>
    <row r="19072" spans="7:7">
      <c r="G19072" s="162" t="s">
        <v>19317</v>
      </c>
    </row>
    <row r="19073" spans="7:7">
      <c r="G19073" s="162" t="s">
        <v>19318</v>
      </c>
    </row>
    <row r="19074" spans="7:7">
      <c r="G19074" s="162" t="s">
        <v>19319</v>
      </c>
    </row>
    <row r="19075" spans="7:7">
      <c r="G19075" s="162" t="s">
        <v>19320</v>
      </c>
    </row>
    <row r="19076" spans="7:7">
      <c r="G19076" s="162" t="s">
        <v>19321</v>
      </c>
    </row>
    <row r="19077" spans="7:7">
      <c r="G19077" s="162" t="s">
        <v>19322</v>
      </c>
    </row>
    <row r="19078" spans="7:7">
      <c r="G19078" s="162" t="s">
        <v>19323</v>
      </c>
    </row>
    <row r="19079" spans="7:7">
      <c r="G19079" s="162" t="s">
        <v>19324</v>
      </c>
    </row>
    <row r="19080" spans="7:7">
      <c r="G19080" s="162" t="s">
        <v>19325</v>
      </c>
    </row>
    <row r="19081" spans="7:7">
      <c r="G19081" s="162" t="s">
        <v>19326</v>
      </c>
    </row>
    <row r="19082" spans="7:7">
      <c r="G19082" s="162" t="s">
        <v>19327</v>
      </c>
    </row>
    <row r="19083" spans="7:7">
      <c r="G19083" s="162" t="s">
        <v>19328</v>
      </c>
    </row>
    <row r="19084" spans="7:7">
      <c r="G19084" s="162" t="s">
        <v>19329</v>
      </c>
    </row>
    <row r="19085" spans="7:7">
      <c r="G19085" s="162" t="s">
        <v>19330</v>
      </c>
    </row>
    <row r="19086" spans="7:7">
      <c r="G19086" s="162" t="s">
        <v>19331</v>
      </c>
    </row>
    <row r="19087" spans="7:7">
      <c r="G19087" s="162" t="s">
        <v>19332</v>
      </c>
    </row>
    <row r="19088" spans="7:7">
      <c r="G19088" s="162" t="s">
        <v>19333</v>
      </c>
    </row>
    <row r="19089" spans="7:7">
      <c r="G19089" s="162" t="s">
        <v>19334</v>
      </c>
    </row>
    <row r="19090" spans="7:7">
      <c r="G19090" s="162" t="s">
        <v>19335</v>
      </c>
    </row>
    <row r="19091" spans="7:7">
      <c r="G19091" s="162" t="s">
        <v>19336</v>
      </c>
    </row>
    <row r="19092" spans="7:7">
      <c r="G19092" s="162" t="s">
        <v>19337</v>
      </c>
    </row>
    <row r="19093" spans="7:7">
      <c r="G19093" s="162" t="s">
        <v>19338</v>
      </c>
    </row>
    <row r="19094" spans="7:7">
      <c r="G19094" s="162" t="s">
        <v>19339</v>
      </c>
    </row>
    <row r="19095" spans="7:7">
      <c r="G19095" s="162" t="s">
        <v>19340</v>
      </c>
    </row>
    <row r="19096" spans="7:7">
      <c r="G19096" s="162" t="s">
        <v>19341</v>
      </c>
    </row>
    <row r="19097" spans="7:7">
      <c r="G19097" s="162" t="s">
        <v>19342</v>
      </c>
    </row>
    <row r="19098" spans="7:7">
      <c r="G19098" s="162" t="s">
        <v>19343</v>
      </c>
    </row>
    <row r="19099" spans="7:7">
      <c r="G19099" s="162" t="s">
        <v>19344</v>
      </c>
    </row>
    <row r="19100" spans="7:7">
      <c r="G19100" s="162" t="s">
        <v>19345</v>
      </c>
    </row>
    <row r="19101" spans="7:7">
      <c r="G19101" s="162" t="s">
        <v>19346</v>
      </c>
    </row>
    <row r="19102" spans="7:7">
      <c r="G19102" s="162" t="s">
        <v>19347</v>
      </c>
    </row>
    <row r="19103" spans="7:7">
      <c r="G19103" s="162" t="s">
        <v>19348</v>
      </c>
    </row>
    <row r="19104" spans="7:7">
      <c r="G19104" s="162" t="s">
        <v>19349</v>
      </c>
    </row>
    <row r="19105" spans="7:7">
      <c r="G19105" s="162" t="s">
        <v>19350</v>
      </c>
    </row>
    <row r="19106" spans="7:7">
      <c r="G19106" s="162" t="s">
        <v>19351</v>
      </c>
    </row>
    <row r="19107" spans="7:7">
      <c r="G19107" s="162" t="s">
        <v>19352</v>
      </c>
    </row>
    <row r="19108" spans="7:7">
      <c r="G19108" s="162" t="s">
        <v>19353</v>
      </c>
    </row>
    <row r="19109" spans="7:7">
      <c r="G19109" s="162" t="s">
        <v>19354</v>
      </c>
    </row>
    <row r="19110" spans="7:7">
      <c r="G19110" s="162" t="s">
        <v>19355</v>
      </c>
    </row>
    <row r="19111" spans="7:7">
      <c r="G19111" s="162" t="s">
        <v>19356</v>
      </c>
    </row>
    <row r="19112" spans="7:7">
      <c r="G19112" s="162" t="s">
        <v>19357</v>
      </c>
    </row>
    <row r="19113" spans="7:7">
      <c r="G19113" s="162" t="s">
        <v>19358</v>
      </c>
    </row>
    <row r="19114" spans="7:7">
      <c r="G19114" s="162" t="s">
        <v>19359</v>
      </c>
    </row>
    <row r="19115" spans="7:7">
      <c r="G19115" s="162" t="s">
        <v>19360</v>
      </c>
    </row>
    <row r="19116" spans="7:7">
      <c r="G19116" s="162" t="s">
        <v>19361</v>
      </c>
    </row>
    <row r="19117" spans="7:7">
      <c r="G19117" s="162" t="s">
        <v>19362</v>
      </c>
    </row>
    <row r="19118" spans="7:7">
      <c r="G19118" s="162" t="s">
        <v>19363</v>
      </c>
    </row>
    <row r="19119" spans="7:7">
      <c r="G19119" s="162" t="s">
        <v>19364</v>
      </c>
    </row>
    <row r="19120" spans="7:7">
      <c r="G19120" s="162" t="s">
        <v>19365</v>
      </c>
    </row>
    <row r="19121" spans="7:7">
      <c r="G19121" s="162" t="s">
        <v>19366</v>
      </c>
    </row>
    <row r="19122" spans="7:7">
      <c r="G19122" s="162" t="s">
        <v>19367</v>
      </c>
    </row>
    <row r="19123" spans="7:7">
      <c r="G19123" s="162" t="s">
        <v>19368</v>
      </c>
    </row>
    <row r="19124" spans="7:7">
      <c r="G19124" s="162" t="s">
        <v>19369</v>
      </c>
    </row>
    <row r="19125" spans="7:7">
      <c r="G19125" s="162" t="s">
        <v>19370</v>
      </c>
    </row>
    <row r="19126" spans="7:7">
      <c r="G19126" s="162" t="s">
        <v>19371</v>
      </c>
    </row>
    <row r="19127" spans="7:7">
      <c r="G19127" s="162" t="s">
        <v>19372</v>
      </c>
    </row>
    <row r="19128" spans="7:7">
      <c r="G19128" s="162" t="s">
        <v>19373</v>
      </c>
    </row>
    <row r="19129" spans="7:7">
      <c r="G19129" s="162" t="s">
        <v>19374</v>
      </c>
    </row>
    <row r="19130" spans="7:7">
      <c r="G19130" s="162" t="s">
        <v>19375</v>
      </c>
    </row>
    <row r="19131" spans="7:7">
      <c r="G19131" s="162" t="s">
        <v>19376</v>
      </c>
    </row>
    <row r="19132" spans="7:7">
      <c r="G19132" s="162" t="s">
        <v>19377</v>
      </c>
    </row>
    <row r="19133" spans="7:7">
      <c r="G19133" s="162" t="s">
        <v>19378</v>
      </c>
    </row>
    <row r="19134" spans="7:7">
      <c r="G19134" s="162" t="s">
        <v>19379</v>
      </c>
    </row>
    <row r="19135" spans="7:7">
      <c r="G19135" s="162" t="s">
        <v>19380</v>
      </c>
    </row>
    <row r="19136" spans="7:7">
      <c r="G19136" s="162" t="s">
        <v>19381</v>
      </c>
    </row>
    <row r="19137" spans="7:7">
      <c r="G19137" s="162" t="s">
        <v>19382</v>
      </c>
    </row>
    <row r="19138" spans="7:7">
      <c r="G19138" s="162" t="s">
        <v>19383</v>
      </c>
    </row>
    <row r="19139" spans="7:7">
      <c r="G19139" s="162" t="s">
        <v>19384</v>
      </c>
    </row>
    <row r="19140" spans="7:7">
      <c r="G19140" s="162" t="s">
        <v>19385</v>
      </c>
    </row>
    <row r="19141" spans="7:7">
      <c r="G19141" s="162" t="s">
        <v>19386</v>
      </c>
    </row>
    <row r="19142" spans="7:7">
      <c r="G19142" s="162" t="s">
        <v>19387</v>
      </c>
    </row>
    <row r="19143" spans="7:7">
      <c r="G19143" s="162" t="s">
        <v>19388</v>
      </c>
    </row>
    <row r="19144" spans="7:7">
      <c r="G19144" s="162" t="s">
        <v>19389</v>
      </c>
    </row>
    <row r="19145" spans="7:7">
      <c r="G19145" s="162" t="s">
        <v>19390</v>
      </c>
    </row>
    <row r="19146" spans="7:7">
      <c r="G19146" s="162" t="s">
        <v>19391</v>
      </c>
    </row>
    <row r="19147" spans="7:7">
      <c r="G19147" s="162" t="s">
        <v>19392</v>
      </c>
    </row>
    <row r="19148" spans="7:7">
      <c r="G19148" s="162" t="s">
        <v>19393</v>
      </c>
    </row>
    <row r="19149" spans="7:7">
      <c r="G19149" s="162" t="s">
        <v>19394</v>
      </c>
    </row>
    <row r="19150" spans="7:7">
      <c r="G19150" s="162" t="s">
        <v>19395</v>
      </c>
    </row>
    <row r="19151" spans="7:7">
      <c r="G19151" s="162" t="s">
        <v>19396</v>
      </c>
    </row>
    <row r="19152" spans="7:7">
      <c r="G19152" s="162" t="s">
        <v>19397</v>
      </c>
    </row>
    <row r="19153" spans="7:7">
      <c r="G19153" s="162" t="s">
        <v>19398</v>
      </c>
    </row>
    <row r="19154" spans="7:7">
      <c r="G19154" s="162" t="s">
        <v>19399</v>
      </c>
    </row>
    <row r="19155" spans="7:7">
      <c r="G19155" s="162" t="s">
        <v>19400</v>
      </c>
    </row>
    <row r="19156" spans="7:7">
      <c r="G19156" s="162" t="s">
        <v>19401</v>
      </c>
    </row>
    <row r="19157" spans="7:7">
      <c r="G19157" s="162" t="s">
        <v>19402</v>
      </c>
    </row>
    <row r="19158" spans="7:7">
      <c r="G19158" s="162" t="s">
        <v>19403</v>
      </c>
    </row>
    <row r="19159" spans="7:7">
      <c r="G19159" s="162" t="s">
        <v>19404</v>
      </c>
    </row>
    <row r="19160" spans="7:7">
      <c r="G19160" s="162" t="s">
        <v>19405</v>
      </c>
    </row>
    <row r="19161" spans="7:7">
      <c r="G19161" s="162" t="s">
        <v>19406</v>
      </c>
    </row>
    <row r="19162" spans="7:7">
      <c r="G19162" s="162" t="s">
        <v>19407</v>
      </c>
    </row>
    <row r="19163" spans="7:7">
      <c r="G19163" s="162" t="s">
        <v>19408</v>
      </c>
    </row>
    <row r="19164" spans="7:7">
      <c r="G19164" s="162" t="s">
        <v>19409</v>
      </c>
    </row>
    <row r="19165" spans="7:7">
      <c r="G19165" s="162" t="s">
        <v>19410</v>
      </c>
    </row>
    <row r="19166" spans="7:7">
      <c r="G19166" s="162" t="s">
        <v>19411</v>
      </c>
    </row>
    <row r="19167" spans="7:7">
      <c r="G19167" s="162" t="s">
        <v>19412</v>
      </c>
    </row>
    <row r="19168" spans="7:7">
      <c r="G19168" s="162" t="s">
        <v>19413</v>
      </c>
    </row>
    <row r="19169" spans="7:7">
      <c r="G19169" s="162" t="s">
        <v>19414</v>
      </c>
    </row>
    <row r="19170" spans="7:7">
      <c r="G19170" s="162" t="s">
        <v>19415</v>
      </c>
    </row>
    <row r="19171" spans="7:7">
      <c r="G19171" s="162" t="s">
        <v>19416</v>
      </c>
    </row>
    <row r="19172" spans="7:7">
      <c r="G19172" s="162" t="s">
        <v>19417</v>
      </c>
    </row>
    <row r="19173" spans="7:7">
      <c r="G19173" s="162" t="s">
        <v>19418</v>
      </c>
    </row>
    <row r="19174" spans="7:7">
      <c r="G19174" s="162" t="s">
        <v>19419</v>
      </c>
    </row>
    <row r="19175" spans="7:7">
      <c r="G19175" s="162" t="s">
        <v>19420</v>
      </c>
    </row>
    <row r="19176" spans="7:7">
      <c r="G19176" s="162" t="s">
        <v>19421</v>
      </c>
    </row>
    <row r="19177" spans="7:7">
      <c r="G19177" s="162" t="s">
        <v>19422</v>
      </c>
    </row>
    <row r="19178" spans="7:7">
      <c r="G19178" s="162" t="s">
        <v>19423</v>
      </c>
    </row>
    <row r="19179" spans="7:7">
      <c r="G19179" s="162" t="s">
        <v>19424</v>
      </c>
    </row>
    <row r="19180" spans="7:7">
      <c r="G19180" s="162" t="s">
        <v>19425</v>
      </c>
    </row>
    <row r="19181" spans="7:7">
      <c r="G19181" s="162" t="s">
        <v>19426</v>
      </c>
    </row>
    <row r="19182" spans="7:7">
      <c r="G19182" s="162" t="s">
        <v>19427</v>
      </c>
    </row>
    <row r="19183" spans="7:7">
      <c r="G19183" s="162" t="s">
        <v>19428</v>
      </c>
    </row>
    <row r="19184" spans="7:7">
      <c r="G19184" s="162" t="s">
        <v>19429</v>
      </c>
    </row>
    <row r="19185" spans="7:7">
      <c r="G19185" s="162" t="s">
        <v>19430</v>
      </c>
    </row>
    <row r="19186" spans="7:7">
      <c r="G19186" s="162" t="s">
        <v>19431</v>
      </c>
    </row>
    <row r="19187" spans="7:7">
      <c r="G19187" s="162" t="s">
        <v>19432</v>
      </c>
    </row>
    <row r="19188" spans="7:7">
      <c r="G19188" s="162" t="s">
        <v>19433</v>
      </c>
    </row>
    <row r="19189" spans="7:7">
      <c r="G19189" s="162" t="s">
        <v>19434</v>
      </c>
    </row>
    <row r="19190" spans="7:7">
      <c r="G19190" s="162" t="s">
        <v>19435</v>
      </c>
    </row>
    <row r="19191" spans="7:7">
      <c r="G19191" s="162" t="s">
        <v>19436</v>
      </c>
    </row>
    <row r="19192" spans="7:7">
      <c r="G19192" s="162" t="s">
        <v>19437</v>
      </c>
    </row>
    <row r="19193" spans="7:7">
      <c r="G19193" s="162" t="s">
        <v>19438</v>
      </c>
    </row>
    <row r="19194" spans="7:7">
      <c r="G19194" s="162" t="s">
        <v>19439</v>
      </c>
    </row>
    <row r="19195" spans="7:7">
      <c r="G19195" s="162" t="s">
        <v>19440</v>
      </c>
    </row>
    <row r="19196" spans="7:7">
      <c r="G19196" s="162" t="s">
        <v>19441</v>
      </c>
    </row>
    <row r="19197" spans="7:7">
      <c r="G19197" s="162" t="s">
        <v>19442</v>
      </c>
    </row>
    <row r="19198" spans="7:7">
      <c r="G19198" s="162" t="s">
        <v>19443</v>
      </c>
    </row>
    <row r="19199" spans="7:7">
      <c r="G19199" s="162" t="s">
        <v>19444</v>
      </c>
    </row>
    <row r="19200" spans="7:7">
      <c r="G19200" s="162" t="s">
        <v>19445</v>
      </c>
    </row>
    <row r="19201" spans="7:7">
      <c r="G19201" s="162" t="s">
        <v>19446</v>
      </c>
    </row>
    <row r="19202" spans="7:7">
      <c r="G19202" s="162" t="s">
        <v>19447</v>
      </c>
    </row>
    <row r="19203" spans="7:7">
      <c r="G19203" s="162" t="s">
        <v>19448</v>
      </c>
    </row>
    <row r="19204" spans="7:7">
      <c r="G19204" s="162" t="s">
        <v>19449</v>
      </c>
    </row>
    <row r="19205" spans="7:7">
      <c r="G19205" s="162" t="s">
        <v>19450</v>
      </c>
    </row>
    <row r="19206" spans="7:7">
      <c r="G19206" s="162" t="s">
        <v>19451</v>
      </c>
    </row>
    <row r="19207" spans="7:7">
      <c r="G19207" s="162" t="s">
        <v>19452</v>
      </c>
    </row>
    <row r="19208" spans="7:7">
      <c r="G19208" s="162" t="s">
        <v>19453</v>
      </c>
    </row>
    <row r="19209" spans="7:7">
      <c r="G19209" s="162" t="s">
        <v>19454</v>
      </c>
    </row>
    <row r="19210" spans="7:7">
      <c r="G19210" s="162" t="s">
        <v>19455</v>
      </c>
    </row>
    <row r="19211" spans="7:7">
      <c r="G19211" s="162" t="s">
        <v>19456</v>
      </c>
    </row>
    <row r="19212" spans="7:7">
      <c r="G19212" s="162" t="s">
        <v>19457</v>
      </c>
    </row>
    <row r="19213" spans="7:7">
      <c r="G19213" s="162" t="s">
        <v>19458</v>
      </c>
    </row>
    <row r="19214" spans="7:7">
      <c r="G19214" s="162" t="s">
        <v>19459</v>
      </c>
    </row>
    <row r="19215" spans="7:7">
      <c r="G19215" s="162" t="s">
        <v>19460</v>
      </c>
    </row>
    <row r="19216" spans="7:7">
      <c r="G19216" s="162" t="s">
        <v>19461</v>
      </c>
    </row>
    <row r="19217" spans="7:7">
      <c r="G19217" s="162" t="s">
        <v>19462</v>
      </c>
    </row>
    <row r="19218" spans="7:7">
      <c r="G19218" s="162" t="s">
        <v>19463</v>
      </c>
    </row>
    <row r="19219" spans="7:7">
      <c r="G19219" s="162" t="s">
        <v>19464</v>
      </c>
    </row>
    <row r="19220" spans="7:7">
      <c r="G19220" s="162" t="s">
        <v>19465</v>
      </c>
    </row>
    <row r="19221" spans="7:7">
      <c r="G19221" s="162" t="s">
        <v>19466</v>
      </c>
    </row>
    <row r="19222" spans="7:7">
      <c r="G19222" s="162" t="s">
        <v>19467</v>
      </c>
    </row>
    <row r="19223" spans="7:7">
      <c r="G19223" s="162" t="s">
        <v>19468</v>
      </c>
    </row>
    <row r="19224" spans="7:7">
      <c r="G19224" s="162" t="s">
        <v>19469</v>
      </c>
    </row>
    <row r="19225" spans="7:7">
      <c r="G19225" s="162" t="s">
        <v>19470</v>
      </c>
    </row>
    <row r="19226" spans="7:7">
      <c r="G19226" s="162" t="s">
        <v>19471</v>
      </c>
    </row>
    <row r="19227" spans="7:7">
      <c r="G19227" s="162" t="s">
        <v>19472</v>
      </c>
    </row>
    <row r="19228" spans="7:7">
      <c r="G19228" s="162" t="s">
        <v>19473</v>
      </c>
    </row>
    <row r="19229" spans="7:7">
      <c r="G19229" s="162" t="s">
        <v>19474</v>
      </c>
    </row>
    <row r="19230" spans="7:7">
      <c r="G19230" s="162" t="s">
        <v>19475</v>
      </c>
    </row>
    <row r="19231" spans="7:7">
      <c r="G19231" s="162" t="s">
        <v>19476</v>
      </c>
    </row>
    <row r="19232" spans="7:7">
      <c r="G19232" s="162" t="s">
        <v>19477</v>
      </c>
    </row>
    <row r="19233" spans="7:7">
      <c r="G19233" s="162" t="s">
        <v>19478</v>
      </c>
    </row>
    <row r="19234" spans="7:7">
      <c r="G19234" s="162" t="s">
        <v>19479</v>
      </c>
    </row>
    <row r="19235" spans="7:7">
      <c r="G19235" s="162" t="s">
        <v>19480</v>
      </c>
    </row>
    <row r="19236" spans="7:7">
      <c r="G19236" s="162" t="s">
        <v>19481</v>
      </c>
    </row>
    <row r="19237" spans="7:7">
      <c r="G19237" s="162" t="s">
        <v>19482</v>
      </c>
    </row>
    <row r="19238" spans="7:7">
      <c r="G19238" s="162" t="s">
        <v>19483</v>
      </c>
    </row>
    <row r="19239" spans="7:7">
      <c r="G19239" s="162" t="s">
        <v>19484</v>
      </c>
    </row>
    <row r="19240" spans="7:7">
      <c r="G19240" s="162" t="s">
        <v>19485</v>
      </c>
    </row>
    <row r="19241" spans="7:7">
      <c r="G19241" s="162" t="s">
        <v>19486</v>
      </c>
    </row>
    <row r="19242" spans="7:7">
      <c r="G19242" s="162" t="s">
        <v>19487</v>
      </c>
    </row>
    <row r="19243" spans="7:7">
      <c r="G19243" s="162" t="s">
        <v>19488</v>
      </c>
    </row>
    <row r="19244" spans="7:7">
      <c r="G19244" s="162" t="s">
        <v>19489</v>
      </c>
    </row>
    <row r="19245" spans="7:7">
      <c r="G19245" s="162" t="s">
        <v>19490</v>
      </c>
    </row>
    <row r="19246" spans="7:7">
      <c r="G19246" s="162" t="s">
        <v>19491</v>
      </c>
    </row>
    <row r="19247" spans="7:7">
      <c r="G19247" s="162" t="s">
        <v>19492</v>
      </c>
    </row>
    <row r="19248" spans="7:7">
      <c r="G19248" s="162" t="s">
        <v>19493</v>
      </c>
    </row>
    <row r="19249" spans="7:7">
      <c r="G19249" s="162" t="s">
        <v>19494</v>
      </c>
    </row>
    <row r="19250" spans="7:7">
      <c r="G19250" s="162" t="s">
        <v>19495</v>
      </c>
    </row>
    <row r="19251" spans="7:7">
      <c r="G19251" s="162" t="s">
        <v>19496</v>
      </c>
    </row>
    <row r="19252" spans="7:7">
      <c r="G19252" s="162" t="s">
        <v>19497</v>
      </c>
    </row>
    <row r="19253" spans="7:7">
      <c r="G19253" s="162" t="s">
        <v>19498</v>
      </c>
    </row>
    <row r="19254" spans="7:7">
      <c r="G19254" s="162" t="s">
        <v>19499</v>
      </c>
    </row>
    <row r="19255" spans="7:7">
      <c r="G19255" s="162" t="s">
        <v>19500</v>
      </c>
    </row>
    <row r="19256" spans="7:7">
      <c r="G19256" s="162" t="s">
        <v>19501</v>
      </c>
    </row>
    <row r="19257" spans="7:7">
      <c r="G19257" s="162" t="s">
        <v>19502</v>
      </c>
    </row>
    <row r="19258" spans="7:7">
      <c r="G19258" s="162" t="s">
        <v>19503</v>
      </c>
    </row>
    <row r="19259" spans="7:7">
      <c r="G19259" s="162" t="s">
        <v>19504</v>
      </c>
    </row>
    <row r="19260" spans="7:7">
      <c r="G19260" s="162" t="s">
        <v>19505</v>
      </c>
    </row>
    <row r="19261" spans="7:7">
      <c r="G19261" s="162" t="s">
        <v>19506</v>
      </c>
    </row>
    <row r="19262" spans="7:7">
      <c r="G19262" s="162" t="s">
        <v>19507</v>
      </c>
    </row>
    <row r="19263" spans="7:7">
      <c r="G19263" s="162" t="s">
        <v>19508</v>
      </c>
    </row>
    <row r="19264" spans="7:7">
      <c r="G19264" s="162" t="s">
        <v>19509</v>
      </c>
    </row>
    <row r="19265" spans="7:7">
      <c r="G19265" s="162" t="s">
        <v>19510</v>
      </c>
    </row>
    <row r="19266" spans="7:7">
      <c r="G19266" s="162" t="s">
        <v>19511</v>
      </c>
    </row>
    <row r="19267" spans="7:7">
      <c r="G19267" s="162" t="s">
        <v>19512</v>
      </c>
    </row>
    <row r="19268" spans="7:7">
      <c r="G19268" s="162" t="s">
        <v>19513</v>
      </c>
    </row>
    <row r="19269" spans="7:7">
      <c r="G19269" s="162" t="s">
        <v>19514</v>
      </c>
    </row>
    <row r="19270" spans="7:7">
      <c r="G19270" s="162" t="s">
        <v>19515</v>
      </c>
    </row>
    <row r="19271" spans="7:7">
      <c r="G19271" s="162" t="s">
        <v>19516</v>
      </c>
    </row>
    <row r="19272" spans="7:7">
      <c r="G19272" s="162" t="s">
        <v>19517</v>
      </c>
    </row>
    <row r="19273" spans="7:7">
      <c r="G19273" s="162" t="s">
        <v>19518</v>
      </c>
    </row>
    <row r="19274" spans="7:7">
      <c r="G19274" s="162" t="s">
        <v>19519</v>
      </c>
    </row>
    <row r="19275" spans="7:7">
      <c r="G19275" s="162" t="s">
        <v>19520</v>
      </c>
    </row>
    <row r="19276" spans="7:7">
      <c r="G19276" s="162" t="s">
        <v>19521</v>
      </c>
    </row>
    <row r="19277" spans="7:7">
      <c r="G19277" s="162" t="s">
        <v>19522</v>
      </c>
    </row>
    <row r="19278" spans="7:7">
      <c r="G19278" s="162" t="s">
        <v>19523</v>
      </c>
    </row>
    <row r="19279" spans="7:7">
      <c r="G19279" s="162" t="s">
        <v>19524</v>
      </c>
    </row>
    <row r="19280" spans="7:7">
      <c r="G19280" s="162" t="s">
        <v>19525</v>
      </c>
    </row>
    <row r="19281" spans="7:7">
      <c r="G19281" s="162" t="s">
        <v>19526</v>
      </c>
    </row>
    <row r="19282" spans="7:7">
      <c r="G19282" s="162" t="s">
        <v>19527</v>
      </c>
    </row>
    <row r="19283" spans="7:7">
      <c r="G19283" s="162" t="s">
        <v>19528</v>
      </c>
    </row>
    <row r="19284" spans="7:7">
      <c r="G19284" s="162" t="s">
        <v>19529</v>
      </c>
    </row>
    <row r="19285" spans="7:7">
      <c r="G19285" s="162" t="s">
        <v>19530</v>
      </c>
    </row>
    <row r="19286" spans="7:7">
      <c r="G19286" s="162" t="s">
        <v>19531</v>
      </c>
    </row>
    <row r="19287" spans="7:7">
      <c r="G19287" s="162" t="s">
        <v>19532</v>
      </c>
    </row>
    <row r="19288" spans="7:7">
      <c r="G19288" s="162" t="s">
        <v>19533</v>
      </c>
    </row>
    <row r="19289" spans="7:7">
      <c r="G19289" s="162" t="s">
        <v>19534</v>
      </c>
    </row>
    <row r="19290" spans="7:7">
      <c r="G19290" s="162" t="s">
        <v>19535</v>
      </c>
    </row>
    <row r="19291" spans="7:7">
      <c r="G19291" s="162" t="s">
        <v>19536</v>
      </c>
    </row>
    <row r="19292" spans="7:7">
      <c r="G19292" s="162" t="s">
        <v>19537</v>
      </c>
    </row>
    <row r="19293" spans="7:7">
      <c r="G19293" s="162" t="s">
        <v>19538</v>
      </c>
    </row>
    <row r="19294" spans="7:7">
      <c r="G19294" s="162" t="s">
        <v>19539</v>
      </c>
    </row>
    <row r="19295" spans="7:7">
      <c r="G19295" s="162" t="s">
        <v>19540</v>
      </c>
    </row>
    <row r="19296" spans="7:7">
      <c r="G19296" s="162" t="s">
        <v>19541</v>
      </c>
    </row>
    <row r="19297" spans="7:7">
      <c r="G19297" s="162" t="s">
        <v>19542</v>
      </c>
    </row>
    <row r="19298" spans="7:7">
      <c r="G19298" s="162" t="s">
        <v>19543</v>
      </c>
    </row>
    <row r="19299" spans="7:7">
      <c r="G19299" s="162" t="s">
        <v>19544</v>
      </c>
    </row>
    <row r="19300" spans="7:7">
      <c r="G19300" s="162" t="s">
        <v>19545</v>
      </c>
    </row>
    <row r="19301" spans="7:7">
      <c r="G19301" s="162" t="s">
        <v>19546</v>
      </c>
    </row>
    <row r="19302" spans="7:7">
      <c r="G19302" s="162" t="s">
        <v>19547</v>
      </c>
    </row>
    <row r="19303" spans="7:7">
      <c r="G19303" s="162" t="s">
        <v>19548</v>
      </c>
    </row>
    <row r="19304" spans="7:7">
      <c r="G19304" s="162" t="s">
        <v>19549</v>
      </c>
    </row>
    <row r="19305" spans="7:7">
      <c r="G19305" s="162" t="s">
        <v>19550</v>
      </c>
    </row>
    <row r="19306" spans="7:7">
      <c r="G19306" s="162" t="s">
        <v>19551</v>
      </c>
    </row>
    <row r="19307" spans="7:7">
      <c r="G19307" s="162" t="s">
        <v>19552</v>
      </c>
    </row>
    <row r="19308" spans="7:7">
      <c r="G19308" s="162" t="s">
        <v>19553</v>
      </c>
    </row>
    <row r="19309" spans="7:7">
      <c r="G19309" s="162" t="s">
        <v>19554</v>
      </c>
    </row>
    <row r="19310" spans="7:7">
      <c r="G19310" s="162" t="s">
        <v>19555</v>
      </c>
    </row>
    <row r="19311" spans="7:7">
      <c r="G19311" s="162" t="s">
        <v>19556</v>
      </c>
    </row>
    <row r="19312" spans="7:7">
      <c r="G19312" s="162" t="s">
        <v>19557</v>
      </c>
    </row>
    <row r="19313" spans="7:7">
      <c r="G19313" s="162" t="s">
        <v>19558</v>
      </c>
    </row>
    <row r="19314" spans="7:7">
      <c r="G19314" s="162" t="s">
        <v>19559</v>
      </c>
    </row>
    <row r="19315" spans="7:7">
      <c r="G19315" s="162" t="s">
        <v>19560</v>
      </c>
    </row>
    <row r="19316" spans="7:7">
      <c r="G19316" s="162" t="s">
        <v>19561</v>
      </c>
    </row>
    <row r="19317" spans="7:7">
      <c r="G19317" s="162" t="s">
        <v>19562</v>
      </c>
    </row>
    <row r="19318" spans="7:7">
      <c r="G19318" s="162" t="s">
        <v>19563</v>
      </c>
    </row>
    <row r="19319" spans="7:7">
      <c r="G19319" s="162" t="s">
        <v>19564</v>
      </c>
    </row>
    <row r="19320" spans="7:7">
      <c r="G19320" s="162" t="s">
        <v>19565</v>
      </c>
    </row>
    <row r="19321" spans="7:7">
      <c r="G19321" s="162" t="s">
        <v>19566</v>
      </c>
    </row>
    <row r="19322" spans="7:7">
      <c r="G19322" s="162" t="s">
        <v>19567</v>
      </c>
    </row>
    <row r="19323" spans="7:7">
      <c r="G19323" s="162" t="s">
        <v>19568</v>
      </c>
    </row>
    <row r="19324" spans="7:7">
      <c r="G19324" s="162" t="s">
        <v>19569</v>
      </c>
    </row>
    <row r="19325" spans="7:7">
      <c r="G19325" s="162" t="s">
        <v>19570</v>
      </c>
    </row>
    <row r="19326" spans="7:7">
      <c r="G19326" s="162" t="s">
        <v>19571</v>
      </c>
    </row>
    <row r="19327" spans="7:7">
      <c r="G19327" s="162" t="s">
        <v>19572</v>
      </c>
    </row>
    <row r="19328" spans="7:7">
      <c r="G19328" s="162" t="s">
        <v>19573</v>
      </c>
    </row>
    <row r="19329" spans="7:7">
      <c r="G19329" s="162" t="s">
        <v>19574</v>
      </c>
    </row>
    <row r="19330" spans="7:7">
      <c r="G19330" s="162" t="s">
        <v>19575</v>
      </c>
    </row>
    <row r="19331" spans="7:7">
      <c r="G19331" s="162" t="s">
        <v>19576</v>
      </c>
    </row>
    <row r="19332" spans="7:7">
      <c r="G19332" s="162" t="s">
        <v>19577</v>
      </c>
    </row>
    <row r="19333" spans="7:7">
      <c r="G19333" s="162" t="s">
        <v>19578</v>
      </c>
    </row>
    <row r="19334" spans="7:7">
      <c r="G19334" s="162" t="s">
        <v>19579</v>
      </c>
    </row>
    <row r="19335" spans="7:7">
      <c r="G19335" s="162" t="s">
        <v>19580</v>
      </c>
    </row>
    <row r="19336" spans="7:7">
      <c r="G19336" s="162" t="s">
        <v>19581</v>
      </c>
    </row>
    <row r="19337" spans="7:7">
      <c r="G19337" s="162" t="s">
        <v>19582</v>
      </c>
    </row>
    <row r="19338" spans="7:7">
      <c r="G19338" s="162" t="s">
        <v>19583</v>
      </c>
    </row>
    <row r="19339" spans="7:7">
      <c r="G19339" s="162" t="s">
        <v>19584</v>
      </c>
    </row>
    <row r="19340" spans="7:7">
      <c r="G19340" s="162" t="s">
        <v>19585</v>
      </c>
    </row>
    <row r="19341" spans="7:7">
      <c r="G19341" s="162" t="s">
        <v>19586</v>
      </c>
    </row>
    <row r="19342" spans="7:7">
      <c r="G19342" s="162" t="s">
        <v>19587</v>
      </c>
    </row>
    <row r="19343" spans="7:7">
      <c r="G19343" s="162" t="s">
        <v>19588</v>
      </c>
    </row>
    <row r="19344" spans="7:7">
      <c r="G19344" s="162" t="s">
        <v>19589</v>
      </c>
    </row>
    <row r="19345" spans="7:7">
      <c r="G19345" s="162" t="s">
        <v>19590</v>
      </c>
    </row>
    <row r="19346" spans="7:7">
      <c r="G19346" s="162" t="s">
        <v>19591</v>
      </c>
    </row>
    <row r="19347" spans="7:7">
      <c r="G19347" s="162" t="s">
        <v>19592</v>
      </c>
    </row>
    <row r="19348" spans="7:7">
      <c r="G19348" s="162" t="s">
        <v>19593</v>
      </c>
    </row>
    <row r="19349" spans="7:7">
      <c r="G19349" s="162" t="s">
        <v>19594</v>
      </c>
    </row>
    <row r="19350" spans="7:7">
      <c r="G19350" s="162" t="s">
        <v>19595</v>
      </c>
    </row>
    <row r="19351" spans="7:7">
      <c r="G19351" s="162" t="s">
        <v>19596</v>
      </c>
    </row>
    <row r="19352" spans="7:7">
      <c r="G19352" s="162" t="s">
        <v>19597</v>
      </c>
    </row>
    <row r="19353" spans="7:7">
      <c r="G19353" s="162" t="s">
        <v>19598</v>
      </c>
    </row>
    <row r="19354" spans="7:7">
      <c r="G19354" s="162" t="s">
        <v>19599</v>
      </c>
    </row>
    <row r="19355" spans="7:7">
      <c r="G19355" s="162" t="s">
        <v>19600</v>
      </c>
    </row>
    <row r="19356" spans="7:7">
      <c r="G19356" s="162" t="s">
        <v>19601</v>
      </c>
    </row>
    <row r="19357" spans="7:7">
      <c r="G19357" s="162" t="s">
        <v>19602</v>
      </c>
    </row>
    <row r="19358" spans="7:7">
      <c r="G19358" s="162" t="s">
        <v>19603</v>
      </c>
    </row>
    <row r="19359" spans="7:7">
      <c r="G19359" s="162" t="s">
        <v>19604</v>
      </c>
    </row>
    <row r="19360" spans="7:7">
      <c r="G19360" s="162" t="s">
        <v>19605</v>
      </c>
    </row>
    <row r="19361" spans="7:7">
      <c r="G19361" s="162" t="s">
        <v>19606</v>
      </c>
    </row>
    <row r="19362" spans="7:7">
      <c r="G19362" s="162" t="s">
        <v>19607</v>
      </c>
    </row>
    <row r="19363" spans="7:7">
      <c r="G19363" s="162" t="s">
        <v>19608</v>
      </c>
    </row>
    <row r="19364" spans="7:7">
      <c r="G19364" s="162" t="s">
        <v>19609</v>
      </c>
    </row>
    <row r="19365" spans="7:7">
      <c r="G19365" s="162" t="s">
        <v>19610</v>
      </c>
    </row>
    <row r="19366" spans="7:7">
      <c r="G19366" s="162" t="s">
        <v>19611</v>
      </c>
    </row>
    <row r="19367" spans="7:7">
      <c r="G19367" s="162" t="s">
        <v>19612</v>
      </c>
    </row>
    <row r="19368" spans="7:7">
      <c r="G19368" s="162" t="s">
        <v>19613</v>
      </c>
    </row>
    <row r="19369" spans="7:7">
      <c r="G19369" s="162" t="s">
        <v>19614</v>
      </c>
    </row>
    <row r="19370" spans="7:7">
      <c r="G19370" s="162" t="s">
        <v>19615</v>
      </c>
    </row>
    <row r="19371" spans="7:7">
      <c r="G19371" s="162" t="s">
        <v>19616</v>
      </c>
    </row>
    <row r="19372" spans="7:7">
      <c r="G19372" s="162" t="s">
        <v>19617</v>
      </c>
    </row>
    <row r="19373" spans="7:7">
      <c r="G19373" s="162" t="s">
        <v>19618</v>
      </c>
    </row>
    <row r="19374" spans="7:7">
      <c r="G19374" s="162" t="s">
        <v>19619</v>
      </c>
    </row>
    <row r="19375" spans="7:7">
      <c r="G19375" s="162" t="s">
        <v>19620</v>
      </c>
    </row>
    <row r="19376" spans="7:7">
      <c r="G19376" s="162" t="s">
        <v>19621</v>
      </c>
    </row>
    <row r="19377" spans="7:7">
      <c r="G19377" s="162" t="s">
        <v>19622</v>
      </c>
    </row>
    <row r="19378" spans="7:7">
      <c r="G19378" s="162" t="s">
        <v>19623</v>
      </c>
    </row>
    <row r="19379" spans="7:7">
      <c r="G19379" s="162" t="s">
        <v>19624</v>
      </c>
    </row>
    <row r="19380" spans="7:7">
      <c r="G19380" s="162" t="s">
        <v>19625</v>
      </c>
    </row>
    <row r="19381" spans="7:7">
      <c r="G19381" s="162" t="s">
        <v>19626</v>
      </c>
    </row>
    <row r="19382" spans="7:7">
      <c r="G19382" s="162" t="s">
        <v>19627</v>
      </c>
    </row>
    <row r="19383" spans="7:7">
      <c r="G19383" s="162" t="s">
        <v>19628</v>
      </c>
    </row>
    <row r="19384" spans="7:7">
      <c r="G19384" s="162" t="s">
        <v>19629</v>
      </c>
    </row>
    <row r="19385" spans="7:7">
      <c r="G19385" s="162" t="s">
        <v>19630</v>
      </c>
    </row>
    <row r="19386" spans="7:7">
      <c r="G19386" s="162" t="s">
        <v>19631</v>
      </c>
    </row>
    <row r="19387" spans="7:7">
      <c r="G19387" s="162" t="s">
        <v>19632</v>
      </c>
    </row>
    <row r="19388" spans="7:7">
      <c r="G19388" s="162" t="s">
        <v>19633</v>
      </c>
    </row>
    <row r="19389" spans="7:7">
      <c r="G19389" s="162" t="s">
        <v>19634</v>
      </c>
    </row>
    <row r="19390" spans="7:7">
      <c r="G19390" s="162" t="s">
        <v>19635</v>
      </c>
    </row>
    <row r="19391" spans="7:7">
      <c r="G19391" s="162" t="s">
        <v>19636</v>
      </c>
    </row>
    <row r="19392" spans="7:7">
      <c r="G19392" s="162" t="s">
        <v>19637</v>
      </c>
    </row>
    <row r="19393" spans="7:7">
      <c r="G19393" s="162" t="s">
        <v>19638</v>
      </c>
    </row>
    <row r="19394" spans="7:7">
      <c r="G19394" s="162" t="s">
        <v>19639</v>
      </c>
    </row>
    <row r="19395" spans="7:7">
      <c r="G19395" s="162" t="s">
        <v>19640</v>
      </c>
    </row>
    <row r="19396" spans="7:7">
      <c r="G19396" s="162" t="s">
        <v>19641</v>
      </c>
    </row>
    <row r="19397" spans="7:7">
      <c r="G19397" s="162" t="s">
        <v>19642</v>
      </c>
    </row>
    <row r="19398" spans="7:7">
      <c r="G19398" s="162" t="s">
        <v>19643</v>
      </c>
    </row>
    <row r="19399" spans="7:7">
      <c r="G19399" s="162" t="s">
        <v>19644</v>
      </c>
    </row>
    <row r="19400" spans="7:7">
      <c r="G19400" s="162" t="s">
        <v>19645</v>
      </c>
    </row>
    <row r="19401" spans="7:7">
      <c r="G19401" s="162" t="s">
        <v>19646</v>
      </c>
    </row>
    <row r="19402" spans="7:7">
      <c r="G19402" s="162" t="s">
        <v>19647</v>
      </c>
    </row>
    <row r="19403" spans="7:7">
      <c r="G19403" s="162" t="s">
        <v>19648</v>
      </c>
    </row>
    <row r="19404" spans="7:7">
      <c r="G19404" s="162" t="s">
        <v>19649</v>
      </c>
    </row>
    <row r="19405" spans="7:7">
      <c r="G19405" s="162" t="s">
        <v>19650</v>
      </c>
    </row>
    <row r="19406" spans="7:7">
      <c r="G19406" s="162" t="s">
        <v>19651</v>
      </c>
    </row>
    <row r="19407" spans="7:7">
      <c r="G19407" s="162" t="s">
        <v>19652</v>
      </c>
    </row>
    <row r="19408" spans="7:7">
      <c r="G19408" s="162" t="s">
        <v>19653</v>
      </c>
    </row>
    <row r="19409" spans="7:7">
      <c r="G19409" s="162" t="s">
        <v>19654</v>
      </c>
    </row>
    <row r="19410" spans="7:7">
      <c r="G19410" s="162" t="s">
        <v>19655</v>
      </c>
    </row>
    <row r="19411" spans="7:7">
      <c r="G19411" s="162" t="s">
        <v>19656</v>
      </c>
    </row>
    <row r="19412" spans="7:7">
      <c r="G19412" s="162" t="s">
        <v>19657</v>
      </c>
    </row>
    <row r="19413" spans="7:7">
      <c r="G19413" s="162" t="s">
        <v>19658</v>
      </c>
    </row>
    <row r="19414" spans="7:7">
      <c r="G19414" s="162" t="s">
        <v>19659</v>
      </c>
    </row>
    <row r="19415" spans="7:7">
      <c r="G19415" s="162" t="s">
        <v>19660</v>
      </c>
    </row>
    <row r="19416" spans="7:7">
      <c r="G19416" s="162" t="s">
        <v>19661</v>
      </c>
    </row>
    <row r="19417" spans="7:7">
      <c r="G19417" s="162" t="s">
        <v>19662</v>
      </c>
    </row>
    <row r="19418" spans="7:7">
      <c r="G19418" s="162" t="s">
        <v>19663</v>
      </c>
    </row>
    <row r="19419" spans="7:7">
      <c r="G19419" s="162" t="s">
        <v>19664</v>
      </c>
    </row>
    <row r="19420" spans="7:7">
      <c r="G19420" s="162" t="s">
        <v>19665</v>
      </c>
    </row>
    <row r="19421" spans="7:7">
      <c r="G19421" s="162" t="s">
        <v>19666</v>
      </c>
    </row>
    <row r="19422" spans="7:7">
      <c r="G19422" s="162" t="s">
        <v>19667</v>
      </c>
    </row>
    <row r="19423" spans="7:7">
      <c r="G19423" s="162" t="s">
        <v>19668</v>
      </c>
    </row>
    <row r="19424" spans="7:7">
      <c r="G19424" s="162" t="s">
        <v>19669</v>
      </c>
    </row>
    <row r="19425" spans="7:7">
      <c r="G19425" s="162" t="s">
        <v>19670</v>
      </c>
    </row>
    <row r="19426" spans="7:7">
      <c r="G19426" s="162" t="s">
        <v>19671</v>
      </c>
    </row>
    <row r="19427" spans="7:7">
      <c r="G19427" s="162" t="s">
        <v>19672</v>
      </c>
    </row>
    <row r="19428" spans="7:7">
      <c r="G19428" s="162" t="s">
        <v>19673</v>
      </c>
    </row>
    <row r="19429" spans="7:7">
      <c r="G19429" s="162" t="s">
        <v>19674</v>
      </c>
    </row>
    <row r="19430" spans="7:7">
      <c r="G19430" s="162" t="s">
        <v>19675</v>
      </c>
    </row>
    <row r="19431" spans="7:7">
      <c r="G19431" s="162" t="s">
        <v>19676</v>
      </c>
    </row>
    <row r="19432" spans="7:7">
      <c r="G19432" s="162" t="s">
        <v>19677</v>
      </c>
    </row>
    <row r="19433" spans="7:7">
      <c r="G19433" s="162" t="s">
        <v>19678</v>
      </c>
    </row>
    <row r="19434" spans="7:7">
      <c r="G19434" s="162" t="s">
        <v>19679</v>
      </c>
    </row>
    <row r="19435" spans="7:7">
      <c r="G19435" s="162" t="s">
        <v>19680</v>
      </c>
    </row>
    <row r="19436" spans="7:7">
      <c r="G19436" s="162" t="s">
        <v>19681</v>
      </c>
    </row>
    <row r="19437" spans="7:7">
      <c r="G19437" s="162" t="s">
        <v>19682</v>
      </c>
    </row>
    <row r="19438" spans="7:7">
      <c r="G19438" s="162" t="s">
        <v>19683</v>
      </c>
    </row>
    <row r="19439" spans="7:7">
      <c r="G19439" s="162" t="s">
        <v>19684</v>
      </c>
    </row>
    <row r="19440" spans="7:7">
      <c r="G19440" s="162" t="s">
        <v>19685</v>
      </c>
    </row>
    <row r="19441" spans="7:7">
      <c r="G19441" s="162" t="s">
        <v>19686</v>
      </c>
    </row>
    <row r="19442" spans="7:7">
      <c r="G19442" s="162" t="s">
        <v>19687</v>
      </c>
    </row>
    <row r="19443" spans="7:7">
      <c r="G19443" s="162" t="s">
        <v>19688</v>
      </c>
    </row>
    <row r="19444" spans="7:7">
      <c r="G19444" s="162" t="s">
        <v>19689</v>
      </c>
    </row>
    <row r="19445" spans="7:7">
      <c r="G19445" s="162" t="s">
        <v>19690</v>
      </c>
    </row>
    <row r="19446" spans="7:7">
      <c r="G19446" s="162" t="s">
        <v>19691</v>
      </c>
    </row>
    <row r="19447" spans="7:7">
      <c r="G19447" s="162" t="s">
        <v>19692</v>
      </c>
    </row>
    <row r="19448" spans="7:7">
      <c r="G19448" s="162" t="s">
        <v>19693</v>
      </c>
    </row>
    <row r="19449" spans="7:7">
      <c r="G19449" s="162" t="s">
        <v>19694</v>
      </c>
    </row>
    <row r="19450" spans="7:7">
      <c r="G19450" s="162" t="s">
        <v>19695</v>
      </c>
    </row>
    <row r="19451" spans="7:7">
      <c r="G19451" s="162" t="s">
        <v>19696</v>
      </c>
    </row>
    <row r="19452" spans="7:7">
      <c r="G19452" s="162" t="s">
        <v>19697</v>
      </c>
    </row>
    <row r="19453" spans="7:7">
      <c r="G19453" s="162" t="s">
        <v>19698</v>
      </c>
    </row>
    <row r="19454" spans="7:7">
      <c r="G19454" s="162" t="s">
        <v>19699</v>
      </c>
    </row>
    <row r="19455" spans="7:7">
      <c r="G19455" s="162" t="s">
        <v>19700</v>
      </c>
    </row>
    <row r="19456" spans="7:7">
      <c r="G19456" s="162" t="s">
        <v>19701</v>
      </c>
    </row>
    <row r="19457" spans="7:7">
      <c r="G19457" s="162" t="s">
        <v>19702</v>
      </c>
    </row>
    <row r="19458" spans="7:7">
      <c r="G19458" s="162" t="s">
        <v>19703</v>
      </c>
    </row>
    <row r="19459" spans="7:7">
      <c r="G19459" s="162" t="s">
        <v>19704</v>
      </c>
    </row>
    <row r="19460" spans="7:7">
      <c r="G19460" s="162" t="s">
        <v>19705</v>
      </c>
    </row>
    <row r="19461" spans="7:7">
      <c r="G19461" s="162" t="s">
        <v>19706</v>
      </c>
    </row>
    <row r="19462" spans="7:7">
      <c r="G19462" s="162" t="s">
        <v>19707</v>
      </c>
    </row>
    <row r="19463" spans="7:7">
      <c r="G19463" s="162" t="s">
        <v>19708</v>
      </c>
    </row>
    <row r="19464" spans="7:7">
      <c r="G19464" s="162" t="s">
        <v>19709</v>
      </c>
    </row>
    <row r="19465" spans="7:7">
      <c r="G19465" s="162" t="s">
        <v>19710</v>
      </c>
    </row>
    <row r="19466" spans="7:7">
      <c r="G19466" s="162" t="s">
        <v>19711</v>
      </c>
    </row>
    <row r="19467" spans="7:7">
      <c r="G19467" s="162" t="s">
        <v>19712</v>
      </c>
    </row>
    <row r="19468" spans="7:7">
      <c r="G19468" s="162" t="s">
        <v>19713</v>
      </c>
    </row>
    <row r="19469" spans="7:7">
      <c r="G19469" s="162" t="s">
        <v>19714</v>
      </c>
    </row>
    <row r="19470" spans="7:7">
      <c r="G19470" s="162" t="s">
        <v>19715</v>
      </c>
    </row>
    <row r="19471" spans="7:7">
      <c r="G19471" s="162" t="s">
        <v>19716</v>
      </c>
    </row>
    <row r="19472" spans="7:7">
      <c r="G19472" s="162" t="s">
        <v>19717</v>
      </c>
    </row>
    <row r="19473" spans="7:7">
      <c r="G19473" s="162" t="s">
        <v>19718</v>
      </c>
    </row>
    <row r="19474" spans="7:7">
      <c r="G19474" s="162" t="s">
        <v>19719</v>
      </c>
    </row>
    <row r="19475" spans="7:7">
      <c r="G19475" s="162" t="s">
        <v>19720</v>
      </c>
    </row>
    <row r="19476" spans="7:7">
      <c r="G19476" s="162" t="s">
        <v>19721</v>
      </c>
    </row>
    <row r="19477" spans="7:7">
      <c r="G19477" s="162" t="s">
        <v>19722</v>
      </c>
    </row>
    <row r="19478" spans="7:7">
      <c r="G19478" s="162" t="s">
        <v>19723</v>
      </c>
    </row>
    <row r="19479" spans="7:7">
      <c r="G19479" s="162" t="s">
        <v>19724</v>
      </c>
    </row>
    <row r="19480" spans="7:7">
      <c r="G19480" s="162" t="s">
        <v>19725</v>
      </c>
    </row>
    <row r="19481" spans="7:7">
      <c r="G19481" s="162" t="s">
        <v>19726</v>
      </c>
    </row>
    <row r="19482" spans="7:7">
      <c r="G19482" s="162" t="s">
        <v>19727</v>
      </c>
    </row>
    <row r="19483" spans="7:7">
      <c r="G19483" s="162" t="s">
        <v>19728</v>
      </c>
    </row>
    <row r="19484" spans="7:7">
      <c r="G19484" s="162" t="s">
        <v>19729</v>
      </c>
    </row>
    <row r="19485" spans="7:7">
      <c r="G19485" s="162" t="s">
        <v>19730</v>
      </c>
    </row>
    <row r="19486" spans="7:7">
      <c r="G19486" s="162" t="s">
        <v>19731</v>
      </c>
    </row>
    <row r="19487" spans="7:7">
      <c r="G19487" s="162" t="s">
        <v>19732</v>
      </c>
    </row>
    <row r="19488" spans="7:7">
      <c r="G19488" s="162" t="s">
        <v>19733</v>
      </c>
    </row>
    <row r="19489" spans="7:7">
      <c r="G19489" s="162" t="s">
        <v>19734</v>
      </c>
    </row>
    <row r="19490" spans="7:7">
      <c r="G19490" s="162" t="s">
        <v>19735</v>
      </c>
    </row>
    <row r="19491" spans="7:7">
      <c r="G19491" s="162" t="s">
        <v>19736</v>
      </c>
    </row>
    <row r="19492" spans="7:7">
      <c r="G19492" s="162" t="s">
        <v>19737</v>
      </c>
    </row>
    <row r="19493" spans="7:7">
      <c r="G19493" s="162" t="s">
        <v>19738</v>
      </c>
    </row>
    <row r="19494" spans="7:7">
      <c r="G19494" s="162" t="s">
        <v>19739</v>
      </c>
    </row>
    <row r="19495" spans="7:7">
      <c r="G19495" s="162" t="s">
        <v>19740</v>
      </c>
    </row>
    <row r="19496" spans="7:7">
      <c r="G19496" s="162" t="s">
        <v>19741</v>
      </c>
    </row>
    <row r="19497" spans="7:7">
      <c r="G19497" s="162" t="s">
        <v>19742</v>
      </c>
    </row>
    <row r="19498" spans="7:7">
      <c r="G19498" s="162" t="s">
        <v>19743</v>
      </c>
    </row>
    <row r="19499" spans="7:7">
      <c r="G19499" s="162" t="s">
        <v>19744</v>
      </c>
    </row>
    <row r="19500" spans="7:7">
      <c r="G19500" s="162" t="s">
        <v>19745</v>
      </c>
    </row>
    <row r="19501" spans="7:7">
      <c r="G19501" s="162" t="s">
        <v>19746</v>
      </c>
    </row>
    <row r="19502" spans="7:7">
      <c r="G19502" s="162" t="s">
        <v>19747</v>
      </c>
    </row>
    <row r="19503" spans="7:7">
      <c r="G19503" s="162" t="s">
        <v>19748</v>
      </c>
    </row>
    <row r="19504" spans="7:7">
      <c r="G19504" s="162" t="s">
        <v>19749</v>
      </c>
    </row>
    <row r="19505" spans="7:7">
      <c r="G19505" s="162" t="s">
        <v>19750</v>
      </c>
    </row>
    <row r="19506" spans="7:7">
      <c r="G19506" s="162" t="s">
        <v>19751</v>
      </c>
    </row>
    <row r="19507" spans="7:7">
      <c r="G19507" s="162" t="s">
        <v>19752</v>
      </c>
    </row>
    <row r="19508" spans="7:7">
      <c r="G19508" s="162" t="s">
        <v>19753</v>
      </c>
    </row>
    <row r="19509" spans="7:7">
      <c r="G19509" s="162" t="s">
        <v>19754</v>
      </c>
    </row>
    <row r="19510" spans="7:7">
      <c r="G19510" s="162" t="s">
        <v>19755</v>
      </c>
    </row>
    <row r="19511" spans="7:7">
      <c r="G19511" s="162" t="s">
        <v>19756</v>
      </c>
    </row>
    <row r="19512" spans="7:7">
      <c r="G19512" s="162" t="s">
        <v>19757</v>
      </c>
    </row>
    <row r="19513" spans="7:7">
      <c r="G19513" s="162" t="s">
        <v>19758</v>
      </c>
    </row>
    <row r="19514" spans="7:7">
      <c r="G19514" s="162" t="s">
        <v>19759</v>
      </c>
    </row>
    <row r="19515" spans="7:7">
      <c r="G19515" s="162" t="s">
        <v>19760</v>
      </c>
    </row>
    <row r="19516" spans="7:7">
      <c r="G19516" s="162" t="s">
        <v>19761</v>
      </c>
    </row>
    <row r="19517" spans="7:7">
      <c r="G19517" s="162" t="s">
        <v>19762</v>
      </c>
    </row>
    <row r="19518" spans="7:7">
      <c r="G19518" s="162" t="s">
        <v>19763</v>
      </c>
    </row>
    <row r="19519" spans="7:7">
      <c r="G19519" s="162" t="s">
        <v>19764</v>
      </c>
    </row>
    <row r="19520" spans="7:7">
      <c r="G19520" s="162" t="s">
        <v>19765</v>
      </c>
    </row>
    <row r="19521" spans="7:7">
      <c r="G19521" s="162" t="s">
        <v>19766</v>
      </c>
    </row>
    <row r="19522" spans="7:7">
      <c r="G19522" s="162" t="s">
        <v>19767</v>
      </c>
    </row>
    <row r="19523" spans="7:7">
      <c r="G19523" s="162" t="s">
        <v>19768</v>
      </c>
    </row>
    <row r="19524" spans="7:7">
      <c r="G19524" s="162" t="s">
        <v>19769</v>
      </c>
    </row>
    <row r="19525" spans="7:7">
      <c r="G19525" s="162" t="s">
        <v>19770</v>
      </c>
    </row>
    <row r="19526" spans="7:7">
      <c r="G19526" s="162" t="s">
        <v>19771</v>
      </c>
    </row>
    <row r="19527" spans="7:7">
      <c r="G19527" s="162" t="s">
        <v>19772</v>
      </c>
    </row>
    <row r="19528" spans="7:7">
      <c r="G19528" s="162" t="s">
        <v>19773</v>
      </c>
    </row>
    <row r="19529" spans="7:7">
      <c r="G19529" s="162" t="s">
        <v>19774</v>
      </c>
    </row>
    <row r="19530" spans="7:7">
      <c r="G19530" s="162" t="s">
        <v>19775</v>
      </c>
    </row>
    <row r="19531" spans="7:7">
      <c r="G19531" s="162" t="s">
        <v>19776</v>
      </c>
    </row>
    <row r="19532" spans="7:7">
      <c r="G19532" s="162" t="s">
        <v>19777</v>
      </c>
    </row>
    <row r="19533" spans="7:7">
      <c r="G19533" s="162" t="s">
        <v>19778</v>
      </c>
    </row>
    <row r="19534" spans="7:7">
      <c r="G19534" s="162" t="s">
        <v>19779</v>
      </c>
    </row>
    <row r="19535" spans="7:7">
      <c r="G19535" s="162" t="s">
        <v>19780</v>
      </c>
    </row>
    <row r="19536" spans="7:7">
      <c r="G19536" s="162" t="s">
        <v>19781</v>
      </c>
    </row>
    <row r="19537" spans="7:7">
      <c r="G19537" s="162" t="s">
        <v>19782</v>
      </c>
    </row>
    <row r="19538" spans="7:7">
      <c r="G19538" s="162" t="s">
        <v>19783</v>
      </c>
    </row>
    <row r="19539" spans="7:7">
      <c r="G19539" s="162" t="s">
        <v>19784</v>
      </c>
    </row>
    <row r="19540" spans="7:7">
      <c r="G19540" s="162" t="s">
        <v>19785</v>
      </c>
    </row>
    <row r="19541" spans="7:7">
      <c r="G19541" s="162" t="s">
        <v>19786</v>
      </c>
    </row>
    <row r="19542" spans="7:7">
      <c r="G19542" s="162" t="s">
        <v>19787</v>
      </c>
    </row>
    <row r="19543" spans="7:7">
      <c r="G19543" s="162" t="s">
        <v>19788</v>
      </c>
    </row>
    <row r="19544" spans="7:7">
      <c r="G19544" s="162" t="s">
        <v>19789</v>
      </c>
    </row>
    <row r="19545" spans="7:7">
      <c r="G19545" s="162" t="s">
        <v>19790</v>
      </c>
    </row>
    <row r="19546" spans="7:7">
      <c r="G19546" s="162" t="s">
        <v>19791</v>
      </c>
    </row>
    <row r="19547" spans="7:7">
      <c r="G19547" s="162" t="s">
        <v>19792</v>
      </c>
    </row>
    <row r="19548" spans="7:7">
      <c r="G19548" s="162" t="s">
        <v>19793</v>
      </c>
    </row>
    <row r="19549" spans="7:7">
      <c r="G19549" s="162" t="s">
        <v>19794</v>
      </c>
    </row>
    <row r="19550" spans="7:7">
      <c r="G19550" s="162" t="s">
        <v>19795</v>
      </c>
    </row>
    <row r="19551" spans="7:7">
      <c r="G19551" s="162" t="s">
        <v>19796</v>
      </c>
    </row>
    <row r="19552" spans="7:7">
      <c r="G19552" s="162" t="s">
        <v>19797</v>
      </c>
    </row>
    <row r="19553" spans="7:7">
      <c r="G19553" s="162" t="s">
        <v>19798</v>
      </c>
    </row>
    <row r="19554" spans="7:7">
      <c r="G19554" s="162" t="s">
        <v>19799</v>
      </c>
    </row>
    <row r="19555" spans="7:7">
      <c r="G19555" s="162" t="s">
        <v>19800</v>
      </c>
    </row>
    <row r="19556" spans="7:7">
      <c r="G19556" s="162" t="s">
        <v>19801</v>
      </c>
    </row>
    <row r="19557" spans="7:7">
      <c r="G19557" s="162" t="s">
        <v>19802</v>
      </c>
    </row>
    <row r="19558" spans="7:7">
      <c r="G19558" s="162" t="s">
        <v>19803</v>
      </c>
    </row>
    <row r="19559" spans="7:7">
      <c r="G19559" s="162" t="s">
        <v>19804</v>
      </c>
    </row>
    <row r="19560" spans="7:7">
      <c r="G19560" s="162" t="s">
        <v>19805</v>
      </c>
    </row>
    <row r="19561" spans="7:7">
      <c r="G19561" s="162" t="s">
        <v>19806</v>
      </c>
    </row>
    <row r="19562" spans="7:7">
      <c r="G19562" s="162" t="s">
        <v>19807</v>
      </c>
    </row>
    <row r="19563" spans="7:7">
      <c r="G19563" s="162" t="s">
        <v>19808</v>
      </c>
    </row>
    <row r="19564" spans="7:7">
      <c r="G19564" s="162" t="s">
        <v>19809</v>
      </c>
    </row>
    <row r="19565" spans="7:7">
      <c r="G19565" s="162" t="s">
        <v>19810</v>
      </c>
    </row>
    <row r="19566" spans="7:7">
      <c r="G19566" s="162" t="s">
        <v>19811</v>
      </c>
    </row>
    <row r="19567" spans="7:7">
      <c r="G19567" s="162" t="s">
        <v>19812</v>
      </c>
    </row>
    <row r="19568" spans="7:7">
      <c r="G19568" s="162" t="s">
        <v>19813</v>
      </c>
    </row>
    <row r="19569" spans="7:7">
      <c r="G19569" s="162" t="s">
        <v>19814</v>
      </c>
    </row>
    <row r="19570" spans="7:7">
      <c r="G19570" s="162" t="s">
        <v>19815</v>
      </c>
    </row>
    <row r="19571" spans="7:7">
      <c r="G19571" s="162" t="s">
        <v>19816</v>
      </c>
    </row>
    <row r="19572" spans="7:7">
      <c r="G19572" s="162" t="s">
        <v>19817</v>
      </c>
    </row>
    <row r="19573" spans="7:7">
      <c r="G19573" s="162" t="s">
        <v>19818</v>
      </c>
    </row>
    <row r="19574" spans="7:7">
      <c r="G19574" s="162" t="s">
        <v>19819</v>
      </c>
    </row>
    <row r="19575" spans="7:7">
      <c r="G19575" s="162" t="s">
        <v>19820</v>
      </c>
    </row>
    <row r="19576" spans="7:7">
      <c r="G19576" s="162" t="s">
        <v>19821</v>
      </c>
    </row>
    <row r="19577" spans="7:7">
      <c r="G19577" s="162" t="s">
        <v>19822</v>
      </c>
    </row>
    <row r="19578" spans="7:7">
      <c r="G19578" s="162" t="s">
        <v>19823</v>
      </c>
    </row>
    <row r="19579" spans="7:7">
      <c r="G19579" s="162" t="s">
        <v>19824</v>
      </c>
    </row>
    <row r="19580" spans="7:7">
      <c r="G19580" s="162" t="s">
        <v>19825</v>
      </c>
    </row>
    <row r="19581" spans="7:7">
      <c r="G19581" s="162" t="s">
        <v>19826</v>
      </c>
    </row>
    <row r="19582" spans="7:7">
      <c r="G19582" s="162" t="s">
        <v>19827</v>
      </c>
    </row>
    <row r="19583" spans="7:7">
      <c r="G19583" s="162" t="s">
        <v>19828</v>
      </c>
    </row>
    <row r="19584" spans="7:7">
      <c r="G19584" s="162" t="s">
        <v>19829</v>
      </c>
    </row>
    <row r="19585" spans="7:7">
      <c r="G19585" s="162" t="s">
        <v>19830</v>
      </c>
    </row>
    <row r="19586" spans="7:7">
      <c r="G19586" s="162" t="s">
        <v>19831</v>
      </c>
    </row>
    <row r="19587" spans="7:7">
      <c r="G19587" s="162" t="s">
        <v>19832</v>
      </c>
    </row>
    <row r="19588" spans="7:7">
      <c r="G19588" s="162" t="s">
        <v>19833</v>
      </c>
    </row>
    <row r="19589" spans="7:7">
      <c r="G19589" s="162" t="s">
        <v>19834</v>
      </c>
    </row>
    <row r="19590" spans="7:7">
      <c r="G19590" s="162" t="s">
        <v>19835</v>
      </c>
    </row>
    <row r="19591" spans="7:7">
      <c r="G19591" s="162" t="s">
        <v>19836</v>
      </c>
    </row>
    <row r="19592" spans="7:7">
      <c r="G19592" s="162" t="s">
        <v>19837</v>
      </c>
    </row>
    <row r="19593" spans="7:7">
      <c r="G19593" s="162" t="s">
        <v>19838</v>
      </c>
    </row>
    <row r="19594" spans="7:7">
      <c r="G19594" s="162" t="s">
        <v>19839</v>
      </c>
    </row>
    <row r="19595" spans="7:7">
      <c r="G19595" s="162" t="s">
        <v>19840</v>
      </c>
    </row>
    <row r="19596" spans="7:7">
      <c r="G19596" s="162" t="s">
        <v>19841</v>
      </c>
    </row>
    <row r="19597" spans="7:7">
      <c r="G19597" s="162" t="s">
        <v>19842</v>
      </c>
    </row>
    <row r="19598" spans="7:7">
      <c r="G19598" s="162" t="s">
        <v>19843</v>
      </c>
    </row>
    <row r="19599" spans="7:7">
      <c r="G19599" s="162" t="s">
        <v>19844</v>
      </c>
    </row>
    <row r="19600" spans="7:7">
      <c r="G19600" s="162" t="s">
        <v>19845</v>
      </c>
    </row>
    <row r="19601" spans="7:7">
      <c r="G19601" s="162" t="s">
        <v>19846</v>
      </c>
    </row>
    <row r="19602" spans="7:7">
      <c r="G19602" s="162" t="s">
        <v>19847</v>
      </c>
    </row>
    <row r="19603" spans="7:7">
      <c r="G19603" s="162" t="s">
        <v>19848</v>
      </c>
    </row>
    <row r="19604" spans="7:7">
      <c r="G19604" s="162" t="s">
        <v>19849</v>
      </c>
    </row>
    <row r="19605" spans="7:7">
      <c r="G19605" s="162" t="s">
        <v>19850</v>
      </c>
    </row>
    <row r="19606" spans="7:7">
      <c r="G19606" s="162" t="s">
        <v>19851</v>
      </c>
    </row>
    <row r="19607" spans="7:7">
      <c r="G19607" s="162" t="s">
        <v>19852</v>
      </c>
    </row>
    <row r="19608" spans="7:7">
      <c r="G19608" s="162" t="s">
        <v>19853</v>
      </c>
    </row>
    <row r="19609" spans="7:7">
      <c r="G19609" s="162" t="s">
        <v>19854</v>
      </c>
    </row>
    <row r="19610" spans="7:7">
      <c r="G19610" s="162" t="s">
        <v>19855</v>
      </c>
    </row>
    <row r="19611" spans="7:7">
      <c r="G19611" s="162" t="s">
        <v>19856</v>
      </c>
    </row>
    <row r="19612" spans="7:7">
      <c r="G19612" s="162" t="s">
        <v>19857</v>
      </c>
    </row>
    <row r="19613" spans="7:7">
      <c r="G19613" s="162" t="s">
        <v>19858</v>
      </c>
    </row>
    <row r="19614" spans="7:7">
      <c r="G19614" s="162" t="s">
        <v>19859</v>
      </c>
    </row>
    <row r="19615" spans="7:7">
      <c r="G19615" s="162" t="s">
        <v>19860</v>
      </c>
    </row>
    <row r="19616" spans="7:7">
      <c r="G19616" s="162" t="s">
        <v>19861</v>
      </c>
    </row>
    <row r="19617" spans="7:7">
      <c r="G19617" s="162" t="s">
        <v>19862</v>
      </c>
    </row>
    <row r="19618" spans="7:7">
      <c r="G19618" s="162" t="s">
        <v>19863</v>
      </c>
    </row>
    <row r="19619" spans="7:7">
      <c r="G19619" s="162" t="s">
        <v>19864</v>
      </c>
    </row>
    <row r="19620" spans="7:7">
      <c r="G19620" s="162" t="s">
        <v>19865</v>
      </c>
    </row>
    <row r="19621" spans="7:7">
      <c r="G19621" s="162" t="s">
        <v>19866</v>
      </c>
    </row>
    <row r="19622" spans="7:7">
      <c r="G19622" s="162" t="s">
        <v>19867</v>
      </c>
    </row>
    <row r="19623" spans="7:7">
      <c r="G19623" s="162" t="s">
        <v>19868</v>
      </c>
    </row>
    <row r="19624" spans="7:7">
      <c r="G19624" s="162" t="s">
        <v>19869</v>
      </c>
    </row>
    <row r="19625" spans="7:7">
      <c r="G19625" s="162" t="s">
        <v>19870</v>
      </c>
    </row>
    <row r="19626" spans="7:7">
      <c r="G19626" s="162" t="s">
        <v>19871</v>
      </c>
    </row>
    <row r="19627" spans="7:7">
      <c r="G19627" s="162" t="s">
        <v>19872</v>
      </c>
    </row>
    <row r="19628" spans="7:7">
      <c r="G19628" s="162" t="s">
        <v>19873</v>
      </c>
    </row>
    <row r="19629" spans="7:7">
      <c r="G19629" s="162" t="s">
        <v>19874</v>
      </c>
    </row>
    <row r="19630" spans="7:7">
      <c r="G19630" s="162" t="s">
        <v>19875</v>
      </c>
    </row>
    <row r="19631" spans="7:7">
      <c r="G19631" s="162" t="s">
        <v>19876</v>
      </c>
    </row>
    <row r="19632" spans="7:7">
      <c r="G19632" s="162" t="s">
        <v>19877</v>
      </c>
    </row>
    <row r="19633" spans="7:7">
      <c r="G19633" s="162" t="s">
        <v>19878</v>
      </c>
    </row>
    <row r="19634" spans="7:7">
      <c r="G19634" s="162" t="s">
        <v>19879</v>
      </c>
    </row>
    <row r="19635" spans="7:7">
      <c r="G19635" s="162" t="s">
        <v>19880</v>
      </c>
    </row>
    <row r="19636" spans="7:7">
      <c r="G19636" s="162" t="s">
        <v>19881</v>
      </c>
    </row>
    <row r="19637" spans="7:7">
      <c r="G19637" s="162" t="s">
        <v>19882</v>
      </c>
    </row>
    <row r="19638" spans="7:7">
      <c r="G19638" s="162" t="s">
        <v>19883</v>
      </c>
    </row>
    <row r="19639" spans="7:7">
      <c r="G19639" s="162" t="s">
        <v>19884</v>
      </c>
    </row>
    <row r="19640" spans="7:7">
      <c r="G19640" s="162" t="s">
        <v>19885</v>
      </c>
    </row>
    <row r="19641" spans="7:7">
      <c r="G19641" s="162" t="s">
        <v>19886</v>
      </c>
    </row>
    <row r="19642" spans="7:7">
      <c r="G19642" s="162" t="s">
        <v>19887</v>
      </c>
    </row>
    <row r="19643" spans="7:7">
      <c r="G19643" s="162" t="s">
        <v>19888</v>
      </c>
    </row>
    <row r="19644" spans="7:7">
      <c r="G19644" s="162" t="s">
        <v>19889</v>
      </c>
    </row>
    <row r="19645" spans="7:7">
      <c r="G19645" s="162" t="s">
        <v>19890</v>
      </c>
    </row>
    <row r="19646" spans="7:7">
      <c r="G19646" s="162" t="s">
        <v>19891</v>
      </c>
    </row>
    <row r="19647" spans="7:7">
      <c r="G19647" s="162" t="s">
        <v>19892</v>
      </c>
    </row>
    <row r="19648" spans="7:7">
      <c r="G19648" s="162" t="s">
        <v>19893</v>
      </c>
    </row>
    <row r="19649" spans="7:7">
      <c r="G19649" s="162" t="s">
        <v>19894</v>
      </c>
    </row>
    <row r="19650" spans="7:7">
      <c r="G19650" s="162" t="s">
        <v>19895</v>
      </c>
    </row>
    <row r="19651" spans="7:7">
      <c r="G19651" s="162" t="s">
        <v>19896</v>
      </c>
    </row>
    <row r="19652" spans="7:7">
      <c r="G19652" s="162" t="s">
        <v>19897</v>
      </c>
    </row>
    <row r="19653" spans="7:7">
      <c r="G19653" s="162" t="s">
        <v>19898</v>
      </c>
    </row>
    <row r="19654" spans="7:7">
      <c r="G19654" s="162" t="s">
        <v>19899</v>
      </c>
    </row>
    <row r="19655" spans="7:7">
      <c r="G19655" s="162" t="s">
        <v>19900</v>
      </c>
    </row>
    <row r="19656" spans="7:7">
      <c r="G19656" s="162" t="s">
        <v>19901</v>
      </c>
    </row>
    <row r="19657" spans="7:7">
      <c r="G19657" s="162" t="s">
        <v>19902</v>
      </c>
    </row>
    <row r="19658" spans="7:7">
      <c r="G19658" s="162" t="s">
        <v>19903</v>
      </c>
    </row>
    <row r="19659" spans="7:7">
      <c r="G19659" s="162" t="s">
        <v>19904</v>
      </c>
    </row>
    <row r="19660" spans="7:7">
      <c r="G19660" s="162" t="s">
        <v>19905</v>
      </c>
    </row>
    <row r="19661" spans="7:7">
      <c r="G19661" s="162" t="s">
        <v>19906</v>
      </c>
    </row>
    <row r="19662" spans="7:7">
      <c r="G19662" s="162" t="s">
        <v>19907</v>
      </c>
    </row>
    <row r="19663" spans="7:7">
      <c r="G19663" s="162" t="s">
        <v>19908</v>
      </c>
    </row>
    <row r="19664" spans="7:7">
      <c r="G19664" s="162" t="s">
        <v>19909</v>
      </c>
    </row>
    <row r="19665" spans="7:7">
      <c r="G19665" s="162" t="s">
        <v>19910</v>
      </c>
    </row>
    <row r="19666" spans="7:7">
      <c r="G19666" s="162" t="s">
        <v>19911</v>
      </c>
    </row>
    <row r="19667" spans="7:7">
      <c r="G19667" s="162" t="s">
        <v>19912</v>
      </c>
    </row>
    <row r="19668" spans="7:7">
      <c r="G19668" s="162" t="s">
        <v>19913</v>
      </c>
    </row>
    <row r="19669" spans="7:7">
      <c r="G19669" s="162" t="s">
        <v>19914</v>
      </c>
    </row>
    <row r="19670" spans="7:7">
      <c r="G19670" s="162" t="s">
        <v>19915</v>
      </c>
    </row>
    <row r="19671" spans="7:7">
      <c r="G19671" s="162" t="s">
        <v>19916</v>
      </c>
    </row>
    <row r="19672" spans="7:7">
      <c r="G19672" s="162" t="s">
        <v>19917</v>
      </c>
    </row>
    <row r="19673" spans="7:7">
      <c r="G19673" s="162" t="s">
        <v>19918</v>
      </c>
    </row>
    <row r="19674" spans="7:7">
      <c r="G19674" s="162" t="s">
        <v>19919</v>
      </c>
    </row>
    <row r="19675" spans="7:7">
      <c r="G19675" s="162" t="s">
        <v>19920</v>
      </c>
    </row>
    <row r="19676" spans="7:7">
      <c r="G19676" s="162" t="s">
        <v>19921</v>
      </c>
    </row>
    <row r="19677" spans="7:7">
      <c r="G19677" s="162" t="s">
        <v>19922</v>
      </c>
    </row>
    <row r="19678" spans="7:7">
      <c r="G19678" s="162" t="s">
        <v>19923</v>
      </c>
    </row>
    <row r="19679" spans="7:7">
      <c r="G19679" s="162" t="s">
        <v>19924</v>
      </c>
    </row>
    <row r="19680" spans="7:7">
      <c r="G19680" s="162" t="s">
        <v>19925</v>
      </c>
    </row>
    <row r="19681" spans="7:7">
      <c r="G19681" s="162" t="s">
        <v>19926</v>
      </c>
    </row>
    <row r="19682" spans="7:7">
      <c r="G19682" s="162" t="s">
        <v>19927</v>
      </c>
    </row>
    <row r="19683" spans="7:7">
      <c r="G19683" s="162" t="s">
        <v>19928</v>
      </c>
    </row>
    <row r="19684" spans="7:7">
      <c r="G19684" s="162" t="s">
        <v>19929</v>
      </c>
    </row>
    <row r="19685" spans="7:7">
      <c r="G19685" s="162" t="s">
        <v>19930</v>
      </c>
    </row>
    <row r="19686" spans="7:7">
      <c r="G19686" s="162" t="s">
        <v>19931</v>
      </c>
    </row>
    <row r="19687" spans="7:7">
      <c r="G19687" s="162" t="s">
        <v>19932</v>
      </c>
    </row>
    <row r="19688" spans="7:7">
      <c r="G19688" s="162" t="s">
        <v>19933</v>
      </c>
    </row>
    <row r="19689" spans="7:7">
      <c r="G19689" s="162" t="s">
        <v>19934</v>
      </c>
    </row>
    <row r="19690" spans="7:7">
      <c r="G19690" s="162" t="s">
        <v>19935</v>
      </c>
    </row>
    <row r="19691" spans="7:7">
      <c r="G19691" s="162" t="s">
        <v>19936</v>
      </c>
    </row>
    <row r="19692" spans="7:7">
      <c r="G19692" s="162" t="s">
        <v>19937</v>
      </c>
    </row>
    <row r="19693" spans="7:7">
      <c r="G19693" s="162" t="s">
        <v>19938</v>
      </c>
    </row>
    <row r="19694" spans="7:7">
      <c r="G19694" s="162" t="s">
        <v>19939</v>
      </c>
    </row>
    <row r="19695" spans="7:7">
      <c r="G19695" s="162" t="s">
        <v>19940</v>
      </c>
    </row>
    <row r="19696" spans="7:7">
      <c r="G19696" s="162" t="s">
        <v>19941</v>
      </c>
    </row>
    <row r="19697" spans="7:7">
      <c r="G19697" s="162" t="s">
        <v>19942</v>
      </c>
    </row>
    <row r="19698" spans="7:7">
      <c r="G19698" s="162" t="s">
        <v>19943</v>
      </c>
    </row>
    <row r="19699" spans="7:7">
      <c r="G19699" s="162" t="s">
        <v>19944</v>
      </c>
    </row>
    <row r="19700" spans="7:7">
      <c r="G19700" s="162" t="s">
        <v>19945</v>
      </c>
    </row>
    <row r="19701" spans="7:7">
      <c r="G19701" s="162" t="s">
        <v>19946</v>
      </c>
    </row>
    <row r="19702" spans="7:7">
      <c r="G19702" s="162" t="s">
        <v>19947</v>
      </c>
    </row>
    <row r="19703" spans="7:7">
      <c r="G19703" s="162" t="s">
        <v>19948</v>
      </c>
    </row>
    <row r="19704" spans="7:7">
      <c r="G19704" s="162" t="s">
        <v>19949</v>
      </c>
    </row>
    <row r="19705" spans="7:7">
      <c r="G19705" s="162" t="s">
        <v>19950</v>
      </c>
    </row>
    <row r="19706" spans="7:7">
      <c r="G19706" s="162" t="s">
        <v>19951</v>
      </c>
    </row>
    <row r="19707" spans="7:7">
      <c r="G19707" s="162" t="s">
        <v>19952</v>
      </c>
    </row>
    <row r="19708" spans="7:7">
      <c r="G19708" s="162" t="s">
        <v>19953</v>
      </c>
    </row>
    <row r="19709" spans="7:7">
      <c r="G19709" s="162" t="s">
        <v>19954</v>
      </c>
    </row>
    <row r="19710" spans="7:7">
      <c r="G19710" s="162" t="s">
        <v>19955</v>
      </c>
    </row>
    <row r="19711" spans="7:7">
      <c r="G19711" s="162" t="s">
        <v>19956</v>
      </c>
    </row>
    <row r="19712" spans="7:7">
      <c r="G19712" s="162" t="s">
        <v>19957</v>
      </c>
    </row>
    <row r="19713" spans="7:7">
      <c r="G19713" s="162" t="s">
        <v>19958</v>
      </c>
    </row>
    <row r="19714" spans="7:7">
      <c r="G19714" s="162" t="s">
        <v>19959</v>
      </c>
    </row>
    <row r="19715" spans="7:7">
      <c r="G19715" s="162" t="s">
        <v>19960</v>
      </c>
    </row>
    <row r="19716" spans="7:7">
      <c r="G19716" s="162" t="s">
        <v>19961</v>
      </c>
    </row>
    <row r="19717" spans="7:7">
      <c r="G19717" s="162" t="s">
        <v>19962</v>
      </c>
    </row>
    <row r="19718" spans="7:7">
      <c r="G19718" s="162" t="s">
        <v>19963</v>
      </c>
    </row>
    <row r="19719" spans="7:7">
      <c r="G19719" s="162" t="s">
        <v>19964</v>
      </c>
    </row>
    <row r="19720" spans="7:7">
      <c r="G19720" s="162" t="s">
        <v>19965</v>
      </c>
    </row>
    <row r="19721" spans="7:7">
      <c r="G19721" s="162" t="s">
        <v>19966</v>
      </c>
    </row>
    <row r="19722" spans="7:7">
      <c r="G19722" s="162" t="s">
        <v>19967</v>
      </c>
    </row>
    <row r="19723" spans="7:7">
      <c r="G19723" s="162" t="s">
        <v>19968</v>
      </c>
    </row>
    <row r="19724" spans="7:7">
      <c r="G19724" s="162" t="s">
        <v>19969</v>
      </c>
    </row>
    <row r="19725" spans="7:7">
      <c r="G19725" s="162" t="s">
        <v>19970</v>
      </c>
    </row>
    <row r="19726" spans="7:7">
      <c r="G19726" s="162" t="s">
        <v>19971</v>
      </c>
    </row>
    <row r="19727" spans="7:7">
      <c r="G19727" s="162" t="s">
        <v>19972</v>
      </c>
    </row>
    <row r="19728" spans="7:7">
      <c r="G19728" s="162" t="s">
        <v>19973</v>
      </c>
    </row>
    <row r="19729" spans="7:7">
      <c r="G19729" s="162" t="s">
        <v>19974</v>
      </c>
    </row>
    <row r="19730" spans="7:7">
      <c r="G19730" s="162" t="s">
        <v>19975</v>
      </c>
    </row>
    <row r="19731" spans="7:7">
      <c r="G19731" s="162" t="s">
        <v>19976</v>
      </c>
    </row>
    <row r="19732" spans="7:7">
      <c r="G19732" s="162" t="s">
        <v>19977</v>
      </c>
    </row>
    <row r="19733" spans="7:7">
      <c r="G19733" s="162" t="s">
        <v>19978</v>
      </c>
    </row>
    <row r="19734" spans="7:7">
      <c r="G19734" s="162" t="s">
        <v>19979</v>
      </c>
    </row>
    <row r="19735" spans="7:7">
      <c r="G19735" s="162" t="s">
        <v>19980</v>
      </c>
    </row>
    <row r="19736" spans="7:7">
      <c r="G19736" s="162" t="s">
        <v>19981</v>
      </c>
    </row>
    <row r="19737" spans="7:7">
      <c r="G19737" s="162" t="s">
        <v>19982</v>
      </c>
    </row>
    <row r="19738" spans="7:7">
      <c r="G19738" s="162" t="s">
        <v>19983</v>
      </c>
    </row>
    <row r="19739" spans="7:7">
      <c r="G19739" s="162" t="s">
        <v>19984</v>
      </c>
    </row>
    <row r="19740" spans="7:7">
      <c r="G19740" s="162" t="s">
        <v>19985</v>
      </c>
    </row>
    <row r="19741" spans="7:7">
      <c r="G19741" s="162" t="s">
        <v>19986</v>
      </c>
    </row>
    <row r="19742" spans="7:7">
      <c r="G19742" s="162" t="s">
        <v>19987</v>
      </c>
    </row>
    <row r="19743" spans="7:7">
      <c r="G19743" s="162" t="s">
        <v>19988</v>
      </c>
    </row>
    <row r="19744" spans="7:7">
      <c r="G19744" s="162" t="s">
        <v>19989</v>
      </c>
    </row>
    <row r="19745" spans="7:7">
      <c r="G19745" s="162" t="s">
        <v>19990</v>
      </c>
    </row>
    <row r="19746" spans="7:7">
      <c r="G19746" s="162" t="s">
        <v>19991</v>
      </c>
    </row>
    <row r="19747" spans="7:7">
      <c r="G19747" s="162" t="s">
        <v>19992</v>
      </c>
    </row>
    <row r="19748" spans="7:7">
      <c r="G19748" s="162" t="s">
        <v>19993</v>
      </c>
    </row>
    <row r="19749" spans="7:7">
      <c r="G19749" s="162" t="s">
        <v>19994</v>
      </c>
    </row>
    <row r="19750" spans="7:7">
      <c r="G19750" s="162" t="s">
        <v>19995</v>
      </c>
    </row>
    <row r="19751" spans="7:7">
      <c r="G19751" s="162" t="s">
        <v>19996</v>
      </c>
    </row>
    <row r="19752" spans="7:7">
      <c r="G19752" s="162" t="s">
        <v>19997</v>
      </c>
    </row>
    <row r="19753" spans="7:7">
      <c r="G19753" s="162" t="s">
        <v>19998</v>
      </c>
    </row>
    <row r="19754" spans="7:7">
      <c r="G19754" s="162" t="s">
        <v>19999</v>
      </c>
    </row>
    <row r="19755" spans="7:7">
      <c r="G19755" s="162" t="s">
        <v>20000</v>
      </c>
    </row>
    <row r="19756" spans="7:7">
      <c r="G19756" s="162" t="s">
        <v>20001</v>
      </c>
    </row>
    <row r="19757" spans="7:7">
      <c r="G19757" s="162" t="s">
        <v>20002</v>
      </c>
    </row>
    <row r="19758" spans="7:7">
      <c r="G19758" s="162" t="s">
        <v>20003</v>
      </c>
    </row>
    <row r="19759" spans="7:7">
      <c r="G19759" s="162" t="s">
        <v>20004</v>
      </c>
    </row>
    <row r="19760" spans="7:7">
      <c r="G19760" s="162" t="s">
        <v>20005</v>
      </c>
    </row>
    <row r="19761" spans="7:7">
      <c r="G19761" s="162" t="s">
        <v>20006</v>
      </c>
    </row>
    <row r="19762" spans="7:7">
      <c r="G19762" s="162" t="s">
        <v>20007</v>
      </c>
    </row>
    <row r="19763" spans="7:7">
      <c r="G19763" s="162" t="s">
        <v>20008</v>
      </c>
    </row>
    <row r="19764" spans="7:7">
      <c r="G19764" s="162" t="s">
        <v>20009</v>
      </c>
    </row>
    <row r="19765" spans="7:7">
      <c r="G19765" s="162" t="s">
        <v>20010</v>
      </c>
    </row>
    <row r="19766" spans="7:7">
      <c r="G19766" s="162" t="s">
        <v>20011</v>
      </c>
    </row>
    <row r="19767" spans="7:7">
      <c r="G19767" s="162" t="s">
        <v>20012</v>
      </c>
    </row>
    <row r="19768" spans="7:7">
      <c r="G19768" s="162" t="s">
        <v>20013</v>
      </c>
    </row>
    <row r="19769" spans="7:7">
      <c r="G19769" s="162" t="s">
        <v>20014</v>
      </c>
    </row>
    <row r="19770" spans="7:7">
      <c r="G19770" s="162" t="s">
        <v>20015</v>
      </c>
    </row>
    <row r="19771" spans="7:7">
      <c r="G19771" s="162" t="s">
        <v>20016</v>
      </c>
    </row>
    <row r="19772" spans="7:7">
      <c r="G19772" s="162" t="s">
        <v>20017</v>
      </c>
    </row>
    <row r="19773" spans="7:7">
      <c r="G19773" s="162" t="s">
        <v>20018</v>
      </c>
    </row>
    <row r="19774" spans="7:7">
      <c r="G19774" s="162" t="s">
        <v>20019</v>
      </c>
    </row>
    <row r="19775" spans="7:7">
      <c r="G19775" s="162" t="s">
        <v>20020</v>
      </c>
    </row>
    <row r="19776" spans="7:7">
      <c r="G19776" s="162" t="s">
        <v>20021</v>
      </c>
    </row>
    <row r="19777" spans="7:7">
      <c r="G19777" s="162" t="s">
        <v>20022</v>
      </c>
    </row>
    <row r="19778" spans="7:7">
      <c r="G19778" s="162" t="s">
        <v>20023</v>
      </c>
    </row>
    <row r="19779" spans="7:7">
      <c r="G19779" s="162" t="s">
        <v>20024</v>
      </c>
    </row>
    <row r="19780" spans="7:7">
      <c r="G19780" s="162" t="s">
        <v>20025</v>
      </c>
    </row>
    <row r="19781" spans="7:7">
      <c r="G19781" s="162" t="s">
        <v>20026</v>
      </c>
    </row>
    <row r="19782" spans="7:7">
      <c r="G19782" s="162" t="s">
        <v>20027</v>
      </c>
    </row>
    <row r="19783" spans="7:7">
      <c r="G19783" s="162" t="s">
        <v>20028</v>
      </c>
    </row>
    <row r="19784" spans="7:7">
      <c r="G19784" s="162" t="s">
        <v>20029</v>
      </c>
    </row>
    <row r="19785" spans="7:7">
      <c r="G19785" s="162" t="s">
        <v>20030</v>
      </c>
    </row>
    <row r="19786" spans="7:7">
      <c r="G19786" s="162" t="s">
        <v>20031</v>
      </c>
    </row>
    <row r="19787" spans="7:7">
      <c r="G19787" s="162" t="s">
        <v>20032</v>
      </c>
    </row>
    <row r="19788" spans="7:7">
      <c r="G19788" s="162" t="s">
        <v>20033</v>
      </c>
    </row>
    <row r="19789" spans="7:7">
      <c r="G19789" s="162" t="s">
        <v>20034</v>
      </c>
    </row>
    <row r="19790" spans="7:7">
      <c r="G19790" s="162" t="s">
        <v>20035</v>
      </c>
    </row>
    <row r="19791" spans="7:7">
      <c r="G19791" s="162" t="s">
        <v>20036</v>
      </c>
    </row>
    <row r="19792" spans="7:7">
      <c r="G19792" s="162" t="s">
        <v>20037</v>
      </c>
    </row>
    <row r="19793" spans="7:7">
      <c r="G19793" s="162" t="s">
        <v>20038</v>
      </c>
    </row>
    <row r="19794" spans="7:7">
      <c r="G19794" s="162" t="s">
        <v>20039</v>
      </c>
    </row>
    <row r="19795" spans="7:7">
      <c r="G19795" s="162" t="s">
        <v>20040</v>
      </c>
    </row>
    <row r="19796" spans="7:7">
      <c r="G19796" s="162" t="s">
        <v>20041</v>
      </c>
    </row>
    <row r="19797" spans="7:7">
      <c r="G19797" s="162" t="s">
        <v>20042</v>
      </c>
    </row>
    <row r="19798" spans="7:7">
      <c r="G19798" s="162" t="s">
        <v>20043</v>
      </c>
    </row>
    <row r="19799" spans="7:7">
      <c r="G19799" s="162" t="s">
        <v>20044</v>
      </c>
    </row>
    <row r="19800" spans="7:7">
      <c r="G19800" s="162" t="s">
        <v>20045</v>
      </c>
    </row>
    <row r="19801" spans="7:7">
      <c r="G19801" s="162" t="s">
        <v>20046</v>
      </c>
    </row>
    <row r="19802" spans="7:7">
      <c r="G19802" s="162" t="s">
        <v>20047</v>
      </c>
    </row>
    <row r="19803" spans="7:7">
      <c r="G19803" s="162" t="s">
        <v>20048</v>
      </c>
    </row>
    <row r="19804" spans="7:7">
      <c r="G19804" s="162" t="s">
        <v>20049</v>
      </c>
    </row>
    <row r="19805" spans="7:7">
      <c r="G19805" s="162" t="s">
        <v>20050</v>
      </c>
    </row>
    <row r="19806" spans="7:7">
      <c r="G19806" s="162" t="s">
        <v>20051</v>
      </c>
    </row>
    <row r="19807" spans="7:7">
      <c r="G19807" s="162" t="s">
        <v>20052</v>
      </c>
    </row>
    <row r="19808" spans="7:7">
      <c r="G19808" s="162" t="s">
        <v>20053</v>
      </c>
    </row>
    <row r="19809" spans="7:7">
      <c r="G19809" s="162" t="s">
        <v>20054</v>
      </c>
    </row>
    <row r="19810" spans="7:7">
      <c r="G19810" s="162" t="s">
        <v>20055</v>
      </c>
    </row>
    <row r="19811" spans="7:7">
      <c r="G19811" s="162" t="s">
        <v>20056</v>
      </c>
    </row>
    <row r="19812" spans="7:7">
      <c r="G19812" s="162" t="s">
        <v>20057</v>
      </c>
    </row>
    <row r="19813" spans="7:7">
      <c r="G19813" s="162" t="s">
        <v>20058</v>
      </c>
    </row>
    <row r="19814" spans="7:7">
      <c r="G19814" s="162" t="s">
        <v>20059</v>
      </c>
    </row>
    <row r="19815" spans="7:7">
      <c r="G19815" s="162" t="s">
        <v>20060</v>
      </c>
    </row>
    <row r="19816" spans="7:7">
      <c r="G19816" s="162" t="s">
        <v>20061</v>
      </c>
    </row>
    <row r="19817" spans="7:7">
      <c r="G19817" s="162" t="s">
        <v>20062</v>
      </c>
    </row>
    <row r="19818" spans="7:7">
      <c r="G19818" s="162" t="s">
        <v>20063</v>
      </c>
    </row>
    <row r="19819" spans="7:7">
      <c r="G19819" s="162" t="s">
        <v>20064</v>
      </c>
    </row>
    <row r="19820" spans="7:7">
      <c r="G19820" s="162" t="s">
        <v>20065</v>
      </c>
    </row>
    <row r="19821" spans="7:7">
      <c r="G19821" s="162" t="s">
        <v>20066</v>
      </c>
    </row>
    <row r="19822" spans="7:7">
      <c r="G19822" s="162" t="s">
        <v>20067</v>
      </c>
    </row>
    <row r="19823" spans="7:7">
      <c r="G19823" s="162" t="s">
        <v>20068</v>
      </c>
    </row>
    <row r="19824" spans="7:7">
      <c r="G19824" s="162" t="s">
        <v>20069</v>
      </c>
    </row>
    <row r="19825" spans="7:7">
      <c r="G19825" s="162" t="s">
        <v>20070</v>
      </c>
    </row>
    <row r="19826" spans="7:7">
      <c r="G19826" s="162" t="s">
        <v>20071</v>
      </c>
    </row>
    <row r="19827" spans="7:7">
      <c r="G19827" s="162" t="s">
        <v>20072</v>
      </c>
    </row>
    <row r="19828" spans="7:7">
      <c r="G19828" s="162" t="s">
        <v>20073</v>
      </c>
    </row>
    <row r="19829" spans="7:7">
      <c r="G19829" s="162" t="s">
        <v>20074</v>
      </c>
    </row>
    <row r="19830" spans="7:7">
      <c r="G19830" s="162" t="s">
        <v>20075</v>
      </c>
    </row>
    <row r="19831" spans="7:7">
      <c r="G19831" s="162" t="s">
        <v>20076</v>
      </c>
    </row>
    <row r="19832" spans="7:7">
      <c r="G19832" s="162" t="s">
        <v>20077</v>
      </c>
    </row>
    <row r="19833" spans="7:7">
      <c r="G19833" s="162" t="s">
        <v>20078</v>
      </c>
    </row>
    <row r="19834" spans="7:7">
      <c r="G19834" s="162" t="s">
        <v>20079</v>
      </c>
    </row>
    <row r="19835" spans="7:7">
      <c r="G19835" s="162" t="s">
        <v>20080</v>
      </c>
    </row>
    <row r="19836" spans="7:7">
      <c r="G19836" s="162" t="s">
        <v>20081</v>
      </c>
    </row>
    <row r="19837" spans="7:7">
      <c r="G19837" s="162" t="s">
        <v>20082</v>
      </c>
    </row>
    <row r="19838" spans="7:7">
      <c r="G19838" s="162" t="s">
        <v>20083</v>
      </c>
    </row>
    <row r="19839" spans="7:7">
      <c r="G19839" s="162" t="s">
        <v>20084</v>
      </c>
    </row>
    <row r="19840" spans="7:7">
      <c r="G19840" s="162" t="s">
        <v>20085</v>
      </c>
    </row>
    <row r="19841" spans="7:7">
      <c r="G19841" s="162" t="s">
        <v>20086</v>
      </c>
    </row>
    <row r="19842" spans="7:7">
      <c r="G19842" s="162" t="s">
        <v>20087</v>
      </c>
    </row>
    <row r="19843" spans="7:7">
      <c r="G19843" s="162" t="s">
        <v>20088</v>
      </c>
    </row>
    <row r="19844" spans="7:7">
      <c r="G19844" s="162" t="s">
        <v>20089</v>
      </c>
    </row>
    <row r="19845" spans="7:7">
      <c r="G19845" s="162" t="s">
        <v>20090</v>
      </c>
    </row>
    <row r="19846" spans="7:7">
      <c r="G19846" s="162" t="s">
        <v>20091</v>
      </c>
    </row>
    <row r="19847" spans="7:7">
      <c r="G19847" s="162" t="s">
        <v>20092</v>
      </c>
    </row>
    <row r="19848" spans="7:7">
      <c r="G19848" s="162" t="s">
        <v>20093</v>
      </c>
    </row>
    <row r="19849" spans="7:7">
      <c r="G19849" s="162" t="s">
        <v>20094</v>
      </c>
    </row>
    <row r="19850" spans="7:7">
      <c r="G19850" s="162" t="s">
        <v>20095</v>
      </c>
    </row>
    <row r="19851" spans="7:7">
      <c r="G19851" s="162" t="s">
        <v>20096</v>
      </c>
    </row>
    <row r="19852" spans="7:7">
      <c r="G19852" s="162" t="s">
        <v>20097</v>
      </c>
    </row>
    <row r="19853" spans="7:7">
      <c r="G19853" s="162" t="s">
        <v>20098</v>
      </c>
    </row>
    <row r="19854" spans="7:7">
      <c r="G19854" s="162" t="s">
        <v>20099</v>
      </c>
    </row>
    <row r="19855" spans="7:7">
      <c r="G19855" s="162" t="s">
        <v>20100</v>
      </c>
    </row>
    <row r="19856" spans="7:7">
      <c r="G19856" s="162" t="s">
        <v>20101</v>
      </c>
    </row>
    <row r="19857" spans="7:7">
      <c r="G19857" s="162" t="s">
        <v>20102</v>
      </c>
    </row>
    <row r="19858" spans="7:7">
      <c r="G19858" s="162" t="s">
        <v>20103</v>
      </c>
    </row>
    <row r="19859" spans="7:7">
      <c r="G19859" s="162" t="s">
        <v>20104</v>
      </c>
    </row>
    <row r="19860" spans="7:7">
      <c r="G19860" s="162" t="s">
        <v>20105</v>
      </c>
    </row>
    <row r="19861" spans="7:7">
      <c r="G19861" s="162" t="s">
        <v>20106</v>
      </c>
    </row>
    <row r="19862" spans="7:7">
      <c r="G19862" s="162" t="s">
        <v>20107</v>
      </c>
    </row>
    <row r="19863" spans="7:7">
      <c r="G19863" s="162" t="s">
        <v>20108</v>
      </c>
    </row>
    <row r="19864" spans="7:7">
      <c r="G19864" s="162" t="s">
        <v>20109</v>
      </c>
    </row>
    <row r="19865" spans="7:7">
      <c r="G19865" s="162" t="s">
        <v>20110</v>
      </c>
    </row>
    <row r="19866" spans="7:7">
      <c r="G19866" s="162" t="s">
        <v>20111</v>
      </c>
    </row>
    <row r="19867" spans="7:7">
      <c r="G19867" s="162" t="s">
        <v>20112</v>
      </c>
    </row>
    <row r="19868" spans="7:7">
      <c r="G19868" s="162" t="s">
        <v>20113</v>
      </c>
    </row>
    <row r="19869" spans="7:7">
      <c r="G19869" s="162" t="s">
        <v>20114</v>
      </c>
    </row>
    <row r="19870" spans="7:7">
      <c r="G19870" s="162" t="s">
        <v>20115</v>
      </c>
    </row>
    <row r="19871" spans="7:7">
      <c r="G19871" s="162" t="s">
        <v>20116</v>
      </c>
    </row>
    <row r="19872" spans="7:7">
      <c r="G19872" s="162" t="s">
        <v>20117</v>
      </c>
    </row>
    <row r="19873" spans="7:7">
      <c r="G19873" s="162" t="s">
        <v>20118</v>
      </c>
    </row>
    <row r="19874" spans="7:7">
      <c r="G19874" s="162" t="s">
        <v>20119</v>
      </c>
    </row>
    <row r="19875" spans="7:7">
      <c r="G19875" s="162" t="s">
        <v>20120</v>
      </c>
    </row>
    <row r="19876" spans="7:7">
      <c r="G19876" s="162" t="s">
        <v>20121</v>
      </c>
    </row>
    <row r="19877" spans="7:7">
      <c r="G19877" s="162" t="s">
        <v>20122</v>
      </c>
    </row>
    <row r="19878" spans="7:7">
      <c r="G19878" s="162" t="s">
        <v>20123</v>
      </c>
    </row>
    <row r="19879" spans="7:7">
      <c r="G19879" s="162" t="s">
        <v>20124</v>
      </c>
    </row>
    <row r="19880" spans="7:7">
      <c r="G19880" s="162" t="s">
        <v>20125</v>
      </c>
    </row>
    <row r="19881" spans="7:7">
      <c r="G19881" s="162" t="s">
        <v>20126</v>
      </c>
    </row>
    <row r="19882" spans="7:7">
      <c r="G19882" s="162" t="s">
        <v>20127</v>
      </c>
    </row>
    <row r="19883" spans="7:7">
      <c r="G19883" s="162" t="s">
        <v>20128</v>
      </c>
    </row>
    <row r="19884" spans="7:7">
      <c r="G19884" s="162" t="s">
        <v>20129</v>
      </c>
    </row>
    <row r="19885" spans="7:7">
      <c r="G19885" s="162" t="s">
        <v>20130</v>
      </c>
    </row>
    <row r="19886" spans="7:7">
      <c r="G19886" s="162" t="s">
        <v>20131</v>
      </c>
    </row>
    <row r="19887" spans="7:7">
      <c r="G19887" s="162" t="s">
        <v>20132</v>
      </c>
    </row>
    <row r="19888" spans="7:7">
      <c r="G19888" s="162" t="s">
        <v>20133</v>
      </c>
    </row>
    <row r="19889" spans="7:7">
      <c r="G19889" s="162" t="s">
        <v>20134</v>
      </c>
    </row>
    <row r="19890" spans="7:7">
      <c r="G19890" s="162" t="s">
        <v>20135</v>
      </c>
    </row>
    <row r="19891" spans="7:7">
      <c r="G19891" s="162" t="s">
        <v>20136</v>
      </c>
    </row>
    <row r="19892" spans="7:7">
      <c r="G19892" s="162" t="s">
        <v>20137</v>
      </c>
    </row>
    <row r="19893" spans="7:7">
      <c r="G19893" s="162" t="s">
        <v>20138</v>
      </c>
    </row>
    <row r="19894" spans="7:7">
      <c r="G19894" s="162" t="s">
        <v>20139</v>
      </c>
    </row>
    <row r="19895" spans="7:7">
      <c r="G19895" s="162" t="s">
        <v>20140</v>
      </c>
    </row>
    <row r="19896" spans="7:7">
      <c r="G19896" s="162" t="s">
        <v>20141</v>
      </c>
    </row>
    <row r="19897" spans="7:7">
      <c r="G19897" s="162" t="s">
        <v>20142</v>
      </c>
    </row>
    <row r="19898" spans="7:7">
      <c r="G19898" s="162" t="s">
        <v>20143</v>
      </c>
    </row>
    <row r="19899" spans="7:7">
      <c r="G19899" s="162" t="s">
        <v>20144</v>
      </c>
    </row>
    <row r="19900" spans="7:7">
      <c r="G19900" s="162" t="s">
        <v>20145</v>
      </c>
    </row>
    <row r="19901" spans="7:7">
      <c r="G19901" s="162" t="s">
        <v>20146</v>
      </c>
    </row>
    <row r="19902" spans="7:7">
      <c r="G19902" s="162" t="s">
        <v>20147</v>
      </c>
    </row>
    <row r="19903" spans="7:7">
      <c r="G19903" s="162" t="s">
        <v>20148</v>
      </c>
    </row>
    <row r="19904" spans="7:7">
      <c r="G19904" s="162" t="s">
        <v>20149</v>
      </c>
    </row>
    <row r="19905" spans="7:7">
      <c r="G19905" s="162" t="s">
        <v>20150</v>
      </c>
    </row>
    <row r="19906" spans="7:7">
      <c r="G19906" s="162" t="s">
        <v>20151</v>
      </c>
    </row>
    <row r="19907" spans="7:7">
      <c r="G19907" s="162" t="s">
        <v>20152</v>
      </c>
    </row>
    <row r="19908" spans="7:7">
      <c r="G19908" s="162" t="s">
        <v>20153</v>
      </c>
    </row>
    <row r="19909" spans="7:7">
      <c r="G19909" s="162" t="s">
        <v>20154</v>
      </c>
    </row>
    <row r="19910" spans="7:7">
      <c r="G19910" s="162" t="s">
        <v>20155</v>
      </c>
    </row>
    <row r="19911" spans="7:7">
      <c r="G19911" s="162" t="s">
        <v>20156</v>
      </c>
    </row>
    <row r="19912" spans="7:7">
      <c r="G19912" s="162" t="s">
        <v>20157</v>
      </c>
    </row>
    <row r="19913" spans="7:7">
      <c r="G19913" s="162" t="s">
        <v>20158</v>
      </c>
    </row>
    <row r="19914" spans="7:7">
      <c r="G19914" s="162" t="s">
        <v>20159</v>
      </c>
    </row>
    <row r="19915" spans="7:7">
      <c r="G19915" s="162" t="s">
        <v>20160</v>
      </c>
    </row>
    <row r="19916" spans="7:7">
      <c r="G19916" s="162" t="s">
        <v>20161</v>
      </c>
    </row>
    <row r="19917" spans="7:7">
      <c r="G19917" s="162" t="s">
        <v>20162</v>
      </c>
    </row>
    <row r="19918" spans="7:7">
      <c r="G19918" s="162" t="s">
        <v>20163</v>
      </c>
    </row>
    <row r="19919" spans="7:7">
      <c r="G19919" s="162" t="s">
        <v>20164</v>
      </c>
    </row>
    <row r="19920" spans="7:7">
      <c r="G19920" s="162" t="s">
        <v>20165</v>
      </c>
    </row>
    <row r="19921" spans="7:7">
      <c r="G19921" s="162" t="s">
        <v>20166</v>
      </c>
    </row>
    <row r="19922" spans="7:7">
      <c r="G19922" s="162" t="s">
        <v>20167</v>
      </c>
    </row>
    <row r="19923" spans="7:7">
      <c r="G19923" s="162" t="s">
        <v>20168</v>
      </c>
    </row>
    <row r="19924" spans="7:7">
      <c r="G19924" s="162" t="s">
        <v>20169</v>
      </c>
    </row>
    <row r="19925" spans="7:7">
      <c r="G19925" s="162" t="s">
        <v>20170</v>
      </c>
    </row>
    <row r="19926" spans="7:7">
      <c r="G19926" s="162" t="s">
        <v>20171</v>
      </c>
    </row>
    <row r="19927" spans="7:7">
      <c r="G19927" s="162" t="s">
        <v>20172</v>
      </c>
    </row>
    <row r="19928" spans="7:7">
      <c r="G19928" s="162" t="s">
        <v>20173</v>
      </c>
    </row>
    <row r="19929" spans="7:7">
      <c r="G19929" s="162" t="s">
        <v>20174</v>
      </c>
    </row>
    <row r="19930" spans="7:7">
      <c r="G19930" s="162" t="s">
        <v>20175</v>
      </c>
    </row>
    <row r="19931" spans="7:7">
      <c r="G19931" s="162" t="s">
        <v>20176</v>
      </c>
    </row>
    <row r="19932" spans="7:7">
      <c r="G19932" s="162" t="s">
        <v>20177</v>
      </c>
    </row>
    <row r="19933" spans="7:7">
      <c r="G19933" s="162" t="s">
        <v>20178</v>
      </c>
    </row>
    <row r="19934" spans="7:7">
      <c r="G19934" s="162" t="s">
        <v>20179</v>
      </c>
    </row>
    <row r="19935" spans="7:7">
      <c r="G19935" s="162" t="s">
        <v>20180</v>
      </c>
    </row>
    <row r="19936" spans="7:7">
      <c r="G19936" s="162" t="s">
        <v>20181</v>
      </c>
    </row>
    <row r="19937" spans="7:7">
      <c r="G19937" s="162" t="s">
        <v>20182</v>
      </c>
    </row>
    <row r="19938" spans="7:7">
      <c r="G19938" s="162" t="s">
        <v>20183</v>
      </c>
    </row>
    <row r="19939" spans="7:7">
      <c r="G19939" s="162" t="s">
        <v>20184</v>
      </c>
    </row>
    <row r="19940" spans="7:7">
      <c r="G19940" s="162" t="s">
        <v>20185</v>
      </c>
    </row>
    <row r="19941" spans="7:7">
      <c r="G19941" s="162" t="s">
        <v>20186</v>
      </c>
    </row>
    <row r="19942" spans="7:7">
      <c r="G19942" s="162" t="s">
        <v>20187</v>
      </c>
    </row>
    <row r="19943" spans="7:7">
      <c r="G19943" s="162" t="s">
        <v>20188</v>
      </c>
    </row>
    <row r="19944" spans="7:7">
      <c r="G19944" s="162" t="s">
        <v>20189</v>
      </c>
    </row>
    <row r="19945" spans="7:7">
      <c r="G19945" s="162" t="s">
        <v>20190</v>
      </c>
    </row>
    <row r="19946" spans="7:7">
      <c r="G19946" s="162" t="s">
        <v>20191</v>
      </c>
    </row>
    <row r="19947" spans="7:7">
      <c r="G19947" s="162" t="s">
        <v>20192</v>
      </c>
    </row>
    <row r="19948" spans="7:7">
      <c r="G19948" s="162" t="s">
        <v>20193</v>
      </c>
    </row>
    <row r="19949" spans="7:7">
      <c r="G19949" s="162" t="s">
        <v>20194</v>
      </c>
    </row>
    <row r="19950" spans="7:7">
      <c r="G19950" s="162" t="s">
        <v>20195</v>
      </c>
    </row>
    <row r="19951" spans="7:7">
      <c r="G19951" s="162" t="s">
        <v>20196</v>
      </c>
    </row>
    <row r="19952" spans="7:7">
      <c r="G19952" s="162" t="s">
        <v>20197</v>
      </c>
    </row>
    <row r="19953" spans="7:7">
      <c r="G19953" s="162" t="s">
        <v>20198</v>
      </c>
    </row>
    <row r="19954" spans="7:7">
      <c r="G19954" s="162" t="s">
        <v>20199</v>
      </c>
    </row>
    <row r="19955" spans="7:7">
      <c r="G19955" s="162" t="s">
        <v>20200</v>
      </c>
    </row>
    <row r="19956" spans="7:7">
      <c r="G19956" s="162" t="s">
        <v>20201</v>
      </c>
    </row>
    <row r="19957" spans="7:7">
      <c r="G19957" s="162" t="s">
        <v>20202</v>
      </c>
    </row>
    <row r="19958" spans="7:7">
      <c r="G19958" s="162" t="s">
        <v>20203</v>
      </c>
    </row>
    <row r="19959" spans="7:7">
      <c r="G19959" s="162" t="s">
        <v>20204</v>
      </c>
    </row>
    <row r="19960" spans="7:7">
      <c r="G19960" s="162" t="s">
        <v>20205</v>
      </c>
    </row>
    <row r="19961" spans="7:7">
      <c r="G19961" s="162" t="s">
        <v>20206</v>
      </c>
    </row>
    <row r="19962" spans="7:7">
      <c r="G19962" s="162" t="s">
        <v>20207</v>
      </c>
    </row>
    <row r="19963" spans="7:7">
      <c r="G19963" s="162" t="s">
        <v>20208</v>
      </c>
    </row>
    <row r="19964" spans="7:7">
      <c r="G19964" s="162" t="s">
        <v>20209</v>
      </c>
    </row>
    <row r="19965" spans="7:7">
      <c r="G19965" s="162" t="s">
        <v>20210</v>
      </c>
    </row>
    <row r="19966" spans="7:7">
      <c r="G19966" s="162" t="s">
        <v>20211</v>
      </c>
    </row>
    <row r="19967" spans="7:7">
      <c r="G19967" s="162" t="s">
        <v>20212</v>
      </c>
    </row>
    <row r="19968" spans="7:7">
      <c r="G19968" s="162" t="s">
        <v>20213</v>
      </c>
    </row>
    <row r="19969" spans="7:7">
      <c r="G19969" s="162" t="s">
        <v>20214</v>
      </c>
    </row>
    <row r="19970" spans="7:7">
      <c r="G19970" s="162" t="s">
        <v>20215</v>
      </c>
    </row>
    <row r="19971" spans="7:7">
      <c r="G19971" s="162" t="s">
        <v>20216</v>
      </c>
    </row>
    <row r="19972" spans="7:7">
      <c r="G19972" s="162" t="s">
        <v>20217</v>
      </c>
    </row>
    <row r="19973" spans="7:7">
      <c r="G19973" s="162" t="s">
        <v>20218</v>
      </c>
    </row>
    <row r="19974" spans="7:7">
      <c r="G19974" s="162" t="s">
        <v>20219</v>
      </c>
    </row>
    <row r="19975" spans="7:7">
      <c r="G19975" s="162" t="s">
        <v>20220</v>
      </c>
    </row>
    <row r="19976" spans="7:7">
      <c r="G19976" s="162" t="s">
        <v>20221</v>
      </c>
    </row>
    <row r="19977" spans="7:7">
      <c r="G19977" s="162" t="s">
        <v>20222</v>
      </c>
    </row>
    <row r="19978" spans="7:7">
      <c r="G19978" s="162" t="s">
        <v>20223</v>
      </c>
    </row>
    <row r="19979" spans="7:7">
      <c r="G19979" s="162" t="s">
        <v>20224</v>
      </c>
    </row>
    <row r="19980" spans="7:7">
      <c r="G19980" s="162" t="s">
        <v>20225</v>
      </c>
    </row>
    <row r="19981" spans="7:7">
      <c r="G19981" s="162" t="s">
        <v>20226</v>
      </c>
    </row>
    <row r="19982" spans="7:7">
      <c r="G19982" s="162" t="s">
        <v>20227</v>
      </c>
    </row>
    <row r="19983" spans="7:7">
      <c r="G19983" s="162" t="s">
        <v>20228</v>
      </c>
    </row>
    <row r="19984" spans="7:7">
      <c r="G19984" s="162" t="s">
        <v>20229</v>
      </c>
    </row>
    <row r="19985" spans="7:7">
      <c r="G19985" s="162" t="s">
        <v>20230</v>
      </c>
    </row>
    <row r="19986" spans="7:7">
      <c r="G19986" s="162" t="s">
        <v>20231</v>
      </c>
    </row>
    <row r="19987" spans="7:7">
      <c r="G19987" s="162" t="s">
        <v>20232</v>
      </c>
    </row>
    <row r="19988" spans="7:7">
      <c r="G19988" s="162" t="s">
        <v>20233</v>
      </c>
    </row>
    <row r="19989" spans="7:7">
      <c r="G19989" s="162" t="s">
        <v>20234</v>
      </c>
    </row>
    <row r="19990" spans="7:7">
      <c r="G19990" s="162" t="s">
        <v>20235</v>
      </c>
    </row>
    <row r="19991" spans="7:7">
      <c r="G19991" s="162" t="s">
        <v>20236</v>
      </c>
    </row>
    <row r="19992" spans="7:7">
      <c r="G19992" s="162" t="s">
        <v>20237</v>
      </c>
    </row>
    <row r="19993" spans="7:7">
      <c r="G19993" s="162" t="s">
        <v>20238</v>
      </c>
    </row>
    <row r="19994" spans="7:7">
      <c r="G19994" s="162" t="s">
        <v>20239</v>
      </c>
    </row>
    <row r="19995" spans="7:7">
      <c r="G19995" s="162" t="s">
        <v>20240</v>
      </c>
    </row>
    <row r="19996" spans="7:7">
      <c r="G19996" s="162" t="s">
        <v>20241</v>
      </c>
    </row>
    <row r="19997" spans="7:7">
      <c r="G19997" s="162" t="s">
        <v>20242</v>
      </c>
    </row>
    <row r="19998" spans="7:7">
      <c r="G19998" s="162" t="s">
        <v>20243</v>
      </c>
    </row>
    <row r="19999" spans="7:7">
      <c r="G19999" s="162" t="s">
        <v>20244</v>
      </c>
    </row>
    <row r="20000" spans="7:7">
      <c r="G20000" s="162" t="s">
        <v>20245</v>
      </c>
    </row>
    <row r="20001" spans="7:7">
      <c r="G20001" s="162" t="s">
        <v>20246</v>
      </c>
    </row>
    <row r="20002" spans="7:7">
      <c r="G20002" s="162" t="s">
        <v>20247</v>
      </c>
    </row>
    <row r="20003" spans="7:7">
      <c r="G20003" s="162" t="s">
        <v>20248</v>
      </c>
    </row>
    <row r="20004" spans="7:7">
      <c r="G20004" s="162" t="s">
        <v>20249</v>
      </c>
    </row>
    <row r="20005" spans="7:7">
      <c r="G20005" s="162" t="s">
        <v>20250</v>
      </c>
    </row>
    <row r="20006" spans="7:7">
      <c r="G20006" s="162" t="s">
        <v>20251</v>
      </c>
    </row>
    <row r="20007" spans="7:7">
      <c r="G20007" s="162" t="s">
        <v>20252</v>
      </c>
    </row>
    <row r="20008" spans="7:7">
      <c r="G20008" s="162" t="s">
        <v>20253</v>
      </c>
    </row>
    <row r="20009" spans="7:7">
      <c r="G20009" s="162" t="s">
        <v>20254</v>
      </c>
    </row>
    <row r="20010" spans="7:7">
      <c r="G20010" s="162" t="s">
        <v>20255</v>
      </c>
    </row>
    <row r="20011" spans="7:7">
      <c r="G20011" s="162" t="s">
        <v>20256</v>
      </c>
    </row>
    <row r="20012" spans="7:7">
      <c r="G20012" s="162" t="s">
        <v>20257</v>
      </c>
    </row>
    <row r="20013" spans="7:7">
      <c r="G20013" s="162" t="s">
        <v>20258</v>
      </c>
    </row>
    <row r="20014" spans="7:7">
      <c r="G20014" s="162" t="s">
        <v>20259</v>
      </c>
    </row>
    <row r="20015" spans="7:7">
      <c r="G20015" s="162" t="s">
        <v>20260</v>
      </c>
    </row>
    <row r="20016" spans="7:7">
      <c r="G20016" s="162" t="s">
        <v>20261</v>
      </c>
    </row>
    <row r="20017" spans="7:7">
      <c r="G20017" s="162" t="s">
        <v>20262</v>
      </c>
    </row>
    <row r="20018" spans="7:7">
      <c r="G20018" s="162" t="s">
        <v>20263</v>
      </c>
    </row>
    <row r="20019" spans="7:7">
      <c r="G20019" s="162" t="s">
        <v>20264</v>
      </c>
    </row>
    <row r="20020" spans="7:7">
      <c r="G20020" s="162" t="s">
        <v>20265</v>
      </c>
    </row>
    <row r="20021" spans="7:7">
      <c r="G20021" s="162" t="s">
        <v>20266</v>
      </c>
    </row>
    <row r="20022" spans="7:7">
      <c r="G20022" s="162" t="s">
        <v>20267</v>
      </c>
    </row>
    <row r="20023" spans="7:7">
      <c r="G20023" s="162" t="s">
        <v>20268</v>
      </c>
    </row>
    <row r="20024" spans="7:7">
      <c r="G20024" s="162" t="s">
        <v>20269</v>
      </c>
    </row>
    <row r="20025" spans="7:7">
      <c r="G20025" s="162" t="s">
        <v>20270</v>
      </c>
    </row>
    <row r="20026" spans="7:7">
      <c r="G20026" s="162" t="s">
        <v>20271</v>
      </c>
    </row>
    <row r="20027" spans="7:7">
      <c r="G20027" s="162" t="s">
        <v>20272</v>
      </c>
    </row>
    <row r="20028" spans="7:7">
      <c r="G20028" s="162" t="s">
        <v>20273</v>
      </c>
    </row>
    <row r="20029" spans="7:7">
      <c r="G20029" s="162" t="s">
        <v>20274</v>
      </c>
    </row>
    <row r="20030" spans="7:7">
      <c r="G20030" s="162" t="s">
        <v>20275</v>
      </c>
    </row>
    <row r="20031" spans="7:7">
      <c r="G20031" s="162" t="s">
        <v>20276</v>
      </c>
    </row>
    <row r="20032" spans="7:7">
      <c r="G20032" s="162" t="s">
        <v>20277</v>
      </c>
    </row>
    <row r="20033" spans="7:7">
      <c r="G20033" s="162" t="s">
        <v>20278</v>
      </c>
    </row>
    <row r="20034" spans="7:7">
      <c r="G20034" s="162" t="s">
        <v>20279</v>
      </c>
    </row>
    <row r="20035" spans="7:7">
      <c r="G20035" s="162" t="s">
        <v>20280</v>
      </c>
    </row>
    <row r="20036" spans="7:7">
      <c r="G20036" s="162" t="s">
        <v>20281</v>
      </c>
    </row>
    <row r="20037" spans="7:7">
      <c r="G20037" s="162" t="s">
        <v>20282</v>
      </c>
    </row>
    <row r="20038" spans="7:7">
      <c r="G20038" s="162" t="s">
        <v>20283</v>
      </c>
    </row>
    <row r="20039" spans="7:7">
      <c r="G20039" s="162" t="s">
        <v>20284</v>
      </c>
    </row>
    <row r="20040" spans="7:7">
      <c r="G20040" s="162" t="s">
        <v>20285</v>
      </c>
    </row>
    <row r="20041" spans="7:7">
      <c r="G20041" s="162" t="s">
        <v>20286</v>
      </c>
    </row>
    <row r="20042" spans="7:7">
      <c r="G20042" s="162" t="s">
        <v>20287</v>
      </c>
    </row>
    <row r="20043" spans="7:7">
      <c r="G20043" s="162" t="s">
        <v>20288</v>
      </c>
    </row>
    <row r="20044" spans="7:7">
      <c r="G20044" s="162" t="s">
        <v>20289</v>
      </c>
    </row>
    <row r="20045" spans="7:7">
      <c r="G20045" s="162" t="s">
        <v>20290</v>
      </c>
    </row>
    <row r="20046" spans="7:7">
      <c r="G20046" s="162" t="s">
        <v>20291</v>
      </c>
    </row>
    <row r="20047" spans="7:7">
      <c r="G20047" s="162" t="s">
        <v>20292</v>
      </c>
    </row>
    <row r="20048" spans="7:7">
      <c r="G20048" s="162" t="s">
        <v>20293</v>
      </c>
    </row>
    <row r="20049" spans="7:7">
      <c r="G20049" s="162" t="s">
        <v>20294</v>
      </c>
    </row>
    <row r="20050" spans="7:7">
      <c r="G20050" s="162" t="s">
        <v>20295</v>
      </c>
    </row>
    <row r="20051" spans="7:7">
      <c r="G20051" s="162" t="s">
        <v>20296</v>
      </c>
    </row>
    <row r="20052" spans="7:7">
      <c r="G20052" s="162" t="s">
        <v>20297</v>
      </c>
    </row>
    <row r="20053" spans="7:7">
      <c r="G20053" s="162" t="s">
        <v>20298</v>
      </c>
    </row>
    <row r="20054" spans="7:7">
      <c r="G20054" s="162" t="s">
        <v>20299</v>
      </c>
    </row>
    <row r="20055" spans="7:7">
      <c r="G20055" s="162" t="s">
        <v>20300</v>
      </c>
    </row>
    <row r="20056" spans="7:7">
      <c r="G20056" s="162" t="s">
        <v>20301</v>
      </c>
    </row>
    <row r="20057" spans="7:7">
      <c r="G20057" s="162" t="s">
        <v>20302</v>
      </c>
    </row>
    <row r="20058" spans="7:7">
      <c r="G20058" s="162" t="s">
        <v>20303</v>
      </c>
    </row>
    <row r="20059" spans="7:7">
      <c r="G20059" s="162" t="s">
        <v>20304</v>
      </c>
    </row>
    <row r="20060" spans="7:7">
      <c r="G20060" s="162" t="s">
        <v>20305</v>
      </c>
    </row>
    <row r="20061" spans="7:7">
      <c r="G20061" s="162" t="s">
        <v>20306</v>
      </c>
    </row>
    <row r="20062" spans="7:7">
      <c r="G20062" s="162" t="s">
        <v>20307</v>
      </c>
    </row>
    <row r="20063" spans="7:7">
      <c r="G20063" s="162" t="s">
        <v>20308</v>
      </c>
    </row>
    <row r="20064" spans="7:7">
      <c r="G20064" s="162" t="s">
        <v>20309</v>
      </c>
    </row>
    <row r="20065" spans="7:7">
      <c r="G20065" s="162" t="s">
        <v>20310</v>
      </c>
    </row>
    <row r="20066" spans="7:7">
      <c r="G20066" s="162" t="s">
        <v>20311</v>
      </c>
    </row>
    <row r="20067" spans="7:7">
      <c r="G20067" s="162" t="s">
        <v>20312</v>
      </c>
    </row>
    <row r="20068" spans="7:7">
      <c r="G20068" s="162" t="s">
        <v>20313</v>
      </c>
    </row>
    <row r="20069" spans="7:7">
      <c r="G20069" s="162" t="s">
        <v>20314</v>
      </c>
    </row>
    <row r="20070" spans="7:7">
      <c r="G20070" s="162" t="s">
        <v>20315</v>
      </c>
    </row>
    <row r="20071" spans="7:7">
      <c r="G20071" s="162" t="s">
        <v>20316</v>
      </c>
    </row>
    <row r="20072" spans="7:7">
      <c r="G20072" s="162" t="s">
        <v>20317</v>
      </c>
    </row>
    <row r="20073" spans="7:7">
      <c r="G20073" s="162" t="s">
        <v>20318</v>
      </c>
    </row>
    <row r="20074" spans="7:7">
      <c r="G20074" s="162" t="s">
        <v>20319</v>
      </c>
    </row>
    <row r="20075" spans="7:7">
      <c r="G20075" s="162" t="s">
        <v>20320</v>
      </c>
    </row>
    <row r="20076" spans="7:7">
      <c r="G20076" s="162" t="s">
        <v>20321</v>
      </c>
    </row>
    <row r="20077" spans="7:7">
      <c r="G20077" s="162" t="s">
        <v>20322</v>
      </c>
    </row>
    <row r="20078" spans="7:7">
      <c r="G20078" s="162" t="s">
        <v>20323</v>
      </c>
    </row>
    <row r="20079" spans="7:7">
      <c r="G20079" s="162" t="s">
        <v>20324</v>
      </c>
    </row>
    <row r="20080" spans="7:7">
      <c r="G20080" s="162" t="s">
        <v>20325</v>
      </c>
    </row>
    <row r="20081" spans="7:7">
      <c r="G20081" s="162" t="s">
        <v>20326</v>
      </c>
    </row>
    <row r="20082" spans="7:7">
      <c r="G20082" s="162" t="s">
        <v>20327</v>
      </c>
    </row>
    <row r="20083" spans="7:7">
      <c r="G20083" s="162" t="s">
        <v>20328</v>
      </c>
    </row>
    <row r="20084" spans="7:7">
      <c r="G20084" s="162" t="s">
        <v>20329</v>
      </c>
    </row>
    <row r="20085" spans="7:7">
      <c r="G20085" s="162" t="s">
        <v>20330</v>
      </c>
    </row>
    <row r="20086" spans="7:7">
      <c r="G20086" s="162" t="s">
        <v>20331</v>
      </c>
    </row>
    <row r="20087" spans="7:7">
      <c r="G20087" s="162" t="s">
        <v>20332</v>
      </c>
    </row>
    <row r="20088" spans="7:7">
      <c r="G20088" s="162" t="s">
        <v>20333</v>
      </c>
    </row>
    <row r="20089" spans="7:7">
      <c r="G20089" s="162" t="s">
        <v>20334</v>
      </c>
    </row>
    <row r="20090" spans="7:7">
      <c r="G20090" s="162" t="s">
        <v>20335</v>
      </c>
    </row>
    <row r="20091" spans="7:7">
      <c r="G20091" s="162" t="s">
        <v>20336</v>
      </c>
    </row>
    <row r="20092" spans="7:7">
      <c r="G20092" s="162" t="s">
        <v>20337</v>
      </c>
    </row>
    <row r="20093" spans="7:7">
      <c r="G20093" s="162" t="s">
        <v>20338</v>
      </c>
    </row>
    <row r="20094" spans="7:7">
      <c r="G20094" s="162" t="s">
        <v>20339</v>
      </c>
    </row>
    <row r="20095" spans="7:7">
      <c r="G20095" s="162" t="s">
        <v>20340</v>
      </c>
    </row>
    <row r="20096" spans="7:7">
      <c r="G20096" s="162" t="s">
        <v>20341</v>
      </c>
    </row>
    <row r="20097" spans="7:7">
      <c r="G20097" s="162" t="s">
        <v>20342</v>
      </c>
    </row>
    <row r="20098" spans="7:7">
      <c r="G20098" s="162" t="s">
        <v>20343</v>
      </c>
    </row>
    <row r="20099" spans="7:7">
      <c r="G20099" s="162" t="s">
        <v>20344</v>
      </c>
    </row>
    <row r="20100" spans="7:7">
      <c r="G20100" s="162" t="s">
        <v>20345</v>
      </c>
    </row>
    <row r="20101" spans="7:7">
      <c r="G20101" s="162" t="s">
        <v>20346</v>
      </c>
    </row>
    <row r="20102" spans="7:7">
      <c r="G20102" s="162" t="s">
        <v>20347</v>
      </c>
    </row>
    <row r="20103" spans="7:7">
      <c r="G20103" s="162" t="s">
        <v>20348</v>
      </c>
    </row>
    <row r="20104" spans="7:7">
      <c r="G20104" s="162" t="s">
        <v>20349</v>
      </c>
    </row>
    <row r="20105" spans="7:7">
      <c r="G20105" s="162" t="s">
        <v>20350</v>
      </c>
    </row>
    <row r="20106" spans="7:7">
      <c r="G20106" s="162" t="s">
        <v>20351</v>
      </c>
    </row>
    <row r="20107" spans="7:7">
      <c r="G20107" s="162" t="s">
        <v>20352</v>
      </c>
    </row>
    <row r="20108" spans="7:7">
      <c r="G20108" s="162" t="s">
        <v>20353</v>
      </c>
    </row>
    <row r="20109" spans="7:7">
      <c r="G20109" s="162" t="s">
        <v>20354</v>
      </c>
    </row>
    <row r="20110" spans="7:7">
      <c r="G20110" s="162" t="s">
        <v>20355</v>
      </c>
    </row>
    <row r="20111" spans="7:7">
      <c r="G20111" s="162" t="s">
        <v>20356</v>
      </c>
    </row>
    <row r="20112" spans="7:7">
      <c r="G20112" s="162" t="s">
        <v>20357</v>
      </c>
    </row>
    <row r="20113" spans="7:7">
      <c r="G20113" s="162" t="s">
        <v>20358</v>
      </c>
    </row>
    <row r="20114" spans="7:7">
      <c r="G20114" s="162" t="s">
        <v>20359</v>
      </c>
    </row>
    <row r="20115" spans="7:7">
      <c r="G20115" s="162" t="s">
        <v>20360</v>
      </c>
    </row>
    <row r="20116" spans="7:7">
      <c r="G20116" s="162" t="s">
        <v>20361</v>
      </c>
    </row>
    <row r="20117" spans="7:7">
      <c r="G20117" s="162" t="s">
        <v>20362</v>
      </c>
    </row>
    <row r="20118" spans="7:7">
      <c r="G20118" s="162" t="s">
        <v>20363</v>
      </c>
    </row>
    <row r="20119" spans="7:7">
      <c r="G20119" s="162" t="s">
        <v>20364</v>
      </c>
    </row>
    <row r="20120" spans="7:7">
      <c r="G20120" s="162" t="s">
        <v>20365</v>
      </c>
    </row>
    <row r="20121" spans="7:7">
      <c r="G20121" s="162" t="s">
        <v>20366</v>
      </c>
    </row>
    <row r="20122" spans="7:7">
      <c r="G20122" s="162" t="s">
        <v>20367</v>
      </c>
    </row>
    <row r="20123" spans="7:7">
      <c r="G20123" s="162" t="s">
        <v>20368</v>
      </c>
    </row>
    <row r="20124" spans="7:7">
      <c r="G20124" s="162" t="s">
        <v>20369</v>
      </c>
    </row>
    <row r="20125" spans="7:7">
      <c r="G20125" s="162" t="s">
        <v>20370</v>
      </c>
    </row>
    <row r="20126" spans="7:7">
      <c r="G20126" s="162" t="s">
        <v>20371</v>
      </c>
    </row>
    <row r="20127" spans="7:7">
      <c r="G20127" s="162" t="s">
        <v>20372</v>
      </c>
    </row>
    <row r="20128" spans="7:7">
      <c r="G20128" s="162" t="s">
        <v>20373</v>
      </c>
    </row>
    <row r="20129" spans="7:7">
      <c r="G20129" s="162" t="s">
        <v>20374</v>
      </c>
    </row>
    <row r="20130" spans="7:7">
      <c r="G20130" s="162" t="s">
        <v>20375</v>
      </c>
    </row>
    <row r="20131" spans="7:7">
      <c r="G20131" s="162" t="s">
        <v>20376</v>
      </c>
    </row>
    <row r="20132" spans="7:7">
      <c r="G20132" s="162" t="s">
        <v>20377</v>
      </c>
    </row>
    <row r="20133" spans="7:7">
      <c r="G20133" s="162" t="s">
        <v>20378</v>
      </c>
    </row>
    <row r="20134" spans="7:7">
      <c r="G20134" s="162" t="s">
        <v>20379</v>
      </c>
    </row>
    <row r="20135" spans="7:7">
      <c r="G20135" s="162" t="s">
        <v>20380</v>
      </c>
    </row>
    <row r="20136" spans="7:7">
      <c r="G20136" s="162" t="s">
        <v>20381</v>
      </c>
    </row>
    <row r="20137" spans="7:7">
      <c r="G20137" s="162" t="s">
        <v>20382</v>
      </c>
    </row>
    <row r="20138" spans="7:7">
      <c r="G20138" s="162" t="s">
        <v>20383</v>
      </c>
    </row>
    <row r="20139" spans="7:7">
      <c r="G20139" s="162" t="s">
        <v>20384</v>
      </c>
    </row>
    <row r="20140" spans="7:7">
      <c r="G20140" s="162" t="s">
        <v>20385</v>
      </c>
    </row>
    <row r="20141" spans="7:7">
      <c r="G20141" s="162" t="s">
        <v>20386</v>
      </c>
    </row>
    <row r="20142" spans="7:7">
      <c r="G20142" s="162" t="s">
        <v>20387</v>
      </c>
    </row>
    <row r="20143" spans="7:7">
      <c r="G20143" s="162" t="s">
        <v>20388</v>
      </c>
    </row>
    <row r="20144" spans="7:7">
      <c r="G20144" s="162" t="s">
        <v>20389</v>
      </c>
    </row>
    <row r="20145" spans="7:7">
      <c r="G20145" s="162" t="s">
        <v>20390</v>
      </c>
    </row>
    <row r="20146" spans="7:7">
      <c r="G20146" s="162" t="s">
        <v>20391</v>
      </c>
    </row>
    <row r="20147" spans="7:7">
      <c r="G20147" s="162" t="s">
        <v>20392</v>
      </c>
    </row>
    <row r="20148" spans="7:7">
      <c r="G20148" s="162" t="s">
        <v>20393</v>
      </c>
    </row>
    <row r="20149" spans="7:7">
      <c r="G20149" s="162" t="s">
        <v>20394</v>
      </c>
    </row>
    <row r="20150" spans="7:7">
      <c r="G20150" s="162" t="s">
        <v>20395</v>
      </c>
    </row>
    <row r="20151" spans="7:7">
      <c r="G20151" s="162" t="s">
        <v>20396</v>
      </c>
    </row>
    <row r="20152" spans="7:7">
      <c r="G20152" s="162" t="s">
        <v>20397</v>
      </c>
    </row>
    <row r="20153" spans="7:7">
      <c r="G20153" s="162" t="s">
        <v>20398</v>
      </c>
    </row>
    <row r="20154" spans="7:7">
      <c r="G20154" s="162" t="s">
        <v>20399</v>
      </c>
    </row>
    <row r="20155" spans="7:7">
      <c r="G20155" s="162" t="s">
        <v>20400</v>
      </c>
    </row>
    <row r="20156" spans="7:7">
      <c r="G20156" s="162" t="s">
        <v>20401</v>
      </c>
    </row>
    <row r="20157" spans="7:7">
      <c r="G20157" s="162" t="s">
        <v>20402</v>
      </c>
    </row>
    <row r="20158" spans="7:7">
      <c r="G20158" s="162" t="s">
        <v>20403</v>
      </c>
    </row>
    <row r="20159" spans="7:7">
      <c r="G20159" s="162" t="s">
        <v>20404</v>
      </c>
    </row>
    <row r="20160" spans="7:7">
      <c r="G20160" s="162" t="s">
        <v>20405</v>
      </c>
    </row>
    <row r="20161" spans="7:7">
      <c r="G20161" s="162" t="s">
        <v>20406</v>
      </c>
    </row>
    <row r="20162" spans="7:7">
      <c r="G20162" s="162" t="s">
        <v>20407</v>
      </c>
    </row>
    <row r="20163" spans="7:7">
      <c r="G20163" s="162" t="s">
        <v>20408</v>
      </c>
    </row>
    <row r="20164" spans="7:7">
      <c r="G20164" s="162" t="s">
        <v>20409</v>
      </c>
    </row>
    <row r="20165" spans="7:7">
      <c r="G20165" s="162" t="s">
        <v>20410</v>
      </c>
    </row>
    <row r="20166" spans="7:7">
      <c r="G20166" s="162" t="s">
        <v>20411</v>
      </c>
    </row>
    <row r="20167" spans="7:7">
      <c r="G20167" s="162" t="s">
        <v>20412</v>
      </c>
    </row>
    <row r="20168" spans="7:7">
      <c r="G20168" s="162" t="s">
        <v>20413</v>
      </c>
    </row>
    <row r="20169" spans="7:7">
      <c r="G20169" s="162" t="s">
        <v>20414</v>
      </c>
    </row>
    <row r="20170" spans="7:7">
      <c r="G20170" s="162" t="s">
        <v>20415</v>
      </c>
    </row>
    <row r="20171" spans="7:7">
      <c r="G20171" s="162" t="s">
        <v>20416</v>
      </c>
    </row>
    <row r="20172" spans="7:7">
      <c r="G20172" s="162" t="s">
        <v>20417</v>
      </c>
    </row>
    <row r="20173" spans="7:7">
      <c r="G20173" s="162" t="s">
        <v>20418</v>
      </c>
    </row>
    <row r="20174" spans="7:7">
      <c r="G20174" s="162" t="s">
        <v>20419</v>
      </c>
    </row>
    <row r="20175" spans="7:7">
      <c r="G20175" s="162" t="s">
        <v>20420</v>
      </c>
    </row>
    <row r="20176" spans="7:7">
      <c r="G20176" s="162" t="s">
        <v>20421</v>
      </c>
    </row>
    <row r="20177" spans="7:7">
      <c r="G20177" s="162" t="s">
        <v>20422</v>
      </c>
    </row>
    <row r="20178" spans="7:7">
      <c r="G20178" s="162" t="s">
        <v>20423</v>
      </c>
    </row>
    <row r="20179" spans="7:7">
      <c r="G20179" s="162" t="s">
        <v>20424</v>
      </c>
    </row>
    <row r="20180" spans="7:7">
      <c r="G20180" s="162" t="s">
        <v>20425</v>
      </c>
    </row>
    <row r="20181" spans="7:7">
      <c r="G20181" s="162" t="s">
        <v>20426</v>
      </c>
    </row>
    <row r="20182" spans="7:7">
      <c r="G20182" s="162" t="s">
        <v>20427</v>
      </c>
    </row>
    <row r="20183" spans="7:7">
      <c r="G20183" s="162" t="s">
        <v>20428</v>
      </c>
    </row>
    <row r="20184" spans="7:7">
      <c r="G20184" s="162" t="s">
        <v>20429</v>
      </c>
    </row>
    <row r="20185" spans="7:7">
      <c r="G20185" s="162" t="s">
        <v>20430</v>
      </c>
    </row>
    <row r="20186" spans="7:7">
      <c r="G20186" s="162" t="s">
        <v>20431</v>
      </c>
    </row>
    <row r="20187" spans="7:7">
      <c r="G20187" s="162" t="s">
        <v>20432</v>
      </c>
    </row>
    <row r="20188" spans="7:7">
      <c r="G20188" s="162" t="s">
        <v>20433</v>
      </c>
    </row>
    <row r="20189" spans="7:7">
      <c r="G20189" s="162" t="s">
        <v>20434</v>
      </c>
    </row>
    <row r="20190" spans="7:7">
      <c r="G20190" s="162" t="s">
        <v>20435</v>
      </c>
    </row>
    <row r="20191" spans="7:7">
      <c r="G20191" s="162" t="s">
        <v>20436</v>
      </c>
    </row>
    <row r="20192" spans="7:7">
      <c r="G20192" s="162" t="s">
        <v>20437</v>
      </c>
    </row>
    <row r="20193" spans="7:7">
      <c r="G20193" s="162" t="s">
        <v>20438</v>
      </c>
    </row>
    <row r="20194" spans="7:7">
      <c r="G20194" s="162" t="s">
        <v>20439</v>
      </c>
    </row>
    <row r="20195" spans="7:7">
      <c r="G20195" s="162" t="s">
        <v>20440</v>
      </c>
    </row>
    <row r="20196" spans="7:7">
      <c r="G20196" s="162" t="s">
        <v>20441</v>
      </c>
    </row>
    <row r="20197" spans="7:7">
      <c r="G20197" s="162" t="s">
        <v>20442</v>
      </c>
    </row>
    <row r="20198" spans="7:7">
      <c r="G20198" s="162" t="s">
        <v>20443</v>
      </c>
    </row>
    <row r="20199" spans="7:7">
      <c r="G20199" s="162" t="s">
        <v>20444</v>
      </c>
    </row>
    <row r="20200" spans="7:7">
      <c r="G20200" s="162" t="s">
        <v>20445</v>
      </c>
    </row>
    <row r="20201" spans="7:7">
      <c r="G20201" s="162" t="s">
        <v>20446</v>
      </c>
    </row>
    <row r="20202" spans="7:7">
      <c r="G20202" s="162" t="s">
        <v>20447</v>
      </c>
    </row>
    <row r="20203" spans="7:7">
      <c r="G20203" s="162" t="s">
        <v>20448</v>
      </c>
    </row>
    <row r="20204" spans="7:7">
      <c r="G20204" s="162" t="s">
        <v>20449</v>
      </c>
    </row>
    <row r="20205" spans="7:7">
      <c r="G20205" s="162" t="s">
        <v>20450</v>
      </c>
    </row>
    <row r="20206" spans="7:7">
      <c r="G20206" s="162" t="s">
        <v>20451</v>
      </c>
    </row>
    <row r="20207" spans="7:7">
      <c r="G20207" s="162" t="s">
        <v>20452</v>
      </c>
    </row>
    <row r="20208" spans="7:7">
      <c r="G20208" s="162" t="s">
        <v>20453</v>
      </c>
    </row>
    <row r="20209" spans="7:7">
      <c r="G20209" s="162" t="s">
        <v>20454</v>
      </c>
    </row>
    <row r="20210" spans="7:7">
      <c r="G20210" s="162" t="s">
        <v>20455</v>
      </c>
    </row>
    <row r="20211" spans="7:7">
      <c r="G20211" s="162" t="s">
        <v>20456</v>
      </c>
    </row>
    <row r="20212" spans="7:7">
      <c r="G20212" s="162" t="s">
        <v>20457</v>
      </c>
    </row>
    <row r="20213" spans="7:7">
      <c r="G20213" s="162" t="s">
        <v>20458</v>
      </c>
    </row>
    <row r="20214" spans="7:7">
      <c r="G20214" s="162" t="s">
        <v>20459</v>
      </c>
    </row>
    <row r="20215" spans="7:7">
      <c r="G20215" s="162" t="s">
        <v>20460</v>
      </c>
    </row>
    <row r="20216" spans="7:7">
      <c r="G20216" s="162" t="s">
        <v>20461</v>
      </c>
    </row>
    <row r="20217" spans="7:7">
      <c r="G20217" s="162" t="s">
        <v>20462</v>
      </c>
    </row>
    <row r="20218" spans="7:7">
      <c r="G20218" s="162" t="s">
        <v>20463</v>
      </c>
    </row>
    <row r="20219" spans="7:7">
      <c r="G20219" s="162" t="s">
        <v>20464</v>
      </c>
    </row>
    <row r="20220" spans="7:7">
      <c r="G20220" s="162" t="s">
        <v>20465</v>
      </c>
    </row>
    <row r="20221" spans="7:7">
      <c r="G20221" s="162" t="s">
        <v>20466</v>
      </c>
    </row>
    <row r="20222" spans="7:7">
      <c r="G20222" s="162" t="s">
        <v>20467</v>
      </c>
    </row>
    <row r="20223" spans="7:7">
      <c r="G20223" s="162" t="s">
        <v>20468</v>
      </c>
    </row>
    <row r="20224" spans="7:7">
      <c r="G20224" s="162" t="s">
        <v>20469</v>
      </c>
    </row>
    <row r="20225" spans="7:7">
      <c r="G20225" s="162" t="s">
        <v>20470</v>
      </c>
    </row>
    <row r="20226" spans="7:7">
      <c r="G20226" s="162" t="s">
        <v>20471</v>
      </c>
    </row>
    <row r="20227" spans="7:7">
      <c r="G20227" s="162" t="s">
        <v>20472</v>
      </c>
    </row>
    <row r="20228" spans="7:7">
      <c r="G20228" s="162" t="s">
        <v>20473</v>
      </c>
    </row>
    <row r="20229" spans="7:7">
      <c r="G20229" s="162" t="s">
        <v>20474</v>
      </c>
    </row>
    <row r="20230" spans="7:7">
      <c r="G20230" s="162" t="s">
        <v>20475</v>
      </c>
    </row>
    <row r="20231" spans="7:7">
      <c r="G20231" s="162" t="s">
        <v>20476</v>
      </c>
    </row>
    <row r="20232" spans="7:7">
      <c r="G20232" s="162" t="s">
        <v>20477</v>
      </c>
    </row>
    <row r="20233" spans="7:7">
      <c r="G20233" s="162" t="s">
        <v>20478</v>
      </c>
    </row>
    <row r="20234" spans="7:7">
      <c r="G20234" s="162" t="s">
        <v>20479</v>
      </c>
    </row>
    <row r="20235" spans="7:7">
      <c r="G20235" s="162" t="s">
        <v>20480</v>
      </c>
    </row>
    <row r="20236" spans="7:7">
      <c r="G20236" s="162" t="s">
        <v>20481</v>
      </c>
    </row>
    <row r="20237" spans="7:7">
      <c r="G20237" s="162" t="s">
        <v>20482</v>
      </c>
    </row>
    <row r="20238" spans="7:7">
      <c r="G20238" s="162" t="s">
        <v>20483</v>
      </c>
    </row>
    <row r="20239" spans="7:7">
      <c r="G20239" s="162" t="s">
        <v>20484</v>
      </c>
    </row>
    <row r="20240" spans="7:7">
      <c r="G20240" s="162" t="s">
        <v>20485</v>
      </c>
    </row>
    <row r="20241" spans="7:7">
      <c r="G20241" s="162" t="s">
        <v>20486</v>
      </c>
    </row>
    <row r="20242" spans="7:7">
      <c r="G20242" s="162" t="s">
        <v>20487</v>
      </c>
    </row>
    <row r="20243" spans="7:7">
      <c r="G20243" s="162" t="s">
        <v>20488</v>
      </c>
    </row>
    <row r="20244" spans="7:7">
      <c r="G20244" s="162" t="s">
        <v>20489</v>
      </c>
    </row>
    <row r="20245" spans="7:7">
      <c r="G20245" s="162" t="s">
        <v>20490</v>
      </c>
    </row>
    <row r="20246" spans="7:7">
      <c r="G20246" s="162" t="s">
        <v>20491</v>
      </c>
    </row>
    <row r="20247" spans="7:7">
      <c r="G20247" s="162" t="s">
        <v>20492</v>
      </c>
    </row>
    <row r="20248" spans="7:7">
      <c r="G20248" s="162" t="s">
        <v>20493</v>
      </c>
    </row>
    <row r="20249" spans="7:7">
      <c r="G20249" s="162" t="s">
        <v>20494</v>
      </c>
    </row>
    <row r="20250" spans="7:7">
      <c r="G20250" s="162" t="s">
        <v>20495</v>
      </c>
    </row>
    <row r="20251" spans="7:7">
      <c r="G20251" s="162" t="s">
        <v>20496</v>
      </c>
    </row>
    <row r="20252" spans="7:7">
      <c r="G20252" s="162" t="s">
        <v>20497</v>
      </c>
    </row>
    <row r="20253" spans="7:7">
      <c r="G20253" s="162" t="s">
        <v>20498</v>
      </c>
    </row>
    <row r="20254" spans="7:7">
      <c r="G20254" s="162" t="s">
        <v>20499</v>
      </c>
    </row>
    <row r="20255" spans="7:7">
      <c r="G20255" s="162" t="s">
        <v>20500</v>
      </c>
    </row>
    <row r="20256" spans="7:7">
      <c r="G20256" s="162" t="s">
        <v>20501</v>
      </c>
    </row>
    <row r="20257" spans="7:7">
      <c r="G20257" s="162" t="s">
        <v>20502</v>
      </c>
    </row>
    <row r="20258" spans="7:7">
      <c r="G20258" s="162" t="s">
        <v>20503</v>
      </c>
    </row>
    <row r="20259" spans="7:7">
      <c r="G20259" s="162" t="s">
        <v>20504</v>
      </c>
    </row>
    <row r="20260" spans="7:7">
      <c r="G20260" s="162" t="s">
        <v>20505</v>
      </c>
    </row>
    <row r="20261" spans="7:7">
      <c r="G20261" s="162" t="s">
        <v>20506</v>
      </c>
    </row>
    <row r="20262" spans="7:7">
      <c r="G20262" s="162" t="s">
        <v>20507</v>
      </c>
    </row>
    <row r="20263" spans="7:7">
      <c r="G20263" s="162" t="s">
        <v>20508</v>
      </c>
    </row>
    <row r="20264" spans="7:7">
      <c r="G20264" s="162" t="s">
        <v>20509</v>
      </c>
    </row>
    <row r="20265" spans="7:7">
      <c r="G20265" s="162" t="s">
        <v>20510</v>
      </c>
    </row>
    <row r="20266" spans="7:7">
      <c r="G20266" s="162" t="s">
        <v>20511</v>
      </c>
    </row>
    <row r="20267" spans="7:7">
      <c r="G20267" s="162" t="s">
        <v>20512</v>
      </c>
    </row>
    <row r="20268" spans="7:7">
      <c r="G20268" s="162" t="s">
        <v>20513</v>
      </c>
    </row>
    <row r="20269" spans="7:7">
      <c r="G20269" s="162" t="s">
        <v>20514</v>
      </c>
    </row>
    <row r="20270" spans="7:7">
      <c r="G20270" s="162" t="s">
        <v>20515</v>
      </c>
    </row>
    <row r="20271" spans="7:7">
      <c r="G20271" s="162" t="s">
        <v>20516</v>
      </c>
    </row>
    <row r="20272" spans="7:7">
      <c r="G20272" s="162" t="s">
        <v>20517</v>
      </c>
    </row>
    <row r="20273" spans="7:7">
      <c r="G20273" s="162" t="s">
        <v>20518</v>
      </c>
    </row>
    <row r="20274" spans="7:7">
      <c r="G20274" s="162" t="s">
        <v>20519</v>
      </c>
    </row>
    <row r="20275" spans="7:7">
      <c r="G20275" s="162" t="s">
        <v>20520</v>
      </c>
    </row>
    <row r="20276" spans="7:7">
      <c r="G20276" s="162" t="s">
        <v>20521</v>
      </c>
    </row>
    <row r="20277" spans="7:7">
      <c r="G20277" s="162" t="s">
        <v>20522</v>
      </c>
    </row>
    <row r="20278" spans="7:7">
      <c r="G20278" s="162" t="s">
        <v>20523</v>
      </c>
    </row>
    <row r="20279" spans="7:7">
      <c r="G20279" s="162" t="s">
        <v>20524</v>
      </c>
    </row>
    <row r="20280" spans="7:7">
      <c r="G20280" s="162" t="s">
        <v>20525</v>
      </c>
    </row>
    <row r="20281" spans="7:7">
      <c r="G20281" s="162" t="s">
        <v>20526</v>
      </c>
    </row>
    <row r="20282" spans="7:7">
      <c r="G20282" s="162" t="s">
        <v>20527</v>
      </c>
    </row>
    <row r="20283" spans="7:7">
      <c r="G20283" s="162" t="s">
        <v>20528</v>
      </c>
    </row>
    <row r="20284" spans="7:7">
      <c r="G20284" s="162" t="s">
        <v>20529</v>
      </c>
    </row>
    <row r="20285" spans="7:7">
      <c r="G20285" s="162" t="s">
        <v>20530</v>
      </c>
    </row>
    <row r="20286" spans="7:7">
      <c r="G20286" s="162" t="s">
        <v>20531</v>
      </c>
    </row>
    <row r="20287" spans="7:7">
      <c r="G20287" s="162" t="s">
        <v>20532</v>
      </c>
    </row>
    <row r="20288" spans="7:7">
      <c r="G20288" s="162" t="s">
        <v>20533</v>
      </c>
    </row>
    <row r="20289" spans="7:7">
      <c r="G20289" s="162" t="s">
        <v>20534</v>
      </c>
    </row>
    <row r="20290" spans="7:7">
      <c r="G20290" s="162" t="s">
        <v>20535</v>
      </c>
    </row>
    <row r="20291" spans="7:7">
      <c r="G20291" s="162" t="s">
        <v>20536</v>
      </c>
    </row>
    <row r="20292" spans="7:7">
      <c r="G20292" s="162" t="s">
        <v>20537</v>
      </c>
    </row>
    <row r="20293" spans="7:7">
      <c r="G20293" s="162" t="s">
        <v>20538</v>
      </c>
    </row>
    <row r="20294" spans="7:7">
      <c r="G20294" s="162" t="s">
        <v>20539</v>
      </c>
    </row>
    <row r="20295" spans="7:7">
      <c r="G20295" s="162" t="s">
        <v>20540</v>
      </c>
    </row>
    <row r="20296" spans="7:7">
      <c r="G20296" s="162" t="s">
        <v>20541</v>
      </c>
    </row>
    <row r="20297" spans="7:7">
      <c r="G20297" s="162" t="s">
        <v>20542</v>
      </c>
    </row>
    <row r="20298" spans="7:7">
      <c r="G20298" s="162" t="s">
        <v>20543</v>
      </c>
    </row>
    <row r="20299" spans="7:7">
      <c r="G20299" s="162" t="s">
        <v>20544</v>
      </c>
    </row>
    <row r="20300" spans="7:7">
      <c r="G20300" s="162" t="s">
        <v>20545</v>
      </c>
    </row>
    <row r="20301" spans="7:7">
      <c r="G20301" s="162" t="s">
        <v>20546</v>
      </c>
    </row>
    <row r="20302" spans="7:7">
      <c r="G20302" s="162" t="s">
        <v>20547</v>
      </c>
    </row>
    <row r="20303" spans="7:7">
      <c r="G20303" s="162" t="s">
        <v>20548</v>
      </c>
    </row>
    <row r="20304" spans="7:7">
      <c r="G20304" s="162" t="s">
        <v>20549</v>
      </c>
    </row>
    <row r="20305" spans="7:7">
      <c r="G20305" s="162" t="s">
        <v>20550</v>
      </c>
    </row>
    <row r="20306" spans="7:7">
      <c r="G20306" s="162" t="s">
        <v>20551</v>
      </c>
    </row>
    <row r="20307" spans="7:7">
      <c r="G20307" s="162" t="s">
        <v>20552</v>
      </c>
    </row>
    <row r="20308" spans="7:7">
      <c r="G20308" s="162" t="s">
        <v>20553</v>
      </c>
    </row>
    <row r="20309" spans="7:7">
      <c r="G20309" s="162" t="s">
        <v>20554</v>
      </c>
    </row>
    <row r="20310" spans="7:7">
      <c r="G20310" s="162" t="s">
        <v>20555</v>
      </c>
    </row>
    <row r="20311" spans="7:7">
      <c r="G20311" s="162" t="s">
        <v>20556</v>
      </c>
    </row>
    <row r="20312" spans="7:7">
      <c r="G20312" s="162" t="s">
        <v>20557</v>
      </c>
    </row>
    <row r="20313" spans="7:7">
      <c r="G20313" s="162" t="s">
        <v>20558</v>
      </c>
    </row>
    <row r="20314" spans="7:7">
      <c r="G20314" s="162" t="s">
        <v>20559</v>
      </c>
    </row>
    <row r="20315" spans="7:7">
      <c r="G20315" s="162" t="s">
        <v>20560</v>
      </c>
    </row>
    <row r="20316" spans="7:7">
      <c r="G20316" s="162" t="s">
        <v>20561</v>
      </c>
    </row>
    <row r="20317" spans="7:7">
      <c r="G20317" s="162" t="s">
        <v>20562</v>
      </c>
    </row>
    <row r="20318" spans="7:7">
      <c r="G20318" s="162" t="s">
        <v>20563</v>
      </c>
    </row>
    <row r="20319" spans="7:7">
      <c r="G20319" s="162" t="s">
        <v>20564</v>
      </c>
    </row>
    <row r="20320" spans="7:7">
      <c r="G20320" s="162" t="s">
        <v>20565</v>
      </c>
    </row>
    <row r="20321" spans="7:7">
      <c r="G20321" s="162" t="s">
        <v>20566</v>
      </c>
    </row>
    <row r="20322" spans="7:7">
      <c r="G20322" s="162" t="s">
        <v>20567</v>
      </c>
    </row>
    <row r="20323" spans="7:7">
      <c r="G20323" s="162" t="s">
        <v>20568</v>
      </c>
    </row>
    <row r="20324" spans="7:7">
      <c r="G20324" s="162" t="s">
        <v>20569</v>
      </c>
    </row>
    <row r="20325" spans="7:7">
      <c r="G20325" s="162" t="s">
        <v>20570</v>
      </c>
    </row>
    <row r="20326" spans="7:7">
      <c r="G20326" s="162" t="s">
        <v>20571</v>
      </c>
    </row>
    <row r="20327" spans="7:7">
      <c r="G20327" s="162" t="s">
        <v>20572</v>
      </c>
    </row>
    <row r="20328" spans="7:7">
      <c r="G20328" s="162" t="s">
        <v>20573</v>
      </c>
    </row>
    <row r="20329" spans="7:7">
      <c r="G20329" s="162" t="s">
        <v>20574</v>
      </c>
    </row>
    <row r="20330" spans="7:7">
      <c r="G20330" s="162" t="s">
        <v>20575</v>
      </c>
    </row>
    <row r="20331" spans="7:7">
      <c r="G20331" s="162" t="s">
        <v>20576</v>
      </c>
    </row>
    <row r="20332" spans="7:7">
      <c r="G20332" s="162" t="s">
        <v>20577</v>
      </c>
    </row>
    <row r="20333" spans="7:7">
      <c r="G20333" s="162" t="s">
        <v>20578</v>
      </c>
    </row>
    <row r="20334" spans="7:7">
      <c r="G20334" s="162" t="s">
        <v>20579</v>
      </c>
    </row>
    <row r="20335" spans="7:7">
      <c r="G20335" s="162" t="s">
        <v>20580</v>
      </c>
    </row>
    <row r="20336" spans="7:7">
      <c r="G20336" s="162" t="s">
        <v>20581</v>
      </c>
    </row>
    <row r="20337" spans="7:7">
      <c r="G20337" s="162" t="s">
        <v>20582</v>
      </c>
    </row>
    <row r="20338" spans="7:7">
      <c r="G20338" s="162" t="s">
        <v>20583</v>
      </c>
    </row>
    <row r="20339" spans="7:7">
      <c r="G20339" s="162" t="s">
        <v>20584</v>
      </c>
    </row>
    <row r="20340" spans="7:7">
      <c r="G20340" s="162" t="s">
        <v>20585</v>
      </c>
    </row>
    <row r="20341" spans="7:7">
      <c r="G20341" s="162" t="s">
        <v>20586</v>
      </c>
    </row>
    <row r="20342" spans="7:7">
      <c r="G20342" s="162" t="s">
        <v>20587</v>
      </c>
    </row>
    <row r="20343" spans="7:7">
      <c r="G20343" s="162" t="s">
        <v>20588</v>
      </c>
    </row>
    <row r="20344" spans="7:7">
      <c r="G20344" s="162" t="s">
        <v>20589</v>
      </c>
    </row>
    <row r="20345" spans="7:7">
      <c r="G20345" s="162" t="s">
        <v>20590</v>
      </c>
    </row>
    <row r="20346" spans="7:7">
      <c r="G20346" s="162" t="s">
        <v>20591</v>
      </c>
    </row>
    <row r="20347" spans="7:7">
      <c r="G20347" s="162" t="s">
        <v>20592</v>
      </c>
    </row>
    <row r="20348" spans="7:7">
      <c r="G20348" s="162" t="s">
        <v>20593</v>
      </c>
    </row>
    <row r="20349" spans="7:7">
      <c r="G20349" s="162" t="s">
        <v>20594</v>
      </c>
    </row>
    <row r="20350" spans="7:7">
      <c r="G20350" s="162" t="s">
        <v>20595</v>
      </c>
    </row>
    <row r="20351" spans="7:7">
      <c r="G20351" s="162" t="s">
        <v>20596</v>
      </c>
    </row>
    <row r="20352" spans="7:7">
      <c r="G20352" s="162" t="s">
        <v>20597</v>
      </c>
    </row>
    <row r="20353" spans="7:7">
      <c r="G20353" s="162" t="s">
        <v>20598</v>
      </c>
    </row>
    <row r="20354" spans="7:7">
      <c r="G20354" s="162" t="s">
        <v>20599</v>
      </c>
    </row>
    <row r="20355" spans="7:7">
      <c r="G20355" s="162" t="s">
        <v>20600</v>
      </c>
    </row>
    <row r="20356" spans="7:7">
      <c r="G20356" s="162" t="s">
        <v>20601</v>
      </c>
    </row>
    <row r="20357" spans="7:7">
      <c r="G20357" s="162" t="s">
        <v>20602</v>
      </c>
    </row>
    <row r="20358" spans="7:7">
      <c r="G20358" s="162" t="s">
        <v>20603</v>
      </c>
    </row>
    <row r="20359" spans="7:7">
      <c r="G20359" s="162" t="s">
        <v>20604</v>
      </c>
    </row>
    <row r="20360" spans="7:7">
      <c r="G20360" s="162" t="s">
        <v>20605</v>
      </c>
    </row>
    <row r="20361" spans="7:7">
      <c r="G20361" s="162" t="s">
        <v>20606</v>
      </c>
    </row>
    <row r="20362" spans="7:7">
      <c r="G20362" s="162" t="s">
        <v>20607</v>
      </c>
    </row>
    <row r="20363" spans="7:7">
      <c r="G20363" s="162" t="s">
        <v>20608</v>
      </c>
    </row>
    <row r="20364" spans="7:7">
      <c r="G20364" s="162" t="s">
        <v>20609</v>
      </c>
    </row>
    <row r="20365" spans="7:7">
      <c r="G20365" s="162" t="s">
        <v>20610</v>
      </c>
    </row>
    <row r="20366" spans="7:7">
      <c r="G20366" s="162" t="s">
        <v>20611</v>
      </c>
    </row>
    <row r="20367" spans="7:7">
      <c r="G20367" s="162" t="s">
        <v>20612</v>
      </c>
    </row>
    <row r="20368" spans="7:7">
      <c r="G20368" s="162" t="s">
        <v>20613</v>
      </c>
    </row>
    <row r="20369" spans="7:7">
      <c r="G20369" s="162" t="s">
        <v>20614</v>
      </c>
    </row>
    <row r="20370" spans="7:7">
      <c r="G20370" s="162" t="s">
        <v>20615</v>
      </c>
    </row>
    <row r="20371" spans="7:7">
      <c r="G20371" s="162" t="s">
        <v>20616</v>
      </c>
    </row>
    <row r="20372" spans="7:7">
      <c r="G20372" s="162" t="s">
        <v>20617</v>
      </c>
    </row>
    <row r="20373" spans="7:7">
      <c r="G20373" s="162" t="s">
        <v>20618</v>
      </c>
    </row>
    <row r="20374" spans="7:7">
      <c r="G20374" s="162" t="s">
        <v>20619</v>
      </c>
    </row>
    <row r="20375" spans="7:7">
      <c r="G20375" s="162" t="s">
        <v>20620</v>
      </c>
    </row>
    <row r="20376" spans="7:7">
      <c r="G20376" s="162" t="s">
        <v>20621</v>
      </c>
    </row>
    <row r="20377" spans="7:7">
      <c r="G20377" s="162" t="s">
        <v>20622</v>
      </c>
    </row>
    <row r="20378" spans="7:7">
      <c r="G20378" s="162" t="s">
        <v>20623</v>
      </c>
    </row>
    <row r="20379" spans="7:7">
      <c r="G20379" s="162" t="s">
        <v>20624</v>
      </c>
    </row>
    <row r="20380" spans="7:7">
      <c r="G20380" s="162" t="s">
        <v>20625</v>
      </c>
    </row>
    <row r="20381" spans="7:7">
      <c r="G20381" s="162" t="s">
        <v>20626</v>
      </c>
    </row>
    <row r="20382" spans="7:7">
      <c r="G20382" s="162" t="s">
        <v>20627</v>
      </c>
    </row>
    <row r="20383" spans="7:7">
      <c r="G20383" s="162" t="s">
        <v>20628</v>
      </c>
    </row>
    <row r="20384" spans="7:7">
      <c r="G20384" s="162" t="s">
        <v>20629</v>
      </c>
    </row>
    <row r="20385" spans="7:7">
      <c r="G20385" s="162" t="s">
        <v>20630</v>
      </c>
    </row>
    <row r="20386" spans="7:7">
      <c r="G20386" s="162" t="s">
        <v>20631</v>
      </c>
    </row>
    <row r="20387" spans="7:7">
      <c r="G20387" s="162" t="s">
        <v>20632</v>
      </c>
    </row>
    <row r="20388" spans="7:7">
      <c r="G20388" s="162" t="s">
        <v>20633</v>
      </c>
    </row>
    <row r="20389" spans="7:7">
      <c r="G20389" s="162" t="s">
        <v>20634</v>
      </c>
    </row>
    <row r="20390" spans="7:7">
      <c r="G20390" s="162" t="s">
        <v>20635</v>
      </c>
    </row>
    <row r="20391" spans="7:7">
      <c r="G20391" s="162" t="s">
        <v>20636</v>
      </c>
    </row>
    <row r="20392" spans="7:7">
      <c r="G20392" s="162" t="s">
        <v>20637</v>
      </c>
    </row>
    <row r="20393" spans="7:7">
      <c r="G20393" s="162" t="s">
        <v>20638</v>
      </c>
    </row>
    <row r="20394" spans="7:7">
      <c r="G20394" s="162" t="s">
        <v>20639</v>
      </c>
    </row>
    <row r="20395" spans="7:7">
      <c r="G20395" s="162" t="s">
        <v>20640</v>
      </c>
    </row>
    <row r="20396" spans="7:7">
      <c r="G20396" s="162" t="s">
        <v>20641</v>
      </c>
    </row>
    <row r="20397" spans="7:7">
      <c r="G20397" s="162" t="s">
        <v>20642</v>
      </c>
    </row>
    <row r="20398" spans="7:7">
      <c r="G20398" s="162" t="s">
        <v>20643</v>
      </c>
    </row>
    <row r="20399" spans="7:7">
      <c r="G20399" s="162" t="s">
        <v>20644</v>
      </c>
    </row>
    <row r="20400" spans="7:7">
      <c r="G20400" s="162" t="s">
        <v>20645</v>
      </c>
    </row>
    <row r="20401" spans="7:7">
      <c r="G20401" s="162" t="s">
        <v>20646</v>
      </c>
    </row>
    <row r="20402" spans="7:7">
      <c r="G20402" s="162" t="s">
        <v>20647</v>
      </c>
    </row>
    <row r="20403" spans="7:7">
      <c r="G20403" s="162" t="s">
        <v>20648</v>
      </c>
    </row>
    <row r="20404" spans="7:7">
      <c r="G20404" s="162" t="s">
        <v>20649</v>
      </c>
    </row>
    <row r="20405" spans="7:7">
      <c r="G20405" s="162" t="s">
        <v>20650</v>
      </c>
    </row>
    <row r="20406" spans="7:7">
      <c r="G20406" s="162" t="s">
        <v>20651</v>
      </c>
    </row>
    <row r="20407" spans="7:7">
      <c r="G20407" s="162" t="s">
        <v>20652</v>
      </c>
    </row>
    <row r="20408" spans="7:7">
      <c r="G20408" s="162" t="s">
        <v>20653</v>
      </c>
    </row>
    <row r="20409" spans="7:7">
      <c r="G20409" s="162" t="s">
        <v>20654</v>
      </c>
    </row>
    <row r="20410" spans="7:7">
      <c r="G20410" s="162" t="s">
        <v>20655</v>
      </c>
    </row>
    <row r="20411" spans="7:7">
      <c r="G20411" s="162" t="s">
        <v>20656</v>
      </c>
    </row>
    <row r="20412" spans="7:7">
      <c r="G20412" s="162" t="s">
        <v>20657</v>
      </c>
    </row>
    <row r="20413" spans="7:7">
      <c r="G20413" s="162" t="s">
        <v>20658</v>
      </c>
    </row>
    <row r="20414" spans="7:7">
      <c r="G20414" s="162" t="s">
        <v>20659</v>
      </c>
    </row>
    <row r="20415" spans="7:7">
      <c r="G20415" s="162" t="s">
        <v>20660</v>
      </c>
    </row>
    <row r="20416" spans="7:7">
      <c r="G20416" s="162" t="s">
        <v>20661</v>
      </c>
    </row>
    <row r="20417" spans="7:7">
      <c r="G20417" s="162" t="s">
        <v>20662</v>
      </c>
    </row>
    <row r="20418" spans="7:7">
      <c r="G20418" s="162" t="s">
        <v>20663</v>
      </c>
    </row>
    <row r="20419" spans="7:7">
      <c r="G20419" s="162" t="s">
        <v>20664</v>
      </c>
    </row>
    <row r="20420" spans="7:7">
      <c r="G20420" s="162" t="s">
        <v>20665</v>
      </c>
    </row>
    <row r="20421" spans="7:7">
      <c r="G20421" s="162" t="s">
        <v>20666</v>
      </c>
    </row>
    <row r="20422" spans="7:7">
      <c r="G20422" s="162" t="s">
        <v>20667</v>
      </c>
    </row>
    <row r="20423" spans="7:7">
      <c r="G20423" s="162" t="s">
        <v>20668</v>
      </c>
    </row>
    <row r="20424" spans="7:7">
      <c r="G20424" s="162" t="s">
        <v>20669</v>
      </c>
    </row>
    <row r="20425" spans="7:7">
      <c r="G20425" s="162" t="s">
        <v>20670</v>
      </c>
    </row>
    <row r="20426" spans="7:7">
      <c r="G20426" s="162" t="s">
        <v>20671</v>
      </c>
    </row>
    <row r="20427" spans="7:7">
      <c r="G20427" s="162" t="s">
        <v>20672</v>
      </c>
    </row>
    <row r="20428" spans="7:7">
      <c r="G20428" s="162" t="s">
        <v>20673</v>
      </c>
    </row>
    <row r="20429" spans="7:7">
      <c r="G20429" s="162" t="s">
        <v>20674</v>
      </c>
    </row>
    <row r="20430" spans="7:7">
      <c r="G20430" s="162" t="s">
        <v>20675</v>
      </c>
    </row>
    <row r="20431" spans="7:7">
      <c r="G20431" s="162" t="s">
        <v>20676</v>
      </c>
    </row>
    <row r="20432" spans="7:7">
      <c r="G20432" s="162" t="s">
        <v>20677</v>
      </c>
    </row>
    <row r="20433" spans="7:7">
      <c r="G20433" s="162" t="s">
        <v>20678</v>
      </c>
    </row>
    <row r="20434" spans="7:7">
      <c r="G20434" s="162" t="s">
        <v>20679</v>
      </c>
    </row>
    <row r="20435" spans="7:7">
      <c r="G20435" s="162" t="s">
        <v>20680</v>
      </c>
    </row>
    <row r="20436" spans="7:7">
      <c r="G20436" s="162" t="s">
        <v>20681</v>
      </c>
    </row>
    <row r="20437" spans="7:7">
      <c r="G20437" s="162" t="s">
        <v>20682</v>
      </c>
    </row>
    <row r="20438" spans="7:7">
      <c r="G20438" s="162" t="s">
        <v>20683</v>
      </c>
    </row>
    <row r="20439" spans="7:7">
      <c r="G20439" s="162" t="s">
        <v>20684</v>
      </c>
    </row>
    <row r="20440" spans="7:7">
      <c r="G20440" s="162" t="s">
        <v>20685</v>
      </c>
    </row>
    <row r="20441" spans="7:7">
      <c r="G20441" s="162" t="s">
        <v>20686</v>
      </c>
    </row>
    <row r="20442" spans="7:7">
      <c r="G20442" s="162" t="s">
        <v>20687</v>
      </c>
    </row>
    <row r="20443" spans="7:7">
      <c r="G20443" s="162" t="s">
        <v>20688</v>
      </c>
    </row>
    <row r="20444" spans="7:7">
      <c r="G20444" s="162" t="s">
        <v>20689</v>
      </c>
    </row>
    <row r="20445" spans="7:7">
      <c r="G20445" s="162" t="s">
        <v>20690</v>
      </c>
    </row>
    <row r="20446" spans="7:7">
      <c r="G20446" s="162" t="s">
        <v>20691</v>
      </c>
    </row>
    <row r="20447" spans="7:7">
      <c r="G20447" s="162" t="s">
        <v>20692</v>
      </c>
    </row>
    <row r="20448" spans="7:7">
      <c r="G20448" s="162" t="s">
        <v>20693</v>
      </c>
    </row>
    <row r="20449" spans="7:7">
      <c r="G20449" s="162" t="s">
        <v>20694</v>
      </c>
    </row>
    <row r="20450" spans="7:7">
      <c r="G20450" s="162" t="s">
        <v>20695</v>
      </c>
    </row>
    <row r="20451" spans="7:7">
      <c r="G20451" s="162" t="s">
        <v>20696</v>
      </c>
    </row>
    <row r="20452" spans="7:7">
      <c r="G20452" s="162" t="s">
        <v>20697</v>
      </c>
    </row>
    <row r="20453" spans="7:7">
      <c r="G20453" s="162" t="s">
        <v>20698</v>
      </c>
    </row>
    <row r="20454" spans="7:7">
      <c r="G20454" s="162" t="s">
        <v>20699</v>
      </c>
    </row>
    <row r="20455" spans="7:7">
      <c r="G20455" s="162" t="s">
        <v>20700</v>
      </c>
    </row>
    <row r="20456" spans="7:7">
      <c r="G20456" s="162" t="s">
        <v>20701</v>
      </c>
    </row>
    <row r="20457" spans="7:7">
      <c r="G20457" s="162" t="s">
        <v>20702</v>
      </c>
    </row>
    <row r="20458" spans="7:7">
      <c r="G20458" s="162" t="s">
        <v>20703</v>
      </c>
    </row>
    <row r="20459" spans="7:7">
      <c r="G20459" s="162" t="s">
        <v>20704</v>
      </c>
    </row>
    <row r="20460" spans="7:7">
      <c r="G20460" s="162" t="s">
        <v>20705</v>
      </c>
    </row>
    <row r="20461" spans="7:7">
      <c r="G20461" s="162" t="s">
        <v>20706</v>
      </c>
    </row>
    <row r="20462" spans="7:7">
      <c r="G20462" s="162" t="s">
        <v>20707</v>
      </c>
    </row>
    <row r="20463" spans="7:7">
      <c r="G20463" s="162" t="s">
        <v>20708</v>
      </c>
    </row>
    <row r="20464" spans="7:7">
      <c r="G20464" s="162" t="s">
        <v>20709</v>
      </c>
    </row>
    <row r="20465" spans="7:7">
      <c r="G20465" s="162" t="s">
        <v>20710</v>
      </c>
    </row>
    <row r="20466" spans="7:7">
      <c r="G20466" s="162" t="s">
        <v>20711</v>
      </c>
    </row>
    <row r="20467" spans="7:7">
      <c r="G20467" s="162" t="s">
        <v>20712</v>
      </c>
    </row>
    <row r="20468" spans="7:7">
      <c r="G20468" s="162" t="s">
        <v>20713</v>
      </c>
    </row>
    <row r="20469" spans="7:7">
      <c r="G20469" s="162" t="s">
        <v>20714</v>
      </c>
    </row>
    <row r="20470" spans="7:7">
      <c r="G20470" s="162" t="s">
        <v>20715</v>
      </c>
    </row>
    <row r="20471" spans="7:7">
      <c r="G20471" s="162" t="s">
        <v>20716</v>
      </c>
    </row>
    <row r="20472" spans="7:7">
      <c r="G20472" s="162" t="s">
        <v>20717</v>
      </c>
    </row>
    <row r="20473" spans="7:7">
      <c r="G20473" s="162" t="s">
        <v>20718</v>
      </c>
    </row>
    <row r="20474" spans="7:7">
      <c r="G20474" s="162" t="s">
        <v>20719</v>
      </c>
    </row>
    <row r="20475" spans="7:7">
      <c r="G20475" s="162" t="s">
        <v>20720</v>
      </c>
    </row>
    <row r="20476" spans="7:7">
      <c r="G20476" s="162" t="s">
        <v>20721</v>
      </c>
    </row>
    <row r="20477" spans="7:7">
      <c r="G20477" s="162" t="s">
        <v>20722</v>
      </c>
    </row>
    <row r="20478" spans="7:7">
      <c r="G20478" s="162" t="s">
        <v>20723</v>
      </c>
    </row>
    <row r="20479" spans="7:7">
      <c r="G20479" s="162" t="s">
        <v>20724</v>
      </c>
    </row>
    <row r="20480" spans="7:7">
      <c r="G20480" s="162" t="s">
        <v>20725</v>
      </c>
    </row>
    <row r="20481" spans="7:7">
      <c r="G20481" s="162" t="s">
        <v>20726</v>
      </c>
    </row>
    <row r="20482" spans="7:7">
      <c r="G20482" s="162" t="s">
        <v>20727</v>
      </c>
    </row>
    <row r="20483" spans="7:7">
      <c r="G20483" s="162" t="s">
        <v>20728</v>
      </c>
    </row>
    <row r="20484" spans="7:7">
      <c r="G20484" s="162" t="s">
        <v>20729</v>
      </c>
    </row>
    <row r="20485" spans="7:7">
      <c r="G20485" s="162" t="s">
        <v>20730</v>
      </c>
    </row>
    <row r="20486" spans="7:7">
      <c r="G20486" s="162" t="s">
        <v>20731</v>
      </c>
    </row>
    <row r="20487" spans="7:7">
      <c r="G20487" s="162" t="s">
        <v>20732</v>
      </c>
    </row>
    <row r="20488" spans="7:7">
      <c r="G20488" s="162" t="s">
        <v>20733</v>
      </c>
    </row>
    <row r="20489" spans="7:7">
      <c r="G20489" s="162" t="s">
        <v>20734</v>
      </c>
    </row>
    <row r="20490" spans="7:7">
      <c r="G20490" s="162" t="s">
        <v>20735</v>
      </c>
    </row>
    <row r="20491" spans="7:7">
      <c r="G20491" s="162" t="s">
        <v>20736</v>
      </c>
    </row>
    <row r="20492" spans="7:7">
      <c r="G20492" s="162" t="s">
        <v>20737</v>
      </c>
    </row>
    <row r="20493" spans="7:7">
      <c r="G20493" s="162" t="s">
        <v>20738</v>
      </c>
    </row>
    <row r="20494" spans="7:7">
      <c r="G20494" s="162" t="s">
        <v>20739</v>
      </c>
    </row>
    <row r="20495" spans="7:7">
      <c r="G20495" s="162" t="s">
        <v>20740</v>
      </c>
    </row>
    <row r="20496" spans="7:7">
      <c r="G20496" s="162" t="s">
        <v>20741</v>
      </c>
    </row>
    <row r="20497" spans="7:7">
      <c r="G20497" s="162" t="s">
        <v>20742</v>
      </c>
    </row>
    <row r="20498" spans="7:7">
      <c r="G20498" s="162" t="s">
        <v>20743</v>
      </c>
    </row>
    <row r="20499" spans="7:7">
      <c r="G20499" s="162" t="s">
        <v>20744</v>
      </c>
    </row>
    <row r="20500" spans="7:7">
      <c r="G20500" s="162" t="s">
        <v>20745</v>
      </c>
    </row>
    <row r="20501" spans="7:7">
      <c r="G20501" s="162" t="s">
        <v>20746</v>
      </c>
    </row>
    <row r="20502" spans="7:7">
      <c r="G20502" s="162" t="s">
        <v>20747</v>
      </c>
    </row>
    <row r="20503" spans="7:7">
      <c r="G20503" s="162" t="s">
        <v>20748</v>
      </c>
    </row>
    <row r="20504" spans="7:7">
      <c r="G20504" s="162" t="s">
        <v>20749</v>
      </c>
    </row>
    <row r="20505" spans="7:7">
      <c r="G20505" s="162" t="s">
        <v>20750</v>
      </c>
    </row>
    <row r="20506" spans="7:7">
      <c r="G20506" s="162" t="s">
        <v>20751</v>
      </c>
    </row>
    <row r="20507" spans="7:7">
      <c r="G20507" s="162" t="s">
        <v>20752</v>
      </c>
    </row>
    <row r="20508" spans="7:7">
      <c r="G20508" s="162" t="s">
        <v>20753</v>
      </c>
    </row>
    <row r="20509" spans="7:7">
      <c r="G20509" s="162" t="s">
        <v>20754</v>
      </c>
    </row>
    <row r="20510" spans="7:7">
      <c r="G20510" s="162" t="s">
        <v>20755</v>
      </c>
    </row>
    <row r="20511" spans="7:7">
      <c r="G20511" s="162" t="s">
        <v>20756</v>
      </c>
    </row>
    <row r="20512" spans="7:7">
      <c r="G20512" s="162" t="s">
        <v>20757</v>
      </c>
    </row>
    <row r="20513" spans="7:7">
      <c r="G20513" s="162" t="s">
        <v>20758</v>
      </c>
    </row>
    <row r="20514" spans="7:7">
      <c r="G20514" s="162" t="s">
        <v>20759</v>
      </c>
    </row>
    <row r="20515" spans="7:7">
      <c r="G20515" s="162" t="s">
        <v>20760</v>
      </c>
    </row>
    <row r="20516" spans="7:7">
      <c r="G20516" s="162" t="s">
        <v>20761</v>
      </c>
    </row>
    <row r="20517" spans="7:7">
      <c r="G20517" s="162" t="s">
        <v>20762</v>
      </c>
    </row>
    <row r="20518" spans="7:7">
      <c r="G20518" s="162" t="s">
        <v>20763</v>
      </c>
    </row>
    <row r="20519" spans="7:7">
      <c r="G20519" s="162" t="s">
        <v>20764</v>
      </c>
    </row>
    <row r="20520" spans="7:7">
      <c r="G20520" s="162" t="s">
        <v>20765</v>
      </c>
    </row>
    <row r="20521" spans="7:7">
      <c r="G20521" s="162" t="s">
        <v>20766</v>
      </c>
    </row>
    <row r="20522" spans="7:7">
      <c r="G20522" s="162" t="s">
        <v>20767</v>
      </c>
    </row>
    <row r="20523" spans="7:7">
      <c r="G20523" s="162" t="s">
        <v>20768</v>
      </c>
    </row>
    <row r="20524" spans="7:7">
      <c r="G20524" s="162" t="s">
        <v>20769</v>
      </c>
    </row>
    <row r="20525" spans="7:7">
      <c r="G20525" s="162" t="s">
        <v>20770</v>
      </c>
    </row>
    <row r="20526" spans="7:7">
      <c r="G20526" s="162" t="s">
        <v>20771</v>
      </c>
    </row>
    <row r="20527" spans="7:7">
      <c r="G20527" s="162" t="s">
        <v>20772</v>
      </c>
    </row>
    <row r="20528" spans="7:7">
      <c r="G20528" s="162" t="s">
        <v>20773</v>
      </c>
    </row>
    <row r="20529" spans="7:7">
      <c r="G20529" s="162" t="s">
        <v>20774</v>
      </c>
    </row>
    <row r="20530" spans="7:7">
      <c r="G20530" s="162" t="s">
        <v>20775</v>
      </c>
    </row>
    <row r="20531" spans="7:7">
      <c r="G20531" s="162" t="s">
        <v>20776</v>
      </c>
    </row>
    <row r="20532" spans="7:7">
      <c r="G20532" s="162" t="s">
        <v>20777</v>
      </c>
    </row>
    <row r="20533" spans="7:7">
      <c r="G20533" s="162" t="s">
        <v>20778</v>
      </c>
    </row>
    <row r="20534" spans="7:7">
      <c r="G20534" s="162" t="s">
        <v>20779</v>
      </c>
    </row>
    <row r="20535" spans="7:7">
      <c r="G20535" s="162" t="s">
        <v>20780</v>
      </c>
    </row>
    <row r="20536" spans="7:7">
      <c r="G20536" s="162" t="s">
        <v>20781</v>
      </c>
    </row>
    <row r="20537" spans="7:7">
      <c r="G20537" s="162" t="s">
        <v>20782</v>
      </c>
    </row>
    <row r="20538" spans="7:7">
      <c r="G20538" s="162" t="s">
        <v>20783</v>
      </c>
    </row>
    <row r="20539" spans="7:7">
      <c r="G20539" s="162" t="s">
        <v>20784</v>
      </c>
    </row>
    <row r="20540" spans="7:7">
      <c r="G20540" s="162" t="s">
        <v>20785</v>
      </c>
    </row>
    <row r="20541" spans="7:7">
      <c r="G20541" s="162" t="s">
        <v>20786</v>
      </c>
    </row>
    <row r="20542" spans="7:7">
      <c r="G20542" s="162" t="s">
        <v>20787</v>
      </c>
    </row>
    <row r="20543" spans="7:7">
      <c r="G20543" s="162" t="s">
        <v>20788</v>
      </c>
    </row>
    <row r="20544" spans="7:7">
      <c r="G20544" s="162" t="s">
        <v>20789</v>
      </c>
    </row>
    <row r="20545" spans="7:7">
      <c r="G20545" s="162" t="s">
        <v>20790</v>
      </c>
    </row>
    <row r="20546" spans="7:7">
      <c r="G20546" s="162" t="s">
        <v>20791</v>
      </c>
    </row>
    <row r="20547" spans="7:7">
      <c r="G20547" s="162" t="s">
        <v>20792</v>
      </c>
    </row>
    <row r="20548" spans="7:7">
      <c r="G20548" s="162" t="s">
        <v>20793</v>
      </c>
    </row>
    <row r="20549" spans="7:7">
      <c r="G20549" s="162" t="s">
        <v>20794</v>
      </c>
    </row>
    <row r="20550" spans="7:7">
      <c r="G20550" s="162" t="s">
        <v>20795</v>
      </c>
    </row>
    <row r="20551" spans="7:7">
      <c r="G20551" s="162" t="s">
        <v>20796</v>
      </c>
    </row>
    <row r="20552" spans="7:7">
      <c r="G20552" s="162" t="s">
        <v>20797</v>
      </c>
    </row>
    <row r="20553" spans="7:7">
      <c r="G20553" s="162" t="s">
        <v>20798</v>
      </c>
    </row>
    <row r="20554" spans="7:7">
      <c r="G20554" s="162" t="s">
        <v>20799</v>
      </c>
    </row>
    <row r="20555" spans="7:7">
      <c r="G20555" s="162" t="s">
        <v>20800</v>
      </c>
    </row>
    <row r="20556" spans="7:7">
      <c r="G20556" s="162" t="s">
        <v>20801</v>
      </c>
    </row>
    <row r="20557" spans="7:7">
      <c r="G20557" s="162" t="s">
        <v>20802</v>
      </c>
    </row>
    <row r="20558" spans="7:7">
      <c r="G20558" s="162" t="s">
        <v>20803</v>
      </c>
    </row>
    <row r="20559" spans="7:7">
      <c r="G20559" s="162" t="s">
        <v>20804</v>
      </c>
    </row>
    <row r="20560" spans="7:7">
      <c r="G20560" s="162" t="s">
        <v>20805</v>
      </c>
    </row>
    <row r="20561" spans="7:7">
      <c r="G20561" s="162" t="s">
        <v>20806</v>
      </c>
    </row>
    <row r="20562" spans="7:7">
      <c r="G20562" s="162" t="s">
        <v>20807</v>
      </c>
    </row>
    <row r="20563" spans="7:7">
      <c r="G20563" s="162" t="s">
        <v>20808</v>
      </c>
    </row>
    <row r="20564" spans="7:7">
      <c r="G20564" s="162" t="s">
        <v>20809</v>
      </c>
    </row>
    <row r="20565" spans="7:7">
      <c r="G20565" s="162" t="s">
        <v>20810</v>
      </c>
    </row>
    <row r="20566" spans="7:7">
      <c r="G20566" s="162" t="s">
        <v>20811</v>
      </c>
    </row>
    <row r="20567" spans="7:7">
      <c r="G20567" s="162" t="s">
        <v>20812</v>
      </c>
    </row>
    <row r="20568" spans="7:7">
      <c r="G20568" s="162" t="s">
        <v>20813</v>
      </c>
    </row>
    <row r="20569" spans="7:7">
      <c r="G20569" s="162" t="s">
        <v>20814</v>
      </c>
    </row>
    <row r="20570" spans="7:7">
      <c r="G20570" s="162" t="s">
        <v>20815</v>
      </c>
    </row>
    <row r="20571" spans="7:7">
      <c r="G20571" s="162" t="s">
        <v>20816</v>
      </c>
    </row>
    <row r="20572" spans="7:7">
      <c r="G20572" s="162" t="s">
        <v>20817</v>
      </c>
    </row>
    <row r="20573" spans="7:7">
      <c r="G20573" s="162" t="s">
        <v>20818</v>
      </c>
    </row>
    <row r="20574" spans="7:7">
      <c r="G20574" s="162" t="s">
        <v>20819</v>
      </c>
    </row>
    <row r="20575" spans="7:7">
      <c r="G20575" s="162" t="s">
        <v>20820</v>
      </c>
    </row>
    <row r="20576" spans="7:7">
      <c r="G20576" s="162" t="s">
        <v>20821</v>
      </c>
    </row>
    <row r="20577" spans="7:7">
      <c r="G20577" s="162" t="s">
        <v>20822</v>
      </c>
    </row>
    <row r="20578" spans="7:7">
      <c r="G20578" s="162" t="s">
        <v>20823</v>
      </c>
    </row>
    <row r="20579" spans="7:7">
      <c r="G20579" s="162" t="s">
        <v>20824</v>
      </c>
    </row>
    <row r="20580" spans="7:7">
      <c r="G20580" s="162" t="s">
        <v>20825</v>
      </c>
    </row>
    <row r="20581" spans="7:7">
      <c r="G20581" s="162" t="s">
        <v>20826</v>
      </c>
    </row>
    <row r="20582" spans="7:7">
      <c r="G20582" s="162" t="s">
        <v>20827</v>
      </c>
    </row>
    <row r="20583" spans="7:7">
      <c r="G20583" s="162" t="s">
        <v>20828</v>
      </c>
    </row>
    <row r="20584" spans="7:7">
      <c r="G20584" s="162" t="s">
        <v>20829</v>
      </c>
    </row>
    <row r="20585" spans="7:7">
      <c r="G20585" s="162" t="s">
        <v>20830</v>
      </c>
    </row>
    <row r="20586" spans="7:7">
      <c r="G20586" s="162" t="s">
        <v>20831</v>
      </c>
    </row>
    <row r="20587" spans="7:7">
      <c r="G20587" s="162" t="s">
        <v>20832</v>
      </c>
    </row>
    <row r="20588" spans="7:7">
      <c r="G20588" s="162" t="s">
        <v>20833</v>
      </c>
    </row>
    <row r="20589" spans="7:7">
      <c r="G20589" s="162" t="s">
        <v>20834</v>
      </c>
    </row>
    <row r="20590" spans="7:7">
      <c r="G20590" s="162" t="s">
        <v>20835</v>
      </c>
    </row>
    <row r="20591" spans="7:7">
      <c r="G20591" s="162" t="s">
        <v>20836</v>
      </c>
    </row>
    <row r="20592" spans="7:7">
      <c r="G20592" s="162" t="s">
        <v>20837</v>
      </c>
    </row>
    <row r="20593" spans="7:7">
      <c r="G20593" s="162" t="s">
        <v>20838</v>
      </c>
    </row>
    <row r="20594" spans="7:7">
      <c r="G20594" s="162" t="s">
        <v>20839</v>
      </c>
    </row>
    <row r="20595" spans="7:7">
      <c r="G20595" s="162" t="s">
        <v>20840</v>
      </c>
    </row>
    <row r="20596" spans="7:7">
      <c r="G20596" s="162" t="s">
        <v>20841</v>
      </c>
    </row>
    <row r="20597" spans="7:7">
      <c r="G20597" s="162" t="s">
        <v>20842</v>
      </c>
    </row>
    <row r="20598" spans="7:7">
      <c r="G20598" s="162" t="s">
        <v>20843</v>
      </c>
    </row>
    <row r="20599" spans="7:7">
      <c r="G20599" s="162" t="s">
        <v>20844</v>
      </c>
    </row>
    <row r="20600" spans="7:7">
      <c r="G20600" s="162" t="s">
        <v>20845</v>
      </c>
    </row>
    <row r="20601" spans="7:7">
      <c r="G20601" s="162" t="s">
        <v>20846</v>
      </c>
    </row>
    <row r="20602" spans="7:7">
      <c r="G20602" s="162" t="s">
        <v>20847</v>
      </c>
    </row>
    <row r="20603" spans="7:7">
      <c r="G20603" s="162" t="s">
        <v>20848</v>
      </c>
    </row>
    <row r="20604" spans="7:7">
      <c r="G20604" s="162" t="s">
        <v>20849</v>
      </c>
    </row>
    <row r="20605" spans="7:7">
      <c r="G20605" s="162" t="s">
        <v>20850</v>
      </c>
    </row>
    <row r="20606" spans="7:7">
      <c r="G20606" s="162" t="s">
        <v>20851</v>
      </c>
    </row>
    <row r="20607" spans="7:7">
      <c r="G20607" s="162" t="s">
        <v>20852</v>
      </c>
    </row>
    <row r="20608" spans="7:7">
      <c r="G20608" s="162" t="s">
        <v>20853</v>
      </c>
    </row>
    <row r="20609" spans="7:7">
      <c r="G20609" s="162" t="s">
        <v>20854</v>
      </c>
    </row>
    <row r="20610" spans="7:7">
      <c r="G20610" s="162" t="s">
        <v>20855</v>
      </c>
    </row>
    <row r="20611" spans="7:7">
      <c r="G20611" s="162" t="s">
        <v>20856</v>
      </c>
    </row>
    <row r="20612" spans="7:7">
      <c r="G20612" s="162" t="s">
        <v>20857</v>
      </c>
    </row>
    <row r="20613" spans="7:7">
      <c r="G20613" s="162" t="s">
        <v>20858</v>
      </c>
    </row>
    <row r="20614" spans="7:7">
      <c r="G20614" s="162" t="s">
        <v>20859</v>
      </c>
    </row>
    <row r="20615" spans="7:7">
      <c r="G20615" s="162" t="s">
        <v>20860</v>
      </c>
    </row>
    <row r="20616" spans="7:7">
      <c r="G20616" s="162" t="s">
        <v>20861</v>
      </c>
    </row>
    <row r="20617" spans="7:7">
      <c r="G20617" s="162" t="s">
        <v>20862</v>
      </c>
    </row>
    <row r="20618" spans="7:7">
      <c r="G20618" s="162" t="s">
        <v>20863</v>
      </c>
    </row>
    <row r="20619" spans="7:7">
      <c r="G20619" s="162" t="s">
        <v>20864</v>
      </c>
    </row>
    <row r="20620" spans="7:7">
      <c r="G20620" s="162" t="s">
        <v>20865</v>
      </c>
    </row>
    <row r="20621" spans="7:7">
      <c r="G20621" s="162" t="s">
        <v>20866</v>
      </c>
    </row>
    <row r="20622" spans="7:7">
      <c r="G20622" s="162" t="s">
        <v>20867</v>
      </c>
    </row>
    <row r="20623" spans="7:7">
      <c r="G20623" s="162" t="s">
        <v>20868</v>
      </c>
    </row>
    <row r="20624" spans="7:7">
      <c r="G20624" s="162" t="s">
        <v>20869</v>
      </c>
    </row>
    <row r="20625" spans="7:7">
      <c r="G20625" s="162" t="s">
        <v>20870</v>
      </c>
    </row>
    <row r="20626" spans="7:7">
      <c r="G20626" s="162" t="s">
        <v>20871</v>
      </c>
    </row>
    <row r="20627" spans="7:7">
      <c r="G20627" s="162" t="s">
        <v>20872</v>
      </c>
    </row>
    <row r="20628" spans="7:7">
      <c r="G20628" s="162" t="s">
        <v>20873</v>
      </c>
    </row>
    <row r="20629" spans="7:7">
      <c r="G20629" s="162" t="s">
        <v>20874</v>
      </c>
    </row>
    <row r="20630" spans="7:7">
      <c r="G20630" s="162" t="s">
        <v>20875</v>
      </c>
    </row>
    <row r="20631" spans="7:7">
      <c r="G20631" s="162" t="s">
        <v>20876</v>
      </c>
    </row>
    <row r="20632" spans="7:7">
      <c r="G20632" s="162" t="s">
        <v>20877</v>
      </c>
    </row>
    <row r="20633" spans="7:7">
      <c r="G20633" s="162" t="s">
        <v>20878</v>
      </c>
    </row>
    <row r="20634" spans="7:7">
      <c r="G20634" s="162" t="s">
        <v>20879</v>
      </c>
    </row>
    <row r="20635" spans="7:7">
      <c r="G20635" s="162" t="s">
        <v>20880</v>
      </c>
    </row>
    <row r="20636" spans="7:7">
      <c r="G20636" s="162" t="s">
        <v>20881</v>
      </c>
    </row>
    <row r="20637" spans="7:7">
      <c r="G20637" s="162" t="s">
        <v>20882</v>
      </c>
    </row>
    <row r="20638" spans="7:7">
      <c r="G20638" s="162" t="s">
        <v>20883</v>
      </c>
    </row>
    <row r="20639" spans="7:7">
      <c r="G20639" s="162" t="s">
        <v>20884</v>
      </c>
    </row>
    <row r="20640" spans="7:7">
      <c r="G20640" s="162" t="s">
        <v>20885</v>
      </c>
    </row>
    <row r="20641" spans="7:7">
      <c r="G20641" s="162" t="s">
        <v>20886</v>
      </c>
    </row>
    <row r="20642" spans="7:7">
      <c r="G20642" s="162" t="s">
        <v>20887</v>
      </c>
    </row>
    <row r="20643" spans="7:7">
      <c r="G20643" s="162" t="s">
        <v>20888</v>
      </c>
    </row>
    <row r="20644" spans="7:7">
      <c r="G20644" s="162" t="s">
        <v>20889</v>
      </c>
    </row>
    <row r="20645" spans="7:7">
      <c r="G20645" s="162" t="s">
        <v>20890</v>
      </c>
    </row>
    <row r="20646" spans="7:7">
      <c r="G20646" s="162" t="s">
        <v>20891</v>
      </c>
    </row>
    <row r="20647" spans="7:7">
      <c r="G20647" s="162" t="s">
        <v>20892</v>
      </c>
    </row>
    <row r="20648" spans="7:7">
      <c r="G20648" s="162" t="s">
        <v>20893</v>
      </c>
    </row>
    <row r="20649" spans="7:7">
      <c r="G20649" s="162" t="s">
        <v>20894</v>
      </c>
    </row>
    <row r="20650" spans="7:7">
      <c r="G20650" s="162" t="s">
        <v>20895</v>
      </c>
    </row>
    <row r="20651" spans="7:7">
      <c r="G20651" s="162" t="s">
        <v>20896</v>
      </c>
    </row>
    <row r="20652" spans="7:7">
      <c r="G20652" s="162" t="s">
        <v>20897</v>
      </c>
    </row>
    <row r="20653" spans="7:7">
      <c r="G20653" s="162" t="s">
        <v>20898</v>
      </c>
    </row>
    <row r="20654" spans="7:7">
      <c r="G20654" s="162" t="s">
        <v>20899</v>
      </c>
    </row>
    <row r="20655" spans="7:7">
      <c r="G20655" s="162" t="s">
        <v>20900</v>
      </c>
    </row>
    <row r="20656" spans="7:7">
      <c r="G20656" s="162" t="s">
        <v>20901</v>
      </c>
    </row>
    <row r="20657" spans="7:7">
      <c r="G20657" s="162" t="s">
        <v>20902</v>
      </c>
    </row>
    <row r="20658" spans="7:7">
      <c r="G20658" s="162" t="s">
        <v>20903</v>
      </c>
    </row>
    <row r="20659" spans="7:7">
      <c r="G20659" s="162" t="s">
        <v>20904</v>
      </c>
    </row>
    <row r="20660" spans="7:7">
      <c r="G20660" s="162" t="s">
        <v>20905</v>
      </c>
    </row>
    <row r="20661" spans="7:7">
      <c r="G20661" s="162" t="s">
        <v>20906</v>
      </c>
    </row>
    <row r="20662" spans="7:7">
      <c r="G20662" s="162" t="s">
        <v>20907</v>
      </c>
    </row>
    <row r="20663" spans="7:7">
      <c r="G20663" s="162" t="s">
        <v>20908</v>
      </c>
    </row>
    <row r="20664" spans="7:7">
      <c r="G20664" s="162" t="s">
        <v>20909</v>
      </c>
    </row>
    <row r="20665" spans="7:7">
      <c r="G20665" s="162" t="s">
        <v>20910</v>
      </c>
    </row>
    <row r="20666" spans="7:7">
      <c r="G20666" s="162" t="s">
        <v>20911</v>
      </c>
    </row>
    <row r="20667" spans="7:7">
      <c r="G20667" s="162" t="s">
        <v>20912</v>
      </c>
    </row>
    <row r="20668" spans="7:7">
      <c r="G20668" s="162" t="s">
        <v>20913</v>
      </c>
    </row>
    <row r="20669" spans="7:7">
      <c r="G20669" s="162" t="s">
        <v>20914</v>
      </c>
    </row>
    <row r="20670" spans="7:7">
      <c r="G20670" s="162" t="s">
        <v>20915</v>
      </c>
    </row>
    <row r="20671" spans="7:7">
      <c r="G20671" s="162" t="s">
        <v>20916</v>
      </c>
    </row>
    <row r="20672" spans="7:7">
      <c r="G20672" s="162" t="s">
        <v>20917</v>
      </c>
    </row>
    <row r="20673" spans="7:7">
      <c r="G20673" s="162" t="s">
        <v>20918</v>
      </c>
    </row>
    <row r="20674" spans="7:7">
      <c r="G20674" s="162" t="s">
        <v>20919</v>
      </c>
    </row>
    <row r="20675" spans="7:7">
      <c r="G20675" s="162" t="s">
        <v>20920</v>
      </c>
    </row>
    <row r="20676" spans="7:7">
      <c r="G20676" s="162" t="s">
        <v>20921</v>
      </c>
    </row>
    <row r="20677" spans="7:7">
      <c r="G20677" s="162" t="s">
        <v>20922</v>
      </c>
    </row>
    <row r="20678" spans="7:7">
      <c r="G20678" s="162" t="s">
        <v>20923</v>
      </c>
    </row>
    <row r="20679" spans="7:7">
      <c r="G20679" s="162" t="s">
        <v>20924</v>
      </c>
    </row>
    <row r="20680" spans="7:7">
      <c r="G20680" s="162" t="s">
        <v>20925</v>
      </c>
    </row>
    <row r="20681" spans="7:7">
      <c r="G20681" s="162" t="s">
        <v>20926</v>
      </c>
    </row>
    <row r="20682" spans="7:7">
      <c r="G20682" s="162" t="s">
        <v>20927</v>
      </c>
    </row>
    <row r="20683" spans="7:7">
      <c r="G20683" s="162" t="s">
        <v>20928</v>
      </c>
    </row>
    <row r="20684" spans="7:7">
      <c r="G20684" s="162" t="s">
        <v>20929</v>
      </c>
    </row>
    <row r="20685" spans="7:7">
      <c r="G20685" s="162" t="s">
        <v>20930</v>
      </c>
    </row>
    <row r="20686" spans="7:7">
      <c r="G20686" s="162" t="s">
        <v>20931</v>
      </c>
    </row>
    <row r="20687" spans="7:7">
      <c r="G20687" s="162" t="s">
        <v>20932</v>
      </c>
    </row>
    <row r="20688" spans="7:7">
      <c r="G20688" s="162" t="s">
        <v>20933</v>
      </c>
    </row>
    <row r="20689" spans="7:7">
      <c r="G20689" s="162" t="s">
        <v>20934</v>
      </c>
    </row>
    <row r="20690" spans="7:7">
      <c r="G20690" s="162" t="s">
        <v>20935</v>
      </c>
    </row>
    <row r="20691" spans="7:7">
      <c r="G20691" s="162" t="s">
        <v>20936</v>
      </c>
    </row>
    <row r="20692" spans="7:7">
      <c r="G20692" s="162" t="s">
        <v>20937</v>
      </c>
    </row>
    <row r="20693" spans="7:7">
      <c r="G20693" s="162" t="s">
        <v>20938</v>
      </c>
    </row>
    <row r="20694" spans="7:7">
      <c r="G20694" s="162" t="s">
        <v>20939</v>
      </c>
    </row>
    <row r="20695" spans="7:7">
      <c r="G20695" s="162" t="s">
        <v>20940</v>
      </c>
    </row>
    <row r="20696" spans="7:7">
      <c r="G20696" s="162" t="s">
        <v>20941</v>
      </c>
    </row>
    <row r="20697" spans="7:7">
      <c r="G20697" s="162" t="s">
        <v>20942</v>
      </c>
    </row>
    <row r="20698" spans="7:7">
      <c r="G20698" s="162" t="s">
        <v>20943</v>
      </c>
    </row>
    <row r="20699" spans="7:7">
      <c r="G20699" s="162" t="s">
        <v>20944</v>
      </c>
    </row>
    <row r="20700" spans="7:7">
      <c r="G20700" s="162" t="s">
        <v>20945</v>
      </c>
    </row>
    <row r="20701" spans="7:7">
      <c r="G20701" s="162" t="s">
        <v>20946</v>
      </c>
    </row>
    <row r="20702" spans="7:7">
      <c r="G20702" s="162" t="s">
        <v>20947</v>
      </c>
    </row>
    <row r="20703" spans="7:7">
      <c r="G20703" s="162" t="s">
        <v>20948</v>
      </c>
    </row>
    <row r="20704" spans="7:7">
      <c r="G20704" s="162" t="s">
        <v>20949</v>
      </c>
    </row>
    <row r="20705" spans="7:7">
      <c r="G20705" s="162" t="s">
        <v>20950</v>
      </c>
    </row>
    <row r="20706" spans="7:7">
      <c r="G20706" s="162" t="s">
        <v>20951</v>
      </c>
    </row>
    <row r="20707" spans="7:7">
      <c r="G20707" s="162" t="s">
        <v>20952</v>
      </c>
    </row>
    <row r="20708" spans="7:7">
      <c r="G20708" s="162" t="s">
        <v>20953</v>
      </c>
    </row>
    <row r="20709" spans="7:7">
      <c r="G20709" s="162" t="s">
        <v>20954</v>
      </c>
    </row>
    <row r="20710" spans="7:7">
      <c r="G20710" s="162" t="s">
        <v>20955</v>
      </c>
    </row>
    <row r="20711" spans="7:7">
      <c r="G20711" s="162" t="s">
        <v>20956</v>
      </c>
    </row>
    <row r="20712" spans="7:7">
      <c r="G20712" s="162" t="s">
        <v>20957</v>
      </c>
    </row>
    <row r="20713" spans="7:7">
      <c r="G20713" s="162" t="s">
        <v>20958</v>
      </c>
    </row>
    <row r="20714" spans="7:7">
      <c r="G20714" s="162" t="s">
        <v>20959</v>
      </c>
    </row>
    <row r="20715" spans="7:7">
      <c r="G20715" s="162" t="s">
        <v>20960</v>
      </c>
    </row>
    <row r="20716" spans="7:7">
      <c r="G20716" s="162" t="s">
        <v>20961</v>
      </c>
    </row>
    <row r="20717" spans="7:7">
      <c r="G20717" s="162" t="s">
        <v>20962</v>
      </c>
    </row>
    <row r="20718" spans="7:7">
      <c r="G20718" s="162" t="s">
        <v>20963</v>
      </c>
    </row>
    <row r="20719" spans="7:7">
      <c r="G20719" s="162" t="s">
        <v>20964</v>
      </c>
    </row>
    <row r="20720" spans="7:7">
      <c r="G20720" s="162" t="s">
        <v>20965</v>
      </c>
    </row>
    <row r="20721" spans="7:7">
      <c r="G20721" s="162" t="s">
        <v>20966</v>
      </c>
    </row>
    <row r="20722" spans="7:7">
      <c r="G20722" s="162" t="s">
        <v>20967</v>
      </c>
    </row>
    <row r="20723" spans="7:7">
      <c r="G20723" s="162" t="s">
        <v>20968</v>
      </c>
    </row>
    <row r="20724" spans="7:7">
      <c r="G20724" s="162" t="s">
        <v>20969</v>
      </c>
    </row>
    <row r="20725" spans="7:7">
      <c r="G20725" s="162" t="s">
        <v>20970</v>
      </c>
    </row>
    <row r="20726" spans="7:7">
      <c r="G20726" s="162" t="s">
        <v>20971</v>
      </c>
    </row>
    <row r="20727" spans="7:7">
      <c r="G20727" s="162" t="s">
        <v>20972</v>
      </c>
    </row>
    <row r="20728" spans="7:7">
      <c r="G20728" s="162" t="s">
        <v>20973</v>
      </c>
    </row>
    <row r="20729" spans="7:7">
      <c r="G20729" s="162" t="s">
        <v>20974</v>
      </c>
    </row>
    <row r="20730" spans="7:7">
      <c r="G20730" s="162" t="s">
        <v>20975</v>
      </c>
    </row>
    <row r="20731" spans="7:7">
      <c r="G20731" s="162" t="s">
        <v>20976</v>
      </c>
    </row>
    <row r="20732" spans="7:7">
      <c r="G20732" s="162" t="s">
        <v>20977</v>
      </c>
    </row>
    <row r="20733" spans="7:7">
      <c r="G20733" s="162" t="s">
        <v>20978</v>
      </c>
    </row>
    <row r="20734" spans="7:7">
      <c r="G20734" s="162" t="s">
        <v>20979</v>
      </c>
    </row>
    <row r="20735" spans="7:7">
      <c r="G20735" s="162" t="s">
        <v>20980</v>
      </c>
    </row>
    <row r="20736" spans="7:7">
      <c r="G20736" s="162" t="s">
        <v>20981</v>
      </c>
    </row>
    <row r="20737" spans="7:7">
      <c r="G20737" s="162" t="s">
        <v>20982</v>
      </c>
    </row>
    <row r="20738" spans="7:7">
      <c r="G20738" s="162" t="s">
        <v>20983</v>
      </c>
    </row>
    <row r="20739" spans="7:7">
      <c r="G20739" s="162" t="s">
        <v>20984</v>
      </c>
    </row>
    <row r="20740" spans="7:7">
      <c r="G20740" s="162" t="s">
        <v>20985</v>
      </c>
    </row>
    <row r="20741" spans="7:7">
      <c r="G20741" s="162" t="s">
        <v>20986</v>
      </c>
    </row>
    <row r="20742" spans="7:7">
      <c r="G20742" s="162" t="s">
        <v>20987</v>
      </c>
    </row>
    <row r="20743" spans="7:7">
      <c r="G20743" s="162" t="s">
        <v>20988</v>
      </c>
    </row>
    <row r="20744" spans="7:7">
      <c r="G20744" s="162" t="s">
        <v>20989</v>
      </c>
    </row>
    <row r="20745" spans="7:7">
      <c r="G20745" s="162" t="s">
        <v>20990</v>
      </c>
    </row>
    <row r="20746" spans="7:7">
      <c r="G20746" s="162" t="s">
        <v>20991</v>
      </c>
    </row>
    <row r="20747" spans="7:7">
      <c r="G20747" s="162" t="s">
        <v>20992</v>
      </c>
    </row>
    <row r="20748" spans="7:7">
      <c r="G20748" s="162" t="s">
        <v>20993</v>
      </c>
    </row>
    <row r="20749" spans="7:7">
      <c r="G20749" s="162" t="s">
        <v>20994</v>
      </c>
    </row>
    <row r="20750" spans="7:7">
      <c r="G20750" s="162" t="s">
        <v>20995</v>
      </c>
    </row>
    <row r="20751" spans="7:7">
      <c r="G20751" s="162" t="s">
        <v>20996</v>
      </c>
    </row>
    <row r="20752" spans="7:7">
      <c r="G20752" s="162" t="s">
        <v>20997</v>
      </c>
    </row>
    <row r="20753" spans="7:7">
      <c r="G20753" s="162" t="s">
        <v>20998</v>
      </c>
    </row>
    <row r="20754" spans="7:7">
      <c r="G20754" s="162" t="s">
        <v>20999</v>
      </c>
    </row>
    <row r="20755" spans="7:7">
      <c r="G20755" s="162" t="s">
        <v>21000</v>
      </c>
    </row>
    <row r="20756" spans="7:7">
      <c r="G20756" s="162" t="s">
        <v>21001</v>
      </c>
    </row>
    <row r="20757" spans="7:7">
      <c r="G20757" s="162" t="s">
        <v>21002</v>
      </c>
    </row>
    <row r="20758" spans="7:7">
      <c r="G20758" s="162" t="s">
        <v>21003</v>
      </c>
    </row>
    <row r="20759" spans="7:7">
      <c r="G20759" s="162" t="s">
        <v>21004</v>
      </c>
    </row>
    <row r="20760" spans="7:7">
      <c r="G20760" s="162" t="s">
        <v>21005</v>
      </c>
    </row>
    <row r="20761" spans="7:7">
      <c r="G20761" s="162" t="s">
        <v>21006</v>
      </c>
    </row>
    <row r="20762" spans="7:7">
      <c r="G20762" s="162" t="s">
        <v>21007</v>
      </c>
    </row>
    <row r="20763" spans="7:7">
      <c r="G20763" s="162" t="s">
        <v>21008</v>
      </c>
    </row>
    <row r="20764" spans="7:7">
      <c r="G20764" s="162" t="s">
        <v>21009</v>
      </c>
    </row>
    <row r="20765" spans="7:7">
      <c r="G20765" s="162" t="s">
        <v>21010</v>
      </c>
    </row>
    <row r="20766" spans="7:7">
      <c r="G20766" s="162" t="s">
        <v>21011</v>
      </c>
    </row>
    <row r="20767" spans="7:7">
      <c r="G20767" s="162" t="s">
        <v>21012</v>
      </c>
    </row>
    <row r="20768" spans="7:7">
      <c r="G20768" s="162" t="s">
        <v>21013</v>
      </c>
    </row>
    <row r="20769" spans="7:7">
      <c r="G20769" s="162" t="s">
        <v>21014</v>
      </c>
    </row>
    <row r="20770" spans="7:7">
      <c r="G20770" s="162" t="s">
        <v>21015</v>
      </c>
    </row>
    <row r="20771" spans="7:7">
      <c r="G20771" s="162" t="s">
        <v>21016</v>
      </c>
    </row>
    <row r="20772" spans="7:7">
      <c r="G20772" s="162" t="s">
        <v>21017</v>
      </c>
    </row>
    <row r="20773" spans="7:7">
      <c r="G20773" s="162" t="s">
        <v>21018</v>
      </c>
    </row>
    <row r="20774" spans="7:7">
      <c r="G20774" s="162" t="s">
        <v>21019</v>
      </c>
    </row>
    <row r="20775" spans="7:7">
      <c r="G20775" s="162" t="s">
        <v>21020</v>
      </c>
    </row>
    <row r="20776" spans="7:7">
      <c r="G20776" s="162" t="s">
        <v>21021</v>
      </c>
    </row>
    <row r="20777" spans="7:7">
      <c r="G20777" s="162" t="s">
        <v>21022</v>
      </c>
    </row>
    <row r="20778" spans="7:7">
      <c r="G20778" s="162" t="s">
        <v>21023</v>
      </c>
    </row>
    <row r="20779" spans="7:7">
      <c r="G20779" s="162" t="s">
        <v>21024</v>
      </c>
    </row>
    <row r="20780" spans="7:7">
      <c r="G20780" s="162" t="s">
        <v>21025</v>
      </c>
    </row>
    <row r="20781" spans="7:7">
      <c r="G20781" s="162" t="s">
        <v>21026</v>
      </c>
    </row>
    <row r="20782" spans="7:7">
      <c r="G20782" s="162" t="s">
        <v>21027</v>
      </c>
    </row>
    <row r="20783" spans="7:7">
      <c r="G20783" s="162" t="s">
        <v>21028</v>
      </c>
    </row>
    <row r="20784" spans="7:7">
      <c r="G20784" s="162" t="s">
        <v>21029</v>
      </c>
    </row>
    <row r="20785" spans="7:7">
      <c r="G20785" s="162" t="s">
        <v>21030</v>
      </c>
    </row>
    <row r="20786" spans="7:7">
      <c r="G20786" s="162" t="s">
        <v>21031</v>
      </c>
    </row>
    <row r="20787" spans="7:7">
      <c r="G20787" s="162" t="s">
        <v>21032</v>
      </c>
    </row>
    <row r="20788" spans="7:7">
      <c r="G20788" s="162" t="s">
        <v>21033</v>
      </c>
    </row>
    <row r="20789" spans="7:7">
      <c r="G20789" s="162" t="s">
        <v>21034</v>
      </c>
    </row>
    <row r="20790" spans="7:7">
      <c r="G20790" s="162" t="s">
        <v>21035</v>
      </c>
    </row>
    <row r="20791" spans="7:7">
      <c r="G20791" s="162" t="s">
        <v>21036</v>
      </c>
    </row>
    <row r="20792" spans="7:7">
      <c r="G20792" s="162" t="s">
        <v>21037</v>
      </c>
    </row>
    <row r="20793" spans="7:7">
      <c r="G20793" s="162" t="s">
        <v>21038</v>
      </c>
    </row>
    <row r="20794" spans="7:7">
      <c r="G20794" s="162" t="s">
        <v>21039</v>
      </c>
    </row>
    <row r="20795" spans="7:7">
      <c r="G20795" s="162" t="s">
        <v>21040</v>
      </c>
    </row>
    <row r="20796" spans="7:7">
      <c r="G20796" s="162" t="s">
        <v>21041</v>
      </c>
    </row>
    <row r="20797" spans="7:7">
      <c r="G20797" s="162" t="s">
        <v>21042</v>
      </c>
    </row>
    <row r="20798" spans="7:7">
      <c r="G20798" s="162" t="s">
        <v>21043</v>
      </c>
    </row>
    <row r="20799" spans="7:7">
      <c r="G20799" s="162" t="s">
        <v>21044</v>
      </c>
    </row>
    <row r="20800" spans="7:7">
      <c r="G20800" s="162" t="s">
        <v>21045</v>
      </c>
    </row>
    <row r="20801" spans="7:7">
      <c r="G20801" s="162" t="s">
        <v>21046</v>
      </c>
    </row>
    <row r="20802" spans="7:7">
      <c r="G20802" s="162" t="s">
        <v>21047</v>
      </c>
    </row>
    <row r="20803" spans="7:7">
      <c r="G20803" s="162" t="s">
        <v>21048</v>
      </c>
    </row>
    <row r="20804" spans="7:7">
      <c r="G20804" s="162" t="s">
        <v>21049</v>
      </c>
    </row>
    <row r="20805" spans="7:7">
      <c r="G20805" s="162" t="s">
        <v>21050</v>
      </c>
    </row>
    <row r="20806" spans="7:7">
      <c r="G20806" s="162" t="s">
        <v>21051</v>
      </c>
    </row>
    <row r="20807" spans="7:7">
      <c r="G20807" s="162" t="s">
        <v>21052</v>
      </c>
    </row>
    <row r="20808" spans="7:7">
      <c r="G20808" s="162" t="s">
        <v>21053</v>
      </c>
    </row>
    <row r="20809" spans="7:7">
      <c r="G20809" s="162" t="s">
        <v>21054</v>
      </c>
    </row>
    <row r="20810" spans="7:7">
      <c r="G20810" s="162" t="s">
        <v>21055</v>
      </c>
    </row>
    <row r="20811" spans="7:7">
      <c r="G20811" s="162" t="s">
        <v>21056</v>
      </c>
    </row>
    <row r="20812" spans="7:7">
      <c r="G20812" s="162" t="s">
        <v>21057</v>
      </c>
    </row>
    <row r="20813" spans="7:7">
      <c r="G20813" s="162" t="s">
        <v>21058</v>
      </c>
    </row>
    <row r="20814" spans="7:7">
      <c r="G20814" s="162" t="s">
        <v>21059</v>
      </c>
    </row>
    <row r="20815" spans="7:7">
      <c r="G20815" s="162" t="s">
        <v>21060</v>
      </c>
    </row>
    <row r="20816" spans="7:7">
      <c r="G20816" s="162" t="s">
        <v>21061</v>
      </c>
    </row>
    <row r="20817" spans="7:7">
      <c r="G20817" s="162" t="s">
        <v>21062</v>
      </c>
    </row>
    <row r="20818" spans="7:7">
      <c r="G20818" s="162" t="s">
        <v>21063</v>
      </c>
    </row>
    <row r="20819" spans="7:7">
      <c r="G20819" s="162" t="s">
        <v>21064</v>
      </c>
    </row>
    <row r="20820" spans="7:7">
      <c r="G20820" s="162" t="s">
        <v>21065</v>
      </c>
    </row>
    <row r="20821" spans="7:7">
      <c r="G20821" s="162" t="s">
        <v>21066</v>
      </c>
    </row>
    <row r="20822" spans="7:7">
      <c r="G20822" s="162" t="s">
        <v>21067</v>
      </c>
    </row>
    <row r="20823" spans="7:7">
      <c r="G20823" s="162" t="s">
        <v>21068</v>
      </c>
    </row>
    <row r="20824" spans="7:7">
      <c r="G20824" s="162" t="s">
        <v>21069</v>
      </c>
    </row>
    <row r="20825" spans="7:7">
      <c r="G20825" s="162" t="s">
        <v>21070</v>
      </c>
    </row>
    <row r="20826" spans="7:7">
      <c r="G20826" s="162" t="s">
        <v>21071</v>
      </c>
    </row>
    <row r="20827" spans="7:7">
      <c r="G20827" s="162" t="s">
        <v>21072</v>
      </c>
    </row>
    <row r="20828" spans="7:7">
      <c r="G20828" s="162" t="s">
        <v>21073</v>
      </c>
    </row>
    <row r="20829" spans="7:7">
      <c r="G20829" s="162" t="s">
        <v>21074</v>
      </c>
    </row>
    <row r="20830" spans="7:7">
      <c r="G20830" s="162" t="s">
        <v>21075</v>
      </c>
    </row>
    <row r="20831" spans="7:7">
      <c r="G20831" s="162" t="s">
        <v>21076</v>
      </c>
    </row>
    <row r="20832" spans="7:7">
      <c r="G20832" s="162" t="s">
        <v>21077</v>
      </c>
    </row>
    <row r="20833" spans="7:7">
      <c r="G20833" s="162" t="s">
        <v>21078</v>
      </c>
    </row>
    <row r="20834" spans="7:7">
      <c r="G20834" s="162" t="s">
        <v>21079</v>
      </c>
    </row>
    <row r="20835" spans="7:7">
      <c r="G20835" s="162" t="s">
        <v>21080</v>
      </c>
    </row>
    <row r="20836" spans="7:7">
      <c r="G20836" s="162" t="s">
        <v>21081</v>
      </c>
    </row>
    <row r="20837" spans="7:7">
      <c r="G20837" s="162" t="s">
        <v>21082</v>
      </c>
    </row>
    <row r="20838" spans="7:7">
      <c r="G20838" s="162" t="s">
        <v>21083</v>
      </c>
    </row>
    <row r="20839" spans="7:7">
      <c r="G20839" s="162" t="s">
        <v>21084</v>
      </c>
    </row>
    <row r="20840" spans="7:7">
      <c r="G20840" s="162" t="s">
        <v>21085</v>
      </c>
    </row>
    <row r="20841" spans="7:7">
      <c r="G20841" s="162" t="s">
        <v>21086</v>
      </c>
    </row>
    <row r="20842" spans="7:7">
      <c r="G20842" s="162" t="s">
        <v>21087</v>
      </c>
    </row>
    <row r="20843" spans="7:7">
      <c r="G20843" s="162" t="s">
        <v>21088</v>
      </c>
    </row>
    <row r="20844" spans="7:7">
      <c r="G20844" s="162" t="s">
        <v>21089</v>
      </c>
    </row>
    <row r="20845" spans="7:7">
      <c r="G20845" s="162" t="s">
        <v>21090</v>
      </c>
    </row>
    <row r="20846" spans="7:7">
      <c r="G20846" s="162" t="s">
        <v>21091</v>
      </c>
    </row>
    <row r="20847" spans="7:7">
      <c r="G20847" s="162" t="s">
        <v>21092</v>
      </c>
    </row>
    <row r="20848" spans="7:7">
      <c r="G20848" s="162" t="s">
        <v>21093</v>
      </c>
    </row>
    <row r="20849" spans="7:7">
      <c r="G20849" s="162" t="s">
        <v>21094</v>
      </c>
    </row>
    <row r="20850" spans="7:7">
      <c r="G20850" s="162" t="s">
        <v>21095</v>
      </c>
    </row>
    <row r="20851" spans="7:7">
      <c r="G20851" s="162" t="s">
        <v>21096</v>
      </c>
    </row>
    <row r="20852" spans="7:7">
      <c r="G20852" s="162" t="s">
        <v>21097</v>
      </c>
    </row>
    <row r="20853" spans="7:7">
      <c r="G20853" s="162" t="s">
        <v>21098</v>
      </c>
    </row>
    <row r="20854" spans="7:7">
      <c r="G20854" s="162" t="s">
        <v>21099</v>
      </c>
    </row>
    <row r="20855" spans="7:7">
      <c r="G20855" s="162" t="s">
        <v>21100</v>
      </c>
    </row>
    <row r="20856" spans="7:7">
      <c r="G20856" s="162" t="s">
        <v>21101</v>
      </c>
    </row>
    <row r="20857" spans="7:7">
      <c r="G20857" s="162" t="s">
        <v>21102</v>
      </c>
    </row>
    <row r="20858" spans="7:7">
      <c r="G20858" s="162" t="s">
        <v>21103</v>
      </c>
    </row>
    <row r="20859" spans="7:7">
      <c r="G20859" s="162" t="s">
        <v>21104</v>
      </c>
    </row>
    <row r="20860" spans="7:7">
      <c r="G20860" s="162" t="s">
        <v>21105</v>
      </c>
    </row>
    <row r="20861" spans="7:7">
      <c r="G20861" s="162" t="s">
        <v>21106</v>
      </c>
    </row>
    <row r="20862" spans="7:7">
      <c r="G20862" s="162" t="s">
        <v>21107</v>
      </c>
    </row>
    <row r="20863" spans="7:7">
      <c r="G20863" s="162" t="s">
        <v>21108</v>
      </c>
    </row>
    <row r="20864" spans="7:7">
      <c r="G20864" s="162" t="s">
        <v>21109</v>
      </c>
    </row>
    <row r="20865" spans="7:7">
      <c r="G20865" s="162" t="s">
        <v>21110</v>
      </c>
    </row>
    <row r="20866" spans="7:7">
      <c r="G20866" s="162" t="s">
        <v>21111</v>
      </c>
    </row>
    <row r="20867" spans="7:7">
      <c r="G20867" s="162" t="s">
        <v>21112</v>
      </c>
    </row>
    <row r="20868" spans="7:7">
      <c r="G20868" s="162" t="s">
        <v>21113</v>
      </c>
    </row>
    <row r="20869" spans="7:7">
      <c r="G20869" s="162" t="s">
        <v>21114</v>
      </c>
    </row>
    <row r="20870" spans="7:7">
      <c r="G20870" s="162" t="s">
        <v>21115</v>
      </c>
    </row>
    <row r="20871" spans="7:7">
      <c r="G20871" s="162" t="s">
        <v>21116</v>
      </c>
    </row>
    <row r="20872" spans="7:7">
      <c r="G20872" s="162" t="s">
        <v>21117</v>
      </c>
    </row>
    <row r="20873" spans="7:7">
      <c r="G20873" s="162" t="s">
        <v>21118</v>
      </c>
    </row>
    <row r="20874" spans="7:7">
      <c r="G20874" s="162" t="s">
        <v>21119</v>
      </c>
    </row>
    <row r="20875" spans="7:7">
      <c r="G20875" s="162" t="s">
        <v>21120</v>
      </c>
    </row>
    <row r="20876" spans="7:7">
      <c r="G20876" s="162" t="s">
        <v>21121</v>
      </c>
    </row>
    <row r="20877" spans="7:7">
      <c r="G20877" s="162" t="s">
        <v>21122</v>
      </c>
    </row>
    <row r="20878" spans="7:7">
      <c r="G20878" s="162" t="s">
        <v>21123</v>
      </c>
    </row>
    <row r="20879" spans="7:7">
      <c r="G20879" s="162" t="s">
        <v>21124</v>
      </c>
    </row>
    <row r="20880" spans="7:7">
      <c r="G20880" s="162" t="s">
        <v>21125</v>
      </c>
    </row>
    <row r="20881" spans="7:7">
      <c r="G20881" s="162" t="s">
        <v>21126</v>
      </c>
    </row>
    <row r="20882" spans="7:7">
      <c r="G20882" s="162" t="s">
        <v>21127</v>
      </c>
    </row>
    <row r="20883" spans="7:7">
      <c r="G20883" s="162" t="s">
        <v>21128</v>
      </c>
    </row>
    <row r="20884" spans="7:7">
      <c r="G20884" s="162" t="s">
        <v>21129</v>
      </c>
    </row>
    <row r="20885" spans="7:7">
      <c r="G20885" s="162" t="s">
        <v>21130</v>
      </c>
    </row>
    <row r="20886" spans="7:7">
      <c r="G20886" s="162" t="s">
        <v>21131</v>
      </c>
    </row>
    <row r="20887" spans="7:7">
      <c r="G20887" s="162" t="s">
        <v>21132</v>
      </c>
    </row>
    <row r="20888" spans="7:7">
      <c r="G20888" s="162" t="s">
        <v>21133</v>
      </c>
    </row>
    <row r="20889" spans="7:7">
      <c r="G20889" s="162" t="s">
        <v>21134</v>
      </c>
    </row>
    <row r="20890" spans="7:7">
      <c r="G20890" s="162" t="s">
        <v>21135</v>
      </c>
    </row>
    <row r="20891" spans="7:7">
      <c r="G20891" s="162" t="s">
        <v>21136</v>
      </c>
    </row>
    <row r="20892" spans="7:7">
      <c r="G20892" s="162" t="s">
        <v>21137</v>
      </c>
    </row>
    <row r="20893" spans="7:7">
      <c r="G20893" s="162" t="s">
        <v>21138</v>
      </c>
    </row>
    <row r="20894" spans="7:7">
      <c r="G20894" s="162" t="s">
        <v>21139</v>
      </c>
    </row>
    <row r="20895" spans="7:7">
      <c r="G20895" s="162" t="s">
        <v>21140</v>
      </c>
    </row>
    <row r="20896" spans="7:7">
      <c r="G20896" s="162" t="s">
        <v>21141</v>
      </c>
    </row>
    <row r="20897" spans="7:7">
      <c r="G20897" s="162" t="s">
        <v>21142</v>
      </c>
    </row>
    <row r="20898" spans="7:7">
      <c r="G20898" s="162" t="s">
        <v>21143</v>
      </c>
    </row>
    <row r="20899" spans="7:7">
      <c r="G20899" s="162" t="s">
        <v>21144</v>
      </c>
    </row>
    <row r="20900" spans="7:7">
      <c r="G20900" s="162" t="s">
        <v>21145</v>
      </c>
    </row>
    <row r="20901" spans="7:7">
      <c r="G20901" s="162" t="s">
        <v>21146</v>
      </c>
    </row>
    <row r="20902" spans="7:7">
      <c r="G20902" s="162" t="s">
        <v>21147</v>
      </c>
    </row>
    <row r="20903" spans="7:7">
      <c r="G20903" s="162" t="s">
        <v>21148</v>
      </c>
    </row>
    <row r="20904" spans="7:7">
      <c r="G20904" s="162" t="s">
        <v>21149</v>
      </c>
    </row>
    <row r="20905" spans="7:7">
      <c r="G20905" s="162" t="s">
        <v>21150</v>
      </c>
    </row>
    <row r="20906" spans="7:7">
      <c r="G20906" s="162" t="s">
        <v>21151</v>
      </c>
    </row>
    <row r="20907" spans="7:7">
      <c r="G20907" s="162" t="s">
        <v>21152</v>
      </c>
    </row>
    <row r="20908" spans="7:7">
      <c r="G20908" s="162" t="s">
        <v>21153</v>
      </c>
    </row>
    <row r="20909" spans="7:7">
      <c r="G20909" s="162" t="s">
        <v>21154</v>
      </c>
    </row>
    <row r="20910" spans="7:7">
      <c r="G20910" s="162" t="s">
        <v>21155</v>
      </c>
    </row>
    <row r="20911" spans="7:7">
      <c r="G20911" s="162" t="s">
        <v>21156</v>
      </c>
    </row>
    <row r="20912" spans="7:7">
      <c r="G20912" s="162" t="s">
        <v>21157</v>
      </c>
    </row>
    <row r="20913" spans="7:7">
      <c r="G20913" s="162" t="s">
        <v>21158</v>
      </c>
    </row>
    <row r="20914" spans="7:7">
      <c r="G20914" s="162" t="s">
        <v>21159</v>
      </c>
    </row>
    <row r="20915" spans="7:7">
      <c r="G20915" s="162" t="s">
        <v>21160</v>
      </c>
    </row>
    <row r="20916" spans="7:7">
      <c r="G20916" s="162" t="s">
        <v>21161</v>
      </c>
    </row>
    <row r="20917" spans="7:7">
      <c r="G20917" s="162" t="s">
        <v>21162</v>
      </c>
    </row>
    <row r="20918" spans="7:7">
      <c r="G20918" s="162" t="s">
        <v>21163</v>
      </c>
    </row>
    <row r="20919" spans="7:7">
      <c r="G20919" s="162" t="s">
        <v>21164</v>
      </c>
    </row>
    <row r="20920" spans="7:7">
      <c r="G20920" s="162" t="s">
        <v>21165</v>
      </c>
    </row>
    <row r="20921" spans="7:7">
      <c r="G20921" s="162" t="s">
        <v>21166</v>
      </c>
    </row>
    <row r="20922" spans="7:7">
      <c r="G20922" s="162" t="s">
        <v>21167</v>
      </c>
    </row>
    <row r="20923" spans="7:7">
      <c r="G20923" s="162" t="s">
        <v>21168</v>
      </c>
    </row>
    <row r="20924" spans="7:7">
      <c r="G20924" s="162" t="s">
        <v>21169</v>
      </c>
    </row>
    <row r="20925" spans="7:7">
      <c r="G20925" s="162" t="s">
        <v>21170</v>
      </c>
    </row>
    <row r="20926" spans="7:7">
      <c r="G20926" s="162" t="s">
        <v>21171</v>
      </c>
    </row>
    <row r="20927" spans="7:7">
      <c r="G20927" s="162" t="s">
        <v>21172</v>
      </c>
    </row>
    <row r="20928" spans="7:7">
      <c r="G20928" s="162" t="s">
        <v>21173</v>
      </c>
    </row>
    <row r="20929" spans="7:7">
      <c r="G20929" s="162" t="s">
        <v>21174</v>
      </c>
    </row>
    <row r="20930" spans="7:7">
      <c r="G20930" s="162" t="s">
        <v>21175</v>
      </c>
    </row>
    <row r="20931" spans="7:7">
      <c r="G20931" s="162" t="s">
        <v>21176</v>
      </c>
    </row>
    <row r="20932" spans="7:7">
      <c r="G20932" s="162" t="s">
        <v>21177</v>
      </c>
    </row>
    <row r="20933" spans="7:7">
      <c r="G20933" s="162" t="s">
        <v>21178</v>
      </c>
    </row>
    <row r="20934" spans="7:7">
      <c r="G20934" s="162" t="s">
        <v>21179</v>
      </c>
    </row>
    <row r="20935" spans="7:7">
      <c r="G20935" s="162" t="s">
        <v>21180</v>
      </c>
    </row>
    <row r="20936" spans="7:7">
      <c r="G20936" s="162" t="s">
        <v>21181</v>
      </c>
    </row>
    <row r="20937" spans="7:7">
      <c r="G20937" s="162" t="s">
        <v>21182</v>
      </c>
    </row>
    <row r="20938" spans="7:7">
      <c r="G20938" s="162" t="s">
        <v>21183</v>
      </c>
    </row>
    <row r="20939" spans="7:7">
      <c r="G20939" s="162" t="s">
        <v>21184</v>
      </c>
    </row>
    <row r="20940" spans="7:7">
      <c r="G20940" s="162" t="s">
        <v>21185</v>
      </c>
    </row>
    <row r="20941" spans="7:7">
      <c r="G20941" s="162" t="s">
        <v>21186</v>
      </c>
    </row>
    <row r="20942" spans="7:7">
      <c r="G20942" s="162" t="s">
        <v>21187</v>
      </c>
    </row>
    <row r="20943" spans="7:7">
      <c r="G20943" s="162" t="s">
        <v>21188</v>
      </c>
    </row>
    <row r="20944" spans="7:7">
      <c r="G20944" s="162" t="s">
        <v>21189</v>
      </c>
    </row>
    <row r="20945" spans="7:7">
      <c r="G20945" s="162" t="s">
        <v>21190</v>
      </c>
    </row>
    <row r="20946" spans="7:7">
      <c r="G20946" s="162" t="s">
        <v>21191</v>
      </c>
    </row>
    <row r="20947" spans="7:7">
      <c r="G20947" s="162" t="s">
        <v>21192</v>
      </c>
    </row>
    <row r="20948" spans="7:7">
      <c r="G20948" s="162" t="s">
        <v>21193</v>
      </c>
    </row>
    <row r="20949" spans="7:7">
      <c r="G20949" s="162" t="s">
        <v>21194</v>
      </c>
    </row>
    <row r="20950" spans="7:7">
      <c r="G20950" s="162" t="s">
        <v>21195</v>
      </c>
    </row>
    <row r="20951" spans="7:7">
      <c r="G20951" s="162" t="s">
        <v>21196</v>
      </c>
    </row>
    <row r="20952" spans="7:7">
      <c r="G20952" s="162" t="s">
        <v>21197</v>
      </c>
    </row>
    <row r="20953" spans="7:7">
      <c r="G20953" s="162" t="s">
        <v>21198</v>
      </c>
    </row>
    <row r="20954" spans="7:7">
      <c r="G20954" s="162" t="s">
        <v>21199</v>
      </c>
    </row>
    <row r="20955" spans="7:7">
      <c r="G20955" s="162" t="s">
        <v>21200</v>
      </c>
    </row>
    <row r="20956" spans="7:7">
      <c r="G20956" s="162" t="s">
        <v>21201</v>
      </c>
    </row>
    <row r="20957" spans="7:7">
      <c r="G20957" s="162" t="s">
        <v>21202</v>
      </c>
    </row>
    <row r="20958" spans="7:7">
      <c r="G20958" s="162" t="s">
        <v>21203</v>
      </c>
    </row>
    <row r="20959" spans="7:7">
      <c r="G20959" s="162" t="s">
        <v>21204</v>
      </c>
    </row>
    <row r="20960" spans="7:7">
      <c r="G20960" s="162" t="s">
        <v>21205</v>
      </c>
    </row>
    <row r="20961" spans="7:7">
      <c r="G20961" s="162" t="s">
        <v>21206</v>
      </c>
    </row>
    <row r="20962" spans="7:7">
      <c r="G20962" s="162" t="s">
        <v>21207</v>
      </c>
    </row>
    <row r="20963" spans="7:7">
      <c r="G20963" s="162" t="s">
        <v>21208</v>
      </c>
    </row>
    <row r="20964" spans="7:7">
      <c r="G20964" s="162" t="s">
        <v>21209</v>
      </c>
    </row>
    <row r="20965" spans="7:7">
      <c r="G20965" s="162" t="s">
        <v>21210</v>
      </c>
    </row>
    <row r="20966" spans="7:7">
      <c r="G20966" s="162" t="s">
        <v>21211</v>
      </c>
    </row>
    <row r="20967" spans="7:7">
      <c r="G20967" s="162" t="s">
        <v>21212</v>
      </c>
    </row>
    <row r="20968" spans="7:7">
      <c r="G20968" s="162" t="s">
        <v>21213</v>
      </c>
    </row>
    <row r="20969" spans="7:7">
      <c r="G20969" s="162" t="s">
        <v>21214</v>
      </c>
    </row>
    <row r="20970" spans="7:7">
      <c r="G20970" s="162" t="s">
        <v>21215</v>
      </c>
    </row>
    <row r="20971" spans="7:7">
      <c r="G20971" s="162" t="s">
        <v>21216</v>
      </c>
    </row>
    <row r="20972" spans="7:7">
      <c r="G20972" s="162" t="s">
        <v>21217</v>
      </c>
    </row>
    <row r="20973" spans="7:7">
      <c r="G20973" s="162" t="s">
        <v>21218</v>
      </c>
    </row>
    <row r="20974" spans="7:7">
      <c r="G20974" s="162" t="s">
        <v>21219</v>
      </c>
    </row>
    <row r="20975" spans="7:7">
      <c r="G20975" s="162" t="s">
        <v>21220</v>
      </c>
    </row>
    <row r="20976" spans="7:7">
      <c r="G20976" s="162" t="s">
        <v>21221</v>
      </c>
    </row>
    <row r="20977" spans="7:7">
      <c r="G20977" s="162" t="s">
        <v>21222</v>
      </c>
    </row>
    <row r="20978" spans="7:7">
      <c r="G20978" s="162" t="s">
        <v>21223</v>
      </c>
    </row>
    <row r="20979" spans="7:7">
      <c r="G20979" s="162" t="s">
        <v>21224</v>
      </c>
    </row>
    <row r="20980" spans="7:7">
      <c r="G20980" s="162" t="s">
        <v>21225</v>
      </c>
    </row>
    <row r="20981" spans="7:7">
      <c r="G20981" s="162" t="s">
        <v>21226</v>
      </c>
    </row>
    <row r="20982" spans="7:7">
      <c r="G20982" s="162" t="s">
        <v>21227</v>
      </c>
    </row>
    <row r="20983" spans="7:7">
      <c r="G20983" s="162" t="s">
        <v>21228</v>
      </c>
    </row>
    <row r="20984" spans="7:7">
      <c r="G20984" s="162" t="s">
        <v>21229</v>
      </c>
    </row>
    <row r="20985" spans="7:7">
      <c r="G20985" s="162" t="s">
        <v>21230</v>
      </c>
    </row>
    <row r="20986" spans="7:7">
      <c r="G20986" s="162" t="s">
        <v>21231</v>
      </c>
    </row>
    <row r="20987" spans="7:7">
      <c r="G20987" s="162" t="s">
        <v>21232</v>
      </c>
    </row>
    <row r="20988" spans="7:7">
      <c r="G20988" s="162" t="s">
        <v>21233</v>
      </c>
    </row>
    <row r="20989" spans="7:7">
      <c r="G20989" s="162" t="s">
        <v>21234</v>
      </c>
    </row>
    <row r="20990" spans="7:7">
      <c r="G20990" s="162" t="s">
        <v>21235</v>
      </c>
    </row>
    <row r="20991" spans="7:7">
      <c r="G20991" s="162" t="s">
        <v>21236</v>
      </c>
    </row>
    <row r="20992" spans="7:7">
      <c r="G20992" s="162" t="s">
        <v>21237</v>
      </c>
    </row>
    <row r="20993" spans="7:7">
      <c r="G20993" s="162" t="s">
        <v>21238</v>
      </c>
    </row>
    <row r="20994" spans="7:7">
      <c r="G20994" s="162" t="s">
        <v>21239</v>
      </c>
    </row>
    <row r="20995" spans="7:7">
      <c r="G20995" s="162" t="s">
        <v>21240</v>
      </c>
    </row>
    <row r="20996" spans="7:7">
      <c r="G20996" s="162" t="s">
        <v>21241</v>
      </c>
    </row>
    <row r="20997" spans="7:7">
      <c r="G20997" s="162" t="s">
        <v>21242</v>
      </c>
    </row>
    <row r="20998" spans="7:7">
      <c r="G20998" s="162" t="s">
        <v>21243</v>
      </c>
    </row>
    <row r="20999" spans="7:7">
      <c r="G20999" s="162" t="s">
        <v>21244</v>
      </c>
    </row>
    <row r="21000" spans="7:7">
      <c r="G21000" s="162" t="s">
        <v>21245</v>
      </c>
    </row>
    <row r="21001" spans="7:7">
      <c r="G21001" s="162" t="s">
        <v>21246</v>
      </c>
    </row>
    <row r="21002" spans="7:7">
      <c r="G21002" s="162" t="s">
        <v>21247</v>
      </c>
    </row>
    <row r="21003" spans="7:7">
      <c r="G21003" s="162" t="s">
        <v>21248</v>
      </c>
    </row>
    <row r="21004" spans="7:7">
      <c r="G21004" s="162" t="s">
        <v>21249</v>
      </c>
    </row>
    <row r="21005" spans="7:7">
      <c r="G21005" s="162" t="s">
        <v>21250</v>
      </c>
    </row>
    <row r="21006" spans="7:7">
      <c r="G21006" s="162" t="s">
        <v>21251</v>
      </c>
    </row>
    <row r="21007" spans="7:7">
      <c r="G21007" s="162" t="s">
        <v>21252</v>
      </c>
    </row>
    <row r="21008" spans="7:7">
      <c r="G21008" s="162" t="s">
        <v>21253</v>
      </c>
    </row>
    <row r="21009" spans="7:7">
      <c r="G21009" s="162" t="s">
        <v>21254</v>
      </c>
    </row>
    <row r="21010" spans="7:7">
      <c r="G21010" s="162" t="s">
        <v>21255</v>
      </c>
    </row>
    <row r="21011" spans="7:7">
      <c r="G21011" s="162" t="s">
        <v>21256</v>
      </c>
    </row>
    <row r="21012" spans="7:7">
      <c r="G21012" s="162" t="s">
        <v>21257</v>
      </c>
    </row>
    <row r="21013" spans="7:7">
      <c r="G21013" s="162" t="s">
        <v>21258</v>
      </c>
    </row>
    <row r="21014" spans="7:7">
      <c r="G21014" s="162" t="s">
        <v>21259</v>
      </c>
    </row>
    <row r="21015" spans="7:7">
      <c r="G21015" s="162" t="s">
        <v>21260</v>
      </c>
    </row>
    <row r="21016" spans="7:7">
      <c r="G21016" s="162" t="s">
        <v>21261</v>
      </c>
    </row>
    <row r="21017" spans="7:7">
      <c r="G21017" s="162" t="s">
        <v>21262</v>
      </c>
    </row>
    <row r="21018" spans="7:7">
      <c r="G21018" s="162" t="s">
        <v>21263</v>
      </c>
    </row>
    <row r="21019" spans="7:7">
      <c r="G21019" s="162" t="s">
        <v>21264</v>
      </c>
    </row>
    <row r="21020" spans="7:7">
      <c r="G21020" s="162" t="s">
        <v>21265</v>
      </c>
    </row>
    <row r="21021" spans="7:7">
      <c r="G21021" s="162" t="s">
        <v>21266</v>
      </c>
    </row>
    <row r="21022" spans="7:7">
      <c r="G21022" s="162" t="s">
        <v>21267</v>
      </c>
    </row>
    <row r="21023" spans="7:7">
      <c r="G21023" s="162" t="s">
        <v>21268</v>
      </c>
    </row>
    <row r="21024" spans="7:7">
      <c r="G21024" s="162" t="s">
        <v>21269</v>
      </c>
    </row>
    <row r="21025" spans="7:7">
      <c r="G21025" s="162" t="s">
        <v>21270</v>
      </c>
    </row>
    <row r="21026" spans="7:7">
      <c r="G21026" s="162" t="s">
        <v>21271</v>
      </c>
    </row>
    <row r="21027" spans="7:7">
      <c r="G21027" s="162" t="s">
        <v>21272</v>
      </c>
    </row>
    <row r="21028" spans="7:7">
      <c r="G21028" s="162" t="s">
        <v>21273</v>
      </c>
    </row>
    <row r="21029" spans="7:7">
      <c r="G21029" s="162" t="s">
        <v>21274</v>
      </c>
    </row>
    <row r="21030" spans="7:7">
      <c r="G21030" s="162" t="s">
        <v>21275</v>
      </c>
    </row>
    <row r="21031" spans="7:7">
      <c r="G21031" s="162" t="s">
        <v>21276</v>
      </c>
    </row>
    <row r="21032" spans="7:7">
      <c r="G21032" s="162" t="s">
        <v>21277</v>
      </c>
    </row>
    <row r="21033" spans="7:7">
      <c r="G21033" s="162" t="s">
        <v>21278</v>
      </c>
    </row>
    <row r="21034" spans="7:7">
      <c r="G21034" s="162" t="s">
        <v>21279</v>
      </c>
    </row>
    <row r="21035" spans="7:7">
      <c r="G21035" s="162" t="s">
        <v>21280</v>
      </c>
    </row>
    <row r="21036" spans="7:7">
      <c r="G21036" s="162" t="s">
        <v>21281</v>
      </c>
    </row>
    <row r="21037" spans="7:7">
      <c r="G21037" s="162" t="s">
        <v>21282</v>
      </c>
    </row>
    <row r="21038" spans="7:7">
      <c r="G21038" s="162" t="s">
        <v>21283</v>
      </c>
    </row>
    <row r="21039" spans="7:7">
      <c r="G21039" s="162" t="s">
        <v>21284</v>
      </c>
    </row>
    <row r="21040" spans="7:7">
      <c r="G21040" s="162" t="s">
        <v>21285</v>
      </c>
    </row>
    <row r="21041" spans="7:7">
      <c r="G21041" s="162" t="s">
        <v>21286</v>
      </c>
    </row>
    <row r="21042" spans="7:7">
      <c r="G21042" s="162" t="s">
        <v>21287</v>
      </c>
    </row>
    <row r="21043" spans="7:7">
      <c r="G21043" s="162" t="s">
        <v>21288</v>
      </c>
    </row>
    <row r="21044" spans="7:7">
      <c r="G21044" s="162" t="s">
        <v>21289</v>
      </c>
    </row>
    <row r="21045" spans="7:7">
      <c r="G21045" s="162" t="s">
        <v>21290</v>
      </c>
    </row>
    <row r="21046" spans="7:7">
      <c r="G21046" s="162" t="s">
        <v>21291</v>
      </c>
    </row>
    <row r="21047" spans="7:7">
      <c r="G21047" s="162" t="s">
        <v>21292</v>
      </c>
    </row>
    <row r="21048" spans="7:7">
      <c r="G21048" s="162" t="s">
        <v>21293</v>
      </c>
    </row>
    <row r="21049" spans="7:7">
      <c r="G21049" s="162" t="s">
        <v>21294</v>
      </c>
    </row>
    <row r="21050" spans="7:7">
      <c r="G21050" s="162" t="s">
        <v>21295</v>
      </c>
    </row>
    <row r="21051" spans="7:7">
      <c r="G21051" s="162" t="s">
        <v>21296</v>
      </c>
    </row>
    <row r="21052" spans="7:7">
      <c r="G21052" s="162" t="s">
        <v>21297</v>
      </c>
    </row>
    <row r="21053" spans="7:7">
      <c r="G21053" s="162" t="s">
        <v>21298</v>
      </c>
    </row>
    <row r="21054" spans="7:7">
      <c r="G21054" s="162" t="s">
        <v>21299</v>
      </c>
    </row>
    <row r="21055" spans="7:7">
      <c r="G21055" s="162" t="s">
        <v>21300</v>
      </c>
    </row>
    <row r="21056" spans="7:7">
      <c r="G21056" s="162" t="s">
        <v>21301</v>
      </c>
    </row>
    <row r="21057" spans="7:7">
      <c r="G21057" s="162" t="s">
        <v>21302</v>
      </c>
    </row>
    <row r="21058" spans="7:7">
      <c r="G21058" s="162" t="s">
        <v>21303</v>
      </c>
    </row>
    <row r="21059" spans="7:7">
      <c r="G21059" s="162" t="s">
        <v>21304</v>
      </c>
    </row>
    <row r="21060" spans="7:7">
      <c r="G21060" s="162" t="s">
        <v>21305</v>
      </c>
    </row>
    <row r="21061" spans="7:7">
      <c r="G21061" s="162" t="s">
        <v>21306</v>
      </c>
    </row>
    <row r="21062" spans="7:7">
      <c r="G21062" s="162" t="s">
        <v>21307</v>
      </c>
    </row>
    <row r="21063" spans="7:7">
      <c r="G21063" s="162" t="s">
        <v>21308</v>
      </c>
    </row>
    <row r="21064" spans="7:7">
      <c r="G21064" s="162" t="s">
        <v>21309</v>
      </c>
    </row>
    <row r="21065" spans="7:7">
      <c r="G21065" s="162" t="s">
        <v>21310</v>
      </c>
    </row>
    <row r="21066" spans="7:7">
      <c r="G21066" s="162" t="s">
        <v>21311</v>
      </c>
    </row>
    <row r="21067" spans="7:7">
      <c r="G21067" s="162" t="s">
        <v>21312</v>
      </c>
    </row>
    <row r="21068" spans="7:7">
      <c r="G21068" s="162" t="s">
        <v>21313</v>
      </c>
    </row>
    <row r="21069" spans="7:7">
      <c r="G21069" s="162" t="s">
        <v>21314</v>
      </c>
    </row>
    <row r="21070" spans="7:7">
      <c r="G21070" s="162" t="s">
        <v>21315</v>
      </c>
    </row>
    <row r="21071" spans="7:7">
      <c r="G21071" s="162" t="s">
        <v>21316</v>
      </c>
    </row>
    <row r="21072" spans="7:7">
      <c r="G21072" s="162" t="s">
        <v>21317</v>
      </c>
    </row>
    <row r="21073" spans="7:7">
      <c r="G21073" s="162" t="s">
        <v>21318</v>
      </c>
    </row>
    <row r="21074" spans="7:7">
      <c r="G21074" s="162" t="s">
        <v>21319</v>
      </c>
    </row>
    <row r="21075" spans="7:7">
      <c r="G21075" s="162" t="s">
        <v>21320</v>
      </c>
    </row>
    <row r="21076" spans="7:7">
      <c r="G21076" s="162" t="s">
        <v>21321</v>
      </c>
    </row>
    <row r="21077" spans="7:7">
      <c r="G21077" s="162" t="s">
        <v>21322</v>
      </c>
    </row>
    <row r="21078" spans="7:7">
      <c r="G21078" s="162" t="s">
        <v>21323</v>
      </c>
    </row>
    <row r="21079" spans="7:7">
      <c r="G21079" s="162" t="s">
        <v>21324</v>
      </c>
    </row>
    <row r="21080" spans="7:7">
      <c r="G21080" s="162" t="s">
        <v>21325</v>
      </c>
    </row>
    <row r="21081" spans="7:7">
      <c r="G21081" s="162" t="s">
        <v>21326</v>
      </c>
    </row>
    <row r="21082" spans="7:7">
      <c r="G21082" s="162" t="s">
        <v>21327</v>
      </c>
    </row>
    <row r="21083" spans="7:7">
      <c r="G21083" s="162" t="s">
        <v>21328</v>
      </c>
    </row>
    <row r="21084" spans="7:7">
      <c r="G21084" s="162" t="s">
        <v>21329</v>
      </c>
    </row>
    <row r="21085" spans="7:7">
      <c r="G21085" s="162" t="s">
        <v>21330</v>
      </c>
    </row>
    <row r="21086" spans="7:7">
      <c r="G21086" s="162" t="s">
        <v>21331</v>
      </c>
    </row>
    <row r="21087" spans="7:7">
      <c r="G21087" s="162" t="s">
        <v>21332</v>
      </c>
    </row>
    <row r="21088" spans="7:7">
      <c r="G21088" s="162" t="s">
        <v>21333</v>
      </c>
    </row>
    <row r="21089" spans="7:7">
      <c r="G21089" s="162" t="s">
        <v>21334</v>
      </c>
    </row>
    <row r="21090" spans="7:7">
      <c r="G21090" s="162" t="s">
        <v>21335</v>
      </c>
    </row>
    <row r="21091" spans="7:7">
      <c r="G21091" s="162" t="s">
        <v>21336</v>
      </c>
    </row>
    <row r="21092" spans="7:7">
      <c r="G21092" s="162" t="s">
        <v>21337</v>
      </c>
    </row>
    <row r="21093" spans="7:7">
      <c r="G21093" s="162" t="s">
        <v>21338</v>
      </c>
    </row>
    <row r="21094" spans="7:7">
      <c r="G21094" s="162" t="s">
        <v>21339</v>
      </c>
    </row>
    <row r="21095" spans="7:7">
      <c r="G21095" s="162" t="s">
        <v>21340</v>
      </c>
    </row>
    <row r="21096" spans="7:7">
      <c r="G21096" s="162" t="s">
        <v>21341</v>
      </c>
    </row>
    <row r="21097" spans="7:7">
      <c r="G21097" s="162" t="s">
        <v>21342</v>
      </c>
    </row>
    <row r="21098" spans="7:7">
      <c r="G21098" s="162" t="s">
        <v>21343</v>
      </c>
    </row>
    <row r="21099" spans="7:7">
      <c r="G21099" s="162" t="s">
        <v>21344</v>
      </c>
    </row>
    <row r="21100" spans="7:7">
      <c r="G21100" s="162" t="s">
        <v>21345</v>
      </c>
    </row>
    <row r="21101" spans="7:7">
      <c r="G21101" s="162" t="s">
        <v>21346</v>
      </c>
    </row>
    <row r="21102" spans="7:7">
      <c r="G21102" s="162" t="s">
        <v>21347</v>
      </c>
    </row>
    <row r="21103" spans="7:7">
      <c r="G21103" s="162" t="s">
        <v>21348</v>
      </c>
    </row>
    <row r="21104" spans="7:7">
      <c r="G21104" s="162" t="s">
        <v>21349</v>
      </c>
    </row>
    <row r="21105" spans="7:7">
      <c r="G21105" s="162" t="s">
        <v>21350</v>
      </c>
    </row>
    <row r="21106" spans="7:7">
      <c r="G21106" s="162" t="s">
        <v>21351</v>
      </c>
    </row>
    <row r="21107" spans="7:7">
      <c r="G21107" s="162" t="s">
        <v>21352</v>
      </c>
    </row>
    <row r="21108" spans="7:7">
      <c r="G21108" s="162" t="s">
        <v>21353</v>
      </c>
    </row>
    <row r="21109" spans="7:7">
      <c r="G21109" s="162" t="s">
        <v>21354</v>
      </c>
    </row>
    <row r="21110" spans="7:7">
      <c r="G21110" s="162" t="s">
        <v>21355</v>
      </c>
    </row>
    <row r="21111" spans="7:7">
      <c r="G21111" s="162" t="s">
        <v>21356</v>
      </c>
    </row>
    <row r="21112" spans="7:7">
      <c r="G21112" s="162" t="s">
        <v>21357</v>
      </c>
    </row>
    <row r="21113" spans="7:7">
      <c r="G21113" s="162" t="s">
        <v>21358</v>
      </c>
    </row>
    <row r="21114" spans="7:7">
      <c r="G21114" s="162" t="s">
        <v>21359</v>
      </c>
    </row>
    <row r="21115" spans="7:7">
      <c r="G21115" s="162" t="s">
        <v>21360</v>
      </c>
    </row>
    <row r="21116" spans="7:7">
      <c r="G21116" s="162" t="s">
        <v>21361</v>
      </c>
    </row>
    <row r="21117" spans="7:7">
      <c r="G21117" s="162" t="s">
        <v>21362</v>
      </c>
    </row>
    <row r="21118" spans="7:7">
      <c r="G21118" s="162" t="s">
        <v>21363</v>
      </c>
    </row>
    <row r="21119" spans="7:7">
      <c r="G21119" s="162" t="s">
        <v>21364</v>
      </c>
    </row>
    <row r="21120" spans="7:7">
      <c r="G21120" s="162" t="s">
        <v>21365</v>
      </c>
    </row>
    <row r="21121" spans="7:7">
      <c r="G21121" s="162" t="s">
        <v>21366</v>
      </c>
    </row>
    <row r="21122" spans="7:7">
      <c r="G21122" s="162" t="s">
        <v>21367</v>
      </c>
    </row>
    <row r="21123" spans="7:7">
      <c r="G21123" s="162" t="s">
        <v>21368</v>
      </c>
    </row>
    <row r="21124" spans="7:7">
      <c r="G21124" s="162" t="s">
        <v>21369</v>
      </c>
    </row>
    <row r="21125" spans="7:7">
      <c r="G21125" s="162" t="s">
        <v>21370</v>
      </c>
    </row>
    <row r="21126" spans="7:7">
      <c r="G21126" s="162" t="s">
        <v>21371</v>
      </c>
    </row>
    <row r="21127" spans="7:7">
      <c r="G21127" s="162" t="s">
        <v>21372</v>
      </c>
    </row>
    <row r="21128" spans="7:7">
      <c r="G21128" s="162" t="s">
        <v>21373</v>
      </c>
    </row>
    <row r="21129" spans="7:7">
      <c r="G21129" s="162" t="s">
        <v>21374</v>
      </c>
    </row>
    <row r="21130" spans="7:7">
      <c r="G21130" s="162" t="s">
        <v>21375</v>
      </c>
    </row>
    <row r="21131" spans="7:7">
      <c r="G21131" s="162" t="s">
        <v>21376</v>
      </c>
    </row>
    <row r="21132" spans="7:7">
      <c r="G21132" s="162" t="s">
        <v>21377</v>
      </c>
    </row>
    <row r="21133" spans="7:7">
      <c r="G21133" s="162" t="s">
        <v>21378</v>
      </c>
    </row>
    <row r="21134" spans="7:7">
      <c r="G21134" s="162" t="s">
        <v>21379</v>
      </c>
    </row>
    <row r="21135" spans="7:7">
      <c r="G21135" s="162" t="s">
        <v>21380</v>
      </c>
    </row>
    <row r="21136" spans="7:7">
      <c r="G21136" s="162" t="s">
        <v>21381</v>
      </c>
    </row>
    <row r="21137" spans="7:7">
      <c r="G21137" s="162" t="s">
        <v>21382</v>
      </c>
    </row>
    <row r="21138" spans="7:7">
      <c r="G21138" s="162" t="s">
        <v>21383</v>
      </c>
    </row>
    <row r="21139" spans="7:7">
      <c r="G21139" s="162" t="s">
        <v>21384</v>
      </c>
    </row>
    <row r="21140" spans="7:7">
      <c r="G21140" s="162" t="s">
        <v>21385</v>
      </c>
    </row>
    <row r="21141" spans="7:7">
      <c r="G21141" s="162" t="s">
        <v>21386</v>
      </c>
    </row>
    <row r="21142" spans="7:7">
      <c r="G21142" s="162" t="s">
        <v>21387</v>
      </c>
    </row>
    <row r="21143" spans="7:7">
      <c r="G21143" s="162" t="s">
        <v>21388</v>
      </c>
    </row>
    <row r="21144" spans="7:7">
      <c r="G21144" s="162" t="s">
        <v>21389</v>
      </c>
    </row>
    <row r="21145" spans="7:7">
      <c r="G21145" s="162" t="s">
        <v>21390</v>
      </c>
    </row>
    <row r="21146" spans="7:7">
      <c r="G21146" s="162" t="s">
        <v>21391</v>
      </c>
    </row>
    <row r="21147" spans="7:7">
      <c r="G21147" s="162" t="s">
        <v>21392</v>
      </c>
    </row>
    <row r="21148" spans="7:7">
      <c r="G21148" s="162" t="s">
        <v>21393</v>
      </c>
    </row>
    <row r="21149" spans="7:7">
      <c r="G21149" s="162" t="s">
        <v>21394</v>
      </c>
    </row>
    <row r="21150" spans="7:7">
      <c r="G21150" s="162" t="s">
        <v>21395</v>
      </c>
    </row>
    <row r="21151" spans="7:7">
      <c r="G21151" s="162" t="s">
        <v>21396</v>
      </c>
    </row>
    <row r="21152" spans="7:7">
      <c r="G21152" s="162" t="s">
        <v>21397</v>
      </c>
    </row>
    <row r="21153" spans="7:7">
      <c r="G21153" s="162" t="s">
        <v>21398</v>
      </c>
    </row>
    <row r="21154" spans="7:7">
      <c r="G21154" s="162" t="s">
        <v>21399</v>
      </c>
    </row>
    <row r="21155" spans="7:7">
      <c r="G21155" s="162" t="s">
        <v>21400</v>
      </c>
    </row>
    <row r="21156" spans="7:7">
      <c r="G21156" s="162" t="s">
        <v>21401</v>
      </c>
    </row>
    <row r="21157" spans="7:7">
      <c r="G21157" s="162" t="s">
        <v>21402</v>
      </c>
    </row>
    <row r="21158" spans="7:7">
      <c r="G21158" s="162" t="s">
        <v>21403</v>
      </c>
    </row>
    <row r="21159" spans="7:7">
      <c r="G21159" s="162" t="s">
        <v>21404</v>
      </c>
    </row>
    <row r="21160" spans="7:7">
      <c r="G21160" s="162" t="s">
        <v>21405</v>
      </c>
    </row>
    <row r="21161" spans="7:7">
      <c r="G21161" s="162" t="s">
        <v>21406</v>
      </c>
    </row>
    <row r="21162" spans="7:7">
      <c r="G21162" s="162" t="s">
        <v>21407</v>
      </c>
    </row>
    <row r="21163" spans="7:7">
      <c r="G21163" s="162" t="s">
        <v>21408</v>
      </c>
    </row>
    <row r="21164" spans="7:7">
      <c r="G21164" s="162" t="s">
        <v>21409</v>
      </c>
    </row>
    <row r="21165" spans="7:7">
      <c r="G21165" s="162" t="s">
        <v>21410</v>
      </c>
    </row>
    <row r="21166" spans="7:7">
      <c r="G21166" s="162" t="s">
        <v>21411</v>
      </c>
    </row>
    <row r="21167" spans="7:7">
      <c r="G21167" s="162" t="s">
        <v>21412</v>
      </c>
    </row>
    <row r="21168" spans="7:7">
      <c r="G21168" s="162" t="s">
        <v>21413</v>
      </c>
    </row>
    <row r="21169" spans="7:7">
      <c r="G21169" s="162" t="s">
        <v>21414</v>
      </c>
    </row>
    <row r="21170" spans="7:7">
      <c r="G21170" s="162" t="s">
        <v>21415</v>
      </c>
    </row>
    <row r="21171" spans="7:7">
      <c r="G21171" s="162" t="s">
        <v>21416</v>
      </c>
    </row>
    <row r="21172" spans="7:7">
      <c r="G21172" s="162" t="s">
        <v>21417</v>
      </c>
    </row>
    <row r="21173" spans="7:7">
      <c r="G21173" s="162" t="s">
        <v>21418</v>
      </c>
    </row>
    <row r="21174" spans="7:7">
      <c r="G21174" s="162" t="s">
        <v>21419</v>
      </c>
    </row>
    <row r="21175" spans="7:7">
      <c r="G21175" s="162" t="s">
        <v>21420</v>
      </c>
    </row>
    <row r="21176" spans="7:7">
      <c r="G21176" s="162" t="s">
        <v>21421</v>
      </c>
    </row>
    <row r="21177" spans="7:7">
      <c r="G21177" s="162" t="s">
        <v>21422</v>
      </c>
    </row>
    <row r="21178" spans="7:7">
      <c r="G21178" s="162" t="s">
        <v>21423</v>
      </c>
    </row>
    <row r="21179" spans="7:7">
      <c r="G21179" s="162" t="s">
        <v>21424</v>
      </c>
    </row>
    <row r="21180" spans="7:7">
      <c r="G21180" s="162" t="s">
        <v>21425</v>
      </c>
    </row>
    <row r="21181" spans="7:7">
      <c r="G21181" s="162" t="s">
        <v>21426</v>
      </c>
    </row>
    <row r="21182" spans="7:7">
      <c r="G21182" s="162" t="s">
        <v>21427</v>
      </c>
    </row>
    <row r="21183" spans="7:7">
      <c r="G21183" s="162" t="s">
        <v>21428</v>
      </c>
    </row>
    <row r="21184" spans="7:7">
      <c r="G21184" s="162" t="s">
        <v>21429</v>
      </c>
    </row>
    <row r="21185" spans="7:7">
      <c r="G21185" s="162" t="s">
        <v>21430</v>
      </c>
    </row>
    <row r="21186" spans="7:7">
      <c r="G21186" s="162" t="s">
        <v>21431</v>
      </c>
    </row>
    <row r="21187" spans="7:7">
      <c r="G21187" s="162" t="s">
        <v>21432</v>
      </c>
    </row>
    <row r="21188" spans="7:7">
      <c r="G21188" s="162" t="s">
        <v>21433</v>
      </c>
    </row>
    <row r="21189" spans="7:7">
      <c r="G21189" s="162" t="s">
        <v>21434</v>
      </c>
    </row>
    <row r="21190" spans="7:7">
      <c r="G21190" s="162" t="s">
        <v>21435</v>
      </c>
    </row>
    <row r="21191" spans="7:7">
      <c r="G21191" s="162" t="s">
        <v>21436</v>
      </c>
    </row>
    <row r="21192" spans="7:7">
      <c r="G21192" s="162" t="s">
        <v>21437</v>
      </c>
    </row>
    <row r="21193" spans="7:7">
      <c r="G21193" s="162" t="s">
        <v>21438</v>
      </c>
    </row>
    <row r="21194" spans="7:7">
      <c r="G21194" s="162" t="s">
        <v>21439</v>
      </c>
    </row>
    <row r="21195" spans="7:7">
      <c r="G21195" s="162" t="s">
        <v>21440</v>
      </c>
    </row>
    <row r="21196" spans="7:7">
      <c r="G21196" s="162" t="s">
        <v>21441</v>
      </c>
    </row>
    <row r="21197" spans="7:7">
      <c r="G21197" s="162" t="s">
        <v>21442</v>
      </c>
    </row>
    <row r="21198" spans="7:7">
      <c r="G21198" s="162" t="s">
        <v>21443</v>
      </c>
    </row>
    <row r="21199" spans="7:7">
      <c r="G21199" s="162" t="s">
        <v>21444</v>
      </c>
    </row>
    <row r="21200" spans="7:7">
      <c r="G21200" s="162" t="s">
        <v>21445</v>
      </c>
    </row>
    <row r="21201" spans="7:7">
      <c r="G21201" s="162" t="s">
        <v>21446</v>
      </c>
    </row>
    <row r="21202" spans="7:7">
      <c r="G21202" s="162" t="s">
        <v>21447</v>
      </c>
    </row>
    <row r="21203" spans="7:7">
      <c r="G21203" s="162" t="s">
        <v>21448</v>
      </c>
    </row>
    <row r="21204" spans="7:7">
      <c r="G21204" s="162" t="s">
        <v>21449</v>
      </c>
    </row>
    <row r="21205" spans="7:7">
      <c r="G21205" s="162" t="s">
        <v>21450</v>
      </c>
    </row>
    <row r="21206" spans="7:7">
      <c r="G21206" s="162" t="s">
        <v>21451</v>
      </c>
    </row>
    <row r="21207" spans="7:7">
      <c r="G21207" s="162" t="s">
        <v>21452</v>
      </c>
    </row>
    <row r="21208" spans="7:7">
      <c r="G21208" s="162" t="s">
        <v>21453</v>
      </c>
    </row>
    <row r="21209" spans="7:7">
      <c r="G21209" s="162" t="s">
        <v>21454</v>
      </c>
    </row>
    <row r="21210" spans="7:7">
      <c r="G21210" s="162" t="s">
        <v>21455</v>
      </c>
    </row>
    <row r="21211" spans="7:7">
      <c r="G21211" s="162" t="s">
        <v>21456</v>
      </c>
    </row>
    <row r="21212" spans="7:7">
      <c r="G21212" s="162" t="s">
        <v>21457</v>
      </c>
    </row>
    <row r="21213" spans="7:7">
      <c r="G21213" s="162" t="s">
        <v>21458</v>
      </c>
    </row>
    <row r="21214" spans="7:7">
      <c r="G21214" s="162" t="s">
        <v>21459</v>
      </c>
    </row>
    <row r="21215" spans="7:7">
      <c r="G21215" s="162" t="s">
        <v>21460</v>
      </c>
    </row>
    <row r="21216" spans="7:7">
      <c r="G21216" s="162" t="s">
        <v>21461</v>
      </c>
    </row>
    <row r="21217" spans="7:7">
      <c r="G21217" s="162" t="s">
        <v>21462</v>
      </c>
    </row>
    <row r="21218" spans="7:7">
      <c r="G21218" s="162" t="s">
        <v>21463</v>
      </c>
    </row>
    <row r="21219" spans="7:7">
      <c r="G21219" s="162" t="s">
        <v>21464</v>
      </c>
    </row>
    <row r="21220" spans="7:7">
      <c r="G21220" s="162" t="s">
        <v>21465</v>
      </c>
    </row>
    <row r="21221" spans="7:7">
      <c r="G21221" s="162" t="s">
        <v>21466</v>
      </c>
    </row>
    <row r="21222" spans="7:7">
      <c r="G21222" s="162" t="s">
        <v>21467</v>
      </c>
    </row>
    <row r="21223" spans="7:7">
      <c r="G21223" s="162" t="s">
        <v>21468</v>
      </c>
    </row>
    <row r="21224" spans="7:7">
      <c r="G21224" s="162" t="s">
        <v>21469</v>
      </c>
    </row>
    <row r="21225" spans="7:7">
      <c r="G21225" s="162" t="s">
        <v>21470</v>
      </c>
    </row>
    <row r="21226" spans="7:7">
      <c r="G21226" s="162" t="s">
        <v>21471</v>
      </c>
    </row>
    <row r="21227" spans="7:7">
      <c r="G21227" s="162" t="s">
        <v>21472</v>
      </c>
    </row>
    <row r="21228" spans="7:7">
      <c r="G21228" s="162" t="s">
        <v>21473</v>
      </c>
    </row>
    <row r="21229" spans="7:7">
      <c r="G21229" s="162" t="s">
        <v>21474</v>
      </c>
    </row>
    <row r="21230" spans="7:7">
      <c r="G21230" s="162" t="s">
        <v>21475</v>
      </c>
    </row>
    <row r="21231" spans="7:7">
      <c r="G21231" s="162" t="s">
        <v>21476</v>
      </c>
    </row>
    <row r="21232" spans="7:7">
      <c r="G21232" s="162" t="s">
        <v>21477</v>
      </c>
    </row>
    <row r="21233" spans="7:7">
      <c r="G21233" s="162" t="s">
        <v>21478</v>
      </c>
    </row>
    <row r="21234" spans="7:7">
      <c r="G21234" s="162" t="s">
        <v>21479</v>
      </c>
    </row>
    <row r="21235" spans="7:7">
      <c r="G21235" s="162" t="s">
        <v>21480</v>
      </c>
    </row>
    <row r="21236" spans="7:7">
      <c r="G21236" s="162" t="s">
        <v>21481</v>
      </c>
    </row>
    <row r="21237" spans="7:7">
      <c r="G21237" s="162" t="s">
        <v>21482</v>
      </c>
    </row>
    <row r="21238" spans="7:7">
      <c r="G21238" s="162" t="s">
        <v>21483</v>
      </c>
    </row>
    <row r="21239" spans="7:7">
      <c r="G21239" s="162" t="s">
        <v>21484</v>
      </c>
    </row>
    <row r="21240" spans="7:7">
      <c r="G21240" s="162" t="s">
        <v>21485</v>
      </c>
    </row>
    <row r="21241" spans="7:7">
      <c r="G21241" s="162" t="s">
        <v>21486</v>
      </c>
    </row>
    <row r="21242" spans="7:7">
      <c r="G21242" s="162" t="s">
        <v>21487</v>
      </c>
    </row>
    <row r="21243" spans="7:7">
      <c r="G21243" s="162" t="s">
        <v>21488</v>
      </c>
    </row>
    <row r="21244" spans="7:7">
      <c r="G21244" s="162" t="s">
        <v>21489</v>
      </c>
    </row>
    <row r="21245" spans="7:7">
      <c r="G21245" s="162" t="s">
        <v>21490</v>
      </c>
    </row>
    <row r="21246" spans="7:7">
      <c r="G21246" s="162" t="s">
        <v>21491</v>
      </c>
    </row>
    <row r="21247" spans="7:7">
      <c r="G21247" s="162" t="s">
        <v>21492</v>
      </c>
    </row>
    <row r="21248" spans="7:7">
      <c r="G21248" s="162" t="s">
        <v>21493</v>
      </c>
    </row>
    <row r="21249" spans="7:7">
      <c r="G21249" s="162" t="s">
        <v>21494</v>
      </c>
    </row>
    <row r="21250" spans="7:7">
      <c r="G21250" s="162" t="s">
        <v>21495</v>
      </c>
    </row>
    <row r="21251" spans="7:7">
      <c r="G21251" s="162" t="s">
        <v>21496</v>
      </c>
    </row>
    <row r="21252" spans="7:7">
      <c r="G21252" s="162" t="s">
        <v>21497</v>
      </c>
    </row>
    <row r="21253" spans="7:7">
      <c r="G21253" s="162" t="s">
        <v>21498</v>
      </c>
    </row>
    <row r="21254" spans="7:7">
      <c r="G21254" s="162" t="s">
        <v>21499</v>
      </c>
    </row>
    <row r="21255" spans="7:7">
      <c r="G21255" s="162" t="s">
        <v>21500</v>
      </c>
    </row>
    <row r="21256" spans="7:7">
      <c r="G21256" s="162" t="s">
        <v>21501</v>
      </c>
    </row>
    <row r="21257" spans="7:7">
      <c r="G21257" s="162" t="s">
        <v>21502</v>
      </c>
    </row>
    <row r="21258" spans="7:7">
      <c r="G21258" s="162" t="s">
        <v>21503</v>
      </c>
    </row>
    <row r="21259" spans="7:7">
      <c r="G21259" s="162" t="s">
        <v>21504</v>
      </c>
    </row>
    <row r="21260" spans="7:7">
      <c r="G21260" s="162" t="s">
        <v>21505</v>
      </c>
    </row>
    <row r="21261" spans="7:7">
      <c r="G21261" s="162" t="s">
        <v>21506</v>
      </c>
    </row>
    <row r="21262" spans="7:7">
      <c r="G21262" s="162" t="s">
        <v>21507</v>
      </c>
    </row>
    <row r="21263" spans="7:7">
      <c r="G21263" s="162" t="s">
        <v>21508</v>
      </c>
    </row>
    <row r="21264" spans="7:7">
      <c r="G21264" s="162" t="s">
        <v>21509</v>
      </c>
    </row>
    <row r="21265" spans="7:7">
      <c r="G21265" s="162" t="s">
        <v>21510</v>
      </c>
    </row>
    <row r="21266" spans="7:7">
      <c r="G21266" s="162" t="s">
        <v>21511</v>
      </c>
    </row>
    <row r="21267" spans="7:7">
      <c r="G21267" s="162" t="s">
        <v>21512</v>
      </c>
    </row>
    <row r="21268" spans="7:7">
      <c r="G21268" s="162" t="s">
        <v>21513</v>
      </c>
    </row>
    <row r="21269" spans="7:7">
      <c r="G21269" s="162" t="s">
        <v>21514</v>
      </c>
    </row>
    <row r="21270" spans="7:7">
      <c r="G21270" s="162" t="s">
        <v>21515</v>
      </c>
    </row>
    <row r="21271" spans="7:7">
      <c r="G21271" s="162" t="s">
        <v>21516</v>
      </c>
    </row>
    <row r="21272" spans="7:7">
      <c r="G21272" s="162" t="s">
        <v>21517</v>
      </c>
    </row>
    <row r="21273" spans="7:7">
      <c r="G21273" s="162" t="s">
        <v>21518</v>
      </c>
    </row>
    <row r="21274" spans="7:7">
      <c r="G21274" s="162" t="s">
        <v>21519</v>
      </c>
    </row>
    <row r="21275" spans="7:7">
      <c r="G21275" s="162" t="s">
        <v>21520</v>
      </c>
    </row>
    <row r="21276" spans="7:7">
      <c r="G21276" s="162" t="s">
        <v>21521</v>
      </c>
    </row>
    <row r="21277" spans="7:7">
      <c r="G21277" s="162" t="s">
        <v>21522</v>
      </c>
    </row>
    <row r="21278" spans="7:7">
      <c r="G21278" s="162" t="s">
        <v>21523</v>
      </c>
    </row>
    <row r="21279" spans="7:7">
      <c r="G21279" s="162" t="s">
        <v>21524</v>
      </c>
    </row>
    <row r="21280" spans="7:7">
      <c r="G21280" s="162" t="s">
        <v>21525</v>
      </c>
    </row>
    <row r="21281" spans="7:7">
      <c r="G21281" s="162" t="s">
        <v>21526</v>
      </c>
    </row>
    <row r="21282" spans="7:7">
      <c r="G21282" s="162" t="s">
        <v>21527</v>
      </c>
    </row>
    <row r="21283" spans="7:7">
      <c r="G21283" s="162" t="s">
        <v>21528</v>
      </c>
    </row>
    <row r="21284" spans="7:7">
      <c r="G21284" s="162" t="s">
        <v>21529</v>
      </c>
    </row>
    <row r="21285" spans="7:7">
      <c r="G21285" s="162" t="s">
        <v>21530</v>
      </c>
    </row>
    <row r="21286" spans="7:7">
      <c r="G21286" s="162" t="s">
        <v>21531</v>
      </c>
    </row>
    <row r="21287" spans="7:7">
      <c r="G21287" s="162" t="s">
        <v>21532</v>
      </c>
    </row>
    <row r="21288" spans="7:7">
      <c r="G21288" s="162" t="s">
        <v>21533</v>
      </c>
    </row>
    <row r="21289" spans="7:7">
      <c r="G21289" s="162" t="s">
        <v>21534</v>
      </c>
    </row>
    <row r="21290" spans="7:7">
      <c r="G21290" s="162" t="s">
        <v>21535</v>
      </c>
    </row>
    <row r="21291" spans="7:7">
      <c r="G21291" s="162" t="s">
        <v>21536</v>
      </c>
    </row>
    <row r="21292" spans="7:7">
      <c r="G21292" s="162" t="s">
        <v>21537</v>
      </c>
    </row>
    <row r="21293" spans="7:7">
      <c r="G21293" s="162" t="s">
        <v>21538</v>
      </c>
    </row>
    <row r="21294" spans="7:7">
      <c r="G21294" s="162" t="s">
        <v>21539</v>
      </c>
    </row>
    <row r="21295" spans="7:7">
      <c r="G21295" s="162" t="s">
        <v>21540</v>
      </c>
    </row>
    <row r="21296" spans="7:7">
      <c r="G21296" s="162" t="s">
        <v>21541</v>
      </c>
    </row>
    <row r="21297" spans="7:7">
      <c r="G21297" s="162" t="s">
        <v>21542</v>
      </c>
    </row>
    <row r="21298" spans="7:7">
      <c r="G21298" s="162" t="s">
        <v>21543</v>
      </c>
    </row>
    <row r="21299" spans="7:7">
      <c r="G21299" s="162" t="s">
        <v>21544</v>
      </c>
    </row>
    <row r="21300" spans="7:7">
      <c r="G21300" s="162" t="s">
        <v>21545</v>
      </c>
    </row>
    <row r="21301" spans="7:7">
      <c r="G21301" s="162" t="s">
        <v>21546</v>
      </c>
    </row>
    <row r="21302" spans="7:7">
      <c r="G21302" s="162" t="s">
        <v>21547</v>
      </c>
    </row>
    <row r="21303" spans="7:7">
      <c r="G21303" s="162" t="s">
        <v>21548</v>
      </c>
    </row>
    <row r="21304" spans="7:7">
      <c r="G21304" s="162" t="s">
        <v>21549</v>
      </c>
    </row>
    <row r="21305" spans="7:7">
      <c r="G21305" s="162" t="s">
        <v>21550</v>
      </c>
    </row>
    <row r="21306" spans="7:7">
      <c r="G21306" s="162" t="s">
        <v>21551</v>
      </c>
    </row>
    <row r="21307" spans="7:7">
      <c r="G21307" s="162" t="s">
        <v>21552</v>
      </c>
    </row>
    <row r="21308" spans="7:7">
      <c r="G21308" s="162" t="s">
        <v>21553</v>
      </c>
    </row>
    <row r="21309" spans="7:7">
      <c r="G21309" s="162" t="s">
        <v>21554</v>
      </c>
    </row>
    <row r="21310" spans="7:7">
      <c r="G21310" s="162" t="s">
        <v>21555</v>
      </c>
    </row>
    <row r="21311" spans="7:7">
      <c r="G21311" s="162" t="s">
        <v>21556</v>
      </c>
    </row>
    <row r="21312" spans="7:7">
      <c r="G21312" s="162" t="s">
        <v>21557</v>
      </c>
    </row>
    <row r="21313" spans="7:7">
      <c r="G21313" s="162" t="s">
        <v>21558</v>
      </c>
    </row>
    <row r="21314" spans="7:7">
      <c r="G21314" s="162" t="s">
        <v>21559</v>
      </c>
    </row>
    <row r="21315" spans="7:7">
      <c r="G21315" s="162" t="s">
        <v>21560</v>
      </c>
    </row>
    <row r="21316" spans="7:7">
      <c r="G21316" s="162" t="s">
        <v>21561</v>
      </c>
    </row>
    <row r="21317" spans="7:7">
      <c r="G21317" s="162" t="s">
        <v>21562</v>
      </c>
    </row>
    <row r="21318" spans="7:7">
      <c r="G21318" s="162" t="s">
        <v>21563</v>
      </c>
    </row>
    <row r="21319" spans="7:7">
      <c r="G21319" s="162" t="s">
        <v>21564</v>
      </c>
    </row>
    <row r="21320" spans="7:7">
      <c r="G21320" s="162" t="s">
        <v>21565</v>
      </c>
    </row>
    <row r="21321" spans="7:7">
      <c r="G21321" s="162" t="s">
        <v>21566</v>
      </c>
    </row>
    <row r="21322" spans="7:7">
      <c r="G21322" s="162" t="s">
        <v>21567</v>
      </c>
    </row>
    <row r="21323" spans="7:7">
      <c r="G21323" s="162" t="s">
        <v>21568</v>
      </c>
    </row>
    <row r="21324" spans="7:7">
      <c r="G21324" s="162" t="s">
        <v>21569</v>
      </c>
    </row>
    <row r="21325" spans="7:7">
      <c r="G21325" s="162" t="s">
        <v>21570</v>
      </c>
    </row>
    <row r="21326" spans="7:7">
      <c r="G21326" s="162" t="s">
        <v>21571</v>
      </c>
    </row>
    <row r="21327" spans="7:7">
      <c r="G21327" s="162" t="s">
        <v>21572</v>
      </c>
    </row>
    <row r="21328" spans="7:7">
      <c r="G21328" s="162" t="s">
        <v>21573</v>
      </c>
    </row>
    <row r="21329" spans="7:7">
      <c r="G21329" s="162" t="s">
        <v>21574</v>
      </c>
    </row>
    <row r="21330" spans="7:7">
      <c r="G21330" s="162" t="s">
        <v>21575</v>
      </c>
    </row>
    <row r="21331" spans="7:7">
      <c r="G21331" s="162" t="s">
        <v>21576</v>
      </c>
    </row>
    <row r="21332" spans="7:7">
      <c r="G21332" s="162" t="s">
        <v>21577</v>
      </c>
    </row>
    <row r="21333" spans="7:7">
      <c r="G21333" s="162" t="s">
        <v>21578</v>
      </c>
    </row>
    <row r="21334" spans="7:7">
      <c r="G21334" s="162" t="s">
        <v>21579</v>
      </c>
    </row>
    <row r="21335" spans="7:7">
      <c r="G21335" s="162" t="s">
        <v>21580</v>
      </c>
    </row>
    <row r="21336" spans="7:7">
      <c r="G21336" s="162" t="s">
        <v>21581</v>
      </c>
    </row>
    <row r="21337" spans="7:7">
      <c r="G21337" s="162" t="s">
        <v>21582</v>
      </c>
    </row>
    <row r="21338" spans="7:7">
      <c r="G21338" s="162" t="s">
        <v>21583</v>
      </c>
    </row>
    <row r="21339" spans="7:7">
      <c r="G21339" s="162" t="s">
        <v>21584</v>
      </c>
    </row>
    <row r="21340" spans="7:7">
      <c r="G21340" s="162" t="s">
        <v>21585</v>
      </c>
    </row>
    <row r="21341" spans="7:7">
      <c r="G21341" s="162" t="s">
        <v>21586</v>
      </c>
    </row>
    <row r="21342" spans="7:7">
      <c r="G21342" s="162" t="s">
        <v>21587</v>
      </c>
    </row>
    <row r="21343" spans="7:7">
      <c r="G21343" s="162" t="s">
        <v>21588</v>
      </c>
    </row>
    <row r="21344" spans="7:7">
      <c r="G21344" s="162" t="s">
        <v>21589</v>
      </c>
    </row>
    <row r="21345" spans="7:7">
      <c r="G21345" s="162" t="s">
        <v>21590</v>
      </c>
    </row>
    <row r="21346" spans="7:7">
      <c r="G21346" s="162" t="s">
        <v>21591</v>
      </c>
    </row>
    <row r="21347" spans="7:7">
      <c r="G21347" s="162" t="s">
        <v>21592</v>
      </c>
    </row>
    <row r="21348" spans="7:7">
      <c r="G21348" s="162" t="s">
        <v>21593</v>
      </c>
    </row>
    <row r="21349" spans="7:7">
      <c r="G21349" s="162" t="s">
        <v>21594</v>
      </c>
    </row>
    <row r="21350" spans="7:7">
      <c r="G21350" s="162" t="s">
        <v>21595</v>
      </c>
    </row>
    <row r="21351" spans="7:7">
      <c r="G21351" s="162" t="s">
        <v>21596</v>
      </c>
    </row>
    <row r="21352" spans="7:7">
      <c r="G21352" s="162" t="s">
        <v>21597</v>
      </c>
    </row>
    <row r="21353" spans="7:7">
      <c r="G21353" s="162" t="s">
        <v>21598</v>
      </c>
    </row>
    <row r="21354" spans="7:7">
      <c r="G21354" s="162" t="s">
        <v>21599</v>
      </c>
    </row>
    <row r="21355" spans="7:7">
      <c r="G21355" s="162" t="s">
        <v>21600</v>
      </c>
    </row>
    <row r="21356" spans="7:7">
      <c r="G21356" s="162" t="s">
        <v>21601</v>
      </c>
    </row>
    <row r="21357" spans="7:7">
      <c r="G21357" s="162" t="s">
        <v>21602</v>
      </c>
    </row>
    <row r="21358" spans="7:7">
      <c r="G21358" s="162" t="s">
        <v>21603</v>
      </c>
    </row>
    <row r="21359" spans="7:7">
      <c r="G21359" s="162" t="s">
        <v>21604</v>
      </c>
    </row>
    <row r="21360" spans="7:7">
      <c r="G21360" s="162" t="s">
        <v>21605</v>
      </c>
    </row>
    <row r="21361" spans="7:7">
      <c r="G21361" s="162" t="s">
        <v>21606</v>
      </c>
    </row>
    <row r="21362" spans="7:7">
      <c r="G21362" s="162" t="s">
        <v>21607</v>
      </c>
    </row>
    <row r="21363" spans="7:7">
      <c r="G21363" s="162" t="s">
        <v>21608</v>
      </c>
    </row>
    <row r="21364" spans="7:7">
      <c r="G21364" s="162" t="s">
        <v>21609</v>
      </c>
    </row>
    <row r="21365" spans="7:7">
      <c r="G21365" s="162" t="s">
        <v>21610</v>
      </c>
    </row>
    <row r="21366" spans="7:7">
      <c r="G21366" s="162" t="s">
        <v>21611</v>
      </c>
    </row>
    <row r="21367" spans="7:7">
      <c r="G21367" s="162" t="s">
        <v>21612</v>
      </c>
    </row>
    <row r="21368" spans="7:7">
      <c r="G21368" s="162" t="s">
        <v>21613</v>
      </c>
    </row>
    <row r="21369" spans="7:7">
      <c r="G21369" s="162" t="s">
        <v>21614</v>
      </c>
    </row>
    <row r="21370" spans="7:7">
      <c r="G21370" s="162" t="s">
        <v>21615</v>
      </c>
    </row>
    <row r="21371" spans="7:7">
      <c r="G21371" s="162" t="s">
        <v>21616</v>
      </c>
    </row>
    <row r="21372" spans="7:7">
      <c r="G21372" s="162" t="s">
        <v>21617</v>
      </c>
    </row>
    <row r="21373" spans="7:7">
      <c r="G21373" s="162" t="s">
        <v>21618</v>
      </c>
    </row>
    <row r="21374" spans="7:7">
      <c r="G21374" s="162" t="s">
        <v>21619</v>
      </c>
    </row>
    <row r="21375" spans="7:7">
      <c r="G21375" s="162" t="s">
        <v>21620</v>
      </c>
    </row>
    <row r="21376" spans="7:7">
      <c r="G21376" s="162" t="s">
        <v>21621</v>
      </c>
    </row>
    <row r="21377" spans="7:7">
      <c r="G21377" s="162" t="s">
        <v>21622</v>
      </c>
    </row>
    <row r="21378" spans="7:7">
      <c r="G21378" s="162" t="s">
        <v>21623</v>
      </c>
    </row>
    <row r="21379" spans="7:7">
      <c r="G21379" s="162" t="s">
        <v>21624</v>
      </c>
    </row>
    <row r="21380" spans="7:7">
      <c r="G21380" s="162" t="s">
        <v>21625</v>
      </c>
    </row>
    <row r="21381" spans="7:7">
      <c r="G21381" s="162" t="s">
        <v>21626</v>
      </c>
    </row>
    <row r="21382" spans="7:7">
      <c r="G21382" s="162" t="s">
        <v>21627</v>
      </c>
    </row>
    <row r="21383" spans="7:7">
      <c r="G21383" s="162" t="s">
        <v>21628</v>
      </c>
    </row>
    <row r="21384" spans="7:7">
      <c r="G21384" s="162" t="s">
        <v>21629</v>
      </c>
    </row>
    <row r="21385" spans="7:7">
      <c r="G21385" s="162" t="s">
        <v>21630</v>
      </c>
    </row>
    <row r="21386" spans="7:7">
      <c r="G21386" s="162" t="s">
        <v>21631</v>
      </c>
    </row>
    <row r="21387" spans="7:7">
      <c r="G21387" s="162" t="s">
        <v>21632</v>
      </c>
    </row>
    <row r="21388" spans="7:7">
      <c r="G21388" s="162" t="s">
        <v>21633</v>
      </c>
    </row>
    <row r="21389" spans="7:7">
      <c r="G21389" s="162" t="s">
        <v>21634</v>
      </c>
    </row>
    <row r="21390" spans="7:7">
      <c r="G21390" s="162" t="s">
        <v>21635</v>
      </c>
    </row>
    <row r="21391" spans="7:7">
      <c r="G21391" s="162" t="s">
        <v>21636</v>
      </c>
    </row>
    <row r="21392" spans="7:7">
      <c r="G21392" s="162" t="s">
        <v>21637</v>
      </c>
    </row>
    <row r="21393" spans="7:7">
      <c r="G21393" s="162" t="s">
        <v>21638</v>
      </c>
    </row>
    <row r="21394" spans="7:7">
      <c r="G21394" s="162" t="s">
        <v>21639</v>
      </c>
    </row>
    <row r="21395" spans="7:7">
      <c r="G21395" s="162" t="s">
        <v>21640</v>
      </c>
    </row>
    <row r="21396" spans="7:7">
      <c r="G21396" s="162" t="s">
        <v>21641</v>
      </c>
    </row>
    <row r="21397" spans="7:7">
      <c r="G21397" s="162" t="s">
        <v>21642</v>
      </c>
    </row>
    <row r="21398" spans="7:7">
      <c r="G21398" s="162" t="s">
        <v>21643</v>
      </c>
    </row>
    <row r="21399" spans="7:7">
      <c r="G21399" s="162" t="s">
        <v>21644</v>
      </c>
    </row>
    <row r="21400" spans="7:7">
      <c r="G21400" s="162" t="s">
        <v>21645</v>
      </c>
    </row>
    <row r="21401" spans="7:7">
      <c r="G21401" s="162" t="s">
        <v>21646</v>
      </c>
    </row>
    <row r="21402" spans="7:7">
      <c r="G21402" s="162" t="s">
        <v>21647</v>
      </c>
    </row>
    <row r="21403" spans="7:7">
      <c r="G21403" s="162" t="s">
        <v>21648</v>
      </c>
    </row>
    <row r="21404" spans="7:7">
      <c r="G21404" s="162" t="s">
        <v>21649</v>
      </c>
    </row>
    <row r="21405" spans="7:7">
      <c r="G21405" s="162" t="s">
        <v>21650</v>
      </c>
    </row>
    <row r="21406" spans="7:7">
      <c r="G21406" s="162" t="s">
        <v>21651</v>
      </c>
    </row>
    <row r="21407" spans="7:7">
      <c r="G21407" s="162" t="s">
        <v>21652</v>
      </c>
    </row>
    <row r="21408" spans="7:7">
      <c r="G21408" s="162" t="s">
        <v>21653</v>
      </c>
    </row>
    <row r="21409" spans="7:7">
      <c r="G21409" s="162" t="s">
        <v>21654</v>
      </c>
    </row>
    <row r="21410" spans="7:7">
      <c r="G21410" s="162" t="s">
        <v>21655</v>
      </c>
    </row>
    <row r="21411" spans="7:7">
      <c r="G21411" s="162" t="s">
        <v>21656</v>
      </c>
    </row>
    <row r="21412" spans="7:7">
      <c r="G21412" s="162" t="s">
        <v>21657</v>
      </c>
    </row>
    <row r="21413" spans="7:7">
      <c r="G21413" s="162" t="s">
        <v>21658</v>
      </c>
    </row>
    <row r="21414" spans="7:7">
      <c r="G21414" s="162" t="s">
        <v>21659</v>
      </c>
    </row>
    <row r="21415" spans="7:7">
      <c r="G21415" s="162" t="s">
        <v>21660</v>
      </c>
    </row>
    <row r="21416" spans="7:7">
      <c r="G21416" s="162" t="s">
        <v>21661</v>
      </c>
    </row>
    <row r="21417" spans="7:7">
      <c r="G21417" s="162" t="s">
        <v>21662</v>
      </c>
    </row>
    <row r="21418" spans="7:7">
      <c r="G21418" s="162" t="s">
        <v>21663</v>
      </c>
    </row>
    <row r="21419" spans="7:7">
      <c r="G21419" s="162" t="s">
        <v>21664</v>
      </c>
    </row>
    <row r="21420" spans="7:7">
      <c r="G21420" s="162" t="s">
        <v>21665</v>
      </c>
    </row>
    <row r="21421" spans="7:7">
      <c r="G21421" s="162" t="s">
        <v>21666</v>
      </c>
    </row>
    <row r="21422" spans="7:7">
      <c r="G21422" s="162" t="s">
        <v>21667</v>
      </c>
    </row>
    <row r="21423" spans="7:7">
      <c r="G21423" s="162" t="s">
        <v>21668</v>
      </c>
    </row>
    <row r="21424" spans="7:7">
      <c r="G21424" s="162" t="s">
        <v>21669</v>
      </c>
    </row>
    <row r="21425" spans="7:7">
      <c r="G21425" s="162" t="s">
        <v>21670</v>
      </c>
    </row>
    <row r="21426" spans="7:7">
      <c r="G21426" s="162" t="s">
        <v>21671</v>
      </c>
    </row>
    <row r="21427" spans="7:7">
      <c r="G21427" s="162" t="s">
        <v>21672</v>
      </c>
    </row>
    <row r="21428" spans="7:7">
      <c r="G21428" s="162" t="s">
        <v>21673</v>
      </c>
    </row>
    <row r="21429" spans="7:7">
      <c r="G21429" s="162" t="s">
        <v>21674</v>
      </c>
    </row>
    <row r="21430" spans="7:7">
      <c r="G21430" s="162" t="s">
        <v>21675</v>
      </c>
    </row>
    <row r="21431" spans="7:7">
      <c r="G21431" s="162" t="s">
        <v>21676</v>
      </c>
    </row>
    <row r="21432" spans="7:7">
      <c r="G21432" s="162" t="s">
        <v>21677</v>
      </c>
    </row>
    <row r="21433" spans="7:7">
      <c r="G21433" s="162" t="s">
        <v>21678</v>
      </c>
    </row>
    <row r="21434" spans="7:7">
      <c r="G21434" s="162" t="s">
        <v>21679</v>
      </c>
    </row>
    <row r="21435" spans="7:7">
      <c r="G21435" s="162" t="s">
        <v>21680</v>
      </c>
    </row>
    <row r="21436" spans="7:7">
      <c r="G21436" s="162" t="s">
        <v>21681</v>
      </c>
    </row>
    <row r="21437" spans="7:7">
      <c r="G21437" s="162" t="s">
        <v>21682</v>
      </c>
    </row>
    <row r="21438" spans="7:7">
      <c r="G21438" s="162" t="s">
        <v>21683</v>
      </c>
    </row>
    <row r="21439" spans="7:7">
      <c r="G21439" s="162" t="s">
        <v>21684</v>
      </c>
    </row>
    <row r="21440" spans="7:7">
      <c r="G21440" s="162" t="s">
        <v>21685</v>
      </c>
    </row>
    <row r="21441" spans="7:7">
      <c r="G21441" s="162" t="s">
        <v>21686</v>
      </c>
    </row>
    <row r="21442" spans="7:7">
      <c r="G21442" s="162" t="s">
        <v>21687</v>
      </c>
    </row>
    <row r="21443" spans="7:7">
      <c r="G21443" s="162" t="s">
        <v>21688</v>
      </c>
    </row>
    <row r="21444" spans="7:7">
      <c r="G21444" s="162" t="s">
        <v>21689</v>
      </c>
    </row>
    <row r="21445" spans="7:7">
      <c r="G21445" s="162" t="s">
        <v>21690</v>
      </c>
    </row>
    <row r="21446" spans="7:7">
      <c r="G21446" s="162" t="s">
        <v>21691</v>
      </c>
    </row>
    <row r="21447" spans="7:7">
      <c r="G21447" s="162" t="s">
        <v>21692</v>
      </c>
    </row>
    <row r="21448" spans="7:7">
      <c r="G21448" s="162" t="s">
        <v>21693</v>
      </c>
    </row>
    <row r="21449" spans="7:7">
      <c r="G21449" s="162" t="s">
        <v>21694</v>
      </c>
    </row>
    <row r="21450" spans="7:7">
      <c r="G21450" s="162" t="s">
        <v>21695</v>
      </c>
    </row>
    <row r="21451" spans="7:7">
      <c r="G21451" s="162" t="s">
        <v>21696</v>
      </c>
    </row>
    <row r="21452" spans="7:7">
      <c r="G21452" s="162" t="s">
        <v>21697</v>
      </c>
    </row>
    <row r="21453" spans="7:7">
      <c r="G21453" s="162" t="s">
        <v>21698</v>
      </c>
    </row>
    <row r="21454" spans="7:7">
      <c r="G21454" s="162" t="s">
        <v>21699</v>
      </c>
    </row>
    <row r="21455" spans="7:7">
      <c r="G21455" s="162" t="s">
        <v>21700</v>
      </c>
    </row>
    <row r="21456" spans="7:7">
      <c r="G21456" s="162" t="s">
        <v>21701</v>
      </c>
    </row>
    <row r="21457" spans="7:7">
      <c r="G21457" s="162" t="s">
        <v>21702</v>
      </c>
    </row>
    <row r="21458" spans="7:7">
      <c r="G21458" s="162" t="s">
        <v>21703</v>
      </c>
    </row>
    <row r="21459" spans="7:7">
      <c r="G21459" s="162" t="s">
        <v>21704</v>
      </c>
    </row>
    <row r="21460" spans="7:7">
      <c r="G21460" s="162" t="s">
        <v>21705</v>
      </c>
    </row>
    <row r="21461" spans="7:7">
      <c r="G21461" s="162" t="s">
        <v>21706</v>
      </c>
    </row>
    <row r="21462" spans="7:7">
      <c r="G21462" s="162" t="s">
        <v>21707</v>
      </c>
    </row>
    <row r="21463" spans="7:7">
      <c r="G21463" s="162" t="s">
        <v>21708</v>
      </c>
    </row>
    <row r="21464" spans="7:7">
      <c r="G21464" s="162" t="s">
        <v>21709</v>
      </c>
    </row>
    <row r="21465" spans="7:7">
      <c r="G21465" s="162" t="s">
        <v>21710</v>
      </c>
    </row>
    <row r="21466" spans="7:7">
      <c r="G21466" s="162" t="s">
        <v>21711</v>
      </c>
    </row>
    <row r="21467" spans="7:7">
      <c r="G21467" s="162" t="s">
        <v>21712</v>
      </c>
    </row>
    <row r="21468" spans="7:7">
      <c r="G21468" s="162" t="s">
        <v>21713</v>
      </c>
    </row>
    <row r="21469" spans="7:7">
      <c r="G21469" s="162" t="s">
        <v>21714</v>
      </c>
    </row>
    <row r="21470" spans="7:7">
      <c r="G21470" s="162" t="s">
        <v>21715</v>
      </c>
    </row>
    <row r="21471" spans="7:7">
      <c r="G21471" s="162" t="s">
        <v>21716</v>
      </c>
    </row>
    <row r="21472" spans="7:7">
      <c r="G21472" s="162" t="s">
        <v>21717</v>
      </c>
    </row>
    <row r="21473" spans="7:7">
      <c r="G21473" s="162" t="s">
        <v>21718</v>
      </c>
    </row>
    <row r="21474" spans="7:7">
      <c r="G21474" s="162" t="s">
        <v>21719</v>
      </c>
    </row>
    <row r="21475" spans="7:7">
      <c r="G21475" s="162" t="s">
        <v>21720</v>
      </c>
    </row>
    <row r="21476" spans="7:7">
      <c r="G21476" s="162" t="s">
        <v>21721</v>
      </c>
    </row>
    <row r="21477" spans="7:7">
      <c r="G21477" s="162" t="s">
        <v>21722</v>
      </c>
    </row>
    <row r="21478" spans="7:7">
      <c r="G21478" s="162" t="s">
        <v>21723</v>
      </c>
    </row>
    <row r="21479" spans="7:7">
      <c r="G21479" s="162" t="s">
        <v>21724</v>
      </c>
    </row>
    <row r="21480" spans="7:7">
      <c r="G21480" s="162" t="s">
        <v>21725</v>
      </c>
    </row>
    <row r="21481" spans="7:7">
      <c r="G21481" s="162" t="s">
        <v>21726</v>
      </c>
    </row>
    <row r="21482" spans="7:7">
      <c r="G21482" s="162" t="s">
        <v>21727</v>
      </c>
    </row>
    <row r="21483" spans="7:7">
      <c r="G21483" s="162" t="s">
        <v>21728</v>
      </c>
    </row>
    <row r="21484" spans="7:7">
      <c r="G21484" s="162" t="s">
        <v>21729</v>
      </c>
    </row>
    <row r="21485" spans="7:7">
      <c r="G21485" s="162" t="s">
        <v>21730</v>
      </c>
    </row>
    <row r="21486" spans="7:7">
      <c r="G21486" s="162" t="s">
        <v>21731</v>
      </c>
    </row>
    <row r="21487" spans="7:7">
      <c r="G21487" s="162" t="s">
        <v>21732</v>
      </c>
    </row>
    <row r="21488" spans="7:7">
      <c r="G21488" s="162" t="s">
        <v>21733</v>
      </c>
    </row>
    <row r="21489" spans="7:7">
      <c r="G21489" s="162" t="s">
        <v>21734</v>
      </c>
    </row>
    <row r="21490" spans="7:7">
      <c r="G21490" s="162" t="s">
        <v>21735</v>
      </c>
    </row>
    <row r="21491" spans="7:7">
      <c r="G21491" s="162" t="s">
        <v>21736</v>
      </c>
    </row>
    <row r="21492" spans="7:7">
      <c r="G21492" s="162" t="s">
        <v>21737</v>
      </c>
    </row>
    <row r="21493" spans="7:7">
      <c r="G21493" s="162" t="s">
        <v>21738</v>
      </c>
    </row>
    <row r="21494" spans="7:7">
      <c r="G21494" s="162" t="s">
        <v>21739</v>
      </c>
    </row>
    <row r="21495" spans="7:7">
      <c r="G21495" s="162" t="s">
        <v>21740</v>
      </c>
    </row>
    <row r="21496" spans="7:7">
      <c r="G21496" s="162" t="s">
        <v>21741</v>
      </c>
    </row>
    <row r="21497" spans="7:7">
      <c r="G21497" s="162" t="s">
        <v>21742</v>
      </c>
    </row>
    <row r="21498" spans="7:7">
      <c r="G21498" s="162" t="s">
        <v>21743</v>
      </c>
    </row>
    <row r="21499" spans="7:7">
      <c r="G21499" s="162" t="s">
        <v>21744</v>
      </c>
    </row>
    <row r="21500" spans="7:7">
      <c r="G21500" s="162" t="s">
        <v>21745</v>
      </c>
    </row>
    <row r="21501" spans="7:7">
      <c r="G21501" s="162" t="s">
        <v>21746</v>
      </c>
    </row>
    <row r="21502" spans="7:7">
      <c r="G21502" s="162" t="s">
        <v>21747</v>
      </c>
    </row>
    <row r="21503" spans="7:7">
      <c r="G21503" s="162" t="s">
        <v>21748</v>
      </c>
    </row>
    <row r="21504" spans="7:7">
      <c r="G21504" s="162" t="s">
        <v>21749</v>
      </c>
    </row>
    <row r="21505" spans="7:7">
      <c r="G21505" s="162" t="s">
        <v>21750</v>
      </c>
    </row>
    <row r="21506" spans="7:7">
      <c r="G21506" s="162" t="s">
        <v>21751</v>
      </c>
    </row>
    <row r="21507" spans="7:7">
      <c r="G21507" s="162" t="s">
        <v>21752</v>
      </c>
    </row>
    <row r="21508" spans="7:7">
      <c r="G21508" s="162" t="s">
        <v>21753</v>
      </c>
    </row>
    <row r="21509" spans="7:7">
      <c r="G21509" s="162" t="s">
        <v>21754</v>
      </c>
    </row>
    <row r="21510" spans="7:7">
      <c r="G21510" s="162" t="s">
        <v>21755</v>
      </c>
    </row>
    <row r="21511" spans="7:7">
      <c r="G21511" s="162" t="s">
        <v>21756</v>
      </c>
    </row>
    <row r="21512" spans="7:7">
      <c r="G21512" s="162" t="s">
        <v>21757</v>
      </c>
    </row>
    <row r="21513" spans="7:7">
      <c r="G21513" s="162" t="s">
        <v>21758</v>
      </c>
    </row>
    <row r="21514" spans="7:7">
      <c r="G21514" s="162" t="s">
        <v>21759</v>
      </c>
    </row>
    <row r="21515" spans="7:7">
      <c r="G21515" s="162" t="s">
        <v>21760</v>
      </c>
    </row>
    <row r="21516" spans="7:7">
      <c r="G21516" s="162" t="s">
        <v>21761</v>
      </c>
    </row>
    <row r="21517" spans="7:7">
      <c r="G21517" s="162" t="s">
        <v>21762</v>
      </c>
    </row>
    <row r="21518" spans="7:7">
      <c r="G21518" s="162" t="s">
        <v>21763</v>
      </c>
    </row>
    <row r="21519" spans="7:7">
      <c r="G21519" s="162" t="s">
        <v>21764</v>
      </c>
    </row>
    <row r="21520" spans="7:7">
      <c r="G21520" s="162" t="s">
        <v>21765</v>
      </c>
    </row>
    <row r="21521" spans="7:7">
      <c r="G21521" s="162" t="s">
        <v>21766</v>
      </c>
    </row>
    <row r="21522" spans="7:7">
      <c r="G21522" s="162" t="s">
        <v>21767</v>
      </c>
    </row>
    <row r="21523" spans="7:7">
      <c r="G21523" s="162" t="s">
        <v>21768</v>
      </c>
    </row>
    <row r="21524" spans="7:7">
      <c r="G21524" s="162" t="s">
        <v>21769</v>
      </c>
    </row>
    <row r="21525" spans="7:7">
      <c r="G21525" s="162" t="s">
        <v>21770</v>
      </c>
    </row>
    <row r="21526" spans="7:7">
      <c r="G21526" s="162" t="s">
        <v>21771</v>
      </c>
    </row>
    <row r="21527" spans="7:7">
      <c r="G21527" s="162" t="s">
        <v>21772</v>
      </c>
    </row>
    <row r="21528" spans="7:7">
      <c r="G21528" s="162" t="s">
        <v>21773</v>
      </c>
    </row>
    <row r="21529" spans="7:7">
      <c r="G21529" s="162" t="s">
        <v>21774</v>
      </c>
    </row>
    <row r="21530" spans="7:7">
      <c r="G21530" s="162" t="s">
        <v>21775</v>
      </c>
    </row>
    <row r="21531" spans="7:7">
      <c r="G21531" s="162" t="s">
        <v>21776</v>
      </c>
    </row>
    <row r="21532" spans="7:7">
      <c r="G21532" s="162" t="s">
        <v>21777</v>
      </c>
    </row>
    <row r="21533" spans="7:7">
      <c r="G21533" s="162" t="s">
        <v>21778</v>
      </c>
    </row>
    <row r="21534" spans="7:7">
      <c r="G21534" s="162" t="s">
        <v>21779</v>
      </c>
    </row>
    <row r="21535" spans="7:7">
      <c r="G21535" s="162" t="s">
        <v>21780</v>
      </c>
    </row>
    <row r="21536" spans="7:7">
      <c r="G21536" s="162" t="s">
        <v>21781</v>
      </c>
    </row>
    <row r="21537" spans="7:7">
      <c r="G21537" s="162" t="s">
        <v>21782</v>
      </c>
    </row>
    <row r="21538" spans="7:7">
      <c r="G21538" s="162" t="s">
        <v>21783</v>
      </c>
    </row>
    <row r="21539" spans="7:7">
      <c r="G21539" s="162" t="s">
        <v>21784</v>
      </c>
    </row>
    <row r="21540" spans="7:7">
      <c r="G21540" s="162" t="s">
        <v>21785</v>
      </c>
    </row>
    <row r="21541" spans="7:7">
      <c r="G21541" s="162" t="s">
        <v>21786</v>
      </c>
    </row>
    <row r="21542" spans="7:7">
      <c r="G21542" s="162" t="s">
        <v>21787</v>
      </c>
    </row>
    <row r="21543" spans="7:7">
      <c r="G21543" s="162" t="s">
        <v>21788</v>
      </c>
    </row>
    <row r="21544" spans="7:7">
      <c r="G21544" s="162" t="s">
        <v>21789</v>
      </c>
    </row>
    <row r="21545" spans="7:7">
      <c r="G21545" s="162" t="s">
        <v>21790</v>
      </c>
    </row>
    <row r="21546" spans="7:7">
      <c r="G21546" s="162" t="s">
        <v>21791</v>
      </c>
    </row>
    <row r="21547" spans="7:7">
      <c r="G21547" s="162" t="s">
        <v>21792</v>
      </c>
    </row>
    <row r="21548" spans="7:7">
      <c r="G21548" s="162" t="s">
        <v>21793</v>
      </c>
    </row>
    <row r="21549" spans="7:7">
      <c r="G21549" s="162" t="s">
        <v>21794</v>
      </c>
    </row>
    <row r="21550" spans="7:7">
      <c r="G21550" s="162" t="s">
        <v>21795</v>
      </c>
    </row>
    <row r="21551" spans="7:7">
      <c r="G21551" s="162" t="s">
        <v>21796</v>
      </c>
    </row>
    <row r="21552" spans="7:7">
      <c r="G21552" s="162" t="s">
        <v>21797</v>
      </c>
    </row>
    <row r="21553" spans="7:7">
      <c r="G21553" s="162" t="s">
        <v>21798</v>
      </c>
    </row>
    <row r="21554" spans="7:7">
      <c r="G21554" s="162" t="s">
        <v>21799</v>
      </c>
    </row>
    <row r="21555" spans="7:7">
      <c r="G21555" s="162" t="s">
        <v>21800</v>
      </c>
    </row>
    <row r="21556" spans="7:7">
      <c r="G21556" s="162" t="s">
        <v>21801</v>
      </c>
    </row>
    <row r="21557" spans="7:7">
      <c r="G21557" s="162" t="s">
        <v>21802</v>
      </c>
    </row>
    <row r="21558" spans="7:7">
      <c r="G21558" s="162" t="s">
        <v>21803</v>
      </c>
    </row>
    <row r="21559" spans="7:7">
      <c r="G21559" s="162" t="s">
        <v>21804</v>
      </c>
    </row>
    <row r="21560" spans="7:7">
      <c r="G21560" s="162" t="s">
        <v>21805</v>
      </c>
    </row>
    <row r="21561" spans="7:7">
      <c r="G21561" s="162" t="s">
        <v>21806</v>
      </c>
    </row>
    <row r="21562" spans="7:7">
      <c r="G21562" s="162" t="s">
        <v>21807</v>
      </c>
    </row>
    <row r="21563" spans="7:7">
      <c r="G21563" s="162" t="s">
        <v>21808</v>
      </c>
    </row>
    <row r="21564" spans="7:7">
      <c r="G21564" s="162" t="s">
        <v>21809</v>
      </c>
    </row>
    <row r="21565" spans="7:7">
      <c r="G21565" s="162" t="s">
        <v>21810</v>
      </c>
    </row>
    <row r="21566" spans="7:7">
      <c r="G21566" s="162" t="s">
        <v>21811</v>
      </c>
    </row>
    <row r="21567" spans="7:7">
      <c r="G21567" s="162" t="s">
        <v>21812</v>
      </c>
    </row>
    <row r="21568" spans="7:7">
      <c r="G21568" s="162" t="s">
        <v>21813</v>
      </c>
    </row>
    <row r="21569" spans="7:7">
      <c r="G21569" s="162" t="s">
        <v>21814</v>
      </c>
    </row>
    <row r="21570" spans="7:7">
      <c r="G21570" s="162" t="s">
        <v>21815</v>
      </c>
    </row>
    <row r="21571" spans="7:7">
      <c r="G21571" s="162" t="s">
        <v>21816</v>
      </c>
    </row>
    <row r="21572" spans="7:7">
      <c r="G21572" s="162" t="s">
        <v>21817</v>
      </c>
    </row>
    <row r="21573" spans="7:7">
      <c r="G21573" s="162" t="s">
        <v>21818</v>
      </c>
    </row>
    <row r="21574" spans="7:7">
      <c r="G21574" s="162" t="s">
        <v>21819</v>
      </c>
    </row>
    <row r="21575" spans="7:7">
      <c r="G21575" s="162" t="s">
        <v>21820</v>
      </c>
    </row>
    <row r="21576" spans="7:7">
      <c r="G21576" s="162" t="s">
        <v>21821</v>
      </c>
    </row>
    <row r="21577" spans="7:7">
      <c r="G21577" s="162" t="s">
        <v>21822</v>
      </c>
    </row>
    <row r="21578" spans="7:7">
      <c r="G21578" s="162" t="s">
        <v>21823</v>
      </c>
    </row>
    <row r="21579" spans="7:7">
      <c r="G21579" s="162" t="s">
        <v>21824</v>
      </c>
    </row>
    <row r="21580" spans="7:7">
      <c r="G21580" s="162" t="s">
        <v>21825</v>
      </c>
    </row>
    <row r="21581" spans="7:7">
      <c r="G21581" s="162" t="s">
        <v>21826</v>
      </c>
    </row>
    <row r="21582" spans="7:7">
      <c r="G21582" s="162" t="s">
        <v>21827</v>
      </c>
    </row>
    <row r="21583" spans="7:7">
      <c r="G21583" s="162" t="s">
        <v>21828</v>
      </c>
    </row>
    <row r="21584" spans="7:7">
      <c r="G21584" s="162" t="s">
        <v>21829</v>
      </c>
    </row>
    <row r="21585" spans="7:7">
      <c r="G21585" s="162" t="s">
        <v>21830</v>
      </c>
    </row>
    <row r="21586" spans="7:7">
      <c r="G21586" s="162" t="s">
        <v>21831</v>
      </c>
    </row>
    <row r="21587" spans="7:7">
      <c r="G21587" s="162" t="s">
        <v>21832</v>
      </c>
    </row>
    <row r="21588" spans="7:7">
      <c r="G21588" s="162" t="s">
        <v>21833</v>
      </c>
    </row>
    <row r="21589" spans="7:7">
      <c r="G21589" s="162" t="s">
        <v>21834</v>
      </c>
    </row>
    <row r="21590" spans="7:7">
      <c r="G21590" s="162" t="s">
        <v>21835</v>
      </c>
    </row>
    <row r="21591" spans="7:7">
      <c r="G21591" s="162" t="s">
        <v>21836</v>
      </c>
    </row>
    <row r="21592" spans="7:7">
      <c r="G21592" s="162" t="s">
        <v>21837</v>
      </c>
    </row>
    <row r="21593" spans="7:7">
      <c r="G21593" s="162" t="s">
        <v>21838</v>
      </c>
    </row>
    <row r="21594" spans="7:7">
      <c r="G21594" s="162" t="s">
        <v>21839</v>
      </c>
    </row>
    <row r="21595" spans="7:7">
      <c r="G21595" s="162" t="s">
        <v>21840</v>
      </c>
    </row>
    <row r="21596" spans="7:7">
      <c r="G21596" s="162" t="s">
        <v>21841</v>
      </c>
    </row>
    <row r="21597" spans="7:7">
      <c r="G21597" s="162" t="s">
        <v>21842</v>
      </c>
    </row>
    <row r="21598" spans="7:7">
      <c r="G21598" s="162" t="s">
        <v>21843</v>
      </c>
    </row>
    <row r="21599" spans="7:7">
      <c r="G21599" s="162" t="s">
        <v>21844</v>
      </c>
    </row>
    <row r="21600" spans="7:7">
      <c r="G21600" s="162" t="s">
        <v>21845</v>
      </c>
    </row>
    <row r="21601" spans="7:7">
      <c r="G21601" s="162" t="s">
        <v>21846</v>
      </c>
    </row>
    <row r="21602" spans="7:7">
      <c r="G21602" s="162" t="s">
        <v>21847</v>
      </c>
    </row>
    <row r="21603" spans="7:7">
      <c r="G21603" s="162" t="s">
        <v>21848</v>
      </c>
    </row>
    <row r="21604" spans="7:7">
      <c r="G21604" s="162" t="s">
        <v>21849</v>
      </c>
    </row>
    <row r="21605" spans="7:7">
      <c r="G21605" s="162" t="s">
        <v>21850</v>
      </c>
    </row>
    <row r="21606" spans="7:7">
      <c r="G21606" s="162" t="s">
        <v>21851</v>
      </c>
    </row>
    <row r="21607" spans="7:7">
      <c r="G21607" s="162" t="s">
        <v>21852</v>
      </c>
    </row>
    <row r="21608" spans="7:7">
      <c r="G21608" s="162" t="s">
        <v>21853</v>
      </c>
    </row>
    <row r="21609" spans="7:7">
      <c r="G21609" s="162" t="s">
        <v>21854</v>
      </c>
    </row>
    <row r="21610" spans="7:7">
      <c r="G21610" s="162" t="s">
        <v>21855</v>
      </c>
    </row>
    <row r="21611" spans="7:7">
      <c r="G21611" s="162" t="s">
        <v>21856</v>
      </c>
    </row>
    <row r="21612" spans="7:7">
      <c r="G21612" s="162" t="s">
        <v>21857</v>
      </c>
    </row>
    <row r="21613" spans="7:7">
      <c r="G21613" s="162" t="s">
        <v>21858</v>
      </c>
    </row>
    <row r="21614" spans="7:7">
      <c r="G21614" s="162" t="s">
        <v>21859</v>
      </c>
    </row>
    <row r="21615" spans="7:7">
      <c r="G21615" s="162" t="s">
        <v>21860</v>
      </c>
    </row>
    <row r="21616" spans="7:7">
      <c r="G21616" s="162" t="s">
        <v>21861</v>
      </c>
    </row>
    <row r="21617" spans="7:7">
      <c r="G21617" s="162" t="s">
        <v>21862</v>
      </c>
    </row>
    <row r="21618" spans="7:7">
      <c r="G21618" s="162" t="s">
        <v>21863</v>
      </c>
    </row>
    <row r="21619" spans="7:7">
      <c r="G21619" s="162" t="s">
        <v>21864</v>
      </c>
    </row>
    <row r="21620" spans="7:7">
      <c r="G21620" s="162" t="s">
        <v>21865</v>
      </c>
    </row>
    <row r="21621" spans="7:7">
      <c r="G21621" s="162" t="s">
        <v>21866</v>
      </c>
    </row>
    <row r="21622" spans="7:7">
      <c r="G21622" s="162" t="s">
        <v>21867</v>
      </c>
    </row>
    <row r="21623" spans="7:7">
      <c r="G21623" s="162" t="s">
        <v>21868</v>
      </c>
    </row>
    <row r="21624" spans="7:7">
      <c r="G21624" s="162" t="s">
        <v>21869</v>
      </c>
    </row>
    <row r="21625" spans="7:7">
      <c r="G21625" s="162" t="s">
        <v>21870</v>
      </c>
    </row>
    <row r="21626" spans="7:7">
      <c r="G21626" s="162" t="s">
        <v>21871</v>
      </c>
    </row>
    <row r="21627" spans="7:7">
      <c r="G21627" s="162" t="s">
        <v>21872</v>
      </c>
    </row>
    <row r="21628" spans="7:7">
      <c r="G21628" s="162" t="s">
        <v>21873</v>
      </c>
    </row>
    <row r="21629" spans="7:7">
      <c r="G21629" s="162" t="s">
        <v>21874</v>
      </c>
    </row>
    <row r="21630" spans="7:7">
      <c r="G21630" s="162" t="s">
        <v>21875</v>
      </c>
    </row>
    <row r="21631" spans="7:7">
      <c r="G21631" s="162" t="s">
        <v>21876</v>
      </c>
    </row>
    <row r="21632" spans="7:7">
      <c r="G21632" s="162" t="s">
        <v>21877</v>
      </c>
    </row>
    <row r="21633" spans="7:7">
      <c r="G21633" s="162" t="s">
        <v>21878</v>
      </c>
    </row>
    <row r="21634" spans="7:7">
      <c r="G21634" s="162" t="s">
        <v>21879</v>
      </c>
    </row>
    <row r="21635" spans="7:7">
      <c r="G21635" s="162" t="s">
        <v>21880</v>
      </c>
    </row>
    <row r="21636" spans="7:7">
      <c r="G21636" s="162" t="s">
        <v>21881</v>
      </c>
    </row>
    <row r="21637" spans="7:7">
      <c r="G21637" s="162" t="s">
        <v>21882</v>
      </c>
    </row>
    <row r="21638" spans="7:7">
      <c r="G21638" s="162" t="s">
        <v>21883</v>
      </c>
    </row>
    <row r="21639" spans="7:7">
      <c r="G21639" s="162" t="s">
        <v>21884</v>
      </c>
    </row>
    <row r="21640" spans="7:7">
      <c r="G21640" s="162" t="s">
        <v>21885</v>
      </c>
    </row>
    <row r="21641" spans="7:7">
      <c r="G21641" s="162" t="s">
        <v>21886</v>
      </c>
    </row>
    <row r="21642" spans="7:7">
      <c r="G21642" s="162" t="s">
        <v>21887</v>
      </c>
    </row>
    <row r="21643" spans="7:7">
      <c r="G21643" s="162" t="s">
        <v>21888</v>
      </c>
    </row>
    <row r="21644" spans="7:7">
      <c r="G21644" s="162" t="s">
        <v>21889</v>
      </c>
    </row>
    <row r="21645" spans="7:7">
      <c r="G21645" s="162" t="s">
        <v>21890</v>
      </c>
    </row>
    <row r="21646" spans="7:7">
      <c r="G21646" s="162" t="s">
        <v>21891</v>
      </c>
    </row>
    <row r="21647" spans="7:7">
      <c r="G21647" s="162" t="s">
        <v>21892</v>
      </c>
    </row>
    <row r="21648" spans="7:7">
      <c r="G21648" s="162" t="s">
        <v>21893</v>
      </c>
    </row>
    <row r="21649" spans="7:7">
      <c r="G21649" s="162" t="s">
        <v>21894</v>
      </c>
    </row>
    <row r="21650" spans="7:7">
      <c r="G21650" s="162" t="s">
        <v>21895</v>
      </c>
    </row>
    <row r="21651" spans="7:7">
      <c r="G21651" s="162" t="s">
        <v>21896</v>
      </c>
    </row>
    <row r="21652" spans="7:7">
      <c r="G21652" s="162" t="s">
        <v>21897</v>
      </c>
    </row>
    <row r="21653" spans="7:7">
      <c r="G21653" s="162" t="s">
        <v>21898</v>
      </c>
    </row>
    <row r="21654" spans="7:7">
      <c r="G21654" s="162" t="s">
        <v>21899</v>
      </c>
    </row>
    <row r="21655" spans="7:7">
      <c r="G21655" s="162" t="s">
        <v>21900</v>
      </c>
    </row>
    <row r="21656" spans="7:7">
      <c r="G21656" s="162" t="s">
        <v>21901</v>
      </c>
    </row>
    <row r="21657" spans="7:7">
      <c r="G21657" s="162" t="s">
        <v>21902</v>
      </c>
    </row>
    <row r="21658" spans="7:7">
      <c r="G21658" s="162" t="s">
        <v>21903</v>
      </c>
    </row>
    <row r="21659" spans="7:7">
      <c r="G21659" s="162" t="s">
        <v>21904</v>
      </c>
    </row>
    <row r="21660" spans="7:7">
      <c r="G21660" s="162" t="s">
        <v>21905</v>
      </c>
    </row>
    <row r="21661" spans="7:7">
      <c r="G21661" s="162" t="s">
        <v>21906</v>
      </c>
    </row>
    <row r="21662" spans="7:7">
      <c r="G21662" s="162" t="s">
        <v>21907</v>
      </c>
    </row>
    <row r="21663" spans="7:7">
      <c r="G21663" s="162" t="s">
        <v>21908</v>
      </c>
    </row>
    <row r="21664" spans="7:7">
      <c r="G21664" s="162" t="s">
        <v>21909</v>
      </c>
    </row>
    <row r="21665" spans="7:7">
      <c r="G21665" s="162" t="s">
        <v>21910</v>
      </c>
    </row>
    <row r="21666" spans="7:7">
      <c r="G21666" s="162" t="s">
        <v>21911</v>
      </c>
    </row>
    <row r="21667" spans="7:7">
      <c r="G21667" s="162" t="s">
        <v>21912</v>
      </c>
    </row>
    <row r="21668" spans="7:7">
      <c r="G21668" s="162" t="s">
        <v>21913</v>
      </c>
    </row>
    <row r="21669" spans="7:7">
      <c r="G21669" s="162" t="s">
        <v>21914</v>
      </c>
    </row>
    <row r="21670" spans="7:7">
      <c r="G21670" s="162" t="s">
        <v>21915</v>
      </c>
    </row>
    <row r="21671" spans="7:7">
      <c r="G21671" s="162" t="s">
        <v>21916</v>
      </c>
    </row>
    <row r="21672" spans="7:7">
      <c r="G21672" s="162" t="s">
        <v>21917</v>
      </c>
    </row>
    <row r="21673" spans="7:7">
      <c r="G21673" s="162" t="s">
        <v>21918</v>
      </c>
    </row>
    <row r="21674" spans="7:7">
      <c r="G21674" s="162" t="s">
        <v>21919</v>
      </c>
    </row>
    <row r="21675" spans="7:7">
      <c r="G21675" s="162" t="s">
        <v>21920</v>
      </c>
    </row>
    <row r="21676" spans="7:7">
      <c r="G21676" s="162" t="s">
        <v>21921</v>
      </c>
    </row>
    <row r="21677" spans="7:7">
      <c r="G21677" s="162" t="s">
        <v>21922</v>
      </c>
    </row>
    <row r="21678" spans="7:7">
      <c r="G21678" s="162" t="s">
        <v>21923</v>
      </c>
    </row>
    <row r="21679" spans="7:7">
      <c r="G21679" s="162" t="s">
        <v>21924</v>
      </c>
    </row>
    <row r="21680" spans="7:7">
      <c r="G21680" s="162" t="s">
        <v>21925</v>
      </c>
    </row>
    <row r="21681" spans="7:7">
      <c r="G21681" s="162" t="s">
        <v>21926</v>
      </c>
    </row>
    <row r="21682" spans="7:7">
      <c r="G21682" s="162" t="s">
        <v>21927</v>
      </c>
    </row>
    <row r="21683" spans="7:7">
      <c r="G21683" s="162" t="s">
        <v>21928</v>
      </c>
    </row>
    <row r="21684" spans="7:7">
      <c r="G21684" s="162" t="s">
        <v>21929</v>
      </c>
    </row>
    <row r="21685" spans="7:7">
      <c r="G21685" s="162" t="s">
        <v>21930</v>
      </c>
    </row>
    <row r="21686" spans="7:7">
      <c r="G21686" s="162" t="s">
        <v>21931</v>
      </c>
    </row>
    <row r="21687" spans="7:7">
      <c r="G21687" s="162" t="s">
        <v>21932</v>
      </c>
    </row>
    <row r="21688" spans="7:7">
      <c r="G21688" s="162" t="s">
        <v>21933</v>
      </c>
    </row>
    <row r="21689" spans="7:7">
      <c r="G21689" s="162" t="s">
        <v>21934</v>
      </c>
    </row>
    <row r="21690" spans="7:7">
      <c r="G21690" s="162" t="s">
        <v>21935</v>
      </c>
    </row>
    <row r="21691" spans="7:7">
      <c r="G21691" s="162" t="s">
        <v>21936</v>
      </c>
    </row>
    <row r="21692" spans="7:7">
      <c r="G21692" s="162" t="s">
        <v>21937</v>
      </c>
    </row>
    <row r="21693" spans="7:7">
      <c r="G21693" s="162" t="s">
        <v>21938</v>
      </c>
    </row>
    <row r="21694" spans="7:7">
      <c r="G21694" s="162" t="s">
        <v>21939</v>
      </c>
    </row>
    <row r="21695" spans="7:7">
      <c r="G21695" s="162" t="s">
        <v>21940</v>
      </c>
    </row>
    <row r="21696" spans="7:7">
      <c r="G21696" s="162" t="s">
        <v>21941</v>
      </c>
    </row>
    <row r="21697" spans="7:7">
      <c r="G21697" s="162" t="s">
        <v>21942</v>
      </c>
    </row>
    <row r="21698" spans="7:7">
      <c r="G21698" s="162" t="s">
        <v>21943</v>
      </c>
    </row>
    <row r="21699" spans="7:7">
      <c r="G21699" s="162" t="s">
        <v>21944</v>
      </c>
    </row>
    <row r="21700" spans="7:7">
      <c r="G21700" s="162" t="s">
        <v>21945</v>
      </c>
    </row>
    <row r="21701" spans="7:7">
      <c r="G21701" s="162" t="s">
        <v>21946</v>
      </c>
    </row>
    <row r="21702" spans="7:7">
      <c r="G21702" s="162" t="s">
        <v>21947</v>
      </c>
    </row>
    <row r="21703" spans="7:7">
      <c r="G21703" s="162" t="s">
        <v>21948</v>
      </c>
    </row>
    <row r="21704" spans="7:7">
      <c r="G21704" s="162" t="s">
        <v>21949</v>
      </c>
    </row>
    <row r="21705" spans="7:7">
      <c r="G21705" s="162" t="s">
        <v>21950</v>
      </c>
    </row>
    <row r="21706" spans="7:7">
      <c r="G21706" s="162" t="s">
        <v>21951</v>
      </c>
    </row>
    <row r="21707" spans="7:7">
      <c r="G21707" s="162" t="s">
        <v>21952</v>
      </c>
    </row>
    <row r="21708" spans="7:7">
      <c r="G21708" s="162" t="s">
        <v>21953</v>
      </c>
    </row>
    <row r="21709" spans="7:7">
      <c r="G21709" s="162" t="s">
        <v>21954</v>
      </c>
    </row>
    <row r="21710" spans="7:7">
      <c r="G21710" s="162" t="s">
        <v>21955</v>
      </c>
    </row>
    <row r="21711" spans="7:7">
      <c r="G21711" s="162" t="s">
        <v>21956</v>
      </c>
    </row>
    <row r="21712" spans="7:7">
      <c r="G21712" s="162" t="s">
        <v>21957</v>
      </c>
    </row>
    <row r="21713" spans="7:7">
      <c r="G21713" s="162" t="s">
        <v>21958</v>
      </c>
    </row>
    <row r="21714" spans="7:7">
      <c r="G21714" s="162" t="s">
        <v>21959</v>
      </c>
    </row>
    <row r="21715" spans="7:7">
      <c r="G21715" s="162" t="s">
        <v>21960</v>
      </c>
    </row>
    <row r="21716" spans="7:7">
      <c r="G21716" s="162" t="s">
        <v>21961</v>
      </c>
    </row>
    <row r="21717" spans="7:7">
      <c r="G21717" s="162" t="s">
        <v>21962</v>
      </c>
    </row>
    <row r="21718" spans="7:7">
      <c r="G21718" s="162" t="s">
        <v>21963</v>
      </c>
    </row>
    <row r="21719" spans="7:7">
      <c r="G21719" s="162" t="s">
        <v>21964</v>
      </c>
    </row>
    <row r="21720" spans="7:7">
      <c r="G21720" s="162" t="s">
        <v>21965</v>
      </c>
    </row>
    <row r="21721" spans="7:7">
      <c r="G21721" s="162" t="s">
        <v>21966</v>
      </c>
    </row>
    <row r="21722" spans="7:7">
      <c r="G21722" s="162" t="s">
        <v>21967</v>
      </c>
    </row>
    <row r="21723" spans="7:7">
      <c r="G21723" s="162" t="s">
        <v>21968</v>
      </c>
    </row>
    <row r="21724" spans="7:7">
      <c r="G21724" s="162" t="s">
        <v>21969</v>
      </c>
    </row>
    <row r="21725" spans="7:7">
      <c r="G21725" s="162" t="s">
        <v>21970</v>
      </c>
    </row>
    <row r="21726" spans="7:7">
      <c r="G21726" s="162" t="s">
        <v>21971</v>
      </c>
    </row>
    <row r="21727" spans="7:7">
      <c r="G21727" s="162" t="s">
        <v>21972</v>
      </c>
    </row>
    <row r="21728" spans="7:7">
      <c r="G21728" s="162" t="s">
        <v>21973</v>
      </c>
    </row>
    <row r="21729" spans="7:7">
      <c r="G21729" s="162" t="s">
        <v>21974</v>
      </c>
    </row>
    <row r="21730" spans="7:7">
      <c r="G21730" s="162" t="s">
        <v>21975</v>
      </c>
    </row>
    <row r="21731" spans="7:7">
      <c r="G21731" s="162" t="s">
        <v>21976</v>
      </c>
    </row>
    <row r="21732" spans="7:7">
      <c r="G21732" s="162" t="s">
        <v>21977</v>
      </c>
    </row>
    <row r="21733" spans="7:7">
      <c r="G21733" s="162" t="s">
        <v>21978</v>
      </c>
    </row>
    <row r="21734" spans="7:7">
      <c r="G21734" s="162" t="s">
        <v>21979</v>
      </c>
    </row>
    <row r="21735" spans="7:7">
      <c r="G21735" s="162" t="s">
        <v>21980</v>
      </c>
    </row>
    <row r="21736" spans="7:7">
      <c r="G21736" s="162" t="s">
        <v>21981</v>
      </c>
    </row>
    <row r="21737" spans="7:7">
      <c r="G21737" s="162" t="s">
        <v>21982</v>
      </c>
    </row>
    <row r="21738" spans="7:7">
      <c r="G21738" s="162" t="s">
        <v>21983</v>
      </c>
    </row>
    <row r="21739" spans="7:7">
      <c r="G21739" s="162" t="s">
        <v>21984</v>
      </c>
    </row>
    <row r="21740" spans="7:7">
      <c r="G21740" s="162" t="s">
        <v>21985</v>
      </c>
    </row>
    <row r="21741" spans="7:7">
      <c r="G21741" s="162" t="s">
        <v>21986</v>
      </c>
    </row>
    <row r="21742" spans="7:7">
      <c r="G21742" s="162" t="s">
        <v>21987</v>
      </c>
    </row>
    <row r="21743" spans="7:7">
      <c r="G21743" s="162" t="s">
        <v>21988</v>
      </c>
    </row>
    <row r="21744" spans="7:7">
      <c r="G21744" s="162" t="s">
        <v>21989</v>
      </c>
    </row>
    <row r="21745" spans="7:7">
      <c r="G21745" s="162" t="s">
        <v>21990</v>
      </c>
    </row>
    <row r="21746" spans="7:7">
      <c r="G21746" s="162" t="s">
        <v>21991</v>
      </c>
    </row>
    <row r="21747" spans="7:7">
      <c r="G21747" s="162" t="s">
        <v>21992</v>
      </c>
    </row>
    <row r="21748" spans="7:7">
      <c r="G21748" s="162" t="s">
        <v>21993</v>
      </c>
    </row>
    <row r="21749" spans="7:7">
      <c r="G21749" s="162" t="s">
        <v>21994</v>
      </c>
    </row>
    <row r="21750" spans="7:7">
      <c r="G21750" s="162" t="s">
        <v>21995</v>
      </c>
    </row>
    <row r="21751" spans="7:7">
      <c r="G21751" s="162" t="s">
        <v>21996</v>
      </c>
    </row>
    <row r="21752" spans="7:7">
      <c r="G21752" s="162" t="s">
        <v>21997</v>
      </c>
    </row>
    <row r="21753" spans="7:7">
      <c r="G21753" s="162" t="s">
        <v>21998</v>
      </c>
    </row>
    <row r="21754" spans="7:7">
      <c r="G21754" s="162" t="s">
        <v>21999</v>
      </c>
    </row>
    <row r="21755" spans="7:7">
      <c r="G21755" s="162" t="s">
        <v>22000</v>
      </c>
    </row>
    <row r="21756" spans="7:7">
      <c r="G21756" s="162" t="s">
        <v>22001</v>
      </c>
    </row>
    <row r="21757" spans="7:7">
      <c r="G21757" s="162" t="s">
        <v>22002</v>
      </c>
    </row>
    <row r="21758" spans="7:7">
      <c r="G21758" s="162" t="s">
        <v>22003</v>
      </c>
    </row>
    <row r="21759" spans="7:7">
      <c r="G21759" s="162" t="s">
        <v>22004</v>
      </c>
    </row>
    <row r="21760" spans="7:7">
      <c r="G21760" s="162" t="s">
        <v>22005</v>
      </c>
    </row>
    <row r="21761" spans="7:7">
      <c r="G21761" s="162" t="s">
        <v>22006</v>
      </c>
    </row>
    <row r="21762" spans="7:7">
      <c r="G21762" s="162" t="s">
        <v>22007</v>
      </c>
    </row>
    <row r="21763" spans="7:7">
      <c r="G21763" s="162" t="s">
        <v>22008</v>
      </c>
    </row>
    <row r="21764" spans="7:7">
      <c r="G21764" s="162" t="s">
        <v>22009</v>
      </c>
    </row>
    <row r="21765" spans="7:7">
      <c r="G21765" s="162" t="s">
        <v>22010</v>
      </c>
    </row>
    <row r="21766" spans="7:7">
      <c r="G21766" s="162" t="s">
        <v>22011</v>
      </c>
    </row>
    <row r="21767" spans="7:7">
      <c r="G21767" s="162" t="s">
        <v>22012</v>
      </c>
    </row>
    <row r="21768" spans="7:7">
      <c r="G21768" s="162" t="s">
        <v>22013</v>
      </c>
    </row>
    <row r="21769" spans="7:7">
      <c r="G21769" s="162" t="s">
        <v>22014</v>
      </c>
    </row>
    <row r="21770" spans="7:7">
      <c r="G21770" s="162" t="s">
        <v>22015</v>
      </c>
    </row>
    <row r="21771" spans="7:7">
      <c r="G21771" s="162" t="s">
        <v>22016</v>
      </c>
    </row>
    <row r="21772" spans="7:7">
      <c r="G21772" s="162" t="s">
        <v>22017</v>
      </c>
    </row>
    <row r="21773" spans="7:7">
      <c r="G21773" s="162" t="s">
        <v>22018</v>
      </c>
    </row>
    <row r="21774" spans="7:7">
      <c r="G21774" s="162" t="s">
        <v>22019</v>
      </c>
    </row>
    <row r="21775" spans="7:7">
      <c r="G21775" s="162" t="s">
        <v>22020</v>
      </c>
    </row>
    <row r="21776" spans="7:7">
      <c r="G21776" s="162" t="s">
        <v>22021</v>
      </c>
    </row>
    <row r="21777" spans="7:7">
      <c r="G21777" s="162" t="s">
        <v>22022</v>
      </c>
    </row>
    <row r="21778" spans="7:7">
      <c r="G21778" s="162" t="s">
        <v>22023</v>
      </c>
    </row>
    <row r="21779" spans="7:7">
      <c r="G21779" s="162" t="s">
        <v>22024</v>
      </c>
    </row>
    <row r="21780" spans="7:7">
      <c r="G21780" s="162" t="s">
        <v>22025</v>
      </c>
    </row>
    <row r="21781" spans="7:7">
      <c r="G21781" s="162" t="s">
        <v>22026</v>
      </c>
    </row>
    <row r="21782" spans="7:7">
      <c r="G21782" s="162" t="s">
        <v>22027</v>
      </c>
    </row>
    <row r="21783" spans="7:7">
      <c r="G21783" s="162" t="s">
        <v>22028</v>
      </c>
    </row>
    <row r="21784" spans="7:7">
      <c r="G21784" s="162" t="s">
        <v>22029</v>
      </c>
    </row>
    <row r="21785" spans="7:7">
      <c r="G21785" s="162" t="s">
        <v>22030</v>
      </c>
    </row>
    <row r="21786" spans="7:7">
      <c r="G21786" s="162" t="s">
        <v>22031</v>
      </c>
    </row>
    <row r="21787" spans="7:7">
      <c r="G21787" s="162" t="s">
        <v>22032</v>
      </c>
    </row>
    <row r="21788" spans="7:7">
      <c r="G21788" s="162" t="s">
        <v>22033</v>
      </c>
    </row>
    <row r="21789" spans="7:7">
      <c r="G21789" s="162" t="s">
        <v>22034</v>
      </c>
    </row>
    <row r="21790" spans="7:7">
      <c r="G21790" s="162" t="s">
        <v>22035</v>
      </c>
    </row>
    <row r="21791" spans="7:7">
      <c r="G21791" s="162" t="s">
        <v>22036</v>
      </c>
    </row>
    <row r="21792" spans="7:7">
      <c r="G21792" s="162" t="s">
        <v>22037</v>
      </c>
    </row>
    <row r="21793" spans="7:7">
      <c r="G21793" s="162" t="s">
        <v>22038</v>
      </c>
    </row>
    <row r="21794" spans="7:7">
      <c r="G21794" s="162" t="s">
        <v>22039</v>
      </c>
    </row>
    <row r="21795" spans="7:7">
      <c r="G21795" s="162" t="s">
        <v>22040</v>
      </c>
    </row>
    <row r="21796" spans="7:7">
      <c r="G21796" s="162" t="s">
        <v>22041</v>
      </c>
    </row>
    <row r="21797" spans="7:7">
      <c r="G21797" s="162" t="s">
        <v>22042</v>
      </c>
    </row>
    <row r="21798" spans="7:7">
      <c r="G21798" s="162" t="s">
        <v>22043</v>
      </c>
    </row>
    <row r="21799" spans="7:7">
      <c r="G21799" s="162" t="s">
        <v>22044</v>
      </c>
    </row>
    <row r="21800" spans="7:7">
      <c r="G21800" s="162" t="s">
        <v>22045</v>
      </c>
    </row>
    <row r="21801" spans="7:7">
      <c r="G21801" s="162" t="s">
        <v>22046</v>
      </c>
    </row>
    <row r="21802" spans="7:7">
      <c r="G21802" s="162" t="s">
        <v>22047</v>
      </c>
    </row>
    <row r="21803" spans="7:7">
      <c r="G21803" s="162" t="s">
        <v>22048</v>
      </c>
    </row>
    <row r="21804" spans="7:7">
      <c r="G21804" s="162" t="s">
        <v>22049</v>
      </c>
    </row>
    <row r="21805" spans="7:7">
      <c r="G21805" s="162" t="s">
        <v>22050</v>
      </c>
    </row>
    <row r="21806" spans="7:7">
      <c r="G21806" s="162" t="s">
        <v>22051</v>
      </c>
    </row>
    <row r="21807" spans="7:7">
      <c r="G21807" s="162" t="s">
        <v>22052</v>
      </c>
    </row>
    <row r="21808" spans="7:7">
      <c r="G21808" s="162" t="s">
        <v>22053</v>
      </c>
    </row>
    <row r="21809" spans="7:7">
      <c r="G21809" s="162" t="s">
        <v>22054</v>
      </c>
    </row>
    <row r="21810" spans="7:7">
      <c r="G21810" s="162" t="s">
        <v>22055</v>
      </c>
    </row>
    <row r="21811" spans="7:7">
      <c r="G21811" s="162" t="s">
        <v>22056</v>
      </c>
    </row>
    <row r="21812" spans="7:7">
      <c r="G21812" s="162" t="s">
        <v>22057</v>
      </c>
    </row>
    <row r="21813" spans="7:7">
      <c r="G21813" s="162" t="s">
        <v>22058</v>
      </c>
    </row>
    <row r="21814" spans="7:7">
      <c r="G21814" s="162" t="s">
        <v>22059</v>
      </c>
    </row>
    <row r="21815" spans="7:7">
      <c r="G21815" s="162" t="s">
        <v>22060</v>
      </c>
    </row>
    <row r="21816" spans="7:7">
      <c r="G21816" s="162" t="s">
        <v>22061</v>
      </c>
    </row>
    <row r="21817" spans="7:7">
      <c r="G21817" s="162" t="s">
        <v>22062</v>
      </c>
    </row>
    <row r="21818" spans="7:7">
      <c r="G21818" s="162" t="s">
        <v>22063</v>
      </c>
    </row>
    <row r="21819" spans="7:7">
      <c r="G21819" s="162" t="s">
        <v>22064</v>
      </c>
    </row>
    <row r="21820" spans="7:7">
      <c r="G21820" s="162" t="s">
        <v>22065</v>
      </c>
    </row>
    <row r="21821" spans="7:7">
      <c r="G21821" s="162" t="s">
        <v>22066</v>
      </c>
    </row>
    <row r="21822" spans="7:7">
      <c r="G21822" s="162" t="s">
        <v>22067</v>
      </c>
    </row>
    <row r="21823" spans="7:7">
      <c r="G21823" s="162" t="s">
        <v>22068</v>
      </c>
    </row>
    <row r="21824" spans="7:7">
      <c r="G21824" s="162" t="s">
        <v>22069</v>
      </c>
    </row>
    <row r="21825" spans="7:7">
      <c r="G21825" s="162" t="s">
        <v>22070</v>
      </c>
    </row>
    <row r="21826" spans="7:7">
      <c r="G21826" s="162" t="s">
        <v>22071</v>
      </c>
    </row>
    <row r="21827" spans="7:7">
      <c r="G21827" s="162" t="s">
        <v>22072</v>
      </c>
    </row>
    <row r="21828" spans="7:7">
      <c r="G21828" s="162" t="s">
        <v>22073</v>
      </c>
    </row>
    <row r="21829" spans="7:7">
      <c r="G21829" s="162" t="s">
        <v>22074</v>
      </c>
    </row>
    <row r="21830" spans="7:7">
      <c r="G21830" s="162" t="s">
        <v>22075</v>
      </c>
    </row>
    <row r="21831" spans="7:7">
      <c r="G21831" s="162" t="s">
        <v>22076</v>
      </c>
    </row>
    <row r="21832" spans="7:7">
      <c r="G21832" s="162" t="s">
        <v>22077</v>
      </c>
    </row>
    <row r="21833" spans="7:7">
      <c r="G21833" s="162" t="s">
        <v>22078</v>
      </c>
    </row>
    <row r="21834" spans="7:7">
      <c r="G21834" s="162" t="s">
        <v>22079</v>
      </c>
    </row>
    <row r="21835" spans="7:7">
      <c r="G21835" s="162" t="s">
        <v>22080</v>
      </c>
    </row>
    <row r="21836" spans="7:7">
      <c r="G21836" s="162" t="s">
        <v>22081</v>
      </c>
    </row>
    <row r="21837" spans="7:7">
      <c r="G21837" s="162" t="s">
        <v>22082</v>
      </c>
    </row>
    <row r="21838" spans="7:7">
      <c r="G21838" s="162" t="s">
        <v>22083</v>
      </c>
    </row>
    <row r="21839" spans="7:7">
      <c r="G21839" s="162" t="s">
        <v>22084</v>
      </c>
    </row>
    <row r="21840" spans="7:7">
      <c r="G21840" s="162" t="s">
        <v>22085</v>
      </c>
    </row>
    <row r="21841" spans="7:7">
      <c r="G21841" s="162" t="s">
        <v>22086</v>
      </c>
    </row>
    <row r="21842" spans="7:7">
      <c r="G21842" s="162" t="s">
        <v>22087</v>
      </c>
    </row>
    <row r="21843" spans="7:7">
      <c r="G21843" s="162" t="s">
        <v>22088</v>
      </c>
    </row>
    <row r="21844" spans="7:7">
      <c r="G21844" s="162" t="s">
        <v>22089</v>
      </c>
    </row>
    <row r="21845" spans="7:7">
      <c r="G21845" s="162" t="s">
        <v>22090</v>
      </c>
    </row>
    <row r="21846" spans="7:7">
      <c r="G21846" s="162" t="s">
        <v>22091</v>
      </c>
    </row>
    <row r="21847" spans="7:7">
      <c r="G21847" s="162" t="s">
        <v>22092</v>
      </c>
    </row>
    <row r="21848" spans="7:7">
      <c r="G21848" s="162" t="s">
        <v>22093</v>
      </c>
    </row>
    <row r="21849" spans="7:7">
      <c r="G21849" s="162" t="s">
        <v>22094</v>
      </c>
    </row>
    <row r="21850" spans="7:7">
      <c r="G21850" s="162" t="s">
        <v>22095</v>
      </c>
    </row>
    <row r="21851" spans="7:7">
      <c r="G21851" s="162" t="s">
        <v>22096</v>
      </c>
    </row>
    <row r="21852" spans="7:7">
      <c r="G21852" s="162" t="s">
        <v>22097</v>
      </c>
    </row>
    <row r="21853" spans="7:7">
      <c r="G21853" s="162" t="s">
        <v>22098</v>
      </c>
    </row>
    <row r="21854" spans="7:7">
      <c r="G21854" s="162" t="s">
        <v>22099</v>
      </c>
    </row>
    <row r="21855" spans="7:7">
      <c r="G21855" s="162" t="s">
        <v>22100</v>
      </c>
    </row>
    <row r="21856" spans="7:7">
      <c r="G21856" s="162" t="s">
        <v>22101</v>
      </c>
    </row>
    <row r="21857" spans="7:7">
      <c r="G21857" s="162" t="s">
        <v>22102</v>
      </c>
    </row>
    <row r="21858" spans="7:7">
      <c r="G21858" s="162" t="s">
        <v>22103</v>
      </c>
    </row>
    <row r="21859" spans="7:7">
      <c r="G21859" s="162" t="s">
        <v>22104</v>
      </c>
    </row>
    <row r="21860" spans="7:7">
      <c r="G21860" s="162" t="s">
        <v>22105</v>
      </c>
    </row>
    <row r="21861" spans="7:7">
      <c r="G21861" s="162" t="s">
        <v>22106</v>
      </c>
    </row>
    <row r="21862" spans="7:7">
      <c r="G21862" s="162" t="s">
        <v>22107</v>
      </c>
    </row>
    <row r="21863" spans="7:7">
      <c r="G21863" s="162" t="s">
        <v>22108</v>
      </c>
    </row>
    <row r="21864" spans="7:7">
      <c r="G21864" s="162" t="s">
        <v>22109</v>
      </c>
    </row>
    <row r="21865" spans="7:7">
      <c r="G21865" s="162" t="s">
        <v>22110</v>
      </c>
    </row>
    <row r="21866" spans="7:7">
      <c r="G21866" s="162" t="s">
        <v>22111</v>
      </c>
    </row>
    <row r="21867" spans="7:7">
      <c r="G21867" s="162" t="s">
        <v>22112</v>
      </c>
    </row>
    <row r="21868" spans="7:7">
      <c r="G21868" s="162" t="s">
        <v>22113</v>
      </c>
    </row>
    <row r="21869" spans="7:7">
      <c r="G21869" s="162" t="s">
        <v>22114</v>
      </c>
    </row>
    <row r="21870" spans="7:7">
      <c r="G21870" s="162" t="s">
        <v>22115</v>
      </c>
    </row>
    <row r="21871" spans="7:7">
      <c r="G21871" s="162" t="s">
        <v>22116</v>
      </c>
    </row>
    <row r="21872" spans="7:7">
      <c r="G21872" s="162" t="s">
        <v>22117</v>
      </c>
    </row>
    <row r="21873" spans="7:7">
      <c r="G21873" s="162" t="s">
        <v>22118</v>
      </c>
    </row>
    <row r="21874" spans="7:7">
      <c r="G21874" s="162" t="s">
        <v>22119</v>
      </c>
    </row>
    <row r="21875" spans="7:7">
      <c r="G21875" s="162" t="s">
        <v>22120</v>
      </c>
    </row>
    <row r="21876" spans="7:7">
      <c r="G21876" s="162" t="s">
        <v>22121</v>
      </c>
    </row>
    <row r="21877" spans="7:7">
      <c r="G21877" s="162" t="s">
        <v>22122</v>
      </c>
    </row>
    <row r="21878" spans="7:7">
      <c r="G21878" s="162" t="s">
        <v>22123</v>
      </c>
    </row>
    <row r="21879" spans="7:7">
      <c r="G21879" s="162" t="s">
        <v>22124</v>
      </c>
    </row>
    <row r="21880" spans="7:7">
      <c r="G21880" s="162" t="s">
        <v>22125</v>
      </c>
    </row>
    <row r="21881" spans="7:7">
      <c r="G21881" s="162" t="s">
        <v>22126</v>
      </c>
    </row>
    <row r="21882" spans="7:7">
      <c r="G21882" s="162" t="s">
        <v>22127</v>
      </c>
    </row>
    <row r="21883" spans="7:7">
      <c r="G21883" s="162" t="s">
        <v>22128</v>
      </c>
    </row>
    <row r="21884" spans="7:7">
      <c r="G21884" s="162" t="s">
        <v>22129</v>
      </c>
    </row>
    <row r="21885" spans="7:7">
      <c r="G21885" s="162" t="s">
        <v>22130</v>
      </c>
    </row>
    <row r="21886" spans="7:7">
      <c r="G21886" s="162" t="s">
        <v>22131</v>
      </c>
    </row>
    <row r="21887" spans="7:7">
      <c r="G21887" s="162" t="s">
        <v>22132</v>
      </c>
    </row>
    <row r="21888" spans="7:7">
      <c r="G21888" s="162" t="s">
        <v>22133</v>
      </c>
    </row>
    <row r="21889" spans="7:7">
      <c r="G21889" s="162" t="s">
        <v>22134</v>
      </c>
    </row>
    <row r="21890" spans="7:7">
      <c r="G21890" s="162" t="s">
        <v>22135</v>
      </c>
    </row>
    <row r="21891" spans="7:7">
      <c r="G21891" s="162" t="s">
        <v>22136</v>
      </c>
    </row>
    <row r="21892" spans="7:7">
      <c r="G21892" s="162" t="s">
        <v>22137</v>
      </c>
    </row>
    <row r="21893" spans="7:7">
      <c r="G21893" s="162" t="s">
        <v>22138</v>
      </c>
    </row>
    <row r="21894" spans="7:7">
      <c r="G21894" s="162" t="s">
        <v>22139</v>
      </c>
    </row>
    <row r="21895" spans="7:7">
      <c r="G21895" s="162" t="s">
        <v>22140</v>
      </c>
    </row>
    <row r="21896" spans="7:7">
      <c r="G21896" s="162" t="s">
        <v>22141</v>
      </c>
    </row>
    <row r="21897" spans="7:7">
      <c r="G21897" s="162" t="s">
        <v>22142</v>
      </c>
    </row>
    <row r="21898" spans="7:7">
      <c r="G21898" s="162" t="s">
        <v>22143</v>
      </c>
    </row>
    <row r="21899" spans="7:7">
      <c r="G21899" s="162" t="s">
        <v>22144</v>
      </c>
    </row>
    <row r="21900" spans="7:7">
      <c r="G21900" s="162" t="s">
        <v>22145</v>
      </c>
    </row>
    <row r="21901" spans="7:7">
      <c r="G21901" s="162" t="s">
        <v>22146</v>
      </c>
    </row>
    <row r="21902" spans="7:7">
      <c r="G21902" s="162" t="s">
        <v>22147</v>
      </c>
    </row>
    <row r="21903" spans="7:7">
      <c r="G21903" s="162" t="s">
        <v>22148</v>
      </c>
    </row>
    <row r="21904" spans="7:7">
      <c r="G21904" s="162" t="s">
        <v>22149</v>
      </c>
    </row>
    <row r="21905" spans="7:7">
      <c r="G21905" s="162" t="s">
        <v>22150</v>
      </c>
    </row>
    <row r="21906" spans="7:7">
      <c r="G21906" s="162" t="s">
        <v>22151</v>
      </c>
    </row>
    <row r="21907" spans="7:7">
      <c r="G21907" s="162" t="s">
        <v>22152</v>
      </c>
    </row>
    <row r="21908" spans="7:7">
      <c r="G21908" s="162" t="s">
        <v>22153</v>
      </c>
    </row>
    <row r="21909" spans="7:7">
      <c r="G21909" s="162" t="s">
        <v>22154</v>
      </c>
    </row>
    <row r="21910" spans="7:7">
      <c r="G21910" s="162" t="s">
        <v>22155</v>
      </c>
    </row>
    <row r="21911" spans="7:7">
      <c r="G21911" s="162" t="s">
        <v>22156</v>
      </c>
    </row>
    <row r="21912" spans="7:7">
      <c r="G21912" s="162" t="s">
        <v>22157</v>
      </c>
    </row>
    <row r="21913" spans="7:7">
      <c r="G21913" s="162" t="s">
        <v>22158</v>
      </c>
    </row>
    <row r="21914" spans="7:7">
      <c r="G21914" s="162" t="s">
        <v>22159</v>
      </c>
    </row>
    <row r="21915" spans="7:7">
      <c r="G21915" s="162" t="s">
        <v>22160</v>
      </c>
    </row>
    <row r="21916" spans="7:7">
      <c r="G21916" s="162" t="s">
        <v>22161</v>
      </c>
    </row>
    <row r="21917" spans="7:7">
      <c r="G21917" s="162" t="s">
        <v>22162</v>
      </c>
    </row>
    <row r="21918" spans="7:7">
      <c r="G21918" s="162" t="s">
        <v>22163</v>
      </c>
    </row>
    <row r="21919" spans="7:7">
      <c r="G21919" s="162" t="s">
        <v>22164</v>
      </c>
    </row>
    <row r="21920" spans="7:7">
      <c r="G21920" s="162" t="s">
        <v>22165</v>
      </c>
    </row>
    <row r="21921" spans="7:7">
      <c r="G21921" s="162" t="s">
        <v>22166</v>
      </c>
    </row>
    <row r="21922" spans="7:7">
      <c r="G21922" s="162" t="s">
        <v>22167</v>
      </c>
    </row>
    <row r="21923" spans="7:7">
      <c r="G21923" s="162" t="s">
        <v>22168</v>
      </c>
    </row>
    <row r="21924" spans="7:7">
      <c r="G21924" s="162" t="s">
        <v>22169</v>
      </c>
    </row>
    <row r="21925" spans="7:7">
      <c r="G21925" s="162" t="s">
        <v>22170</v>
      </c>
    </row>
    <row r="21926" spans="7:7">
      <c r="G21926" s="162" t="s">
        <v>22171</v>
      </c>
    </row>
    <row r="21927" spans="7:7">
      <c r="G21927" s="162" t="s">
        <v>22172</v>
      </c>
    </row>
    <row r="21928" spans="7:7">
      <c r="G21928" s="162" t="s">
        <v>22173</v>
      </c>
    </row>
    <row r="21929" spans="7:7">
      <c r="G21929" s="162" t="s">
        <v>22174</v>
      </c>
    </row>
    <row r="21930" spans="7:7">
      <c r="G21930" s="162" t="s">
        <v>22175</v>
      </c>
    </row>
    <row r="21931" spans="7:7">
      <c r="G21931" s="162" t="s">
        <v>22176</v>
      </c>
    </row>
    <row r="21932" spans="7:7">
      <c r="G21932" s="162" t="s">
        <v>22177</v>
      </c>
    </row>
    <row r="21933" spans="7:7">
      <c r="G21933" s="162" t="s">
        <v>22178</v>
      </c>
    </row>
    <row r="21934" spans="7:7">
      <c r="G21934" s="162" t="s">
        <v>22179</v>
      </c>
    </row>
    <row r="21935" spans="7:7">
      <c r="G21935" s="162" t="s">
        <v>22180</v>
      </c>
    </row>
    <row r="21936" spans="7:7">
      <c r="G21936" s="162" t="s">
        <v>22181</v>
      </c>
    </row>
    <row r="21937" spans="7:7">
      <c r="G21937" s="162" t="s">
        <v>22182</v>
      </c>
    </row>
    <row r="21938" spans="7:7">
      <c r="G21938" s="162" t="s">
        <v>22183</v>
      </c>
    </row>
    <row r="21939" spans="7:7">
      <c r="G21939" s="162" t="s">
        <v>22184</v>
      </c>
    </row>
    <row r="21940" spans="7:7">
      <c r="G21940" s="162" t="s">
        <v>22185</v>
      </c>
    </row>
    <row r="21941" spans="7:7">
      <c r="G21941" s="162" t="s">
        <v>22186</v>
      </c>
    </row>
    <row r="21942" spans="7:7">
      <c r="G21942" s="162" t="s">
        <v>22187</v>
      </c>
    </row>
    <row r="21943" spans="7:7">
      <c r="G21943" s="162" t="s">
        <v>22188</v>
      </c>
    </row>
    <row r="21944" spans="7:7">
      <c r="G21944" s="162" t="s">
        <v>22189</v>
      </c>
    </row>
    <row r="21945" spans="7:7">
      <c r="G21945" s="162" t="s">
        <v>22190</v>
      </c>
    </row>
    <row r="21946" spans="7:7">
      <c r="G21946" s="162" t="s">
        <v>22191</v>
      </c>
    </row>
    <row r="21947" spans="7:7">
      <c r="G21947" s="162" t="s">
        <v>22192</v>
      </c>
    </row>
    <row r="21948" spans="7:7">
      <c r="G21948" s="162" t="s">
        <v>22193</v>
      </c>
    </row>
    <row r="21949" spans="7:7">
      <c r="G21949" s="162" t="s">
        <v>22194</v>
      </c>
    </row>
    <row r="21950" spans="7:7">
      <c r="G21950" s="162" t="s">
        <v>22195</v>
      </c>
    </row>
    <row r="21951" spans="7:7">
      <c r="G21951" s="162" t="s">
        <v>22196</v>
      </c>
    </row>
    <row r="21952" spans="7:7">
      <c r="G21952" s="162" t="s">
        <v>22197</v>
      </c>
    </row>
    <row r="21953" spans="7:7">
      <c r="G21953" s="162" t="s">
        <v>22198</v>
      </c>
    </row>
    <row r="21954" spans="7:7">
      <c r="G21954" s="162" t="s">
        <v>22199</v>
      </c>
    </row>
    <row r="21955" spans="7:7">
      <c r="G21955" s="162" t="s">
        <v>22200</v>
      </c>
    </row>
    <row r="21956" spans="7:7">
      <c r="G21956" s="162" t="s">
        <v>22201</v>
      </c>
    </row>
    <row r="21957" spans="7:7">
      <c r="G21957" s="162" t="s">
        <v>22202</v>
      </c>
    </row>
    <row r="21958" spans="7:7">
      <c r="G21958" s="162" t="s">
        <v>22203</v>
      </c>
    </row>
    <row r="21959" spans="7:7">
      <c r="G21959" s="162" t="s">
        <v>22204</v>
      </c>
    </row>
    <row r="21960" spans="7:7">
      <c r="G21960" s="162" t="s">
        <v>22205</v>
      </c>
    </row>
    <row r="21961" spans="7:7">
      <c r="G21961" s="162" t="s">
        <v>22206</v>
      </c>
    </row>
    <row r="21962" spans="7:7">
      <c r="G21962" s="162" t="s">
        <v>22207</v>
      </c>
    </row>
    <row r="21963" spans="7:7">
      <c r="G21963" s="162" t="s">
        <v>22208</v>
      </c>
    </row>
    <row r="21964" spans="7:7">
      <c r="G21964" s="162" t="s">
        <v>22209</v>
      </c>
    </row>
    <row r="21965" spans="7:7">
      <c r="G21965" s="162" t="s">
        <v>22210</v>
      </c>
    </row>
    <row r="21966" spans="7:7">
      <c r="G21966" s="162" t="s">
        <v>22211</v>
      </c>
    </row>
    <row r="21967" spans="7:7">
      <c r="G21967" s="162" t="s">
        <v>22212</v>
      </c>
    </row>
    <row r="21968" spans="7:7">
      <c r="G21968" s="162" t="s">
        <v>22213</v>
      </c>
    </row>
    <row r="21969" spans="7:7">
      <c r="G21969" s="162" t="s">
        <v>22214</v>
      </c>
    </row>
    <row r="21970" spans="7:7">
      <c r="G21970" s="162" t="s">
        <v>22215</v>
      </c>
    </row>
    <row r="21971" spans="7:7">
      <c r="G21971" s="162" t="s">
        <v>22216</v>
      </c>
    </row>
    <row r="21972" spans="7:7">
      <c r="G21972" s="162" t="s">
        <v>22217</v>
      </c>
    </row>
    <row r="21973" spans="7:7">
      <c r="G21973" s="162" t="s">
        <v>22218</v>
      </c>
    </row>
    <row r="21974" spans="7:7">
      <c r="G21974" s="162" t="s">
        <v>22219</v>
      </c>
    </row>
    <row r="21975" spans="7:7">
      <c r="G21975" s="162" t="s">
        <v>22220</v>
      </c>
    </row>
    <row r="21976" spans="7:7">
      <c r="G21976" s="162" t="s">
        <v>22221</v>
      </c>
    </row>
    <row r="21977" spans="7:7">
      <c r="G21977" s="162" t="s">
        <v>22222</v>
      </c>
    </row>
    <row r="21978" spans="7:7">
      <c r="G21978" s="162" t="s">
        <v>22223</v>
      </c>
    </row>
    <row r="21979" spans="7:7">
      <c r="G21979" s="162" t="s">
        <v>22224</v>
      </c>
    </row>
    <row r="21980" spans="7:7">
      <c r="G21980" s="162" t="s">
        <v>22225</v>
      </c>
    </row>
    <row r="21981" spans="7:7">
      <c r="G21981" s="162" t="s">
        <v>22226</v>
      </c>
    </row>
    <row r="21982" spans="7:7">
      <c r="G21982" s="162" t="s">
        <v>22227</v>
      </c>
    </row>
    <row r="21983" spans="7:7">
      <c r="G21983" s="162" t="s">
        <v>22228</v>
      </c>
    </row>
    <row r="21984" spans="7:7">
      <c r="G21984" s="162" t="s">
        <v>22229</v>
      </c>
    </row>
    <row r="21985" spans="7:7">
      <c r="G21985" s="162" t="s">
        <v>22230</v>
      </c>
    </row>
    <row r="21986" spans="7:7">
      <c r="G21986" s="162" t="s">
        <v>22231</v>
      </c>
    </row>
    <row r="21987" spans="7:7">
      <c r="G21987" s="162" t="s">
        <v>22232</v>
      </c>
    </row>
    <row r="21988" spans="7:7">
      <c r="G21988" s="162" t="s">
        <v>22233</v>
      </c>
    </row>
    <row r="21989" spans="7:7">
      <c r="G21989" s="162" t="s">
        <v>22234</v>
      </c>
    </row>
    <row r="21990" spans="7:7">
      <c r="G21990" s="162" t="s">
        <v>22235</v>
      </c>
    </row>
    <row r="21991" spans="7:7">
      <c r="G21991" s="162" t="s">
        <v>22236</v>
      </c>
    </row>
    <row r="21992" spans="7:7">
      <c r="G21992" s="162" t="s">
        <v>22237</v>
      </c>
    </row>
    <row r="21993" spans="7:7">
      <c r="G21993" s="162" t="s">
        <v>22238</v>
      </c>
    </row>
    <row r="21994" spans="7:7">
      <c r="G21994" s="162" t="s">
        <v>22239</v>
      </c>
    </row>
    <row r="21995" spans="7:7">
      <c r="G21995" s="162" t="s">
        <v>22240</v>
      </c>
    </row>
    <row r="21996" spans="7:7">
      <c r="G21996" s="162" t="s">
        <v>22241</v>
      </c>
    </row>
    <row r="21997" spans="7:7">
      <c r="G21997" s="162" t="s">
        <v>22242</v>
      </c>
    </row>
    <row r="21998" spans="7:7">
      <c r="G21998" s="162" t="s">
        <v>22243</v>
      </c>
    </row>
    <row r="21999" spans="7:7">
      <c r="G21999" s="162" t="s">
        <v>22244</v>
      </c>
    </row>
    <row r="22000" spans="7:7">
      <c r="G22000" s="162" t="s">
        <v>22245</v>
      </c>
    </row>
    <row r="22001" spans="7:7">
      <c r="G22001" s="162" t="s">
        <v>22246</v>
      </c>
    </row>
    <row r="22002" spans="7:7">
      <c r="G22002" s="162" t="s">
        <v>22247</v>
      </c>
    </row>
    <row r="22003" spans="7:7">
      <c r="G22003" s="162" t="s">
        <v>22248</v>
      </c>
    </row>
    <row r="22004" spans="7:7">
      <c r="G22004" s="162" t="s">
        <v>22249</v>
      </c>
    </row>
    <row r="22005" spans="7:7">
      <c r="G22005" s="162" t="s">
        <v>22250</v>
      </c>
    </row>
    <row r="22006" spans="7:7">
      <c r="G22006" s="162" t="s">
        <v>22251</v>
      </c>
    </row>
    <row r="22007" spans="7:7">
      <c r="G22007" s="162" t="s">
        <v>22252</v>
      </c>
    </row>
    <row r="22008" spans="7:7">
      <c r="G22008" s="162" t="s">
        <v>22253</v>
      </c>
    </row>
    <row r="22009" spans="7:7">
      <c r="G22009" s="162" t="s">
        <v>22254</v>
      </c>
    </row>
    <row r="22010" spans="7:7">
      <c r="G22010" s="162" t="s">
        <v>22255</v>
      </c>
    </row>
    <row r="22011" spans="7:7">
      <c r="G22011" s="162" t="s">
        <v>22256</v>
      </c>
    </row>
    <row r="22012" spans="7:7">
      <c r="G22012" s="162" t="s">
        <v>22257</v>
      </c>
    </row>
    <row r="22013" spans="7:7">
      <c r="G22013" s="162" t="s">
        <v>22258</v>
      </c>
    </row>
    <row r="22014" spans="7:7">
      <c r="G22014" s="162" t="s">
        <v>22259</v>
      </c>
    </row>
    <row r="22015" spans="7:7">
      <c r="G22015" s="162" t="s">
        <v>22260</v>
      </c>
    </row>
    <row r="22016" spans="7:7">
      <c r="G22016" s="162" t="s">
        <v>22261</v>
      </c>
    </row>
    <row r="22017" spans="7:7">
      <c r="G22017" s="162" t="s">
        <v>22262</v>
      </c>
    </row>
    <row r="22018" spans="7:7">
      <c r="G22018" s="162" t="s">
        <v>22263</v>
      </c>
    </row>
    <row r="22019" spans="7:7">
      <c r="G22019" s="162" t="s">
        <v>22264</v>
      </c>
    </row>
    <row r="22020" spans="7:7">
      <c r="G22020" s="162" t="s">
        <v>22265</v>
      </c>
    </row>
    <row r="22021" spans="7:7">
      <c r="G22021" s="162" t="s">
        <v>22266</v>
      </c>
    </row>
    <row r="22022" spans="7:7">
      <c r="G22022" s="162" t="s">
        <v>22267</v>
      </c>
    </row>
    <row r="22023" spans="7:7">
      <c r="G22023" s="162" t="s">
        <v>22268</v>
      </c>
    </row>
    <row r="22024" spans="7:7">
      <c r="G22024" s="162" t="s">
        <v>22269</v>
      </c>
    </row>
    <row r="22025" spans="7:7">
      <c r="G22025" s="162" t="s">
        <v>22270</v>
      </c>
    </row>
    <row r="22026" spans="7:7">
      <c r="G22026" s="162" t="s">
        <v>22271</v>
      </c>
    </row>
    <row r="22027" spans="7:7">
      <c r="G22027" s="162" t="s">
        <v>22272</v>
      </c>
    </row>
    <row r="22028" spans="7:7">
      <c r="G22028" s="162" t="s">
        <v>22273</v>
      </c>
    </row>
    <row r="22029" spans="7:7">
      <c r="G22029" s="162" t="s">
        <v>22274</v>
      </c>
    </row>
    <row r="22030" spans="7:7">
      <c r="G22030" s="162" t="s">
        <v>22275</v>
      </c>
    </row>
    <row r="22031" spans="7:7">
      <c r="G22031" s="162" t="s">
        <v>22276</v>
      </c>
    </row>
    <row r="22032" spans="7:7">
      <c r="G22032" s="162" t="s">
        <v>22277</v>
      </c>
    </row>
    <row r="22033" spans="7:7">
      <c r="G22033" s="162" t="s">
        <v>22278</v>
      </c>
    </row>
    <row r="22034" spans="7:7">
      <c r="G22034" s="162" t="s">
        <v>22279</v>
      </c>
    </row>
    <row r="22035" spans="7:7">
      <c r="G22035" s="162" t="s">
        <v>22280</v>
      </c>
    </row>
    <row r="22036" spans="7:7">
      <c r="G22036" s="162" t="s">
        <v>22281</v>
      </c>
    </row>
    <row r="22037" spans="7:7">
      <c r="G22037" s="162" t="s">
        <v>22282</v>
      </c>
    </row>
    <row r="22038" spans="7:7">
      <c r="G22038" s="162" t="s">
        <v>22283</v>
      </c>
    </row>
    <row r="22039" spans="7:7">
      <c r="G22039" s="162" t="s">
        <v>22284</v>
      </c>
    </row>
    <row r="22040" spans="7:7">
      <c r="G22040" s="162" t="s">
        <v>22285</v>
      </c>
    </row>
    <row r="22041" spans="7:7">
      <c r="G22041" s="162" t="s">
        <v>22286</v>
      </c>
    </row>
    <row r="22042" spans="7:7">
      <c r="G22042" s="162" t="s">
        <v>22287</v>
      </c>
    </row>
    <row r="22043" spans="7:7">
      <c r="G22043" s="162" t="s">
        <v>22288</v>
      </c>
    </row>
    <row r="22044" spans="7:7">
      <c r="G22044" s="162" t="s">
        <v>22289</v>
      </c>
    </row>
    <row r="22045" spans="7:7">
      <c r="G22045" s="162" t="s">
        <v>22290</v>
      </c>
    </row>
    <row r="22046" spans="7:7">
      <c r="G22046" s="162" t="s">
        <v>22291</v>
      </c>
    </row>
    <row r="22047" spans="7:7">
      <c r="G22047" s="162" t="s">
        <v>22292</v>
      </c>
    </row>
    <row r="22048" spans="7:7">
      <c r="G22048" s="162" t="s">
        <v>22293</v>
      </c>
    </row>
    <row r="22049" spans="7:7">
      <c r="G22049" s="162" t="s">
        <v>22294</v>
      </c>
    </row>
    <row r="22050" spans="7:7">
      <c r="G22050" s="162" t="s">
        <v>22295</v>
      </c>
    </row>
    <row r="22051" spans="7:7">
      <c r="G22051" s="162" t="s">
        <v>22296</v>
      </c>
    </row>
    <row r="22052" spans="7:7">
      <c r="G22052" s="162" t="s">
        <v>22297</v>
      </c>
    </row>
    <row r="22053" spans="7:7">
      <c r="G22053" s="162" t="s">
        <v>22298</v>
      </c>
    </row>
    <row r="22054" spans="7:7">
      <c r="G22054" s="162" t="s">
        <v>22299</v>
      </c>
    </row>
    <row r="22055" spans="7:7">
      <c r="G22055" s="162" t="s">
        <v>22300</v>
      </c>
    </row>
    <row r="22056" spans="7:7">
      <c r="G22056" s="162" t="s">
        <v>22301</v>
      </c>
    </row>
    <row r="22057" spans="7:7">
      <c r="G22057" s="162" t="s">
        <v>22302</v>
      </c>
    </row>
    <row r="22058" spans="7:7">
      <c r="G22058" s="162" t="s">
        <v>22303</v>
      </c>
    </row>
    <row r="22059" spans="7:7">
      <c r="G22059" s="162" t="s">
        <v>22304</v>
      </c>
    </row>
    <row r="22060" spans="7:7">
      <c r="G22060" s="162" t="s">
        <v>22305</v>
      </c>
    </row>
    <row r="22061" spans="7:7">
      <c r="G22061" s="162" t="s">
        <v>22306</v>
      </c>
    </row>
    <row r="22062" spans="7:7">
      <c r="G22062" s="162" t="s">
        <v>22307</v>
      </c>
    </row>
    <row r="22063" spans="7:7">
      <c r="G22063" s="162" t="s">
        <v>22308</v>
      </c>
    </row>
    <row r="22064" spans="7:7">
      <c r="G22064" s="162" t="s">
        <v>22309</v>
      </c>
    </row>
    <row r="22065" spans="7:7">
      <c r="G22065" s="162" t="s">
        <v>22310</v>
      </c>
    </row>
    <row r="22066" spans="7:7">
      <c r="G22066" s="162" t="s">
        <v>22311</v>
      </c>
    </row>
    <row r="22067" spans="7:7">
      <c r="G22067" s="162" t="s">
        <v>22312</v>
      </c>
    </row>
    <row r="22068" spans="7:7">
      <c r="G22068" s="162" t="s">
        <v>22313</v>
      </c>
    </row>
    <row r="22069" spans="7:7">
      <c r="G22069" s="162" t="s">
        <v>22314</v>
      </c>
    </row>
    <row r="22070" spans="7:7">
      <c r="G22070" s="162" t="s">
        <v>22315</v>
      </c>
    </row>
    <row r="22071" spans="7:7">
      <c r="G22071" s="162" t="s">
        <v>22316</v>
      </c>
    </row>
    <row r="22072" spans="7:7">
      <c r="G22072" s="162" t="s">
        <v>22317</v>
      </c>
    </row>
    <row r="22073" spans="7:7">
      <c r="G22073" s="162" t="s">
        <v>22318</v>
      </c>
    </row>
    <row r="22074" spans="7:7">
      <c r="G22074" s="162" t="s">
        <v>22319</v>
      </c>
    </row>
    <row r="22075" spans="7:7">
      <c r="G22075" s="162" t="s">
        <v>22320</v>
      </c>
    </row>
    <row r="22076" spans="7:7">
      <c r="G22076" s="162" t="s">
        <v>22321</v>
      </c>
    </row>
    <row r="22077" spans="7:7">
      <c r="G22077" s="162" t="s">
        <v>22322</v>
      </c>
    </row>
    <row r="22078" spans="7:7">
      <c r="G22078" s="162" t="s">
        <v>22323</v>
      </c>
    </row>
    <row r="22079" spans="7:7">
      <c r="G22079" s="162" t="s">
        <v>22324</v>
      </c>
    </row>
    <row r="22080" spans="7:7">
      <c r="G22080" s="162" t="s">
        <v>22325</v>
      </c>
    </row>
    <row r="22081" spans="7:7">
      <c r="G22081" s="162" t="s">
        <v>22326</v>
      </c>
    </row>
    <row r="22082" spans="7:7">
      <c r="G22082" s="162" t="s">
        <v>22327</v>
      </c>
    </row>
    <row r="22083" spans="7:7">
      <c r="G22083" s="162" t="s">
        <v>22328</v>
      </c>
    </row>
    <row r="22084" spans="7:7">
      <c r="G22084" s="162" t="s">
        <v>22329</v>
      </c>
    </row>
    <row r="22085" spans="7:7">
      <c r="G22085" s="162" t="s">
        <v>22330</v>
      </c>
    </row>
    <row r="22086" spans="7:7">
      <c r="G22086" s="162" t="s">
        <v>22331</v>
      </c>
    </row>
    <row r="22087" spans="7:7">
      <c r="G22087" s="162" t="s">
        <v>22332</v>
      </c>
    </row>
    <row r="22088" spans="7:7">
      <c r="G22088" s="162" t="s">
        <v>22333</v>
      </c>
    </row>
    <row r="22089" spans="7:7">
      <c r="G22089" s="162" t="s">
        <v>22334</v>
      </c>
    </row>
    <row r="22090" spans="7:7">
      <c r="G22090" s="162" t="s">
        <v>22335</v>
      </c>
    </row>
    <row r="22091" spans="7:7">
      <c r="G22091" s="162" t="s">
        <v>22336</v>
      </c>
    </row>
    <row r="22092" spans="7:7">
      <c r="G22092" s="162" t="s">
        <v>22337</v>
      </c>
    </row>
    <row r="22093" spans="7:7">
      <c r="G22093" s="162" t="s">
        <v>22338</v>
      </c>
    </row>
    <row r="22094" spans="7:7">
      <c r="G22094" s="162" t="s">
        <v>22339</v>
      </c>
    </row>
    <row r="22095" spans="7:7">
      <c r="G22095" s="162" t="s">
        <v>22340</v>
      </c>
    </row>
    <row r="22096" spans="7:7">
      <c r="G22096" s="162" t="s">
        <v>22341</v>
      </c>
    </row>
    <row r="22097" spans="7:7">
      <c r="G22097" s="162" t="s">
        <v>22342</v>
      </c>
    </row>
    <row r="22098" spans="7:7">
      <c r="G22098" s="162" t="s">
        <v>22343</v>
      </c>
    </row>
    <row r="22099" spans="7:7">
      <c r="G22099" s="162" t="s">
        <v>22344</v>
      </c>
    </row>
    <row r="22100" spans="7:7">
      <c r="G22100" s="162" t="s">
        <v>22345</v>
      </c>
    </row>
    <row r="22101" spans="7:7">
      <c r="G22101" s="162" t="s">
        <v>22346</v>
      </c>
    </row>
    <row r="22102" spans="7:7">
      <c r="G22102" s="162" t="s">
        <v>22347</v>
      </c>
    </row>
    <row r="22103" spans="7:7">
      <c r="G22103" s="162" t="s">
        <v>22348</v>
      </c>
    </row>
    <row r="22104" spans="7:7">
      <c r="G22104" s="162" t="s">
        <v>22349</v>
      </c>
    </row>
    <row r="22105" spans="7:7">
      <c r="G22105" s="162" t="s">
        <v>22350</v>
      </c>
    </row>
    <row r="22106" spans="7:7">
      <c r="G22106" s="162" t="s">
        <v>22351</v>
      </c>
    </row>
    <row r="22107" spans="7:7">
      <c r="G22107" s="162" t="s">
        <v>22352</v>
      </c>
    </row>
    <row r="22108" spans="7:7">
      <c r="G22108" s="162" t="s">
        <v>22353</v>
      </c>
    </row>
    <row r="22109" spans="7:7">
      <c r="G22109" s="162" t="s">
        <v>22354</v>
      </c>
    </row>
    <row r="22110" spans="7:7">
      <c r="G22110" s="162" t="s">
        <v>22355</v>
      </c>
    </row>
    <row r="22111" spans="7:7">
      <c r="G22111" s="162" t="s">
        <v>22356</v>
      </c>
    </row>
    <row r="22112" spans="7:7">
      <c r="G22112" s="162" t="s">
        <v>22357</v>
      </c>
    </row>
    <row r="22113" spans="7:7">
      <c r="G22113" s="162" t="s">
        <v>22358</v>
      </c>
    </row>
    <row r="22114" spans="7:7">
      <c r="G22114" s="162" t="s">
        <v>22359</v>
      </c>
    </row>
    <row r="22115" spans="7:7">
      <c r="G22115" s="162" t="s">
        <v>22360</v>
      </c>
    </row>
    <row r="22116" spans="7:7">
      <c r="G22116" s="162" t="s">
        <v>22361</v>
      </c>
    </row>
    <row r="22117" spans="7:7">
      <c r="G22117" s="162" t="s">
        <v>22362</v>
      </c>
    </row>
    <row r="22118" spans="7:7">
      <c r="G22118" s="162" t="s">
        <v>22363</v>
      </c>
    </row>
    <row r="22119" spans="7:7">
      <c r="G22119" s="162" t="s">
        <v>22364</v>
      </c>
    </row>
    <row r="22120" spans="7:7">
      <c r="G22120" s="162" t="s">
        <v>22365</v>
      </c>
    </row>
    <row r="22121" spans="7:7">
      <c r="G22121" s="162" t="s">
        <v>22366</v>
      </c>
    </row>
    <row r="22122" spans="7:7">
      <c r="G22122" s="162" t="s">
        <v>22367</v>
      </c>
    </row>
    <row r="22123" spans="7:7">
      <c r="G22123" s="162" t="s">
        <v>22368</v>
      </c>
    </row>
    <row r="22124" spans="7:7">
      <c r="G22124" s="162" t="s">
        <v>22369</v>
      </c>
    </row>
    <row r="22125" spans="7:7">
      <c r="G22125" s="162" t="s">
        <v>22370</v>
      </c>
    </row>
    <row r="22126" spans="7:7">
      <c r="G22126" s="162" t="s">
        <v>22371</v>
      </c>
    </row>
    <row r="22127" spans="7:7">
      <c r="G22127" s="162" t="s">
        <v>22372</v>
      </c>
    </row>
    <row r="22128" spans="7:7">
      <c r="G22128" s="162" t="s">
        <v>22373</v>
      </c>
    </row>
    <row r="22129" spans="7:7">
      <c r="G22129" s="162" t="s">
        <v>22374</v>
      </c>
    </row>
    <row r="22130" spans="7:7">
      <c r="G22130" s="162" t="s">
        <v>22375</v>
      </c>
    </row>
    <row r="22131" spans="7:7">
      <c r="G22131" s="162" t="s">
        <v>22376</v>
      </c>
    </row>
    <row r="22132" spans="7:7">
      <c r="G22132" s="162" t="s">
        <v>22377</v>
      </c>
    </row>
    <row r="22133" spans="7:7">
      <c r="G22133" s="162" t="s">
        <v>22378</v>
      </c>
    </row>
    <row r="22134" spans="7:7">
      <c r="G22134" s="162" t="s">
        <v>22379</v>
      </c>
    </row>
    <row r="22135" spans="7:7">
      <c r="G22135" s="162" t="s">
        <v>22380</v>
      </c>
    </row>
    <row r="22136" spans="7:7">
      <c r="G22136" s="162" t="s">
        <v>22381</v>
      </c>
    </row>
    <row r="22137" spans="7:7">
      <c r="G22137" s="162" t="s">
        <v>22382</v>
      </c>
    </row>
    <row r="22138" spans="7:7">
      <c r="G22138" s="162" t="s">
        <v>22383</v>
      </c>
    </row>
    <row r="22139" spans="7:7">
      <c r="G22139" s="162" t="s">
        <v>22384</v>
      </c>
    </row>
    <row r="22140" spans="7:7">
      <c r="G22140" s="162" t="s">
        <v>22385</v>
      </c>
    </row>
    <row r="22141" spans="7:7">
      <c r="G22141" s="162" t="s">
        <v>22386</v>
      </c>
    </row>
    <row r="22142" spans="7:7">
      <c r="G22142" s="162" t="s">
        <v>22387</v>
      </c>
    </row>
    <row r="22143" spans="7:7">
      <c r="G22143" s="162" t="s">
        <v>22388</v>
      </c>
    </row>
    <row r="22144" spans="7:7">
      <c r="G22144" s="162" t="s">
        <v>22389</v>
      </c>
    </row>
    <row r="22145" spans="7:7">
      <c r="G22145" s="162" t="s">
        <v>22390</v>
      </c>
    </row>
    <row r="22146" spans="7:7">
      <c r="G22146" s="162" t="s">
        <v>22391</v>
      </c>
    </row>
    <row r="22147" spans="7:7">
      <c r="G22147" s="162" t="s">
        <v>22392</v>
      </c>
    </row>
    <row r="22148" spans="7:7">
      <c r="G22148" s="162" t="s">
        <v>22393</v>
      </c>
    </row>
    <row r="22149" spans="7:7">
      <c r="G22149" s="162" t="s">
        <v>22394</v>
      </c>
    </row>
    <row r="22150" spans="7:7">
      <c r="G22150" s="162" t="s">
        <v>22395</v>
      </c>
    </row>
    <row r="22151" spans="7:7">
      <c r="G22151" s="162" t="s">
        <v>22396</v>
      </c>
    </row>
    <row r="22152" spans="7:7">
      <c r="G22152" s="162" t="s">
        <v>22397</v>
      </c>
    </row>
    <row r="22153" spans="7:7">
      <c r="G22153" s="162" t="s">
        <v>22398</v>
      </c>
    </row>
    <row r="22154" spans="7:7">
      <c r="G22154" s="162" t="s">
        <v>22399</v>
      </c>
    </row>
    <row r="22155" spans="7:7">
      <c r="G22155" s="162" t="s">
        <v>22400</v>
      </c>
    </row>
    <row r="22156" spans="7:7">
      <c r="G22156" s="162" t="s">
        <v>22401</v>
      </c>
    </row>
    <row r="22157" spans="7:7">
      <c r="G22157" s="162" t="s">
        <v>22402</v>
      </c>
    </row>
    <row r="22158" spans="7:7">
      <c r="G22158" s="162" t="s">
        <v>22403</v>
      </c>
    </row>
    <row r="22159" spans="7:7">
      <c r="G22159" s="162" t="s">
        <v>22404</v>
      </c>
    </row>
    <row r="22160" spans="7:7">
      <c r="G22160" s="162" t="s">
        <v>22405</v>
      </c>
    </row>
    <row r="22161" spans="7:7">
      <c r="G22161" s="162" t="s">
        <v>22406</v>
      </c>
    </row>
    <row r="22162" spans="7:7">
      <c r="G22162" s="162" t="s">
        <v>22407</v>
      </c>
    </row>
    <row r="22163" spans="7:7">
      <c r="G22163" s="162" t="s">
        <v>22408</v>
      </c>
    </row>
    <row r="22164" spans="7:7">
      <c r="G22164" s="162" t="s">
        <v>22409</v>
      </c>
    </row>
    <row r="22165" spans="7:7">
      <c r="G22165" s="162" t="s">
        <v>22410</v>
      </c>
    </row>
    <row r="22166" spans="7:7">
      <c r="G22166" s="162" t="s">
        <v>22411</v>
      </c>
    </row>
    <row r="22167" spans="7:7">
      <c r="G22167" s="162" t="s">
        <v>22412</v>
      </c>
    </row>
    <row r="22168" spans="7:7">
      <c r="G22168" s="162" t="s">
        <v>22413</v>
      </c>
    </row>
    <row r="22169" spans="7:7">
      <c r="G22169" s="162" t="s">
        <v>22414</v>
      </c>
    </row>
    <row r="22170" spans="7:7">
      <c r="G22170" s="162" t="s">
        <v>22415</v>
      </c>
    </row>
    <row r="22171" spans="7:7">
      <c r="G22171" s="162" t="s">
        <v>22416</v>
      </c>
    </row>
    <row r="22172" spans="7:7">
      <c r="G22172" s="162" t="s">
        <v>22417</v>
      </c>
    </row>
    <row r="22173" spans="7:7">
      <c r="G22173" s="162" t="s">
        <v>22418</v>
      </c>
    </row>
    <row r="22174" spans="7:7">
      <c r="G22174" s="162" t="s">
        <v>22419</v>
      </c>
    </row>
    <row r="22175" spans="7:7">
      <c r="G22175" s="162" t="s">
        <v>22420</v>
      </c>
    </row>
    <row r="22176" spans="7:7">
      <c r="G22176" s="162" t="s">
        <v>22421</v>
      </c>
    </row>
    <row r="22177" spans="7:7">
      <c r="G22177" s="162" t="s">
        <v>22422</v>
      </c>
    </row>
    <row r="22178" spans="7:7">
      <c r="G22178" s="162" t="s">
        <v>22423</v>
      </c>
    </row>
    <row r="22179" spans="7:7">
      <c r="G22179" s="162" t="s">
        <v>22424</v>
      </c>
    </row>
    <row r="22180" spans="7:7">
      <c r="G22180" s="162" t="s">
        <v>22425</v>
      </c>
    </row>
    <row r="22181" spans="7:7">
      <c r="G22181" s="162" t="s">
        <v>22426</v>
      </c>
    </row>
    <row r="22182" spans="7:7">
      <c r="G22182" s="162" t="s">
        <v>22427</v>
      </c>
    </row>
    <row r="22183" spans="7:7">
      <c r="G22183" s="162" t="s">
        <v>22428</v>
      </c>
    </row>
    <row r="22184" spans="7:7">
      <c r="G22184" s="162" t="s">
        <v>22429</v>
      </c>
    </row>
    <row r="22185" spans="7:7">
      <c r="G22185" s="162" t="s">
        <v>22430</v>
      </c>
    </row>
    <row r="22186" spans="7:7">
      <c r="G22186" s="162" t="s">
        <v>22431</v>
      </c>
    </row>
    <row r="22187" spans="7:7">
      <c r="G22187" s="162" t="s">
        <v>22432</v>
      </c>
    </row>
    <row r="22188" spans="7:7">
      <c r="G22188" s="162" t="s">
        <v>22433</v>
      </c>
    </row>
    <row r="22189" spans="7:7">
      <c r="G22189" s="162" t="s">
        <v>22434</v>
      </c>
    </row>
    <row r="22190" spans="7:7">
      <c r="G22190" s="162" t="s">
        <v>22435</v>
      </c>
    </row>
    <row r="22191" spans="7:7">
      <c r="G22191" s="162" t="s">
        <v>22436</v>
      </c>
    </row>
    <row r="22192" spans="7:7">
      <c r="G22192" s="162" t="s">
        <v>22437</v>
      </c>
    </row>
    <row r="22193" spans="7:7">
      <c r="G22193" s="162" t="s">
        <v>22438</v>
      </c>
    </row>
    <row r="22194" spans="7:7">
      <c r="G22194" s="162" t="s">
        <v>22439</v>
      </c>
    </row>
    <row r="22195" spans="7:7">
      <c r="G22195" s="162" t="s">
        <v>22440</v>
      </c>
    </row>
    <row r="22196" spans="7:7">
      <c r="G22196" s="162" t="s">
        <v>22441</v>
      </c>
    </row>
    <row r="22197" spans="7:7">
      <c r="G22197" s="162" t="s">
        <v>22442</v>
      </c>
    </row>
    <row r="22198" spans="7:7">
      <c r="G22198" s="162" t="s">
        <v>22443</v>
      </c>
    </row>
    <row r="22199" spans="7:7">
      <c r="G22199" s="162" t="s">
        <v>22444</v>
      </c>
    </row>
    <row r="22200" spans="7:7">
      <c r="G22200" s="162" t="s">
        <v>22445</v>
      </c>
    </row>
    <row r="22201" spans="7:7">
      <c r="G22201" s="162" t="s">
        <v>22446</v>
      </c>
    </row>
    <row r="22202" spans="7:7">
      <c r="G22202" s="162" t="s">
        <v>22447</v>
      </c>
    </row>
    <row r="22203" spans="7:7">
      <c r="G22203" s="162" t="s">
        <v>22448</v>
      </c>
    </row>
    <row r="22204" spans="7:7">
      <c r="G22204" s="162" t="s">
        <v>22449</v>
      </c>
    </row>
    <row r="22205" spans="7:7">
      <c r="G22205" s="162" t="s">
        <v>22450</v>
      </c>
    </row>
    <row r="22206" spans="7:7">
      <c r="G22206" s="162" t="s">
        <v>22451</v>
      </c>
    </row>
    <row r="22207" spans="7:7">
      <c r="G22207" s="162" t="s">
        <v>22452</v>
      </c>
    </row>
    <row r="22208" spans="7:7">
      <c r="G22208" s="162" t="s">
        <v>22453</v>
      </c>
    </row>
    <row r="22209" spans="7:7">
      <c r="G22209" s="162" t="s">
        <v>22454</v>
      </c>
    </row>
    <row r="22210" spans="7:7">
      <c r="G22210" s="162" t="s">
        <v>22455</v>
      </c>
    </row>
    <row r="22211" spans="7:7">
      <c r="G22211" s="162" t="s">
        <v>22456</v>
      </c>
    </row>
    <row r="22212" spans="7:7">
      <c r="G22212" s="162" t="s">
        <v>22457</v>
      </c>
    </row>
    <row r="22213" spans="7:7">
      <c r="G22213" s="162" t="s">
        <v>22458</v>
      </c>
    </row>
    <row r="22214" spans="7:7">
      <c r="G22214" s="162" t="s">
        <v>22459</v>
      </c>
    </row>
    <row r="22215" spans="7:7">
      <c r="G22215" s="162" t="s">
        <v>22460</v>
      </c>
    </row>
    <row r="22216" spans="7:7">
      <c r="G22216" s="162" t="s">
        <v>22461</v>
      </c>
    </row>
    <row r="22217" spans="7:7">
      <c r="G22217" s="162" t="s">
        <v>22462</v>
      </c>
    </row>
    <row r="22218" spans="7:7">
      <c r="G22218" s="162" t="s">
        <v>22463</v>
      </c>
    </row>
    <row r="22219" spans="7:7">
      <c r="G22219" s="162" t="s">
        <v>22464</v>
      </c>
    </row>
    <row r="22220" spans="7:7">
      <c r="G22220" s="162" t="s">
        <v>22465</v>
      </c>
    </row>
    <row r="22221" spans="7:7">
      <c r="G22221" s="162" t="s">
        <v>22466</v>
      </c>
    </row>
    <row r="22222" spans="7:7">
      <c r="G22222" s="162" t="s">
        <v>22467</v>
      </c>
    </row>
    <row r="22223" spans="7:7">
      <c r="G22223" s="162" t="s">
        <v>22468</v>
      </c>
    </row>
    <row r="22224" spans="7:7">
      <c r="G22224" s="162" t="s">
        <v>22469</v>
      </c>
    </row>
    <row r="22225" spans="7:7">
      <c r="G22225" s="162" t="s">
        <v>22470</v>
      </c>
    </row>
    <row r="22226" spans="7:7">
      <c r="G22226" s="162" t="s">
        <v>22471</v>
      </c>
    </row>
    <row r="22227" spans="7:7">
      <c r="G22227" s="162" t="s">
        <v>22472</v>
      </c>
    </row>
    <row r="22228" spans="7:7">
      <c r="G22228" s="162" t="s">
        <v>22473</v>
      </c>
    </row>
    <row r="22229" spans="7:7">
      <c r="G22229" s="162" t="s">
        <v>22474</v>
      </c>
    </row>
    <row r="22230" spans="7:7">
      <c r="G22230" s="162" t="s">
        <v>22475</v>
      </c>
    </row>
    <row r="22231" spans="7:7">
      <c r="G22231" s="162" t="s">
        <v>22476</v>
      </c>
    </row>
    <row r="22232" spans="7:7">
      <c r="G22232" s="162" t="s">
        <v>22477</v>
      </c>
    </row>
    <row r="22233" spans="7:7">
      <c r="G22233" s="162" t="s">
        <v>22478</v>
      </c>
    </row>
    <row r="22234" spans="7:7">
      <c r="G22234" s="162" t="s">
        <v>22479</v>
      </c>
    </row>
    <row r="22235" spans="7:7">
      <c r="G22235" s="162" t="s">
        <v>22480</v>
      </c>
    </row>
    <row r="22236" spans="7:7">
      <c r="G22236" s="162" t="s">
        <v>22481</v>
      </c>
    </row>
    <row r="22237" spans="7:7">
      <c r="G22237" s="162" t="s">
        <v>22482</v>
      </c>
    </row>
    <row r="22238" spans="7:7">
      <c r="G22238" s="162" t="s">
        <v>22483</v>
      </c>
    </row>
    <row r="22239" spans="7:7">
      <c r="G22239" s="162" t="s">
        <v>22484</v>
      </c>
    </row>
    <row r="22240" spans="7:7">
      <c r="G22240" s="162" t="s">
        <v>22485</v>
      </c>
    </row>
    <row r="22241" spans="7:7">
      <c r="G22241" s="162" t="s">
        <v>22486</v>
      </c>
    </row>
    <row r="22242" spans="7:7">
      <c r="G22242" s="162" t="s">
        <v>22487</v>
      </c>
    </row>
    <row r="22243" spans="7:7">
      <c r="G22243" s="162" t="s">
        <v>22488</v>
      </c>
    </row>
    <row r="22244" spans="7:7">
      <c r="G22244" s="162" t="s">
        <v>22489</v>
      </c>
    </row>
    <row r="22245" spans="7:7">
      <c r="G22245" s="162" t="s">
        <v>22490</v>
      </c>
    </row>
    <row r="22246" spans="7:7">
      <c r="G22246" s="162" t="s">
        <v>22491</v>
      </c>
    </row>
    <row r="22247" spans="7:7">
      <c r="G22247" s="162" t="s">
        <v>22492</v>
      </c>
    </row>
    <row r="22248" spans="7:7">
      <c r="G22248" s="162" t="s">
        <v>22493</v>
      </c>
    </row>
    <row r="22249" spans="7:7">
      <c r="G22249" s="162" t="s">
        <v>22494</v>
      </c>
    </row>
    <row r="22250" spans="7:7">
      <c r="G22250" s="162" t="s">
        <v>22495</v>
      </c>
    </row>
    <row r="22251" spans="7:7">
      <c r="G22251" s="162" t="s">
        <v>22496</v>
      </c>
    </row>
    <row r="22252" spans="7:7">
      <c r="G22252" s="162" t="s">
        <v>22497</v>
      </c>
    </row>
    <row r="22253" spans="7:7">
      <c r="G22253" s="162" t="s">
        <v>22498</v>
      </c>
    </row>
    <row r="22254" spans="7:7">
      <c r="G22254" s="162" t="s">
        <v>22499</v>
      </c>
    </row>
    <row r="22255" spans="7:7">
      <c r="G22255" s="162" t="s">
        <v>22500</v>
      </c>
    </row>
    <row r="22256" spans="7:7">
      <c r="G22256" s="162" t="s">
        <v>22501</v>
      </c>
    </row>
    <row r="22257" spans="7:7">
      <c r="G22257" s="162" t="s">
        <v>22502</v>
      </c>
    </row>
    <row r="22258" spans="7:7">
      <c r="G22258" s="162" t="s">
        <v>22503</v>
      </c>
    </row>
    <row r="22259" spans="7:7">
      <c r="G22259" s="162" t="s">
        <v>22504</v>
      </c>
    </row>
    <row r="22260" spans="7:7">
      <c r="G22260" s="162" t="s">
        <v>22505</v>
      </c>
    </row>
    <row r="22261" spans="7:7">
      <c r="G22261" s="162" t="s">
        <v>22506</v>
      </c>
    </row>
    <row r="22262" spans="7:7">
      <c r="G22262" s="162" t="s">
        <v>22507</v>
      </c>
    </row>
    <row r="22263" spans="7:7">
      <c r="G22263" s="162" t="s">
        <v>22508</v>
      </c>
    </row>
    <row r="22264" spans="7:7">
      <c r="G22264" s="162" t="s">
        <v>22509</v>
      </c>
    </row>
    <row r="22265" spans="7:7">
      <c r="G22265" s="162" t="s">
        <v>22510</v>
      </c>
    </row>
    <row r="22266" spans="7:7">
      <c r="G22266" s="162" t="s">
        <v>22511</v>
      </c>
    </row>
    <row r="22267" spans="7:7">
      <c r="G22267" s="162" t="s">
        <v>22512</v>
      </c>
    </row>
    <row r="22268" spans="7:7">
      <c r="G22268" s="162" t="s">
        <v>22513</v>
      </c>
    </row>
    <row r="22269" spans="7:7">
      <c r="G22269" s="162" t="s">
        <v>22514</v>
      </c>
    </row>
    <row r="22270" spans="7:7">
      <c r="G22270" s="162" t="s">
        <v>22515</v>
      </c>
    </row>
    <row r="22271" spans="7:7">
      <c r="G22271" s="162" t="s">
        <v>22516</v>
      </c>
    </row>
    <row r="22272" spans="7:7">
      <c r="G22272" s="162" t="s">
        <v>22517</v>
      </c>
    </row>
    <row r="22273" spans="7:7">
      <c r="G22273" s="162" t="s">
        <v>22518</v>
      </c>
    </row>
    <row r="22274" spans="7:7">
      <c r="G22274" s="162" t="s">
        <v>22519</v>
      </c>
    </row>
    <row r="22275" spans="7:7">
      <c r="G22275" s="162" t="s">
        <v>22520</v>
      </c>
    </row>
    <row r="22276" spans="7:7">
      <c r="G22276" s="162" t="s">
        <v>22521</v>
      </c>
    </row>
    <row r="22277" spans="7:7">
      <c r="G22277" s="162" t="s">
        <v>22522</v>
      </c>
    </row>
    <row r="22278" spans="7:7">
      <c r="G22278" s="162" t="s">
        <v>22523</v>
      </c>
    </row>
    <row r="22279" spans="7:7">
      <c r="G22279" s="162" t="s">
        <v>22524</v>
      </c>
    </row>
    <row r="22280" spans="7:7">
      <c r="G22280" s="162" t="s">
        <v>22525</v>
      </c>
    </row>
    <row r="22281" spans="7:7">
      <c r="G22281" s="162" t="s">
        <v>22526</v>
      </c>
    </row>
    <row r="22282" spans="7:7">
      <c r="G22282" s="162" t="s">
        <v>22527</v>
      </c>
    </row>
    <row r="22283" spans="7:7">
      <c r="G22283" s="162" t="s">
        <v>22528</v>
      </c>
    </row>
    <row r="22284" spans="7:7">
      <c r="G22284" s="162" t="s">
        <v>22529</v>
      </c>
    </row>
    <row r="22285" spans="7:7">
      <c r="G22285" s="162" t="s">
        <v>22530</v>
      </c>
    </row>
    <row r="22286" spans="7:7">
      <c r="G22286" s="162" t="s">
        <v>22531</v>
      </c>
    </row>
    <row r="22287" spans="7:7">
      <c r="G22287" s="162" t="s">
        <v>22532</v>
      </c>
    </row>
    <row r="22288" spans="7:7">
      <c r="G22288" s="162" t="s">
        <v>22533</v>
      </c>
    </row>
    <row r="22289" spans="7:7">
      <c r="G22289" s="162" t="s">
        <v>22534</v>
      </c>
    </row>
    <row r="22290" spans="7:7">
      <c r="G22290" s="162" t="s">
        <v>22535</v>
      </c>
    </row>
    <row r="22291" spans="7:7">
      <c r="G22291" s="162" t="s">
        <v>22536</v>
      </c>
    </row>
    <row r="22292" spans="7:7">
      <c r="G22292" s="162" t="s">
        <v>22537</v>
      </c>
    </row>
    <row r="22293" spans="7:7">
      <c r="G22293" s="162" t="s">
        <v>22538</v>
      </c>
    </row>
    <row r="22294" spans="7:7">
      <c r="G22294" s="162" t="s">
        <v>22539</v>
      </c>
    </row>
    <row r="22295" spans="7:7">
      <c r="G22295" s="162" t="s">
        <v>22540</v>
      </c>
    </row>
    <row r="22296" spans="7:7">
      <c r="G22296" s="162" t="s">
        <v>22541</v>
      </c>
    </row>
    <row r="22297" spans="7:7">
      <c r="G22297" s="162" t="s">
        <v>22542</v>
      </c>
    </row>
    <row r="22298" spans="7:7">
      <c r="G22298" s="162" t="s">
        <v>22543</v>
      </c>
    </row>
    <row r="22299" spans="7:7">
      <c r="G22299" s="162" t="s">
        <v>22544</v>
      </c>
    </row>
    <row r="22300" spans="7:7">
      <c r="G22300" s="162" t="s">
        <v>22545</v>
      </c>
    </row>
    <row r="22301" spans="7:7">
      <c r="G22301" s="162" t="s">
        <v>22546</v>
      </c>
    </row>
    <row r="22302" spans="7:7">
      <c r="G22302" s="162" t="s">
        <v>22547</v>
      </c>
    </row>
    <row r="22303" spans="7:7">
      <c r="G22303" s="162" t="s">
        <v>22548</v>
      </c>
    </row>
    <row r="22304" spans="7:7">
      <c r="G22304" s="162" t="s">
        <v>22549</v>
      </c>
    </row>
    <row r="22305" spans="7:7">
      <c r="G22305" s="162" t="s">
        <v>22550</v>
      </c>
    </row>
    <row r="22306" spans="7:7">
      <c r="G22306" s="162" t="s">
        <v>22551</v>
      </c>
    </row>
    <row r="22307" spans="7:7">
      <c r="G22307" s="162" t="s">
        <v>22552</v>
      </c>
    </row>
    <row r="22308" spans="7:7">
      <c r="G22308" s="162" t="s">
        <v>22553</v>
      </c>
    </row>
    <row r="22309" spans="7:7">
      <c r="G22309" s="162" t="s">
        <v>22554</v>
      </c>
    </row>
    <row r="22310" spans="7:7">
      <c r="G22310" s="162" t="s">
        <v>22555</v>
      </c>
    </row>
    <row r="22311" spans="7:7">
      <c r="G22311" s="162" t="s">
        <v>22556</v>
      </c>
    </row>
    <row r="22312" spans="7:7">
      <c r="G22312" s="162" t="s">
        <v>22557</v>
      </c>
    </row>
    <row r="22313" spans="7:7">
      <c r="G22313" s="162" t="s">
        <v>22558</v>
      </c>
    </row>
    <row r="22314" spans="7:7">
      <c r="G22314" s="162" t="s">
        <v>22559</v>
      </c>
    </row>
    <row r="22315" spans="7:7">
      <c r="G22315" s="162" t="s">
        <v>22560</v>
      </c>
    </row>
    <row r="22316" spans="7:7">
      <c r="G22316" s="162" t="s">
        <v>22561</v>
      </c>
    </row>
    <row r="22317" spans="7:7">
      <c r="G22317" s="162" t="s">
        <v>22562</v>
      </c>
    </row>
    <row r="22318" spans="7:7">
      <c r="G22318" s="162" t="s">
        <v>22563</v>
      </c>
    </row>
    <row r="22319" spans="7:7">
      <c r="G22319" s="162" t="s">
        <v>22564</v>
      </c>
    </row>
    <row r="22320" spans="7:7">
      <c r="G22320" s="162" t="s">
        <v>22565</v>
      </c>
    </row>
    <row r="22321" spans="7:7">
      <c r="G22321" s="162" t="s">
        <v>22566</v>
      </c>
    </row>
    <row r="22322" spans="7:7">
      <c r="G22322" s="162" t="s">
        <v>22567</v>
      </c>
    </row>
    <row r="22323" spans="7:7">
      <c r="G22323" s="162" t="s">
        <v>22568</v>
      </c>
    </row>
    <row r="22324" spans="7:7">
      <c r="G22324" s="162" t="s">
        <v>22569</v>
      </c>
    </row>
    <row r="22325" spans="7:7">
      <c r="G22325" s="162" t="s">
        <v>22570</v>
      </c>
    </row>
    <row r="22326" spans="7:7">
      <c r="G22326" s="162" t="s">
        <v>22571</v>
      </c>
    </row>
    <row r="22327" spans="7:7">
      <c r="G22327" s="162" t="s">
        <v>22572</v>
      </c>
    </row>
    <row r="22328" spans="7:7">
      <c r="G22328" s="162" t="s">
        <v>22573</v>
      </c>
    </row>
    <row r="22329" spans="7:7">
      <c r="G22329" s="162" t="s">
        <v>22574</v>
      </c>
    </row>
    <row r="22330" spans="7:7">
      <c r="G22330" s="162" t="s">
        <v>22575</v>
      </c>
    </row>
    <row r="22331" spans="7:7">
      <c r="G22331" s="162" t="s">
        <v>22576</v>
      </c>
    </row>
    <row r="22332" spans="7:7">
      <c r="G22332" s="162" t="s">
        <v>22577</v>
      </c>
    </row>
    <row r="22333" spans="7:7">
      <c r="G22333" s="162" t="s">
        <v>22578</v>
      </c>
    </row>
    <row r="22334" spans="7:7">
      <c r="G22334" s="162" t="s">
        <v>22579</v>
      </c>
    </row>
    <row r="22335" spans="7:7">
      <c r="G22335" s="162" t="s">
        <v>22580</v>
      </c>
    </row>
    <row r="22336" spans="7:7">
      <c r="G22336" s="162" t="s">
        <v>22581</v>
      </c>
    </row>
    <row r="22337" spans="7:7">
      <c r="G22337" s="162" t="s">
        <v>22582</v>
      </c>
    </row>
    <row r="22338" spans="7:7">
      <c r="G22338" s="162" t="s">
        <v>22583</v>
      </c>
    </row>
    <row r="22339" spans="7:7">
      <c r="G22339" s="162" t="s">
        <v>22584</v>
      </c>
    </row>
    <row r="22340" spans="7:7">
      <c r="G22340" s="162" t="s">
        <v>22585</v>
      </c>
    </row>
    <row r="22341" spans="7:7">
      <c r="G22341" s="162" t="s">
        <v>22586</v>
      </c>
    </row>
    <row r="22342" spans="7:7">
      <c r="G22342" s="162" t="s">
        <v>22587</v>
      </c>
    </row>
    <row r="22343" spans="7:7">
      <c r="G22343" s="162" t="s">
        <v>22588</v>
      </c>
    </row>
    <row r="22344" spans="7:7">
      <c r="G22344" s="162" t="s">
        <v>22589</v>
      </c>
    </row>
    <row r="22345" spans="7:7">
      <c r="G22345" s="162" t="s">
        <v>22590</v>
      </c>
    </row>
    <row r="22346" spans="7:7">
      <c r="G22346" s="162" t="s">
        <v>22591</v>
      </c>
    </row>
    <row r="22347" spans="7:7">
      <c r="G22347" s="162" t="s">
        <v>22592</v>
      </c>
    </row>
    <row r="22348" spans="7:7">
      <c r="G22348" s="162" t="s">
        <v>22593</v>
      </c>
    </row>
    <row r="22349" spans="7:7">
      <c r="G22349" s="162" t="s">
        <v>22594</v>
      </c>
    </row>
    <row r="22350" spans="7:7">
      <c r="G22350" s="162" t="s">
        <v>22595</v>
      </c>
    </row>
    <row r="22351" spans="7:7">
      <c r="G22351" s="162" t="s">
        <v>22596</v>
      </c>
    </row>
    <row r="22352" spans="7:7">
      <c r="G22352" s="162" t="s">
        <v>22597</v>
      </c>
    </row>
    <row r="22353" spans="7:7">
      <c r="G22353" s="162" t="s">
        <v>22598</v>
      </c>
    </row>
    <row r="22354" spans="7:7">
      <c r="G22354" s="162" t="s">
        <v>22599</v>
      </c>
    </row>
    <row r="22355" spans="7:7">
      <c r="G22355" s="162" t="s">
        <v>22600</v>
      </c>
    </row>
    <row r="22356" spans="7:7">
      <c r="G22356" s="162" t="s">
        <v>22601</v>
      </c>
    </row>
    <row r="22357" spans="7:7">
      <c r="G22357" s="162" t="s">
        <v>22602</v>
      </c>
    </row>
    <row r="22358" spans="7:7">
      <c r="G22358" s="162" t="s">
        <v>22603</v>
      </c>
    </row>
    <row r="22359" spans="7:7">
      <c r="G22359" s="162" t="s">
        <v>22604</v>
      </c>
    </row>
    <row r="22360" spans="7:7">
      <c r="G22360" s="162" t="s">
        <v>22605</v>
      </c>
    </row>
    <row r="22361" spans="7:7">
      <c r="G22361" s="162" t="s">
        <v>22606</v>
      </c>
    </row>
    <row r="22362" spans="7:7">
      <c r="G22362" s="162" t="s">
        <v>22607</v>
      </c>
    </row>
    <row r="22363" spans="7:7">
      <c r="G22363" s="162" t="s">
        <v>22608</v>
      </c>
    </row>
    <row r="22364" spans="7:7">
      <c r="G22364" s="162" t="s">
        <v>22609</v>
      </c>
    </row>
    <row r="22365" spans="7:7">
      <c r="G22365" s="162" t="s">
        <v>22610</v>
      </c>
    </row>
    <row r="22366" spans="7:7">
      <c r="G22366" s="162" t="s">
        <v>22611</v>
      </c>
    </row>
    <row r="22367" spans="7:7">
      <c r="G22367" s="162" t="s">
        <v>22612</v>
      </c>
    </row>
    <row r="22368" spans="7:7">
      <c r="G22368" s="162" t="s">
        <v>22613</v>
      </c>
    </row>
    <row r="22369" spans="7:7">
      <c r="G22369" s="162" t="s">
        <v>22614</v>
      </c>
    </row>
    <row r="22370" spans="7:7">
      <c r="G22370" s="162" t="s">
        <v>22615</v>
      </c>
    </row>
    <row r="22371" spans="7:7">
      <c r="G22371" s="162" t="s">
        <v>22616</v>
      </c>
    </row>
    <row r="22372" spans="7:7">
      <c r="G22372" s="162" t="s">
        <v>22617</v>
      </c>
    </row>
    <row r="22373" spans="7:7">
      <c r="G22373" s="162" t="s">
        <v>22618</v>
      </c>
    </row>
    <row r="22374" spans="7:7">
      <c r="G22374" s="162" t="s">
        <v>22619</v>
      </c>
    </row>
    <row r="22375" spans="7:7">
      <c r="G22375" s="162" t="s">
        <v>22620</v>
      </c>
    </row>
    <row r="22376" spans="7:7">
      <c r="G22376" s="162" t="s">
        <v>22621</v>
      </c>
    </row>
    <row r="22377" spans="7:7">
      <c r="G22377" s="162" t="s">
        <v>22622</v>
      </c>
    </row>
    <row r="22378" spans="7:7">
      <c r="G22378" s="162" t="s">
        <v>22623</v>
      </c>
    </row>
    <row r="22379" spans="7:7">
      <c r="G22379" s="162" t="s">
        <v>22624</v>
      </c>
    </row>
    <row r="22380" spans="7:7">
      <c r="G22380" s="162" t="s">
        <v>22625</v>
      </c>
    </row>
    <row r="22381" spans="7:7">
      <c r="G22381" s="162" t="s">
        <v>22626</v>
      </c>
    </row>
    <row r="22382" spans="7:7">
      <c r="G22382" s="162" t="s">
        <v>22627</v>
      </c>
    </row>
    <row r="22383" spans="7:7">
      <c r="G22383" s="162" t="s">
        <v>22628</v>
      </c>
    </row>
    <row r="22384" spans="7:7">
      <c r="G22384" s="162" t="s">
        <v>22629</v>
      </c>
    </row>
    <row r="22385" spans="7:7">
      <c r="G22385" s="162" t="s">
        <v>22630</v>
      </c>
    </row>
    <row r="22386" spans="7:7">
      <c r="G22386" s="162" t="s">
        <v>22631</v>
      </c>
    </row>
    <row r="22387" spans="7:7">
      <c r="G22387" s="162" t="s">
        <v>22632</v>
      </c>
    </row>
    <row r="22388" spans="7:7">
      <c r="G22388" s="162" t="s">
        <v>22633</v>
      </c>
    </row>
    <row r="22389" spans="7:7">
      <c r="G22389" s="162" t="s">
        <v>22634</v>
      </c>
    </row>
    <row r="22390" spans="7:7">
      <c r="G22390" s="162" t="s">
        <v>22635</v>
      </c>
    </row>
    <row r="22391" spans="7:7">
      <c r="G22391" s="162" t="s">
        <v>22636</v>
      </c>
    </row>
    <row r="22392" spans="7:7">
      <c r="G22392" s="162" t="s">
        <v>22637</v>
      </c>
    </row>
    <row r="22393" spans="7:7">
      <c r="G22393" s="162" t="s">
        <v>22638</v>
      </c>
    </row>
    <row r="22394" spans="7:7">
      <c r="G22394" s="162" t="s">
        <v>22639</v>
      </c>
    </row>
    <row r="22395" spans="7:7">
      <c r="G22395" s="162" t="s">
        <v>22640</v>
      </c>
    </row>
    <row r="22396" spans="7:7">
      <c r="G22396" s="162" t="s">
        <v>22641</v>
      </c>
    </row>
    <row r="22397" spans="7:7">
      <c r="G22397" s="162" t="s">
        <v>22642</v>
      </c>
    </row>
    <row r="22398" spans="7:7">
      <c r="G22398" s="162" t="s">
        <v>22643</v>
      </c>
    </row>
    <row r="22399" spans="7:7">
      <c r="G22399" s="162" t="s">
        <v>22644</v>
      </c>
    </row>
    <row r="22400" spans="7:7">
      <c r="G22400" s="162" t="s">
        <v>22645</v>
      </c>
    </row>
    <row r="22401" spans="7:7">
      <c r="G22401" s="162" t="s">
        <v>22646</v>
      </c>
    </row>
    <row r="22402" spans="7:7">
      <c r="G22402" s="162" t="s">
        <v>22647</v>
      </c>
    </row>
    <row r="22403" spans="7:7">
      <c r="G22403" s="162" t="s">
        <v>22648</v>
      </c>
    </row>
    <row r="22404" spans="7:7">
      <c r="G22404" s="162" t="s">
        <v>22649</v>
      </c>
    </row>
    <row r="22405" spans="7:7">
      <c r="G22405" s="162" t="s">
        <v>22650</v>
      </c>
    </row>
    <row r="22406" spans="7:7">
      <c r="G22406" s="162" t="s">
        <v>22651</v>
      </c>
    </row>
    <row r="22407" spans="7:7">
      <c r="G22407" s="162" t="s">
        <v>22652</v>
      </c>
    </row>
    <row r="22408" spans="7:7">
      <c r="G22408" s="162" t="s">
        <v>22653</v>
      </c>
    </row>
    <row r="22409" spans="7:7">
      <c r="G22409" s="162" t="s">
        <v>22654</v>
      </c>
    </row>
    <row r="22410" spans="7:7">
      <c r="G22410" s="162" t="s">
        <v>22655</v>
      </c>
    </row>
    <row r="22411" spans="7:7">
      <c r="G22411" s="162" t="s">
        <v>22656</v>
      </c>
    </row>
    <row r="22412" spans="7:7">
      <c r="G22412" s="162" t="s">
        <v>22657</v>
      </c>
    </row>
    <row r="22413" spans="7:7">
      <c r="G22413" s="162" t="s">
        <v>22658</v>
      </c>
    </row>
    <row r="22414" spans="7:7">
      <c r="G22414" s="162" t="s">
        <v>22659</v>
      </c>
    </row>
    <row r="22415" spans="7:7">
      <c r="G22415" s="162" t="s">
        <v>22660</v>
      </c>
    </row>
    <row r="22416" spans="7:7">
      <c r="G22416" s="162" t="s">
        <v>22661</v>
      </c>
    </row>
    <row r="22417" spans="7:7">
      <c r="G22417" s="162" t="s">
        <v>22662</v>
      </c>
    </row>
    <row r="22418" spans="7:7">
      <c r="G22418" s="162" t="s">
        <v>22663</v>
      </c>
    </row>
    <row r="22419" spans="7:7">
      <c r="G22419" s="162" t="s">
        <v>22664</v>
      </c>
    </row>
    <row r="22420" spans="7:7">
      <c r="G22420" s="162" t="s">
        <v>22665</v>
      </c>
    </row>
    <row r="22421" spans="7:7">
      <c r="G22421" s="162" t="s">
        <v>22666</v>
      </c>
    </row>
    <row r="22422" spans="7:7">
      <c r="G22422" s="162" t="s">
        <v>22667</v>
      </c>
    </row>
    <row r="22423" spans="7:7">
      <c r="G22423" s="162" t="s">
        <v>22668</v>
      </c>
    </row>
    <row r="22424" spans="7:7">
      <c r="G22424" s="162" t="s">
        <v>22669</v>
      </c>
    </row>
    <row r="22425" spans="7:7">
      <c r="G22425" s="162" t="s">
        <v>22670</v>
      </c>
    </row>
    <row r="22426" spans="7:7">
      <c r="G22426" s="162" t="s">
        <v>22671</v>
      </c>
    </row>
    <row r="22427" spans="7:7">
      <c r="G22427" s="162" t="s">
        <v>22672</v>
      </c>
    </row>
    <row r="22428" spans="7:7">
      <c r="G22428" s="162" t="s">
        <v>22673</v>
      </c>
    </row>
    <row r="22429" spans="7:7">
      <c r="G22429" s="162" t="s">
        <v>22674</v>
      </c>
    </row>
    <row r="22430" spans="7:7">
      <c r="G22430" s="162" t="s">
        <v>22675</v>
      </c>
    </row>
    <row r="22431" spans="7:7">
      <c r="G22431" s="162" t="s">
        <v>22676</v>
      </c>
    </row>
    <row r="22432" spans="7:7">
      <c r="G22432" s="162" t="s">
        <v>22677</v>
      </c>
    </row>
    <row r="22433" spans="7:7">
      <c r="G22433" s="162" t="s">
        <v>22678</v>
      </c>
    </row>
    <row r="22434" spans="7:7">
      <c r="G22434" s="162" t="s">
        <v>22679</v>
      </c>
    </row>
    <row r="22435" spans="7:7">
      <c r="G22435" s="162" t="s">
        <v>22680</v>
      </c>
    </row>
    <row r="22436" spans="7:7">
      <c r="G22436" s="162" t="s">
        <v>22681</v>
      </c>
    </row>
    <row r="22437" spans="7:7">
      <c r="G22437" s="162" t="s">
        <v>22682</v>
      </c>
    </row>
    <row r="22438" spans="7:7">
      <c r="G22438" s="162" t="s">
        <v>22683</v>
      </c>
    </row>
    <row r="22439" spans="7:7">
      <c r="G22439" s="162" t="s">
        <v>22684</v>
      </c>
    </row>
    <row r="22440" spans="7:7">
      <c r="G22440" s="162" t="s">
        <v>22685</v>
      </c>
    </row>
    <row r="22441" spans="7:7">
      <c r="G22441" s="162" t="s">
        <v>22686</v>
      </c>
    </row>
    <row r="22442" spans="7:7">
      <c r="G22442" s="162" t="s">
        <v>22687</v>
      </c>
    </row>
    <row r="22443" spans="7:7">
      <c r="G22443" s="162" t="s">
        <v>22688</v>
      </c>
    </row>
    <row r="22444" spans="7:7">
      <c r="G22444" s="162" t="s">
        <v>22689</v>
      </c>
    </row>
    <row r="22445" spans="7:7">
      <c r="G22445" s="162" t="s">
        <v>22690</v>
      </c>
    </row>
    <row r="22446" spans="7:7">
      <c r="G22446" s="162" t="s">
        <v>22691</v>
      </c>
    </row>
    <row r="22447" spans="7:7">
      <c r="G22447" s="162" t="s">
        <v>22692</v>
      </c>
    </row>
    <row r="22448" spans="7:7">
      <c r="G22448" s="162" t="s">
        <v>22693</v>
      </c>
    </row>
    <row r="22449" spans="7:7">
      <c r="G22449" s="162" t="s">
        <v>22694</v>
      </c>
    </row>
    <row r="22450" spans="7:7">
      <c r="G22450" s="162" t="s">
        <v>22695</v>
      </c>
    </row>
    <row r="22451" spans="7:7">
      <c r="G22451" s="162" t="s">
        <v>22696</v>
      </c>
    </row>
    <row r="22452" spans="7:7">
      <c r="G22452" s="162" t="s">
        <v>22697</v>
      </c>
    </row>
    <row r="22453" spans="7:7">
      <c r="G22453" s="162" t="s">
        <v>22698</v>
      </c>
    </row>
    <row r="22454" spans="7:7">
      <c r="G22454" s="162" t="s">
        <v>22699</v>
      </c>
    </row>
    <row r="22455" spans="7:7">
      <c r="G22455" s="162" t="s">
        <v>22700</v>
      </c>
    </row>
    <row r="22456" spans="7:7">
      <c r="G22456" s="162" t="s">
        <v>22701</v>
      </c>
    </row>
    <row r="22457" spans="7:7">
      <c r="G22457" s="162" t="s">
        <v>22702</v>
      </c>
    </row>
    <row r="22458" spans="7:7">
      <c r="G22458" s="162" t="s">
        <v>22703</v>
      </c>
    </row>
    <row r="22459" spans="7:7">
      <c r="G22459" s="162" t="s">
        <v>22704</v>
      </c>
    </row>
    <row r="22460" spans="7:7">
      <c r="G22460" s="162" t="s">
        <v>22705</v>
      </c>
    </row>
    <row r="22461" spans="7:7">
      <c r="G22461" s="162" t="s">
        <v>22706</v>
      </c>
    </row>
    <row r="22462" spans="7:7">
      <c r="G22462" s="162" t="s">
        <v>22707</v>
      </c>
    </row>
    <row r="22463" spans="7:7">
      <c r="G22463" s="162" t="s">
        <v>22708</v>
      </c>
    </row>
    <row r="22464" spans="7:7">
      <c r="G22464" s="162" t="s">
        <v>22709</v>
      </c>
    </row>
    <row r="22465" spans="7:7">
      <c r="G22465" s="162" t="s">
        <v>22710</v>
      </c>
    </row>
    <row r="22466" spans="7:7">
      <c r="G22466" s="162" t="s">
        <v>22711</v>
      </c>
    </row>
    <row r="22467" spans="7:7">
      <c r="G22467" s="162" t="s">
        <v>22712</v>
      </c>
    </row>
    <row r="22468" spans="7:7">
      <c r="G22468" s="162" t="s">
        <v>22713</v>
      </c>
    </row>
    <row r="22469" spans="7:7">
      <c r="G22469" s="162" t="s">
        <v>22714</v>
      </c>
    </row>
    <row r="22470" spans="7:7">
      <c r="G22470" s="162" t="s">
        <v>22715</v>
      </c>
    </row>
    <row r="22471" spans="7:7">
      <c r="G22471" s="162" t="s">
        <v>22716</v>
      </c>
    </row>
    <row r="22472" spans="7:7">
      <c r="G22472" s="162" t="s">
        <v>22717</v>
      </c>
    </row>
    <row r="22473" spans="7:7">
      <c r="G22473" s="162" t="s">
        <v>22718</v>
      </c>
    </row>
    <row r="22474" spans="7:7">
      <c r="G22474" s="162" t="s">
        <v>22719</v>
      </c>
    </row>
    <row r="22475" spans="7:7">
      <c r="G22475" s="162" t="s">
        <v>22720</v>
      </c>
    </row>
    <row r="22476" spans="7:7">
      <c r="G22476" s="162" t="s">
        <v>22721</v>
      </c>
    </row>
    <row r="22477" spans="7:7">
      <c r="G22477" s="162" t="s">
        <v>22722</v>
      </c>
    </row>
    <row r="22478" spans="7:7">
      <c r="G22478" s="162" t="s">
        <v>22723</v>
      </c>
    </row>
    <row r="22479" spans="7:7">
      <c r="G22479" s="162" t="s">
        <v>22724</v>
      </c>
    </row>
    <row r="22480" spans="7:7">
      <c r="G22480" s="162" t="s">
        <v>22725</v>
      </c>
    </row>
    <row r="22481" spans="7:7">
      <c r="G22481" s="162" t="s">
        <v>22726</v>
      </c>
    </row>
    <row r="22482" spans="7:7">
      <c r="G22482" s="162" t="s">
        <v>22727</v>
      </c>
    </row>
    <row r="22483" spans="7:7">
      <c r="G22483" s="162" t="s">
        <v>22728</v>
      </c>
    </row>
    <row r="22484" spans="7:7">
      <c r="G22484" s="162" t="s">
        <v>22729</v>
      </c>
    </row>
    <row r="22485" spans="7:7">
      <c r="G22485" s="162" t="s">
        <v>22730</v>
      </c>
    </row>
    <row r="22486" spans="7:7">
      <c r="G22486" s="162" t="s">
        <v>22731</v>
      </c>
    </row>
    <row r="22487" spans="7:7">
      <c r="G22487" s="162" t="s">
        <v>22732</v>
      </c>
    </row>
    <row r="22488" spans="7:7">
      <c r="G22488" s="162" t="s">
        <v>22733</v>
      </c>
    </row>
    <row r="22489" spans="7:7">
      <c r="G22489" s="162" t="s">
        <v>22734</v>
      </c>
    </row>
    <row r="22490" spans="7:7">
      <c r="G22490" s="162" t="s">
        <v>22735</v>
      </c>
    </row>
    <row r="22491" spans="7:7">
      <c r="G22491" s="162" t="s">
        <v>22736</v>
      </c>
    </row>
    <row r="22492" spans="7:7">
      <c r="G22492" s="162" t="s">
        <v>22737</v>
      </c>
    </row>
    <row r="22493" spans="7:7">
      <c r="G22493" s="162" t="s">
        <v>22738</v>
      </c>
    </row>
    <row r="22494" spans="7:7">
      <c r="G22494" s="162" t="s">
        <v>22739</v>
      </c>
    </row>
    <row r="22495" spans="7:7">
      <c r="G22495" s="162" t="s">
        <v>22740</v>
      </c>
    </row>
    <row r="22496" spans="7:7">
      <c r="G22496" s="162" t="s">
        <v>22741</v>
      </c>
    </row>
    <row r="22497" spans="7:7">
      <c r="G22497" s="162" t="s">
        <v>22742</v>
      </c>
    </row>
    <row r="22498" spans="7:7">
      <c r="G22498" s="162" t="s">
        <v>22743</v>
      </c>
    </row>
    <row r="22499" spans="7:7">
      <c r="G22499" s="162" t="s">
        <v>22744</v>
      </c>
    </row>
    <row r="22500" spans="7:7">
      <c r="G22500" s="162" t="s">
        <v>22745</v>
      </c>
    </row>
    <row r="22501" spans="7:7">
      <c r="G22501" s="162" t="s">
        <v>22746</v>
      </c>
    </row>
    <row r="22502" spans="7:7">
      <c r="G22502" s="162" t="s">
        <v>22747</v>
      </c>
    </row>
    <row r="22503" spans="7:7">
      <c r="G22503" s="162" t="s">
        <v>22748</v>
      </c>
    </row>
    <row r="22504" spans="7:7">
      <c r="G22504" s="162" t="s">
        <v>22749</v>
      </c>
    </row>
    <row r="22505" spans="7:7">
      <c r="G22505" s="162" t="s">
        <v>22750</v>
      </c>
    </row>
    <row r="22506" spans="7:7">
      <c r="G22506" s="162" t="s">
        <v>22751</v>
      </c>
    </row>
    <row r="22507" spans="7:7">
      <c r="G22507" s="162" t="s">
        <v>22752</v>
      </c>
    </row>
    <row r="22508" spans="7:7">
      <c r="G22508" s="162" t="s">
        <v>22753</v>
      </c>
    </row>
    <row r="22509" spans="7:7">
      <c r="G22509" s="162" t="s">
        <v>22754</v>
      </c>
    </row>
    <row r="22510" spans="7:7">
      <c r="G22510" s="162" t="s">
        <v>22755</v>
      </c>
    </row>
    <row r="22511" spans="7:7">
      <c r="G22511" s="162" t="s">
        <v>22756</v>
      </c>
    </row>
    <row r="22512" spans="7:7">
      <c r="G22512" s="162" t="s">
        <v>22757</v>
      </c>
    </row>
    <row r="22513" spans="7:7">
      <c r="G22513" s="162" t="s">
        <v>22758</v>
      </c>
    </row>
    <row r="22514" spans="7:7">
      <c r="G22514" s="162" t="s">
        <v>22759</v>
      </c>
    </row>
    <row r="22515" spans="7:7">
      <c r="G22515" s="162" t="s">
        <v>22760</v>
      </c>
    </row>
    <row r="22516" spans="7:7">
      <c r="G22516" s="162" t="s">
        <v>22761</v>
      </c>
    </row>
    <row r="22517" spans="7:7">
      <c r="G22517" s="162" t="s">
        <v>22762</v>
      </c>
    </row>
    <row r="22518" spans="7:7">
      <c r="G22518" s="162" t="s">
        <v>22763</v>
      </c>
    </row>
    <row r="22519" spans="7:7">
      <c r="G22519" s="162" t="s">
        <v>22764</v>
      </c>
    </row>
    <row r="22520" spans="7:7">
      <c r="G22520" s="162" t="s">
        <v>22765</v>
      </c>
    </row>
    <row r="22521" spans="7:7">
      <c r="G22521" s="162" t="s">
        <v>22766</v>
      </c>
    </row>
    <row r="22522" spans="7:7">
      <c r="G22522" s="162" t="s">
        <v>22767</v>
      </c>
    </row>
    <row r="22523" spans="7:7">
      <c r="G22523" s="162" t="s">
        <v>22768</v>
      </c>
    </row>
    <row r="22524" spans="7:7">
      <c r="G22524" s="162" t="s">
        <v>22769</v>
      </c>
    </row>
    <row r="22525" spans="7:7">
      <c r="G22525" s="162" t="s">
        <v>22770</v>
      </c>
    </row>
    <row r="22526" spans="7:7">
      <c r="G22526" s="162" t="s">
        <v>22771</v>
      </c>
    </row>
    <row r="22527" spans="7:7">
      <c r="G22527" s="162" t="s">
        <v>22772</v>
      </c>
    </row>
    <row r="22528" spans="7:7">
      <c r="G22528" s="162" t="s">
        <v>22773</v>
      </c>
    </row>
    <row r="22529" spans="7:7">
      <c r="G22529" s="162" t="s">
        <v>22774</v>
      </c>
    </row>
    <row r="22530" spans="7:7">
      <c r="G22530" s="162" t="s">
        <v>22775</v>
      </c>
    </row>
    <row r="22531" spans="7:7">
      <c r="G22531" s="162" t="s">
        <v>22776</v>
      </c>
    </row>
    <row r="22532" spans="7:7">
      <c r="G22532" s="162" t="s">
        <v>22777</v>
      </c>
    </row>
    <row r="22533" spans="7:7">
      <c r="G22533" s="162" t="s">
        <v>22778</v>
      </c>
    </row>
    <row r="22534" spans="7:7">
      <c r="G22534" s="162" t="s">
        <v>22779</v>
      </c>
    </row>
    <row r="22535" spans="7:7">
      <c r="G22535" s="162" t="s">
        <v>22780</v>
      </c>
    </row>
    <row r="22536" spans="7:7">
      <c r="G22536" s="162" t="s">
        <v>22781</v>
      </c>
    </row>
    <row r="22537" spans="7:7">
      <c r="G22537" s="162" t="s">
        <v>22782</v>
      </c>
    </row>
    <row r="22538" spans="7:7">
      <c r="G22538" s="162" t="s">
        <v>22783</v>
      </c>
    </row>
    <row r="22539" spans="7:7">
      <c r="G22539" s="162" t="s">
        <v>22784</v>
      </c>
    </row>
    <row r="22540" spans="7:7">
      <c r="G22540" s="162" t="s">
        <v>22785</v>
      </c>
    </row>
    <row r="22541" spans="7:7">
      <c r="G22541" s="162" t="s">
        <v>22786</v>
      </c>
    </row>
    <row r="22542" spans="7:7">
      <c r="G22542" s="162" t="s">
        <v>22787</v>
      </c>
    </row>
    <row r="22543" spans="7:7">
      <c r="G22543" s="162" t="s">
        <v>22788</v>
      </c>
    </row>
    <row r="22544" spans="7:7">
      <c r="G22544" s="162" t="s">
        <v>22789</v>
      </c>
    </row>
    <row r="22545" spans="7:7">
      <c r="G22545" s="162" t="s">
        <v>22790</v>
      </c>
    </row>
    <row r="22546" spans="7:7">
      <c r="G22546" s="162" t="s">
        <v>22791</v>
      </c>
    </row>
    <row r="22547" spans="7:7">
      <c r="G22547" s="162" t="s">
        <v>22792</v>
      </c>
    </row>
    <row r="22548" spans="7:7">
      <c r="G22548" s="162" t="s">
        <v>22793</v>
      </c>
    </row>
    <row r="22549" spans="7:7">
      <c r="G22549" s="162" t="s">
        <v>22794</v>
      </c>
    </row>
    <row r="22550" spans="7:7">
      <c r="G22550" s="162" t="s">
        <v>22795</v>
      </c>
    </row>
    <row r="22551" spans="7:7">
      <c r="G22551" s="162" t="s">
        <v>22796</v>
      </c>
    </row>
    <row r="22552" spans="7:7">
      <c r="G22552" s="162" t="s">
        <v>22797</v>
      </c>
    </row>
    <row r="22553" spans="7:7">
      <c r="G22553" s="162" t="s">
        <v>22798</v>
      </c>
    </row>
    <row r="22554" spans="7:7">
      <c r="G22554" s="162" t="s">
        <v>22799</v>
      </c>
    </row>
    <row r="22555" spans="7:7">
      <c r="G22555" s="162" t="s">
        <v>22800</v>
      </c>
    </row>
    <row r="22556" spans="7:7">
      <c r="G22556" s="162" t="s">
        <v>22801</v>
      </c>
    </row>
    <row r="22557" spans="7:7">
      <c r="G22557" s="162" t="s">
        <v>22802</v>
      </c>
    </row>
    <row r="22558" spans="7:7">
      <c r="G22558" s="162" t="s">
        <v>22803</v>
      </c>
    </row>
    <row r="22559" spans="7:7">
      <c r="G22559" s="162" t="s">
        <v>22804</v>
      </c>
    </row>
    <row r="22560" spans="7:7">
      <c r="G22560" s="162" t="s">
        <v>22805</v>
      </c>
    </row>
    <row r="22561" spans="7:7">
      <c r="G22561" s="162" t="s">
        <v>22806</v>
      </c>
    </row>
    <row r="22562" spans="7:7">
      <c r="G22562" s="162" t="s">
        <v>22807</v>
      </c>
    </row>
    <row r="22563" spans="7:7">
      <c r="G22563" s="162" t="s">
        <v>22808</v>
      </c>
    </row>
    <row r="22564" spans="7:7">
      <c r="G22564" s="162" t="s">
        <v>22809</v>
      </c>
    </row>
    <row r="22565" spans="7:7">
      <c r="G22565" s="162" t="s">
        <v>22810</v>
      </c>
    </row>
    <row r="22566" spans="7:7">
      <c r="G22566" s="162" t="s">
        <v>22811</v>
      </c>
    </row>
    <row r="22567" spans="7:7">
      <c r="G22567" s="162" t="s">
        <v>22812</v>
      </c>
    </row>
    <row r="22568" spans="7:7">
      <c r="G22568" s="162" t="s">
        <v>22813</v>
      </c>
    </row>
    <row r="22569" spans="7:7">
      <c r="G22569" s="162" t="s">
        <v>22814</v>
      </c>
    </row>
    <row r="22570" spans="7:7">
      <c r="G22570" s="162" t="s">
        <v>22815</v>
      </c>
    </row>
    <row r="22571" spans="7:7">
      <c r="G22571" s="162" t="s">
        <v>22816</v>
      </c>
    </row>
    <row r="22572" spans="7:7">
      <c r="G22572" s="162" t="s">
        <v>22817</v>
      </c>
    </row>
    <row r="22573" spans="7:7">
      <c r="G22573" s="162" t="s">
        <v>22818</v>
      </c>
    </row>
    <row r="22574" spans="7:7">
      <c r="G22574" s="162" t="s">
        <v>22819</v>
      </c>
    </row>
    <row r="22575" spans="7:7">
      <c r="G22575" s="162" t="s">
        <v>22820</v>
      </c>
    </row>
    <row r="22576" spans="7:7">
      <c r="G22576" s="162" t="s">
        <v>22821</v>
      </c>
    </row>
    <row r="22577" spans="7:7">
      <c r="G22577" s="162" t="s">
        <v>22822</v>
      </c>
    </row>
    <row r="22578" spans="7:7">
      <c r="G22578" s="162" t="s">
        <v>22823</v>
      </c>
    </row>
    <row r="22579" spans="7:7">
      <c r="G22579" s="162" t="s">
        <v>22824</v>
      </c>
    </row>
    <row r="22580" spans="7:7">
      <c r="G22580" s="162" t="s">
        <v>22825</v>
      </c>
    </row>
    <row r="22581" spans="7:7">
      <c r="G22581" s="162" t="s">
        <v>22826</v>
      </c>
    </row>
    <row r="22582" spans="7:7">
      <c r="G22582" s="162" t="s">
        <v>22827</v>
      </c>
    </row>
    <row r="22583" spans="7:7">
      <c r="G22583" s="162" t="s">
        <v>22828</v>
      </c>
    </row>
    <row r="22584" spans="7:7">
      <c r="G22584" s="162" t="s">
        <v>22829</v>
      </c>
    </row>
    <row r="22585" spans="7:7">
      <c r="G22585" s="162" t="s">
        <v>22830</v>
      </c>
    </row>
    <row r="22586" spans="7:7">
      <c r="G22586" s="162" t="s">
        <v>22831</v>
      </c>
    </row>
    <row r="22587" spans="7:7">
      <c r="G22587" s="162" t="s">
        <v>22832</v>
      </c>
    </row>
    <row r="22588" spans="7:7">
      <c r="G22588" s="162" t="s">
        <v>22833</v>
      </c>
    </row>
    <row r="22589" spans="7:7">
      <c r="G22589" s="162" t="s">
        <v>22834</v>
      </c>
    </row>
    <row r="22590" spans="7:7">
      <c r="G22590" s="162" t="s">
        <v>22835</v>
      </c>
    </row>
    <row r="22591" spans="7:7">
      <c r="G22591" s="162" t="s">
        <v>22836</v>
      </c>
    </row>
    <row r="22592" spans="7:7">
      <c r="G22592" s="162" t="s">
        <v>22837</v>
      </c>
    </row>
    <row r="22593" spans="7:7">
      <c r="G22593" s="162" t="s">
        <v>22838</v>
      </c>
    </row>
    <row r="22594" spans="7:7">
      <c r="G22594" s="162" t="s">
        <v>22839</v>
      </c>
    </row>
    <row r="22595" spans="7:7">
      <c r="G22595" s="162" t="s">
        <v>22840</v>
      </c>
    </row>
    <row r="22596" spans="7:7">
      <c r="G22596" s="162" t="s">
        <v>22841</v>
      </c>
    </row>
    <row r="22597" spans="7:7">
      <c r="G22597" s="162" t="s">
        <v>22842</v>
      </c>
    </row>
    <row r="22598" spans="7:7">
      <c r="G22598" s="162" t="s">
        <v>22843</v>
      </c>
    </row>
    <row r="22599" spans="7:7">
      <c r="G22599" s="162" t="s">
        <v>22844</v>
      </c>
    </row>
    <row r="22600" spans="7:7">
      <c r="G22600" s="162" t="s">
        <v>22845</v>
      </c>
    </row>
    <row r="22601" spans="7:7">
      <c r="G22601" s="162" t="s">
        <v>22846</v>
      </c>
    </row>
    <row r="22602" spans="7:7">
      <c r="G22602" s="162" t="s">
        <v>22847</v>
      </c>
    </row>
    <row r="22603" spans="7:7">
      <c r="G22603" s="162" t="s">
        <v>22848</v>
      </c>
    </row>
    <row r="22604" spans="7:7">
      <c r="G22604" s="162" t="s">
        <v>22849</v>
      </c>
    </row>
    <row r="22605" spans="7:7">
      <c r="G22605" s="162" t="s">
        <v>22850</v>
      </c>
    </row>
    <row r="22606" spans="7:7">
      <c r="G22606" s="162" t="s">
        <v>22851</v>
      </c>
    </row>
    <row r="22607" spans="7:7">
      <c r="G22607" s="162" t="s">
        <v>22852</v>
      </c>
    </row>
    <row r="22608" spans="7:7">
      <c r="G22608" s="162" t="s">
        <v>22853</v>
      </c>
    </row>
    <row r="22609" spans="7:7">
      <c r="G22609" s="162" t="s">
        <v>22854</v>
      </c>
    </row>
    <row r="22610" spans="7:7">
      <c r="G22610" s="162" t="s">
        <v>22855</v>
      </c>
    </row>
    <row r="22611" spans="7:7">
      <c r="G22611" s="162" t="s">
        <v>22856</v>
      </c>
    </row>
    <row r="22612" spans="7:7">
      <c r="G22612" s="162" t="s">
        <v>22857</v>
      </c>
    </row>
    <row r="22613" spans="7:7">
      <c r="G22613" s="162" t="s">
        <v>22858</v>
      </c>
    </row>
    <row r="22614" spans="7:7">
      <c r="G22614" s="162" t="s">
        <v>22859</v>
      </c>
    </row>
    <row r="22615" spans="7:7">
      <c r="G22615" s="162" t="s">
        <v>22860</v>
      </c>
    </row>
    <row r="22616" spans="7:7">
      <c r="G22616" s="162" t="s">
        <v>22861</v>
      </c>
    </row>
    <row r="22617" spans="7:7">
      <c r="G22617" s="162" t="s">
        <v>22862</v>
      </c>
    </row>
    <row r="22618" spans="7:7">
      <c r="G22618" s="162" t="s">
        <v>22863</v>
      </c>
    </row>
    <row r="22619" spans="7:7">
      <c r="G22619" s="162" t="s">
        <v>22864</v>
      </c>
    </row>
    <row r="22620" spans="7:7">
      <c r="G22620" s="162" t="s">
        <v>22865</v>
      </c>
    </row>
    <row r="22621" spans="7:7">
      <c r="G22621" s="162" t="s">
        <v>22866</v>
      </c>
    </row>
    <row r="22622" spans="7:7">
      <c r="G22622" s="162" t="s">
        <v>22867</v>
      </c>
    </row>
    <row r="22623" spans="7:7">
      <c r="G22623" s="162" t="s">
        <v>22868</v>
      </c>
    </row>
    <row r="22624" spans="7:7">
      <c r="G22624" s="162" t="s">
        <v>22869</v>
      </c>
    </row>
    <row r="22625" spans="7:7">
      <c r="G22625" s="162" t="s">
        <v>22870</v>
      </c>
    </row>
    <row r="22626" spans="7:7">
      <c r="G22626" s="162" t="s">
        <v>22871</v>
      </c>
    </row>
    <row r="22627" spans="7:7">
      <c r="G22627" s="162" t="s">
        <v>22872</v>
      </c>
    </row>
    <row r="22628" spans="7:7">
      <c r="G22628" s="162" t="s">
        <v>22873</v>
      </c>
    </row>
    <row r="22629" spans="7:7">
      <c r="G22629" s="162" t="s">
        <v>22874</v>
      </c>
    </row>
    <row r="22630" spans="7:7">
      <c r="G22630" s="162" t="s">
        <v>22875</v>
      </c>
    </row>
    <row r="22631" spans="7:7">
      <c r="G22631" s="162" t="s">
        <v>22876</v>
      </c>
    </row>
    <row r="22632" spans="7:7">
      <c r="G22632" s="162" t="s">
        <v>22877</v>
      </c>
    </row>
    <row r="22633" spans="7:7">
      <c r="G22633" s="162" t="s">
        <v>22878</v>
      </c>
    </row>
    <row r="22634" spans="7:7">
      <c r="G22634" s="162" t="s">
        <v>22879</v>
      </c>
    </row>
    <row r="22635" spans="7:7">
      <c r="G22635" s="162" t="s">
        <v>22880</v>
      </c>
    </row>
    <row r="22636" spans="7:7">
      <c r="G22636" s="162" t="s">
        <v>22881</v>
      </c>
    </row>
    <row r="22637" spans="7:7">
      <c r="G22637" s="162" t="s">
        <v>22882</v>
      </c>
    </row>
    <row r="22638" spans="7:7">
      <c r="G22638" s="162" t="s">
        <v>22883</v>
      </c>
    </row>
    <row r="22639" spans="7:7">
      <c r="G22639" s="162" t="s">
        <v>22884</v>
      </c>
    </row>
    <row r="22640" spans="7:7">
      <c r="G22640" s="162" t="s">
        <v>22885</v>
      </c>
    </row>
    <row r="22641" spans="7:7">
      <c r="G22641" s="162" t="s">
        <v>22886</v>
      </c>
    </row>
    <row r="22642" spans="7:7">
      <c r="G22642" s="162" t="s">
        <v>22887</v>
      </c>
    </row>
    <row r="22643" spans="7:7">
      <c r="G22643" s="162" t="s">
        <v>22888</v>
      </c>
    </row>
    <row r="22644" spans="7:7">
      <c r="G22644" s="162" t="s">
        <v>22889</v>
      </c>
    </row>
    <row r="22645" spans="7:7">
      <c r="G22645" s="162" t="s">
        <v>22890</v>
      </c>
    </row>
    <row r="22646" spans="7:7">
      <c r="G22646" s="162" t="s">
        <v>22891</v>
      </c>
    </row>
    <row r="22647" spans="7:7">
      <c r="G22647" s="162" t="s">
        <v>22892</v>
      </c>
    </row>
    <row r="22648" spans="7:7">
      <c r="G22648" s="162" t="s">
        <v>22893</v>
      </c>
    </row>
    <row r="22649" spans="7:7">
      <c r="G22649" s="162" t="s">
        <v>22894</v>
      </c>
    </row>
    <row r="22650" spans="7:7">
      <c r="G22650" s="162" t="s">
        <v>22895</v>
      </c>
    </row>
    <row r="22651" spans="7:7">
      <c r="G22651" s="162" t="s">
        <v>22896</v>
      </c>
    </row>
    <row r="22652" spans="7:7">
      <c r="G22652" s="162" t="s">
        <v>22897</v>
      </c>
    </row>
    <row r="22653" spans="7:7">
      <c r="G22653" s="162" t="s">
        <v>22898</v>
      </c>
    </row>
    <row r="22654" spans="7:7">
      <c r="G22654" s="162" t="s">
        <v>22899</v>
      </c>
    </row>
    <row r="22655" spans="7:7">
      <c r="G22655" s="162" t="s">
        <v>22900</v>
      </c>
    </row>
    <row r="22656" spans="7:7">
      <c r="G22656" s="162" t="s">
        <v>22901</v>
      </c>
    </row>
    <row r="22657" spans="7:7">
      <c r="G22657" s="162" t="s">
        <v>22902</v>
      </c>
    </row>
    <row r="22658" spans="7:7">
      <c r="G22658" s="162" t="s">
        <v>22903</v>
      </c>
    </row>
    <row r="22659" spans="7:7">
      <c r="G22659" s="162" t="s">
        <v>22904</v>
      </c>
    </row>
    <row r="22660" spans="7:7">
      <c r="G22660" s="162" t="s">
        <v>22905</v>
      </c>
    </row>
    <row r="22661" spans="7:7">
      <c r="G22661" s="162" t="s">
        <v>22906</v>
      </c>
    </row>
    <row r="22662" spans="7:7">
      <c r="G22662" s="162" t="s">
        <v>22907</v>
      </c>
    </row>
    <row r="22663" spans="7:7">
      <c r="G22663" s="162" t="s">
        <v>22908</v>
      </c>
    </row>
    <row r="22664" spans="7:7">
      <c r="G22664" s="162" t="s">
        <v>22909</v>
      </c>
    </row>
    <row r="22665" spans="7:7">
      <c r="G22665" s="162" t="s">
        <v>22910</v>
      </c>
    </row>
    <row r="22666" spans="7:7">
      <c r="G22666" s="162" t="s">
        <v>22911</v>
      </c>
    </row>
    <row r="22667" spans="7:7">
      <c r="G22667" s="162" t="s">
        <v>22912</v>
      </c>
    </row>
    <row r="22668" spans="7:7">
      <c r="G22668" s="162" t="s">
        <v>22913</v>
      </c>
    </row>
    <row r="22669" spans="7:7">
      <c r="G22669" s="162" t="s">
        <v>22914</v>
      </c>
    </row>
    <row r="22670" spans="7:7">
      <c r="G22670" s="162" t="s">
        <v>22915</v>
      </c>
    </row>
    <row r="22671" spans="7:7">
      <c r="G22671" s="162" t="s">
        <v>22916</v>
      </c>
    </row>
    <row r="22672" spans="7:7">
      <c r="G22672" s="162" t="s">
        <v>22917</v>
      </c>
    </row>
    <row r="22673" spans="7:7">
      <c r="G22673" s="162" t="s">
        <v>22918</v>
      </c>
    </row>
    <row r="22674" spans="7:7">
      <c r="G22674" s="162" t="s">
        <v>22919</v>
      </c>
    </row>
    <row r="22675" spans="7:7">
      <c r="G22675" s="162" t="s">
        <v>22920</v>
      </c>
    </row>
    <row r="22676" spans="7:7">
      <c r="G22676" s="162" t="s">
        <v>22921</v>
      </c>
    </row>
    <row r="22677" spans="7:7">
      <c r="G22677" s="162" t="s">
        <v>22922</v>
      </c>
    </row>
    <row r="22678" spans="7:7">
      <c r="G22678" s="162" t="s">
        <v>22923</v>
      </c>
    </row>
    <row r="22679" spans="7:7">
      <c r="G22679" s="162" t="s">
        <v>22924</v>
      </c>
    </row>
    <row r="22680" spans="7:7">
      <c r="G22680" s="162" t="s">
        <v>22925</v>
      </c>
    </row>
    <row r="22681" spans="7:7">
      <c r="G22681" s="162" t="s">
        <v>22926</v>
      </c>
    </row>
    <row r="22682" spans="7:7">
      <c r="G22682" s="162" t="s">
        <v>22927</v>
      </c>
    </row>
    <row r="22683" spans="7:7">
      <c r="G22683" s="162" t="s">
        <v>22928</v>
      </c>
    </row>
    <row r="22684" spans="7:7">
      <c r="G22684" s="162" t="s">
        <v>22929</v>
      </c>
    </row>
    <row r="22685" spans="7:7">
      <c r="G22685" s="162" t="s">
        <v>22930</v>
      </c>
    </row>
    <row r="22686" spans="7:7">
      <c r="G22686" s="162" t="s">
        <v>22931</v>
      </c>
    </row>
    <row r="22687" spans="7:7">
      <c r="G22687" s="162" t="s">
        <v>22932</v>
      </c>
    </row>
    <row r="22688" spans="7:7">
      <c r="G22688" s="162" t="s">
        <v>22933</v>
      </c>
    </row>
    <row r="22689" spans="7:7">
      <c r="G22689" s="162" t="s">
        <v>22934</v>
      </c>
    </row>
    <row r="22690" spans="7:7">
      <c r="G22690" s="162" t="s">
        <v>22935</v>
      </c>
    </row>
    <row r="22691" spans="7:7">
      <c r="G22691" s="162" t="s">
        <v>22936</v>
      </c>
    </row>
    <row r="22692" spans="7:7">
      <c r="G22692" s="162" t="s">
        <v>22937</v>
      </c>
    </row>
    <row r="22693" spans="7:7">
      <c r="G22693" s="162" t="s">
        <v>22938</v>
      </c>
    </row>
    <row r="22694" spans="7:7">
      <c r="G22694" s="162" t="s">
        <v>22939</v>
      </c>
    </row>
    <row r="22695" spans="7:7">
      <c r="G22695" s="162" t="s">
        <v>22940</v>
      </c>
    </row>
    <row r="22696" spans="7:7">
      <c r="G22696" s="162" t="s">
        <v>22941</v>
      </c>
    </row>
    <row r="22697" spans="7:7">
      <c r="G22697" s="162" t="s">
        <v>22942</v>
      </c>
    </row>
    <row r="22698" spans="7:7">
      <c r="G22698" s="162" t="s">
        <v>22943</v>
      </c>
    </row>
    <row r="22699" spans="7:7">
      <c r="G22699" s="162" t="s">
        <v>22944</v>
      </c>
    </row>
    <row r="22700" spans="7:7">
      <c r="G22700" s="162" t="s">
        <v>22945</v>
      </c>
    </row>
    <row r="22701" spans="7:7">
      <c r="G22701" s="162" t="s">
        <v>22946</v>
      </c>
    </row>
    <row r="22702" spans="7:7">
      <c r="G22702" s="162" t="s">
        <v>22947</v>
      </c>
    </row>
    <row r="22703" spans="7:7">
      <c r="G22703" s="162" t="s">
        <v>22948</v>
      </c>
    </row>
    <row r="22704" spans="7:7">
      <c r="G22704" s="162" t="s">
        <v>22949</v>
      </c>
    </row>
    <row r="22705" spans="7:7">
      <c r="G22705" s="162" t="s">
        <v>22950</v>
      </c>
    </row>
    <row r="22706" spans="7:7">
      <c r="G22706" s="162" t="s">
        <v>22951</v>
      </c>
    </row>
    <row r="22707" spans="7:7">
      <c r="G22707" s="162" t="s">
        <v>22952</v>
      </c>
    </row>
    <row r="22708" spans="7:7">
      <c r="G22708" s="162" t="s">
        <v>22953</v>
      </c>
    </row>
    <row r="22709" spans="7:7">
      <c r="G22709" s="162" t="s">
        <v>22954</v>
      </c>
    </row>
    <row r="22710" spans="7:7">
      <c r="G22710" s="162" t="s">
        <v>22955</v>
      </c>
    </row>
    <row r="22711" spans="7:7">
      <c r="G22711" s="162" t="s">
        <v>22956</v>
      </c>
    </row>
    <row r="22712" spans="7:7">
      <c r="G22712" s="162" t="s">
        <v>22957</v>
      </c>
    </row>
    <row r="22713" spans="7:7">
      <c r="G22713" s="162" t="s">
        <v>22958</v>
      </c>
    </row>
    <row r="22714" spans="7:7">
      <c r="G22714" s="162" t="s">
        <v>22959</v>
      </c>
    </row>
    <row r="22715" spans="7:7">
      <c r="G22715" s="162" t="s">
        <v>22960</v>
      </c>
    </row>
    <row r="22716" spans="7:7">
      <c r="G22716" s="162" t="s">
        <v>22961</v>
      </c>
    </row>
    <row r="22717" spans="7:7">
      <c r="G22717" s="162" t="s">
        <v>22962</v>
      </c>
    </row>
    <row r="22718" spans="7:7">
      <c r="G22718" s="162" t="s">
        <v>22963</v>
      </c>
    </row>
    <row r="22719" spans="7:7">
      <c r="G22719" s="162" t="s">
        <v>22964</v>
      </c>
    </row>
    <row r="22720" spans="7:7">
      <c r="G22720" s="162" t="s">
        <v>22965</v>
      </c>
    </row>
    <row r="22721" spans="7:7">
      <c r="G22721" s="162" t="s">
        <v>22966</v>
      </c>
    </row>
    <row r="22722" spans="7:7">
      <c r="G22722" s="162" t="s">
        <v>22967</v>
      </c>
    </row>
    <row r="22723" spans="7:7">
      <c r="G22723" s="162" t="s">
        <v>22968</v>
      </c>
    </row>
    <row r="22724" spans="7:7">
      <c r="G22724" s="162" t="s">
        <v>22969</v>
      </c>
    </row>
    <row r="22725" spans="7:7">
      <c r="G22725" s="162" t="s">
        <v>22970</v>
      </c>
    </row>
    <row r="22726" spans="7:7">
      <c r="G22726" s="162" t="s">
        <v>22971</v>
      </c>
    </row>
    <row r="22727" spans="7:7">
      <c r="G22727" s="162" t="s">
        <v>22972</v>
      </c>
    </row>
    <row r="22728" spans="7:7">
      <c r="G22728" s="162" t="s">
        <v>22973</v>
      </c>
    </row>
    <row r="22729" spans="7:7">
      <c r="G22729" s="162" t="s">
        <v>22974</v>
      </c>
    </row>
    <row r="22730" spans="7:7">
      <c r="G22730" s="162" t="s">
        <v>22975</v>
      </c>
    </row>
    <row r="22731" spans="7:7">
      <c r="G22731" s="162" t="s">
        <v>22976</v>
      </c>
    </row>
    <row r="22732" spans="7:7">
      <c r="G22732" s="162" t="s">
        <v>22977</v>
      </c>
    </row>
    <row r="22733" spans="7:7">
      <c r="G22733" s="162" t="s">
        <v>22978</v>
      </c>
    </row>
    <row r="22734" spans="7:7">
      <c r="G22734" s="162" t="s">
        <v>22979</v>
      </c>
    </row>
    <row r="22735" spans="7:7">
      <c r="G22735" s="162" t="s">
        <v>22980</v>
      </c>
    </row>
    <row r="22736" spans="7:7">
      <c r="G22736" s="162" t="s">
        <v>22981</v>
      </c>
    </row>
    <row r="22737" spans="7:7">
      <c r="G22737" s="162" t="s">
        <v>22982</v>
      </c>
    </row>
    <row r="22738" spans="7:7">
      <c r="G22738" s="162" t="s">
        <v>22983</v>
      </c>
    </row>
    <row r="22739" spans="7:7">
      <c r="G22739" s="162" t="s">
        <v>22984</v>
      </c>
    </row>
    <row r="22740" spans="7:7">
      <c r="G22740" s="162" t="s">
        <v>22985</v>
      </c>
    </row>
    <row r="22741" spans="7:7">
      <c r="G22741" s="162" t="s">
        <v>22986</v>
      </c>
    </row>
    <row r="22742" spans="7:7">
      <c r="G22742" s="162" t="s">
        <v>22987</v>
      </c>
    </row>
    <row r="22743" spans="7:7">
      <c r="G22743" s="162" t="s">
        <v>22988</v>
      </c>
    </row>
    <row r="22744" spans="7:7">
      <c r="G22744" s="162" t="s">
        <v>22989</v>
      </c>
    </row>
    <row r="22745" spans="7:7">
      <c r="G22745" s="162" t="s">
        <v>22990</v>
      </c>
    </row>
    <row r="22746" spans="7:7">
      <c r="G22746" s="162" t="s">
        <v>22991</v>
      </c>
    </row>
    <row r="22747" spans="7:7">
      <c r="G22747" s="162" t="s">
        <v>22992</v>
      </c>
    </row>
    <row r="22748" spans="7:7">
      <c r="G22748" s="162" t="s">
        <v>22993</v>
      </c>
    </row>
    <row r="22749" spans="7:7">
      <c r="G22749" s="162" t="s">
        <v>22994</v>
      </c>
    </row>
    <row r="22750" spans="7:7">
      <c r="G22750" s="162" t="s">
        <v>22995</v>
      </c>
    </row>
    <row r="22751" spans="7:7">
      <c r="G22751" s="162" t="s">
        <v>22996</v>
      </c>
    </row>
    <row r="22752" spans="7:7">
      <c r="G22752" s="162" t="s">
        <v>22997</v>
      </c>
    </row>
    <row r="22753" spans="7:7">
      <c r="G22753" s="162" t="s">
        <v>22998</v>
      </c>
    </row>
    <row r="22754" spans="7:7">
      <c r="G22754" s="162" t="s">
        <v>22999</v>
      </c>
    </row>
    <row r="22755" spans="7:7">
      <c r="G22755" s="162" t="s">
        <v>23000</v>
      </c>
    </row>
    <row r="22756" spans="7:7">
      <c r="G22756" s="162" t="s">
        <v>23001</v>
      </c>
    </row>
    <row r="22757" spans="7:7">
      <c r="G22757" s="162" t="s">
        <v>23002</v>
      </c>
    </row>
    <row r="22758" spans="7:7">
      <c r="G22758" s="162" t="s">
        <v>23003</v>
      </c>
    </row>
    <row r="22759" spans="7:7">
      <c r="G22759" s="162" t="s">
        <v>23004</v>
      </c>
    </row>
    <row r="22760" spans="7:7">
      <c r="G22760" s="162" t="s">
        <v>23005</v>
      </c>
    </row>
    <row r="22761" spans="7:7">
      <c r="G22761" s="162" t="s">
        <v>23006</v>
      </c>
    </row>
    <row r="22762" spans="7:7">
      <c r="G22762" s="162" t="s">
        <v>23007</v>
      </c>
    </row>
    <row r="22763" spans="7:7">
      <c r="G22763" s="162" t="s">
        <v>23008</v>
      </c>
    </row>
    <row r="22764" spans="7:7">
      <c r="G22764" s="162" t="s">
        <v>23009</v>
      </c>
    </row>
    <row r="22765" spans="7:7">
      <c r="G22765" s="162" t="s">
        <v>23010</v>
      </c>
    </row>
    <row r="22766" spans="7:7">
      <c r="G22766" s="162" t="s">
        <v>23011</v>
      </c>
    </row>
    <row r="22767" spans="7:7">
      <c r="G22767" s="162" t="s">
        <v>23012</v>
      </c>
    </row>
    <row r="22768" spans="7:7">
      <c r="G22768" s="162" t="s">
        <v>23013</v>
      </c>
    </row>
    <row r="22769" spans="7:7">
      <c r="G22769" s="162" t="s">
        <v>23014</v>
      </c>
    </row>
    <row r="22770" spans="7:7">
      <c r="G22770" s="162" t="s">
        <v>23015</v>
      </c>
    </row>
    <row r="22771" spans="7:7">
      <c r="G22771" s="162" t="s">
        <v>23016</v>
      </c>
    </row>
    <row r="22772" spans="7:7">
      <c r="G22772" s="162" t="s">
        <v>23017</v>
      </c>
    </row>
    <row r="22773" spans="7:7">
      <c r="G22773" s="162" t="s">
        <v>23018</v>
      </c>
    </row>
    <row r="22774" spans="7:7">
      <c r="G22774" s="162" t="s">
        <v>23019</v>
      </c>
    </row>
    <row r="22775" spans="7:7">
      <c r="G22775" s="162" t="s">
        <v>23020</v>
      </c>
    </row>
    <row r="22776" spans="7:7">
      <c r="G22776" s="162" t="s">
        <v>23021</v>
      </c>
    </row>
    <row r="22777" spans="7:7">
      <c r="G22777" s="162" t="s">
        <v>23022</v>
      </c>
    </row>
    <row r="22778" spans="7:7">
      <c r="G22778" s="162" t="s">
        <v>23023</v>
      </c>
    </row>
    <row r="22779" spans="7:7">
      <c r="G22779" s="162" t="s">
        <v>23024</v>
      </c>
    </row>
    <row r="22780" spans="7:7">
      <c r="G22780" s="162" t="s">
        <v>23025</v>
      </c>
    </row>
    <row r="22781" spans="7:7">
      <c r="G22781" s="162" t="s">
        <v>23026</v>
      </c>
    </row>
    <row r="22782" spans="7:7">
      <c r="G22782" s="162" t="s">
        <v>23027</v>
      </c>
    </row>
    <row r="22783" spans="7:7">
      <c r="G22783" s="162" t="s">
        <v>23028</v>
      </c>
    </row>
    <row r="22784" spans="7:7">
      <c r="G22784" s="162" t="s">
        <v>23029</v>
      </c>
    </row>
    <row r="22785" spans="7:7">
      <c r="G22785" s="162" t="s">
        <v>23030</v>
      </c>
    </row>
    <row r="22786" spans="7:7">
      <c r="G22786" s="162" t="s">
        <v>23031</v>
      </c>
    </row>
    <row r="22787" spans="7:7">
      <c r="G22787" s="162" t="s">
        <v>23032</v>
      </c>
    </row>
    <row r="22788" spans="7:7">
      <c r="G22788" s="162" t="s">
        <v>23033</v>
      </c>
    </row>
    <row r="22789" spans="7:7">
      <c r="G22789" s="162" t="s">
        <v>23034</v>
      </c>
    </row>
    <row r="22790" spans="7:7">
      <c r="G22790" s="162" t="s">
        <v>23035</v>
      </c>
    </row>
    <row r="22791" spans="7:7">
      <c r="G22791" s="162" t="s">
        <v>23036</v>
      </c>
    </row>
    <row r="22792" spans="7:7">
      <c r="G22792" s="162" t="s">
        <v>23037</v>
      </c>
    </row>
    <row r="22793" spans="7:7">
      <c r="G22793" s="162" t="s">
        <v>23038</v>
      </c>
    </row>
    <row r="22794" spans="7:7">
      <c r="G22794" s="162" t="s">
        <v>23039</v>
      </c>
    </row>
    <row r="22795" spans="7:7">
      <c r="G22795" s="162" t="s">
        <v>23040</v>
      </c>
    </row>
    <row r="22796" spans="7:7">
      <c r="G22796" s="162" t="s">
        <v>23041</v>
      </c>
    </row>
    <row r="22797" spans="7:7">
      <c r="G22797" s="162" t="s">
        <v>23042</v>
      </c>
    </row>
    <row r="22798" spans="7:7">
      <c r="G22798" s="162" t="s">
        <v>23043</v>
      </c>
    </row>
    <row r="22799" spans="7:7">
      <c r="G22799" s="162" t="s">
        <v>23044</v>
      </c>
    </row>
    <row r="22800" spans="7:7">
      <c r="G22800" s="162" t="s">
        <v>23045</v>
      </c>
    </row>
    <row r="22801" spans="7:7">
      <c r="G22801" s="162" t="s">
        <v>23046</v>
      </c>
    </row>
    <row r="22802" spans="7:7">
      <c r="G22802" s="162" t="s">
        <v>23047</v>
      </c>
    </row>
    <row r="22803" spans="7:7">
      <c r="G22803" s="162" t="s">
        <v>23048</v>
      </c>
    </row>
    <row r="22804" spans="7:7">
      <c r="G22804" s="162" t="s">
        <v>23049</v>
      </c>
    </row>
    <row r="22805" spans="7:7">
      <c r="G22805" s="162" t="s">
        <v>23050</v>
      </c>
    </row>
    <row r="22806" spans="7:7">
      <c r="G22806" s="162" t="s">
        <v>23051</v>
      </c>
    </row>
    <row r="22807" spans="7:7">
      <c r="G22807" s="162" t="s">
        <v>23052</v>
      </c>
    </row>
    <row r="22808" spans="7:7">
      <c r="G22808" s="162" t="s">
        <v>23053</v>
      </c>
    </row>
    <row r="22809" spans="7:7">
      <c r="G22809" s="162" t="s">
        <v>23054</v>
      </c>
    </row>
    <row r="22810" spans="7:7">
      <c r="G22810" s="162" t="s">
        <v>23055</v>
      </c>
    </row>
    <row r="22811" spans="7:7">
      <c r="G22811" s="162" t="s">
        <v>23056</v>
      </c>
    </row>
    <row r="22812" spans="7:7">
      <c r="G22812" s="162" t="s">
        <v>23057</v>
      </c>
    </row>
    <row r="22813" spans="7:7">
      <c r="G22813" s="162" t="s">
        <v>23058</v>
      </c>
    </row>
    <row r="22814" spans="7:7">
      <c r="G22814" s="162" t="s">
        <v>23059</v>
      </c>
    </row>
    <row r="22815" spans="7:7">
      <c r="G22815" s="162" t="s">
        <v>23060</v>
      </c>
    </row>
    <row r="22816" spans="7:7">
      <c r="G22816" s="162" t="s">
        <v>23061</v>
      </c>
    </row>
    <row r="22817" spans="7:7">
      <c r="G22817" s="162" t="s">
        <v>23062</v>
      </c>
    </row>
    <row r="22818" spans="7:7">
      <c r="G22818" s="162" t="s">
        <v>23063</v>
      </c>
    </row>
    <row r="22819" spans="7:7">
      <c r="G22819" s="162" t="s">
        <v>23064</v>
      </c>
    </row>
    <row r="22820" spans="7:7">
      <c r="G22820" s="162" t="s">
        <v>23065</v>
      </c>
    </row>
    <row r="22821" spans="7:7">
      <c r="G22821" s="162" t="s">
        <v>23066</v>
      </c>
    </row>
    <row r="22822" spans="7:7">
      <c r="G22822" s="162" t="s">
        <v>23067</v>
      </c>
    </row>
    <row r="22823" spans="7:7">
      <c r="G22823" s="162" t="s">
        <v>23068</v>
      </c>
    </row>
    <row r="22824" spans="7:7">
      <c r="G22824" s="162" t="s">
        <v>23069</v>
      </c>
    </row>
    <row r="22825" spans="7:7">
      <c r="G22825" s="162" t="s">
        <v>23070</v>
      </c>
    </row>
    <row r="22826" spans="7:7">
      <c r="G22826" s="162" t="s">
        <v>23071</v>
      </c>
    </row>
    <row r="22827" spans="7:7">
      <c r="G22827" s="162" t="s">
        <v>23072</v>
      </c>
    </row>
    <row r="22828" spans="7:7">
      <c r="G22828" s="162" t="s">
        <v>23073</v>
      </c>
    </row>
    <row r="22829" spans="7:7">
      <c r="G22829" s="162" t="s">
        <v>23074</v>
      </c>
    </row>
    <row r="22830" spans="7:7">
      <c r="G22830" s="162" t="s">
        <v>23075</v>
      </c>
    </row>
    <row r="22831" spans="7:7">
      <c r="G22831" s="162" t="s">
        <v>23076</v>
      </c>
    </row>
    <row r="22832" spans="7:7">
      <c r="G22832" s="162" t="s">
        <v>23077</v>
      </c>
    </row>
    <row r="22833" spans="7:7">
      <c r="G22833" s="162" t="s">
        <v>23078</v>
      </c>
    </row>
    <row r="22834" spans="7:7">
      <c r="G22834" s="162" t="s">
        <v>23079</v>
      </c>
    </row>
    <row r="22835" spans="7:7">
      <c r="G22835" s="162" t="s">
        <v>23080</v>
      </c>
    </row>
    <row r="22836" spans="7:7">
      <c r="G22836" s="162" t="s">
        <v>23081</v>
      </c>
    </row>
    <row r="22837" spans="7:7">
      <c r="G22837" s="162" t="s">
        <v>23082</v>
      </c>
    </row>
    <row r="22838" spans="7:7">
      <c r="G22838" s="162" t="s">
        <v>23083</v>
      </c>
    </row>
    <row r="22839" spans="7:7">
      <c r="G22839" s="162" t="s">
        <v>23084</v>
      </c>
    </row>
    <row r="22840" spans="7:7">
      <c r="G22840" s="162" t="s">
        <v>23085</v>
      </c>
    </row>
    <row r="22841" spans="7:7">
      <c r="G22841" s="162" t="s">
        <v>23086</v>
      </c>
    </row>
    <row r="22842" spans="7:7">
      <c r="G22842" s="162" t="s">
        <v>23087</v>
      </c>
    </row>
    <row r="22843" spans="7:7">
      <c r="G22843" s="162" t="s">
        <v>23088</v>
      </c>
    </row>
    <row r="22844" spans="7:7">
      <c r="G22844" s="162" t="s">
        <v>23089</v>
      </c>
    </row>
    <row r="22845" spans="7:7">
      <c r="G22845" s="162" t="s">
        <v>23090</v>
      </c>
    </row>
    <row r="22846" spans="7:7">
      <c r="G22846" s="162" t="s">
        <v>23091</v>
      </c>
    </row>
    <row r="22847" spans="7:7">
      <c r="G22847" s="162" t="s">
        <v>23092</v>
      </c>
    </row>
    <row r="22848" spans="7:7">
      <c r="G22848" s="162" t="s">
        <v>23093</v>
      </c>
    </row>
    <row r="22849" spans="7:7">
      <c r="G22849" s="162" t="s">
        <v>23094</v>
      </c>
    </row>
    <row r="22850" spans="7:7">
      <c r="G22850" s="162" t="s">
        <v>23095</v>
      </c>
    </row>
    <row r="22851" spans="7:7">
      <c r="G22851" s="162" t="s">
        <v>23096</v>
      </c>
    </row>
    <row r="22852" spans="7:7">
      <c r="G22852" s="162" t="s">
        <v>23097</v>
      </c>
    </row>
    <row r="22853" spans="7:7">
      <c r="G22853" s="162" t="s">
        <v>23098</v>
      </c>
    </row>
    <row r="22854" spans="7:7">
      <c r="G22854" s="162" t="s">
        <v>23099</v>
      </c>
    </row>
    <row r="22855" spans="7:7">
      <c r="G22855" s="162" t="s">
        <v>23100</v>
      </c>
    </row>
    <row r="22856" spans="7:7">
      <c r="G22856" s="162" t="s">
        <v>23101</v>
      </c>
    </row>
    <row r="22857" spans="7:7">
      <c r="G22857" s="162" t="s">
        <v>23102</v>
      </c>
    </row>
    <row r="22858" spans="7:7">
      <c r="G22858" s="162" t="s">
        <v>23103</v>
      </c>
    </row>
    <row r="22859" spans="7:7">
      <c r="G22859" s="162" t="s">
        <v>23104</v>
      </c>
    </row>
    <row r="22860" spans="7:7">
      <c r="G22860" s="162" t="s">
        <v>23105</v>
      </c>
    </row>
    <row r="22861" spans="7:7">
      <c r="G22861" s="162" t="s">
        <v>23106</v>
      </c>
    </row>
    <row r="22862" spans="7:7">
      <c r="G22862" s="162" t="s">
        <v>23107</v>
      </c>
    </row>
    <row r="22863" spans="7:7">
      <c r="G22863" s="162" t="s">
        <v>23108</v>
      </c>
    </row>
    <row r="22864" spans="7:7">
      <c r="G22864" s="162" t="s">
        <v>23109</v>
      </c>
    </row>
    <row r="22865" spans="7:7">
      <c r="G22865" s="162" t="s">
        <v>23110</v>
      </c>
    </row>
    <row r="22866" spans="7:7">
      <c r="G22866" s="162" t="s">
        <v>23111</v>
      </c>
    </row>
    <row r="22867" spans="7:7">
      <c r="G22867" s="162" t="s">
        <v>23112</v>
      </c>
    </row>
    <row r="22868" spans="7:7">
      <c r="G22868" s="162" t="s">
        <v>23113</v>
      </c>
    </row>
    <row r="22869" spans="7:7">
      <c r="G22869" s="162" t="s">
        <v>23114</v>
      </c>
    </row>
    <row r="22870" spans="7:7">
      <c r="G22870" s="162" t="s">
        <v>23115</v>
      </c>
    </row>
    <row r="22871" spans="7:7">
      <c r="G22871" s="162" t="s">
        <v>23116</v>
      </c>
    </row>
    <row r="22872" spans="7:7">
      <c r="G22872" s="162" t="s">
        <v>23117</v>
      </c>
    </row>
    <row r="22873" spans="7:7">
      <c r="G22873" s="162" t="s">
        <v>23118</v>
      </c>
    </row>
    <row r="22874" spans="7:7">
      <c r="G22874" s="162" t="s">
        <v>23119</v>
      </c>
    </row>
    <row r="22875" spans="7:7">
      <c r="G22875" s="162" t="s">
        <v>23120</v>
      </c>
    </row>
    <row r="22876" spans="7:7">
      <c r="G22876" s="162" t="s">
        <v>23121</v>
      </c>
    </row>
    <row r="22877" spans="7:7">
      <c r="G22877" s="162" t="s">
        <v>23122</v>
      </c>
    </row>
    <row r="22878" spans="7:7">
      <c r="G22878" s="162" t="s">
        <v>23123</v>
      </c>
    </row>
    <row r="22879" spans="7:7">
      <c r="G22879" s="162" t="s">
        <v>23124</v>
      </c>
    </row>
    <row r="22880" spans="7:7">
      <c r="G22880" s="162" t="s">
        <v>23125</v>
      </c>
    </row>
    <row r="22881" spans="7:7">
      <c r="G22881" s="162" t="s">
        <v>23126</v>
      </c>
    </row>
    <row r="22882" spans="7:7">
      <c r="G22882" s="162" t="s">
        <v>23127</v>
      </c>
    </row>
    <row r="22883" spans="7:7">
      <c r="G22883" s="162" t="s">
        <v>23128</v>
      </c>
    </row>
    <row r="22884" spans="7:7">
      <c r="G22884" s="162" t="s">
        <v>23129</v>
      </c>
    </row>
    <row r="22885" spans="7:7">
      <c r="G22885" s="162" t="s">
        <v>23130</v>
      </c>
    </row>
    <row r="22886" spans="7:7">
      <c r="G22886" s="162" t="s">
        <v>23131</v>
      </c>
    </row>
    <row r="22887" spans="7:7">
      <c r="G22887" s="162" t="s">
        <v>23132</v>
      </c>
    </row>
    <row r="22888" spans="7:7">
      <c r="G22888" s="162" t="s">
        <v>23133</v>
      </c>
    </row>
    <row r="22889" spans="7:7">
      <c r="G22889" s="162" t="s">
        <v>23134</v>
      </c>
    </row>
    <row r="22890" spans="7:7">
      <c r="G22890" s="162" t="s">
        <v>23135</v>
      </c>
    </row>
    <row r="22891" spans="7:7">
      <c r="G22891" s="162" t="s">
        <v>23136</v>
      </c>
    </row>
    <row r="22892" spans="7:7">
      <c r="G22892" s="162" t="s">
        <v>23137</v>
      </c>
    </row>
    <row r="22893" spans="7:7">
      <c r="G22893" s="162" t="s">
        <v>23138</v>
      </c>
    </row>
    <row r="22894" spans="7:7">
      <c r="G22894" s="162" t="s">
        <v>23139</v>
      </c>
    </row>
    <row r="22895" spans="7:7">
      <c r="G22895" s="162" t="s">
        <v>23140</v>
      </c>
    </row>
    <row r="22896" spans="7:7">
      <c r="G22896" s="162" t="s">
        <v>23141</v>
      </c>
    </row>
    <row r="22897" spans="7:7">
      <c r="G22897" s="162" t="s">
        <v>23142</v>
      </c>
    </row>
    <row r="22898" spans="7:7">
      <c r="G22898" s="162" t="s">
        <v>23143</v>
      </c>
    </row>
    <row r="22899" spans="7:7">
      <c r="G22899" s="162" t="s">
        <v>23144</v>
      </c>
    </row>
    <row r="22900" spans="7:7">
      <c r="G22900" s="162" t="s">
        <v>23145</v>
      </c>
    </row>
    <row r="22901" spans="7:7">
      <c r="G22901" s="162" t="s">
        <v>23146</v>
      </c>
    </row>
    <row r="22902" spans="7:7">
      <c r="G22902" s="162" t="s">
        <v>23147</v>
      </c>
    </row>
    <row r="22903" spans="7:7">
      <c r="G22903" s="162" t="s">
        <v>23148</v>
      </c>
    </row>
    <row r="22904" spans="7:7">
      <c r="G22904" s="162" t="s">
        <v>23149</v>
      </c>
    </row>
    <row r="22905" spans="7:7">
      <c r="G22905" s="162" t="s">
        <v>23150</v>
      </c>
    </row>
    <row r="22906" spans="7:7">
      <c r="G22906" s="162" t="s">
        <v>23151</v>
      </c>
    </row>
    <row r="22907" spans="7:7">
      <c r="G22907" s="162" t="s">
        <v>23152</v>
      </c>
    </row>
    <row r="22908" spans="7:7">
      <c r="G22908" s="162" t="s">
        <v>23153</v>
      </c>
    </row>
    <row r="22909" spans="7:7">
      <c r="G22909" s="162" t="s">
        <v>23154</v>
      </c>
    </row>
    <row r="22910" spans="7:7">
      <c r="G22910" s="162" t="s">
        <v>23155</v>
      </c>
    </row>
    <row r="22911" spans="7:7">
      <c r="G22911" s="162" t="s">
        <v>23156</v>
      </c>
    </row>
    <row r="22912" spans="7:7">
      <c r="G22912" s="162" t="s">
        <v>23157</v>
      </c>
    </row>
    <row r="22913" spans="7:7">
      <c r="G22913" s="162" t="s">
        <v>23158</v>
      </c>
    </row>
    <row r="22914" spans="7:7">
      <c r="G22914" s="162" t="s">
        <v>23159</v>
      </c>
    </row>
    <row r="22915" spans="7:7">
      <c r="G22915" s="162" t="s">
        <v>23160</v>
      </c>
    </row>
    <row r="22916" spans="7:7">
      <c r="G22916" s="162" t="s">
        <v>23161</v>
      </c>
    </row>
    <row r="22917" spans="7:7">
      <c r="G22917" s="162" t="s">
        <v>23162</v>
      </c>
    </row>
    <row r="22918" spans="7:7">
      <c r="G22918" s="162" t="s">
        <v>23163</v>
      </c>
    </row>
    <row r="22919" spans="7:7">
      <c r="G22919" s="162" t="s">
        <v>23164</v>
      </c>
    </row>
    <row r="22920" spans="7:7">
      <c r="G22920" s="162" t="s">
        <v>23165</v>
      </c>
    </row>
    <row r="22921" spans="7:7">
      <c r="G22921" s="162" t="s">
        <v>23166</v>
      </c>
    </row>
    <row r="22922" spans="7:7">
      <c r="G22922" s="162" t="s">
        <v>23167</v>
      </c>
    </row>
    <row r="22923" spans="7:7">
      <c r="G22923" s="162" t="s">
        <v>23168</v>
      </c>
    </row>
    <row r="22924" spans="7:7">
      <c r="G22924" s="162" t="s">
        <v>23169</v>
      </c>
    </row>
    <row r="22925" spans="7:7">
      <c r="G22925" s="162" t="s">
        <v>23170</v>
      </c>
    </row>
    <row r="22926" spans="7:7">
      <c r="G22926" s="162" t="s">
        <v>23171</v>
      </c>
    </row>
    <row r="22927" spans="7:7">
      <c r="G22927" s="162" t="s">
        <v>23172</v>
      </c>
    </row>
    <row r="22928" spans="7:7">
      <c r="G22928" s="162" t="s">
        <v>23173</v>
      </c>
    </row>
    <row r="22929" spans="7:7">
      <c r="G22929" s="162" t="s">
        <v>23174</v>
      </c>
    </row>
    <row r="22930" spans="7:7">
      <c r="G22930" s="162" t="s">
        <v>23175</v>
      </c>
    </row>
    <row r="22931" spans="7:7">
      <c r="G22931" s="162" t="s">
        <v>23176</v>
      </c>
    </row>
    <row r="22932" spans="7:7">
      <c r="G22932" s="162" t="s">
        <v>23177</v>
      </c>
    </row>
    <row r="22933" spans="7:7">
      <c r="G22933" s="162" t="s">
        <v>23178</v>
      </c>
    </row>
    <row r="22934" spans="7:7">
      <c r="G22934" s="162" t="s">
        <v>23179</v>
      </c>
    </row>
    <row r="22935" spans="7:7">
      <c r="G22935" s="162" t="s">
        <v>23180</v>
      </c>
    </row>
    <row r="22936" spans="7:7">
      <c r="G22936" s="162" t="s">
        <v>23181</v>
      </c>
    </row>
    <row r="22937" spans="7:7">
      <c r="G22937" s="162" t="s">
        <v>23182</v>
      </c>
    </row>
    <row r="22938" spans="7:7">
      <c r="G22938" s="162" t="s">
        <v>23183</v>
      </c>
    </row>
    <row r="22939" spans="7:7">
      <c r="G22939" s="162" t="s">
        <v>23184</v>
      </c>
    </row>
    <row r="22940" spans="7:7">
      <c r="G22940" s="162" t="s">
        <v>23185</v>
      </c>
    </row>
    <row r="22941" spans="7:7">
      <c r="G22941" s="162" t="s">
        <v>23186</v>
      </c>
    </row>
    <row r="22942" spans="7:7">
      <c r="G22942" s="162" t="s">
        <v>23187</v>
      </c>
    </row>
    <row r="22943" spans="7:7">
      <c r="G22943" s="162" t="s">
        <v>23188</v>
      </c>
    </row>
    <row r="22944" spans="7:7">
      <c r="G22944" s="162" t="s">
        <v>23189</v>
      </c>
    </row>
    <row r="22945" spans="7:7">
      <c r="G22945" s="162" t="s">
        <v>23190</v>
      </c>
    </row>
    <row r="22946" spans="7:7">
      <c r="G22946" s="162" t="s">
        <v>23191</v>
      </c>
    </row>
    <row r="22947" spans="7:7">
      <c r="G22947" s="162" t="s">
        <v>23192</v>
      </c>
    </row>
    <row r="22948" spans="7:7">
      <c r="G22948" s="162" t="s">
        <v>23193</v>
      </c>
    </row>
    <row r="22949" spans="7:7">
      <c r="G22949" s="162" t="s">
        <v>23194</v>
      </c>
    </row>
    <row r="22950" spans="7:7">
      <c r="G22950" s="162" t="s">
        <v>23195</v>
      </c>
    </row>
    <row r="22951" spans="7:7">
      <c r="G22951" s="162" t="s">
        <v>23196</v>
      </c>
    </row>
    <row r="22952" spans="7:7">
      <c r="G22952" s="162" t="s">
        <v>23197</v>
      </c>
    </row>
    <row r="22953" spans="7:7">
      <c r="G22953" s="162" t="s">
        <v>23198</v>
      </c>
    </row>
    <row r="22954" spans="7:7">
      <c r="G22954" s="162" t="s">
        <v>23199</v>
      </c>
    </row>
    <row r="22955" spans="7:7">
      <c r="G22955" s="162" t="s">
        <v>23200</v>
      </c>
    </row>
    <row r="22956" spans="7:7">
      <c r="G22956" s="162" t="s">
        <v>23201</v>
      </c>
    </row>
    <row r="22957" spans="7:7">
      <c r="G22957" s="162" t="s">
        <v>23202</v>
      </c>
    </row>
    <row r="22958" spans="7:7">
      <c r="G22958" s="162" t="s">
        <v>23203</v>
      </c>
    </row>
    <row r="22959" spans="7:7">
      <c r="G22959" s="162" t="s">
        <v>23204</v>
      </c>
    </row>
    <row r="22960" spans="7:7">
      <c r="G22960" s="162" t="s">
        <v>23205</v>
      </c>
    </row>
    <row r="22961" spans="7:7">
      <c r="G22961" s="162" t="s">
        <v>23206</v>
      </c>
    </row>
    <row r="22962" spans="7:7">
      <c r="G22962" s="162" t="s">
        <v>23207</v>
      </c>
    </row>
    <row r="22963" spans="7:7">
      <c r="G22963" s="162" t="s">
        <v>23208</v>
      </c>
    </row>
    <row r="22964" spans="7:7">
      <c r="G22964" s="162" t="s">
        <v>23209</v>
      </c>
    </row>
    <row r="22965" spans="7:7">
      <c r="G22965" s="162" t="s">
        <v>23210</v>
      </c>
    </row>
    <row r="22966" spans="7:7">
      <c r="G22966" s="162" t="s">
        <v>23211</v>
      </c>
    </row>
    <row r="22967" spans="7:7">
      <c r="G22967" s="162" t="s">
        <v>23212</v>
      </c>
    </row>
    <row r="22968" spans="7:7">
      <c r="G22968" s="162" t="s">
        <v>23213</v>
      </c>
    </row>
    <row r="22969" spans="7:7">
      <c r="G22969" s="162" t="s">
        <v>23214</v>
      </c>
    </row>
    <row r="22970" spans="7:7">
      <c r="G22970" s="162" t="s">
        <v>23215</v>
      </c>
    </row>
    <row r="22971" spans="7:7">
      <c r="G22971" s="162" t="s">
        <v>23216</v>
      </c>
    </row>
    <row r="22972" spans="7:7">
      <c r="G22972" s="162" t="s">
        <v>23217</v>
      </c>
    </row>
    <row r="22973" spans="7:7">
      <c r="G22973" s="162" t="s">
        <v>23218</v>
      </c>
    </row>
    <row r="22974" spans="7:7">
      <c r="G22974" s="162" t="s">
        <v>23219</v>
      </c>
    </row>
    <row r="22975" spans="7:7">
      <c r="G22975" s="162" t="s">
        <v>23220</v>
      </c>
    </row>
    <row r="22976" spans="7:7">
      <c r="G22976" s="162" t="s">
        <v>23221</v>
      </c>
    </row>
    <row r="22977" spans="7:7">
      <c r="G22977" s="162" t="s">
        <v>23222</v>
      </c>
    </row>
    <row r="22978" spans="7:7">
      <c r="G22978" s="162" t="s">
        <v>23223</v>
      </c>
    </row>
    <row r="22979" spans="7:7">
      <c r="G22979" s="162" t="s">
        <v>23224</v>
      </c>
    </row>
    <row r="22980" spans="7:7">
      <c r="G22980" s="162" t="s">
        <v>23225</v>
      </c>
    </row>
    <row r="22981" spans="7:7">
      <c r="G22981" s="162" t="s">
        <v>23226</v>
      </c>
    </row>
    <row r="22982" spans="7:7">
      <c r="G22982" s="162" t="s">
        <v>23227</v>
      </c>
    </row>
    <row r="22983" spans="7:7">
      <c r="G22983" s="162" t="s">
        <v>23228</v>
      </c>
    </row>
    <row r="22984" spans="7:7">
      <c r="G22984" s="162" t="s">
        <v>23229</v>
      </c>
    </row>
    <row r="22985" spans="7:7">
      <c r="G22985" s="162" t="s">
        <v>23230</v>
      </c>
    </row>
    <row r="22986" spans="7:7">
      <c r="G22986" s="162" t="s">
        <v>23231</v>
      </c>
    </row>
    <row r="22987" spans="7:7">
      <c r="G22987" s="162" t="s">
        <v>23232</v>
      </c>
    </row>
    <row r="22988" spans="7:7">
      <c r="G22988" s="162" t="s">
        <v>23233</v>
      </c>
    </row>
    <row r="22989" spans="7:7">
      <c r="G22989" s="162" t="s">
        <v>23234</v>
      </c>
    </row>
    <row r="22990" spans="7:7">
      <c r="G22990" s="162" t="s">
        <v>23235</v>
      </c>
    </row>
    <row r="22991" spans="7:7">
      <c r="G22991" s="162" t="s">
        <v>23236</v>
      </c>
    </row>
    <row r="22992" spans="7:7">
      <c r="G22992" s="162" t="s">
        <v>23237</v>
      </c>
    </row>
    <row r="22993" spans="7:7">
      <c r="G22993" s="162" t="s">
        <v>23238</v>
      </c>
    </row>
    <row r="22994" spans="7:7">
      <c r="G22994" s="162" t="s">
        <v>23239</v>
      </c>
    </row>
    <row r="22995" spans="7:7">
      <c r="G22995" s="162" t="s">
        <v>23240</v>
      </c>
    </row>
    <row r="22996" spans="7:7">
      <c r="G22996" s="162" t="s">
        <v>23241</v>
      </c>
    </row>
    <row r="22997" spans="7:7">
      <c r="G22997" s="162" t="s">
        <v>23242</v>
      </c>
    </row>
    <row r="22998" spans="7:7">
      <c r="G22998" s="162" t="s">
        <v>23243</v>
      </c>
    </row>
    <row r="22999" spans="7:7">
      <c r="G22999" s="162" t="s">
        <v>23244</v>
      </c>
    </row>
    <row r="23000" spans="7:7">
      <c r="G23000" s="162" t="s">
        <v>23245</v>
      </c>
    </row>
    <row r="23001" spans="7:7">
      <c r="G23001" s="162" t="s">
        <v>23246</v>
      </c>
    </row>
    <row r="23002" spans="7:7">
      <c r="G23002" s="162" t="s">
        <v>23247</v>
      </c>
    </row>
    <row r="23003" spans="7:7">
      <c r="G23003" s="162" t="s">
        <v>23248</v>
      </c>
    </row>
    <row r="23004" spans="7:7">
      <c r="G23004" s="162" t="s">
        <v>23249</v>
      </c>
    </row>
    <row r="23005" spans="7:7">
      <c r="G23005" s="162" t="s">
        <v>23250</v>
      </c>
    </row>
    <row r="23006" spans="7:7">
      <c r="G23006" s="162" t="s">
        <v>23251</v>
      </c>
    </row>
    <row r="23007" spans="7:7">
      <c r="G23007" s="162" t="s">
        <v>23252</v>
      </c>
    </row>
    <row r="23008" spans="7:7">
      <c r="G23008" s="162" t="s">
        <v>23253</v>
      </c>
    </row>
    <row r="23009" spans="7:7">
      <c r="G23009" s="162" t="s">
        <v>23254</v>
      </c>
    </row>
    <row r="23010" spans="7:7">
      <c r="G23010" s="162" t="s">
        <v>23255</v>
      </c>
    </row>
    <row r="23011" spans="7:7">
      <c r="G23011" s="162" t="s">
        <v>23256</v>
      </c>
    </row>
    <row r="23012" spans="7:7">
      <c r="G23012" s="162" t="s">
        <v>23257</v>
      </c>
    </row>
    <row r="23013" spans="7:7">
      <c r="G23013" s="162" t="s">
        <v>23258</v>
      </c>
    </row>
    <row r="23014" spans="7:7">
      <c r="G23014" s="162" t="s">
        <v>23259</v>
      </c>
    </row>
    <row r="23015" spans="7:7">
      <c r="G23015" s="162" t="s">
        <v>23260</v>
      </c>
    </row>
    <row r="23016" spans="7:7">
      <c r="G23016" s="162" t="s">
        <v>23261</v>
      </c>
    </row>
    <row r="23017" spans="7:7">
      <c r="G23017" s="162" t="s">
        <v>23262</v>
      </c>
    </row>
    <row r="23018" spans="7:7">
      <c r="G23018" s="162" t="s">
        <v>23263</v>
      </c>
    </row>
    <row r="23019" spans="7:7">
      <c r="G23019" s="162" t="s">
        <v>23264</v>
      </c>
    </row>
    <row r="23020" spans="7:7">
      <c r="G23020" s="162" t="s">
        <v>23265</v>
      </c>
    </row>
    <row r="23021" spans="7:7">
      <c r="G23021" s="162" t="s">
        <v>23266</v>
      </c>
    </row>
    <row r="23022" spans="7:7">
      <c r="G23022" s="162" t="s">
        <v>23267</v>
      </c>
    </row>
    <row r="23023" spans="7:7">
      <c r="G23023" s="162" t="s">
        <v>23268</v>
      </c>
    </row>
    <row r="23024" spans="7:7">
      <c r="G23024" s="162" t="s">
        <v>23269</v>
      </c>
    </row>
    <row r="23025" spans="7:7">
      <c r="G23025" s="162" t="s">
        <v>23270</v>
      </c>
    </row>
    <row r="23026" spans="7:7">
      <c r="G23026" s="162" t="s">
        <v>23271</v>
      </c>
    </row>
    <row r="23027" spans="7:7">
      <c r="G23027" s="162" t="s">
        <v>23272</v>
      </c>
    </row>
    <row r="23028" spans="7:7">
      <c r="G23028" s="162" t="s">
        <v>23273</v>
      </c>
    </row>
    <row r="23029" spans="7:7">
      <c r="G23029" s="162" t="s">
        <v>23274</v>
      </c>
    </row>
    <row r="23030" spans="7:7">
      <c r="G23030" s="162" t="s">
        <v>23275</v>
      </c>
    </row>
    <row r="23031" spans="7:7">
      <c r="G23031" s="162" t="s">
        <v>23276</v>
      </c>
    </row>
    <row r="23032" spans="7:7">
      <c r="G23032" s="162" t="s">
        <v>23277</v>
      </c>
    </row>
    <row r="23033" spans="7:7">
      <c r="G23033" s="162" t="s">
        <v>23278</v>
      </c>
    </row>
    <row r="23034" spans="7:7">
      <c r="G23034" s="162" t="s">
        <v>23279</v>
      </c>
    </row>
    <row r="23035" spans="7:7">
      <c r="G23035" s="162" t="s">
        <v>23280</v>
      </c>
    </row>
    <row r="23036" spans="7:7">
      <c r="G23036" s="162" t="s">
        <v>23281</v>
      </c>
    </row>
    <row r="23037" spans="7:7">
      <c r="G23037" s="162" t="s">
        <v>23282</v>
      </c>
    </row>
    <row r="23038" spans="7:7">
      <c r="G23038" s="162" t="s">
        <v>23283</v>
      </c>
    </row>
    <row r="23039" spans="7:7">
      <c r="G23039" s="162" t="s">
        <v>23284</v>
      </c>
    </row>
    <row r="23040" spans="7:7">
      <c r="G23040" s="162" t="s">
        <v>23285</v>
      </c>
    </row>
    <row r="23041" spans="7:7">
      <c r="G23041" s="162" t="s">
        <v>23286</v>
      </c>
    </row>
    <row r="23042" spans="7:7">
      <c r="G23042" s="162" t="s">
        <v>23287</v>
      </c>
    </row>
    <row r="23043" spans="7:7">
      <c r="G23043" s="162" t="s">
        <v>23288</v>
      </c>
    </row>
    <row r="23044" spans="7:7">
      <c r="G23044" s="162" t="s">
        <v>23289</v>
      </c>
    </row>
    <row r="23045" spans="7:7">
      <c r="G23045" s="162" t="s">
        <v>23290</v>
      </c>
    </row>
    <row r="23046" spans="7:7">
      <c r="G23046" s="162" t="s">
        <v>23291</v>
      </c>
    </row>
    <row r="23047" spans="7:7">
      <c r="G23047" s="162" t="s">
        <v>23292</v>
      </c>
    </row>
    <row r="23048" spans="7:7">
      <c r="G23048" s="162" t="s">
        <v>23293</v>
      </c>
    </row>
    <row r="23049" spans="7:7">
      <c r="G23049" s="162" t="s">
        <v>23294</v>
      </c>
    </row>
    <row r="23050" spans="7:7">
      <c r="G23050" s="162" t="s">
        <v>23295</v>
      </c>
    </row>
    <row r="23051" spans="7:7">
      <c r="G23051" s="162" t="s">
        <v>23296</v>
      </c>
    </row>
    <row r="23052" spans="7:7">
      <c r="G23052" s="162" t="s">
        <v>23297</v>
      </c>
    </row>
    <row r="23053" spans="7:7">
      <c r="G23053" s="162" t="s">
        <v>23298</v>
      </c>
    </row>
    <row r="23054" spans="7:7">
      <c r="G23054" s="162" t="s">
        <v>23299</v>
      </c>
    </row>
    <row r="23055" spans="7:7">
      <c r="G23055" s="162" t="s">
        <v>23300</v>
      </c>
    </row>
    <row r="23056" spans="7:7">
      <c r="G23056" s="162" t="s">
        <v>23301</v>
      </c>
    </row>
    <row r="23057" spans="7:7">
      <c r="G23057" s="162" t="s">
        <v>23302</v>
      </c>
    </row>
    <row r="23058" spans="7:7">
      <c r="G23058" s="162" t="s">
        <v>23303</v>
      </c>
    </row>
    <row r="23059" spans="7:7">
      <c r="G23059" s="162" t="s">
        <v>23304</v>
      </c>
    </row>
    <row r="23060" spans="7:7">
      <c r="G23060" s="162" t="s">
        <v>23305</v>
      </c>
    </row>
    <row r="23061" spans="7:7">
      <c r="G23061" s="162" t="s">
        <v>23306</v>
      </c>
    </row>
    <row r="23062" spans="7:7">
      <c r="G23062" s="162" t="s">
        <v>23307</v>
      </c>
    </row>
    <row r="23063" spans="7:7">
      <c r="G23063" s="162" t="s">
        <v>23308</v>
      </c>
    </row>
    <row r="23064" spans="7:7">
      <c r="G23064" s="162" t="s">
        <v>23309</v>
      </c>
    </row>
    <row r="23065" spans="7:7">
      <c r="G23065" s="162" t="s">
        <v>23310</v>
      </c>
    </row>
    <row r="23066" spans="7:7">
      <c r="G23066" s="162" t="s">
        <v>23311</v>
      </c>
    </row>
    <row r="23067" spans="7:7">
      <c r="G23067" s="162" t="s">
        <v>23312</v>
      </c>
    </row>
    <row r="23068" spans="7:7">
      <c r="G23068" s="162" t="s">
        <v>23313</v>
      </c>
    </row>
    <row r="23069" spans="7:7">
      <c r="G23069" s="162" t="s">
        <v>23314</v>
      </c>
    </row>
    <row r="23070" spans="7:7">
      <c r="G23070" s="162" t="s">
        <v>23315</v>
      </c>
    </row>
    <row r="23071" spans="7:7">
      <c r="G23071" s="162" t="s">
        <v>23316</v>
      </c>
    </row>
    <row r="23072" spans="7:7">
      <c r="G23072" s="162" t="s">
        <v>23317</v>
      </c>
    </row>
    <row r="23073" spans="7:7">
      <c r="G23073" s="162" t="s">
        <v>23318</v>
      </c>
    </row>
    <row r="23074" spans="7:7">
      <c r="G23074" s="162" t="s">
        <v>23319</v>
      </c>
    </row>
    <row r="23075" spans="7:7">
      <c r="G23075" s="162" t="s">
        <v>23320</v>
      </c>
    </row>
    <row r="23076" spans="7:7">
      <c r="G23076" s="162" t="s">
        <v>23321</v>
      </c>
    </row>
    <row r="23077" spans="7:7">
      <c r="G23077" s="162" t="s">
        <v>23322</v>
      </c>
    </row>
    <row r="23078" spans="7:7">
      <c r="G23078" s="162" t="s">
        <v>23323</v>
      </c>
    </row>
    <row r="23079" spans="7:7">
      <c r="G23079" s="162" t="s">
        <v>23324</v>
      </c>
    </row>
    <row r="23080" spans="7:7">
      <c r="G23080" s="162" t="s">
        <v>23325</v>
      </c>
    </row>
    <row r="23081" spans="7:7">
      <c r="G23081" s="162" t="s">
        <v>23326</v>
      </c>
    </row>
    <row r="23082" spans="7:7">
      <c r="G23082" s="162" t="s">
        <v>23327</v>
      </c>
    </row>
    <row r="23083" spans="7:7">
      <c r="G23083" s="162" t="s">
        <v>23328</v>
      </c>
    </row>
    <row r="23084" spans="7:7">
      <c r="G23084" s="162" t="s">
        <v>23329</v>
      </c>
    </row>
    <row r="23085" spans="7:7">
      <c r="G23085" s="162" t="s">
        <v>23330</v>
      </c>
    </row>
    <row r="23086" spans="7:7">
      <c r="G23086" s="162" t="s">
        <v>23331</v>
      </c>
    </row>
    <row r="23087" spans="7:7">
      <c r="G23087" s="162" t="s">
        <v>23332</v>
      </c>
    </row>
    <row r="23088" spans="7:7">
      <c r="G23088" s="162" t="s">
        <v>23333</v>
      </c>
    </row>
    <row r="23089" spans="7:7">
      <c r="G23089" s="162" t="s">
        <v>23334</v>
      </c>
    </row>
    <row r="23090" spans="7:7">
      <c r="G23090" s="162" t="s">
        <v>23335</v>
      </c>
    </row>
    <row r="23091" spans="7:7">
      <c r="G23091" s="162" t="s">
        <v>23336</v>
      </c>
    </row>
    <row r="23092" spans="7:7">
      <c r="G23092" s="162" t="s">
        <v>23337</v>
      </c>
    </row>
    <row r="23093" spans="7:7">
      <c r="G23093" s="162" t="s">
        <v>23338</v>
      </c>
    </row>
    <row r="23094" spans="7:7">
      <c r="G23094" s="162" t="s">
        <v>23339</v>
      </c>
    </row>
    <row r="23095" spans="7:7">
      <c r="G23095" s="162" t="s">
        <v>23340</v>
      </c>
    </row>
    <row r="23096" spans="7:7">
      <c r="G23096" s="162" t="s">
        <v>23341</v>
      </c>
    </row>
    <row r="23097" spans="7:7">
      <c r="G23097" s="162" t="s">
        <v>23342</v>
      </c>
    </row>
    <row r="23098" spans="7:7">
      <c r="G23098" s="162" t="s">
        <v>23343</v>
      </c>
    </row>
    <row r="23099" spans="7:7">
      <c r="G23099" s="162" t="s">
        <v>23344</v>
      </c>
    </row>
    <row r="23100" spans="7:7">
      <c r="G23100" s="162" t="s">
        <v>23345</v>
      </c>
    </row>
    <row r="23101" spans="7:7">
      <c r="G23101" s="162" t="s">
        <v>23346</v>
      </c>
    </row>
    <row r="23102" spans="7:7">
      <c r="G23102" s="162" t="s">
        <v>23347</v>
      </c>
    </row>
    <row r="23103" spans="7:7">
      <c r="G23103" s="162" t="s">
        <v>23348</v>
      </c>
    </row>
    <row r="23104" spans="7:7">
      <c r="G23104" s="162" t="s">
        <v>23349</v>
      </c>
    </row>
    <row r="23105" spans="7:7">
      <c r="G23105" s="162" t="s">
        <v>23350</v>
      </c>
    </row>
    <row r="23106" spans="7:7">
      <c r="G23106" s="162" t="s">
        <v>23351</v>
      </c>
    </row>
    <row r="23107" spans="7:7">
      <c r="G23107" s="162" t="s">
        <v>23352</v>
      </c>
    </row>
    <row r="23108" spans="7:7">
      <c r="G23108" s="162" t="s">
        <v>23353</v>
      </c>
    </row>
    <row r="23109" spans="7:7">
      <c r="G23109" s="162" t="s">
        <v>23354</v>
      </c>
    </row>
    <row r="23110" spans="7:7">
      <c r="G23110" s="162" t="s">
        <v>23355</v>
      </c>
    </row>
    <row r="23111" spans="7:7">
      <c r="G23111" s="162" t="s">
        <v>23356</v>
      </c>
    </row>
    <row r="23112" spans="7:7">
      <c r="G23112" s="162" t="s">
        <v>23357</v>
      </c>
    </row>
    <row r="23113" spans="7:7">
      <c r="G23113" s="162" t="s">
        <v>23358</v>
      </c>
    </row>
    <row r="23114" spans="7:7">
      <c r="G23114" s="162" t="s">
        <v>23359</v>
      </c>
    </row>
    <row r="23115" spans="7:7">
      <c r="G23115" s="162" t="s">
        <v>23360</v>
      </c>
    </row>
    <row r="23116" spans="7:7">
      <c r="G23116" s="162" t="s">
        <v>23361</v>
      </c>
    </row>
    <row r="23117" spans="7:7">
      <c r="G23117" s="162" t="s">
        <v>23362</v>
      </c>
    </row>
    <row r="23118" spans="7:7">
      <c r="G23118" s="162" t="s">
        <v>23363</v>
      </c>
    </row>
    <row r="23119" spans="7:7">
      <c r="G23119" s="162" t="s">
        <v>23364</v>
      </c>
    </row>
    <row r="23120" spans="7:7">
      <c r="G23120" s="162" t="s">
        <v>23365</v>
      </c>
    </row>
    <row r="23121" spans="7:7">
      <c r="G23121" s="162" t="s">
        <v>23366</v>
      </c>
    </row>
    <row r="23122" spans="7:7">
      <c r="G23122" s="162" t="s">
        <v>23367</v>
      </c>
    </row>
    <row r="23123" spans="7:7">
      <c r="G23123" s="162" t="s">
        <v>23368</v>
      </c>
    </row>
    <row r="23124" spans="7:7">
      <c r="G23124" s="162" t="s">
        <v>23369</v>
      </c>
    </row>
    <row r="23125" spans="7:7">
      <c r="G23125" s="162" t="s">
        <v>23370</v>
      </c>
    </row>
    <row r="23126" spans="7:7">
      <c r="G23126" s="162" t="s">
        <v>23371</v>
      </c>
    </row>
    <row r="23127" spans="7:7">
      <c r="G23127" s="162" t="s">
        <v>23372</v>
      </c>
    </row>
    <row r="23128" spans="7:7">
      <c r="G23128" s="162" t="s">
        <v>23373</v>
      </c>
    </row>
    <row r="23129" spans="7:7">
      <c r="G23129" s="162" t="s">
        <v>23374</v>
      </c>
    </row>
    <row r="23130" spans="7:7">
      <c r="G23130" s="162" t="s">
        <v>23375</v>
      </c>
    </row>
    <row r="23131" spans="7:7">
      <c r="G23131" s="162" t="s">
        <v>23376</v>
      </c>
    </row>
    <row r="23132" spans="7:7">
      <c r="G23132" s="162" t="s">
        <v>23377</v>
      </c>
    </row>
    <row r="23133" spans="7:7">
      <c r="G23133" s="162" t="s">
        <v>23378</v>
      </c>
    </row>
    <row r="23134" spans="7:7">
      <c r="G23134" s="162" t="s">
        <v>23379</v>
      </c>
    </row>
    <row r="23135" spans="7:7">
      <c r="G23135" s="162" t="s">
        <v>23380</v>
      </c>
    </row>
    <row r="23136" spans="7:7">
      <c r="G23136" s="162" t="s">
        <v>23381</v>
      </c>
    </row>
    <row r="23137" spans="7:7">
      <c r="G23137" s="162" t="s">
        <v>23382</v>
      </c>
    </row>
    <row r="23138" spans="7:7">
      <c r="G23138" s="162" t="s">
        <v>23383</v>
      </c>
    </row>
    <row r="23139" spans="7:7">
      <c r="G23139" s="162" t="s">
        <v>23384</v>
      </c>
    </row>
    <row r="23140" spans="7:7">
      <c r="G23140" s="162" t="s">
        <v>23385</v>
      </c>
    </row>
    <row r="23141" spans="7:7">
      <c r="G23141" s="162" t="s">
        <v>23386</v>
      </c>
    </row>
    <row r="23142" spans="7:7">
      <c r="G23142" s="162" t="s">
        <v>23387</v>
      </c>
    </row>
    <row r="23143" spans="7:7">
      <c r="G23143" s="162" t="s">
        <v>23388</v>
      </c>
    </row>
    <row r="23144" spans="7:7">
      <c r="G23144" s="162" t="s">
        <v>23389</v>
      </c>
    </row>
    <row r="23145" spans="7:7">
      <c r="G23145" s="162" t="s">
        <v>23390</v>
      </c>
    </row>
    <row r="23146" spans="7:7">
      <c r="G23146" s="162" t="s">
        <v>23391</v>
      </c>
    </row>
    <row r="23147" spans="7:7">
      <c r="G23147" s="162" t="s">
        <v>23392</v>
      </c>
    </row>
    <row r="23148" spans="7:7">
      <c r="G23148" s="162" t="s">
        <v>23393</v>
      </c>
    </row>
    <row r="23149" spans="7:7">
      <c r="G23149" s="162" t="s">
        <v>23394</v>
      </c>
    </row>
    <row r="23150" spans="7:7">
      <c r="G23150" s="162" t="s">
        <v>23395</v>
      </c>
    </row>
    <row r="23151" spans="7:7">
      <c r="G23151" s="162" t="s">
        <v>23396</v>
      </c>
    </row>
    <row r="23152" spans="7:7">
      <c r="G23152" s="162" t="s">
        <v>23397</v>
      </c>
    </row>
    <row r="23153" spans="7:7">
      <c r="G23153" s="162" t="s">
        <v>23398</v>
      </c>
    </row>
    <row r="23154" spans="7:7">
      <c r="G23154" s="162" t="s">
        <v>23399</v>
      </c>
    </row>
    <row r="23155" spans="7:7">
      <c r="G23155" s="162" t="s">
        <v>23400</v>
      </c>
    </row>
    <row r="23156" spans="7:7">
      <c r="G23156" s="162" t="s">
        <v>23401</v>
      </c>
    </row>
    <row r="23157" spans="7:7">
      <c r="G23157" s="162" t="s">
        <v>23402</v>
      </c>
    </row>
    <row r="23158" spans="7:7">
      <c r="G23158" s="162" t="s">
        <v>23403</v>
      </c>
    </row>
    <row r="23159" spans="7:7">
      <c r="G23159" s="162" t="s">
        <v>23404</v>
      </c>
    </row>
    <row r="23160" spans="7:7">
      <c r="G23160" s="162" t="s">
        <v>23405</v>
      </c>
    </row>
    <row r="23161" spans="7:7">
      <c r="G23161" s="162" t="s">
        <v>23406</v>
      </c>
    </row>
    <row r="23162" spans="7:7">
      <c r="G23162" s="162" t="s">
        <v>23407</v>
      </c>
    </row>
    <row r="23163" spans="7:7">
      <c r="G23163" s="162" t="s">
        <v>23408</v>
      </c>
    </row>
    <row r="23164" spans="7:7">
      <c r="G23164" s="162" t="s">
        <v>23409</v>
      </c>
    </row>
    <row r="23165" spans="7:7">
      <c r="G23165" s="162" t="s">
        <v>23410</v>
      </c>
    </row>
    <row r="23166" spans="7:7">
      <c r="G23166" s="162" t="s">
        <v>23411</v>
      </c>
    </row>
    <row r="23167" spans="7:7">
      <c r="G23167" s="162" t="s">
        <v>23412</v>
      </c>
    </row>
    <row r="23168" spans="7:7">
      <c r="G23168" s="162" t="s">
        <v>23413</v>
      </c>
    </row>
    <row r="23169" spans="7:7">
      <c r="G23169" s="162" t="s">
        <v>23414</v>
      </c>
    </row>
    <row r="23170" spans="7:7">
      <c r="G23170" s="162" t="s">
        <v>23415</v>
      </c>
    </row>
    <row r="23171" spans="7:7">
      <c r="G23171" s="162" t="s">
        <v>23416</v>
      </c>
    </row>
    <row r="23172" spans="7:7">
      <c r="G23172" s="162" t="s">
        <v>23417</v>
      </c>
    </row>
    <row r="23173" spans="7:7">
      <c r="G23173" s="162" t="s">
        <v>23418</v>
      </c>
    </row>
    <row r="23174" spans="7:7">
      <c r="G23174" s="162" t="s">
        <v>23419</v>
      </c>
    </row>
    <row r="23175" spans="7:7">
      <c r="G23175" s="162" t="s">
        <v>23420</v>
      </c>
    </row>
    <row r="23176" spans="7:7">
      <c r="G23176" s="162" t="s">
        <v>23421</v>
      </c>
    </row>
    <row r="23177" spans="7:7">
      <c r="G23177" s="162" t="s">
        <v>23422</v>
      </c>
    </row>
    <row r="23178" spans="7:7">
      <c r="G23178" s="162" t="s">
        <v>23423</v>
      </c>
    </row>
    <row r="23179" spans="7:7">
      <c r="G23179" s="162" t="s">
        <v>23424</v>
      </c>
    </row>
    <row r="23180" spans="7:7">
      <c r="G23180" s="162" t="s">
        <v>23425</v>
      </c>
    </row>
    <row r="23181" spans="7:7">
      <c r="G23181" s="162" t="s">
        <v>23426</v>
      </c>
    </row>
    <row r="23182" spans="7:7">
      <c r="G23182" s="162" t="s">
        <v>23427</v>
      </c>
    </row>
    <row r="23183" spans="7:7">
      <c r="G23183" s="162" t="s">
        <v>23428</v>
      </c>
    </row>
    <row r="23184" spans="7:7">
      <c r="G23184" s="162" t="s">
        <v>23429</v>
      </c>
    </row>
    <row r="23185" spans="7:7">
      <c r="G23185" s="162" t="s">
        <v>23430</v>
      </c>
    </row>
    <row r="23186" spans="7:7">
      <c r="G23186" s="162" t="s">
        <v>23431</v>
      </c>
    </row>
    <row r="23187" spans="7:7">
      <c r="G23187" s="162" t="s">
        <v>23432</v>
      </c>
    </row>
    <row r="23188" spans="7:7">
      <c r="G23188" s="162" t="s">
        <v>23433</v>
      </c>
    </row>
    <row r="23189" spans="7:7">
      <c r="G23189" s="162" t="s">
        <v>23434</v>
      </c>
    </row>
    <row r="23190" spans="7:7">
      <c r="G23190" s="162" t="s">
        <v>23435</v>
      </c>
    </row>
    <row r="23191" spans="7:7">
      <c r="G23191" s="162" t="s">
        <v>23436</v>
      </c>
    </row>
    <row r="23192" spans="7:7">
      <c r="G23192" s="162" t="s">
        <v>23437</v>
      </c>
    </row>
    <row r="23193" spans="7:7">
      <c r="G23193" s="162" t="s">
        <v>23438</v>
      </c>
    </row>
    <row r="23194" spans="7:7">
      <c r="G23194" s="162" t="s">
        <v>23439</v>
      </c>
    </row>
    <row r="23195" spans="7:7">
      <c r="G23195" s="162" t="s">
        <v>23440</v>
      </c>
    </row>
    <row r="23196" spans="7:7">
      <c r="G23196" s="162" t="s">
        <v>23441</v>
      </c>
    </row>
    <row r="23197" spans="7:7">
      <c r="G23197" s="162" t="s">
        <v>23442</v>
      </c>
    </row>
    <row r="23198" spans="7:7">
      <c r="G23198" s="162" t="s">
        <v>23443</v>
      </c>
    </row>
    <row r="23199" spans="7:7">
      <c r="G23199" s="162" t="s">
        <v>23444</v>
      </c>
    </row>
    <row r="23200" spans="7:7">
      <c r="G23200" s="162" t="s">
        <v>23445</v>
      </c>
    </row>
    <row r="23201" spans="7:7">
      <c r="G23201" s="162" t="s">
        <v>23446</v>
      </c>
    </row>
    <row r="23202" spans="7:7">
      <c r="G23202" s="162" t="s">
        <v>23447</v>
      </c>
    </row>
    <row r="23203" spans="7:7">
      <c r="G23203" s="162" t="s">
        <v>23448</v>
      </c>
    </row>
    <row r="23204" spans="7:7">
      <c r="G23204" s="162" t="s">
        <v>23449</v>
      </c>
    </row>
    <row r="23205" spans="7:7">
      <c r="G23205" s="162" t="s">
        <v>23450</v>
      </c>
    </row>
    <row r="23206" spans="7:7">
      <c r="G23206" s="162" t="s">
        <v>23451</v>
      </c>
    </row>
    <row r="23207" spans="7:7">
      <c r="G23207" s="162" t="s">
        <v>23452</v>
      </c>
    </row>
    <row r="23208" spans="7:7">
      <c r="G23208" s="162" t="s">
        <v>23453</v>
      </c>
    </row>
    <row r="23209" spans="7:7">
      <c r="G23209" s="162" t="s">
        <v>23454</v>
      </c>
    </row>
    <row r="23210" spans="7:7">
      <c r="G23210" s="162" t="s">
        <v>23455</v>
      </c>
    </row>
    <row r="23211" spans="7:7">
      <c r="G23211" s="162" t="s">
        <v>23456</v>
      </c>
    </row>
    <row r="23212" spans="7:7">
      <c r="G23212" s="162" t="s">
        <v>23457</v>
      </c>
    </row>
    <row r="23213" spans="7:7">
      <c r="G23213" s="162" t="s">
        <v>23458</v>
      </c>
    </row>
    <row r="23214" spans="7:7">
      <c r="G23214" s="162" t="s">
        <v>23459</v>
      </c>
    </row>
    <row r="23215" spans="7:7">
      <c r="G23215" s="162" t="s">
        <v>23460</v>
      </c>
    </row>
    <row r="23216" spans="7:7">
      <c r="G23216" s="162" t="s">
        <v>23461</v>
      </c>
    </row>
    <row r="23217" spans="7:7">
      <c r="G23217" s="162" t="s">
        <v>23462</v>
      </c>
    </row>
    <row r="23218" spans="7:7">
      <c r="G23218" s="162" t="s">
        <v>23463</v>
      </c>
    </row>
    <row r="23219" spans="7:7">
      <c r="G23219" s="162" t="s">
        <v>23464</v>
      </c>
    </row>
    <row r="23220" spans="7:7">
      <c r="G23220" s="162" t="s">
        <v>23465</v>
      </c>
    </row>
    <row r="23221" spans="7:7">
      <c r="G23221" s="162" t="s">
        <v>23466</v>
      </c>
    </row>
    <row r="23222" spans="7:7">
      <c r="G23222" s="162" t="s">
        <v>23467</v>
      </c>
    </row>
    <row r="23223" spans="7:7">
      <c r="G23223" s="162" t="s">
        <v>23468</v>
      </c>
    </row>
    <row r="23224" spans="7:7">
      <c r="G23224" s="162" t="s">
        <v>23469</v>
      </c>
    </row>
    <row r="23225" spans="7:7">
      <c r="G23225" s="162" t="s">
        <v>23470</v>
      </c>
    </row>
    <row r="23226" spans="7:7">
      <c r="G23226" s="162" t="s">
        <v>23471</v>
      </c>
    </row>
    <row r="23227" spans="7:7">
      <c r="G23227" s="162" t="s">
        <v>23472</v>
      </c>
    </row>
    <row r="23228" spans="7:7">
      <c r="G23228" s="162" t="s">
        <v>23473</v>
      </c>
    </row>
    <row r="23229" spans="7:7">
      <c r="G23229" s="162" t="s">
        <v>23474</v>
      </c>
    </row>
    <row r="23230" spans="7:7">
      <c r="G23230" s="162" t="s">
        <v>23475</v>
      </c>
    </row>
    <row r="23231" spans="7:7">
      <c r="G23231" s="162" t="s">
        <v>23476</v>
      </c>
    </row>
    <row r="23232" spans="7:7">
      <c r="G23232" s="162" t="s">
        <v>23477</v>
      </c>
    </row>
    <row r="23233" spans="7:7">
      <c r="G23233" s="162" t="s">
        <v>23478</v>
      </c>
    </row>
    <row r="23234" spans="7:7">
      <c r="G23234" s="162" t="s">
        <v>23479</v>
      </c>
    </row>
    <row r="23235" spans="7:7">
      <c r="G23235" s="162" t="s">
        <v>23480</v>
      </c>
    </row>
    <row r="23236" spans="7:7">
      <c r="G23236" s="162" t="s">
        <v>23481</v>
      </c>
    </row>
    <row r="23237" spans="7:7">
      <c r="G23237" s="162" t="s">
        <v>23482</v>
      </c>
    </row>
    <row r="23238" spans="7:7">
      <c r="G23238" s="162" t="s">
        <v>23483</v>
      </c>
    </row>
    <row r="23239" spans="7:7">
      <c r="G23239" s="162" t="s">
        <v>23484</v>
      </c>
    </row>
    <row r="23240" spans="7:7">
      <c r="G23240" s="162" t="s">
        <v>23485</v>
      </c>
    </row>
    <row r="23241" spans="7:7">
      <c r="G23241" s="162" t="s">
        <v>23486</v>
      </c>
    </row>
    <row r="23242" spans="7:7">
      <c r="G23242" s="162" t="s">
        <v>23487</v>
      </c>
    </row>
    <row r="23243" spans="7:7">
      <c r="G23243" s="162" t="s">
        <v>23488</v>
      </c>
    </row>
    <row r="23244" spans="7:7">
      <c r="G23244" s="162" t="s">
        <v>23489</v>
      </c>
    </row>
    <row r="23245" spans="7:7">
      <c r="G23245" s="162" t="s">
        <v>23490</v>
      </c>
    </row>
    <row r="23246" spans="7:7">
      <c r="G23246" s="162" t="s">
        <v>23491</v>
      </c>
    </row>
    <row r="23247" spans="7:7">
      <c r="G23247" s="162" t="s">
        <v>23492</v>
      </c>
    </row>
    <row r="23248" spans="7:7">
      <c r="G23248" s="162" t="s">
        <v>23493</v>
      </c>
    </row>
    <row r="23249" spans="7:7">
      <c r="G23249" s="162" t="s">
        <v>23494</v>
      </c>
    </row>
    <row r="23250" spans="7:7">
      <c r="G23250" s="162" t="s">
        <v>23495</v>
      </c>
    </row>
    <row r="23251" spans="7:7">
      <c r="G23251" s="162" t="s">
        <v>23496</v>
      </c>
    </row>
    <row r="23252" spans="7:7">
      <c r="G23252" s="162" t="s">
        <v>23497</v>
      </c>
    </row>
    <row r="23253" spans="7:7">
      <c r="G23253" s="162" t="s">
        <v>23498</v>
      </c>
    </row>
    <row r="23254" spans="7:7">
      <c r="G23254" s="162" t="s">
        <v>23499</v>
      </c>
    </row>
    <row r="23255" spans="7:7">
      <c r="G23255" s="162" t="s">
        <v>23500</v>
      </c>
    </row>
    <row r="23256" spans="7:7">
      <c r="G23256" s="162" t="s">
        <v>23501</v>
      </c>
    </row>
    <row r="23257" spans="7:7">
      <c r="G23257" s="162" t="s">
        <v>23502</v>
      </c>
    </row>
    <row r="23258" spans="7:7">
      <c r="G23258" s="162" t="s">
        <v>23503</v>
      </c>
    </row>
    <row r="23259" spans="7:7">
      <c r="G23259" s="162" t="s">
        <v>23504</v>
      </c>
    </row>
    <row r="23260" spans="7:7">
      <c r="G23260" s="162" t="s">
        <v>23505</v>
      </c>
    </row>
    <row r="23261" spans="7:7">
      <c r="G23261" s="162" t="s">
        <v>23506</v>
      </c>
    </row>
    <row r="23262" spans="7:7">
      <c r="G23262" s="162" t="s">
        <v>23507</v>
      </c>
    </row>
    <row r="23263" spans="7:7">
      <c r="G23263" s="162" t="s">
        <v>23508</v>
      </c>
    </row>
    <row r="23264" spans="7:7">
      <c r="G23264" s="162" t="s">
        <v>23509</v>
      </c>
    </row>
    <row r="23265" spans="7:7">
      <c r="G23265" s="162" t="s">
        <v>23510</v>
      </c>
    </row>
    <row r="23266" spans="7:7">
      <c r="G23266" s="162" t="s">
        <v>23511</v>
      </c>
    </row>
    <row r="23267" spans="7:7">
      <c r="G23267" s="162" t="s">
        <v>23512</v>
      </c>
    </row>
    <row r="23268" spans="7:7">
      <c r="G23268" s="162" t="s">
        <v>23513</v>
      </c>
    </row>
    <row r="23269" spans="7:7">
      <c r="G23269" s="162" t="s">
        <v>23514</v>
      </c>
    </row>
    <row r="23270" spans="7:7">
      <c r="G23270" s="162" t="s">
        <v>23515</v>
      </c>
    </row>
    <row r="23271" spans="7:7">
      <c r="G23271" s="162" t="s">
        <v>23516</v>
      </c>
    </row>
    <row r="23272" spans="7:7">
      <c r="G23272" s="162" t="s">
        <v>23517</v>
      </c>
    </row>
    <row r="23273" spans="7:7">
      <c r="G23273" s="162" t="s">
        <v>23518</v>
      </c>
    </row>
    <row r="23274" spans="7:7">
      <c r="G23274" s="162" t="s">
        <v>23519</v>
      </c>
    </row>
    <row r="23275" spans="7:7">
      <c r="G23275" s="162" t="s">
        <v>23520</v>
      </c>
    </row>
    <row r="23276" spans="7:7">
      <c r="G23276" s="162" t="s">
        <v>23521</v>
      </c>
    </row>
    <row r="23277" spans="7:7">
      <c r="G23277" s="162" t="s">
        <v>23522</v>
      </c>
    </row>
    <row r="23278" spans="7:7">
      <c r="G23278" s="162" t="s">
        <v>23523</v>
      </c>
    </row>
    <row r="23279" spans="7:7">
      <c r="G23279" s="162" t="s">
        <v>23524</v>
      </c>
    </row>
    <row r="23280" spans="7:7">
      <c r="G23280" s="162" t="s">
        <v>23525</v>
      </c>
    </row>
    <row r="23281" spans="7:7">
      <c r="G23281" s="162" t="s">
        <v>23526</v>
      </c>
    </row>
    <row r="23282" spans="7:7">
      <c r="G23282" s="162" t="s">
        <v>23527</v>
      </c>
    </row>
    <row r="23283" spans="7:7">
      <c r="G23283" s="162" t="s">
        <v>23528</v>
      </c>
    </row>
    <row r="23284" spans="7:7">
      <c r="G23284" s="162" t="s">
        <v>23529</v>
      </c>
    </row>
    <row r="23285" spans="7:7">
      <c r="G23285" s="162" t="s">
        <v>23530</v>
      </c>
    </row>
    <row r="23286" spans="7:7">
      <c r="G23286" s="162" t="s">
        <v>23531</v>
      </c>
    </row>
    <row r="23287" spans="7:7">
      <c r="G23287" s="162" t="s">
        <v>23532</v>
      </c>
    </row>
    <row r="23288" spans="7:7">
      <c r="G23288" s="162" t="s">
        <v>23533</v>
      </c>
    </row>
    <row r="23289" spans="7:7">
      <c r="G23289" s="162" t="s">
        <v>23534</v>
      </c>
    </row>
    <row r="23290" spans="7:7">
      <c r="G23290" s="162" t="s">
        <v>23535</v>
      </c>
    </row>
    <row r="23291" spans="7:7">
      <c r="G23291" s="162" t="s">
        <v>23536</v>
      </c>
    </row>
    <row r="23292" spans="7:7">
      <c r="G23292" s="162" t="s">
        <v>23537</v>
      </c>
    </row>
    <row r="23293" spans="7:7">
      <c r="G23293" s="162" t="s">
        <v>23538</v>
      </c>
    </row>
    <row r="23294" spans="7:7">
      <c r="G23294" s="162" t="s">
        <v>23539</v>
      </c>
    </row>
    <row r="23295" spans="7:7">
      <c r="G23295" s="162" t="s">
        <v>23540</v>
      </c>
    </row>
    <row r="23296" spans="7:7">
      <c r="G23296" s="162" t="s">
        <v>23541</v>
      </c>
    </row>
    <row r="23297" spans="7:7">
      <c r="G23297" s="162" t="s">
        <v>23542</v>
      </c>
    </row>
    <row r="23298" spans="7:7">
      <c r="G23298" s="162" t="s">
        <v>23543</v>
      </c>
    </row>
    <row r="23299" spans="7:7">
      <c r="G23299" s="162" t="s">
        <v>23544</v>
      </c>
    </row>
    <row r="23300" spans="7:7">
      <c r="G23300" s="162" t="s">
        <v>23545</v>
      </c>
    </row>
    <row r="23301" spans="7:7">
      <c r="G23301" s="162" t="s">
        <v>23546</v>
      </c>
    </row>
    <row r="23302" spans="7:7">
      <c r="G23302" s="162" t="s">
        <v>23547</v>
      </c>
    </row>
    <row r="23303" spans="7:7">
      <c r="G23303" s="162" t="s">
        <v>23548</v>
      </c>
    </row>
    <row r="23304" spans="7:7">
      <c r="G23304" s="162" t="s">
        <v>23549</v>
      </c>
    </row>
    <row r="23305" spans="7:7">
      <c r="G23305" s="162" t="s">
        <v>23550</v>
      </c>
    </row>
    <row r="23306" spans="7:7">
      <c r="G23306" s="162" t="s">
        <v>23551</v>
      </c>
    </row>
    <row r="23307" spans="7:7">
      <c r="G23307" s="162" t="s">
        <v>23552</v>
      </c>
    </row>
    <row r="23308" spans="7:7">
      <c r="G23308" s="162" t="s">
        <v>23553</v>
      </c>
    </row>
    <row r="23309" spans="7:7">
      <c r="G23309" s="162" t="s">
        <v>23554</v>
      </c>
    </row>
    <row r="23310" spans="7:7">
      <c r="G23310" s="162" t="s">
        <v>23555</v>
      </c>
    </row>
    <row r="23311" spans="7:7">
      <c r="G23311" s="162" t="s">
        <v>23556</v>
      </c>
    </row>
    <row r="23312" spans="7:7">
      <c r="G23312" s="162" t="s">
        <v>23557</v>
      </c>
    </row>
    <row r="23313" spans="7:7">
      <c r="G23313" s="162" t="s">
        <v>23558</v>
      </c>
    </row>
    <row r="23314" spans="7:7">
      <c r="G23314" s="162" t="s">
        <v>23559</v>
      </c>
    </row>
    <row r="23315" spans="7:7">
      <c r="G23315" s="162" t="s">
        <v>23560</v>
      </c>
    </row>
    <row r="23316" spans="7:7">
      <c r="G23316" s="162" t="s">
        <v>23561</v>
      </c>
    </row>
    <row r="23317" spans="7:7">
      <c r="G23317" s="162" t="s">
        <v>23562</v>
      </c>
    </row>
    <row r="23318" spans="7:7">
      <c r="G23318" s="162" t="s">
        <v>23563</v>
      </c>
    </row>
    <row r="23319" spans="7:7">
      <c r="G23319" s="162" t="s">
        <v>23564</v>
      </c>
    </row>
    <row r="23320" spans="7:7">
      <c r="G23320" s="162" t="s">
        <v>23565</v>
      </c>
    </row>
    <row r="23321" spans="7:7">
      <c r="G23321" s="162" t="s">
        <v>23566</v>
      </c>
    </row>
    <row r="23322" spans="7:7">
      <c r="G23322" s="162" t="s">
        <v>23567</v>
      </c>
    </row>
    <row r="23323" spans="7:7">
      <c r="G23323" s="162" t="s">
        <v>23568</v>
      </c>
    </row>
    <row r="23324" spans="7:7">
      <c r="G23324" s="162" t="s">
        <v>23569</v>
      </c>
    </row>
    <row r="23325" spans="7:7">
      <c r="G23325" s="162" t="s">
        <v>23570</v>
      </c>
    </row>
    <row r="23326" spans="7:7">
      <c r="G23326" s="162" t="s">
        <v>23571</v>
      </c>
    </row>
    <row r="23327" spans="7:7">
      <c r="G23327" s="162" t="s">
        <v>23572</v>
      </c>
    </row>
    <row r="23328" spans="7:7">
      <c r="G23328" s="162" t="s">
        <v>23573</v>
      </c>
    </row>
    <row r="23329" spans="7:7">
      <c r="G23329" s="162" t="s">
        <v>23574</v>
      </c>
    </row>
    <row r="23330" spans="7:7">
      <c r="G23330" s="162" t="s">
        <v>23575</v>
      </c>
    </row>
    <row r="23331" spans="7:7">
      <c r="G23331" s="162" t="s">
        <v>23576</v>
      </c>
    </row>
    <row r="23332" spans="7:7">
      <c r="G23332" s="162" t="s">
        <v>23577</v>
      </c>
    </row>
    <row r="23333" spans="7:7">
      <c r="G23333" s="162" t="s">
        <v>23578</v>
      </c>
    </row>
    <row r="23334" spans="7:7">
      <c r="G23334" s="162" t="s">
        <v>23579</v>
      </c>
    </row>
    <row r="23335" spans="7:7">
      <c r="G23335" s="162" t="s">
        <v>23580</v>
      </c>
    </row>
    <row r="23336" spans="7:7">
      <c r="G23336" s="162" t="s">
        <v>23581</v>
      </c>
    </row>
    <row r="23337" spans="7:7">
      <c r="G23337" s="162" t="s">
        <v>23582</v>
      </c>
    </row>
    <row r="23338" spans="7:7">
      <c r="G23338" s="162" t="s">
        <v>23583</v>
      </c>
    </row>
    <row r="23339" spans="7:7">
      <c r="G23339" s="162" t="s">
        <v>23584</v>
      </c>
    </row>
    <row r="23340" spans="7:7">
      <c r="G23340" s="162" t="s">
        <v>23585</v>
      </c>
    </row>
    <row r="23341" spans="7:7">
      <c r="G23341" s="162" t="s">
        <v>23586</v>
      </c>
    </row>
    <row r="23342" spans="7:7">
      <c r="G23342" s="162" t="s">
        <v>23587</v>
      </c>
    </row>
    <row r="23343" spans="7:7">
      <c r="G23343" s="162" t="s">
        <v>23588</v>
      </c>
    </row>
    <row r="23344" spans="7:7">
      <c r="G23344" s="162" t="s">
        <v>23589</v>
      </c>
    </row>
    <row r="23345" spans="7:7">
      <c r="G23345" s="162" t="s">
        <v>23590</v>
      </c>
    </row>
    <row r="23346" spans="7:7">
      <c r="G23346" s="162" t="s">
        <v>23591</v>
      </c>
    </row>
    <row r="23347" spans="7:7">
      <c r="G23347" s="162" t="s">
        <v>23592</v>
      </c>
    </row>
    <row r="23348" spans="7:7">
      <c r="G23348" s="162" t="s">
        <v>23593</v>
      </c>
    </row>
    <row r="23349" spans="7:7">
      <c r="G23349" s="162" t="s">
        <v>23594</v>
      </c>
    </row>
    <row r="23350" spans="7:7">
      <c r="G23350" s="162" t="s">
        <v>23595</v>
      </c>
    </row>
    <row r="23351" spans="7:7">
      <c r="G23351" s="162" t="s">
        <v>23596</v>
      </c>
    </row>
    <row r="23352" spans="7:7">
      <c r="G23352" s="162" t="s">
        <v>23597</v>
      </c>
    </row>
    <row r="23353" spans="7:7">
      <c r="G23353" s="162" t="s">
        <v>23598</v>
      </c>
    </row>
    <row r="23354" spans="7:7">
      <c r="G23354" s="162" t="s">
        <v>23599</v>
      </c>
    </row>
    <row r="23355" spans="7:7">
      <c r="G23355" s="162" t="s">
        <v>23600</v>
      </c>
    </row>
    <row r="23356" spans="7:7">
      <c r="G23356" s="162" t="s">
        <v>23601</v>
      </c>
    </row>
    <row r="23357" spans="7:7">
      <c r="G23357" s="162" t="s">
        <v>23602</v>
      </c>
    </row>
    <row r="23358" spans="7:7">
      <c r="G23358" s="162" t="s">
        <v>23603</v>
      </c>
    </row>
    <row r="23359" spans="7:7">
      <c r="G23359" s="162" t="s">
        <v>23604</v>
      </c>
    </row>
    <row r="23360" spans="7:7">
      <c r="G23360" s="162" t="s">
        <v>23605</v>
      </c>
    </row>
    <row r="23361" spans="7:7">
      <c r="G23361" s="162" t="s">
        <v>23606</v>
      </c>
    </row>
    <row r="23362" spans="7:7">
      <c r="G23362" s="162" t="s">
        <v>23607</v>
      </c>
    </row>
    <row r="23363" spans="7:7">
      <c r="G23363" s="162" t="s">
        <v>23608</v>
      </c>
    </row>
    <row r="23364" spans="7:7">
      <c r="G23364" s="162" t="s">
        <v>23609</v>
      </c>
    </row>
    <row r="23365" spans="7:7">
      <c r="G23365" s="162" t="s">
        <v>23610</v>
      </c>
    </row>
    <row r="23366" spans="7:7">
      <c r="G23366" s="162" t="s">
        <v>23611</v>
      </c>
    </row>
    <row r="23367" spans="7:7">
      <c r="G23367" s="162" t="s">
        <v>23612</v>
      </c>
    </row>
    <row r="23368" spans="7:7">
      <c r="G23368" s="162" t="s">
        <v>23613</v>
      </c>
    </row>
    <row r="23369" spans="7:7">
      <c r="G23369" s="162" t="s">
        <v>23614</v>
      </c>
    </row>
    <row r="23370" spans="7:7">
      <c r="G23370" s="162" t="s">
        <v>23615</v>
      </c>
    </row>
    <row r="23371" spans="7:7">
      <c r="G23371" s="162" t="s">
        <v>23616</v>
      </c>
    </row>
    <row r="23372" spans="7:7">
      <c r="G23372" s="162" t="s">
        <v>23617</v>
      </c>
    </row>
    <row r="23373" spans="7:7">
      <c r="G23373" s="162" t="s">
        <v>23618</v>
      </c>
    </row>
    <row r="23374" spans="7:7">
      <c r="G23374" s="162" t="s">
        <v>23619</v>
      </c>
    </row>
    <row r="23375" spans="7:7">
      <c r="G23375" s="162" t="s">
        <v>23620</v>
      </c>
    </row>
    <row r="23376" spans="7:7">
      <c r="G23376" s="162" t="s">
        <v>23621</v>
      </c>
    </row>
    <row r="23377" spans="7:7">
      <c r="G23377" s="162" t="s">
        <v>23622</v>
      </c>
    </row>
    <row r="23378" spans="7:7">
      <c r="G23378" s="162" t="s">
        <v>23623</v>
      </c>
    </row>
    <row r="23379" spans="7:7">
      <c r="G23379" s="162" t="s">
        <v>23624</v>
      </c>
    </row>
    <row r="23380" spans="7:7">
      <c r="G23380" s="162" t="s">
        <v>23625</v>
      </c>
    </row>
    <row r="23381" spans="7:7">
      <c r="G23381" s="162" t="s">
        <v>23626</v>
      </c>
    </row>
    <row r="23382" spans="7:7">
      <c r="G23382" s="162" t="s">
        <v>23627</v>
      </c>
    </row>
    <row r="23383" spans="7:7">
      <c r="G23383" s="162" t="s">
        <v>23628</v>
      </c>
    </row>
    <row r="23384" spans="7:7">
      <c r="G23384" s="162" t="s">
        <v>23629</v>
      </c>
    </row>
    <row r="23385" spans="7:7">
      <c r="G23385" s="162" t="s">
        <v>23630</v>
      </c>
    </row>
    <row r="23386" spans="7:7">
      <c r="G23386" s="162" t="s">
        <v>23631</v>
      </c>
    </row>
    <row r="23387" spans="7:7">
      <c r="G23387" s="162" t="s">
        <v>23632</v>
      </c>
    </row>
    <row r="23388" spans="7:7">
      <c r="G23388" s="162" t="s">
        <v>23633</v>
      </c>
    </row>
    <row r="23389" spans="7:7">
      <c r="G23389" s="162" t="s">
        <v>23634</v>
      </c>
    </row>
    <row r="23390" spans="7:7">
      <c r="G23390" s="162" t="s">
        <v>23635</v>
      </c>
    </row>
    <row r="23391" spans="7:7">
      <c r="G23391" s="162" t="s">
        <v>23636</v>
      </c>
    </row>
    <row r="23392" spans="7:7">
      <c r="G23392" s="162" t="s">
        <v>23637</v>
      </c>
    </row>
    <row r="23393" spans="7:7">
      <c r="G23393" s="162" t="s">
        <v>23638</v>
      </c>
    </row>
    <row r="23394" spans="7:7">
      <c r="G23394" s="162" t="s">
        <v>23639</v>
      </c>
    </row>
    <row r="23395" spans="7:7">
      <c r="G23395" s="162" t="s">
        <v>23640</v>
      </c>
    </row>
    <row r="23396" spans="7:7">
      <c r="G23396" s="162" t="s">
        <v>23641</v>
      </c>
    </row>
    <row r="23397" spans="7:7">
      <c r="G23397" s="162" t="s">
        <v>23642</v>
      </c>
    </row>
    <row r="23398" spans="7:7">
      <c r="G23398" s="162" t="s">
        <v>23643</v>
      </c>
    </row>
    <row r="23399" spans="7:7">
      <c r="G23399" s="162" t="s">
        <v>23644</v>
      </c>
    </row>
    <row r="23400" spans="7:7">
      <c r="G23400" s="162" t="s">
        <v>23645</v>
      </c>
    </row>
    <row r="23401" spans="7:7">
      <c r="G23401" s="162" t="s">
        <v>23646</v>
      </c>
    </row>
    <row r="23402" spans="7:7">
      <c r="G23402" s="162" t="s">
        <v>23647</v>
      </c>
    </row>
    <row r="23403" spans="7:7">
      <c r="G23403" s="162" t="s">
        <v>23648</v>
      </c>
    </row>
    <row r="23404" spans="7:7">
      <c r="G23404" s="162" t="s">
        <v>23649</v>
      </c>
    </row>
    <row r="23405" spans="7:7">
      <c r="G23405" s="162" t="s">
        <v>23650</v>
      </c>
    </row>
    <row r="23406" spans="7:7">
      <c r="G23406" s="162" t="s">
        <v>23651</v>
      </c>
    </row>
    <row r="23407" spans="7:7">
      <c r="G23407" s="162" t="s">
        <v>23652</v>
      </c>
    </row>
    <row r="23408" spans="7:7">
      <c r="G23408" s="162" t="s">
        <v>23653</v>
      </c>
    </row>
    <row r="23409" spans="7:7">
      <c r="G23409" s="162" t="s">
        <v>23654</v>
      </c>
    </row>
    <row r="23410" spans="7:7">
      <c r="G23410" s="162" t="s">
        <v>23655</v>
      </c>
    </row>
    <row r="23411" spans="7:7">
      <c r="G23411" s="162" t="s">
        <v>23656</v>
      </c>
    </row>
    <row r="23412" spans="7:7">
      <c r="G23412" s="162" t="s">
        <v>23657</v>
      </c>
    </row>
    <row r="23413" spans="7:7">
      <c r="G23413" s="162" t="s">
        <v>23658</v>
      </c>
    </row>
    <row r="23414" spans="7:7">
      <c r="G23414" s="162" t="s">
        <v>23659</v>
      </c>
    </row>
    <row r="23415" spans="7:7">
      <c r="G23415" s="162" t="s">
        <v>23660</v>
      </c>
    </row>
    <row r="23416" spans="7:7">
      <c r="G23416" s="162" t="s">
        <v>23661</v>
      </c>
    </row>
    <row r="23417" spans="7:7">
      <c r="G23417" s="162" t="s">
        <v>23662</v>
      </c>
    </row>
    <row r="23418" spans="7:7">
      <c r="G23418" s="162" t="s">
        <v>23663</v>
      </c>
    </row>
    <row r="23419" spans="7:7">
      <c r="G23419" s="162" t="s">
        <v>23664</v>
      </c>
    </row>
    <row r="23420" spans="7:7">
      <c r="G23420" s="162" t="s">
        <v>23665</v>
      </c>
    </row>
    <row r="23421" spans="7:7">
      <c r="G23421" s="162" t="s">
        <v>23666</v>
      </c>
    </row>
    <row r="23422" spans="7:7">
      <c r="G23422" s="162" t="s">
        <v>23667</v>
      </c>
    </row>
    <row r="23423" spans="7:7">
      <c r="G23423" s="162" t="s">
        <v>23668</v>
      </c>
    </row>
    <row r="23424" spans="7:7">
      <c r="G23424" s="162" t="s">
        <v>23669</v>
      </c>
    </row>
    <row r="23425" spans="7:7">
      <c r="G23425" s="162" t="s">
        <v>23670</v>
      </c>
    </row>
    <row r="23426" spans="7:7">
      <c r="G23426" s="162" t="s">
        <v>23671</v>
      </c>
    </row>
    <row r="23427" spans="7:7">
      <c r="G23427" s="162" t="s">
        <v>23672</v>
      </c>
    </row>
    <row r="23428" spans="7:7">
      <c r="G23428" s="162" t="s">
        <v>23673</v>
      </c>
    </row>
    <row r="23429" spans="7:7">
      <c r="G23429" s="162" t="s">
        <v>23674</v>
      </c>
    </row>
    <row r="23430" spans="7:7">
      <c r="G23430" s="162" t="s">
        <v>23675</v>
      </c>
    </row>
    <row r="23431" spans="7:7">
      <c r="G23431" s="162" t="s">
        <v>23676</v>
      </c>
    </row>
    <row r="23432" spans="7:7">
      <c r="G23432" s="162" t="s">
        <v>23677</v>
      </c>
    </row>
    <row r="23433" spans="7:7">
      <c r="G23433" s="162" t="s">
        <v>23678</v>
      </c>
    </row>
    <row r="23434" spans="7:7">
      <c r="G23434" s="162" t="s">
        <v>23679</v>
      </c>
    </row>
    <row r="23435" spans="7:7">
      <c r="G23435" s="162" t="s">
        <v>23680</v>
      </c>
    </row>
    <row r="23436" spans="7:7">
      <c r="G23436" s="162" t="s">
        <v>23681</v>
      </c>
    </row>
    <row r="23437" spans="7:7">
      <c r="G23437" s="162" t="s">
        <v>23682</v>
      </c>
    </row>
    <row r="23438" spans="7:7">
      <c r="G23438" s="162" t="s">
        <v>23683</v>
      </c>
    </row>
    <row r="23439" spans="7:7">
      <c r="G23439" s="162" t="s">
        <v>23684</v>
      </c>
    </row>
    <row r="23440" spans="7:7">
      <c r="G23440" s="162" t="s">
        <v>23685</v>
      </c>
    </row>
    <row r="23441" spans="7:7">
      <c r="G23441" s="162" t="s">
        <v>23686</v>
      </c>
    </row>
    <row r="23442" spans="7:7">
      <c r="G23442" s="162" t="s">
        <v>23687</v>
      </c>
    </row>
    <row r="23443" spans="7:7">
      <c r="G23443" s="162" t="s">
        <v>23688</v>
      </c>
    </row>
    <row r="23444" spans="7:7">
      <c r="G23444" s="162" t="s">
        <v>23689</v>
      </c>
    </row>
    <row r="23445" spans="7:7">
      <c r="G23445" s="162" t="s">
        <v>23690</v>
      </c>
    </row>
    <row r="23446" spans="7:7">
      <c r="G23446" s="162" t="s">
        <v>23691</v>
      </c>
    </row>
    <row r="23447" spans="7:7">
      <c r="G23447" s="162" t="s">
        <v>23692</v>
      </c>
    </row>
    <row r="23448" spans="7:7">
      <c r="G23448" s="162" t="s">
        <v>23693</v>
      </c>
    </row>
    <row r="23449" spans="7:7">
      <c r="G23449" s="162" t="s">
        <v>23694</v>
      </c>
    </row>
    <row r="23450" spans="7:7">
      <c r="G23450" s="162" t="s">
        <v>23695</v>
      </c>
    </row>
    <row r="23451" spans="7:7">
      <c r="G23451" s="162" t="s">
        <v>23696</v>
      </c>
    </row>
    <row r="23452" spans="7:7">
      <c r="G23452" s="162" t="s">
        <v>23697</v>
      </c>
    </row>
    <row r="23453" spans="7:7">
      <c r="G23453" s="162" t="s">
        <v>23698</v>
      </c>
    </row>
    <row r="23454" spans="7:7">
      <c r="G23454" s="162" t="s">
        <v>23699</v>
      </c>
    </row>
    <row r="23455" spans="7:7">
      <c r="G23455" s="162" t="s">
        <v>23700</v>
      </c>
    </row>
    <row r="23456" spans="7:7">
      <c r="G23456" s="162" t="s">
        <v>23701</v>
      </c>
    </row>
    <row r="23457" spans="7:7">
      <c r="G23457" s="162" t="s">
        <v>23702</v>
      </c>
    </row>
    <row r="23458" spans="7:7">
      <c r="G23458" s="162" t="s">
        <v>23703</v>
      </c>
    </row>
    <row r="23459" spans="7:7">
      <c r="G23459" s="162" t="s">
        <v>23704</v>
      </c>
    </row>
    <row r="23460" spans="7:7">
      <c r="G23460" s="162" t="s">
        <v>23705</v>
      </c>
    </row>
    <row r="23461" spans="7:7">
      <c r="G23461" s="162" t="s">
        <v>23706</v>
      </c>
    </row>
    <row r="23462" spans="7:7">
      <c r="G23462" s="162" t="s">
        <v>23707</v>
      </c>
    </row>
    <row r="23463" spans="7:7">
      <c r="G23463" s="162" t="s">
        <v>23708</v>
      </c>
    </row>
    <row r="23464" spans="7:7">
      <c r="G23464" s="162" t="s">
        <v>23709</v>
      </c>
    </row>
    <row r="23465" spans="7:7">
      <c r="G23465" s="162" t="s">
        <v>23710</v>
      </c>
    </row>
    <row r="23466" spans="7:7">
      <c r="G23466" s="162" t="s">
        <v>23711</v>
      </c>
    </row>
    <row r="23467" spans="7:7">
      <c r="G23467" s="162" t="s">
        <v>23712</v>
      </c>
    </row>
    <row r="23468" spans="7:7">
      <c r="G23468" s="162" t="s">
        <v>23713</v>
      </c>
    </row>
    <row r="23469" spans="7:7">
      <c r="G23469" s="162" t="s">
        <v>23714</v>
      </c>
    </row>
    <row r="23470" spans="7:7">
      <c r="G23470" s="162" t="s">
        <v>23715</v>
      </c>
    </row>
    <row r="23471" spans="7:7">
      <c r="G23471" s="162" t="s">
        <v>23716</v>
      </c>
    </row>
    <row r="23472" spans="7:7">
      <c r="G23472" s="162" t="s">
        <v>23717</v>
      </c>
    </row>
    <row r="23473" spans="7:7">
      <c r="G23473" s="162" t="s">
        <v>23718</v>
      </c>
    </row>
    <row r="23474" spans="7:7">
      <c r="G23474" s="162" t="s">
        <v>23719</v>
      </c>
    </row>
    <row r="23475" spans="7:7">
      <c r="G23475" s="162" t="s">
        <v>23720</v>
      </c>
    </row>
    <row r="23476" spans="7:7">
      <c r="G23476" s="162" t="s">
        <v>23721</v>
      </c>
    </row>
    <row r="23477" spans="7:7">
      <c r="G23477" s="162" t="s">
        <v>23722</v>
      </c>
    </row>
    <row r="23478" spans="7:7">
      <c r="G23478" s="162" t="s">
        <v>23723</v>
      </c>
    </row>
    <row r="23479" spans="7:7">
      <c r="G23479" s="162" t="s">
        <v>23724</v>
      </c>
    </row>
    <row r="23480" spans="7:7">
      <c r="G23480" s="162" t="s">
        <v>23725</v>
      </c>
    </row>
    <row r="23481" spans="7:7">
      <c r="G23481" s="162" t="s">
        <v>23726</v>
      </c>
    </row>
    <row r="23482" spans="7:7">
      <c r="G23482" s="162" t="s">
        <v>23727</v>
      </c>
    </row>
    <row r="23483" spans="7:7">
      <c r="G23483" s="162" t="s">
        <v>23728</v>
      </c>
    </row>
    <row r="23484" spans="7:7">
      <c r="G23484" s="162" t="s">
        <v>23729</v>
      </c>
    </row>
    <row r="23485" spans="7:7">
      <c r="G23485" s="162" t="s">
        <v>23730</v>
      </c>
    </row>
    <row r="23486" spans="7:7">
      <c r="G23486" s="162" t="s">
        <v>23731</v>
      </c>
    </row>
    <row r="23487" spans="7:7">
      <c r="G23487" s="162" t="s">
        <v>23732</v>
      </c>
    </row>
    <row r="23488" spans="7:7">
      <c r="G23488" s="162" t="s">
        <v>23733</v>
      </c>
    </row>
    <row r="23489" spans="7:7">
      <c r="G23489" s="162" t="s">
        <v>23734</v>
      </c>
    </row>
    <row r="23490" spans="7:7">
      <c r="G23490" s="162" t="s">
        <v>23735</v>
      </c>
    </row>
    <row r="23491" spans="7:7">
      <c r="G23491" s="162" t="s">
        <v>23736</v>
      </c>
    </row>
    <row r="23492" spans="7:7">
      <c r="G23492" s="162" t="s">
        <v>23737</v>
      </c>
    </row>
    <row r="23493" spans="7:7">
      <c r="G23493" s="162" t="s">
        <v>23738</v>
      </c>
    </row>
    <row r="23494" spans="7:7">
      <c r="G23494" s="162" t="s">
        <v>23739</v>
      </c>
    </row>
    <row r="23495" spans="7:7">
      <c r="G23495" s="162" t="s">
        <v>23740</v>
      </c>
    </row>
    <row r="23496" spans="7:7">
      <c r="G23496" s="162" t="s">
        <v>23741</v>
      </c>
    </row>
    <row r="23497" spans="7:7">
      <c r="G23497" s="162" t="s">
        <v>23742</v>
      </c>
    </row>
    <row r="23498" spans="7:7">
      <c r="G23498" s="162" t="s">
        <v>23743</v>
      </c>
    </row>
    <row r="23499" spans="7:7">
      <c r="G23499" s="162" t="s">
        <v>23744</v>
      </c>
    </row>
    <row r="23500" spans="7:7">
      <c r="G23500" s="162" t="s">
        <v>23745</v>
      </c>
    </row>
    <row r="23501" spans="7:7">
      <c r="G23501" s="162" t="s">
        <v>23746</v>
      </c>
    </row>
    <row r="23502" spans="7:7">
      <c r="G23502" s="162" t="s">
        <v>23747</v>
      </c>
    </row>
    <row r="23503" spans="7:7">
      <c r="G23503" s="162" t="s">
        <v>23748</v>
      </c>
    </row>
    <row r="23504" spans="7:7">
      <c r="G23504" s="162" t="s">
        <v>23749</v>
      </c>
    </row>
    <row r="23505" spans="7:7">
      <c r="G23505" s="162" t="s">
        <v>23750</v>
      </c>
    </row>
    <row r="23506" spans="7:7">
      <c r="G23506" s="162" t="s">
        <v>23751</v>
      </c>
    </row>
    <row r="23507" spans="7:7">
      <c r="G23507" s="162" t="s">
        <v>23752</v>
      </c>
    </row>
    <row r="23508" spans="7:7">
      <c r="G23508" s="162" t="s">
        <v>23753</v>
      </c>
    </row>
    <row r="23509" spans="7:7">
      <c r="G23509" s="162" t="s">
        <v>23754</v>
      </c>
    </row>
    <row r="23510" spans="7:7">
      <c r="G23510" s="162" t="s">
        <v>23755</v>
      </c>
    </row>
    <row r="23511" spans="7:7">
      <c r="G23511" s="162" t="s">
        <v>23756</v>
      </c>
    </row>
    <row r="23512" spans="7:7">
      <c r="G23512" s="162" t="s">
        <v>23757</v>
      </c>
    </row>
    <row r="23513" spans="7:7">
      <c r="G23513" s="162" t="s">
        <v>23758</v>
      </c>
    </row>
    <row r="23514" spans="7:7">
      <c r="G23514" s="162" t="s">
        <v>23759</v>
      </c>
    </row>
    <row r="23515" spans="7:7">
      <c r="G23515" s="162" t="s">
        <v>23760</v>
      </c>
    </row>
    <row r="23516" spans="7:7">
      <c r="G23516" s="162" t="s">
        <v>23761</v>
      </c>
    </row>
    <row r="23517" spans="7:7">
      <c r="G23517" s="162" t="s">
        <v>23762</v>
      </c>
    </row>
    <row r="23518" spans="7:7">
      <c r="G23518" s="162" t="s">
        <v>23763</v>
      </c>
    </row>
    <row r="23519" spans="7:7">
      <c r="G23519" s="162" t="s">
        <v>23764</v>
      </c>
    </row>
    <row r="23520" spans="7:7">
      <c r="G23520" s="162" t="s">
        <v>23765</v>
      </c>
    </row>
    <row r="23521" spans="7:7">
      <c r="G23521" s="162" t="s">
        <v>23766</v>
      </c>
    </row>
    <row r="23522" spans="7:7">
      <c r="G23522" s="162" t="s">
        <v>23767</v>
      </c>
    </row>
    <row r="23523" spans="7:7">
      <c r="G23523" s="162" t="s">
        <v>23768</v>
      </c>
    </row>
    <row r="23524" spans="7:7">
      <c r="G23524" s="162" t="s">
        <v>23769</v>
      </c>
    </row>
    <row r="23525" spans="7:7">
      <c r="G23525" s="162" t="s">
        <v>23770</v>
      </c>
    </row>
    <row r="23526" spans="7:7">
      <c r="G23526" s="162" t="s">
        <v>23771</v>
      </c>
    </row>
    <row r="23527" spans="7:7">
      <c r="G23527" s="162" t="s">
        <v>23772</v>
      </c>
    </row>
    <row r="23528" spans="7:7">
      <c r="G23528" s="162" t="s">
        <v>23773</v>
      </c>
    </row>
    <row r="23529" spans="7:7">
      <c r="G23529" s="162" t="s">
        <v>23774</v>
      </c>
    </row>
    <row r="23530" spans="7:7">
      <c r="G23530" s="162" t="s">
        <v>23775</v>
      </c>
    </row>
    <row r="23531" spans="7:7">
      <c r="G23531" s="162" t="s">
        <v>23776</v>
      </c>
    </row>
    <row r="23532" spans="7:7">
      <c r="G23532" s="162" t="s">
        <v>23777</v>
      </c>
    </row>
    <row r="23533" spans="7:7">
      <c r="G23533" s="162" t="s">
        <v>23778</v>
      </c>
    </row>
    <row r="23534" spans="7:7">
      <c r="G23534" s="162" t="s">
        <v>23779</v>
      </c>
    </row>
    <row r="23535" spans="7:7">
      <c r="G23535" s="162" t="s">
        <v>23780</v>
      </c>
    </row>
    <row r="23536" spans="7:7">
      <c r="G23536" s="162" t="s">
        <v>23781</v>
      </c>
    </row>
    <row r="23537" spans="7:7">
      <c r="G23537" s="162" t="s">
        <v>23782</v>
      </c>
    </row>
    <row r="23538" spans="7:7">
      <c r="G23538" s="162" t="s">
        <v>23783</v>
      </c>
    </row>
    <row r="23539" spans="7:7">
      <c r="G23539" s="162" t="s">
        <v>23784</v>
      </c>
    </row>
    <row r="23540" spans="7:7">
      <c r="G23540" s="162" t="s">
        <v>23785</v>
      </c>
    </row>
    <row r="23541" spans="7:7">
      <c r="G23541" s="162" t="s">
        <v>23786</v>
      </c>
    </row>
    <row r="23542" spans="7:7">
      <c r="G23542" s="162" t="s">
        <v>23787</v>
      </c>
    </row>
    <row r="23543" spans="7:7">
      <c r="G23543" s="162" t="s">
        <v>23788</v>
      </c>
    </row>
    <row r="23544" spans="7:7">
      <c r="G23544" s="162" t="s">
        <v>23789</v>
      </c>
    </row>
    <row r="23545" spans="7:7">
      <c r="G23545" s="162" t="s">
        <v>23790</v>
      </c>
    </row>
    <row r="23546" spans="7:7">
      <c r="G23546" s="162" t="s">
        <v>23791</v>
      </c>
    </row>
    <row r="23547" spans="7:7">
      <c r="G23547" s="162" t="s">
        <v>23792</v>
      </c>
    </row>
    <row r="23548" spans="7:7">
      <c r="G23548" s="162" t="s">
        <v>23793</v>
      </c>
    </row>
    <row r="23549" spans="7:7">
      <c r="G23549" s="162" t="s">
        <v>23794</v>
      </c>
    </row>
    <row r="23550" spans="7:7">
      <c r="G23550" s="162" t="s">
        <v>23795</v>
      </c>
    </row>
    <row r="23551" spans="7:7">
      <c r="G23551" s="162" t="s">
        <v>23796</v>
      </c>
    </row>
    <row r="23552" spans="7:7">
      <c r="G23552" s="162" t="s">
        <v>23797</v>
      </c>
    </row>
    <row r="23553" spans="7:7">
      <c r="G23553" s="162" t="s">
        <v>23798</v>
      </c>
    </row>
    <row r="23554" spans="7:7">
      <c r="G23554" s="162" t="s">
        <v>23799</v>
      </c>
    </row>
    <row r="23555" spans="7:7">
      <c r="G23555" s="162" t="s">
        <v>23800</v>
      </c>
    </row>
    <row r="23556" spans="7:7">
      <c r="G23556" s="162" t="s">
        <v>23801</v>
      </c>
    </row>
    <row r="23557" spans="7:7">
      <c r="G23557" s="162" t="s">
        <v>23802</v>
      </c>
    </row>
    <row r="23558" spans="7:7">
      <c r="G23558" s="162" t="s">
        <v>23803</v>
      </c>
    </row>
    <row r="23559" spans="7:7">
      <c r="G23559" s="162" t="s">
        <v>23804</v>
      </c>
    </row>
    <row r="23560" spans="7:7">
      <c r="G23560" s="162" t="s">
        <v>23805</v>
      </c>
    </row>
    <row r="23561" spans="7:7">
      <c r="G23561" s="162" t="s">
        <v>23806</v>
      </c>
    </row>
    <row r="23562" spans="7:7">
      <c r="G23562" s="162" t="s">
        <v>23807</v>
      </c>
    </row>
    <row r="23563" spans="7:7">
      <c r="G23563" s="162" t="s">
        <v>23808</v>
      </c>
    </row>
    <row r="23564" spans="7:7">
      <c r="G23564" s="162" t="s">
        <v>23809</v>
      </c>
    </row>
    <row r="23565" spans="7:7">
      <c r="G23565" s="162" t="s">
        <v>23810</v>
      </c>
    </row>
    <row r="23566" spans="7:7">
      <c r="G23566" s="162" t="s">
        <v>23811</v>
      </c>
    </row>
    <row r="23567" spans="7:7">
      <c r="G23567" s="162" t="s">
        <v>23812</v>
      </c>
    </row>
    <row r="23568" spans="7:7">
      <c r="G23568" s="162" t="s">
        <v>23813</v>
      </c>
    </row>
    <row r="23569" spans="7:7">
      <c r="G23569" s="162" t="s">
        <v>23814</v>
      </c>
    </row>
    <row r="23570" spans="7:7">
      <c r="G23570" s="162" t="s">
        <v>23815</v>
      </c>
    </row>
    <row r="23571" spans="7:7">
      <c r="G23571" s="162" t="s">
        <v>23816</v>
      </c>
    </row>
    <row r="23572" spans="7:7">
      <c r="G23572" s="162" t="s">
        <v>23817</v>
      </c>
    </row>
    <row r="23573" spans="7:7">
      <c r="G23573" s="162" t="s">
        <v>23818</v>
      </c>
    </row>
    <row r="23574" spans="7:7">
      <c r="G23574" s="162" t="s">
        <v>23819</v>
      </c>
    </row>
    <row r="23575" spans="7:7">
      <c r="G23575" s="162" t="s">
        <v>23820</v>
      </c>
    </row>
    <row r="23576" spans="7:7">
      <c r="G23576" s="162" t="s">
        <v>23821</v>
      </c>
    </row>
    <row r="23577" spans="7:7">
      <c r="G23577" s="162" t="s">
        <v>23822</v>
      </c>
    </row>
    <row r="23578" spans="7:7">
      <c r="G23578" s="162" t="s">
        <v>23823</v>
      </c>
    </row>
    <row r="23579" spans="7:7">
      <c r="G23579" s="162" t="s">
        <v>23824</v>
      </c>
    </row>
    <row r="23580" spans="7:7">
      <c r="G23580" s="162" t="s">
        <v>23825</v>
      </c>
    </row>
    <row r="23581" spans="7:7">
      <c r="G23581" s="162" t="s">
        <v>23826</v>
      </c>
    </row>
    <row r="23582" spans="7:7">
      <c r="G23582" s="162" t="s">
        <v>23827</v>
      </c>
    </row>
    <row r="23583" spans="7:7">
      <c r="G23583" s="162" t="s">
        <v>23828</v>
      </c>
    </row>
    <row r="23584" spans="7:7">
      <c r="G23584" s="162" t="s">
        <v>23829</v>
      </c>
    </row>
    <row r="23585" spans="7:7">
      <c r="G23585" s="162" t="s">
        <v>23830</v>
      </c>
    </row>
    <row r="23586" spans="7:7">
      <c r="G23586" s="162" t="s">
        <v>23831</v>
      </c>
    </row>
    <row r="23587" spans="7:7">
      <c r="G23587" s="162" t="s">
        <v>23832</v>
      </c>
    </row>
    <row r="23588" spans="7:7">
      <c r="G23588" s="162" t="s">
        <v>23833</v>
      </c>
    </row>
    <row r="23589" spans="7:7">
      <c r="G23589" s="162" t="s">
        <v>23834</v>
      </c>
    </row>
    <row r="23590" spans="7:7">
      <c r="G23590" s="162" t="s">
        <v>23835</v>
      </c>
    </row>
    <row r="23591" spans="7:7">
      <c r="G23591" s="162" t="s">
        <v>23836</v>
      </c>
    </row>
    <row r="23592" spans="7:7">
      <c r="G23592" s="162" t="s">
        <v>23837</v>
      </c>
    </row>
    <row r="23593" spans="7:7">
      <c r="G23593" s="162" t="s">
        <v>23838</v>
      </c>
    </row>
    <row r="23594" spans="7:7">
      <c r="G23594" s="162" t="s">
        <v>23839</v>
      </c>
    </row>
    <row r="23595" spans="7:7">
      <c r="G23595" s="162" t="s">
        <v>23840</v>
      </c>
    </row>
    <row r="23596" spans="7:7">
      <c r="G23596" s="162" t="s">
        <v>23841</v>
      </c>
    </row>
    <row r="23597" spans="7:7">
      <c r="G23597" s="162" t="s">
        <v>23842</v>
      </c>
    </row>
    <row r="23598" spans="7:7">
      <c r="G23598" s="162" t="s">
        <v>23843</v>
      </c>
    </row>
    <row r="23599" spans="7:7">
      <c r="G23599" s="162" t="s">
        <v>23844</v>
      </c>
    </row>
    <row r="23600" spans="7:7">
      <c r="G23600" s="162" t="s">
        <v>23845</v>
      </c>
    </row>
    <row r="23601" spans="7:7">
      <c r="G23601" s="162" t="s">
        <v>23846</v>
      </c>
    </row>
    <row r="23602" spans="7:7">
      <c r="G23602" s="162" t="s">
        <v>23847</v>
      </c>
    </row>
    <row r="23603" spans="7:7">
      <c r="G23603" s="162" t="s">
        <v>23848</v>
      </c>
    </row>
    <row r="23604" spans="7:7">
      <c r="G23604" s="162" t="s">
        <v>23849</v>
      </c>
    </row>
    <row r="23605" spans="7:7">
      <c r="G23605" s="162" t="s">
        <v>23850</v>
      </c>
    </row>
    <row r="23606" spans="7:7">
      <c r="G23606" s="162" t="s">
        <v>23851</v>
      </c>
    </row>
    <row r="23607" spans="7:7">
      <c r="G23607" s="162" t="s">
        <v>23852</v>
      </c>
    </row>
    <row r="23608" spans="7:7">
      <c r="G23608" s="162" t="s">
        <v>23853</v>
      </c>
    </row>
    <row r="23609" spans="7:7">
      <c r="G23609" s="162" t="s">
        <v>23854</v>
      </c>
    </row>
    <row r="23610" spans="7:7">
      <c r="G23610" s="162" t="s">
        <v>23855</v>
      </c>
    </row>
    <row r="23611" spans="7:7">
      <c r="G23611" s="162" t="s">
        <v>23856</v>
      </c>
    </row>
    <row r="23612" spans="7:7">
      <c r="G23612" s="162" t="s">
        <v>23857</v>
      </c>
    </row>
    <row r="23613" spans="7:7">
      <c r="G23613" s="162" t="s">
        <v>23858</v>
      </c>
    </row>
    <row r="23614" spans="7:7">
      <c r="G23614" s="162" t="s">
        <v>23859</v>
      </c>
    </row>
    <row r="23615" spans="7:7">
      <c r="G23615" s="162" t="s">
        <v>23860</v>
      </c>
    </row>
    <row r="23616" spans="7:7">
      <c r="G23616" s="162" t="s">
        <v>23861</v>
      </c>
    </row>
    <row r="23617" spans="7:7">
      <c r="G23617" s="162" t="s">
        <v>23862</v>
      </c>
    </row>
    <row r="23618" spans="7:7">
      <c r="G23618" s="162" t="s">
        <v>23863</v>
      </c>
    </row>
    <row r="23619" spans="7:7">
      <c r="G23619" s="162" t="s">
        <v>23864</v>
      </c>
    </row>
    <row r="23620" spans="7:7">
      <c r="G23620" s="162" t="s">
        <v>23865</v>
      </c>
    </row>
    <row r="23621" spans="7:7">
      <c r="G23621" s="162" t="s">
        <v>23866</v>
      </c>
    </row>
    <row r="23622" spans="7:7">
      <c r="G23622" s="162" t="s">
        <v>23867</v>
      </c>
    </row>
    <row r="23623" spans="7:7">
      <c r="G23623" s="162" t="s">
        <v>23868</v>
      </c>
    </row>
    <row r="23624" spans="7:7">
      <c r="G23624" s="162" t="s">
        <v>23869</v>
      </c>
    </row>
    <row r="23625" spans="7:7">
      <c r="G23625" s="162" t="s">
        <v>23870</v>
      </c>
    </row>
    <row r="23626" spans="7:7">
      <c r="G23626" s="162" t="s">
        <v>23871</v>
      </c>
    </row>
    <row r="23627" spans="7:7">
      <c r="G23627" s="162" t="s">
        <v>23872</v>
      </c>
    </row>
    <row r="23628" spans="7:7">
      <c r="G23628" s="162" t="s">
        <v>23873</v>
      </c>
    </row>
    <row r="23629" spans="7:7">
      <c r="G23629" s="162" t="s">
        <v>23874</v>
      </c>
    </row>
    <row r="23630" spans="7:7">
      <c r="G23630" s="162" t="s">
        <v>23875</v>
      </c>
    </row>
    <row r="23631" spans="7:7">
      <c r="G23631" s="162" t="s">
        <v>23876</v>
      </c>
    </row>
    <row r="23632" spans="7:7">
      <c r="G23632" s="162" t="s">
        <v>23877</v>
      </c>
    </row>
    <row r="23633" spans="7:7">
      <c r="G23633" s="162" t="s">
        <v>23878</v>
      </c>
    </row>
    <row r="23634" spans="7:7">
      <c r="G23634" s="162" t="s">
        <v>23879</v>
      </c>
    </row>
    <row r="23635" spans="7:7">
      <c r="G23635" s="162" t="s">
        <v>23880</v>
      </c>
    </row>
    <row r="23636" spans="7:7">
      <c r="G23636" s="162" t="s">
        <v>23881</v>
      </c>
    </row>
    <row r="23637" spans="7:7">
      <c r="G23637" s="162" t="s">
        <v>23882</v>
      </c>
    </row>
    <row r="23638" spans="7:7">
      <c r="G23638" s="162" t="s">
        <v>23883</v>
      </c>
    </row>
    <row r="23639" spans="7:7">
      <c r="G23639" s="162" t="s">
        <v>23884</v>
      </c>
    </row>
    <row r="23640" spans="7:7">
      <c r="G23640" s="162" t="s">
        <v>23885</v>
      </c>
    </row>
    <row r="23641" spans="7:7">
      <c r="G23641" s="162" t="s">
        <v>23886</v>
      </c>
    </row>
    <row r="23642" spans="7:7">
      <c r="G23642" s="162" t="s">
        <v>23887</v>
      </c>
    </row>
    <row r="23643" spans="7:7">
      <c r="G23643" s="162" t="s">
        <v>23888</v>
      </c>
    </row>
    <row r="23644" spans="7:7">
      <c r="G23644" s="162" t="s">
        <v>23889</v>
      </c>
    </row>
    <row r="23645" spans="7:7">
      <c r="G23645" s="162" t="s">
        <v>23890</v>
      </c>
    </row>
    <row r="23646" spans="7:7">
      <c r="G23646" s="162" t="s">
        <v>23891</v>
      </c>
    </row>
    <row r="23647" spans="7:7">
      <c r="G23647" s="162" t="s">
        <v>23892</v>
      </c>
    </row>
    <row r="23648" spans="7:7">
      <c r="G23648" s="162" t="s">
        <v>23893</v>
      </c>
    </row>
    <row r="23649" spans="7:7">
      <c r="G23649" s="162" t="s">
        <v>23894</v>
      </c>
    </row>
    <row r="23650" spans="7:7">
      <c r="G23650" s="162" t="s">
        <v>23895</v>
      </c>
    </row>
    <row r="23651" spans="7:7">
      <c r="G23651" s="162" t="s">
        <v>23896</v>
      </c>
    </row>
    <row r="23652" spans="7:7">
      <c r="G23652" s="162" t="s">
        <v>23897</v>
      </c>
    </row>
    <row r="23653" spans="7:7">
      <c r="G23653" s="162" t="s">
        <v>23898</v>
      </c>
    </row>
    <row r="23654" spans="7:7">
      <c r="G23654" s="162" t="s">
        <v>23899</v>
      </c>
    </row>
    <row r="23655" spans="7:7">
      <c r="G23655" s="162" t="s">
        <v>23900</v>
      </c>
    </row>
    <row r="23656" spans="7:7">
      <c r="G23656" s="162" t="s">
        <v>23901</v>
      </c>
    </row>
    <row r="23657" spans="7:7">
      <c r="G23657" s="162" t="s">
        <v>23902</v>
      </c>
    </row>
    <row r="23658" spans="7:7">
      <c r="G23658" s="162" t="s">
        <v>23903</v>
      </c>
    </row>
    <row r="23659" spans="7:7">
      <c r="G23659" s="162" t="s">
        <v>23904</v>
      </c>
    </row>
    <row r="23660" spans="7:7">
      <c r="G23660" s="162" t="s">
        <v>23905</v>
      </c>
    </row>
    <row r="23661" spans="7:7">
      <c r="G23661" s="162" t="s">
        <v>23906</v>
      </c>
    </row>
    <row r="23662" spans="7:7">
      <c r="G23662" s="162" t="s">
        <v>23907</v>
      </c>
    </row>
    <row r="23663" spans="7:7">
      <c r="G23663" s="162" t="s">
        <v>23908</v>
      </c>
    </row>
    <row r="23664" spans="7:7">
      <c r="G23664" s="162" t="s">
        <v>23909</v>
      </c>
    </row>
    <row r="23665" spans="7:7">
      <c r="G23665" s="162" t="s">
        <v>23910</v>
      </c>
    </row>
    <row r="23666" spans="7:7">
      <c r="G23666" s="162" t="s">
        <v>23911</v>
      </c>
    </row>
    <row r="23667" spans="7:7">
      <c r="G23667" s="162" t="s">
        <v>23912</v>
      </c>
    </row>
    <row r="23668" spans="7:7">
      <c r="G23668" s="162" t="s">
        <v>23913</v>
      </c>
    </row>
    <row r="23669" spans="7:7">
      <c r="G23669" s="162" t="s">
        <v>23914</v>
      </c>
    </row>
    <row r="23670" spans="7:7">
      <c r="G23670" s="162" t="s">
        <v>23915</v>
      </c>
    </row>
    <row r="23671" spans="7:7">
      <c r="G23671" s="162" t="s">
        <v>23916</v>
      </c>
    </row>
    <row r="23672" spans="7:7">
      <c r="G23672" s="162" t="s">
        <v>23917</v>
      </c>
    </row>
    <row r="23673" spans="7:7">
      <c r="G23673" s="162" t="s">
        <v>23918</v>
      </c>
    </row>
    <row r="23674" spans="7:7">
      <c r="G23674" s="162" t="s">
        <v>23919</v>
      </c>
    </row>
    <row r="23675" spans="7:7">
      <c r="G23675" s="162" t="s">
        <v>23920</v>
      </c>
    </row>
    <row r="23676" spans="7:7">
      <c r="G23676" s="162" t="s">
        <v>23921</v>
      </c>
    </row>
    <row r="23677" spans="7:7">
      <c r="G23677" s="162" t="s">
        <v>23922</v>
      </c>
    </row>
    <row r="23678" spans="7:7">
      <c r="G23678" s="162" t="s">
        <v>23923</v>
      </c>
    </row>
    <row r="23679" spans="7:7">
      <c r="G23679" s="162" t="s">
        <v>23924</v>
      </c>
    </row>
    <row r="23680" spans="7:7">
      <c r="G23680" s="162" t="s">
        <v>23925</v>
      </c>
    </row>
    <row r="23681" spans="7:7">
      <c r="G23681" s="162" t="s">
        <v>23926</v>
      </c>
    </row>
    <row r="23682" spans="7:7">
      <c r="G23682" s="162" t="s">
        <v>23927</v>
      </c>
    </row>
    <row r="23683" spans="7:7">
      <c r="G23683" s="162" t="s">
        <v>23928</v>
      </c>
    </row>
    <row r="23684" spans="7:7">
      <c r="G23684" s="162" t="s">
        <v>23929</v>
      </c>
    </row>
    <row r="23685" spans="7:7">
      <c r="G23685" s="162" t="s">
        <v>23930</v>
      </c>
    </row>
    <row r="23686" spans="7:7">
      <c r="G23686" s="162" t="s">
        <v>23931</v>
      </c>
    </row>
    <row r="23687" spans="7:7">
      <c r="G23687" s="162" t="s">
        <v>23932</v>
      </c>
    </row>
    <row r="23688" spans="7:7">
      <c r="G23688" s="162" t="s">
        <v>23933</v>
      </c>
    </row>
    <row r="23689" spans="7:7">
      <c r="G23689" s="162" t="s">
        <v>23934</v>
      </c>
    </row>
    <row r="23690" spans="7:7">
      <c r="G23690" s="162" t="s">
        <v>23935</v>
      </c>
    </row>
    <row r="23691" spans="7:7">
      <c r="G23691" s="162" t="s">
        <v>23936</v>
      </c>
    </row>
    <row r="23692" spans="7:7">
      <c r="G23692" s="162" t="s">
        <v>23937</v>
      </c>
    </row>
    <row r="23693" spans="7:7">
      <c r="G23693" s="162" t="s">
        <v>23938</v>
      </c>
    </row>
    <row r="23694" spans="7:7">
      <c r="G23694" s="162" t="s">
        <v>23939</v>
      </c>
    </row>
    <row r="23695" spans="7:7">
      <c r="G23695" s="162" t="s">
        <v>23940</v>
      </c>
    </row>
    <row r="23696" spans="7:7">
      <c r="G23696" s="162" t="s">
        <v>23941</v>
      </c>
    </row>
    <row r="23697" spans="7:7">
      <c r="G23697" s="162" t="s">
        <v>23942</v>
      </c>
    </row>
    <row r="23698" spans="7:7">
      <c r="G23698" s="162" t="s">
        <v>23943</v>
      </c>
    </row>
    <row r="23699" spans="7:7">
      <c r="G23699" s="162" t="s">
        <v>23944</v>
      </c>
    </row>
    <row r="23700" spans="7:7">
      <c r="G23700" s="162" t="s">
        <v>23945</v>
      </c>
    </row>
    <row r="23701" spans="7:7">
      <c r="G23701" s="162" t="s">
        <v>23946</v>
      </c>
    </row>
    <row r="23702" spans="7:7">
      <c r="G23702" s="162" t="s">
        <v>23947</v>
      </c>
    </row>
    <row r="23703" spans="7:7">
      <c r="G23703" s="162" t="s">
        <v>23948</v>
      </c>
    </row>
    <row r="23704" spans="7:7">
      <c r="G23704" s="162" t="s">
        <v>23949</v>
      </c>
    </row>
    <row r="23705" spans="7:7">
      <c r="G23705" s="162" t="s">
        <v>23950</v>
      </c>
    </row>
    <row r="23706" spans="7:7">
      <c r="G23706" s="162" t="s">
        <v>23951</v>
      </c>
    </row>
    <row r="23707" spans="7:7">
      <c r="G23707" s="162" t="s">
        <v>23952</v>
      </c>
    </row>
    <row r="23708" spans="7:7">
      <c r="G23708" s="162" t="s">
        <v>23953</v>
      </c>
    </row>
    <row r="23709" spans="7:7">
      <c r="G23709" s="162" t="s">
        <v>23954</v>
      </c>
    </row>
    <row r="23710" spans="7:7">
      <c r="G23710" s="162" t="s">
        <v>23955</v>
      </c>
    </row>
    <row r="23711" spans="7:7">
      <c r="G23711" s="162" t="s">
        <v>23956</v>
      </c>
    </row>
    <row r="23712" spans="7:7">
      <c r="G23712" s="162" t="s">
        <v>23957</v>
      </c>
    </row>
    <row r="23713" spans="7:7">
      <c r="G23713" s="162" t="s">
        <v>23958</v>
      </c>
    </row>
    <row r="23714" spans="7:7">
      <c r="G23714" s="162" t="s">
        <v>23959</v>
      </c>
    </row>
    <row r="23715" spans="7:7">
      <c r="G23715" s="162" t="s">
        <v>23960</v>
      </c>
    </row>
    <row r="23716" spans="7:7">
      <c r="G23716" s="162" t="s">
        <v>23961</v>
      </c>
    </row>
    <row r="23717" spans="7:7">
      <c r="G23717" s="162" t="s">
        <v>23962</v>
      </c>
    </row>
    <row r="23718" spans="7:7">
      <c r="G23718" s="162" t="s">
        <v>23963</v>
      </c>
    </row>
    <row r="23719" spans="7:7">
      <c r="G23719" s="162" t="s">
        <v>23964</v>
      </c>
    </row>
    <row r="23720" spans="7:7">
      <c r="G23720" s="162" t="s">
        <v>23965</v>
      </c>
    </row>
    <row r="23721" spans="7:7">
      <c r="G23721" s="162" t="s">
        <v>23966</v>
      </c>
    </row>
    <row r="23722" spans="7:7">
      <c r="G23722" s="162" t="s">
        <v>23967</v>
      </c>
    </row>
    <row r="23723" spans="7:7">
      <c r="G23723" s="162" t="s">
        <v>23968</v>
      </c>
    </row>
    <row r="23724" spans="7:7">
      <c r="G23724" s="162" t="s">
        <v>23969</v>
      </c>
    </row>
    <row r="23725" spans="7:7">
      <c r="G23725" s="162" t="s">
        <v>23970</v>
      </c>
    </row>
    <row r="23726" spans="7:7">
      <c r="G23726" s="162" t="s">
        <v>23971</v>
      </c>
    </row>
    <row r="23727" spans="7:7">
      <c r="G23727" s="162" t="s">
        <v>23972</v>
      </c>
    </row>
    <row r="23728" spans="7:7">
      <c r="G23728" s="162" t="s">
        <v>23973</v>
      </c>
    </row>
    <row r="23729" spans="7:7">
      <c r="G23729" s="162" t="s">
        <v>23974</v>
      </c>
    </row>
    <row r="23730" spans="7:7">
      <c r="G23730" s="162" t="s">
        <v>23975</v>
      </c>
    </row>
    <row r="23731" spans="7:7">
      <c r="G23731" s="162" t="s">
        <v>23976</v>
      </c>
    </row>
    <row r="23732" spans="7:7">
      <c r="G23732" s="162" t="s">
        <v>23977</v>
      </c>
    </row>
    <row r="23733" spans="7:7">
      <c r="G23733" s="162" t="s">
        <v>23978</v>
      </c>
    </row>
    <row r="23734" spans="7:7">
      <c r="G23734" s="162" t="s">
        <v>23979</v>
      </c>
    </row>
    <row r="23735" spans="7:7">
      <c r="G23735" s="162" t="s">
        <v>23980</v>
      </c>
    </row>
    <row r="23736" spans="7:7">
      <c r="G23736" s="162" t="s">
        <v>23981</v>
      </c>
    </row>
    <row r="23737" spans="7:7">
      <c r="G23737" s="162" t="s">
        <v>23982</v>
      </c>
    </row>
    <row r="23738" spans="7:7">
      <c r="G23738" s="162" t="s">
        <v>23983</v>
      </c>
    </row>
    <row r="23739" spans="7:7">
      <c r="G23739" s="162" t="s">
        <v>23984</v>
      </c>
    </row>
    <row r="23740" spans="7:7">
      <c r="G23740" s="162" t="s">
        <v>23985</v>
      </c>
    </row>
    <row r="23741" spans="7:7">
      <c r="G23741" s="162" t="s">
        <v>23986</v>
      </c>
    </row>
    <row r="23742" spans="7:7">
      <c r="G23742" s="162" t="s">
        <v>23987</v>
      </c>
    </row>
    <row r="23743" spans="7:7">
      <c r="G23743" s="162" t="s">
        <v>23988</v>
      </c>
    </row>
    <row r="23744" spans="7:7">
      <c r="G23744" s="162" t="s">
        <v>23989</v>
      </c>
    </row>
    <row r="23745" spans="7:7">
      <c r="G23745" s="162" t="s">
        <v>23990</v>
      </c>
    </row>
    <row r="23746" spans="7:7">
      <c r="G23746" s="162" t="s">
        <v>23991</v>
      </c>
    </row>
    <row r="23747" spans="7:7">
      <c r="G23747" s="162" t="s">
        <v>23992</v>
      </c>
    </row>
    <row r="23748" spans="7:7">
      <c r="G23748" s="162" t="s">
        <v>23993</v>
      </c>
    </row>
    <row r="23749" spans="7:7">
      <c r="G23749" s="162" t="s">
        <v>23994</v>
      </c>
    </row>
    <row r="23750" spans="7:7">
      <c r="G23750" s="162" t="s">
        <v>23995</v>
      </c>
    </row>
    <row r="23751" spans="7:7">
      <c r="G23751" s="162" t="s">
        <v>23996</v>
      </c>
    </row>
    <row r="23752" spans="7:7">
      <c r="G23752" s="162" t="s">
        <v>23997</v>
      </c>
    </row>
    <row r="23753" spans="7:7">
      <c r="G23753" s="162" t="s">
        <v>23998</v>
      </c>
    </row>
    <row r="23754" spans="7:7">
      <c r="G23754" s="162" t="s">
        <v>23999</v>
      </c>
    </row>
    <row r="23755" spans="7:7">
      <c r="G23755" s="162" t="s">
        <v>24000</v>
      </c>
    </row>
    <row r="23756" spans="7:7">
      <c r="G23756" s="162" t="s">
        <v>24001</v>
      </c>
    </row>
    <row r="23757" spans="7:7">
      <c r="G23757" s="162" t="s">
        <v>24002</v>
      </c>
    </row>
    <row r="23758" spans="7:7">
      <c r="G23758" s="162" t="s">
        <v>24003</v>
      </c>
    </row>
    <row r="23759" spans="7:7">
      <c r="G23759" s="162" t="s">
        <v>24004</v>
      </c>
    </row>
    <row r="23760" spans="7:7">
      <c r="G23760" s="162" t="s">
        <v>24005</v>
      </c>
    </row>
    <row r="23761" spans="7:7">
      <c r="G23761" s="162" t="s">
        <v>24006</v>
      </c>
    </row>
    <row r="23762" spans="7:7">
      <c r="G23762" s="162" t="s">
        <v>24007</v>
      </c>
    </row>
    <row r="23763" spans="7:7">
      <c r="G23763" s="162" t="s">
        <v>24008</v>
      </c>
    </row>
    <row r="23764" spans="7:7">
      <c r="G23764" s="162" t="s">
        <v>24009</v>
      </c>
    </row>
    <row r="23765" spans="7:7">
      <c r="G23765" s="162" t="s">
        <v>24010</v>
      </c>
    </row>
    <row r="23766" spans="7:7">
      <c r="G23766" s="162" t="s">
        <v>24011</v>
      </c>
    </row>
    <row r="23767" spans="7:7">
      <c r="G23767" s="162" t="s">
        <v>24012</v>
      </c>
    </row>
    <row r="23768" spans="7:7">
      <c r="G23768" s="162" t="s">
        <v>24013</v>
      </c>
    </row>
    <row r="23769" spans="7:7">
      <c r="G23769" s="162" t="s">
        <v>24014</v>
      </c>
    </row>
    <row r="23770" spans="7:7">
      <c r="G23770" s="162" t="s">
        <v>24015</v>
      </c>
    </row>
    <row r="23771" spans="7:7">
      <c r="G23771" s="162" t="s">
        <v>24016</v>
      </c>
    </row>
    <row r="23772" spans="7:7">
      <c r="G23772" s="162" t="s">
        <v>24017</v>
      </c>
    </row>
    <row r="23773" spans="7:7">
      <c r="G23773" s="162" t="s">
        <v>24018</v>
      </c>
    </row>
    <row r="23774" spans="7:7">
      <c r="G23774" s="162" t="s">
        <v>24019</v>
      </c>
    </row>
    <row r="23775" spans="7:7">
      <c r="G23775" s="162" t="s">
        <v>24020</v>
      </c>
    </row>
    <row r="23776" spans="7:7">
      <c r="G23776" s="162" t="s">
        <v>24021</v>
      </c>
    </row>
    <row r="23777" spans="7:7">
      <c r="G23777" s="162" t="s">
        <v>24022</v>
      </c>
    </row>
    <row r="23778" spans="7:7">
      <c r="G23778" s="162" t="s">
        <v>24023</v>
      </c>
    </row>
    <row r="23779" spans="7:7">
      <c r="G23779" s="162" t="s">
        <v>24024</v>
      </c>
    </row>
    <row r="23780" spans="7:7">
      <c r="G23780" s="162" t="s">
        <v>24025</v>
      </c>
    </row>
    <row r="23781" spans="7:7">
      <c r="G23781" s="162" t="s">
        <v>24026</v>
      </c>
    </row>
    <row r="23782" spans="7:7">
      <c r="G23782" s="162" t="s">
        <v>24027</v>
      </c>
    </row>
    <row r="23783" spans="7:7">
      <c r="G23783" s="162" t="s">
        <v>24028</v>
      </c>
    </row>
    <row r="23784" spans="7:7">
      <c r="G23784" s="162" t="s">
        <v>24029</v>
      </c>
    </row>
    <row r="23785" spans="7:7">
      <c r="G23785" s="162" t="s">
        <v>24030</v>
      </c>
    </row>
    <row r="23786" spans="7:7">
      <c r="G23786" s="162" t="s">
        <v>24031</v>
      </c>
    </row>
    <row r="23787" spans="7:7">
      <c r="G23787" s="162" t="s">
        <v>24032</v>
      </c>
    </row>
    <row r="23788" spans="7:7">
      <c r="G23788" s="162" t="s">
        <v>24033</v>
      </c>
    </row>
    <row r="23789" spans="7:7">
      <c r="G23789" s="162" t="s">
        <v>24034</v>
      </c>
    </row>
    <row r="23790" spans="7:7">
      <c r="G23790" s="162" t="s">
        <v>24035</v>
      </c>
    </row>
    <row r="23791" spans="7:7">
      <c r="G23791" s="162" t="s">
        <v>24036</v>
      </c>
    </row>
    <row r="23792" spans="7:7">
      <c r="G23792" s="162" t="s">
        <v>24037</v>
      </c>
    </row>
    <row r="23793" spans="7:7">
      <c r="G23793" s="162" t="s">
        <v>24038</v>
      </c>
    </row>
    <row r="23794" spans="7:7">
      <c r="G23794" s="162" t="s">
        <v>24039</v>
      </c>
    </row>
    <row r="23795" spans="7:7">
      <c r="G23795" s="162" t="s">
        <v>24040</v>
      </c>
    </row>
    <row r="23796" spans="7:7">
      <c r="G23796" s="162" t="s">
        <v>24041</v>
      </c>
    </row>
    <row r="23797" spans="7:7">
      <c r="G23797" s="162" t="s">
        <v>24042</v>
      </c>
    </row>
    <row r="23798" spans="7:7">
      <c r="G23798" s="162" t="s">
        <v>24043</v>
      </c>
    </row>
    <row r="23799" spans="7:7">
      <c r="G23799" s="162" t="s">
        <v>24044</v>
      </c>
    </row>
    <row r="23800" spans="7:7">
      <c r="G23800" s="162" t="s">
        <v>24045</v>
      </c>
    </row>
    <row r="23801" spans="7:7">
      <c r="G23801" s="162" t="s">
        <v>24046</v>
      </c>
    </row>
    <row r="23802" spans="7:7">
      <c r="G23802" s="162" t="s">
        <v>24047</v>
      </c>
    </row>
    <row r="23803" spans="7:7">
      <c r="G23803" s="162" t="s">
        <v>24048</v>
      </c>
    </row>
    <row r="23804" spans="7:7">
      <c r="G23804" s="162" t="s">
        <v>24049</v>
      </c>
    </row>
    <row r="23805" spans="7:7">
      <c r="G23805" s="162" t="s">
        <v>24050</v>
      </c>
    </row>
    <row r="23806" spans="7:7">
      <c r="G23806" s="162" t="s">
        <v>24051</v>
      </c>
    </row>
    <row r="23807" spans="7:7">
      <c r="G23807" s="162" t="s">
        <v>24052</v>
      </c>
    </row>
    <row r="23808" spans="7:7">
      <c r="G23808" s="162" t="s">
        <v>24053</v>
      </c>
    </row>
    <row r="23809" spans="7:7">
      <c r="G23809" s="162" t="s">
        <v>24054</v>
      </c>
    </row>
    <row r="23810" spans="7:7">
      <c r="G23810" s="162" t="s">
        <v>24055</v>
      </c>
    </row>
    <row r="23811" spans="7:7">
      <c r="G23811" s="162" t="s">
        <v>24056</v>
      </c>
    </row>
    <row r="23812" spans="7:7">
      <c r="G23812" s="162" t="s">
        <v>24057</v>
      </c>
    </row>
    <row r="23813" spans="7:7">
      <c r="G23813" s="162" t="s">
        <v>24058</v>
      </c>
    </row>
    <row r="23814" spans="7:7">
      <c r="G23814" s="162" t="s">
        <v>24059</v>
      </c>
    </row>
    <row r="23815" spans="7:7">
      <c r="G23815" s="162" t="s">
        <v>24060</v>
      </c>
    </row>
    <row r="23816" spans="7:7">
      <c r="G23816" s="162" t="s">
        <v>24061</v>
      </c>
    </row>
    <row r="23817" spans="7:7">
      <c r="G23817" s="162" t="s">
        <v>24062</v>
      </c>
    </row>
    <row r="23818" spans="7:7">
      <c r="G23818" s="162" t="s">
        <v>24063</v>
      </c>
    </row>
    <row r="23819" spans="7:7">
      <c r="G23819" s="162" t="s">
        <v>24064</v>
      </c>
    </row>
    <row r="23820" spans="7:7">
      <c r="G23820" s="162" t="s">
        <v>24065</v>
      </c>
    </row>
    <row r="23821" spans="7:7">
      <c r="G23821" s="162" t="s">
        <v>24066</v>
      </c>
    </row>
    <row r="23822" spans="7:7">
      <c r="G23822" s="162" t="s">
        <v>24067</v>
      </c>
    </row>
    <row r="23823" spans="7:7">
      <c r="G23823" s="162" t="s">
        <v>24068</v>
      </c>
    </row>
    <row r="23824" spans="7:7">
      <c r="G23824" s="162" t="s">
        <v>24069</v>
      </c>
    </row>
    <row r="23825" spans="7:7">
      <c r="G23825" s="162" t="s">
        <v>24070</v>
      </c>
    </row>
    <row r="23826" spans="7:7">
      <c r="G23826" s="162" t="s">
        <v>24071</v>
      </c>
    </row>
    <row r="23827" spans="7:7">
      <c r="G23827" s="162" t="s">
        <v>24072</v>
      </c>
    </row>
    <row r="23828" spans="7:7">
      <c r="G23828" s="162" t="s">
        <v>24073</v>
      </c>
    </row>
    <row r="23829" spans="7:7">
      <c r="G23829" s="162" t="s">
        <v>24074</v>
      </c>
    </row>
    <row r="23830" spans="7:7">
      <c r="G23830" s="162" t="s">
        <v>24075</v>
      </c>
    </row>
    <row r="23831" spans="7:7">
      <c r="G23831" s="162" t="s">
        <v>24076</v>
      </c>
    </row>
    <row r="23832" spans="7:7">
      <c r="G23832" s="162" t="s">
        <v>24077</v>
      </c>
    </row>
    <row r="23833" spans="7:7">
      <c r="G23833" s="162" t="s">
        <v>24078</v>
      </c>
    </row>
    <row r="23834" spans="7:7">
      <c r="G23834" s="162" t="s">
        <v>24079</v>
      </c>
    </row>
    <row r="23835" spans="7:7">
      <c r="G23835" s="162" t="s">
        <v>24080</v>
      </c>
    </row>
    <row r="23836" spans="7:7">
      <c r="G23836" s="162" t="s">
        <v>24081</v>
      </c>
    </row>
    <row r="23837" spans="7:7">
      <c r="G23837" s="162" t="s">
        <v>24082</v>
      </c>
    </row>
    <row r="23838" spans="7:7">
      <c r="G23838" s="162" t="s">
        <v>24083</v>
      </c>
    </row>
    <row r="23839" spans="7:7">
      <c r="G23839" s="162" t="s">
        <v>24084</v>
      </c>
    </row>
    <row r="23840" spans="7:7">
      <c r="G23840" s="162" t="s">
        <v>24085</v>
      </c>
    </row>
    <row r="23841" spans="7:7">
      <c r="G23841" s="162" t="s">
        <v>24086</v>
      </c>
    </row>
    <row r="23842" spans="7:7">
      <c r="G23842" s="162" t="s">
        <v>24087</v>
      </c>
    </row>
    <row r="23843" spans="7:7">
      <c r="G23843" s="162" t="s">
        <v>24088</v>
      </c>
    </row>
    <row r="23844" spans="7:7">
      <c r="G23844" s="162" t="s">
        <v>24089</v>
      </c>
    </row>
    <row r="23845" spans="7:7">
      <c r="G23845" s="162" t="s">
        <v>24090</v>
      </c>
    </row>
    <row r="23846" spans="7:7">
      <c r="G23846" s="162" t="s">
        <v>24091</v>
      </c>
    </row>
    <row r="23847" spans="7:7">
      <c r="G23847" s="162" t="s">
        <v>24092</v>
      </c>
    </row>
    <row r="23848" spans="7:7">
      <c r="G23848" s="162" t="s">
        <v>24093</v>
      </c>
    </row>
    <row r="23849" spans="7:7">
      <c r="G23849" s="162" t="s">
        <v>24094</v>
      </c>
    </row>
    <row r="23850" spans="7:7">
      <c r="G23850" s="162" t="s">
        <v>24095</v>
      </c>
    </row>
    <row r="23851" spans="7:7">
      <c r="G23851" s="162" t="s">
        <v>24096</v>
      </c>
    </row>
    <row r="23852" spans="7:7">
      <c r="G23852" s="162" t="s">
        <v>24097</v>
      </c>
    </row>
    <row r="23853" spans="7:7">
      <c r="G23853" s="162" t="s">
        <v>24098</v>
      </c>
    </row>
    <row r="23854" spans="7:7">
      <c r="G23854" s="162" t="s">
        <v>24099</v>
      </c>
    </row>
    <row r="23855" spans="7:7">
      <c r="G23855" s="162" t="s">
        <v>24100</v>
      </c>
    </row>
    <row r="23856" spans="7:7">
      <c r="G23856" s="162" t="s">
        <v>24101</v>
      </c>
    </row>
    <row r="23857" spans="7:7">
      <c r="G23857" s="162" t="s">
        <v>24102</v>
      </c>
    </row>
    <row r="23858" spans="7:7">
      <c r="G23858" s="162" t="s">
        <v>24103</v>
      </c>
    </row>
    <row r="23859" spans="7:7">
      <c r="G23859" s="162" t="s">
        <v>24104</v>
      </c>
    </row>
    <row r="23860" spans="7:7">
      <c r="G23860" s="162" t="s">
        <v>24105</v>
      </c>
    </row>
    <row r="23861" spans="7:7">
      <c r="G23861" s="162" t="s">
        <v>24106</v>
      </c>
    </row>
    <row r="23862" spans="7:7">
      <c r="G23862" s="162" t="s">
        <v>24107</v>
      </c>
    </row>
    <row r="23863" spans="7:7">
      <c r="G23863" s="162" t="s">
        <v>24108</v>
      </c>
    </row>
    <row r="23864" spans="7:7">
      <c r="G23864" s="162" t="s">
        <v>24109</v>
      </c>
    </row>
    <row r="23865" spans="7:7">
      <c r="G23865" s="162" t="s">
        <v>24110</v>
      </c>
    </row>
    <row r="23866" spans="7:7">
      <c r="G23866" s="162" t="s">
        <v>24111</v>
      </c>
    </row>
    <row r="23867" spans="7:7">
      <c r="G23867" s="162" t="s">
        <v>24112</v>
      </c>
    </row>
    <row r="23868" spans="7:7">
      <c r="G23868" s="162" t="s">
        <v>24113</v>
      </c>
    </row>
    <row r="23869" spans="7:7">
      <c r="G23869" s="162" t="s">
        <v>24114</v>
      </c>
    </row>
    <row r="23870" spans="7:7">
      <c r="G23870" s="162" t="s">
        <v>24115</v>
      </c>
    </row>
    <row r="23871" spans="7:7">
      <c r="G23871" s="162" t="s">
        <v>24116</v>
      </c>
    </row>
    <row r="23872" spans="7:7">
      <c r="G23872" s="162" t="s">
        <v>24117</v>
      </c>
    </row>
    <row r="23873" spans="7:7">
      <c r="G23873" s="162" t="s">
        <v>24118</v>
      </c>
    </row>
    <row r="23874" spans="7:7">
      <c r="G23874" s="162" t="s">
        <v>24119</v>
      </c>
    </row>
    <row r="23875" spans="7:7">
      <c r="G23875" s="162" t="s">
        <v>24120</v>
      </c>
    </row>
    <row r="23876" spans="7:7">
      <c r="G23876" s="162" t="s">
        <v>24121</v>
      </c>
    </row>
    <row r="23877" spans="7:7">
      <c r="G23877" s="162" t="s">
        <v>24122</v>
      </c>
    </row>
    <row r="23878" spans="7:7">
      <c r="G23878" s="162" t="s">
        <v>24123</v>
      </c>
    </row>
    <row r="23879" spans="7:7">
      <c r="G23879" s="162" t="s">
        <v>24124</v>
      </c>
    </row>
    <row r="23880" spans="7:7">
      <c r="G23880" s="162" t="s">
        <v>24125</v>
      </c>
    </row>
    <row r="23881" spans="7:7">
      <c r="G23881" s="162" t="s">
        <v>24126</v>
      </c>
    </row>
    <row r="23882" spans="7:7">
      <c r="G23882" s="162" t="s">
        <v>24127</v>
      </c>
    </row>
    <row r="23883" spans="7:7">
      <c r="G23883" s="162" t="s">
        <v>24128</v>
      </c>
    </row>
    <row r="23884" spans="7:7">
      <c r="G23884" s="162" t="s">
        <v>24129</v>
      </c>
    </row>
    <row r="23885" spans="7:7">
      <c r="G23885" s="162" t="s">
        <v>24130</v>
      </c>
    </row>
    <row r="23886" spans="7:7">
      <c r="G23886" s="162" t="s">
        <v>24131</v>
      </c>
    </row>
    <row r="23887" spans="7:7">
      <c r="G23887" s="162" t="s">
        <v>24132</v>
      </c>
    </row>
    <row r="23888" spans="7:7">
      <c r="G23888" s="162" t="s">
        <v>24133</v>
      </c>
    </row>
    <row r="23889" spans="7:7">
      <c r="G23889" s="162" t="s">
        <v>24134</v>
      </c>
    </row>
    <row r="23890" spans="7:7">
      <c r="G23890" s="162" t="s">
        <v>24135</v>
      </c>
    </row>
    <row r="23891" spans="7:7">
      <c r="G23891" s="162" t="s">
        <v>24136</v>
      </c>
    </row>
    <row r="23892" spans="7:7">
      <c r="G23892" s="162" t="s">
        <v>24137</v>
      </c>
    </row>
    <row r="23893" spans="7:7">
      <c r="G23893" s="162" t="s">
        <v>24138</v>
      </c>
    </row>
    <row r="23894" spans="7:7">
      <c r="G23894" s="162" t="s">
        <v>24139</v>
      </c>
    </row>
    <row r="23895" spans="7:7">
      <c r="G23895" s="162" t="s">
        <v>24140</v>
      </c>
    </row>
    <row r="23896" spans="7:7">
      <c r="G23896" s="162" t="s">
        <v>24141</v>
      </c>
    </row>
    <row r="23897" spans="7:7">
      <c r="G23897" s="162" t="s">
        <v>24142</v>
      </c>
    </row>
    <row r="23898" spans="7:7">
      <c r="G23898" s="162" t="s">
        <v>24143</v>
      </c>
    </row>
    <row r="23899" spans="7:7">
      <c r="G23899" s="162" t="s">
        <v>24144</v>
      </c>
    </row>
    <row r="23900" spans="7:7">
      <c r="G23900" s="162" t="s">
        <v>24145</v>
      </c>
    </row>
    <row r="23901" spans="7:7">
      <c r="G23901" s="162" t="s">
        <v>24146</v>
      </c>
    </row>
    <row r="23902" spans="7:7">
      <c r="G23902" s="162" t="s">
        <v>24147</v>
      </c>
    </row>
    <row r="23903" spans="7:7">
      <c r="G23903" s="162" t="s">
        <v>24148</v>
      </c>
    </row>
    <row r="23904" spans="7:7">
      <c r="G23904" s="162" t="s">
        <v>24149</v>
      </c>
    </row>
    <row r="23905" spans="7:7">
      <c r="G23905" s="162" t="s">
        <v>24150</v>
      </c>
    </row>
    <row r="23906" spans="7:7">
      <c r="G23906" s="162" t="s">
        <v>24151</v>
      </c>
    </row>
    <row r="23907" spans="7:7">
      <c r="G23907" s="162" t="s">
        <v>24152</v>
      </c>
    </row>
    <row r="23908" spans="7:7">
      <c r="G23908" s="162" t="s">
        <v>24153</v>
      </c>
    </row>
    <row r="23909" spans="7:7">
      <c r="G23909" s="162" t="s">
        <v>24154</v>
      </c>
    </row>
    <row r="23910" spans="7:7">
      <c r="G23910" s="162" t="s">
        <v>24155</v>
      </c>
    </row>
    <row r="23911" spans="7:7">
      <c r="G23911" s="162" t="s">
        <v>24156</v>
      </c>
    </row>
    <row r="23912" spans="7:7">
      <c r="G23912" s="162" t="s">
        <v>24157</v>
      </c>
    </row>
    <row r="23913" spans="7:7">
      <c r="G23913" s="162" t="s">
        <v>24158</v>
      </c>
    </row>
    <row r="23914" spans="7:7">
      <c r="G23914" s="162" t="s">
        <v>24159</v>
      </c>
    </row>
    <row r="23915" spans="7:7">
      <c r="G23915" s="162" t="s">
        <v>24160</v>
      </c>
    </row>
    <row r="23916" spans="7:7">
      <c r="G23916" s="162" t="s">
        <v>24161</v>
      </c>
    </row>
    <row r="23917" spans="7:7">
      <c r="G23917" s="162" t="s">
        <v>24162</v>
      </c>
    </row>
    <row r="23918" spans="7:7">
      <c r="G23918" s="162" t="s">
        <v>24163</v>
      </c>
    </row>
    <row r="23919" spans="7:7">
      <c r="G23919" s="162" t="s">
        <v>24164</v>
      </c>
    </row>
    <row r="23920" spans="7:7">
      <c r="G23920" s="162" t="s">
        <v>24165</v>
      </c>
    </row>
    <row r="23921" spans="7:7">
      <c r="G23921" s="162" t="s">
        <v>24166</v>
      </c>
    </row>
    <row r="23922" spans="7:7">
      <c r="G23922" s="162" t="s">
        <v>24167</v>
      </c>
    </row>
    <row r="23923" spans="7:7">
      <c r="G23923" s="162" t="s">
        <v>24168</v>
      </c>
    </row>
    <row r="23924" spans="7:7">
      <c r="G23924" s="162" t="s">
        <v>24169</v>
      </c>
    </row>
    <row r="23925" spans="7:7">
      <c r="G23925" s="162" t="s">
        <v>24170</v>
      </c>
    </row>
    <row r="23926" spans="7:7">
      <c r="G23926" s="162" t="s">
        <v>24171</v>
      </c>
    </row>
    <row r="23927" spans="7:7">
      <c r="G23927" s="162" t="s">
        <v>24172</v>
      </c>
    </row>
    <row r="23928" spans="7:7">
      <c r="G23928" s="162" t="s">
        <v>24173</v>
      </c>
    </row>
    <row r="23929" spans="7:7">
      <c r="G23929" s="162" t="s">
        <v>24174</v>
      </c>
    </row>
    <row r="23930" spans="7:7">
      <c r="G23930" s="162" t="s">
        <v>24175</v>
      </c>
    </row>
    <row r="23931" spans="7:7">
      <c r="G23931" s="162" t="s">
        <v>24176</v>
      </c>
    </row>
    <row r="23932" spans="7:7">
      <c r="G23932" s="162" t="s">
        <v>24177</v>
      </c>
    </row>
    <row r="23933" spans="7:7">
      <c r="G23933" s="162" t="s">
        <v>24178</v>
      </c>
    </row>
    <row r="23934" spans="7:7">
      <c r="G23934" s="162" t="s">
        <v>24179</v>
      </c>
    </row>
    <row r="23935" spans="7:7">
      <c r="G23935" s="162" t="s">
        <v>24180</v>
      </c>
    </row>
    <row r="23936" spans="7:7">
      <c r="G23936" s="162" t="s">
        <v>24181</v>
      </c>
    </row>
    <row r="23937" spans="7:7">
      <c r="G23937" s="162" t="s">
        <v>24182</v>
      </c>
    </row>
    <row r="23938" spans="7:7">
      <c r="G23938" s="162" t="s">
        <v>24183</v>
      </c>
    </row>
    <row r="23939" spans="7:7">
      <c r="G23939" s="162" t="s">
        <v>24184</v>
      </c>
    </row>
    <row r="23940" spans="7:7">
      <c r="G23940" s="162" t="s">
        <v>24185</v>
      </c>
    </row>
    <row r="23941" spans="7:7">
      <c r="G23941" s="162" t="s">
        <v>24186</v>
      </c>
    </row>
    <row r="23942" spans="7:7">
      <c r="G23942" s="162" t="s">
        <v>24187</v>
      </c>
    </row>
    <row r="23943" spans="7:7">
      <c r="G23943" s="162" t="s">
        <v>24188</v>
      </c>
    </row>
    <row r="23944" spans="7:7">
      <c r="G23944" s="162" t="s">
        <v>24189</v>
      </c>
    </row>
    <row r="23945" spans="7:7">
      <c r="G23945" s="162" t="s">
        <v>24190</v>
      </c>
    </row>
    <row r="23946" spans="7:7">
      <c r="G23946" s="162" t="s">
        <v>24191</v>
      </c>
    </row>
    <row r="23947" spans="7:7">
      <c r="G23947" s="162" t="s">
        <v>24192</v>
      </c>
    </row>
    <row r="23948" spans="7:7">
      <c r="G23948" s="162" t="s">
        <v>24193</v>
      </c>
    </row>
    <row r="23949" spans="7:7">
      <c r="G23949" s="162" t="s">
        <v>24194</v>
      </c>
    </row>
    <row r="23950" spans="7:7">
      <c r="G23950" s="162" t="s">
        <v>24195</v>
      </c>
    </row>
    <row r="23951" spans="7:7">
      <c r="G23951" s="162" t="s">
        <v>24196</v>
      </c>
    </row>
    <row r="23952" spans="7:7">
      <c r="G23952" s="162" t="s">
        <v>24197</v>
      </c>
    </row>
    <row r="23953" spans="7:7">
      <c r="G23953" s="162" t="s">
        <v>24198</v>
      </c>
    </row>
    <row r="23954" spans="7:7">
      <c r="G23954" s="162" t="s">
        <v>24199</v>
      </c>
    </row>
    <row r="23955" spans="7:7">
      <c r="G23955" s="162" t="s">
        <v>24200</v>
      </c>
    </row>
    <row r="23956" spans="7:7">
      <c r="G23956" s="162" t="s">
        <v>24201</v>
      </c>
    </row>
    <row r="23957" spans="7:7">
      <c r="G23957" s="162" t="s">
        <v>24202</v>
      </c>
    </row>
    <row r="23958" spans="7:7">
      <c r="G23958" s="162" t="s">
        <v>24203</v>
      </c>
    </row>
    <row r="23959" spans="7:7">
      <c r="G23959" s="162" t="s">
        <v>24204</v>
      </c>
    </row>
    <row r="23960" spans="7:7">
      <c r="G23960" s="162" t="s">
        <v>24205</v>
      </c>
    </row>
    <row r="23961" spans="7:7">
      <c r="G23961" s="162" t="s">
        <v>24206</v>
      </c>
    </row>
    <row r="23962" spans="7:7">
      <c r="G23962" s="162" t="s">
        <v>24207</v>
      </c>
    </row>
    <row r="23963" spans="7:7">
      <c r="G23963" s="162" t="s">
        <v>24208</v>
      </c>
    </row>
    <row r="23964" spans="7:7">
      <c r="G23964" s="162" t="s">
        <v>24209</v>
      </c>
    </row>
    <row r="23965" spans="7:7">
      <c r="G23965" s="162" t="s">
        <v>24210</v>
      </c>
    </row>
    <row r="23966" spans="7:7">
      <c r="G23966" s="162" t="s">
        <v>24211</v>
      </c>
    </row>
    <row r="23967" spans="7:7">
      <c r="G23967" s="162" t="s">
        <v>24212</v>
      </c>
    </row>
    <row r="23968" spans="7:7">
      <c r="G23968" s="162" t="s">
        <v>24213</v>
      </c>
    </row>
    <row r="23969" spans="7:7">
      <c r="G23969" s="162" t="s">
        <v>24214</v>
      </c>
    </row>
    <row r="23970" spans="7:7">
      <c r="G23970" s="162" t="s">
        <v>24215</v>
      </c>
    </row>
    <row r="23971" spans="7:7">
      <c r="G23971" s="162" t="s">
        <v>24216</v>
      </c>
    </row>
    <row r="23972" spans="7:7">
      <c r="G23972" s="162" t="s">
        <v>24217</v>
      </c>
    </row>
    <row r="23973" spans="7:7">
      <c r="G23973" s="162" t="s">
        <v>24218</v>
      </c>
    </row>
    <row r="23974" spans="7:7">
      <c r="G23974" s="162" t="s">
        <v>24219</v>
      </c>
    </row>
    <row r="23975" spans="7:7">
      <c r="G23975" s="162" t="s">
        <v>24220</v>
      </c>
    </row>
    <row r="23976" spans="7:7">
      <c r="G23976" s="162" t="s">
        <v>24221</v>
      </c>
    </row>
    <row r="23977" spans="7:7">
      <c r="G23977" s="162" t="s">
        <v>24222</v>
      </c>
    </row>
    <row r="23978" spans="7:7">
      <c r="G23978" s="162" t="s">
        <v>24223</v>
      </c>
    </row>
    <row r="23979" spans="7:7">
      <c r="G23979" s="162" t="s">
        <v>24224</v>
      </c>
    </row>
    <row r="23980" spans="7:7">
      <c r="G23980" s="162" t="s">
        <v>24225</v>
      </c>
    </row>
    <row r="23981" spans="7:7">
      <c r="G23981" s="162" t="s">
        <v>24226</v>
      </c>
    </row>
    <row r="23982" spans="7:7">
      <c r="G23982" s="162" t="s">
        <v>24227</v>
      </c>
    </row>
    <row r="23983" spans="7:7">
      <c r="G23983" s="162" t="s">
        <v>24228</v>
      </c>
    </row>
    <row r="23984" spans="7:7">
      <c r="G23984" s="162" t="s">
        <v>24229</v>
      </c>
    </row>
    <row r="23985" spans="7:7">
      <c r="G23985" s="162" t="s">
        <v>24230</v>
      </c>
    </row>
    <row r="23986" spans="7:7">
      <c r="G23986" s="162" t="s">
        <v>24231</v>
      </c>
    </row>
    <row r="23987" spans="7:7">
      <c r="G23987" s="162" t="s">
        <v>24232</v>
      </c>
    </row>
    <row r="23988" spans="7:7">
      <c r="G23988" s="162" t="s">
        <v>24233</v>
      </c>
    </row>
    <row r="23989" spans="7:7">
      <c r="G23989" s="162" t="s">
        <v>24234</v>
      </c>
    </row>
    <row r="23990" spans="7:7">
      <c r="G23990" s="162" t="s">
        <v>24235</v>
      </c>
    </row>
    <row r="23991" spans="7:7">
      <c r="G23991" s="162" t="s">
        <v>24236</v>
      </c>
    </row>
    <row r="23992" spans="7:7">
      <c r="G23992" s="162" t="s">
        <v>24237</v>
      </c>
    </row>
    <row r="23993" spans="7:7">
      <c r="G23993" s="162" t="s">
        <v>24238</v>
      </c>
    </row>
    <row r="23994" spans="7:7">
      <c r="G23994" s="162" t="s">
        <v>24239</v>
      </c>
    </row>
    <row r="23995" spans="7:7">
      <c r="G23995" s="162" t="s">
        <v>24240</v>
      </c>
    </row>
    <row r="23996" spans="7:7">
      <c r="G23996" s="162" t="s">
        <v>24241</v>
      </c>
    </row>
    <row r="23997" spans="7:7">
      <c r="G23997" s="162" t="s">
        <v>24242</v>
      </c>
    </row>
    <row r="23998" spans="7:7">
      <c r="G23998" s="162" t="s">
        <v>24243</v>
      </c>
    </row>
    <row r="23999" spans="7:7">
      <c r="G23999" s="162" t="s">
        <v>24244</v>
      </c>
    </row>
    <row r="24000" spans="7:7">
      <c r="G24000" s="162" t="s">
        <v>24245</v>
      </c>
    </row>
    <row r="24001" spans="7:7">
      <c r="G24001" s="162" t="s">
        <v>24246</v>
      </c>
    </row>
    <row r="24002" spans="7:7">
      <c r="G24002" s="162" t="s">
        <v>24247</v>
      </c>
    </row>
    <row r="24003" spans="7:7">
      <c r="G24003" s="162" t="s">
        <v>24248</v>
      </c>
    </row>
    <row r="24004" spans="7:7">
      <c r="G24004" s="162" t="s">
        <v>24249</v>
      </c>
    </row>
    <row r="24005" spans="7:7">
      <c r="G24005" s="162" t="s">
        <v>24250</v>
      </c>
    </row>
    <row r="24006" spans="7:7">
      <c r="G24006" s="162" t="s">
        <v>24251</v>
      </c>
    </row>
    <row r="24007" spans="7:7">
      <c r="G24007" s="162" t="s">
        <v>24252</v>
      </c>
    </row>
    <row r="24008" spans="7:7">
      <c r="G24008" s="162" t="s">
        <v>24253</v>
      </c>
    </row>
    <row r="24009" spans="7:7">
      <c r="G24009" s="162" t="s">
        <v>24254</v>
      </c>
    </row>
    <row r="24010" spans="7:7">
      <c r="G24010" s="162" t="s">
        <v>24255</v>
      </c>
    </row>
    <row r="24011" spans="7:7">
      <c r="G24011" s="162" t="s">
        <v>24256</v>
      </c>
    </row>
    <row r="24012" spans="7:7">
      <c r="G24012" s="162" t="s">
        <v>24257</v>
      </c>
    </row>
    <row r="24013" spans="7:7">
      <c r="G24013" s="162" t="s">
        <v>24258</v>
      </c>
    </row>
    <row r="24014" spans="7:7">
      <c r="G24014" s="162" t="s">
        <v>24259</v>
      </c>
    </row>
    <row r="24015" spans="7:7">
      <c r="G24015" s="162" t="s">
        <v>24260</v>
      </c>
    </row>
    <row r="24016" spans="7:7">
      <c r="G24016" s="162" t="s">
        <v>24261</v>
      </c>
    </row>
    <row r="24017" spans="7:7">
      <c r="G24017" s="162" t="s">
        <v>24262</v>
      </c>
    </row>
    <row r="24018" spans="7:7">
      <c r="G24018" s="162" t="s">
        <v>24263</v>
      </c>
    </row>
    <row r="24019" spans="7:7">
      <c r="G24019" s="162" t="s">
        <v>24264</v>
      </c>
    </row>
    <row r="24020" spans="7:7">
      <c r="G24020" s="162" t="s">
        <v>24265</v>
      </c>
    </row>
    <row r="24021" spans="7:7">
      <c r="G24021" s="162" t="s">
        <v>24266</v>
      </c>
    </row>
    <row r="24022" spans="7:7">
      <c r="G24022" s="162" t="s">
        <v>24267</v>
      </c>
    </row>
    <row r="24023" spans="7:7">
      <c r="G24023" s="162" t="s">
        <v>24268</v>
      </c>
    </row>
    <row r="24024" spans="7:7">
      <c r="G24024" s="162" t="s">
        <v>24269</v>
      </c>
    </row>
    <row r="24025" spans="7:7">
      <c r="G24025" s="162" t="s">
        <v>24270</v>
      </c>
    </row>
    <row r="24026" spans="7:7">
      <c r="G24026" s="162" t="s">
        <v>24271</v>
      </c>
    </row>
    <row r="24027" spans="7:7">
      <c r="G24027" s="162" t="s">
        <v>24272</v>
      </c>
    </row>
    <row r="24028" spans="7:7">
      <c r="G24028" s="162" t="s">
        <v>24273</v>
      </c>
    </row>
    <row r="24029" spans="7:7">
      <c r="G24029" s="162" t="s">
        <v>24274</v>
      </c>
    </row>
    <row r="24030" spans="7:7">
      <c r="G24030" s="162" t="s">
        <v>24275</v>
      </c>
    </row>
    <row r="24031" spans="7:7">
      <c r="G24031" s="162" t="s">
        <v>24276</v>
      </c>
    </row>
    <row r="24032" spans="7:7">
      <c r="G24032" s="162" t="s">
        <v>24277</v>
      </c>
    </row>
    <row r="24033" spans="7:7">
      <c r="G24033" s="162" t="s">
        <v>24278</v>
      </c>
    </row>
    <row r="24034" spans="7:7">
      <c r="G24034" s="162" t="s">
        <v>24279</v>
      </c>
    </row>
    <row r="24035" spans="7:7">
      <c r="G24035" s="162" t="s">
        <v>24280</v>
      </c>
    </row>
    <row r="24036" spans="7:7">
      <c r="G24036" s="162" t="s">
        <v>24281</v>
      </c>
    </row>
    <row r="24037" spans="7:7">
      <c r="G24037" s="162" t="s">
        <v>24282</v>
      </c>
    </row>
    <row r="24038" spans="7:7">
      <c r="G24038" s="162" t="s">
        <v>24283</v>
      </c>
    </row>
    <row r="24039" spans="7:7">
      <c r="G24039" s="162" t="s">
        <v>24284</v>
      </c>
    </row>
    <row r="24040" spans="7:7">
      <c r="G24040" s="162" t="s">
        <v>24285</v>
      </c>
    </row>
    <row r="24041" spans="7:7">
      <c r="G24041" s="162" t="s">
        <v>24286</v>
      </c>
    </row>
    <row r="24042" spans="7:7">
      <c r="G24042" s="162" t="s">
        <v>24287</v>
      </c>
    </row>
    <row r="24043" spans="7:7">
      <c r="G24043" s="162" t="s">
        <v>24288</v>
      </c>
    </row>
    <row r="24044" spans="7:7">
      <c r="G24044" s="162" t="s">
        <v>24289</v>
      </c>
    </row>
    <row r="24045" spans="7:7">
      <c r="G24045" s="162" t="s">
        <v>24290</v>
      </c>
    </row>
    <row r="24046" spans="7:7">
      <c r="G24046" s="162" t="s">
        <v>24291</v>
      </c>
    </row>
    <row r="24047" spans="7:7">
      <c r="G24047" s="162" t="s">
        <v>24292</v>
      </c>
    </row>
    <row r="24048" spans="7:7">
      <c r="G24048" s="162" t="s">
        <v>24293</v>
      </c>
    </row>
    <row r="24049" spans="7:7">
      <c r="G24049" s="162" t="s">
        <v>24294</v>
      </c>
    </row>
    <row r="24050" spans="7:7">
      <c r="G24050" s="162" t="s">
        <v>24295</v>
      </c>
    </row>
    <row r="24051" spans="7:7">
      <c r="G24051" s="162" t="s">
        <v>24296</v>
      </c>
    </row>
    <row r="24052" spans="7:7">
      <c r="G24052" s="162" t="s">
        <v>24297</v>
      </c>
    </row>
    <row r="24053" spans="7:7">
      <c r="G24053" s="162" t="s">
        <v>24298</v>
      </c>
    </row>
    <row r="24054" spans="7:7">
      <c r="G24054" s="162" t="s">
        <v>24299</v>
      </c>
    </row>
    <row r="24055" spans="7:7">
      <c r="G24055" s="162" t="s">
        <v>24300</v>
      </c>
    </row>
    <row r="24056" spans="7:7">
      <c r="G24056" s="162" t="s">
        <v>24301</v>
      </c>
    </row>
    <row r="24057" spans="7:7">
      <c r="G24057" s="162" t="s">
        <v>24302</v>
      </c>
    </row>
    <row r="24058" spans="7:7">
      <c r="G24058" s="162" t="s">
        <v>24303</v>
      </c>
    </row>
    <row r="24059" spans="7:7">
      <c r="G24059" s="162" t="s">
        <v>24304</v>
      </c>
    </row>
    <row r="24060" spans="7:7">
      <c r="G24060" s="162" t="s">
        <v>24305</v>
      </c>
    </row>
    <row r="24061" spans="7:7">
      <c r="G24061" s="162" t="s">
        <v>24306</v>
      </c>
    </row>
    <row r="24062" spans="7:7">
      <c r="G24062" s="162" t="s">
        <v>24307</v>
      </c>
    </row>
    <row r="24063" spans="7:7">
      <c r="G24063" s="162" t="s">
        <v>24308</v>
      </c>
    </row>
    <row r="24064" spans="7:7">
      <c r="G24064" s="162" t="s">
        <v>24309</v>
      </c>
    </row>
    <row r="24065" spans="7:7">
      <c r="G24065" s="162" t="s">
        <v>24310</v>
      </c>
    </row>
    <row r="24066" spans="7:7">
      <c r="G24066" s="162" t="s">
        <v>24311</v>
      </c>
    </row>
    <row r="24067" spans="7:7">
      <c r="G24067" s="162" t="s">
        <v>24312</v>
      </c>
    </row>
    <row r="24068" spans="7:7">
      <c r="G24068" s="162" t="s">
        <v>24313</v>
      </c>
    </row>
    <row r="24069" spans="7:7">
      <c r="G24069" s="162" t="s">
        <v>24314</v>
      </c>
    </row>
    <row r="24070" spans="7:7">
      <c r="G24070" s="162" t="s">
        <v>24315</v>
      </c>
    </row>
    <row r="24071" spans="7:7">
      <c r="G24071" s="162" t="s">
        <v>24316</v>
      </c>
    </row>
    <row r="24072" spans="7:7">
      <c r="G24072" s="162" t="s">
        <v>24317</v>
      </c>
    </row>
    <row r="24073" spans="7:7">
      <c r="G24073" s="162" t="s">
        <v>24318</v>
      </c>
    </row>
    <row r="24074" spans="7:7">
      <c r="G24074" s="162" t="s">
        <v>24319</v>
      </c>
    </row>
    <row r="24075" spans="7:7">
      <c r="G24075" s="162" t="s">
        <v>24320</v>
      </c>
    </row>
    <row r="24076" spans="7:7">
      <c r="G24076" s="162" t="s">
        <v>24321</v>
      </c>
    </row>
    <row r="24077" spans="7:7">
      <c r="G24077" s="162" t="s">
        <v>24322</v>
      </c>
    </row>
    <row r="24078" spans="7:7">
      <c r="G24078" s="162" t="s">
        <v>24323</v>
      </c>
    </row>
    <row r="24079" spans="7:7">
      <c r="G24079" s="162" t="s">
        <v>24324</v>
      </c>
    </row>
    <row r="24080" spans="7:7">
      <c r="G24080" s="162" t="s">
        <v>24325</v>
      </c>
    </row>
    <row r="24081" spans="7:7">
      <c r="G24081" s="162" t="s">
        <v>24326</v>
      </c>
    </row>
    <row r="24082" spans="7:7">
      <c r="G24082" s="162" t="s">
        <v>24327</v>
      </c>
    </row>
    <row r="24083" spans="7:7">
      <c r="G24083" s="162" t="s">
        <v>24328</v>
      </c>
    </row>
    <row r="24084" spans="7:7">
      <c r="G24084" s="162" t="s">
        <v>24329</v>
      </c>
    </row>
    <row r="24085" spans="7:7">
      <c r="G24085" s="162" t="s">
        <v>24330</v>
      </c>
    </row>
    <row r="24086" spans="7:7">
      <c r="G24086" s="162" t="s">
        <v>24331</v>
      </c>
    </row>
    <row r="24087" spans="7:7">
      <c r="G24087" s="162" t="s">
        <v>24332</v>
      </c>
    </row>
    <row r="24088" spans="7:7">
      <c r="G24088" s="162" t="s">
        <v>24333</v>
      </c>
    </row>
    <row r="24089" spans="7:7">
      <c r="G24089" s="162" t="s">
        <v>24334</v>
      </c>
    </row>
    <row r="24090" spans="7:7">
      <c r="G24090" s="162" t="s">
        <v>24335</v>
      </c>
    </row>
    <row r="24091" spans="7:7">
      <c r="G24091" s="162" t="s">
        <v>24336</v>
      </c>
    </row>
    <row r="24092" spans="7:7">
      <c r="G24092" s="162" t="s">
        <v>24337</v>
      </c>
    </row>
    <row r="24093" spans="7:7">
      <c r="G24093" s="162" t="s">
        <v>24338</v>
      </c>
    </row>
    <row r="24094" spans="7:7">
      <c r="G24094" s="162" t="s">
        <v>24339</v>
      </c>
    </row>
    <row r="24095" spans="7:7">
      <c r="G24095" s="162" t="s">
        <v>24340</v>
      </c>
    </row>
    <row r="24096" spans="7:7">
      <c r="G24096" s="162" t="s">
        <v>24341</v>
      </c>
    </row>
    <row r="24097" spans="7:7">
      <c r="G24097" s="162" t="s">
        <v>24342</v>
      </c>
    </row>
    <row r="24098" spans="7:7">
      <c r="G24098" s="162" t="s">
        <v>24343</v>
      </c>
    </row>
    <row r="24099" spans="7:7">
      <c r="G24099" s="162" t="s">
        <v>24344</v>
      </c>
    </row>
    <row r="24100" spans="7:7">
      <c r="G24100" s="162" t="s">
        <v>24345</v>
      </c>
    </row>
    <row r="24101" spans="7:7">
      <c r="G24101" s="162" t="s">
        <v>24346</v>
      </c>
    </row>
    <row r="24102" spans="7:7">
      <c r="G24102" s="162" t="s">
        <v>24347</v>
      </c>
    </row>
    <row r="24103" spans="7:7">
      <c r="G24103" s="162" t="s">
        <v>24348</v>
      </c>
    </row>
    <row r="24104" spans="7:7">
      <c r="G24104" s="162" t="s">
        <v>24349</v>
      </c>
    </row>
    <row r="24105" spans="7:7">
      <c r="G24105" s="162" t="s">
        <v>24350</v>
      </c>
    </row>
    <row r="24106" spans="7:7">
      <c r="G24106" s="162" t="s">
        <v>24351</v>
      </c>
    </row>
    <row r="24107" spans="7:7">
      <c r="G24107" s="162" t="s">
        <v>24352</v>
      </c>
    </row>
    <row r="24108" spans="7:7">
      <c r="G24108" s="162" t="s">
        <v>24353</v>
      </c>
    </row>
    <row r="24109" spans="7:7">
      <c r="G24109" s="162" t="s">
        <v>24354</v>
      </c>
    </row>
    <row r="24110" spans="7:7">
      <c r="G24110" s="162" t="s">
        <v>24355</v>
      </c>
    </row>
    <row r="24111" spans="7:7">
      <c r="G24111" s="162" t="s">
        <v>24356</v>
      </c>
    </row>
    <row r="24112" spans="7:7">
      <c r="G24112" s="162" t="s">
        <v>24357</v>
      </c>
    </row>
    <row r="24113" spans="7:7">
      <c r="G24113" s="162" t="s">
        <v>24358</v>
      </c>
    </row>
    <row r="24114" spans="7:7">
      <c r="G24114" s="162" t="s">
        <v>24359</v>
      </c>
    </row>
    <row r="24115" spans="7:7">
      <c r="G24115" s="162" t="s">
        <v>24360</v>
      </c>
    </row>
    <row r="24116" spans="7:7">
      <c r="G24116" s="162" t="s">
        <v>24361</v>
      </c>
    </row>
    <row r="24117" spans="7:7">
      <c r="G24117" s="162" t="s">
        <v>24362</v>
      </c>
    </row>
    <row r="24118" spans="7:7">
      <c r="G24118" s="162" t="s">
        <v>24363</v>
      </c>
    </row>
    <row r="24119" spans="7:7">
      <c r="G24119" s="162" t="s">
        <v>24364</v>
      </c>
    </row>
    <row r="24120" spans="7:7">
      <c r="G24120" s="162" t="s">
        <v>24365</v>
      </c>
    </row>
    <row r="24121" spans="7:7">
      <c r="G24121" s="162" t="s">
        <v>24366</v>
      </c>
    </row>
    <row r="24122" spans="7:7">
      <c r="G24122" s="162" t="s">
        <v>24367</v>
      </c>
    </row>
    <row r="24123" spans="7:7">
      <c r="G24123" s="162" t="s">
        <v>24368</v>
      </c>
    </row>
    <row r="24124" spans="7:7">
      <c r="G24124" s="162" t="s">
        <v>24369</v>
      </c>
    </row>
    <row r="24125" spans="7:7">
      <c r="G24125" s="162" t="s">
        <v>24370</v>
      </c>
    </row>
    <row r="24126" spans="7:7">
      <c r="G24126" s="162" t="s">
        <v>24371</v>
      </c>
    </row>
    <row r="24127" spans="7:7">
      <c r="G24127" s="162" t="s">
        <v>24372</v>
      </c>
    </row>
    <row r="24128" spans="7:7">
      <c r="G24128" s="162" t="s">
        <v>24373</v>
      </c>
    </row>
    <row r="24129" spans="7:7">
      <c r="G24129" s="162" t="s">
        <v>24374</v>
      </c>
    </row>
    <row r="24130" spans="7:7">
      <c r="G24130" s="162" t="s">
        <v>24375</v>
      </c>
    </row>
    <row r="24131" spans="7:7">
      <c r="G24131" s="162" t="s">
        <v>24376</v>
      </c>
    </row>
    <row r="24132" spans="7:7">
      <c r="G24132" s="162" t="s">
        <v>24377</v>
      </c>
    </row>
    <row r="24133" spans="7:7">
      <c r="G24133" s="162" t="s">
        <v>24378</v>
      </c>
    </row>
    <row r="24134" spans="7:7">
      <c r="G24134" s="162" t="s">
        <v>24379</v>
      </c>
    </row>
    <row r="24135" spans="7:7">
      <c r="G24135" s="162" t="s">
        <v>24380</v>
      </c>
    </row>
    <row r="24136" spans="7:7">
      <c r="G24136" s="162" t="s">
        <v>24381</v>
      </c>
    </row>
    <row r="24137" spans="7:7">
      <c r="G24137" s="162" t="s">
        <v>24382</v>
      </c>
    </row>
    <row r="24138" spans="7:7">
      <c r="G24138" s="162" t="s">
        <v>24383</v>
      </c>
    </row>
    <row r="24139" spans="7:7">
      <c r="G24139" s="162" t="s">
        <v>24384</v>
      </c>
    </row>
    <row r="24140" spans="7:7">
      <c r="G24140" s="162" t="s">
        <v>24385</v>
      </c>
    </row>
    <row r="24141" spans="7:7">
      <c r="G24141" s="162" t="s">
        <v>24386</v>
      </c>
    </row>
    <row r="24142" spans="7:7">
      <c r="G24142" s="162" t="s">
        <v>24387</v>
      </c>
    </row>
    <row r="24143" spans="7:7">
      <c r="G24143" s="162" t="s">
        <v>24388</v>
      </c>
    </row>
    <row r="24144" spans="7:7">
      <c r="G24144" s="162" t="s">
        <v>24389</v>
      </c>
    </row>
    <row r="24145" spans="7:7">
      <c r="G24145" s="162" t="s">
        <v>24390</v>
      </c>
    </row>
    <row r="24146" spans="7:7">
      <c r="G24146" s="162" t="s">
        <v>24391</v>
      </c>
    </row>
    <row r="24147" spans="7:7">
      <c r="G24147" s="162" t="s">
        <v>24392</v>
      </c>
    </row>
    <row r="24148" spans="7:7">
      <c r="G24148" s="162" t="s">
        <v>24393</v>
      </c>
    </row>
    <row r="24149" spans="7:7">
      <c r="G24149" s="162" t="s">
        <v>24394</v>
      </c>
    </row>
    <row r="24150" spans="7:7">
      <c r="G24150" s="162" t="s">
        <v>24395</v>
      </c>
    </row>
    <row r="24151" spans="7:7">
      <c r="G24151" s="162" t="s">
        <v>24396</v>
      </c>
    </row>
    <row r="24152" spans="7:7">
      <c r="G24152" s="162" t="s">
        <v>24397</v>
      </c>
    </row>
    <row r="24153" spans="7:7">
      <c r="G24153" s="162" t="s">
        <v>24398</v>
      </c>
    </row>
    <row r="24154" spans="7:7">
      <c r="G24154" s="162" t="s">
        <v>24399</v>
      </c>
    </row>
    <row r="24155" spans="7:7">
      <c r="G24155" s="162" t="s">
        <v>24400</v>
      </c>
    </row>
    <row r="24156" spans="7:7">
      <c r="G24156" s="162" t="s">
        <v>24401</v>
      </c>
    </row>
    <row r="24157" spans="7:7">
      <c r="G24157" s="162" t="s">
        <v>24402</v>
      </c>
    </row>
    <row r="24158" spans="7:7">
      <c r="G24158" s="162" t="s">
        <v>24403</v>
      </c>
    </row>
    <row r="24159" spans="7:7">
      <c r="G24159" s="162" t="s">
        <v>24404</v>
      </c>
    </row>
    <row r="24160" spans="7:7">
      <c r="G24160" s="162" t="s">
        <v>24405</v>
      </c>
    </row>
    <row r="24161" spans="7:7">
      <c r="G24161" s="162" t="s">
        <v>24406</v>
      </c>
    </row>
    <row r="24162" spans="7:7">
      <c r="G24162" s="162" t="s">
        <v>24407</v>
      </c>
    </row>
    <row r="24163" spans="7:7">
      <c r="G24163" s="162" t="s">
        <v>24408</v>
      </c>
    </row>
    <row r="24164" spans="7:7">
      <c r="G24164" s="162" t="s">
        <v>24409</v>
      </c>
    </row>
    <row r="24165" spans="7:7">
      <c r="G24165" s="162" t="s">
        <v>24410</v>
      </c>
    </row>
    <row r="24166" spans="7:7">
      <c r="G24166" s="162" t="s">
        <v>24411</v>
      </c>
    </row>
    <row r="24167" spans="7:7">
      <c r="G24167" s="162" t="s">
        <v>24412</v>
      </c>
    </row>
    <row r="24168" spans="7:7">
      <c r="G24168" s="162" t="s">
        <v>24413</v>
      </c>
    </row>
    <row r="24169" spans="7:7">
      <c r="G24169" s="162" t="s">
        <v>24414</v>
      </c>
    </row>
    <row r="24170" spans="7:7">
      <c r="G24170" s="162" t="s">
        <v>24415</v>
      </c>
    </row>
    <row r="24171" spans="7:7">
      <c r="G24171" s="162" t="s">
        <v>24416</v>
      </c>
    </row>
    <row r="24172" spans="7:7">
      <c r="G24172" s="162" t="s">
        <v>24417</v>
      </c>
    </row>
    <row r="24173" spans="7:7">
      <c r="G24173" s="162" t="s">
        <v>24418</v>
      </c>
    </row>
    <row r="24174" spans="7:7">
      <c r="G24174" s="162" t="s">
        <v>24419</v>
      </c>
    </row>
    <row r="24175" spans="7:7">
      <c r="G24175" s="162" t="s">
        <v>24420</v>
      </c>
    </row>
    <row r="24176" spans="7:7">
      <c r="G24176" s="162" t="s">
        <v>24421</v>
      </c>
    </row>
    <row r="24177" spans="7:7">
      <c r="G24177" s="162" t="s">
        <v>24422</v>
      </c>
    </row>
    <row r="24178" spans="7:7">
      <c r="G24178" s="162" t="s">
        <v>24423</v>
      </c>
    </row>
    <row r="24179" spans="7:7">
      <c r="G24179" s="162" t="s">
        <v>24424</v>
      </c>
    </row>
    <row r="24180" spans="7:7">
      <c r="G24180" s="162" t="s">
        <v>24425</v>
      </c>
    </row>
    <row r="24181" spans="7:7">
      <c r="G24181" s="162" t="s">
        <v>24426</v>
      </c>
    </row>
    <row r="24182" spans="7:7">
      <c r="G24182" s="162" t="s">
        <v>24427</v>
      </c>
    </row>
    <row r="24183" spans="7:7">
      <c r="G24183" s="162" t="s">
        <v>24428</v>
      </c>
    </row>
    <row r="24184" spans="7:7">
      <c r="G24184" s="162" t="s">
        <v>24429</v>
      </c>
    </row>
    <row r="24185" spans="7:7">
      <c r="G24185" s="162" t="s">
        <v>24430</v>
      </c>
    </row>
    <row r="24186" spans="7:7">
      <c r="G24186" s="162" t="s">
        <v>24431</v>
      </c>
    </row>
    <row r="24187" spans="7:7">
      <c r="G24187" s="162" t="s">
        <v>24432</v>
      </c>
    </row>
    <row r="24188" spans="7:7">
      <c r="G24188" s="162" t="s">
        <v>24433</v>
      </c>
    </row>
    <row r="24189" spans="7:7">
      <c r="G24189" s="162" t="s">
        <v>24434</v>
      </c>
    </row>
    <row r="24190" spans="7:7">
      <c r="G24190" s="162" t="s">
        <v>24435</v>
      </c>
    </row>
    <row r="24191" spans="7:7">
      <c r="G24191" s="162" t="s">
        <v>24436</v>
      </c>
    </row>
    <row r="24192" spans="7:7">
      <c r="G24192" s="162" t="s">
        <v>24437</v>
      </c>
    </row>
    <row r="24193" spans="7:7">
      <c r="G24193" s="162" t="s">
        <v>24438</v>
      </c>
    </row>
    <row r="24194" spans="7:7">
      <c r="G24194" s="162" t="s">
        <v>24439</v>
      </c>
    </row>
    <row r="24195" spans="7:7">
      <c r="G24195" s="162" t="s">
        <v>24440</v>
      </c>
    </row>
    <row r="24196" spans="7:7">
      <c r="G24196" s="162" t="s">
        <v>24441</v>
      </c>
    </row>
    <row r="24197" spans="7:7">
      <c r="G24197" s="162" t="s">
        <v>24442</v>
      </c>
    </row>
    <row r="24198" spans="7:7">
      <c r="G24198" s="162" t="s">
        <v>24443</v>
      </c>
    </row>
    <row r="24199" spans="7:7">
      <c r="G24199" s="162" t="s">
        <v>24444</v>
      </c>
    </row>
    <row r="24200" spans="7:7">
      <c r="G24200" s="162" t="s">
        <v>24445</v>
      </c>
    </row>
    <row r="24201" spans="7:7">
      <c r="G24201" s="162" t="s">
        <v>24446</v>
      </c>
    </row>
    <row r="24202" spans="7:7">
      <c r="G24202" s="162" t="s">
        <v>24447</v>
      </c>
    </row>
    <row r="24203" spans="7:7">
      <c r="G24203" s="162" t="s">
        <v>24448</v>
      </c>
    </row>
    <row r="24204" spans="7:7">
      <c r="G24204" s="162" t="s">
        <v>24449</v>
      </c>
    </row>
    <row r="24205" spans="7:7">
      <c r="G24205" s="162" t="s">
        <v>24450</v>
      </c>
    </row>
    <row r="24206" spans="7:7">
      <c r="G24206" s="162" t="s">
        <v>24451</v>
      </c>
    </row>
    <row r="24207" spans="7:7">
      <c r="G24207" s="162" t="s">
        <v>24452</v>
      </c>
    </row>
    <row r="24208" spans="7:7">
      <c r="G24208" s="162" t="s">
        <v>24453</v>
      </c>
    </row>
    <row r="24209" spans="7:7">
      <c r="G24209" s="162" t="s">
        <v>24454</v>
      </c>
    </row>
    <row r="24210" spans="7:7">
      <c r="G24210" s="162" t="s">
        <v>24455</v>
      </c>
    </row>
    <row r="24211" spans="7:7">
      <c r="G24211" s="162" t="s">
        <v>24456</v>
      </c>
    </row>
    <row r="24212" spans="7:7">
      <c r="G24212" s="162" t="s">
        <v>24457</v>
      </c>
    </row>
    <row r="24213" spans="7:7">
      <c r="G24213" s="162" t="s">
        <v>24458</v>
      </c>
    </row>
    <row r="24214" spans="7:7">
      <c r="G24214" s="162" t="s">
        <v>24459</v>
      </c>
    </row>
    <row r="24215" spans="7:7">
      <c r="G24215" s="162" t="s">
        <v>24460</v>
      </c>
    </row>
    <row r="24216" spans="7:7">
      <c r="G24216" s="162" t="s">
        <v>24461</v>
      </c>
    </row>
    <row r="24217" spans="7:7">
      <c r="G24217" s="162" t="s">
        <v>24462</v>
      </c>
    </row>
    <row r="24218" spans="7:7">
      <c r="G24218" s="162" t="s">
        <v>24463</v>
      </c>
    </row>
    <row r="24219" spans="7:7">
      <c r="G24219" s="162" t="s">
        <v>24464</v>
      </c>
    </row>
    <row r="24220" spans="7:7">
      <c r="G24220" s="162" t="s">
        <v>24465</v>
      </c>
    </row>
    <row r="24221" spans="7:7">
      <c r="G24221" s="162" t="s">
        <v>24466</v>
      </c>
    </row>
    <row r="24222" spans="7:7">
      <c r="G24222" s="162" t="s">
        <v>24467</v>
      </c>
    </row>
    <row r="24223" spans="7:7">
      <c r="G24223" s="162" t="s">
        <v>24468</v>
      </c>
    </row>
    <row r="24224" spans="7:7">
      <c r="G24224" s="162" t="s">
        <v>24469</v>
      </c>
    </row>
    <row r="24225" spans="7:7">
      <c r="G24225" s="162" t="s">
        <v>24470</v>
      </c>
    </row>
    <row r="24226" spans="7:7">
      <c r="G24226" s="162" t="s">
        <v>24471</v>
      </c>
    </row>
    <row r="24227" spans="7:7">
      <c r="G24227" s="162" t="s">
        <v>24472</v>
      </c>
    </row>
    <row r="24228" spans="7:7">
      <c r="G24228" s="162" t="s">
        <v>24473</v>
      </c>
    </row>
    <row r="24229" spans="7:7">
      <c r="G24229" s="162" t="s">
        <v>24474</v>
      </c>
    </row>
    <row r="24230" spans="7:7">
      <c r="G24230" s="162" t="s">
        <v>24475</v>
      </c>
    </row>
    <row r="24231" spans="7:7">
      <c r="G24231" s="162" t="s">
        <v>24476</v>
      </c>
    </row>
    <row r="24232" spans="7:7">
      <c r="G24232" s="162" t="s">
        <v>24477</v>
      </c>
    </row>
    <row r="24233" spans="7:7">
      <c r="G24233" s="162" t="s">
        <v>24478</v>
      </c>
    </row>
    <row r="24234" spans="7:7">
      <c r="G24234" s="162" t="s">
        <v>24479</v>
      </c>
    </row>
    <row r="24235" spans="7:7">
      <c r="G24235" s="162" t="s">
        <v>24480</v>
      </c>
    </row>
    <row r="24236" spans="7:7">
      <c r="G24236" s="162" t="s">
        <v>24481</v>
      </c>
    </row>
    <row r="24237" spans="7:7">
      <c r="G24237" s="162" t="s">
        <v>24482</v>
      </c>
    </row>
    <row r="24238" spans="7:7">
      <c r="G24238" s="162" t="s">
        <v>24483</v>
      </c>
    </row>
    <row r="24239" spans="7:7">
      <c r="G24239" s="162" t="s">
        <v>24484</v>
      </c>
    </row>
    <row r="24240" spans="7:7">
      <c r="G24240" s="162" t="s">
        <v>24485</v>
      </c>
    </row>
    <row r="24241" spans="7:7">
      <c r="G24241" s="162" t="s">
        <v>24486</v>
      </c>
    </row>
    <row r="24242" spans="7:7">
      <c r="G24242" s="162" t="s">
        <v>24487</v>
      </c>
    </row>
    <row r="24243" spans="7:7">
      <c r="G24243" s="162" t="s">
        <v>24488</v>
      </c>
    </row>
    <row r="24244" spans="7:7">
      <c r="G24244" s="162" t="s">
        <v>24489</v>
      </c>
    </row>
    <row r="24245" spans="7:7">
      <c r="G24245" s="162" t="s">
        <v>24490</v>
      </c>
    </row>
    <row r="24246" spans="7:7">
      <c r="G24246" s="162" t="s">
        <v>24491</v>
      </c>
    </row>
    <row r="24247" spans="7:7">
      <c r="G24247" s="162" t="s">
        <v>24492</v>
      </c>
    </row>
    <row r="24248" spans="7:7">
      <c r="G24248" s="162" t="s">
        <v>24493</v>
      </c>
    </row>
    <row r="24249" spans="7:7">
      <c r="G24249" s="162" t="s">
        <v>24494</v>
      </c>
    </row>
    <row r="24250" spans="7:7">
      <c r="G24250" s="162" t="s">
        <v>24495</v>
      </c>
    </row>
    <row r="24251" spans="7:7">
      <c r="G24251" s="162" t="s">
        <v>24496</v>
      </c>
    </row>
    <row r="24252" spans="7:7">
      <c r="G24252" s="162" t="s">
        <v>24497</v>
      </c>
    </row>
    <row r="24253" spans="7:7">
      <c r="G24253" s="162" t="s">
        <v>24498</v>
      </c>
    </row>
    <row r="24254" spans="7:7">
      <c r="G24254" s="162" t="s">
        <v>24499</v>
      </c>
    </row>
    <row r="24255" spans="7:7">
      <c r="G24255" s="162" t="s">
        <v>24500</v>
      </c>
    </row>
    <row r="24256" spans="7:7">
      <c r="G24256" s="162" t="s">
        <v>24501</v>
      </c>
    </row>
    <row r="24257" spans="7:7">
      <c r="G24257" s="162" t="s">
        <v>24502</v>
      </c>
    </row>
    <row r="24258" spans="7:7">
      <c r="G24258" s="162" t="s">
        <v>24503</v>
      </c>
    </row>
    <row r="24259" spans="7:7">
      <c r="G24259" s="162" t="s">
        <v>24504</v>
      </c>
    </row>
    <row r="24260" spans="7:7">
      <c r="G24260" s="162" t="s">
        <v>24505</v>
      </c>
    </row>
    <row r="24261" spans="7:7">
      <c r="G24261" s="162" t="s">
        <v>24506</v>
      </c>
    </row>
    <row r="24262" spans="7:7">
      <c r="G24262" s="162" t="s">
        <v>24507</v>
      </c>
    </row>
    <row r="24263" spans="7:7">
      <c r="G24263" s="162" t="s">
        <v>24508</v>
      </c>
    </row>
    <row r="24264" spans="7:7">
      <c r="G24264" s="162" t="s">
        <v>24509</v>
      </c>
    </row>
    <row r="24265" spans="7:7">
      <c r="G24265" s="162" t="s">
        <v>24510</v>
      </c>
    </row>
    <row r="24266" spans="7:7">
      <c r="G24266" s="162" t="s">
        <v>24511</v>
      </c>
    </row>
    <row r="24267" spans="7:7">
      <c r="G24267" s="162" t="s">
        <v>24512</v>
      </c>
    </row>
    <row r="24268" spans="7:7">
      <c r="G24268" s="162" t="s">
        <v>24513</v>
      </c>
    </row>
    <row r="24269" spans="7:7">
      <c r="G24269" s="162" t="s">
        <v>24514</v>
      </c>
    </row>
    <row r="24270" spans="7:7">
      <c r="G24270" s="162" t="s">
        <v>24515</v>
      </c>
    </row>
    <row r="24271" spans="7:7">
      <c r="G24271" s="162" t="s">
        <v>24516</v>
      </c>
    </row>
    <row r="24272" spans="7:7">
      <c r="G24272" s="162" t="s">
        <v>24517</v>
      </c>
    </row>
    <row r="24273" spans="7:7">
      <c r="G24273" s="162" t="s">
        <v>24518</v>
      </c>
    </row>
    <row r="24274" spans="7:7">
      <c r="G24274" s="162" t="s">
        <v>24519</v>
      </c>
    </row>
    <row r="24275" spans="7:7">
      <c r="G24275" s="162" t="s">
        <v>24520</v>
      </c>
    </row>
    <row r="24276" spans="7:7">
      <c r="G24276" s="162" t="s">
        <v>24521</v>
      </c>
    </row>
    <row r="24277" spans="7:7">
      <c r="G24277" s="162" t="s">
        <v>24522</v>
      </c>
    </row>
    <row r="24278" spans="7:7">
      <c r="G24278" s="162" t="s">
        <v>24523</v>
      </c>
    </row>
    <row r="24279" spans="7:7">
      <c r="G24279" s="162" t="s">
        <v>24524</v>
      </c>
    </row>
    <row r="24280" spans="7:7">
      <c r="G24280" s="162" t="s">
        <v>24525</v>
      </c>
    </row>
    <row r="24281" spans="7:7">
      <c r="G24281" s="162" t="s">
        <v>24526</v>
      </c>
    </row>
    <row r="24282" spans="7:7">
      <c r="G24282" s="162" t="s">
        <v>24527</v>
      </c>
    </row>
    <row r="24283" spans="7:7">
      <c r="G24283" s="162" t="s">
        <v>24528</v>
      </c>
    </row>
    <row r="24284" spans="7:7">
      <c r="G24284" s="162" t="s">
        <v>24529</v>
      </c>
    </row>
    <row r="24285" spans="7:7">
      <c r="G24285" s="162" t="s">
        <v>24530</v>
      </c>
    </row>
    <row r="24286" spans="7:7">
      <c r="G24286" s="162" t="s">
        <v>24531</v>
      </c>
    </row>
    <row r="24287" spans="7:7">
      <c r="G24287" s="162" t="s">
        <v>24532</v>
      </c>
    </row>
    <row r="24288" spans="7:7">
      <c r="G24288" s="162" t="s">
        <v>24533</v>
      </c>
    </row>
    <row r="24289" spans="7:7">
      <c r="G24289" s="162" t="s">
        <v>24534</v>
      </c>
    </row>
    <row r="24290" spans="7:7">
      <c r="G24290" s="162" t="s">
        <v>24535</v>
      </c>
    </row>
    <row r="24291" spans="7:7">
      <c r="G24291" s="162" t="s">
        <v>24536</v>
      </c>
    </row>
    <row r="24292" spans="7:7">
      <c r="G24292" s="162" t="s">
        <v>24537</v>
      </c>
    </row>
    <row r="24293" spans="7:7">
      <c r="G24293" s="162" t="s">
        <v>24538</v>
      </c>
    </row>
    <row r="24294" spans="7:7">
      <c r="G24294" s="162" t="s">
        <v>24539</v>
      </c>
    </row>
    <row r="24295" spans="7:7">
      <c r="G24295" s="162" t="s">
        <v>24540</v>
      </c>
    </row>
    <row r="24296" spans="7:7">
      <c r="G24296" s="162" t="s">
        <v>24541</v>
      </c>
    </row>
    <row r="24297" spans="7:7">
      <c r="G24297" s="162" t="s">
        <v>24542</v>
      </c>
    </row>
    <row r="24298" spans="7:7">
      <c r="G24298" s="162" t="s">
        <v>24543</v>
      </c>
    </row>
    <row r="24299" spans="7:7">
      <c r="G24299" s="162" t="s">
        <v>24544</v>
      </c>
    </row>
    <row r="24300" spans="7:7">
      <c r="G24300" s="162" t="s">
        <v>24545</v>
      </c>
    </row>
    <row r="24301" spans="7:7">
      <c r="G24301" s="162" t="s">
        <v>24546</v>
      </c>
    </row>
    <row r="24302" spans="7:7">
      <c r="G24302" s="162" t="s">
        <v>24547</v>
      </c>
    </row>
    <row r="24303" spans="7:7">
      <c r="G24303" s="162" t="s">
        <v>24548</v>
      </c>
    </row>
    <row r="24304" spans="7:7">
      <c r="G24304" s="162" t="s">
        <v>24549</v>
      </c>
    </row>
    <row r="24305" spans="7:7">
      <c r="G24305" s="162" t="s">
        <v>24550</v>
      </c>
    </row>
    <row r="24306" spans="7:7">
      <c r="G24306" s="162" t="s">
        <v>24551</v>
      </c>
    </row>
    <row r="24307" spans="7:7">
      <c r="G24307" s="162" t="s">
        <v>24552</v>
      </c>
    </row>
    <row r="24308" spans="7:7">
      <c r="G24308" s="162" t="s">
        <v>24553</v>
      </c>
    </row>
    <row r="24309" spans="7:7">
      <c r="G24309" s="162" t="s">
        <v>24554</v>
      </c>
    </row>
    <row r="24310" spans="7:7">
      <c r="G24310" s="162" t="s">
        <v>24555</v>
      </c>
    </row>
    <row r="24311" spans="7:7">
      <c r="G24311" s="162" t="s">
        <v>24556</v>
      </c>
    </row>
    <row r="24312" spans="7:7">
      <c r="G24312" s="162" t="s">
        <v>24557</v>
      </c>
    </row>
    <row r="24313" spans="7:7">
      <c r="G24313" s="162" t="s">
        <v>24558</v>
      </c>
    </row>
    <row r="24314" spans="7:7">
      <c r="G24314" s="162" t="s">
        <v>24559</v>
      </c>
    </row>
    <row r="24315" spans="7:7">
      <c r="G24315" s="162" t="s">
        <v>24560</v>
      </c>
    </row>
    <row r="24316" spans="7:7">
      <c r="G24316" s="162" t="s">
        <v>24561</v>
      </c>
    </row>
    <row r="24317" spans="7:7">
      <c r="G24317" s="162" t="s">
        <v>24562</v>
      </c>
    </row>
    <row r="24318" spans="7:7">
      <c r="G24318" s="162" t="s">
        <v>24563</v>
      </c>
    </row>
    <row r="24319" spans="7:7">
      <c r="G24319" s="162" t="s">
        <v>24564</v>
      </c>
    </row>
    <row r="24320" spans="7:7">
      <c r="G24320" s="162" t="s">
        <v>24565</v>
      </c>
    </row>
    <row r="24321" spans="7:7">
      <c r="G24321" s="162" t="s">
        <v>24566</v>
      </c>
    </row>
    <row r="24322" spans="7:7">
      <c r="G24322" s="162" t="s">
        <v>24567</v>
      </c>
    </row>
    <row r="24323" spans="7:7">
      <c r="G24323" s="162" t="s">
        <v>24568</v>
      </c>
    </row>
    <row r="24324" spans="7:7">
      <c r="G24324" s="162" t="s">
        <v>24569</v>
      </c>
    </row>
    <row r="24325" spans="7:7">
      <c r="G24325" s="162" t="s">
        <v>24570</v>
      </c>
    </row>
    <row r="24326" spans="7:7">
      <c r="G24326" s="162" t="s">
        <v>24571</v>
      </c>
    </row>
    <row r="24327" spans="7:7">
      <c r="G24327" s="162" t="s">
        <v>24572</v>
      </c>
    </row>
    <row r="24328" spans="7:7">
      <c r="G24328" s="162" t="s">
        <v>24573</v>
      </c>
    </row>
    <row r="24329" spans="7:7">
      <c r="G24329" s="162" t="s">
        <v>24574</v>
      </c>
    </row>
    <row r="24330" spans="7:7">
      <c r="G24330" s="162" t="s">
        <v>24575</v>
      </c>
    </row>
    <row r="24331" spans="7:7">
      <c r="G24331" s="162" t="s">
        <v>24576</v>
      </c>
    </row>
    <row r="24332" spans="7:7">
      <c r="G24332" s="162" t="s">
        <v>24577</v>
      </c>
    </row>
    <row r="24333" spans="7:7">
      <c r="G24333" s="162" t="s">
        <v>24578</v>
      </c>
    </row>
    <row r="24334" spans="7:7">
      <c r="G24334" s="162" t="s">
        <v>24579</v>
      </c>
    </row>
    <row r="24335" spans="7:7">
      <c r="G24335" s="162" t="s">
        <v>24580</v>
      </c>
    </row>
    <row r="24336" spans="7:7">
      <c r="G24336" s="162" t="s">
        <v>24581</v>
      </c>
    </row>
    <row r="24337" spans="7:7">
      <c r="G24337" s="162" t="s">
        <v>24582</v>
      </c>
    </row>
    <row r="24338" spans="7:7">
      <c r="G24338" s="162" t="s">
        <v>24583</v>
      </c>
    </row>
    <row r="24339" spans="7:7">
      <c r="G24339" s="162" t="s">
        <v>24584</v>
      </c>
    </row>
    <row r="24340" spans="7:7">
      <c r="G24340" s="162" t="s">
        <v>24585</v>
      </c>
    </row>
    <row r="24341" spans="7:7">
      <c r="G24341" s="162" t="s">
        <v>24586</v>
      </c>
    </row>
    <row r="24342" spans="7:7">
      <c r="G24342" s="162" t="s">
        <v>24587</v>
      </c>
    </row>
    <row r="24343" spans="7:7">
      <c r="G24343" s="162" t="s">
        <v>24588</v>
      </c>
    </row>
    <row r="24344" spans="7:7">
      <c r="G24344" s="162" t="s">
        <v>24589</v>
      </c>
    </row>
    <row r="24345" spans="7:7">
      <c r="G24345" s="162" t="s">
        <v>24590</v>
      </c>
    </row>
    <row r="24346" spans="7:7">
      <c r="G24346" s="162" t="s">
        <v>24591</v>
      </c>
    </row>
    <row r="24347" spans="7:7">
      <c r="G24347" s="162" t="s">
        <v>24592</v>
      </c>
    </row>
    <row r="24348" spans="7:7">
      <c r="G24348" s="162" t="s">
        <v>24593</v>
      </c>
    </row>
    <row r="24349" spans="7:7">
      <c r="G24349" s="162" t="s">
        <v>24594</v>
      </c>
    </row>
    <row r="24350" spans="7:7">
      <c r="G24350" s="162" t="s">
        <v>24595</v>
      </c>
    </row>
    <row r="24351" spans="7:7">
      <c r="G24351" s="162" t="s">
        <v>24596</v>
      </c>
    </row>
    <row r="24352" spans="7:7">
      <c r="G24352" s="162" t="s">
        <v>24597</v>
      </c>
    </row>
    <row r="24353" spans="7:7">
      <c r="G24353" s="162" t="s">
        <v>24598</v>
      </c>
    </row>
    <row r="24354" spans="7:7">
      <c r="G24354" s="162" t="s">
        <v>24599</v>
      </c>
    </row>
    <row r="24355" spans="7:7">
      <c r="G24355" s="162" t="s">
        <v>24600</v>
      </c>
    </row>
    <row r="24356" spans="7:7">
      <c r="G24356" s="162" t="s">
        <v>24601</v>
      </c>
    </row>
    <row r="24357" spans="7:7">
      <c r="G24357" s="162" t="s">
        <v>24602</v>
      </c>
    </row>
    <row r="24358" spans="7:7">
      <c r="G24358" s="162" t="s">
        <v>24603</v>
      </c>
    </row>
    <row r="24359" spans="7:7">
      <c r="G24359" s="162" t="s">
        <v>24604</v>
      </c>
    </row>
    <row r="24360" spans="7:7">
      <c r="G24360" s="162" t="s">
        <v>24605</v>
      </c>
    </row>
    <row r="24361" spans="7:7">
      <c r="G24361" s="162" t="s">
        <v>24606</v>
      </c>
    </row>
    <row r="24362" spans="7:7">
      <c r="G24362" s="162" t="s">
        <v>24607</v>
      </c>
    </row>
    <row r="24363" spans="7:7">
      <c r="G24363" s="162" t="s">
        <v>24608</v>
      </c>
    </row>
    <row r="24364" spans="7:7">
      <c r="G24364" s="162" t="s">
        <v>24609</v>
      </c>
    </row>
    <row r="24365" spans="7:7">
      <c r="G24365" s="162" t="s">
        <v>24610</v>
      </c>
    </row>
    <row r="24366" spans="7:7">
      <c r="G24366" s="162" t="s">
        <v>24611</v>
      </c>
    </row>
    <row r="24367" spans="7:7">
      <c r="G24367" s="162" t="s">
        <v>24612</v>
      </c>
    </row>
    <row r="24368" spans="7:7">
      <c r="G24368" s="162" t="s">
        <v>24613</v>
      </c>
    </row>
    <row r="24369" spans="7:7">
      <c r="G24369" s="162" t="s">
        <v>24614</v>
      </c>
    </row>
    <row r="24370" spans="7:7">
      <c r="G24370" s="162" t="s">
        <v>24615</v>
      </c>
    </row>
    <row r="24371" spans="7:7">
      <c r="G24371" s="162" t="s">
        <v>24616</v>
      </c>
    </row>
    <row r="24372" spans="7:7">
      <c r="G24372" s="162" t="s">
        <v>24617</v>
      </c>
    </row>
    <row r="24373" spans="7:7">
      <c r="G24373" s="162" t="s">
        <v>24618</v>
      </c>
    </row>
    <row r="24374" spans="7:7">
      <c r="G24374" s="162" t="s">
        <v>24619</v>
      </c>
    </row>
    <row r="24375" spans="7:7">
      <c r="G24375" s="162" t="s">
        <v>24620</v>
      </c>
    </row>
    <row r="24376" spans="7:7">
      <c r="G24376" s="162" t="s">
        <v>24621</v>
      </c>
    </row>
    <row r="24377" spans="7:7">
      <c r="G24377" s="162" t="s">
        <v>24622</v>
      </c>
    </row>
    <row r="24378" spans="7:7">
      <c r="G24378" s="162" t="s">
        <v>24623</v>
      </c>
    </row>
    <row r="24379" spans="7:7">
      <c r="G24379" s="162" t="s">
        <v>24624</v>
      </c>
    </row>
    <row r="24380" spans="7:7">
      <c r="G24380" s="162" t="s">
        <v>24625</v>
      </c>
    </row>
    <row r="24381" spans="7:7">
      <c r="G24381" s="162" t="s">
        <v>24626</v>
      </c>
    </row>
    <row r="24382" spans="7:7">
      <c r="G24382" s="162" t="s">
        <v>24627</v>
      </c>
    </row>
    <row r="24383" spans="7:7">
      <c r="G24383" s="162" t="s">
        <v>24628</v>
      </c>
    </row>
    <row r="24384" spans="7:7">
      <c r="G24384" s="162" t="s">
        <v>24629</v>
      </c>
    </row>
    <row r="24385" spans="7:7">
      <c r="G24385" s="162" t="s">
        <v>24630</v>
      </c>
    </row>
    <row r="24386" spans="7:7">
      <c r="G24386" s="162" t="s">
        <v>24631</v>
      </c>
    </row>
    <row r="24387" spans="7:7">
      <c r="G24387" s="162" t="s">
        <v>24632</v>
      </c>
    </row>
    <row r="24388" spans="7:7">
      <c r="G24388" s="162" t="s">
        <v>24633</v>
      </c>
    </row>
    <row r="24389" spans="7:7">
      <c r="G24389" s="162" t="s">
        <v>24634</v>
      </c>
    </row>
    <row r="24390" spans="7:7">
      <c r="G24390" s="162" t="s">
        <v>24635</v>
      </c>
    </row>
    <row r="24391" spans="7:7">
      <c r="G24391" s="162" t="s">
        <v>24636</v>
      </c>
    </row>
    <row r="24392" spans="7:7">
      <c r="G24392" s="162" t="s">
        <v>24637</v>
      </c>
    </row>
    <row r="24393" spans="7:7">
      <c r="G24393" s="162" t="s">
        <v>24638</v>
      </c>
    </row>
    <row r="24394" spans="7:7">
      <c r="G24394" s="162" t="s">
        <v>24639</v>
      </c>
    </row>
    <row r="24395" spans="7:7">
      <c r="G24395" s="162" t="s">
        <v>24640</v>
      </c>
    </row>
    <row r="24396" spans="7:7">
      <c r="G24396" s="162" t="s">
        <v>24641</v>
      </c>
    </row>
    <row r="24397" spans="7:7">
      <c r="G24397" s="162" t="s">
        <v>24642</v>
      </c>
    </row>
    <row r="24398" spans="7:7">
      <c r="G24398" s="162" t="s">
        <v>24643</v>
      </c>
    </row>
    <row r="24399" spans="7:7">
      <c r="G24399" s="162" t="s">
        <v>24644</v>
      </c>
    </row>
    <row r="24400" spans="7:7">
      <c r="G24400" s="162" t="s">
        <v>24645</v>
      </c>
    </row>
    <row r="24401" spans="7:7">
      <c r="G24401" s="162" t="s">
        <v>24646</v>
      </c>
    </row>
    <row r="24402" spans="7:7">
      <c r="G24402" s="162" t="s">
        <v>24647</v>
      </c>
    </row>
    <row r="24403" spans="7:7">
      <c r="G24403" s="162" t="s">
        <v>24648</v>
      </c>
    </row>
    <row r="24404" spans="7:7">
      <c r="G24404" s="162" t="s">
        <v>24649</v>
      </c>
    </row>
    <row r="24405" spans="7:7">
      <c r="G24405" s="162" t="s">
        <v>24650</v>
      </c>
    </row>
    <row r="24406" spans="7:7">
      <c r="G24406" s="162" t="s">
        <v>24651</v>
      </c>
    </row>
    <row r="24407" spans="7:7">
      <c r="G24407" s="162" t="s">
        <v>24652</v>
      </c>
    </row>
    <row r="24408" spans="7:7">
      <c r="G24408" s="162" t="s">
        <v>24653</v>
      </c>
    </row>
    <row r="24409" spans="7:7">
      <c r="G24409" s="162" t="s">
        <v>24654</v>
      </c>
    </row>
    <row r="24410" spans="7:7">
      <c r="G24410" s="162" t="s">
        <v>24655</v>
      </c>
    </row>
    <row r="24411" spans="7:7">
      <c r="G24411" s="162" t="s">
        <v>24656</v>
      </c>
    </row>
    <row r="24412" spans="7:7">
      <c r="G24412" s="162" t="s">
        <v>24657</v>
      </c>
    </row>
    <row r="24413" spans="7:7">
      <c r="G24413" s="162" t="s">
        <v>24658</v>
      </c>
    </row>
    <row r="24414" spans="7:7">
      <c r="G24414" s="162" t="s">
        <v>24659</v>
      </c>
    </row>
    <row r="24415" spans="7:7">
      <c r="G24415" s="162" t="s">
        <v>24660</v>
      </c>
    </row>
    <row r="24416" spans="7:7">
      <c r="G24416" s="162" t="s">
        <v>24661</v>
      </c>
    </row>
    <row r="24417" spans="7:7">
      <c r="G24417" s="162" t="s">
        <v>24662</v>
      </c>
    </row>
    <row r="24418" spans="7:7">
      <c r="G24418" s="162" t="s">
        <v>24663</v>
      </c>
    </row>
    <row r="24419" spans="7:7">
      <c r="G24419" s="162" t="s">
        <v>24664</v>
      </c>
    </row>
    <row r="24420" spans="7:7">
      <c r="G24420" s="162" t="s">
        <v>24665</v>
      </c>
    </row>
    <row r="24421" spans="7:7">
      <c r="G24421" s="162" t="s">
        <v>24666</v>
      </c>
    </row>
    <row r="24422" spans="7:7">
      <c r="G24422" s="162" t="s">
        <v>24667</v>
      </c>
    </row>
    <row r="24423" spans="7:7">
      <c r="G24423" s="162" t="s">
        <v>24668</v>
      </c>
    </row>
    <row r="24424" spans="7:7">
      <c r="G24424" s="162" t="s">
        <v>24669</v>
      </c>
    </row>
    <row r="24425" spans="7:7">
      <c r="G24425" s="162" t="s">
        <v>24670</v>
      </c>
    </row>
    <row r="24426" spans="7:7">
      <c r="G24426" s="162" t="s">
        <v>24671</v>
      </c>
    </row>
    <row r="24427" spans="7:7">
      <c r="G24427" s="162" t="s">
        <v>24672</v>
      </c>
    </row>
    <row r="24428" spans="7:7">
      <c r="G24428" s="162" t="s">
        <v>24673</v>
      </c>
    </row>
    <row r="24429" spans="7:7">
      <c r="G24429" s="162" t="s">
        <v>24674</v>
      </c>
    </row>
    <row r="24430" spans="7:7">
      <c r="G24430" s="162" t="s">
        <v>24675</v>
      </c>
    </row>
    <row r="24431" spans="7:7">
      <c r="G24431" s="162" t="s">
        <v>24676</v>
      </c>
    </row>
    <row r="24432" spans="7:7">
      <c r="G24432" s="162" t="s">
        <v>24677</v>
      </c>
    </row>
    <row r="24433" spans="7:7">
      <c r="G24433" s="162" t="s">
        <v>24678</v>
      </c>
    </row>
    <row r="24434" spans="7:7">
      <c r="G24434" s="162" t="s">
        <v>24679</v>
      </c>
    </row>
    <row r="24435" spans="7:7">
      <c r="G24435" s="162" t="s">
        <v>24680</v>
      </c>
    </row>
    <row r="24436" spans="7:7">
      <c r="G24436" s="162" t="s">
        <v>24681</v>
      </c>
    </row>
    <row r="24437" spans="7:7">
      <c r="G24437" s="162" t="s">
        <v>24682</v>
      </c>
    </row>
    <row r="24438" spans="7:7">
      <c r="G24438" s="162" t="s">
        <v>24683</v>
      </c>
    </row>
    <row r="24439" spans="7:7">
      <c r="G24439" s="162" t="s">
        <v>24684</v>
      </c>
    </row>
    <row r="24440" spans="7:7">
      <c r="G24440" s="162" t="s">
        <v>24685</v>
      </c>
    </row>
    <row r="24441" spans="7:7">
      <c r="G24441" s="162" t="s">
        <v>24686</v>
      </c>
    </row>
    <row r="24442" spans="7:7">
      <c r="G24442" s="162" t="s">
        <v>24687</v>
      </c>
    </row>
    <row r="24443" spans="7:7">
      <c r="G24443" s="162" t="s">
        <v>24688</v>
      </c>
    </row>
    <row r="24444" spans="7:7">
      <c r="G24444" s="162" t="s">
        <v>24689</v>
      </c>
    </row>
    <row r="24445" spans="7:7">
      <c r="G24445" s="162" t="s">
        <v>24690</v>
      </c>
    </row>
    <row r="24446" spans="7:7">
      <c r="G24446" s="162" t="s">
        <v>24691</v>
      </c>
    </row>
    <row r="24447" spans="7:7">
      <c r="G24447" s="162" t="s">
        <v>24692</v>
      </c>
    </row>
    <row r="24448" spans="7:7">
      <c r="G24448" s="162" t="s">
        <v>24693</v>
      </c>
    </row>
    <row r="24449" spans="7:7">
      <c r="G24449" s="162" t="s">
        <v>24694</v>
      </c>
    </row>
    <row r="24450" spans="7:7">
      <c r="G24450" s="162" t="s">
        <v>24695</v>
      </c>
    </row>
    <row r="24451" spans="7:7">
      <c r="G24451" s="162" t="s">
        <v>24696</v>
      </c>
    </row>
    <row r="24452" spans="7:7">
      <c r="G24452" s="162" t="s">
        <v>24697</v>
      </c>
    </row>
    <row r="24453" spans="7:7">
      <c r="G24453" s="162" t="s">
        <v>24698</v>
      </c>
    </row>
    <row r="24454" spans="7:7">
      <c r="G24454" s="162" t="s">
        <v>24699</v>
      </c>
    </row>
    <row r="24455" spans="7:7">
      <c r="G24455" s="162" t="s">
        <v>24700</v>
      </c>
    </row>
    <row r="24456" spans="7:7">
      <c r="G24456" s="162" t="s">
        <v>24701</v>
      </c>
    </row>
    <row r="24457" spans="7:7">
      <c r="G24457" s="162" t="s">
        <v>24702</v>
      </c>
    </row>
    <row r="24458" spans="7:7">
      <c r="G24458" s="162" t="s">
        <v>24703</v>
      </c>
    </row>
    <row r="24459" spans="7:7">
      <c r="G24459" s="162" t="s">
        <v>24704</v>
      </c>
    </row>
    <row r="24460" spans="7:7">
      <c r="G24460" s="162" t="s">
        <v>24705</v>
      </c>
    </row>
    <row r="24461" spans="7:7">
      <c r="G24461" s="162" t="s">
        <v>24706</v>
      </c>
    </row>
    <row r="24462" spans="7:7">
      <c r="G24462" s="162" t="s">
        <v>24707</v>
      </c>
    </row>
    <row r="24463" spans="7:7">
      <c r="G24463" s="162" t="s">
        <v>24708</v>
      </c>
    </row>
    <row r="24464" spans="7:7">
      <c r="G24464" s="162" t="s">
        <v>24709</v>
      </c>
    </row>
    <row r="24465" spans="7:7">
      <c r="G24465" s="162" t="s">
        <v>24710</v>
      </c>
    </row>
    <row r="24466" spans="7:7">
      <c r="G24466" s="162" t="s">
        <v>24711</v>
      </c>
    </row>
    <row r="24467" spans="7:7">
      <c r="G24467" s="162" t="s">
        <v>24712</v>
      </c>
    </row>
    <row r="24468" spans="7:7">
      <c r="G24468" s="162" t="s">
        <v>24713</v>
      </c>
    </row>
    <row r="24469" spans="7:7">
      <c r="G24469" s="162" t="s">
        <v>24714</v>
      </c>
    </row>
    <row r="24470" spans="7:7">
      <c r="G24470" s="162" t="s">
        <v>24715</v>
      </c>
    </row>
    <row r="24471" spans="7:7">
      <c r="G24471" s="162" t="s">
        <v>24716</v>
      </c>
    </row>
    <row r="24472" spans="7:7">
      <c r="G24472" s="162" t="s">
        <v>24717</v>
      </c>
    </row>
    <row r="24473" spans="7:7">
      <c r="G24473" s="162" t="s">
        <v>24718</v>
      </c>
    </row>
    <row r="24474" spans="7:7">
      <c r="G24474" s="162" t="s">
        <v>24719</v>
      </c>
    </row>
    <row r="24475" spans="7:7">
      <c r="G24475" s="162" t="s">
        <v>24720</v>
      </c>
    </row>
    <row r="24476" spans="7:7">
      <c r="G24476" s="162" t="s">
        <v>24721</v>
      </c>
    </row>
    <row r="24477" spans="7:7">
      <c r="G24477" s="162" t="s">
        <v>24722</v>
      </c>
    </row>
    <row r="24478" spans="7:7">
      <c r="G24478" s="162" t="s">
        <v>24723</v>
      </c>
    </row>
    <row r="24479" spans="7:7">
      <c r="G24479" s="162" t="s">
        <v>24724</v>
      </c>
    </row>
    <row r="24480" spans="7:7">
      <c r="G24480" s="162" t="s">
        <v>24725</v>
      </c>
    </row>
    <row r="24481" spans="7:7">
      <c r="G24481" s="162" t="s">
        <v>24726</v>
      </c>
    </row>
    <row r="24482" spans="7:7">
      <c r="G24482" s="162" t="s">
        <v>24727</v>
      </c>
    </row>
    <row r="24483" spans="7:7">
      <c r="G24483" s="162" t="s">
        <v>24728</v>
      </c>
    </row>
    <row r="24484" spans="7:7">
      <c r="G24484" s="162" t="s">
        <v>24729</v>
      </c>
    </row>
    <row r="24485" spans="7:7">
      <c r="G24485" s="162" t="s">
        <v>24730</v>
      </c>
    </row>
    <row r="24486" spans="7:7">
      <c r="G24486" s="162" t="s">
        <v>24731</v>
      </c>
    </row>
    <row r="24487" spans="7:7">
      <c r="G24487" s="162" t="s">
        <v>24732</v>
      </c>
    </row>
    <row r="24488" spans="7:7">
      <c r="G24488" s="162" t="s">
        <v>24733</v>
      </c>
    </row>
    <row r="24489" spans="7:7">
      <c r="G24489" s="162" t="s">
        <v>24734</v>
      </c>
    </row>
    <row r="24490" spans="7:7">
      <c r="G24490" s="162" t="s">
        <v>24735</v>
      </c>
    </row>
    <row r="24491" spans="7:7">
      <c r="G24491" s="162" t="s">
        <v>24736</v>
      </c>
    </row>
    <row r="24492" spans="7:7">
      <c r="G24492" s="162" t="s">
        <v>24737</v>
      </c>
    </row>
    <row r="24493" spans="7:7">
      <c r="G24493" s="162" t="s">
        <v>24738</v>
      </c>
    </row>
    <row r="24494" spans="7:7">
      <c r="G24494" s="162" t="s">
        <v>24739</v>
      </c>
    </row>
    <row r="24495" spans="7:7">
      <c r="G24495" s="162" t="s">
        <v>24740</v>
      </c>
    </row>
    <row r="24496" spans="7:7">
      <c r="G24496" s="162" t="s">
        <v>24741</v>
      </c>
    </row>
    <row r="24497" spans="7:7">
      <c r="G24497" s="162" t="s">
        <v>24742</v>
      </c>
    </row>
    <row r="24498" spans="7:7">
      <c r="G24498" s="162" t="s">
        <v>24743</v>
      </c>
    </row>
    <row r="24499" spans="7:7">
      <c r="G24499" s="162" t="s">
        <v>24744</v>
      </c>
    </row>
    <row r="24500" spans="7:7">
      <c r="G24500" s="162" t="s">
        <v>24745</v>
      </c>
    </row>
    <row r="24501" spans="7:7">
      <c r="G24501" s="162" t="s">
        <v>24746</v>
      </c>
    </row>
    <row r="24502" spans="7:7">
      <c r="G24502" s="162" t="s">
        <v>24747</v>
      </c>
    </row>
    <row r="24503" spans="7:7">
      <c r="G24503" s="162" t="s">
        <v>24748</v>
      </c>
    </row>
    <row r="24504" spans="7:7">
      <c r="G24504" s="162" t="s">
        <v>24749</v>
      </c>
    </row>
    <row r="24505" spans="7:7">
      <c r="G24505" s="162" t="s">
        <v>24750</v>
      </c>
    </row>
    <row r="24506" spans="7:7">
      <c r="G24506" s="162" t="s">
        <v>24751</v>
      </c>
    </row>
    <row r="24507" spans="7:7">
      <c r="G24507" s="162" t="s">
        <v>24752</v>
      </c>
    </row>
    <row r="24508" spans="7:7">
      <c r="G24508" s="162" t="s">
        <v>24753</v>
      </c>
    </row>
    <row r="24509" spans="7:7">
      <c r="G24509" s="162" t="s">
        <v>24754</v>
      </c>
    </row>
    <row r="24510" spans="7:7">
      <c r="G24510" s="162" t="s">
        <v>24755</v>
      </c>
    </row>
    <row r="24511" spans="7:7">
      <c r="G24511" s="162" t="s">
        <v>24756</v>
      </c>
    </row>
    <row r="24512" spans="7:7">
      <c r="G24512" s="162" t="s">
        <v>24757</v>
      </c>
    </row>
    <row r="24513" spans="7:7">
      <c r="G24513" s="162" t="s">
        <v>24758</v>
      </c>
    </row>
    <row r="24514" spans="7:7">
      <c r="G24514" s="162" t="s">
        <v>24759</v>
      </c>
    </row>
    <row r="24515" spans="7:7">
      <c r="G24515" s="162" t="s">
        <v>24760</v>
      </c>
    </row>
    <row r="24516" spans="7:7">
      <c r="G24516" s="162" t="s">
        <v>24761</v>
      </c>
    </row>
    <row r="24517" spans="7:7">
      <c r="G24517" s="162" t="s">
        <v>24762</v>
      </c>
    </row>
    <row r="24518" spans="7:7">
      <c r="G24518" s="162" t="s">
        <v>24763</v>
      </c>
    </row>
    <row r="24519" spans="7:7">
      <c r="G24519" s="162" t="s">
        <v>24764</v>
      </c>
    </row>
    <row r="24520" spans="7:7">
      <c r="G24520" s="162" t="s">
        <v>24765</v>
      </c>
    </row>
    <row r="24521" spans="7:7">
      <c r="G24521" s="162" t="s">
        <v>24766</v>
      </c>
    </row>
    <row r="24522" spans="7:7">
      <c r="G24522" s="162" t="s">
        <v>24767</v>
      </c>
    </row>
    <row r="24523" spans="7:7">
      <c r="G24523" s="162" t="s">
        <v>24768</v>
      </c>
    </row>
    <row r="24524" spans="7:7">
      <c r="G24524" s="162" t="s">
        <v>24769</v>
      </c>
    </row>
    <row r="24525" spans="7:7">
      <c r="G24525" s="162" t="s">
        <v>24770</v>
      </c>
    </row>
    <row r="24526" spans="7:7">
      <c r="G24526" s="162" t="s">
        <v>24771</v>
      </c>
    </row>
    <row r="24527" spans="7:7">
      <c r="G24527" s="162" t="s">
        <v>24772</v>
      </c>
    </row>
    <row r="24528" spans="7:7">
      <c r="G24528" s="162" t="s">
        <v>24773</v>
      </c>
    </row>
    <row r="24529" spans="7:7">
      <c r="G24529" s="162" t="s">
        <v>24774</v>
      </c>
    </row>
    <row r="24530" spans="7:7">
      <c r="G24530" s="162" t="s">
        <v>24775</v>
      </c>
    </row>
    <row r="24531" spans="7:7">
      <c r="G24531" s="162" t="s">
        <v>24776</v>
      </c>
    </row>
    <row r="24532" spans="7:7">
      <c r="G24532" s="162" t="s">
        <v>24777</v>
      </c>
    </row>
    <row r="24533" spans="7:7">
      <c r="G24533" s="162" t="s">
        <v>24778</v>
      </c>
    </row>
    <row r="24534" spans="7:7">
      <c r="G24534" s="162" t="s">
        <v>24779</v>
      </c>
    </row>
    <row r="24535" spans="7:7">
      <c r="G24535" s="162" t="s">
        <v>24780</v>
      </c>
    </row>
    <row r="24536" spans="7:7">
      <c r="G24536" s="162" t="s">
        <v>24781</v>
      </c>
    </row>
    <row r="24537" spans="7:7">
      <c r="G24537" s="162" t="s">
        <v>24782</v>
      </c>
    </row>
    <row r="24538" spans="7:7">
      <c r="G24538" s="162" t="s">
        <v>24783</v>
      </c>
    </row>
    <row r="24539" spans="7:7">
      <c r="G24539" s="162" t="s">
        <v>24784</v>
      </c>
    </row>
    <row r="24540" spans="7:7">
      <c r="G24540" s="162" t="s">
        <v>24785</v>
      </c>
    </row>
    <row r="24541" spans="7:7">
      <c r="G24541" s="162" t="s">
        <v>24786</v>
      </c>
    </row>
    <row r="24542" spans="7:7">
      <c r="G24542" s="162" t="s">
        <v>24787</v>
      </c>
    </row>
    <row r="24543" spans="7:7">
      <c r="G24543" s="162" t="s">
        <v>24788</v>
      </c>
    </row>
    <row r="24544" spans="7:7">
      <c r="G24544" s="162" t="s">
        <v>24789</v>
      </c>
    </row>
    <row r="24545" spans="7:7">
      <c r="G24545" s="162" t="s">
        <v>24790</v>
      </c>
    </row>
    <row r="24546" spans="7:7">
      <c r="G24546" s="162" t="s">
        <v>24791</v>
      </c>
    </row>
    <row r="24547" spans="7:7">
      <c r="G24547" s="162" t="s">
        <v>24792</v>
      </c>
    </row>
    <row r="24548" spans="7:7">
      <c r="G24548" s="162" t="s">
        <v>24793</v>
      </c>
    </row>
    <row r="24549" spans="7:7">
      <c r="G24549" s="162" t="s">
        <v>24794</v>
      </c>
    </row>
    <row r="24550" spans="7:7">
      <c r="G24550" s="162" t="s">
        <v>24795</v>
      </c>
    </row>
    <row r="24551" spans="7:7">
      <c r="G24551" s="162" t="s">
        <v>24796</v>
      </c>
    </row>
    <row r="24552" spans="7:7">
      <c r="G24552" s="162" t="s">
        <v>24797</v>
      </c>
    </row>
    <row r="24553" spans="7:7">
      <c r="G24553" s="162" t="s">
        <v>24798</v>
      </c>
    </row>
    <row r="24554" spans="7:7">
      <c r="G24554" s="162" t="s">
        <v>24799</v>
      </c>
    </row>
    <row r="24555" spans="7:7">
      <c r="G24555" s="162" t="s">
        <v>24800</v>
      </c>
    </row>
    <row r="24556" spans="7:7">
      <c r="G24556" s="162" t="s">
        <v>24801</v>
      </c>
    </row>
    <row r="24557" spans="7:7">
      <c r="G24557" s="162" t="s">
        <v>24802</v>
      </c>
    </row>
    <row r="24558" spans="7:7">
      <c r="G24558" s="162" t="s">
        <v>24803</v>
      </c>
    </row>
    <row r="24559" spans="7:7">
      <c r="G24559" s="162" t="s">
        <v>24804</v>
      </c>
    </row>
    <row r="24560" spans="7:7">
      <c r="G24560" s="162" t="s">
        <v>24805</v>
      </c>
    </row>
    <row r="24561" spans="7:7">
      <c r="G24561" s="162" t="s">
        <v>24806</v>
      </c>
    </row>
    <row r="24562" spans="7:7">
      <c r="G24562" s="162" t="s">
        <v>24807</v>
      </c>
    </row>
    <row r="24563" spans="7:7">
      <c r="G24563" s="162" t="s">
        <v>24808</v>
      </c>
    </row>
    <row r="24564" spans="7:7">
      <c r="G24564" s="162" t="s">
        <v>24809</v>
      </c>
    </row>
    <row r="24565" spans="7:7">
      <c r="G24565" s="162" t="s">
        <v>24810</v>
      </c>
    </row>
    <row r="24566" spans="7:7">
      <c r="G24566" s="162" t="s">
        <v>24811</v>
      </c>
    </row>
    <row r="24567" spans="7:7">
      <c r="G24567" s="162" t="s">
        <v>24812</v>
      </c>
    </row>
    <row r="24568" spans="7:7">
      <c r="G24568" s="162" t="s">
        <v>24813</v>
      </c>
    </row>
    <row r="24569" spans="7:7">
      <c r="G24569" s="162" t="s">
        <v>24814</v>
      </c>
    </row>
    <row r="24570" spans="7:7">
      <c r="G24570" s="162" t="s">
        <v>24815</v>
      </c>
    </row>
    <row r="24571" spans="7:7">
      <c r="G24571" s="162" t="s">
        <v>24816</v>
      </c>
    </row>
    <row r="24572" spans="7:7">
      <c r="G24572" s="162" t="s">
        <v>24817</v>
      </c>
    </row>
    <row r="24573" spans="7:7">
      <c r="G24573" s="162" t="s">
        <v>24818</v>
      </c>
    </row>
    <row r="24574" spans="7:7">
      <c r="G24574" s="162" t="s">
        <v>24819</v>
      </c>
    </row>
    <row r="24575" spans="7:7">
      <c r="G24575" s="162" t="s">
        <v>24820</v>
      </c>
    </row>
    <row r="24576" spans="7:7">
      <c r="G24576" s="162" t="s">
        <v>24821</v>
      </c>
    </row>
    <row r="24577" spans="7:7">
      <c r="G24577" s="162" t="s">
        <v>24822</v>
      </c>
    </row>
    <row r="24578" spans="7:7">
      <c r="G24578" s="162" t="s">
        <v>24823</v>
      </c>
    </row>
    <row r="24579" spans="7:7">
      <c r="G24579" s="162" t="s">
        <v>24824</v>
      </c>
    </row>
    <row r="24580" spans="7:7">
      <c r="G24580" s="162" t="s">
        <v>24825</v>
      </c>
    </row>
    <row r="24581" spans="7:7">
      <c r="G24581" s="162" t="s">
        <v>24826</v>
      </c>
    </row>
    <row r="24582" spans="7:7">
      <c r="G24582" s="162" t="s">
        <v>24827</v>
      </c>
    </row>
    <row r="24583" spans="7:7">
      <c r="G24583" s="162" t="s">
        <v>24828</v>
      </c>
    </row>
    <row r="24584" spans="7:7">
      <c r="G24584" s="162" t="s">
        <v>24829</v>
      </c>
    </row>
    <row r="24585" spans="7:7">
      <c r="G24585" s="162" t="s">
        <v>24830</v>
      </c>
    </row>
    <row r="24586" spans="7:7">
      <c r="G24586" s="162" t="s">
        <v>24831</v>
      </c>
    </row>
    <row r="24587" spans="7:7">
      <c r="G24587" s="162" t="s">
        <v>24832</v>
      </c>
    </row>
    <row r="24588" spans="7:7">
      <c r="G24588" s="162" t="s">
        <v>24833</v>
      </c>
    </row>
    <row r="24589" spans="7:7">
      <c r="G24589" s="162" t="s">
        <v>24834</v>
      </c>
    </row>
    <row r="24590" spans="7:7">
      <c r="G24590" s="162" t="s">
        <v>24835</v>
      </c>
    </row>
    <row r="24591" spans="7:7">
      <c r="G24591" s="162" t="s">
        <v>24836</v>
      </c>
    </row>
    <row r="24592" spans="7:7">
      <c r="G24592" s="162" t="s">
        <v>24837</v>
      </c>
    </row>
    <row r="24593" spans="7:7">
      <c r="G24593" s="162" t="s">
        <v>24838</v>
      </c>
    </row>
    <row r="24594" spans="7:7">
      <c r="G24594" s="162" t="s">
        <v>24839</v>
      </c>
    </row>
    <row r="24595" spans="7:7">
      <c r="G24595" s="162" t="s">
        <v>24840</v>
      </c>
    </row>
    <row r="24596" spans="7:7">
      <c r="G24596" s="162" t="s">
        <v>24841</v>
      </c>
    </row>
    <row r="24597" spans="7:7">
      <c r="G24597" s="162" t="s">
        <v>24842</v>
      </c>
    </row>
    <row r="24598" spans="7:7">
      <c r="G24598" s="162" t="s">
        <v>24843</v>
      </c>
    </row>
    <row r="24599" spans="7:7">
      <c r="G24599" s="162" t="s">
        <v>24844</v>
      </c>
    </row>
    <row r="24600" spans="7:7">
      <c r="G24600" s="162" t="s">
        <v>24845</v>
      </c>
    </row>
    <row r="24601" spans="7:7">
      <c r="G24601" s="162" t="s">
        <v>24846</v>
      </c>
    </row>
    <row r="24602" spans="7:7">
      <c r="G24602" s="162" t="s">
        <v>24847</v>
      </c>
    </row>
    <row r="24603" spans="7:7">
      <c r="G24603" s="162" t="s">
        <v>24848</v>
      </c>
    </row>
    <row r="24604" spans="7:7">
      <c r="G24604" s="162" t="s">
        <v>24849</v>
      </c>
    </row>
    <row r="24605" spans="7:7">
      <c r="G24605" s="162" t="s">
        <v>24850</v>
      </c>
    </row>
    <row r="24606" spans="7:7">
      <c r="G24606" s="162" t="s">
        <v>24851</v>
      </c>
    </row>
    <row r="24607" spans="7:7">
      <c r="G24607" s="162" t="s">
        <v>24852</v>
      </c>
    </row>
    <row r="24608" spans="7:7">
      <c r="G24608" s="162" t="s">
        <v>24853</v>
      </c>
    </row>
    <row r="24609" spans="7:7">
      <c r="G24609" s="162" t="s">
        <v>24854</v>
      </c>
    </row>
    <row r="24610" spans="7:7">
      <c r="G24610" s="162" t="s">
        <v>24855</v>
      </c>
    </row>
    <row r="24611" spans="7:7">
      <c r="G24611" s="162" t="s">
        <v>24856</v>
      </c>
    </row>
    <row r="24612" spans="7:7">
      <c r="G24612" s="162" t="s">
        <v>24857</v>
      </c>
    </row>
    <row r="24613" spans="7:7">
      <c r="G24613" s="162" t="s">
        <v>24858</v>
      </c>
    </row>
    <row r="24614" spans="7:7">
      <c r="G24614" s="162" t="s">
        <v>24859</v>
      </c>
    </row>
    <row r="24615" spans="7:7">
      <c r="G24615" s="162" t="s">
        <v>24860</v>
      </c>
    </row>
    <row r="24616" spans="7:7">
      <c r="G24616" s="162" t="s">
        <v>24861</v>
      </c>
    </row>
    <row r="24617" spans="7:7">
      <c r="G24617" s="162" t="s">
        <v>24862</v>
      </c>
    </row>
    <row r="24618" spans="7:7">
      <c r="G24618" s="162" t="s">
        <v>24863</v>
      </c>
    </row>
    <row r="24619" spans="7:7">
      <c r="G24619" s="162" t="s">
        <v>24864</v>
      </c>
    </row>
    <row r="24620" spans="7:7">
      <c r="G24620" s="162" t="s">
        <v>24865</v>
      </c>
    </row>
    <row r="24621" spans="7:7">
      <c r="G24621" s="162" t="s">
        <v>24866</v>
      </c>
    </row>
    <row r="24622" spans="7:7">
      <c r="G24622" s="162" t="s">
        <v>24867</v>
      </c>
    </row>
    <row r="24623" spans="7:7">
      <c r="G24623" s="162" t="s">
        <v>24868</v>
      </c>
    </row>
    <row r="24624" spans="7:7">
      <c r="G24624" s="162" t="s">
        <v>24869</v>
      </c>
    </row>
    <row r="24625" spans="7:7">
      <c r="G24625" s="162" t="s">
        <v>24870</v>
      </c>
    </row>
    <row r="24626" spans="7:7">
      <c r="G24626" s="162" t="s">
        <v>24871</v>
      </c>
    </row>
    <row r="24627" spans="7:7">
      <c r="G24627" s="162" t="s">
        <v>24872</v>
      </c>
    </row>
    <row r="24628" spans="7:7">
      <c r="G24628" s="162" t="s">
        <v>24873</v>
      </c>
    </row>
    <row r="24629" spans="7:7">
      <c r="G24629" s="162" t="s">
        <v>24874</v>
      </c>
    </row>
    <row r="24630" spans="7:7">
      <c r="G24630" s="162" t="s">
        <v>24875</v>
      </c>
    </row>
    <row r="24631" spans="7:7">
      <c r="G24631" s="162" t="s">
        <v>24876</v>
      </c>
    </row>
    <row r="24632" spans="7:7">
      <c r="G24632" s="162" t="s">
        <v>24877</v>
      </c>
    </row>
    <row r="24633" spans="7:7">
      <c r="G24633" s="162" t="s">
        <v>24878</v>
      </c>
    </row>
    <row r="24634" spans="7:7">
      <c r="G24634" s="162" t="s">
        <v>24879</v>
      </c>
    </row>
    <row r="24635" spans="7:7">
      <c r="G24635" s="162" t="s">
        <v>24880</v>
      </c>
    </row>
    <row r="24636" spans="7:7">
      <c r="G24636" s="162" t="s">
        <v>24881</v>
      </c>
    </row>
    <row r="24637" spans="7:7">
      <c r="G24637" s="162" t="s">
        <v>24882</v>
      </c>
    </row>
    <row r="24638" spans="7:7">
      <c r="G24638" s="162" t="s">
        <v>24883</v>
      </c>
    </row>
    <row r="24639" spans="7:7">
      <c r="G24639" s="162" t="s">
        <v>24884</v>
      </c>
    </row>
    <row r="24640" spans="7:7">
      <c r="G24640" s="162" t="s">
        <v>24885</v>
      </c>
    </row>
    <row r="24641" spans="7:7">
      <c r="G24641" s="162" t="s">
        <v>24886</v>
      </c>
    </row>
    <row r="24642" spans="7:7">
      <c r="G24642" s="162" t="s">
        <v>24887</v>
      </c>
    </row>
    <row r="24643" spans="7:7">
      <c r="G24643" s="162" t="s">
        <v>24888</v>
      </c>
    </row>
    <row r="24644" spans="7:7">
      <c r="G24644" s="162" t="s">
        <v>24889</v>
      </c>
    </row>
    <row r="24645" spans="7:7">
      <c r="G24645" s="162" t="s">
        <v>24890</v>
      </c>
    </row>
    <row r="24646" spans="7:7">
      <c r="G24646" s="162" t="s">
        <v>24891</v>
      </c>
    </row>
    <row r="24647" spans="7:7">
      <c r="G24647" s="162" t="s">
        <v>24892</v>
      </c>
    </row>
    <row r="24648" spans="7:7">
      <c r="G24648" s="162" t="s">
        <v>24893</v>
      </c>
    </row>
    <row r="24649" spans="7:7">
      <c r="G24649" s="162" t="s">
        <v>24894</v>
      </c>
    </row>
    <row r="24650" spans="7:7">
      <c r="G24650" s="162" t="s">
        <v>24895</v>
      </c>
    </row>
    <row r="24651" spans="7:7">
      <c r="G24651" s="162" t="s">
        <v>24896</v>
      </c>
    </row>
    <row r="24652" spans="7:7">
      <c r="G24652" s="162" t="s">
        <v>24897</v>
      </c>
    </row>
    <row r="24653" spans="7:7">
      <c r="G24653" s="162" t="s">
        <v>24898</v>
      </c>
    </row>
    <row r="24654" spans="7:7">
      <c r="G24654" s="162" t="s">
        <v>24899</v>
      </c>
    </row>
    <row r="24655" spans="7:7">
      <c r="G24655" s="162" t="s">
        <v>24900</v>
      </c>
    </row>
    <row r="24656" spans="7:7">
      <c r="G24656" s="162" t="s">
        <v>24901</v>
      </c>
    </row>
    <row r="24657" spans="7:7">
      <c r="G24657" s="162" t="s">
        <v>24902</v>
      </c>
    </row>
    <row r="24658" spans="7:7">
      <c r="G24658" s="162" t="s">
        <v>24903</v>
      </c>
    </row>
    <row r="24659" spans="7:7">
      <c r="G24659" s="162" t="s">
        <v>24904</v>
      </c>
    </row>
    <row r="24660" spans="7:7">
      <c r="G24660" s="162" t="s">
        <v>24905</v>
      </c>
    </row>
    <row r="24661" spans="7:7">
      <c r="G24661" s="162" t="s">
        <v>24906</v>
      </c>
    </row>
    <row r="24662" spans="7:7">
      <c r="G24662" s="162" t="s">
        <v>24907</v>
      </c>
    </row>
    <row r="24663" spans="7:7">
      <c r="G24663" s="162" t="s">
        <v>24908</v>
      </c>
    </row>
    <row r="24664" spans="7:7">
      <c r="G24664" s="162" t="s">
        <v>24909</v>
      </c>
    </row>
    <row r="24665" spans="7:7">
      <c r="G24665" s="162" t="s">
        <v>24910</v>
      </c>
    </row>
    <row r="24666" spans="7:7">
      <c r="G24666" s="162" t="s">
        <v>24911</v>
      </c>
    </row>
    <row r="24667" spans="7:7">
      <c r="G24667" s="162" t="s">
        <v>24912</v>
      </c>
    </row>
    <row r="24668" spans="7:7">
      <c r="G24668" s="162" t="s">
        <v>24913</v>
      </c>
    </row>
    <row r="24669" spans="7:7">
      <c r="G24669" s="162" t="s">
        <v>24914</v>
      </c>
    </row>
    <row r="24670" spans="7:7">
      <c r="G24670" s="162" t="s">
        <v>24915</v>
      </c>
    </row>
    <row r="24671" spans="7:7">
      <c r="G24671" s="162" t="s">
        <v>24916</v>
      </c>
    </row>
    <row r="24672" spans="7:7">
      <c r="G24672" s="162" t="s">
        <v>24917</v>
      </c>
    </row>
    <row r="24673" spans="7:7">
      <c r="G24673" s="162" t="s">
        <v>24918</v>
      </c>
    </row>
    <row r="24674" spans="7:7">
      <c r="G24674" s="162" t="s">
        <v>24919</v>
      </c>
    </row>
    <row r="24675" spans="7:7">
      <c r="G24675" s="162" t="s">
        <v>24920</v>
      </c>
    </row>
    <row r="24676" spans="7:7">
      <c r="G24676" s="162" t="s">
        <v>24921</v>
      </c>
    </row>
    <row r="24677" spans="7:7">
      <c r="G24677" s="162" t="s">
        <v>24922</v>
      </c>
    </row>
    <row r="24678" spans="7:7">
      <c r="G24678" s="162" t="s">
        <v>24923</v>
      </c>
    </row>
    <row r="24679" spans="7:7">
      <c r="G24679" s="162" t="s">
        <v>24924</v>
      </c>
    </row>
    <row r="24680" spans="7:7">
      <c r="G24680" s="162" t="s">
        <v>24925</v>
      </c>
    </row>
    <row r="24681" spans="7:7">
      <c r="G24681" s="162" t="s">
        <v>24926</v>
      </c>
    </row>
    <row r="24682" spans="7:7">
      <c r="G24682" s="162" t="s">
        <v>24927</v>
      </c>
    </row>
    <row r="24683" spans="7:7">
      <c r="G24683" s="162" t="s">
        <v>24928</v>
      </c>
    </row>
    <row r="24684" spans="7:7">
      <c r="G24684" s="162" t="s">
        <v>24929</v>
      </c>
    </row>
    <row r="24685" spans="7:7">
      <c r="G24685" s="162" t="s">
        <v>24930</v>
      </c>
    </row>
    <row r="24686" spans="7:7">
      <c r="G24686" s="162" t="s">
        <v>24931</v>
      </c>
    </row>
    <row r="24687" spans="7:7">
      <c r="G24687" s="162" t="s">
        <v>24932</v>
      </c>
    </row>
    <row r="24688" spans="7:7">
      <c r="G24688" s="162" t="s">
        <v>24933</v>
      </c>
    </row>
    <row r="24689" spans="7:7">
      <c r="G24689" s="162" t="s">
        <v>24934</v>
      </c>
    </row>
    <row r="24690" spans="7:7">
      <c r="G24690" s="162" t="s">
        <v>24935</v>
      </c>
    </row>
    <row r="24691" spans="7:7">
      <c r="G24691" s="162" t="s">
        <v>24936</v>
      </c>
    </row>
    <row r="24692" spans="7:7">
      <c r="G24692" s="162" t="s">
        <v>24937</v>
      </c>
    </row>
    <row r="24693" spans="7:7">
      <c r="G24693" s="162" t="s">
        <v>24938</v>
      </c>
    </row>
    <row r="24694" spans="7:7">
      <c r="G24694" s="162" t="s">
        <v>24939</v>
      </c>
    </row>
    <row r="24695" spans="7:7">
      <c r="G24695" s="162" t="s">
        <v>24940</v>
      </c>
    </row>
    <row r="24696" spans="7:7">
      <c r="G24696" s="162" t="s">
        <v>24941</v>
      </c>
    </row>
    <row r="24697" spans="7:7">
      <c r="G24697" s="162" t="s">
        <v>24942</v>
      </c>
    </row>
    <row r="24698" spans="7:7">
      <c r="G24698" s="162" t="s">
        <v>24943</v>
      </c>
    </row>
    <row r="24699" spans="7:7">
      <c r="G24699" s="162" t="s">
        <v>24944</v>
      </c>
    </row>
    <row r="24700" spans="7:7">
      <c r="G24700" s="162" t="s">
        <v>24945</v>
      </c>
    </row>
    <row r="24701" spans="7:7">
      <c r="G24701" s="162" t="s">
        <v>24946</v>
      </c>
    </row>
    <row r="24702" spans="7:7">
      <c r="G24702" s="162" t="s">
        <v>24947</v>
      </c>
    </row>
    <row r="24703" spans="7:7">
      <c r="G24703" s="162" t="s">
        <v>24948</v>
      </c>
    </row>
    <row r="24704" spans="7:7">
      <c r="G24704" s="162" t="s">
        <v>24949</v>
      </c>
    </row>
    <row r="24705" spans="7:7">
      <c r="G24705" s="162" t="s">
        <v>24950</v>
      </c>
    </row>
    <row r="24706" spans="7:7">
      <c r="G24706" s="162" t="s">
        <v>24951</v>
      </c>
    </row>
    <row r="24707" spans="7:7">
      <c r="G24707" s="162" t="s">
        <v>24952</v>
      </c>
    </row>
    <row r="24708" spans="7:7">
      <c r="G24708" s="162" t="s">
        <v>24953</v>
      </c>
    </row>
    <row r="24709" spans="7:7">
      <c r="G24709" s="162" t="s">
        <v>24954</v>
      </c>
    </row>
    <row r="24710" spans="7:7">
      <c r="G24710" s="162" t="s">
        <v>24955</v>
      </c>
    </row>
    <row r="24711" spans="7:7">
      <c r="G24711" s="162" t="s">
        <v>24956</v>
      </c>
    </row>
    <row r="24712" spans="7:7">
      <c r="G24712" s="162" t="s">
        <v>24957</v>
      </c>
    </row>
    <row r="24713" spans="7:7">
      <c r="G24713" s="162" t="s">
        <v>24958</v>
      </c>
    </row>
    <row r="24714" spans="7:7">
      <c r="G24714" s="162" t="s">
        <v>24959</v>
      </c>
    </row>
    <row r="24715" spans="7:7">
      <c r="G24715" s="162" t="s">
        <v>24960</v>
      </c>
    </row>
    <row r="24716" spans="7:7">
      <c r="G24716" s="162" t="s">
        <v>24961</v>
      </c>
    </row>
    <row r="24717" spans="7:7">
      <c r="G24717" s="162" t="s">
        <v>24962</v>
      </c>
    </row>
    <row r="24718" spans="7:7">
      <c r="G24718" s="162" t="s">
        <v>24963</v>
      </c>
    </row>
    <row r="24719" spans="7:7">
      <c r="G24719" s="162" t="s">
        <v>24964</v>
      </c>
    </row>
    <row r="24720" spans="7:7">
      <c r="G24720" s="162" t="s">
        <v>24965</v>
      </c>
    </row>
    <row r="24721" spans="7:7">
      <c r="G24721" s="162" t="s">
        <v>24966</v>
      </c>
    </row>
    <row r="24722" spans="7:7">
      <c r="G24722" s="162" t="s">
        <v>24967</v>
      </c>
    </row>
    <row r="24723" spans="7:7">
      <c r="G24723" s="162" t="s">
        <v>24968</v>
      </c>
    </row>
    <row r="24724" spans="7:7">
      <c r="G24724" s="162" t="s">
        <v>24969</v>
      </c>
    </row>
    <row r="24725" spans="7:7">
      <c r="G24725" s="162" t="s">
        <v>24970</v>
      </c>
    </row>
    <row r="24726" spans="7:7">
      <c r="G24726" s="162" t="s">
        <v>24971</v>
      </c>
    </row>
    <row r="24727" spans="7:7">
      <c r="G24727" s="162" t="s">
        <v>24972</v>
      </c>
    </row>
    <row r="24728" spans="7:7">
      <c r="G24728" s="162" t="s">
        <v>24973</v>
      </c>
    </row>
    <row r="24729" spans="7:7">
      <c r="G24729" s="162" t="s">
        <v>24974</v>
      </c>
    </row>
    <row r="24730" spans="7:7">
      <c r="G24730" s="162" t="s">
        <v>24975</v>
      </c>
    </row>
    <row r="24731" spans="7:7">
      <c r="G24731" s="162" t="s">
        <v>24976</v>
      </c>
    </row>
    <row r="24732" spans="7:7">
      <c r="G24732" s="162" t="s">
        <v>24977</v>
      </c>
    </row>
    <row r="24733" spans="7:7">
      <c r="G24733" s="162" t="s">
        <v>24978</v>
      </c>
    </row>
    <row r="24734" spans="7:7">
      <c r="G24734" s="162" t="s">
        <v>24979</v>
      </c>
    </row>
    <row r="24735" spans="7:7">
      <c r="G24735" s="162" t="s">
        <v>24980</v>
      </c>
    </row>
    <row r="24736" spans="7:7">
      <c r="G24736" s="162" t="s">
        <v>24981</v>
      </c>
    </row>
    <row r="24737" spans="7:7">
      <c r="G24737" s="162" t="s">
        <v>24982</v>
      </c>
    </row>
    <row r="24738" spans="7:7">
      <c r="G24738" s="162" t="s">
        <v>24983</v>
      </c>
    </row>
    <row r="24739" spans="7:7">
      <c r="G24739" s="162" t="s">
        <v>24984</v>
      </c>
    </row>
    <row r="24740" spans="7:7">
      <c r="G24740" s="162" t="s">
        <v>24985</v>
      </c>
    </row>
    <row r="24741" spans="7:7">
      <c r="G24741" s="162" t="s">
        <v>24986</v>
      </c>
    </row>
    <row r="24742" spans="7:7">
      <c r="G24742" s="162" t="s">
        <v>24987</v>
      </c>
    </row>
    <row r="24743" spans="7:7">
      <c r="G24743" s="162" t="s">
        <v>24988</v>
      </c>
    </row>
    <row r="24744" spans="7:7">
      <c r="G24744" s="162" t="s">
        <v>24989</v>
      </c>
    </row>
    <row r="24745" spans="7:7">
      <c r="G24745" s="162" t="s">
        <v>24990</v>
      </c>
    </row>
    <row r="24746" spans="7:7">
      <c r="G24746" s="162" t="s">
        <v>24991</v>
      </c>
    </row>
    <row r="24747" spans="7:7">
      <c r="G24747" s="162" t="s">
        <v>24992</v>
      </c>
    </row>
    <row r="24748" spans="7:7">
      <c r="G24748" s="162" t="s">
        <v>24993</v>
      </c>
    </row>
    <row r="24749" spans="7:7">
      <c r="G24749" s="162" t="s">
        <v>24994</v>
      </c>
    </row>
    <row r="24750" spans="7:7">
      <c r="G24750" s="162" t="s">
        <v>24995</v>
      </c>
    </row>
    <row r="24751" spans="7:7">
      <c r="G24751" s="162" t="s">
        <v>24996</v>
      </c>
    </row>
    <row r="24752" spans="7:7">
      <c r="G24752" s="162" t="s">
        <v>24997</v>
      </c>
    </row>
    <row r="24753" spans="7:7">
      <c r="G24753" s="162" t="s">
        <v>24998</v>
      </c>
    </row>
    <row r="24754" spans="7:7">
      <c r="G24754" s="162" t="s">
        <v>24999</v>
      </c>
    </row>
    <row r="24755" spans="7:7">
      <c r="G24755" s="162" t="s">
        <v>25000</v>
      </c>
    </row>
    <row r="24756" spans="7:7">
      <c r="G24756" s="162" t="s">
        <v>25001</v>
      </c>
    </row>
    <row r="24757" spans="7:7">
      <c r="G24757" s="162" t="s">
        <v>25002</v>
      </c>
    </row>
    <row r="24758" spans="7:7">
      <c r="G24758" s="162" t="s">
        <v>25003</v>
      </c>
    </row>
    <row r="24759" spans="7:7">
      <c r="G24759" s="162" t="s">
        <v>25004</v>
      </c>
    </row>
    <row r="24760" spans="7:7">
      <c r="G24760" s="162" t="s">
        <v>25005</v>
      </c>
    </row>
    <row r="24761" spans="7:7">
      <c r="G24761" s="162" t="s">
        <v>25006</v>
      </c>
    </row>
    <row r="24762" spans="7:7">
      <c r="G24762" s="162" t="s">
        <v>25007</v>
      </c>
    </row>
    <row r="24763" spans="7:7">
      <c r="G24763" s="162" t="s">
        <v>25008</v>
      </c>
    </row>
    <row r="24764" spans="7:7">
      <c r="G24764" s="162" t="s">
        <v>25009</v>
      </c>
    </row>
    <row r="24765" spans="7:7">
      <c r="G24765" s="162" t="s">
        <v>25010</v>
      </c>
    </row>
    <row r="24766" spans="7:7">
      <c r="G24766" s="162" t="s">
        <v>25011</v>
      </c>
    </row>
    <row r="24767" spans="7:7">
      <c r="G24767" s="162" t="s">
        <v>25012</v>
      </c>
    </row>
    <row r="24768" spans="7:7">
      <c r="G24768" s="162" t="s">
        <v>25013</v>
      </c>
    </row>
    <row r="24769" spans="7:7">
      <c r="G24769" s="162" t="s">
        <v>25014</v>
      </c>
    </row>
    <row r="24770" spans="7:7">
      <c r="G24770" s="162" t="s">
        <v>25015</v>
      </c>
    </row>
    <row r="24771" spans="7:7">
      <c r="G24771" s="162" t="s">
        <v>25016</v>
      </c>
    </row>
    <row r="24772" spans="7:7">
      <c r="G24772" s="162" t="s">
        <v>25017</v>
      </c>
    </row>
    <row r="24773" spans="7:7">
      <c r="G24773" s="162" t="s">
        <v>25018</v>
      </c>
    </row>
    <row r="24774" spans="7:7">
      <c r="G24774" s="162" t="s">
        <v>25019</v>
      </c>
    </row>
    <row r="24775" spans="7:7">
      <c r="G24775" s="162" t="s">
        <v>25020</v>
      </c>
    </row>
    <row r="24776" spans="7:7">
      <c r="G24776" s="162" t="s">
        <v>25021</v>
      </c>
    </row>
    <row r="24777" spans="7:7">
      <c r="G24777" s="162" t="s">
        <v>25022</v>
      </c>
    </row>
    <row r="24778" spans="7:7">
      <c r="G24778" s="162" t="s">
        <v>25023</v>
      </c>
    </row>
    <row r="24779" spans="7:7">
      <c r="G24779" s="162" t="s">
        <v>25024</v>
      </c>
    </row>
    <row r="24780" spans="7:7">
      <c r="G24780" s="162" t="s">
        <v>25025</v>
      </c>
    </row>
    <row r="24781" spans="7:7">
      <c r="G24781" s="162" t="s">
        <v>25026</v>
      </c>
    </row>
    <row r="24782" spans="7:7">
      <c r="G24782" s="162" t="s">
        <v>25027</v>
      </c>
    </row>
    <row r="24783" spans="7:7">
      <c r="G24783" s="162" t="s">
        <v>25028</v>
      </c>
    </row>
    <row r="24784" spans="7:7">
      <c r="G24784" s="162" t="s">
        <v>25029</v>
      </c>
    </row>
    <row r="24785" spans="7:7">
      <c r="G24785" s="162" t="s">
        <v>25030</v>
      </c>
    </row>
    <row r="24786" spans="7:7">
      <c r="G24786" s="162" t="s">
        <v>25031</v>
      </c>
    </row>
    <row r="24787" spans="7:7">
      <c r="G24787" s="162" t="s">
        <v>25032</v>
      </c>
    </row>
    <row r="24788" spans="7:7">
      <c r="G24788" s="162" t="s">
        <v>25033</v>
      </c>
    </row>
    <row r="24789" spans="7:7">
      <c r="G24789" s="162" t="s">
        <v>25034</v>
      </c>
    </row>
    <row r="24790" spans="7:7">
      <c r="G24790" s="162" t="s">
        <v>25035</v>
      </c>
    </row>
    <row r="24791" spans="7:7">
      <c r="G24791" s="162" t="s">
        <v>25036</v>
      </c>
    </row>
    <row r="24792" spans="7:7">
      <c r="G24792" s="162" t="s">
        <v>25037</v>
      </c>
    </row>
    <row r="24793" spans="7:7">
      <c r="G24793" s="162" t="s">
        <v>25038</v>
      </c>
    </row>
    <row r="24794" spans="7:7">
      <c r="G24794" s="162" t="s">
        <v>25039</v>
      </c>
    </row>
    <row r="24795" spans="7:7">
      <c r="G24795" s="162" t="s">
        <v>25040</v>
      </c>
    </row>
    <row r="24796" spans="7:7">
      <c r="G24796" s="162" t="s">
        <v>25041</v>
      </c>
    </row>
    <row r="24797" spans="7:7">
      <c r="G24797" s="162" t="s">
        <v>25042</v>
      </c>
    </row>
    <row r="24798" spans="7:7">
      <c r="G24798" s="162" t="s">
        <v>25043</v>
      </c>
    </row>
    <row r="24799" spans="7:7">
      <c r="G24799" s="162" t="s">
        <v>25044</v>
      </c>
    </row>
    <row r="24800" spans="7:7">
      <c r="G24800" s="162" t="s">
        <v>25045</v>
      </c>
    </row>
    <row r="24801" spans="7:7">
      <c r="G24801" s="162" t="s">
        <v>25046</v>
      </c>
    </row>
    <row r="24802" spans="7:7">
      <c r="G24802" s="162" t="s">
        <v>25047</v>
      </c>
    </row>
    <row r="24803" spans="7:7">
      <c r="G24803" s="162" t="s">
        <v>25048</v>
      </c>
    </row>
    <row r="24804" spans="7:7">
      <c r="G24804" s="162" t="s">
        <v>25049</v>
      </c>
    </row>
    <row r="24805" spans="7:7">
      <c r="G24805" s="162" t="s">
        <v>25050</v>
      </c>
    </row>
    <row r="24806" spans="7:7">
      <c r="G24806" s="162" t="s">
        <v>25051</v>
      </c>
    </row>
    <row r="24807" spans="7:7">
      <c r="G24807" s="162" t="s">
        <v>25052</v>
      </c>
    </row>
    <row r="24808" spans="7:7">
      <c r="G24808" s="162" t="s">
        <v>25053</v>
      </c>
    </row>
    <row r="24809" spans="7:7">
      <c r="G24809" s="162" t="s">
        <v>25054</v>
      </c>
    </row>
    <row r="24810" spans="7:7">
      <c r="G24810" s="162" t="s">
        <v>25055</v>
      </c>
    </row>
    <row r="24811" spans="7:7">
      <c r="G24811" s="162" t="s">
        <v>25056</v>
      </c>
    </row>
    <row r="24812" spans="7:7">
      <c r="G24812" s="162" t="s">
        <v>25057</v>
      </c>
    </row>
    <row r="24813" spans="7:7">
      <c r="G24813" s="162" t="s">
        <v>25058</v>
      </c>
    </row>
    <row r="24814" spans="7:7">
      <c r="G24814" s="162" t="s">
        <v>25059</v>
      </c>
    </row>
    <row r="24815" spans="7:7">
      <c r="G24815" s="162" t="s">
        <v>25060</v>
      </c>
    </row>
    <row r="24816" spans="7:7">
      <c r="G24816" s="162" t="s">
        <v>25061</v>
      </c>
    </row>
    <row r="24817" spans="7:7">
      <c r="G24817" s="162" t="s">
        <v>25062</v>
      </c>
    </row>
    <row r="24818" spans="7:7">
      <c r="G24818" s="162" t="s">
        <v>25063</v>
      </c>
    </row>
    <row r="24819" spans="7:7">
      <c r="G24819" s="162" t="s">
        <v>25064</v>
      </c>
    </row>
    <row r="24820" spans="7:7">
      <c r="G24820" s="162" t="s">
        <v>25065</v>
      </c>
    </row>
    <row r="24821" spans="7:7">
      <c r="G24821" s="162" t="s">
        <v>25066</v>
      </c>
    </row>
    <row r="24822" spans="7:7">
      <c r="G24822" s="162" t="s">
        <v>25067</v>
      </c>
    </row>
    <row r="24823" spans="7:7">
      <c r="G24823" s="162" t="s">
        <v>25068</v>
      </c>
    </row>
    <row r="24824" spans="7:7">
      <c r="G24824" s="162" t="s">
        <v>25069</v>
      </c>
    </row>
    <row r="24825" spans="7:7">
      <c r="G24825" s="162" t="s">
        <v>25070</v>
      </c>
    </row>
    <row r="24826" spans="7:7">
      <c r="G24826" s="162" t="s">
        <v>25071</v>
      </c>
    </row>
    <row r="24827" spans="7:7">
      <c r="G24827" s="162" t="s">
        <v>25072</v>
      </c>
    </row>
    <row r="24828" spans="7:7">
      <c r="G24828" s="162" t="s">
        <v>25073</v>
      </c>
    </row>
    <row r="24829" spans="7:7">
      <c r="G24829" s="162" t="s">
        <v>25074</v>
      </c>
    </row>
    <row r="24830" spans="7:7">
      <c r="G24830" s="162" t="s">
        <v>25075</v>
      </c>
    </row>
    <row r="24831" spans="7:7">
      <c r="G24831" s="162" t="s">
        <v>25076</v>
      </c>
    </row>
    <row r="24832" spans="7:7">
      <c r="G24832" s="162" t="s">
        <v>25077</v>
      </c>
    </row>
    <row r="24833" spans="7:7">
      <c r="G24833" s="162" t="s">
        <v>25078</v>
      </c>
    </row>
    <row r="24834" spans="7:7">
      <c r="G24834" s="162" t="s">
        <v>25079</v>
      </c>
    </row>
    <row r="24835" spans="7:7">
      <c r="G24835" s="162" t="s">
        <v>25080</v>
      </c>
    </row>
    <row r="24836" spans="7:7">
      <c r="G24836" s="162" t="s">
        <v>25081</v>
      </c>
    </row>
    <row r="24837" spans="7:7">
      <c r="G24837" s="162" t="s">
        <v>25082</v>
      </c>
    </row>
    <row r="24838" spans="7:7">
      <c r="G24838" s="162" t="s">
        <v>25083</v>
      </c>
    </row>
    <row r="24839" spans="7:7">
      <c r="G24839" s="162" t="s">
        <v>25084</v>
      </c>
    </row>
    <row r="24840" spans="7:7">
      <c r="G24840" s="162" t="s">
        <v>25085</v>
      </c>
    </row>
    <row r="24841" spans="7:7">
      <c r="G24841" s="162" t="s">
        <v>25086</v>
      </c>
    </row>
    <row r="24842" spans="7:7">
      <c r="G24842" s="162" t="s">
        <v>25087</v>
      </c>
    </row>
    <row r="24843" spans="7:7">
      <c r="G24843" s="162" t="s">
        <v>25088</v>
      </c>
    </row>
    <row r="24844" spans="7:7">
      <c r="G24844" s="162" t="s">
        <v>25089</v>
      </c>
    </row>
    <row r="24845" spans="7:7">
      <c r="G24845" s="162" t="s">
        <v>25090</v>
      </c>
    </row>
    <row r="24846" spans="7:7">
      <c r="G24846" s="162" t="s">
        <v>25091</v>
      </c>
    </row>
    <row r="24847" spans="7:7">
      <c r="G24847" s="162" t="s">
        <v>25092</v>
      </c>
    </row>
    <row r="24848" spans="7:7">
      <c r="G24848" s="162" t="s">
        <v>25093</v>
      </c>
    </row>
    <row r="24849" spans="7:7">
      <c r="G24849" s="162" t="s">
        <v>25094</v>
      </c>
    </row>
    <row r="24850" spans="7:7">
      <c r="G24850" s="162" t="s">
        <v>25095</v>
      </c>
    </row>
    <row r="24851" spans="7:7">
      <c r="G24851" s="162" t="s">
        <v>25096</v>
      </c>
    </row>
    <row r="24852" spans="7:7">
      <c r="G24852" s="162" t="s">
        <v>25097</v>
      </c>
    </row>
    <row r="24853" spans="7:7">
      <c r="G24853" s="162" t="s">
        <v>25098</v>
      </c>
    </row>
    <row r="24854" spans="7:7">
      <c r="G24854" s="162" t="s">
        <v>25099</v>
      </c>
    </row>
    <row r="24855" spans="7:7">
      <c r="G24855" s="162" t="s">
        <v>25100</v>
      </c>
    </row>
    <row r="24856" spans="7:7">
      <c r="G24856" s="162" t="s">
        <v>25101</v>
      </c>
    </row>
    <row r="24857" spans="7:7">
      <c r="G24857" s="162" t="s">
        <v>25102</v>
      </c>
    </row>
    <row r="24858" spans="7:7">
      <c r="G24858" s="162" t="s">
        <v>25103</v>
      </c>
    </row>
    <row r="24859" spans="7:7">
      <c r="G24859" s="162" t="s">
        <v>25104</v>
      </c>
    </row>
    <row r="24860" spans="7:7">
      <c r="G24860" s="162" t="s">
        <v>25105</v>
      </c>
    </row>
    <row r="24861" spans="7:7">
      <c r="G24861" s="162" t="s">
        <v>25106</v>
      </c>
    </row>
    <row r="24862" spans="7:7">
      <c r="G24862" s="162" t="s">
        <v>25107</v>
      </c>
    </row>
    <row r="24863" spans="7:7">
      <c r="G24863" s="162" t="s">
        <v>25108</v>
      </c>
    </row>
    <row r="24864" spans="7:7">
      <c r="G24864" s="162" t="s">
        <v>25109</v>
      </c>
    </row>
    <row r="24865" spans="7:7">
      <c r="G24865" s="162" t="s">
        <v>25110</v>
      </c>
    </row>
    <row r="24866" spans="7:7">
      <c r="G24866" s="162" t="s">
        <v>25111</v>
      </c>
    </row>
    <row r="24867" spans="7:7">
      <c r="G24867" s="162" t="s">
        <v>25112</v>
      </c>
    </row>
    <row r="24868" spans="7:7">
      <c r="G24868" s="162" t="s">
        <v>25113</v>
      </c>
    </row>
    <row r="24869" spans="7:7">
      <c r="G24869" s="162" t="s">
        <v>25114</v>
      </c>
    </row>
    <row r="24870" spans="7:7">
      <c r="G24870" s="162" t="s">
        <v>25115</v>
      </c>
    </row>
    <row r="24871" spans="7:7">
      <c r="G24871" s="162" t="s">
        <v>25116</v>
      </c>
    </row>
    <row r="24872" spans="7:7">
      <c r="G24872" s="162" t="s">
        <v>25117</v>
      </c>
    </row>
    <row r="24873" spans="7:7">
      <c r="G24873" s="162" t="s">
        <v>25118</v>
      </c>
    </row>
    <row r="24874" spans="7:7">
      <c r="G24874" s="162" t="s">
        <v>25119</v>
      </c>
    </row>
    <row r="24875" spans="7:7">
      <c r="G24875" s="162" t="s">
        <v>25120</v>
      </c>
    </row>
    <row r="24876" spans="7:7">
      <c r="G24876" s="162" t="s">
        <v>25121</v>
      </c>
    </row>
    <row r="24877" spans="7:7">
      <c r="G24877" s="162" t="s">
        <v>25122</v>
      </c>
    </row>
    <row r="24878" spans="7:7">
      <c r="G24878" s="162" t="s">
        <v>25123</v>
      </c>
    </row>
    <row r="24879" spans="7:7">
      <c r="G24879" s="162" t="s">
        <v>25124</v>
      </c>
    </row>
    <row r="24880" spans="7:7">
      <c r="G24880" s="162" t="s">
        <v>25125</v>
      </c>
    </row>
    <row r="24881" spans="7:7">
      <c r="G24881" s="162" t="s">
        <v>25126</v>
      </c>
    </row>
    <row r="24882" spans="7:7">
      <c r="G24882" s="162" t="s">
        <v>25127</v>
      </c>
    </row>
    <row r="24883" spans="7:7">
      <c r="G24883" s="162" t="s">
        <v>25128</v>
      </c>
    </row>
    <row r="24884" spans="7:7">
      <c r="G24884" s="162" t="s">
        <v>25129</v>
      </c>
    </row>
    <row r="24885" spans="7:7">
      <c r="G24885" s="162" t="s">
        <v>25130</v>
      </c>
    </row>
    <row r="24886" spans="7:7">
      <c r="G24886" s="162" t="s">
        <v>25131</v>
      </c>
    </row>
    <row r="24887" spans="7:7">
      <c r="G24887" s="162" t="s">
        <v>25132</v>
      </c>
    </row>
    <row r="24888" spans="7:7">
      <c r="G24888" s="162" t="s">
        <v>25133</v>
      </c>
    </row>
    <row r="24889" spans="7:7">
      <c r="G24889" s="162" t="s">
        <v>25134</v>
      </c>
    </row>
    <row r="24890" spans="7:7">
      <c r="G24890" s="162" t="s">
        <v>25135</v>
      </c>
    </row>
    <row r="24891" spans="7:7">
      <c r="G24891" s="162" t="s">
        <v>25136</v>
      </c>
    </row>
    <row r="24892" spans="7:7">
      <c r="G24892" s="162" t="s">
        <v>25137</v>
      </c>
    </row>
    <row r="24893" spans="7:7">
      <c r="G24893" s="162" t="s">
        <v>25138</v>
      </c>
    </row>
    <row r="24894" spans="7:7">
      <c r="G24894" s="162" t="s">
        <v>25139</v>
      </c>
    </row>
    <row r="24895" spans="7:7">
      <c r="G24895" s="162" t="s">
        <v>25140</v>
      </c>
    </row>
    <row r="24896" spans="7:7">
      <c r="G24896" s="162" t="s">
        <v>25141</v>
      </c>
    </row>
    <row r="24897" spans="7:7">
      <c r="G24897" s="162" t="s">
        <v>25142</v>
      </c>
    </row>
    <row r="24898" spans="7:7">
      <c r="G24898" s="162" t="s">
        <v>25143</v>
      </c>
    </row>
    <row r="24899" spans="7:7">
      <c r="G24899" s="162" t="s">
        <v>25144</v>
      </c>
    </row>
    <row r="24900" spans="7:7">
      <c r="G24900" s="162" t="s">
        <v>25145</v>
      </c>
    </row>
    <row r="24901" spans="7:7">
      <c r="G24901" s="162" t="s">
        <v>25146</v>
      </c>
    </row>
    <row r="24902" spans="7:7">
      <c r="G24902" s="162" t="s">
        <v>25147</v>
      </c>
    </row>
    <row r="24903" spans="7:7">
      <c r="G24903" s="162" t="s">
        <v>25148</v>
      </c>
    </row>
    <row r="24904" spans="7:7">
      <c r="G24904" s="162" t="s">
        <v>25149</v>
      </c>
    </row>
    <row r="24905" spans="7:7">
      <c r="G24905" s="162" t="s">
        <v>25150</v>
      </c>
    </row>
    <row r="24906" spans="7:7">
      <c r="G24906" s="162" t="s">
        <v>25151</v>
      </c>
    </row>
    <row r="24907" spans="7:7">
      <c r="G24907" s="162" t="s">
        <v>25152</v>
      </c>
    </row>
    <row r="24908" spans="7:7">
      <c r="G24908" s="162" t="s">
        <v>25153</v>
      </c>
    </row>
    <row r="24909" spans="7:7">
      <c r="G24909" s="162" t="s">
        <v>25154</v>
      </c>
    </row>
    <row r="24910" spans="7:7">
      <c r="G24910" s="162" t="s">
        <v>25155</v>
      </c>
    </row>
    <row r="24911" spans="7:7">
      <c r="G24911" s="162" t="s">
        <v>25156</v>
      </c>
    </row>
    <row r="24912" spans="7:7">
      <c r="G24912" s="162" t="s">
        <v>25157</v>
      </c>
    </row>
    <row r="24913" spans="7:7">
      <c r="G24913" s="162" t="s">
        <v>25158</v>
      </c>
    </row>
    <row r="24914" spans="7:7">
      <c r="G24914" s="162" t="s">
        <v>25159</v>
      </c>
    </row>
    <row r="24915" spans="7:7">
      <c r="G24915" s="162" t="s">
        <v>25160</v>
      </c>
    </row>
    <row r="24916" spans="7:7">
      <c r="G24916" s="162" t="s">
        <v>25161</v>
      </c>
    </row>
    <row r="24917" spans="7:7">
      <c r="G24917" s="162" t="s">
        <v>25162</v>
      </c>
    </row>
    <row r="24918" spans="7:7">
      <c r="G24918" s="162" t="s">
        <v>25163</v>
      </c>
    </row>
    <row r="24919" spans="7:7">
      <c r="G24919" s="162" t="s">
        <v>25164</v>
      </c>
    </row>
    <row r="24920" spans="7:7">
      <c r="G24920" s="162" t="s">
        <v>25165</v>
      </c>
    </row>
    <row r="24921" spans="7:7">
      <c r="G24921" s="162" t="s">
        <v>25166</v>
      </c>
    </row>
    <row r="24922" spans="7:7">
      <c r="G24922" s="162" t="s">
        <v>25167</v>
      </c>
    </row>
    <row r="24923" spans="7:7">
      <c r="G24923" s="162" t="s">
        <v>25168</v>
      </c>
    </row>
    <row r="24924" spans="7:7">
      <c r="G24924" s="162" t="s">
        <v>25169</v>
      </c>
    </row>
    <row r="24925" spans="7:7">
      <c r="G24925" s="162" t="s">
        <v>25170</v>
      </c>
    </row>
    <row r="24926" spans="7:7">
      <c r="G24926" s="162" t="s">
        <v>25171</v>
      </c>
    </row>
    <row r="24927" spans="7:7">
      <c r="G24927" s="162" t="s">
        <v>25172</v>
      </c>
    </row>
    <row r="24928" spans="7:7">
      <c r="G24928" s="162" t="s">
        <v>25173</v>
      </c>
    </row>
    <row r="24929" spans="7:7">
      <c r="G24929" s="162" t="s">
        <v>25174</v>
      </c>
    </row>
    <row r="24930" spans="7:7">
      <c r="G24930" s="162" t="s">
        <v>25175</v>
      </c>
    </row>
    <row r="24931" spans="7:7">
      <c r="G24931" s="162" t="s">
        <v>25176</v>
      </c>
    </row>
    <row r="24932" spans="7:7">
      <c r="G24932" s="162" t="s">
        <v>25177</v>
      </c>
    </row>
    <row r="24933" spans="7:7">
      <c r="G24933" s="162" t="s">
        <v>25178</v>
      </c>
    </row>
    <row r="24934" spans="7:7">
      <c r="G24934" s="162" t="s">
        <v>25179</v>
      </c>
    </row>
    <row r="24935" spans="7:7">
      <c r="G24935" s="162" t="s">
        <v>25180</v>
      </c>
    </row>
    <row r="24936" spans="7:7">
      <c r="G24936" s="162" t="s">
        <v>25181</v>
      </c>
    </row>
    <row r="24937" spans="7:7">
      <c r="G24937" s="162" t="s">
        <v>25182</v>
      </c>
    </row>
    <row r="24938" spans="7:7">
      <c r="G24938" s="162" t="s">
        <v>25183</v>
      </c>
    </row>
    <row r="24939" spans="7:7">
      <c r="G24939" s="162" t="s">
        <v>25184</v>
      </c>
    </row>
    <row r="24940" spans="7:7">
      <c r="G24940" s="162" t="s">
        <v>25185</v>
      </c>
    </row>
    <row r="24941" spans="7:7">
      <c r="G24941" s="162" t="s">
        <v>25186</v>
      </c>
    </row>
    <row r="24942" spans="7:7">
      <c r="G24942" s="162" t="s">
        <v>25187</v>
      </c>
    </row>
    <row r="24943" spans="7:7">
      <c r="G24943" s="162" t="s">
        <v>25188</v>
      </c>
    </row>
    <row r="24944" spans="7:7">
      <c r="G24944" s="162" t="s">
        <v>25189</v>
      </c>
    </row>
    <row r="24945" spans="7:7">
      <c r="G24945" s="162" t="s">
        <v>25190</v>
      </c>
    </row>
    <row r="24946" spans="7:7">
      <c r="G24946" s="162" t="s">
        <v>25191</v>
      </c>
    </row>
    <row r="24947" spans="7:7">
      <c r="G24947" s="162" t="s">
        <v>25192</v>
      </c>
    </row>
    <row r="24948" spans="7:7">
      <c r="G24948" s="162" t="s">
        <v>25193</v>
      </c>
    </row>
    <row r="24949" spans="7:7">
      <c r="G24949" s="162" t="s">
        <v>25194</v>
      </c>
    </row>
    <row r="24950" spans="7:7">
      <c r="G24950" s="162" t="s">
        <v>25195</v>
      </c>
    </row>
    <row r="24951" spans="7:7">
      <c r="G24951" s="162" t="s">
        <v>25196</v>
      </c>
    </row>
    <row r="24952" spans="7:7">
      <c r="G24952" s="162" t="s">
        <v>25197</v>
      </c>
    </row>
    <row r="24953" spans="7:7">
      <c r="G24953" s="162" t="s">
        <v>25198</v>
      </c>
    </row>
    <row r="24954" spans="7:7">
      <c r="G24954" s="162" t="s">
        <v>25199</v>
      </c>
    </row>
    <row r="24955" spans="7:7">
      <c r="G24955" s="162" t="s">
        <v>25200</v>
      </c>
    </row>
    <row r="24956" spans="7:7">
      <c r="G24956" s="162" t="s">
        <v>25201</v>
      </c>
    </row>
    <row r="24957" spans="7:7">
      <c r="G24957" s="162" t="s">
        <v>25202</v>
      </c>
    </row>
    <row r="24958" spans="7:7">
      <c r="G24958" s="162" t="s">
        <v>25203</v>
      </c>
    </row>
    <row r="24959" spans="7:7">
      <c r="G24959" s="162" t="s">
        <v>25204</v>
      </c>
    </row>
    <row r="24960" spans="7:7">
      <c r="G24960" s="162" t="s">
        <v>25205</v>
      </c>
    </row>
    <row r="24961" spans="7:7">
      <c r="G24961" s="162" t="s">
        <v>25206</v>
      </c>
    </row>
    <row r="24962" spans="7:7">
      <c r="G24962" s="162" t="s">
        <v>25207</v>
      </c>
    </row>
    <row r="24963" spans="7:7">
      <c r="G24963" s="162" t="s">
        <v>25208</v>
      </c>
    </row>
    <row r="24964" spans="7:7">
      <c r="G24964" s="162" t="s">
        <v>25209</v>
      </c>
    </row>
    <row r="24965" spans="7:7">
      <c r="G24965" s="162" t="s">
        <v>25210</v>
      </c>
    </row>
    <row r="24966" spans="7:7">
      <c r="G24966" s="162" t="s">
        <v>25211</v>
      </c>
    </row>
    <row r="24967" spans="7:7">
      <c r="G24967" s="162" t="s">
        <v>25212</v>
      </c>
    </row>
    <row r="24968" spans="7:7">
      <c r="G24968" s="162" t="s">
        <v>25213</v>
      </c>
    </row>
    <row r="24969" spans="7:7">
      <c r="G24969" s="162" t="s">
        <v>25214</v>
      </c>
    </row>
    <row r="24970" spans="7:7">
      <c r="G24970" s="162" t="s">
        <v>25215</v>
      </c>
    </row>
    <row r="24971" spans="7:7">
      <c r="G24971" s="162" t="s">
        <v>25216</v>
      </c>
    </row>
    <row r="24972" spans="7:7">
      <c r="G24972" s="162" t="s">
        <v>25217</v>
      </c>
    </row>
    <row r="24973" spans="7:7">
      <c r="G24973" s="162" t="s">
        <v>25218</v>
      </c>
    </row>
    <row r="24974" spans="7:7">
      <c r="G24974" s="162" t="s">
        <v>25219</v>
      </c>
    </row>
    <row r="24975" spans="7:7">
      <c r="G24975" s="162" t="s">
        <v>25220</v>
      </c>
    </row>
    <row r="24976" spans="7:7">
      <c r="G24976" s="162" t="s">
        <v>25221</v>
      </c>
    </row>
    <row r="24977" spans="7:7">
      <c r="G24977" s="162" t="s">
        <v>25222</v>
      </c>
    </row>
    <row r="24978" spans="7:7">
      <c r="G24978" s="162" t="s">
        <v>25223</v>
      </c>
    </row>
    <row r="24979" spans="7:7">
      <c r="G24979" s="162" t="s">
        <v>25224</v>
      </c>
    </row>
    <row r="24980" spans="7:7">
      <c r="G24980" s="162" t="s">
        <v>25225</v>
      </c>
    </row>
    <row r="24981" spans="7:7">
      <c r="G24981" s="162" t="s">
        <v>25226</v>
      </c>
    </row>
    <row r="24982" spans="7:7">
      <c r="G24982" s="162" t="s">
        <v>25227</v>
      </c>
    </row>
    <row r="24983" spans="7:7">
      <c r="G24983" s="162" t="s">
        <v>25228</v>
      </c>
    </row>
    <row r="24984" spans="7:7">
      <c r="G24984" s="162" t="s">
        <v>25229</v>
      </c>
    </row>
    <row r="24985" spans="7:7">
      <c r="G24985" s="162" t="s">
        <v>25230</v>
      </c>
    </row>
    <row r="24986" spans="7:7">
      <c r="G24986" s="162" t="s">
        <v>25231</v>
      </c>
    </row>
    <row r="24987" spans="7:7">
      <c r="G24987" s="162" t="s">
        <v>25232</v>
      </c>
    </row>
    <row r="24988" spans="7:7">
      <c r="G24988" s="162" t="s">
        <v>25233</v>
      </c>
    </row>
    <row r="24989" spans="7:7">
      <c r="G24989" s="162" t="s">
        <v>25234</v>
      </c>
    </row>
    <row r="24990" spans="7:7">
      <c r="G24990" s="162" t="s">
        <v>25235</v>
      </c>
    </row>
    <row r="24991" spans="7:7">
      <c r="G24991" s="162" t="s">
        <v>25236</v>
      </c>
    </row>
    <row r="24992" spans="7:7">
      <c r="G24992" s="162" t="s">
        <v>25237</v>
      </c>
    </row>
    <row r="24993" spans="7:7">
      <c r="G24993" s="162" t="s">
        <v>25238</v>
      </c>
    </row>
    <row r="24994" spans="7:7">
      <c r="G24994" s="162" t="s">
        <v>25239</v>
      </c>
    </row>
    <row r="24995" spans="7:7">
      <c r="G24995" s="162" t="s">
        <v>25240</v>
      </c>
    </row>
    <row r="24996" spans="7:7">
      <c r="G24996" s="162" t="s">
        <v>25241</v>
      </c>
    </row>
    <row r="24997" spans="7:7">
      <c r="G24997" s="162" t="s">
        <v>25242</v>
      </c>
    </row>
    <row r="24998" spans="7:7">
      <c r="G24998" s="162" t="s">
        <v>25243</v>
      </c>
    </row>
    <row r="24999" spans="7:7">
      <c r="G24999" s="162" t="s">
        <v>25244</v>
      </c>
    </row>
    <row r="25000" spans="7:7">
      <c r="G25000" s="162" t="s">
        <v>25245</v>
      </c>
    </row>
    <row r="25001" spans="7:7">
      <c r="G25001" s="162" t="s">
        <v>25246</v>
      </c>
    </row>
    <row r="25002" spans="7:7">
      <c r="G25002" s="162" t="s">
        <v>25247</v>
      </c>
    </row>
    <row r="25003" spans="7:7">
      <c r="G25003" s="162" t="s">
        <v>25248</v>
      </c>
    </row>
    <row r="25004" spans="7:7">
      <c r="G25004" s="162" t="s">
        <v>25249</v>
      </c>
    </row>
    <row r="25005" spans="7:7">
      <c r="G25005" s="162" t="s">
        <v>25250</v>
      </c>
    </row>
    <row r="25006" spans="7:7">
      <c r="G25006" s="162" t="s">
        <v>25251</v>
      </c>
    </row>
    <row r="25007" spans="7:7">
      <c r="G25007" s="162" t="s">
        <v>25252</v>
      </c>
    </row>
    <row r="25008" spans="7:7">
      <c r="G25008" s="162" t="s">
        <v>25253</v>
      </c>
    </row>
    <row r="25009" spans="7:7">
      <c r="G25009" s="162" t="s">
        <v>25254</v>
      </c>
    </row>
    <row r="25010" spans="7:7">
      <c r="G25010" s="162" t="s">
        <v>25255</v>
      </c>
    </row>
    <row r="25011" spans="7:7">
      <c r="G25011" s="162" t="s">
        <v>25256</v>
      </c>
    </row>
    <row r="25012" spans="7:7">
      <c r="G25012" s="162" t="s">
        <v>25257</v>
      </c>
    </row>
    <row r="25013" spans="7:7">
      <c r="G25013" s="162" t="s">
        <v>25258</v>
      </c>
    </row>
    <row r="25014" spans="7:7">
      <c r="G25014" s="162" t="s">
        <v>25259</v>
      </c>
    </row>
    <row r="25015" spans="7:7">
      <c r="G25015" s="162" t="s">
        <v>25260</v>
      </c>
    </row>
    <row r="25016" spans="7:7">
      <c r="G25016" s="162" t="s">
        <v>25261</v>
      </c>
    </row>
    <row r="25017" spans="7:7">
      <c r="G25017" s="162" t="s">
        <v>25262</v>
      </c>
    </row>
    <row r="25018" spans="7:7">
      <c r="G25018" s="162" t="s">
        <v>25263</v>
      </c>
    </row>
    <row r="25019" spans="7:7">
      <c r="G25019" s="162" t="s">
        <v>25264</v>
      </c>
    </row>
    <row r="25020" spans="7:7">
      <c r="G25020" s="162" t="s">
        <v>25265</v>
      </c>
    </row>
    <row r="25021" spans="7:7">
      <c r="G25021" s="162" t="s">
        <v>25266</v>
      </c>
    </row>
    <row r="25022" spans="7:7">
      <c r="G25022" s="162" t="s">
        <v>25267</v>
      </c>
    </row>
    <row r="25023" spans="7:7">
      <c r="G25023" s="162" t="s">
        <v>25268</v>
      </c>
    </row>
    <row r="25024" spans="7:7">
      <c r="G25024" s="162" t="s">
        <v>25269</v>
      </c>
    </row>
    <row r="25025" spans="7:7">
      <c r="G25025" s="162" t="s">
        <v>25270</v>
      </c>
    </row>
    <row r="25026" spans="7:7">
      <c r="G25026" s="162" t="s">
        <v>25271</v>
      </c>
    </row>
    <row r="25027" spans="7:7">
      <c r="G25027" s="162" t="s">
        <v>25272</v>
      </c>
    </row>
    <row r="25028" spans="7:7">
      <c r="G25028" s="162" t="s">
        <v>25273</v>
      </c>
    </row>
    <row r="25029" spans="7:7">
      <c r="G25029" s="162" t="s">
        <v>25274</v>
      </c>
    </row>
    <row r="25030" spans="7:7">
      <c r="G25030" s="162" t="s">
        <v>25275</v>
      </c>
    </row>
    <row r="25031" spans="7:7">
      <c r="G25031" s="162" t="s">
        <v>25276</v>
      </c>
    </row>
    <row r="25032" spans="7:7">
      <c r="G25032" s="162" t="s">
        <v>25277</v>
      </c>
    </row>
    <row r="25033" spans="7:7">
      <c r="G25033" s="162" t="s">
        <v>25278</v>
      </c>
    </row>
    <row r="25034" spans="7:7">
      <c r="G25034" s="162" t="s">
        <v>25279</v>
      </c>
    </row>
    <row r="25035" spans="7:7">
      <c r="G25035" s="162" t="s">
        <v>25280</v>
      </c>
    </row>
    <row r="25036" spans="7:7">
      <c r="G25036" s="162" t="s">
        <v>25281</v>
      </c>
    </row>
    <row r="25037" spans="7:7">
      <c r="G25037" s="162" t="s">
        <v>25282</v>
      </c>
    </row>
    <row r="25038" spans="7:7">
      <c r="G25038" s="162" t="s">
        <v>25283</v>
      </c>
    </row>
    <row r="25039" spans="7:7">
      <c r="G25039" s="162" t="s">
        <v>25284</v>
      </c>
    </row>
    <row r="25040" spans="7:7">
      <c r="G25040" s="162" t="s">
        <v>25285</v>
      </c>
    </row>
    <row r="25041" spans="7:7">
      <c r="G25041" s="162" t="s">
        <v>25286</v>
      </c>
    </row>
    <row r="25042" spans="7:7">
      <c r="G25042" s="162" t="s">
        <v>25287</v>
      </c>
    </row>
    <row r="25043" spans="7:7">
      <c r="G25043" s="162" t="s">
        <v>25288</v>
      </c>
    </row>
    <row r="25044" spans="7:7">
      <c r="G25044" s="162" t="s">
        <v>25289</v>
      </c>
    </row>
    <row r="25045" spans="7:7">
      <c r="G25045" s="162" t="s">
        <v>25290</v>
      </c>
    </row>
    <row r="25046" spans="7:7">
      <c r="G25046" s="162" t="s">
        <v>25291</v>
      </c>
    </row>
    <row r="25047" spans="7:7">
      <c r="G25047" s="162" t="s">
        <v>25292</v>
      </c>
    </row>
    <row r="25048" spans="7:7">
      <c r="G25048" s="162" t="s">
        <v>25293</v>
      </c>
    </row>
    <row r="25049" spans="7:7">
      <c r="G25049" s="162" t="s">
        <v>25294</v>
      </c>
    </row>
    <row r="25050" spans="7:7">
      <c r="G25050" s="162" t="s">
        <v>25295</v>
      </c>
    </row>
    <row r="25051" spans="7:7">
      <c r="G25051" s="162" t="s">
        <v>25296</v>
      </c>
    </row>
    <row r="25052" spans="7:7">
      <c r="G25052" s="162" t="s">
        <v>25297</v>
      </c>
    </row>
    <row r="25053" spans="7:7">
      <c r="G25053" s="162" t="s">
        <v>25298</v>
      </c>
    </row>
    <row r="25054" spans="7:7">
      <c r="G25054" s="162" t="s">
        <v>25299</v>
      </c>
    </row>
    <row r="25055" spans="7:7">
      <c r="G25055" s="162" t="s">
        <v>25300</v>
      </c>
    </row>
    <row r="25056" spans="7:7">
      <c r="G25056" s="162" t="s">
        <v>25301</v>
      </c>
    </row>
    <row r="25057" spans="7:7">
      <c r="G25057" s="162" t="s">
        <v>25302</v>
      </c>
    </row>
    <row r="25058" spans="7:7">
      <c r="G25058" s="162" t="s">
        <v>25303</v>
      </c>
    </row>
    <row r="25059" spans="7:7">
      <c r="G25059" s="162" t="s">
        <v>25304</v>
      </c>
    </row>
    <row r="25060" spans="7:7">
      <c r="G25060" s="162" t="s">
        <v>25305</v>
      </c>
    </row>
    <row r="25061" spans="7:7">
      <c r="G25061" s="162" t="s">
        <v>25306</v>
      </c>
    </row>
    <row r="25062" spans="7:7">
      <c r="G25062" s="162" t="s">
        <v>25307</v>
      </c>
    </row>
    <row r="25063" spans="7:7">
      <c r="G25063" s="162" t="s">
        <v>25308</v>
      </c>
    </row>
    <row r="25064" spans="7:7">
      <c r="G25064" s="162" t="s">
        <v>25309</v>
      </c>
    </row>
    <row r="25065" spans="7:7">
      <c r="G25065" s="162" t="s">
        <v>25310</v>
      </c>
    </row>
    <row r="25066" spans="7:7">
      <c r="G25066" s="162" t="s">
        <v>25311</v>
      </c>
    </row>
    <row r="25067" spans="7:7">
      <c r="G25067" s="162" t="s">
        <v>25312</v>
      </c>
    </row>
    <row r="25068" spans="7:7">
      <c r="G25068" s="162" t="s">
        <v>25313</v>
      </c>
    </row>
    <row r="25069" spans="7:7">
      <c r="G25069" s="162" t="s">
        <v>25314</v>
      </c>
    </row>
    <row r="25070" spans="7:7">
      <c r="G25070" s="162" t="s">
        <v>25315</v>
      </c>
    </row>
    <row r="25071" spans="7:7">
      <c r="G25071" s="162" t="s">
        <v>25316</v>
      </c>
    </row>
    <row r="25072" spans="7:7">
      <c r="G25072" s="162" t="s">
        <v>25317</v>
      </c>
    </row>
    <row r="25073" spans="7:7">
      <c r="G25073" s="162" t="s">
        <v>25318</v>
      </c>
    </row>
    <row r="25074" spans="7:7">
      <c r="G25074" s="162" t="s">
        <v>25319</v>
      </c>
    </row>
    <row r="25075" spans="7:7">
      <c r="G25075" s="162" t="s">
        <v>25320</v>
      </c>
    </row>
    <row r="25076" spans="7:7">
      <c r="G25076" s="162" t="s">
        <v>25321</v>
      </c>
    </row>
    <row r="25077" spans="7:7">
      <c r="G25077" s="162" t="s">
        <v>25322</v>
      </c>
    </row>
    <row r="25078" spans="7:7">
      <c r="G25078" s="162" t="s">
        <v>25323</v>
      </c>
    </row>
    <row r="25079" spans="7:7">
      <c r="G25079" s="162" t="s">
        <v>25324</v>
      </c>
    </row>
    <row r="25080" spans="7:7">
      <c r="G25080" s="162" t="s">
        <v>25325</v>
      </c>
    </row>
    <row r="25081" spans="7:7">
      <c r="G25081" s="162" t="s">
        <v>25326</v>
      </c>
    </row>
    <row r="25082" spans="7:7">
      <c r="G25082" s="162" t="s">
        <v>25327</v>
      </c>
    </row>
    <row r="25083" spans="7:7">
      <c r="G25083" s="162" t="s">
        <v>25328</v>
      </c>
    </row>
    <row r="25084" spans="7:7">
      <c r="G25084" s="162" t="s">
        <v>25329</v>
      </c>
    </row>
    <row r="25085" spans="7:7">
      <c r="G25085" s="162" t="s">
        <v>25330</v>
      </c>
    </row>
    <row r="25086" spans="7:7">
      <c r="G25086" s="162" t="s">
        <v>25331</v>
      </c>
    </row>
    <row r="25087" spans="7:7">
      <c r="G25087" s="162" t="s">
        <v>25332</v>
      </c>
    </row>
    <row r="25088" spans="7:7">
      <c r="G25088" s="162" t="s">
        <v>25333</v>
      </c>
    </row>
    <row r="25089" spans="7:7">
      <c r="G25089" s="162" t="s">
        <v>25334</v>
      </c>
    </row>
    <row r="25090" spans="7:7">
      <c r="G25090" s="162" t="s">
        <v>25335</v>
      </c>
    </row>
    <row r="25091" spans="7:7">
      <c r="G25091" s="162" t="s">
        <v>25336</v>
      </c>
    </row>
    <row r="25092" spans="7:7">
      <c r="G25092" s="162" t="s">
        <v>25337</v>
      </c>
    </row>
    <row r="25093" spans="7:7">
      <c r="G25093" s="162" t="s">
        <v>25338</v>
      </c>
    </row>
    <row r="25094" spans="7:7">
      <c r="G25094" s="162" t="s">
        <v>25339</v>
      </c>
    </row>
    <row r="25095" spans="7:7">
      <c r="G25095" s="162" t="s">
        <v>25340</v>
      </c>
    </row>
    <row r="25096" spans="7:7">
      <c r="G25096" s="162" t="s">
        <v>25341</v>
      </c>
    </row>
    <row r="25097" spans="7:7">
      <c r="G25097" s="162" t="s">
        <v>25342</v>
      </c>
    </row>
    <row r="25098" spans="7:7">
      <c r="G25098" s="162" t="s">
        <v>25343</v>
      </c>
    </row>
    <row r="25099" spans="7:7">
      <c r="G25099" s="162" t="s">
        <v>25344</v>
      </c>
    </row>
    <row r="25100" spans="7:7">
      <c r="G25100" s="162" t="s">
        <v>25345</v>
      </c>
    </row>
    <row r="25101" spans="7:7">
      <c r="G25101" s="162" t="s">
        <v>25346</v>
      </c>
    </row>
    <row r="25102" spans="7:7">
      <c r="G25102" s="162" t="s">
        <v>25347</v>
      </c>
    </row>
    <row r="25103" spans="7:7">
      <c r="G25103" s="162" t="s">
        <v>25348</v>
      </c>
    </row>
    <row r="25104" spans="7:7">
      <c r="G25104" s="162" t="s">
        <v>25349</v>
      </c>
    </row>
    <row r="25105" spans="7:7">
      <c r="G25105" s="162" t="s">
        <v>25350</v>
      </c>
    </row>
    <row r="25106" spans="7:7">
      <c r="G25106" s="162" t="s">
        <v>25351</v>
      </c>
    </row>
    <row r="25107" spans="7:7">
      <c r="G25107" s="162" t="s">
        <v>25352</v>
      </c>
    </row>
    <row r="25108" spans="7:7">
      <c r="G25108" s="162" t="s">
        <v>25353</v>
      </c>
    </row>
    <row r="25109" spans="7:7">
      <c r="G25109" s="162" t="s">
        <v>25354</v>
      </c>
    </row>
    <row r="25110" spans="7:7">
      <c r="G25110" s="162" t="s">
        <v>25355</v>
      </c>
    </row>
    <row r="25111" spans="7:7">
      <c r="G25111" s="162" t="s">
        <v>25356</v>
      </c>
    </row>
    <row r="25112" spans="7:7">
      <c r="G25112" s="162" t="s">
        <v>25357</v>
      </c>
    </row>
    <row r="25113" spans="7:7">
      <c r="G25113" s="162" t="s">
        <v>25358</v>
      </c>
    </row>
    <row r="25114" spans="7:7">
      <c r="G25114" s="162" t="s">
        <v>25359</v>
      </c>
    </row>
    <row r="25115" spans="7:7">
      <c r="G25115" s="162" t="s">
        <v>25360</v>
      </c>
    </row>
    <row r="25116" spans="7:7">
      <c r="G25116" s="162" t="s">
        <v>25361</v>
      </c>
    </row>
    <row r="25117" spans="7:7">
      <c r="G25117" s="162" t="s">
        <v>25362</v>
      </c>
    </row>
    <row r="25118" spans="7:7">
      <c r="G25118" s="162" t="s">
        <v>25363</v>
      </c>
    </row>
    <row r="25119" spans="7:7">
      <c r="G25119" s="162" t="s">
        <v>25364</v>
      </c>
    </row>
    <row r="25120" spans="7:7">
      <c r="G25120" s="162" t="s">
        <v>25365</v>
      </c>
    </row>
    <row r="25121" spans="7:7">
      <c r="G25121" s="162" t="s">
        <v>25366</v>
      </c>
    </row>
    <row r="25122" spans="7:7">
      <c r="G25122" s="162" t="s">
        <v>25367</v>
      </c>
    </row>
    <row r="25123" spans="7:7">
      <c r="G25123" s="162" t="s">
        <v>25368</v>
      </c>
    </row>
    <row r="25124" spans="7:7">
      <c r="G25124" s="162" t="s">
        <v>25369</v>
      </c>
    </row>
    <row r="25125" spans="7:7">
      <c r="G25125" s="162" t="s">
        <v>25370</v>
      </c>
    </row>
    <row r="25126" spans="7:7">
      <c r="G25126" s="162" t="s">
        <v>25371</v>
      </c>
    </row>
    <row r="25127" spans="7:7">
      <c r="G25127" s="162" t="s">
        <v>25372</v>
      </c>
    </row>
    <row r="25128" spans="7:7">
      <c r="G25128" s="162" t="s">
        <v>25373</v>
      </c>
    </row>
    <row r="25129" spans="7:7">
      <c r="G25129" s="162" t="s">
        <v>25374</v>
      </c>
    </row>
    <row r="25130" spans="7:7">
      <c r="G25130" s="162" t="s">
        <v>25375</v>
      </c>
    </row>
    <row r="25131" spans="7:7">
      <c r="G25131" s="162" t="s">
        <v>25376</v>
      </c>
    </row>
    <row r="25132" spans="7:7">
      <c r="G25132" s="162" t="s">
        <v>25377</v>
      </c>
    </row>
    <row r="25133" spans="7:7">
      <c r="G25133" s="162" t="s">
        <v>25378</v>
      </c>
    </row>
    <row r="25134" spans="7:7">
      <c r="G25134" s="162" t="s">
        <v>25379</v>
      </c>
    </row>
    <row r="25135" spans="7:7">
      <c r="G25135" s="162" t="s">
        <v>25380</v>
      </c>
    </row>
    <row r="25136" spans="7:7">
      <c r="G25136" s="162" t="s">
        <v>25381</v>
      </c>
    </row>
    <row r="25137" spans="7:7">
      <c r="G25137" s="162" t="s">
        <v>25382</v>
      </c>
    </row>
    <row r="25138" spans="7:7">
      <c r="G25138" s="162" t="s">
        <v>25383</v>
      </c>
    </row>
    <row r="25139" spans="7:7">
      <c r="G25139" s="162" t="s">
        <v>25384</v>
      </c>
    </row>
    <row r="25140" spans="7:7">
      <c r="G25140" s="162" t="s">
        <v>25385</v>
      </c>
    </row>
    <row r="25141" spans="7:7">
      <c r="G25141" s="162" t="s">
        <v>25386</v>
      </c>
    </row>
    <row r="25142" spans="7:7">
      <c r="G25142" s="162" t="s">
        <v>25387</v>
      </c>
    </row>
    <row r="25143" spans="7:7">
      <c r="G25143" s="162" t="s">
        <v>25388</v>
      </c>
    </row>
    <row r="25144" spans="7:7">
      <c r="G25144" s="162" t="s">
        <v>25389</v>
      </c>
    </row>
    <row r="25145" spans="7:7">
      <c r="G25145" s="162" t="s">
        <v>25390</v>
      </c>
    </row>
    <row r="25146" spans="7:7">
      <c r="G25146" s="162" t="s">
        <v>25391</v>
      </c>
    </row>
    <row r="25147" spans="7:7">
      <c r="G25147" s="162" t="s">
        <v>25392</v>
      </c>
    </row>
    <row r="25148" spans="7:7">
      <c r="G25148" s="162" t="s">
        <v>25393</v>
      </c>
    </row>
    <row r="25149" spans="7:7">
      <c r="G25149" s="162" t="s">
        <v>25394</v>
      </c>
    </row>
    <row r="25150" spans="7:7">
      <c r="G25150" s="162" t="s">
        <v>25395</v>
      </c>
    </row>
    <row r="25151" spans="7:7">
      <c r="G25151" s="162" t="s">
        <v>25396</v>
      </c>
    </row>
    <row r="25152" spans="7:7">
      <c r="G25152" s="162" t="s">
        <v>25397</v>
      </c>
    </row>
    <row r="25153" spans="7:7">
      <c r="G25153" s="162" t="s">
        <v>25398</v>
      </c>
    </row>
    <row r="25154" spans="7:7">
      <c r="G25154" s="162" t="s">
        <v>25399</v>
      </c>
    </row>
    <row r="25155" spans="7:7">
      <c r="G25155" s="162" t="s">
        <v>25400</v>
      </c>
    </row>
    <row r="25156" spans="7:7">
      <c r="G25156" s="162" t="s">
        <v>25401</v>
      </c>
    </row>
    <row r="25157" spans="7:7">
      <c r="G25157" s="162" t="s">
        <v>25402</v>
      </c>
    </row>
    <row r="25158" spans="7:7">
      <c r="G25158" s="162" t="s">
        <v>25403</v>
      </c>
    </row>
    <row r="25159" spans="7:7">
      <c r="G25159" s="162" t="s">
        <v>25404</v>
      </c>
    </row>
    <row r="25160" spans="7:7">
      <c r="G25160" s="162" t="s">
        <v>25405</v>
      </c>
    </row>
    <row r="25161" spans="7:7">
      <c r="G25161" s="162" t="s">
        <v>25406</v>
      </c>
    </row>
    <row r="25162" spans="7:7">
      <c r="G25162" s="162" t="s">
        <v>25407</v>
      </c>
    </row>
    <row r="25163" spans="7:7">
      <c r="G25163" s="162" t="s">
        <v>25408</v>
      </c>
    </row>
    <row r="25164" spans="7:7">
      <c r="G25164" s="162" t="s">
        <v>25409</v>
      </c>
    </row>
    <row r="25165" spans="7:7">
      <c r="G25165" s="162" t="s">
        <v>25410</v>
      </c>
    </row>
    <row r="25166" spans="7:7">
      <c r="G25166" s="162" t="s">
        <v>25411</v>
      </c>
    </row>
    <row r="25167" spans="7:7">
      <c r="G25167" s="162" t="s">
        <v>25412</v>
      </c>
    </row>
    <row r="25168" spans="7:7">
      <c r="G25168" s="162" t="s">
        <v>25413</v>
      </c>
    </row>
    <row r="25169" spans="7:7">
      <c r="G25169" s="162" t="s">
        <v>25414</v>
      </c>
    </row>
    <row r="25170" spans="7:7">
      <c r="G25170" s="162" t="s">
        <v>25415</v>
      </c>
    </row>
    <row r="25171" spans="7:7">
      <c r="G25171" s="162" t="s">
        <v>25416</v>
      </c>
    </row>
    <row r="25172" spans="7:7">
      <c r="G25172" s="162" t="s">
        <v>25417</v>
      </c>
    </row>
    <row r="25173" spans="7:7">
      <c r="G25173" s="162" t="s">
        <v>25418</v>
      </c>
    </row>
    <row r="25174" spans="7:7">
      <c r="G25174" s="162" t="s">
        <v>25419</v>
      </c>
    </row>
    <row r="25175" spans="7:7">
      <c r="G25175" s="162" t="s">
        <v>25420</v>
      </c>
    </row>
    <row r="25176" spans="7:7">
      <c r="G25176" s="162" t="s">
        <v>25421</v>
      </c>
    </row>
    <row r="25177" spans="7:7">
      <c r="G25177" s="162" t="s">
        <v>25422</v>
      </c>
    </row>
    <row r="25178" spans="7:7">
      <c r="G25178" s="162" t="s">
        <v>25423</v>
      </c>
    </row>
    <row r="25179" spans="7:7">
      <c r="G25179" s="162" t="s">
        <v>25424</v>
      </c>
    </row>
    <row r="25180" spans="7:7">
      <c r="G25180" s="162" t="s">
        <v>25425</v>
      </c>
    </row>
    <row r="25181" spans="7:7">
      <c r="G25181" s="162" t="s">
        <v>25426</v>
      </c>
    </row>
    <row r="25182" spans="7:7">
      <c r="G25182" s="162" t="s">
        <v>25427</v>
      </c>
    </row>
    <row r="25183" spans="7:7">
      <c r="G25183" s="162" t="s">
        <v>25428</v>
      </c>
    </row>
    <row r="25184" spans="7:7">
      <c r="G25184" s="162" t="s">
        <v>25429</v>
      </c>
    </row>
    <row r="25185" spans="7:7">
      <c r="G25185" s="162" t="s">
        <v>25430</v>
      </c>
    </row>
    <row r="25186" spans="7:7">
      <c r="G25186" s="162" t="s">
        <v>25431</v>
      </c>
    </row>
    <row r="25187" spans="7:7">
      <c r="G25187" s="162" t="s">
        <v>25432</v>
      </c>
    </row>
    <row r="25188" spans="7:7">
      <c r="G25188" s="162" t="s">
        <v>25433</v>
      </c>
    </row>
    <row r="25189" spans="7:7">
      <c r="G25189" s="162" t="s">
        <v>25434</v>
      </c>
    </row>
    <row r="25190" spans="7:7">
      <c r="G25190" s="162" t="s">
        <v>25435</v>
      </c>
    </row>
    <row r="25191" spans="7:7">
      <c r="G25191" s="162" t="s">
        <v>25436</v>
      </c>
    </row>
    <row r="25192" spans="7:7">
      <c r="G25192" s="162" t="s">
        <v>25437</v>
      </c>
    </row>
    <row r="25193" spans="7:7">
      <c r="G25193" s="162" t="s">
        <v>25438</v>
      </c>
    </row>
    <row r="25194" spans="7:7">
      <c r="G25194" s="162" t="s">
        <v>25439</v>
      </c>
    </row>
    <row r="25195" spans="7:7">
      <c r="G25195" s="162" t="s">
        <v>25440</v>
      </c>
    </row>
    <row r="25196" spans="7:7">
      <c r="G25196" s="162" t="s">
        <v>25441</v>
      </c>
    </row>
    <row r="25197" spans="7:7">
      <c r="G25197" s="162" t="s">
        <v>25442</v>
      </c>
    </row>
    <row r="25198" spans="7:7">
      <c r="G25198" s="162" t="s">
        <v>25443</v>
      </c>
    </row>
    <row r="25199" spans="7:7">
      <c r="G25199" s="162" t="s">
        <v>25444</v>
      </c>
    </row>
    <row r="25200" spans="7:7">
      <c r="G25200" s="162" t="s">
        <v>25445</v>
      </c>
    </row>
    <row r="25201" spans="7:7">
      <c r="G25201" s="162" t="s">
        <v>25446</v>
      </c>
    </row>
    <row r="25202" spans="7:7">
      <c r="G25202" s="162" t="s">
        <v>25447</v>
      </c>
    </row>
    <row r="25203" spans="7:7">
      <c r="G25203" s="162" t="s">
        <v>25448</v>
      </c>
    </row>
    <row r="25204" spans="7:7">
      <c r="G25204" s="162" t="s">
        <v>25449</v>
      </c>
    </row>
    <row r="25205" spans="7:7">
      <c r="G25205" s="162" t="s">
        <v>25450</v>
      </c>
    </row>
    <row r="25206" spans="7:7">
      <c r="G25206" s="162" t="s">
        <v>25451</v>
      </c>
    </row>
    <row r="25207" spans="7:7">
      <c r="G25207" s="162" t="s">
        <v>25452</v>
      </c>
    </row>
    <row r="25208" spans="7:7">
      <c r="G25208" s="162" t="s">
        <v>25453</v>
      </c>
    </row>
    <row r="25209" spans="7:7">
      <c r="G25209" s="162" t="s">
        <v>25454</v>
      </c>
    </row>
    <row r="25210" spans="7:7">
      <c r="G25210" s="162" t="s">
        <v>25455</v>
      </c>
    </row>
    <row r="25211" spans="7:7">
      <c r="G25211" s="162" t="s">
        <v>25456</v>
      </c>
    </row>
    <row r="25212" spans="7:7">
      <c r="G25212" s="162" t="s">
        <v>25457</v>
      </c>
    </row>
    <row r="25213" spans="7:7">
      <c r="G25213" s="162" t="s">
        <v>25458</v>
      </c>
    </row>
    <row r="25214" spans="7:7">
      <c r="G25214" s="162" t="s">
        <v>25459</v>
      </c>
    </row>
    <row r="25215" spans="7:7">
      <c r="G25215" s="162" t="s">
        <v>25460</v>
      </c>
    </row>
    <row r="25216" spans="7:7">
      <c r="G25216" s="162" t="s">
        <v>25461</v>
      </c>
    </row>
    <row r="25217" spans="7:7">
      <c r="G25217" s="162" t="s">
        <v>25462</v>
      </c>
    </row>
    <row r="25218" spans="7:7">
      <c r="G25218" s="162" t="s">
        <v>25463</v>
      </c>
    </row>
    <row r="25219" spans="7:7">
      <c r="G25219" s="162" t="s">
        <v>25464</v>
      </c>
    </row>
    <row r="25220" spans="7:7">
      <c r="G25220" s="162" t="s">
        <v>25465</v>
      </c>
    </row>
    <row r="25221" spans="7:7">
      <c r="G25221" s="162" t="s">
        <v>25466</v>
      </c>
    </row>
    <row r="25222" spans="7:7">
      <c r="G25222" s="162" t="s">
        <v>25467</v>
      </c>
    </row>
    <row r="25223" spans="7:7">
      <c r="G25223" s="162" t="s">
        <v>25468</v>
      </c>
    </row>
    <row r="25224" spans="7:7">
      <c r="G25224" s="162" t="s">
        <v>25469</v>
      </c>
    </row>
    <row r="25225" spans="7:7">
      <c r="G25225" s="162" t="s">
        <v>25470</v>
      </c>
    </row>
    <row r="25226" spans="7:7">
      <c r="G25226" s="162" t="s">
        <v>25471</v>
      </c>
    </row>
    <row r="25227" spans="7:7">
      <c r="G25227" s="162" t="s">
        <v>25472</v>
      </c>
    </row>
    <row r="25228" spans="7:7">
      <c r="G25228" s="162" t="s">
        <v>25473</v>
      </c>
    </row>
    <row r="25229" spans="7:7">
      <c r="G25229" s="162" t="s">
        <v>25474</v>
      </c>
    </row>
    <row r="25230" spans="7:7">
      <c r="G25230" s="162" t="s">
        <v>25475</v>
      </c>
    </row>
    <row r="25231" spans="7:7">
      <c r="G25231" s="162" t="s">
        <v>25476</v>
      </c>
    </row>
    <row r="25232" spans="7:7">
      <c r="G25232" s="162" t="s">
        <v>25477</v>
      </c>
    </row>
    <row r="25233" spans="7:7">
      <c r="G25233" s="162" t="s">
        <v>25478</v>
      </c>
    </row>
    <row r="25234" spans="7:7">
      <c r="G25234" s="162" t="s">
        <v>25479</v>
      </c>
    </row>
    <row r="25235" spans="7:7">
      <c r="G25235" s="162" t="s">
        <v>25480</v>
      </c>
    </row>
    <row r="25236" spans="7:7">
      <c r="G25236" s="162" t="s">
        <v>25481</v>
      </c>
    </row>
    <row r="25237" spans="7:7">
      <c r="G25237" s="162" t="s">
        <v>25482</v>
      </c>
    </row>
    <row r="25238" spans="7:7">
      <c r="G25238" s="162" t="s">
        <v>25483</v>
      </c>
    </row>
    <row r="25239" spans="7:7">
      <c r="G25239" s="162" t="s">
        <v>25484</v>
      </c>
    </row>
    <row r="25240" spans="7:7">
      <c r="G25240" s="162" t="s">
        <v>25485</v>
      </c>
    </row>
    <row r="25241" spans="7:7">
      <c r="G25241" s="162" t="s">
        <v>25486</v>
      </c>
    </row>
    <row r="25242" spans="7:7">
      <c r="G25242" s="162" t="s">
        <v>25487</v>
      </c>
    </row>
    <row r="25243" spans="7:7">
      <c r="G25243" s="162" t="s">
        <v>25488</v>
      </c>
    </row>
    <row r="25244" spans="7:7">
      <c r="G25244" s="162" t="s">
        <v>25489</v>
      </c>
    </row>
    <row r="25245" spans="7:7">
      <c r="G25245" s="162" t="s">
        <v>25490</v>
      </c>
    </row>
    <row r="25246" spans="7:7">
      <c r="G25246" s="162" t="s">
        <v>25491</v>
      </c>
    </row>
    <row r="25247" spans="7:7">
      <c r="G25247" s="162" t="s">
        <v>25492</v>
      </c>
    </row>
    <row r="25248" spans="7:7">
      <c r="G25248" s="162" t="s">
        <v>25493</v>
      </c>
    </row>
    <row r="25249" spans="7:7">
      <c r="G25249" s="162" t="s">
        <v>25494</v>
      </c>
    </row>
    <row r="25250" spans="7:7">
      <c r="G25250" s="162" t="s">
        <v>25495</v>
      </c>
    </row>
    <row r="25251" spans="7:7">
      <c r="G25251" s="162" t="s">
        <v>25496</v>
      </c>
    </row>
    <row r="25252" spans="7:7">
      <c r="G25252" s="162" t="s">
        <v>25497</v>
      </c>
    </row>
    <row r="25253" spans="7:7">
      <c r="G25253" s="162" t="s">
        <v>25498</v>
      </c>
    </row>
    <row r="25254" spans="7:7">
      <c r="G25254" s="162" t="s">
        <v>25499</v>
      </c>
    </row>
    <row r="25255" spans="7:7">
      <c r="G25255" s="162" t="s">
        <v>25500</v>
      </c>
    </row>
    <row r="25256" spans="7:7">
      <c r="G25256" s="162" t="s">
        <v>25501</v>
      </c>
    </row>
    <row r="25257" spans="7:7">
      <c r="G25257" s="162" t="s">
        <v>25502</v>
      </c>
    </row>
    <row r="25258" spans="7:7">
      <c r="G25258" s="162" t="s">
        <v>25503</v>
      </c>
    </row>
    <row r="25259" spans="7:7">
      <c r="G25259" s="162" t="s">
        <v>25504</v>
      </c>
    </row>
    <row r="25260" spans="7:7">
      <c r="G25260" s="162" t="s">
        <v>25505</v>
      </c>
    </row>
    <row r="25261" spans="7:7">
      <c r="G25261" s="162" t="s">
        <v>25506</v>
      </c>
    </row>
    <row r="25262" spans="7:7">
      <c r="G25262" s="162" t="s">
        <v>25507</v>
      </c>
    </row>
    <row r="25263" spans="7:7">
      <c r="G25263" s="162" t="s">
        <v>25508</v>
      </c>
    </row>
    <row r="25264" spans="7:7">
      <c r="G25264" s="162" t="s">
        <v>25509</v>
      </c>
    </row>
    <row r="25265" spans="7:7">
      <c r="G25265" s="162" t="s">
        <v>25510</v>
      </c>
    </row>
    <row r="25266" spans="7:7">
      <c r="G25266" s="162" t="s">
        <v>25511</v>
      </c>
    </row>
    <row r="25267" spans="7:7">
      <c r="G25267" s="162" t="s">
        <v>25512</v>
      </c>
    </row>
    <row r="25268" spans="7:7">
      <c r="G25268" s="162" t="s">
        <v>25513</v>
      </c>
    </row>
    <row r="25269" spans="7:7">
      <c r="G25269" s="162" t="s">
        <v>25514</v>
      </c>
    </row>
    <row r="25270" spans="7:7">
      <c r="G25270" s="162" t="s">
        <v>25515</v>
      </c>
    </row>
    <row r="25271" spans="7:7">
      <c r="G25271" s="162" t="s">
        <v>25516</v>
      </c>
    </row>
    <row r="25272" spans="7:7">
      <c r="G25272" s="162" t="s">
        <v>25517</v>
      </c>
    </row>
    <row r="25273" spans="7:7">
      <c r="G25273" s="162" t="s">
        <v>25518</v>
      </c>
    </row>
    <row r="25274" spans="7:7">
      <c r="G25274" s="162" t="s">
        <v>25519</v>
      </c>
    </row>
    <row r="25275" spans="7:7">
      <c r="G25275" s="162" t="s">
        <v>25520</v>
      </c>
    </row>
    <row r="25276" spans="7:7">
      <c r="G25276" s="162" t="s">
        <v>25521</v>
      </c>
    </row>
    <row r="25277" spans="7:7">
      <c r="G25277" s="162" t="s">
        <v>25522</v>
      </c>
    </row>
    <row r="25278" spans="7:7">
      <c r="G25278" s="162" t="s">
        <v>25523</v>
      </c>
    </row>
    <row r="25279" spans="7:7">
      <c r="G25279" s="162" t="s">
        <v>25524</v>
      </c>
    </row>
    <row r="25280" spans="7:7">
      <c r="G25280" s="162" t="s">
        <v>25525</v>
      </c>
    </row>
    <row r="25281" spans="7:7">
      <c r="G25281" s="162" t="s">
        <v>25526</v>
      </c>
    </row>
    <row r="25282" spans="7:7">
      <c r="G25282" s="162" t="s">
        <v>25527</v>
      </c>
    </row>
    <row r="25283" spans="7:7">
      <c r="G25283" s="162" t="s">
        <v>25528</v>
      </c>
    </row>
    <row r="25284" spans="7:7">
      <c r="G25284" s="162" t="s">
        <v>25529</v>
      </c>
    </row>
    <row r="25285" spans="7:7">
      <c r="G25285" s="162" t="s">
        <v>25530</v>
      </c>
    </row>
    <row r="25286" spans="7:7">
      <c r="G25286" s="162" t="s">
        <v>25531</v>
      </c>
    </row>
    <row r="25287" spans="7:7">
      <c r="G25287" s="162" t="s">
        <v>25532</v>
      </c>
    </row>
    <row r="25288" spans="7:7">
      <c r="G25288" s="162" t="s">
        <v>25533</v>
      </c>
    </row>
    <row r="25289" spans="7:7">
      <c r="G25289" s="162" t="s">
        <v>25534</v>
      </c>
    </row>
    <row r="25290" spans="7:7">
      <c r="G25290" s="162" t="s">
        <v>25535</v>
      </c>
    </row>
    <row r="25291" spans="7:7">
      <c r="G25291" s="162" t="s">
        <v>25536</v>
      </c>
    </row>
    <row r="25292" spans="7:7">
      <c r="G25292" s="162" t="s">
        <v>25537</v>
      </c>
    </row>
    <row r="25293" spans="7:7">
      <c r="G25293" s="162" t="s">
        <v>25538</v>
      </c>
    </row>
    <row r="25294" spans="7:7">
      <c r="G25294" s="162" t="s">
        <v>25539</v>
      </c>
    </row>
    <row r="25295" spans="7:7">
      <c r="G25295" s="162" t="s">
        <v>25540</v>
      </c>
    </row>
    <row r="25296" spans="7:7">
      <c r="G25296" s="162" t="s">
        <v>25541</v>
      </c>
    </row>
    <row r="25297" spans="7:7">
      <c r="G25297" s="162" t="s">
        <v>25542</v>
      </c>
    </row>
    <row r="25298" spans="7:7">
      <c r="G25298" s="162" t="s">
        <v>25543</v>
      </c>
    </row>
    <row r="25299" spans="7:7">
      <c r="G25299" s="162" t="s">
        <v>25544</v>
      </c>
    </row>
    <row r="25300" spans="7:7">
      <c r="G25300" s="162" t="s">
        <v>25545</v>
      </c>
    </row>
    <row r="25301" spans="7:7">
      <c r="G25301" s="162" t="s">
        <v>25546</v>
      </c>
    </row>
    <row r="25302" spans="7:7">
      <c r="G25302" s="162" t="s">
        <v>25547</v>
      </c>
    </row>
    <row r="25303" spans="7:7">
      <c r="G25303" s="162" t="s">
        <v>25548</v>
      </c>
    </row>
    <row r="25304" spans="7:7">
      <c r="G25304" s="162" t="s">
        <v>25549</v>
      </c>
    </row>
    <row r="25305" spans="7:7">
      <c r="G25305" s="162" t="s">
        <v>25550</v>
      </c>
    </row>
    <row r="25306" spans="7:7">
      <c r="G25306" s="162" t="s">
        <v>25551</v>
      </c>
    </row>
    <row r="25307" spans="7:7">
      <c r="G25307" s="162" t="s">
        <v>25552</v>
      </c>
    </row>
    <row r="25308" spans="7:7">
      <c r="G25308" s="162" t="s">
        <v>25553</v>
      </c>
    </row>
    <row r="25309" spans="7:7">
      <c r="G25309" s="162" t="s">
        <v>25554</v>
      </c>
    </row>
    <row r="25310" spans="7:7">
      <c r="G25310" s="162" t="s">
        <v>25555</v>
      </c>
    </row>
    <row r="25311" spans="7:7">
      <c r="G25311" s="162" t="s">
        <v>25556</v>
      </c>
    </row>
    <row r="25312" spans="7:7">
      <c r="G25312" s="162" t="s">
        <v>25557</v>
      </c>
    </row>
    <row r="25313" spans="7:7">
      <c r="G25313" s="162" t="s">
        <v>25558</v>
      </c>
    </row>
    <row r="25314" spans="7:7">
      <c r="G25314" s="162" t="s">
        <v>25559</v>
      </c>
    </row>
    <row r="25315" spans="7:7">
      <c r="G25315" s="162" t="s">
        <v>25560</v>
      </c>
    </row>
    <row r="25316" spans="7:7">
      <c r="G25316" s="162" t="s">
        <v>25561</v>
      </c>
    </row>
    <row r="25317" spans="7:7">
      <c r="G25317" s="162" t="s">
        <v>25562</v>
      </c>
    </row>
    <row r="25318" spans="7:7">
      <c r="G25318" s="162" t="s">
        <v>25563</v>
      </c>
    </row>
    <row r="25319" spans="7:7">
      <c r="G25319" s="162" t="s">
        <v>25564</v>
      </c>
    </row>
    <row r="25320" spans="7:7">
      <c r="G25320" s="162" t="s">
        <v>25565</v>
      </c>
    </row>
    <row r="25321" spans="7:7">
      <c r="G25321" s="162" t="s">
        <v>25566</v>
      </c>
    </row>
    <row r="25322" spans="7:7">
      <c r="G25322" s="162" t="s">
        <v>25567</v>
      </c>
    </row>
    <row r="25323" spans="7:7">
      <c r="G25323" s="162" t="s">
        <v>25568</v>
      </c>
    </row>
    <row r="25324" spans="7:7">
      <c r="G25324" s="162" t="s">
        <v>25569</v>
      </c>
    </row>
    <row r="25325" spans="7:7">
      <c r="G25325" s="162" t="s">
        <v>25570</v>
      </c>
    </row>
    <row r="25326" spans="7:7">
      <c r="G25326" s="162" t="s">
        <v>25571</v>
      </c>
    </row>
    <row r="25327" spans="7:7">
      <c r="G25327" s="162" t="s">
        <v>25572</v>
      </c>
    </row>
    <row r="25328" spans="7:7">
      <c r="G25328" s="162" t="s">
        <v>25573</v>
      </c>
    </row>
    <row r="25329" spans="7:7">
      <c r="G25329" s="162" t="s">
        <v>25574</v>
      </c>
    </row>
    <row r="25330" spans="7:7">
      <c r="G25330" s="162" t="s">
        <v>25575</v>
      </c>
    </row>
    <row r="25331" spans="7:7">
      <c r="G25331" s="162" t="s">
        <v>25576</v>
      </c>
    </row>
    <row r="25332" spans="7:7">
      <c r="G25332" s="162" t="s">
        <v>25577</v>
      </c>
    </row>
    <row r="25333" spans="7:7">
      <c r="G25333" s="162" t="s">
        <v>25578</v>
      </c>
    </row>
    <row r="25334" spans="7:7">
      <c r="G25334" s="162" t="s">
        <v>25579</v>
      </c>
    </row>
    <row r="25335" spans="7:7">
      <c r="G25335" s="162" t="s">
        <v>25580</v>
      </c>
    </row>
    <row r="25336" spans="7:7">
      <c r="G25336" s="162" t="s">
        <v>25581</v>
      </c>
    </row>
    <row r="25337" spans="7:7">
      <c r="G25337" s="162" t="s">
        <v>25582</v>
      </c>
    </row>
    <row r="25338" spans="7:7">
      <c r="G25338" s="162" t="s">
        <v>25583</v>
      </c>
    </row>
    <row r="25339" spans="7:7">
      <c r="G25339" s="162" t="s">
        <v>25584</v>
      </c>
    </row>
    <row r="25340" spans="7:7">
      <c r="G25340" s="162" t="s">
        <v>25585</v>
      </c>
    </row>
    <row r="25341" spans="7:7">
      <c r="G25341" s="162" t="s">
        <v>25586</v>
      </c>
    </row>
    <row r="25342" spans="7:7">
      <c r="G25342" s="162" t="s">
        <v>25587</v>
      </c>
    </row>
    <row r="25343" spans="7:7">
      <c r="G25343" s="162" t="s">
        <v>25588</v>
      </c>
    </row>
    <row r="25344" spans="7:7">
      <c r="G25344" s="162" t="s">
        <v>25589</v>
      </c>
    </row>
    <row r="25345" spans="7:7">
      <c r="G25345" s="162" t="s">
        <v>25590</v>
      </c>
    </row>
    <row r="25346" spans="7:7">
      <c r="G25346" s="162" t="s">
        <v>25591</v>
      </c>
    </row>
    <row r="25347" spans="7:7">
      <c r="G25347" s="162" t="s">
        <v>25592</v>
      </c>
    </row>
    <row r="25348" spans="7:7">
      <c r="G25348" s="162" t="s">
        <v>25593</v>
      </c>
    </row>
    <row r="25349" spans="7:7">
      <c r="G25349" s="162" t="s">
        <v>25594</v>
      </c>
    </row>
    <row r="25350" spans="7:7">
      <c r="G25350" s="162" t="s">
        <v>25595</v>
      </c>
    </row>
    <row r="25351" spans="7:7">
      <c r="G25351" s="162" t="s">
        <v>25596</v>
      </c>
    </row>
    <row r="25352" spans="7:7">
      <c r="G25352" s="162" t="s">
        <v>25597</v>
      </c>
    </row>
    <row r="25353" spans="7:7">
      <c r="G25353" s="162" t="s">
        <v>25598</v>
      </c>
    </row>
    <row r="25354" spans="7:7">
      <c r="G25354" s="162" t="s">
        <v>25599</v>
      </c>
    </row>
    <row r="25355" spans="7:7">
      <c r="G25355" s="162" t="s">
        <v>25600</v>
      </c>
    </row>
    <row r="25356" spans="7:7">
      <c r="G25356" s="162" t="s">
        <v>25601</v>
      </c>
    </row>
    <row r="25357" spans="7:7">
      <c r="G25357" s="162" t="s">
        <v>25602</v>
      </c>
    </row>
    <row r="25358" spans="7:7">
      <c r="G25358" s="162" t="s">
        <v>25603</v>
      </c>
    </row>
    <row r="25359" spans="7:7">
      <c r="G25359" s="162" t="s">
        <v>25604</v>
      </c>
    </row>
    <row r="25360" spans="7:7">
      <c r="G25360" s="162" t="s">
        <v>25605</v>
      </c>
    </row>
    <row r="25361" spans="7:7">
      <c r="G25361" s="162" t="s">
        <v>25606</v>
      </c>
    </row>
    <row r="25362" spans="7:7">
      <c r="G25362" s="162" t="s">
        <v>25607</v>
      </c>
    </row>
    <row r="25363" spans="7:7">
      <c r="G25363" s="162" t="s">
        <v>25608</v>
      </c>
    </row>
    <row r="25364" spans="7:7">
      <c r="G25364" s="162" t="s">
        <v>25609</v>
      </c>
    </row>
    <row r="25365" spans="7:7">
      <c r="G25365" s="162" t="s">
        <v>25610</v>
      </c>
    </row>
    <row r="25366" spans="7:7">
      <c r="G25366" s="162" t="s">
        <v>25611</v>
      </c>
    </row>
    <row r="25367" spans="7:7">
      <c r="G25367" s="162" t="s">
        <v>25612</v>
      </c>
    </row>
    <row r="25368" spans="7:7">
      <c r="G25368" s="162" t="s">
        <v>25613</v>
      </c>
    </row>
    <row r="25369" spans="7:7">
      <c r="G25369" s="162" t="s">
        <v>25614</v>
      </c>
    </row>
    <row r="25370" spans="7:7">
      <c r="G25370" s="162" t="s">
        <v>25615</v>
      </c>
    </row>
    <row r="25371" spans="7:7">
      <c r="G25371" s="162" t="s">
        <v>25616</v>
      </c>
    </row>
    <row r="25372" spans="7:7">
      <c r="G25372" s="162" t="s">
        <v>25617</v>
      </c>
    </row>
    <row r="25373" spans="7:7">
      <c r="G25373" s="162" t="s">
        <v>25618</v>
      </c>
    </row>
    <row r="25374" spans="7:7">
      <c r="G25374" s="162" t="s">
        <v>25619</v>
      </c>
    </row>
    <row r="25375" spans="7:7">
      <c r="G25375" s="162" t="s">
        <v>25620</v>
      </c>
    </row>
    <row r="25376" spans="7:7">
      <c r="G25376" s="162" t="s">
        <v>25621</v>
      </c>
    </row>
    <row r="25377" spans="7:7">
      <c r="G25377" s="162" t="s">
        <v>25622</v>
      </c>
    </row>
    <row r="25378" spans="7:7">
      <c r="G25378" s="162" t="s">
        <v>25623</v>
      </c>
    </row>
    <row r="25379" spans="7:7">
      <c r="G25379" s="162" t="s">
        <v>25624</v>
      </c>
    </row>
    <row r="25380" spans="7:7">
      <c r="G25380" s="162" t="s">
        <v>25625</v>
      </c>
    </row>
    <row r="25381" spans="7:7">
      <c r="G25381" s="162" t="s">
        <v>25626</v>
      </c>
    </row>
    <row r="25382" spans="7:7">
      <c r="G25382" s="162" t="s">
        <v>25627</v>
      </c>
    </row>
    <row r="25383" spans="7:7">
      <c r="G25383" s="162" t="s">
        <v>25628</v>
      </c>
    </row>
    <row r="25384" spans="7:7">
      <c r="G25384" s="162" t="s">
        <v>25629</v>
      </c>
    </row>
    <row r="25385" spans="7:7">
      <c r="G25385" s="162" t="s">
        <v>25630</v>
      </c>
    </row>
    <row r="25386" spans="7:7">
      <c r="G25386" s="162" t="s">
        <v>25631</v>
      </c>
    </row>
    <row r="25387" spans="7:7">
      <c r="G25387" s="162" t="s">
        <v>25632</v>
      </c>
    </row>
    <row r="25388" spans="7:7">
      <c r="G25388" s="162" t="s">
        <v>25633</v>
      </c>
    </row>
    <row r="25389" spans="7:7">
      <c r="G25389" s="162" t="s">
        <v>25634</v>
      </c>
    </row>
    <row r="25390" spans="7:7">
      <c r="G25390" s="162" t="s">
        <v>25635</v>
      </c>
    </row>
    <row r="25391" spans="7:7">
      <c r="G25391" s="162" t="s">
        <v>25636</v>
      </c>
    </row>
    <row r="25392" spans="7:7">
      <c r="G25392" s="162" t="s">
        <v>25637</v>
      </c>
    </row>
    <row r="25393" spans="7:7">
      <c r="G25393" s="162" t="s">
        <v>25638</v>
      </c>
    </row>
    <row r="25394" spans="7:7">
      <c r="G25394" s="162" t="s">
        <v>25639</v>
      </c>
    </row>
    <row r="25395" spans="7:7">
      <c r="G25395" s="162" t="s">
        <v>25640</v>
      </c>
    </row>
    <row r="25396" spans="7:7">
      <c r="G25396" s="162" t="s">
        <v>25641</v>
      </c>
    </row>
    <row r="25397" spans="7:7">
      <c r="G25397" s="162" t="s">
        <v>25642</v>
      </c>
    </row>
    <row r="25398" spans="7:7">
      <c r="G25398" s="162" t="s">
        <v>25643</v>
      </c>
    </row>
    <row r="25399" spans="7:7">
      <c r="G25399" s="162" t="s">
        <v>25644</v>
      </c>
    </row>
    <row r="25400" spans="7:7">
      <c r="G25400" s="162" t="s">
        <v>25645</v>
      </c>
    </row>
    <row r="25401" spans="7:7">
      <c r="G25401" s="162" t="s">
        <v>25646</v>
      </c>
    </row>
    <row r="25402" spans="7:7">
      <c r="G25402" s="162" t="s">
        <v>25647</v>
      </c>
    </row>
    <row r="25403" spans="7:7">
      <c r="G25403" s="162" t="s">
        <v>25648</v>
      </c>
    </row>
    <row r="25404" spans="7:7">
      <c r="G25404" s="162" t="s">
        <v>25649</v>
      </c>
    </row>
    <row r="25405" spans="7:7">
      <c r="G25405" s="162" t="s">
        <v>25650</v>
      </c>
    </row>
    <row r="25406" spans="7:7">
      <c r="G25406" s="162" t="s">
        <v>25651</v>
      </c>
    </row>
    <row r="25407" spans="7:7">
      <c r="G25407" s="162" t="s">
        <v>25652</v>
      </c>
    </row>
    <row r="25408" spans="7:7">
      <c r="G25408" s="162" t="s">
        <v>25653</v>
      </c>
    </row>
    <row r="25409" spans="7:7">
      <c r="G25409" s="162" t="s">
        <v>25654</v>
      </c>
    </row>
    <row r="25410" spans="7:7">
      <c r="G25410" s="162" t="s">
        <v>25655</v>
      </c>
    </row>
    <row r="25411" spans="7:7">
      <c r="G25411" s="162" t="s">
        <v>25656</v>
      </c>
    </row>
    <row r="25412" spans="7:7">
      <c r="G25412" s="162" t="s">
        <v>25657</v>
      </c>
    </row>
    <row r="25413" spans="7:7">
      <c r="G25413" s="162" t="s">
        <v>25658</v>
      </c>
    </row>
    <row r="25414" spans="7:7">
      <c r="G25414" s="162" t="s">
        <v>25659</v>
      </c>
    </row>
    <row r="25415" spans="7:7">
      <c r="G25415" s="162" t="s">
        <v>25660</v>
      </c>
    </row>
    <row r="25416" spans="7:7">
      <c r="G25416" s="162" t="s">
        <v>25661</v>
      </c>
    </row>
    <row r="25417" spans="7:7">
      <c r="G25417" s="162" t="s">
        <v>25662</v>
      </c>
    </row>
    <row r="25418" spans="7:7">
      <c r="G25418" s="162" t="s">
        <v>25663</v>
      </c>
    </row>
    <row r="25419" spans="7:7">
      <c r="G25419" s="162" t="s">
        <v>25664</v>
      </c>
    </row>
    <row r="25420" spans="7:7">
      <c r="G25420" s="162" t="s">
        <v>25665</v>
      </c>
    </row>
    <row r="25421" spans="7:7">
      <c r="G25421" s="162" t="s">
        <v>25666</v>
      </c>
    </row>
    <row r="25422" spans="7:7">
      <c r="G25422" s="162" t="s">
        <v>25667</v>
      </c>
    </row>
    <row r="25423" spans="7:7">
      <c r="G25423" s="162" t="s">
        <v>25668</v>
      </c>
    </row>
    <row r="25424" spans="7:7">
      <c r="G25424" s="162" t="s">
        <v>25669</v>
      </c>
    </row>
    <row r="25425" spans="7:7">
      <c r="G25425" s="162" t="s">
        <v>25670</v>
      </c>
    </row>
    <row r="25426" spans="7:7">
      <c r="G25426" s="162" t="s">
        <v>25671</v>
      </c>
    </row>
    <row r="25427" spans="7:7">
      <c r="G25427" s="162" t="s">
        <v>25672</v>
      </c>
    </row>
    <row r="25428" spans="7:7">
      <c r="G25428" s="162" t="s">
        <v>25673</v>
      </c>
    </row>
    <row r="25429" spans="7:7">
      <c r="G25429" s="162" t="s">
        <v>25674</v>
      </c>
    </row>
    <row r="25430" spans="7:7">
      <c r="G25430" s="162" t="s">
        <v>25675</v>
      </c>
    </row>
    <row r="25431" spans="7:7">
      <c r="G25431" s="162" t="s">
        <v>25676</v>
      </c>
    </row>
    <row r="25432" spans="7:7">
      <c r="G25432" s="162" t="s">
        <v>25677</v>
      </c>
    </row>
    <row r="25433" spans="7:7">
      <c r="G25433" s="162" t="s">
        <v>25678</v>
      </c>
    </row>
    <row r="25434" spans="7:7">
      <c r="G25434" s="162" t="s">
        <v>25679</v>
      </c>
    </row>
    <row r="25435" spans="7:7">
      <c r="G25435" s="162" t="s">
        <v>25680</v>
      </c>
    </row>
    <row r="25436" spans="7:7">
      <c r="G25436" s="162" t="s">
        <v>25681</v>
      </c>
    </row>
    <row r="25437" spans="7:7">
      <c r="G25437" s="162" t="s">
        <v>25682</v>
      </c>
    </row>
    <row r="25438" spans="7:7">
      <c r="G25438" s="162" t="s">
        <v>25683</v>
      </c>
    </row>
    <row r="25439" spans="7:7">
      <c r="G25439" s="162" t="s">
        <v>25684</v>
      </c>
    </row>
    <row r="25440" spans="7:7">
      <c r="G25440" s="162" t="s">
        <v>25685</v>
      </c>
    </row>
    <row r="25441" spans="7:7">
      <c r="G25441" s="162" t="s">
        <v>25686</v>
      </c>
    </row>
    <row r="25442" spans="7:7">
      <c r="G25442" s="162" t="s">
        <v>25687</v>
      </c>
    </row>
    <row r="25443" spans="7:7">
      <c r="G25443" s="162" t="s">
        <v>25688</v>
      </c>
    </row>
    <row r="25444" spans="7:7">
      <c r="G25444" s="162" t="s">
        <v>25689</v>
      </c>
    </row>
    <row r="25445" spans="7:7">
      <c r="G25445" s="162" t="s">
        <v>25690</v>
      </c>
    </row>
    <row r="25446" spans="7:7">
      <c r="G25446" s="162" t="s">
        <v>25691</v>
      </c>
    </row>
    <row r="25447" spans="7:7">
      <c r="G25447" s="162" t="s">
        <v>25692</v>
      </c>
    </row>
    <row r="25448" spans="7:7">
      <c r="G25448" s="162" t="s">
        <v>25693</v>
      </c>
    </row>
    <row r="25449" spans="7:7">
      <c r="G25449" s="162" t="s">
        <v>25694</v>
      </c>
    </row>
    <row r="25450" spans="7:7">
      <c r="G25450" s="162" t="s">
        <v>25695</v>
      </c>
    </row>
    <row r="25451" spans="7:7">
      <c r="G25451" s="162" t="s">
        <v>25696</v>
      </c>
    </row>
    <row r="25452" spans="7:7">
      <c r="G25452" s="162" t="s">
        <v>25697</v>
      </c>
    </row>
    <row r="25453" spans="7:7">
      <c r="G25453" s="162" t="s">
        <v>25698</v>
      </c>
    </row>
    <row r="25454" spans="7:7">
      <c r="G25454" s="162" t="s">
        <v>25699</v>
      </c>
    </row>
    <row r="25455" spans="7:7">
      <c r="G25455" s="162" t="s">
        <v>25700</v>
      </c>
    </row>
    <row r="25456" spans="7:7">
      <c r="G25456" s="162" t="s">
        <v>25701</v>
      </c>
    </row>
    <row r="25457" spans="7:7">
      <c r="G25457" s="162" t="s">
        <v>25702</v>
      </c>
    </row>
    <row r="25458" spans="7:7">
      <c r="G25458" s="162" t="s">
        <v>25703</v>
      </c>
    </row>
    <row r="25459" spans="7:7">
      <c r="G25459" s="162" t="s">
        <v>25704</v>
      </c>
    </row>
    <row r="25460" spans="7:7">
      <c r="G25460" s="162" t="s">
        <v>25705</v>
      </c>
    </row>
    <row r="25461" spans="7:7">
      <c r="G25461" s="162" t="s">
        <v>25706</v>
      </c>
    </row>
    <row r="25462" spans="7:7">
      <c r="G25462" s="162" t="s">
        <v>25707</v>
      </c>
    </row>
    <row r="25463" spans="7:7">
      <c r="G25463" s="162" t="s">
        <v>25708</v>
      </c>
    </row>
    <row r="25464" spans="7:7">
      <c r="G25464" s="162" t="s">
        <v>25709</v>
      </c>
    </row>
    <row r="25465" spans="7:7">
      <c r="G25465" s="162" t="s">
        <v>25710</v>
      </c>
    </row>
    <row r="25466" spans="7:7">
      <c r="G25466" s="162" t="s">
        <v>25711</v>
      </c>
    </row>
    <row r="25467" spans="7:7">
      <c r="G25467" s="162" t="s">
        <v>25712</v>
      </c>
    </row>
    <row r="25468" spans="7:7">
      <c r="G25468" s="162" t="s">
        <v>25713</v>
      </c>
    </row>
    <row r="25469" spans="7:7">
      <c r="G25469" s="162" t="s">
        <v>25714</v>
      </c>
    </row>
    <row r="25470" spans="7:7">
      <c r="G25470" s="162" t="s">
        <v>25715</v>
      </c>
    </row>
    <row r="25471" spans="7:7">
      <c r="G25471" s="162" t="s">
        <v>25716</v>
      </c>
    </row>
    <row r="25472" spans="7:7">
      <c r="G25472" s="162" t="s">
        <v>25717</v>
      </c>
    </row>
    <row r="25473" spans="7:7">
      <c r="G25473" s="162" t="s">
        <v>25718</v>
      </c>
    </row>
    <row r="25474" spans="7:7">
      <c r="G25474" s="162" t="s">
        <v>25719</v>
      </c>
    </row>
    <row r="25475" spans="7:7">
      <c r="G25475" s="162" t="s">
        <v>25720</v>
      </c>
    </row>
    <row r="25476" spans="7:7">
      <c r="G25476" s="162" t="s">
        <v>25721</v>
      </c>
    </row>
    <row r="25477" spans="7:7">
      <c r="G25477" s="162" t="s">
        <v>25722</v>
      </c>
    </row>
    <row r="25478" spans="7:7">
      <c r="G25478" s="162" t="s">
        <v>25723</v>
      </c>
    </row>
    <row r="25479" spans="7:7">
      <c r="G25479" s="162" t="s">
        <v>25724</v>
      </c>
    </row>
    <row r="25480" spans="7:7">
      <c r="G25480" s="162" t="s">
        <v>25725</v>
      </c>
    </row>
    <row r="25481" spans="7:7">
      <c r="G25481" s="162" t="s">
        <v>25726</v>
      </c>
    </row>
    <row r="25482" spans="7:7">
      <c r="G25482" s="162" t="s">
        <v>25727</v>
      </c>
    </row>
    <row r="25483" spans="7:7">
      <c r="G25483" s="162" t="s">
        <v>25728</v>
      </c>
    </row>
    <row r="25484" spans="7:7">
      <c r="G25484" s="162" t="s">
        <v>25729</v>
      </c>
    </row>
    <row r="25485" spans="7:7">
      <c r="G25485" s="162" t="s">
        <v>25730</v>
      </c>
    </row>
    <row r="25486" spans="7:7">
      <c r="G25486" s="162" t="s">
        <v>25731</v>
      </c>
    </row>
    <row r="25487" spans="7:7">
      <c r="G25487" s="162" t="s">
        <v>25732</v>
      </c>
    </row>
    <row r="25488" spans="7:7">
      <c r="G25488" s="162" t="s">
        <v>25733</v>
      </c>
    </row>
    <row r="25489" spans="7:7">
      <c r="G25489" s="162" t="s">
        <v>25734</v>
      </c>
    </row>
    <row r="25490" spans="7:7">
      <c r="G25490" s="162" t="s">
        <v>25735</v>
      </c>
    </row>
    <row r="25491" spans="7:7">
      <c r="G25491" s="162" t="s">
        <v>25736</v>
      </c>
    </row>
    <row r="25492" spans="7:7">
      <c r="G25492" s="162" t="s">
        <v>25737</v>
      </c>
    </row>
    <row r="25493" spans="7:7">
      <c r="G25493" s="162" t="s">
        <v>25738</v>
      </c>
    </row>
    <row r="25494" spans="7:7">
      <c r="G25494" s="162" t="s">
        <v>25739</v>
      </c>
    </row>
    <row r="25495" spans="7:7">
      <c r="G25495" s="162" t="s">
        <v>25740</v>
      </c>
    </row>
    <row r="25496" spans="7:7">
      <c r="G25496" s="162" t="s">
        <v>25741</v>
      </c>
    </row>
    <row r="25497" spans="7:7">
      <c r="G25497" s="162" t="s">
        <v>25742</v>
      </c>
    </row>
    <row r="25498" spans="7:7">
      <c r="G25498" s="162" t="s">
        <v>25743</v>
      </c>
    </row>
    <row r="25499" spans="7:7">
      <c r="G25499" s="162" t="s">
        <v>25744</v>
      </c>
    </row>
    <row r="25500" spans="7:7">
      <c r="G25500" s="162" t="s">
        <v>25745</v>
      </c>
    </row>
    <row r="25501" spans="7:7">
      <c r="G25501" s="162" t="s">
        <v>25746</v>
      </c>
    </row>
    <row r="25502" spans="7:7">
      <c r="G25502" s="162" t="s">
        <v>25747</v>
      </c>
    </row>
    <row r="25503" spans="7:7">
      <c r="G25503" s="162" t="s">
        <v>25748</v>
      </c>
    </row>
    <row r="25504" spans="7:7">
      <c r="G25504" s="162" t="s">
        <v>25749</v>
      </c>
    </row>
    <row r="25505" spans="7:7">
      <c r="G25505" s="162" t="s">
        <v>25750</v>
      </c>
    </row>
    <row r="25506" spans="7:7">
      <c r="G25506" s="162" t="s">
        <v>25751</v>
      </c>
    </row>
    <row r="25507" spans="7:7">
      <c r="G25507" s="162" t="s">
        <v>25752</v>
      </c>
    </row>
    <row r="25508" spans="7:7">
      <c r="G25508" s="162" t="s">
        <v>25753</v>
      </c>
    </row>
    <row r="25509" spans="7:7">
      <c r="G25509" s="162" t="s">
        <v>25754</v>
      </c>
    </row>
    <row r="25510" spans="7:7">
      <c r="G25510" s="162" t="s">
        <v>25755</v>
      </c>
    </row>
    <row r="25511" spans="7:7">
      <c r="G25511" s="162" t="s">
        <v>25756</v>
      </c>
    </row>
    <row r="25512" spans="7:7">
      <c r="G25512" s="162" t="s">
        <v>25757</v>
      </c>
    </row>
    <row r="25513" spans="7:7">
      <c r="G25513" s="162" t="s">
        <v>25758</v>
      </c>
    </row>
    <row r="25514" spans="7:7">
      <c r="G25514" s="162" t="s">
        <v>25759</v>
      </c>
    </row>
    <row r="25515" spans="7:7">
      <c r="G25515" s="162" t="s">
        <v>25760</v>
      </c>
    </row>
    <row r="25516" spans="7:7">
      <c r="G25516" s="162" t="s">
        <v>25761</v>
      </c>
    </row>
    <row r="25517" spans="7:7">
      <c r="G25517" s="162" t="s">
        <v>25762</v>
      </c>
    </row>
    <row r="25518" spans="7:7">
      <c r="G25518" s="162" t="s">
        <v>25763</v>
      </c>
    </row>
    <row r="25519" spans="7:7">
      <c r="G25519" s="162" t="s">
        <v>25764</v>
      </c>
    </row>
    <row r="25520" spans="7:7">
      <c r="G25520" s="162" t="s">
        <v>25765</v>
      </c>
    </row>
    <row r="25521" spans="7:7">
      <c r="G25521" s="162" t="s">
        <v>25766</v>
      </c>
    </row>
    <row r="25522" spans="7:7">
      <c r="G25522" s="162" t="s">
        <v>25767</v>
      </c>
    </row>
    <row r="25523" spans="7:7">
      <c r="G25523" s="162" t="s">
        <v>25768</v>
      </c>
    </row>
    <row r="25524" spans="7:7">
      <c r="G25524" s="162" t="s">
        <v>25769</v>
      </c>
    </row>
    <row r="25525" spans="7:7">
      <c r="G25525" s="162" t="s">
        <v>25770</v>
      </c>
    </row>
    <row r="25526" spans="7:7">
      <c r="G25526" s="162" t="s">
        <v>25771</v>
      </c>
    </row>
    <row r="25527" spans="7:7">
      <c r="G25527" s="162" t="s">
        <v>25772</v>
      </c>
    </row>
    <row r="25528" spans="7:7">
      <c r="G25528" s="162" t="s">
        <v>25773</v>
      </c>
    </row>
    <row r="25529" spans="7:7">
      <c r="G25529" s="162" t="s">
        <v>25774</v>
      </c>
    </row>
    <row r="25530" spans="7:7">
      <c r="G25530" s="162" t="s">
        <v>25775</v>
      </c>
    </row>
    <row r="25531" spans="7:7">
      <c r="G25531" s="162" t="s">
        <v>25776</v>
      </c>
    </row>
    <row r="25532" spans="7:7">
      <c r="G25532" s="162" t="s">
        <v>25777</v>
      </c>
    </row>
    <row r="25533" spans="7:7">
      <c r="G25533" s="162" t="s">
        <v>25778</v>
      </c>
    </row>
    <row r="25534" spans="7:7">
      <c r="G25534" s="162" t="s">
        <v>25779</v>
      </c>
    </row>
    <row r="25535" spans="7:7">
      <c r="G25535" s="162" t="s">
        <v>25780</v>
      </c>
    </row>
    <row r="25536" spans="7:7">
      <c r="G25536" s="162" t="s">
        <v>25781</v>
      </c>
    </row>
    <row r="25537" spans="7:7">
      <c r="G25537" s="162" t="s">
        <v>25782</v>
      </c>
    </row>
    <row r="25538" spans="7:7">
      <c r="G25538" s="162" t="s">
        <v>25783</v>
      </c>
    </row>
    <row r="25539" spans="7:7">
      <c r="G25539" s="162" t="s">
        <v>25784</v>
      </c>
    </row>
    <row r="25540" spans="7:7">
      <c r="G25540" s="162" t="s">
        <v>25785</v>
      </c>
    </row>
    <row r="25541" spans="7:7">
      <c r="G25541" s="162" t="s">
        <v>25786</v>
      </c>
    </row>
    <row r="25542" spans="7:7">
      <c r="G25542" s="162" t="s">
        <v>25787</v>
      </c>
    </row>
    <row r="25543" spans="7:7">
      <c r="G25543" s="162" t="s">
        <v>25788</v>
      </c>
    </row>
    <row r="25544" spans="7:7">
      <c r="G25544" s="162" t="s">
        <v>25789</v>
      </c>
    </row>
    <row r="25545" spans="7:7">
      <c r="G25545" s="162" t="s">
        <v>25790</v>
      </c>
    </row>
    <row r="25546" spans="7:7">
      <c r="G25546" s="162" t="s">
        <v>25791</v>
      </c>
    </row>
    <row r="25547" spans="7:7">
      <c r="G25547" s="162" t="s">
        <v>25792</v>
      </c>
    </row>
    <row r="25548" spans="7:7">
      <c r="G25548" s="162" t="s">
        <v>25793</v>
      </c>
    </row>
    <row r="25549" spans="7:7">
      <c r="G25549" s="162" t="s">
        <v>25794</v>
      </c>
    </row>
    <row r="25550" spans="7:7">
      <c r="G25550" s="162" t="s">
        <v>25795</v>
      </c>
    </row>
    <row r="25551" spans="7:7">
      <c r="G25551" s="162" t="s">
        <v>25796</v>
      </c>
    </row>
    <row r="25552" spans="7:7">
      <c r="G25552" s="162" t="s">
        <v>25797</v>
      </c>
    </row>
    <row r="25553" spans="7:7">
      <c r="G25553" s="162" t="s">
        <v>25798</v>
      </c>
    </row>
    <row r="25554" spans="7:7">
      <c r="G25554" s="162" t="s">
        <v>25799</v>
      </c>
    </row>
    <row r="25555" spans="7:7">
      <c r="G25555" s="162" t="s">
        <v>25800</v>
      </c>
    </row>
    <row r="25556" spans="7:7">
      <c r="G25556" s="162" t="s">
        <v>25801</v>
      </c>
    </row>
    <row r="25557" spans="7:7">
      <c r="G25557" s="162" t="s">
        <v>25802</v>
      </c>
    </row>
    <row r="25558" spans="7:7">
      <c r="G25558" s="162" t="s">
        <v>25803</v>
      </c>
    </row>
    <row r="25559" spans="7:7">
      <c r="G25559" s="162" t="s">
        <v>25804</v>
      </c>
    </row>
    <row r="25560" spans="7:7">
      <c r="G25560" s="162" t="s">
        <v>25805</v>
      </c>
    </row>
    <row r="25561" spans="7:7">
      <c r="G25561" s="162" t="s">
        <v>25806</v>
      </c>
    </row>
    <row r="25562" spans="7:7">
      <c r="G25562" s="162" t="s">
        <v>25807</v>
      </c>
    </row>
    <row r="25563" spans="7:7">
      <c r="G25563" s="162" t="s">
        <v>25808</v>
      </c>
    </row>
    <row r="25564" spans="7:7">
      <c r="G25564" s="162" t="s">
        <v>25809</v>
      </c>
    </row>
    <row r="25565" spans="7:7">
      <c r="G25565" s="162" t="s">
        <v>25810</v>
      </c>
    </row>
    <row r="25566" spans="7:7">
      <c r="G25566" s="162" t="s">
        <v>25811</v>
      </c>
    </row>
    <row r="25567" spans="7:7">
      <c r="G25567" s="162" t="s">
        <v>25812</v>
      </c>
    </row>
    <row r="25568" spans="7:7">
      <c r="G25568" s="162" t="s">
        <v>25813</v>
      </c>
    </row>
    <row r="25569" spans="7:7">
      <c r="G25569" s="162" t="s">
        <v>25814</v>
      </c>
    </row>
    <row r="25570" spans="7:7">
      <c r="G25570" s="162" t="s">
        <v>25815</v>
      </c>
    </row>
    <row r="25571" spans="7:7">
      <c r="G25571" s="162" t="s">
        <v>25816</v>
      </c>
    </row>
    <row r="25572" spans="7:7">
      <c r="G25572" s="162" t="s">
        <v>25817</v>
      </c>
    </row>
    <row r="25573" spans="7:7">
      <c r="G25573" s="162" t="s">
        <v>25818</v>
      </c>
    </row>
    <row r="25574" spans="7:7">
      <c r="G25574" s="162" t="s">
        <v>25819</v>
      </c>
    </row>
    <row r="25575" spans="7:7">
      <c r="G25575" s="162" t="s">
        <v>25820</v>
      </c>
    </row>
    <row r="25576" spans="7:7">
      <c r="G25576" s="162" t="s">
        <v>25821</v>
      </c>
    </row>
    <row r="25577" spans="7:7">
      <c r="G25577" s="162" t="s">
        <v>25822</v>
      </c>
    </row>
    <row r="25578" spans="7:7">
      <c r="G25578" s="162" t="s">
        <v>25823</v>
      </c>
    </row>
    <row r="25579" spans="7:7">
      <c r="G25579" s="162" t="s">
        <v>25824</v>
      </c>
    </row>
    <row r="25580" spans="7:7">
      <c r="G25580" s="162" t="s">
        <v>25825</v>
      </c>
    </row>
    <row r="25581" spans="7:7">
      <c r="G25581" s="162" t="s">
        <v>25826</v>
      </c>
    </row>
    <row r="25582" spans="7:7">
      <c r="G25582" s="162" t="s">
        <v>25827</v>
      </c>
    </row>
    <row r="25583" spans="7:7">
      <c r="G25583" s="162" t="s">
        <v>25828</v>
      </c>
    </row>
    <row r="25584" spans="7:7">
      <c r="G25584" s="162" t="s">
        <v>25829</v>
      </c>
    </row>
    <row r="25585" spans="7:7">
      <c r="G25585" s="162" t="s">
        <v>25830</v>
      </c>
    </row>
    <row r="25586" spans="7:7">
      <c r="G25586" s="162" t="s">
        <v>25831</v>
      </c>
    </row>
    <row r="25587" spans="7:7">
      <c r="G25587" s="162" t="s">
        <v>25832</v>
      </c>
    </row>
    <row r="25588" spans="7:7">
      <c r="G25588" s="162" t="s">
        <v>25833</v>
      </c>
    </row>
    <row r="25589" spans="7:7">
      <c r="G25589" s="162" t="s">
        <v>25834</v>
      </c>
    </row>
    <row r="25590" spans="7:7">
      <c r="G25590" s="162" t="s">
        <v>25835</v>
      </c>
    </row>
    <row r="25591" spans="7:7">
      <c r="G25591" s="162" t="s">
        <v>25836</v>
      </c>
    </row>
    <row r="25592" spans="7:7">
      <c r="G25592" s="162" t="s">
        <v>25837</v>
      </c>
    </row>
    <row r="25593" spans="7:7">
      <c r="G25593" s="162" t="s">
        <v>25838</v>
      </c>
    </row>
    <row r="25594" spans="7:7">
      <c r="G25594" s="162" t="s">
        <v>25839</v>
      </c>
    </row>
    <row r="25595" spans="7:7">
      <c r="G25595" s="162" t="s">
        <v>25840</v>
      </c>
    </row>
    <row r="25596" spans="7:7">
      <c r="G25596" s="162" t="s">
        <v>25841</v>
      </c>
    </row>
    <row r="25597" spans="7:7">
      <c r="G25597" s="162" t="s">
        <v>25842</v>
      </c>
    </row>
    <row r="25598" spans="7:7">
      <c r="G25598" s="162" t="s">
        <v>25843</v>
      </c>
    </row>
    <row r="25599" spans="7:7">
      <c r="G25599" s="162" t="s">
        <v>25844</v>
      </c>
    </row>
    <row r="25600" spans="7:7">
      <c r="G25600" s="162" t="s">
        <v>25845</v>
      </c>
    </row>
    <row r="25601" spans="7:7">
      <c r="G25601" s="162" t="s">
        <v>25846</v>
      </c>
    </row>
    <row r="25602" spans="7:7">
      <c r="G25602" s="162" t="s">
        <v>25847</v>
      </c>
    </row>
    <row r="25603" spans="7:7">
      <c r="G25603" s="162" t="s">
        <v>25848</v>
      </c>
    </row>
    <row r="25604" spans="7:7">
      <c r="G25604" s="162" t="s">
        <v>25849</v>
      </c>
    </row>
    <row r="25605" spans="7:7">
      <c r="G25605" s="162" t="s">
        <v>25850</v>
      </c>
    </row>
    <row r="25606" spans="7:7">
      <c r="G25606" s="162" t="s">
        <v>25851</v>
      </c>
    </row>
    <row r="25607" spans="7:7">
      <c r="G25607" s="162" t="s">
        <v>25852</v>
      </c>
    </row>
    <row r="25608" spans="7:7">
      <c r="G25608" s="162" t="s">
        <v>25853</v>
      </c>
    </row>
    <row r="25609" spans="7:7">
      <c r="G25609" s="162" t="s">
        <v>25854</v>
      </c>
    </row>
    <row r="25610" spans="7:7">
      <c r="G25610" s="162" t="s">
        <v>25855</v>
      </c>
    </row>
    <row r="25611" spans="7:7">
      <c r="G25611" s="162" t="s">
        <v>25856</v>
      </c>
    </row>
    <row r="25612" spans="7:7">
      <c r="G25612" s="162" t="s">
        <v>25857</v>
      </c>
    </row>
    <row r="25613" spans="7:7">
      <c r="G25613" s="162" t="s">
        <v>25858</v>
      </c>
    </row>
    <row r="25614" spans="7:7">
      <c r="G25614" s="162" t="s">
        <v>25859</v>
      </c>
    </row>
    <row r="25615" spans="7:7">
      <c r="G25615" s="162" t="s">
        <v>25860</v>
      </c>
    </row>
    <row r="25616" spans="7:7">
      <c r="G25616" s="162" t="s">
        <v>25861</v>
      </c>
    </row>
    <row r="25617" spans="7:7">
      <c r="G25617" s="162" t="s">
        <v>25862</v>
      </c>
    </row>
    <row r="25618" spans="7:7">
      <c r="G25618" s="162" t="s">
        <v>25863</v>
      </c>
    </row>
    <row r="25619" spans="7:7">
      <c r="G25619" s="162" t="s">
        <v>25864</v>
      </c>
    </row>
    <row r="25620" spans="7:7">
      <c r="G25620" s="162" t="s">
        <v>25865</v>
      </c>
    </row>
    <row r="25621" spans="7:7">
      <c r="G25621" s="162" t="s">
        <v>25866</v>
      </c>
    </row>
    <row r="25622" spans="7:7">
      <c r="G25622" s="162" t="s">
        <v>25867</v>
      </c>
    </row>
    <row r="25623" spans="7:7">
      <c r="G25623" s="162" t="s">
        <v>25868</v>
      </c>
    </row>
    <row r="25624" spans="7:7">
      <c r="G25624" s="162" t="s">
        <v>25869</v>
      </c>
    </row>
    <row r="25625" spans="7:7">
      <c r="G25625" s="162" t="s">
        <v>25870</v>
      </c>
    </row>
    <row r="25626" spans="7:7">
      <c r="G25626" s="162" t="s">
        <v>25871</v>
      </c>
    </row>
    <row r="25627" spans="7:7">
      <c r="G25627" s="162" t="s">
        <v>25872</v>
      </c>
    </row>
    <row r="25628" spans="7:7">
      <c r="G25628" s="162" t="s">
        <v>25873</v>
      </c>
    </row>
    <row r="25629" spans="7:7">
      <c r="G25629" s="162" t="s">
        <v>25874</v>
      </c>
    </row>
    <row r="25630" spans="7:7">
      <c r="G25630" s="162" t="s">
        <v>25875</v>
      </c>
    </row>
    <row r="25631" spans="7:7">
      <c r="G25631" s="162" t="s">
        <v>25876</v>
      </c>
    </row>
    <row r="25632" spans="7:7">
      <c r="G25632" s="162" t="s">
        <v>25877</v>
      </c>
    </row>
    <row r="25633" spans="7:7">
      <c r="G25633" s="162" t="s">
        <v>25878</v>
      </c>
    </row>
    <row r="25634" spans="7:7">
      <c r="G25634" s="162" t="s">
        <v>25879</v>
      </c>
    </row>
    <row r="25635" spans="7:7">
      <c r="G25635" s="162" t="s">
        <v>25880</v>
      </c>
    </row>
    <row r="25636" spans="7:7">
      <c r="G25636" s="162" t="s">
        <v>25881</v>
      </c>
    </row>
    <row r="25637" spans="7:7">
      <c r="G25637" s="162" t="s">
        <v>25882</v>
      </c>
    </row>
    <row r="25638" spans="7:7">
      <c r="G25638" s="162" t="s">
        <v>25883</v>
      </c>
    </row>
    <row r="25639" spans="7:7">
      <c r="G25639" s="162" t="s">
        <v>25884</v>
      </c>
    </row>
    <row r="25640" spans="7:7">
      <c r="G25640" s="162" t="s">
        <v>25885</v>
      </c>
    </row>
    <row r="25641" spans="7:7">
      <c r="G25641" s="162" t="s">
        <v>25886</v>
      </c>
    </row>
    <row r="25642" spans="7:7">
      <c r="G25642" s="162" t="s">
        <v>25887</v>
      </c>
    </row>
    <row r="25643" spans="7:7">
      <c r="G25643" s="162" t="s">
        <v>25888</v>
      </c>
    </row>
    <row r="25644" spans="7:7">
      <c r="G25644" s="162" t="s">
        <v>25889</v>
      </c>
    </row>
    <row r="25645" spans="7:7">
      <c r="G25645" s="162" t="s">
        <v>25890</v>
      </c>
    </row>
    <row r="25646" spans="7:7">
      <c r="G25646" s="162" t="s">
        <v>25891</v>
      </c>
    </row>
    <row r="25647" spans="7:7">
      <c r="G25647" s="162" t="s">
        <v>25892</v>
      </c>
    </row>
    <row r="25648" spans="7:7">
      <c r="G25648" s="162" t="s">
        <v>25893</v>
      </c>
    </row>
    <row r="25649" spans="7:7">
      <c r="G25649" s="162" t="s">
        <v>25894</v>
      </c>
    </row>
    <row r="25650" spans="7:7">
      <c r="G25650" s="162" t="s">
        <v>25895</v>
      </c>
    </row>
    <row r="25651" spans="7:7">
      <c r="G25651" s="162" t="s">
        <v>25896</v>
      </c>
    </row>
    <row r="25652" spans="7:7">
      <c r="G25652" s="162" t="s">
        <v>25897</v>
      </c>
    </row>
    <row r="25653" spans="7:7">
      <c r="G25653" s="162" t="s">
        <v>25898</v>
      </c>
    </row>
    <row r="25654" spans="7:7">
      <c r="G25654" s="162" t="s">
        <v>25899</v>
      </c>
    </row>
    <row r="25655" spans="7:7">
      <c r="G25655" s="162" t="s">
        <v>25900</v>
      </c>
    </row>
    <row r="25656" spans="7:7">
      <c r="G25656" s="162" t="s">
        <v>25901</v>
      </c>
    </row>
    <row r="25657" spans="7:7">
      <c r="G25657" s="162" t="s">
        <v>25902</v>
      </c>
    </row>
    <row r="25658" spans="7:7">
      <c r="G25658" s="162" t="s">
        <v>25903</v>
      </c>
    </row>
    <row r="25659" spans="7:7">
      <c r="G25659" s="162" t="s">
        <v>25904</v>
      </c>
    </row>
    <row r="25660" spans="7:7">
      <c r="G25660" s="162" t="s">
        <v>25905</v>
      </c>
    </row>
    <row r="25661" spans="7:7">
      <c r="G25661" s="162" t="s">
        <v>25906</v>
      </c>
    </row>
    <row r="25662" spans="7:7">
      <c r="G25662" s="162" t="s">
        <v>25907</v>
      </c>
    </row>
    <row r="25663" spans="7:7">
      <c r="G25663" s="162" t="s">
        <v>25908</v>
      </c>
    </row>
    <row r="25664" spans="7:7">
      <c r="G25664" s="162" t="s">
        <v>25909</v>
      </c>
    </row>
    <row r="25665" spans="7:7">
      <c r="G25665" s="162" t="s">
        <v>25910</v>
      </c>
    </row>
    <row r="25666" spans="7:7">
      <c r="G25666" s="162" t="s">
        <v>25911</v>
      </c>
    </row>
    <row r="25667" spans="7:7">
      <c r="G25667" s="162" t="s">
        <v>25912</v>
      </c>
    </row>
    <row r="25668" spans="7:7">
      <c r="G25668" s="162" t="s">
        <v>25913</v>
      </c>
    </row>
    <row r="25669" spans="7:7">
      <c r="G25669" s="162" t="s">
        <v>25914</v>
      </c>
    </row>
    <row r="25670" spans="7:7">
      <c r="G25670" s="162" t="s">
        <v>25915</v>
      </c>
    </row>
    <row r="25671" spans="7:7">
      <c r="G25671" s="162" t="s">
        <v>25916</v>
      </c>
    </row>
    <row r="25672" spans="7:7">
      <c r="G25672" s="162" t="s">
        <v>25917</v>
      </c>
    </row>
    <row r="25673" spans="7:7">
      <c r="G25673" s="162" t="s">
        <v>25918</v>
      </c>
    </row>
    <row r="25674" spans="7:7">
      <c r="G25674" s="162" t="s">
        <v>25919</v>
      </c>
    </row>
    <row r="25675" spans="7:7">
      <c r="G25675" s="162" t="s">
        <v>25920</v>
      </c>
    </row>
    <row r="25676" spans="7:7">
      <c r="G25676" s="162" t="s">
        <v>25921</v>
      </c>
    </row>
    <row r="25677" spans="7:7">
      <c r="G25677" s="162" t="s">
        <v>25922</v>
      </c>
    </row>
    <row r="25678" spans="7:7">
      <c r="G25678" s="162" t="s">
        <v>25923</v>
      </c>
    </row>
    <row r="25679" spans="7:7">
      <c r="G25679" s="162" t="s">
        <v>25924</v>
      </c>
    </row>
    <row r="25680" spans="7:7">
      <c r="G25680" s="162" t="s">
        <v>25925</v>
      </c>
    </row>
    <row r="25681" spans="7:7">
      <c r="G25681" s="162" t="s">
        <v>25926</v>
      </c>
    </row>
    <row r="25682" spans="7:7">
      <c r="G25682" s="162" t="s">
        <v>25927</v>
      </c>
    </row>
    <row r="25683" spans="7:7">
      <c r="G25683" s="162" t="s">
        <v>25928</v>
      </c>
    </row>
    <row r="25684" spans="7:7">
      <c r="G25684" s="162" t="s">
        <v>25929</v>
      </c>
    </row>
    <row r="25685" spans="7:7">
      <c r="G25685" s="162" t="s">
        <v>25930</v>
      </c>
    </row>
    <row r="25686" spans="7:7">
      <c r="G25686" s="162" t="s">
        <v>25931</v>
      </c>
    </row>
    <row r="25687" spans="7:7">
      <c r="G25687" s="162" t="s">
        <v>25932</v>
      </c>
    </row>
    <row r="25688" spans="7:7">
      <c r="G25688" s="162" t="s">
        <v>25933</v>
      </c>
    </row>
    <row r="25689" spans="7:7">
      <c r="G25689" s="162" t="s">
        <v>25934</v>
      </c>
    </row>
    <row r="25690" spans="7:7">
      <c r="G25690" s="162" t="s">
        <v>25935</v>
      </c>
    </row>
    <row r="25691" spans="7:7">
      <c r="G25691" s="162" t="s">
        <v>25936</v>
      </c>
    </row>
    <row r="25692" spans="7:7">
      <c r="G25692" s="162" t="s">
        <v>25937</v>
      </c>
    </row>
    <row r="25693" spans="7:7">
      <c r="G25693" s="162" t="s">
        <v>25938</v>
      </c>
    </row>
    <row r="25694" spans="7:7">
      <c r="G25694" s="162" t="s">
        <v>25939</v>
      </c>
    </row>
    <row r="25695" spans="7:7">
      <c r="G25695" s="162" t="s">
        <v>25940</v>
      </c>
    </row>
    <row r="25696" spans="7:7">
      <c r="G25696" s="162" t="s">
        <v>25941</v>
      </c>
    </row>
    <row r="25697" spans="7:7">
      <c r="G25697" s="162" t="s">
        <v>25942</v>
      </c>
    </row>
    <row r="25698" spans="7:7">
      <c r="G25698" s="162" t="s">
        <v>25943</v>
      </c>
    </row>
    <row r="25699" spans="7:7">
      <c r="G25699" s="162" t="s">
        <v>25944</v>
      </c>
    </row>
    <row r="25700" spans="7:7">
      <c r="G25700" s="162" t="s">
        <v>25945</v>
      </c>
    </row>
    <row r="25701" spans="7:7">
      <c r="G25701" s="162" t="s">
        <v>25946</v>
      </c>
    </row>
    <row r="25702" spans="7:7">
      <c r="G25702" s="162" t="s">
        <v>25947</v>
      </c>
    </row>
    <row r="25703" spans="7:7">
      <c r="G25703" s="162" t="s">
        <v>25948</v>
      </c>
    </row>
    <row r="25704" spans="7:7">
      <c r="G25704" s="162" t="s">
        <v>25949</v>
      </c>
    </row>
    <row r="25705" spans="7:7">
      <c r="G25705" s="162" t="s">
        <v>25950</v>
      </c>
    </row>
    <row r="25706" spans="7:7">
      <c r="G25706" s="162" t="s">
        <v>25951</v>
      </c>
    </row>
    <row r="25707" spans="7:7">
      <c r="G25707" s="162" t="s">
        <v>25952</v>
      </c>
    </row>
    <row r="25708" spans="7:7">
      <c r="G25708" s="162" t="s">
        <v>25953</v>
      </c>
    </row>
    <row r="25709" spans="7:7">
      <c r="G25709" s="162" t="s">
        <v>25954</v>
      </c>
    </row>
    <row r="25710" spans="7:7">
      <c r="G25710" s="162" t="s">
        <v>25955</v>
      </c>
    </row>
    <row r="25711" spans="7:7">
      <c r="G25711" s="162" t="s">
        <v>25956</v>
      </c>
    </row>
    <row r="25712" spans="7:7">
      <c r="G25712" s="162" t="s">
        <v>25957</v>
      </c>
    </row>
    <row r="25713" spans="7:7">
      <c r="G25713" s="162" t="s">
        <v>25958</v>
      </c>
    </row>
    <row r="25714" spans="7:7">
      <c r="G25714" s="162" t="s">
        <v>25959</v>
      </c>
    </row>
    <row r="25715" spans="7:7">
      <c r="G25715" s="162" t="s">
        <v>25960</v>
      </c>
    </row>
    <row r="25716" spans="7:7">
      <c r="G25716" s="162" t="s">
        <v>25961</v>
      </c>
    </row>
    <row r="25717" spans="7:7">
      <c r="G25717" s="162" t="s">
        <v>25962</v>
      </c>
    </row>
    <row r="25718" spans="7:7">
      <c r="G25718" s="162" t="s">
        <v>25963</v>
      </c>
    </row>
    <row r="25719" spans="7:7">
      <c r="G25719" s="162" t="s">
        <v>25964</v>
      </c>
    </row>
    <row r="25720" spans="7:7">
      <c r="G25720" s="162" t="s">
        <v>25965</v>
      </c>
    </row>
    <row r="25721" spans="7:7">
      <c r="G25721" s="162" t="s">
        <v>25966</v>
      </c>
    </row>
    <row r="25722" spans="7:7">
      <c r="G25722" s="162" t="s">
        <v>25967</v>
      </c>
    </row>
    <row r="25723" spans="7:7">
      <c r="G25723" s="162" t="s">
        <v>25968</v>
      </c>
    </row>
    <row r="25724" spans="7:7">
      <c r="G25724" s="162" t="s">
        <v>25969</v>
      </c>
    </row>
    <row r="25725" spans="7:7">
      <c r="G25725" s="162" t="s">
        <v>25970</v>
      </c>
    </row>
    <row r="25726" spans="7:7">
      <c r="G25726" s="162" t="s">
        <v>25971</v>
      </c>
    </row>
    <row r="25727" spans="7:7">
      <c r="G25727" s="162" t="s">
        <v>25972</v>
      </c>
    </row>
    <row r="25728" spans="7:7">
      <c r="G25728" s="162" t="s">
        <v>25973</v>
      </c>
    </row>
    <row r="25729" spans="7:7">
      <c r="G25729" s="162" t="s">
        <v>25974</v>
      </c>
    </row>
    <row r="25730" spans="7:7">
      <c r="G25730" s="162" t="s">
        <v>25975</v>
      </c>
    </row>
    <row r="25731" spans="7:7">
      <c r="G25731" s="162" t="s">
        <v>25976</v>
      </c>
    </row>
    <row r="25732" spans="7:7">
      <c r="G25732" s="162" t="s">
        <v>25977</v>
      </c>
    </row>
    <row r="25733" spans="7:7">
      <c r="G25733" s="162" t="s">
        <v>25978</v>
      </c>
    </row>
    <row r="25734" spans="7:7">
      <c r="G25734" s="162" t="s">
        <v>25979</v>
      </c>
    </row>
    <row r="25735" spans="7:7">
      <c r="G25735" s="162" t="s">
        <v>25980</v>
      </c>
    </row>
    <row r="25736" spans="7:7">
      <c r="G25736" s="162" t="s">
        <v>25981</v>
      </c>
    </row>
    <row r="25737" spans="7:7">
      <c r="G25737" s="162" t="s">
        <v>25982</v>
      </c>
    </row>
    <row r="25738" spans="7:7">
      <c r="G25738" s="162" t="s">
        <v>25983</v>
      </c>
    </row>
    <row r="25739" spans="7:7">
      <c r="G25739" s="162" t="s">
        <v>25984</v>
      </c>
    </row>
    <row r="25740" spans="7:7">
      <c r="G25740" s="162" t="s">
        <v>25985</v>
      </c>
    </row>
    <row r="25741" spans="7:7">
      <c r="G25741" s="162" t="s">
        <v>25986</v>
      </c>
    </row>
    <row r="25742" spans="7:7">
      <c r="G25742" s="162" t="s">
        <v>25987</v>
      </c>
    </row>
    <row r="25743" spans="7:7">
      <c r="G25743" s="162" t="s">
        <v>25988</v>
      </c>
    </row>
    <row r="25744" spans="7:7">
      <c r="G25744" s="162" t="s">
        <v>25989</v>
      </c>
    </row>
    <row r="25745" spans="7:7">
      <c r="G25745" s="162" t="s">
        <v>25990</v>
      </c>
    </row>
    <row r="25746" spans="7:7">
      <c r="G25746" s="162" t="s">
        <v>25991</v>
      </c>
    </row>
    <row r="25747" spans="7:7">
      <c r="G25747" s="162" t="s">
        <v>25992</v>
      </c>
    </row>
    <row r="25748" spans="7:7">
      <c r="G25748" s="162" t="s">
        <v>25993</v>
      </c>
    </row>
    <row r="25749" spans="7:7">
      <c r="G25749" s="162" t="s">
        <v>25994</v>
      </c>
    </row>
    <row r="25750" spans="7:7">
      <c r="G25750" s="162" t="s">
        <v>25995</v>
      </c>
    </row>
    <row r="25751" spans="7:7">
      <c r="G25751" s="162" t="s">
        <v>25996</v>
      </c>
    </row>
    <row r="25752" spans="7:7">
      <c r="G25752" s="162" t="s">
        <v>25997</v>
      </c>
    </row>
    <row r="25753" spans="7:7">
      <c r="G25753" s="162" t="s">
        <v>25998</v>
      </c>
    </row>
    <row r="25754" spans="7:7">
      <c r="G25754" s="162" t="s">
        <v>25999</v>
      </c>
    </row>
    <row r="25755" spans="7:7">
      <c r="G25755" s="162" t="s">
        <v>26000</v>
      </c>
    </row>
    <row r="25756" spans="7:7">
      <c r="G25756" s="162" t="s">
        <v>26001</v>
      </c>
    </row>
    <row r="25757" spans="7:7">
      <c r="G25757" s="162" t="s">
        <v>26002</v>
      </c>
    </row>
    <row r="25758" spans="7:7">
      <c r="G25758" s="162" t="s">
        <v>26003</v>
      </c>
    </row>
    <row r="25759" spans="7:7">
      <c r="G25759" s="162" t="s">
        <v>26004</v>
      </c>
    </row>
    <row r="25760" spans="7:7">
      <c r="G25760" s="162" t="s">
        <v>26005</v>
      </c>
    </row>
    <row r="25761" spans="7:7">
      <c r="G25761" s="162" t="s">
        <v>26006</v>
      </c>
    </row>
    <row r="25762" spans="7:7">
      <c r="G25762" s="162" t="s">
        <v>26007</v>
      </c>
    </row>
    <row r="25763" spans="7:7">
      <c r="G25763" s="162" t="s">
        <v>26008</v>
      </c>
    </row>
    <row r="25764" spans="7:7">
      <c r="G25764" s="162" t="s">
        <v>26009</v>
      </c>
    </row>
    <row r="25765" spans="7:7">
      <c r="G25765" s="162" t="s">
        <v>26010</v>
      </c>
    </row>
    <row r="25766" spans="7:7">
      <c r="G25766" s="162" t="s">
        <v>26011</v>
      </c>
    </row>
    <row r="25767" spans="7:7">
      <c r="G25767" s="162" t="s">
        <v>26012</v>
      </c>
    </row>
    <row r="25768" spans="7:7">
      <c r="G25768" s="162" t="s">
        <v>26013</v>
      </c>
    </row>
    <row r="25769" spans="7:7">
      <c r="G25769" s="162" t="s">
        <v>26014</v>
      </c>
    </row>
    <row r="25770" spans="7:7">
      <c r="G25770" s="162" t="s">
        <v>26015</v>
      </c>
    </row>
    <row r="25771" spans="7:7">
      <c r="G25771" s="162" t="s">
        <v>26016</v>
      </c>
    </row>
    <row r="25772" spans="7:7">
      <c r="G25772" s="162" t="s">
        <v>26017</v>
      </c>
    </row>
    <row r="25773" spans="7:7">
      <c r="G25773" s="162" t="s">
        <v>26018</v>
      </c>
    </row>
    <row r="25774" spans="7:7">
      <c r="G25774" s="162" t="s">
        <v>26019</v>
      </c>
    </row>
    <row r="25775" spans="7:7">
      <c r="G25775" s="162" t="s">
        <v>26020</v>
      </c>
    </row>
    <row r="25776" spans="7:7">
      <c r="G25776" s="162" t="s">
        <v>26021</v>
      </c>
    </row>
    <row r="25777" spans="7:7">
      <c r="G25777" s="162" t="s">
        <v>26022</v>
      </c>
    </row>
    <row r="25778" spans="7:7">
      <c r="G25778" s="162" t="s">
        <v>26023</v>
      </c>
    </row>
    <row r="25779" spans="7:7">
      <c r="G25779" s="162" t="s">
        <v>26024</v>
      </c>
    </row>
    <row r="25780" spans="7:7">
      <c r="G25780" s="162" t="s">
        <v>26025</v>
      </c>
    </row>
    <row r="25781" spans="7:7">
      <c r="G25781" s="162" t="s">
        <v>26026</v>
      </c>
    </row>
    <row r="25782" spans="7:7">
      <c r="G25782" s="162" t="s">
        <v>26027</v>
      </c>
    </row>
    <row r="25783" spans="7:7">
      <c r="G25783" s="162" t="s">
        <v>26028</v>
      </c>
    </row>
    <row r="25784" spans="7:7">
      <c r="G25784" s="162" t="s">
        <v>26029</v>
      </c>
    </row>
    <row r="25785" spans="7:7">
      <c r="G25785" s="162" t="s">
        <v>26030</v>
      </c>
    </row>
    <row r="25786" spans="7:7">
      <c r="G25786" s="162" t="s">
        <v>26031</v>
      </c>
    </row>
    <row r="25787" spans="7:7">
      <c r="G25787" s="162" t="s">
        <v>26032</v>
      </c>
    </row>
    <row r="25788" spans="7:7">
      <c r="G25788" s="162" t="s">
        <v>26033</v>
      </c>
    </row>
    <row r="25789" spans="7:7">
      <c r="G25789" s="162" t="s">
        <v>26034</v>
      </c>
    </row>
    <row r="25790" spans="7:7">
      <c r="G25790" s="162" t="s">
        <v>26035</v>
      </c>
    </row>
    <row r="25791" spans="7:7">
      <c r="G25791" s="162" t="s">
        <v>26036</v>
      </c>
    </row>
    <row r="25792" spans="7:7">
      <c r="G25792" s="162" t="s">
        <v>26037</v>
      </c>
    </row>
    <row r="25793" spans="7:7">
      <c r="G25793" s="162" t="s">
        <v>26038</v>
      </c>
    </row>
    <row r="25794" spans="7:7">
      <c r="G25794" s="162" t="s">
        <v>26039</v>
      </c>
    </row>
    <row r="25795" spans="7:7">
      <c r="G25795" s="162" t="s">
        <v>26040</v>
      </c>
    </row>
    <row r="25796" spans="7:7">
      <c r="G25796" s="162" t="s">
        <v>26041</v>
      </c>
    </row>
    <row r="25797" spans="7:7">
      <c r="G25797" s="162" t="s">
        <v>26042</v>
      </c>
    </row>
    <row r="25798" spans="7:7">
      <c r="G25798" s="162" t="s">
        <v>26043</v>
      </c>
    </row>
    <row r="25799" spans="7:7">
      <c r="G25799" s="162" t="s">
        <v>26044</v>
      </c>
    </row>
    <row r="25800" spans="7:7">
      <c r="G25800" s="162" t="s">
        <v>26045</v>
      </c>
    </row>
    <row r="25801" spans="7:7">
      <c r="G25801" s="162" t="s">
        <v>26046</v>
      </c>
    </row>
    <row r="25802" spans="7:7">
      <c r="G25802" s="162" t="s">
        <v>26047</v>
      </c>
    </row>
    <row r="25803" spans="7:7">
      <c r="G25803" s="162" t="s">
        <v>26048</v>
      </c>
    </row>
    <row r="25804" spans="7:7">
      <c r="G25804" s="162" t="s">
        <v>26049</v>
      </c>
    </row>
    <row r="25805" spans="7:7">
      <c r="G25805" s="162" t="s">
        <v>26050</v>
      </c>
    </row>
    <row r="25806" spans="7:7">
      <c r="G25806" s="162" t="s">
        <v>26051</v>
      </c>
    </row>
    <row r="25807" spans="7:7">
      <c r="G25807" s="162" t="s">
        <v>26052</v>
      </c>
    </row>
    <row r="25808" spans="7:7">
      <c r="G25808" s="162" t="s">
        <v>26053</v>
      </c>
    </row>
    <row r="25809" spans="7:7">
      <c r="G25809" s="162" t="s">
        <v>26054</v>
      </c>
    </row>
    <row r="25810" spans="7:7">
      <c r="G25810" s="162" t="s">
        <v>26055</v>
      </c>
    </row>
    <row r="25811" spans="7:7">
      <c r="G25811" s="162" t="s">
        <v>26056</v>
      </c>
    </row>
    <row r="25812" spans="7:7">
      <c r="G25812" s="162" t="s">
        <v>26057</v>
      </c>
    </row>
    <row r="25813" spans="7:7">
      <c r="G25813" s="162" t="s">
        <v>26058</v>
      </c>
    </row>
    <row r="25814" spans="7:7">
      <c r="G25814" s="162" t="s">
        <v>26059</v>
      </c>
    </row>
    <row r="25815" spans="7:7">
      <c r="G25815" s="162" t="s">
        <v>26060</v>
      </c>
    </row>
    <row r="25816" spans="7:7">
      <c r="G25816" s="162" t="s">
        <v>26061</v>
      </c>
    </row>
    <row r="25817" spans="7:7">
      <c r="G25817" s="162" t="s">
        <v>26062</v>
      </c>
    </row>
    <row r="25818" spans="7:7">
      <c r="G25818" s="162" t="s">
        <v>26063</v>
      </c>
    </row>
    <row r="25819" spans="7:7">
      <c r="G25819" s="162" t="s">
        <v>26064</v>
      </c>
    </row>
    <row r="25820" spans="7:7">
      <c r="G25820" s="162" t="s">
        <v>26065</v>
      </c>
    </row>
    <row r="25821" spans="7:7">
      <c r="G25821" s="162" t="s">
        <v>26066</v>
      </c>
    </row>
    <row r="25822" spans="7:7">
      <c r="G25822" s="162" t="s">
        <v>26067</v>
      </c>
    </row>
    <row r="25823" spans="7:7">
      <c r="G25823" s="162" t="s">
        <v>26068</v>
      </c>
    </row>
    <row r="25824" spans="7:7">
      <c r="G25824" s="162" t="s">
        <v>26069</v>
      </c>
    </row>
    <row r="25825" spans="7:7">
      <c r="G25825" s="162" t="s">
        <v>26070</v>
      </c>
    </row>
    <row r="25826" spans="7:7">
      <c r="G25826" s="162" t="s">
        <v>26071</v>
      </c>
    </row>
    <row r="25827" spans="7:7">
      <c r="G25827" s="162" t="s">
        <v>26072</v>
      </c>
    </row>
    <row r="25828" spans="7:7">
      <c r="G25828" s="162" t="s">
        <v>26073</v>
      </c>
    </row>
    <row r="25829" spans="7:7">
      <c r="G25829" s="162" t="s">
        <v>26074</v>
      </c>
    </row>
    <row r="25830" spans="7:7">
      <c r="G25830" s="162" t="s">
        <v>26075</v>
      </c>
    </row>
    <row r="25831" spans="7:7">
      <c r="G25831" s="162" t="s">
        <v>26076</v>
      </c>
    </row>
    <row r="25832" spans="7:7">
      <c r="G25832" s="162" t="s">
        <v>26077</v>
      </c>
    </row>
    <row r="25833" spans="7:7">
      <c r="G25833" s="162" t="s">
        <v>26078</v>
      </c>
    </row>
    <row r="25834" spans="7:7">
      <c r="G25834" s="162" t="s">
        <v>26079</v>
      </c>
    </row>
    <row r="25835" spans="7:7">
      <c r="G25835" s="162" t="s">
        <v>26080</v>
      </c>
    </row>
    <row r="25836" spans="7:7">
      <c r="G25836" s="162" t="s">
        <v>26081</v>
      </c>
    </row>
    <row r="25837" spans="7:7">
      <c r="G25837" s="162" t="s">
        <v>26082</v>
      </c>
    </row>
    <row r="25838" spans="7:7">
      <c r="G25838" s="162" t="s">
        <v>26083</v>
      </c>
    </row>
    <row r="25839" spans="7:7">
      <c r="G25839" s="162" t="s">
        <v>26084</v>
      </c>
    </row>
    <row r="25840" spans="7:7">
      <c r="G25840" s="162" t="s">
        <v>26085</v>
      </c>
    </row>
    <row r="25841" spans="7:7">
      <c r="G25841" s="162" t="s">
        <v>26086</v>
      </c>
    </row>
    <row r="25842" spans="7:7">
      <c r="G25842" s="162" t="s">
        <v>26087</v>
      </c>
    </row>
    <row r="25843" spans="7:7">
      <c r="G25843" s="162" t="s">
        <v>26088</v>
      </c>
    </row>
    <row r="25844" spans="7:7">
      <c r="G25844" s="162" t="s">
        <v>26089</v>
      </c>
    </row>
    <row r="25845" spans="7:7">
      <c r="G25845" s="162" t="s">
        <v>26090</v>
      </c>
    </row>
    <row r="25846" spans="7:7">
      <c r="G25846" s="162" t="s">
        <v>26091</v>
      </c>
    </row>
    <row r="25847" spans="7:7">
      <c r="G25847" s="162" t="s">
        <v>26092</v>
      </c>
    </row>
    <row r="25848" spans="7:7">
      <c r="G25848" s="162" t="s">
        <v>26093</v>
      </c>
    </row>
    <row r="25849" spans="7:7">
      <c r="G25849" s="162" t="s">
        <v>26094</v>
      </c>
    </row>
    <row r="25850" spans="7:7">
      <c r="G25850" s="162" t="s">
        <v>26095</v>
      </c>
    </row>
    <row r="25851" spans="7:7">
      <c r="G25851" s="162" t="s">
        <v>26096</v>
      </c>
    </row>
    <row r="25852" spans="7:7">
      <c r="G25852" s="162" t="s">
        <v>26097</v>
      </c>
    </row>
    <row r="25853" spans="7:7">
      <c r="G25853" s="162" t="s">
        <v>26098</v>
      </c>
    </row>
    <row r="25854" spans="7:7">
      <c r="G25854" s="162" t="s">
        <v>26099</v>
      </c>
    </row>
    <row r="25855" spans="7:7">
      <c r="G25855" s="162" t="s">
        <v>26100</v>
      </c>
    </row>
    <row r="25856" spans="7:7">
      <c r="G25856" s="162" t="s">
        <v>26101</v>
      </c>
    </row>
    <row r="25857" spans="7:7">
      <c r="G25857" s="162" t="s">
        <v>26102</v>
      </c>
    </row>
    <row r="25858" spans="7:7">
      <c r="G25858" s="162" t="s">
        <v>26103</v>
      </c>
    </row>
    <row r="25859" spans="7:7">
      <c r="G25859" s="162" t="s">
        <v>26104</v>
      </c>
    </row>
    <row r="25860" spans="7:7">
      <c r="G25860" s="162" t="s">
        <v>26105</v>
      </c>
    </row>
    <row r="25861" spans="7:7">
      <c r="G25861" s="162" t="s">
        <v>26106</v>
      </c>
    </row>
    <row r="25862" spans="7:7">
      <c r="G25862" s="162" t="s">
        <v>26107</v>
      </c>
    </row>
    <row r="25863" spans="7:7">
      <c r="G25863" s="162" t="s">
        <v>26108</v>
      </c>
    </row>
    <row r="25864" spans="7:7">
      <c r="G25864" s="162" t="s">
        <v>26109</v>
      </c>
    </row>
    <row r="25865" spans="7:7">
      <c r="G25865" s="162" t="s">
        <v>26110</v>
      </c>
    </row>
    <row r="25866" spans="7:7">
      <c r="G25866" s="162" t="s">
        <v>26111</v>
      </c>
    </row>
    <row r="25867" spans="7:7">
      <c r="G25867" s="162" t="s">
        <v>26112</v>
      </c>
    </row>
    <row r="25868" spans="7:7">
      <c r="G25868" s="162" t="s">
        <v>26113</v>
      </c>
    </row>
    <row r="25869" spans="7:7">
      <c r="G25869" s="162" t="s">
        <v>26114</v>
      </c>
    </row>
    <row r="25870" spans="7:7">
      <c r="G25870" s="162" t="s">
        <v>26115</v>
      </c>
    </row>
    <row r="25871" spans="7:7">
      <c r="G25871" s="162" t="s">
        <v>26116</v>
      </c>
    </row>
    <row r="25872" spans="7:7">
      <c r="G25872" s="162" t="s">
        <v>26117</v>
      </c>
    </row>
    <row r="25873" spans="7:7">
      <c r="G25873" s="162" t="s">
        <v>26118</v>
      </c>
    </row>
    <row r="25874" spans="7:7">
      <c r="G25874" s="162" t="s">
        <v>26119</v>
      </c>
    </row>
    <row r="25875" spans="7:7">
      <c r="G25875" s="162" t="s">
        <v>26120</v>
      </c>
    </row>
    <row r="25876" spans="7:7">
      <c r="G25876" s="162" t="s">
        <v>26121</v>
      </c>
    </row>
    <row r="25877" spans="7:7">
      <c r="G25877" s="162" t="s">
        <v>26122</v>
      </c>
    </row>
    <row r="25878" spans="7:7">
      <c r="G25878" s="162" t="s">
        <v>26123</v>
      </c>
    </row>
    <row r="25879" spans="7:7">
      <c r="G25879" s="162" t="s">
        <v>26124</v>
      </c>
    </row>
    <row r="25880" spans="7:7">
      <c r="G25880" s="162" t="s">
        <v>26125</v>
      </c>
    </row>
    <row r="25881" spans="7:7">
      <c r="G25881" s="162" t="s">
        <v>26126</v>
      </c>
    </row>
    <row r="25882" spans="7:7">
      <c r="G25882" s="162" t="s">
        <v>26127</v>
      </c>
    </row>
    <row r="25883" spans="7:7">
      <c r="G25883" s="162" t="s">
        <v>26128</v>
      </c>
    </row>
    <row r="25884" spans="7:7">
      <c r="G25884" s="162" t="s">
        <v>26129</v>
      </c>
    </row>
    <row r="25885" spans="7:7">
      <c r="G25885" s="162" t="s">
        <v>26130</v>
      </c>
    </row>
    <row r="25886" spans="7:7">
      <c r="G25886" s="162" t="s">
        <v>26131</v>
      </c>
    </row>
    <row r="25887" spans="7:7">
      <c r="G25887" s="162" t="s">
        <v>26132</v>
      </c>
    </row>
    <row r="25888" spans="7:7">
      <c r="G25888" s="162" t="s">
        <v>26133</v>
      </c>
    </row>
    <row r="25889" spans="7:7">
      <c r="G25889" s="162" t="s">
        <v>26134</v>
      </c>
    </row>
    <row r="25890" spans="7:7">
      <c r="G25890" s="162" t="s">
        <v>26135</v>
      </c>
    </row>
    <row r="25891" spans="7:7">
      <c r="G25891" s="162" t="s">
        <v>26136</v>
      </c>
    </row>
    <row r="25892" spans="7:7">
      <c r="G25892" s="162" t="s">
        <v>26137</v>
      </c>
    </row>
    <row r="25893" spans="7:7">
      <c r="G25893" s="162" t="s">
        <v>26138</v>
      </c>
    </row>
    <row r="25894" spans="7:7">
      <c r="G25894" s="162" t="s">
        <v>26139</v>
      </c>
    </row>
    <row r="25895" spans="7:7">
      <c r="G25895" s="162" t="s">
        <v>26140</v>
      </c>
    </row>
    <row r="25896" spans="7:7">
      <c r="G25896" s="162" t="s">
        <v>26141</v>
      </c>
    </row>
    <row r="25897" spans="7:7">
      <c r="G25897" s="162" t="s">
        <v>26142</v>
      </c>
    </row>
    <row r="25898" spans="7:7">
      <c r="G25898" s="162" t="s">
        <v>26143</v>
      </c>
    </row>
    <row r="25899" spans="7:7">
      <c r="G25899" s="162" t="s">
        <v>26144</v>
      </c>
    </row>
    <row r="25900" spans="7:7">
      <c r="G25900" s="162" t="s">
        <v>26145</v>
      </c>
    </row>
    <row r="25901" spans="7:7">
      <c r="G25901" s="162" t="s">
        <v>26146</v>
      </c>
    </row>
    <row r="25902" spans="7:7">
      <c r="G25902" s="162" t="s">
        <v>26147</v>
      </c>
    </row>
    <row r="25903" spans="7:7">
      <c r="G25903" s="162" t="s">
        <v>26148</v>
      </c>
    </row>
    <row r="25904" spans="7:7">
      <c r="G25904" s="162" t="s">
        <v>26149</v>
      </c>
    </row>
    <row r="25905" spans="7:7">
      <c r="G25905" s="162" t="s">
        <v>26150</v>
      </c>
    </row>
    <row r="25906" spans="7:7">
      <c r="G25906" s="162" t="s">
        <v>26151</v>
      </c>
    </row>
    <row r="25907" spans="7:7">
      <c r="G25907" s="162" t="s">
        <v>26152</v>
      </c>
    </row>
    <row r="25908" spans="7:7">
      <c r="G25908" s="162" t="s">
        <v>26153</v>
      </c>
    </row>
    <row r="25909" spans="7:7">
      <c r="G25909" s="162" t="s">
        <v>26154</v>
      </c>
    </row>
    <row r="25910" spans="7:7">
      <c r="G25910" s="162" t="s">
        <v>26155</v>
      </c>
    </row>
    <row r="25911" spans="7:7">
      <c r="G25911" s="162" t="s">
        <v>26156</v>
      </c>
    </row>
    <row r="25912" spans="7:7">
      <c r="G25912" s="162" t="s">
        <v>26157</v>
      </c>
    </row>
    <row r="25913" spans="7:7">
      <c r="G25913" s="162" t="s">
        <v>26158</v>
      </c>
    </row>
    <row r="25914" spans="7:7">
      <c r="G25914" s="162" t="s">
        <v>26159</v>
      </c>
    </row>
    <row r="25915" spans="7:7">
      <c r="G25915" s="162" t="s">
        <v>26160</v>
      </c>
    </row>
    <row r="25916" spans="7:7">
      <c r="G25916" s="162" t="s">
        <v>26161</v>
      </c>
    </row>
    <row r="25917" spans="7:7">
      <c r="G25917" s="162" t="s">
        <v>26162</v>
      </c>
    </row>
    <row r="25918" spans="7:7">
      <c r="G25918" s="162" t="s">
        <v>26163</v>
      </c>
    </row>
    <row r="25919" spans="7:7">
      <c r="G25919" s="162" t="s">
        <v>26164</v>
      </c>
    </row>
    <row r="25920" spans="7:7">
      <c r="G25920" s="162" t="s">
        <v>26165</v>
      </c>
    </row>
    <row r="25921" spans="7:7">
      <c r="G25921" s="162" t="s">
        <v>26166</v>
      </c>
    </row>
    <row r="25922" spans="7:7">
      <c r="G25922" s="162" t="s">
        <v>26167</v>
      </c>
    </row>
    <row r="25923" spans="7:7">
      <c r="G25923" s="162" t="s">
        <v>26168</v>
      </c>
    </row>
    <row r="25924" spans="7:7">
      <c r="G25924" s="162" t="s">
        <v>26169</v>
      </c>
    </row>
    <row r="25925" spans="7:7">
      <c r="G25925" s="162" t="s">
        <v>26170</v>
      </c>
    </row>
    <row r="25926" spans="7:7">
      <c r="G25926" s="162" t="s">
        <v>26171</v>
      </c>
    </row>
    <row r="25927" spans="7:7">
      <c r="G25927" s="162" t="s">
        <v>26172</v>
      </c>
    </row>
    <row r="25928" spans="7:7">
      <c r="G25928" s="162" t="s">
        <v>26173</v>
      </c>
    </row>
    <row r="25929" spans="7:7">
      <c r="G25929" s="162" t="s">
        <v>26174</v>
      </c>
    </row>
    <row r="25930" spans="7:7">
      <c r="G25930" s="162" t="s">
        <v>26175</v>
      </c>
    </row>
    <row r="25931" spans="7:7">
      <c r="G25931" s="162" t="s">
        <v>26176</v>
      </c>
    </row>
    <row r="25932" spans="7:7">
      <c r="G25932" s="162" t="s">
        <v>26177</v>
      </c>
    </row>
    <row r="25933" spans="7:7">
      <c r="G25933" s="162" t="s">
        <v>26178</v>
      </c>
    </row>
    <row r="25934" spans="7:7">
      <c r="G25934" s="162" t="s">
        <v>26179</v>
      </c>
    </row>
    <row r="25935" spans="7:7">
      <c r="G25935" s="162" t="s">
        <v>26180</v>
      </c>
    </row>
    <row r="25936" spans="7:7">
      <c r="G25936" s="162" t="s">
        <v>26181</v>
      </c>
    </row>
    <row r="25937" spans="7:7">
      <c r="G25937" s="162" t="s">
        <v>26182</v>
      </c>
    </row>
    <row r="25938" spans="7:7">
      <c r="G25938" s="162" t="s">
        <v>26183</v>
      </c>
    </row>
    <row r="25939" spans="7:7">
      <c r="G25939" s="162" t="s">
        <v>26184</v>
      </c>
    </row>
    <row r="25940" spans="7:7">
      <c r="G25940" s="162" t="s">
        <v>26185</v>
      </c>
    </row>
    <row r="25941" spans="7:7">
      <c r="G25941" s="162" t="s">
        <v>26186</v>
      </c>
    </row>
    <row r="25942" spans="7:7">
      <c r="G25942" s="162" t="s">
        <v>26187</v>
      </c>
    </row>
    <row r="25943" spans="7:7">
      <c r="G25943" s="162" t="s">
        <v>26188</v>
      </c>
    </row>
    <row r="25944" spans="7:7">
      <c r="G25944" s="162" t="s">
        <v>26189</v>
      </c>
    </row>
    <row r="25945" spans="7:7">
      <c r="G25945" s="162" t="s">
        <v>26190</v>
      </c>
    </row>
    <row r="25946" spans="7:7">
      <c r="G25946" s="162" t="s">
        <v>26191</v>
      </c>
    </row>
    <row r="25947" spans="7:7">
      <c r="G25947" s="162" t="s">
        <v>26192</v>
      </c>
    </row>
    <row r="25948" spans="7:7">
      <c r="G25948" s="162" t="s">
        <v>26193</v>
      </c>
    </row>
    <row r="25949" spans="7:7">
      <c r="G25949" s="162" t="s">
        <v>26194</v>
      </c>
    </row>
    <row r="25950" spans="7:7">
      <c r="G25950" s="162" t="s">
        <v>26195</v>
      </c>
    </row>
    <row r="25951" spans="7:7">
      <c r="G25951" s="162" t="s">
        <v>26196</v>
      </c>
    </row>
    <row r="25952" spans="7:7">
      <c r="G25952" s="162" t="s">
        <v>26197</v>
      </c>
    </row>
    <row r="25953" spans="7:7">
      <c r="G25953" s="162" t="s">
        <v>26198</v>
      </c>
    </row>
    <row r="25954" spans="7:7">
      <c r="G25954" s="162" t="s">
        <v>26199</v>
      </c>
    </row>
    <row r="25955" spans="7:7">
      <c r="G25955" s="162" t="s">
        <v>26200</v>
      </c>
    </row>
    <row r="25956" spans="7:7">
      <c r="G25956" s="162" t="s">
        <v>26201</v>
      </c>
    </row>
    <row r="25957" spans="7:7">
      <c r="G25957" s="162" t="s">
        <v>26202</v>
      </c>
    </row>
    <row r="25958" spans="7:7">
      <c r="G25958" s="162" t="s">
        <v>26203</v>
      </c>
    </row>
    <row r="25959" spans="7:7">
      <c r="G25959" s="162" t="s">
        <v>26204</v>
      </c>
    </row>
    <row r="25960" spans="7:7">
      <c r="G25960" s="162" t="s">
        <v>26205</v>
      </c>
    </row>
    <row r="25961" spans="7:7">
      <c r="G25961" s="162" t="s">
        <v>26206</v>
      </c>
    </row>
    <row r="25962" spans="7:7">
      <c r="G25962" s="162" t="s">
        <v>26207</v>
      </c>
    </row>
    <row r="25963" spans="7:7">
      <c r="G25963" s="162" t="s">
        <v>26208</v>
      </c>
    </row>
    <row r="25964" spans="7:7">
      <c r="G25964" s="162" t="s">
        <v>26209</v>
      </c>
    </row>
    <row r="25965" spans="7:7">
      <c r="G25965" s="162" t="s">
        <v>26210</v>
      </c>
    </row>
    <row r="25966" spans="7:7">
      <c r="G25966" s="162" t="s">
        <v>26211</v>
      </c>
    </row>
    <row r="25967" spans="7:7">
      <c r="G25967" s="162" t="s">
        <v>26212</v>
      </c>
    </row>
    <row r="25968" spans="7:7">
      <c r="G25968" s="162" t="s">
        <v>26213</v>
      </c>
    </row>
    <row r="25969" spans="7:7">
      <c r="G25969" s="162" t="s">
        <v>26214</v>
      </c>
    </row>
    <row r="25970" spans="7:7">
      <c r="G25970" s="162" t="s">
        <v>26215</v>
      </c>
    </row>
    <row r="25971" spans="7:7">
      <c r="G25971" s="162" t="s">
        <v>26216</v>
      </c>
    </row>
    <row r="25972" spans="7:7">
      <c r="G25972" s="162" t="s">
        <v>26217</v>
      </c>
    </row>
    <row r="25973" spans="7:7">
      <c r="G25973" s="162" t="s">
        <v>26218</v>
      </c>
    </row>
    <row r="25974" spans="7:7">
      <c r="G25974" s="162" t="s">
        <v>26219</v>
      </c>
    </row>
    <row r="25975" spans="7:7">
      <c r="G25975" s="162" t="s">
        <v>26220</v>
      </c>
    </row>
    <row r="25976" spans="7:7">
      <c r="G25976" s="162" t="s">
        <v>26221</v>
      </c>
    </row>
    <row r="25977" spans="7:7">
      <c r="G25977" s="162" t="s">
        <v>26222</v>
      </c>
    </row>
    <row r="25978" spans="7:7">
      <c r="G25978" s="162" t="s">
        <v>26223</v>
      </c>
    </row>
    <row r="25979" spans="7:7">
      <c r="G25979" s="162" t="s">
        <v>26224</v>
      </c>
    </row>
    <row r="25980" spans="7:7">
      <c r="G25980" s="162" t="s">
        <v>26225</v>
      </c>
    </row>
    <row r="25981" spans="7:7">
      <c r="G25981" s="162" t="s">
        <v>26226</v>
      </c>
    </row>
    <row r="25982" spans="7:7">
      <c r="G25982" s="162" t="s">
        <v>26227</v>
      </c>
    </row>
    <row r="25983" spans="7:7">
      <c r="G25983" s="162" t="s">
        <v>26228</v>
      </c>
    </row>
    <row r="25984" spans="7:7">
      <c r="G25984" s="162" t="s">
        <v>26229</v>
      </c>
    </row>
    <row r="25985" spans="7:7">
      <c r="G25985" s="162" t="s">
        <v>26230</v>
      </c>
    </row>
    <row r="25986" spans="7:7">
      <c r="G25986" s="162" t="s">
        <v>26231</v>
      </c>
    </row>
    <row r="25987" spans="7:7">
      <c r="G25987" s="162" t="s">
        <v>26232</v>
      </c>
    </row>
    <row r="25988" spans="7:7">
      <c r="G25988" s="162" t="s">
        <v>26233</v>
      </c>
    </row>
    <row r="25989" spans="7:7">
      <c r="G25989" s="162" t="s">
        <v>26234</v>
      </c>
    </row>
    <row r="25990" spans="7:7">
      <c r="G25990" s="162" t="s">
        <v>26235</v>
      </c>
    </row>
    <row r="25991" spans="7:7">
      <c r="G25991" s="162" t="s">
        <v>26236</v>
      </c>
    </row>
    <row r="25992" spans="7:7">
      <c r="G25992" s="162" t="s">
        <v>26237</v>
      </c>
    </row>
    <row r="25993" spans="7:7">
      <c r="G25993" s="162" t="s">
        <v>26238</v>
      </c>
    </row>
    <row r="25994" spans="7:7">
      <c r="G25994" s="162" t="s">
        <v>26239</v>
      </c>
    </row>
    <row r="25995" spans="7:7">
      <c r="G25995" s="162" t="s">
        <v>26240</v>
      </c>
    </row>
    <row r="25996" spans="7:7">
      <c r="G25996" s="162" t="s">
        <v>26241</v>
      </c>
    </row>
    <row r="25997" spans="7:7">
      <c r="G25997" s="162" t="s">
        <v>26242</v>
      </c>
    </row>
    <row r="25998" spans="7:7">
      <c r="G25998" s="162" t="s">
        <v>26243</v>
      </c>
    </row>
    <row r="25999" spans="7:7">
      <c r="G25999" s="162" t="s">
        <v>26244</v>
      </c>
    </row>
    <row r="26000" spans="7:7">
      <c r="G26000" s="162" t="s">
        <v>26245</v>
      </c>
    </row>
    <row r="26001" spans="7:7">
      <c r="G26001" s="162" t="s">
        <v>26246</v>
      </c>
    </row>
    <row r="26002" spans="7:7">
      <c r="G26002" s="162" t="s">
        <v>26247</v>
      </c>
    </row>
    <row r="26003" spans="7:7">
      <c r="G26003" s="162" t="s">
        <v>26248</v>
      </c>
    </row>
    <row r="26004" spans="7:7">
      <c r="G26004" s="162" t="s">
        <v>26249</v>
      </c>
    </row>
    <row r="26005" spans="7:7">
      <c r="G26005" s="162" t="s">
        <v>26250</v>
      </c>
    </row>
    <row r="26006" spans="7:7">
      <c r="G26006" s="162" t="s">
        <v>26251</v>
      </c>
    </row>
    <row r="26007" spans="7:7">
      <c r="G26007" s="162" t="s">
        <v>26252</v>
      </c>
    </row>
    <row r="26008" spans="7:7">
      <c r="G26008" s="162" t="s">
        <v>26253</v>
      </c>
    </row>
    <row r="26009" spans="7:7">
      <c r="G26009" s="162" t="s">
        <v>26254</v>
      </c>
    </row>
    <row r="26010" spans="7:7">
      <c r="G26010" s="162" t="s">
        <v>26255</v>
      </c>
    </row>
    <row r="26011" spans="7:7">
      <c r="G26011" s="162" t="s">
        <v>26256</v>
      </c>
    </row>
    <row r="26012" spans="7:7">
      <c r="G26012" s="162" t="s">
        <v>26257</v>
      </c>
    </row>
    <row r="26013" spans="7:7">
      <c r="G26013" s="162" t="s">
        <v>26258</v>
      </c>
    </row>
    <row r="26014" spans="7:7">
      <c r="G26014" s="162" t="s">
        <v>26259</v>
      </c>
    </row>
    <row r="26015" spans="7:7">
      <c r="G26015" s="162" t="s">
        <v>26260</v>
      </c>
    </row>
    <row r="26016" spans="7:7">
      <c r="G26016" s="162" t="s">
        <v>26261</v>
      </c>
    </row>
    <row r="26017" spans="7:7">
      <c r="G26017" s="162" t="s">
        <v>26262</v>
      </c>
    </row>
    <row r="26018" spans="7:7">
      <c r="G26018" s="162" t="s">
        <v>26263</v>
      </c>
    </row>
    <row r="26019" spans="7:7">
      <c r="G26019" s="162" t="s">
        <v>26264</v>
      </c>
    </row>
    <row r="26020" spans="7:7">
      <c r="G26020" s="162" t="s">
        <v>26265</v>
      </c>
    </row>
    <row r="26021" spans="7:7">
      <c r="G26021" s="162" t="s">
        <v>26266</v>
      </c>
    </row>
    <row r="26022" spans="7:7">
      <c r="G26022" s="162" t="s">
        <v>26267</v>
      </c>
    </row>
    <row r="26023" spans="7:7">
      <c r="G26023" s="162" t="s">
        <v>26268</v>
      </c>
    </row>
    <row r="26024" spans="7:7">
      <c r="G26024" s="162" t="s">
        <v>26269</v>
      </c>
    </row>
    <row r="26025" spans="7:7">
      <c r="G26025" s="162" t="s">
        <v>26270</v>
      </c>
    </row>
    <row r="26026" spans="7:7">
      <c r="G26026" s="162" t="s">
        <v>26271</v>
      </c>
    </row>
    <row r="26027" spans="7:7">
      <c r="G26027" s="162" t="s">
        <v>26272</v>
      </c>
    </row>
    <row r="26028" spans="7:7">
      <c r="G26028" s="162" t="s">
        <v>26273</v>
      </c>
    </row>
    <row r="26029" spans="7:7">
      <c r="G26029" s="162" t="s">
        <v>26274</v>
      </c>
    </row>
    <row r="26030" spans="7:7">
      <c r="G26030" s="162" t="s">
        <v>26275</v>
      </c>
    </row>
    <row r="26031" spans="7:7">
      <c r="G26031" s="162" t="s">
        <v>26276</v>
      </c>
    </row>
    <row r="26032" spans="7:7">
      <c r="G26032" s="162" t="s">
        <v>26277</v>
      </c>
    </row>
    <row r="26033" spans="7:7">
      <c r="G26033" s="162" t="s">
        <v>26278</v>
      </c>
    </row>
    <row r="26034" spans="7:7">
      <c r="G26034" s="162" t="s">
        <v>26279</v>
      </c>
    </row>
    <row r="26035" spans="7:7">
      <c r="G26035" s="162" t="s">
        <v>26280</v>
      </c>
    </row>
    <row r="26036" spans="7:7">
      <c r="G26036" s="162" t="s">
        <v>26281</v>
      </c>
    </row>
    <row r="26037" spans="7:7">
      <c r="G26037" s="162" t="s">
        <v>26282</v>
      </c>
    </row>
    <row r="26038" spans="7:7">
      <c r="G26038" s="162" t="s">
        <v>26283</v>
      </c>
    </row>
    <row r="26039" spans="7:7">
      <c r="G26039" s="162" t="s">
        <v>26284</v>
      </c>
    </row>
    <row r="26040" spans="7:7">
      <c r="G26040" s="162" t="s">
        <v>26285</v>
      </c>
    </row>
    <row r="26041" spans="7:7">
      <c r="G26041" s="162" t="s">
        <v>26286</v>
      </c>
    </row>
    <row r="26042" spans="7:7">
      <c r="G26042" s="162" t="s">
        <v>26287</v>
      </c>
    </row>
    <row r="26043" spans="7:7">
      <c r="G26043" s="162" t="s">
        <v>26288</v>
      </c>
    </row>
    <row r="26044" spans="7:7">
      <c r="G26044" s="162" t="s">
        <v>26289</v>
      </c>
    </row>
    <row r="26045" spans="7:7">
      <c r="G26045" s="162" t="s">
        <v>26290</v>
      </c>
    </row>
    <row r="26046" spans="7:7">
      <c r="G26046" s="162" t="s">
        <v>26291</v>
      </c>
    </row>
    <row r="26047" spans="7:7">
      <c r="G26047" s="162" t="s">
        <v>26292</v>
      </c>
    </row>
    <row r="26048" spans="7:7">
      <c r="G26048" s="162" t="s">
        <v>26293</v>
      </c>
    </row>
    <row r="26049" spans="7:7">
      <c r="G26049" s="162" t="s">
        <v>26294</v>
      </c>
    </row>
    <row r="26050" spans="7:7">
      <c r="G26050" s="162" t="s">
        <v>26295</v>
      </c>
    </row>
    <row r="26051" spans="7:7">
      <c r="G26051" s="162" t="s">
        <v>26296</v>
      </c>
    </row>
    <row r="26052" spans="7:7">
      <c r="G26052" s="162" t="s">
        <v>26297</v>
      </c>
    </row>
    <row r="26053" spans="7:7">
      <c r="G26053" s="162" t="s">
        <v>26298</v>
      </c>
    </row>
    <row r="26054" spans="7:7">
      <c r="G26054" s="162" t="s">
        <v>26299</v>
      </c>
    </row>
    <row r="26055" spans="7:7">
      <c r="G26055" s="162" t="s">
        <v>26300</v>
      </c>
    </row>
    <row r="26056" spans="7:7">
      <c r="G26056" s="162" t="s">
        <v>26301</v>
      </c>
    </row>
    <row r="26057" spans="7:7">
      <c r="G26057" s="162" t="s">
        <v>26302</v>
      </c>
    </row>
    <row r="26058" spans="7:7">
      <c r="G26058" s="162" t="s">
        <v>26303</v>
      </c>
    </row>
    <row r="26059" spans="7:7">
      <c r="G26059" s="162" t="s">
        <v>26304</v>
      </c>
    </row>
    <row r="26060" spans="7:7">
      <c r="G26060" s="162" t="s">
        <v>26305</v>
      </c>
    </row>
    <row r="26061" spans="7:7">
      <c r="G26061" s="162" t="s">
        <v>26306</v>
      </c>
    </row>
    <row r="26062" spans="7:7">
      <c r="G26062" s="162" t="s">
        <v>26307</v>
      </c>
    </row>
    <row r="26063" spans="7:7">
      <c r="G26063" s="162" t="s">
        <v>26308</v>
      </c>
    </row>
    <row r="26064" spans="7:7">
      <c r="G26064" s="162" t="s">
        <v>26309</v>
      </c>
    </row>
    <row r="26065" spans="7:7">
      <c r="G26065" s="162" t="s">
        <v>26310</v>
      </c>
    </row>
    <row r="26066" spans="7:7">
      <c r="G26066" s="162" t="s">
        <v>26311</v>
      </c>
    </row>
    <row r="26067" spans="7:7">
      <c r="G26067" s="162" t="s">
        <v>26312</v>
      </c>
    </row>
    <row r="26068" spans="7:7">
      <c r="G26068" s="162" t="s">
        <v>26313</v>
      </c>
    </row>
    <row r="26069" spans="7:7">
      <c r="G26069" s="162" t="s">
        <v>26314</v>
      </c>
    </row>
    <row r="26070" spans="7:7">
      <c r="G26070" s="162" t="s">
        <v>26315</v>
      </c>
    </row>
    <row r="26071" spans="7:7">
      <c r="G26071" s="162" t="s">
        <v>26316</v>
      </c>
    </row>
    <row r="26072" spans="7:7">
      <c r="G26072" s="162" t="s">
        <v>26317</v>
      </c>
    </row>
    <row r="26073" spans="7:7">
      <c r="G26073" s="162" t="s">
        <v>26318</v>
      </c>
    </row>
    <row r="26074" spans="7:7">
      <c r="G26074" s="162" t="s">
        <v>26319</v>
      </c>
    </row>
    <row r="26075" spans="7:7">
      <c r="G26075" s="162" t="s">
        <v>26320</v>
      </c>
    </row>
    <row r="26076" spans="7:7">
      <c r="G26076" s="162" t="s">
        <v>26321</v>
      </c>
    </row>
    <row r="26077" spans="7:7">
      <c r="G26077" s="162" t="s">
        <v>26322</v>
      </c>
    </row>
    <row r="26078" spans="7:7">
      <c r="G26078" s="162" t="s">
        <v>26323</v>
      </c>
    </row>
    <row r="26079" spans="7:7">
      <c r="G26079" s="162" t="s">
        <v>26324</v>
      </c>
    </row>
    <row r="26080" spans="7:7">
      <c r="G26080" s="162" t="s">
        <v>26325</v>
      </c>
    </row>
    <row r="26081" spans="7:7">
      <c r="G26081" s="162" t="s">
        <v>26326</v>
      </c>
    </row>
    <row r="26082" spans="7:7">
      <c r="G26082" s="162" t="s">
        <v>26327</v>
      </c>
    </row>
    <row r="26083" spans="7:7">
      <c r="G26083" s="162" t="s">
        <v>26328</v>
      </c>
    </row>
    <row r="26084" spans="7:7">
      <c r="G26084" s="162" t="s">
        <v>26329</v>
      </c>
    </row>
    <row r="26085" spans="7:7">
      <c r="G26085" s="162" t="s">
        <v>26330</v>
      </c>
    </row>
    <row r="26086" spans="7:7">
      <c r="G26086" s="162" t="s">
        <v>26331</v>
      </c>
    </row>
    <row r="26087" spans="7:7">
      <c r="G26087" s="162" t="s">
        <v>26332</v>
      </c>
    </row>
    <row r="26088" spans="7:7">
      <c r="G26088" s="162" t="s">
        <v>26333</v>
      </c>
    </row>
    <row r="26089" spans="7:7">
      <c r="G26089" s="162" t="s">
        <v>26334</v>
      </c>
    </row>
    <row r="26090" spans="7:7">
      <c r="G26090" s="162" t="s">
        <v>26335</v>
      </c>
    </row>
    <row r="26091" spans="7:7">
      <c r="G26091" s="162" t="s">
        <v>26336</v>
      </c>
    </row>
    <row r="26092" spans="7:7">
      <c r="G26092" s="162" t="s">
        <v>26337</v>
      </c>
    </row>
    <row r="26093" spans="7:7">
      <c r="G26093" s="162" t="s">
        <v>26338</v>
      </c>
    </row>
    <row r="26094" spans="7:7">
      <c r="G26094" s="162" t="s">
        <v>26339</v>
      </c>
    </row>
    <row r="26095" spans="7:7">
      <c r="G26095" s="162" t="s">
        <v>26340</v>
      </c>
    </row>
    <row r="26096" spans="7:7">
      <c r="G26096" s="162" t="s">
        <v>26341</v>
      </c>
    </row>
    <row r="26097" spans="7:7">
      <c r="G26097" s="162" t="s">
        <v>26342</v>
      </c>
    </row>
    <row r="26098" spans="7:7">
      <c r="G26098" s="162" t="s">
        <v>26343</v>
      </c>
    </row>
    <row r="26099" spans="7:7">
      <c r="G26099" s="162" t="s">
        <v>26344</v>
      </c>
    </row>
    <row r="26100" spans="7:7">
      <c r="G26100" s="162" t="s">
        <v>26345</v>
      </c>
    </row>
    <row r="26101" spans="7:7">
      <c r="G26101" s="162" t="s">
        <v>26346</v>
      </c>
    </row>
    <row r="26102" spans="7:7">
      <c r="G26102" s="162" t="s">
        <v>26347</v>
      </c>
    </row>
    <row r="26103" spans="7:7">
      <c r="G26103" s="162" t="s">
        <v>26348</v>
      </c>
    </row>
    <row r="26104" spans="7:7">
      <c r="G26104" s="162" t="s">
        <v>26349</v>
      </c>
    </row>
    <row r="26105" spans="7:7">
      <c r="G26105" s="162" t="s">
        <v>26350</v>
      </c>
    </row>
    <row r="26106" spans="7:7">
      <c r="G26106" s="162" t="s">
        <v>26351</v>
      </c>
    </row>
    <row r="26107" spans="7:7">
      <c r="G26107" s="162" t="s">
        <v>26352</v>
      </c>
    </row>
    <row r="26108" spans="7:7">
      <c r="G26108" s="162" t="s">
        <v>26353</v>
      </c>
    </row>
    <row r="26109" spans="7:7">
      <c r="G26109" s="162" t="s">
        <v>26354</v>
      </c>
    </row>
    <row r="26110" spans="7:7">
      <c r="G26110" s="162" t="s">
        <v>26355</v>
      </c>
    </row>
    <row r="26111" spans="7:7">
      <c r="G26111" s="162" t="s">
        <v>26356</v>
      </c>
    </row>
    <row r="26112" spans="7:7">
      <c r="G26112" s="162" t="s">
        <v>26357</v>
      </c>
    </row>
    <row r="26113" spans="7:7">
      <c r="G26113" s="162" t="s">
        <v>26358</v>
      </c>
    </row>
    <row r="26114" spans="7:7">
      <c r="G26114" s="162" t="s">
        <v>26359</v>
      </c>
    </row>
    <row r="26115" spans="7:7">
      <c r="G26115" s="162" t="s">
        <v>26360</v>
      </c>
    </row>
    <row r="26116" spans="7:7">
      <c r="G26116" s="162" t="s">
        <v>26361</v>
      </c>
    </row>
    <row r="26117" spans="7:7">
      <c r="G26117" s="162" t="s">
        <v>26362</v>
      </c>
    </row>
    <row r="26118" spans="7:7">
      <c r="G26118" s="162" t="s">
        <v>26363</v>
      </c>
    </row>
    <row r="26119" spans="7:7">
      <c r="G26119" s="162" t="s">
        <v>26364</v>
      </c>
    </row>
    <row r="26120" spans="7:7">
      <c r="G26120" s="162" t="s">
        <v>26365</v>
      </c>
    </row>
    <row r="26121" spans="7:7">
      <c r="G26121" s="162" t="s">
        <v>26366</v>
      </c>
    </row>
    <row r="26122" spans="7:7">
      <c r="G26122" s="162" t="s">
        <v>26367</v>
      </c>
    </row>
    <row r="26123" spans="7:7">
      <c r="G26123" s="162" t="s">
        <v>26368</v>
      </c>
    </row>
    <row r="26124" spans="7:7">
      <c r="G26124" s="162" t="s">
        <v>26369</v>
      </c>
    </row>
    <row r="26125" spans="7:7">
      <c r="G26125" s="162" t="s">
        <v>26370</v>
      </c>
    </row>
    <row r="26126" spans="7:7">
      <c r="G26126" s="162" t="s">
        <v>26371</v>
      </c>
    </row>
    <row r="26127" spans="7:7">
      <c r="G26127" s="162" t="s">
        <v>26372</v>
      </c>
    </row>
    <row r="26128" spans="7:7">
      <c r="G26128" s="162" t="s">
        <v>26373</v>
      </c>
    </row>
    <row r="26129" spans="7:7">
      <c r="G26129" s="162" t="s">
        <v>26374</v>
      </c>
    </row>
    <row r="26130" spans="7:7">
      <c r="G26130" s="162" t="s">
        <v>26375</v>
      </c>
    </row>
    <row r="26131" spans="7:7">
      <c r="G26131" s="162" t="s">
        <v>26376</v>
      </c>
    </row>
    <row r="26132" spans="7:7">
      <c r="G26132" s="162" t="s">
        <v>26377</v>
      </c>
    </row>
    <row r="26133" spans="7:7">
      <c r="G26133" s="162" t="s">
        <v>26378</v>
      </c>
    </row>
    <row r="26134" spans="7:7">
      <c r="G26134" s="162" t="s">
        <v>26379</v>
      </c>
    </row>
    <row r="26135" spans="7:7">
      <c r="G26135" s="162" t="s">
        <v>26380</v>
      </c>
    </row>
    <row r="26136" spans="7:7">
      <c r="G26136" s="162" t="s">
        <v>26381</v>
      </c>
    </row>
    <row r="26137" spans="7:7">
      <c r="G26137" s="162" t="s">
        <v>26382</v>
      </c>
    </row>
    <row r="26138" spans="7:7">
      <c r="G26138" s="162" t="s">
        <v>26383</v>
      </c>
    </row>
    <row r="26139" spans="7:7">
      <c r="G26139" s="162" t="s">
        <v>26384</v>
      </c>
    </row>
    <row r="26140" spans="7:7">
      <c r="G26140" s="162" t="s">
        <v>26385</v>
      </c>
    </row>
    <row r="26141" spans="7:7">
      <c r="G26141" s="162" t="s">
        <v>26386</v>
      </c>
    </row>
    <row r="26142" spans="7:7">
      <c r="G26142" s="162" t="s">
        <v>26387</v>
      </c>
    </row>
    <row r="26143" spans="7:7">
      <c r="G26143" s="162" t="s">
        <v>26388</v>
      </c>
    </row>
    <row r="26144" spans="7:7">
      <c r="G26144" s="162" t="s">
        <v>26389</v>
      </c>
    </row>
    <row r="26145" spans="7:7">
      <c r="G26145" s="162" t="s">
        <v>26390</v>
      </c>
    </row>
    <row r="26146" spans="7:7">
      <c r="G26146" s="162" t="s">
        <v>26391</v>
      </c>
    </row>
    <row r="26147" spans="7:7">
      <c r="G26147" s="162" t="s">
        <v>26392</v>
      </c>
    </row>
    <row r="26148" spans="7:7">
      <c r="G26148" s="162" t="s">
        <v>26393</v>
      </c>
    </row>
    <row r="26149" spans="7:7">
      <c r="G26149" s="162" t="s">
        <v>26394</v>
      </c>
    </row>
    <row r="26150" spans="7:7">
      <c r="G26150" s="162" t="s">
        <v>26395</v>
      </c>
    </row>
    <row r="26151" spans="7:7">
      <c r="G26151" s="162" t="s">
        <v>26396</v>
      </c>
    </row>
    <row r="26152" spans="7:7">
      <c r="G26152" s="162" t="s">
        <v>26397</v>
      </c>
    </row>
    <row r="26153" spans="7:7">
      <c r="G26153" s="162" t="s">
        <v>26398</v>
      </c>
    </row>
    <row r="26154" spans="7:7">
      <c r="G26154" s="162" t="s">
        <v>26399</v>
      </c>
    </row>
    <row r="26155" spans="7:7">
      <c r="G26155" s="162" t="s">
        <v>26400</v>
      </c>
    </row>
    <row r="26156" spans="7:7">
      <c r="G26156" s="162" t="s">
        <v>26401</v>
      </c>
    </row>
    <row r="26157" spans="7:7">
      <c r="G26157" s="162" t="s">
        <v>26402</v>
      </c>
    </row>
    <row r="26158" spans="7:7">
      <c r="G26158" s="162" t="s">
        <v>26403</v>
      </c>
    </row>
    <row r="26159" spans="7:7">
      <c r="G26159" s="162" t="s">
        <v>26404</v>
      </c>
    </row>
    <row r="26160" spans="7:7">
      <c r="G26160" s="162" t="s">
        <v>26405</v>
      </c>
    </row>
    <row r="26161" spans="7:7">
      <c r="G26161" s="162" t="s">
        <v>26406</v>
      </c>
    </row>
    <row r="26162" spans="7:7">
      <c r="G26162" s="162" t="s">
        <v>26407</v>
      </c>
    </row>
    <row r="26163" spans="7:7">
      <c r="G26163" s="162" t="s">
        <v>26408</v>
      </c>
    </row>
    <row r="26164" spans="7:7">
      <c r="G26164" s="162" t="s">
        <v>26409</v>
      </c>
    </row>
    <row r="26165" spans="7:7">
      <c r="G26165" s="162" t="s">
        <v>26410</v>
      </c>
    </row>
    <row r="26166" spans="7:7">
      <c r="G26166" s="162" t="s">
        <v>26411</v>
      </c>
    </row>
    <row r="26167" spans="7:7">
      <c r="G26167" s="162" t="s">
        <v>26412</v>
      </c>
    </row>
    <row r="26168" spans="7:7">
      <c r="G26168" s="162" t="s">
        <v>26413</v>
      </c>
    </row>
    <row r="26169" spans="7:7">
      <c r="G26169" s="162" t="s">
        <v>26414</v>
      </c>
    </row>
    <row r="26170" spans="7:7">
      <c r="G26170" s="162" t="s">
        <v>26415</v>
      </c>
    </row>
    <row r="26171" spans="7:7">
      <c r="G26171" s="162" t="s">
        <v>26416</v>
      </c>
    </row>
    <row r="26172" spans="7:7">
      <c r="G26172" s="162" t="s">
        <v>26417</v>
      </c>
    </row>
    <row r="26173" spans="7:7">
      <c r="G26173" s="162" t="s">
        <v>26418</v>
      </c>
    </row>
    <row r="26174" spans="7:7">
      <c r="G26174" s="162" t="s">
        <v>26419</v>
      </c>
    </row>
    <row r="26175" spans="7:7">
      <c r="G26175" s="162" t="s">
        <v>26420</v>
      </c>
    </row>
    <row r="26176" spans="7:7">
      <c r="G26176" s="162" t="s">
        <v>26421</v>
      </c>
    </row>
    <row r="26177" spans="7:7">
      <c r="G26177" s="162" t="s">
        <v>26422</v>
      </c>
    </row>
    <row r="26178" spans="7:7">
      <c r="G26178" s="162" t="s">
        <v>26423</v>
      </c>
    </row>
    <row r="26179" spans="7:7">
      <c r="G26179" s="162" t="s">
        <v>26424</v>
      </c>
    </row>
    <row r="26180" spans="7:7">
      <c r="G26180" s="162" t="s">
        <v>26425</v>
      </c>
    </row>
    <row r="26181" spans="7:7">
      <c r="G26181" s="162" t="s">
        <v>26426</v>
      </c>
    </row>
    <row r="26182" spans="7:7">
      <c r="G26182" s="162" t="s">
        <v>26427</v>
      </c>
    </row>
    <row r="26183" spans="7:7">
      <c r="G26183" s="162" t="s">
        <v>26428</v>
      </c>
    </row>
    <row r="26184" spans="7:7">
      <c r="G26184" s="162" t="s">
        <v>26429</v>
      </c>
    </row>
    <row r="26185" spans="7:7">
      <c r="G26185" s="162" t="s">
        <v>26430</v>
      </c>
    </row>
    <row r="26186" spans="7:7">
      <c r="G26186" s="162" t="s">
        <v>26431</v>
      </c>
    </row>
    <row r="26187" spans="7:7">
      <c r="G26187" s="162" t="s">
        <v>26432</v>
      </c>
    </row>
    <row r="26188" spans="7:7">
      <c r="G26188" s="162" t="s">
        <v>26433</v>
      </c>
    </row>
    <row r="26189" spans="7:7">
      <c r="G26189" s="162" t="s">
        <v>26434</v>
      </c>
    </row>
    <row r="26190" spans="7:7">
      <c r="G26190" s="162" t="s">
        <v>26435</v>
      </c>
    </row>
    <row r="26191" spans="7:7">
      <c r="G26191" s="162" t="s">
        <v>26436</v>
      </c>
    </row>
    <row r="26192" spans="7:7">
      <c r="G26192" s="162" t="s">
        <v>26437</v>
      </c>
    </row>
    <row r="26193" spans="7:7">
      <c r="G26193" s="162" t="s">
        <v>26438</v>
      </c>
    </row>
    <row r="26194" spans="7:7">
      <c r="G26194" s="162" t="s">
        <v>26439</v>
      </c>
    </row>
    <row r="26195" spans="7:7">
      <c r="G26195" s="162" t="s">
        <v>26440</v>
      </c>
    </row>
    <row r="26196" spans="7:7">
      <c r="G26196" s="162" t="s">
        <v>26441</v>
      </c>
    </row>
    <row r="26197" spans="7:7">
      <c r="G26197" s="162" t="s">
        <v>26442</v>
      </c>
    </row>
    <row r="26198" spans="7:7">
      <c r="G26198" s="162" t="s">
        <v>26443</v>
      </c>
    </row>
    <row r="26199" spans="7:7">
      <c r="G26199" s="162" t="s">
        <v>26444</v>
      </c>
    </row>
    <row r="26200" spans="7:7">
      <c r="G26200" s="162" t="s">
        <v>26445</v>
      </c>
    </row>
    <row r="26201" spans="7:7">
      <c r="G26201" s="162" t="s">
        <v>26446</v>
      </c>
    </row>
    <row r="26202" spans="7:7">
      <c r="G26202" s="162" t="s">
        <v>26447</v>
      </c>
    </row>
    <row r="26203" spans="7:7">
      <c r="G26203" s="162" t="s">
        <v>26448</v>
      </c>
    </row>
    <row r="26204" spans="7:7">
      <c r="G26204" s="162" t="s">
        <v>26449</v>
      </c>
    </row>
    <row r="26205" spans="7:7">
      <c r="G26205" s="162" t="s">
        <v>26450</v>
      </c>
    </row>
    <row r="26206" spans="7:7">
      <c r="G26206" s="162" t="s">
        <v>26451</v>
      </c>
    </row>
    <row r="26207" spans="7:7">
      <c r="G26207" s="162" t="s">
        <v>26452</v>
      </c>
    </row>
    <row r="26208" spans="7:7">
      <c r="G26208" s="162" t="s">
        <v>26453</v>
      </c>
    </row>
    <row r="26209" spans="7:7">
      <c r="G26209" s="162" t="s">
        <v>26454</v>
      </c>
    </row>
    <row r="26210" spans="7:7">
      <c r="G26210" s="162" t="s">
        <v>26455</v>
      </c>
    </row>
    <row r="26211" spans="7:7">
      <c r="G26211" s="162" t="s">
        <v>26456</v>
      </c>
    </row>
    <row r="26212" spans="7:7">
      <c r="G26212" s="162" t="s">
        <v>26457</v>
      </c>
    </row>
    <row r="26213" spans="7:7">
      <c r="G26213" s="162" t="s">
        <v>26458</v>
      </c>
    </row>
    <row r="26214" spans="7:7">
      <c r="G26214" s="162" t="s">
        <v>26459</v>
      </c>
    </row>
    <row r="26215" spans="7:7">
      <c r="G26215" s="162" t="s">
        <v>26460</v>
      </c>
    </row>
    <row r="26216" spans="7:7">
      <c r="G26216" s="162" t="s">
        <v>26461</v>
      </c>
    </row>
    <row r="26217" spans="7:7">
      <c r="G26217" s="162" t="s">
        <v>26462</v>
      </c>
    </row>
    <row r="26218" spans="7:7">
      <c r="G26218" s="162" t="s">
        <v>26463</v>
      </c>
    </row>
    <row r="26219" spans="7:7">
      <c r="G26219" s="162" t="s">
        <v>26464</v>
      </c>
    </row>
    <row r="26220" spans="7:7">
      <c r="G26220" s="162" t="s">
        <v>26465</v>
      </c>
    </row>
    <row r="26221" spans="7:7">
      <c r="G26221" s="162" t="s">
        <v>26466</v>
      </c>
    </row>
    <row r="26222" spans="7:7">
      <c r="G26222" s="162" t="s">
        <v>26467</v>
      </c>
    </row>
    <row r="26223" spans="7:7">
      <c r="G26223" s="162" t="s">
        <v>26468</v>
      </c>
    </row>
    <row r="26224" spans="7:7">
      <c r="G26224" s="162" t="s">
        <v>26469</v>
      </c>
    </row>
    <row r="26225" spans="7:7">
      <c r="G26225" s="162" t="s">
        <v>26470</v>
      </c>
    </row>
    <row r="26226" spans="7:7">
      <c r="G26226" s="162" t="s">
        <v>26471</v>
      </c>
    </row>
    <row r="26227" spans="7:7">
      <c r="G26227" s="162" t="s">
        <v>26472</v>
      </c>
    </row>
    <row r="26228" spans="7:7">
      <c r="G26228" s="162" t="s">
        <v>26473</v>
      </c>
    </row>
    <row r="26229" spans="7:7">
      <c r="G26229" s="162" t="s">
        <v>26474</v>
      </c>
    </row>
    <row r="26230" spans="7:7">
      <c r="G26230" s="162" t="s">
        <v>26475</v>
      </c>
    </row>
    <row r="26231" spans="7:7">
      <c r="G26231" s="162" t="s">
        <v>26476</v>
      </c>
    </row>
    <row r="26232" spans="7:7">
      <c r="G26232" s="162" t="s">
        <v>26477</v>
      </c>
    </row>
    <row r="26233" spans="7:7">
      <c r="G26233" s="162" t="s">
        <v>26478</v>
      </c>
    </row>
    <row r="26234" spans="7:7">
      <c r="G26234" s="162" t="s">
        <v>26479</v>
      </c>
    </row>
    <row r="26235" spans="7:7">
      <c r="G26235" s="162" t="s">
        <v>26480</v>
      </c>
    </row>
    <row r="26236" spans="7:7">
      <c r="G26236" s="162" t="s">
        <v>26481</v>
      </c>
    </row>
    <row r="26237" spans="7:7">
      <c r="G26237" s="162" t="s">
        <v>26482</v>
      </c>
    </row>
    <row r="26238" spans="7:7">
      <c r="G26238" s="162" t="s">
        <v>26483</v>
      </c>
    </row>
    <row r="26239" spans="7:7">
      <c r="G26239" s="162" t="s">
        <v>26484</v>
      </c>
    </row>
    <row r="26240" spans="7:7">
      <c r="G26240" s="162" t="s">
        <v>26485</v>
      </c>
    </row>
    <row r="26241" spans="7:7">
      <c r="G26241" s="162" t="s">
        <v>26486</v>
      </c>
    </row>
    <row r="26242" spans="7:7">
      <c r="G26242" s="162" t="s">
        <v>26487</v>
      </c>
    </row>
    <row r="26243" spans="7:7">
      <c r="G26243" s="162" t="s">
        <v>26488</v>
      </c>
    </row>
    <row r="26244" spans="7:7">
      <c r="G26244" s="162" t="s">
        <v>26489</v>
      </c>
    </row>
    <row r="26245" spans="7:7">
      <c r="G26245" s="162" t="s">
        <v>26490</v>
      </c>
    </row>
    <row r="26246" spans="7:7">
      <c r="G26246" s="162" t="s">
        <v>26491</v>
      </c>
    </row>
    <row r="26247" spans="7:7">
      <c r="G26247" s="162" t="s">
        <v>26492</v>
      </c>
    </row>
    <row r="26248" spans="7:7">
      <c r="G26248" s="162" t="s">
        <v>26493</v>
      </c>
    </row>
    <row r="26249" spans="7:7">
      <c r="G26249" s="162" t="s">
        <v>26494</v>
      </c>
    </row>
    <row r="26250" spans="7:7">
      <c r="G26250" s="162" t="s">
        <v>26495</v>
      </c>
    </row>
    <row r="26251" spans="7:7">
      <c r="G26251" s="162" t="s">
        <v>26496</v>
      </c>
    </row>
    <row r="26252" spans="7:7">
      <c r="G26252" s="162" t="s">
        <v>26497</v>
      </c>
    </row>
    <row r="26253" spans="7:7">
      <c r="G26253" s="162" t="s">
        <v>26498</v>
      </c>
    </row>
    <row r="26254" spans="7:7">
      <c r="G26254" s="162" t="s">
        <v>26499</v>
      </c>
    </row>
    <row r="26255" spans="7:7">
      <c r="G26255" s="162" t="s">
        <v>26500</v>
      </c>
    </row>
    <row r="26256" spans="7:7">
      <c r="G26256" s="162" t="s">
        <v>26501</v>
      </c>
    </row>
    <row r="26257" spans="7:7">
      <c r="G26257" s="162" t="s">
        <v>26502</v>
      </c>
    </row>
    <row r="26258" spans="7:7">
      <c r="G26258" s="162" t="s">
        <v>26503</v>
      </c>
    </row>
    <row r="26259" spans="7:7">
      <c r="G26259" s="162" t="s">
        <v>26504</v>
      </c>
    </row>
    <row r="26260" spans="7:7">
      <c r="G26260" s="162" t="s">
        <v>26505</v>
      </c>
    </row>
    <row r="26261" spans="7:7">
      <c r="G26261" s="162" t="s">
        <v>26506</v>
      </c>
    </row>
    <row r="26262" spans="7:7">
      <c r="G26262" s="162" t="s">
        <v>26507</v>
      </c>
    </row>
    <row r="26263" spans="7:7">
      <c r="G26263" s="162" t="s">
        <v>26508</v>
      </c>
    </row>
    <row r="26264" spans="7:7">
      <c r="G26264" s="162" t="s">
        <v>26509</v>
      </c>
    </row>
    <row r="26265" spans="7:7">
      <c r="G26265" s="162" t="s">
        <v>26510</v>
      </c>
    </row>
    <row r="26266" spans="7:7">
      <c r="G26266" s="162" t="s">
        <v>26511</v>
      </c>
    </row>
    <row r="26267" spans="7:7">
      <c r="G26267" s="162" t="s">
        <v>26512</v>
      </c>
    </row>
    <row r="26268" spans="7:7">
      <c r="G26268" s="162" t="s">
        <v>26513</v>
      </c>
    </row>
    <row r="26269" spans="7:7">
      <c r="G26269" s="162" t="s">
        <v>26514</v>
      </c>
    </row>
    <row r="26270" spans="7:7">
      <c r="G26270" s="162" t="s">
        <v>26515</v>
      </c>
    </row>
    <row r="26271" spans="7:7">
      <c r="G26271" s="162" t="s">
        <v>26516</v>
      </c>
    </row>
    <row r="26272" spans="7:7">
      <c r="G26272" s="162" t="s">
        <v>26517</v>
      </c>
    </row>
    <row r="26273" spans="7:7">
      <c r="G26273" s="162" t="s">
        <v>26518</v>
      </c>
    </row>
    <row r="26274" spans="7:7">
      <c r="G26274" s="162" t="s">
        <v>26519</v>
      </c>
    </row>
    <row r="26275" spans="7:7">
      <c r="G26275" s="162" t="s">
        <v>26520</v>
      </c>
    </row>
    <row r="26276" spans="7:7">
      <c r="G26276" s="162" t="s">
        <v>26521</v>
      </c>
    </row>
    <row r="26277" spans="7:7">
      <c r="G26277" s="162" t="s">
        <v>26522</v>
      </c>
    </row>
    <row r="26278" spans="7:7">
      <c r="G26278" s="162" t="s">
        <v>26523</v>
      </c>
    </row>
    <row r="26279" spans="7:7">
      <c r="G26279" s="162" t="s">
        <v>26524</v>
      </c>
    </row>
    <row r="26280" spans="7:7">
      <c r="G26280" s="162" t="s">
        <v>26525</v>
      </c>
    </row>
    <row r="26281" spans="7:7">
      <c r="G26281" s="162" t="s">
        <v>26526</v>
      </c>
    </row>
    <row r="26282" spans="7:7">
      <c r="G26282" s="162" t="s">
        <v>26527</v>
      </c>
    </row>
    <row r="26283" spans="7:7">
      <c r="G26283" s="162" t="s">
        <v>26528</v>
      </c>
    </row>
    <row r="26284" spans="7:7">
      <c r="G26284" s="162" t="s">
        <v>26529</v>
      </c>
    </row>
    <row r="26285" spans="7:7">
      <c r="G26285" s="162" t="s">
        <v>26530</v>
      </c>
    </row>
    <row r="26286" spans="7:7">
      <c r="G26286" s="162" t="s">
        <v>26531</v>
      </c>
    </row>
    <row r="26287" spans="7:7">
      <c r="G26287" s="162" t="s">
        <v>26532</v>
      </c>
    </row>
    <row r="26288" spans="7:7">
      <c r="G26288" s="162" t="s">
        <v>26533</v>
      </c>
    </row>
    <row r="26289" spans="7:7">
      <c r="G26289" s="162" t="s">
        <v>26534</v>
      </c>
    </row>
    <row r="26290" spans="7:7">
      <c r="G26290" s="162" t="s">
        <v>26535</v>
      </c>
    </row>
    <row r="26291" spans="7:7">
      <c r="G26291" s="162" t="s">
        <v>26536</v>
      </c>
    </row>
    <row r="26292" spans="7:7">
      <c r="G26292" s="162" t="s">
        <v>26537</v>
      </c>
    </row>
    <row r="26293" spans="7:7">
      <c r="G26293" s="162" t="s">
        <v>26538</v>
      </c>
    </row>
    <row r="26294" spans="7:7">
      <c r="G26294" s="162" t="s">
        <v>26539</v>
      </c>
    </row>
    <row r="26295" spans="7:7">
      <c r="G26295" s="162" t="s">
        <v>26540</v>
      </c>
    </row>
    <row r="26296" spans="7:7">
      <c r="G26296" s="162" t="s">
        <v>26541</v>
      </c>
    </row>
    <row r="26297" spans="7:7">
      <c r="G26297" s="162" t="s">
        <v>26542</v>
      </c>
    </row>
    <row r="26298" spans="7:7">
      <c r="G26298" s="162" t="s">
        <v>26543</v>
      </c>
    </row>
    <row r="26299" spans="7:7">
      <c r="G26299" s="162" t="s">
        <v>26544</v>
      </c>
    </row>
    <row r="26300" spans="7:7">
      <c r="G26300" s="162" t="s">
        <v>26545</v>
      </c>
    </row>
    <row r="26301" spans="7:7">
      <c r="G26301" s="162" t="s">
        <v>26546</v>
      </c>
    </row>
    <row r="26302" spans="7:7">
      <c r="G26302" s="162" t="s">
        <v>26547</v>
      </c>
    </row>
    <row r="26303" spans="7:7">
      <c r="G26303" s="162" t="s">
        <v>26548</v>
      </c>
    </row>
    <row r="26304" spans="7:7">
      <c r="G26304" s="162" t="s">
        <v>26549</v>
      </c>
    </row>
    <row r="26305" spans="7:7">
      <c r="G26305" s="162" t="s">
        <v>26550</v>
      </c>
    </row>
    <row r="26306" spans="7:7">
      <c r="G26306" s="162" t="s">
        <v>26551</v>
      </c>
    </row>
    <row r="26307" spans="7:7">
      <c r="G26307" s="162" t="s">
        <v>26552</v>
      </c>
    </row>
    <row r="26308" spans="7:7">
      <c r="G26308" s="162" t="s">
        <v>26553</v>
      </c>
    </row>
    <row r="26309" spans="7:7">
      <c r="G26309" s="162" t="s">
        <v>26554</v>
      </c>
    </row>
    <row r="26310" spans="7:7">
      <c r="G26310" s="162" t="s">
        <v>26555</v>
      </c>
    </row>
    <row r="26311" spans="7:7">
      <c r="G26311" s="162" t="s">
        <v>26556</v>
      </c>
    </row>
    <row r="26312" spans="7:7">
      <c r="G26312" s="162" t="s">
        <v>26557</v>
      </c>
    </row>
    <row r="26313" spans="7:7">
      <c r="G26313" s="162" t="s">
        <v>26558</v>
      </c>
    </row>
    <row r="26314" spans="7:7">
      <c r="G26314" s="162" t="s">
        <v>26559</v>
      </c>
    </row>
    <row r="26315" spans="7:7">
      <c r="G26315" s="162" t="s">
        <v>26560</v>
      </c>
    </row>
    <row r="26316" spans="7:7">
      <c r="G26316" s="162" t="s">
        <v>26561</v>
      </c>
    </row>
    <row r="26317" spans="7:7">
      <c r="G26317" s="162" t="s">
        <v>26562</v>
      </c>
    </row>
    <row r="26318" spans="7:7">
      <c r="G26318" s="162" t="s">
        <v>26563</v>
      </c>
    </row>
    <row r="26319" spans="7:7">
      <c r="G26319" s="162" t="s">
        <v>26564</v>
      </c>
    </row>
    <row r="26320" spans="7:7">
      <c r="G26320" s="162" t="s">
        <v>26565</v>
      </c>
    </row>
    <row r="26321" spans="7:7">
      <c r="G26321" s="162" t="s">
        <v>26566</v>
      </c>
    </row>
    <row r="26322" spans="7:7">
      <c r="G26322" s="162" t="s">
        <v>26567</v>
      </c>
    </row>
    <row r="26323" spans="7:7">
      <c r="G26323" s="162" t="s">
        <v>26568</v>
      </c>
    </row>
    <row r="26324" spans="7:7">
      <c r="G26324" s="162" t="s">
        <v>26569</v>
      </c>
    </row>
    <row r="26325" spans="7:7">
      <c r="G26325" s="162" t="s">
        <v>26570</v>
      </c>
    </row>
    <row r="26326" spans="7:7">
      <c r="G26326" s="162" t="s">
        <v>26571</v>
      </c>
    </row>
    <row r="26327" spans="7:7">
      <c r="G26327" s="162" t="s">
        <v>26572</v>
      </c>
    </row>
    <row r="26328" spans="7:7">
      <c r="G26328" s="162" t="s">
        <v>26573</v>
      </c>
    </row>
    <row r="26329" spans="7:7">
      <c r="G26329" s="162" t="s">
        <v>26574</v>
      </c>
    </row>
    <row r="26330" spans="7:7">
      <c r="G26330" s="162" t="s">
        <v>26575</v>
      </c>
    </row>
    <row r="26331" spans="7:7">
      <c r="G26331" s="162" t="s">
        <v>26576</v>
      </c>
    </row>
    <row r="26332" spans="7:7">
      <c r="G26332" s="162" t="s">
        <v>26577</v>
      </c>
    </row>
    <row r="26333" spans="7:7">
      <c r="G26333" s="162" t="s">
        <v>26578</v>
      </c>
    </row>
    <row r="26334" spans="7:7">
      <c r="G26334" s="162" t="s">
        <v>26579</v>
      </c>
    </row>
    <row r="26335" spans="7:7">
      <c r="G26335" s="162" t="s">
        <v>26580</v>
      </c>
    </row>
    <row r="26336" spans="7:7">
      <c r="G26336" s="162" t="s">
        <v>26581</v>
      </c>
    </row>
    <row r="26337" spans="7:7">
      <c r="G26337" s="162" t="s">
        <v>26582</v>
      </c>
    </row>
    <row r="26338" spans="7:7">
      <c r="G26338" s="162" t="s">
        <v>26583</v>
      </c>
    </row>
    <row r="26339" spans="7:7">
      <c r="G26339" s="162" t="s">
        <v>26584</v>
      </c>
    </row>
    <row r="26340" spans="7:7">
      <c r="G26340" s="162" t="s">
        <v>26585</v>
      </c>
    </row>
    <row r="26341" spans="7:7">
      <c r="G26341" s="162" t="s">
        <v>26586</v>
      </c>
    </row>
    <row r="26342" spans="7:7">
      <c r="G26342" s="162" t="s">
        <v>26587</v>
      </c>
    </row>
    <row r="26343" spans="7:7">
      <c r="G26343" s="162" t="s">
        <v>26588</v>
      </c>
    </row>
    <row r="26344" spans="7:7">
      <c r="G26344" s="162" t="s">
        <v>26589</v>
      </c>
    </row>
    <row r="26345" spans="7:7">
      <c r="G26345" s="162" t="s">
        <v>26590</v>
      </c>
    </row>
    <row r="26346" spans="7:7">
      <c r="G26346" s="162" t="s">
        <v>26591</v>
      </c>
    </row>
    <row r="26347" spans="7:7">
      <c r="G26347" s="162" t="s">
        <v>26592</v>
      </c>
    </row>
    <row r="26348" spans="7:7">
      <c r="G26348" s="162" t="s">
        <v>26593</v>
      </c>
    </row>
    <row r="26349" spans="7:7">
      <c r="G26349" s="162" t="s">
        <v>26594</v>
      </c>
    </row>
    <row r="26350" spans="7:7">
      <c r="G26350" s="162" t="s">
        <v>26595</v>
      </c>
    </row>
    <row r="26351" spans="7:7">
      <c r="G26351" s="162" t="s">
        <v>26596</v>
      </c>
    </row>
    <row r="26352" spans="7:7">
      <c r="G26352" s="162" t="s">
        <v>26597</v>
      </c>
    </row>
    <row r="26353" spans="7:7">
      <c r="G26353" s="162" t="s">
        <v>26598</v>
      </c>
    </row>
    <row r="26354" spans="7:7">
      <c r="G26354" s="162" t="s">
        <v>26599</v>
      </c>
    </row>
    <row r="26355" spans="7:7">
      <c r="G26355" s="162" t="s">
        <v>26600</v>
      </c>
    </row>
    <row r="26356" spans="7:7">
      <c r="G26356" s="162" t="s">
        <v>26601</v>
      </c>
    </row>
    <row r="26357" spans="7:7">
      <c r="G26357" s="162" t="s">
        <v>26602</v>
      </c>
    </row>
    <row r="26358" spans="7:7">
      <c r="G26358" s="162" t="s">
        <v>26603</v>
      </c>
    </row>
    <row r="26359" spans="7:7">
      <c r="G26359" s="162" t="s">
        <v>26604</v>
      </c>
    </row>
    <row r="26360" spans="7:7">
      <c r="G26360" s="162" t="s">
        <v>26605</v>
      </c>
    </row>
    <row r="26361" spans="7:7">
      <c r="G26361" s="162" t="s">
        <v>26606</v>
      </c>
    </row>
    <row r="26362" spans="7:7">
      <c r="G26362" s="162" t="s">
        <v>26607</v>
      </c>
    </row>
    <row r="26363" spans="7:7">
      <c r="G26363" s="162" t="s">
        <v>26608</v>
      </c>
    </row>
    <row r="26364" spans="7:7">
      <c r="G26364" s="162" t="s">
        <v>26609</v>
      </c>
    </row>
    <row r="26365" spans="7:7">
      <c r="G26365" s="162" t="s">
        <v>26610</v>
      </c>
    </row>
    <row r="26366" spans="7:7">
      <c r="G26366" s="162" t="s">
        <v>26611</v>
      </c>
    </row>
    <row r="26367" spans="7:7">
      <c r="G26367" s="162" t="s">
        <v>26612</v>
      </c>
    </row>
    <row r="26368" spans="7:7">
      <c r="G26368" s="162" t="s">
        <v>26613</v>
      </c>
    </row>
    <row r="26369" spans="7:7">
      <c r="G26369" s="162" t="s">
        <v>26614</v>
      </c>
    </row>
    <row r="26370" spans="7:7">
      <c r="G26370" s="162" t="s">
        <v>26615</v>
      </c>
    </row>
    <row r="26371" spans="7:7">
      <c r="G26371" s="162" t="s">
        <v>26616</v>
      </c>
    </row>
    <row r="26372" spans="7:7">
      <c r="G26372" s="162" t="s">
        <v>26617</v>
      </c>
    </row>
    <row r="26373" spans="7:7">
      <c r="G26373" s="162" t="s">
        <v>26618</v>
      </c>
    </row>
    <row r="26374" spans="7:7">
      <c r="G26374" s="162" t="s">
        <v>26619</v>
      </c>
    </row>
    <row r="26375" spans="7:7">
      <c r="G26375" s="162" t="s">
        <v>26620</v>
      </c>
    </row>
    <row r="26376" spans="7:7">
      <c r="G26376" s="162" t="s">
        <v>26621</v>
      </c>
    </row>
    <row r="26377" spans="7:7">
      <c r="G26377" s="162" t="s">
        <v>26622</v>
      </c>
    </row>
    <row r="26378" spans="7:7">
      <c r="G26378" s="162" t="s">
        <v>26623</v>
      </c>
    </row>
    <row r="26379" spans="7:7">
      <c r="G26379" s="162" t="s">
        <v>26624</v>
      </c>
    </row>
    <row r="26380" spans="7:7">
      <c r="G26380" s="162" t="s">
        <v>26625</v>
      </c>
    </row>
    <row r="26381" spans="7:7">
      <c r="G26381" s="162" t="s">
        <v>26626</v>
      </c>
    </row>
    <row r="26382" spans="7:7">
      <c r="G26382" s="162" t="s">
        <v>26627</v>
      </c>
    </row>
    <row r="26383" spans="7:7">
      <c r="G26383" s="162" t="s">
        <v>26628</v>
      </c>
    </row>
    <row r="26384" spans="7:7">
      <c r="G26384" s="162" t="s">
        <v>26629</v>
      </c>
    </row>
    <row r="26385" spans="7:7">
      <c r="G26385" s="162" t="s">
        <v>26630</v>
      </c>
    </row>
    <row r="26386" spans="7:7">
      <c r="G26386" s="162" t="s">
        <v>26631</v>
      </c>
    </row>
    <row r="26387" spans="7:7">
      <c r="G26387" s="162" t="s">
        <v>26632</v>
      </c>
    </row>
    <row r="26388" spans="7:7">
      <c r="G26388" s="162" t="s">
        <v>26633</v>
      </c>
    </row>
    <row r="26389" spans="7:7">
      <c r="G26389" s="162" t="s">
        <v>26634</v>
      </c>
    </row>
    <row r="26390" spans="7:7">
      <c r="G26390" s="162" t="s">
        <v>26635</v>
      </c>
    </row>
    <row r="26391" spans="7:7">
      <c r="G26391" s="162" t="s">
        <v>26636</v>
      </c>
    </row>
    <row r="26392" spans="7:7">
      <c r="G26392" s="162" t="s">
        <v>26637</v>
      </c>
    </row>
    <row r="26393" spans="7:7">
      <c r="G26393" s="162" t="s">
        <v>26638</v>
      </c>
    </row>
    <row r="26394" spans="7:7">
      <c r="G26394" s="162" t="s">
        <v>26639</v>
      </c>
    </row>
    <row r="26395" spans="7:7">
      <c r="G26395" s="162" t="s">
        <v>26640</v>
      </c>
    </row>
    <row r="26396" spans="7:7">
      <c r="G26396" s="162" t="s">
        <v>26641</v>
      </c>
    </row>
    <row r="26397" spans="7:7">
      <c r="G26397" s="162" t="s">
        <v>26642</v>
      </c>
    </row>
    <row r="26398" spans="7:7">
      <c r="G26398" s="162" t="s">
        <v>26643</v>
      </c>
    </row>
    <row r="26399" spans="7:7">
      <c r="G26399" s="162" t="s">
        <v>26644</v>
      </c>
    </row>
    <row r="26400" spans="7:7">
      <c r="G26400" s="162" t="s">
        <v>26645</v>
      </c>
    </row>
    <row r="26401" spans="7:7">
      <c r="G26401" s="162" t="s">
        <v>26646</v>
      </c>
    </row>
    <row r="26402" spans="7:7">
      <c r="G26402" s="162" t="s">
        <v>26647</v>
      </c>
    </row>
    <row r="26403" spans="7:7">
      <c r="G26403" s="162" t="s">
        <v>26648</v>
      </c>
    </row>
    <row r="26404" spans="7:7">
      <c r="G26404" s="162" t="s">
        <v>26649</v>
      </c>
    </row>
    <row r="26405" spans="7:7">
      <c r="G26405" s="162" t="s">
        <v>26650</v>
      </c>
    </row>
    <row r="26406" spans="7:7">
      <c r="G26406" s="162" t="s">
        <v>26651</v>
      </c>
    </row>
    <row r="26407" spans="7:7">
      <c r="G26407" s="162" t="s">
        <v>26652</v>
      </c>
    </row>
    <row r="26408" spans="7:7">
      <c r="G26408" s="162" t="s">
        <v>26653</v>
      </c>
    </row>
    <row r="26409" spans="7:7">
      <c r="G26409" s="162" t="s">
        <v>26654</v>
      </c>
    </row>
    <row r="26410" spans="7:7">
      <c r="G26410" s="162" t="s">
        <v>26655</v>
      </c>
    </row>
    <row r="26411" spans="7:7">
      <c r="G26411" s="162" t="s">
        <v>26656</v>
      </c>
    </row>
    <row r="26412" spans="7:7">
      <c r="G26412" s="162" t="s">
        <v>26657</v>
      </c>
    </row>
    <row r="26413" spans="7:7">
      <c r="G26413" s="162" t="s">
        <v>26658</v>
      </c>
    </row>
    <row r="26414" spans="7:7">
      <c r="G26414" s="162" t="s">
        <v>26659</v>
      </c>
    </row>
    <row r="26415" spans="7:7">
      <c r="G26415" s="162" t="s">
        <v>26660</v>
      </c>
    </row>
    <row r="26416" spans="7:7">
      <c r="G26416" s="162" t="s">
        <v>26661</v>
      </c>
    </row>
    <row r="26417" spans="7:7">
      <c r="G26417" s="162" t="s">
        <v>26662</v>
      </c>
    </row>
    <row r="26418" spans="7:7">
      <c r="G26418" s="162" t="s">
        <v>26663</v>
      </c>
    </row>
    <row r="26419" spans="7:7">
      <c r="G26419" s="162" t="s">
        <v>26664</v>
      </c>
    </row>
    <row r="26420" spans="7:7">
      <c r="G26420" s="162" t="s">
        <v>26665</v>
      </c>
    </row>
    <row r="26421" spans="7:7">
      <c r="G26421" s="162" t="s">
        <v>26666</v>
      </c>
    </row>
    <row r="26422" spans="7:7">
      <c r="G26422" s="162" t="s">
        <v>26667</v>
      </c>
    </row>
    <row r="26423" spans="7:7">
      <c r="G26423" s="162" t="s">
        <v>26668</v>
      </c>
    </row>
    <row r="26424" spans="7:7">
      <c r="G26424" s="162" t="s">
        <v>26669</v>
      </c>
    </row>
    <row r="26425" spans="7:7">
      <c r="G26425" s="162" t="s">
        <v>26670</v>
      </c>
    </row>
    <row r="26426" spans="7:7">
      <c r="G26426" s="162" t="s">
        <v>26671</v>
      </c>
    </row>
    <row r="26427" spans="7:7">
      <c r="G26427" s="162" t="s">
        <v>26672</v>
      </c>
    </row>
    <row r="26428" spans="7:7">
      <c r="G26428" s="162" t="s">
        <v>26673</v>
      </c>
    </row>
    <row r="26429" spans="7:7">
      <c r="G26429" s="162" t="s">
        <v>26674</v>
      </c>
    </row>
    <row r="26430" spans="7:7">
      <c r="G26430" s="162" t="s">
        <v>26675</v>
      </c>
    </row>
    <row r="26431" spans="7:7">
      <c r="G26431" s="162" t="s">
        <v>26676</v>
      </c>
    </row>
    <row r="26432" spans="7:7">
      <c r="G26432" s="162" t="s">
        <v>26677</v>
      </c>
    </row>
    <row r="26433" spans="7:7">
      <c r="G26433" s="162" t="s">
        <v>26678</v>
      </c>
    </row>
    <row r="26434" spans="7:7">
      <c r="G26434" s="162" t="s">
        <v>26679</v>
      </c>
    </row>
    <row r="26435" spans="7:7">
      <c r="G26435" s="162" t="s">
        <v>26680</v>
      </c>
    </row>
    <row r="26436" spans="7:7">
      <c r="G26436" s="162" t="s">
        <v>26681</v>
      </c>
    </row>
    <row r="26437" spans="7:7">
      <c r="G26437" s="162" t="s">
        <v>26682</v>
      </c>
    </row>
    <row r="26438" spans="7:7">
      <c r="G26438" s="162" t="s">
        <v>26683</v>
      </c>
    </row>
    <row r="26439" spans="7:7">
      <c r="G26439" s="162" t="s">
        <v>26684</v>
      </c>
    </row>
    <row r="26440" spans="7:7">
      <c r="G26440" s="162" t="s">
        <v>26685</v>
      </c>
    </row>
    <row r="26441" spans="7:7">
      <c r="G26441" s="162" t="s">
        <v>26686</v>
      </c>
    </row>
    <row r="26442" spans="7:7">
      <c r="G26442" s="162" t="s">
        <v>26687</v>
      </c>
    </row>
    <row r="26443" spans="7:7">
      <c r="G26443" s="162" t="s">
        <v>26688</v>
      </c>
    </row>
    <row r="26444" spans="7:7">
      <c r="G26444" s="162" t="s">
        <v>26689</v>
      </c>
    </row>
    <row r="26445" spans="7:7">
      <c r="G26445" s="162" t="s">
        <v>26690</v>
      </c>
    </row>
    <row r="26446" spans="7:7">
      <c r="G26446" s="162" t="s">
        <v>26691</v>
      </c>
    </row>
    <row r="26447" spans="7:7">
      <c r="G26447" s="162" t="s">
        <v>26692</v>
      </c>
    </row>
    <row r="26448" spans="7:7">
      <c r="G26448" s="162" t="s">
        <v>26693</v>
      </c>
    </row>
    <row r="26449" spans="7:7">
      <c r="G26449" s="162" t="s">
        <v>26694</v>
      </c>
    </row>
    <row r="26450" spans="7:7">
      <c r="G26450" s="162" t="s">
        <v>26695</v>
      </c>
    </row>
    <row r="26451" spans="7:7">
      <c r="G26451" s="162" t="s">
        <v>26696</v>
      </c>
    </row>
    <row r="26452" spans="7:7">
      <c r="G26452" s="162" t="s">
        <v>26697</v>
      </c>
    </row>
    <row r="26453" spans="7:7">
      <c r="G26453" s="162" t="s">
        <v>26698</v>
      </c>
    </row>
    <row r="26454" spans="7:7">
      <c r="G26454" s="162" t="s">
        <v>26699</v>
      </c>
    </row>
    <row r="26455" spans="7:7">
      <c r="G26455" s="162" t="s">
        <v>26700</v>
      </c>
    </row>
    <row r="26456" spans="7:7">
      <c r="G26456" s="162" t="s">
        <v>26701</v>
      </c>
    </row>
    <row r="26457" spans="7:7">
      <c r="G26457" s="162" t="s">
        <v>26702</v>
      </c>
    </row>
    <row r="26458" spans="7:7">
      <c r="G26458" s="162" t="s">
        <v>26703</v>
      </c>
    </row>
    <row r="26459" spans="7:7">
      <c r="G26459" s="162" t="s">
        <v>26704</v>
      </c>
    </row>
    <row r="26460" spans="7:7">
      <c r="G26460" s="162" t="s">
        <v>26705</v>
      </c>
    </row>
    <row r="26461" spans="7:7">
      <c r="G26461" s="162" t="s">
        <v>26706</v>
      </c>
    </row>
    <row r="26462" spans="7:7">
      <c r="G26462" s="162" t="s">
        <v>26707</v>
      </c>
    </row>
    <row r="26463" spans="7:7">
      <c r="G26463" s="162" t="s">
        <v>26708</v>
      </c>
    </row>
    <row r="26464" spans="7:7">
      <c r="G26464" s="162" t="s">
        <v>26709</v>
      </c>
    </row>
    <row r="26465" spans="7:7">
      <c r="G26465" s="162" t="s">
        <v>26710</v>
      </c>
    </row>
    <row r="26466" spans="7:7">
      <c r="G26466" s="162" t="s">
        <v>26711</v>
      </c>
    </row>
    <row r="26467" spans="7:7">
      <c r="G26467" s="162" t="s">
        <v>26712</v>
      </c>
    </row>
    <row r="26468" spans="7:7">
      <c r="G26468" s="162" t="s">
        <v>26713</v>
      </c>
    </row>
    <row r="26469" spans="7:7">
      <c r="G26469" s="162" t="s">
        <v>26714</v>
      </c>
    </row>
    <row r="26470" spans="7:7">
      <c r="G26470" s="162" t="s">
        <v>26715</v>
      </c>
    </row>
    <row r="26471" spans="7:7">
      <c r="G26471" s="162" t="s">
        <v>26716</v>
      </c>
    </row>
    <row r="26472" spans="7:7">
      <c r="G26472" s="162" t="s">
        <v>26717</v>
      </c>
    </row>
    <row r="26473" spans="7:7">
      <c r="G26473" s="162" t="s">
        <v>26718</v>
      </c>
    </row>
    <row r="26474" spans="7:7">
      <c r="G26474" s="162" t="s">
        <v>26719</v>
      </c>
    </row>
    <row r="26475" spans="7:7">
      <c r="G26475" s="162" t="s">
        <v>26720</v>
      </c>
    </row>
    <row r="26476" spans="7:7">
      <c r="G26476" s="162" t="s">
        <v>26721</v>
      </c>
    </row>
    <row r="26477" spans="7:7">
      <c r="G26477" s="162" t="s">
        <v>26722</v>
      </c>
    </row>
    <row r="26478" spans="7:7">
      <c r="G26478" s="162" t="s">
        <v>26723</v>
      </c>
    </row>
    <row r="26479" spans="7:7">
      <c r="G26479" s="162" t="s">
        <v>26724</v>
      </c>
    </row>
    <row r="26480" spans="7:7">
      <c r="G26480" s="162" t="s">
        <v>26725</v>
      </c>
    </row>
    <row r="26481" spans="7:7">
      <c r="G26481" s="162" t="s">
        <v>26726</v>
      </c>
    </row>
    <row r="26482" spans="7:7">
      <c r="G26482" s="162" t="s">
        <v>26727</v>
      </c>
    </row>
    <row r="26483" spans="7:7">
      <c r="G26483" s="162" t="s">
        <v>26728</v>
      </c>
    </row>
    <row r="26484" spans="7:7">
      <c r="G26484" s="162" t="s">
        <v>26729</v>
      </c>
    </row>
    <row r="26485" spans="7:7">
      <c r="G26485" s="162" t="s">
        <v>26730</v>
      </c>
    </row>
    <row r="26486" spans="7:7">
      <c r="G26486" s="162" t="s">
        <v>26731</v>
      </c>
    </row>
    <row r="26487" spans="7:7">
      <c r="G26487" s="162" t="s">
        <v>26732</v>
      </c>
    </row>
    <row r="26488" spans="7:7">
      <c r="G26488" s="162" t="s">
        <v>26733</v>
      </c>
    </row>
    <row r="26489" spans="7:7">
      <c r="G26489" s="162" t="s">
        <v>26734</v>
      </c>
    </row>
    <row r="26490" spans="7:7">
      <c r="G26490" s="162" t="s">
        <v>26735</v>
      </c>
    </row>
    <row r="26491" spans="7:7">
      <c r="G26491" s="162" t="s">
        <v>26736</v>
      </c>
    </row>
    <row r="26492" spans="7:7">
      <c r="G26492" s="162" t="s">
        <v>26737</v>
      </c>
    </row>
    <row r="26493" spans="7:7">
      <c r="G26493" s="162" t="s">
        <v>26738</v>
      </c>
    </row>
    <row r="26494" spans="7:7">
      <c r="G26494" s="162" t="s">
        <v>26739</v>
      </c>
    </row>
    <row r="26495" spans="7:7">
      <c r="G26495" s="162" t="s">
        <v>26740</v>
      </c>
    </row>
    <row r="26496" spans="7:7">
      <c r="G26496" s="162" t="s">
        <v>26741</v>
      </c>
    </row>
    <row r="26497" spans="7:7">
      <c r="G26497" s="162" t="s">
        <v>26742</v>
      </c>
    </row>
    <row r="26498" spans="7:7">
      <c r="G26498" s="162" t="s">
        <v>26743</v>
      </c>
    </row>
    <row r="26499" spans="7:7">
      <c r="G26499" s="162" t="s">
        <v>26744</v>
      </c>
    </row>
    <row r="26500" spans="7:7">
      <c r="G26500" s="162" t="s">
        <v>26745</v>
      </c>
    </row>
    <row r="26501" spans="7:7">
      <c r="G26501" s="162" t="s">
        <v>26746</v>
      </c>
    </row>
    <row r="26502" spans="7:7">
      <c r="G26502" s="162" t="s">
        <v>26747</v>
      </c>
    </row>
    <row r="26503" spans="7:7">
      <c r="G26503" s="162" t="s">
        <v>26748</v>
      </c>
    </row>
    <row r="26504" spans="7:7">
      <c r="G26504" s="162" t="s">
        <v>26749</v>
      </c>
    </row>
    <row r="26505" spans="7:7">
      <c r="G26505" s="162" t="s">
        <v>26750</v>
      </c>
    </row>
    <row r="26506" spans="7:7">
      <c r="G26506" s="162" t="s">
        <v>26751</v>
      </c>
    </row>
    <row r="26507" spans="7:7">
      <c r="G26507" s="162" t="s">
        <v>26752</v>
      </c>
    </row>
    <row r="26508" spans="7:7">
      <c r="G26508" s="162" t="s">
        <v>26753</v>
      </c>
    </row>
    <row r="26509" spans="7:7">
      <c r="G26509" s="162" t="s">
        <v>26754</v>
      </c>
    </row>
    <row r="26510" spans="7:7">
      <c r="G26510" s="162" t="s">
        <v>26755</v>
      </c>
    </row>
    <row r="26511" spans="7:7">
      <c r="G26511" s="162" t="s">
        <v>26756</v>
      </c>
    </row>
    <row r="26512" spans="7:7">
      <c r="G26512" s="162" t="s">
        <v>26757</v>
      </c>
    </row>
    <row r="26513" spans="7:7">
      <c r="G26513" s="162" t="s">
        <v>26758</v>
      </c>
    </row>
    <row r="26514" spans="7:7">
      <c r="G26514" s="162" t="s">
        <v>26759</v>
      </c>
    </row>
    <row r="26515" spans="7:7">
      <c r="G26515" s="162" t="s">
        <v>26760</v>
      </c>
    </row>
    <row r="26516" spans="7:7">
      <c r="G26516" s="162" t="s">
        <v>26761</v>
      </c>
    </row>
    <row r="26517" spans="7:7">
      <c r="G26517" s="162" t="s">
        <v>26762</v>
      </c>
    </row>
    <row r="26518" spans="7:7">
      <c r="G26518" s="162" t="s">
        <v>26763</v>
      </c>
    </row>
    <row r="26519" spans="7:7">
      <c r="G26519" s="162" t="s">
        <v>26764</v>
      </c>
    </row>
    <row r="26520" spans="7:7">
      <c r="G26520" s="162" t="s">
        <v>26765</v>
      </c>
    </row>
    <row r="26521" spans="7:7">
      <c r="G26521" s="162" t="s">
        <v>26766</v>
      </c>
    </row>
    <row r="26522" spans="7:7">
      <c r="G26522" s="162" t="s">
        <v>26767</v>
      </c>
    </row>
    <row r="26523" spans="7:7">
      <c r="G26523" s="162" t="s">
        <v>26768</v>
      </c>
    </row>
    <row r="26524" spans="7:7">
      <c r="G26524" s="162" t="s">
        <v>26769</v>
      </c>
    </row>
    <row r="26525" spans="7:7">
      <c r="G26525" s="162" t="s">
        <v>26770</v>
      </c>
    </row>
    <row r="26526" spans="7:7">
      <c r="G26526" s="162" t="s">
        <v>26771</v>
      </c>
    </row>
    <row r="26527" spans="7:7">
      <c r="G26527" s="162" t="s">
        <v>26772</v>
      </c>
    </row>
    <row r="26528" spans="7:7">
      <c r="G26528" s="162" t="s">
        <v>26773</v>
      </c>
    </row>
    <row r="26529" spans="7:7">
      <c r="G26529" s="162" t="s">
        <v>26774</v>
      </c>
    </row>
    <row r="26530" spans="7:7">
      <c r="G26530" s="162" t="s">
        <v>26775</v>
      </c>
    </row>
    <row r="26531" spans="7:7">
      <c r="G26531" s="162" t="s">
        <v>26776</v>
      </c>
    </row>
    <row r="26532" spans="7:7">
      <c r="G26532" s="162" t="s">
        <v>26777</v>
      </c>
    </row>
    <row r="26533" spans="7:7">
      <c r="G26533" s="162" t="s">
        <v>26778</v>
      </c>
    </row>
    <row r="26534" spans="7:7">
      <c r="G26534" s="162" t="s">
        <v>26779</v>
      </c>
    </row>
    <row r="26535" spans="7:7">
      <c r="G26535" s="162" t="s">
        <v>26780</v>
      </c>
    </row>
    <row r="26536" spans="7:7">
      <c r="G26536" s="162" t="s">
        <v>26781</v>
      </c>
    </row>
    <row r="26537" spans="7:7">
      <c r="G26537" s="162" t="s">
        <v>26782</v>
      </c>
    </row>
    <row r="26538" spans="7:7">
      <c r="G26538" s="162" t="s">
        <v>26783</v>
      </c>
    </row>
    <row r="26539" spans="7:7">
      <c r="G26539" s="162" t="s">
        <v>26784</v>
      </c>
    </row>
    <row r="26540" spans="7:7">
      <c r="G26540" s="162" t="s">
        <v>26785</v>
      </c>
    </row>
    <row r="26541" spans="7:7">
      <c r="G26541" s="162" t="s">
        <v>26786</v>
      </c>
    </row>
    <row r="26542" spans="7:7">
      <c r="G26542" s="162" t="s">
        <v>26787</v>
      </c>
    </row>
    <row r="26543" spans="7:7">
      <c r="G26543" s="162" t="s">
        <v>26788</v>
      </c>
    </row>
    <row r="26544" spans="7:7">
      <c r="G26544" s="162" t="s">
        <v>26789</v>
      </c>
    </row>
    <row r="26545" spans="7:7">
      <c r="G26545" s="162" t="s">
        <v>26790</v>
      </c>
    </row>
    <row r="26546" spans="7:7">
      <c r="G26546" s="162" t="s">
        <v>26791</v>
      </c>
    </row>
    <row r="26547" spans="7:7">
      <c r="G26547" s="162" t="s">
        <v>26792</v>
      </c>
    </row>
    <row r="26548" spans="7:7">
      <c r="G26548" s="162" t="s">
        <v>26793</v>
      </c>
    </row>
    <row r="26549" spans="7:7">
      <c r="G26549" s="162" t="s">
        <v>26794</v>
      </c>
    </row>
    <row r="26550" spans="7:7">
      <c r="G26550" s="162" t="s">
        <v>26795</v>
      </c>
    </row>
    <row r="26551" spans="7:7">
      <c r="G26551" s="162" t="s">
        <v>26796</v>
      </c>
    </row>
    <row r="26552" spans="7:7">
      <c r="G26552" s="162" t="s">
        <v>26797</v>
      </c>
    </row>
    <row r="26553" spans="7:7">
      <c r="G26553" s="162" t="s">
        <v>26798</v>
      </c>
    </row>
    <row r="26554" spans="7:7">
      <c r="G26554" s="162" t="s">
        <v>26799</v>
      </c>
    </row>
    <row r="26555" spans="7:7">
      <c r="G26555" s="162" t="s">
        <v>26800</v>
      </c>
    </row>
    <row r="26556" spans="7:7">
      <c r="G26556" s="162" t="s">
        <v>26801</v>
      </c>
    </row>
    <row r="26557" spans="7:7">
      <c r="G26557" s="162" t="s">
        <v>26802</v>
      </c>
    </row>
    <row r="26558" spans="7:7">
      <c r="G26558" s="162" t="s">
        <v>26803</v>
      </c>
    </row>
    <row r="26559" spans="7:7">
      <c r="G26559" s="162" t="s">
        <v>26804</v>
      </c>
    </row>
    <row r="26560" spans="7:7">
      <c r="G26560" s="162" t="s">
        <v>26805</v>
      </c>
    </row>
    <row r="26561" spans="7:7">
      <c r="G26561" s="162" t="s">
        <v>26806</v>
      </c>
    </row>
    <row r="26562" spans="7:7">
      <c r="G26562" s="162" t="s">
        <v>26807</v>
      </c>
    </row>
    <row r="26563" spans="7:7">
      <c r="G26563" s="162" t="s">
        <v>26808</v>
      </c>
    </row>
    <row r="26564" spans="7:7">
      <c r="G26564" s="162" t="s">
        <v>26809</v>
      </c>
    </row>
    <row r="26565" spans="7:7">
      <c r="G26565" s="162" t="s">
        <v>26810</v>
      </c>
    </row>
    <row r="26566" spans="7:7">
      <c r="G26566" s="162" t="s">
        <v>26811</v>
      </c>
    </row>
    <row r="26567" spans="7:7">
      <c r="G26567" s="162" t="s">
        <v>26812</v>
      </c>
    </row>
    <row r="26568" spans="7:7">
      <c r="G26568" s="162" t="s">
        <v>26813</v>
      </c>
    </row>
    <row r="26569" spans="7:7">
      <c r="G26569" s="162" t="s">
        <v>26814</v>
      </c>
    </row>
    <row r="26570" spans="7:7">
      <c r="G26570" s="162" t="s">
        <v>26815</v>
      </c>
    </row>
    <row r="26571" spans="7:7">
      <c r="G26571" s="162" t="s">
        <v>26816</v>
      </c>
    </row>
    <row r="26572" spans="7:7">
      <c r="G26572" s="162" t="s">
        <v>26817</v>
      </c>
    </row>
    <row r="26573" spans="7:7">
      <c r="G26573" s="162" t="s">
        <v>26818</v>
      </c>
    </row>
    <row r="26574" spans="7:7">
      <c r="G26574" s="162" t="s">
        <v>26819</v>
      </c>
    </row>
    <row r="26575" spans="7:7">
      <c r="G26575" s="162" t="s">
        <v>26820</v>
      </c>
    </row>
    <row r="26576" spans="7:7">
      <c r="G26576" s="162" t="s">
        <v>26821</v>
      </c>
    </row>
    <row r="26577" spans="7:7">
      <c r="G26577" s="162" t="s">
        <v>26822</v>
      </c>
    </row>
    <row r="26578" spans="7:7">
      <c r="G26578" s="162" t="s">
        <v>26823</v>
      </c>
    </row>
    <row r="26579" spans="7:7">
      <c r="G26579" s="162" t="s">
        <v>26824</v>
      </c>
    </row>
    <row r="26580" spans="7:7">
      <c r="G26580" s="162" t="s">
        <v>26825</v>
      </c>
    </row>
    <row r="26581" spans="7:7">
      <c r="G26581" s="162" t="s">
        <v>26826</v>
      </c>
    </row>
    <row r="26582" spans="7:7">
      <c r="G26582" s="162" t="s">
        <v>26827</v>
      </c>
    </row>
    <row r="26583" spans="7:7">
      <c r="G26583" s="162" t="s">
        <v>26828</v>
      </c>
    </row>
    <row r="26584" spans="7:7">
      <c r="G26584" s="162" t="s">
        <v>26829</v>
      </c>
    </row>
    <row r="26585" spans="7:7">
      <c r="G26585" s="162" t="s">
        <v>26830</v>
      </c>
    </row>
    <row r="26586" spans="7:7">
      <c r="G26586" s="162" t="s">
        <v>26831</v>
      </c>
    </row>
    <row r="26587" spans="7:7">
      <c r="G26587" s="162" t="s">
        <v>26832</v>
      </c>
    </row>
    <row r="26588" spans="7:7">
      <c r="G26588" s="162" t="s">
        <v>26833</v>
      </c>
    </row>
    <row r="26589" spans="7:7">
      <c r="G26589" s="162" t="s">
        <v>26834</v>
      </c>
    </row>
    <row r="26590" spans="7:7">
      <c r="G26590" s="162" t="s">
        <v>26835</v>
      </c>
    </row>
    <row r="26591" spans="7:7">
      <c r="G26591" s="162" t="s">
        <v>26836</v>
      </c>
    </row>
    <row r="26592" spans="7:7">
      <c r="G26592" s="162" t="s">
        <v>26837</v>
      </c>
    </row>
    <row r="26593" spans="7:7">
      <c r="G26593" s="162" t="s">
        <v>26838</v>
      </c>
    </row>
    <row r="26594" spans="7:7">
      <c r="G26594" s="162" t="s">
        <v>26839</v>
      </c>
    </row>
    <row r="26595" spans="7:7">
      <c r="G26595" s="162" t="s">
        <v>26840</v>
      </c>
    </row>
    <row r="26596" spans="7:7">
      <c r="G26596" s="162" t="s">
        <v>26841</v>
      </c>
    </row>
    <row r="26597" spans="7:7">
      <c r="G26597" s="162" t="s">
        <v>26842</v>
      </c>
    </row>
    <row r="26598" spans="7:7">
      <c r="G26598" s="162" t="s">
        <v>26843</v>
      </c>
    </row>
    <row r="26599" spans="7:7">
      <c r="G26599" s="162" t="s">
        <v>26844</v>
      </c>
    </row>
    <row r="26600" spans="7:7">
      <c r="G26600" s="162" t="s">
        <v>26845</v>
      </c>
    </row>
    <row r="26601" spans="7:7">
      <c r="G26601" s="162" t="s">
        <v>26846</v>
      </c>
    </row>
    <row r="26602" spans="7:7">
      <c r="G26602" s="162" t="s">
        <v>26847</v>
      </c>
    </row>
    <row r="26603" spans="7:7">
      <c r="G26603" s="162" t="s">
        <v>26848</v>
      </c>
    </row>
    <row r="26604" spans="7:7">
      <c r="G26604" s="162" t="s">
        <v>26849</v>
      </c>
    </row>
    <row r="26605" spans="7:7">
      <c r="G26605" s="162" t="s">
        <v>26850</v>
      </c>
    </row>
    <row r="26606" spans="7:7">
      <c r="G26606" s="162" t="s">
        <v>26851</v>
      </c>
    </row>
    <row r="26607" spans="7:7">
      <c r="G26607" s="162" t="s">
        <v>26852</v>
      </c>
    </row>
    <row r="26608" spans="7:7">
      <c r="G26608" s="162" t="s">
        <v>26853</v>
      </c>
    </row>
    <row r="26609" spans="7:7">
      <c r="G26609" s="162" t="s">
        <v>26854</v>
      </c>
    </row>
    <row r="26610" spans="7:7">
      <c r="G26610" s="162" t="s">
        <v>26855</v>
      </c>
    </row>
    <row r="26611" spans="7:7">
      <c r="G26611" s="162" t="s">
        <v>26856</v>
      </c>
    </row>
    <row r="26612" spans="7:7">
      <c r="G26612" s="162" t="s">
        <v>26857</v>
      </c>
    </row>
    <row r="26613" spans="7:7">
      <c r="G26613" s="162" t="s">
        <v>26858</v>
      </c>
    </row>
    <row r="26614" spans="7:7">
      <c r="G26614" s="162" t="s">
        <v>26859</v>
      </c>
    </row>
    <row r="26615" spans="7:7">
      <c r="G26615" s="162" t="s">
        <v>26860</v>
      </c>
    </row>
    <row r="26616" spans="7:7">
      <c r="G26616" s="162" t="s">
        <v>26861</v>
      </c>
    </row>
    <row r="26617" spans="7:7">
      <c r="G26617" s="162" t="s">
        <v>26862</v>
      </c>
    </row>
    <row r="26618" spans="7:7">
      <c r="G26618" s="162" t="s">
        <v>26863</v>
      </c>
    </row>
    <row r="26619" spans="7:7">
      <c r="G26619" s="162" t="s">
        <v>26864</v>
      </c>
    </row>
    <row r="26620" spans="7:7">
      <c r="G26620" s="162" t="s">
        <v>26865</v>
      </c>
    </row>
    <row r="26621" spans="7:7">
      <c r="G26621" s="162" t="s">
        <v>26866</v>
      </c>
    </row>
    <row r="26622" spans="7:7">
      <c r="G26622" s="162" t="s">
        <v>26867</v>
      </c>
    </row>
    <row r="26623" spans="7:7">
      <c r="G26623" s="162" t="s">
        <v>26868</v>
      </c>
    </row>
    <row r="26624" spans="7:7">
      <c r="G26624" s="162" t="s">
        <v>26869</v>
      </c>
    </row>
    <row r="26625" spans="7:7">
      <c r="G26625" s="162" t="s">
        <v>26870</v>
      </c>
    </row>
    <row r="26626" spans="7:7">
      <c r="G26626" s="162" t="s">
        <v>26871</v>
      </c>
    </row>
    <row r="26627" spans="7:7">
      <c r="G26627" s="162" t="s">
        <v>26872</v>
      </c>
    </row>
    <row r="26628" spans="7:7">
      <c r="G26628" s="162" t="s">
        <v>26873</v>
      </c>
    </row>
    <row r="26629" spans="7:7">
      <c r="G26629" s="162" t="s">
        <v>26874</v>
      </c>
    </row>
    <row r="26630" spans="7:7">
      <c r="G26630" s="162" t="s">
        <v>26875</v>
      </c>
    </row>
    <row r="26631" spans="7:7">
      <c r="G26631" s="162" t="s">
        <v>26876</v>
      </c>
    </row>
    <row r="26632" spans="7:7">
      <c r="G26632" s="162" t="s">
        <v>26877</v>
      </c>
    </row>
    <row r="26633" spans="7:7">
      <c r="G26633" s="162" t="s">
        <v>26878</v>
      </c>
    </row>
    <row r="26634" spans="7:7">
      <c r="G26634" s="162" t="s">
        <v>26879</v>
      </c>
    </row>
    <row r="26635" spans="7:7">
      <c r="G26635" s="162" t="s">
        <v>26880</v>
      </c>
    </row>
    <row r="26636" spans="7:7">
      <c r="G26636" s="162" t="s">
        <v>26881</v>
      </c>
    </row>
    <row r="26637" spans="7:7">
      <c r="G26637" s="162" t="s">
        <v>26882</v>
      </c>
    </row>
    <row r="26638" spans="7:7">
      <c r="G26638" s="162" t="s">
        <v>26883</v>
      </c>
    </row>
    <row r="26639" spans="7:7">
      <c r="G26639" s="162" t="s">
        <v>26884</v>
      </c>
    </row>
    <row r="26640" spans="7:7">
      <c r="G26640" s="162" t="s">
        <v>26885</v>
      </c>
    </row>
    <row r="26641" spans="7:7">
      <c r="G26641" s="162" t="s">
        <v>26886</v>
      </c>
    </row>
    <row r="26642" spans="7:7">
      <c r="G26642" s="162" t="s">
        <v>26887</v>
      </c>
    </row>
    <row r="26643" spans="7:7">
      <c r="G26643" s="162" t="s">
        <v>26888</v>
      </c>
    </row>
    <row r="26644" spans="7:7">
      <c r="G26644" s="162" t="s">
        <v>26889</v>
      </c>
    </row>
    <row r="26645" spans="7:7">
      <c r="G26645" s="162" t="s">
        <v>26890</v>
      </c>
    </row>
    <row r="26646" spans="7:7">
      <c r="G26646" s="162" t="s">
        <v>26891</v>
      </c>
    </row>
    <row r="26647" spans="7:7">
      <c r="G26647" s="162" t="s">
        <v>26892</v>
      </c>
    </row>
    <row r="26648" spans="7:7">
      <c r="G26648" s="162" t="s">
        <v>26893</v>
      </c>
    </row>
    <row r="26649" spans="7:7">
      <c r="G26649" s="162" t="s">
        <v>26894</v>
      </c>
    </row>
    <row r="26650" spans="7:7">
      <c r="G26650" s="162" t="s">
        <v>26895</v>
      </c>
    </row>
    <row r="26651" spans="7:7">
      <c r="G26651" s="162" t="s">
        <v>26896</v>
      </c>
    </row>
    <row r="26652" spans="7:7">
      <c r="G26652" s="162" t="s">
        <v>26897</v>
      </c>
    </row>
    <row r="26653" spans="7:7">
      <c r="G26653" s="162" t="s">
        <v>26898</v>
      </c>
    </row>
    <row r="26654" spans="7:7">
      <c r="G26654" s="162" t="s">
        <v>26899</v>
      </c>
    </row>
    <row r="26655" spans="7:7">
      <c r="G26655" s="162" t="s">
        <v>26900</v>
      </c>
    </row>
    <row r="26656" spans="7:7">
      <c r="G26656" s="162" t="s">
        <v>26901</v>
      </c>
    </row>
    <row r="26657" spans="7:7">
      <c r="G26657" s="162" t="s">
        <v>26902</v>
      </c>
    </row>
    <row r="26658" spans="7:7">
      <c r="G26658" s="162" t="s">
        <v>26903</v>
      </c>
    </row>
    <row r="26659" spans="7:7">
      <c r="G26659" s="162" t="s">
        <v>26904</v>
      </c>
    </row>
    <row r="26660" spans="7:7">
      <c r="G26660" s="162" t="s">
        <v>26905</v>
      </c>
    </row>
    <row r="26661" spans="7:7">
      <c r="G26661" s="162" t="s">
        <v>26906</v>
      </c>
    </row>
    <row r="26662" spans="7:7">
      <c r="G26662" s="162" t="s">
        <v>26907</v>
      </c>
    </row>
    <row r="26663" spans="7:7">
      <c r="G26663" s="162" t="s">
        <v>26908</v>
      </c>
    </row>
    <row r="26664" spans="7:7">
      <c r="G26664" s="162" t="s">
        <v>26909</v>
      </c>
    </row>
    <row r="26665" spans="7:7">
      <c r="G26665" s="162" t="s">
        <v>26910</v>
      </c>
    </row>
    <row r="26666" spans="7:7">
      <c r="G26666" s="162" t="s">
        <v>26911</v>
      </c>
    </row>
    <row r="26667" spans="7:7">
      <c r="G26667" s="162" t="s">
        <v>26912</v>
      </c>
    </row>
    <row r="26668" spans="7:7">
      <c r="G26668" s="162" t="s">
        <v>26913</v>
      </c>
    </row>
    <row r="26669" spans="7:7">
      <c r="G26669" s="162" t="s">
        <v>26914</v>
      </c>
    </row>
    <row r="26670" spans="7:7">
      <c r="G26670" s="162" t="s">
        <v>26915</v>
      </c>
    </row>
    <row r="26671" spans="7:7">
      <c r="G26671" s="162" t="s">
        <v>26916</v>
      </c>
    </row>
    <row r="26672" spans="7:7">
      <c r="G26672" s="162" t="s">
        <v>26917</v>
      </c>
    </row>
    <row r="26673" spans="7:7">
      <c r="G26673" s="162" t="s">
        <v>26918</v>
      </c>
    </row>
    <row r="26674" spans="7:7">
      <c r="G26674" s="162" t="s">
        <v>26919</v>
      </c>
    </row>
    <row r="26675" spans="7:7">
      <c r="G26675" s="162" t="s">
        <v>26920</v>
      </c>
    </row>
    <row r="26676" spans="7:7">
      <c r="G26676" s="162" t="s">
        <v>26921</v>
      </c>
    </row>
    <row r="26677" spans="7:7">
      <c r="G26677" s="162" t="s">
        <v>26922</v>
      </c>
    </row>
    <row r="26678" spans="7:7">
      <c r="G26678" s="162" t="s">
        <v>26923</v>
      </c>
    </row>
    <row r="26679" spans="7:7">
      <c r="G26679" s="162" t="s">
        <v>26924</v>
      </c>
    </row>
    <row r="26680" spans="7:7">
      <c r="G26680" s="162" t="s">
        <v>26925</v>
      </c>
    </row>
    <row r="26681" spans="7:7">
      <c r="G26681" s="162" t="s">
        <v>26926</v>
      </c>
    </row>
    <row r="26682" spans="7:7">
      <c r="G26682" s="162" t="s">
        <v>26927</v>
      </c>
    </row>
    <row r="26683" spans="7:7">
      <c r="G26683" s="162" t="s">
        <v>26928</v>
      </c>
    </row>
    <row r="26684" spans="7:7">
      <c r="G26684" s="162" t="s">
        <v>26929</v>
      </c>
    </row>
    <row r="26685" spans="7:7">
      <c r="G26685" s="162" t="s">
        <v>26930</v>
      </c>
    </row>
    <row r="26686" spans="7:7">
      <c r="G26686" s="162" t="s">
        <v>26931</v>
      </c>
    </row>
    <row r="26687" spans="7:7">
      <c r="G26687" s="162" t="s">
        <v>26932</v>
      </c>
    </row>
    <row r="26688" spans="7:7">
      <c r="G26688" s="162" t="s">
        <v>26933</v>
      </c>
    </row>
    <row r="26689" spans="7:7">
      <c r="G26689" s="162" t="s">
        <v>26934</v>
      </c>
    </row>
    <row r="26690" spans="7:7">
      <c r="G26690" s="162" t="s">
        <v>26935</v>
      </c>
    </row>
    <row r="26691" spans="7:7">
      <c r="G26691" s="162" t="s">
        <v>26936</v>
      </c>
    </row>
    <row r="26692" spans="7:7">
      <c r="G26692" s="162" t="s">
        <v>26937</v>
      </c>
    </row>
    <row r="26693" spans="7:7">
      <c r="G26693" s="162" t="s">
        <v>26938</v>
      </c>
    </row>
    <row r="26694" spans="7:7">
      <c r="G26694" s="162" t="s">
        <v>26939</v>
      </c>
    </row>
    <row r="26695" spans="7:7">
      <c r="G26695" s="162" t="s">
        <v>26940</v>
      </c>
    </row>
    <row r="26696" spans="7:7">
      <c r="G26696" s="162" t="s">
        <v>26941</v>
      </c>
    </row>
    <row r="26697" spans="7:7">
      <c r="G26697" s="162" t="s">
        <v>26942</v>
      </c>
    </row>
    <row r="26698" spans="7:7">
      <c r="G26698" s="162" t="s">
        <v>26943</v>
      </c>
    </row>
    <row r="26699" spans="7:7">
      <c r="G26699" s="162" t="s">
        <v>26944</v>
      </c>
    </row>
    <row r="26700" spans="7:7">
      <c r="G26700" s="162" t="s">
        <v>26945</v>
      </c>
    </row>
    <row r="26701" spans="7:7">
      <c r="G26701" s="162" t="s">
        <v>26946</v>
      </c>
    </row>
    <row r="26702" spans="7:7">
      <c r="G26702" s="162" t="s">
        <v>26947</v>
      </c>
    </row>
    <row r="26703" spans="7:7">
      <c r="G26703" s="162" t="s">
        <v>26948</v>
      </c>
    </row>
    <row r="26704" spans="7:7">
      <c r="G26704" s="162" t="s">
        <v>26949</v>
      </c>
    </row>
    <row r="26705" spans="7:7">
      <c r="G26705" s="162" t="s">
        <v>26950</v>
      </c>
    </row>
    <row r="26706" spans="7:7">
      <c r="G26706" s="162" t="s">
        <v>26951</v>
      </c>
    </row>
    <row r="26707" spans="7:7">
      <c r="G26707" s="162" t="s">
        <v>26952</v>
      </c>
    </row>
    <row r="26708" spans="7:7">
      <c r="G26708" s="162" t="s">
        <v>26953</v>
      </c>
    </row>
    <row r="26709" spans="7:7">
      <c r="G26709" s="162" t="s">
        <v>26954</v>
      </c>
    </row>
    <row r="26710" spans="7:7">
      <c r="G26710" s="162" t="s">
        <v>26955</v>
      </c>
    </row>
    <row r="26711" spans="7:7">
      <c r="G26711" s="162" t="s">
        <v>26956</v>
      </c>
    </row>
    <row r="26712" spans="7:7">
      <c r="G26712" s="162" t="s">
        <v>26957</v>
      </c>
    </row>
    <row r="26713" spans="7:7">
      <c r="G26713" s="162" t="s">
        <v>26958</v>
      </c>
    </row>
    <row r="26714" spans="7:7">
      <c r="G26714" s="162" t="s">
        <v>26959</v>
      </c>
    </row>
    <row r="26715" spans="7:7">
      <c r="G26715" s="162" t="s">
        <v>26960</v>
      </c>
    </row>
    <row r="26716" spans="7:7">
      <c r="G26716" s="162" t="s">
        <v>26961</v>
      </c>
    </row>
    <row r="26717" spans="7:7">
      <c r="G26717" s="162" t="s">
        <v>26962</v>
      </c>
    </row>
    <row r="26718" spans="7:7">
      <c r="G26718" s="162" t="s">
        <v>26963</v>
      </c>
    </row>
    <row r="26719" spans="7:7">
      <c r="G26719" s="162" t="s">
        <v>26964</v>
      </c>
    </row>
    <row r="26720" spans="7:7">
      <c r="G26720" s="162" t="s">
        <v>26965</v>
      </c>
    </row>
    <row r="26721" spans="7:7">
      <c r="G26721" s="162" t="s">
        <v>26966</v>
      </c>
    </row>
    <row r="26722" spans="7:7">
      <c r="G26722" s="162" t="s">
        <v>26967</v>
      </c>
    </row>
    <row r="26723" spans="7:7">
      <c r="G26723" s="162" t="s">
        <v>26968</v>
      </c>
    </row>
    <row r="26724" spans="7:7">
      <c r="G26724" s="162" t="s">
        <v>26969</v>
      </c>
    </row>
    <row r="26725" spans="7:7">
      <c r="G26725" s="162" t="s">
        <v>26970</v>
      </c>
    </row>
    <row r="26726" spans="7:7">
      <c r="G26726" s="162" t="s">
        <v>26971</v>
      </c>
    </row>
    <row r="26727" spans="7:7">
      <c r="G26727" s="162" t="s">
        <v>26972</v>
      </c>
    </row>
    <row r="26728" spans="7:7">
      <c r="G26728" s="162" t="s">
        <v>26973</v>
      </c>
    </row>
    <row r="26729" spans="7:7">
      <c r="G26729" s="162" t="s">
        <v>26974</v>
      </c>
    </row>
    <row r="26730" spans="7:7">
      <c r="G26730" s="162" t="s">
        <v>26975</v>
      </c>
    </row>
    <row r="26731" spans="7:7">
      <c r="G26731" s="162" t="s">
        <v>26976</v>
      </c>
    </row>
    <row r="26732" spans="7:7">
      <c r="G26732" s="162" t="s">
        <v>26977</v>
      </c>
    </row>
    <row r="26733" spans="7:7">
      <c r="G26733" s="162" t="s">
        <v>26978</v>
      </c>
    </row>
    <row r="26734" spans="7:7">
      <c r="G26734" s="162" t="s">
        <v>26979</v>
      </c>
    </row>
    <row r="26735" spans="7:7">
      <c r="G26735" s="162" t="s">
        <v>26980</v>
      </c>
    </row>
    <row r="26736" spans="7:7">
      <c r="G26736" s="162" t="s">
        <v>26981</v>
      </c>
    </row>
    <row r="26737" spans="7:7">
      <c r="G26737" s="162" t="s">
        <v>26982</v>
      </c>
    </row>
    <row r="26738" spans="7:7">
      <c r="G26738" s="162" t="s">
        <v>26983</v>
      </c>
    </row>
    <row r="26739" spans="7:7">
      <c r="G26739" s="162" t="s">
        <v>26984</v>
      </c>
    </row>
    <row r="26740" spans="7:7">
      <c r="G26740" s="162" t="s">
        <v>26985</v>
      </c>
    </row>
    <row r="26741" spans="7:7">
      <c r="G26741" s="162" t="s">
        <v>26986</v>
      </c>
    </row>
    <row r="26742" spans="7:7">
      <c r="G26742" s="162" t="s">
        <v>26987</v>
      </c>
    </row>
    <row r="26743" spans="7:7">
      <c r="G26743" s="162" t="s">
        <v>26988</v>
      </c>
    </row>
    <row r="26744" spans="7:7">
      <c r="G26744" s="162" t="s">
        <v>26989</v>
      </c>
    </row>
    <row r="26745" spans="7:7">
      <c r="G26745" s="162" t="s">
        <v>26990</v>
      </c>
    </row>
    <row r="26746" spans="7:7">
      <c r="G26746" s="162" t="s">
        <v>26991</v>
      </c>
    </row>
    <row r="26747" spans="7:7">
      <c r="G26747" s="162" t="s">
        <v>26992</v>
      </c>
    </row>
    <row r="26748" spans="7:7">
      <c r="G26748" s="162" t="s">
        <v>26993</v>
      </c>
    </row>
    <row r="26749" spans="7:7">
      <c r="G26749" s="162" t="s">
        <v>26994</v>
      </c>
    </row>
    <row r="26750" spans="7:7">
      <c r="G26750" s="162" t="s">
        <v>26995</v>
      </c>
    </row>
    <row r="26751" spans="7:7">
      <c r="G26751" s="162" t="s">
        <v>26996</v>
      </c>
    </row>
    <row r="26752" spans="7:7">
      <c r="G26752" s="162" t="s">
        <v>26997</v>
      </c>
    </row>
    <row r="26753" spans="7:7">
      <c r="G26753" s="162" t="s">
        <v>26998</v>
      </c>
    </row>
    <row r="26754" spans="7:7">
      <c r="G26754" s="162" t="s">
        <v>26999</v>
      </c>
    </row>
    <row r="26755" spans="7:7">
      <c r="G26755" s="162" t="s">
        <v>27000</v>
      </c>
    </row>
    <row r="26756" spans="7:7">
      <c r="G26756" s="162" t="s">
        <v>27001</v>
      </c>
    </row>
    <row r="26757" spans="7:7">
      <c r="G26757" s="162" t="s">
        <v>27002</v>
      </c>
    </row>
    <row r="26758" spans="7:7">
      <c r="G26758" s="162" t="s">
        <v>27003</v>
      </c>
    </row>
    <row r="26759" spans="7:7">
      <c r="G26759" s="162" t="s">
        <v>27004</v>
      </c>
    </row>
    <row r="26760" spans="7:7">
      <c r="G26760" s="162" t="s">
        <v>27005</v>
      </c>
    </row>
    <row r="26761" spans="7:7">
      <c r="G26761" s="162" t="s">
        <v>27006</v>
      </c>
    </row>
    <row r="26762" spans="7:7">
      <c r="G26762" s="162" t="s">
        <v>27007</v>
      </c>
    </row>
    <row r="26763" spans="7:7">
      <c r="G26763" s="162" t="s">
        <v>27008</v>
      </c>
    </row>
    <row r="26764" spans="7:7">
      <c r="G26764" s="162" t="s">
        <v>27009</v>
      </c>
    </row>
    <row r="26765" spans="7:7">
      <c r="G26765" s="162" t="s">
        <v>27010</v>
      </c>
    </row>
    <row r="26766" spans="7:7">
      <c r="G26766" s="162" t="s">
        <v>27011</v>
      </c>
    </row>
    <row r="26767" spans="7:7">
      <c r="G26767" s="162" t="s">
        <v>27012</v>
      </c>
    </row>
    <row r="26768" spans="7:7">
      <c r="G26768" s="162" t="s">
        <v>27013</v>
      </c>
    </row>
    <row r="26769" spans="7:7">
      <c r="G26769" s="162" t="s">
        <v>27014</v>
      </c>
    </row>
    <row r="26770" spans="7:7">
      <c r="G26770" s="162" t="s">
        <v>27015</v>
      </c>
    </row>
    <row r="26771" spans="7:7">
      <c r="G26771" s="162" t="s">
        <v>27016</v>
      </c>
    </row>
    <row r="26772" spans="7:7">
      <c r="G26772" s="162" t="s">
        <v>27017</v>
      </c>
    </row>
    <row r="26773" spans="7:7">
      <c r="G26773" s="162" t="s">
        <v>27018</v>
      </c>
    </row>
    <row r="26774" spans="7:7">
      <c r="G26774" s="162" t="s">
        <v>27019</v>
      </c>
    </row>
    <row r="26775" spans="7:7">
      <c r="G26775" s="162" t="s">
        <v>27020</v>
      </c>
    </row>
    <row r="26776" spans="7:7">
      <c r="G26776" s="162" t="s">
        <v>27021</v>
      </c>
    </row>
    <row r="26777" spans="7:7">
      <c r="G26777" s="162" t="s">
        <v>27022</v>
      </c>
    </row>
    <row r="26778" spans="7:7">
      <c r="G26778" s="162" t="s">
        <v>27023</v>
      </c>
    </row>
    <row r="26779" spans="7:7">
      <c r="G26779" s="162" t="s">
        <v>27024</v>
      </c>
    </row>
    <row r="26780" spans="7:7">
      <c r="G26780" s="162" t="s">
        <v>27025</v>
      </c>
    </row>
    <row r="26781" spans="7:7">
      <c r="G26781" s="162" t="s">
        <v>27026</v>
      </c>
    </row>
    <row r="26782" spans="7:7">
      <c r="G26782" s="162" t="s">
        <v>27027</v>
      </c>
    </row>
    <row r="26783" spans="7:7">
      <c r="G26783" s="162" t="s">
        <v>27028</v>
      </c>
    </row>
    <row r="26784" spans="7:7">
      <c r="G26784" s="162" t="s">
        <v>27029</v>
      </c>
    </row>
    <row r="26785" spans="7:7">
      <c r="G26785" s="162" t="s">
        <v>27030</v>
      </c>
    </row>
    <row r="26786" spans="7:7">
      <c r="G26786" s="162" t="s">
        <v>27031</v>
      </c>
    </row>
    <row r="26787" spans="7:7">
      <c r="G26787" s="162" t="s">
        <v>27032</v>
      </c>
    </row>
    <row r="26788" spans="7:7">
      <c r="G26788" s="162" t="s">
        <v>27033</v>
      </c>
    </row>
    <row r="26789" spans="7:7">
      <c r="G26789" s="162" t="s">
        <v>27034</v>
      </c>
    </row>
    <row r="26790" spans="7:7">
      <c r="G26790" s="162" t="s">
        <v>27035</v>
      </c>
    </row>
    <row r="26791" spans="7:7">
      <c r="G26791" s="162" t="s">
        <v>27036</v>
      </c>
    </row>
    <row r="26792" spans="7:7">
      <c r="G26792" s="162" t="s">
        <v>27037</v>
      </c>
    </row>
    <row r="26793" spans="7:7">
      <c r="G26793" s="162" t="s">
        <v>27038</v>
      </c>
    </row>
    <row r="26794" spans="7:7">
      <c r="G26794" s="162" t="s">
        <v>27039</v>
      </c>
    </row>
    <row r="26795" spans="7:7">
      <c r="G26795" s="162" t="s">
        <v>27040</v>
      </c>
    </row>
    <row r="26796" spans="7:7">
      <c r="G26796" s="162" t="s">
        <v>27041</v>
      </c>
    </row>
    <row r="26797" spans="7:7">
      <c r="G26797" s="162" t="s">
        <v>27042</v>
      </c>
    </row>
    <row r="26798" spans="7:7">
      <c r="G26798" s="162" t="s">
        <v>27043</v>
      </c>
    </row>
    <row r="26799" spans="7:7">
      <c r="G26799" s="162" t="s">
        <v>27044</v>
      </c>
    </row>
    <row r="26800" spans="7:7">
      <c r="G26800" s="162" t="s">
        <v>27045</v>
      </c>
    </row>
    <row r="26801" spans="7:7">
      <c r="G26801" s="162" t="s">
        <v>27046</v>
      </c>
    </row>
    <row r="26802" spans="7:7">
      <c r="G26802" s="162" t="s">
        <v>27047</v>
      </c>
    </row>
    <row r="26803" spans="7:7">
      <c r="G26803" s="162" t="s">
        <v>27048</v>
      </c>
    </row>
    <row r="26804" spans="7:7">
      <c r="G26804" s="162" t="s">
        <v>27049</v>
      </c>
    </row>
    <row r="26805" spans="7:7">
      <c r="G26805" s="162" t="s">
        <v>27050</v>
      </c>
    </row>
    <row r="26806" spans="7:7">
      <c r="G26806" s="162" t="s">
        <v>27051</v>
      </c>
    </row>
    <row r="26807" spans="7:7">
      <c r="G26807" s="162" t="s">
        <v>27052</v>
      </c>
    </row>
    <row r="26808" spans="7:7">
      <c r="G26808" s="162" t="s">
        <v>27053</v>
      </c>
    </row>
    <row r="26809" spans="7:7">
      <c r="G26809" s="162" t="s">
        <v>27054</v>
      </c>
    </row>
    <row r="26810" spans="7:7">
      <c r="G26810" s="162" t="s">
        <v>27055</v>
      </c>
    </row>
    <row r="26811" spans="7:7">
      <c r="G26811" s="162" t="s">
        <v>27056</v>
      </c>
    </row>
    <row r="26812" spans="7:7">
      <c r="G26812" s="162" t="s">
        <v>27057</v>
      </c>
    </row>
    <row r="26813" spans="7:7">
      <c r="G26813" s="162" t="s">
        <v>27058</v>
      </c>
    </row>
    <row r="26814" spans="7:7">
      <c r="G26814" s="162" t="s">
        <v>27059</v>
      </c>
    </row>
    <row r="26815" spans="7:7">
      <c r="G26815" s="162" t="s">
        <v>27060</v>
      </c>
    </row>
    <row r="26816" spans="7:7">
      <c r="G26816" s="162" t="s">
        <v>27061</v>
      </c>
    </row>
    <row r="26817" spans="7:7">
      <c r="G26817" s="162" t="s">
        <v>27062</v>
      </c>
    </row>
    <row r="26818" spans="7:7">
      <c r="G26818" s="162" t="s">
        <v>27063</v>
      </c>
    </row>
    <row r="26819" spans="7:7">
      <c r="G26819" s="162" t="s">
        <v>27064</v>
      </c>
    </row>
    <row r="26820" spans="7:7">
      <c r="G26820" s="162" t="s">
        <v>27065</v>
      </c>
    </row>
    <row r="26821" spans="7:7">
      <c r="G26821" s="162" t="s">
        <v>27066</v>
      </c>
    </row>
    <row r="26822" spans="7:7">
      <c r="G26822" s="162" t="s">
        <v>27067</v>
      </c>
    </row>
    <row r="26823" spans="7:7">
      <c r="G26823" s="162" t="s">
        <v>27068</v>
      </c>
    </row>
    <row r="26824" spans="7:7">
      <c r="G26824" s="162" t="s">
        <v>27069</v>
      </c>
    </row>
    <row r="26825" spans="7:7">
      <c r="G26825" s="162" t="s">
        <v>27070</v>
      </c>
    </row>
    <row r="26826" spans="7:7">
      <c r="G26826" s="162" t="s">
        <v>27071</v>
      </c>
    </row>
    <row r="26827" spans="7:7">
      <c r="G26827" s="162" t="s">
        <v>27072</v>
      </c>
    </row>
    <row r="26828" spans="7:7">
      <c r="G26828" s="162" t="s">
        <v>27073</v>
      </c>
    </row>
    <row r="26829" spans="7:7">
      <c r="G26829" s="162" t="s">
        <v>27074</v>
      </c>
    </row>
    <row r="26830" spans="7:7">
      <c r="G26830" s="162" t="s">
        <v>27075</v>
      </c>
    </row>
    <row r="26831" spans="7:7">
      <c r="G26831" s="162" t="s">
        <v>27076</v>
      </c>
    </row>
    <row r="26832" spans="7:7">
      <c r="G26832" s="162" t="s">
        <v>27077</v>
      </c>
    </row>
    <row r="26833" spans="7:7">
      <c r="G26833" s="162" t="s">
        <v>27078</v>
      </c>
    </row>
    <row r="26834" spans="7:7">
      <c r="G26834" s="162" t="s">
        <v>27079</v>
      </c>
    </row>
    <row r="26835" spans="7:7">
      <c r="G26835" s="162" t="s">
        <v>27080</v>
      </c>
    </row>
    <row r="26836" spans="7:7">
      <c r="G26836" s="162" t="s">
        <v>27081</v>
      </c>
    </row>
    <row r="26837" spans="7:7">
      <c r="G26837" s="162" t="s">
        <v>27082</v>
      </c>
    </row>
    <row r="26838" spans="7:7">
      <c r="G26838" s="162" t="s">
        <v>27083</v>
      </c>
    </row>
    <row r="26839" spans="7:7">
      <c r="G26839" s="162" t="s">
        <v>27084</v>
      </c>
    </row>
    <row r="26840" spans="7:7">
      <c r="G26840" s="162" t="s">
        <v>27085</v>
      </c>
    </row>
    <row r="26841" spans="7:7">
      <c r="G26841" s="162" t="s">
        <v>27086</v>
      </c>
    </row>
    <row r="26842" spans="7:7">
      <c r="G26842" s="162" t="s">
        <v>27087</v>
      </c>
    </row>
    <row r="26843" spans="7:7">
      <c r="G26843" s="162" t="s">
        <v>27088</v>
      </c>
    </row>
    <row r="26844" spans="7:7">
      <c r="G26844" s="162" t="s">
        <v>27089</v>
      </c>
    </row>
    <row r="26845" spans="7:7">
      <c r="G26845" s="162" t="s">
        <v>27090</v>
      </c>
    </row>
    <row r="26846" spans="7:7">
      <c r="G26846" s="162" t="s">
        <v>27091</v>
      </c>
    </row>
    <row r="26847" spans="7:7">
      <c r="G26847" s="162" t="s">
        <v>27092</v>
      </c>
    </row>
    <row r="26848" spans="7:7">
      <c r="G26848" s="162" t="s">
        <v>27093</v>
      </c>
    </row>
    <row r="26849" spans="7:7">
      <c r="G26849" s="162" t="s">
        <v>27094</v>
      </c>
    </row>
    <row r="26850" spans="7:7">
      <c r="G26850" s="162" t="s">
        <v>27095</v>
      </c>
    </row>
    <row r="26851" spans="7:7">
      <c r="G26851" s="162" t="s">
        <v>27096</v>
      </c>
    </row>
    <row r="26852" spans="7:7">
      <c r="G26852" s="162" t="s">
        <v>27097</v>
      </c>
    </row>
    <row r="26853" spans="7:7">
      <c r="G26853" s="162" t="s">
        <v>27098</v>
      </c>
    </row>
    <row r="26854" spans="7:7">
      <c r="G26854" s="162" t="s">
        <v>27099</v>
      </c>
    </row>
    <row r="26855" spans="7:7">
      <c r="G26855" s="162" t="s">
        <v>27100</v>
      </c>
    </row>
    <row r="26856" spans="7:7">
      <c r="G26856" s="162" t="s">
        <v>27101</v>
      </c>
    </row>
    <row r="26857" spans="7:7">
      <c r="G26857" s="162" t="s">
        <v>27102</v>
      </c>
    </row>
    <row r="26858" spans="7:7">
      <c r="G26858" s="162" t="s">
        <v>27103</v>
      </c>
    </row>
    <row r="26859" spans="7:7">
      <c r="G26859" s="162" t="s">
        <v>27104</v>
      </c>
    </row>
    <row r="26860" spans="7:7">
      <c r="G26860" s="162" t="s">
        <v>27105</v>
      </c>
    </row>
    <row r="26861" spans="7:7">
      <c r="G26861" s="162" t="s">
        <v>27106</v>
      </c>
    </row>
    <row r="26862" spans="7:7">
      <c r="G26862" s="162" t="s">
        <v>27107</v>
      </c>
    </row>
    <row r="26863" spans="7:7">
      <c r="G26863" s="162" t="s">
        <v>27108</v>
      </c>
    </row>
    <row r="26864" spans="7:7">
      <c r="G26864" s="162" t="s">
        <v>27109</v>
      </c>
    </row>
    <row r="26865" spans="7:7">
      <c r="G26865" s="162" t="s">
        <v>27110</v>
      </c>
    </row>
    <row r="26866" spans="7:7">
      <c r="G26866" s="162" t="s">
        <v>27111</v>
      </c>
    </row>
    <row r="26867" spans="7:7">
      <c r="G26867" s="162" t="s">
        <v>27112</v>
      </c>
    </row>
    <row r="26868" spans="7:7">
      <c r="G26868" s="162" t="s">
        <v>27113</v>
      </c>
    </row>
    <row r="26869" spans="7:7">
      <c r="G26869" s="162" t="s">
        <v>27114</v>
      </c>
    </row>
    <row r="26870" spans="7:7">
      <c r="G26870" s="162" t="s">
        <v>27115</v>
      </c>
    </row>
    <row r="26871" spans="7:7">
      <c r="G26871" s="162" t="s">
        <v>27116</v>
      </c>
    </row>
    <row r="26872" spans="7:7">
      <c r="G26872" s="162" t="s">
        <v>27117</v>
      </c>
    </row>
    <row r="26873" spans="7:7">
      <c r="G26873" s="162" t="s">
        <v>27118</v>
      </c>
    </row>
    <row r="26874" spans="7:7">
      <c r="G26874" s="162" t="s">
        <v>27119</v>
      </c>
    </row>
    <row r="26875" spans="7:7">
      <c r="G26875" s="162" t="s">
        <v>27120</v>
      </c>
    </row>
    <row r="26876" spans="7:7">
      <c r="G26876" s="162" t="s">
        <v>27121</v>
      </c>
    </row>
    <row r="26877" spans="7:7">
      <c r="G26877" s="162" t="s">
        <v>27122</v>
      </c>
    </row>
    <row r="26878" spans="7:7">
      <c r="G26878" s="162" t="s">
        <v>27123</v>
      </c>
    </row>
    <row r="26879" spans="7:7">
      <c r="G26879" s="162" t="s">
        <v>27124</v>
      </c>
    </row>
    <row r="26880" spans="7:7">
      <c r="G26880" s="162" t="s">
        <v>27125</v>
      </c>
    </row>
    <row r="26881" spans="7:7">
      <c r="G26881" s="162" t="s">
        <v>27126</v>
      </c>
    </row>
    <row r="26882" spans="7:7">
      <c r="G26882" s="162" t="s">
        <v>27127</v>
      </c>
    </row>
    <row r="26883" spans="7:7">
      <c r="G26883" s="162" t="s">
        <v>27128</v>
      </c>
    </row>
    <row r="26884" spans="7:7">
      <c r="G26884" s="162" t="s">
        <v>27129</v>
      </c>
    </row>
    <row r="26885" spans="7:7">
      <c r="G26885" s="162" t="s">
        <v>27130</v>
      </c>
    </row>
    <row r="26886" spans="7:7">
      <c r="G26886" s="162" t="s">
        <v>27131</v>
      </c>
    </row>
    <row r="26887" spans="7:7">
      <c r="G26887" s="162" t="s">
        <v>27132</v>
      </c>
    </row>
    <row r="26888" spans="7:7">
      <c r="G26888" s="162" t="s">
        <v>27133</v>
      </c>
    </row>
    <row r="26889" spans="7:7">
      <c r="G26889" s="162" t="s">
        <v>27134</v>
      </c>
    </row>
    <row r="26890" spans="7:7">
      <c r="G26890" s="162" t="s">
        <v>27135</v>
      </c>
    </row>
    <row r="26891" spans="7:7">
      <c r="G26891" s="162" t="s">
        <v>27136</v>
      </c>
    </row>
    <row r="26892" spans="7:7">
      <c r="G26892" s="162" t="s">
        <v>27137</v>
      </c>
    </row>
    <row r="26893" spans="7:7">
      <c r="G26893" s="162" t="s">
        <v>27138</v>
      </c>
    </row>
    <row r="26894" spans="7:7">
      <c r="G26894" s="162" t="s">
        <v>27139</v>
      </c>
    </row>
    <row r="26895" spans="7:7">
      <c r="G26895" s="162" t="s">
        <v>27140</v>
      </c>
    </row>
    <row r="26896" spans="7:7">
      <c r="G26896" s="162" t="s">
        <v>27141</v>
      </c>
    </row>
    <row r="26897" spans="7:7">
      <c r="G26897" s="162" t="s">
        <v>27142</v>
      </c>
    </row>
    <row r="26898" spans="7:7">
      <c r="G26898" s="162" t="s">
        <v>27143</v>
      </c>
    </row>
    <row r="26899" spans="7:7">
      <c r="G26899" s="162" t="s">
        <v>27144</v>
      </c>
    </row>
    <row r="26900" spans="7:7">
      <c r="G26900" s="162" t="s">
        <v>27145</v>
      </c>
    </row>
    <row r="26901" spans="7:7">
      <c r="G26901" s="162" t="s">
        <v>27146</v>
      </c>
    </row>
    <row r="26902" spans="7:7">
      <c r="G26902" s="162" t="s">
        <v>27147</v>
      </c>
    </row>
    <row r="26903" spans="7:7">
      <c r="G26903" s="162" t="s">
        <v>27148</v>
      </c>
    </row>
    <row r="26904" spans="7:7">
      <c r="G26904" s="162" t="s">
        <v>27149</v>
      </c>
    </row>
    <row r="26905" spans="7:7">
      <c r="G26905" s="162" t="s">
        <v>27150</v>
      </c>
    </row>
    <row r="26906" spans="7:7">
      <c r="G26906" s="162" t="s">
        <v>27151</v>
      </c>
    </row>
    <row r="26907" spans="7:7">
      <c r="G26907" s="162" t="s">
        <v>27152</v>
      </c>
    </row>
    <row r="26908" spans="7:7">
      <c r="G26908" s="162" t="s">
        <v>27153</v>
      </c>
    </row>
    <row r="26909" spans="7:7">
      <c r="G26909" s="162" t="s">
        <v>27154</v>
      </c>
    </row>
    <row r="26910" spans="7:7">
      <c r="G26910" s="162" t="s">
        <v>27155</v>
      </c>
    </row>
    <row r="26911" spans="7:7">
      <c r="G26911" s="162" t="s">
        <v>27156</v>
      </c>
    </row>
    <row r="26912" spans="7:7">
      <c r="G26912" s="162" t="s">
        <v>27157</v>
      </c>
    </row>
    <row r="26913" spans="7:7">
      <c r="G26913" s="162" t="s">
        <v>27158</v>
      </c>
    </row>
    <row r="26914" spans="7:7">
      <c r="G26914" s="162" t="s">
        <v>27159</v>
      </c>
    </row>
    <row r="26915" spans="7:7">
      <c r="G26915" s="162" t="s">
        <v>27160</v>
      </c>
    </row>
    <row r="26916" spans="7:7">
      <c r="G26916" s="162" t="s">
        <v>27161</v>
      </c>
    </row>
    <row r="26917" spans="7:7">
      <c r="G26917" s="162" t="s">
        <v>27162</v>
      </c>
    </row>
    <row r="26918" spans="7:7">
      <c r="G26918" s="162" t="s">
        <v>27163</v>
      </c>
    </row>
    <row r="26919" spans="7:7">
      <c r="G26919" s="162" t="s">
        <v>27164</v>
      </c>
    </row>
    <row r="26920" spans="7:7">
      <c r="G26920" s="162" t="s">
        <v>27165</v>
      </c>
    </row>
    <row r="26921" spans="7:7">
      <c r="G26921" s="162" t="s">
        <v>27166</v>
      </c>
    </row>
    <row r="26922" spans="7:7">
      <c r="G26922" s="162" t="s">
        <v>27167</v>
      </c>
    </row>
    <row r="26923" spans="7:7">
      <c r="G26923" s="162" t="s">
        <v>27168</v>
      </c>
    </row>
    <row r="26924" spans="7:7">
      <c r="G26924" s="162" t="s">
        <v>27169</v>
      </c>
    </row>
    <row r="26925" spans="7:7">
      <c r="G26925" s="162" t="s">
        <v>27170</v>
      </c>
    </row>
    <row r="26926" spans="7:7">
      <c r="G26926" s="162" t="s">
        <v>27171</v>
      </c>
    </row>
    <row r="26927" spans="7:7">
      <c r="G26927" s="162" t="s">
        <v>27172</v>
      </c>
    </row>
    <row r="26928" spans="7:7">
      <c r="G26928" s="162" t="s">
        <v>27173</v>
      </c>
    </row>
    <row r="26929" spans="7:7">
      <c r="G26929" s="162" t="s">
        <v>27174</v>
      </c>
    </row>
    <row r="26930" spans="7:7">
      <c r="G26930" s="162" t="s">
        <v>27175</v>
      </c>
    </row>
    <row r="26931" spans="7:7">
      <c r="G26931" s="162" t="s">
        <v>27176</v>
      </c>
    </row>
    <row r="26932" spans="7:7">
      <c r="G26932" s="162" t="s">
        <v>27177</v>
      </c>
    </row>
    <row r="26933" spans="7:7">
      <c r="G26933" s="162" t="s">
        <v>27178</v>
      </c>
    </row>
    <row r="26934" spans="7:7">
      <c r="G26934" s="162" t="s">
        <v>27179</v>
      </c>
    </row>
    <row r="26935" spans="7:7">
      <c r="G26935" s="162" t="s">
        <v>27180</v>
      </c>
    </row>
    <row r="26936" spans="7:7">
      <c r="G26936" s="162" t="s">
        <v>27181</v>
      </c>
    </row>
    <row r="26937" spans="7:7">
      <c r="G26937" s="162" t="s">
        <v>27182</v>
      </c>
    </row>
    <row r="26938" spans="7:7">
      <c r="G26938" s="162" t="s">
        <v>27183</v>
      </c>
    </row>
    <row r="26939" spans="7:7">
      <c r="G26939" s="162" t="s">
        <v>27184</v>
      </c>
    </row>
    <row r="26940" spans="7:7">
      <c r="G26940" s="162" t="s">
        <v>27185</v>
      </c>
    </row>
    <row r="26941" spans="7:7">
      <c r="G26941" s="162" t="s">
        <v>27186</v>
      </c>
    </row>
    <row r="26942" spans="7:7">
      <c r="G26942" s="162" t="s">
        <v>27187</v>
      </c>
    </row>
    <row r="26943" spans="7:7">
      <c r="G26943" s="162" t="s">
        <v>27188</v>
      </c>
    </row>
    <row r="26944" spans="7:7">
      <c r="G26944" s="162" t="s">
        <v>27189</v>
      </c>
    </row>
    <row r="26945" spans="7:7">
      <c r="G26945" s="162" t="s">
        <v>27190</v>
      </c>
    </row>
    <row r="26946" spans="7:7">
      <c r="G26946" s="162" t="s">
        <v>27191</v>
      </c>
    </row>
    <row r="26947" spans="7:7">
      <c r="G26947" s="162" t="s">
        <v>27192</v>
      </c>
    </row>
    <row r="26948" spans="7:7">
      <c r="G26948" s="162" t="s">
        <v>27193</v>
      </c>
    </row>
    <row r="26949" spans="7:7">
      <c r="G26949" s="162" t="s">
        <v>27194</v>
      </c>
    </row>
    <row r="26950" spans="7:7">
      <c r="G26950" s="162" t="s">
        <v>27195</v>
      </c>
    </row>
    <row r="26951" spans="7:7">
      <c r="G26951" s="162" t="s">
        <v>27196</v>
      </c>
    </row>
    <row r="26952" spans="7:7">
      <c r="G26952" s="162" t="s">
        <v>27197</v>
      </c>
    </row>
    <row r="26953" spans="7:7">
      <c r="G26953" s="162" t="s">
        <v>27198</v>
      </c>
    </row>
    <row r="26954" spans="7:7">
      <c r="G26954" s="162" t="s">
        <v>27199</v>
      </c>
    </row>
    <row r="26955" spans="7:7">
      <c r="G26955" s="162" t="s">
        <v>27200</v>
      </c>
    </row>
    <row r="26956" spans="7:7">
      <c r="G26956" s="162" t="s">
        <v>27201</v>
      </c>
    </row>
    <row r="26957" spans="7:7">
      <c r="G26957" s="162" t="s">
        <v>27202</v>
      </c>
    </row>
    <row r="26958" spans="7:7">
      <c r="G26958" s="162" t="s">
        <v>27203</v>
      </c>
    </row>
    <row r="26959" spans="7:7">
      <c r="G26959" s="162" t="s">
        <v>27204</v>
      </c>
    </row>
    <row r="26960" spans="7:7">
      <c r="G26960" s="162" t="s">
        <v>27205</v>
      </c>
    </row>
    <row r="26961" spans="7:7">
      <c r="G26961" s="162" t="s">
        <v>27206</v>
      </c>
    </row>
    <row r="26962" spans="7:7">
      <c r="G26962" s="162" t="s">
        <v>27207</v>
      </c>
    </row>
    <row r="26963" spans="7:7">
      <c r="G26963" s="162" t="s">
        <v>27208</v>
      </c>
    </row>
    <row r="26964" spans="7:7">
      <c r="G26964" s="162" t="s">
        <v>27209</v>
      </c>
    </row>
    <row r="26965" spans="7:7">
      <c r="G26965" s="162" t="s">
        <v>27210</v>
      </c>
    </row>
    <row r="26966" spans="7:7">
      <c r="G26966" s="162" t="s">
        <v>27211</v>
      </c>
    </row>
    <row r="26967" spans="7:7">
      <c r="G26967" s="162" t="s">
        <v>27212</v>
      </c>
    </row>
    <row r="26968" spans="7:7">
      <c r="G26968" s="162" t="s">
        <v>27213</v>
      </c>
    </row>
    <row r="26969" spans="7:7">
      <c r="G26969" s="162" t="s">
        <v>27214</v>
      </c>
    </row>
    <row r="26970" spans="7:7">
      <c r="G26970" s="162" t="s">
        <v>27215</v>
      </c>
    </row>
    <row r="26971" spans="7:7">
      <c r="G26971" s="162" t="s">
        <v>27216</v>
      </c>
    </row>
    <row r="26972" spans="7:7">
      <c r="G26972" s="162" t="s">
        <v>27217</v>
      </c>
    </row>
    <row r="26973" spans="7:7">
      <c r="G26973" s="162" t="s">
        <v>27218</v>
      </c>
    </row>
    <row r="26974" spans="7:7">
      <c r="G26974" s="162" t="s">
        <v>27219</v>
      </c>
    </row>
    <row r="26975" spans="7:7">
      <c r="G26975" s="162" t="s">
        <v>27220</v>
      </c>
    </row>
    <row r="26976" spans="7:7">
      <c r="G26976" s="162" t="s">
        <v>27221</v>
      </c>
    </row>
    <row r="26977" spans="7:7">
      <c r="G26977" s="162" t="s">
        <v>27222</v>
      </c>
    </row>
    <row r="26978" spans="7:7">
      <c r="G26978" s="162" t="s">
        <v>27223</v>
      </c>
    </row>
    <row r="26979" spans="7:7">
      <c r="G26979" s="162" t="s">
        <v>27224</v>
      </c>
    </row>
    <row r="26980" spans="7:7">
      <c r="G26980" s="162" t="s">
        <v>27225</v>
      </c>
    </row>
    <row r="26981" spans="7:7">
      <c r="G26981" s="162" t="s">
        <v>27226</v>
      </c>
    </row>
    <row r="26982" spans="7:7">
      <c r="G26982" s="162" t="s">
        <v>27227</v>
      </c>
    </row>
    <row r="26983" spans="7:7">
      <c r="G26983" s="162" t="s">
        <v>27228</v>
      </c>
    </row>
    <row r="26984" spans="7:7">
      <c r="G26984" s="162" t="s">
        <v>27229</v>
      </c>
    </row>
    <row r="26985" spans="7:7">
      <c r="G26985" s="162" t="s">
        <v>27230</v>
      </c>
    </row>
    <row r="26986" spans="7:7">
      <c r="G26986" s="162" t="s">
        <v>27231</v>
      </c>
    </row>
    <row r="26987" spans="7:7">
      <c r="G26987" s="162" t="s">
        <v>27232</v>
      </c>
    </row>
    <row r="26988" spans="7:7">
      <c r="G26988" s="162" t="s">
        <v>27233</v>
      </c>
    </row>
    <row r="26989" spans="7:7">
      <c r="G26989" s="162" t="s">
        <v>27234</v>
      </c>
    </row>
    <row r="26990" spans="7:7">
      <c r="G26990" s="162" t="s">
        <v>27235</v>
      </c>
    </row>
    <row r="26991" spans="7:7">
      <c r="G26991" s="162" t="s">
        <v>27236</v>
      </c>
    </row>
    <row r="26992" spans="7:7">
      <c r="G26992" s="162" t="s">
        <v>27237</v>
      </c>
    </row>
    <row r="26993" spans="7:7">
      <c r="G26993" s="162" t="s">
        <v>27238</v>
      </c>
    </row>
    <row r="26994" spans="7:7">
      <c r="G26994" s="162" t="s">
        <v>27239</v>
      </c>
    </row>
    <row r="26995" spans="7:7">
      <c r="G26995" s="162" t="s">
        <v>27240</v>
      </c>
    </row>
    <row r="26996" spans="7:7">
      <c r="G26996" s="162" t="s">
        <v>27241</v>
      </c>
    </row>
    <row r="26997" spans="7:7">
      <c r="G26997" s="162" t="s">
        <v>27242</v>
      </c>
    </row>
    <row r="26998" spans="7:7">
      <c r="G26998" s="162" t="s">
        <v>27243</v>
      </c>
    </row>
    <row r="26999" spans="7:7">
      <c r="G26999" s="162" t="s">
        <v>27244</v>
      </c>
    </row>
    <row r="27000" spans="7:7">
      <c r="G27000" s="162" t="s">
        <v>27245</v>
      </c>
    </row>
    <row r="27001" spans="7:7">
      <c r="G27001" s="162" t="s">
        <v>27246</v>
      </c>
    </row>
    <row r="27002" spans="7:7">
      <c r="G27002" s="162" t="s">
        <v>27247</v>
      </c>
    </row>
    <row r="27003" spans="7:7">
      <c r="G27003" s="162" t="s">
        <v>27248</v>
      </c>
    </row>
    <row r="27004" spans="7:7">
      <c r="G27004" s="162" t="s">
        <v>27249</v>
      </c>
    </row>
    <row r="27005" spans="7:7">
      <c r="G27005" s="162" t="s">
        <v>27250</v>
      </c>
    </row>
    <row r="27006" spans="7:7">
      <c r="G27006" s="162" t="s">
        <v>27251</v>
      </c>
    </row>
    <row r="27007" spans="7:7">
      <c r="G27007" s="162" t="s">
        <v>27252</v>
      </c>
    </row>
    <row r="27008" spans="7:7">
      <c r="G27008" s="162" t="s">
        <v>27253</v>
      </c>
    </row>
    <row r="27009" spans="7:7">
      <c r="G27009" s="162" t="s">
        <v>27254</v>
      </c>
    </row>
    <row r="27010" spans="7:7">
      <c r="G27010" s="162" t="s">
        <v>27255</v>
      </c>
    </row>
    <row r="27011" spans="7:7">
      <c r="G27011" s="162" t="s">
        <v>27256</v>
      </c>
    </row>
    <row r="27012" spans="7:7">
      <c r="G27012" s="162" t="s">
        <v>27257</v>
      </c>
    </row>
    <row r="27013" spans="7:7">
      <c r="G27013" s="162" t="s">
        <v>27258</v>
      </c>
    </row>
    <row r="27014" spans="7:7">
      <c r="G27014" s="162" t="s">
        <v>27259</v>
      </c>
    </row>
    <row r="27015" spans="7:7">
      <c r="G27015" s="162" t="s">
        <v>27260</v>
      </c>
    </row>
    <row r="27016" spans="7:7">
      <c r="G27016" s="162" t="s">
        <v>27261</v>
      </c>
    </row>
    <row r="27017" spans="7:7">
      <c r="G27017" s="162" t="s">
        <v>27262</v>
      </c>
    </row>
    <row r="27018" spans="7:7">
      <c r="G27018" s="162" t="s">
        <v>27263</v>
      </c>
    </row>
    <row r="27019" spans="7:7">
      <c r="G27019" s="162" t="s">
        <v>27264</v>
      </c>
    </row>
    <row r="27020" spans="7:7">
      <c r="G27020" s="162" t="s">
        <v>27265</v>
      </c>
    </row>
    <row r="27021" spans="7:7">
      <c r="G27021" s="162" t="s">
        <v>27266</v>
      </c>
    </row>
    <row r="27022" spans="7:7">
      <c r="G27022" s="162" t="s">
        <v>27267</v>
      </c>
    </row>
    <row r="27023" spans="7:7">
      <c r="G27023" s="162" t="s">
        <v>27268</v>
      </c>
    </row>
    <row r="27024" spans="7:7">
      <c r="G27024" s="162" t="s">
        <v>27269</v>
      </c>
    </row>
    <row r="27025" spans="7:7">
      <c r="G27025" s="162" t="s">
        <v>27270</v>
      </c>
    </row>
    <row r="27026" spans="7:7">
      <c r="G27026" s="162" t="s">
        <v>27271</v>
      </c>
    </row>
    <row r="27027" spans="7:7">
      <c r="G27027" s="162" t="s">
        <v>27272</v>
      </c>
    </row>
    <row r="27028" spans="7:7">
      <c r="G27028" s="162" t="s">
        <v>27273</v>
      </c>
    </row>
    <row r="27029" spans="7:7">
      <c r="G27029" s="162" t="s">
        <v>27274</v>
      </c>
    </row>
    <row r="27030" spans="7:7">
      <c r="G27030" s="162" t="s">
        <v>27275</v>
      </c>
    </row>
    <row r="27031" spans="7:7">
      <c r="G27031" s="162" t="s">
        <v>27276</v>
      </c>
    </row>
    <row r="27032" spans="7:7">
      <c r="G27032" s="162" t="s">
        <v>27277</v>
      </c>
    </row>
    <row r="27033" spans="7:7">
      <c r="G27033" s="162" t="s">
        <v>27278</v>
      </c>
    </row>
    <row r="27034" spans="7:7">
      <c r="G27034" s="162" t="s">
        <v>27279</v>
      </c>
    </row>
    <row r="27035" spans="7:7">
      <c r="G27035" s="162" t="s">
        <v>27280</v>
      </c>
    </row>
    <row r="27036" spans="7:7">
      <c r="G27036" s="162" t="s">
        <v>27281</v>
      </c>
    </row>
    <row r="27037" spans="7:7">
      <c r="G27037" s="162" t="s">
        <v>27282</v>
      </c>
    </row>
    <row r="27038" spans="7:7">
      <c r="G27038" s="162" t="s">
        <v>27283</v>
      </c>
    </row>
    <row r="27039" spans="7:7">
      <c r="G27039" s="162" t="s">
        <v>27284</v>
      </c>
    </row>
    <row r="27040" spans="7:7">
      <c r="G27040" s="162" t="s">
        <v>27285</v>
      </c>
    </row>
    <row r="27041" spans="7:7">
      <c r="G27041" s="162" t="s">
        <v>27286</v>
      </c>
    </row>
    <row r="27042" spans="7:7">
      <c r="G27042" s="162" t="s">
        <v>27287</v>
      </c>
    </row>
    <row r="27043" spans="7:7">
      <c r="G27043" s="162" t="s">
        <v>27288</v>
      </c>
    </row>
    <row r="27044" spans="7:7">
      <c r="G27044" s="162" t="s">
        <v>27289</v>
      </c>
    </row>
    <row r="27045" spans="7:7">
      <c r="G27045" s="162" t="s">
        <v>27290</v>
      </c>
    </row>
    <row r="27046" spans="7:7">
      <c r="G27046" s="162" t="s">
        <v>27291</v>
      </c>
    </row>
    <row r="27047" spans="7:7">
      <c r="G27047" s="162" t="s">
        <v>27292</v>
      </c>
    </row>
    <row r="27048" spans="7:7">
      <c r="G27048" s="162" t="s">
        <v>27293</v>
      </c>
    </row>
    <row r="27049" spans="7:7">
      <c r="G27049" s="162" t="s">
        <v>27294</v>
      </c>
    </row>
    <row r="27050" spans="7:7">
      <c r="G27050" s="162" t="s">
        <v>27295</v>
      </c>
    </row>
    <row r="27051" spans="7:7">
      <c r="G27051" s="162" t="s">
        <v>27296</v>
      </c>
    </row>
    <row r="27052" spans="7:7">
      <c r="G27052" s="162" t="s">
        <v>27297</v>
      </c>
    </row>
    <row r="27053" spans="7:7">
      <c r="G27053" s="162" t="s">
        <v>27298</v>
      </c>
    </row>
    <row r="27054" spans="7:7">
      <c r="G27054" s="162" t="s">
        <v>27299</v>
      </c>
    </row>
    <row r="27055" spans="7:7">
      <c r="G27055" s="162" t="s">
        <v>27300</v>
      </c>
    </row>
    <row r="27056" spans="7:7">
      <c r="G27056" s="162" t="s">
        <v>27301</v>
      </c>
    </row>
    <row r="27057" spans="7:7">
      <c r="G27057" s="162" t="s">
        <v>27302</v>
      </c>
    </row>
    <row r="27058" spans="7:7">
      <c r="G27058" s="162" t="s">
        <v>27303</v>
      </c>
    </row>
    <row r="27059" spans="7:7">
      <c r="G27059" s="162" t="s">
        <v>27304</v>
      </c>
    </row>
    <row r="27060" spans="7:7">
      <c r="G27060" s="162" t="s">
        <v>27305</v>
      </c>
    </row>
    <row r="27061" spans="7:7">
      <c r="G27061" s="162" t="s">
        <v>27306</v>
      </c>
    </row>
    <row r="27062" spans="7:7">
      <c r="G27062" s="162" t="s">
        <v>27307</v>
      </c>
    </row>
    <row r="27063" spans="7:7">
      <c r="G27063" s="162" t="s">
        <v>27308</v>
      </c>
    </row>
    <row r="27064" spans="7:7">
      <c r="G27064" s="162" t="s">
        <v>27309</v>
      </c>
    </row>
    <row r="27065" spans="7:7">
      <c r="G27065" s="162" t="s">
        <v>27310</v>
      </c>
    </row>
    <row r="27066" spans="7:7">
      <c r="G27066" s="162" t="s">
        <v>27311</v>
      </c>
    </row>
    <row r="27067" spans="7:7">
      <c r="G27067" s="162" t="s">
        <v>27312</v>
      </c>
    </row>
    <row r="27068" spans="7:7">
      <c r="G27068" s="162" t="s">
        <v>27313</v>
      </c>
    </row>
    <row r="27069" spans="7:7">
      <c r="G27069" s="162" t="s">
        <v>27314</v>
      </c>
    </row>
    <row r="27070" spans="7:7">
      <c r="G27070" s="162" t="s">
        <v>27315</v>
      </c>
    </row>
    <row r="27071" spans="7:7">
      <c r="G27071" s="162" t="s">
        <v>27316</v>
      </c>
    </row>
    <row r="27072" spans="7:7">
      <c r="G27072" s="162" t="s">
        <v>27317</v>
      </c>
    </row>
    <row r="27073" spans="7:7">
      <c r="G27073" s="162" t="s">
        <v>27318</v>
      </c>
    </row>
    <row r="27074" spans="7:7">
      <c r="G27074" s="162" t="s">
        <v>27319</v>
      </c>
    </row>
    <row r="27075" spans="7:7">
      <c r="G27075" s="162" t="s">
        <v>27320</v>
      </c>
    </row>
    <row r="27076" spans="7:7">
      <c r="G27076" s="162" t="s">
        <v>27321</v>
      </c>
    </row>
    <row r="27077" spans="7:7">
      <c r="G27077" s="162" t="s">
        <v>27322</v>
      </c>
    </row>
    <row r="27078" spans="7:7">
      <c r="G27078" s="162" t="s">
        <v>27323</v>
      </c>
    </row>
    <row r="27079" spans="7:7">
      <c r="G27079" s="162" t="s">
        <v>27324</v>
      </c>
    </row>
    <row r="27080" spans="7:7">
      <c r="G27080" s="162" t="s">
        <v>27325</v>
      </c>
    </row>
    <row r="27081" spans="7:7">
      <c r="G27081" s="162" t="s">
        <v>27326</v>
      </c>
    </row>
    <row r="27082" spans="7:7">
      <c r="G27082" s="162" t="s">
        <v>27327</v>
      </c>
    </row>
    <row r="27083" spans="7:7">
      <c r="G27083" s="162" t="s">
        <v>27328</v>
      </c>
    </row>
    <row r="27084" spans="7:7">
      <c r="G27084" s="162" t="s">
        <v>27329</v>
      </c>
    </row>
    <row r="27085" spans="7:7">
      <c r="G27085" s="162" t="s">
        <v>27330</v>
      </c>
    </row>
    <row r="27086" spans="7:7">
      <c r="G27086" s="162" t="s">
        <v>27331</v>
      </c>
    </row>
    <row r="27087" spans="7:7">
      <c r="G27087" s="162" t="s">
        <v>27332</v>
      </c>
    </row>
    <row r="27088" spans="7:7">
      <c r="G27088" s="162" t="s">
        <v>27333</v>
      </c>
    </row>
    <row r="27089" spans="7:7">
      <c r="G27089" s="162" t="s">
        <v>27334</v>
      </c>
    </row>
    <row r="27090" spans="7:7">
      <c r="G27090" s="162" t="s">
        <v>27335</v>
      </c>
    </row>
    <row r="27091" spans="7:7">
      <c r="G27091" s="162" t="s">
        <v>27336</v>
      </c>
    </row>
    <row r="27092" spans="7:7">
      <c r="G27092" s="162" t="s">
        <v>27337</v>
      </c>
    </row>
    <row r="27093" spans="7:7">
      <c r="G27093" s="162" t="s">
        <v>27338</v>
      </c>
    </row>
    <row r="27094" spans="7:7">
      <c r="G27094" s="162" t="s">
        <v>27339</v>
      </c>
    </row>
    <row r="27095" spans="7:7">
      <c r="G27095" s="162" t="s">
        <v>27340</v>
      </c>
    </row>
    <row r="27096" spans="7:7">
      <c r="G27096" s="162" t="s">
        <v>27341</v>
      </c>
    </row>
    <row r="27097" spans="7:7">
      <c r="G27097" s="162" t="s">
        <v>27342</v>
      </c>
    </row>
    <row r="27098" spans="7:7">
      <c r="G27098" s="162" t="s">
        <v>27343</v>
      </c>
    </row>
    <row r="27099" spans="7:7">
      <c r="G27099" s="162" t="s">
        <v>27344</v>
      </c>
    </row>
    <row r="27100" spans="7:7">
      <c r="G27100" s="162" t="s">
        <v>27345</v>
      </c>
    </row>
    <row r="27101" spans="7:7">
      <c r="G27101" s="162" t="s">
        <v>27346</v>
      </c>
    </row>
    <row r="27102" spans="7:7">
      <c r="G27102" s="162" t="s">
        <v>27347</v>
      </c>
    </row>
    <row r="27103" spans="7:7">
      <c r="G27103" s="162" t="s">
        <v>27348</v>
      </c>
    </row>
    <row r="27104" spans="7:7">
      <c r="G27104" s="162" t="s">
        <v>27349</v>
      </c>
    </row>
    <row r="27105" spans="7:7">
      <c r="G27105" s="162" t="s">
        <v>27350</v>
      </c>
    </row>
    <row r="27106" spans="7:7">
      <c r="G27106" s="162" t="s">
        <v>27351</v>
      </c>
    </row>
    <row r="27107" spans="7:7">
      <c r="G27107" s="162" t="s">
        <v>27352</v>
      </c>
    </row>
    <row r="27108" spans="7:7">
      <c r="G27108" s="162" t="s">
        <v>27353</v>
      </c>
    </row>
    <row r="27109" spans="7:7">
      <c r="G27109" s="162" t="s">
        <v>27354</v>
      </c>
    </row>
    <row r="27110" spans="7:7">
      <c r="G27110" s="162" t="s">
        <v>27355</v>
      </c>
    </row>
    <row r="27111" spans="7:7">
      <c r="G27111" s="162" t="s">
        <v>27356</v>
      </c>
    </row>
    <row r="27112" spans="7:7">
      <c r="G27112" s="162" t="s">
        <v>27357</v>
      </c>
    </row>
    <row r="27113" spans="7:7">
      <c r="G27113" s="162" t="s">
        <v>27358</v>
      </c>
    </row>
    <row r="27114" spans="7:7">
      <c r="G27114" s="162" t="s">
        <v>27359</v>
      </c>
    </row>
    <row r="27115" spans="7:7">
      <c r="G27115" s="162" t="s">
        <v>27360</v>
      </c>
    </row>
    <row r="27116" spans="7:7">
      <c r="G27116" s="162" t="s">
        <v>27361</v>
      </c>
    </row>
    <row r="27117" spans="7:7">
      <c r="G27117" s="162" t="s">
        <v>27362</v>
      </c>
    </row>
    <row r="27118" spans="7:7">
      <c r="G27118" s="162" t="s">
        <v>27363</v>
      </c>
    </row>
    <row r="27119" spans="7:7">
      <c r="G27119" s="162" t="s">
        <v>27364</v>
      </c>
    </row>
    <row r="27120" spans="7:7">
      <c r="G27120" s="162" t="s">
        <v>27365</v>
      </c>
    </row>
    <row r="27121" spans="7:7">
      <c r="G27121" s="162" t="s">
        <v>27366</v>
      </c>
    </row>
    <row r="27122" spans="7:7">
      <c r="G27122" s="162" t="s">
        <v>27367</v>
      </c>
    </row>
    <row r="27123" spans="7:7">
      <c r="G27123" s="162" t="s">
        <v>27368</v>
      </c>
    </row>
    <row r="27124" spans="7:7">
      <c r="G27124" s="162" t="s">
        <v>27369</v>
      </c>
    </row>
    <row r="27125" spans="7:7">
      <c r="G27125" s="162" t="s">
        <v>27370</v>
      </c>
    </row>
    <row r="27126" spans="7:7">
      <c r="G27126" s="162" t="s">
        <v>27371</v>
      </c>
    </row>
    <row r="27127" spans="7:7">
      <c r="G27127" s="162" t="s">
        <v>27372</v>
      </c>
    </row>
    <row r="27128" spans="7:7">
      <c r="G27128" s="162" t="s">
        <v>27373</v>
      </c>
    </row>
    <row r="27129" spans="7:7">
      <c r="G27129" s="162" t="s">
        <v>27374</v>
      </c>
    </row>
    <row r="27130" spans="7:7">
      <c r="G27130" s="162" t="s">
        <v>27375</v>
      </c>
    </row>
    <row r="27131" spans="7:7">
      <c r="G27131" s="162" t="s">
        <v>27376</v>
      </c>
    </row>
    <row r="27132" spans="7:7">
      <c r="G27132" s="162" t="s">
        <v>27377</v>
      </c>
    </row>
    <row r="27133" spans="7:7">
      <c r="G27133" s="162" t="s">
        <v>27378</v>
      </c>
    </row>
    <row r="27134" spans="7:7">
      <c r="G27134" s="162" t="s">
        <v>27379</v>
      </c>
    </row>
    <row r="27135" spans="7:7">
      <c r="G27135" s="162" t="s">
        <v>27380</v>
      </c>
    </row>
    <row r="27136" spans="7:7">
      <c r="G27136" s="162" t="s">
        <v>27381</v>
      </c>
    </row>
    <row r="27137" spans="7:7">
      <c r="G27137" s="162" t="s">
        <v>27382</v>
      </c>
    </row>
    <row r="27138" spans="7:7">
      <c r="G27138" s="162" t="s">
        <v>27383</v>
      </c>
    </row>
    <row r="27139" spans="7:7">
      <c r="G27139" s="162" t="s">
        <v>27384</v>
      </c>
    </row>
    <row r="27140" spans="7:7">
      <c r="G27140" s="162" t="s">
        <v>27385</v>
      </c>
    </row>
    <row r="27141" spans="7:7">
      <c r="G27141" s="162" t="s">
        <v>27386</v>
      </c>
    </row>
    <row r="27142" spans="7:7">
      <c r="G27142" s="162" t="s">
        <v>27387</v>
      </c>
    </row>
    <row r="27143" spans="7:7">
      <c r="G27143" s="162" t="s">
        <v>27388</v>
      </c>
    </row>
    <row r="27144" spans="7:7">
      <c r="G27144" s="162" t="s">
        <v>27389</v>
      </c>
    </row>
    <row r="27145" spans="7:7">
      <c r="G27145" s="162" t="s">
        <v>27390</v>
      </c>
    </row>
    <row r="27146" spans="7:7">
      <c r="G27146" s="162" t="s">
        <v>27391</v>
      </c>
    </row>
    <row r="27147" spans="7:7">
      <c r="G27147" s="162" t="s">
        <v>27392</v>
      </c>
    </row>
    <row r="27148" spans="7:7">
      <c r="G27148" s="162" t="s">
        <v>27393</v>
      </c>
    </row>
    <row r="27149" spans="7:7">
      <c r="G27149" s="162" t="s">
        <v>27394</v>
      </c>
    </row>
    <row r="27150" spans="7:7">
      <c r="G27150" s="162" t="s">
        <v>27395</v>
      </c>
    </row>
    <row r="27151" spans="7:7">
      <c r="G27151" s="162" t="s">
        <v>27396</v>
      </c>
    </row>
    <row r="27152" spans="7:7">
      <c r="G27152" s="162" t="s">
        <v>27397</v>
      </c>
    </row>
    <row r="27153" spans="7:7">
      <c r="G27153" s="162" t="s">
        <v>27398</v>
      </c>
    </row>
    <row r="27154" spans="7:7">
      <c r="G27154" s="162" t="s">
        <v>27399</v>
      </c>
    </row>
    <row r="27155" spans="7:7">
      <c r="G27155" s="162" t="s">
        <v>27400</v>
      </c>
    </row>
    <row r="27156" spans="7:7">
      <c r="G27156" s="162" t="s">
        <v>27401</v>
      </c>
    </row>
    <row r="27157" spans="7:7">
      <c r="G27157" s="162" t="s">
        <v>27402</v>
      </c>
    </row>
    <row r="27158" spans="7:7">
      <c r="G27158" s="162" t="s">
        <v>27403</v>
      </c>
    </row>
    <row r="27159" spans="7:7">
      <c r="G27159" s="162" t="s">
        <v>27404</v>
      </c>
    </row>
    <row r="27160" spans="7:7">
      <c r="G27160" s="162" t="s">
        <v>27405</v>
      </c>
    </row>
    <row r="27161" spans="7:7">
      <c r="G27161" s="162" t="s">
        <v>27406</v>
      </c>
    </row>
    <row r="27162" spans="7:7">
      <c r="G27162" s="162" t="s">
        <v>27407</v>
      </c>
    </row>
    <row r="27163" spans="7:7">
      <c r="G27163" s="162" t="s">
        <v>27408</v>
      </c>
    </row>
    <row r="27164" spans="7:7">
      <c r="G27164" s="162" t="s">
        <v>27409</v>
      </c>
    </row>
    <row r="27165" spans="7:7">
      <c r="G27165" s="162" t="s">
        <v>27410</v>
      </c>
    </row>
    <row r="27166" spans="7:7">
      <c r="G27166" s="162" t="s">
        <v>27411</v>
      </c>
    </row>
    <row r="27167" spans="7:7">
      <c r="G27167" s="162" t="s">
        <v>27412</v>
      </c>
    </row>
    <row r="27168" spans="7:7">
      <c r="G27168" s="162" t="s">
        <v>27413</v>
      </c>
    </row>
    <row r="27169" spans="7:7">
      <c r="G27169" s="162" t="s">
        <v>27414</v>
      </c>
    </row>
    <row r="27170" spans="7:7">
      <c r="G27170" s="162" t="s">
        <v>27415</v>
      </c>
    </row>
    <row r="27171" spans="7:7">
      <c r="G27171" s="162" t="s">
        <v>27416</v>
      </c>
    </row>
    <row r="27172" spans="7:7">
      <c r="G27172" s="162" t="s">
        <v>27417</v>
      </c>
    </row>
    <row r="27173" spans="7:7">
      <c r="G27173" s="162" t="s">
        <v>27418</v>
      </c>
    </row>
    <row r="27174" spans="7:7">
      <c r="G27174" s="162" t="s">
        <v>27419</v>
      </c>
    </row>
    <row r="27175" spans="7:7">
      <c r="G27175" s="162" t="s">
        <v>27420</v>
      </c>
    </row>
    <row r="27176" spans="7:7">
      <c r="G27176" s="162" t="s">
        <v>27421</v>
      </c>
    </row>
    <row r="27177" spans="7:7">
      <c r="G27177" s="162" t="s">
        <v>27422</v>
      </c>
    </row>
    <row r="27178" spans="7:7">
      <c r="G27178" s="162" t="s">
        <v>27423</v>
      </c>
    </row>
    <row r="27179" spans="7:7">
      <c r="G27179" s="162" t="s">
        <v>27424</v>
      </c>
    </row>
    <row r="27180" spans="7:7">
      <c r="G27180" s="162" t="s">
        <v>27425</v>
      </c>
    </row>
    <row r="27181" spans="7:7">
      <c r="G27181" s="162" t="s">
        <v>27426</v>
      </c>
    </row>
    <row r="27182" spans="7:7">
      <c r="G27182" s="162" t="s">
        <v>27427</v>
      </c>
    </row>
    <row r="27183" spans="7:7">
      <c r="G27183" s="162" t="s">
        <v>27428</v>
      </c>
    </row>
    <row r="27184" spans="7:7">
      <c r="G27184" s="162" t="s">
        <v>27429</v>
      </c>
    </row>
    <row r="27185" spans="7:7">
      <c r="G27185" s="162" t="s">
        <v>27430</v>
      </c>
    </row>
    <row r="27186" spans="7:7">
      <c r="G27186" s="162" t="s">
        <v>27431</v>
      </c>
    </row>
    <row r="27187" spans="7:7">
      <c r="G27187" s="162" t="s">
        <v>27432</v>
      </c>
    </row>
    <row r="27188" spans="7:7">
      <c r="G27188" s="162" t="s">
        <v>27433</v>
      </c>
    </row>
    <row r="27189" spans="7:7">
      <c r="G27189" s="162" t="s">
        <v>27434</v>
      </c>
    </row>
    <row r="27190" spans="7:7">
      <c r="G27190" s="162" t="s">
        <v>27435</v>
      </c>
    </row>
    <row r="27191" spans="7:7">
      <c r="G27191" s="162" t="s">
        <v>27436</v>
      </c>
    </row>
    <row r="27192" spans="7:7">
      <c r="G27192" s="162" t="s">
        <v>27437</v>
      </c>
    </row>
    <row r="27193" spans="7:7">
      <c r="G27193" s="162" t="s">
        <v>27438</v>
      </c>
    </row>
    <row r="27194" spans="7:7">
      <c r="G27194" s="162" t="s">
        <v>27439</v>
      </c>
    </row>
    <row r="27195" spans="7:7">
      <c r="G27195" s="162" t="s">
        <v>27440</v>
      </c>
    </row>
    <row r="27196" spans="7:7">
      <c r="G27196" s="162" t="s">
        <v>27441</v>
      </c>
    </row>
    <row r="27197" spans="7:7">
      <c r="G27197" s="162" t="s">
        <v>27442</v>
      </c>
    </row>
    <row r="27198" spans="7:7">
      <c r="G27198" s="162" t="s">
        <v>27443</v>
      </c>
    </row>
    <row r="27199" spans="7:7">
      <c r="G27199" s="162" t="s">
        <v>27444</v>
      </c>
    </row>
    <row r="27200" spans="7:7">
      <c r="G27200" s="162" t="s">
        <v>27445</v>
      </c>
    </row>
    <row r="27201" spans="7:7">
      <c r="G27201" s="162" t="s">
        <v>27446</v>
      </c>
    </row>
    <row r="27202" spans="7:7">
      <c r="G27202" s="162" t="s">
        <v>27447</v>
      </c>
    </row>
    <row r="27203" spans="7:7">
      <c r="G27203" s="162" t="s">
        <v>27448</v>
      </c>
    </row>
    <row r="27204" spans="7:7">
      <c r="G27204" s="162" t="s">
        <v>27449</v>
      </c>
    </row>
    <row r="27205" spans="7:7">
      <c r="G27205" s="162" t="s">
        <v>27450</v>
      </c>
    </row>
    <row r="27206" spans="7:7">
      <c r="G27206" s="162" t="s">
        <v>27451</v>
      </c>
    </row>
    <row r="27207" spans="7:7">
      <c r="G27207" s="162" t="s">
        <v>27452</v>
      </c>
    </row>
    <row r="27208" spans="7:7">
      <c r="G27208" s="162" t="s">
        <v>27453</v>
      </c>
    </row>
    <row r="27209" spans="7:7">
      <c r="G27209" s="162" t="s">
        <v>27454</v>
      </c>
    </row>
    <row r="27210" spans="7:7">
      <c r="G27210" s="162" t="s">
        <v>27455</v>
      </c>
    </row>
    <row r="27211" spans="7:7">
      <c r="G27211" s="162" t="s">
        <v>27456</v>
      </c>
    </row>
    <row r="27212" spans="7:7">
      <c r="G27212" s="162" t="s">
        <v>27457</v>
      </c>
    </row>
    <row r="27213" spans="7:7">
      <c r="G27213" s="162" t="s">
        <v>27458</v>
      </c>
    </row>
    <row r="27214" spans="7:7">
      <c r="G27214" s="162" t="s">
        <v>27459</v>
      </c>
    </row>
    <row r="27215" spans="7:7">
      <c r="G27215" s="162" t="s">
        <v>27460</v>
      </c>
    </row>
    <row r="27216" spans="7:7">
      <c r="G27216" s="162" t="s">
        <v>27461</v>
      </c>
    </row>
    <row r="27217" spans="7:7">
      <c r="G27217" s="162" t="s">
        <v>27462</v>
      </c>
    </row>
    <row r="27218" spans="7:7">
      <c r="G27218" s="162" t="s">
        <v>27463</v>
      </c>
    </row>
    <row r="27219" spans="7:7">
      <c r="G27219" s="162" t="s">
        <v>27464</v>
      </c>
    </row>
    <row r="27220" spans="7:7">
      <c r="G27220" s="162" t="s">
        <v>27465</v>
      </c>
    </row>
    <row r="27221" spans="7:7">
      <c r="G27221" s="162" t="s">
        <v>27466</v>
      </c>
    </row>
    <row r="27222" spans="7:7">
      <c r="G27222" s="162" t="s">
        <v>27467</v>
      </c>
    </row>
    <row r="27223" spans="7:7">
      <c r="G27223" s="162" t="s">
        <v>27468</v>
      </c>
    </row>
    <row r="27224" spans="7:7">
      <c r="G27224" s="162" t="s">
        <v>27469</v>
      </c>
    </row>
    <row r="27225" spans="7:7">
      <c r="G27225" s="162" t="s">
        <v>27470</v>
      </c>
    </row>
    <row r="27226" spans="7:7">
      <c r="G27226" s="162" t="s">
        <v>27471</v>
      </c>
    </row>
    <row r="27227" spans="7:7">
      <c r="G27227" s="162" t="s">
        <v>27472</v>
      </c>
    </row>
    <row r="27228" spans="7:7">
      <c r="G27228" s="162" t="s">
        <v>27473</v>
      </c>
    </row>
    <row r="27229" spans="7:7">
      <c r="G27229" s="162" t="s">
        <v>27474</v>
      </c>
    </row>
    <row r="27230" spans="7:7">
      <c r="G27230" s="162" t="s">
        <v>27475</v>
      </c>
    </row>
    <row r="27231" spans="7:7">
      <c r="G27231" s="162" t="s">
        <v>27476</v>
      </c>
    </row>
    <row r="27232" spans="7:7">
      <c r="G27232" s="162" t="s">
        <v>27477</v>
      </c>
    </row>
    <row r="27233" spans="7:7">
      <c r="G27233" s="162" t="s">
        <v>27478</v>
      </c>
    </row>
    <row r="27234" spans="7:7">
      <c r="G27234" s="162" t="s">
        <v>27479</v>
      </c>
    </row>
    <row r="27235" spans="7:7">
      <c r="G27235" s="162" t="s">
        <v>27480</v>
      </c>
    </row>
    <row r="27236" spans="7:7">
      <c r="G27236" s="162" t="s">
        <v>27481</v>
      </c>
    </row>
    <row r="27237" spans="7:7">
      <c r="G27237" s="162" t="s">
        <v>27482</v>
      </c>
    </row>
    <row r="27238" spans="7:7">
      <c r="G27238" s="162" t="s">
        <v>27483</v>
      </c>
    </row>
    <row r="27239" spans="7:7">
      <c r="G27239" s="162" t="s">
        <v>27484</v>
      </c>
    </row>
    <row r="27240" spans="7:7">
      <c r="G27240" s="162" t="s">
        <v>27485</v>
      </c>
    </row>
    <row r="27241" spans="7:7">
      <c r="G27241" s="162" t="s">
        <v>27486</v>
      </c>
    </row>
    <row r="27242" spans="7:7">
      <c r="G27242" s="162" t="s">
        <v>27487</v>
      </c>
    </row>
    <row r="27243" spans="7:7">
      <c r="G27243" s="162" t="s">
        <v>27488</v>
      </c>
    </row>
    <row r="27244" spans="7:7">
      <c r="G27244" s="162" t="s">
        <v>27489</v>
      </c>
    </row>
    <row r="27245" spans="7:7">
      <c r="G27245" s="162" t="s">
        <v>27490</v>
      </c>
    </row>
    <row r="27246" spans="7:7">
      <c r="G27246" s="162" t="s">
        <v>27491</v>
      </c>
    </row>
    <row r="27247" spans="7:7">
      <c r="G27247" s="162" t="s">
        <v>27492</v>
      </c>
    </row>
    <row r="27248" spans="7:7">
      <c r="G27248" s="162" t="s">
        <v>27493</v>
      </c>
    </row>
    <row r="27249" spans="7:7">
      <c r="G27249" s="162" t="s">
        <v>27494</v>
      </c>
    </row>
    <row r="27250" spans="7:7">
      <c r="G27250" s="162" t="s">
        <v>27495</v>
      </c>
    </row>
    <row r="27251" spans="7:7">
      <c r="G27251" s="162" t="s">
        <v>27496</v>
      </c>
    </row>
    <row r="27252" spans="7:7">
      <c r="G27252" s="162" t="s">
        <v>27497</v>
      </c>
    </row>
    <row r="27253" spans="7:7">
      <c r="G27253" s="162" t="s">
        <v>27498</v>
      </c>
    </row>
    <row r="27254" spans="7:7">
      <c r="G27254" s="162" t="s">
        <v>27499</v>
      </c>
    </row>
    <row r="27255" spans="7:7">
      <c r="G27255" s="162" t="s">
        <v>27500</v>
      </c>
    </row>
    <row r="27256" spans="7:7">
      <c r="G27256" s="162" t="s">
        <v>27501</v>
      </c>
    </row>
    <row r="27257" spans="7:7">
      <c r="G27257" s="162" t="s">
        <v>27502</v>
      </c>
    </row>
    <row r="27258" spans="7:7">
      <c r="G27258" s="162" t="s">
        <v>27503</v>
      </c>
    </row>
    <row r="27259" spans="7:7">
      <c r="G27259" s="162" t="s">
        <v>27504</v>
      </c>
    </row>
    <row r="27260" spans="7:7">
      <c r="G27260" s="162" t="s">
        <v>27505</v>
      </c>
    </row>
    <row r="27261" spans="7:7">
      <c r="G27261" s="162" t="s">
        <v>27506</v>
      </c>
    </row>
    <row r="27262" spans="7:7">
      <c r="G27262" s="162" t="s">
        <v>27507</v>
      </c>
    </row>
    <row r="27263" spans="7:7">
      <c r="G27263" s="162" t="s">
        <v>27508</v>
      </c>
    </row>
    <row r="27264" spans="7:7">
      <c r="G27264" s="162" t="s">
        <v>27509</v>
      </c>
    </row>
    <row r="27265" spans="7:7">
      <c r="G27265" s="162" t="s">
        <v>27510</v>
      </c>
    </row>
    <row r="27266" spans="7:7">
      <c r="G27266" s="162" t="s">
        <v>27511</v>
      </c>
    </row>
    <row r="27267" spans="7:7">
      <c r="G27267" s="162" t="s">
        <v>27512</v>
      </c>
    </row>
    <row r="27268" spans="7:7">
      <c r="G27268" s="162" t="s">
        <v>27513</v>
      </c>
    </row>
    <row r="27269" spans="7:7">
      <c r="G27269" s="162" t="s">
        <v>27514</v>
      </c>
    </row>
    <row r="27270" spans="7:7">
      <c r="G27270" s="162" t="s">
        <v>27515</v>
      </c>
    </row>
    <row r="27271" spans="7:7">
      <c r="G27271" s="162" t="s">
        <v>27516</v>
      </c>
    </row>
    <row r="27272" spans="7:7">
      <c r="G27272" s="162" t="s">
        <v>27517</v>
      </c>
    </row>
    <row r="27273" spans="7:7">
      <c r="G27273" s="162" t="s">
        <v>27518</v>
      </c>
    </row>
    <row r="27274" spans="7:7">
      <c r="G27274" s="162" t="s">
        <v>27519</v>
      </c>
    </row>
    <row r="27275" spans="7:7">
      <c r="G27275" s="162" t="s">
        <v>27520</v>
      </c>
    </row>
    <row r="27276" spans="7:7">
      <c r="G27276" s="162" t="s">
        <v>27521</v>
      </c>
    </row>
    <row r="27277" spans="7:7">
      <c r="G27277" s="162" t="s">
        <v>27522</v>
      </c>
    </row>
    <row r="27278" spans="7:7">
      <c r="G27278" s="162" t="s">
        <v>27523</v>
      </c>
    </row>
    <row r="27279" spans="7:7">
      <c r="G27279" s="162" t="s">
        <v>27524</v>
      </c>
    </row>
    <row r="27280" spans="7:7">
      <c r="G27280" s="162" t="s">
        <v>27525</v>
      </c>
    </row>
    <row r="27281" spans="7:7">
      <c r="G27281" s="162" t="s">
        <v>27526</v>
      </c>
    </row>
    <row r="27282" spans="7:7">
      <c r="G27282" s="162" t="s">
        <v>27527</v>
      </c>
    </row>
    <row r="27283" spans="7:7">
      <c r="G27283" s="162" t="s">
        <v>27528</v>
      </c>
    </row>
    <row r="27284" spans="7:7">
      <c r="G27284" s="162" t="s">
        <v>27529</v>
      </c>
    </row>
    <row r="27285" spans="7:7">
      <c r="G27285" s="162" t="s">
        <v>27530</v>
      </c>
    </row>
    <row r="27286" spans="7:7">
      <c r="G27286" s="162" t="s">
        <v>27531</v>
      </c>
    </row>
    <row r="27287" spans="7:7">
      <c r="G27287" s="162" t="s">
        <v>27532</v>
      </c>
    </row>
    <row r="27288" spans="7:7">
      <c r="G27288" s="162" t="s">
        <v>27533</v>
      </c>
    </row>
    <row r="27289" spans="7:7">
      <c r="G27289" s="162" t="s">
        <v>27534</v>
      </c>
    </row>
    <row r="27290" spans="7:7">
      <c r="G27290" s="162" t="s">
        <v>27535</v>
      </c>
    </row>
    <row r="27291" spans="7:7">
      <c r="G27291" s="162" t="s">
        <v>27536</v>
      </c>
    </row>
    <row r="27292" spans="7:7">
      <c r="G27292" s="162" t="s">
        <v>27537</v>
      </c>
    </row>
    <row r="27293" spans="7:7">
      <c r="G27293" s="162" t="s">
        <v>27538</v>
      </c>
    </row>
    <row r="27294" spans="7:7">
      <c r="G27294" s="162" t="s">
        <v>27539</v>
      </c>
    </row>
    <row r="27295" spans="7:7">
      <c r="G27295" s="162" t="s">
        <v>27540</v>
      </c>
    </row>
    <row r="27296" spans="7:7">
      <c r="G27296" s="162" t="s">
        <v>27541</v>
      </c>
    </row>
    <row r="27297" spans="7:7">
      <c r="G27297" s="162" t="s">
        <v>27542</v>
      </c>
    </row>
    <row r="27298" spans="7:7">
      <c r="G27298" s="162" t="s">
        <v>27543</v>
      </c>
    </row>
    <row r="27299" spans="7:7">
      <c r="G27299" s="162" t="s">
        <v>27544</v>
      </c>
    </row>
    <row r="27300" spans="7:7">
      <c r="G27300" s="162" t="s">
        <v>27545</v>
      </c>
    </row>
    <row r="27301" spans="7:7">
      <c r="G27301" s="162" t="s">
        <v>27546</v>
      </c>
    </row>
    <row r="27302" spans="7:7">
      <c r="G27302" s="162" t="s">
        <v>27547</v>
      </c>
    </row>
    <row r="27303" spans="7:7">
      <c r="G27303" s="162" t="s">
        <v>27548</v>
      </c>
    </row>
    <row r="27304" spans="7:7">
      <c r="G27304" s="162" t="s">
        <v>27549</v>
      </c>
    </row>
    <row r="27305" spans="7:7">
      <c r="G27305" s="162" t="s">
        <v>27550</v>
      </c>
    </row>
    <row r="27306" spans="7:7">
      <c r="G27306" s="162" t="s">
        <v>27551</v>
      </c>
    </row>
    <row r="27307" spans="7:7">
      <c r="G27307" s="162" t="s">
        <v>27552</v>
      </c>
    </row>
    <row r="27308" spans="7:7">
      <c r="G27308" s="162" t="s">
        <v>27553</v>
      </c>
    </row>
    <row r="27309" spans="7:7">
      <c r="G27309" s="162" t="s">
        <v>27554</v>
      </c>
    </row>
    <row r="27310" spans="7:7">
      <c r="G27310" s="162" t="s">
        <v>27555</v>
      </c>
    </row>
    <row r="27311" spans="7:7">
      <c r="G27311" s="162" t="s">
        <v>27556</v>
      </c>
    </row>
    <row r="27312" spans="7:7">
      <c r="G27312" s="162" t="s">
        <v>27557</v>
      </c>
    </row>
    <row r="27313" spans="7:7">
      <c r="G27313" s="162" t="s">
        <v>27558</v>
      </c>
    </row>
    <row r="27314" spans="7:7">
      <c r="G27314" s="162" t="s">
        <v>27559</v>
      </c>
    </row>
    <row r="27315" spans="7:7">
      <c r="G27315" s="162" t="s">
        <v>27560</v>
      </c>
    </row>
    <row r="27316" spans="7:7">
      <c r="G27316" s="162" t="s">
        <v>27561</v>
      </c>
    </row>
    <row r="27317" spans="7:7">
      <c r="G27317" s="162" t="s">
        <v>27562</v>
      </c>
    </row>
    <row r="27318" spans="7:7">
      <c r="G27318" s="162" t="s">
        <v>27563</v>
      </c>
    </row>
    <row r="27319" spans="7:7">
      <c r="G27319" s="162" t="s">
        <v>27564</v>
      </c>
    </row>
    <row r="27320" spans="7:7">
      <c r="G27320" s="162" t="s">
        <v>27565</v>
      </c>
    </row>
    <row r="27321" spans="7:7">
      <c r="G27321" s="162" t="s">
        <v>27566</v>
      </c>
    </row>
    <row r="27322" spans="7:7">
      <c r="G27322" s="162" t="s">
        <v>27567</v>
      </c>
    </row>
    <row r="27323" spans="7:7">
      <c r="G27323" s="162" t="s">
        <v>27568</v>
      </c>
    </row>
    <row r="27324" spans="7:7">
      <c r="G27324" s="162" t="s">
        <v>27569</v>
      </c>
    </row>
    <row r="27325" spans="7:7">
      <c r="G27325" s="162" t="s">
        <v>27570</v>
      </c>
    </row>
    <row r="27326" spans="7:7">
      <c r="G27326" s="162" t="s">
        <v>27571</v>
      </c>
    </row>
    <row r="27327" spans="7:7">
      <c r="G27327" s="162" t="s">
        <v>27572</v>
      </c>
    </row>
    <row r="27328" spans="7:7">
      <c r="G27328" s="162" t="s">
        <v>27573</v>
      </c>
    </row>
    <row r="27329" spans="7:7">
      <c r="G27329" s="162" t="s">
        <v>27574</v>
      </c>
    </row>
    <row r="27330" spans="7:7">
      <c r="G27330" s="162" t="s">
        <v>27575</v>
      </c>
    </row>
    <row r="27331" spans="7:7">
      <c r="G27331" s="162" t="s">
        <v>27576</v>
      </c>
    </row>
    <row r="27332" spans="7:7">
      <c r="G27332" s="162" t="s">
        <v>27577</v>
      </c>
    </row>
    <row r="27333" spans="7:7">
      <c r="G27333" s="162" t="s">
        <v>27578</v>
      </c>
    </row>
    <row r="27334" spans="7:7">
      <c r="G27334" s="162" t="s">
        <v>27579</v>
      </c>
    </row>
    <row r="27335" spans="7:7">
      <c r="G27335" s="162" t="s">
        <v>27580</v>
      </c>
    </row>
    <row r="27336" spans="7:7">
      <c r="G27336" s="162" t="s">
        <v>27581</v>
      </c>
    </row>
    <row r="27337" spans="7:7">
      <c r="G27337" s="162" t="s">
        <v>27582</v>
      </c>
    </row>
    <row r="27338" spans="7:7">
      <c r="G27338" s="162" t="s">
        <v>27583</v>
      </c>
    </row>
    <row r="27339" spans="7:7">
      <c r="G27339" s="162" t="s">
        <v>27584</v>
      </c>
    </row>
    <row r="27340" spans="7:7">
      <c r="G27340" s="162" t="s">
        <v>27585</v>
      </c>
    </row>
    <row r="27341" spans="7:7">
      <c r="G27341" s="162" t="s">
        <v>27586</v>
      </c>
    </row>
    <row r="27342" spans="7:7">
      <c r="G27342" s="162" t="s">
        <v>27587</v>
      </c>
    </row>
    <row r="27343" spans="7:7">
      <c r="G27343" s="162" t="s">
        <v>27588</v>
      </c>
    </row>
    <row r="27344" spans="7:7">
      <c r="G27344" s="162" t="s">
        <v>27589</v>
      </c>
    </row>
    <row r="27345" spans="7:7">
      <c r="G27345" s="162" t="s">
        <v>27590</v>
      </c>
    </row>
    <row r="27346" spans="7:7">
      <c r="G27346" s="162" t="s">
        <v>27591</v>
      </c>
    </row>
    <row r="27347" spans="7:7">
      <c r="G27347" s="162" t="s">
        <v>27592</v>
      </c>
    </row>
    <row r="27348" spans="7:7">
      <c r="G27348" s="162" t="s">
        <v>27593</v>
      </c>
    </row>
    <row r="27349" spans="7:7">
      <c r="G27349" s="162" t="s">
        <v>27594</v>
      </c>
    </row>
    <row r="27350" spans="7:7">
      <c r="G27350" s="162" t="s">
        <v>27595</v>
      </c>
    </row>
    <row r="27351" spans="7:7">
      <c r="G27351" s="162" t="s">
        <v>27596</v>
      </c>
    </row>
    <row r="27352" spans="7:7">
      <c r="G27352" s="162" t="s">
        <v>27597</v>
      </c>
    </row>
    <row r="27353" spans="7:7">
      <c r="G27353" s="162" t="s">
        <v>27598</v>
      </c>
    </row>
    <row r="27354" spans="7:7">
      <c r="G27354" s="162" t="s">
        <v>27599</v>
      </c>
    </row>
    <row r="27355" spans="7:7">
      <c r="G27355" s="162" t="s">
        <v>27600</v>
      </c>
    </row>
    <row r="27356" spans="7:7">
      <c r="G27356" s="162" t="s">
        <v>27601</v>
      </c>
    </row>
    <row r="27357" spans="7:7">
      <c r="G27357" s="162" t="s">
        <v>27602</v>
      </c>
    </row>
    <row r="27358" spans="7:7">
      <c r="G27358" s="162" t="s">
        <v>27603</v>
      </c>
    </row>
    <row r="27359" spans="7:7">
      <c r="G27359" s="162" t="s">
        <v>27604</v>
      </c>
    </row>
    <row r="27360" spans="7:7">
      <c r="G27360" s="162" t="s">
        <v>27605</v>
      </c>
    </row>
    <row r="27361" spans="7:7">
      <c r="G27361" s="162" t="s">
        <v>27606</v>
      </c>
    </row>
    <row r="27362" spans="7:7">
      <c r="G27362" s="162" t="s">
        <v>27607</v>
      </c>
    </row>
    <row r="27363" spans="7:7">
      <c r="G27363" s="162" t="s">
        <v>27608</v>
      </c>
    </row>
    <row r="27364" spans="7:7">
      <c r="G27364" s="162" t="s">
        <v>27609</v>
      </c>
    </row>
    <row r="27365" spans="7:7">
      <c r="G27365" s="162" t="s">
        <v>27610</v>
      </c>
    </row>
    <row r="27366" spans="7:7">
      <c r="G27366" s="162" t="s">
        <v>27611</v>
      </c>
    </row>
    <row r="27367" spans="7:7">
      <c r="G27367" s="162" t="s">
        <v>27612</v>
      </c>
    </row>
    <row r="27368" spans="7:7">
      <c r="G27368" s="162" t="s">
        <v>27613</v>
      </c>
    </row>
    <row r="27369" spans="7:7">
      <c r="G27369" s="162" t="s">
        <v>27614</v>
      </c>
    </row>
    <row r="27370" spans="7:7">
      <c r="G27370" s="162" t="s">
        <v>27615</v>
      </c>
    </row>
    <row r="27371" spans="7:7">
      <c r="G27371" s="162" t="s">
        <v>27616</v>
      </c>
    </row>
    <row r="27372" spans="7:7">
      <c r="G27372" s="162" t="s">
        <v>27617</v>
      </c>
    </row>
    <row r="27373" spans="7:7">
      <c r="G27373" s="162" t="s">
        <v>27618</v>
      </c>
    </row>
    <row r="27374" spans="7:7">
      <c r="G27374" s="162" t="s">
        <v>27619</v>
      </c>
    </row>
    <row r="27375" spans="7:7">
      <c r="G27375" s="162" t="s">
        <v>27620</v>
      </c>
    </row>
    <row r="27376" spans="7:7">
      <c r="G27376" s="162" t="s">
        <v>27621</v>
      </c>
    </row>
    <row r="27377" spans="7:7">
      <c r="G27377" s="162" t="s">
        <v>27622</v>
      </c>
    </row>
    <row r="27378" spans="7:7">
      <c r="G27378" s="162" t="s">
        <v>27623</v>
      </c>
    </row>
    <row r="27379" spans="7:7">
      <c r="G27379" s="162" t="s">
        <v>27624</v>
      </c>
    </row>
    <row r="27380" spans="7:7">
      <c r="G27380" s="162" t="s">
        <v>27625</v>
      </c>
    </row>
    <row r="27381" spans="7:7">
      <c r="G27381" s="162" t="s">
        <v>27626</v>
      </c>
    </row>
    <row r="27382" spans="7:7">
      <c r="G27382" s="162" t="s">
        <v>27627</v>
      </c>
    </row>
    <row r="27383" spans="7:7">
      <c r="G27383" s="162" t="s">
        <v>27628</v>
      </c>
    </row>
    <row r="27384" spans="7:7">
      <c r="G27384" s="162" t="s">
        <v>27629</v>
      </c>
    </row>
    <row r="27385" spans="7:7">
      <c r="G27385" s="162" t="s">
        <v>27630</v>
      </c>
    </row>
    <row r="27386" spans="7:7">
      <c r="G27386" s="162" t="s">
        <v>27631</v>
      </c>
    </row>
    <row r="27387" spans="7:7">
      <c r="G27387" s="162" t="s">
        <v>27632</v>
      </c>
    </row>
    <row r="27388" spans="7:7">
      <c r="G27388" s="162" t="s">
        <v>27633</v>
      </c>
    </row>
    <row r="27389" spans="7:7">
      <c r="G27389" s="162" t="s">
        <v>27634</v>
      </c>
    </row>
    <row r="27390" spans="7:7">
      <c r="G27390" s="162" t="s">
        <v>27635</v>
      </c>
    </row>
    <row r="27391" spans="7:7">
      <c r="G27391" s="162" t="s">
        <v>27636</v>
      </c>
    </row>
    <row r="27392" spans="7:7">
      <c r="G27392" s="162" t="s">
        <v>27637</v>
      </c>
    </row>
    <row r="27393" spans="7:7">
      <c r="G27393" s="162" t="s">
        <v>27638</v>
      </c>
    </row>
    <row r="27394" spans="7:7">
      <c r="G27394" s="162" t="s">
        <v>27639</v>
      </c>
    </row>
    <row r="27395" spans="7:7">
      <c r="G27395" s="162" t="s">
        <v>27640</v>
      </c>
    </row>
    <row r="27396" spans="7:7">
      <c r="G27396" s="162" t="s">
        <v>27641</v>
      </c>
    </row>
    <row r="27397" spans="7:7">
      <c r="G27397" s="162" t="s">
        <v>27642</v>
      </c>
    </row>
    <row r="27398" spans="7:7">
      <c r="G27398" s="162" t="s">
        <v>27643</v>
      </c>
    </row>
    <row r="27399" spans="7:7">
      <c r="G27399" s="162" t="s">
        <v>27644</v>
      </c>
    </row>
    <row r="27400" spans="7:7">
      <c r="G27400" s="162" t="s">
        <v>27645</v>
      </c>
    </row>
    <row r="27401" spans="7:7">
      <c r="G27401" s="162" t="s">
        <v>27646</v>
      </c>
    </row>
    <row r="27402" spans="7:7">
      <c r="G27402" s="162" t="s">
        <v>27647</v>
      </c>
    </row>
    <row r="27403" spans="7:7">
      <c r="G27403" s="162" t="s">
        <v>27648</v>
      </c>
    </row>
    <row r="27404" spans="7:7">
      <c r="G27404" s="162" t="s">
        <v>27649</v>
      </c>
    </row>
    <row r="27405" spans="7:7">
      <c r="G27405" s="162" t="s">
        <v>27650</v>
      </c>
    </row>
    <row r="27406" spans="7:7">
      <c r="G27406" s="162" t="s">
        <v>27651</v>
      </c>
    </row>
    <row r="27407" spans="7:7">
      <c r="G27407" s="162" t="s">
        <v>27652</v>
      </c>
    </row>
    <row r="27408" spans="7:7">
      <c r="G27408" s="162" t="s">
        <v>27653</v>
      </c>
    </row>
    <row r="27409" spans="7:7">
      <c r="G27409" s="162" t="s">
        <v>27654</v>
      </c>
    </row>
    <row r="27410" spans="7:7">
      <c r="G27410" s="162" t="s">
        <v>27655</v>
      </c>
    </row>
    <row r="27411" spans="7:7">
      <c r="G27411" s="162" t="s">
        <v>27656</v>
      </c>
    </row>
    <row r="27412" spans="7:7">
      <c r="G27412" s="162" t="s">
        <v>27657</v>
      </c>
    </row>
    <row r="27413" spans="7:7">
      <c r="G27413" s="162" t="s">
        <v>27658</v>
      </c>
    </row>
    <row r="27414" spans="7:7">
      <c r="G27414" s="162" t="s">
        <v>27659</v>
      </c>
    </row>
    <row r="27415" spans="7:7">
      <c r="G27415" s="162" t="s">
        <v>27660</v>
      </c>
    </row>
    <row r="27416" spans="7:7">
      <c r="G27416" s="162" t="s">
        <v>27661</v>
      </c>
    </row>
    <row r="27417" spans="7:7">
      <c r="G27417" s="162" t="s">
        <v>27662</v>
      </c>
    </row>
    <row r="27418" spans="7:7">
      <c r="G27418" s="162" t="s">
        <v>27663</v>
      </c>
    </row>
    <row r="27419" spans="7:7">
      <c r="G27419" s="162" t="s">
        <v>27664</v>
      </c>
    </row>
    <row r="27420" spans="7:7">
      <c r="G27420" s="162" t="s">
        <v>27665</v>
      </c>
    </row>
    <row r="27421" spans="7:7">
      <c r="G27421" s="162" t="s">
        <v>27666</v>
      </c>
    </row>
    <row r="27422" spans="7:7">
      <c r="G27422" s="162" t="s">
        <v>27667</v>
      </c>
    </row>
    <row r="27423" spans="7:7">
      <c r="G27423" s="162" t="s">
        <v>27668</v>
      </c>
    </row>
    <row r="27424" spans="7:7">
      <c r="G27424" s="162" t="s">
        <v>27669</v>
      </c>
    </row>
    <row r="27425" spans="7:7">
      <c r="G27425" s="162" t="s">
        <v>27670</v>
      </c>
    </row>
    <row r="27426" spans="7:7">
      <c r="G27426" s="162" t="s">
        <v>27671</v>
      </c>
    </row>
    <row r="27427" spans="7:7">
      <c r="G27427" s="162" t="s">
        <v>27672</v>
      </c>
    </row>
    <row r="27428" spans="7:7">
      <c r="G27428" s="162" t="s">
        <v>27673</v>
      </c>
    </row>
    <row r="27429" spans="7:7">
      <c r="G27429" s="162" t="s">
        <v>27674</v>
      </c>
    </row>
    <row r="27430" spans="7:7">
      <c r="G27430" s="162" t="s">
        <v>27675</v>
      </c>
    </row>
    <row r="27431" spans="7:7">
      <c r="G27431" s="162" t="s">
        <v>27676</v>
      </c>
    </row>
    <row r="27432" spans="7:7">
      <c r="G27432" s="162" t="s">
        <v>27677</v>
      </c>
    </row>
    <row r="27433" spans="7:7">
      <c r="G27433" s="162" t="s">
        <v>27678</v>
      </c>
    </row>
    <row r="27434" spans="7:7">
      <c r="G27434" s="162" t="s">
        <v>27679</v>
      </c>
    </row>
    <row r="27435" spans="7:7">
      <c r="G27435" s="162" t="s">
        <v>27680</v>
      </c>
    </row>
    <row r="27436" spans="7:7">
      <c r="G27436" s="162" t="s">
        <v>27681</v>
      </c>
    </row>
    <row r="27437" spans="7:7">
      <c r="G27437" s="162" t="s">
        <v>27682</v>
      </c>
    </row>
    <row r="27438" spans="7:7">
      <c r="G27438" s="162" t="s">
        <v>27683</v>
      </c>
    </row>
    <row r="27439" spans="7:7">
      <c r="G27439" s="162" t="s">
        <v>27684</v>
      </c>
    </row>
    <row r="27440" spans="7:7">
      <c r="G27440" s="162" t="s">
        <v>27685</v>
      </c>
    </row>
    <row r="27441" spans="7:7">
      <c r="G27441" s="162" t="s">
        <v>27686</v>
      </c>
    </row>
    <row r="27442" spans="7:7">
      <c r="G27442" s="162" t="s">
        <v>27687</v>
      </c>
    </row>
    <row r="27443" spans="7:7">
      <c r="G27443" s="162" t="s">
        <v>27688</v>
      </c>
    </row>
    <row r="27444" spans="7:7">
      <c r="G27444" s="162" t="s">
        <v>27689</v>
      </c>
    </row>
    <row r="27445" spans="7:7">
      <c r="G27445" s="162" t="s">
        <v>27690</v>
      </c>
    </row>
    <row r="27446" spans="7:7">
      <c r="G27446" s="162" t="s">
        <v>27691</v>
      </c>
    </row>
    <row r="27447" spans="7:7">
      <c r="G27447" s="162" t="s">
        <v>27692</v>
      </c>
    </row>
    <row r="27448" spans="7:7">
      <c r="G27448" s="162" t="s">
        <v>27693</v>
      </c>
    </row>
    <row r="27449" spans="7:7">
      <c r="G27449" s="162" t="s">
        <v>27694</v>
      </c>
    </row>
    <row r="27450" spans="7:7">
      <c r="G27450" s="162" t="s">
        <v>27695</v>
      </c>
    </row>
    <row r="27451" spans="7:7">
      <c r="G27451" s="162" t="s">
        <v>27696</v>
      </c>
    </row>
    <row r="27452" spans="7:7">
      <c r="G27452" s="162" t="s">
        <v>27697</v>
      </c>
    </row>
    <row r="27453" spans="7:7">
      <c r="G27453" s="162" t="s">
        <v>27698</v>
      </c>
    </row>
    <row r="27454" spans="7:7">
      <c r="G27454" s="162" t="s">
        <v>27699</v>
      </c>
    </row>
    <row r="27455" spans="7:7">
      <c r="G27455" s="162" t="s">
        <v>27700</v>
      </c>
    </row>
    <row r="27456" spans="7:7">
      <c r="G27456" s="162" t="s">
        <v>27701</v>
      </c>
    </row>
    <row r="27457" spans="7:7">
      <c r="G27457" s="162" t="s">
        <v>27702</v>
      </c>
    </row>
    <row r="27458" spans="7:7">
      <c r="G27458" s="162" t="s">
        <v>27703</v>
      </c>
    </row>
    <row r="27459" spans="7:7">
      <c r="G27459" s="162" t="s">
        <v>27704</v>
      </c>
    </row>
    <row r="27460" spans="7:7">
      <c r="G27460" s="162" t="s">
        <v>27705</v>
      </c>
    </row>
    <row r="27461" spans="7:7">
      <c r="G27461" s="162" t="s">
        <v>27706</v>
      </c>
    </row>
    <row r="27462" spans="7:7">
      <c r="G27462" s="162" t="s">
        <v>27707</v>
      </c>
    </row>
    <row r="27463" spans="7:7">
      <c r="G27463" s="162" t="s">
        <v>27708</v>
      </c>
    </row>
    <row r="27464" spans="7:7">
      <c r="G27464" s="162" t="s">
        <v>27709</v>
      </c>
    </row>
    <row r="27465" spans="7:7">
      <c r="G27465" s="162" t="s">
        <v>27710</v>
      </c>
    </row>
    <row r="27466" spans="7:7">
      <c r="G27466" s="162" t="s">
        <v>27711</v>
      </c>
    </row>
    <row r="27467" spans="7:7">
      <c r="G27467" s="162" t="s">
        <v>27712</v>
      </c>
    </row>
    <row r="27468" spans="7:7">
      <c r="G27468" s="162" t="s">
        <v>27713</v>
      </c>
    </row>
    <row r="27469" spans="7:7">
      <c r="G27469" s="162" t="s">
        <v>27714</v>
      </c>
    </row>
    <row r="27470" spans="7:7">
      <c r="G27470" s="162" t="s">
        <v>27715</v>
      </c>
    </row>
    <row r="27471" spans="7:7">
      <c r="G27471" s="162" t="s">
        <v>27716</v>
      </c>
    </row>
    <row r="27472" spans="7:7">
      <c r="G27472" s="162" t="s">
        <v>27717</v>
      </c>
    </row>
    <row r="27473" spans="7:7">
      <c r="G27473" s="162" t="s">
        <v>27718</v>
      </c>
    </row>
    <row r="27474" spans="7:7">
      <c r="G27474" s="162" t="s">
        <v>27719</v>
      </c>
    </row>
    <row r="27475" spans="7:7">
      <c r="G27475" s="162" t="s">
        <v>27720</v>
      </c>
    </row>
    <row r="27476" spans="7:7">
      <c r="G27476" s="162" t="s">
        <v>27721</v>
      </c>
    </row>
    <row r="27477" spans="7:7">
      <c r="G27477" s="162" t="s">
        <v>27722</v>
      </c>
    </row>
    <row r="27478" spans="7:7">
      <c r="G27478" s="162" t="s">
        <v>27723</v>
      </c>
    </row>
    <row r="27479" spans="7:7">
      <c r="G27479" s="162" t="s">
        <v>27724</v>
      </c>
    </row>
    <row r="27480" spans="7:7">
      <c r="G27480" s="162" t="s">
        <v>27725</v>
      </c>
    </row>
    <row r="27481" spans="7:7">
      <c r="G27481" s="162" t="s">
        <v>27726</v>
      </c>
    </row>
    <row r="27482" spans="7:7">
      <c r="G27482" s="162" t="s">
        <v>27727</v>
      </c>
    </row>
    <row r="27483" spans="7:7">
      <c r="G27483" s="162" t="s">
        <v>27728</v>
      </c>
    </row>
    <row r="27484" spans="7:7">
      <c r="G27484" s="162" t="s">
        <v>27729</v>
      </c>
    </row>
    <row r="27485" spans="7:7">
      <c r="G27485" s="162" t="s">
        <v>27730</v>
      </c>
    </row>
    <row r="27486" spans="7:7">
      <c r="G27486" s="162" t="s">
        <v>27731</v>
      </c>
    </row>
    <row r="27487" spans="7:7">
      <c r="G27487" s="162" t="s">
        <v>27732</v>
      </c>
    </row>
    <row r="27488" spans="7:7">
      <c r="G27488" s="162" t="s">
        <v>27733</v>
      </c>
    </row>
    <row r="27489" spans="7:7">
      <c r="G27489" s="162" t="s">
        <v>27734</v>
      </c>
    </row>
    <row r="27490" spans="7:7">
      <c r="G27490" s="162" t="s">
        <v>27735</v>
      </c>
    </row>
    <row r="27491" spans="7:7">
      <c r="G27491" s="162" t="s">
        <v>27736</v>
      </c>
    </row>
    <row r="27492" spans="7:7">
      <c r="G27492" s="162" t="s">
        <v>27737</v>
      </c>
    </row>
    <row r="27493" spans="7:7">
      <c r="G27493" s="162" t="s">
        <v>27738</v>
      </c>
    </row>
    <row r="27494" spans="7:7">
      <c r="G27494" s="162" t="s">
        <v>27739</v>
      </c>
    </row>
    <row r="27495" spans="7:7">
      <c r="G27495" s="162" t="s">
        <v>27740</v>
      </c>
    </row>
    <row r="27496" spans="7:7">
      <c r="G27496" s="162" t="s">
        <v>27741</v>
      </c>
    </row>
    <row r="27497" spans="7:7">
      <c r="G27497" s="162" t="s">
        <v>27742</v>
      </c>
    </row>
    <row r="27498" spans="7:7">
      <c r="G27498" s="162" t="s">
        <v>27743</v>
      </c>
    </row>
    <row r="27499" spans="7:7">
      <c r="G27499" s="162" t="s">
        <v>27744</v>
      </c>
    </row>
    <row r="27500" spans="7:7">
      <c r="G27500" s="162" t="s">
        <v>27745</v>
      </c>
    </row>
    <row r="27501" spans="7:7">
      <c r="G27501" s="162" t="s">
        <v>27746</v>
      </c>
    </row>
    <row r="27502" spans="7:7">
      <c r="G27502" s="162" t="s">
        <v>27747</v>
      </c>
    </row>
    <row r="27503" spans="7:7">
      <c r="G27503" s="162" t="s">
        <v>27748</v>
      </c>
    </row>
    <row r="27504" spans="7:7">
      <c r="G27504" s="162" t="s">
        <v>27749</v>
      </c>
    </row>
    <row r="27505" spans="7:7">
      <c r="G27505" s="162" t="s">
        <v>27750</v>
      </c>
    </row>
    <row r="27506" spans="7:7">
      <c r="G27506" s="162" t="s">
        <v>27751</v>
      </c>
    </row>
    <row r="27507" spans="7:7">
      <c r="G27507" s="162" t="s">
        <v>27752</v>
      </c>
    </row>
    <row r="27508" spans="7:7">
      <c r="G27508" s="162" t="s">
        <v>27753</v>
      </c>
    </row>
    <row r="27509" spans="7:7">
      <c r="G27509" s="162" t="s">
        <v>27754</v>
      </c>
    </row>
    <row r="27510" spans="7:7">
      <c r="G27510" s="162" t="s">
        <v>27755</v>
      </c>
    </row>
    <row r="27511" spans="7:7">
      <c r="G27511" s="162" t="s">
        <v>27756</v>
      </c>
    </row>
    <row r="27512" spans="7:7">
      <c r="G27512" s="162" t="s">
        <v>27757</v>
      </c>
    </row>
    <row r="27513" spans="7:7">
      <c r="G27513" s="162" t="s">
        <v>27758</v>
      </c>
    </row>
    <row r="27514" spans="7:7">
      <c r="G27514" s="162" t="s">
        <v>27759</v>
      </c>
    </row>
    <row r="27515" spans="7:7">
      <c r="G27515" s="162" t="s">
        <v>27760</v>
      </c>
    </row>
    <row r="27516" spans="7:7">
      <c r="G27516" s="162" t="s">
        <v>27761</v>
      </c>
    </row>
    <row r="27517" spans="7:7">
      <c r="G27517" s="162" t="s">
        <v>27762</v>
      </c>
    </row>
    <row r="27518" spans="7:7">
      <c r="G27518" s="162" t="s">
        <v>27763</v>
      </c>
    </row>
    <row r="27519" spans="7:7">
      <c r="G27519" s="162" t="s">
        <v>27764</v>
      </c>
    </row>
    <row r="27520" spans="7:7">
      <c r="G27520" s="162" t="s">
        <v>27765</v>
      </c>
    </row>
    <row r="27521" spans="7:7">
      <c r="G27521" s="162" t="s">
        <v>27766</v>
      </c>
    </row>
    <row r="27522" spans="7:7">
      <c r="G27522" s="162" t="s">
        <v>27767</v>
      </c>
    </row>
    <row r="27523" spans="7:7">
      <c r="G27523" s="162" t="s">
        <v>27768</v>
      </c>
    </row>
    <row r="27524" spans="7:7">
      <c r="G27524" s="162" t="s">
        <v>27769</v>
      </c>
    </row>
    <row r="27525" spans="7:7">
      <c r="G27525" s="162" t="s">
        <v>27770</v>
      </c>
    </row>
    <row r="27526" spans="7:7">
      <c r="G27526" s="162" t="s">
        <v>27771</v>
      </c>
    </row>
    <row r="27527" spans="7:7">
      <c r="G27527" s="162" t="s">
        <v>27772</v>
      </c>
    </row>
    <row r="27528" spans="7:7">
      <c r="G27528" s="162" t="s">
        <v>27773</v>
      </c>
    </row>
    <row r="27529" spans="7:7">
      <c r="G27529" s="162" t="s">
        <v>27774</v>
      </c>
    </row>
    <row r="27530" spans="7:7">
      <c r="G27530" s="162" t="s">
        <v>27775</v>
      </c>
    </row>
    <row r="27531" spans="7:7">
      <c r="G27531" s="162" t="s">
        <v>27776</v>
      </c>
    </row>
    <row r="27532" spans="7:7">
      <c r="G27532" s="162" t="s">
        <v>27777</v>
      </c>
    </row>
    <row r="27533" spans="7:7">
      <c r="G27533" s="162" t="s">
        <v>27778</v>
      </c>
    </row>
    <row r="27534" spans="7:7">
      <c r="G27534" s="162" t="s">
        <v>27779</v>
      </c>
    </row>
    <row r="27535" spans="7:7">
      <c r="G27535" s="162" t="s">
        <v>27780</v>
      </c>
    </row>
    <row r="27536" spans="7:7">
      <c r="G27536" s="162" t="s">
        <v>27781</v>
      </c>
    </row>
    <row r="27537" spans="7:7">
      <c r="G27537" s="162" t="s">
        <v>27782</v>
      </c>
    </row>
    <row r="27538" spans="7:7">
      <c r="G27538" s="162" t="s">
        <v>27783</v>
      </c>
    </row>
    <row r="27539" spans="7:7">
      <c r="G27539" s="162" t="s">
        <v>27784</v>
      </c>
    </row>
    <row r="27540" spans="7:7">
      <c r="G27540" s="162" t="s">
        <v>27785</v>
      </c>
    </row>
    <row r="27541" spans="7:7">
      <c r="G27541" s="162" t="s">
        <v>27786</v>
      </c>
    </row>
    <row r="27542" spans="7:7">
      <c r="G27542" s="162" t="s">
        <v>27787</v>
      </c>
    </row>
    <row r="27543" spans="7:7">
      <c r="G27543" s="162" t="s">
        <v>27788</v>
      </c>
    </row>
    <row r="27544" spans="7:7">
      <c r="G27544" s="162" t="s">
        <v>27789</v>
      </c>
    </row>
    <row r="27545" spans="7:7">
      <c r="G27545" s="162" t="s">
        <v>27790</v>
      </c>
    </row>
    <row r="27546" spans="7:7">
      <c r="G27546" s="162" t="s">
        <v>27791</v>
      </c>
    </row>
    <row r="27547" spans="7:7">
      <c r="G27547" s="162" t="s">
        <v>27792</v>
      </c>
    </row>
    <row r="27548" spans="7:7">
      <c r="G27548" s="162" t="s">
        <v>27793</v>
      </c>
    </row>
    <row r="27549" spans="7:7">
      <c r="G27549" s="162" t="s">
        <v>27794</v>
      </c>
    </row>
    <row r="27550" spans="7:7">
      <c r="G27550" s="162" t="s">
        <v>27795</v>
      </c>
    </row>
    <row r="27551" spans="7:7">
      <c r="G27551" s="162" t="s">
        <v>27796</v>
      </c>
    </row>
    <row r="27552" spans="7:7">
      <c r="G27552" s="162" t="s">
        <v>27797</v>
      </c>
    </row>
    <row r="27553" spans="7:7">
      <c r="G27553" s="162" t="s">
        <v>27798</v>
      </c>
    </row>
    <row r="27554" spans="7:7">
      <c r="G27554" s="162" t="s">
        <v>27799</v>
      </c>
    </row>
    <row r="27555" spans="7:7">
      <c r="G27555" s="162" t="s">
        <v>27800</v>
      </c>
    </row>
    <row r="27556" spans="7:7">
      <c r="G27556" s="162" t="s">
        <v>27801</v>
      </c>
    </row>
    <row r="27557" spans="7:7">
      <c r="G27557" s="162" t="s">
        <v>27802</v>
      </c>
    </row>
    <row r="27558" spans="7:7">
      <c r="G27558" s="162" t="s">
        <v>27803</v>
      </c>
    </row>
    <row r="27559" spans="7:7">
      <c r="G27559" s="162" t="s">
        <v>27804</v>
      </c>
    </row>
    <row r="27560" spans="7:7">
      <c r="G27560" s="162" t="s">
        <v>27805</v>
      </c>
    </row>
    <row r="27561" spans="7:7">
      <c r="G27561" s="162" t="s">
        <v>27806</v>
      </c>
    </row>
    <row r="27562" spans="7:7">
      <c r="G27562" s="162" t="s">
        <v>27807</v>
      </c>
    </row>
    <row r="27563" spans="7:7">
      <c r="G27563" s="162" t="s">
        <v>27808</v>
      </c>
    </row>
    <row r="27564" spans="7:7">
      <c r="G27564" s="162" t="s">
        <v>27809</v>
      </c>
    </row>
    <row r="27565" spans="7:7">
      <c r="G27565" s="162" t="s">
        <v>27810</v>
      </c>
    </row>
    <row r="27566" spans="7:7">
      <c r="G27566" s="162" t="s">
        <v>27811</v>
      </c>
    </row>
    <row r="27567" spans="7:7">
      <c r="G27567" s="162" t="s">
        <v>27812</v>
      </c>
    </row>
    <row r="27568" spans="7:7">
      <c r="G27568" s="162" t="s">
        <v>27813</v>
      </c>
    </row>
    <row r="27569" spans="7:7">
      <c r="G27569" s="162" t="s">
        <v>27814</v>
      </c>
    </row>
    <row r="27570" spans="7:7">
      <c r="G27570" s="162" t="s">
        <v>27815</v>
      </c>
    </row>
    <row r="27571" spans="7:7">
      <c r="G27571" s="162" t="s">
        <v>27816</v>
      </c>
    </row>
    <row r="27572" spans="7:7">
      <c r="G27572" s="162" t="s">
        <v>27817</v>
      </c>
    </row>
    <row r="27573" spans="7:7">
      <c r="G27573" s="162" t="s">
        <v>27818</v>
      </c>
    </row>
    <row r="27574" spans="7:7">
      <c r="G27574" s="162" t="s">
        <v>27819</v>
      </c>
    </row>
    <row r="27575" spans="7:7">
      <c r="G27575" s="162" t="s">
        <v>27820</v>
      </c>
    </row>
    <row r="27576" spans="7:7">
      <c r="G27576" s="162" t="s">
        <v>27821</v>
      </c>
    </row>
    <row r="27577" spans="7:7">
      <c r="G27577" s="162" t="s">
        <v>27822</v>
      </c>
    </row>
    <row r="27578" spans="7:7">
      <c r="G27578" s="162" t="s">
        <v>27823</v>
      </c>
    </row>
    <row r="27579" spans="7:7">
      <c r="G27579" s="162" t="s">
        <v>27824</v>
      </c>
    </row>
    <row r="27580" spans="7:7">
      <c r="G27580" s="162" t="s">
        <v>27825</v>
      </c>
    </row>
    <row r="27581" spans="7:7">
      <c r="G27581" s="162" t="s">
        <v>27826</v>
      </c>
    </row>
    <row r="27582" spans="7:7">
      <c r="G27582" s="162" t="s">
        <v>27827</v>
      </c>
    </row>
    <row r="27583" spans="7:7">
      <c r="G27583" s="162" t="s">
        <v>27828</v>
      </c>
    </row>
    <row r="27584" spans="7:7">
      <c r="G27584" s="162" t="s">
        <v>27829</v>
      </c>
    </row>
    <row r="27585" spans="7:7">
      <c r="G27585" s="162" t="s">
        <v>27830</v>
      </c>
    </row>
    <row r="27586" spans="7:7">
      <c r="G27586" s="162" t="s">
        <v>27831</v>
      </c>
    </row>
    <row r="27587" spans="7:7">
      <c r="G27587" s="162" t="s">
        <v>27832</v>
      </c>
    </row>
    <row r="27588" spans="7:7">
      <c r="G27588" s="162" t="s">
        <v>27833</v>
      </c>
    </row>
    <row r="27589" spans="7:7">
      <c r="G27589" s="162" t="s">
        <v>27834</v>
      </c>
    </row>
    <row r="27590" spans="7:7">
      <c r="G27590" s="162" t="s">
        <v>27835</v>
      </c>
    </row>
    <row r="27591" spans="7:7">
      <c r="G27591" s="162" t="s">
        <v>27836</v>
      </c>
    </row>
    <row r="27592" spans="7:7">
      <c r="G27592" s="162" t="s">
        <v>27837</v>
      </c>
    </row>
    <row r="27593" spans="7:7">
      <c r="G27593" s="162" t="s">
        <v>27838</v>
      </c>
    </row>
    <row r="27594" spans="7:7">
      <c r="G27594" s="162" t="s">
        <v>27839</v>
      </c>
    </row>
    <row r="27595" spans="7:7">
      <c r="G27595" s="162" t="s">
        <v>27840</v>
      </c>
    </row>
    <row r="27596" spans="7:7">
      <c r="G27596" s="162" t="s">
        <v>27841</v>
      </c>
    </row>
    <row r="27597" spans="7:7">
      <c r="G27597" s="162" t="s">
        <v>27842</v>
      </c>
    </row>
    <row r="27598" spans="7:7">
      <c r="G27598" s="162" t="s">
        <v>27843</v>
      </c>
    </row>
    <row r="27599" spans="7:7">
      <c r="G27599" s="162" t="s">
        <v>27844</v>
      </c>
    </row>
    <row r="27600" spans="7:7">
      <c r="G27600" s="162" t="s">
        <v>27845</v>
      </c>
    </row>
    <row r="27601" spans="7:7">
      <c r="G27601" s="162" t="s">
        <v>27846</v>
      </c>
    </row>
    <row r="27602" spans="7:7">
      <c r="G27602" s="162" t="s">
        <v>27847</v>
      </c>
    </row>
    <row r="27603" spans="7:7">
      <c r="G27603" s="162" t="s">
        <v>27848</v>
      </c>
    </row>
    <row r="27604" spans="7:7">
      <c r="G27604" s="162" t="s">
        <v>27849</v>
      </c>
    </row>
    <row r="27605" spans="7:7">
      <c r="G27605" s="162" t="s">
        <v>27850</v>
      </c>
    </row>
    <row r="27606" spans="7:7">
      <c r="G27606" s="162" t="s">
        <v>27851</v>
      </c>
    </row>
    <row r="27607" spans="7:7">
      <c r="G27607" s="162" t="s">
        <v>27852</v>
      </c>
    </row>
    <row r="27608" spans="7:7">
      <c r="G27608" s="162" t="s">
        <v>27853</v>
      </c>
    </row>
    <row r="27609" spans="7:7">
      <c r="G27609" s="162" t="s">
        <v>27854</v>
      </c>
    </row>
    <row r="27610" spans="7:7">
      <c r="G27610" s="162" t="s">
        <v>27855</v>
      </c>
    </row>
    <row r="27611" spans="7:7">
      <c r="G27611" s="162" t="s">
        <v>27856</v>
      </c>
    </row>
    <row r="27612" spans="7:7">
      <c r="G27612" s="162" t="s">
        <v>27857</v>
      </c>
    </row>
    <row r="27613" spans="7:7">
      <c r="G27613" s="162" t="s">
        <v>27858</v>
      </c>
    </row>
    <row r="27614" spans="7:7">
      <c r="G27614" s="162" t="s">
        <v>27859</v>
      </c>
    </row>
    <row r="27615" spans="7:7">
      <c r="G27615" s="162" t="s">
        <v>27860</v>
      </c>
    </row>
    <row r="27616" spans="7:7">
      <c r="G27616" s="162" t="s">
        <v>27861</v>
      </c>
    </row>
    <row r="27617" spans="7:7">
      <c r="G27617" s="162" t="s">
        <v>27862</v>
      </c>
    </row>
    <row r="27618" spans="7:7">
      <c r="G27618" s="162" t="s">
        <v>27863</v>
      </c>
    </row>
    <row r="27619" spans="7:7">
      <c r="G27619" s="162" t="s">
        <v>27864</v>
      </c>
    </row>
    <row r="27620" spans="7:7">
      <c r="G27620" s="162" t="s">
        <v>27865</v>
      </c>
    </row>
    <row r="27621" spans="7:7">
      <c r="G27621" s="162" t="s">
        <v>27866</v>
      </c>
    </row>
    <row r="27622" spans="7:7">
      <c r="G27622" s="162" t="s">
        <v>27867</v>
      </c>
    </row>
    <row r="27623" spans="7:7">
      <c r="G27623" s="162" t="s">
        <v>27868</v>
      </c>
    </row>
    <row r="27624" spans="7:7">
      <c r="G27624" s="162" t="s">
        <v>27869</v>
      </c>
    </row>
    <row r="27625" spans="7:7">
      <c r="G27625" s="162" t="s">
        <v>27870</v>
      </c>
    </row>
    <row r="27626" spans="7:7">
      <c r="G27626" s="162" t="s">
        <v>27871</v>
      </c>
    </row>
    <row r="27627" spans="7:7">
      <c r="G27627" s="162" t="s">
        <v>27872</v>
      </c>
    </row>
    <row r="27628" spans="7:7">
      <c r="G27628" s="162" t="s">
        <v>27873</v>
      </c>
    </row>
    <row r="27629" spans="7:7">
      <c r="G27629" s="162" t="s">
        <v>27874</v>
      </c>
    </row>
    <row r="27630" spans="7:7">
      <c r="G27630" s="162" t="s">
        <v>27875</v>
      </c>
    </row>
    <row r="27631" spans="7:7">
      <c r="G27631" s="162" t="s">
        <v>27876</v>
      </c>
    </row>
    <row r="27632" spans="7:7">
      <c r="G27632" s="162" t="s">
        <v>27877</v>
      </c>
    </row>
    <row r="27633" spans="7:7">
      <c r="G27633" s="162" t="s">
        <v>27878</v>
      </c>
    </row>
    <row r="27634" spans="7:7">
      <c r="G27634" s="162" t="s">
        <v>27879</v>
      </c>
    </row>
    <row r="27635" spans="7:7">
      <c r="G27635" s="162" t="s">
        <v>27880</v>
      </c>
    </row>
    <row r="27636" spans="7:7">
      <c r="G27636" s="162" t="s">
        <v>27881</v>
      </c>
    </row>
    <row r="27637" spans="7:7">
      <c r="G27637" s="162" t="s">
        <v>27882</v>
      </c>
    </row>
    <row r="27638" spans="7:7">
      <c r="G27638" s="162" t="s">
        <v>27883</v>
      </c>
    </row>
    <row r="27639" spans="7:7">
      <c r="G27639" s="162" t="s">
        <v>27884</v>
      </c>
    </row>
    <row r="27640" spans="7:7">
      <c r="G27640" s="162" t="s">
        <v>27885</v>
      </c>
    </row>
    <row r="27641" spans="7:7">
      <c r="G27641" s="162" t="s">
        <v>27886</v>
      </c>
    </row>
    <row r="27642" spans="7:7">
      <c r="G27642" s="162" t="s">
        <v>27887</v>
      </c>
    </row>
    <row r="27643" spans="7:7">
      <c r="G27643" s="162" t="s">
        <v>27888</v>
      </c>
    </row>
    <row r="27644" spans="7:7">
      <c r="G27644" s="162" t="s">
        <v>27889</v>
      </c>
    </row>
    <row r="27645" spans="7:7">
      <c r="G27645" s="162" t="s">
        <v>27890</v>
      </c>
    </row>
    <row r="27646" spans="7:7">
      <c r="G27646" s="162" t="s">
        <v>27891</v>
      </c>
    </row>
    <row r="27647" spans="7:7">
      <c r="G27647" s="162" t="s">
        <v>27892</v>
      </c>
    </row>
    <row r="27648" spans="7:7">
      <c r="G27648" s="162" t="s">
        <v>27893</v>
      </c>
    </row>
    <row r="27649" spans="7:7">
      <c r="G27649" s="162" t="s">
        <v>27894</v>
      </c>
    </row>
    <row r="27650" spans="7:7">
      <c r="G27650" s="162" t="s">
        <v>27895</v>
      </c>
    </row>
    <row r="27651" spans="7:7">
      <c r="G27651" s="162" t="s">
        <v>27896</v>
      </c>
    </row>
    <row r="27652" spans="7:7">
      <c r="G27652" s="162" t="s">
        <v>27897</v>
      </c>
    </row>
    <row r="27653" spans="7:7">
      <c r="G27653" s="162" t="s">
        <v>27898</v>
      </c>
    </row>
    <row r="27654" spans="7:7">
      <c r="G27654" s="162" t="s">
        <v>27899</v>
      </c>
    </row>
    <row r="27655" spans="7:7">
      <c r="G27655" s="162" t="s">
        <v>27900</v>
      </c>
    </row>
    <row r="27656" spans="7:7">
      <c r="G27656" s="162" t="s">
        <v>27901</v>
      </c>
    </row>
    <row r="27657" spans="7:7">
      <c r="G27657" s="162" t="s">
        <v>27902</v>
      </c>
    </row>
    <row r="27658" spans="7:7">
      <c r="G27658" s="162" t="s">
        <v>27903</v>
      </c>
    </row>
    <row r="27659" spans="7:7">
      <c r="G27659" s="162" t="s">
        <v>27904</v>
      </c>
    </row>
    <row r="27660" spans="7:7">
      <c r="G27660" s="162" t="s">
        <v>27905</v>
      </c>
    </row>
    <row r="27661" spans="7:7">
      <c r="G27661" s="162" t="s">
        <v>27906</v>
      </c>
    </row>
    <row r="27662" spans="7:7">
      <c r="G27662" s="162" t="s">
        <v>27907</v>
      </c>
    </row>
    <row r="27663" spans="7:7">
      <c r="G27663" s="162" t="s">
        <v>27908</v>
      </c>
    </row>
    <row r="27664" spans="7:7">
      <c r="G27664" s="162" t="s">
        <v>27909</v>
      </c>
    </row>
    <row r="27665" spans="7:7">
      <c r="G27665" s="162" t="s">
        <v>27910</v>
      </c>
    </row>
    <row r="27666" spans="7:7">
      <c r="G27666" s="162" t="s">
        <v>27911</v>
      </c>
    </row>
    <row r="27667" spans="7:7">
      <c r="G27667" s="162" t="s">
        <v>27912</v>
      </c>
    </row>
    <row r="27668" spans="7:7">
      <c r="G27668" s="162" t="s">
        <v>27913</v>
      </c>
    </row>
    <row r="27669" spans="7:7">
      <c r="G27669" s="162" t="s">
        <v>27914</v>
      </c>
    </row>
    <row r="27670" spans="7:7">
      <c r="G27670" s="162" t="s">
        <v>27915</v>
      </c>
    </row>
    <row r="27671" spans="7:7">
      <c r="G27671" s="162" t="s">
        <v>27916</v>
      </c>
    </row>
    <row r="27672" spans="7:7">
      <c r="G27672" s="162" t="s">
        <v>27917</v>
      </c>
    </row>
    <row r="27673" spans="7:7">
      <c r="G27673" s="162" t="s">
        <v>27918</v>
      </c>
    </row>
    <row r="27674" spans="7:7">
      <c r="G27674" s="162" t="s">
        <v>27919</v>
      </c>
    </row>
    <row r="27675" spans="7:7">
      <c r="G27675" s="162" t="s">
        <v>27920</v>
      </c>
    </row>
    <row r="27676" spans="7:7">
      <c r="G27676" s="162" t="s">
        <v>27921</v>
      </c>
    </row>
    <row r="27677" spans="7:7">
      <c r="G27677" s="162" t="s">
        <v>27922</v>
      </c>
    </row>
    <row r="27678" spans="7:7">
      <c r="G27678" s="162" t="s">
        <v>27923</v>
      </c>
    </row>
    <row r="27679" spans="7:7">
      <c r="G27679" s="162" t="s">
        <v>27924</v>
      </c>
    </row>
    <row r="27680" spans="7:7">
      <c r="G27680" s="162" t="s">
        <v>27925</v>
      </c>
    </row>
    <row r="27681" spans="7:7">
      <c r="G27681" s="162" t="s">
        <v>27926</v>
      </c>
    </row>
    <row r="27682" spans="7:7">
      <c r="G27682" s="162" t="s">
        <v>27927</v>
      </c>
    </row>
    <row r="27683" spans="7:7">
      <c r="G27683" s="162" t="s">
        <v>27928</v>
      </c>
    </row>
    <row r="27684" spans="7:7">
      <c r="G27684" s="162" t="s">
        <v>27929</v>
      </c>
    </row>
    <row r="27685" spans="7:7">
      <c r="G27685" s="162" t="s">
        <v>27930</v>
      </c>
    </row>
    <row r="27686" spans="7:7">
      <c r="G27686" s="162" t="s">
        <v>27931</v>
      </c>
    </row>
    <row r="27687" spans="7:7">
      <c r="G27687" s="162" t="s">
        <v>27932</v>
      </c>
    </row>
    <row r="27688" spans="7:7">
      <c r="G27688" s="162" t="s">
        <v>27933</v>
      </c>
    </row>
    <row r="27689" spans="7:7">
      <c r="G27689" s="162" t="s">
        <v>27934</v>
      </c>
    </row>
    <row r="27690" spans="7:7">
      <c r="G27690" s="162" t="s">
        <v>27935</v>
      </c>
    </row>
    <row r="27691" spans="7:7">
      <c r="G27691" s="162" t="s">
        <v>27936</v>
      </c>
    </row>
    <row r="27692" spans="7:7">
      <c r="G27692" s="162" t="s">
        <v>27937</v>
      </c>
    </row>
    <row r="27693" spans="7:7">
      <c r="G27693" s="162" t="s">
        <v>27938</v>
      </c>
    </row>
    <row r="27694" spans="7:7">
      <c r="G27694" s="162" t="s">
        <v>27939</v>
      </c>
    </row>
    <row r="27695" spans="7:7">
      <c r="G27695" s="162" t="s">
        <v>27940</v>
      </c>
    </row>
    <row r="27696" spans="7:7">
      <c r="G27696" s="162" t="s">
        <v>27941</v>
      </c>
    </row>
    <row r="27697" spans="7:7">
      <c r="G27697" s="162" t="s">
        <v>27942</v>
      </c>
    </row>
    <row r="27698" spans="7:7">
      <c r="G27698" s="162" t="s">
        <v>27943</v>
      </c>
    </row>
    <row r="27699" spans="7:7">
      <c r="G27699" s="162" t="s">
        <v>27944</v>
      </c>
    </row>
    <row r="27700" spans="7:7">
      <c r="G27700" s="162" t="s">
        <v>27945</v>
      </c>
    </row>
    <row r="27701" spans="7:7">
      <c r="G27701" s="162" t="s">
        <v>27946</v>
      </c>
    </row>
    <row r="27702" spans="7:7">
      <c r="G27702" s="162" t="s">
        <v>27947</v>
      </c>
    </row>
    <row r="27703" spans="7:7">
      <c r="G27703" s="162" t="s">
        <v>27948</v>
      </c>
    </row>
    <row r="27704" spans="7:7">
      <c r="G27704" s="162" t="s">
        <v>27949</v>
      </c>
    </row>
    <row r="27705" spans="7:7">
      <c r="G27705" s="162" t="s">
        <v>27950</v>
      </c>
    </row>
    <row r="27706" spans="7:7">
      <c r="G27706" s="162" t="s">
        <v>27951</v>
      </c>
    </row>
    <row r="27707" spans="7:7">
      <c r="G27707" s="162" t="s">
        <v>27952</v>
      </c>
    </row>
    <row r="27708" spans="7:7">
      <c r="G27708" s="162" t="s">
        <v>27953</v>
      </c>
    </row>
    <row r="27709" spans="7:7">
      <c r="G27709" s="162" t="s">
        <v>27954</v>
      </c>
    </row>
    <row r="27710" spans="7:7">
      <c r="G27710" s="162" t="s">
        <v>27955</v>
      </c>
    </row>
    <row r="27711" spans="7:7">
      <c r="G27711" s="162" t="s">
        <v>27956</v>
      </c>
    </row>
    <row r="27712" spans="7:7">
      <c r="G27712" s="162" t="s">
        <v>27957</v>
      </c>
    </row>
    <row r="27713" spans="7:7">
      <c r="G27713" s="162" t="s">
        <v>27958</v>
      </c>
    </row>
    <row r="27714" spans="7:7">
      <c r="G27714" s="162" t="s">
        <v>27959</v>
      </c>
    </row>
    <row r="27715" spans="7:7">
      <c r="G27715" s="162" t="s">
        <v>27960</v>
      </c>
    </row>
    <row r="27716" spans="7:7">
      <c r="G27716" s="162" t="s">
        <v>27961</v>
      </c>
    </row>
    <row r="27717" spans="7:7">
      <c r="G27717" s="162" t="s">
        <v>27962</v>
      </c>
    </row>
    <row r="27718" spans="7:7">
      <c r="G27718" s="162" t="s">
        <v>27963</v>
      </c>
    </row>
    <row r="27719" spans="7:7">
      <c r="G27719" s="162" t="s">
        <v>27964</v>
      </c>
    </row>
    <row r="27720" spans="7:7">
      <c r="G27720" s="162" t="s">
        <v>27965</v>
      </c>
    </row>
    <row r="27721" spans="7:7">
      <c r="G27721" s="162" t="s">
        <v>27966</v>
      </c>
    </row>
    <row r="27722" spans="7:7">
      <c r="G27722" s="162" t="s">
        <v>27967</v>
      </c>
    </row>
    <row r="27723" spans="7:7">
      <c r="G27723" s="162" t="s">
        <v>27968</v>
      </c>
    </row>
    <row r="27724" spans="7:7">
      <c r="G27724" s="162" t="s">
        <v>27969</v>
      </c>
    </row>
    <row r="27725" spans="7:7">
      <c r="G27725" s="162" t="s">
        <v>27970</v>
      </c>
    </row>
    <row r="27726" spans="7:7">
      <c r="G27726" s="162" t="s">
        <v>27971</v>
      </c>
    </row>
    <row r="27727" spans="7:7">
      <c r="G27727" s="162" t="s">
        <v>27972</v>
      </c>
    </row>
    <row r="27728" spans="7:7">
      <c r="G27728" s="162" t="s">
        <v>27973</v>
      </c>
    </row>
    <row r="27729" spans="7:7">
      <c r="G27729" s="162" t="s">
        <v>27974</v>
      </c>
    </row>
    <row r="27730" spans="7:7">
      <c r="G27730" s="162" t="s">
        <v>27975</v>
      </c>
    </row>
    <row r="27731" spans="7:7">
      <c r="G27731" s="162" t="s">
        <v>27976</v>
      </c>
    </row>
    <row r="27732" spans="7:7">
      <c r="G27732" s="162" t="s">
        <v>27977</v>
      </c>
    </row>
    <row r="27733" spans="7:7">
      <c r="G27733" s="162" t="s">
        <v>27978</v>
      </c>
    </row>
    <row r="27734" spans="7:7">
      <c r="G27734" s="162" t="s">
        <v>27979</v>
      </c>
    </row>
    <row r="27735" spans="7:7">
      <c r="G27735" s="162" t="s">
        <v>27980</v>
      </c>
    </row>
    <row r="27736" spans="7:7">
      <c r="G27736" s="162" t="s">
        <v>27981</v>
      </c>
    </row>
    <row r="27737" spans="7:7">
      <c r="G27737" s="162" t="s">
        <v>27982</v>
      </c>
    </row>
    <row r="27738" spans="7:7">
      <c r="G27738" s="162" t="s">
        <v>27983</v>
      </c>
    </row>
    <row r="27739" spans="7:7">
      <c r="G27739" s="162" t="s">
        <v>27984</v>
      </c>
    </row>
    <row r="27740" spans="7:7">
      <c r="G27740" s="162" t="s">
        <v>27985</v>
      </c>
    </row>
    <row r="27741" spans="7:7">
      <c r="G27741" s="162" t="s">
        <v>27986</v>
      </c>
    </row>
    <row r="27742" spans="7:7">
      <c r="G27742" s="162" t="s">
        <v>27987</v>
      </c>
    </row>
    <row r="27743" spans="7:7">
      <c r="G27743" s="162" t="s">
        <v>27988</v>
      </c>
    </row>
    <row r="27744" spans="7:7">
      <c r="G27744" s="162" t="s">
        <v>27989</v>
      </c>
    </row>
    <row r="27745" spans="7:7">
      <c r="G27745" s="162" t="s">
        <v>27990</v>
      </c>
    </row>
    <row r="27746" spans="7:7">
      <c r="G27746" s="162" t="s">
        <v>27991</v>
      </c>
    </row>
    <row r="27747" spans="7:7">
      <c r="G27747" s="162" t="s">
        <v>27992</v>
      </c>
    </row>
    <row r="27748" spans="7:7">
      <c r="G27748" s="162" t="s">
        <v>27993</v>
      </c>
    </row>
    <row r="27749" spans="7:7">
      <c r="G27749" s="162" t="s">
        <v>27994</v>
      </c>
    </row>
    <row r="27750" spans="7:7">
      <c r="G27750" s="162" t="s">
        <v>27995</v>
      </c>
    </row>
    <row r="27751" spans="7:7">
      <c r="G27751" s="162" t="s">
        <v>27996</v>
      </c>
    </row>
    <row r="27752" spans="7:7">
      <c r="G27752" s="162" t="s">
        <v>27997</v>
      </c>
    </row>
    <row r="27753" spans="7:7">
      <c r="G27753" s="162" t="s">
        <v>27998</v>
      </c>
    </row>
    <row r="27754" spans="7:7">
      <c r="G27754" s="162" t="s">
        <v>27999</v>
      </c>
    </row>
    <row r="27755" spans="7:7">
      <c r="G27755" s="162" t="s">
        <v>28000</v>
      </c>
    </row>
    <row r="27756" spans="7:7">
      <c r="G27756" s="162" t="s">
        <v>28001</v>
      </c>
    </row>
    <row r="27757" spans="7:7">
      <c r="G27757" s="162" t="s">
        <v>28002</v>
      </c>
    </row>
    <row r="27758" spans="7:7">
      <c r="G27758" s="162" t="s">
        <v>28003</v>
      </c>
    </row>
    <row r="27759" spans="7:7">
      <c r="G27759" s="162" t="s">
        <v>28004</v>
      </c>
    </row>
    <row r="27760" spans="7:7">
      <c r="G27760" s="162" t="s">
        <v>28005</v>
      </c>
    </row>
    <row r="27761" spans="7:7">
      <c r="G27761" s="162" t="s">
        <v>28006</v>
      </c>
    </row>
    <row r="27762" spans="7:7">
      <c r="G27762" s="162" t="s">
        <v>28007</v>
      </c>
    </row>
    <row r="27763" spans="7:7">
      <c r="G27763" s="162" t="s">
        <v>28008</v>
      </c>
    </row>
    <row r="27764" spans="7:7">
      <c r="G27764" s="162" t="s">
        <v>28009</v>
      </c>
    </row>
    <row r="27765" spans="7:7">
      <c r="G27765" s="162" t="s">
        <v>28010</v>
      </c>
    </row>
    <row r="27766" spans="7:7">
      <c r="G27766" s="162" t="s">
        <v>28011</v>
      </c>
    </row>
    <row r="27767" spans="7:7">
      <c r="G27767" s="162" t="s">
        <v>28012</v>
      </c>
    </row>
    <row r="27768" spans="7:7">
      <c r="G27768" s="162" t="s">
        <v>28013</v>
      </c>
    </row>
    <row r="27769" spans="7:7">
      <c r="G27769" s="162" t="s">
        <v>28014</v>
      </c>
    </row>
    <row r="27770" spans="7:7">
      <c r="G27770" s="162" t="s">
        <v>28015</v>
      </c>
    </row>
    <row r="27771" spans="7:7">
      <c r="G27771" s="162" t="s">
        <v>28016</v>
      </c>
    </row>
    <row r="27772" spans="7:7">
      <c r="G27772" s="162" t="s">
        <v>28017</v>
      </c>
    </row>
    <row r="27773" spans="7:7">
      <c r="G27773" s="162" t="s">
        <v>28018</v>
      </c>
    </row>
    <row r="27774" spans="7:7">
      <c r="G27774" s="162" t="s">
        <v>28019</v>
      </c>
    </row>
    <row r="27775" spans="7:7">
      <c r="G27775" s="162" t="s">
        <v>28020</v>
      </c>
    </row>
    <row r="27776" spans="7:7">
      <c r="G27776" s="162" t="s">
        <v>28021</v>
      </c>
    </row>
    <row r="27777" spans="7:7">
      <c r="G27777" s="162" t="s">
        <v>28022</v>
      </c>
    </row>
    <row r="27778" spans="7:7">
      <c r="G27778" s="162" t="s">
        <v>28023</v>
      </c>
    </row>
    <row r="27779" spans="7:7">
      <c r="G27779" s="162" t="s">
        <v>28024</v>
      </c>
    </row>
    <row r="27780" spans="7:7">
      <c r="G27780" s="162" t="s">
        <v>28025</v>
      </c>
    </row>
    <row r="27781" spans="7:7">
      <c r="G27781" s="162" t="s">
        <v>28026</v>
      </c>
    </row>
    <row r="27782" spans="7:7">
      <c r="G27782" s="162" t="s">
        <v>28027</v>
      </c>
    </row>
    <row r="27783" spans="7:7">
      <c r="G27783" s="162" t="s">
        <v>28028</v>
      </c>
    </row>
    <row r="27784" spans="7:7">
      <c r="G27784" s="162" t="s">
        <v>28029</v>
      </c>
    </row>
    <row r="27785" spans="7:7">
      <c r="G27785" s="162" t="s">
        <v>28030</v>
      </c>
    </row>
    <row r="27786" spans="7:7">
      <c r="G27786" s="162" t="s">
        <v>28031</v>
      </c>
    </row>
    <row r="27787" spans="7:7">
      <c r="G27787" s="162" t="s">
        <v>28032</v>
      </c>
    </row>
    <row r="27788" spans="7:7">
      <c r="G27788" s="162" t="s">
        <v>28033</v>
      </c>
    </row>
    <row r="27789" spans="7:7">
      <c r="G27789" s="162" t="s">
        <v>28034</v>
      </c>
    </row>
    <row r="27790" spans="7:7">
      <c r="G27790" s="162" t="s">
        <v>28035</v>
      </c>
    </row>
    <row r="27791" spans="7:7">
      <c r="G27791" s="162" t="s">
        <v>28036</v>
      </c>
    </row>
    <row r="27792" spans="7:7">
      <c r="G27792" s="162" t="s">
        <v>28037</v>
      </c>
    </row>
    <row r="27793" spans="7:7">
      <c r="G27793" s="162" t="s">
        <v>28038</v>
      </c>
    </row>
    <row r="27794" spans="7:7">
      <c r="G27794" s="162" t="s">
        <v>28039</v>
      </c>
    </row>
    <row r="27795" spans="7:7">
      <c r="G27795" s="162" t="s">
        <v>28040</v>
      </c>
    </row>
    <row r="27796" spans="7:7">
      <c r="G27796" s="162" t="s">
        <v>28041</v>
      </c>
    </row>
    <row r="27797" spans="7:7">
      <c r="G27797" s="162" t="s">
        <v>28042</v>
      </c>
    </row>
    <row r="27798" spans="7:7">
      <c r="G27798" s="162" t="s">
        <v>28043</v>
      </c>
    </row>
    <row r="27799" spans="7:7">
      <c r="G27799" s="162" t="s">
        <v>28044</v>
      </c>
    </row>
    <row r="27800" spans="7:7">
      <c r="G27800" s="162" t="s">
        <v>28045</v>
      </c>
    </row>
    <row r="27801" spans="7:7">
      <c r="G27801" s="162" t="s">
        <v>28046</v>
      </c>
    </row>
    <row r="27802" spans="7:7">
      <c r="G27802" s="162" t="s">
        <v>28047</v>
      </c>
    </row>
    <row r="27803" spans="7:7">
      <c r="G27803" s="162" t="s">
        <v>28048</v>
      </c>
    </row>
    <row r="27804" spans="7:7">
      <c r="G27804" s="162" t="s">
        <v>28049</v>
      </c>
    </row>
    <row r="27805" spans="7:7">
      <c r="G27805" s="162" t="s">
        <v>28050</v>
      </c>
    </row>
    <row r="27806" spans="7:7">
      <c r="G27806" s="162" t="s">
        <v>28051</v>
      </c>
    </row>
    <row r="27807" spans="7:7">
      <c r="G27807" s="162" t="s">
        <v>28052</v>
      </c>
    </row>
    <row r="27808" spans="7:7">
      <c r="G27808" s="162" t="s">
        <v>28053</v>
      </c>
    </row>
    <row r="27809" spans="7:7">
      <c r="G27809" s="162" t="s">
        <v>28054</v>
      </c>
    </row>
    <row r="27810" spans="7:7">
      <c r="G27810" s="162" t="s">
        <v>28055</v>
      </c>
    </row>
    <row r="27811" spans="7:7">
      <c r="G27811" s="162" t="s">
        <v>28056</v>
      </c>
    </row>
    <row r="27812" spans="7:7">
      <c r="G27812" s="162" t="s">
        <v>28057</v>
      </c>
    </row>
    <row r="27813" spans="7:7">
      <c r="G27813" s="162" t="s">
        <v>28058</v>
      </c>
    </row>
    <row r="27814" spans="7:7">
      <c r="G27814" s="162" t="s">
        <v>28059</v>
      </c>
    </row>
    <row r="27815" spans="7:7">
      <c r="G27815" s="162" t="s">
        <v>28060</v>
      </c>
    </row>
    <row r="27816" spans="7:7">
      <c r="G27816" s="162" t="s">
        <v>28061</v>
      </c>
    </row>
    <row r="27817" spans="7:7">
      <c r="G27817" s="162" t="s">
        <v>28062</v>
      </c>
    </row>
    <row r="27818" spans="7:7">
      <c r="G27818" s="162" t="s">
        <v>28063</v>
      </c>
    </row>
    <row r="27819" spans="7:7">
      <c r="G27819" s="162" t="s">
        <v>28064</v>
      </c>
    </row>
    <row r="27820" spans="7:7">
      <c r="G27820" s="162" t="s">
        <v>28065</v>
      </c>
    </row>
    <row r="27821" spans="7:7">
      <c r="G27821" s="162" t="s">
        <v>28066</v>
      </c>
    </row>
    <row r="27822" spans="7:7">
      <c r="G27822" s="162" t="s">
        <v>28067</v>
      </c>
    </row>
    <row r="27823" spans="7:7">
      <c r="G27823" s="162" t="s">
        <v>28068</v>
      </c>
    </row>
    <row r="27824" spans="7:7">
      <c r="G27824" s="162" t="s">
        <v>28069</v>
      </c>
    </row>
    <row r="27825" spans="7:7">
      <c r="G27825" s="162" t="s">
        <v>28070</v>
      </c>
    </row>
    <row r="27826" spans="7:7">
      <c r="G27826" s="162" t="s">
        <v>28071</v>
      </c>
    </row>
    <row r="27827" spans="7:7">
      <c r="G27827" s="162" t="s">
        <v>28072</v>
      </c>
    </row>
    <row r="27828" spans="7:7">
      <c r="G27828" s="162" t="s">
        <v>28073</v>
      </c>
    </row>
    <row r="27829" spans="7:7">
      <c r="G27829" s="162" t="s">
        <v>28074</v>
      </c>
    </row>
    <row r="27830" spans="7:7">
      <c r="G27830" s="162" t="s">
        <v>28075</v>
      </c>
    </row>
    <row r="27831" spans="7:7">
      <c r="G27831" s="162" t="s">
        <v>28076</v>
      </c>
    </row>
    <row r="27832" spans="7:7">
      <c r="G27832" s="162" t="s">
        <v>28077</v>
      </c>
    </row>
    <row r="27833" spans="7:7">
      <c r="G27833" s="162" t="s">
        <v>28078</v>
      </c>
    </row>
    <row r="27834" spans="7:7">
      <c r="G27834" s="162" t="s">
        <v>28079</v>
      </c>
    </row>
    <row r="27835" spans="7:7">
      <c r="G27835" s="162" t="s">
        <v>28080</v>
      </c>
    </row>
    <row r="27836" spans="7:7">
      <c r="G27836" s="162" t="s">
        <v>28081</v>
      </c>
    </row>
    <row r="27837" spans="7:7">
      <c r="G27837" s="162" t="s">
        <v>28082</v>
      </c>
    </row>
    <row r="27838" spans="7:7">
      <c r="G27838" s="162" t="s">
        <v>28083</v>
      </c>
    </row>
    <row r="27839" spans="7:7">
      <c r="G27839" s="162" t="s">
        <v>28084</v>
      </c>
    </row>
    <row r="27840" spans="7:7">
      <c r="G27840" s="162" t="s">
        <v>28085</v>
      </c>
    </row>
    <row r="27841" spans="7:7">
      <c r="G27841" s="162" t="s">
        <v>28086</v>
      </c>
    </row>
    <row r="27842" spans="7:7">
      <c r="G27842" s="162" t="s">
        <v>28087</v>
      </c>
    </row>
    <row r="27843" spans="7:7">
      <c r="G27843" s="162" t="s">
        <v>28088</v>
      </c>
    </row>
    <row r="27844" spans="7:7">
      <c r="G27844" s="162" t="s">
        <v>28089</v>
      </c>
    </row>
    <row r="27845" spans="7:7">
      <c r="G27845" s="162" t="s">
        <v>28090</v>
      </c>
    </row>
    <row r="27846" spans="7:7">
      <c r="G27846" s="162" t="s">
        <v>28091</v>
      </c>
    </row>
    <row r="27847" spans="7:7">
      <c r="G27847" s="162" t="s">
        <v>28092</v>
      </c>
    </row>
    <row r="27848" spans="7:7">
      <c r="G27848" s="162" t="s">
        <v>28093</v>
      </c>
    </row>
    <row r="27849" spans="7:7">
      <c r="G27849" s="162" t="s">
        <v>28094</v>
      </c>
    </row>
    <row r="27850" spans="7:7">
      <c r="G27850" s="162" t="s">
        <v>28095</v>
      </c>
    </row>
    <row r="27851" spans="7:7">
      <c r="G27851" s="162" t="s">
        <v>28096</v>
      </c>
    </row>
    <row r="27852" spans="7:7">
      <c r="G27852" s="162" t="s">
        <v>28097</v>
      </c>
    </row>
    <row r="27853" spans="7:7">
      <c r="G27853" s="162" t="s">
        <v>28098</v>
      </c>
    </row>
    <row r="27854" spans="7:7">
      <c r="G27854" s="162" t="s">
        <v>28099</v>
      </c>
    </row>
    <row r="27855" spans="7:7">
      <c r="G27855" s="162" t="s">
        <v>28100</v>
      </c>
    </row>
    <row r="27856" spans="7:7">
      <c r="G27856" s="162" t="s">
        <v>28101</v>
      </c>
    </row>
    <row r="27857" spans="7:7">
      <c r="G27857" s="162" t="s">
        <v>28102</v>
      </c>
    </row>
    <row r="27858" spans="7:7">
      <c r="G27858" s="162" t="s">
        <v>28103</v>
      </c>
    </row>
    <row r="27859" spans="7:7">
      <c r="G27859" s="162" t="s">
        <v>28104</v>
      </c>
    </row>
    <row r="27860" spans="7:7">
      <c r="G27860" s="162" t="s">
        <v>28105</v>
      </c>
    </row>
    <row r="27861" spans="7:7">
      <c r="G27861" s="162" t="s">
        <v>28106</v>
      </c>
    </row>
    <row r="27862" spans="7:7">
      <c r="G27862" s="162" t="s">
        <v>28107</v>
      </c>
    </row>
    <row r="27863" spans="7:7">
      <c r="G27863" s="162" t="s">
        <v>28108</v>
      </c>
    </row>
    <row r="27864" spans="7:7">
      <c r="G27864" s="162" t="s">
        <v>28109</v>
      </c>
    </row>
    <row r="27865" spans="7:7">
      <c r="G27865" s="162" t="s">
        <v>28110</v>
      </c>
    </row>
    <row r="27866" spans="7:7">
      <c r="G27866" s="162" t="s">
        <v>28111</v>
      </c>
    </row>
    <row r="27867" spans="7:7">
      <c r="G27867" s="162" t="s">
        <v>28112</v>
      </c>
    </row>
    <row r="27868" spans="7:7">
      <c r="G27868" s="162" t="s">
        <v>28113</v>
      </c>
    </row>
    <row r="27869" spans="7:7">
      <c r="G27869" s="162" t="s">
        <v>28114</v>
      </c>
    </row>
    <row r="27870" spans="7:7">
      <c r="G27870" s="162" t="s">
        <v>28115</v>
      </c>
    </row>
    <row r="27871" spans="7:7">
      <c r="G27871" s="162" t="s">
        <v>28116</v>
      </c>
    </row>
    <row r="27872" spans="7:7">
      <c r="G27872" s="162" t="s">
        <v>28117</v>
      </c>
    </row>
    <row r="27873" spans="7:7">
      <c r="G27873" s="162" t="s">
        <v>28118</v>
      </c>
    </row>
    <row r="27874" spans="7:7">
      <c r="G27874" s="162" t="s">
        <v>28119</v>
      </c>
    </row>
    <row r="27875" spans="7:7">
      <c r="G27875" s="162" t="s">
        <v>28120</v>
      </c>
    </row>
    <row r="27876" spans="7:7">
      <c r="G27876" s="162" t="s">
        <v>28121</v>
      </c>
    </row>
    <row r="27877" spans="7:7">
      <c r="G27877" s="162" t="s">
        <v>28122</v>
      </c>
    </row>
    <row r="27878" spans="7:7">
      <c r="G27878" s="162" t="s">
        <v>28123</v>
      </c>
    </row>
    <row r="27879" spans="7:7">
      <c r="G27879" s="162" t="s">
        <v>28124</v>
      </c>
    </row>
    <row r="27880" spans="7:7">
      <c r="G27880" s="162" t="s">
        <v>28125</v>
      </c>
    </row>
    <row r="27881" spans="7:7">
      <c r="G27881" s="162" t="s">
        <v>28126</v>
      </c>
    </row>
    <row r="27882" spans="7:7">
      <c r="G27882" s="162" t="s">
        <v>28127</v>
      </c>
    </row>
    <row r="27883" spans="7:7">
      <c r="G27883" s="162" t="s">
        <v>28128</v>
      </c>
    </row>
    <row r="27884" spans="7:7">
      <c r="G27884" s="162" t="s">
        <v>28129</v>
      </c>
    </row>
    <row r="27885" spans="7:7">
      <c r="G27885" s="162" t="s">
        <v>28130</v>
      </c>
    </row>
    <row r="27886" spans="7:7">
      <c r="G27886" s="162" t="s">
        <v>28131</v>
      </c>
    </row>
    <row r="27887" spans="7:7">
      <c r="G27887" s="162" t="s">
        <v>28132</v>
      </c>
    </row>
    <row r="27888" spans="7:7">
      <c r="G27888" s="162" t="s">
        <v>28133</v>
      </c>
    </row>
    <row r="27889" spans="7:7">
      <c r="G27889" s="162" t="s">
        <v>28134</v>
      </c>
    </row>
    <row r="27890" spans="7:7">
      <c r="G27890" s="162" t="s">
        <v>28135</v>
      </c>
    </row>
    <row r="27891" spans="7:7">
      <c r="G27891" s="162" t="s">
        <v>28136</v>
      </c>
    </row>
    <row r="27892" spans="7:7">
      <c r="G27892" s="162" t="s">
        <v>28137</v>
      </c>
    </row>
    <row r="27893" spans="7:7">
      <c r="G27893" s="162" t="s">
        <v>28138</v>
      </c>
    </row>
    <row r="27894" spans="7:7">
      <c r="G27894" s="162" t="s">
        <v>28139</v>
      </c>
    </row>
    <row r="27895" spans="7:7">
      <c r="G27895" s="162" t="s">
        <v>28140</v>
      </c>
    </row>
    <row r="27896" spans="7:7">
      <c r="G27896" s="162" t="s">
        <v>28141</v>
      </c>
    </row>
    <row r="27897" spans="7:7">
      <c r="G27897" s="162" t="s">
        <v>28142</v>
      </c>
    </row>
    <row r="27898" spans="7:7">
      <c r="G27898" s="162" t="s">
        <v>28143</v>
      </c>
    </row>
    <row r="27899" spans="7:7">
      <c r="G27899" s="162" t="s">
        <v>28144</v>
      </c>
    </row>
    <row r="27900" spans="7:7">
      <c r="G27900" s="162" t="s">
        <v>28145</v>
      </c>
    </row>
    <row r="27901" spans="7:7">
      <c r="G27901" s="162" t="s">
        <v>28146</v>
      </c>
    </row>
    <row r="27902" spans="7:7">
      <c r="G27902" s="162" t="s">
        <v>28147</v>
      </c>
    </row>
    <row r="27903" spans="7:7">
      <c r="G27903" s="162" t="s">
        <v>28148</v>
      </c>
    </row>
    <row r="27904" spans="7:7">
      <c r="G27904" s="162" t="s">
        <v>28149</v>
      </c>
    </row>
    <row r="27905" spans="7:7">
      <c r="G27905" s="162" t="s">
        <v>28150</v>
      </c>
    </row>
    <row r="27906" spans="7:7">
      <c r="G27906" s="162" t="s">
        <v>28151</v>
      </c>
    </row>
    <row r="27907" spans="7:7">
      <c r="G27907" s="162" t="s">
        <v>28152</v>
      </c>
    </row>
    <row r="27908" spans="7:7">
      <c r="G27908" s="162" t="s">
        <v>28153</v>
      </c>
    </row>
    <row r="27909" spans="7:7">
      <c r="G27909" s="162" t="s">
        <v>28154</v>
      </c>
    </row>
    <row r="27910" spans="7:7">
      <c r="G27910" s="162" t="s">
        <v>28155</v>
      </c>
    </row>
    <row r="27911" spans="7:7">
      <c r="G27911" s="162" t="s">
        <v>28156</v>
      </c>
    </row>
    <row r="27912" spans="7:7">
      <c r="G27912" s="162" t="s">
        <v>28157</v>
      </c>
    </row>
    <row r="27913" spans="7:7">
      <c r="G27913" s="162" t="s">
        <v>28158</v>
      </c>
    </row>
    <row r="27914" spans="7:7">
      <c r="G27914" s="162" t="s">
        <v>28159</v>
      </c>
    </row>
    <row r="27915" spans="7:7">
      <c r="G27915" s="162" t="s">
        <v>28160</v>
      </c>
    </row>
    <row r="27916" spans="7:7">
      <c r="G27916" s="162" t="s">
        <v>28161</v>
      </c>
    </row>
    <row r="27917" spans="7:7">
      <c r="G27917" s="162" t="s">
        <v>28162</v>
      </c>
    </row>
    <row r="27918" spans="7:7">
      <c r="G27918" s="162" t="s">
        <v>28163</v>
      </c>
    </row>
    <row r="27919" spans="7:7">
      <c r="G27919" s="162" t="s">
        <v>28164</v>
      </c>
    </row>
    <row r="27920" spans="7:7">
      <c r="G27920" s="162" t="s">
        <v>28165</v>
      </c>
    </row>
    <row r="27921" spans="7:7">
      <c r="G27921" s="162" t="s">
        <v>28166</v>
      </c>
    </row>
    <row r="27922" spans="7:7">
      <c r="G27922" s="162" t="s">
        <v>28167</v>
      </c>
    </row>
    <row r="27923" spans="7:7">
      <c r="G27923" s="162" t="s">
        <v>28168</v>
      </c>
    </row>
    <row r="27924" spans="7:7">
      <c r="G27924" s="162" t="s">
        <v>28169</v>
      </c>
    </row>
    <row r="27925" spans="7:7">
      <c r="G27925" s="162" t="s">
        <v>28170</v>
      </c>
    </row>
    <row r="27926" spans="7:7">
      <c r="G27926" s="162" t="s">
        <v>28171</v>
      </c>
    </row>
    <row r="27927" spans="7:7">
      <c r="G27927" s="162" t="s">
        <v>28172</v>
      </c>
    </row>
    <row r="27928" spans="7:7">
      <c r="G27928" s="162" t="s">
        <v>28173</v>
      </c>
    </row>
    <row r="27929" spans="7:7">
      <c r="G27929" s="162" t="s">
        <v>28174</v>
      </c>
    </row>
    <row r="27930" spans="7:7">
      <c r="G27930" s="162" t="s">
        <v>28175</v>
      </c>
    </row>
    <row r="27931" spans="7:7">
      <c r="G27931" s="162" t="s">
        <v>28176</v>
      </c>
    </row>
    <row r="27932" spans="7:7">
      <c r="G27932" s="162" t="s">
        <v>28177</v>
      </c>
    </row>
    <row r="27933" spans="7:7">
      <c r="G27933" s="162" t="s">
        <v>28178</v>
      </c>
    </row>
    <row r="27934" spans="7:7">
      <c r="G27934" s="162" t="s">
        <v>28179</v>
      </c>
    </row>
    <row r="27935" spans="7:7">
      <c r="G27935" s="162" t="s">
        <v>28180</v>
      </c>
    </row>
    <row r="27936" spans="7:7">
      <c r="G27936" s="162" t="s">
        <v>28181</v>
      </c>
    </row>
    <row r="27937" spans="7:7">
      <c r="G27937" s="162" t="s">
        <v>28182</v>
      </c>
    </row>
    <row r="27938" spans="7:7">
      <c r="G27938" s="162" t="s">
        <v>28183</v>
      </c>
    </row>
    <row r="27939" spans="7:7">
      <c r="G27939" s="162" t="s">
        <v>28184</v>
      </c>
    </row>
    <row r="27940" spans="7:7">
      <c r="G27940" s="162" t="s">
        <v>28185</v>
      </c>
    </row>
    <row r="27941" spans="7:7">
      <c r="G27941" s="162" t="s">
        <v>28186</v>
      </c>
    </row>
    <row r="27942" spans="7:7">
      <c r="G27942" s="162" t="s">
        <v>28187</v>
      </c>
    </row>
    <row r="27943" spans="7:7">
      <c r="G27943" s="162" t="s">
        <v>28188</v>
      </c>
    </row>
    <row r="27944" spans="7:7">
      <c r="G27944" s="162" t="s">
        <v>28189</v>
      </c>
    </row>
    <row r="27945" spans="7:7">
      <c r="G27945" s="162" t="s">
        <v>28190</v>
      </c>
    </row>
    <row r="27946" spans="7:7">
      <c r="G27946" s="162" t="s">
        <v>28191</v>
      </c>
    </row>
    <row r="27947" spans="7:7">
      <c r="G27947" s="162" t="s">
        <v>28192</v>
      </c>
    </row>
    <row r="27948" spans="7:7">
      <c r="G27948" s="162" t="s">
        <v>28193</v>
      </c>
    </row>
    <row r="27949" spans="7:7">
      <c r="G27949" s="162" t="s">
        <v>28194</v>
      </c>
    </row>
    <row r="27950" spans="7:7">
      <c r="G27950" s="162" t="s">
        <v>28195</v>
      </c>
    </row>
    <row r="27951" spans="7:7">
      <c r="G27951" s="162" t="s">
        <v>28196</v>
      </c>
    </row>
    <row r="27952" spans="7:7">
      <c r="G27952" s="162" t="s">
        <v>28197</v>
      </c>
    </row>
    <row r="27953" spans="7:7">
      <c r="G27953" s="162" t="s">
        <v>28198</v>
      </c>
    </row>
    <row r="27954" spans="7:7">
      <c r="G27954" s="162" t="s">
        <v>28199</v>
      </c>
    </row>
    <row r="27955" spans="7:7">
      <c r="G27955" s="162" t="s">
        <v>28200</v>
      </c>
    </row>
    <row r="27956" spans="7:7">
      <c r="G27956" s="162" t="s">
        <v>28201</v>
      </c>
    </row>
    <row r="27957" spans="7:7">
      <c r="G27957" s="162" t="s">
        <v>28202</v>
      </c>
    </row>
    <row r="27958" spans="7:7">
      <c r="G27958" s="162" t="s">
        <v>28203</v>
      </c>
    </row>
    <row r="27959" spans="7:7">
      <c r="G27959" s="162" t="s">
        <v>28204</v>
      </c>
    </row>
    <row r="27960" spans="7:7">
      <c r="G27960" s="162" t="s">
        <v>28205</v>
      </c>
    </row>
    <row r="27961" spans="7:7">
      <c r="G27961" s="162" t="s">
        <v>28206</v>
      </c>
    </row>
    <row r="27962" spans="7:7">
      <c r="G27962" s="162" t="s">
        <v>28207</v>
      </c>
    </row>
    <row r="27963" spans="7:7">
      <c r="G27963" s="162" t="s">
        <v>28208</v>
      </c>
    </row>
    <row r="27964" spans="7:7">
      <c r="G27964" s="162" t="s">
        <v>28209</v>
      </c>
    </row>
    <row r="27965" spans="7:7">
      <c r="G27965" s="162" t="s">
        <v>28210</v>
      </c>
    </row>
    <row r="27966" spans="7:7">
      <c r="G27966" s="162" t="s">
        <v>28211</v>
      </c>
    </row>
    <row r="27967" spans="7:7">
      <c r="G27967" s="162" t="s">
        <v>28212</v>
      </c>
    </row>
    <row r="27968" spans="7:7">
      <c r="G27968" s="162" t="s">
        <v>28213</v>
      </c>
    </row>
    <row r="27969" spans="7:7">
      <c r="G27969" s="162" t="s">
        <v>28214</v>
      </c>
    </row>
    <row r="27970" spans="7:7">
      <c r="G27970" s="162" t="s">
        <v>28215</v>
      </c>
    </row>
    <row r="27971" spans="7:7">
      <c r="G27971" s="162" t="s">
        <v>28216</v>
      </c>
    </row>
    <row r="27972" spans="7:7">
      <c r="G27972" s="162" t="s">
        <v>28217</v>
      </c>
    </row>
    <row r="27973" spans="7:7">
      <c r="G27973" s="162" t="s">
        <v>28218</v>
      </c>
    </row>
    <row r="27974" spans="7:7">
      <c r="G27974" s="162" t="s">
        <v>28219</v>
      </c>
    </row>
    <row r="27975" spans="7:7">
      <c r="G27975" s="162" t="s">
        <v>28220</v>
      </c>
    </row>
    <row r="27976" spans="7:7">
      <c r="G27976" s="162" t="s">
        <v>28221</v>
      </c>
    </row>
    <row r="27977" spans="7:7">
      <c r="G27977" s="162" t="s">
        <v>28222</v>
      </c>
    </row>
    <row r="27978" spans="7:7">
      <c r="G27978" s="162" t="s">
        <v>28223</v>
      </c>
    </row>
    <row r="27979" spans="7:7">
      <c r="G27979" s="162" t="s">
        <v>28224</v>
      </c>
    </row>
    <row r="27980" spans="7:7">
      <c r="G27980" s="162" t="s">
        <v>28225</v>
      </c>
    </row>
    <row r="27981" spans="7:7">
      <c r="G27981" s="162" t="s">
        <v>28226</v>
      </c>
    </row>
    <row r="27982" spans="7:7">
      <c r="G27982" s="162" t="s">
        <v>28227</v>
      </c>
    </row>
    <row r="27983" spans="7:7">
      <c r="G27983" s="162" t="s">
        <v>28228</v>
      </c>
    </row>
    <row r="27984" spans="7:7">
      <c r="G27984" s="162" t="s">
        <v>28229</v>
      </c>
    </row>
    <row r="27985" spans="7:7">
      <c r="G27985" s="162" t="s">
        <v>28230</v>
      </c>
    </row>
    <row r="27986" spans="7:7">
      <c r="G27986" s="162" t="s">
        <v>28231</v>
      </c>
    </row>
    <row r="27987" spans="7:7">
      <c r="G27987" s="162" t="s">
        <v>28232</v>
      </c>
    </row>
    <row r="27988" spans="7:7">
      <c r="G27988" s="162" t="s">
        <v>28233</v>
      </c>
    </row>
    <row r="27989" spans="7:7">
      <c r="G27989" s="162" t="s">
        <v>28234</v>
      </c>
    </row>
    <row r="27990" spans="7:7">
      <c r="G27990" s="162" t="s">
        <v>28235</v>
      </c>
    </row>
    <row r="27991" spans="7:7">
      <c r="G27991" s="162" t="s">
        <v>28236</v>
      </c>
    </row>
    <row r="27992" spans="7:7">
      <c r="G27992" s="162" t="s">
        <v>28237</v>
      </c>
    </row>
    <row r="27993" spans="7:7">
      <c r="G27993" s="162" t="s">
        <v>28238</v>
      </c>
    </row>
    <row r="27994" spans="7:7">
      <c r="G27994" s="162" t="s">
        <v>28239</v>
      </c>
    </row>
    <row r="27995" spans="7:7">
      <c r="G27995" s="162" t="s">
        <v>28240</v>
      </c>
    </row>
    <row r="27996" spans="7:7">
      <c r="G27996" s="162" t="s">
        <v>28241</v>
      </c>
    </row>
    <row r="27997" spans="7:7">
      <c r="G27997" s="162" t="s">
        <v>28242</v>
      </c>
    </row>
    <row r="27998" spans="7:7">
      <c r="G27998" s="162" t="s">
        <v>28243</v>
      </c>
    </row>
    <row r="27999" spans="7:7">
      <c r="G27999" s="162" t="s">
        <v>28244</v>
      </c>
    </row>
    <row r="28000" spans="7:7">
      <c r="G28000" s="162" t="s">
        <v>28245</v>
      </c>
    </row>
    <row r="28001" spans="7:7">
      <c r="G28001" s="162" t="s">
        <v>28246</v>
      </c>
    </row>
    <row r="28002" spans="7:7">
      <c r="G28002" s="162" t="s">
        <v>28247</v>
      </c>
    </row>
    <row r="28003" spans="7:7">
      <c r="G28003" s="162" t="s">
        <v>28248</v>
      </c>
    </row>
    <row r="28004" spans="7:7">
      <c r="G28004" s="162" t="s">
        <v>28249</v>
      </c>
    </row>
    <row r="28005" spans="7:7">
      <c r="G28005" s="162" t="s">
        <v>28250</v>
      </c>
    </row>
    <row r="28006" spans="7:7">
      <c r="G28006" s="162" t="s">
        <v>28251</v>
      </c>
    </row>
    <row r="28007" spans="7:7">
      <c r="G28007" s="162" t="s">
        <v>28252</v>
      </c>
    </row>
    <row r="28008" spans="7:7">
      <c r="G28008" s="162" t="s">
        <v>28253</v>
      </c>
    </row>
    <row r="28009" spans="7:7">
      <c r="G28009" s="162" t="s">
        <v>28254</v>
      </c>
    </row>
    <row r="28010" spans="7:7">
      <c r="G28010" s="162" t="s">
        <v>28255</v>
      </c>
    </row>
    <row r="28011" spans="7:7">
      <c r="G28011" s="162" t="s">
        <v>28256</v>
      </c>
    </row>
    <row r="28012" spans="7:7">
      <c r="G28012" s="162" t="s">
        <v>28257</v>
      </c>
    </row>
    <row r="28013" spans="7:7">
      <c r="G28013" s="162" t="s">
        <v>28258</v>
      </c>
    </row>
    <row r="28014" spans="7:7">
      <c r="G28014" s="162" t="s">
        <v>28259</v>
      </c>
    </row>
    <row r="28015" spans="7:7">
      <c r="G28015" s="162" t="s">
        <v>28260</v>
      </c>
    </row>
    <row r="28016" spans="7:7">
      <c r="G28016" s="162" t="s">
        <v>28261</v>
      </c>
    </row>
    <row r="28017" spans="7:7">
      <c r="G28017" s="162" t="s">
        <v>28262</v>
      </c>
    </row>
    <row r="28018" spans="7:7">
      <c r="G28018" s="162" t="s">
        <v>28263</v>
      </c>
    </row>
    <row r="28019" spans="7:7">
      <c r="G28019" s="162" t="s">
        <v>28264</v>
      </c>
    </row>
    <row r="28020" spans="7:7">
      <c r="G28020" s="162" t="s">
        <v>28265</v>
      </c>
    </row>
    <row r="28021" spans="7:7">
      <c r="G28021" s="162" t="s">
        <v>28266</v>
      </c>
    </row>
    <row r="28022" spans="7:7">
      <c r="G28022" s="162" t="s">
        <v>28267</v>
      </c>
    </row>
    <row r="28023" spans="7:7">
      <c r="G28023" s="162" t="s">
        <v>28268</v>
      </c>
    </row>
    <row r="28024" spans="7:7">
      <c r="G28024" s="162" t="s">
        <v>28269</v>
      </c>
    </row>
    <row r="28025" spans="7:7">
      <c r="G28025" s="162" t="s">
        <v>28270</v>
      </c>
    </row>
    <row r="28026" spans="7:7">
      <c r="G28026" s="162" t="s">
        <v>28271</v>
      </c>
    </row>
    <row r="28027" spans="7:7">
      <c r="G28027" s="162" t="s">
        <v>28272</v>
      </c>
    </row>
    <row r="28028" spans="7:7">
      <c r="G28028" s="162" t="s">
        <v>28273</v>
      </c>
    </row>
    <row r="28029" spans="7:7">
      <c r="G28029" s="162" t="s">
        <v>28274</v>
      </c>
    </row>
    <row r="28030" spans="7:7">
      <c r="G28030" s="162" t="s">
        <v>28275</v>
      </c>
    </row>
    <row r="28031" spans="7:7">
      <c r="G28031" s="162" t="s">
        <v>28276</v>
      </c>
    </row>
    <row r="28032" spans="7:7">
      <c r="G28032" s="162" t="s">
        <v>28277</v>
      </c>
    </row>
    <row r="28033" spans="7:7">
      <c r="G28033" s="162" t="s">
        <v>28278</v>
      </c>
    </row>
    <row r="28034" spans="7:7">
      <c r="G28034" s="162" t="s">
        <v>28279</v>
      </c>
    </row>
    <row r="28035" spans="7:7">
      <c r="G28035" s="162" t="s">
        <v>28280</v>
      </c>
    </row>
    <row r="28036" spans="7:7">
      <c r="G28036" s="162" t="s">
        <v>28281</v>
      </c>
    </row>
    <row r="28037" spans="7:7">
      <c r="G28037" s="162" t="s">
        <v>28282</v>
      </c>
    </row>
    <row r="28038" spans="7:7">
      <c r="G28038" s="162" t="s">
        <v>28283</v>
      </c>
    </row>
    <row r="28039" spans="7:7">
      <c r="G28039" s="162" t="s">
        <v>28284</v>
      </c>
    </row>
    <row r="28040" spans="7:7">
      <c r="G28040" s="162" t="s">
        <v>28285</v>
      </c>
    </row>
    <row r="28041" spans="7:7">
      <c r="G28041" s="162" t="s">
        <v>28286</v>
      </c>
    </row>
    <row r="28042" spans="7:7">
      <c r="G28042" s="162" t="s">
        <v>28287</v>
      </c>
    </row>
    <row r="28043" spans="7:7">
      <c r="G28043" s="162" t="s">
        <v>28288</v>
      </c>
    </row>
    <row r="28044" spans="7:7">
      <c r="G28044" s="162" t="s">
        <v>28289</v>
      </c>
    </row>
    <row r="28045" spans="7:7">
      <c r="G28045" s="162" t="s">
        <v>28290</v>
      </c>
    </row>
    <row r="28046" spans="7:7">
      <c r="G28046" s="162" t="s">
        <v>28291</v>
      </c>
    </row>
    <row r="28047" spans="7:7">
      <c r="G28047" s="162" t="s">
        <v>28292</v>
      </c>
    </row>
    <row r="28048" spans="7:7">
      <c r="G28048" s="162" t="s">
        <v>28293</v>
      </c>
    </row>
    <row r="28049" spans="7:7">
      <c r="G28049" s="162" t="s">
        <v>28294</v>
      </c>
    </row>
    <row r="28050" spans="7:7">
      <c r="G28050" s="162" t="s">
        <v>28295</v>
      </c>
    </row>
    <row r="28051" spans="7:7">
      <c r="G28051" s="162" t="s">
        <v>28296</v>
      </c>
    </row>
    <row r="28052" spans="7:7">
      <c r="G28052" s="162" t="s">
        <v>28297</v>
      </c>
    </row>
    <row r="28053" spans="7:7">
      <c r="G28053" s="162" t="s">
        <v>28298</v>
      </c>
    </row>
    <row r="28054" spans="7:7">
      <c r="G28054" s="162" t="s">
        <v>28299</v>
      </c>
    </row>
    <row r="28055" spans="7:7">
      <c r="G28055" s="162" t="s">
        <v>28300</v>
      </c>
    </row>
    <row r="28056" spans="7:7">
      <c r="G28056" s="162" t="s">
        <v>28301</v>
      </c>
    </row>
    <row r="28057" spans="7:7">
      <c r="G28057" s="162" t="s">
        <v>28302</v>
      </c>
    </row>
    <row r="28058" spans="7:7">
      <c r="G28058" s="162" t="s">
        <v>28303</v>
      </c>
    </row>
    <row r="28059" spans="7:7">
      <c r="G28059" s="162" t="s">
        <v>28304</v>
      </c>
    </row>
    <row r="28060" spans="7:7">
      <c r="G28060" s="162" t="s">
        <v>28305</v>
      </c>
    </row>
    <row r="28061" spans="7:7">
      <c r="G28061" s="162" t="s">
        <v>28306</v>
      </c>
    </row>
    <row r="28062" spans="7:7">
      <c r="G28062" s="162" t="s">
        <v>28307</v>
      </c>
    </row>
    <row r="28063" spans="7:7">
      <c r="G28063" s="162" t="s">
        <v>28308</v>
      </c>
    </row>
    <row r="28064" spans="7:7">
      <c r="G28064" s="162" t="s">
        <v>28309</v>
      </c>
    </row>
    <row r="28065" spans="7:7">
      <c r="G28065" s="162" t="s">
        <v>28310</v>
      </c>
    </row>
    <row r="28066" spans="7:7">
      <c r="G28066" s="162" t="s">
        <v>28311</v>
      </c>
    </row>
    <row r="28067" spans="7:7">
      <c r="G28067" s="162" t="s">
        <v>28312</v>
      </c>
    </row>
    <row r="28068" spans="7:7">
      <c r="G28068" s="162" t="s">
        <v>28313</v>
      </c>
    </row>
    <row r="28069" spans="7:7">
      <c r="G28069" s="162" t="s">
        <v>28314</v>
      </c>
    </row>
    <row r="28070" spans="7:7">
      <c r="G28070" s="162" t="s">
        <v>28315</v>
      </c>
    </row>
    <row r="28071" spans="7:7">
      <c r="G28071" s="162" t="s">
        <v>28316</v>
      </c>
    </row>
    <row r="28072" spans="7:7">
      <c r="G28072" s="162" t="s">
        <v>28317</v>
      </c>
    </row>
    <row r="28073" spans="7:7">
      <c r="G28073" s="162" t="s">
        <v>28318</v>
      </c>
    </row>
    <row r="28074" spans="7:7">
      <c r="G28074" s="162" t="s">
        <v>28319</v>
      </c>
    </row>
    <row r="28075" spans="7:7">
      <c r="G28075" s="162" t="s">
        <v>28320</v>
      </c>
    </row>
    <row r="28076" spans="7:7">
      <c r="G28076" s="162" t="s">
        <v>28321</v>
      </c>
    </row>
    <row r="28077" spans="7:7">
      <c r="G28077" s="162" t="s">
        <v>28322</v>
      </c>
    </row>
    <row r="28078" spans="7:7">
      <c r="G28078" s="162" t="s">
        <v>28323</v>
      </c>
    </row>
    <row r="28079" spans="7:7">
      <c r="G28079" s="162" t="s">
        <v>28324</v>
      </c>
    </row>
    <row r="28080" spans="7:7">
      <c r="G28080" s="162" t="s">
        <v>28325</v>
      </c>
    </row>
    <row r="28081" spans="7:7">
      <c r="G28081" s="162" t="s">
        <v>28326</v>
      </c>
    </row>
    <row r="28082" spans="7:7">
      <c r="G28082" s="162" t="s">
        <v>28327</v>
      </c>
    </row>
    <row r="28083" spans="7:7">
      <c r="G28083" s="162" t="s">
        <v>28328</v>
      </c>
    </row>
    <row r="28084" spans="7:7">
      <c r="G28084" s="162" t="s">
        <v>28329</v>
      </c>
    </row>
    <row r="28085" spans="7:7">
      <c r="G28085" s="162" t="s">
        <v>28330</v>
      </c>
    </row>
    <row r="28086" spans="7:7">
      <c r="G28086" s="162" t="s">
        <v>28331</v>
      </c>
    </row>
    <row r="28087" spans="7:7">
      <c r="G28087" s="162" t="s">
        <v>28332</v>
      </c>
    </row>
    <row r="28088" spans="7:7">
      <c r="G28088" s="162" t="s">
        <v>28333</v>
      </c>
    </row>
    <row r="28089" spans="7:7">
      <c r="G28089" s="162" t="s">
        <v>28334</v>
      </c>
    </row>
    <row r="28090" spans="7:7">
      <c r="G28090" s="162" t="s">
        <v>28335</v>
      </c>
    </row>
    <row r="28091" spans="7:7">
      <c r="G28091" s="162" t="s">
        <v>28336</v>
      </c>
    </row>
    <row r="28092" spans="7:7">
      <c r="G28092" s="162" t="s">
        <v>28337</v>
      </c>
    </row>
    <row r="28093" spans="7:7">
      <c r="G28093" s="162" t="s">
        <v>28338</v>
      </c>
    </row>
    <row r="28094" spans="7:7">
      <c r="G28094" s="162" t="s">
        <v>28339</v>
      </c>
    </row>
    <row r="28095" spans="7:7">
      <c r="G28095" s="162" t="s">
        <v>28340</v>
      </c>
    </row>
    <row r="28096" spans="7:7">
      <c r="G28096" s="162" t="s">
        <v>28341</v>
      </c>
    </row>
    <row r="28097" spans="7:7">
      <c r="G28097" s="162" t="s">
        <v>28342</v>
      </c>
    </row>
    <row r="28098" spans="7:7">
      <c r="G28098" s="162" t="s">
        <v>28343</v>
      </c>
    </row>
    <row r="28099" spans="7:7">
      <c r="G28099" s="162" t="s">
        <v>28344</v>
      </c>
    </row>
    <row r="28100" spans="7:7">
      <c r="G28100" s="162" t="s">
        <v>28345</v>
      </c>
    </row>
    <row r="28101" spans="7:7">
      <c r="G28101" s="162" t="s">
        <v>28346</v>
      </c>
    </row>
    <row r="28102" spans="7:7">
      <c r="G28102" s="162" t="s">
        <v>28347</v>
      </c>
    </row>
    <row r="28103" spans="7:7">
      <c r="G28103" s="162" t="s">
        <v>28348</v>
      </c>
    </row>
    <row r="28104" spans="7:7">
      <c r="G28104" s="162" t="s">
        <v>28349</v>
      </c>
    </row>
    <row r="28105" spans="7:7">
      <c r="G28105" s="162" t="s">
        <v>28350</v>
      </c>
    </row>
    <row r="28106" spans="7:7">
      <c r="G28106" s="162" t="s">
        <v>28351</v>
      </c>
    </row>
    <row r="28107" spans="7:7">
      <c r="G28107" s="162" t="s">
        <v>28352</v>
      </c>
    </row>
    <row r="28108" spans="7:7">
      <c r="G28108" s="162" t="s">
        <v>28353</v>
      </c>
    </row>
    <row r="28109" spans="7:7">
      <c r="G28109" s="162" t="s">
        <v>28354</v>
      </c>
    </row>
    <row r="28110" spans="7:7">
      <c r="G28110" s="162" t="s">
        <v>28355</v>
      </c>
    </row>
    <row r="28111" spans="7:7">
      <c r="G28111" s="162" t="s">
        <v>28356</v>
      </c>
    </row>
    <row r="28112" spans="7:7">
      <c r="G28112" s="162" t="s">
        <v>28357</v>
      </c>
    </row>
    <row r="28113" spans="7:7">
      <c r="G28113" s="162" t="s">
        <v>28358</v>
      </c>
    </row>
    <row r="28114" spans="7:7">
      <c r="G28114" s="162" t="s">
        <v>28359</v>
      </c>
    </row>
    <row r="28115" spans="7:7">
      <c r="G28115" s="162" t="s">
        <v>28360</v>
      </c>
    </row>
    <row r="28116" spans="7:7">
      <c r="G28116" s="162" t="s">
        <v>28361</v>
      </c>
    </row>
    <row r="28117" spans="7:7">
      <c r="G28117" s="162" t="s">
        <v>28362</v>
      </c>
    </row>
    <row r="28118" spans="7:7">
      <c r="G28118" s="162" t="s">
        <v>28363</v>
      </c>
    </row>
    <row r="28119" spans="7:7">
      <c r="G28119" s="162" t="s">
        <v>28364</v>
      </c>
    </row>
    <row r="28120" spans="7:7">
      <c r="G28120" s="162" t="s">
        <v>28365</v>
      </c>
    </row>
    <row r="28121" spans="7:7">
      <c r="G28121" s="162" t="s">
        <v>28366</v>
      </c>
    </row>
    <row r="28122" spans="7:7">
      <c r="G28122" s="162" t="s">
        <v>28367</v>
      </c>
    </row>
    <row r="28123" spans="7:7">
      <c r="G28123" s="162" t="s">
        <v>28368</v>
      </c>
    </row>
    <row r="28124" spans="7:7">
      <c r="G28124" s="162" t="s">
        <v>28369</v>
      </c>
    </row>
    <row r="28125" spans="7:7">
      <c r="G28125" s="162" t="s">
        <v>28370</v>
      </c>
    </row>
    <row r="28126" spans="7:7">
      <c r="G28126" s="162" t="s">
        <v>28371</v>
      </c>
    </row>
    <row r="28127" spans="7:7">
      <c r="G28127" s="162" t="s">
        <v>28372</v>
      </c>
    </row>
    <row r="28128" spans="7:7">
      <c r="G28128" s="162" t="s">
        <v>28373</v>
      </c>
    </row>
    <row r="28129" spans="7:7">
      <c r="G28129" s="162" t="s">
        <v>28374</v>
      </c>
    </row>
    <row r="28130" spans="7:7">
      <c r="G28130" s="162" t="s">
        <v>28375</v>
      </c>
    </row>
    <row r="28131" spans="7:7">
      <c r="G28131" s="162" t="s">
        <v>28376</v>
      </c>
    </row>
    <row r="28132" spans="7:7">
      <c r="G28132" s="162" t="s">
        <v>28377</v>
      </c>
    </row>
    <row r="28133" spans="7:7">
      <c r="G28133" s="162" t="s">
        <v>28378</v>
      </c>
    </row>
    <row r="28134" spans="7:7">
      <c r="G28134" s="162" t="s">
        <v>28379</v>
      </c>
    </row>
    <row r="28135" spans="7:7">
      <c r="G28135" s="162" t="s">
        <v>28380</v>
      </c>
    </row>
    <row r="28136" spans="7:7">
      <c r="G28136" s="162" t="s">
        <v>28381</v>
      </c>
    </row>
    <row r="28137" spans="7:7">
      <c r="G28137" s="162" t="s">
        <v>28382</v>
      </c>
    </row>
    <row r="28138" spans="7:7">
      <c r="G28138" s="162" t="s">
        <v>28383</v>
      </c>
    </row>
    <row r="28139" spans="7:7">
      <c r="G28139" s="162" t="s">
        <v>28384</v>
      </c>
    </row>
    <row r="28140" spans="7:7">
      <c r="G28140" s="162" t="s">
        <v>28385</v>
      </c>
    </row>
    <row r="28141" spans="7:7">
      <c r="G28141" s="162" t="s">
        <v>28386</v>
      </c>
    </row>
    <row r="28142" spans="7:7">
      <c r="G28142" s="162" t="s">
        <v>28387</v>
      </c>
    </row>
    <row r="28143" spans="7:7">
      <c r="G28143" s="162" t="s">
        <v>28388</v>
      </c>
    </row>
    <row r="28144" spans="7:7">
      <c r="G28144" s="162" t="s">
        <v>28389</v>
      </c>
    </row>
    <row r="28145" spans="7:7">
      <c r="G28145" s="162" t="s">
        <v>28390</v>
      </c>
    </row>
    <row r="28146" spans="7:7">
      <c r="G28146" s="162" t="s">
        <v>28391</v>
      </c>
    </row>
    <row r="28147" spans="7:7">
      <c r="G28147" s="162" t="s">
        <v>28392</v>
      </c>
    </row>
    <row r="28148" spans="7:7">
      <c r="G28148" s="162" t="s">
        <v>28393</v>
      </c>
    </row>
    <row r="28149" spans="7:7">
      <c r="G28149" s="162" t="s">
        <v>28394</v>
      </c>
    </row>
    <row r="28150" spans="7:7">
      <c r="G28150" s="162" t="s">
        <v>28395</v>
      </c>
    </row>
    <row r="28151" spans="7:7">
      <c r="G28151" s="162" t="s">
        <v>28396</v>
      </c>
    </row>
    <row r="28152" spans="7:7">
      <c r="G28152" s="162" t="s">
        <v>28397</v>
      </c>
    </row>
    <row r="28153" spans="7:7">
      <c r="G28153" s="162" t="s">
        <v>28398</v>
      </c>
    </row>
    <row r="28154" spans="7:7">
      <c r="G28154" s="162" t="s">
        <v>28399</v>
      </c>
    </row>
    <row r="28155" spans="7:7">
      <c r="G28155" s="162" t="s">
        <v>28400</v>
      </c>
    </row>
    <row r="28156" spans="7:7">
      <c r="G28156" s="162" t="s">
        <v>28401</v>
      </c>
    </row>
    <row r="28157" spans="7:7">
      <c r="G28157" s="162" t="s">
        <v>28402</v>
      </c>
    </row>
    <row r="28158" spans="7:7">
      <c r="G28158" s="162" t="s">
        <v>28403</v>
      </c>
    </row>
    <row r="28159" spans="7:7">
      <c r="G28159" s="162" t="s">
        <v>28404</v>
      </c>
    </row>
    <row r="28160" spans="7:7">
      <c r="G28160" s="162" t="s">
        <v>28405</v>
      </c>
    </row>
    <row r="28161" spans="7:7">
      <c r="G28161" s="162" t="s">
        <v>28406</v>
      </c>
    </row>
    <row r="28162" spans="7:7">
      <c r="G28162" s="162" t="s">
        <v>28407</v>
      </c>
    </row>
    <row r="28163" spans="7:7">
      <c r="G28163" s="162" t="s">
        <v>28408</v>
      </c>
    </row>
    <row r="28164" spans="7:7">
      <c r="G28164" s="162" t="s">
        <v>28409</v>
      </c>
    </row>
    <row r="28165" spans="7:7">
      <c r="G28165" s="162" t="s">
        <v>28410</v>
      </c>
    </row>
    <row r="28166" spans="7:7">
      <c r="G28166" s="162" t="s">
        <v>28411</v>
      </c>
    </row>
    <row r="28167" spans="7:7">
      <c r="G28167" s="162" t="s">
        <v>28412</v>
      </c>
    </row>
    <row r="28168" spans="7:7">
      <c r="G28168" s="162" t="s">
        <v>28413</v>
      </c>
    </row>
    <row r="28169" spans="7:7">
      <c r="G28169" s="162" t="s">
        <v>28414</v>
      </c>
    </row>
    <row r="28170" spans="7:7">
      <c r="G28170" s="162" t="s">
        <v>28415</v>
      </c>
    </row>
    <row r="28171" spans="7:7">
      <c r="G28171" s="162" t="s">
        <v>28416</v>
      </c>
    </row>
    <row r="28172" spans="7:7">
      <c r="G28172" s="162" t="s">
        <v>28417</v>
      </c>
    </row>
    <row r="28173" spans="7:7">
      <c r="G28173" s="162" t="s">
        <v>28418</v>
      </c>
    </row>
    <row r="28174" spans="7:7">
      <c r="G28174" s="162" t="s">
        <v>28419</v>
      </c>
    </row>
    <row r="28175" spans="7:7">
      <c r="G28175" s="162" t="s">
        <v>28420</v>
      </c>
    </row>
    <row r="28176" spans="7:7">
      <c r="G28176" s="162" t="s">
        <v>28421</v>
      </c>
    </row>
    <row r="28177" spans="7:7">
      <c r="G28177" s="162" t="s">
        <v>28422</v>
      </c>
    </row>
    <row r="28178" spans="7:7">
      <c r="G28178" s="162" t="s">
        <v>28423</v>
      </c>
    </row>
    <row r="28179" spans="7:7">
      <c r="G28179" s="162" t="s">
        <v>28424</v>
      </c>
    </row>
    <row r="28180" spans="7:7">
      <c r="G28180" s="162" t="s">
        <v>28425</v>
      </c>
    </row>
    <row r="28181" spans="7:7">
      <c r="G28181" s="162" t="s">
        <v>28426</v>
      </c>
    </row>
    <row r="28182" spans="7:7">
      <c r="G28182" s="162" t="s">
        <v>28427</v>
      </c>
    </row>
    <row r="28183" spans="7:7">
      <c r="G28183" s="162" t="s">
        <v>28428</v>
      </c>
    </row>
    <row r="28184" spans="7:7">
      <c r="G28184" s="162" t="s">
        <v>28429</v>
      </c>
    </row>
    <row r="28185" spans="7:7">
      <c r="G28185" s="162" t="s">
        <v>28430</v>
      </c>
    </row>
    <row r="28186" spans="7:7">
      <c r="G28186" s="162" t="s">
        <v>28431</v>
      </c>
    </row>
    <row r="28187" spans="7:7">
      <c r="G28187" s="162" t="s">
        <v>28432</v>
      </c>
    </row>
    <row r="28188" spans="7:7">
      <c r="G28188" s="162" t="s">
        <v>28433</v>
      </c>
    </row>
    <row r="28189" spans="7:7">
      <c r="G28189" s="162" t="s">
        <v>28434</v>
      </c>
    </row>
    <row r="28190" spans="7:7">
      <c r="G28190" s="162" t="s">
        <v>28435</v>
      </c>
    </row>
    <row r="28191" spans="7:7">
      <c r="G28191" s="162" t="s">
        <v>28436</v>
      </c>
    </row>
    <row r="28192" spans="7:7">
      <c r="G28192" s="162" t="s">
        <v>28437</v>
      </c>
    </row>
    <row r="28193" spans="7:7">
      <c r="G28193" s="162" t="s">
        <v>28438</v>
      </c>
    </row>
    <row r="28194" spans="7:7">
      <c r="G28194" s="162" t="s">
        <v>28439</v>
      </c>
    </row>
    <row r="28195" spans="7:7">
      <c r="G28195" s="162" t="s">
        <v>28440</v>
      </c>
    </row>
    <row r="28196" spans="7:7">
      <c r="G28196" s="162" t="s">
        <v>28441</v>
      </c>
    </row>
    <row r="28197" spans="7:7">
      <c r="G28197" s="162" t="s">
        <v>28442</v>
      </c>
    </row>
    <row r="28198" spans="7:7">
      <c r="G28198" s="162" t="s">
        <v>28443</v>
      </c>
    </row>
    <row r="28199" spans="7:7">
      <c r="G28199" s="162" t="s">
        <v>28444</v>
      </c>
    </row>
    <row r="28200" spans="7:7">
      <c r="G28200" s="162" t="s">
        <v>28445</v>
      </c>
    </row>
    <row r="28201" spans="7:7">
      <c r="G28201" s="162" t="s">
        <v>28446</v>
      </c>
    </row>
    <row r="28202" spans="7:7">
      <c r="G28202" s="162" t="s">
        <v>28447</v>
      </c>
    </row>
    <row r="28203" spans="7:7">
      <c r="G28203" s="162" t="s">
        <v>28448</v>
      </c>
    </row>
    <row r="28204" spans="7:7">
      <c r="G28204" s="162" t="s">
        <v>28449</v>
      </c>
    </row>
    <row r="28205" spans="7:7">
      <c r="G28205" s="162" t="s">
        <v>28450</v>
      </c>
    </row>
    <row r="28206" spans="7:7">
      <c r="G28206" s="162" t="s">
        <v>28451</v>
      </c>
    </row>
    <row r="28207" spans="7:7">
      <c r="G28207" s="162" t="s">
        <v>28452</v>
      </c>
    </row>
    <row r="28208" spans="7:7">
      <c r="G28208" s="162" t="s">
        <v>28453</v>
      </c>
    </row>
    <row r="28209" spans="7:7">
      <c r="G28209" s="162" t="s">
        <v>28454</v>
      </c>
    </row>
    <row r="28210" spans="7:7">
      <c r="G28210" s="162" t="s">
        <v>28455</v>
      </c>
    </row>
    <row r="28211" spans="7:7">
      <c r="G28211" s="162" t="s">
        <v>28456</v>
      </c>
    </row>
    <row r="28212" spans="7:7">
      <c r="G28212" s="162" t="s">
        <v>28457</v>
      </c>
    </row>
    <row r="28213" spans="7:7">
      <c r="G28213" s="162" t="s">
        <v>28458</v>
      </c>
    </row>
    <row r="28214" spans="7:7">
      <c r="G28214" s="162" t="s">
        <v>28459</v>
      </c>
    </row>
    <row r="28215" spans="7:7">
      <c r="G28215" s="162" t="s">
        <v>28460</v>
      </c>
    </row>
    <row r="28216" spans="7:7">
      <c r="G28216" s="162" t="s">
        <v>28461</v>
      </c>
    </row>
    <row r="28217" spans="7:7">
      <c r="G28217" s="162" t="s">
        <v>28462</v>
      </c>
    </row>
    <row r="28218" spans="7:7">
      <c r="G28218" s="162" t="s">
        <v>28463</v>
      </c>
    </row>
    <row r="28219" spans="7:7">
      <c r="G28219" s="162" t="s">
        <v>28464</v>
      </c>
    </row>
    <row r="28220" spans="7:7">
      <c r="G28220" s="162" t="s">
        <v>28465</v>
      </c>
    </row>
    <row r="28221" spans="7:7">
      <c r="G28221" s="162" t="s">
        <v>28466</v>
      </c>
    </row>
    <row r="28222" spans="7:7">
      <c r="G28222" s="162" t="s">
        <v>28467</v>
      </c>
    </row>
    <row r="28223" spans="7:7">
      <c r="G28223" s="162" t="s">
        <v>28468</v>
      </c>
    </row>
    <row r="28224" spans="7:7">
      <c r="G28224" s="162" t="s">
        <v>28469</v>
      </c>
    </row>
    <row r="28225" spans="7:7">
      <c r="G28225" s="162" t="s">
        <v>28470</v>
      </c>
    </row>
    <row r="28226" spans="7:7">
      <c r="G28226" s="162" t="s">
        <v>28471</v>
      </c>
    </row>
    <row r="28227" spans="7:7">
      <c r="G28227" s="162" t="s">
        <v>28472</v>
      </c>
    </row>
    <row r="28228" spans="7:7">
      <c r="G28228" s="162" t="s">
        <v>28473</v>
      </c>
    </row>
    <row r="28229" spans="7:7">
      <c r="G28229" s="162" t="s">
        <v>28474</v>
      </c>
    </row>
    <row r="28230" spans="7:7">
      <c r="G28230" s="162" t="s">
        <v>28475</v>
      </c>
    </row>
    <row r="28231" spans="7:7">
      <c r="G28231" s="162" t="s">
        <v>28476</v>
      </c>
    </row>
    <row r="28232" spans="7:7">
      <c r="G28232" s="162" t="s">
        <v>28477</v>
      </c>
    </row>
    <row r="28233" spans="7:7">
      <c r="G28233" s="162" t="s">
        <v>28478</v>
      </c>
    </row>
    <row r="28234" spans="7:7">
      <c r="G28234" s="162" t="s">
        <v>28479</v>
      </c>
    </row>
    <row r="28235" spans="7:7">
      <c r="G28235" s="162" t="s">
        <v>28480</v>
      </c>
    </row>
    <row r="28236" spans="7:7">
      <c r="G28236" s="162" t="s">
        <v>28481</v>
      </c>
    </row>
    <row r="28237" spans="7:7">
      <c r="G28237" s="162" t="s">
        <v>28482</v>
      </c>
    </row>
    <row r="28238" spans="7:7">
      <c r="G28238" s="162" t="s">
        <v>28483</v>
      </c>
    </row>
    <row r="28239" spans="7:7">
      <c r="G28239" s="162" t="s">
        <v>28484</v>
      </c>
    </row>
    <row r="28240" spans="7:7">
      <c r="G28240" s="162" t="s">
        <v>28485</v>
      </c>
    </row>
    <row r="28241" spans="7:7">
      <c r="G28241" s="162" t="s">
        <v>28486</v>
      </c>
    </row>
    <row r="28242" spans="7:7">
      <c r="G28242" s="162" t="s">
        <v>28487</v>
      </c>
    </row>
    <row r="28243" spans="7:7">
      <c r="G28243" s="162" t="s">
        <v>28488</v>
      </c>
    </row>
    <row r="28244" spans="7:7">
      <c r="G28244" s="162" t="s">
        <v>28489</v>
      </c>
    </row>
    <row r="28245" spans="7:7">
      <c r="G28245" s="162" t="s">
        <v>28490</v>
      </c>
    </row>
    <row r="28246" spans="7:7">
      <c r="G28246" s="162" t="s">
        <v>28491</v>
      </c>
    </row>
    <row r="28247" spans="7:7">
      <c r="G28247" s="162" t="s">
        <v>28492</v>
      </c>
    </row>
    <row r="28248" spans="7:7">
      <c r="G28248" s="162" t="s">
        <v>28493</v>
      </c>
    </row>
    <row r="28249" spans="7:7">
      <c r="G28249" s="162" t="s">
        <v>28494</v>
      </c>
    </row>
    <row r="28250" spans="7:7">
      <c r="G28250" s="162" t="s">
        <v>28495</v>
      </c>
    </row>
    <row r="28251" spans="7:7">
      <c r="G28251" s="162" t="s">
        <v>28496</v>
      </c>
    </row>
    <row r="28252" spans="7:7">
      <c r="G28252" s="162" t="s">
        <v>28497</v>
      </c>
    </row>
    <row r="28253" spans="7:7">
      <c r="G28253" s="162" t="s">
        <v>28498</v>
      </c>
    </row>
    <row r="28254" spans="7:7">
      <c r="G28254" s="162" t="s">
        <v>28499</v>
      </c>
    </row>
    <row r="28255" spans="7:7">
      <c r="G28255" s="162" t="s">
        <v>28500</v>
      </c>
    </row>
    <row r="28256" spans="7:7">
      <c r="G28256" s="162" t="s">
        <v>28501</v>
      </c>
    </row>
    <row r="28257" spans="7:7">
      <c r="G28257" s="162" t="s">
        <v>28502</v>
      </c>
    </row>
    <row r="28258" spans="7:7">
      <c r="G28258" s="162" t="s">
        <v>28503</v>
      </c>
    </row>
    <row r="28259" spans="7:7">
      <c r="G28259" s="162" t="s">
        <v>28504</v>
      </c>
    </row>
    <row r="28260" spans="7:7">
      <c r="G28260" s="162" t="s">
        <v>28505</v>
      </c>
    </row>
    <row r="28261" spans="7:7">
      <c r="G28261" s="162" t="s">
        <v>28506</v>
      </c>
    </row>
    <row r="28262" spans="7:7">
      <c r="G28262" s="162" t="s">
        <v>28507</v>
      </c>
    </row>
    <row r="28263" spans="7:7">
      <c r="G28263" s="162" t="s">
        <v>28508</v>
      </c>
    </row>
    <row r="28264" spans="7:7">
      <c r="G28264" s="162" t="s">
        <v>28509</v>
      </c>
    </row>
    <row r="28265" spans="7:7">
      <c r="G28265" s="162" t="s">
        <v>28510</v>
      </c>
    </row>
    <row r="28266" spans="7:7">
      <c r="G28266" s="162" t="s">
        <v>28511</v>
      </c>
    </row>
    <row r="28267" spans="7:7">
      <c r="G28267" s="162" t="s">
        <v>28512</v>
      </c>
    </row>
    <row r="28268" spans="7:7">
      <c r="G28268" s="162" t="s">
        <v>28513</v>
      </c>
    </row>
    <row r="28269" spans="7:7">
      <c r="G28269" s="162" t="s">
        <v>28514</v>
      </c>
    </row>
    <row r="28270" spans="7:7">
      <c r="G28270" s="162" t="s">
        <v>28515</v>
      </c>
    </row>
    <row r="28271" spans="7:7">
      <c r="G28271" s="162" t="s">
        <v>28516</v>
      </c>
    </row>
    <row r="28272" spans="7:7">
      <c r="G28272" s="162" t="s">
        <v>28517</v>
      </c>
    </row>
    <row r="28273" spans="7:7">
      <c r="G28273" s="162" t="s">
        <v>28518</v>
      </c>
    </row>
    <row r="28274" spans="7:7">
      <c r="G28274" s="162" t="s">
        <v>28519</v>
      </c>
    </row>
    <row r="28275" spans="7:7">
      <c r="G28275" s="162" t="s">
        <v>28520</v>
      </c>
    </row>
    <row r="28276" spans="7:7">
      <c r="G28276" s="162" t="s">
        <v>28521</v>
      </c>
    </row>
    <row r="28277" spans="7:7">
      <c r="G28277" s="162" t="s">
        <v>28522</v>
      </c>
    </row>
    <row r="28278" spans="7:7">
      <c r="G28278" s="162" t="s">
        <v>28523</v>
      </c>
    </row>
    <row r="28279" spans="7:7">
      <c r="G28279" s="162" t="s">
        <v>28524</v>
      </c>
    </row>
    <row r="28280" spans="7:7">
      <c r="G28280" s="162" t="s">
        <v>28525</v>
      </c>
    </row>
    <row r="28281" spans="7:7">
      <c r="G28281" s="162" t="s">
        <v>28526</v>
      </c>
    </row>
    <row r="28282" spans="7:7">
      <c r="G28282" s="162" t="s">
        <v>28527</v>
      </c>
    </row>
    <row r="28283" spans="7:7">
      <c r="G28283" s="162" t="s">
        <v>28528</v>
      </c>
    </row>
    <row r="28284" spans="7:7">
      <c r="G28284" s="162" t="s">
        <v>28529</v>
      </c>
    </row>
    <row r="28285" spans="7:7">
      <c r="G28285" s="162" t="s">
        <v>28530</v>
      </c>
    </row>
    <row r="28286" spans="7:7">
      <c r="G28286" s="162" t="s">
        <v>28531</v>
      </c>
    </row>
    <row r="28287" spans="7:7">
      <c r="G28287" s="162" t="s">
        <v>28532</v>
      </c>
    </row>
    <row r="28288" spans="7:7">
      <c r="G28288" s="162" t="s">
        <v>28533</v>
      </c>
    </row>
    <row r="28289" spans="7:7">
      <c r="G28289" s="162" t="s">
        <v>28534</v>
      </c>
    </row>
    <row r="28290" spans="7:7">
      <c r="G28290" s="162" t="s">
        <v>28535</v>
      </c>
    </row>
    <row r="28291" spans="7:7">
      <c r="G28291" s="162" t="s">
        <v>28536</v>
      </c>
    </row>
    <row r="28292" spans="7:7">
      <c r="G28292" s="162" t="s">
        <v>28537</v>
      </c>
    </row>
    <row r="28293" spans="7:7">
      <c r="G28293" s="162" t="s">
        <v>28538</v>
      </c>
    </row>
    <row r="28294" spans="7:7">
      <c r="G28294" s="162" t="s">
        <v>28539</v>
      </c>
    </row>
    <row r="28295" spans="7:7">
      <c r="G28295" s="162" t="s">
        <v>28540</v>
      </c>
    </row>
    <row r="28296" spans="7:7">
      <c r="G28296" s="162" t="s">
        <v>28541</v>
      </c>
    </row>
    <row r="28297" spans="7:7">
      <c r="G28297" s="162" t="s">
        <v>28542</v>
      </c>
    </row>
    <row r="28298" spans="7:7">
      <c r="G28298" s="162" t="s">
        <v>28543</v>
      </c>
    </row>
    <row r="28299" spans="7:7">
      <c r="G28299" s="162" t="s">
        <v>28544</v>
      </c>
    </row>
    <row r="28300" spans="7:7">
      <c r="G28300" s="162" t="s">
        <v>28545</v>
      </c>
    </row>
    <row r="28301" spans="7:7">
      <c r="G28301" s="162" t="s">
        <v>28546</v>
      </c>
    </row>
    <row r="28302" spans="7:7">
      <c r="G28302" s="162" t="s">
        <v>28547</v>
      </c>
    </row>
    <row r="28303" spans="7:7">
      <c r="G28303" s="162" t="s">
        <v>28548</v>
      </c>
    </row>
    <row r="28304" spans="7:7">
      <c r="G28304" s="162" t="s">
        <v>28549</v>
      </c>
    </row>
    <row r="28305" spans="7:7">
      <c r="G28305" s="162" t="s">
        <v>28550</v>
      </c>
    </row>
    <row r="28306" spans="7:7">
      <c r="G28306" s="162" t="s">
        <v>28551</v>
      </c>
    </row>
    <row r="28307" spans="7:7">
      <c r="G28307" s="162" t="s">
        <v>28552</v>
      </c>
    </row>
    <row r="28308" spans="7:7">
      <c r="G28308" s="162" t="s">
        <v>28553</v>
      </c>
    </row>
    <row r="28309" spans="7:7">
      <c r="G28309" s="162" t="s">
        <v>28554</v>
      </c>
    </row>
    <row r="28310" spans="7:7">
      <c r="G28310" s="162" t="s">
        <v>28555</v>
      </c>
    </row>
    <row r="28311" spans="7:7">
      <c r="G28311" s="162" t="s">
        <v>28556</v>
      </c>
    </row>
    <row r="28312" spans="7:7">
      <c r="G28312" s="162" t="s">
        <v>28557</v>
      </c>
    </row>
    <row r="28313" spans="7:7">
      <c r="G28313" s="162" t="s">
        <v>28558</v>
      </c>
    </row>
    <row r="28314" spans="7:7">
      <c r="G28314" s="162" t="s">
        <v>28559</v>
      </c>
    </row>
    <row r="28315" spans="7:7">
      <c r="G28315" s="162" t="s">
        <v>28560</v>
      </c>
    </row>
    <row r="28316" spans="7:7">
      <c r="G28316" s="162" t="s">
        <v>28561</v>
      </c>
    </row>
    <row r="28317" spans="7:7">
      <c r="G28317" s="162" t="s">
        <v>28562</v>
      </c>
    </row>
    <row r="28318" spans="7:7">
      <c r="G28318" s="162" t="s">
        <v>28563</v>
      </c>
    </row>
    <row r="28319" spans="7:7">
      <c r="G28319" s="162" t="s">
        <v>28564</v>
      </c>
    </row>
    <row r="28320" spans="7:7">
      <c r="G28320" s="162" t="s">
        <v>28565</v>
      </c>
    </row>
    <row r="28321" spans="7:7">
      <c r="G28321" s="162" t="s">
        <v>28566</v>
      </c>
    </row>
    <row r="28322" spans="7:7">
      <c r="G28322" s="162" t="s">
        <v>28567</v>
      </c>
    </row>
    <row r="28323" spans="7:7">
      <c r="G28323" s="162" t="s">
        <v>28568</v>
      </c>
    </row>
    <row r="28324" spans="7:7">
      <c r="G28324" s="162" t="s">
        <v>28569</v>
      </c>
    </row>
    <row r="28325" spans="7:7">
      <c r="G28325" s="162" t="s">
        <v>28570</v>
      </c>
    </row>
    <row r="28326" spans="7:7">
      <c r="G28326" s="162" t="s">
        <v>28571</v>
      </c>
    </row>
    <row r="28327" spans="7:7">
      <c r="G28327" s="162" t="s">
        <v>28572</v>
      </c>
    </row>
    <row r="28328" spans="7:7">
      <c r="G28328" s="162" t="s">
        <v>28573</v>
      </c>
    </row>
    <row r="28329" spans="7:7">
      <c r="G28329" s="162" t="s">
        <v>28574</v>
      </c>
    </row>
    <row r="28330" spans="7:7">
      <c r="G28330" s="162" t="s">
        <v>28575</v>
      </c>
    </row>
    <row r="28331" spans="7:7">
      <c r="G28331" s="162" t="s">
        <v>28576</v>
      </c>
    </row>
    <row r="28332" spans="7:7">
      <c r="G28332" s="162" t="s">
        <v>28577</v>
      </c>
    </row>
    <row r="28333" spans="7:7">
      <c r="G28333" s="162" t="s">
        <v>28578</v>
      </c>
    </row>
    <row r="28334" spans="7:7">
      <c r="G28334" s="162" t="s">
        <v>28579</v>
      </c>
    </row>
    <row r="28335" spans="7:7">
      <c r="G28335" s="162" t="s">
        <v>28580</v>
      </c>
    </row>
    <row r="28336" spans="7:7">
      <c r="G28336" s="162" t="s">
        <v>28581</v>
      </c>
    </row>
    <row r="28337" spans="7:7">
      <c r="G28337" s="162" t="s">
        <v>28582</v>
      </c>
    </row>
    <row r="28338" spans="7:7">
      <c r="G28338" s="162" t="s">
        <v>28583</v>
      </c>
    </row>
    <row r="28339" spans="7:7">
      <c r="G28339" s="162" t="s">
        <v>28584</v>
      </c>
    </row>
    <row r="28340" spans="7:7">
      <c r="G28340" s="162" t="s">
        <v>28585</v>
      </c>
    </row>
    <row r="28341" spans="7:7">
      <c r="G28341" s="162" t="s">
        <v>28586</v>
      </c>
    </row>
    <row r="28342" spans="7:7">
      <c r="G28342" s="162" t="s">
        <v>28587</v>
      </c>
    </row>
    <row r="28343" spans="7:7">
      <c r="G28343" s="162" t="s">
        <v>28588</v>
      </c>
    </row>
    <row r="28344" spans="7:7">
      <c r="G28344" s="162" t="s">
        <v>28589</v>
      </c>
    </row>
    <row r="28345" spans="7:7">
      <c r="G28345" s="162" t="s">
        <v>28590</v>
      </c>
    </row>
    <row r="28346" spans="7:7">
      <c r="G28346" s="162" t="s">
        <v>28591</v>
      </c>
    </row>
    <row r="28347" spans="7:7">
      <c r="G28347" s="162" t="s">
        <v>28592</v>
      </c>
    </row>
    <row r="28348" spans="7:7">
      <c r="G28348" s="162" t="s">
        <v>28593</v>
      </c>
    </row>
    <row r="28349" spans="7:7">
      <c r="G28349" s="162" t="s">
        <v>28594</v>
      </c>
    </row>
    <row r="28350" spans="7:7">
      <c r="G28350" s="162" t="s">
        <v>28595</v>
      </c>
    </row>
    <row r="28351" spans="7:7">
      <c r="G28351" s="162" t="s">
        <v>28596</v>
      </c>
    </row>
    <row r="28352" spans="7:7">
      <c r="G28352" s="162" t="s">
        <v>28597</v>
      </c>
    </row>
    <row r="28353" spans="7:7">
      <c r="G28353" s="162" t="s">
        <v>28598</v>
      </c>
    </row>
    <row r="28354" spans="7:7">
      <c r="G28354" s="162" t="s">
        <v>28599</v>
      </c>
    </row>
    <row r="28355" spans="7:7">
      <c r="G28355" s="162" t="s">
        <v>28600</v>
      </c>
    </row>
    <row r="28356" spans="7:7">
      <c r="G28356" s="162" t="s">
        <v>28601</v>
      </c>
    </row>
    <row r="28357" spans="7:7">
      <c r="G28357" s="162" t="s">
        <v>28602</v>
      </c>
    </row>
    <row r="28358" spans="7:7">
      <c r="G28358" s="162" t="s">
        <v>28603</v>
      </c>
    </row>
    <row r="28359" spans="7:7">
      <c r="G28359" s="162" t="s">
        <v>28604</v>
      </c>
    </row>
    <row r="28360" spans="7:7">
      <c r="G28360" s="162" t="s">
        <v>28605</v>
      </c>
    </row>
    <row r="28361" spans="7:7">
      <c r="G28361" s="162" t="s">
        <v>28606</v>
      </c>
    </row>
    <row r="28362" spans="7:7">
      <c r="G28362" s="162" t="s">
        <v>28607</v>
      </c>
    </row>
    <row r="28363" spans="7:7">
      <c r="G28363" s="162" t="s">
        <v>28608</v>
      </c>
    </row>
    <row r="28364" spans="7:7">
      <c r="G28364" s="162" t="s">
        <v>28609</v>
      </c>
    </row>
    <row r="28365" spans="7:7">
      <c r="G28365" s="162" t="s">
        <v>28610</v>
      </c>
    </row>
    <row r="28366" spans="7:7">
      <c r="G28366" s="162" t="s">
        <v>28611</v>
      </c>
    </row>
    <row r="28367" spans="7:7">
      <c r="G28367" s="162" t="s">
        <v>28612</v>
      </c>
    </row>
    <row r="28368" spans="7:7">
      <c r="G28368" s="162" t="s">
        <v>28613</v>
      </c>
    </row>
    <row r="28369" spans="7:7">
      <c r="G28369" s="162" t="s">
        <v>28614</v>
      </c>
    </row>
    <row r="28370" spans="7:7">
      <c r="G28370" s="162" t="s">
        <v>28615</v>
      </c>
    </row>
    <row r="28371" spans="7:7">
      <c r="G28371" s="162" t="s">
        <v>28616</v>
      </c>
    </row>
    <row r="28372" spans="7:7">
      <c r="G28372" s="162" t="s">
        <v>28617</v>
      </c>
    </row>
    <row r="28373" spans="7:7">
      <c r="G28373" s="162" t="s">
        <v>28618</v>
      </c>
    </row>
    <row r="28374" spans="7:7">
      <c r="G28374" s="162" t="s">
        <v>28619</v>
      </c>
    </row>
    <row r="28375" spans="7:7">
      <c r="G28375" s="162" t="s">
        <v>28620</v>
      </c>
    </row>
    <row r="28376" spans="7:7">
      <c r="G28376" s="162" t="s">
        <v>28621</v>
      </c>
    </row>
    <row r="28377" spans="7:7">
      <c r="G28377" s="162" t="s">
        <v>28622</v>
      </c>
    </row>
    <row r="28378" spans="7:7">
      <c r="G28378" s="162" t="s">
        <v>28623</v>
      </c>
    </row>
    <row r="28379" spans="7:7">
      <c r="G28379" s="162" t="s">
        <v>28624</v>
      </c>
    </row>
    <row r="28380" spans="7:7">
      <c r="G28380" s="162" t="s">
        <v>28625</v>
      </c>
    </row>
    <row r="28381" spans="7:7">
      <c r="G28381" s="162" t="s">
        <v>28626</v>
      </c>
    </row>
    <row r="28382" spans="7:7">
      <c r="G28382" s="162" t="s">
        <v>28627</v>
      </c>
    </row>
    <row r="28383" spans="7:7">
      <c r="G28383" s="162" t="s">
        <v>28628</v>
      </c>
    </row>
    <row r="28384" spans="7:7">
      <c r="G28384" s="162" t="s">
        <v>28629</v>
      </c>
    </row>
    <row r="28385" spans="7:7">
      <c r="G28385" s="162" t="s">
        <v>28630</v>
      </c>
    </row>
    <row r="28386" spans="7:7">
      <c r="G28386" s="162" t="s">
        <v>28631</v>
      </c>
    </row>
    <row r="28387" spans="7:7">
      <c r="G28387" s="162" t="s">
        <v>28632</v>
      </c>
    </row>
    <row r="28388" spans="7:7">
      <c r="G28388" s="162" t="s">
        <v>28633</v>
      </c>
    </row>
    <row r="28389" spans="7:7">
      <c r="G28389" s="162" t="s">
        <v>28634</v>
      </c>
    </row>
    <row r="28390" spans="7:7">
      <c r="G28390" s="162" t="s">
        <v>28635</v>
      </c>
    </row>
    <row r="28391" spans="7:7">
      <c r="G28391" s="162" t="s">
        <v>28636</v>
      </c>
    </row>
    <row r="28392" spans="7:7">
      <c r="G28392" s="162" t="s">
        <v>28637</v>
      </c>
    </row>
    <row r="28393" spans="7:7">
      <c r="G28393" s="162" t="s">
        <v>28638</v>
      </c>
    </row>
    <row r="28394" spans="7:7">
      <c r="G28394" s="162" t="s">
        <v>28639</v>
      </c>
    </row>
    <row r="28395" spans="7:7">
      <c r="G28395" s="162" t="s">
        <v>28640</v>
      </c>
    </row>
    <row r="28396" spans="7:7">
      <c r="G28396" s="162" t="s">
        <v>28641</v>
      </c>
    </row>
    <row r="28397" spans="7:7">
      <c r="G28397" s="162" t="s">
        <v>28642</v>
      </c>
    </row>
    <row r="28398" spans="7:7">
      <c r="G28398" s="162" t="s">
        <v>28643</v>
      </c>
    </row>
    <row r="28399" spans="7:7">
      <c r="G28399" s="162" t="s">
        <v>28644</v>
      </c>
    </row>
    <row r="28400" spans="7:7">
      <c r="G28400" s="162" t="s">
        <v>28645</v>
      </c>
    </row>
    <row r="28401" spans="7:7">
      <c r="G28401" s="162" t="s">
        <v>28646</v>
      </c>
    </row>
    <row r="28402" spans="7:7">
      <c r="G28402" s="162" t="s">
        <v>28647</v>
      </c>
    </row>
    <row r="28403" spans="7:7">
      <c r="G28403" s="162" t="s">
        <v>28648</v>
      </c>
    </row>
    <row r="28404" spans="7:7">
      <c r="G28404" s="162" t="s">
        <v>28649</v>
      </c>
    </row>
    <row r="28405" spans="7:7">
      <c r="G28405" s="162" t="s">
        <v>28650</v>
      </c>
    </row>
    <row r="28406" spans="7:7">
      <c r="G28406" s="162" t="s">
        <v>28651</v>
      </c>
    </row>
    <row r="28407" spans="7:7">
      <c r="G28407" s="162" t="s">
        <v>28652</v>
      </c>
    </row>
    <row r="28408" spans="7:7">
      <c r="G28408" s="162" t="s">
        <v>28653</v>
      </c>
    </row>
    <row r="28409" spans="7:7">
      <c r="G28409" s="162" t="s">
        <v>28654</v>
      </c>
    </row>
    <row r="28410" spans="7:7">
      <c r="G28410" s="162" t="s">
        <v>28655</v>
      </c>
    </row>
    <row r="28411" spans="7:7">
      <c r="G28411" s="162" t="s">
        <v>28656</v>
      </c>
    </row>
    <row r="28412" spans="7:7">
      <c r="G28412" s="162" t="s">
        <v>28657</v>
      </c>
    </row>
    <row r="28413" spans="7:7">
      <c r="G28413" s="162" t="s">
        <v>28658</v>
      </c>
    </row>
    <row r="28414" spans="7:7">
      <c r="G28414" s="162" t="s">
        <v>28659</v>
      </c>
    </row>
    <row r="28415" spans="7:7">
      <c r="G28415" s="162" t="s">
        <v>28660</v>
      </c>
    </row>
    <row r="28416" spans="7:7">
      <c r="G28416" s="162" t="s">
        <v>28661</v>
      </c>
    </row>
    <row r="28417" spans="7:7">
      <c r="G28417" s="162" t="s">
        <v>28662</v>
      </c>
    </row>
    <row r="28418" spans="7:7">
      <c r="G28418" s="162" t="s">
        <v>28663</v>
      </c>
    </row>
    <row r="28419" spans="7:7">
      <c r="G28419" s="162" t="s">
        <v>28664</v>
      </c>
    </row>
    <row r="28420" spans="7:7">
      <c r="G28420" s="162" t="s">
        <v>28665</v>
      </c>
    </row>
    <row r="28421" spans="7:7">
      <c r="G28421" s="162" t="s">
        <v>28666</v>
      </c>
    </row>
    <row r="28422" spans="7:7">
      <c r="G28422" s="162" t="s">
        <v>28667</v>
      </c>
    </row>
    <row r="28423" spans="7:7">
      <c r="G28423" s="162" t="s">
        <v>28668</v>
      </c>
    </row>
    <row r="28424" spans="7:7">
      <c r="G28424" s="162" t="s">
        <v>28669</v>
      </c>
    </row>
    <row r="28425" spans="7:7">
      <c r="G28425" s="162" t="s">
        <v>28670</v>
      </c>
    </row>
    <row r="28426" spans="7:7">
      <c r="G28426" s="162" t="s">
        <v>28671</v>
      </c>
    </row>
    <row r="28427" spans="7:7">
      <c r="G28427" s="162" t="s">
        <v>28672</v>
      </c>
    </row>
    <row r="28428" spans="7:7">
      <c r="G28428" s="162" t="s">
        <v>28673</v>
      </c>
    </row>
    <row r="28429" spans="7:7">
      <c r="G28429" s="162" t="s">
        <v>28674</v>
      </c>
    </row>
    <row r="28430" spans="7:7">
      <c r="G28430" s="162" t="s">
        <v>28675</v>
      </c>
    </row>
    <row r="28431" spans="7:7">
      <c r="G28431" s="162" t="s">
        <v>28676</v>
      </c>
    </row>
    <row r="28432" spans="7:7">
      <c r="G28432" s="162" t="s">
        <v>28677</v>
      </c>
    </row>
    <row r="28433" spans="7:7">
      <c r="G28433" s="162" t="s">
        <v>28678</v>
      </c>
    </row>
    <row r="28434" spans="7:7">
      <c r="G28434" s="162" t="s">
        <v>28679</v>
      </c>
    </row>
    <row r="28435" spans="7:7">
      <c r="G28435" s="162" t="s">
        <v>28680</v>
      </c>
    </row>
    <row r="28436" spans="7:7">
      <c r="G28436" s="162" t="s">
        <v>28681</v>
      </c>
    </row>
    <row r="28437" spans="7:7">
      <c r="G28437" s="162" t="s">
        <v>28682</v>
      </c>
    </row>
    <row r="28438" spans="7:7">
      <c r="G28438" s="162" t="s">
        <v>28683</v>
      </c>
    </row>
    <row r="28439" spans="7:7">
      <c r="G28439" s="162" t="s">
        <v>28684</v>
      </c>
    </row>
    <row r="28440" spans="7:7">
      <c r="G28440" s="162" t="s">
        <v>28685</v>
      </c>
    </row>
    <row r="28441" spans="7:7">
      <c r="G28441" s="162" t="s">
        <v>28686</v>
      </c>
    </row>
    <row r="28442" spans="7:7">
      <c r="G28442" s="162" t="s">
        <v>28687</v>
      </c>
    </row>
    <row r="28443" spans="7:7">
      <c r="G28443" s="162" t="s">
        <v>28688</v>
      </c>
    </row>
    <row r="28444" spans="7:7">
      <c r="G28444" s="162" t="s">
        <v>28689</v>
      </c>
    </row>
    <row r="28445" spans="7:7">
      <c r="G28445" s="162" t="s">
        <v>28690</v>
      </c>
    </row>
    <row r="28446" spans="7:7">
      <c r="G28446" s="162" t="s">
        <v>28691</v>
      </c>
    </row>
    <row r="28447" spans="7:7">
      <c r="G28447" s="162" t="s">
        <v>28692</v>
      </c>
    </row>
    <row r="28448" spans="7:7">
      <c r="G28448" s="162" t="s">
        <v>28693</v>
      </c>
    </row>
    <row r="28449" spans="7:7">
      <c r="G28449" s="162" t="s">
        <v>28694</v>
      </c>
    </row>
    <row r="28450" spans="7:7">
      <c r="G28450" s="162" t="s">
        <v>28695</v>
      </c>
    </row>
    <row r="28451" spans="7:7">
      <c r="G28451" s="162" t="s">
        <v>28696</v>
      </c>
    </row>
    <row r="28452" spans="7:7">
      <c r="G28452" s="162" t="s">
        <v>28697</v>
      </c>
    </row>
    <row r="28453" spans="7:7">
      <c r="G28453" s="162" t="s">
        <v>28698</v>
      </c>
    </row>
    <row r="28454" spans="7:7">
      <c r="G28454" s="162" t="s">
        <v>28699</v>
      </c>
    </row>
    <row r="28455" spans="7:7">
      <c r="G28455" s="162" t="s">
        <v>28700</v>
      </c>
    </row>
    <row r="28456" spans="7:7">
      <c r="G28456" s="162" t="s">
        <v>28701</v>
      </c>
    </row>
    <row r="28457" spans="7:7">
      <c r="G28457" s="162" t="s">
        <v>28702</v>
      </c>
    </row>
    <row r="28458" spans="7:7">
      <c r="G28458" s="162" t="s">
        <v>28703</v>
      </c>
    </row>
    <row r="28459" spans="7:7">
      <c r="G28459" s="162" t="s">
        <v>28704</v>
      </c>
    </row>
    <row r="28460" spans="7:7">
      <c r="G28460" s="162" t="s">
        <v>28705</v>
      </c>
    </row>
    <row r="28461" spans="7:7">
      <c r="G28461" s="162" t="s">
        <v>28706</v>
      </c>
    </row>
    <row r="28462" spans="7:7">
      <c r="G28462" s="162" t="s">
        <v>28707</v>
      </c>
    </row>
    <row r="28463" spans="7:7">
      <c r="G28463" s="162" t="s">
        <v>28708</v>
      </c>
    </row>
    <row r="28464" spans="7:7">
      <c r="G28464" s="162" t="s">
        <v>28709</v>
      </c>
    </row>
    <row r="28465" spans="7:7">
      <c r="G28465" s="162" t="s">
        <v>28710</v>
      </c>
    </row>
    <row r="28466" spans="7:7">
      <c r="G28466" s="162" t="s">
        <v>28711</v>
      </c>
    </row>
    <row r="28467" spans="7:7">
      <c r="G28467" s="162" t="s">
        <v>28712</v>
      </c>
    </row>
    <row r="28468" spans="7:7">
      <c r="G28468" s="162" t="s">
        <v>28713</v>
      </c>
    </row>
    <row r="28469" spans="7:7">
      <c r="G28469" s="162" t="s">
        <v>28714</v>
      </c>
    </row>
    <row r="28470" spans="7:7">
      <c r="G28470" s="162" t="s">
        <v>28715</v>
      </c>
    </row>
    <row r="28471" spans="7:7">
      <c r="G28471" s="162" t="s">
        <v>28716</v>
      </c>
    </row>
    <row r="28472" spans="7:7">
      <c r="G28472" s="162" t="s">
        <v>28717</v>
      </c>
    </row>
    <row r="28473" spans="7:7">
      <c r="G28473" s="162" t="s">
        <v>28718</v>
      </c>
    </row>
    <row r="28474" spans="7:7">
      <c r="G28474" s="162" t="s">
        <v>28719</v>
      </c>
    </row>
    <row r="28475" spans="7:7">
      <c r="G28475" s="162" t="s">
        <v>28720</v>
      </c>
    </row>
    <row r="28476" spans="7:7">
      <c r="G28476" s="162" t="s">
        <v>28721</v>
      </c>
    </row>
    <row r="28477" spans="7:7">
      <c r="G28477" s="162" t="s">
        <v>28722</v>
      </c>
    </row>
    <row r="28478" spans="7:7">
      <c r="G28478" s="162" t="s">
        <v>28723</v>
      </c>
    </row>
    <row r="28479" spans="7:7">
      <c r="G28479" s="162" t="s">
        <v>28724</v>
      </c>
    </row>
    <row r="28480" spans="7:7">
      <c r="G28480" s="162" t="s">
        <v>28725</v>
      </c>
    </row>
    <row r="28481" spans="7:7">
      <c r="G28481" s="162" t="s">
        <v>28726</v>
      </c>
    </row>
    <row r="28482" spans="7:7">
      <c r="G28482" s="162" t="s">
        <v>28727</v>
      </c>
    </row>
    <row r="28483" spans="7:7">
      <c r="G28483" s="162" t="s">
        <v>28728</v>
      </c>
    </row>
    <row r="28484" spans="7:7">
      <c r="G28484" s="162" t="s">
        <v>28729</v>
      </c>
    </row>
    <row r="28485" spans="7:7">
      <c r="G28485" s="162" t="s">
        <v>28730</v>
      </c>
    </row>
    <row r="28486" spans="7:7">
      <c r="G28486" s="162" t="s">
        <v>28731</v>
      </c>
    </row>
    <row r="28487" spans="7:7">
      <c r="G28487" s="162" t="s">
        <v>28732</v>
      </c>
    </row>
    <row r="28488" spans="7:7">
      <c r="G28488" s="162" t="s">
        <v>28733</v>
      </c>
    </row>
    <row r="28489" spans="7:7">
      <c r="G28489" s="162" t="s">
        <v>28734</v>
      </c>
    </row>
    <row r="28490" spans="7:7">
      <c r="G28490" s="162" t="s">
        <v>28735</v>
      </c>
    </row>
    <row r="28491" spans="7:7">
      <c r="G28491" s="162" t="s">
        <v>28736</v>
      </c>
    </row>
    <row r="28492" spans="7:7">
      <c r="G28492" s="162" t="s">
        <v>28737</v>
      </c>
    </row>
    <row r="28493" spans="7:7">
      <c r="G28493" s="162" t="s">
        <v>28738</v>
      </c>
    </row>
    <row r="28494" spans="7:7">
      <c r="G28494" s="162" t="s">
        <v>28739</v>
      </c>
    </row>
    <row r="28495" spans="7:7">
      <c r="G28495" s="162" t="s">
        <v>28740</v>
      </c>
    </row>
    <row r="28496" spans="7:7">
      <c r="G28496" s="162" t="s">
        <v>28741</v>
      </c>
    </row>
    <row r="28497" spans="7:7">
      <c r="G28497" s="162" t="s">
        <v>28742</v>
      </c>
    </row>
    <row r="28498" spans="7:7">
      <c r="G28498" s="162" t="s">
        <v>28743</v>
      </c>
    </row>
    <row r="28499" spans="7:7">
      <c r="G28499" s="162" t="s">
        <v>28744</v>
      </c>
    </row>
    <row r="28500" spans="7:7">
      <c r="G28500" s="162" t="s">
        <v>28745</v>
      </c>
    </row>
    <row r="28501" spans="7:7">
      <c r="G28501" s="162" t="s">
        <v>28746</v>
      </c>
    </row>
    <row r="28502" spans="7:7">
      <c r="G28502" s="162" t="s">
        <v>28747</v>
      </c>
    </row>
    <row r="28503" spans="7:7">
      <c r="G28503" s="162" t="s">
        <v>28748</v>
      </c>
    </row>
    <row r="28504" spans="7:7">
      <c r="G28504" s="162" t="s">
        <v>28749</v>
      </c>
    </row>
    <row r="28505" spans="7:7">
      <c r="G28505" s="162" t="s">
        <v>28750</v>
      </c>
    </row>
    <row r="28506" spans="7:7">
      <c r="G28506" s="162" t="s">
        <v>28751</v>
      </c>
    </row>
    <row r="28507" spans="7:7">
      <c r="G28507" s="162" t="s">
        <v>28752</v>
      </c>
    </row>
    <row r="28508" spans="7:7">
      <c r="G28508" s="162" t="s">
        <v>28753</v>
      </c>
    </row>
    <row r="28509" spans="7:7">
      <c r="G28509" s="162" t="s">
        <v>28754</v>
      </c>
    </row>
    <row r="28510" spans="7:7">
      <c r="G28510" s="162" t="s">
        <v>28755</v>
      </c>
    </row>
    <row r="28511" spans="7:7">
      <c r="G28511" s="162" t="s">
        <v>28756</v>
      </c>
    </row>
    <row r="28512" spans="7:7">
      <c r="G28512" s="162" t="s">
        <v>28757</v>
      </c>
    </row>
    <row r="28513" spans="7:7">
      <c r="G28513" s="162" t="s">
        <v>28758</v>
      </c>
    </row>
    <row r="28514" spans="7:7">
      <c r="G28514" s="162" t="s">
        <v>28759</v>
      </c>
    </row>
    <row r="28515" spans="7:7">
      <c r="G28515" s="162" t="s">
        <v>28760</v>
      </c>
    </row>
    <row r="28516" spans="7:7">
      <c r="G28516" s="162" t="s">
        <v>28761</v>
      </c>
    </row>
    <row r="28517" spans="7:7">
      <c r="G28517" s="162" t="s">
        <v>28762</v>
      </c>
    </row>
    <row r="28518" spans="7:7">
      <c r="G28518" s="162" t="s">
        <v>28763</v>
      </c>
    </row>
    <row r="28519" spans="7:7">
      <c r="G28519" s="162" t="s">
        <v>28764</v>
      </c>
    </row>
    <row r="28520" spans="7:7">
      <c r="G28520" s="162" t="s">
        <v>28765</v>
      </c>
    </row>
    <row r="28521" spans="7:7">
      <c r="G28521" s="162" t="s">
        <v>28766</v>
      </c>
    </row>
    <row r="28522" spans="7:7">
      <c r="G28522" s="162" t="s">
        <v>28767</v>
      </c>
    </row>
    <row r="28523" spans="7:7">
      <c r="G28523" s="162" t="s">
        <v>28768</v>
      </c>
    </row>
    <row r="28524" spans="7:7">
      <c r="G28524" s="162" t="s">
        <v>28769</v>
      </c>
    </row>
    <row r="28525" spans="7:7">
      <c r="G28525" s="162" t="s">
        <v>28770</v>
      </c>
    </row>
    <row r="28526" spans="7:7">
      <c r="G28526" s="162" t="s">
        <v>28771</v>
      </c>
    </row>
    <row r="28527" spans="7:7">
      <c r="G28527" s="162" t="s">
        <v>28772</v>
      </c>
    </row>
    <row r="28528" spans="7:7">
      <c r="G28528" s="162" t="s">
        <v>28773</v>
      </c>
    </row>
    <row r="28529" spans="7:7">
      <c r="G28529" s="162" t="s">
        <v>28774</v>
      </c>
    </row>
    <row r="28530" spans="7:7">
      <c r="G28530" s="162" t="s">
        <v>28775</v>
      </c>
    </row>
    <row r="28531" spans="7:7">
      <c r="G28531" s="162" t="s">
        <v>28776</v>
      </c>
    </row>
    <row r="28532" spans="7:7">
      <c r="G28532" s="162" t="s">
        <v>28777</v>
      </c>
    </row>
    <row r="28533" spans="7:7">
      <c r="G28533" s="162" t="s">
        <v>28778</v>
      </c>
    </row>
    <row r="28534" spans="7:7">
      <c r="G28534" s="162" t="s">
        <v>28779</v>
      </c>
    </row>
    <row r="28535" spans="7:7">
      <c r="G28535" s="162" t="s">
        <v>28780</v>
      </c>
    </row>
    <row r="28536" spans="7:7">
      <c r="G28536" s="162" t="s">
        <v>28781</v>
      </c>
    </row>
    <row r="28537" spans="7:7">
      <c r="G28537" s="162" t="s">
        <v>28782</v>
      </c>
    </row>
    <row r="28538" spans="7:7">
      <c r="G28538" s="162" t="s">
        <v>28783</v>
      </c>
    </row>
    <row r="28539" spans="7:7">
      <c r="G28539" s="162" t="s">
        <v>28784</v>
      </c>
    </row>
    <row r="28540" spans="7:7">
      <c r="G28540" s="162" t="s">
        <v>28785</v>
      </c>
    </row>
    <row r="28541" spans="7:7">
      <c r="G28541" s="162" t="s">
        <v>28786</v>
      </c>
    </row>
    <row r="28542" spans="7:7">
      <c r="G28542" s="162" t="s">
        <v>28787</v>
      </c>
    </row>
    <row r="28543" spans="7:7">
      <c r="G28543" s="162" t="s">
        <v>28788</v>
      </c>
    </row>
    <row r="28544" spans="7:7">
      <c r="G28544" s="162" t="s">
        <v>28789</v>
      </c>
    </row>
    <row r="28545" spans="7:7">
      <c r="G28545" s="162" t="s">
        <v>28790</v>
      </c>
    </row>
    <row r="28546" spans="7:7">
      <c r="G28546" s="162" t="s">
        <v>28791</v>
      </c>
    </row>
    <row r="28547" spans="7:7">
      <c r="G28547" s="162" t="s">
        <v>28792</v>
      </c>
    </row>
    <row r="28548" spans="7:7">
      <c r="G28548" s="162" t="s">
        <v>28793</v>
      </c>
    </row>
    <row r="28549" spans="7:7">
      <c r="G28549" s="162" t="s">
        <v>28794</v>
      </c>
    </row>
    <row r="28550" spans="7:7">
      <c r="G28550" s="162" t="s">
        <v>28795</v>
      </c>
    </row>
    <row r="28551" spans="7:7">
      <c r="G28551" s="162" t="s">
        <v>28796</v>
      </c>
    </row>
    <row r="28552" spans="7:7">
      <c r="G28552" s="162" t="s">
        <v>28797</v>
      </c>
    </row>
    <row r="28553" spans="7:7">
      <c r="G28553" s="162" t="s">
        <v>28798</v>
      </c>
    </row>
    <row r="28554" spans="7:7">
      <c r="G28554" s="162" t="s">
        <v>28799</v>
      </c>
    </row>
    <row r="28555" spans="7:7">
      <c r="G28555" s="162" t="s">
        <v>28800</v>
      </c>
    </row>
    <row r="28556" spans="7:7">
      <c r="G28556" s="162" t="s">
        <v>28801</v>
      </c>
    </row>
    <row r="28557" spans="7:7">
      <c r="G28557" s="162" t="s">
        <v>28802</v>
      </c>
    </row>
    <row r="28558" spans="7:7">
      <c r="G28558" s="162" t="s">
        <v>28803</v>
      </c>
    </row>
    <row r="28559" spans="7:7">
      <c r="G28559" s="162" t="s">
        <v>28804</v>
      </c>
    </row>
    <row r="28560" spans="7:7">
      <c r="G28560" s="162" t="s">
        <v>28805</v>
      </c>
    </row>
    <row r="28561" spans="7:7">
      <c r="G28561" s="162" t="s">
        <v>28806</v>
      </c>
    </row>
    <row r="28562" spans="7:7">
      <c r="G28562" s="162" t="s">
        <v>28807</v>
      </c>
    </row>
    <row r="28563" spans="7:7">
      <c r="G28563" s="162" t="s">
        <v>28808</v>
      </c>
    </row>
    <row r="28564" spans="7:7">
      <c r="G28564" s="162" t="s">
        <v>28809</v>
      </c>
    </row>
    <row r="28565" spans="7:7">
      <c r="G28565" s="162" t="s">
        <v>28810</v>
      </c>
    </row>
    <row r="28566" spans="7:7">
      <c r="G28566" s="162" t="s">
        <v>28811</v>
      </c>
    </row>
    <row r="28567" spans="7:7">
      <c r="G28567" s="162" t="s">
        <v>28812</v>
      </c>
    </row>
    <row r="28568" spans="7:7">
      <c r="G28568" s="162" t="s">
        <v>28813</v>
      </c>
    </row>
    <row r="28569" spans="7:7">
      <c r="G28569" s="162" t="s">
        <v>28814</v>
      </c>
    </row>
    <row r="28570" spans="7:7">
      <c r="G28570" s="162" t="s">
        <v>28815</v>
      </c>
    </row>
    <row r="28571" spans="7:7">
      <c r="G28571" s="162" t="s">
        <v>28816</v>
      </c>
    </row>
    <row r="28572" spans="7:7">
      <c r="G28572" s="162" t="s">
        <v>28817</v>
      </c>
    </row>
    <row r="28573" spans="7:7">
      <c r="G28573" s="162" t="s">
        <v>28818</v>
      </c>
    </row>
    <row r="28574" spans="7:7">
      <c r="G28574" s="162" t="s">
        <v>28819</v>
      </c>
    </row>
    <row r="28575" spans="7:7">
      <c r="G28575" s="162" t="s">
        <v>28820</v>
      </c>
    </row>
    <row r="28576" spans="7:7">
      <c r="G28576" s="162" t="s">
        <v>28821</v>
      </c>
    </row>
    <row r="28577" spans="7:7">
      <c r="G28577" s="162" t="s">
        <v>28822</v>
      </c>
    </row>
    <row r="28578" spans="7:7">
      <c r="G28578" s="162" t="s">
        <v>28823</v>
      </c>
    </row>
    <row r="28579" spans="7:7">
      <c r="G28579" s="162" t="s">
        <v>28824</v>
      </c>
    </row>
    <row r="28580" spans="7:7">
      <c r="G28580" s="162" t="s">
        <v>28825</v>
      </c>
    </row>
    <row r="28581" spans="7:7">
      <c r="G28581" s="162" t="s">
        <v>28826</v>
      </c>
    </row>
    <row r="28582" spans="7:7">
      <c r="G28582" s="162" t="s">
        <v>28827</v>
      </c>
    </row>
    <row r="28583" spans="7:7">
      <c r="G28583" s="162" t="s">
        <v>28828</v>
      </c>
    </row>
    <row r="28584" spans="7:7">
      <c r="G28584" s="162" t="s">
        <v>28829</v>
      </c>
    </row>
    <row r="28585" spans="7:7">
      <c r="G28585" s="162" t="s">
        <v>28830</v>
      </c>
    </row>
    <row r="28586" spans="7:7">
      <c r="G28586" s="162" t="s">
        <v>28831</v>
      </c>
    </row>
    <row r="28587" spans="7:7">
      <c r="G28587" s="162" t="s">
        <v>28832</v>
      </c>
    </row>
    <row r="28588" spans="7:7">
      <c r="G28588" s="162" t="s">
        <v>28833</v>
      </c>
    </row>
    <row r="28589" spans="7:7">
      <c r="G28589" s="162" t="s">
        <v>28834</v>
      </c>
    </row>
    <row r="28590" spans="7:7">
      <c r="G28590" s="162" t="s">
        <v>28835</v>
      </c>
    </row>
    <row r="28591" spans="7:7">
      <c r="G28591" s="162" t="s">
        <v>28836</v>
      </c>
    </row>
    <row r="28592" spans="7:7">
      <c r="G28592" s="162" t="s">
        <v>28837</v>
      </c>
    </row>
    <row r="28593" spans="7:7">
      <c r="G28593" s="162" t="s">
        <v>28838</v>
      </c>
    </row>
    <row r="28594" spans="7:7">
      <c r="G28594" s="162" t="s">
        <v>28839</v>
      </c>
    </row>
    <row r="28595" spans="7:7">
      <c r="G28595" s="162" t="s">
        <v>28840</v>
      </c>
    </row>
    <row r="28596" spans="7:7">
      <c r="G28596" s="162" t="s">
        <v>28841</v>
      </c>
    </row>
    <row r="28597" spans="7:7">
      <c r="G28597" s="162" t="s">
        <v>28842</v>
      </c>
    </row>
    <row r="28598" spans="7:7">
      <c r="G28598" s="162" t="s">
        <v>28843</v>
      </c>
    </row>
    <row r="28599" spans="7:7">
      <c r="G28599" s="162" t="s">
        <v>28844</v>
      </c>
    </row>
    <row r="28600" spans="7:7">
      <c r="G28600" s="162" t="s">
        <v>28845</v>
      </c>
    </row>
    <row r="28601" spans="7:7">
      <c r="G28601" s="162" t="s">
        <v>28846</v>
      </c>
    </row>
    <row r="28602" spans="7:7">
      <c r="G28602" s="162" t="s">
        <v>28847</v>
      </c>
    </row>
    <row r="28603" spans="7:7">
      <c r="G28603" s="162" t="s">
        <v>28848</v>
      </c>
    </row>
    <row r="28604" spans="7:7">
      <c r="G28604" s="162" t="s">
        <v>28849</v>
      </c>
    </row>
    <row r="28605" spans="7:7">
      <c r="G28605" s="162" t="s">
        <v>28850</v>
      </c>
    </row>
    <row r="28606" spans="7:7">
      <c r="G28606" s="162" t="s">
        <v>28851</v>
      </c>
    </row>
    <row r="28607" spans="7:7">
      <c r="G28607" s="162" t="s">
        <v>28852</v>
      </c>
    </row>
    <row r="28608" spans="7:7">
      <c r="G28608" s="162" t="s">
        <v>28853</v>
      </c>
    </row>
    <row r="28609" spans="7:7">
      <c r="G28609" s="162" t="s">
        <v>28854</v>
      </c>
    </row>
    <row r="28610" spans="7:7">
      <c r="G28610" s="162" t="s">
        <v>28855</v>
      </c>
    </row>
    <row r="28611" spans="7:7">
      <c r="G28611" s="162" t="s">
        <v>28856</v>
      </c>
    </row>
    <row r="28612" spans="7:7">
      <c r="G28612" s="162" t="s">
        <v>28857</v>
      </c>
    </row>
    <row r="28613" spans="7:7">
      <c r="G28613" s="162" t="s">
        <v>28858</v>
      </c>
    </row>
    <row r="28614" spans="7:7">
      <c r="G28614" s="162" t="s">
        <v>28859</v>
      </c>
    </row>
    <row r="28615" spans="7:7">
      <c r="G28615" s="162" t="s">
        <v>28860</v>
      </c>
    </row>
    <row r="28616" spans="7:7">
      <c r="G28616" s="162" t="s">
        <v>28861</v>
      </c>
    </row>
    <row r="28617" spans="7:7">
      <c r="G28617" s="162" t="s">
        <v>28862</v>
      </c>
    </row>
    <row r="28618" spans="7:7">
      <c r="G28618" s="162" t="s">
        <v>28863</v>
      </c>
    </row>
    <row r="28619" spans="7:7">
      <c r="G28619" s="162" t="s">
        <v>28864</v>
      </c>
    </row>
    <row r="28620" spans="7:7">
      <c r="G28620" s="162" t="s">
        <v>28865</v>
      </c>
    </row>
    <row r="28621" spans="7:7">
      <c r="G28621" s="162" t="s">
        <v>28866</v>
      </c>
    </row>
    <row r="28622" spans="7:7">
      <c r="G28622" s="162" t="s">
        <v>28867</v>
      </c>
    </row>
    <row r="28623" spans="7:7">
      <c r="G28623" s="162" t="s">
        <v>28868</v>
      </c>
    </row>
    <row r="28624" spans="7:7">
      <c r="G28624" s="162" t="s">
        <v>28869</v>
      </c>
    </row>
    <row r="28625" spans="7:7">
      <c r="G28625" s="162" t="s">
        <v>28870</v>
      </c>
    </row>
    <row r="28626" spans="7:7">
      <c r="G28626" s="162" t="s">
        <v>28871</v>
      </c>
    </row>
    <row r="28627" spans="7:7">
      <c r="G28627" s="162" t="s">
        <v>28872</v>
      </c>
    </row>
    <row r="28628" spans="7:7">
      <c r="G28628" s="162" t="s">
        <v>28873</v>
      </c>
    </row>
    <row r="28629" spans="7:7">
      <c r="G28629" s="162" t="s">
        <v>28874</v>
      </c>
    </row>
    <row r="28630" spans="7:7">
      <c r="G28630" s="162" t="s">
        <v>28875</v>
      </c>
    </row>
    <row r="28631" spans="7:7">
      <c r="G28631" s="162" t="s">
        <v>28876</v>
      </c>
    </row>
    <row r="28632" spans="7:7">
      <c r="G28632" s="162" t="s">
        <v>28877</v>
      </c>
    </row>
    <row r="28633" spans="7:7">
      <c r="G28633" s="162" t="s">
        <v>28878</v>
      </c>
    </row>
    <row r="28634" spans="7:7">
      <c r="G28634" s="162" t="s">
        <v>28879</v>
      </c>
    </row>
    <row r="28635" spans="7:7">
      <c r="G28635" s="162" t="s">
        <v>28880</v>
      </c>
    </row>
    <row r="28636" spans="7:7">
      <c r="G28636" s="162" t="s">
        <v>28881</v>
      </c>
    </row>
    <row r="28637" spans="7:7">
      <c r="G28637" s="162" t="s">
        <v>28882</v>
      </c>
    </row>
    <row r="28638" spans="7:7">
      <c r="G28638" s="162" t="s">
        <v>28883</v>
      </c>
    </row>
    <row r="28639" spans="7:7">
      <c r="G28639" s="162" t="s">
        <v>28884</v>
      </c>
    </row>
    <row r="28640" spans="7:7">
      <c r="G28640" s="162" t="s">
        <v>28885</v>
      </c>
    </row>
    <row r="28641" spans="7:7">
      <c r="G28641" s="162" t="s">
        <v>28886</v>
      </c>
    </row>
    <row r="28642" spans="7:7">
      <c r="G28642" s="162" t="s">
        <v>28887</v>
      </c>
    </row>
    <row r="28643" spans="7:7">
      <c r="G28643" s="162" t="s">
        <v>28888</v>
      </c>
    </row>
    <row r="28644" spans="7:7">
      <c r="G28644" s="162" t="s">
        <v>28889</v>
      </c>
    </row>
    <row r="28645" spans="7:7">
      <c r="G28645" s="162" t="s">
        <v>28890</v>
      </c>
    </row>
    <row r="28646" spans="7:7">
      <c r="G28646" s="162" t="s">
        <v>28891</v>
      </c>
    </row>
    <row r="28647" spans="7:7">
      <c r="G28647" s="162" t="s">
        <v>28892</v>
      </c>
    </row>
    <row r="28648" spans="7:7">
      <c r="G28648" s="162" t="s">
        <v>28893</v>
      </c>
    </row>
    <row r="28649" spans="7:7">
      <c r="G28649" s="162" t="s">
        <v>28894</v>
      </c>
    </row>
    <row r="28650" spans="7:7">
      <c r="G28650" s="162" t="s">
        <v>28895</v>
      </c>
    </row>
    <row r="28651" spans="7:7">
      <c r="G28651" s="162" t="s">
        <v>28896</v>
      </c>
    </row>
    <row r="28652" spans="7:7">
      <c r="G28652" s="162" t="s">
        <v>28897</v>
      </c>
    </row>
    <row r="28653" spans="7:7">
      <c r="G28653" s="162" t="s">
        <v>28898</v>
      </c>
    </row>
    <row r="28654" spans="7:7">
      <c r="G28654" s="162" t="s">
        <v>28899</v>
      </c>
    </row>
    <row r="28655" spans="7:7">
      <c r="G28655" s="162" t="s">
        <v>28900</v>
      </c>
    </row>
    <row r="28656" spans="7:7">
      <c r="G28656" s="162" t="s">
        <v>28901</v>
      </c>
    </row>
    <row r="28657" spans="7:7">
      <c r="G28657" s="162" t="s">
        <v>28902</v>
      </c>
    </row>
    <row r="28658" spans="7:7">
      <c r="G28658" s="162" t="s">
        <v>28903</v>
      </c>
    </row>
    <row r="28659" spans="7:7">
      <c r="G28659" s="162" t="s">
        <v>28904</v>
      </c>
    </row>
    <row r="28660" spans="7:7">
      <c r="G28660" s="162" t="s">
        <v>28905</v>
      </c>
    </row>
    <row r="28661" spans="7:7">
      <c r="G28661" s="162" t="s">
        <v>28906</v>
      </c>
    </row>
    <row r="28662" spans="7:7">
      <c r="G28662" s="162" t="s">
        <v>28907</v>
      </c>
    </row>
    <row r="28663" spans="7:7">
      <c r="G28663" s="162" t="s">
        <v>28908</v>
      </c>
    </row>
    <row r="28664" spans="7:7">
      <c r="G28664" s="162" t="s">
        <v>28909</v>
      </c>
    </row>
    <row r="28665" spans="7:7">
      <c r="G28665" s="162" t="s">
        <v>28910</v>
      </c>
    </row>
    <row r="28666" spans="7:7">
      <c r="G28666" s="162" t="s">
        <v>28911</v>
      </c>
    </row>
    <row r="28667" spans="7:7">
      <c r="G28667" s="162" t="s">
        <v>28912</v>
      </c>
    </row>
    <row r="28668" spans="7:7">
      <c r="G28668" s="162" t="s">
        <v>28913</v>
      </c>
    </row>
    <row r="28669" spans="7:7">
      <c r="G28669" s="162" t="s">
        <v>28914</v>
      </c>
    </row>
    <row r="28670" spans="7:7">
      <c r="G28670" s="162" t="s">
        <v>28915</v>
      </c>
    </row>
    <row r="28671" spans="7:7">
      <c r="G28671" s="162" t="s">
        <v>28916</v>
      </c>
    </row>
    <row r="28672" spans="7:7">
      <c r="G28672" s="162" t="s">
        <v>28917</v>
      </c>
    </row>
    <row r="28673" spans="7:7">
      <c r="G28673" s="162" t="s">
        <v>28918</v>
      </c>
    </row>
    <row r="28674" spans="7:7">
      <c r="G28674" s="162" t="s">
        <v>28919</v>
      </c>
    </row>
    <row r="28675" spans="7:7">
      <c r="G28675" s="162" t="s">
        <v>28920</v>
      </c>
    </row>
    <row r="28676" spans="7:7">
      <c r="G28676" s="162" t="s">
        <v>28921</v>
      </c>
    </row>
    <row r="28677" spans="7:7">
      <c r="G28677" s="162" t="s">
        <v>28922</v>
      </c>
    </row>
    <row r="28678" spans="7:7">
      <c r="G28678" s="162" t="s">
        <v>28923</v>
      </c>
    </row>
    <row r="28679" spans="7:7">
      <c r="G28679" s="162" t="s">
        <v>28924</v>
      </c>
    </row>
    <row r="28680" spans="7:7">
      <c r="G28680" s="162" t="s">
        <v>28925</v>
      </c>
    </row>
    <row r="28681" spans="7:7">
      <c r="G28681" s="162" t="s">
        <v>28926</v>
      </c>
    </row>
    <row r="28682" spans="7:7">
      <c r="G28682" s="162" t="s">
        <v>28927</v>
      </c>
    </row>
    <row r="28683" spans="7:7">
      <c r="G28683" s="162" t="s">
        <v>28928</v>
      </c>
    </row>
    <row r="28684" spans="7:7">
      <c r="G28684" s="162" t="s">
        <v>28929</v>
      </c>
    </row>
    <row r="28685" spans="7:7">
      <c r="G28685" s="162" t="s">
        <v>28930</v>
      </c>
    </row>
    <row r="28686" spans="7:7">
      <c r="G28686" s="162" t="s">
        <v>28931</v>
      </c>
    </row>
    <row r="28687" spans="7:7">
      <c r="G28687" s="162" t="s">
        <v>28932</v>
      </c>
    </row>
    <row r="28688" spans="7:7">
      <c r="G28688" s="162" t="s">
        <v>28933</v>
      </c>
    </row>
    <row r="28689" spans="7:7">
      <c r="G28689" s="162" t="s">
        <v>28934</v>
      </c>
    </row>
    <row r="28690" spans="7:7">
      <c r="G28690" s="162" t="s">
        <v>28935</v>
      </c>
    </row>
    <row r="28691" spans="7:7">
      <c r="G28691" s="162" t="s">
        <v>28936</v>
      </c>
    </row>
    <row r="28692" spans="7:7">
      <c r="G28692" s="162" t="s">
        <v>28937</v>
      </c>
    </row>
    <row r="28693" spans="7:7">
      <c r="G28693" s="162" t="s">
        <v>28938</v>
      </c>
    </row>
    <row r="28694" spans="7:7">
      <c r="G28694" s="162" t="s">
        <v>28939</v>
      </c>
    </row>
    <row r="28695" spans="7:7">
      <c r="G28695" s="162" t="s">
        <v>28940</v>
      </c>
    </row>
    <row r="28696" spans="7:7">
      <c r="G28696" s="162" t="s">
        <v>28941</v>
      </c>
    </row>
    <row r="28697" spans="7:7">
      <c r="G28697" s="162" t="s">
        <v>28942</v>
      </c>
    </row>
    <row r="28698" spans="7:7">
      <c r="G28698" s="162" t="s">
        <v>28943</v>
      </c>
    </row>
    <row r="28699" spans="7:7">
      <c r="G28699" s="162" t="s">
        <v>28944</v>
      </c>
    </row>
    <row r="28700" spans="7:7">
      <c r="G28700" s="162" t="s">
        <v>28945</v>
      </c>
    </row>
    <row r="28701" spans="7:7">
      <c r="G28701" s="162" t="s">
        <v>28946</v>
      </c>
    </row>
    <row r="28702" spans="7:7">
      <c r="G28702" s="162" t="s">
        <v>28947</v>
      </c>
    </row>
    <row r="28703" spans="7:7">
      <c r="G28703" s="162" t="s">
        <v>28948</v>
      </c>
    </row>
    <row r="28704" spans="7:7">
      <c r="G28704" s="162" t="s">
        <v>28949</v>
      </c>
    </row>
    <row r="28705" spans="7:7">
      <c r="G28705" s="162" t="s">
        <v>28950</v>
      </c>
    </row>
    <row r="28706" spans="7:7">
      <c r="G28706" s="162" t="s">
        <v>28951</v>
      </c>
    </row>
    <row r="28707" spans="7:7">
      <c r="G28707" s="162" t="s">
        <v>28952</v>
      </c>
    </row>
    <row r="28708" spans="7:7">
      <c r="G28708" s="162" t="s">
        <v>28953</v>
      </c>
    </row>
    <row r="28709" spans="7:7">
      <c r="G28709" s="162" t="s">
        <v>28954</v>
      </c>
    </row>
    <row r="28710" spans="7:7">
      <c r="G28710" s="162" t="s">
        <v>28955</v>
      </c>
    </row>
    <row r="28711" spans="7:7">
      <c r="G28711" s="162" t="s">
        <v>28956</v>
      </c>
    </row>
    <row r="28712" spans="7:7">
      <c r="G28712" s="162" t="s">
        <v>28957</v>
      </c>
    </row>
    <row r="28713" spans="7:7">
      <c r="G28713" s="162" t="s">
        <v>28958</v>
      </c>
    </row>
    <row r="28714" spans="7:7">
      <c r="G28714" s="162" t="s">
        <v>28959</v>
      </c>
    </row>
    <row r="28715" spans="7:7">
      <c r="G28715" s="162" t="s">
        <v>28960</v>
      </c>
    </row>
    <row r="28716" spans="7:7">
      <c r="G28716" s="162" t="s">
        <v>28961</v>
      </c>
    </row>
    <row r="28717" spans="7:7">
      <c r="G28717" s="162" t="s">
        <v>28962</v>
      </c>
    </row>
    <row r="28718" spans="7:7">
      <c r="G28718" s="162" t="s">
        <v>28963</v>
      </c>
    </row>
    <row r="28719" spans="7:7">
      <c r="G28719" s="162" t="s">
        <v>28964</v>
      </c>
    </row>
    <row r="28720" spans="7:7">
      <c r="G28720" s="162" t="s">
        <v>28965</v>
      </c>
    </row>
    <row r="28721" spans="7:7">
      <c r="G28721" s="162" t="s">
        <v>28966</v>
      </c>
    </row>
    <row r="28722" spans="7:7">
      <c r="G28722" s="162" t="s">
        <v>28967</v>
      </c>
    </row>
    <row r="28723" spans="7:7">
      <c r="G28723" s="162" t="s">
        <v>28968</v>
      </c>
    </row>
    <row r="28724" spans="7:7">
      <c r="G28724" s="162" t="s">
        <v>28969</v>
      </c>
    </row>
    <row r="28725" spans="7:7">
      <c r="G28725" s="162" t="s">
        <v>28970</v>
      </c>
    </row>
    <row r="28726" spans="7:7">
      <c r="G28726" s="162" t="s">
        <v>28971</v>
      </c>
    </row>
    <row r="28727" spans="7:7">
      <c r="G28727" s="162" t="s">
        <v>28972</v>
      </c>
    </row>
    <row r="28728" spans="7:7">
      <c r="G28728" s="162" t="s">
        <v>28973</v>
      </c>
    </row>
    <row r="28729" spans="7:7">
      <c r="G28729" s="162" t="s">
        <v>28974</v>
      </c>
    </row>
    <row r="28730" spans="7:7">
      <c r="G28730" s="162" t="s">
        <v>28975</v>
      </c>
    </row>
    <row r="28731" spans="7:7">
      <c r="G28731" s="162" t="s">
        <v>28976</v>
      </c>
    </row>
    <row r="28732" spans="7:7">
      <c r="G28732" s="162" t="s">
        <v>28977</v>
      </c>
    </row>
    <row r="28733" spans="7:7">
      <c r="G28733" s="162" t="s">
        <v>28978</v>
      </c>
    </row>
    <row r="28734" spans="7:7">
      <c r="G28734" s="162" t="s">
        <v>28979</v>
      </c>
    </row>
    <row r="28735" spans="7:7">
      <c r="G28735" s="162" t="s">
        <v>28980</v>
      </c>
    </row>
    <row r="28736" spans="7:7">
      <c r="G28736" s="162" t="s">
        <v>28981</v>
      </c>
    </row>
    <row r="28737" spans="7:7">
      <c r="G28737" s="162" t="s">
        <v>28982</v>
      </c>
    </row>
    <row r="28738" spans="7:7">
      <c r="G28738" s="162" t="s">
        <v>28983</v>
      </c>
    </row>
    <row r="28739" spans="7:7">
      <c r="G28739" s="162" t="s">
        <v>28984</v>
      </c>
    </row>
    <row r="28740" spans="7:7">
      <c r="G28740" s="162" t="s">
        <v>28985</v>
      </c>
    </row>
    <row r="28741" spans="7:7">
      <c r="G28741" s="162" t="s">
        <v>28986</v>
      </c>
    </row>
    <row r="28742" spans="7:7">
      <c r="G28742" s="162" t="s">
        <v>28987</v>
      </c>
    </row>
    <row r="28743" spans="7:7">
      <c r="G28743" s="162" t="s">
        <v>28988</v>
      </c>
    </row>
    <row r="28744" spans="7:7">
      <c r="G28744" s="162" t="s">
        <v>28989</v>
      </c>
    </row>
    <row r="28745" spans="7:7">
      <c r="G28745" s="162" t="s">
        <v>28990</v>
      </c>
    </row>
    <row r="28746" spans="7:7">
      <c r="G28746" s="162" t="s">
        <v>28991</v>
      </c>
    </row>
    <row r="28747" spans="7:7">
      <c r="G28747" s="162" t="s">
        <v>28992</v>
      </c>
    </row>
    <row r="28748" spans="7:7">
      <c r="G28748" s="162" t="s">
        <v>28993</v>
      </c>
    </row>
    <row r="28749" spans="7:7">
      <c r="G28749" s="162" t="s">
        <v>28994</v>
      </c>
    </row>
    <row r="28750" spans="7:7">
      <c r="G28750" s="162" t="s">
        <v>28995</v>
      </c>
    </row>
    <row r="28751" spans="7:7">
      <c r="G28751" s="162" t="s">
        <v>28996</v>
      </c>
    </row>
    <row r="28752" spans="7:7">
      <c r="G28752" s="162" t="s">
        <v>28997</v>
      </c>
    </row>
    <row r="28753" spans="7:7">
      <c r="G28753" s="162" t="s">
        <v>28998</v>
      </c>
    </row>
    <row r="28754" spans="7:7">
      <c r="G28754" s="162" t="s">
        <v>28999</v>
      </c>
    </row>
    <row r="28755" spans="7:7">
      <c r="G28755" s="162" t="s">
        <v>29000</v>
      </c>
    </row>
    <row r="28756" spans="7:7">
      <c r="G28756" s="162" t="s">
        <v>29001</v>
      </c>
    </row>
    <row r="28757" spans="7:7">
      <c r="G28757" s="162" t="s">
        <v>29002</v>
      </c>
    </row>
    <row r="28758" spans="7:7">
      <c r="G28758" s="162" t="s">
        <v>29003</v>
      </c>
    </row>
    <row r="28759" spans="7:7">
      <c r="G28759" s="162" t="s">
        <v>29004</v>
      </c>
    </row>
    <row r="28760" spans="7:7">
      <c r="G28760" s="162" t="s">
        <v>29005</v>
      </c>
    </row>
    <row r="28761" spans="7:7">
      <c r="G28761" s="162" t="s">
        <v>29006</v>
      </c>
    </row>
    <row r="28762" spans="7:7">
      <c r="G28762" s="162" t="s">
        <v>29007</v>
      </c>
    </row>
    <row r="28763" spans="7:7">
      <c r="G28763" s="162" t="s">
        <v>29008</v>
      </c>
    </row>
    <row r="28764" spans="7:7">
      <c r="G28764" s="162" t="s">
        <v>29009</v>
      </c>
    </row>
    <row r="28765" spans="7:7">
      <c r="G28765" s="162" t="s">
        <v>29010</v>
      </c>
    </row>
    <row r="28766" spans="7:7">
      <c r="G28766" s="162" t="s">
        <v>29011</v>
      </c>
    </row>
    <row r="28767" spans="7:7">
      <c r="G28767" s="162" t="s">
        <v>29012</v>
      </c>
    </row>
    <row r="28768" spans="7:7">
      <c r="G28768" s="162" t="s">
        <v>29013</v>
      </c>
    </row>
    <row r="28769" spans="7:7">
      <c r="G28769" s="162" t="s">
        <v>29014</v>
      </c>
    </row>
    <row r="28770" spans="7:7">
      <c r="G28770" s="162" t="s">
        <v>29015</v>
      </c>
    </row>
    <row r="28771" spans="7:7">
      <c r="G28771" s="162" t="s">
        <v>29016</v>
      </c>
    </row>
    <row r="28772" spans="7:7">
      <c r="G28772" s="162" t="s">
        <v>29017</v>
      </c>
    </row>
    <row r="28773" spans="7:7">
      <c r="G28773" s="162" t="s">
        <v>29018</v>
      </c>
    </row>
    <row r="28774" spans="7:7">
      <c r="G28774" s="162" t="s">
        <v>29019</v>
      </c>
    </row>
    <row r="28775" spans="7:7">
      <c r="G28775" s="162" t="s">
        <v>29020</v>
      </c>
    </row>
    <row r="28776" spans="7:7">
      <c r="G28776" s="162" t="s">
        <v>29021</v>
      </c>
    </row>
    <row r="28777" spans="7:7">
      <c r="G28777" s="162" t="s">
        <v>29022</v>
      </c>
    </row>
    <row r="28778" spans="7:7">
      <c r="G28778" s="162" t="s">
        <v>29023</v>
      </c>
    </row>
    <row r="28779" spans="7:7">
      <c r="G28779" s="162" t="s">
        <v>29024</v>
      </c>
    </row>
    <row r="28780" spans="7:7">
      <c r="G28780" s="162" t="s">
        <v>29025</v>
      </c>
    </row>
    <row r="28781" spans="7:7">
      <c r="G28781" s="162" t="s">
        <v>29026</v>
      </c>
    </row>
    <row r="28782" spans="7:7">
      <c r="G28782" s="162" t="s">
        <v>29027</v>
      </c>
    </row>
    <row r="28783" spans="7:7">
      <c r="G28783" s="162" t="s">
        <v>29028</v>
      </c>
    </row>
    <row r="28784" spans="7:7">
      <c r="G28784" s="162" t="s">
        <v>29029</v>
      </c>
    </row>
    <row r="28785" spans="7:7">
      <c r="G28785" s="162" t="s">
        <v>29030</v>
      </c>
    </row>
    <row r="28786" spans="7:7">
      <c r="G28786" s="162" t="s">
        <v>29031</v>
      </c>
    </row>
    <row r="28787" spans="7:7">
      <c r="G28787" s="162" t="s">
        <v>29032</v>
      </c>
    </row>
    <row r="28788" spans="7:7">
      <c r="G28788" s="162" t="s">
        <v>29033</v>
      </c>
    </row>
    <row r="28789" spans="7:7">
      <c r="G28789" s="162" t="s">
        <v>29034</v>
      </c>
    </row>
    <row r="28790" spans="7:7">
      <c r="G28790" s="162" t="s">
        <v>29035</v>
      </c>
    </row>
    <row r="28791" spans="7:7">
      <c r="G28791" s="162" t="s">
        <v>29036</v>
      </c>
    </row>
    <row r="28792" spans="7:7">
      <c r="G28792" s="162" t="s">
        <v>29037</v>
      </c>
    </row>
    <row r="28793" spans="7:7">
      <c r="G28793" s="162" t="s">
        <v>29038</v>
      </c>
    </row>
    <row r="28794" spans="7:7">
      <c r="G28794" s="162" t="s">
        <v>29039</v>
      </c>
    </row>
    <row r="28795" spans="7:7">
      <c r="G28795" s="162" t="s">
        <v>29040</v>
      </c>
    </row>
    <row r="28796" spans="7:7">
      <c r="G28796" s="162" t="s">
        <v>29041</v>
      </c>
    </row>
    <row r="28797" spans="7:7">
      <c r="G28797" s="162" t="s">
        <v>29042</v>
      </c>
    </row>
    <row r="28798" spans="7:7">
      <c r="G28798" s="162" t="s">
        <v>29043</v>
      </c>
    </row>
    <row r="28799" spans="7:7">
      <c r="G28799" s="162" t="s">
        <v>29044</v>
      </c>
    </row>
    <row r="28800" spans="7:7">
      <c r="G28800" s="162" t="s">
        <v>29045</v>
      </c>
    </row>
    <row r="28801" spans="7:7">
      <c r="G28801" s="162" t="s">
        <v>29046</v>
      </c>
    </row>
    <row r="28802" spans="7:7">
      <c r="G28802" s="162" t="s">
        <v>29047</v>
      </c>
    </row>
    <row r="28803" spans="7:7">
      <c r="G28803" s="162" t="s">
        <v>29048</v>
      </c>
    </row>
    <row r="28804" spans="7:7">
      <c r="G28804" s="162" t="s">
        <v>29049</v>
      </c>
    </row>
    <row r="28805" spans="7:7">
      <c r="G28805" s="162" t="s">
        <v>29050</v>
      </c>
    </row>
    <row r="28806" spans="7:7">
      <c r="G28806" s="162" t="s">
        <v>29051</v>
      </c>
    </row>
    <row r="28807" spans="7:7">
      <c r="G28807" s="162" t="s">
        <v>29052</v>
      </c>
    </row>
    <row r="28808" spans="7:7">
      <c r="G28808" s="162" t="s">
        <v>29053</v>
      </c>
    </row>
    <row r="28809" spans="7:7">
      <c r="G28809" s="162" t="s">
        <v>29054</v>
      </c>
    </row>
    <row r="28810" spans="7:7">
      <c r="G28810" s="162" t="s">
        <v>29055</v>
      </c>
    </row>
    <row r="28811" spans="7:7">
      <c r="G28811" s="162" t="s">
        <v>29056</v>
      </c>
    </row>
    <row r="28812" spans="7:7">
      <c r="G28812" s="162" t="s">
        <v>29057</v>
      </c>
    </row>
    <row r="28813" spans="7:7">
      <c r="G28813" s="162" t="s">
        <v>29058</v>
      </c>
    </row>
    <row r="28814" spans="7:7">
      <c r="G28814" s="162" t="s">
        <v>29059</v>
      </c>
    </row>
    <row r="28815" spans="7:7">
      <c r="G28815" s="162" t="s">
        <v>29060</v>
      </c>
    </row>
    <row r="28816" spans="7:7">
      <c r="G28816" s="162" t="s">
        <v>29061</v>
      </c>
    </row>
    <row r="28817" spans="7:7">
      <c r="G28817" s="162" t="s">
        <v>29062</v>
      </c>
    </row>
    <row r="28818" spans="7:7">
      <c r="G28818" s="162" t="s">
        <v>29063</v>
      </c>
    </row>
    <row r="28819" spans="7:7">
      <c r="G28819" s="162" t="s">
        <v>29064</v>
      </c>
    </row>
    <row r="28820" spans="7:7">
      <c r="G28820" s="162" t="s">
        <v>29065</v>
      </c>
    </row>
    <row r="28821" spans="7:7">
      <c r="G28821" s="162" t="s">
        <v>29066</v>
      </c>
    </row>
    <row r="28822" spans="7:7">
      <c r="G28822" s="162" t="s">
        <v>29067</v>
      </c>
    </row>
    <row r="28823" spans="7:7">
      <c r="G28823" s="162" t="s">
        <v>29068</v>
      </c>
    </row>
    <row r="28824" spans="7:7">
      <c r="G28824" s="162" t="s">
        <v>29069</v>
      </c>
    </row>
    <row r="28825" spans="7:7">
      <c r="G28825" s="162" t="s">
        <v>29070</v>
      </c>
    </row>
    <row r="28826" spans="7:7">
      <c r="G28826" s="162" t="s">
        <v>29071</v>
      </c>
    </row>
    <row r="28827" spans="7:7">
      <c r="G28827" s="162" t="s">
        <v>29072</v>
      </c>
    </row>
    <row r="28828" spans="7:7">
      <c r="G28828" s="162" t="s">
        <v>29073</v>
      </c>
    </row>
    <row r="28829" spans="7:7">
      <c r="G28829" s="162" t="s">
        <v>29074</v>
      </c>
    </row>
    <row r="28830" spans="7:7">
      <c r="G28830" s="162" t="s">
        <v>29075</v>
      </c>
    </row>
    <row r="28831" spans="7:7">
      <c r="G28831" s="162" t="s">
        <v>29076</v>
      </c>
    </row>
    <row r="28832" spans="7:7">
      <c r="G28832" s="162" t="s">
        <v>29077</v>
      </c>
    </row>
    <row r="28833" spans="7:7">
      <c r="G28833" s="162" t="s">
        <v>29078</v>
      </c>
    </row>
    <row r="28834" spans="7:7">
      <c r="G28834" s="162" t="s">
        <v>29079</v>
      </c>
    </row>
    <row r="28835" spans="7:7">
      <c r="G28835" s="162" t="s">
        <v>29080</v>
      </c>
    </row>
    <row r="28836" spans="7:7">
      <c r="G28836" s="162" t="s">
        <v>29081</v>
      </c>
    </row>
    <row r="28837" spans="7:7">
      <c r="G28837" s="162" t="s">
        <v>29082</v>
      </c>
    </row>
    <row r="28838" spans="7:7">
      <c r="G28838" s="162" t="s">
        <v>29083</v>
      </c>
    </row>
    <row r="28839" spans="7:7">
      <c r="G28839" s="162" t="s">
        <v>29084</v>
      </c>
    </row>
    <row r="28840" spans="7:7">
      <c r="G28840" s="162" t="s">
        <v>29085</v>
      </c>
    </row>
    <row r="28841" spans="7:7">
      <c r="G28841" s="162" t="s">
        <v>29086</v>
      </c>
    </row>
    <row r="28842" spans="7:7">
      <c r="G28842" s="162" t="s">
        <v>29087</v>
      </c>
    </row>
    <row r="28843" spans="7:7">
      <c r="G28843" s="162" t="s">
        <v>29088</v>
      </c>
    </row>
    <row r="28844" spans="7:7">
      <c r="G28844" s="162" t="s">
        <v>29089</v>
      </c>
    </row>
    <row r="28845" spans="7:7">
      <c r="G28845" s="162" t="s">
        <v>29090</v>
      </c>
    </row>
    <row r="28846" spans="7:7">
      <c r="G28846" s="162" t="s">
        <v>29091</v>
      </c>
    </row>
    <row r="28847" spans="7:7">
      <c r="G28847" s="162" t="s">
        <v>29092</v>
      </c>
    </row>
    <row r="28848" spans="7:7">
      <c r="G28848" s="162" t="s">
        <v>29093</v>
      </c>
    </row>
    <row r="28849" spans="7:7">
      <c r="G28849" s="162" t="s">
        <v>29094</v>
      </c>
    </row>
    <row r="28850" spans="7:7">
      <c r="G28850" s="162" t="s">
        <v>29095</v>
      </c>
    </row>
    <row r="28851" spans="7:7">
      <c r="G28851" s="162" t="s">
        <v>29096</v>
      </c>
    </row>
    <row r="28852" spans="7:7">
      <c r="G28852" s="162" t="s">
        <v>29097</v>
      </c>
    </row>
    <row r="28853" spans="7:7">
      <c r="G28853" s="162" t="s">
        <v>29098</v>
      </c>
    </row>
    <row r="28854" spans="7:7">
      <c r="G28854" s="162" t="s">
        <v>29099</v>
      </c>
    </row>
    <row r="28855" spans="7:7">
      <c r="G28855" s="162" t="s">
        <v>29100</v>
      </c>
    </row>
    <row r="28856" spans="7:7">
      <c r="G28856" s="162" t="s">
        <v>29101</v>
      </c>
    </row>
    <row r="28857" spans="7:7">
      <c r="G28857" s="162" t="s">
        <v>29102</v>
      </c>
    </row>
    <row r="28858" spans="7:7">
      <c r="G28858" s="162" t="s">
        <v>29103</v>
      </c>
    </row>
    <row r="28859" spans="7:7">
      <c r="G28859" s="162" t="s">
        <v>29104</v>
      </c>
    </row>
    <row r="28860" spans="7:7">
      <c r="G28860" s="162" t="s">
        <v>29105</v>
      </c>
    </row>
    <row r="28861" spans="7:7">
      <c r="G28861" s="162" t="s">
        <v>29106</v>
      </c>
    </row>
    <row r="28862" spans="7:7">
      <c r="G28862" s="162" t="s">
        <v>29107</v>
      </c>
    </row>
    <row r="28863" spans="7:7">
      <c r="G28863" s="162" t="s">
        <v>29108</v>
      </c>
    </row>
    <row r="28864" spans="7:7">
      <c r="G28864" s="162" t="s">
        <v>29109</v>
      </c>
    </row>
    <row r="28865" spans="7:7">
      <c r="G28865" s="162" t="s">
        <v>29110</v>
      </c>
    </row>
    <row r="28866" spans="7:7">
      <c r="G28866" s="162" t="s">
        <v>29111</v>
      </c>
    </row>
    <row r="28867" spans="7:7">
      <c r="G28867" s="162" t="s">
        <v>29112</v>
      </c>
    </row>
    <row r="28868" spans="7:7">
      <c r="G28868" s="162" t="s">
        <v>29113</v>
      </c>
    </row>
    <row r="28869" spans="7:7">
      <c r="G28869" s="162" t="s">
        <v>29114</v>
      </c>
    </row>
    <row r="28870" spans="7:7">
      <c r="G28870" s="162" t="s">
        <v>29115</v>
      </c>
    </row>
    <row r="28871" spans="7:7">
      <c r="G28871" s="162" t="s">
        <v>29116</v>
      </c>
    </row>
    <row r="28872" spans="7:7">
      <c r="G28872" s="162" t="s">
        <v>29117</v>
      </c>
    </row>
    <row r="28873" spans="7:7">
      <c r="G28873" s="162" t="s">
        <v>29118</v>
      </c>
    </row>
    <row r="28874" spans="7:7">
      <c r="G28874" s="162" t="s">
        <v>29119</v>
      </c>
    </row>
    <row r="28875" spans="7:7">
      <c r="G28875" s="162" t="s">
        <v>29120</v>
      </c>
    </row>
    <row r="28876" spans="7:7">
      <c r="G28876" s="162" t="s">
        <v>29121</v>
      </c>
    </row>
    <row r="28877" spans="7:7">
      <c r="G28877" s="162" t="s">
        <v>29122</v>
      </c>
    </row>
    <row r="28878" spans="7:7">
      <c r="G28878" s="162" t="s">
        <v>29123</v>
      </c>
    </row>
    <row r="28879" spans="7:7">
      <c r="G28879" s="162" t="s">
        <v>29124</v>
      </c>
    </row>
    <row r="28880" spans="7:7">
      <c r="G28880" s="162" t="s">
        <v>29125</v>
      </c>
    </row>
    <row r="28881" spans="7:7">
      <c r="G28881" s="162" t="s">
        <v>29126</v>
      </c>
    </row>
    <row r="28882" spans="7:7">
      <c r="G28882" s="162" t="s">
        <v>29127</v>
      </c>
    </row>
    <row r="28883" spans="7:7">
      <c r="G28883" s="162" t="s">
        <v>29128</v>
      </c>
    </row>
    <row r="28884" spans="7:7">
      <c r="G28884" s="162" t="s">
        <v>29129</v>
      </c>
    </row>
    <row r="28885" spans="7:7">
      <c r="G28885" s="162" t="s">
        <v>29130</v>
      </c>
    </row>
    <row r="28886" spans="7:7">
      <c r="G28886" s="162" t="s">
        <v>29131</v>
      </c>
    </row>
    <row r="28887" spans="7:7">
      <c r="G28887" s="162" t="s">
        <v>29132</v>
      </c>
    </row>
    <row r="28888" spans="7:7">
      <c r="G28888" s="162" t="s">
        <v>29133</v>
      </c>
    </row>
    <row r="28889" spans="7:7">
      <c r="G28889" s="162" t="s">
        <v>29134</v>
      </c>
    </row>
    <row r="28890" spans="7:7">
      <c r="G28890" s="162" t="s">
        <v>29135</v>
      </c>
    </row>
    <row r="28891" spans="7:7">
      <c r="G28891" s="162" t="s">
        <v>29136</v>
      </c>
    </row>
    <row r="28892" spans="7:7">
      <c r="G28892" s="162" t="s">
        <v>29137</v>
      </c>
    </row>
    <row r="28893" spans="7:7">
      <c r="G28893" s="162" t="s">
        <v>29138</v>
      </c>
    </row>
    <row r="28894" spans="7:7">
      <c r="G28894" s="162" t="s">
        <v>29139</v>
      </c>
    </row>
    <row r="28895" spans="7:7">
      <c r="G28895" s="162" t="s">
        <v>29140</v>
      </c>
    </row>
    <row r="28896" spans="7:7">
      <c r="G28896" s="162" t="s">
        <v>29141</v>
      </c>
    </row>
    <row r="28897" spans="7:7">
      <c r="G28897" s="162" t="s">
        <v>29142</v>
      </c>
    </row>
    <row r="28898" spans="7:7">
      <c r="G28898" s="162" t="s">
        <v>29143</v>
      </c>
    </row>
    <row r="28899" spans="7:7">
      <c r="G28899" s="162" t="s">
        <v>29144</v>
      </c>
    </row>
    <row r="28900" spans="7:7">
      <c r="G28900" s="162" t="s">
        <v>29145</v>
      </c>
    </row>
    <row r="28901" spans="7:7">
      <c r="G28901" s="162" t="s">
        <v>29146</v>
      </c>
    </row>
    <row r="28902" spans="7:7">
      <c r="G28902" s="162" t="s">
        <v>29147</v>
      </c>
    </row>
    <row r="28903" spans="7:7">
      <c r="G28903" s="162" t="s">
        <v>29148</v>
      </c>
    </row>
    <row r="28904" spans="7:7">
      <c r="G28904" s="162" t="s">
        <v>29149</v>
      </c>
    </row>
    <row r="28905" spans="7:7">
      <c r="G28905" s="162" t="s">
        <v>29150</v>
      </c>
    </row>
    <row r="28906" spans="7:7">
      <c r="G28906" s="162" t="s">
        <v>29151</v>
      </c>
    </row>
    <row r="28907" spans="7:7">
      <c r="G28907" s="162" t="s">
        <v>29152</v>
      </c>
    </row>
    <row r="28908" spans="7:7">
      <c r="G28908" s="162" t="s">
        <v>29153</v>
      </c>
    </row>
    <row r="28909" spans="7:7">
      <c r="G28909" s="162" t="s">
        <v>29154</v>
      </c>
    </row>
    <row r="28910" spans="7:7">
      <c r="G28910" s="162" t="s">
        <v>29155</v>
      </c>
    </row>
    <row r="28911" spans="7:7">
      <c r="G28911" s="162" t="s">
        <v>29156</v>
      </c>
    </row>
    <row r="28912" spans="7:7">
      <c r="G28912" s="162" t="s">
        <v>29157</v>
      </c>
    </row>
    <row r="28913" spans="7:7">
      <c r="G28913" s="162" t="s">
        <v>29158</v>
      </c>
    </row>
    <row r="28914" spans="7:7">
      <c r="G28914" s="162" t="s">
        <v>29159</v>
      </c>
    </row>
    <row r="28915" spans="7:7">
      <c r="G28915" s="162" t="s">
        <v>29160</v>
      </c>
    </row>
    <row r="28916" spans="7:7">
      <c r="G28916" s="162" t="s">
        <v>29161</v>
      </c>
    </row>
    <row r="28917" spans="7:7">
      <c r="G28917" s="162" t="s">
        <v>29162</v>
      </c>
    </row>
    <row r="28918" spans="7:7">
      <c r="G28918" s="162" t="s">
        <v>29163</v>
      </c>
    </row>
    <row r="28919" spans="7:7">
      <c r="G28919" s="162" t="s">
        <v>29164</v>
      </c>
    </row>
    <row r="28920" spans="7:7">
      <c r="G28920" s="162" t="s">
        <v>29165</v>
      </c>
    </row>
    <row r="28921" spans="7:7">
      <c r="G28921" s="162" t="s">
        <v>29166</v>
      </c>
    </row>
    <row r="28922" spans="7:7">
      <c r="G28922" s="162" t="s">
        <v>29167</v>
      </c>
    </row>
    <row r="28923" spans="7:7">
      <c r="G28923" s="162" t="s">
        <v>29168</v>
      </c>
    </row>
    <row r="28924" spans="7:7">
      <c r="G28924" s="162" t="s">
        <v>29169</v>
      </c>
    </row>
    <row r="28925" spans="7:7">
      <c r="G28925" s="162" t="s">
        <v>29170</v>
      </c>
    </row>
    <row r="28926" spans="7:7">
      <c r="G28926" s="162" t="s">
        <v>29171</v>
      </c>
    </row>
    <row r="28927" spans="7:7">
      <c r="G28927" s="162" t="s">
        <v>29172</v>
      </c>
    </row>
    <row r="28928" spans="7:7">
      <c r="G28928" s="162" t="s">
        <v>29173</v>
      </c>
    </row>
    <row r="28929" spans="7:7">
      <c r="G28929" s="162" t="s">
        <v>29174</v>
      </c>
    </row>
    <row r="28930" spans="7:7">
      <c r="G28930" s="162" t="s">
        <v>29175</v>
      </c>
    </row>
    <row r="28931" spans="7:7">
      <c r="G28931" s="162" t="s">
        <v>29176</v>
      </c>
    </row>
    <row r="28932" spans="7:7">
      <c r="G28932" s="162" t="s">
        <v>29177</v>
      </c>
    </row>
    <row r="28933" spans="7:7">
      <c r="G28933" s="162" t="s">
        <v>29178</v>
      </c>
    </row>
    <row r="28934" spans="7:7">
      <c r="G28934" s="162" t="s">
        <v>29179</v>
      </c>
    </row>
    <row r="28935" spans="7:7">
      <c r="G28935" s="162" t="s">
        <v>29180</v>
      </c>
    </row>
    <row r="28936" spans="7:7">
      <c r="G28936" s="162" t="s">
        <v>29181</v>
      </c>
    </row>
    <row r="28937" spans="7:7">
      <c r="G28937" s="162" t="s">
        <v>29182</v>
      </c>
    </row>
    <row r="28938" spans="7:7">
      <c r="G28938" s="162" t="s">
        <v>29183</v>
      </c>
    </row>
    <row r="28939" spans="7:7">
      <c r="G28939" s="162" t="s">
        <v>29184</v>
      </c>
    </row>
    <row r="28940" spans="7:7">
      <c r="G28940" s="162" t="s">
        <v>29185</v>
      </c>
    </row>
    <row r="28941" spans="7:7">
      <c r="G28941" s="162" t="s">
        <v>29186</v>
      </c>
    </row>
    <row r="28942" spans="7:7">
      <c r="G28942" s="162" t="s">
        <v>29187</v>
      </c>
    </row>
    <row r="28943" spans="7:7">
      <c r="G28943" s="162" t="s">
        <v>29188</v>
      </c>
    </row>
    <row r="28944" spans="7:7">
      <c r="G28944" s="162" t="s">
        <v>29189</v>
      </c>
    </row>
    <row r="28945" spans="7:7">
      <c r="G28945" s="162" t="s">
        <v>29190</v>
      </c>
    </row>
    <row r="28946" spans="7:7">
      <c r="G28946" s="162" t="s">
        <v>29191</v>
      </c>
    </row>
    <row r="28947" spans="7:7">
      <c r="G28947" s="162" t="s">
        <v>29192</v>
      </c>
    </row>
    <row r="28948" spans="7:7">
      <c r="G28948" s="162" t="s">
        <v>29193</v>
      </c>
    </row>
    <row r="28949" spans="7:7">
      <c r="G28949" s="162" t="s">
        <v>29194</v>
      </c>
    </row>
    <row r="28950" spans="7:7">
      <c r="G28950" s="162" t="s">
        <v>29195</v>
      </c>
    </row>
    <row r="28951" spans="7:7">
      <c r="G28951" s="162" t="s">
        <v>29196</v>
      </c>
    </row>
    <row r="28952" spans="7:7">
      <c r="G28952" s="162" t="s">
        <v>29197</v>
      </c>
    </row>
    <row r="28953" spans="7:7">
      <c r="G28953" s="162" t="s">
        <v>29198</v>
      </c>
    </row>
    <row r="28954" spans="7:7">
      <c r="G28954" s="162" t="s">
        <v>29199</v>
      </c>
    </row>
    <row r="28955" spans="7:7">
      <c r="G28955" s="162" t="s">
        <v>29200</v>
      </c>
    </row>
    <row r="28956" spans="7:7">
      <c r="G28956" s="162" t="s">
        <v>29201</v>
      </c>
    </row>
    <row r="28957" spans="7:7">
      <c r="G28957" s="162" t="s">
        <v>29202</v>
      </c>
    </row>
    <row r="28958" spans="7:7">
      <c r="G28958" s="162" t="s">
        <v>29203</v>
      </c>
    </row>
    <row r="28959" spans="7:7">
      <c r="G28959" s="162" t="s">
        <v>29204</v>
      </c>
    </row>
    <row r="28960" spans="7:7">
      <c r="G28960" s="162" t="s">
        <v>29205</v>
      </c>
    </row>
    <row r="28961" spans="7:7">
      <c r="G28961" s="162" t="s">
        <v>29206</v>
      </c>
    </row>
    <row r="28962" spans="7:7">
      <c r="G28962" s="162" t="s">
        <v>29207</v>
      </c>
    </row>
    <row r="28963" spans="7:7">
      <c r="G28963" s="162" t="s">
        <v>29208</v>
      </c>
    </row>
    <row r="28964" spans="7:7">
      <c r="G28964" s="162" t="s">
        <v>29209</v>
      </c>
    </row>
    <row r="28965" spans="7:7">
      <c r="G28965" s="162" t="s">
        <v>29210</v>
      </c>
    </row>
    <row r="28966" spans="7:7">
      <c r="G28966" s="162" t="s">
        <v>29211</v>
      </c>
    </row>
    <row r="28967" spans="7:7">
      <c r="G28967" s="162" t="s">
        <v>29212</v>
      </c>
    </row>
    <row r="28968" spans="7:7">
      <c r="G28968" s="162" t="s">
        <v>29213</v>
      </c>
    </row>
    <row r="28969" spans="7:7">
      <c r="G28969" s="162" t="s">
        <v>29214</v>
      </c>
    </row>
    <row r="28970" spans="7:7">
      <c r="G28970" s="162" t="s">
        <v>29215</v>
      </c>
    </row>
    <row r="28971" spans="7:7">
      <c r="G28971" s="162" t="s">
        <v>29216</v>
      </c>
    </row>
    <row r="28972" spans="7:7">
      <c r="G28972" s="162" t="s">
        <v>29217</v>
      </c>
    </row>
    <row r="28973" spans="7:7">
      <c r="G28973" s="162" t="s">
        <v>29218</v>
      </c>
    </row>
    <row r="28974" spans="7:7">
      <c r="G28974" s="162" t="s">
        <v>29219</v>
      </c>
    </row>
    <row r="28975" spans="7:7">
      <c r="G28975" s="162" t="s">
        <v>29220</v>
      </c>
    </row>
    <row r="28976" spans="7:7">
      <c r="G28976" s="162" t="s">
        <v>29221</v>
      </c>
    </row>
    <row r="28977" spans="7:7">
      <c r="G28977" s="162" t="s">
        <v>29222</v>
      </c>
    </row>
    <row r="28978" spans="7:7">
      <c r="G28978" s="162" t="s">
        <v>29223</v>
      </c>
    </row>
    <row r="28979" spans="7:7">
      <c r="G28979" s="162" t="s">
        <v>29224</v>
      </c>
    </row>
    <row r="28980" spans="7:7">
      <c r="G28980" s="162" t="s">
        <v>29225</v>
      </c>
    </row>
    <row r="28981" spans="7:7">
      <c r="G28981" s="162" t="s">
        <v>29226</v>
      </c>
    </row>
    <row r="28982" spans="7:7">
      <c r="G28982" s="162" t="s">
        <v>29227</v>
      </c>
    </row>
    <row r="28983" spans="7:7">
      <c r="G28983" s="162" t="s">
        <v>29228</v>
      </c>
    </row>
    <row r="28984" spans="7:7">
      <c r="G28984" s="162" t="s">
        <v>29229</v>
      </c>
    </row>
    <row r="28985" spans="7:7">
      <c r="G28985" s="162" t="s">
        <v>29230</v>
      </c>
    </row>
    <row r="28986" spans="7:7">
      <c r="G28986" s="162" t="s">
        <v>29231</v>
      </c>
    </row>
    <row r="28987" spans="7:7">
      <c r="G28987" s="162" t="s">
        <v>29232</v>
      </c>
    </row>
    <row r="28988" spans="7:7">
      <c r="G28988" s="162" t="s">
        <v>29233</v>
      </c>
    </row>
    <row r="28989" spans="7:7">
      <c r="G28989" s="162" t="s">
        <v>29234</v>
      </c>
    </row>
    <row r="28990" spans="7:7">
      <c r="G28990" s="162" t="s">
        <v>29235</v>
      </c>
    </row>
    <row r="28991" spans="7:7">
      <c r="G28991" s="162" t="s">
        <v>29236</v>
      </c>
    </row>
    <row r="28992" spans="7:7">
      <c r="G28992" s="162" t="s">
        <v>29237</v>
      </c>
    </row>
    <row r="28993" spans="7:7">
      <c r="G28993" s="162" t="s">
        <v>29238</v>
      </c>
    </row>
    <row r="28994" spans="7:7">
      <c r="G28994" s="162" t="s">
        <v>29239</v>
      </c>
    </row>
    <row r="28995" spans="7:7">
      <c r="G28995" s="162" t="s">
        <v>29240</v>
      </c>
    </row>
    <row r="28996" spans="7:7">
      <c r="G28996" s="162" t="s">
        <v>29241</v>
      </c>
    </row>
    <row r="28997" spans="7:7">
      <c r="G28997" s="162" t="s">
        <v>29242</v>
      </c>
    </row>
    <row r="28998" spans="7:7">
      <c r="G28998" s="162" t="s">
        <v>29243</v>
      </c>
    </row>
    <row r="28999" spans="7:7">
      <c r="G28999" s="162" t="s">
        <v>29244</v>
      </c>
    </row>
    <row r="29000" spans="7:7">
      <c r="G29000" s="162" t="s">
        <v>29245</v>
      </c>
    </row>
    <row r="29001" spans="7:7">
      <c r="G29001" s="162" t="s">
        <v>29246</v>
      </c>
    </row>
    <row r="29002" spans="7:7">
      <c r="G29002" s="162" t="s">
        <v>29247</v>
      </c>
    </row>
    <row r="29003" spans="7:7">
      <c r="G29003" s="162" t="s">
        <v>29248</v>
      </c>
    </row>
    <row r="29004" spans="7:7">
      <c r="G29004" s="162" t="s">
        <v>29249</v>
      </c>
    </row>
    <row r="29005" spans="7:7">
      <c r="G29005" s="162" t="s">
        <v>29250</v>
      </c>
    </row>
    <row r="29006" spans="7:7">
      <c r="G29006" s="162" t="s">
        <v>29251</v>
      </c>
    </row>
    <row r="29007" spans="7:7">
      <c r="G29007" s="162" t="s">
        <v>29252</v>
      </c>
    </row>
    <row r="29008" spans="7:7">
      <c r="G29008" s="162" t="s">
        <v>29253</v>
      </c>
    </row>
    <row r="29009" spans="7:7">
      <c r="G29009" s="162" t="s">
        <v>29254</v>
      </c>
    </row>
    <row r="29010" spans="7:7">
      <c r="G29010" s="162" t="s">
        <v>29255</v>
      </c>
    </row>
    <row r="29011" spans="7:7">
      <c r="G29011" s="162" t="s">
        <v>29256</v>
      </c>
    </row>
    <row r="29012" spans="7:7">
      <c r="G29012" s="162" t="s">
        <v>29257</v>
      </c>
    </row>
    <row r="29013" spans="7:7">
      <c r="G29013" s="162" t="s">
        <v>29258</v>
      </c>
    </row>
    <row r="29014" spans="7:7">
      <c r="G29014" s="162" t="s">
        <v>29259</v>
      </c>
    </row>
    <row r="29015" spans="7:7">
      <c r="G29015" s="162" t="s">
        <v>29260</v>
      </c>
    </row>
    <row r="29016" spans="7:7">
      <c r="G29016" s="162" t="s">
        <v>29261</v>
      </c>
    </row>
    <row r="29017" spans="7:7">
      <c r="G29017" s="162" t="s">
        <v>29262</v>
      </c>
    </row>
    <row r="29018" spans="7:7">
      <c r="G29018" s="162" t="s">
        <v>29263</v>
      </c>
    </row>
    <row r="29019" spans="7:7">
      <c r="G29019" s="162" t="s">
        <v>29264</v>
      </c>
    </row>
    <row r="29020" spans="7:7">
      <c r="G29020" s="162" t="s">
        <v>29265</v>
      </c>
    </row>
    <row r="29021" spans="7:7">
      <c r="G29021" s="162" t="s">
        <v>29266</v>
      </c>
    </row>
    <row r="29022" spans="7:7">
      <c r="G29022" s="162" t="s">
        <v>29267</v>
      </c>
    </row>
    <row r="29023" spans="7:7">
      <c r="G29023" s="162" t="s">
        <v>29268</v>
      </c>
    </row>
    <row r="29024" spans="7:7">
      <c r="G29024" s="162" t="s">
        <v>29269</v>
      </c>
    </row>
    <row r="29025" spans="7:7">
      <c r="G29025" s="162" t="s">
        <v>29270</v>
      </c>
    </row>
    <row r="29026" spans="7:7">
      <c r="G29026" s="162" t="s">
        <v>29271</v>
      </c>
    </row>
    <row r="29027" spans="7:7">
      <c r="G29027" s="162" t="s">
        <v>29272</v>
      </c>
    </row>
    <row r="29028" spans="7:7">
      <c r="G29028" s="162" t="s">
        <v>29273</v>
      </c>
    </row>
    <row r="29029" spans="7:7">
      <c r="G29029" s="162" t="s">
        <v>29274</v>
      </c>
    </row>
    <row r="29030" spans="7:7">
      <c r="G29030" s="162" t="s">
        <v>29275</v>
      </c>
    </row>
    <row r="29031" spans="7:7">
      <c r="G29031" s="162" t="s">
        <v>29276</v>
      </c>
    </row>
    <row r="29032" spans="7:7">
      <c r="G29032" s="162" t="s">
        <v>29277</v>
      </c>
    </row>
    <row r="29033" spans="7:7">
      <c r="G29033" s="162" t="s">
        <v>29278</v>
      </c>
    </row>
    <row r="29034" spans="7:7">
      <c r="G29034" s="162" t="s">
        <v>29279</v>
      </c>
    </row>
    <row r="29035" spans="7:7">
      <c r="G29035" s="162" t="s">
        <v>29280</v>
      </c>
    </row>
    <row r="29036" spans="7:7">
      <c r="G29036" s="162" t="s">
        <v>29281</v>
      </c>
    </row>
    <row r="29037" spans="7:7">
      <c r="G29037" s="162" t="s">
        <v>29282</v>
      </c>
    </row>
    <row r="29038" spans="7:7">
      <c r="G29038" s="162" t="s">
        <v>29283</v>
      </c>
    </row>
    <row r="29039" spans="7:7">
      <c r="G29039" s="162" t="s">
        <v>29284</v>
      </c>
    </row>
    <row r="29040" spans="7:7">
      <c r="G29040" s="162" t="s">
        <v>29285</v>
      </c>
    </row>
    <row r="29041" spans="7:7">
      <c r="G29041" s="162" t="s">
        <v>29286</v>
      </c>
    </row>
    <row r="29042" spans="7:7">
      <c r="G29042" s="162" t="s">
        <v>29287</v>
      </c>
    </row>
    <row r="29043" spans="7:7">
      <c r="G29043" s="162" t="s">
        <v>29288</v>
      </c>
    </row>
    <row r="29044" spans="7:7">
      <c r="G29044" s="162" t="s">
        <v>29289</v>
      </c>
    </row>
    <row r="29045" spans="7:7">
      <c r="G29045" s="162" t="s">
        <v>29290</v>
      </c>
    </row>
    <row r="29046" spans="7:7">
      <c r="G29046" s="162" t="s">
        <v>29291</v>
      </c>
    </row>
    <row r="29047" spans="7:7">
      <c r="G29047" s="162" t="s">
        <v>29292</v>
      </c>
    </row>
    <row r="29048" spans="7:7">
      <c r="G29048" s="162" t="s">
        <v>29293</v>
      </c>
    </row>
    <row r="29049" spans="7:7">
      <c r="G29049" s="162" t="s">
        <v>29294</v>
      </c>
    </row>
    <row r="29050" spans="7:7">
      <c r="G29050" s="162" t="s">
        <v>29295</v>
      </c>
    </row>
    <row r="29051" spans="7:7">
      <c r="G29051" s="162" t="s">
        <v>29296</v>
      </c>
    </row>
    <row r="29052" spans="7:7">
      <c r="G29052" s="162" t="s">
        <v>29297</v>
      </c>
    </row>
    <row r="29053" spans="7:7">
      <c r="G29053" s="162" t="s">
        <v>29298</v>
      </c>
    </row>
    <row r="29054" spans="7:7">
      <c r="G29054" s="162" t="s">
        <v>29299</v>
      </c>
    </row>
    <row r="29055" spans="7:7">
      <c r="G29055" s="162" t="s">
        <v>29300</v>
      </c>
    </row>
    <row r="29056" spans="7:7">
      <c r="G29056" s="162" t="s">
        <v>29301</v>
      </c>
    </row>
    <row r="29057" spans="7:7">
      <c r="G29057" s="162" t="s">
        <v>29302</v>
      </c>
    </row>
    <row r="29058" spans="7:7">
      <c r="G29058" s="162" t="s">
        <v>29303</v>
      </c>
    </row>
    <row r="29059" spans="7:7">
      <c r="G29059" s="162" t="s">
        <v>29304</v>
      </c>
    </row>
    <row r="29060" spans="7:7">
      <c r="G29060" s="162" t="s">
        <v>29305</v>
      </c>
    </row>
    <row r="29061" spans="7:7">
      <c r="G29061" s="162" t="s">
        <v>29306</v>
      </c>
    </row>
    <row r="29062" spans="7:7">
      <c r="G29062" s="162" t="s">
        <v>29307</v>
      </c>
    </row>
    <row r="29063" spans="7:7">
      <c r="G29063" s="162" t="s">
        <v>29308</v>
      </c>
    </row>
    <row r="29064" spans="7:7">
      <c r="G29064" s="162" t="s">
        <v>29309</v>
      </c>
    </row>
    <row r="29065" spans="7:7">
      <c r="G29065" s="162" t="s">
        <v>29310</v>
      </c>
    </row>
    <row r="29066" spans="7:7">
      <c r="G29066" s="162" t="s">
        <v>29311</v>
      </c>
    </row>
    <row r="29067" spans="7:7">
      <c r="G29067" s="162" t="s">
        <v>29312</v>
      </c>
    </row>
    <row r="29068" spans="7:7">
      <c r="G29068" s="162" t="s">
        <v>29313</v>
      </c>
    </row>
    <row r="29069" spans="7:7">
      <c r="G29069" s="162" t="s">
        <v>29314</v>
      </c>
    </row>
    <row r="29070" spans="7:7">
      <c r="G29070" s="162" t="s">
        <v>29315</v>
      </c>
    </row>
    <row r="29071" spans="7:7">
      <c r="G29071" s="162" t="s">
        <v>29316</v>
      </c>
    </row>
    <row r="29072" spans="7:7">
      <c r="G29072" s="162" t="s">
        <v>29317</v>
      </c>
    </row>
    <row r="29073" spans="7:7">
      <c r="G29073" s="162" t="s">
        <v>29318</v>
      </c>
    </row>
    <row r="29074" spans="7:7">
      <c r="G29074" s="162" t="s">
        <v>29319</v>
      </c>
    </row>
    <row r="29075" spans="7:7">
      <c r="G29075" s="162" t="s">
        <v>29320</v>
      </c>
    </row>
    <row r="29076" spans="7:7">
      <c r="G29076" s="162" t="s">
        <v>29321</v>
      </c>
    </row>
    <row r="29077" spans="7:7">
      <c r="G29077" s="162" t="s">
        <v>29322</v>
      </c>
    </row>
    <row r="29078" spans="7:7">
      <c r="G29078" s="162" t="s">
        <v>29323</v>
      </c>
    </row>
    <row r="29079" spans="7:7">
      <c r="G29079" s="162" t="s">
        <v>29324</v>
      </c>
    </row>
    <row r="29080" spans="7:7">
      <c r="G29080" s="162" t="s">
        <v>29325</v>
      </c>
    </row>
    <row r="29081" spans="7:7">
      <c r="G29081" s="162" t="s">
        <v>29326</v>
      </c>
    </row>
    <row r="29082" spans="7:7">
      <c r="G29082" s="162" t="s">
        <v>29327</v>
      </c>
    </row>
    <row r="29083" spans="7:7">
      <c r="G29083" s="162" t="s">
        <v>29328</v>
      </c>
    </row>
    <row r="29084" spans="7:7">
      <c r="G29084" s="162" t="s">
        <v>29329</v>
      </c>
    </row>
    <row r="29085" spans="7:7">
      <c r="G29085" s="162" t="s">
        <v>29330</v>
      </c>
    </row>
    <row r="29086" spans="7:7">
      <c r="G29086" s="162" t="s">
        <v>29331</v>
      </c>
    </row>
    <row r="29087" spans="7:7">
      <c r="G29087" s="162" t="s">
        <v>29332</v>
      </c>
    </row>
    <row r="29088" spans="7:7">
      <c r="G29088" s="162" t="s">
        <v>29333</v>
      </c>
    </row>
    <row r="29089" spans="7:7">
      <c r="G29089" s="162" t="s">
        <v>29334</v>
      </c>
    </row>
    <row r="29090" spans="7:7">
      <c r="G29090" s="162" t="s">
        <v>29335</v>
      </c>
    </row>
    <row r="29091" spans="7:7">
      <c r="G29091" s="162" t="s">
        <v>29336</v>
      </c>
    </row>
    <row r="29092" spans="7:7">
      <c r="G29092" s="162" t="s">
        <v>29337</v>
      </c>
    </row>
    <row r="29093" spans="7:7">
      <c r="G29093" s="162" t="s">
        <v>29338</v>
      </c>
    </row>
    <row r="29094" spans="7:7">
      <c r="G29094" s="162" t="s">
        <v>29339</v>
      </c>
    </row>
    <row r="29095" spans="7:7">
      <c r="G29095" s="162" t="s">
        <v>29340</v>
      </c>
    </row>
    <row r="29096" spans="7:7">
      <c r="G29096" s="162" t="s">
        <v>29341</v>
      </c>
    </row>
    <row r="29097" spans="7:7">
      <c r="G29097" s="162" t="s">
        <v>29342</v>
      </c>
    </row>
    <row r="29098" spans="7:7">
      <c r="G29098" s="162" t="s">
        <v>29343</v>
      </c>
    </row>
    <row r="29099" spans="7:7">
      <c r="G29099" s="162" t="s">
        <v>29344</v>
      </c>
    </row>
    <row r="29100" spans="7:7">
      <c r="G29100" s="162" t="s">
        <v>29345</v>
      </c>
    </row>
    <row r="29101" spans="7:7">
      <c r="G29101" s="162" t="s">
        <v>29346</v>
      </c>
    </row>
    <row r="29102" spans="7:7">
      <c r="G29102" s="162" t="s">
        <v>29347</v>
      </c>
    </row>
    <row r="29103" spans="7:7">
      <c r="G29103" s="162" t="s">
        <v>29348</v>
      </c>
    </row>
    <row r="29104" spans="7:7">
      <c r="G29104" s="162" t="s">
        <v>29349</v>
      </c>
    </row>
    <row r="29105" spans="7:7">
      <c r="G29105" s="162" t="s">
        <v>29350</v>
      </c>
    </row>
    <row r="29106" spans="7:7">
      <c r="G29106" s="162" t="s">
        <v>29351</v>
      </c>
    </row>
    <row r="29107" spans="7:7">
      <c r="G29107" s="162" t="s">
        <v>29352</v>
      </c>
    </row>
    <row r="29108" spans="7:7">
      <c r="G29108" s="162" t="s">
        <v>29353</v>
      </c>
    </row>
    <row r="29109" spans="7:7">
      <c r="G29109" s="162" t="s">
        <v>29354</v>
      </c>
    </row>
    <row r="29110" spans="7:7">
      <c r="G29110" s="162" t="s">
        <v>29355</v>
      </c>
    </row>
    <row r="29111" spans="7:7">
      <c r="G29111" s="162" t="s">
        <v>29356</v>
      </c>
    </row>
    <row r="29112" spans="7:7">
      <c r="G29112" s="162" t="s">
        <v>29357</v>
      </c>
    </row>
    <row r="29113" spans="7:7">
      <c r="G29113" s="162" t="s">
        <v>29358</v>
      </c>
    </row>
    <row r="29114" spans="7:7">
      <c r="G29114" s="162" t="s">
        <v>29359</v>
      </c>
    </row>
    <row r="29115" spans="7:7">
      <c r="G29115" s="162" t="s">
        <v>29360</v>
      </c>
    </row>
    <row r="29116" spans="7:7">
      <c r="G29116" s="162" t="s">
        <v>29361</v>
      </c>
    </row>
    <row r="29117" spans="7:7">
      <c r="G29117" s="162" t="s">
        <v>29362</v>
      </c>
    </row>
    <row r="29118" spans="7:7">
      <c r="G29118" s="162" t="s">
        <v>29363</v>
      </c>
    </row>
    <row r="29119" spans="7:7">
      <c r="G29119" s="162" t="s">
        <v>29364</v>
      </c>
    </row>
    <row r="29120" spans="7:7">
      <c r="G29120" s="162" t="s">
        <v>29365</v>
      </c>
    </row>
    <row r="29121" spans="7:7">
      <c r="G29121" s="162" t="s">
        <v>29366</v>
      </c>
    </row>
    <row r="29122" spans="7:7">
      <c r="G29122" s="162" t="s">
        <v>29367</v>
      </c>
    </row>
    <row r="29123" spans="7:7">
      <c r="G29123" s="162" t="s">
        <v>29368</v>
      </c>
    </row>
    <row r="29124" spans="7:7">
      <c r="G29124" s="162" t="s">
        <v>29369</v>
      </c>
    </row>
    <row r="29125" spans="7:7">
      <c r="G29125" s="162" t="s">
        <v>29370</v>
      </c>
    </row>
    <row r="29126" spans="7:7">
      <c r="G29126" s="162" t="s">
        <v>29371</v>
      </c>
    </row>
    <row r="29127" spans="7:7">
      <c r="G29127" s="162" t="s">
        <v>29372</v>
      </c>
    </row>
    <row r="29128" spans="7:7">
      <c r="G29128" s="162" t="s">
        <v>29373</v>
      </c>
    </row>
    <row r="29129" spans="7:7">
      <c r="G29129" s="162" t="s">
        <v>29374</v>
      </c>
    </row>
    <row r="29130" spans="7:7">
      <c r="G29130" s="162" t="s">
        <v>29375</v>
      </c>
    </row>
    <row r="29131" spans="7:7">
      <c r="G29131" s="162" t="s">
        <v>29376</v>
      </c>
    </row>
    <row r="29132" spans="7:7">
      <c r="G29132" s="162" t="s">
        <v>29377</v>
      </c>
    </row>
    <row r="29133" spans="7:7">
      <c r="G29133" s="162" t="s">
        <v>29378</v>
      </c>
    </row>
    <row r="29134" spans="7:7">
      <c r="G29134" s="162" t="s">
        <v>29379</v>
      </c>
    </row>
    <row r="29135" spans="7:7">
      <c r="G29135" s="162" t="s">
        <v>29380</v>
      </c>
    </row>
    <row r="29136" spans="7:7">
      <c r="G29136" s="162" t="s">
        <v>29381</v>
      </c>
    </row>
    <row r="29137" spans="7:7">
      <c r="G29137" s="162" t="s">
        <v>29382</v>
      </c>
    </row>
    <row r="29138" spans="7:7">
      <c r="G29138" s="162" t="s">
        <v>29383</v>
      </c>
    </row>
    <row r="29139" spans="7:7">
      <c r="G29139" s="162" t="s">
        <v>29384</v>
      </c>
    </row>
    <row r="29140" spans="7:7">
      <c r="G29140" s="162" t="s">
        <v>29385</v>
      </c>
    </row>
    <row r="29141" spans="7:7">
      <c r="G29141" s="162" t="s">
        <v>29386</v>
      </c>
    </row>
    <row r="29142" spans="7:7">
      <c r="G29142" s="162" t="s">
        <v>29387</v>
      </c>
    </row>
    <row r="29143" spans="7:7">
      <c r="G29143" s="162" t="s">
        <v>29388</v>
      </c>
    </row>
    <row r="29144" spans="7:7">
      <c r="G29144" s="162" t="s">
        <v>29389</v>
      </c>
    </row>
    <row r="29145" spans="7:7">
      <c r="G29145" s="162" t="s">
        <v>29390</v>
      </c>
    </row>
    <row r="29146" spans="7:7">
      <c r="G29146" s="162" t="s">
        <v>29391</v>
      </c>
    </row>
    <row r="29147" spans="7:7">
      <c r="G29147" s="162" t="s">
        <v>29392</v>
      </c>
    </row>
    <row r="29148" spans="7:7">
      <c r="G29148" s="162" t="s">
        <v>29393</v>
      </c>
    </row>
    <row r="29149" spans="7:7">
      <c r="G29149" s="162" t="s">
        <v>29394</v>
      </c>
    </row>
    <row r="29150" spans="7:7">
      <c r="G29150" s="162" t="s">
        <v>29395</v>
      </c>
    </row>
    <row r="29151" spans="7:7">
      <c r="G29151" s="162" t="s">
        <v>29396</v>
      </c>
    </row>
    <row r="29152" spans="7:7">
      <c r="G29152" s="162" t="s">
        <v>29397</v>
      </c>
    </row>
    <row r="29153" spans="7:7">
      <c r="G29153" s="162" t="s">
        <v>29398</v>
      </c>
    </row>
    <row r="29154" spans="7:7">
      <c r="G29154" s="162" t="s">
        <v>29399</v>
      </c>
    </row>
    <row r="29155" spans="7:7">
      <c r="G29155" s="162" t="s">
        <v>29400</v>
      </c>
    </row>
    <row r="29156" spans="7:7">
      <c r="G29156" s="162" t="s">
        <v>29401</v>
      </c>
    </row>
    <row r="29157" spans="7:7">
      <c r="G29157" s="162" t="s">
        <v>29402</v>
      </c>
    </row>
    <row r="29158" spans="7:7">
      <c r="G29158" s="162" t="s">
        <v>29403</v>
      </c>
    </row>
    <row r="29159" spans="7:7">
      <c r="G29159" s="162" t="s">
        <v>29404</v>
      </c>
    </row>
    <row r="29160" spans="7:7">
      <c r="G29160" s="162" t="s">
        <v>29405</v>
      </c>
    </row>
    <row r="29161" spans="7:7">
      <c r="G29161" s="162" t="s">
        <v>29406</v>
      </c>
    </row>
    <row r="29162" spans="7:7">
      <c r="G29162" s="162" t="s">
        <v>29407</v>
      </c>
    </row>
    <row r="29163" spans="7:7">
      <c r="G29163" s="162" t="s">
        <v>29408</v>
      </c>
    </row>
    <row r="29164" spans="7:7">
      <c r="G29164" s="162" t="s">
        <v>29409</v>
      </c>
    </row>
    <row r="29165" spans="7:7">
      <c r="G29165" s="162" t="s">
        <v>29410</v>
      </c>
    </row>
    <row r="29166" spans="7:7">
      <c r="G29166" s="162" t="s">
        <v>29411</v>
      </c>
    </row>
    <row r="29167" spans="7:7">
      <c r="G29167" s="162" t="s">
        <v>29412</v>
      </c>
    </row>
    <row r="29168" spans="7:7">
      <c r="G29168" s="162" t="s">
        <v>29413</v>
      </c>
    </row>
    <row r="29169" spans="7:7">
      <c r="G29169" s="162" t="s">
        <v>29414</v>
      </c>
    </row>
    <row r="29170" spans="7:7">
      <c r="G29170" s="162" t="s">
        <v>29415</v>
      </c>
    </row>
    <row r="29171" spans="7:7">
      <c r="G29171" s="162" t="s">
        <v>29416</v>
      </c>
    </row>
    <row r="29172" spans="7:7">
      <c r="G29172" s="162" t="s">
        <v>29417</v>
      </c>
    </row>
    <row r="29173" spans="7:7">
      <c r="G29173" s="162" t="s">
        <v>29418</v>
      </c>
    </row>
    <row r="29174" spans="7:7">
      <c r="G29174" s="162" t="s">
        <v>29419</v>
      </c>
    </row>
    <row r="29175" spans="7:7">
      <c r="G29175" s="162" t="s">
        <v>29420</v>
      </c>
    </row>
    <row r="29176" spans="7:7">
      <c r="G29176" s="162" t="s">
        <v>29421</v>
      </c>
    </row>
    <row r="29177" spans="7:7">
      <c r="G29177" s="162" t="s">
        <v>29422</v>
      </c>
    </row>
    <row r="29178" spans="7:7">
      <c r="G29178" s="162" t="s">
        <v>29423</v>
      </c>
    </row>
    <row r="29179" spans="7:7">
      <c r="G29179" s="162" t="s">
        <v>29424</v>
      </c>
    </row>
    <row r="29180" spans="7:7">
      <c r="G29180" s="162" t="s">
        <v>29425</v>
      </c>
    </row>
    <row r="29181" spans="7:7">
      <c r="G29181" s="162" t="s">
        <v>29426</v>
      </c>
    </row>
    <row r="29182" spans="7:7">
      <c r="G29182" s="162" t="s">
        <v>29427</v>
      </c>
    </row>
    <row r="29183" spans="7:7">
      <c r="G29183" s="162" t="s">
        <v>29428</v>
      </c>
    </row>
    <row r="29184" spans="7:7">
      <c r="G29184" s="162" t="s">
        <v>29429</v>
      </c>
    </row>
    <row r="29185" spans="7:7">
      <c r="G29185" s="162" t="s">
        <v>29430</v>
      </c>
    </row>
    <row r="29186" spans="7:7">
      <c r="G29186" s="162" t="s">
        <v>29431</v>
      </c>
    </row>
    <row r="29187" spans="7:7">
      <c r="G29187" s="162" t="s">
        <v>29432</v>
      </c>
    </row>
    <row r="29188" spans="7:7">
      <c r="G29188" s="162" t="s">
        <v>29433</v>
      </c>
    </row>
    <row r="29189" spans="7:7">
      <c r="G29189" s="162" t="s">
        <v>29434</v>
      </c>
    </row>
    <row r="29190" spans="7:7">
      <c r="G29190" s="162" t="s">
        <v>29435</v>
      </c>
    </row>
    <row r="29191" spans="7:7">
      <c r="G29191" s="162" t="s">
        <v>29436</v>
      </c>
    </row>
    <row r="29192" spans="7:7">
      <c r="G29192" s="162" t="s">
        <v>29437</v>
      </c>
    </row>
    <row r="29193" spans="7:7">
      <c r="G29193" s="162" t="s">
        <v>29438</v>
      </c>
    </row>
    <row r="29194" spans="7:7">
      <c r="G29194" s="162" t="s">
        <v>29439</v>
      </c>
    </row>
    <row r="29195" spans="7:7">
      <c r="G29195" s="162" t="s">
        <v>29440</v>
      </c>
    </row>
    <row r="29196" spans="7:7">
      <c r="G29196" s="162" t="s">
        <v>29441</v>
      </c>
    </row>
    <row r="29197" spans="7:7">
      <c r="G29197" s="162" t="s">
        <v>29442</v>
      </c>
    </row>
    <row r="29198" spans="7:7">
      <c r="G29198" s="162" t="s">
        <v>29443</v>
      </c>
    </row>
    <row r="29199" spans="7:7">
      <c r="G29199" s="162" t="s">
        <v>29444</v>
      </c>
    </row>
    <row r="29200" spans="7:7">
      <c r="G29200" s="162" t="s">
        <v>29445</v>
      </c>
    </row>
    <row r="29201" spans="7:7">
      <c r="G29201" s="162" t="s">
        <v>29446</v>
      </c>
    </row>
    <row r="29202" spans="7:7">
      <c r="G29202" s="162" t="s">
        <v>29447</v>
      </c>
    </row>
    <row r="29203" spans="7:7">
      <c r="G29203" s="162" t="s">
        <v>29448</v>
      </c>
    </row>
    <row r="29204" spans="7:7">
      <c r="G29204" s="162" t="s">
        <v>29449</v>
      </c>
    </row>
    <row r="29205" spans="7:7">
      <c r="G29205" s="162" t="s">
        <v>29450</v>
      </c>
    </row>
    <row r="29206" spans="7:7">
      <c r="G29206" s="162" t="s">
        <v>29451</v>
      </c>
    </row>
    <row r="29207" spans="7:7">
      <c r="G29207" s="162" t="s">
        <v>29452</v>
      </c>
    </row>
    <row r="29208" spans="7:7">
      <c r="G29208" s="162" t="s">
        <v>29453</v>
      </c>
    </row>
    <row r="29209" spans="7:7">
      <c r="G29209" s="162" t="s">
        <v>29454</v>
      </c>
    </row>
    <row r="29210" spans="7:7">
      <c r="G29210" s="162" t="s">
        <v>29455</v>
      </c>
    </row>
    <row r="29211" spans="7:7">
      <c r="G29211" s="162" t="s">
        <v>29456</v>
      </c>
    </row>
    <row r="29212" spans="7:7">
      <c r="G29212" s="162" t="s">
        <v>29457</v>
      </c>
    </row>
    <row r="29213" spans="7:7">
      <c r="G29213" s="162" t="s">
        <v>29458</v>
      </c>
    </row>
    <row r="29214" spans="7:7">
      <c r="G29214" s="162" t="s">
        <v>29459</v>
      </c>
    </row>
    <row r="29215" spans="7:7">
      <c r="G29215" s="162" t="s">
        <v>29460</v>
      </c>
    </row>
    <row r="29216" spans="7:7">
      <c r="G29216" s="162" t="s">
        <v>29461</v>
      </c>
    </row>
    <row r="29217" spans="7:7">
      <c r="G29217" s="162" t="s">
        <v>29462</v>
      </c>
    </row>
    <row r="29218" spans="7:7">
      <c r="G29218" s="162" t="s">
        <v>29463</v>
      </c>
    </row>
    <row r="29219" spans="7:7">
      <c r="G29219" s="162" t="s">
        <v>29464</v>
      </c>
    </row>
    <row r="29220" spans="7:7">
      <c r="G29220" s="162" t="s">
        <v>29465</v>
      </c>
    </row>
    <row r="29221" spans="7:7">
      <c r="G29221" s="162" t="s">
        <v>29466</v>
      </c>
    </row>
    <row r="29222" spans="7:7">
      <c r="G29222" s="162" t="s">
        <v>29467</v>
      </c>
    </row>
    <row r="29223" spans="7:7">
      <c r="G29223" s="162" t="s">
        <v>29468</v>
      </c>
    </row>
    <row r="29224" spans="7:7">
      <c r="G29224" s="162" t="s">
        <v>29469</v>
      </c>
    </row>
    <row r="29225" spans="7:7">
      <c r="G29225" s="162" t="s">
        <v>29470</v>
      </c>
    </row>
    <row r="29226" spans="7:7">
      <c r="G29226" s="162" t="s">
        <v>29471</v>
      </c>
    </row>
    <row r="29227" spans="7:7">
      <c r="G29227" s="162" t="s">
        <v>29472</v>
      </c>
    </row>
    <row r="29228" spans="7:7">
      <c r="G29228" s="162" t="s">
        <v>29473</v>
      </c>
    </row>
    <row r="29229" spans="7:7">
      <c r="G29229" s="162" t="s">
        <v>29474</v>
      </c>
    </row>
    <row r="29230" spans="7:7">
      <c r="G29230" s="162" t="s">
        <v>29475</v>
      </c>
    </row>
    <row r="29231" spans="7:7">
      <c r="G29231" s="162" t="s">
        <v>29476</v>
      </c>
    </row>
    <row r="29232" spans="7:7">
      <c r="G29232" s="162" t="s">
        <v>29477</v>
      </c>
    </row>
    <row r="29233" spans="7:7">
      <c r="G29233" s="162" t="s">
        <v>29478</v>
      </c>
    </row>
    <row r="29234" spans="7:7">
      <c r="G29234" s="162" t="s">
        <v>29479</v>
      </c>
    </row>
    <row r="29235" spans="7:7">
      <c r="G29235" s="162" t="s">
        <v>29480</v>
      </c>
    </row>
    <row r="29236" spans="7:7">
      <c r="G29236" s="162" t="s">
        <v>29481</v>
      </c>
    </row>
    <row r="29237" spans="7:7">
      <c r="G29237" s="162" t="s">
        <v>29482</v>
      </c>
    </row>
    <row r="29238" spans="7:7">
      <c r="G29238" s="162" t="s">
        <v>29483</v>
      </c>
    </row>
    <row r="29239" spans="7:7">
      <c r="G29239" s="162" t="s">
        <v>29484</v>
      </c>
    </row>
    <row r="29240" spans="7:7">
      <c r="G29240" s="162" t="s">
        <v>29485</v>
      </c>
    </row>
    <row r="29241" spans="7:7">
      <c r="G29241" s="162" t="s">
        <v>29486</v>
      </c>
    </row>
    <row r="29242" spans="7:7">
      <c r="G29242" s="162" t="s">
        <v>29487</v>
      </c>
    </row>
    <row r="29243" spans="7:7">
      <c r="G29243" s="162" t="s">
        <v>29488</v>
      </c>
    </row>
    <row r="29244" spans="7:7">
      <c r="G29244" s="162" t="s">
        <v>29489</v>
      </c>
    </row>
    <row r="29245" spans="7:7">
      <c r="G29245" s="162" t="s">
        <v>29490</v>
      </c>
    </row>
    <row r="29246" spans="7:7">
      <c r="G29246" s="162" t="s">
        <v>29491</v>
      </c>
    </row>
    <row r="29247" spans="7:7">
      <c r="G29247" s="162" t="s">
        <v>29492</v>
      </c>
    </row>
    <row r="29248" spans="7:7">
      <c r="G29248" s="162" t="s">
        <v>29493</v>
      </c>
    </row>
    <row r="29249" spans="7:7">
      <c r="G29249" s="162" t="s">
        <v>29494</v>
      </c>
    </row>
    <row r="29250" spans="7:7">
      <c r="G29250" s="162" t="s">
        <v>29495</v>
      </c>
    </row>
    <row r="29251" spans="7:7">
      <c r="G29251" s="162" t="s">
        <v>29496</v>
      </c>
    </row>
    <row r="29252" spans="7:7">
      <c r="G29252" s="162" t="s">
        <v>29497</v>
      </c>
    </row>
    <row r="29253" spans="7:7">
      <c r="G29253" s="162" t="s">
        <v>29498</v>
      </c>
    </row>
    <row r="29254" spans="7:7">
      <c r="G29254" s="162" t="s">
        <v>29499</v>
      </c>
    </row>
    <row r="29255" spans="7:7">
      <c r="G29255" s="162" t="s">
        <v>29500</v>
      </c>
    </row>
    <row r="29256" spans="7:7">
      <c r="G29256" s="162" t="s">
        <v>29501</v>
      </c>
    </row>
    <row r="29257" spans="7:7">
      <c r="G29257" s="162" t="s">
        <v>29502</v>
      </c>
    </row>
    <row r="29258" spans="7:7">
      <c r="G29258" s="162" t="s">
        <v>29503</v>
      </c>
    </row>
    <row r="29259" spans="7:7">
      <c r="G29259" s="162" t="s">
        <v>29504</v>
      </c>
    </row>
    <row r="29260" spans="7:7">
      <c r="G29260" s="162" t="s">
        <v>29505</v>
      </c>
    </row>
    <row r="29261" spans="7:7">
      <c r="G29261" s="162" t="s">
        <v>29506</v>
      </c>
    </row>
    <row r="29262" spans="7:7">
      <c r="G29262" s="162" t="s">
        <v>29507</v>
      </c>
    </row>
    <row r="29263" spans="7:7">
      <c r="G29263" s="162" t="s">
        <v>29508</v>
      </c>
    </row>
    <row r="29264" spans="7:7">
      <c r="G29264" s="162" t="s">
        <v>29509</v>
      </c>
    </row>
    <row r="29265" spans="7:7">
      <c r="G29265" s="162" t="s">
        <v>29510</v>
      </c>
    </row>
    <row r="29266" spans="7:7">
      <c r="G29266" s="162" t="s">
        <v>29511</v>
      </c>
    </row>
    <row r="29267" spans="7:7">
      <c r="G29267" s="162" t="s">
        <v>29512</v>
      </c>
    </row>
    <row r="29268" spans="7:7">
      <c r="G29268" s="162" t="s">
        <v>29513</v>
      </c>
    </row>
    <row r="29269" spans="7:7">
      <c r="G29269" s="162" t="s">
        <v>29514</v>
      </c>
    </row>
    <row r="29270" spans="7:7">
      <c r="G29270" s="162" t="s">
        <v>29515</v>
      </c>
    </row>
    <row r="29271" spans="7:7">
      <c r="G29271" s="162" t="s">
        <v>29516</v>
      </c>
    </row>
    <row r="29272" spans="7:7">
      <c r="G29272" s="162" t="s">
        <v>29517</v>
      </c>
    </row>
    <row r="29273" spans="7:7">
      <c r="G29273" s="162" t="s">
        <v>29518</v>
      </c>
    </row>
    <row r="29274" spans="7:7">
      <c r="G29274" s="162" t="s">
        <v>29519</v>
      </c>
    </row>
    <row r="29275" spans="7:7">
      <c r="G29275" s="162" t="s">
        <v>29520</v>
      </c>
    </row>
    <row r="29276" spans="7:7">
      <c r="G29276" s="162" t="s">
        <v>29521</v>
      </c>
    </row>
    <row r="29277" spans="7:7">
      <c r="G29277" s="162" t="s">
        <v>29522</v>
      </c>
    </row>
    <row r="29278" spans="7:7">
      <c r="G29278" s="162" t="s">
        <v>29523</v>
      </c>
    </row>
    <row r="29279" spans="7:7">
      <c r="G29279" s="162" t="s">
        <v>29524</v>
      </c>
    </row>
    <row r="29280" spans="7:7">
      <c r="G29280" s="162" t="s">
        <v>29525</v>
      </c>
    </row>
    <row r="29281" spans="7:7">
      <c r="G29281" s="162" t="s">
        <v>29526</v>
      </c>
    </row>
    <row r="29282" spans="7:7">
      <c r="G29282" s="162" t="s">
        <v>29527</v>
      </c>
    </row>
    <row r="29283" spans="7:7">
      <c r="G29283" s="162" t="s">
        <v>29528</v>
      </c>
    </row>
    <row r="29284" spans="7:7">
      <c r="G29284" s="162" t="s">
        <v>29529</v>
      </c>
    </row>
    <row r="29285" spans="7:7">
      <c r="G29285" s="162" t="s">
        <v>29530</v>
      </c>
    </row>
    <row r="29286" spans="7:7">
      <c r="G29286" s="162" t="s">
        <v>29531</v>
      </c>
    </row>
    <row r="29287" spans="7:7">
      <c r="G29287" s="162" t="s">
        <v>29532</v>
      </c>
    </row>
    <row r="29288" spans="7:7">
      <c r="G29288" s="162" t="s">
        <v>29533</v>
      </c>
    </row>
    <row r="29289" spans="7:7">
      <c r="G29289" s="162" t="s">
        <v>29534</v>
      </c>
    </row>
    <row r="29290" spans="7:7">
      <c r="G29290" s="162" t="s">
        <v>29535</v>
      </c>
    </row>
    <row r="29291" spans="7:7">
      <c r="G29291" s="162" t="s">
        <v>29536</v>
      </c>
    </row>
    <row r="29292" spans="7:7">
      <c r="G29292" s="162" t="s">
        <v>29537</v>
      </c>
    </row>
    <row r="29293" spans="7:7">
      <c r="G29293" s="162" t="s">
        <v>29538</v>
      </c>
    </row>
    <row r="29294" spans="7:7">
      <c r="G29294" s="162" t="s">
        <v>29539</v>
      </c>
    </row>
    <row r="29295" spans="7:7">
      <c r="G29295" s="162" t="s">
        <v>29540</v>
      </c>
    </row>
    <row r="29296" spans="7:7">
      <c r="G29296" s="162" t="s">
        <v>29541</v>
      </c>
    </row>
    <row r="29297" spans="7:7">
      <c r="G29297" s="162" t="s">
        <v>29542</v>
      </c>
    </row>
    <row r="29298" spans="7:7">
      <c r="G29298" s="162" t="s">
        <v>29543</v>
      </c>
    </row>
    <row r="29299" spans="7:7">
      <c r="G29299" s="162" t="s">
        <v>29544</v>
      </c>
    </row>
    <row r="29300" spans="7:7">
      <c r="G29300" s="162" t="s">
        <v>29545</v>
      </c>
    </row>
    <row r="29301" spans="7:7">
      <c r="G29301" s="162" t="s">
        <v>29546</v>
      </c>
    </row>
    <row r="29302" spans="7:7">
      <c r="G29302" s="162" t="s">
        <v>29547</v>
      </c>
    </row>
    <row r="29303" spans="7:7">
      <c r="G29303" s="162" t="s">
        <v>29548</v>
      </c>
    </row>
    <row r="29304" spans="7:7">
      <c r="G29304" s="162" t="s">
        <v>29549</v>
      </c>
    </row>
    <row r="29305" spans="7:7">
      <c r="G29305" s="162" t="s">
        <v>29550</v>
      </c>
    </row>
    <row r="29306" spans="7:7">
      <c r="G29306" s="162" t="s">
        <v>29551</v>
      </c>
    </row>
    <row r="29307" spans="7:7">
      <c r="G29307" s="162" t="s">
        <v>29552</v>
      </c>
    </row>
    <row r="29308" spans="7:7">
      <c r="G29308" s="162" t="s">
        <v>29553</v>
      </c>
    </row>
    <row r="29309" spans="7:7">
      <c r="G29309" s="162" t="s">
        <v>29554</v>
      </c>
    </row>
    <row r="29310" spans="7:7">
      <c r="G29310" s="162" t="s">
        <v>29555</v>
      </c>
    </row>
    <row r="29311" spans="7:7">
      <c r="G29311" s="162" t="s">
        <v>29556</v>
      </c>
    </row>
    <row r="29312" spans="7:7">
      <c r="G29312" s="162" t="s">
        <v>29557</v>
      </c>
    </row>
    <row r="29313" spans="7:7">
      <c r="G29313" s="162" t="s">
        <v>29558</v>
      </c>
    </row>
    <row r="29314" spans="7:7">
      <c r="G29314" s="162" t="s">
        <v>29559</v>
      </c>
    </row>
    <row r="29315" spans="7:7">
      <c r="G29315" s="162" t="s">
        <v>29560</v>
      </c>
    </row>
    <row r="29316" spans="7:7">
      <c r="G29316" s="162" t="s">
        <v>29561</v>
      </c>
    </row>
    <row r="29317" spans="7:7">
      <c r="G29317" s="162" t="s">
        <v>29562</v>
      </c>
    </row>
    <row r="29318" spans="7:7">
      <c r="G29318" s="162" t="s">
        <v>29563</v>
      </c>
    </row>
    <row r="29319" spans="7:7">
      <c r="G29319" s="162" t="s">
        <v>29564</v>
      </c>
    </row>
    <row r="29320" spans="7:7">
      <c r="G29320" s="162" t="s">
        <v>29565</v>
      </c>
    </row>
    <row r="29321" spans="7:7">
      <c r="G29321" s="162" t="s">
        <v>29566</v>
      </c>
    </row>
    <row r="29322" spans="7:7">
      <c r="G29322" s="162" t="s">
        <v>29567</v>
      </c>
    </row>
    <row r="29323" spans="7:7">
      <c r="G29323" s="162" t="s">
        <v>29568</v>
      </c>
    </row>
    <row r="29324" spans="7:7">
      <c r="G29324" s="162" t="s">
        <v>29569</v>
      </c>
    </row>
    <row r="29325" spans="7:7">
      <c r="G29325" s="162" t="s">
        <v>29570</v>
      </c>
    </row>
    <row r="29326" spans="7:7">
      <c r="G29326" s="162" t="s">
        <v>29571</v>
      </c>
    </row>
    <row r="29327" spans="7:7">
      <c r="G29327" s="162" t="s">
        <v>29572</v>
      </c>
    </row>
    <row r="29328" spans="7:7">
      <c r="G29328" s="162" t="s">
        <v>29573</v>
      </c>
    </row>
    <row r="29329" spans="7:7">
      <c r="G29329" s="162" t="s">
        <v>29574</v>
      </c>
    </row>
    <row r="29330" spans="7:7">
      <c r="G29330" s="162" t="s">
        <v>29575</v>
      </c>
    </row>
    <row r="29331" spans="7:7">
      <c r="G29331" s="162" t="s">
        <v>29576</v>
      </c>
    </row>
    <row r="29332" spans="7:7">
      <c r="G29332" s="162" t="s">
        <v>29577</v>
      </c>
    </row>
    <row r="29333" spans="7:7">
      <c r="G29333" s="162" t="s">
        <v>29578</v>
      </c>
    </row>
    <row r="29334" spans="7:7">
      <c r="G29334" s="162" t="s">
        <v>29579</v>
      </c>
    </row>
    <row r="29335" spans="7:7">
      <c r="G29335" s="162" t="s">
        <v>29580</v>
      </c>
    </row>
    <row r="29336" spans="7:7">
      <c r="G29336" s="162" t="s">
        <v>29581</v>
      </c>
    </row>
    <row r="29337" spans="7:7">
      <c r="G29337" s="162" t="s">
        <v>29582</v>
      </c>
    </row>
    <row r="29338" spans="7:7">
      <c r="G29338" s="162" t="s">
        <v>29583</v>
      </c>
    </row>
    <row r="29339" spans="7:7">
      <c r="G29339" s="162" t="s">
        <v>29584</v>
      </c>
    </row>
    <row r="29340" spans="7:7">
      <c r="G29340" s="162" t="s">
        <v>29585</v>
      </c>
    </row>
    <row r="29341" spans="7:7">
      <c r="G29341" s="162" t="s">
        <v>29586</v>
      </c>
    </row>
    <row r="29342" spans="7:7">
      <c r="G29342" s="162" t="s">
        <v>29587</v>
      </c>
    </row>
    <row r="29343" spans="7:7">
      <c r="G29343" s="162" t="s">
        <v>29588</v>
      </c>
    </row>
    <row r="29344" spans="7:7">
      <c r="G29344" s="162" t="s">
        <v>29589</v>
      </c>
    </row>
    <row r="29345" spans="7:7">
      <c r="G29345" s="162" t="s">
        <v>29590</v>
      </c>
    </row>
    <row r="29346" spans="7:7">
      <c r="G29346" s="162" t="s">
        <v>29591</v>
      </c>
    </row>
    <row r="29347" spans="7:7">
      <c r="G29347" s="162" t="s">
        <v>29592</v>
      </c>
    </row>
    <row r="29348" spans="7:7">
      <c r="G29348" s="162" t="s">
        <v>29593</v>
      </c>
    </row>
    <row r="29349" spans="7:7">
      <c r="G29349" s="162" t="s">
        <v>29594</v>
      </c>
    </row>
    <row r="29350" spans="7:7">
      <c r="G29350" s="162" t="s">
        <v>29595</v>
      </c>
    </row>
    <row r="29351" spans="7:7">
      <c r="G29351" s="162" t="s">
        <v>29596</v>
      </c>
    </row>
    <row r="29352" spans="7:7">
      <c r="G29352" s="162" t="s">
        <v>29597</v>
      </c>
    </row>
    <row r="29353" spans="7:7">
      <c r="G29353" s="162" t="s">
        <v>29598</v>
      </c>
    </row>
    <row r="29354" spans="7:7">
      <c r="G29354" s="162" t="s">
        <v>29599</v>
      </c>
    </row>
    <row r="29355" spans="7:7">
      <c r="G29355" s="162" t="s">
        <v>29600</v>
      </c>
    </row>
    <row r="29356" spans="7:7">
      <c r="G29356" s="162" t="s">
        <v>29601</v>
      </c>
    </row>
    <row r="29357" spans="7:7">
      <c r="G29357" s="162" t="s">
        <v>29602</v>
      </c>
    </row>
    <row r="29358" spans="7:7">
      <c r="G29358" s="162" t="s">
        <v>29603</v>
      </c>
    </row>
    <row r="29359" spans="7:7">
      <c r="G29359" s="162" t="s">
        <v>29604</v>
      </c>
    </row>
    <row r="29360" spans="7:7">
      <c r="G29360" s="162" t="s">
        <v>29605</v>
      </c>
    </row>
    <row r="29361" spans="7:7">
      <c r="G29361" s="162" t="s">
        <v>29606</v>
      </c>
    </row>
    <row r="29362" spans="7:7">
      <c r="G29362" s="162" t="s">
        <v>29607</v>
      </c>
    </row>
    <row r="29363" spans="7:7">
      <c r="G29363" s="162" t="s">
        <v>29608</v>
      </c>
    </row>
    <row r="29364" spans="7:7">
      <c r="G29364" s="162" t="s">
        <v>29609</v>
      </c>
    </row>
    <row r="29365" spans="7:7">
      <c r="G29365" s="162" t="s">
        <v>29610</v>
      </c>
    </row>
    <row r="29366" spans="7:7">
      <c r="G29366" s="162" t="s">
        <v>29611</v>
      </c>
    </row>
    <row r="29367" spans="7:7">
      <c r="G29367" s="162" t="s">
        <v>29612</v>
      </c>
    </row>
    <row r="29368" spans="7:7">
      <c r="G29368" s="162" t="s">
        <v>29613</v>
      </c>
    </row>
    <row r="29369" spans="7:7">
      <c r="G29369" s="162" t="s">
        <v>29614</v>
      </c>
    </row>
    <row r="29370" spans="7:7">
      <c r="G29370" s="162" t="s">
        <v>29615</v>
      </c>
    </row>
    <row r="29371" spans="7:7">
      <c r="G29371" s="162" t="s">
        <v>29616</v>
      </c>
    </row>
    <row r="29372" spans="7:7">
      <c r="G29372" s="162" t="s">
        <v>29617</v>
      </c>
    </row>
    <row r="29373" spans="7:7">
      <c r="G29373" s="162" t="s">
        <v>29618</v>
      </c>
    </row>
    <row r="29374" spans="7:7">
      <c r="G29374" s="162" t="s">
        <v>29619</v>
      </c>
    </row>
    <row r="29375" spans="7:7">
      <c r="G29375" s="162" t="s">
        <v>29620</v>
      </c>
    </row>
    <row r="29376" spans="7:7">
      <c r="G29376" s="162" t="s">
        <v>29621</v>
      </c>
    </row>
    <row r="29377" spans="7:7">
      <c r="G29377" s="162" t="s">
        <v>29622</v>
      </c>
    </row>
    <row r="29378" spans="7:7">
      <c r="G29378" s="162" t="s">
        <v>29623</v>
      </c>
    </row>
    <row r="29379" spans="7:7">
      <c r="G29379" s="162" t="s">
        <v>29624</v>
      </c>
    </row>
    <row r="29380" spans="7:7">
      <c r="G29380" s="162" t="s">
        <v>29625</v>
      </c>
    </row>
    <row r="29381" spans="7:7">
      <c r="G29381" s="162" t="s">
        <v>29626</v>
      </c>
    </row>
    <row r="29382" spans="7:7">
      <c r="G29382" s="162" t="s">
        <v>29627</v>
      </c>
    </row>
    <row r="29383" spans="7:7">
      <c r="G29383" s="162" t="s">
        <v>29628</v>
      </c>
    </row>
    <row r="29384" spans="7:7">
      <c r="G29384" s="162" t="s">
        <v>29629</v>
      </c>
    </row>
    <row r="29385" spans="7:7">
      <c r="G29385" s="162" t="s">
        <v>29630</v>
      </c>
    </row>
    <row r="29386" spans="7:7">
      <c r="G29386" s="162" t="s">
        <v>29631</v>
      </c>
    </row>
    <row r="29387" spans="7:7">
      <c r="G29387" s="162" t="s">
        <v>29632</v>
      </c>
    </row>
    <row r="29388" spans="7:7">
      <c r="G29388" s="162" t="s">
        <v>29633</v>
      </c>
    </row>
    <row r="29389" spans="7:7">
      <c r="G29389" s="162" t="s">
        <v>29634</v>
      </c>
    </row>
    <row r="29390" spans="7:7">
      <c r="G29390" s="162" t="s">
        <v>29635</v>
      </c>
    </row>
    <row r="29391" spans="7:7">
      <c r="G29391" s="162" t="s">
        <v>29636</v>
      </c>
    </row>
    <row r="29392" spans="7:7">
      <c r="G29392" s="162" t="s">
        <v>29637</v>
      </c>
    </row>
    <row r="29393" spans="7:7">
      <c r="G29393" s="162" t="s">
        <v>29638</v>
      </c>
    </row>
    <row r="29394" spans="7:7">
      <c r="G29394" s="162" t="s">
        <v>29639</v>
      </c>
    </row>
    <row r="29395" spans="7:7">
      <c r="G29395" s="162" t="s">
        <v>29640</v>
      </c>
    </row>
    <row r="29396" spans="7:7">
      <c r="G29396" s="162" t="s">
        <v>29641</v>
      </c>
    </row>
    <row r="29397" spans="7:7">
      <c r="G29397" s="162" t="s">
        <v>29642</v>
      </c>
    </row>
    <row r="29398" spans="7:7">
      <c r="G29398" s="162" t="s">
        <v>29643</v>
      </c>
    </row>
    <row r="29399" spans="7:7">
      <c r="G29399" s="162" t="s">
        <v>29644</v>
      </c>
    </row>
    <row r="29400" spans="7:7">
      <c r="G29400" s="162" t="s">
        <v>29645</v>
      </c>
    </row>
    <row r="29401" spans="7:7">
      <c r="G29401" s="162" t="s">
        <v>29646</v>
      </c>
    </row>
    <row r="29402" spans="7:7">
      <c r="G29402" s="162" t="s">
        <v>29647</v>
      </c>
    </row>
    <row r="29403" spans="7:7">
      <c r="G29403" s="162" t="s">
        <v>29648</v>
      </c>
    </row>
    <row r="29404" spans="7:7">
      <c r="G29404" s="162" t="s">
        <v>29649</v>
      </c>
    </row>
    <row r="29405" spans="7:7">
      <c r="G29405" s="162" t="s">
        <v>29650</v>
      </c>
    </row>
    <row r="29406" spans="7:7">
      <c r="G29406" s="162" t="s">
        <v>29651</v>
      </c>
    </row>
    <row r="29407" spans="7:7">
      <c r="G29407" s="162" t="s">
        <v>29652</v>
      </c>
    </row>
    <row r="29408" spans="7:7">
      <c r="G29408" s="162" t="s">
        <v>29653</v>
      </c>
    </row>
    <row r="29409" spans="7:7">
      <c r="G29409" s="162" t="s">
        <v>29654</v>
      </c>
    </row>
    <row r="29410" spans="7:7">
      <c r="G29410" s="162" t="s">
        <v>29655</v>
      </c>
    </row>
    <row r="29411" spans="7:7">
      <c r="G29411" s="162" t="s">
        <v>29656</v>
      </c>
    </row>
    <row r="29412" spans="7:7">
      <c r="G29412" s="162" t="s">
        <v>29657</v>
      </c>
    </row>
    <row r="29413" spans="7:7">
      <c r="G29413" s="162" t="s">
        <v>29658</v>
      </c>
    </row>
    <row r="29414" spans="7:7">
      <c r="G29414" s="162" t="s">
        <v>29659</v>
      </c>
    </row>
    <row r="29415" spans="7:7">
      <c r="G29415" s="162" t="s">
        <v>29660</v>
      </c>
    </row>
    <row r="29416" spans="7:7">
      <c r="G29416" s="162" t="s">
        <v>29661</v>
      </c>
    </row>
    <row r="29417" spans="7:7">
      <c r="G29417" s="162" t="s">
        <v>29662</v>
      </c>
    </row>
    <row r="29418" spans="7:7">
      <c r="G29418" s="162" t="s">
        <v>29663</v>
      </c>
    </row>
    <row r="29419" spans="7:7">
      <c r="G29419" s="162" t="s">
        <v>29664</v>
      </c>
    </row>
    <row r="29420" spans="7:7">
      <c r="G29420" s="162" t="s">
        <v>29665</v>
      </c>
    </row>
    <row r="29421" spans="7:7">
      <c r="G29421" s="162" t="s">
        <v>29666</v>
      </c>
    </row>
    <row r="29422" spans="7:7">
      <c r="G29422" s="162" t="s">
        <v>29667</v>
      </c>
    </row>
    <row r="29423" spans="7:7">
      <c r="G29423" s="162" t="s">
        <v>29668</v>
      </c>
    </row>
    <row r="29424" spans="7:7">
      <c r="G29424" s="162" t="s">
        <v>29669</v>
      </c>
    </row>
    <row r="29425" spans="7:7">
      <c r="G29425" s="162" t="s">
        <v>29670</v>
      </c>
    </row>
    <row r="29426" spans="7:7">
      <c r="G29426" s="162" t="s">
        <v>29671</v>
      </c>
    </row>
    <row r="29427" spans="7:7">
      <c r="G29427" s="162" t="s">
        <v>29672</v>
      </c>
    </row>
    <row r="29428" spans="7:7">
      <c r="G29428" s="162" t="s">
        <v>29673</v>
      </c>
    </row>
    <row r="29429" spans="7:7">
      <c r="G29429" s="162" t="s">
        <v>29674</v>
      </c>
    </row>
    <row r="29430" spans="7:7">
      <c r="G29430" s="162" t="s">
        <v>29675</v>
      </c>
    </row>
    <row r="29431" spans="7:7">
      <c r="G29431" s="162" t="s">
        <v>29676</v>
      </c>
    </row>
    <row r="29432" spans="7:7">
      <c r="G29432" s="162" t="s">
        <v>29677</v>
      </c>
    </row>
    <row r="29433" spans="7:7">
      <c r="G29433" s="162" t="s">
        <v>29678</v>
      </c>
    </row>
    <row r="29434" spans="7:7">
      <c r="G29434" s="162" t="s">
        <v>29679</v>
      </c>
    </row>
    <row r="29435" spans="7:7">
      <c r="G29435" s="162" t="s">
        <v>29680</v>
      </c>
    </row>
    <row r="29436" spans="7:7">
      <c r="G29436" s="162" t="s">
        <v>29681</v>
      </c>
    </row>
    <row r="29437" spans="7:7">
      <c r="G29437" s="162" t="s">
        <v>29682</v>
      </c>
    </row>
    <row r="29438" spans="7:7">
      <c r="G29438" s="162" t="s">
        <v>29683</v>
      </c>
    </row>
    <row r="29439" spans="7:7">
      <c r="G29439" s="162" t="s">
        <v>29684</v>
      </c>
    </row>
    <row r="29440" spans="7:7">
      <c r="G29440" s="162" t="s">
        <v>29685</v>
      </c>
    </row>
    <row r="29441" spans="7:7">
      <c r="G29441" s="162" t="s">
        <v>29686</v>
      </c>
    </row>
    <row r="29442" spans="7:7">
      <c r="G29442" s="162" t="s">
        <v>29687</v>
      </c>
    </row>
    <row r="29443" spans="7:7">
      <c r="G29443" s="162" t="s">
        <v>29688</v>
      </c>
    </row>
    <row r="29444" spans="7:7">
      <c r="G29444" s="162" t="s">
        <v>29689</v>
      </c>
    </row>
    <row r="29445" spans="7:7">
      <c r="G29445" s="162" t="s">
        <v>29690</v>
      </c>
    </row>
    <row r="29446" spans="7:7">
      <c r="G29446" s="162" t="s">
        <v>29691</v>
      </c>
    </row>
    <row r="29447" spans="7:7">
      <c r="G29447" s="162" t="s">
        <v>29692</v>
      </c>
    </row>
    <row r="29448" spans="7:7">
      <c r="G29448" s="162" t="s">
        <v>29693</v>
      </c>
    </row>
    <row r="29449" spans="7:7">
      <c r="G29449" s="162" t="s">
        <v>29694</v>
      </c>
    </row>
    <row r="29450" spans="7:7">
      <c r="G29450" s="162" t="s">
        <v>29695</v>
      </c>
    </row>
    <row r="29451" spans="7:7">
      <c r="G29451" s="162" t="s">
        <v>29696</v>
      </c>
    </row>
    <row r="29452" spans="7:7">
      <c r="G29452" s="162" t="s">
        <v>29697</v>
      </c>
    </row>
    <row r="29453" spans="7:7">
      <c r="G29453" s="162" t="s">
        <v>29698</v>
      </c>
    </row>
    <row r="29454" spans="7:7">
      <c r="G29454" s="162" t="s">
        <v>29699</v>
      </c>
    </row>
    <row r="29455" spans="7:7">
      <c r="G29455" s="162" t="s">
        <v>29700</v>
      </c>
    </row>
    <row r="29456" spans="7:7">
      <c r="G29456" s="162" t="s">
        <v>29701</v>
      </c>
    </row>
    <row r="29457" spans="7:7">
      <c r="G29457" s="162" t="s">
        <v>29702</v>
      </c>
    </row>
    <row r="29458" spans="7:7">
      <c r="G29458" s="162" t="s">
        <v>29703</v>
      </c>
    </row>
    <row r="29459" spans="7:7">
      <c r="G29459" s="162" t="s">
        <v>29704</v>
      </c>
    </row>
    <row r="29460" spans="7:7">
      <c r="G29460" s="162" t="s">
        <v>29705</v>
      </c>
    </row>
    <row r="29461" spans="7:7">
      <c r="G29461" s="162" t="s">
        <v>29706</v>
      </c>
    </row>
    <row r="29462" spans="7:7">
      <c r="G29462" s="162" t="s">
        <v>29707</v>
      </c>
    </row>
    <row r="29463" spans="7:7">
      <c r="G29463" s="162" t="s">
        <v>29708</v>
      </c>
    </row>
    <row r="29464" spans="7:7">
      <c r="G29464" s="162" t="s">
        <v>29709</v>
      </c>
    </row>
    <row r="29465" spans="7:7">
      <c r="G29465" s="162" t="s">
        <v>29710</v>
      </c>
    </row>
    <row r="29466" spans="7:7">
      <c r="G29466" s="162" t="s">
        <v>29711</v>
      </c>
    </row>
    <row r="29467" spans="7:7">
      <c r="G29467" s="162" t="s">
        <v>29712</v>
      </c>
    </row>
    <row r="29468" spans="7:7">
      <c r="G29468" s="162" t="s">
        <v>29713</v>
      </c>
    </row>
    <row r="29469" spans="7:7">
      <c r="G29469" s="162" t="s">
        <v>29714</v>
      </c>
    </row>
    <row r="29470" spans="7:7">
      <c r="G29470" s="162" t="s">
        <v>29715</v>
      </c>
    </row>
    <row r="29471" spans="7:7">
      <c r="G29471" s="162" t="s">
        <v>29716</v>
      </c>
    </row>
    <row r="29472" spans="7:7">
      <c r="G29472" s="162" t="s">
        <v>29717</v>
      </c>
    </row>
    <row r="29473" spans="7:7">
      <c r="G29473" s="162" t="s">
        <v>29718</v>
      </c>
    </row>
    <row r="29474" spans="7:7">
      <c r="G29474" s="162" t="s">
        <v>29719</v>
      </c>
    </row>
    <row r="29475" spans="7:7">
      <c r="G29475" s="162" t="s">
        <v>29720</v>
      </c>
    </row>
    <row r="29476" spans="7:7">
      <c r="G29476" s="162" t="s">
        <v>29721</v>
      </c>
    </row>
    <row r="29477" spans="7:7">
      <c r="G29477" s="162" t="s">
        <v>29722</v>
      </c>
    </row>
    <row r="29478" spans="7:7">
      <c r="G29478" s="162" t="s">
        <v>29723</v>
      </c>
    </row>
    <row r="29479" spans="7:7">
      <c r="G29479" s="162" t="s">
        <v>29724</v>
      </c>
    </row>
    <row r="29480" spans="7:7">
      <c r="G29480" s="162" t="s">
        <v>29725</v>
      </c>
    </row>
    <row r="29481" spans="7:7">
      <c r="G29481" s="162" t="s">
        <v>29726</v>
      </c>
    </row>
    <row r="29482" spans="7:7">
      <c r="G29482" s="162" t="s">
        <v>29727</v>
      </c>
    </row>
    <row r="29483" spans="7:7">
      <c r="G29483" s="162" t="s">
        <v>29728</v>
      </c>
    </row>
    <row r="29484" spans="7:7">
      <c r="G29484" s="162" t="s">
        <v>29729</v>
      </c>
    </row>
    <row r="29485" spans="7:7">
      <c r="G29485" s="162" t="s">
        <v>29730</v>
      </c>
    </row>
    <row r="29486" spans="7:7">
      <c r="G29486" s="162" t="s">
        <v>29731</v>
      </c>
    </row>
    <row r="29487" spans="7:7">
      <c r="G29487" s="162" t="s">
        <v>29732</v>
      </c>
    </row>
    <row r="29488" spans="7:7">
      <c r="G29488" s="162" t="s">
        <v>29733</v>
      </c>
    </row>
    <row r="29489" spans="7:7">
      <c r="G29489" s="162" t="s">
        <v>29734</v>
      </c>
    </row>
    <row r="29490" spans="7:7">
      <c r="G29490" s="162" t="s">
        <v>29735</v>
      </c>
    </row>
    <row r="29491" spans="7:7">
      <c r="G29491" s="162" t="s">
        <v>29736</v>
      </c>
    </row>
    <row r="29492" spans="7:7">
      <c r="G29492" s="162" t="s">
        <v>29737</v>
      </c>
    </row>
    <row r="29493" spans="7:7">
      <c r="G29493" s="162" t="s">
        <v>29738</v>
      </c>
    </row>
    <row r="29494" spans="7:7">
      <c r="G29494" s="162" t="s">
        <v>29739</v>
      </c>
    </row>
    <row r="29495" spans="7:7">
      <c r="G29495" s="162" t="s">
        <v>29740</v>
      </c>
    </row>
    <row r="29496" spans="7:7">
      <c r="G29496" s="162" t="s">
        <v>29741</v>
      </c>
    </row>
    <row r="29497" spans="7:7">
      <c r="G29497" s="162" t="s">
        <v>29742</v>
      </c>
    </row>
    <row r="29498" spans="7:7">
      <c r="G29498" s="162" t="s">
        <v>29743</v>
      </c>
    </row>
    <row r="29499" spans="7:7">
      <c r="G29499" s="162" t="s">
        <v>29744</v>
      </c>
    </row>
    <row r="29500" spans="7:7">
      <c r="G29500" s="162" t="s">
        <v>29745</v>
      </c>
    </row>
    <row r="29501" spans="7:7">
      <c r="G29501" s="162" t="s">
        <v>29746</v>
      </c>
    </row>
    <row r="29502" spans="7:7">
      <c r="G29502" s="162" t="s">
        <v>29747</v>
      </c>
    </row>
    <row r="29503" spans="7:7">
      <c r="G29503" s="162" t="s">
        <v>29748</v>
      </c>
    </row>
    <row r="29504" spans="7:7">
      <c r="G29504" s="162" t="s">
        <v>29749</v>
      </c>
    </row>
    <row r="29505" spans="7:7">
      <c r="G29505" s="162" t="s">
        <v>29750</v>
      </c>
    </row>
    <row r="29506" spans="7:7">
      <c r="G29506" s="162" t="s">
        <v>29751</v>
      </c>
    </row>
    <row r="29507" spans="7:7">
      <c r="G29507" s="162" t="s">
        <v>29752</v>
      </c>
    </row>
    <row r="29508" spans="7:7">
      <c r="G29508" s="162" t="s">
        <v>29753</v>
      </c>
    </row>
    <row r="29509" spans="7:7">
      <c r="G29509" s="162" t="s">
        <v>29754</v>
      </c>
    </row>
    <row r="29510" spans="7:7">
      <c r="G29510" s="162" t="s">
        <v>29755</v>
      </c>
    </row>
    <row r="29511" spans="7:7">
      <c r="G29511" s="162" t="s">
        <v>29756</v>
      </c>
    </row>
    <row r="29512" spans="7:7">
      <c r="G29512" s="162" t="s">
        <v>29757</v>
      </c>
    </row>
    <row r="29513" spans="7:7">
      <c r="G29513" s="162" t="s">
        <v>29758</v>
      </c>
    </row>
    <row r="29514" spans="7:7">
      <c r="G29514" s="162" t="s">
        <v>29759</v>
      </c>
    </row>
    <row r="29515" spans="7:7">
      <c r="G29515" s="162" t="s">
        <v>29760</v>
      </c>
    </row>
    <row r="29516" spans="7:7">
      <c r="G29516" s="162" t="s">
        <v>29761</v>
      </c>
    </row>
    <row r="29517" spans="7:7">
      <c r="G29517" s="162" t="s">
        <v>29762</v>
      </c>
    </row>
    <row r="29518" spans="7:7">
      <c r="G29518" s="162" t="s">
        <v>29763</v>
      </c>
    </row>
    <row r="29519" spans="7:7">
      <c r="G29519" s="162" t="s">
        <v>29764</v>
      </c>
    </row>
    <row r="29520" spans="7:7">
      <c r="G29520" s="162" t="s">
        <v>29765</v>
      </c>
    </row>
    <row r="29521" spans="7:7">
      <c r="G29521" s="162" t="s">
        <v>29766</v>
      </c>
    </row>
    <row r="29522" spans="7:7">
      <c r="G29522" s="162" t="s">
        <v>29767</v>
      </c>
    </row>
    <row r="29523" spans="7:7">
      <c r="G29523" s="162" t="s">
        <v>29768</v>
      </c>
    </row>
    <row r="29524" spans="7:7">
      <c r="G29524" s="162" t="s">
        <v>29769</v>
      </c>
    </row>
    <row r="29525" spans="7:7">
      <c r="G29525" s="162" t="s">
        <v>29770</v>
      </c>
    </row>
    <row r="29526" spans="7:7">
      <c r="G29526" s="162" t="s">
        <v>29771</v>
      </c>
    </row>
    <row r="29527" spans="7:7">
      <c r="G29527" s="162" t="s">
        <v>29772</v>
      </c>
    </row>
    <row r="29528" spans="7:7">
      <c r="G29528" s="162" t="s">
        <v>29773</v>
      </c>
    </row>
    <row r="29529" spans="7:7">
      <c r="G29529" s="162" t="s">
        <v>29774</v>
      </c>
    </row>
    <row r="29530" spans="7:7">
      <c r="G29530" s="162" t="s">
        <v>29775</v>
      </c>
    </row>
    <row r="29531" spans="7:7">
      <c r="G29531" s="162" t="s">
        <v>29776</v>
      </c>
    </row>
    <row r="29532" spans="7:7">
      <c r="G29532" s="162" t="s">
        <v>29777</v>
      </c>
    </row>
    <row r="29533" spans="7:7">
      <c r="G29533" s="162" t="s">
        <v>29778</v>
      </c>
    </row>
    <row r="29534" spans="7:7">
      <c r="G29534" s="162" t="s">
        <v>29779</v>
      </c>
    </row>
    <row r="29535" spans="7:7">
      <c r="G29535" s="162" t="s">
        <v>29780</v>
      </c>
    </row>
    <row r="29536" spans="7:7">
      <c r="G29536" s="162" t="s">
        <v>29781</v>
      </c>
    </row>
    <row r="29537" spans="7:7">
      <c r="G29537" s="162" t="s">
        <v>29782</v>
      </c>
    </row>
    <row r="29538" spans="7:7">
      <c r="G29538" s="162" t="s">
        <v>29783</v>
      </c>
    </row>
    <row r="29539" spans="7:7">
      <c r="G29539" s="162" t="s">
        <v>29784</v>
      </c>
    </row>
    <row r="29540" spans="7:7">
      <c r="G29540" s="162" t="s">
        <v>29785</v>
      </c>
    </row>
    <row r="29541" spans="7:7">
      <c r="G29541" s="162" t="s">
        <v>29786</v>
      </c>
    </row>
    <row r="29542" spans="7:7">
      <c r="G29542" s="162" t="s">
        <v>29787</v>
      </c>
    </row>
    <row r="29543" spans="7:7">
      <c r="G29543" s="162" t="s">
        <v>29788</v>
      </c>
    </row>
    <row r="29544" spans="7:7">
      <c r="G29544" s="162" t="s">
        <v>29789</v>
      </c>
    </row>
    <row r="29545" spans="7:7">
      <c r="G29545" s="162" t="s">
        <v>29790</v>
      </c>
    </row>
    <row r="29546" spans="7:7">
      <c r="G29546" s="162" t="s">
        <v>29791</v>
      </c>
    </row>
    <row r="29547" spans="7:7">
      <c r="G29547" s="162" t="s">
        <v>29792</v>
      </c>
    </row>
    <row r="29548" spans="7:7">
      <c r="G29548" s="162" t="s">
        <v>29793</v>
      </c>
    </row>
    <row r="29549" spans="7:7">
      <c r="G29549" s="162" t="s">
        <v>29794</v>
      </c>
    </row>
    <row r="29550" spans="7:7">
      <c r="G29550" s="162" t="s">
        <v>29795</v>
      </c>
    </row>
    <row r="29551" spans="7:7">
      <c r="G29551" s="162" t="s">
        <v>29796</v>
      </c>
    </row>
    <row r="29552" spans="7:7">
      <c r="G29552" s="162" t="s">
        <v>29797</v>
      </c>
    </row>
    <row r="29553" spans="7:7">
      <c r="G29553" s="162" t="s">
        <v>29798</v>
      </c>
    </row>
    <row r="29554" spans="7:7">
      <c r="G29554" s="162" t="s">
        <v>29799</v>
      </c>
    </row>
    <row r="29555" spans="7:7">
      <c r="G29555" s="162" t="s">
        <v>29800</v>
      </c>
    </row>
    <row r="29556" spans="7:7">
      <c r="G29556" s="162" t="s">
        <v>29801</v>
      </c>
    </row>
    <row r="29557" spans="7:7">
      <c r="G29557" s="162" t="s">
        <v>29802</v>
      </c>
    </row>
    <row r="29558" spans="7:7">
      <c r="G29558" s="162" t="s">
        <v>29803</v>
      </c>
    </row>
    <row r="29559" spans="7:7">
      <c r="G29559" s="162" t="s">
        <v>29804</v>
      </c>
    </row>
    <row r="29560" spans="7:7">
      <c r="G29560" s="162" t="s">
        <v>29805</v>
      </c>
    </row>
    <row r="29561" spans="7:7">
      <c r="G29561" s="162" t="s">
        <v>29806</v>
      </c>
    </row>
    <row r="29562" spans="7:7">
      <c r="G29562" s="162" t="s">
        <v>29807</v>
      </c>
    </row>
    <row r="29563" spans="7:7">
      <c r="G29563" s="162" t="s">
        <v>29808</v>
      </c>
    </row>
    <row r="29564" spans="7:7">
      <c r="G29564" s="162" t="s">
        <v>29809</v>
      </c>
    </row>
    <row r="29565" spans="7:7">
      <c r="G29565" s="162" t="s">
        <v>29810</v>
      </c>
    </row>
    <row r="29566" spans="7:7">
      <c r="G29566" s="162" t="s">
        <v>29811</v>
      </c>
    </row>
    <row r="29567" spans="7:7">
      <c r="G29567" s="162" t="s">
        <v>29812</v>
      </c>
    </row>
    <row r="29568" spans="7:7">
      <c r="G29568" s="162" t="s">
        <v>29813</v>
      </c>
    </row>
    <row r="29569" spans="7:7">
      <c r="G29569" s="162" t="s">
        <v>29814</v>
      </c>
    </row>
    <row r="29570" spans="7:7">
      <c r="G29570" s="162" t="s">
        <v>29815</v>
      </c>
    </row>
    <row r="29571" spans="7:7">
      <c r="G29571" s="162" t="s">
        <v>29816</v>
      </c>
    </row>
    <row r="29572" spans="7:7">
      <c r="G29572" s="162" t="s">
        <v>29817</v>
      </c>
    </row>
    <row r="29573" spans="7:7">
      <c r="G29573" s="162" t="s">
        <v>29818</v>
      </c>
    </row>
    <row r="29574" spans="7:7">
      <c r="G29574" s="162" t="s">
        <v>29819</v>
      </c>
    </row>
    <row r="29575" spans="7:7">
      <c r="G29575" s="162" t="s">
        <v>29820</v>
      </c>
    </row>
    <row r="29576" spans="7:7">
      <c r="G29576" s="162" t="s">
        <v>29821</v>
      </c>
    </row>
    <row r="29577" spans="7:7">
      <c r="G29577" s="162" t="s">
        <v>29822</v>
      </c>
    </row>
    <row r="29578" spans="7:7">
      <c r="G29578" s="162" t="s">
        <v>29823</v>
      </c>
    </row>
    <row r="29579" spans="7:7">
      <c r="G29579" s="162" t="s">
        <v>29824</v>
      </c>
    </row>
    <row r="29580" spans="7:7">
      <c r="G29580" s="162" t="s">
        <v>29825</v>
      </c>
    </row>
    <row r="29581" spans="7:7">
      <c r="G29581" s="162" t="s">
        <v>29826</v>
      </c>
    </row>
    <row r="29582" spans="7:7">
      <c r="G29582" s="162" t="s">
        <v>29827</v>
      </c>
    </row>
    <row r="29583" spans="7:7">
      <c r="G29583" s="162" t="s">
        <v>29828</v>
      </c>
    </row>
    <row r="29584" spans="7:7">
      <c r="G29584" s="162" t="s">
        <v>29829</v>
      </c>
    </row>
    <row r="29585" spans="7:7">
      <c r="G29585" s="162" t="s">
        <v>29830</v>
      </c>
    </row>
    <row r="29586" spans="7:7">
      <c r="G29586" s="162" t="s">
        <v>29831</v>
      </c>
    </row>
    <row r="29587" spans="7:7">
      <c r="G29587" s="162" t="s">
        <v>29832</v>
      </c>
    </row>
    <row r="29588" spans="7:7">
      <c r="G29588" s="162" t="s">
        <v>29833</v>
      </c>
    </row>
    <row r="29589" spans="7:7">
      <c r="G29589" s="162" t="s">
        <v>29834</v>
      </c>
    </row>
    <row r="29590" spans="7:7">
      <c r="G29590" s="162" t="s">
        <v>29835</v>
      </c>
    </row>
    <row r="29591" spans="7:7">
      <c r="G29591" s="162" t="s">
        <v>29836</v>
      </c>
    </row>
    <row r="29592" spans="7:7">
      <c r="G29592" s="162" t="s">
        <v>29837</v>
      </c>
    </row>
    <row r="29593" spans="7:7">
      <c r="G29593" s="162" t="s">
        <v>29838</v>
      </c>
    </row>
    <row r="29594" spans="7:7">
      <c r="G29594" s="162" t="s">
        <v>29839</v>
      </c>
    </row>
    <row r="29595" spans="7:7">
      <c r="G29595" s="162" t="s">
        <v>29840</v>
      </c>
    </row>
    <row r="29596" spans="7:7">
      <c r="G29596" s="162" t="s">
        <v>29841</v>
      </c>
    </row>
    <row r="29597" spans="7:7">
      <c r="G29597" s="162" t="s">
        <v>29842</v>
      </c>
    </row>
    <row r="29598" spans="7:7">
      <c r="G29598" s="162" t="s">
        <v>29843</v>
      </c>
    </row>
    <row r="29599" spans="7:7">
      <c r="G29599" s="162" t="s">
        <v>29844</v>
      </c>
    </row>
    <row r="29600" spans="7:7">
      <c r="G29600" s="162" t="s">
        <v>29845</v>
      </c>
    </row>
    <row r="29601" spans="7:7">
      <c r="G29601" s="162" t="s">
        <v>29846</v>
      </c>
    </row>
    <row r="29602" spans="7:7">
      <c r="G29602" s="162" t="s">
        <v>29847</v>
      </c>
    </row>
    <row r="29603" spans="7:7">
      <c r="G29603" s="162" t="s">
        <v>29848</v>
      </c>
    </row>
    <row r="29604" spans="7:7">
      <c r="G29604" s="162" t="s">
        <v>29849</v>
      </c>
    </row>
    <row r="29605" spans="7:7">
      <c r="G29605" s="162" t="s">
        <v>29850</v>
      </c>
    </row>
    <row r="29606" spans="7:7">
      <c r="G29606" s="162" t="s">
        <v>29851</v>
      </c>
    </row>
    <row r="29607" spans="7:7">
      <c r="G29607" s="162" t="s">
        <v>29852</v>
      </c>
    </row>
    <row r="29608" spans="7:7">
      <c r="G29608" s="162" t="s">
        <v>29853</v>
      </c>
    </row>
    <row r="29609" spans="7:7">
      <c r="G29609" s="162" t="s">
        <v>29854</v>
      </c>
    </row>
    <row r="29610" spans="7:7">
      <c r="G29610" s="162" t="s">
        <v>29855</v>
      </c>
    </row>
    <row r="29611" spans="7:7">
      <c r="G29611" s="162" t="s">
        <v>29856</v>
      </c>
    </row>
    <row r="29612" spans="7:7">
      <c r="G29612" s="162" t="s">
        <v>29857</v>
      </c>
    </row>
    <row r="29613" spans="7:7">
      <c r="G29613" s="162" t="s">
        <v>29858</v>
      </c>
    </row>
    <row r="29614" spans="7:7">
      <c r="G29614" s="162" t="s">
        <v>29859</v>
      </c>
    </row>
    <row r="29615" spans="7:7">
      <c r="G29615" s="162" t="s">
        <v>29860</v>
      </c>
    </row>
    <row r="29616" spans="7:7">
      <c r="G29616" s="162" t="s">
        <v>29861</v>
      </c>
    </row>
    <row r="29617" spans="7:7">
      <c r="G29617" s="162" t="s">
        <v>29862</v>
      </c>
    </row>
    <row r="29618" spans="7:7">
      <c r="G29618" s="162" t="s">
        <v>29863</v>
      </c>
    </row>
    <row r="29619" spans="7:7">
      <c r="G29619" s="162" t="s">
        <v>29864</v>
      </c>
    </row>
    <row r="29620" spans="7:7">
      <c r="G29620" s="162" t="s">
        <v>29865</v>
      </c>
    </row>
    <row r="29621" spans="7:7">
      <c r="G29621" s="162" t="s">
        <v>29866</v>
      </c>
    </row>
    <row r="29622" spans="7:7">
      <c r="G29622" s="162" t="s">
        <v>29867</v>
      </c>
    </row>
    <row r="29623" spans="7:7">
      <c r="G29623" s="162" t="s">
        <v>29868</v>
      </c>
    </row>
    <row r="29624" spans="7:7">
      <c r="G29624" s="162" t="s">
        <v>29869</v>
      </c>
    </row>
    <row r="29625" spans="7:7">
      <c r="G29625" s="162" t="s">
        <v>29870</v>
      </c>
    </row>
    <row r="29626" spans="7:7">
      <c r="G29626" s="162" t="s">
        <v>29871</v>
      </c>
    </row>
    <row r="29627" spans="7:7">
      <c r="G29627" s="162" t="s">
        <v>29872</v>
      </c>
    </row>
    <row r="29628" spans="7:7">
      <c r="G29628" s="162" t="s">
        <v>29873</v>
      </c>
    </row>
    <row r="29629" spans="7:7">
      <c r="G29629" s="162" t="s">
        <v>29874</v>
      </c>
    </row>
    <row r="29630" spans="7:7">
      <c r="G29630" s="162" t="s">
        <v>29875</v>
      </c>
    </row>
    <row r="29631" spans="7:7">
      <c r="G29631" s="162" t="s">
        <v>29876</v>
      </c>
    </row>
    <row r="29632" spans="7:7">
      <c r="G29632" s="162" t="s">
        <v>29877</v>
      </c>
    </row>
    <row r="29633" spans="7:7">
      <c r="G29633" s="162" t="s">
        <v>29878</v>
      </c>
    </row>
    <row r="29634" spans="7:7">
      <c r="G29634" s="162" t="s">
        <v>29879</v>
      </c>
    </row>
    <row r="29635" spans="7:7">
      <c r="G29635" s="162" t="s">
        <v>29880</v>
      </c>
    </row>
    <row r="29636" spans="7:7">
      <c r="G29636" s="162" t="s">
        <v>29881</v>
      </c>
    </row>
    <row r="29637" spans="7:7">
      <c r="G29637" s="162" t="s">
        <v>29882</v>
      </c>
    </row>
    <row r="29638" spans="7:7">
      <c r="G29638" s="162" t="s">
        <v>29883</v>
      </c>
    </row>
    <row r="29639" spans="7:7">
      <c r="G29639" s="162" t="s">
        <v>29884</v>
      </c>
    </row>
    <row r="29640" spans="7:7">
      <c r="G29640" s="162" t="s">
        <v>29885</v>
      </c>
    </row>
    <row r="29641" spans="7:7">
      <c r="G29641" s="162" t="s">
        <v>29886</v>
      </c>
    </row>
    <row r="29642" spans="7:7">
      <c r="G29642" s="162" t="s">
        <v>29887</v>
      </c>
    </row>
    <row r="29643" spans="7:7">
      <c r="G29643" s="162" t="s">
        <v>29888</v>
      </c>
    </row>
    <row r="29644" spans="7:7">
      <c r="G29644" s="162" t="s">
        <v>29889</v>
      </c>
    </row>
    <row r="29645" spans="7:7">
      <c r="G29645" s="162" t="s">
        <v>29890</v>
      </c>
    </row>
    <row r="29646" spans="7:7">
      <c r="G29646" s="162" t="s">
        <v>29891</v>
      </c>
    </row>
    <row r="29647" spans="7:7">
      <c r="G29647" s="162" t="s">
        <v>29892</v>
      </c>
    </row>
    <row r="29648" spans="7:7">
      <c r="G29648" s="162" t="s">
        <v>29893</v>
      </c>
    </row>
    <row r="29649" spans="7:7">
      <c r="G29649" s="162" t="s">
        <v>29894</v>
      </c>
    </row>
    <row r="29650" spans="7:7">
      <c r="G29650" s="162" t="s">
        <v>29895</v>
      </c>
    </row>
    <row r="29651" spans="7:7">
      <c r="G29651" s="162" t="s">
        <v>29896</v>
      </c>
    </row>
    <row r="29652" spans="7:7">
      <c r="G29652" s="162" t="s">
        <v>29897</v>
      </c>
    </row>
    <row r="29653" spans="7:7">
      <c r="G29653" s="162" t="s">
        <v>29898</v>
      </c>
    </row>
    <row r="29654" spans="7:7">
      <c r="G29654" s="162" t="s">
        <v>29899</v>
      </c>
    </row>
    <row r="29655" spans="7:7">
      <c r="G29655" s="162" t="s">
        <v>29900</v>
      </c>
    </row>
    <row r="29656" spans="7:7">
      <c r="G29656" s="162" t="s">
        <v>29901</v>
      </c>
    </row>
    <row r="29657" spans="7:7">
      <c r="G29657" s="162" t="s">
        <v>29902</v>
      </c>
    </row>
    <row r="29658" spans="7:7">
      <c r="G29658" s="162" t="s">
        <v>29903</v>
      </c>
    </row>
    <row r="29659" spans="7:7">
      <c r="G29659" s="162" t="s">
        <v>29904</v>
      </c>
    </row>
    <row r="29660" spans="7:7">
      <c r="G29660" s="162" t="s">
        <v>29905</v>
      </c>
    </row>
    <row r="29661" spans="7:7">
      <c r="G29661" s="162" t="s">
        <v>29906</v>
      </c>
    </row>
    <row r="29662" spans="7:7">
      <c r="G29662" s="162" t="s">
        <v>29907</v>
      </c>
    </row>
    <row r="29663" spans="7:7">
      <c r="G29663" s="162" t="s">
        <v>29908</v>
      </c>
    </row>
    <row r="29664" spans="7:7">
      <c r="G29664" s="162" t="s">
        <v>29909</v>
      </c>
    </row>
    <row r="29665" spans="7:7">
      <c r="G29665" s="162" t="s">
        <v>29910</v>
      </c>
    </row>
    <row r="29666" spans="7:7">
      <c r="G29666" s="162" t="s">
        <v>29911</v>
      </c>
    </row>
    <row r="29667" spans="7:7">
      <c r="G29667" s="162" t="s">
        <v>29912</v>
      </c>
    </row>
    <row r="29668" spans="7:7">
      <c r="G29668" s="162" t="s">
        <v>29913</v>
      </c>
    </row>
    <row r="29669" spans="7:7">
      <c r="G29669" s="162" t="s">
        <v>29914</v>
      </c>
    </row>
    <row r="29670" spans="7:7">
      <c r="G29670" s="162" t="s">
        <v>29915</v>
      </c>
    </row>
    <row r="29671" spans="7:7">
      <c r="G29671" s="162" t="s">
        <v>29916</v>
      </c>
    </row>
    <row r="29672" spans="7:7">
      <c r="G29672" s="162" t="s">
        <v>29917</v>
      </c>
    </row>
    <row r="29673" spans="7:7">
      <c r="G29673" s="162" t="s">
        <v>29918</v>
      </c>
    </row>
    <row r="29674" spans="7:7">
      <c r="G29674" s="162" t="s">
        <v>29919</v>
      </c>
    </row>
    <row r="29675" spans="7:7">
      <c r="G29675" s="162" t="s">
        <v>29920</v>
      </c>
    </row>
    <row r="29676" spans="7:7">
      <c r="G29676" s="162" t="s">
        <v>29921</v>
      </c>
    </row>
    <row r="29677" spans="7:7">
      <c r="G29677" s="162" t="s">
        <v>29922</v>
      </c>
    </row>
    <row r="29678" spans="7:7">
      <c r="G29678" s="162" t="s">
        <v>29923</v>
      </c>
    </row>
    <row r="29679" spans="7:7">
      <c r="G29679" s="162" t="s">
        <v>29924</v>
      </c>
    </row>
    <row r="29680" spans="7:7">
      <c r="G29680" s="162" t="s">
        <v>29925</v>
      </c>
    </row>
    <row r="29681" spans="7:7">
      <c r="G29681" s="162" t="s">
        <v>29926</v>
      </c>
    </row>
    <row r="29682" spans="7:7">
      <c r="G29682" s="162" t="s">
        <v>29927</v>
      </c>
    </row>
    <row r="29683" spans="7:7">
      <c r="G29683" s="162" t="s">
        <v>29928</v>
      </c>
    </row>
    <row r="29684" spans="7:7">
      <c r="G29684" s="162" t="s">
        <v>29929</v>
      </c>
    </row>
    <row r="29685" spans="7:7">
      <c r="G29685" s="162" t="s">
        <v>29930</v>
      </c>
    </row>
    <row r="29686" spans="7:7">
      <c r="G29686" s="162" t="s">
        <v>29931</v>
      </c>
    </row>
    <row r="29687" spans="7:7">
      <c r="G29687" s="162" t="s">
        <v>29932</v>
      </c>
    </row>
    <row r="29688" spans="7:7">
      <c r="G29688" s="162" t="s">
        <v>29933</v>
      </c>
    </row>
    <row r="29689" spans="7:7">
      <c r="G29689" s="162" t="s">
        <v>29934</v>
      </c>
    </row>
    <row r="29690" spans="7:7">
      <c r="G29690" s="162" t="s">
        <v>29935</v>
      </c>
    </row>
    <row r="29691" spans="7:7">
      <c r="G29691" s="162" t="s">
        <v>29936</v>
      </c>
    </row>
    <row r="29692" spans="7:7">
      <c r="G29692" s="162" t="s">
        <v>29937</v>
      </c>
    </row>
    <row r="29693" spans="7:7">
      <c r="G29693" s="162" t="s">
        <v>29938</v>
      </c>
    </row>
    <row r="29694" spans="7:7">
      <c r="G29694" s="162" t="s">
        <v>29939</v>
      </c>
    </row>
    <row r="29695" spans="7:7">
      <c r="G29695" s="162" t="s">
        <v>29940</v>
      </c>
    </row>
    <row r="29696" spans="7:7">
      <c r="G29696" s="162" t="s">
        <v>29941</v>
      </c>
    </row>
    <row r="29697" spans="7:7">
      <c r="G29697" s="162" t="s">
        <v>29942</v>
      </c>
    </row>
    <row r="29698" spans="7:7">
      <c r="G29698" s="162" t="s">
        <v>29943</v>
      </c>
    </row>
    <row r="29699" spans="7:7">
      <c r="G29699" s="162" t="s">
        <v>29944</v>
      </c>
    </row>
    <row r="29700" spans="7:7">
      <c r="G29700" s="162" t="s">
        <v>29945</v>
      </c>
    </row>
    <row r="29701" spans="7:7">
      <c r="G29701" s="162" t="s">
        <v>29946</v>
      </c>
    </row>
    <row r="29702" spans="7:7">
      <c r="G29702" s="162" t="s">
        <v>29947</v>
      </c>
    </row>
    <row r="29703" spans="7:7">
      <c r="G29703" s="162" t="s">
        <v>29948</v>
      </c>
    </row>
    <row r="29704" spans="7:7">
      <c r="G29704" s="162" t="s">
        <v>29949</v>
      </c>
    </row>
    <row r="29705" spans="7:7">
      <c r="G29705" s="162" t="s">
        <v>29950</v>
      </c>
    </row>
    <row r="29706" spans="7:7">
      <c r="G29706" s="162" t="s">
        <v>29951</v>
      </c>
    </row>
    <row r="29707" spans="7:7">
      <c r="G29707" s="162" t="s">
        <v>29952</v>
      </c>
    </row>
    <row r="29708" spans="7:7">
      <c r="G29708" s="162" t="s">
        <v>29953</v>
      </c>
    </row>
    <row r="29709" spans="7:7">
      <c r="G29709" s="162" t="s">
        <v>29954</v>
      </c>
    </row>
    <row r="29710" spans="7:7">
      <c r="G29710" s="162" t="s">
        <v>29955</v>
      </c>
    </row>
    <row r="29711" spans="7:7">
      <c r="G29711" s="162" t="s">
        <v>29956</v>
      </c>
    </row>
    <row r="29712" spans="7:7">
      <c r="G29712" s="162" t="s">
        <v>29957</v>
      </c>
    </row>
    <row r="29713" spans="7:7">
      <c r="G29713" s="162" t="s">
        <v>29958</v>
      </c>
    </row>
    <row r="29714" spans="7:7">
      <c r="G29714" s="162" t="s">
        <v>29959</v>
      </c>
    </row>
    <row r="29715" spans="7:7">
      <c r="G29715" s="162" t="s">
        <v>29960</v>
      </c>
    </row>
    <row r="29716" spans="7:7">
      <c r="G29716" s="162" t="s">
        <v>29961</v>
      </c>
    </row>
    <row r="29717" spans="7:7">
      <c r="G29717" s="162" t="s">
        <v>29962</v>
      </c>
    </row>
    <row r="29718" spans="7:7">
      <c r="G29718" s="162" t="s">
        <v>29963</v>
      </c>
    </row>
    <row r="29719" spans="7:7">
      <c r="G29719" s="162" t="s">
        <v>29964</v>
      </c>
    </row>
    <row r="29720" spans="7:7">
      <c r="G29720" s="162" t="s">
        <v>29965</v>
      </c>
    </row>
    <row r="29721" spans="7:7">
      <c r="G29721" s="162" t="s">
        <v>29966</v>
      </c>
    </row>
    <row r="29722" spans="7:7">
      <c r="G29722" s="162" t="s">
        <v>29967</v>
      </c>
    </row>
    <row r="29723" spans="7:7">
      <c r="G29723" s="162" t="s">
        <v>29968</v>
      </c>
    </row>
    <row r="29724" spans="7:7">
      <c r="G29724" s="162" t="s">
        <v>29969</v>
      </c>
    </row>
    <row r="29725" spans="7:7">
      <c r="G29725" s="162" t="s">
        <v>29970</v>
      </c>
    </row>
    <row r="29726" spans="7:7">
      <c r="G29726" s="162" t="s">
        <v>29971</v>
      </c>
    </row>
    <row r="29727" spans="7:7">
      <c r="G29727" s="162" t="s">
        <v>29972</v>
      </c>
    </row>
    <row r="29728" spans="7:7">
      <c r="G29728" s="162" t="s">
        <v>29973</v>
      </c>
    </row>
    <row r="29729" spans="7:7">
      <c r="G29729" s="162" t="s">
        <v>29974</v>
      </c>
    </row>
    <row r="29730" spans="7:7">
      <c r="G29730" s="162" t="s">
        <v>29975</v>
      </c>
    </row>
    <row r="29731" spans="7:7">
      <c r="G29731" s="162" t="s">
        <v>29976</v>
      </c>
    </row>
    <row r="29732" spans="7:7">
      <c r="G29732" s="162" t="s">
        <v>29977</v>
      </c>
    </row>
    <row r="29733" spans="7:7">
      <c r="G29733" s="162" t="s">
        <v>29978</v>
      </c>
    </row>
    <row r="29734" spans="7:7">
      <c r="G29734" s="162" t="s">
        <v>29979</v>
      </c>
    </row>
    <row r="29735" spans="7:7">
      <c r="G29735" s="162" t="s">
        <v>29980</v>
      </c>
    </row>
    <row r="29736" spans="7:7">
      <c r="G29736" s="162" t="s">
        <v>29981</v>
      </c>
    </row>
    <row r="29737" spans="7:7">
      <c r="G29737" s="162" t="s">
        <v>29982</v>
      </c>
    </row>
    <row r="29738" spans="7:7">
      <c r="G29738" s="162" t="s">
        <v>29983</v>
      </c>
    </row>
    <row r="29739" spans="7:7">
      <c r="G29739" s="162" t="s">
        <v>29984</v>
      </c>
    </row>
    <row r="29740" spans="7:7">
      <c r="G29740" s="162" t="s">
        <v>29985</v>
      </c>
    </row>
    <row r="29741" spans="7:7">
      <c r="G29741" s="162" t="s">
        <v>29986</v>
      </c>
    </row>
    <row r="29742" spans="7:7">
      <c r="G29742" s="162" t="s">
        <v>29987</v>
      </c>
    </row>
    <row r="29743" spans="7:7">
      <c r="G29743" s="162" t="s">
        <v>29988</v>
      </c>
    </row>
    <row r="29744" spans="7:7">
      <c r="G29744" s="162" t="s">
        <v>29989</v>
      </c>
    </row>
    <row r="29745" spans="7:7">
      <c r="G29745" s="162" t="s">
        <v>29990</v>
      </c>
    </row>
    <row r="29746" spans="7:7">
      <c r="G29746" s="162" t="s">
        <v>29991</v>
      </c>
    </row>
    <row r="29747" spans="7:7">
      <c r="G29747" s="162" t="s">
        <v>29992</v>
      </c>
    </row>
    <row r="29748" spans="7:7">
      <c r="G29748" s="162" t="s">
        <v>29993</v>
      </c>
    </row>
    <row r="29749" spans="7:7">
      <c r="G29749" s="162" t="s">
        <v>29994</v>
      </c>
    </row>
    <row r="29750" spans="7:7">
      <c r="G29750" s="162" t="s">
        <v>29995</v>
      </c>
    </row>
    <row r="29751" spans="7:7">
      <c r="G29751" s="162" t="s">
        <v>29996</v>
      </c>
    </row>
    <row r="29752" spans="7:7">
      <c r="G29752" s="162" t="s">
        <v>29997</v>
      </c>
    </row>
    <row r="29753" spans="7:7">
      <c r="G29753" s="162" t="s">
        <v>29998</v>
      </c>
    </row>
    <row r="29754" spans="7:7">
      <c r="G29754" s="162" t="s">
        <v>29999</v>
      </c>
    </row>
    <row r="29755" spans="7:7">
      <c r="G29755" s="162" t="s">
        <v>30000</v>
      </c>
    </row>
    <row r="29756" spans="7:7">
      <c r="G29756" s="162" t="s">
        <v>30001</v>
      </c>
    </row>
    <row r="29757" spans="7:7">
      <c r="G29757" s="162" t="s">
        <v>30002</v>
      </c>
    </row>
    <row r="29758" spans="7:7">
      <c r="G29758" s="162" t="s">
        <v>30003</v>
      </c>
    </row>
    <row r="29759" spans="7:7">
      <c r="G29759" s="162" t="s">
        <v>30004</v>
      </c>
    </row>
    <row r="29760" spans="7:7">
      <c r="G29760" s="162" t="s">
        <v>30005</v>
      </c>
    </row>
    <row r="29761" spans="7:7">
      <c r="G29761" s="162" t="s">
        <v>30006</v>
      </c>
    </row>
    <row r="29762" spans="7:7">
      <c r="G29762" s="162" t="s">
        <v>30007</v>
      </c>
    </row>
    <row r="29763" spans="7:7">
      <c r="G29763" s="162" t="s">
        <v>30008</v>
      </c>
    </row>
    <row r="29764" spans="7:7">
      <c r="G29764" s="162" t="s">
        <v>30009</v>
      </c>
    </row>
    <row r="29765" spans="7:7">
      <c r="G29765" s="162" t="s">
        <v>30010</v>
      </c>
    </row>
    <row r="29766" spans="7:7">
      <c r="G29766" s="162" t="s">
        <v>30011</v>
      </c>
    </row>
    <row r="29767" spans="7:7">
      <c r="G29767" s="162" t="s">
        <v>30012</v>
      </c>
    </row>
    <row r="29768" spans="7:7">
      <c r="G29768" s="162" t="s">
        <v>30013</v>
      </c>
    </row>
    <row r="29769" spans="7:7">
      <c r="G29769" s="162" t="s">
        <v>30014</v>
      </c>
    </row>
    <row r="29770" spans="7:7">
      <c r="G29770" s="162" t="s">
        <v>30015</v>
      </c>
    </row>
    <row r="29771" spans="7:7">
      <c r="G29771" s="162" t="s">
        <v>30016</v>
      </c>
    </row>
    <row r="29772" spans="7:7">
      <c r="G29772" s="162" t="s">
        <v>30017</v>
      </c>
    </row>
    <row r="29773" spans="7:7">
      <c r="G29773" s="162" t="s">
        <v>30018</v>
      </c>
    </row>
    <row r="29774" spans="7:7">
      <c r="G29774" s="162" t="s">
        <v>30019</v>
      </c>
    </row>
    <row r="29775" spans="7:7">
      <c r="G29775" s="162" t="s">
        <v>30020</v>
      </c>
    </row>
    <row r="29776" spans="7:7">
      <c r="G29776" s="162" t="s">
        <v>30021</v>
      </c>
    </row>
    <row r="29777" spans="7:7">
      <c r="G29777" s="162" t="s">
        <v>30022</v>
      </c>
    </row>
    <row r="29778" spans="7:7">
      <c r="G29778" s="162" t="s">
        <v>30023</v>
      </c>
    </row>
    <row r="29779" spans="7:7">
      <c r="G29779" s="162" t="s">
        <v>30024</v>
      </c>
    </row>
    <row r="29780" spans="7:7">
      <c r="G29780" s="162" t="s">
        <v>30025</v>
      </c>
    </row>
    <row r="29781" spans="7:7">
      <c r="G29781" s="162" t="s">
        <v>30026</v>
      </c>
    </row>
    <row r="29782" spans="7:7">
      <c r="G29782" s="162" t="s">
        <v>30027</v>
      </c>
    </row>
    <row r="29783" spans="7:7">
      <c r="G29783" s="162" t="s">
        <v>30028</v>
      </c>
    </row>
    <row r="29784" spans="7:7">
      <c r="G29784" s="162" t="s">
        <v>30029</v>
      </c>
    </row>
    <row r="29785" spans="7:7">
      <c r="G29785" s="162" t="s">
        <v>30030</v>
      </c>
    </row>
    <row r="29786" spans="7:7">
      <c r="G29786" s="162" t="s">
        <v>30031</v>
      </c>
    </row>
    <row r="29787" spans="7:7">
      <c r="G29787" s="162" t="s">
        <v>30032</v>
      </c>
    </row>
    <row r="29788" spans="7:7">
      <c r="G29788" s="162" t="s">
        <v>30033</v>
      </c>
    </row>
    <row r="29789" spans="7:7">
      <c r="G29789" s="162" t="s">
        <v>30034</v>
      </c>
    </row>
    <row r="29790" spans="7:7">
      <c r="G29790" s="162" t="s">
        <v>30035</v>
      </c>
    </row>
    <row r="29791" spans="7:7">
      <c r="G29791" s="162" t="s">
        <v>30036</v>
      </c>
    </row>
    <row r="29792" spans="7:7">
      <c r="G29792" s="162" t="s">
        <v>30037</v>
      </c>
    </row>
    <row r="29793" spans="7:7">
      <c r="G29793" s="162" t="s">
        <v>30038</v>
      </c>
    </row>
    <row r="29794" spans="7:7">
      <c r="G29794" s="162" t="s">
        <v>30039</v>
      </c>
    </row>
    <row r="29795" spans="7:7">
      <c r="G29795" s="162" t="s">
        <v>30040</v>
      </c>
    </row>
    <row r="29796" spans="7:7">
      <c r="G29796" s="162" t="s">
        <v>30041</v>
      </c>
    </row>
    <row r="29797" spans="7:7">
      <c r="G29797" s="162" t="s">
        <v>30042</v>
      </c>
    </row>
    <row r="29798" spans="7:7">
      <c r="G29798" s="162" t="s">
        <v>30043</v>
      </c>
    </row>
    <row r="29799" spans="7:7">
      <c r="G29799" s="162" t="s">
        <v>30044</v>
      </c>
    </row>
    <row r="29800" spans="7:7">
      <c r="G29800" s="162" t="s">
        <v>30045</v>
      </c>
    </row>
    <row r="29801" spans="7:7">
      <c r="G29801" s="162" t="s">
        <v>30046</v>
      </c>
    </row>
    <row r="29802" spans="7:7">
      <c r="G29802" s="162" t="s">
        <v>30047</v>
      </c>
    </row>
    <row r="29803" spans="7:7">
      <c r="G29803" s="162" t="s">
        <v>30048</v>
      </c>
    </row>
    <row r="29804" spans="7:7">
      <c r="G29804" s="162" t="s">
        <v>30049</v>
      </c>
    </row>
    <row r="29805" spans="7:7">
      <c r="G29805" s="162" t="s">
        <v>30050</v>
      </c>
    </row>
    <row r="29806" spans="7:7">
      <c r="G29806" s="162" t="s">
        <v>30051</v>
      </c>
    </row>
    <row r="29807" spans="7:7">
      <c r="G29807" s="162" t="s">
        <v>30052</v>
      </c>
    </row>
    <row r="29808" spans="7:7">
      <c r="G29808" s="162" t="s">
        <v>30053</v>
      </c>
    </row>
    <row r="29809" spans="7:7">
      <c r="G29809" s="162" t="s">
        <v>30054</v>
      </c>
    </row>
    <row r="29810" spans="7:7">
      <c r="G29810" s="162" t="s">
        <v>30055</v>
      </c>
    </row>
    <row r="29811" spans="7:7">
      <c r="G29811" s="162" t="s">
        <v>30056</v>
      </c>
    </row>
    <row r="29812" spans="7:7">
      <c r="G29812" s="162" t="s">
        <v>30057</v>
      </c>
    </row>
    <row r="29813" spans="7:7">
      <c r="G29813" s="162" t="s">
        <v>30058</v>
      </c>
    </row>
    <row r="29814" spans="7:7">
      <c r="G29814" s="162" t="s">
        <v>30059</v>
      </c>
    </row>
    <row r="29815" spans="7:7">
      <c r="G29815" s="162" t="s">
        <v>30060</v>
      </c>
    </row>
    <row r="29816" spans="7:7">
      <c r="G29816" s="162" t="s">
        <v>30061</v>
      </c>
    </row>
    <row r="29817" spans="7:7">
      <c r="G29817" s="162" t="s">
        <v>30062</v>
      </c>
    </row>
    <row r="29818" spans="7:7">
      <c r="G29818" s="162" t="s">
        <v>30063</v>
      </c>
    </row>
    <row r="29819" spans="7:7">
      <c r="G29819" s="162" t="s">
        <v>30064</v>
      </c>
    </row>
    <row r="29820" spans="7:7">
      <c r="G29820" s="162" t="s">
        <v>30065</v>
      </c>
    </row>
    <row r="29821" spans="7:7">
      <c r="G29821" s="162" t="s">
        <v>30066</v>
      </c>
    </row>
    <row r="29822" spans="7:7">
      <c r="G29822" s="162" t="s">
        <v>30067</v>
      </c>
    </row>
    <row r="29823" spans="7:7">
      <c r="G29823" s="162" t="s">
        <v>30068</v>
      </c>
    </row>
    <row r="29824" spans="7:7">
      <c r="G29824" s="162" t="s">
        <v>30069</v>
      </c>
    </row>
    <row r="29825" spans="7:7">
      <c r="G29825" s="162" t="s">
        <v>30070</v>
      </c>
    </row>
    <row r="29826" spans="7:7">
      <c r="G29826" s="162" t="s">
        <v>30071</v>
      </c>
    </row>
    <row r="29827" spans="7:7">
      <c r="G29827" s="162" t="s">
        <v>30072</v>
      </c>
    </row>
    <row r="29828" spans="7:7">
      <c r="G29828" s="162" t="s">
        <v>30073</v>
      </c>
    </row>
    <row r="29829" spans="7:7">
      <c r="G29829" s="162" t="s">
        <v>30074</v>
      </c>
    </row>
    <row r="29830" spans="7:7">
      <c r="G29830" s="162" t="s">
        <v>30075</v>
      </c>
    </row>
    <row r="29831" spans="7:7">
      <c r="G29831" s="162" t="s">
        <v>30076</v>
      </c>
    </row>
    <row r="29832" spans="7:7">
      <c r="G29832" s="162" t="s">
        <v>30077</v>
      </c>
    </row>
    <row r="29833" spans="7:7">
      <c r="G29833" s="162" t="s">
        <v>30078</v>
      </c>
    </row>
    <row r="29834" spans="7:7">
      <c r="G29834" s="162" t="s">
        <v>30079</v>
      </c>
    </row>
    <row r="29835" spans="7:7">
      <c r="G29835" s="162" t="s">
        <v>30080</v>
      </c>
    </row>
    <row r="29836" spans="7:7">
      <c r="G29836" s="162" t="s">
        <v>30081</v>
      </c>
    </row>
    <row r="29837" spans="7:7">
      <c r="G29837" s="162" t="s">
        <v>30082</v>
      </c>
    </row>
    <row r="29838" spans="7:7">
      <c r="G29838" s="162" t="s">
        <v>30083</v>
      </c>
    </row>
    <row r="29839" spans="7:7">
      <c r="G29839" s="162" t="s">
        <v>30084</v>
      </c>
    </row>
    <row r="29840" spans="7:7">
      <c r="G29840" s="162" t="s">
        <v>30085</v>
      </c>
    </row>
    <row r="29841" spans="7:7">
      <c r="G29841" s="162" t="s">
        <v>30086</v>
      </c>
    </row>
    <row r="29842" spans="7:7">
      <c r="G29842" s="162" t="s">
        <v>30087</v>
      </c>
    </row>
    <row r="29843" spans="7:7">
      <c r="G29843" s="162" t="s">
        <v>30088</v>
      </c>
    </row>
    <row r="29844" spans="7:7">
      <c r="G29844" s="162" t="s">
        <v>30089</v>
      </c>
    </row>
    <row r="29845" spans="7:7">
      <c r="G29845" s="162" t="s">
        <v>30090</v>
      </c>
    </row>
    <row r="29846" spans="7:7">
      <c r="G29846" s="162" t="s">
        <v>30091</v>
      </c>
    </row>
    <row r="29847" spans="7:7">
      <c r="G29847" s="162" t="s">
        <v>30092</v>
      </c>
    </row>
    <row r="29848" spans="7:7">
      <c r="G29848" s="162" t="s">
        <v>30093</v>
      </c>
    </row>
    <row r="29849" spans="7:7">
      <c r="G29849" s="162" t="s">
        <v>30094</v>
      </c>
    </row>
    <row r="29850" spans="7:7">
      <c r="G29850" s="162" t="s">
        <v>30095</v>
      </c>
    </row>
    <row r="29851" spans="7:7">
      <c r="G29851" s="162" t="s">
        <v>30096</v>
      </c>
    </row>
    <row r="29852" spans="7:7">
      <c r="G29852" s="162" t="s">
        <v>30097</v>
      </c>
    </row>
    <row r="29853" spans="7:7">
      <c r="G29853" s="162" t="s">
        <v>30098</v>
      </c>
    </row>
    <row r="29854" spans="7:7">
      <c r="G29854" s="162" t="s">
        <v>30099</v>
      </c>
    </row>
    <row r="29855" spans="7:7">
      <c r="G29855" s="162" t="s">
        <v>30100</v>
      </c>
    </row>
    <row r="29856" spans="7:7">
      <c r="G29856" s="162" t="s">
        <v>30101</v>
      </c>
    </row>
    <row r="29857" spans="7:7">
      <c r="G29857" s="162" t="s">
        <v>30102</v>
      </c>
    </row>
    <row r="29858" spans="7:7">
      <c r="G29858" s="162" t="s">
        <v>30103</v>
      </c>
    </row>
    <row r="29859" spans="7:7">
      <c r="G29859" s="162" t="s">
        <v>30104</v>
      </c>
    </row>
    <row r="29860" spans="7:7">
      <c r="G29860" s="162" t="s">
        <v>30105</v>
      </c>
    </row>
    <row r="29861" spans="7:7">
      <c r="G29861" s="162" t="s">
        <v>30106</v>
      </c>
    </row>
    <row r="29862" spans="7:7">
      <c r="G29862" s="162" t="s">
        <v>30107</v>
      </c>
    </row>
    <row r="29863" spans="7:7">
      <c r="G29863" s="162" t="s">
        <v>30108</v>
      </c>
    </row>
    <row r="29864" spans="7:7">
      <c r="G29864" s="162" t="s">
        <v>30109</v>
      </c>
    </row>
    <row r="29865" spans="7:7">
      <c r="G29865" s="162" t="s">
        <v>30110</v>
      </c>
    </row>
    <row r="29866" spans="7:7">
      <c r="G29866" s="162" t="s">
        <v>30111</v>
      </c>
    </row>
    <row r="29867" spans="7:7">
      <c r="G29867" s="162" t="s">
        <v>30112</v>
      </c>
    </row>
    <row r="29868" spans="7:7">
      <c r="G29868" s="162" t="s">
        <v>30113</v>
      </c>
    </row>
    <row r="29869" spans="7:7">
      <c r="G29869" s="162" t="s">
        <v>30114</v>
      </c>
    </row>
    <row r="29870" spans="7:7">
      <c r="G29870" s="162" t="s">
        <v>30115</v>
      </c>
    </row>
    <row r="29871" spans="7:7">
      <c r="G29871" s="162" t="s">
        <v>30116</v>
      </c>
    </row>
    <row r="29872" spans="7:7">
      <c r="G29872" s="162" t="s">
        <v>30117</v>
      </c>
    </row>
    <row r="29873" spans="7:7">
      <c r="G29873" s="162" t="s">
        <v>30118</v>
      </c>
    </row>
    <row r="29874" spans="7:7">
      <c r="G29874" s="162" t="s">
        <v>30119</v>
      </c>
    </row>
    <row r="29875" spans="7:7">
      <c r="G29875" s="162" t="s">
        <v>30120</v>
      </c>
    </row>
    <row r="29876" spans="7:7">
      <c r="G29876" s="162" t="s">
        <v>30121</v>
      </c>
    </row>
    <row r="29877" spans="7:7">
      <c r="G29877" s="162" t="s">
        <v>30122</v>
      </c>
    </row>
    <row r="29878" spans="7:7">
      <c r="G29878" s="162" t="s">
        <v>30123</v>
      </c>
    </row>
    <row r="29879" spans="7:7">
      <c r="G29879" s="162" t="s">
        <v>30124</v>
      </c>
    </row>
    <row r="29880" spans="7:7">
      <c r="G29880" s="162" t="s">
        <v>30125</v>
      </c>
    </row>
    <row r="29881" spans="7:7">
      <c r="G29881" s="162" t="s">
        <v>30126</v>
      </c>
    </row>
    <row r="29882" spans="7:7">
      <c r="G29882" s="162" t="s">
        <v>30127</v>
      </c>
    </row>
    <row r="29883" spans="7:7">
      <c r="G29883" s="162" t="s">
        <v>30128</v>
      </c>
    </row>
    <row r="29884" spans="7:7">
      <c r="G29884" s="162" t="s">
        <v>30129</v>
      </c>
    </row>
    <row r="29885" spans="7:7">
      <c r="G29885" s="162" t="s">
        <v>30130</v>
      </c>
    </row>
    <row r="29886" spans="7:7">
      <c r="G29886" s="162" t="s">
        <v>30131</v>
      </c>
    </row>
    <row r="29887" spans="7:7">
      <c r="G29887" s="162" t="s">
        <v>30132</v>
      </c>
    </row>
    <row r="29888" spans="7:7">
      <c r="G29888" s="162" t="s">
        <v>30133</v>
      </c>
    </row>
    <row r="29889" spans="7:7">
      <c r="G29889" s="162" t="s">
        <v>30134</v>
      </c>
    </row>
    <row r="29890" spans="7:7">
      <c r="G29890" s="162" t="s">
        <v>30135</v>
      </c>
    </row>
    <row r="29891" spans="7:7">
      <c r="G29891" s="162" t="s">
        <v>30136</v>
      </c>
    </row>
    <row r="29892" spans="7:7">
      <c r="G29892" s="162" t="s">
        <v>30137</v>
      </c>
    </row>
    <row r="29893" spans="7:7">
      <c r="G29893" s="162" t="s">
        <v>30138</v>
      </c>
    </row>
    <row r="29894" spans="7:7">
      <c r="G29894" s="162" t="s">
        <v>30139</v>
      </c>
    </row>
    <row r="29895" spans="7:7">
      <c r="G29895" s="162" t="s">
        <v>30140</v>
      </c>
    </row>
    <row r="29896" spans="7:7">
      <c r="G29896" s="162" t="s">
        <v>30141</v>
      </c>
    </row>
    <row r="29897" spans="7:7">
      <c r="G29897" s="162" t="s">
        <v>30142</v>
      </c>
    </row>
    <row r="29898" spans="7:7">
      <c r="G29898" s="162" t="s">
        <v>30143</v>
      </c>
    </row>
    <row r="29899" spans="7:7">
      <c r="G29899" s="162" t="s">
        <v>30144</v>
      </c>
    </row>
    <row r="29900" spans="7:7">
      <c r="G29900" s="162" t="s">
        <v>30145</v>
      </c>
    </row>
    <row r="29901" spans="7:7">
      <c r="G29901" s="162" t="s">
        <v>30146</v>
      </c>
    </row>
    <row r="29902" spans="7:7">
      <c r="G29902" s="162" t="s">
        <v>30147</v>
      </c>
    </row>
    <row r="29903" spans="7:7">
      <c r="G29903" s="162" t="s">
        <v>30148</v>
      </c>
    </row>
    <row r="29904" spans="7:7">
      <c r="G29904" s="162" t="s">
        <v>30149</v>
      </c>
    </row>
    <row r="29905" spans="7:7">
      <c r="G29905" s="162" t="s">
        <v>30150</v>
      </c>
    </row>
    <row r="29906" spans="7:7">
      <c r="G29906" s="162" t="s">
        <v>30151</v>
      </c>
    </row>
    <row r="29907" spans="7:7">
      <c r="G29907" s="162" t="s">
        <v>30152</v>
      </c>
    </row>
    <row r="29908" spans="7:7">
      <c r="G29908" s="162" t="s">
        <v>30153</v>
      </c>
    </row>
    <row r="29909" spans="7:7">
      <c r="G29909" s="162" t="s">
        <v>30154</v>
      </c>
    </row>
    <row r="29910" spans="7:7">
      <c r="G29910" s="162" t="s">
        <v>30155</v>
      </c>
    </row>
    <row r="29911" spans="7:7">
      <c r="G29911" s="162" t="s">
        <v>30156</v>
      </c>
    </row>
    <row r="29912" spans="7:7">
      <c r="G29912" s="162" t="s">
        <v>30157</v>
      </c>
    </row>
    <row r="29913" spans="7:7">
      <c r="G29913" s="162" t="s">
        <v>30158</v>
      </c>
    </row>
    <row r="29914" spans="7:7">
      <c r="G29914" s="162" t="s">
        <v>30159</v>
      </c>
    </row>
    <row r="29915" spans="7:7">
      <c r="G29915" s="162" t="s">
        <v>30160</v>
      </c>
    </row>
    <row r="29916" spans="7:7">
      <c r="G29916" s="162" t="s">
        <v>30161</v>
      </c>
    </row>
    <row r="29917" spans="7:7">
      <c r="G29917" s="162" t="s">
        <v>30162</v>
      </c>
    </row>
    <row r="29918" spans="7:7">
      <c r="G29918" s="162" t="s">
        <v>30163</v>
      </c>
    </row>
    <row r="29919" spans="7:7">
      <c r="G29919" s="162" t="s">
        <v>30164</v>
      </c>
    </row>
    <row r="29920" spans="7:7">
      <c r="G29920" s="162" t="s">
        <v>30165</v>
      </c>
    </row>
    <row r="29921" spans="7:7">
      <c r="G29921" s="162" t="s">
        <v>30166</v>
      </c>
    </row>
    <row r="29922" spans="7:7">
      <c r="G29922" s="162" t="s">
        <v>30167</v>
      </c>
    </row>
    <row r="29923" spans="7:7">
      <c r="G29923" s="162" t="s">
        <v>30168</v>
      </c>
    </row>
    <row r="29924" spans="7:7">
      <c r="G29924" s="162" t="s">
        <v>30169</v>
      </c>
    </row>
    <row r="29925" spans="7:7">
      <c r="G29925" s="162" t="s">
        <v>30170</v>
      </c>
    </row>
    <row r="29926" spans="7:7">
      <c r="G29926" s="162" t="s">
        <v>30171</v>
      </c>
    </row>
    <row r="29927" spans="7:7">
      <c r="G29927" s="162" t="s">
        <v>30172</v>
      </c>
    </row>
    <row r="29928" spans="7:7">
      <c r="G29928" s="162" t="s">
        <v>30173</v>
      </c>
    </row>
    <row r="29929" spans="7:7">
      <c r="G29929" s="162" t="s">
        <v>30174</v>
      </c>
    </row>
    <row r="29930" spans="7:7">
      <c r="G29930" s="162" t="s">
        <v>30175</v>
      </c>
    </row>
    <row r="29931" spans="7:7">
      <c r="G29931" s="162" t="s">
        <v>30176</v>
      </c>
    </row>
    <row r="29932" spans="7:7">
      <c r="G29932" s="162" t="s">
        <v>30177</v>
      </c>
    </row>
    <row r="29933" spans="7:7">
      <c r="G29933" s="162" t="s">
        <v>30178</v>
      </c>
    </row>
    <row r="29934" spans="7:7">
      <c r="G29934" s="162" t="s">
        <v>30179</v>
      </c>
    </row>
    <row r="29935" spans="7:7">
      <c r="G29935" s="162" t="s">
        <v>30180</v>
      </c>
    </row>
    <row r="29936" spans="7:7">
      <c r="G29936" s="162" t="s">
        <v>30181</v>
      </c>
    </row>
    <row r="29937" spans="7:7">
      <c r="G29937" s="162" t="s">
        <v>30182</v>
      </c>
    </row>
    <row r="29938" spans="7:7">
      <c r="G29938" s="162" t="s">
        <v>30183</v>
      </c>
    </row>
    <row r="29939" spans="7:7">
      <c r="G29939" s="162" t="s">
        <v>30184</v>
      </c>
    </row>
    <row r="29940" spans="7:7">
      <c r="G29940" s="162" t="s">
        <v>30185</v>
      </c>
    </row>
    <row r="29941" spans="7:7">
      <c r="G29941" s="162" t="s">
        <v>30186</v>
      </c>
    </row>
    <row r="29942" spans="7:7">
      <c r="G29942" s="162" t="s">
        <v>30187</v>
      </c>
    </row>
    <row r="29943" spans="7:7">
      <c r="G29943" s="162" t="s">
        <v>30188</v>
      </c>
    </row>
    <row r="29944" spans="7:7">
      <c r="G29944" s="162" t="s">
        <v>30189</v>
      </c>
    </row>
    <row r="29945" spans="7:7">
      <c r="G29945" s="162" t="s">
        <v>30190</v>
      </c>
    </row>
    <row r="29946" spans="7:7">
      <c r="G29946" s="162" t="s">
        <v>30191</v>
      </c>
    </row>
    <row r="29947" spans="7:7">
      <c r="G29947" s="162" t="s">
        <v>30192</v>
      </c>
    </row>
    <row r="29948" spans="7:7">
      <c r="G29948" s="162" t="s">
        <v>30193</v>
      </c>
    </row>
    <row r="29949" spans="7:7">
      <c r="G29949" s="162" t="s">
        <v>30194</v>
      </c>
    </row>
    <row r="29950" spans="7:7">
      <c r="G29950" s="162" t="s">
        <v>30195</v>
      </c>
    </row>
    <row r="29951" spans="7:7">
      <c r="G29951" s="162" t="s">
        <v>30196</v>
      </c>
    </row>
    <row r="29952" spans="7:7">
      <c r="G29952" s="162" t="s">
        <v>30197</v>
      </c>
    </row>
    <row r="29953" spans="7:7">
      <c r="G29953" s="162" t="s">
        <v>30198</v>
      </c>
    </row>
    <row r="29954" spans="7:7">
      <c r="G29954" s="162" t="s">
        <v>30199</v>
      </c>
    </row>
    <row r="29955" spans="7:7">
      <c r="G29955" s="162" t="s">
        <v>30200</v>
      </c>
    </row>
    <row r="29956" spans="7:7">
      <c r="G29956" s="162" t="s">
        <v>30201</v>
      </c>
    </row>
    <row r="29957" spans="7:7">
      <c r="G29957" s="162" t="s">
        <v>30202</v>
      </c>
    </row>
    <row r="29958" spans="7:7">
      <c r="G29958" s="162" t="s">
        <v>30203</v>
      </c>
    </row>
    <row r="29959" spans="7:7">
      <c r="G29959" s="162" t="s">
        <v>30204</v>
      </c>
    </row>
    <row r="29960" spans="7:7">
      <c r="G29960" s="162" t="s">
        <v>30205</v>
      </c>
    </row>
    <row r="29961" spans="7:7">
      <c r="G29961" s="162" t="s">
        <v>30206</v>
      </c>
    </row>
    <row r="29962" spans="7:7">
      <c r="G29962" s="162" t="s">
        <v>30207</v>
      </c>
    </row>
    <row r="29963" spans="7:7">
      <c r="G29963" s="162" t="s">
        <v>30208</v>
      </c>
    </row>
    <row r="29964" spans="7:7">
      <c r="G29964" s="162" t="s">
        <v>30209</v>
      </c>
    </row>
    <row r="29965" spans="7:7">
      <c r="G29965" s="162" t="s">
        <v>30210</v>
      </c>
    </row>
    <row r="29966" spans="7:7">
      <c r="G29966" s="162" t="s">
        <v>30211</v>
      </c>
    </row>
    <row r="29967" spans="7:7">
      <c r="G29967" s="162" t="s">
        <v>30212</v>
      </c>
    </row>
    <row r="29968" spans="7:7">
      <c r="G29968" s="162" t="s">
        <v>30213</v>
      </c>
    </row>
    <row r="29969" spans="7:7">
      <c r="G29969" s="162" t="s">
        <v>30214</v>
      </c>
    </row>
    <row r="29970" spans="7:7">
      <c r="G29970" s="162" t="s">
        <v>30215</v>
      </c>
    </row>
    <row r="29971" spans="7:7">
      <c r="G29971" s="162" t="s">
        <v>30216</v>
      </c>
    </row>
    <row r="29972" spans="7:7">
      <c r="G29972" s="162" t="s">
        <v>30217</v>
      </c>
    </row>
    <row r="29973" spans="7:7">
      <c r="G29973" s="162" t="s">
        <v>30218</v>
      </c>
    </row>
    <row r="29974" spans="7:7">
      <c r="G29974" s="162" t="s">
        <v>30219</v>
      </c>
    </row>
    <row r="29975" spans="7:7">
      <c r="G29975" s="162" t="s">
        <v>30220</v>
      </c>
    </row>
    <row r="29976" spans="7:7">
      <c r="G29976" s="162" t="s">
        <v>30221</v>
      </c>
    </row>
    <row r="29977" spans="7:7">
      <c r="G29977" s="162" t="s">
        <v>30222</v>
      </c>
    </row>
    <row r="29978" spans="7:7">
      <c r="G29978" s="162" t="s">
        <v>30223</v>
      </c>
    </row>
    <row r="29979" spans="7:7">
      <c r="G29979" s="162" t="s">
        <v>30224</v>
      </c>
    </row>
    <row r="29980" spans="7:7">
      <c r="G29980" s="162" t="s">
        <v>30225</v>
      </c>
    </row>
    <row r="29981" spans="7:7">
      <c r="G29981" s="162" t="s">
        <v>30226</v>
      </c>
    </row>
    <row r="29982" spans="7:7">
      <c r="G29982" s="162" t="s">
        <v>30227</v>
      </c>
    </row>
    <row r="29983" spans="7:7">
      <c r="G29983" s="162" t="s">
        <v>30228</v>
      </c>
    </row>
    <row r="29984" spans="7:7">
      <c r="G29984" s="162" t="s">
        <v>30229</v>
      </c>
    </row>
    <row r="29985" spans="7:7">
      <c r="G29985" s="162" t="s">
        <v>30230</v>
      </c>
    </row>
    <row r="29986" spans="7:7">
      <c r="G29986" s="162" t="s">
        <v>30231</v>
      </c>
    </row>
    <row r="29987" spans="7:7">
      <c r="G29987" s="162" t="s">
        <v>30232</v>
      </c>
    </row>
    <row r="29988" spans="7:7">
      <c r="G29988" s="162" t="s">
        <v>30233</v>
      </c>
    </row>
    <row r="29989" spans="7:7">
      <c r="G29989" s="162" t="s">
        <v>30234</v>
      </c>
    </row>
    <row r="29990" spans="7:7">
      <c r="G29990" s="162" t="s">
        <v>30235</v>
      </c>
    </row>
    <row r="29991" spans="7:7">
      <c r="G29991" s="162" t="s">
        <v>30236</v>
      </c>
    </row>
    <row r="29992" spans="7:7">
      <c r="G29992" s="162" t="s">
        <v>30237</v>
      </c>
    </row>
    <row r="29993" spans="7:7">
      <c r="G29993" s="162" t="s">
        <v>30238</v>
      </c>
    </row>
    <row r="29994" spans="7:7">
      <c r="G29994" s="162" t="s">
        <v>30239</v>
      </c>
    </row>
    <row r="29995" spans="7:7">
      <c r="G29995" s="162" t="s">
        <v>30240</v>
      </c>
    </row>
    <row r="29996" spans="7:7">
      <c r="G29996" s="162" t="s">
        <v>30241</v>
      </c>
    </row>
    <row r="29997" spans="7:7">
      <c r="G29997" s="162" t="s">
        <v>30242</v>
      </c>
    </row>
    <row r="29998" spans="7:7">
      <c r="G29998" s="162" t="s">
        <v>30243</v>
      </c>
    </row>
    <row r="29999" spans="7:7">
      <c r="G29999" s="162" t="s">
        <v>30244</v>
      </c>
    </row>
    <row r="30000" spans="7:7">
      <c r="G30000" s="162" t="s">
        <v>30245</v>
      </c>
    </row>
    <row r="30001" spans="7:7">
      <c r="G30001" s="162" t="s">
        <v>30246</v>
      </c>
    </row>
    <row r="30002" spans="7:7">
      <c r="G30002" s="162" t="s">
        <v>30247</v>
      </c>
    </row>
    <row r="30003" spans="7:7">
      <c r="G30003" s="162" t="s">
        <v>30248</v>
      </c>
    </row>
    <row r="30004" spans="7:7">
      <c r="G30004" s="162" t="s">
        <v>30249</v>
      </c>
    </row>
    <row r="30005" spans="7:7">
      <c r="G30005" s="162" t="s">
        <v>30250</v>
      </c>
    </row>
    <row r="30006" spans="7:7">
      <c r="G30006" s="162" t="s">
        <v>30251</v>
      </c>
    </row>
    <row r="30007" spans="7:7">
      <c r="G30007" s="162" t="s">
        <v>30252</v>
      </c>
    </row>
    <row r="30008" spans="7:7">
      <c r="G30008" s="162" t="s">
        <v>30253</v>
      </c>
    </row>
    <row r="30009" spans="7:7">
      <c r="G30009" s="162" t="s">
        <v>30254</v>
      </c>
    </row>
    <row r="30010" spans="7:7">
      <c r="G30010" s="162" t="s">
        <v>30255</v>
      </c>
    </row>
    <row r="30011" spans="7:7">
      <c r="G30011" s="162" t="s">
        <v>30256</v>
      </c>
    </row>
    <row r="30012" spans="7:7">
      <c r="G30012" s="162" t="s">
        <v>30257</v>
      </c>
    </row>
    <row r="30013" spans="7:7">
      <c r="G30013" s="162" t="s">
        <v>30258</v>
      </c>
    </row>
    <row r="30014" spans="7:7">
      <c r="G30014" s="162" t="s">
        <v>30259</v>
      </c>
    </row>
    <row r="30015" spans="7:7">
      <c r="G30015" s="162" t="s">
        <v>30260</v>
      </c>
    </row>
    <row r="30016" spans="7:7">
      <c r="G30016" s="162" t="s">
        <v>30261</v>
      </c>
    </row>
    <row r="30017" spans="7:7">
      <c r="G30017" s="162" t="s">
        <v>30262</v>
      </c>
    </row>
    <row r="30018" spans="7:7">
      <c r="G30018" s="162" t="s">
        <v>30263</v>
      </c>
    </row>
    <row r="30019" spans="7:7">
      <c r="G30019" s="162" t="s">
        <v>30264</v>
      </c>
    </row>
    <row r="30020" spans="7:7">
      <c r="G30020" s="162" t="s">
        <v>30265</v>
      </c>
    </row>
    <row r="30021" spans="7:7">
      <c r="G30021" s="162" t="s">
        <v>30266</v>
      </c>
    </row>
    <row r="30022" spans="7:7">
      <c r="G30022" s="162" t="s">
        <v>30267</v>
      </c>
    </row>
    <row r="30023" spans="7:7">
      <c r="G30023" s="162" t="s">
        <v>30268</v>
      </c>
    </row>
    <row r="30024" spans="7:7">
      <c r="G30024" s="162" t="s">
        <v>30269</v>
      </c>
    </row>
    <row r="30025" spans="7:7">
      <c r="G30025" s="162" t="s">
        <v>30270</v>
      </c>
    </row>
    <row r="30026" spans="7:7">
      <c r="G30026" s="162" t="s">
        <v>30271</v>
      </c>
    </row>
    <row r="30027" spans="7:7">
      <c r="G30027" s="162" t="s">
        <v>30272</v>
      </c>
    </row>
    <row r="30028" spans="7:7">
      <c r="G30028" s="162" t="s">
        <v>30273</v>
      </c>
    </row>
    <row r="30029" spans="7:7">
      <c r="G30029" s="162" t="s">
        <v>30274</v>
      </c>
    </row>
    <row r="30030" spans="7:7">
      <c r="G30030" s="162" t="s">
        <v>30275</v>
      </c>
    </row>
    <row r="30031" spans="7:7">
      <c r="G30031" s="162" t="s">
        <v>30276</v>
      </c>
    </row>
    <row r="30032" spans="7:7">
      <c r="G30032" s="162" t="s">
        <v>30277</v>
      </c>
    </row>
    <row r="30033" spans="7:7">
      <c r="G30033" s="162" t="s">
        <v>30278</v>
      </c>
    </row>
    <row r="30034" spans="7:7">
      <c r="G30034" s="162" t="s">
        <v>30279</v>
      </c>
    </row>
    <row r="30035" spans="7:7">
      <c r="G30035" s="162" t="s">
        <v>30280</v>
      </c>
    </row>
    <row r="30036" spans="7:7">
      <c r="G30036" s="162" t="s">
        <v>30281</v>
      </c>
    </row>
    <row r="30037" spans="7:7">
      <c r="G30037" s="162" t="s">
        <v>30282</v>
      </c>
    </row>
    <row r="30038" spans="7:7">
      <c r="G30038" s="162" t="s">
        <v>30283</v>
      </c>
    </row>
    <row r="30039" spans="7:7">
      <c r="G30039" s="162" t="s">
        <v>30284</v>
      </c>
    </row>
    <row r="30040" spans="7:7">
      <c r="G30040" s="162" t="s">
        <v>30285</v>
      </c>
    </row>
    <row r="30041" spans="7:7">
      <c r="G30041" s="162" t="s">
        <v>30286</v>
      </c>
    </row>
    <row r="30042" spans="7:7">
      <c r="G30042" s="162" t="s">
        <v>30287</v>
      </c>
    </row>
    <row r="30043" spans="7:7">
      <c r="G30043" s="162" t="s">
        <v>30288</v>
      </c>
    </row>
    <row r="30044" spans="7:7">
      <c r="G30044" s="162" t="s">
        <v>30289</v>
      </c>
    </row>
    <row r="30045" spans="7:7">
      <c r="G30045" s="162" t="s">
        <v>30290</v>
      </c>
    </row>
    <row r="30046" spans="7:7">
      <c r="G30046" s="162" t="s">
        <v>30291</v>
      </c>
    </row>
    <row r="30047" spans="7:7">
      <c r="G30047" s="162" t="s">
        <v>30292</v>
      </c>
    </row>
    <row r="30048" spans="7:7">
      <c r="G30048" s="162" t="s">
        <v>30293</v>
      </c>
    </row>
    <row r="30049" spans="7:7">
      <c r="G30049" s="162" t="s">
        <v>30294</v>
      </c>
    </row>
    <row r="30050" spans="7:7">
      <c r="G30050" s="162" t="s">
        <v>30295</v>
      </c>
    </row>
    <row r="30051" spans="7:7">
      <c r="G30051" s="162" t="s">
        <v>30296</v>
      </c>
    </row>
    <row r="30052" spans="7:7">
      <c r="G30052" s="162" t="s">
        <v>30297</v>
      </c>
    </row>
    <row r="30053" spans="7:7">
      <c r="G30053" s="162" t="s">
        <v>30298</v>
      </c>
    </row>
    <row r="30054" spans="7:7">
      <c r="G30054" s="162" t="s">
        <v>30299</v>
      </c>
    </row>
    <row r="30055" spans="7:7">
      <c r="G30055" s="162" t="s">
        <v>30300</v>
      </c>
    </row>
    <row r="30056" spans="7:7">
      <c r="G30056" s="162" t="s">
        <v>30301</v>
      </c>
    </row>
    <row r="30057" spans="7:7">
      <c r="G30057" s="162" t="s">
        <v>30302</v>
      </c>
    </row>
    <row r="30058" spans="7:7">
      <c r="G30058" s="162" t="s">
        <v>30303</v>
      </c>
    </row>
    <row r="30059" spans="7:7">
      <c r="G30059" s="162" t="s">
        <v>30304</v>
      </c>
    </row>
    <row r="30060" spans="7:7">
      <c r="G30060" s="162" t="s">
        <v>30305</v>
      </c>
    </row>
    <row r="30061" spans="7:7">
      <c r="G30061" s="162" t="s">
        <v>30306</v>
      </c>
    </row>
    <row r="30062" spans="7:7">
      <c r="G30062" s="162" t="s">
        <v>30307</v>
      </c>
    </row>
    <row r="30063" spans="7:7">
      <c r="G30063" s="162" t="s">
        <v>30308</v>
      </c>
    </row>
    <row r="30064" spans="7:7">
      <c r="G30064" s="162" t="s">
        <v>30309</v>
      </c>
    </row>
    <row r="30065" spans="7:7">
      <c r="G30065" s="162" t="s">
        <v>30310</v>
      </c>
    </row>
    <row r="30066" spans="7:7">
      <c r="G30066" s="162" t="s">
        <v>30311</v>
      </c>
    </row>
    <row r="30067" spans="7:7">
      <c r="G30067" s="162" t="s">
        <v>30312</v>
      </c>
    </row>
    <row r="30068" spans="7:7">
      <c r="G30068" s="162" t="s">
        <v>30313</v>
      </c>
    </row>
    <row r="30069" spans="7:7">
      <c r="G30069" s="162" t="s">
        <v>30314</v>
      </c>
    </row>
    <row r="30070" spans="7:7">
      <c r="G30070" s="162" t="s">
        <v>30315</v>
      </c>
    </row>
    <row r="30071" spans="7:7">
      <c r="G30071" s="162" t="s">
        <v>30316</v>
      </c>
    </row>
    <row r="30072" spans="7:7">
      <c r="G30072" s="162" t="s">
        <v>30317</v>
      </c>
    </row>
    <row r="30073" spans="7:7">
      <c r="G30073" s="162" t="s">
        <v>30318</v>
      </c>
    </row>
    <row r="30074" spans="7:7">
      <c r="G30074" s="162" t="s">
        <v>30319</v>
      </c>
    </row>
    <row r="30075" spans="7:7">
      <c r="G30075" s="162" t="s">
        <v>30320</v>
      </c>
    </row>
    <row r="30076" spans="7:7">
      <c r="G30076" s="162" t="s">
        <v>30321</v>
      </c>
    </row>
    <row r="30077" spans="7:7">
      <c r="G30077" s="162" t="s">
        <v>30322</v>
      </c>
    </row>
    <row r="30078" spans="7:7">
      <c r="G30078" s="162" t="s">
        <v>30323</v>
      </c>
    </row>
    <row r="30079" spans="7:7">
      <c r="G30079" s="162" t="s">
        <v>30324</v>
      </c>
    </row>
    <row r="30080" spans="7:7">
      <c r="G30080" s="162" t="s">
        <v>30325</v>
      </c>
    </row>
    <row r="30081" spans="7:7">
      <c r="G30081" s="162" t="s">
        <v>30326</v>
      </c>
    </row>
    <row r="30082" spans="7:7">
      <c r="G30082" s="162" t="s">
        <v>30327</v>
      </c>
    </row>
    <row r="30083" spans="7:7">
      <c r="G30083" s="162" t="s">
        <v>30328</v>
      </c>
    </row>
    <row r="30084" spans="7:7">
      <c r="G30084" s="162" t="s">
        <v>30329</v>
      </c>
    </row>
    <row r="30085" spans="7:7">
      <c r="G30085" s="162" t="s">
        <v>30330</v>
      </c>
    </row>
    <row r="30086" spans="7:7">
      <c r="G30086" s="162" t="s">
        <v>30331</v>
      </c>
    </row>
    <row r="30087" spans="7:7">
      <c r="G30087" s="162" t="s">
        <v>30332</v>
      </c>
    </row>
    <row r="30088" spans="7:7">
      <c r="G30088" s="162" t="s">
        <v>30333</v>
      </c>
    </row>
    <row r="30089" spans="7:7">
      <c r="G30089" s="162" t="s">
        <v>30334</v>
      </c>
    </row>
    <row r="30090" spans="7:7">
      <c r="G30090" s="162" t="s">
        <v>30335</v>
      </c>
    </row>
    <row r="30091" spans="7:7">
      <c r="G30091" s="162" t="s">
        <v>30336</v>
      </c>
    </row>
    <row r="30092" spans="7:7">
      <c r="G30092" s="162" t="s">
        <v>30337</v>
      </c>
    </row>
    <row r="30093" spans="7:7">
      <c r="G30093" s="162" t="s">
        <v>30338</v>
      </c>
    </row>
    <row r="30094" spans="7:7">
      <c r="G30094" s="162" t="s">
        <v>30339</v>
      </c>
    </row>
    <row r="30095" spans="7:7">
      <c r="G30095" s="162" t="s">
        <v>30340</v>
      </c>
    </row>
    <row r="30096" spans="7:7">
      <c r="G30096" s="162" t="s">
        <v>30341</v>
      </c>
    </row>
    <row r="30097" spans="7:7">
      <c r="G30097" s="162" t="s">
        <v>30342</v>
      </c>
    </row>
    <row r="30098" spans="7:7">
      <c r="G30098" s="162" t="s">
        <v>30343</v>
      </c>
    </row>
    <row r="30099" spans="7:7">
      <c r="G30099" s="162" t="s">
        <v>30344</v>
      </c>
    </row>
    <row r="30100" spans="7:7">
      <c r="G30100" s="162" t="s">
        <v>30345</v>
      </c>
    </row>
    <row r="30101" spans="7:7">
      <c r="G30101" s="162" t="s">
        <v>30346</v>
      </c>
    </row>
    <row r="30102" spans="7:7">
      <c r="G30102" s="162" t="s">
        <v>30347</v>
      </c>
    </row>
    <row r="30103" spans="7:7">
      <c r="G30103" s="162" t="s">
        <v>30348</v>
      </c>
    </row>
    <row r="30104" spans="7:7">
      <c r="G30104" s="162" t="s">
        <v>30349</v>
      </c>
    </row>
    <row r="30105" spans="7:7">
      <c r="G30105" s="162" t="s">
        <v>30350</v>
      </c>
    </row>
    <row r="30106" spans="7:7">
      <c r="G30106" s="162" t="s">
        <v>30351</v>
      </c>
    </row>
    <row r="30107" spans="7:7">
      <c r="G30107" s="162" t="s">
        <v>30352</v>
      </c>
    </row>
    <row r="30108" spans="7:7">
      <c r="G30108" s="162" t="s">
        <v>30353</v>
      </c>
    </row>
    <row r="30109" spans="7:7">
      <c r="G30109" s="162" t="s">
        <v>30354</v>
      </c>
    </row>
    <row r="30110" spans="7:7">
      <c r="G30110" s="162" t="s">
        <v>30355</v>
      </c>
    </row>
    <row r="30111" spans="7:7">
      <c r="G30111" s="162" t="s">
        <v>30356</v>
      </c>
    </row>
    <row r="30112" spans="7:7">
      <c r="G30112" s="162" t="s">
        <v>30357</v>
      </c>
    </row>
    <row r="30113" spans="7:7">
      <c r="G30113" s="162" t="s">
        <v>30358</v>
      </c>
    </row>
    <row r="30114" spans="7:7">
      <c r="G30114" s="162" t="s">
        <v>30359</v>
      </c>
    </row>
    <row r="30115" spans="7:7">
      <c r="G30115" s="162" t="s">
        <v>30360</v>
      </c>
    </row>
    <row r="30116" spans="7:7">
      <c r="G30116" s="162" t="s">
        <v>30361</v>
      </c>
    </row>
    <row r="30117" spans="7:7">
      <c r="G30117" s="162" t="s">
        <v>30362</v>
      </c>
    </row>
    <row r="30118" spans="7:7">
      <c r="G30118" s="162" t="s">
        <v>30363</v>
      </c>
    </row>
    <row r="30119" spans="7:7">
      <c r="G30119" s="162" t="s">
        <v>30364</v>
      </c>
    </row>
    <row r="30120" spans="7:7">
      <c r="G30120" s="162" t="s">
        <v>30365</v>
      </c>
    </row>
    <row r="30121" spans="7:7">
      <c r="G30121" s="162" t="s">
        <v>30366</v>
      </c>
    </row>
    <row r="30122" spans="7:7">
      <c r="G30122" s="162" t="s">
        <v>30367</v>
      </c>
    </row>
    <row r="30123" spans="7:7">
      <c r="G30123" s="162" t="s">
        <v>30368</v>
      </c>
    </row>
    <row r="30124" spans="7:7">
      <c r="G30124" s="162" t="s">
        <v>30369</v>
      </c>
    </row>
    <row r="30125" spans="7:7">
      <c r="G30125" s="162" t="s">
        <v>30370</v>
      </c>
    </row>
    <row r="30126" spans="7:7">
      <c r="G30126" s="162" t="s">
        <v>30371</v>
      </c>
    </row>
    <row r="30127" spans="7:7">
      <c r="G30127" s="162" t="s">
        <v>30372</v>
      </c>
    </row>
    <row r="30128" spans="7:7">
      <c r="G30128" s="162" t="s">
        <v>30373</v>
      </c>
    </row>
    <row r="30129" spans="7:7">
      <c r="G30129" s="162" t="s">
        <v>30374</v>
      </c>
    </row>
    <row r="30130" spans="7:7">
      <c r="G30130" s="162" t="s">
        <v>30375</v>
      </c>
    </row>
    <row r="30131" spans="7:7">
      <c r="G30131" s="162" t="s">
        <v>30376</v>
      </c>
    </row>
    <row r="30132" spans="7:7">
      <c r="G30132" s="162" t="s">
        <v>30377</v>
      </c>
    </row>
    <row r="30133" spans="7:7">
      <c r="G30133" s="162" t="s">
        <v>30378</v>
      </c>
    </row>
    <row r="30134" spans="7:7">
      <c r="G30134" s="162" t="s">
        <v>30379</v>
      </c>
    </row>
    <row r="30135" spans="7:7">
      <c r="G30135" s="162" t="s">
        <v>30380</v>
      </c>
    </row>
    <row r="30136" spans="7:7">
      <c r="G30136" s="162" t="s">
        <v>30381</v>
      </c>
    </row>
    <row r="30137" spans="7:7">
      <c r="G30137" s="162" t="s">
        <v>30382</v>
      </c>
    </row>
    <row r="30138" spans="7:7">
      <c r="G30138" s="162" t="s">
        <v>30383</v>
      </c>
    </row>
    <row r="30139" spans="7:7">
      <c r="G30139" s="162" t="s">
        <v>30384</v>
      </c>
    </row>
    <row r="30140" spans="7:7">
      <c r="G30140" s="162" t="s">
        <v>30385</v>
      </c>
    </row>
    <row r="30141" spans="7:7">
      <c r="G30141" s="162" t="s">
        <v>30386</v>
      </c>
    </row>
    <row r="30142" spans="7:7">
      <c r="G30142" s="162" t="s">
        <v>30387</v>
      </c>
    </row>
    <row r="30143" spans="7:7">
      <c r="G30143" s="162" t="s">
        <v>30388</v>
      </c>
    </row>
    <row r="30144" spans="7:7">
      <c r="G30144" s="162" t="s">
        <v>30389</v>
      </c>
    </row>
    <row r="30145" spans="7:7">
      <c r="G30145" s="162" t="s">
        <v>30390</v>
      </c>
    </row>
    <row r="30146" spans="7:7">
      <c r="G30146" s="162" t="s">
        <v>30391</v>
      </c>
    </row>
    <row r="30147" spans="7:7">
      <c r="G30147" s="162" t="s">
        <v>30392</v>
      </c>
    </row>
    <row r="30148" spans="7:7">
      <c r="G30148" s="162" t="s">
        <v>30393</v>
      </c>
    </row>
    <row r="30149" spans="7:7">
      <c r="G30149" s="162" t="s">
        <v>30394</v>
      </c>
    </row>
    <row r="30150" spans="7:7">
      <c r="G30150" s="162" t="s">
        <v>30395</v>
      </c>
    </row>
    <row r="30151" spans="7:7">
      <c r="G30151" s="162" t="s">
        <v>30396</v>
      </c>
    </row>
    <row r="30152" spans="7:7">
      <c r="G30152" s="162" t="s">
        <v>30397</v>
      </c>
    </row>
    <row r="30153" spans="7:7">
      <c r="G30153" s="162" t="s">
        <v>30398</v>
      </c>
    </row>
    <row r="30154" spans="7:7">
      <c r="G30154" s="162" t="s">
        <v>30399</v>
      </c>
    </row>
    <row r="30155" spans="7:7">
      <c r="G30155" s="162" t="s">
        <v>30400</v>
      </c>
    </row>
    <row r="30156" spans="7:7">
      <c r="G30156" s="162" t="s">
        <v>30401</v>
      </c>
    </row>
    <row r="30157" spans="7:7">
      <c r="G30157" s="162" t="s">
        <v>30402</v>
      </c>
    </row>
    <row r="30158" spans="7:7">
      <c r="G30158" s="162" t="s">
        <v>30403</v>
      </c>
    </row>
    <row r="30159" spans="7:7">
      <c r="G30159" s="162" t="s">
        <v>30404</v>
      </c>
    </row>
    <row r="30160" spans="7:7">
      <c r="G30160" s="162" t="s">
        <v>30405</v>
      </c>
    </row>
    <row r="30161" spans="7:7">
      <c r="G30161" s="162" t="s">
        <v>30406</v>
      </c>
    </row>
    <row r="30162" spans="7:7">
      <c r="G30162" s="162" t="s">
        <v>30407</v>
      </c>
    </row>
    <row r="30163" spans="7:7">
      <c r="G30163" s="162" t="s">
        <v>30408</v>
      </c>
    </row>
    <row r="30164" spans="7:7">
      <c r="G30164" s="162" t="s">
        <v>30409</v>
      </c>
    </row>
    <row r="30165" spans="7:7">
      <c r="G30165" s="162" t="s">
        <v>30410</v>
      </c>
    </row>
    <row r="30166" spans="7:7">
      <c r="G30166" s="162" t="s">
        <v>30411</v>
      </c>
    </row>
    <row r="30167" spans="7:7">
      <c r="G30167" s="162" t="s">
        <v>30412</v>
      </c>
    </row>
    <row r="30168" spans="7:7">
      <c r="G30168" s="162" t="s">
        <v>30413</v>
      </c>
    </row>
    <row r="30169" spans="7:7">
      <c r="G30169" s="162" t="s">
        <v>30414</v>
      </c>
    </row>
    <row r="30170" spans="7:7">
      <c r="G30170" s="162" t="s">
        <v>30415</v>
      </c>
    </row>
    <row r="30171" spans="7:7">
      <c r="G30171" s="162" t="s">
        <v>30416</v>
      </c>
    </row>
    <row r="30172" spans="7:7">
      <c r="G30172" s="162" t="s">
        <v>30417</v>
      </c>
    </row>
    <row r="30173" spans="7:7">
      <c r="G30173" s="162" t="s">
        <v>30418</v>
      </c>
    </row>
    <row r="30174" spans="7:7">
      <c r="G30174" s="162" t="s">
        <v>30419</v>
      </c>
    </row>
    <row r="30175" spans="7:7">
      <c r="G30175" s="162" t="s">
        <v>30420</v>
      </c>
    </row>
    <row r="30176" spans="7:7">
      <c r="G30176" s="162" t="s">
        <v>30421</v>
      </c>
    </row>
    <row r="30177" spans="7:7">
      <c r="G30177" s="162" t="s">
        <v>30422</v>
      </c>
    </row>
    <row r="30178" spans="7:7">
      <c r="G30178" s="162" t="s">
        <v>30423</v>
      </c>
    </row>
    <row r="30179" spans="7:7">
      <c r="G30179" s="162" t="s">
        <v>30424</v>
      </c>
    </row>
    <row r="30180" spans="7:7">
      <c r="G30180" s="162" t="s">
        <v>30425</v>
      </c>
    </row>
    <row r="30181" spans="7:7">
      <c r="G30181" s="162" t="s">
        <v>30426</v>
      </c>
    </row>
    <row r="30182" spans="7:7">
      <c r="G30182" s="162" t="s">
        <v>30427</v>
      </c>
    </row>
    <row r="30183" spans="7:7">
      <c r="G30183" s="162" t="s">
        <v>30428</v>
      </c>
    </row>
    <row r="30184" spans="7:7">
      <c r="G30184" s="162" t="s">
        <v>30429</v>
      </c>
    </row>
    <row r="30185" spans="7:7">
      <c r="G30185" s="162" t="s">
        <v>30430</v>
      </c>
    </row>
    <row r="30186" spans="7:7">
      <c r="G30186" s="162" t="s">
        <v>30431</v>
      </c>
    </row>
    <row r="30187" spans="7:7">
      <c r="G30187" s="162" t="s">
        <v>30432</v>
      </c>
    </row>
    <row r="30188" spans="7:7">
      <c r="G30188" s="162" t="s">
        <v>30433</v>
      </c>
    </row>
    <row r="30189" spans="7:7">
      <c r="G30189" s="162" t="s">
        <v>30434</v>
      </c>
    </row>
    <row r="30190" spans="7:7">
      <c r="G30190" s="162" t="s">
        <v>30435</v>
      </c>
    </row>
    <row r="30191" spans="7:7">
      <c r="G30191" s="162" t="s">
        <v>30436</v>
      </c>
    </row>
    <row r="30192" spans="7:7">
      <c r="G30192" s="162" t="s">
        <v>30437</v>
      </c>
    </row>
    <row r="30193" spans="7:7">
      <c r="G30193" s="162" t="s">
        <v>30438</v>
      </c>
    </row>
    <row r="30194" spans="7:7">
      <c r="G30194" s="162" t="s">
        <v>30439</v>
      </c>
    </row>
    <row r="30195" spans="7:7">
      <c r="G30195" s="162" t="s">
        <v>30440</v>
      </c>
    </row>
    <row r="30196" spans="7:7">
      <c r="G30196" s="162" t="s">
        <v>30441</v>
      </c>
    </row>
    <row r="30197" spans="7:7">
      <c r="G30197" s="162" t="s">
        <v>30442</v>
      </c>
    </row>
    <row r="30198" spans="7:7">
      <c r="G30198" s="162" t="s">
        <v>30443</v>
      </c>
    </row>
    <row r="30199" spans="7:7">
      <c r="G30199" s="162" t="s">
        <v>30444</v>
      </c>
    </row>
    <row r="30200" spans="7:7">
      <c r="G30200" s="162" t="s">
        <v>30445</v>
      </c>
    </row>
    <row r="30201" spans="7:7">
      <c r="G30201" s="162" t="s">
        <v>30446</v>
      </c>
    </row>
    <row r="30202" spans="7:7">
      <c r="G30202" s="162" t="s">
        <v>30447</v>
      </c>
    </row>
    <row r="30203" spans="7:7">
      <c r="G30203" s="162" t="s">
        <v>30448</v>
      </c>
    </row>
    <row r="30204" spans="7:7">
      <c r="G30204" s="162" t="s">
        <v>30449</v>
      </c>
    </row>
    <row r="30205" spans="7:7">
      <c r="G30205" s="162" t="s">
        <v>30450</v>
      </c>
    </row>
    <row r="30206" spans="7:7">
      <c r="G30206" s="162" t="s">
        <v>30451</v>
      </c>
    </row>
    <row r="30207" spans="7:7">
      <c r="G30207" s="162" t="s">
        <v>30452</v>
      </c>
    </row>
    <row r="30208" spans="7:7">
      <c r="G30208" s="162" t="s">
        <v>30453</v>
      </c>
    </row>
    <row r="30209" spans="7:7">
      <c r="G30209" s="162" t="s">
        <v>30454</v>
      </c>
    </row>
    <row r="30210" spans="7:7">
      <c r="G30210" s="162" t="s">
        <v>30455</v>
      </c>
    </row>
    <row r="30211" spans="7:7">
      <c r="G30211" s="162" t="s">
        <v>30456</v>
      </c>
    </row>
    <row r="30212" spans="7:7">
      <c r="G30212" s="162" t="s">
        <v>30457</v>
      </c>
    </row>
    <row r="30213" spans="7:7">
      <c r="G30213" s="162" t="s">
        <v>30458</v>
      </c>
    </row>
    <row r="30214" spans="7:7">
      <c r="G30214" s="162" t="s">
        <v>30459</v>
      </c>
    </row>
    <row r="30215" spans="7:7">
      <c r="G30215" s="162" t="s">
        <v>30460</v>
      </c>
    </row>
    <row r="30216" spans="7:7">
      <c r="G30216" s="162" t="s">
        <v>30461</v>
      </c>
    </row>
    <row r="30217" spans="7:7">
      <c r="G30217" s="162" t="s">
        <v>30462</v>
      </c>
    </row>
    <row r="30218" spans="7:7">
      <c r="G30218" s="162" t="s">
        <v>30463</v>
      </c>
    </row>
    <row r="30219" spans="7:7">
      <c r="G30219" s="162" t="s">
        <v>30464</v>
      </c>
    </row>
    <row r="30220" spans="7:7">
      <c r="G30220" s="162" t="s">
        <v>30465</v>
      </c>
    </row>
    <row r="30221" spans="7:7">
      <c r="G30221" s="162" t="s">
        <v>30466</v>
      </c>
    </row>
    <row r="30222" spans="7:7">
      <c r="G30222" s="162" t="s">
        <v>30467</v>
      </c>
    </row>
    <row r="30223" spans="7:7">
      <c r="G30223" s="162" t="s">
        <v>30468</v>
      </c>
    </row>
    <row r="30224" spans="7:7">
      <c r="G30224" s="162" t="s">
        <v>30469</v>
      </c>
    </row>
    <row r="30225" spans="7:7">
      <c r="G30225" s="162" t="s">
        <v>30470</v>
      </c>
    </row>
    <row r="30226" spans="7:7">
      <c r="G30226" s="162" t="s">
        <v>30471</v>
      </c>
    </row>
    <row r="30227" spans="7:7">
      <c r="G30227" s="162" t="s">
        <v>30472</v>
      </c>
    </row>
    <row r="30228" spans="7:7">
      <c r="G30228" s="162" t="s">
        <v>30473</v>
      </c>
    </row>
    <row r="30229" spans="7:7">
      <c r="G30229" s="162" t="s">
        <v>30474</v>
      </c>
    </row>
    <row r="30230" spans="7:7">
      <c r="G30230" s="162" t="s">
        <v>30475</v>
      </c>
    </row>
    <row r="30231" spans="7:7">
      <c r="G30231" s="162" t="s">
        <v>30476</v>
      </c>
    </row>
    <row r="30232" spans="7:7">
      <c r="G30232" s="162" t="s">
        <v>30477</v>
      </c>
    </row>
    <row r="30233" spans="7:7">
      <c r="G30233" s="162" t="s">
        <v>30478</v>
      </c>
    </row>
    <row r="30234" spans="7:7">
      <c r="G30234" s="162" t="s">
        <v>30479</v>
      </c>
    </row>
    <row r="30235" spans="7:7">
      <c r="G30235" s="162" t="s">
        <v>30480</v>
      </c>
    </row>
    <row r="30236" spans="7:7">
      <c r="G30236" s="162" t="s">
        <v>30481</v>
      </c>
    </row>
    <row r="30237" spans="7:7">
      <c r="G30237" s="162" t="s">
        <v>30482</v>
      </c>
    </row>
    <row r="30238" spans="7:7">
      <c r="G30238" s="162" t="s">
        <v>30483</v>
      </c>
    </row>
    <row r="30239" spans="7:7">
      <c r="G30239" s="162" t="s">
        <v>30484</v>
      </c>
    </row>
    <row r="30240" spans="7:7">
      <c r="G30240" s="162" t="s">
        <v>30485</v>
      </c>
    </row>
    <row r="30241" spans="7:7">
      <c r="G30241" s="162" t="s">
        <v>30486</v>
      </c>
    </row>
    <row r="30242" spans="7:7">
      <c r="G30242" s="162" t="s">
        <v>30487</v>
      </c>
    </row>
    <row r="30243" spans="7:7">
      <c r="G30243" s="162" t="s">
        <v>30488</v>
      </c>
    </row>
    <row r="30244" spans="7:7">
      <c r="G30244" s="162" t="s">
        <v>30489</v>
      </c>
    </row>
    <row r="30245" spans="7:7">
      <c r="G30245" s="162" t="s">
        <v>30490</v>
      </c>
    </row>
    <row r="30246" spans="7:7">
      <c r="G30246" s="162" t="s">
        <v>30491</v>
      </c>
    </row>
    <row r="30247" spans="7:7">
      <c r="G30247" s="162" t="s">
        <v>30492</v>
      </c>
    </row>
    <row r="30248" spans="7:7">
      <c r="G30248" s="162" t="s">
        <v>30493</v>
      </c>
    </row>
    <row r="30249" spans="7:7">
      <c r="G30249" s="162" t="s">
        <v>30494</v>
      </c>
    </row>
    <row r="30250" spans="7:7">
      <c r="G30250" s="162" t="s">
        <v>30495</v>
      </c>
    </row>
    <row r="30251" spans="7:7">
      <c r="G30251" s="162" t="s">
        <v>30496</v>
      </c>
    </row>
    <row r="30252" spans="7:7">
      <c r="G30252" s="162" t="s">
        <v>30497</v>
      </c>
    </row>
    <row r="30253" spans="7:7">
      <c r="G30253" s="162" t="s">
        <v>30498</v>
      </c>
    </row>
    <row r="30254" spans="7:7">
      <c r="G30254" s="162" t="s">
        <v>30499</v>
      </c>
    </row>
    <row r="30255" spans="7:7">
      <c r="G30255" s="162" t="s">
        <v>30500</v>
      </c>
    </row>
    <row r="30256" spans="7:7">
      <c r="G30256" s="162" t="s">
        <v>30501</v>
      </c>
    </row>
    <row r="30257" spans="7:7">
      <c r="G30257" s="162" t="s">
        <v>30502</v>
      </c>
    </row>
    <row r="30258" spans="7:7">
      <c r="G30258" s="162" t="s">
        <v>30503</v>
      </c>
    </row>
    <row r="30259" spans="7:7">
      <c r="G30259" s="162" t="s">
        <v>30504</v>
      </c>
    </row>
    <row r="30260" spans="7:7">
      <c r="G30260" s="162" t="s">
        <v>30505</v>
      </c>
    </row>
    <row r="30261" spans="7:7">
      <c r="G30261" s="162" t="s">
        <v>30506</v>
      </c>
    </row>
    <row r="30262" spans="7:7">
      <c r="G30262" s="162" t="s">
        <v>30507</v>
      </c>
    </row>
    <row r="30263" spans="7:7">
      <c r="G30263" s="162" t="s">
        <v>30508</v>
      </c>
    </row>
    <row r="30264" spans="7:7">
      <c r="G30264" s="162" t="s">
        <v>30509</v>
      </c>
    </row>
    <row r="30265" spans="7:7">
      <c r="G30265" s="162" t="s">
        <v>30510</v>
      </c>
    </row>
    <row r="30266" spans="7:7">
      <c r="G30266" s="162" t="s">
        <v>30511</v>
      </c>
    </row>
    <row r="30267" spans="7:7">
      <c r="G30267" s="162" t="s">
        <v>30512</v>
      </c>
    </row>
    <row r="30268" spans="7:7">
      <c r="G30268" s="162" t="s">
        <v>30513</v>
      </c>
    </row>
    <row r="30269" spans="7:7">
      <c r="G30269" s="162" t="s">
        <v>30514</v>
      </c>
    </row>
    <row r="30270" spans="7:7">
      <c r="G30270" s="162" t="s">
        <v>30515</v>
      </c>
    </row>
    <row r="30271" spans="7:7">
      <c r="G30271" s="162" t="s">
        <v>30516</v>
      </c>
    </row>
    <row r="30272" spans="7:7">
      <c r="G30272" s="162" t="s">
        <v>30517</v>
      </c>
    </row>
    <row r="30273" spans="7:7">
      <c r="G30273" s="162" t="s">
        <v>30518</v>
      </c>
    </row>
    <row r="30274" spans="7:7">
      <c r="G30274" s="162" t="s">
        <v>30519</v>
      </c>
    </row>
    <row r="30275" spans="7:7">
      <c r="G30275" s="162" t="s">
        <v>30520</v>
      </c>
    </row>
    <row r="30276" spans="7:7">
      <c r="G30276" s="162" t="s">
        <v>30521</v>
      </c>
    </row>
    <row r="30277" spans="7:7">
      <c r="G30277" s="162" t="s">
        <v>30522</v>
      </c>
    </row>
    <row r="30278" spans="7:7">
      <c r="G30278" s="162" t="s">
        <v>30523</v>
      </c>
    </row>
    <row r="30279" spans="7:7">
      <c r="G30279" s="162" t="s">
        <v>30524</v>
      </c>
    </row>
    <row r="30280" spans="7:7">
      <c r="G30280" s="162" t="s">
        <v>30525</v>
      </c>
    </row>
    <row r="30281" spans="7:7">
      <c r="G30281" s="162" t="s">
        <v>30526</v>
      </c>
    </row>
    <row r="30282" spans="7:7">
      <c r="G30282" s="162" t="s">
        <v>30527</v>
      </c>
    </row>
    <row r="30283" spans="7:7">
      <c r="G30283" s="162" t="s">
        <v>30528</v>
      </c>
    </row>
    <row r="30284" spans="7:7">
      <c r="G30284" s="162" t="s">
        <v>30529</v>
      </c>
    </row>
    <row r="30285" spans="7:7">
      <c r="G30285" s="162" t="s">
        <v>30530</v>
      </c>
    </row>
    <row r="30286" spans="7:7">
      <c r="G30286" s="162" t="s">
        <v>30531</v>
      </c>
    </row>
    <row r="30287" spans="7:7">
      <c r="G30287" s="162" t="s">
        <v>30532</v>
      </c>
    </row>
    <row r="30288" spans="7:7">
      <c r="G30288" s="162" t="s">
        <v>30533</v>
      </c>
    </row>
    <row r="30289" spans="7:7">
      <c r="G30289" s="162" t="s">
        <v>30534</v>
      </c>
    </row>
    <row r="30290" spans="7:7">
      <c r="G30290" s="162" t="s">
        <v>30535</v>
      </c>
    </row>
    <row r="30291" spans="7:7">
      <c r="G30291" s="162" t="s">
        <v>30536</v>
      </c>
    </row>
    <row r="30292" spans="7:7">
      <c r="G30292" s="162" t="s">
        <v>30537</v>
      </c>
    </row>
    <row r="30293" spans="7:7">
      <c r="G30293" s="162" t="s">
        <v>30538</v>
      </c>
    </row>
    <row r="30294" spans="7:7">
      <c r="G30294" s="162" t="s">
        <v>30539</v>
      </c>
    </row>
    <row r="30295" spans="7:7">
      <c r="G30295" s="162" t="s">
        <v>30540</v>
      </c>
    </row>
    <row r="30296" spans="7:7">
      <c r="G30296" s="162" t="s">
        <v>30541</v>
      </c>
    </row>
    <row r="30297" spans="7:7">
      <c r="G30297" s="162" t="s">
        <v>30542</v>
      </c>
    </row>
    <row r="30298" spans="7:7">
      <c r="G30298" s="162" t="s">
        <v>30543</v>
      </c>
    </row>
    <row r="30299" spans="7:7">
      <c r="G30299" s="162" t="s">
        <v>30544</v>
      </c>
    </row>
    <row r="30300" spans="7:7">
      <c r="G30300" s="162" t="s">
        <v>30545</v>
      </c>
    </row>
    <row r="30301" spans="7:7">
      <c r="G30301" s="162" t="s">
        <v>30546</v>
      </c>
    </row>
    <row r="30302" spans="7:7">
      <c r="G30302" s="162" t="s">
        <v>30547</v>
      </c>
    </row>
    <row r="30303" spans="7:7">
      <c r="G30303" s="162" t="s">
        <v>30548</v>
      </c>
    </row>
    <row r="30304" spans="7:7">
      <c r="G30304" s="162" t="s">
        <v>30549</v>
      </c>
    </row>
    <row r="30305" spans="7:7">
      <c r="G30305" s="162" t="s">
        <v>30550</v>
      </c>
    </row>
    <row r="30306" spans="7:7">
      <c r="G30306" s="162" t="s">
        <v>30551</v>
      </c>
    </row>
    <row r="30307" spans="7:7">
      <c r="G30307" s="162" t="s">
        <v>30552</v>
      </c>
    </row>
    <row r="30308" spans="7:7">
      <c r="G30308" s="162" t="s">
        <v>30553</v>
      </c>
    </row>
    <row r="30309" spans="7:7">
      <c r="G30309" s="162" t="s">
        <v>30554</v>
      </c>
    </row>
    <row r="30310" spans="7:7">
      <c r="G30310" s="162" t="s">
        <v>30555</v>
      </c>
    </row>
    <row r="30311" spans="7:7">
      <c r="G30311" s="162" t="s">
        <v>30556</v>
      </c>
    </row>
    <row r="30312" spans="7:7">
      <c r="G30312" s="162" t="s">
        <v>30557</v>
      </c>
    </row>
    <row r="30313" spans="7:7">
      <c r="G30313" s="162" t="s">
        <v>30558</v>
      </c>
    </row>
    <row r="30314" spans="7:7">
      <c r="G30314" s="162" t="s">
        <v>30559</v>
      </c>
    </row>
    <row r="30315" spans="7:7">
      <c r="G30315" s="162" t="s">
        <v>30560</v>
      </c>
    </row>
    <row r="30316" spans="7:7">
      <c r="G30316" s="162" t="s">
        <v>30561</v>
      </c>
    </row>
    <row r="30317" spans="7:7">
      <c r="G30317" s="162" t="s">
        <v>30562</v>
      </c>
    </row>
    <row r="30318" spans="7:7">
      <c r="G30318" s="162" t="s">
        <v>30563</v>
      </c>
    </row>
    <row r="30319" spans="7:7">
      <c r="G30319" s="162" t="s">
        <v>30564</v>
      </c>
    </row>
    <row r="30320" spans="7:7">
      <c r="G30320" s="162" t="s">
        <v>30565</v>
      </c>
    </row>
    <row r="30321" spans="7:7">
      <c r="G30321" s="162" t="s">
        <v>30566</v>
      </c>
    </row>
    <row r="30322" spans="7:7">
      <c r="G30322" s="162" t="s">
        <v>30567</v>
      </c>
    </row>
    <row r="30323" spans="7:7">
      <c r="G30323" s="162" t="s">
        <v>30568</v>
      </c>
    </row>
    <row r="30324" spans="7:7">
      <c r="G30324" s="162" t="s">
        <v>30569</v>
      </c>
    </row>
    <row r="30325" spans="7:7">
      <c r="G30325" s="162" t="s">
        <v>30570</v>
      </c>
    </row>
    <row r="30326" spans="7:7">
      <c r="G30326" s="162" t="s">
        <v>30571</v>
      </c>
    </row>
    <row r="30327" spans="7:7">
      <c r="G30327" s="162" t="s">
        <v>30572</v>
      </c>
    </row>
    <row r="30328" spans="7:7">
      <c r="G30328" s="162" t="s">
        <v>30573</v>
      </c>
    </row>
    <row r="30329" spans="7:7">
      <c r="G30329" s="162" t="s">
        <v>30574</v>
      </c>
    </row>
    <row r="30330" spans="7:7">
      <c r="G30330" s="162" t="s">
        <v>30575</v>
      </c>
    </row>
    <row r="30331" spans="7:7">
      <c r="G30331" s="162" t="s">
        <v>30576</v>
      </c>
    </row>
    <row r="30332" spans="7:7">
      <c r="G30332" s="162" t="s">
        <v>30577</v>
      </c>
    </row>
    <row r="30333" spans="7:7">
      <c r="G30333" s="162" t="s">
        <v>30578</v>
      </c>
    </row>
    <row r="30334" spans="7:7">
      <c r="G30334" s="162" t="s">
        <v>30579</v>
      </c>
    </row>
    <row r="30335" spans="7:7">
      <c r="G30335" s="162" t="s">
        <v>30580</v>
      </c>
    </row>
    <row r="30336" spans="7:7">
      <c r="G30336" s="162" t="s">
        <v>30581</v>
      </c>
    </row>
    <row r="30337" spans="7:7">
      <c r="G30337" s="162" t="s">
        <v>30582</v>
      </c>
    </row>
    <row r="30338" spans="7:7">
      <c r="G30338" s="162" t="s">
        <v>30583</v>
      </c>
    </row>
    <row r="30339" spans="7:7">
      <c r="G30339" s="162" t="s">
        <v>30584</v>
      </c>
    </row>
    <row r="30340" spans="7:7">
      <c r="G30340" s="162" t="s">
        <v>30585</v>
      </c>
    </row>
    <row r="30341" spans="7:7">
      <c r="G30341" s="162" t="s">
        <v>30586</v>
      </c>
    </row>
    <row r="30342" spans="7:7">
      <c r="G30342" s="162" t="s">
        <v>30587</v>
      </c>
    </row>
    <row r="30343" spans="7:7">
      <c r="G30343" s="162" t="s">
        <v>30588</v>
      </c>
    </row>
    <row r="30344" spans="7:7">
      <c r="G30344" s="162" t="s">
        <v>30589</v>
      </c>
    </row>
    <row r="30345" spans="7:7">
      <c r="G30345" s="162" t="s">
        <v>30590</v>
      </c>
    </row>
    <row r="30346" spans="7:7">
      <c r="G30346" s="162" t="s">
        <v>30591</v>
      </c>
    </row>
    <row r="30347" spans="7:7">
      <c r="G30347" s="162" t="s">
        <v>30592</v>
      </c>
    </row>
    <row r="30348" spans="7:7">
      <c r="G30348" s="162" t="s">
        <v>30593</v>
      </c>
    </row>
    <row r="30349" spans="7:7">
      <c r="G30349" s="162" t="s">
        <v>30594</v>
      </c>
    </row>
    <row r="30350" spans="7:7">
      <c r="G30350" s="162" t="s">
        <v>30595</v>
      </c>
    </row>
    <row r="30351" spans="7:7">
      <c r="G30351" s="162" t="s">
        <v>30596</v>
      </c>
    </row>
    <row r="30352" spans="7:7">
      <c r="G30352" s="162" t="s">
        <v>30597</v>
      </c>
    </row>
    <row r="30353" spans="7:7">
      <c r="G30353" s="162" t="s">
        <v>30598</v>
      </c>
    </row>
    <row r="30354" spans="7:7">
      <c r="G30354" s="162" t="s">
        <v>30599</v>
      </c>
    </row>
    <row r="30355" spans="7:7">
      <c r="G30355" s="162" t="s">
        <v>30600</v>
      </c>
    </row>
    <row r="30356" spans="7:7">
      <c r="G30356" s="162" t="s">
        <v>30601</v>
      </c>
    </row>
    <row r="30357" spans="7:7">
      <c r="G30357" s="162" t="s">
        <v>30602</v>
      </c>
    </row>
    <row r="30358" spans="7:7">
      <c r="G30358" s="162" t="s">
        <v>30603</v>
      </c>
    </row>
    <row r="30359" spans="7:7">
      <c r="G30359" s="162" t="s">
        <v>30604</v>
      </c>
    </row>
    <row r="30360" spans="7:7">
      <c r="G30360" s="162" t="s">
        <v>30605</v>
      </c>
    </row>
    <row r="30361" spans="7:7">
      <c r="G30361" s="162" t="s">
        <v>30606</v>
      </c>
    </row>
    <row r="30362" spans="7:7">
      <c r="G30362" s="162" t="s">
        <v>30607</v>
      </c>
    </row>
    <row r="30363" spans="7:7">
      <c r="G30363" s="162" t="s">
        <v>30608</v>
      </c>
    </row>
    <row r="30364" spans="7:7">
      <c r="G30364" s="162" t="s">
        <v>30609</v>
      </c>
    </row>
    <row r="30365" spans="7:7">
      <c r="G30365" s="162" t="s">
        <v>30610</v>
      </c>
    </row>
    <row r="30366" spans="7:7">
      <c r="G30366" s="162" t="s">
        <v>30611</v>
      </c>
    </row>
    <row r="30367" spans="7:7">
      <c r="G30367" s="162" t="s">
        <v>30612</v>
      </c>
    </row>
    <row r="30368" spans="7:7">
      <c r="G30368" s="162" t="s">
        <v>30613</v>
      </c>
    </row>
    <row r="30369" spans="7:7">
      <c r="G30369" s="162" t="s">
        <v>30614</v>
      </c>
    </row>
    <row r="30370" spans="7:7">
      <c r="G30370" s="162" t="s">
        <v>30615</v>
      </c>
    </row>
    <row r="30371" spans="7:7">
      <c r="G30371" s="162" t="s">
        <v>30616</v>
      </c>
    </row>
    <row r="30372" spans="7:7">
      <c r="G30372" s="162" t="s">
        <v>30617</v>
      </c>
    </row>
    <row r="30373" spans="7:7">
      <c r="G30373" s="162" t="s">
        <v>30618</v>
      </c>
    </row>
    <row r="30374" spans="7:7">
      <c r="G30374" s="162" t="s">
        <v>30619</v>
      </c>
    </row>
    <row r="30375" spans="7:7">
      <c r="G30375" s="162" t="s">
        <v>30620</v>
      </c>
    </row>
    <row r="30376" spans="7:7">
      <c r="G30376" s="162" t="s">
        <v>30621</v>
      </c>
    </row>
    <row r="30377" spans="7:7">
      <c r="G30377" s="162" t="s">
        <v>30622</v>
      </c>
    </row>
    <row r="30378" spans="7:7">
      <c r="G30378" s="162" t="s">
        <v>30623</v>
      </c>
    </row>
    <row r="30379" spans="7:7">
      <c r="G30379" s="162" t="s">
        <v>30624</v>
      </c>
    </row>
    <row r="30380" spans="7:7">
      <c r="G30380" s="162" t="s">
        <v>30625</v>
      </c>
    </row>
    <row r="30381" spans="7:7">
      <c r="G30381" s="162" t="s">
        <v>30626</v>
      </c>
    </row>
    <row r="30382" spans="7:7">
      <c r="G30382" s="162" t="s">
        <v>30627</v>
      </c>
    </row>
    <row r="30383" spans="7:7">
      <c r="G30383" s="162" t="s">
        <v>30628</v>
      </c>
    </row>
    <row r="30384" spans="7:7">
      <c r="G30384" s="162" t="s">
        <v>30629</v>
      </c>
    </row>
    <row r="30385" spans="7:7">
      <c r="G30385" s="162" t="s">
        <v>30630</v>
      </c>
    </row>
    <row r="30386" spans="7:7">
      <c r="G30386" s="162" t="s">
        <v>30631</v>
      </c>
    </row>
    <row r="30387" spans="7:7">
      <c r="G30387" s="162" t="s">
        <v>30632</v>
      </c>
    </row>
    <row r="30388" spans="7:7">
      <c r="G30388" s="162" t="s">
        <v>30633</v>
      </c>
    </row>
    <row r="30389" spans="7:7">
      <c r="G30389" s="162" t="s">
        <v>30634</v>
      </c>
    </row>
    <row r="30390" spans="7:7">
      <c r="G30390" s="162" t="s">
        <v>30635</v>
      </c>
    </row>
    <row r="30391" spans="7:7">
      <c r="G30391" s="162" t="s">
        <v>30636</v>
      </c>
    </row>
    <row r="30392" spans="7:7">
      <c r="G30392" s="162" t="s">
        <v>30637</v>
      </c>
    </row>
    <row r="30393" spans="7:7">
      <c r="G30393" s="162" t="s">
        <v>30638</v>
      </c>
    </row>
    <row r="30394" spans="7:7">
      <c r="G30394" s="162" t="s">
        <v>30639</v>
      </c>
    </row>
    <row r="30395" spans="7:7">
      <c r="G30395" s="162" t="s">
        <v>30640</v>
      </c>
    </row>
    <row r="30396" spans="7:7">
      <c r="G30396" s="162" t="s">
        <v>30641</v>
      </c>
    </row>
    <row r="30397" spans="7:7">
      <c r="G30397" s="162" t="s">
        <v>30642</v>
      </c>
    </row>
    <row r="30398" spans="7:7">
      <c r="G30398" s="162" t="s">
        <v>30643</v>
      </c>
    </row>
    <row r="30399" spans="7:7">
      <c r="G30399" s="162" t="s">
        <v>30644</v>
      </c>
    </row>
    <row r="30400" spans="7:7">
      <c r="G30400" s="162" t="s">
        <v>30645</v>
      </c>
    </row>
    <row r="30401" spans="7:7">
      <c r="G30401" s="162" t="s">
        <v>30646</v>
      </c>
    </row>
    <row r="30402" spans="7:7">
      <c r="G30402" s="162" t="s">
        <v>30647</v>
      </c>
    </row>
    <row r="30403" spans="7:7">
      <c r="G30403" s="162" t="s">
        <v>30648</v>
      </c>
    </row>
    <row r="30404" spans="7:7">
      <c r="G30404" s="162" t="s">
        <v>30649</v>
      </c>
    </row>
    <row r="30405" spans="7:7">
      <c r="G30405" s="162" t="s">
        <v>30650</v>
      </c>
    </row>
    <row r="30406" spans="7:7">
      <c r="G30406" s="162" t="s">
        <v>30651</v>
      </c>
    </row>
    <row r="30407" spans="7:7">
      <c r="G30407" s="162" t="s">
        <v>30652</v>
      </c>
    </row>
    <row r="30408" spans="7:7">
      <c r="G30408" s="162" t="s">
        <v>30653</v>
      </c>
    </row>
    <row r="30409" spans="7:7">
      <c r="G30409" s="162" t="s">
        <v>30654</v>
      </c>
    </row>
    <row r="30410" spans="7:7">
      <c r="G30410" s="162" t="s">
        <v>30655</v>
      </c>
    </row>
    <row r="30411" spans="7:7">
      <c r="G30411" s="162" t="s">
        <v>30656</v>
      </c>
    </row>
    <row r="30412" spans="7:7">
      <c r="G30412" s="162" t="s">
        <v>30657</v>
      </c>
    </row>
    <row r="30413" spans="7:7">
      <c r="G30413" s="162" t="s">
        <v>30658</v>
      </c>
    </row>
    <row r="30414" spans="7:7">
      <c r="G30414" s="162" t="s">
        <v>30659</v>
      </c>
    </row>
    <row r="30415" spans="7:7">
      <c r="G30415" s="162" t="s">
        <v>30660</v>
      </c>
    </row>
    <row r="30416" spans="7:7">
      <c r="G30416" s="162" t="s">
        <v>30661</v>
      </c>
    </row>
    <row r="30417" spans="7:7">
      <c r="G30417" s="162" t="s">
        <v>30662</v>
      </c>
    </row>
    <row r="30418" spans="7:7">
      <c r="G30418" s="162" t="s">
        <v>30663</v>
      </c>
    </row>
    <row r="30419" spans="7:7">
      <c r="G30419" s="162" t="s">
        <v>30664</v>
      </c>
    </row>
    <row r="30420" spans="7:7">
      <c r="G30420" s="162" t="s">
        <v>30665</v>
      </c>
    </row>
    <row r="30421" spans="7:7">
      <c r="G30421" s="162" t="s">
        <v>30666</v>
      </c>
    </row>
    <row r="30422" spans="7:7">
      <c r="G30422" s="162" t="s">
        <v>30667</v>
      </c>
    </row>
    <row r="30423" spans="7:7">
      <c r="G30423" s="162" t="s">
        <v>30668</v>
      </c>
    </row>
    <row r="30424" spans="7:7">
      <c r="G30424" s="162" t="s">
        <v>30669</v>
      </c>
    </row>
    <row r="30425" spans="7:7">
      <c r="G30425" s="162" t="s">
        <v>30670</v>
      </c>
    </row>
    <row r="30426" spans="7:7">
      <c r="G30426" s="162" t="s">
        <v>30671</v>
      </c>
    </row>
    <row r="30427" spans="7:7">
      <c r="G30427" s="162" t="s">
        <v>30672</v>
      </c>
    </row>
    <row r="30428" spans="7:7">
      <c r="G30428" s="162" t="s">
        <v>30673</v>
      </c>
    </row>
    <row r="30429" spans="7:7">
      <c r="G30429" s="162" t="s">
        <v>30674</v>
      </c>
    </row>
    <row r="30430" spans="7:7">
      <c r="G30430" s="162" t="s">
        <v>30675</v>
      </c>
    </row>
    <row r="30431" spans="7:7">
      <c r="G30431" s="162" t="s">
        <v>30676</v>
      </c>
    </row>
    <row r="30432" spans="7:7">
      <c r="G30432" s="162" t="s">
        <v>30677</v>
      </c>
    </row>
    <row r="30433" spans="7:7">
      <c r="G30433" s="162" t="s">
        <v>30678</v>
      </c>
    </row>
    <row r="30434" spans="7:7">
      <c r="G30434" s="162" t="s">
        <v>30679</v>
      </c>
    </row>
    <row r="30435" spans="7:7">
      <c r="G30435" s="162" t="s">
        <v>30680</v>
      </c>
    </row>
    <row r="30436" spans="7:7">
      <c r="G30436" s="162" t="s">
        <v>30681</v>
      </c>
    </row>
    <row r="30437" spans="7:7">
      <c r="G30437" s="162" t="s">
        <v>30682</v>
      </c>
    </row>
    <row r="30438" spans="7:7">
      <c r="G30438" s="162" t="s">
        <v>30683</v>
      </c>
    </row>
    <row r="30439" spans="7:7">
      <c r="G30439" s="162" t="s">
        <v>30684</v>
      </c>
    </row>
    <row r="30440" spans="7:7">
      <c r="G30440" s="162" t="s">
        <v>30685</v>
      </c>
    </row>
    <row r="30441" spans="7:7">
      <c r="G30441" s="162" t="s">
        <v>30686</v>
      </c>
    </row>
    <row r="30442" spans="7:7">
      <c r="G30442" s="162" t="s">
        <v>30687</v>
      </c>
    </row>
    <row r="30443" spans="7:7">
      <c r="G30443" s="162" t="s">
        <v>30688</v>
      </c>
    </row>
    <row r="30444" spans="7:7">
      <c r="G30444" s="162" t="s">
        <v>30689</v>
      </c>
    </row>
    <row r="30445" spans="7:7">
      <c r="G30445" s="162" t="s">
        <v>30690</v>
      </c>
    </row>
    <row r="30446" spans="7:7">
      <c r="G30446" s="162" t="s">
        <v>30691</v>
      </c>
    </row>
    <row r="30447" spans="7:7">
      <c r="G30447" s="162" t="s">
        <v>30692</v>
      </c>
    </row>
    <row r="30448" spans="7:7">
      <c r="G30448" s="162" t="s">
        <v>30693</v>
      </c>
    </row>
    <row r="30449" spans="7:7">
      <c r="G30449" s="162" t="s">
        <v>30694</v>
      </c>
    </row>
    <row r="30450" spans="7:7">
      <c r="G30450" s="162" t="s">
        <v>30695</v>
      </c>
    </row>
    <row r="30451" spans="7:7">
      <c r="G30451" s="162" t="s">
        <v>30696</v>
      </c>
    </row>
    <row r="30452" spans="7:7">
      <c r="G30452" s="162" t="s">
        <v>30697</v>
      </c>
    </row>
    <row r="30453" spans="7:7">
      <c r="G30453" s="162" t="s">
        <v>30698</v>
      </c>
    </row>
    <row r="30454" spans="7:7">
      <c r="G30454" s="162" t="s">
        <v>30699</v>
      </c>
    </row>
    <row r="30455" spans="7:7">
      <c r="G30455" s="162" t="s">
        <v>30700</v>
      </c>
    </row>
    <row r="30456" spans="7:7">
      <c r="G30456" s="162" t="s">
        <v>30701</v>
      </c>
    </row>
    <row r="30457" spans="7:7">
      <c r="G30457" s="162" t="s">
        <v>30702</v>
      </c>
    </row>
    <row r="30458" spans="7:7">
      <c r="G30458" s="162" t="s">
        <v>30703</v>
      </c>
    </row>
    <row r="30459" spans="7:7">
      <c r="G30459" s="162" t="s">
        <v>30704</v>
      </c>
    </row>
    <row r="30460" spans="7:7">
      <c r="G30460" s="162" t="s">
        <v>30705</v>
      </c>
    </row>
    <row r="30461" spans="7:7">
      <c r="G30461" s="162" t="s">
        <v>30706</v>
      </c>
    </row>
    <row r="30462" spans="7:7">
      <c r="G30462" s="162" t="s">
        <v>30707</v>
      </c>
    </row>
    <row r="30463" spans="7:7">
      <c r="G30463" s="162" t="s">
        <v>30708</v>
      </c>
    </row>
    <row r="30464" spans="7:7">
      <c r="G30464" s="162" t="s">
        <v>30709</v>
      </c>
    </row>
    <row r="30465" spans="7:7">
      <c r="G30465" s="162" t="s">
        <v>30710</v>
      </c>
    </row>
    <row r="30466" spans="7:7">
      <c r="G30466" s="162" t="s">
        <v>30711</v>
      </c>
    </row>
    <row r="30467" spans="7:7">
      <c r="G30467" s="162" t="s">
        <v>30712</v>
      </c>
    </row>
    <row r="30468" spans="7:7">
      <c r="G30468" s="162" t="s">
        <v>30713</v>
      </c>
    </row>
    <row r="30469" spans="7:7">
      <c r="G30469" s="162" t="s">
        <v>30714</v>
      </c>
    </row>
    <row r="30470" spans="7:7">
      <c r="G30470" s="162" t="s">
        <v>30715</v>
      </c>
    </row>
    <row r="30471" spans="7:7">
      <c r="G30471" s="162" t="s">
        <v>30716</v>
      </c>
    </row>
    <row r="30472" spans="7:7">
      <c r="G30472" s="162" t="s">
        <v>30717</v>
      </c>
    </row>
    <row r="30473" spans="7:7">
      <c r="G30473" s="162" t="s">
        <v>30718</v>
      </c>
    </row>
    <row r="30474" spans="7:7">
      <c r="G30474" s="162" t="s">
        <v>30719</v>
      </c>
    </row>
    <row r="30475" spans="7:7">
      <c r="G30475" s="162" t="s">
        <v>30720</v>
      </c>
    </row>
    <row r="30476" spans="7:7">
      <c r="G30476" s="162" t="s">
        <v>30721</v>
      </c>
    </row>
    <row r="30477" spans="7:7">
      <c r="G30477" s="162" t="s">
        <v>30722</v>
      </c>
    </row>
    <row r="30478" spans="7:7">
      <c r="G30478" s="162" t="s">
        <v>30723</v>
      </c>
    </row>
    <row r="30479" spans="7:7">
      <c r="G30479" s="162" t="s">
        <v>30724</v>
      </c>
    </row>
    <row r="30480" spans="7:7">
      <c r="G30480" s="162" t="s">
        <v>30725</v>
      </c>
    </row>
    <row r="30481" spans="7:7">
      <c r="G30481" s="162" t="s">
        <v>30726</v>
      </c>
    </row>
    <row r="30482" spans="7:7">
      <c r="G30482" s="162" t="s">
        <v>30727</v>
      </c>
    </row>
    <row r="30483" spans="7:7">
      <c r="G30483" s="162" t="s">
        <v>30728</v>
      </c>
    </row>
    <row r="30484" spans="7:7">
      <c r="G30484" s="162" t="s">
        <v>30729</v>
      </c>
    </row>
    <row r="30485" spans="7:7">
      <c r="G30485" s="162" t="s">
        <v>30730</v>
      </c>
    </row>
    <row r="30486" spans="7:7">
      <c r="G30486" s="162" t="s">
        <v>30731</v>
      </c>
    </row>
    <row r="30487" spans="7:7">
      <c r="G30487" s="162" t="s">
        <v>30732</v>
      </c>
    </row>
    <row r="30488" spans="7:7">
      <c r="G30488" s="162" t="s">
        <v>30733</v>
      </c>
    </row>
    <row r="30489" spans="7:7">
      <c r="G30489" s="162" t="s">
        <v>30734</v>
      </c>
    </row>
    <row r="30490" spans="7:7">
      <c r="G30490" s="162" t="s">
        <v>30735</v>
      </c>
    </row>
    <row r="30491" spans="7:7">
      <c r="G30491" s="162" t="s">
        <v>30736</v>
      </c>
    </row>
    <row r="30492" spans="7:7">
      <c r="G30492" s="162" t="s">
        <v>30737</v>
      </c>
    </row>
    <row r="30493" spans="7:7">
      <c r="G30493" s="162" t="s">
        <v>30738</v>
      </c>
    </row>
    <row r="30494" spans="7:7">
      <c r="G30494" s="162" t="s">
        <v>30739</v>
      </c>
    </row>
    <row r="30495" spans="7:7">
      <c r="G30495" s="162" t="s">
        <v>30740</v>
      </c>
    </row>
    <row r="30496" spans="7:7">
      <c r="G30496" s="162" t="s">
        <v>30741</v>
      </c>
    </row>
    <row r="30497" spans="7:7">
      <c r="G30497" s="162" t="s">
        <v>30742</v>
      </c>
    </row>
    <row r="30498" spans="7:7">
      <c r="G30498" s="162" t="s">
        <v>30743</v>
      </c>
    </row>
    <row r="30499" spans="7:7">
      <c r="G30499" s="162" t="s">
        <v>30744</v>
      </c>
    </row>
    <row r="30500" spans="7:7">
      <c r="G30500" s="162" t="s">
        <v>30745</v>
      </c>
    </row>
    <row r="30501" spans="7:7">
      <c r="G30501" s="162" t="s">
        <v>30746</v>
      </c>
    </row>
    <row r="30502" spans="7:7">
      <c r="G30502" s="162" t="s">
        <v>30747</v>
      </c>
    </row>
    <row r="30503" spans="7:7">
      <c r="G30503" s="162" t="s">
        <v>30748</v>
      </c>
    </row>
    <row r="30504" spans="7:7">
      <c r="G30504" s="162" t="s">
        <v>30749</v>
      </c>
    </row>
    <row r="30505" spans="7:7">
      <c r="G30505" s="162" t="s">
        <v>30750</v>
      </c>
    </row>
    <row r="30506" spans="7:7">
      <c r="G30506" s="162" t="s">
        <v>30751</v>
      </c>
    </row>
    <row r="30507" spans="7:7">
      <c r="G30507" s="162" t="s">
        <v>30752</v>
      </c>
    </row>
    <row r="30508" spans="7:7">
      <c r="G30508" s="162" t="s">
        <v>30753</v>
      </c>
    </row>
    <row r="30509" spans="7:7">
      <c r="G30509" s="162" t="s">
        <v>30754</v>
      </c>
    </row>
    <row r="30510" spans="7:7">
      <c r="G30510" s="162" t="s">
        <v>30755</v>
      </c>
    </row>
    <row r="30511" spans="7:7">
      <c r="G30511" s="162" t="s">
        <v>30756</v>
      </c>
    </row>
    <row r="30512" spans="7:7">
      <c r="G30512" s="162" t="s">
        <v>30757</v>
      </c>
    </row>
    <row r="30513" spans="7:7">
      <c r="G30513" s="162" t="s">
        <v>30758</v>
      </c>
    </row>
    <row r="30514" spans="7:7">
      <c r="G30514" s="162" t="s">
        <v>30759</v>
      </c>
    </row>
    <row r="30515" spans="7:7">
      <c r="G30515" s="162" t="s">
        <v>30760</v>
      </c>
    </row>
    <row r="30516" spans="7:7">
      <c r="G30516" s="162" t="s">
        <v>30761</v>
      </c>
    </row>
    <row r="30517" spans="7:7">
      <c r="G30517" s="162" t="s">
        <v>30762</v>
      </c>
    </row>
    <row r="30518" spans="7:7">
      <c r="G30518" s="162" t="s">
        <v>30763</v>
      </c>
    </row>
    <row r="30519" spans="7:7">
      <c r="G30519" s="162" t="s">
        <v>30764</v>
      </c>
    </row>
    <row r="30520" spans="7:7">
      <c r="G30520" s="162" t="s">
        <v>30765</v>
      </c>
    </row>
    <row r="30521" spans="7:7">
      <c r="G30521" s="162" t="s">
        <v>30766</v>
      </c>
    </row>
    <row r="30522" spans="7:7">
      <c r="G30522" s="162" t="s">
        <v>30767</v>
      </c>
    </row>
    <row r="30523" spans="7:7">
      <c r="G30523" s="162" t="s">
        <v>30768</v>
      </c>
    </row>
    <row r="30524" spans="7:7">
      <c r="G30524" s="162" t="s">
        <v>30769</v>
      </c>
    </row>
    <row r="30525" spans="7:7">
      <c r="G30525" s="162" t="s">
        <v>30770</v>
      </c>
    </row>
    <row r="30526" spans="7:7">
      <c r="G30526" s="162" t="s">
        <v>30771</v>
      </c>
    </row>
    <row r="30527" spans="7:7">
      <c r="G30527" s="162" t="s">
        <v>30772</v>
      </c>
    </row>
    <row r="30528" spans="7:7">
      <c r="G30528" s="162" t="s">
        <v>30773</v>
      </c>
    </row>
    <row r="30529" spans="7:7">
      <c r="G30529" s="162" t="s">
        <v>30774</v>
      </c>
    </row>
    <row r="30530" spans="7:7">
      <c r="G30530" s="162" t="s">
        <v>30775</v>
      </c>
    </row>
    <row r="30531" spans="7:7">
      <c r="G30531" s="162" t="s">
        <v>30776</v>
      </c>
    </row>
    <row r="30532" spans="7:7">
      <c r="G30532" s="162" t="s">
        <v>30777</v>
      </c>
    </row>
    <row r="30533" spans="7:7">
      <c r="G30533" s="162" t="s">
        <v>30778</v>
      </c>
    </row>
    <row r="30534" spans="7:7">
      <c r="G30534" s="162" t="s">
        <v>30779</v>
      </c>
    </row>
    <row r="30535" spans="7:7">
      <c r="G30535" s="162" t="s">
        <v>30780</v>
      </c>
    </row>
    <row r="30536" spans="7:7">
      <c r="G30536" s="162" t="s">
        <v>30781</v>
      </c>
    </row>
    <row r="30537" spans="7:7">
      <c r="G30537" s="162" t="s">
        <v>30782</v>
      </c>
    </row>
    <row r="30538" spans="7:7">
      <c r="G30538" s="162" t="s">
        <v>30783</v>
      </c>
    </row>
    <row r="30539" spans="7:7">
      <c r="G30539" s="162" t="s">
        <v>30784</v>
      </c>
    </row>
    <row r="30540" spans="7:7">
      <c r="G30540" s="162" t="s">
        <v>30785</v>
      </c>
    </row>
    <row r="30541" spans="7:7">
      <c r="G30541" s="162" t="s">
        <v>30786</v>
      </c>
    </row>
    <row r="30542" spans="7:7">
      <c r="G30542" s="162" t="s">
        <v>30787</v>
      </c>
    </row>
    <row r="30543" spans="7:7">
      <c r="G30543" s="162" t="s">
        <v>30788</v>
      </c>
    </row>
    <row r="30544" spans="7:7">
      <c r="G30544" s="162" t="s">
        <v>30789</v>
      </c>
    </row>
    <row r="30545" spans="7:7">
      <c r="G30545" s="162" t="s">
        <v>30790</v>
      </c>
    </row>
    <row r="30546" spans="7:7">
      <c r="G30546" s="162" t="s">
        <v>30791</v>
      </c>
    </row>
    <row r="30547" spans="7:7">
      <c r="G30547" s="162" t="s">
        <v>30792</v>
      </c>
    </row>
    <row r="30548" spans="7:7">
      <c r="G30548" s="162" t="s">
        <v>30793</v>
      </c>
    </row>
    <row r="30549" spans="7:7">
      <c r="G30549" s="162" t="s">
        <v>30794</v>
      </c>
    </row>
    <row r="30550" spans="7:7">
      <c r="G30550" s="162" t="s">
        <v>30795</v>
      </c>
    </row>
    <row r="30551" spans="7:7">
      <c r="G30551" s="162" t="s">
        <v>30796</v>
      </c>
    </row>
    <row r="30552" spans="7:7">
      <c r="G30552" s="162" t="s">
        <v>30797</v>
      </c>
    </row>
    <row r="30553" spans="7:7">
      <c r="G30553" s="162" t="s">
        <v>30798</v>
      </c>
    </row>
    <row r="30554" spans="7:7">
      <c r="G30554" s="162" t="s">
        <v>30799</v>
      </c>
    </row>
    <row r="30555" spans="7:7">
      <c r="G30555" s="162" t="s">
        <v>30800</v>
      </c>
    </row>
    <row r="30556" spans="7:7">
      <c r="G30556" s="162" t="s">
        <v>30801</v>
      </c>
    </row>
    <row r="30557" spans="7:7">
      <c r="G30557" s="162" t="s">
        <v>30802</v>
      </c>
    </row>
    <row r="30558" spans="7:7">
      <c r="G30558" s="162" t="s">
        <v>30803</v>
      </c>
    </row>
    <row r="30559" spans="7:7">
      <c r="G30559" s="162" t="s">
        <v>30804</v>
      </c>
    </row>
    <row r="30560" spans="7:7">
      <c r="G30560" s="162" t="s">
        <v>30805</v>
      </c>
    </row>
    <row r="30561" spans="7:7">
      <c r="G30561" s="162" t="s">
        <v>30806</v>
      </c>
    </row>
    <row r="30562" spans="7:7">
      <c r="G30562" s="162" t="s">
        <v>30807</v>
      </c>
    </row>
    <row r="30563" spans="7:7">
      <c r="G30563" s="162" t="s">
        <v>30808</v>
      </c>
    </row>
    <row r="30564" spans="7:7">
      <c r="G30564" s="162" t="s">
        <v>30809</v>
      </c>
    </row>
    <row r="30565" spans="7:7">
      <c r="G30565" s="162" t="s">
        <v>30810</v>
      </c>
    </row>
    <row r="30566" spans="7:7">
      <c r="G30566" s="162" t="s">
        <v>30811</v>
      </c>
    </row>
    <row r="30567" spans="7:7">
      <c r="G30567" s="162" t="s">
        <v>30812</v>
      </c>
    </row>
    <row r="30568" spans="7:7">
      <c r="G30568" s="162" t="s">
        <v>30813</v>
      </c>
    </row>
    <row r="30569" spans="7:7">
      <c r="G30569" s="162" t="s">
        <v>30814</v>
      </c>
    </row>
    <row r="30570" spans="7:7">
      <c r="G30570" s="162" t="s">
        <v>30815</v>
      </c>
    </row>
    <row r="30571" spans="7:7">
      <c r="G30571" s="162" t="s">
        <v>30816</v>
      </c>
    </row>
    <row r="30572" spans="7:7">
      <c r="G30572" s="162" t="s">
        <v>30817</v>
      </c>
    </row>
    <row r="30573" spans="7:7">
      <c r="G30573" s="162" t="s">
        <v>30818</v>
      </c>
    </row>
    <row r="30574" spans="7:7">
      <c r="G30574" s="162" t="s">
        <v>30819</v>
      </c>
    </row>
    <row r="30575" spans="7:7">
      <c r="G30575" s="162" t="s">
        <v>30820</v>
      </c>
    </row>
    <row r="30576" spans="7:7">
      <c r="G30576" s="162" t="s">
        <v>30821</v>
      </c>
    </row>
    <row r="30577" spans="7:7">
      <c r="G30577" s="162" t="s">
        <v>30822</v>
      </c>
    </row>
    <row r="30578" spans="7:7">
      <c r="G30578" s="162" t="s">
        <v>30823</v>
      </c>
    </row>
    <row r="30579" spans="7:7">
      <c r="G30579" s="162" t="s">
        <v>30824</v>
      </c>
    </row>
    <row r="30580" spans="7:7">
      <c r="G30580" s="162" t="s">
        <v>30825</v>
      </c>
    </row>
    <row r="30581" spans="7:7">
      <c r="G30581" s="162" t="s">
        <v>30826</v>
      </c>
    </row>
    <row r="30582" spans="7:7">
      <c r="G30582" s="162" t="s">
        <v>30827</v>
      </c>
    </row>
    <row r="30583" spans="7:7">
      <c r="G30583" s="162" t="s">
        <v>30828</v>
      </c>
    </row>
    <row r="30584" spans="7:7">
      <c r="G30584" s="162" t="s">
        <v>30829</v>
      </c>
    </row>
    <row r="30585" spans="7:7">
      <c r="G30585" s="162" t="s">
        <v>30830</v>
      </c>
    </row>
    <row r="30586" spans="7:7">
      <c r="G30586" s="162" t="s">
        <v>30831</v>
      </c>
    </row>
    <row r="30587" spans="7:7">
      <c r="G30587" s="162" t="s">
        <v>30832</v>
      </c>
    </row>
    <row r="30588" spans="7:7">
      <c r="G30588" s="162" t="s">
        <v>30833</v>
      </c>
    </row>
    <row r="30589" spans="7:7">
      <c r="G30589" s="162" t="s">
        <v>30834</v>
      </c>
    </row>
    <row r="30590" spans="7:7">
      <c r="G30590" s="162" t="s">
        <v>30835</v>
      </c>
    </row>
    <row r="30591" spans="7:7">
      <c r="G30591" s="162" t="s">
        <v>30836</v>
      </c>
    </row>
    <row r="30592" spans="7:7">
      <c r="G30592" s="162" t="s">
        <v>30837</v>
      </c>
    </row>
    <row r="30593" spans="7:7">
      <c r="G30593" s="162" t="s">
        <v>30838</v>
      </c>
    </row>
    <row r="30594" spans="7:7">
      <c r="G30594" s="162" t="s">
        <v>30839</v>
      </c>
    </row>
    <row r="30595" spans="7:7">
      <c r="G30595" s="162" t="s">
        <v>30840</v>
      </c>
    </row>
    <row r="30596" spans="7:7">
      <c r="G30596" s="162" t="s">
        <v>30841</v>
      </c>
    </row>
    <row r="30597" spans="7:7">
      <c r="G30597" s="162" t="s">
        <v>30842</v>
      </c>
    </row>
    <row r="30598" spans="7:7">
      <c r="G30598" s="162" t="s">
        <v>30843</v>
      </c>
    </row>
    <row r="30599" spans="7:7">
      <c r="G30599" s="162" t="s">
        <v>30844</v>
      </c>
    </row>
    <row r="30600" spans="7:7">
      <c r="G30600" s="162" t="s">
        <v>30845</v>
      </c>
    </row>
    <row r="30601" spans="7:7">
      <c r="G30601" s="162" t="s">
        <v>30846</v>
      </c>
    </row>
    <row r="30602" spans="7:7">
      <c r="G30602" s="162" t="s">
        <v>30847</v>
      </c>
    </row>
    <row r="30603" spans="7:7">
      <c r="G30603" s="162" t="s">
        <v>30848</v>
      </c>
    </row>
    <row r="30604" spans="7:7">
      <c r="G30604" s="162" t="s">
        <v>30849</v>
      </c>
    </row>
    <row r="30605" spans="7:7">
      <c r="G30605" s="162" t="s">
        <v>30850</v>
      </c>
    </row>
    <row r="30606" spans="7:7">
      <c r="G30606" s="162" t="s">
        <v>30851</v>
      </c>
    </row>
    <row r="30607" spans="7:7">
      <c r="G30607" s="162" t="s">
        <v>30852</v>
      </c>
    </row>
    <row r="30608" spans="7:7">
      <c r="G30608" s="162" t="s">
        <v>30853</v>
      </c>
    </row>
    <row r="30609" spans="7:7">
      <c r="G30609" s="162" t="s">
        <v>30854</v>
      </c>
    </row>
    <row r="30610" spans="7:7">
      <c r="G30610" s="162" t="s">
        <v>30855</v>
      </c>
    </row>
    <row r="30611" spans="7:7">
      <c r="G30611" s="162" t="s">
        <v>30856</v>
      </c>
    </row>
    <row r="30612" spans="7:7">
      <c r="G30612" s="162" t="s">
        <v>30857</v>
      </c>
    </row>
    <row r="30613" spans="7:7">
      <c r="G30613" s="162" t="s">
        <v>30858</v>
      </c>
    </row>
    <row r="30614" spans="7:7">
      <c r="G30614" s="162" t="s">
        <v>30859</v>
      </c>
    </row>
    <row r="30615" spans="7:7">
      <c r="G30615" s="162" t="s">
        <v>30860</v>
      </c>
    </row>
    <row r="30616" spans="7:7">
      <c r="G30616" s="162" t="s">
        <v>30861</v>
      </c>
    </row>
    <row r="30617" spans="7:7">
      <c r="G30617" s="162" t="s">
        <v>30862</v>
      </c>
    </row>
    <row r="30618" spans="7:7">
      <c r="G30618" s="162" t="s">
        <v>30863</v>
      </c>
    </row>
    <row r="30619" spans="7:7">
      <c r="G30619" s="162" t="s">
        <v>30864</v>
      </c>
    </row>
    <row r="30620" spans="7:7">
      <c r="G30620" s="162" t="s">
        <v>30865</v>
      </c>
    </row>
    <row r="30621" spans="7:7">
      <c r="G30621" s="162" t="s">
        <v>30866</v>
      </c>
    </row>
    <row r="30622" spans="7:7">
      <c r="G30622" s="162" t="s">
        <v>30867</v>
      </c>
    </row>
    <row r="30623" spans="7:7">
      <c r="G30623" s="162" t="s">
        <v>30868</v>
      </c>
    </row>
    <row r="30624" spans="7:7">
      <c r="G30624" s="162" t="s">
        <v>30869</v>
      </c>
    </row>
    <row r="30625" spans="7:7">
      <c r="G30625" s="162" t="s">
        <v>30870</v>
      </c>
    </row>
    <row r="30626" spans="7:7">
      <c r="G30626" s="162" t="s">
        <v>30871</v>
      </c>
    </row>
    <row r="30627" spans="7:7">
      <c r="G30627" s="162" t="s">
        <v>30872</v>
      </c>
    </row>
    <row r="30628" spans="7:7">
      <c r="G30628" s="162" t="s">
        <v>30873</v>
      </c>
    </row>
    <row r="30629" spans="7:7">
      <c r="G30629" s="162" t="s">
        <v>30874</v>
      </c>
    </row>
    <row r="30630" spans="7:7">
      <c r="G30630" s="162" t="s">
        <v>30875</v>
      </c>
    </row>
    <row r="30631" spans="7:7">
      <c r="G30631" s="162" t="s">
        <v>30876</v>
      </c>
    </row>
    <row r="30632" spans="7:7">
      <c r="G30632" s="162" t="s">
        <v>30877</v>
      </c>
    </row>
    <row r="30633" spans="7:7">
      <c r="G30633" s="162" t="s">
        <v>30878</v>
      </c>
    </row>
    <row r="30634" spans="7:7">
      <c r="G30634" s="162" t="s">
        <v>30879</v>
      </c>
    </row>
    <row r="30635" spans="7:7">
      <c r="G30635" s="162" t="s">
        <v>30880</v>
      </c>
    </row>
    <row r="30636" spans="7:7">
      <c r="G30636" s="162" t="s">
        <v>30881</v>
      </c>
    </row>
    <row r="30637" spans="7:7">
      <c r="G30637" s="162" t="s">
        <v>30882</v>
      </c>
    </row>
    <row r="30638" spans="7:7">
      <c r="G30638" s="162" t="s">
        <v>30883</v>
      </c>
    </row>
    <row r="30639" spans="7:7">
      <c r="G30639" s="162" t="s">
        <v>30884</v>
      </c>
    </row>
    <row r="30640" spans="7:7">
      <c r="G30640" s="162" t="s">
        <v>30885</v>
      </c>
    </row>
    <row r="30641" spans="7:7">
      <c r="G30641" s="162" t="s">
        <v>30886</v>
      </c>
    </row>
    <row r="30642" spans="7:7">
      <c r="G30642" s="162" t="s">
        <v>30887</v>
      </c>
    </row>
    <row r="30643" spans="7:7">
      <c r="G30643" s="162" t="s">
        <v>30888</v>
      </c>
    </row>
    <row r="30644" spans="7:7">
      <c r="G30644" s="162" t="s">
        <v>30889</v>
      </c>
    </row>
    <row r="30645" spans="7:7">
      <c r="G30645" s="162" t="s">
        <v>30890</v>
      </c>
    </row>
    <row r="30646" spans="7:7">
      <c r="G30646" s="162" t="s">
        <v>30891</v>
      </c>
    </row>
    <row r="30647" spans="7:7">
      <c r="G30647" s="162" t="s">
        <v>30892</v>
      </c>
    </row>
    <row r="30648" spans="7:7">
      <c r="G30648" s="162" t="s">
        <v>30893</v>
      </c>
    </row>
    <row r="30649" spans="7:7">
      <c r="G30649" s="162" t="s">
        <v>30894</v>
      </c>
    </row>
    <row r="30650" spans="7:7">
      <c r="G30650" s="162" t="s">
        <v>30895</v>
      </c>
    </row>
    <row r="30651" spans="7:7">
      <c r="G30651" s="162" t="s">
        <v>30896</v>
      </c>
    </row>
    <row r="30652" spans="7:7">
      <c r="G30652" s="162" t="s">
        <v>30897</v>
      </c>
    </row>
    <row r="30653" spans="7:7">
      <c r="G30653" s="162" t="s">
        <v>30898</v>
      </c>
    </row>
    <row r="30654" spans="7:7">
      <c r="G30654" s="162" t="s">
        <v>30899</v>
      </c>
    </row>
    <row r="30655" spans="7:7">
      <c r="G30655" s="162" t="s">
        <v>30900</v>
      </c>
    </row>
    <row r="30656" spans="7:7">
      <c r="G30656" s="162" t="s">
        <v>30901</v>
      </c>
    </row>
    <row r="30657" spans="7:7">
      <c r="G30657" s="162" t="s">
        <v>30902</v>
      </c>
    </row>
    <row r="30658" spans="7:7">
      <c r="G30658" s="162" t="s">
        <v>30903</v>
      </c>
    </row>
    <row r="30659" spans="7:7">
      <c r="G30659" s="162" t="s">
        <v>30904</v>
      </c>
    </row>
    <row r="30660" spans="7:7">
      <c r="G30660" s="162" t="s">
        <v>30905</v>
      </c>
    </row>
    <row r="30661" spans="7:7">
      <c r="G30661" s="162" t="s">
        <v>30906</v>
      </c>
    </row>
    <row r="30662" spans="7:7">
      <c r="G30662" s="162" t="s">
        <v>30907</v>
      </c>
    </row>
    <row r="30663" spans="7:7">
      <c r="G30663" s="162" t="s">
        <v>30908</v>
      </c>
    </row>
    <row r="30664" spans="7:7">
      <c r="G30664" s="162" t="s">
        <v>30909</v>
      </c>
    </row>
    <row r="30665" spans="7:7">
      <c r="G30665" s="162" t="s">
        <v>30910</v>
      </c>
    </row>
    <row r="30666" spans="7:7">
      <c r="G30666" s="162" t="s">
        <v>30911</v>
      </c>
    </row>
    <row r="30667" spans="7:7">
      <c r="G30667" s="162" t="s">
        <v>30912</v>
      </c>
    </row>
    <row r="30668" spans="7:7">
      <c r="G30668" s="162" t="s">
        <v>30913</v>
      </c>
    </row>
    <row r="30669" spans="7:7">
      <c r="G30669" s="162" t="s">
        <v>30914</v>
      </c>
    </row>
    <row r="30670" spans="7:7">
      <c r="G30670" s="162" t="s">
        <v>30915</v>
      </c>
    </row>
    <row r="30671" spans="7:7">
      <c r="G30671" s="162" t="s">
        <v>30916</v>
      </c>
    </row>
    <row r="30672" spans="7:7">
      <c r="G30672" s="162" t="s">
        <v>30917</v>
      </c>
    </row>
    <row r="30673" spans="7:7">
      <c r="G30673" s="162" t="s">
        <v>30918</v>
      </c>
    </row>
    <row r="30674" spans="7:7">
      <c r="G30674" s="162" t="s">
        <v>30919</v>
      </c>
    </row>
    <row r="30675" spans="7:7">
      <c r="G30675" s="162" t="s">
        <v>30920</v>
      </c>
    </row>
    <row r="30676" spans="7:7">
      <c r="G30676" s="162" t="s">
        <v>30921</v>
      </c>
    </row>
    <row r="30677" spans="7:7">
      <c r="G30677" s="162" t="s">
        <v>30922</v>
      </c>
    </row>
    <row r="30678" spans="7:7">
      <c r="G30678" s="162" t="s">
        <v>30923</v>
      </c>
    </row>
    <row r="30679" spans="7:7">
      <c r="G30679" s="162" t="s">
        <v>30924</v>
      </c>
    </row>
    <row r="30680" spans="7:7">
      <c r="G30680" s="162" t="s">
        <v>30925</v>
      </c>
    </row>
    <row r="30681" spans="7:7">
      <c r="G30681" s="162" t="s">
        <v>30926</v>
      </c>
    </row>
    <row r="30682" spans="7:7">
      <c r="G30682" s="162" t="s">
        <v>30927</v>
      </c>
    </row>
    <row r="30683" spans="7:7">
      <c r="G30683" s="162" t="s">
        <v>30928</v>
      </c>
    </row>
    <row r="30684" spans="7:7">
      <c r="G30684" s="162" t="s">
        <v>30929</v>
      </c>
    </row>
    <row r="30685" spans="7:7">
      <c r="G30685" s="162" t="s">
        <v>30930</v>
      </c>
    </row>
    <row r="30686" spans="7:7">
      <c r="G30686" s="162" t="s">
        <v>30931</v>
      </c>
    </row>
    <row r="30687" spans="7:7">
      <c r="G30687" s="162" t="s">
        <v>30932</v>
      </c>
    </row>
    <row r="30688" spans="7:7">
      <c r="G30688" s="162" t="s">
        <v>30933</v>
      </c>
    </row>
    <row r="30689" spans="7:7">
      <c r="G30689" s="162" t="s">
        <v>30934</v>
      </c>
    </row>
    <row r="30690" spans="7:7">
      <c r="G30690" s="162" t="s">
        <v>30935</v>
      </c>
    </row>
    <row r="30691" spans="7:7">
      <c r="G30691" s="162" t="s">
        <v>30936</v>
      </c>
    </row>
    <row r="30692" spans="7:7">
      <c r="G30692" s="162" t="s">
        <v>30937</v>
      </c>
    </row>
    <row r="30693" spans="7:7">
      <c r="G30693" s="162" t="s">
        <v>30938</v>
      </c>
    </row>
    <row r="30694" spans="7:7">
      <c r="G30694" s="162" t="s">
        <v>30939</v>
      </c>
    </row>
    <row r="30695" spans="7:7">
      <c r="G30695" s="162" t="s">
        <v>30940</v>
      </c>
    </row>
    <row r="30696" spans="7:7">
      <c r="G30696" s="162" t="s">
        <v>30941</v>
      </c>
    </row>
    <row r="30697" spans="7:7">
      <c r="G30697" s="162" t="s">
        <v>30942</v>
      </c>
    </row>
    <row r="30698" spans="7:7">
      <c r="G30698" s="162" t="s">
        <v>30943</v>
      </c>
    </row>
    <row r="30699" spans="7:7">
      <c r="G30699" s="162" t="s">
        <v>30944</v>
      </c>
    </row>
    <row r="30700" spans="7:7">
      <c r="G30700" s="162" t="s">
        <v>30945</v>
      </c>
    </row>
    <row r="30701" spans="7:7">
      <c r="G30701" s="162" t="s">
        <v>30946</v>
      </c>
    </row>
    <row r="30702" spans="7:7">
      <c r="G30702" s="162" t="s">
        <v>30947</v>
      </c>
    </row>
    <row r="30703" spans="7:7">
      <c r="G30703" s="162" t="s">
        <v>30948</v>
      </c>
    </row>
    <row r="30704" spans="7:7">
      <c r="G30704" s="162" t="s">
        <v>30949</v>
      </c>
    </row>
    <row r="30705" spans="7:7">
      <c r="G30705" s="162" t="s">
        <v>30950</v>
      </c>
    </row>
    <row r="30706" spans="7:7">
      <c r="G30706" s="162" t="s">
        <v>30951</v>
      </c>
    </row>
    <row r="30707" spans="7:7">
      <c r="G30707" s="162" t="s">
        <v>30952</v>
      </c>
    </row>
    <row r="30708" spans="7:7">
      <c r="G30708" s="162" t="s">
        <v>30953</v>
      </c>
    </row>
    <row r="30709" spans="7:7">
      <c r="G30709" s="162" t="s">
        <v>30954</v>
      </c>
    </row>
    <row r="30710" spans="7:7">
      <c r="G30710" s="162" t="s">
        <v>30955</v>
      </c>
    </row>
    <row r="30711" spans="7:7">
      <c r="G30711" s="162" t="s">
        <v>30956</v>
      </c>
    </row>
    <row r="30712" spans="7:7">
      <c r="G30712" s="162" t="s">
        <v>30957</v>
      </c>
    </row>
    <row r="30713" spans="7:7">
      <c r="G30713" s="162" t="s">
        <v>30958</v>
      </c>
    </row>
    <row r="30714" spans="7:7">
      <c r="G30714" s="162" t="s">
        <v>30959</v>
      </c>
    </row>
    <row r="30715" spans="7:7">
      <c r="G30715" s="162" t="s">
        <v>30960</v>
      </c>
    </row>
    <row r="30716" spans="7:7">
      <c r="G30716" s="162" t="s">
        <v>30961</v>
      </c>
    </row>
    <row r="30717" spans="7:7">
      <c r="G30717" s="162" t="s">
        <v>30962</v>
      </c>
    </row>
    <row r="30718" spans="7:7">
      <c r="G30718" s="162" t="s">
        <v>30963</v>
      </c>
    </row>
    <row r="30719" spans="7:7">
      <c r="G30719" s="162" t="s">
        <v>30964</v>
      </c>
    </row>
    <row r="30720" spans="7:7">
      <c r="G30720" s="162" t="s">
        <v>30965</v>
      </c>
    </row>
    <row r="30721" spans="7:7">
      <c r="G30721" s="162" t="s">
        <v>30966</v>
      </c>
    </row>
    <row r="30722" spans="7:7">
      <c r="G30722" s="162" t="s">
        <v>30967</v>
      </c>
    </row>
    <row r="30723" spans="7:7">
      <c r="G30723" s="162" t="s">
        <v>30968</v>
      </c>
    </row>
    <row r="30724" spans="7:7">
      <c r="G30724" s="162" t="s">
        <v>30969</v>
      </c>
    </row>
    <row r="30725" spans="7:7">
      <c r="G30725" s="162" t="s">
        <v>30970</v>
      </c>
    </row>
    <row r="30726" spans="7:7">
      <c r="G30726" s="162" t="s">
        <v>30971</v>
      </c>
    </row>
    <row r="30727" spans="7:7">
      <c r="G30727" s="162" t="s">
        <v>30972</v>
      </c>
    </row>
    <row r="30728" spans="7:7">
      <c r="G30728" s="162" t="s">
        <v>30973</v>
      </c>
    </row>
    <row r="30729" spans="7:7">
      <c r="G30729" s="162" t="s">
        <v>30974</v>
      </c>
    </row>
    <row r="30730" spans="7:7">
      <c r="G30730" s="162" t="s">
        <v>30975</v>
      </c>
    </row>
    <row r="30731" spans="7:7">
      <c r="G30731" s="162" t="s">
        <v>30976</v>
      </c>
    </row>
    <row r="30732" spans="7:7">
      <c r="G30732" s="162" t="s">
        <v>30977</v>
      </c>
    </row>
    <row r="30733" spans="7:7">
      <c r="G30733" s="162" t="s">
        <v>30978</v>
      </c>
    </row>
    <row r="30734" spans="7:7">
      <c r="G30734" s="162" t="s">
        <v>30979</v>
      </c>
    </row>
    <row r="30735" spans="7:7">
      <c r="G30735" s="162" t="s">
        <v>30980</v>
      </c>
    </row>
    <row r="30736" spans="7:7">
      <c r="G30736" s="162" t="s">
        <v>30981</v>
      </c>
    </row>
    <row r="30737" spans="7:7">
      <c r="G30737" s="162" t="s">
        <v>30982</v>
      </c>
    </row>
    <row r="30738" spans="7:7">
      <c r="G30738" s="162" t="s">
        <v>30983</v>
      </c>
    </row>
    <row r="30739" spans="7:7">
      <c r="G30739" s="162" t="s">
        <v>30984</v>
      </c>
    </row>
    <row r="30740" spans="7:7">
      <c r="G30740" s="162" t="s">
        <v>30985</v>
      </c>
    </row>
    <row r="30741" spans="7:7">
      <c r="G30741" s="162" t="s">
        <v>30986</v>
      </c>
    </row>
    <row r="30742" spans="7:7">
      <c r="G30742" s="162" t="s">
        <v>30987</v>
      </c>
    </row>
    <row r="30743" spans="7:7">
      <c r="G30743" s="162" t="s">
        <v>30988</v>
      </c>
    </row>
    <row r="30744" spans="7:7">
      <c r="G30744" s="162" t="s">
        <v>30989</v>
      </c>
    </row>
    <row r="30745" spans="7:7">
      <c r="G30745" s="162" t="s">
        <v>30990</v>
      </c>
    </row>
    <row r="30746" spans="7:7">
      <c r="G30746" s="162" t="s">
        <v>30991</v>
      </c>
    </row>
    <row r="30747" spans="7:7">
      <c r="G30747" s="162" t="s">
        <v>30992</v>
      </c>
    </row>
    <row r="30748" spans="7:7">
      <c r="G30748" s="162" t="s">
        <v>30993</v>
      </c>
    </row>
    <row r="30749" spans="7:7">
      <c r="G30749" s="162" t="s">
        <v>30994</v>
      </c>
    </row>
    <row r="30750" spans="7:7">
      <c r="G30750" s="162" t="s">
        <v>30995</v>
      </c>
    </row>
    <row r="30751" spans="7:7">
      <c r="G30751" s="162" t="s">
        <v>30996</v>
      </c>
    </row>
    <row r="30752" spans="7:7">
      <c r="G30752" s="162" t="s">
        <v>30997</v>
      </c>
    </row>
    <row r="30753" spans="7:7">
      <c r="G30753" s="162" t="s">
        <v>30998</v>
      </c>
    </row>
    <row r="30754" spans="7:7">
      <c r="G30754" s="162" t="s">
        <v>30999</v>
      </c>
    </row>
    <row r="30755" spans="7:7">
      <c r="G30755" s="162" t="s">
        <v>31000</v>
      </c>
    </row>
    <row r="30756" spans="7:7">
      <c r="G30756" s="162" t="s">
        <v>31001</v>
      </c>
    </row>
    <row r="30757" spans="7:7">
      <c r="G30757" s="162" t="s">
        <v>31002</v>
      </c>
    </row>
    <row r="30758" spans="7:7">
      <c r="G30758" s="162" t="s">
        <v>31003</v>
      </c>
    </row>
    <row r="30759" spans="7:7">
      <c r="G30759" s="162" t="s">
        <v>31004</v>
      </c>
    </row>
    <row r="30760" spans="7:7">
      <c r="G30760" s="162" t="s">
        <v>31005</v>
      </c>
    </row>
    <row r="30761" spans="7:7">
      <c r="G30761" s="162" t="s">
        <v>31006</v>
      </c>
    </row>
    <row r="30762" spans="7:7">
      <c r="G30762" s="162" t="s">
        <v>31007</v>
      </c>
    </row>
    <row r="30763" spans="7:7">
      <c r="G30763" s="162" t="s">
        <v>31008</v>
      </c>
    </row>
    <row r="30764" spans="7:7">
      <c r="G30764" s="162" t="s">
        <v>31009</v>
      </c>
    </row>
    <row r="30765" spans="7:7">
      <c r="G30765" s="162" t="s">
        <v>31010</v>
      </c>
    </row>
    <row r="30766" spans="7:7">
      <c r="G30766" s="162" t="s">
        <v>31011</v>
      </c>
    </row>
    <row r="30767" spans="7:7">
      <c r="G30767" s="162" t="s">
        <v>31012</v>
      </c>
    </row>
    <row r="30768" spans="7:7">
      <c r="G30768" s="162" t="s">
        <v>31013</v>
      </c>
    </row>
    <row r="30769" spans="7:7">
      <c r="G30769" s="162" t="s">
        <v>31014</v>
      </c>
    </row>
    <row r="30770" spans="7:7">
      <c r="G30770" s="162" t="s">
        <v>31015</v>
      </c>
    </row>
    <row r="30771" spans="7:7">
      <c r="G30771" s="162" t="s">
        <v>31016</v>
      </c>
    </row>
    <row r="30772" spans="7:7">
      <c r="G30772" s="162" t="s">
        <v>31017</v>
      </c>
    </row>
    <row r="30773" spans="7:7">
      <c r="G30773" s="162" t="s">
        <v>31018</v>
      </c>
    </row>
    <row r="30774" spans="7:7">
      <c r="G30774" s="162" t="s">
        <v>31019</v>
      </c>
    </row>
    <row r="30775" spans="7:7">
      <c r="G30775" s="162" t="s">
        <v>31020</v>
      </c>
    </row>
    <row r="30776" spans="7:7">
      <c r="G30776" s="162" t="s">
        <v>31021</v>
      </c>
    </row>
    <row r="30777" spans="7:7">
      <c r="G30777" s="162" t="s">
        <v>31022</v>
      </c>
    </row>
    <row r="30778" spans="7:7">
      <c r="G30778" s="162" t="s">
        <v>31023</v>
      </c>
    </row>
    <row r="30779" spans="7:7">
      <c r="G30779" s="162" t="s">
        <v>31024</v>
      </c>
    </row>
    <row r="30780" spans="7:7">
      <c r="G30780" s="162" t="s">
        <v>31025</v>
      </c>
    </row>
    <row r="30781" spans="7:7">
      <c r="G30781" s="162" t="s">
        <v>31026</v>
      </c>
    </row>
    <row r="30782" spans="7:7">
      <c r="G30782" s="162" t="s">
        <v>31027</v>
      </c>
    </row>
    <row r="30783" spans="7:7">
      <c r="G30783" s="162" t="s">
        <v>31028</v>
      </c>
    </row>
    <row r="30784" spans="7:7">
      <c r="G30784" s="162" t="s">
        <v>31029</v>
      </c>
    </row>
    <row r="30785" spans="7:7">
      <c r="G30785" s="162" t="s">
        <v>31030</v>
      </c>
    </row>
    <row r="30786" spans="7:7">
      <c r="G30786" s="162" t="s">
        <v>31031</v>
      </c>
    </row>
    <row r="30787" spans="7:7">
      <c r="G30787" s="162" t="s">
        <v>31032</v>
      </c>
    </row>
    <row r="30788" spans="7:7">
      <c r="G30788" s="162" t="s">
        <v>31033</v>
      </c>
    </row>
    <row r="30789" spans="7:7">
      <c r="G30789" s="162" t="s">
        <v>31034</v>
      </c>
    </row>
    <row r="30790" spans="7:7">
      <c r="G30790" s="162" t="s">
        <v>31035</v>
      </c>
    </row>
    <row r="30791" spans="7:7">
      <c r="G30791" s="162" t="s">
        <v>31036</v>
      </c>
    </row>
    <row r="30792" spans="7:7">
      <c r="G30792" s="162" t="s">
        <v>31037</v>
      </c>
    </row>
    <row r="30793" spans="7:7">
      <c r="G30793" s="162" t="s">
        <v>31038</v>
      </c>
    </row>
    <row r="30794" spans="7:7">
      <c r="G30794" s="162" t="s">
        <v>31039</v>
      </c>
    </row>
    <row r="30795" spans="7:7">
      <c r="G30795" s="162" t="s">
        <v>31040</v>
      </c>
    </row>
    <row r="30796" spans="7:7">
      <c r="G30796" s="162" t="s">
        <v>31041</v>
      </c>
    </row>
    <row r="30797" spans="7:7">
      <c r="G30797" s="162" t="s">
        <v>31042</v>
      </c>
    </row>
    <row r="30798" spans="7:7">
      <c r="G30798" s="162" t="s">
        <v>31043</v>
      </c>
    </row>
    <row r="30799" spans="7:7">
      <c r="G30799" s="162" t="s">
        <v>31044</v>
      </c>
    </row>
    <row r="30800" spans="7:7">
      <c r="G30800" s="162" t="s">
        <v>31045</v>
      </c>
    </row>
    <row r="30801" spans="7:7">
      <c r="G30801" s="162" t="s">
        <v>31046</v>
      </c>
    </row>
    <row r="30802" spans="7:7">
      <c r="G30802" s="162" t="s">
        <v>31047</v>
      </c>
    </row>
    <row r="30803" spans="7:7">
      <c r="G30803" s="162" t="s">
        <v>31048</v>
      </c>
    </row>
    <row r="30804" spans="7:7">
      <c r="G30804" s="162" t="s">
        <v>31049</v>
      </c>
    </row>
    <row r="30805" spans="7:7">
      <c r="G30805" s="162" t="s">
        <v>31050</v>
      </c>
    </row>
    <row r="30806" spans="7:7">
      <c r="G30806" s="162" t="s">
        <v>31051</v>
      </c>
    </row>
    <row r="30807" spans="7:7">
      <c r="G30807" s="162" t="s">
        <v>31052</v>
      </c>
    </row>
    <row r="30808" spans="7:7">
      <c r="G30808" s="162" t="s">
        <v>31053</v>
      </c>
    </row>
    <row r="30809" spans="7:7">
      <c r="G30809" s="162" t="s">
        <v>31054</v>
      </c>
    </row>
    <row r="30810" spans="7:7">
      <c r="G30810" s="162" t="s">
        <v>31055</v>
      </c>
    </row>
    <row r="30811" spans="7:7">
      <c r="G30811" s="162" t="s">
        <v>31056</v>
      </c>
    </row>
    <row r="30812" spans="7:7">
      <c r="G30812" s="162" t="s">
        <v>31057</v>
      </c>
    </row>
    <row r="30813" spans="7:7">
      <c r="G30813" s="162" t="s">
        <v>31058</v>
      </c>
    </row>
    <row r="30814" spans="7:7">
      <c r="G30814" s="162" t="s">
        <v>31059</v>
      </c>
    </row>
    <row r="30815" spans="7:7">
      <c r="G30815" s="162" t="s">
        <v>31060</v>
      </c>
    </row>
    <row r="30816" spans="7:7">
      <c r="G30816" s="162" t="s">
        <v>31061</v>
      </c>
    </row>
    <row r="30817" spans="7:7">
      <c r="G30817" s="162" t="s">
        <v>31062</v>
      </c>
    </row>
    <row r="30818" spans="7:7">
      <c r="G30818" s="162" t="s">
        <v>31063</v>
      </c>
    </row>
    <row r="30819" spans="7:7">
      <c r="G30819" s="162" t="s">
        <v>31064</v>
      </c>
    </row>
    <row r="30820" spans="7:7">
      <c r="G30820" s="162" t="s">
        <v>31065</v>
      </c>
    </row>
    <row r="30821" spans="7:7">
      <c r="G30821" s="162" t="s">
        <v>31066</v>
      </c>
    </row>
    <row r="30822" spans="7:7">
      <c r="G30822" s="162" t="s">
        <v>31067</v>
      </c>
    </row>
    <row r="30823" spans="7:7">
      <c r="G30823" s="162" t="s">
        <v>31068</v>
      </c>
    </row>
    <row r="30824" spans="7:7">
      <c r="G30824" s="162" t="s">
        <v>31069</v>
      </c>
    </row>
    <row r="30825" spans="7:7">
      <c r="G30825" s="162" t="s">
        <v>31070</v>
      </c>
    </row>
    <row r="30826" spans="7:7">
      <c r="G30826" s="162" t="s">
        <v>31071</v>
      </c>
    </row>
    <row r="30827" spans="7:7">
      <c r="G30827" s="162" t="s">
        <v>31072</v>
      </c>
    </row>
    <row r="30828" spans="7:7">
      <c r="G30828" s="162" t="s">
        <v>31073</v>
      </c>
    </row>
    <row r="30829" spans="7:7">
      <c r="G30829" s="162" t="s">
        <v>31074</v>
      </c>
    </row>
    <row r="30830" spans="7:7">
      <c r="G30830" s="162" t="s">
        <v>31075</v>
      </c>
    </row>
    <row r="30831" spans="7:7">
      <c r="G30831" s="162" t="s">
        <v>31076</v>
      </c>
    </row>
    <row r="30832" spans="7:7">
      <c r="G30832" s="162" t="s">
        <v>31077</v>
      </c>
    </row>
    <row r="30833" spans="7:7">
      <c r="G30833" s="162" t="s">
        <v>31078</v>
      </c>
    </row>
    <row r="30834" spans="7:7">
      <c r="G30834" s="162" t="s">
        <v>31079</v>
      </c>
    </row>
    <row r="30835" spans="7:7">
      <c r="G30835" s="162" t="s">
        <v>31080</v>
      </c>
    </row>
    <row r="30836" spans="7:7">
      <c r="G30836" s="162" t="s">
        <v>31081</v>
      </c>
    </row>
    <row r="30837" spans="7:7">
      <c r="G30837" s="162" t="s">
        <v>31082</v>
      </c>
    </row>
    <row r="30838" spans="7:7">
      <c r="G30838" s="162" t="s">
        <v>31083</v>
      </c>
    </row>
    <row r="30839" spans="7:7">
      <c r="G30839" s="162" t="s">
        <v>31084</v>
      </c>
    </row>
    <row r="30840" spans="7:7">
      <c r="G30840" s="162" t="s">
        <v>31085</v>
      </c>
    </row>
    <row r="30841" spans="7:7">
      <c r="G30841" s="162" t="s">
        <v>31086</v>
      </c>
    </row>
    <row r="30842" spans="7:7">
      <c r="G30842" s="162" t="s">
        <v>31087</v>
      </c>
    </row>
    <row r="30843" spans="7:7">
      <c r="G30843" s="162" t="s">
        <v>31088</v>
      </c>
    </row>
    <row r="30844" spans="7:7">
      <c r="G30844" s="162" t="s">
        <v>31089</v>
      </c>
    </row>
    <row r="30845" spans="7:7">
      <c r="G30845" s="162" t="s">
        <v>31090</v>
      </c>
    </row>
    <row r="30846" spans="7:7">
      <c r="G30846" s="162" t="s">
        <v>31091</v>
      </c>
    </row>
    <row r="30847" spans="7:7">
      <c r="G30847" s="162" t="s">
        <v>31092</v>
      </c>
    </row>
    <row r="30848" spans="7:7">
      <c r="G30848" s="162" t="s">
        <v>31093</v>
      </c>
    </row>
    <row r="30849" spans="7:7">
      <c r="G30849" s="162" t="s">
        <v>31094</v>
      </c>
    </row>
    <row r="30850" spans="7:7">
      <c r="G30850" s="162" t="s">
        <v>31095</v>
      </c>
    </row>
    <row r="30851" spans="7:7">
      <c r="G30851" s="162" t="s">
        <v>31096</v>
      </c>
    </row>
    <row r="30852" spans="7:7">
      <c r="G30852" s="162" t="s">
        <v>31097</v>
      </c>
    </row>
    <row r="30853" spans="7:7">
      <c r="G30853" s="162" t="s">
        <v>31098</v>
      </c>
    </row>
    <row r="30854" spans="7:7">
      <c r="G30854" s="162" t="s">
        <v>31099</v>
      </c>
    </row>
    <row r="30855" spans="7:7">
      <c r="G30855" s="162" t="s">
        <v>31100</v>
      </c>
    </row>
    <row r="30856" spans="7:7">
      <c r="G30856" s="162" t="s">
        <v>31101</v>
      </c>
    </row>
    <row r="30857" spans="7:7">
      <c r="G30857" s="162" t="s">
        <v>31102</v>
      </c>
    </row>
    <row r="30858" spans="7:7">
      <c r="G30858" s="162" t="s">
        <v>31103</v>
      </c>
    </row>
    <row r="30859" spans="7:7">
      <c r="G30859" s="162" t="s">
        <v>31104</v>
      </c>
    </row>
    <row r="30860" spans="7:7">
      <c r="G30860" s="162" t="s">
        <v>31105</v>
      </c>
    </row>
    <row r="30861" spans="7:7">
      <c r="G30861" s="162" t="s">
        <v>31106</v>
      </c>
    </row>
    <row r="30862" spans="7:7">
      <c r="G30862" s="162" t="s">
        <v>31107</v>
      </c>
    </row>
    <row r="30863" spans="7:7">
      <c r="G30863" s="162" t="s">
        <v>31108</v>
      </c>
    </row>
    <row r="30864" spans="7:7">
      <c r="G30864" s="162" t="s">
        <v>31109</v>
      </c>
    </row>
    <row r="30865" spans="7:7">
      <c r="G30865" s="162" t="s">
        <v>31110</v>
      </c>
    </row>
    <row r="30866" spans="7:7">
      <c r="G30866" s="162" t="s">
        <v>31111</v>
      </c>
    </row>
    <row r="30867" spans="7:7">
      <c r="G30867" s="162" t="s">
        <v>31112</v>
      </c>
    </row>
    <row r="30868" spans="7:7">
      <c r="G30868" s="162" t="s">
        <v>31113</v>
      </c>
    </row>
    <row r="30869" spans="7:7">
      <c r="G30869" s="162" t="s">
        <v>31114</v>
      </c>
    </row>
    <row r="30870" spans="7:7">
      <c r="G30870" s="162" t="s">
        <v>31115</v>
      </c>
    </row>
    <row r="30871" spans="7:7">
      <c r="G30871" s="162" t="s">
        <v>31116</v>
      </c>
    </row>
    <row r="30872" spans="7:7">
      <c r="G30872" s="162" t="s">
        <v>31117</v>
      </c>
    </row>
    <row r="30873" spans="7:7">
      <c r="G30873" s="162" t="s">
        <v>31118</v>
      </c>
    </row>
    <row r="30874" spans="7:7">
      <c r="G30874" s="162" t="s">
        <v>31119</v>
      </c>
    </row>
    <row r="30875" spans="7:7">
      <c r="G30875" s="162" t="s">
        <v>31120</v>
      </c>
    </row>
    <row r="30876" spans="7:7">
      <c r="G30876" s="162" t="s">
        <v>31121</v>
      </c>
    </row>
    <row r="30877" spans="7:7">
      <c r="G30877" s="162" t="s">
        <v>31122</v>
      </c>
    </row>
    <row r="30878" spans="7:7">
      <c r="G30878" s="162" t="s">
        <v>31123</v>
      </c>
    </row>
    <row r="30879" spans="7:7">
      <c r="G30879" s="162" t="s">
        <v>31124</v>
      </c>
    </row>
    <row r="30880" spans="7:7">
      <c r="G30880" s="162" t="s">
        <v>31125</v>
      </c>
    </row>
    <row r="30881" spans="7:7">
      <c r="G30881" s="162" t="s">
        <v>31126</v>
      </c>
    </row>
    <row r="30882" spans="7:7">
      <c r="G30882" s="162" t="s">
        <v>31127</v>
      </c>
    </row>
    <row r="30883" spans="7:7">
      <c r="G30883" s="162" t="s">
        <v>31128</v>
      </c>
    </row>
    <row r="30884" spans="7:7">
      <c r="G30884" s="162" t="s">
        <v>31129</v>
      </c>
    </row>
    <row r="30885" spans="7:7">
      <c r="G30885" s="162" t="s">
        <v>31130</v>
      </c>
    </row>
    <row r="30886" spans="7:7">
      <c r="G30886" s="162" t="s">
        <v>31131</v>
      </c>
    </row>
    <row r="30887" spans="7:7">
      <c r="G30887" s="162" t="s">
        <v>31132</v>
      </c>
    </row>
    <row r="30888" spans="7:7">
      <c r="G30888" s="162" t="s">
        <v>31133</v>
      </c>
    </row>
    <row r="30889" spans="7:7">
      <c r="G30889" s="162" t="s">
        <v>31134</v>
      </c>
    </row>
    <row r="30890" spans="7:7">
      <c r="G30890" s="162" t="s">
        <v>31135</v>
      </c>
    </row>
    <row r="30891" spans="7:7">
      <c r="G30891" s="162" t="s">
        <v>31136</v>
      </c>
    </row>
    <row r="30892" spans="7:7">
      <c r="G30892" s="162" t="s">
        <v>31137</v>
      </c>
    </row>
    <row r="30893" spans="7:7">
      <c r="G30893" s="162" t="s">
        <v>31138</v>
      </c>
    </row>
    <row r="30894" spans="7:7">
      <c r="G30894" s="162" t="s">
        <v>31139</v>
      </c>
    </row>
    <row r="30895" spans="7:7">
      <c r="G30895" s="162" t="s">
        <v>31140</v>
      </c>
    </row>
    <row r="30896" spans="7:7">
      <c r="G30896" s="162" t="s">
        <v>31141</v>
      </c>
    </row>
    <row r="30897" spans="7:7">
      <c r="G30897" s="162" t="s">
        <v>31142</v>
      </c>
    </row>
    <row r="30898" spans="7:7">
      <c r="G30898" s="162" t="s">
        <v>31143</v>
      </c>
    </row>
    <row r="30899" spans="7:7">
      <c r="G30899" s="162" t="s">
        <v>31144</v>
      </c>
    </row>
    <row r="30900" spans="7:7">
      <c r="G30900" s="162" t="s">
        <v>31145</v>
      </c>
    </row>
    <row r="30901" spans="7:7">
      <c r="G30901" s="162" t="s">
        <v>31146</v>
      </c>
    </row>
    <row r="30902" spans="7:7">
      <c r="G30902" s="162" t="s">
        <v>31147</v>
      </c>
    </row>
    <row r="30903" spans="7:7">
      <c r="G30903" s="162" t="s">
        <v>31148</v>
      </c>
    </row>
    <row r="30904" spans="7:7">
      <c r="G30904" s="162" t="s">
        <v>31149</v>
      </c>
    </row>
    <row r="30905" spans="7:7">
      <c r="G30905" s="162" t="s">
        <v>31150</v>
      </c>
    </row>
    <row r="30906" spans="7:7">
      <c r="G30906" s="162" t="s">
        <v>31151</v>
      </c>
    </row>
    <row r="30907" spans="7:7">
      <c r="G30907" s="162" t="s">
        <v>31152</v>
      </c>
    </row>
    <row r="30908" spans="7:7">
      <c r="G30908" s="162" t="s">
        <v>31153</v>
      </c>
    </row>
    <row r="30909" spans="7:7">
      <c r="G30909" s="162" t="s">
        <v>31154</v>
      </c>
    </row>
    <row r="30910" spans="7:7">
      <c r="G30910" s="162" t="s">
        <v>31155</v>
      </c>
    </row>
    <row r="30911" spans="7:7">
      <c r="G30911" s="162" t="s">
        <v>31156</v>
      </c>
    </row>
    <row r="30912" spans="7:7">
      <c r="G30912" s="162" t="s">
        <v>31157</v>
      </c>
    </row>
    <row r="30913" spans="7:7">
      <c r="G30913" s="162" t="s">
        <v>31158</v>
      </c>
    </row>
    <row r="30914" spans="7:7">
      <c r="G30914" s="162" t="s">
        <v>31159</v>
      </c>
    </row>
    <row r="30915" spans="7:7">
      <c r="G30915" s="162" t="s">
        <v>31160</v>
      </c>
    </row>
    <row r="30916" spans="7:7">
      <c r="G30916" s="162" t="s">
        <v>31161</v>
      </c>
    </row>
    <row r="30917" spans="7:7">
      <c r="G30917" s="162" t="s">
        <v>31162</v>
      </c>
    </row>
    <row r="30918" spans="7:7">
      <c r="G30918" s="162" t="s">
        <v>31163</v>
      </c>
    </row>
    <row r="30919" spans="7:7">
      <c r="G30919" s="162" t="s">
        <v>31164</v>
      </c>
    </row>
    <row r="30920" spans="7:7">
      <c r="G30920" s="162" t="s">
        <v>31165</v>
      </c>
    </row>
    <row r="30921" spans="7:7">
      <c r="G30921" s="162" t="s">
        <v>31166</v>
      </c>
    </row>
    <row r="30922" spans="7:7">
      <c r="G30922" s="162" t="s">
        <v>31167</v>
      </c>
    </row>
    <row r="30923" spans="7:7">
      <c r="G30923" s="162" t="s">
        <v>31168</v>
      </c>
    </row>
    <row r="30924" spans="7:7">
      <c r="G30924" s="162" t="s">
        <v>31169</v>
      </c>
    </row>
    <row r="30925" spans="7:7">
      <c r="G30925" s="162" t="s">
        <v>31170</v>
      </c>
    </row>
    <row r="30926" spans="7:7">
      <c r="G30926" s="162" t="s">
        <v>31171</v>
      </c>
    </row>
    <row r="30927" spans="7:7">
      <c r="G30927" s="162" t="s">
        <v>31172</v>
      </c>
    </row>
    <row r="30928" spans="7:7">
      <c r="G30928" s="162" t="s">
        <v>31173</v>
      </c>
    </row>
    <row r="30929" spans="7:7">
      <c r="G30929" s="162" t="s">
        <v>31174</v>
      </c>
    </row>
    <row r="30930" spans="7:7">
      <c r="G30930" s="162" t="s">
        <v>31175</v>
      </c>
    </row>
    <row r="30931" spans="7:7">
      <c r="G30931" s="162" t="s">
        <v>31176</v>
      </c>
    </row>
    <row r="30932" spans="7:7">
      <c r="G30932" s="162" t="s">
        <v>31177</v>
      </c>
    </row>
    <row r="30933" spans="7:7">
      <c r="G30933" s="162" t="s">
        <v>31178</v>
      </c>
    </row>
    <row r="30934" spans="7:7">
      <c r="G30934" s="162" t="s">
        <v>31179</v>
      </c>
    </row>
    <row r="30935" spans="7:7">
      <c r="G30935" s="162" t="s">
        <v>31180</v>
      </c>
    </row>
    <row r="30936" spans="7:7">
      <c r="G30936" s="162" t="s">
        <v>31181</v>
      </c>
    </row>
    <row r="30937" spans="7:7">
      <c r="G30937" s="162" t="s">
        <v>31182</v>
      </c>
    </row>
    <row r="30938" spans="7:7">
      <c r="G30938" s="162" t="s">
        <v>31183</v>
      </c>
    </row>
    <row r="30939" spans="7:7">
      <c r="G30939" s="162" t="s">
        <v>31184</v>
      </c>
    </row>
    <row r="30940" spans="7:7">
      <c r="G30940" s="162" t="s">
        <v>31185</v>
      </c>
    </row>
    <row r="30941" spans="7:7">
      <c r="G30941" s="162" t="s">
        <v>31186</v>
      </c>
    </row>
    <row r="30942" spans="7:7">
      <c r="G30942" s="162" t="s">
        <v>31187</v>
      </c>
    </row>
    <row r="30943" spans="7:7">
      <c r="G30943" s="162" t="s">
        <v>31188</v>
      </c>
    </row>
    <row r="30944" spans="7:7">
      <c r="G30944" s="162" t="s">
        <v>31189</v>
      </c>
    </row>
    <row r="30945" spans="7:7">
      <c r="G30945" s="162" t="s">
        <v>31190</v>
      </c>
    </row>
    <row r="30946" spans="7:7">
      <c r="G30946" s="162" t="s">
        <v>31191</v>
      </c>
    </row>
    <row r="30947" spans="7:7">
      <c r="G30947" s="162" t="s">
        <v>31192</v>
      </c>
    </row>
    <row r="30948" spans="7:7">
      <c r="G30948" s="162" t="s">
        <v>31193</v>
      </c>
    </row>
    <row r="30949" spans="7:7">
      <c r="G30949" s="162" t="s">
        <v>31194</v>
      </c>
    </row>
    <row r="30950" spans="7:7">
      <c r="G30950" s="162" t="s">
        <v>31195</v>
      </c>
    </row>
    <row r="30951" spans="7:7">
      <c r="G30951" s="162" t="s">
        <v>31196</v>
      </c>
    </row>
    <row r="30952" spans="7:7">
      <c r="G30952" s="162" t="s">
        <v>31197</v>
      </c>
    </row>
    <row r="30953" spans="7:7">
      <c r="G30953" s="162" t="s">
        <v>31198</v>
      </c>
    </row>
    <row r="30954" spans="7:7">
      <c r="G30954" s="162" t="s">
        <v>31199</v>
      </c>
    </row>
    <row r="30955" spans="7:7">
      <c r="G30955" s="162" t="s">
        <v>31200</v>
      </c>
    </row>
    <row r="30956" spans="7:7">
      <c r="G30956" s="162" t="s">
        <v>31201</v>
      </c>
    </row>
    <row r="30957" spans="7:7">
      <c r="G30957" s="162" t="s">
        <v>31202</v>
      </c>
    </row>
    <row r="30958" spans="7:7">
      <c r="G30958" s="162" t="s">
        <v>31203</v>
      </c>
    </row>
    <row r="30959" spans="7:7">
      <c r="G30959" s="162" t="s">
        <v>31204</v>
      </c>
    </row>
    <row r="30960" spans="7:7">
      <c r="G30960" s="162" t="s">
        <v>31205</v>
      </c>
    </row>
    <row r="30961" spans="7:7">
      <c r="G30961" s="162" t="s">
        <v>31206</v>
      </c>
    </row>
    <row r="30962" spans="7:7">
      <c r="G30962" s="162" t="s">
        <v>31207</v>
      </c>
    </row>
    <row r="30963" spans="7:7">
      <c r="G30963" s="162" t="s">
        <v>31208</v>
      </c>
    </row>
    <row r="30964" spans="7:7">
      <c r="G30964" s="162" t="s">
        <v>31209</v>
      </c>
    </row>
    <row r="30965" spans="7:7">
      <c r="G30965" s="162" t="s">
        <v>31210</v>
      </c>
    </row>
    <row r="30966" spans="7:7">
      <c r="G30966" s="162" t="s">
        <v>31211</v>
      </c>
    </row>
    <row r="30967" spans="7:7">
      <c r="G30967" s="162" t="s">
        <v>31212</v>
      </c>
    </row>
    <row r="30968" spans="7:7">
      <c r="G30968" s="162" t="s">
        <v>31213</v>
      </c>
    </row>
    <row r="30969" spans="7:7">
      <c r="G30969" s="162" t="s">
        <v>31214</v>
      </c>
    </row>
    <row r="30970" spans="7:7">
      <c r="G30970" s="162" t="s">
        <v>31215</v>
      </c>
    </row>
    <row r="30971" spans="7:7">
      <c r="G30971" s="162" t="s">
        <v>31216</v>
      </c>
    </row>
    <row r="30972" spans="7:7">
      <c r="G30972" s="162" t="s">
        <v>31217</v>
      </c>
    </row>
    <row r="30973" spans="7:7">
      <c r="G30973" s="162" t="s">
        <v>31218</v>
      </c>
    </row>
    <row r="30974" spans="7:7">
      <c r="G30974" s="162" t="s">
        <v>31219</v>
      </c>
    </row>
    <row r="30975" spans="7:7">
      <c r="G30975" s="162" t="s">
        <v>31220</v>
      </c>
    </row>
    <row r="30976" spans="7:7">
      <c r="G30976" s="162" t="s">
        <v>31221</v>
      </c>
    </row>
    <row r="30977" spans="7:7">
      <c r="G30977" s="162" t="s">
        <v>31222</v>
      </c>
    </row>
    <row r="30978" spans="7:7">
      <c r="G30978" s="162" t="s">
        <v>31223</v>
      </c>
    </row>
    <row r="30979" spans="7:7">
      <c r="G30979" s="162" t="s">
        <v>31224</v>
      </c>
    </row>
    <row r="30980" spans="7:7">
      <c r="G30980" s="162" t="s">
        <v>31225</v>
      </c>
    </row>
    <row r="30981" spans="7:7">
      <c r="G30981" s="162" t="s">
        <v>31226</v>
      </c>
    </row>
    <row r="30982" spans="7:7">
      <c r="G30982" s="162" t="s">
        <v>31227</v>
      </c>
    </row>
    <row r="30983" spans="7:7">
      <c r="G30983" s="162" t="s">
        <v>31228</v>
      </c>
    </row>
    <row r="30984" spans="7:7">
      <c r="G30984" s="162" t="s">
        <v>31229</v>
      </c>
    </row>
    <row r="30985" spans="7:7">
      <c r="G30985" s="162" t="s">
        <v>31230</v>
      </c>
    </row>
    <row r="30986" spans="7:7">
      <c r="G30986" s="162" t="s">
        <v>31231</v>
      </c>
    </row>
    <row r="30987" spans="7:7">
      <c r="G30987" s="162" t="s">
        <v>31232</v>
      </c>
    </row>
    <row r="30988" spans="7:7">
      <c r="G30988" s="162" t="s">
        <v>31233</v>
      </c>
    </row>
    <row r="30989" spans="7:7">
      <c r="G30989" s="162" t="s">
        <v>31234</v>
      </c>
    </row>
    <row r="30990" spans="7:7">
      <c r="G30990" s="162" t="s">
        <v>31235</v>
      </c>
    </row>
    <row r="30991" spans="7:7">
      <c r="G30991" s="162" t="s">
        <v>31236</v>
      </c>
    </row>
    <row r="30992" spans="7:7">
      <c r="G30992" s="162" t="s">
        <v>31237</v>
      </c>
    </row>
    <row r="30993" spans="7:7">
      <c r="G30993" s="162" t="s">
        <v>31238</v>
      </c>
    </row>
    <row r="30994" spans="7:7">
      <c r="G30994" s="162" t="s">
        <v>31239</v>
      </c>
    </row>
    <row r="30995" spans="7:7">
      <c r="G30995" s="162" t="s">
        <v>31240</v>
      </c>
    </row>
    <row r="30996" spans="7:7">
      <c r="G30996" s="162" t="s">
        <v>31241</v>
      </c>
    </row>
    <row r="30997" spans="7:7">
      <c r="G30997" s="162" t="s">
        <v>31242</v>
      </c>
    </row>
    <row r="30998" spans="7:7">
      <c r="G30998" s="162" t="s">
        <v>31243</v>
      </c>
    </row>
    <row r="30999" spans="7:7">
      <c r="G30999" s="162" t="s">
        <v>31244</v>
      </c>
    </row>
    <row r="31000" spans="7:7">
      <c r="G31000" s="162" t="s">
        <v>31245</v>
      </c>
    </row>
    <row r="31001" spans="7:7">
      <c r="G31001" s="162" t="s">
        <v>31246</v>
      </c>
    </row>
    <row r="31002" spans="7:7">
      <c r="G31002" s="162" t="s">
        <v>31247</v>
      </c>
    </row>
    <row r="31003" spans="7:7">
      <c r="G31003" s="162" t="s">
        <v>31248</v>
      </c>
    </row>
    <row r="31004" spans="7:7">
      <c r="G31004" s="162" t="s">
        <v>31249</v>
      </c>
    </row>
    <row r="31005" spans="7:7">
      <c r="G31005" s="162" t="s">
        <v>31250</v>
      </c>
    </row>
    <row r="31006" spans="7:7">
      <c r="G31006" s="162" t="s">
        <v>31251</v>
      </c>
    </row>
    <row r="31007" spans="7:7">
      <c r="G31007" s="162" t="s">
        <v>31252</v>
      </c>
    </row>
    <row r="31008" spans="7:7">
      <c r="G31008" s="162" t="s">
        <v>31253</v>
      </c>
    </row>
    <row r="31009" spans="7:7">
      <c r="G31009" s="162" t="s">
        <v>31254</v>
      </c>
    </row>
    <row r="31010" spans="7:7">
      <c r="G31010" s="162" t="s">
        <v>31255</v>
      </c>
    </row>
    <row r="31011" spans="7:7">
      <c r="G31011" s="162" t="s">
        <v>31256</v>
      </c>
    </row>
    <row r="31012" spans="7:7">
      <c r="G31012" s="162" t="s">
        <v>31257</v>
      </c>
    </row>
    <row r="31013" spans="7:7">
      <c r="G31013" s="162" t="s">
        <v>31258</v>
      </c>
    </row>
    <row r="31014" spans="7:7">
      <c r="G31014" s="162" t="s">
        <v>31259</v>
      </c>
    </row>
    <row r="31015" spans="7:7">
      <c r="G31015" s="162" t="s">
        <v>31260</v>
      </c>
    </row>
    <row r="31016" spans="7:7">
      <c r="G31016" s="162" t="s">
        <v>31261</v>
      </c>
    </row>
    <row r="31017" spans="7:7">
      <c r="G31017" s="162" t="s">
        <v>31262</v>
      </c>
    </row>
    <row r="31018" spans="7:7">
      <c r="G31018" s="162" t="s">
        <v>31263</v>
      </c>
    </row>
    <row r="31019" spans="7:7">
      <c r="G31019" s="162" t="s">
        <v>31264</v>
      </c>
    </row>
    <row r="31020" spans="7:7">
      <c r="G31020" s="162" t="s">
        <v>31265</v>
      </c>
    </row>
    <row r="31021" spans="7:7">
      <c r="G31021" s="162" t="s">
        <v>31266</v>
      </c>
    </row>
    <row r="31022" spans="7:7">
      <c r="G31022" s="162" t="s">
        <v>31267</v>
      </c>
    </row>
    <row r="31023" spans="7:7">
      <c r="G31023" s="162" t="s">
        <v>31268</v>
      </c>
    </row>
    <row r="31024" spans="7:7">
      <c r="G31024" s="162" t="s">
        <v>31269</v>
      </c>
    </row>
    <row r="31025" spans="7:7">
      <c r="G31025" s="162" t="s">
        <v>31270</v>
      </c>
    </row>
    <row r="31026" spans="7:7">
      <c r="G31026" s="162" t="s">
        <v>31271</v>
      </c>
    </row>
    <row r="31027" spans="7:7">
      <c r="G31027" s="162" t="s">
        <v>31272</v>
      </c>
    </row>
    <row r="31028" spans="7:7">
      <c r="G31028" s="162" t="s">
        <v>31273</v>
      </c>
    </row>
    <row r="31029" spans="7:7">
      <c r="G31029" s="162" t="s">
        <v>31274</v>
      </c>
    </row>
    <row r="31030" spans="7:7">
      <c r="G31030" s="162" t="s">
        <v>31275</v>
      </c>
    </row>
    <row r="31031" spans="7:7">
      <c r="G31031" s="162" t="s">
        <v>31276</v>
      </c>
    </row>
    <row r="31032" spans="7:7">
      <c r="G31032" s="162" t="s">
        <v>31277</v>
      </c>
    </row>
    <row r="31033" spans="7:7">
      <c r="G31033" s="162" t="s">
        <v>31278</v>
      </c>
    </row>
    <row r="31034" spans="7:7">
      <c r="G31034" s="162" t="s">
        <v>31279</v>
      </c>
    </row>
    <row r="31035" spans="7:7">
      <c r="G31035" s="162" t="s">
        <v>31280</v>
      </c>
    </row>
    <row r="31036" spans="7:7">
      <c r="G31036" s="162" t="s">
        <v>31281</v>
      </c>
    </row>
    <row r="31037" spans="7:7">
      <c r="G31037" s="162" t="s">
        <v>31282</v>
      </c>
    </row>
    <row r="31038" spans="7:7">
      <c r="G31038" s="162" t="s">
        <v>31283</v>
      </c>
    </row>
    <row r="31039" spans="7:7">
      <c r="G31039" s="162" t="s">
        <v>31284</v>
      </c>
    </row>
    <row r="31040" spans="7:7">
      <c r="G31040" s="162" t="s">
        <v>31285</v>
      </c>
    </row>
    <row r="31041" spans="7:7">
      <c r="G31041" s="162" t="s">
        <v>31286</v>
      </c>
    </row>
    <row r="31042" spans="7:7">
      <c r="G31042" s="162" t="s">
        <v>31287</v>
      </c>
    </row>
    <row r="31043" spans="7:7">
      <c r="G31043" s="162" t="s">
        <v>31288</v>
      </c>
    </row>
    <row r="31044" spans="7:7">
      <c r="G31044" s="162" t="s">
        <v>31289</v>
      </c>
    </row>
    <row r="31045" spans="7:7">
      <c r="G31045" s="162" t="s">
        <v>31290</v>
      </c>
    </row>
    <row r="31046" spans="7:7">
      <c r="G31046" s="162" t="s">
        <v>31291</v>
      </c>
    </row>
    <row r="31047" spans="7:7">
      <c r="G31047" s="162" t="s">
        <v>31292</v>
      </c>
    </row>
    <row r="31048" spans="7:7">
      <c r="G31048" s="162" t="s">
        <v>31293</v>
      </c>
    </row>
    <row r="31049" spans="7:7">
      <c r="G31049" s="162" t="s">
        <v>31294</v>
      </c>
    </row>
    <row r="31050" spans="7:7">
      <c r="G31050" s="162" t="s">
        <v>31295</v>
      </c>
    </row>
    <row r="31051" spans="7:7">
      <c r="G31051" s="162" t="s">
        <v>31296</v>
      </c>
    </row>
    <row r="31052" spans="7:7">
      <c r="G31052" s="162" t="s">
        <v>31297</v>
      </c>
    </row>
    <row r="31053" spans="7:7">
      <c r="G31053" s="162" t="s">
        <v>31298</v>
      </c>
    </row>
    <row r="31054" spans="7:7">
      <c r="G31054" s="162" t="s">
        <v>31299</v>
      </c>
    </row>
    <row r="31055" spans="7:7">
      <c r="G31055" s="162" t="s">
        <v>31300</v>
      </c>
    </row>
    <row r="31056" spans="7:7">
      <c r="G31056" s="162" t="s">
        <v>31301</v>
      </c>
    </row>
    <row r="31057" spans="7:7">
      <c r="G31057" s="162" t="s">
        <v>31302</v>
      </c>
    </row>
    <row r="31058" spans="7:7">
      <c r="G31058" s="162" t="s">
        <v>31303</v>
      </c>
    </row>
    <row r="31059" spans="7:7">
      <c r="G31059" s="162" t="s">
        <v>31304</v>
      </c>
    </row>
    <row r="31060" spans="7:7">
      <c r="G31060" s="162" t="s">
        <v>31305</v>
      </c>
    </row>
    <row r="31061" spans="7:7">
      <c r="G31061" s="162" t="s">
        <v>31306</v>
      </c>
    </row>
    <row r="31062" spans="7:7">
      <c r="G31062" s="162" t="s">
        <v>31307</v>
      </c>
    </row>
    <row r="31063" spans="7:7">
      <c r="G31063" s="162" t="s">
        <v>31308</v>
      </c>
    </row>
    <row r="31064" spans="7:7">
      <c r="G31064" s="162" t="s">
        <v>31309</v>
      </c>
    </row>
    <row r="31065" spans="7:7">
      <c r="G31065" s="162" t="s">
        <v>31310</v>
      </c>
    </row>
    <row r="31066" spans="7:7">
      <c r="G31066" s="162" t="s">
        <v>31311</v>
      </c>
    </row>
    <row r="31067" spans="7:7">
      <c r="G31067" s="162" t="s">
        <v>31312</v>
      </c>
    </row>
    <row r="31068" spans="7:7">
      <c r="G31068" s="162" t="s">
        <v>31313</v>
      </c>
    </row>
    <row r="31069" spans="7:7">
      <c r="G31069" s="162" t="s">
        <v>31314</v>
      </c>
    </row>
    <row r="31070" spans="7:7">
      <c r="G31070" s="162" t="s">
        <v>31315</v>
      </c>
    </row>
    <row r="31071" spans="7:7">
      <c r="G31071" s="162" t="s">
        <v>31316</v>
      </c>
    </row>
    <row r="31072" spans="7:7">
      <c r="G31072" s="162" t="s">
        <v>31317</v>
      </c>
    </row>
    <row r="31073" spans="7:7">
      <c r="G31073" s="162" t="s">
        <v>31318</v>
      </c>
    </row>
    <row r="31074" spans="7:7">
      <c r="G31074" s="162" t="s">
        <v>31319</v>
      </c>
    </row>
    <row r="31075" spans="7:7">
      <c r="G31075" s="162" t="s">
        <v>31320</v>
      </c>
    </row>
    <row r="31076" spans="7:7">
      <c r="G31076" s="162" t="s">
        <v>31321</v>
      </c>
    </row>
    <row r="31077" spans="7:7">
      <c r="G31077" s="162" t="s">
        <v>31322</v>
      </c>
    </row>
    <row r="31078" spans="7:7">
      <c r="G31078" s="162" t="s">
        <v>31323</v>
      </c>
    </row>
    <row r="31079" spans="7:7">
      <c r="G31079" s="162" t="s">
        <v>31324</v>
      </c>
    </row>
    <row r="31080" spans="7:7">
      <c r="G31080" s="162" t="s">
        <v>31325</v>
      </c>
    </row>
    <row r="31081" spans="7:7">
      <c r="G31081" s="162" t="s">
        <v>31326</v>
      </c>
    </row>
    <row r="31082" spans="7:7">
      <c r="G31082" s="162" t="s">
        <v>31327</v>
      </c>
    </row>
    <row r="31083" spans="7:7">
      <c r="G31083" s="162" t="s">
        <v>31328</v>
      </c>
    </row>
    <row r="31084" spans="7:7">
      <c r="G31084" s="162" t="s">
        <v>31329</v>
      </c>
    </row>
    <row r="31085" spans="7:7">
      <c r="G31085" s="162" t="s">
        <v>31330</v>
      </c>
    </row>
    <row r="31086" spans="7:7">
      <c r="G31086" s="162" t="s">
        <v>31331</v>
      </c>
    </row>
    <row r="31087" spans="7:7">
      <c r="G31087" s="162" t="s">
        <v>31332</v>
      </c>
    </row>
    <row r="31088" spans="7:7">
      <c r="G31088" s="162" t="s">
        <v>31333</v>
      </c>
    </row>
    <row r="31089" spans="7:7">
      <c r="G31089" s="162" t="s">
        <v>31334</v>
      </c>
    </row>
    <row r="31090" spans="7:7">
      <c r="G31090" s="162" t="s">
        <v>31335</v>
      </c>
    </row>
    <row r="31091" spans="7:7">
      <c r="G31091" s="162" t="s">
        <v>31336</v>
      </c>
    </row>
    <row r="31092" spans="7:7">
      <c r="G31092" s="162" t="s">
        <v>31337</v>
      </c>
    </row>
    <row r="31093" spans="7:7">
      <c r="G31093" s="162" t="s">
        <v>31338</v>
      </c>
    </row>
    <row r="31094" spans="7:7">
      <c r="G31094" s="162" t="s">
        <v>31339</v>
      </c>
    </row>
    <row r="31095" spans="7:7">
      <c r="G31095" s="162" t="s">
        <v>31340</v>
      </c>
    </row>
    <row r="31096" spans="7:7">
      <c r="G31096" s="162" t="s">
        <v>31341</v>
      </c>
    </row>
    <row r="31097" spans="7:7">
      <c r="G31097" s="162" t="s">
        <v>31342</v>
      </c>
    </row>
    <row r="31098" spans="7:7">
      <c r="G31098" s="162" t="s">
        <v>31343</v>
      </c>
    </row>
    <row r="31099" spans="7:7">
      <c r="G31099" s="162" t="s">
        <v>31344</v>
      </c>
    </row>
    <row r="31100" spans="7:7">
      <c r="G31100" s="162" t="s">
        <v>31345</v>
      </c>
    </row>
    <row r="31101" spans="7:7">
      <c r="G31101" s="162" t="s">
        <v>31346</v>
      </c>
    </row>
    <row r="31102" spans="7:7">
      <c r="G31102" s="162" t="s">
        <v>31347</v>
      </c>
    </row>
    <row r="31103" spans="7:7">
      <c r="G31103" s="162" t="s">
        <v>31348</v>
      </c>
    </row>
    <row r="31104" spans="7:7">
      <c r="G31104" s="162" t="s">
        <v>31349</v>
      </c>
    </row>
    <row r="31105" spans="7:7">
      <c r="G31105" s="162" t="s">
        <v>31350</v>
      </c>
    </row>
    <row r="31106" spans="7:7">
      <c r="G31106" s="162" t="s">
        <v>31351</v>
      </c>
    </row>
    <row r="31107" spans="7:7">
      <c r="G31107" s="162" t="s">
        <v>31352</v>
      </c>
    </row>
    <row r="31108" spans="7:7">
      <c r="G31108" s="162" t="s">
        <v>31353</v>
      </c>
    </row>
    <row r="31109" spans="7:7">
      <c r="G31109" s="162" t="s">
        <v>31354</v>
      </c>
    </row>
    <row r="31110" spans="7:7">
      <c r="G31110" s="162" t="s">
        <v>31355</v>
      </c>
    </row>
    <row r="31111" spans="7:7">
      <c r="G31111" s="162" t="s">
        <v>31356</v>
      </c>
    </row>
    <row r="31112" spans="7:7">
      <c r="G31112" s="162" t="s">
        <v>31357</v>
      </c>
    </row>
    <row r="31113" spans="7:7">
      <c r="G31113" s="162" t="s">
        <v>31358</v>
      </c>
    </row>
    <row r="31114" spans="7:7">
      <c r="G31114" s="162" t="s">
        <v>31359</v>
      </c>
    </row>
    <row r="31115" spans="7:7">
      <c r="G31115" s="162" t="s">
        <v>31360</v>
      </c>
    </row>
    <row r="31116" spans="7:7">
      <c r="G31116" s="162" t="s">
        <v>31361</v>
      </c>
    </row>
    <row r="31117" spans="7:7">
      <c r="G31117" s="162" t="s">
        <v>31362</v>
      </c>
    </row>
    <row r="31118" spans="7:7">
      <c r="G31118" s="162" t="s">
        <v>31363</v>
      </c>
    </row>
    <row r="31119" spans="7:7">
      <c r="G31119" s="162" t="s">
        <v>31364</v>
      </c>
    </row>
    <row r="31120" spans="7:7">
      <c r="G31120" s="162" t="s">
        <v>31365</v>
      </c>
    </row>
    <row r="31121" spans="7:7">
      <c r="G31121" s="162" t="s">
        <v>31366</v>
      </c>
    </row>
    <row r="31122" spans="7:7">
      <c r="G31122" s="162" t="s">
        <v>31367</v>
      </c>
    </row>
    <row r="31123" spans="7:7">
      <c r="G31123" s="162" t="s">
        <v>31368</v>
      </c>
    </row>
    <row r="31124" spans="7:7">
      <c r="G31124" s="162" t="s">
        <v>31369</v>
      </c>
    </row>
    <row r="31125" spans="7:7">
      <c r="G31125" s="162" t="s">
        <v>31370</v>
      </c>
    </row>
    <row r="31126" spans="7:7">
      <c r="G31126" s="162" t="s">
        <v>31371</v>
      </c>
    </row>
    <row r="31127" spans="7:7">
      <c r="G31127" s="162" t="s">
        <v>31372</v>
      </c>
    </row>
    <row r="31128" spans="7:7">
      <c r="G31128" s="162" t="s">
        <v>31373</v>
      </c>
    </row>
    <row r="31129" spans="7:7">
      <c r="G31129" s="162" t="s">
        <v>31374</v>
      </c>
    </row>
    <row r="31130" spans="7:7">
      <c r="G31130" s="162" t="s">
        <v>31375</v>
      </c>
    </row>
    <row r="31131" spans="7:7">
      <c r="G31131" s="162" t="s">
        <v>31376</v>
      </c>
    </row>
    <row r="31132" spans="7:7">
      <c r="G31132" s="162" t="s">
        <v>31377</v>
      </c>
    </row>
    <row r="31133" spans="7:7">
      <c r="G31133" s="162" t="s">
        <v>31378</v>
      </c>
    </row>
    <row r="31134" spans="7:7">
      <c r="G31134" s="162" t="s">
        <v>31379</v>
      </c>
    </row>
    <row r="31135" spans="7:7">
      <c r="G31135" s="162" t="s">
        <v>31380</v>
      </c>
    </row>
    <row r="31136" spans="7:7">
      <c r="G31136" s="162" t="s">
        <v>31381</v>
      </c>
    </row>
    <row r="31137" spans="7:7">
      <c r="G31137" s="162" t="s">
        <v>31382</v>
      </c>
    </row>
    <row r="31138" spans="7:7">
      <c r="G31138" s="162" t="s">
        <v>31383</v>
      </c>
    </row>
    <row r="31139" spans="7:7">
      <c r="G31139" s="162" t="s">
        <v>31384</v>
      </c>
    </row>
    <row r="31140" spans="7:7">
      <c r="G31140" s="162" t="s">
        <v>31385</v>
      </c>
    </row>
    <row r="31141" spans="7:7">
      <c r="G31141" s="162" t="s">
        <v>31386</v>
      </c>
    </row>
    <row r="31142" spans="7:7">
      <c r="G31142" s="162" t="s">
        <v>31387</v>
      </c>
    </row>
    <row r="31143" spans="7:7">
      <c r="G31143" s="162" t="s">
        <v>31388</v>
      </c>
    </row>
    <row r="31144" spans="7:7">
      <c r="G31144" s="162" t="s">
        <v>31389</v>
      </c>
    </row>
    <row r="31145" spans="7:7">
      <c r="G31145" s="162" t="s">
        <v>31390</v>
      </c>
    </row>
    <row r="31146" spans="7:7">
      <c r="G31146" s="162" t="s">
        <v>31391</v>
      </c>
    </row>
    <row r="31147" spans="7:7">
      <c r="G31147" s="162" t="s">
        <v>31392</v>
      </c>
    </row>
    <row r="31148" spans="7:7">
      <c r="G31148" s="162" t="s">
        <v>31393</v>
      </c>
    </row>
    <row r="31149" spans="7:7">
      <c r="G31149" s="162" t="s">
        <v>31394</v>
      </c>
    </row>
    <row r="31150" spans="7:7">
      <c r="G31150" s="162" t="s">
        <v>31395</v>
      </c>
    </row>
    <row r="31151" spans="7:7">
      <c r="G31151" s="162" t="s">
        <v>31396</v>
      </c>
    </row>
    <row r="31152" spans="7:7">
      <c r="G31152" s="162" t="s">
        <v>31397</v>
      </c>
    </row>
    <row r="31153" spans="7:7">
      <c r="G31153" s="162" t="s">
        <v>31398</v>
      </c>
    </row>
    <row r="31154" spans="7:7">
      <c r="G31154" s="162" t="s">
        <v>31399</v>
      </c>
    </row>
    <row r="31155" spans="7:7">
      <c r="G31155" s="162" t="s">
        <v>31400</v>
      </c>
    </row>
    <row r="31156" spans="7:7">
      <c r="G31156" s="162" t="s">
        <v>31401</v>
      </c>
    </row>
    <row r="31157" spans="7:7">
      <c r="G31157" s="162" t="s">
        <v>31402</v>
      </c>
    </row>
    <row r="31158" spans="7:7">
      <c r="G31158" s="162" t="s">
        <v>31403</v>
      </c>
    </row>
    <row r="31159" spans="7:7">
      <c r="G31159" s="162" t="s">
        <v>31404</v>
      </c>
    </row>
    <row r="31160" spans="7:7">
      <c r="G31160" s="162" t="s">
        <v>31405</v>
      </c>
    </row>
    <row r="31161" spans="7:7">
      <c r="G31161" s="162" t="s">
        <v>31406</v>
      </c>
    </row>
    <row r="31162" spans="7:7">
      <c r="G31162" s="162" t="s">
        <v>31407</v>
      </c>
    </row>
    <row r="31163" spans="7:7">
      <c r="G31163" s="162" t="s">
        <v>31408</v>
      </c>
    </row>
    <row r="31164" spans="7:7">
      <c r="G31164" s="162" t="s">
        <v>31409</v>
      </c>
    </row>
    <row r="31165" spans="7:7">
      <c r="G31165" s="162" t="s">
        <v>31410</v>
      </c>
    </row>
    <row r="31166" spans="7:7">
      <c r="G31166" s="162" t="s">
        <v>31411</v>
      </c>
    </row>
    <row r="31167" spans="7:7">
      <c r="G31167" s="162" t="s">
        <v>31412</v>
      </c>
    </row>
    <row r="31168" spans="7:7">
      <c r="G31168" s="162" t="s">
        <v>31413</v>
      </c>
    </row>
    <row r="31169" spans="7:7">
      <c r="G31169" s="162" t="s">
        <v>31414</v>
      </c>
    </row>
    <row r="31170" spans="7:7">
      <c r="G31170" s="162" t="s">
        <v>31415</v>
      </c>
    </row>
    <row r="31171" spans="7:7">
      <c r="G31171" s="162" t="s">
        <v>31416</v>
      </c>
    </row>
    <row r="31172" spans="7:7">
      <c r="G31172" s="162" t="s">
        <v>31417</v>
      </c>
    </row>
    <row r="31173" spans="7:7">
      <c r="G31173" s="162" t="s">
        <v>31418</v>
      </c>
    </row>
    <row r="31174" spans="7:7">
      <c r="G31174" s="162" t="s">
        <v>31419</v>
      </c>
    </row>
    <row r="31175" spans="7:7">
      <c r="G31175" s="162" t="s">
        <v>31420</v>
      </c>
    </row>
    <row r="31176" spans="7:7">
      <c r="G31176" s="162" t="s">
        <v>31421</v>
      </c>
    </row>
    <row r="31177" spans="7:7">
      <c r="G31177" s="162" t="s">
        <v>31422</v>
      </c>
    </row>
    <row r="31178" spans="7:7">
      <c r="G31178" s="162" t="s">
        <v>31423</v>
      </c>
    </row>
    <row r="31179" spans="7:7">
      <c r="G31179" s="162" t="s">
        <v>31424</v>
      </c>
    </row>
    <row r="31180" spans="7:7">
      <c r="G31180" s="162" t="s">
        <v>31425</v>
      </c>
    </row>
    <row r="31181" spans="7:7">
      <c r="G31181" s="162" t="s">
        <v>31426</v>
      </c>
    </row>
    <row r="31182" spans="7:7">
      <c r="G31182" s="162" t="s">
        <v>31427</v>
      </c>
    </row>
    <row r="31183" spans="7:7">
      <c r="G31183" s="162" t="s">
        <v>31428</v>
      </c>
    </row>
    <row r="31184" spans="7:7">
      <c r="G31184" s="162" t="s">
        <v>31429</v>
      </c>
    </row>
    <row r="31185" spans="7:7">
      <c r="G31185" s="162" t="s">
        <v>31430</v>
      </c>
    </row>
    <row r="31186" spans="7:7">
      <c r="G31186" s="162" t="s">
        <v>31431</v>
      </c>
    </row>
    <row r="31187" spans="7:7">
      <c r="G31187" s="162" t="s">
        <v>31432</v>
      </c>
    </row>
    <row r="31188" spans="7:7">
      <c r="G31188" s="162" t="s">
        <v>31433</v>
      </c>
    </row>
    <row r="31189" spans="7:7">
      <c r="G31189" s="162" t="s">
        <v>31434</v>
      </c>
    </row>
    <row r="31190" spans="7:7">
      <c r="G31190" s="162" t="s">
        <v>31435</v>
      </c>
    </row>
    <row r="31191" spans="7:7">
      <c r="G31191" s="162" t="s">
        <v>31436</v>
      </c>
    </row>
    <row r="31192" spans="7:7">
      <c r="G31192" s="162" t="s">
        <v>31437</v>
      </c>
    </row>
    <row r="31193" spans="7:7">
      <c r="G31193" s="162" t="s">
        <v>31438</v>
      </c>
    </row>
    <row r="31194" spans="7:7">
      <c r="G31194" s="162" t="s">
        <v>31439</v>
      </c>
    </row>
    <row r="31195" spans="7:7">
      <c r="G31195" s="162" t="s">
        <v>31440</v>
      </c>
    </row>
    <row r="31196" spans="7:7">
      <c r="G31196" s="162" t="s">
        <v>31441</v>
      </c>
    </row>
    <row r="31197" spans="7:7">
      <c r="G31197" s="162" t="s">
        <v>31442</v>
      </c>
    </row>
    <row r="31198" spans="7:7">
      <c r="G31198" s="162" t="s">
        <v>31443</v>
      </c>
    </row>
    <row r="31199" spans="7:7">
      <c r="G31199" s="162" t="s">
        <v>31444</v>
      </c>
    </row>
    <row r="31200" spans="7:7">
      <c r="G31200" s="162" t="s">
        <v>31445</v>
      </c>
    </row>
    <row r="31201" spans="7:7">
      <c r="G31201" s="162" t="s">
        <v>31446</v>
      </c>
    </row>
    <row r="31202" spans="7:7">
      <c r="G31202" s="162" t="s">
        <v>31447</v>
      </c>
    </row>
    <row r="31203" spans="7:7">
      <c r="G31203" s="162" t="s">
        <v>31448</v>
      </c>
    </row>
    <row r="31204" spans="7:7">
      <c r="G31204" s="162" t="s">
        <v>31449</v>
      </c>
    </row>
    <row r="31205" spans="7:7">
      <c r="G31205" s="162" t="s">
        <v>31450</v>
      </c>
    </row>
    <row r="31206" spans="7:7">
      <c r="G31206" s="162" t="s">
        <v>31451</v>
      </c>
    </row>
    <row r="31207" spans="7:7">
      <c r="G31207" s="162" t="s">
        <v>31452</v>
      </c>
    </row>
    <row r="31208" spans="7:7">
      <c r="G31208" s="162" t="s">
        <v>31453</v>
      </c>
    </row>
    <row r="31209" spans="7:7">
      <c r="G31209" s="162" t="s">
        <v>31454</v>
      </c>
    </row>
    <row r="31210" spans="7:7">
      <c r="G31210" s="162" t="s">
        <v>31455</v>
      </c>
    </row>
    <row r="31211" spans="7:7">
      <c r="G31211" s="162" t="s">
        <v>31456</v>
      </c>
    </row>
    <row r="31212" spans="7:7">
      <c r="G31212" s="162" t="s">
        <v>31457</v>
      </c>
    </row>
    <row r="31213" spans="7:7">
      <c r="G31213" s="162" t="s">
        <v>31458</v>
      </c>
    </row>
    <row r="31214" spans="7:7">
      <c r="G31214" s="162" t="s">
        <v>31459</v>
      </c>
    </row>
    <row r="31215" spans="7:7">
      <c r="G31215" s="162" t="s">
        <v>31460</v>
      </c>
    </row>
    <row r="31216" spans="7:7">
      <c r="G31216" s="162" t="s">
        <v>31461</v>
      </c>
    </row>
    <row r="31217" spans="7:7">
      <c r="G31217" s="162" t="s">
        <v>31462</v>
      </c>
    </row>
    <row r="31218" spans="7:7">
      <c r="G31218" s="162" t="s">
        <v>31463</v>
      </c>
    </row>
    <row r="31219" spans="7:7">
      <c r="G31219" s="162" t="s">
        <v>31464</v>
      </c>
    </row>
    <row r="31220" spans="7:7">
      <c r="G31220" s="162" t="s">
        <v>31465</v>
      </c>
    </row>
    <row r="31221" spans="7:7">
      <c r="G31221" s="162" t="s">
        <v>31466</v>
      </c>
    </row>
    <row r="31222" spans="7:7">
      <c r="G31222" s="162" t="s">
        <v>31467</v>
      </c>
    </row>
    <row r="31223" spans="7:7">
      <c r="G31223" s="162" t="s">
        <v>31468</v>
      </c>
    </row>
    <row r="31224" spans="7:7">
      <c r="G31224" s="162" t="s">
        <v>31469</v>
      </c>
    </row>
    <row r="31225" spans="7:7">
      <c r="G31225" s="162" t="s">
        <v>31470</v>
      </c>
    </row>
    <row r="31226" spans="7:7">
      <c r="G31226" s="162" t="s">
        <v>31471</v>
      </c>
    </row>
    <row r="31227" spans="7:7">
      <c r="G31227" s="162" t="s">
        <v>31472</v>
      </c>
    </row>
    <row r="31228" spans="7:7">
      <c r="G31228" s="162" t="s">
        <v>31473</v>
      </c>
    </row>
    <row r="31229" spans="7:7">
      <c r="G31229" s="162" t="s">
        <v>31474</v>
      </c>
    </row>
    <row r="31230" spans="7:7">
      <c r="G31230" s="162" t="s">
        <v>31475</v>
      </c>
    </row>
    <row r="31231" spans="7:7">
      <c r="G31231" s="162" t="s">
        <v>31476</v>
      </c>
    </row>
    <row r="31232" spans="7:7">
      <c r="G31232" s="162" t="s">
        <v>31477</v>
      </c>
    </row>
    <row r="31233" spans="7:7">
      <c r="G31233" s="162" t="s">
        <v>31478</v>
      </c>
    </row>
    <row r="31234" spans="7:7">
      <c r="G31234" s="162" t="s">
        <v>31479</v>
      </c>
    </row>
    <row r="31235" spans="7:7">
      <c r="G31235" s="162" t="s">
        <v>31480</v>
      </c>
    </row>
    <row r="31236" spans="7:7">
      <c r="G31236" s="162" t="s">
        <v>31481</v>
      </c>
    </row>
    <row r="31237" spans="7:7">
      <c r="G31237" s="162" t="s">
        <v>31482</v>
      </c>
    </row>
    <row r="31238" spans="7:7">
      <c r="G31238" s="162" t="s">
        <v>31483</v>
      </c>
    </row>
    <row r="31239" spans="7:7">
      <c r="G31239" s="162" t="s">
        <v>31484</v>
      </c>
    </row>
    <row r="31240" spans="7:7">
      <c r="G31240" s="162" t="s">
        <v>31485</v>
      </c>
    </row>
    <row r="31241" spans="7:7">
      <c r="G31241" s="162" t="s">
        <v>31486</v>
      </c>
    </row>
    <row r="31242" spans="7:7">
      <c r="G31242" s="162" t="s">
        <v>31487</v>
      </c>
    </row>
    <row r="31243" spans="7:7">
      <c r="G31243" s="162" t="s">
        <v>31488</v>
      </c>
    </row>
    <row r="31244" spans="7:7">
      <c r="G31244" s="162" t="s">
        <v>31489</v>
      </c>
    </row>
    <row r="31245" spans="7:7">
      <c r="G31245" s="162" t="s">
        <v>31490</v>
      </c>
    </row>
    <row r="31246" spans="7:7">
      <c r="G31246" s="162" t="s">
        <v>31491</v>
      </c>
    </row>
    <row r="31247" spans="7:7">
      <c r="G31247" s="162" t="s">
        <v>31492</v>
      </c>
    </row>
    <row r="31248" spans="7:7">
      <c r="G31248" s="162" t="s">
        <v>31493</v>
      </c>
    </row>
    <row r="31249" spans="7:7">
      <c r="G31249" s="162" t="s">
        <v>31494</v>
      </c>
    </row>
    <row r="31250" spans="7:7">
      <c r="G31250" s="162" t="s">
        <v>31495</v>
      </c>
    </row>
    <row r="31251" spans="7:7">
      <c r="G31251" s="162" t="s">
        <v>31496</v>
      </c>
    </row>
    <row r="31252" spans="7:7">
      <c r="G31252" s="162" t="s">
        <v>31497</v>
      </c>
    </row>
    <row r="31253" spans="7:7">
      <c r="G31253" s="162" t="s">
        <v>31498</v>
      </c>
    </row>
    <row r="31254" spans="7:7">
      <c r="G31254" s="162" t="s">
        <v>31499</v>
      </c>
    </row>
    <row r="31255" spans="7:7">
      <c r="G31255" s="162" t="s">
        <v>31500</v>
      </c>
    </row>
    <row r="31256" spans="7:7">
      <c r="G31256" s="162" t="s">
        <v>31501</v>
      </c>
    </row>
    <row r="31257" spans="7:7">
      <c r="G31257" s="162" t="s">
        <v>31502</v>
      </c>
    </row>
    <row r="31258" spans="7:7">
      <c r="G31258" s="162" t="s">
        <v>31503</v>
      </c>
    </row>
    <row r="31259" spans="7:7">
      <c r="G31259" s="162" t="s">
        <v>31504</v>
      </c>
    </row>
    <row r="31260" spans="7:7">
      <c r="G31260" s="162" t="s">
        <v>31505</v>
      </c>
    </row>
    <row r="31261" spans="7:7">
      <c r="G31261" s="162" t="s">
        <v>31506</v>
      </c>
    </row>
    <row r="31262" spans="7:7">
      <c r="G31262" s="162" t="s">
        <v>31507</v>
      </c>
    </row>
    <row r="31263" spans="7:7">
      <c r="G31263" s="162" t="s">
        <v>31508</v>
      </c>
    </row>
    <row r="31264" spans="7:7">
      <c r="G31264" s="162" t="s">
        <v>31509</v>
      </c>
    </row>
    <row r="31265" spans="7:7">
      <c r="G31265" s="162" t="s">
        <v>31510</v>
      </c>
    </row>
    <row r="31266" spans="7:7">
      <c r="G31266" s="162" t="s">
        <v>31511</v>
      </c>
    </row>
    <row r="31267" spans="7:7">
      <c r="G31267" s="162" t="s">
        <v>31512</v>
      </c>
    </row>
    <row r="31268" spans="7:7">
      <c r="G31268" s="162" t="s">
        <v>31513</v>
      </c>
    </row>
    <row r="31269" spans="7:7">
      <c r="G31269" s="162" t="s">
        <v>31514</v>
      </c>
    </row>
    <row r="31270" spans="7:7">
      <c r="G31270" s="162" t="s">
        <v>31515</v>
      </c>
    </row>
    <row r="31271" spans="7:7">
      <c r="G31271" s="162" t="s">
        <v>31516</v>
      </c>
    </row>
    <row r="31272" spans="7:7">
      <c r="G31272" s="162" t="s">
        <v>31517</v>
      </c>
    </row>
    <row r="31273" spans="7:7">
      <c r="G31273" s="162" t="s">
        <v>31518</v>
      </c>
    </row>
    <row r="31274" spans="7:7">
      <c r="G31274" s="162" t="s">
        <v>31519</v>
      </c>
    </row>
    <row r="31275" spans="7:7">
      <c r="G31275" s="162" t="s">
        <v>31520</v>
      </c>
    </row>
    <row r="31276" spans="7:7">
      <c r="G31276" s="162" t="s">
        <v>31521</v>
      </c>
    </row>
    <row r="31277" spans="7:7">
      <c r="G31277" s="162" t="s">
        <v>31522</v>
      </c>
    </row>
    <row r="31278" spans="7:7">
      <c r="G31278" s="162" t="s">
        <v>31523</v>
      </c>
    </row>
    <row r="31279" spans="7:7">
      <c r="G31279" s="162" t="s">
        <v>31524</v>
      </c>
    </row>
    <row r="31280" spans="7:7">
      <c r="G31280" s="162" t="s">
        <v>31525</v>
      </c>
    </row>
    <row r="31281" spans="7:7">
      <c r="G31281" s="162" t="s">
        <v>31526</v>
      </c>
    </row>
    <row r="31282" spans="7:7">
      <c r="G31282" s="162" t="s">
        <v>31527</v>
      </c>
    </row>
    <row r="31283" spans="7:7">
      <c r="G31283" s="162" t="s">
        <v>31528</v>
      </c>
    </row>
    <row r="31284" spans="7:7">
      <c r="G31284" s="162" t="s">
        <v>31529</v>
      </c>
    </row>
    <row r="31285" spans="7:7">
      <c r="G31285" s="162" t="s">
        <v>31530</v>
      </c>
    </row>
    <row r="31286" spans="7:7">
      <c r="G31286" s="162" t="s">
        <v>31531</v>
      </c>
    </row>
    <row r="31287" spans="7:7">
      <c r="G31287" s="162" t="s">
        <v>31532</v>
      </c>
    </row>
    <row r="31288" spans="7:7">
      <c r="G31288" s="162" t="s">
        <v>31533</v>
      </c>
    </row>
    <row r="31289" spans="7:7">
      <c r="G31289" s="162" t="s">
        <v>31534</v>
      </c>
    </row>
    <row r="31290" spans="7:7">
      <c r="G31290" s="162" t="s">
        <v>31535</v>
      </c>
    </row>
    <row r="31291" spans="7:7">
      <c r="G31291" s="162" t="s">
        <v>31536</v>
      </c>
    </row>
    <row r="31292" spans="7:7">
      <c r="G31292" s="162" t="s">
        <v>31537</v>
      </c>
    </row>
    <row r="31293" spans="7:7">
      <c r="G31293" s="162" t="s">
        <v>31538</v>
      </c>
    </row>
    <row r="31294" spans="7:7">
      <c r="G31294" s="162" t="s">
        <v>31539</v>
      </c>
    </row>
    <row r="31295" spans="7:7">
      <c r="G31295" s="162" t="s">
        <v>31540</v>
      </c>
    </row>
    <row r="31296" spans="7:7">
      <c r="G31296" s="162" t="s">
        <v>31541</v>
      </c>
    </row>
    <row r="31297" spans="7:7">
      <c r="G31297" s="162" t="s">
        <v>31542</v>
      </c>
    </row>
    <row r="31298" spans="7:7">
      <c r="G31298" s="162" t="s">
        <v>31543</v>
      </c>
    </row>
    <row r="31299" spans="7:7">
      <c r="G31299" s="162" t="s">
        <v>31544</v>
      </c>
    </row>
    <row r="31300" spans="7:7">
      <c r="G31300" s="162" t="s">
        <v>31545</v>
      </c>
    </row>
    <row r="31301" spans="7:7">
      <c r="G31301" s="162" t="s">
        <v>31546</v>
      </c>
    </row>
    <row r="31302" spans="7:7">
      <c r="G31302" s="162" t="s">
        <v>31547</v>
      </c>
    </row>
    <row r="31303" spans="7:7">
      <c r="G31303" s="162" t="s">
        <v>31548</v>
      </c>
    </row>
    <row r="31304" spans="7:7">
      <c r="G31304" s="162" t="s">
        <v>31549</v>
      </c>
    </row>
    <row r="31305" spans="7:7">
      <c r="G31305" s="162" t="s">
        <v>31550</v>
      </c>
    </row>
    <row r="31306" spans="7:7">
      <c r="G31306" s="162" t="s">
        <v>31551</v>
      </c>
    </row>
    <row r="31307" spans="7:7">
      <c r="G31307" s="162" t="s">
        <v>31552</v>
      </c>
    </row>
    <row r="31308" spans="7:7">
      <c r="G31308" s="162" t="s">
        <v>31553</v>
      </c>
    </row>
    <row r="31309" spans="7:7">
      <c r="G31309" s="162" t="s">
        <v>31554</v>
      </c>
    </row>
    <row r="31310" spans="7:7">
      <c r="G31310" s="162" t="s">
        <v>31555</v>
      </c>
    </row>
    <row r="31311" spans="7:7">
      <c r="G31311" s="162" t="s">
        <v>31556</v>
      </c>
    </row>
    <row r="31312" spans="7:7">
      <c r="G31312" s="162" t="s">
        <v>31557</v>
      </c>
    </row>
    <row r="31313" spans="7:7">
      <c r="G31313" s="162" t="s">
        <v>31558</v>
      </c>
    </row>
    <row r="31314" spans="7:7">
      <c r="G31314" s="162" t="s">
        <v>31559</v>
      </c>
    </row>
    <row r="31315" spans="7:7">
      <c r="G31315" s="162" t="s">
        <v>31560</v>
      </c>
    </row>
    <row r="31316" spans="7:7">
      <c r="G31316" s="162" t="s">
        <v>31561</v>
      </c>
    </row>
    <row r="31317" spans="7:7">
      <c r="G31317" s="162" t="s">
        <v>31562</v>
      </c>
    </row>
    <row r="31318" spans="7:7">
      <c r="G31318" s="162" t="s">
        <v>31563</v>
      </c>
    </row>
    <row r="31319" spans="7:7">
      <c r="G31319" s="162" t="s">
        <v>31564</v>
      </c>
    </row>
    <row r="31320" spans="7:7">
      <c r="G31320" s="162" t="s">
        <v>31565</v>
      </c>
    </row>
    <row r="31321" spans="7:7">
      <c r="G31321" s="162" t="s">
        <v>31566</v>
      </c>
    </row>
    <row r="31322" spans="7:7">
      <c r="G31322" s="162" t="s">
        <v>31567</v>
      </c>
    </row>
    <row r="31323" spans="7:7">
      <c r="G31323" s="162" t="s">
        <v>31568</v>
      </c>
    </row>
    <row r="31324" spans="7:7">
      <c r="G31324" s="162" t="s">
        <v>31569</v>
      </c>
    </row>
    <row r="31325" spans="7:7">
      <c r="G31325" s="162" t="s">
        <v>31570</v>
      </c>
    </row>
    <row r="31326" spans="7:7">
      <c r="G31326" s="162" t="s">
        <v>31571</v>
      </c>
    </row>
    <row r="31327" spans="7:7">
      <c r="G31327" s="162" t="s">
        <v>31572</v>
      </c>
    </row>
    <row r="31328" spans="7:7">
      <c r="G31328" s="162" t="s">
        <v>31573</v>
      </c>
    </row>
    <row r="31329" spans="7:7">
      <c r="G31329" s="162" t="s">
        <v>31574</v>
      </c>
    </row>
    <row r="31330" spans="7:7">
      <c r="G31330" s="162" t="s">
        <v>31575</v>
      </c>
    </row>
    <row r="31331" spans="7:7">
      <c r="G31331" s="162" t="s">
        <v>31576</v>
      </c>
    </row>
    <row r="31332" spans="7:7">
      <c r="G31332" s="162" t="s">
        <v>31577</v>
      </c>
    </row>
    <row r="31333" spans="7:7">
      <c r="G31333" s="162" t="s">
        <v>31578</v>
      </c>
    </row>
    <row r="31334" spans="7:7">
      <c r="G31334" s="162" t="s">
        <v>31579</v>
      </c>
    </row>
    <row r="31335" spans="7:7">
      <c r="G31335" s="162" t="s">
        <v>31580</v>
      </c>
    </row>
    <row r="31336" spans="7:7">
      <c r="G31336" s="162" t="s">
        <v>31581</v>
      </c>
    </row>
    <row r="31337" spans="7:7">
      <c r="G31337" s="162" t="s">
        <v>31582</v>
      </c>
    </row>
    <row r="31338" spans="7:7">
      <c r="G31338" s="162" t="s">
        <v>31583</v>
      </c>
    </row>
    <row r="31339" spans="7:7">
      <c r="G31339" s="162" t="s">
        <v>31584</v>
      </c>
    </row>
    <row r="31340" spans="7:7">
      <c r="G31340" s="162" t="s">
        <v>31585</v>
      </c>
    </row>
    <row r="31341" spans="7:7">
      <c r="G31341" s="162" t="s">
        <v>31586</v>
      </c>
    </row>
    <row r="31342" spans="7:7">
      <c r="G31342" s="162" t="s">
        <v>31587</v>
      </c>
    </row>
    <row r="31343" spans="7:7">
      <c r="G31343" s="162" t="s">
        <v>31588</v>
      </c>
    </row>
    <row r="31344" spans="7:7">
      <c r="G31344" s="162" t="s">
        <v>31589</v>
      </c>
    </row>
    <row r="31345" spans="7:7">
      <c r="G31345" s="162" t="s">
        <v>31590</v>
      </c>
    </row>
    <row r="31346" spans="7:7">
      <c r="G31346" s="162" t="s">
        <v>31591</v>
      </c>
    </row>
    <row r="31347" spans="7:7">
      <c r="G31347" s="162" t="s">
        <v>31592</v>
      </c>
    </row>
    <row r="31348" spans="7:7">
      <c r="G31348" s="162" t="s">
        <v>31593</v>
      </c>
    </row>
    <row r="31349" spans="7:7">
      <c r="G31349" s="162" t="s">
        <v>31594</v>
      </c>
    </row>
    <row r="31350" spans="7:7">
      <c r="G31350" s="162" t="s">
        <v>31595</v>
      </c>
    </row>
    <row r="31351" spans="7:7">
      <c r="G31351" s="162" t="s">
        <v>31596</v>
      </c>
    </row>
    <row r="31352" spans="7:7">
      <c r="G31352" s="162" t="s">
        <v>31597</v>
      </c>
    </row>
    <row r="31353" spans="7:7">
      <c r="G31353" s="162" t="s">
        <v>31598</v>
      </c>
    </row>
    <row r="31354" spans="7:7">
      <c r="G31354" s="162" t="s">
        <v>31599</v>
      </c>
    </row>
    <row r="31355" spans="7:7">
      <c r="G31355" s="162" t="s">
        <v>31600</v>
      </c>
    </row>
    <row r="31356" spans="7:7">
      <c r="G31356" s="162" t="s">
        <v>31601</v>
      </c>
    </row>
    <row r="31357" spans="7:7">
      <c r="G31357" s="162" t="s">
        <v>31602</v>
      </c>
    </row>
    <row r="31358" spans="7:7">
      <c r="G31358" s="162" t="s">
        <v>31603</v>
      </c>
    </row>
    <row r="31359" spans="7:7">
      <c r="G31359" s="162" t="s">
        <v>31604</v>
      </c>
    </row>
    <row r="31360" spans="7:7">
      <c r="G31360" s="162" t="s">
        <v>31605</v>
      </c>
    </row>
    <row r="31361" spans="7:7">
      <c r="G31361" s="162" t="s">
        <v>31606</v>
      </c>
    </row>
    <row r="31362" spans="7:7">
      <c r="G31362" s="162" t="s">
        <v>31607</v>
      </c>
    </row>
    <row r="31363" spans="7:7">
      <c r="G31363" s="162" t="s">
        <v>31608</v>
      </c>
    </row>
    <row r="31364" spans="7:7">
      <c r="G31364" s="162" t="s">
        <v>31609</v>
      </c>
    </row>
    <row r="31365" spans="7:7">
      <c r="G31365" s="162" t="s">
        <v>31610</v>
      </c>
    </row>
    <row r="31366" spans="7:7">
      <c r="G31366" s="162" t="s">
        <v>31611</v>
      </c>
    </row>
    <row r="31367" spans="7:7">
      <c r="G31367" s="162" t="s">
        <v>31612</v>
      </c>
    </row>
    <row r="31368" spans="7:7">
      <c r="G31368" s="162" t="s">
        <v>31613</v>
      </c>
    </row>
    <row r="31369" spans="7:7">
      <c r="G31369" s="162" t="s">
        <v>31614</v>
      </c>
    </row>
    <row r="31370" spans="7:7">
      <c r="G31370" s="162" t="s">
        <v>31615</v>
      </c>
    </row>
    <row r="31371" spans="7:7">
      <c r="G31371" s="162" t="s">
        <v>31616</v>
      </c>
    </row>
    <row r="31372" spans="7:7">
      <c r="G31372" s="162" t="s">
        <v>31617</v>
      </c>
    </row>
    <row r="31373" spans="7:7">
      <c r="G31373" s="162" t="s">
        <v>31618</v>
      </c>
    </row>
    <row r="31374" spans="7:7">
      <c r="G31374" s="162" t="s">
        <v>31619</v>
      </c>
    </row>
    <row r="31375" spans="7:7">
      <c r="G31375" s="162" t="s">
        <v>31620</v>
      </c>
    </row>
    <row r="31376" spans="7:7">
      <c r="G31376" s="162" t="s">
        <v>31621</v>
      </c>
    </row>
    <row r="31377" spans="7:7">
      <c r="G31377" s="162" t="s">
        <v>31622</v>
      </c>
    </row>
    <row r="31378" spans="7:7">
      <c r="G31378" s="162" t="s">
        <v>31623</v>
      </c>
    </row>
    <row r="31379" spans="7:7">
      <c r="G31379" s="162" t="s">
        <v>31624</v>
      </c>
    </row>
    <row r="31380" spans="7:7">
      <c r="G31380" s="162" t="s">
        <v>31625</v>
      </c>
    </row>
    <row r="31381" spans="7:7">
      <c r="G31381" s="162" t="s">
        <v>31626</v>
      </c>
    </row>
    <row r="31382" spans="7:7">
      <c r="G31382" s="162" t="s">
        <v>31627</v>
      </c>
    </row>
    <row r="31383" spans="7:7">
      <c r="G31383" s="162" t="s">
        <v>31628</v>
      </c>
    </row>
    <row r="31384" spans="7:7">
      <c r="G31384" s="162" t="s">
        <v>31629</v>
      </c>
    </row>
    <row r="31385" spans="7:7">
      <c r="G31385" s="162" t="s">
        <v>31630</v>
      </c>
    </row>
    <row r="31386" spans="7:7">
      <c r="G31386" s="162" t="s">
        <v>31631</v>
      </c>
    </row>
    <row r="31387" spans="7:7">
      <c r="G31387" s="162" t="s">
        <v>31632</v>
      </c>
    </row>
    <row r="31388" spans="7:7">
      <c r="G31388" s="162" t="s">
        <v>31633</v>
      </c>
    </row>
    <row r="31389" spans="7:7">
      <c r="G31389" s="162" t="s">
        <v>31634</v>
      </c>
    </row>
    <row r="31390" spans="7:7">
      <c r="G31390" s="162" t="s">
        <v>31635</v>
      </c>
    </row>
    <row r="31391" spans="7:7">
      <c r="G31391" s="162" t="s">
        <v>31636</v>
      </c>
    </row>
    <row r="31392" spans="7:7">
      <c r="G31392" s="162" t="s">
        <v>31637</v>
      </c>
    </row>
    <row r="31393" spans="7:7">
      <c r="G31393" s="162" t="s">
        <v>31638</v>
      </c>
    </row>
    <row r="31394" spans="7:7">
      <c r="G31394" s="162" t="s">
        <v>31639</v>
      </c>
    </row>
    <row r="31395" spans="7:7">
      <c r="G31395" s="162" t="s">
        <v>31640</v>
      </c>
    </row>
    <row r="31396" spans="7:7">
      <c r="G31396" s="162" t="s">
        <v>31641</v>
      </c>
    </row>
    <row r="31397" spans="7:7">
      <c r="G31397" s="162" t="s">
        <v>31642</v>
      </c>
    </row>
    <row r="31398" spans="7:7">
      <c r="G31398" s="162" t="s">
        <v>31643</v>
      </c>
    </row>
    <row r="31399" spans="7:7">
      <c r="G31399" s="162" t="s">
        <v>31644</v>
      </c>
    </row>
    <row r="31400" spans="7:7">
      <c r="G31400" s="162" t="s">
        <v>31645</v>
      </c>
    </row>
    <row r="31401" spans="7:7">
      <c r="G31401" s="162" t="s">
        <v>31646</v>
      </c>
    </row>
    <row r="31402" spans="7:7">
      <c r="G31402" s="162" t="s">
        <v>31647</v>
      </c>
    </row>
    <row r="31403" spans="7:7">
      <c r="G31403" s="162" t="s">
        <v>31648</v>
      </c>
    </row>
    <row r="31404" spans="7:7">
      <c r="G31404" s="162" t="s">
        <v>31649</v>
      </c>
    </row>
    <row r="31405" spans="7:7">
      <c r="G31405" s="162" t="s">
        <v>31650</v>
      </c>
    </row>
    <row r="31406" spans="7:7">
      <c r="G31406" s="162" t="s">
        <v>31651</v>
      </c>
    </row>
    <row r="31407" spans="7:7">
      <c r="G31407" s="162" t="s">
        <v>31652</v>
      </c>
    </row>
    <row r="31408" spans="7:7">
      <c r="G31408" s="162" t="s">
        <v>31653</v>
      </c>
    </row>
    <row r="31409" spans="7:7">
      <c r="G31409" s="162" t="s">
        <v>31654</v>
      </c>
    </row>
    <row r="31410" spans="7:7">
      <c r="G31410" s="162" t="s">
        <v>31655</v>
      </c>
    </row>
    <row r="31411" spans="7:7">
      <c r="G31411" s="162" t="s">
        <v>31656</v>
      </c>
    </row>
    <row r="31412" spans="7:7">
      <c r="G31412" s="162" t="s">
        <v>31657</v>
      </c>
    </row>
    <row r="31413" spans="7:7">
      <c r="G31413" s="162" t="s">
        <v>31658</v>
      </c>
    </row>
    <row r="31414" spans="7:7">
      <c r="G31414" s="162" t="s">
        <v>31659</v>
      </c>
    </row>
    <row r="31415" spans="7:7">
      <c r="G31415" s="162" t="s">
        <v>31660</v>
      </c>
    </row>
    <row r="31416" spans="7:7">
      <c r="G31416" s="162" t="s">
        <v>31661</v>
      </c>
    </row>
    <row r="31417" spans="7:7">
      <c r="G31417" s="162" t="s">
        <v>31662</v>
      </c>
    </row>
    <row r="31418" spans="7:7">
      <c r="G31418" s="162" t="s">
        <v>31663</v>
      </c>
    </row>
    <row r="31419" spans="7:7">
      <c r="G31419" s="162" t="s">
        <v>31664</v>
      </c>
    </row>
    <row r="31420" spans="7:7">
      <c r="G31420" s="162" t="s">
        <v>31665</v>
      </c>
    </row>
    <row r="31421" spans="7:7">
      <c r="G31421" s="162" t="s">
        <v>31666</v>
      </c>
    </row>
    <row r="31422" spans="7:7">
      <c r="G31422" s="162" t="s">
        <v>31667</v>
      </c>
    </row>
    <row r="31423" spans="7:7">
      <c r="G31423" s="162" t="s">
        <v>31668</v>
      </c>
    </row>
    <row r="31424" spans="7:7">
      <c r="G31424" s="162" t="s">
        <v>31669</v>
      </c>
    </row>
    <row r="31425" spans="7:7">
      <c r="G31425" s="162" t="s">
        <v>31670</v>
      </c>
    </row>
    <row r="31426" spans="7:7">
      <c r="G31426" s="162" t="s">
        <v>31671</v>
      </c>
    </row>
    <row r="31427" spans="7:7">
      <c r="G31427" s="162" t="s">
        <v>31672</v>
      </c>
    </row>
    <row r="31428" spans="7:7">
      <c r="G31428" s="162" t="s">
        <v>31673</v>
      </c>
    </row>
    <row r="31429" spans="7:7">
      <c r="G31429" s="162" t="s">
        <v>31674</v>
      </c>
    </row>
    <row r="31430" spans="7:7">
      <c r="G31430" s="162" t="s">
        <v>31675</v>
      </c>
    </row>
    <row r="31431" spans="7:7">
      <c r="G31431" s="162" t="s">
        <v>31676</v>
      </c>
    </row>
    <row r="31432" spans="7:7">
      <c r="G31432" s="162" t="s">
        <v>31677</v>
      </c>
    </row>
    <row r="31433" spans="7:7">
      <c r="G31433" s="162" t="s">
        <v>31678</v>
      </c>
    </row>
    <row r="31434" spans="7:7">
      <c r="G31434" s="162" t="s">
        <v>31679</v>
      </c>
    </row>
    <row r="31435" spans="7:7">
      <c r="G31435" s="162" t="s">
        <v>31680</v>
      </c>
    </row>
    <row r="31436" spans="7:7">
      <c r="G31436" s="162" t="s">
        <v>31681</v>
      </c>
    </row>
    <row r="31437" spans="7:7">
      <c r="G31437" s="162" t="s">
        <v>31682</v>
      </c>
    </row>
    <row r="31438" spans="7:7">
      <c r="G31438" s="162" t="s">
        <v>31683</v>
      </c>
    </row>
    <row r="31439" spans="7:7">
      <c r="G31439" s="162" t="s">
        <v>31684</v>
      </c>
    </row>
    <row r="31440" spans="7:7">
      <c r="G31440" s="162" t="s">
        <v>31685</v>
      </c>
    </row>
    <row r="31441" spans="7:7">
      <c r="G31441" s="162" t="s">
        <v>31686</v>
      </c>
    </row>
    <row r="31442" spans="7:7">
      <c r="G31442" s="162" t="s">
        <v>31687</v>
      </c>
    </row>
    <row r="31443" spans="7:7">
      <c r="G31443" s="162" t="s">
        <v>31688</v>
      </c>
    </row>
    <row r="31444" spans="7:7">
      <c r="G31444" s="162" t="s">
        <v>31689</v>
      </c>
    </row>
    <row r="31445" spans="7:7">
      <c r="G31445" s="162" t="s">
        <v>31690</v>
      </c>
    </row>
    <row r="31446" spans="7:7">
      <c r="G31446" s="162" t="s">
        <v>31691</v>
      </c>
    </row>
    <row r="31447" spans="7:7">
      <c r="G31447" s="162" t="s">
        <v>31692</v>
      </c>
    </row>
    <row r="31448" spans="7:7">
      <c r="G31448" s="162" t="s">
        <v>31693</v>
      </c>
    </row>
    <row r="31449" spans="7:7">
      <c r="G31449" s="162" t="s">
        <v>31694</v>
      </c>
    </row>
    <row r="31450" spans="7:7">
      <c r="G31450" s="162" t="s">
        <v>31695</v>
      </c>
    </row>
    <row r="31451" spans="7:7">
      <c r="G31451" s="162" t="s">
        <v>31696</v>
      </c>
    </row>
    <row r="31452" spans="7:7">
      <c r="G31452" s="162" t="s">
        <v>31697</v>
      </c>
    </row>
    <row r="31453" spans="7:7">
      <c r="G31453" s="162" t="s">
        <v>31698</v>
      </c>
    </row>
    <row r="31454" spans="7:7">
      <c r="G31454" s="162" t="s">
        <v>31699</v>
      </c>
    </row>
    <row r="31455" spans="7:7">
      <c r="G31455" s="162" t="s">
        <v>31700</v>
      </c>
    </row>
    <row r="31456" spans="7:7">
      <c r="G31456" s="162" t="s">
        <v>31701</v>
      </c>
    </row>
    <row r="31457" spans="7:7">
      <c r="G31457" s="162" t="s">
        <v>31702</v>
      </c>
    </row>
    <row r="31458" spans="7:7">
      <c r="G31458" s="162" t="s">
        <v>31703</v>
      </c>
    </row>
    <row r="31459" spans="7:7">
      <c r="G31459" s="162" t="s">
        <v>31704</v>
      </c>
    </row>
    <row r="31460" spans="7:7">
      <c r="G31460" s="162" t="s">
        <v>31705</v>
      </c>
    </row>
    <row r="31461" spans="7:7">
      <c r="G31461" s="162" t="s">
        <v>31706</v>
      </c>
    </row>
    <row r="31462" spans="7:7">
      <c r="G31462" s="162" t="s">
        <v>31707</v>
      </c>
    </row>
    <row r="31463" spans="7:7">
      <c r="G31463" s="162" t="s">
        <v>31708</v>
      </c>
    </row>
    <row r="31464" spans="7:7">
      <c r="G31464" s="162" t="s">
        <v>31709</v>
      </c>
    </row>
    <row r="31465" spans="7:7">
      <c r="G31465" s="162" t="s">
        <v>31710</v>
      </c>
    </row>
    <row r="31466" spans="7:7">
      <c r="G31466" s="162" t="s">
        <v>31711</v>
      </c>
    </row>
    <row r="31467" spans="7:7">
      <c r="G31467" s="162" t="s">
        <v>31712</v>
      </c>
    </row>
    <row r="31468" spans="7:7">
      <c r="G31468" s="162" t="s">
        <v>31713</v>
      </c>
    </row>
    <row r="31469" spans="7:7">
      <c r="G31469" s="162" t="s">
        <v>31714</v>
      </c>
    </row>
    <row r="31470" spans="7:7">
      <c r="G31470" s="162" t="s">
        <v>31715</v>
      </c>
    </row>
    <row r="31471" spans="7:7">
      <c r="G31471" s="162" t="s">
        <v>31716</v>
      </c>
    </row>
    <row r="31472" spans="7:7">
      <c r="G31472" s="162" t="s">
        <v>31717</v>
      </c>
    </row>
    <row r="31473" spans="7:7">
      <c r="G31473" s="162" t="s">
        <v>31718</v>
      </c>
    </row>
    <row r="31474" spans="7:7">
      <c r="G31474" s="162" t="s">
        <v>31719</v>
      </c>
    </row>
    <row r="31475" spans="7:7">
      <c r="G31475" s="162" t="s">
        <v>31720</v>
      </c>
    </row>
    <row r="31476" spans="7:7">
      <c r="G31476" s="162" t="s">
        <v>31721</v>
      </c>
    </row>
    <row r="31477" spans="7:7">
      <c r="G31477" s="162" t="s">
        <v>31722</v>
      </c>
    </row>
    <row r="31478" spans="7:7">
      <c r="G31478" s="162" t="s">
        <v>31723</v>
      </c>
    </row>
    <row r="31479" spans="7:7">
      <c r="G31479" s="162" t="s">
        <v>31724</v>
      </c>
    </row>
    <row r="31480" spans="7:7">
      <c r="G31480" s="162" t="s">
        <v>31725</v>
      </c>
    </row>
    <row r="31481" spans="7:7">
      <c r="G31481" s="162" t="s">
        <v>31726</v>
      </c>
    </row>
    <row r="31482" spans="7:7">
      <c r="G31482" s="162" t="s">
        <v>31727</v>
      </c>
    </row>
    <row r="31483" spans="7:7">
      <c r="G31483" s="162" t="s">
        <v>31728</v>
      </c>
    </row>
    <row r="31484" spans="7:7">
      <c r="G31484" s="162" t="s">
        <v>31729</v>
      </c>
    </row>
    <row r="31485" spans="7:7">
      <c r="G31485" s="162" t="s">
        <v>31730</v>
      </c>
    </row>
    <row r="31486" spans="7:7">
      <c r="G31486" s="162" t="s">
        <v>31731</v>
      </c>
    </row>
    <row r="31487" spans="7:7">
      <c r="G31487" s="162" t="s">
        <v>31732</v>
      </c>
    </row>
    <row r="31488" spans="7:7">
      <c r="G31488" s="162" t="s">
        <v>31733</v>
      </c>
    </row>
    <row r="31489" spans="7:7">
      <c r="G31489" s="162" t="s">
        <v>31734</v>
      </c>
    </row>
    <row r="31490" spans="7:7">
      <c r="G31490" s="162" t="s">
        <v>31735</v>
      </c>
    </row>
    <row r="31491" spans="7:7">
      <c r="G31491" s="162" t="s">
        <v>31736</v>
      </c>
    </row>
    <row r="31492" spans="7:7">
      <c r="G31492" s="162" t="s">
        <v>31737</v>
      </c>
    </row>
    <row r="31493" spans="7:7">
      <c r="G31493" s="162" t="s">
        <v>31738</v>
      </c>
    </row>
    <row r="31494" spans="7:7">
      <c r="G31494" s="162" t="s">
        <v>31739</v>
      </c>
    </row>
    <row r="31495" spans="7:7">
      <c r="G31495" s="162" t="s">
        <v>31740</v>
      </c>
    </row>
    <row r="31496" spans="7:7">
      <c r="G31496" s="162" t="s">
        <v>31741</v>
      </c>
    </row>
    <row r="31497" spans="7:7">
      <c r="G31497" s="162" t="s">
        <v>31742</v>
      </c>
    </row>
    <row r="31498" spans="7:7">
      <c r="G31498" s="162" t="s">
        <v>31743</v>
      </c>
    </row>
    <row r="31499" spans="7:7">
      <c r="G31499" s="162" t="s">
        <v>31744</v>
      </c>
    </row>
    <row r="31500" spans="7:7">
      <c r="G31500" s="162" t="s">
        <v>31745</v>
      </c>
    </row>
    <row r="31501" spans="7:7">
      <c r="G31501" s="162" t="s">
        <v>31746</v>
      </c>
    </row>
    <row r="31502" spans="7:7">
      <c r="G31502" s="162" t="s">
        <v>31747</v>
      </c>
    </row>
    <row r="31503" spans="7:7">
      <c r="G31503" s="162" t="s">
        <v>31748</v>
      </c>
    </row>
    <row r="31504" spans="7:7">
      <c r="G31504" s="162" t="s">
        <v>31749</v>
      </c>
    </row>
    <row r="31505" spans="7:7">
      <c r="G31505" s="162" t="s">
        <v>31750</v>
      </c>
    </row>
    <row r="31506" spans="7:7">
      <c r="G31506" s="162" t="s">
        <v>31751</v>
      </c>
    </row>
    <row r="31507" spans="7:7">
      <c r="G31507" s="162" t="s">
        <v>31752</v>
      </c>
    </row>
    <row r="31508" spans="7:7">
      <c r="G31508" s="162" t="s">
        <v>31753</v>
      </c>
    </row>
    <row r="31509" spans="7:7">
      <c r="G31509" s="162" t="s">
        <v>31754</v>
      </c>
    </row>
    <row r="31510" spans="7:7">
      <c r="G31510" s="162" t="s">
        <v>31755</v>
      </c>
    </row>
    <row r="31511" spans="7:7">
      <c r="G31511" s="162" t="s">
        <v>31756</v>
      </c>
    </row>
    <row r="31512" spans="7:7">
      <c r="G31512" s="162" t="s">
        <v>31757</v>
      </c>
    </row>
    <row r="31513" spans="7:7">
      <c r="G31513" s="162" t="s">
        <v>31758</v>
      </c>
    </row>
    <row r="31514" spans="7:7">
      <c r="G31514" s="162" t="s">
        <v>31759</v>
      </c>
    </row>
    <row r="31515" spans="7:7">
      <c r="G31515" s="162" t="s">
        <v>31760</v>
      </c>
    </row>
    <row r="31516" spans="7:7">
      <c r="G31516" s="162" t="s">
        <v>31761</v>
      </c>
    </row>
    <row r="31517" spans="7:7">
      <c r="G31517" s="162" t="s">
        <v>31762</v>
      </c>
    </row>
    <row r="31518" spans="7:7">
      <c r="G31518" s="162" t="s">
        <v>31763</v>
      </c>
    </row>
    <row r="31519" spans="7:7">
      <c r="G31519" s="162" t="s">
        <v>31764</v>
      </c>
    </row>
    <row r="31520" spans="7:7">
      <c r="G31520" s="162" t="s">
        <v>31765</v>
      </c>
    </row>
    <row r="31521" spans="7:7">
      <c r="G31521" s="162" t="s">
        <v>31766</v>
      </c>
    </row>
    <row r="31522" spans="7:7">
      <c r="G31522" s="162" t="s">
        <v>31767</v>
      </c>
    </row>
    <row r="31523" spans="7:7">
      <c r="G31523" s="162" t="s">
        <v>31768</v>
      </c>
    </row>
    <row r="31524" spans="7:7">
      <c r="G31524" s="162" t="s">
        <v>31769</v>
      </c>
    </row>
    <row r="31525" spans="7:7">
      <c r="G31525" s="162" t="s">
        <v>31770</v>
      </c>
    </row>
    <row r="31526" spans="7:7">
      <c r="G31526" s="162" t="s">
        <v>31771</v>
      </c>
    </row>
    <row r="31527" spans="7:7">
      <c r="G31527" s="162" t="s">
        <v>31772</v>
      </c>
    </row>
    <row r="31528" spans="7:7">
      <c r="G31528" s="162" t="s">
        <v>31773</v>
      </c>
    </row>
    <row r="31529" spans="7:7">
      <c r="G31529" s="162" t="s">
        <v>31774</v>
      </c>
    </row>
    <row r="31530" spans="7:7">
      <c r="G31530" s="162" t="s">
        <v>31775</v>
      </c>
    </row>
    <row r="31531" spans="7:7">
      <c r="G31531" s="162" t="s">
        <v>31776</v>
      </c>
    </row>
    <row r="31532" spans="7:7">
      <c r="G31532" s="162" t="s">
        <v>31777</v>
      </c>
    </row>
    <row r="31533" spans="7:7">
      <c r="G31533" s="162" t="s">
        <v>31778</v>
      </c>
    </row>
    <row r="31534" spans="7:7">
      <c r="G31534" s="162" t="s">
        <v>31779</v>
      </c>
    </row>
    <row r="31535" spans="7:7">
      <c r="G31535" s="162" t="s">
        <v>31780</v>
      </c>
    </row>
    <row r="31536" spans="7:7">
      <c r="G31536" s="162" t="s">
        <v>31781</v>
      </c>
    </row>
    <row r="31537" spans="7:7">
      <c r="G31537" s="162" t="s">
        <v>31782</v>
      </c>
    </row>
    <row r="31538" spans="7:7">
      <c r="G31538" s="162" t="s">
        <v>31783</v>
      </c>
    </row>
    <row r="31539" spans="7:7">
      <c r="G31539" s="162" t="s">
        <v>31784</v>
      </c>
    </row>
    <row r="31540" spans="7:7">
      <c r="G31540" s="162" t="s">
        <v>31785</v>
      </c>
    </row>
    <row r="31541" spans="7:7">
      <c r="G31541" s="162" t="s">
        <v>31786</v>
      </c>
    </row>
    <row r="31542" spans="7:7">
      <c r="G31542" s="162" t="s">
        <v>31787</v>
      </c>
    </row>
    <row r="31543" spans="7:7">
      <c r="G31543" s="162" t="s">
        <v>31788</v>
      </c>
    </row>
    <row r="31544" spans="7:7">
      <c r="G31544" s="162" t="s">
        <v>31789</v>
      </c>
    </row>
    <row r="31545" spans="7:7">
      <c r="G31545" s="162" t="s">
        <v>31790</v>
      </c>
    </row>
    <row r="31546" spans="7:7">
      <c r="G31546" s="162" t="s">
        <v>31791</v>
      </c>
    </row>
    <row r="31547" spans="7:7">
      <c r="G31547" s="162" t="s">
        <v>31792</v>
      </c>
    </row>
    <row r="31548" spans="7:7">
      <c r="G31548" s="162" t="s">
        <v>31793</v>
      </c>
    </row>
    <row r="31549" spans="7:7">
      <c r="G31549" s="162" t="s">
        <v>31794</v>
      </c>
    </row>
    <row r="31550" spans="7:7">
      <c r="G31550" s="162" t="s">
        <v>31795</v>
      </c>
    </row>
    <row r="31551" spans="7:7">
      <c r="G31551" s="162" t="s">
        <v>31796</v>
      </c>
    </row>
    <row r="31552" spans="7:7">
      <c r="G31552" s="162" t="s">
        <v>31797</v>
      </c>
    </row>
    <row r="31553" spans="7:7">
      <c r="G31553" s="162" t="s">
        <v>31798</v>
      </c>
    </row>
    <row r="31554" spans="7:7">
      <c r="G31554" s="162" t="s">
        <v>31799</v>
      </c>
    </row>
    <row r="31555" spans="7:7">
      <c r="G31555" s="162" t="s">
        <v>31800</v>
      </c>
    </row>
    <row r="31556" spans="7:7">
      <c r="G31556" s="162" t="s">
        <v>31801</v>
      </c>
    </row>
    <row r="31557" spans="7:7">
      <c r="G31557" s="162" t="s">
        <v>31802</v>
      </c>
    </row>
    <row r="31558" spans="7:7">
      <c r="G31558" s="162" t="s">
        <v>31803</v>
      </c>
    </row>
    <row r="31559" spans="7:7">
      <c r="G31559" s="162" t="s">
        <v>31804</v>
      </c>
    </row>
    <row r="31560" spans="7:7">
      <c r="G31560" s="162" t="s">
        <v>31805</v>
      </c>
    </row>
    <row r="31561" spans="7:7">
      <c r="G31561" s="162" t="s">
        <v>31806</v>
      </c>
    </row>
    <row r="31562" spans="7:7">
      <c r="G31562" s="162" t="s">
        <v>31807</v>
      </c>
    </row>
    <row r="31563" spans="7:7">
      <c r="G31563" s="162" t="s">
        <v>31808</v>
      </c>
    </row>
    <row r="31564" spans="7:7">
      <c r="G31564" s="162" t="s">
        <v>31809</v>
      </c>
    </row>
    <row r="31565" spans="7:7">
      <c r="G31565" s="162" t="s">
        <v>31810</v>
      </c>
    </row>
    <row r="31566" spans="7:7">
      <c r="G31566" s="162" t="s">
        <v>31811</v>
      </c>
    </row>
    <row r="31567" spans="7:7">
      <c r="G31567" s="162" t="s">
        <v>31812</v>
      </c>
    </row>
    <row r="31568" spans="7:7">
      <c r="G31568" s="162" t="s">
        <v>31813</v>
      </c>
    </row>
    <row r="31569" spans="7:7">
      <c r="G31569" s="162" t="s">
        <v>31814</v>
      </c>
    </row>
    <row r="31570" spans="7:7">
      <c r="G31570" s="162" t="s">
        <v>31815</v>
      </c>
    </row>
    <row r="31571" spans="7:7">
      <c r="G31571" s="162" t="s">
        <v>31816</v>
      </c>
    </row>
    <row r="31572" spans="7:7">
      <c r="G31572" s="162" t="s">
        <v>31817</v>
      </c>
    </row>
    <row r="31573" spans="7:7">
      <c r="G31573" s="162" t="s">
        <v>31818</v>
      </c>
    </row>
    <row r="31574" spans="7:7">
      <c r="G31574" s="162" t="s">
        <v>31819</v>
      </c>
    </row>
    <row r="31575" spans="7:7">
      <c r="G31575" s="162" t="s">
        <v>31820</v>
      </c>
    </row>
    <row r="31576" spans="7:7">
      <c r="G31576" s="162" t="s">
        <v>31821</v>
      </c>
    </row>
    <row r="31577" spans="7:7">
      <c r="G31577" s="162" t="s">
        <v>31822</v>
      </c>
    </row>
    <row r="31578" spans="7:7">
      <c r="G31578" s="162" t="s">
        <v>31823</v>
      </c>
    </row>
    <row r="31579" spans="7:7">
      <c r="G31579" s="162" t="s">
        <v>31824</v>
      </c>
    </row>
    <row r="31580" spans="7:7">
      <c r="G31580" s="162" t="s">
        <v>31825</v>
      </c>
    </row>
    <row r="31581" spans="7:7">
      <c r="G31581" s="162" t="s">
        <v>31826</v>
      </c>
    </row>
    <row r="31582" spans="7:7">
      <c r="G31582" s="162" t="s">
        <v>31827</v>
      </c>
    </row>
    <row r="31583" spans="7:7">
      <c r="G31583" s="162" t="s">
        <v>31828</v>
      </c>
    </row>
    <row r="31584" spans="7:7">
      <c r="G31584" s="162" t="s">
        <v>31829</v>
      </c>
    </row>
    <row r="31585" spans="7:7">
      <c r="G31585" s="162" t="s">
        <v>31830</v>
      </c>
    </row>
    <row r="31586" spans="7:7">
      <c r="G31586" s="162" t="s">
        <v>31831</v>
      </c>
    </row>
    <row r="31587" spans="7:7">
      <c r="G31587" s="162" t="s">
        <v>31832</v>
      </c>
    </row>
    <row r="31588" spans="7:7">
      <c r="G31588" s="162" t="s">
        <v>31833</v>
      </c>
    </row>
    <row r="31589" spans="7:7">
      <c r="G31589" s="162" t="s">
        <v>31834</v>
      </c>
    </row>
    <row r="31590" spans="7:7">
      <c r="G31590" s="162" t="s">
        <v>31835</v>
      </c>
    </row>
    <row r="31591" spans="7:7">
      <c r="G31591" s="162" t="s">
        <v>31836</v>
      </c>
    </row>
    <row r="31592" spans="7:7">
      <c r="G31592" s="162" t="s">
        <v>31837</v>
      </c>
    </row>
    <row r="31593" spans="7:7">
      <c r="G31593" s="162" t="s">
        <v>31838</v>
      </c>
    </row>
    <row r="31594" spans="7:7">
      <c r="G31594" s="162" t="s">
        <v>31839</v>
      </c>
    </row>
    <row r="31595" spans="7:7">
      <c r="G31595" s="162" t="s">
        <v>31840</v>
      </c>
    </row>
    <row r="31596" spans="7:7">
      <c r="G31596" s="162" t="s">
        <v>31841</v>
      </c>
    </row>
    <row r="31597" spans="7:7">
      <c r="G31597" s="162" t="s">
        <v>31842</v>
      </c>
    </row>
    <row r="31598" spans="7:7">
      <c r="G31598" s="162" t="s">
        <v>31843</v>
      </c>
    </row>
    <row r="31599" spans="7:7">
      <c r="G31599" s="162" t="s">
        <v>31844</v>
      </c>
    </row>
    <row r="31600" spans="7:7">
      <c r="G31600" s="162" t="s">
        <v>31845</v>
      </c>
    </row>
    <row r="31601" spans="7:7">
      <c r="G31601" s="162" t="s">
        <v>31846</v>
      </c>
    </row>
    <row r="31602" spans="7:7">
      <c r="G31602" s="162" t="s">
        <v>31847</v>
      </c>
    </row>
    <row r="31603" spans="7:7">
      <c r="G31603" s="162" t="s">
        <v>31848</v>
      </c>
    </row>
    <row r="31604" spans="7:7">
      <c r="G31604" s="162" t="s">
        <v>31849</v>
      </c>
    </row>
    <row r="31605" spans="7:7">
      <c r="G31605" s="162" t="s">
        <v>31850</v>
      </c>
    </row>
    <row r="31606" spans="7:7">
      <c r="G31606" s="162" t="s">
        <v>31851</v>
      </c>
    </row>
    <row r="31607" spans="7:7">
      <c r="G31607" s="162" t="s">
        <v>31852</v>
      </c>
    </row>
    <row r="31608" spans="7:7">
      <c r="G31608" s="162" t="s">
        <v>31853</v>
      </c>
    </row>
    <row r="31609" spans="7:7">
      <c r="G31609" s="162" t="s">
        <v>31854</v>
      </c>
    </row>
    <row r="31610" spans="7:7">
      <c r="G31610" s="162" t="s">
        <v>31855</v>
      </c>
    </row>
    <row r="31611" spans="7:7">
      <c r="G31611" s="162" t="s">
        <v>31856</v>
      </c>
    </row>
    <row r="31612" spans="7:7">
      <c r="G31612" s="162" t="s">
        <v>31857</v>
      </c>
    </row>
    <row r="31613" spans="7:7">
      <c r="G31613" s="162" t="s">
        <v>31858</v>
      </c>
    </row>
    <row r="31614" spans="7:7">
      <c r="G31614" s="162" t="s">
        <v>31859</v>
      </c>
    </row>
    <row r="31615" spans="7:7">
      <c r="G31615" s="162" t="s">
        <v>31860</v>
      </c>
    </row>
    <row r="31616" spans="7:7">
      <c r="G31616" s="162" t="s">
        <v>31861</v>
      </c>
    </row>
    <row r="31617" spans="7:7">
      <c r="G31617" s="162" t="s">
        <v>31862</v>
      </c>
    </row>
    <row r="31618" spans="7:7">
      <c r="G31618" s="162" t="s">
        <v>31863</v>
      </c>
    </row>
    <row r="31619" spans="7:7">
      <c r="G31619" s="162" t="s">
        <v>31864</v>
      </c>
    </row>
    <row r="31620" spans="7:7">
      <c r="G31620" s="162" t="s">
        <v>31865</v>
      </c>
    </row>
    <row r="31621" spans="7:7">
      <c r="G31621" s="162" t="s">
        <v>31866</v>
      </c>
    </row>
    <row r="31622" spans="7:7">
      <c r="G31622" s="162" t="s">
        <v>31867</v>
      </c>
    </row>
    <row r="31623" spans="7:7">
      <c r="G31623" s="162" t="s">
        <v>31868</v>
      </c>
    </row>
    <row r="31624" spans="7:7">
      <c r="G31624" s="162" t="s">
        <v>31869</v>
      </c>
    </row>
    <row r="31625" spans="7:7">
      <c r="G31625" s="162" t="s">
        <v>31870</v>
      </c>
    </row>
    <row r="31626" spans="7:7">
      <c r="G31626" s="162" t="s">
        <v>31871</v>
      </c>
    </row>
    <row r="31627" spans="7:7">
      <c r="G31627" s="162" t="s">
        <v>31872</v>
      </c>
    </row>
    <row r="31628" spans="7:7">
      <c r="G31628" s="162" t="s">
        <v>31873</v>
      </c>
    </row>
    <row r="31629" spans="7:7">
      <c r="G31629" s="162" t="s">
        <v>31874</v>
      </c>
    </row>
    <row r="31630" spans="7:7">
      <c r="G31630" s="162" t="s">
        <v>31875</v>
      </c>
    </row>
    <row r="31631" spans="7:7">
      <c r="G31631" s="162" t="s">
        <v>31876</v>
      </c>
    </row>
    <row r="31632" spans="7:7">
      <c r="G31632" s="162" t="s">
        <v>31877</v>
      </c>
    </row>
    <row r="31633" spans="7:7">
      <c r="G31633" s="162" t="s">
        <v>31878</v>
      </c>
    </row>
    <row r="31634" spans="7:7">
      <c r="G31634" s="162" t="s">
        <v>31879</v>
      </c>
    </row>
    <row r="31635" spans="7:7">
      <c r="G31635" s="162" t="s">
        <v>31880</v>
      </c>
    </row>
    <row r="31636" spans="7:7">
      <c r="G31636" s="162" t="s">
        <v>31881</v>
      </c>
    </row>
    <row r="31637" spans="7:7">
      <c r="G31637" s="162" t="s">
        <v>31882</v>
      </c>
    </row>
    <row r="31638" spans="7:7">
      <c r="G31638" s="162" t="s">
        <v>31883</v>
      </c>
    </row>
    <row r="31639" spans="7:7">
      <c r="G31639" s="162" t="s">
        <v>31884</v>
      </c>
    </row>
    <row r="31640" spans="7:7">
      <c r="G31640" s="162" t="s">
        <v>31885</v>
      </c>
    </row>
    <row r="31641" spans="7:7">
      <c r="G31641" s="162" t="s">
        <v>31886</v>
      </c>
    </row>
    <row r="31642" spans="7:7">
      <c r="G31642" s="162" t="s">
        <v>31887</v>
      </c>
    </row>
    <row r="31643" spans="7:7">
      <c r="G31643" s="162" t="s">
        <v>31888</v>
      </c>
    </row>
    <row r="31644" spans="7:7">
      <c r="G31644" s="162" t="s">
        <v>31889</v>
      </c>
    </row>
    <row r="31645" spans="7:7">
      <c r="G31645" s="162" t="s">
        <v>31890</v>
      </c>
    </row>
    <row r="31646" spans="7:7">
      <c r="G31646" s="162" t="s">
        <v>31891</v>
      </c>
    </row>
    <row r="31647" spans="7:7">
      <c r="G31647" s="162" t="s">
        <v>31892</v>
      </c>
    </row>
    <row r="31648" spans="7:7">
      <c r="G31648" s="162" t="s">
        <v>31893</v>
      </c>
    </row>
    <row r="31649" spans="7:7">
      <c r="G31649" s="162" t="s">
        <v>31894</v>
      </c>
    </row>
    <row r="31650" spans="7:7">
      <c r="G31650" s="162" t="s">
        <v>31895</v>
      </c>
    </row>
    <row r="31651" spans="7:7">
      <c r="G31651" s="162" t="s">
        <v>31896</v>
      </c>
    </row>
    <row r="31652" spans="7:7">
      <c r="G31652" s="162" t="s">
        <v>31897</v>
      </c>
    </row>
    <row r="31653" spans="7:7">
      <c r="G31653" s="162" t="s">
        <v>31898</v>
      </c>
    </row>
    <row r="31654" spans="7:7">
      <c r="G31654" s="162" t="s">
        <v>31899</v>
      </c>
    </row>
    <row r="31655" spans="7:7">
      <c r="G31655" s="162" t="s">
        <v>31900</v>
      </c>
    </row>
    <row r="31656" spans="7:7">
      <c r="G31656" s="162" t="s">
        <v>31901</v>
      </c>
    </row>
    <row r="31657" spans="7:7">
      <c r="G31657" s="162" t="s">
        <v>31902</v>
      </c>
    </row>
    <row r="31658" spans="7:7">
      <c r="G31658" s="162" t="s">
        <v>31903</v>
      </c>
    </row>
    <row r="31659" spans="7:7">
      <c r="G31659" s="162" t="s">
        <v>31904</v>
      </c>
    </row>
    <row r="31660" spans="7:7">
      <c r="G31660" s="162" t="s">
        <v>31905</v>
      </c>
    </row>
    <row r="31661" spans="7:7">
      <c r="G31661" s="162" t="s">
        <v>31906</v>
      </c>
    </row>
    <row r="31662" spans="7:7">
      <c r="G31662" s="162" t="s">
        <v>31907</v>
      </c>
    </row>
    <row r="31663" spans="7:7">
      <c r="G31663" s="162" t="s">
        <v>31908</v>
      </c>
    </row>
    <row r="31664" spans="7:7">
      <c r="G31664" s="162" t="s">
        <v>31909</v>
      </c>
    </row>
    <row r="31665" spans="7:7">
      <c r="G31665" s="162" t="s">
        <v>31910</v>
      </c>
    </row>
    <row r="31666" spans="7:7">
      <c r="G31666" s="162" t="s">
        <v>31911</v>
      </c>
    </row>
    <row r="31667" spans="7:7">
      <c r="G31667" s="162" t="s">
        <v>31912</v>
      </c>
    </row>
    <row r="31668" spans="7:7">
      <c r="G31668" s="162" t="s">
        <v>31913</v>
      </c>
    </row>
    <row r="31669" spans="7:7">
      <c r="G31669" s="162" t="s">
        <v>31914</v>
      </c>
    </row>
    <row r="31670" spans="7:7">
      <c r="G31670" s="162" t="s">
        <v>31915</v>
      </c>
    </row>
    <row r="31671" spans="7:7">
      <c r="G31671" s="162" t="s">
        <v>31916</v>
      </c>
    </row>
    <row r="31672" spans="7:7">
      <c r="G31672" s="162" t="s">
        <v>31917</v>
      </c>
    </row>
    <row r="31673" spans="7:7">
      <c r="G31673" s="162" t="s">
        <v>31918</v>
      </c>
    </row>
    <row r="31674" spans="7:7">
      <c r="G31674" s="162" t="s">
        <v>31919</v>
      </c>
    </row>
    <row r="31675" spans="7:7">
      <c r="G31675" s="162" t="s">
        <v>31920</v>
      </c>
    </row>
    <row r="31676" spans="7:7">
      <c r="G31676" s="162" t="s">
        <v>31921</v>
      </c>
    </row>
    <row r="31677" spans="7:7">
      <c r="G31677" s="162" t="s">
        <v>31922</v>
      </c>
    </row>
    <row r="31678" spans="7:7">
      <c r="G31678" s="162" t="s">
        <v>31923</v>
      </c>
    </row>
    <row r="31679" spans="7:7">
      <c r="G31679" s="162" t="s">
        <v>31924</v>
      </c>
    </row>
    <row r="31680" spans="7:7">
      <c r="G31680" s="162" t="s">
        <v>31925</v>
      </c>
    </row>
    <row r="31681" spans="7:7">
      <c r="G31681" s="162" t="s">
        <v>31926</v>
      </c>
    </row>
    <row r="31682" spans="7:7">
      <c r="G31682" s="162" t="s">
        <v>31927</v>
      </c>
    </row>
    <row r="31683" spans="7:7">
      <c r="G31683" s="162" t="s">
        <v>31928</v>
      </c>
    </row>
    <row r="31684" spans="7:7">
      <c r="G31684" s="162" t="s">
        <v>31929</v>
      </c>
    </row>
    <row r="31685" spans="7:7">
      <c r="G31685" s="162" t="s">
        <v>31930</v>
      </c>
    </row>
    <row r="31686" spans="7:7">
      <c r="G31686" s="162" t="s">
        <v>31931</v>
      </c>
    </row>
    <row r="31687" spans="7:7">
      <c r="G31687" s="162" t="s">
        <v>31932</v>
      </c>
    </row>
    <row r="31688" spans="7:7">
      <c r="G31688" s="162" t="s">
        <v>31933</v>
      </c>
    </row>
    <row r="31689" spans="7:7">
      <c r="G31689" s="162" t="s">
        <v>31934</v>
      </c>
    </row>
    <row r="31690" spans="7:7">
      <c r="G31690" s="162" t="s">
        <v>31935</v>
      </c>
    </row>
    <row r="31691" spans="7:7">
      <c r="G31691" s="162" t="s">
        <v>31936</v>
      </c>
    </row>
    <row r="31692" spans="7:7">
      <c r="G31692" s="162" t="s">
        <v>31937</v>
      </c>
    </row>
    <row r="31693" spans="7:7">
      <c r="G31693" s="162" t="s">
        <v>31938</v>
      </c>
    </row>
    <row r="31694" spans="7:7">
      <c r="G31694" s="162" t="s">
        <v>31939</v>
      </c>
    </row>
    <row r="31695" spans="7:7">
      <c r="G31695" s="162" t="s">
        <v>31940</v>
      </c>
    </row>
    <row r="31696" spans="7:7">
      <c r="G31696" s="162" t="s">
        <v>31941</v>
      </c>
    </row>
    <row r="31697" spans="7:7">
      <c r="G31697" s="162" t="s">
        <v>31942</v>
      </c>
    </row>
    <row r="31698" spans="7:7">
      <c r="G31698" s="162" t="s">
        <v>31943</v>
      </c>
    </row>
    <row r="31699" spans="7:7">
      <c r="G31699" s="162" t="s">
        <v>31944</v>
      </c>
    </row>
    <row r="31700" spans="7:7">
      <c r="G31700" s="162" t="s">
        <v>31945</v>
      </c>
    </row>
    <row r="31701" spans="7:7">
      <c r="G31701" s="162" t="s">
        <v>31946</v>
      </c>
    </row>
    <row r="31702" spans="7:7">
      <c r="G31702" s="162" t="s">
        <v>31947</v>
      </c>
    </row>
    <row r="31703" spans="7:7">
      <c r="G31703" s="162" t="s">
        <v>31948</v>
      </c>
    </row>
    <row r="31704" spans="7:7">
      <c r="G31704" s="162" t="s">
        <v>31949</v>
      </c>
    </row>
    <row r="31705" spans="7:7">
      <c r="G31705" s="162" t="s">
        <v>31950</v>
      </c>
    </row>
    <row r="31706" spans="7:7">
      <c r="G31706" s="162" t="s">
        <v>31951</v>
      </c>
    </row>
    <row r="31707" spans="7:7">
      <c r="G31707" s="162" t="s">
        <v>31952</v>
      </c>
    </row>
    <row r="31708" spans="7:7">
      <c r="G31708" s="162" t="s">
        <v>31953</v>
      </c>
    </row>
    <row r="31709" spans="7:7">
      <c r="G31709" s="162" t="s">
        <v>31954</v>
      </c>
    </row>
    <row r="31710" spans="7:7">
      <c r="G31710" s="162" t="s">
        <v>31955</v>
      </c>
    </row>
    <row r="31711" spans="7:7">
      <c r="G31711" s="162" t="s">
        <v>31956</v>
      </c>
    </row>
    <row r="31712" spans="7:7">
      <c r="G31712" s="162" t="s">
        <v>31957</v>
      </c>
    </row>
    <row r="31713" spans="7:7">
      <c r="G31713" s="162" t="s">
        <v>31958</v>
      </c>
    </row>
    <row r="31714" spans="7:7">
      <c r="G31714" s="162" t="s">
        <v>31959</v>
      </c>
    </row>
    <row r="31715" spans="7:7">
      <c r="G31715" s="162" t="s">
        <v>31960</v>
      </c>
    </row>
    <row r="31716" spans="7:7">
      <c r="G31716" s="162" t="s">
        <v>31961</v>
      </c>
    </row>
    <row r="31717" spans="7:7">
      <c r="G31717" s="162" t="s">
        <v>31962</v>
      </c>
    </row>
    <row r="31718" spans="7:7">
      <c r="G31718" s="162" t="s">
        <v>31963</v>
      </c>
    </row>
    <row r="31719" spans="7:7">
      <c r="G31719" s="162" t="s">
        <v>31964</v>
      </c>
    </row>
    <row r="31720" spans="7:7">
      <c r="G31720" s="162" t="s">
        <v>31965</v>
      </c>
    </row>
    <row r="31721" spans="7:7">
      <c r="G31721" s="162" t="s">
        <v>31966</v>
      </c>
    </row>
    <row r="31722" spans="7:7">
      <c r="G31722" s="162" t="s">
        <v>31967</v>
      </c>
    </row>
    <row r="31723" spans="7:7">
      <c r="G31723" s="162" t="s">
        <v>31968</v>
      </c>
    </row>
    <row r="31724" spans="7:7">
      <c r="G31724" s="162" t="s">
        <v>31969</v>
      </c>
    </row>
    <row r="31725" spans="7:7">
      <c r="G31725" s="162" t="s">
        <v>31970</v>
      </c>
    </row>
    <row r="31726" spans="7:7">
      <c r="G31726" s="162" t="s">
        <v>31971</v>
      </c>
    </row>
    <row r="31727" spans="7:7">
      <c r="G31727" s="162" t="s">
        <v>31972</v>
      </c>
    </row>
    <row r="31728" spans="7:7">
      <c r="G31728" s="162" t="s">
        <v>31973</v>
      </c>
    </row>
    <row r="31729" spans="7:7">
      <c r="G31729" s="162" t="s">
        <v>31974</v>
      </c>
    </row>
    <row r="31730" spans="7:7">
      <c r="G31730" s="162" t="s">
        <v>31975</v>
      </c>
    </row>
    <row r="31731" spans="7:7">
      <c r="G31731" s="162" t="s">
        <v>31976</v>
      </c>
    </row>
    <row r="31732" spans="7:7">
      <c r="G31732" s="162" t="s">
        <v>31977</v>
      </c>
    </row>
    <row r="31733" spans="7:7">
      <c r="G31733" s="162" t="s">
        <v>31978</v>
      </c>
    </row>
    <row r="31734" spans="7:7">
      <c r="G31734" s="162" t="s">
        <v>31979</v>
      </c>
    </row>
    <row r="31735" spans="7:7">
      <c r="G31735" s="162" t="s">
        <v>31980</v>
      </c>
    </row>
    <row r="31736" spans="7:7">
      <c r="G31736" s="162" t="s">
        <v>31981</v>
      </c>
    </row>
    <row r="31737" spans="7:7">
      <c r="G31737" s="162" t="s">
        <v>31982</v>
      </c>
    </row>
    <row r="31738" spans="7:7">
      <c r="G31738" s="162" t="s">
        <v>31983</v>
      </c>
    </row>
    <row r="31739" spans="7:7">
      <c r="G31739" s="162" t="s">
        <v>31984</v>
      </c>
    </row>
    <row r="31740" spans="7:7">
      <c r="G31740" s="162" t="s">
        <v>31985</v>
      </c>
    </row>
    <row r="31741" spans="7:7">
      <c r="G31741" s="162" t="s">
        <v>31986</v>
      </c>
    </row>
    <row r="31742" spans="7:7">
      <c r="G31742" s="162" t="s">
        <v>31987</v>
      </c>
    </row>
    <row r="31743" spans="7:7">
      <c r="G31743" s="162" t="s">
        <v>31988</v>
      </c>
    </row>
    <row r="31744" spans="7:7">
      <c r="G31744" s="162" t="s">
        <v>31989</v>
      </c>
    </row>
    <row r="31745" spans="7:7">
      <c r="G31745" s="162" t="s">
        <v>31990</v>
      </c>
    </row>
    <row r="31746" spans="7:7">
      <c r="G31746" s="162" t="s">
        <v>31991</v>
      </c>
    </row>
    <row r="31747" spans="7:7">
      <c r="G31747" s="162" t="s">
        <v>31992</v>
      </c>
    </row>
    <row r="31748" spans="7:7">
      <c r="G31748" s="162" t="s">
        <v>31993</v>
      </c>
    </row>
    <row r="31749" spans="7:7">
      <c r="G31749" s="162" t="s">
        <v>31994</v>
      </c>
    </row>
    <row r="31750" spans="7:7">
      <c r="G31750" s="162" t="s">
        <v>31995</v>
      </c>
    </row>
    <row r="31751" spans="7:7">
      <c r="G31751" s="162" t="s">
        <v>31996</v>
      </c>
    </row>
    <row r="31752" spans="7:7">
      <c r="G31752" s="162" t="s">
        <v>31997</v>
      </c>
    </row>
    <row r="31753" spans="7:7">
      <c r="G31753" s="162" t="s">
        <v>31998</v>
      </c>
    </row>
    <row r="31754" spans="7:7">
      <c r="G31754" s="162" t="s">
        <v>31999</v>
      </c>
    </row>
    <row r="31755" spans="7:7">
      <c r="G31755" s="162" t="s">
        <v>32000</v>
      </c>
    </row>
    <row r="31756" spans="7:7">
      <c r="G31756" s="162" t="s">
        <v>32001</v>
      </c>
    </row>
    <row r="31757" spans="7:7">
      <c r="G31757" s="162" t="s">
        <v>32002</v>
      </c>
    </row>
    <row r="31758" spans="7:7">
      <c r="G31758" s="162" t="s">
        <v>32003</v>
      </c>
    </row>
    <row r="31759" spans="7:7">
      <c r="G31759" s="162" t="s">
        <v>32004</v>
      </c>
    </row>
    <row r="31760" spans="7:7">
      <c r="G31760" s="162" t="s">
        <v>32005</v>
      </c>
    </row>
    <row r="31761" spans="7:7">
      <c r="G31761" s="162" t="s">
        <v>32006</v>
      </c>
    </row>
    <row r="31762" spans="7:7">
      <c r="G31762" s="162" t="s">
        <v>32007</v>
      </c>
    </row>
    <row r="31763" spans="7:7">
      <c r="G31763" s="162" t="s">
        <v>32008</v>
      </c>
    </row>
    <row r="31764" spans="7:7">
      <c r="G31764" s="162" t="s">
        <v>32009</v>
      </c>
    </row>
    <row r="31765" spans="7:7">
      <c r="G31765" s="162" t="s">
        <v>32010</v>
      </c>
    </row>
    <row r="31766" spans="7:7">
      <c r="G31766" s="162" t="s">
        <v>32011</v>
      </c>
    </row>
    <row r="31767" spans="7:7">
      <c r="G31767" s="162" t="s">
        <v>32012</v>
      </c>
    </row>
    <row r="31768" spans="7:7">
      <c r="G31768" s="162" t="s">
        <v>32013</v>
      </c>
    </row>
    <row r="31769" spans="7:7">
      <c r="G31769" s="162" t="s">
        <v>32014</v>
      </c>
    </row>
    <row r="31770" spans="7:7">
      <c r="G31770" s="162" t="s">
        <v>32015</v>
      </c>
    </row>
    <row r="31771" spans="7:7">
      <c r="G31771" s="162" t="s">
        <v>32016</v>
      </c>
    </row>
    <row r="31772" spans="7:7">
      <c r="G31772" s="162" t="s">
        <v>32017</v>
      </c>
    </row>
    <row r="31773" spans="7:7">
      <c r="G31773" s="162" t="s">
        <v>32018</v>
      </c>
    </row>
    <row r="31774" spans="7:7">
      <c r="G31774" s="162" t="s">
        <v>32019</v>
      </c>
    </row>
    <row r="31775" spans="7:7">
      <c r="G31775" s="162" t="s">
        <v>32020</v>
      </c>
    </row>
    <row r="31776" spans="7:7">
      <c r="G31776" s="162" t="s">
        <v>32021</v>
      </c>
    </row>
    <row r="31777" spans="7:7">
      <c r="G31777" s="162" t="s">
        <v>32022</v>
      </c>
    </row>
    <row r="31778" spans="7:7">
      <c r="G31778" s="162" t="s">
        <v>32023</v>
      </c>
    </row>
    <row r="31779" spans="7:7">
      <c r="G31779" s="162" t="s">
        <v>32024</v>
      </c>
    </row>
    <row r="31780" spans="7:7">
      <c r="G31780" s="162" t="s">
        <v>32025</v>
      </c>
    </row>
    <row r="31781" spans="7:7">
      <c r="G31781" s="162" t="s">
        <v>32026</v>
      </c>
    </row>
    <row r="31782" spans="7:7">
      <c r="G31782" s="162" t="s">
        <v>32027</v>
      </c>
    </row>
    <row r="31783" spans="7:7">
      <c r="G31783" s="162" t="s">
        <v>32028</v>
      </c>
    </row>
    <row r="31784" spans="7:7">
      <c r="G31784" s="162" t="s">
        <v>32029</v>
      </c>
    </row>
    <row r="31785" spans="7:7">
      <c r="G31785" s="162" t="s">
        <v>32030</v>
      </c>
    </row>
    <row r="31786" spans="7:7">
      <c r="G31786" s="162" t="s">
        <v>32031</v>
      </c>
    </row>
    <row r="31787" spans="7:7">
      <c r="G31787" s="162" t="s">
        <v>32032</v>
      </c>
    </row>
    <row r="31788" spans="7:7">
      <c r="G31788" s="162" t="s">
        <v>32033</v>
      </c>
    </row>
    <row r="31789" spans="7:7">
      <c r="G31789" s="162" t="s">
        <v>32034</v>
      </c>
    </row>
    <row r="31790" spans="7:7">
      <c r="G31790" s="162" t="s">
        <v>32035</v>
      </c>
    </row>
    <row r="31791" spans="7:7">
      <c r="G31791" s="162" t="s">
        <v>32036</v>
      </c>
    </row>
    <row r="31792" spans="7:7">
      <c r="G31792" s="162" t="s">
        <v>32037</v>
      </c>
    </row>
    <row r="31793" spans="7:7">
      <c r="G31793" s="162" t="s">
        <v>32038</v>
      </c>
    </row>
    <row r="31794" spans="7:7">
      <c r="G31794" s="162" t="s">
        <v>32039</v>
      </c>
    </row>
    <row r="31795" spans="7:7">
      <c r="G31795" s="162" t="s">
        <v>32040</v>
      </c>
    </row>
    <row r="31796" spans="7:7">
      <c r="G31796" s="162" t="s">
        <v>32041</v>
      </c>
    </row>
    <row r="31797" spans="7:7">
      <c r="G31797" s="162" t="s">
        <v>32042</v>
      </c>
    </row>
    <row r="31798" spans="7:7">
      <c r="G31798" s="162" t="s">
        <v>32043</v>
      </c>
    </row>
    <row r="31799" spans="7:7">
      <c r="G31799" s="162" t="s">
        <v>32044</v>
      </c>
    </row>
    <row r="31800" spans="7:7">
      <c r="G31800" s="162" t="s">
        <v>32045</v>
      </c>
    </row>
    <row r="31801" spans="7:7">
      <c r="G31801" s="162" t="s">
        <v>32046</v>
      </c>
    </row>
    <row r="31802" spans="7:7">
      <c r="G31802" s="162" t="s">
        <v>32047</v>
      </c>
    </row>
    <row r="31803" spans="7:7">
      <c r="G31803" s="162" t="s">
        <v>32048</v>
      </c>
    </row>
    <row r="31804" spans="7:7">
      <c r="G31804" s="162" t="s">
        <v>32049</v>
      </c>
    </row>
    <row r="31805" spans="7:7">
      <c r="G31805" s="162" t="s">
        <v>32050</v>
      </c>
    </row>
    <row r="31806" spans="7:7">
      <c r="G31806" s="162" t="s">
        <v>32051</v>
      </c>
    </row>
    <row r="31807" spans="7:7">
      <c r="G31807" s="162" t="s">
        <v>32052</v>
      </c>
    </row>
    <row r="31808" spans="7:7">
      <c r="G31808" s="162" t="s">
        <v>32053</v>
      </c>
    </row>
    <row r="31809" spans="7:7">
      <c r="G31809" s="162" t="s">
        <v>32054</v>
      </c>
    </row>
    <row r="31810" spans="7:7">
      <c r="G31810" s="162" t="s">
        <v>32055</v>
      </c>
    </row>
    <row r="31811" spans="7:7">
      <c r="G31811" s="162" t="s">
        <v>32056</v>
      </c>
    </row>
    <row r="31812" spans="7:7">
      <c r="G31812" s="162" t="s">
        <v>32057</v>
      </c>
    </row>
    <row r="31813" spans="7:7">
      <c r="G31813" s="162" t="s">
        <v>32058</v>
      </c>
    </row>
    <row r="31814" spans="7:7">
      <c r="G31814" s="162" t="s">
        <v>32059</v>
      </c>
    </row>
    <row r="31815" spans="7:7">
      <c r="G31815" s="162" t="s">
        <v>32060</v>
      </c>
    </row>
    <row r="31816" spans="7:7">
      <c r="G31816" s="162" t="s">
        <v>32061</v>
      </c>
    </row>
    <row r="31817" spans="7:7">
      <c r="G31817" s="162" t="s">
        <v>32062</v>
      </c>
    </row>
    <row r="31818" spans="7:7">
      <c r="G31818" s="162" t="s">
        <v>32063</v>
      </c>
    </row>
    <row r="31819" spans="7:7">
      <c r="G31819" s="162" t="s">
        <v>32064</v>
      </c>
    </row>
    <row r="31820" spans="7:7">
      <c r="G31820" s="162" t="s">
        <v>32065</v>
      </c>
    </row>
    <row r="31821" spans="7:7">
      <c r="G31821" s="162" t="s">
        <v>32066</v>
      </c>
    </row>
    <row r="31822" spans="7:7">
      <c r="G31822" s="162" t="s">
        <v>32067</v>
      </c>
    </row>
    <row r="31823" spans="7:7">
      <c r="G31823" s="162" t="s">
        <v>32068</v>
      </c>
    </row>
    <row r="31824" spans="7:7">
      <c r="G31824" s="162" t="s">
        <v>32069</v>
      </c>
    </row>
    <row r="31825" spans="7:7">
      <c r="G31825" s="162" t="s">
        <v>32070</v>
      </c>
    </row>
    <row r="31826" spans="7:7">
      <c r="G31826" s="162" t="s">
        <v>32071</v>
      </c>
    </row>
    <row r="31827" spans="7:7">
      <c r="G31827" s="162" t="s">
        <v>32072</v>
      </c>
    </row>
    <row r="31828" spans="7:7">
      <c r="G31828" s="162" t="s">
        <v>32073</v>
      </c>
    </row>
    <row r="31829" spans="7:7">
      <c r="G31829" s="162" t="s">
        <v>32074</v>
      </c>
    </row>
    <row r="31830" spans="7:7">
      <c r="G31830" s="162" t="s">
        <v>32075</v>
      </c>
    </row>
    <row r="31831" spans="7:7">
      <c r="G31831" s="162" t="s">
        <v>32076</v>
      </c>
    </row>
    <row r="31832" spans="7:7">
      <c r="G31832" s="162" t="s">
        <v>32077</v>
      </c>
    </row>
    <row r="31833" spans="7:7">
      <c r="G31833" s="162" t="s">
        <v>32078</v>
      </c>
    </row>
    <row r="31834" spans="7:7">
      <c r="G31834" s="162" t="s">
        <v>32079</v>
      </c>
    </row>
    <row r="31835" spans="7:7">
      <c r="G31835" s="162" t="s">
        <v>32080</v>
      </c>
    </row>
    <row r="31836" spans="7:7">
      <c r="G31836" s="162" t="s">
        <v>32081</v>
      </c>
    </row>
    <row r="31837" spans="7:7">
      <c r="G31837" s="162" t="s">
        <v>32082</v>
      </c>
    </row>
    <row r="31838" spans="7:7">
      <c r="G31838" s="162" t="s">
        <v>32083</v>
      </c>
    </row>
    <row r="31839" spans="7:7">
      <c r="G31839" s="162" t="s">
        <v>32084</v>
      </c>
    </row>
    <row r="31840" spans="7:7">
      <c r="G31840" s="162" t="s">
        <v>32085</v>
      </c>
    </row>
    <row r="31841" spans="7:7">
      <c r="G31841" s="162" t="s">
        <v>32086</v>
      </c>
    </row>
    <row r="31842" spans="7:7">
      <c r="G31842" s="162" t="s">
        <v>32087</v>
      </c>
    </row>
    <row r="31843" spans="7:7">
      <c r="G31843" s="162" t="s">
        <v>32088</v>
      </c>
    </row>
    <row r="31844" spans="7:7">
      <c r="G31844" s="162" t="s">
        <v>32089</v>
      </c>
    </row>
    <row r="31845" spans="7:7">
      <c r="G31845" s="162" t="s">
        <v>32090</v>
      </c>
    </row>
    <row r="31846" spans="7:7">
      <c r="G31846" s="162" t="s">
        <v>32091</v>
      </c>
    </row>
    <row r="31847" spans="7:7">
      <c r="G31847" s="162" t="s">
        <v>32092</v>
      </c>
    </row>
    <row r="31848" spans="7:7">
      <c r="G31848" s="162" t="s">
        <v>32093</v>
      </c>
    </row>
    <row r="31849" spans="7:7">
      <c r="G31849" s="162" t="s">
        <v>32094</v>
      </c>
    </row>
    <row r="31850" spans="7:7">
      <c r="G31850" s="162" t="s">
        <v>32095</v>
      </c>
    </row>
    <row r="31851" spans="7:7">
      <c r="G31851" s="162" t="s">
        <v>32096</v>
      </c>
    </row>
    <row r="31852" spans="7:7">
      <c r="G31852" s="162" t="s">
        <v>32097</v>
      </c>
    </row>
    <row r="31853" spans="7:7">
      <c r="G31853" s="162" t="s">
        <v>32098</v>
      </c>
    </row>
    <row r="31854" spans="7:7">
      <c r="G31854" s="162" t="s">
        <v>32099</v>
      </c>
    </row>
    <row r="31855" spans="7:7">
      <c r="G31855" s="162" t="s">
        <v>32100</v>
      </c>
    </row>
    <row r="31856" spans="7:7">
      <c r="G31856" s="162" t="s">
        <v>32101</v>
      </c>
    </row>
    <row r="31857" spans="7:7">
      <c r="G31857" s="162" t="s">
        <v>32102</v>
      </c>
    </row>
    <row r="31858" spans="7:7">
      <c r="G31858" s="162" t="s">
        <v>32103</v>
      </c>
    </row>
    <row r="31859" spans="7:7">
      <c r="G31859" s="162" t="s">
        <v>32104</v>
      </c>
    </row>
    <row r="31860" spans="7:7">
      <c r="G31860" s="162" t="s">
        <v>32105</v>
      </c>
    </row>
    <row r="31861" spans="7:7">
      <c r="G31861" s="162" t="s">
        <v>32106</v>
      </c>
    </row>
    <row r="31862" spans="7:7">
      <c r="G31862" s="162" t="s">
        <v>32107</v>
      </c>
    </row>
    <row r="31863" spans="7:7">
      <c r="G31863" s="162" t="s">
        <v>32108</v>
      </c>
    </row>
    <row r="31864" spans="7:7">
      <c r="G31864" s="162" t="s">
        <v>32109</v>
      </c>
    </row>
    <row r="31865" spans="7:7">
      <c r="G31865" s="162" t="s">
        <v>32110</v>
      </c>
    </row>
    <row r="31866" spans="7:7">
      <c r="G31866" s="162" t="s">
        <v>32111</v>
      </c>
    </row>
    <row r="31867" spans="7:7">
      <c r="G31867" s="162" t="s">
        <v>32112</v>
      </c>
    </row>
    <row r="31868" spans="7:7">
      <c r="G31868" s="162" t="s">
        <v>32113</v>
      </c>
    </row>
    <row r="31869" spans="7:7">
      <c r="G31869" s="162" t="s">
        <v>32114</v>
      </c>
    </row>
    <row r="31870" spans="7:7">
      <c r="G31870" s="162" t="s">
        <v>32115</v>
      </c>
    </row>
    <row r="31871" spans="7:7">
      <c r="G31871" s="162" t="s">
        <v>32116</v>
      </c>
    </row>
    <row r="31872" spans="7:7">
      <c r="G31872" s="162" t="s">
        <v>32117</v>
      </c>
    </row>
    <row r="31873" spans="7:7">
      <c r="G31873" s="162" t="s">
        <v>32118</v>
      </c>
    </row>
    <row r="31874" spans="7:7">
      <c r="G31874" s="162" t="s">
        <v>32119</v>
      </c>
    </row>
    <row r="31875" spans="7:7">
      <c r="G31875" s="162" t="s">
        <v>32120</v>
      </c>
    </row>
    <row r="31876" spans="7:7">
      <c r="G31876" s="162" t="s">
        <v>32121</v>
      </c>
    </row>
    <row r="31877" spans="7:7">
      <c r="G31877" s="162" t="s">
        <v>32122</v>
      </c>
    </row>
    <row r="31878" spans="7:7">
      <c r="G31878" s="162" t="s">
        <v>32123</v>
      </c>
    </row>
    <row r="31879" spans="7:7">
      <c r="G31879" s="162" t="s">
        <v>32124</v>
      </c>
    </row>
    <row r="31880" spans="7:7">
      <c r="G31880" s="162" t="s">
        <v>32125</v>
      </c>
    </row>
    <row r="31881" spans="7:7">
      <c r="G31881" s="162" t="s">
        <v>32126</v>
      </c>
    </row>
    <row r="31882" spans="7:7">
      <c r="G31882" s="162" t="s">
        <v>32127</v>
      </c>
    </row>
    <row r="31883" spans="7:7">
      <c r="G31883" s="162" t="s">
        <v>32128</v>
      </c>
    </row>
    <row r="31884" spans="7:7">
      <c r="G31884" s="162" t="s">
        <v>32129</v>
      </c>
    </row>
    <row r="31885" spans="7:7">
      <c r="G31885" s="162" t="s">
        <v>32130</v>
      </c>
    </row>
    <row r="31886" spans="7:7">
      <c r="G31886" s="162" t="s">
        <v>32131</v>
      </c>
    </row>
    <row r="31887" spans="7:7">
      <c r="G31887" s="162" t="s">
        <v>32132</v>
      </c>
    </row>
    <row r="31888" spans="7:7">
      <c r="G31888" s="162" t="s">
        <v>32133</v>
      </c>
    </row>
    <row r="31889" spans="7:7">
      <c r="G31889" s="162" t="s">
        <v>32134</v>
      </c>
    </row>
    <row r="31890" spans="7:7">
      <c r="G31890" s="162" t="s">
        <v>32135</v>
      </c>
    </row>
    <row r="31891" spans="7:7">
      <c r="G31891" s="162" t="s">
        <v>32136</v>
      </c>
    </row>
    <row r="31892" spans="7:7">
      <c r="G31892" s="162" t="s">
        <v>32137</v>
      </c>
    </row>
    <row r="31893" spans="7:7">
      <c r="G31893" s="162" t="s">
        <v>32138</v>
      </c>
    </row>
    <row r="31894" spans="7:7">
      <c r="G31894" s="162" t="s">
        <v>32139</v>
      </c>
    </row>
    <row r="31895" spans="7:7">
      <c r="G31895" s="162" t="s">
        <v>32140</v>
      </c>
    </row>
    <row r="31896" spans="7:7">
      <c r="G31896" s="162" t="s">
        <v>32141</v>
      </c>
    </row>
    <row r="31897" spans="7:7">
      <c r="G31897" s="162" t="s">
        <v>32142</v>
      </c>
    </row>
    <row r="31898" spans="7:7">
      <c r="G31898" s="162" t="s">
        <v>32143</v>
      </c>
    </row>
    <row r="31899" spans="7:7">
      <c r="G31899" s="162" t="s">
        <v>32144</v>
      </c>
    </row>
    <row r="31900" spans="7:7">
      <c r="G31900" s="162" t="s">
        <v>32145</v>
      </c>
    </row>
    <row r="31901" spans="7:7">
      <c r="G31901" s="162" t="s">
        <v>32146</v>
      </c>
    </row>
    <row r="31902" spans="7:7">
      <c r="G31902" s="162" t="s">
        <v>32147</v>
      </c>
    </row>
    <row r="31903" spans="7:7">
      <c r="G31903" s="162" t="s">
        <v>32148</v>
      </c>
    </row>
    <row r="31904" spans="7:7">
      <c r="G31904" s="162" t="s">
        <v>32149</v>
      </c>
    </row>
    <row r="31905" spans="7:7">
      <c r="G31905" s="162" t="s">
        <v>32150</v>
      </c>
    </row>
    <row r="31906" spans="7:7">
      <c r="G31906" s="162" t="s">
        <v>32151</v>
      </c>
    </row>
    <row r="31907" spans="7:7">
      <c r="G31907" s="162" t="s">
        <v>32152</v>
      </c>
    </row>
    <row r="31908" spans="7:7">
      <c r="G31908" s="162" t="s">
        <v>32153</v>
      </c>
    </row>
    <row r="31909" spans="7:7">
      <c r="G31909" s="162" t="s">
        <v>32154</v>
      </c>
    </row>
    <row r="31910" spans="7:7">
      <c r="G31910" s="162" t="s">
        <v>32155</v>
      </c>
    </row>
    <row r="31911" spans="7:7">
      <c r="G31911" s="162" t="s">
        <v>32156</v>
      </c>
    </row>
    <row r="31912" spans="7:7">
      <c r="G31912" s="162" t="s">
        <v>32157</v>
      </c>
    </row>
    <row r="31913" spans="7:7">
      <c r="G31913" s="162" t="s">
        <v>32158</v>
      </c>
    </row>
    <row r="31914" spans="7:7">
      <c r="G31914" s="162" t="s">
        <v>32159</v>
      </c>
    </row>
    <row r="31915" spans="7:7">
      <c r="G31915" s="162" t="s">
        <v>32160</v>
      </c>
    </row>
    <row r="31916" spans="7:7">
      <c r="G31916" s="162" t="s">
        <v>32161</v>
      </c>
    </row>
    <row r="31917" spans="7:7">
      <c r="G31917" s="162" t="s">
        <v>32162</v>
      </c>
    </row>
    <row r="31918" spans="7:7">
      <c r="G31918" s="162" t="s">
        <v>32163</v>
      </c>
    </row>
    <row r="31919" spans="7:7">
      <c r="G31919" s="162" t="s">
        <v>32164</v>
      </c>
    </row>
    <row r="31920" spans="7:7">
      <c r="G31920" s="162" t="s">
        <v>32165</v>
      </c>
    </row>
    <row r="31921" spans="7:7">
      <c r="G31921" s="162" t="s">
        <v>32166</v>
      </c>
    </row>
    <row r="31922" spans="7:7">
      <c r="G31922" s="162" t="s">
        <v>32167</v>
      </c>
    </row>
    <row r="31923" spans="7:7">
      <c r="G31923" s="162" t="s">
        <v>32168</v>
      </c>
    </row>
    <row r="31924" spans="7:7">
      <c r="G31924" s="162" t="s">
        <v>32169</v>
      </c>
    </row>
    <row r="31925" spans="7:7">
      <c r="G31925" s="162" t="s">
        <v>32170</v>
      </c>
    </row>
    <row r="31926" spans="7:7">
      <c r="G31926" s="162" t="s">
        <v>32171</v>
      </c>
    </row>
    <row r="31927" spans="7:7">
      <c r="G31927" s="162" t="s">
        <v>32172</v>
      </c>
    </row>
    <row r="31928" spans="7:7">
      <c r="G31928" s="162" t="s">
        <v>32173</v>
      </c>
    </row>
    <row r="31929" spans="7:7">
      <c r="G31929" s="162" t="s">
        <v>32174</v>
      </c>
    </row>
    <row r="31930" spans="7:7">
      <c r="G31930" s="162" t="s">
        <v>32175</v>
      </c>
    </row>
    <row r="31931" spans="7:7">
      <c r="G31931" s="162" t="s">
        <v>32176</v>
      </c>
    </row>
    <row r="31932" spans="7:7">
      <c r="G31932" s="162" t="s">
        <v>32177</v>
      </c>
    </row>
    <row r="31933" spans="7:7">
      <c r="G31933" s="162" t="s">
        <v>32178</v>
      </c>
    </row>
    <row r="31934" spans="7:7">
      <c r="G31934" s="162" t="s">
        <v>32179</v>
      </c>
    </row>
    <row r="31935" spans="7:7">
      <c r="G31935" s="162" t="s">
        <v>32180</v>
      </c>
    </row>
    <row r="31936" spans="7:7">
      <c r="G31936" s="162" t="s">
        <v>32181</v>
      </c>
    </row>
    <row r="31937" spans="7:7">
      <c r="G31937" s="162" t="s">
        <v>32182</v>
      </c>
    </row>
    <row r="31938" spans="7:7">
      <c r="G31938" s="162" t="s">
        <v>32183</v>
      </c>
    </row>
    <row r="31939" spans="7:7">
      <c r="G31939" s="162" t="s">
        <v>32184</v>
      </c>
    </row>
    <row r="31940" spans="7:7">
      <c r="G31940" s="162" t="s">
        <v>32185</v>
      </c>
    </row>
    <row r="31941" spans="7:7">
      <c r="G31941" s="162" t="s">
        <v>32186</v>
      </c>
    </row>
    <row r="31942" spans="7:7">
      <c r="G31942" s="162" t="s">
        <v>32187</v>
      </c>
    </row>
    <row r="31943" spans="7:7">
      <c r="G31943" s="162" t="s">
        <v>32188</v>
      </c>
    </row>
    <row r="31944" spans="7:7">
      <c r="G31944" s="162" t="s">
        <v>32189</v>
      </c>
    </row>
    <row r="31945" spans="7:7">
      <c r="G31945" s="162" t="s">
        <v>32190</v>
      </c>
    </row>
    <row r="31946" spans="7:7">
      <c r="G31946" s="162" t="s">
        <v>32191</v>
      </c>
    </row>
    <row r="31947" spans="7:7">
      <c r="G31947" s="162" t="s">
        <v>32192</v>
      </c>
    </row>
    <row r="31948" spans="7:7">
      <c r="G31948" s="162" t="s">
        <v>32193</v>
      </c>
    </row>
    <row r="31949" spans="7:7">
      <c r="G31949" s="162" t="s">
        <v>32194</v>
      </c>
    </row>
    <row r="31950" spans="7:7">
      <c r="G31950" s="162" t="s">
        <v>32195</v>
      </c>
    </row>
    <row r="31951" spans="7:7">
      <c r="G31951" s="162" t="s">
        <v>32196</v>
      </c>
    </row>
    <row r="31952" spans="7:7">
      <c r="G31952" s="162" t="s">
        <v>32197</v>
      </c>
    </row>
    <row r="31953" spans="7:7">
      <c r="G31953" s="162" t="s">
        <v>32198</v>
      </c>
    </row>
    <row r="31954" spans="7:7">
      <c r="G31954" s="162" t="s">
        <v>32199</v>
      </c>
    </row>
    <row r="31955" spans="7:7">
      <c r="G31955" s="162" t="s">
        <v>32200</v>
      </c>
    </row>
    <row r="31956" spans="7:7">
      <c r="G31956" s="162" t="s">
        <v>32201</v>
      </c>
    </row>
    <row r="31957" spans="7:7">
      <c r="G31957" s="162" t="s">
        <v>32202</v>
      </c>
    </row>
    <row r="31958" spans="7:7">
      <c r="G31958" s="162" t="s">
        <v>32203</v>
      </c>
    </row>
    <row r="31959" spans="7:7">
      <c r="G31959" s="162" t="s">
        <v>32204</v>
      </c>
    </row>
    <row r="31960" spans="7:7">
      <c r="G31960" s="162" t="s">
        <v>32205</v>
      </c>
    </row>
    <row r="31961" spans="7:7">
      <c r="G31961" s="162" t="s">
        <v>32206</v>
      </c>
    </row>
    <row r="31962" spans="7:7">
      <c r="G31962" s="162" t="s">
        <v>32207</v>
      </c>
    </row>
    <row r="31963" spans="7:7">
      <c r="G31963" s="162" t="s">
        <v>32208</v>
      </c>
    </row>
    <row r="31964" spans="7:7">
      <c r="G31964" s="162" t="s">
        <v>32209</v>
      </c>
    </row>
    <row r="31965" spans="7:7">
      <c r="G31965" s="162" t="s">
        <v>32210</v>
      </c>
    </row>
    <row r="31966" spans="7:7">
      <c r="G31966" s="162" t="s">
        <v>32211</v>
      </c>
    </row>
    <row r="31967" spans="7:7">
      <c r="G31967" s="162" t="s">
        <v>32212</v>
      </c>
    </row>
    <row r="31968" spans="7:7">
      <c r="G31968" s="162" t="s">
        <v>32213</v>
      </c>
    </row>
    <row r="31969" spans="7:7">
      <c r="G31969" s="162" t="s">
        <v>32214</v>
      </c>
    </row>
    <row r="31970" spans="7:7">
      <c r="G31970" s="162" t="s">
        <v>32215</v>
      </c>
    </row>
    <row r="31971" spans="7:7">
      <c r="G31971" s="162" t="s">
        <v>32216</v>
      </c>
    </row>
    <row r="31972" spans="7:7">
      <c r="G31972" s="162" t="s">
        <v>32217</v>
      </c>
    </row>
    <row r="31973" spans="7:7">
      <c r="G31973" s="162" t="s">
        <v>32218</v>
      </c>
    </row>
    <row r="31974" spans="7:7">
      <c r="G31974" s="162" t="s">
        <v>32219</v>
      </c>
    </row>
    <row r="31975" spans="7:7">
      <c r="G31975" s="162" t="s">
        <v>32220</v>
      </c>
    </row>
    <row r="31976" spans="7:7">
      <c r="G31976" s="162" t="s">
        <v>32221</v>
      </c>
    </row>
    <row r="31977" spans="7:7">
      <c r="G31977" s="162" t="s">
        <v>32222</v>
      </c>
    </row>
    <row r="31978" spans="7:7">
      <c r="G31978" s="162" t="s">
        <v>32223</v>
      </c>
    </row>
    <row r="31979" spans="7:7">
      <c r="G31979" s="162" t="s">
        <v>32224</v>
      </c>
    </row>
    <row r="31980" spans="7:7">
      <c r="G31980" s="162" t="s">
        <v>32225</v>
      </c>
    </row>
    <row r="31981" spans="7:7">
      <c r="G31981" s="162" t="s">
        <v>32226</v>
      </c>
    </row>
    <row r="31982" spans="7:7">
      <c r="G31982" s="162" t="s">
        <v>32227</v>
      </c>
    </row>
    <row r="31983" spans="7:7">
      <c r="G31983" s="162" t="s">
        <v>32228</v>
      </c>
    </row>
    <row r="31984" spans="7:7">
      <c r="G31984" s="162" t="s">
        <v>32229</v>
      </c>
    </row>
    <row r="31985" spans="7:7">
      <c r="G31985" s="162" t="s">
        <v>32230</v>
      </c>
    </row>
    <row r="31986" spans="7:7">
      <c r="G31986" s="162" t="s">
        <v>32231</v>
      </c>
    </row>
    <row r="31987" spans="7:7">
      <c r="G31987" s="162" t="s">
        <v>32232</v>
      </c>
    </row>
    <row r="31988" spans="7:7">
      <c r="G31988" s="162" t="s">
        <v>32233</v>
      </c>
    </row>
    <row r="31989" spans="7:7">
      <c r="G31989" s="162" t="s">
        <v>32234</v>
      </c>
    </row>
    <row r="31990" spans="7:7">
      <c r="G31990" s="162" t="s">
        <v>32235</v>
      </c>
    </row>
    <row r="31991" spans="7:7">
      <c r="G31991" s="162" t="s">
        <v>32236</v>
      </c>
    </row>
    <row r="31992" spans="7:7">
      <c r="G31992" s="162" t="s">
        <v>32237</v>
      </c>
    </row>
    <row r="31993" spans="7:7">
      <c r="G31993" s="162" t="s">
        <v>32238</v>
      </c>
    </row>
    <row r="31994" spans="7:7">
      <c r="G31994" s="162" t="s">
        <v>32239</v>
      </c>
    </row>
    <row r="31995" spans="7:7">
      <c r="G31995" s="162" t="s">
        <v>32240</v>
      </c>
    </row>
    <row r="31996" spans="7:7">
      <c r="G31996" s="162" t="s">
        <v>32241</v>
      </c>
    </row>
    <row r="31997" spans="7:7">
      <c r="G31997" s="162" t="s">
        <v>32242</v>
      </c>
    </row>
    <row r="31998" spans="7:7">
      <c r="G31998" s="162" t="s">
        <v>32243</v>
      </c>
    </row>
    <row r="31999" spans="7:7">
      <c r="G31999" s="162" t="s">
        <v>32244</v>
      </c>
    </row>
    <row r="32000" spans="7:7">
      <c r="G32000" s="162" t="s">
        <v>32245</v>
      </c>
    </row>
    <row r="32001" spans="7:7">
      <c r="G32001" s="162" t="s">
        <v>32246</v>
      </c>
    </row>
    <row r="32002" spans="7:7">
      <c r="G32002" s="162" t="s">
        <v>32247</v>
      </c>
    </row>
    <row r="32003" spans="7:7">
      <c r="G32003" s="162" t="s">
        <v>32248</v>
      </c>
    </row>
    <row r="32004" spans="7:7">
      <c r="G32004" s="162" t="s">
        <v>32249</v>
      </c>
    </row>
    <row r="32005" spans="7:7">
      <c r="G32005" s="162" t="s">
        <v>32250</v>
      </c>
    </row>
    <row r="32006" spans="7:7">
      <c r="G32006" s="162" t="s">
        <v>32251</v>
      </c>
    </row>
    <row r="32007" spans="7:7">
      <c r="G32007" s="162" t="s">
        <v>32252</v>
      </c>
    </row>
    <row r="32008" spans="7:7">
      <c r="G32008" s="162" t="s">
        <v>32253</v>
      </c>
    </row>
    <row r="32009" spans="7:7">
      <c r="G32009" s="162" t="s">
        <v>32254</v>
      </c>
    </row>
    <row r="32010" spans="7:7">
      <c r="G32010" s="162" t="s">
        <v>32255</v>
      </c>
    </row>
    <row r="32011" spans="7:7">
      <c r="G32011" s="162" t="s">
        <v>32256</v>
      </c>
    </row>
    <row r="32012" spans="7:7">
      <c r="G32012" s="162" t="s">
        <v>32257</v>
      </c>
    </row>
    <row r="32013" spans="7:7">
      <c r="G32013" s="162" t="s">
        <v>32258</v>
      </c>
    </row>
    <row r="32014" spans="7:7">
      <c r="G32014" s="162" t="s">
        <v>32259</v>
      </c>
    </row>
    <row r="32015" spans="7:7">
      <c r="G32015" s="162" t="s">
        <v>32260</v>
      </c>
    </row>
    <row r="32016" spans="7:7">
      <c r="G32016" s="162" t="s">
        <v>32261</v>
      </c>
    </row>
    <row r="32017" spans="7:7">
      <c r="G32017" s="162" t="s">
        <v>32262</v>
      </c>
    </row>
    <row r="32018" spans="7:7">
      <c r="G32018" s="162" t="s">
        <v>32263</v>
      </c>
    </row>
    <row r="32019" spans="7:7">
      <c r="G32019" s="162" t="s">
        <v>32264</v>
      </c>
    </row>
    <row r="32020" spans="7:7">
      <c r="G32020" s="162" t="s">
        <v>32265</v>
      </c>
    </row>
    <row r="32021" spans="7:7">
      <c r="G32021" s="162" t="s">
        <v>32266</v>
      </c>
    </row>
    <row r="32022" spans="7:7">
      <c r="G32022" s="162" t="s">
        <v>32267</v>
      </c>
    </row>
    <row r="32023" spans="7:7">
      <c r="G32023" s="162" t="s">
        <v>32268</v>
      </c>
    </row>
    <row r="32024" spans="7:7">
      <c r="G32024" s="162" t="s">
        <v>32269</v>
      </c>
    </row>
    <row r="32025" spans="7:7">
      <c r="G32025" s="162" t="s">
        <v>32270</v>
      </c>
    </row>
    <row r="32026" spans="7:7">
      <c r="G32026" s="162" t="s">
        <v>32271</v>
      </c>
    </row>
    <row r="32027" spans="7:7">
      <c r="G32027" s="162" t="s">
        <v>32272</v>
      </c>
    </row>
    <row r="32028" spans="7:7">
      <c r="G32028" s="162" t="s">
        <v>32273</v>
      </c>
    </row>
    <row r="32029" spans="7:7">
      <c r="G32029" s="162" t="s">
        <v>32274</v>
      </c>
    </row>
    <row r="32030" spans="7:7">
      <c r="G32030" s="162" t="s">
        <v>32275</v>
      </c>
    </row>
    <row r="32031" spans="7:7">
      <c r="G32031" s="162" t="s">
        <v>32276</v>
      </c>
    </row>
    <row r="32032" spans="7:7">
      <c r="G32032" s="162" t="s">
        <v>32277</v>
      </c>
    </row>
    <row r="32033" spans="7:7">
      <c r="G32033" s="162" t="s">
        <v>32278</v>
      </c>
    </row>
    <row r="32034" spans="7:7">
      <c r="G32034" s="162" t="s">
        <v>32279</v>
      </c>
    </row>
    <row r="32035" spans="7:7">
      <c r="G32035" s="162" t="s">
        <v>32280</v>
      </c>
    </row>
    <row r="32036" spans="7:7">
      <c r="G32036" s="162" t="s">
        <v>32281</v>
      </c>
    </row>
    <row r="32037" spans="7:7">
      <c r="G32037" s="162" t="s">
        <v>32282</v>
      </c>
    </row>
    <row r="32038" spans="7:7">
      <c r="G32038" s="162" t="s">
        <v>32283</v>
      </c>
    </row>
    <row r="32039" spans="7:7">
      <c r="G32039" s="162" t="s">
        <v>32284</v>
      </c>
    </row>
    <row r="32040" spans="7:7">
      <c r="G32040" s="162" t="s">
        <v>32285</v>
      </c>
    </row>
    <row r="32041" spans="7:7">
      <c r="G32041" s="162" t="s">
        <v>32286</v>
      </c>
    </row>
    <row r="32042" spans="7:7">
      <c r="G32042" s="162" t="s">
        <v>32287</v>
      </c>
    </row>
    <row r="32043" spans="7:7">
      <c r="G32043" s="162" t="s">
        <v>32288</v>
      </c>
    </row>
    <row r="32044" spans="7:7">
      <c r="G32044" s="162" t="s">
        <v>32289</v>
      </c>
    </row>
    <row r="32045" spans="7:7">
      <c r="G32045" s="162" t="s">
        <v>32290</v>
      </c>
    </row>
    <row r="32046" spans="7:7">
      <c r="G32046" s="162" t="s">
        <v>32291</v>
      </c>
    </row>
    <row r="32047" spans="7:7">
      <c r="G32047" s="162" t="s">
        <v>32292</v>
      </c>
    </row>
    <row r="32048" spans="7:7">
      <c r="G32048" s="162" t="s">
        <v>32293</v>
      </c>
    </row>
    <row r="32049" spans="7:7">
      <c r="G32049" s="162" t="s">
        <v>32294</v>
      </c>
    </row>
    <row r="32050" spans="7:7">
      <c r="G32050" s="162" t="s">
        <v>32295</v>
      </c>
    </row>
    <row r="32051" spans="7:7">
      <c r="G32051" s="162" t="s">
        <v>32296</v>
      </c>
    </row>
    <row r="32052" spans="7:7">
      <c r="G32052" s="162" t="s">
        <v>32297</v>
      </c>
    </row>
    <row r="32053" spans="7:7">
      <c r="G32053" s="162" t="s">
        <v>32298</v>
      </c>
    </row>
    <row r="32054" spans="7:7">
      <c r="G32054" s="162" t="s">
        <v>32299</v>
      </c>
    </row>
    <row r="32055" spans="7:7">
      <c r="G32055" s="162" t="s">
        <v>32300</v>
      </c>
    </row>
    <row r="32056" spans="7:7">
      <c r="G32056" s="162" t="s">
        <v>32301</v>
      </c>
    </row>
    <row r="32057" spans="7:7">
      <c r="G32057" s="162" t="s">
        <v>32302</v>
      </c>
    </row>
    <row r="32058" spans="7:7">
      <c r="G32058" s="162" t="s">
        <v>32303</v>
      </c>
    </row>
    <row r="32059" spans="7:7">
      <c r="G32059" s="162" t="s">
        <v>32304</v>
      </c>
    </row>
    <row r="32060" spans="7:7">
      <c r="G32060" s="162" t="s">
        <v>32305</v>
      </c>
    </row>
    <row r="32061" spans="7:7">
      <c r="G32061" s="162" t="s">
        <v>32306</v>
      </c>
    </row>
    <row r="32062" spans="7:7">
      <c r="G32062" s="162" t="s">
        <v>32307</v>
      </c>
    </row>
    <row r="32063" spans="7:7">
      <c r="G32063" s="162" t="s">
        <v>32308</v>
      </c>
    </row>
    <row r="32064" spans="7:7">
      <c r="G32064" s="162" t="s">
        <v>32309</v>
      </c>
    </row>
    <row r="32065" spans="7:7">
      <c r="G32065" s="162" t="s">
        <v>32310</v>
      </c>
    </row>
    <row r="32066" spans="7:7">
      <c r="G32066" s="162" t="s">
        <v>32311</v>
      </c>
    </row>
    <row r="32067" spans="7:7">
      <c r="G32067" s="162" t="s">
        <v>32312</v>
      </c>
    </row>
    <row r="32068" spans="7:7">
      <c r="G32068" s="162" t="s">
        <v>32313</v>
      </c>
    </row>
    <row r="32069" spans="7:7">
      <c r="G32069" s="162" t="s">
        <v>32314</v>
      </c>
    </row>
    <row r="32070" spans="7:7">
      <c r="G32070" s="162" t="s">
        <v>32315</v>
      </c>
    </row>
    <row r="32071" spans="7:7">
      <c r="G32071" s="162" t="s">
        <v>32316</v>
      </c>
    </row>
    <row r="32072" spans="7:7">
      <c r="G32072" s="162" t="s">
        <v>32317</v>
      </c>
    </row>
    <row r="32073" spans="7:7">
      <c r="G32073" s="162" t="s">
        <v>32318</v>
      </c>
    </row>
    <row r="32074" spans="7:7">
      <c r="G32074" s="162" t="s">
        <v>32319</v>
      </c>
    </row>
    <row r="32075" spans="7:7">
      <c r="G32075" s="162" t="s">
        <v>32320</v>
      </c>
    </row>
    <row r="32076" spans="7:7">
      <c r="G32076" s="162" t="s">
        <v>32321</v>
      </c>
    </row>
    <row r="32077" spans="7:7">
      <c r="G32077" s="162" t="s">
        <v>32322</v>
      </c>
    </row>
    <row r="32078" spans="7:7">
      <c r="G32078" s="162" t="s">
        <v>32323</v>
      </c>
    </row>
    <row r="32079" spans="7:7">
      <c r="G32079" s="162" t="s">
        <v>32324</v>
      </c>
    </row>
    <row r="32080" spans="7:7">
      <c r="G32080" s="162" t="s">
        <v>32325</v>
      </c>
    </row>
    <row r="32081" spans="7:7">
      <c r="G32081" s="162" t="s">
        <v>32326</v>
      </c>
    </row>
    <row r="32082" spans="7:7">
      <c r="G32082" s="162" t="s">
        <v>32327</v>
      </c>
    </row>
    <row r="32083" spans="7:7">
      <c r="G32083" s="162" t="s">
        <v>32328</v>
      </c>
    </row>
    <row r="32084" spans="7:7">
      <c r="G32084" s="162" t="s">
        <v>32329</v>
      </c>
    </row>
    <row r="32085" spans="7:7">
      <c r="G32085" s="162" t="s">
        <v>32330</v>
      </c>
    </row>
    <row r="32086" spans="7:7">
      <c r="G32086" s="162" t="s">
        <v>32331</v>
      </c>
    </row>
    <row r="32087" spans="7:7">
      <c r="G32087" s="162" t="s">
        <v>32332</v>
      </c>
    </row>
    <row r="32088" spans="7:7">
      <c r="G32088" s="162" t="s">
        <v>32333</v>
      </c>
    </row>
    <row r="32089" spans="7:7">
      <c r="G32089" s="162" t="s">
        <v>32334</v>
      </c>
    </row>
    <row r="32090" spans="7:7">
      <c r="G32090" s="162" t="s">
        <v>32335</v>
      </c>
    </row>
    <row r="32091" spans="7:7">
      <c r="G32091" s="162" t="s">
        <v>32336</v>
      </c>
    </row>
    <row r="32092" spans="7:7">
      <c r="G32092" s="162" t="s">
        <v>32337</v>
      </c>
    </row>
    <row r="32093" spans="7:7">
      <c r="G32093" s="162" t="s">
        <v>32338</v>
      </c>
    </row>
    <row r="32094" spans="7:7">
      <c r="G32094" s="162" t="s">
        <v>32339</v>
      </c>
    </row>
    <row r="32095" spans="7:7">
      <c r="G32095" s="162" t="s">
        <v>32340</v>
      </c>
    </row>
    <row r="32096" spans="7:7">
      <c r="G32096" s="162" t="s">
        <v>32341</v>
      </c>
    </row>
    <row r="32097" spans="7:7">
      <c r="G32097" s="162" t="s">
        <v>32342</v>
      </c>
    </row>
    <row r="32098" spans="7:7">
      <c r="G32098" s="162" t="s">
        <v>32343</v>
      </c>
    </row>
    <row r="32099" spans="7:7">
      <c r="G32099" s="162" t="s">
        <v>32344</v>
      </c>
    </row>
    <row r="32100" spans="7:7">
      <c r="G32100" s="162" t="s">
        <v>32345</v>
      </c>
    </row>
    <row r="32101" spans="7:7">
      <c r="G32101" s="162" t="s">
        <v>32346</v>
      </c>
    </row>
    <row r="32102" spans="7:7">
      <c r="G32102" s="162" t="s">
        <v>32347</v>
      </c>
    </row>
    <row r="32103" spans="7:7">
      <c r="G32103" s="162" t="s">
        <v>32348</v>
      </c>
    </row>
    <row r="32104" spans="7:7">
      <c r="G32104" s="162" t="s">
        <v>32349</v>
      </c>
    </row>
    <row r="32105" spans="7:7">
      <c r="G32105" s="162" t="s">
        <v>32350</v>
      </c>
    </row>
    <row r="32106" spans="7:7">
      <c r="G32106" s="162" t="s">
        <v>32351</v>
      </c>
    </row>
    <row r="32107" spans="7:7">
      <c r="G32107" s="162" t="s">
        <v>32352</v>
      </c>
    </row>
    <row r="32108" spans="7:7">
      <c r="G32108" s="162" t="s">
        <v>32353</v>
      </c>
    </row>
    <row r="32109" spans="7:7">
      <c r="G32109" s="162" t="s">
        <v>32354</v>
      </c>
    </row>
    <row r="32110" spans="7:7">
      <c r="G32110" s="162" t="s">
        <v>32355</v>
      </c>
    </row>
    <row r="32111" spans="7:7">
      <c r="G32111" s="162" t="s">
        <v>32356</v>
      </c>
    </row>
    <row r="32112" spans="7:7">
      <c r="G32112" s="162" t="s">
        <v>32357</v>
      </c>
    </row>
    <row r="32113" spans="7:7">
      <c r="G32113" s="162" t="s">
        <v>32358</v>
      </c>
    </row>
    <row r="32114" spans="7:7">
      <c r="G32114" s="162" t="s">
        <v>32359</v>
      </c>
    </row>
    <row r="32115" spans="7:7">
      <c r="G32115" s="162" t="s">
        <v>32360</v>
      </c>
    </row>
    <row r="32116" spans="7:7">
      <c r="G32116" s="162" t="s">
        <v>32361</v>
      </c>
    </row>
    <row r="32117" spans="7:7">
      <c r="G32117" s="162" t="s">
        <v>32362</v>
      </c>
    </row>
    <row r="32118" spans="7:7">
      <c r="G32118" s="162" t="s">
        <v>32363</v>
      </c>
    </row>
    <row r="32119" spans="7:7">
      <c r="G32119" s="162" t="s">
        <v>32364</v>
      </c>
    </row>
    <row r="32120" spans="7:7">
      <c r="G32120" s="162" t="s">
        <v>32365</v>
      </c>
    </row>
    <row r="32121" spans="7:7">
      <c r="G32121" s="162" t="s">
        <v>32366</v>
      </c>
    </row>
    <row r="32122" spans="7:7">
      <c r="G32122" s="162" t="s">
        <v>32367</v>
      </c>
    </row>
    <row r="32123" spans="7:7">
      <c r="G32123" s="162" t="s">
        <v>32368</v>
      </c>
    </row>
    <row r="32124" spans="7:7">
      <c r="G32124" s="162" t="s">
        <v>32369</v>
      </c>
    </row>
    <row r="32125" spans="7:7">
      <c r="G32125" s="162" t="s">
        <v>32370</v>
      </c>
    </row>
    <row r="32126" spans="7:7">
      <c r="G32126" s="162" t="s">
        <v>32371</v>
      </c>
    </row>
    <row r="32127" spans="7:7">
      <c r="G32127" s="162" t="s">
        <v>32372</v>
      </c>
    </row>
    <row r="32128" spans="7:7">
      <c r="G32128" s="162" t="s">
        <v>32373</v>
      </c>
    </row>
    <row r="32129" spans="7:7">
      <c r="G32129" s="162" t="s">
        <v>32374</v>
      </c>
    </row>
    <row r="32130" spans="7:7">
      <c r="G32130" s="162" t="s">
        <v>32375</v>
      </c>
    </row>
    <row r="32131" spans="7:7">
      <c r="G32131" s="162" t="s">
        <v>32376</v>
      </c>
    </row>
    <row r="32132" spans="7:7">
      <c r="G32132" s="162" t="s">
        <v>32377</v>
      </c>
    </row>
    <row r="32133" spans="7:7">
      <c r="G32133" s="162" t="s">
        <v>32378</v>
      </c>
    </row>
    <row r="32134" spans="7:7">
      <c r="G32134" s="162" t="s">
        <v>32379</v>
      </c>
    </row>
    <row r="32135" spans="7:7">
      <c r="G32135" s="162" t="s">
        <v>32380</v>
      </c>
    </row>
    <row r="32136" spans="7:7">
      <c r="G32136" s="162" t="s">
        <v>32381</v>
      </c>
    </row>
    <row r="32137" spans="7:7">
      <c r="G32137" s="162" t="s">
        <v>32382</v>
      </c>
    </row>
    <row r="32138" spans="7:7">
      <c r="G32138" s="162" t="s">
        <v>32383</v>
      </c>
    </row>
    <row r="32139" spans="7:7">
      <c r="G32139" s="162" t="s">
        <v>32384</v>
      </c>
    </row>
    <row r="32140" spans="7:7">
      <c r="G32140" s="162" t="s">
        <v>32385</v>
      </c>
    </row>
    <row r="32141" spans="7:7">
      <c r="G32141" s="162" t="s">
        <v>32386</v>
      </c>
    </row>
    <row r="32142" spans="7:7">
      <c r="G32142" s="162" t="s">
        <v>32387</v>
      </c>
    </row>
    <row r="32143" spans="7:7">
      <c r="G32143" s="162" t="s">
        <v>32388</v>
      </c>
    </row>
    <row r="32144" spans="7:7">
      <c r="G32144" s="162" t="s">
        <v>32389</v>
      </c>
    </row>
    <row r="32145" spans="7:7">
      <c r="G32145" s="162" t="s">
        <v>32390</v>
      </c>
    </row>
    <row r="32146" spans="7:7">
      <c r="G32146" s="162" t="s">
        <v>32391</v>
      </c>
    </row>
    <row r="32147" spans="7:7">
      <c r="G32147" s="162" t="s">
        <v>32392</v>
      </c>
    </row>
    <row r="32148" spans="7:7">
      <c r="G32148" s="162" t="s">
        <v>32393</v>
      </c>
    </row>
    <row r="32149" spans="7:7">
      <c r="G32149" s="162" t="s">
        <v>32394</v>
      </c>
    </row>
    <row r="32150" spans="7:7">
      <c r="G32150" s="162" t="s">
        <v>32395</v>
      </c>
    </row>
    <row r="32151" spans="7:7">
      <c r="G32151" s="162" t="s">
        <v>32396</v>
      </c>
    </row>
    <row r="32152" spans="7:7">
      <c r="G32152" s="162" t="s">
        <v>32397</v>
      </c>
    </row>
    <row r="32153" spans="7:7">
      <c r="G32153" s="162" t="s">
        <v>32398</v>
      </c>
    </row>
    <row r="32154" spans="7:7">
      <c r="G32154" s="162" t="s">
        <v>32399</v>
      </c>
    </row>
    <row r="32155" spans="7:7">
      <c r="G32155" s="162" t="s">
        <v>32400</v>
      </c>
    </row>
    <row r="32156" spans="7:7">
      <c r="G32156" s="162" t="s">
        <v>32401</v>
      </c>
    </row>
    <row r="32157" spans="7:7">
      <c r="G32157" s="162" t="s">
        <v>32402</v>
      </c>
    </row>
    <row r="32158" spans="7:7">
      <c r="G32158" s="162" t="s">
        <v>32403</v>
      </c>
    </row>
    <row r="32159" spans="7:7">
      <c r="G32159" s="162" t="s">
        <v>32404</v>
      </c>
    </row>
    <row r="32160" spans="7:7">
      <c r="G32160" s="162" t="s">
        <v>32405</v>
      </c>
    </row>
    <row r="32161" spans="7:7">
      <c r="G32161" s="162" t="s">
        <v>32406</v>
      </c>
    </row>
    <row r="32162" spans="7:7">
      <c r="G32162" s="162" t="s">
        <v>32407</v>
      </c>
    </row>
    <row r="32163" spans="7:7">
      <c r="G32163" s="162" t="s">
        <v>32408</v>
      </c>
    </row>
    <row r="32164" spans="7:7">
      <c r="G32164" s="162" t="s">
        <v>32409</v>
      </c>
    </row>
    <row r="32165" spans="7:7">
      <c r="G32165" s="162" t="s">
        <v>32410</v>
      </c>
    </row>
    <row r="32166" spans="7:7">
      <c r="G32166" s="162" t="s">
        <v>32411</v>
      </c>
    </row>
    <row r="32167" spans="7:7">
      <c r="G32167" s="162" t="s">
        <v>32412</v>
      </c>
    </row>
    <row r="32168" spans="7:7">
      <c r="G32168" s="162" t="s">
        <v>32413</v>
      </c>
    </row>
    <row r="32169" spans="7:7">
      <c r="G32169" s="162" t="s">
        <v>32414</v>
      </c>
    </row>
    <row r="32170" spans="7:7">
      <c r="G32170" s="162" t="s">
        <v>32415</v>
      </c>
    </row>
    <row r="32171" spans="7:7">
      <c r="G32171" s="162" t="s">
        <v>32416</v>
      </c>
    </row>
    <row r="32172" spans="7:7">
      <c r="G32172" s="162" t="s">
        <v>32417</v>
      </c>
    </row>
    <row r="32173" spans="7:7">
      <c r="G32173" s="162" t="s">
        <v>32418</v>
      </c>
    </row>
    <row r="32174" spans="7:7">
      <c r="G32174" s="162" t="s">
        <v>32419</v>
      </c>
    </row>
    <row r="32175" spans="7:7">
      <c r="G32175" s="162" t="s">
        <v>32420</v>
      </c>
    </row>
    <row r="32176" spans="7:7">
      <c r="G32176" s="162" t="s">
        <v>32421</v>
      </c>
    </row>
    <row r="32177" spans="7:7">
      <c r="G32177" s="162" t="s">
        <v>32422</v>
      </c>
    </row>
    <row r="32178" spans="7:7">
      <c r="G32178" s="162" t="s">
        <v>32423</v>
      </c>
    </row>
    <row r="32179" spans="7:7">
      <c r="G32179" s="162" t="s">
        <v>32424</v>
      </c>
    </row>
    <row r="32180" spans="7:7">
      <c r="G32180" s="162" t="s">
        <v>32425</v>
      </c>
    </row>
    <row r="32181" spans="7:7">
      <c r="G32181" s="162" t="s">
        <v>32426</v>
      </c>
    </row>
    <row r="32182" spans="7:7">
      <c r="G32182" s="162" t="s">
        <v>32427</v>
      </c>
    </row>
    <row r="32183" spans="7:7">
      <c r="G32183" s="162" t="s">
        <v>32428</v>
      </c>
    </row>
    <row r="32184" spans="7:7">
      <c r="G32184" s="162" t="s">
        <v>32429</v>
      </c>
    </row>
    <row r="32185" spans="7:7">
      <c r="G32185" s="162" t="s">
        <v>32430</v>
      </c>
    </row>
    <row r="32186" spans="7:7">
      <c r="G32186" s="162" t="s">
        <v>32431</v>
      </c>
    </row>
    <row r="32187" spans="7:7">
      <c r="G32187" s="162" t="s">
        <v>32432</v>
      </c>
    </row>
    <row r="32188" spans="7:7">
      <c r="G32188" s="162" t="s">
        <v>32433</v>
      </c>
    </row>
    <row r="32189" spans="7:7">
      <c r="G32189" s="162" t="s">
        <v>32434</v>
      </c>
    </row>
    <row r="32190" spans="7:7">
      <c r="G32190" s="162" t="s">
        <v>32435</v>
      </c>
    </row>
    <row r="32191" spans="7:7">
      <c r="G32191" s="162" t="s">
        <v>32436</v>
      </c>
    </row>
    <row r="32192" spans="7:7">
      <c r="G32192" s="162" t="s">
        <v>32437</v>
      </c>
    </row>
    <row r="32193" spans="7:7">
      <c r="G32193" s="162" t="s">
        <v>32438</v>
      </c>
    </row>
    <row r="32194" spans="7:7">
      <c r="G32194" s="162" t="s">
        <v>32439</v>
      </c>
    </row>
    <row r="32195" spans="7:7">
      <c r="G32195" s="162" t="s">
        <v>32440</v>
      </c>
    </row>
    <row r="32196" spans="7:7">
      <c r="G32196" s="162" t="s">
        <v>32441</v>
      </c>
    </row>
    <row r="32197" spans="7:7">
      <c r="G32197" s="162" t="s">
        <v>32442</v>
      </c>
    </row>
    <row r="32198" spans="7:7">
      <c r="G32198" s="162" t="s">
        <v>32443</v>
      </c>
    </row>
    <row r="32199" spans="7:7">
      <c r="G32199" s="162" t="s">
        <v>32444</v>
      </c>
    </row>
    <row r="32200" spans="7:7">
      <c r="G32200" s="162" t="s">
        <v>32445</v>
      </c>
    </row>
    <row r="32201" spans="7:7">
      <c r="G32201" s="162" t="s">
        <v>32446</v>
      </c>
    </row>
    <row r="32202" spans="7:7">
      <c r="G32202" s="162" t="s">
        <v>32447</v>
      </c>
    </row>
    <row r="32203" spans="7:7">
      <c r="G32203" s="162" t="s">
        <v>32448</v>
      </c>
    </row>
    <row r="32204" spans="7:7">
      <c r="G32204" s="162" t="s">
        <v>32449</v>
      </c>
    </row>
    <row r="32205" spans="7:7">
      <c r="G32205" s="162" t="s">
        <v>32450</v>
      </c>
    </row>
    <row r="32206" spans="7:7">
      <c r="G32206" s="162" t="s">
        <v>32451</v>
      </c>
    </row>
    <row r="32207" spans="7:7">
      <c r="G32207" s="162" t="s">
        <v>32452</v>
      </c>
    </row>
    <row r="32208" spans="7:7">
      <c r="G32208" s="162" t="s">
        <v>32453</v>
      </c>
    </row>
    <row r="32209" spans="7:7">
      <c r="G32209" s="162" t="s">
        <v>32454</v>
      </c>
    </row>
    <row r="32210" spans="7:7">
      <c r="G32210" s="162" t="s">
        <v>32455</v>
      </c>
    </row>
    <row r="32211" spans="7:7">
      <c r="G32211" s="162" t="s">
        <v>32456</v>
      </c>
    </row>
    <row r="32212" spans="7:7">
      <c r="G32212" s="162" t="s">
        <v>32457</v>
      </c>
    </row>
    <row r="32213" spans="7:7">
      <c r="G32213" s="162" t="s">
        <v>32458</v>
      </c>
    </row>
    <row r="32214" spans="7:7">
      <c r="G32214" s="162" t="s">
        <v>32459</v>
      </c>
    </row>
    <row r="32215" spans="7:7">
      <c r="G32215" s="162" t="s">
        <v>32460</v>
      </c>
    </row>
    <row r="32216" spans="7:7">
      <c r="G32216" s="162" t="s">
        <v>32461</v>
      </c>
    </row>
    <row r="32217" spans="7:7">
      <c r="G32217" s="162" t="s">
        <v>32462</v>
      </c>
    </row>
    <row r="32218" spans="7:7">
      <c r="G32218" s="162" t="s">
        <v>32463</v>
      </c>
    </row>
    <row r="32219" spans="7:7">
      <c r="G32219" s="162" t="s">
        <v>32464</v>
      </c>
    </row>
    <row r="32220" spans="7:7">
      <c r="G32220" s="162" t="s">
        <v>32465</v>
      </c>
    </row>
    <row r="32221" spans="7:7">
      <c r="G32221" s="162" t="s">
        <v>32466</v>
      </c>
    </row>
    <row r="32222" spans="7:7">
      <c r="G32222" s="162" t="s">
        <v>32467</v>
      </c>
    </row>
    <row r="32223" spans="7:7">
      <c r="G32223" s="162" t="s">
        <v>32468</v>
      </c>
    </row>
    <row r="32224" spans="7:7">
      <c r="G32224" s="162" t="s">
        <v>32469</v>
      </c>
    </row>
    <row r="32225" spans="7:7">
      <c r="G32225" s="162" t="s">
        <v>32470</v>
      </c>
    </row>
    <row r="32226" spans="7:7">
      <c r="G32226" s="162" t="s">
        <v>32471</v>
      </c>
    </row>
    <row r="32227" spans="7:7">
      <c r="G32227" s="162" t="s">
        <v>32472</v>
      </c>
    </row>
    <row r="32228" spans="7:7">
      <c r="G32228" s="162" t="s">
        <v>32473</v>
      </c>
    </row>
    <row r="32229" spans="7:7">
      <c r="G32229" s="162" t="s">
        <v>32474</v>
      </c>
    </row>
    <row r="32230" spans="7:7">
      <c r="G32230" s="162" t="s">
        <v>32475</v>
      </c>
    </row>
    <row r="32231" spans="7:7">
      <c r="G32231" s="162" t="s">
        <v>32476</v>
      </c>
    </row>
    <row r="32232" spans="7:7">
      <c r="G32232" s="162" t="s">
        <v>32477</v>
      </c>
    </row>
    <row r="32233" spans="7:7">
      <c r="G32233" s="162" t="s">
        <v>32478</v>
      </c>
    </row>
    <row r="32234" spans="7:7">
      <c r="G32234" s="162" t="s">
        <v>32479</v>
      </c>
    </row>
    <row r="32235" spans="7:7">
      <c r="G32235" s="162" t="s">
        <v>32480</v>
      </c>
    </row>
    <row r="32236" spans="7:7">
      <c r="G32236" s="162" t="s">
        <v>32481</v>
      </c>
    </row>
    <row r="32237" spans="7:7">
      <c r="G32237" s="162" t="s">
        <v>32482</v>
      </c>
    </row>
    <row r="32238" spans="7:7">
      <c r="G32238" s="162" t="s">
        <v>32483</v>
      </c>
    </row>
    <row r="32239" spans="7:7">
      <c r="G32239" s="162" t="s">
        <v>32484</v>
      </c>
    </row>
    <row r="32240" spans="7:7">
      <c r="G32240" s="162" t="s">
        <v>32485</v>
      </c>
    </row>
    <row r="32241" spans="7:7">
      <c r="G32241" s="162" t="s">
        <v>32486</v>
      </c>
    </row>
    <row r="32242" spans="7:7">
      <c r="G32242" s="162" t="s">
        <v>32487</v>
      </c>
    </row>
    <row r="32243" spans="7:7">
      <c r="G32243" s="162" t="s">
        <v>32488</v>
      </c>
    </row>
    <row r="32244" spans="7:7">
      <c r="G32244" s="162" t="s">
        <v>32489</v>
      </c>
    </row>
    <row r="32245" spans="7:7">
      <c r="G32245" s="162" t="s">
        <v>32490</v>
      </c>
    </row>
    <row r="32246" spans="7:7">
      <c r="G32246" s="162" t="s">
        <v>32491</v>
      </c>
    </row>
    <row r="32247" spans="7:7">
      <c r="G32247" s="162" t="s">
        <v>32492</v>
      </c>
    </row>
    <row r="32248" spans="7:7">
      <c r="G32248" s="162" t="s">
        <v>32493</v>
      </c>
    </row>
    <row r="32249" spans="7:7">
      <c r="G32249" s="162" t="s">
        <v>32494</v>
      </c>
    </row>
    <row r="32250" spans="7:7">
      <c r="G32250" s="162" t="s">
        <v>32495</v>
      </c>
    </row>
    <row r="32251" spans="7:7">
      <c r="G32251" s="162" t="s">
        <v>32496</v>
      </c>
    </row>
    <row r="32252" spans="7:7">
      <c r="G32252" s="162" t="s">
        <v>32497</v>
      </c>
    </row>
    <row r="32253" spans="7:7">
      <c r="G32253" s="162" t="s">
        <v>32498</v>
      </c>
    </row>
    <row r="32254" spans="7:7">
      <c r="G32254" s="162" t="s">
        <v>32499</v>
      </c>
    </row>
    <row r="32255" spans="7:7">
      <c r="G32255" s="162" t="s">
        <v>32500</v>
      </c>
    </row>
    <row r="32256" spans="7:7">
      <c r="G32256" s="162" t="s">
        <v>32501</v>
      </c>
    </row>
    <row r="32257" spans="7:7">
      <c r="G32257" s="162" t="s">
        <v>32502</v>
      </c>
    </row>
    <row r="32258" spans="7:7">
      <c r="G32258" s="162" t="s">
        <v>32503</v>
      </c>
    </row>
    <row r="32259" spans="7:7">
      <c r="G32259" s="162" t="s">
        <v>32504</v>
      </c>
    </row>
    <row r="32260" spans="7:7">
      <c r="G32260" s="162" t="s">
        <v>32505</v>
      </c>
    </row>
    <row r="32261" spans="7:7">
      <c r="G32261" s="162" t="s">
        <v>32506</v>
      </c>
    </row>
    <row r="32262" spans="7:7">
      <c r="G32262" s="162" t="s">
        <v>32507</v>
      </c>
    </row>
    <row r="32263" spans="7:7">
      <c r="G32263" s="162" t="s">
        <v>32508</v>
      </c>
    </row>
    <row r="32264" spans="7:7">
      <c r="G32264" s="162" t="s">
        <v>32509</v>
      </c>
    </row>
    <row r="32265" spans="7:7">
      <c r="G32265" s="162" t="s">
        <v>32510</v>
      </c>
    </row>
    <row r="32266" spans="7:7">
      <c r="G32266" s="162" t="s">
        <v>32511</v>
      </c>
    </row>
    <row r="32267" spans="7:7">
      <c r="G32267" s="162" t="s">
        <v>32512</v>
      </c>
    </row>
    <row r="32268" spans="7:7">
      <c r="G32268" s="162" t="s">
        <v>32513</v>
      </c>
    </row>
    <row r="32269" spans="7:7">
      <c r="G32269" s="162" t="s">
        <v>32514</v>
      </c>
    </row>
    <row r="32270" spans="7:7">
      <c r="G32270" s="162" t="s">
        <v>32515</v>
      </c>
    </row>
    <row r="32271" spans="7:7">
      <c r="G32271" s="162" t="s">
        <v>32516</v>
      </c>
    </row>
    <row r="32272" spans="7:7">
      <c r="G32272" s="162" t="s">
        <v>32517</v>
      </c>
    </row>
    <row r="32273" spans="7:7">
      <c r="G32273" s="162" t="s">
        <v>32518</v>
      </c>
    </row>
    <row r="32274" spans="7:7">
      <c r="G32274" s="162" t="s">
        <v>32519</v>
      </c>
    </row>
    <row r="32275" spans="7:7">
      <c r="G32275" s="162" t="s">
        <v>32520</v>
      </c>
    </row>
    <row r="32276" spans="7:7">
      <c r="G32276" s="162" t="s">
        <v>32521</v>
      </c>
    </row>
    <row r="32277" spans="7:7">
      <c r="G32277" s="162" t="s">
        <v>32522</v>
      </c>
    </row>
    <row r="32278" spans="7:7">
      <c r="G32278" s="162" t="s">
        <v>32523</v>
      </c>
    </row>
    <row r="32279" spans="7:7">
      <c r="G32279" s="162" t="s">
        <v>32524</v>
      </c>
    </row>
    <row r="32280" spans="7:7">
      <c r="G32280" s="162" t="s">
        <v>32525</v>
      </c>
    </row>
    <row r="32281" spans="7:7">
      <c r="G32281" s="162" t="s">
        <v>32526</v>
      </c>
    </row>
    <row r="32282" spans="7:7">
      <c r="G32282" s="162" t="s">
        <v>32527</v>
      </c>
    </row>
    <row r="32283" spans="7:7">
      <c r="G32283" s="162" t="s">
        <v>32528</v>
      </c>
    </row>
    <row r="32284" spans="7:7">
      <c r="G32284" s="162" t="s">
        <v>32529</v>
      </c>
    </row>
    <row r="32285" spans="7:7">
      <c r="G32285" s="162" t="s">
        <v>32530</v>
      </c>
    </row>
    <row r="32286" spans="7:7">
      <c r="G32286" s="162" t="s">
        <v>32531</v>
      </c>
    </row>
    <row r="32287" spans="7:7">
      <c r="G32287" s="162" t="s">
        <v>32532</v>
      </c>
    </row>
    <row r="32288" spans="7:7">
      <c r="G32288" s="162" t="s">
        <v>32533</v>
      </c>
    </row>
    <row r="32289" spans="7:7">
      <c r="G32289" s="162" t="s">
        <v>32534</v>
      </c>
    </row>
    <row r="32290" spans="7:7">
      <c r="G32290" s="162" t="s">
        <v>32535</v>
      </c>
    </row>
    <row r="32291" spans="7:7">
      <c r="G32291" s="162" t="s">
        <v>32536</v>
      </c>
    </row>
    <row r="32292" spans="7:7">
      <c r="G32292" s="162" t="s">
        <v>32537</v>
      </c>
    </row>
    <row r="32293" spans="7:7">
      <c r="G32293" s="162" t="s">
        <v>32538</v>
      </c>
    </row>
    <row r="32294" spans="7:7">
      <c r="G32294" s="162" t="s">
        <v>32539</v>
      </c>
    </row>
    <row r="32295" spans="7:7">
      <c r="G32295" s="162" t="s">
        <v>32540</v>
      </c>
    </row>
    <row r="32296" spans="7:7">
      <c r="G32296" s="162" t="s">
        <v>32541</v>
      </c>
    </row>
    <row r="32297" spans="7:7">
      <c r="G32297" s="162" t="s">
        <v>32542</v>
      </c>
    </row>
    <row r="32298" spans="7:7">
      <c r="G32298" s="162" t="s">
        <v>32543</v>
      </c>
    </row>
    <row r="32299" spans="7:7">
      <c r="G32299" s="162" t="s">
        <v>32544</v>
      </c>
    </row>
    <row r="32300" spans="7:7">
      <c r="G32300" s="162" t="s">
        <v>32545</v>
      </c>
    </row>
    <row r="32301" spans="7:7">
      <c r="G32301" s="162" t="s">
        <v>32546</v>
      </c>
    </row>
    <row r="32302" spans="7:7">
      <c r="G32302" s="162" t="s">
        <v>32547</v>
      </c>
    </row>
    <row r="32303" spans="7:7">
      <c r="G32303" s="162" t="s">
        <v>32548</v>
      </c>
    </row>
    <row r="32304" spans="7:7">
      <c r="G32304" s="162" t="s">
        <v>32549</v>
      </c>
    </row>
    <row r="32305" spans="7:7">
      <c r="G32305" s="162" t="s">
        <v>32550</v>
      </c>
    </row>
    <row r="32306" spans="7:7">
      <c r="G32306" s="162" t="s">
        <v>32551</v>
      </c>
    </row>
    <row r="32307" spans="7:7">
      <c r="G32307" s="162" t="s">
        <v>32552</v>
      </c>
    </row>
    <row r="32308" spans="7:7">
      <c r="G32308" s="162" t="s">
        <v>32553</v>
      </c>
    </row>
    <row r="32309" spans="7:7">
      <c r="G32309" s="162" t="s">
        <v>32554</v>
      </c>
    </row>
    <row r="32310" spans="7:7">
      <c r="G32310" s="162" t="s">
        <v>32555</v>
      </c>
    </row>
    <row r="32311" spans="7:7">
      <c r="G32311" s="162" t="s">
        <v>32556</v>
      </c>
    </row>
    <row r="32312" spans="7:7">
      <c r="G32312" s="162" t="s">
        <v>32557</v>
      </c>
    </row>
    <row r="32313" spans="7:7">
      <c r="G32313" s="162" t="s">
        <v>32558</v>
      </c>
    </row>
    <row r="32314" spans="7:7">
      <c r="G32314" s="162" t="s">
        <v>32559</v>
      </c>
    </row>
    <row r="32315" spans="7:7">
      <c r="G32315" s="162" t="s">
        <v>32560</v>
      </c>
    </row>
    <row r="32316" spans="7:7">
      <c r="G32316" s="162" t="s">
        <v>32561</v>
      </c>
    </row>
    <row r="32317" spans="7:7">
      <c r="G32317" s="162" t="s">
        <v>32562</v>
      </c>
    </row>
    <row r="32318" spans="7:7">
      <c r="G32318" s="162" t="s">
        <v>32563</v>
      </c>
    </row>
    <row r="32319" spans="7:7">
      <c r="G32319" s="162" t="s">
        <v>32564</v>
      </c>
    </row>
    <row r="32320" spans="7:7">
      <c r="G32320" s="162" t="s">
        <v>32565</v>
      </c>
    </row>
    <row r="32321" spans="7:7">
      <c r="G32321" s="162" t="s">
        <v>32566</v>
      </c>
    </row>
    <row r="32322" spans="7:7">
      <c r="G32322" s="162" t="s">
        <v>32567</v>
      </c>
    </row>
    <row r="32323" spans="7:7">
      <c r="G32323" s="162" t="s">
        <v>32568</v>
      </c>
    </row>
    <row r="32324" spans="7:7">
      <c r="G32324" s="162" t="s">
        <v>32569</v>
      </c>
    </row>
    <row r="32325" spans="7:7">
      <c r="G32325" s="162" t="s">
        <v>32570</v>
      </c>
    </row>
    <row r="32326" spans="7:7">
      <c r="G32326" s="162" t="s">
        <v>32571</v>
      </c>
    </row>
    <row r="32327" spans="7:7">
      <c r="G32327" s="162" t="s">
        <v>32572</v>
      </c>
    </row>
    <row r="32328" spans="7:7">
      <c r="G32328" s="162" t="s">
        <v>32573</v>
      </c>
    </row>
    <row r="32329" spans="7:7">
      <c r="G32329" s="162" t="s">
        <v>32574</v>
      </c>
    </row>
    <row r="32330" spans="7:7">
      <c r="G32330" s="162" t="s">
        <v>32575</v>
      </c>
    </row>
    <row r="32331" spans="7:7">
      <c r="G32331" s="162" t="s">
        <v>32576</v>
      </c>
    </row>
    <row r="32332" spans="7:7">
      <c r="G32332" s="162" t="s">
        <v>32577</v>
      </c>
    </row>
    <row r="32333" spans="7:7">
      <c r="G32333" s="162" t="s">
        <v>32578</v>
      </c>
    </row>
    <row r="32334" spans="7:7">
      <c r="G32334" s="162" t="s">
        <v>32579</v>
      </c>
    </row>
    <row r="32335" spans="7:7">
      <c r="G32335" s="162" t="s">
        <v>32580</v>
      </c>
    </row>
    <row r="32336" spans="7:7">
      <c r="G32336" s="162" t="s">
        <v>32581</v>
      </c>
    </row>
    <row r="32337" spans="7:7">
      <c r="G32337" s="162" t="s">
        <v>32582</v>
      </c>
    </row>
    <row r="32338" spans="7:7">
      <c r="G32338" s="162" t="s">
        <v>32583</v>
      </c>
    </row>
    <row r="32339" spans="7:7">
      <c r="G32339" s="162" t="s">
        <v>32584</v>
      </c>
    </row>
    <row r="32340" spans="7:7">
      <c r="G32340" s="162" t="s">
        <v>32585</v>
      </c>
    </row>
    <row r="32341" spans="7:7">
      <c r="G32341" s="162" t="s">
        <v>32586</v>
      </c>
    </row>
    <row r="32342" spans="7:7">
      <c r="G32342" s="162" t="s">
        <v>32587</v>
      </c>
    </row>
    <row r="32343" spans="7:7">
      <c r="G32343" s="162" t="s">
        <v>32588</v>
      </c>
    </row>
    <row r="32344" spans="7:7">
      <c r="G32344" s="162" t="s">
        <v>32589</v>
      </c>
    </row>
    <row r="32345" spans="7:7">
      <c r="G32345" s="162" t="s">
        <v>32590</v>
      </c>
    </row>
    <row r="32346" spans="7:7">
      <c r="G32346" s="162" t="s">
        <v>32591</v>
      </c>
    </row>
    <row r="32347" spans="7:7">
      <c r="G32347" s="162" t="s">
        <v>32592</v>
      </c>
    </row>
    <row r="32348" spans="7:7">
      <c r="G32348" s="162" t="s">
        <v>32593</v>
      </c>
    </row>
    <row r="32349" spans="7:7">
      <c r="G32349" s="162" t="s">
        <v>32594</v>
      </c>
    </row>
    <row r="32350" spans="7:7">
      <c r="G32350" s="162" t="s">
        <v>32595</v>
      </c>
    </row>
    <row r="32351" spans="7:7">
      <c r="G32351" s="162" t="s">
        <v>32596</v>
      </c>
    </row>
    <row r="32352" spans="7:7">
      <c r="G32352" s="162" t="s">
        <v>32597</v>
      </c>
    </row>
    <row r="32353" spans="7:7">
      <c r="G32353" s="162" t="s">
        <v>32598</v>
      </c>
    </row>
    <row r="32354" spans="7:7">
      <c r="G32354" s="162" t="s">
        <v>32599</v>
      </c>
    </row>
    <row r="32355" spans="7:7">
      <c r="G32355" s="162" t="s">
        <v>32600</v>
      </c>
    </row>
    <row r="32356" spans="7:7">
      <c r="G32356" s="162" t="s">
        <v>32601</v>
      </c>
    </row>
    <row r="32357" spans="7:7">
      <c r="G32357" s="162" t="s">
        <v>32602</v>
      </c>
    </row>
    <row r="32358" spans="7:7">
      <c r="G32358" s="162" t="s">
        <v>32603</v>
      </c>
    </row>
    <row r="32359" spans="7:7">
      <c r="G32359" s="162" t="s">
        <v>32604</v>
      </c>
    </row>
    <row r="32360" spans="7:7">
      <c r="G32360" s="162" t="s">
        <v>32605</v>
      </c>
    </row>
    <row r="32361" spans="7:7">
      <c r="G32361" s="162" t="s">
        <v>32606</v>
      </c>
    </row>
    <row r="32362" spans="7:7">
      <c r="G32362" s="162" t="s">
        <v>32607</v>
      </c>
    </row>
    <row r="32363" spans="7:7">
      <c r="G32363" s="162" t="s">
        <v>32608</v>
      </c>
    </row>
    <row r="32364" spans="7:7">
      <c r="G32364" s="162" t="s">
        <v>32609</v>
      </c>
    </row>
    <row r="32365" spans="7:7">
      <c r="G32365" s="162" t="s">
        <v>32610</v>
      </c>
    </row>
    <row r="32366" spans="7:7">
      <c r="G32366" s="162" t="s">
        <v>32611</v>
      </c>
    </row>
    <row r="32367" spans="7:7">
      <c r="G32367" s="162" t="s">
        <v>32612</v>
      </c>
    </row>
    <row r="32368" spans="7:7">
      <c r="G32368" s="162" t="s">
        <v>32613</v>
      </c>
    </row>
    <row r="32369" spans="7:7">
      <c r="G32369" s="162" t="s">
        <v>32614</v>
      </c>
    </row>
    <row r="32370" spans="7:7">
      <c r="G32370" s="162" t="s">
        <v>32615</v>
      </c>
    </row>
    <row r="32371" spans="7:7">
      <c r="G32371" s="162" t="s">
        <v>32616</v>
      </c>
    </row>
    <row r="32372" spans="7:7">
      <c r="G32372" s="162" t="s">
        <v>32617</v>
      </c>
    </row>
    <row r="32373" spans="7:7">
      <c r="G32373" s="162" t="s">
        <v>32618</v>
      </c>
    </row>
    <row r="32374" spans="7:7">
      <c r="G32374" s="162" t="s">
        <v>32619</v>
      </c>
    </row>
    <row r="32375" spans="7:7">
      <c r="G32375" s="162" t="s">
        <v>32620</v>
      </c>
    </row>
    <row r="32376" spans="7:7">
      <c r="G32376" s="162" t="s">
        <v>32621</v>
      </c>
    </row>
    <row r="32377" spans="7:7">
      <c r="G32377" s="162" t="s">
        <v>32622</v>
      </c>
    </row>
    <row r="32378" spans="7:7">
      <c r="G32378" s="162" t="s">
        <v>32623</v>
      </c>
    </row>
    <row r="32379" spans="7:7">
      <c r="G32379" s="162" t="s">
        <v>32624</v>
      </c>
    </row>
    <row r="32380" spans="7:7">
      <c r="G32380" s="162" t="s">
        <v>32625</v>
      </c>
    </row>
    <row r="32381" spans="7:7">
      <c r="G32381" s="162" t="s">
        <v>32626</v>
      </c>
    </row>
    <row r="32382" spans="7:7">
      <c r="G32382" s="162" t="s">
        <v>32627</v>
      </c>
    </row>
    <row r="32383" spans="7:7">
      <c r="G32383" s="162" t="s">
        <v>32628</v>
      </c>
    </row>
    <row r="32384" spans="7:7">
      <c r="G32384" s="162" t="s">
        <v>32629</v>
      </c>
    </row>
    <row r="32385" spans="7:7">
      <c r="G32385" s="162" t="s">
        <v>32630</v>
      </c>
    </row>
    <row r="32386" spans="7:7">
      <c r="G32386" s="162" t="s">
        <v>32631</v>
      </c>
    </row>
    <row r="32387" spans="7:7">
      <c r="G32387" s="162" t="s">
        <v>32632</v>
      </c>
    </row>
    <row r="32388" spans="7:7">
      <c r="G32388" s="162" t="s">
        <v>32633</v>
      </c>
    </row>
    <row r="32389" spans="7:7">
      <c r="G32389" s="162" t="s">
        <v>32634</v>
      </c>
    </row>
    <row r="32390" spans="7:7">
      <c r="G32390" s="162" t="s">
        <v>32635</v>
      </c>
    </row>
    <row r="32391" spans="7:7">
      <c r="G32391" s="162" t="s">
        <v>32636</v>
      </c>
    </row>
    <row r="32392" spans="7:7">
      <c r="G32392" s="162" t="s">
        <v>32637</v>
      </c>
    </row>
    <row r="32393" spans="7:7">
      <c r="G32393" s="162" t="s">
        <v>32638</v>
      </c>
    </row>
    <row r="32394" spans="7:7">
      <c r="G32394" s="162" t="s">
        <v>32639</v>
      </c>
    </row>
    <row r="32395" spans="7:7">
      <c r="G32395" s="162" t="s">
        <v>32640</v>
      </c>
    </row>
    <row r="32396" spans="7:7">
      <c r="G32396" s="162" t="s">
        <v>32641</v>
      </c>
    </row>
    <row r="32397" spans="7:7">
      <c r="G32397" s="162" t="s">
        <v>32642</v>
      </c>
    </row>
    <row r="32398" spans="7:7">
      <c r="G32398" s="162" t="s">
        <v>32643</v>
      </c>
    </row>
    <row r="32399" spans="7:7">
      <c r="G32399" s="162" t="s">
        <v>32644</v>
      </c>
    </row>
    <row r="32400" spans="7:7">
      <c r="G32400" s="162" t="s">
        <v>32645</v>
      </c>
    </row>
    <row r="32401" spans="7:7">
      <c r="G32401" s="162" t="s">
        <v>32646</v>
      </c>
    </row>
    <row r="32402" spans="7:7">
      <c r="G32402" s="162" t="s">
        <v>32647</v>
      </c>
    </row>
    <row r="32403" spans="7:7">
      <c r="G32403" s="162" t="s">
        <v>32648</v>
      </c>
    </row>
    <row r="32404" spans="7:7">
      <c r="G32404" s="162" t="s">
        <v>32649</v>
      </c>
    </row>
    <row r="32405" spans="7:7">
      <c r="G32405" s="162" t="s">
        <v>32650</v>
      </c>
    </row>
    <row r="32406" spans="7:7">
      <c r="G32406" s="162" t="s">
        <v>32651</v>
      </c>
    </row>
    <row r="32407" spans="7:7">
      <c r="G32407" s="162" t="s">
        <v>32652</v>
      </c>
    </row>
    <row r="32408" spans="7:7">
      <c r="G32408" s="162" t="s">
        <v>32653</v>
      </c>
    </row>
    <row r="32409" spans="7:7">
      <c r="G32409" s="162" t="s">
        <v>32654</v>
      </c>
    </row>
    <row r="32410" spans="7:7">
      <c r="G32410" s="162" t="s">
        <v>32655</v>
      </c>
    </row>
    <row r="32411" spans="7:7">
      <c r="G32411" s="162" t="s">
        <v>32656</v>
      </c>
    </row>
    <row r="32412" spans="7:7">
      <c r="G32412" s="162" t="s">
        <v>32657</v>
      </c>
    </row>
    <row r="32413" spans="7:7">
      <c r="G32413" s="162" t="s">
        <v>32658</v>
      </c>
    </row>
    <row r="32414" spans="7:7">
      <c r="G32414" s="162" t="s">
        <v>32659</v>
      </c>
    </row>
    <row r="32415" spans="7:7">
      <c r="G32415" s="162" t="s">
        <v>32660</v>
      </c>
    </row>
    <row r="32416" spans="7:7">
      <c r="G32416" s="162" t="s">
        <v>32661</v>
      </c>
    </row>
    <row r="32417" spans="7:7">
      <c r="G32417" s="162" t="s">
        <v>32662</v>
      </c>
    </row>
    <row r="32418" spans="7:7">
      <c r="G32418" s="162" t="s">
        <v>32663</v>
      </c>
    </row>
    <row r="32419" spans="7:7">
      <c r="G32419" s="162" t="s">
        <v>32664</v>
      </c>
    </row>
    <row r="32420" spans="7:7">
      <c r="G32420" s="162" t="s">
        <v>32665</v>
      </c>
    </row>
    <row r="32421" spans="7:7">
      <c r="G32421" s="162" t="s">
        <v>32666</v>
      </c>
    </row>
    <row r="32422" spans="7:7">
      <c r="G32422" s="162" t="s">
        <v>32667</v>
      </c>
    </row>
    <row r="32423" spans="7:7">
      <c r="G32423" s="162" t="s">
        <v>32668</v>
      </c>
    </row>
    <row r="32424" spans="7:7">
      <c r="G32424" s="162" t="s">
        <v>32669</v>
      </c>
    </row>
    <row r="32425" spans="7:7">
      <c r="G32425" s="162" t="s">
        <v>32670</v>
      </c>
    </row>
    <row r="32426" spans="7:7">
      <c r="G32426" s="162" t="s">
        <v>32671</v>
      </c>
    </row>
    <row r="32427" spans="7:7">
      <c r="G32427" s="162" t="s">
        <v>32672</v>
      </c>
    </row>
    <row r="32428" spans="7:7">
      <c r="G32428" s="162" t="s">
        <v>32673</v>
      </c>
    </row>
    <row r="32429" spans="7:7">
      <c r="G32429" s="162" t="s">
        <v>32674</v>
      </c>
    </row>
    <row r="32430" spans="7:7">
      <c r="G32430" s="162" t="s">
        <v>32675</v>
      </c>
    </row>
    <row r="32431" spans="7:7">
      <c r="G32431" s="162" t="s">
        <v>32676</v>
      </c>
    </row>
    <row r="32432" spans="7:7">
      <c r="G32432" s="162" t="s">
        <v>32677</v>
      </c>
    </row>
    <row r="32433" spans="7:7">
      <c r="G32433" s="162" t="s">
        <v>32678</v>
      </c>
    </row>
    <row r="32434" spans="7:7">
      <c r="G32434" s="162" t="s">
        <v>32679</v>
      </c>
    </row>
    <row r="32435" spans="7:7">
      <c r="G32435" s="162" t="s">
        <v>32680</v>
      </c>
    </row>
    <row r="32436" spans="7:7">
      <c r="G32436" s="162" t="s">
        <v>32681</v>
      </c>
    </row>
    <row r="32437" spans="7:7">
      <c r="G32437" s="162" t="s">
        <v>32682</v>
      </c>
    </row>
    <row r="32438" spans="7:7">
      <c r="G32438" s="162" t="s">
        <v>32683</v>
      </c>
    </row>
    <row r="32439" spans="7:7">
      <c r="G32439" s="162" t="s">
        <v>32684</v>
      </c>
    </row>
    <row r="32440" spans="7:7">
      <c r="G32440" s="162" t="s">
        <v>32685</v>
      </c>
    </row>
    <row r="32441" spans="7:7">
      <c r="G32441" s="162" t="s">
        <v>32686</v>
      </c>
    </row>
    <row r="32442" spans="7:7">
      <c r="G32442" s="162" t="s">
        <v>32687</v>
      </c>
    </row>
    <row r="32443" spans="7:7">
      <c r="G32443" s="162" t="s">
        <v>32688</v>
      </c>
    </row>
    <row r="32444" spans="7:7">
      <c r="G32444" s="162" t="s">
        <v>32689</v>
      </c>
    </row>
    <row r="32445" spans="7:7">
      <c r="G32445" s="162" t="s">
        <v>32690</v>
      </c>
    </row>
    <row r="32446" spans="7:7">
      <c r="G32446" s="162" t="s">
        <v>32691</v>
      </c>
    </row>
    <row r="32447" spans="7:7">
      <c r="G32447" s="162" t="s">
        <v>32692</v>
      </c>
    </row>
    <row r="32448" spans="7:7">
      <c r="G32448" s="162" t="s">
        <v>32693</v>
      </c>
    </row>
    <row r="32449" spans="7:7">
      <c r="G32449" s="162" t="s">
        <v>32694</v>
      </c>
    </row>
    <row r="32450" spans="7:7">
      <c r="G32450" s="162" t="s">
        <v>32695</v>
      </c>
    </row>
    <row r="32451" spans="7:7">
      <c r="G32451" s="162" t="s">
        <v>32696</v>
      </c>
    </row>
    <row r="32452" spans="7:7">
      <c r="G32452" s="162" t="s">
        <v>32697</v>
      </c>
    </row>
    <row r="32453" spans="7:7">
      <c r="G32453" s="162" t="s">
        <v>32698</v>
      </c>
    </row>
    <row r="32454" spans="7:7">
      <c r="G32454" s="162" t="s">
        <v>32699</v>
      </c>
    </row>
    <row r="32455" spans="7:7">
      <c r="G32455" s="162" t="s">
        <v>32700</v>
      </c>
    </row>
    <row r="32456" spans="7:7">
      <c r="G32456" s="162" t="s">
        <v>32701</v>
      </c>
    </row>
    <row r="32457" spans="7:7">
      <c r="G32457" s="162" t="s">
        <v>32702</v>
      </c>
    </row>
    <row r="32458" spans="7:7">
      <c r="G32458" s="162" t="s">
        <v>32703</v>
      </c>
    </row>
    <row r="32459" spans="7:7">
      <c r="G32459" s="162" t="s">
        <v>32704</v>
      </c>
    </row>
    <row r="32460" spans="7:7">
      <c r="G32460" s="162" t="s">
        <v>32705</v>
      </c>
    </row>
    <row r="32461" spans="7:7">
      <c r="G32461" s="162" t="s">
        <v>32706</v>
      </c>
    </row>
    <row r="32462" spans="7:7">
      <c r="G32462" s="162" t="s">
        <v>32707</v>
      </c>
    </row>
    <row r="32463" spans="7:7">
      <c r="G32463" s="162" t="s">
        <v>32708</v>
      </c>
    </row>
    <row r="32464" spans="7:7">
      <c r="G32464" s="162" t="s">
        <v>32709</v>
      </c>
    </row>
    <row r="32465" spans="7:7">
      <c r="G32465" s="162" t="s">
        <v>32710</v>
      </c>
    </row>
    <row r="32466" spans="7:7">
      <c r="G32466" s="162" t="s">
        <v>32711</v>
      </c>
    </row>
    <row r="32467" spans="7:7">
      <c r="G32467" s="162" t="s">
        <v>32712</v>
      </c>
    </row>
    <row r="32468" spans="7:7">
      <c r="G32468" s="162" t="s">
        <v>32713</v>
      </c>
    </row>
    <row r="32469" spans="7:7">
      <c r="G32469" s="162" t="s">
        <v>32714</v>
      </c>
    </row>
    <row r="32470" spans="7:7">
      <c r="G32470" s="162" t="s">
        <v>32715</v>
      </c>
    </row>
    <row r="32471" spans="7:7">
      <c r="G32471" s="162" t="s">
        <v>32716</v>
      </c>
    </row>
    <row r="32472" spans="7:7">
      <c r="G32472" s="162" t="s">
        <v>32717</v>
      </c>
    </row>
    <row r="32473" spans="7:7">
      <c r="G32473" s="162" t="s">
        <v>32718</v>
      </c>
    </row>
    <row r="32474" spans="7:7">
      <c r="G32474" s="162" t="s">
        <v>32719</v>
      </c>
    </row>
    <row r="32475" spans="7:7">
      <c r="G32475" s="162" t="s">
        <v>32720</v>
      </c>
    </row>
    <row r="32476" spans="7:7">
      <c r="G32476" s="162" t="s">
        <v>32721</v>
      </c>
    </row>
    <row r="32477" spans="7:7">
      <c r="G32477" s="162" t="s">
        <v>32722</v>
      </c>
    </row>
    <row r="32478" spans="7:7">
      <c r="G32478" s="162" t="s">
        <v>32723</v>
      </c>
    </row>
    <row r="32479" spans="7:7">
      <c r="G32479" s="162" t="s">
        <v>32724</v>
      </c>
    </row>
    <row r="32480" spans="7:7">
      <c r="G32480" s="162" t="s">
        <v>32725</v>
      </c>
    </row>
    <row r="32481" spans="7:7">
      <c r="G32481" s="162" t="s">
        <v>32726</v>
      </c>
    </row>
    <row r="32482" spans="7:7">
      <c r="G32482" s="162" t="s">
        <v>32727</v>
      </c>
    </row>
    <row r="32483" spans="7:7">
      <c r="G32483" s="162" t="s">
        <v>32728</v>
      </c>
    </row>
    <row r="32484" spans="7:7">
      <c r="G32484" s="162" t="s">
        <v>32729</v>
      </c>
    </row>
    <row r="32485" spans="7:7">
      <c r="G32485" s="162" t="s">
        <v>32730</v>
      </c>
    </row>
    <row r="32486" spans="7:7">
      <c r="G32486" s="162" t="s">
        <v>32731</v>
      </c>
    </row>
    <row r="32487" spans="7:7">
      <c r="G32487" s="162" t="s">
        <v>32732</v>
      </c>
    </row>
    <row r="32488" spans="7:7">
      <c r="G32488" s="162" t="s">
        <v>32733</v>
      </c>
    </row>
    <row r="32489" spans="7:7">
      <c r="G32489" s="162" t="s">
        <v>32734</v>
      </c>
    </row>
    <row r="32490" spans="7:7">
      <c r="G32490" s="162" t="s">
        <v>32735</v>
      </c>
    </row>
    <row r="32491" spans="7:7">
      <c r="G32491" s="162" t="s">
        <v>32736</v>
      </c>
    </row>
    <row r="32492" spans="7:7">
      <c r="G32492" s="162" t="s">
        <v>32737</v>
      </c>
    </row>
    <row r="32493" spans="7:7">
      <c r="G32493" s="162" t="s">
        <v>32738</v>
      </c>
    </row>
    <row r="32494" spans="7:7">
      <c r="G32494" s="162" t="s">
        <v>32739</v>
      </c>
    </row>
    <row r="32495" spans="7:7">
      <c r="G32495" s="162" t="s">
        <v>32740</v>
      </c>
    </row>
    <row r="32496" spans="7:7">
      <c r="G32496" s="162" t="s">
        <v>32741</v>
      </c>
    </row>
    <row r="32497" spans="7:7">
      <c r="G32497" s="162" t="s">
        <v>32742</v>
      </c>
    </row>
    <row r="32498" spans="7:7">
      <c r="G32498" s="162" t="s">
        <v>32743</v>
      </c>
    </row>
    <row r="32499" spans="7:7">
      <c r="G32499" s="162" t="s">
        <v>32744</v>
      </c>
    </row>
    <row r="32500" spans="7:7">
      <c r="G32500" s="162" t="s">
        <v>32745</v>
      </c>
    </row>
    <row r="32501" spans="7:7">
      <c r="G32501" s="162" t="s">
        <v>32746</v>
      </c>
    </row>
    <row r="32502" spans="7:7">
      <c r="G32502" s="162" t="s">
        <v>32747</v>
      </c>
    </row>
    <row r="32503" spans="7:7">
      <c r="G32503" s="162" t="s">
        <v>32748</v>
      </c>
    </row>
    <row r="32504" spans="7:7">
      <c r="G32504" s="162" t="s">
        <v>32749</v>
      </c>
    </row>
    <row r="32505" spans="7:7">
      <c r="G32505" s="162" t="s">
        <v>32750</v>
      </c>
    </row>
    <row r="32506" spans="7:7">
      <c r="G32506" s="162" t="s">
        <v>32751</v>
      </c>
    </row>
    <row r="32507" spans="7:7">
      <c r="G32507" s="162" t="s">
        <v>32752</v>
      </c>
    </row>
    <row r="32508" spans="7:7">
      <c r="G32508" s="162" t="s">
        <v>32753</v>
      </c>
    </row>
    <row r="32509" spans="7:7">
      <c r="G32509" s="162" t="s">
        <v>32754</v>
      </c>
    </row>
    <row r="32510" spans="7:7">
      <c r="G32510" s="162" t="s">
        <v>32755</v>
      </c>
    </row>
    <row r="32511" spans="7:7">
      <c r="G32511" s="162" t="s">
        <v>32756</v>
      </c>
    </row>
    <row r="32512" spans="7:7">
      <c r="G32512" s="162" t="s">
        <v>32757</v>
      </c>
    </row>
    <row r="32513" spans="7:7">
      <c r="G32513" s="162" t="s">
        <v>32758</v>
      </c>
    </row>
    <row r="32514" spans="7:7">
      <c r="G32514" s="162" t="s">
        <v>32759</v>
      </c>
    </row>
    <row r="32515" spans="7:7">
      <c r="G32515" s="162" t="s">
        <v>32760</v>
      </c>
    </row>
    <row r="32516" spans="7:7">
      <c r="G32516" s="162" t="s">
        <v>32761</v>
      </c>
    </row>
    <row r="32517" spans="7:7">
      <c r="G32517" s="162" t="s">
        <v>32762</v>
      </c>
    </row>
    <row r="32518" spans="7:7">
      <c r="G32518" s="162" t="s">
        <v>32763</v>
      </c>
    </row>
    <row r="32519" spans="7:7">
      <c r="G32519" s="162" t="s">
        <v>32764</v>
      </c>
    </row>
    <row r="32520" spans="7:7">
      <c r="G32520" s="162" t="s">
        <v>32765</v>
      </c>
    </row>
    <row r="32521" spans="7:7">
      <c r="G32521" s="162" t="s">
        <v>32766</v>
      </c>
    </row>
    <row r="32522" spans="7:7">
      <c r="G32522" s="162" t="s">
        <v>32767</v>
      </c>
    </row>
    <row r="32523" spans="7:7">
      <c r="G32523" s="162" t="s">
        <v>32768</v>
      </c>
    </row>
    <row r="32524" spans="7:7">
      <c r="G32524" s="162" t="s">
        <v>32769</v>
      </c>
    </row>
    <row r="32525" spans="7:7">
      <c r="G32525" s="162" t="s">
        <v>32770</v>
      </c>
    </row>
    <row r="32526" spans="7:7">
      <c r="G32526" s="162" t="s">
        <v>32771</v>
      </c>
    </row>
    <row r="32527" spans="7:7">
      <c r="G32527" s="162" t="s">
        <v>32772</v>
      </c>
    </row>
    <row r="32528" spans="7:7">
      <c r="G32528" s="162" t="s">
        <v>32773</v>
      </c>
    </row>
    <row r="32529" spans="7:7">
      <c r="G32529" s="162" t="s">
        <v>32774</v>
      </c>
    </row>
    <row r="32530" spans="7:7">
      <c r="G32530" s="162" t="s">
        <v>32775</v>
      </c>
    </row>
    <row r="32531" spans="7:7">
      <c r="G32531" s="162" t="s">
        <v>32776</v>
      </c>
    </row>
    <row r="32532" spans="7:7">
      <c r="G32532" s="162" t="s">
        <v>32777</v>
      </c>
    </row>
    <row r="32533" spans="7:7">
      <c r="G32533" s="162" t="s">
        <v>32778</v>
      </c>
    </row>
    <row r="32534" spans="7:7">
      <c r="G32534" s="162" t="s">
        <v>32779</v>
      </c>
    </row>
    <row r="32535" spans="7:7">
      <c r="G32535" s="162" t="s">
        <v>32780</v>
      </c>
    </row>
    <row r="32536" spans="7:7">
      <c r="G32536" s="162" t="s">
        <v>32781</v>
      </c>
    </row>
    <row r="32537" spans="7:7">
      <c r="G32537" s="162" t="s">
        <v>32782</v>
      </c>
    </row>
    <row r="32538" spans="7:7">
      <c r="G32538" s="162" t="s">
        <v>32783</v>
      </c>
    </row>
    <row r="32539" spans="7:7">
      <c r="G32539" s="162" t="s">
        <v>32784</v>
      </c>
    </row>
    <row r="32540" spans="7:7">
      <c r="G32540" s="162" t="s">
        <v>32785</v>
      </c>
    </row>
    <row r="32541" spans="7:7">
      <c r="G32541" s="162" t="s">
        <v>32786</v>
      </c>
    </row>
    <row r="32542" spans="7:7">
      <c r="G32542" s="162" t="s">
        <v>32787</v>
      </c>
    </row>
    <row r="32543" spans="7:7">
      <c r="G32543" s="162" t="s">
        <v>32788</v>
      </c>
    </row>
    <row r="32544" spans="7:7">
      <c r="G32544" s="162" t="s">
        <v>32789</v>
      </c>
    </row>
    <row r="32545" spans="7:7">
      <c r="G32545" s="162" t="s">
        <v>32790</v>
      </c>
    </row>
    <row r="32546" spans="7:7">
      <c r="G32546" s="162" t="s">
        <v>32791</v>
      </c>
    </row>
    <row r="32547" spans="7:7">
      <c r="G32547" s="162" t="s">
        <v>32792</v>
      </c>
    </row>
    <row r="32548" spans="7:7">
      <c r="G32548" s="162" t="s">
        <v>32793</v>
      </c>
    </row>
    <row r="32549" spans="7:7">
      <c r="G32549" s="162" t="s">
        <v>32794</v>
      </c>
    </row>
    <row r="32550" spans="7:7">
      <c r="G32550" s="162" t="s">
        <v>32795</v>
      </c>
    </row>
    <row r="32551" spans="7:7">
      <c r="G32551" s="162" t="s">
        <v>32796</v>
      </c>
    </row>
    <row r="32552" spans="7:7">
      <c r="G32552" s="162" t="s">
        <v>32797</v>
      </c>
    </row>
    <row r="32553" spans="7:7">
      <c r="G32553" s="162" t="s">
        <v>32798</v>
      </c>
    </row>
    <row r="32554" spans="7:7">
      <c r="G32554" s="162" t="s">
        <v>32799</v>
      </c>
    </row>
    <row r="32555" spans="7:7">
      <c r="G32555" s="162" t="s">
        <v>32800</v>
      </c>
    </row>
    <row r="32556" spans="7:7">
      <c r="G32556" s="162" t="s">
        <v>32801</v>
      </c>
    </row>
    <row r="32557" spans="7:7">
      <c r="G32557" s="162" t="s">
        <v>32802</v>
      </c>
    </row>
    <row r="32558" spans="7:7">
      <c r="G32558" s="162" t="s">
        <v>32803</v>
      </c>
    </row>
    <row r="32559" spans="7:7">
      <c r="G32559" s="162" t="s">
        <v>32804</v>
      </c>
    </row>
    <row r="32560" spans="7:7">
      <c r="G32560" s="162" t="s">
        <v>32805</v>
      </c>
    </row>
    <row r="32561" spans="7:7">
      <c r="G32561" s="162" t="s">
        <v>32806</v>
      </c>
    </row>
    <row r="32562" spans="7:7">
      <c r="G32562" s="162" t="s">
        <v>32807</v>
      </c>
    </row>
    <row r="32563" spans="7:7">
      <c r="G32563" s="162" t="s">
        <v>32808</v>
      </c>
    </row>
    <row r="32564" spans="7:7">
      <c r="G32564" s="162" t="s">
        <v>32809</v>
      </c>
    </row>
    <row r="32565" spans="7:7">
      <c r="G32565" s="162" t="s">
        <v>32810</v>
      </c>
    </row>
    <row r="32566" spans="7:7">
      <c r="G32566" s="162" t="s">
        <v>32811</v>
      </c>
    </row>
    <row r="32567" spans="7:7">
      <c r="G32567" s="162" t="s">
        <v>32812</v>
      </c>
    </row>
    <row r="32568" spans="7:7">
      <c r="G32568" s="162" t="s">
        <v>32813</v>
      </c>
    </row>
    <row r="32569" spans="7:7">
      <c r="G32569" s="162" t="s">
        <v>32814</v>
      </c>
    </row>
    <row r="32570" spans="7:7">
      <c r="G32570" s="162" t="s">
        <v>32815</v>
      </c>
    </row>
    <row r="32571" spans="7:7">
      <c r="G32571" s="162" t="s">
        <v>32816</v>
      </c>
    </row>
    <row r="32572" spans="7:7">
      <c r="G32572" s="162" t="s">
        <v>32817</v>
      </c>
    </row>
    <row r="32573" spans="7:7">
      <c r="G32573" s="162" t="s">
        <v>32818</v>
      </c>
    </row>
    <row r="32574" spans="7:7">
      <c r="G32574" s="162" t="s">
        <v>32819</v>
      </c>
    </row>
    <row r="32575" spans="7:7">
      <c r="G32575" s="162" t="s">
        <v>32820</v>
      </c>
    </row>
    <row r="32576" spans="7:7">
      <c r="G32576" s="162" t="s">
        <v>32821</v>
      </c>
    </row>
    <row r="32577" spans="7:7">
      <c r="G32577" s="162" t="s">
        <v>32822</v>
      </c>
    </row>
    <row r="32578" spans="7:7">
      <c r="G32578" s="162" t="s">
        <v>32823</v>
      </c>
    </row>
    <row r="32579" spans="7:7">
      <c r="G32579" s="162" t="s">
        <v>32824</v>
      </c>
    </row>
    <row r="32580" spans="7:7">
      <c r="G32580" s="162" t="s">
        <v>32825</v>
      </c>
    </row>
    <row r="32581" spans="7:7">
      <c r="G32581" s="162" t="s">
        <v>32826</v>
      </c>
    </row>
    <row r="32582" spans="7:7">
      <c r="G32582" s="162" t="s">
        <v>32827</v>
      </c>
    </row>
    <row r="32583" spans="7:7">
      <c r="G32583" s="162" t="s">
        <v>32828</v>
      </c>
    </row>
    <row r="32584" spans="7:7">
      <c r="G32584" s="162" t="s">
        <v>32829</v>
      </c>
    </row>
    <row r="32585" spans="7:7">
      <c r="G32585" s="162" t="s">
        <v>32830</v>
      </c>
    </row>
    <row r="32586" spans="7:7">
      <c r="G32586" s="162" t="s">
        <v>32831</v>
      </c>
    </row>
    <row r="32587" spans="7:7">
      <c r="G32587" s="162" t="s">
        <v>32832</v>
      </c>
    </row>
    <row r="32588" spans="7:7">
      <c r="G32588" s="162" t="s">
        <v>32833</v>
      </c>
    </row>
    <row r="32589" spans="7:7">
      <c r="G32589" s="162" t="s">
        <v>32834</v>
      </c>
    </row>
    <row r="32590" spans="7:7">
      <c r="G32590" s="162" t="s">
        <v>32835</v>
      </c>
    </row>
    <row r="32591" spans="7:7">
      <c r="G32591" s="162" t="s">
        <v>32836</v>
      </c>
    </row>
    <row r="32592" spans="7:7">
      <c r="G32592" s="162" t="s">
        <v>32837</v>
      </c>
    </row>
    <row r="32593" spans="7:7">
      <c r="G32593" s="162" t="s">
        <v>32838</v>
      </c>
    </row>
    <row r="32594" spans="7:7">
      <c r="G32594" s="162" t="s">
        <v>32839</v>
      </c>
    </row>
    <row r="32595" spans="7:7">
      <c r="G32595" s="162" t="s">
        <v>32840</v>
      </c>
    </row>
    <row r="32596" spans="7:7">
      <c r="G32596" s="162" t="s">
        <v>32841</v>
      </c>
    </row>
    <row r="32597" spans="7:7">
      <c r="G32597" s="162" t="s">
        <v>32842</v>
      </c>
    </row>
    <row r="32598" spans="7:7">
      <c r="G32598" s="162" t="s">
        <v>32843</v>
      </c>
    </row>
    <row r="32599" spans="7:7">
      <c r="G32599" s="162" t="s">
        <v>32844</v>
      </c>
    </row>
    <row r="32600" spans="7:7">
      <c r="G32600" s="162" t="s">
        <v>32845</v>
      </c>
    </row>
    <row r="32601" spans="7:7">
      <c r="G32601" s="162" t="s">
        <v>32846</v>
      </c>
    </row>
    <row r="32602" spans="7:7">
      <c r="G32602" s="162" t="s">
        <v>32847</v>
      </c>
    </row>
    <row r="32603" spans="7:7">
      <c r="G32603" s="162" t="s">
        <v>32848</v>
      </c>
    </row>
    <row r="32604" spans="7:7">
      <c r="G32604" s="162" t="s">
        <v>32849</v>
      </c>
    </row>
    <row r="32605" spans="7:7">
      <c r="G32605" s="162" t="s">
        <v>32850</v>
      </c>
    </row>
    <row r="32606" spans="7:7">
      <c r="G32606" s="162" t="s">
        <v>32851</v>
      </c>
    </row>
    <row r="32607" spans="7:7">
      <c r="G32607" s="162" t="s">
        <v>32852</v>
      </c>
    </row>
    <row r="32608" spans="7:7">
      <c r="G32608" s="162" t="s">
        <v>32853</v>
      </c>
    </row>
    <row r="32609" spans="7:7">
      <c r="G32609" s="162" t="s">
        <v>32854</v>
      </c>
    </row>
    <row r="32610" spans="7:7">
      <c r="G32610" s="162" t="s">
        <v>32855</v>
      </c>
    </row>
    <row r="32611" spans="7:7">
      <c r="G32611" s="162" t="s">
        <v>32856</v>
      </c>
    </row>
    <row r="32612" spans="7:7">
      <c r="G32612" s="162" t="s">
        <v>32857</v>
      </c>
    </row>
    <row r="32613" spans="7:7">
      <c r="G32613" s="162" t="s">
        <v>32858</v>
      </c>
    </row>
    <row r="32614" spans="7:7">
      <c r="G32614" s="162" t="s">
        <v>32859</v>
      </c>
    </row>
    <row r="32615" spans="7:7">
      <c r="G32615" s="162" t="s">
        <v>32860</v>
      </c>
    </row>
    <row r="32616" spans="7:7">
      <c r="G32616" s="162" t="s">
        <v>32861</v>
      </c>
    </row>
    <row r="32617" spans="7:7">
      <c r="G32617" s="162" t="s">
        <v>32862</v>
      </c>
    </row>
    <row r="32618" spans="7:7">
      <c r="G32618" s="162" t="s">
        <v>32863</v>
      </c>
    </row>
    <row r="32619" spans="7:7">
      <c r="G32619" s="162" t="s">
        <v>32864</v>
      </c>
    </row>
    <row r="32620" spans="7:7">
      <c r="G32620" s="162" t="s">
        <v>32865</v>
      </c>
    </row>
    <row r="32621" spans="7:7">
      <c r="G32621" s="162" t="s">
        <v>32866</v>
      </c>
    </row>
    <row r="32622" spans="7:7">
      <c r="G32622" s="162" t="s">
        <v>32867</v>
      </c>
    </row>
    <row r="32623" spans="7:7">
      <c r="G32623" s="162" t="s">
        <v>32868</v>
      </c>
    </row>
    <row r="32624" spans="7:7">
      <c r="G32624" s="162" t="s">
        <v>32869</v>
      </c>
    </row>
    <row r="32625" spans="7:7">
      <c r="G32625" s="162" t="s">
        <v>32870</v>
      </c>
    </row>
    <row r="32626" spans="7:7">
      <c r="G32626" s="162" t="s">
        <v>32871</v>
      </c>
    </row>
    <row r="32627" spans="7:7">
      <c r="G32627" s="162" t="s">
        <v>32872</v>
      </c>
    </row>
    <row r="32628" spans="7:7">
      <c r="G32628" s="162" t="s">
        <v>32873</v>
      </c>
    </row>
    <row r="32629" spans="7:7">
      <c r="G32629" s="162" t="s">
        <v>32874</v>
      </c>
    </row>
    <row r="32630" spans="7:7">
      <c r="G32630" s="162" t="s">
        <v>32875</v>
      </c>
    </row>
    <row r="32631" spans="7:7">
      <c r="G32631" s="162" t="s">
        <v>32876</v>
      </c>
    </row>
    <row r="32632" spans="7:7">
      <c r="G32632" s="162" t="s">
        <v>32877</v>
      </c>
    </row>
    <row r="32633" spans="7:7">
      <c r="G32633" s="162" t="s">
        <v>32878</v>
      </c>
    </row>
    <row r="32634" spans="7:7">
      <c r="G32634" s="162" t="s">
        <v>32879</v>
      </c>
    </row>
    <row r="32635" spans="7:7">
      <c r="G32635" s="162" t="s">
        <v>32880</v>
      </c>
    </row>
    <row r="32636" spans="7:7">
      <c r="G32636" s="162" t="s">
        <v>32881</v>
      </c>
    </row>
    <row r="32637" spans="7:7">
      <c r="G32637" s="162" t="s">
        <v>32882</v>
      </c>
    </row>
    <row r="32638" spans="7:7">
      <c r="G32638" s="162" t="s">
        <v>32883</v>
      </c>
    </row>
    <row r="32639" spans="7:7">
      <c r="G32639" s="162" t="s">
        <v>32884</v>
      </c>
    </row>
    <row r="32640" spans="7:7">
      <c r="G32640" s="162" t="s">
        <v>32885</v>
      </c>
    </row>
    <row r="32641" spans="7:7">
      <c r="G32641" s="162" t="s">
        <v>32886</v>
      </c>
    </row>
    <row r="32642" spans="7:7">
      <c r="G32642" s="162" t="s">
        <v>32887</v>
      </c>
    </row>
    <row r="32643" spans="7:7">
      <c r="G32643" s="162" t="s">
        <v>32888</v>
      </c>
    </row>
    <row r="32644" spans="7:7">
      <c r="G32644" s="162" t="s">
        <v>32889</v>
      </c>
    </row>
    <row r="32645" spans="7:7">
      <c r="G32645" s="162" t="s">
        <v>32890</v>
      </c>
    </row>
    <row r="32646" spans="7:7">
      <c r="G32646" s="162" t="s">
        <v>32891</v>
      </c>
    </row>
    <row r="32647" spans="7:7">
      <c r="G32647" s="162" t="s">
        <v>32892</v>
      </c>
    </row>
    <row r="32648" spans="7:7">
      <c r="G32648" s="162" t="s">
        <v>32893</v>
      </c>
    </row>
    <row r="32649" spans="7:7">
      <c r="G32649" s="162" t="s">
        <v>32894</v>
      </c>
    </row>
    <row r="32650" spans="7:7">
      <c r="G32650" s="162" t="s">
        <v>32895</v>
      </c>
    </row>
    <row r="32651" spans="7:7">
      <c r="G32651" s="162" t="s">
        <v>32896</v>
      </c>
    </row>
    <row r="32652" spans="7:7">
      <c r="G32652" s="162" t="s">
        <v>32897</v>
      </c>
    </row>
    <row r="32653" spans="7:7">
      <c r="G32653" s="162" t="s">
        <v>32898</v>
      </c>
    </row>
    <row r="32654" spans="7:7">
      <c r="G32654" s="162" t="s">
        <v>32899</v>
      </c>
    </row>
    <row r="32655" spans="7:7">
      <c r="G32655" s="162" t="s">
        <v>32900</v>
      </c>
    </row>
    <row r="32656" spans="7:7">
      <c r="G32656" s="162" t="s">
        <v>32901</v>
      </c>
    </row>
    <row r="32657" spans="7:7">
      <c r="G32657" s="162" t="s">
        <v>32902</v>
      </c>
    </row>
    <row r="32658" spans="7:7">
      <c r="G32658" s="162" t="s">
        <v>32903</v>
      </c>
    </row>
    <row r="32659" spans="7:7">
      <c r="G32659" s="162" t="s">
        <v>32904</v>
      </c>
    </row>
    <row r="32660" spans="7:7">
      <c r="G32660" s="162" t="s">
        <v>32905</v>
      </c>
    </row>
    <row r="32661" spans="7:7">
      <c r="G32661" s="162" t="s">
        <v>32906</v>
      </c>
    </row>
    <row r="32662" spans="7:7">
      <c r="G32662" s="162" t="s">
        <v>32907</v>
      </c>
    </row>
    <row r="32663" spans="7:7">
      <c r="G32663" s="162" t="s">
        <v>32908</v>
      </c>
    </row>
    <row r="32664" spans="7:7">
      <c r="G32664" s="162" t="s">
        <v>32909</v>
      </c>
    </row>
    <row r="32665" spans="7:7">
      <c r="G32665" s="162" t="s">
        <v>32910</v>
      </c>
    </row>
    <row r="32666" spans="7:7">
      <c r="G32666" s="162" t="s">
        <v>32911</v>
      </c>
    </row>
    <row r="32667" spans="7:7">
      <c r="G32667" s="162" t="s">
        <v>32912</v>
      </c>
    </row>
    <row r="32668" spans="7:7">
      <c r="G32668" s="162" t="s">
        <v>32913</v>
      </c>
    </row>
    <row r="32669" spans="7:7">
      <c r="G32669" s="162" t="s">
        <v>32914</v>
      </c>
    </row>
    <row r="32670" spans="7:7">
      <c r="G32670" s="162" t="s">
        <v>32915</v>
      </c>
    </row>
    <row r="32671" spans="7:7">
      <c r="G32671" s="162" t="s">
        <v>32916</v>
      </c>
    </row>
    <row r="32672" spans="7:7">
      <c r="G32672" s="162" t="s">
        <v>32917</v>
      </c>
    </row>
    <row r="32673" spans="7:7">
      <c r="G32673" s="162" t="s">
        <v>32918</v>
      </c>
    </row>
    <row r="32674" spans="7:7">
      <c r="G32674" s="162" t="s">
        <v>32919</v>
      </c>
    </row>
    <row r="32675" spans="7:7">
      <c r="G32675" s="162" t="s">
        <v>32920</v>
      </c>
    </row>
    <row r="32676" spans="7:7">
      <c r="G32676" s="162" t="s">
        <v>32921</v>
      </c>
    </row>
    <row r="32677" spans="7:7">
      <c r="G32677" s="162" t="s">
        <v>32922</v>
      </c>
    </row>
    <row r="32678" spans="7:7">
      <c r="G32678" s="162" t="s">
        <v>32923</v>
      </c>
    </row>
    <row r="32679" spans="7:7">
      <c r="G32679" s="162" t="s">
        <v>32924</v>
      </c>
    </row>
    <row r="32680" spans="7:7">
      <c r="G32680" s="162" t="s">
        <v>32925</v>
      </c>
    </row>
    <row r="32681" spans="7:7">
      <c r="G32681" s="162" t="s">
        <v>32926</v>
      </c>
    </row>
    <row r="32682" spans="7:7">
      <c r="G32682" s="162" t="s">
        <v>32927</v>
      </c>
    </row>
    <row r="32683" spans="7:7">
      <c r="G32683" s="162" t="s">
        <v>32928</v>
      </c>
    </row>
    <row r="32684" spans="7:7">
      <c r="G32684" s="162" t="s">
        <v>32929</v>
      </c>
    </row>
    <row r="32685" spans="7:7">
      <c r="G32685" s="162" t="s">
        <v>32930</v>
      </c>
    </row>
    <row r="32686" spans="7:7">
      <c r="G32686" s="162" t="s">
        <v>32931</v>
      </c>
    </row>
    <row r="32687" spans="7:7">
      <c r="G32687" s="162" t="s">
        <v>32932</v>
      </c>
    </row>
    <row r="32688" spans="7:7">
      <c r="G32688" s="162" t="s">
        <v>32933</v>
      </c>
    </row>
    <row r="32689" spans="7:7">
      <c r="G32689" s="162" t="s">
        <v>32934</v>
      </c>
    </row>
    <row r="32690" spans="7:7">
      <c r="G32690" s="162" t="s">
        <v>32935</v>
      </c>
    </row>
    <row r="32691" spans="7:7">
      <c r="G32691" s="162" t="s">
        <v>32936</v>
      </c>
    </row>
    <row r="32692" spans="7:7">
      <c r="G32692" s="162" t="s">
        <v>32937</v>
      </c>
    </row>
    <row r="32693" spans="7:7">
      <c r="G32693" s="162" t="s">
        <v>32938</v>
      </c>
    </row>
    <row r="32694" spans="7:7">
      <c r="G32694" s="162" t="s">
        <v>32939</v>
      </c>
    </row>
    <row r="32695" spans="7:7">
      <c r="G32695" s="162" t="s">
        <v>32940</v>
      </c>
    </row>
    <row r="32696" spans="7:7">
      <c r="G32696" s="162" t="s">
        <v>32941</v>
      </c>
    </row>
    <row r="32697" spans="7:7">
      <c r="G32697" s="162" t="s">
        <v>32942</v>
      </c>
    </row>
    <row r="32698" spans="7:7">
      <c r="G32698" s="162" t="s">
        <v>32943</v>
      </c>
    </row>
    <row r="32699" spans="7:7">
      <c r="G32699" s="162" t="s">
        <v>32944</v>
      </c>
    </row>
    <row r="32700" spans="7:7">
      <c r="G32700" s="162" t="s">
        <v>32945</v>
      </c>
    </row>
    <row r="32701" spans="7:7">
      <c r="G32701" s="162" t="s">
        <v>32946</v>
      </c>
    </row>
    <row r="32702" spans="7:7">
      <c r="G32702" s="162" t="s">
        <v>32947</v>
      </c>
    </row>
    <row r="32703" spans="7:7">
      <c r="G32703" s="162" t="s">
        <v>32948</v>
      </c>
    </row>
    <row r="32704" spans="7:7">
      <c r="G32704" s="162" t="s">
        <v>32949</v>
      </c>
    </row>
    <row r="32705" spans="7:7">
      <c r="G32705" s="162" t="s">
        <v>32950</v>
      </c>
    </row>
    <row r="32706" spans="7:7">
      <c r="G32706" s="162" t="s">
        <v>32951</v>
      </c>
    </row>
    <row r="32707" spans="7:7">
      <c r="G32707" s="162" t="s">
        <v>32952</v>
      </c>
    </row>
    <row r="32708" spans="7:7">
      <c r="G32708" s="162" t="s">
        <v>32953</v>
      </c>
    </row>
    <row r="32709" spans="7:7">
      <c r="G32709" s="162" t="s">
        <v>32954</v>
      </c>
    </row>
    <row r="32710" spans="7:7">
      <c r="G32710" s="162" t="s">
        <v>32955</v>
      </c>
    </row>
    <row r="32711" spans="7:7">
      <c r="G32711" s="162" t="s">
        <v>32956</v>
      </c>
    </row>
    <row r="32712" spans="7:7">
      <c r="G32712" s="162" t="s">
        <v>32957</v>
      </c>
    </row>
    <row r="32713" spans="7:7">
      <c r="G32713" s="162" t="s">
        <v>32958</v>
      </c>
    </row>
    <row r="32714" spans="7:7">
      <c r="G32714" s="162" t="s">
        <v>32959</v>
      </c>
    </row>
    <row r="32715" spans="7:7">
      <c r="G32715" s="162" t="s">
        <v>32960</v>
      </c>
    </row>
    <row r="32716" spans="7:7">
      <c r="G32716" s="162" t="s">
        <v>32961</v>
      </c>
    </row>
    <row r="32717" spans="7:7">
      <c r="G32717" s="162" t="s">
        <v>32962</v>
      </c>
    </row>
    <row r="32718" spans="7:7">
      <c r="G32718" s="162" t="s">
        <v>32963</v>
      </c>
    </row>
    <row r="32719" spans="7:7">
      <c r="G32719" s="162" t="s">
        <v>32964</v>
      </c>
    </row>
    <row r="32720" spans="7:7">
      <c r="G32720" s="162" t="s">
        <v>32965</v>
      </c>
    </row>
    <row r="32721" spans="7:7">
      <c r="G32721" s="162" t="s">
        <v>32966</v>
      </c>
    </row>
    <row r="32722" spans="7:7">
      <c r="G32722" s="162" t="s">
        <v>32967</v>
      </c>
    </row>
    <row r="32723" spans="7:7">
      <c r="G32723" s="162" t="s">
        <v>32968</v>
      </c>
    </row>
    <row r="32724" spans="7:7">
      <c r="G32724" s="162" t="s">
        <v>32969</v>
      </c>
    </row>
    <row r="32725" spans="7:7">
      <c r="G32725" s="162" t="s">
        <v>32970</v>
      </c>
    </row>
    <row r="32726" spans="7:7">
      <c r="G32726" s="162" t="s">
        <v>32971</v>
      </c>
    </row>
    <row r="32727" spans="7:7">
      <c r="G32727" s="162" t="s">
        <v>32972</v>
      </c>
    </row>
    <row r="32728" spans="7:7">
      <c r="G32728" s="162" t="s">
        <v>32973</v>
      </c>
    </row>
    <row r="32729" spans="7:7">
      <c r="G32729" s="162" t="s">
        <v>32974</v>
      </c>
    </row>
    <row r="32730" spans="7:7">
      <c r="G32730" s="162" t="s">
        <v>32975</v>
      </c>
    </row>
    <row r="32731" spans="7:7">
      <c r="G32731" s="162" t="s">
        <v>32976</v>
      </c>
    </row>
    <row r="32732" spans="7:7">
      <c r="G32732" s="162" t="s">
        <v>32977</v>
      </c>
    </row>
    <row r="32733" spans="7:7">
      <c r="G32733" s="162" t="s">
        <v>32978</v>
      </c>
    </row>
    <row r="32734" spans="7:7">
      <c r="G32734" s="162" t="s">
        <v>32979</v>
      </c>
    </row>
    <row r="32735" spans="7:7">
      <c r="G32735" s="162" t="s">
        <v>32980</v>
      </c>
    </row>
    <row r="32736" spans="7:7">
      <c r="G32736" s="162" t="s">
        <v>32981</v>
      </c>
    </row>
    <row r="32737" spans="7:7">
      <c r="G32737" s="162" t="s">
        <v>32982</v>
      </c>
    </row>
    <row r="32738" spans="7:7">
      <c r="G32738" s="162" t="s">
        <v>32983</v>
      </c>
    </row>
    <row r="32739" spans="7:7">
      <c r="G32739" s="162" t="s">
        <v>32984</v>
      </c>
    </row>
    <row r="32740" spans="7:7">
      <c r="G32740" s="162" t="s">
        <v>32985</v>
      </c>
    </row>
    <row r="32741" spans="7:7">
      <c r="G32741" s="162" t="s">
        <v>32986</v>
      </c>
    </row>
    <row r="32742" spans="7:7">
      <c r="G32742" s="162" t="s">
        <v>32987</v>
      </c>
    </row>
    <row r="32743" spans="7:7">
      <c r="G32743" s="162" t="s">
        <v>32988</v>
      </c>
    </row>
    <row r="32744" spans="7:7">
      <c r="G32744" s="162" t="s">
        <v>32989</v>
      </c>
    </row>
    <row r="32745" spans="7:7">
      <c r="G32745" s="162" t="s">
        <v>32990</v>
      </c>
    </row>
    <row r="32746" spans="7:7">
      <c r="G32746" s="162" t="s">
        <v>32991</v>
      </c>
    </row>
    <row r="32747" spans="7:7">
      <c r="G32747" s="162" t="s">
        <v>32992</v>
      </c>
    </row>
    <row r="32748" spans="7:7">
      <c r="G32748" s="162" t="s">
        <v>32993</v>
      </c>
    </row>
    <row r="32749" spans="7:7">
      <c r="G32749" s="162" t="s">
        <v>32994</v>
      </c>
    </row>
    <row r="32750" spans="7:7">
      <c r="G32750" s="162" t="s">
        <v>32995</v>
      </c>
    </row>
    <row r="32751" spans="7:7">
      <c r="G32751" s="162" t="s">
        <v>32996</v>
      </c>
    </row>
    <row r="32752" spans="7:7">
      <c r="G32752" s="162" t="s">
        <v>32997</v>
      </c>
    </row>
    <row r="32753" spans="7:7">
      <c r="G32753" s="162" t="s">
        <v>32998</v>
      </c>
    </row>
    <row r="32754" spans="7:7">
      <c r="G32754" s="162" t="s">
        <v>32999</v>
      </c>
    </row>
    <row r="32755" spans="7:7">
      <c r="G32755" s="162" t="s">
        <v>33000</v>
      </c>
    </row>
    <row r="32756" spans="7:7">
      <c r="G32756" s="162" t="s">
        <v>33001</v>
      </c>
    </row>
    <row r="32757" spans="7:7">
      <c r="G32757" s="162" t="s">
        <v>33002</v>
      </c>
    </row>
    <row r="32758" spans="7:7">
      <c r="G32758" s="162" t="s">
        <v>33003</v>
      </c>
    </row>
    <row r="32759" spans="7:7">
      <c r="G32759" s="162" t="s">
        <v>33004</v>
      </c>
    </row>
    <row r="32760" spans="7:7">
      <c r="G32760" s="162" t="s">
        <v>33005</v>
      </c>
    </row>
    <row r="32761" spans="7:7">
      <c r="G32761" s="162" t="s">
        <v>33006</v>
      </c>
    </row>
    <row r="32762" spans="7:7">
      <c r="G32762" s="162" t="s">
        <v>33007</v>
      </c>
    </row>
    <row r="32763" spans="7:7">
      <c r="G32763" s="162" t="s">
        <v>33008</v>
      </c>
    </row>
    <row r="32764" spans="7:7">
      <c r="G32764" s="162" t="s">
        <v>33009</v>
      </c>
    </row>
    <row r="32765" spans="7:7">
      <c r="G32765" s="162" t="s">
        <v>33010</v>
      </c>
    </row>
    <row r="32766" spans="7:7">
      <c r="G32766" s="162" t="s">
        <v>33011</v>
      </c>
    </row>
    <row r="32767" spans="7:7">
      <c r="G32767" s="162" t="s">
        <v>33012</v>
      </c>
    </row>
    <row r="32768" spans="7:7">
      <c r="G32768" s="162" t="s">
        <v>33013</v>
      </c>
    </row>
    <row r="32769" spans="7:7">
      <c r="G32769" s="162" t="s">
        <v>33014</v>
      </c>
    </row>
    <row r="32770" spans="7:7">
      <c r="G32770" s="162" t="s">
        <v>33015</v>
      </c>
    </row>
    <row r="32771" spans="7:7">
      <c r="G32771" s="162" t="s">
        <v>33016</v>
      </c>
    </row>
    <row r="32772" spans="7:7">
      <c r="G32772" s="162" t="s">
        <v>33017</v>
      </c>
    </row>
    <row r="32773" spans="7:7">
      <c r="G32773" s="162" t="s">
        <v>33018</v>
      </c>
    </row>
    <row r="32774" spans="7:7">
      <c r="G32774" s="162" t="s">
        <v>33019</v>
      </c>
    </row>
    <row r="32775" spans="7:7">
      <c r="G32775" s="162" t="s">
        <v>33020</v>
      </c>
    </row>
    <row r="32776" spans="7:7">
      <c r="G32776" s="162" t="s">
        <v>33021</v>
      </c>
    </row>
    <row r="32777" spans="7:7">
      <c r="G32777" s="162" t="s">
        <v>33022</v>
      </c>
    </row>
    <row r="32778" spans="7:7">
      <c r="G32778" s="162" t="s">
        <v>33023</v>
      </c>
    </row>
    <row r="32779" spans="7:7">
      <c r="G32779" s="162" t="s">
        <v>33024</v>
      </c>
    </row>
    <row r="32780" spans="7:7">
      <c r="G32780" s="162" t="s">
        <v>33025</v>
      </c>
    </row>
    <row r="32781" spans="7:7">
      <c r="G32781" s="162" t="s">
        <v>33026</v>
      </c>
    </row>
    <row r="32782" spans="7:7">
      <c r="G32782" s="162" t="s">
        <v>33027</v>
      </c>
    </row>
    <row r="32783" spans="7:7">
      <c r="G32783" s="162" t="s">
        <v>33028</v>
      </c>
    </row>
    <row r="32784" spans="7:7">
      <c r="G32784" s="162" t="s">
        <v>33029</v>
      </c>
    </row>
    <row r="32785" spans="7:7">
      <c r="G32785" s="162" t="s">
        <v>33030</v>
      </c>
    </row>
    <row r="32786" spans="7:7">
      <c r="G32786" s="162" t="s">
        <v>33031</v>
      </c>
    </row>
    <row r="32787" spans="7:7">
      <c r="G32787" s="162" t="s">
        <v>33032</v>
      </c>
    </row>
    <row r="32788" spans="7:7">
      <c r="G32788" s="162" t="s">
        <v>33033</v>
      </c>
    </row>
    <row r="32789" spans="7:7">
      <c r="G32789" s="162" t="s">
        <v>33034</v>
      </c>
    </row>
    <row r="32790" spans="7:7">
      <c r="G32790" s="162" t="s">
        <v>33035</v>
      </c>
    </row>
    <row r="32791" spans="7:7">
      <c r="G32791" s="162" t="s">
        <v>33036</v>
      </c>
    </row>
    <row r="32792" spans="7:7">
      <c r="G32792" s="162" t="s">
        <v>33037</v>
      </c>
    </row>
    <row r="32793" spans="7:7">
      <c r="G32793" s="162" t="s">
        <v>33038</v>
      </c>
    </row>
    <row r="32794" spans="7:7">
      <c r="G32794" s="162" t="s">
        <v>33039</v>
      </c>
    </row>
    <row r="32795" spans="7:7">
      <c r="G32795" s="162" t="s">
        <v>33040</v>
      </c>
    </row>
    <row r="32796" spans="7:7">
      <c r="G32796" s="162" t="s">
        <v>33041</v>
      </c>
    </row>
    <row r="32797" spans="7:7">
      <c r="G32797" s="162" t="s">
        <v>33042</v>
      </c>
    </row>
    <row r="32798" spans="7:7">
      <c r="G32798" s="162" t="s">
        <v>33043</v>
      </c>
    </row>
    <row r="32799" spans="7:7">
      <c r="G32799" s="162" t="s">
        <v>33044</v>
      </c>
    </row>
    <row r="32800" spans="7:7">
      <c r="G32800" s="162" t="s">
        <v>33045</v>
      </c>
    </row>
    <row r="32801" spans="7:7">
      <c r="G32801" s="162" t="s">
        <v>33046</v>
      </c>
    </row>
    <row r="32802" spans="7:7">
      <c r="G32802" s="162" t="s">
        <v>33047</v>
      </c>
    </row>
    <row r="32803" spans="7:7">
      <c r="G32803" s="162" t="s">
        <v>33048</v>
      </c>
    </row>
    <row r="32804" spans="7:7">
      <c r="G32804" s="162" t="s">
        <v>33049</v>
      </c>
    </row>
    <row r="32805" spans="7:7">
      <c r="G32805" s="162" t="s">
        <v>33050</v>
      </c>
    </row>
    <row r="32806" spans="7:7">
      <c r="G32806" s="162" t="s">
        <v>33051</v>
      </c>
    </row>
    <row r="32807" spans="7:7">
      <c r="G32807" s="162" t="s">
        <v>33052</v>
      </c>
    </row>
    <row r="32808" spans="7:7">
      <c r="G32808" s="162" t="s">
        <v>33053</v>
      </c>
    </row>
    <row r="32809" spans="7:7">
      <c r="G32809" s="162" t="s">
        <v>33054</v>
      </c>
    </row>
    <row r="32810" spans="7:7">
      <c r="G32810" s="162" t="s">
        <v>33055</v>
      </c>
    </row>
    <row r="32811" spans="7:7">
      <c r="G32811" s="162" t="s">
        <v>33056</v>
      </c>
    </row>
    <row r="32812" spans="7:7">
      <c r="G32812" s="162" t="s">
        <v>33057</v>
      </c>
    </row>
    <row r="32813" spans="7:7">
      <c r="G32813" s="162" t="s">
        <v>33058</v>
      </c>
    </row>
    <row r="32814" spans="7:7">
      <c r="G32814" s="162" t="s">
        <v>33059</v>
      </c>
    </row>
    <row r="32815" spans="7:7">
      <c r="G32815" s="162" t="s">
        <v>33060</v>
      </c>
    </row>
    <row r="32816" spans="7:7">
      <c r="G32816" s="162" t="s">
        <v>33061</v>
      </c>
    </row>
    <row r="32817" spans="7:7">
      <c r="G32817" s="162" t="s">
        <v>33062</v>
      </c>
    </row>
    <row r="32818" spans="7:7">
      <c r="G32818" s="162" t="s">
        <v>33063</v>
      </c>
    </row>
    <row r="32819" spans="7:7">
      <c r="G32819" s="162" t="s">
        <v>33064</v>
      </c>
    </row>
    <row r="32820" spans="7:7">
      <c r="G32820" s="162" t="s">
        <v>33065</v>
      </c>
    </row>
    <row r="32821" spans="7:7">
      <c r="G32821" s="162" t="s">
        <v>33066</v>
      </c>
    </row>
    <row r="32822" spans="7:7">
      <c r="G32822" s="162" t="s">
        <v>33067</v>
      </c>
    </row>
    <row r="32823" spans="7:7">
      <c r="G32823" s="162" t="s">
        <v>33068</v>
      </c>
    </row>
    <row r="32824" spans="7:7">
      <c r="G32824" s="162" t="s">
        <v>33069</v>
      </c>
    </row>
    <row r="32825" spans="7:7">
      <c r="G32825" s="162" t="s">
        <v>33070</v>
      </c>
    </row>
    <row r="32826" spans="7:7">
      <c r="G32826" s="162" t="s">
        <v>33071</v>
      </c>
    </row>
    <row r="32827" spans="7:7">
      <c r="G32827" s="162" t="s">
        <v>33072</v>
      </c>
    </row>
    <row r="32828" spans="7:7">
      <c r="G32828" s="162" t="s">
        <v>33073</v>
      </c>
    </row>
    <row r="32829" spans="7:7">
      <c r="G32829" s="162" t="s">
        <v>33074</v>
      </c>
    </row>
    <row r="32830" spans="7:7">
      <c r="G32830" s="162" t="s">
        <v>33075</v>
      </c>
    </row>
    <row r="32831" spans="7:7">
      <c r="G32831" s="162" t="s">
        <v>33076</v>
      </c>
    </row>
    <row r="32832" spans="7:7">
      <c r="G32832" s="162" t="s">
        <v>33077</v>
      </c>
    </row>
    <row r="32833" spans="7:7">
      <c r="G32833" s="162" t="s">
        <v>33078</v>
      </c>
    </row>
    <row r="32834" spans="7:7">
      <c r="G32834" s="162" t="s">
        <v>33079</v>
      </c>
    </row>
    <row r="32835" spans="7:7">
      <c r="G32835" s="162" t="s">
        <v>33080</v>
      </c>
    </row>
    <row r="32836" spans="7:7">
      <c r="G32836" s="162" t="s">
        <v>33081</v>
      </c>
    </row>
    <row r="32837" spans="7:7">
      <c r="G32837" s="162" t="s">
        <v>33082</v>
      </c>
    </row>
    <row r="32838" spans="7:7">
      <c r="G32838" s="162" t="s">
        <v>33083</v>
      </c>
    </row>
    <row r="32839" spans="7:7">
      <c r="G32839" s="162" t="s">
        <v>33084</v>
      </c>
    </row>
    <row r="32840" spans="7:7">
      <c r="G32840" s="162" t="s">
        <v>33085</v>
      </c>
    </row>
    <row r="32841" spans="7:7">
      <c r="G32841" s="162" t="s">
        <v>33086</v>
      </c>
    </row>
    <row r="32842" spans="7:7">
      <c r="G32842" s="162" t="s">
        <v>33087</v>
      </c>
    </row>
    <row r="32843" spans="7:7">
      <c r="G32843" s="162" t="s">
        <v>33088</v>
      </c>
    </row>
    <row r="32844" spans="7:7">
      <c r="G32844" s="162" t="s">
        <v>33089</v>
      </c>
    </row>
    <row r="32845" spans="7:7">
      <c r="G32845" s="162" t="s">
        <v>33090</v>
      </c>
    </row>
    <row r="32846" spans="7:7">
      <c r="G32846" s="162" t="s">
        <v>33091</v>
      </c>
    </row>
    <row r="32847" spans="7:7">
      <c r="G32847" s="162" t="s">
        <v>33092</v>
      </c>
    </row>
    <row r="32848" spans="7:7">
      <c r="G32848" s="162" t="s">
        <v>33093</v>
      </c>
    </row>
    <row r="32849" spans="7:7">
      <c r="G32849" s="162" t="s">
        <v>33094</v>
      </c>
    </row>
    <row r="32850" spans="7:7">
      <c r="G32850" s="162" t="s">
        <v>33095</v>
      </c>
    </row>
    <row r="32851" spans="7:7">
      <c r="G32851" s="162" t="s">
        <v>33096</v>
      </c>
    </row>
    <row r="32852" spans="7:7">
      <c r="G32852" s="162" t="s">
        <v>33097</v>
      </c>
    </row>
    <row r="32853" spans="7:7">
      <c r="G32853" s="162" t="s">
        <v>33098</v>
      </c>
    </row>
    <row r="32854" spans="7:7">
      <c r="G32854" s="162" t="s">
        <v>33099</v>
      </c>
    </row>
    <row r="32855" spans="7:7">
      <c r="G32855" s="162" t="s">
        <v>33100</v>
      </c>
    </row>
    <row r="32856" spans="7:7">
      <c r="G32856" s="162" t="s">
        <v>33101</v>
      </c>
    </row>
    <row r="32857" spans="7:7">
      <c r="G32857" s="162" t="s">
        <v>33102</v>
      </c>
    </row>
    <row r="32858" spans="7:7">
      <c r="G32858" s="162" t="s">
        <v>33103</v>
      </c>
    </row>
    <row r="32859" spans="7:7">
      <c r="G32859" s="162" t="s">
        <v>33104</v>
      </c>
    </row>
    <row r="32860" spans="7:7">
      <c r="G32860" s="162" t="s">
        <v>33105</v>
      </c>
    </row>
    <row r="32861" spans="7:7">
      <c r="G32861" s="162" t="s">
        <v>33106</v>
      </c>
    </row>
    <row r="32862" spans="7:7">
      <c r="G32862" s="162" t="s">
        <v>33107</v>
      </c>
    </row>
    <row r="32863" spans="7:7">
      <c r="G32863" s="162" t="s">
        <v>33108</v>
      </c>
    </row>
    <row r="32864" spans="7:7">
      <c r="G32864" s="162" t="s">
        <v>33109</v>
      </c>
    </row>
    <row r="32865" spans="7:7">
      <c r="G32865" s="162" t="s">
        <v>33110</v>
      </c>
    </row>
    <row r="32866" spans="7:7">
      <c r="G32866" s="162" t="s">
        <v>33111</v>
      </c>
    </row>
    <row r="32867" spans="7:7">
      <c r="G32867" s="162" t="s">
        <v>33112</v>
      </c>
    </row>
    <row r="32868" spans="7:7">
      <c r="G32868" s="162" t="s">
        <v>33113</v>
      </c>
    </row>
    <row r="32869" spans="7:7">
      <c r="G32869" s="162" t="s">
        <v>33114</v>
      </c>
    </row>
    <row r="32870" spans="7:7">
      <c r="G32870" s="162" t="s">
        <v>33115</v>
      </c>
    </row>
    <row r="32871" spans="7:7">
      <c r="G32871" s="162" t="s">
        <v>33116</v>
      </c>
    </row>
    <row r="32872" spans="7:7">
      <c r="G32872" s="162" t="s">
        <v>33117</v>
      </c>
    </row>
    <row r="32873" spans="7:7">
      <c r="G32873" s="162" t="s">
        <v>33118</v>
      </c>
    </row>
    <row r="32874" spans="7:7">
      <c r="G32874" s="162" t="s">
        <v>33119</v>
      </c>
    </row>
    <row r="32875" spans="7:7">
      <c r="G32875" s="162" t="s">
        <v>33120</v>
      </c>
    </row>
    <row r="32876" spans="7:7">
      <c r="G32876" s="162" t="s">
        <v>33121</v>
      </c>
    </row>
    <row r="32877" spans="7:7">
      <c r="G32877" s="162" t="s">
        <v>33122</v>
      </c>
    </row>
    <row r="32878" spans="7:7">
      <c r="G32878" s="162" t="s">
        <v>33123</v>
      </c>
    </row>
    <row r="32879" spans="7:7">
      <c r="G32879" s="162" t="s">
        <v>33124</v>
      </c>
    </row>
    <row r="32880" spans="7:7">
      <c r="G32880" s="162" t="s">
        <v>33125</v>
      </c>
    </row>
    <row r="32881" spans="7:7">
      <c r="G32881" s="162" t="s">
        <v>33126</v>
      </c>
    </row>
    <row r="32882" spans="7:7">
      <c r="G32882" s="162" t="s">
        <v>33127</v>
      </c>
    </row>
    <row r="32883" spans="7:7">
      <c r="G32883" s="162" t="s">
        <v>33128</v>
      </c>
    </row>
    <row r="32884" spans="7:7">
      <c r="G32884" s="162" t="s">
        <v>33129</v>
      </c>
    </row>
    <row r="32885" spans="7:7">
      <c r="G32885" s="162" t="s">
        <v>33130</v>
      </c>
    </row>
    <row r="32886" spans="7:7">
      <c r="G32886" s="162" t="s">
        <v>33131</v>
      </c>
    </row>
    <row r="32887" spans="7:7">
      <c r="G32887" s="162" t="s">
        <v>33132</v>
      </c>
    </row>
    <row r="32888" spans="7:7">
      <c r="G32888" s="162" t="s">
        <v>33133</v>
      </c>
    </row>
    <row r="32889" spans="7:7">
      <c r="G32889" s="162" t="s">
        <v>33134</v>
      </c>
    </row>
    <row r="32890" spans="7:7">
      <c r="G32890" s="162" t="s">
        <v>33135</v>
      </c>
    </row>
    <row r="32891" spans="7:7">
      <c r="G32891" s="162" t="s">
        <v>33136</v>
      </c>
    </row>
    <row r="32892" spans="7:7">
      <c r="G32892" s="162" t="s">
        <v>33137</v>
      </c>
    </row>
    <row r="32893" spans="7:7">
      <c r="G32893" s="162" t="s">
        <v>33138</v>
      </c>
    </row>
    <row r="32894" spans="7:7">
      <c r="G32894" s="162" t="s">
        <v>33139</v>
      </c>
    </row>
    <row r="32895" spans="7:7">
      <c r="G32895" s="162" t="s">
        <v>33140</v>
      </c>
    </row>
    <row r="32896" spans="7:7">
      <c r="G32896" s="162" t="s">
        <v>33141</v>
      </c>
    </row>
    <row r="32897" spans="7:7">
      <c r="G32897" s="162" t="s">
        <v>33142</v>
      </c>
    </row>
    <row r="32898" spans="7:7">
      <c r="G32898" s="162" t="s">
        <v>33143</v>
      </c>
    </row>
    <row r="32899" spans="7:7">
      <c r="G32899" s="162" t="s">
        <v>33144</v>
      </c>
    </row>
    <row r="32900" spans="7:7">
      <c r="G32900" s="162" t="s">
        <v>33145</v>
      </c>
    </row>
    <row r="32901" spans="7:7">
      <c r="G32901" s="162" t="s">
        <v>33146</v>
      </c>
    </row>
    <row r="32902" spans="7:7">
      <c r="G32902" s="162" t="s">
        <v>33147</v>
      </c>
    </row>
    <row r="32903" spans="7:7">
      <c r="G32903" s="162" t="s">
        <v>33148</v>
      </c>
    </row>
    <row r="32904" spans="7:7">
      <c r="G32904" s="162" t="s">
        <v>33149</v>
      </c>
    </row>
    <row r="32905" spans="7:7">
      <c r="G32905" s="162" t="s">
        <v>33150</v>
      </c>
    </row>
    <row r="32906" spans="7:7">
      <c r="G32906" s="162" t="s">
        <v>33151</v>
      </c>
    </row>
    <row r="32907" spans="7:7">
      <c r="G32907" s="162" t="s">
        <v>33152</v>
      </c>
    </row>
    <row r="32908" spans="7:7">
      <c r="G32908" s="162" t="s">
        <v>33153</v>
      </c>
    </row>
    <row r="32909" spans="7:7">
      <c r="G32909" s="162" t="s">
        <v>33154</v>
      </c>
    </row>
    <row r="32910" spans="7:7">
      <c r="G32910" s="162" t="s">
        <v>33155</v>
      </c>
    </row>
    <row r="32911" spans="7:7">
      <c r="G32911" s="162" t="s">
        <v>33156</v>
      </c>
    </row>
    <row r="32912" spans="7:7">
      <c r="G32912" s="162" t="s">
        <v>33157</v>
      </c>
    </row>
    <row r="32913" spans="7:7">
      <c r="G32913" s="162" t="s">
        <v>33158</v>
      </c>
    </row>
    <row r="32914" spans="7:7">
      <c r="G32914" s="162" t="s">
        <v>33159</v>
      </c>
    </row>
    <row r="32915" spans="7:7">
      <c r="G32915" s="162" t="s">
        <v>33160</v>
      </c>
    </row>
    <row r="32916" spans="7:7">
      <c r="G32916" s="162" t="s">
        <v>33161</v>
      </c>
    </row>
    <row r="32917" spans="7:7">
      <c r="G32917" s="162" t="s">
        <v>33162</v>
      </c>
    </row>
    <row r="32918" spans="7:7">
      <c r="G32918" s="162" t="s">
        <v>33163</v>
      </c>
    </row>
    <row r="32919" spans="7:7">
      <c r="G32919" s="162" t="s">
        <v>33164</v>
      </c>
    </row>
    <row r="32920" spans="7:7">
      <c r="G32920" s="162" t="s">
        <v>33165</v>
      </c>
    </row>
    <row r="32921" spans="7:7">
      <c r="G32921" s="162" t="s">
        <v>33166</v>
      </c>
    </row>
    <row r="32922" spans="7:7">
      <c r="G32922" s="162" t="s">
        <v>33167</v>
      </c>
    </row>
    <row r="32923" spans="7:7">
      <c r="G32923" s="162" t="s">
        <v>33168</v>
      </c>
    </row>
    <row r="32924" spans="7:7">
      <c r="G32924" s="162" t="s">
        <v>33169</v>
      </c>
    </row>
    <row r="32925" spans="7:7">
      <c r="G32925" s="162" t="s">
        <v>33170</v>
      </c>
    </row>
    <row r="32926" spans="7:7">
      <c r="G32926" s="162" t="s">
        <v>33171</v>
      </c>
    </row>
    <row r="32927" spans="7:7">
      <c r="G32927" s="162" t="s">
        <v>33172</v>
      </c>
    </row>
    <row r="32928" spans="7:7">
      <c r="G32928" s="162" t="s">
        <v>33173</v>
      </c>
    </row>
    <row r="32929" spans="7:7">
      <c r="G32929" s="162" t="s">
        <v>33174</v>
      </c>
    </row>
    <row r="32930" spans="7:7">
      <c r="G32930" s="162" t="s">
        <v>33175</v>
      </c>
    </row>
    <row r="32931" spans="7:7">
      <c r="G32931" s="162" t="s">
        <v>33176</v>
      </c>
    </row>
    <row r="32932" spans="7:7">
      <c r="G32932" s="162" t="s">
        <v>33177</v>
      </c>
    </row>
    <row r="32933" spans="7:7">
      <c r="G32933" s="162" t="s">
        <v>33178</v>
      </c>
    </row>
    <row r="32934" spans="7:7">
      <c r="G32934" s="162" t="s">
        <v>33179</v>
      </c>
    </row>
    <row r="32935" spans="7:7">
      <c r="G32935" s="162" t="s">
        <v>33180</v>
      </c>
    </row>
    <row r="32936" spans="7:7">
      <c r="G32936" s="162" t="s">
        <v>33181</v>
      </c>
    </row>
    <row r="32937" spans="7:7">
      <c r="G32937" s="162" t="s">
        <v>33182</v>
      </c>
    </row>
    <row r="32938" spans="7:7">
      <c r="G32938" s="162" t="s">
        <v>33183</v>
      </c>
    </row>
    <row r="32939" spans="7:7">
      <c r="G32939" s="162" t="s">
        <v>33184</v>
      </c>
    </row>
    <row r="32940" spans="7:7">
      <c r="G32940" s="162" t="s">
        <v>33185</v>
      </c>
    </row>
    <row r="32941" spans="7:7">
      <c r="G32941" s="162" t="s">
        <v>33186</v>
      </c>
    </row>
    <row r="32942" spans="7:7">
      <c r="G32942" s="162" t="s">
        <v>33187</v>
      </c>
    </row>
    <row r="32943" spans="7:7">
      <c r="G32943" s="162" t="s">
        <v>33188</v>
      </c>
    </row>
    <row r="32944" spans="7:7">
      <c r="G32944" s="162" t="s">
        <v>33189</v>
      </c>
    </row>
    <row r="32945" spans="7:7">
      <c r="G32945" s="162" t="s">
        <v>33190</v>
      </c>
    </row>
    <row r="32946" spans="7:7">
      <c r="G32946" s="162" t="s">
        <v>33191</v>
      </c>
    </row>
    <row r="32947" spans="7:7">
      <c r="G32947" s="162" t="s">
        <v>33192</v>
      </c>
    </row>
    <row r="32948" spans="7:7">
      <c r="G32948" s="162" t="s">
        <v>33193</v>
      </c>
    </row>
    <row r="32949" spans="7:7">
      <c r="G32949" s="162" t="s">
        <v>33194</v>
      </c>
    </row>
    <row r="32950" spans="7:7">
      <c r="G32950" s="162" t="s">
        <v>33195</v>
      </c>
    </row>
    <row r="32951" spans="7:7">
      <c r="G32951" s="162" t="s">
        <v>33196</v>
      </c>
    </row>
    <row r="32952" spans="7:7">
      <c r="G32952" s="162" t="s">
        <v>33197</v>
      </c>
    </row>
    <row r="32953" spans="7:7">
      <c r="G32953" s="162" t="s">
        <v>33198</v>
      </c>
    </row>
    <row r="32954" spans="7:7">
      <c r="G32954" s="162" t="s">
        <v>33199</v>
      </c>
    </row>
    <row r="32955" spans="7:7">
      <c r="G32955" s="162" t="s">
        <v>33200</v>
      </c>
    </row>
    <row r="32956" spans="7:7">
      <c r="G32956" s="162" t="s">
        <v>33201</v>
      </c>
    </row>
    <row r="32957" spans="7:7">
      <c r="G32957" s="162" t="s">
        <v>33202</v>
      </c>
    </row>
    <row r="32958" spans="7:7">
      <c r="G32958" s="162" t="s">
        <v>33203</v>
      </c>
    </row>
    <row r="32959" spans="7:7">
      <c r="G32959" s="162" t="s">
        <v>33204</v>
      </c>
    </row>
    <row r="32960" spans="7:7">
      <c r="G32960" s="162" t="s">
        <v>33205</v>
      </c>
    </row>
    <row r="32961" spans="7:7">
      <c r="G32961" s="162" t="s">
        <v>33206</v>
      </c>
    </row>
    <row r="32962" spans="7:7">
      <c r="G32962" s="162" t="s">
        <v>33207</v>
      </c>
    </row>
    <row r="32963" spans="7:7">
      <c r="G32963" s="162" t="s">
        <v>33208</v>
      </c>
    </row>
    <row r="32964" spans="7:7">
      <c r="G32964" s="162" t="s">
        <v>33209</v>
      </c>
    </row>
    <row r="32965" spans="7:7">
      <c r="G32965" s="162" t="s">
        <v>33210</v>
      </c>
    </row>
    <row r="32966" spans="7:7">
      <c r="G32966" s="162" t="s">
        <v>33211</v>
      </c>
    </row>
    <row r="32967" spans="7:7">
      <c r="G32967" s="162" t="s">
        <v>33212</v>
      </c>
    </row>
    <row r="32968" spans="7:7">
      <c r="G32968" s="162" t="s">
        <v>33213</v>
      </c>
    </row>
    <row r="32969" spans="7:7">
      <c r="G32969" s="162" t="s">
        <v>33214</v>
      </c>
    </row>
    <row r="32970" spans="7:7">
      <c r="G32970" s="162" t="s">
        <v>33215</v>
      </c>
    </row>
    <row r="32971" spans="7:7">
      <c r="G32971" s="162" t="s">
        <v>33216</v>
      </c>
    </row>
    <row r="32972" spans="7:7">
      <c r="G32972" s="162" t="s">
        <v>33217</v>
      </c>
    </row>
    <row r="32973" spans="7:7">
      <c r="G32973" s="162" t="s">
        <v>33218</v>
      </c>
    </row>
    <row r="32974" spans="7:7">
      <c r="G32974" s="162" t="s">
        <v>33219</v>
      </c>
    </row>
    <row r="32975" spans="7:7">
      <c r="G32975" s="162" t="s">
        <v>33220</v>
      </c>
    </row>
    <row r="32976" spans="7:7">
      <c r="G32976" s="162" t="s">
        <v>33221</v>
      </c>
    </row>
    <row r="32977" spans="7:7">
      <c r="G32977" s="162" t="s">
        <v>33222</v>
      </c>
    </row>
    <row r="32978" spans="7:7">
      <c r="G32978" s="162" t="s">
        <v>33223</v>
      </c>
    </row>
    <row r="32979" spans="7:7">
      <c r="G32979" s="162" t="s">
        <v>33224</v>
      </c>
    </row>
    <row r="32980" spans="7:7">
      <c r="G32980" s="162" t="s">
        <v>33225</v>
      </c>
    </row>
    <row r="32981" spans="7:7">
      <c r="G32981" s="162" t="s">
        <v>33226</v>
      </c>
    </row>
    <row r="32982" spans="7:7">
      <c r="G32982" s="162" t="s">
        <v>33227</v>
      </c>
    </row>
    <row r="32983" spans="7:7">
      <c r="G32983" s="162" t="s">
        <v>33228</v>
      </c>
    </row>
    <row r="32984" spans="7:7">
      <c r="G32984" s="162" t="s">
        <v>33229</v>
      </c>
    </row>
    <row r="32985" spans="7:7">
      <c r="G32985" s="162" t="s">
        <v>33230</v>
      </c>
    </row>
    <row r="32986" spans="7:7">
      <c r="G32986" s="162" t="s">
        <v>33231</v>
      </c>
    </row>
    <row r="32987" spans="7:7">
      <c r="G32987" s="162" t="s">
        <v>33232</v>
      </c>
    </row>
    <row r="32988" spans="7:7">
      <c r="G32988" s="162" t="s">
        <v>33233</v>
      </c>
    </row>
    <row r="32989" spans="7:7">
      <c r="G32989" s="162" t="s">
        <v>33234</v>
      </c>
    </row>
    <row r="32990" spans="7:7">
      <c r="G32990" s="162" t="s">
        <v>33235</v>
      </c>
    </row>
    <row r="32991" spans="7:7">
      <c r="G32991" s="162" t="s">
        <v>33236</v>
      </c>
    </row>
    <row r="32992" spans="7:7">
      <c r="G32992" s="162" t="s">
        <v>33237</v>
      </c>
    </row>
    <row r="32993" spans="7:7">
      <c r="G32993" s="162" t="s">
        <v>33238</v>
      </c>
    </row>
    <row r="32994" spans="7:7">
      <c r="G32994" s="162" t="s">
        <v>33239</v>
      </c>
    </row>
    <row r="32995" spans="7:7">
      <c r="G32995" s="162" t="s">
        <v>33240</v>
      </c>
    </row>
    <row r="32996" spans="7:7">
      <c r="G32996" s="162" t="s">
        <v>33241</v>
      </c>
    </row>
    <row r="32997" spans="7:7">
      <c r="G32997" s="162" t="s">
        <v>33242</v>
      </c>
    </row>
    <row r="32998" spans="7:7">
      <c r="G32998" s="162" t="s">
        <v>33243</v>
      </c>
    </row>
    <row r="32999" spans="7:7">
      <c r="G32999" s="162" t="s">
        <v>33244</v>
      </c>
    </row>
    <row r="33000" spans="7:7">
      <c r="G33000" s="162" t="s">
        <v>33245</v>
      </c>
    </row>
    <row r="33001" spans="7:7">
      <c r="G33001" s="162" t="s">
        <v>33246</v>
      </c>
    </row>
    <row r="33002" spans="7:7">
      <c r="G33002" s="162" t="s">
        <v>33247</v>
      </c>
    </row>
    <row r="33003" spans="7:7">
      <c r="G33003" s="162" t="s">
        <v>33248</v>
      </c>
    </row>
    <row r="33004" spans="7:7">
      <c r="G33004" s="162" t="s">
        <v>33249</v>
      </c>
    </row>
    <row r="33005" spans="7:7">
      <c r="G33005" s="162" t="s">
        <v>33250</v>
      </c>
    </row>
    <row r="33006" spans="7:7">
      <c r="G33006" s="162" t="s">
        <v>33251</v>
      </c>
    </row>
    <row r="33007" spans="7:7">
      <c r="G33007" s="162" t="s">
        <v>33252</v>
      </c>
    </row>
    <row r="33008" spans="7:7">
      <c r="G33008" s="162" t="s">
        <v>33253</v>
      </c>
    </row>
    <row r="33009" spans="7:7">
      <c r="G33009" s="162" t="s">
        <v>33254</v>
      </c>
    </row>
    <row r="33010" spans="7:7">
      <c r="G33010" s="162" t="s">
        <v>33255</v>
      </c>
    </row>
    <row r="33011" spans="7:7">
      <c r="G33011" s="162" t="s">
        <v>33256</v>
      </c>
    </row>
    <row r="33012" spans="7:7">
      <c r="G33012" s="162" t="s">
        <v>33257</v>
      </c>
    </row>
    <row r="33013" spans="7:7">
      <c r="G33013" s="162" t="s">
        <v>33258</v>
      </c>
    </row>
    <row r="33014" spans="7:7">
      <c r="G33014" s="162" t="s">
        <v>33259</v>
      </c>
    </row>
    <row r="33015" spans="7:7">
      <c r="G33015" s="162" t="s">
        <v>33260</v>
      </c>
    </row>
    <row r="33016" spans="7:7">
      <c r="G33016" s="162" t="s">
        <v>33261</v>
      </c>
    </row>
    <row r="33017" spans="7:7">
      <c r="G33017" s="162" t="s">
        <v>33262</v>
      </c>
    </row>
    <row r="33018" spans="7:7">
      <c r="G33018" s="162" t="s">
        <v>33263</v>
      </c>
    </row>
    <row r="33019" spans="7:7">
      <c r="G33019" s="162" t="s">
        <v>33264</v>
      </c>
    </row>
    <row r="33020" spans="7:7">
      <c r="G33020" s="162" t="s">
        <v>33265</v>
      </c>
    </row>
    <row r="33021" spans="7:7">
      <c r="G33021" s="162" t="s">
        <v>33266</v>
      </c>
    </row>
    <row r="33022" spans="7:7">
      <c r="G33022" s="162" t="s">
        <v>33267</v>
      </c>
    </row>
    <row r="33023" spans="7:7">
      <c r="G33023" s="162" t="s">
        <v>33268</v>
      </c>
    </row>
    <row r="33024" spans="7:7">
      <c r="G33024" s="162" t="s">
        <v>33269</v>
      </c>
    </row>
    <row r="33025" spans="7:7">
      <c r="G33025" s="162" t="s">
        <v>33270</v>
      </c>
    </row>
    <row r="33026" spans="7:7">
      <c r="G33026" s="162" t="s">
        <v>33271</v>
      </c>
    </row>
    <row r="33027" spans="7:7">
      <c r="G33027" s="162" t="s">
        <v>33272</v>
      </c>
    </row>
    <row r="33028" spans="7:7">
      <c r="G33028" s="162" t="s">
        <v>33273</v>
      </c>
    </row>
    <row r="33029" spans="7:7">
      <c r="G33029" s="162" t="s">
        <v>33274</v>
      </c>
    </row>
    <row r="33030" spans="7:7">
      <c r="G33030" s="162" t="s">
        <v>33275</v>
      </c>
    </row>
    <row r="33031" spans="7:7">
      <c r="G33031" s="162" t="s">
        <v>33276</v>
      </c>
    </row>
    <row r="33032" spans="7:7">
      <c r="G33032" s="162" t="s">
        <v>33277</v>
      </c>
    </row>
    <row r="33033" spans="7:7">
      <c r="G33033" s="162" t="s">
        <v>33278</v>
      </c>
    </row>
    <row r="33034" spans="7:7">
      <c r="G33034" s="162" t="s">
        <v>33279</v>
      </c>
    </row>
    <row r="33035" spans="7:7">
      <c r="G33035" s="162" t="s">
        <v>33280</v>
      </c>
    </row>
    <row r="33036" spans="7:7">
      <c r="G33036" s="162" t="s">
        <v>33281</v>
      </c>
    </row>
    <row r="33037" spans="7:7">
      <c r="G33037" s="162" t="s">
        <v>33282</v>
      </c>
    </row>
    <row r="33038" spans="7:7">
      <c r="G33038" s="162" t="s">
        <v>33283</v>
      </c>
    </row>
    <row r="33039" spans="7:7">
      <c r="G33039" s="162" t="s">
        <v>33284</v>
      </c>
    </row>
    <row r="33040" spans="7:7">
      <c r="G33040" s="162" t="s">
        <v>33285</v>
      </c>
    </row>
    <row r="33041" spans="7:7">
      <c r="G33041" s="162" t="s">
        <v>33286</v>
      </c>
    </row>
    <row r="33042" spans="7:7">
      <c r="G33042" s="162" t="s">
        <v>33287</v>
      </c>
    </row>
    <row r="33043" spans="7:7">
      <c r="G33043" s="162" t="s">
        <v>33288</v>
      </c>
    </row>
    <row r="33044" spans="7:7">
      <c r="G33044" s="162" t="s">
        <v>33289</v>
      </c>
    </row>
    <row r="33045" spans="7:7">
      <c r="G33045" s="162" t="s">
        <v>33290</v>
      </c>
    </row>
    <row r="33046" spans="7:7">
      <c r="G33046" s="162" t="s">
        <v>33291</v>
      </c>
    </row>
    <row r="33047" spans="7:7">
      <c r="G33047" s="162" t="s">
        <v>33292</v>
      </c>
    </row>
    <row r="33048" spans="7:7">
      <c r="G33048" s="162" t="s">
        <v>33293</v>
      </c>
    </row>
    <row r="33049" spans="7:7">
      <c r="G33049" s="162" t="s">
        <v>33294</v>
      </c>
    </row>
    <row r="33050" spans="7:7">
      <c r="G33050" s="162" t="s">
        <v>33295</v>
      </c>
    </row>
    <row r="33051" spans="7:7">
      <c r="G33051" s="162" t="s">
        <v>33296</v>
      </c>
    </row>
    <row r="33052" spans="7:7">
      <c r="G33052" s="162" t="s">
        <v>33297</v>
      </c>
    </row>
    <row r="33053" spans="7:7">
      <c r="G33053" s="162" t="s">
        <v>33298</v>
      </c>
    </row>
    <row r="33054" spans="7:7">
      <c r="G33054" s="162" t="s">
        <v>33299</v>
      </c>
    </row>
    <row r="33055" spans="7:7">
      <c r="G33055" s="162" t="s">
        <v>33300</v>
      </c>
    </row>
    <row r="33056" spans="7:7">
      <c r="G33056" s="162" t="s">
        <v>33301</v>
      </c>
    </row>
    <row r="33057" spans="7:7">
      <c r="G33057" s="162" t="s">
        <v>33302</v>
      </c>
    </row>
    <row r="33058" spans="7:7">
      <c r="G33058" s="162" t="s">
        <v>33303</v>
      </c>
    </row>
    <row r="33059" spans="7:7">
      <c r="G33059" s="162" t="s">
        <v>33304</v>
      </c>
    </row>
    <row r="33060" spans="7:7">
      <c r="G33060" s="162" t="s">
        <v>33305</v>
      </c>
    </row>
    <row r="33061" spans="7:7">
      <c r="G33061" s="162" t="s">
        <v>33306</v>
      </c>
    </row>
    <row r="33062" spans="7:7">
      <c r="G33062" s="162" t="s">
        <v>33307</v>
      </c>
    </row>
    <row r="33063" spans="7:7">
      <c r="G33063" s="162" t="s">
        <v>33308</v>
      </c>
    </row>
    <row r="33064" spans="7:7">
      <c r="G33064" s="162" t="s">
        <v>33309</v>
      </c>
    </row>
    <row r="33065" spans="7:7">
      <c r="G33065" s="162" t="s">
        <v>33310</v>
      </c>
    </row>
    <row r="33066" spans="7:7">
      <c r="G33066" s="162" t="s">
        <v>33311</v>
      </c>
    </row>
    <row r="33067" spans="7:7">
      <c r="G33067" s="162" t="s">
        <v>33312</v>
      </c>
    </row>
    <row r="33068" spans="7:7">
      <c r="G33068" s="162" t="s">
        <v>33313</v>
      </c>
    </row>
    <row r="33069" spans="7:7">
      <c r="G33069" s="162" t="s">
        <v>33314</v>
      </c>
    </row>
    <row r="33070" spans="7:7">
      <c r="G33070" s="162" t="s">
        <v>33315</v>
      </c>
    </row>
    <row r="33071" spans="7:7">
      <c r="G33071" s="162" t="s">
        <v>33316</v>
      </c>
    </row>
    <row r="33072" spans="7:7">
      <c r="G33072" s="162" t="s">
        <v>33317</v>
      </c>
    </row>
    <row r="33073" spans="7:7">
      <c r="G33073" s="162" t="s">
        <v>33318</v>
      </c>
    </row>
    <row r="33074" spans="7:7">
      <c r="G33074" s="162" t="s">
        <v>33319</v>
      </c>
    </row>
    <row r="33075" spans="7:7">
      <c r="G33075" s="162" t="s">
        <v>33320</v>
      </c>
    </row>
    <row r="33076" spans="7:7">
      <c r="G33076" s="162" t="s">
        <v>33321</v>
      </c>
    </row>
    <row r="33077" spans="7:7">
      <c r="G33077" s="162" t="s">
        <v>33322</v>
      </c>
    </row>
    <row r="33078" spans="7:7">
      <c r="G33078" s="162" t="s">
        <v>33323</v>
      </c>
    </row>
    <row r="33079" spans="7:7">
      <c r="G33079" s="162" t="s">
        <v>33324</v>
      </c>
    </row>
    <row r="33080" spans="7:7">
      <c r="G33080" s="162" t="s">
        <v>33325</v>
      </c>
    </row>
    <row r="33081" spans="7:7">
      <c r="G33081" s="162" t="s">
        <v>33326</v>
      </c>
    </row>
    <row r="33082" spans="7:7">
      <c r="G33082" s="162" t="s">
        <v>33327</v>
      </c>
    </row>
    <row r="33083" spans="7:7">
      <c r="G33083" s="162" t="s">
        <v>33328</v>
      </c>
    </row>
    <row r="33084" spans="7:7">
      <c r="G33084" s="162" t="s">
        <v>33329</v>
      </c>
    </row>
    <row r="33085" spans="7:7">
      <c r="G33085" s="162" t="s">
        <v>33330</v>
      </c>
    </row>
    <row r="33086" spans="7:7">
      <c r="G33086" s="162" t="s">
        <v>33331</v>
      </c>
    </row>
    <row r="33087" spans="7:7">
      <c r="G33087" s="162" t="s">
        <v>33332</v>
      </c>
    </row>
    <row r="33088" spans="7:7">
      <c r="G33088" s="162" t="s">
        <v>33333</v>
      </c>
    </row>
    <row r="33089" spans="7:7">
      <c r="G33089" s="162" t="s">
        <v>33334</v>
      </c>
    </row>
    <row r="33090" spans="7:7">
      <c r="G33090" s="162" t="s">
        <v>33335</v>
      </c>
    </row>
    <row r="33091" spans="7:7">
      <c r="G33091" s="162" t="s">
        <v>33336</v>
      </c>
    </row>
    <row r="33092" spans="7:7">
      <c r="G33092" s="162" t="s">
        <v>33337</v>
      </c>
    </row>
    <row r="33093" spans="7:7">
      <c r="G33093" s="162" t="s">
        <v>33338</v>
      </c>
    </row>
    <row r="33094" spans="7:7">
      <c r="G33094" s="162" t="s">
        <v>33339</v>
      </c>
    </row>
    <row r="33095" spans="7:7">
      <c r="G33095" s="162" t="s">
        <v>33340</v>
      </c>
    </row>
    <row r="33096" spans="7:7">
      <c r="G33096" s="162" t="s">
        <v>33341</v>
      </c>
    </row>
    <row r="33097" spans="7:7">
      <c r="G33097" s="162" t="s">
        <v>33342</v>
      </c>
    </row>
    <row r="33098" spans="7:7">
      <c r="G33098" s="162" t="s">
        <v>33343</v>
      </c>
    </row>
    <row r="33099" spans="7:7">
      <c r="G33099" s="162" t="s">
        <v>33344</v>
      </c>
    </row>
    <row r="33100" spans="7:7">
      <c r="G33100" s="162" t="s">
        <v>33345</v>
      </c>
    </row>
    <row r="33101" spans="7:7">
      <c r="G33101" s="162" t="s">
        <v>33346</v>
      </c>
    </row>
    <row r="33102" spans="7:7">
      <c r="G33102" s="162" t="s">
        <v>33347</v>
      </c>
    </row>
    <row r="33103" spans="7:7">
      <c r="G33103" s="162" t="s">
        <v>33348</v>
      </c>
    </row>
    <row r="33104" spans="7:7">
      <c r="G33104" s="162" t="s">
        <v>33349</v>
      </c>
    </row>
    <row r="33105" spans="7:7">
      <c r="G33105" s="162" t="s">
        <v>33350</v>
      </c>
    </row>
    <row r="33106" spans="7:7">
      <c r="G33106" s="162" t="s">
        <v>33351</v>
      </c>
    </row>
    <row r="33107" spans="7:7">
      <c r="G33107" s="162" t="s">
        <v>33352</v>
      </c>
    </row>
    <row r="33108" spans="7:7">
      <c r="G33108" s="162" t="s">
        <v>33353</v>
      </c>
    </row>
    <row r="33109" spans="7:7">
      <c r="G33109" s="162" t="s">
        <v>33354</v>
      </c>
    </row>
    <row r="33110" spans="7:7">
      <c r="G33110" s="162" t="s">
        <v>33355</v>
      </c>
    </row>
    <row r="33111" spans="7:7">
      <c r="G33111" s="162" t="s">
        <v>33356</v>
      </c>
    </row>
    <row r="33112" spans="7:7">
      <c r="G33112" s="162" t="s">
        <v>33357</v>
      </c>
    </row>
    <row r="33113" spans="7:7">
      <c r="G33113" s="162" t="s">
        <v>33358</v>
      </c>
    </row>
    <row r="33114" spans="7:7">
      <c r="G33114" s="162" t="s">
        <v>33359</v>
      </c>
    </row>
    <row r="33115" spans="7:7">
      <c r="G33115" s="162" t="s">
        <v>33360</v>
      </c>
    </row>
    <row r="33116" spans="7:7">
      <c r="G33116" s="162" t="s">
        <v>33361</v>
      </c>
    </row>
    <row r="33117" spans="7:7">
      <c r="G33117" s="162" t="s">
        <v>33362</v>
      </c>
    </row>
    <row r="33118" spans="7:7">
      <c r="G33118" s="162" t="s">
        <v>33363</v>
      </c>
    </row>
    <row r="33119" spans="7:7">
      <c r="G33119" s="162" t="s">
        <v>33364</v>
      </c>
    </row>
    <row r="33120" spans="7:7">
      <c r="G33120" s="162" t="s">
        <v>33365</v>
      </c>
    </row>
    <row r="33121" spans="7:7">
      <c r="G33121" s="162" t="s">
        <v>33366</v>
      </c>
    </row>
    <row r="33122" spans="7:7">
      <c r="G33122" s="162" t="s">
        <v>33367</v>
      </c>
    </row>
    <row r="33123" spans="7:7">
      <c r="G33123" s="162" t="s">
        <v>33368</v>
      </c>
    </row>
    <row r="33124" spans="7:7">
      <c r="G33124" s="162" t="s">
        <v>33369</v>
      </c>
    </row>
    <row r="33125" spans="7:7">
      <c r="G33125" s="162" t="s">
        <v>33370</v>
      </c>
    </row>
    <row r="33126" spans="7:7">
      <c r="G33126" s="162" t="s">
        <v>33371</v>
      </c>
    </row>
    <row r="33127" spans="7:7">
      <c r="G33127" s="162" t="s">
        <v>33372</v>
      </c>
    </row>
    <row r="33128" spans="7:7">
      <c r="G33128" s="162" t="s">
        <v>33373</v>
      </c>
    </row>
    <row r="33129" spans="7:7">
      <c r="G33129" s="162" t="s">
        <v>33374</v>
      </c>
    </row>
    <row r="33130" spans="7:7">
      <c r="G33130" s="162" t="s">
        <v>33375</v>
      </c>
    </row>
    <row r="33131" spans="7:7">
      <c r="G33131" s="162" t="s">
        <v>33376</v>
      </c>
    </row>
    <row r="33132" spans="7:7">
      <c r="G33132" s="162" t="s">
        <v>33377</v>
      </c>
    </row>
    <row r="33133" spans="7:7">
      <c r="G33133" s="162" t="s">
        <v>33378</v>
      </c>
    </row>
    <row r="33134" spans="7:7">
      <c r="G33134" s="162" t="s">
        <v>33379</v>
      </c>
    </row>
    <row r="33135" spans="7:7">
      <c r="G33135" s="162" t="s">
        <v>33380</v>
      </c>
    </row>
    <row r="33136" spans="7:7">
      <c r="G33136" s="162" t="s">
        <v>33381</v>
      </c>
    </row>
    <row r="33137" spans="7:7">
      <c r="G33137" s="162" t="s">
        <v>33382</v>
      </c>
    </row>
    <row r="33138" spans="7:7">
      <c r="G33138" s="162" t="s">
        <v>33383</v>
      </c>
    </row>
    <row r="33139" spans="7:7">
      <c r="G33139" s="162" t="s">
        <v>33384</v>
      </c>
    </row>
    <row r="33140" spans="7:7">
      <c r="G33140" s="162" t="s">
        <v>33385</v>
      </c>
    </row>
    <row r="33141" spans="7:7">
      <c r="G33141" s="162" t="s">
        <v>33386</v>
      </c>
    </row>
    <row r="33142" spans="7:7">
      <c r="G33142" s="162" t="s">
        <v>33387</v>
      </c>
    </row>
    <row r="33143" spans="7:7">
      <c r="G33143" s="162" t="s">
        <v>33388</v>
      </c>
    </row>
    <row r="33144" spans="7:7">
      <c r="G33144" s="162" t="s">
        <v>33389</v>
      </c>
    </row>
    <row r="33145" spans="7:7">
      <c r="G33145" s="162" t="s">
        <v>33390</v>
      </c>
    </row>
    <row r="33146" spans="7:7">
      <c r="G33146" s="162" t="s">
        <v>33391</v>
      </c>
    </row>
    <row r="33147" spans="7:7">
      <c r="G33147" s="162" t="s">
        <v>33392</v>
      </c>
    </row>
    <row r="33148" spans="7:7">
      <c r="G33148" s="162" t="s">
        <v>33393</v>
      </c>
    </row>
    <row r="33149" spans="7:7">
      <c r="G33149" s="162" t="s">
        <v>33394</v>
      </c>
    </row>
    <row r="33150" spans="7:7">
      <c r="G33150" s="162" t="s">
        <v>33395</v>
      </c>
    </row>
    <row r="33151" spans="7:7">
      <c r="G33151" s="162" t="s">
        <v>33396</v>
      </c>
    </row>
    <row r="33152" spans="7:7">
      <c r="G33152" s="162" t="s">
        <v>33397</v>
      </c>
    </row>
    <row r="33153" spans="7:7">
      <c r="G33153" s="162" t="s">
        <v>33398</v>
      </c>
    </row>
    <row r="33154" spans="7:7">
      <c r="G33154" s="162" t="s">
        <v>33399</v>
      </c>
    </row>
    <row r="33155" spans="7:7">
      <c r="G33155" s="162" t="s">
        <v>33400</v>
      </c>
    </row>
    <row r="33156" spans="7:7">
      <c r="G33156" s="162" t="s">
        <v>33401</v>
      </c>
    </row>
    <row r="33157" spans="7:7">
      <c r="G33157" s="162" t="s">
        <v>33402</v>
      </c>
    </row>
    <row r="33158" spans="7:7">
      <c r="G33158" s="162" t="s">
        <v>33403</v>
      </c>
    </row>
    <row r="33159" spans="7:7">
      <c r="G33159" s="162" t="s">
        <v>33404</v>
      </c>
    </row>
    <row r="33160" spans="7:7">
      <c r="G33160" s="162" t="s">
        <v>33405</v>
      </c>
    </row>
    <row r="33161" spans="7:7">
      <c r="G33161" s="162" t="s">
        <v>33406</v>
      </c>
    </row>
    <row r="33162" spans="7:7">
      <c r="G33162" s="162" t="s">
        <v>33407</v>
      </c>
    </row>
    <row r="33163" spans="7:7">
      <c r="G33163" s="162" t="s">
        <v>33408</v>
      </c>
    </row>
    <row r="33164" spans="7:7">
      <c r="G33164" s="162" t="s">
        <v>33409</v>
      </c>
    </row>
    <row r="33165" spans="7:7">
      <c r="G33165" s="162" t="s">
        <v>33410</v>
      </c>
    </row>
    <row r="33166" spans="7:7">
      <c r="G33166" s="162" t="s">
        <v>33411</v>
      </c>
    </row>
    <row r="33167" spans="7:7">
      <c r="G33167" s="162" t="s">
        <v>33412</v>
      </c>
    </row>
    <row r="33168" spans="7:7">
      <c r="G33168" s="162" t="s">
        <v>33413</v>
      </c>
    </row>
    <row r="33169" spans="7:7">
      <c r="G33169" s="162" t="s">
        <v>33414</v>
      </c>
    </row>
    <row r="33170" spans="7:7">
      <c r="G33170" s="162" t="s">
        <v>33415</v>
      </c>
    </row>
    <row r="33171" spans="7:7">
      <c r="G33171" s="162" t="s">
        <v>33416</v>
      </c>
    </row>
    <row r="33172" spans="7:7">
      <c r="G33172" s="162" t="s">
        <v>33417</v>
      </c>
    </row>
    <row r="33173" spans="7:7">
      <c r="G33173" s="162" t="s">
        <v>33418</v>
      </c>
    </row>
    <row r="33174" spans="7:7">
      <c r="G33174" s="162" t="s">
        <v>33419</v>
      </c>
    </row>
    <row r="33175" spans="7:7">
      <c r="G33175" s="162" t="s">
        <v>33420</v>
      </c>
    </row>
    <row r="33176" spans="7:7">
      <c r="G33176" s="162" t="s">
        <v>33421</v>
      </c>
    </row>
    <row r="33177" spans="7:7">
      <c r="G33177" s="162" t="s">
        <v>33422</v>
      </c>
    </row>
    <row r="33178" spans="7:7">
      <c r="G33178" s="162" t="s">
        <v>33423</v>
      </c>
    </row>
    <row r="33179" spans="7:7">
      <c r="G33179" s="162" t="s">
        <v>33424</v>
      </c>
    </row>
    <row r="33180" spans="7:7">
      <c r="G33180" s="162" t="s">
        <v>33425</v>
      </c>
    </row>
    <row r="33181" spans="7:7">
      <c r="G33181" s="162" t="s">
        <v>33426</v>
      </c>
    </row>
    <row r="33182" spans="7:7">
      <c r="G33182" s="162" t="s">
        <v>33427</v>
      </c>
    </row>
    <row r="33183" spans="7:7">
      <c r="G33183" s="162" t="s">
        <v>33428</v>
      </c>
    </row>
    <row r="33184" spans="7:7">
      <c r="G33184" s="162" t="s">
        <v>33429</v>
      </c>
    </row>
    <row r="33185" spans="7:7">
      <c r="G33185" s="162" t="s">
        <v>33430</v>
      </c>
    </row>
    <row r="33186" spans="7:7">
      <c r="G33186" s="162" t="s">
        <v>33431</v>
      </c>
    </row>
    <row r="33187" spans="7:7">
      <c r="G33187" s="162" t="s">
        <v>33432</v>
      </c>
    </row>
    <row r="33188" spans="7:7">
      <c r="G33188" s="162" t="s">
        <v>33433</v>
      </c>
    </row>
    <row r="33189" spans="7:7">
      <c r="G33189" s="162" t="s">
        <v>33434</v>
      </c>
    </row>
    <row r="33190" spans="7:7">
      <c r="G33190" s="162" t="s">
        <v>33435</v>
      </c>
    </row>
    <row r="33191" spans="7:7">
      <c r="G33191" s="162" t="s">
        <v>33436</v>
      </c>
    </row>
    <row r="33192" spans="7:7">
      <c r="G33192" s="162" t="s">
        <v>33437</v>
      </c>
    </row>
    <row r="33193" spans="7:7">
      <c r="G33193" s="162" t="s">
        <v>33438</v>
      </c>
    </row>
    <row r="33194" spans="7:7">
      <c r="G33194" s="162" t="s">
        <v>33439</v>
      </c>
    </row>
    <row r="33195" spans="7:7">
      <c r="G33195" s="162" t="s">
        <v>33440</v>
      </c>
    </row>
    <row r="33196" spans="7:7">
      <c r="G33196" s="162" t="s">
        <v>33441</v>
      </c>
    </row>
    <row r="33197" spans="7:7">
      <c r="G33197" s="162" t="s">
        <v>33442</v>
      </c>
    </row>
    <row r="33198" spans="7:7">
      <c r="G33198" s="162" t="s">
        <v>33443</v>
      </c>
    </row>
    <row r="33199" spans="7:7">
      <c r="G33199" s="162" t="s">
        <v>33444</v>
      </c>
    </row>
    <row r="33200" spans="7:7">
      <c r="G33200" s="162" t="s">
        <v>33445</v>
      </c>
    </row>
    <row r="33201" spans="7:7">
      <c r="G33201" s="162" t="s">
        <v>33446</v>
      </c>
    </row>
    <row r="33202" spans="7:7">
      <c r="G33202" s="162" t="s">
        <v>33447</v>
      </c>
    </row>
    <row r="33203" spans="7:7">
      <c r="G33203" s="162" t="s">
        <v>33448</v>
      </c>
    </row>
    <row r="33204" spans="7:7">
      <c r="G33204" s="162" t="s">
        <v>33449</v>
      </c>
    </row>
    <row r="33205" spans="7:7">
      <c r="G33205" s="162" t="s">
        <v>33450</v>
      </c>
    </row>
    <row r="33206" spans="7:7">
      <c r="G33206" s="162" t="s">
        <v>33451</v>
      </c>
    </row>
    <row r="33207" spans="7:7">
      <c r="G33207" s="162" t="s">
        <v>33452</v>
      </c>
    </row>
    <row r="33208" spans="7:7">
      <c r="G33208" s="162" t="s">
        <v>33453</v>
      </c>
    </row>
    <row r="33209" spans="7:7">
      <c r="G33209" s="162" t="s">
        <v>33454</v>
      </c>
    </row>
    <row r="33210" spans="7:7">
      <c r="G33210" s="162" t="s">
        <v>33455</v>
      </c>
    </row>
    <row r="33211" spans="7:7">
      <c r="G33211" s="162" t="s">
        <v>33456</v>
      </c>
    </row>
    <row r="33212" spans="7:7">
      <c r="G33212" s="162" t="s">
        <v>33457</v>
      </c>
    </row>
    <row r="33213" spans="7:7">
      <c r="G33213" s="162" t="s">
        <v>33458</v>
      </c>
    </row>
    <row r="33214" spans="7:7">
      <c r="G33214" s="162" t="s">
        <v>33459</v>
      </c>
    </row>
    <row r="33215" spans="7:7">
      <c r="G33215" s="162" t="s">
        <v>33460</v>
      </c>
    </row>
    <row r="33216" spans="7:7">
      <c r="G33216" s="162" t="s">
        <v>33461</v>
      </c>
    </row>
    <row r="33217" spans="7:7">
      <c r="G33217" s="162" t="s">
        <v>33462</v>
      </c>
    </row>
    <row r="33218" spans="7:7">
      <c r="G33218" s="162" t="s">
        <v>33463</v>
      </c>
    </row>
    <row r="33219" spans="7:7">
      <c r="G33219" s="162" t="s">
        <v>33464</v>
      </c>
    </row>
    <row r="33220" spans="7:7">
      <c r="G33220" s="162" t="s">
        <v>33465</v>
      </c>
    </row>
    <row r="33221" spans="7:7">
      <c r="G33221" s="162" t="s">
        <v>33466</v>
      </c>
    </row>
    <row r="33222" spans="7:7">
      <c r="G33222" s="162" t="s">
        <v>33467</v>
      </c>
    </row>
    <row r="33223" spans="7:7">
      <c r="G33223" s="162" t="s">
        <v>33468</v>
      </c>
    </row>
    <row r="33224" spans="7:7">
      <c r="G33224" s="162" t="s">
        <v>33469</v>
      </c>
    </row>
    <row r="33225" spans="7:7">
      <c r="G33225" s="162" t="s">
        <v>33470</v>
      </c>
    </row>
    <row r="33226" spans="7:7">
      <c r="G33226" s="162" t="s">
        <v>33471</v>
      </c>
    </row>
    <row r="33227" spans="7:7">
      <c r="G33227" s="162" t="s">
        <v>33472</v>
      </c>
    </row>
    <row r="33228" spans="7:7">
      <c r="G33228" s="162" t="s">
        <v>33473</v>
      </c>
    </row>
    <row r="33229" spans="7:7">
      <c r="G33229" s="162" t="s">
        <v>33474</v>
      </c>
    </row>
    <row r="33230" spans="7:7">
      <c r="G33230" s="162" t="s">
        <v>33475</v>
      </c>
    </row>
    <row r="33231" spans="7:7">
      <c r="G33231" s="162" t="s">
        <v>33476</v>
      </c>
    </row>
    <row r="33232" spans="7:7">
      <c r="G33232" s="162" t="s">
        <v>33477</v>
      </c>
    </row>
    <row r="33233" spans="7:7">
      <c r="G33233" s="162" t="s">
        <v>33478</v>
      </c>
    </row>
    <row r="33234" spans="7:7">
      <c r="G33234" s="162" t="s">
        <v>33479</v>
      </c>
    </row>
    <row r="33235" spans="7:7">
      <c r="G33235" s="162" t="s">
        <v>33480</v>
      </c>
    </row>
    <row r="33236" spans="7:7">
      <c r="G33236" s="162" t="s">
        <v>33481</v>
      </c>
    </row>
    <row r="33237" spans="7:7">
      <c r="G33237" s="162" t="s">
        <v>33482</v>
      </c>
    </row>
    <row r="33238" spans="7:7">
      <c r="G33238" s="162" t="s">
        <v>33483</v>
      </c>
    </row>
    <row r="33239" spans="7:7">
      <c r="G33239" s="162" t="s">
        <v>33484</v>
      </c>
    </row>
    <row r="33240" spans="7:7">
      <c r="G33240" s="162" t="s">
        <v>33485</v>
      </c>
    </row>
    <row r="33241" spans="7:7">
      <c r="G33241" s="162" t="s">
        <v>33486</v>
      </c>
    </row>
    <row r="33242" spans="7:7">
      <c r="G33242" s="162" t="s">
        <v>33487</v>
      </c>
    </row>
    <row r="33243" spans="7:7">
      <c r="G33243" s="162" t="s">
        <v>33488</v>
      </c>
    </row>
    <row r="33244" spans="7:7">
      <c r="G33244" s="162" t="s">
        <v>33489</v>
      </c>
    </row>
    <row r="33245" spans="7:7">
      <c r="G33245" s="162" t="s">
        <v>33490</v>
      </c>
    </row>
    <row r="33246" spans="7:7">
      <c r="G33246" s="162" t="s">
        <v>33491</v>
      </c>
    </row>
    <row r="33247" spans="7:7">
      <c r="G33247" s="162" t="s">
        <v>33492</v>
      </c>
    </row>
    <row r="33248" spans="7:7">
      <c r="G33248" s="162" t="s">
        <v>33493</v>
      </c>
    </row>
    <row r="33249" spans="7:7">
      <c r="G33249" s="162" t="s">
        <v>33494</v>
      </c>
    </row>
    <row r="33250" spans="7:7">
      <c r="G33250" s="162" t="s">
        <v>33495</v>
      </c>
    </row>
    <row r="33251" spans="7:7">
      <c r="G33251" s="162" t="s">
        <v>33496</v>
      </c>
    </row>
    <row r="33252" spans="7:7">
      <c r="G33252" s="162" t="s">
        <v>33497</v>
      </c>
    </row>
    <row r="33253" spans="7:7">
      <c r="G33253" s="162" t="s">
        <v>33498</v>
      </c>
    </row>
    <row r="33254" spans="7:7">
      <c r="G33254" s="162" t="s">
        <v>33499</v>
      </c>
    </row>
    <row r="33255" spans="7:7">
      <c r="G33255" s="162" t="s">
        <v>33500</v>
      </c>
    </row>
    <row r="33256" spans="7:7">
      <c r="G33256" s="162" t="s">
        <v>33501</v>
      </c>
    </row>
    <row r="33257" spans="7:7">
      <c r="G33257" s="162" t="s">
        <v>33502</v>
      </c>
    </row>
    <row r="33258" spans="7:7">
      <c r="G33258" s="162" t="s">
        <v>33503</v>
      </c>
    </row>
    <row r="33259" spans="7:7">
      <c r="G33259" s="162" t="s">
        <v>33504</v>
      </c>
    </row>
    <row r="33260" spans="7:7">
      <c r="G33260" s="162" t="s">
        <v>33505</v>
      </c>
    </row>
    <row r="33261" spans="7:7">
      <c r="G33261" s="162" t="s">
        <v>33506</v>
      </c>
    </row>
    <row r="33262" spans="7:7">
      <c r="G33262" s="162" t="s">
        <v>33507</v>
      </c>
    </row>
    <row r="33263" spans="7:7">
      <c r="G33263" s="162" t="s">
        <v>33508</v>
      </c>
    </row>
    <row r="33264" spans="7:7">
      <c r="G33264" s="162" t="s">
        <v>33509</v>
      </c>
    </row>
    <row r="33265" spans="7:7">
      <c r="G33265" s="162" t="s">
        <v>33510</v>
      </c>
    </row>
    <row r="33266" spans="7:7">
      <c r="G33266" s="162" t="s">
        <v>33511</v>
      </c>
    </row>
    <row r="33267" spans="7:7">
      <c r="G33267" s="162" t="s">
        <v>33512</v>
      </c>
    </row>
    <row r="33268" spans="7:7">
      <c r="G33268" s="162" t="s">
        <v>33513</v>
      </c>
    </row>
    <row r="33269" spans="7:7">
      <c r="G33269" s="162" t="s">
        <v>33514</v>
      </c>
    </row>
    <row r="33270" spans="7:7">
      <c r="G33270" s="162" t="s">
        <v>33515</v>
      </c>
    </row>
    <row r="33271" spans="7:7">
      <c r="G33271" s="162" t="s">
        <v>33516</v>
      </c>
    </row>
    <row r="33272" spans="7:7">
      <c r="G33272" s="162" t="s">
        <v>33517</v>
      </c>
    </row>
    <row r="33273" spans="7:7">
      <c r="G33273" s="162" t="s">
        <v>33518</v>
      </c>
    </row>
    <row r="33274" spans="7:7">
      <c r="G33274" s="162" t="s">
        <v>33519</v>
      </c>
    </row>
    <row r="33275" spans="7:7">
      <c r="G33275" s="162" t="s">
        <v>33520</v>
      </c>
    </row>
    <row r="33276" spans="7:7">
      <c r="G33276" s="162" t="s">
        <v>33521</v>
      </c>
    </row>
    <row r="33277" spans="7:7">
      <c r="G33277" s="162" t="s">
        <v>33522</v>
      </c>
    </row>
    <row r="33278" spans="7:7">
      <c r="G33278" s="162" t="s">
        <v>33523</v>
      </c>
    </row>
    <row r="33279" spans="7:7">
      <c r="G33279" s="162" t="s">
        <v>33524</v>
      </c>
    </row>
    <row r="33280" spans="7:7">
      <c r="G33280" s="162" t="s">
        <v>33525</v>
      </c>
    </row>
    <row r="33281" spans="7:7">
      <c r="G33281" s="162" t="s">
        <v>33526</v>
      </c>
    </row>
    <row r="33282" spans="7:7">
      <c r="G33282" s="162" t="s">
        <v>33527</v>
      </c>
    </row>
    <row r="33283" spans="7:7">
      <c r="G33283" s="162" t="s">
        <v>33528</v>
      </c>
    </row>
    <row r="33284" spans="7:7">
      <c r="G33284" s="162" t="s">
        <v>33529</v>
      </c>
    </row>
    <row r="33285" spans="7:7">
      <c r="G33285" s="162" t="s">
        <v>33530</v>
      </c>
    </row>
    <row r="33286" spans="7:7">
      <c r="G33286" s="162" t="s">
        <v>33531</v>
      </c>
    </row>
    <row r="33287" spans="7:7">
      <c r="G33287" s="162" t="s">
        <v>33532</v>
      </c>
    </row>
    <row r="33288" spans="7:7">
      <c r="G33288" s="162" t="s">
        <v>33533</v>
      </c>
    </row>
    <row r="33289" spans="7:7">
      <c r="G33289" s="162" t="s">
        <v>33534</v>
      </c>
    </row>
    <row r="33290" spans="7:7">
      <c r="G33290" s="162" t="s">
        <v>33535</v>
      </c>
    </row>
    <row r="33291" spans="7:7">
      <c r="G33291" s="162" t="s">
        <v>33536</v>
      </c>
    </row>
    <row r="33292" spans="7:7">
      <c r="G33292" s="162" t="s">
        <v>33537</v>
      </c>
    </row>
    <row r="33293" spans="7:7">
      <c r="G33293" s="162" t="s">
        <v>33538</v>
      </c>
    </row>
    <row r="33294" spans="7:7">
      <c r="G33294" s="162" t="s">
        <v>33539</v>
      </c>
    </row>
    <row r="33295" spans="7:7">
      <c r="G33295" s="162" t="s">
        <v>33540</v>
      </c>
    </row>
    <row r="33296" spans="7:7">
      <c r="G33296" s="162" t="s">
        <v>33541</v>
      </c>
    </row>
    <row r="33297" spans="7:7">
      <c r="G33297" s="162" t="s">
        <v>33542</v>
      </c>
    </row>
    <row r="33298" spans="7:7">
      <c r="G33298" s="162" t="s">
        <v>33543</v>
      </c>
    </row>
    <row r="33299" spans="7:7">
      <c r="G33299" s="162" t="s">
        <v>33544</v>
      </c>
    </row>
    <row r="33300" spans="7:7">
      <c r="G33300" s="162" t="s">
        <v>33545</v>
      </c>
    </row>
    <row r="33301" spans="7:7">
      <c r="G33301" s="162" t="s">
        <v>33546</v>
      </c>
    </row>
    <row r="33302" spans="7:7">
      <c r="G33302" s="162" t="s">
        <v>33547</v>
      </c>
    </row>
    <row r="33303" spans="7:7">
      <c r="G33303" s="162" t="s">
        <v>33548</v>
      </c>
    </row>
    <row r="33304" spans="7:7">
      <c r="G33304" s="162" t="s">
        <v>33549</v>
      </c>
    </row>
    <row r="33305" spans="7:7">
      <c r="G33305" s="162" t="s">
        <v>33550</v>
      </c>
    </row>
    <row r="33306" spans="7:7">
      <c r="G33306" s="162" t="s">
        <v>33551</v>
      </c>
    </row>
    <row r="33307" spans="7:7">
      <c r="G33307" s="162" t="s">
        <v>33552</v>
      </c>
    </row>
    <row r="33308" spans="7:7">
      <c r="G33308" s="162" t="s">
        <v>33553</v>
      </c>
    </row>
    <row r="33309" spans="7:7">
      <c r="G33309" s="162" t="s">
        <v>33554</v>
      </c>
    </row>
    <row r="33310" spans="7:7">
      <c r="G33310" s="162" t="s">
        <v>33555</v>
      </c>
    </row>
    <row r="33311" spans="7:7">
      <c r="G33311" s="162" t="s">
        <v>33556</v>
      </c>
    </row>
    <row r="33312" spans="7:7">
      <c r="G33312" s="162" t="s">
        <v>33557</v>
      </c>
    </row>
    <row r="33313" spans="7:7">
      <c r="G33313" s="162" t="s">
        <v>33558</v>
      </c>
    </row>
    <row r="33314" spans="7:7">
      <c r="G33314" s="162" t="s">
        <v>33559</v>
      </c>
    </row>
    <row r="33315" spans="7:7">
      <c r="G33315" s="162" t="s">
        <v>33560</v>
      </c>
    </row>
    <row r="33316" spans="7:7">
      <c r="G33316" s="162" t="s">
        <v>33561</v>
      </c>
    </row>
    <row r="33317" spans="7:7">
      <c r="G33317" s="162" t="s">
        <v>33562</v>
      </c>
    </row>
    <row r="33318" spans="7:7">
      <c r="G33318" s="162" t="s">
        <v>33563</v>
      </c>
    </row>
    <row r="33319" spans="7:7">
      <c r="G33319" s="162" t="s">
        <v>33564</v>
      </c>
    </row>
    <row r="33320" spans="7:7">
      <c r="G33320" s="162" t="s">
        <v>33565</v>
      </c>
    </row>
    <row r="33321" spans="7:7">
      <c r="G33321" s="162" t="s">
        <v>33566</v>
      </c>
    </row>
    <row r="33322" spans="7:7">
      <c r="G33322" s="162" t="s">
        <v>33567</v>
      </c>
    </row>
    <row r="33323" spans="7:7">
      <c r="G33323" s="162" t="s">
        <v>33568</v>
      </c>
    </row>
    <row r="33324" spans="7:7">
      <c r="G33324" s="162" t="s">
        <v>33569</v>
      </c>
    </row>
    <row r="33325" spans="7:7">
      <c r="G33325" s="162" t="s">
        <v>33570</v>
      </c>
    </row>
    <row r="33326" spans="7:7">
      <c r="G33326" s="162" t="s">
        <v>33571</v>
      </c>
    </row>
    <row r="33327" spans="7:7">
      <c r="G33327" s="162" t="s">
        <v>33572</v>
      </c>
    </row>
    <row r="33328" spans="7:7">
      <c r="G33328" s="162" t="s">
        <v>33573</v>
      </c>
    </row>
    <row r="33329" spans="7:7">
      <c r="G33329" s="162" t="s">
        <v>33574</v>
      </c>
    </row>
    <row r="33330" spans="7:7">
      <c r="G33330" s="162" t="s">
        <v>33575</v>
      </c>
    </row>
    <row r="33331" spans="7:7">
      <c r="G33331" s="162" t="s">
        <v>33576</v>
      </c>
    </row>
    <row r="33332" spans="7:7">
      <c r="G33332" s="162" t="s">
        <v>33577</v>
      </c>
    </row>
    <row r="33333" spans="7:7">
      <c r="G33333" s="162" t="s">
        <v>33578</v>
      </c>
    </row>
    <row r="33334" spans="7:7">
      <c r="G33334" s="162" t="s">
        <v>33579</v>
      </c>
    </row>
    <row r="33335" spans="7:7">
      <c r="G33335" s="162" t="s">
        <v>33580</v>
      </c>
    </row>
    <row r="33336" spans="7:7">
      <c r="G33336" s="162" t="s">
        <v>33581</v>
      </c>
    </row>
    <row r="33337" spans="7:7">
      <c r="G33337" s="162" t="s">
        <v>33582</v>
      </c>
    </row>
    <row r="33338" spans="7:7">
      <c r="G33338" s="162" t="s">
        <v>33583</v>
      </c>
    </row>
    <row r="33339" spans="7:7">
      <c r="G33339" s="162" t="s">
        <v>33584</v>
      </c>
    </row>
    <row r="33340" spans="7:7">
      <c r="G33340" s="162" t="s">
        <v>33585</v>
      </c>
    </row>
    <row r="33341" spans="7:7">
      <c r="G33341" s="162" t="s">
        <v>33586</v>
      </c>
    </row>
    <row r="33342" spans="7:7">
      <c r="G33342" s="162" t="s">
        <v>33587</v>
      </c>
    </row>
    <row r="33343" spans="7:7">
      <c r="G33343" s="162" t="s">
        <v>33588</v>
      </c>
    </row>
    <row r="33344" spans="7:7">
      <c r="G33344" s="162" t="s">
        <v>33589</v>
      </c>
    </row>
    <row r="33345" spans="7:7">
      <c r="G33345" s="162" t="s">
        <v>33590</v>
      </c>
    </row>
    <row r="33346" spans="7:7">
      <c r="G33346" s="162" t="s">
        <v>33591</v>
      </c>
    </row>
    <row r="33347" spans="7:7">
      <c r="G33347" s="162" t="s">
        <v>33592</v>
      </c>
    </row>
    <row r="33348" spans="7:7">
      <c r="G33348" s="162" t="s">
        <v>33593</v>
      </c>
    </row>
    <row r="33349" spans="7:7">
      <c r="G33349" s="162" t="s">
        <v>33594</v>
      </c>
    </row>
    <row r="33350" spans="7:7">
      <c r="G33350" s="162" t="s">
        <v>33595</v>
      </c>
    </row>
    <row r="33351" spans="7:7">
      <c r="G33351" s="162" t="s">
        <v>33596</v>
      </c>
    </row>
    <row r="33352" spans="7:7">
      <c r="G33352" s="162" t="s">
        <v>33597</v>
      </c>
    </row>
    <row r="33353" spans="7:7">
      <c r="G33353" s="162" t="s">
        <v>33598</v>
      </c>
    </row>
    <row r="33354" spans="7:7">
      <c r="G33354" s="162" t="s">
        <v>33599</v>
      </c>
    </row>
    <row r="33355" spans="7:7">
      <c r="G33355" s="162" t="s">
        <v>33600</v>
      </c>
    </row>
    <row r="33356" spans="7:7">
      <c r="G33356" s="162" t="s">
        <v>33601</v>
      </c>
    </row>
    <row r="33357" spans="7:7">
      <c r="G33357" s="162" t="s">
        <v>33602</v>
      </c>
    </row>
    <row r="33358" spans="7:7">
      <c r="G33358" s="162" t="s">
        <v>33603</v>
      </c>
    </row>
    <row r="33359" spans="7:7">
      <c r="G33359" s="162" t="s">
        <v>33604</v>
      </c>
    </row>
    <row r="33360" spans="7:7">
      <c r="G33360" s="162" t="s">
        <v>33605</v>
      </c>
    </row>
    <row r="33361" spans="7:7">
      <c r="G33361" s="162" t="s">
        <v>33606</v>
      </c>
    </row>
    <row r="33362" spans="7:7">
      <c r="G33362" s="162" t="s">
        <v>33607</v>
      </c>
    </row>
    <row r="33363" spans="7:7">
      <c r="G33363" s="162" t="s">
        <v>33608</v>
      </c>
    </row>
    <row r="33364" spans="7:7">
      <c r="G33364" s="162" t="s">
        <v>33609</v>
      </c>
    </row>
    <row r="33365" spans="7:7">
      <c r="G33365" s="162" t="s">
        <v>33610</v>
      </c>
    </row>
    <row r="33366" spans="7:7">
      <c r="G33366" s="162" t="s">
        <v>33611</v>
      </c>
    </row>
    <row r="33367" spans="7:7">
      <c r="G33367" s="162" t="s">
        <v>33612</v>
      </c>
    </row>
    <row r="33368" spans="7:7">
      <c r="G33368" s="162" t="s">
        <v>33613</v>
      </c>
    </row>
    <row r="33369" spans="7:7">
      <c r="G33369" s="162" t="s">
        <v>33614</v>
      </c>
    </row>
    <row r="33370" spans="7:7">
      <c r="G33370" s="162" t="s">
        <v>33615</v>
      </c>
    </row>
    <row r="33371" spans="7:7">
      <c r="G33371" s="162" t="s">
        <v>33616</v>
      </c>
    </row>
    <row r="33372" spans="7:7">
      <c r="G33372" s="162" t="s">
        <v>33617</v>
      </c>
    </row>
    <row r="33373" spans="7:7">
      <c r="G33373" s="162" t="s">
        <v>33618</v>
      </c>
    </row>
    <row r="33374" spans="7:7">
      <c r="G33374" s="162" t="s">
        <v>33619</v>
      </c>
    </row>
    <row r="33375" spans="7:7">
      <c r="G33375" s="162" t="s">
        <v>33620</v>
      </c>
    </row>
    <row r="33376" spans="7:7">
      <c r="G33376" s="162" t="s">
        <v>33621</v>
      </c>
    </row>
    <row r="33377" spans="7:7">
      <c r="G33377" s="162" t="s">
        <v>33622</v>
      </c>
    </row>
    <row r="33378" spans="7:7">
      <c r="G33378" s="162" t="s">
        <v>33623</v>
      </c>
    </row>
    <row r="33379" spans="7:7">
      <c r="G33379" s="162" t="s">
        <v>33624</v>
      </c>
    </row>
    <row r="33380" spans="7:7">
      <c r="G33380" s="162" t="s">
        <v>33625</v>
      </c>
    </row>
    <row r="33381" spans="7:7">
      <c r="G33381" s="162" t="s">
        <v>33626</v>
      </c>
    </row>
    <row r="33382" spans="7:7">
      <c r="G33382" s="162" t="s">
        <v>33627</v>
      </c>
    </row>
    <row r="33383" spans="7:7">
      <c r="G33383" s="162" t="s">
        <v>33628</v>
      </c>
    </row>
    <row r="33384" spans="7:7">
      <c r="G33384" s="162" t="s">
        <v>33629</v>
      </c>
    </row>
    <row r="33385" spans="7:7">
      <c r="G33385" s="162" t="s">
        <v>33630</v>
      </c>
    </row>
    <row r="33386" spans="7:7">
      <c r="G33386" s="162" t="s">
        <v>33631</v>
      </c>
    </row>
    <row r="33387" spans="7:7">
      <c r="G33387" s="162" t="s">
        <v>33632</v>
      </c>
    </row>
    <row r="33388" spans="7:7">
      <c r="G33388" s="162" t="s">
        <v>33633</v>
      </c>
    </row>
    <row r="33389" spans="7:7">
      <c r="G33389" s="162" t="s">
        <v>33634</v>
      </c>
    </row>
    <row r="33390" spans="7:7">
      <c r="G33390" s="162" t="s">
        <v>33635</v>
      </c>
    </row>
    <row r="33391" spans="7:7">
      <c r="G33391" s="162" t="s">
        <v>33636</v>
      </c>
    </row>
    <row r="33392" spans="7:7">
      <c r="G33392" s="162" t="s">
        <v>33637</v>
      </c>
    </row>
    <row r="33393" spans="7:7">
      <c r="G33393" s="162" t="s">
        <v>33638</v>
      </c>
    </row>
    <row r="33394" spans="7:7">
      <c r="G33394" s="162" t="s">
        <v>33639</v>
      </c>
    </row>
    <row r="33395" spans="7:7">
      <c r="G33395" s="162" t="s">
        <v>33640</v>
      </c>
    </row>
    <row r="33396" spans="7:7">
      <c r="G33396" s="162" t="s">
        <v>33641</v>
      </c>
    </row>
    <row r="33397" spans="7:7">
      <c r="G33397" s="162" t="s">
        <v>33642</v>
      </c>
    </row>
    <row r="33398" spans="7:7">
      <c r="G33398" s="162" t="s">
        <v>33643</v>
      </c>
    </row>
    <row r="33399" spans="7:7">
      <c r="G33399" s="162" t="s">
        <v>33644</v>
      </c>
    </row>
    <row r="33400" spans="7:7">
      <c r="G33400" s="162" t="s">
        <v>33645</v>
      </c>
    </row>
    <row r="33401" spans="7:7">
      <c r="G33401" s="162" t="s">
        <v>33646</v>
      </c>
    </row>
    <row r="33402" spans="7:7">
      <c r="G33402" s="162" t="s">
        <v>33647</v>
      </c>
    </row>
    <row r="33403" spans="7:7">
      <c r="G33403" s="162" t="s">
        <v>33648</v>
      </c>
    </row>
    <row r="33404" spans="7:7">
      <c r="G33404" s="162" t="s">
        <v>33649</v>
      </c>
    </row>
    <row r="33405" spans="7:7">
      <c r="G33405" s="162" t="s">
        <v>33650</v>
      </c>
    </row>
    <row r="33406" spans="7:7">
      <c r="G33406" s="162" t="s">
        <v>33651</v>
      </c>
    </row>
    <row r="33407" spans="7:7">
      <c r="G33407" s="162" t="s">
        <v>33652</v>
      </c>
    </row>
    <row r="33408" spans="7:7">
      <c r="G33408" s="162" t="s">
        <v>33653</v>
      </c>
    </row>
    <row r="33409" spans="7:7">
      <c r="G33409" s="162" t="s">
        <v>33654</v>
      </c>
    </row>
    <row r="33410" spans="7:7">
      <c r="G33410" s="162" t="s">
        <v>33655</v>
      </c>
    </row>
    <row r="33411" spans="7:7">
      <c r="G33411" s="162" t="s">
        <v>33656</v>
      </c>
    </row>
    <row r="33412" spans="7:7">
      <c r="G33412" s="162" t="s">
        <v>33657</v>
      </c>
    </row>
    <row r="33413" spans="7:7">
      <c r="G33413" s="162" t="s">
        <v>33658</v>
      </c>
    </row>
    <row r="33414" spans="7:7">
      <c r="G33414" s="162" t="s">
        <v>33659</v>
      </c>
    </row>
    <row r="33415" spans="7:7">
      <c r="G33415" s="162" t="s">
        <v>33660</v>
      </c>
    </row>
    <row r="33416" spans="7:7">
      <c r="G33416" s="162" t="s">
        <v>33661</v>
      </c>
    </row>
    <row r="33417" spans="7:7">
      <c r="G33417" s="162" t="s">
        <v>33662</v>
      </c>
    </row>
    <row r="33418" spans="7:7">
      <c r="G33418" s="162" t="s">
        <v>33663</v>
      </c>
    </row>
    <row r="33419" spans="7:7">
      <c r="G33419" s="162" t="s">
        <v>33664</v>
      </c>
    </row>
    <row r="33420" spans="7:7">
      <c r="G33420" s="162" t="s">
        <v>33665</v>
      </c>
    </row>
    <row r="33421" spans="7:7">
      <c r="G33421" s="162" t="s">
        <v>33666</v>
      </c>
    </row>
    <row r="33422" spans="7:7">
      <c r="G33422" s="162" t="s">
        <v>33667</v>
      </c>
    </row>
    <row r="33423" spans="7:7">
      <c r="G33423" s="162" t="s">
        <v>33668</v>
      </c>
    </row>
    <row r="33424" spans="7:7">
      <c r="G33424" s="162" t="s">
        <v>33669</v>
      </c>
    </row>
    <row r="33425" spans="7:7">
      <c r="G33425" s="162" t="s">
        <v>33670</v>
      </c>
    </row>
    <row r="33426" spans="7:7">
      <c r="G33426" s="162" t="s">
        <v>33671</v>
      </c>
    </row>
    <row r="33427" spans="7:7">
      <c r="G33427" s="162" t="s">
        <v>33672</v>
      </c>
    </row>
    <row r="33428" spans="7:7">
      <c r="G33428" s="162" t="s">
        <v>33673</v>
      </c>
    </row>
    <row r="33429" spans="7:7">
      <c r="G33429" s="162" t="s">
        <v>33674</v>
      </c>
    </row>
    <row r="33430" spans="7:7">
      <c r="G33430" s="162" t="s">
        <v>33675</v>
      </c>
    </row>
    <row r="33431" spans="7:7">
      <c r="G33431" s="162" t="s">
        <v>33676</v>
      </c>
    </row>
    <row r="33432" spans="7:7">
      <c r="G33432" s="162" t="s">
        <v>33677</v>
      </c>
    </row>
    <row r="33433" spans="7:7">
      <c r="G33433" s="162" t="s">
        <v>33678</v>
      </c>
    </row>
    <row r="33434" spans="7:7">
      <c r="G33434" s="162" t="s">
        <v>33679</v>
      </c>
    </row>
    <row r="33435" spans="7:7">
      <c r="G33435" s="162" t="s">
        <v>33680</v>
      </c>
    </row>
    <row r="33436" spans="7:7">
      <c r="G33436" s="162" t="s">
        <v>33681</v>
      </c>
    </row>
    <row r="33437" spans="7:7">
      <c r="G33437" s="162" t="s">
        <v>33682</v>
      </c>
    </row>
    <row r="33438" spans="7:7">
      <c r="G33438" s="162" t="s">
        <v>33683</v>
      </c>
    </row>
    <row r="33439" spans="7:7">
      <c r="G33439" s="162" t="s">
        <v>33684</v>
      </c>
    </row>
    <row r="33440" spans="7:7">
      <c r="G33440" s="162" t="s">
        <v>33685</v>
      </c>
    </row>
    <row r="33441" spans="7:7">
      <c r="G33441" s="162" t="s">
        <v>33686</v>
      </c>
    </row>
    <row r="33442" spans="7:7">
      <c r="G33442" s="162" t="s">
        <v>33687</v>
      </c>
    </row>
    <row r="33443" spans="7:7">
      <c r="G33443" s="162" t="s">
        <v>33688</v>
      </c>
    </row>
    <row r="33444" spans="7:7">
      <c r="G33444" s="162" t="s">
        <v>33689</v>
      </c>
    </row>
    <row r="33445" spans="7:7">
      <c r="G33445" s="162" t="s">
        <v>33690</v>
      </c>
    </row>
    <row r="33446" spans="7:7">
      <c r="G33446" s="162" t="s">
        <v>33691</v>
      </c>
    </row>
    <row r="33447" spans="7:7">
      <c r="G33447" s="162" t="s">
        <v>33692</v>
      </c>
    </row>
    <row r="33448" spans="7:7">
      <c r="G33448" s="162" t="s">
        <v>33693</v>
      </c>
    </row>
    <row r="33449" spans="7:7">
      <c r="G33449" s="162" t="s">
        <v>33694</v>
      </c>
    </row>
    <row r="33450" spans="7:7">
      <c r="G33450" s="162" t="s">
        <v>33695</v>
      </c>
    </row>
    <row r="33451" spans="7:7">
      <c r="G33451" s="162" t="s">
        <v>33696</v>
      </c>
    </row>
    <row r="33452" spans="7:7">
      <c r="G33452" s="162" t="s">
        <v>33697</v>
      </c>
    </row>
    <row r="33453" spans="7:7">
      <c r="G33453" s="162" t="s">
        <v>33698</v>
      </c>
    </row>
    <row r="33454" spans="7:7">
      <c r="G33454" s="162" t="s">
        <v>33699</v>
      </c>
    </row>
    <row r="33455" spans="7:7">
      <c r="G33455" s="162" t="s">
        <v>33700</v>
      </c>
    </row>
    <row r="33456" spans="7:7">
      <c r="G33456" s="162" t="s">
        <v>33701</v>
      </c>
    </row>
    <row r="33457" spans="7:7">
      <c r="G33457" s="162" t="s">
        <v>33702</v>
      </c>
    </row>
    <row r="33458" spans="7:7">
      <c r="G33458" s="162" t="s">
        <v>33703</v>
      </c>
    </row>
    <row r="33459" spans="7:7">
      <c r="G33459" s="162" t="s">
        <v>33704</v>
      </c>
    </row>
    <row r="33460" spans="7:7">
      <c r="G33460" s="162" t="s">
        <v>33705</v>
      </c>
    </row>
    <row r="33461" spans="7:7">
      <c r="G33461" s="162" t="s">
        <v>33706</v>
      </c>
    </row>
    <row r="33462" spans="7:7">
      <c r="G33462" s="162" t="s">
        <v>33707</v>
      </c>
    </row>
    <row r="33463" spans="7:7">
      <c r="G33463" s="162" t="s">
        <v>33708</v>
      </c>
    </row>
    <row r="33464" spans="7:7">
      <c r="G33464" s="162" t="s">
        <v>33709</v>
      </c>
    </row>
    <row r="33465" spans="7:7">
      <c r="G33465" s="162" t="s">
        <v>33710</v>
      </c>
    </row>
    <row r="33466" spans="7:7">
      <c r="G33466" s="162" t="s">
        <v>33711</v>
      </c>
    </row>
    <row r="33467" spans="7:7">
      <c r="G33467" s="162" t="s">
        <v>33712</v>
      </c>
    </row>
    <row r="33468" spans="7:7">
      <c r="G33468" s="162" t="s">
        <v>33713</v>
      </c>
    </row>
    <row r="33469" spans="7:7">
      <c r="G33469" s="162" t="s">
        <v>33714</v>
      </c>
    </row>
    <row r="33470" spans="7:7">
      <c r="G33470" s="162" t="s">
        <v>33715</v>
      </c>
    </row>
    <row r="33471" spans="7:7">
      <c r="G33471" s="162" t="s">
        <v>33716</v>
      </c>
    </row>
    <row r="33472" spans="7:7">
      <c r="G33472" s="162" t="s">
        <v>33717</v>
      </c>
    </row>
    <row r="33473" spans="7:7">
      <c r="G33473" s="162" t="s">
        <v>33718</v>
      </c>
    </row>
    <row r="33474" spans="7:7">
      <c r="G33474" s="162" t="s">
        <v>33719</v>
      </c>
    </row>
    <row r="33475" spans="7:7">
      <c r="G33475" s="162" t="s">
        <v>33720</v>
      </c>
    </row>
    <row r="33476" spans="7:7">
      <c r="G33476" s="162" t="s">
        <v>33721</v>
      </c>
    </row>
    <row r="33477" spans="7:7">
      <c r="G33477" s="162" t="s">
        <v>33722</v>
      </c>
    </row>
    <row r="33478" spans="7:7">
      <c r="G33478" s="162" t="s">
        <v>33723</v>
      </c>
    </row>
    <row r="33479" spans="7:7">
      <c r="G33479" s="162" t="s">
        <v>33724</v>
      </c>
    </row>
    <row r="33480" spans="7:7">
      <c r="G33480" s="162" t="s">
        <v>33725</v>
      </c>
    </row>
    <row r="33481" spans="7:7">
      <c r="G33481" s="162" t="s">
        <v>33726</v>
      </c>
    </row>
    <row r="33482" spans="7:7">
      <c r="G33482" s="162" t="s">
        <v>33727</v>
      </c>
    </row>
    <row r="33483" spans="7:7">
      <c r="G33483" s="162" t="s">
        <v>33728</v>
      </c>
    </row>
    <row r="33484" spans="7:7">
      <c r="G33484" s="162" t="s">
        <v>33729</v>
      </c>
    </row>
    <row r="33485" spans="7:7">
      <c r="G33485" s="162" t="s">
        <v>33730</v>
      </c>
    </row>
    <row r="33486" spans="7:7">
      <c r="G33486" s="162" t="s">
        <v>33731</v>
      </c>
    </row>
    <row r="33487" spans="7:7">
      <c r="G33487" s="162" t="s">
        <v>33732</v>
      </c>
    </row>
    <row r="33488" spans="7:7">
      <c r="G33488" s="162" t="s">
        <v>33733</v>
      </c>
    </row>
    <row r="33489" spans="7:7">
      <c r="G33489" s="162" t="s">
        <v>33734</v>
      </c>
    </row>
    <row r="33490" spans="7:7">
      <c r="G33490" s="162" t="s">
        <v>33735</v>
      </c>
    </row>
    <row r="33491" spans="7:7">
      <c r="G33491" s="162" t="s">
        <v>33736</v>
      </c>
    </row>
    <row r="33492" spans="7:7">
      <c r="G33492" s="162" t="s">
        <v>33737</v>
      </c>
    </row>
    <row r="33493" spans="7:7">
      <c r="G33493" s="162" t="s">
        <v>33738</v>
      </c>
    </row>
    <row r="33494" spans="7:7">
      <c r="G33494" s="162" t="s">
        <v>33739</v>
      </c>
    </row>
    <row r="33495" spans="7:7">
      <c r="G33495" s="162" t="s">
        <v>33740</v>
      </c>
    </row>
    <row r="33496" spans="7:7">
      <c r="G33496" s="162" t="s">
        <v>33741</v>
      </c>
    </row>
    <row r="33497" spans="7:7">
      <c r="G33497" s="162" t="s">
        <v>33742</v>
      </c>
    </row>
    <row r="33498" spans="7:7">
      <c r="G33498" s="162" t="s">
        <v>33743</v>
      </c>
    </row>
    <row r="33499" spans="7:7">
      <c r="G33499" s="162" t="s">
        <v>33744</v>
      </c>
    </row>
    <row r="33500" spans="7:7">
      <c r="G33500" s="162" t="s">
        <v>33745</v>
      </c>
    </row>
    <row r="33501" spans="7:7">
      <c r="G33501" s="162" t="s">
        <v>33746</v>
      </c>
    </row>
    <row r="33502" spans="7:7">
      <c r="G33502" s="162" t="s">
        <v>33747</v>
      </c>
    </row>
    <row r="33503" spans="7:7">
      <c r="G33503" s="162" t="s">
        <v>33748</v>
      </c>
    </row>
    <row r="33504" spans="7:7">
      <c r="G33504" s="162" t="s">
        <v>33749</v>
      </c>
    </row>
    <row r="33505" spans="7:7">
      <c r="G33505" s="162" t="s">
        <v>33750</v>
      </c>
    </row>
    <row r="33506" spans="7:7">
      <c r="G33506" s="162" t="s">
        <v>33751</v>
      </c>
    </row>
    <row r="33507" spans="7:7">
      <c r="G33507" s="162" t="s">
        <v>33752</v>
      </c>
    </row>
    <row r="33508" spans="7:7">
      <c r="G33508" s="162" t="s">
        <v>33753</v>
      </c>
    </row>
    <row r="33509" spans="7:7">
      <c r="G33509" s="162" t="s">
        <v>33754</v>
      </c>
    </row>
    <row r="33510" spans="7:7">
      <c r="G33510" s="162" t="s">
        <v>33755</v>
      </c>
    </row>
    <row r="33511" spans="7:7">
      <c r="G33511" s="162" t="s">
        <v>33756</v>
      </c>
    </row>
    <row r="33512" spans="7:7">
      <c r="G33512" s="162" t="s">
        <v>33757</v>
      </c>
    </row>
    <row r="33513" spans="7:7">
      <c r="G33513" s="162" t="s">
        <v>33758</v>
      </c>
    </row>
    <row r="33514" spans="7:7">
      <c r="G33514" s="162" t="s">
        <v>33759</v>
      </c>
    </row>
    <row r="33515" spans="7:7">
      <c r="G33515" s="162" t="s">
        <v>33760</v>
      </c>
    </row>
    <row r="33516" spans="7:7">
      <c r="G33516" s="162" t="s">
        <v>33761</v>
      </c>
    </row>
    <row r="33517" spans="7:7">
      <c r="G33517" s="162" t="s">
        <v>33762</v>
      </c>
    </row>
    <row r="33518" spans="7:7">
      <c r="G33518" s="162" t="s">
        <v>33763</v>
      </c>
    </row>
    <row r="33519" spans="7:7">
      <c r="G33519" s="162" t="s">
        <v>33764</v>
      </c>
    </row>
    <row r="33520" spans="7:7">
      <c r="G33520" s="162" t="s">
        <v>33765</v>
      </c>
    </row>
    <row r="33521" spans="7:7">
      <c r="G33521" s="162" t="s">
        <v>33766</v>
      </c>
    </row>
    <row r="33522" spans="7:7">
      <c r="G33522" s="162" t="s">
        <v>33767</v>
      </c>
    </row>
    <row r="33523" spans="7:7">
      <c r="G33523" s="162" t="s">
        <v>33768</v>
      </c>
    </row>
    <row r="33524" spans="7:7">
      <c r="G33524" s="162" t="s">
        <v>33769</v>
      </c>
    </row>
    <row r="33525" spans="7:7">
      <c r="G33525" s="162" t="s">
        <v>33770</v>
      </c>
    </row>
    <row r="33526" spans="7:7">
      <c r="G33526" s="162" t="s">
        <v>33771</v>
      </c>
    </row>
    <row r="33527" spans="7:7">
      <c r="G33527" s="162" t="s">
        <v>33772</v>
      </c>
    </row>
    <row r="33528" spans="7:7">
      <c r="G33528" s="162" t="s">
        <v>33773</v>
      </c>
    </row>
    <row r="33529" spans="7:7">
      <c r="G33529" s="162" t="s">
        <v>33774</v>
      </c>
    </row>
    <row r="33530" spans="7:7">
      <c r="G33530" s="162" t="s">
        <v>33775</v>
      </c>
    </row>
    <row r="33531" spans="7:7">
      <c r="G33531" s="162" t="s">
        <v>33776</v>
      </c>
    </row>
    <row r="33532" spans="7:7">
      <c r="G33532" s="162" t="s">
        <v>33777</v>
      </c>
    </row>
    <row r="33533" spans="7:7">
      <c r="G33533" s="162" t="s">
        <v>33778</v>
      </c>
    </row>
    <row r="33534" spans="7:7">
      <c r="G33534" s="162" t="s">
        <v>33779</v>
      </c>
    </row>
    <row r="33535" spans="7:7">
      <c r="G33535" s="162" t="s">
        <v>33780</v>
      </c>
    </row>
    <row r="33536" spans="7:7">
      <c r="G33536" s="162" t="s">
        <v>33781</v>
      </c>
    </row>
    <row r="33537" spans="7:7">
      <c r="G33537" s="162" t="s">
        <v>33782</v>
      </c>
    </row>
    <row r="33538" spans="7:7">
      <c r="G33538" s="162" t="s">
        <v>33783</v>
      </c>
    </row>
    <row r="33539" spans="7:7">
      <c r="G33539" s="162" t="s">
        <v>33784</v>
      </c>
    </row>
    <row r="33540" spans="7:7">
      <c r="G33540" s="162" t="s">
        <v>33785</v>
      </c>
    </row>
    <row r="33541" spans="7:7">
      <c r="G33541" s="162" t="s">
        <v>33786</v>
      </c>
    </row>
    <row r="33542" spans="7:7">
      <c r="G33542" s="162" t="s">
        <v>33787</v>
      </c>
    </row>
    <row r="33543" spans="7:7">
      <c r="G33543" s="162" t="s">
        <v>33788</v>
      </c>
    </row>
    <row r="33544" spans="7:7">
      <c r="G33544" s="162" t="s">
        <v>33789</v>
      </c>
    </row>
    <row r="33545" spans="7:7">
      <c r="G33545" s="162" t="s">
        <v>33790</v>
      </c>
    </row>
    <row r="33546" spans="7:7">
      <c r="G33546" s="162" t="s">
        <v>33791</v>
      </c>
    </row>
    <row r="33547" spans="7:7">
      <c r="G33547" s="162" t="s">
        <v>33792</v>
      </c>
    </row>
    <row r="33548" spans="7:7">
      <c r="G33548" s="162" t="s">
        <v>33793</v>
      </c>
    </row>
    <row r="33549" spans="7:7">
      <c r="G33549" s="162" t="s">
        <v>33794</v>
      </c>
    </row>
    <row r="33550" spans="7:7">
      <c r="G33550" s="162" t="s">
        <v>33795</v>
      </c>
    </row>
    <row r="33551" spans="7:7">
      <c r="G33551" s="162" t="s">
        <v>33796</v>
      </c>
    </row>
    <row r="33552" spans="7:7">
      <c r="G33552" s="162" t="s">
        <v>33797</v>
      </c>
    </row>
    <row r="33553" spans="7:7">
      <c r="G33553" s="162" t="s">
        <v>33798</v>
      </c>
    </row>
    <row r="33554" spans="7:7">
      <c r="G33554" s="162" t="s">
        <v>33799</v>
      </c>
    </row>
    <row r="33555" spans="7:7">
      <c r="G33555" s="162" t="s">
        <v>33800</v>
      </c>
    </row>
    <row r="33556" spans="7:7">
      <c r="G33556" s="162" t="s">
        <v>33801</v>
      </c>
    </row>
    <row r="33557" spans="7:7">
      <c r="G33557" s="162" t="s">
        <v>33802</v>
      </c>
    </row>
    <row r="33558" spans="7:7">
      <c r="G33558" s="162" t="s">
        <v>33803</v>
      </c>
    </row>
    <row r="33559" spans="7:7">
      <c r="G33559" s="162" t="s">
        <v>33804</v>
      </c>
    </row>
    <row r="33560" spans="7:7">
      <c r="G33560" s="162" t="s">
        <v>33805</v>
      </c>
    </row>
    <row r="33561" spans="7:7">
      <c r="G33561" s="162" t="s">
        <v>33806</v>
      </c>
    </row>
    <row r="33562" spans="7:7">
      <c r="G33562" s="162" t="s">
        <v>33807</v>
      </c>
    </row>
    <row r="33563" spans="7:7">
      <c r="G33563" s="162" t="s">
        <v>33808</v>
      </c>
    </row>
    <row r="33564" spans="7:7">
      <c r="G33564" s="162" t="s">
        <v>33809</v>
      </c>
    </row>
    <row r="33565" spans="7:7">
      <c r="G33565" s="162" t="s">
        <v>33810</v>
      </c>
    </row>
    <row r="33566" spans="7:7">
      <c r="G33566" s="162" t="s">
        <v>33811</v>
      </c>
    </row>
    <row r="33567" spans="7:7">
      <c r="G33567" s="162" t="s">
        <v>33812</v>
      </c>
    </row>
    <row r="33568" spans="7:7">
      <c r="G33568" s="162" t="s">
        <v>33813</v>
      </c>
    </row>
    <row r="33569" spans="7:7">
      <c r="G33569" s="162" t="s">
        <v>33814</v>
      </c>
    </row>
    <row r="33570" spans="7:7">
      <c r="G33570" s="162" t="s">
        <v>33815</v>
      </c>
    </row>
    <row r="33571" spans="7:7">
      <c r="G33571" s="162" t="s">
        <v>33816</v>
      </c>
    </row>
    <row r="33572" spans="7:7">
      <c r="G33572" s="162" t="s">
        <v>33817</v>
      </c>
    </row>
    <row r="33573" spans="7:7">
      <c r="G33573" s="162" t="s">
        <v>33818</v>
      </c>
    </row>
    <row r="33574" spans="7:7">
      <c r="G33574" s="162" t="s">
        <v>33819</v>
      </c>
    </row>
    <row r="33575" spans="7:7">
      <c r="G33575" s="162" t="s">
        <v>33820</v>
      </c>
    </row>
    <row r="33576" spans="7:7">
      <c r="G33576" s="162" t="s">
        <v>33821</v>
      </c>
    </row>
    <row r="33577" spans="7:7">
      <c r="G33577" s="162" t="s">
        <v>33822</v>
      </c>
    </row>
    <row r="33578" spans="7:7">
      <c r="G33578" s="162" t="s">
        <v>33823</v>
      </c>
    </row>
    <row r="33579" spans="7:7">
      <c r="G33579" s="162" t="s">
        <v>33824</v>
      </c>
    </row>
    <row r="33580" spans="7:7">
      <c r="G33580" s="162" t="s">
        <v>33825</v>
      </c>
    </row>
    <row r="33581" spans="7:7">
      <c r="G33581" s="162" t="s">
        <v>33826</v>
      </c>
    </row>
    <row r="33582" spans="7:7">
      <c r="G33582" s="162" t="s">
        <v>33827</v>
      </c>
    </row>
    <row r="33583" spans="7:7">
      <c r="G33583" s="162" t="s">
        <v>33828</v>
      </c>
    </row>
    <row r="33584" spans="7:7">
      <c r="G33584" s="162" t="s">
        <v>33829</v>
      </c>
    </row>
    <row r="33585" spans="7:7">
      <c r="G33585" s="162" t="s">
        <v>33830</v>
      </c>
    </row>
    <row r="33586" spans="7:7">
      <c r="G33586" s="162" t="s">
        <v>33831</v>
      </c>
    </row>
    <row r="33587" spans="7:7">
      <c r="G33587" s="162" t="s">
        <v>33832</v>
      </c>
    </row>
    <row r="33588" spans="7:7">
      <c r="G33588" s="162" t="s">
        <v>33833</v>
      </c>
    </row>
    <row r="33589" spans="7:7">
      <c r="G33589" s="162" t="s">
        <v>33834</v>
      </c>
    </row>
    <row r="33590" spans="7:7">
      <c r="G33590" s="162" t="s">
        <v>33835</v>
      </c>
    </row>
    <row r="33591" spans="7:7">
      <c r="G33591" s="162" t="s">
        <v>33836</v>
      </c>
    </row>
    <row r="33592" spans="7:7">
      <c r="G33592" s="162" t="s">
        <v>33837</v>
      </c>
    </row>
    <row r="33593" spans="7:7">
      <c r="G33593" s="162" t="s">
        <v>33838</v>
      </c>
    </row>
    <row r="33594" spans="7:7">
      <c r="G33594" s="162" t="s">
        <v>33839</v>
      </c>
    </row>
    <row r="33595" spans="7:7">
      <c r="G33595" s="162" t="s">
        <v>33840</v>
      </c>
    </row>
    <row r="33596" spans="7:7">
      <c r="G33596" s="162" t="s">
        <v>33841</v>
      </c>
    </row>
    <row r="33597" spans="7:7">
      <c r="G33597" s="162" t="s">
        <v>33842</v>
      </c>
    </row>
    <row r="33598" spans="7:7">
      <c r="G33598" s="162" t="s">
        <v>33843</v>
      </c>
    </row>
    <row r="33599" spans="7:7">
      <c r="G33599" s="162" t="s">
        <v>33844</v>
      </c>
    </row>
    <row r="33600" spans="7:7">
      <c r="G33600" s="162" t="s">
        <v>33845</v>
      </c>
    </row>
    <row r="33601" spans="7:7">
      <c r="G33601" s="162" t="s">
        <v>33846</v>
      </c>
    </row>
    <row r="33602" spans="7:7">
      <c r="G33602" s="162" t="s">
        <v>33847</v>
      </c>
    </row>
    <row r="33603" spans="7:7">
      <c r="G33603" s="162" t="s">
        <v>33848</v>
      </c>
    </row>
    <row r="33604" spans="7:7">
      <c r="G33604" s="162" t="s">
        <v>33849</v>
      </c>
    </row>
    <row r="33605" spans="7:7">
      <c r="G33605" s="162" t="s">
        <v>33850</v>
      </c>
    </row>
    <row r="33606" spans="7:7">
      <c r="G33606" s="162" t="s">
        <v>33851</v>
      </c>
    </row>
    <row r="33607" spans="7:7">
      <c r="G33607" s="162" t="s">
        <v>33852</v>
      </c>
    </row>
    <row r="33608" spans="7:7">
      <c r="G33608" s="162" t="s">
        <v>33853</v>
      </c>
    </row>
    <row r="33609" spans="7:7">
      <c r="G33609" s="162" t="s">
        <v>33854</v>
      </c>
    </row>
    <row r="33610" spans="7:7">
      <c r="G33610" s="162" t="s">
        <v>33855</v>
      </c>
    </row>
    <row r="33611" spans="7:7">
      <c r="G33611" s="162" t="s">
        <v>33856</v>
      </c>
    </row>
    <row r="33612" spans="7:7">
      <c r="G33612" s="162" t="s">
        <v>33857</v>
      </c>
    </row>
    <row r="33613" spans="7:7">
      <c r="G33613" s="162" t="s">
        <v>33858</v>
      </c>
    </row>
    <row r="33614" spans="7:7">
      <c r="G33614" s="162" t="s">
        <v>33859</v>
      </c>
    </row>
    <row r="33615" spans="7:7">
      <c r="G33615" s="162" t="s">
        <v>33860</v>
      </c>
    </row>
    <row r="33616" spans="7:7">
      <c r="G33616" s="162" t="s">
        <v>33861</v>
      </c>
    </row>
    <row r="33617" spans="7:7">
      <c r="G33617" s="162" t="s">
        <v>33862</v>
      </c>
    </row>
    <row r="33618" spans="7:7">
      <c r="G33618" s="162" t="s">
        <v>33863</v>
      </c>
    </row>
    <row r="33619" spans="7:7">
      <c r="G33619" s="162" t="s">
        <v>33864</v>
      </c>
    </row>
    <row r="33620" spans="7:7">
      <c r="G33620" s="162" t="s">
        <v>33865</v>
      </c>
    </row>
    <row r="33621" spans="7:7">
      <c r="G33621" s="162" t="s">
        <v>33866</v>
      </c>
    </row>
    <row r="33622" spans="7:7">
      <c r="G33622" s="162" t="s">
        <v>33867</v>
      </c>
    </row>
    <row r="33623" spans="7:7">
      <c r="G33623" s="162" t="s">
        <v>33868</v>
      </c>
    </row>
    <row r="33624" spans="7:7">
      <c r="G33624" s="162" t="s">
        <v>33869</v>
      </c>
    </row>
    <row r="33625" spans="7:7">
      <c r="G33625" s="162" t="s">
        <v>33870</v>
      </c>
    </row>
    <row r="33626" spans="7:7">
      <c r="G33626" s="162" t="s">
        <v>33871</v>
      </c>
    </row>
    <row r="33627" spans="7:7">
      <c r="G33627" s="162" t="s">
        <v>33872</v>
      </c>
    </row>
    <row r="33628" spans="7:7">
      <c r="G33628" s="162" t="s">
        <v>33873</v>
      </c>
    </row>
    <row r="33629" spans="7:7">
      <c r="G33629" s="162" t="s">
        <v>33874</v>
      </c>
    </row>
    <row r="33630" spans="7:7">
      <c r="G33630" s="162" t="s">
        <v>33875</v>
      </c>
    </row>
    <row r="33631" spans="7:7">
      <c r="G33631" s="162" t="s">
        <v>33876</v>
      </c>
    </row>
    <row r="33632" spans="7:7">
      <c r="G33632" s="162" t="s">
        <v>33877</v>
      </c>
    </row>
    <row r="33633" spans="7:7">
      <c r="G33633" s="162" t="s">
        <v>33878</v>
      </c>
    </row>
    <row r="33634" spans="7:7">
      <c r="G33634" s="162" t="s">
        <v>33879</v>
      </c>
    </row>
    <row r="33635" spans="7:7">
      <c r="G33635" s="162" t="s">
        <v>33880</v>
      </c>
    </row>
    <row r="33636" spans="7:7">
      <c r="G33636" s="162" t="s">
        <v>33881</v>
      </c>
    </row>
    <row r="33637" spans="7:7">
      <c r="G33637" s="162" t="s">
        <v>33882</v>
      </c>
    </row>
    <row r="33638" spans="7:7">
      <c r="G33638" s="162" t="s">
        <v>33883</v>
      </c>
    </row>
    <row r="33639" spans="7:7">
      <c r="G33639" s="162" t="s">
        <v>33884</v>
      </c>
    </row>
    <row r="33640" spans="7:7">
      <c r="G33640" s="162" t="s">
        <v>33885</v>
      </c>
    </row>
    <row r="33641" spans="7:7">
      <c r="G33641" s="162" t="s">
        <v>33886</v>
      </c>
    </row>
    <row r="33642" spans="7:7">
      <c r="G33642" s="162" t="s">
        <v>33887</v>
      </c>
    </row>
    <row r="33643" spans="7:7">
      <c r="G33643" s="162" t="s">
        <v>33888</v>
      </c>
    </row>
    <row r="33644" spans="7:7">
      <c r="G33644" s="162" t="s">
        <v>33889</v>
      </c>
    </row>
    <row r="33645" spans="7:7">
      <c r="G33645" s="162" t="s">
        <v>33890</v>
      </c>
    </row>
    <row r="33646" spans="7:7">
      <c r="G33646" s="162" t="s">
        <v>33891</v>
      </c>
    </row>
    <row r="33647" spans="7:7">
      <c r="G33647" s="162" t="s">
        <v>33892</v>
      </c>
    </row>
    <row r="33648" spans="7:7">
      <c r="G33648" s="162" t="s">
        <v>33893</v>
      </c>
    </row>
    <row r="33649" spans="7:7">
      <c r="G33649" s="162" t="s">
        <v>33894</v>
      </c>
    </row>
    <row r="33650" spans="7:7">
      <c r="G33650" s="162" t="s">
        <v>33895</v>
      </c>
    </row>
    <row r="33651" spans="7:7">
      <c r="G33651" s="162" t="s">
        <v>33896</v>
      </c>
    </row>
    <row r="33652" spans="7:7">
      <c r="G33652" s="162" t="s">
        <v>33897</v>
      </c>
    </row>
    <row r="33653" spans="7:7">
      <c r="G33653" s="162" t="s">
        <v>33898</v>
      </c>
    </row>
    <row r="33654" spans="7:7">
      <c r="G33654" s="162" t="s">
        <v>33899</v>
      </c>
    </row>
    <row r="33655" spans="7:7">
      <c r="G33655" s="162" t="s">
        <v>33900</v>
      </c>
    </row>
    <row r="33656" spans="7:7">
      <c r="G33656" s="162" t="s">
        <v>33901</v>
      </c>
    </row>
    <row r="33657" spans="7:7">
      <c r="G33657" s="162" t="s">
        <v>33902</v>
      </c>
    </row>
    <row r="33658" spans="7:7">
      <c r="G33658" s="162" t="s">
        <v>33903</v>
      </c>
    </row>
    <row r="33659" spans="7:7">
      <c r="G33659" s="162" t="s">
        <v>33904</v>
      </c>
    </row>
    <row r="33660" spans="7:7">
      <c r="G33660" s="162" t="s">
        <v>33905</v>
      </c>
    </row>
    <row r="33661" spans="7:7">
      <c r="G33661" s="162" t="s">
        <v>33906</v>
      </c>
    </row>
    <row r="33662" spans="7:7">
      <c r="G33662" s="162" t="s">
        <v>33907</v>
      </c>
    </row>
    <row r="33663" spans="7:7">
      <c r="G33663" s="162" t="s">
        <v>33908</v>
      </c>
    </row>
    <row r="33664" spans="7:7">
      <c r="G33664" s="162" t="s">
        <v>33909</v>
      </c>
    </row>
    <row r="33665" spans="7:7">
      <c r="G33665" s="162" t="s">
        <v>33910</v>
      </c>
    </row>
    <row r="33666" spans="7:7">
      <c r="G33666" s="162" t="s">
        <v>33911</v>
      </c>
    </row>
    <row r="33667" spans="7:7">
      <c r="G33667" s="162" t="s">
        <v>33912</v>
      </c>
    </row>
    <row r="33668" spans="7:7">
      <c r="G33668" s="162" t="s">
        <v>33913</v>
      </c>
    </row>
    <row r="33669" spans="7:7">
      <c r="G33669" s="162" t="s">
        <v>33914</v>
      </c>
    </row>
    <row r="33670" spans="7:7">
      <c r="G33670" s="162" t="s">
        <v>33915</v>
      </c>
    </row>
    <row r="33671" spans="7:7">
      <c r="G33671" s="162" t="s">
        <v>33916</v>
      </c>
    </row>
    <row r="33672" spans="7:7">
      <c r="G33672" s="162" t="s">
        <v>33917</v>
      </c>
    </row>
    <row r="33673" spans="7:7">
      <c r="G33673" s="162" t="s">
        <v>33918</v>
      </c>
    </row>
    <row r="33674" spans="7:7">
      <c r="G33674" s="162" t="s">
        <v>33919</v>
      </c>
    </row>
    <row r="33675" spans="7:7">
      <c r="G33675" s="162" t="s">
        <v>33920</v>
      </c>
    </row>
    <row r="33676" spans="7:7">
      <c r="G33676" s="162" t="s">
        <v>33921</v>
      </c>
    </row>
    <row r="33677" spans="7:7">
      <c r="G33677" s="162" t="s">
        <v>33922</v>
      </c>
    </row>
    <row r="33678" spans="7:7">
      <c r="G33678" s="162" t="s">
        <v>33923</v>
      </c>
    </row>
    <row r="33679" spans="7:7">
      <c r="G33679" s="162" t="s">
        <v>33924</v>
      </c>
    </row>
    <row r="33680" spans="7:7">
      <c r="G33680" s="162" t="s">
        <v>33925</v>
      </c>
    </row>
    <row r="33681" spans="7:7">
      <c r="G33681" s="162" t="s">
        <v>33926</v>
      </c>
    </row>
    <row r="33682" spans="7:7">
      <c r="G33682" s="162" t="s">
        <v>33927</v>
      </c>
    </row>
    <row r="33683" spans="7:7">
      <c r="G33683" s="162" t="s">
        <v>33928</v>
      </c>
    </row>
    <row r="33684" spans="7:7">
      <c r="G33684" s="162" t="s">
        <v>33929</v>
      </c>
    </row>
    <row r="33685" spans="7:7">
      <c r="G33685" s="162" t="s">
        <v>33930</v>
      </c>
    </row>
    <row r="33686" spans="7:7">
      <c r="G33686" s="162" t="s">
        <v>33931</v>
      </c>
    </row>
    <row r="33687" spans="7:7">
      <c r="G33687" s="162" t="s">
        <v>33932</v>
      </c>
    </row>
    <row r="33688" spans="7:7">
      <c r="G33688" s="162" t="s">
        <v>33933</v>
      </c>
    </row>
    <row r="33689" spans="7:7">
      <c r="G33689" s="162" t="s">
        <v>33934</v>
      </c>
    </row>
    <row r="33690" spans="7:7">
      <c r="G33690" s="162" t="s">
        <v>33935</v>
      </c>
    </row>
    <row r="33691" spans="7:7">
      <c r="G33691" s="162" t="s">
        <v>33936</v>
      </c>
    </row>
    <row r="33692" spans="7:7">
      <c r="G33692" s="162" t="s">
        <v>33937</v>
      </c>
    </row>
    <row r="33693" spans="7:7">
      <c r="G33693" s="162" t="s">
        <v>33938</v>
      </c>
    </row>
    <row r="33694" spans="7:7">
      <c r="G33694" s="162" t="s">
        <v>33939</v>
      </c>
    </row>
    <row r="33695" spans="7:7">
      <c r="G33695" s="162" t="s">
        <v>33940</v>
      </c>
    </row>
    <row r="33696" spans="7:7">
      <c r="G33696" s="162" t="s">
        <v>33941</v>
      </c>
    </row>
    <row r="33697" spans="7:7">
      <c r="G33697" s="162" t="s">
        <v>33942</v>
      </c>
    </row>
    <row r="33698" spans="7:7">
      <c r="G33698" s="162" t="s">
        <v>33943</v>
      </c>
    </row>
    <row r="33699" spans="7:7">
      <c r="G33699" s="162" t="s">
        <v>33944</v>
      </c>
    </row>
    <row r="33700" spans="7:7">
      <c r="G33700" s="162" t="s">
        <v>33945</v>
      </c>
    </row>
    <row r="33701" spans="7:7">
      <c r="G33701" s="162" t="s">
        <v>33946</v>
      </c>
    </row>
    <row r="33702" spans="7:7">
      <c r="G33702" s="162" t="s">
        <v>33947</v>
      </c>
    </row>
    <row r="33703" spans="7:7">
      <c r="G33703" s="162" t="s">
        <v>33948</v>
      </c>
    </row>
    <row r="33704" spans="7:7">
      <c r="G33704" s="162" t="s">
        <v>33949</v>
      </c>
    </row>
    <row r="33705" spans="7:7">
      <c r="G33705" s="162" t="s">
        <v>33950</v>
      </c>
    </row>
    <row r="33706" spans="7:7">
      <c r="G33706" s="162" t="s">
        <v>33951</v>
      </c>
    </row>
    <row r="33707" spans="7:7">
      <c r="G33707" s="162" t="s">
        <v>33952</v>
      </c>
    </row>
    <row r="33708" spans="7:7">
      <c r="G33708" s="162" t="s">
        <v>33953</v>
      </c>
    </row>
    <row r="33709" spans="7:7">
      <c r="G33709" s="162" t="s">
        <v>33954</v>
      </c>
    </row>
    <row r="33710" spans="7:7">
      <c r="G33710" s="162" t="s">
        <v>33955</v>
      </c>
    </row>
    <row r="33711" spans="7:7">
      <c r="G33711" s="162" t="s">
        <v>33956</v>
      </c>
    </row>
    <row r="33712" spans="7:7">
      <c r="G33712" s="162" t="s">
        <v>33957</v>
      </c>
    </row>
    <row r="33713" spans="7:7">
      <c r="G33713" s="162" t="s">
        <v>33958</v>
      </c>
    </row>
    <row r="33714" spans="7:7">
      <c r="G33714" s="162" t="s">
        <v>33959</v>
      </c>
    </row>
    <row r="33715" spans="7:7">
      <c r="G33715" s="162" t="s">
        <v>33960</v>
      </c>
    </row>
    <row r="33716" spans="7:7">
      <c r="G33716" s="162" t="s">
        <v>33961</v>
      </c>
    </row>
    <row r="33717" spans="7:7">
      <c r="G33717" s="162" t="s">
        <v>33962</v>
      </c>
    </row>
    <row r="33718" spans="7:7">
      <c r="G33718" s="162" t="s">
        <v>33963</v>
      </c>
    </row>
    <row r="33719" spans="7:7">
      <c r="G33719" s="162" t="s">
        <v>33964</v>
      </c>
    </row>
    <row r="33720" spans="7:7">
      <c r="G33720" s="162" t="s">
        <v>33965</v>
      </c>
    </row>
    <row r="33721" spans="7:7">
      <c r="G33721" s="162" t="s">
        <v>33966</v>
      </c>
    </row>
    <row r="33722" spans="7:7">
      <c r="G33722" s="162" t="s">
        <v>33967</v>
      </c>
    </row>
    <row r="33723" spans="7:7">
      <c r="G33723" s="162" t="s">
        <v>33968</v>
      </c>
    </row>
    <row r="33724" spans="7:7">
      <c r="G33724" s="162" t="s">
        <v>33969</v>
      </c>
    </row>
    <row r="33725" spans="7:7">
      <c r="G33725" s="162" t="s">
        <v>33970</v>
      </c>
    </row>
    <row r="33726" spans="7:7">
      <c r="G33726" s="162" t="s">
        <v>33971</v>
      </c>
    </row>
    <row r="33727" spans="7:7">
      <c r="G33727" s="162" t="s">
        <v>33972</v>
      </c>
    </row>
    <row r="33728" spans="7:7">
      <c r="G33728" s="162" t="s">
        <v>33973</v>
      </c>
    </row>
    <row r="33729" spans="7:7">
      <c r="G33729" s="162" t="s">
        <v>33974</v>
      </c>
    </row>
    <row r="33730" spans="7:7">
      <c r="G33730" s="162" t="s">
        <v>33975</v>
      </c>
    </row>
    <row r="33731" spans="7:7">
      <c r="G33731" s="162" t="s">
        <v>33976</v>
      </c>
    </row>
    <row r="33732" spans="7:7">
      <c r="G33732" s="162" t="s">
        <v>33977</v>
      </c>
    </row>
    <row r="33733" spans="7:7">
      <c r="G33733" s="162" t="s">
        <v>33978</v>
      </c>
    </row>
    <row r="33734" spans="7:7">
      <c r="G33734" s="162" t="s">
        <v>33979</v>
      </c>
    </row>
    <row r="33735" spans="7:7">
      <c r="G33735" s="162" t="s">
        <v>33980</v>
      </c>
    </row>
    <row r="33736" spans="7:7">
      <c r="G33736" s="162" t="s">
        <v>33981</v>
      </c>
    </row>
    <row r="33737" spans="7:7">
      <c r="G33737" s="162" t="s">
        <v>33982</v>
      </c>
    </row>
    <row r="33738" spans="7:7">
      <c r="G33738" s="162" t="s">
        <v>33983</v>
      </c>
    </row>
    <row r="33739" spans="7:7">
      <c r="G33739" s="162" t="s">
        <v>33984</v>
      </c>
    </row>
    <row r="33740" spans="7:7">
      <c r="G33740" s="162" t="s">
        <v>33985</v>
      </c>
    </row>
    <row r="33741" spans="7:7">
      <c r="G33741" s="162" t="s">
        <v>33986</v>
      </c>
    </row>
    <row r="33742" spans="7:7">
      <c r="G33742" s="162" t="s">
        <v>33987</v>
      </c>
    </row>
    <row r="33743" spans="7:7">
      <c r="G33743" s="162" t="s">
        <v>33988</v>
      </c>
    </row>
    <row r="33744" spans="7:7">
      <c r="G33744" s="162" t="s">
        <v>33989</v>
      </c>
    </row>
    <row r="33745" spans="7:7">
      <c r="G33745" s="162" t="s">
        <v>33990</v>
      </c>
    </row>
    <row r="33746" spans="7:7">
      <c r="G33746" s="162" t="s">
        <v>33991</v>
      </c>
    </row>
    <row r="33747" spans="7:7">
      <c r="G33747" s="162" t="s">
        <v>33992</v>
      </c>
    </row>
    <row r="33748" spans="7:7">
      <c r="G33748" s="162" t="s">
        <v>33993</v>
      </c>
    </row>
    <row r="33749" spans="7:7">
      <c r="G33749" s="162" t="s">
        <v>33994</v>
      </c>
    </row>
    <row r="33750" spans="7:7">
      <c r="G33750" s="162" t="s">
        <v>33995</v>
      </c>
    </row>
    <row r="33751" spans="7:7">
      <c r="G33751" s="162" t="s">
        <v>33996</v>
      </c>
    </row>
    <row r="33752" spans="7:7">
      <c r="G33752" s="162" t="s">
        <v>33997</v>
      </c>
    </row>
    <row r="33753" spans="7:7">
      <c r="G33753" s="162" t="s">
        <v>33998</v>
      </c>
    </row>
    <row r="33754" spans="7:7">
      <c r="G33754" s="162" t="s">
        <v>33999</v>
      </c>
    </row>
    <row r="33755" spans="7:7">
      <c r="G33755" s="162" t="s">
        <v>34000</v>
      </c>
    </row>
    <row r="33756" spans="7:7">
      <c r="G33756" s="162" t="s">
        <v>34001</v>
      </c>
    </row>
    <row r="33757" spans="7:7">
      <c r="G33757" s="162" t="s">
        <v>34002</v>
      </c>
    </row>
    <row r="33758" spans="7:7">
      <c r="G33758" s="162" t="s">
        <v>34003</v>
      </c>
    </row>
    <row r="33759" spans="7:7">
      <c r="G33759" s="162" t="s">
        <v>34004</v>
      </c>
    </row>
    <row r="33760" spans="7:7">
      <c r="G33760" s="162" t="s">
        <v>34005</v>
      </c>
    </row>
    <row r="33761" spans="7:7">
      <c r="G33761" s="162" t="s">
        <v>34006</v>
      </c>
    </row>
    <row r="33762" spans="7:7">
      <c r="G33762" s="162" t="s">
        <v>34007</v>
      </c>
    </row>
    <row r="33763" spans="7:7">
      <c r="G33763" s="162" t="s">
        <v>34008</v>
      </c>
    </row>
    <row r="33764" spans="7:7">
      <c r="G33764" s="162" t="s">
        <v>34009</v>
      </c>
    </row>
    <row r="33765" spans="7:7">
      <c r="G33765" s="162" t="s">
        <v>34010</v>
      </c>
    </row>
    <row r="33766" spans="7:7">
      <c r="G33766" s="162" t="s">
        <v>34011</v>
      </c>
    </row>
    <row r="33767" spans="7:7">
      <c r="G33767" s="162" t="s">
        <v>34012</v>
      </c>
    </row>
    <row r="33768" spans="7:7">
      <c r="G33768" s="162" t="s">
        <v>34013</v>
      </c>
    </row>
    <row r="33769" spans="7:7">
      <c r="G33769" s="162" t="s">
        <v>34014</v>
      </c>
    </row>
    <row r="33770" spans="7:7">
      <c r="G33770" s="162" t="s">
        <v>34015</v>
      </c>
    </row>
    <row r="33771" spans="7:7">
      <c r="G33771" s="162" t="s">
        <v>34016</v>
      </c>
    </row>
    <row r="33772" spans="7:7">
      <c r="G33772" s="162" t="s">
        <v>34017</v>
      </c>
    </row>
    <row r="33773" spans="7:7">
      <c r="G33773" s="162" t="s">
        <v>34018</v>
      </c>
    </row>
    <row r="33774" spans="7:7">
      <c r="G33774" s="162" t="s">
        <v>34019</v>
      </c>
    </row>
    <row r="33775" spans="7:7">
      <c r="G33775" s="162" t="s">
        <v>34020</v>
      </c>
    </row>
    <row r="33776" spans="7:7">
      <c r="G33776" s="162" t="s">
        <v>34021</v>
      </c>
    </row>
    <row r="33777" spans="7:7">
      <c r="G33777" s="162" t="s">
        <v>34022</v>
      </c>
    </row>
    <row r="33778" spans="7:7">
      <c r="G33778" s="162" t="s">
        <v>34023</v>
      </c>
    </row>
    <row r="33779" spans="7:7">
      <c r="G33779" s="162" t="s">
        <v>34024</v>
      </c>
    </row>
    <row r="33780" spans="7:7">
      <c r="G33780" s="162" t="s">
        <v>34025</v>
      </c>
    </row>
    <row r="33781" spans="7:7">
      <c r="G33781" s="162" t="s">
        <v>34026</v>
      </c>
    </row>
    <row r="33782" spans="7:7">
      <c r="G33782" s="162" t="s">
        <v>34027</v>
      </c>
    </row>
    <row r="33783" spans="7:7">
      <c r="G33783" s="162" t="s">
        <v>34028</v>
      </c>
    </row>
    <row r="33784" spans="7:7">
      <c r="G33784" s="162" t="s">
        <v>34029</v>
      </c>
    </row>
    <row r="33785" spans="7:7">
      <c r="G33785" s="162" t="s">
        <v>34030</v>
      </c>
    </row>
    <row r="33786" spans="7:7">
      <c r="G33786" s="162" t="s">
        <v>34031</v>
      </c>
    </row>
    <row r="33787" spans="7:7">
      <c r="G33787" s="162" t="s">
        <v>34032</v>
      </c>
    </row>
    <row r="33788" spans="7:7">
      <c r="G33788" s="162" t="s">
        <v>34033</v>
      </c>
    </row>
    <row r="33789" spans="7:7">
      <c r="G33789" s="162" t="s">
        <v>34034</v>
      </c>
    </row>
    <row r="33790" spans="7:7">
      <c r="G33790" s="162" t="s">
        <v>34035</v>
      </c>
    </row>
    <row r="33791" spans="7:7">
      <c r="G33791" s="162" t="s">
        <v>34036</v>
      </c>
    </row>
    <row r="33792" spans="7:7">
      <c r="G33792" s="162" t="s">
        <v>34037</v>
      </c>
    </row>
    <row r="33793" spans="7:7">
      <c r="G33793" s="162" t="s">
        <v>34038</v>
      </c>
    </row>
    <row r="33794" spans="7:7">
      <c r="G33794" s="162" t="s">
        <v>34039</v>
      </c>
    </row>
    <row r="33795" spans="7:7">
      <c r="G33795" s="162" t="s">
        <v>34040</v>
      </c>
    </row>
    <row r="33796" spans="7:7">
      <c r="G33796" s="162" t="s">
        <v>34041</v>
      </c>
    </row>
    <row r="33797" spans="7:7">
      <c r="G33797" s="162" t="s">
        <v>34042</v>
      </c>
    </row>
    <row r="33798" spans="7:7">
      <c r="G33798" s="162" t="s">
        <v>34043</v>
      </c>
    </row>
    <row r="33799" spans="7:7">
      <c r="G33799" s="162" t="s">
        <v>34044</v>
      </c>
    </row>
    <row r="33800" spans="7:7">
      <c r="G33800" s="162" t="s">
        <v>34045</v>
      </c>
    </row>
    <row r="33801" spans="7:7">
      <c r="G33801" s="162" t="s">
        <v>34046</v>
      </c>
    </row>
    <row r="33802" spans="7:7">
      <c r="G33802" s="162" t="s">
        <v>34047</v>
      </c>
    </row>
    <row r="33803" spans="7:7">
      <c r="G33803" s="162" t="s">
        <v>34048</v>
      </c>
    </row>
    <row r="33804" spans="7:7">
      <c r="G33804" s="162" t="s">
        <v>34049</v>
      </c>
    </row>
    <row r="33805" spans="7:7">
      <c r="G33805" s="162" t="s">
        <v>34050</v>
      </c>
    </row>
    <row r="33806" spans="7:7">
      <c r="G33806" s="162" t="s">
        <v>34051</v>
      </c>
    </row>
    <row r="33807" spans="7:7">
      <c r="G33807" s="162" t="s">
        <v>34052</v>
      </c>
    </row>
    <row r="33808" spans="7:7">
      <c r="G33808" s="162" t="s">
        <v>34053</v>
      </c>
    </row>
    <row r="33809" spans="7:7">
      <c r="G33809" s="162" t="s">
        <v>34054</v>
      </c>
    </row>
    <row r="33810" spans="7:7">
      <c r="G33810" s="162" t="s">
        <v>34055</v>
      </c>
    </row>
    <row r="33811" spans="7:7">
      <c r="G33811" s="162" t="s">
        <v>34056</v>
      </c>
    </row>
    <row r="33812" spans="7:7">
      <c r="G33812" s="162" t="s">
        <v>34057</v>
      </c>
    </row>
    <row r="33813" spans="7:7">
      <c r="G33813" s="162" t="s">
        <v>34058</v>
      </c>
    </row>
    <row r="33814" spans="7:7">
      <c r="G33814" s="162" t="s">
        <v>34059</v>
      </c>
    </row>
    <row r="33815" spans="7:7">
      <c r="G33815" s="162" t="s">
        <v>34060</v>
      </c>
    </row>
    <row r="33816" spans="7:7">
      <c r="G33816" s="162" t="s">
        <v>34061</v>
      </c>
    </row>
    <row r="33817" spans="7:7">
      <c r="G33817" s="162" t="s">
        <v>34062</v>
      </c>
    </row>
    <row r="33818" spans="7:7">
      <c r="G33818" s="162" t="s">
        <v>34063</v>
      </c>
    </row>
    <row r="33819" spans="7:7">
      <c r="G33819" s="162" t="s">
        <v>34064</v>
      </c>
    </row>
    <row r="33820" spans="7:7">
      <c r="G33820" s="162" t="s">
        <v>34065</v>
      </c>
    </row>
    <row r="33821" spans="7:7">
      <c r="G33821" s="162" t="s">
        <v>34066</v>
      </c>
    </row>
    <row r="33822" spans="7:7">
      <c r="G33822" s="162" t="s">
        <v>34067</v>
      </c>
    </row>
    <row r="33823" spans="7:7">
      <c r="G33823" s="162" t="s">
        <v>34068</v>
      </c>
    </row>
    <row r="33824" spans="7:7">
      <c r="G33824" s="162" t="s">
        <v>34069</v>
      </c>
    </row>
    <row r="33825" spans="7:7">
      <c r="G33825" s="162" t="s">
        <v>34070</v>
      </c>
    </row>
    <row r="33826" spans="7:7">
      <c r="G33826" s="162" t="s">
        <v>34071</v>
      </c>
    </row>
    <row r="33827" spans="7:7">
      <c r="G33827" s="162" t="s">
        <v>34072</v>
      </c>
    </row>
    <row r="33828" spans="7:7">
      <c r="G33828" s="162" t="s">
        <v>34073</v>
      </c>
    </row>
    <row r="33829" spans="7:7">
      <c r="G33829" s="162" t="s">
        <v>34074</v>
      </c>
    </row>
    <row r="33830" spans="7:7">
      <c r="G33830" s="162" t="s">
        <v>34075</v>
      </c>
    </row>
    <row r="33831" spans="7:7">
      <c r="G33831" s="162" t="s">
        <v>34076</v>
      </c>
    </row>
    <row r="33832" spans="7:7">
      <c r="G33832" s="162" t="s">
        <v>34077</v>
      </c>
    </row>
    <row r="33833" spans="7:7">
      <c r="G33833" s="162" t="s">
        <v>34078</v>
      </c>
    </row>
    <row r="33834" spans="7:7">
      <c r="G33834" s="162" t="s">
        <v>34079</v>
      </c>
    </row>
    <row r="33835" spans="7:7">
      <c r="G33835" s="162" t="s">
        <v>34080</v>
      </c>
    </row>
    <row r="33836" spans="7:7">
      <c r="G33836" s="162" t="s">
        <v>34081</v>
      </c>
    </row>
    <row r="33837" spans="7:7">
      <c r="G33837" s="162" t="s">
        <v>34082</v>
      </c>
    </row>
    <row r="33838" spans="7:7">
      <c r="G33838" s="162" t="s">
        <v>34083</v>
      </c>
    </row>
    <row r="33839" spans="7:7">
      <c r="G33839" s="162" t="s">
        <v>34084</v>
      </c>
    </row>
    <row r="33840" spans="7:7">
      <c r="G33840" s="162" t="s">
        <v>34085</v>
      </c>
    </row>
    <row r="33841" spans="7:7">
      <c r="G33841" s="162" t="s">
        <v>34086</v>
      </c>
    </row>
    <row r="33842" spans="7:7">
      <c r="G33842" s="162" t="s">
        <v>34087</v>
      </c>
    </row>
    <row r="33843" spans="7:7">
      <c r="G33843" s="162" t="s">
        <v>34088</v>
      </c>
    </row>
    <row r="33844" spans="7:7">
      <c r="G33844" s="162" t="s">
        <v>34089</v>
      </c>
    </row>
    <row r="33845" spans="7:7">
      <c r="G33845" s="162" t="s">
        <v>34090</v>
      </c>
    </row>
    <row r="33846" spans="7:7">
      <c r="G33846" s="162" t="s">
        <v>34091</v>
      </c>
    </row>
    <row r="33847" spans="7:7">
      <c r="G33847" s="162" t="s">
        <v>34092</v>
      </c>
    </row>
    <row r="33848" spans="7:7">
      <c r="G33848" s="162" t="s">
        <v>34093</v>
      </c>
    </row>
    <row r="33849" spans="7:7">
      <c r="G33849" s="162" t="s">
        <v>34094</v>
      </c>
    </row>
    <row r="33850" spans="7:7">
      <c r="G33850" s="162" t="s">
        <v>34095</v>
      </c>
    </row>
    <row r="33851" spans="7:7">
      <c r="G33851" s="162" t="s">
        <v>34096</v>
      </c>
    </row>
    <row r="33852" spans="7:7">
      <c r="G33852" s="162" t="s">
        <v>34097</v>
      </c>
    </row>
    <row r="33853" spans="7:7">
      <c r="G33853" s="162" t="s">
        <v>34098</v>
      </c>
    </row>
    <row r="33854" spans="7:7">
      <c r="G33854" s="162" t="s">
        <v>34099</v>
      </c>
    </row>
    <row r="33855" spans="7:7">
      <c r="G33855" s="162" t="s">
        <v>34100</v>
      </c>
    </row>
    <row r="33856" spans="7:7">
      <c r="G33856" s="162" t="s">
        <v>34101</v>
      </c>
    </row>
    <row r="33857" spans="7:7">
      <c r="G33857" s="162" t="s">
        <v>34102</v>
      </c>
    </row>
    <row r="33858" spans="7:7">
      <c r="G33858" s="162" t="s">
        <v>34103</v>
      </c>
    </row>
    <row r="33859" spans="7:7">
      <c r="G33859" s="162" t="s">
        <v>34104</v>
      </c>
    </row>
    <row r="33860" spans="7:7">
      <c r="G33860" s="162" t="s">
        <v>34105</v>
      </c>
    </row>
    <row r="33861" spans="7:7">
      <c r="G33861" s="162" t="s">
        <v>34106</v>
      </c>
    </row>
    <row r="33862" spans="7:7">
      <c r="G33862" s="162" t="s">
        <v>34107</v>
      </c>
    </row>
    <row r="33863" spans="7:7">
      <c r="G33863" s="162" t="s">
        <v>34108</v>
      </c>
    </row>
    <row r="33864" spans="7:7">
      <c r="G33864" s="162" t="s">
        <v>34109</v>
      </c>
    </row>
    <row r="33865" spans="7:7">
      <c r="G33865" s="162" t="s">
        <v>34110</v>
      </c>
    </row>
    <row r="33866" spans="7:7">
      <c r="G33866" s="162" t="s">
        <v>34111</v>
      </c>
    </row>
    <row r="33867" spans="7:7">
      <c r="G33867" s="162" t="s">
        <v>34112</v>
      </c>
    </row>
    <row r="33868" spans="7:7">
      <c r="G33868" s="162" t="s">
        <v>34113</v>
      </c>
    </row>
    <row r="33869" spans="7:7">
      <c r="G33869" s="162" t="s">
        <v>34114</v>
      </c>
    </row>
    <row r="33870" spans="7:7">
      <c r="G33870" s="162" t="s">
        <v>34115</v>
      </c>
    </row>
    <row r="33871" spans="7:7">
      <c r="G33871" s="162" t="s">
        <v>34116</v>
      </c>
    </row>
    <row r="33872" spans="7:7">
      <c r="G33872" s="162" t="s">
        <v>34117</v>
      </c>
    </row>
    <row r="33873" spans="7:7">
      <c r="G33873" s="162" t="s">
        <v>34118</v>
      </c>
    </row>
    <row r="33874" spans="7:7">
      <c r="G33874" s="162" t="s">
        <v>34119</v>
      </c>
    </row>
    <row r="33875" spans="7:7">
      <c r="G33875" s="162" t="s">
        <v>34120</v>
      </c>
    </row>
    <row r="33876" spans="7:7">
      <c r="G33876" s="162" t="s">
        <v>34121</v>
      </c>
    </row>
    <row r="33877" spans="7:7">
      <c r="G33877" s="162" t="s">
        <v>34122</v>
      </c>
    </row>
    <row r="33878" spans="7:7">
      <c r="G33878" s="162" t="s">
        <v>34123</v>
      </c>
    </row>
    <row r="33879" spans="7:7">
      <c r="G33879" s="162" t="s">
        <v>34124</v>
      </c>
    </row>
    <row r="33880" spans="7:7">
      <c r="G33880" s="162" t="s">
        <v>34125</v>
      </c>
    </row>
    <row r="33881" spans="7:7">
      <c r="G33881" s="162" t="s">
        <v>34126</v>
      </c>
    </row>
    <row r="33882" spans="7:7">
      <c r="G33882" s="162" t="s">
        <v>34127</v>
      </c>
    </row>
    <row r="33883" spans="7:7">
      <c r="G33883" s="162" t="s">
        <v>34128</v>
      </c>
    </row>
    <row r="33884" spans="7:7">
      <c r="G33884" s="162" t="s">
        <v>34129</v>
      </c>
    </row>
    <row r="33885" spans="7:7">
      <c r="G33885" s="162" t="s">
        <v>34130</v>
      </c>
    </row>
    <row r="33886" spans="7:7">
      <c r="G33886" s="162" t="s">
        <v>34131</v>
      </c>
    </row>
    <row r="33887" spans="7:7">
      <c r="G33887" s="162" t="s">
        <v>34132</v>
      </c>
    </row>
    <row r="33888" spans="7:7">
      <c r="G33888" s="162" t="s">
        <v>34133</v>
      </c>
    </row>
    <row r="33889" spans="7:7">
      <c r="G33889" s="162" t="s">
        <v>34134</v>
      </c>
    </row>
    <row r="33890" spans="7:7">
      <c r="G33890" s="162" t="s">
        <v>34135</v>
      </c>
    </row>
    <row r="33891" spans="7:7">
      <c r="G33891" s="162" t="s">
        <v>34136</v>
      </c>
    </row>
    <row r="33892" spans="7:7">
      <c r="G33892" s="162" t="s">
        <v>34137</v>
      </c>
    </row>
    <row r="33893" spans="7:7">
      <c r="G33893" s="162" t="s">
        <v>34138</v>
      </c>
    </row>
    <row r="33894" spans="7:7">
      <c r="G33894" s="162" t="s">
        <v>34139</v>
      </c>
    </row>
    <row r="33895" spans="7:7">
      <c r="G33895" s="162" t="s">
        <v>34140</v>
      </c>
    </row>
    <row r="33896" spans="7:7">
      <c r="G33896" s="162" t="s">
        <v>34141</v>
      </c>
    </row>
    <row r="33897" spans="7:7">
      <c r="G33897" s="162" t="s">
        <v>34142</v>
      </c>
    </row>
    <row r="33898" spans="7:7">
      <c r="G33898" s="162" t="s">
        <v>34143</v>
      </c>
    </row>
    <row r="33899" spans="7:7">
      <c r="G33899" s="162" t="s">
        <v>34144</v>
      </c>
    </row>
    <row r="33900" spans="7:7">
      <c r="G33900" s="162" t="s">
        <v>34145</v>
      </c>
    </row>
    <row r="33901" spans="7:7">
      <c r="G33901" s="162" t="s">
        <v>34146</v>
      </c>
    </row>
    <row r="33902" spans="7:7">
      <c r="G33902" s="162" t="s">
        <v>34147</v>
      </c>
    </row>
    <row r="33903" spans="7:7">
      <c r="G33903" s="162" t="s">
        <v>34148</v>
      </c>
    </row>
    <row r="33904" spans="7:7">
      <c r="G33904" s="162" t="s">
        <v>34149</v>
      </c>
    </row>
    <row r="33905" spans="7:7">
      <c r="G33905" s="162" t="s">
        <v>34150</v>
      </c>
    </row>
    <row r="33906" spans="7:7">
      <c r="G33906" s="162" t="s">
        <v>34151</v>
      </c>
    </row>
    <row r="33907" spans="7:7">
      <c r="G33907" s="162" t="s">
        <v>34152</v>
      </c>
    </row>
    <row r="33908" spans="7:7">
      <c r="G33908" s="162" t="s">
        <v>34153</v>
      </c>
    </row>
    <row r="33909" spans="7:7">
      <c r="G33909" s="162" t="s">
        <v>34154</v>
      </c>
    </row>
    <row r="33910" spans="7:7">
      <c r="G33910" s="162" t="s">
        <v>34155</v>
      </c>
    </row>
    <row r="33911" spans="7:7">
      <c r="G33911" s="162" t="s">
        <v>34156</v>
      </c>
    </row>
    <row r="33912" spans="7:7">
      <c r="G33912" s="162" t="s">
        <v>34157</v>
      </c>
    </row>
    <row r="33913" spans="7:7">
      <c r="G33913" s="162" t="s">
        <v>34158</v>
      </c>
    </row>
    <row r="33914" spans="7:7">
      <c r="G33914" s="162" t="s">
        <v>34159</v>
      </c>
    </row>
    <row r="33915" spans="7:7">
      <c r="G33915" s="162" t="s">
        <v>34160</v>
      </c>
    </row>
    <row r="33916" spans="7:7">
      <c r="G33916" s="162" t="s">
        <v>34161</v>
      </c>
    </row>
    <row r="33917" spans="7:7">
      <c r="G33917" s="162" t="s">
        <v>34162</v>
      </c>
    </row>
    <row r="33918" spans="7:7">
      <c r="G33918" s="162" t="s">
        <v>34163</v>
      </c>
    </row>
    <row r="33919" spans="7:7">
      <c r="G33919" s="162" t="s">
        <v>34164</v>
      </c>
    </row>
    <row r="33920" spans="7:7">
      <c r="G33920" s="162" t="s">
        <v>34165</v>
      </c>
    </row>
    <row r="33921" spans="7:7">
      <c r="G33921" s="162" t="s">
        <v>34166</v>
      </c>
    </row>
    <row r="33922" spans="7:7">
      <c r="G33922" s="162" t="s">
        <v>34167</v>
      </c>
    </row>
    <row r="33923" spans="7:7">
      <c r="G33923" s="162" t="s">
        <v>34168</v>
      </c>
    </row>
    <row r="33924" spans="7:7">
      <c r="G33924" s="162" t="s">
        <v>34169</v>
      </c>
    </row>
    <row r="33925" spans="7:7">
      <c r="G33925" s="162" t="s">
        <v>34170</v>
      </c>
    </row>
    <row r="33926" spans="7:7">
      <c r="G33926" s="162" t="s">
        <v>34171</v>
      </c>
    </row>
    <row r="33927" spans="7:7">
      <c r="G33927" s="162" t="s">
        <v>34172</v>
      </c>
    </row>
    <row r="33928" spans="7:7">
      <c r="G33928" s="162" t="s">
        <v>34173</v>
      </c>
    </row>
    <row r="33929" spans="7:7">
      <c r="G33929" s="162" t="s">
        <v>34174</v>
      </c>
    </row>
    <row r="33930" spans="7:7">
      <c r="G33930" s="162" t="s">
        <v>34175</v>
      </c>
    </row>
    <row r="33931" spans="7:7">
      <c r="G33931" s="162" t="s">
        <v>34176</v>
      </c>
    </row>
    <row r="33932" spans="7:7">
      <c r="G33932" s="162" t="s">
        <v>34177</v>
      </c>
    </row>
    <row r="33933" spans="7:7">
      <c r="G33933" s="162" t="s">
        <v>34178</v>
      </c>
    </row>
    <row r="33934" spans="7:7">
      <c r="G33934" s="162" t="s">
        <v>34179</v>
      </c>
    </row>
    <row r="33935" spans="7:7">
      <c r="G33935" s="162" t="s">
        <v>34180</v>
      </c>
    </row>
    <row r="33936" spans="7:7">
      <c r="G33936" s="162" t="s">
        <v>34181</v>
      </c>
    </row>
    <row r="33937" spans="7:7">
      <c r="G33937" s="162" t="s">
        <v>34182</v>
      </c>
    </row>
    <row r="33938" spans="7:7">
      <c r="G33938" s="162" t="s">
        <v>34183</v>
      </c>
    </row>
    <row r="33939" spans="7:7">
      <c r="G33939" s="162" t="s">
        <v>34184</v>
      </c>
    </row>
    <row r="33940" spans="7:7">
      <c r="G33940" s="162" t="s">
        <v>34185</v>
      </c>
    </row>
    <row r="33941" spans="7:7">
      <c r="G33941" s="162" t="s">
        <v>34186</v>
      </c>
    </row>
    <row r="33942" spans="7:7">
      <c r="G33942" s="162" t="s">
        <v>34187</v>
      </c>
    </row>
    <row r="33943" spans="7:7">
      <c r="G33943" s="162" t="s">
        <v>34188</v>
      </c>
    </row>
    <row r="33944" spans="7:7">
      <c r="G33944" s="162" t="s">
        <v>34189</v>
      </c>
    </row>
    <row r="33945" spans="7:7">
      <c r="G33945" s="162" t="s">
        <v>34190</v>
      </c>
    </row>
    <row r="33946" spans="7:7">
      <c r="G33946" s="162" t="s">
        <v>34191</v>
      </c>
    </row>
    <row r="33947" spans="7:7">
      <c r="G33947" s="162" t="s">
        <v>34192</v>
      </c>
    </row>
    <row r="33948" spans="7:7">
      <c r="G33948" s="162" t="s">
        <v>34193</v>
      </c>
    </row>
    <row r="33949" spans="7:7">
      <c r="G33949" s="162" t="s">
        <v>34194</v>
      </c>
    </row>
    <row r="33950" spans="7:7">
      <c r="G33950" s="162" t="s">
        <v>34195</v>
      </c>
    </row>
    <row r="33951" spans="7:7">
      <c r="G33951" s="162" t="s">
        <v>34196</v>
      </c>
    </row>
    <row r="33952" spans="7:7">
      <c r="G33952" s="162" t="s">
        <v>34197</v>
      </c>
    </row>
    <row r="33953" spans="7:7">
      <c r="G33953" s="162" t="s">
        <v>34198</v>
      </c>
    </row>
    <row r="33954" spans="7:7">
      <c r="G33954" s="162" t="s">
        <v>34199</v>
      </c>
    </row>
    <row r="33955" spans="7:7">
      <c r="G33955" s="162" t="s">
        <v>34200</v>
      </c>
    </row>
    <row r="33956" spans="7:7">
      <c r="G33956" s="162" t="s">
        <v>34201</v>
      </c>
    </row>
    <row r="33957" spans="7:7">
      <c r="G33957" s="162" t="s">
        <v>34202</v>
      </c>
    </row>
    <row r="33958" spans="7:7">
      <c r="G33958" s="162" t="s">
        <v>34203</v>
      </c>
    </row>
    <row r="33959" spans="7:7">
      <c r="G33959" s="162" t="s">
        <v>34204</v>
      </c>
    </row>
    <row r="33960" spans="7:7">
      <c r="G33960" s="162" t="s">
        <v>34205</v>
      </c>
    </row>
    <row r="33961" spans="7:7">
      <c r="G33961" s="162" t="s">
        <v>34206</v>
      </c>
    </row>
    <row r="33962" spans="7:7">
      <c r="G33962" s="162" t="s">
        <v>34207</v>
      </c>
    </row>
    <row r="33963" spans="7:7">
      <c r="G33963" s="162" t="s">
        <v>34208</v>
      </c>
    </row>
    <row r="33964" spans="7:7">
      <c r="G33964" s="162" t="s">
        <v>34209</v>
      </c>
    </row>
    <row r="33965" spans="7:7">
      <c r="G33965" s="162" t="s">
        <v>34210</v>
      </c>
    </row>
    <row r="33966" spans="7:7">
      <c r="G33966" s="162" t="s">
        <v>34211</v>
      </c>
    </row>
    <row r="33967" spans="7:7">
      <c r="G33967" s="162" t="s">
        <v>34212</v>
      </c>
    </row>
    <row r="33968" spans="7:7">
      <c r="G33968" s="162" t="s">
        <v>34213</v>
      </c>
    </row>
    <row r="33969" spans="7:7">
      <c r="G33969" s="162" t="s">
        <v>34214</v>
      </c>
    </row>
    <row r="33970" spans="7:7">
      <c r="G33970" s="162" t="s">
        <v>34215</v>
      </c>
    </row>
    <row r="33971" spans="7:7">
      <c r="G33971" s="162" t="s">
        <v>34216</v>
      </c>
    </row>
    <row r="33972" spans="7:7">
      <c r="G33972" s="162" t="s">
        <v>34217</v>
      </c>
    </row>
    <row r="33973" spans="7:7">
      <c r="G33973" s="162" t="s">
        <v>34218</v>
      </c>
    </row>
    <row r="33974" spans="7:7">
      <c r="G33974" s="162" t="s">
        <v>34219</v>
      </c>
    </row>
    <row r="33975" spans="7:7">
      <c r="G33975" s="162" t="s">
        <v>34220</v>
      </c>
    </row>
    <row r="33976" spans="7:7">
      <c r="G33976" s="162" t="s">
        <v>34221</v>
      </c>
    </row>
    <row r="33977" spans="7:7">
      <c r="G33977" s="162" t="s">
        <v>34222</v>
      </c>
    </row>
    <row r="33978" spans="7:7">
      <c r="G33978" s="162" t="s">
        <v>34223</v>
      </c>
    </row>
    <row r="33979" spans="7:7">
      <c r="G33979" s="162" t="s">
        <v>34224</v>
      </c>
    </row>
    <row r="33980" spans="7:7">
      <c r="G33980" s="162" t="s">
        <v>34225</v>
      </c>
    </row>
    <row r="33981" spans="7:7">
      <c r="G33981" s="162" t="s">
        <v>34226</v>
      </c>
    </row>
    <row r="33982" spans="7:7">
      <c r="G33982" s="162" t="s">
        <v>34227</v>
      </c>
    </row>
    <row r="33983" spans="7:7">
      <c r="G33983" s="162" t="s">
        <v>34228</v>
      </c>
    </row>
    <row r="33984" spans="7:7">
      <c r="G33984" s="162" t="s">
        <v>34229</v>
      </c>
    </row>
    <row r="33985" spans="7:7">
      <c r="G33985" s="162" t="s">
        <v>34230</v>
      </c>
    </row>
    <row r="33986" spans="7:7">
      <c r="G33986" s="162" t="s">
        <v>34231</v>
      </c>
    </row>
    <row r="33987" spans="7:7">
      <c r="G33987" s="162" t="s">
        <v>34232</v>
      </c>
    </row>
    <row r="33988" spans="7:7">
      <c r="G33988" s="162" t="s">
        <v>34233</v>
      </c>
    </row>
    <row r="33989" spans="7:7">
      <c r="G33989" s="162" t="s">
        <v>34234</v>
      </c>
    </row>
    <row r="33990" spans="7:7">
      <c r="G33990" s="162" t="s">
        <v>34235</v>
      </c>
    </row>
    <row r="33991" spans="7:7">
      <c r="G33991" s="162" t="s">
        <v>34236</v>
      </c>
    </row>
    <row r="33992" spans="7:7">
      <c r="G33992" s="162" t="s">
        <v>34237</v>
      </c>
    </row>
    <row r="33993" spans="7:7">
      <c r="G33993" s="162" t="s">
        <v>34238</v>
      </c>
    </row>
    <row r="33994" spans="7:7">
      <c r="G33994" s="162" t="s">
        <v>34239</v>
      </c>
    </row>
    <row r="33995" spans="7:7">
      <c r="G33995" s="162" t="s">
        <v>34240</v>
      </c>
    </row>
    <row r="33996" spans="7:7">
      <c r="G33996" s="162" t="s">
        <v>34241</v>
      </c>
    </row>
    <row r="33997" spans="7:7">
      <c r="G33997" s="162" t="s">
        <v>34242</v>
      </c>
    </row>
    <row r="33998" spans="7:7">
      <c r="G33998" s="162" t="s">
        <v>34243</v>
      </c>
    </row>
    <row r="33999" spans="7:7">
      <c r="G33999" s="162" t="s">
        <v>34244</v>
      </c>
    </row>
    <row r="34000" spans="7:7">
      <c r="G34000" s="162" t="s">
        <v>34245</v>
      </c>
    </row>
    <row r="34001" spans="7:7">
      <c r="G34001" s="162" t="s">
        <v>34246</v>
      </c>
    </row>
    <row r="34002" spans="7:7">
      <c r="G34002" s="162" t="s">
        <v>34247</v>
      </c>
    </row>
    <row r="34003" spans="7:7">
      <c r="G34003" s="162" t="s">
        <v>34248</v>
      </c>
    </row>
    <row r="34004" spans="7:7">
      <c r="G34004" s="162" t="s">
        <v>34249</v>
      </c>
    </row>
    <row r="34005" spans="7:7">
      <c r="G34005" s="162" t="s">
        <v>34250</v>
      </c>
    </row>
    <row r="34006" spans="7:7">
      <c r="G34006" s="162" t="s">
        <v>34251</v>
      </c>
    </row>
    <row r="34007" spans="7:7">
      <c r="G34007" s="162" t="s">
        <v>34252</v>
      </c>
    </row>
    <row r="34008" spans="7:7">
      <c r="G34008" s="162" t="s">
        <v>34253</v>
      </c>
    </row>
    <row r="34009" spans="7:7">
      <c r="G34009" s="162" t="s">
        <v>34254</v>
      </c>
    </row>
    <row r="34010" spans="7:7">
      <c r="G34010" s="162" t="s">
        <v>34255</v>
      </c>
    </row>
    <row r="34011" spans="7:7">
      <c r="G34011" s="162" t="s">
        <v>34256</v>
      </c>
    </row>
    <row r="34012" spans="7:7">
      <c r="G34012" s="162" t="s">
        <v>34257</v>
      </c>
    </row>
    <row r="34013" spans="7:7">
      <c r="G34013" s="162" t="s">
        <v>34258</v>
      </c>
    </row>
    <row r="34014" spans="7:7">
      <c r="G34014" s="162" t="s">
        <v>34259</v>
      </c>
    </row>
    <row r="34015" spans="7:7">
      <c r="G34015" s="162" t="s">
        <v>34260</v>
      </c>
    </row>
    <row r="34016" spans="7:7">
      <c r="G34016" s="162" t="s">
        <v>34261</v>
      </c>
    </row>
    <row r="34017" spans="7:7">
      <c r="G34017" s="162" t="s">
        <v>34262</v>
      </c>
    </row>
    <row r="34018" spans="7:7">
      <c r="G34018" s="162" t="s">
        <v>34263</v>
      </c>
    </row>
    <row r="34019" spans="7:7">
      <c r="G34019" s="162" t="s">
        <v>34264</v>
      </c>
    </row>
    <row r="34020" spans="7:7">
      <c r="G34020" s="162" t="s">
        <v>34265</v>
      </c>
    </row>
    <row r="34021" spans="7:7">
      <c r="G34021" s="162" t="s">
        <v>34266</v>
      </c>
    </row>
    <row r="34022" spans="7:7">
      <c r="G34022" s="162" t="s">
        <v>34267</v>
      </c>
    </row>
    <row r="34023" spans="7:7">
      <c r="G34023" s="162" t="s">
        <v>34268</v>
      </c>
    </row>
    <row r="34024" spans="7:7">
      <c r="G34024" s="162" t="s">
        <v>34269</v>
      </c>
    </row>
    <row r="34025" spans="7:7">
      <c r="G34025" s="162" t="s">
        <v>34270</v>
      </c>
    </row>
    <row r="34026" spans="7:7">
      <c r="G34026" s="162" t="s">
        <v>34271</v>
      </c>
    </row>
    <row r="34027" spans="7:7">
      <c r="G34027" s="162" t="s">
        <v>34272</v>
      </c>
    </row>
    <row r="34028" spans="7:7">
      <c r="G34028" s="162" t="s">
        <v>34273</v>
      </c>
    </row>
    <row r="34029" spans="7:7">
      <c r="G34029" s="162" t="s">
        <v>34274</v>
      </c>
    </row>
    <row r="34030" spans="7:7">
      <c r="G34030" s="162" t="s">
        <v>34275</v>
      </c>
    </row>
    <row r="34031" spans="7:7">
      <c r="G34031" s="162" t="s">
        <v>34276</v>
      </c>
    </row>
    <row r="34032" spans="7:7">
      <c r="G34032" s="162" t="s">
        <v>34277</v>
      </c>
    </row>
    <row r="34033" spans="7:7">
      <c r="G34033" s="162" t="s">
        <v>34278</v>
      </c>
    </row>
    <row r="34034" spans="7:7">
      <c r="G34034" s="162" t="s">
        <v>34279</v>
      </c>
    </row>
    <row r="34035" spans="7:7">
      <c r="G34035" s="162" t="s">
        <v>34280</v>
      </c>
    </row>
    <row r="34036" spans="7:7">
      <c r="G34036" s="162" t="s">
        <v>34281</v>
      </c>
    </row>
    <row r="34037" spans="7:7">
      <c r="G34037" s="162" t="s">
        <v>34282</v>
      </c>
    </row>
    <row r="34038" spans="7:7">
      <c r="G34038" s="162" t="s">
        <v>34283</v>
      </c>
    </row>
    <row r="34039" spans="7:7">
      <c r="G34039" s="162" t="s">
        <v>34284</v>
      </c>
    </row>
    <row r="34040" spans="7:7">
      <c r="G34040" s="162" t="s">
        <v>34285</v>
      </c>
    </row>
    <row r="34041" spans="7:7">
      <c r="G34041" s="162" t="s">
        <v>34286</v>
      </c>
    </row>
    <row r="34042" spans="7:7">
      <c r="G34042" s="162" t="s">
        <v>34287</v>
      </c>
    </row>
    <row r="34043" spans="7:7">
      <c r="G34043" s="162" t="s">
        <v>34288</v>
      </c>
    </row>
    <row r="34044" spans="7:7">
      <c r="G34044" s="162" t="s">
        <v>34289</v>
      </c>
    </row>
    <row r="34045" spans="7:7">
      <c r="G34045" s="162" t="s">
        <v>34290</v>
      </c>
    </row>
    <row r="34046" spans="7:7">
      <c r="G34046" s="162" t="s">
        <v>34291</v>
      </c>
    </row>
    <row r="34047" spans="7:7">
      <c r="G34047" s="162" t="s">
        <v>34292</v>
      </c>
    </row>
    <row r="34048" spans="7:7">
      <c r="G34048" s="162" t="s">
        <v>34293</v>
      </c>
    </row>
    <row r="34049" spans="7:7">
      <c r="G34049" s="162" t="s">
        <v>34294</v>
      </c>
    </row>
    <row r="34050" spans="7:7">
      <c r="G34050" s="162" t="s">
        <v>34295</v>
      </c>
    </row>
    <row r="34051" spans="7:7">
      <c r="G34051" s="162" t="s">
        <v>34296</v>
      </c>
    </row>
    <row r="34052" spans="7:7">
      <c r="G34052" s="162" t="s">
        <v>34297</v>
      </c>
    </row>
    <row r="34053" spans="7:7">
      <c r="G34053" s="162" t="s">
        <v>34298</v>
      </c>
    </row>
    <row r="34054" spans="7:7">
      <c r="G34054" s="162" t="s">
        <v>34299</v>
      </c>
    </row>
    <row r="34055" spans="7:7">
      <c r="G34055" s="162" t="s">
        <v>34300</v>
      </c>
    </row>
    <row r="34056" spans="7:7">
      <c r="G34056" s="162" t="s">
        <v>34301</v>
      </c>
    </row>
    <row r="34057" spans="7:7">
      <c r="G34057" s="162" t="s">
        <v>34302</v>
      </c>
    </row>
    <row r="34058" spans="7:7">
      <c r="G34058" s="162" t="s">
        <v>34303</v>
      </c>
    </row>
    <row r="34059" spans="7:7">
      <c r="G34059" s="162" t="s">
        <v>34304</v>
      </c>
    </row>
    <row r="34060" spans="7:7">
      <c r="G34060" s="162" t="s">
        <v>34305</v>
      </c>
    </row>
    <row r="34061" spans="7:7">
      <c r="G34061" s="162" t="s">
        <v>34306</v>
      </c>
    </row>
    <row r="34062" spans="7:7">
      <c r="G34062" s="162" t="s">
        <v>34307</v>
      </c>
    </row>
    <row r="34063" spans="7:7">
      <c r="G34063" s="162" t="s">
        <v>34308</v>
      </c>
    </row>
    <row r="34064" spans="7:7">
      <c r="G34064" s="162" t="s">
        <v>34309</v>
      </c>
    </row>
    <row r="34065" spans="7:7">
      <c r="G34065" s="162" t="s">
        <v>34310</v>
      </c>
    </row>
    <row r="34066" spans="7:7">
      <c r="G34066" s="162" t="s">
        <v>34311</v>
      </c>
    </row>
    <row r="34067" spans="7:7">
      <c r="G34067" s="162" t="s">
        <v>34312</v>
      </c>
    </row>
    <row r="34068" spans="7:7">
      <c r="G34068" s="162" t="s">
        <v>34313</v>
      </c>
    </row>
    <row r="34069" spans="7:7">
      <c r="G34069" s="162" t="s">
        <v>34314</v>
      </c>
    </row>
    <row r="34070" spans="7:7">
      <c r="G34070" s="162" t="s">
        <v>34315</v>
      </c>
    </row>
    <row r="34071" spans="7:7">
      <c r="G34071" s="162" t="s">
        <v>34316</v>
      </c>
    </row>
    <row r="34072" spans="7:7">
      <c r="G34072" s="162" t="s">
        <v>34317</v>
      </c>
    </row>
    <row r="34073" spans="7:7">
      <c r="G34073" s="162" t="s">
        <v>34318</v>
      </c>
    </row>
    <row r="34074" spans="7:7">
      <c r="G34074" s="162" t="s">
        <v>34319</v>
      </c>
    </row>
    <row r="34075" spans="7:7">
      <c r="G34075" s="162" t="s">
        <v>34320</v>
      </c>
    </row>
    <row r="34076" spans="7:7">
      <c r="G34076" s="162" t="s">
        <v>34321</v>
      </c>
    </row>
    <row r="34077" spans="7:7">
      <c r="G34077" s="162" t="s">
        <v>34322</v>
      </c>
    </row>
    <row r="34078" spans="7:7">
      <c r="G34078" s="162" t="s">
        <v>34323</v>
      </c>
    </row>
    <row r="34079" spans="7:7">
      <c r="G34079" s="162" t="s">
        <v>34324</v>
      </c>
    </row>
    <row r="34080" spans="7:7">
      <c r="G34080" s="162" t="s">
        <v>34325</v>
      </c>
    </row>
    <row r="34081" spans="7:7">
      <c r="G34081" s="162" t="s">
        <v>34326</v>
      </c>
    </row>
    <row r="34082" spans="7:7">
      <c r="G34082" s="162" t="s">
        <v>34327</v>
      </c>
    </row>
    <row r="34083" spans="7:7">
      <c r="G34083" s="162" t="s">
        <v>34328</v>
      </c>
    </row>
    <row r="34084" spans="7:7">
      <c r="G34084" s="162" t="s">
        <v>34329</v>
      </c>
    </row>
    <row r="34085" spans="7:7">
      <c r="G34085" s="162" t="s">
        <v>34330</v>
      </c>
    </row>
    <row r="34086" spans="7:7">
      <c r="G34086" s="162" t="s">
        <v>34331</v>
      </c>
    </row>
    <row r="34087" spans="7:7">
      <c r="G34087" s="162" t="s">
        <v>34332</v>
      </c>
    </row>
    <row r="34088" spans="7:7">
      <c r="G34088" s="162" t="s">
        <v>34333</v>
      </c>
    </row>
    <row r="34089" spans="7:7">
      <c r="G34089" s="162" t="s">
        <v>34334</v>
      </c>
    </row>
    <row r="34090" spans="7:7">
      <c r="G34090" s="162" t="s">
        <v>34335</v>
      </c>
    </row>
    <row r="34091" spans="7:7">
      <c r="G34091" s="162" t="s">
        <v>34336</v>
      </c>
    </row>
    <row r="34092" spans="7:7">
      <c r="G34092" s="162" t="s">
        <v>34337</v>
      </c>
    </row>
    <row r="34093" spans="7:7">
      <c r="G34093" s="162" t="s">
        <v>34338</v>
      </c>
    </row>
    <row r="34094" spans="7:7">
      <c r="G34094" s="162" t="s">
        <v>34339</v>
      </c>
    </row>
    <row r="34095" spans="7:7">
      <c r="G34095" s="162" t="s">
        <v>34340</v>
      </c>
    </row>
    <row r="34096" spans="7:7">
      <c r="G34096" s="162" t="s">
        <v>34341</v>
      </c>
    </row>
    <row r="34097" spans="7:7">
      <c r="G34097" s="162" t="s">
        <v>34342</v>
      </c>
    </row>
    <row r="34098" spans="7:7">
      <c r="G34098" s="162" t="s">
        <v>34343</v>
      </c>
    </row>
    <row r="34099" spans="7:7">
      <c r="G34099" s="162" t="s">
        <v>34344</v>
      </c>
    </row>
    <row r="34100" spans="7:7">
      <c r="G34100" s="162" t="s">
        <v>34345</v>
      </c>
    </row>
    <row r="34101" spans="7:7">
      <c r="G34101" s="162" t="s">
        <v>34346</v>
      </c>
    </row>
    <row r="34102" spans="7:7">
      <c r="G34102" s="162" t="s">
        <v>34347</v>
      </c>
    </row>
    <row r="34103" spans="7:7">
      <c r="G34103" s="162" t="s">
        <v>34348</v>
      </c>
    </row>
    <row r="34104" spans="7:7">
      <c r="G34104" s="162" t="s">
        <v>34349</v>
      </c>
    </row>
    <row r="34105" spans="7:7">
      <c r="G34105" s="162" t="s">
        <v>34350</v>
      </c>
    </row>
    <row r="34106" spans="7:7">
      <c r="G34106" s="162" t="s">
        <v>34351</v>
      </c>
    </row>
    <row r="34107" spans="7:7">
      <c r="G34107" s="162" t="s">
        <v>34352</v>
      </c>
    </row>
    <row r="34108" spans="7:7">
      <c r="G34108" s="162" t="s">
        <v>34353</v>
      </c>
    </row>
    <row r="34109" spans="7:7">
      <c r="G34109" s="162" t="s">
        <v>34354</v>
      </c>
    </row>
    <row r="34110" spans="7:7">
      <c r="G34110" s="162" t="s">
        <v>34355</v>
      </c>
    </row>
    <row r="34111" spans="7:7">
      <c r="G34111" s="162" t="s">
        <v>34356</v>
      </c>
    </row>
    <row r="34112" spans="7:7">
      <c r="G34112" s="162" t="s">
        <v>34357</v>
      </c>
    </row>
    <row r="34113" spans="7:7">
      <c r="G34113" s="162" t="s">
        <v>34358</v>
      </c>
    </row>
    <row r="34114" spans="7:7">
      <c r="G34114" s="162" t="s">
        <v>34359</v>
      </c>
    </row>
    <row r="34115" spans="7:7">
      <c r="G34115" s="162" t="s">
        <v>34360</v>
      </c>
    </row>
    <row r="34116" spans="7:7">
      <c r="G34116" s="162" t="s">
        <v>34361</v>
      </c>
    </row>
    <row r="34117" spans="7:7">
      <c r="G34117" s="162" t="s">
        <v>34362</v>
      </c>
    </row>
    <row r="34118" spans="7:7">
      <c r="G34118" s="162" t="s">
        <v>34363</v>
      </c>
    </row>
    <row r="34119" spans="7:7">
      <c r="G34119" s="162" t="s">
        <v>34364</v>
      </c>
    </row>
    <row r="34120" spans="7:7">
      <c r="G34120" s="162" t="s">
        <v>34365</v>
      </c>
    </row>
    <row r="34121" spans="7:7">
      <c r="G34121" s="162" t="s">
        <v>34366</v>
      </c>
    </row>
    <row r="34122" spans="7:7">
      <c r="G34122" s="162" t="s">
        <v>34367</v>
      </c>
    </row>
    <row r="34123" spans="7:7">
      <c r="G34123" s="162" t="s">
        <v>34368</v>
      </c>
    </row>
    <row r="34124" spans="7:7">
      <c r="G34124" s="162" t="s">
        <v>34369</v>
      </c>
    </row>
    <row r="34125" spans="7:7">
      <c r="G34125" s="162" t="s">
        <v>34370</v>
      </c>
    </row>
    <row r="34126" spans="7:7">
      <c r="G34126" s="162" t="s">
        <v>34371</v>
      </c>
    </row>
    <row r="34127" spans="7:7">
      <c r="G34127" s="162" t="s">
        <v>34372</v>
      </c>
    </row>
    <row r="34128" spans="7:7">
      <c r="G34128" s="162" t="s">
        <v>34373</v>
      </c>
    </row>
    <row r="34129" spans="7:7">
      <c r="G34129" s="162" t="s">
        <v>34374</v>
      </c>
    </row>
    <row r="34130" spans="7:7">
      <c r="G34130" s="162" t="s">
        <v>34375</v>
      </c>
    </row>
    <row r="34131" spans="7:7">
      <c r="G34131" s="162" t="s">
        <v>34376</v>
      </c>
    </row>
    <row r="34132" spans="7:7">
      <c r="G34132" s="162" t="s">
        <v>34377</v>
      </c>
    </row>
    <row r="34133" spans="7:7">
      <c r="G34133" s="162" t="s">
        <v>34378</v>
      </c>
    </row>
    <row r="34134" spans="7:7">
      <c r="G34134" s="162" t="s">
        <v>34379</v>
      </c>
    </row>
    <row r="34135" spans="7:7">
      <c r="G34135" s="162" t="s">
        <v>34380</v>
      </c>
    </row>
    <row r="34136" spans="7:7">
      <c r="G34136" s="162" t="s">
        <v>34381</v>
      </c>
    </row>
    <row r="34137" spans="7:7">
      <c r="G34137" s="162" t="s">
        <v>34382</v>
      </c>
    </row>
    <row r="34138" spans="7:7">
      <c r="G34138" s="162" t="s">
        <v>34383</v>
      </c>
    </row>
    <row r="34139" spans="7:7">
      <c r="G34139" s="162" t="s">
        <v>34384</v>
      </c>
    </row>
    <row r="34140" spans="7:7">
      <c r="G34140" s="162" t="s">
        <v>34385</v>
      </c>
    </row>
    <row r="34141" spans="7:7">
      <c r="G34141" s="162" t="s">
        <v>34386</v>
      </c>
    </row>
    <row r="34142" spans="7:7">
      <c r="G34142" s="162" t="s">
        <v>34387</v>
      </c>
    </row>
    <row r="34143" spans="7:7">
      <c r="G34143" s="162" t="s">
        <v>34388</v>
      </c>
    </row>
    <row r="34144" spans="7:7">
      <c r="G34144" s="162" t="s">
        <v>34389</v>
      </c>
    </row>
    <row r="34145" spans="7:7">
      <c r="G34145" s="162" t="s">
        <v>34390</v>
      </c>
    </row>
    <row r="34146" spans="7:7">
      <c r="G34146" s="162" t="s">
        <v>34391</v>
      </c>
    </row>
    <row r="34147" spans="7:7">
      <c r="G34147" s="162" t="s">
        <v>34392</v>
      </c>
    </row>
    <row r="34148" spans="7:7">
      <c r="G34148" s="162" t="s">
        <v>34393</v>
      </c>
    </row>
    <row r="34149" spans="7:7">
      <c r="G34149" s="162" t="s">
        <v>34394</v>
      </c>
    </row>
    <row r="34150" spans="7:7">
      <c r="G34150" s="162" t="s">
        <v>34395</v>
      </c>
    </row>
    <row r="34151" spans="7:7">
      <c r="G34151" s="162" t="s">
        <v>34396</v>
      </c>
    </row>
    <row r="34152" spans="7:7">
      <c r="G34152" s="162" t="s">
        <v>34397</v>
      </c>
    </row>
    <row r="34153" spans="7:7">
      <c r="G34153" s="162" t="s">
        <v>34398</v>
      </c>
    </row>
    <row r="34154" spans="7:7">
      <c r="G34154" s="162" t="s">
        <v>34399</v>
      </c>
    </row>
    <row r="34155" spans="7:7">
      <c r="G34155" s="162" t="s">
        <v>34400</v>
      </c>
    </row>
    <row r="34156" spans="7:7">
      <c r="G34156" s="162" t="s">
        <v>34401</v>
      </c>
    </row>
    <row r="34157" spans="7:7">
      <c r="G34157" s="162" t="s">
        <v>34402</v>
      </c>
    </row>
    <row r="34158" spans="7:7">
      <c r="G34158" s="162" t="s">
        <v>34403</v>
      </c>
    </row>
    <row r="34159" spans="7:7">
      <c r="G34159" s="162" t="s">
        <v>34404</v>
      </c>
    </row>
    <row r="34160" spans="7:7">
      <c r="G34160" s="162" t="s">
        <v>34405</v>
      </c>
    </row>
    <row r="34161" spans="7:7">
      <c r="G34161" s="162" t="s">
        <v>34406</v>
      </c>
    </row>
    <row r="34162" spans="7:7">
      <c r="G34162" s="162" t="s">
        <v>34407</v>
      </c>
    </row>
    <row r="34163" spans="7:7">
      <c r="G34163" s="162" t="s">
        <v>34408</v>
      </c>
    </row>
    <row r="34164" spans="7:7">
      <c r="G34164" s="162" t="s">
        <v>34409</v>
      </c>
    </row>
    <row r="34165" spans="7:7">
      <c r="G34165" s="162" t="s">
        <v>34410</v>
      </c>
    </row>
    <row r="34166" spans="7:7">
      <c r="G34166" s="162" t="s">
        <v>34411</v>
      </c>
    </row>
    <row r="34167" spans="7:7">
      <c r="G34167" s="162" t="s">
        <v>34412</v>
      </c>
    </row>
    <row r="34168" spans="7:7">
      <c r="G34168" s="162" t="s">
        <v>34413</v>
      </c>
    </row>
    <row r="34169" spans="7:7">
      <c r="G34169" s="162" t="s">
        <v>34414</v>
      </c>
    </row>
    <row r="34170" spans="7:7">
      <c r="G34170" s="162" t="s">
        <v>34415</v>
      </c>
    </row>
    <row r="34171" spans="7:7">
      <c r="G34171" s="162" t="s">
        <v>34416</v>
      </c>
    </row>
    <row r="34172" spans="7:7">
      <c r="G34172" s="162" t="s">
        <v>34417</v>
      </c>
    </row>
    <row r="34173" spans="7:7">
      <c r="G34173" s="162" t="s">
        <v>34418</v>
      </c>
    </row>
    <row r="34174" spans="7:7">
      <c r="G34174" s="162" t="s">
        <v>34419</v>
      </c>
    </row>
    <row r="34175" spans="7:7">
      <c r="G34175" s="162" t="s">
        <v>34420</v>
      </c>
    </row>
    <row r="34176" spans="7:7">
      <c r="G34176" s="162" t="s">
        <v>34421</v>
      </c>
    </row>
    <row r="34177" spans="7:7">
      <c r="G34177" s="162" t="s">
        <v>34422</v>
      </c>
    </row>
    <row r="34178" spans="7:7">
      <c r="G34178" s="162" t="s">
        <v>34423</v>
      </c>
    </row>
    <row r="34179" spans="7:7">
      <c r="G34179" s="162" t="s">
        <v>34424</v>
      </c>
    </row>
    <row r="34180" spans="7:7">
      <c r="G34180" s="162" t="s">
        <v>34425</v>
      </c>
    </row>
    <row r="34181" spans="7:7">
      <c r="G34181" s="162" t="s">
        <v>34426</v>
      </c>
    </row>
    <row r="34182" spans="7:7">
      <c r="G34182" s="162" t="s">
        <v>34427</v>
      </c>
    </row>
    <row r="34183" spans="7:7">
      <c r="G34183" s="162" t="s">
        <v>34428</v>
      </c>
    </row>
    <row r="34184" spans="7:7">
      <c r="G34184" s="162" t="s">
        <v>34429</v>
      </c>
    </row>
    <row r="34185" spans="7:7">
      <c r="G34185" s="162" t="s">
        <v>34430</v>
      </c>
    </row>
    <row r="34186" spans="7:7">
      <c r="G34186" s="162" t="s">
        <v>34431</v>
      </c>
    </row>
    <row r="34187" spans="7:7">
      <c r="G34187" s="162" t="s">
        <v>34432</v>
      </c>
    </row>
    <row r="34188" spans="7:7">
      <c r="G34188" s="162" t="s">
        <v>34433</v>
      </c>
    </row>
    <row r="34189" spans="7:7">
      <c r="G34189" s="162" t="s">
        <v>34434</v>
      </c>
    </row>
    <row r="34190" spans="7:7">
      <c r="G34190" s="162" t="s">
        <v>34435</v>
      </c>
    </row>
    <row r="34191" spans="7:7">
      <c r="G34191" s="162" t="s">
        <v>34436</v>
      </c>
    </row>
    <row r="34192" spans="7:7">
      <c r="G34192" s="162" t="s">
        <v>34437</v>
      </c>
    </row>
    <row r="34193" spans="7:7">
      <c r="G34193" s="162" t="s">
        <v>34438</v>
      </c>
    </row>
    <row r="34194" spans="7:7">
      <c r="G34194" s="162" t="s">
        <v>34439</v>
      </c>
    </row>
    <row r="34195" spans="7:7">
      <c r="G34195" s="162" t="s">
        <v>34440</v>
      </c>
    </row>
    <row r="34196" spans="7:7">
      <c r="G34196" s="162" t="s">
        <v>34441</v>
      </c>
    </row>
    <row r="34197" spans="7:7">
      <c r="G34197" s="162" t="s">
        <v>34442</v>
      </c>
    </row>
    <row r="34198" spans="7:7">
      <c r="G34198" s="162" t="s">
        <v>34443</v>
      </c>
    </row>
    <row r="34199" spans="7:7">
      <c r="G34199" s="162" t="s">
        <v>34444</v>
      </c>
    </row>
    <row r="34200" spans="7:7">
      <c r="G34200" s="162" t="s">
        <v>34445</v>
      </c>
    </row>
    <row r="34201" spans="7:7">
      <c r="G34201" s="162" t="s">
        <v>34446</v>
      </c>
    </row>
    <row r="34202" spans="7:7">
      <c r="G34202" s="162" t="s">
        <v>34447</v>
      </c>
    </row>
    <row r="34203" spans="7:7">
      <c r="G34203" s="162" t="s">
        <v>34448</v>
      </c>
    </row>
    <row r="34204" spans="7:7">
      <c r="G34204" s="162" t="s">
        <v>34449</v>
      </c>
    </row>
    <row r="34205" spans="7:7">
      <c r="G34205" s="162" t="s">
        <v>34450</v>
      </c>
    </row>
    <row r="34206" spans="7:7">
      <c r="G34206" s="162" t="s">
        <v>34451</v>
      </c>
    </row>
    <row r="34207" spans="7:7">
      <c r="G34207" s="162" t="s">
        <v>34452</v>
      </c>
    </row>
    <row r="34208" spans="7:7">
      <c r="G34208" s="162" t="s">
        <v>34453</v>
      </c>
    </row>
    <row r="34209" spans="7:7">
      <c r="G34209" s="162" t="s">
        <v>34454</v>
      </c>
    </row>
    <row r="34210" spans="7:7">
      <c r="G34210" s="162" t="s">
        <v>34455</v>
      </c>
    </row>
    <row r="34211" spans="7:7">
      <c r="G34211" s="162" t="s">
        <v>34456</v>
      </c>
    </row>
    <row r="34212" spans="7:7">
      <c r="G34212" s="162" t="s">
        <v>34457</v>
      </c>
    </row>
    <row r="34213" spans="7:7">
      <c r="G34213" s="162" t="s">
        <v>34458</v>
      </c>
    </row>
    <row r="34214" spans="7:7">
      <c r="G34214" s="162" t="s">
        <v>34459</v>
      </c>
    </row>
    <row r="34215" spans="7:7">
      <c r="G34215" s="162" t="s">
        <v>34460</v>
      </c>
    </row>
    <row r="34216" spans="7:7">
      <c r="G34216" s="162" t="s">
        <v>34461</v>
      </c>
    </row>
    <row r="34217" spans="7:7">
      <c r="G34217" s="162" t="s">
        <v>34462</v>
      </c>
    </row>
    <row r="34218" spans="7:7">
      <c r="G34218" s="162" t="s">
        <v>34463</v>
      </c>
    </row>
    <row r="34219" spans="7:7">
      <c r="G34219" s="162" t="s">
        <v>34464</v>
      </c>
    </row>
    <row r="34220" spans="7:7">
      <c r="G34220" s="162" t="s">
        <v>34465</v>
      </c>
    </row>
    <row r="34221" spans="7:7">
      <c r="G34221" s="162" t="s">
        <v>34466</v>
      </c>
    </row>
    <row r="34222" spans="7:7">
      <c r="G34222" s="162" t="s">
        <v>34467</v>
      </c>
    </row>
    <row r="34223" spans="7:7">
      <c r="G34223" s="162" t="s">
        <v>34468</v>
      </c>
    </row>
    <row r="34224" spans="7:7">
      <c r="G34224" s="162" t="s">
        <v>34469</v>
      </c>
    </row>
    <row r="34225" spans="7:7">
      <c r="G34225" s="162" t="s">
        <v>34470</v>
      </c>
    </row>
    <row r="34226" spans="7:7">
      <c r="G34226" s="162" t="s">
        <v>34471</v>
      </c>
    </row>
    <row r="34227" spans="7:7">
      <c r="G34227" s="162" t="s">
        <v>34472</v>
      </c>
    </row>
    <row r="34228" spans="7:7">
      <c r="G34228" s="162" t="s">
        <v>34473</v>
      </c>
    </row>
    <row r="34229" spans="7:7">
      <c r="G34229" s="162" t="s">
        <v>34474</v>
      </c>
    </row>
    <row r="34230" spans="7:7">
      <c r="G34230" s="162" t="s">
        <v>34475</v>
      </c>
    </row>
    <row r="34231" spans="7:7">
      <c r="G34231" s="162" t="s">
        <v>34476</v>
      </c>
    </row>
    <row r="34232" spans="7:7">
      <c r="G34232" s="162" t="s">
        <v>34477</v>
      </c>
    </row>
    <row r="34233" spans="7:7">
      <c r="G34233" s="162" t="s">
        <v>34478</v>
      </c>
    </row>
    <row r="34234" spans="7:7">
      <c r="G34234" s="162" t="s">
        <v>34479</v>
      </c>
    </row>
    <row r="34235" spans="7:7">
      <c r="G34235" s="162" t="s">
        <v>34480</v>
      </c>
    </row>
    <row r="34236" spans="7:7">
      <c r="G34236" s="162" t="s">
        <v>34481</v>
      </c>
    </row>
    <row r="34237" spans="7:7">
      <c r="G34237" s="162" t="s">
        <v>34482</v>
      </c>
    </row>
    <row r="34238" spans="7:7">
      <c r="G34238" s="162" t="s">
        <v>34483</v>
      </c>
    </row>
    <row r="34239" spans="7:7">
      <c r="G34239" s="162" t="s">
        <v>34484</v>
      </c>
    </row>
    <row r="34240" spans="7:7">
      <c r="G34240" s="162" t="s">
        <v>34485</v>
      </c>
    </row>
    <row r="34241" spans="7:7">
      <c r="G34241" s="162" t="s">
        <v>34486</v>
      </c>
    </row>
    <row r="34242" spans="7:7">
      <c r="G34242" s="162" t="s">
        <v>34487</v>
      </c>
    </row>
    <row r="34243" spans="7:7">
      <c r="G34243" s="162" t="s">
        <v>34488</v>
      </c>
    </row>
    <row r="34244" spans="7:7">
      <c r="G34244" s="162" t="s">
        <v>34489</v>
      </c>
    </row>
    <row r="34245" spans="7:7">
      <c r="G34245" s="162" t="s">
        <v>34490</v>
      </c>
    </row>
    <row r="34246" spans="7:7">
      <c r="G34246" s="162" t="s">
        <v>34491</v>
      </c>
    </row>
    <row r="34247" spans="7:7">
      <c r="G34247" s="162" t="s">
        <v>34492</v>
      </c>
    </row>
    <row r="34248" spans="7:7">
      <c r="G34248" s="162" t="s">
        <v>34493</v>
      </c>
    </row>
    <row r="34249" spans="7:7">
      <c r="G34249" s="162" t="s">
        <v>34494</v>
      </c>
    </row>
    <row r="34250" spans="7:7">
      <c r="G34250" s="162" t="s">
        <v>34495</v>
      </c>
    </row>
    <row r="34251" spans="7:7">
      <c r="G34251" s="162" t="s">
        <v>34496</v>
      </c>
    </row>
    <row r="34252" spans="7:7">
      <c r="G34252" s="162" t="s">
        <v>34497</v>
      </c>
    </row>
    <row r="34253" spans="7:7">
      <c r="G34253" s="162" t="s">
        <v>34498</v>
      </c>
    </row>
    <row r="34254" spans="7:7">
      <c r="G34254" s="162" t="s">
        <v>34499</v>
      </c>
    </row>
    <row r="34255" spans="7:7">
      <c r="G34255" s="162" t="s">
        <v>34500</v>
      </c>
    </row>
    <row r="34256" spans="7:7">
      <c r="G34256" s="162" t="s">
        <v>34501</v>
      </c>
    </row>
    <row r="34257" spans="7:7">
      <c r="G34257" s="162" t="s">
        <v>34502</v>
      </c>
    </row>
    <row r="34258" spans="7:7">
      <c r="G34258" s="162" t="s">
        <v>34503</v>
      </c>
    </row>
    <row r="34259" spans="7:7">
      <c r="G34259" s="162" t="s">
        <v>34504</v>
      </c>
    </row>
    <row r="34260" spans="7:7">
      <c r="G34260" s="162" t="s">
        <v>34505</v>
      </c>
    </row>
    <row r="34261" spans="7:7">
      <c r="G34261" s="162" t="s">
        <v>34506</v>
      </c>
    </row>
    <row r="34262" spans="7:7">
      <c r="G34262" s="162" t="s">
        <v>34507</v>
      </c>
    </row>
    <row r="34263" spans="7:7">
      <c r="G34263" s="162" t="s">
        <v>34508</v>
      </c>
    </row>
    <row r="34264" spans="7:7">
      <c r="G34264" s="162" t="s">
        <v>34509</v>
      </c>
    </row>
    <row r="34265" spans="7:7">
      <c r="G34265" s="162" t="s">
        <v>34510</v>
      </c>
    </row>
    <row r="34266" spans="7:7">
      <c r="G34266" s="162" t="s">
        <v>34511</v>
      </c>
    </row>
    <row r="34267" spans="7:7">
      <c r="G34267" s="162" t="s">
        <v>34512</v>
      </c>
    </row>
    <row r="34268" spans="7:7">
      <c r="G34268" s="162" t="s">
        <v>34513</v>
      </c>
    </row>
    <row r="34269" spans="7:7">
      <c r="G34269" s="162" t="s">
        <v>34514</v>
      </c>
    </row>
    <row r="34270" spans="7:7">
      <c r="G34270" s="162" t="s">
        <v>34515</v>
      </c>
    </row>
    <row r="34271" spans="7:7">
      <c r="G34271" s="162" t="s">
        <v>34516</v>
      </c>
    </row>
    <row r="34272" spans="7:7">
      <c r="G34272" s="162" t="s">
        <v>34517</v>
      </c>
    </row>
    <row r="34273" spans="7:7">
      <c r="G34273" s="162" t="s">
        <v>34518</v>
      </c>
    </row>
    <row r="34274" spans="7:7">
      <c r="G34274" s="162" t="s">
        <v>34519</v>
      </c>
    </row>
    <row r="34275" spans="7:7">
      <c r="G34275" s="162" t="s">
        <v>34520</v>
      </c>
    </row>
    <row r="34276" spans="7:7">
      <c r="G34276" s="162" t="s">
        <v>34521</v>
      </c>
    </row>
    <row r="34277" spans="7:7">
      <c r="G34277" s="162" t="s">
        <v>34522</v>
      </c>
    </row>
    <row r="34278" spans="7:7">
      <c r="G34278" s="162" t="s">
        <v>34523</v>
      </c>
    </row>
    <row r="34279" spans="7:7">
      <c r="G34279" s="162" t="s">
        <v>34524</v>
      </c>
    </row>
    <row r="34280" spans="7:7">
      <c r="G34280" s="162" t="s">
        <v>34525</v>
      </c>
    </row>
    <row r="34281" spans="7:7">
      <c r="G34281" s="162" t="s">
        <v>34526</v>
      </c>
    </row>
    <row r="34282" spans="7:7">
      <c r="G34282" s="162" t="s">
        <v>34527</v>
      </c>
    </row>
    <row r="34283" spans="7:7">
      <c r="G34283" s="162" t="s">
        <v>34528</v>
      </c>
    </row>
    <row r="34284" spans="7:7">
      <c r="G34284" s="162" t="s">
        <v>34529</v>
      </c>
    </row>
    <row r="34285" spans="7:7">
      <c r="G34285" s="162" t="s">
        <v>34530</v>
      </c>
    </row>
    <row r="34286" spans="7:7">
      <c r="G34286" s="162" t="s">
        <v>34531</v>
      </c>
    </row>
    <row r="34287" spans="7:7">
      <c r="G34287" s="162" t="s">
        <v>34532</v>
      </c>
    </row>
    <row r="34288" spans="7:7">
      <c r="G34288" s="162" t="s">
        <v>34533</v>
      </c>
    </row>
    <row r="34289" spans="7:7">
      <c r="G34289" s="162" t="s">
        <v>34534</v>
      </c>
    </row>
    <row r="34290" spans="7:7">
      <c r="G34290" s="162" t="s">
        <v>34535</v>
      </c>
    </row>
    <row r="34291" spans="7:7">
      <c r="G34291" s="162" t="s">
        <v>34536</v>
      </c>
    </row>
    <row r="34292" spans="7:7">
      <c r="G34292" s="162" t="s">
        <v>34537</v>
      </c>
    </row>
    <row r="34293" spans="7:7">
      <c r="G34293" s="162" t="s">
        <v>34538</v>
      </c>
    </row>
    <row r="34294" spans="7:7">
      <c r="G34294" s="162" t="s">
        <v>34539</v>
      </c>
    </row>
    <row r="34295" spans="7:7">
      <c r="G34295" s="162" t="s">
        <v>34540</v>
      </c>
    </row>
    <row r="34296" spans="7:7">
      <c r="G34296" s="162" t="s">
        <v>34541</v>
      </c>
    </row>
    <row r="34297" spans="7:7">
      <c r="G34297" s="162" t="s">
        <v>34542</v>
      </c>
    </row>
    <row r="34298" spans="7:7">
      <c r="G34298" s="162" t="s">
        <v>34543</v>
      </c>
    </row>
    <row r="34299" spans="7:7">
      <c r="G34299" s="162" t="s">
        <v>34544</v>
      </c>
    </row>
    <row r="34300" spans="7:7">
      <c r="G34300" s="162" t="s">
        <v>34545</v>
      </c>
    </row>
    <row r="34301" spans="7:7">
      <c r="G34301" s="162" t="s">
        <v>34546</v>
      </c>
    </row>
    <row r="34302" spans="7:7">
      <c r="G34302" s="162" t="s">
        <v>34547</v>
      </c>
    </row>
    <row r="34303" spans="7:7">
      <c r="G34303" s="162" t="s">
        <v>34548</v>
      </c>
    </row>
    <row r="34304" spans="7:7">
      <c r="G34304" s="162" t="s">
        <v>34549</v>
      </c>
    </row>
    <row r="34305" spans="7:7">
      <c r="G34305" s="162" t="s">
        <v>34550</v>
      </c>
    </row>
    <row r="34306" spans="7:7">
      <c r="G34306" s="162" t="s">
        <v>34551</v>
      </c>
    </row>
    <row r="34307" spans="7:7">
      <c r="G34307" s="162" t="s">
        <v>34552</v>
      </c>
    </row>
    <row r="34308" spans="7:7">
      <c r="G34308" s="162" t="s">
        <v>34553</v>
      </c>
    </row>
    <row r="34309" spans="7:7">
      <c r="G34309" s="162" t="s">
        <v>34554</v>
      </c>
    </row>
    <row r="34310" spans="7:7">
      <c r="G34310" s="162" t="s">
        <v>34555</v>
      </c>
    </row>
    <row r="34311" spans="7:7">
      <c r="G34311" s="162" t="s">
        <v>34556</v>
      </c>
    </row>
    <row r="34312" spans="7:7">
      <c r="G34312" s="162" t="s">
        <v>34557</v>
      </c>
    </row>
    <row r="34313" spans="7:7">
      <c r="G34313" s="162" t="s">
        <v>34558</v>
      </c>
    </row>
    <row r="34314" spans="7:7">
      <c r="G34314" s="162" t="s">
        <v>34559</v>
      </c>
    </row>
    <row r="34315" spans="7:7">
      <c r="G34315" s="162" t="s">
        <v>34560</v>
      </c>
    </row>
    <row r="34316" spans="7:7">
      <c r="G34316" s="162" t="s">
        <v>34561</v>
      </c>
    </row>
    <row r="34317" spans="7:7">
      <c r="G34317" s="162" t="s">
        <v>34562</v>
      </c>
    </row>
    <row r="34318" spans="7:7">
      <c r="G34318" s="162" t="s">
        <v>34563</v>
      </c>
    </row>
    <row r="34319" spans="7:7">
      <c r="G34319" s="162" t="s">
        <v>34564</v>
      </c>
    </row>
    <row r="34320" spans="7:7">
      <c r="G34320" s="162" t="s">
        <v>34565</v>
      </c>
    </row>
    <row r="34321" spans="7:7">
      <c r="G34321" s="162" t="s">
        <v>34566</v>
      </c>
    </row>
    <row r="34322" spans="7:7">
      <c r="G34322" s="162" t="s">
        <v>34567</v>
      </c>
    </row>
    <row r="34323" spans="7:7">
      <c r="G34323" s="162" t="s">
        <v>34568</v>
      </c>
    </row>
    <row r="34324" spans="7:7">
      <c r="G34324" s="162" t="s">
        <v>34569</v>
      </c>
    </row>
    <row r="34325" spans="7:7">
      <c r="G34325" s="162" t="s">
        <v>34570</v>
      </c>
    </row>
    <row r="34326" spans="7:7">
      <c r="G34326" s="162" t="s">
        <v>34571</v>
      </c>
    </row>
    <row r="34327" spans="7:7">
      <c r="G34327" s="162" t="s">
        <v>34572</v>
      </c>
    </row>
    <row r="34328" spans="7:7">
      <c r="G34328" s="162" t="s">
        <v>34573</v>
      </c>
    </row>
    <row r="34329" spans="7:7">
      <c r="G34329" s="162" t="s">
        <v>34574</v>
      </c>
    </row>
    <row r="34330" spans="7:7">
      <c r="G34330" s="162" t="s">
        <v>34575</v>
      </c>
    </row>
    <row r="34331" spans="7:7">
      <c r="G34331" s="162" t="s">
        <v>34576</v>
      </c>
    </row>
    <row r="34332" spans="7:7">
      <c r="G34332" s="162" t="s">
        <v>34577</v>
      </c>
    </row>
    <row r="34333" spans="7:7">
      <c r="G34333" s="162" t="s">
        <v>34578</v>
      </c>
    </row>
    <row r="34334" spans="7:7">
      <c r="G34334" s="162" t="s">
        <v>34579</v>
      </c>
    </row>
    <row r="34335" spans="7:7">
      <c r="G34335" s="162" t="s">
        <v>34580</v>
      </c>
    </row>
    <row r="34336" spans="7:7">
      <c r="G34336" s="162" t="s">
        <v>34581</v>
      </c>
    </row>
    <row r="34337" spans="7:7">
      <c r="G34337" s="162" t="s">
        <v>34582</v>
      </c>
    </row>
    <row r="34338" spans="7:7">
      <c r="G34338" s="162" t="s">
        <v>34583</v>
      </c>
    </row>
    <row r="34339" spans="7:7">
      <c r="G34339" s="162" t="s">
        <v>34584</v>
      </c>
    </row>
    <row r="34340" spans="7:7">
      <c r="G34340" s="162" t="s">
        <v>34585</v>
      </c>
    </row>
    <row r="34341" spans="7:7">
      <c r="G34341" s="162" t="s">
        <v>34586</v>
      </c>
    </row>
    <row r="34342" spans="7:7">
      <c r="G34342" s="162" t="s">
        <v>34587</v>
      </c>
    </row>
    <row r="34343" spans="7:7">
      <c r="G34343" s="162" t="s">
        <v>34588</v>
      </c>
    </row>
    <row r="34344" spans="7:7">
      <c r="G34344" s="162" t="s">
        <v>34589</v>
      </c>
    </row>
    <row r="34345" spans="7:7">
      <c r="G34345" s="162" t="s">
        <v>34590</v>
      </c>
    </row>
    <row r="34346" spans="7:7">
      <c r="G34346" s="162" t="s">
        <v>34591</v>
      </c>
    </row>
    <row r="34347" spans="7:7">
      <c r="G34347" s="162" t="s">
        <v>34592</v>
      </c>
    </row>
    <row r="34348" spans="7:7">
      <c r="G34348" s="162" t="s">
        <v>34593</v>
      </c>
    </row>
    <row r="34349" spans="7:7">
      <c r="G34349" s="162" t="s">
        <v>34594</v>
      </c>
    </row>
    <row r="34350" spans="7:7">
      <c r="G34350" s="162" t="s">
        <v>34595</v>
      </c>
    </row>
    <row r="34351" spans="7:7">
      <c r="G34351" s="162" t="s">
        <v>34596</v>
      </c>
    </row>
    <row r="34352" spans="7:7">
      <c r="G34352" s="162" t="s">
        <v>34597</v>
      </c>
    </row>
    <row r="34353" spans="7:7">
      <c r="G34353" s="162" t="s">
        <v>34598</v>
      </c>
    </row>
    <row r="34354" spans="7:7">
      <c r="G34354" s="162" t="s">
        <v>34599</v>
      </c>
    </row>
    <row r="34355" spans="7:7">
      <c r="G34355" s="162" t="s">
        <v>34600</v>
      </c>
    </row>
    <row r="34356" spans="7:7">
      <c r="G34356" s="162" t="s">
        <v>34601</v>
      </c>
    </row>
    <row r="34357" spans="7:7">
      <c r="G34357" s="162" t="s">
        <v>34602</v>
      </c>
    </row>
    <row r="34358" spans="7:7">
      <c r="G34358" s="162" t="s">
        <v>34603</v>
      </c>
    </row>
    <row r="34359" spans="7:7">
      <c r="G34359" s="162" t="s">
        <v>34604</v>
      </c>
    </row>
    <row r="34360" spans="7:7">
      <c r="G34360" s="162" t="s">
        <v>34605</v>
      </c>
    </row>
    <row r="34361" spans="7:7">
      <c r="G34361" s="162" t="s">
        <v>34606</v>
      </c>
    </row>
    <row r="34362" spans="7:7">
      <c r="G34362" s="162" t="s">
        <v>34607</v>
      </c>
    </row>
    <row r="34363" spans="7:7">
      <c r="G34363" s="162" t="s">
        <v>34608</v>
      </c>
    </row>
    <row r="34364" spans="7:7">
      <c r="G34364" s="162" t="s">
        <v>34609</v>
      </c>
    </row>
    <row r="34365" spans="7:7">
      <c r="G34365" s="162" t="s">
        <v>34610</v>
      </c>
    </row>
    <row r="34366" spans="7:7">
      <c r="G34366" s="162" t="s">
        <v>34611</v>
      </c>
    </row>
    <row r="34367" spans="7:7">
      <c r="G34367" s="162" t="s">
        <v>34612</v>
      </c>
    </row>
    <row r="34368" spans="7:7">
      <c r="G34368" s="162" t="s">
        <v>34613</v>
      </c>
    </row>
    <row r="34369" spans="7:7">
      <c r="G34369" s="162" t="s">
        <v>34614</v>
      </c>
    </row>
    <row r="34370" spans="7:7">
      <c r="G34370" s="162" t="s">
        <v>34615</v>
      </c>
    </row>
    <row r="34371" spans="7:7">
      <c r="G34371" s="162" t="s">
        <v>34616</v>
      </c>
    </row>
    <row r="34372" spans="7:7">
      <c r="G34372" s="162" t="s">
        <v>34617</v>
      </c>
    </row>
    <row r="34373" spans="7:7">
      <c r="G34373" s="162" t="s">
        <v>34618</v>
      </c>
    </row>
    <row r="34374" spans="7:7">
      <c r="G34374" s="162" t="s">
        <v>34619</v>
      </c>
    </row>
    <row r="34375" spans="7:7">
      <c r="G34375" s="162" t="s">
        <v>34620</v>
      </c>
    </row>
    <row r="34376" spans="7:7">
      <c r="G34376" s="162" t="s">
        <v>34621</v>
      </c>
    </row>
    <row r="34377" spans="7:7">
      <c r="G34377" s="162" t="s">
        <v>34622</v>
      </c>
    </row>
    <row r="34378" spans="7:7">
      <c r="G34378" s="162" t="s">
        <v>34623</v>
      </c>
    </row>
    <row r="34379" spans="7:7">
      <c r="G34379" s="162" t="s">
        <v>34624</v>
      </c>
    </row>
    <row r="34380" spans="7:7">
      <c r="G34380" s="162" t="s">
        <v>34625</v>
      </c>
    </row>
    <row r="34381" spans="7:7">
      <c r="G34381" s="162" t="s">
        <v>34626</v>
      </c>
    </row>
    <row r="34382" spans="7:7">
      <c r="G34382" s="162" t="s">
        <v>34627</v>
      </c>
    </row>
    <row r="34383" spans="7:7">
      <c r="G34383" s="162" t="s">
        <v>34628</v>
      </c>
    </row>
    <row r="34384" spans="7:7">
      <c r="G34384" s="162" t="s">
        <v>34629</v>
      </c>
    </row>
    <row r="34385" spans="7:7">
      <c r="G34385" s="162" t="s">
        <v>34630</v>
      </c>
    </row>
    <row r="34386" spans="7:7">
      <c r="G34386" s="162" t="s">
        <v>34631</v>
      </c>
    </row>
    <row r="34387" spans="7:7">
      <c r="G34387" s="162" t="s">
        <v>34632</v>
      </c>
    </row>
    <row r="34388" spans="7:7">
      <c r="G34388" s="162" t="s">
        <v>34633</v>
      </c>
    </row>
    <row r="34389" spans="7:7">
      <c r="G34389" s="162" t="s">
        <v>34634</v>
      </c>
    </row>
    <row r="34390" spans="7:7">
      <c r="G34390" s="162" t="s">
        <v>34635</v>
      </c>
    </row>
    <row r="34391" spans="7:7">
      <c r="G34391" s="162" t="s">
        <v>34636</v>
      </c>
    </row>
    <row r="34392" spans="7:7">
      <c r="G34392" s="162" t="s">
        <v>34637</v>
      </c>
    </row>
    <row r="34393" spans="7:7">
      <c r="G34393" s="162" t="s">
        <v>34638</v>
      </c>
    </row>
    <row r="34394" spans="7:7">
      <c r="G34394" s="162" t="s">
        <v>34639</v>
      </c>
    </row>
    <row r="34395" spans="7:7">
      <c r="G34395" s="162" t="s">
        <v>34640</v>
      </c>
    </row>
    <row r="34396" spans="7:7">
      <c r="G34396" s="162" t="s">
        <v>34641</v>
      </c>
    </row>
    <row r="34397" spans="7:7">
      <c r="G34397" s="162" t="s">
        <v>34642</v>
      </c>
    </row>
    <row r="34398" spans="7:7">
      <c r="G34398" s="162" t="s">
        <v>34643</v>
      </c>
    </row>
    <row r="34399" spans="7:7">
      <c r="G34399" s="162" t="s">
        <v>34644</v>
      </c>
    </row>
    <row r="34400" spans="7:7">
      <c r="G34400" s="162" t="s">
        <v>34645</v>
      </c>
    </row>
    <row r="34401" spans="7:7">
      <c r="G34401" s="162" t="s">
        <v>34646</v>
      </c>
    </row>
    <row r="34402" spans="7:7">
      <c r="G34402" s="162" t="s">
        <v>34647</v>
      </c>
    </row>
    <row r="34403" spans="7:7">
      <c r="G34403" s="162" t="s">
        <v>34648</v>
      </c>
    </row>
    <row r="34404" spans="7:7">
      <c r="G34404" s="162" t="s">
        <v>34649</v>
      </c>
    </row>
    <row r="34405" spans="7:7">
      <c r="G34405" s="162" t="s">
        <v>34650</v>
      </c>
    </row>
    <row r="34406" spans="7:7">
      <c r="G34406" s="162" t="s">
        <v>34651</v>
      </c>
    </row>
    <row r="34407" spans="7:7">
      <c r="G34407" s="162" t="s">
        <v>34652</v>
      </c>
    </row>
    <row r="34408" spans="7:7">
      <c r="G34408" s="162" t="s">
        <v>34653</v>
      </c>
    </row>
    <row r="34409" spans="7:7">
      <c r="G34409" s="162" t="s">
        <v>34654</v>
      </c>
    </row>
    <row r="34410" spans="7:7">
      <c r="G34410" s="162" t="s">
        <v>34655</v>
      </c>
    </row>
    <row r="34411" spans="7:7">
      <c r="G34411" s="162" t="s">
        <v>34656</v>
      </c>
    </row>
    <row r="34412" spans="7:7">
      <c r="G34412" s="162" t="s">
        <v>34657</v>
      </c>
    </row>
    <row r="34413" spans="7:7">
      <c r="G34413" s="162" t="s">
        <v>34658</v>
      </c>
    </row>
    <row r="34414" spans="7:7">
      <c r="G34414" s="162" t="s">
        <v>34659</v>
      </c>
    </row>
    <row r="34415" spans="7:7">
      <c r="G34415" s="162" t="s">
        <v>34660</v>
      </c>
    </row>
    <row r="34416" spans="7:7">
      <c r="G34416" s="162" t="s">
        <v>34661</v>
      </c>
    </row>
    <row r="34417" spans="7:7">
      <c r="G34417" s="162" t="s">
        <v>34662</v>
      </c>
    </row>
    <row r="34418" spans="7:7">
      <c r="G34418" s="162" t="s">
        <v>34663</v>
      </c>
    </row>
    <row r="34419" spans="7:7">
      <c r="G34419" s="162" t="s">
        <v>34664</v>
      </c>
    </row>
    <row r="34420" spans="7:7">
      <c r="G34420" s="162" t="s">
        <v>34665</v>
      </c>
    </row>
    <row r="34421" spans="7:7">
      <c r="G34421" s="162" t="s">
        <v>34666</v>
      </c>
    </row>
    <row r="34422" spans="7:7">
      <c r="G34422" s="162" t="s">
        <v>34667</v>
      </c>
    </row>
    <row r="34423" spans="7:7">
      <c r="G34423" s="162" t="s">
        <v>34668</v>
      </c>
    </row>
    <row r="34424" spans="7:7">
      <c r="G34424" s="162" t="s">
        <v>34669</v>
      </c>
    </row>
    <row r="34425" spans="7:7">
      <c r="G34425" s="162" t="s">
        <v>34670</v>
      </c>
    </row>
    <row r="34426" spans="7:7">
      <c r="G34426" s="162" t="s">
        <v>34671</v>
      </c>
    </row>
    <row r="34427" spans="7:7">
      <c r="G34427" s="162" t="s">
        <v>34672</v>
      </c>
    </row>
    <row r="34428" spans="7:7">
      <c r="G34428" s="162" t="s">
        <v>34673</v>
      </c>
    </row>
    <row r="34429" spans="7:7">
      <c r="G34429" s="162" t="s">
        <v>34674</v>
      </c>
    </row>
    <row r="34430" spans="7:7">
      <c r="G34430" s="162" t="s">
        <v>34675</v>
      </c>
    </row>
    <row r="34431" spans="7:7">
      <c r="G34431" s="162" t="s">
        <v>34676</v>
      </c>
    </row>
    <row r="34432" spans="7:7">
      <c r="G34432" s="162" t="s">
        <v>34677</v>
      </c>
    </row>
    <row r="34433" spans="7:7">
      <c r="G34433" s="162" t="s">
        <v>34678</v>
      </c>
    </row>
    <row r="34434" spans="7:7">
      <c r="G34434" s="162" t="s">
        <v>34679</v>
      </c>
    </row>
    <row r="34435" spans="7:7">
      <c r="G34435" s="162" t="s">
        <v>34680</v>
      </c>
    </row>
    <row r="34436" spans="7:7">
      <c r="G34436" s="162" t="s">
        <v>34681</v>
      </c>
    </row>
    <row r="34437" spans="7:7">
      <c r="G34437" s="162" t="s">
        <v>34682</v>
      </c>
    </row>
    <row r="34438" spans="7:7">
      <c r="G34438" s="162" t="s">
        <v>34683</v>
      </c>
    </row>
    <row r="34439" spans="7:7">
      <c r="G34439" s="162" t="s">
        <v>34684</v>
      </c>
    </row>
    <row r="34440" spans="7:7">
      <c r="G34440" s="162" t="s">
        <v>34685</v>
      </c>
    </row>
    <row r="34441" spans="7:7">
      <c r="G34441" s="162" t="s">
        <v>34686</v>
      </c>
    </row>
    <row r="34442" spans="7:7">
      <c r="G34442" s="162" t="s">
        <v>34687</v>
      </c>
    </row>
    <row r="34443" spans="7:7">
      <c r="G34443" s="162" t="s">
        <v>34688</v>
      </c>
    </row>
    <row r="34444" spans="7:7">
      <c r="G34444" s="162" t="s">
        <v>34689</v>
      </c>
    </row>
    <row r="34445" spans="7:7">
      <c r="G34445" s="162" t="s">
        <v>34690</v>
      </c>
    </row>
    <row r="34446" spans="7:7">
      <c r="G34446" s="162" t="s">
        <v>34691</v>
      </c>
    </row>
    <row r="34447" spans="7:7">
      <c r="G34447" s="162" t="s">
        <v>34692</v>
      </c>
    </row>
    <row r="34448" spans="7:7">
      <c r="G34448" s="162" t="s">
        <v>34693</v>
      </c>
    </row>
    <row r="34449" spans="7:7">
      <c r="G34449" s="162" t="s">
        <v>34694</v>
      </c>
    </row>
    <row r="34450" spans="7:7">
      <c r="G34450" s="162" t="s">
        <v>34695</v>
      </c>
    </row>
    <row r="34451" spans="7:7">
      <c r="G34451" s="162" t="s">
        <v>34696</v>
      </c>
    </row>
    <row r="34452" spans="7:7">
      <c r="G34452" s="162" t="s">
        <v>34697</v>
      </c>
    </row>
    <row r="34453" spans="7:7">
      <c r="G34453" s="162" t="s">
        <v>34698</v>
      </c>
    </row>
    <row r="34454" spans="7:7">
      <c r="G34454" s="162" t="s">
        <v>34699</v>
      </c>
    </row>
    <row r="34455" spans="7:7">
      <c r="G34455" s="162" t="s">
        <v>34700</v>
      </c>
    </row>
    <row r="34456" spans="7:7">
      <c r="G34456" s="162" t="s">
        <v>34701</v>
      </c>
    </row>
    <row r="34457" spans="7:7">
      <c r="G34457" s="162" t="s">
        <v>34702</v>
      </c>
    </row>
    <row r="34458" spans="7:7">
      <c r="G34458" s="162" t="s">
        <v>34703</v>
      </c>
    </row>
    <row r="34459" spans="7:7">
      <c r="G34459" s="162" t="s">
        <v>34704</v>
      </c>
    </row>
    <row r="34460" spans="7:7">
      <c r="G34460" s="162" t="s">
        <v>34705</v>
      </c>
    </row>
    <row r="34461" spans="7:7">
      <c r="G34461" s="162" t="s">
        <v>34706</v>
      </c>
    </row>
    <row r="34462" spans="7:7">
      <c r="G34462" s="162" t="s">
        <v>34707</v>
      </c>
    </row>
    <row r="34463" spans="7:7">
      <c r="G34463" s="162" t="s">
        <v>34708</v>
      </c>
    </row>
    <row r="34464" spans="7:7">
      <c r="G34464" s="162" t="s">
        <v>34709</v>
      </c>
    </row>
    <row r="34465" spans="7:7">
      <c r="G34465" s="162" t="s">
        <v>34710</v>
      </c>
    </row>
    <row r="34466" spans="7:7">
      <c r="G34466" s="162" t="s">
        <v>34711</v>
      </c>
    </row>
    <row r="34467" spans="7:7">
      <c r="G34467" s="162" t="s">
        <v>34712</v>
      </c>
    </row>
    <row r="34468" spans="7:7">
      <c r="G34468" s="162" t="s">
        <v>34713</v>
      </c>
    </row>
    <row r="34469" spans="7:7">
      <c r="G34469" s="162" t="s">
        <v>34714</v>
      </c>
    </row>
    <row r="34470" spans="7:7">
      <c r="G34470" s="162" t="s">
        <v>34715</v>
      </c>
    </row>
    <row r="34471" spans="7:7">
      <c r="G34471" s="162" t="s">
        <v>34716</v>
      </c>
    </row>
    <row r="34472" spans="7:7">
      <c r="G34472" s="162" t="s">
        <v>34717</v>
      </c>
    </row>
    <row r="34473" spans="7:7">
      <c r="G34473" s="162" t="s">
        <v>34718</v>
      </c>
    </row>
    <row r="34474" spans="7:7">
      <c r="G34474" s="162" t="s">
        <v>34719</v>
      </c>
    </row>
    <row r="34475" spans="7:7">
      <c r="G34475" s="162" t="s">
        <v>34720</v>
      </c>
    </row>
    <row r="34476" spans="7:7">
      <c r="G34476" s="162" t="s">
        <v>34721</v>
      </c>
    </row>
    <row r="34477" spans="7:7">
      <c r="G34477" s="162" t="s">
        <v>34722</v>
      </c>
    </row>
    <row r="34478" spans="7:7">
      <c r="G34478" s="162" t="s">
        <v>34723</v>
      </c>
    </row>
    <row r="34479" spans="7:7">
      <c r="G34479" s="162" t="s">
        <v>34724</v>
      </c>
    </row>
    <row r="34480" spans="7:7">
      <c r="G34480" s="162" t="s">
        <v>34725</v>
      </c>
    </row>
    <row r="34481" spans="7:7">
      <c r="G34481" s="162" t="s">
        <v>34726</v>
      </c>
    </row>
    <row r="34482" spans="7:7">
      <c r="G34482" s="162" t="s">
        <v>34727</v>
      </c>
    </row>
    <row r="34483" spans="7:7">
      <c r="G34483" s="162" t="s">
        <v>34728</v>
      </c>
    </row>
    <row r="34484" spans="7:7">
      <c r="G34484" s="162" t="s">
        <v>34729</v>
      </c>
    </row>
    <row r="34485" spans="7:7">
      <c r="G34485" s="162" t="s">
        <v>34730</v>
      </c>
    </row>
    <row r="34486" spans="7:7">
      <c r="G34486" s="162" t="s">
        <v>34731</v>
      </c>
    </row>
    <row r="34487" spans="7:7">
      <c r="G34487" s="162" t="s">
        <v>34732</v>
      </c>
    </row>
    <row r="34488" spans="7:7">
      <c r="G34488" s="162" t="s">
        <v>34733</v>
      </c>
    </row>
    <row r="34489" spans="7:7">
      <c r="G34489" s="162" t="s">
        <v>34734</v>
      </c>
    </row>
    <row r="34490" spans="7:7">
      <c r="G34490" s="162" t="s">
        <v>34735</v>
      </c>
    </row>
    <row r="34491" spans="7:7">
      <c r="G34491" s="162" t="s">
        <v>34736</v>
      </c>
    </row>
    <row r="34492" spans="7:7">
      <c r="G34492" s="162" t="s">
        <v>34737</v>
      </c>
    </row>
    <row r="34493" spans="7:7">
      <c r="G34493" s="162" t="s">
        <v>34738</v>
      </c>
    </row>
    <row r="34494" spans="7:7">
      <c r="G34494" s="162" t="s">
        <v>34739</v>
      </c>
    </row>
    <row r="34495" spans="7:7">
      <c r="G34495" s="162" t="s">
        <v>34740</v>
      </c>
    </row>
    <row r="34496" spans="7:7">
      <c r="G34496" s="162" t="s">
        <v>34741</v>
      </c>
    </row>
    <row r="34497" spans="7:7">
      <c r="G34497" s="162" t="s">
        <v>34742</v>
      </c>
    </row>
    <row r="34498" spans="7:7">
      <c r="G34498" s="162" t="s">
        <v>34743</v>
      </c>
    </row>
    <row r="34499" spans="7:7">
      <c r="G34499" s="162" t="s">
        <v>34744</v>
      </c>
    </row>
    <row r="34500" spans="7:7">
      <c r="G34500" s="162" t="s">
        <v>34745</v>
      </c>
    </row>
    <row r="34501" spans="7:7">
      <c r="G34501" s="162" t="s">
        <v>34746</v>
      </c>
    </row>
    <row r="34502" spans="7:7">
      <c r="G34502" s="162" t="s">
        <v>34747</v>
      </c>
    </row>
    <row r="34503" spans="7:7">
      <c r="G34503" s="162" t="s">
        <v>34748</v>
      </c>
    </row>
    <row r="34504" spans="7:7">
      <c r="G34504" s="162" t="s">
        <v>34749</v>
      </c>
    </row>
    <row r="34505" spans="7:7">
      <c r="G34505" s="162" t="s">
        <v>34750</v>
      </c>
    </row>
    <row r="34506" spans="7:7">
      <c r="G34506" s="162" t="s">
        <v>34751</v>
      </c>
    </row>
    <row r="34507" spans="7:7">
      <c r="G34507" s="162" t="s">
        <v>34752</v>
      </c>
    </row>
    <row r="34508" spans="7:7">
      <c r="G34508" s="162" t="s">
        <v>34753</v>
      </c>
    </row>
    <row r="34509" spans="7:7">
      <c r="G34509" s="162" t="s">
        <v>34754</v>
      </c>
    </row>
    <row r="34510" spans="7:7">
      <c r="G34510" s="162" t="s">
        <v>34755</v>
      </c>
    </row>
    <row r="34511" spans="7:7">
      <c r="G34511" s="162" t="s">
        <v>34756</v>
      </c>
    </row>
    <row r="34512" spans="7:7">
      <c r="G34512" s="162" t="s">
        <v>34757</v>
      </c>
    </row>
    <row r="34513" spans="7:7">
      <c r="G34513" s="162" t="s">
        <v>34758</v>
      </c>
    </row>
    <row r="34514" spans="7:7">
      <c r="G34514" s="162" t="s">
        <v>34759</v>
      </c>
    </row>
    <row r="34515" spans="7:7">
      <c r="G34515" s="162" t="s">
        <v>34760</v>
      </c>
    </row>
    <row r="34516" spans="7:7">
      <c r="G34516" s="162" t="s">
        <v>34761</v>
      </c>
    </row>
    <row r="34517" spans="7:7">
      <c r="G34517" s="162" t="s">
        <v>34762</v>
      </c>
    </row>
    <row r="34518" spans="7:7">
      <c r="G34518" s="162" t="s">
        <v>34763</v>
      </c>
    </row>
    <row r="34519" spans="7:7">
      <c r="G34519" s="162" t="s">
        <v>34764</v>
      </c>
    </row>
    <row r="34520" spans="7:7">
      <c r="G34520" s="162" t="s">
        <v>34765</v>
      </c>
    </row>
    <row r="34521" spans="7:7">
      <c r="G34521" s="162" t="s">
        <v>34766</v>
      </c>
    </row>
    <row r="34522" spans="7:7">
      <c r="G34522" s="162" t="s">
        <v>34767</v>
      </c>
    </row>
    <row r="34523" spans="7:7">
      <c r="G34523" s="162" t="s">
        <v>34768</v>
      </c>
    </row>
    <row r="34524" spans="7:7">
      <c r="G34524" s="162" t="s">
        <v>34769</v>
      </c>
    </row>
    <row r="34525" spans="7:7">
      <c r="G34525" s="162" t="s">
        <v>34770</v>
      </c>
    </row>
    <row r="34526" spans="7:7">
      <c r="G34526" s="162" t="s">
        <v>34771</v>
      </c>
    </row>
    <row r="34527" spans="7:7">
      <c r="G34527" s="162" t="s">
        <v>34772</v>
      </c>
    </row>
    <row r="34528" spans="7:7">
      <c r="G34528" s="162" t="s">
        <v>34773</v>
      </c>
    </row>
    <row r="34529" spans="7:7">
      <c r="G34529" s="162" t="s">
        <v>34774</v>
      </c>
    </row>
    <row r="34530" spans="7:7">
      <c r="G34530" s="162" t="s">
        <v>34775</v>
      </c>
    </row>
    <row r="34531" spans="7:7">
      <c r="G34531" s="162" t="s">
        <v>34776</v>
      </c>
    </row>
    <row r="34532" spans="7:7">
      <c r="G34532" s="162" t="s">
        <v>34777</v>
      </c>
    </row>
    <row r="34533" spans="7:7">
      <c r="G34533" s="162" t="s">
        <v>34778</v>
      </c>
    </row>
    <row r="34534" spans="7:7">
      <c r="G34534" s="162" t="s">
        <v>34779</v>
      </c>
    </row>
    <row r="34535" spans="7:7">
      <c r="G34535" s="162" t="s">
        <v>34780</v>
      </c>
    </row>
    <row r="34536" spans="7:7">
      <c r="G34536" s="162" t="s">
        <v>34781</v>
      </c>
    </row>
    <row r="34537" spans="7:7">
      <c r="G34537" s="162" t="s">
        <v>34782</v>
      </c>
    </row>
    <row r="34538" spans="7:7">
      <c r="G34538" s="162" t="s">
        <v>34783</v>
      </c>
    </row>
    <row r="34539" spans="7:7">
      <c r="G34539" s="162" t="s">
        <v>34784</v>
      </c>
    </row>
    <row r="34540" spans="7:7">
      <c r="G34540" s="162" t="s">
        <v>34785</v>
      </c>
    </row>
    <row r="34541" spans="7:7">
      <c r="G34541" s="162" t="s">
        <v>34786</v>
      </c>
    </row>
    <row r="34542" spans="7:7">
      <c r="G34542" s="162" t="s">
        <v>34787</v>
      </c>
    </row>
    <row r="34543" spans="7:7">
      <c r="G34543" s="162" t="s">
        <v>34788</v>
      </c>
    </row>
    <row r="34544" spans="7:7">
      <c r="G34544" s="162" t="s">
        <v>34789</v>
      </c>
    </row>
    <row r="34545" spans="7:7">
      <c r="G34545" s="162" t="s">
        <v>34790</v>
      </c>
    </row>
    <row r="34546" spans="7:7">
      <c r="G34546" s="162" t="s">
        <v>34791</v>
      </c>
    </row>
    <row r="34547" spans="7:7">
      <c r="G34547" s="162" t="s">
        <v>34792</v>
      </c>
    </row>
    <row r="34548" spans="7:7">
      <c r="G34548" s="162" t="s">
        <v>34793</v>
      </c>
    </row>
    <row r="34549" spans="7:7">
      <c r="G34549" s="162" t="s">
        <v>34794</v>
      </c>
    </row>
    <row r="34550" spans="7:7">
      <c r="G34550" s="162" t="s">
        <v>34795</v>
      </c>
    </row>
    <row r="34551" spans="7:7">
      <c r="G34551" s="162" t="s">
        <v>34796</v>
      </c>
    </row>
    <row r="34552" spans="7:7">
      <c r="G34552" s="162" t="s">
        <v>34797</v>
      </c>
    </row>
    <row r="34553" spans="7:7">
      <c r="G34553" s="162" t="s">
        <v>34798</v>
      </c>
    </row>
    <row r="34554" spans="7:7">
      <c r="G34554" s="162" t="s">
        <v>34799</v>
      </c>
    </row>
    <row r="34555" spans="7:7">
      <c r="G34555" s="162" t="s">
        <v>34800</v>
      </c>
    </row>
    <row r="34556" spans="7:7">
      <c r="G34556" s="162" t="s">
        <v>34801</v>
      </c>
    </row>
    <row r="34557" spans="7:7">
      <c r="G34557" s="162" t="s">
        <v>34802</v>
      </c>
    </row>
    <row r="34558" spans="7:7">
      <c r="G34558" s="162" t="s">
        <v>34803</v>
      </c>
    </row>
    <row r="34559" spans="7:7">
      <c r="G34559" s="162" t="s">
        <v>34804</v>
      </c>
    </row>
    <row r="34560" spans="7:7">
      <c r="G34560" s="162" t="s">
        <v>34805</v>
      </c>
    </row>
    <row r="34561" spans="7:7">
      <c r="G34561" s="162" t="s">
        <v>34806</v>
      </c>
    </row>
    <row r="34562" spans="7:7">
      <c r="G34562" s="162" t="s">
        <v>34807</v>
      </c>
    </row>
    <row r="34563" spans="7:7">
      <c r="G34563" s="162" t="s">
        <v>34808</v>
      </c>
    </row>
    <row r="34564" spans="7:7">
      <c r="G34564" s="162" t="s">
        <v>34809</v>
      </c>
    </row>
    <row r="34565" spans="7:7">
      <c r="G34565" s="162" t="s">
        <v>34810</v>
      </c>
    </row>
    <row r="34566" spans="7:7">
      <c r="G34566" s="162" t="s">
        <v>34811</v>
      </c>
    </row>
    <row r="34567" spans="7:7">
      <c r="G34567" s="162" t="s">
        <v>34812</v>
      </c>
    </row>
    <row r="34568" spans="7:7">
      <c r="G34568" s="162" t="s">
        <v>34813</v>
      </c>
    </row>
    <row r="34569" spans="7:7">
      <c r="G34569" s="162" t="s">
        <v>34814</v>
      </c>
    </row>
    <row r="34570" spans="7:7">
      <c r="G34570" s="162" t="s">
        <v>34815</v>
      </c>
    </row>
    <row r="34571" spans="7:7">
      <c r="G34571" s="162" t="s">
        <v>34816</v>
      </c>
    </row>
    <row r="34572" spans="7:7">
      <c r="G34572" s="162" t="s">
        <v>34817</v>
      </c>
    </row>
    <row r="34573" spans="7:7">
      <c r="G34573" s="162" t="s">
        <v>34818</v>
      </c>
    </row>
    <row r="34574" spans="7:7">
      <c r="G34574" s="162" t="s">
        <v>34819</v>
      </c>
    </row>
    <row r="34575" spans="7:7">
      <c r="G34575" s="162" t="s">
        <v>34820</v>
      </c>
    </row>
    <row r="34576" spans="7:7">
      <c r="G34576" s="162" t="s">
        <v>34821</v>
      </c>
    </row>
    <row r="34577" spans="7:7">
      <c r="G34577" s="162" t="s">
        <v>34822</v>
      </c>
    </row>
    <row r="34578" spans="7:7">
      <c r="G34578" s="162" t="s">
        <v>34823</v>
      </c>
    </row>
    <row r="34579" spans="7:7">
      <c r="G34579" s="162" t="s">
        <v>34824</v>
      </c>
    </row>
    <row r="34580" spans="7:7">
      <c r="G34580" s="162" t="s">
        <v>34825</v>
      </c>
    </row>
    <row r="34581" spans="7:7">
      <c r="G34581" s="162" t="s">
        <v>34826</v>
      </c>
    </row>
    <row r="34582" spans="7:7">
      <c r="G34582" s="162" t="s">
        <v>34827</v>
      </c>
    </row>
    <row r="34583" spans="7:7">
      <c r="G34583" s="162" t="s">
        <v>34828</v>
      </c>
    </row>
    <row r="34584" spans="7:7">
      <c r="G34584" s="162" t="s">
        <v>34829</v>
      </c>
    </row>
    <row r="34585" spans="7:7">
      <c r="G34585" s="162" t="s">
        <v>34830</v>
      </c>
    </row>
    <row r="34586" spans="7:7">
      <c r="G34586" s="162" t="s">
        <v>34831</v>
      </c>
    </row>
    <row r="34587" spans="7:7">
      <c r="G34587" s="162" t="s">
        <v>34832</v>
      </c>
    </row>
    <row r="34588" spans="7:7">
      <c r="G34588" s="162" t="s">
        <v>34833</v>
      </c>
    </row>
    <row r="34589" spans="7:7">
      <c r="G34589" s="162" t="s">
        <v>34834</v>
      </c>
    </row>
    <row r="34590" spans="7:7">
      <c r="G34590" s="162" t="s">
        <v>34835</v>
      </c>
    </row>
    <row r="34591" spans="7:7">
      <c r="G34591" s="162" t="s">
        <v>34836</v>
      </c>
    </row>
    <row r="34592" spans="7:7">
      <c r="G34592" s="162" t="s">
        <v>34837</v>
      </c>
    </row>
    <row r="34593" spans="7:7">
      <c r="G34593" s="162" t="s">
        <v>34838</v>
      </c>
    </row>
    <row r="34594" spans="7:7">
      <c r="G34594" s="162" t="s">
        <v>34839</v>
      </c>
    </row>
    <row r="34595" spans="7:7">
      <c r="G34595" s="162" t="s">
        <v>34840</v>
      </c>
    </row>
    <row r="34596" spans="7:7">
      <c r="G34596" s="162" t="s">
        <v>34841</v>
      </c>
    </row>
    <row r="34597" spans="7:7">
      <c r="G34597" s="162" t="s">
        <v>34842</v>
      </c>
    </row>
    <row r="34598" spans="7:7">
      <c r="G34598" s="162" t="s">
        <v>34843</v>
      </c>
    </row>
    <row r="34599" spans="7:7">
      <c r="G34599" s="162" t="s">
        <v>34844</v>
      </c>
    </row>
    <row r="34600" spans="7:7">
      <c r="G34600" s="162" t="s">
        <v>34845</v>
      </c>
    </row>
    <row r="34601" spans="7:7">
      <c r="G34601" s="162" t="s">
        <v>34846</v>
      </c>
    </row>
    <row r="34602" spans="7:7">
      <c r="G34602" s="162" t="s">
        <v>34847</v>
      </c>
    </row>
    <row r="34603" spans="7:7">
      <c r="G34603" s="162" t="s">
        <v>34848</v>
      </c>
    </row>
    <row r="34604" spans="7:7">
      <c r="G34604" s="162" t="s">
        <v>34849</v>
      </c>
    </row>
    <row r="34605" spans="7:7">
      <c r="G34605" s="162" t="s">
        <v>34850</v>
      </c>
    </row>
    <row r="34606" spans="7:7">
      <c r="G34606" s="162" t="s">
        <v>34851</v>
      </c>
    </row>
    <row r="34607" spans="7:7">
      <c r="G34607" s="162" t="s">
        <v>34852</v>
      </c>
    </row>
    <row r="34608" spans="7:7">
      <c r="G34608" s="162" t="s">
        <v>34853</v>
      </c>
    </row>
    <row r="34609" spans="7:7">
      <c r="G34609" s="162" t="s">
        <v>34854</v>
      </c>
    </row>
    <row r="34610" spans="7:7">
      <c r="G34610" s="162" t="s">
        <v>34855</v>
      </c>
    </row>
    <row r="34611" spans="7:7">
      <c r="G34611" s="162" t="s">
        <v>34856</v>
      </c>
    </row>
    <row r="34612" spans="7:7">
      <c r="G34612" s="162" t="s">
        <v>34857</v>
      </c>
    </row>
    <row r="34613" spans="7:7">
      <c r="G34613" s="162" t="s">
        <v>34858</v>
      </c>
    </row>
    <row r="34614" spans="7:7">
      <c r="G34614" s="162" t="s">
        <v>34859</v>
      </c>
    </row>
    <row r="34615" spans="7:7">
      <c r="G34615" s="162" t="s">
        <v>34860</v>
      </c>
    </row>
    <row r="34616" spans="7:7">
      <c r="G34616" s="162" t="s">
        <v>34861</v>
      </c>
    </row>
    <row r="34617" spans="7:7">
      <c r="G34617" s="162" t="s">
        <v>34862</v>
      </c>
    </row>
    <row r="34618" spans="7:7">
      <c r="G34618" s="162" t="s">
        <v>34863</v>
      </c>
    </row>
    <row r="34619" spans="7:7">
      <c r="G34619" s="162" t="s">
        <v>34864</v>
      </c>
    </row>
    <row r="34620" spans="7:7">
      <c r="G34620" s="162" t="s">
        <v>34865</v>
      </c>
    </row>
    <row r="34621" spans="7:7">
      <c r="G34621" s="162" t="s">
        <v>34866</v>
      </c>
    </row>
    <row r="34622" spans="7:7">
      <c r="G34622" s="162" t="s">
        <v>34867</v>
      </c>
    </row>
    <row r="34623" spans="7:7">
      <c r="G34623" s="162" t="s">
        <v>34868</v>
      </c>
    </row>
    <row r="34624" spans="7:7">
      <c r="G34624" s="162" t="s">
        <v>34869</v>
      </c>
    </row>
    <row r="34625" spans="7:7">
      <c r="G34625" s="162" t="s">
        <v>34870</v>
      </c>
    </row>
    <row r="34626" spans="7:7">
      <c r="G34626" s="162" t="s">
        <v>34871</v>
      </c>
    </row>
    <row r="34627" spans="7:7">
      <c r="G34627" s="162" t="s">
        <v>34872</v>
      </c>
    </row>
    <row r="34628" spans="7:7">
      <c r="G34628" s="162" t="s">
        <v>34873</v>
      </c>
    </row>
    <row r="34629" spans="7:7">
      <c r="G34629" s="162" t="s">
        <v>34874</v>
      </c>
    </row>
    <row r="34630" spans="7:7">
      <c r="G34630" s="162" t="s">
        <v>34875</v>
      </c>
    </row>
    <row r="34631" spans="7:7">
      <c r="G34631" s="162" t="s">
        <v>34876</v>
      </c>
    </row>
    <row r="34632" spans="7:7">
      <c r="G34632" s="162" t="s">
        <v>34877</v>
      </c>
    </row>
    <row r="34633" spans="7:7">
      <c r="G34633" s="162" t="s">
        <v>34878</v>
      </c>
    </row>
    <row r="34634" spans="7:7">
      <c r="G34634" s="162" t="s">
        <v>34879</v>
      </c>
    </row>
    <row r="34635" spans="7:7">
      <c r="G34635" s="162" t="s">
        <v>34880</v>
      </c>
    </row>
    <row r="34636" spans="7:7">
      <c r="G34636" s="162" t="s">
        <v>34881</v>
      </c>
    </row>
    <row r="34637" spans="7:7">
      <c r="G34637" s="162" t="s">
        <v>34882</v>
      </c>
    </row>
    <row r="34638" spans="7:7">
      <c r="G34638" s="162" t="s">
        <v>34883</v>
      </c>
    </row>
    <row r="34639" spans="7:7">
      <c r="G34639" s="162" t="s">
        <v>34884</v>
      </c>
    </row>
    <row r="34640" spans="7:7">
      <c r="G34640" s="162" t="s">
        <v>34885</v>
      </c>
    </row>
    <row r="34641" spans="7:7">
      <c r="G34641" s="162" t="s">
        <v>34886</v>
      </c>
    </row>
    <row r="34642" spans="7:7">
      <c r="G34642" s="162" t="s">
        <v>34887</v>
      </c>
    </row>
    <row r="34643" spans="7:7">
      <c r="G34643" s="162" t="s">
        <v>34888</v>
      </c>
    </row>
    <row r="34644" spans="7:7">
      <c r="G34644" s="162" t="s">
        <v>34889</v>
      </c>
    </row>
    <row r="34645" spans="7:7">
      <c r="G34645" s="162" t="s">
        <v>34890</v>
      </c>
    </row>
    <row r="34646" spans="7:7">
      <c r="G34646" s="162" t="s">
        <v>34891</v>
      </c>
    </row>
    <row r="34647" spans="7:7">
      <c r="G34647" s="162" t="s">
        <v>34892</v>
      </c>
    </row>
    <row r="34648" spans="7:7">
      <c r="G34648" s="162" t="s">
        <v>34893</v>
      </c>
    </row>
    <row r="34649" spans="7:7">
      <c r="G34649" s="162" t="s">
        <v>34894</v>
      </c>
    </row>
    <row r="34650" spans="7:7">
      <c r="G34650" s="162" t="s">
        <v>34895</v>
      </c>
    </row>
    <row r="34651" spans="7:7">
      <c r="G34651" s="162" t="s">
        <v>34896</v>
      </c>
    </row>
    <row r="34652" spans="7:7">
      <c r="G34652" s="162" t="s">
        <v>34897</v>
      </c>
    </row>
    <row r="34653" spans="7:7">
      <c r="G34653" s="162" t="s">
        <v>34898</v>
      </c>
    </row>
    <row r="34654" spans="7:7">
      <c r="G34654" s="162" t="s">
        <v>34899</v>
      </c>
    </row>
    <row r="34655" spans="7:7">
      <c r="G34655" s="162" t="s">
        <v>34900</v>
      </c>
    </row>
    <row r="34656" spans="7:7">
      <c r="G34656" s="162" t="s">
        <v>34901</v>
      </c>
    </row>
    <row r="34657" spans="7:7">
      <c r="G34657" s="162" t="s">
        <v>34902</v>
      </c>
    </row>
    <row r="34658" spans="7:7">
      <c r="G34658" s="162" t="s">
        <v>34903</v>
      </c>
    </row>
    <row r="34659" spans="7:7">
      <c r="G34659" s="162" t="s">
        <v>34904</v>
      </c>
    </row>
    <row r="34660" spans="7:7">
      <c r="G34660" s="162" t="s">
        <v>34905</v>
      </c>
    </row>
    <row r="34661" spans="7:7">
      <c r="G34661" s="162" t="s">
        <v>34906</v>
      </c>
    </row>
    <row r="34662" spans="7:7">
      <c r="G34662" s="162" t="s">
        <v>34907</v>
      </c>
    </row>
    <row r="34663" spans="7:7">
      <c r="G34663" s="162" t="s">
        <v>34908</v>
      </c>
    </row>
    <row r="34664" spans="7:7">
      <c r="G34664" s="162" t="s">
        <v>34909</v>
      </c>
    </row>
    <row r="34665" spans="7:7">
      <c r="G34665" s="162" t="s">
        <v>34910</v>
      </c>
    </row>
    <row r="34666" spans="7:7">
      <c r="G34666" s="162" t="s">
        <v>34911</v>
      </c>
    </row>
    <row r="34667" spans="7:7">
      <c r="G34667" s="162" t="s">
        <v>34912</v>
      </c>
    </row>
    <row r="34668" spans="7:7">
      <c r="G34668" s="162" t="s">
        <v>34913</v>
      </c>
    </row>
    <row r="34669" spans="7:7">
      <c r="G34669" s="162" t="s">
        <v>34914</v>
      </c>
    </row>
    <row r="34670" spans="7:7">
      <c r="G34670" s="162" t="s">
        <v>34915</v>
      </c>
    </row>
    <row r="34671" spans="7:7">
      <c r="G34671" s="162" t="s">
        <v>34916</v>
      </c>
    </row>
    <row r="34672" spans="7:7">
      <c r="G34672" s="162" t="s">
        <v>34917</v>
      </c>
    </row>
    <row r="34673" spans="7:7">
      <c r="G34673" s="162" t="s">
        <v>34918</v>
      </c>
    </row>
    <row r="34674" spans="7:7">
      <c r="G34674" s="162" t="s">
        <v>34919</v>
      </c>
    </row>
    <row r="34675" spans="7:7">
      <c r="G34675" s="162" t="s">
        <v>34920</v>
      </c>
    </row>
    <row r="34676" spans="7:7">
      <c r="G34676" s="162" t="s">
        <v>34921</v>
      </c>
    </row>
    <row r="34677" spans="7:7">
      <c r="G34677" s="162" t="s">
        <v>34922</v>
      </c>
    </row>
    <row r="34678" spans="7:7">
      <c r="G34678" s="162" t="s">
        <v>34923</v>
      </c>
    </row>
    <row r="34679" spans="7:7">
      <c r="G34679" s="162" t="s">
        <v>34924</v>
      </c>
    </row>
    <row r="34680" spans="7:7">
      <c r="G34680" s="162" t="s">
        <v>34925</v>
      </c>
    </row>
    <row r="34681" spans="7:7">
      <c r="G34681" s="162" t="s">
        <v>34926</v>
      </c>
    </row>
    <row r="34682" spans="7:7">
      <c r="G34682" s="162" t="s">
        <v>34927</v>
      </c>
    </row>
    <row r="34683" spans="7:7">
      <c r="G34683" s="162" t="s">
        <v>34928</v>
      </c>
    </row>
    <row r="34684" spans="7:7">
      <c r="G34684" s="162" t="s">
        <v>34929</v>
      </c>
    </row>
    <row r="34685" spans="7:7">
      <c r="G34685" s="162" t="s">
        <v>34930</v>
      </c>
    </row>
    <row r="34686" spans="7:7">
      <c r="G34686" s="162" t="s">
        <v>34931</v>
      </c>
    </row>
    <row r="34687" spans="7:7">
      <c r="G34687" s="162" t="s">
        <v>34932</v>
      </c>
    </row>
    <row r="34688" spans="7:7">
      <c r="G34688" s="162" t="s">
        <v>34933</v>
      </c>
    </row>
    <row r="34689" spans="7:7">
      <c r="G34689" s="162" t="s">
        <v>34934</v>
      </c>
    </row>
    <row r="34690" spans="7:7">
      <c r="G34690" s="162" t="s">
        <v>34935</v>
      </c>
    </row>
    <row r="34691" spans="7:7">
      <c r="G34691" s="162" t="s">
        <v>34936</v>
      </c>
    </row>
    <row r="34692" spans="7:7">
      <c r="G34692" s="162" t="s">
        <v>34937</v>
      </c>
    </row>
    <row r="34693" spans="7:7">
      <c r="G34693" s="162" t="s">
        <v>34938</v>
      </c>
    </row>
    <row r="34694" spans="7:7">
      <c r="G34694" s="162" t="s">
        <v>34939</v>
      </c>
    </row>
    <row r="34695" spans="7:7">
      <c r="G34695" s="162" t="s">
        <v>34940</v>
      </c>
    </row>
    <row r="34696" spans="7:7">
      <c r="G34696" s="162" t="s">
        <v>34941</v>
      </c>
    </row>
    <row r="34697" spans="7:7">
      <c r="G34697" s="162" t="s">
        <v>34942</v>
      </c>
    </row>
    <row r="34698" spans="7:7">
      <c r="G34698" s="162" t="s">
        <v>34943</v>
      </c>
    </row>
    <row r="34699" spans="7:7">
      <c r="G34699" s="162" t="s">
        <v>34944</v>
      </c>
    </row>
    <row r="34700" spans="7:7">
      <c r="G34700" s="162" t="s">
        <v>34945</v>
      </c>
    </row>
    <row r="34701" spans="7:7">
      <c r="G34701" s="162" t="s">
        <v>34946</v>
      </c>
    </row>
    <row r="34702" spans="7:7">
      <c r="G34702" s="162" t="s">
        <v>34947</v>
      </c>
    </row>
    <row r="34703" spans="7:7">
      <c r="G34703" s="162" t="s">
        <v>34948</v>
      </c>
    </row>
    <row r="34704" spans="7:7">
      <c r="G34704" s="162" t="s">
        <v>34949</v>
      </c>
    </row>
    <row r="34705" spans="7:7">
      <c r="G34705" s="162" t="s">
        <v>34950</v>
      </c>
    </row>
    <row r="34706" spans="7:7">
      <c r="G34706" s="162" t="s">
        <v>34951</v>
      </c>
    </row>
    <row r="34707" spans="7:7">
      <c r="G34707" s="162" t="s">
        <v>34952</v>
      </c>
    </row>
    <row r="34708" spans="7:7">
      <c r="G34708" s="162" t="s">
        <v>34953</v>
      </c>
    </row>
    <row r="34709" spans="7:7">
      <c r="G34709" s="162" t="s">
        <v>34954</v>
      </c>
    </row>
    <row r="34710" spans="7:7">
      <c r="G34710" s="162" t="s">
        <v>34955</v>
      </c>
    </row>
    <row r="34711" spans="7:7">
      <c r="G34711" s="162" t="s">
        <v>34956</v>
      </c>
    </row>
    <row r="34712" spans="7:7">
      <c r="G34712" s="162" t="s">
        <v>34957</v>
      </c>
    </row>
    <row r="34713" spans="7:7">
      <c r="G34713" s="162" t="s">
        <v>34958</v>
      </c>
    </row>
    <row r="34714" spans="7:7">
      <c r="G34714" s="162" t="s">
        <v>34959</v>
      </c>
    </row>
    <row r="34715" spans="7:7">
      <c r="G34715" s="162" t="s">
        <v>34960</v>
      </c>
    </row>
    <row r="34716" spans="7:7">
      <c r="G34716" s="162" t="s">
        <v>34961</v>
      </c>
    </row>
    <row r="34717" spans="7:7">
      <c r="G34717" s="162" t="s">
        <v>34962</v>
      </c>
    </row>
    <row r="34718" spans="7:7">
      <c r="G34718" s="162" t="s">
        <v>34963</v>
      </c>
    </row>
    <row r="34719" spans="7:7">
      <c r="G34719" s="162" t="s">
        <v>34964</v>
      </c>
    </row>
    <row r="34720" spans="7:7">
      <c r="G34720" s="162" t="s">
        <v>34965</v>
      </c>
    </row>
    <row r="34721" spans="7:7">
      <c r="G34721" s="162" t="s">
        <v>34966</v>
      </c>
    </row>
    <row r="34722" spans="7:7">
      <c r="G34722" s="162" t="s">
        <v>34967</v>
      </c>
    </row>
    <row r="34723" spans="7:7">
      <c r="G34723" s="162" t="s">
        <v>34968</v>
      </c>
    </row>
    <row r="34724" spans="7:7">
      <c r="G34724" s="162" t="s">
        <v>34969</v>
      </c>
    </row>
    <row r="34725" spans="7:7">
      <c r="G34725" s="162" t="s">
        <v>34970</v>
      </c>
    </row>
    <row r="34726" spans="7:7">
      <c r="G34726" s="162" t="s">
        <v>34971</v>
      </c>
    </row>
    <row r="34727" spans="7:7">
      <c r="G34727" s="162" t="s">
        <v>34972</v>
      </c>
    </row>
    <row r="34728" spans="7:7">
      <c r="G34728" s="162" t="s">
        <v>34973</v>
      </c>
    </row>
    <row r="34729" spans="7:7">
      <c r="G34729" s="162" t="s">
        <v>34974</v>
      </c>
    </row>
    <row r="34730" spans="7:7">
      <c r="G34730" s="162" t="s">
        <v>34975</v>
      </c>
    </row>
    <row r="34731" spans="7:7">
      <c r="G34731" s="162" t="s">
        <v>34976</v>
      </c>
    </row>
    <row r="34732" spans="7:7">
      <c r="G34732" s="162" t="s">
        <v>34977</v>
      </c>
    </row>
    <row r="34733" spans="7:7">
      <c r="G34733" s="162" t="s">
        <v>34978</v>
      </c>
    </row>
    <row r="34734" spans="7:7">
      <c r="G34734" s="162" t="s">
        <v>34979</v>
      </c>
    </row>
    <row r="34735" spans="7:7">
      <c r="G34735" s="162" t="s">
        <v>34980</v>
      </c>
    </row>
    <row r="34736" spans="7:7">
      <c r="G34736" s="162" t="s">
        <v>34981</v>
      </c>
    </row>
    <row r="34737" spans="7:7">
      <c r="G34737" s="162" t="s">
        <v>34982</v>
      </c>
    </row>
    <row r="34738" spans="7:7">
      <c r="G34738" s="162" t="s">
        <v>34983</v>
      </c>
    </row>
    <row r="34739" spans="7:7">
      <c r="G34739" s="162" t="s">
        <v>34984</v>
      </c>
    </row>
    <row r="34740" spans="7:7">
      <c r="G34740" s="162" t="s">
        <v>34985</v>
      </c>
    </row>
    <row r="34741" spans="7:7">
      <c r="G34741" s="162" t="s">
        <v>34986</v>
      </c>
    </row>
    <row r="34742" spans="7:7">
      <c r="G34742" s="162" t="s">
        <v>34987</v>
      </c>
    </row>
    <row r="34743" spans="7:7">
      <c r="G34743" s="162" t="s">
        <v>34988</v>
      </c>
    </row>
    <row r="34744" spans="7:7">
      <c r="G34744" s="162" t="s">
        <v>34989</v>
      </c>
    </row>
    <row r="34745" spans="7:7">
      <c r="G34745" s="162" t="s">
        <v>34990</v>
      </c>
    </row>
    <row r="34746" spans="7:7">
      <c r="G34746" s="162" t="s">
        <v>34991</v>
      </c>
    </row>
    <row r="34747" spans="7:7">
      <c r="G34747" s="162" t="s">
        <v>34992</v>
      </c>
    </row>
    <row r="34748" spans="7:7">
      <c r="G34748" s="162" t="s">
        <v>34993</v>
      </c>
    </row>
    <row r="34749" spans="7:7">
      <c r="G34749" s="162" t="s">
        <v>34994</v>
      </c>
    </row>
    <row r="34750" spans="7:7">
      <c r="G34750" s="162" t="s">
        <v>34995</v>
      </c>
    </row>
    <row r="34751" spans="7:7">
      <c r="G34751" s="162" t="s">
        <v>34996</v>
      </c>
    </row>
    <row r="34752" spans="7:7">
      <c r="G34752" s="162" t="s">
        <v>34997</v>
      </c>
    </row>
    <row r="34753" spans="7:7">
      <c r="G34753" s="162" t="s">
        <v>34998</v>
      </c>
    </row>
    <row r="34754" spans="7:7">
      <c r="G34754" s="162" t="s">
        <v>34999</v>
      </c>
    </row>
    <row r="34755" spans="7:7">
      <c r="G34755" s="162" t="s">
        <v>35000</v>
      </c>
    </row>
    <row r="34756" spans="7:7">
      <c r="G34756" s="162" t="s">
        <v>35001</v>
      </c>
    </row>
    <row r="34757" spans="7:7">
      <c r="G34757" s="162" t="s">
        <v>35002</v>
      </c>
    </row>
    <row r="34758" spans="7:7">
      <c r="G34758" s="162" t="s">
        <v>35003</v>
      </c>
    </row>
    <row r="34759" spans="7:7">
      <c r="G34759" s="162" t="s">
        <v>35004</v>
      </c>
    </row>
    <row r="34760" spans="7:7">
      <c r="G34760" s="162" t="s">
        <v>35005</v>
      </c>
    </row>
    <row r="34761" spans="7:7">
      <c r="G34761" s="162" t="s">
        <v>35006</v>
      </c>
    </row>
    <row r="34762" spans="7:7">
      <c r="G34762" s="162" t="s">
        <v>35007</v>
      </c>
    </row>
    <row r="34763" spans="7:7">
      <c r="G34763" s="162" t="s">
        <v>35008</v>
      </c>
    </row>
    <row r="34764" spans="7:7">
      <c r="G34764" s="162" t="s">
        <v>35009</v>
      </c>
    </row>
    <row r="34765" spans="7:7">
      <c r="G34765" s="162" t="s">
        <v>35010</v>
      </c>
    </row>
    <row r="34766" spans="7:7">
      <c r="G34766" s="162" t="s">
        <v>35011</v>
      </c>
    </row>
    <row r="34767" spans="7:7">
      <c r="G34767" s="162" t="s">
        <v>35012</v>
      </c>
    </row>
    <row r="34768" spans="7:7">
      <c r="G34768" s="162" t="s">
        <v>35013</v>
      </c>
    </row>
    <row r="34769" spans="7:7">
      <c r="G34769" s="162" t="s">
        <v>35014</v>
      </c>
    </row>
    <row r="34770" spans="7:7">
      <c r="G34770" s="162" t="s">
        <v>35015</v>
      </c>
    </row>
    <row r="34771" spans="7:7">
      <c r="G34771" s="162" t="s">
        <v>35016</v>
      </c>
    </row>
    <row r="34772" spans="7:7">
      <c r="G34772" s="162" t="s">
        <v>35017</v>
      </c>
    </row>
    <row r="34773" spans="7:7">
      <c r="G34773" s="162" t="s">
        <v>35018</v>
      </c>
    </row>
    <row r="34774" spans="7:7">
      <c r="G34774" s="162" t="s">
        <v>35019</v>
      </c>
    </row>
    <row r="34775" spans="7:7">
      <c r="G34775" s="162" t="s">
        <v>35020</v>
      </c>
    </row>
    <row r="34776" spans="7:7">
      <c r="G34776" s="162" t="s">
        <v>35021</v>
      </c>
    </row>
    <row r="34777" spans="7:7">
      <c r="G34777" s="162" t="s">
        <v>35022</v>
      </c>
    </row>
    <row r="34778" spans="7:7">
      <c r="G34778" s="162" t="s">
        <v>35023</v>
      </c>
    </row>
    <row r="34779" spans="7:7">
      <c r="G34779" s="162" t="s">
        <v>35024</v>
      </c>
    </row>
    <row r="34780" spans="7:7">
      <c r="G34780" s="162" t="s">
        <v>35025</v>
      </c>
    </row>
    <row r="34781" spans="7:7">
      <c r="G34781" s="162" t="s">
        <v>35026</v>
      </c>
    </row>
    <row r="34782" spans="7:7">
      <c r="G34782" s="162" t="s">
        <v>35027</v>
      </c>
    </row>
    <row r="34783" spans="7:7">
      <c r="G34783" s="162" t="s">
        <v>35028</v>
      </c>
    </row>
    <row r="34784" spans="7:7">
      <c r="G34784" s="162" t="s">
        <v>35029</v>
      </c>
    </row>
    <row r="34785" spans="7:7">
      <c r="G34785" s="162" t="s">
        <v>35030</v>
      </c>
    </row>
    <row r="34786" spans="7:7">
      <c r="G34786" s="162" t="s">
        <v>35031</v>
      </c>
    </row>
    <row r="34787" spans="7:7">
      <c r="G34787" s="162" t="s">
        <v>35032</v>
      </c>
    </row>
    <row r="34788" spans="7:7">
      <c r="G34788" s="162" t="s">
        <v>35033</v>
      </c>
    </row>
    <row r="34789" spans="7:7">
      <c r="G34789" s="162" t="s">
        <v>35034</v>
      </c>
    </row>
    <row r="34790" spans="7:7">
      <c r="G34790" s="162" t="s">
        <v>35035</v>
      </c>
    </row>
    <row r="34791" spans="7:7">
      <c r="G34791" s="162" t="s">
        <v>35036</v>
      </c>
    </row>
    <row r="34792" spans="7:7">
      <c r="G34792" s="162" t="s">
        <v>35037</v>
      </c>
    </row>
    <row r="34793" spans="7:7">
      <c r="G34793" s="162" t="s">
        <v>35038</v>
      </c>
    </row>
    <row r="34794" spans="7:7">
      <c r="G34794" s="162" t="s">
        <v>35039</v>
      </c>
    </row>
    <row r="34795" spans="7:7">
      <c r="G34795" s="162" t="s">
        <v>35040</v>
      </c>
    </row>
    <row r="34796" spans="7:7">
      <c r="G34796" s="162" t="s">
        <v>35041</v>
      </c>
    </row>
    <row r="34797" spans="7:7">
      <c r="G34797" s="162" t="s">
        <v>35042</v>
      </c>
    </row>
    <row r="34798" spans="7:7">
      <c r="G34798" s="162" t="s">
        <v>35043</v>
      </c>
    </row>
    <row r="34799" spans="7:7">
      <c r="G34799" s="162" t="s">
        <v>35044</v>
      </c>
    </row>
    <row r="34800" spans="7:7">
      <c r="G34800" s="162" t="s">
        <v>35045</v>
      </c>
    </row>
    <row r="34801" spans="7:7">
      <c r="G34801" s="162" t="s">
        <v>35046</v>
      </c>
    </row>
    <row r="34802" spans="7:7">
      <c r="G34802" s="162" t="s">
        <v>35047</v>
      </c>
    </row>
    <row r="34803" spans="7:7">
      <c r="G34803" s="162" t="s">
        <v>35048</v>
      </c>
    </row>
    <row r="34804" spans="7:7">
      <c r="G34804" s="162" t="s">
        <v>35049</v>
      </c>
    </row>
    <row r="34805" spans="7:7">
      <c r="G34805" s="162" t="s">
        <v>35050</v>
      </c>
    </row>
    <row r="34806" spans="7:7">
      <c r="G34806" s="162" t="s">
        <v>35051</v>
      </c>
    </row>
    <row r="34807" spans="7:7">
      <c r="G34807" s="162" t="s">
        <v>35052</v>
      </c>
    </row>
    <row r="34808" spans="7:7">
      <c r="G34808" s="162" t="s">
        <v>35053</v>
      </c>
    </row>
    <row r="34809" spans="7:7">
      <c r="G34809" s="162" t="s">
        <v>35054</v>
      </c>
    </row>
    <row r="34810" spans="7:7">
      <c r="G34810" s="162" t="s">
        <v>35055</v>
      </c>
    </row>
    <row r="34811" spans="7:7">
      <c r="G34811" s="162" t="s">
        <v>35056</v>
      </c>
    </row>
    <row r="34812" spans="7:7">
      <c r="G34812" s="162" t="s">
        <v>35057</v>
      </c>
    </row>
    <row r="34813" spans="7:7">
      <c r="G34813" s="162" t="s">
        <v>35058</v>
      </c>
    </row>
    <row r="34814" spans="7:7">
      <c r="G34814" s="162" t="s">
        <v>35059</v>
      </c>
    </row>
    <row r="34815" spans="7:7">
      <c r="G34815" s="162" t="s">
        <v>35060</v>
      </c>
    </row>
    <row r="34816" spans="7:7">
      <c r="G34816" s="162" t="s">
        <v>35061</v>
      </c>
    </row>
    <row r="34817" spans="7:7">
      <c r="G34817" s="162" t="s">
        <v>35062</v>
      </c>
    </row>
    <row r="34818" spans="7:7">
      <c r="G34818" s="162" t="s">
        <v>35063</v>
      </c>
    </row>
    <row r="34819" spans="7:7">
      <c r="G34819" s="162" t="s">
        <v>35064</v>
      </c>
    </row>
    <row r="34820" spans="7:7">
      <c r="G34820" s="162" t="s">
        <v>35065</v>
      </c>
    </row>
    <row r="34821" spans="7:7">
      <c r="G34821" s="162" t="s">
        <v>35066</v>
      </c>
    </row>
    <row r="34822" spans="7:7">
      <c r="G34822" s="162" t="s">
        <v>35067</v>
      </c>
    </row>
    <row r="34823" spans="7:7">
      <c r="G34823" s="162" t="s">
        <v>35068</v>
      </c>
    </row>
    <row r="34824" spans="7:7">
      <c r="G34824" s="162" t="s">
        <v>35069</v>
      </c>
    </row>
    <row r="34825" spans="7:7">
      <c r="G34825" s="162" t="s">
        <v>35070</v>
      </c>
    </row>
    <row r="34826" spans="7:7">
      <c r="G34826" s="162" t="s">
        <v>35071</v>
      </c>
    </row>
    <row r="34827" spans="7:7">
      <c r="G34827" s="162" t="s">
        <v>35072</v>
      </c>
    </row>
    <row r="34828" spans="7:7">
      <c r="G34828" s="162" t="s">
        <v>35073</v>
      </c>
    </row>
    <row r="34829" spans="7:7">
      <c r="G34829" s="162" t="s">
        <v>35074</v>
      </c>
    </row>
    <row r="34830" spans="7:7">
      <c r="G34830" s="162" t="s">
        <v>35075</v>
      </c>
    </row>
    <row r="34831" spans="7:7">
      <c r="G34831" s="162" t="s">
        <v>35076</v>
      </c>
    </row>
    <row r="34832" spans="7:7">
      <c r="G34832" s="162" t="s">
        <v>35077</v>
      </c>
    </row>
    <row r="34833" spans="7:7">
      <c r="G34833" s="162" t="s">
        <v>35078</v>
      </c>
    </row>
    <row r="34834" spans="7:7">
      <c r="G34834" s="162" t="s">
        <v>35079</v>
      </c>
    </row>
    <row r="34835" spans="7:7">
      <c r="G34835" s="162" t="s">
        <v>35080</v>
      </c>
    </row>
    <row r="34836" spans="7:7">
      <c r="G34836" s="162" t="s">
        <v>35081</v>
      </c>
    </row>
    <row r="34837" spans="7:7">
      <c r="G34837" s="162" t="s">
        <v>35082</v>
      </c>
    </row>
    <row r="34838" spans="7:7">
      <c r="G34838" s="162" t="s">
        <v>35083</v>
      </c>
    </row>
    <row r="34839" spans="7:7">
      <c r="G34839" s="162" t="s">
        <v>35084</v>
      </c>
    </row>
    <row r="34840" spans="7:7">
      <c r="G34840" s="162" t="s">
        <v>35085</v>
      </c>
    </row>
    <row r="34841" spans="7:7">
      <c r="G34841" s="162" t="s">
        <v>35086</v>
      </c>
    </row>
    <row r="34842" spans="7:7">
      <c r="G34842" s="162" t="s">
        <v>35087</v>
      </c>
    </row>
    <row r="34843" spans="7:7">
      <c r="G34843" s="162" t="s">
        <v>35088</v>
      </c>
    </row>
    <row r="34844" spans="7:7">
      <c r="G34844" s="162" t="s">
        <v>35089</v>
      </c>
    </row>
    <row r="34845" spans="7:7">
      <c r="G34845" s="162" t="s">
        <v>35090</v>
      </c>
    </row>
    <row r="34846" spans="7:7">
      <c r="G34846" s="162" t="s">
        <v>35091</v>
      </c>
    </row>
    <row r="34847" spans="7:7">
      <c r="G34847" s="162" t="s">
        <v>35092</v>
      </c>
    </row>
    <row r="34848" spans="7:7">
      <c r="G34848" s="162" t="s">
        <v>35093</v>
      </c>
    </row>
    <row r="34849" spans="7:7">
      <c r="G34849" s="162" t="s">
        <v>35094</v>
      </c>
    </row>
    <row r="34850" spans="7:7">
      <c r="G34850" s="162" t="s">
        <v>35095</v>
      </c>
    </row>
    <row r="34851" spans="7:7">
      <c r="G34851" s="162" t="s">
        <v>35096</v>
      </c>
    </row>
    <row r="34852" spans="7:7">
      <c r="G34852" s="162" t="s">
        <v>35097</v>
      </c>
    </row>
    <row r="34853" spans="7:7">
      <c r="G34853" s="162" t="s">
        <v>35098</v>
      </c>
    </row>
    <row r="34854" spans="7:7">
      <c r="G34854" s="162" t="s">
        <v>35099</v>
      </c>
    </row>
    <row r="34855" spans="7:7">
      <c r="G34855" s="162" t="s">
        <v>35100</v>
      </c>
    </row>
    <row r="34856" spans="7:7">
      <c r="G34856" s="162" t="s">
        <v>35101</v>
      </c>
    </row>
    <row r="34857" spans="7:7">
      <c r="G34857" s="162" t="s">
        <v>35102</v>
      </c>
    </row>
    <row r="34858" spans="7:7">
      <c r="G34858" s="162" t="s">
        <v>35103</v>
      </c>
    </row>
    <row r="34859" spans="7:7">
      <c r="G34859" s="162" t="s">
        <v>35104</v>
      </c>
    </row>
    <row r="34860" spans="7:7">
      <c r="G34860" s="162" t="s">
        <v>35105</v>
      </c>
    </row>
    <row r="34861" spans="7:7">
      <c r="G34861" s="162" t="s">
        <v>35106</v>
      </c>
    </row>
    <row r="34862" spans="7:7">
      <c r="G34862" s="162" t="s">
        <v>35107</v>
      </c>
    </row>
    <row r="34863" spans="7:7">
      <c r="G34863" s="162" t="s">
        <v>35108</v>
      </c>
    </row>
    <row r="34864" spans="7:7">
      <c r="G34864" s="162" t="s">
        <v>35109</v>
      </c>
    </row>
    <row r="34865" spans="7:7">
      <c r="G34865" s="162" t="s">
        <v>35110</v>
      </c>
    </row>
    <row r="34866" spans="7:7">
      <c r="G34866" s="162" t="s">
        <v>35111</v>
      </c>
    </row>
    <row r="34867" spans="7:7">
      <c r="G34867" s="162" t="s">
        <v>35112</v>
      </c>
    </row>
    <row r="34868" spans="7:7">
      <c r="G34868" s="162" t="s">
        <v>35113</v>
      </c>
    </row>
    <row r="34869" spans="7:7">
      <c r="G34869" s="162" t="s">
        <v>35114</v>
      </c>
    </row>
    <row r="34870" spans="7:7">
      <c r="G34870" s="162" t="s">
        <v>35115</v>
      </c>
    </row>
    <row r="34871" spans="7:7">
      <c r="G34871" s="162" t="s">
        <v>35116</v>
      </c>
    </row>
    <row r="34872" spans="7:7">
      <c r="G34872" s="162" t="s">
        <v>35117</v>
      </c>
    </row>
    <row r="34873" spans="7:7">
      <c r="G34873" s="162" t="s">
        <v>35118</v>
      </c>
    </row>
    <row r="34874" spans="7:7">
      <c r="G34874" s="162" t="s">
        <v>35119</v>
      </c>
    </row>
    <row r="34875" spans="7:7">
      <c r="G34875" s="162" t="s">
        <v>35120</v>
      </c>
    </row>
    <row r="34876" spans="7:7">
      <c r="G34876" s="162" t="s">
        <v>35121</v>
      </c>
    </row>
    <row r="34877" spans="7:7">
      <c r="G34877" s="162" t="s">
        <v>35122</v>
      </c>
    </row>
    <row r="34878" spans="7:7">
      <c r="G34878" s="162" t="s">
        <v>35123</v>
      </c>
    </row>
    <row r="34879" spans="7:7">
      <c r="G34879" s="162" t="s">
        <v>35124</v>
      </c>
    </row>
    <row r="34880" spans="7:7">
      <c r="G34880" s="162" t="s">
        <v>35125</v>
      </c>
    </row>
    <row r="34881" spans="7:7">
      <c r="G34881" s="162" t="s">
        <v>35126</v>
      </c>
    </row>
    <row r="34882" spans="7:7">
      <c r="G34882" s="162" t="s">
        <v>35127</v>
      </c>
    </row>
    <row r="34883" spans="7:7">
      <c r="G34883" s="162" t="s">
        <v>35128</v>
      </c>
    </row>
    <row r="34884" spans="7:7">
      <c r="G34884" s="162" t="s">
        <v>35129</v>
      </c>
    </row>
    <row r="34885" spans="7:7">
      <c r="G34885" s="162" t="s">
        <v>35130</v>
      </c>
    </row>
    <row r="34886" spans="7:7">
      <c r="G34886" s="162" t="s">
        <v>35131</v>
      </c>
    </row>
    <row r="34887" spans="7:7">
      <c r="G34887" s="162" t="s">
        <v>35132</v>
      </c>
    </row>
    <row r="34888" spans="7:7">
      <c r="G34888" s="162" t="s">
        <v>35133</v>
      </c>
    </row>
    <row r="34889" spans="7:7">
      <c r="G34889" s="162" t="s">
        <v>35134</v>
      </c>
    </row>
    <row r="34890" spans="7:7">
      <c r="G34890" s="162" t="s">
        <v>35135</v>
      </c>
    </row>
    <row r="34891" spans="7:7">
      <c r="G34891" s="162" t="s">
        <v>35136</v>
      </c>
    </row>
    <row r="34892" spans="7:7">
      <c r="G34892" s="162" t="s">
        <v>35137</v>
      </c>
    </row>
    <row r="34893" spans="7:7">
      <c r="G34893" s="162" t="s">
        <v>35138</v>
      </c>
    </row>
    <row r="34894" spans="7:7">
      <c r="G34894" s="162" t="s">
        <v>35139</v>
      </c>
    </row>
    <row r="34895" spans="7:7">
      <c r="G34895" s="162" t="s">
        <v>35140</v>
      </c>
    </row>
    <row r="34896" spans="7:7">
      <c r="G34896" s="162" t="s">
        <v>35141</v>
      </c>
    </row>
    <row r="34897" spans="7:7">
      <c r="G34897" s="162" t="s">
        <v>35142</v>
      </c>
    </row>
    <row r="34898" spans="7:7">
      <c r="G34898" s="162" t="s">
        <v>35143</v>
      </c>
    </row>
    <row r="34899" spans="7:7">
      <c r="G34899" s="162" t="s">
        <v>35144</v>
      </c>
    </row>
    <row r="34900" spans="7:7">
      <c r="G34900" s="162" t="s">
        <v>35145</v>
      </c>
    </row>
    <row r="34901" spans="7:7">
      <c r="G34901" s="162" t="s">
        <v>35146</v>
      </c>
    </row>
    <row r="34902" spans="7:7">
      <c r="G34902" s="162" t="s">
        <v>35147</v>
      </c>
    </row>
    <row r="34903" spans="7:7">
      <c r="G34903" s="162" t="s">
        <v>35148</v>
      </c>
    </row>
    <row r="34904" spans="7:7">
      <c r="G34904" s="162" t="s">
        <v>35149</v>
      </c>
    </row>
    <row r="34905" spans="7:7">
      <c r="G34905" s="162" t="s">
        <v>35150</v>
      </c>
    </row>
    <row r="34906" spans="7:7">
      <c r="G34906" s="162" t="s">
        <v>35151</v>
      </c>
    </row>
    <row r="34907" spans="7:7">
      <c r="G34907" s="162" t="s">
        <v>35152</v>
      </c>
    </row>
    <row r="34908" spans="7:7">
      <c r="G34908" s="162" t="s">
        <v>35153</v>
      </c>
    </row>
    <row r="34909" spans="7:7">
      <c r="G34909" s="162" t="s">
        <v>35154</v>
      </c>
    </row>
    <row r="34910" spans="7:7">
      <c r="G34910" s="162" t="s">
        <v>35155</v>
      </c>
    </row>
    <row r="34911" spans="7:7">
      <c r="G34911" s="162" t="s">
        <v>35156</v>
      </c>
    </row>
    <row r="34912" spans="7:7">
      <c r="G34912" s="162" t="s">
        <v>35157</v>
      </c>
    </row>
    <row r="34913" spans="7:7">
      <c r="G34913" s="162" t="s">
        <v>35158</v>
      </c>
    </row>
    <row r="34914" spans="7:7">
      <c r="G34914" s="162" t="s">
        <v>35159</v>
      </c>
    </row>
    <row r="34915" spans="7:7">
      <c r="G34915" s="162" t="s">
        <v>35160</v>
      </c>
    </row>
    <row r="34916" spans="7:7">
      <c r="G34916" s="162" t="s">
        <v>35161</v>
      </c>
    </row>
    <row r="34917" spans="7:7">
      <c r="G34917" s="162" t="s">
        <v>35162</v>
      </c>
    </row>
    <row r="34918" spans="7:7">
      <c r="G34918" s="162" t="s">
        <v>35163</v>
      </c>
    </row>
    <row r="34919" spans="7:7">
      <c r="G34919" s="162" t="s">
        <v>35164</v>
      </c>
    </row>
    <row r="34920" spans="7:7">
      <c r="G34920" s="162" t="s">
        <v>35165</v>
      </c>
    </row>
    <row r="34921" spans="7:7">
      <c r="G34921" s="162" t="s">
        <v>35166</v>
      </c>
    </row>
    <row r="34922" spans="7:7">
      <c r="G34922" s="162" t="s">
        <v>35167</v>
      </c>
    </row>
    <row r="34923" spans="7:7">
      <c r="G34923" s="162" t="s">
        <v>35168</v>
      </c>
    </row>
    <row r="34924" spans="7:7">
      <c r="G34924" s="162" t="s">
        <v>35169</v>
      </c>
    </row>
    <row r="34925" spans="7:7">
      <c r="G34925" s="162" t="s">
        <v>35170</v>
      </c>
    </row>
    <row r="34926" spans="7:7">
      <c r="G34926" s="162" t="s">
        <v>35171</v>
      </c>
    </row>
    <row r="34927" spans="7:7">
      <c r="G34927" s="162" t="s">
        <v>35172</v>
      </c>
    </row>
    <row r="34928" spans="7:7">
      <c r="G34928" s="162" t="s">
        <v>35173</v>
      </c>
    </row>
    <row r="34929" spans="7:7">
      <c r="G34929" s="162" t="s">
        <v>35174</v>
      </c>
    </row>
    <row r="34930" spans="7:7">
      <c r="G34930" s="162" t="s">
        <v>35175</v>
      </c>
    </row>
    <row r="34931" spans="7:7">
      <c r="G34931" s="162" t="s">
        <v>35176</v>
      </c>
    </row>
    <row r="34932" spans="7:7">
      <c r="G34932" s="162" t="s">
        <v>35177</v>
      </c>
    </row>
    <row r="34933" spans="7:7">
      <c r="G34933" s="162" t="s">
        <v>35178</v>
      </c>
    </row>
    <row r="34934" spans="7:7">
      <c r="G34934" s="162" t="s">
        <v>35179</v>
      </c>
    </row>
    <row r="34935" spans="7:7">
      <c r="G34935" s="162" t="s">
        <v>35180</v>
      </c>
    </row>
    <row r="34936" spans="7:7">
      <c r="G34936" s="162" t="s">
        <v>35181</v>
      </c>
    </row>
    <row r="34937" spans="7:7">
      <c r="G34937" s="162" t="s">
        <v>35182</v>
      </c>
    </row>
    <row r="34938" spans="7:7">
      <c r="G34938" s="162" t="s">
        <v>35183</v>
      </c>
    </row>
    <row r="34939" spans="7:7">
      <c r="G34939" s="162" t="s">
        <v>35184</v>
      </c>
    </row>
    <row r="34940" spans="7:7">
      <c r="G34940" s="162" t="s">
        <v>35185</v>
      </c>
    </row>
    <row r="34941" spans="7:7">
      <c r="G34941" s="162" t="s">
        <v>35186</v>
      </c>
    </row>
    <row r="34942" spans="7:7">
      <c r="G34942" s="162" t="s">
        <v>35187</v>
      </c>
    </row>
    <row r="34943" spans="7:7">
      <c r="G34943" s="162" t="s">
        <v>35188</v>
      </c>
    </row>
    <row r="34944" spans="7:7">
      <c r="G34944" s="162" t="s">
        <v>35189</v>
      </c>
    </row>
    <row r="34945" spans="7:7">
      <c r="G34945" s="162" t="s">
        <v>35190</v>
      </c>
    </row>
    <row r="34946" spans="7:7">
      <c r="G34946" s="162" t="s">
        <v>35191</v>
      </c>
    </row>
    <row r="34947" spans="7:7">
      <c r="G34947" s="162" t="s">
        <v>35192</v>
      </c>
    </row>
    <row r="34948" spans="7:7">
      <c r="G34948" s="162" t="s">
        <v>35193</v>
      </c>
    </row>
    <row r="34949" spans="7:7">
      <c r="G34949" s="162" t="s">
        <v>35194</v>
      </c>
    </row>
    <row r="34950" spans="7:7">
      <c r="G34950" s="162" t="s">
        <v>35195</v>
      </c>
    </row>
    <row r="34951" spans="7:7">
      <c r="G34951" s="162" t="s">
        <v>35196</v>
      </c>
    </row>
    <row r="34952" spans="7:7">
      <c r="G34952" s="162" t="s">
        <v>35197</v>
      </c>
    </row>
    <row r="34953" spans="7:7">
      <c r="G34953" s="162" t="s">
        <v>35198</v>
      </c>
    </row>
    <row r="34954" spans="7:7">
      <c r="G34954" s="162" t="s">
        <v>35199</v>
      </c>
    </row>
    <row r="34955" spans="7:7">
      <c r="G34955" s="162" t="s">
        <v>35200</v>
      </c>
    </row>
    <row r="34956" spans="7:7">
      <c r="G34956" s="162" t="s">
        <v>35201</v>
      </c>
    </row>
    <row r="34957" spans="7:7">
      <c r="G34957" s="162" t="s">
        <v>35202</v>
      </c>
    </row>
    <row r="34958" spans="7:7">
      <c r="G34958" s="162" t="s">
        <v>35203</v>
      </c>
    </row>
    <row r="34959" spans="7:7">
      <c r="G34959" s="162" t="s">
        <v>35204</v>
      </c>
    </row>
    <row r="34960" spans="7:7">
      <c r="G34960" s="162" t="s">
        <v>35205</v>
      </c>
    </row>
    <row r="34961" spans="7:7">
      <c r="G34961" s="162" t="s">
        <v>35206</v>
      </c>
    </row>
    <row r="34962" spans="7:7">
      <c r="G34962" s="162" t="s">
        <v>35207</v>
      </c>
    </row>
    <row r="34963" spans="7:7">
      <c r="G34963" s="162" t="s">
        <v>35208</v>
      </c>
    </row>
    <row r="34964" spans="7:7">
      <c r="G34964" s="162" t="s">
        <v>35209</v>
      </c>
    </row>
    <row r="34965" spans="7:7">
      <c r="G34965" s="162" t="s">
        <v>35210</v>
      </c>
    </row>
    <row r="34966" spans="7:7">
      <c r="G34966" s="162" t="s">
        <v>35211</v>
      </c>
    </row>
    <row r="34967" spans="7:7">
      <c r="G34967" s="162" t="s">
        <v>35212</v>
      </c>
    </row>
    <row r="34968" spans="7:7">
      <c r="G34968" s="162" t="s">
        <v>35213</v>
      </c>
    </row>
    <row r="34969" spans="7:7">
      <c r="G34969" s="162" t="s">
        <v>35214</v>
      </c>
    </row>
    <row r="34970" spans="7:7">
      <c r="G34970" s="162" t="s">
        <v>35215</v>
      </c>
    </row>
    <row r="34971" spans="7:7">
      <c r="G34971" s="162" t="s">
        <v>35216</v>
      </c>
    </row>
    <row r="34972" spans="7:7">
      <c r="G34972" s="162" t="s">
        <v>35217</v>
      </c>
    </row>
    <row r="34973" spans="7:7">
      <c r="G34973" s="162" t="s">
        <v>35218</v>
      </c>
    </row>
    <row r="34974" spans="7:7">
      <c r="G34974" s="162" t="s">
        <v>35219</v>
      </c>
    </row>
    <row r="34975" spans="7:7">
      <c r="G34975" s="162" t="s">
        <v>35220</v>
      </c>
    </row>
    <row r="34976" spans="7:7">
      <c r="G34976" s="162" t="s">
        <v>35221</v>
      </c>
    </row>
    <row r="34977" spans="7:7">
      <c r="G34977" s="162" t="s">
        <v>35222</v>
      </c>
    </row>
    <row r="34978" spans="7:7">
      <c r="G34978" s="162" t="s">
        <v>35223</v>
      </c>
    </row>
    <row r="34979" spans="7:7">
      <c r="G34979" s="162" t="s">
        <v>35224</v>
      </c>
    </row>
    <row r="34980" spans="7:7">
      <c r="G34980" s="162" t="s">
        <v>35225</v>
      </c>
    </row>
    <row r="34981" spans="7:7">
      <c r="G34981" s="162" t="s">
        <v>35226</v>
      </c>
    </row>
    <row r="34982" spans="7:7">
      <c r="G34982" s="162" t="s">
        <v>35227</v>
      </c>
    </row>
    <row r="34983" spans="7:7">
      <c r="G34983" s="162" t="s">
        <v>35228</v>
      </c>
    </row>
    <row r="34984" spans="7:7">
      <c r="G34984" s="162" t="s">
        <v>35229</v>
      </c>
    </row>
    <row r="34985" spans="7:7">
      <c r="G34985" s="162" t="s">
        <v>35230</v>
      </c>
    </row>
    <row r="34986" spans="7:7">
      <c r="G34986" s="162" t="s">
        <v>35231</v>
      </c>
    </row>
    <row r="34987" spans="7:7">
      <c r="G34987" s="162" t="s">
        <v>35232</v>
      </c>
    </row>
    <row r="34988" spans="7:7">
      <c r="G34988" s="162" t="s">
        <v>35233</v>
      </c>
    </row>
    <row r="34989" spans="7:7">
      <c r="G34989" s="162" t="s">
        <v>35234</v>
      </c>
    </row>
    <row r="34990" spans="7:7">
      <c r="G34990" s="162" t="s">
        <v>35235</v>
      </c>
    </row>
    <row r="34991" spans="7:7">
      <c r="G34991" s="162" t="s">
        <v>35236</v>
      </c>
    </row>
    <row r="34992" spans="7:7">
      <c r="G34992" s="162" t="s">
        <v>35237</v>
      </c>
    </row>
    <row r="34993" spans="7:7">
      <c r="G34993" s="162" t="s">
        <v>35238</v>
      </c>
    </row>
    <row r="34994" spans="7:7">
      <c r="G34994" s="162" t="s">
        <v>35239</v>
      </c>
    </row>
    <row r="34995" spans="7:7">
      <c r="G34995" s="162" t="s">
        <v>35240</v>
      </c>
    </row>
    <row r="34996" spans="7:7">
      <c r="G34996" s="162" t="s">
        <v>35241</v>
      </c>
    </row>
    <row r="34997" spans="7:7">
      <c r="G34997" s="162" t="s">
        <v>35242</v>
      </c>
    </row>
    <row r="34998" spans="7:7">
      <c r="G34998" s="162" t="s">
        <v>35243</v>
      </c>
    </row>
    <row r="34999" spans="7:7">
      <c r="G34999" s="162" t="s">
        <v>35244</v>
      </c>
    </row>
    <row r="35000" spans="7:7">
      <c r="G35000" s="162" t="s">
        <v>35245</v>
      </c>
    </row>
    <row r="35001" spans="7:7">
      <c r="G35001" s="162" t="s">
        <v>35246</v>
      </c>
    </row>
    <row r="35002" spans="7:7">
      <c r="G35002" s="162" t="s">
        <v>35247</v>
      </c>
    </row>
    <row r="35003" spans="7:7">
      <c r="G35003" s="162" t="s">
        <v>35248</v>
      </c>
    </row>
    <row r="35004" spans="7:7">
      <c r="G35004" s="162" t="s">
        <v>35249</v>
      </c>
    </row>
    <row r="35005" spans="7:7">
      <c r="G35005" s="162" t="s">
        <v>35250</v>
      </c>
    </row>
    <row r="35006" spans="7:7">
      <c r="G35006" s="162" t="s">
        <v>35251</v>
      </c>
    </row>
    <row r="35007" spans="7:7">
      <c r="G35007" s="162" t="s">
        <v>35252</v>
      </c>
    </row>
    <row r="35008" spans="7:7">
      <c r="G35008" s="162" t="s">
        <v>35253</v>
      </c>
    </row>
    <row r="35009" spans="7:7">
      <c r="G35009" s="162" t="s">
        <v>35254</v>
      </c>
    </row>
    <row r="35010" spans="7:7">
      <c r="G35010" s="162" t="s">
        <v>35255</v>
      </c>
    </row>
    <row r="35011" spans="7:7">
      <c r="G35011" s="162" t="s">
        <v>35256</v>
      </c>
    </row>
    <row r="35012" spans="7:7">
      <c r="G35012" s="162" t="s">
        <v>35257</v>
      </c>
    </row>
    <row r="35013" spans="7:7">
      <c r="G35013" s="162" t="s">
        <v>35258</v>
      </c>
    </row>
    <row r="35014" spans="7:7">
      <c r="G35014" s="162" t="s">
        <v>35259</v>
      </c>
    </row>
    <row r="35015" spans="7:7">
      <c r="G35015" s="162" t="s">
        <v>35260</v>
      </c>
    </row>
    <row r="35016" spans="7:7">
      <c r="G35016" s="162" t="s">
        <v>35261</v>
      </c>
    </row>
    <row r="35017" spans="7:7">
      <c r="G35017" s="162" t="s">
        <v>35262</v>
      </c>
    </row>
    <row r="35018" spans="7:7">
      <c r="G35018" s="162" t="s">
        <v>35263</v>
      </c>
    </row>
    <row r="35019" spans="7:7">
      <c r="G35019" s="162" t="s">
        <v>35264</v>
      </c>
    </row>
    <row r="35020" spans="7:7">
      <c r="G35020" s="162" t="s">
        <v>35265</v>
      </c>
    </row>
    <row r="35021" spans="7:7">
      <c r="G35021" s="162" t="s">
        <v>35266</v>
      </c>
    </row>
    <row r="35022" spans="7:7">
      <c r="G35022" s="162" t="s">
        <v>35267</v>
      </c>
    </row>
    <row r="35023" spans="7:7">
      <c r="G35023" s="162" t="s">
        <v>35268</v>
      </c>
    </row>
    <row r="35024" spans="7:7">
      <c r="G35024" s="162" t="s">
        <v>35269</v>
      </c>
    </row>
    <row r="35025" spans="7:7">
      <c r="G35025" s="162" t="s">
        <v>35270</v>
      </c>
    </row>
    <row r="35026" spans="7:7">
      <c r="G35026" s="162" t="s">
        <v>35271</v>
      </c>
    </row>
    <row r="35027" spans="7:7">
      <c r="G35027" s="162" t="s">
        <v>35272</v>
      </c>
    </row>
    <row r="35028" spans="7:7">
      <c r="G35028" s="162" t="s">
        <v>35273</v>
      </c>
    </row>
    <row r="35029" spans="7:7">
      <c r="G35029" s="162" t="s">
        <v>35274</v>
      </c>
    </row>
    <row r="35030" spans="7:7">
      <c r="G35030" s="162" t="s">
        <v>35275</v>
      </c>
    </row>
    <row r="35031" spans="7:7">
      <c r="G35031" s="162" t="s">
        <v>35276</v>
      </c>
    </row>
    <row r="35032" spans="7:7">
      <c r="G35032" s="162" t="s">
        <v>35277</v>
      </c>
    </row>
    <row r="35033" spans="7:7">
      <c r="G35033" s="162" t="s">
        <v>35278</v>
      </c>
    </row>
    <row r="35034" spans="7:7">
      <c r="G35034" s="162" t="s">
        <v>35279</v>
      </c>
    </row>
    <row r="35035" spans="7:7">
      <c r="G35035" s="162" t="s">
        <v>35280</v>
      </c>
    </row>
    <row r="35036" spans="7:7">
      <c r="G35036" s="162" t="s">
        <v>35281</v>
      </c>
    </row>
    <row r="35037" spans="7:7">
      <c r="G35037" s="162" t="s">
        <v>35282</v>
      </c>
    </row>
    <row r="35038" spans="7:7">
      <c r="G35038" s="162" t="s">
        <v>35283</v>
      </c>
    </row>
    <row r="35039" spans="7:7">
      <c r="G35039" s="162" t="s">
        <v>35284</v>
      </c>
    </row>
    <row r="35040" spans="7:7">
      <c r="G35040" s="162" t="s">
        <v>35285</v>
      </c>
    </row>
    <row r="35041" spans="7:7">
      <c r="G35041" s="162" t="s">
        <v>35286</v>
      </c>
    </row>
    <row r="35042" spans="7:7">
      <c r="G35042" s="162" t="s">
        <v>35287</v>
      </c>
    </row>
    <row r="35043" spans="7:7">
      <c r="G35043" s="162" t="s">
        <v>35288</v>
      </c>
    </row>
    <row r="35044" spans="7:7">
      <c r="G35044" s="162" t="s">
        <v>35289</v>
      </c>
    </row>
    <row r="35045" spans="7:7">
      <c r="G35045" s="162" t="s">
        <v>35290</v>
      </c>
    </row>
    <row r="35046" spans="7:7">
      <c r="G35046" s="162" t="s">
        <v>35291</v>
      </c>
    </row>
    <row r="35047" spans="7:7">
      <c r="G35047" s="162" t="s">
        <v>35292</v>
      </c>
    </row>
    <row r="35048" spans="7:7">
      <c r="G35048" s="162" t="s">
        <v>35293</v>
      </c>
    </row>
    <row r="35049" spans="7:7">
      <c r="G35049" s="162" t="s">
        <v>35294</v>
      </c>
    </row>
    <row r="35050" spans="7:7">
      <c r="G35050" s="162" t="s">
        <v>35295</v>
      </c>
    </row>
    <row r="35051" spans="7:7">
      <c r="G35051" s="162" t="s">
        <v>35296</v>
      </c>
    </row>
    <row r="35052" spans="7:7">
      <c r="G35052" s="162" t="s">
        <v>35297</v>
      </c>
    </row>
    <row r="35053" spans="7:7">
      <c r="G35053" s="162" t="s">
        <v>35298</v>
      </c>
    </row>
    <row r="35054" spans="7:7">
      <c r="G35054" s="162" t="s">
        <v>35299</v>
      </c>
    </row>
    <row r="35055" spans="7:7">
      <c r="G35055" s="162" t="s">
        <v>35300</v>
      </c>
    </row>
    <row r="35056" spans="7:7">
      <c r="G35056" s="162" t="s">
        <v>35301</v>
      </c>
    </row>
    <row r="35057" spans="7:7">
      <c r="G35057" s="162" t="s">
        <v>35302</v>
      </c>
    </row>
    <row r="35058" spans="7:7">
      <c r="G35058" s="162" t="s">
        <v>35303</v>
      </c>
    </row>
    <row r="35059" spans="7:7">
      <c r="G35059" s="162" t="s">
        <v>35304</v>
      </c>
    </row>
    <row r="35060" spans="7:7">
      <c r="G35060" s="162" t="s">
        <v>35305</v>
      </c>
    </row>
    <row r="35061" spans="7:7">
      <c r="G35061" s="162" t="s">
        <v>35306</v>
      </c>
    </row>
    <row r="35062" spans="7:7">
      <c r="G35062" s="162" t="s">
        <v>35307</v>
      </c>
    </row>
    <row r="35063" spans="7:7">
      <c r="G35063" s="162" t="s">
        <v>35308</v>
      </c>
    </row>
    <row r="35064" spans="7:7">
      <c r="G35064" s="162" t="s">
        <v>35309</v>
      </c>
    </row>
    <row r="35065" spans="7:7">
      <c r="G35065" s="162" t="s">
        <v>35310</v>
      </c>
    </row>
    <row r="35066" spans="7:7">
      <c r="G35066" s="162" t="s">
        <v>35311</v>
      </c>
    </row>
    <row r="35067" spans="7:7">
      <c r="G35067" s="162" t="s">
        <v>35312</v>
      </c>
    </row>
    <row r="35068" spans="7:7">
      <c r="G35068" s="162" t="s">
        <v>35313</v>
      </c>
    </row>
    <row r="35069" spans="7:7">
      <c r="G35069" s="162" t="s">
        <v>35314</v>
      </c>
    </row>
    <row r="35070" spans="7:7">
      <c r="G35070" s="162" t="s">
        <v>35315</v>
      </c>
    </row>
    <row r="35071" spans="7:7">
      <c r="G35071" s="162" t="s">
        <v>35316</v>
      </c>
    </row>
    <row r="35072" spans="7:7">
      <c r="G35072" s="162" t="s">
        <v>35317</v>
      </c>
    </row>
    <row r="35073" spans="7:7">
      <c r="G35073" s="162" t="s">
        <v>35318</v>
      </c>
    </row>
    <row r="35074" spans="7:7">
      <c r="G35074" s="162" t="s">
        <v>35319</v>
      </c>
    </row>
    <row r="35075" spans="7:7">
      <c r="G35075" s="162" t="s">
        <v>35320</v>
      </c>
    </row>
    <row r="35076" spans="7:7">
      <c r="G35076" s="162" t="s">
        <v>35321</v>
      </c>
    </row>
    <row r="35077" spans="7:7">
      <c r="G35077" s="162" t="s">
        <v>35322</v>
      </c>
    </row>
    <row r="35078" spans="7:7">
      <c r="G35078" s="162" t="s">
        <v>35323</v>
      </c>
    </row>
    <row r="35079" spans="7:7">
      <c r="G35079" s="162" t="s">
        <v>35324</v>
      </c>
    </row>
    <row r="35080" spans="7:7">
      <c r="G35080" s="162" t="s">
        <v>35325</v>
      </c>
    </row>
    <row r="35081" spans="7:7">
      <c r="G35081" s="162" t="s">
        <v>35326</v>
      </c>
    </row>
    <row r="35082" spans="7:7">
      <c r="G35082" s="162" t="s">
        <v>35327</v>
      </c>
    </row>
    <row r="35083" spans="7:7">
      <c r="G35083" s="162" t="s">
        <v>35328</v>
      </c>
    </row>
    <row r="35084" spans="7:7">
      <c r="G35084" s="162" t="s">
        <v>35329</v>
      </c>
    </row>
    <row r="35085" spans="7:7">
      <c r="G35085" s="162" t="s">
        <v>35330</v>
      </c>
    </row>
    <row r="35086" spans="7:7">
      <c r="G35086" s="162" t="s">
        <v>35331</v>
      </c>
    </row>
    <row r="35087" spans="7:7">
      <c r="G35087" s="162" t="s">
        <v>35332</v>
      </c>
    </row>
    <row r="35088" spans="7:7">
      <c r="G35088" s="162" t="s">
        <v>35333</v>
      </c>
    </row>
    <row r="35089" spans="7:7">
      <c r="G35089" s="162" t="s">
        <v>35334</v>
      </c>
    </row>
    <row r="35090" spans="7:7">
      <c r="G35090" s="162" t="s">
        <v>35335</v>
      </c>
    </row>
    <row r="35091" spans="7:7">
      <c r="G35091" s="162" t="s">
        <v>35336</v>
      </c>
    </row>
    <row r="35092" spans="7:7">
      <c r="G35092" s="162" t="s">
        <v>35337</v>
      </c>
    </row>
    <row r="35093" spans="7:7">
      <c r="G35093" s="162" t="s">
        <v>35338</v>
      </c>
    </row>
    <row r="35094" spans="7:7">
      <c r="G35094" s="162" t="s">
        <v>35339</v>
      </c>
    </row>
    <row r="35095" spans="7:7">
      <c r="G35095" s="162" t="s">
        <v>35340</v>
      </c>
    </row>
    <row r="35096" spans="7:7">
      <c r="G35096" s="162" t="s">
        <v>35341</v>
      </c>
    </row>
    <row r="35097" spans="7:7">
      <c r="G35097" s="162" t="s">
        <v>35342</v>
      </c>
    </row>
    <row r="35098" spans="7:7">
      <c r="G35098" s="162" t="s">
        <v>35343</v>
      </c>
    </row>
    <row r="35099" spans="7:7">
      <c r="G35099" s="162" t="s">
        <v>35344</v>
      </c>
    </row>
    <row r="35100" spans="7:7">
      <c r="G35100" s="162" t="s">
        <v>35345</v>
      </c>
    </row>
    <row r="35101" spans="7:7">
      <c r="G35101" s="162" t="s">
        <v>35346</v>
      </c>
    </row>
    <row r="35102" spans="7:7">
      <c r="G35102" s="162" t="s">
        <v>35347</v>
      </c>
    </row>
    <row r="35103" spans="7:7">
      <c r="G35103" s="162" t="s">
        <v>35348</v>
      </c>
    </row>
    <row r="35104" spans="7:7">
      <c r="G35104" s="162" t="s">
        <v>35349</v>
      </c>
    </row>
    <row r="35105" spans="7:7">
      <c r="G35105" s="162" t="s">
        <v>35350</v>
      </c>
    </row>
    <row r="35106" spans="7:7">
      <c r="G35106" s="162" t="s">
        <v>35351</v>
      </c>
    </row>
    <row r="35107" spans="7:7">
      <c r="G35107" s="162" t="s">
        <v>35352</v>
      </c>
    </row>
    <row r="35108" spans="7:7">
      <c r="G35108" s="162" t="s">
        <v>35353</v>
      </c>
    </row>
    <row r="35109" spans="7:7">
      <c r="G35109" s="162" t="s">
        <v>35354</v>
      </c>
    </row>
    <row r="35110" spans="7:7">
      <c r="G35110" s="162" t="s">
        <v>35355</v>
      </c>
    </row>
    <row r="35111" spans="7:7">
      <c r="G35111" s="162" t="s">
        <v>35356</v>
      </c>
    </row>
    <row r="35112" spans="7:7">
      <c r="G35112" s="162" t="s">
        <v>35357</v>
      </c>
    </row>
    <row r="35113" spans="7:7">
      <c r="G35113" s="162" t="s">
        <v>35358</v>
      </c>
    </row>
    <row r="35114" spans="7:7">
      <c r="G35114" s="162" t="s">
        <v>35359</v>
      </c>
    </row>
    <row r="35115" spans="7:7">
      <c r="G35115" s="162" t="s">
        <v>35360</v>
      </c>
    </row>
    <row r="35116" spans="7:7">
      <c r="G35116" s="162" t="s">
        <v>35361</v>
      </c>
    </row>
    <row r="35117" spans="7:7">
      <c r="G35117" s="162" t="s">
        <v>35362</v>
      </c>
    </row>
    <row r="35118" spans="7:7">
      <c r="G35118" s="162" t="s">
        <v>35363</v>
      </c>
    </row>
    <row r="35119" spans="7:7">
      <c r="G35119" s="162" t="s">
        <v>35364</v>
      </c>
    </row>
    <row r="35120" spans="7:7">
      <c r="G35120" s="162" t="s">
        <v>35365</v>
      </c>
    </row>
    <row r="35121" spans="7:7">
      <c r="G35121" s="162" t="s">
        <v>35366</v>
      </c>
    </row>
    <row r="35122" spans="7:7">
      <c r="G35122" s="162" t="s">
        <v>35367</v>
      </c>
    </row>
    <row r="35123" spans="7:7">
      <c r="G35123" s="162" t="s">
        <v>35368</v>
      </c>
    </row>
    <row r="35124" spans="7:7">
      <c r="G35124" s="162" t="s">
        <v>35369</v>
      </c>
    </row>
    <row r="35125" spans="7:7">
      <c r="G35125" s="162" t="s">
        <v>35370</v>
      </c>
    </row>
    <row r="35126" spans="7:7">
      <c r="G35126" s="162" t="s">
        <v>35371</v>
      </c>
    </row>
    <row r="35127" spans="7:7">
      <c r="G35127" s="162" t="s">
        <v>35372</v>
      </c>
    </row>
    <row r="35128" spans="7:7">
      <c r="G35128" s="162" t="s">
        <v>35373</v>
      </c>
    </row>
    <row r="35129" spans="7:7">
      <c r="G35129" s="162" t="s">
        <v>35374</v>
      </c>
    </row>
    <row r="35130" spans="7:7">
      <c r="G35130" s="162" t="s">
        <v>35375</v>
      </c>
    </row>
    <row r="35131" spans="7:7">
      <c r="G35131" s="162" t="s">
        <v>35376</v>
      </c>
    </row>
    <row r="35132" spans="7:7">
      <c r="G35132" s="162" t="s">
        <v>35377</v>
      </c>
    </row>
    <row r="35133" spans="7:7">
      <c r="G35133" s="162" t="s">
        <v>35378</v>
      </c>
    </row>
    <row r="35134" spans="7:7">
      <c r="G35134" s="162" t="s">
        <v>35379</v>
      </c>
    </row>
    <row r="35135" spans="7:7">
      <c r="G35135" s="162" t="s">
        <v>35380</v>
      </c>
    </row>
    <row r="35136" spans="7:7">
      <c r="G35136" s="162" t="s">
        <v>35381</v>
      </c>
    </row>
    <row r="35137" spans="7:7">
      <c r="G35137" s="162" t="s">
        <v>35382</v>
      </c>
    </row>
    <row r="35138" spans="7:7">
      <c r="G35138" s="162" t="s">
        <v>35383</v>
      </c>
    </row>
    <row r="35139" spans="7:7">
      <c r="G35139" s="162" t="s">
        <v>35384</v>
      </c>
    </row>
    <row r="35140" spans="7:7">
      <c r="G35140" s="162" t="s">
        <v>35385</v>
      </c>
    </row>
    <row r="35141" spans="7:7">
      <c r="G35141" s="162" t="s">
        <v>35386</v>
      </c>
    </row>
    <row r="35142" spans="7:7">
      <c r="G35142" s="162" t="s">
        <v>35387</v>
      </c>
    </row>
    <row r="35143" spans="7:7">
      <c r="G35143" s="162" t="s">
        <v>35388</v>
      </c>
    </row>
    <row r="35144" spans="7:7">
      <c r="G35144" s="162" t="s">
        <v>35389</v>
      </c>
    </row>
    <row r="35145" spans="7:7">
      <c r="G35145" s="162" t="s">
        <v>35390</v>
      </c>
    </row>
    <row r="35146" spans="7:7">
      <c r="G35146" s="162" t="s">
        <v>35391</v>
      </c>
    </row>
    <row r="35147" spans="7:7">
      <c r="G35147" s="162" t="s">
        <v>35392</v>
      </c>
    </row>
    <row r="35148" spans="7:7">
      <c r="G35148" s="162" t="s">
        <v>35393</v>
      </c>
    </row>
    <row r="35149" spans="7:7">
      <c r="G35149" s="162" t="s">
        <v>35394</v>
      </c>
    </row>
    <row r="35150" spans="7:7">
      <c r="G35150" s="162" t="s">
        <v>35395</v>
      </c>
    </row>
    <row r="35151" spans="7:7">
      <c r="G35151" s="162" t="s">
        <v>35396</v>
      </c>
    </row>
    <row r="35152" spans="7:7">
      <c r="G35152" s="162" t="s">
        <v>35397</v>
      </c>
    </row>
    <row r="35153" spans="7:7">
      <c r="G35153" s="162" t="s">
        <v>35398</v>
      </c>
    </row>
    <row r="35154" spans="7:7">
      <c r="G35154" s="162" t="s">
        <v>35399</v>
      </c>
    </row>
    <row r="35155" spans="7:7">
      <c r="G35155" s="162" t="s">
        <v>35400</v>
      </c>
    </row>
    <row r="35156" spans="7:7">
      <c r="G35156" s="162" t="s">
        <v>35401</v>
      </c>
    </row>
    <row r="35157" spans="7:7">
      <c r="G35157" s="162" t="s">
        <v>35402</v>
      </c>
    </row>
    <row r="35158" spans="7:7">
      <c r="G35158" s="162" t="s">
        <v>35403</v>
      </c>
    </row>
    <row r="35159" spans="7:7">
      <c r="G35159" s="162" t="s">
        <v>35404</v>
      </c>
    </row>
    <row r="35160" spans="7:7">
      <c r="G35160" s="162" t="s">
        <v>35405</v>
      </c>
    </row>
    <row r="35161" spans="7:7">
      <c r="G35161" s="162" t="s">
        <v>35406</v>
      </c>
    </row>
    <row r="35162" spans="7:7">
      <c r="G35162" s="162" t="s">
        <v>35407</v>
      </c>
    </row>
    <row r="35163" spans="7:7">
      <c r="G35163" s="162" t="s">
        <v>35408</v>
      </c>
    </row>
    <row r="35164" spans="7:7">
      <c r="G35164" s="162" t="s">
        <v>35409</v>
      </c>
    </row>
    <row r="35165" spans="7:7">
      <c r="G35165" s="162" t="s">
        <v>35410</v>
      </c>
    </row>
    <row r="35166" spans="7:7">
      <c r="G35166" s="162" t="s">
        <v>35411</v>
      </c>
    </row>
    <row r="35167" spans="7:7">
      <c r="G35167" s="162" t="s">
        <v>35412</v>
      </c>
    </row>
    <row r="35168" spans="7:7">
      <c r="G35168" s="162" t="s">
        <v>35413</v>
      </c>
    </row>
    <row r="35169" spans="7:7">
      <c r="G35169" s="162" t="s">
        <v>35414</v>
      </c>
    </row>
    <row r="35170" spans="7:7">
      <c r="G35170" s="162" t="s">
        <v>35415</v>
      </c>
    </row>
    <row r="35171" spans="7:7">
      <c r="G35171" s="162" t="s">
        <v>35416</v>
      </c>
    </row>
    <row r="35172" spans="7:7">
      <c r="G35172" s="162" t="s">
        <v>35417</v>
      </c>
    </row>
    <row r="35173" spans="7:7">
      <c r="G35173" s="162" t="s">
        <v>35418</v>
      </c>
    </row>
    <row r="35174" spans="7:7">
      <c r="G35174" s="162" t="s">
        <v>35419</v>
      </c>
    </row>
    <row r="35175" spans="7:7">
      <c r="G35175" s="162" t="s">
        <v>35420</v>
      </c>
    </row>
    <row r="35176" spans="7:7">
      <c r="G35176" s="162" t="s">
        <v>35421</v>
      </c>
    </row>
    <row r="35177" spans="7:7">
      <c r="G35177" s="162" t="s">
        <v>35422</v>
      </c>
    </row>
    <row r="35178" spans="7:7">
      <c r="G35178" s="162" t="s">
        <v>35423</v>
      </c>
    </row>
    <row r="35179" spans="7:7">
      <c r="G35179" s="162" t="s">
        <v>35424</v>
      </c>
    </row>
    <row r="35180" spans="7:7">
      <c r="G35180" s="162" t="s">
        <v>35425</v>
      </c>
    </row>
    <row r="35181" spans="7:7">
      <c r="G35181" s="162" t="s">
        <v>35426</v>
      </c>
    </row>
    <row r="35182" spans="7:7">
      <c r="G35182" s="162" t="s">
        <v>35427</v>
      </c>
    </row>
    <row r="35183" spans="7:7">
      <c r="G35183" s="162" t="s">
        <v>35428</v>
      </c>
    </row>
    <row r="35184" spans="7:7">
      <c r="G35184" s="162" t="s">
        <v>35429</v>
      </c>
    </row>
    <row r="35185" spans="7:7">
      <c r="G35185" s="162" t="s">
        <v>35430</v>
      </c>
    </row>
    <row r="35186" spans="7:7">
      <c r="G35186" s="162" t="s">
        <v>35431</v>
      </c>
    </row>
    <row r="35187" spans="7:7">
      <c r="G35187" s="162" t="s">
        <v>35432</v>
      </c>
    </row>
    <row r="35188" spans="7:7">
      <c r="G35188" s="162" t="s">
        <v>35433</v>
      </c>
    </row>
    <row r="35189" spans="7:7">
      <c r="G35189" s="162" t="s">
        <v>35434</v>
      </c>
    </row>
    <row r="35190" spans="7:7">
      <c r="G35190" s="162" t="s">
        <v>35435</v>
      </c>
    </row>
    <row r="35191" spans="7:7">
      <c r="G35191" s="162" t="s">
        <v>35436</v>
      </c>
    </row>
    <row r="35192" spans="7:7">
      <c r="G35192" s="162" t="s">
        <v>35437</v>
      </c>
    </row>
    <row r="35193" spans="7:7">
      <c r="G35193" s="162" t="s">
        <v>35438</v>
      </c>
    </row>
    <row r="35194" spans="7:7">
      <c r="G35194" s="162" t="s">
        <v>35439</v>
      </c>
    </row>
    <row r="35195" spans="7:7">
      <c r="G35195" s="162" t="s">
        <v>35440</v>
      </c>
    </row>
    <row r="35196" spans="7:7">
      <c r="G35196" s="162" t="s">
        <v>35441</v>
      </c>
    </row>
    <row r="35197" spans="7:7">
      <c r="G35197" s="162" t="s">
        <v>35442</v>
      </c>
    </row>
    <row r="35198" spans="7:7">
      <c r="G35198" s="162" t="s">
        <v>35443</v>
      </c>
    </row>
    <row r="35199" spans="7:7">
      <c r="G35199" s="162" t="s">
        <v>35444</v>
      </c>
    </row>
    <row r="35200" spans="7:7">
      <c r="G35200" s="162" t="s">
        <v>35445</v>
      </c>
    </row>
    <row r="35201" spans="7:7">
      <c r="G35201" s="162" t="s">
        <v>35446</v>
      </c>
    </row>
    <row r="35202" spans="7:7">
      <c r="G35202" s="162" t="s">
        <v>35447</v>
      </c>
    </row>
    <row r="35203" spans="7:7">
      <c r="G35203" s="162" t="s">
        <v>35448</v>
      </c>
    </row>
    <row r="35204" spans="7:7">
      <c r="G35204" s="162" t="s">
        <v>35449</v>
      </c>
    </row>
    <row r="35205" spans="7:7">
      <c r="G35205" s="162" t="s">
        <v>35450</v>
      </c>
    </row>
    <row r="35206" spans="7:7">
      <c r="G35206" s="162" t="s">
        <v>35451</v>
      </c>
    </row>
    <row r="35207" spans="7:7">
      <c r="G35207" s="162" t="s">
        <v>35452</v>
      </c>
    </row>
    <row r="35208" spans="7:7">
      <c r="G35208" s="162" t="s">
        <v>35453</v>
      </c>
    </row>
    <row r="35209" spans="7:7">
      <c r="G35209" s="162" t="s">
        <v>35454</v>
      </c>
    </row>
    <row r="35210" spans="7:7">
      <c r="G35210" s="162" t="s">
        <v>35455</v>
      </c>
    </row>
    <row r="35211" spans="7:7">
      <c r="G35211" s="162" t="s">
        <v>35456</v>
      </c>
    </row>
    <row r="35212" spans="7:7">
      <c r="G35212" s="162" t="s">
        <v>35457</v>
      </c>
    </row>
    <row r="35213" spans="7:7">
      <c r="G35213" s="162" t="s">
        <v>35458</v>
      </c>
    </row>
    <row r="35214" spans="7:7">
      <c r="G35214" s="162" t="s">
        <v>35459</v>
      </c>
    </row>
    <row r="35215" spans="7:7">
      <c r="G35215" s="162" t="s">
        <v>35460</v>
      </c>
    </row>
    <row r="35216" spans="7:7">
      <c r="G35216" s="162" t="s">
        <v>35461</v>
      </c>
    </row>
    <row r="35217" spans="7:7">
      <c r="G35217" s="162" t="s">
        <v>35462</v>
      </c>
    </row>
    <row r="35218" spans="7:7">
      <c r="G35218" s="162" t="s">
        <v>35463</v>
      </c>
    </row>
    <row r="35219" spans="7:7">
      <c r="G35219" s="162" t="s">
        <v>35464</v>
      </c>
    </row>
    <row r="35220" spans="7:7">
      <c r="G35220" s="162" t="s">
        <v>35465</v>
      </c>
    </row>
    <row r="35221" spans="7:7">
      <c r="G35221" s="162" t="s">
        <v>35466</v>
      </c>
    </row>
    <row r="35222" spans="7:7">
      <c r="G35222" s="162" t="s">
        <v>35467</v>
      </c>
    </row>
    <row r="35223" spans="7:7">
      <c r="G35223" s="162" t="s">
        <v>35468</v>
      </c>
    </row>
    <row r="35224" spans="7:7">
      <c r="G35224" s="162" t="s">
        <v>35469</v>
      </c>
    </row>
    <row r="35225" spans="7:7">
      <c r="G35225" s="162" t="s">
        <v>35470</v>
      </c>
    </row>
    <row r="35226" spans="7:7">
      <c r="G35226" s="162" t="s">
        <v>35471</v>
      </c>
    </row>
    <row r="35227" spans="7:7">
      <c r="G35227" s="162" t="s">
        <v>35472</v>
      </c>
    </row>
    <row r="35228" spans="7:7">
      <c r="G35228" s="162" t="s">
        <v>35473</v>
      </c>
    </row>
    <row r="35229" spans="7:7">
      <c r="G35229" s="162" t="s">
        <v>35474</v>
      </c>
    </row>
    <row r="35230" spans="7:7">
      <c r="G35230" s="162" t="s">
        <v>35475</v>
      </c>
    </row>
    <row r="35231" spans="7:7">
      <c r="G35231" s="162" t="s">
        <v>35476</v>
      </c>
    </row>
    <row r="35232" spans="7:7">
      <c r="G35232" s="162" t="s">
        <v>35477</v>
      </c>
    </row>
    <row r="35233" spans="7:7">
      <c r="G35233" s="162" t="s">
        <v>35478</v>
      </c>
    </row>
    <row r="35234" spans="7:7">
      <c r="G35234" s="162" t="s">
        <v>35479</v>
      </c>
    </row>
    <row r="35235" spans="7:7">
      <c r="G35235" s="162" t="s">
        <v>35480</v>
      </c>
    </row>
    <row r="35236" spans="7:7">
      <c r="G35236" s="162" t="s">
        <v>35481</v>
      </c>
    </row>
    <row r="35237" spans="7:7">
      <c r="G35237" s="162" t="s">
        <v>35482</v>
      </c>
    </row>
    <row r="35238" spans="7:7">
      <c r="G35238" s="162" t="s">
        <v>35483</v>
      </c>
    </row>
    <row r="35239" spans="7:7">
      <c r="G35239" s="162" t="s">
        <v>35484</v>
      </c>
    </row>
    <row r="35240" spans="7:7">
      <c r="G35240" s="162" t="s">
        <v>35485</v>
      </c>
    </row>
    <row r="35241" spans="7:7">
      <c r="G35241" s="162" t="s">
        <v>35486</v>
      </c>
    </row>
    <row r="35242" spans="7:7">
      <c r="G35242" s="162" t="s">
        <v>35487</v>
      </c>
    </row>
    <row r="35243" spans="7:7">
      <c r="G35243" s="162" t="s">
        <v>35488</v>
      </c>
    </row>
    <row r="35244" spans="7:7">
      <c r="G35244" s="162" t="s">
        <v>35489</v>
      </c>
    </row>
    <row r="35245" spans="7:7">
      <c r="G35245" s="162" t="s">
        <v>35490</v>
      </c>
    </row>
    <row r="35246" spans="7:7">
      <c r="G35246" s="162" t="s">
        <v>35491</v>
      </c>
    </row>
    <row r="35247" spans="7:7">
      <c r="G35247" s="162" t="s">
        <v>35492</v>
      </c>
    </row>
    <row r="35248" spans="7:7">
      <c r="G35248" s="162" t="s">
        <v>35493</v>
      </c>
    </row>
    <row r="35249" spans="7:7">
      <c r="G35249" s="162" t="s">
        <v>35494</v>
      </c>
    </row>
    <row r="35250" spans="7:7">
      <c r="G35250" s="162" t="s">
        <v>35495</v>
      </c>
    </row>
    <row r="35251" spans="7:7">
      <c r="G35251" s="162" t="s">
        <v>35496</v>
      </c>
    </row>
    <row r="35252" spans="7:7">
      <c r="G35252" s="162" t="s">
        <v>35497</v>
      </c>
    </row>
    <row r="35253" spans="7:7">
      <c r="G35253" s="162" t="s">
        <v>35498</v>
      </c>
    </row>
    <row r="35254" spans="7:7">
      <c r="G35254" s="162" t="s">
        <v>35499</v>
      </c>
    </row>
    <row r="35255" spans="7:7">
      <c r="G35255" s="162" t="s">
        <v>35500</v>
      </c>
    </row>
    <row r="35256" spans="7:7">
      <c r="G35256" s="162" t="s">
        <v>35501</v>
      </c>
    </row>
    <row r="35257" spans="7:7">
      <c r="G35257" s="162" t="s">
        <v>35502</v>
      </c>
    </row>
    <row r="35258" spans="7:7">
      <c r="G35258" s="162" t="s">
        <v>35503</v>
      </c>
    </row>
    <row r="35259" spans="7:7">
      <c r="G35259" s="162" t="s">
        <v>35504</v>
      </c>
    </row>
    <row r="35260" spans="7:7">
      <c r="G35260" s="162" t="s">
        <v>35505</v>
      </c>
    </row>
    <row r="35261" spans="7:7">
      <c r="G35261" s="162" t="s">
        <v>35506</v>
      </c>
    </row>
    <row r="35262" spans="7:7">
      <c r="G35262" s="162" t="s">
        <v>35507</v>
      </c>
    </row>
    <row r="35263" spans="7:7">
      <c r="G35263" s="162" t="s">
        <v>35508</v>
      </c>
    </row>
    <row r="35264" spans="7:7">
      <c r="G35264" s="162" t="s">
        <v>35509</v>
      </c>
    </row>
    <row r="35265" spans="7:7">
      <c r="G35265" s="162" t="s">
        <v>35510</v>
      </c>
    </row>
    <row r="35266" spans="7:7">
      <c r="G35266" s="162" t="s">
        <v>35511</v>
      </c>
    </row>
    <row r="35267" spans="7:7">
      <c r="G35267" s="162" t="s">
        <v>35512</v>
      </c>
    </row>
    <row r="35268" spans="7:7">
      <c r="G35268" s="162" t="s">
        <v>35513</v>
      </c>
    </row>
    <row r="35269" spans="7:7">
      <c r="G35269" s="162" t="s">
        <v>35514</v>
      </c>
    </row>
    <row r="35270" spans="7:7">
      <c r="G35270" s="162" t="s">
        <v>35515</v>
      </c>
    </row>
    <row r="35271" spans="7:7">
      <c r="G35271" s="162" t="s">
        <v>35516</v>
      </c>
    </row>
    <row r="35272" spans="7:7">
      <c r="G35272" s="162" t="s">
        <v>35517</v>
      </c>
    </row>
    <row r="35273" spans="7:7">
      <c r="G35273" s="162" t="s">
        <v>35518</v>
      </c>
    </row>
    <row r="35274" spans="7:7">
      <c r="G35274" s="162" t="s">
        <v>35519</v>
      </c>
    </row>
    <row r="35275" spans="7:7">
      <c r="G35275" s="162" t="s">
        <v>35520</v>
      </c>
    </row>
    <row r="35276" spans="7:7">
      <c r="G35276" s="162" t="s">
        <v>35521</v>
      </c>
    </row>
    <row r="35277" spans="7:7">
      <c r="G35277" s="162" t="s">
        <v>35522</v>
      </c>
    </row>
    <row r="35278" spans="7:7">
      <c r="G35278" s="162" t="s">
        <v>35523</v>
      </c>
    </row>
    <row r="35279" spans="7:7">
      <c r="G35279" s="162" t="s">
        <v>35524</v>
      </c>
    </row>
    <row r="35280" spans="7:7">
      <c r="G35280" s="162" t="s">
        <v>35525</v>
      </c>
    </row>
    <row r="35281" spans="7:7">
      <c r="G35281" s="162" t="s">
        <v>35526</v>
      </c>
    </row>
    <row r="35282" spans="7:7">
      <c r="G35282" s="162" t="s">
        <v>35527</v>
      </c>
    </row>
    <row r="35283" spans="7:7">
      <c r="G35283" s="162" t="s">
        <v>35528</v>
      </c>
    </row>
    <row r="35284" spans="7:7">
      <c r="G35284" s="162" t="s">
        <v>35529</v>
      </c>
    </row>
    <row r="35285" spans="7:7">
      <c r="G35285" s="162" t="s">
        <v>35530</v>
      </c>
    </row>
    <row r="35286" spans="7:7">
      <c r="G35286" s="162" t="s">
        <v>35531</v>
      </c>
    </row>
    <row r="35287" spans="7:7">
      <c r="G35287" s="162" t="s">
        <v>35532</v>
      </c>
    </row>
    <row r="35288" spans="7:7">
      <c r="G35288" s="162" t="s">
        <v>35533</v>
      </c>
    </row>
    <row r="35289" spans="7:7">
      <c r="G35289" s="162" t="s">
        <v>35534</v>
      </c>
    </row>
    <row r="35290" spans="7:7">
      <c r="G35290" s="162" t="s">
        <v>35535</v>
      </c>
    </row>
    <row r="35291" spans="7:7">
      <c r="G35291" s="162" t="s">
        <v>35536</v>
      </c>
    </row>
    <row r="35292" spans="7:7">
      <c r="G35292" s="162" t="s">
        <v>35537</v>
      </c>
    </row>
    <row r="35293" spans="7:7">
      <c r="G35293" s="162" t="s">
        <v>35538</v>
      </c>
    </row>
    <row r="35294" spans="7:7">
      <c r="G35294" s="162" t="s">
        <v>35539</v>
      </c>
    </row>
    <row r="35295" spans="7:7">
      <c r="G35295" s="162" t="s">
        <v>35540</v>
      </c>
    </row>
    <row r="35296" spans="7:7">
      <c r="G35296" s="162" t="s">
        <v>35541</v>
      </c>
    </row>
    <row r="35297" spans="7:7">
      <c r="G35297" s="162" t="s">
        <v>35542</v>
      </c>
    </row>
    <row r="35298" spans="7:7">
      <c r="G35298" s="162" t="s">
        <v>35543</v>
      </c>
    </row>
    <row r="35299" spans="7:7">
      <c r="G35299" s="162" t="s">
        <v>35544</v>
      </c>
    </row>
    <row r="35300" spans="7:7">
      <c r="G35300" s="162" t="s">
        <v>35545</v>
      </c>
    </row>
    <row r="35301" spans="7:7">
      <c r="G35301" s="162" t="s">
        <v>35546</v>
      </c>
    </row>
    <row r="35302" spans="7:7">
      <c r="G35302" s="162" t="s">
        <v>35547</v>
      </c>
    </row>
    <row r="35303" spans="7:7">
      <c r="G35303" s="162" t="s">
        <v>35548</v>
      </c>
    </row>
    <row r="35304" spans="7:7">
      <c r="G35304" s="162" t="s">
        <v>35549</v>
      </c>
    </row>
    <row r="35305" spans="7:7">
      <c r="G35305" s="162" t="s">
        <v>35550</v>
      </c>
    </row>
    <row r="35306" spans="7:7">
      <c r="G35306" s="162" t="s">
        <v>35551</v>
      </c>
    </row>
    <row r="35307" spans="7:7">
      <c r="G35307" s="162" t="s">
        <v>35552</v>
      </c>
    </row>
    <row r="35308" spans="7:7">
      <c r="G35308" s="162" t="s">
        <v>35553</v>
      </c>
    </row>
    <row r="35309" spans="7:7">
      <c r="G35309" s="162" t="s">
        <v>35554</v>
      </c>
    </row>
    <row r="35310" spans="7:7">
      <c r="G35310" s="162" t="s">
        <v>35555</v>
      </c>
    </row>
    <row r="35311" spans="7:7">
      <c r="G35311" s="162" t="s">
        <v>35556</v>
      </c>
    </row>
    <row r="35312" spans="7:7">
      <c r="G35312" s="162" t="s">
        <v>35557</v>
      </c>
    </row>
    <row r="35313" spans="7:7">
      <c r="G35313" s="162" t="s">
        <v>35558</v>
      </c>
    </row>
    <row r="35314" spans="7:7">
      <c r="G35314" s="162" t="s">
        <v>35559</v>
      </c>
    </row>
    <row r="35315" spans="7:7">
      <c r="G35315" s="162" t="s">
        <v>35560</v>
      </c>
    </row>
    <row r="35316" spans="7:7">
      <c r="G35316" s="162" t="s">
        <v>35561</v>
      </c>
    </row>
    <row r="35317" spans="7:7">
      <c r="G35317" s="162" t="s">
        <v>35562</v>
      </c>
    </row>
    <row r="35318" spans="7:7">
      <c r="G35318" s="162" t="s">
        <v>35563</v>
      </c>
    </row>
    <row r="35319" spans="7:7">
      <c r="G35319" s="162" t="s">
        <v>35564</v>
      </c>
    </row>
    <row r="35320" spans="7:7">
      <c r="G35320" s="162" t="s">
        <v>35565</v>
      </c>
    </row>
    <row r="35321" spans="7:7">
      <c r="G35321" s="162" t="s">
        <v>35566</v>
      </c>
    </row>
    <row r="35322" spans="7:7">
      <c r="G35322" s="162" t="s">
        <v>35567</v>
      </c>
    </row>
    <row r="35323" spans="7:7">
      <c r="G35323" s="162" t="s">
        <v>35568</v>
      </c>
    </row>
    <row r="35324" spans="7:7">
      <c r="G35324" s="162" t="s">
        <v>35569</v>
      </c>
    </row>
    <row r="35325" spans="7:7">
      <c r="G35325" s="162" t="s">
        <v>35570</v>
      </c>
    </row>
    <row r="35326" spans="7:7">
      <c r="G35326" s="162" t="s">
        <v>35571</v>
      </c>
    </row>
    <row r="35327" spans="7:7">
      <c r="G35327" s="162" t="s">
        <v>35572</v>
      </c>
    </row>
    <row r="35328" spans="7:7">
      <c r="G35328" s="162" t="s">
        <v>35573</v>
      </c>
    </row>
    <row r="35329" spans="7:7">
      <c r="G35329" s="162" t="s">
        <v>35574</v>
      </c>
    </row>
    <row r="35330" spans="7:7">
      <c r="G35330" s="162" t="s">
        <v>35575</v>
      </c>
    </row>
    <row r="35331" spans="7:7">
      <c r="G35331" s="162" t="s">
        <v>35576</v>
      </c>
    </row>
    <row r="35332" spans="7:7">
      <c r="G35332" s="162" t="s">
        <v>35577</v>
      </c>
    </row>
    <row r="35333" spans="7:7">
      <c r="G35333" s="162" t="s">
        <v>35578</v>
      </c>
    </row>
    <row r="35334" spans="7:7">
      <c r="G35334" s="162" t="s">
        <v>35579</v>
      </c>
    </row>
    <row r="35335" spans="7:7">
      <c r="G35335" s="162" t="s">
        <v>35580</v>
      </c>
    </row>
    <row r="35336" spans="7:7">
      <c r="G35336" s="162" t="s">
        <v>35581</v>
      </c>
    </row>
    <row r="35337" spans="7:7">
      <c r="G35337" s="162" t="s">
        <v>35582</v>
      </c>
    </row>
    <row r="35338" spans="7:7">
      <c r="G35338" s="162" t="s">
        <v>35583</v>
      </c>
    </row>
    <row r="35339" spans="7:7">
      <c r="G35339" s="162" t="s">
        <v>35584</v>
      </c>
    </row>
    <row r="35340" spans="7:7">
      <c r="G35340" s="162" t="s">
        <v>35585</v>
      </c>
    </row>
    <row r="35341" spans="7:7">
      <c r="G35341" s="162" t="s">
        <v>35586</v>
      </c>
    </row>
    <row r="35342" spans="7:7">
      <c r="G35342" s="162" t="s">
        <v>35587</v>
      </c>
    </row>
    <row r="35343" spans="7:7">
      <c r="G35343" s="162" t="s">
        <v>35588</v>
      </c>
    </row>
    <row r="35344" spans="7:7">
      <c r="G35344" s="162" t="s">
        <v>35589</v>
      </c>
    </row>
    <row r="35345" spans="7:7">
      <c r="G35345" s="162" t="s">
        <v>35590</v>
      </c>
    </row>
    <row r="35346" spans="7:7">
      <c r="G35346" s="162" t="s">
        <v>35591</v>
      </c>
    </row>
    <row r="35347" spans="7:7">
      <c r="G35347" s="162" t="s">
        <v>35592</v>
      </c>
    </row>
    <row r="35348" spans="7:7">
      <c r="G35348" s="162" t="s">
        <v>35593</v>
      </c>
    </row>
    <row r="35349" spans="7:7">
      <c r="G35349" s="162" t="s">
        <v>35594</v>
      </c>
    </row>
    <row r="35350" spans="7:7">
      <c r="G35350" s="162" t="s">
        <v>35595</v>
      </c>
    </row>
    <row r="35351" spans="7:7">
      <c r="G35351" s="162" t="s">
        <v>35596</v>
      </c>
    </row>
    <row r="35352" spans="7:7">
      <c r="G35352" s="162" t="s">
        <v>35597</v>
      </c>
    </row>
    <row r="35353" spans="7:7">
      <c r="G35353" s="162" t="s">
        <v>35598</v>
      </c>
    </row>
    <row r="35354" spans="7:7">
      <c r="G35354" s="162" t="s">
        <v>35599</v>
      </c>
    </row>
    <row r="35355" spans="7:7">
      <c r="G35355" s="162" t="s">
        <v>35600</v>
      </c>
    </row>
    <row r="35356" spans="7:7">
      <c r="G35356" s="162" t="s">
        <v>35601</v>
      </c>
    </row>
    <row r="35357" spans="7:7">
      <c r="G35357" s="162" t="s">
        <v>35602</v>
      </c>
    </row>
    <row r="35358" spans="7:7">
      <c r="G35358" s="162" t="s">
        <v>35603</v>
      </c>
    </row>
    <row r="35359" spans="7:7">
      <c r="G35359" s="162" t="s">
        <v>35604</v>
      </c>
    </row>
    <row r="35360" spans="7:7">
      <c r="G35360" s="162" t="s">
        <v>35605</v>
      </c>
    </row>
    <row r="35361" spans="7:7">
      <c r="G35361" s="162" t="s">
        <v>35606</v>
      </c>
    </row>
    <row r="35362" spans="7:7">
      <c r="G35362" s="162" t="s">
        <v>35607</v>
      </c>
    </row>
    <row r="35363" spans="7:7">
      <c r="G35363" s="162" t="s">
        <v>35608</v>
      </c>
    </row>
    <row r="35364" spans="7:7">
      <c r="G35364" s="162" t="s">
        <v>35609</v>
      </c>
    </row>
    <row r="35365" spans="7:7">
      <c r="G35365" s="162" t="s">
        <v>35610</v>
      </c>
    </row>
    <row r="35366" spans="7:7">
      <c r="G35366" s="162" t="s">
        <v>35611</v>
      </c>
    </row>
    <row r="35367" spans="7:7">
      <c r="G35367" s="162" t="s">
        <v>35612</v>
      </c>
    </row>
    <row r="35368" spans="7:7">
      <c r="G35368" s="162" t="s">
        <v>35613</v>
      </c>
    </row>
    <row r="35369" spans="7:7">
      <c r="G35369" s="162" t="s">
        <v>35614</v>
      </c>
    </row>
    <row r="35370" spans="7:7">
      <c r="G35370" s="162" t="s">
        <v>35615</v>
      </c>
    </row>
    <row r="35371" spans="7:7">
      <c r="G35371" s="162" t="s">
        <v>35616</v>
      </c>
    </row>
    <row r="35372" spans="7:7">
      <c r="G35372" s="162" t="s">
        <v>35617</v>
      </c>
    </row>
    <row r="35373" spans="7:7">
      <c r="G35373" s="162" t="s">
        <v>35618</v>
      </c>
    </row>
    <row r="35374" spans="7:7">
      <c r="G35374" s="162" t="s">
        <v>35619</v>
      </c>
    </row>
    <row r="35375" spans="7:7">
      <c r="G35375" s="162" t="s">
        <v>35620</v>
      </c>
    </row>
    <row r="35376" spans="7:7">
      <c r="G35376" s="162" t="s">
        <v>35621</v>
      </c>
    </row>
    <row r="35377" spans="7:7">
      <c r="G35377" s="162" t="s">
        <v>35622</v>
      </c>
    </row>
    <row r="35378" spans="7:7">
      <c r="G35378" s="162" t="s">
        <v>35623</v>
      </c>
    </row>
    <row r="35379" spans="7:7">
      <c r="G35379" s="162" t="s">
        <v>35624</v>
      </c>
    </row>
    <row r="35380" spans="7:7">
      <c r="G35380" s="162" t="s">
        <v>35625</v>
      </c>
    </row>
    <row r="35381" spans="7:7">
      <c r="G35381" s="162" t="s">
        <v>35626</v>
      </c>
    </row>
    <row r="35382" spans="7:7">
      <c r="G35382" s="162" t="s">
        <v>35627</v>
      </c>
    </row>
    <row r="35383" spans="7:7">
      <c r="G35383" s="162" t="s">
        <v>35628</v>
      </c>
    </row>
    <row r="35384" spans="7:7">
      <c r="G35384" s="162" t="s">
        <v>35629</v>
      </c>
    </row>
    <row r="35385" spans="7:7">
      <c r="G35385" s="162" t="s">
        <v>35630</v>
      </c>
    </row>
    <row r="35386" spans="7:7">
      <c r="G35386" s="162" t="s">
        <v>35631</v>
      </c>
    </row>
    <row r="35387" spans="7:7">
      <c r="G35387" s="162" t="s">
        <v>35632</v>
      </c>
    </row>
    <row r="35388" spans="7:7">
      <c r="G35388" s="162" t="s">
        <v>35633</v>
      </c>
    </row>
    <row r="35389" spans="7:7">
      <c r="G35389" s="162" t="s">
        <v>35634</v>
      </c>
    </row>
    <row r="35390" spans="7:7">
      <c r="G35390" s="162" t="s">
        <v>35635</v>
      </c>
    </row>
    <row r="35391" spans="7:7">
      <c r="G35391" s="162" t="s">
        <v>35636</v>
      </c>
    </row>
    <row r="35392" spans="7:7">
      <c r="G35392" s="162" t="s">
        <v>35637</v>
      </c>
    </row>
    <row r="35393" spans="7:7">
      <c r="G35393" s="162" t="s">
        <v>35638</v>
      </c>
    </row>
    <row r="35394" spans="7:7">
      <c r="G35394" s="162" t="s">
        <v>35639</v>
      </c>
    </row>
    <row r="35395" spans="7:7">
      <c r="G35395" s="162" t="s">
        <v>35640</v>
      </c>
    </row>
    <row r="35396" spans="7:7">
      <c r="G35396" s="162" t="s">
        <v>35641</v>
      </c>
    </row>
    <row r="35397" spans="7:7">
      <c r="G35397" s="162" t="s">
        <v>35642</v>
      </c>
    </row>
    <row r="35398" spans="7:7">
      <c r="G35398" s="162" t="s">
        <v>35643</v>
      </c>
    </row>
    <row r="35399" spans="7:7">
      <c r="G35399" s="162" t="s">
        <v>35644</v>
      </c>
    </row>
    <row r="35400" spans="7:7">
      <c r="G35400" s="162" t="s">
        <v>35645</v>
      </c>
    </row>
    <row r="35401" spans="7:7">
      <c r="G35401" s="162" t="s">
        <v>35646</v>
      </c>
    </row>
    <row r="35402" spans="7:7">
      <c r="G35402" s="162" t="s">
        <v>35647</v>
      </c>
    </row>
    <row r="35403" spans="7:7">
      <c r="G35403" s="162" t="s">
        <v>35648</v>
      </c>
    </row>
    <row r="35404" spans="7:7">
      <c r="G35404" s="162" t="s">
        <v>35649</v>
      </c>
    </row>
    <row r="35405" spans="7:7">
      <c r="G35405" s="162" t="s">
        <v>35650</v>
      </c>
    </row>
    <row r="35406" spans="7:7">
      <c r="G35406" s="162" t="s">
        <v>35651</v>
      </c>
    </row>
    <row r="35407" spans="7:7">
      <c r="G35407" s="162" t="s">
        <v>35652</v>
      </c>
    </row>
    <row r="35408" spans="7:7">
      <c r="G35408" s="162" t="s">
        <v>35653</v>
      </c>
    </row>
    <row r="35409" spans="7:7">
      <c r="G35409" s="162" t="s">
        <v>35654</v>
      </c>
    </row>
    <row r="35410" spans="7:7">
      <c r="G35410" s="162" t="s">
        <v>35655</v>
      </c>
    </row>
    <row r="35411" spans="7:7">
      <c r="G35411" s="162" t="s">
        <v>35656</v>
      </c>
    </row>
    <row r="35412" spans="7:7">
      <c r="G35412" s="162" t="s">
        <v>35657</v>
      </c>
    </row>
    <row r="35413" spans="7:7">
      <c r="G35413" s="162" t="s">
        <v>35658</v>
      </c>
    </row>
    <row r="35414" spans="7:7">
      <c r="G35414" s="162" t="s">
        <v>35659</v>
      </c>
    </row>
    <row r="35415" spans="7:7">
      <c r="G35415" s="162" t="s">
        <v>35660</v>
      </c>
    </row>
    <row r="35416" spans="7:7">
      <c r="G35416" s="162" t="s">
        <v>35661</v>
      </c>
    </row>
    <row r="35417" spans="7:7">
      <c r="G35417" s="162" t="s">
        <v>35662</v>
      </c>
    </row>
    <row r="35418" spans="7:7">
      <c r="G35418" s="162" t="s">
        <v>35663</v>
      </c>
    </row>
    <row r="35419" spans="7:7">
      <c r="G35419" s="162" t="s">
        <v>35664</v>
      </c>
    </row>
    <row r="35420" spans="7:7">
      <c r="G35420" s="162" t="s">
        <v>35665</v>
      </c>
    </row>
    <row r="35421" spans="7:7">
      <c r="G35421" s="162" t="s">
        <v>35666</v>
      </c>
    </row>
    <row r="35422" spans="7:7">
      <c r="G35422" s="162" t="s">
        <v>35667</v>
      </c>
    </row>
    <row r="35423" spans="7:7">
      <c r="G35423" s="162" t="s">
        <v>35668</v>
      </c>
    </row>
    <row r="35424" spans="7:7">
      <c r="G35424" s="162" t="s">
        <v>35669</v>
      </c>
    </row>
    <row r="35425" spans="7:7">
      <c r="G35425" s="162" t="s">
        <v>35670</v>
      </c>
    </row>
    <row r="35426" spans="7:7">
      <c r="G35426" s="162" t="s">
        <v>35671</v>
      </c>
    </row>
    <row r="35427" spans="7:7">
      <c r="G35427" s="162" t="s">
        <v>35672</v>
      </c>
    </row>
    <row r="35428" spans="7:7">
      <c r="G35428" s="162" t="s">
        <v>35673</v>
      </c>
    </row>
    <row r="35429" spans="7:7">
      <c r="G35429" s="162" t="s">
        <v>35674</v>
      </c>
    </row>
    <row r="35430" spans="7:7">
      <c r="G35430" s="162" t="s">
        <v>35675</v>
      </c>
    </row>
    <row r="35431" spans="7:7">
      <c r="G35431" s="162" t="s">
        <v>35676</v>
      </c>
    </row>
    <row r="35432" spans="7:7">
      <c r="G35432" s="162" t="s">
        <v>35677</v>
      </c>
    </row>
    <row r="35433" spans="7:7">
      <c r="G35433" s="162" t="s">
        <v>35678</v>
      </c>
    </row>
    <row r="35434" spans="7:7">
      <c r="G35434" s="162" t="s">
        <v>35679</v>
      </c>
    </row>
    <row r="35435" spans="7:7">
      <c r="G35435" s="162" t="s">
        <v>35680</v>
      </c>
    </row>
    <row r="35436" spans="7:7">
      <c r="G35436" s="162" t="s">
        <v>35681</v>
      </c>
    </row>
    <row r="35437" spans="7:7">
      <c r="G35437" s="162" t="s">
        <v>35682</v>
      </c>
    </row>
    <row r="35438" spans="7:7">
      <c r="G35438" s="162" t="s">
        <v>35683</v>
      </c>
    </row>
    <row r="35439" spans="7:7">
      <c r="G35439" s="162" t="s">
        <v>35684</v>
      </c>
    </row>
    <row r="35440" spans="7:7">
      <c r="G35440" s="162" t="s">
        <v>35685</v>
      </c>
    </row>
    <row r="35441" spans="7:7">
      <c r="G35441" s="162" t="s">
        <v>35686</v>
      </c>
    </row>
    <row r="35442" spans="7:7">
      <c r="G35442" s="162" t="s">
        <v>35687</v>
      </c>
    </row>
    <row r="35443" spans="7:7">
      <c r="G35443" s="162" t="s">
        <v>35688</v>
      </c>
    </row>
    <row r="35444" spans="7:7">
      <c r="G35444" s="162" t="s">
        <v>35689</v>
      </c>
    </row>
    <row r="35445" spans="7:7">
      <c r="G35445" s="162" t="s">
        <v>35690</v>
      </c>
    </row>
    <row r="35446" spans="7:7">
      <c r="G35446" s="162" t="s">
        <v>35691</v>
      </c>
    </row>
    <row r="35447" spans="7:7">
      <c r="G35447" s="162" t="s">
        <v>35692</v>
      </c>
    </row>
    <row r="35448" spans="7:7">
      <c r="G35448" s="162" t="s">
        <v>35693</v>
      </c>
    </row>
    <row r="35449" spans="7:7">
      <c r="G35449" s="162" t="s">
        <v>35694</v>
      </c>
    </row>
    <row r="35450" spans="7:7">
      <c r="G35450" s="162" t="s">
        <v>35695</v>
      </c>
    </row>
    <row r="35451" spans="7:7">
      <c r="G35451" s="162" t="s">
        <v>35696</v>
      </c>
    </row>
    <row r="35452" spans="7:7">
      <c r="G35452" s="162" t="s">
        <v>35697</v>
      </c>
    </row>
    <row r="35453" spans="7:7">
      <c r="G35453" s="162" t="s">
        <v>35698</v>
      </c>
    </row>
    <row r="35454" spans="7:7">
      <c r="G35454" s="162" t="s">
        <v>35699</v>
      </c>
    </row>
    <row r="35455" spans="7:7">
      <c r="G35455" s="162" t="s">
        <v>35700</v>
      </c>
    </row>
    <row r="35456" spans="7:7">
      <c r="G35456" s="162" t="s">
        <v>35701</v>
      </c>
    </row>
    <row r="35457" spans="7:7">
      <c r="G35457" s="162" t="s">
        <v>35702</v>
      </c>
    </row>
    <row r="35458" spans="7:7">
      <c r="G35458" s="162" t="s">
        <v>35703</v>
      </c>
    </row>
    <row r="35459" spans="7:7">
      <c r="G35459" s="162" t="s">
        <v>35704</v>
      </c>
    </row>
    <row r="35460" spans="7:7">
      <c r="G35460" s="162" t="s">
        <v>35705</v>
      </c>
    </row>
    <row r="35461" spans="7:7">
      <c r="G35461" s="162" t="s">
        <v>35706</v>
      </c>
    </row>
    <row r="35462" spans="7:7">
      <c r="G35462" s="162" t="s">
        <v>35707</v>
      </c>
    </row>
    <row r="35463" spans="7:7">
      <c r="G35463" s="162" t="s">
        <v>35708</v>
      </c>
    </row>
    <row r="35464" spans="7:7">
      <c r="G35464" s="162" t="s">
        <v>35709</v>
      </c>
    </row>
    <row r="35465" spans="7:7">
      <c r="G35465" s="162" t="s">
        <v>35710</v>
      </c>
    </row>
    <row r="35466" spans="7:7">
      <c r="G35466" s="162" t="s">
        <v>35711</v>
      </c>
    </row>
    <row r="35467" spans="7:7">
      <c r="G35467" s="162" t="s">
        <v>35712</v>
      </c>
    </row>
    <row r="35468" spans="7:7">
      <c r="G35468" s="162" t="s">
        <v>35713</v>
      </c>
    </row>
    <row r="35469" spans="7:7">
      <c r="G35469" s="162" t="s">
        <v>35714</v>
      </c>
    </row>
    <row r="35470" spans="7:7">
      <c r="G35470" s="162" t="s">
        <v>35715</v>
      </c>
    </row>
    <row r="35471" spans="7:7">
      <c r="G35471" s="162" t="s">
        <v>35716</v>
      </c>
    </row>
    <row r="35472" spans="7:7">
      <c r="G35472" s="162" t="s">
        <v>35717</v>
      </c>
    </row>
    <row r="35473" spans="7:7">
      <c r="G35473" s="162" t="s">
        <v>35718</v>
      </c>
    </row>
    <row r="35474" spans="7:7">
      <c r="G35474" s="162" t="s">
        <v>35719</v>
      </c>
    </row>
    <row r="35475" spans="7:7">
      <c r="G35475" s="162" t="s">
        <v>35720</v>
      </c>
    </row>
    <row r="35476" spans="7:7">
      <c r="G35476" s="162" t="s">
        <v>35721</v>
      </c>
    </row>
    <row r="35477" spans="7:7">
      <c r="G35477" s="162" t="s">
        <v>35722</v>
      </c>
    </row>
    <row r="35478" spans="7:7">
      <c r="G35478" s="162" t="s">
        <v>35723</v>
      </c>
    </row>
    <row r="35479" spans="7:7">
      <c r="G35479" s="162" t="s">
        <v>35724</v>
      </c>
    </row>
    <row r="35480" spans="7:7">
      <c r="G35480" s="162" t="s">
        <v>35725</v>
      </c>
    </row>
    <row r="35481" spans="7:7">
      <c r="G35481" s="162" t="s">
        <v>35726</v>
      </c>
    </row>
    <row r="35482" spans="7:7">
      <c r="G35482" s="162" t="s">
        <v>35727</v>
      </c>
    </row>
    <row r="35483" spans="7:7">
      <c r="G35483" s="162" t="s">
        <v>35728</v>
      </c>
    </row>
    <row r="35484" spans="7:7">
      <c r="G35484" s="162" t="s">
        <v>35729</v>
      </c>
    </row>
    <row r="35485" spans="7:7">
      <c r="G35485" s="162" t="s">
        <v>35730</v>
      </c>
    </row>
    <row r="35486" spans="7:7">
      <c r="G35486" s="162" t="s">
        <v>35731</v>
      </c>
    </row>
    <row r="35487" spans="7:7">
      <c r="G35487" s="162" t="s">
        <v>35732</v>
      </c>
    </row>
    <row r="35488" spans="7:7">
      <c r="G35488" s="162" t="s">
        <v>35733</v>
      </c>
    </row>
    <row r="35489" spans="7:7">
      <c r="G35489" s="162" t="s">
        <v>35734</v>
      </c>
    </row>
    <row r="35490" spans="7:7">
      <c r="G35490" s="162" t="s">
        <v>35735</v>
      </c>
    </row>
    <row r="35491" spans="7:7">
      <c r="G35491" s="162" t="s">
        <v>35736</v>
      </c>
    </row>
    <row r="35492" spans="7:7">
      <c r="G35492" s="162" t="s">
        <v>35737</v>
      </c>
    </row>
    <row r="35493" spans="7:7">
      <c r="G35493" s="162" t="s">
        <v>35738</v>
      </c>
    </row>
    <row r="35494" spans="7:7">
      <c r="G35494" s="162" t="s">
        <v>35739</v>
      </c>
    </row>
    <row r="35495" spans="7:7">
      <c r="G35495" s="162" t="s">
        <v>35740</v>
      </c>
    </row>
    <row r="35496" spans="7:7">
      <c r="G35496" s="162" t="s">
        <v>35741</v>
      </c>
    </row>
    <row r="35497" spans="7:7">
      <c r="G35497" s="162" t="s">
        <v>35742</v>
      </c>
    </row>
    <row r="35498" spans="7:7">
      <c r="G35498" s="162" t="s">
        <v>35743</v>
      </c>
    </row>
    <row r="35499" spans="7:7">
      <c r="G35499" s="162" t="s">
        <v>35744</v>
      </c>
    </row>
    <row r="35500" spans="7:7">
      <c r="G35500" s="162" t="s">
        <v>35745</v>
      </c>
    </row>
    <row r="35501" spans="7:7">
      <c r="G35501" s="162" t="s">
        <v>35746</v>
      </c>
    </row>
    <row r="35502" spans="7:7">
      <c r="G35502" s="162" t="s">
        <v>35747</v>
      </c>
    </row>
    <row r="35503" spans="7:7">
      <c r="G35503" s="162" t="s">
        <v>35748</v>
      </c>
    </row>
    <row r="35504" spans="7:7">
      <c r="G35504" s="162" t="s">
        <v>35749</v>
      </c>
    </row>
    <row r="35505" spans="7:7">
      <c r="G35505" s="162" t="s">
        <v>35750</v>
      </c>
    </row>
    <row r="35506" spans="7:7">
      <c r="G35506" s="162" t="s">
        <v>35751</v>
      </c>
    </row>
    <row r="35507" spans="7:7">
      <c r="G35507" s="162" t="s">
        <v>35752</v>
      </c>
    </row>
    <row r="35508" spans="7:7">
      <c r="G35508" s="162" t="s">
        <v>35753</v>
      </c>
    </row>
    <row r="35509" spans="7:7">
      <c r="G35509" s="162" t="s">
        <v>35754</v>
      </c>
    </row>
    <row r="35510" spans="7:7">
      <c r="G35510" s="162" t="s">
        <v>35755</v>
      </c>
    </row>
    <row r="35511" spans="7:7">
      <c r="G35511" s="162" t="s">
        <v>35756</v>
      </c>
    </row>
    <row r="35512" spans="7:7">
      <c r="G35512" s="162" t="s">
        <v>35757</v>
      </c>
    </row>
    <row r="35513" spans="7:7">
      <c r="G35513" s="162" t="s">
        <v>35758</v>
      </c>
    </row>
    <row r="35514" spans="7:7">
      <c r="G35514" s="162" t="s">
        <v>35759</v>
      </c>
    </row>
    <row r="35515" spans="7:7">
      <c r="G35515" s="162" t="s">
        <v>35760</v>
      </c>
    </row>
    <row r="35516" spans="7:7">
      <c r="G35516" s="162" t="s">
        <v>35761</v>
      </c>
    </row>
    <row r="35517" spans="7:7">
      <c r="G35517" s="162" t="s">
        <v>35762</v>
      </c>
    </row>
    <row r="35518" spans="7:7">
      <c r="G35518" s="162" t="s">
        <v>35763</v>
      </c>
    </row>
    <row r="35519" spans="7:7">
      <c r="G35519" s="162" t="s">
        <v>35764</v>
      </c>
    </row>
    <row r="35520" spans="7:7">
      <c r="G35520" s="162" t="s">
        <v>35765</v>
      </c>
    </row>
    <row r="35521" spans="7:7">
      <c r="G35521" s="162" t="s">
        <v>35766</v>
      </c>
    </row>
    <row r="35522" spans="7:7">
      <c r="G35522" s="162" t="s">
        <v>35767</v>
      </c>
    </row>
    <row r="35523" spans="7:7">
      <c r="G35523" s="162" t="s">
        <v>35768</v>
      </c>
    </row>
    <row r="35524" spans="7:7">
      <c r="G35524" s="162" t="s">
        <v>35769</v>
      </c>
    </row>
    <row r="35525" spans="7:7">
      <c r="G35525" s="162" t="s">
        <v>35770</v>
      </c>
    </row>
    <row r="35526" spans="7:7">
      <c r="G35526" s="162" t="s">
        <v>35771</v>
      </c>
    </row>
    <row r="35527" spans="7:7">
      <c r="G35527" s="162" t="s">
        <v>35772</v>
      </c>
    </row>
    <row r="35528" spans="7:7">
      <c r="G35528" s="162" t="s">
        <v>35773</v>
      </c>
    </row>
    <row r="35529" spans="7:7">
      <c r="G35529" s="162" t="s">
        <v>35774</v>
      </c>
    </row>
    <row r="35530" spans="7:7">
      <c r="G35530" s="162" t="s">
        <v>35775</v>
      </c>
    </row>
    <row r="35531" spans="7:7">
      <c r="G35531" s="162" t="s">
        <v>35776</v>
      </c>
    </row>
    <row r="35532" spans="7:7">
      <c r="G35532" s="162" t="s">
        <v>35777</v>
      </c>
    </row>
    <row r="35533" spans="7:7">
      <c r="G35533" s="162" t="s">
        <v>35778</v>
      </c>
    </row>
    <row r="35534" spans="7:7">
      <c r="G35534" s="162" t="s">
        <v>35779</v>
      </c>
    </row>
    <row r="35535" spans="7:7">
      <c r="G35535" s="162" t="s">
        <v>35780</v>
      </c>
    </row>
    <row r="35536" spans="7:7">
      <c r="G35536" s="162" t="s">
        <v>35781</v>
      </c>
    </row>
    <row r="35537" spans="7:7">
      <c r="G35537" s="162" t="s">
        <v>35782</v>
      </c>
    </row>
    <row r="35538" spans="7:7">
      <c r="G35538" s="162" t="s">
        <v>35783</v>
      </c>
    </row>
    <row r="35539" spans="7:7">
      <c r="G35539" s="162" t="s">
        <v>35784</v>
      </c>
    </row>
    <row r="35540" spans="7:7">
      <c r="G35540" s="162" t="s">
        <v>35785</v>
      </c>
    </row>
    <row r="35541" spans="7:7">
      <c r="G35541" s="162" t="s">
        <v>35786</v>
      </c>
    </row>
    <row r="35542" spans="7:7">
      <c r="G35542" s="162" t="s">
        <v>35787</v>
      </c>
    </row>
    <row r="35543" spans="7:7">
      <c r="G35543" s="162" t="s">
        <v>35788</v>
      </c>
    </row>
    <row r="35544" spans="7:7">
      <c r="G35544" s="162" t="s">
        <v>35789</v>
      </c>
    </row>
    <row r="35545" spans="7:7">
      <c r="G35545" s="162" t="s">
        <v>35790</v>
      </c>
    </row>
    <row r="35546" spans="7:7">
      <c r="G35546" s="162" t="s">
        <v>35791</v>
      </c>
    </row>
    <row r="35547" spans="7:7">
      <c r="G35547" s="162" t="s">
        <v>35792</v>
      </c>
    </row>
    <row r="35548" spans="7:7">
      <c r="G35548" s="162" t="s">
        <v>35793</v>
      </c>
    </row>
    <row r="35549" spans="7:7">
      <c r="G35549" s="162" t="s">
        <v>35794</v>
      </c>
    </row>
    <row r="35550" spans="7:7">
      <c r="G35550" s="162" t="s">
        <v>35795</v>
      </c>
    </row>
    <row r="35551" spans="7:7">
      <c r="G35551" s="162" t="s">
        <v>35796</v>
      </c>
    </row>
    <row r="35552" spans="7:7">
      <c r="G35552" s="162" t="s">
        <v>35797</v>
      </c>
    </row>
    <row r="35553" spans="7:7">
      <c r="G35553" s="162" t="s">
        <v>35798</v>
      </c>
    </row>
    <row r="35554" spans="7:7">
      <c r="G35554" s="162" t="s">
        <v>35799</v>
      </c>
    </row>
    <row r="35555" spans="7:7">
      <c r="G35555" s="162" t="s">
        <v>35800</v>
      </c>
    </row>
    <row r="35556" spans="7:7">
      <c r="G35556" s="162" t="s">
        <v>35801</v>
      </c>
    </row>
    <row r="35557" spans="7:7">
      <c r="G35557" s="162" t="s">
        <v>35802</v>
      </c>
    </row>
    <row r="35558" spans="7:7">
      <c r="G35558" s="162" t="s">
        <v>35803</v>
      </c>
    </row>
    <row r="35559" spans="7:7">
      <c r="G35559" s="162" t="s">
        <v>35804</v>
      </c>
    </row>
    <row r="35560" spans="7:7">
      <c r="G35560" s="162" t="s">
        <v>35805</v>
      </c>
    </row>
    <row r="35561" spans="7:7">
      <c r="G35561" s="162" t="s">
        <v>35806</v>
      </c>
    </row>
    <row r="35562" spans="7:7">
      <c r="G35562" s="162" t="s">
        <v>35807</v>
      </c>
    </row>
    <row r="35563" spans="7:7">
      <c r="G35563" s="162" t="s">
        <v>35808</v>
      </c>
    </row>
    <row r="35564" spans="7:7">
      <c r="G35564" s="162" t="s">
        <v>35809</v>
      </c>
    </row>
    <row r="35565" spans="7:7">
      <c r="G35565" s="162" t="s">
        <v>35810</v>
      </c>
    </row>
    <row r="35566" spans="7:7">
      <c r="G35566" s="162" t="s">
        <v>35811</v>
      </c>
    </row>
    <row r="35567" spans="7:7">
      <c r="G35567" s="162" t="s">
        <v>35812</v>
      </c>
    </row>
    <row r="35568" spans="7:7">
      <c r="G35568" s="162" t="s">
        <v>35813</v>
      </c>
    </row>
    <row r="35569" spans="7:7">
      <c r="G35569" s="162" t="s">
        <v>35814</v>
      </c>
    </row>
    <row r="35570" spans="7:7">
      <c r="G35570" s="162" t="s">
        <v>35815</v>
      </c>
    </row>
    <row r="35571" spans="7:7">
      <c r="G35571" s="162" t="s">
        <v>35816</v>
      </c>
    </row>
    <row r="35572" spans="7:7">
      <c r="G35572" s="162" t="s">
        <v>35817</v>
      </c>
    </row>
    <row r="35573" spans="7:7">
      <c r="G35573" s="162" t="s">
        <v>35818</v>
      </c>
    </row>
    <row r="35574" spans="7:7">
      <c r="G35574" s="162" t="s">
        <v>35819</v>
      </c>
    </row>
    <row r="35575" spans="7:7">
      <c r="G35575" s="162" t="s">
        <v>35820</v>
      </c>
    </row>
    <row r="35576" spans="7:7">
      <c r="G35576" s="162" t="s">
        <v>35821</v>
      </c>
    </row>
    <row r="35577" spans="7:7">
      <c r="G35577" s="162" t="s">
        <v>35822</v>
      </c>
    </row>
    <row r="35578" spans="7:7">
      <c r="G35578" s="162" t="s">
        <v>35823</v>
      </c>
    </row>
    <row r="35579" spans="7:7">
      <c r="G35579" s="162" t="s">
        <v>35824</v>
      </c>
    </row>
    <row r="35580" spans="7:7">
      <c r="G35580" s="162" t="s">
        <v>35825</v>
      </c>
    </row>
    <row r="35581" spans="7:7">
      <c r="G35581" s="162" t="s">
        <v>35826</v>
      </c>
    </row>
    <row r="35582" spans="7:7">
      <c r="G35582" s="162" t="s">
        <v>35827</v>
      </c>
    </row>
    <row r="35583" spans="7:7">
      <c r="G35583" s="162" t="s">
        <v>35828</v>
      </c>
    </row>
    <row r="35584" spans="7:7">
      <c r="G35584" s="162" t="s">
        <v>35829</v>
      </c>
    </row>
    <row r="35585" spans="7:7">
      <c r="G35585" s="162" t="s">
        <v>35830</v>
      </c>
    </row>
    <row r="35586" spans="7:7">
      <c r="G35586" s="162" t="s">
        <v>35831</v>
      </c>
    </row>
    <row r="35587" spans="7:7">
      <c r="G35587" s="162" t="s">
        <v>35832</v>
      </c>
    </row>
    <row r="35588" spans="7:7">
      <c r="G35588" s="162" t="s">
        <v>35833</v>
      </c>
    </row>
    <row r="35589" spans="7:7">
      <c r="G35589" s="162" t="s">
        <v>35834</v>
      </c>
    </row>
    <row r="35590" spans="7:7">
      <c r="G35590" s="162" t="s">
        <v>35835</v>
      </c>
    </row>
    <row r="35591" spans="7:7">
      <c r="G35591" s="162" t="s">
        <v>35836</v>
      </c>
    </row>
    <row r="35592" spans="7:7">
      <c r="G35592" s="162" t="s">
        <v>35837</v>
      </c>
    </row>
    <row r="35593" spans="7:7">
      <c r="G35593" s="162" t="s">
        <v>35838</v>
      </c>
    </row>
    <row r="35594" spans="7:7">
      <c r="G35594" s="162" t="s">
        <v>35839</v>
      </c>
    </row>
    <row r="35595" spans="7:7">
      <c r="G35595" s="162" t="s">
        <v>35840</v>
      </c>
    </row>
    <row r="35596" spans="7:7">
      <c r="G35596" s="162" t="s">
        <v>35841</v>
      </c>
    </row>
    <row r="35597" spans="7:7">
      <c r="G35597" s="162" t="s">
        <v>35842</v>
      </c>
    </row>
    <row r="35598" spans="7:7">
      <c r="G35598" s="162" t="s">
        <v>35843</v>
      </c>
    </row>
    <row r="35599" spans="7:7">
      <c r="G35599" s="162" t="s">
        <v>35844</v>
      </c>
    </row>
    <row r="35600" spans="7:7">
      <c r="G35600" s="162" t="s">
        <v>35845</v>
      </c>
    </row>
    <row r="35601" spans="7:7">
      <c r="G35601" s="162" t="s">
        <v>35846</v>
      </c>
    </row>
    <row r="35602" spans="7:7">
      <c r="G35602" s="162" t="s">
        <v>35847</v>
      </c>
    </row>
    <row r="35603" spans="7:7">
      <c r="G35603" s="162" t="s">
        <v>35848</v>
      </c>
    </row>
    <row r="35604" spans="7:7">
      <c r="G35604" s="162" t="s">
        <v>35849</v>
      </c>
    </row>
    <row r="35605" spans="7:7">
      <c r="G35605" s="162" t="s">
        <v>35850</v>
      </c>
    </row>
    <row r="35606" spans="7:7">
      <c r="G35606" s="162" t="s">
        <v>35851</v>
      </c>
    </row>
    <row r="35607" spans="7:7">
      <c r="G35607" s="162" t="s">
        <v>35852</v>
      </c>
    </row>
    <row r="35608" spans="7:7">
      <c r="G35608" s="162" t="s">
        <v>35853</v>
      </c>
    </row>
    <row r="35609" spans="7:7">
      <c r="G35609" s="162" t="s">
        <v>35854</v>
      </c>
    </row>
    <row r="35610" spans="7:7">
      <c r="G35610" s="162" t="s">
        <v>35855</v>
      </c>
    </row>
    <row r="35611" spans="7:7">
      <c r="G35611" s="162" t="s">
        <v>35856</v>
      </c>
    </row>
    <row r="35612" spans="7:7">
      <c r="G35612" s="162" t="s">
        <v>35857</v>
      </c>
    </row>
    <row r="35613" spans="7:7">
      <c r="G35613" s="162" t="s">
        <v>35858</v>
      </c>
    </row>
    <row r="35614" spans="7:7">
      <c r="G35614" s="162" t="s">
        <v>35859</v>
      </c>
    </row>
    <row r="35615" spans="7:7">
      <c r="G35615" s="162" t="s">
        <v>35860</v>
      </c>
    </row>
    <row r="35616" spans="7:7">
      <c r="G35616" s="162" t="s">
        <v>35861</v>
      </c>
    </row>
    <row r="35617" spans="7:7">
      <c r="G35617" s="162" t="s">
        <v>35862</v>
      </c>
    </row>
    <row r="35618" spans="7:7">
      <c r="G35618" s="162" t="s">
        <v>35863</v>
      </c>
    </row>
    <row r="35619" spans="7:7">
      <c r="G35619" s="162" t="s">
        <v>35864</v>
      </c>
    </row>
    <row r="35620" spans="7:7">
      <c r="G35620" s="162" t="s">
        <v>35865</v>
      </c>
    </row>
    <row r="35621" spans="7:7">
      <c r="G35621" s="162" t="s">
        <v>35866</v>
      </c>
    </row>
    <row r="35622" spans="7:7">
      <c r="G35622" s="162" t="s">
        <v>35867</v>
      </c>
    </row>
    <row r="35623" spans="7:7">
      <c r="G35623" s="162" t="s">
        <v>35868</v>
      </c>
    </row>
    <row r="35624" spans="7:7">
      <c r="G35624" s="162" t="s">
        <v>35869</v>
      </c>
    </row>
    <row r="35625" spans="7:7">
      <c r="G35625" s="162" t="s">
        <v>35870</v>
      </c>
    </row>
    <row r="35626" spans="7:7">
      <c r="G35626" s="162" t="s">
        <v>35871</v>
      </c>
    </row>
    <row r="35627" spans="7:7">
      <c r="G35627" s="162" t="s">
        <v>35872</v>
      </c>
    </row>
    <row r="35628" spans="7:7">
      <c r="G35628" s="162" t="s">
        <v>35873</v>
      </c>
    </row>
    <row r="35629" spans="7:7">
      <c r="G35629" s="162" t="s">
        <v>35874</v>
      </c>
    </row>
    <row r="35630" spans="7:7">
      <c r="G35630" s="162" t="s">
        <v>35875</v>
      </c>
    </row>
    <row r="35631" spans="7:7">
      <c r="G35631" s="162" t="s">
        <v>35876</v>
      </c>
    </row>
    <row r="35632" spans="7:7">
      <c r="G35632" s="162" t="s">
        <v>35877</v>
      </c>
    </row>
    <row r="35633" spans="7:7">
      <c r="G35633" s="162" t="s">
        <v>35878</v>
      </c>
    </row>
    <row r="35634" spans="7:7">
      <c r="G35634" s="162" t="s">
        <v>35879</v>
      </c>
    </row>
    <row r="35635" spans="7:7">
      <c r="G35635" s="162" t="s">
        <v>35880</v>
      </c>
    </row>
    <row r="35636" spans="7:7">
      <c r="G35636" s="162" t="s">
        <v>35881</v>
      </c>
    </row>
    <row r="35637" spans="7:7">
      <c r="G35637" s="162" t="s">
        <v>35882</v>
      </c>
    </row>
    <row r="35638" spans="7:7">
      <c r="G35638" s="162" t="s">
        <v>35883</v>
      </c>
    </row>
    <row r="35639" spans="7:7">
      <c r="G35639" s="162" t="s">
        <v>35884</v>
      </c>
    </row>
    <row r="35640" spans="7:7">
      <c r="G35640" s="162" t="s">
        <v>35885</v>
      </c>
    </row>
    <row r="35641" spans="7:7">
      <c r="G35641" s="162" t="s">
        <v>35886</v>
      </c>
    </row>
    <row r="35642" spans="7:7">
      <c r="G35642" s="162" t="s">
        <v>35887</v>
      </c>
    </row>
    <row r="35643" spans="7:7">
      <c r="G35643" s="162" t="s">
        <v>35888</v>
      </c>
    </row>
    <row r="35644" spans="7:7">
      <c r="G35644" s="162" t="s">
        <v>35889</v>
      </c>
    </row>
    <row r="35645" spans="7:7">
      <c r="G35645" s="162" t="s">
        <v>35890</v>
      </c>
    </row>
    <row r="35646" spans="7:7">
      <c r="G35646" s="162" t="s">
        <v>35891</v>
      </c>
    </row>
    <row r="35647" spans="7:7">
      <c r="G35647" s="162" t="s">
        <v>35892</v>
      </c>
    </row>
    <row r="35648" spans="7:7">
      <c r="G35648" s="162" t="s">
        <v>35893</v>
      </c>
    </row>
    <row r="35649" spans="7:7">
      <c r="G35649" s="162" t="s">
        <v>35894</v>
      </c>
    </row>
    <row r="35650" spans="7:7">
      <c r="G35650" s="162" t="s">
        <v>35895</v>
      </c>
    </row>
    <row r="35651" spans="7:7">
      <c r="G35651" s="162" t="s">
        <v>35896</v>
      </c>
    </row>
    <row r="35652" spans="7:7">
      <c r="G35652" s="162" t="s">
        <v>35897</v>
      </c>
    </row>
    <row r="35653" spans="7:7">
      <c r="G35653" s="162" t="s">
        <v>35898</v>
      </c>
    </row>
    <row r="35654" spans="7:7">
      <c r="G35654" s="162" t="s">
        <v>35899</v>
      </c>
    </row>
    <row r="35655" spans="7:7">
      <c r="G35655" s="162" t="s">
        <v>35900</v>
      </c>
    </row>
    <row r="35656" spans="7:7">
      <c r="G35656" s="162" t="s">
        <v>35901</v>
      </c>
    </row>
    <row r="35657" spans="7:7">
      <c r="G35657" s="162" t="s">
        <v>35902</v>
      </c>
    </row>
    <row r="35658" spans="7:7">
      <c r="G35658" s="162" t="s">
        <v>35903</v>
      </c>
    </row>
    <row r="35659" spans="7:7">
      <c r="G35659" s="162" t="s">
        <v>35904</v>
      </c>
    </row>
    <row r="35660" spans="7:7">
      <c r="G35660" s="162" t="s">
        <v>35905</v>
      </c>
    </row>
    <row r="35661" spans="7:7">
      <c r="G35661" s="162" t="s">
        <v>35906</v>
      </c>
    </row>
    <row r="35662" spans="7:7">
      <c r="G35662" s="162" t="s">
        <v>35907</v>
      </c>
    </row>
    <row r="35663" spans="7:7">
      <c r="G35663" s="162" t="s">
        <v>35908</v>
      </c>
    </row>
    <row r="35664" spans="7:7">
      <c r="G35664" s="162" t="s">
        <v>35909</v>
      </c>
    </row>
    <row r="35665" spans="7:7">
      <c r="G35665" s="162" t="s">
        <v>35910</v>
      </c>
    </row>
    <row r="35666" spans="7:7">
      <c r="G35666" s="162" t="s">
        <v>35911</v>
      </c>
    </row>
    <row r="35667" spans="7:7">
      <c r="G35667" s="162" t="s">
        <v>35912</v>
      </c>
    </row>
    <row r="35668" spans="7:7">
      <c r="G35668" s="162" t="s">
        <v>35913</v>
      </c>
    </row>
    <row r="35669" spans="7:7">
      <c r="G35669" s="162" t="s">
        <v>35914</v>
      </c>
    </row>
    <row r="35670" spans="7:7">
      <c r="G35670" s="162" t="s">
        <v>35915</v>
      </c>
    </row>
    <row r="35671" spans="7:7">
      <c r="G35671" s="162" t="s">
        <v>35916</v>
      </c>
    </row>
    <row r="35672" spans="7:7">
      <c r="G35672" s="162" t="s">
        <v>35917</v>
      </c>
    </row>
    <row r="35673" spans="7:7">
      <c r="G35673" s="162" t="s">
        <v>35918</v>
      </c>
    </row>
    <row r="35674" spans="7:7">
      <c r="G35674" s="162" t="s">
        <v>35919</v>
      </c>
    </row>
    <row r="35675" spans="7:7">
      <c r="G35675" s="162" t="s">
        <v>35920</v>
      </c>
    </row>
    <row r="35676" spans="7:7">
      <c r="G35676" s="162" t="s">
        <v>35921</v>
      </c>
    </row>
    <row r="35677" spans="7:7">
      <c r="G35677" s="162" t="s">
        <v>35922</v>
      </c>
    </row>
    <row r="35678" spans="7:7">
      <c r="G35678" s="162" t="s">
        <v>35923</v>
      </c>
    </row>
    <row r="35679" spans="7:7">
      <c r="G35679" s="162" t="s">
        <v>35924</v>
      </c>
    </row>
    <row r="35680" spans="7:7">
      <c r="G35680" s="162" t="s">
        <v>35925</v>
      </c>
    </row>
    <row r="35681" spans="7:7">
      <c r="G35681" s="162" t="s">
        <v>35926</v>
      </c>
    </row>
    <row r="35682" spans="7:7">
      <c r="G35682" s="162" t="s">
        <v>35927</v>
      </c>
    </row>
    <row r="35683" spans="7:7">
      <c r="G35683" s="162" t="s">
        <v>35928</v>
      </c>
    </row>
    <row r="35684" spans="7:7">
      <c r="G35684" s="162" t="s">
        <v>35929</v>
      </c>
    </row>
    <row r="35685" spans="7:7">
      <c r="G35685" s="162" t="s">
        <v>35930</v>
      </c>
    </row>
    <row r="35686" spans="7:7">
      <c r="G35686" s="162" t="s">
        <v>35931</v>
      </c>
    </row>
    <row r="35687" spans="7:7">
      <c r="G35687" s="162" t="s">
        <v>35932</v>
      </c>
    </row>
    <row r="35688" spans="7:7">
      <c r="G35688" s="162" t="s">
        <v>35933</v>
      </c>
    </row>
    <row r="35689" spans="7:7">
      <c r="G35689" s="162" t="s">
        <v>35934</v>
      </c>
    </row>
    <row r="35690" spans="7:7">
      <c r="G35690" s="162" t="s">
        <v>35935</v>
      </c>
    </row>
    <row r="35691" spans="7:7">
      <c r="G35691" s="162" t="s">
        <v>35936</v>
      </c>
    </row>
    <row r="35692" spans="7:7">
      <c r="G35692" s="162" t="s">
        <v>35937</v>
      </c>
    </row>
    <row r="35693" spans="7:7">
      <c r="G35693" s="162" t="s">
        <v>35938</v>
      </c>
    </row>
    <row r="35694" spans="7:7">
      <c r="G35694" s="162" t="s">
        <v>35939</v>
      </c>
    </row>
    <row r="35695" spans="7:7">
      <c r="G35695" s="162" t="s">
        <v>35940</v>
      </c>
    </row>
    <row r="35696" spans="7:7">
      <c r="G35696" s="162" t="s">
        <v>35941</v>
      </c>
    </row>
    <row r="35697" spans="7:7">
      <c r="G35697" s="162" t="s">
        <v>35942</v>
      </c>
    </row>
    <row r="35698" spans="7:7">
      <c r="G35698" s="162" t="s">
        <v>35943</v>
      </c>
    </row>
    <row r="35699" spans="7:7">
      <c r="G35699" s="162" t="s">
        <v>35944</v>
      </c>
    </row>
    <row r="35700" spans="7:7">
      <c r="G35700" s="162" t="s">
        <v>35945</v>
      </c>
    </row>
    <row r="35701" spans="7:7">
      <c r="G35701" s="162" t="s">
        <v>35946</v>
      </c>
    </row>
    <row r="35702" spans="7:7">
      <c r="G35702" s="162" t="s">
        <v>35947</v>
      </c>
    </row>
    <row r="35703" spans="7:7">
      <c r="G35703" s="162" t="s">
        <v>35948</v>
      </c>
    </row>
    <row r="35704" spans="7:7">
      <c r="G35704" s="162" t="s">
        <v>35949</v>
      </c>
    </row>
    <row r="35705" spans="7:7">
      <c r="G35705" s="162" t="s">
        <v>35950</v>
      </c>
    </row>
    <row r="35706" spans="7:7">
      <c r="G35706" s="162" t="s">
        <v>35951</v>
      </c>
    </row>
    <row r="35707" spans="7:7">
      <c r="G35707" s="162" t="s">
        <v>35952</v>
      </c>
    </row>
    <row r="35708" spans="7:7">
      <c r="G35708" s="162" t="s">
        <v>35953</v>
      </c>
    </row>
    <row r="35709" spans="7:7">
      <c r="G35709" s="162" t="s">
        <v>35954</v>
      </c>
    </row>
    <row r="35710" spans="7:7">
      <c r="G35710" s="162" t="s">
        <v>35955</v>
      </c>
    </row>
    <row r="35711" spans="7:7">
      <c r="G35711" s="162" t="s">
        <v>35956</v>
      </c>
    </row>
    <row r="35712" spans="7:7">
      <c r="G35712" s="162" t="s">
        <v>35957</v>
      </c>
    </row>
    <row r="35713" spans="7:7">
      <c r="G35713" s="162" t="s">
        <v>35958</v>
      </c>
    </row>
    <row r="35714" spans="7:7">
      <c r="G35714" s="162" t="s">
        <v>35959</v>
      </c>
    </row>
    <row r="35715" spans="7:7">
      <c r="G35715" s="162" t="s">
        <v>35960</v>
      </c>
    </row>
    <row r="35716" spans="7:7">
      <c r="G35716" s="162" t="s">
        <v>35961</v>
      </c>
    </row>
    <row r="35717" spans="7:7">
      <c r="G35717" s="162" t="s">
        <v>35962</v>
      </c>
    </row>
    <row r="35718" spans="7:7">
      <c r="G35718" s="162" t="s">
        <v>35963</v>
      </c>
    </row>
    <row r="35719" spans="7:7">
      <c r="G35719" s="162" t="s">
        <v>35964</v>
      </c>
    </row>
    <row r="35720" spans="7:7">
      <c r="G35720" s="162" t="s">
        <v>35965</v>
      </c>
    </row>
    <row r="35721" spans="7:7">
      <c r="G35721" s="162" t="s">
        <v>35966</v>
      </c>
    </row>
    <row r="35722" spans="7:7">
      <c r="G35722" s="162" t="s">
        <v>35967</v>
      </c>
    </row>
    <row r="35723" spans="7:7">
      <c r="G35723" s="162" t="s">
        <v>35968</v>
      </c>
    </row>
    <row r="35724" spans="7:7">
      <c r="G35724" s="162" t="s">
        <v>35969</v>
      </c>
    </row>
    <row r="35725" spans="7:7">
      <c r="G35725" s="162" t="s">
        <v>35970</v>
      </c>
    </row>
    <row r="35726" spans="7:7">
      <c r="G35726" s="162" t="s">
        <v>35971</v>
      </c>
    </row>
    <row r="35727" spans="7:7">
      <c r="G35727" s="162" t="s">
        <v>35972</v>
      </c>
    </row>
    <row r="35728" spans="7:7">
      <c r="G35728" s="162" t="s">
        <v>35973</v>
      </c>
    </row>
    <row r="35729" spans="7:7">
      <c r="G35729" s="162" t="s">
        <v>35974</v>
      </c>
    </row>
    <row r="35730" spans="7:7">
      <c r="G35730" s="162" t="s">
        <v>35975</v>
      </c>
    </row>
    <row r="35731" spans="7:7">
      <c r="G35731" s="162" t="s">
        <v>35976</v>
      </c>
    </row>
    <row r="35732" spans="7:7">
      <c r="G35732" s="162" t="s">
        <v>35977</v>
      </c>
    </row>
    <row r="35733" spans="7:7">
      <c r="G35733" s="162" t="s">
        <v>35978</v>
      </c>
    </row>
    <row r="35734" spans="7:7">
      <c r="G35734" s="162" t="s">
        <v>35979</v>
      </c>
    </row>
    <row r="35735" spans="7:7">
      <c r="G35735" s="162" t="s">
        <v>35980</v>
      </c>
    </row>
    <row r="35736" spans="7:7">
      <c r="G35736" s="162" t="s">
        <v>35981</v>
      </c>
    </row>
    <row r="35737" spans="7:7">
      <c r="G35737" s="162" t="s">
        <v>35982</v>
      </c>
    </row>
    <row r="35738" spans="7:7">
      <c r="G35738" s="162" t="s">
        <v>35983</v>
      </c>
    </row>
    <row r="35739" spans="7:7">
      <c r="G35739" s="162" t="s">
        <v>35984</v>
      </c>
    </row>
    <row r="35740" spans="7:7">
      <c r="G35740" s="162" t="s">
        <v>35985</v>
      </c>
    </row>
    <row r="35741" spans="7:7">
      <c r="G35741" s="162" t="s">
        <v>35986</v>
      </c>
    </row>
    <row r="35742" spans="7:7">
      <c r="G35742" s="162" t="s">
        <v>35987</v>
      </c>
    </row>
    <row r="35743" spans="7:7">
      <c r="G35743" s="162" t="s">
        <v>35988</v>
      </c>
    </row>
    <row r="35744" spans="7:7">
      <c r="G35744" s="162" t="s">
        <v>35989</v>
      </c>
    </row>
    <row r="35745" spans="7:7">
      <c r="G35745" s="162" t="s">
        <v>35990</v>
      </c>
    </row>
    <row r="35746" spans="7:7">
      <c r="G35746" s="162" t="s">
        <v>35991</v>
      </c>
    </row>
    <row r="35747" spans="7:7">
      <c r="G35747" s="162" t="s">
        <v>35992</v>
      </c>
    </row>
    <row r="35748" spans="7:7">
      <c r="G35748" s="162" t="s">
        <v>35993</v>
      </c>
    </row>
    <row r="35749" spans="7:7">
      <c r="G35749" s="162" t="s">
        <v>35994</v>
      </c>
    </row>
    <row r="35750" spans="7:7">
      <c r="G35750" s="162" t="s">
        <v>35995</v>
      </c>
    </row>
    <row r="35751" spans="7:7">
      <c r="G35751" s="162" t="s">
        <v>35996</v>
      </c>
    </row>
    <row r="35752" spans="7:7">
      <c r="G35752" s="162" t="s">
        <v>35997</v>
      </c>
    </row>
    <row r="35753" spans="7:7">
      <c r="G35753" s="162" t="s">
        <v>35998</v>
      </c>
    </row>
    <row r="35754" spans="7:7">
      <c r="G35754" s="162" t="s">
        <v>35999</v>
      </c>
    </row>
    <row r="35755" spans="7:7">
      <c r="G35755" s="162" t="s">
        <v>36000</v>
      </c>
    </row>
    <row r="35756" spans="7:7">
      <c r="G35756" s="162" t="s">
        <v>36001</v>
      </c>
    </row>
    <row r="35757" spans="7:7">
      <c r="G35757" s="162" t="s">
        <v>36002</v>
      </c>
    </row>
    <row r="35758" spans="7:7">
      <c r="G35758" s="162" t="s">
        <v>36003</v>
      </c>
    </row>
    <row r="35759" spans="7:7">
      <c r="G35759" s="162" t="s">
        <v>36004</v>
      </c>
    </row>
    <row r="35760" spans="7:7">
      <c r="G35760" s="162" t="s">
        <v>36005</v>
      </c>
    </row>
    <row r="35761" spans="7:7">
      <c r="G35761" s="162" t="s">
        <v>36006</v>
      </c>
    </row>
    <row r="35762" spans="7:7">
      <c r="G35762" s="162" t="s">
        <v>36007</v>
      </c>
    </row>
    <row r="35763" spans="7:7">
      <c r="G35763" s="162" t="s">
        <v>36008</v>
      </c>
    </row>
    <row r="35764" spans="7:7">
      <c r="G35764" s="162" t="s">
        <v>36009</v>
      </c>
    </row>
    <row r="35765" spans="7:7">
      <c r="G35765" s="162" t="s">
        <v>36010</v>
      </c>
    </row>
    <row r="35766" spans="7:7">
      <c r="G35766" s="162" t="s">
        <v>36011</v>
      </c>
    </row>
    <row r="35767" spans="7:7">
      <c r="G35767" s="162" t="s">
        <v>36012</v>
      </c>
    </row>
    <row r="35768" spans="7:7">
      <c r="G35768" s="162" t="s">
        <v>36013</v>
      </c>
    </row>
    <row r="35769" spans="7:7">
      <c r="G35769" s="162" t="s">
        <v>36014</v>
      </c>
    </row>
    <row r="35770" spans="7:7">
      <c r="G35770" s="162" t="s">
        <v>36015</v>
      </c>
    </row>
    <row r="35771" spans="7:7">
      <c r="G35771" s="162" t="s">
        <v>36016</v>
      </c>
    </row>
    <row r="35772" spans="7:7">
      <c r="G35772" s="162" t="s">
        <v>36017</v>
      </c>
    </row>
    <row r="35773" spans="7:7">
      <c r="G35773" s="162" t="s">
        <v>36018</v>
      </c>
    </row>
    <row r="35774" spans="7:7">
      <c r="G35774" s="162" t="s">
        <v>36019</v>
      </c>
    </row>
    <row r="35775" spans="7:7">
      <c r="G35775" s="162" t="s">
        <v>36020</v>
      </c>
    </row>
    <row r="35776" spans="7:7">
      <c r="G35776" s="162" t="s">
        <v>36021</v>
      </c>
    </row>
    <row r="35777" spans="7:7">
      <c r="G35777" s="162" t="s">
        <v>36022</v>
      </c>
    </row>
    <row r="35778" spans="7:7">
      <c r="G35778" s="162" t="s">
        <v>36023</v>
      </c>
    </row>
    <row r="35779" spans="7:7">
      <c r="G35779" s="162" t="s">
        <v>36024</v>
      </c>
    </row>
    <row r="35780" spans="7:7">
      <c r="G35780" s="162" t="s">
        <v>36025</v>
      </c>
    </row>
    <row r="35781" spans="7:7">
      <c r="G35781" s="162" t="s">
        <v>36026</v>
      </c>
    </row>
    <row r="35782" spans="7:7">
      <c r="G35782" s="162" t="s">
        <v>36027</v>
      </c>
    </row>
    <row r="35783" spans="7:7">
      <c r="G35783" s="162" t="s">
        <v>36028</v>
      </c>
    </row>
    <row r="35784" spans="7:7">
      <c r="G35784" s="162" t="s">
        <v>36029</v>
      </c>
    </row>
    <row r="35785" spans="7:7">
      <c r="G35785" s="162" t="s">
        <v>36030</v>
      </c>
    </row>
    <row r="35786" spans="7:7">
      <c r="G35786" s="162" t="s">
        <v>36031</v>
      </c>
    </row>
    <row r="35787" spans="7:7">
      <c r="G35787" s="162" t="s">
        <v>36032</v>
      </c>
    </row>
    <row r="35788" spans="7:7">
      <c r="G35788" s="162" t="s">
        <v>36033</v>
      </c>
    </row>
    <row r="35789" spans="7:7">
      <c r="G35789" s="162" t="s">
        <v>36034</v>
      </c>
    </row>
    <row r="35790" spans="7:7">
      <c r="G35790" s="162" t="s">
        <v>36035</v>
      </c>
    </row>
    <row r="35791" spans="7:7">
      <c r="G35791" s="162" t="s">
        <v>36036</v>
      </c>
    </row>
    <row r="35792" spans="7:7">
      <c r="G35792" s="162" t="s">
        <v>36037</v>
      </c>
    </row>
    <row r="35793" spans="7:7">
      <c r="G35793" s="162" t="s">
        <v>36038</v>
      </c>
    </row>
    <row r="35794" spans="7:7">
      <c r="G35794" s="162" t="s">
        <v>36039</v>
      </c>
    </row>
    <row r="35795" spans="7:7">
      <c r="G35795" s="162" t="s">
        <v>36040</v>
      </c>
    </row>
    <row r="35796" spans="7:7">
      <c r="G35796" s="162" t="s">
        <v>36041</v>
      </c>
    </row>
    <row r="35797" spans="7:7">
      <c r="G35797" s="162" t="s">
        <v>36042</v>
      </c>
    </row>
    <row r="35798" spans="7:7">
      <c r="G35798" s="162" t="s">
        <v>36043</v>
      </c>
    </row>
    <row r="35799" spans="7:7">
      <c r="G35799" s="162" t="s">
        <v>36044</v>
      </c>
    </row>
    <row r="35800" spans="7:7">
      <c r="G35800" s="162" t="s">
        <v>36045</v>
      </c>
    </row>
    <row r="35801" spans="7:7">
      <c r="G35801" s="162" t="s">
        <v>36046</v>
      </c>
    </row>
    <row r="35802" spans="7:7">
      <c r="G35802" s="162" t="s">
        <v>36047</v>
      </c>
    </row>
    <row r="35803" spans="7:7">
      <c r="G35803" s="162" t="s">
        <v>36048</v>
      </c>
    </row>
    <row r="35804" spans="7:7">
      <c r="G35804" s="162" t="s">
        <v>36049</v>
      </c>
    </row>
    <row r="35805" spans="7:7">
      <c r="G35805" s="162" t="s">
        <v>36050</v>
      </c>
    </row>
    <row r="35806" spans="7:7">
      <c r="G35806" s="162" t="s">
        <v>36051</v>
      </c>
    </row>
    <row r="35807" spans="7:7">
      <c r="G35807" s="162" t="s">
        <v>36052</v>
      </c>
    </row>
    <row r="35808" spans="7:7">
      <c r="G35808" s="162" t="s">
        <v>36053</v>
      </c>
    </row>
    <row r="35809" spans="7:7">
      <c r="G35809" s="162" t="s">
        <v>36054</v>
      </c>
    </row>
    <row r="35810" spans="7:7">
      <c r="G35810" s="162" t="s">
        <v>36055</v>
      </c>
    </row>
    <row r="35811" spans="7:7">
      <c r="G35811" s="162" t="s">
        <v>36056</v>
      </c>
    </row>
    <row r="35812" spans="7:7">
      <c r="G35812" s="162" t="s">
        <v>36057</v>
      </c>
    </row>
    <row r="35813" spans="7:7">
      <c r="G35813" s="162" t="s">
        <v>36058</v>
      </c>
    </row>
    <row r="35814" spans="7:7">
      <c r="G35814" s="162" t="s">
        <v>36059</v>
      </c>
    </row>
    <row r="35815" spans="7:7">
      <c r="G35815" s="162" t="s">
        <v>36060</v>
      </c>
    </row>
    <row r="35816" spans="7:7">
      <c r="G35816" s="162" t="s">
        <v>36061</v>
      </c>
    </row>
    <row r="35817" spans="7:7">
      <c r="G35817" s="162" t="s">
        <v>36062</v>
      </c>
    </row>
    <row r="35818" spans="7:7">
      <c r="G35818" s="162" t="s">
        <v>36063</v>
      </c>
    </row>
    <row r="35819" spans="7:7">
      <c r="G35819" s="162" t="s">
        <v>36064</v>
      </c>
    </row>
    <row r="35820" spans="7:7">
      <c r="G35820" s="162" t="s">
        <v>36065</v>
      </c>
    </row>
    <row r="35821" spans="7:7">
      <c r="G35821" s="162" t="s">
        <v>36066</v>
      </c>
    </row>
    <row r="35822" spans="7:7">
      <c r="G35822" s="162" t="s">
        <v>36067</v>
      </c>
    </row>
    <row r="35823" spans="7:7">
      <c r="G35823" s="162" t="s">
        <v>36068</v>
      </c>
    </row>
    <row r="35824" spans="7:7">
      <c r="G35824" s="162" t="s">
        <v>36069</v>
      </c>
    </row>
    <row r="35825" spans="7:7">
      <c r="G35825" s="162" t="s">
        <v>36070</v>
      </c>
    </row>
    <row r="35826" spans="7:7">
      <c r="G35826" s="162" t="s">
        <v>36071</v>
      </c>
    </row>
    <row r="35827" spans="7:7">
      <c r="G35827" s="162" t="s">
        <v>36072</v>
      </c>
    </row>
    <row r="35828" spans="7:7">
      <c r="G35828" s="162" t="s">
        <v>36073</v>
      </c>
    </row>
    <row r="35829" spans="7:7">
      <c r="G35829" s="162" t="s">
        <v>36074</v>
      </c>
    </row>
    <row r="35830" spans="7:7">
      <c r="G35830" s="162" t="s">
        <v>36075</v>
      </c>
    </row>
    <row r="35831" spans="7:7">
      <c r="G35831" s="162" t="s">
        <v>36076</v>
      </c>
    </row>
    <row r="35832" spans="7:7">
      <c r="G35832" s="162" t="s">
        <v>36077</v>
      </c>
    </row>
    <row r="35833" spans="7:7">
      <c r="G35833" s="162" t="s">
        <v>36078</v>
      </c>
    </row>
    <row r="35834" spans="7:7">
      <c r="G35834" s="162" t="s">
        <v>36079</v>
      </c>
    </row>
    <row r="35835" spans="7:7">
      <c r="G35835" s="162" t="s">
        <v>36080</v>
      </c>
    </row>
    <row r="35836" spans="7:7">
      <c r="G35836" s="162" t="s">
        <v>36081</v>
      </c>
    </row>
    <row r="35837" spans="7:7">
      <c r="G35837" s="162" t="s">
        <v>36082</v>
      </c>
    </row>
    <row r="35838" spans="7:7">
      <c r="G35838" s="162" t="s">
        <v>36083</v>
      </c>
    </row>
    <row r="35839" spans="7:7">
      <c r="G35839" s="162" t="s">
        <v>36084</v>
      </c>
    </row>
    <row r="35840" spans="7:7">
      <c r="G35840" s="162" t="s">
        <v>36085</v>
      </c>
    </row>
    <row r="35841" spans="7:7">
      <c r="G35841" s="162" t="s">
        <v>36086</v>
      </c>
    </row>
    <row r="35842" spans="7:7">
      <c r="G35842" s="162" t="s">
        <v>36087</v>
      </c>
    </row>
    <row r="35843" spans="7:7">
      <c r="G35843" s="162" t="s">
        <v>36088</v>
      </c>
    </row>
    <row r="35844" spans="7:7">
      <c r="G35844" s="162" t="s">
        <v>36089</v>
      </c>
    </row>
    <row r="35845" spans="7:7">
      <c r="G35845" s="162" t="s">
        <v>36090</v>
      </c>
    </row>
    <row r="35846" spans="7:7">
      <c r="G35846" s="162" t="s">
        <v>36091</v>
      </c>
    </row>
    <row r="35847" spans="7:7">
      <c r="G35847" s="162" t="s">
        <v>36092</v>
      </c>
    </row>
    <row r="35848" spans="7:7">
      <c r="G35848" s="162" t="s">
        <v>36093</v>
      </c>
    </row>
    <row r="35849" spans="7:7">
      <c r="G35849" s="162" t="s">
        <v>36094</v>
      </c>
    </row>
    <row r="35850" spans="7:7">
      <c r="G35850" s="162" t="s">
        <v>36095</v>
      </c>
    </row>
    <row r="35851" spans="7:7">
      <c r="G35851" s="162" t="s">
        <v>36096</v>
      </c>
    </row>
    <row r="35852" spans="7:7">
      <c r="G35852" s="162" t="s">
        <v>36097</v>
      </c>
    </row>
    <row r="35853" spans="7:7">
      <c r="G35853" s="162" t="s">
        <v>36098</v>
      </c>
    </row>
    <row r="35854" spans="7:7">
      <c r="G35854" s="162" t="s">
        <v>36099</v>
      </c>
    </row>
    <row r="35855" spans="7:7">
      <c r="G35855" s="162" t="s">
        <v>36100</v>
      </c>
    </row>
    <row r="35856" spans="7:7">
      <c r="G35856" s="162" t="s">
        <v>36101</v>
      </c>
    </row>
    <row r="35857" spans="7:7">
      <c r="G35857" s="162" t="s">
        <v>36102</v>
      </c>
    </row>
    <row r="35858" spans="7:7">
      <c r="G35858" s="162" t="s">
        <v>36103</v>
      </c>
    </row>
    <row r="35859" spans="7:7">
      <c r="G35859" s="162" t="s">
        <v>36104</v>
      </c>
    </row>
    <row r="35860" spans="7:7">
      <c r="G35860" s="162" t="s">
        <v>36105</v>
      </c>
    </row>
    <row r="35861" spans="7:7">
      <c r="G35861" s="162" t="s">
        <v>36106</v>
      </c>
    </row>
    <row r="35862" spans="7:7">
      <c r="G35862" s="162" t="s">
        <v>36107</v>
      </c>
    </row>
    <row r="35863" spans="7:7">
      <c r="G35863" s="162" t="s">
        <v>36108</v>
      </c>
    </row>
    <row r="35864" spans="7:7">
      <c r="G35864" s="162" t="s">
        <v>36109</v>
      </c>
    </row>
    <row r="35865" spans="7:7">
      <c r="G35865" s="162" t="s">
        <v>36110</v>
      </c>
    </row>
    <row r="35866" spans="7:7">
      <c r="G35866" s="162" t="s">
        <v>36111</v>
      </c>
    </row>
    <row r="35867" spans="7:7">
      <c r="G35867" s="162" t="s">
        <v>36112</v>
      </c>
    </row>
    <row r="35868" spans="7:7">
      <c r="G35868" s="162" t="s">
        <v>36113</v>
      </c>
    </row>
    <row r="35869" spans="7:7">
      <c r="G35869" s="162" t="s">
        <v>36114</v>
      </c>
    </row>
    <row r="35870" spans="7:7">
      <c r="G35870" s="162" t="s">
        <v>36115</v>
      </c>
    </row>
    <row r="35871" spans="7:7">
      <c r="G35871" s="162" t="s">
        <v>36116</v>
      </c>
    </row>
    <row r="35872" spans="7:7">
      <c r="G35872" s="162" t="s">
        <v>36117</v>
      </c>
    </row>
    <row r="35873" spans="7:7">
      <c r="G35873" s="162" t="s">
        <v>36118</v>
      </c>
    </row>
    <row r="35874" spans="7:7">
      <c r="G35874" s="162" t="s">
        <v>36119</v>
      </c>
    </row>
    <row r="35875" spans="7:7">
      <c r="G35875" s="162" t="s">
        <v>36120</v>
      </c>
    </row>
    <row r="35876" spans="7:7">
      <c r="G35876" s="162" t="s">
        <v>36121</v>
      </c>
    </row>
    <row r="35877" spans="7:7">
      <c r="G35877" s="162" t="s">
        <v>36122</v>
      </c>
    </row>
    <row r="35878" spans="7:7">
      <c r="G35878" s="162" t="s">
        <v>36123</v>
      </c>
    </row>
    <row r="35879" spans="7:7">
      <c r="G35879" s="162" t="s">
        <v>36124</v>
      </c>
    </row>
    <row r="35880" spans="7:7">
      <c r="G35880" s="162" t="s">
        <v>36125</v>
      </c>
    </row>
    <row r="35881" spans="7:7">
      <c r="G35881" s="162" t="s">
        <v>36126</v>
      </c>
    </row>
    <row r="35882" spans="7:7">
      <c r="G35882" s="162" t="s">
        <v>36127</v>
      </c>
    </row>
    <row r="35883" spans="7:7">
      <c r="G35883" s="162" t="s">
        <v>36128</v>
      </c>
    </row>
    <row r="35884" spans="7:7">
      <c r="G35884" s="162" t="s">
        <v>36129</v>
      </c>
    </row>
    <row r="35885" spans="7:7">
      <c r="G35885" s="162" t="s">
        <v>36130</v>
      </c>
    </row>
    <row r="35886" spans="7:7">
      <c r="G35886" s="162" t="s">
        <v>36131</v>
      </c>
    </row>
    <row r="35887" spans="7:7">
      <c r="G35887" s="162" t="s">
        <v>36132</v>
      </c>
    </row>
    <row r="35888" spans="7:7">
      <c r="G35888" s="162" t="s">
        <v>36133</v>
      </c>
    </row>
    <row r="35889" spans="7:7">
      <c r="G35889" s="162" t="s">
        <v>36134</v>
      </c>
    </row>
    <row r="35890" spans="7:7">
      <c r="G35890" s="162" t="s">
        <v>36135</v>
      </c>
    </row>
    <row r="35891" spans="7:7">
      <c r="G35891" s="162" t="s">
        <v>36136</v>
      </c>
    </row>
    <row r="35892" spans="7:7">
      <c r="G35892" s="162" t="s">
        <v>36137</v>
      </c>
    </row>
    <row r="35893" spans="7:7">
      <c r="G35893" s="162" t="s">
        <v>36138</v>
      </c>
    </row>
    <row r="35894" spans="7:7">
      <c r="G35894" s="162" t="s">
        <v>36139</v>
      </c>
    </row>
    <row r="35895" spans="7:7">
      <c r="G35895" s="162" t="s">
        <v>36140</v>
      </c>
    </row>
    <row r="35896" spans="7:7">
      <c r="G35896" s="162" t="s">
        <v>36141</v>
      </c>
    </row>
    <row r="35897" spans="7:7">
      <c r="G35897" s="162" t="s">
        <v>36142</v>
      </c>
    </row>
    <row r="35898" spans="7:7">
      <c r="G35898" s="162" t="s">
        <v>36143</v>
      </c>
    </row>
    <row r="35899" spans="7:7">
      <c r="G35899" s="162" t="s">
        <v>36144</v>
      </c>
    </row>
    <row r="35900" spans="7:7">
      <c r="G35900" s="162" t="s">
        <v>36145</v>
      </c>
    </row>
    <row r="35901" spans="7:7">
      <c r="G35901" s="162" t="s">
        <v>36146</v>
      </c>
    </row>
    <row r="35902" spans="7:7">
      <c r="G35902" s="162" t="s">
        <v>36147</v>
      </c>
    </row>
    <row r="35903" spans="7:7">
      <c r="G35903" s="162" t="s">
        <v>36148</v>
      </c>
    </row>
    <row r="35904" spans="7:7">
      <c r="G35904" s="162" t="s">
        <v>36149</v>
      </c>
    </row>
    <row r="35905" spans="7:7">
      <c r="G35905" s="162" t="s">
        <v>36150</v>
      </c>
    </row>
    <row r="35906" spans="7:7">
      <c r="G35906" s="162" t="s">
        <v>36151</v>
      </c>
    </row>
    <row r="35907" spans="7:7">
      <c r="G35907" s="162" t="s">
        <v>36152</v>
      </c>
    </row>
    <row r="35908" spans="7:7">
      <c r="G35908" s="162" t="s">
        <v>36153</v>
      </c>
    </row>
    <row r="35909" spans="7:7">
      <c r="G35909" s="162" t="s">
        <v>36154</v>
      </c>
    </row>
    <row r="35910" spans="7:7">
      <c r="G35910" s="162" t="s">
        <v>36155</v>
      </c>
    </row>
    <row r="35911" spans="7:7">
      <c r="G35911" s="162" t="s">
        <v>36156</v>
      </c>
    </row>
    <row r="35912" spans="7:7">
      <c r="G35912" s="162" t="s">
        <v>36157</v>
      </c>
    </row>
    <row r="35913" spans="7:7">
      <c r="G35913" s="162" t="s">
        <v>36158</v>
      </c>
    </row>
    <row r="35914" spans="7:7">
      <c r="G35914" s="162" t="s">
        <v>36159</v>
      </c>
    </row>
    <row r="35915" spans="7:7">
      <c r="G35915" s="162" t="s">
        <v>36160</v>
      </c>
    </row>
    <row r="35916" spans="7:7">
      <c r="G35916" s="162" t="s">
        <v>36161</v>
      </c>
    </row>
    <row r="35917" spans="7:7">
      <c r="G35917" s="162" t="s">
        <v>36162</v>
      </c>
    </row>
    <row r="35918" spans="7:7">
      <c r="G35918" s="162" t="s">
        <v>36163</v>
      </c>
    </row>
    <row r="35919" spans="7:7">
      <c r="G35919" s="162" t="s">
        <v>36164</v>
      </c>
    </row>
    <row r="35920" spans="7:7">
      <c r="G35920" s="162" t="s">
        <v>36165</v>
      </c>
    </row>
    <row r="35921" spans="7:7">
      <c r="G35921" s="162" t="s">
        <v>36166</v>
      </c>
    </row>
    <row r="35922" spans="7:7">
      <c r="G35922" s="162" t="s">
        <v>36167</v>
      </c>
    </row>
    <row r="35923" spans="7:7">
      <c r="G35923" s="162" t="s">
        <v>36168</v>
      </c>
    </row>
    <row r="35924" spans="7:7">
      <c r="G35924" s="162" t="s">
        <v>36169</v>
      </c>
    </row>
    <row r="35925" spans="7:7">
      <c r="G35925" s="162" t="s">
        <v>36170</v>
      </c>
    </row>
    <row r="35926" spans="7:7">
      <c r="G35926" s="162" t="s">
        <v>36171</v>
      </c>
    </row>
    <row r="35927" spans="7:7">
      <c r="G35927" s="162" t="s">
        <v>36172</v>
      </c>
    </row>
    <row r="35928" spans="7:7">
      <c r="G35928" s="162" t="s">
        <v>36173</v>
      </c>
    </row>
    <row r="35929" spans="7:7">
      <c r="G35929" s="162" t="s">
        <v>36174</v>
      </c>
    </row>
    <row r="35930" spans="7:7">
      <c r="G35930" s="162" t="s">
        <v>36175</v>
      </c>
    </row>
    <row r="35931" spans="7:7">
      <c r="G35931" s="162" t="s">
        <v>36176</v>
      </c>
    </row>
    <row r="35932" spans="7:7">
      <c r="G35932" s="162" t="s">
        <v>36177</v>
      </c>
    </row>
    <row r="35933" spans="7:7">
      <c r="G35933" s="162" t="s">
        <v>36178</v>
      </c>
    </row>
    <row r="35934" spans="7:7">
      <c r="G35934" s="162" t="s">
        <v>36179</v>
      </c>
    </row>
    <row r="35935" spans="7:7">
      <c r="G35935" s="162" t="s">
        <v>36180</v>
      </c>
    </row>
    <row r="35936" spans="7:7">
      <c r="G35936" s="162" t="s">
        <v>36181</v>
      </c>
    </row>
    <row r="35937" spans="7:7">
      <c r="G35937" s="162" t="s">
        <v>36182</v>
      </c>
    </row>
    <row r="35938" spans="7:7">
      <c r="G35938" s="162" t="s">
        <v>36183</v>
      </c>
    </row>
    <row r="35939" spans="7:7">
      <c r="G35939" s="162" t="s">
        <v>36184</v>
      </c>
    </row>
    <row r="35940" spans="7:7">
      <c r="G35940" s="162" t="s">
        <v>36185</v>
      </c>
    </row>
    <row r="35941" spans="7:7">
      <c r="G35941" s="162" t="s">
        <v>36186</v>
      </c>
    </row>
    <row r="35942" spans="7:7">
      <c r="G35942" s="162" t="s">
        <v>36187</v>
      </c>
    </row>
    <row r="35943" spans="7:7">
      <c r="G35943" s="162" t="s">
        <v>36188</v>
      </c>
    </row>
    <row r="35944" spans="7:7">
      <c r="G35944" s="162" t="s">
        <v>36189</v>
      </c>
    </row>
    <row r="35945" spans="7:7">
      <c r="G35945" s="162" t="s">
        <v>36190</v>
      </c>
    </row>
    <row r="35946" spans="7:7">
      <c r="G35946" s="162" t="s">
        <v>36191</v>
      </c>
    </row>
    <row r="35947" spans="7:7">
      <c r="G35947" s="162" t="s">
        <v>36192</v>
      </c>
    </row>
    <row r="35948" spans="7:7">
      <c r="G35948" s="162" t="s">
        <v>36193</v>
      </c>
    </row>
    <row r="35949" spans="7:7">
      <c r="G35949" s="162" t="s">
        <v>36194</v>
      </c>
    </row>
    <row r="35950" spans="7:7">
      <c r="G35950" s="162" t="s">
        <v>36195</v>
      </c>
    </row>
    <row r="35951" spans="7:7">
      <c r="G35951" s="162" t="s">
        <v>36196</v>
      </c>
    </row>
    <row r="35952" spans="7:7">
      <c r="G35952" s="162" t="s">
        <v>36197</v>
      </c>
    </row>
    <row r="35953" spans="7:7">
      <c r="G35953" s="162" t="s">
        <v>36198</v>
      </c>
    </row>
    <row r="35954" spans="7:7">
      <c r="G35954" s="162" t="s">
        <v>36199</v>
      </c>
    </row>
    <row r="35955" spans="7:7">
      <c r="G35955" s="162" t="s">
        <v>36200</v>
      </c>
    </row>
    <row r="35956" spans="7:7">
      <c r="G35956" s="162" t="s">
        <v>36201</v>
      </c>
    </row>
    <row r="35957" spans="7:7">
      <c r="G35957" s="162" t="s">
        <v>36202</v>
      </c>
    </row>
    <row r="35958" spans="7:7">
      <c r="G35958" s="162" t="s">
        <v>36203</v>
      </c>
    </row>
    <row r="35959" spans="7:7">
      <c r="G35959" s="162" t="s">
        <v>36204</v>
      </c>
    </row>
    <row r="35960" spans="7:7">
      <c r="G35960" s="162" t="s">
        <v>36205</v>
      </c>
    </row>
    <row r="35961" spans="7:7">
      <c r="G35961" s="162" t="s">
        <v>36206</v>
      </c>
    </row>
    <row r="35962" spans="7:7">
      <c r="G35962" s="162" t="s">
        <v>36207</v>
      </c>
    </row>
    <row r="35963" spans="7:7">
      <c r="G35963" s="162" t="s">
        <v>36208</v>
      </c>
    </row>
    <row r="35964" spans="7:7">
      <c r="G35964" s="162" t="s">
        <v>36209</v>
      </c>
    </row>
    <row r="35965" spans="7:7">
      <c r="G35965" s="162" t="s">
        <v>36210</v>
      </c>
    </row>
    <row r="35966" spans="7:7">
      <c r="G35966" s="162" t="s">
        <v>36211</v>
      </c>
    </row>
    <row r="35967" spans="7:7">
      <c r="G35967" s="162" t="s">
        <v>36212</v>
      </c>
    </row>
    <row r="35968" spans="7:7">
      <c r="G35968" s="162" t="s">
        <v>36213</v>
      </c>
    </row>
    <row r="35969" spans="7:7">
      <c r="G35969" s="162" t="s">
        <v>36214</v>
      </c>
    </row>
    <row r="35970" spans="7:7">
      <c r="G35970" s="162" t="s">
        <v>36215</v>
      </c>
    </row>
    <row r="35971" spans="7:7">
      <c r="G35971" s="162" t="s">
        <v>36216</v>
      </c>
    </row>
    <row r="35972" spans="7:7">
      <c r="G35972" s="162" t="s">
        <v>36217</v>
      </c>
    </row>
    <row r="35973" spans="7:7">
      <c r="G35973" s="162" t="s">
        <v>36218</v>
      </c>
    </row>
    <row r="35974" spans="7:7">
      <c r="G35974" s="162" t="s">
        <v>36219</v>
      </c>
    </row>
    <row r="35975" spans="7:7">
      <c r="G35975" s="162" t="s">
        <v>36220</v>
      </c>
    </row>
    <row r="35976" spans="7:7">
      <c r="G35976" s="162" t="s">
        <v>36221</v>
      </c>
    </row>
    <row r="35977" spans="7:7">
      <c r="G35977" s="162" t="s">
        <v>36222</v>
      </c>
    </row>
    <row r="35978" spans="7:7">
      <c r="G35978" s="162" t="s">
        <v>36223</v>
      </c>
    </row>
    <row r="35979" spans="7:7">
      <c r="G35979" s="162" t="s">
        <v>36224</v>
      </c>
    </row>
    <row r="35980" spans="7:7">
      <c r="G35980" s="162" t="s">
        <v>36225</v>
      </c>
    </row>
    <row r="35981" spans="7:7">
      <c r="G35981" s="162" t="s">
        <v>36226</v>
      </c>
    </row>
    <row r="35982" spans="7:7">
      <c r="G35982" s="162" t="s">
        <v>36227</v>
      </c>
    </row>
    <row r="35983" spans="7:7">
      <c r="G35983" s="162" t="s">
        <v>36228</v>
      </c>
    </row>
    <row r="35984" spans="7:7">
      <c r="G35984" s="162" t="s">
        <v>36229</v>
      </c>
    </row>
    <row r="35985" spans="7:7">
      <c r="G35985" s="162" t="s">
        <v>36230</v>
      </c>
    </row>
    <row r="35986" spans="7:7">
      <c r="G35986" s="162" t="s">
        <v>36231</v>
      </c>
    </row>
    <row r="35987" spans="7:7">
      <c r="G35987" s="162" t="s">
        <v>36232</v>
      </c>
    </row>
    <row r="35988" spans="7:7">
      <c r="G35988" s="162" t="s">
        <v>36233</v>
      </c>
    </row>
    <row r="35989" spans="7:7">
      <c r="G35989" s="162" t="s">
        <v>36234</v>
      </c>
    </row>
    <row r="35990" spans="7:7">
      <c r="G35990" s="162" t="s">
        <v>36235</v>
      </c>
    </row>
    <row r="35991" spans="7:7">
      <c r="G35991" s="162" t="s">
        <v>36236</v>
      </c>
    </row>
    <row r="35992" spans="7:7">
      <c r="G35992" s="162" t="s">
        <v>36237</v>
      </c>
    </row>
    <row r="35993" spans="7:7">
      <c r="G35993" s="162" t="s">
        <v>36238</v>
      </c>
    </row>
    <row r="35994" spans="7:7">
      <c r="G35994" s="162" t="s">
        <v>36239</v>
      </c>
    </row>
    <row r="35995" spans="7:7">
      <c r="G35995" s="162" t="s">
        <v>36240</v>
      </c>
    </row>
    <row r="35996" spans="7:7">
      <c r="G35996" s="162" t="s">
        <v>36241</v>
      </c>
    </row>
    <row r="35997" spans="7:7">
      <c r="G35997" s="162" t="s">
        <v>36242</v>
      </c>
    </row>
    <row r="35998" spans="7:7">
      <c r="G35998" s="162" t="s">
        <v>36243</v>
      </c>
    </row>
    <row r="35999" spans="7:7">
      <c r="G35999" s="162" t="s">
        <v>36244</v>
      </c>
    </row>
    <row r="36000" spans="7:7">
      <c r="G36000" s="162" t="s">
        <v>36245</v>
      </c>
    </row>
    <row r="36001" spans="7:7">
      <c r="G36001" s="162" t="s">
        <v>36246</v>
      </c>
    </row>
    <row r="36002" spans="7:7">
      <c r="G36002" s="162" t="s">
        <v>36247</v>
      </c>
    </row>
    <row r="36003" spans="7:7">
      <c r="G36003" s="162" t="s">
        <v>36248</v>
      </c>
    </row>
    <row r="36004" spans="7:7">
      <c r="G36004" s="162" t="s">
        <v>36249</v>
      </c>
    </row>
    <row r="36005" spans="7:7">
      <c r="G36005" s="162" t="s">
        <v>36250</v>
      </c>
    </row>
    <row r="36006" spans="7:7">
      <c r="G36006" s="162" t="s">
        <v>36251</v>
      </c>
    </row>
    <row r="36007" spans="7:7">
      <c r="G36007" s="162" t="s">
        <v>36252</v>
      </c>
    </row>
    <row r="36008" spans="7:7">
      <c r="G36008" s="162" t="s">
        <v>36253</v>
      </c>
    </row>
    <row r="36009" spans="7:7">
      <c r="G36009" s="162" t="s">
        <v>36254</v>
      </c>
    </row>
    <row r="36010" spans="7:7">
      <c r="G36010" s="162" t="s">
        <v>36255</v>
      </c>
    </row>
    <row r="36011" spans="7:7">
      <c r="G36011" s="162" t="s">
        <v>36256</v>
      </c>
    </row>
    <row r="36012" spans="7:7">
      <c r="G36012" s="162" t="s">
        <v>36257</v>
      </c>
    </row>
    <row r="36013" spans="7:7">
      <c r="G36013" s="162" t="s">
        <v>36258</v>
      </c>
    </row>
    <row r="36014" spans="7:7">
      <c r="G36014" s="162" t="s">
        <v>36259</v>
      </c>
    </row>
    <row r="36015" spans="7:7">
      <c r="G36015" s="162" t="s">
        <v>36260</v>
      </c>
    </row>
    <row r="36016" spans="7:7">
      <c r="G36016" s="162" t="s">
        <v>36261</v>
      </c>
    </row>
    <row r="36017" spans="7:7">
      <c r="G36017" s="162" t="s">
        <v>36262</v>
      </c>
    </row>
    <row r="36018" spans="7:7">
      <c r="G36018" s="162" t="s">
        <v>36263</v>
      </c>
    </row>
    <row r="36019" spans="7:7">
      <c r="G36019" s="162" t="s">
        <v>36264</v>
      </c>
    </row>
    <row r="36020" spans="7:7">
      <c r="G36020" s="162" t="s">
        <v>36265</v>
      </c>
    </row>
    <row r="36021" spans="7:7">
      <c r="G36021" s="162" t="s">
        <v>36266</v>
      </c>
    </row>
    <row r="36022" spans="7:7">
      <c r="G36022" s="162" t="s">
        <v>36267</v>
      </c>
    </row>
    <row r="36023" spans="7:7">
      <c r="G36023" s="162" t="s">
        <v>36268</v>
      </c>
    </row>
    <row r="36024" spans="7:7">
      <c r="G36024" s="162" t="s">
        <v>36269</v>
      </c>
    </row>
    <row r="36025" spans="7:7">
      <c r="G36025" s="162" t="s">
        <v>36270</v>
      </c>
    </row>
    <row r="36026" spans="7:7">
      <c r="G36026" s="162" t="s">
        <v>36271</v>
      </c>
    </row>
    <row r="36027" spans="7:7">
      <c r="G36027" s="162" t="s">
        <v>36272</v>
      </c>
    </row>
    <row r="36028" spans="7:7">
      <c r="G36028" s="162" t="s">
        <v>36273</v>
      </c>
    </row>
    <row r="36029" spans="7:7">
      <c r="G36029" s="162" t="s">
        <v>36274</v>
      </c>
    </row>
    <row r="36030" spans="7:7">
      <c r="G36030" s="162" t="s">
        <v>36275</v>
      </c>
    </row>
    <row r="36031" spans="7:7">
      <c r="G36031" s="162" t="s">
        <v>36276</v>
      </c>
    </row>
    <row r="36032" spans="7:7">
      <c r="G36032" s="162" t="s">
        <v>36277</v>
      </c>
    </row>
    <row r="36033" spans="7:7">
      <c r="G36033" s="162" t="s">
        <v>36278</v>
      </c>
    </row>
    <row r="36034" spans="7:7">
      <c r="G36034" s="162" t="s">
        <v>36279</v>
      </c>
    </row>
    <row r="36035" spans="7:7">
      <c r="G36035" s="162" t="s">
        <v>36280</v>
      </c>
    </row>
    <row r="36036" spans="7:7">
      <c r="G36036" s="162" t="s">
        <v>36281</v>
      </c>
    </row>
    <row r="36037" spans="7:7">
      <c r="G36037" s="162" t="s">
        <v>36282</v>
      </c>
    </row>
    <row r="36038" spans="7:7">
      <c r="G36038" s="162" t="s">
        <v>36283</v>
      </c>
    </row>
    <row r="36039" spans="7:7">
      <c r="G36039" s="162" t="s">
        <v>36284</v>
      </c>
    </row>
    <row r="36040" spans="7:7">
      <c r="G36040" s="162" t="s">
        <v>36285</v>
      </c>
    </row>
    <row r="36041" spans="7:7">
      <c r="G36041" s="162" t="s">
        <v>36286</v>
      </c>
    </row>
    <row r="36042" spans="7:7">
      <c r="G36042" s="162" t="s">
        <v>36287</v>
      </c>
    </row>
    <row r="36043" spans="7:7">
      <c r="G36043" s="162" t="s">
        <v>36288</v>
      </c>
    </row>
    <row r="36044" spans="7:7">
      <c r="G36044" s="162" t="s">
        <v>36289</v>
      </c>
    </row>
    <row r="36045" spans="7:7">
      <c r="G36045" s="162" t="s">
        <v>36290</v>
      </c>
    </row>
    <row r="36046" spans="7:7">
      <c r="G36046" s="162" t="s">
        <v>36291</v>
      </c>
    </row>
    <row r="36047" spans="7:7">
      <c r="G36047" s="162" t="s">
        <v>36292</v>
      </c>
    </row>
    <row r="36048" spans="7:7">
      <c r="G36048" s="162" t="s">
        <v>36293</v>
      </c>
    </row>
    <row r="36049" spans="7:7">
      <c r="G36049" s="162" t="s">
        <v>36294</v>
      </c>
    </row>
    <row r="36050" spans="7:7">
      <c r="G36050" s="162" t="s">
        <v>36295</v>
      </c>
    </row>
    <row r="36051" spans="7:7">
      <c r="G36051" s="162" t="s">
        <v>36296</v>
      </c>
    </row>
    <row r="36052" spans="7:7">
      <c r="G36052" s="162" t="s">
        <v>36297</v>
      </c>
    </row>
    <row r="36053" spans="7:7">
      <c r="G36053" s="162" t="s">
        <v>36298</v>
      </c>
    </row>
    <row r="36054" spans="7:7">
      <c r="G36054" s="162" t="s">
        <v>36299</v>
      </c>
    </row>
    <row r="36055" spans="7:7">
      <c r="G36055" s="162" t="s">
        <v>36300</v>
      </c>
    </row>
    <row r="36056" spans="7:7">
      <c r="G36056" s="162" t="s">
        <v>36301</v>
      </c>
    </row>
    <row r="36057" spans="7:7">
      <c r="G36057" s="162" t="s">
        <v>36302</v>
      </c>
    </row>
    <row r="36058" spans="7:7">
      <c r="G36058" s="162" t="s">
        <v>36303</v>
      </c>
    </row>
    <row r="36059" spans="7:7">
      <c r="G36059" s="162" t="s">
        <v>36304</v>
      </c>
    </row>
    <row r="36060" spans="7:7">
      <c r="G36060" s="162" t="s">
        <v>36305</v>
      </c>
    </row>
    <row r="36061" spans="7:7">
      <c r="G36061" s="162" t="s">
        <v>36306</v>
      </c>
    </row>
    <row r="36062" spans="7:7">
      <c r="G36062" s="162" t="s">
        <v>36307</v>
      </c>
    </row>
    <row r="36063" spans="7:7">
      <c r="G36063" s="162" t="s">
        <v>36308</v>
      </c>
    </row>
    <row r="36064" spans="7:7">
      <c r="G36064" s="162" t="s">
        <v>36309</v>
      </c>
    </row>
    <row r="36065" spans="7:7">
      <c r="G36065" s="162" t="s">
        <v>36310</v>
      </c>
    </row>
    <row r="36066" spans="7:7">
      <c r="G36066" s="162" t="s">
        <v>36311</v>
      </c>
    </row>
    <row r="36067" spans="7:7">
      <c r="G36067" s="162" t="s">
        <v>36312</v>
      </c>
    </row>
    <row r="36068" spans="7:7">
      <c r="G36068" s="162" t="s">
        <v>36313</v>
      </c>
    </row>
    <row r="36069" spans="7:7">
      <c r="G36069" s="162" t="s">
        <v>36314</v>
      </c>
    </row>
    <row r="36070" spans="7:7">
      <c r="G36070" s="162" t="s">
        <v>36315</v>
      </c>
    </row>
    <row r="36071" spans="7:7">
      <c r="G36071" s="162" t="s">
        <v>36316</v>
      </c>
    </row>
    <row r="36072" spans="7:7">
      <c r="G36072" s="162" t="s">
        <v>36317</v>
      </c>
    </row>
    <row r="36073" spans="7:7">
      <c r="G36073" s="162" t="s">
        <v>36318</v>
      </c>
    </row>
    <row r="36074" spans="7:7">
      <c r="G36074" s="162" t="s">
        <v>36319</v>
      </c>
    </row>
    <row r="36075" spans="7:7">
      <c r="G36075" s="162" t="s">
        <v>36320</v>
      </c>
    </row>
    <row r="36076" spans="7:7">
      <c r="G36076" s="162" t="s">
        <v>36321</v>
      </c>
    </row>
    <row r="36077" spans="7:7">
      <c r="G36077" s="162" t="s">
        <v>36322</v>
      </c>
    </row>
    <row r="36078" spans="7:7">
      <c r="G36078" s="162" t="s">
        <v>36323</v>
      </c>
    </row>
    <row r="36079" spans="7:7">
      <c r="G36079" s="162" t="s">
        <v>36324</v>
      </c>
    </row>
    <row r="36080" spans="7:7">
      <c r="G36080" s="162" t="s">
        <v>36325</v>
      </c>
    </row>
    <row r="36081" spans="7:7">
      <c r="G36081" s="162" t="s">
        <v>36326</v>
      </c>
    </row>
    <row r="36082" spans="7:7">
      <c r="G36082" s="162" t="s">
        <v>36327</v>
      </c>
    </row>
    <row r="36083" spans="7:7">
      <c r="G36083" s="162" t="s">
        <v>36328</v>
      </c>
    </row>
    <row r="36084" spans="7:7">
      <c r="G36084" s="162" t="s">
        <v>36329</v>
      </c>
    </row>
    <row r="36085" spans="7:7">
      <c r="G36085" s="162" t="s">
        <v>36330</v>
      </c>
    </row>
    <row r="36086" spans="7:7">
      <c r="G36086" s="162" t="s">
        <v>36331</v>
      </c>
    </row>
    <row r="36087" spans="7:7">
      <c r="G36087" s="162" t="s">
        <v>36332</v>
      </c>
    </row>
    <row r="36088" spans="7:7">
      <c r="G36088" s="162" t="s">
        <v>36333</v>
      </c>
    </row>
    <row r="36089" spans="7:7">
      <c r="G36089" s="162" t="s">
        <v>36334</v>
      </c>
    </row>
    <row r="36090" spans="7:7">
      <c r="G36090" s="162" t="s">
        <v>36335</v>
      </c>
    </row>
    <row r="36091" spans="7:7">
      <c r="G36091" s="162" t="s">
        <v>36336</v>
      </c>
    </row>
    <row r="36092" spans="7:7">
      <c r="G36092" s="162" t="s">
        <v>36337</v>
      </c>
    </row>
    <row r="36093" spans="7:7">
      <c r="G36093" s="162" t="s">
        <v>36338</v>
      </c>
    </row>
    <row r="36094" spans="7:7">
      <c r="G36094" s="162" t="s">
        <v>36339</v>
      </c>
    </row>
    <row r="36095" spans="7:7">
      <c r="G36095" s="162" t="s">
        <v>36340</v>
      </c>
    </row>
    <row r="36096" spans="7:7">
      <c r="G36096" s="162" t="s">
        <v>36341</v>
      </c>
    </row>
    <row r="36097" spans="7:7">
      <c r="G36097" s="162" t="s">
        <v>36342</v>
      </c>
    </row>
    <row r="36098" spans="7:7">
      <c r="G36098" s="162" t="s">
        <v>36343</v>
      </c>
    </row>
    <row r="36099" spans="7:7">
      <c r="G36099" s="162" t="s">
        <v>36344</v>
      </c>
    </row>
    <row r="36100" spans="7:7">
      <c r="G36100" s="162" t="s">
        <v>36345</v>
      </c>
    </row>
    <row r="36101" spans="7:7">
      <c r="G36101" s="162" t="s">
        <v>36346</v>
      </c>
    </row>
    <row r="36102" spans="7:7">
      <c r="G36102" s="162" t="s">
        <v>36347</v>
      </c>
    </row>
    <row r="36103" spans="7:7">
      <c r="G36103" s="162" t="s">
        <v>36348</v>
      </c>
    </row>
    <row r="36104" spans="7:7">
      <c r="G36104" s="162" t="s">
        <v>36349</v>
      </c>
    </row>
    <row r="36105" spans="7:7">
      <c r="G36105" s="162" t="s">
        <v>36350</v>
      </c>
    </row>
    <row r="36106" spans="7:7">
      <c r="G36106" s="162" t="s">
        <v>36351</v>
      </c>
    </row>
    <row r="36107" spans="7:7">
      <c r="G36107" s="162" t="s">
        <v>36352</v>
      </c>
    </row>
    <row r="36108" spans="7:7">
      <c r="G36108" s="162" t="s">
        <v>36353</v>
      </c>
    </row>
    <row r="36109" spans="7:7">
      <c r="G36109" s="162" t="s">
        <v>36354</v>
      </c>
    </row>
    <row r="36110" spans="7:7">
      <c r="G36110" s="162" t="s">
        <v>36355</v>
      </c>
    </row>
    <row r="36111" spans="7:7">
      <c r="G36111" s="162" t="s">
        <v>36356</v>
      </c>
    </row>
    <row r="36112" spans="7:7">
      <c r="G36112" s="162" t="s">
        <v>36357</v>
      </c>
    </row>
    <row r="36113" spans="7:7">
      <c r="G36113" s="162" t="s">
        <v>36358</v>
      </c>
    </row>
    <row r="36114" spans="7:7">
      <c r="G36114" s="162" t="s">
        <v>36359</v>
      </c>
    </row>
    <row r="36115" spans="7:7">
      <c r="G36115" s="162" t="s">
        <v>36360</v>
      </c>
    </row>
    <row r="36116" spans="7:7">
      <c r="G36116" s="162" t="s">
        <v>36361</v>
      </c>
    </row>
    <row r="36117" spans="7:7">
      <c r="G36117" s="162" t="s">
        <v>36362</v>
      </c>
    </row>
    <row r="36118" spans="7:7">
      <c r="G36118" s="162" t="s">
        <v>36363</v>
      </c>
    </row>
    <row r="36119" spans="7:7">
      <c r="G36119" s="162" t="s">
        <v>36364</v>
      </c>
    </row>
    <row r="36120" spans="7:7">
      <c r="G36120" s="162" t="s">
        <v>36365</v>
      </c>
    </row>
    <row r="36121" spans="7:7">
      <c r="G36121" s="162" t="s">
        <v>36366</v>
      </c>
    </row>
    <row r="36122" spans="7:7">
      <c r="G36122" s="162" t="s">
        <v>36367</v>
      </c>
    </row>
    <row r="36123" spans="7:7">
      <c r="G36123" s="162" t="s">
        <v>36368</v>
      </c>
    </row>
    <row r="36124" spans="7:7">
      <c r="G36124" s="162" t="s">
        <v>36369</v>
      </c>
    </row>
    <row r="36125" spans="7:7">
      <c r="G36125" s="162" t="s">
        <v>36370</v>
      </c>
    </row>
    <row r="36126" spans="7:7">
      <c r="G36126" s="162" t="s">
        <v>36371</v>
      </c>
    </row>
    <row r="36127" spans="7:7">
      <c r="G36127" s="162" t="s">
        <v>36372</v>
      </c>
    </row>
    <row r="36128" spans="7:7">
      <c r="G36128" s="162" t="s">
        <v>36373</v>
      </c>
    </row>
    <row r="36129" spans="7:7">
      <c r="G36129" s="162" t="s">
        <v>36374</v>
      </c>
    </row>
    <row r="36130" spans="7:7">
      <c r="G36130" s="162" t="s">
        <v>36375</v>
      </c>
    </row>
    <row r="36131" spans="7:7">
      <c r="G36131" s="162" t="s">
        <v>36376</v>
      </c>
    </row>
    <row r="36132" spans="7:7">
      <c r="G36132" s="162" t="s">
        <v>36377</v>
      </c>
    </row>
    <row r="36133" spans="7:7">
      <c r="G36133" s="162" t="s">
        <v>36378</v>
      </c>
    </row>
    <row r="36134" spans="7:7">
      <c r="G36134" s="162" t="s">
        <v>36379</v>
      </c>
    </row>
    <row r="36135" spans="7:7">
      <c r="G36135" s="162" t="s">
        <v>36380</v>
      </c>
    </row>
    <row r="36136" spans="7:7">
      <c r="G36136" s="162" t="s">
        <v>36381</v>
      </c>
    </row>
    <row r="36137" spans="7:7">
      <c r="G36137" s="162" t="s">
        <v>36382</v>
      </c>
    </row>
    <row r="36138" spans="7:7">
      <c r="G36138" s="162" t="s">
        <v>36383</v>
      </c>
    </row>
    <row r="36139" spans="7:7">
      <c r="G36139" s="162" t="s">
        <v>36384</v>
      </c>
    </row>
    <row r="36140" spans="7:7">
      <c r="G36140" s="162" t="s">
        <v>36385</v>
      </c>
    </row>
    <row r="36141" spans="7:7">
      <c r="G36141" s="162" t="s">
        <v>36386</v>
      </c>
    </row>
    <row r="36142" spans="7:7">
      <c r="G36142" s="162" t="s">
        <v>36387</v>
      </c>
    </row>
    <row r="36143" spans="7:7">
      <c r="G36143" s="162" t="s">
        <v>36388</v>
      </c>
    </row>
    <row r="36144" spans="7:7">
      <c r="G36144" s="162" t="s">
        <v>36389</v>
      </c>
    </row>
    <row r="36145" spans="7:7">
      <c r="G36145" s="162" t="s">
        <v>36390</v>
      </c>
    </row>
    <row r="36146" spans="7:7">
      <c r="G36146" s="162" t="s">
        <v>36391</v>
      </c>
    </row>
    <row r="36147" spans="7:7">
      <c r="G36147" s="162" t="s">
        <v>36392</v>
      </c>
    </row>
    <row r="36148" spans="7:7">
      <c r="G36148" s="162" t="s">
        <v>36393</v>
      </c>
    </row>
    <row r="36149" spans="7:7">
      <c r="G36149" s="162" t="s">
        <v>36394</v>
      </c>
    </row>
    <row r="36150" spans="7:7">
      <c r="G36150" s="162" t="s">
        <v>36395</v>
      </c>
    </row>
    <row r="36151" spans="7:7">
      <c r="G36151" s="162" t="s">
        <v>36396</v>
      </c>
    </row>
    <row r="36152" spans="7:7">
      <c r="G36152" s="162" t="s">
        <v>36397</v>
      </c>
    </row>
    <row r="36153" spans="7:7">
      <c r="G36153" s="162" t="s">
        <v>36398</v>
      </c>
    </row>
    <row r="36154" spans="7:7">
      <c r="G36154" s="162" t="s">
        <v>36399</v>
      </c>
    </row>
    <row r="36155" spans="7:7">
      <c r="G36155" s="162" t="s">
        <v>36400</v>
      </c>
    </row>
    <row r="36156" spans="7:7">
      <c r="G36156" s="162" t="s">
        <v>36401</v>
      </c>
    </row>
    <row r="36157" spans="7:7">
      <c r="G36157" s="162" t="s">
        <v>36402</v>
      </c>
    </row>
    <row r="36158" spans="7:7">
      <c r="G36158" s="162" t="s">
        <v>36403</v>
      </c>
    </row>
    <row r="36159" spans="7:7">
      <c r="G36159" s="162" t="s">
        <v>36404</v>
      </c>
    </row>
    <row r="36160" spans="7:7">
      <c r="G36160" s="162" t="s">
        <v>36405</v>
      </c>
    </row>
    <row r="36161" spans="7:7">
      <c r="G36161" s="162" t="s">
        <v>36406</v>
      </c>
    </row>
    <row r="36162" spans="7:7">
      <c r="G36162" s="162" t="s">
        <v>36407</v>
      </c>
    </row>
    <row r="36163" spans="7:7">
      <c r="G36163" s="162" t="s">
        <v>36408</v>
      </c>
    </row>
    <row r="36164" spans="7:7">
      <c r="G36164" s="162" t="s">
        <v>36409</v>
      </c>
    </row>
    <row r="36165" spans="7:7">
      <c r="G36165" s="162" t="s">
        <v>36410</v>
      </c>
    </row>
    <row r="36166" spans="7:7">
      <c r="G36166" s="162" t="s">
        <v>36411</v>
      </c>
    </row>
    <row r="36167" spans="7:7">
      <c r="G36167" s="162" t="s">
        <v>36412</v>
      </c>
    </row>
    <row r="36168" spans="7:7">
      <c r="G36168" s="162" t="s">
        <v>36413</v>
      </c>
    </row>
    <row r="36169" spans="7:7">
      <c r="G36169" s="162" t="s">
        <v>36414</v>
      </c>
    </row>
    <row r="36170" spans="7:7">
      <c r="G36170" s="162" t="s">
        <v>36415</v>
      </c>
    </row>
    <row r="36171" spans="7:7">
      <c r="G36171" s="162" t="s">
        <v>36416</v>
      </c>
    </row>
    <row r="36172" spans="7:7">
      <c r="G36172" s="162" t="s">
        <v>36417</v>
      </c>
    </row>
    <row r="36173" spans="7:7">
      <c r="G36173" s="162" t="s">
        <v>36418</v>
      </c>
    </row>
    <row r="36174" spans="7:7">
      <c r="G36174" s="162" t="s">
        <v>36419</v>
      </c>
    </row>
    <row r="36175" spans="7:7">
      <c r="G36175" s="162" t="s">
        <v>36420</v>
      </c>
    </row>
    <row r="36176" spans="7:7">
      <c r="G36176" s="162" t="s">
        <v>36421</v>
      </c>
    </row>
    <row r="36177" spans="7:7">
      <c r="G36177" s="162" t="s">
        <v>36422</v>
      </c>
    </row>
    <row r="36178" spans="7:7">
      <c r="G36178" s="162" t="s">
        <v>36423</v>
      </c>
    </row>
    <row r="36179" spans="7:7">
      <c r="G36179" s="162" t="s">
        <v>36424</v>
      </c>
    </row>
    <row r="36180" spans="7:7">
      <c r="G36180" s="162" t="s">
        <v>36425</v>
      </c>
    </row>
    <row r="36181" spans="7:7">
      <c r="G36181" s="162" t="s">
        <v>36426</v>
      </c>
    </row>
    <row r="36182" spans="7:7">
      <c r="G36182" s="162" t="s">
        <v>36427</v>
      </c>
    </row>
    <row r="36183" spans="7:7">
      <c r="G36183" s="162" t="s">
        <v>36428</v>
      </c>
    </row>
    <row r="36184" spans="7:7">
      <c r="G36184" s="162" t="s">
        <v>36429</v>
      </c>
    </row>
    <row r="36185" spans="7:7">
      <c r="G36185" s="162" t="s">
        <v>36430</v>
      </c>
    </row>
    <row r="36186" spans="7:7">
      <c r="G36186" s="162" t="s">
        <v>36431</v>
      </c>
    </row>
    <row r="36187" spans="7:7">
      <c r="G36187" s="162" t="s">
        <v>36432</v>
      </c>
    </row>
    <row r="36188" spans="7:7">
      <c r="G36188" s="162" t="s">
        <v>36433</v>
      </c>
    </row>
    <row r="36189" spans="7:7">
      <c r="G36189" s="162" t="s">
        <v>36434</v>
      </c>
    </row>
    <row r="36190" spans="7:7">
      <c r="G36190" s="162" t="s">
        <v>36435</v>
      </c>
    </row>
    <row r="36191" spans="7:7">
      <c r="G36191" s="162" t="s">
        <v>36436</v>
      </c>
    </row>
    <row r="36192" spans="7:7">
      <c r="G36192" s="162" t="s">
        <v>36437</v>
      </c>
    </row>
    <row r="36193" spans="7:7">
      <c r="G36193" s="162" t="s">
        <v>36438</v>
      </c>
    </row>
    <row r="36194" spans="7:7">
      <c r="G36194" s="162" t="s">
        <v>36439</v>
      </c>
    </row>
    <row r="36195" spans="7:7">
      <c r="G36195" s="162" t="s">
        <v>36440</v>
      </c>
    </row>
    <row r="36196" spans="7:7">
      <c r="G36196" s="162" t="s">
        <v>36441</v>
      </c>
    </row>
    <row r="36197" spans="7:7">
      <c r="G36197" s="162" t="s">
        <v>36442</v>
      </c>
    </row>
    <row r="36198" spans="7:7">
      <c r="G36198" s="162" t="s">
        <v>36443</v>
      </c>
    </row>
    <row r="36199" spans="7:7">
      <c r="G36199" s="162" t="s">
        <v>36444</v>
      </c>
    </row>
    <row r="36200" spans="7:7">
      <c r="G36200" s="162" t="s">
        <v>36445</v>
      </c>
    </row>
    <row r="36201" spans="7:7">
      <c r="G36201" s="162" t="s">
        <v>36446</v>
      </c>
    </row>
    <row r="36202" spans="7:7">
      <c r="G36202" s="162" t="s">
        <v>36447</v>
      </c>
    </row>
    <row r="36203" spans="7:7">
      <c r="G36203" s="162" t="s">
        <v>36448</v>
      </c>
    </row>
    <row r="36204" spans="7:7">
      <c r="G36204" s="162" t="s">
        <v>36449</v>
      </c>
    </row>
    <row r="36205" spans="7:7">
      <c r="G36205" s="162" t="s">
        <v>36450</v>
      </c>
    </row>
    <row r="36206" spans="7:7">
      <c r="G36206" s="162" t="s">
        <v>36451</v>
      </c>
    </row>
    <row r="36207" spans="7:7">
      <c r="G36207" s="162" t="s">
        <v>36452</v>
      </c>
    </row>
    <row r="36208" spans="7:7">
      <c r="G36208" s="162" t="s">
        <v>36453</v>
      </c>
    </row>
    <row r="36209" spans="7:7">
      <c r="G36209" s="162" t="s">
        <v>36454</v>
      </c>
    </row>
    <row r="36210" spans="7:7">
      <c r="G36210" s="162" t="s">
        <v>36455</v>
      </c>
    </row>
    <row r="36211" spans="7:7">
      <c r="G36211" s="162" t="s">
        <v>36456</v>
      </c>
    </row>
    <row r="36212" spans="7:7">
      <c r="G36212" s="162" t="s">
        <v>36457</v>
      </c>
    </row>
    <row r="36213" spans="7:7">
      <c r="G36213" s="162" t="s">
        <v>36458</v>
      </c>
    </row>
    <row r="36214" spans="7:7">
      <c r="G36214" s="162" t="s">
        <v>36459</v>
      </c>
    </row>
    <row r="36215" spans="7:7">
      <c r="G36215" s="162" t="s">
        <v>36460</v>
      </c>
    </row>
    <row r="36216" spans="7:7">
      <c r="G36216" s="162" t="s">
        <v>36461</v>
      </c>
    </row>
    <row r="36217" spans="7:7">
      <c r="G36217" s="162" t="s">
        <v>36462</v>
      </c>
    </row>
    <row r="36218" spans="7:7">
      <c r="G36218" s="162" t="s">
        <v>36463</v>
      </c>
    </row>
    <row r="36219" spans="7:7">
      <c r="G36219" s="162" t="s">
        <v>36464</v>
      </c>
    </row>
    <row r="36220" spans="7:7">
      <c r="G36220" s="162" t="s">
        <v>36465</v>
      </c>
    </row>
    <row r="36221" spans="7:7">
      <c r="G36221" s="162" t="s">
        <v>36466</v>
      </c>
    </row>
    <row r="36222" spans="7:7">
      <c r="G36222" s="162" t="s">
        <v>36467</v>
      </c>
    </row>
    <row r="36223" spans="7:7">
      <c r="G36223" s="162" t="s">
        <v>36468</v>
      </c>
    </row>
    <row r="36224" spans="7:7">
      <c r="G36224" s="162" t="s">
        <v>36469</v>
      </c>
    </row>
    <row r="36225" spans="7:7">
      <c r="G36225" s="162" t="s">
        <v>36470</v>
      </c>
    </row>
    <row r="36226" spans="7:7">
      <c r="G36226" s="162" t="s">
        <v>36471</v>
      </c>
    </row>
    <row r="36227" spans="7:7">
      <c r="G36227" s="162" t="s">
        <v>36472</v>
      </c>
    </row>
    <row r="36228" spans="7:7">
      <c r="G36228" s="162" t="s">
        <v>36473</v>
      </c>
    </row>
    <row r="36229" spans="7:7">
      <c r="G36229" s="162" t="s">
        <v>36474</v>
      </c>
    </row>
    <row r="36230" spans="7:7">
      <c r="G36230" s="162" t="s">
        <v>36475</v>
      </c>
    </row>
    <row r="36231" spans="7:7">
      <c r="G36231" s="162" t="s">
        <v>36476</v>
      </c>
    </row>
    <row r="36232" spans="7:7">
      <c r="G36232" s="162" t="s">
        <v>36477</v>
      </c>
    </row>
    <row r="36233" spans="7:7">
      <c r="G36233" s="162" t="s">
        <v>36478</v>
      </c>
    </row>
    <row r="36234" spans="7:7">
      <c r="G36234" s="162" t="s">
        <v>36479</v>
      </c>
    </row>
    <row r="36235" spans="7:7">
      <c r="G36235" s="162" t="s">
        <v>36480</v>
      </c>
    </row>
    <row r="36236" spans="7:7">
      <c r="G36236" s="162" t="s">
        <v>36481</v>
      </c>
    </row>
    <row r="36237" spans="7:7">
      <c r="G36237" s="162" t="s">
        <v>36482</v>
      </c>
    </row>
    <row r="36238" spans="7:7">
      <c r="G36238" s="162" t="s">
        <v>36483</v>
      </c>
    </row>
    <row r="36239" spans="7:7">
      <c r="G36239" s="162" t="s">
        <v>36484</v>
      </c>
    </row>
    <row r="36240" spans="7:7">
      <c r="G36240" s="162" t="s">
        <v>36485</v>
      </c>
    </row>
    <row r="36241" spans="7:7">
      <c r="G36241" s="162" t="s">
        <v>36486</v>
      </c>
    </row>
    <row r="36242" spans="7:7">
      <c r="G36242" s="162" t="s">
        <v>36487</v>
      </c>
    </row>
    <row r="36243" spans="7:7">
      <c r="G36243" s="162" t="s">
        <v>36488</v>
      </c>
    </row>
    <row r="36244" spans="7:7">
      <c r="G36244" s="162" t="s">
        <v>36489</v>
      </c>
    </row>
    <row r="36245" spans="7:7">
      <c r="G36245" s="162" t="s">
        <v>36490</v>
      </c>
    </row>
    <row r="36246" spans="7:7">
      <c r="G36246" s="162" t="s">
        <v>36491</v>
      </c>
    </row>
    <row r="36247" spans="7:7">
      <c r="G36247" s="162" t="s">
        <v>36492</v>
      </c>
    </row>
    <row r="36248" spans="7:7">
      <c r="G36248" s="162" t="s">
        <v>36493</v>
      </c>
    </row>
    <row r="36249" spans="7:7">
      <c r="G36249" s="162" t="s">
        <v>36494</v>
      </c>
    </row>
    <row r="36250" spans="7:7">
      <c r="G36250" s="162" t="s">
        <v>36495</v>
      </c>
    </row>
    <row r="36251" spans="7:7">
      <c r="G36251" s="162" t="s">
        <v>36496</v>
      </c>
    </row>
    <row r="36252" spans="7:7">
      <c r="G36252" s="162" t="s">
        <v>36497</v>
      </c>
    </row>
    <row r="36253" spans="7:7">
      <c r="G36253" s="162" t="s">
        <v>36498</v>
      </c>
    </row>
    <row r="36254" spans="7:7">
      <c r="G36254" s="162" t="s">
        <v>36499</v>
      </c>
    </row>
    <row r="36255" spans="7:7">
      <c r="G36255" s="162" t="s">
        <v>36500</v>
      </c>
    </row>
    <row r="36256" spans="7:7">
      <c r="G36256" s="162" t="s">
        <v>36501</v>
      </c>
    </row>
    <row r="36257" spans="7:7">
      <c r="G36257" s="162" t="s">
        <v>36502</v>
      </c>
    </row>
    <row r="36258" spans="7:7">
      <c r="G36258" s="162" t="s">
        <v>36503</v>
      </c>
    </row>
    <row r="36259" spans="7:7">
      <c r="G36259" s="162" t="s">
        <v>36504</v>
      </c>
    </row>
    <row r="36260" spans="7:7">
      <c r="G36260" s="162" t="s">
        <v>36505</v>
      </c>
    </row>
    <row r="36261" spans="7:7">
      <c r="G36261" s="162" t="s">
        <v>36506</v>
      </c>
    </row>
    <row r="36262" spans="7:7">
      <c r="G36262" s="162" t="s">
        <v>36507</v>
      </c>
    </row>
    <row r="36263" spans="7:7">
      <c r="G36263" s="162" t="s">
        <v>36508</v>
      </c>
    </row>
    <row r="36264" spans="7:7">
      <c r="G36264" s="162" t="s">
        <v>36509</v>
      </c>
    </row>
    <row r="36265" spans="7:7">
      <c r="G36265" s="162" t="s">
        <v>36510</v>
      </c>
    </row>
    <row r="36266" spans="7:7">
      <c r="G36266" s="162" t="s">
        <v>36511</v>
      </c>
    </row>
    <row r="36267" spans="7:7">
      <c r="G36267" s="162" t="s">
        <v>36512</v>
      </c>
    </row>
    <row r="36268" spans="7:7">
      <c r="G36268" s="162" t="s">
        <v>36513</v>
      </c>
    </row>
    <row r="36269" spans="7:7">
      <c r="G36269" s="162" t="s">
        <v>36514</v>
      </c>
    </row>
    <row r="36270" spans="7:7">
      <c r="G36270" s="162" t="s">
        <v>36515</v>
      </c>
    </row>
    <row r="36271" spans="7:7">
      <c r="G36271" s="162" t="s">
        <v>36516</v>
      </c>
    </row>
    <row r="36272" spans="7:7">
      <c r="G36272" s="162" t="s">
        <v>36517</v>
      </c>
    </row>
    <row r="36273" spans="7:7">
      <c r="G36273" s="162" t="s">
        <v>36518</v>
      </c>
    </row>
    <row r="36274" spans="7:7">
      <c r="G36274" s="162" t="s">
        <v>36519</v>
      </c>
    </row>
    <row r="36275" spans="7:7">
      <c r="G36275" s="162" t="s">
        <v>36520</v>
      </c>
    </row>
    <row r="36276" spans="7:7">
      <c r="G36276" s="162" t="s">
        <v>36521</v>
      </c>
    </row>
    <row r="36277" spans="7:7">
      <c r="G36277" s="162" t="s">
        <v>36522</v>
      </c>
    </row>
    <row r="36278" spans="7:7">
      <c r="G36278" s="162" t="s">
        <v>36523</v>
      </c>
    </row>
    <row r="36279" spans="7:7">
      <c r="G36279" s="162" t="s">
        <v>36524</v>
      </c>
    </row>
    <row r="36280" spans="7:7">
      <c r="G36280" s="162" t="s">
        <v>36525</v>
      </c>
    </row>
    <row r="36281" spans="7:7">
      <c r="G36281" s="162" t="s">
        <v>36526</v>
      </c>
    </row>
    <row r="36282" spans="7:7">
      <c r="G36282" s="162" t="s">
        <v>36527</v>
      </c>
    </row>
    <row r="36283" spans="7:7">
      <c r="G36283" s="162" t="s">
        <v>36528</v>
      </c>
    </row>
    <row r="36284" spans="7:7">
      <c r="G36284" s="162" t="s">
        <v>36529</v>
      </c>
    </row>
    <row r="36285" spans="7:7">
      <c r="G36285" s="162" t="s">
        <v>36530</v>
      </c>
    </row>
    <row r="36286" spans="7:7">
      <c r="G36286" s="162" t="s">
        <v>36531</v>
      </c>
    </row>
    <row r="36287" spans="7:7">
      <c r="G36287" s="162" t="s">
        <v>36532</v>
      </c>
    </row>
    <row r="36288" spans="7:7">
      <c r="G36288" s="162" t="s">
        <v>36533</v>
      </c>
    </row>
    <row r="36289" spans="7:7">
      <c r="G36289" s="162" t="s">
        <v>36534</v>
      </c>
    </row>
    <row r="36290" spans="7:7">
      <c r="G36290" s="162" t="s">
        <v>36535</v>
      </c>
    </row>
    <row r="36291" spans="7:7">
      <c r="G36291" s="162" t="s">
        <v>36536</v>
      </c>
    </row>
    <row r="36292" spans="7:7">
      <c r="G36292" s="162" t="s">
        <v>36537</v>
      </c>
    </row>
    <row r="36293" spans="7:7">
      <c r="G36293" s="162" t="s">
        <v>36538</v>
      </c>
    </row>
    <row r="36294" spans="7:7">
      <c r="G36294" s="162" t="s">
        <v>36539</v>
      </c>
    </row>
    <row r="36295" spans="7:7">
      <c r="G36295" s="162" t="s">
        <v>36540</v>
      </c>
    </row>
    <row r="36296" spans="7:7">
      <c r="G36296" s="162" t="s">
        <v>36541</v>
      </c>
    </row>
    <row r="36297" spans="7:7">
      <c r="G36297" s="162" t="s">
        <v>36542</v>
      </c>
    </row>
    <row r="36298" spans="7:7">
      <c r="G36298" s="162" t="s">
        <v>36543</v>
      </c>
    </row>
    <row r="36299" spans="7:7">
      <c r="G36299" s="162" t="s">
        <v>36544</v>
      </c>
    </row>
    <row r="36300" spans="7:7">
      <c r="G36300" s="162" t="s">
        <v>36545</v>
      </c>
    </row>
    <row r="36301" spans="7:7">
      <c r="G36301" s="162" t="s">
        <v>36546</v>
      </c>
    </row>
    <row r="36302" spans="7:7">
      <c r="G36302" s="162" t="s">
        <v>36547</v>
      </c>
    </row>
    <row r="36303" spans="7:7">
      <c r="G36303" s="162" t="s">
        <v>36548</v>
      </c>
    </row>
    <row r="36304" spans="7:7">
      <c r="G36304" s="162" t="s">
        <v>36549</v>
      </c>
    </row>
    <row r="36305" spans="7:7">
      <c r="G36305" s="162" t="s">
        <v>36550</v>
      </c>
    </row>
    <row r="36306" spans="7:7">
      <c r="G36306" s="162" t="s">
        <v>36551</v>
      </c>
    </row>
    <row r="36307" spans="7:7">
      <c r="G36307" s="162" t="s">
        <v>36552</v>
      </c>
    </row>
    <row r="36308" spans="7:7">
      <c r="G36308" s="162" t="s">
        <v>36553</v>
      </c>
    </row>
    <row r="36309" spans="7:7">
      <c r="G36309" s="162" t="s">
        <v>36554</v>
      </c>
    </row>
    <row r="36310" spans="7:7">
      <c r="G36310" s="162" t="s">
        <v>36555</v>
      </c>
    </row>
    <row r="36311" spans="7:7">
      <c r="G36311" s="162" t="s">
        <v>36556</v>
      </c>
    </row>
    <row r="36312" spans="7:7">
      <c r="G36312" s="162" t="s">
        <v>36557</v>
      </c>
    </row>
    <row r="36313" spans="7:7">
      <c r="G36313" s="162" t="s">
        <v>36558</v>
      </c>
    </row>
    <row r="36314" spans="7:7">
      <c r="G36314" s="162" t="s">
        <v>36559</v>
      </c>
    </row>
    <row r="36315" spans="7:7">
      <c r="G36315" s="162" t="s">
        <v>36560</v>
      </c>
    </row>
    <row r="36316" spans="7:7">
      <c r="G36316" s="162" t="s">
        <v>36561</v>
      </c>
    </row>
    <row r="36317" spans="7:7">
      <c r="G36317" s="162" t="s">
        <v>36562</v>
      </c>
    </row>
    <row r="36318" spans="7:7">
      <c r="G36318" s="162" t="s">
        <v>36563</v>
      </c>
    </row>
    <row r="36319" spans="7:7">
      <c r="G36319" s="162" t="s">
        <v>36564</v>
      </c>
    </row>
    <row r="36320" spans="7:7">
      <c r="G36320" s="162" t="s">
        <v>36565</v>
      </c>
    </row>
    <row r="36321" spans="7:7">
      <c r="G36321" s="162" t="s">
        <v>36566</v>
      </c>
    </row>
    <row r="36322" spans="7:7">
      <c r="G36322" s="162" t="s">
        <v>36567</v>
      </c>
    </row>
    <row r="36323" spans="7:7">
      <c r="G36323" s="162" t="s">
        <v>36568</v>
      </c>
    </row>
    <row r="36324" spans="7:7">
      <c r="G36324" s="162" t="s">
        <v>36569</v>
      </c>
    </row>
    <row r="36325" spans="7:7">
      <c r="G36325" s="162" t="s">
        <v>36570</v>
      </c>
    </row>
    <row r="36326" spans="7:7">
      <c r="G36326" s="162" t="s">
        <v>36571</v>
      </c>
    </row>
    <row r="36327" spans="7:7">
      <c r="G36327" s="162" t="s">
        <v>36572</v>
      </c>
    </row>
    <row r="36328" spans="7:7">
      <c r="G36328" s="162" t="s">
        <v>36573</v>
      </c>
    </row>
    <row r="36329" spans="7:7">
      <c r="G36329" s="162" t="s">
        <v>36574</v>
      </c>
    </row>
    <row r="36330" spans="7:7">
      <c r="G36330" s="162" t="s">
        <v>36575</v>
      </c>
    </row>
    <row r="36331" spans="7:7">
      <c r="G36331" s="162" t="s">
        <v>36576</v>
      </c>
    </row>
    <row r="36332" spans="7:7">
      <c r="G36332" s="162" t="s">
        <v>36577</v>
      </c>
    </row>
    <row r="36333" spans="7:7">
      <c r="G36333" s="162" t="s">
        <v>36578</v>
      </c>
    </row>
    <row r="36334" spans="7:7">
      <c r="G36334" s="162" t="s">
        <v>36579</v>
      </c>
    </row>
    <row r="36335" spans="7:7">
      <c r="G36335" s="162" t="s">
        <v>36580</v>
      </c>
    </row>
    <row r="36336" spans="7:7">
      <c r="G36336" s="162" t="s">
        <v>36581</v>
      </c>
    </row>
    <row r="36337" spans="7:7">
      <c r="G36337" s="162" t="s">
        <v>36582</v>
      </c>
    </row>
    <row r="36338" spans="7:7">
      <c r="G36338" s="162" t="s">
        <v>36583</v>
      </c>
    </row>
    <row r="36339" spans="7:7">
      <c r="G36339" s="162" t="s">
        <v>36584</v>
      </c>
    </row>
    <row r="36340" spans="7:7">
      <c r="G36340" s="162" t="s">
        <v>36585</v>
      </c>
    </row>
    <row r="36341" spans="7:7">
      <c r="G36341" s="162" t="s">
        <v>36586</v>
      </c>
    </row>
    <row r="36342" spans="7:7">
      <c r="G36342" s="162" t="s">
        <v>36587</v>
      </c>
    </row>
    <row r="36343" spans="7:7">
      <c r="G36343" s="162" t="s">
        <v>36588</v>
      </c>
    </row>
    <row r="36344" spans="7:7">
      <c r="G36344" s="162" t="s">
        <v>36589</v>
      </c>
    </row>
    <row r="36345" spans="7:7">
      <c r="G36345" s="162" t="s">
        <v>36590</v>
      </c>
    </row>
    <row r="36346" spans="7:7">
      <c r="G36346" s="162" t="s">
        <v>36591</v>
      </c>
    </row>
    <row r="36347" spans="7:7">
      <c r="G36347" s="162" t="s">
        <v>36592</v>
      </c>
    </row>
    <row r="36348" spans="7:7">
      <c r="G36348" s="162" t="s">
        <v>36593</v>
      </c>
    </row>
    <row r="36349" spans="7:7">
      <c r="G36349" s="162" t="s">
        <v>36594</v>
      </c>
    </row>
    <row r="36350" spans="7:7">
      <c r="G36350" s="162" t="s">
        <v>36595</v>
      </c>
    </row>
    <row r="36351" spans="7:7">
      <c r="G36351" s="162" t="s">
        <v>36596</v>
      </c>
    </row>
    <row r="36352" spans="7:7">
      <c r="G36352" s="162" t="s">
        <v>36597</v>
      </c>
    </row>
    <row r="36353" spans="7:7">
      <c r="G36353" s="162" t="s">
        <v>36598</v>
      </c>
    </row>
    <row r="36354" spans="7:7">
      <c r="G36354" s="162" t="s">
        <v>36599</v>
      </c>
    </row>
    <row r="36355" spans="7:7">
      <c r="G36355" s="162" t="s">
        <v>36600</v>
      </c>
    </row>
    <row r="36356" spans="7:7">
      <c r="G36356" s="162" t="s">
        <v>36601</v>
      </c>
    </row>
    <row r="36357" spans="7:7">
      <c r="G36357" s="162" t="s">
        <v>36602</v>
      </c>
    </row>
    <row r="36358" spans="7:7">
      <c r="G36358" s="162" t="s">
        <v>36603</v>
      </c>
    </row>
    <row r="36359" spans="7:7">
      <c r="G36359" s="162" t="s">
        <v>36604</v>
      </c>
    </row>
    <row r="36360" spans="7:7">
      <c r="G36360" s="162" t="s">
        <v>36605</v>
      </c>
    </row>
    <row r="36361" spans="7:7">
      <c r="G36361" s="162" t="s">
        <v>36606</v>
      </c>
    </row>
    <row r="36362" spans="7:7">
      <c r="G36362" s="162" t="s">
        <v>36607</v>
      </c>
    </row>
    <row r="36363" spans="7:7">
      <c r="G36363" s="162" t="s">
        <v>36608</v>
      </c>
    </row>
    <row r="36364" spans="7:7">
      <c r="G36364" s="162" t="s">
        <v>36609</v>
      </c>
    </row>
    <row r="36365" spans="7:7">
      <c r="G36365" s="162" t="s">
        <v>36610</v>
      </c>
    </row>
    <row r="36366" spans="7:7">
      <c r="G36366" s="162" t="s">
        <v>36611</v>
      </c>
    </row>
    <row r="36367" spans="7:7">
      <c r="G36367" s="162" t="s">
        <v>36612</v>
      </c>
    </row>
    <row r="36368" spans="7:7">
      <c r="G36368" s="162" t="s">
        <v>36613</v>
      </c>
    </row>
    <row r="36369" spans="7:7">
      <c r="G36369" s="162" t="s">
        <v>36614</v>
      </c>
    </row>
    <row r="36370" spans="7:7">
      <c r="G36370" s="162" t="s">
        <v>36615</v>
      </c>
    </row>
    <row r="36371" spans="7:7">
      <c r="G36371" s="162" t="s">
        <v>36616</v>
      </c>
    </row>
    <row r="36372" spans="7:7">
      <c r="G36372" s="162" t="s">
        <v>36617</v>
      </c>
    </row>
    <row r="36373" spans="7:7">
      <c r="G36373" s="162" t="s">
        <v>36618</v>
      </c>
    </row>
    <row r="36374" spans="7:7">
      <c r="G36374" s="162" t="s">
        <v>36619</v>
      </c>
    </row>
    <row r="36375" spans="7:7">
      <c r="G36375" s="162" t="s">
        <v>36620</v>
      </c>
    </row>
    <row r="36376" spans="7:7">
      <c r="G36376" s="162" t="s">
        <v>36621</v>
      </c>
    </row>
    <row r="36377" spans="7:7">
      <c r="G36377" s="162" t="s">
        <v>36622</v>
      </c>
    </row>
    <row r="36378" spans="7:7">
      <c r="G36378" s="162" t="s">
        <v>36623</v>
      </c>
    </row>
    <row r="36379" spans="7:7">
      <c r="G36379" s="162" t="s">
        <v>36624</v>
      </c>
    </row>
    <row r="36380" spans="7:7">
      <c r="G36380" s="162" t="s">
        <v>36625</v>
      </c>
    </row>
    <row r="36381" spans="7:7">
      <c r="G36381" s="162" t="s">
        <v>36626</v>
      </c>
    </row>
    <row r="36382" spans="7:7">
      <c r="G36382" s="162" t="s">
        <v>36627</v>
      </c>
    </row>
    <row r="36383" spans="7:7">
      <c r="G36383" s="162" t="s">
        <v>36628</v>
      </c>
    </row>
    <row r="36384" spans="7:7">
      <c r="G36384" s="162" t="s">
        <v>36629</v>
      </c>
    </row>
    <row r="36385" spans="7:7">
      <c r="G36385" s="162" t="s">
        <v>36630</v>
      </c>
    </row>
    <row r="36386" spans="7:7">
      <c r="G36386" s="162" t="s">
        <v>36631</v>
      </c>
    </row>
    <row r="36387" spans="7:7">
      <c r="G36387" s="162" t="s">
        <v>36632</v>
      </c>
    </row>
    <row r="36388" spans="7:7">
      <c r="G36388" s="162" t="s">
        <v>36633</v>
      </c>
    </row>
    <row r="36389" spans="7:7">
      <c r="G36389" s="162" t="s">
        <v>36634</v>
      </c>
    </row>
    <row r="36390" spans="7:7">
      <c r="G36390" s="162" t="s">
        <v>36635</v>
      </c>
    </row>
    <row r="36391" spans="7:7">
      <c r="G36391" s="162" t="s">
        <v>36636</v>
      </c>
    </row>
    <row r="36392" spans="7:7">
      <c r="G36392" s="162" t="s">
        <v>36637</v>
      </c>
    </row>
    <row r="36393" spans="7:7">
      <c r="G36393" s="162" t="s">
        <v>36638</v>
      </c>
    </row>
    <row r="36394" spans="7:7">
      <c r="G36394" s="162" t="s">
        <v>36639</v>
      </c>
    </row>
    <row r="36395" spans="7:7">
      <c r="G36395" s="162" t="s">
        <v>36640</v>
      </c>
    </row>
    <row r="36396" spans="7:7">
      <c r="G36396" s="162" t="s">
        <v>36641</v>
      </c>
    </row>
    <row r="36397" spans="7:7">
      <c r="G36397" s="162" t="s">
        <v>36642</v>
      </c>
    </row>
    <row r="36398" spans="7:7">
      <c r="G36398" s="162" t="s">
        <v>36643</v>
      </c>
    </row>
    <row r="36399" spans="7:7">
      <c r="G36399" s="162" t="s">
        <v>36644</v>
      </c>
    </row>
    <row r="36400" spans="7:7">
      <c r="G36400" s="162" t="s">
        <v>36645</v>
      </c>
    </row>
    <row r="36401" spans="7:7">
      <c r="G36401" s="162" t="s">
        <v>36646</v>
      </c>
    </row>
    <row r="36402" spans="7:7">
      <c r="G36402" s="162" t="s">
        <v>36647</v>
      </c>
    </row>
    <row r="36403" spans="7:7">
      <c r="G36403" s="162" t="s">
        <v>36648</v>
      </c>
    </row>
    <row r="36404" spans="7:7">
      <c r="G36404" s="162" t="s">
        <v>36649</v>
      </c>
    </row>
    <row r="36405" spans="7:7">
      <c r="G36405" s="162" t="s">
        <v>36650</v>
      </c>
    </row>
    <row r="36406" spans="7:7">
      <c r="G36406" s="162" t="s">
        <v>36651</v>
      </c>
    </row>
    <row r="36407" spans="7:7">
      <c r="G36407" s="162" t="s">
        <v>36652</v>
      </c>
    </row>
    <row r="36408" spans="7:7">
      <c r="G36408" s="162" t="s">
        <v>36653</v>
      </c>
    </row>
    <row r="36409" spans="7:7">
      <c r="G36409" s="162" t="s">
        <v>36654</v>
      </c>
    </row>
    <row r="36410" spans="7:7">
      <c r="G36410" s="162" t="s">
        <v>36655</v>
      </c>
    </row>
    <row r="36411" spans="7:7">
      <c r="G36411" s="162" t="s">
        <v>36656</v>
      </c>
    </row>
    <row r="36412" spans="7:7">
      <c r="G36412" s="162" t="s">
        <v>36657</v>
      </c>
    </row>
    <row r="36413" spans="7:7">
      <c r="G36413" s="162" t="s">
        <v>36658</v>
      </c>
    </row>
    <row r="36414" spans="7:7">
      <c r="G36414" s="162" t="s">
        <v>36659</v>
      </c>
    </row>
    <row r="36415" spans="7:7">
      <c r="G36415" s="162" t="s">
        <v>36660</v>
      </c>
    </row>
    <row r="36416" spans="7:7">
      <c r="G36416" s="162" t="s">
        <v>36661</v>
      </c>
    </row>
    <row r="36417" spans="7:7">
      <c r="G36417" s="162" t="s">
        <v>36662</v>
      </c>
    </row>
    <row r="36418" spans="7:7">
      <c r="G36418" s="162" t="s">
        <v>36663</v>
      </c>
    </row>
    <row r="36419" spans="7:7">
      <c r="G36419" s="162" t="s">
        <v>36664</v>
      </c>
    </row>
    <row r="36420" spans="7:7">
      <c r="G36420" s="162" t="s">
        <v>36665</v>
      </c>
    </row>
    <row r="36421" spans="7:7">
      <c r="G36421" s="162" t="s">
        <v>36666</v>
      </c>
    </row>
    <row r="36422" spans="7:7">
      <c r="G36422" s="162" t="s">
        <v>36667</v>
      </c>
    </row>
    <row r="36423" spans="7:7">
      <c r="G36423" s="162" t="s">
        <v>36668</v>
      </c>
    </row>
    <row r="36424" spans="7:7">
      <c r="G36424" s="162" t="s">
        <v>36669</v>
      </c>
    </row>
    <row r="36425" spans="7:7">
      <c r="G36425" s="162" t="s">
        <v>36670</v>
      </c>
    </row>
    <row r="36426" spans="7:7">
      <c r="G36426" s="162" t="s">
        <v>36671</v>
      </c>
    </row>
    <row r="36427" spans="7:7">
      <c r="G36427" s="162" t="s">
        <v>36672</v>
      </c>
    </row>
    <row r="36428" spans="7:7">
      <c r="G36428" s="162" t="s">
        <v>36673</v>
      </c>
    </row>
    <row r="36429" spans="7:7">
      <c r="G36429" s="162" t="s">
        <v>36674</v>
      </c>
    </row>
    <row r="36430" spans="7:7">
      <c r="G36430" s="162" t="s">
        <v>36675</v>
      </c>
    </row>
    <row r="36431" spans="7:7">
      <c r="G36431" s="162" t="s">
        <v>36676</v>
      </c>
    </row>
    <row r="36432" spans="7:7">
      <c r="G36432" s="162" t="s">
        <v>36677</v>
      </c>
    </row>
    <row r="36433" spans="7:7">
      <c r="G36433" s="162" t="s">
        <v>36678</v>
      </c>
    </row>
    <row r="36434" spans="7:7">
      <c r="G36434" s="162" t="s">
        <v>36679</v>
      </c>
    </row>
    <row r="36435" spans="7:7">
      <c r="G36435" s="162" t="s">
        <v>36680</v>
      </c>
    </row>
    <row r="36436" spans="7:7">
      <c r="G36436" s="162" t="s">
        <v>36681</v>
      </c>
    </row>
    <row r="36437" spans="7:7">
      <c r="G36437" s="162" t="s">
        <v>36682</v>
      </c>
    </row>
    <row r="36438" spans="7:7">
      <c r="G36438" s="162" t="s">
        <v>36683</v>
      </c>
    </row>
    <row r="36439" spans="7:7">
      <c r="G36439" s="162" t="s">
        <v>36684</v>
      </c>
    </row>
    <row r="36440" spans="7:7">
      <c r="G36440" s="162" t="s">
        <v>36685</v>
      </c>
    </row>
    <row r="36441" spans="7:7">
      <c r="G36441" s="162" t="s">
        <v>36686</v>
      </c>
    </row>
    <row r="36442" spans="7:7">
      <c r="G36442" s="162" t="s">
        <v>36687</v>
      </c>
    </row>
    <row r="36443" spans="7:7">
      <c r="G36443" s="162" t="s">
        <v>36688</v>
      </c>
    </row>
    <row r="36444" spans="7:7">
      <c r="G36444" s="162" t="s">
        <v>36689</v>
      </c>
    </row>
    <row r="36445" spans="7:7">
      <c r="G36445" s="162" t="s">
        <v>36690</v>
      </c>
    </row>
    <row r="36446" spans="7:7">
      <c r="G36446" s="162" t="s">
        <v>36691</v>
      </c>
    </row>
    <row r="36447" spans="7:7">
      <c r="G36447" s="162" t="s">
        <v>36692</v>
      </c>
    </row>
    <row r="36448" spans="7:7">
      <c r="G36448" s="162" t="s">
        <v>36693</v>
      </c>
    </row>
    <row r="36449" spans="7:7">
      <c r="G36449" s="162" t="s">
        <v>36694</v>
      </c>
    </row>
    <row r="36450" spans="7:7">
      <c r="G36450" s="162" t="s">
        <v>36695</v>
      </c>
    </row>
    <row r="36451" spans="7:7">
      <c r="G36451" s="162" t="s">
        <v>36696</v>
      </c>
    </row>
    <row r="36452" spans="7:7">
      <c r="G36452" s="162" t="s">
        <v>36697</v>
      </c>
    </row>
    <row r="36453" spans="7:7">
      <c r="G36453" s="162" t="s">
        <v>36698</v>
      </c>
    </row>
    <row r="36454" spans="7:7">
      <c r="G36454" s="162" t="s">
        <v>36699</v>
      </c>
    </row>
    <row r="36455" spans="7:7">
      <c r="G36455" s="162" t="s">
        <v>36700</v>
      </c>
    </row>
    <row r="36456" spans="7:7">
      <c r="G36456" s="162" t="s">
        <v>36701</v>
      </c>
    </row>
    <row r="36457" spans="7:7">
      <c r="G36457" s="162" t="s">
        <v>36702</v>
      </c>
    </row>
    <row r="36458" spans="7:7">
      <c r="G36458" s="162" t="s">
        <v>36703</v>
      </c>
    </row>
    <row r="36459" spans="7:7">
      <c r="G36459" s="162" t="s">
        <v>36704</v>
      </c>
    </row>
    <row r="36460" spans="7:7">
      <c r="G36460" s="162" t="s">
        <v>36705</v>
      </c>
    </row>
    <row r="36461" spans="7:7">
      <c r="G36461" s="162" t="s">
        <v>36706</v>
      </c>
    </row>
    <row r="36462" spans="7:7">
      <c r="G36462" s="162" t="s">
        <v>36707</v>
      </c>
    </row>
    <row r="36463" spans="7:7">
      <c r="G36463" s="162" t="s">
        <v>36708</v>
      </c>
    </row>
    <row r="36464" spans="7:7">
      <c r="G36464" s="162" t="s">
        <v>36709</v>
      </c>
    </row>
    <row r="36465" spans="7:7">
      <c r="G36465" s="162" t="s">
        <v>36710</v>
      </c>
    </row>
    <row r="36466" spans="7:7">
      <c r="G36466" s="162" t="s">
        <v>36711</v>
      </c>
    </row>
    <row r="36467" spans="7:7">
      <c r="G36467" s="162" t="s">
        <v>36712</v>
      </c>
    </row>
    <row r="36468" spans="7:7">
      <c r="G36468" s="162" t="s">
        <v>36713</v>
      </c>
    </row>
    <row r="36469" spans="7:7">
      <c r="G36469" s="162" t="s">
        <v>36714</v>
      </c>
    </row>
    <row r="36470" spans="7:7">
      <c r="G36470" s="162" t="s">
        <v>36715</v>
      </c>
    </row>
    <row r="36471" spans="7:7">
      <c r="G36471" s="162" t="s">
        <v>36716</v>
      </c>
    </row>
    <row r="36472" spans="7:7">
      <c r="G36472" s="162" t="s">
        <v>36717</v>
      </c>
    </row>
    <row r="36473" spans="7:7">
      <c r="G36473" s="162" t="s">
        <v>36718</v>
      </c>
    </row>
    <row r="36474" spans="7:7">
      <c r="G36474" s="162" t="s">
        <v>36719</v>
      </c>
    </row>
    <row r="36475" spans="7:7">
      <c r="G36475" s="162" t="s">
        <v>36720</v>
      </c>
    </row>
    <row r="36476" spans="7:7">
      <c r="G36476" s="162" t="s">
        <v>36721</v>
      </c>
    </row>
    <row r="36477" spans="7:7">
      <c r="G36477" s="162" t="s">
        <v>36722</v>
      </c>
    </row>
    <row r="36478" spans="7:7">
      <c r="G36478" s="162" t="s">
        <v>36723</v>
      </c>
    </row>
    <row r="36479" spans="7:7">
      <c r="G36479" s="162" t="s">
        <v>36724</v>
      </c>
    </row>
    <row r="36480" spans="7:7">
      <c r="G36480" s="162" t="s">
        <v>36725</v>
      </c>
    </row>
    <row r="36481" spans="7:7">
      <c r="G36481" s="162" t="s">
        <v>36726</v>
      </c>
    </row>
    <row r="36482" spans="7:7">
      <c r="G36482" s="162" t="s">
        <v>36727</v>
      </c>
    </row>
    <row r="36483" spans="7:7">
      <c r="G36483" s="162" t="s">
        <v>36728</v>
      </c>
    </row>
    <row r="36484" spans="7:7">
      <c r="G36484" s="162" t="s">
        <v>36729</v>
      </c>
    </row>
    <row r="36485" spans="7:7">
      <c r="G36485" s="162" t="s">
        <v>36730</v>
      </c>
    </row>
    <row r="36486" spans="7:7">
      <c r="G36486" s="162" t="s">
        <v>36731</v>
      </c>
    </row>
    <row r="36487" spans="7:7">
      <c r="G36487" s="162" t="s">
        <v>36732</v>
      </c>
    </row>
    <row r="36488" spans="7:7">
      <c r="G36488" s="162" t="s">
        <v>36733</v>
      </c>
    </row>
    <row r="36489" spans="7:7">
      <c r="G36489" s="162" t="s">
        <v>36734</v>
      </c>
    </row>
    <row r="36490" spans="7:7">
      <c r="G36490" s="162" t="s">
        <v>36735</v>
      </c>
    </row>
    <row r="36491" spans="7:7">
      <c r="G36491" s="162" t="s">
        <v>36736</v>
      </c>
    </row>
    <row r="36492" spans="7:7">
      <c r="G36492" s="162" t="s">
        <v>36737</v>
      </c>
    </row>
    <row r="36493" spans="7:7">
      <c r="G36493" s="162" t="s">
        <v>36738</v>
      </c>
    </row>
    <row r="36494" spans="7:7">
      <c r="G36494" s="162" t="s">
        <v>36739</v>
      </c>
    </row>
    <row r="36495" spans="7:7">
      <c r="G36495" s="162" t="s">
        <v>36740</v>
      </c>
    </row>
    <row r="36496" spans="7:7">
      <c r="G36496" s="162" t="s">
        <v>36741</v>
      </c>
    </row>
    <row r="36497" spans="7:7">
      <c r="G36497" s="162" t="s">
        <v>36742</v>
      </c>
    </row>
    <row r="36498" spans="7:7">
      <c r="G36498" s="162" t="s">
        <v>36743</v>
      </c>
    </row>
    <row r="36499" spans="7:7">
      <c r="G36499" s="162" t="s">
        <v>36744</v>
      </c>
    </row>
    <row r="36500" spans="7:7">
      <c r="G36500" s="162" t="s">
        <v>36745</v>
      </c>
    </row>
    <row r="36501" spans="7:7">
      <c r="G36501" s="162" t="s">
        <v>36746</v>
      </c>
    </row>
    <row r="36502" spans="7:7">
      <c r="G36502" s="162" t="s">
        <v>36747</v>
      </c>
    </row>
    <row r="36503" spans="7:7">
      <c r="G36503" s="162" t="s">
        <v>36748</v>
      </c>
    </row>
    <row r="36504" spans="7:7">
      <c r="G36504" s="162" t="s">
        <v>36749</v>
      </c>
    </row>
    <row r="36505" spans="7:7">
      <c r="G36505" s="162" t="s">
        <v>36750</v>
      </c>
    </row>
    <row r="36506" spans="7:7">
      <c r="G36506" s="162" t="s">
        <v>36751</v>
      </c>
    </row>
    <row r="36507" spans="7:7">
      <c r="G36507" s="162" t="s">
        <v>36752</v>
      </c>
    </row>
    <row r="36508" spans="7:7">
      <c r="G36508" s="162" t="s">
        <v>36753</v>
      </c>
    </row>
    <row r="36509" spans="7:7">
      <c r="G36509" s="162" t="s">
        <v>36754</v>
      </c>
    </row>
    <row r="36510" spans="7:7">
      <c r="G36510" s="162" t="s">
        <v>36755</v>
      </c>
    </row>
    <row r="36511" spans="7:7">
      <c r="G36511" s="162" t="s">
        <v>36756</v>
      </c>
    </row>
    <row r="36512" spans="7:7">
      <c r="G36512" s="162" t="s">
        <v>36757</v>
      </c>
    </row>
    <row r="36513" spans="7:7">
      <c r="G36513" s="162" t="s">
        <v>36758</v>
      </c>
    </row>
    <row r="36514" spans="7:7">
      <c r="G36514" s="162" t="s">
        <v>36759</v>
      </c>
    </row>
    <row r="36515" spans="7:7">
      <c r="G36515" s="162" t="s">
        <v>36760</v>
      </c>
    </row>
    <row r="36516" spans="7:7">
      <c r="G36516" s="162" t="s">
        <v>36761</v>
      </c>
    </row>
    <row r="36517" spans="7:7">
      <c r="G36517" s="162" t="s">
        <v>36762</v>
      </c>
    </row>
    <row r="36518" spans="7:7">
      <c r="G36518" s="162" t="s">
        <v>36763</v>
      </c>
    </row>
    <row r="36519" spans="7:7">
      <c r="G36519" s="162" t="s">
        <v>36764</v>
      </c>
    </row>
    <row r="36520" spans="7:7">
      <c r="G36520" s="162" t="s">
        <v>36765</v>
      </c>
    </row>
    <row r="36521" spans="7:7">
      <c r="G36521" s="162" t="s">
        <v>36766</v>
      </c>
    </row>
    <row r="36522" spans="7:7">
      <c r="G36522" s="162" t="s">
        <v>36767</v>
      </c>
    </row>
    <row r="36523" spans="7:7">
      <c r="G36523" s="162" t="s">
        <v>36768</v>
      </c>
    </row>
    <row r="36524" spans="7:7">
      <c r="G36524" s="162" t="s">
        <v>36769</v>
      </c>
    </row>
    <row r="36525" spans="7:7">
      <c r="G36525" s="162" t="s">
        <v>36770</v>
      </c>
    </row>
    <row r="36526" spans="7:7">
      <c r="G36526" s="162" t="s">
        <v>36771</v>
      </c>
    </row>
    <row r="36527" spans="7:7">
      <c r="G36527" s="162" t="s">
        <v>36772</v>
      </c>
    </row>
    <row r="36528" spans="7:7">
      <c r="G36528" s="162" t="s">
        <v>36773</v>
      </c>
    </row>
    <row r="36529" spans="7:7">
      <c r="G36529" s="162" t="s">
        <v>36774</v>
      </c>
    </row>
    <row r="36530" spans="7:7">
      <c r="G36530" s="162" t="s">
        <v>36775</v>
      </c>
    </row>
    <row r="36531" spans="7:7">
      <c r="G36531" s="162" t="s">
        <v>36776</v>
      </c>
    </row>
    <row r="36532" spans="7:7">
      <c r="G36532" s="162" t="s">
        <v>36777</v>
      </c>
    </row>
    <row r="36533" spans="7:7">
      <c r="G36533" s="162" t="s">
        <v>36778</v>
      </c>
    </row>
    <row r="36534" spans="7:7">
      <c r="G36534" s="162" t="s">
        <v>36779</v>
      </c>
    </row>
    <row r="36535" spans="7:7">
      <c r="G36535" s="162" t="s">
        <v>36780</v>
      </c>
    </row>
    <row r="36536" spans="7:7">
      <c r="G36536" s="162" t="s">
        <v>36781</v>
      </c>
    </row>
    <row r="36537" spans="7:7">
      <c r="G36537" s="162" t="s">
        <v>36782</v>
      </c>
    </row>
    <row r="36538" spans="7:7">
      <c r="G36538" s="162" t="s">
        <v>36783</v>
      </c>
    </row>
    <row r="36539" spans="7:7">
      <c r="G36539" s="162" t="s">
        <v>36784</v>
      </c>
    </row>
    <row r="36540" spans="7:7">
      <c r="G36540" s="162" t="s">
        <v>36785</v>
      </c>
    </row>
    <row r="36541" spans="7:7">
      <c r="G36541" s="162" t="s">
        <v>36786</v>
      </c>
    </row>
    <row r="36542" spans="7:7">
      <c r="G36542" s="162" t="s">
        <v>36787</v>
      </c>
    </row>
    <row r="36543" spans="7:7">
      <c r="G36543" s="162" t="s">
        <v>36788</v>
      </c>
    </row>
    <row r="36544" spans="7:7">
      <c r="G36544" s="162" t="s">
        <v>36789</v>
      </c>
    </row>
    <row r="36545" spans="7:7">
      <c r="G36545" s="162" t="s">
        <v>36790</v>
      </c>
    </row>
    <row r="36546" spans="7:7">
      <c r="G36546" s="162" t="s">
        <v>36791</v>
      </c>
    </row>
    <row r="36547" spans="7:7">
      <c r="G36547" s="162" t="s">
        <v>36792</v>
      </c>
    </row>
    <row r="36548" spans="7:7">
      <c r="G36548" s="162" t="s">
        <v>36793</v>
      </c>
    </row>
    <row r="36549" spans="7:7">
      <c r="G36549" s="162" t="s">
        <v>36794</v>
      </c>
    </row>
    <row r="36550" spans="7:7">
      <c r="G36550" s="162" t="s">
        <v>36795</v>
      </c>
    </row>
    <row r="36551" spans="7:7">
      <c r="G36551" s="162" t="s">
        <v>36796</v>
      </c>
    </row>
    <row r="36552" spans="7:7">
      <c r="G36552" s="162" t="s">
        <v>36797</v>
      </c>
    </row>
    <row r="36553" spans="7:7">
      <c r="G36553" s="162" t="s">
        <v>36798</v>
      </c>
    </row>
    <row r="36554" spans="7:7">
      <c r="G36554" s="162" t="s">
        <v>36799</v>
      </c>
    </row>
    <row r="36555" spans="7:7">
      <c r="G36555" s="162" t="s">
        <v>36800</v>
      </c>
    </row>
    <row r="36556" spans="7:7">
      <c r="G36556" s="162" t="s">
        <v>36801</v>
      </c>
    </row>
    <row r="36557" spans="7:7">
      <c r="G36557" s="162" t="s">
        <v>36802</v>
      </c>
    </row>
    <row r="36558" spans="7:7">
      <c r="G36558" s="162" t="s">
        <v>36803</v>
      </c>
    </row>
    <row r="36559" spans="7:7">
      <c r="G36559" s="162" t="s">
        <v>36804</v>
      </c>
    </row>
    <row r="36560" spans="7:7">
      <c r="G36560" s="162" t="s">
        <v>36805</v>
      </c>
    </row>
    <row r="36561" spans="7:7">
      <c r="G36561" s="162" t="s">
        <v>36806</v>
      </c>
    </row>
    <row r="36562" spans="7:7">
      <c r="G36562" s="162" t="s">
        <v>36807</v>
      </c>
    </row>
    <row r="36563" spans="7:7">
      <c r="G36563" s="162" t="s">
        <v>36808</v>
      </c>
    </row>
    <row r="36564" spans="7:7">
      <c r="G36564" s="162" t="s">
        <v>36809</v>
      </c>
    </row>
    <row r="36565" spans="7:7">
      <c r="G36565" s="162" t="s">
        <v>36810</v>
      </c>
    </row>
    <row r="36566" spans="7:7">
      <c r="G36566" s="162" t="s">
        <v>36811</v>
      </c>
    </row>
    <row r="36567" spans="7:7">
      <c r="G36567" s="162" t="s">
        <v>36812</v>
      </c>
    </row>
    <row r="36568" spans="7:7">
      <c r="G36568" s="162" t="s">
        <v>36813</v>
      </c>
    </row>
    <row r="36569" spans="7:7">
      <c r="G36569" s="162" t="s">
        <v>36814</v>
      </c>
    </row>
    <row r="36570" spans="7:7">
      <c r="G36570" s="162" t="s">
        <v>36815</v>
      </c>
    </row>
    <row r="36571" spans="7:7">
      <c r="G36571" s="162" t="s">
        <v>36816</v>
      </c>
    </row>
    <row r="36572" spans="7:7">
      <c r="G36572" s="162" t="s">
        <v>36817</v>
      </c>
    </row>
    <row r="36573" spans="7:7">
      <c r="G36573" s="162" t="s">
        <v>36818</v>
      </c>
    </row>
    <row r="36574" spans="7:7">
      <c r="G36574" s="162" t="s">
        <v>36819</v>
      </c>
    </row>
    <row r="36575" spans="7:7">
      <c r="G36575" s="162" t="s">
        <v>36820</v>
      </c>
    </row>
    <row r="36576" spans="7:7">
      <c r="G36576" s="162" t="s">
        <v>36821</v>
      </c>
    </row>
    <row r="36577" spans="7:7">
      <c r="G36577" s="162" t="s">
        <v>36822</v>
      </c>
    </row>
    <row r="36578" spans="7:7">
      <c r="G36578" s="162" t="s">
        <v>36823</v>
      </c>
    </row>
    <row r="36579" spans="7:7">
      <c r="G36579" s="162" t="s">
        <v>36824</v>
      </c>
    </row>
    <row r="36580" spans="7:7">
      <c r="G36580" s="162" t="s">
        <v>36825</v>
      </c>
    </row>
    <row r="36581" spans="7:7">
      <c r="G36581" s="162" t="s">
        <v>36826</v>
      </c>
    </row>
    <row r="36582" spans="7:7">
      <c r="G36582" s="162" t="s">
        <v>36827</v>
      </c>
    </row>
    <row r="36583" spans="7:7">
      <c r="G36583" s="162" t="s">
        <v>36828</v>
      </c>
    </row>
    <row r="36584" spans="7:7">
      <c r="G36584" s="162" t="s">
        <v>36829</v>
      </c>
    </row>
    <row r="36585" spans="7:7">
      <c r="G36585" s="162" t="s">
        <v>36830</v>
      </c>
    </row>
    <row r="36586" spans="7:7">
      <c r="G36586" s="162" t="s">
        <v>36831</v>
      </c>
    </row>
    <row r="36587" spans="7:7">
      <c r="G36587" s="162" t="s">
        <v>36832</v>
      </c>
    </row>
    <row r="36588" spans="7:7">
      <c r="G36588" s="162" t="s">
        <v>36833</v>
      </c>
    </row>
    <row r="36589" spans="7:7">
      <c r="G36589" s="162" t="s">
        <v>36834</v>
      </c>
    </row>
    <row r="36590" spans="7:7">
      <c r="G36590" s="162" t="s">
        <v>36835</v>
      </c>
    </row>
    <row r="36591" spans="7:7">
      <c r="G36591" s="162" t="s">
        <v>36836</v>
      </c>
    </row>
    <row r="36592" spans="7:7">
      <c r="G36592" s="162" t="s">
        <v>36837</v>
      </c>
    </row>
    <row r="36593" spans="7:7">
      <c r="G36593" s="162" t="s">
        <v>36838</v>
      </c>
    </row>
    <row r="36594" spans="7:7">
      <c r="G36594" s="162" t="s">
        <v>36839</v>
      </c>
    </row>
    <row r="36595" spans="7:7">
      <c r="G36595" s="162" t="s">
        <v>36840</v>
      </c>
    </row>
    <row r="36596" spans="7:7">
      <c r="G36596" s="162" t="s">
        <v>36841</v>
      </c>
    </row>
    <row r="36597" spans="7:7">
      <c r="G36597" s="162" t="s">
        <v>36842</v>
      </c>
    </row>
    <row r="36598" spans="7:7">
      <c r="G36598" s="162" t="s">
        <v>36843</v>
      </c>
    </row>
    <row r="36599" spans="7:7">
      <c r="G36599" s="162" t="s">
        <v>36844</v>
      </c>
    </row>
    <row r="36600" spans="7:7">
      <c r="G36600" s="162" t="s">
        <v>36845</v>
      </c>
    </row>
    <row r="36601" spans="7:7">
      <c r="G36601" s="162" t="s">
        <v>36846</v>
      </c>
    </row>
    <row r="36602" spans="7:7">
      <c r="G36602" s="162" t="s">
        <v>36847</v>
      </c>
    </row>
    <row r="36603" spans="7:7">
      <c r="G36603" s="162" t="s">
        <v>36848</v>
      </c>
    </row>
    <row r="36604" spans="7:7">
      <c r="G36604" s="162" t="s">
        <v>36849</v>
      </c>
    </row>
    <row r="36605" spans="7:7">
      <c r="G36605" s="162" t="s">
        <v>36850</v>
      </c>
    </row>
    <row r="36606" spans="7:7">
      <c r="G36606" s="162" t="s">
        <v>36851</v>
      </c>
    </row>
    <row r="36607" spans="7:7">
      <c r="G36607" s="162" t="s">
        <v>36852</v>
      </c>
    </row>
    <row r="36608" spans="7:7">
      <c r="G36608" s="162" t="s">
        <v>36853</v>
      </c>
    </row>
    <row r="36609" spans="7:7">
      <c r="G36609" s="162" t="s">
        <v>36854</v>
      </c>
    </row>
    <row r="36610" spans="7:7">
      <c r="G36610" s="162" t="s">
        <v>36855</v>
      </c>
    </row>
    <row r="36611" spans="7:7">
      <c r="G36611" s="162" t="s">
        <v>36856</v>
      </c>
    </row>
    <row r="36612" spans="7:7">
      <c r="G36612" s="162" t="s">
        <v>36857</v>
      </c>
    </row>
    <row r="36613" spans="7:7">
      <c r="G36613" s="162" t="s">
        <v>36858</v>
      </c>
    </row>
    <row r="36614" spans="7:7">
      <c r="G36614" s="162" t="s">
        <v>36859</v>
      </c>
    </row>
    <row r="36615" spans="7:7">
      <c r="G36615" s="162" t="s">
        <v>36860</v>
      </c>
    </row>
    <row r="36616" spans="7:7">
      <c r="G36616" s="162" t="s">
        <v>36861</v>
      </c>
    </row>
    <row r="36617" spans="7:7">
      <c r="G36617" s="162" t="s">
        <v>36862</v>
      </c>
    </row>
    <row r="36618" spans="7:7">
      <c r="G36618" s="162" t="s">
        <v>36863</v>
      </c>
    </row>
    <row r="36619" spans="7:7">
      <c r="G36619" s="162" t="s">
        <v>36864</v>
      </c>
    </row>
    <row r="36620" spans="7:7">
      <c r="G36620" s="162" t="s">
        <v>36865</v>
      </c>
    </row>
    <row r="36621" spans="7:7">
      <c r="G36621" s="162" t="s">
        <v>36866</v>
      </c>
    </row>
    <row r="36622" spans="7:7">
      <c r="G36622" s="162" t="s">
        <v>36867</v>
      </c>
    </row>
    <row r="36623" spans="7:7">
      <c r="G36623" s="162" t="s">
        <v>36868</v>
      </c>
    </row>
    <row r="36624" spans="7:7">
      <c r="G36624" s="162" t="s">
        <v>36869</v>
      </c>
    </row>
    <row r="36625" spans="7:7">
      <c r="G36625" s="162" t="s">
        <v>36870</v>
      </c>
    </row>
    <row r="36626" spans="7:7">
      <c r="G36626" s="162" t="s">
        <v>36871</v>
      </c>
    </row>
    <row r="36627" spans="7:7">
      <c r="G36627" s="162" t="s">
        <v>36872</v>
      </c>
    </row>
    <row r="36628" spans="7:7">
      <c r="G36628" s="162" t="s">
        <v>36873</v>
      </c>
    </row>
    <row r="36629" spans="7:7">
      <c r="G36629" s="162" t="s">
        <v>36874</v>
      </c>
    </row>
    <row r="36630" spans="7:7">
      <c r="G36630" s="162" t="s">
        <v>36875</v>
      </c>
    </row>
    <row r="36631" spans="7:7">
      <c r="G36631" s="162" t="s">
        <v>36876</v>
      </c>
    </row>
    <row r="36632" spans="7:7">
      <c r="G36632" s="162" t="s">
        <v>36877</v>
      </c>
    </row>
    <row r="36633" spans="7:7">
      <c r="G36633" s="162" t="s">
        <v>36878</v>
      </c>
    </row>
    <row r="36634" spans="7:7">
      <c r="G36634" s="162" t="s">
        <v>36879</v>
      </c>
    </row>
    <row r="36635" spans="7:7">
      <c r="G36635" s="162" t="s">
        <v>36880</v>
      </c>
    </row>
    <row r="36636" spans="7:7">
      <c r="G36636" s="162" t="s">
        <v>36881</v>
      </c>
    </row>
    <row r="36637" spans="7:7">
      <c r="G36637" s="162" t="s">
        <v>36882</v>
      </c>
    </row>
    <row r="36638" spans="7:7">
      <c r="G36638" s="162" t="s">
        <v>36883</v>
      </c>
    </row>
    <row r="36639" spans="7:7">
      <c r="G36639" s="162" t="s">
        <v>36884</v>
      </c>
    </row>
    <row r="36640" spans="7:7">
      <c r="G36640" s="162" t="s">
        <v>36885</v>
      </c>
    </row>
    <row r="36641" spans="7:7">
      <c r="G36641" s="162" t="s">
        <v>36886</v>
      </c>
    </row>
    <row r="36642" spans="7:7">
      <c r="G36642" s="162" t="s">
        <v>36887</v>
      </c>
    </row>
    <row r="36643" spans="7:7">
      <c r="G36643" s="162" t="s">
        <v>36888</v>
      </c>
    </row>
    <row r="36644" spans="7:7">
      <c r="G36644" s="162" t="s">
        <v>36889</v>
      </c>
    </row>
    <row r="36645" spans="7:7">
      <c r="G36645" s="162" t="s">
        <v>36890</v>
      </c>
    </row>
    <row r="36646" spans="7:7">
      <c r="G36646" s="162" t="s">
        <v>36891</v>
      </c>
    </row>
    <row r="36647" spans="7:7">
      <c r="G36647" s="162" t="s">
        <v>36892</v>
      </c>
    </row>
    <row r="36648" spans="7:7">
      <c r="G36648" s="162" t="s">
        <v>36893</v>
      </c>
    </row>
    <row r="36649" spans="7:7">
      <c r="G36649" s="162" t="s">
        <v>36894</v>
      </c>
    </row>
    <row r="36650" spans="7:7">
      <c r="G36650" s="162" t="s">
        <v>36895</v>
      </c>
    </row>
    <row r="36651" spans="7:7">
      <c r="G36651" s="162" t="s">
        <v>36896</v>
      </c>
    </row>
    <row r="36652" spans="7:7">
      <c r="G36652" s="162" t="s">
        <v>36897</v>
      </c>
    </row>
    <row r="36653" spans="7:7">
      <c r="G36653" s="162" t="s">
        <v>36898</v>
      </c>
    </row>
    <row r="36654" spans="7:7">
      <c r="G36654" s="162" t="s">
        <v>36899</v>
      </c>
    </row>
    <row r="36655" spans="7:7">
      <c r="G36655" s="162" t="s">
        <v>36900</v>
      </c>
    </row>
    <row r="36656" spans="7:7">
      <c r="G36656" s="162" t="s">
        <v>36901</v>
      </c>
    </row>
    <row r="36657" spans="7:7">
      <c r="G36657" s="162" t="s">
        <v>36902</v>
      </c>
    </row>
    <row r="36658" spans="7:7">
      <c r="G36658" s="162" t="s">
        <v>36903</v>
      </c>
    </row>
    <row r="36659" spans="7:7">
      <c r="G36659" s="162" t="s">
        <v>36904</v>
      </c>
    </row>
    <row r="36660" spans="7:7">
      <c r="G36660" s="162" t="s">
        <v>36905</v>
      </c>
    </row>
    <row r="36661" spans="7:7">
      <c r="G36661" s="162" t="s">
        <v>36906</v>
      </c>
    </row>
    <row r="36662" spans="7:7">
      <c r="G36662" s="162" t="s">
        <v>36907</v>
      </c>
    </row>
    <row r="36663" spans="7:7">
      <c r="G36663" s="162" t="s">
        <v>36908</v>
      </c>
    </row>
    <row r="36664" spans="7:7">
      <c r="G36664" s="162" t="s">
        <v>36909</v>
      </c>
    </row>
    <row r="36665" spans="7:7">
      <c r="G36665" s="162" t="s">
        <v>36910</v>
      </c>
    </row>
    <row r="36666" spans="7:7">
      <c r="G36666" s="162" t="s">
        <v>36911</v>
      </c>
    </row>
    <row r="36667" spans="7:7">
      <c r="G36667" s="162" t="s">
        <v>36912</v>
      </c>
    </row>
    <row r="36668" spans="7:7">
      <c r="G36668" s="162" t="s">
        <v>36913</v>
      </c>
    </row>
    <row r="36669" spans="7:7">
      <c r="G36669" s="162" t="s">
        <v>36914</v>
      </c>
    </row>
    <row r="36670" spans="7:7">
      <c r="G36670" s="162" t="s">
        <v>36915</v>
      </c>
    </row>
    <row r="36671" spans="7:7">
      <c r="G36671" s="162" t="s">
        <v>36916</v>
      </c>
    </row>
    <row r="36672" spans="7:7">
      <c r="G36672" s="162" t="s">
        <v>36917</v>
      </c>
    </row>
    <row r="36673" spans="7:7">
      <c r="G36673" s="162" t="s">
        <v>36918</v>
      </c>
    </row>
    <row r="36674" spans="7:7">
      <c r="G36674" s="162" t="s">
        <v>36919</v>
      </c>
    </row>
    <row r="36675" spans="7:7">
      <c r="G36675" s="162" t="s">
        <v>36920</v>
      </c>
    </row>
    <row r="36676" spans="7:7">
      <c r="G36676" s="162" t="s">
        <v>36921</v>
      </c>
    </row>
    <row r="36677" spans="7:7">
      <c r="G36677" s="162" t="s">
        <v>36922</v>
      </c>
    </row>
    <row r="36678" spans="7:7">
      <c r="G36678" s="162" t="s">
        <v>36923</v>
      </c>
    </row>
    <row r="36679" spans="7:7">
      <c r="G36679" s="162" t="s">
        <v>36924</v>
      </c>
    </row>
    <row r="36680" spans="7:7">
      <c r="G36680" s="162" t="s">
        <v>36925</v>
      </c>
    </row>
    <row r="36681" spans="7:7">
      <c r="G36681" s="162" t="s">
        <v>36926</v>
      </c>
    </row>
    <row r="36682" spans="7:7">
      <c r="G36682" s="162" t="s">
        <v>36927</v>
      </c>
    </row>
    <row r="36683" spans="7:7">
      <c r="G36683" s="162" t="s">
        <v>36928</v>
      </c>
    </row>
    <row r="36684" spans="7:7">
      <c r="G36684" s="162" t="s">
        <v>36929</v>
      </c>
    </row>
    <row r="36685" spans="7:7">
      <c r="G36685" s="162" t="s">
        <v>36930</v>
      </c>
    </row>
    <row r="36686" spans="7:7">
      <c r="G36686" s="162" t="s">
        <v>36931</v>
      </c>
    </row>
    <row r="36687" spans="7:7">
      <c r="G36687" s="162" t="s">
        <v>36932</v>
      </c>
    </row>
    <row r="36688" spans="7:7">
      <c r="G36688" s="162" t="s">
        <v>36933</v>
      </c>
    </row>
    <row r="36689" spans="7:7">
      <c r="G36689" s="162" t="s">
        <v>36934</v>
      </c>
    </row>
    <row r="36690" spans="7:7">
      <c r="G36690" s="162" t="s">
        <v>36935</v>
      </c>
    </row>
    <row r="36691" spans="7:7">
      <c r="G36691" s="162" t="s">
        <v>36936</v>
      </c>
    </row>
    <row r="36692" spans="7:7">
      <c r="G36692" s="162" t="s">
        <v>36937</v>
      </c>
    </row>
    <row r="36693" spans="7:7">
      <c r="G36693" s="162" t="s">
        <v>36938</v>
      </c>
    </row>
    <row r="36694" spans="7:7">
      <c r="G36694" s="162" t="s">
        <v>36939</v>
      </c>
    </row>
    <row r="36695" spans="7:7">
      <c r="G36695" s="162" t="s">
        <v>36940</v>
      </c>
    </row>
    <row r="36696" spans="7:7">
      <c r="G36696" s="162" t="s">
        <v>36941</v>
      </c>
    </row>
    <row r="36697" spans="7:7">
      <c r="G36697" s="162" t="s">
        <v>36942</v>
      </c>
    </row>
    <row r="36698" spans="7:7">
      <c r="G36698" s="162" t="s">
        <v>36943</v>
      </c>
    </row>
    <row r="36699" spans="7:7">
      <c r="G36699" s="162" t="s">
        <v>36944</v>
      </c>
    </row>
    <row r="36700" spans="7:7">
      <c r="G36700" s="162" t="s">
        <v>36945</v>
      </c>
    </row>
    <row r="36701" spans="7:7">
      <c r="G36701" s="162" t="s">
        <v>36946</v>
      </c>
    </row>
    <row r="36702" spans="7:7">
      <c r="G36702" s="162" t="s">
        <v>36947</v>
      </c>
    </row>
    <row r="36703" spans="7:7">
      <c r="G36703" s="162" t="s">
        <v>36948</v>
      </c>
    </row>
    <row r="36704" spans="7:7">
      <c r="G36704" s="162" t="s">
        <v>36949</v>
      </c>
    </row>
    <row r="36705" spans="7:7">
      <c r="G36705" s="162" t="s">
        <v>36950</v>
      </c>
    </row>
    <row r="36706" spans="7:7">
      <c r="G36706" s="162" t="s">
        <v>36951</v>
      </c>
    </row>
    <row r="36707" spans="7:7">
      <c r="G36707" s="162" t="s">
        <v>36952</v>
      </c>
    </row>
    <row r="36708" spans="7:7">
      <c r="G36708" s="162" t="s">
        <v>36953</v>
      </c>
    </row>
    <row r="36709" spans="7:7">
      <c r="G36709" s="162" t="s">
        <v>36954</v>
      </c>
    </row>
    <row r="36710" spans="7:7">
      <c r="G36710" s="162" t="s">
        <v>36955</v>
      </c>
    </row>
    <row r="36711" spans="7:7">
      <c r="G36711" s="162" t="s">
        <v>36956</v>
      </c>
    </row>
    <row r="36712" spans="7:7">
      <c r="G36712" s="162" t="s">
        <v>36957</v>
      </c>
    </row>
    <row r="36713" spans="7:7">
      <c r="G36713" s="162" t="s">
        <v>36958</v>
      </c>
    </row>
    <row r="36714" spans="7:7">
      <c r="G36714" s="162" t="s">
        <v>36959</v>
      </c>
    </row>
    <row r="36715" spans="7:7">
      <c r="G36715" s="162" t="s">
        <v>36960</v>
      </c>
    </row>
    <row r="36716" spans="7:7">
      <c r="G36716" s="162" t="s">
        <v>36961</v>
      </c>
    </row>
    <row r="36717" spans="7:7">
      <c r="G36717" s="162" t="s">
        <v>36962</v>
      </c>
    </row>
    <row r="36718" spans="7:7">
      <c r="G36718" s="162" t="s">
        <v>36963</v>
      </c>
    </row>
    <row r="36719" spans="7:7">
      <c r="G36719" s="162" t="s">
        <v>36964</v>
      </c>
    </row>
    <row r="36720" spans="7:7">
      <c r="G36720" s="162" t="s">
        <v>36965</v>
      </c>
    </row>
    <row r="36721" spans="7:7">
      <c r="G36721" s="162" t="s">
        <v>36966</v>
      </c>
    </row>
    <row r="36722" spans="7:7">
      <c r="G36722" s="162" t="s">
        <v>36967</v>
      </c>
    </row>
    <row r="36723" spans="7:7">
      <c r="G36723" s="162" t="s">
        <v>36968</v>
      </c>
    </row>
    <row r="36724" spans="7:7">
      <c r="G36724" s="162" t="s">
        <v>36969</v>
      </c>
    </row>
    <row r="36725" spans="7:7">
      <c r="G36725" s="162" t="s">
        <v>36970</v>
      </c>
    </row>
    <row r="36726" spans="7:7">
      <c r="G36726" s="162" t="s">
        <v>36971</v>
      </c>
    </row>
    <row r="36727" spans="7:7">
      <c r="G36727" s="162" t="s">
        <v>36972</v>
      </c>
    </row>
    <row r="36728" spans="7:7">
      <c r="G36728" s="162" t="s">
        <v>36973</v>
      </c>
    </row>
    <row r="36729" spans="7:7">
      <c r="G36729" s="162" t="s">
        <v>36974</v>
      </c>
    </row>
    <row r="36730" spans="7:7">
      <c r="G36730" s="162" t="s">
        <v>36975</v>
      </c>
    </row>
    <row r="36731" spans="7:7">
      <c r="G36731" s="162" t="s">
        <v>36976</v>
      </c>
    </row>
    <row r="36732" spans="7:7">
      <c r="G36732" s="162" t="s">
        <v>36977</v>
      </c>
    </row>
    <row r="36733" spans="7:7">
      <c r="G36733" s="162" t="s">
        <v>36978</v>
      </c>
    </row>
    <row r="36734" spans="7:7">
      <c r="G36734" s="162" t="s">
        <v>36979</v>
      </c>
    </row>
    <row r="36735" spans="7:7">
      <c r="G36735" s="162" t="s">
        <v>36980</v>
      </c>
    </row>
    <row r="36736" spans="7:7">
      <c r="G36736" s="162" t="s">
        <v>36981</v>
      </c>
    </row>
    <row r="36737" spans="7:7">
      <c r="G36737" s="162" t="s">
        <v>36982</v>
      </c>
    </row>
    <row r="36738" spans="7:7">
      <c r="G36738" s="162" t="s">
        <v>36983</v>
      </c>
    </row>
    <row r="36739" spans="7:7">
      <c r="G36739" s="162" t="s">
        <v>36984</v>
      </c>
    </row>
    <row r="36740" spans="7:7">
      <c r="G36740" s="162" t="s">
        <v>36985</v>
      </c>
    </row>
    <row r="36741" spans="7:7">
      <c r="G36741" s="162" t="s">
        <v>36986</v>
      </c>
    </row>
    <row r="36742" spans="7:7">
      <c r="G36742" s="162" t="s">
        <v>36987</v>
      </c>
    </row>
    <row r="36743" spans="7:7">
      <c r="G36743" s="162" t="s">
        <v>36988</v>
      </c>
    </row>
    <row r="36744" spans="7:7">
      <c r="G36744" s="162" t="s">
        <v>36989</v>
      </c>
    </row>
    <row r="36745" spans="7:7">
      <c r="G36745" s="162" t="s">
        <v>36990</v>
      </c>
    </row>
    <row r="36746" spans="7:7">
      <c r="G36746" s="162" t="s">
        <v>36991</v>
      </c>
    </row>
    <row r="36747" spans="7:7">
      <c r="G36747" s="162" t="s">
        <v>36992</v>
      </c>
    </row>
    <row r="36748" spans="7:7">
      <c r="G36748" s="162" t="s">
        <v>36993</v>
      </c>
    </row>
    <row r="36749" spans="7:7">
      <c r="G36749" s="162" t="s">
        <v>36994</v>
      </c>
    </row>
    <row r="36750" spans="7:7">
      <c r="G36750" s="162" t="s">
        <v>36995</v>
      </c>
    </row>
    <row r="36751" spans="7:7">
      <c r="G36751" s="162" t="s">
        <v>36996</v>
      </c>
    </row>
    <row r="36752" spans="7:7">
      <c r="G36752" s="162" t="s">
        <v>36997</v>
      </c>
    </row>
    <row r="36753" spans="7:7">
      <c r="G36753" s="162" t="s">
        <v>36998</v>
      </c>
    </row>
    <row r="36754" spans="7:7">
      <c r="G36754" s="162" t="s">
        <v>36999</v>
      </c>
    </row>
    <row r="36755" spans="7:7">
      <c r="G36755" s="162" t="s">
        <v>37000</v>
      </c>
    </row>
    <row r="36756" spans="7:7">
      <c r="G36756" s="162" t="s">
        <v>37001</v>
      </c>
    </row>
    <row r="36757" spans="7:7">
      <c r="G36757" s="162" t="s">
        <v>37002</v>
      </c>
    </row>
    <row r="36758" spans="7:7">
      <c r="G36758" s="162" t="s">
        <v>37003</v>
      </c>
    </row>
    <row r="36759" spans="7:7">
      <c r="G36759" s="162" t="s">
        <v>37004</v>
      </c>
    </row>
    <row r="36760" spans="7:7">
      <c r="G36760" s="162" t="s">
        <v>37005</v>
      </c>
    </row>
    <row r="36761" spans="7:7">
      <c r="G36761" s="162" t="s">
        <v>37006</v>
      </c>
    </row>
    <row r="36762" spans="7:7">
      <c r="G36762" s="162" t="s">
        <v>37007</v>
      </c>
    </row>
    <row r="36763" spans="7:7">
      <c r="G36763" s="162" t="s">
        <v>37008</v>
      </c>
    </row>
    <row r="36764" spans="7:7">
      <c r="G36764" s="162" t="s">
        <v>37009</v>
      </c>
    </row>
    <row r="36765" spans="7:7">
      <c r="G36765" s="162" t="s">
        <v>37010</v>
      </c>
    </row>
    <row r="36766" spans="7:7">
      <c r="G36766" s="162" t="s">
        <v>37011</v>
      </c>
    </row>
    <row r="36767" spans="7:7">
      <c r="G36767" s="162" t="s">
        <v>37012</v>
      </c>
    </row>
    <row r="36768" spans="7:7">
      <c r="G36768" s="162" t="s">
        <v>37013</v>
      </c>
    </row>
    <row r="36769" spans="7:7">
      <c r="G36769" s="162" t="s">
        <v>37014</v>
      </c>
    </row>
    <row r="36770" spans="7:7">
      <c r="G36770" s="162" t="s">
        <v>37015</v>
      </c>
    </row>
    <row r="36771" spans="7:7">
      <c r="G36771" s="162" t="s">
        <v>37016</v>
      </c>
    </row>
    <row r="36772" spans="7:7">
      <c r="G36772" s="162" t="s">
        <v>37017</v>
      </c>
    </row>
    <row r="36773" spans="7:7">
      <c r="G36773" s="162" t="s">
        <v>37018</v>
      </c>
    </row>
    <row r="36774" spans="7:7">
      <c r="G36774" s="162" t="s">
        <v>37019</v>
      </c>
    </row>
    <row r="36775" spans="7:7">
      <c r="G36775" s="162" t="s">
        <v>37020</v>
      </c>
    </row>
    <row r="36776" spans="7:7">
      <c r="G36776" s="162" t="s">
        <v>37021</v>
      </c>
    </row>
    <row r="36777" spans="7:7">
      <c r="G36777" s="162" t="s">
        <v>37022</v>
      </c>
    </row>
    <row r="36778" spans="7:7">
      <c r="G36778" s="162" t="s">
        <v>37023</v>
      </c>
    </row>
    <row r="36779" spans="7:7">
      <c r="G36779" s="162" t="s">
        <v>37024</v>
      </c>
    </row>
    <row r="36780" spans="7:7">
      <c r="G36780" s="162" t="s">
        <v>37025</v>
      </c>
    </row>
    <row r="36781" spans="7:7">
      <c r="G36781" s="162" t="s">
        <v>37026</v>
      </c>
    </row>
    <row r="36782" spans="7:7">
      <c r="G36782" s="162" t="s">
        <v>37027</v>
      </c>
    </row>
    <row r="36783" spans="7:7">
      <c r="G36783" s="162" t="s">
        <v>37028</v>
      </c>
    </row>
    <row r="36784" spans="7:7">
      <c r="G36784" s="162" t="s">
        <v>37029</v>
      </c>
    </row>
    <row r="36785" spans="7:7">
      <c r="G36785" s="162" t="s">
        <v>37030</v>
      </c>
    </row>
    <row r="36786" spans="7:7">
      <c r="G36786" s="162" t="s">
        <v>37031</v>
      </c>
    </row>
    <row r="36787" spans="7:7">
      <c r="G36787" s="162" t="s">
        <v>37032</v>
      </c>
    </row>
    <row r="36788" spans="7:7">
      <c r="G36788" s="162" t="s">
        <v>37033</v>
      </c>
    </row>
    <row r="36789" spans="7:7">
      <c r="G36789" s="162" t="s">
        <v>37034</v>
      </c>
    </row>
    <row r="36790" spans="7:7">
      <c r="G36790" s="162" t="s">
        <v>37035</v>
      </c>
    </row>
    <row r="36791" spans="7:7">
      <c r="G36791" s="162" t="s">
        <v>37036</v>
      </c>
    </row>
    <row r="36792" spans="7:7">
      <c r="G36792" s="162" t="s">
        <v>37037</v>
      </c>
    </row>
    <row r="36793" spans="7:7">
      <c r="G36793" s="162" t="s">
        <v>37038</v>
      </c>
    </row>
    <row r="36794" spans="7:7">
      <c r="G36794" s="162" t="s">
        <v>37039</v>
      </c>
    </row>
    <row r="36795" spans="7:7">
      <c r="G36795" s="162" t="s">
        <v>37040</v>
      </c>
    </row>
    <row r="36796" spans="7:7">
      <c r="G36796" s="162" t="s">
        <v>37041</v>
      </c>
    </row>
    <row r="36797" spans="7:7">
      <c r="G36797" s="162" t="s">
        <v>37042</v>
      </c>
    </row>
    <row r="36798" spans="7:7">
      <c r="G36798" s="162" t="s">
        <v>37043</v>
      </c>
    </row>
    <row r="36799" spans="7:7">
      <c r="G36799" s="162" t="s">
        <v>37044</v>
      </c>
    </row>
    <row r="36800" spans="7:7">
      <c r="G36800" s="162" t="s">
        <v>37045</v>
      </c>
    </row>
    <row r="36801" spans="7:7">
      <c r="G36801" s="162" t="s">
        <v>37046</v>
      </c>
    </row>
    <row r="36802" spans="7:7">
      <c r="G36802" s="162" t="s">
        <v>37047</v>
      </c>
    </row>
    <row r="36803" spans="7:7">
      <c r="G36803" s="162" t="s">
        <v>37048</v>
      </c>
    </row>
    <row r="36804" spans="7:7">
      <c r="G36804" s="162" t="s">
        <v>37049</v>
      </c>
    </row>
    <row r="36805" spans="7:7">
      <c r="G36805" s="162" t="s">
        <v>37050</v>
      </c>
    </row>
    <row r="36806" spans="7:7">
      <c r="G36806" s="162" t="s">
        <v>37051</v>
      </c>
    </row>
    <row r="36807" spans="7:7">
      <c r="G36807" s="162" t="s">
        <v>37052</v>
      </c>
    </row>
    <row r="36808" spans="7:7">
      <c r="G36808" s="162" t="s">
        <v>37053</v>
      </c>
    </row>
    <row r="36809" spans="7:7">
      <c r="G36809" s="162" t="s">
        <v>37054</v>
      </c>
    </row>
    <row r="36810" spans="7:7">
      <c r="G36810" s="162" t="s">
        <v>37055</v>
      </c>
    </row>
    <row r="36811" spans="7:7">
      <c r="G36811" s="162" t="s">
        <v>37056</v>
      </c>
    </row>
    <row r="36812" spans="7:7">
      <c r="G36812" s="162" t="s">
        <v>37057</v>
      </c>
    </row>
    <row r="36813" spans="7:7">
      <c r="G36813" s="162" t="s">
        <v>37058</v>
      </c>
    </row>
    <row r="36814" spans="7:7">
      <c r="G36814" s="162" t="s">
        <v>37059</v>
      </c>
    </row>
    <row r="36815" spans="7:7">
      <c r="G36815" s="162" t="s">
        <v>37060</v>
      </c>
    </row>
    <row r="36816" spans="7:7">
      <c r="G36816" s="162" t="s">
        <v>37061</v>
      </c>
    </row>
    <row r="36817" spans="7:7">
      <c r="G36817" s="162" t="s">
        <v>37062</v>
      </c>
    </row>
    <row r="36818" spans="7:7">
      <c r="G36818" s="162" t="s">
        <v>37063</v>
      </c>
    </row>
    <row r="36819" spans="7:7">
      <c r="G36819" s="162" t="s">
        <v>37064</v>
      </c>
    </row>
    <row r="36820" spans="7:7">
      <c r="G36820" s="162" t="s">
        <v>37065</v>
      </c>
    </row>
    <row r="36821" spans="7:7">
      <c r="G36821" s="162" t="s">
        <v>37066</v>
      </c>
    </row>
    <row r="36822" spans="7:7">
      <c r="G36822" s="162" t="s">
        <v>37067</v>
      </c>
    </row>
    <row r="36823" spans="7:7">
      <c r="G36823" s="162" t="s">
        <v>37068</v>
      </c>
    </row>
    <row r="36824" spans="7:7">
      <c r="G36824" s="162" t="s">
        <v>37069</v>
      </c>
    </row>
    <row r="36825" spans="7:7">
      <c r="G36825" s="162" t="s">
        <v>37070</v>
      </c>
    </row>
    <row r="36826" spans="7:7">
      <c r="G36826" s="162" t="s">
        <v>37071</v>
      </c>
    </row>
    <row r="36827" spans="7:7">
      <c r="G36827" s="162" t="s">
        <v>37072</v>
      </c>
    </row>
    <row r="36828" spans="7:7">
      <c r="G36828" s="162" t="s">
        <v>37073</v>
      </c>
    </row>
    <row r="36829" spans="7:7">
      <c r="G36829" s="162" t="s">
        <v>37074</v>
      </c>
    </row>
    <row r="36830" spans="7:7">
      <c r="G36830" s="162" t="s">
        <v>37075</v>
      </c>
    </row>
    <row r="36831" spans="7:7">
      <c r="G36831" s="162" t="s">
        <v>37076</v>
      </c>
    </row>
    <row r="36832" spans="7:7">
      <c r="G36832" s="162" t="s">
        <v>37077</v>
      </c>
    </row>
    <row r="36833" spans="7:7">
      <c r="G36833" s="162" t="s">
        <v>37078</v>
      </c>
    </row>
    <row r="36834" spans="7:7">
      <c r="G36834" s="162" t="s">
        <v>37079</v>
      </c>
    </row>
    <row r="36835" spans="7:7">
      <c r="G36835" s="162" t="s">
        <v>37080</v>
      </c>
    </row>
    <row r="36836" spans="7:7">
      <c r="G36836" s="162" t="s">
        <v>37081</v>
      </c>
    </row>
    <row r="36837" spans="7:7">
      <c r="G36837" s="162" t="s">
        <v>37082</v>
      </c>
    </row>
    <row r="36838" spans="7:7">
      <c r="G36838" s="162" t="s">
        <v>37083</v>
      </c>
    </row>
    <row r="36839" spans="7:7">
      <c r="G36839" s="162" t="s">
        <v>37084</v>
      </c>
    </row>
    <row r="36840" spans="7:7">
      <c r="G36840" s="162" t="s">
        <v>37085</v>
      </c>
    </row>
    <row r="36841" spans="7:7">
      <c r="G36841" s="162" t="s">
        <v>37086</v>
      </c>
    </row>
    <row r="36842" spans="7:7">
      <c r="G36842" s="162" t="s">
        <v>37087</v>
      </c>
    </row>
    <row r="36843" spans="7:7">
      <c r="G36843" s="162" t="s">
        <v>37088</v>
      </c>
    </row>
    <row r="36844" spans="7:7">
      <c r="G36844" s="162" t="s">
        <v>37089</v>
      </c>
    </row>
    <row r="36845" spans="7:7">
      <c r="G36845" s="162" t="s">
        <v>37090</v>
      </c>
    </row>
    <row r="36846" spans="7:7">
      <c r="G36846" s="162" t="s">
        <v>37091</v>
      </c>
    </row>
    <row r="36847" spans="7:7">
      <c r="G36847" s="162" t="s">
        <v>37092</v>
      </c>
    </row>
    <row r="36848" spans="7:7">
      <c r="G36848" s="162" t="s">
        <v>37093</v>
      </c>
    </row>
    <row r="36849" spans="7:7">
      <c r="G36849" s="162" t="s">
        <v>37094</v>
      </c>
    </row>
    <row r="36850" spans="7:7">
      <c r="G36850" s="162" t="s">
        <v>37095</v>
      </c>
    </row>
    <row r="36851" spans="7:7">
      <c r="G36851" s="162" t="s">
        <v>37096</v>
      </c>
    </row>
    <row r="36852" spans="7:7">
      <c r="G36852" s="162" t="s">
        <v>37097</v>
      </c>
    </row>
    <row r="36853" spans="7:7">
      <c r="G36853" s="162" t="s">
        <v>37098</v>
      </c>
    </row>
    <row r="36854" spans="7:7">
      <c r="G36854" s="162" t="s">
        <v>37099</v>
      </c>
    </row>
    <row r="36855" spans="7:7">
      <c r="G36855" s="162" t="s">
        <v>37100</v>
      </c>
    </row>
    <row r="36856" spans="7:7">
      <c r="G36856" s="162" t="s">
        <v>37101</v>
      </c>
    </row>
    <row r="36857" spans="7:7">
      <c r="G36857" s="162" t="s">
        <v>37102</v>
      </c>
    </row>
    <row r="36858" spans="7:7">
      <c r="G36858" s="162" t="s">
        <v>37103</v>
      </c>
    </row>
    <row r="36859" spans="7:7">
      <c r="G36859" s="162" t="s">
        <v>37104</v>
      </c>
    </row>
    <row r="36860" spans="7:7">
      <c r="G36860" s="162" t="s">
        <v>37105</v>
      </c>
    </row>
    <row r="36861" spans="7:7">
      <c r="G36861" s="162" t="s">
        <v>37106</v>
      </c>
    </row>
    <row r="36862" spans="7:7">
      <c r="G36862" s="162" t="s">
        <v>37107</v>
      </c>
    </row>
    <row r="36863" spans="7:7">
      <c r="G36863" s="162" t="s">
        <v>37108</v>
      </c>
    </row>
    <row r="36864" spans="7:7">
      <c r="G36864" s="162" t="s">
        <v>37109</v>
      </c>
    </row>
    <row r="36865" spans="7:7">
      <c r="G36865" s="162" t="s">
        <v>37110</v>
      </c>
    </row>
    <row r="36866" spans="7:7">
      <c r="G36866" s="162" t="s">
        <v>37111</v>
      </c>
    </row>
    <row r="36867" spans="7:7">
      <c r="G36867" s="162" t="s">
        <v>37112</v>
      </c>
    </row>
    <row r="36868" spans="7:7">
      <c r="G36868" s="162" t="s">
        <v>37113</v>
      </c>
    </row>
    <row r="36869" spans="7:7">
      <c r="G36869" s="162" t="s">
        <v>37114</v>
      </c>
    </row>
    <row r="36870" spans="7:7">
      <c r="G36870" s="162" t="s">
        <v>37115</v>
      </c>
    </row>
    <row r="36871" spans="7:7">
      <c r="G36871" s="162" t="s">
        <v>37116</v>
      </c>
    </row>
    <row r="36872" spans="7:7">
      <c r="G36872" s="162" t="s">
        <v>37117</v>
      </c>
    </row>
    <row r="36873" spans="7:7">
      <c r="G36873" s="162" t="s">
        <v>37118</v>
      </c>
    </row>
    <row r="36874" spans="7:7">
      <c r="G36874" s="162" t="s">
        <v>37119</v>
      </c>
    </row>
    <row r="36875" spans="7:7">
      <c r="G36875" s="162" t="s">
        <v>37120</v>
      </c>
    </row>
    <row r="36876" spans="7:7">
      <c r="G36876" s="162" t="s">
        <v>37121</v>
      </c>
    </row>
    <row r="36877" spans="7:7">
      <c r="G36877" s="162" t="s">
        <v>37122</v>
      </c>
    </row>
    <row r="36878" spans="7:7">
      <c r="G36878" s="162" t="s">
        <v>37123</v>
      </c>
    </row>
    <row r="36879" spans="7:7">
      <c r="G36879" s="162" t="s">
        <v>37124</v>
      </c>
    </row>
    <row r="36880" spans="7:7">
      <c r="G36880" s="162" t="s">
        <v>37125</v>
      </c>
    </row>
    <row r="36881" spans="7:7">
      <c r="G36881" s="162" t="s">
        <v>37126</v>
      </c>
    </row>
    <row r="36882" spans="7:7">
      <c r="G36882" s="162" t="s">
        <v>37127</v>
      </c>
    </row>
    <row r="36883" spans="7:7">
      <c r="G36883" s="162" t="s">
        <v>37128</v>
      </c>
    </row>
    <row r="36884" spans="7:7">
      <c r="G36884" s="162" t="s">
        <v>37129</v>
      </c>
    </row>
    <row r="36885" spans="7:7">
      <c r="G36885" s="162" t="s">
        <v>37130</v>
      </c>
    </row>
    <row r="36886" spans="7:7">
      <c r="G36886" s="162" t="s">
        <v>37131</v>
      </c>
    </row>
    <row r="36887" spans="7:7">
      <c r="G36887" s="162" t="s">
        <v>37132</v>
      </c>
    </row>
    <row r="36888" spans="7:7">
      <c r="G36888" s="162" t="s">
        <v>37133</v>
      </c>
    </row>
    <row r="36889" spans="7:7">
      <c r="G36889" s="162" t="s">
        <v>37134</v>
      </c>
    </row>
    <row r="36890" spans="7:7">
      <c r="G36890" s="162" t="s">
        <v>37135</v>
      </c>
    </row>
    <row r="36891" spans="7:7">
      <c r="G36891" s="162" t="s">
        <v>37136</v>
      </c>
    </row>
    <row r="36892" spans="7:7">
      <c r="G36892" s="162" t="s">
        <v>37137</v>
      </c>
    </row>
    <row r="36893" spans="7:7">
      <c r="G36893" s="162" t="s">
        <v>37138</v>
      </c>
    </row>
    <row r="36894" spans="7:7">
      <c r="G36894" s="162" t="s">
        <v>37139</v>
      </c>
    </row>
    <row r="36895" spans="7:7">
      <c r="G36895" s="162" t="s">
        <v>37140</v>
      </c>
    </row>
    <row r="36896" spans="7:7">
      <c r="G36896" s="162" t="s">
        <v>37141</v>
      </c>
    </row>
    <row r="36897" spans="7:7">
      <c r="G36897" s="162" t="s">
        <v>37142</v>
      </c>
    </row>
    <row r="36898" spans="7:7">
      <c r="G36898" s="162" t="s">
        <v>37143</v>
      </c>
    </row>
    <row r="36899" spans="7:7">
      <c r="G36899" s="162" t="s">
        <v>37144</v>
      </c>
    </row>
    <row r="36900" spans="7:7">
      <c r="G36900" s="162" t="s">
        <v>37145</v>
      </c>
    </row>
    <row r="36901" spans="7:7">
      <c r="G36901" s="162" t="s">
        <v>37146</v>
      </c>
    </row>
    <row r="36902" spans="7:7">
      <c r="G36902" s="162" t="s">
        <v>37147</v>
      </c>
    </row>
    <row r="36903" spans="7:7">
      <c r="G36903" s="162" t="s">
        <v>37148</v>
      </c>
    </row>
    <row r="36904" spans="7:7">
      <c r="G36904" s="162" t="s">
        <v>37149</v>
      </c>
    </row>
    <row r="36905" spans="7:7">
      <c r="G36905" s="162" t="s">
        <v>37150</v>
      </c>
    </row>
    <row r="36906" spans="7:7">
      <c r="G36906" s="162" t="s">
        <v>37151</v>
      </c>
    </row>
    <row r="36907" spans="7:7">
      <c r="G36907" s="162" t="s">
        <v>37152</v>
      </c>
    </row>
    <row r="36908" spans="7:7">
      <c r="G36908" s="162" t="s">
        <v>37153</v>
      </c>
    </row>
    <row r="36909" spans="7:7">
      <c r="G36909" s="162" t="s">
        <v>37154</v>
      </c>
    </row>
    <row r="36910" spans="7:7">
      <c r="G36910" s="162" t="s">
        <v>37155</v>
      </c>
    </row>
    <row r="36911" spans="7:7">
      <c r="G36911" s="162" t="s">
        <v>37156</v>
      </c>
    </row>
    <row r="36912" spans="7:7">
      <c r="G36912" s="162" t="s">
        <v>37157</v>
      </c>
    </row>
    <row r="36913" spans="7:7">
      <c r="G36913" s="162" t="s">
        <v>37158</v>
      </c>
    </row>
    <row r="36914" spans="7:7">
      <c r="G36914" s="162" t="s">
        <v>37159</v>
      </c>
    </row>
    <row r="36915" spans="7:7">
      <c r="G36915" s="162" t="s">
        <v>37160</v>
      </c>
    </row>
    <row r="36916" spans="7:7">
      <c r="G36916" s="162" t="s">
        <v>37161</v>
      </c>
    </row>
    <row r="36917" spans="7:7">
      <c r="G36917" s="162" t="s">
        <v>37162</v>
      </c>
    </row>
    <row r="36918" spans="7:7">
      <c r="G36918" s="162" t="s">
        <v>37163</v>
      </c>
    </row>
    <row r="36919" spans="7:7">
      <c r="G36919" s="162" t="s">
        <v>37164</v>
      </c>
    </row>
    <row r="36920" spans="7:7">
      <c r="G36920" s="162" t="s">
        <v>37165</v>
      </c>
    </row>
    <row r="36921" spans="7:7">
      <c r="G36921" s="162" t="s">
        <v>37166</v>
      </c>
    </row>
    <row r="36922" spans="7:7">
      <c r="G36922" s="162" t="s">
        <v>37167</v>
      </c>
    </row>
    <row r="36923" spans="7:7">
      <c r="G36923" s="162" t="s">
        <v>37168</v>
      </c>
    </row>
    <row r="36924" spans="7:7">
      <c r="G36924" s="162" t="s">
        <v>37169</v>
      </c>
    </row>
    <row r="36925" spans="7:7">
      <c r="G36925" s="162" t="s">
        <v>37170</v>
      </c>
    </row>
    <row r="36926" spans="7:7">
      <c r="G36926" s="162" t="s">
        <v>37171</v>
      </c>
    </row>
    <row r="36927" spans="7:7">
      <c r="G36927" s="162" t="s">
        <v>37172</v>
      </c>
    </row>
    <row r="36928" spans="7:7">
      <c r="G36928" s="162" t="s">
        <v>37173</v>
      </c>
    </row>
    <row r="36929" spans="7:7">
      <c r="G36929" s="162" t="s">
        <v>37174</v>
      </c>
    </row>
    <row r="36930" spans="7:7">
      <c r="G36930" s="162" t="s">
        <v>37175</v>
      </c>
    </row>
    <row r="36931" spans="7:7">
      <c r="G36931" s="162" t="s">
        <v>37176</v>
      </c>
    </row>
    <row r="36932" spans="7:7">
      <c r="G36932" s="162" t="s">
        <v>37177</v>
      </c>
    </row>
    <row r="36933" spans="7:7">
      <c r="G36933" s="162" t="s">
        <v>37178</v>
      </c>
    </row>
    <row r="36934" spans="7:7">
      <c r="G36934" s="162" t="s">
        <v>37179</v>
      </c>
    </row>
    <row r="36935" spans="7:7">
      <c r="G36935" s="162" t="s">
        <v>37180</v>
      </c>
    </row>
    <row r="36936" spans="7:7">
      <c r="G36936" s="162" t="s">
        <v>37181</v>
      </c>
    </row>
    <row r="36937" spans="7:7">
      <c r="G36937" s="162" t="s">
        <v>37182</v>
      </c>
    </row>
    <row r="36938" spans="7:7">
      <c r="G36938" s="162" t="s">
        <v>37183</v>
      </c>
    </row>
    <row r="36939" spans="7:7">
      <c r="G36939" s="162" t="s">
        <v>37184</v>
      </c>
    </row>
    <row r="36940" spans="7:7">
      <c r="G36940" s="162" t="s">
        <v>37185</v>
      </c>
    </row>
    <row r="36941" spans="7:7">
      <c r="G36941" s="162" t="s">
        <v>37186</v>
      </c>
    </row>
    <row r="36942" spans="7:7">
      <c r="G36942" s="162" t="s">
        <v>37187</v>
      </c>
    </row>
    <row r="36943" spans="7:7">
      <c r="G36943" s="162" t="s">
        <v>37188</v>
      </c>
    </row>
    <row r="36944" spans="7:7">
      <c r="G36944" s="162" t="s">
        <v>37189</v>
      </c>
    </row>
    <row r="36945" spans="7:7">
      <c r="G36945" s="162" t="s">
        <v>37190</v>
      </c>
    </row>
    <row r="36946" spans="7:7">
      <c r="G36946" s="162" t="s">
        <v>37191</v>
      </c>
    </row>
    <row r="36947" spans="7:7">
      <c r="G36947" s="162" t="s">
        <v>37192</v>
      </c>
    </row>
    <row r="36948" spans="7:7">
      <c r="G36948" s="162" t="s">
        <v>37193</v>
      </c>
    </row>
    <row r="36949" spans="7:7">
      <c r="G36949" s="162" t="s">
        <v>37194</v>
      </c>
    </row>
    <row r="36950" spans="7:7">
      <c r="G36950" s="162" t="s">
        <v>37195</v>
      </c>
    </row>
    <row r="36951" spans="7:7">
      <c r="G36951" s="162" t="s">
        <v>37196</v>
      </c>
    </row>
    <row r="36952" spans="7:7">
      <c r="G36952" s="162" t="s">
        <v>37197</v>
      </c>
    </row>
    <row r="36953" spans="7:7">
      <c r="G36953" s="162" t="s">
        <v>37198</v>
      </c>
    </row>
    <row r="36954" spans="7:7">
      <c r="G36954" s="162" t="s">
        <v>37199</v>
      </c>
    </row>
    <row r="36955" spans="7:7">
      <c r="G36955" s="162" t="s">
        <v>37200</v>
      </c>
    </row>
    <row r="36956" spans="7:7">
      <c r="G36956" s="162" t="s">
        <v>37201</v>
      </c>
    </row>
    <row r="36957" spans="7:7">
      <c r="G36957" s="162" t="s">
        <v>37202</v>
      </c>
    </row>
    <row r="36958" spans="7:7">
      <c r="G36958" s="162" t="s">
        <v>37203</v>
      </c>
    </row>
    <row r="36959" spans="7:7">
      <c r="G36959" s="162" t="s">
        <v>37204</v>
      </c>
    </row>
    <row r="36960" spans="7:7">
      <c r="G36960" s="162" t="s">
        <v>37205</v>
      </c>
    </row>
    <row r="36961" spans="7:7">
      <c r="G36961" s="162" t="s">
        <v>37206</v>
      </c>
    </row>
    <row r="36962" spans="7:7">
      <c r="G36962" s="162" t="s">
        <v>37207</v>
      </c>
    </row>
    <row r="36963" spans="7:7">
      <c r="G36963" s="162" t="s">
        <v>37208</v>
      </c>
    </row>
    <row r="36964" spans="7:7">
      <c r="G36964" s="162" t="s">
        <v>37209</v>
      </c>
    </row>
    <row r="36965" spans="7:7">
      <c r="G36965" s="162" t="s">
        <v>37210</v>
      </c>
    </row>
    <row r="36966" spans="7:7">
      <c r="G36966" s="162" t="s">
        <v>37211</v>
      </c>
    </row>
    <row r="36967" spans="7:7">
      <c r="G36967" s="162" t="s">
        <v>37212</v>
      </c>
    </row>
    <row r="36968" spans="7:7">
      <c r="G36968" s="162" t="s">
        <v>37213</v>
      </c>
    </row>
    <row r="36969" spans="7:7">
      <c r="G36969" s="162" t="s">
        <v>37214</v>
      </c>
    </row>
    <row r="36970" spans="7:7">
      <c r="G36970" s="162" t="s">
        <v>37215</v>
      </c>
    </row>
    <row r="36971" spans="7:7">
      <c r="G36971" s="162" t="s">
        <v>37216</v>
      </c>
    </row>
    <row r="36972" spans="7:7">
      <c r="G36972" s="162" t="s">
        <v>37217</v>
      </c>
    </row>
    <row r="36973" spans="7:7">
      <c r="G36973" s="162" t="s">
        <v>37218</v>
      </c>
    </row>
    <row r="36974" spans="7:7">
      <c r="G36974" s="162" t="s">
        <v>37219</v>
      </c>
    </row>
    <row r="36975" spans="7:7">
      <c r="G36975" s="162" t="s">
        <v>37220</v>
      </c>
    </row>
    <row r="36976" spans="7:7">
      <c r="G36976" s="162" t="s">
        <v>37221</v>
      </c>
    </row>
    <row r="36977" spans="7:7">
      <c r="G36977" s="162" t="s">
        <v>37222</v>
      </c>
    </row>
    <row r="36978" spans="7:7">
      <c r="G36978" s="162" t="s">
        <v>37223</v>
      </c>
    </row>
    <row r="36979" spans="7:7">
      <c r="G36979" s="162" t="s">
        <v>37224</v>
      </c>
    </row>
    <row r="36980" spans="7:7">
      <c r="G36980" s="162" t="s">
        <v>37225</v>
      </c>
    </row>
    <row r="36981" spans="7:7">
      <c r="G36981" s="162" t="s">
        <v>37226</v>
      </c>
    </row>
    <row r="36982" spans="7:7">
      <c r="G36982" s="162" t="s">
        <v>37227</v>
      </c>
    </row>
    <row r="36983" spans="7:7">
      <c r="G36983" s="162" t="s">
        <v>37228</v>
      </c>
    </row>
    <row r="36984" spans="7:7">
      <c r="G36984" s="162" t="s">
        <v>37229</v>
      </c>
    </row>
    <row r="36985" spans="7:7">
      <c r="G36985" s="162" t="s">
        <v>37230</v>
      </c>
    </row>
    <row r="36986" spans="7:7">
      <c r="G36986" s="162" t="s">
        <v>37231</v>
      </c>
    </row>
    <row r="36987" spans="7:7">
      <c r="G36987" s="162" t="s">
        <v>37232</v>
      </c>
    </row>
    <row r="36988" spans="7:7">
      <c r="G36988" s="162" t="s">
        <v>37233</v>
      </c>
    </row>
    <row r="36989" spans="7:7">
      <c r="G36989" s="162" t="s">
        <v>37234</v>
      </c>
    </row>
    <row r="36990" spans="7:7">
      <c r="G36990" s="162" t="s">
        <v>37235</v>
      </c>
    </row>
    <row r="36991" spans="7:7">
      <c r="G36991" s="162" t="s">
        <v>37236</v>
      </c>
    </row>
    <row r="36992" spans="7:7">
      <c r="G36992" s="162" t="s">
        <v>37237</v>
      </c>
    </row>
    <row r="36993" spans="7:7">
      <c r="G36993" s="162" t="s">
        <v>37238</v>
      </c>
    </row>
    <row r="36994" spans="7:7">
      <c r="G36994" s="162" t="s">
        <v>37239</v>
      </c>
    </row>
    <row r="36995" spans="7:7">
      <c r="G36995" s="162" t="s">
        <v>37240</v>
      </c>
    </row>
    <row r="36996" spans="7:7">
      <c r="G36996" s="162" t="s">
        <v>37241</v>
      </c>
    </row>
    <row r="36997" spans="7:7">
      <c r="G36997" s="162" t="s">
        <v>37242</v>
      </c>
    </row>
    <row r="36998" spans="7:7">
      <c r="G36998" s="162" t="s">
        <v>37243</v>
      </c>
    </row>
    <row r="36999" spans="7:7">
      <c r="G36999" s="162" t="s">
        <v>37244</v>
      </c>
    </row>
    <row r="37000" spans="7:7">
      <c r="G37000" s="162" t="s">
        <v>37245</v>
      </c>
    </row>
    <row r="37001" spans="7:7">
      <c r="G37001" s="162" t="s">
        <v>37246</v>
      </c>
    </row>
    <row r="37002" spans="7:7">
      <c r="G37002" s="162" t="s">
        <v>37247</v>
      </c>
    </row>
    <row r="37003" spans="7:7">
      <c r="G37003" s="162" t="s">
        <v>37248</v>
      </c>
    </row>
    <row r="37004" spans="7:7">
      <c r="G37004" s="162" t="s">
        <v>37249</v>
      </c>
    </row>
    <row r="37005" spans="7:7">
      <c r="G37005" s="162" t="s">
        <v>37250</v>
      </c>
    </row>
    <row r="37006" spans="7:7">
      <c r="G37006" s="162" t="s">
        <v>37251</v>
      </c>
    </row>
    <row r="37007" spans="7:7">
      <c r="G37007" s="162" t="s">
        <v>37252</v>
      </c>
    </row>
    <row r="37008" spans="7:7">
      <c r="G37008" s="162" t="s">
        <v>37253</v>
      </c>
    </row>
    <row r="37009" spans="7:7">
      <c r="G37009" s="162" t="s">
        <v>37254</v>
      </c>
    </row>
    <row r="37010" spans="7:7">
      <c r="G37010" s="162" t="s">
        <v>37255</v>
      </c>
    </row>
    <row r="37011" spans="7:7">
      <c r="G37011" s="162" t="s">
        <v>37256</v>
      </c>
    </row>
    <row r="37012" spans="7:7">
      <c r="G37012" s="162" t="s">
        <v>37257</v>
      </c>
    </row>
    <row r="37013" spans="7:7">
      <c r="G37013" s="162" t="s">
        <v>37258</v>
      </c>
    </row>
    <row r="37014" spans="7:7">
      <c r="G37014" s="162" t="s">
        <v>37259</v>
      </c>
    </row>
    <row r="37015" spans="7:7">
      <c r="G37015" s="162" t="s">
        <v>37260</v>
      </c>
    </row>
    <row r="37016" spans="7:7">
      <c r="G37016" s="162" t="s">
        <v>37261</v>
      </c>
    </row>
    <row r="37017" spans="7:7">
      <c r="G37017" s="162" t="s">
        <v>37262</v>
      </c>
    </row>
    <row r="37018" spans="7:7">
      <c r="G37018" s="162" t="s">
        <v>37263</v>
      </c>
    </row>
    <row r="37019" spans="7:7">
      <c r="G37019" s="162" t="s">
        <v>37264</v>
      </c>
    </row>
    <row r="37020" spans="7:7">
      <c r="G37020" s="162" t="s">
        <v>37265</v>
      </c>
    </row>
    <row r="37021" spans="7:7">
      <c r="G37021" s="162" t="s">
        <v>37266</v>
      </c>
    </row>
    <row r="37022" spans="7:7">
      <c r="G37022" s="162" t="s">
        <v>37267</v>
      </c>
    </row>
    <row r="37023" spans="7:7">
      <c r="G37023" s="162" t="s">
        <v>37268</v>
      </c>
    </row>
    <row r="37024" spans="7:7">
      <c r="G37024" s="162" t="s">
        <v>37269</v>
      </c>
    </row>
    <row r="37025" spans="7:7">
      <c r="G37025" s="162" t="s">
        <v>37270</v>
      </c>
    </row>
    <row r="37026" spans="7:7">
      <c r="G37026" s="162" t="s">
        <v>37271</v>
      </c>
    </row>
    <row r="37027" spans="7:7">
      <c r="G37027" s="162" t="s">
        <v>37272</v>
      </c>
    </row>
    <row r="37028" spans="7:7">
      <c r="G37028" s="162" t="s">
        <v>37273</v>
      </c>
    </row>
    <row r="37029" spans="7:7">
      <c r="G37029" s="162" t="s">
        <v>37274</v>
      </c>
    </row>
    <row r="37030" spans="7:7">
      <c r="G37030" s="162" t="s">
        <v>37275</v>
      </c>
    </row>
    <row r="37031" spans="7:7">
      <c r="G37031" s="162" t="s">
        <v>37276</v>
      </c>
    </row>
    <row r="37032" spans="7:7">
      <c r="G37032" s="162" t="s">
        <v>37277</v>
      </c>
    </row>
    <row r="37033" spans="7:7">
      <c r="G37033" s="162" t="s">
        <v>37278</v>
      </c>
    </row>
    <row r="37034" spans="7:7">
      <c r="G37034" s="162" t="s">
        <v>37279</v>
      </c>
    </row>
    <row r="37035" spans="7:7">
      <c r="G37035" s="162" t="s">
        <v>37280</v>
      </c>
    </row>
    <row r="37036" spans="7:7">
      <c r="G37036" s="162" t="s">
        <v>37281</v>
      </c>
    </row>
    <row r="37037" spans="7:7">
      <c r="G37037" s="162" t="s">
        <v>37282</v>
      </c>
    </row>
    <row r="37038" spans="7:7">
      <c r="G37038" s="162" t="s">
        <v>37283</v>
      </c>
    </row>
    <row r="37039" spans="7:7">
      <c r="G37039" s="162" t="s">
        <v>37284</v>
      </c>
    </row>
    <row r="37040" spans="7:7">
      <c r="G37040" s="162" t="s">
        <v>37285</v>
      </c>
    </row>
    <row r="37041" spans="7:7">
      <c r="G37041" s="162" t="s">
        <v>37286</v>
      </c>
    </row>
    <row r="37042" spans="7:7">
      <c r="G37042" s="162" t="s">
        <v>37287</v>
      </c>
    </row>
    <row r="37043" spans="7:7">
      <c r="G37043" s="162" t="s">
        <v>37288</v>
      </c>
    </row>
    <row r="37044" spans="7:7">
      <c r="G37044" s="162" t="s">
        <v>37289</v>
      </c>
    </row>
    <row r="37045" spans="7:7">
      <c r="G37045" s="162" t="s">
        <v>37290</v>
      </c>
    </row>
    <row r="37046" spans="7:7">
      <c r="G37046" s="162" t="s">
        <v>37291</v>
      </c>
    </row>
    <row r="37047" spans="7:7">
      <c r="G37047" s="162" t="s">
        <v>37292</v>
      </c>
    </row>
    <row r="37048" spans="7:7">
      <c r="G37048" s="162" t="s">
        <v>37293</v>
      </c>
    </row>
    <row r="37049" spans="7:7">
      <c r="G37049" s="162" t="s">
        <v>37294</v>
      </c>
    </row>
    <row r="37050" spans="7:7">
      <c r="G37050" s="162" t="s">
        <v>37295</v>
      </c>
    </row>
    <row r="37051" spans="7:7">
      <c r="G37051" s="162" t="s">
        <v>37296</v>
      </c>
    </row>
    <row r="37052" spans="7:7">
      <c r="G37052" s="162" t="s">
        <v>37297</v>
      </c>
    </row>
    <row r="37053" spans="7:7">
      <c r="G37053" s="162" t="s">
        <v>37298</v>
      </c>
    </row>
    <row r="37054" spans="7:7">
      <c r="G37054" s="162" t="s">
        <v>37299</v>
      </c>
    </row>
    <row r="37055" spans="7:7">
      <c r="G37055" s="162" t="s">
        <v>37300</v>
      </c>
    </row>
    <row r="37056" spans="7:7">
      <c r="G37056" s="162" t="s">
        <v>37301</v>
      </c>
    </row>
    <row r="37057" spans="7:7">
      <c r="G37057" s="162" t="s">
        <v>37302</v>
      </c>
    </row>
    <row r="37058" spans="7:7">
      <c r="G37058" s="162" t="s">
        <v>37303</v>
      </c>
    </row>
    <row r="37059" spans="7:7">
      <c r="G37059" s="162" t="s">
        <v>37304</v>
      </c>
    </row>
    <row r="37060" spans="7:7">
      <c r="G37060" s="162" t="s">
        <v>37305</v>
      </c>
    </row>
    <row r="37061" spans="7:7">
      <c r="G37061" s="162" t="s">
        <v>37306</v>
      </c>
    </row>
    <row r="37062" spans="7:7">
      <c r="G37062" s="162" t="s">
        <v>37307</v>
      </c>
    </row>
    <row r="37063" spans="7:7">
      <c r="G37063" s="162" t="s">
        <v>37308</v>
      </c>
    </row>
    <row r="37064" spans="7:7">
      <c r="G37064" s="162" t="s">
        <v>37309</v>
      </c>
    </row>
    <row r="37065" spans="7:7">
      <c r="G37065" s="162" t="s">
        <v>37310</v>
      </c>
    </row>
    <row r="37066" spans="7:7">
      <c r="G37066" s="162" t="s">
        <v>37311</v>
      </c>
    </row>
    <row r="37067" spans="7:7">
      <c r="G37067" s="162" t="s">
        <v>37312</v>
      </c>
    </row>
    <row r="37068" spans="7:7">
      <c r="G37068" s="162" t="s">
        <v>37313</v>
      </c>
    </row>
    <row r="37069" spans="7:7">
      <c r="G37069" s="162" t="s">
        <v>37314</v>
      </c>
    </row>
    <row r="37070" spans="7:7">
      <c r="G37070" s="162" t="s">
        <v>37315</v>
      </c>
    </row>
    <row r="37071" spans="7:7">
      <c r="G37071" s="162" t="s">
        <v>37316</v>
      </c>
    </row>
    <row r="37072" spans="7:7">
      <c r="G37072" s="162" t="s">
        <v>37317</v>
      </c>
    </row>
    <row r="37073" spans="7:7">
      <c r="G37073" s="162" t="s">
        <v>37318</v>
      </c>
    </row>
    <row r="37074" spans="7:7">
      <c r="G37074" s="162" t="s">
        <v>37319</v>
      </c>
    </row>
    <row r="37075" spans="7:7">
      <c r="G37075" s="162" t="s">
        <v>37320</v>
      </c>
    </row>
    <row r="37076" spans="7:7">
      <c r="G37076" s="162" t="s">
        <v>37321</v>
      </c>
    </row>
    <row r="37077" spans="7:7">
      <c r="G37077" s="162" t="s">
        <v>37322</v>
      </c>
    </row>
    <row r="37078" spans="7:7">
      <c r="G37078" s="162" t="s">
        <v>37323</v>
      </c>
    </row>
    <row r="37079" spans="7:7">
      <c r="G37079" s="162" t="s">
        <v>37324</v>
      </c>
    </row>
    <row r="37080" spans="7:7">
      <c r="G37080" s="162" t="s">
        <v>37325</v>
      </c>
    </row>
    <row r="37081" spans="7:7">
      <c r="G37081" s="162" t="s">
        <v>37326</v>
      </c>
    </row>
    <row r="37082" spans="7:7">
      <c r="G37082" s="162" t="s">
        <v>37327</v>
      </c>
    </row>
    <row r="37083" spans="7:7">
      <c r="G37083" s="162" t="s">
        <v>37328</v>
      </c>
    </row>
    <row r="37084" spans="7:7">
      <c r="G37084" s="162" t="s">
        <v>37329</v>
      </c>
    </row>
    <row r="37085" spans="7:7">
      <c r="G37085" s="162" t="s">
        <v>37330</v>
      </c>
    </row>
    <row r="37086" spans="7:7">
      <c r="G37086" s="162" t="s">
        <v>37331</v>
      </c>
    </row>
    <row r="37087" spans="7:7">
      <c r="G37087" s="162" t="s">
        <v>37332</v>
      </c>
    </row>
    <row r="37088" spans="7:7">
      <c r="G37088" s="162" t="s">
        <v>37333</v>
      </c>
    </row>
    <row r="37089" spans="7:7">
      <c r="G37089" s="162" t="s">
        <v>37334</v>
      </c>
    </row>
    <row r="37090" spans="7:7">
      <c r="G37090" s="162" t="s">
        <v>37335</v>
      </c>
    </row>
    <row r="37091" spans="7:7">
      <c r="G37091" s="162" t="s">
        <v>37336</v>
      </c>
    </row>
    <row r="37092" spans="7:7">
      <c r="G37092" s="162" t="s">
        <v>37337</v>
      </c>
    </row>
    <row r="37093" spans="7:7">
      <c r="G37093" s="162" t="s">
        <v>37338</v>
      </c>
    </row>
    <row r="37094" spans="7:7">
      <c r="G37094" s="162" t="s">
        <v>37339</v>
      </c>
    </row>
    <row r="37095" spans="7:7">
      <c r="G37095" s="162" t="s">
        <v>37340</v>
      </c>
    </row>
    <row r="37096" spans="7:7">
      <c r="G37096" s="162" t="s">
        <v>37341</v>
      </c>
    </row>
    <row r="37097" spans="7:7">
      <c r="G37097" s="162" t="s">
        <v>37342</v>
      </c>
    </row>
    <row r="37098" spans="7:7">
      <c r="G37098" s="162" t="s">
        <v>37343</v>
      </c>
    </row>
    <row r="37099" spans="7:7">
      <c r="G37099" s="162" t="s">
        <v>37344</v>
      </c>
    </row>
    <row r="37100" spans="7:7">
      <c r="G37100" s="162" t="s">
        <v>37345</v>
      </c>
    </row>
    <row r="37101" spans="7:7">
      <c r="G37101" s="162" t="s">
        <v>37346</v>
      </c>
    </row>
    <row r="37102" spans="7:7">
      <c r="G37102" s="162" t="s">
        <v>37347</v>
      </c>
    </row>
    <row r="37103" spans="7:7">
      <c r="G37103" s="162" t="s">
        <v>37348</v>
      </c>
    </row>
    <row r="37104" spans="7:7">
      <c r="G37104" s="162" t="s">
        <v>37349</v>
      </c>
    </row>
    <row r="37105" spans="7:7">
      <c r="G37105" s="162" t="s">
        <v>37350</v>
      </c>
    </row>
    <row r="37106" spans="7:7">
      <c r="G37106" s="162" t="s">
        <v>37351</v>
      </c>
    </row>
    <row r="37107" spans="7:7">
      <c r="G37107" s="162" t="s">
        <v>37352</v>
      </c>
    </row>
    <row r="37108" spans="7:7">
      <c r="G37108" s="162" t="s">
        <v>37353</v>
      </c>
    </row>
    <row r="37109" spans="7:7">
      <c r="G37109" s="162" t="s">
        <v>37354</v>
      </c>
    </row>
    <row r="37110" spans="7:7">
      <c r="G37110" s="162" t="s">
        <v>37355</v>
      </c>
    </row>
    <row r="37111" spans="7:7">
      <c r="G37111" s="162" t="s">
        <v>37356</v>
      </c>
    </row>
    <row r="37112" spans="7:7">
      <c r="G37112" s="162" t="s">
        <v>37357</v>
      </c>
    </row>
    <row r="37113" spans="7:7">
      <c r="G37113" s="162" t="s">
        <v>37358</v>
      </c>
    </row>
    <row r="37114" spans="7:7">
      <c r="G37114" s="162" t="s">
        <v>37359</v>
      </c>
    </row>
    <row r="37115" spans="7:7">
      <c r="G37115" s="162" t="s">
        <v>37360</v>
      </c>
    </row>
    <row r="37116" spans="7:7">
      <c r="G37116" s="162" t="s">
        <v>37361</v>
      </c>
    </row>
    <row r="37117" spans="7:7">
      <c r="G37117" s="162" t="s">
        <v>37362</v>
      </c>
    </row>
    <row r="37118" spans="7:7">
      <c r="G37118" s="162" t="s">
        <v>37363</v>
      </c>
    </row>
    <row r="37119" spans="7:7">
      <c r="G37119" s="162" t="s">
        <v>37364</v>
      </c>
    </row>
    <row r="37120" spans="7:7">
      <c r="G37120" s="162" t="s">
        <v>37365</v>
      </c>
    </row>
    <row r="37121" spans="7:7">
      <c r="G37121" s="162" t="s">
        <v>37366</v>
      </c>
    </row>
    <row r="37122" spans="7:7">
      <c r="G37122" s="162" t="s">
        <v>37367</v>
      </c>
    </row>
    <row r="37123" spans="7:7">
      <c r="G37123" s="162" t="s">
        <v>37368</v>
      </c>
    </row>
    <row r="37124" spans="7:7">
      <c r="G37124" s="162" t="s">
        <v>37369</v>
      </c>
    </row>
    <row r="37125" spans="7:7">
      <c r="G37125" s="162" t="s">
        <v>37370</v>
      </c>
    </row>
    <row r="37126" spans="7:7">
      <c r="G37126" s="162" t="s">
        <v>37371</v>
      </c>
    </row>
    <row r="37127" spans="7:7">
      <c r="G37127" s="162" t="s">
        <v>37372</v>
      </c>
    </row>
    <row r="37128" spans="7:7">
      <c r="G37128" s="162" t="s">
        <v>37373</v>
      </c>
    </row>
    <row r="37129" spans="7:7">
      <c r="G37129" s="162" t="s">
        <v>37374</v>
      </c>
    </row>
    <row r="37130" spans="7:7">
      <c r="G37130" s="162" t="s">
        <v>37375</v>
      </c>
    </row>
    <row r="37131" spans="7:7">
      <c r="G37131" s="162" t="s">
        <v>37376</v>
      </c>
    </row>
    <row r="37132" spans="7:7">
      <c r="G37132" s="162" t="s">
        <v>37377</v>
      </c>
    </row>
    <row r="37133" spans="7:7">
      <c r="G37133" s="162" t="s">
        <v>37378</v>
      </c>
    </row>
    <row r="37134" spans="7:7">
      <c r="G37134" s="162" t="s">
        <v>37379</v>
      </c>
    </row>
    <row r="37135" spans="7:7">
      <c r="G37135" s="162" t="s">
        <v>37380</v>
      </c>
    </row>
    <row r="37136" spans="7:7">
      <c r="G37136" s="162" t="s">
        <v>37381</v>
      </c>
    </row>
    <row r="37137" spans="7:7">
      <c r="G37137" s="162" t="s">
        <v>37382</v>
      </c>
    </row>
    <row r="37138" spans="7:7">
      <c r="G37138" s="162" t="s">
        <v>37383</v>
      </c>
    </row>
    <row r="37139" spans="7:7">
      <c r="G37139" s="162" t="s">
        <v>37384</v>
      </c>
    </row>
    <row r="37140" spans="7:7">
      <c r="G37140" s="162" t="s">
        <v>37385</v>
      </c>
    </row>
    <row r="37141" spans="7:7">
      <c r="G37141" s="162" t="s">
        <v>37386</v>
      </c>
    </row>
    <row r="37142" spans="7:7">
      <c r="G37142" s="162" t="s">
        <v>37387</v>
      </c>
    </row>
    <row r="37143" spans="7:7">
      <c r="G37143" s="162" t="s">
        <v>37388</v>
      </c>
    </row>
    <row r="37144" spans="7:7">
      <c r="G37144" s="162" t="s">
        <v>37389</v>
      </c>
    </row>
    <row r="37145" spans="7:7">
      <c r="G37145" s="162" t="s">
        <v>37390</v>
      </c>
    </row>
    <row r="37146" spans="7:7">
      <c r="G37146" s="162" t="s">
        <v>37391</v>
      </c>
    </row>
    <row r="37147" spans="7:7">
      <c r="G37147" s="162" t="s">
        <v>37392</v>
      </c>
    </row>
    <row r="37148" spans="7:7">
      <c r="G37148" s="162" t="s">
        <v>37393</v>
      </c>
    </row>
    <row r="37149" spans="7:7">
      <c r="G37149" s="162" t="s">
        <v>37394</v>
      </c>
    </row>
    <row r="37150" spans="7:7">
      <c r="G37150" s="162" t="s">
        <v>37395</v>
      </c>
    </row>
    <row r="37151" spans="7:7">
      <c r="G37151" s="162" t="s">
        <v>37396</v>
      </c>
    </row>
    <row r="37152" spans="7:7">
      <c r="G37152" s="162" t="s">
        <v>37397</v>
      </c>
    </row>
    <row r="37153" spans="7:7">
      <c r="G37153" s="162" t="s">
        <v>37398</v>
      </c>
    </row>
    <row r="37154" spans="7:7">
      <c r="G37154" s="162" t="s">
        <v>37399</v>
      </c>
    </row>
    <row r="37155" spans="7:7">
      <c r="G37155" s="162" t="s">
        <v>37400</v>
      </c>
    </row>
    <row r="37156" spans="7:7">
      <c r="G37156" s="162" t="s">
        <v>37401</v>
      </c>
    </row>
    <row r="37157" spans="7:7">
      <c r="G37157" s="162" t="s">
        <v>37402</v>
      </c>
    </row>
    <row r="37158" spans="7:7">
      <c r="G37158" s="162" t="s">
        <v>37403</v>
      </c>
    </row>
    <row r="37159" spans="7:7">
      <c r="G37159" s="162" t="s">
        <v>37404</v>
      </c>
    </row>
    <row r="37160" spans="7:7">
      <c r="G37160" s="162" t="s">
        <v>37405</v>
      </c>
    </row>
    <row r="37161" spans="7:7">
      <c r="G37161" s="162" t="s">
        <v>37406</v>
      </c>
    </row>
    <row r="37162" spans="7:7">
      <c r="G37162" s="162" t="s">
        <v>37407</v>
      </c>
    </row>
    <row r="37163" spans="7:7">
      <c r="G37163" s="162" t="s">
        <v>37408</v>
      </c>
    </row>
    <row r="37164" spans="7:7">
      <c r="G37164" s="162" t="s">
        <v>37409</v>
      </c>
    </row>
    <row r="37165" spans="7:7">
      <c r="G37165" s="162" t="s">
        <v>37410</v>
      </c>
    </row>
    <row r="37166" spans="7:7">
      <c r="G37166" s="162" t="s">
        <v>37411</v>
      </c>
    </row>
    <row r="37167" spans="7:7">
      <c r="G37167" s="162" t="s">
        <v>37412</v>
      </c>
    </row>
    <row r="37168" spans="7:7">
      <c r="G37168" s="162" t="s">
        <v>37413</v>
      </c>
    </row>
    <row r="37169" spans="7:7">
      <c r="G37169" s="162" t="s">
        <v>37414</v>
      </c>
    </row>
    <row r="37170" spans="7:7">
      <c r="G37170" s="162" t="s">
        <v>37415</v>
      </c>
    </row>
    <row r="37171" spans="7:7">
      <c r="G37171" s="162" t="s">
        <v>37416</v>
      </c>
    </row>
    <row r="37172" spans="7:7">
      <c r="G37172" s="162" t="s">
        <v>37417</v>
      </c>
    </row>
    <row r="37173" spans="7:7">
      <c r="G37173" s="162" t="s">
        <v>37418</v>
      </c>
    </row>
    <row r="37174" spans="7:7">
      <c r="G37174" s="162" t="s">
        <v>37419</v>
      </c>
    </row>
    <row r="37175" spans="7:7">
      <c r="G37175" s="162" t="s">
        <v>37420</v>
      </c>
    </row>
    <row r="37176" spans="7:7">
      <c r="G37176" s="162" t="s">
        <v>37421</v>
      </c>
    </row>
    <row r="37177" spans="7:7">
      <c r="G37177" s="162" t="s">
        <v>37422</v>
      </c>
    </row>
    <row r="37178" spans="7:7">
      <c r="G37178" s="162" t="s">
        <v>37423</v>
      </c>
    </row>
    <row r="37179" spans="7:7">
      <c r="G37179" s="162" t="s">
        <v>37424</v>
      </c>
    </row>
    <row r="37180" spans="7:7">
      <c r="G37180" s="162" t="s">
        <v>37425</v>
      </c>
    </row>
    <row r="37181" spans="7:7">
      <c r="G37181" s="162" t="s">
        <v>37426</v>
      </c>
    </row>
    <row r="37182" spans="7:7">
      <c r="G37182" s="162" t="s">
        <v>37427</v>
      </c>
    </row>
    <row r="37183" spans="7:7">
      <c r="G37183" s="162" t="s">
        <v>37428</v>
      </c>
    </row>
    <row r="37184" spans="7:7">
      <c r="G37184" s="162" t="s">
        <v>37429</v>
      </c>
    </row>
    <row r="37185" spans="7:7">
      <c r="G37185" s="162" t="s">
        <v>37430</v>
      </c>
    </row>
    <row r="37186" spans="7:7">
      <c r="G37186" s="162" t="s">
        <v>37431</v>
      </c>
    </row>
    <row r="37187" spans="7:7">
      <c r="G37187" s="162" t="s">
        <v>37432</v>
      </c>
    </row>
    <row r="37188" spans="7:7">
      <c r="G37188" s="162" t="s">
        <v>37433</v>
      </c>
    </row>
    <row r="37189" spans="7:7">
      <c r="G37189" s="162" t="s">
        <v>37434</v>
      </c>
    </row>
    <row r="37190" spans="7:7">
      <c r="G37190" s="162" t="s">
        <v>37435</v>
      </c>
    </row>
    <row r="37191" spans="7:7">
      <c r="G37191" s="162" t="s">
        <v>37436</v>
      </c>
    </row>
    <row r="37192" spans="7:7">
      <c r="G37192" s="162" t="s">
        <v>37437</v>
      </c>
    </row>
    <row r="37193" spans="7:7">
      <c r="G37193" s="162" t="s">
        <v>37438</v>
      </c>
    </row>
    <row r="37194" spans="7:7">
      <c r="G37194" s="162" t="s">
        <v>37439</v>
      </c>
    </row>
    <row r="37195" spans="7:7">
      <c r="G37195" s="162" t="s">
        <v>37440</v>
      </c>
    </row>
    <row r="37196" spans="7:7">
      <c r="G37196" s="162" t="s">
        <v>37441</v>
      </c>
    </row>
    <row r="37197" spans="7:7">
      <c r="G37197" s="162" t="s">
        <v>37442</v>
      </c>
    </row>
    <row r="37198" spans="7:7">
      <c r="G37198" s="162" t="s">
        <v>37443</v>
      </c>
    </row>
    <row r="37199" spans="7:7">
      <c r="G37199" s="162" t="s">
        <v>37444</v>
      </c>
    </row>
    <row r="37200" spans="7:7">
      <c r="G37200" s="162" t="s">
        <v>37445</v>
      </c>
    </row>
    <row r="37201" spans="7:7">
      <c r="G37201" s="162" t="s">
        <v>37446</v>
      </c>
    </row>
    <row r="37202" spans="7:7">
      <c r="G37202" s="162" t="s">
        <v>37447</v>
      </c>
    </row>
    <row r="37203" spans="7:7">
      <c r="G37203" s="162" t="s">
        <v>37448</v>
      </c>
    </row>
    <row r="37204" spans="7:7">
      <c r="G37204" s="162" t="s">
        <v>37449</v>
      </c>
    </row>
    <row r="37205" spans="7:7">
      <c r="G37205" s="162" t="s">
        <v>37450</v>
      </c>
    </row>
    <row r="37206" spans="7:7">
      <c r="G37206" s="162" t="s">
        <v>37451</v>
      </c>
    </row>
    <row r="37207" spans="7:7">
      <c r="G37207" s="162" t="s">
        <v>37452</v>
      </c>
    </row>
    <row r="37208" spans="7:7">
      <c r="G37208" s="162" t="s">
        <v>37453</v>
      </c>
    </row>
    <row r="37209" spans="7:7">
      <c r="G37209" s="162" t="s">
        <v>37454</v>
      </c>
    </row>
    <row r="37210" spans="7:7">
      <c r="G37210" s="162" t="s">
        <v>37455</v>
      </c>
    </row>
    <row r="37211" spans="7:7">
      <c r="G37211" s="162" t="s">
        <v>37456</v>
      </c>
    </row>
    <row r="37212" spans="7:7">
      <c r="G37212" s="162" t="s">
        <v>37457</v>
      </c>
    </row>
    <row r="37213" spans="7:7">
      <c r="G37213" s="162" t="s">
        <v>37458</v>
      </c>
    </row>
    <row r="37214" spans="7:7">
      <c r="G37214" s="162" t="s">
        <v>37459</v>
      </c>
    </row>
    <row r="37215" spans="7:7">
      <c r="G37215" s="162" t="s">
        <v>37460</v>
      </c>
    </row>
    <row r="37216" spans="7:7">
      <c r="G37216" s="162" t="s">
        <v>37461</v>
      </c>
    </row>
    <row r="37217" spans="7:7">
      <c r="G37217" s="162" t="s">
        <v>37462</v>
      </c>
    </row>
    <row r="37218" spans="7:7">
      <c r="G37218" s="162" t="s">
        <v>37463</v>
      </c>
    </row>
    <row r="37219" spans="7:7">
      <c r="G37219" s="162" t="s">
        <v>37464</v>
      </c>
    </row>
    <row r="37220" spans="7:7">
      <c r="G37220" s="162" t="s">
        <v>37465</v>
      </c>
    </row>
    <row r="37221" spans="7:7">
      <c r="G37221" s="162" t="s">
        <v>37466</v>
      </c>
    </row>
    <row r="37222" spans="7:7">
      <c r="G37222" s="162" t="s">
        <v>37467</v>
      </c>
    </row>
    <row r="37223" spans="7:7">
      <c r="G37223" s="162" t="s">
        <v>37468</v>
      </c>
    </row>
    <row r="37224" spans="7:7">
      <c r="G37224" s="162" t="s">
        <v>37469</v>
      </c>
    </row>
    <row r="37225" spans="7:7">
      <c r="G37225" s="162" t="s">
        <v>37470</v>
      </c>
    </row>
    <row r="37226" spans="7:7">
      <c r="G37226" s="162" t="s">
        <v>37471</v>
      </c>
    </row>
    <row r="37227" spans="7:7">
      <c r="G37227" s="162" t="s">
        <v>37472</v>
      </c>
    </row>
    <row r="37228" spans="7:7">
      <c r="G37228" s="162" t="s">
        <v>37473</v>
      </c>
    </row>
    <row r="37229" spans="7:7">
      <c r="G37229" s="162" t="s">
        <v>37474</v>
      </c>
    </row>
    <row r="37230" spans="7:7">
      <c r="G37230" s="162" t="s">
        <v>37475</v>
      </c>
    </row>
    <row r="37231" spans="7:7">
      <c r="G37231" s="162" t="s">
        <v>37476</v>
      </c>
    </row>
    <row r="37232" spans="7:7">
      <c r="G37232" s="162" t="s">
        <v>37477</v>
      </c>
    </row>
    <row r="37233" spans="7:7">
      <c r="G37233" s="162" t="s">
        <v>37478</v>
      </c>
    </row>
    <row r="37234" spans="7:7">
      <c r="G37234" s="162" t="s">
        <v>37479</v>
      </c>
    </row>
    <row r="37235" spans="7:7">
      <c r="G37235" s="162" t="s">
        <v>37480</v>
      </c>
    </row>
    <row r="37236" spans="7:7">
      <c r="G37236" s="162" t="s">
        <v>37481</v>
      </c>
    </row>
    <row r="37237" spans="7:7">
      <c r="G37237" s="162" t="s">
        <v>37482</v>
      </c>
    </row>
    <row r="37238" spans="7:7">
      <c r="G37238" s="162" t="s">
        <v>37483</v>
      </c>
    </row>
    <row r="37239" spans="7:7">
      <c r="G37239" s="162" t="s">
        <v>37484</v>
      </c>
    </row>
    <row r="37240" spans="7:7">
      <c r="G37240" s="162" t="s">
        <v>37485</v>
      </c>
    </row>
    <row r="37241" spans="7:7">
      <c r="G37241" s="162" t="s">
        <v>37486</v>
      </c>
    </row>
    <row r="37242" spans="7:7">
      <c r="G37242" s="162" t="s">
        <v>37487</v>
      </c>
    </row>
    <row r="37243" spans="7:7">
      <c r="G37243" s="162" t="s">
        <v>37488</v>
      </c>
    </row>
    <row r="37244" spans="7:7">
      <c r="G37244" s="162" t="s">
        <v>37489</v>
      </c>
    </row>
    <row r="37245" spans="7:7">
      <c r="G37245" s="162" t="s">
        <v>37490</v>
      </c>
    </row>
    <row r="37246" spans="7:7">
      <c r="G37246" s="162" t="s">
        <v>37491</v>
      </c>
    </row>
    <row r="37247" spans="7:7">
      <c r="G37247" s="162" t="s">
        <v>37492</v>
      </c>
    </row>
    <row r="37248" spans="7:7">
      <c r="G37248" s="162" t="s">
        <v>37493</v>
      </c>
    </row>
    <row r="37249" spans="7:7">
      <c r="G37249" s="162" t="s">
        <v>37494</v>
      </c>
    </row>
    <row r="37250" spans="7:7">
      <c r="G37250" s="162" t="s">
        <v>37495</v>
      </c>
    </row>
    <row r="37251" spans="7:7">
      <c r="G37251" s="162" t="s">
        <v>37496</v>
      </c>
    </row>
    <row r="37252" spans="7:7">
      <c r="G37252" s="162" t="s">
        <v>37497</v>
      </c>
    </row>
    <row r="37253" spans="7:7">
      <c r="G37253" s="162" t="s">
        <v>37498</v>
      </c>
    </row>
    <row r="37254" spans="7:7">
      <c r="G37254" s="162" t="s">
        <v>37499</v>
      </c>
    </row>
    <row r="37255" spans="7:7">
      <c r="G37255" s="162" t="s">
        <v>37500</v>
      </c>
    </row>
    <row r="37256" spans="7:7">
      <c r="G37256" s="162" t="s">
        <v>37501</v>
      </c>
    </row>
    <row r="37257" spans="7:7">
      <c r="G37257" s="162" t="s">
        <v>37502</v>
      </c>
    </row>
    <row r="37258" spans="7:7">
      <c r="G37258" s="162" t="s">
        <v>37503</v>
      </c>
    </row>
    <row r="37259" spans="7:7">
      <c r="G37259" s="162" t="s">
        <v>37504</v>
      </c>
    </row>
    <row r="37260" spans="7:7">
      <c r="G37260" s="162" t="s">
        <v>37505</v>
      </c>
    </row>
    <row r="37261" spans="7:7">
      <c r="G37261" s="162" t="s">
        <v>37506</v>
      </c>
    </row>
    <row r="37262" spans="7:7">
      <c r="G37262" s="162" t="s">
        <v>37507</v>
      </c>
    </row>
    <row r="37263" spans="7:7">
      <c r="G37263" s="162" t="s">
        <v>37508</v>
      </c>
    </row>
    <row r="37264" spans="7:7">
      <c r="G37264" s="162" t="s">
        <v>37509</v>
      </c>
    </row>
    <row r="37265" spans="7:7">
      <c r="G37265" s="162" t="s">
        <v>37510</v>
      </c>
    </row>
    <row r="37266" spans="7:7">
      <c r="G37266" s="162" t="s">
        <v>37511</v>
      </c>
    </row>
    <row r="37267" spans="7:7">
      <c r="G37267" s="162" t="s">
        <v>37512</v>
      </c>
    </row>
    <row r="37268" spans="7:7">
      <c r="G37268" s="162" t="s">
        <v>37513</v>
      </c>
    </row>
    <row r="37269" spans="7:7">
      <c r="G37269" s="162" t="s">
        <v>37514</v>
      </c>
    </row>
    <row r="37270" spans="7:7">
      <c r="G37270" s="162" t="s">
        <v>37515</v>
      </c>
    </row>
    <row r="37271" spans="7:7">
      <c r="G37271" s="162" t="s">
        <v>37516</v>
      </c>
    </row>
    <row r="37272" spans="7:7">
      <c r="G37272" s="162" t="s">
        <v>37517</v>
      </c>
    </row>
    <row r="37273" spans="7:7">
      <c r="G37273" s="162" t="s">
        <v>37518</v>
      </c>
    </row>
    <row r="37274" spans="7:7">
      <c r="G37274" s="162" t="s">
        <v>37519</v>
      </c>
    </row>
    <row r="37275" spans="7:7">
      <c r="G37275" s="162" t="s">
        <v>37520</v>
      </c>
    </row>
    <row r="37276" spans="7:7">
      <c r="G37276" s="162" t="s">
        <v>37521</v>
      </c>
    </row>
    <row r="37277" spans="7:7">
      <c r="G37277" s="162" t="s">
        <v>37522</v>
      </c>
    </row>
    <row r="37278" spans="7:7">
      <c r="G37278" s="162" t="s">
        <v>37523</v>
      </c>
    </row>
    <row r="37279" spans="7:7">
      <c r="G37279" s="162" t="s">
        <v>37524</v>
      </c>
    </row>
    <row r="37280" spans="7:7">
      <c r="G37280" s="162" t="s">
        <v>37525</v>
      </c>
    </row>
    <row r="37281" spans="7:7">
      <c r="G37281" s="162" t="s">
        <v>37526</v>
      </c>
    </row>
    <row r="37282" spans="7:7">
      <c r="G37282" s="162" t="s">
        <v>37527</v>
      </c>
    </row>
    <row r="37283" spans="7:7">
      <c r="G37283" s="162" t="s">
        <v>37528</v>
      </c>
    </row>
    <row r="37284" spans="7:7">
      <c r="G37284" s="162" t="s">
        <v>37529</v>
      </c>
    </row>
    <row r="37285" spans="7:7">
      <c r="G37285" s="162" t="s">
        <v>37530</v>
      </c>
    </row>
    <row r="37286" spans="7:7">
      <c r="G37286" s="162" t="s">
        <v>37531</v>
      </c>
    </row>
    <row r="37287" spans="7:7">
      <c r="G37287" s="162" t="s">
        <v>37532</v>
      </c>
    </row>
    <row r="37288" spans="7:7">
      <c r="G37288" s="162" t="s">
        <v>37533</v>
      </c>
    </row>
    <row r="37289" spans="7:7">
      <c r="G37289" s="162" t="s">
        <v>37534</v>
      </c>
    </row>
    <row r="37290" spans="7:7">
      <c r="G37290" s="162" t="s">
        <v>37535</v>
      </c>
    </row>
    <row r="37291" spans="7:7">
      <c r="G37291" s="162" t="s">
        <v>37536</v>
      </c>
    </row>
    <row r="37292" spans="7:7">
      <c r="G37292" s="162" t="s">
        <v>37537</v>
      </c>
    </row>
    <row r="37293" spans="7:7">
      <c r="G37293" s="162" t="s">
        <v>37538</v>
      </c>
    </row>
    <row r="37294" spans="7:7">
      <c r="G37294" s="162" t="s">
        <v>37539</v>
      </c>
    </row>
    <row r="37295" spans="7:7">
      <c r="G37295" s="162" t="s">
        <v>37540</v>
      </c>
    </row>
    <row r="37296" spans="7:7">
      <c r="G37296" s="162" t="s">
        <v>37541</v>
      </c>
    </row>
    <row r="37297" spans="7:7">
      <c r="G37297" s="162" t="s">
        <v>37542</v>
      </c>
    </row>
    <row r="37298" spans="7:7">
      <c r="G37298" s="162" t="s">
        <v>37543</v>
      </c>
    </row>
    <row r="37299" spans="7:7">
      <c r="G37299" s="162" t="s">
        <v>37544</v>
      </c>
    </row>
    <row r="37300" spans="7:7">
      <c r="G37300" s="162" t="s">
        <v>37545</v>
      </c>
    </row>
    <row r="37301" spans="7:7">
      <c r="G37301" s="162" t="s">
        <v>37546</v>
      </c>
    </row>
    <row r="37302" spans="7:7">
      <c r="G37302" s="162" t="s">
        <v>37547</v>
      </c>
    </row>
    <row r="37303" spans="7:7">
      <c r="G37303" s="162" t="s">
        <v>37548</v>
      </c>
    </row>
    <row r="37304" spans="7:7">
      <c r="G37304" s="162" t="s">
        <v>37549</v>
      </c>
    </row>
    <row r="37305" spans="7:7">
      <c r="G37305" s="162" t="s">
        <v>37550</v>
      </c>
    </row>
    <row r="37306" spans="7:7">
      <c r="G37306" s="162" t="s">
        <v>37551</v>
      </c>
    </row>
    <row r="37307" spans="7:7">
      <c r="G37307" s="162" t="s">
        <v>37552</v>
      </c>
    </row>
    <row r="37308" spans="7:7">
      <c r="G37308" s="162" t="s">
        <v>37553</v>
      </c>
    </row>
    <row r="37309" spans="7:7">
      <c r="G37309" s="162" t="s">
        <v>37554</v>
      </c>
    </row>
    <row r="37310" spans="7:7">
      <c r="G37310" s="162" t="s">
        <v>37555</v>
      </c>
    </row>
    <row r="37311" spans="7:7">
      <c r="G37311" s="162" t="s">
        <v>37556</v>
      </c>
    </row>
    <row r="37312" spans="7:7">
      <c r="G37312" s="162" t="s">
        <v>37557</v>
      </c>
    </row>
    <row r="37313" spans="7:7">
      <c r="G37313" s="162" t="s">
        <v>37558</v>
      </c>
    </row>
    <row r="37314" spans="7:7">
      <c r="G37314" s="162" t="s">
        <v>37559</v>
      </c>
    </row>
    <row r="37315" spans="7:7">
      <c r="G37315" s="162" t="s">
        <v>37560</v>
      </c>
    </row>
    <row r="37316" spans="7:7">
      <c r="G37316" s="162" t="s">
        <v>37561</v>
      </c>
    </row>
    <row r="37317" spans="7:7">
      <c r="G37317" s="162" t="s">
        <v>37562</v>
      </c>
    </row>
    <row r="37318" spans="7:7">
      <c r="G37318" s="162" t="s">
        <v>37563</v>
      </c>
    </row>
    <row r="37319" spans="7:7">
      <c r="G37319" s="162" t="s">
        <v>37564</v>
      </c>
    </row>
    <row r="37320" spans="7:7">
      <c r="G37320" s="162" t="s">
        <v>37565</v>
      </c>
    </row>
    <row r="37321" spans="7:7">
      <c r="G37321" s="162" t="s">
        <v>37566</v>
      </c>
    </row>
    <row r="37322" spans="7:7">
      <c r="G37322" s="162" t="s">
        <v>37567</v>
      </c>
    </row>
    <row r="37323" spans="7:7">
      <c r="G37323" s="162" t="s">
        <v>37568</v>
      </c>
    </row>
    <row r="37324" spans="7:7">
      <c r="G37324" s="162" t="s">
        <v>37569</v>
      </c>
    </row>
    <row r="37325" spans="7:7">
      <c r="G37325" s="162" t="s">
        <v>37570</v>
      </c>
    </row>
    <row r="37326" spans="7:7">
      <c r="G37326" s="162" t="s">
        <v>37571</v>
      </c>
    </row>
    <row r="37327" spans="7:7">
      <c r="G37327" s="162" t="s">
        <v>37572</v>
      </c>
    </row>
    <row r="37328" spans="7:7">
      <c r="G37328" s="162" t="s">
        <v>37573</v>
      </c>
    </row>
    <row r="37329" spans="7:7">
      <c r="G37329" s="162" t="s">
        <v>37574</v>
      </c>
    </row>
    <row r="37330" spans="7:7">
      <c r="G37330" s="162" t="s">
        <v>37575</v>
      </c>
    </row>
    <row r="37331" spans="7:7">
      <c r="G37331" s="162" t="s">
        <v>37576</v>
      </c>
    </row>
    <row r="37332" spans="7:7">
      <c r="G37332" s="162" t="s">
        <v>37577</v>
      </c>
    </row>
    <row r="37333" spans="7:7">
      <c r="G37333" s="162" t="s">
        <v>37578</v>
      </c>
    </row>
    <row r="37334" spans="7:7">
      <c r="G37334" s="162" t="s">
        <v>37579</v>
      </c>
    </row>
    <row r="37335" spans="7:7">
      <c r="G37335" s="162" t="s">
        <v>37580</v>
      </c>
    </row>
    <row r="37336" spans="7:7">
      <c r="G37336" s="162" t="s">
        <v>37581</v>
      </c>
    </row>
    <row r="37337" spans="7:7">
      <c r="G37337" s="162" t="s">
        <v>37582</v>
      </c>
    </row>
    <row r="37338" spans="7:7">
      <c r="G37338" s="162" t="s">
        <v>37583</v>
      </c>
    </row>
    <row r="37339" spans="7:7">
      <c r="G37339" s="162" t="s">
        <v>37584</v>
      </c>
    </row>
    <row r="37340" spans="7:7">
      <c r="G37340" s="162" t="s">
        <v>37585</v>
      </c>
    </row>
    <row r="37341" spans="7:7">
      <c r="G37341" s="162" t="s">
        <v>37586</v>
      </c>
    </row>
    <row r="37342" spans="7:7">
      <c r="G37342" s="162" t="s">
        <v>37587</v>
      </c>
    </row>
    <row r="37343" spans="7:7">
      <c r="G37343" s="162" t="s">
        <v>37588</v>
      </c>
    </row>
    <row r="37344" spans="7:7">
      <c r="G37344" s="162" t="s">
        <v>37589</v>
      </c>
    </row>
    <row r="37345" spans="7:7">
      <c r="G37345" s="162" t="s">
        <v>37590</v>
      </c>
    </row>
    <row r="37346" spans="7:7">
      <c r="G37346" s="162" t="s">
        <v>37591</v>
      </c>
    </row>
    <row r="37347" spans="7:7">
      <c r="G37347" s="162" t="s">
        <v>37592</v>
      </c>
    </row>
    <row r="37348" spans="7:7">
      <c r="G37348" s="162" t="s">
        <v>37593</v>
      </c>
    </row>
    <row r="37349" spans="7:7">
      <c r="G37349" s="162" t="s">
        <v>37594</v>
      </c>
    </row>
    <row r="37350" spans="7:7">
      <c r="G37350" s="162" t="s">
        <v>37595</v>
      </c>
    </row>
    <row r="37351" spans="7:7">
      <c r="G37351" s="162" t="s">
        <v>37596</v>
      </c>
    </row>
    <row r="37352" spans="7:7">
      <c r="G37352" s="162" t="s">
        <v>37597</v>
      </c>
    </row>
    <row r="37353" spans="7:7">
      <c r="G37353" s="162" t="s">
        <v>37598</v>
      </c>
    </row>
    <row r="37354" spans="7:7">
      <c r="G37354" s="162" t="s">
        <v>37599</v>
      </c>
    </row>
    <row r="37355" spans="7:7">
      <c r="G37355" s="162" t="s">
        <v>37600</v>
      </c>
    </row>
    <row r="37356" spans="7:7">
      <c r="G37356" s="162" t="s">
        <v>37601</v>
      </c>
    </row>
    <row r="37357" spans="7:7">
      <c r="G37357" s="162" t="s">
        <v>37602</v>
      </c>
    </row>
    <row r="37358" spans="7:7">
      <c r="G37358" s="162" t="s">
        <v>37603</v>
      </c>
    </row>
    <row r="37359" spans="7:7">
      <c r="G37359" s="162" t="s">
        <v>37604</v>
      </c>
    </row>
    <row r="37360" spans="7:7">
      <c r="G37360" s="162" t="s">
        <v>37605</v>
      </c>
    </row>
    <row r="37361" spans="7:7">
      <c r="G37361" s="162" t="s">
        <v>37606</v>
      </c>
    </row>
    <row r="37362" spans="7:7">
      <c r="G37362" s="162" t="s">
        <v>37607</v>
      </c>
    </row>
    <row r="37363" spans="7:7">
      <c r="G37363" s="162" t="s">
        <v>37608</v>
      </c>
    </row>
    <row r="37364" spans="7:7">
      <c r="G37364" s="162" t="s">
        <v>37609</v>
      </c>
    </row>
    <row r="37365" spans="7:7">
      <c r="G37365" s="162" t="s">
        <v>37610</v>
      </c>
    </row>
    <row r="37366" spans="7:7">
      <c r="G37366" s="162" t="s">
        <v>37611</v>
      </c>
    </row>
    <row r="37367" spans="7:7">
      <c r="G37367" s="162" t="s">
        <v>37612</v>
      </c>
    </row>
    <row r="37368" spans="7:7">
      <c r="G37368" s="162" t="s">
        <v>37613</v>
      </c>
    </row>
    <row r="37369" spans="7:7">
      <c r="G37369" s="162" t="s">
        <v>37614</v>
      </c>
    </row>
    <row r="37370" spans="7:7">
      <c r="G37370" s="162" t="s">
        <v>37615</v>
      </c>
    </row>
    <row r="37371" spans="7:7">
      <c r="G37371" s="162" t="s">
        <v>37616</v>
      </c>
    </row>
    <row r="37372" spans="7:7">
      <c r="G37372" s="162" t="s">
        <v>37617</v>
      </c>
    </row>
    <row r="37373" spans="7:7">
      <c r="G37373" s="162" t="s">
        <v>37618</v>
      </c>
    </row>
    <row r="37374" spans="7:7">
      <c r="G37374" s="162" t="s">
        <v>37619</v>
      </c>
    </row>
    <row r="37375" spans="7:7">
      <c r="G37375" s="162" t="s">
        <v>37620</v>
      </c>
    </row>
    <row r="37376" spans="7:7">
      <c r="G37376" s="162" t="s">
        <v>37621</v>
      </c>
    </row>
    <row r="37377" spans="7:7">
      <c r="G37377" s="162" t="s">
        <v>37622</v>
      </c>
    </row>
    <row r="37378" spans="7:7">
      <c r="G37378" s="162" t="s">
        <v>37623</v>
      </c>
    </row>
    <row r="37379" spans="7:7">
      <c r="G37379" s="162" t="s">
        <v>37624</v>
      </c>
    </row>
    <row r="37380" spans="7:7">
      <c r="G37380" s="162" t="s">
        <v>37625</v>
      </c>
    </row>
    <row r="37381" spans="7:7">
      <c r="G37381" s="162" t="s">
        <v>37626</v>
      </c>
    </row>
    <row r="37382" spans="7:7">
      <c r="G37382" s="162" t="s">
        <v>37627</v>
      </c>
    </row>
    <row r="37383" spans="7:7">
      <c r="G37383" s="162" t="s">
        <v>37628</v>
      </c>
    </row>
    <row r="37384" spans="7:7">
      <c r="G37384" s="162" t="s">
        <v>37629</v>
      </c>
    </row>
    <row r="37385" spans="7:7">
      <c r="G37385" s="162" t="s">
        <v>37630</v>
      </c>
    </row>
    <row r="37386" spans="7:7">
      <c r="G37386" s="162" t="s">
        <v>37631</v>
      </c>
    </row>
    <row r="37387" spans="7:7">
      <c r="G37387" s="162" t="s">
        <v>37632</v>
      </c>
    </row>
    <row r="37388" spans="7:7">
      <c r="G37388" s="162" t="s">
        <v>37633</v>
      </c>
    </row>
    <row r="37389" spans="7:7">
      <c r="G37389" s="162" t="s">
        <v>37634</v>
      </c>
    </row>
    <row r="37390" spans="7:7">
      <c r="G37390" s="162" t="s">
        <v>37635</v>
      </c>
    </row>
    <row r="37391" spans="7:7">
      <c r="G37391" s="162" t="s">
        <v>37636</v>
      </c>
    </row>
    <row r="37392" spans="7:7">
      <c r="G37392" s="162" t="s">
        <v>37637</v>
      </c>
    </row>
    <row r="37393" spans="7:7">
      <c r="G37393" s="162" t="s">
        <v>37638</v>
      </c>
    </row>
    <row r="37394" spans="7:7">
      <c r="G37394" s="162" t="s">
        <v>37639</v>
      </c>
    </row>
    <row r="37395" spans="7:7">
      <c r="G37395" s="162" t="s">
        <v>37640</v>
      </c>
    </row>
    <row r="37396" spans="7:7">
      <c r="G37396" s="162" t="s">
        <v>37641</v>
      </c>
    </row>
    <row r="37397" spans="7:7">
      <c r="G37397" s="162" t="s">
        <v>37642</v>
      </c>
    </row>
    <row r="37398" spans="7:7">
      <c r="G37398" s="162" t="s">
        <v>37643</v>
      </c>
    </row>
    <row r="37399" spans="7:7">
      <c r="G37399" s="162" t="s">
        <v>37644</v>
      </c>
    </row>
    <row r="37400" spans="7:7">
      <c r="G37400" s="162" t="s">
        <v>37645</v>
      </c>
    </row>
    <row r="37401" spans="7:7">
      <c r="G37401" s="162" t="s">
        <v>37646</v>
      </c>
    </row>
    <row r="37402" spans="7:7">
      <c r="G37402" s="162" t="s">
        <v>37647</v>
      </c>
    </row>
    <row r="37403" spans="7:7">
      <c r="G37403" s="162" t="s">
        <v>37648</v>
      </c>
    </row>
    <row r="37404" spans="7:7">
      <c r="G37404" s="162" t="s">
        <v>37649</v>
      </c>
    </row>
    <row r="37405" spans="7:7">
      <c r="G37405" s="162" t="s">
        <v>37650</v>
      </c>
    </row>
    <row r="37406" spans="7:7">
      <c r="G37406" s="162" t="s">
        <v>37651</v>
      </c>
    </row>
    <row r="37407" spans="7:7">
      <c r="G37407" s="162" t="s">
        <v>37652</v>
      </c>
    </row>
    <row r="37408" spans="7:7">
      <c r="G37408" s="162" t="s">
        <v>37653</v>
      </c>
    </row>
    <row r="37409" spans="7:7">
      <c r="G37409" s="162" t="s">
        <v>37654</v>
      </c>
    </row>
    <row r="37410" spans="7:7">
      <c r="G37410" s="162" t="s">
        <v>37655</v>
      </c>
    </row>
    <row r="37411" spans="7:7">
      <c r="G37411" s="162" t="s">
        <v>37656</v>
      </c>
    </row>
    <row r="37412" spans="7:7">
      <c r="G37412" s="162" t="s">
        <v>37657</v>
      </c>
    </row>
    <row r="37413" spans="7:7">
      <c r="G37413" s="162" t="s">
        <v>37658</v>
      </c>
    </row>
    <row r="37414" spans="7:7">
      <c r="G37414" s="162" t="s">
        <v>37659</v>
      </c>
    </row>
    <row r="37415" spans="7:7">
      <c r="G37415" s="162" t="s">
        <v>37660</v>
      </c>
    </row>
    <row r="37416" spans="7:7">
      <c r="G37416" s="162" t="s">
        <v>37661</v>
      </c>
    </row>
    <row r="37417" spans="7:7">
      <c r="G37417" s="162" t="s">
        <v>37662</v>
      </c>
    </row>
    <row r="37418" spans="7:7">
      <c r="G37418" s="162" t="s">
        <v>37663</v>
      </c>
    </row>
    <row r="37419" spans="7:7">
      <c r="G37419" s="162" t="s">
        <v>37664</v>
      </c>
    </row>
    <row r="37420" spans="7:7">
      <c r="G37420" s="162" t="s">
        <v>37665</v>
      </c>
    </row>
    <row r="37421" spans="7:7">
      <c r="G37421" s="162" t="s">
        <v>37666</v>
      </c>
    </row>
    <row r="37422" spans="7:7">
      <c r="G37422" s="162" t="s">
        <v>37667</v>
      </c>
    </row>
    <row r="37423" spans="7:7">
      <c r="G37423" s="162" t="s">
        <v>37668</v>
      </c>
    </row>
    <row r="37424" spans="7:7">
      <c r="G37424" s="162" t="s">
        <v>37669</v>
      </c>
    </row>
    <row r="37425" spans="7:7">
      <c r="G37425" s="162" t="s">
        <v>37670</v>
      </c>
    </row>
    <row r="37426" spans="7:7">
      <c r="G37426" s="162" t="s">
        <v>37671</v>
      </c>
    </row>
    <row r="37427" spans="7:7">
      <c r="G37427" s="162" t="s">
        <v>37672</v>
      </c>
    </row>
    <row r="37428" spans="7:7">
      <c r="G37428" s="162" t="s">
        <v>37673</v>
      </c>
    </row>
    <row r="37429" spans="7:7">
      <c r="G37429" s="162" t="s">
        <v>37674</v>
      </c>
    </row>
    <row r="37430" spans="7:7">
      <c r="G37430" s="162" t="s">
        <v>37675</v>
      </c>
    </row>
    <row r="37431" spans="7:7">
      <c r="G37431" s="162" t="s">
        <v>37676</v>
      </c>
    </row>
    <row r="37432" spans="7:7">
      <c r="G37432" s="162" t="s">
        <v>37677</v>
      </c>
    </row>
    <row r="37433" spans="7:7">
      <c r="G37433" s="162" t="s">
        <v>37678</v>
      </c>
    </row>
    <row r="37434" spans="7:7">
      <c r="G37434" s="162" t="s">
        <v>37679</v>
      </c>
    </row>
    <row r="37435" spans="7:7">
      <c r="G37435" s="162" t="s">
        <v>37680</v>
      </c>
    </row>
    <row r="37436" spans="7:7">
      <c r="G37436" s="162" t="s">
        <v>37681</v>
      </c>
    </row>
    <row r="37437" spans="7:7">
      <c r="G37437" s="162" t="s">
        <v>37682</v>
      </c>
    </row>
    <row r="37438" spans="7:7">
      <c r="G37438" s="162" t="s">
        <v>37683</v>
      </c>
    </row>
    <row r="37439" spans="7:7">
      <c r="G37439" s="162" t="s">
        <v>37684</v>
      </c>
    </row>
    <row r="37440" spans="7:7">
      <c r="G37440" s="162" t="s">
        <v>37685</v>
      </c>
    </row>
    <row r="37441" spans="7:7">
      <c r="G37441" s="162" t="s">
        <v>37686</v>
      </c>
    </row>
    <row r="37442" spans="7:7">
      <c r="G37442" s="162" t="s">
        <v>37687</v>
      </c>
    </row>
    <row r="37443" spans="7:7">
      <c r="G37443" s="162" t="s">
        <v>37688</v>
      </c>
    </row>
    <row r="37444" spans="7:7">
      <c r="G37444" s="162" t="s">
        <v>37689</v>
      </c>
    </row>
    <row r="37445" spans="7:7">
      <c r="G37445" s="162" t="s">
        <v>37690</v>
      </c>
    </row>
    <row r="37446" spans="7:7">
      <c r="G37446" s="162" t="s">
        <v>37691</v>
      </c>
    </row>
    <row r="37447" spans="7:7">
      <c r="G37447" s="162" t="s">
        <v>37692</v>
      </c>
    </row>
    <row r="37448" spans="7:7">
      <c r="G37448" s="162" t="s">
        <v>37693</v>
      </c>
    </row>
    <row r="37449" spans="7:7">
      <c r="G37449" s="162" t="s">
        <v>37694</v>
      </c>
    </row>
    <row r="37450" spans="7:7">
      <c r="G37450" s="162" t="s">
        <v>37695</v>
      </c>
    </row>
    <row r="37451" spans="7:7">
      <c r="G37451" s="162" t="s">
        <v>37696</v>
      </c>
    </row>
    <row r="37452" spans="7:7">
      <c r="G37452" s="162" t="s">
        <v>37697</v>
      </c>
    </row>
    <row r="37453" spans="7:7">
      <c r="G37453" s="162" t="s">
        <v>37698</v>
      </c>
    </row>
    <row r="37454" spans="7:7">
      <c r="G37454" s="162" t="s">
        <v>37699</v>
      </c>
    </row>
    <row r="37455" spans="7:7">
      <c r="G37455" s="162" t="s">
        <v>37700</v>
      </c>
    </row>
    <row r="37456" spans="7:7">
      <c r="G37456" s="162" t="s">
        <v>37701</v>
      </c>
    </row>
    <row r="37457" spans="7:7">
      <c r="G37457" s="162" t="s">
        <v>37702</v>
      </c>
    </row>
    <row r="37458" spans="7:7">
      <c r="G37458" s="162" t="s">
        <v>37703</v>
      </c>
    </row>
    <row r="37459" spans="7:7">
      <c r="G37459" s="162" t="s">
        <v>37704</v>
      </c>
    </row>
    <row r="37460" spans="7:7">
      <c r="G37460" s="162" t="s">
        <v>37705</v>
      </c>
    </row>
    <row r="37461" spans="7:7">
      <c r="G37461" s="162" t="s">
        <v>37706</v>
      </c>
    </row>
    <row r="37462" spans="7:7">
      <c r="G37462" s="162" t="s">
        <v>37707</v>
      </c>
    </row>
    <row r="37463" spans="7:7">
      <c r="G37463" s="162" t="s">
        <v>37708</v>
      </c>
    </row>
    <row r="37464" spans="7:7">
      <c r="G37464" s="162" t="s">
        <v>37709</v>
      </c>
    </row>
    <row r="37465" spans="7:7">
      <c r="G37465" s="162" t="s">
        <v>37710</v>
      </c>
    </row>
    <row r="37466" spans="7:7">
      <c r="G37466" s="162" t="s">
        <v>37711</v>
      </c>
    </row>
    <row r="37467" spans="7:7">
      <c r="G37467" s="162" t="s">
        <v>37712</v>
      </c>
    </row>
    <row r="37468" spans="7:7">
      <c r="G37468" s="162" t="s">
        <v>37713</v>
      </c>
    </row>
    <row r="37469" spans="7:7">
      <c r="G37469" s="162" t="s">
        <v>37714</v>
      </c>
    </row>
    <row r="37470" spans="7:7">
      <c r="G37470" s="162" t="s">
        <v>37715</v>
      </c>
    </row>
    <row r="37471" spans="7:7">
      <c r="G37471" s="162" t="s">
        <v>37716</v>
      </c>
    </row>
    <row r="37472" spans="7:7">
      <c r="G37472" s="162" t="s">
        <v>37717</v>
      </c>
    </row>
    <row r="37473" spans="7:7">
      <c r="G37473" s="162" t="s">
        <v>37718</v>
      </c>
    </row>
    <row r="37474" spans="7:7">
      <c r="G37474" s="162" t="s">
        <v>37719</v>
      </c>
    </row>
    <row r="37475" spans="7:7">
      <c r="G37475" s="162" t="s">
        <v>37720</v>
      </c>
    </row>
    <row r="37476" spans="7:7">
      <c r="G37476" s="162" t="s">
        <v>37721</v>
      </c>
    </row>
    <row r="37477" spans="7:7">
      <c r="G37477" s="162" t="s">
        <v>37722</v>
      </c>
    </row>
    <row r="37478" spans="7:7">
      <c r="G37478" s="162" t="s">
        <v>37723</v>
      </c>
    </row>
    <row r="37479" spans="7:7">
      <c r="G37479" s="162" t="s">
        <v>37724</v>
      </c>
    </row>
    <row r="37480" spans="7:7">
      <c r="G37480" s="162" t="s">
        <v>37725</v>
      </c>
    </row>
    <row r="37481" spans="7:7">
      <c r="G37481" s="162" t="s">
        <v>37726</v>
      </c>
    </row>
    <row r="37482" spans="7:7">
      <c r="G37482" s="162" t="s">
        <v>37727</v>
      </c>
    </row>
    <row r="37483" spans="7:7">
      <c r="G37483" s="162" t="s">
        <v>37728</v>
      </c>
    </row>
    <row r="37484" spans="7:7">
      <c r="G37484" s="162" t="s">
        <v>37729</v>
      </c>
    </row>
    <row r="37485" spans="7:7">
      <c r="G37485" s="162" t="s">
        <v>37730</v>
      </c>
    </row>
    <row r="37486" spans="7:7">
      <c r="G37486" s="162" t="s">
        <v>37731</v>
      </c>
    </row>
    <row r="37487" spans="7:7">
      <c r="G37487" s="162" t="s">
        <v>37732</v>
      </c>
    </row>
    <row r="37488" spans="7:7">
      <c r="G37488" s="162" t="s">
        <v>37733</v>
      </c>
    </row>
    <row r="37489" spans="7:7">
      <c r="G37489" s="162" t="s">
        <v>37734</v>
      </c>
    </row>
    <row r="37490" spans="7:7">
      <c r="G37490" s="162" t="s">
        <v>37735</v>
      </c>
    </row>
    <row r="37491" spans="7:7">
      <c r="G37491" s="162" t="s">
        <v>37736</v>
      </c>
    </row>
    <row r="37492" spans="7:7">
      <c r="G37492" s="162" t="s">
        <v>37737</v>
      </c>
    </row>
    <row r="37493" spans="7:7">
      <c r="G37493" s="162" t="s">
        <v>37738</v>
      </c>
    </row>
    <row r="37494" spans="7:7">
      <c r="G37494" s="162" t="s">
        <v>37739</v>
      </c>
    </row>
    <row r="37495" spans="7:7">
      <c r="G37495" s="162" t="s">
        <v>37740</v>
      </c>
    </row>
    <row r="37496" spans="7:7">
      <c r="G37496" s="162" t="s">
        <v>37741</v>
      </c>
    </row>
    <row r="37497" spans="7:7">
      <c r="G37497" s="162" t="s">
        <v>37742</v>
      </c>
    </row>
    <row r="37498" spans="7:7">
      <c r="G37498" s="162" t="s">
        <v>37743</v>
      </c>
    </row>
    <row r="37499" spans="7:7">
      <c r="G37499" s="162" t="s">
        <v>37744</v>
      </c>
    </row>
    <row r="37500" spans="7:7">
      <c r="G37500" s="162" t="s">
        <v>37745</v>
      </c>
    </row>
    <row r="37501" spans="7:7">
      <c r="G37501" s="162" t="s">
        <v>37746</v>
      </c>
    </row>
    <row r="37502" spans="7:7">
      <c r="G37502" s="162" t="s">
        <v>37747</v>
      </c>
    </row>
    <row r="37503" spans="7:7">
      <c r="G37503" s="162" t="s">
        <v>37748</v>
      </c>
    </row>
    <row r="37504" spans="7:7">
      <c r="G37504" s="162" t="s">
        <v>37749</v>
      </c>
    </row>
    <row r="37505" spans="7:7">
      <c r="G37505" s="162" t="s">
        <v>37750</v>
      </c>
    </row>
    <row r="37506" spans="7:7">
      <c r="G37506" s="162" t="s">
        <v>37751</v>
      </c>
    </row>
    <row r="37507" spans="7:7">
      <c r="G37507" s="162" t="s">
        <v>37752</v>
      </c>
    </row>
    <row r="37508" spans="7:7">
      <c r="G37508" s="162" t="s">
        <v>37753</v>
      </c>
    </row>
    <row r="37509" spans="7:7">
      <c r="G37509" s="162" t="s">
        <v>37754</v>
      </c>
    </row>
    <row r="37510" spans="7:7">
      <c r="G37510" s="162" t="s">
        <v>37755</v>
      </c>
    </row>
    <row r="37511" spans="7:7">
      <c r="G37511" s="162" t="s">
        <v>37756</v>
      </c>
    </row>
    <row r="37512" spans="7:7">
      <c r="G37512" s="162" t="s">
        <v>37757</v>
      </c>
    </row>
    <row r="37513" spans="7:7">
      <c r="G37513" s="162" t="s">
        <v>37758</v>
      </c>
    </row>
    <row r="37514" spans="7:7">
      <c r="G37514" s="162" t="s">
        <v>37759</v>
      </c>
    </row>
    <row r="37515" spans="7:7">
      <c r="G37515" s="162" t="s">
        <v>37760</v>
      </c>
    </row>
    <row r="37516" spans="7:7">
      <c r="G37516" s="162" t="s">
        <v>37761</v>
      </c>
    </row>
    <row r="37517" spans="7:7">
      <c r="G37517" s="162" t="s">
        <v>37762</v>
      </c>
    </row>
    <row r="37518" spans="7:7">
      <c r="G37518" s="162" t="s">
        <v>37763</v>
      </c>
    </row>
    <row r="37519" spans="7:7">
      <c r="G37519" s="162" t="s">
        <v>37764</v>
      </c>
    </row>
    <row r="37520" spans="7:7">
      <c r="G37520" s="162" t="s">
        <v>37765</v>
      </c>
    </row>
    <row r="37521" spans="7:7">
      <c r="G37521" s="162" t="s">
        <v>37766</v>
      </c>
    </row>
    <row r="37522" spans="7:7">
      <c r="G37522" s="162" t="s">
        <v>37767</v>
      </c>
    </row>
    <row r="37523" spans="7:7">
      <c r="G37523" s="162" t="s">
        <v>37768</v>
      </c>
    </row>
    <row r="37524" spans="7:7">
      <c r="G37524" s="162" t="s">
        <v>37769</v>
      </c>
    </row>
    <row r="37525" spans="7:7">
      <c r="G37525" s="162" t="s">
        <v>37770</v>
      </c>
    </row>
    <row r="37526" spans="7:7">
      <c r="G37526" s="162" t="s">
        <v>37771</v>
      </c>
    </row>
    <row r="37527" spans="7:7">
      <c r="G37527" s="162" t="s">
        <v>37772</v>
      </c>
    </row>
    <row r="37528" spans="7:7">
      <c r="G37528" s="162" t="s">
        <v>37773</v>
      </c>
    </row>
    <row r="37529" spans="7:7">
      <c r="G37529" s="162" t="s">
        <v>37774</v>
      </c>
    </row>
    <row r="37530" spans="7:7">
      <c r="G37530" s="162" t="s">
        <v>37775</v>
      </c>
    </row>
    <row r="37531" spans="7:7">
      <c r="G37531" s="162" t="s">
        <v>37776</v>
      </c>
    </row>
    <row r="37532" spans="7:7">
      <c r="G37532" s="162" t="s">
        <v>37777</v>
      </c>
    </row>
    <row r="37533" spans="7:7">
      <c r="G37533" s="162" t="s">
        <v>37778</v>
      </c>
    </row>
    <row r="37534" spans="7:7">
      <c r="G37534" s="162" t="s">
        <v>37779</v>
      </c>
    </row>
    <row r="37535" spans="7:7">
      <c r="G37535" s="162" t="s">
        <v>37780</v>
      </c>
    </row>
    <row r="37536" spans="7:7">
      <c r="G37536" s="162" t="s">
        <v>37781</v>
      </c>
    </row>
    <row r="37537" spans="7:7">
      <c r="G37537" s="162" t="s">
        <v>37782</v>
      </c>
    </row>
    <row r="37538" spans="7:7">
      <c r="G37538" s="162" t="s">
        <v>37783</v>
      </c>
    </row>
    <row r="37539" spans="7:7">
      <c r="G37539" s="162" t="s">
        <v>37784</v>
      </c>
    </row>
    <row r="37540" spans="7:7">
      <c r="G37540" s="162" t="s">
        <v>37785</v>
      </c>
    </row>
    <row r="37541" spans="7:7">
      <c r="G37541" s="162" t="s">
        <v>37786</v>
      </c>
    </row>
    <row r="37542" spans="7:7">
      <c r="G37542" s="162" t="s">
        <v>37787</v>
      </c>
    </row>
    <row r="37543" spans="7:7">
      <c r="G37543" s="162" t="s">
        <v>37788</v>
      </c>
    </row>
    <row r="37544" spans="7:7">
      <c r="G37544" s="162" t="s">
        <v>37789</v>
      </c>
    </row>
    <row r="37545" spans="7:7">
      <c r="G37545" s="162" t="s">
        <v>37790</v>
      </c>
    </row>
    <row r="37546" spans="7:7">
      <c r="G37546" s="162" t="s">
        <v>37791</v>
      </c>
    </row>
    <row r="37547" spans="7:7">
      <c r="G37547" s="162" t="s">
        <v>37792</v>
      </c>
    </row>
    <row r="37548" spans="7:7">
      <c r="G37548" s="162" t="s">
        <v>37793</v>
      </c>
    </row>
    <row r="37549" spans="7:7">
      <c r="G37549" s="162" t="s">
        <v>37794</v>
      </c>
    </row>
    <row r="37550" spans="7:7">
      <c r="G37550" s="162" t="s">
        <v>37795</v>
      </c>
    </row>
    <row r="37551" spans="7:7">
      <c r="G37551" s="162" t="s">
        <v>37796</v>
      </c>
    </row>
    <row r="37552" spans="7:7">
      <c r="G37552" s="162" t="s">
        <v>37797</v>
      </c>
    </row>
    <row r="37553" spans="7:7">
      <c r="G37553" s="162" t="s">
        <v>37798</v>
      </c>
    </row>
    <row r="37554" spans="7:7">
      <c r="G37554" s="162" t="s">
        <v>37799</v>
      </c>
    </row>
    <row r="37555" spans="7:7">
      <c r="G37555" s="162" t="s">
        <v>37800</v>
      </c>
    </row>
    <row r="37556" spans="7:7">
      <c r="G37556" s="162" t="s">
        <v>37801</v>
      </c>
    </row>
    <row r="37557" spans="7:7">
      <c r="G37557" s="162" t="s">
        <v>37802</v>
      </c>
    </row>
    <row r="37558" spans="7:7">
      <c r="G37558" s="162" t="s">
        <v>37803</v>
      </c>
    </row>
    <row r="37559" spans="7:7">
      <c r="G37559" s="162" t="s">
        <v>37804</v>
      </c>
    </row>
    <row r="37560" spans="7:7">
      <c r="G37560" s="162" t="s">
        <v>37805</v>
      </c>
    </row>
    <row r="37561" spans="7:7">
      <c r="G37561" s="162" t="s">
        <v>37806</v>
      </c>
    </row>
    <row r="37562" spans="7:7">
      <c r="G37562" s="162" t="s">
        <v>37807</v>
      </c>
    </row>
    <row r="37563" spans="7:7">
      <c r="G37563" s="162" t="s">
        <v>37808</v>
      </c>
    </row>
    <row r="37564" spans="7:7">
      <c r="G37564" s="162" t="s">
        <v>37809</v>
      </c>
    </row>
    <row r="37565" spans="7:7">
      <c r="G37565" s="162" t="s">
        <v>37810</v>
      </c>
    </row>
    <row r="37566" spans="7:7">
      <c r="G37566" s="162" t="s">
        <v>37811</v>
      </c>
    </row>
    <row r="37567" spans="7:7">
      <c r="G37567" s="162" t="s">
        <v>37812</v>
      </c>
    </row>
    <row r="37568" spans="7:7">
      <c r="G37568" s="162" t="s">
        <v>37813</v>
      </c>
    </row>
    <row r="37569" spans="7:7">
      <c r="G37569" s="162" t="s">
        <v>37814</v>
      </c>
    </row>
    <row r="37570" spans="7:7">
      <c r="G37570" s="162" t="s">
        <v>37815</v>
      </c>
    </row>
    <row r="37571" spans="7:7">
      <c r="G37571" s="162" t="s">
        <v>37816</v>
      </c>
    </row>
    <row r="37572" spans="7:7">
      <c r="G37572" s="162" t="s">
        <v>37817</v>
      </c>
    </row>
    <row r="37573" spans="7:7">
      <c r="G37573" s="162" t="s">
        <v>37818</v>
      </c>
    </row>
    <row r="37574" spans="7:7">
      <c r="G37574" s="162" t="s">
        <v>37819</v>
      </c>
    </row>
    <row r="37575" spans="7:7">
      <c r="G37575" s="162" t="s">
        <v>37820</v>
      </c>
    </row>
    <row r="37576" spans="7:7">
      <c r="G37576" s="162" t="s">
        <v>37821</v>
      </c>
    </row>
    <row r="37577" spans="7:7">
      <c r="G37577" s="162" t="s">
        <v>37822</v>
      </c>
    </row>
    <row r="37578" spans="7:7">
      <c r="G37578" s="162" t="s">
        <v>37823</v>
      </c>
    </row>
    <row r="37579" spans="7:7">
      <c r="G37579" s="162" t="s">
        <v>37824</v>
      </c>
    </row>
    <row r="37580" spans="7:7">
      <c r="G37580" s="162" t="s">
        <v>37825</v>
      </c>
    </row>
    <row r="37581" spans="7:7">
      <c r="G37581" s="162" t="s">
        <v>37826</v>
      </c>
    </row>
    <row r="37582" spans="7:7">
      <c r="G37582" s="162" t="s">
        <v>37827</v>
      </c>
    </row>
    <row r="37583" spans="7:7">
      <c r="G37583" s="162" t="s">
        <v>37828</v>
      </c>
    </row>
    <row r="37584" spans="7:7">
      <c r="G37584" s="162" t="s">
        <v>37829</v>
      </c>
    </row>
    <row r="37585" spans="7:7">
      <c r="G37585" s="162" t="s">
        <v>37830</v>
      </c>
    </row>
    <row r="37586" spans="7:7">
      <c r="G37586" s="162" t="s">
        <v>37831</v>
      </c>
    </row>
    <row r="37587" spans="7:7">
      <c r="G37587" s="162" t="s">
        <v>37832</v>
      </c>
    </row>
    <row r="37588" spans="7:7">
      <c r="G37588" s="162" t="s">
        <v>37833</v>
      </c>
    </row>
    <row r="37589" spans="7:7">
      <c r="G37589" s="162" t="s">
        <v>37834</v>
      </c>
    </row>
    <row r="37590" spans="7:7">
      <c r="G37590" s="162" t="s">
        <v>37835</v>
      </c>
    </row>
    <row r="37591" spans="7:7">
      <c r="G37591" s="162" t="s">
        <v>37836</v>
      </c>
    </row>
    <row r="37592" spans="7:7">
      <c r="G37592" s="162" t="s">
        <v>37837</v>
      </c>
    </row>
    <row r="37593" spans="7:7">
      <c r="G37593" s="162" t="s">
        <v>37838</v>
      </c>
    </row>
    <row r="37594" spans="7:7">
      <c r="G37594" s="162" t="s">
        <v>37839</v>
      </c>
    </row>
    <row r="37595" spans="7:7">
      <c r="G37595" s="162" t="s">
        <v>37840</v>
      </c>
    </row>
    <row r="37596" spans="7:7">
      <c r="G37596" s="162" t="s">
        <v>37841</v>
      </c>
    </row>
    <row r="37597" spans="7:7">
      <c r="G37597" s="162" t="s">
        <v>37842</v>
      </c>
    </row>
    <row r="37598" spans="7:7">
      <c r="G37598" s="162" t="s">
        <v>37843</v>
      </c>
    </row>
    <row r="37599" spans="7:7">
      <c r="G37599" s="162" t="s">
        <v>37844</v>
      </c>
    </row>
    <row r="37600" spans="7:7">
      <c r="G37600" s="162" t="s">
        <v>37845</v>
      </c>
    </row>
    <row r="37601" spans="7:7">
      <c r="G37601" s="162" t="s">
        <v>37846</v>
      </c>
    </row>
    <row r="37602" spans="7:7">
      <c r="G37602" s="162" t="s">
        <v>37847</v>
      </c>
    </row>
    <row r="37603" spans="7:7">
      <c r="G37603" s="162" t="s">
        <v>37848</v>
      </c>
    </row>
    <row r="37604" spans="7:7">
      <c r="G37604" s="162" t="s">
        <v>37849</v>
      </c>
    </row>
    <row r="37605" spans="7:7">
      <c r="G37605" s="162" t="s">
        <v>37850</v>
      </c>
    </row>
    <row r="37606" spans="7:7">
      <c r="G37606" s="162" t="s">
        <v>37851</v>
      </c>
    </row>
    <row r="37607" spans="7:7">
      <c r="G37607" s="162" t="s">
        <v>37852</v>
      </c>
    </row>
    <row r="37608" spans="7:7">
      <c r="G37608" s="162" t="s">
        <v>37853</v>
      </c>
    </row>
    <row r="37609" spans="7:7">
      <c r="G37609" s="162" t="s">
        <v>37854</v>
      </c>
    </row>
    <row r="37610" spans="7:7">
      <c r="G37610" s="162" t="s">
        <v>37855</v>
      </c>
    </row>
    <row r="37611" spans="7:7">
      <c r="G37611" s="162" t="s">
        <v>37856</v>
      </c>
    </row>
    <row r="37612" spans="7:7">
      <c r="G37612" s="162" t="s">
        <v>37857</v>
      </c>
    </row>
    <row r="37613" spans="7:7">
      <c r="G37613" s="162" t="s">
        <v>37858</v>
      </c>
    </row>
    <row r="37614" spans="7:7">
      <c r="G37614" s="162" t="s">
        <v>37859</v>
      </c>
    </row>
    <row r="37615" spans="7:7">
      <c r="G37615" s="162" t="s">
        <v>37860</v>
      </c>
    </row>
    <row r="37616" spans="7:7">
      <c r="G37616" s="162" t="s">
        <v>37861</v>
      </c>
    </row>
    <row r="37617" spans="7:7">
      <c r="G37617" s="162" t="s">
        <v>37862</v>
      </c>
    </row>
    <row r="37618" spans="7:7">
      <c r="G37618" s="162" t="s">
        <v>37863</v>
      </c>
    </row>
    <row r="37619" spans="7:7">
      <c r="G37619" s="162" t="s">
        <v>37864</v>
      </c>
    </row>
    <row r="37620" spans="7:7">
      <c r="G37620" s="162" t="s">
        <v>37865</v>
      </c>
    </row>
    <row r="37621" spans="7:7">
      <c r="G37621" s="162" t="s">
        <v>37866</v>
      </c>
    </row>
    <row r="37622" spans="7:7">
      <c r="G37622" s="162" t="s">
        <v>37867</v>
      </c>
    </row>
    <row r="37623" spans="7:7">
      <c r="G37623" s="162" t="s">
        <v>37868</v>
      </c>
    </row>
    <row r="37624" spans="7:7">
      <c r="G37624" s="162" t="s">
        <v>37869</v>
      </c>
    </row>
    <row r="37625" spans="7:7">
      <c r="G37625" s="162" t="s">
        <v>37870</v>
      </c>
    </row>
    <row r="37626" spans="7:7">
      <c r="G37626" s="162" t="s">
        <v>37871</v>
      </c>
    </row>
    <row r="37627" spans="7:7">
      <c r="G37627" s="162" t="s">
        <v>37872</v>
      </c>
    </row>
    <row r="37628" spans="7:7">
      <c r="G37628" s="162" t="s">
        <v>37873</v>
      </c>
    </row>
    <row r="37629" spans="7:7">
      <c r="G37629" s="162" t="s">
        <v>37874</v>
      </c>
    </row>
    <row r="37630" spans="7:7">
      <c r="G37630" s="162" t="s">
        <v>37875</v>
      </c>
    </row>
    <row r="37631" spans="7:7">
      <c r="G37631" s="162" t="s">
        <v>37876</v>
      </c>
    </row>
    <row r="37632" spans="7:7">
      <c r="G37632" s="162" t="s">
        <v>37877</v>
      </c>
    </row>
    <row r="37633" spans="7:7">
      <c r="G37633" s="162" t="s">
        <v>37878</v>
      </c>
    </row>
    <row r="37634" spans="7:7">
      <c r="G37634" s="162" t="s">
        <v>37879</v>
      </c>
    </row>
    <row r="37635" spans="7:7">
      <c r="G37635" s="162" t="s">
        <v>37880</v>
      </c>
    </row>
    <row r="37636" spans="7:7">
      <c r="G37636" s="162" t="s">
        <v>37881</v>
      </c>
    </row>
    <row r="37637" spans="7:7">
      <c r="G37637" s="162" t="s">
        <v>37882</v>
      </c>
    </row>
    <row r="37638" spans="7:7">
      <c r="G37638" s="162" t="s">
        <v>37883</v>
      </c>
    </row>
    <row r="37639" spans="7:7">
      <c r="G37639" s="162" t="s">
        <v>37884</v>
      </c>
    </row>
    <row r="37640" spans="7:7">
      <c r="G37640" s="162" t="s">
        <v>37885</v>
      </c>
    </row>
    <row r="37641" spans="7:7">
      <c r="G37641" s="162" t="s">
        <v>37886</v>
      </c>
    </row>
    <row r="37642" spans="7:7">
      <c r="G37642" s="162" t="s">
        <v>37887</v>
      </c>
    </row>
    <row r="37643" spans="7:7">
      <c r="G37643" s="162" t="s">
        <v>37888</v>
      </c>
    </row>
    <row r="37644" spans="7:7">
      <c r="G37644" s="162" t="s">
        <v>37889</v>
      </c>
    </row>
    <row r="37645" spans="7:7">
      <c r="G37645" s="162" t="s">
        <v>37890</v>
      </c>
    </row>
    <row r="37646" spans="7:7">
      <c r="G37646" s="162" t="s">
        <v>37891</v>
      </c>
    </row>
    <row r="37647" spans="7:7">
      <c r="G37647" s="162" t="s">
        <v>37892</v>
      </c>
    </row>
    <row r="37648" spans="7:7">
      <c r="G37648" s="162" t="s">
        <v>37893</v>
      </c>
    </row>
    <row r="37649" spans="7:7">
      <c r="G37649" s="162" t="s">
        <v>37894</v>
      </c>
    </row>
    <row r="37650" spans="7:7">
      <c r="G37650" s="162" t="s">
        <v>37895</v>
      </c>
    </row>
    <row r="37651" spans="7:7">
      <c r="G37651" s="162" t="s">
        <v>37896</v>
      </c>
    </row>
    <row r="37652" spans="7:7">
      <c r="G37652" s="162" t="s">
        <v>37897</v>
      </c>
    </row>
    <row r="37653" spans="7:7">
      <c r="G37653" s="162" t="s">
        <v>37898</v>
      </c>
    </row>
    <row r="37654" spans="7:7">
      <c r="G37654" s="162" t="s">
        <v>37899</v>
      </c>
    </row>
    <row r="37655" spans="7:7">
      <c r="G37655" s="162" t="s">
        <v>37900</v>
      </c>
    </row>
    <row r="37656" spans="7:7">
      <c r="G37656" s="162" t="s">
        <v>37901</v>
      </c>
    </row>
    <row r="37657" spans="7:7">
      <c r="G37657" s="162" t="s">
        <v>37902</v>
      </c>
    </row>
    <row r="37658" spans="7:7">
      <c r="G37658" s="162" t="s">
        <v>37903</v>
      </c>
    </row>
    <row r="37659" spans="7:7">
      <c r="G37659" s="162" t="s">
        <v>37904</v>
      </c>
    </row>
    <row r="37660" spans="7:7">
      <c r="G37660" s="162" t="s">
        <v>37905</v>
      </c>
    </row>
    <row r="37661" spans="7:7">
      <c r="G37661" s="162" t="s">
        <v>37906</v>
      </c>
    </row>
    <row r="37662" spans="7:7">
      <c r="G37662" s="162" t="s">
        <v>37907</v>
      </c>
    </row>
    <row r="37663" spans="7:7">
      <c r="G37663" s="162" t="s">
        <v>37908</v>
      </c>
    </row>
    <row r="37664" spans="7:7">
      <c r="G37664" s="162" t="s">
        <v>37909</v>
      </c>
    </row>
    <row r="37665" spans="7:7">
      <c r="G37665" s="162" t="s">
        <v>37910</v>
      </c>
    </row>
    <row r="37666" spans="7:7">
      <c r="G37666" s="162" t="s">
        <v>37911</v>
      </c>
    </row>
    <row r="37667" spans="7:7">
      <c r="G37667" s="162" t="s">
        <v>37912</v>
      </c>
    </row>
    <row r="37668" spans="7:7">
      <c r="G37668" s="162" t="s">
        <v>37913</v>
      </c>
    </row>
    <row r="37669" spans="7:7">
      <c r="G37669" s="162" t="s">
        <v>37914</v>
      </c>
    </row>
    <row r="37670" spans="7:7">
      <c r="G37670" s="162" t="s">
        <v>37915</v>
      </c>
    </row>
    <row r="37671" spans="7:7">
      <c r="G37671" s="162" t="s">
        <v>37916</v>
      </c>
    </row>
    <row r="37672" spans="7:7">
      <c r="G37672" s="162" t="s">
        <v>37917</v>
      </c>
    </row>
    <row r="37673" spans="7:7">
      <c r="G37673" s="162" t="s">
        <v>37918</v>
      </c>
    </row>
    <row r="37674" spans="7:7">
      <c r="G37674" s="162" t="s">
        <v>37919</v>
      </c>
    </row>
    <row r="37675" spans="7:7">
      <c r="G37675" s="162" t="s">
        <v>37920</v>
      </c>
    </row>
    <row r="37676" spans="7:7">
      <c r="G37676" s="162" t="s">
        <v>37921</v>
      </c>
    </row>
    <row r="37677" spans="7:7">
      <c r="G37677" s="162" t="s">
        <v>37922</v>
      </c>
    </row>
    <row r="37678" spans="7:7">
      <c r="G37678" s="162" t="s">
        <v>37923</v>
      </c>
    </row>
    <row r="37679" spans="7:7">
      <c r="G37679" s="162" t="s">
        <v>37924</v>
      </c>
    </row>
    <row r="37680" spans="7:7">
      <c r="G37680" s="162" t="s">
        <v>37925</v>
      </c>
    </row>
    <row r="37681" spans="7:7">
      <c r="G37681" s="162" t="s">
        <v>37926</v>
      </c>
    </row>
    <row r="37682" spans="7:7">
      <c r="G37682" s="162" t="s">
        <v>37927</v>
      </c>
    </row>
    <row r="37683" spans="7:7">
      <c r="G37683" s="162" t="s">
        <v>37928</v>
      </c>
    </row>
    <row r="37684" spans="7:7">
      <c r="G37684" s="162" t="s">
        <v>37929</v>
      </c>
    </row>
    <row r="37685" spans="7:7">
      <c r="G37685" s="162" t="s">
        <v>37930</v>
      </c>
    </row>
    <row r="37686" spans="7:7">
      <c r="G37686" s="162" t="s">
        <v>37931</v>
      </c>
    </row>
    <row r="37687" spans="7:7">
      <c r="G37687" s="162" t="s">
        <v>37932</v>
      </c>
    </row>
    <row r="37688" spans="7:7">
      <c r="G37688" s="162" t="s">
        <v>37933</v>
      </c>
    </row>
    <row r="37689" spans="7:7">
      <c r="G37689" s="162" t="s">
        <v>37934</v>
      </c>
    </row>
    <row r="37690" spans="7:7">
      <c r="G37690" s="162" t="s">
        <v>37935</v>
      </c>
    </row>
    <row r="37691" spans="7:7">
      <c r="G37691" s="162" t="s">
        <v>37936</v>
      </c>
    </row>
    <row r="37692" spans="7:7">
      <c r="G37692" s="162" t="s">
        <v>37937</v>
      </c>
    </row>
    <row r="37693" spans="7:7">
      <c r="G37693" s="162" t="s">
        <v>37938</v>
      </c>
    </row>
    <row r="37694" spans="7:7">
      <c r="G37694" s="162" t="s">
        <v>37939</v>
      </c>
    </row>
    <row r="37695" spans="7:7">
      <c r="G37695" s="162" t="s">
        <v>37940</v>
      </c>
    </row>
    <row r="37696" spans="7:7">
      <c r="G37696" s="162" t="s">
        <v>37941</v>
      </c>
    </row>
    <row r="37697" spans="7:7">
      <c r="G37697" s="162" t="s">
        <v>37942</v>
      </c>
    </row>
    <row r="37698" spans="7:7">
      <c r="G37698" s="162" t="s">
        <v>37943</v>
      </c>
    </row>
    <row r="37699" spans="7:7">
      <c r="G37699" s="162" t="s">
        <v>37944</v>
      </c>
    </row>
    <row r="37700" spans="7:7">
      <c r="G37700" s="162" t="s">
        <v>37945</v>
      </c>
    </row>
    <row r="37701" spans="7:7">
      <c r="G37701" s="162" t="s">
        <v>37946</v>
      </c>
    </row>
    <row r="37702" spans="7:7">
      <c r="G37702" s="162" t="s">
        <v>37947</v>
      </c>
    </row>
    <row r="37703" spans="7:7">
      <c r="G37703" s="162" t="s">
        <v>37948</v>
      </c>
    </row>
    <row r="37704" spans="7:7">
      <c r="G37704" s="162" t="s">
        <v>37949</v>
      </c>
    </row>
    <row r="37705" spans="7:7">
      <c r="G37705" s="162" t="s">
        <v>37950</v>
      </c>
    </row>
    <row r="37706" spans="7:7">
      <c r="G37706" s="162" t="s">
        <v>37951</v>
      </c>
    </row>
    <row r="37707" spans="7:7">
      <c r="G37707" s="162" t="s">
        <v>37952</v>
      </c>
    </row>
    <row r="37708" spans="7:7">
      <c r="G37708" s="162" t="s">
        <v>37953</v>
      </c>
    </row>
    <row r="37709" spans="7:7">
      <c r="G37709" s="162" t="s">
        <v>37954</v>
      </c>
    </row>
    <row r="37710" spans="7:7">
      <c r="G37710" s="162" t="s">
        <v>37955</v>
      </c>
    </row>
    <row r="37711" spans="7:7">
      <c r="G37711" s="162" t="s">
        <v>37956</v>
      </c>
    </row>
    <row r="37712" spans="7:7">
      <c r="G37712" s="162" t="s">
        <v>37957</v>
      </c>
    </row>
    <row r="37713" spans="7:7">
      <c r="G37713" s="162" t="s">
        <v>37958</v>
      </c>
    </row>
    <row r="37714" spans="7:7">
      <c r="G37714" s="162" t="s">
        <v>37959</v>
      </c>
    </row>
    <row r="37715" spans="7:7">
      <c r="G37715" s="162" t="s">
        <v>37960</v>
      </c>
    </row>
    <row r="37716" spans="7:7">
      <c r="G37716" s="162" t="s">
        <v>37961</v>
      </c>
    </row>
    <row r="37717" spans="7:7">
      <c r="G37717" s="162" t="s">
        <v>37962</v>
      </c>
    </row>
    <row r="37718" spans="7:7">
      <c r="G37718" s="162" t="s">
        <v>37963</v>
      </c>
    </row>
    <row r="37719" spans="7:7">
      <c r="G37719" s="162" t="s">
        <v>37964</v>
      </c>
    </row>
    <row r="37720" spans="7:7">
      <c r="G37720" s="162" t="s">
        <v>37965</v>
      </c>
    </row>
    <row r="37721" spans="7:7">
      <c r="G37721" s="162" t="s">
        <v>37966</v>
      </c>
    </row>
    <row r="37722" spans="7:7">
      <c r="G37722" s="162" t="s">
        <v>37967</v>
      </c>
    </row>
    <row r="37723" spans="7:7">
      <c r="G37723" s="162" t="s">
        <v>37968</v>
      </c>
    </row>
    <row r="37724" spans="7:7">
      <c r="G37724" s="162" t="s">
        <v>37969</v>
      </c>
    </row>
    <row r="37725" spans="7:7">
      <c r="G37725" s="162" t="s">
        <v>37970</v>
      </c>
    </row>
    <row r="37726" spans="7:7">
      <c r="G37726" s="162" t="s">
        <v>37971</v>
      </c>
    </row>
    <row r="37727" spans="7:7">
      <c r="G37727" s="162" t="s">
        <v>37972</v>
      </c>
    </row>
    <row r="37728" spans="7:7">
      <c r="G37728" s="162" t="s">
        <v>37973</v>
      </c>
    </row>
    <row r="37729" spans="7:7">
      <c r="G37729" s="162" t="s">
        <v>37974</v>
      </c>
    </row>
    <row r="37730" spans="7:7">
      <c r="G37730" s="162" t="s">
        <v>37975</v>
      </c>
    </row>
    <row r="37731" spans="7:7">
      <c r="G37731" s="162" t="s">
        <v>37976</v>
      </c>
    </row>
    <row r="37732" spans="7:7">
      <c r="G37732" s="162" t="s">
        <v>37977</v>
      </c>
    </row>
    <row r="37733" spans="7:7">
      <c r="G37733" s="162" t="s">
        <v>37978</v>
      </c>
    </row>
    <row r="37734" spans="7:7">
      <c r="G37734" s="162" t="s">
        <v>37979</v>
      </c>
    </row>
    <row r="37735" spans="7:7">
      <c r="G37735" s="162" t="s">
        <v>37980</v>
      </c>
    </row>
    <row r="37736" spans="7:7">
      <c r="G37736" s="162" t="s">
        <v>37981</v>
      </c>
    </row>
    <row r="37737" spans="7:7">
      <c r="G37737" s="162" t="s">
        <v>37982</v>
      </c>
    </row>
    <row r="37738" spans="7:7">
      <c r="G37738" s="162" t="s">
        <v>37983</v>
      </c>
    </row>
    <row r="37739" spans="7:7">
      <c r="G37739" s="162" t="s">
        <v>37984</v>
      </c>
    </row>
    <row r="37740" spans="7:7">
      <c r="G37740" s="162" t="s">
        <v>37985</v>
      </c>
    </row>
    <row r="37741" spans="7:7">
      <c r="G37741" s="162" t="s">
        <v>37986</v>
      </c>
    </row>
    <row r="37742" spans="7:7">
      <c r="G37742" s="162" t="s">
        <v>37987</v>
      </c>
    </row>
    <row r="37743" spans="7:7">
      <c r="G37743" s="162" t="s">
        <v>37988</v>
      </c>
    </row>
    <row r="37744" spans="7:7">
      <c r="G37744" s="162" t="s">
        <v>37989</v>
      </c>
    </row>
    <row r="37745" spans="7:7">
      <c r="G37745" s="162" t="s">
        <v>37990</v>
      </c>
    </row>
    <row r="37746" spans="7:7">
      <c r="G37746" s="162" t="s">
        <v>37991</v>
      </c>
    </row>
    <row r="37747" spans="7:7">
      <c r="G37747" s="162" t="s">
        <v>37992</v>
      </c>
    </row>
    <row r="37748" spans="7:7">
      <c r="G37748" s="162" t="s">
        <v>37993</v>
      </c>
    </row>
    <row r="37749" spans="7:7">
      <c r="G37749" s="162" t="s">
        <v>37994</v>
      </c>
    </row>
    <row r="37750" spans="7:7">
      <c r="G37750" s="162" t="s">
        <v>37995</v>
      </c>
    </row>
    <row r="37751" spans="7:7">
      <c r="G37751" s="162" t="s">
        <v>37996</v>
      </c>
    </row>
    <row r="37752" spans="7:7">
      <c r="G37752" s="162" t="s">
        <v>37997</v>
      </c>
    </row>
    <row r="37753" spans="7:7">
      <c r="G37753" s="162" t="s">
        <v>37998</v>
      </c>
    </row>
    <row r="37754" spans="7:7">
      <c r="G37754" s="162" t="s">
        <v>37999</v>
      </c>
    </row>
    <row r="37755" spans="7:7">
      <c r="G37755" s="162" t="s">
        <v>38000</v>
      </c>
    </row>
    <row r="37756" spans="7:7">
      <c r="G37756" s="162" t="s">
        <v>38001</v>
      </c>
    </row>
    <row r="37757" spans="7:7">
      <c r="G37757" s="162" t="s">
        <v>38002</v>
      </c>
    </row>
    <row r="37758" spans="7:7">
      <c r="G37758" s="162" t="s">
        <v>38003</v>
      </c>
    </row>
    <row r="37759" spans="7:7">
      <c r="G37759" s="162" t="s">
        <v>38004</v>
      </c>
    </row>
    <row r="37760" spans="7:7">
      <c r="G37760" s="162" t="s">
        <v>38005</v>
      </c>
    </row>
    <row r="37761" spans="7:7">
      <c r="G37761" s="162" t="s">
        <v>38006</v>
      </c>
    </row>
    <row r="37762" spans="7:7">
      <c r="G37762" s="162" t="s">
        <v>38007</v>
      </c>
    </row>
    <row r="37763" spans="7:7">
      <c r="G37763" s="162" t="s">
        <v>38008</v>
      </c>
    </row>
    <row r="37764" spans="7:7">
      <c r="G37764" s="162" t="s">
        <v>38009</v>
      </c>
    </row>
    <row r="37765" spans="7:7">
      <c r="G37765" s="162" t="s">
        <v>38010</v>
      </c>
    </row>
    <row r="37766" spans="7:7">
      <c r="G37766" s="162" t="s">
        <v>38011</v>
      </c>
    </row>
    <row r="37767" spans="7:7">
      <c r="G37767" s="162" t="s">
        <v>38012</v>
      </c>
    </row>
    <row r="37768" spans="7:7">
      <c r="G37768" s="162" t="s">
        <v>38013</v>
      </c>
    </row>
    <row r="37769" spans="7:7">
      <c r="G37769" s="162" t="s">
        <v>38014</v>
      </c>
    </row>
    <row r="37770" spans="7:7">
      <c r="G37770" s="162" t="s">
        <v>38015</v>
      </c>
    </row>
    <row r="37771" spans="7:7">
      <c r="G37771" s="162" t="s">
        <v>38016</v>
      </c>
    </row>
    <row r="37772" spans="7:7">
      <c r="G37772" s="162" t="s">
        <v>38017</v>
      </c>
    </row>
    <row r="37773" spans="7:7">
      <c r="G37773" s="162" t="s">
        <v>38018</v>
      </c>
    </row>
    <row r="37774" spans="7:7">
      <c r="G37774" s="162" t="s">
        <v>38019</v>
      </c>
    </row>
    <row r="37775" spans="7:7">
      <c r="G37775" s="162" t="s">
        <v>38020</v>
      </c>
    </row>
    <row r="37776" spans="7:7">
      <c r="G37776" s="162" t="s">
        <v>38021</v>
      </c>
    </row>
    <row r="37777" spans="7:7">
      <c r="G37777" s="162" t="s">
        <v>38022</v>
      </c>
    </row>
    <row r="37778" spans="7:7">
      <c r="G37778" s="162" t="s">
        <v>38023</v>
      </c>
    </row>
    <row r="37779" spans="7:7">
      <c r="G37779" s="162" t="s">
        <v>38024</v>
      </c>
    </row>
    <row r="37780" spans="7:7">
      <c r="G37780" s="162" t="s">
        <v>38025</v>
      </c>
    </row>
    <row r="37781" spans="7:7">
      <c r="G37781" s="162" t="s">
        <v>38026</v>
      </c>
    </row>
    <row r="37782" spans="7:7">
      <c r="G37782" s="162" t="s">
        <v>38027</v>
      </c>
    </row>
    <row r="37783" spans="7:7">
      <c r="G37783" s="162" t="s">
        <v>38028</v>
      </c>
    </row>
    <row r="37784" spans="7:7">
      <c r="G37784" s="162" t="s">
        <v>38029</v>
      </c>
    </row>
    <row r="37785" spans="7:7">
      <c r="G37785" s="162" t="s">
        <v>38030</v>
      </c>
    </row>
    <row r="37786" spans="7:7">
      <c r="G37786" s="162" t="s">
        <v>38031</v>
      </c>
    </row>
    <row r="37787" spans="7:7">
      <c r="G37787" s="162" t="s">
        <v>38032</v>
      </c>
    </row>
    <row r="37788" spans="7:7">
      <c r="G37788" s="162" t="s">
        <v>38033</v>
      </c>
    </row>
    <row r="37789" spans="7:7">
      <c r="G37789" s="162" t="s">
        <v>38034</v>
      </c>
    </row>
    <row r="37790" spans="7:7">
      <c r="G37790" s="162" t="s">
        <v>38035</v>
      </c>
    </row>
    <row r="37791" spans="7:7">
      <c r="G37791" s="162" t="s">
        <v>38036</v>
      </c>
    </row>
    <row r="37792" spans="7:7">
      <c r="G37792" s="162" t="s">
        <v>38037</v>
      </c>
    </row>
    <row r="37793" spans="7:7">
      <c r="G37793" s="162" t="s">
        <v>38038</v>
      </c>
    </row>
    <row r="37794" spans="7:7">
      <c r="G37794" s="162" t="s">
        <v>38039</v>
      </c>
    </row>
    <row r="37795" spans="7:7">
      <c r="G37795" s="162" t="s">
        <v>38040</v>
      </c>
    </row>
    <row r="37796" spans="7:7">
      <c r="G37796" s="162" t="s">
        <v>38041</v>
      </c>
    </row>
    <row r="37797" spans="7:7">
      <c r="G37797" s="162" t="s">
        <v>38042</v>
      </c>
    </row>
    <row r="37798" spans="7:7">
      <c r="G37798" s="162" t="s">
        <v>38043</v>
      </c>
    </row>
    <row r="37799" spans="7:7">
      <c r="G37799" s="162" t="s">
        <v>38044</v>
      </c>
    </row>
    <row r="37800" spans="7:7">
      <c r="G37800" s="162" t="s">
        <v>38045</v>
      </c>
    </row>
    <row r="37801" spans="7:7">
      <c r="G37801" s="162" t="s">
        <v>38046</v>
      </c>
    </row>
    <row r="37802" spans="7:7">
      <c r="G37802" s="162" t="s">
        <v>38047</v>
      </c>
    </row>
    <row r="37803" spans="7:7">
      <c r="G37803" s="162" t="s">
        <v>38048</v>
      </c>
    </row>
    <row r="37804" spans="7:7">
      <c r="G37804" s="162" t="s">
        <v>38049</v>
      </c>
    </row>
    <row r="37805" spans="7:7">
      <c r="G37805" s="162" t="s">
        <v>38050</v>
      </c>
    </row>
    <row r="37806" spans="7:7">
      <c r="G37806" s="162" t="s">
        <v>38051</v>
      </c>
    </row>
    <row r="37807" spans="7:7">
      <c r="G37807" s="162" t="s">
        <v>38052</v>
      </c>
    </row>
    <row r="37808" spans="7:7">
      <c r="G37808" s="162" t="s">
        <v>38053</v>
      </c>
    </row>
    <row r="37809" spans="7:7">
      <c r="G37809" s="162" t="s">
        <v>38054</v>
      </c>
    </row>
    <row r="37810" spans="7:7">
      <c r="G37810" s="162" t="s">
        <v>38055</v>
      </c>
    </row>
    <row r="37811" spans="7:7">
      <c r="G37811" s="162" t="s">
        <v>38056</v>
      </c>
    </row>
    <row r="37812" spans="7:7">
      <c r="G37812" s="162" t="s">
        <v>38057</v>
      </c>
    </row>
    <row r="37813" spans="7:7">
      <c r="G37813" s="162" t="s">
        <v>38058</v>
      </c>
    </row>
    <row r="37814" spans="7:7">
      <c r="G37814" s="162" t="s">
        <v>38059</v>
      </c>
    </row>
    <row r="37815" spans="7:7">
      <c r="G37815" s="162" t="s">
        <v>38060</v>
      </c>
    </row>
    <row r="37816" spans="7:7">
      <c r="G37816" s="162" t="s">
        <v>38061</v>
      </c>
    </row>
    <row r="37817" spans="7:7">
      <c r="G37817" s="162" t="s">
        <v>38062</v>
      </c>
    </row>
    <row r="37818" spans="7:7">
      <c r="G37818" s="162" t="s">
        <v>38063</v>
      </c>
    </row>
    <row r="37819" spans="7:7">
      <c r="G37819" s="162" t="s">
        <v>38064</v>
      </c>
    </row>
    <row r="37820" spans="7:7">
      <c r="G37820" s="162" t="s">
        <v>38065</v>
      </c>
    </row>
    <row r="37821" spans="7:7">
      <c r="G37821" s="162" t="s">
        <v>38066</v>
      </c>
    </row>
    <row r="37822" spans="7:7">
      <c r="G37822" s="162" t="s">
        <v>38067</v>
      </c>
    </row>
    <row r="37823" spans="7:7">
      <c r="G37823" s="162" t="s">
        <v>38068</v>
      </c>
    </row>
    <row r="37824" spans="7:7">
      <c r="G37824" s="162" t="s">
        <v>38069</v>
      </c>
    </row>
    <row r="37825" spans="7:7">
      <c r="G37825" s="162" t="s">
        <v>38070</v>
      </c>
    </row>
    <row r="37826" spans="7:7">
      <c r="G37826" s="162" t="s">
        <v>38071</v>
      </c>
    </row>
    <row r="37827" spans="7:7">
      <c r="G37827" s="162" t="s">
        <v>38072</v>
      </c>
    </row>
    <row r="37828" spans="7:7">
      <c r="G37828" s="162" t="s">
        <v>38073</v>
      </c>
    </row>
    <row r="37829" spans="7:7">
      <c r="G37829" s="162" t="s">
        <v>38074</v>
      </c>
    </row>
    <row r="37830" spans="7:7">
      <c r="G37830" s="162" t="s">
        <v>38075</v>
      </c>
    </row>
    <row r="37831" spans="7:7">
      <c r="G37831" s="162" t="s">
        <v>38076</v>
      </c>
    </row>
    <row r="37832" spans="7:7">
      <c r="G37832" s="162" t="s">
        <v>38077</v>
      </c>
    </row>
    <row r="37833" spans="7:7">
      <c r="G37833" s="162" t="s">
        <v>38078</v>
      </c>
    </row>
    <row r="37834" spans="7:7">
      <c r="G37834" s="162" t="s">
        <v>38079</v>
      </c>
    </row>
    <row r="37835" spans="7:7">
      <c r="G37835" s="162" t="s">
        <v>38080</v>
      </c>
    </row>
    <row r="37836" spans="7:7">
      <c r="G37836" s="162" t="s">
        <v>38081</v>
      </c>
    </row>
    <row r="37837" spans="7:7">
      <c r="G37837" s="162" t="s">
        <v>38082</v>
      </c>
    </row>
    <row r="37838" spans="7:7">
      <c r="G37838" s="162" t="s">
        <v>38083</v>
      </c>
    </row>
    <row r="37839" spans="7:7">
      <c r="G37839" s="162" t="s">
        <v>38084</v>
      </c>
    </row>
    <row r="37840" spans="7:7">
      <c r="G37840" s="162" t="s">
        <v>38085</v>
      </c>
    </row>
    <row r="37841" spans="7:7">
      <c r="G37841" s="162" t="s">
        <v>38086</v>
      </c>
    </row>
    <row r="37842" spans="7:7">
      <c r="G37842" s="162" t="s">
        <v>38087</v>
      </c>
    </row>
    <row r="37843" spans="7:7">
      <c r="G37843" s="162" t="s">
        <v>38088</v>
      </c>
    </row>
    <row r="37844" spans="7:7">
      <c r="G37844" s="162" t="s">
        <v>38089</v>
      </c>
    </row>
    <row r="37845" spans="7:7">
      <c r="G37845" s="162" t="s">
        <v>38090</v>
      </c>
    </row>
    <row r="37846" spans="7:7">
      <c r="G37846" s="162" t="s">
        <v>38091</v>
      </c>
    </row>
    <row r="37847" spans="7:7">
      <c r="G37847" s="162" t="s">
        <v>38092</v>
      </c>
    </row>
    <row r="37848" spans="7:7">
      <c r="G37848" s="162" t="s">
        <v>38093</v>
      </c>
    </row>
    <row r="37849" spans="7:7">
      <c r="G37849" s="162" t="s">
        <v>38094</v>
      </c>
    </row>
    <row r="37850" spans="7:7">
      <c r="G37850" s="162" t="s">
        <v>38095</v>
      </c>
    </row>
    <row r="37851" spans="7:7">
      <c r="G37851" s="162" t="s">
        <v>38096</v>
      </c>
    </row>
    <row r="37852" spans="7:7">
      <c r="G37852" s="162" t="s">
        <v>38097</v>
      </c>
    </row>
    <row r="37853" spans="7:7">
      <c r="G37853" s="162" t="s">
        <v>38098</v>
      </c>
    </row>
    <row r="37854" spans="7:7">
      <c r="G37854" s="162" t="s">
        <v>38099</v>
      </c>
    </row>
    <row r="37855" spans="7:7">
      <c r="G37855" s="162" t="s">
        <v>38100</v>
      </c>
    </row>
    <row r="37856" spans="7:7">
      <c r="G37856" s="162" t="s">
        <v>38101</v>
      </c>
    </row>
    <row r="37857" spans="7:7">
      <c r="G37857" s="162" t="s">
        <v>38102</v>
      </c>
    </row>
    <row r="37858" spans="7:7">
      <c r="G37858" s="162" t="s">
        <v>38103</v>
      </c>
    </row>
    <row r="37859" spans="7:7">
      <c r="G37859" s="162" t="s">
        <v>38104</v>
      </c>
    </row>
    <row r="37860" spans="7:7">
      <c r="G37860" s="162" t="s">
        <v>38105</v>
      </c>
    </row>
    <row r="37861" spans="7:7">
      <c r="G37861" s="162" t="s">
        <v>38106</v>
      </c>
    </row>
    <row r="37862" spans="7:7">
      <c r="G37862" s="162" t="s">
        <v>38107</v>
      </c>
    </row>
    <row r="37863" spans="7:7">
      <c r="G37863" s="162" t="s">
        <v>38108</v>
      </c>
    </row>
    <row r="37864" spans="7:7">
      <c r="G37864" s="162" t="s">
        <v>38109</v>
      </c>
    </row>
    <row r="37865" spans="7:7">
      <c r="G37865" s="162" t="s">
        <v>38110</v>
      </c>
    </row>
    <row r="37866" spans="7:7">
      <c r="G37866" s="162" t="s">
        <v>38111</v>
      </c>
    </row>
    <row r="37867" spans="7:7">
      <c r="G37867" s="162" t="s">
        <v>38112</v>
      </c>
    </row>
    <row r="37868" spans="7:7">
      <c r="G37868" s="162" t="s">
        <v>38113</v>
      </c>
    </row>
    <row r="37869" spans="7:7">
      <c r="G37869" s="162" t="s">
        <v>38114</v>
      </c>
    </row>
    <row r="37870" spans="7:7">
      <c r="G37870" s="162" t="s">
        <v>38115</v>
      </c>
    </row>
    <row r="37871" spans="7:7">
      <c r="G37871" s="162" t="s">
        <v>38116</v>
      </c>
    </row>
    <row r="37872" spans="7:7">
      <c r="G37872" s="162" t="s">
        <v>38117</v>
      </c>
    </row>
    <row r="37873" spans="7:7">
      <c r="G37873" s="162" t="s">
        <v>38118</v>
      </c>
    </row>
    <row r="37874" spans="7:7">
      <c r="G37874" s="162" t="s">
        <v>38119</v>
      </c>
    </row>
    <row r="37875" spans="7:7">
      <c r="G37875" s="162" t="s">
        <v>38120</v>
      </c>
    </row>
    <row r="37876" spans="7:7">
      <c r="G37876" s="162" t="s">
        <v>38121</v>
      </c>
    </row>
    <row r="37877" spans="7:7">
      <c r="G37877" s="162" t="s">
        <v>38122</v>
      </c>
    </row>
    <row r="37878" spans="7:7">
      <c r="G37878" s="162" t="s">
        <v>38123</v>
      </c>
    </row>
    <row r="37879" spans="7:7">
      <c r="G37879" s="162" t="s">
        <v>38124</v>
      </c>
    </row>
    <row r="37880" spans="7:7">
      <c r="G37880" s="162" t="s">
        <v>38125</v>
      </c>
    </row>
    <row r="37881" spans="7:7">
      <c r="G37881" s="162" t="s">
        <v>38126</v>
      </c>
    </row>
    <row r="37882" spans="7:7">
      <c r="G37882" s="162" t="s">
        <v>38127</v>
      </c>
    </row>
    <row r="37883" spans="7:7">
      <c r="G37883" s="162" t="s">
        <v>38128</v>
      </c>
    </row>
    <row r="37884" spans="7:7">
      <c r="G37884" s="162" t="s">
        <v>38129</v>
      </c>
    </row>
    <row r="37885" spans="7:7">
      <c r="G37885" s="162" t="s">
        <v>38130</v>
      </c>
    </row>
    <row r="37886" spans="7:7">
      <c r="G37886" s="162" t="s">
        <v>38131</v>
      </c>
    </row>
    <row r="37887" spans="7:7">
      <c r="G37887" s="162" t="s">
        <v>38132</v>
      </c>
    </row>
    <row r="37888" spans="7:7">
      <c r="G37888" s="162" t="s">
        <v>38133</v>
      </c>
    </row>
    <row r="37889" spans="7:7">
      <c r="G37889" s="162" t="s">
        <v>38134</v>
      </c>
    </row>
    <row r="37890" spans="7:7">
      <c r="G37890" s="162" t="s">
        <v>38135</v>
      </c>
    </row>
    <row r="37891" spans="7:7">
      <c r="G37891" s="162" t="s">
        <v>38136</v>
      </c>
    </row>
    <row r="37892" spans="7:7">
      <c r="G37892" s="162" t="s">
        <v>38137</v>
      </c>
    </row>
    <row r="37893" spans="7:7">
      <c r="G37893" s="162" t="s">
        <v>38138</v>
      </c>
    </row>
    <row r="37894" spans="7:7">
      <c r="G37894" s="162" t="s">
        <v>38139</v>
      </c>
    </row>
    <row r="37895" spans="7:7">
      <c r="G37895" s="162" t="s">
        <v>38140</v>
      </c>
    </row>
    <row r="37896" spans="7:7">
      <c r="G37896" s="162" t="s">
        <v>38141</v>
      </c>
    </row>
    <row r="37897" spans="7:7">
      <c r="G37897" s="162" t="s">
        <v>38142</v>
      </c>
    </row>
    <row r="37898" spans="7:7">
      <c r="G37898" s="162" t="s">
        <v>38143</v>
      </c>
    </row>
    <row r="37899" spans="7:7">
      <c r="G37899" s="162" t="s">
        <v>38144</v>
      </c>
    </row>
    <row r="37900" spans="7:7">
      <c r="G37900" s="162" t="s">
        <v>38145</v>
      </c>
    </row>
    <row r="37901" spans="7:7">
      <c r="G37901" s="162" t="s">
        <v>38146</v>
      </c>
    </row>
    <row r="37902" spans="7:7">
      <c r="G37902" s="162" t="s">
        <v>38147</v>
      </c>
    </row>
    <row r="37903" spans="7:7">
      <c r="G37903" s="162" t="s">
        <v>38148</v>
      </c>
    </row>
    <row r="37904" spans="7:7">
      <c r="G37904" s="162" t="s">
        <v>38149</v>
      </c>
    </row>
    <row r="37905" spans="7:7">
      <c r="G37905" s="162" t="s">
        <v>38150</v>
      </c>
    </row>
    <row r="37906" spans="7:7">
      <c r="G37906" s="162" t="s">
        <v>38151</v>
      </c>
    </row>
    <row r="37907" spans="7:7">
      <c r="G37907" s="162" t="s">
        <v>38152</v>
      </c>
    </row>
    <row r="37908" spans="7:7">
      <c r="G37908" s="162" t="s">
        <v>38153</v>
      </c>
    </row>
    <row r="37909" spans="7:7">
      <c r="G37909" s="162" t="s">
        <v>38154</v>
      </c>
    </row>
    <row r="37910" spans="7:7">
      <c r="G37910" s="162" t="s">
        <v>38155</v>
      </c>
    </row>
    <row r="37911" spans="7:7">
      <c r="G37911" s="162" t="s">
        <v>38156</v>
      </c>
    </row>
    <row r="37912" spans="7:7">
      <c r="G37912" s="162" t="s">
        <v>38157</v>
      </c>
    </row>
    <row r="37913" spans="7:7">
      <c r="G37913" s="162" t="s">
        <v>38158</v>
      </c>
    </row>
    <row r="37914" spans="7:7">
      <c r="G37914" s="162" t="s">
        <v>38159</v>
      </c>
    </row>
    <row r="37915" spans="7:7">
      <c r="G37915" s="162" t="s">
        <v>38160</v>
      </c>
    </row>
    <row r="37916" spans="7:7">
      <c r="G37916" s="162" t="s">
        <v>38161</v>
      </c>
    </row>
    <row r="37917" spans="7:7">
      <c r="G37917" s="162" t="s">
        <v>38162</v>
      </c>
    </row>
    <row r="37918" spans="7:7">
      <c r="G37918" s="162" t="s">
        <v>38163</v>
      </c>
    </row>
    <row r="37919" spans="7:7">
      <c r="G37919" s="162" t="s">
        <v>38164</v>
      </c>
    </row>
    <row r="37920" spans="7:7">
      <c r="G37920" s="162" t="s">
        <v>38165</v>
      </c>
    </row>
    <row r="37921" spans="7:7">
      <c r="G37921" s="162" t="s">
        <v>38166</v>
      </c>
    </row>
    <row r="37922" spans="7:7">
      <c r="G37922" s="162" t="s">
        <v>38167</v>
      </c>
    </row>
    <row r="37923" spans="7:7">
      <c r="G37923" s="162" t="s">
        <v>38168</v>
      </c>
    </row>
    <row r="37924" spans="7:7">
      <c r="G37924" s="162" t="s">
        <v>38169</v>
      </c>
    </row>
    <row r="37925" spans="7:7">
      <c r="G37925" s="162" t="s">
        <v>38170</v>
      </c>
    </row>
    <row r="37926" spans="7:7">
      <c r="G37926" s="162" t="s">
        <v>38171</v>
      </c>
    </row>
    <row r="37927" spans="7:7">
      <c r="G37927" s="162" t="s">
        <v>38172</v>
      </c>
    </row>
    <row r="37928" spans="7:7">
      <c r="G37928" s="162" t="s">
        <v>38173</v>
      </c>
    </row>
    <row r="37929" spans="7:7">
      <c r="G37929" s="162" t="s">
        <v>38174</v>
      </c>
    </row>
    <row r="37930" spans="7:7">
      <c r="G37930" s="162" t="s">
        <v>38175</v>
      </c>
    </row>
    <row r="37931" spans="7:7">
      <c r="G37931" s="162" t="s">
        <v>38176</v>
      </c>
    </row>
    <row r="37932" spans="7:7">
      <c r="G37932" s="162" t="s">
        <v>38177</v>
      </c>
    </row>
    <row r="37933" spans="7:7">
      <c r="G37933" s="162" t="s">
        <v>38178</v>
      </c>
    </row>
    <row r="37934" spans="7:7">
      <c r="G37934" s="162" t="s">
        <v>38179</v>
      </c>
    </row>
    <row r="37935" spans="7:7">
      <c r="G37935" s="162" t="s">
        <v>38180</v>
      </c>
    </row>
    <row r="37936" spans="7:7">
      <c r="G37936" s="162" t="s">
        <v>38181</v>
      </c>
    </row>
    <row r="37937" spans="7:7">
      <c r="G37937" s="162" t="s">
        <v>38182</v>
      </c>
    </row>
    <row r="37938" spans="7:7">
      <c r="G37938" s="162" t="s">
        <v>38183</v>
      </c>
    </row>
    <row r="37939" spans="7:7">
      <c r="G37939" s="162" t="s">
        <v>38184</v>
      </c>
    </row>
    <row r="37940" spans="7:7">
      <c r="G37940" s="162" t="s">
        <v>38185</v>
      </c>
    </row>
    <row r="37941" spans="7:7">
      <c r="G37941" s="162" t="s">
        <v>38186</v>
      </c>
    </row>
    <row r="37942" spans="7:7">
      <c r="G37942" s="162" t="s">
        <v>38187</v>
      </c>
    </row>
    <row r="37943" spans="7:7">
      <c r="G37943" s="162" t="s">
        <v>38188</v>
      </c>
    </row>
    <row r="37944" spans="7:7">
      <c r="G37944" s="162" t="s">
        <v>38189</v>
      </c>
    </row>
    <row r="37945" spans="7:7">
      <c r="G37945" s="162" t="s">
        <v>38190</v>
      </c>
    </row>
    <row r="37946" spans="7:7">
      <c r="G37946" s="162" t="s">
        <v>38191</v>
      </c>
    </row>
    <row r="37947" spans="7:7">
      <c r="G37947" s="162" t="s">
        <v>38192</v>
      </c>
    </row>
    <row r="37948" spans="7:7">
      <c r="G37948" s="162" t="s">
        <v>38193</v>
      </c>
    </row>
    <row r="37949" spans="7:7">
      <c r="G37949" s="162" t="s">
        <v>38194</v>
      </c>
    </row>
    <row r="37950" spans="7:7">
      <c r="G37950" s="162" t="s">
        <v>38195</v>
      </c>
    </row>
    <row r="37951" spans="7:7">
      <c r="G37951" s="162" t="s">
        <v>38196</v>
      </c>
    </row>
    <row r="37952" spans="7:7">
      <c r="G37952" s="162" t="s">
        <v>38197</v>
      </c>
    </row>
    <row r="37953" spans="7:7">
      <c r="G37953" s="162" t="s">
        <v>38198</v>
      </c>
    </row>
    <row r="37954" spans="7:7">
      <c r="G37954" s="162" t="s">
        <v>38199</v>
      </c>
    </row>
    <row r="37955" spans="7:7">
      <c r="G37955" s="162" t="s">
        <v>38200</v>
      </c>
    </row>
    <row r="37956" spans="7:7">
      <c r="G37956" s="162" t="s">
        <v>38201</v>
      </c>
    </row>
    <row r="37957" spans="7:7">
      <c r="G37957" s="162" t="s">
        <v>38202</v>
      </c>
    </row>
    <row r="37958" spans="7:7">
      <c r="G37958" s="162" t="s">
        <v>38203</v>
      </c>
    </row>
    <row r="37959" spans="7:7">
      <c r="G37959" s="162" t="s">
        <v>38204</v>
      </c>
    </row>
    <row r="37960" spans="7:7">
      <c r="G37960" s="162" t="s">
        <v>38205</v>
      </c>
    </row>
    <row r="37961" spans="7:7">
      <c r="G37961" s="162" t="s">
        <v>38206</v>
      </c>
    </row>
    <row r="37962" spans="7:7">
      <c r="G37962" s="162" t="s">
        <v>38207</v>
      </c>
    </row>
    <row r="37963" spans="7:7">
      <c r="G37963" s="162" t="s">
        <v>38208</v>
      </c>
    </row>
    <row r="37964" spans="7:7">
      <c r="G37964" s="162" t="s">
        <v>38209</v>
      </c>
    </row>
    <row r="37965" spans="7:7">
      <c r="G37965" s="162" t="s">
        <v>38210</v>
      </c>
    </row>
    <row r="37966" spans="7:7">
      <c r="G37966" s="162" t="s">
        <v>38211</v>
      </c>
    </row>
    <row r="37967" spans="7:7">
      <c r="G37967" s="162" t="s">
        <v>38212</v>
      </c>
    </row>
    <row r="37968" spans="7:7">
      <c r="G37968" s="162" t="s">
        <v>38213</v>
      </c>
    </row>
    <row r="37969" spans="7:7">
      <c r="G37969" s="162" t="s">
        <v>38214</v>
      </c>
    </row>
    <row r="37970" spans="7:7">
      <c r="G37970" s="162" t="s">
        <v>38215</v>
      </c>
    </row>
    <row r="37971" spans="7:7">
      <c r="G37971" s="162" t="s">
        <v>38216</v>
      </c>
    </row>
    <row r="37972" spans="7:7">
      <c r="G37972" s="162" t="s">
        <v>38217</v>
      </c>
    </row>
    <row r="37973" spans="7:7">
      <c r="G37973" s="162" t="s">
        <v>38218</v>
      </c>
    </row>
    <row r="37974" spans="7:7">
      <c r="G37974" s="162" t="s">
        <v>38219</v>
      </c>
    </row>
    <row r="37975" spans="7:7">
      <c r="G37975" s="162" t="s">
        <v>38220</v>
      </c>
    </row>
    <row r="37976" spans="7:7">
      <c r="G37976" s="162" t="s">
        <v>38221</v>
      </c>
    </row>
    <row r="37977" spans="7:7">
      <c r="G37977" s="162" t="s">
        <v>38222</v>
      </c>
    </row>
    <row r="37978" spans="7:7">
      <c r="G37978" s="162" t="s">
        <v>38223</v>
      </c>
    </row>
    <row r="37979" spans="7:7">
      <c r="G37979" s="162" t="s">
        <v>38224</v>
      </c>
    </row>
    <row r="37980" spans="7:7">
      <c r="G37980" s="162" t="s">
        <v>38225</v>
      </c>
    </row>
    <row r="37981" spans="7:7">
      <c r="G37981" s="162" t="s">
        <v>38226</v>
      </c>
    </row>
    <row r="37982" spans="7:7">
      <c r="G37982" s="162" t="s">
        <v>38227</v>
      </c>
    </row>
    <row r="37983" spans="7:7">
      <c r="G37983" s="162" t="s">
        <v>38228</v>
      </c>
    </row>
    <row r="37984" spans="7:7">
      <c r="G37984" s="162" t="s">
        <v>38229</v>
      </c>
    </row>
    <row r="37985" spans="7:7">
      <c r="G37985" s="162" t="s">
        <v>38230</v>
      </c>
    </row>
    <row r="37986" spans="7:7">
      <c r="G37986" s="162" t="s">
        <v>38231</v>
      </c>
    </row>
    <row r="37987" spans="7:7">
      <c r="G37987" s="162" t="s">
        <v>38232</v>
      </c>
    </row>
    <row r="37988" spans="7:7">
      <c r="G37988" s="162" t="s">
        <v>38233</v>
      </c>
    </row>
    <row r="37989" spans="7:7">
      <c r="G37989" s="162" t="s">
        <v>38234</v>
      </c>
    </row>
    <row r="37990" spans="7:7">
      <c r="G37990" s="162" t="s">
        <v>38235</v>
      </c>
    </row>
    <row r="37991" spans="7:7">
      <c r="G37991" s="162" t="s">
        <v>38236</v>
      </c>
    </row>
    <row r="37992" spans="7:7">
      <c r="G37992" s="162" t="s">
        <v>38237</v>
      </c>
    </row>
    <row r="37993" spans="7:7">
      <c r="G37993" s="162" t="s">
        <v>38238</v>
      </c>
    </row>
    <row r="37994" spans="7:7">
      <c r="G37994" s="162" t="s">
        <v>38239</v>
      </c>
    </row>
    <row r="37995" spans="7:7">
      <c r="G37995" s="162" t="s">
        <v>38240</v>
      </c>
    </row>
    <row r="37996" spans="7:7">
      <c r="G37996" s="162" t="s">
        <v>38241</v>
      </c>
    </row>
    <row r="37997" spans="7:7">
      <c r="G37997" s="162" t="s">
        <v>38242</v>
      </c>
    </row>
    <row r="37998" spans="7:7">
      <c r="G37998" s="162" t="s">
        <v>38243</v>
      </c>
    </row>
    <row r="37999" spans="7:7">
      <c r="G37999" s="162" t="s">
        <v>38244</v>
      </c>
    </row>
    <row r="38000" spans="7:7">
      <c r="G38000" s="162" t="s">
        <v>38245</v>
      </c>
    </row>
    <row r="38001" spans="7:7">
      <c r="G38001" s="162" t="s">
        <v>38246</v>
      </c>
    </row>
    <row r="38002" spans="7:7">
      <c r="G38002" s="162" t="s">
        <v>38247</v>
      </c>
    </row>
    <row r="38003" spans="7:7">
      <c r="G38003" s="162" t="s">
        <v>38248</v>
      </c>
    </row>
    <row r="38004" spans="7:7">
      <c r="G38004" s="162" t="s">
        <v>38249</v>
      </c>
    </row>
    <row r="38005" spans="7:7">
      <c r="G38005" s="162" t="s">
        <v>38250</v>
      </c>
    </row>
    <row r="38006" spans="7:7">
      <c r="G38006" s="162" t="s">
        <v>38251</v>
      </c>
    </row>
    <row r="38007" spans="7:7">
      <c r="G38007" s="162" t="s">
        <v>38252</v>
      </c>
    </row>
    <row r="38008" spans="7:7">
      <c r="G38008" s="162" t="s">
        <v>38253</v>
      </c>
    </row>
    <row r="38009" spans="7:7">
      <c r="G38009" s="162" t="s">
        <v>38254</v>
      </c>
    </row>
    <row r="38010" spans="7:7">
      <c r="G38010" s="162" t="s">
        <v>38255</v>
      </c>
    </row>
    <row r="38011" spans="7:7">
      <c r="G38011" s="162" t="s">
        <v>38256</v>
      </c>
    </row>
    <row r="38012" spans="7:7">
      <c r="G38012" s="162" t="s">
        <v>38257</v>
      </c>
    </row>
    <row r="38013" spans="7:7">
      <c r="G38013" s="162" t="s">
        <v>38258</v>
      </c>
    </row>
    <row r="38014" spans="7:7">
      <c r="G38014" s="162" t="s">
        <v>38259</v>
      </c>
    </row>
    <row r="38015" spans="7:7">
      <c r="G38015" s="162" t="s">
        <v>38260</v>
      </c>
    </row>
    <row r="38016" spans="7:7">
      <c r="G38016" s="162" t="s">
        <v>38261</v>
      </c>
    </row>
    <row r="38017" spans="7:7">
      <c r="G38017" s="162" t="s">
        <v>38262</v>
      </c>
    </row>
    <row r="38018" spans="7:7">
      <c r="G38018" s="162" t="s">
        <v>38263</v>
      </c>
    </row>
    <row r="38019" spans="7:7">
      <c r="G38019" s="162" t="s">
        <v>38264</v>
      </c>
    </row>
    <row r="38020" spans="7:7">
      <c r="G38020" s="162" t="s">
        <v>38265</v>
      </c>
    </row>
    <row r="38021" spans="7:7">
      <c r="G38021" s="162" t="s">
        <v>38266</v>
      </c>
    </row>
    <row r="38022" spans="7:7">
      <c r="G38022" s="162" t="s">
        <v>38267</v>
      </c>
    </row>
    <row r="38023" spans="7:7">
      <c r="G38023" s="162" t="s">
        <v>38268</v>
      </c>
    </row>
    <row r="38024" spans="7:7">
      <c r="G38024" s="162" t="s">
        <v>38269</v>
      </c>
    </row>
    <row r="38025" spans="7:7">
      <c r="G38025" s="162" t="s">
        <v>38270</v>
      </c>
    </row>
    <row r="38026" spans="7:7">
      <c r="G38026" s="162" t="s">
        <v>38271</v>
      </c>
    </row>
    <row r="38027" spans="7:7">
      <c r="G38027" s="162" t="s">
        <v>38272</v>
      </c>
    </row>
    <row r="38028" spans="7:7">
      <c r="G38028" s="162" t="s">
        <v>38273</v>
      </c>
    </row>
    <row r="38029" spans="7:7">
      <c r="G38029" s="162" t="s">
        <v>38274</v>
      </c>
    </row>
    <row r="38030" spans="7:7">
      <c r="G38030" s="162" t="s">
        <v>38275</v>
      </c>
    </row>
    <row r="38031" spans="7:7">
      <c r="G38031" s="162" t="s">
        <v>38276</v>
      </c>
    </row>
    <row r="38032" spans="7:7">
      <c r="G38032" s="162" t="s">
        <v>38277</v>
      </c>
    </row>
    <row r="38033" spans="7:7">
      <c r="G38033" s="162" t="s">
        <v>38278</v>
      </c>
    </row>
    <row r="38034" spans="7:7">
      <c r="G38034" s="162" t="s">
        <v>38279</v>
      </c>
    </row>
    <row r="38035" spans="7:7">
      <c r="G38035" s="162" t="s">
        <v>38280</v>
      </c>
    </row>
    <row r="38036" spans="7:7">
      <c r="G38036" s="162" t="s">
        <v>38281</v>
      </c>
    </row>
    <row r="38037" spans="7:7">
      <c r="G38037" s="162" t="s">
        <v>38282</v>
      </c>
    </row>
    <row r="38038" spans="7:7">
      <c r="G38038" s="162" t="s">
        <v>38283</v>
      </c>
    </row>
    <row r="38039" spans="7:7">
      <c r="G38039" s="162" t="s">
        <v>38284</v>
      </c>
    </row>
    <row r="38040" spans="7:7">
      <c r="G38040" s="162" t="s">
        <v>38285</v>
      </c>
    </row>
    <row r="38041" spans="7:7">
      <c r="G38041" s="162" t="s">
        <v>38286</v>
      </c>
    </row>
    <row r="38042" spans="7:7">
      <c r="G38042" s="162" t="s">
        <v>38287</v>
      </c>
    </row>
    <row r="38043" spans="7:7">
      <c r="G38043" s="162" t="s">
        <v>38288</v>
      </c>
    </row>
    <row r="38044" spans="7:7">
      <c r="G38044" s="162" t="s">
        <v>38289</v>
      </c>
    </row>
    <row r="38045" spans="7:7">
      <c r="G38045" s="162" t="s">
        <v>38290</v>
      </c>
    </row>
    <row r="38046" spans="7:7">
      <c r="G38046" s="162" t="s">
        <v>38291</v>
      </c>
    </row>
    <row r="38047" spans="7:7">
      <c r="G38047" s="162" t="s">
        <v>38292</v>
      </c>
    </row>
    <row r="38048" spans="7:7">
      <c r="G38048" s="162" t="s">
        <v>38293</v>
      </c>
    </row>
    <row r="38049" spans="7:7">
      <c r="G38049" s="162" t="s">
        <v>38294</v>
      </c>
    </row>
    <row r="38050" spans="7:7">
      <c r="G38050" s="162" t="s">
        <v>38295</v>
      </c>
    </row>
    <row r="38051" spans="7:7">
      <c r="G38051" s="162" t="s">
        <v>38296</v>
      </c>
    </row>
    <row r="38052" spans="7:7">
      <c r="G38052" s="162" t="s">
        <v>38297</v>
      </c>
    </row>
    <row r="38053" spans="7:7">
      <c r="G38053" s="162" t="s">
        <v>38298</v>
      </c>
    </row>
    <row r="38054" spans="7:7">
      <c r="G38054" s="162" t="s">
        <v>38299</v>
      </c>
    </row>
    <row r="38055" spans="7:7">
      <c r="G38055" s="162" t="s">
        <v>38300</v>
      </c>
    </row>
    <row r="38056" spans="7:7">
      <c r="G38056" s="162" t="s">
        <v>38301</v>
      </c>
    </row>
    <row r="38057" spans="7:7">
      <c r="G38057" s="162" t="s">
        <v>38302</v>
      </c>
    </row>
    <row r="38058" spans="7:7">
      <c r="G38058" s="162" t="s">
        <v>38303</v>
      </c>
    </row>
    <row r="38059" spans="7:7">
      <c r="G38059" s="162" t="s">
        <v>38304</v>
      </c>
    </row>
    <row r="38060" spans="7:7">
      <c r="G38060" s="162" t="s">
        <v>38305</v>
      </c>
    </row>
    <row r="38061" spans="7:7">
      <c r="G38061" s="162" t="s">
        <v>38306</v>
      </c>
    </row>
    <row r="38062" spans="7:7">
      <c r="G38062" s="162" t="s">
        <v>38307</v>
      </c>
    </row>
    <row r="38063" spans="7:7">
      <c r="G38063" s="162" t="s">
        <v>38308</v>
      </c>
    </row>
    <row r="38064" spans="7:7">
      <c r="G38064" s="162" t="s">
        <v>38309</v>
      </c>
    </row>
    <row r="38065" spans="7:7">
      <c r="G38065" s="162" t="s">
        <v>38310</v>
      </c>
    </row>
    <row r="38066" spans="7:7">
      <c r="G38066" s="162" t="s">
        <v>38311</v>
      </c>
    </row>
    <row r="38067" spans="7:7">
      <c r="G38067" s="162" t="s">
        <v>38312</v>
      </c>
    </row>
    <row r="38068" spans="7:7">
      <c r="G38068" s="162" t="s">
        <v>38313</v>
      </c>
    </row>
    <row r="38069" spans="7:7">
      <c r="G38069" s="162" t="s">
        <v>38314</v>
      </c>
    </row>
    <row r="38070" spans="7:7">
      <c r="G38070" s="162" t="s">
        <v>38315</v>
      </c>
    </row>
    <row r="38071" spans="7:7">
      <c r="G38071" s="162" t="s">
        <v>38316</v>
      </c>
    </row>
    <row r="38072" spans="7:7">
      <c r="G38072" s="162" t="s">
        <v>38317</v>
      </c>
    </row>
    <row r="38073" spans="7:7">
      <c r="G38073" s="162" t="s">
        <v>38318</v>
      </c>
    </row>
    <row r="38074" spans="7:7">
      <c r="G38074" s="162" t="s">
        <v>38319</v>
      </c>
    </row>
    <row r="38075" spans="7:7">
      <c r="G38075" s="162" t="s">
        <v>38320</v>
      </c>
    </row>
    <row r="38076" spans="7:7">
      <c r="G38076" s="162" t="s">
        <v>38321</v>
      </c>
    </row>
    <row r="38077" spans="7:7">
      <c r="G38077" s="162" t="s">
        <v>38322</v>
      </c>
    </row>
    <row r="38078" spans="7:7">
      <c r="G38078" s="162" t="s">
        <v>38323</v>
      </c>
    </row>
    <row r="38079" spans="7:7">
      <c r="G38079" s="162" t="s">
        <v>38324</v>
      </c>
    </row>
    <row r="38080" spans="7:7">
      <c r="G38080" s="162" t="s">
        <v>38325</v>
      </c>
    </row>
    <row r="38081" spans="7:7">
      <c r="G38081" s="162" t="s">
        <v>38326</v>
      </c>
    </row>
    <row r="38082" spans="7:7">
      <c r="G38082" s="162" t="s">
        <v>38327</v>
      </c>
    </row>
    <row r="38083" spans="7:7">
      <c r="G38083" s="162" t="s">
        <v>38328</v>
      </c>
    </row>
    <row r="38084" spans="7:7">
      <c r="G38084" s="162" t="s">
        <v>38329</v>
      </c>
    </row>
    <row r="38085" spans="7:7">
      <c r="G38085" s="162" t="s">
        <v>38330</v>
      </c>
    </row>
    <row r="38086" spans="7:7">
      <c r="G38086" s="162" t="s">
        <v>38331</v>
      </c>
    </row>
    <row r="38087" spans="7:7">
      <c r="G38087" s="162" t="s">
        <v>38332</v>
      </c>
    </row>
    <row r="38088" spans="7:7">
      <c r="G38088" s="162" t="s">
        <v>38333</v>
      </c>
    </row>
    <row r="38089" spans="7:7">
      <c r="G38089" s="162" t="s">
        <v>38334</v>
      </c>
    </row>
    <row r="38090" spans="7:7">
      <c r="G38090" s="162" t="s">
        <v>38335</v>
      </c>
    </row>
    <row r="38091" spans="7:7">
      <c r="G38091" s="162" t="s">
        <v>38336</v>
      </c>
    </row>
    <row r="38092" spans="7:7">
      <c r="G38092" s="162" t="s">
        <v>38337</v>
      </c>
    </row>
    <row r="38093" spans="7:7">
      <c r="G38093" s="162" t="s">
        <v>38338</v>
      </c>
    </row>
    <row r="38094" spans="7:7">
      <c r="G38094" s="162" t="s">
        <v>38339</v>
      </c>
    </row>
    <row r="38095" spans="7:7">
      <c r="G38095" s="162" t="s">
        <v>38340</v>
      </c>
    </row>
    <row r="38096" spans="7:7">
      <c r="G38096" s="162" t="s">
        <v>38341</v>
      </c>
    </row>
    <row r="38097" spans="7:7">
      <c r="G38097" s="162" t="s">
        <v>38342</v>
      </c>
    </row>
    <row r="38098" spans="7:7">
      <c r="G38098" s="162" t="s">
        <v>38343</v>
      </c>
    </row>
    <row r="38099" spans="7:7">
      <c r="G38099" s="162" t="s">
        <v>38344</v>
      </c>
    </row>
    <row r="38100" spans="7:7">
      <c r="G38100" s="162" t="s">
        <v>38345</v>
      </c>
    </row>
    <row r="38101" spans="7:7">
      <c r="G38101" s="162" t="s">
        <v>38346</v>
      </c>
    </row>
    <row r="38102" spans="7:7">
      <c r="G38102" s="162" t="s">
        <v>38347</v>
      </c>
    </row>
    <row r="38103" spans="7:7">
      <c r="G38103" s="162" t="s">
        <v>38348</v>
      </c>
    </row>
    <row r="38104" spans="7:7">
      <c r="G38104" s="162" t="s">
        <v>38349</v>
      </c>
    </row>
    <row r="38105" spans="7:7">
      <c r="G38105" s="162" t="s">
        <v>38350</v>
      </c>
    </row>
    <row r="38106" spans="7:7">
      <c r="G38106" s="162" t="s">
        <v>38351</v>
      </c>
    </row>
    <row r="38107" spans="7:7">
      <c r="G38107" s="162" t="s">
        <v>38352</v>
      </c>
    </row>
    <row r="38108" spans="7:7">
      <c r="G38108" s="162" t="s">
        <v>38353</v>
      </c>
    </row>
    <row r="38109" spans="7:7">
      <c r="G38109" s="162" t="s">
        <v>38354</v>
      </c>
    </row>
    <row r="38110" spans="7:7">
      <c r="G38110" s="162" t="s">
        <v>38355</v>
      </c>
    </row>
    <row r="38111" spans="7:7">
      <c r="G38111" s="162" t="s">
        <v>38356</v>
      </c>
    </row>
    <row r="38112" spans="7:7">
      <c r="G38112" s="162" t="s">
        <v>38357</v>
      </c>
    </row>
    <row r="38113" spans="7:7">
      <c r="G38113" s="162" t="s">
        <v>38358</v>
      </c>
    </row>
    <row r="38114" spans="7:7">
      <c r="G38114" s="162" t="s">
        <v>38359</v>
      </c>
    </row>
    <row r="38115" spans="7:7">
      <c r="G38115" s="162" t="s">
        <v>38360</v>
      </c>
    </row>
    <row r="38116" spans="7:7">
      <c r="G38116" s="162" t="s">
        <v>38361</v>
      </c>
    </row>
    <row r="38117" spans="7:7">
      <c r="G38117" s="162" t="s">
        <v>38362</v>
      </c>
    </row>
    <row r="38118" spans="7:7">
      <c r="G38118" s="162" t="s">
        <v>38363</v>
      </c>
    </row>
    <row r="38119" spans="7:7">
      <c r="G38119" s="162" t="s">
        <v>38364</v>
      </c>
    </row>
    <row r="38120" spans="7:7">
      <c r="G38120" s="162" t="s">
        <v>38365</v>
      </c>
    </row>
    <row r="38121" spans="7:7">
      <c r="G38121" s="162" t="s">
        <v>38366</v>
      </c>
    </row>
    <row r="38122" spans="7:7">
      <c r="G38122" s="162" t="s">
        <v>38367</v>
      </c>
    </row>
    <row r="38123" spans="7:7">
      <c r="G38123" s="162" t="s">
        <v>38368</v>
      </c>
    </row>
    <row r="38124" spans="7:7">
      <c r="G38124" s="162" t="s">
        <v>38369</v>
      </c>
    </row>
    <row r="38125" spans="7:7">
      <c r="G38125" s="162" t="s">
        <v>38370</v>
      </c>
    </row>
    <row r="38126" spans="7:7">
      <c r="G38126" s="162" t="s">
        <v>38371</v>
      </c>
    </row>
    <row r="38127" spans="7:7">
      <c r="G38127" s="162" t="s">
        <v>38372</v>
      </c>
    </row>
    <row r="38128" spans="7:7">
      <c r="G38128" s="162" t="s">
        <v>38373</v>
      </c>
    </row>
    <row r="38129" spans="7:7">
      <c r="G38129" s="162" t="s">
        <v>38374</v>
      </c>
    </row>
    <row r="38130" spans="7:7">
      <c r="G38130" s="162" t="s">
        <v>38375</v>
      </c>
    </row>
    <row r="38131" spans="7:7">
      <c r="G38131" s="162" t="s">
        <v>38376</v>
      </c>
    </row>
    <row r="38132" spans="7:7">
      <c r="G38132" s="162" t="s">
        <v>38377</v>
      </c>
    </row>
    <row r="38133" spans="7:7">
      <c r="G38133" s="162" t="s">
        <v>38378</v>
      </c>
    </row>
    <row r="38134" spans="7:7">
      <c r="G38134" s="162" t="s">
        <v>38379</v>
      </c>
    </row>
    <row r="38135" spans="7:7">
      <c r="G38135" s="162" t="s">
        <v>38380</v>
      </c>
    </row>
    <row r="38136" spans="7:7">
      <c r="G38136" s="162" t="s">
        <v>38381</v>
      </c>
    </row>
    <row r="38137" spans="7:7">
      <c r="G38137" s="162" t="s">
        <v>38382</v>
      </c>
    </row>
    <row r="38138" spans="7:7">
      <c r="G38138" s="162" t="s">
        <v>38383</v>
      </c>
    </row>
    <row r="38139" spans="7:7">
      <c r="G38139" s="162" t="s">
        <v>38384</v>
      </c>
    </row>
    <row r="38140" spans="7:7">
      <c r="G38140" s="162" t="s">
        <v>38385</v>
      </c>
    </row>
    <row r="38141" spans="7:7">
      <c r="G38141" s="162" t="s">
        <v>38386</v>
      </c>
    </row>
    <row r="38142" spans="7:7">
      <c r="G38142" s="162" t="s">
        <v>38387</v>
      </c>
    </row>
    <row r="38143" spans="7:7">
      <c r="G38143" s="162" t="s">
        <v>38388</v>
      </c>
    </row>
    <row r="38144" spans="7:7">
      <c r="G38144" s="162" t="s">
        <v>38389</v>
      </c>
    </row>
    <row r="38145" spans="7:7">
      <c r="G38145" s="162" t="s">
        <v>38390</v>
      </c>
    </row>
    <row r="38146" spans="7:7">
      <c r="G38146" s="162" t="s">
        <v>38391</v>
      </c>
    </row>
    <row r="38147" spans="7:7">
      <c r="G38147" s="162" t="s">
        <v>38392</v>
      </c>
    </row>
    <row r="38148" spans="7:7">
      <c r="G38148" s="162" t="s">
        <v>38393</v>
      </c>
    </row>
    <row r="38149" spans="7:7">
      <c r="G38149" s="162" t="s">
        <v>38394</v>
      </c>
    </row>
    <row r="38150" spans="7:7">
      <c r="G38150" s="162" t="s">
        <v>38395</v>
      </c>
    </row>
    <row r="38151" spans="7:7">
      <c r="G38151" s="162" t="s">
        <v>38396</v>
      </c>
    </row>
    <row r="38152" spans="7:7">
      <c r="G38152" s="162" t="s">
        <v>38397</v>
      </c>
    </row>
    <row r="38153" spans="7:7">
      <c r="G38153" s="162" t="s">
        <v>38398</v>
      </c>
    </row>
    <row r="38154" spans="7:7">
      <c r="G38154" s="162" t="s">
        <v>38399</v>
      </c>
    </row>
    <row r="38155" spans="7:7">
      <c r="G38155" s="162" t="s">
        <v>38400</v>
      </c>
    </row>
    <row r="38156" spans="7:7">
      <c r="G38156" s="162" t="s">
        <v>38401</v>
      </c>
    </row>
    <row r="38157" spans="7:7">
      <c r="G38157" s="162" t="s">
        <v>38402</v>
      </c>
    </row>
    <row r="38158" spans="7:7">
      <c r="G38158" s="162" t="s">
        <v>38403</v>
      </c>
    </row>
    <row r="38159" spans="7:7">
      <c r="G38159" s="162" t="s">
        <v>38404</v>
      </c>
    </row>
    <row r="38160" spans="7:7">
      <c r="G38160" s="162" t="s">
        <v>38405</v>
      </c>
    </row>
    <row r="38161" spans="7:7">
      <c r="G38161" s="162" t="s">
        <v>38406</v>
      </c>
    </row>
    <row r="38162" spans="7:7">
      <c r="G38162" s="162" t="s">
        <v>38407</v>
      </c>
    </row>
    <row r="38163" spans="7:7">
      <c r="G38163" s="162" t="s">
        <v>38408</v>
      </c>
    </row>
    <row r="38164" spans="7:7">
      <c r="G38164" s="162" t="s">
        <v>38409</v>
      </c>
    </row>
    <row r="38165" spans="7:7">
      <c r="G38165" s="162" t="s">
        <v>38410</v>
      </c>
    </row>
    <row r="38166" spans="7:7">
      <c r="G38166" s="162" t="s">
        <v>38411</v>
      </c>
    </row>
    <row r="38167" spans="7:7">
      <c r="G38167" s="162" t="s">
        <v>38412</v>
      </c>
    </row>
    <row r="38168" spans="7:7">
      <c r="G38168" s="162" t="s">
        <v>38413</v>
      </c>
    </row>
    <row r="38169" spans="7:7">
      <c r="G38169" s="162" t="s">
        <v>38414</v>
      </c>
    </row>
    <row r="38170" spans="7:7">
      <c r="G38170" s="162" t="s">
        <v>38415</v>
      </c>
    </row>
    <row r="38171" spans="7:7">
      <c r="G38171" s="162" t="s">
        <v>38416</v>
      </c>
    </row>
    <row r="38172" spans="7:7">
      <c r="G38172" s="162" t="s">
        <v>38417</v>
      </c>
    </row>
    <row r="38173" spans="7:7">
      <c r="G38173" s="162" t="s">
        <v>38418</v>
      </c>
    </row>
    <row r="38174" spans="7:7">
      <c r="G38174" s="162" t="s">
        <v>38419</v>
      </c>
    </row>
    <row r="38175" spans="7:7">
      <c r="G38175" s="162" t="s">
        <v>38420</v>
      </c>
    </row>
    <row r="38176" spans="7:7">
      <c r="G38176" s="162" t="s">
        <v>38421</v>
      </c>
    </row>
    <row r="38177" spans="7:7">
      <c r="G38177" s="162" t="s">
        <v>38422</v>
      </c>
    </row>
    <row r="38178" spans="7:7">
      <c r="G38178" s="162" t="s">
        <v>38423</v>
      </c>
    </row>
    <row r="38179" spans="7:7">
      <c r="G38179" s="162" t="s">
        <v>38424</v>
      </c>
    </row>
    <row r="38180" spans="7:7">
      <c r="G38180" s="162" t="s">
        <v>38425</v>
      </c>
    </row>
    <row r="38181" spans="7:7">
      <c r="G38181" s="162" t="s">
        <v>38426</v>
      </c>
    </row>
    <row r="38182" spans="7:7">
      <c r="G38182" s="162" t="s">
        <v>38427</v>
      </c>
    </row>
    <row r="38183" spans="7:7">
      <c r="G38183" s="162" t="s">
        <v>38428</v>
      </c>
    </row>
    <row r="38184" spans="7:7">
      <c r="G38184" s="162" t="s">
        <v>38429</v>
      </c>
    </row>
    <row r="38185" spans="7:7">
      <c r="G38185" s="162" t="s">
        <v>38430</v>
      </c>
    </row>
    <row r="38186" spans="7:7">
      <c r="G38186" s="162" t="s">
        <v>38431</v>
      </c>
    </row>
    <row r="38187" spans="7:7">
      <c r="G38187" s="162" t="s">
        <v>38432</v>
      </c>
    </row>
    <row r="38188" spans="7:7">
      <c r="G38188" s="162" t="s">
        <v>38433</v>
      </c>
    </row>
    <row r="38189" spans="7:7">
      <c r="G38189" s="162" t="s">
        <v>38434</v>
      </c>
    </row>
    <row r="38190" spans="7:7">
      <c r="G38190" s="162" t="s">
        <v>38435</v>
      </c>
    </row>
    <row r="38191" spans="7:7">
      <c r="G38191" s="162" t="s">
        <v>38436</v>
      </c>
    </row>
    <row r="38192" spans="7:7">
      <c r="G38192" s="162" t="s">
        <v>38437</v>
      </c>
    </row>
    <row r="38193" spans="7:7">
      <c r="G38193" s="162" t="s">
        <v>38438</v>
      </c>
    </row>
    <row r="38194" spans="7:7">
      <c r="G38194" s="162" t="s">
        <v>38439</v>
      </c>
    </row>
    <row r="38195" spans="7:7">
      <c r="G38195" s="162" t="s">
        <v>38440</v>
      </c>
    </row>
    <row r="38196" spans="7:7">
      <c r="G38196" s="162" t="s">
        <v>38441</v>
      </c>
    </row>
    <row r="38197" spans="7:7">
      <c r="G38197" s="162" t="s">
        <v>38442</v>
      </c>
    </row>
    <row r="38198" spans="7:7">
      <c r="G38198" s="162" t="s">
        <v>38443</v>
      </c>
    </row>
    <row r="38199" spans="7:7">
      <c r="G38199" s="162" t="s">
        <v>38444</v>
      </c>
    </row>
    <row r="38200" spans="7:7">
      <c r="G38200" s="162" t="s">
        <v>38445</v>
      </c>
    </row>
    <row r="38201" spans="7:7">
      <c r="G38201" s="162" t="s">
        <v>38446</v>
      </c>
    </row>
    <row r="38202" spans="7:7">
      <c r="G38202" s="162" t="s">
        <v>38447</v>
      </c>
    </row>
    <row r="38203" spans="7:7">
      <c r="G38203" s="162" t="s">
        <v>38448</v>
      </c>
    </row>
    <row r="38204" spans="7:7">
      <c r="G38204" s="162" t="s">
        <v>38449</v>
      </c>
    </row>
    <row r="38205" spans="7:7">
      <c r="G38205" s="162" t="s">
        <v>38450</v>
      </c>
    </row>
    <row r="38206" spans="7:7">
      <c r="G38206" s="162" t="s">
        <v>38451</v>
      </c>
    </row>
    <row r="38207" spans="7:7">
      <c r="G38207" s="162" t="s">
        <v>38452</v>
      </c>
    </row>
    <row r="38208" spans="7:7">
      <c r="G38208" s="162" t="s">
        <v>38453</v>
      </c>
    </row>
    <row r="38209" spans="7:7">
      <c r="G38209" s="162" t="s">
        <v>38454</v>
      </c>
    </row>
    <row r="38210" spans="7:7">
      <c r="G38210" s="162" t="s">
        <v>38455</v>
      </c>
    </row>
    <row r="38211" spans="7:7">
      <c r="G38211" s="162" t="s">
        <v>38456</v>
      </c>
    </row>
    <row r="38212" spans="7:7">
      <c r="G38212" s="162" t="s">
        <v>38457</v>
      </c>
    </row>
    <row r="38213" spans="7:7">
      <c r="G38213" s="162" t="s">
        <v>38458</v>
      </c>
    </row>
    <row r="38214" spans="7:7">
      <c r="G38214" s="162" t="s">
        <v>38459</v>
      </c>
    </row>
    <row r="38215" spans="7:7">
      <c r="G38215" s="162" t="s">
        <v>38460</v>
      </c>
    </row>
    <row r="38216" spans="7:7">
      <c r="G38216" s="162" t="s">
        <v>38461</v>
      </c>
    </row>
    <row r="38217" spans="7:7">
      <c r="G38217" s="162" t="s">
        <v>38462</v>
      </c>
    </row>
    <row r="38218" spans="7:7">
      <c r="G38218" s="162" t="s">
        <v>38463</v>
      </c>
    </row>
    <row r="38219" spans="7:7">
      <c r="G38219" s="162" t="s">
        <v>38464</v>
      </c>
    </row>
    <row r="38220" spans="7:7">
      <c r="G38220" s="162" t="s">
        <v>38465</v>
      </c>
    </row>
    <row r="38221" spans="7:7">
      <c r="G38221" s="162" t="s">
        <v>38466</v>
      </c>
    </row>
    <row r="38222" spans="7:7">
      <c r="G38222" s="162" t="s">
        <v>38467</v>
      </c>
    </row>
    <row r="38223" spans="7:7">
      <c r="G38223" s="162" t="s">
        <v>38468</v>
      </c>
    </row>
    <row r="38224" spans="7:7">
      <c r="G38224" s="162" t="s">
        <v>38469</v>
      </c>
    </row>
    <row r="38225" spans="7:7">
      <c r="G38225" s="162" t="s">
        <v>38470</v>
      </c>
    </row>
    <row r="38226" spans="7:7">
      <c r="G38226" s="162" t="s">
        <v>38471</v>
      </c>
    </row>
    <row r="38227" spans="7:7">
      <c r="G38227" s="162" t="s">
        <v>38472</v>
      </c>
    </row>
    <row r="38228" spans="7:7">
      <c r="G38228" s="162" t="s">
        <v>38473</v>
      </c>
    </row>
    <row r="38229" spans="7:7">
      <c r="G38229" s="162" t="s">
        <v>38474</v>
      </c>
    </row>
    <row r="38230" spans="7:7">
      <c r="G38230" s="162" t="s">
        <v>38475</v>
      </c>
    </row>
    <row r="38231" spans="7:7">
      <c r="G38231" s="162" t="s">
        <v>38476</v>
      </c>
    </row>
    <row r="38232" spans="7:7">
      <c r="G38232" s="162" t="s">
        <v>38477</v>
      </c>
    </row>
    <row r="38233" spans="7:7">
      <c r="G38233" s="162" t="s">
        <v>38478</v>
      </c>
    </row>
    <row r="38234" spans="7:7">
      <c r="G38234" s="162" t="s">
        <v>38479</v>
      </c>
    </row>
    <row r="38235" spans="7:7">
      <c r="G38235" s="162" t="s">
        <v>38480</v>
      </c>
    </row>
    <row r="38236" spans="7:7">
      <c r="G38236" s="162" t="s">
        <v>38481</v>
      </c>
    </row>
    <row r="38237" spans="7:7">
      <c r="G38237" s="162" t="s">
        <v>38482</v>
      </c>
    </row>
    <row r="38238" spans="7:7">
      <c r="G38238" s="162" t="s">
        <v>38483</v>
      </c>
    </row>
    <row r="38239" spans="7:7">
      <c r="G38239" s="162" t="s">
        <v>38484</v>
      </c>
    </row>
    <row r="38240" spans="7:7">
      <c r="G38240" s="162" t="s">
        <v>38485</v>
      </c>
    </row>
    <row r="38241" spans="7:7">
      <c r="G38241" s="162" t="s">
        <v>38486</v>
      </c>
    </row>
    <row r="38242" spans="7:7">
      <c r="G38242" s="162" t="s">
        <v>38487</v>
      </c>
    </row>
    <row r="38243" spans="7:7">
      <c r="G38243" s="162" t="s">
        <v>38488</v>
      </c>
    </row>
    <row r="38244" spans="7:7">
      <c r="G38244" s="162" t="s">
        <v>38489</v>
      </c>
    </row>
    <row r="38245" spans="7:7">
      <c r="G38245" s="162" t="s">
        <v>38490</v>
      </c>
    </row>
    <row r="38246" spans="7:7">
      <c r="G38246" s="162" t="s">
        <v>38491</v>
      </c>
    </row>
    <row r="38247" spans="7:7">
      <c r="G38247" s="162" t="s">
        <v>38492</v>
      </c>
    </row>
    <row r="38248" spans="7:7">
      <c r="G38248" s="162" t="s">
        <v>38493</v>
      </c>
    </row>
    <row r="38249" spans="7:7">
      <c r="G38249" s="162" t="s">
        <v>38494</v>
      </c>
    </row>
    <row r="38250" spans="7:7">
      <c r="G38250" s="162" t="s">
        <v>38495</v>
      </c>
    </row>
    <row r="38251" spans="7:7">
      <c r="G38251" s="162" t="s">
        <v>38496</v>
      </c>
    </row>
    <row r="38252" spans="7:7">
      <c r="G38252" s="162" t="s">
        <v>38497</v>
      </c>
    </row>
    <row r="38253" spans="7:7">
      <c r="G38253" s="162" t="s">
        <v>38498</v>
      </c>
    </row>
    <row r="38254" spans="7:7">
      <c r="G38254" s="162" t="s">
        <v>38499</v>
      </c>
    </row>
    <row r="38255" spans="7:7">
      <c r="G38255" s="162" t="s">
        <v>38500</v>
      </c>
    </row>
    <row r="38256" spans="7:7">
      <c r="G38256" s="162" t="s">
        <v>38501</v>
      </c>
    </row>
    <row r="38257" spans="7:7">
      <c r="G38257" s="162" t="s">
        <v>38502</v>
      </c>
    </row>
    <row r="38258" spans="7:7">
      <c r="G38258" s="162" t="s">
        <v>38503</v>
      </c>
    </row>
    <row r="38259" spans="7:7">
      <c r="G38259" s="162" t="s">
        <v>38504</v>
      </c>
    </row>
    <row r="38260" spans="7:7">
      <c r="G38260" s="162" t="s">
        <v>38505</v>
      </c>
    </row>
    <row r="38261" spans="7:7">
      <c r="G38261" s="162" t="s">
        <v>38506</v>
      </c>
    </row>
    <row r="38262" spans="7:7">
      <c r="G38262" s="162" t="s">
        <v>38507</v>
      </c>
    </row>
    <row r="38263" spans="7:7">
      <c r="G38263" s="162" t="s">
        <v>38508</v>
      </c>
    </row>
    <row r="38264" spans="7:7">
      <c r="G38264" s="162" t="s">
        <v>38509</v>
      </c>
    </row>
    <row r="38265" spans="7:7">
      <c r="G38265" s="162" t="s">
        <v>38510</v>
      </c>
    </row>
    <row r="38266" spans="7:7">
      <c r="G38266" s="162" t="s">
        <v>38511</v>
      </c>
    </row>
    <row r="38267" spans="7:7">
      <c r="G38267" s="162" t="s">
        <v>38512</v>
      </c>
    </row>
    <row r="38268" spans="7:7">
      <c r="G38268" s="162" t="s">
        <v>38513</v>
      </c>
    </row>
    <row r="38269" spans="7:7">
      <c r="G38269" s="162" t="s">
        <v>38514</v>
      </c>
    </row>
    <row r="38270" spans="7:7">
      <c r="G38270" s="162" t="s">
        <v>38515</v>
      </c>
    </row>
    <row r="38271" spans="7:7">
      <c r="G38271" s="162" t="s">
        <v>38516</v>
      </c>
    </row>
    <row r="38272" spans="7:7">
      <c r="G38272" s="162" t="s">
        <v>38517</v>
      </c>
    </row>
    <row r="38273" spans="7:7">
      <c r="G38273" s="162" t="s">
        <v>38518</v>
      </c>
    </row>
    <row r="38274" spans="7:7">
      <c r="G38274" s="162" t="s">
        <v>38519</v>
      </c>
    </row>
    <row r="38275" spans="7:7">
      <c r="G38275" s="162" t="s">
        <v>38520</v>
      </c>
    </row>
    <row r="38276" spans="7:7">
      <c r="G38276" s="162" t="s">
        <v>38521</v>
      </c>
    </row>
    <row r="38277" spans="7:7">
      <c r="G38277" s="162" t="s">
        <v>38522</v>
      </c>
    </row>
    <row r="38278" spans="7:7">
      <c r="G38278" s="162" t="s">
        <v>38523</v>
      </c>
    </row>
    <row r="38279" spans="7:7">
      <c r="G38279" s="162" t="s">
        <v>38524</v>
      </c>
    </row>
    <row r="38280" spans="7:7">
      <c r="G38280" s="162" t="s">
        <v>38525</v>
      </c>
    </row>
    <row r="38281" spans="7:7">
      <c r="G38281" s="162" t="s">
        <v>38526</v>
      </c>
    </row>
    <row r="38282" spans="7:7">
      <c r="G38282" s="162" t="s">
        <v>38527</v>
      </c>
    </row>
    <row r="38283" spans="7:7">
      <c r="G38283" s="162" t="s">
        <v>38528</v>
      </c>
    </row>
    <row r="38284" spans="7:7">
      <c r="G38284" s="162" t="s">
        <v>38529</v>
      </c>
    </row>
    <row r="38285" spans="7:7">
      <c r="G38285" s="162" t="s">
        <v>38530</v>
      </c>
    </row>
    <row r="38286" spans="7:7">
      <c r="G38286" s="162" t="s">
        <v>38531</v>
      </c>
    </row>
    <row r="38287" spans="7:7">
      <c r="G38287" s="162" t="s">
        <v>38532</v>
      </c>
    </row>
    <row r="38288" spans="7:7">
      <c r="G38288" s="162" t="s">
        <v>38533</v>
      </c>
    </row>
    <row r="38289" spans="7:7">
      <c r="G38289" s="162" t="s">
        <v>38534</v>
      </c>
    </row>
    <row r="38290" spans="7:7">
      <c r="G38290" s="162" t="s">
        <v>38535</v>
      </c>
    </row>
    <row r="38291" spans="7:7">
      <c r="G38291" s="162" t="s">
        <v>38536</v>
      </c>
    </row>
    <row r="38292" spans="7:7">
      <c r="G38292" s="162" t="s">
        <v>38537</v>
      </c>
    </row>
    <row r="38293" spans="7:7">
      <c r="G38293" s="162" t="s">
        <v>38538</v>
      </c>
    </row>
    <row r="38294" spans="7:7">
      <c r="G38294" s="162" t="s">
        <v>38539</v>
      </c>
    </row>
    <row r="38295" spans="7:7">
      <c r="G38295" s="162" t="s">
        <v>38540</v>
      </c>
    </row>
    <row r="38296" spans="7:7">
      <c r="G38296" s="162" t="s">
        <v>38541</v>
      </c>
    </row>
    <row r="38297" spans="7:7">
      <c r="G38297" s="162" t="s">
        <v>38542</v>
      </c>
    </row>
    <row r="38298" spans="7:7">
      <c r="G38298" s="162" t="s">
        <v>38543</v>
      </c>
    </row>
    <row r="38299" spans="7:7">
      <c r="G38299" s="162" t="s">
        <v>38544</v>
      </c>
    </row>
    <row r="38300" spans="7:7">
      <c r="G38300" s="162" t="s">
        <v>38545</v>
      </c>
    </row>
    <row r="38301" spans="7:7">
      <c r="G38301" s="162" t="s">
        <v>38546</v>
      </c>
    </row>
    <row r="38302" spans="7:7">
      <c r="G38302" s="162" t="s">
        <v>38547</v>
      </c>
    </row>
    <row r="38303" spans="7:7">
      <c r="G38303" s="162" t="s">
        <v>38548</v>
      </c>
    </row>
    <row r="38304" spans="7:7">
      <c r="G38304" s="162" t="s">
        <v>38549</v>
      </c>
    </row>
    <row r="38305" spans="7:7">
      <c r="G38305" s="162" t="s">
        <v>38550</v>
      </c>
    </row>
    <row r="38306" spans="7:7">
      <c r="G38306" s="162" t="s">
        <v>38551</v>
      </c>
    </row>
    <row r="38307" spans="7:7">
      <c r="G38307" s="162" t="s">
        <v>38552</v>
      </c>
    </row>
    <row r="38308" spans="7:7">
      <c r="G38308" s="162" t="s">
        <v>38553</v>
      </c>
    </row>
    <row r="38309" spans="7:7">
      <c r="G38309" s="162" t="s">
        <v>38554</v>
      </c>
    </row>
    <row r="38310" spans="7:7">
      <c r="G38310" s="162" t="s">
        <v>38555</v>
      </c>
    </row>
    <row r="38311" spans="7:7">
      <c r="G38311" s="162" t="s">
        <v>38556</v>
      </c>
    </row>
    <row r="38312" spans="7:7">
      <c r="G38312" s="162" t="s">
        <v>38557</v>
      </c>
    </row>
    <row r="38313" spans="7:7">
      <c r="G38313" s="162" t="s">
        <v>38558</v>
      </c>
    </row>
    <row r="38314" spans="7:7">
      <c r="G38314" s="162" t="s">
        <v>38559</v>
      </c>
    </row>
    <row r="38315" spans="7:7">
      <c r="G38315" s="162" t="s">
        <v>38560</v>
      </c>
    </row>
    <row r="38316" spans="7:7">
      <c r="G38316" s="162" t="s">
        <v>38561</v>
      </c>
    </row>
    <row r="38317" spans="7:7">
      <c r="G38317" s="162" t="s">
        <v>38562</v>
      </c>
    </row>
    <row r="38318" spans="7:7">
      <c r="G38318" s="162" t="s">
        <v>38563</v>
      </c>
    </row>
    <row r="38319" spans="7:7">
      <c r="G38319" s="162" t="s">
        <v>38564</v>
      </c>
    </row>
    <row r="38320" spans="7:7">
      <c r="G38320" s="162" t="s">
        <v>38565</v>
      </c>
    </row>
    <row r="38321" spans="7:7">
      <c r="G38321" s="162" t="s">
        <v>38566</v>
      </c>
    </row>
    <row r="38322" spans="7:7">
      <c r="G38322" s="162" t="s">
        <v>38567</v>
      </c>
    </row>
    <row r="38323" spans="7:7">
      <c r="G38323" s="162" t="s">
        <v>38568</v>
      </c>
    </row>
    <row r="38324" spans="7:7">
      <c r="G38324" s="162" t="s">
        <v>38569</v>
      </c>
    </row>
    <row r="38325" spans="7:7">
      <c r="G38325" s="162" t="s">
        <v>38570</v>
      </c>
    </row>
    <row r="38326" spans="7:7">
      <c r="G38326" s="162" t="s">
        <v>38571</v>
      </c>
    </row>
    <row r="38327" spans="7:7">
      <c r="G38327" s="162" t="s">
        <v>38572</v>
      </c>
    </row>
    <row r="38328" spans="7:7">
      <c r="G38328" s="162" t="s">
        <v>38573</v>
      </c>
    </row>
    <row r="38329" spans="7:7">
      <c r="G38329" s="162" t="s">
        <v>38574</v>
      </c>
    </row>
    <row r="38330" spans="7:7">
      <c r="G38330" s="162" t="s">
        <v>38575</v>
      </c>
    </row>
    <row r="38331" spans="7:7">
      <c r="G38331" s="162" t="s">
        <v>38576</v>
      </c>
    </row>
    <row r="38332" spans="7:7">
      <c r="G38332" s="162" t="s">
        <v>38577</v>
      </c>
    </row>
    <row r="38333" spans="7:7">
      <c r="G38333" s="162" t="s">
        <v>38578</v>
      </c>
    </row>
    <row r="38334" spans="7:7">
      <c r="G38334" s="162" t="s">
        <v>38579</v>
      </c>
    </row>
    <row r="38335" spans="7:7">
      <c r="G38335" s="162" t="s">
        <v>38580</v>
      </c>
    </row>
    <row r="38336" spans="7:7">
      <c r="G38336" s="162" t="s">
        <v>38581</v>
      </c>
    </row>
    <row r="38337" spans="7:7">
      <c r="G38337" s="162" t="s">
        <v>38582</v>
      </c>
    </row>
    <row r="38338" spans="7:7">
      <c r="G38338" s="162" t="s">
        <v>38583</v>
      </c>
    </row>
    <row r="38339" spans="7:7">
      <c r="G38339" s="162" t="s">
        <v>38584</v>
      </c>
    </row>
    <row r="38340" spans="7:7">
      <c r="G38340" s="162" t="s">
        <v>38585</v>
      </c>
    </row>
    <row r="38341" spans="7:7">
      <c r="G38341" s="162" t="s">
        <v>38586</v>
      </c>
    </row>
    <row r="38342" spans="7:7">
      <c r="G38342" s="162" t="s">
        <v>38587</v>
      </c>
    </row>
    <row r="38343" spans="7:7">
      <c r="G38343" s="162" t="s">
        <v>38588</v>
      </c>
    </row>
    <row r="38344" spans="7:7">
      <c r="G38344" s="162" t="s">
        <v>38589</v>
      </c>
    </row>
    <row r="38345" spans="7:7">
      <c r="G38345" s="162" t="s">
        <v>38590</v>
      </c>
    </row>
    <row r="38346" spans="7:7">
      <c r="G38346" s="162" t="s">
        <v>38591</v>
      </c>
    </row>
    <row r="38347" spans="7:7">
      <c r="G38347" s="162" t="s">
        <v>38592</v>
      </c>
    </row>
    <row r="38348" spans="7:7">
      <c r="G38348" s="162" t="s">
        <v>38593</v>
      </c>
    </row>
    <row r="38349" spans="7:7">
      <c r="G38349" s="162" t="s">
        <v>38594</v>
      </c>
    </row>
    <row r="38350" spans="7:7">
      <c r="G38350" s="162" t="s">
        <v>38595</v>
      </c>
    </row>
    <row r="38351" spans="7:7">
      <c r="G38351" s="162" t="s">
        <v>38596</v>
      </c>
    </row>
    <row r="38352" spans="7:7">
      <c r="G38352" s="162" t="s">
        <v>38597</v>
      </c>
    </row>
    <row r="38353" spans="7:7">
      <c r="G38353" s="162" t="s">
        <v>38598</v>
      </c>
    </row>
    <row r="38354" spans="7:7">
      <c r="G38354" s="162" t="s">
        <v>38599</v>
      </c>
    </row>
    <row r="38355" spans="7:7">
      <c r="G38355" s="162" t="s">
        <v>38600</v>
      </c>
    </row>
    <row r="38356" spans="7:7">
      <c r="G38356" s="162" t="s">
        <v>38601</v>
      </c>
    </row>
    <row r="38357" spans="7:7">
      <c r="G38357" s="162" t="s">
        <v>38602</v>
      </c>
    </row>
    <row r="38358" spans="7:7">
      <c r="G38358" s="162" t="s">
        <v>38603</v>
      </c>
    </row>
    <row r="38359" spans="7:7">
      <c r="G38359" s="162" t="s">
        <v>38604</v>
      </c>
    </row>
    <row r="38360" spans="7:7">
      <c r="G38360" s="162" t="s">
        <v>38605</v>
      </c>
    </row>
    <row r="38361" spans="7:7">
      <c r="G38361" s="162" t="s">
        <v>38606</v>
      </c>
    </row>
    <row r="38362" spans="7:7">
      <c r="G38362" s="162" t="s">
        <v>38607</v>
      </c>
    </row>
    <row r="38363" spans="7:7">
      <c r="G38363" s="162" t="s">
        <v>38608</v>
      </c>
    </row>
    <row r="38364" spans="7:7">
      <c r="G38364" s="162" t="s">
        <v>38609</v>
      </c>
    </row>
    <row r="38365" spans="7:7">
      <c r="G38365" s="162" t="s">
        <v>38610</v>
      </c>
    </row>
    <row r="38366" spans="7:7">
      <c r="G38366" s="162" t="s">
        <v>38611</v>
      </c>
    </row>
    <row r="38367" spans="7:7">
      <c r="G38367" s="162" t="s">
        <v>38612</v>
      </c>
    </row>
    <row r="38368" spans="7:7">
      <c r="G38368" s="162" t="s">
        <v>38613</v>
      </c>
    </row>
    <row r="38369" spans="7:7">
      <c r="G38369" s="162" t="s">
        <v>38614</v>
      </c>
    </row>
    <row r="38370" spans="7:7">
      <c r="G38370" s="162" t="s">
        <v>38615</v>
      </c>
    </row>
    <row r="38371" spans="7:7">
      <c r="G38371" s="162" t="s">
        <v>38616</v>
      </c>
    </row>
    <row r="38372" spans="7:7">
      <c r="G38372" s="162" t="s">
        <v>38617</v>
      </c>
    </row>
    <row r="38373" spans="7:7">
      <c r="G38373" s="162" t="s">
        <v>38618</v>
      </c>
    </row>
    <row r="38374" spans="7:7">
      <c r="G38374" s="162" t="s">
        <v>38619</v>
      </c>
    </row>
    <row r="38375" spans="7:7">
      <c r="G38375" s="162" t="s">
        <v>38620</v>
      </c>
    </row>
    <row r="38376" spans="7:7">
      <c r="G38376" s="162" t="s">
        <v>38621</v>
      </c>
    </row>
    <row r="38377" spans="7:7">
      <c r="G38377" s="162" t="s">
        <v>38622</v>
      </c>
    </row>
    <row r="38378" spans="7:7">
      <c r="G38378" s="162" t="s">
        <v>38623</v>
      </c>
    </row>
    <row r="38379" spans="7:7">
      <c r="G38379" s="162" t="s">
        <v>38624</v>
      </c>
    </row>
    <row r="38380" spans="7:7">
      <c r="G38380" s="162" t="s">
        <v>38625</v>
      </c>
    </row>
    <row r="38381" spans="7:7">
      <c r="G38381" s="162" t="s">
        <v>38626</v>
      </c>
    </row>
    <row r="38382" spans="7:7">
      <c r="G38382" s="162" t="s">
        <v>38627</v>
      </c>
    </row>
    <row r="38383" spans="7:7">
      <c r="G38383" s="162" t="s">
        <v>38628</v>
      </c>
    </row>
    <row r="38384" spans="7:7">
      <c r="G38384" s="162" t="s">
        <v>38629</v>
      </c>
    </row>
    <row r="38385" spans="7:7">
      <c r="G38385" s="162" t="s">
        <v>38630</v>
      </c>
    </row>
    <row r="38386" spans="7:7">
      <c r="G38386" s="162" t="s">
        <v>38631</v>
      </c>
    </row>
    <row r="38387" spans="7:7">
      <c r="G38387" s="162" t="s">
        <v>38632</v>
      </c>
    </row>
    <row r="38388" spans="7:7">
      <c r="G38388" s="162" t="s">
        <v>38633</v>
      </c>
    </row>
    <row r="38389" spans="7:7">
      <c r="G38389" s="162" t="s">
        <v>38634</v>
      </c>
    </row>
    <row r="38390" spans="7:7">
      <c r="G38390" s="162" t="s">
        <v>38635</v>
      </c>
    </row>
    <row r="38391" spans="7:7">
      <c r="G38391" s="162" t="s">
        <v>38636</v>
      </c>
    </row>
    <row r="38392" spans="7:7">
      <c r="G38392" s="162" t="s">
        <v>38637</v>
      </c>
    </row>
    <row r="38393" spans="7:7">
      <c r="G38393" s="162" t="s">
        <v>38638</v>
      </c>
    </row>
    <row r="38394" spans="7:7">
      <c r="G38394" s="162" t="s">
        <v>38639</v>
      </c>
    </row>
    <row r="38395" spans="7:7">
      <c r="G38395" s="162" t="s">
        <v>38640</v>
      </c>
    </row>
    <row r="38396" spans="7:7">
      <c r="G38396" s="162" t="s">
        <v>38641</v>
      </c>
    </row>
    <row r="38397" spans="7:7">
      <c r="G38397" s="162" t="s">
        <v>38642</v>
      </c>
    </row>
    <row r="38398" spans="7:7">
      <c r="G38398" s="162" t="s">
        <v>38643</v>
      </c>
    </row>
    <row r="38399" spans="7:7">
      <c r="G38399" s="162" t="s">
        <v>38644</v>
      </c>
    </row>
    <row r="38400" spans="7:7">
      <c r="G38400" s="162" t="s">
        <v>38645</v>
      </c>
    </row>
    <row r="38401" spans="7:7">
      <c r="G38401" s="162" t="s">
        <v>38646</v>
      </c>
    </row>
    <row r="38402" spans="7:7">
      <c r="G38402" s="162" t="s">
        <v>38647</v>
      </c>
    </row>
    <row r="38403" spans="7:7">
      <c r="G38403" s="162" t="s">
        <v>38648</v>
      </c>
    </row>
    <row r="38404" spans="7:7">
      <c r="G38404" s="162" t="s">
        <v>38649</v>
      </c>
    </row>
    <row r="38405" spans="7:7">
      <c r="G38405" s="162" t="s">
        <v>38650</v>
      </c>
    </row>
    <row r="38406" spans="7:7">
      <c r="G38406" s="162" t="s">
        <v>38651</v>
      </c>
    </row>
    <row r="38407" spans="7:7">
      <c r="G38407" s="162" t="s">
        <v>38652</v>
      </c>
    </row>
    <row r="38408" spans="7:7">
      <c r="G38408" s="162" t="s">
        <v>38653</v>
      </c>
    </row>
    <row r="38409" spans="7:7">
      <c r="G38409" s="162" t="s">
        <v>38654</v>
      </c>
    </row>
    <row r="38410" spans="7:7">
      <c r="G38410" s="162" t="s">
        <v>38655</v>
      </c>
    </row>
    <row r="38411" spans="7:7">
      <c r="G38411" s="162" t="s">
        <v>38656</v>
      </c>
    </row>
    <row r="38412" spans="7:7">
      <c r="G38412" s="162" t="s">
        <v>38657</v>
      </c>
    </row>
    <row r="38413" spans="7:7">
      <c r="G38413" s="162" t="s">
        <v>38658</v>
      </c>
    </row>
    <row r="38414" spans="7:7">
      <c r="G38414" s="162" t="s">
        <v>38659</v>
      </c>
    </row>
    <row r="38415" spans="7:7">
      <c r="G38415" s="162" t="s">
        <v>38660</v>
      </c>
    </row>
    <row r="38416" spans="7:7">
      <c r="G38416" s="162" t="s">
        <v>38661</v>
      </c>
    </row>
    <row r="38417" spans="7:7">
      <c r="G38417" s="162" t="s">
        <v>38662</v>
      </c>
    </row>
    <row r="38418" spans="7:7">
      <c r="G38418" s="162" t="s">
        <v>38663</v>
      </c>
    </row>
    <row r="38419" spans="7:7">
      <c r="G38419" s="162" t="s">
        <v>38664</v>
      </c>
    </row>
    <row r="38420" spans="7:7">
      <c r="G38420" s="162" t="s">
        <v>38665</v>
      </c>
    </row>
    <row r="38421" spans="7:7">
      <c r="G38421" s="162" t="s">
        <v>38666</v>
      </c>
    </row>
    <row r="38422" spans="7:7">
      <c r="G38422" s="162" t="s">
        <v>38667</v>
      </c>
    </row>
    <row r="38423" spans="7:7">
      <c r="G38423" s="162" t="s">
        <v>38668</v>
      </c>
    </row>
    <row r="38424" spans="7:7">
      <c r="G38424" s="162" t="s">
        <v>38669</v>
      </c>
    </row>
    <row r="38425" spans="7:7">
      <c r="G38425" s="162" t="s">
        <v>38670</v>
      </c>
    </row>
    <row r="38426" spans="7:7">
      <c r="G38426" s="162" t="s">
        <v>38671</v>
      </c>
    </row>
    <row r="38427" spans="7:7">
      <c r="G38427" s="162" t="s">
        <v>38672</v>
      </c>
    </row>
    <row r="38428" spans="7:7">
      <c r="G38428" s="162" t="s">
        <v>38673</v>
      </c>
    </row>
    <row r="38429" spans="7:7">
      <c r="G38429" s="162" t="s">
        <v>38674</v>
      </c>
    </row>
    <row r="38430" spans="7:7">
      <c r="G38430" s="162" t="s">
        <v>38675</v>
      </c>
    </row>
    <row r="38431" spans="7:7">
      <c r="G38431" s="162" t="s">
        <v>38676</v>
      </c>
    </row>
    <row r="38432" spans="7:7">
      <c r="G38432" s="162" t="s">
        <v>38677</v>
      </c>
    </row>
    <row r="38433" spans="7:7">
      <c r="G38433" s="162" t="s">
        <v>38678</v>
      </c>
    </row>
    <row r="38434" spans="7:7">
      <c r="G38434" s="162" t="s">
        <v>38679</v>
      </c>
    </row>
    <row r="38435" spans="7:7">
      <c r="G38435" s="162" t="s">
        <v>38680</v>
      </c>
    </row>
    <row r="38436" spans="7:7">
      <c r="G38436" s="162" t="s">
        <v>38681</v>
      </c>
    </row>
    <row r="38437" spans="7:7">
      <c r="G38437" s="162" t="s">
        <v>38682</v>
      </c>
    </row>
    <row r="38438" spans="7:7">
      <c r="G38438" s="162" t="s">
        <v>38683</v>
      </c>
    </row>
    <row r="38439" spans="7:7">
      <c r="G38439" s="162" t="s">
        <v>38684</v>
      </c>
    </row>
    <row r="38440" spans="7:7">
      <c r="G38440" s="162" t="s">
        <v>38685</v>
      </c>
    </row>
    <row r="38441" spans="7:7">
      <c r="G38441" s="162" t="s">
        <v>38686</v>
      </c>
    </row>
    <row r="38442" spans="7:7">
      <c r="G38442" s="162" t="s">
        <v>38687</v>
      </c>
    </row>
    <row r="38443" spans="7:7">
      <c r="G38443" s="162" t="s">
        <v>38688</v>
      </c>
    </row>
    <row r="38444" spans="7:7">
      <c r="G38444" s="162" t="s">
        <v>38689</v>
      </c>
    </row>
    <row r="38445" spans="7:7">
      <c r="G38445" s="162" t="s">
        <v>38690</v>
      </c>
    </row>
    <row r="38446" spans="7:7">
      <c r="G38446" s="162" t="s">
        <v>38691</v>
      </c>
    </row>
    <row r="38447" spans="7:7">
      <c r="G38447" s="162" t="s">
        <v>38692</v>
      </c>
    </row>
    <row r="38448" spans="7:7">
      <c r="G38448" s="162" t="s">
        <v>38693</v>
      </c>
    </row>
    <row r="38449" spans="7:7">
      <c r="G38449" s="162" t="s">
        <v>38694</v>
      </c>
    </row>
    <row r="38450" spans="7:7">
      <c r="G38450" s="162" t="s">
        <v>38695</v>
      </c>
    </row>
    <row r="38451" spans="7:7">
      <c r="G38451" s="162" t="s">
        <v>38696</v>
      </c>
    </row>
    <row r="38452" spans="7:7">
      <c r="G38452" s="162" t="s">
        <v>38697</v>
      </c>
    </row>
    <row r="38453" spans="7:7">
      <c r="G38453" s="162" t="s">
        <v>38698</v>
      </c>
    </row>
    <row r="38454" spans="7:7">
      <c r="G38454" s="162" t="s">
        <v>38699</v>
      </c>
    </row>
    <row r="38455" spans="7:7">
      <c r="G38455" s="162" t="s">
        <v>38700</v>
      </c>
    </row>
    <row r="38456" spans="7:7">
      <c r="G38456" s="162" t="s">
        <v>38701</v>
      </c>
    </row>
    <row r="38457" spans="7:7">
      <c r="G38457" s="162" t="s">
        <v>38702</v>
      </c>
    </row>
    <row r="38458" spans="7:7">
      <c r="G38458" s="162" t="s">
        <v>38703</v>
      </c>
    </row>
    <row r="38459" spans="7:7">
      <c r="G38459" s="162" t="s">
        <v>38704</v>
      </c>
    </row>
    <row r="38460" spans="7:7">
      <c r="G38460" s="162" t="s">
        <v>38705</v>
      </c>
    </row>
    <row r="38461" spans="7:7">
      <c r="G38461" s="162" t="s">
        <v>38706</v>
      </c>
    </row>
    <row r="38462" spans="7:7">
      <c r="G38462" s="162" t="s">
        <v>38707</v>
      </c>
    </row>
    <row r="38463" spans="7:7">
      <c r="G38463" s="162" t="s">
        <v>38708</v>
      </c>
    </row>
    <row r="38464" spans="7:7">
      <c r="G38464" s="162" t="s">
        <v>38709</v>
      </c>
    </row>
    <row r="38465" spans="7:7">
      <c r="G38465" s="162" t="s">
        <v>38710</v>
      </c>
    </row>
    <row r="38466" spans="7:7">
      <c r="G38466" s="162" t="s">
        <v>38711</v>
      </c>
    </row>
    <row r="38467" spans="7:7">
      <c r="G38467" s="162" t="s">
        <v>38712</v>
      </c>
    </row>
    <row r="38468" spans="7:7">
      <c r="G38468" s="162" t="s">
        <v>38713</v>
      </c>
    </row>
    <row r="38469" spans="7:7">
      <c r="G38469" s="162" t="s">
        <v>38714</v>
      </c>
    </row>
    <row r="38470" spans="7:7">
      <c r="G38470" s="162" t="s">
        <v>38715</v>
      </c>
    </row>
    <row r="38471" spans="7:7">
      <c r="G38471" s="162" t="s">
        <v>38716</v>
      </c>
    </row>
    <row r="38472" spans="7:7">
      <c r="G38472" s="162" t="s">
        <v>38717</v>
      </c>
    </row>
    <row r="38473" spans="7:7">
      <c r="G38473" s="162" t="s">
        <v>38718</v>
      </c>
    </row>
    <row r="38474" spans="7:7">
      <c r="G38474" s="162" t="s">
        <v>38719</v>
      </c>
    </row>
    <row r="38475" spans="7:7">
      <c r="G38475" s="162" t="s">
        <v>38720</v>
      </c>
    </row>
    <row r="38476" spans="7:7">
      <c r="G38476" s="162" t="s">
        <v>38721</v>
      </c>
    </row>
    <row r="38477" spans="7:7">
      <c r="G38477" s="162" t="s">
        <v>38722</v>
      </c>
    </row>
    <row r="38478" spans="7:7">
      <c r="G38478" s="162" t="s">
        <v>38723</v>
      </c>
    </row>
    <row r="38479" spans="7:7">
      <c r="G38479" s="162" t="s">
        <v>38724</v>
      </c>
    </row>
    <row r="38480" spans="7:7">
      <c r="G38480" s="162" t="s">
        <v>38725</v>
      </c>
    </row>
    <row r="38481" spans="7:7">
      <c r="G38481" s="162" t="s">
        <v>38726</v>
      </c>
    </row>
    <row r="38482" spans="7:7">
      <c r="G38482" s="162" t="s">
        <v>38727</v>
      </c>
    </row>
    <row r="38483" spans="7:7">
      <c r="G38483" s="162" t="s">
        <v>38728</v>
      </c>
    </row>
    <row r="38484" spans="7:7">
      <c r="G38484" s="162" t="s">
        <v>38729</v>
      </c>
    </row>
    <row r="38485" spans="7:7">
      <c r="G38485" s="162" t="s">
        <v>38730</v>
      </c>
    </row>
    <row r="38486" spans="7:7">
      <c r="G38486" s="162" t="s">
        <v>38731</v>
      </c>
    </row>
    <row r="38487" spans="7:7">
      <c r="G38487" s="162" t="s">
        <v>38732</v>
      </c>
    </row>
    <row r="38488" spans="7:7">
      <c r="G38488" s="162" t="s">
        <v>38733</v>
      </c>
    </row>
    <row r="38489" spans="7:7">
      <c r="G38489" s="162" t="s">
        <v>38734</v>
      </c>
    </row>
    <row r="38490" spans="7:7">
      <c r="G38490" s="162" t="s">
        <v>38735</v>
      </c>
    </row>
    <row r="38491" spans="7:7">
      <c r="G38491" s="162" t="s">
        <v>38736</v>
      </c>
    </row>
    <row r="38492" spans="7:7">
      <c r="G38492" s="162" t="s">
        <v>38737</v>
      </c>
    </row>
    <row r="38493" spans="7:7">
      <c r="G38493" s="162" t="s">
        <v>38738</v>
      </c>
    </row>
    <row r="38494" spans="7:7">
      <c r="G38494" s="162" t="s">
        <v>38739</v>
      </c>
    </row>
    <row r="38495" spans="7:7">
      <c r="G38495" s="162" t="s">
        <v>38740</v>
      </c>
    </row>
    <row r="38496" spans="7:7">
      <c r="G38496" s="162" t="s">
        <v>38741</v>
      </c>
    </row>
    <row r="38497" spans="7:7">
      <c r="G38497" s="162" t="s">
        <v>38742</v>
      </c>
    </row>
    <row r="38498" spans="7:7">
      <c r="G38498" s="162" t="s">
        <v>38743</v>
      </c>
    </row>
    <row r="38499" spans="7:7">
      <c r="G38499" s="162" t="s">
        <v>38744</v>
      </c>
    </row>
    <row r="38500" spans="7:7">
      <c r="G38500" s="162" t="s">
        <v>38745</v>
      </c>
    </row>
    <row r="38501" spans="7:7">
      <c r="G38501" s="162" t="s">
        <v>38746</v>
      </c>
    </row>
    <row r="38502" spans="7:7">
      <c r="G38502" s="162" t="s">
        <v>38747</v>
      </c>
    </row>
    <row r="38503" spans="7:7">
      <c r="G38503" s="162" t="s">
        <v>38748</v>
      </c>
    </row>
    <row r="38504" spans="7:7">
      <c r="G38504" s="162" t="s">
        <v>38749</v>
      </c>
    </row>
    <row r="38505" spans="7:7">
      <c r="G38505" s="162" t="s">
        <v>38750</v>
      </c>
    </row>
    <row r="38506" spans="7:7">
      <c r="G38506" s="162" t="s">
        <v>38751</v>
      </c>
    </row>
    <row r="38507" spans="7:7">
      <c r="G38507" s="162" t="s">
        <v>38752</v>
      </c>
    </row>
    <row r="38508" spans="7:7">
      <c r="G38508" s="162" t="s">
        <v>38753</v>
      </c>
    </row>
    <row r="38509" spans="7:7">
      <c r="G38509" s="162" t="s">
        <v>38754</v>
      </c>
    </row>
    <row r="38510" spans="7:7">
      <c r="G38510" s="162" t="s">
        <v>38755</v>
      </c>
    </row>
    <row r="38511" spans="7:7">
      <c r="G38511" s="162" t="s">
        <v>38756</v>
      </c>
    </row>
    <row r="38512" spans="7:7">
      <c r="G38512" s="162" t="s">
        <v>38757</v>
      </c>
    </row>
    <row r="38513" spans="7:7">
      <c r="G38513" s="162" t="s">
        <v>38758</v>
      </c>
    </row>
    <row r="38514" spans="7:7">
      <c r="G38514" s="162" t="s">
        <v>38759</v>
      </c>
    </row>
    <row r="38515" spans="7:7">
      <c r="G38515" s="162" t="s">
        <v>38760</v>
      </c>
    </row>
    <row r="38516" spans="7:7">
      <c r="G38516" s="162" t="s">
        <v>38761</v>
      </c>
    </row>
    <row r="38517" spans="7:7">
      <c r="G38517" s="162" t="s">
        <v>38762</v>
      </c>
    </row>
    <row r="38518" spans="7:7">
      <c r="G38518" s="162" t="s">
        <v>38763</v>
      </c>
    </row>
    <row r="38519" spans="7:7">
      <c r="G38519" s="162" t="s">
        <v>38764</v>
      </c>
    </row>
    <row r="38520" spans="7:7">
      <c r="G38520" s="162" t="s">
        <v>38765</v>
      </c>
    </row>
    <row r="38521" spans="7:7">
      <c r="G38521" s="162" t="s">
        <v>38766</v>
      </c>
    </row>
    <row r="38522" spans="7:7">
      <c r="G38522" s="162" t="s">
        <v>38767</v>
      </c>
    </row>
    <row r="38523" spans="7:7">
      <c r="G38523" s="162" t="s">
        <v>38768</v>
      </c>
    </row>
    <row r="38524" spans="7:7">
      <c r="G38524" s="162" t="s">
        <v>38769</v>
      </c>
    </row>
    <row r="38525" spans="7:7">
      <c r="G38525" s="162" t="s">
        <v>38770</v>
      </c>
    </row>
    <row r="38526" spans="7:7">
      <c r="G38526" s="162" t="s">
        <v>38771</v>
      </c>
    </row>
    <row r="38527" spans="7:7">
      <c r="G38527" s="162" t="s">
        <v>38772</v>
      </c>
    </row>
    <row r="38528" spans="7:7">
      <c r="G38528" s="162" t="s">
        <v>38773</v>
      </c>
    </row>
    <row r="38529" spans="7:7">
      <c r="G38529" s="162" t="s">
        <v>38774</v>
      </c>
    </row>
    <row r="38530" spans="7:7">
      <c r="G38530" s="162" t="s">
        <v>38775</v>
      </c>
    </row>
    <row r="38531" spans="7:7">
      <c r="G38531" s="162" t="s">
        <v>38776</v>
      </c>
    </row>
    <row r="38532" spans="7:7">
      <c r="G38532" s="162" t="s">
        <v>38777</v>
      </c>
    </row>
    <row r="38533" spans="7:7">
      <c r="G38533" s="162" t="s">
        <v>38778</v>
      </c>
    </row>
    <row r="38534" spans="7:7">
      <c r="G38534" s="162" t="s">
        <v>38779</v>
      </c>
    </row>
    <row r="38535" spans="7:7">
      <c r="G38535" s="162" t="s">
        <v>38780</v>
      </c>
    </row>
    <row r="38536" spans="7:7">
      <c r="G38536" s="162" t="s">
        <v>38781</v>
      </c>
    </row>
    <row r="38537" spans="7:7">
      <c r="G38537" s="162" t="s">
        <v>38782</v>
      </c>
    </row>
    <row r="38538" spans="7:7">
      <c r="G38538" s="162" t="s">
        <v>38783</v>
      </c>
    </row>
    <row r="38539" spans="7:7">
      <c r="G38539" s="162" t="s">
        <v>38784</v>
      </c>
    </row>
    <row r="38540" spans="7:7">
      <c r="G38540" s="162" t="s">
        <v>38785</v>
      </c>
    </row>
    <row r="38541" spans="7:7">
      <c r="G38541" s="162" t="s">
        <v>38786</v>
      </c>
    </row>
    <row r="38542" spans="7:7">
      <c r="G38542" s="162" t="s">
        <v>38787</v>
      </c>
    </row>
    <row r="38543" spans="7:7">
      <c r="G38543" s="162" t="s">
        <v>38788</v>
      </c>
    </row>
    <row r="38544" spans="7:7">
      <c r="G38544" s="162" t="s">
        <v>38789</v>
      </c>
    </row>
    <row r="38545" spans="7:7">
      <c r="G38545" s="162" t="s">
        <v>38790</v>
      </c>
    </row>
    <row r="38546" spans="7:7">
      <c r="G38546" s="162" t="s">
        <v>38791</v>
      </c>
    </row>
    <row r="38547" spans="7:7">
      <c r="G38547" s="162" t="s">
        <v>38792</v>
      </c>
    </row>
    <row r="38548" spans="7:7">
      <c r="G38548" s="162" t="s">
        <v>38793</v>
      </c>
    </row>
    <row r="38549" spans="7:7">
      <c r="G38549" s="162" t="s">
        <v>38794</v>
      </c>
    </row>
    <row r="38550" spans="7:7">
      <c r="G38550" s="162" t="s">
        <v>38795</v>
      </c>
    </row>
    <row r="38551" spans="7:7">
      <c r="G38551" s="162" t="s">
        <v>38796</v>
      </c>
    </row>
    <row r="38552" spans="7:7">
      <c r="G38552" s="162" t="s">
        <v>38797</v>
      </c>
    </row>
    <row r="38553" spans="7:7">
      <c r="G38553" s="162" t="s">
        <v>38798</v>
      </c>
    </row>
    <row r="38554" spans="7:7">
      <c r="G38554" s="162" t="s">
        <v>38799</v>
      </c>
    </row>
    <row r="38555" spans="7:7">
      <c r="G38555" s="162" t="s">
        <v>38800</v>
      </c>
    </row>
    <row r="38556" spans="7:7">
      <c r="G38556" s="162" t="s">
        <v>38801</v>
      </c>
    </row>
    <row r="38557" spans="7:7">
      <c r="G38557" s="162" t="s">
        <v>38802</v>
      </c>
    </row>
    <row r="38558" spans="7:7">
      <c r="G38558" s="162" t="s">
        <v>38803</v>
      </c>
    </row>
    <row r="38559" spans="7:7">
      <c r="G38559" s="162" t="s">
        <v>38804</v>
      </c>
    </row>
    <row r="38560" spans="7:7">
      <c r="G38560" s="162" t="s">
        <v>38805</v>
      </c>
    </row>
    <row r="38561" spans="7:7">
      <c r="G38561" s="162" t="s">
        <v>38806</v>
      </c>
    </row>
    <row r="38562" spans="7:7">
      <c r="G38562" s="162" t="s">
        <v>38807</v>
      </c>
    </row>
    <row r="38563" spans="7:7">
      <c r="G38563" s="162" t="s">
        <v>38808</v>
      </c>
    </row>
    <row r="38564" spans="7:7">
      <c r="G38564" s="162" t="s">
        <v>38809</v>
      </c>
    </row>
    <row r="38565" spans="7:7">
      <c r="G38565" s="162" t="s">
        <v>38810</v>
      </c>
    </row>
    <row r="38566" spans="7:7">
      <c r="G38566" s="162" t="s">
        <v>38811</v>
      </c>
    </row>
    <row r="38567" spans="7:7">
      <c r="G38567" s="162" t="s">
        <v>38812</v>
      </c>
    </row>
    <row r="38568" spans="7:7">
      <c r="G38568" s="162" t="s">
        <v>38813</v>
      </c>
    </row>
    <row r="38569" spans="7:7">
      <c r="G38569" s="162" t="s">
        <v>38814</v>
      </c>
    </row>
    <row r="38570" spans="7:7">
      <c r="G38570" s="162" t="s">
        <v>38815</v>
      </c>
    </row>
    <row r="38571" spans="7:7">
      <c r="G38571" s="162" t="s">
        <v>38816</v>
      </c>
    </row>
    <row r="38572" spans="7:7">
      <c r="G38572" s="162" t="s">
        <v>38817</v>
      </c>
    </row>
    <row r="38573" spans="7:7">
      <c r="G38573" s="162" t="s">
        <v>38818</v>
      </c>
    </row>
    <row r="38574" spans="7:7">
      <c r="G38574" s="162" t="s">
        <v>38819</v>
      </c>
    </row>
    <row r="38575" spans="7:7">
      <c r="G38575" s="162" t="s">
        <v>38820</v>
      </c>
    </row>
    <row r="38576" spans="7:7">
      <c r="G38576" s="162" t="s">
        <v>38821</v>
      </c>
    </row>
    <row r="38577" spans="7:7">
      <c r="G38577" s="162" t="s">
        <v>38822</v>
      </c>
    </row>
    <row r="38578" spans="7:7">
      <c r="G38578" s="162" t="s">
        <v>38823</v>
      </c>
    </row>
    <row r="38579" spans="7:7">
      <c r="G38579" s="162" t="s">
        <v>38824</v>
      </c>
    </row>
    <row r="38580" spans="7:7">
      <c r="G38580" s="162" t="s">
        <v>38825</v>
      </c>
    </row>
    <row r="38581" spans="7:7">
      <c r="G38581" s="162" t="s">
        <v>38826</v>
      </c>
    </row>
    <row r="38582" spans="7:7">
      <c r="G38582" s="162" t="s">
        <v>38827</v>
      </c>
    </row>
    <row r="38583" spans="7:7">
      <c r="G38583" s="162" t="s">
        <v>38828</v>
      </c>
    </row>
    <row r="38584" spans="7:7">
      <c r="G38584" s="162" t="s">
        <v>38829</v>
      </c>
    </row>
    <row r="38585" spans="7:7">
      <c r="G38585" s="162" t="s">
        <v>38830</v>
      </c>
    </row>
    <row r="38586" spans="7:7">
      <c r="G38586" s="162" t="s">
        <v>38831</v>
      </c>
    </row>
    <row r="38587" spans="7:7">
      <c r="G38587" s="162" t="s">
        <v>38832</v>
      </c>
    </row>
    <row r="38588" spans="7:7">
      <c r="G38588" s="162" t="s">
        <v>38833</v>
      </c>
    </row>
    <row r="38589" spans="7:7">
      <c r="G38589" s="162" t="s">
        <v>38834</v>
      </c>
    </row>
    <row r="38590" spans="7:7">
      <c r="G38590" s="162" t="s">
        <v>38835</v>
      </c>
    </row>
    <row r="38591" spans="7:7">
      <c r="G38591" s="162" t="s">
        <v>38836</v>
      </c>
    </row>
    <row r="38592" spans="7:7">
      <c r="G38592" s="162" t="s">
        <v>38837</v>
      </c>
    </row>
    <row r="38593" spans="7:7">
      <c r="G38593" s="162" t="s">
        <v>38838</v>
      </c>
    </row>
    <row r="38594" spans="7:7">
      <c r="G38594" s="162" t="s">
        <v>38839</v>
      </c>
    </row>
    <row r="38595" spans="7:7">
      <c r="G38595" s="162" t="s">
        <v>38840</v>
      </c>
    </row>
    <row r="38596" spans="7:7">
      <c r="G38596" s="162" t="s">
        <v>38841</v>
      </c>
    </row>
    <row r="38597" spans="7:7">
      <c r="G38597" s="162" t="s">
        <v>38842</v>
      </c>
    </row>
    <row r="38598" spans="7:7">
      <c r="G38598" s="162" t="s">
        <v>38843</v>
      </c>
    </row>
    <row r="38599" spans="7:7">
      <c r="G38599" s="162" t="s">
        <v>38844</v>
      </c>
    </row>
    <row r="38600" spans="7:7">
      <c r="G38600" s="162" t="s">
        <v>38845</v>
      </c>
    </row>
    <row r="38601" spans="7:7">
      <c r="G38601" s="162" t="s">
        <v>38846</v>
      </c>
    </row>
    <row r="38602" spans="7:7">
      <c r="G38602" s="162" t="s">
        <v>38847</v>
      </c>
    </row>
    <row r="38603" spans="7:7">
      <c r="G38603" s="162" t="s">
        <v>38848</v>
      </c>
    </row>
    <row r="38604" spans="7:7">
      <c r="G38604" s="162" t="s">
        <v>38849</v>
      </c>
    </row>
    <row r="38605" spans="7:7">
      <c r="G38605" s="162" t="s">
        <v>38850</v>
      </c>
    </row>
    <row r="38606" spans="7:7">
      <c r="G38606" s="162" t="s">
        <v>38851</v>
      </c>
    </row>
    <row r="38607" spans="7:7">
      <c r="G38607" s="162" t="s">
        <v>38852</v>
      </c>
    </row>
    <row r="38608" spans="7:7">
      <c r="G38608" s="162" t="s">
        <v>38853</v>
      </c>
    </row>
    <row r="38609" spans="7:7">
      <c r="G38609" s="162" t="s">
        <v>38854</v>
      </c>
    </row>
    <row r="38610" spans="7:7">
      <c r="G38610" s="162" t="s">
        <v>38855</v>
      </c>
    </row>
    <row r="38611" spans="7:7">
      <c r="G38611" s="162" t="s">
        <v>38856</v>
      </c>
    </row>
    <row r="38612" spans="7:7">
      <c r="G38612" s="162" t="s">
        <v>38857</v>
      </c>
    </row>
    <row r="38613" spans="7:7">
      <c r="G38613" s="162" t="s">
        <v>38858</v>
      </c>
    </row>
    <row r="38614" spans="7:7">
      <c r="G38614" s="162" t="s">
        <v>38859</v>
      </c>
    </row>
    <row r="38615" spans="7:7">
      <c r="G38615" s="162" t="s">
        <v>38860</v>
      </c>
    </row>
    <row r="38616" spans="7:7">
      <c r="G38616" s="162" t="s">
        <v>38861</v>
      </c>
    </row>
    <row r="38617" spans="7:7">
      <c r="G38617" s="162" t="s">
        <v>38862</v>
      </c>
    </row>
    <row r="38618" spans="7:7">
      <c r="G38618" s="162" t="s">
        <v>38863</v>
      </c>
    </row>
    <row r="38619" spans="7:7">
      <c r="G38619" s="162" t="s">
        <v>38864</v>
      </c>
    </row>
    <row r="38620" spans="7:7">
      <c r="G38620" s="162" t="s">
        <v>38865</v>
      </c>
    </row>
    <row r="38621" spans="7:7">
      <c r="G38621" s="162" t="s">
        <v>38866</v>
      </c>
    </row>
    <row r="38622" spans="7:7">
      <c r="G38622" s="162" t="s">
        <v>38867</v>
      </c>
    </row>
    <row r="38623" spans="7:7">
      <c r="G38623" s="162" t="s">
        <v>38868</v>
      </c>
    </row>
    <row r="38624" spans="7:7">
      <c r="G38624" s="162" t="s">
        <v>38869</v>
      </c>
    </row>
    <row r="38625" spans="7:7">
      <c r="G38625" s="162" t="s">
        <v>38870</v>
      </c>
    </row>
    <row r="38626" spans="7:7">
      <c r="G38626" s="162" t="s">
        <v>38871</v>
      </c>
    </row>
    <row r="38627" spans="7:7">
      <c r="G38627" s="162" t="s">
        <v>38872</v>
      </c>
    </row>
    <row r="38628" spans="7:7">
      <c r="G38628" s="162" t="s">
        <v>38873</v>
      </c>
    </row>
    <row r="38629" spans="7:7">
      <c r="G38629" s="162" t="s">
        <v>38874</v>
      </c>
    </row>
    <row r="38630" spans="7:7">
      <c r="G38630" s="162" t="s">
        <v>38875</v>
      </c>
    </row>
    <row r="38631" spans="7:7">
      <c r="G38631" s="162" t="s">
        <v>38876</v>
      </c>
    </row>
    <row r="38632" spans="7:7">
      <c r="G38632" s="162" t="s">
        <v>38877</v>
      </c>
    </row>
    <row r="38633" spans="7:7">
      <c r="G38633" s="162" t="s">
        <v>38878</v>
      </c>
    </row>
    <row r="38634" spans="7:7">
      <c r="G38634" s="162" t="s">
        <v>38879</v>
      </c>
    </row>
    <row r="38635" spans="7:7">
      <c r="G38635" s="162" t="s">
        <v>38880</v>
      </c>
    </row>
    <row r="38636" spans="7:7">
      <c r="G38636" s="162" t="s">
        <v>38881</v>
      </c>
    </row>
    <row r="38637" spans="7:7">
      <c r="G38637" s="162" t="s">
        <v>38882</v>
      </c>
    </row>
    <row r="38638" spans="7:7">
      <c r="G38638" s="162" t="s">
        <v>38883</v>
      </c>
    </row>
    <row r="38639" spans="7:7">
      <c r="G38639" s="162" t="s">
        <v>38884</v>
      </c>
    </row>
    <row r="38640" spans="7:7">
      <c r="G38640" s="162" t="s">
        <v>38885</v>
      </c>
    </row>
    <row r="38641" spans="7:7">
      <c r="G38641" s="162" t="s">
        <v>38886</v>
      </c>
    </row>
    <row r="38642" spans="7:7">
      <c r="G38642" s="162" t="s">
        <v>38887</v>
      </c>
    </row>
    <row r="38643" spans="7:7">
      <c r="G38643" s="162" t="s">
        <v>38888</v>
      </c>
    </row>
    <row r="38644" spans="7:7">
      <c r="G38644" s="162" t="s">
        <v>38889</v>
      </c>
    </row>
    <row r="38645" spans="7:7">
      <c r="G38645" s="162" t="s">
        <v>38890</v>
      </c>
    </row>
    <row r="38646" spans="7:7">
      <c r="G38646" s="162" t="s">
        <v>38891</v>
      </c>
    </row>
    <row r="38647" spans="7:7">
      <c r="G38647" s="162" t="s">
        <v>38892</v>
      </c>
    </row>
    <row r="38648" spans="7:7">
      <c r="G38648" s="162" t="s">
        <v>38893</v>
      </c>
    </row>
    <row r="38649" spans="7:7">
      <c r="G38649" s="162" t="s">
        <v>38894</v>
      </c>
    </row>
    <row r="38650" spans="7:7">
      <c r="G38650" s="162" t="s">
        <v>38895</v>
      </c>
    </row>
    <row r="38651" spans="7:7">
      <c r="G38651" s="162" t="s">
        <v>38896</v>
      </c>
    </row>
    <row r="38652" spans="7:7">
      <c r="G38652" s="162" t="s">
        <v>38897</v>
      </c>
    </row>
    <row r="38653" spans="7:7">
      <c r="G38653" s="162" t="s">
        <v>38898</v>
      </c>
    </row>
    <row r="38654" spans="7:7">
      <c r="G38654" s="162" t="s">
        <v>38899</v>
      </c>
    </row>
    <row r="38655" spans="7:7">
      <c r="G38655" s="162" t="s">
        <v>38900</v>
      </c>
    </row>
    <row r="38656" spans="7:7">
      <c r="G38656" s="162" t="s">
        <v>38901</v>
      </c>
    </row>
    <row r="38657" spans="7:7">
      <c r="G38657" s="162" t="s">
        <v>38902</v>
      </c>
    </row>
    <row r="38658" spans="7:7">
      <c r="G38658" s="162" t="s">
        <v>38903</v>
      </c>
    </row>
    <row r="38659" spans="7:7">
      <c r="G38659" s="162" t="s">
        <v>38904</v>
      </c>
    </row>
    <row r="38660" spans="7:7">
      <c r="G38660" s="162" t="s">
        <v>38905</v>
      </c>
    </row>
    <row r="38661" spans="7:7">
      <c r="G38661" s="162" t="s">
        <v>38906</v>
      </c>
    </row>
    <row r="38662" spans="7:7">
      <c r="G38662" s="162" t="s">
        <v>38907</v>
      </c>
    </row>
    <row r="38663" spans="7:7">
      <c r="G38663" s="162" t="s">
        <v>38908</v>
      </c>
    </row>
    <row r="38664" spans="7:7">
      <c r="G38664" s="162" t="s">
        <v>38909</v>
      </c>
    </row>
    <row r="38665" spans="7:7">
      <c r="G38665" s="162" t="s">
        <v>38910</v>
      </c>
    </row>
    <row r="38666" spans="7:7">
      <c r="G38666" s="162" t="s">
        <v>38911</v>
      </c>
    </row>
    <row r="38667" spans="7:7">
      <c r="G38667" s="162" t="s">
        <v>38912</v>
      </c>
    </row>
    <row r="38668" spans="7:7">
      <c r="G38668" s="162" t="s">
        <v>38913</v>
      </c>
    </row>
    <row r="38669" spans="7:7">
      <c r="G38669" s="162" t="s">
        <v>38914</v>
      </c>
    </row>
    <row r="38670" spans="7:7">
      <c r="G38670" s="162" t="s">
        <v>38915</v>
      </c>
    </row>
    <row r="38671" spans="7:7">
      <c r="G38671" s="162" t="s">
        <v>38916</v>
      </c>
    </row>
    <row r="38672" spans="7:7">
      <c r="G38672" s="162" t="s">
        <v>38917</v>
      </c>
    </row>
    <row r="38673" spans="7:7">
      <c r="G38673" s="162" t="s">
        <v>38918</v>
      </c>
    </row>
    <row r="38674" spans="7:7">
      <c r="G38674" s="162" t="s">
        <v>38919</v>
      </c>
    </row>
    <row r="38675" spans="7:7">
      <c r="G38675" s="162" t="s">
        <v>38920</v>
      </c>
    </row>
    <row r="38676" spans="7:7">
      <c r="G38676" s="162" t="s">
        <v>38921</v>
      </c>
    </row>
    <row r="38677" spans="7:7">
      <c r="G38677" s="162" t="s">
        <v>38922</v>
      </c>
    </row>
    <row r="38678" spans="7:7">
      <c r="G38678" s="162" t="s">
        <v>38923</v>
      </c>
    </row>
    <row r="38679" spans="7:7">
      <c r="G38679" s="162" t="s">
        <v>38924</v>
      </c>
    </row>
    <row r="38680" spans="7:7">
      <c r="G38680" s="162" t="s">
        <v>38925</v>
      </c>
    </row>
    <row r="38681" spans="7:7">
      <c r="G38681" s="162" t="s">
        <v>38926</v>
      </c>
    </row>
    <row r="38682" spans="7:7">
      <c r="G38682" s="162" t="s">
        <v>38927</v>
      </c>
    </row>
    <row r="38683" spans="7:7">
      <c r="G38683" s="162" t="s">
        <v>38928</v>
      </c>
    </row>
    <row r="38684" spans="7:7">
      <c r="G38684" s="162" t="s">
        <v>38929</v>
      </c>
    </row>
    <row r="38685" spans="7:7">
      <c r="G38685" s="162" t="s">
        <v>38930</v>
      </c>
    </row>
    <row r="38686" spans="7:7">
      <c r="G38686" s="162" t="s">
        <v>38931</v>
      </c>
    </row>
    <row r="38687" spans="7:7">
      <c r="G38687" s="162" t="s">
        <v>38932</v>
      </c>
    </row>
    <row r="38688" spans="7:7">
      <c r="G38688" s="162" t="s">
        <v>38933</v>
      </c>
    </row>
    <row r="38689" spans="7:7">
      <c r="G38689" s="162" t="s">
        <v>38934</v>
      </c>
    </row>
    <row r="38690" spans="7:7">
      <c r="G38690" s="162" t="s">
        <v>38935</v>
      </c>
    </row>
    <row r="38691" spans="7:7">
      <c r="G38691" s="162" t="s">
        <v>38936</v>
      </c>
    </row>
    <row r="38692" spans="7:7">
      <c r="G38692" s="162" t="s">
        <v>38937</v>
      </c>
    </row>
    <row r="38693" spans="7:7">
      <c r="G38693" s="162" t="s">
        <v>38938</v>
      </c>
    </row>
    <row r="38694" spans="7:7">
      <c r="G38694" s="162" t="s">
        <v>38939</v>
      </c>
    </row>
    <row r="38695" spans="7:7">
      <c r="G38695" s="162" t="s">
        <v>38940</v>
      </c>
    </row>
    <row r="38696" spans="7:7">
      <c r="G38696" s="162" t="s">
        <v>38941</v>
      </c>
    </row>
    <row r="38697" spans="7:7">
      <c r="G38697" s="162" t="s">
        <v>38942</v>
      </c>
    </row>
    <row r="38698" spans="7:7">
      <c r="G38698" s="162" t="s">
        <v>38943</v>
      </c>
    </row>
    <row r="38699" spans="7:7">
      <c r="G38699" s="162" t="s">
        <v>38944</v>
      </c>
    </row>
    <row r="38700" spans="7:7">
      <c r="G38700" s="162" t="s">
        <v>38945</v>
      </c>
    </row>
    <row r="38701" spans="7:7">
      <c r="G38701" s="162" t="s">
        <v>38946</v>
      </c>
    </row>
    <row r="38702" spans="7:7">
      <c r="G38702" s="162" t="s">
        <v>38947</v>
      </c>
    </row>
    <row r="38703" spans="7:7">
      <c r="G38703" s="162" t="s">
        <v>38948</v>
      </c>
    </row>
    <row r="38704" spans="7:7">
      <c r="G38704" s="162" t="s">
        <v>38949</v>
      </c>
    </row>
    <row r="38705" spans="7:7">
      <c r="G38705" s="162" t="s">
        <v>38950</v>
      </c>
    </row>
    <row r="38706" spans="7:7">
      <c r="G38706" s="162" t="s">
        <v>38951</v>
      </c>
    </row>
    <row r="38707" spans="7:7">
      <c r="G38707" s="162" t="s">
        <v>38952</v>
      </c>
    </row>
    <row r="38708" spans="7:7">
      <c r="G38708" s="162" t="s">
        <v>38953</v>
      </c>
    </row>
    <row r="38709" spans="7:7">
      <c r="G38709" s="162" t="s">
        <v>38954</v>
      </c>
    </row>
    <row r="38710" spans="7:7">
      <c r="G38710" s="162" t="s">
        <v>38955</v>
      </c>
    </row>
    <row r="38711" spans="7:7">
      <c r="G38711" s="162" t="s">
        <v>38956</v>
      </c>
    </row>
    <row r="38712" spans="7:7">
      <c r="G38712" s="162" t="s">
        <v>38957</v>
      </c>
    </row>
    <row r="38713" spans="7:7">
      <c r="G38713" s="162" t="s">
        <v>38958</v>
      </c>
    </row>
    <row r="38714" spans="7:7">
      <c r="G38714" s="162" t="s">
        <v>38959</v>
      </c>
    </row>
    <row r="38715" spans="7:7">
      <c r="G38715" s="162" t="s">
        <v>38960</v>
      </c>
    </row>
    <row r="38716" spans="7:7">
      <c r="G38716" s="162" t="s">
        <v>38961</v>
      </c>
    </row>
    <row r="38717" spans="7:7">
      <c r="G38717" s="162" t="s">
        <v>38962</v>
      </c>
    </row>
    <row r="38718" spans="7:7">
      <c r="G38718" s="162" t="s">
        <v>38963</v>
      </c>
    </row>
    <row r="38719" spans="7:7">
      <c r="G38719" s="162" t="s">
        <v>38964</v>
      </c>
    </row>
    <row r="38720" spans="7:7">
      <c r="G38720" s="162" t="s">
        <v>38965</v>
      </c>
    </row>
    <row r="38721" spans="7:7">
      <c r="G38721" s="162" t="s">
        <v>38966</v>
      </c>
    </row>
    <row r="38722" spans="7:7">
      <c r="G38722" s="162" t="s">
        <v>38967</v>
      </c>
    </row>
    <row r="38723" spans="7:7">
      <c r="G38723" s="162" t="s">
        <v>38968</v>
      </c>
    </row>
    <row r="38724" spans="7:7">
      <c r="G38724" s="162" t="s">
        <v>38969</v>
      </c>
    </row>
    <row r="38725" spans="7:7">
      <c r="G38725" s="162" t="s">
        <v>38970</v>
      </c>
    </row>
    <row r="38726" spans="7:7">
      <c r="G38726" s="162" t="s">
        <v>38971</v>
      </c>
    </row>
    <row r="38727" spans="7:7">
      <c r="G38727" s="162" t="s">
        <v>38972</v>
      </c>
    </row>
    <row r="38728" spans="7:7">
      <c r="G38728" s="162" t="s">
        <v>38973</v>
      </c>
    </row>
    <row r="38729" spans="7:7">
      <c r="G38729" s="162" t="s">
        <v>38974</v>
      </c>
    </row>
    <row r="38730" spans="7:7">
      <c r="G38730" s="162" t="s">
        <v>38975</v>
      </c>
    </row>
    <row r="38731" spans="7:7">
      <c r="G38731" s="162" t="s">
        <v>38976</v>
      </c>
    </row>
    <row r="38732" spans="7:7">
      <c r="G38732" s="162" t="s">
        <v>38977</v>
      </c>
    </row>
    <row r="38733" spans="7:7">
      <c r="G38733" s="162" t="s">
        <v>38978</v>
      </c>
    </row>
    <row r="38734" spans="7:7">
      <c r="G38734" s="162" t="s">
        <v>38979</v>
      </c>
    </row>
    <row r="38735" spans="7:7">
      <c r="G38735" s="162" t="s">
        <v>38980</v>
      </c>
    </row>
    <row r="38736" spans="7:7">
      <c r="G38736" s="162" t="s">
        <v>38981</v>
      </c>
    </row>
    <row r="38737" spans="7:7">
      <c r="G38737" s="162" t="s">
        <v>38982</v>
      </c>
    </row>
    <row r="38738" spans="7:7">
      <c r="G38738" s="162" t="s">
        <v>38983</v>
      </c>
    </row>
    <row r="38739" spans="7:7">
      <c r="G38739" s="162" t="s">
        <v>38984</v>
      </c>
    </row>
    <row r="38740" spans="7:7">
      <c r="G38740" s="162" t="s">
        <v>38985</v>
      </c>
    </row>
    <row r="38741" spans="7:7">
      <c r="G38741" s="162" t="s">
        <v>38986</v>
      </c>
    </row>
    <row r="38742" spans="7:7">
      <c r="G38742" s="162" t="s">
        <v>38987</v>
      </c>
    </row>
    <row r="38743" spans="7:7">
      <c r="G38743" s="162" t="s">
        <v>38988</v>
      </c>
    </row>
    <row r="38744" spans="7:7">
      <c r="G38744" s="162" t="s">
        <v>38989</v>
      </c>
    </row>
    <row r="38745" spans="7:7">
      <c r="G38745" s="162" t="s">
        <v>38990</v>
      </c>
    </row>
    <row r="38746" spans="7:7">
      <c r="G38746" s="162" t="s">
        <v>38991</v>
      </c>
    </row>
    <row r="38747" spans="7:7">
      <c r="G38747" s="162" t="s">
        <v>38992</v>
      </c>
    </row>
    <row r="38748" spans="7:7">
      <c r="G38748" s="162" t="s">
        <v>38993</v>
      </c>
    </row>
    <row r="38749" spans="7:7">
      <c r="G38749" s="162" t="s">
        <v>38994</v>
      </c>
    </row>
    <row r="38750" spans="7:7">
      <c r="G38750" s="162" t="s">
        <v>38995</v>
      </c>
    </row>
    <row r="38751" spans="7:7">
      <c r="G38751" s="162" t="s">
        <v>38996</v>
      </c>
    </row>
    <row r="38752" spans="7:7">
      <c r="G38752" s="162" t="s">
        <v>38997</v>
      </c>
    </row>
    <row r="38753" spans="7:7">
      <c r="G38753" s="162" t="s">
        <v>38998</v>
      </c>
    </row>
    <row r="38754" spans="7:7">
      <c r="G38754" s="162" t="s">
        <v>38999</v>
      </c>
    </row>
    <row r="38755" spans="7:7">
      <c r="G38755" s="162" t="s">
        <v>39000</v>
      </c>
    </row>
    <row r="38756" spans="7:7">
      <c r="G38756" s="162" t="s">
        <v>39001</v>
      </c>
    </row>
    <row r="38757" spans="7:7">
      <c r="G38757" s="162" t="s">
        <v>39002</v>
      </c>
    </row>
    <row r="38758" spans="7:7">
      <c r="G38758" s="162" t="s">
        <v>39003</v>
      </c>
    </row>
    <row r="38759" spans="7:7">
      <c r="G38759" s="162" t="s">
        <v>39004</v>
      </c>
    </row>
    <row r="38760" spans="7:7">
      <c r="G38760" s="162" t="s">
        <v>39005</v>
      </c>
    </row>
    <row r="38761" spans="7:7">
      <c r="G38761" s="162" t="s">
        <v>39006</v>
      </c>
    </row>
    <row r="38762" spans="7:7">
      <c r="G38762" s="162" t="s">
        <v>39007</v>
      </c>
    </row>
    <row r="38763" spans="7:7">
      <c r="G38763" s="162" t="s">
        <v>39008</v>
      </c>
    </row>
    <row r="38764" spans="7:7">
      <c r="G38764" s="162" t="s">
        <v>39009</v>
      </c>
    </row>
    <row r="38765" spans="7:7">
      <c r="G38765" s="162" t="s">
        <v>39010</v>
      </c>
    </row>
    <row r="38766" spans="7:7">
      <c r="G38766" s="162" t="s">
        <v>39011</v>
      </c>
    </row>
    <row r="38767" spans="7:7">
      <c r="G38767" s="162" t="s">
        <v>39012</v>
      </c>
    </row>
    <row r="38768" spans="7:7">
      <c r="G38768" s="162" t="s">
        <v>39013</v>
      </c>
    </row>
    <row r="38769" spans="7:7">
      <c r="G38769" s="162" t="s">
        <v>39014</v>
      </c>
    </row>
    <row r="38770" spans="7:7">
      <c r="G38770" s="162" t="s">
        <v>39015</v>
      </c>
    </row>
    <row r="38771" spans="7:7">
      <c r="G38771" s="162" t="s">
        <v>39016</v>
      </c>
    </row>
    <row r="38772" spans="7:7">
      <c r="G38772" s="162" t="s">
        <v>39017</v>
      </c>
    </row>
    <row r="38773" spans="7:7">
      <c r="G38773" s="162" t="s">
        <v>39018</v>
      </c>
    </row>
    <row r="38774" spans="7:7">
      <c r="G38774" s="162" t="s">
        <v>39019</v>
      </c>
    </row>
    <row r="38775" spans="7:7">
      <c r="G38775" s="162" t="s">
        <v>39020</v>
      </c>
    </row>
    <row r="38776" spans="7:7">
      <c r="G38776" s="162" t="s">
        <v>39021</v>
      </c>
    </row>
    <row r="38777" spans="7:7">
      <c r="G38777" s="162" t="s">
        <v>39022</v>
      </c>
    </row>
    <row r="38778" spans="7:7">
      <c r="G38778" s="162" t="s">
        <v>39023</v>
      </c>
    </row>
    <row r="38779" spans="7:7">
      <c r="G38779" s="162" t="s">
        <v>39024</v>
      </c>
    </row>
    <row r="38780" spans="7:7">
      <c r="G38780" s="162" t="s">
        <v>39025</v>
      </c>
    </row>
    <row r="38781" spans="7:7">
      <c r="G38781" s="162" t="s">
        <v>39026</v>
      </c>
    </row>
    <row r="38782" spans="7:7">
      <c r="G38782" s="162" t="s">
        <v>39027</v>
      </c>
    </row>
    <row r="38783" spans="7:7">
      <c r="G38783" s="162" t="s">
        <v>39028</v>
      </c>
    </row>
    <row r="38784" spans="7:7">
      <c r="G38784" s="162" t="s">
        <v>39029</v>
      </c>
    </row>
    <row r="38785" spans="7:7">
      <c r="G38785" s="162" t="s">
        <v>39030</v>
      </c>
    </row>
    <row r="38786" spans="7:7">
      <c r="G38786" s="162" t="s">
        <v>39031</v>
      </c>
    </row>
    <row r="38787" spans="7:7">
      <c r="G38787" s="162" t="s">
        <v>39032</v>
      </c>
    </row>
    <row r="38788" spans="7:7">
      <c r="G38788" s="162" t="s">
        <v>39033</v>
      </c>
    </row>
    <row r="38789" spans="7:7">
      <c r="G38789" s="162" t="s">
        <v>39034</v>
      </c>
    </row>
    <row r="38790" spans="7:7">
      <c r="G38790" s="162" t="s">
        <v>39035</v>
      </c>
    </row>
    <row r="38791" spans="7:7">
      <c r="G38791" s="162" t="s">
        <v>39036</v>
      </c>
    </row>
    <row r="38792" spans="7:7">
      <c r="G38792" s="162" t="s">
        <v>39037</v>
      </c>
    </row>
    <row r="38793" spans="7:7">
      <c r="G38793" s="162" t="s">
        <v>39038</v>
      </c>
    </row>
    <row r="38794" spans="7:7">
      <c r="G38794" s="162" t="s">
        <v>39039</v>
      </c>
    </row>
    <row r="38795" spans="7:7">
      <c r="G38795" s="162" t="s">
        <v>39040</v>
      </c>
    </row>
    <row r="38796" spans="7:7">
      <c r="G38796" s="162" t="s">
        <v>39041</v>
      </c>
    </row>
    <row r="38797" spans="7:7">
      <c r="G38797" s="162" t="s">
        <v>39042</v>
      </c>
    </row>
    <row r="38798" spans="7:7">
      <c r="G38798" s="162" t="s">
        <v>39043</v>
      </c>
    </row>
    <row r="38799" spans="7:7">
      <c r="G38799" s="162" t="s">
        <v>39044</v>
      </c>
    </row>
    <row r="38800" spans="7:7">
      <c r="G38800" s="162" t="s">
        <v>39045</v>
      </c>
    </row>
    <row r="38801" spans="7:7">
      <c r="G38801" s="162" t="s">
        <v>39046</v>
      </c>
    </row>
    <row r="38802" spans="7:7">
      <c r="G38802" s="162" t="s">
        <v>39047</v>
      </c>
    </row>
    <row r="38803" spans="7:7">
      <c r="G38803" s="162" t="s">
        <v>39048</v>
      </c>
    </row>
    <row r="38804" spans="7:7">
      <c r="G38804" s="162" t="s">
        <v>39049</v>
      </c>
    </row>
    <row r="38805" spans="7:7">
      <c r="G38805" s="162" t="s">
        <v>39050</v>
      </c>
    </row>
    <row r="38806" spans="7:7">
      <c r="G38806" s="162" t="s">
        <v>39051</v>
      </c>
    </row>
    <row r="38807" spans="7:7">
      <c r="G38807" s="162" t="s">
        <v>39052</v>
      </c>
    </row>
    <row r="38808" spans="7:7">
      <c r="G38808" s="162" t="s">
        <v>39053</v>
      </c>
    </row>
    <row r="38809" spans="7:7">
      <c r="G38809" s="162" t="s">
        <v>39054</v>
      </c>
    </row>
    <row r="38810" spans="7:7">
      <c r="G38810" s="162" t="s">
        <v>39055</v>
      </c>
    </row>
    <row r="38811" spans="7:7">
      <c r="G38811" s="162" t="s">
        <v>39056</v>
      </c>
    </row>
    <row r="38812" spans="7:7">
      <c r="G38812" s="162" t="s">
        <v>39057</v>
      </c>
    </row>
    <row r="38813" spans="7:7">
      <c r="G38813" s="162" t="s">
        <v>39058</v>
      </c>
    </row>
    <row r="38814" spans="7:7">
      <c r="G38814" s="162" t="s">
        <v>39059</v>
      </c>
    </row>
    <row r="38815" spans="7:7">
      <c r="G38815" s="162" t="s">
        <v>39060</v>
      </c>
    </row>
    <row r="38816" spans="7:7">
      <c r="G38816" s="162" t="s">
        <v>39061</v>
      </c>
    </row>
    <row r="38817" spans="7:7">
      <c r="G38817" s="162" t="s">
        <v>39062</v>
      </c>
    </row>
    <row r="38818" spans="7:7">
      <c r="G38818" s="162" t="s">
        <v>39063</v>
      </c>
    </row>
    <row r="38819" spans="7:7">
      <c r="G38819" s="162" t="s">
        <v>39064</v>
      </c>
    </row>
    <row r="38820" spans="7:7">
      <c r="G38820" s="162" t="s">
        <v>39065</v>
      </c>
    </row>
    <row r="38821" spans="7:7">
      <c r="G38821" s="162" t="s">
        <v>39066</v>
      </c>
    </row>
    <row r="38822" spans="7:7">
      <c r="G38822" s="162" t="s">
        <v>39067</v>
      </c>
    </row>
    <row r="38823" spans="7:7">
      <c r="G38823" s="162" t="s">
        <v>39068</v>
      </c>
    </row>
    <row r="38824" spans="7:7">
      <c r="G38824" s="162" t="s">
        <v>39069</v>
      </c>
    </row>
    <row r="38825" spans="7:7">
      <c r="G38825" s="162" t="s">
        <v>39070</v>
      </c>
    </row>
    <row r="38826" spans="7:7">
      <c r="G38826" s="162" t="s">
        <v>39071</v>
      </c>
    </row>
    <row r="38827" spans="7:7">
      <c r="G38827" s="162" t="s">
        <v>39072</v>
      </c>
    </row>
    <row r="38828" spans="7:7">
      <c r="G38828" s="162" t="s">
        <v>39073</v>
      </c>
    </row>
    <row r="38829" spans="7:7">
      <c r="G38829" s="162" t="s">
        <v>39074</v>
      </c>
    </row>
    <row r="38830" spans="7:7">
      <c r="G38830" s="162" t="s">
        <v>39075</v>
      </c>
    </row>
    <row r="38831" spans="7:7">
      <c r="G38831" s="162" t="s">
        <v>39076</v>
      </c>
    </row>
    <row r="38832" spans="7:7">
      <c r="G38832" s="162" t="s">
        <v>39077</v>
      </c>
    </row>
    <row r="38833" spans="7:7">
      <c r="G38833" s="162" t="s">
        <v>39078</v>
      </c>
    </row>
    <row r="38834" spans="7:7">
      <c r="G38834" s="162" t="s">
        <v>39079</v>
      </c>
    </row>
    <row r="38835" spans="7:7">
      <c r="G38835" s="162" t="s">
        <v>39080</v>
      </c>
    </row>
    <row r="38836" spans="7:7">
      <c r="G38836" s="162" t="s">
        <v>39081</v>
      </c>
    </row>
    <row r="38837" spans="7:7">
      <c r="G38837" s="162" t="s">
        <v>39082</v>
      </c>
    </row>
    <row r="38838" spans="7:7">
      <c r="G38838" s="162" t="s">
        <v>39083</v>
      </c>
    </row>
    <row r="38839" spans="7:7">
      <c r="G38839" s="162" t="s">
        <v>39084</v>
      </c>
    </row>
    <row r="38840" spans="7:7">
      <c r="G38840" s="162" t="s">
        <v>39085</v>
      </c>
    </row>
    <row r="38841" spans="7:7">
      <c r="G38841" s="162" t="s">
        <v>39086</v>
      </c>
    </row>
    <row r="38842" spans="7:7">
      <c r="G38842" s="162" t="s">
        <v>39087</v>
      </c>
    </row>
    <row r="38843" spans="7:7">
      <c r="G38843" s="162" t="s">
        <v>39088</v>
      </c>
    </row>
    <row r="38844" spans="7:7">
      <c r="G38844" s="162" t="s">
        <v>39089</v>
      </c>
    </row>
    <row r="38845" spans="7:7">
      <c r="G38845" s="162" t="s">
        <v>39090</v>
      </c>
    </row>
    <row r="38846" spans="7:7">
      <c r="G38846" s="162" t="s">
        <v>39091</v>
      </c>
    </row>
    <row r="38847" spans="7:7">
      <c r="G38847" s="162" t="s">
        <v>39092</v>
      </c>
    </row>
    <row r="38848" spans="7:7">
      <c r="G38848" s="162" t="s">
        <v>39093</v>
      </c>
    </row>
    <row r="38849" spans="7:7">
      <c r="G38849" s="162" t="s">
        <v>39094</v>
      </c>
    </row>
    <row r="38850" spans="7:7">
      <c r="G38850" s="162" t="s">
        <v>39095</v>
      </c>
    </row>
    <row r="38851" spans="7:7">
      <c r="G38851" s="162" t="s">
        <v>39096</v>
      </c>
    </row>
    <row r="38852" spans="7:7">
      <c r="G38852" s="162" t="s">
        <v>39097</v>
      </c>
    </row>
    <row r="38853" spans="7:7">
      <c r="G38853" s="162" t="s">
        <v>39098</v>
      </c>
    </row>
    <row r="38854" spans="7:7">
      <c r="G38854" s="162" t="s">
        <v>39099</v>
      </c>
    </row>
    <row r="38855" spans="7:7">
      <c r="G38855" s="162" t="s">
        <v>39100</v>
      </c>
    </row>
    <row r="38856" spans="7:7">
      <c r="G38856" s="162" t="s">
        <v>39101</v>
      </c>
    </row>
    <row r="38857" spans="7:7">
      <c r="G38857" s="162" t="s">
        <v>39102</v>
      </c>
    </row>
    <row r="38858" spans="7:7">
      <c r="G38858" s="162" t="s">
        <v>39103</v>
      </c>
    </row>
    <row r="38859" spans="7:7">
      <c r="G38859" s="162" t="s">
        <v>39104</v>
      </c>
    </row>
    <row r="38860" spans="7:7">
      <c r="G38860" s="162" t="s">
        <v>39105</v>
      </c>
    </row>
    <row r="38861" spans="7:7">
      <c r="G38861" s="162" t="s">
        <v>39106</v>
      </c>
    </row>
    <row r="38862" spans="7:7">
      <c r="G38862" s="162" t="s">
        <v>39107</v>
      </c>
    </row>
    <row r="38863" spans="7:7">
      <c r="G38863" s="162" t="s">
        <v>39108</v>
      </c>
    </row>
    <row r="38864" spans="7:7">
      <c r="G38864" s="162" t="s">
        <v>39109</v>
      </c>
    </row>
    <row r="38865" spans="7:7">
      <c r="G38865" s="162" t="s">
        <v>39110</v>
      </c>
    </row>
    <row r="38866" spans="7:7">
      <c r="G38866" s="162" t="s">
        <v>39111</v>
      </c>
    </row>
    <row r="38867" spans="7:7">
      <c r="G38867" s="162" t="s">
        <v>39112</v>
      </c>
    </row>
    <row r="38868" spans="7:7">
      <c r="G38868" s="162" t="s">
        <v>39113</v>
      </c>
    </row>
    <row r="38869" spans="7:7">
      <c r="G38869" s="162" t="s">
        <v>39114</v>
      </c>
    </row>
    <row r="38870" spans="7:7">
      <c r="G38870" s="162" t="s">
        <v>39115</v>
      </c>
    </row>
    <row r="38871" spans="7:7">
      <c r="G38871" s="162" t="s">
        <v>39116</v>
      </c>
    </row>
    <row r="38872" spans="7:7">
      <c r="G38872" s="162" t="s">
        <v>39117</v>
      </c>
    </row>
    <row r="38873" spans="7:7">
      <c r="G38873" s="162" t="s">
        <v>39118</v>
      </c>
    </row>
    <row r="38874" spans="7:7">
      <c r="G38874" s="162" t="s">
        <v>39119</v>
      </c>
    </row>
    <row r="38875" spans="7:7">
      <c r="G38875" s="162" t="s">
        <v>39120</v>
      </c>
    </row>
    <row r="38876" spans="7:7">
      <c r="G38876" s="162" t="s">
        <v>39121</v>
      </c>
    </row>
    <row r="38877" spans="7:7">
      <c r="G38877" s="162" t="s">
        <v>39122</v>
      </c>
    </row>
    <row r="38878" spans="7:7">
      <c r="G38878" s="162" t="s">
        <v>39123</v>
      </c>
    </row>
    <row r="38879" spans="7:7">
      <c r="G38879" s="162" t="s">
        <v>39124</v>
      </c>
    </row>
    <row r="38880" spans="7:7">
      <c r="G38880" s="162" t="s">
        <v>39125</v>
      </c>
    </row>
    <row r="38881" spans="7:7">
      <c r="G38881" s="162" t="s">
        <v>39126</v>
      </c>
    </row>
    <row r="38882" spans="7:7">
      <c r="G38882" s="162" t="s">
        <v>39127</v>
      </c>
    </row>
    <row r="38883" spans="7:7">
      <c r="G38883" s="162" t="s">
        <v>39128</v>
      </c>
    </row>
    <row r="38884" spans="7:7">
      <c r="G38884" s="162" t="s">
        <v>39129</v>
      </c>
    </row>
    <row r="38885" spans="7:7">
      <c r="G38885" s="162" t="s">
        <v>39130</v>
      </c>
    </row>
    <row r="38886" spans="7:7">
      <c r="G38886" s="162" t="s">
        <v>39131</v>
      </c>
    </row>
    <row r="38887" spans="7:7">
      <c r="G38887" s="162" t="s">
        <v>39132</v>
      </c>
    </row>
    <row r="38888" spans="7:7">
      <c r="G38888" s="162" t="s">
        <v>39133</v>
      </c>
    </row>
    <row r="38889" spans="7:7">
      <c r="G38889" s="162" t="s">
        <v>39134</v>
      </c>
    </row>
    <row r="38890" spans="7:7">
      <c r="G38890" s="162" t="s">
        <v>39135</v>
      </c>
    </row>
    <row r="38891" spans="7:7">
      <c r="G38891" s="162" t="s">
        <v>39136</v>
      </c>
    </row>
    <row r="38892" spans="7:7">
      <c r="G38892" s="162" t="s">
        <v>39137</v>
      </c>
    </row>
    <row r="38893" spans="7:7">
      <c r="G38893" s="162" t="s">
        <v>39138</v>
      </c>
    </row>
    <row r="38894" spans="7:7">
      <c r="G38894" s="162" t="s">
        <v>39139</v>
      </c>
    </row>
    <row r="38895" spans="7:7">
      <c r="G38895" s="162" t="s">
        <v>39140</v>
      </c>
    </row>
    <row r="38896" spans="7:7">
      <c r="G38896" s="162" t="s">
        <v>39141</v>
      </c>
    </row>
    <row r="38897" spans="7:7">
      <c r="G38897" s="162" t="s">
        <v>39142</v>
      </c>
    </row>
    <row r="38898" spans="7:7">
      <c r="G38898" s="162" t="s">
        <v>39143</v>
      </c>
    </row>
    <row r="38899" spans="7:7">
      <c r="G38899" s="162" t="s">
        <v>39144</v>
      </c>
    </row>
    <row r="38900" spans="7:7">
      <c r="G38900" s="162" t="s">
        <v>39145</v>
      </c>
    </row>
    <row r="38901" spans="7:7">
      <c r="G38901" s="162" t="s">
        <v>39146</v>
      </c>
    </row>
    <row r="38902" spans="7:7">
      <c r="G38902" s="162" t="s">
        <v>39147</v>
      </c>
    </row>
    <row r="38903" spans="7:7">
      <c r="G38903" s="162" t="s">
        <v>39148</v>
      </c>
    </row>
    <row r="38904" spans="7:7">
      <c r="G38904" s="162" t="s">
        <v>39149</v>
      </c>
    </row>
    <row r="38905" spans="7:7">
      <c r="G38905" s="162" t="s">
        <v>39150</v>
      </c>
    </row>
    <row r="38906" spans="7:7">
      <c r="G38906" s="162" t="s">
        <v>39151</v>
      </c>
    </row>
    <row r="38907" spans="7:7">
      <c r="G38907" s="162" t="s">
        <v>39152</v>
      </c>
    </row>
    <row r="38908" spans="7:7">
      <c r="G38908" s="162" t="s">
        <v>39153</v>
      </c>
    </row>
    <row r="38909" spans="7:7">
      <c r="G38909" s="162" t="s">
        <v>39154</v>
      </c>
    </row>
    <row r="38910" spans="7:7">
      <c r="G38910" s="162" t="s">
        <v>39155</v>
      </c>
    </row>
    <row r="38911" spans="7:7">
      <c r="G38911" s="162" t="s">
        <v>39156</v>
      </c>
    </row>
    <row r="38912" spans="7:7">
      <c r="G38912" s="162" t="s">
        <v>39157</v>
      </c>
    </row>
    <row r="38913" spans="7:7">
      <c r="G38913" s="162" t="s">
        <v>39158</v>
      </c>
    </row>
    <row r="38914" spans="7:7">
      <c r="G38914" s="162" t="s">
        <v>39159</v>
      </c>
    </row>
    <row r="38915" spans="7:7">
      <c r="G38915" s="162" t="s">
        <v>39160</v>
      </c>
    </row>
    <row r="38916" spans="7:7">
      <c r="G38916" s="162" t="s">
        <v>39161</v>
      </c>
    </row>
    <row r="38917" spans="7:7">
      <c r="G38917" s="162" t="s">
        <v>39162</v>
      </c>
    </row>
    <row r="38918" spans="7:7">
      <c r="G38918" s="162" t="s">
        <v>39163</v>
      </c>
    </row>
    <row r="38919" spans="7:7">
      <c r="G38919" s="162" t="s">
        <v>39164</v>
      </c>
    </row>
    <row r="38920" spans="7:7">
      <c r="G38920" s="162" t="s">
        <v>39165</v>
      </c>
    </row>
    <row r="38921" spans="7:7">
      <c r="G38921" s="162" t="s">
        <v>39166</v>
      </c>
    </row>
    <row r="38922" spans="7:7">
      <c r="G38922" s="162" t="s">
        <v>39167</v>
      </c>
    </row>
    <row r="38923" spans="7:7">
      <c r="G38923" s="162" t="s">
        <v>39168</v>
      </c>
    </row>
    <row r="38924" spans="7:7">
      <c r="G38924" s="162" t="s">
        <v>39169</v>
      </c>
    </row>
    <row r="38925" spans="7:7">
      <c r="G38925" s="162" t="s">
        <v>39170</v>
      </c>
    </row>
    <row r="38926" spans="7:7">
      <c r="G38926" s="162" t="s">
        <v>39171</v>
      </c>
    </row>
    <row r="38927" spans="7:7">
      <c r="G38927" s="162" t="s">
        <v>39172</v>
      </c>
    </row>
    <row r="38928" spans="7:7">
      <c r="G38928" s="162" t="s">
        <v>39173</v>
      </c>
    </row>
    <row r="38929" spans="7:7">
      <c r="G38929" s="162" t="s">
        <v>39174</v>
      </c>
    </row>
    <row r="38930" spans="7:7">
      <c r="G38930" s="162" t="s">
        <v>39175</v>
      </c>
    </row>
    <row r="38931" spans="7:7">
      <c r="G38931" s="162" t="s">
        <v>39176</v>
      </c>
    </row>
    <row r="38932" spans="7:7">
      <c r="G38932" s="162" t="s">
        <v>39177</v>
      </c>
    </row>
    <row r="38933" spans="7:7">
      <c r="G38933" s="162" t="s">
        <v>39178</v>
      </c>
    </row>
    <row r="38934" spans="7:7">
      <c r="G38934" s="162" t="s">
        <v>39179</v>
      </c>
    </row>
    <row r="38935" spans="7:7">
      <c r="G38935" s="162" t="s">
        <v>39180</v>
      </c>
    </row>
    <row r="38936" spans="7:7">
      <c r="G38936" s="162" t="s">
        <v>39181</v>
      </c>
    </row>
    <row r="38937" spans="7:7">
      <c r="G38937" s="162" t="s">
        <v>39182</v>
      </c>
    </row>
    <row r="38938" spans="7:7">
      <c r="G38938" s="162" t="s">
        <v>39183</v>
      </c>
    </row>
    <row r="38939" spans="7:7">
      <c r="G38939" s="162" t="s">
        <v>39184</v>
      </c>
    </row>
    <row r="38940" spans="7:7">
      <c r="G38940" s="162" t="s">
        <v>39185</v>
      </c>
    </row>
    <row r="38941" spans="7:7">
      <c r="G38941" s="162" t="s">
        <v>39186</v>
      </c>
    </row>
    <row r="38942" spans="7:7">
      <c r="G38942" s="162" t="s">
        <v>39187</v>
      </c>
    </row>
    <row r="38943" spans="7:7">
      <c r="G38943" s="162" t="s">
        <v>39188</v>
      </c>
    </row>
    <row r="38944" spans="7:7">
      <c r="G38944" s="162" t="s">
        <v>39189</v>
      </c>
    </row>
    <row r="38945" spans="7:7">
      <c r="G38945" s="162" t="s">
        <v>39190</v>
      </c>
    </row>
    <row r="38946" spans="7:7">
      <c r="G38946" s="162" t="s">
        <v>39191</v>
      </c>
    </row>
    <row r="38947" spans="7:7">
      <c r="G38947" s="162" t="s">
        <v>39192</v>
      </c>
    </row>
    <row r="38948" spans="7:7">
      <c r="G38948" s="162" t="s">
        <v>39193</v>
      </c>
    </row>
    <row r="38949" spans="7:7">
      <c r="G38949" s="162" t="s">
        <v>39194</v>
      </c>
    </row>
    <row r="38950" spans="7:7">
      <c r="G38950" s="162" t="s">
        <v>39195</v>
      </c>
    </row>
    <row r="38951" spans="7:7">
      <c r="G38951" s="162" t="s">
        <v>39196</v>
      </c>
    </row>
    <row r="38952" spans="7:7">
      <c r="G38952" s="162" t="s">
        <v>39197</v>
      </c>
    </row>
    <row r="38953" spans="7:7">
      <c r="G38953" s="162" t="s">
        <v>39198</v>
      </c>
    </row>
    <row r="38954" spans="7:7">
      <c r="G38954" s="162" t="s">
        <v>39199</v>
      </c>
    </row>
    <row r="38955" spans="7:7">
      <c r="G38955" s="162" t="s">
        <v>39200</v>
      </c>
    </row>
    <row r="38956" spans="7:7">
      <c r="G38956" s="162" t="s">
        <v>39201</v>
      </c>
    </row>
    <row r="38957" spans="7:7">
      <c r="G38957" s="162" t="s">
        <v>39202</v>
      </c>
    </row>
    <row r="38958" spans="7:7">
      <c r="G38958" s="162" t="s">
        <v>39203</v>
      </c>
    </row>
    <row r="38959" spans="7:7">
      <c r="G38959" s="162" t="s">
        <v>39204</v>
      </c>
    </row>
    <row r="38960" spans="7:7">
      <c r="G38960" s="162" t="s">
        <v>39205</v>
      </c>
    </row>
    <row r="38961" spans="7:7">
      <c r="G38961" s="162" t="s">
        <v>39206</v>
      </c>
    </row>
    <row r="38962" spans="7:7">
      <c r="G38962" s="162" t="s">
        <v>39207</v>
      </c>
    </row>
    <row r="38963" spans="7:7">
      <c r="G38963" s="162" t="s">
        <v>39208</v>
      </c>
    </row>
    <row r="38964" spans="7:7">
      <c r="G38964" s="162" t="s">
        <v>39209</v>
      </c>
    </row>
    <row r="38965" spans="7:7">
      <c r="G38965" s="162" t="s">
        <v>39210</v>
      </c>
    </row>
    <row r="38966" spans="7:7">
      <c r="G38966" s="162" t="s">
        <v>39211</v>
      </c>
    </row>
    <row r="38967" spans="7:7">
      <c r="G38967" s="162" t="s">
        <v>39212</v>
      </c>
    </row>
    <row r="38968" spans="7:7">
      <c r="G38968" s="162" t="s">
        <v>39213</v>
      </c>
    </row>
    <row r="38969" spans="7:7">
      <c r="G38969" s="162" t="s">
        <v>39214</v>
      </c>
    </row>
    <row r="38970" spans="7:7">
      <c r="G38970" s="162" t="s">
        <v>39215</v>
      </c>
    </row>
    <row r="38971" spans="7:7">
      <c r="G38971" s="162" t="s">
        <v>39216</v>
      </c>
    </row>
    <row r="38972" spans="7:7">
      <c r="G38972" s="162" t="s">
        <v>39217</v>
      </c>
    </row>
    <row r="38973" spans="7:7">
      <c r="G38973" s="162" t="s">
        <v>39218</v>
      </c>
    </row>
    <row r="38974" spans="7:7">
      <c r="G38974" s="162" t="s">
        <v>39219</v>
      </c>
    </row>
    <row r="38975" spans="7:7">
      <c r="G38975" s="162" t="s">
        <v>39220</v>
      </c>
    </row>
    <row r="38976" spans="7:7">
      <c r="G38976" s="162" t="s">
        <v>39221</v>
      </c>
    </row>
    <row r="38977" spans="7:7">
      <c r="G38977" s="162" t="s">
        <v>39222</v>
      </c>
    </row>
    <row r="38978" spans="7:7">
      <c r="G38978" s="162" t="s">
        <v>39223</v>
      </c>
    </row>
    <row r="38979" spans="7:7">
      <c r="G38979" s="162" t="s">
        <v>39224</v>
      </c>
    </row>
    <row r="38980" spans="7:7">
      <c r="G38980" s="162" t="s">
        <v>39225</v>
      </c>
    </row>
    <row r="38981" spans="7:7">
      <c r="G38981" s="162" t="s">
        <v>39226</v>
      </c>
    </row>
    <row r="38982" spans="7:7">
      <c r="G38982" s="162" t="s">
        <v>39227</v>
      </c>
    </row>
    <row r="38983" spans="7:7">
      <c r="G38983" s="162" t="s">
        <v>39228</v>
      </c>
    </row>
    <row r="38984" spans="7:7">
      <c r="G38984" s="162" t="s">
        <v>39229</v>
      </c>
    </row>
    <row r="38985" spans="7:7">
      <c r="G38985" s="162" t="s">
        <v>39230</v>
      </c>
    </row>
    <row r="38986" spans="7:7">
      <c r="G38986" s="162" t="s">
        <v>39231</v>
      </c>
    </row>
    <row r="38987" spans="7:7">
      <c r="G38987" s="162" t="s">
        <v>39232</v>
      </c>
    </row>
    <row r="38988" spans="7:7">
      <c r="G38988" s="162" t="s">
        <v>39233</v>
      </c>
    </row>
    <row r="38989" spans="7:7">
      <c r="G38989" s="162" t="s">
        <v>39234</v>
      </c>
    </row>
    <row r="38990" spans="7:7">
      <c r="G38990" s="162" t="s">
        <v>39235</v>
      </c>
    </row>
    <row r="38991" spans="7:7">
      <c r="G38991" s="162" t="s">
        <v>39236</v>
      </c>
    </row>
    <row r="38992" spans="7:7">
      <c r="G38992" s="162" t="s">
        <v>39237</v>
      </c>
    </row>
    <row r="38993" spans="7:7">
      <c r="G38993" s="162" t="s">
        <v>39238</v>
      </c>
    </row>
    <row r="38994" spans="7:7">
      <c r="G38994" s="162" t="s">
        <v>39239</v>
      </c>
    </row>
    <row r="38995" spans="7:7">
      <c r="G38995" s="162" t="s">
        <v>39240</v>
      </c>
    </row>
    <row r="38996" spans="7:7">
      <c r="G38996" s="162" t="s">
        <v>39241</v>
      </c>
    </row>
    <row r="38997" spans="7:7">
      <c r="G38997" s="162" t="s">
        <v>39242</v>
      </c>
    </row>
    <row r="38998" spans="7:7">
      <c r="G38998" s="162" t="s">
        <v>39243</v>
      </c>
    </row>
    <row r="38999" spans="7:7">
      <c r="G38999" s="162" t="s">
        <v>39244</v>
      </c>
    </row>
    <row r="39000" spans="7:7">
      <c r="G39000" s="162" t="s">
        <v>39245</v>
      </c>
    </row>
    <row r="39001" spans="7:7">
      <c r="G39001" s="162" t="s">
        <v>39246</v>
      </c>
    </row>
    <row r="39002" spans="7:7">
      <c r="G39002" s="162" t="s">
        <v>39247</v>
      </c>
    </row>
    <row r="39003" spans="7:7">
      <c r="G39003" s="162" t="s">
        <v>39248</v>
      </c>
    </row>
    <row r="39004" spans="7:7">
      <c r="G39004" s="162" t="s">
        <v>39249</v>
      </c>
    </row>
    <row r="39005" spans="7:7">
      <c r="G39005" s="162" t="s">
        <v>39250</v>
      </c>
    </row>
    <row r="39006" spans="7:7">
      <c r="G39006" s="162" t="s">
        <v>39251</v>
      </c>
    </row>
    <row r="39007" spans="7:7">
      <c r="G39007" s="162" t="s">
        <v>39252</v>
      </c>
    </row>
    <row r="39008" spans="7:7">
      <c r="G39008" s="162" t="s">
        <v>39253</v>
      </c>
    </row>
    <row r="39009" spans="7:7">
      <c r="G39009" s="162" t="s">
        <v>39254</v>
      </c>
    </row>
    <row r="39010" spans="7:7">
      <c r="G39010" s="162" t="s">
        <v>39255</v>
      </c>
    </row>
    <row r="39011" spans="7:7">
      <c r="G39011" s="162" t="s">
        <v>39256</v>
      </c>
    </row>
    <row r="39012" spans="7:7">
      <c r="G39012" s="162" t="s">
        <v>39257</v>
      </c>
    </row>
    <row r="39013" spans="7:7">
      <c r="G39013" s="162" t="s">
        <v>39258</v>
      </c>
    </row>
    <row r="39014" spans="7:7">
      <c r="G39014" s="162" t="s">
        <v>39259</v>
      </c>
    </row>
    <row r="39015" spans="7:7">
      <c r="G39015" s="162" t="s">
        <v>39260</v>
      </c>
    </row>
    <row r="39016" spans="7:7">
      <c r="G39016" s="162" t="s">
        <v>39261</v>
      </c>
    </row>
    <row r="39017" spans="7:7">
      <c r="G39017" s="162" t="s">
        <v>39262</v>
      </c>
    </row>
    <row r="39018" spans="7:7">
      <c r="G39018" s="162" t="s">
        <v>39263</v>
      </c>
    </row>
    <row r="39019" spans="7:7">
      <c r="G39019" s="162" t="s">
        <v>39264</v>
      </c>
    </row>
    <row r="39020" spans="7:7">
      <c r="G39020" s="162" t="s">
        <v>39265</v>
      </c>
    </row>
    <row r="39021" spans="7:7">
      <c r="G39021" s="162" t="s">
        <v>39266</v>
      </c>
    </row>
    <row r="39022" spans="7:7">
      <c r="G39022" s="162" t="s">
        <v>39267</v>
      </c>
    </row>
    <row r="39023" spans="7:7">
      <c r="G39023" s="162" t="s">
        <v>39268</v>
      </c>
    </row>
    <row r="39024" spans="7:7">
      <c r="G39024" s="162" t="s">
        <v>39269</v>
      </c>
    </row>
    <row r="39025" spans="7:7">
      <c r="G39025" s="162" t="s">
        <v>39270</v>
      </c>
    </row>
    <row r="39026" spans="7:7">
      <c r="G39026" s="162" t="s">
        <v>39271</v>
      </c>
    </row>
    <row r="39027" spans="7:7">
      <c r="G39027" s="162" t="s">
        <v>39272</v>
      </c>
    </row>
    <row r="39028" spans="7:7">
      <c r="G39028" s="162" t="s">
        <v>39273</v>
      </c>
    </row>
    <row r="39029" spans="7:7">
      <c r="G39029" s="162" t="s">
        <v>39274</v>
      </c>
    </row>
    <row r="39030" spans="7:7">
      <c r="G39030" s="162" t="s">
        <v>39275</v>
      </c>
    </row>
    <row r="39031" spans="7:7">
      <c r="G39031" s="162" t="s">
        <v>39276</v>
      </c>
    </row>
    <row r="39032" spans="7:7">
      <c r="G39032" s="162" t="s">
        <v>39277</v>
      </c>
    </row>
    <row r="39033" spans="7:7">
      <c r="G39033" s="162" t="s">
        <v>39278</v>
      </c>
    </row>
    <row r="39034" spans="7:7">
      <c r="G39034" s="162" t="s">
        <v>39279</v>
      </c>
    </row>
    <row r="39035" spans="7:7">
      <c r="G39035" s="162" t="s">
        <v>39280</v>
      </c>
    </row>
    <row r="39036" spans="7:7">
      <c r="G39036" s="162" t="s">
        <v>39281</v>
      </c>
    </row>
    <row r="39037" spans="7:7">
      <c r="G39037" s="162" t="s">
        <v>39282</v>
      </c>
    </row>
    <row r="39038" spans="7:7">
      <c r="G39038" s="162" t="s">
        <v>39283</v>
      </c>
    </row>
    <row r="39039" spans="7:7">
      <c r="G39039" s="162" t="s">
        <v>39284</v>
      </c>
    </row>
    <row r="39040" spans="7:7">
      <c r="G39040" s="162" t="s">
        <v>39285</v>
      </c>
    </row>
    <row r="39041" spans="7:7">
      <c r="G39041" s="162" t="s">
        <v>39286</v>
      </c>
    </row>
    <row r="39042" spans="7:7">
      <c r="G39042" s="162" t="s">
        <v>39287</v>
      </c>
    </row>
    <row r="39043" spans="7:7">
      <c r="G39043" s="162" t="s">
        <v>39288</v>
      </c>
    </row>
    <row r="39044" spans="7:7">
      <c r="G39044" s="162" t="s">
        <v>39289</v>
      </c>
    </row>
    <row r="39045" spans="7:7">
      <c r="G39045" s="162" t="s">
        <v>39290</v>
      </c>
    </row>
    <row r="39046" spans="7:7">
      <c r="G39046" s="162" t="s">
        <v>39291</v>
      </c>
    </row>
    <row r="39047" spans="7:7">
      <c r="G39047" s="162" t="s">
        <v>39292</v>
      </c>
    </row>
    <row r="39048" spans="7:7">
      <c r="G39048" s="162" t="s">
        <v>39293</v>
      </c>
    </row>
    <row r="39049" spans="7:7">
      <c r="G39049" s="162" t="s">
        <v>39294</v>
      </c>
    </row>
    <row r="39050" spans="7:7">
      <c r="G39050" s="162" t="s">
        <v>39295</v>
      </c>
    </row>
    <row r="39051" spans="7:7">
      <c r="G39051" s="162" t="s">
        <v>39296</v>
      </c>
    </row>
    <row r="39052" spans="7:7">
      <c r="G39052" s="162" t="s">
        <v>39297</v>
      </c>
    </row>
    <row r="39053" spans="7:7">
      <c r="G39053" s="162" t="s">
        <v>39298</v>
      </c>
    </row>
    <row r="39054" spans="7:7">
      <c r="G39054" s="162" t="s">
        <v>39299</v>
      </c>
    </row>
    <row r="39055" spans="7:7">
      <c r="G39055" s="162" t="s">
        <v>39300</v>
      </c>
    </row>
    <row r="39056" spans="7:7">
      <c r="G39056" s="162" t="s">
        <v>39301</v>
      </c>
    </row>
    <row r="39057" spans="7:7">
      <c r="G39057" s="162" t="s">
        <v>39302</v>
      </c>
    </row>
    <row r="39058" spans="7:7">
      <c r="G39058" s="162" t="s">
        <v>39303</v>
      </c>
    </row>
    <row r="39059" spans="7:7">
      <c r="G39059" s="162" t="s">
        <v>39304</v>
      </c>
    </row>
    <row r="39060" spans="7:7">
      <c r="G39060" s="162" t="s">
        <v>39305</v>
      </c>
    </row>
    <row r="39061" spans="7:7">
      <c r="G39061" s="162" t="s">
        <v>39306</v>
      </c>
    </row>
    <row r="39062" spans="7:7">
      <c r="G39062" s="162" t="s">
        <v>39307</v>
      </c>
    </row>
    <row r="39063" spans="7:7">
      <c r="G39063" s="162" t="s">
        <v>39308</v>
      </c>
    </row>
    <row r="39064" spans="7:7">
      <c r="G39064" s="162" t="s">
        <v>39309</v>
      </c>
    </row>
    <row r="39065" spans="7:7">
      <c r="G39065" s="162" t="s">
        <v>39310</v>
      </c>
    </row>
    <row r="39066" spans="7:7">
      <c r="G39066" s="162" t="s">
        <v>39311</v>
      </c>
    </row>
    <row r="39067" spans="7:7">
      <c r="G39067" s="162" t="s">
        <v>39312</v>
      </c>
    </row>
    <row r="39068" spans="7:7">
      <c r="G39068" s="162" t="s">
        <v>39313</v>
      </c>
    </row>
    <row r="39069" spans="7:7">
      <c r="G39069" s="162" t="s">
        <v>39314</v>
      </c>
    </row>
    <row r="39070" spans="7:7">
      <c r="G39070" s="162" t="s">
        <v>39315</v>
      </c>
    </row>
    <row r="39071" spans="7:7">
      <c r="G39071" s="162" t="s">
        <v>39316</v>
      </c>
    </row>
    <row r="39072" spans="7:7">
      <c r="G39072" s="162" t="s">
        <v>39317</v>
      </c>
    </row>
    <row r="39073" spans="7:7">
      <c r="G39073" s="162" t="s">
        <v>39318</v>
      </c>
    </row>
    <row r="39074" spans="7:7">
      <c r="G39074" s="162" t="s">
        <v>39319</v>
      </c>
    </row>
    <row r="39075" spans="7:7">
      <c r="G39075" s="162" t="s">
        <v>39320</v>
      </c>
    </row>
    <row r="39076" spans="7:7">
      <c r="G39076" s="162" t="s">
        <v>39321</v>
      </c>
    </row>
    <row r="39077" spans="7:7">
      <c r="G39077" s="162" t="s">
        <v>39322</v>
      </c>
    </row>
    <row r="39078" spans="7:7">
      <c r="G39078" s="162" t="s">
        <v>39323</v>
      </c>
    </row>
    <row r="39079" spans="7:7">
      <c r="G39079" s="162" t="s">
        <v>39324</v>
      </c>
    </row>
    <row r="39080" spans="7:7">
      <c r="G39080" s="162" t="s">
        <v>39325</v>
      </c>
    </row>
    <row r="39081" spans="7:7">
      <c r="G39081" s="162" t="s">
        <v>39326</v>
      </c>
    </row>
    <row r="39082" spans="7:7">
      <c r="G39082" s="162" t="s">
        <v>39327</v>
      </c>
    </row>
    <row r="39083" spans="7:7">
      <c r="G39083" s="162" t="s">
        <v>39328</v>
      </c>
    </row>
    <row r="39084" spans="7:7">
      <c r="G39084" s="162" t="s">
        <v>39329</v>
      </c>
    </row>
    <row r="39085" spans="7:7">
      <c r="G39085" s="162" t="s">
        <v>39330</v>
      </c>
    </row>
    <row r="39086" spans="7:7">
      <c r="G39086" s="162" t="s">
        <v>39331</v>
      </c>
    </row>
    <row r="39087" spans="7:7">
      <c r="G39087" s="162" t="s">
        <v>39332</v>
      </c>
    </row>
    <row r="39088" spans="7:7">
      <c r="G39088" s="162" t="s">
        <v>39333</v>
      </c>
    </row>
    <row r="39089" spans="7:7">
      <c r="G39089" s="162" t="s">
        <v>39334</v>
      </c>
    </row>
    <row r="39090" spans="7:7">
      <c r="G39090" s="162" t="s">
        <v>39335</v>
      </c>
    </row>
    <row r="39091" spans="7:7">
      <c r="G39091" s="162" t="s">
        <v>39336</v>
      </c>
    </row>
    <row r="39092" spans="7:7">
      <c r="G39092" s="162" t="s">
        <v>39337</v>
      </c>
    </row>
    <row r="39093" spans="7:7">
      <c r="G39093" s="162" t="s">
        <v>39338</v>
      </c>
    </row>
    <row r="39094" spans="7:7">
      <c r="G39094" s="162" t="s">
        <v>39339</v>
      </c>
    </row>
    <row r="39095" spans="7:7">
      <c r="G39095" s="162" t="s">
        <v>39340</v>
      </c>
    </row>
    <row r="39096" spans="7:7">
      <c r="G39096" s="162" t="s">
        <v>39341</v>
      </c>
    </row>
    <row r="39097" spans="7:7">
      <c r="G39097" s="162" t="s">
        <v>39342</v>
      </c>
    </row>
    <row r="39098" spans="7:7">
      <c r="G39098" s="162" t="s">
        <v>39343</v>
      </c>
    </row>
    <row r="39099" spans="7:7">
      <c r="G39099" s="162" t="s">
        <v>39344</v>
      </c>
    </row>
    <row r="39100" spans="7:7">
      <c r="G39100" s="162" t="s">
        <v>39345</v>
      </c>
    </row>
    <row r="39101" spans="7:7">
      <c r="G39101" s="162" t="s">
        <v>39346</v>
      </c>
    </row>
    <row r="39102" spans="7:7">
      <c r="G39102" s="162" t="s">
        <v>39347</v>
      </c>
    </row>
    <row r="39103" spans="7:7">
      <c r="G39103" s="162" t="s">
        <v>39348</v>
      </c>
    </row>
    <row r="39104" spans="7:7">
      <c r="G39104" s="162" t="s">
        <v>39349</v>
      </c>
    </row>
    <row r="39105" spans="7:7">
      <c r="G39105" s="162" t="s">
        <v>39350</v>
      </c>
    </row>
    <row r="39106" spans="7:7">
      <c r="G39106" s="162" t="s">
        <v>39351</v>
      </c>
    </row>
    <row r="39107" spans="7:7">
      <c r="G39107" s="162" t="s">
        <v>39352</v>
      </c>
    </row>
    <row r="39108" spans="7:7">
      <c r="G39108" s="162" t="s">
        <v>39353</v>
      </c>
    </row>
    <row r="39109" spans="7:7">
      <c r="G39109" s="162" t="s">
        <v>39354</v>
      </c>
    </row>
    <row r="39110" spans="7:7">
      <c r="G39110" s="162" t="s">
        <v>39355</v>
      </c>
    </row>
    <row r="39111" spans="7:7">
      <c r="G39111" s="162" t="s">
        <v>39356</v>
      </c>
    </row>
    <row r="39112" spans="7:7">
      <c r="G39112" s="162" t="s">
        <v>39357</v>
      </c>
    </row>
    <row r="39113" spans="7:7">
      <c r="G39113" s="162" t="s">
        <v>39358</v>
      </c>
    </row>
    <row r="39114" spans="7:7">
      <c r="G39114" s="162" t="s">
        <v>39359</v>
      </c>
    </row>
    <row r="39115" spans="7:7">
      <c r="G39115" s="162" t="s">
        <v>39360</v>
      </c>
    </row>
    <row r="39116" spans="7:7">
      <c r="G39116" s="162" t="s">
        <v>39361</v>
      </c>
    </row>
    <row r="39117" spans="7:7">
      <c r="G39117" s="162" t="s">
        <v>39362</v>
      </c>
    </row>
    <row r="39118" spans="7:7">
      <c r="G39118" s="162" t="s">
        <v>39363</v>
      </c>
    </row>
    <row r="39119" spans="7:7">
      <c r="G39119" s="162" t="s">
        <v>39364</v>
      </c>
    </row>
    <row r="39120" spans="7:7">
      <c r="G39120" s="162" t="s">
        <v>39365</v>
      </c>
    </row>
    <row r="39121" spans="7:7">
      <c r="G39121" s="162" t="s">
        <v>39366</v>
      </c>
    </row>
    <row r="39122" spans="7:7">
      <c r="G39122" s="162" t="s">
        <v>39367</v>
      </c>
    </row>
    <row r="39123" spans="7:7">
      <c r="G39123" s="162" t="s">
        <v>39368</v>
      </c>
    </row>
    <row r="39124" spans="7:7">
      <c r="G39124" s="162" t="s">
        <v>39369</v>
      </c>
    </row>
    <row r="39125" spans="7:7">
      <c r="G39125" s="162" t="s">
        <v>39370</v>
      </c>
    </row>
    <row r="39126" spans="7:7">
      <c r="G39126" s="162" t="s">
        <v>39371</v>
      </c>
    </row>
    <row r="39127" spans="7:7">
      <c r="G39127" s="162" t="s">
        <v>39372</v>
      </c>
    </row>
    <row r="39128" spans="7:7">
      <c r="G39128" s="162" t="s">
        <v>39373</v>
      </c>
    </row>
    <row r="39129" spans="7:7">
      <c r="G39129" s="162" t="s">
        <v>39374</v>
      </c>
    </row>
    <row r="39130" spans="7:7">
      <c r="G39130" s="162" t="s">
        <v>39375</v>
      </c>
    </row>
    <row r="39131" spans="7:7">
      <c r="G39131" s="162" t="s">
        <v>39376</v>
      </c>
    </row>
    <row r="39132" spans="7:7">
      <c r="G39132" s="162" t="s">
        <v>39377</v>
      </c>
    </row>
    <row r="39133" spans="7:7">
      <c r="G39133" s="162" t="s">
        <v>39378</v>
      </c>
    </row>
    <row r="39134" spans="7:7">
      <c r="G39134" s="162" t="s">
        <v>39379</v>
      </c>
    </row>
    <row r="39135" spans="7:7">
      <c r="G39135" s="162" t="s">
        <v>39380</v>
      </c>
    </row>
    <row r="39136" spans="7:7">
      <c r="G39136" s="162" t="s">
        <v>39381</v>
      </c>
    </row>
    <row r="39137" spans="7:7">
      <c r="G39137" s="162" t="s">
        <v>39382</v>
      </c>
    </row>
    <row r="39138" spans="7:7">
      <c r="G39138" s="162" t="s">
        <v>39383</v>
      </c>
    </row>
    <row r="39139" spans="7:7">
      <c r="G39139" s="162" t="s">
        <v>39384</v>
      </c>
    </row>
    <row r="39140" spans="7:7">
      <c r="G39140" s="162" t="s">
        <v>39385</v>
      </c>
    </row>
    <row r="39141" spans="7:7">
      <c r="G39141" s="162" t="s">
        <v>39386</v>
      </c>
    </row>
    <row r="39142" spans="7:7">
      <c r="G39142" s="162" t="s">
        <v>39387</v>
      </c>
    </row>
    <row r="39143" spans="7:7">
      <c r="G39143" s="162" t="s">
        <v>39388</v>
      </c>
    </row>
    <row r="39144" spans="7:7">
      <c r="G39144" s="162" t="s">
        <v>39389</v>
      </c>
    </row>
    <row r="39145" spans="7:7">
      <c r="G39145" s="162" t="s">
        <v>39390</v>
      </c>
    </row>
    <row r="39146" spans="7:7">
      <c r="G39146" s="162" t="s">
        <v>39391</v>
      </c>
    </row>
    <row r="39147" spans="7:7">
      <c r="G39147" s="162" t="s">
        <v>39392</v>
      </c>
    </row>
    <row r="39148" spans="7:7">
      <c r="G39148" s="162" t="s">
        <v>39393</v>
      </c>
    </row>
    <row r="39149" spans="7:7">
      <c r="G39149" s="162" t="s">
        <v>39394</v>
      </c>
    </row>
    <row r="39150" spans="7:7">
      <c r="G39150" s="162" t="s">
        <v>39395</v>
      </c>
    </row>
    <row r="39151" spans="7:7">
      <c r="G39151" s="162" t="s">
        <v>39396</v>
      </c>
    </row>
    <row r="39152" spans="7:7">
      <c r="G39152" s="162" t="s">
        <v>39397</v>
      </c>
    </row>
    <row r="39153" spans="7:7">
      <c r="G39153" s="162" t="s">
        <v>39398</v>
      </c>
    </row>
    <row r="39154" spans="7:7">
      <c r="G39154" s="162" t="s">
        <v>39399</v>
      </c>
    </row>
    <row r="39155" spans="7:7">
      <c r="G39155" s="162" t="s">
        <v>39400</v>
      </c>
    </row>
    <row r="39156" spans="7:7">
      <c r="G39156" s="162" t="s">
        <v>39401</v>
      </c>
    </row>
    <row r="39157" spans="7:7">
      <c r="G39157" s="162" t="s">
        <v>39402</v>
      </c>
    </row>
    <row r="39158" spans="7:7">
      <c r="G39158" s="162" t="s">
        <v>39403</v>
      </c>
    </row>
    <row r="39159" spans="7:7">
      <c r="G39159" s="162" t="s">
        <v>39404</v>
      </c>
    </row>
    <row r="39160" spans="7:7">
      <c r="G39160" s="162" t="s">
        <v>39405</v>
      </c>
    </row>
    <row r="39161" spans="7:7">
      <c r="G39161" s="162" t="s">
        <v>39406</v>
      </c>
    </row>
    <row r="39162" spans="7:7">
      <c r="G39162" s="162" t="s">
        <v>39407</v>
      </c>
    </row>
    <row r="39163" spans="7:7">
      <c r="G39163" s="162" t="s">
        <v>39408</v>
      </c>
    </row>
    <row r="39164" spans="7:7">
      <c r="G39164" s="162" t="s">
        <v>39409</v>
      </c>
    </row>
    <row r="39165" spans="7:7">
      <c r="G39165" s="162" t="s">
        <v>39410</v>
      </c>
    </row>
    <row r="39166" spans="7:7">
      <c r="G39166" s="162" t="s">
        <v>39411</v>
      </c>
    </row>
    <row r="39167" spans="7:7">
      <c r="G39167" s="162" t="s">
        <v>39412</v>
      </c>
    </row>
    <row r="39168" spans="7:7">
      <c r="G39168" s="162" t="s">
        <v>39413</v>
      </c>
    </row>
    <row r="39169" spans="7:7">
      <c r="G39169" s="162" t="s">
        <v>39414</v>
      </c>
    </row>
    <row r="39170" spans="7:7">
      <c r="G39170" s="162" t="s">
        <v>39415</v>
      </c>
    </row>
    <row r="39171" spans="7:7">
      <c r="G39171" s="162" t="s">
        <v>39416</v>
      </c>
    </row>
    <row r="39172" spans="7:7">
      <c r="G39172" s="162" t="s">
        <v>39417</v>
      </c>
    </row>
    <row r="39173" spans="7:7">
      <c r="G39173" s="162" t="s">
        <v>39418</v>
      </c>
    </row>
    <row r="39174" spans="7:7">
      <c r="G39174" s="162" t="s">
        <v>39419</v>
      </c>
    </row>
    <row r="39175" spans="7:7">
      <c r="G39175" s="162" t="s">
        <v>39420</v>
      </c>
    </row>
    <row r="39176" spans="7:7">
      <c r="G39176" s="162" t="s">
        <v>39421</v>
      </c>
    </row>
    <row r="39177" spans="7:7">
      <c r="G39177" s="162" t="s">
        <v>39422</v>
      </c>
    </row>
    <row r="39178" spans="7:7">
      <c r="G39178" s="162" t="s">
        <v>39423</v>
      </c>
    </row>
    <row r="39179" spans="7:7">
      <c r="G39179" s="162" t="s">
        <v>39424</v>
      </c>
    </row>
    <row r="39180" spans="7:7">
      <c r="G39180" s="162" t="s">
        <v>39425</v>
      </c>
    </row>
    <row r="39181" spans="7:7">
      <c r="G39181" s="162" t="s">
        <v>39426</v>
      </c>
    </row>
    <row r="39182" spans="7:7">
      <c r="G39182" s="162" t="s">
        <v>39427</v>
      </c>
    </row>
    <row r="39183" spans="7:7">
      <c r="G39183" s="162" t="s">
        <v>39428</v>
      </c>
    </row>
    <row r="39184" spans="7:7">
      <c r="G39184" s="162" t="s">
        <v>39429</v>
      </c>
    </row>
    <row r="39185" spans="7:7">
      <c r="G39185" s="162" t="s">
        <v>39430</v>
      </c>
    </row>
    <row r="39186" spans="7:7">
      <c r="G39186" s="162" t="s">
        <v>39431</v>
      </c>
    </row>
    <row r="39187" spans="7:7">
      <c r="G39187" s="162" t="s">
        <v>39432</v>
      </c>
    </row>
    <row r="39188" spans="7:7">
      <c r="G39188" s="162" t="s">
        <v>39433</v>
      </c>
    </row>
    <row r="39189" spans="7:7">
      <c r="G39189" s="162" t="s">
        <v>39434</v>
      </c>
    </row>
    <row r="39190" spans="7:7">
      <c r="G39190" s="162" t="s">
        <v>39435</v>
      </c>
    </row>
    <row r="39191" spans="7:7">
      <c r="G39191" s="162" t="s">
        <v>39436</v>
      </c>
    </row>
    <row r="39192" spans="7:7">
      <c r="G39192" s="162" t="s">
        <v>39437</v>
      </c>
    </row>
    <row r="39193" spans="7:7">
      <c r="G39193" s="162" t="s">
        <v>39438</v>
      </c>
    </row>
    <row r="39194" spans="7:7">
      <c r="G39194" s="162" t="s">
        <v>39439</v>
      </c>
    </row>
    <row r="39195" spans="7:7">
      <c r="G39195" s="162" t="s">
        <v>39440</v>
      </c>
    </row>
    <row r="39196" spans="7:7">
      <c r="G39196" s="162" t="s">
        <v>39441</v>
      </c>
    </row>
    <row r="39197" spans="7:7">
      <c r="G39197" s="162" t="s">
        <v>39442</v>
      </c>
    </row>
    <row r="39198" spans="7:7">
      <c r="G39198" s="162" t="s">
        <v>39443</v>
      </c>
    </row>
    <row r="39199" spans="7:7">
      <c r="G39199" s="162" t="s">
        <v>39444</v>
      </c>
    </row>
    <row r="39200" spans="7:7">
      <c r="G39200" s="162" t="s">
        <v>39445</v>
      </c>
    </row>
    <row r="39201" spans="7:7">
      <c r="G39201" s="162" t="s">
        <v>39446</v>
      </c>
    </row>
    <row r="39202" spans="7:7">
      <c r="G39202" s="162" t="s">
        <v>39447</v>
      </c>
    </row>
    <row r="39203" spans="7:7">
      <c r="G39203" s="162" t="s">
        <v>39448</v>
      </c>
    </row>
    <row r="39204" spans="7:7">
      <c r="G39204" s="162" t="s">
        <v>39449</v>
      </c>
    </row>
    <row r="39205" spans="7:7">
      <c r="G39205" s="162" t="s">
        <v>39450</v>
      </c>
    </row>
    <row r="39206" spans="7:7">
      <c r="G39206" s="162" t="s">
        <v>39451</v>
      </c>
    </row>
    <row r="39207" spans="7:7">
      <c r="G39207" s="162" t="s">
        <v>39452</v>
      </c>
    </row>
    <row r="39208" spans="7:7">
      <c r="G39208" s="162" t="s">
        <v>39453</v>
      </c>
    </row>
    <row r="39209" spans="7:7">
      <c r="G39209" s="162" t="s">
        <v>39454</v>
      </c>
    </row>
    <row r="39210" spans="7:7">
      <c r="G39210" s="162" t="s">
        <v>39455</v>
      </c>
    </row>
    <row r="39211" spans="7:7">
      <c r="G39211" s="162" t="s">
        <v>39456</v>
      </c>
    </row>
    <row r="39212" spans="7:7">
      <c r="G39212" s="162" t="s">
        <v>39457</v>
      </c>
    </row>
    <row r="39213" spans="7:7">
      <c r="G39213" s="162" t="s">
        <v>39458</v>
      </c>
    </row>
    <row r="39214" spans="7:7">
      <c r="G39214" s="162" t="s">
        <v>39459</v>
      </c>
    </row>
    <row r="39215" spans="7:7">
      <c r="G39215" s="162" t="s">
        <v>39460</v>
      </c>
    </row>
    <row r="39216" spans="7:7">
      <c r="G39216" s="162" t="s">
        <v>39461</v>
      </c>
    </row>
    <row r="39217" spans="7:7">
      <c r="G39217" s="162" t="s">
        <v>39462</v>
      </c>
    </row>
    <row r="39218" spans="7:7">
      <c r="G39218" s="162" t="s">
        <v>39463</v>
      </c>
    </row>
    <row r="39219" spans="7:7">
      <c r="G39219" s="162" t="s">
        <v>39464</v>
      </c>
    </row>
    <row r="39220" spans="7:7">
      <c r="G39220" s="162" t="s">
        <v>39465</v>
      </c>
    </row>
    <row r="39221" spans="7:7">
      <c r="G39221" s="162" t="s">
        <v>39466</v>
      </c>
    </row>
    <row r="39222" spans="7:7">
      <c r="G39222" s="162" t="s">
        <v>39467</v>
      </c>
    </row>
    <row r="39223" spans="7:7">
      <c r="G39223" s="162" t="s">
        <v>39468</v>
      </c>
    </row>
    <row r="39224" spans="7:7">
      <c r="G39224" s="162" t="s">
        <v>39469</v>
      </c>
    </row>
    <row r="39225" spans="7:7">
      <c r="G39225" s="162" t="s">
        <v>39470</v>
      </c>
    </row>
    <row r="39226" spans="7:7">
      <c r="G39226" s="162" t="s">
        <v>39471</v>
      </c>
    </row>
    <row r="39227" spans="7:7">
      <c r="G39227" s="162" t="s">
        <v>39472</v>
      </c>
    </row>
    <row r="39228" spans="7:7">
      <c r="G39228" s="162" t="s">
        <v>39473</v>
      </c>
    </row>
    <row r="39229" spans="7:7">
      <c r="G39229" s="162" t="s">
        <v>39474</v>
      </c>
    </row>
    <row r="39230" spans="7:7">
      <c r="G39230" s="162" t="s">
        <v>39475</v>
      </c>
    </row>
    <row r="39231" spans="7:7">
      <c r="G39231" s="162" t="s">
        <v>39476</v>
      </c>
    </row>
    <row r="39232" spans="7:7">
      <c r="G39232" s="162" t="s">
        <v>39477</v>
      </c>
    </row>
    <row r="39233" spans="7:7">
      <c r="G39233" s="162" t="s">
        <v>39478</v>
      </c>
    </row>
    <row r="39234" spans="7:7">
      <c r="G39234" s="162" t="s">
        <v>39479</v>
      </c>
    </row>
    <row r="39235" spans="7:7">
      <c r="G39235" s="162" t="s">
        <v>39480</v>
      </c>
    </row>
    <row r="39236" spans="7:7">
      <c r="G39236" s="162" t="s">
        <v>39481</v>
      </c>
    </row>
    <row r="39237" spans="7:7">
      <c r="G39237" s="162" t="s">
        <v>39482</v>
      </c>
    </row>
    <row r="39238" spans="7:7">
      <c r="G39238" s="162" t="s">
        <v>39483</v>
      </c>
    </row>
    <row r="39239" spans="7:7">
      <c r="G39239" s="162" t="s">
        <v>39484</v>
      </c>
    </row>
    <row r="39240" spans="7:7">
      <c r="G39240" s="162" t="s">
        <v>39485</v>
      </c>
    </row>
    <row r="39241" spans="7:7">
      <c r="G39241" s="162" t="s">
        <v>39486</v>
      </c>
    </row>
    <row r="39242" spans="7:7">
      <c r="G39242" s="162" t="s">
        <v>39487</v>
      </c>
    </row>
    <row r="39243" spans="7:7">
      <c r="G39243" s="162" t="s">
        <v>39488</v>
      </c>
    </row>
    <row r="39244" spans="7:7">
      <c r="G39244" s="162" t="s">
        <v>39489</v>
      </c>
    </row>
    <row r="39245" spans="7:7">
      <c r="G39245" s="162" t="s">
        <v>39490</v>
      </c>
    </row>
    <row r="39246" spans="7:7">
      <c r="G39246" s="162" t="s">
        <v>39491</v>
      </c>
    </row>
    <row r="39247" spans="7:7">
      <c r="G39247" s="162" t="s">
        <v>39492</v>
      </c>
    </row>
    <row r="39248" spans="7:7">
      <c r="G39248" s="162" t="s">
        <v>39493</v>
      </c>
    </row>
    <row r="39249" spans="7:7">
      <c r="G39249" s="162" t="s">
        <v>39494</v>
      </c>
    </row>
    <row r="39250" spans="7:7">
      <c r="G39250" s="162" t="s">
        <v>39495</v>
      </c>
    </row>
    <row r="39251" spans="7:7">
      <c r="G39251" s="162" t="s">
        <v>39496</v>
      </c>
    </row>
    <row r="39252" spans="7:7">
      <c r="G39252" s="162" t="s">
        <v>39497</v>
      </c>
    </row>
    <row r="39253" spans="7:7">
      <c r="G39253" s="162" t="s">
        <v>39498</v>
      </c>
    </row>
    <row r="39254" spans="7:7">
      <c r="G39254" s="162" t="s">
        <v>39499</v>
      </c>
    </row>
    <row r="39255" spans="7:7">
      <c r="G39255" s="162" t="s">
        <v>39500</v>
      </c>
    </row>
    <row r="39256" spans="7:7">
      <c r="G39256" s="162" t="s">
        <v>39501</v>
      </c>
    </row>
    <row r="39257" spans="7:7">
      <c r="G39257" s="162" t="s">
        <v>39502</v>
      </c>
    </row>
    <row r="39258" spans="7:7">
      <c r="G39258" s="162" t="s">
        <v>39503</v>
      </c>
    </row>
    <row r="39259" spans="7:7">
      <c r="G39259" s="162" t="s">
        <v>39504</v>
      </c>
    </row>
    <row r="39260" spans="7:7">
      <c r="G39260" s="162" t="s">
        <v>39505</v>
      </c>
    </row>
    <row r="39261" spans="7:7">
      <c r="G39261" s="162" t="s">
        <v>39506</v>
      </c>
    </row>
    <row r="39262" spans="7:7">
      <c r="G39262" s="162" t="s">
        <v>39507</v>
      </c>
    </row>
    <row r="39263" spans="7:7">
      <c r="G39263" s="162" t="s">
        <v>39508</v>
      </c>
    </row>
    <row r="39264" spans="7:7">
      <c r="G39264" s="162" t="s">
        <v>39509</v>
      </c>
    </row>
    <row r="39265" spans="7:7">
      <c r="G39265" s="162" t="s">
        <v>39510</v>
      </c>
    </row>
    <row r="39266" spans="7:7">
      <c r="G39266" s="162" t="s">
        <v>39511</v>
      </c>
    </row>
    <row r="39267" spans="7:7">
      <c r="G39267" s="162" t="s">
        <v>39512</v>
      </c>
    </row>
    <row r="39268" spans="7:7">
      <c r="G39268" s="162" t="s">
        <v>39513</v>
      </c>
    </row>
    <row r="39269" spans="7:7">
      <c r="G39269" s="162" t="s">
        <v>39514</v>
      </c>
    </row>
    <row r="39270" spans="7:7">
      <c r="G39270" s="162" t="s">
        <v>39515</v>
      </c>
    </row>
    <row r="39271" spans="7:7">
      <c r="G39271" s="162" t="s">
        <v>39516</v>
      </c>
    </row>
    <row r="39272" spans="7:7">
      <c r="G39272" s="162" t="s">
        <v>39517</v>
      </c>
    </row>
    <row r="39273" spans="7:7">
      <c r="G39273" s="162" t="s">
        <v>39518</v>
      </c>
    </row>
    <row r="39274" spans="7:7">
      <c r="G39274" s="162" t="s">
        <v>39519</v>
      </c>
    </row>
    <row r="39275" spans="7:7">
      <c r="G39275" s="162" t="s">
        <v>39520</v>
      </c>
    </row>
    <row r="39276" spans="7:7">
      <c r="G39276" s="162" t="s">
        <v>39521</v>
      </c>
    </row>
    <row r="39277" spans="7:7">
      <c r="G39277" s="162" t="s">
        <v>39522</v>
      </c>
    </row>
    <row r="39278" spans="7:7">
      <c r="G39278" s="162" t="s">
        <v>39523</v>
      </c>
    </row>
    <row r="39279" spans="7:7">
      <c r="G39279" s="162" t="s">
        <v>39524</v>
      </c>
    </row>
    <row r="39280" spans="7:7">
      <c r="G39280" s="162" t="s">
        <v>39525</v>
      </c>
    </row>
    <row r="39281" spans="7:7">
      <c r="G39281" s="162" t="s">
        <v>39526</v>
      </c>
    </row>
    <row r="39282" spans="7:7">
      <c r="G39282" s="162" t="s">
        <v>39527</v>
      </c>
    </row>
    <row r="39283" spans="7:7">
      <c r="G39283" s="162" t="s">
        <v>39528</v>
      </c>
    </row>
    <row r="39284" spans="7:7">
      <c r="G39284" s="162" t="s">
        <v>39529</v>
      </c>
    </row>
    <row r="39285" spans="7:7">
      <c r="G39285" s="162" t="s">
        <v>39530</v>
      </c>
    </row>
    <row r="39286" spans="7:7">
      <c r="G39286" s="162" t="s">
        <v>39531</v>
      </c>
    </row>
    <row r="39287" spans="7:7">
      <c r="G39287" s="162" t="s">
        <v>39532</v>
      </c>
    </row>
    <row r="39288" spans="7:7">
      <c r="G39288" s="162" t="s">
        <v>39533</v>
      </c>
    </row>
    <row r="39289" spans="7:7">
      <c r="G39289" s="162" t="s">
        <v>39534</v>
      </c>
    </row>
    <row r="39290" spans="7:7">
      <c r="G39290" s="162" t="s">
        <v>39535</v>
      </c>
    </row>
    <row r="39291" spans="7:7">
      <c r="G39291" s="162" t="s">
        <v>39536</v>
      </c>
    </row>
    <row r="39292" spans="7:7">
      <c r="G39292" s="162" t="s">
        <v>39537</v>
      </c>
    </row>
    <row r="39293" spans="7:7">
      <c r="G39293" s="162" t="s">
        <v>39538</v>
      </c>
    </row>
    <row r="39294" spans="7:7">
      <c r="G39294" s="162" t="s">
        <v>39539</v>
      </c>
    </row>
    <row r="39295" spans="7:7">
      <c r="G39295" s="162" t="s">
        <v>39540</v>
      </c>
    </row>
    <row r="39296" spans="7:7">
      <c r="G39296" s="162" t="s">
        <v>39541</v>
      </c>
    </row>
    <row r="39297" spans="7:7">
      <c r="G39297" s="162" t="s">
        <v>39542</v>
      </c>
    </row>
    <row r="39298" spans="7:7">
      <c r="G39298" s="162" t="s">
        <v>39543</v>
      </c>
    </row>
    <row r="39299" spans="7:7">
      <c r="G39299" s="162" t="s">
        <v>39544</v>
      </c>
    </row>
    <row r="39300" spans="7:7">
      <c r="G39300" s="162" t="s">
        <v>39545</v>
      </c>
    </row>
    <row r="39301" spans="7:7">
      <c r="G39301" s="162" t="s">
        <v>39546</v>
      </c>
    </row>
    <row r="39302" spans="7:7">
      <c r="G39302" s="162" t="s">
        <v>39547</v>
      </c>
    </row>
    <row r="39303" spans="7:7">
      <c r="G39303" s="162" t="s">
        <v>39548</v>
      </c>
    </row>
    <row r="39304" spans="7:7">
      <c r="G39304" s="162" t="s">
        <v>39549</v>
      </c>
    </row>
    <row r="39305" spans="7:7">
      <c r="G39305" s="162" t="s">
        <v>39550</v>
      </c>
    </row>
    <row r="39306" spans="7:7">
      <c r="G39306" s="162" t="s">
        <v>39551</v>
      </c>
    </row>
    <row r="39307" spans="7:7">
      <c r="G39307" s="162" t="s">
        <v>39552</v>
      </c>
    </row>
    <row r="39308" spans="7:7">
      <c r="G39308" s="162" t="s">
        <v>39553</v>
      </c>
    </row>
    <row r="39309" spans="7:7">
      <c r="G39309" s="162" t="s">
        <v>39554</v>
      </c>
    </row>
    <row r="39310" spans="7:7">
      <c r="G39310" s="162" t="s">
        <v>39555</v>
      </c>
    </row>
    <row r="39311" spans="7:7">
      <c r="G39311" s="162" t="s">
        <v>39556</v>
      </c>
    </row>
    <row r="39312" spans="7:7">
      <c r="G39312" s="162" t="s">
        <v>39557</v>
      </c>
    </row>
    <row r="39313" spans="7:7">
      <c r="G39313" s="162" t="s">
        <v>39558</v>
      </c>
    </row>
    <row r="39314" spans="7:7">
      <c r="G39314" s="162" t="s">
        <v>39559</v>
      </c>
    </row>
    <row r="39315" spans="7:7">
      <c r="G39315" s="162" t="s">
        <v>39560</v>
      </c>
    </row>
    <row r="39316" spans="7:7">
      <c r="G39316" s="162" t="s">
        <v>39561</v>
      </c>
    </row>
    <row r="39317" spans="7:7">
      <c r="G39317" s="162" t="s">
        <v>39562</v>
      </c>
    </row>
    <row r="39318" spans="7:7">
      <c r="G39318" s="162" t="s">
        <v>39563</v>
      </c>
    </row>
    <row r="39319" spans="7:7">
      <c r="G39319" s="162" t="s">
        <v>39564</v>
      </c>
    </row>
    <row r="39320" spans="7:7">
      <c r="G39320" s="162" t="s">
        <v>39565</v>
      </c>
    </row>
    <row r="39321" spans="7:7">
      <c r="G39321" s="162" t="s">
        <v>39566</v>
      </c>
    </row>
    <row r="39322" spans="7:7">
      <c r="G39322" s="162" t="s">
        <v>39567</v>
      </c>
    </row>
    <row r="39323" spans="7:7">
      <c r="G39323" s="162" t="s">
        <v>39568</v>
      </c>
    </row>
    <row r="39324" spans="7:7">
      <c r="G39324" s="162" t="s">
        <v>39569</v>
      </c>
    </row>
    <row r="39325" spans="7:7">
      <c r="G39325" s="162" t="s">
        <v>39570</v>
      </c>
    </row>
    <row r="39326" spans="7:7">
      <c r="G39326" s="162" t="s">
        <v>39571</v>
      </c>
    </row>
    <row r="39327" spans="7:7">
      <c r="G39327" s="162" t="s">
        <v>39572</v>
      </c>
    </row>
    <row r="39328" spans="7:7">
      <c r="G39328" s="162" t="s">
        <v>39573</v>
      </c>
    </row>
    <row r="39329" spans="7:7">
      <c r="G39329" s="162" t="s">
        <v>39574</v>
      </c>
    </row>
    <row r="39330" spans="7:7">
      <c r="G39330" s="162" t="s">
        <v>39575</v>
      </c>
    </row>
    <row r="39331" spans="7:7">
      <c r="G39331" s="162" t="s">
        <v>39576</v>
      </c>
    </row>
    <row r="39332" spans="7:7">
      <c r="G39332" s="162" t="s">
        <v>39577</v>
      </c>
    </row>
    <row r="39333" spans="7:7">
      <c r="G39333" s="162" t="s">
        <v>39578</v>
      </c>
    </row>
    <row r="39334" spans="7:7">
      <c r="G39334" s="162" t="s">
        <v>39579</v>
      </c>
    </row>
    <row r="39335" spans="7:7">
      <c r="G39335" s="162" t="s">
        <v>39580</v>
      </c>
    </row>
    <row r="39336" spans="7:7">
      <c r="G39336" s="162" t="s">
        <v>39581</v>
      </c>
    </row>
    <row r="39337" spans="7:7">
      <c r="G39337" s="162" t="s">
        <v>39582</v>
      </c>
    </row>
    <row r="39338" spans="7:7">
      <c r="G39338" s="162" t="s">
        <v>39583</v>
      </c>
    </row>
    <row r="39339" spans="7:7">
      <c r="G39339" s="162" t="s">
        <v>39584</v>
      </c>
    </row>
    <row r="39340" spans="7:7">
      <c r="G39340" s="162" t="s">
        <v>39585</v>
      </c>
    </row>
    <row r="39341" spans="7:7">
      <c r="G39341" s="162" t="s">
        <v>39586</v>
      </c>
    </row>
    <row r="39342" spans="7:7">
      <c r="G39342" s="162" t="s">
        <v>39587</v>
      </c>
    </row>
    <row r="39343" spans="7:7">
      <c r="G39343" s="162" t="s">
        <v>39588</v>
      </c>
    </row>
    <row r="39344" spans="7:7">
      <c r="G39344" s="162" t="s">
        <v>39589</v>
      </c>
    </row>
    <row r="39345" spans="7:7">
      <c r="G39345" s="162" t="s">
        <v>39590</v>
      </c>
    </row>
    <row r="39346" spans="7:7">
      <c r="G39346" s="162" t="s">
        <v>39591</v>
      </c>
    </row>
    <row r="39347" spans="7:7">
      <c r="G39347" s="162" t="s">
        <v>39592</v>
      </c>
    </row>
    <row r="39348" spans="7:7">
      <c r="G39348" s="162" t="s">
        <v>39593</v>
      </c>
    </row>
    <row r="39349" spans="7:7">
      <c r="G39349" s="162" t="s">
        <v>39594</v>
      </c>
    </row>
    <row r="39350" spans="7:7">
      <c r="G39350" s="162" t="s">
        <v>39595</v>
      </c>
    </row>
    <row r="39351" spans="7:7">
      <c r="G39351" s="162" t="s">
        <v>39596</v>
      </c>
    </row>
    <row r="39352" spans="7:7">
      <c r="G39352" s="162" t="s">
        <v>39597</v>
      </c>
    </row>
    <row r="39353" spans="7:7">
      <c r="G39353" s="162" t="s">
        <v>39598</v>
      </c>
    </row>
    <row r="39354" spans="7:7">
      <c r="G39354" s="162" t="s">
        <v>39599</v>
      </c>
    </row>
    <row r="39355" spans="7:7">
      <c r="G39355" s="162" t="s">
        <v>39600</v>
      </c>
    </row>
    <row r="39356" spans="7:7">
      <c r="G39356" s="162" t="s">
        <v>39601</v>
      </c>
    </row>
    <row r="39357" spans="7:7">
      <c r="G39357" s="162" t="s">
        <v>39602</v>
      </c>
    </row>
    <row r="39358" spans="7:7">
      <c r="G39358" s="162" t="s">
        <v>39603</v>
      </c>
    </row>
    <row r="39359" spans="7:7">
      <c r="G39359" s="162" t="s">
        <v>39604</v>
      </c>
    </row>
    <row r="39360" spans="7:7">
      <c r="G39360" s="162" t="s">
        <v>39605</v>
      </c>
    </row>
    <row r="39361" spans="7:7">
      <c r="G39361" s="162" t="s">
        <v>39606</v>
      </c>
    </row>
    <row r="39362" spans="7:7">
      <c r="G39362" s="162" t="s">
        <v>39607</v>
      </c>
    </row>
    <row r="39363" spans="7:7">
      <c r="G39363" s="162" t="s">
        <v>39608</v>
      </c>
    </row>
    <row r="39364" spans="7:7">
      <c r="G39364" s="162" t="s">
        <v>39609</v>
      </c>
    </row>
    <row r="39365" spans="7:7">
      <c r="G39365" s="162" t="s">
        <v>39610</v>
      </c>
    </row>
    <row r="39366" spans="7:7">
      <c r="G39366" s="162" t="s">
        <v>39611</v>
      </c>
    </row>
    <row r="39367" spans="7:7">
      <c r="G39367" s="162" t="s">
        <v>39612</v>
      </c>
    </row>
    <row r="39368" spans="7:7">
      <c r="G39368" s="162" t="s">
        <v>39613</v>
      </c>
    </row>
    <row r="39369" spans="7:7">
      <c r="G39369" s="162" t="s">
        <v>39614</v>
      </c>
    </row>
    <row r="39370" spans="7:7">
      <c r="G39370" s="162" t="s">
        <v>39615</v>
      </c>
    </row>
    <row r="39371" spans="7:7">
      <c r="G39371" s="162" t="s">
        <v>39616</v>
      </c>
    </row>
    <row r="39372" spans="7:7">
      <c r="G39372" s="162" t="s">
        <v>39617</v>
      </c>
    </row>
    <row r="39373" spans="7:7">
      <c r="G39373" s="162" t="s">
        <v>39618</v>
      </c>
    </row>
    <row r="39374" spans="7:7">
      <c r="G39374" s="162" t="s">
        <v>39619</v>
      </c>
    </row>
    <row r="39375" spans="7:7">
      <c r="G39375" s="162" t="s">
        <v>39620</v>
      </c>
    </row>
    <row r="39376" spans="7:7">
      <c r="G39376" s="162" t="s">
        <v>39621</v>
      </c>
    </row>
    <row r="39377" spans="7:7">
      <c r="G39377" s="162" t="s">
        <v>39622</v>
      </c>
    </row>
    <row r="39378" spans="7:7">
      <c r="G39378" s="162" t="s">
        <v>39623</v>
      </c>
    </row>
    <row r="39379" spans="7:7">
      <c r="G39379" s="162" t="s">
        <v>39624</v>
      </c>
    </row>
    <row r="39380" spans="7:7">
      <c r="G39380" s="162" t="s">
        <v>39625</v>
      </c>
    </row>
    <row r="39381" spans="7:7">
      <c r="G39381" s="162" t="s">
        <v>39626</v>
      </c>
    </row>
    <row r="39382" spans="7:7">
      <c r="G39382" s="162" t="s">
        <v>39627</v>
      </c>
    </row>
    <row r="39383" spans="7:7">
      <c r="G39383" s="162" t="s">
        <v>39628</v>
      </c>
    </row>
    <row r="39384" spans="7:7">
      <c r="G39384" s="162" t="s">
        <v>39629</v>
      </c>
    </row>
    <row r="39385" spans="7:7">
      <c r="G39385" s="162" t="s">
        <v>39630</v>
      </c>
    </row>
    <row r="39386" spans="7:7">
      <c r="G39386" s="162" t="s">
        <v>39631</v>
      </c>
    </row>
    <row r="39387" spans="7:7">
      <c r="G39387" s="162" t="s">
        <v>39632</v>
      </c>
    </row>
    <row r="39388" spans="7:7">
      <c r="G39388" s="162" t="s">
        <v>39633</v>
      </c>
    </row>
    <row r="39389" spans="7:7">
      <c r="G39389" s="162" t="s">
        <v>39634</v>
      </c>
    </row>
    <row r="39390" spans="7:7">
      <c r="G39390" s="162" t="s">
        <v>39635</v>
      </c>
    </row>
    <row r="39391" spans="7:7">
      <c r="G39391" s="162" t="s">
        <v>39636</v>
      </c>
    </row>
    <row r="39392" spans="7:7">
      <c r="G39392" s="162" t="s">
        <v>39637</v>
      </c>
    </row>
    <row r="39393" spans="7:7">
      <c r="G39393" s="162" t="s">
        <v>39638</v>
      </c>
    </row>
    <row r="39394" spans="7:7">
      <c r="G39394" s="162" t="s">
        <v>39639</v>
      </c>
    </row>
    <row r="39395" spans="7:7">
      <c r="G39395" s="162" t="s">
        <v>39640</v>
      </c>
    </row>
    <row r="39396" spans="7:7">
      <c r="G39396" s="162" t="s">
        <v>39641</v>
      </c>
    </row>
    <row r="39397" spans="7:7">
      <c r="G39397" s="162" t="s">
        <v>39642</v>
      </c>
    </row>
    <row r="39398" spans="7:7">
      <c r="G39398" s="162" t="s">
        <v>39643</v>
      </c>
    </row>
    <row r="39399" spans="7:7">
      <c r="G39399" s="162" t="s">
        <v>39644</v>
      </c>
    </row>
    <row r="39400" spans="7:7">
      <c r="G39400" s="162" t="s">
        <v>39645</v>
      </c>
    </row>
    <row r="39401" spans="7:7">
      <c r="G39401" s="162" t="s">
        <v>39646</v>
      </c>
    </row>
    <row r="39402" spans="7:7">
      <c r="G39402" s="162" t="s">
        <v>39647</v>
      </c>
    </row>
    <row r="39403" spans="7:7">
      <c r="G39403" s="162" t="s">
        <v>39648</v>
      </c>
    </row>
    <row r="39404" spans="7:7">
      <c r="G39404" s="162" t="s">
        <v>39649</v>
      </c>
    </row>
    <row r="39405" spans="7:7">
      <c r="G39405" s="162" t="s">
        <v>39650</v>
      </c>
    </row>
    <row r="39406" spans="7:7">
      <c r="G39406" s="162" t="s">
        <v>39651</v>
      </c>
    </row>
    <row r="39407" spans="7:7">
      <c r="G39407" s="162" t="s">
        <v>39652</v>
      </c>
    </row>
    <row r="39408" spans="7:7">
      <c r="G39408" s="162" t="s">
        <v>39653</v>
      </c>
    </row>
    <row r="39409" spans="7:7">
      <c r="G39409" s="162" t="s">
        <v>39654</v>
      </c>
    </row>
    <row r="39410" spans="7:7">
      <c r="G39410" s="162" t="s">
        <v>39655</v>
      </c>
    </row>
    <row r="39411" spans="7:7">
      <c r="G39411" s="162" t="s">
        <v>39656</v>
      </c>
    </row>
    <row r="39412" spans="7:7">
      <c r="G39412" s="162" t="s">
        <v>39657</v>
      </c>
    </row>
    <row r="39413" spans="7:7">
      <c r="G39413" s="162" t="s">
        <v>39658</v>
      </c>
    </row>
    <row r="39414" spans="7:7">
      <c r="G39414" s="162" t="s">
        <v>39659</v>
      </c>
    </row>
    <row r="39415" spans="7:7">
      <c r="G39415" s="162" t="s">
        <v>39660</v>
      </c>
    </row>
    <row r="39416" spans="7:7">
      <c r="G39416" s="162" t="s">
        <v>39661</v>
      </c>
    </row>
    <row r="39417" spans="7:7">
      <c r="G39417" s="162" t="s">
        <v>39662</v>
      </c>
    </row>
    <row r="39418" spans="7:7">
      <c r="G39418" s="162" t="s">
        <v>39663</v>
      </c>
    </row>
    <row r="39419" spans="7:7">
      <c r="G39419" s="162" t="s">
        <v>39664</v>
      </c>
    </row>
    <row r="39420" spans="7:7">
      <c r="G39420" s="162" t="s">
        <v>39665</v>
      </c>
    </row>
    <row r="39421" spans="7:7">
      <c r="G39421" s="162" t="s">
        <v>39666</v>
      </c>
    </row>
    <row r="39422" spans="7:7">
      <c r="G39422" s="162" t="s">
        <v>39667</v>
      </c>
    </row>
    <row r="39423" spans="7:7">
      <c r="G39423" s="162" t="s">
        <v>39668</v>
      </c>
    </row>
    <row r="39424" spans="7:7">
      <c r="G39424" s="162" t="s">
        <v>39669</v>
      </c>
    </row>
    <row r="39425" spans="7:7">
      <c r="G39425" s="162" t="s">
        <v>39670</v>
      </c>
    </row>
    <row r="39426" spans="7:7">
      <c r="G39426" s="162" t="s">
        <v>39671</v>
      </c>
    </row>
    <row r="39427" spans="7:7">
      <c r="G39427" s="162" t="s">
        <v>39672</v>
      </c>
    </row>
    <row r="39428" spans="7:7">
      <c r="G39428" s="162" t="s">
        <v>39673</v>
      </c>
    </row>
    <row r="39429" spans="7:7">
      <c r="G39429" s="162" t="s">
        <v>39674</v>
      </c>
    </row>
    <row r="39430" spans="7:7">
      <c r="G39430" s="162" t="s">
        <v>39675</v>
      </c>
    </row>
    <row r="39431" spans="7:7">
      <c r="G39431" s="162" t="s">
        <v>39676</v>
      </c>
    </row>
    <row r="39432" spans="7:7">
      <c r="G39432" s="162" t="s">
        <v>39677</v>
      </c>
    </row>
    <row r="39433" spans="7:7">
      <c r="G39433" s="162" t="s">
        <v>39678</v>
      </c>
    </row>
    <row r="39434" spans="7:7">
      <c r="G39434" s="162" t="s">
        <v>39679</v>
      </c>
    </row>
    <row r="39435" spans="7:7">
      <c r="G39435" s="162" t="s">
        <v>39680</v>
      </c>
    </row>
    <row r="39436" spans="7:7">
      <c r="G39436" s="162" t="s">
        <v>39681</v>
      </c>
    </row>
    <row r="39437" spans="7:7">
      <c r="G39437" s="162" t="s">
        <v>39682</v>
      </c>
    </row>
    <row r="39438" spans="7:7">
      <c r="G39438" s="162" t="s">
        <v>39683</v>
      </c>
    </row>
    <row r="39439" spans="7:7">
      <c r="G39439" s="162" t="s">
        <v>39684</v>
      </c>
    </row>
    <row r="39440" spans="7:7">
      <c r="G39440" s="162" t="s">
        <v>39685</v>
      </c>
    </row>
    <row r="39441" spans="7:7">
      <c r="G39441" s="162" t="s">
        <v>39686</v>
      </c>
    </row>
    <row r="39442" spans="7:7">
      <c r="G39442" s="162" t="s">
        <v>39687</v>
      </c>
    </row>
    <row r="39443" spans="7:7">
      <c r="G39443" s="162" t="s">
        <v>39688</v>
      </c>
    </row>
    <row r="39444" spans="7:7">
      <c r="G39444" s="162" t="s">
        <v>39689</v>
      </c>
    </row>
    <row r="39445" spans="7:7">
      <c r="G39445" s="162" t="s">
        <v>39690</v>
      </c>
    </row>
    <row r="39446" spans="7:7">
      <c r="G39446" s="162" t="s">
        <v>39691</v>
      </c>
    </row>
    <row r="39447" spans="7:7">
      <c r="G39447" s="162" t="s">
        <v>39692</v>
      </c>
    </row>
    <row r="39448" spans="7:7">
      <c r="G39448" s="162" t="s">
        <v>39693</v>
      </c>
    </row>
    <row r="39449" spans="7:7">
      <c r="G39449" s="162" t="s">
        <v>39694</v>
      </c>
    </row>
    <row r="39450" spans="7:7">
      <c r="G39450" s="162" t="s">
        <v>39695</v>
      </c>
    </row>
    <row r="39451" spans="7:7">
      <c r="G39451" s="162" t="s">
        <v>39696</v>
      </c>
    </row>
    <row r="39452" spans="7:7">
      <c r="G39452" s="162" t="s">
        <v>39697</v>
      </c>
    </row>
    <row r="39453" spans="7:7">
      <c r="G39453" s="162" t="s">
        <v>39698</v>
      </c>
    </row>
    <row r="39454" spans="7:7">
      <c r="G39454" s="162" t="s">
        <v>39699</v>
      </c>
    </row>
    <row r="39455" spans="7:7">
      <c r="G39455" s="162" t="s">
        <v>39700</v>
      </c>
    </row>
    <row r="39456" spans="7:7">
      <c r="G39456" s="162" t="s">
        <v>39701</v>
      </c>
    </row>
    <row r="39457" spans="7:7">
      <c r="G39457" s="162" t="s">
        <v>39702</v>
      </c>
    </row>
    <row r="39458" spans="7:7">
      <c r="G39458" s="162" t="s">
        <v>39703</v>
      </c>
    </row>
    <row r="39459" spans="7:7">
      <c r="G39459" s="162" t="s">
        <v>39704</v>
      </c>
    </row>
    <row r="39460" spans="7:7">
      <c r="G39460" s="162" t="s">
        <v>39705</v>
      </c>
    </row>
    <row r="39461" spans="7:7">
      <c r="G39461" s="162" t="s">
        <v>39706</v>
      </c>
    </row>
    <row r="39462" spans="7:7">
      <c r="G39462" s="162" t="s">
        <v>39707</v>
      </c>
    </row>
    <row r="39463" spans="7:7">
      <c r="G39463" s="162" t="s">
        <v>39708</v>
      </c>
    </row>
    <row r="39464" spans="7:7">
      <c r="G39464" s="162" t="s">
        <v>39709</v>
      </c>
    </row>
    <row r="39465" spans="7:7">
      <c r="G39465" s="162" t="s">
        <v>39710</v>
      </c>
    </row>
    <row r="39466" spans="7:7">
      <c r="G39466" s="162" t="s">
        <v>39711</v>
      </c>
    </row>
    <row r="39467" spans="7:7">
      <c r="G39467" s="162" t="s">
        <v>39712</v>
      </c>
    </row>
    <row r="39468" spans="7:7">
      <c r="G39468" s="162" t="s">
        <v>39713</v>
      </c>
    </row>
    <row r="39469" spans="7:7">
      <c r="G39469" s="162" t="s">
        <v>39714</v>
      </c>
    </row>
    <row r="39470" spans="7:7">
      <c r="G39470" s="162" t="s">
        <v>39715</v>
      </c>
    </row>
    <row r="39471" spans="7:7">
      <c r="G39471" s="162" t="s">
        <v>39716</v>
      </c>
    </row>
    <row r="39472" spans="7:7">
      <c r="G39472" s="162" t="s">
        <v>39717</v>
      </c>
    </row>
    <row r="39473" spans="7:7">
      <c r="G39473" s="162" t="s">
        <v>39718</v>
      </c>
    </row>
    <row r="39474" spans="7:7">
      <c r="G39474" s="162" t="s">
        <v>39719</v>
      </c>
    </row>
    <row r="39475" spans="7:7">
      <c r="G39475" s="162" t="s">
        <v>39720</v>
      </c>
    </row>
    <row r="39476" spans="7:7">
      <c r="G39476" s="162" t="s">
        <v>39721</v>
      </c>
    </row>
    <row r="39477" spans="7:7">
      <c r="G39477" s="162" t="s">
        <v>39722</v>
      </c>
    </row>
    <row r="39478" spans="7:7">
      <c r="G39478" s="162" t="s">
        <v>39723</v>
      </c>
    </row>
    <row r="39479" spans="7:7">
      <c r="G39479" s="162" t="s">
        <v>39724</v>
      </c>
    </row>
    <row r="39480" spans="7:7">
      <c r="G39480" s="162" t="s">
        <v>39725</v>
      </c>
    </row>
    <row r="39481" spans="7:7">
      <c r="G39481" s="162" t="s">
        <v>39726</v>
      </c>
    </row>
    <row r="39482" spans="7:7">
      <c r="G39482" s="162" t="s">
        <v>39727</v>
      </c>
    </row>
    <row r="39483" spans="7:7">
      <c r="G39483" s="162" t="s">
        <v>39728</v>
      </c>
    </row>
    <row r="39484" spans="7:7">
      <c r="G39484" s="162" t="s">
        <v>39729</v>
      </c>
    </row>
    <row r="39485" spans="7:7">
      <c r="G39485" s="162" t="s">
        <v>39730</v>
      </c>
    </row>
    <row r="39486" spans="7:7">
      <c r="G39486" s="162" t="s">
        <v>39731</v>
      </c>
    </row>
    <row r="39487" spans="7:7">
      <c r="G39487" s="162" t="s">
        <v>39732</v>
      </c>
    </row>
    <row r="39488" spans="7:7">
      <c r="G39488" s="162" t="s">
        <v>39733</v>
      </c>
    </row>
    <row r="39489" spans="7:7">
      <c r="G39489" s="162" t="s">
        <v>39734</v>
      </c>
    </row>
    <row r="39490" spans="7:7">
      <c r="G39490" s="162" t="s">
        <v>39735</v>
      </c>
    </row>
    <row r="39491" spans="7:7">
      <c r="G39491" s="162" t="s">
        <v>39736</v>
      </c>
    </row>
    <row r="39492" spans="7:7">
      <c r="G39492" s="162" t="s">
        <v>39737</v>
      </c>
    </row>
    <row r="39493" spans="7:7">
      <c r="G39493" s="162" t="s">
        <v>39738</v>
      </c>
    </row>
    <row r="39494" spans="7:7">
      <c r="G39494" s="162" t="s">
        <v>39739</v>
      </c>
    </row>
    <row r="39495" spans="7:7">
      <c r="G39495" s="162" t="s">
        <v>39740</v>
      </c>
    </row>
    <row r="39496" spans="7:7">
      <c r="G39496" s="162" t="s">
        <v>39741</v>
      </c>
    </row>
    <row r="39497" spans="7:7">
      <c r="G39497" s="162" t="s">
        <v>39742</v>
      </c>
    </row>
    <row r="39498" spans="7:7">
      <c r="G39498" s="162" t="s">
        <v>39743</v>
      </c>
    </row>
    <row r="39499" spans="7:7">
      <c r="G39499" s="162" t="s">
        <v>39744</v>
      </c>
    </row>
    <row r="39500" spans="7:7">
      <c r="G39500" s="162" t="s">
        <v>39745</v>
      </c>
    </row>
    <row r="39501" spans="7:7">
      <c r="G39501" s="162" t="s">
        <v>39746</v>
      </c>
    </row>
    <row r="39502" spans="7:7">
      <c r="G39502" s="162" t="s">
        <v>39747</v>
      </c>
    </row>
    <row r="39503" spans="7:7">
      <c r="G39503" s="162" t="s">
        <v>39748</v>
      </c>
    </row>
    <row r="39504" spans="7:7">
      <c r="G39504" s="162" t="s">
        <v>39749</v>
      </c>
    </row>
    <row r="39505" spans="7:7">
      <c r="G39505" s="162" t="s">
        <v>39750</v>
      </c>
    </row>
    <row r="39506" spans="7:7">
      <c r="G39506" s="162" t="s">
        <v>39751</v>
      </c>
    </row>
    <row r="39507" spans="7:7">
      <c r="G39507" s="162" t="s">
        <v>39752</v>
      </c>
    </row>
    <row r="39508" spans="7:7">
      <c r="G39508" s="162" t="s">
        <v>39753</v>
      </c>
    </row>
    <row r="39509" spans="7:7">
      <c r="G39509" s="162" t="s">
        <v>39754</v>
      </c>
    </row>
    <row r="39510" spans="7:7">
      <c r="G39510" s="162" t="s">
        <v>39755</v>
      </c>
    </row>
    <row r="39511" spans="7:7">
      <c r="G39511" s="162" t="s">
        <v>39756</v>
      </c>
    </row>
    <row r="39512" spans="7:7">
      <c r="G39512" s="162" t="s">
        <v>39757</v>
      </c>
    </row>
    <row r="39513" spans="7:7">
      <c r="G39513" s="162" t="s">
        <v>39758</v>
      </c>
    </row>
    <row r="39514" spans="7:7">
      <c r="G39514" s="162" t="s">
        <v>39759</v>
      </c>
    </row>
    <row r="39515" spans="7:7">
      <c r="G39515" s="162" t="s">
        <v>39760</v>
      </c>
    </row>
    <row r="39516" spans="7:7">
      <c r="G39516" s="162" t="s">
        <v>39761</v>
      </c>
    </row>
    <row r="39517" spans="7:7">
      <c r="G39517" s="162" t="s">
        <v>39762</v>
      </c>
    </row>
    <row r="39518" spans="7:7">
      <c r="G39518" s="162" t="s">
        <v>39763</v>
      </c>
    </row>
    <row r="39519" spans="7:7">
      <c r="G39519" s="162" t="s">
        <v>39764</v>
      </c>
    </row>
    <row r="39520" spans="7:7">
      <c r="G39520" s="162" t="s">
        <v>39765</v>
      </c>
    </row>
    <row r="39521" spans="7:7">
      <c r="G39521" s="162" t="s">
        <v>39766</v>
      </c>
    </row>
    <row r="39522" spans="7:7">
      <c r="G39522" s="162" t="s">
        <v>39767</v>
      </c>
    </row>
    <row r="39523" spans="7:7">
      <c r="G39523" s="162" t="s">
        <v>39768</v>
      </c>
    </row>
    <row r="39524" spans="7:7">
      <c r="G39524" s="162" t="s">
        <v>39769</v>
      </c>
    </row>
    <row r="39525" spans="7:7">
      <c r="G39525" s="162" t="s">
        <v>39770</v>
      </c>
    </row>
    <row r="39526" spans="7:7">
      <c r="G39526" s="162" t="s">
        <v>39771</v>
      </c>
    </row>
    <row r="39527" spans="7:7">
      <c r="G39527" s="162" t="s">
        <v>39772</v>
      </c>
    </row>
    <row r="39528" spans="7:7">
      <c r="G39528" s="162" t="s">
        <v>39773</v>
      </c>
    </row>
    <row r="39529" spans="7:7">
      <c r="G39529" s="162" t="s">
        <v>39774</v>
      </c>
    </row>
    <row r="39530" spans="7:7">
      <c r="G39530" s="162" t="s">
        <v>39775</v>
      </c>
    </row>
    <row r="39531" spans="7:7">
      <c r="G39531" s="162" t="s">
        <v>39776</v>
      </c>
    </row>
    <row r="39532" spans="7:7">
      <c r="G39532" s="162" t="s">
        <v>39777</v>
      </c>
    </row>
    <row r="39533" spans="7:7">
      <c r="G39533" s="162" t="s">
        <v>39778</v>
      </c>
    </row>
    <row r="39534" spans="7:7">
      <c r="G39534" s="162" t="s">
        <v>39779</v>
      </c>
    </row>
    <row r="39535" spans="7:7">
      <c r="G39535" s="162" t="s">
        <v>39780</v>
      </c>
    </row>
    <row r="39536" spans="7:7">
      <c r="G39536" s="162" t="s">
        <v>39781</v>
      </c>
    </row>
    <row r="39537" spans="7:7">
      <c r="G39537" s="162" t="s">
        <v>39782</v>
      </c>
    </row>
    <row r="39538" spans="7:7">
      <c r="G39538" s="162" t="s">
        <v>39783</v>
      </c>
    </row>
    <row r="39539" spans="7:7">
      <c r="G39539" s="162" t="s">
        <v>39784</v>
      </c>
    </row>
    <row r="39540" spans="7:7">
      <c r="G39540" s="162" t="s">
        <v>39785</v>
      </c>
    </row>
    <row r="39541" spans="7:7">
      <c r="G39541" s="162" t="s">
        <v>39786</v>
      </c>
    </row>
    <row r="39542" spans="7:7">
      <c r="G39542" s="162" t="s">
        <v>39787</v>
      </c>
    </row>
    <row r="39543" spans="7:7">
      <c r="G39543" s="162" t="s">
        <v>39788</v>
      </c>
    </row>
    <row r="39544" spans="7:7">
      <c r="G39544" s="162" t="s">
        <v>39789</v>
      </c>
    </row>
    <row r="39545" spans="7:7">
      <c r="G39545" s="162" t="s">
        <v>39790</v>
      </c>
    </row>
    <row r="39546" spans="7:7">
      <c r="G39546" s="162" t="s">
        <v>39791</v>
      </c>
    </row>
    <row r="39547" spans="7:7">
      <c r="G39547" s="162" t="s">
        <v>39792</v>
      </c>
    </row>
    <row r="39548" spans="7:7">
      <c r="G39548" s="162" t="s">
        <v>39793</v>
      </c>
    </row>
    <row r="39549" spans="7:7">
      <c r="G39549" s="162" t="s">
        <v>39794</v>
      </c>
    </row>
    <row r="39550" spans="7:7">
      <c r="G39550" s="162" t="s">
        <v>39795</v>
      </c>
    </row>
    <row r="39551" spans="7:7">
      <c r="G39551" s="162" t="s">
        <v>39796</v>
      </c>
    </row>
    <row r="39552" spans="7:7">
      <c r="G39552" s="162" t="s">
        <v>39797</v>
      </c>
    </row>
    <row r="39553" spans="7:7">
      <c r="G39553" s="162" t="s">
        <v>39798</v>
      </c>
    </row>
    <row r="39554" spans="7:7">
      <c r="G39554" s="162" t="s">
        <v>39799</v>
      </c>
    </row>
    <row r="39555" spans="7:7">
      <c r="G39555" s="162" t="s">
        <v>39800</v>
      </c>
    </row>
    <row r="39556" spans="7:7">
      <c r="G39556" s="162" t="s">
        <v>39801</v>
      </c>
    </row>
    <row r="39557" spans="7:7">
      <c r="G39557" s="162" t="s">
        <v>39802</v>
      </c>
    </row>
    <row r="39558" spans="7:7">
      <c r="G39558" s="162" t="s">
        <v>39803</v>
      </c>
    </row>
    <row r="39559" spans="7:7">
      <c r="G39559" s="162" t="s">
        <v>39804</v>
      </c>
    </row>
    <row r="39560" spans="7:7">
      <c r="G39560" s="162" t="s">
        <v>39805</v>
      </c>
    </row>
    <row r="39561" spans="7:7">
      <c r="G39561" s="162" t="s">
        <v>39806</v>
      </c>
    </row>
    <row r="39562" spans="7:7">
      <c r="G39562" s="162" t="s">
        <v>39807</v>
      </c>
    </row>
    <row r="39563" spans="7:7">
      <c r="G39563" s="162" t="s">
        <v>39808</v>
      </c>
    </row>
    <row r="39564" spans="7:7">
      <c r="G39564" s="162" t="s">
        <v>39809</v>
      </c>
    </row>
    <row r="39565" spans="7:7">
      <c r="G39565" s="162" t="s">
        <v>39810</v>
      </c>
    </row>
    <row r="39566" spans="7:7">
      <c r="G39566" s="162" t="s">
        <v>39811</v>
      </c>
    </row>
    <row r="39567" spans="7:7">
      <c r="G39567" s="162" t="s">
        <v>39812</v>
      </c>
    </row>
    <row r="39568" spans="7:7">
      <c r="G39568" s="162" t="s">
        <v>39813</v>
      </c>
    </row>
    <row r="39569" spans="7:7">
      <c r="G39569" s="162" t="s">
        <v>39814</v>
      </c>
    </row>
    <row r="39570" spans="7:7">
      <c r="G39570" s="162" t="s">
        <v>39815</v>
      </c>
    </row>
    <row r="39571" spans="7:7">
      <c r="G39571" s="162" t="s">
        <v>39816</v>
      </c>
    </row>
    <row r="39572" spans="7:7">
      <c r="G39572" s="162" t="s">
        <v>39817</v>
      </c>
    </row>
    <row r="39573" spans="7:7">
      <c r="G39573" s="162" t="s">
        <v>39818</v>
      </c>
    </row>
    <row r="39574" spans="7:7">
      <c r="G39574" s="162" t="s">
        <v>39819</v>
      </c>
    </row>
    <row r="39575" spans="7:7">
      <c r="G39575" s="162" t="s">
        <v>39820</v>
      </c>
    </row>
    <row r="39576" spans="7:7">
      <c r="G39576" s="162" t="s">
        <v>39821</v>
      </c>
    </row>
    <row r="39577" spans="7:7">
      <c r="G39577" s="162" t="s">
        <v>39822</v>
      </c>
    </row>
    <row r="39578" spans="7:7">
      <c r="G39578" s="162" t="s">
        <v>39823</v>
      </c>
    </row>
    <row r="39579" spans="7:7">
      <c r="G39579" s="162" t="s">
        <v>39824</v>
      </c>
    </row>
    <row r="39580" spans="7:7">
      <c r="G39580" s="162" t="s">
        <v>39825</v>
      </c>
    </row>
    <row r="39581" spans="7:7">
      <c r="G39581" s="162" t="s">
        <v>39826</v>
      </c>
    </row>
    <row r="39582" spans="7:7">
      <c r="G39582" s="162" t="s">
        <v>39827</v>
      </c>
    </row>
    <row r="39583" spans="7:7">
      <c r="G39583" s="162" t="s">
        <v>39828</v>
      </c>
    </row>
    <row r="39584" spans="7:7">
      <c r="G39584" s="162" t="s">
        <v>39829</v>
      </c>
    </row>
    <row r="39585" spans="7:7">
      <c r="G39585" s="162" t="s">
        <v>39830</v>
      </c>
    </row>
    <row r="39586" spans="7:7">
      <c r="G39586" s="162" t="s">
        <v>39831</v>
      </c>
    </row>
    <row r="39587" spans="7:7">
      <c r="G39587" s="162" t="s">
        <v>39832</v>
      </c>
    </row>
    <row r="39588" spans="7:7">
      <c r="G39588" s="162" t="s">
        <v>39833</v>
      </c>
    </row>
    <row r="39589" spans="7:7">
      <c r="G39589" s="162" t="s">
        <v>39834</v>
      </c>
    </row>
    <row r="39590" spans="7:7">
      <c r="G39590" s="162" t="s">
        <v>39835</v>
      </c>
    </row>
    <row r="39591" spans="7:7">
      <c r="G39591" s="162" t="s">
        <v>39836</v>
      </c>
    </row>
    <row r="39592" spans="7:7">
      <c r="G39592" s="162" t="s">
        <v>39837</v>
      </c>
    </row>
    <row r="39593" spans="7:7">
      <c r="G39593" s="162" t="s">
        <v>39838</v>
      </c>
    </row>
    <row r="39594" spans="7:7">
      <c r="G39594" s="162" t="s">
        <v>39839</v>
      </c>
    </row>
    <row r="39595" spans="7:7">
      <c r="G39595" s="162" t="s">
        <v>39840</v>
      </c>
    </row>
    <row r="39596" spans="7:7">
      <c r="G39596" s="162" t="s">
        <v>39841</v>
      </c>
    </row>
    <row r="39597" spans="7:7">
      <c r="G39597" s="162" t="s">
        <v>39842</v>
      </c>
    </row>
    <row r="39598" spans="7:7">
      <c r="G39598" s="162" t="s">
        <v>39843</v>
      </c>
    </row>
    <row r="39599" spans="7:7">
      <c r="G39599" s="162" t="s">
        <v>39844</v>
      </c>
    </row>
    <row r="39600" spans="7:7">
      <c r="G39600" s="162" t="s">
        <v>39845</v>
      </c>
    </row>
    <row r="39601" spans="7:7">
      <c r="G39601" s="162" t="s">
        <v>39846</v>
      </c>
    </row>
    <row r="39602" spans="7:7">
      <c r="G39602" s="162" t="s">
        <v>39847</v>
      </c>
    </row>
    <row r="39603" spans="7:7">
      <c r="G39603" s="162" t="s">
        <v>39848</v>
      </c>
    </row>
    <row r="39604" spans="7:7">
      <c r="G39604" s="162" t="s">
        <v>39849</v>
      </c>
    </row>
    <row r="39605" spans="7:7">
      <c r="G39605" s="162" t="s">
        <v>39850</v>
      </c>
    </row>
    <row r="39606" spans="7:7">
      <c r="G39606" s="162" t="s">
        <v>39851</v>
      </c>
    </row>
    <row r="39607" spans="7:7">
      <c r="G39607" s="162" t="s">
        <v>39852</v>
      </c>
    </row>
    <row r="39608" spans="7:7">
      <c r="G39608" s="162" t="s">
        <v>39853</v>
      </c>
    </row>
    <row r="39609" spans="7:7">
      <c r="G39609" s="162" t="s">
        <v>39854</v>
      </c>
    </row>
    <row r="39610" spans="7:7">
      <c r="G39610" s="162" t="s">
        <v>39855</v>
      </c>
    </row>
    <row r="39611" spans="7:7">
      <c r="G39611" s="162" t="s">
        <v>39856</v>
      </c>
    </row>
    <row r="39612" spans="7:7">
      <c r="G39612" s="162" t="s">
        <v>39857</v>
      </c>
    </row>
    <row r="39613" spans="7:7">
      <c r="G39613" s="162" t="s">
        <v>39858</v>
      </c>
    </row>
    <row r="39614" spans="7:7">
      <c r="G39614" s="162" t="s">
        <v>39859</v>
      </c>
    </row>
    <row r="39615" spans="7:7">
      <c r="G39615" s="162" t="s">
        <v>39860</v>
      </c>
    </row>
    <row r="39616" spans="7:7">
      <c r="G39616" s="162" t="s">
        <v>39861</v>
      </c>
    </row>
    <row r="39617" spans="7:7">
      <c r="G39617" s="162" t="s">
        <v>39862</v>
      </c>
    </row>
    <row r="39618" spans="7:7">
      <c r="G39618" s="162" t="s">
        <v>39863</v>
      </c>
    </row>
    <row r="39619" spans="7:7">
      <c r="G39619" s="162" t="s">
        <v>39864</v>
      </c>
    </row>
    <row r="39620" spans="7:7">
      <c r="G39620" s="162" t="s">
        <v>39865</v>
      </c>
    </row>
    <row r="39621" spans="7:7">
      <c r="G39621" s="162" t="s">
        <v>39866</v>
      </c>
    </row>
    <row r="39622" spans="7:7">
      <c r="G39622" s="162" t="s">
        <v>39867</v>
      </c>
    </row>
    <row r="39623" spans="7:7">
      <c r="G39623" s="162" t="s">
        <v>39868</v>
      </c>
    </row>
    <row r="39624" spans="7:7">
      <c r="G39624" s="162" t="s">
        <v>39869</v>
      </c>
    </row>
    <row r="39625" spans="7:7">
      <c r="G39625" s="162" t="s">
        <v>39870</v>
      </c>
    </row>
    <row r="39626" spans="7:7">
      <c r="G39626" s="162" t="s">
        <v>39871</v>
      </c>
    </row>
    <row r="39627" spans="7:7">
      <c r="G39627" s="162" t="s">
        <v>39872</v>
      </c>
    </row>
    <row r="39628" spans="7:7">
      <c r="G39628" s="162" t="s">
        <v>39873</v>
      </c>
    </row>
    <row r="39629" spans="7:7">
      <c r="G39629" s="162" t="s">
        <v>39874</v>
      </c>
    </row>
    <row r="39630" spans="7:7">
      <c r="G39630" s="162" t="s">
        <v>39875</v>
      </c>
    </row>
    <row r="39631" spans="7:7">
      <c r="G39631" s="162" t="s">
        <v>39876</v>
      </c>
    </row>
    <row r="39632" spans="7:7">
      <c r="G39632" s="162" t="s">
        <v>39877</v>
      </c>
    </row>
    <row r="39633" spans="7:7">
      <c r="G39633" s="162" t="s">
        <v>39878</v>
      </c>
    </row>
    <row r="39634" spans="7:7">
      <c r="G39634" s="162" t="s">
        <v>39879</v>
      </c>
    </row>
    <row r="39635" spans="7:7">
      <c r="G39635" s="162" t="s">
        <v>39880</v>
      </c>
    </row>
    <row r="39636" spans="7:7">
      <c r="G39636" s="162" t="s">
        <v>39881</v>
      </c>
    </row>
    <row r="39637" spans="7:7">
      <c r="G39637" s="162" t="s">
        <v>39882</v>
      </c>
    </row>
    <row r="39638" spans="7:7">
      <c r="G39638" s="162" t="s">
        <v>39883</v>
      </c>
    </row>
    <row r="39639" spans="7:7">
      <c r="G39639" s="162" t="s">
        <v>39884</v>
      </c>
    </row>
    <row r="39640" spans="7:7">
      <c r="G39640" s="162" t="s">
        <v>39885</v>
      </c>
    </row>
    <row r="39641" spans="7:7">
      <c r="G39641" s="162" t="s">
        <v>39886</v>
      </c>
    </row>
    <row r="39642" spans="7:7">
      <c r="G39642" s="162" t="s">
        <v>39887</v>
      </c>
    </row>
    <row r="39643" spans="7:7">
      <c r="G39643" s="162" t="s">
        <v>39888</v>
      </c>
    </row>
    <row r="39644" spans="7:7">
      <c r="G39644" s="162" t="s">
        <v>39889</v>
      </c>
    </row>
    <row r="39645" spans="7:7">
      <c r="G39645" s="162" t="s">
        <v>39890</v>
      </c>
    </row>
    <row r="39646" spans="7:7">
      <c r="G39646" s="162" t="s">
        <v>39891</v>
      </c>
    </row>
    <row r="39647" spans="7:7">
      <c r="G39647" s="162" t="s">
        <v>39892</v>
      </c>
    </row>
    <row r="39648" spans="7:7">
      <c r="G39648" s="162" t="s">
        <v>39893</v>
      </c>
    </row>
    <row r="39649" spans="7:7">
      <c r="G39649" s="162" t="s">
        <v>39894</v>
      </c>
    </row>
    <row r="39650" spans="7:7">
      <c r="G39650" s="162" t="s">
        <v>39895</v>
      </c>
    </row>
    <row r="39651" spans="7:7">
      <c r="G39651" s="162" t="s">
        <v>39896</v>
      </c>
    </row>
    <row r="39652" spans="7:7">
      <c r="G39652" s="162" t="s">
        <v>39897</v>
      </c>
    </row>
    <row r="39653" spans="7:7">
      <c r="G39653" s="162" t="s">
        <v>39898</v>
      </c>
    </row>
    <row r="39654" spans="7:7">
      <c r="G39654" s="162" t="s">
        <v>39899</v>
      </c>
    </row>
    <row r="39655" spans="7:7">
      <c r="G39655" s="162" t="s">
        <v>39900</v>
      </c>
    </row>
    <row r="39656" spans="7:7">
      <c r="G39656" s="162" t="s">
        <v>39901</v>
      </c>
    </row>
    <row r="39657" spans="7:7">
      <c r="G39657" s="162" t="s">
        <v>39902</v>
      </c>
    </row>
    <row r="39658" spans="7:7">
      <c r="G39658" s="162" t="s">
        <v>39903</v>
      </c>
    </row>
    <row r="39659" spans="7:7">
      <c r="G39659" s="162" t="s">
        <v>39904</v>
      </c>
    </row>
    <row r="39660" spans="7:7">
      <c r="G39660" s="162" t="s">
        <v>39905</v>
      </c>
    </row>
    <row r="39661" spans="7:7">
      <c r="G39661" s="162" t="s">
        <v>39906</v>
      </c>
    </row>
    <row r="39662" spans="7:7">
      <c r="G39662" s="162" t="s">
        <v>39907</v>
      </c>
    </row>
    <row r="39663" spans="7:7">
      <c r="G39663" s="162" t="s">
        <v>39908</v>
      </c>
    </row>
    <row r="39664" spans="7:7">
      <c r="G39664" s="162" t="s">
        <v>39909</v>
      </c>
    </row>
    <row r="39665" spans="7:7">
      <c r="G39665" s="162" t="s">
        <v>39910</v>
      </c>
    </row>
    <row r="39666" spans="7:7">
      <c r="G39666" s="162" t="s">
        <v>39911</v>
      </c>
    </row>
    <row r="39667" spans="7:7">
      <c r="G39667" s="162" t="s">
        <v>39912</v>
      </c>
    </row>
    <row r="39668" spans="7:7">
      <c r="G39668" s="162" t="s">
        <v>39913</v>
      </c>
    </row>
    <row r="39669" spans="7:7">
      <c r="G39669" s="162" t="s">
        <v>39914</v>
      </c>
    </row>
    <row r="39670" spans="7:7">
      <c r="G39670" s="162" t="s">
        <v>39915</v>
      </c>
    </row>
    <row r="39671" spans="7:7">
      <c r="G39671" s="162" t="s">
        <v>39916</v>
      </c>
    </row>
    <row r="39672" spans="7:7">
      <c r="G39672" s="162" t="s">
        <v>39917</v>
      </c>
    </row>
    <row r="39673" spans="7:7">
      <c r="G39673" s="162" t="s">
        <v>39918</v>
      </c>
    </row>
    <row r="39674" spans="7:7">
      <c r="G39674" s="162" t="s">
        <v>39919</v>
      </c>
    </row>
    <row r="39675" spans="7:7">
      <c r="G39675" s="162" t="s">
        <v>39920</v>
      </c>
    </row>
    <row r="39676" spans="7:7">
      <c r="G39676" s="162" t="s">
        <v>39921</v>
      </c>
    </row>
    <row r="39677" spans="7:7">
      <c r="G39677" s="162" t="s">
        <v>39922</v>
      </c>
    </row>
    <row r="39678" spans="7:7">
      <c r="G39678" s="162" t="s">
        <v>39923</v>
      </c>
    </row>
    <row r="39679" spans="7:7">
      <c r="G39679" s="162" t="s">
        <v>39924</v>
      </c>
    </row>
    <row r="39680" spans="7:7">
      <c r="G39680" s="162" t="s">
        <v>39925</v>
      </c>
    </row>
    <row r="39681" spans="7:7">
      <c r="G39681" s="162" t="s">
        <v>39926</v>
      </c>
    </row>
    <row r="39682" spans="7:7">
      <c r="G39682" s="162" t="s">
        <v>39927</v>
      </c>
    </row>
    <row r="39683" spans="7:7">
      <c r="G39683" s="162" t="s">
        <v>39928</v>
      </c>
    </row>
    <row r="39684" spans="7:7">
      <c r="G39684" s="162" t="s">
        <v>39929</v>
      </c>
    </row>
    <row r="39685" spans="7:7">
      <c r="G39685" s="162" t="s">
        <v>39930</v>
      </c>
    </row>
    <row r="39686" spans="7:7">
      <c r="G39686" s="162" t="s">
        <v>39931</v>
      </c>
    </row>
    <row r="39687" spans="7:7">
      <c r="G39687" s="162" t="s">
        <v>39932</v>
      </c>
    </row>
    <row r="39688" spans="7:7">
      <c r="G39688" s="162" t="s">
        <v>39933</v>
      </c>
    </row>
    <row r="39689" spans="7:7">
      <c r="G39689" s="162" t="s">
        <v>39934</v>
      </c>
    </row>
    <row r="39690" spans="7:7">
      <c r="G39690" s="162" t="s">
        <v>39935</v>
      </c>
    </row>
    <row r="39691" spans="7:7">
      <c r="G39691" s="162" t="s">
        <v>39936</v>
      </c>
    </row>
    <row r="39692" spans="7:7">
      <c r="G39692" s="162" t="s">
        <v>39937</v>
      </c>
    </row>
    <row r="39693" spans="7:7">
      <c r="G39693" s="162" t="s">
        <v>39938</v>
      </c>
    </row>
    <row r="39694" spans="7:7">
      <c r="G39694" s="162" t="s">
        <v>39939</v>
      </c>
    </row>
    <row r="39695" spans="7:7">
      <c r="G39695" s="162" t="s">
        <v>39940</v>
      </c>
    </row>
    <row r="39696" spans="7:7">
      <c r="G39696" s="162" t="s">
        <v>39941</v>
      </c>
    </row>
    <row r="39697" spans="7:7">
      <c r="G39697" s="162" t="s">
        <v>39942</v>
      </c>
    </row>
    <row r="39698" spans="7:7">
      <c r="G39698" s="162" t="s">
        <v>39943</v>
      </c>
    </row>
    <row r="39699" spans="7:7">
      <c r="G39699" s="162" t="s">
        <v>39944</v>
      </c>
    </row>
    <row r="39700" spans="7:7">
      <c r="G39700" s="162" t="s">
        <v>39945</v>
      </c>
    </row>
    <row r="39701" spans="7:7">
      <c r="G39701" s="162" t="s">
        <v>39946</v>
      </c>
    </row>
    <row r="39702" spans="7:7">
      <c r="G39702" s="162" t="s">
        <v>39947</v>
      </c>
    </row>
    <row r="39703" spans="7:7">
      <c r="G39703" s="162" t="s">
        <v>39948</v>
      </c>
    </row>
    <row r="39704" spans="7:7">
      <c r="G39704" s="162" t="s">
        <v>39949</v>
      </c>
    </row>
    <row r="39705" spans="7:7">
      <c r="G39705" s="162" t="s">
        <v>39950</v>
      </c>
    </row>
    <row r="39706" spans="7:7">
      <c r="G39706" s="162" t="s">
        <v>39951</v>
      </c>
    </row>
    <row r="39707" spans="7:7">
      <c r="G39707" s="162" t="s">
        <v>39952</v>
      </c>
    </row>
    <row r="39708" spans="7:7">
      <c r="G39708" s="162" t="s">
        <v>39953</v>
      </c>
    </row>
    <row r="39709" spans="7:7">
      <c r="G39709" s="162" t="s">
        <v>39954</v>
      </c>
    </row>
    <row r="39710" spans="7:7">
      <c r="G39710" s="162" t="s">
        <v>39955</v>
      </c>
    </row>
    <row r="39711" spans="7:7">
      <c r="G39711" s="162" t="s">
        <v>39956</v>
      </c>
    </row>
    <row r="39712" spans="7:7">
      <c r="G39712" s="162" t="s">
        <v>39957</v>
      </c>
    </row>
    <row r="39713" spans="7:7">
      <c r="G39713" s="162" t="s">
        <v>39958</v>
      </c>
    </row>
    <row r="39714" spans="7:7">
      <c r="G39714" s="162" t="s">
        <v>39959</v>
      </c>
    </row>
    <row r="39715" spans="7:7">
      <c r="G39715" s="162" t="s">
        <v>39960</v>
      </c>
    </row>
    <row r="39716" spans="7:7">
      <c r="G39716" s="162" t="s">
        <v>39961</v>
      </c>
    </row>
    <row r="39717" spans="7:7">
      <c r="G39717" s="162" t="s">
        <v>39962</v>
      </c>
    </row>
    <row r="39718" spans="7:7">
      <c r="G39718" s="162" t="s">
        <v>39963</v>
      </c>
    </row>
    <row r="39719" spans="7:7">
      <c r="G39719" s="162" t="s">
        <v>39964</v>
      </c>
    </row>
    <row r="39720" spans="7:7">
      <c r="G39720" s="162" t="s">
        <v>39965</v>
      </c>
    </row>
    <row r="39721" spans="7:7">
      <c r="G39721" s="162" t="s">
        <v>39966</v>
      </c>
    </row>
    <row r="39722" spans="7:7">
      <c r="G39722" s="162" t="s">
        <v>39967</v>
      </c>
    </row>
    <row r="39723" spans="7:7">
      <c r="G39723" s="162" t="s">
        <v>39968</v>
      </c>
    </row>
    <row r="39724" spans="7:7">
      <c r="G39724" s="162" t="s">
        <v>39969</v>
      </c>
    </row>
    <row r="39725" spans="7:7">
      <c r="G39725" s="162" t="s">
        <v>39970</v>
      </c>
    </row>
    <row r="39726" spans="7:7">
      <c r="G39726" s="162" t="s">
        <v>39971</v>
      </c>
    </row>
    <row r="39727" spans="7:7">
      <c r="G39727" s="162" t="s">
        <v>39972</v>
      </c>
    </row>
    <row r="39728" spans="7:7">
      <c r="G39728" s="162" t="s">
        <v>39973</v>
      </c>
    </row>
    <row r="39729" spans="7:7">
      <c r="G39729" s="162" t="s">
        <v>39974</v>
      </c>
    </row>
    <row r="39730" spans="7:7">
      <c r="G39730" s="162" t="s">
        <v>39975</v>
      </c>
    </row>
    <row r="39731" spans="7:7">
      <c r="G39731" s="162" t="s">
        <v>39976</v>
      </c>
    </row>
    <row r="39732" spans="7:7">
      <c r="G39732" s="162" t="s">
        <v>39977</v>
      </c>
    </row>
    <row r="39733" spans="7:7">
      <c r="G39733" s="162" t="s">
        <v>39978</v>
      </c>
    </row>
    <row r="39734" spans="7:7">
      <c r="G39734" s="162" t="s">
        <v>39979</v>
      </c>
    </row>
    <row r="39735" spans="7:7">
      <c r="G39735" s="162" t="s">
        <v>39980</v>
      </c>
    </row>
    <row r="39736" spans="7:7">
      <c r="G39736" s="162" t="s">
        <v>39981</v>
      </c>
    </row>
    <row r="39737" spans="7:7">
      <c r="G39737" s="162" t="s">
        <v>39982</v>
      </c>
    </row>
    <row r="39738" spans="7:7">
      <c r="G39738" s="162" t="s">
        <v>39983</v>
      </c>
    </row>
    <row r="39739" spans="7:7">
      <c r="G39739" s="162" t="s">
        <v>39984</v>
      </c>
    </row>
    <row r="39740" spans="7:7">
      <c r="G39740" s="162" t="s">
        <v>39985</v>
      </c>
    </row>
    <row r="39741" spans="7:7">
      <c r="G39741" s="162" t="s">
        <v>39986</v>
      </c>
    </row>
    <row r="39742" spans="7:7">
      <c r="G39742" s="162" t="s">
        <v>39987</v>
      </c>
    </row>
    <row r="39743" spans="7:7">
      <c r="G39743" s="162" t="s">
        <v>39988</v>
      </c>
    </row>
    <row r="39744" spans="7:7">
      <c r="G39744" s="162" t="s">
        <v>39989</v>
      </c>
    </row>
    <row r="39745" spans="7:7">
      <c r="G39745" s="162" t="s">
        <v>39990</v>
      </c>
    </row>
    <row r="39746" spans="7:7">
      <c r="G39746" s="162" t="s">
        <v>39991</v>
      </c>
    </row>
    <row r="39747" spans="7:7">
      <c r="G39747" s="162" t="s">
        <v>39992</v>
      </c>
    </row>
    <row r="39748" spans="7:7">
      <c r="G39748" s="162" t="s">
        <v>39993</v>
      </c>
    </row>
    <row r="39749" spans="7:7">
      <c r="G39749" s="162" t="s">
        <v>39994</v>
      </c>
    </row>
    <row r="39750" spans="7:7">
      <c r="G39750" s="162" t="s">
        <v>39995</v>
      </c>
    </row>
    <row r="39751" spans="7:7">
      <c r="G39751" s="162" t="s">
        <v>39996</v>
      </c>
    </row>
    <row r="39752" spans="7:7">
      <c r="G39752" s="162" t="s">
        <v>39997</v>
      </c>
    </row>
    <row r="39753" spans="7:7">
      <c r="G39753" s="162" t="s">
        <v>39998</v>
      </c>
    </row>
    <row r="39754" spans="7:7">
      <c r="G39754" s="162" t="s">
        <v>39999</v>
      </c>
    </row>
    <row r="39755" spans="7:7">
      <c r="G39755" s="162" t="s">
        <v>40000</v>
      </c>
    </row>
    <row r="39756" spans="7:7">
      <c r="G39756" s="162" t="s">
        <v>40001</v>
      </c>
    </row>
    <row r="39757" spans="7:7">
      <c r="G39757" s="162" t="s">
        <v>40002</v>
      </c>
    </row>
    <row r="39758" spans="7:7">
      <c r="G39758" s="162" t="s">
        <v>40003</v>
      </c>
    </row>
    <row r="39759" spans="7:7">
      <c r="G39759" s="162" t="s">
        <v>40004</v>
      </c>
    </row>
    <row r="39760" spans="7:7">
      <c r="G39760" s="162" t="s">
        <v>40005</v>
      </c>
    </row>
    <row r="39761" spans="7:7">
      <c r="G39761" s="162" t="s">
        <v>40006</v>
      </c>
    </row>
    <row r="39762" spans="7:7">
      <c r="G39762" s="162" t="s">
        <v>40007</v>
      </c>
    </row>
    <row r="39763" spans="7:7">
      <c r="G39763" s="162" t="s">
        <v>40008</v>
      </c>
    </row>
    <row r="39764" spans="7:7">
      <c r="G39764" s="162" t="s">
        <v>40009</v>
      </c>
    </row>
    <row r="39765" spans="7:7">
      <c r="G39765" s="162" t="s">
        <v>40010</v>
      </c>
    </row>
    <row r="39766" spans="7:7">
      <c r="G39766" s="162" t="s">
        <v>40011</v>
      </c>
    </row>
    <row r="39767" spans="7:7">
      <c r="G39767" s="162" t="s">
        <v>40012</v>
      </c>
    </row>
    <row r="39768" spans="7:7">
      <c r="G39768" s="162" t="s">
        <v>40013</v>
      </c>
    </row>
    <row r="39769" spans="7:7">
      <c r="G39769" s="162" t="s">
        <v>40014</v>
      </c>
    </row>
    <row r="39770" spans="7:7">
      <c r="G39770" s="162" t="s">
        <v>40015</v>
      </c>
    </row>
    <row r="39771" spans="7:7">
      <c r="G39771" s="162" t="s">
        <v>40016</v>
      </c>
    </row>
    <row r="39772" spans="7:7">
      <c r="G39772" s="162" t="s">
        <v>40017</v>
      </c>
    </row>
    <row r="39773" spans="7:7">
      <c r="G39773" s="162" t="s">
        <v>40018</v>
      </c>
    </row>
    <row r="39774" spans="7:7">
      <c r="G39774" s="162" t="s">
        <v>40019</v>
      </c>
    </row>
    <row r="39775" spans="7:7">
      <c r="G39775" s="162" t="s">
        <v>40020</v>
      </c>
    </row>
    <row r="39776" spans="7:7">
      <c r="G39776" s="162" t="s">
        <v>40021</v>
      </c>
    </row>
    <row r="39777" spans="7:7">
      <c r="G39777" s="162" t="s">
        <v>40022</v>
      </c>
    </row>
    <row r="39778" spans="7:7">
      <c r="G39778" s="162" t="s">
        <v>40023</v>
      </c>
    </row>
    <row r="39779" spans="7:7">
      <c r="G39779" s="162" t="s">
        <v>40024</v>
      </c>
    </row>
    <row r="39780" spans="7:7">
      <c r="G39780" s="162" t="s">
        <v>40025</v>
      </c>
    </row>
    <row r="39781" spans="7:7">
      <c r="G39781" s="162" t="s">
        <v>40026</v>
      </c>
    </row>
    <row r="39782" spans="7:7">
      <c r="G39782" s="162" t="s">
        <v>40027</v>
      </c>
    </row>
    <row r="39783" spans="7:7">
      <c r="G39783" s="162" t="s">
        <v>40028</v>
      </c>
    </row>
    <row r="39784" spans="7:7">
      <c r="G39784" s="162" t="s">
        <v>40029</v>
      </c>
    </row>
    <row r="39785" spans="7:7">
      <c r="G39785" s="162" t="s">
        <v>40030</v>
      </c>
    </row>
    <row r="39786" spans="7:7">
      <c r="G39786" s="162" t="s">
        <v>40031</v>
      </c>
    </row>
    <row r="39787" spans="7:7">
      <c r="G39787" s="162" t="s">
        <v>40032</v>
      </c>
    </row>
    <row r="39788" spans="7:7">
      <c r="G39788" s="162" t="s">
        <v>40033</v>
      </c>
    </row>
    <row r="39789" spans="7:7">
      <c r="G39789" s="162" t="s">
        <v>40034</v>
      </c>
    </row>
    <row r="39790" spans="7:7">
      <c r="G39790" s="162" t="s">
        <v>40035</v>
      </c>
    </row>
    <row r="39791" spans="7:7">
      <c r="G39791" s="162" t="s">
        <v>40036</v>
      </c>
    </row>
    <row r="39792" spans="7:7">
      <c r="G39792" s="162" t="s">
        <v>40037</v>
      </c>
    </row>
    <row r="39793" spans="7:7">
      <c r="G39793" s="162" t="s">
        <v>40038</v>
      </c>
    </row>
    <row r="39794" spans="7:7">
      <c r="G39794" s="162" t="s">
        <v>40039</v>
      </c>
    </row>
    <row r="39795" spans="7:7">
      <c r="G39795" s="162" t="s">
        <v>40040</v>
      </c>
    </row>
    <row r="39796" spans="7:7">
      <c r="G39796" s="162" t="s">
        <v>40041</v>
      </c>
    </row>
    <row r="39797" spans="7:7">
      <c r="G39797" s="162" t="s">
        <v>40042</v>
      </c>
    </row>
    <row r="39798" spans="7:7">
      <c r="G39798" s="162" t="s">
        <v>40043</v>
      </c>
    </row>
    <row r="39799" spans="7:7">
      <c r="G39799" s="162" t="s">
        <v>40044</v>
      </c>
    </row>
    <row r="39800" spans="7:7">
      <c r="G39800" s="162" t="s">
        <v>40045</v>
      </c>
    </row>
    <row r="39801" spans="7:7">
      <c r="G39801" s="162" t="s">
        <v>40046</v>
      </c>
    </row>
    <row r="39802" spans="7:7">
      <c r="G39802" s="162" t="s">
        <v>40047</v>
      </c>
    </row>
    <row r="39803" spans="7:7">
      <c r="G39803" s="162" t="s">
        <v>40048</v>
      </c>
    </row>
    <row r="39804" spans="7:7">
      <c r="G39804" s="162" t="s">
        <v>40049</v>
      </c>
    </row>
    <row r="39805" spans="7:7">
      <c r="G39805" s="162" t="s">
        <v>40050</v>
      </c>
    </row>
    <row r="39806" spans="7:7">
      <c r="G39806" s="162" t="s">
        <v>40051</v>
      </c>
    </row>
    <row r="39807" spans="7:7">
      <c r="G39807" s="162" t="s">
        <v>40052</v>
      </c>
    </row>
    <row r="39808" spans="7:7">
      <c r="G39808" s="162" t="s">
        <v>40053</v>
      </c>
    </row>
    <row r="39809" spans="7:7">
      <c r="G39809" s="162" t="s">
        <v>40054</v>
      </c>
    </row>
    <row r="39810" spans="7:7">
      <c r="G39810" s="162" t="s">
        <v>40055</v>
      </c>
    </row>
    <row r="39811" spans="7:7">
      <c r="G39811" s="162" t="s">
        <v>40056</v>
      </c>
    </row>
    <row r="39812" spans="7:7">
      <c r="G39812" s="162" t="s">
        <v>40057</v>
      </c>
    </row>
    <row r="39813" spans="7:7">
      <c r="G39813" s="162" t="s">
        <v>40058</v>
      </c>
    </row>
    <row r="39814" spans="7:7">
      <c r="G39814" s="162" t="s">
        <v>40059</v>
      </c>
    </row>
    <row r="39815" spans="7:7">
      <c r="G39815" s="162" t="s">
        <v>40060</v>
      </c>
    </row>
    <row r="39816" spans="7:7">
      <c r="G39816" s="162" t="s">
        <v>40061</v>
      </c>
    </row>
    <row r="39817" spans="7:7">
      <c r="G39817" s="162" t="s">
        <v>40062</v>
      </c>
    </row>
    <row r="39818" spans="7:7">
      <c r="G39818" s="162" t="s">
        <v>40063</v>
      </c>
    </row>
    <row r="39819" spans="7:7">
      <c r="G39819" s="162" t="s">
        <v>40064</v>
      </c>
    </row>
    <row r="39820" spans="7:7">
      <c r="G39820" s="162" t="s">
        <v>40065</v>
      </c>
    </row>
    <row r="39821" spans="7:7">
      <c r="G39821" s="162" t="s">
        <v>40066</v>
      </c>
    </row>
    <row r="39822" spans="7:7">
      <c r="G39822" s="162" t="s">
        <v>40067</v>
      </c>
    </row>
    <row r="39823" spans="7:7">
      <c r="G39823" s="162" t="s">
        <v>40068</v>
      </c>
    </row>
    <row r="39824" spans="7:7">
      <c r="G39824" s="162" t="s">
        <v>40069</v>
      </c>
    </row>
    <row r="39825" spans="7:7">
      <c r="G39825" s="162" t="s">
        <v>40070</v>
      </c>
    </row>
    <row r="39826" spans="7:7">
      <c r="G39826" s="162" t="s">
        <v>40071</v>
      </c>
    </row>
    <row r="39827" spans="7:7">
      <c r="G39827" s="162" t="s">
        <v>40072</v>
      </c>
    </row>
    <row r="39828" spans="7:7">
      <c r="G39828" s="162" t="s">
        <v>40073</v>
      </c>
    </row>
    <row r="39829" spans="7:7">
      <c r="G39829" s="162" t="s">
        <v>40074</v>
      </c>
    </row>
    <row r="39830" spans="7:7">
      <c r="G39830" s="162" t="s">
        <v>40075</v>
      </c>
    </row>
    <row r="39831" spans="7:7">
      <c r="G39831" s="162" t="s">
        <v>40076</v>
      </c>
    </row>
    <row r="39832" spans="7:7">
      <c r="G39832" s="162" t="s">
        <v>40077</v>
      </c>
    </row>
    <row r="39833" spans="7:7">
      <c r="G39833" s="162" t="s">
        <v>40078</v>
      </c>
    </row>
    <row r="39834" spans="7:7">
      <c r="G39834" s="162" t="s">
        <v>40079</v>
      </c>
    </row>
    <row r="39835" spans="7:7">
      <c r="G39835" s="162" t="s">
        <v>40080</v>
      </c>
    </row>
    <row r="39836" spans="7:7">
      <c r="G39836" s="162" t="s">
        <v>40081</v>
      </c>
    </row>
    <row r="39837" spans="7:7">
      <c r="G39837" s="162" t="s">
        <v>40082</v>
      </c>
    </row>
    <row r="39838" spans="7:7">
      <c r="G39838" s="162" t="s">
        <v>40083</v>
      </c>
    </row>
    <row r="39839" spans="7:7">
      <c r="G39839" s="162" t="s">
        <v>40084</v>
      </c>
    </row>
    <row r="39840" spans="7:7">
      <c r="G39840" s="162" t="s">
        <v>40085</v>
      </c>
    </row>
    <row r="39841" spans="7:7">
      <c r="G39841" s="162" t="s">
        <v>40086</v>
      </c>
    </row>
    <row r="39842" spans="7:7">
      <c r="G39842" s="162" t="s">
        <v>40087</v>
      </c>
    </row>
    <row r="39843" spans="7:7">
      <c r="G39843" s="162" t="s">
        <v>40088</v>
      </c>
    </row>
    <row r="39844" spans="7:7">
      <c r="G39844" s="162" t="s">
        <v>40089</v>
      </c>
    </row>
    <row r="39845" spans="7:7">
      <c r="G39845" s="162" t="s">
        <v>40090</v>
      </c>
    </row>
    <row r="39846" spans="7:7">
      <c r="G39846" s="162" t="s">
        <v>40091</v>
      </c>
    </row>
    <row r="39847" spans="7:7">
      <c r="G39847" s="162" t="s">
        <v>40092</v>
      </c>
    </row>
    <row r="39848" spans="7:7">
      <c r="G39848" s="162" t="s">
        <v>40093</v>
      </c>
    </row>
    <row r="39849" spans="7:7">
      <c r="G39849" s="162" t="s">
        <v>40094</v>
      </c>
    </row>
    <row r="39850" spans="7:7">
      <c r="G39850" s="162" t="s">
        <v>40095</v>
      </c>
    </row>
    <row r="39851" spans="7:7">
      <c r="G39851" s="162" t="s">
        <v>40096</v>
      </c>
    </row>
    <row r="39852" spans="7:7">
      <c r="G39852" s="162" t="s">
        <v>40097</v>
      </c>
    </row>
    <row r="39853" spans="7:7">
      <c r="G39853" s="162" t="s">
        <v>40098</v>
      </c>
    </row>
    <row r="39854" spans="7:7">
      <c r="G39854" s="162" t="s">
        <v>40099</v>
      </c>
    </row>
    <row r="39855" spans="7:7">
      <c r="G39855" s="162" t="s">
        <v>40100</v>
      </c>
    </row>
    <row r="39856" spans="7:7">
      <c r="G39856" s="162" t="s">
        <v>40101</v>
      </c>
    </row>
    <row r="39857" spans="7:7">
      <c r="G39857" s="162" t="s">
        <v>40102</v>
      </c>
    </row>
    <row r="39858" spans="7:7">
      <c r="G39858" s="162" t="s">
        <v>40103</v>
      </c>
    </row>
    <row r="39859" spans="7:7">
      <c r="G39859" s="162" t="s">
        <v>40104</v>
      </c>
    </row>
    <row r="39860" spans="7:7">
      <c r="G39860" s="162" t="s">
        <v>40105</v>
      </c>
    </row>
    <row r="39861" spans="7:7">
      <c r="G39861" s="162" t="s">
        <v>40106</v>
      </c>
    </row>
    <row r="39862" spans="7:7">
      <c r="G39862" s="162" t="s">
        <v>40107</v>
      </c>
    </row>
    <row r="39863" spans="7:7">
      <c r="G39863" s="162" t="s">
        <v>40108</v>
      </c>
    </row>
    <row r="39864" spans="7:7">
      <c r="G39864" s="162" t="s">
        <v>40109</v>
      </c>
    </row>
    <row r="39865" spans="7:7">
      <c r="G39865" s="162" t="s">
        <v>40110</v>
      </c>
    </row>
    <row r="39866" spans="7:7">
      <c r="G39866" s="162" t="s">
        <v>40111</v>
      </c>
    </row>
    <row r="39867" spans="7:7">
      <c r="G39867" s="162" t="s">
        <v>40112</v>
      </c>
    </row>
    <row r="39868" spans="7:7">
      <c r="G39868" s="162" t="s">
        <v>40113</v>
      </c>
    </row>
    <row r="39869" spans="7:7">
      <c r="G39869" s="162" t="s">
        <v>40114</v>
      </c>
    </row>
    <row r="39870" spans="7:7">
      <c r="G39870" s="162" t="s">
        <v>40115</v>
      </c>
    </row>
    <row r="39871" spans="7:7">
      <c r="G39871" s="162" t="s">
        <v>40116</v>
      </c>
    </row>
    <row r="39872" spans="7:7">
      <c r="G39872" s="162" t="s">
        <v>40117</v>
      </c>
    </row>
    <row r="39873" spans="7:7">
      <c r="G39873" s="162" t="s">
        <v>40118</v>
      </c>
    </row>
    <row r="39874" spans="7:7">
      <c r="G39874" s="162" t="s">
        <v>40119</v>
      </c>
    </row>
    <row r="39875" spans="7:7">
      <c r="G39875" s="162" t="s">
        <v>40120</v>
      </c>
    </row>
    <row r="39876" spans="7:7">
      <c r="G39876" s="162" t="s">
        <v>40121</v>
      </c>
    </row>
    <row r="39877" spans="7:7">
      <c r="G39877" s="162" t="s">
        <v>40122</v>
      </c>
    </row>
    <row r="39878" spans="7:7">
      <c r="G39878" s="162" t="s">
        <v>40123</v>
      </c>
    </row>
    <row r="39879" spans="7:7">
      <c r="G39879" s="162" t="s">
        <v>40124</v>
      </c>
    </row>
    <row r="39880" spans="7:7">
      <c r="G39880" s="162" t="s">
        <v>40125</v>
      </c>
    </row>
    <row r="39881" spans="7:7">
      <c r="G39881" s="162" t="s">
        <v>40126</v>
      </c>
    </row>
    <row r="39882" spans="7:7">
      <c r="G39882" s="162" t="s">
        <v>40127</v>
      </c>
    </row>
    <row r="39883" spans="7:7">
      <c r="G39883" s="162" t="s">
        <v>40128</v>
      </c>
    </row>
    <row r="39884" spans="7:7">
      <c r="G39884" s="162" t="s">
        <v>40129</v>
      </c>
    </row>
    <row r="39885" spans="7:7">
      <c r="G39885" s="162" t="s">
        <v>40130</v>
      </c>
    </row>
    <row r="39886" spans="7:7">
      <c r="G39886" s="162" t="s">
        <v>40131</v>
      </c>
    </row>
    <row r="39887" spans="7:7">
      <c r="G39887" s="162" t="s">
        <v>40132</v>
      </c>
    </row>
    <row r="39888" spans="7:7">
      <c r="G39888" s="162" t="s">
        <v>40133</v>
      </c>
    </row>
    <row r="39889" spans="7:7">
      <c r="G39889" s="162" t="s">
        <v>40134</v>
      </c>
    </row>
    <row r="39890" spans="7:7">
      <c r="G39890" s="162" t="s">
        <v>40135</v>
      </c>
    </row>
    <row r="39891" spans="7:7">
      <c r="G39891" s="162" t="s">
        <v>40136</v>
      </c>
    </row>
    <row r="39892" spans="7:7">
      <c r="G39892" s="162" t="s">
        <v>40137</v>
      </c>
    </row>
    <row r="39893" spans="7:7">
      <c r="G39893" s="162" t="s">
        <v>40138</v>
      </c>
    </row>
    <row r="39894" spans="7:7">
      <c r="G39894" s="162" t="s">
        <v>40139</v>
      </c>
    </row>
    <row r="39895" spans="7:7">
      <c r="G39895" s="162" t="s">
        <v>40140</v>
      </c>
    </row>
    <row r="39896" spans="7:7">
      <c r="G39896" s="162" t="s">
        <v>40141</v>
      </c>
    </row>
    <row r="39897" spans="7:7">
      <c r="G39897" s="162" t="s">
        <v>40142</v>
      </c>
    </row>
    <row r="39898" spans="7:7">
      <c r="G39898" s="162" t="s">
        <v>40143</v>
      </c>
    </row>
    <row r="39899" spans="7:7">
      <c r="G39899" s="162" t="s">
        <v>40144</v>
      </c>
    </row>
    <row r="39900" spans="7:7">
      <c r="G39900" s="162" t="s">
        <v>40145</v>
      </c>
    </row>
    <row r="39901" spans="7:7">
      <c r="G39901" s="162" t="s">
        <v>40146</v>
      </c>
    </row>
    <row r="39902" spans="7:7">
      <c r="G39902" s="162" t="s">
        <v>40147</v>
      </c>
    </row>
    <row r="39903" spans="7:7">
      <c r="G39903" s="162" t="s">
        <v>40148</v>
      </c>
    </row>
    <row r="39904" spans="7:7">
      <c r="G39904" s="162" t="s">
        <v>40149</v>
      </c>
    </row>
    <row r="39905" spans="7:7">
      <c r="G39905" s="162" t="s">
        <v>40150</v>
      </c>
    </row>
    <row r="39906" spans="7:7">
      <c r="G39906" s="162" t="s">
        <v>40151</v>
      </c>
    </row>
    <row r="39907" spans="7:7">
      <c r="G39907" s="162" t="s">
        <v>40152</v>
      </c>
    </row>
    <row r="39908" spans="7:7">
      <c r="G39908" s="162" t="s">
        <v>40153</v>
      </c>
    </row>
    <row r="39909" spans="7:7">
      <c r="G39909" s="162" t="s">
        <v>40154</v>
      </c>
    </row>
    <row r="39910" spans="7:7">
      <c r="G39910" s="162" t="s">
        <v>40155</v>
      </c>
    </row>
    <row r="39911" spans="7:7">
      <c r="G39911" s="162" t="s">
        <v>40156</v>
      </c>
    </row>
    <row r="39912" spans="7:7">
      <c r="G39912" s="162" t="s">
        <v>40157</v>
      </c>
    </row>
    <row r="39913" spans="7:7">
      <c r="G39913" s="162" t="s">
        <v>40158</v>
      </c>
    </row>
    <row r="39914" spans="7:7">
      <c r="G39914" s="162" t="s">
        <v>40159</v>
      </c>
    </row>
    <row r="39915" spans="7:7">
      <c r="G39915" s="162" t="s">
        <v>40160</v>
      </c>
    </row>
    <row r="39916" spans="7:7">
      <c r="G39916" s="162" t="s">
        <v>40161</v>
      </c>
    </row>
    <row r="39917" spans="7:7">
      <c r="G39917" s="162" t="s">
        <v>40162</v>
      </c>
    </row>
    <row r="39918" spans="7:7">
      <c r="G39918" s="162" t="s">
        <v>40163</v>
      </c>
    </row>
    <row r="39919" spans="7:7">
      <c r="G39919" s="162" t="s">
        <v>40164</v>
      </c>
    </row>
    <row r="39920" spans="7:7">
      <c r="G39920" s="162" t="s">
        <v>40165</v>
      </c>
    </row>
    <row r="39921" spans="7:7">
      <c r="G39921" s="162" t="s">
        <v>40166</v>
      </c>
    </row>
    <row r="39922" spans="7:7">
      <c r="G39922" s="162" t="s">
        <v>40167</v>
      </c>
    </row>
    <row r="39923" spans="7:7">
      <c r="G39923" s="162" t="s">
        <v>40168</v>
      </c>
    </row>
    <row r="39924" spans="7:7">
      <c r="G39924" s="162" t="s">
        <v>40169</v>
      </c>
    </row>
    <row r="39925" spans="7:7">
      <c r="G39925" s="162" t="s">
        <v>40170</v>
      </c>
    </row>
    <row r="39926" spans="7:7">
      <c r="G39926" s="162" t="s">
        <v>40171</v>
      </c>
    </row>
    <row r="39927" spans="7:7">
      <c r="G39927" s="162" t="s">
        <v>40172</v>
      </c>
    </row>
    <row r="39928" spans="7:7">
      <c r="G39928" s="162" t="s">
        <v>40173</v>
      </c>
    </row>
    <row r="39929" spans="7:7">
      <c r="G39929" s="162" t="s">
        <v>40174</v>
      </c>
    </row>
    <row r="39930" spans="7:7">
      <c r="G39930" s="162" t="s">
        <v>40175</v>
      </c>
    </row>
    <row r="39931" spans="7:7">
      <c r="G39931" s="162" t="s">
        <v>40176</v>
      </c>
    </row>
    <row r="39932" spans="7:7">
      <c r="G39932" s="162" t="s">
        <v>40177</v>
      </c>
    </row>
    <row r="39933" spans="7:7">
      <c r="G39933" s="162" t="s">
        <v>40178</v>
      </c>
    </row>
    <row r="39934" spans="7:7">
      <c r="G39934" s="162" t="s">
        <v>40179</v>
      </c>
    </row>
    <row r="39935" spans="7:7">
      <c r="G39935" s="162" t="s">
        <v>40180</v>
      </c>
    </row>
    <row r="39936" spans="7:7">
      <c r="G39936" s="162" t="s">
        <v>40181</v>
      </c>
    </row>
    <row r="39937" spans="7:7">
      <c r="G39937" s="162" t="s">
        <v>40182</v>
      </c>
    </row>
    <row r="39938" spans="7:7">
      <c r="G39938" s="162" t="s">
        <v>40183</v>
      </c>
    </row>
    <row r="39939" spans="7:7">
      <c r="G39939" s="162" t="s">
        <v>40184</v>
      </c>
    </row>
    <row r="39940" spans="7:7">
      <c r="G39940" s="162" t="s">
        <v>40185</v>
      </c>
    </row>
    <row r="39941" spans="7:7">
      <c r="G39941" s="162" t="s">
        <v>40186</v>
      </c>
    </row>
    <row r="39942" spans="7:7">
      <c r="G39942" s="162" t="s">
        <v>40187</v>
      </c>
    </row>
    <row r="39943" spans="7:7">
      <c r="G39943" s="162" t="s">
        <v>40188</v>
      </c>
    </row>
    <row r="39944" spans="7:7">
      <c r="G39944" s="162" t="s">
        <v>40189</v>
      </c>
    </row>
    <row r="39945" spans="7:7">
      <c r="G39945" s="162" t="s">
        <v>40190</v>
      </c>
    </row>
    <row r="39946" spans="7:7">
      <c r="G39946" s="162" t="s">
        <v>40191</v>
      </c>
    </row>
    <row r="39947" spans="7:7">
      <c r="G39947" s="162" t="s">
        <v>40192</v>
      </c>
    </row>
    <row r="39948" spans="7:7">
      <c r="G39948" s="162" t="s">
        <v>40193</v>
      </c>
    </row>
    <row r="39949" spans="7:7">
      <c r="G39949" s="162" t="s">
        <v>40194</v>
      </c>
    </row>
    <row r="39950" spans="7:7">
      <c r="G39950" s="162" t="s">
        <v>40195</v>
      </c>
    </row>
    <row r="39951" spans="7:7">
      <c r="G39951" s="162" t="s">
        <v>40196</v>
      </c>
    </row>
    <row r="39952" spans="7:7">
      <c r="G39952" s="162" t="s">
        <v>40197</v>
      </c>
    </row>
    <row r="39953" spans="7:7">
      <c r="G39953" s="162" t="s">
        <v>40198</v>
      </c>
    </row>
    <row r="39954" spans="7:7">
      <c r="G39954" s="162" t="s">
        <v>40199</v>
      </c>
    </row>
    <row r="39955" spans="7:7">
      <c r="G39955" s="162" t="s">
        <v>40200</v>
      </c>
    </row>
    <row r="39956" spans="7:7">
      <c r="G39956" s="162" t="s">
        <v>40201</v>
      </c>
    </row>
    <row r="39957" spans="7:7">
      <c r="G39957" s="162" t="s">
        <v>40202</v>
      </c>
    </row>
    <row r="39958" spans="7:7">
      <c r="G39958" s="162" t="s">
        <v>40203</v>
      </c>
    </row>
    <row r="39959" spans="7:7">
      <c r="G39959" s="162" t="s">
        <v>40204</v>
      </c>
    </row>
    <row r="39960" spans="7:7">
      <c r="G39960" s="162" t="s">
        <v>40205</v>
      </c>
    </row>
    <row r="39961" spans="7:7">
      <c r="G39961" s="162" t="s">
        <v>40206</v>
      </c>
    </row>
    <row r="39962" spans="7:7">
      <c r="G39962" s="162" t="s">
        <v>40207</v>
      </c>
    </row>
    <row r="39963" spans="7:7">
      <c r="G39963" s="162" t="s">
        <v>40208</v>
      </c>
    </row>
    <row r="39964" spans="7:7">
      <c r="G39964" s="162" t="s">
        <v>40209</v>
      </c>
    </row>
    <row r="39965" spans="7:7">
      <c r="G39965" s="162" t="s">
        <v>40210</v>
      </c>
    </row>
    <row r="39966" spans="7:7">
      <c r="G39966" s="162" t="s">
        <v>40211</v>
      </c>
    </row>
    <row r="39967" spans="7:7">
      <c r="G39967" s="162" t="s">
        <v>40212</v>
      </c>
    </row>
    <row r="39968" spans="7:7">
      <c r="G39968" s="162" t="s">
        <v>40213</v>
      </c>
    </row>
    <row r="39969" spans="7:7">
      <c r="G39969" s="162" t="s">
        <v>40214</v>
      </c>
    </row>
    <row r="39970" spans="7:7">
      <c r="G39970" s="162" t="s">
        <v>40215</v>
      </c>
    </row>
    <row r="39971" spans="7:7">
      <c r="G39971" s="162" t="s">
        <v>40216</v>
      </c>
    </row>
    <row r="39972" spans="7:7">
      <c r="G39972" s="162" t="s">
        <v>40217</v>
      </c>
    </row>
    <row r="39973" spans="7:7">
      <c r="G39973" s="162" t="s">
        <v>40218</v>
      </c>
    </row>
    <row r="39974" spans="7:7">
      <c r="G39974" s="162" t="s">
        <v>40219</v>
      </c>
    </row>
    <row r="39975" spans="7:7">
      <c r="G39975" s="162" t="s">
        <v>40220</v>
      </c>
    </row>
    <row r="39976" spans="7:7">
      <c r="G39976" s="162" t="s">
        <v>40221</v>
      </c>
    </row>
    <row r="39977" spans="7:7">
      <c r="G39977" s="162" t="s">
        <v>40222</v>
      </c>
    </row>
    <row r="39978" spans="7:7">
      <c r="G39978" s="162" t="s">
        <v>40223</v>
      </c>
    </row>
    <row r="39979" spans="7:7">
      <c r="G39979" s="162" t="s">
        <v>40224</v>
      </c>
    </row>
    <row r="39980" spans="7:7">
      <c r="G39980" s="162" t="s">
        <v>40225</v>
      </c>
    </row>
    <row r="39981" spans="7:7">
      <c r="G39981" s="162" t="s">
        <v>40226</v>
      </c>
    </row>
    <row r="39982" spans="7:7">
      <c r="G39982" s="162" t="s">
        <v>40227</v>
      </c>
    </row>
    <row r="39983" spans="7:7">
      <c r="G39983" s="162" t="s">
        <v>40228</v>
      </c>
    </row>
    <row r="39984" spans="7:7">
      <c r="G39984" s="162" t="s">
        <v>40229</v>
      </c>
    </row>
    <row r="39985" spans="7:7">
      <c r="G39985" s="162" t="s">
        <v>40230</v>
      </c>
    </row>
    <row r="39986" spans="7:7">
      <c r="G39986" s="162" t="s">
        <v>40231</v>
      </c>
    </row>
    <row r="39987" spans="7:7">
      <c r="G39987" s="162" t="s">
        <v>40232</v>
      </c>
    </row>
    <row r="39988" spans="7:7">
      <c r="G39988" s="162" t="s">
        <v>40233</v>
      </c>
    </row>
    <row r="39989" spans="7:7">
      <c r="G39989" s="162" t="s">
        <v>40234</v>
      </c>
    </row>
    <row r="39990" spans="7:7">
      <c r="G39990" s="162" t="s">
        <v>40235</v>
      </c>
    </row>
    <row r="39991" spans="7:7">
      <c r="G39991" s="162" t="s">
        <v>40236</v>
      </c>
    </row>
    <row r="39992" spans="7:7">
      <c r="G39992" s="162" t="s">
        <v>40237</v>
      </c>
    </row>
    <row r="39993" spans="7:7">
      <c r="G39993" s="162" t="s">
        <v>40238</v>
      </c>
    </row>
    <row r="39994" spans="7:7">
      <c r="G39994" s="162" t="s">
        <v>40239</v>
      </c>
    </row>
    <row r="39995" spans="7:7">
      <c r="G39995" s="162" t="s">
        <v>40240</v>
      </c>
    </row>
    <row r="39996" spans="7:7">
      <c r="G39996" s="162" t="s">
        <v>40241</v>
      </c>
    </row>
    <row r="39997" spans="7:7">
      <c r="G39997" s="162" t="s">
        <v>40242</v>
      </c>
    </row>
    <row r="39998" spans="7:7">
      <c r="G39998" s="162" t="s">
        <v>40243</v>
      </c>
    </row>
    <row r="39999" spans="7:7">
      <c r="G39999" s="162" t="s">
        <v>40244</v>
      </c>
    </row>
    <row r="40000" spans="7:7">
      <c r="G40000" s="162" t="s">
        <v>40245</v>
      </c>
    </row>
    <row r="40001" spans="7:7">
      <c r="G40001" s="162" t="s">
        <v>40246</v>
      </c>
    </row>
    <row r="40002" spans="7:7">
      <c r="G40002" s="162" t="s">
        <v>40247</v>
      </c>
    </row>
    <row r="40003" spans="7:7">
      <c r="G40003" s="162" t="s">
        <v>40248</v>
      </c>
    </row>
    <row r="40004" spans="7:7">
      <c r="G40004" s="162" t="s">
        <v>40249</v>
      </c>
    </row>
    <row r="40005" spans="7:7">
      <c r="G40005" s="162" t="s">
        <v>40250</v>
      </c>
    </row>
    <row r="40006" spans="7:7">
      <c r="G40006" s="162" t="s">
        <v>40251</v>
      </c>
    </row>
    <row r="40007" spans="7:7">
      <c r="G40007" s="162" t="s">
        <v>40252</v>
      </c>
    </row>
    <row r="40008" spans="7:7">
      <c r="G40008" s="162" t="s">
        <v>40253</v>
      </c>
    </row>
    <row r="40009" spans="7:7">
      <c r="G40009" s="162" t="s">
        <v>40254</v>
      </c>
    </row>
    <row r="40010" spans="7:7">
      <c r="G40010" s="162" t="s">
        <v>40255</v>
      </c>
    </row>
    <row r="40011" spans="7:7">
      <c r="G40011" s="162" t="s">
        <v>40256</v>
      </c>
    </row>
    <row r="40012" spans="7:7">
      <c r="G40012" s="162" t="s">
        <v>40257</v>
      </c>
    </row>
    <row r="40013" spans="7:7">
      <c r="G40013" s="162" t="s">
        <v>40258</v>
      </c>
    </row>
    <row r="40014" spans="7:7">
      <c r="G40014" s="162" t="s">
        <v>40259</v>
      </c>
    </row>
    <row r="40015" spans="7:7">
      <c r="G40015" s="162" t="s">
        <v>40260</v>
      </c>
    </row>
    <row r="40016" spans="7:7">
      <c r="G40016" s="162" t="s">
        <v>40261</v>
      </c>
    </row>
    <row r="40017" spans="7:7">
      <c r="G40017" s="162" t="s">
        <v>40262</v>
      </c>
    </row>
    <row r="40018" spans="7:7">
      <c r="G40018" s="162" t="s">
        <v>40263</v>
      </c>
    </row>
    <row r="40019" spans="7:7">
      <c r="G40019" s="162" t="s">
        <v>40264</v>
      </c>
    </row>
    <row r="40020" spans="7:7">
      <c r="G40020" s="162" t="s">
        <v>40265</v>
      </c>
    </row>
    <row r="40021" spans="7:7">
      <c r="G40021" s="162" t="s">
        <v>40266</v>
      </c>
    </row>
    <row r="40022" spans="7:7">
      <c r="G40022" s="162" t="s">
        <v>40267</v>
      </c>
    </row>
    <row r="40023" spans="7:7">
      <c r="G40023" s="162" t="s">
        <v>40268</v>
      </c>
    </row>
    <row r="40024" spans="7:7">
      <c r="G40024" s="162" t="s">
        <v>40269</v>
      </c>
    </row>
    <row r="40025" spans="7:7">
      <c r="G40025" s="162" t="s">
        <v>40270</v>
      </c>
    </row>
    <row r="40026" spans="7:7">
      <c r="G40026" s="162" t="s">
        <v>40271</v>
      </c>
    </row>
    <row r="40027" spans="7:7">
      <c r="G40027" s="162" t="s">
        <v>40272</v>
      </c>
    </row>
    <row r="40028" spans="7:7">
      <c r="G40028" s="162" t="s">
        <v>40273</v>
      </c>
    </row>
    <row r="40029" spans="7:7">
      <c r="G40029" s="162" t="s">
        <v>40274</v>
      </c>
    </row>
    <row r="40030" spans="7:7">
      <c r="G40030" s="162" t="s">
        <v>40275</v>
      </c>
    </row>
    <row r="40031" spans="7:7">
      <c r="G40031" s="162" t="s">
        <v>40276</v>
      </c>
    </row>
    <row r="40032" spans="7:7">
      <c r="G40032" s="162" t="s">
        <v>40277</v>
      </c>
    </row>
    <row r="40033" spans="7:7">
      <c r="G40033" s="162" t="s">
        <v>40278</v>
      </c>
    </row>
    <row r="40034" spans="7:7">
      <c r="G40034" s="162" t="s">
        <v>40279</v>
      </c>
    </row>
    <row r="40035" spans="7:7">
      <c r="G40035" s="162" t="s">
        <v>40280</v>
      </c>
    </row>
    <row r="40036" spans="7:7">
      <c r="G40036" s="162" t="s">
        <v>40281</v>
      </c>
    </row>
    <row r="40037" spans="7:7">
      <c r="G40037" s="162" t="s">
        <v>40282</v>
      </c>
    </row>
    <row r="40038" spans="7:7">
      <c r="G40038" s="162" t="s">
        <v>40283</v>
      </c>
    </row>
    <row r="40039" spans="7:7">
      <c r="G40039" s="162" t="s">
        <v>40284</v>
      </c>
    </row>
    <row r="40040" spans="7:7">
      <c r="G40040" s="162" t="s">
        <v>40285</v>
      </c>
    </row>
    <row r="40041" spans="7:7">
      <c r="G40041" s="162" t="s">
        <v>40286</v>
      </c>
    </row>
    <row r="40042" spans="7:7">
      <c r="G40042" s="162" t="s">
        <v>40287</v>
      </c>
    </row>
    <row r="40043" spans="7:7">
      <c r="G40043" s="162" t="s">
        <v>40288</v>
      </c>
    </row>
    <row r="40044" spans="7:7">
      <c r="G40044" s="162" t="s">
        <v>40289</v>
      </c>
    </row>
    <row r="40045" spans="7:7">
      <c r="G40045" s="162" t="s">
        <v>40290</v>
      </c>
    </row>
    <row r="40046" spans="7:7">
      <c r="G40046" s="162" t="s">
        <v>40291</v>
      </c>
    </row>
    <row r="40047" spans="7:7">
      <c r="G40047" s="162" t="s">
        <v>40292</v>
      </c>
    </row>
    <row r="40048" spans="7:7">
      <c r="G40048" s="162" t="s">
        <v>40293</v>
      </c>
    </row>
    <row r="40049" spans="7:7">
      <c r="G40049" s="162" t="s">
        <v>40294</v>
      </c>
    </row>
    <row r="40050" spans="7:7">
      <c r="G40050" s="162" t="s">
        <v>40295</v>
      </c>
    </row>
    <row r="40051" spans="7:7">
      <c r="G40051" s="162" t="s">
        <v>40296</v>
      </c>
    </row>
    <row r="40052" spans="7:7">
      <c r="G40052" s="162" t="s">
        <v>40297</v>
      </c>
    </row>
    <row r="40053" spans="7:7">
      <c r="G40053" s="162" t="s">
        <v>40298</v>
      </c>
    </row>
    <row r="40054" spans="7:7">
      <c r="G40054" s="162" t="s">
        <v>40299</v>
      </c>
    </row>
    <row r="40055" spans="7:7">
      <c r="G40055" s="162" t="s">
        <v>40300</v>
      </c>
    </row>
    <row r="40056" spans="7:7">
      <c r="G40056" s="162" t="s">
        <v>40301</v>
      </c>
    </row>
    <row r="40057" spans="7:7">
      <c r="G40057" s="162" t="s">
        <v>40302</v>
      </c>
    </row>
    <row r="40058" spans="7:7">
      <c r="G40058" s="162" t="s">
        <v>40303</v>
      </c>
    </row>
    <row r="40059" spans="7:7">
      <c r="G40059" s="162" t="s">
        <v>40304</v>
      </c>
    </row>
    <row r="40060" spans="7:7">
      <c r="G40060" s="162" t="s">
        <v>40305</v>
      </c>
    </row>
    <row r="40061" spans="7:7">
      <c r="G40061" s="162" t="s">
        <v>40306</v>
      </c>
    </row>
    <row r="40062" spans="7:7">
      <c r="G40062" s="162" t="s">
        <v>40307</v>
      </c>
    </row>
    <row r="40063" spans="7:7">
      <c r="G40063" s="162" t="s">
        <v>40308</v>
      </c>
    </row>
    <row r="40064" spans="7:7">
      <c r="G40064" s="162" t="s">
        <v>40309</v>
      </c>
    </row>
    <row r="40065" spans="7:7">
      <c r="G40065" s="162" t="s">
        <v>40310</v>
      </c>
    </row>
    <row r="40066" spans="7:7">
      <c r="G40066" s="162" t="s">
        <v>40311</v>
      </c>
    </row>
    <row r="40067" spans="7:7">
      <c r="G40067" s="162" t="s">
        <v>40312</v>
      </c>
    </row>
    <row r="40068" spans="7:7">
      <c r="G40068" s="162" t="s">
        <v>40313</v>
      </c>
    </row>
    <row r="40069" spans="7:7">
      <c r="G40069" s="162" t="s">
        <v>40314</v>
      </c>
    </row>
    <row r="40070" spans="7:7">
      <c r="G40070" s="162" t="s">
        <v>40315</v>
      </c>
    </row>
    <row r="40071" spans="7:7">
      <c r="G40071" s="162" t="s">
        <v>40316</v>
      </c>
    </row>
    <row r="40072" spans="7:7">
      <c r="G40072" s="162" t="s">
        <v>40317</v>
      </c>
    </row>
    <row r="40073" spans="7:7">
      <c r="G40073" s="162" t="s">
        <v>40318</v>
      </c>
    </row>
    <row r="40074" spans="7:7">
      <c r="G40074" s="162" t="s">
        <v>40319</v>
      </c>
    </row>
    <row r="40075" spans="7:7">
      <c r="G40075" s="162" t="s">
        <v>40320</v>
      </c>
    </row>
    <row r="40076" spans="7:7">
      <c r="G40076" s="162" t="s">
        <v>40321</v>
      </c>
    </row>
    <row r="40077" spans="7:7">
      <c r="G40077" s="162" t="s">
        <v>40322</v>
      </c>
    </row>
    <row r="40078" spans="7:7">
      <c r="G40078" s="162" t="s">
        <v>40323</v>
      </c>
    </row>
    <row r="40079" spans="7:7">
      <c r="G40079" s="162" t="s">
        <v>40324</v>
      </c>
    </row>
    <row r="40080" spans="7:7">
      <c r="G40080" s="162" t="s">
        <v>40325</v>
      </c>
    </row>
    <row r="40081" spans="7:7">
      <c r="G40081" s="162" t="s">
        <v>40326</v>
      </c>
    </row>
    <row r="40082" spans="7:7">
      <c r="G40082" s="162" t="s">
        <v>40327</v>
      </c>
    </row>
    <row r="40083" spans="7:7">
      <c r="G40083" s="162" t="s">
        <v>40328</v>
      </c>
    </row>
    <row r="40084" spans="7:7">
      <c r="G40084" s="162" t="s">
        <v>40329</v>
      </c>
    </row>
    <row r="40085" spans="7:7">
      <c r="G40085" s="162" t="s">
        <v>40330</v>
      </c>
    </row>
    <row r="40086" spans="7:7">
      <c r="G40086" s="162" t="s">
        <v>40331</v>
      </c>
    </row>
    <row r="40087" spans="7:7">
      <c r="G40087" s="162" t="s">
        <v>40332</v>
      </c>
    </row>
    <row r="40088" spans="7:7">
      <c r="G40088" s="162" t="s">
        <v>40333</v>
      </c>
    </row>
    <row r="40089" spans="7:7">
      <c r="G40089" s="162" t="s">
        <v>40334</v>
      </c>
    </row>
    <row r="40090" spans="7:7">
      <c r="G40090" s="162" t="s">
        <v>40335</v>
      </c>
    </row>
    <row r="40091" spans="7:7">
      <c r="G40091" s="162" t="s">
        <v>40336</v>
      </c>
    </row>
    <row r="40092" spans="7:7">
      <c r="G40092" s="162" t="s">
        <v>40337</v>
      </c>
    </row>
    <row r="40093" spans="7:7">
      <c r="G40093" s="162" t="s">
        <v>40338</v>
      </c>
    </row>
    <row r="40094" spans="7:7">
      <c r="G40094" s="162" t="s">
        <v>40339</v>
      </c>
    </row>
    <row r="40095" spans="7:7">
      <c r="G40095" s="162" t="s">
        <v>40340</v>
      </c>
    </row>
    <row r="40096" spans="7:7">
      <c r="G40096" s="162" t="s">
        <v>40341</v>
      </c>
    </row>
    <row r="40097" spans="7:7">
      <c r="G40097" s="162" t="s">
        <v>40342</v>
      </c>
    </row>
    <row r="40098" spans="7:7">
      <c r="G40098" s="162" t="s">
        <v>40343</v>
      </c>
    </row>
    <row r="40099" spans="7:7">
      <c r="G40099" s="162" t="s">
        <v>40344</v>
      </c>
    </row>
    <row r="40100" spans="7:7">
      <c r="G40100" s="162" t="s">
        <v>40345</v>
      </c>
    </row>
    <row r="40101" spans="7:7">
      <c r="G40101" s="162" t="s">
        <v>40346</v>
      </c>
    </row>
    <row r="40102" spans="7:7">
      <c r="G40102" s="162" t="s">
        <v>40347</v>
      </c>
    </row>
    <row r="40103" spans="7:7">
      <c r="G40103" s="162" t="s">
        <v>40348</v>
      </c>
    </row>
    <row r="40104" spans="7:7">
      <c r="G40104" s="162" t="s">
        <v>40349</v>
      </c>
    </row>
    <row r="40105" spans="7:7">
      <c r="G40105" s="162" t="s">
        <v>40350</v>
      </c>
    </row>
    <row r="40106" spans="7:7">
      <c r="G40106" s="162" t="s">
        <v>40351</v>
      </c>
    </row>
    <row r="40107" spans="7:7">
      <c r="G40107" s="162" t="s">
        <v>40352</v>
      </c>
    </row>
    <row r="40108" spans="7:7">
      <c r="G40108" s="162" t="s">
        <v>40353</v>
      </c>
    </row>
    <row r="40109" spans="7:7">
      <c r="G40109" s="162" t="s">
        <v>40354</v>
      </c>
    </row>
    <row r="40110" spans="7:7">
      <c r="G40110" s="162" t="s">
        <v>40355</v>
      </c>
    </row>
    <row r="40111" spans="7:7">
      <c r="G40111" s="162" t="s">
        <v>40356</v>
      </c>
    </row>
    <row r="40112" spans="7:7">
      <c r="G40112" s="162" t="s">
        <v>40357</v>
      </c>
    </row>
    <row r="40113" spans="7:7">
      <c r="G40113" s="162" t="s">
        <v>40358</v>
      </c>
    </row>
    <row r="40114" spans="7:7">
      <c r="G40114" s="162" t="s">
        <v>40359</v>
      </c>
    </row>
    <row r="40115" spans="7:7">
      <c r="G40115" s="162" t="s">
        <v>40360</v>
      </c>
    </row>
    <row r="40116" spans="7:7">
      <c r="G40116" s="162" t="s">
        <v>40361</v>
      </c>
    </row>
    <row r="40117" spans="7:7">
      <c r="G40117" s="162" t="s">
        <v>40362</v>
      </c>
    </row>
    <row r="40118" spans="7:7">
      <c r="G40118" s="162" t="s">
        <v>40363</v>
      </c>
    </row>
    <row r="40119" spans="7:7">
      <c r="G40119" s="162" t="s">
        <v>40364</v>
      </c>
    </row>
    <row r="40120" spans="7:7">
      <c r="G40120" s="162" t="s">
        <v>40365</v>
      </c>
    </row>
    <row r="40121" spans="7:7">
      <c r="G40121" s="162" t="s">
        <v>40366</v>
      </c>
    </row>
    <row r="40122" spans="7:7">
      <c r="G40122" s="162" t="s">
        <v>40367</v>
      </c>
    </row>
    <row r="40123" spans="7:7">
      <c r="G40123" s="162" t="s">
        <v>40368</v>
      </c>
    </row>
    <row r="40124" spans="7:7">
      <c r="G40124" s="162" t="s">
        <v>40369</v>
      </c>
    </row>
    <row r="40125" spans="7:7">
      <c r="G40125" s="162" t="s">
        <v>40370</v>
      </c>
    </row>
    <row r="40126" spans="7:7">
      <c r="G40126" s="162" t="s">
        <v>40371</v>
      </c>
    </row>
    <row r="40127" spans="7:7">
      <c r="G40127" s="162" t="s">
        <v>40372</v>
      </c>
    </row>
    <row r="40128" spans="7:7">
      <c r="G40128" s="162" t="s">
        <v>40373</v>
      </c>
    </row>
    <row r="40129" spans="7:7">
      <c r="G40129" s="162" t="s">
        <v>40374</v>
      </c>
    </row>
    <row r="40130" spans="7:7">
      <c r="G40130" s="162" t="s">
        <v>40375</v>
      </c>
    </row>
    <row r="40131" spans="7:7">
      <c r="G40131" s="162" t="s">
        <v>40376</v>
      </c>
    </row>
    <row r="40132" spans="7:7">
      <c r="G40132" s="162" t="s">
        <v>40377</v>
      </c>
    </row>
    <row r="40133" spans="7:7">
      <c r="G40133" s="162" t="s">
        <v>40378</v>
      </c>
    </row>
    <row r="40134" spans="7:7">
      <c r="G40134" s="162" t="s">
        <v>40379</v>
      </c>
    </row>
    <row r="40135" spans="7:7">
      <c r="G40135" s="162" t="s">
        <v>40380</v>
      </c>
    </row>
    <row r="40136" spans="7:7">
      <c r="G40136" s="162" t="s">
        <v>40381</v>
      </c>
    </row>
    <row r="40137" spans="7:7">
      <c r="G40137" s="162" t="s">
        <v>40382</v>
      </c>
    </row>
    <row r="40138" spans="7:7">
      <c r="G40138" s="162" t="s">
        <v>40383</v>
      </c>
    </row>
    <row r="40139" spans="7:7">
      <c r="G40139" s="162" t="s">
        <v>40384</v>
      </c>
    </row>
    <row r="40140" spans="7:7">
      <c r="G40140" s="162" t="s">
        <v>40385</v>
      </c>
    </row>
    <row r="40141" spans="7:7">
      <c r="G40141" s="162" t="s">
        <v>40386</v>
      </c>
    </row>
    <row r="40142" spans="7:7">
      <c r="G40142" s="162" t="s">
        <v>40387</v>
      </c>
    </row>
    <row r="40143" spans="7:7">
      <c r="G40143" s="162" t="s">
        <v>40388</v>
      </c>
    </row>
    <row r="40144" spans="7:7">
      <c r="G40144" s="162" t="s">
        <v>40389</v>
      </c>
    </row>
    <row r="40145" spans="7:7">
      <c r="G40145" s="162" t="s">
        <v>40390</v>
      </c>
    </row>
    <row r="40146" spans="7:7">
      <c r="G40146" s="162" t="s">
        <v>40391</v>
      </c>
    </row>
    <row r="40147" spans="7:7">
      <c r="G40147" s="162" t="s">
        <v>40392</v>
      </c>
    </row>
    <row r="40148" spans="7:7">
      <c r="G40148" s="162" t="s">
        <v>40393</v>
      </c>
    </row>
    <row r="40149" spans="7:7">
      <c r="G40149" s="162" t="s">
        <v>40394</v>
      </c>
    </row>
    <row r="40150" spans="7:7">
      <c r="G40150" s="162" t="s">
        <v>40395</v>
      </c>
    </row>
    <row r="40151" spans="7:7">
      <c r="G40151" s="162" t="s">
        <v>40396</v>
      </c>
    </row>
    <row r="40152" spans="7:7">
      <c r="G40152" s="162" t="s">
        <v>40397</v>
      </c>
    </row>
    <row r="40153" spans="7:7">
      <c r="G40153" s="162" t="s">
        <v>40398</v>
      </c>
    </row>
    <row r="40154" spans="7:7">
      <c r="G40154" s="162" t="s">
        <v>40399</v>
      </c>
    </row>
    <row r="40155" spans="7:7">
      <c r="G40155" s="162" t="s">
        <v>40400</v>
      </c>
    </row>
    <row r="40156" spans="7:7">
      <c r="G40156" s="162" t="s">
        <v>40401</v>
      </c>
    </row>
    <row r="40157" spans="7:7">
      <c r="G40157" s="162" t="s">
        <v>40402</v>
      </c>
    </row>
    <row r="40158" spans="7:7">
      <c r="G40158" s="162" t="s">
        <v>40403</v>
      </c>
    </row>
    <row r="40159" spans="7:7">
      <c r="G40159" s="162" t="s">
        <v>40404</v>
      </c>
    </row>
    <row r="40160" spans="7:7">
      <c r="G40160" s="162" t="s">
        <v>40405</v>
      </c>
    </row>
    <row r="40161" spans="7:7">
      <c r="G40161" s="162" t="s">
        <v>40406</v>
      </c>
    </row>
    <row r="40162" spans="7:7">
      <c r="G40162" s="162" t="s">
        <v>40407</v>
      </c>
    </row>
    <row r="40163" spans="7:7">
      <c r="G40163" s="162" t="s">
        <v>40408</v>
      </c>
    </row>
    <row r="40164" spans="7:7">
      <c r="G40164" s="162" t="s">
        <v>40409</v>
      </c>
    </row>
    <row r="40165" spans="7:7">
      <c r="G40165" s="162" t="s">
        <v>40410</v>
      </c>
    </row>
    <row r="40166" spans="7:7">
      <c r="G40166" s="162" t="s">
        <v>40411</v>
      </c>
    </row>
    <row r="40167" spans="7:7">
      <c r="G40167" s="162" t="s">
        <v>40412</v>
      </c>
    </row>
    <row r="40168" spans="7:7">
      <c r="G40168" s="162" t="s">
        <v>40413</v>
      </c>
    </row>
    <row r="40169" spans="7:7">
      <c r="G40169" s="162" t="s">
        <v>40414</v>
      </c>
    </row>
    <row r="40170" spans="7:7">
      <c r="G40170" s="162" t="s">
        <v>40415</v>
      </c>
    </row>
    <row r="40171" spans="7:7">
      <c r="G40171" s="162" t="s">
        <v>40416</v>
      </c>
    </row>
    <row r="40172" spans="7:7">
      <c r="G40172" s="162" t="s">
        <v>40417</v>
      </c>
    </row>
    <row r="40173" spans="7:7">
      <c r="G40173" s="162" t="s">
        <v>40418</v>
      </c>
    </row>
    <row r="40174" spans="7:7">
      <c r="G40174" s="162" t="s">
        <v>40419</v>
      </c>
    </row>
    <row r="40175" spans="7:7">
      <c r="G40175" s="162" t="s">
        <v>40420</v>
      </c>
    </row>
    <row r="40176" spans="7:7">
      <c r="G40176" s="162" t="s">
        <v>40421</v>
      </c>
    </row>
    <row r="40177" spans="7:7">
      <c r="G40177" s="162" t="s">
        <v>40422</v>
      </c>
    </row>
    <row r="40178" spans="7:7">
      <c r="G40178" s="162" t="s">
        <v>40423</v>
      </c>
    </row>
    <row r="40179" spans="7:7">
      <c r="G40179" s="162" t="s">
        <v>40424</v>
      </c>
    </row>
    <row r="40180" spans="7:7">
      <c r="G40180" s="162" t="s">
        <v>40425</v>
      </c>
    </row>
    <row r="40181" spans="7:7">
      <c r="G40181" s="162" t="s">
        <v>40426</v>
      </c>
    </row>
    <row r="40182" spans="7:7">
      <c r="G40182" s="162" t="s">
        <v>40427</v>
      </c>
    </row>
    <row r="40183" spans="7:7">
      <c r="G40183" s="162" t="s">
        <v>40428</v>
      </c>
    </row>
    <row r="40184" spans="7:7">
      <c r="G40184" s="162" t="s">
        <v>40429</v>
      </c>
    </row>
    <row r="40185" spans="7:7">
      <c r="G40185" s="162" t="s">
        <v>40430</v>
      </c>
    </row>
    <row r="40186" spans="7:7">
      <c r="G40186" s="162" t="s">
        <v>40431</v>
      </c>
    </row>
    <row r="40187" spans="7:7">
      <c r="G40187" s="162" t="s">
        <v>40432</v>
      </c>
    </row>
    <row r="40188" spans="7:7">
      <c r="G40188" s="162" t="s">
        <v>40433</v>
      </c>
    </row>
    <row r="40189" spans="7:7">
      <c r="G40189" s="162" t="s">
        <v>40434</v>
      </c>
    </row>
    <row r="40190" spans="7:7">
      <c r="G40190" s="162" t="s">
        <v>40435</v>
      </c>
    </row>
    <row r="40191" spans="7:7">
      <c r="G40191" s="162" t="s">
        <v>40436</v>
      </c>
    </row>
    <row r="40192" spans="7:7">
      <c r="G40192" s="162" t="s">
        <v>40437</v>
      </c>
    </row>
    <row r="40193" spans="7:7">
      <c r="G40193" s="162" t="s">
        <v>40438</v>
      </c>
    </row>
    <row r="40194" spans="7:7">
      <c r="G40194" s="162" t="s">
        <v>40439</v>
      </c>
    </row>
    <row r="40195" spans="7:7">
      <c r="G40195" s="162" t="s">
        <v>40440</v>
      </c>
    </row>
    <row r="40196" spans="7:7">
      <c r="G40196" s="162" t="s">
        <v>40441</v>
      </c>
    </row>
    <row r="40197" spans="7:7">
      <c r="G40197" s="162" t="s">
        <v>40442</v>
      </c>
    </row>
    <row r="40198" spans="7:7">
      <c r="G40198" s="162" t="s">
        <v>40443</v>
      </c>
    </row>
    <row r="40199" spans="7:7">
      <c r="G40199" s="162" t="s">
        <v>40444</v>
      </c>
    </row>
    <row r="40200" spans="7:7">
      <c r="G40200" s="162" t="s">
        <v>40445</v>
      </c>
    </row>
    <row r="40201" spans="7:7">
      <c r="G40201" s="162" t="s">
        <v>40446</v>
      </c>
    </row>
    <row r="40202" spans="7:7">
      <c r="G40202" s="162" t="s">
        <v>40447</v>
      </c>
    </row>
    <row r="40203" spans="7:7">
      <c r="G40203" s="162" t="s">
        <v>40448</v>
      </c>
    </row>
    <row r="40204" spans="7:7">
      <c r="G40204" s="162" t="s">
        <v>40449</v>
      </c>
    </row>
    <row r="40205" spans="7:7">
      <c r="G40205" s="162" t="s">
        <v>40450</v>
      </c>
    </row>
    <row r="40206" spans="7:7">
      <c r="G40206" s="162" t="s">
        <v>40451</v>
      </c>
    </row>
    <row r="40207" spans="7:7">
      <c r="G40207" s="162" t="s">
        <v>40452</v>
      </c>
    </row>
    <row r="40208" spans="7:7">
      <c r="G40208" s="162" t="s">
        <v>40453</v>
      </c>
    </row>
    <row r="40209" spans="7:7">
      <c r="G40209" s="162" t="s">
        <v>40454</v>
      </c>
    </row>
    <row r="40210" spans="7:7">
      <c r="G40210" s="162" t="s">
        <v>40455</v>
      </c>
    </row>
    <row r="40211" spans="7:7">
      <c r="G40211" s="162" t="s">
        <v>40456</v>
      </c>
    </row>
    <row r="40212" spans="7:7">
      <c r="G40212" s="162" t="s">
        <v>40457</v>
      </c>
    </row>
    <row r="40213" spans="7:7">
      <c r="G40213" s="162" t="s">
        <v>40458</v>
      </c>
    </row>
    <row r="40214" spans="7:7">
      <c r="G40214" s="162" t="s">
        <v>40459</v>
      </c>
    </row>
    <row r="40215" spans="7:7">
      <c r="G40215" s="162" t="s">
        <v>40460</v>
      </c>
    </row>
    <row r="40216" spans="7:7">
      <c r="G40216" s="162" t="s">
        <v>40461</v>
      </c>
    </row>
    <row r="40217" spans="7:7">
      <c r="G40217" s="162" t="s">
        <v>40462</v>
      </c>
    </row>
    <row r="40218" spans="7:7">
      <c r="G40218" s="162" t="s">
        <v>40463</v>
      </c>
    </row>
    <row r="40219" spans="7:7">
      <c r="G40219" s="162" t="s">
        <v>40464</v>
      </c>
    </row>
    <row r="40220" spans="7:7">
      <c r="G40220" s="162" t="s">
        <v>40465</v>
      </c>
    </row>
    <row r="40221" spans="7:7">
      <c r="G40221" s="162" t="s">
        <v>40466</v>
      </c>
    </row>
    <row r="40222" spans="7:7">
      <c r="G40222" s="162" t="s">
        <v>40467</v>
      </c>
    </row>
    <row r="40223" spans="7:7">
      <c r="G40223" s="162" t="s">
        <v>40468</v>
      </c>
    </row>
    <row r="40224" spans="7:7">
      <c r="G40224" s="162" t="s">
        <v>40469</v>
      </c>
    </row>
    <row r="40225" spans="7:7">
      <c r="G40225" s="162" t="s">
        <v>40470</v>
      </c>
    </row>
    <row r="40226" spans="7:7">
      <c r="G40226" s="162" t="s">
        <v>40471</v>
      </c>
    </row>
    <row r="40227" spans="7:7">
      <c r="G40227" s="162" t="s">
        <v>40472</v>
      </c>
    </row>
    <row r="40228" spans="7:7">
      <c r="G40228" s="162" t="s">
        <v>40473</v>
      </c>
    </row>
    <row r="40229" spans="7:7">
      <c r="G40229" s="162" t="s">
        <v>40474</v>
      </c>
    </row>
    <row r="40230" spans="7:7">
      <c r="G40230" s="162" t="s">
        <v>40475</v>
      </c>
    </row>
    <row r="40231" spans="7:7">
      <c r="G40231" s="162" t="s">
        <v>40476</v>
      </c>
    </row>
    <row r="40232" spans="7:7">
      <c r="G40232" s="162" t="s">
        <v>40477</v>
      </c>
    </row>
    <row r="40233" spans="7:7">
      <c r="G40233" s="162" t="s">
        <v>40478</v>
      </c>
    </row>
    <row r="40234" spans="7:7">
      <c r="G40234" s="162" t="s">
        <v>40479</v>
      </c>
    </row>
    <row r="40235" spans="7:7">
      <c r="G40235" s="162" t="s">
        <v>40480</v>
      </c>
    </row>
    <row r="40236" spans="7:7">
      <c r="G40236" s="162" t="s">
        <v>40481</v>
      </c>
    </row>
    <row r="40237" spans="7:7">
      <c r="G40237" s="162" t="s">
        <v>40482</v>
      </c>
    </row>
    <row r="40238" spans="7:7">
      <c r="G40238" s="162" t="s">
        <v>40483</v>
      </c>
    </row>
    <row r="40239" spans="7:7">
      <c r="G40239" s="162" t="s">
        <v>40484</v>
      </c>
    </row>
    <row r="40240" spans="7:7">
      <c r="G40240" s="162" t="s">
        <v>40485</v>
      </c>
    </row>
    <row r="40241" spans="7:7">
      <c r="G40241" s="162" t="s">
        <v>40486</v>
      </c>
    </row>
    <row r="40242" spans="7:7">
      <c r="G40242" s="162" t="s">
        <v>40487</v>
      </c>
    </row>
    <row r="40243" spans="7:7">
      <c r="G40243" s="162" t="s">
        <v>40488</v>
      </c>
    </row>
    <row r="40244" spans="7:7">
      <c r="G40244" s="162" t="s">
        <v>40489</v>
      </c>
    </row>
    <row r="40245" spans="7:7">
      <c r="G40245" s="162" t="s">
        <v>40490</v>
      </c>
    </row>
    <row r="40246" spans="7:7">
      <c r="G40246" s="162" t="s">
        <v>40491</v>
      </c>
    </row>
    <row r="40247" spans="7:7">
      <c r="G40247" s="162" t="s">
        <v>40492</v>
      </c>
    </row>
    <row r="40248" spans="7:7">
      <c r="G40248" s="162" t="s">
        <v>40493</v>
      </c>
    </row>
    <row r="40249" spans="7:7">
      <c r="G40249" s="162" t="s">
        <v>40494</v>
      </c>
    </row>
    <row r="40250" spans="7:7">
      <c r="G40250" s="162" t="s">
        <v>40495</v>
      </c>
    </row>
    <row r="40251" spans="7:7">
      <c r="G40251" s="162" t="s">
        <v>40496</v>
      </c>
    </row>
    <row r="40252" spans="7:7">
      <c r="G40252" s="162" t="s">
        <v>40497</v>
      </c>
    </row>
    <row r="40253" spans="7:7">
      <c r="G40253" s="162" t="s">
        <v>40498</v>
      </c>
    </row>
    <row r="40254" spans="7:7">
      <c r="G40254" s="162" t="s">
        <v>40499</v>
      </c>
    </row>
    <row r="40255" spans="7:7">
      <c r="G40255" s="162" t="s">
        <v>40500</v>
      </c>
    </row>
    <row r="40256" spans="7:7">
      <c r="G40256" s="162" t="s">
        <v>40501</v>
      </c>
    </row>
    <row r="40257" spans="7:7">
      <c r="G40257" s="162" t="s">
        <v>40502</v>
      </c>
    </row>
    <row r="40258" spans="7:7">
      <c r="G40258" s="162" t="s">
        <v>40503</v>
      </c>
    </row>
    <row r="40259" spans="7:7">
      <c r="G40259" s="162" t="s">
        <v>40504</v>
      </c>
    </row>
    <row r="40260" spans="7:7">
      <c r="G40260" s="162" t="s">
        <v>40505</v>
      </c>
    </row>
    <row r="40261" spans="7:7">
      <c r="G40261" s="162" t="s">
        <v>40506</v>
      </c>
    </row>
    <row r="40262" spans="7:7">
      <c r="G40262" s="162" t="s">
        <v>40507</v>
      </c>
    </row>
    <row r="40263" spans="7:7">
      <c r="G40263" s="162" t="s">
        <v>40508</v>
      </c>
    </row>
    <row r="40264" spans="7:7">
      <c r="G40264" s="162" t="s">
        <v>40509</v>
      </c>
    </row>
    <row r="40265" spans="7:7">
      <c r="G40265" s="162" t="s">
        <v>40510</v>
      </c>
    </row>
    <row r="40266" spans="7:7">
      <c r="G40266" s="162" t="s">
        <v>40511</v>
      </c>
    </row>
    <row r="40267" spans="7:7">
      <c r="G40267" s="162" t="s">
        <v>40512</v>
      </c>
    </row>
    <row r="40268" spans="7:7">
      <c r="G40268" s="162" t="s">
        <v>40513</v>
      </c>
    </row>
    <row r="40269" spans="7:7">
      <c r="G40269" s="162" t="s">
        <v>40514</v>
      </c>
    </row>
    <row r="40270" spans="7:7">
      <c r="G40270" s="162" t="s">
        <v>40515</v>
      </c>
    </row>
    <row r="40271" spans="7:7">
      <c r="G40271" s="162" t="s">
        <v>40516</v>
      </c>
    </row>
    <row r="40272" spans="7:7">
      <c r="G40272" s="162" t="s">
        <v>40517</v>
      </c>
    </row>
    <row r="40273" spans="7:7">
      <c r="G40273" s="162" t="s">
        <v>40518</v>
      </c>
    </row>
    <row r="40274" spans="7:7">
      <c r="G40274" s="162" t="s">
        <v>40519</v>
      </c>
    </row>
    <row r="40275" spans="7:7">
      <c r="G40275" s="162" t="s">
        <v>40520</v>
      </c>
    </row>
    <row r="40276" spans="7:7">
      <c r="G40276" s="162" t="s">
        <v>40521</v>
      </c>
    </row>
    <row r="40277" spans="7:7">
      <c r="G40277" s="162" t="s">
        <v>40522</v>
      </c>
    </row>
    <row r="40278" spans="7:7">
      <c r="G40278" s="162" t="s">
        <v>40523</v>
      </c>
    </row>
    <row r="40279" spans="7:7">
      <c r="G40279" s="162" t="s">
        <v>40524</v>
      </c>
    </row>
    <row r="40280" spans="7:7">
      <c r="G40280" s="162" t="s">
        <v>40525</v>
      </c>
    </row>
    <row r="40281" spans="7:7">
      <c r="G40281" s="162" t="s">
        <v>40526</v>
      </c>
    </row>
    <row r="40282" spans="7:7">
      <c r="G40282" s="162" t="s">
        <v>40527</v>
      </c>
    </row>
    <row r="40283" spans="7:7">
      <c r="G40283" s="162" t="s">
        <v>40528</v>
      </c>
    </row>
    <row r="40284" spans="7:7">
      <c r="G40284" s="162" t="s">
        <v>40529</v>
      </c>
    </row>
    <row r="40285" spans="7:7">
      <c r="G40285" s="162" t="s">
        <v>40530</v>
      </c>
    </row>
    <row r="40286" spans="7:7">
      <c r="G40286" s="162" t="s">
        <v>40531</v>
      </c>
    </row>
    <row r="40287" spans="7:7">
      <c r="G40287" s="162" t="s">
        <v>40532</v>
      </c>
    </row>
    <row r="40288" spans="7:7">
      <c r="G40288" s="162" t="s">
        <v>40533</v>
      </c>
    </row>
    <row r="40289" spans="7:7">
      <c r="G40289" s="162" t="s">
        <v>40534</v>
      </c>
    </row>
    <row r="40290" spans="7:7">
      <c r="G40290" s="162" t="s">
        <v>40535</v>
      </c>
    </row>
    <row r="40291" spans="7:7">
      <c r="G40291" s="162" t="s">
        <v>40536</v>
      </c>
    </row>
    <row r="40292" spans="7:7">
      <c r="G40292" s="162" t="s">
        <v>40537</v>
      </c>
    </row>
    <row r="40293" spans="7:7">
      <c r="G40293" s="162" t="s">
        <v>40538</v>
      </c>
    </row>
    <row r="40294" spans="7:7">
      <c r="G40294" s="162" t="s">
        <v>40539</v>
      </c>
    </row>
    <row r="40295" spans="7:7">
      <c r="G40295" s="162" t="s">
        <v>40540</v>
      </c>
    </row>
    <row r="40296" spans="7:7">
      <c r="G40296" s="162" t="s">
        <v>40541</v>
      </c>
    </row>
    <row r="40297" spans="7:7">
      <c r="G40297" s="162" t="s">
        <v>40542</v>
      </c>
    </row>
    <row r="40298" spans="7:7">
      <c r="G40298" s="162" t="s">
        <v>40543</v>
      </c>
    </row>
    <row r="40299" spans="7:7">
      <c r="G40299" s="162" t="s">
        <v>40544</v>
      </c>
    </row>
    <row r="40300" spans="7:7">
      <c r="G40300" s="162" t="s">
        <v>40545</v>
      </c>
    </row>
    <row r="40301" spans="7:7">
      <c r="G40301" s="162" t="s">
        <v>40546</v>
      </c>
    </row>
    <row r="40302" spans="7:7">
      <c r="G40302" s="162" t="s">
        <v>40547</v>
      </c>
    </row>
    <row r="40303" spans="7:7">
      <c r="G40303" s="162" t="s">
        <v>40548</v>
      </c>
    </row>
    <row r="40304" spans="7:7">
      <c r="G40304" s="162" t="s">
        <v>40549</v>
      </c>
    </row>
    <row r="40305" spans="7:7">
      <c r="G40305" s="162" t="s">
        <v>40550</v>
      </c>
    </row>
    <row r="40306" spans="7:7">
      <c r="G40306" s="162" t="s">
        <v>40551</v>
      </c>
    </row>
    <row r="40307" spans="7:7">
      <c r="G40307" s="162" t="s">
        <v>40552</v>
      </c>
    </row>
    <row r="40308" spans="7:7">
      <c r="G40308" s="162" t="s">
        <v>40553</v>
      </c>
    </row>
    <row r="40309" spans="7:7">
      <c r="G40309" s="162" t="s">
        <v>40554</v>
      </c>
    </row>
    <row r="40310" spans="7:7">
      <c r="G40310" s="162" t="s">
        <v>40555</v>
      </c>
    </row>
    <row r="40311" spans="7:7">
      <c r="G40311" s="162" t="s">
        <v>40556</v>
      </c>
    </row>
    <row r="40312" spans="7:7">
      <c r="G40312" s="162" t="s">
        <v>40557</v>
      </c>
    </row>
    <row r="40313" spans="7:7">
      <c r="G40313" s="162" t="s">
        <v>40558</v>
      </c>
    </row>
    <row r="40314" spans="7:7">
      <c r="G40314" s="162" t="s">
        <v>40559</v>
      </c>
    </row>
    <row r="40315" spans="7:7">
      <c r="G40315" s="162" t="s">
        <v>40560</v>
      </c>
    </row>
    <row r="40316" spans="7:7">
      <c r="G40316" s="162" t="s">
        <v>40561</v>
      </c>
    </row>
    <row r="40317" spans="7:7">
      <c r="G40317" s="162" t="s">
        <v>40562</v>
      </c>
    </row>
    <row r="40318" spans="7:7">
      <c r="G40318" s="162" t="s">
        <v>40563</v>
      </c>
    </row>
    <row r="40319" spans="7:7">
      <c r="G40319" s="162" t="s">
        <v>40564</v>
      </c>
    </row>
    <row r="40320" spans="7:7">
      <c r="G40320" s="162" t="s">
        <v>40565</v>
      </c>
    </row>
    <row r="40321" spans="7:7">
      <c r="G40321" s="162" t="s">
        <v>40566</v>
      </c>
    </row>
    <row r="40322" spans="7:7">
      <c r="G40322" s="162" t="s">
        <v>40567</v>
      </c>
    </row>
    <row r="40323" spans="7:7">
      <c r="G40323" s="162" t="s">
        <v>40568</v>
      </c>
    </row>
    <row r="40324" spans="7:7">
      <c r="G40324" s="162" t="s">
        <v>40569</v>
      </c>
    </row>
    <row r="40325" spans="7:7">
      <c r="G40325" s="162" t="s">
        <v>40570</v>
      </c>
    </row>
    <row r="40326" spans="7:7">
      <c r="G40326" s="162" t="s">
        <v>40571</v>
      </c>
    </row>
    <row r="40327" spans="7:7">
      <c r="G40327" s="162" t="s">
        <v>40572</v>
      </c>
    </row>
    <row r="40328" spans="7:7">
      <c r="G40328" s="162" t="s">
        <v>40573</v>
      </c>
    </row>
    <row r="40329" spans="7:7">
      <c r="G40329" s="162" t="s">
        <v>40574</v>
      </c>
    </row>
    <row r="40330" spans="7:7">
      <c r="G40330" s="162" t="s">
        <v>40575</v>
      </c>
    </row>
    <row r="40331" spans="7:7">
      <c r="G40331" s="162" t="s">
        <v>40576</v>
      </c>
    </row>
    <row r="40332" spans="7:7">
      <c r="G40332" s="162" t="s">
        <v>40577</v>
      </c>
    </row>
    <row r="40333" spans="7:7">
      <c r="G40333" s="162" t="s">
        <v>40578</v>
      </c>
    </row>
    <row r="40334" spans="7:7">
      <c r="G40334" s="162" t="s">
        <v>40579</v>
      </c>
    </row>
    <row r="40335" spans="7:7">
      <c r="G40335" s="162" t="s">
        <v>40580</v>
      </c>
    </row>
    <row r="40336" spans="7:7">
      <c r="G40336" s="162" t="s">
        <v>40581</v>
      </c>
    </row>
    <row r="40337" spans="7:7">
      <c r="G40337" s="162" t="s">
        <v>40582</v>
      </c>
    </row>
    <row r="40338" spans="7:7">
      <c r="G40338" s="162" t="s">
        <v>40583</v>
      </c>
    </row>
    <row r="40339" spans="7:7">
      <c r="G40339" s="162" t="s">
        <v>40584</v>
      </c>
    </row>
    <row r="40340" spans="7:7">
      <c r="G40340" s="162" t="s">
        <v>40585</v>
      </c>
    </row>
    <row r="40341" spans="7:7">
      <c r="G40341" s="162" t="s">
        <v>40586</v>
      </c>
    </row>
    <row r="40342" spans="7:7">
      <c r="G40342" s="162" t="s">
        <v>40587</v>
      </c>
    </row>
    <row r="40343" spans="7:7">
      <c r="G40343" s="162" t="s">
        <v>40588</v>
      </c>
    </row>
    <row r="40344" spans="7:7">
      <c r="G40344" s="162" t="s">
        <v>40589</v>
      </c>
    </row>
    <row r="40345" spans="7:7">
      <c r="G40345" s="162" t="s">
        <v>40590</v>
      </c>
    </row>
    <row r="40346" spans="7:7">
      <c r="G40346" s="162" t="s">
        <v>40591</v>
      </c>
    </row>
    <row r="40347" spans="7:7">
      <c r="G40347" s="162" t="s">
        <v>40592</v>
      </c>
    </row>
    <row r="40348" spans="7:7">
      <c r="G40348" s="162" t="s">
        <v>40593</v>
      </c>
    </row>
    <row r="40349" spans="7:7">
      <c r="G40349" s="162" t="s">
        <v>40594</v>
      </c>
    </row>
    <row r="40350" spans="7:7">
      <c r="G40350" s="162" t="s">
        <v>40595</v>
      </c>
    </row>
    <row r="40351" spans="7:7">
      <c r="G40351" s="162" t="s">
        <v>40596</v>
      </c>
    </row>
    <row r="40352" spans="7:7">
      <c r="G40352" s="162" t="s">
        <v>40597</v>
      </c>
    </row>
    <row r="40353" spans="7:7">
      <c r="G40353" s="162" t="s">
        <v>40598</v>
      </c>
    </row>
    <row r="40354" spans="7:7">
      <c r="G40354" s="162" t="s">
        <v>40599</v>
      </c>
    </row>
    <row r="40355" spans="7:7">
      <c r="G40355" s="162" t="s">
        <v>40600</v>
      </c>
    </row>
    <row r="40356" spans="7:7">
      <c r="G40356" s="162" t="s">
        <v>40601</v>
      </c>
    </row>
    <row r="40357" spans="7:7">
      <c r="G40357" s="162" t="s">
        <v>40602</v>
      </c>
    </row>
    <row r="40358" spans="7:7">
      <c r="G40358" s="162" t="s">
        <v>40603</v>
      </c>
    </row>
    <row r="40359" spans="7:7">
      <c r="G40359" s="162" t="s">
        <v>40604</v>
      </c>
    </row>
    <row r="40360" spans="7:7">
      <c r="G40360" s="162" t="s">
        <v>40605</v>
      </c>
    </row>
    <row r="40361" spans="7:7">
      <c r="G40361" s="162" t="s">
        <v>40606</v>
      </c>
    </row>
    <row r="40362" spans="7:7">
      <c r="G40362" s="162" t="s">
        <v>40607</v>
      </c>
    </row>
    <row r="40363" spans="7:7">
      <c r="G40363" s="162" t="s">
        <v>40608</v>
      </c>
    </row>
    <row r="40364" spans="7:7">
      <c r="G40364" s="162" t="s">
        <v>40609</v>
      </c>
    </row>
    <row r="40365" spans="7:7">
      <c r="G40365" s="162" t="s">
        <v>40610</v>
      </c>
    </row>
    <row r="40366" spans="7:7">
      <c r="G40366" s="162" t="s">
        <v>40611</v>
      </c>
    </row>
    <row r="40367" spans="7:7">
      <c r="G40367" s="162" t="s">
        <v>40612</v>
      </c>
    </row>
    <row r="40368" spans="7:7">
      <c r="G40368" s="162" t="s">
        <v>40613</v>
      </c>
    </row>
    <row r="40369" spans="7:7">
      <c r="G40369" s="162" t="s">
        <v>40614</v>
      </c>
    </row>
    <row r="40370" spans="7:7">
      <c r="G40370" s="162" t="s">
        <v>40615</v>
      </c>
    </row>
    <row r="40371" spans="7:7">
      <c r="G40371" s="162" t="s">
        <v>40616</v>
      </c>
    </row>
    <row r="40372" spans="7:7">
      <c r="G40372" s="162" t="s">
        <v>40617</v>
      </c>
    </row>
    <row r="40373" spans="7:7">
      <c r="G40373" s="162" t="s">
        <v>40618</v>
      </c>
    </row>
    <row r="40374" spans="7:7">
      <c r="G40374" s="162" t="s">
        <v>40619</v>
      </c>
    </row>
    <row r="40375" spans="7:7">
      <c r="G40375" s="162" t="s">
        <v>40620</v>
      </c>
    </row>
    <row r="40376" spans="7:7">
      <c r="G40376" s="162" t="s">
        <v>40621</v>
      </c>
    </row>
    <row r="40377" spans="7:7">
      <c r="G40377" s="162" t="s">
        <v>40622</v>
      </c>
    </row>
    <row r="40378" spans="7:7">
      <c r="G40378" s="162" t="s">
        <v>40623</v>
      </c>
    </row>
    <row r="40379" spans="7:7">
      <c r="G40379" s="162" t="s">
        <v>40624</v>
      </c>
    </row>
    <row r="40380" spans="7:7">
      <c r="G40380" s="162" t="s">
        <v>40625</v>
      </c>
    </row>
    <row r="40381" spans="7:7">
      <c r="G40381" s="162" t="s">
        <v>40626</v>
      </c>
    </row>
    <row r="40382" spans="7:7">
      <c r="G40382" s="162" t="s">
        <v>40627</v>
      </c>
    </row>
    <row r="40383" spans="7:7">
      <c r="G40383" s="162" t="s">
        <v>40628</v>
      </c>
    </row>
    <row r="40384" spans="7:7">
      <c r="G40384" s="162" t="s">
        <v>40629</v>
      </c>
    </row>
    <row r="40385" spans="7:7">
      <c r="G40385" s="162" t="s">
        <v>40630</v>
      </c>
    </row>
    <row r="40386" spans="7:7">
      <c r="G40386" s="162" t="s">
        <v>40631</v>
      </c>
    </row>
    <row r="40387" spans="7:7">
      <c r="G40387" s="162" t="s">
        <v>40632</v>
      </c>
    </row>
    <row r="40388" spans="7:7">
      <c r="G40388" s="162" t="s">
        <v>40633</v>
      </c>
    </row>
    <row r="40389" spans="7:7">
      <c r="G40389" s="162" t="s">
        <v>40634</v>
      </c>
    </row>
    <row r="40390" spans="7:7">
      <c r="G40390" s="162" t="s">
        <v>40635</v>
      </c>
    </row>
    <row r="40391" spans="7:7">
      <c r="G40391" s="162" t="s">
        <v>40636</v>
      </c>
    </row>
    <row r="40392" spans="7:7">
      <c r="G40392" s="162" t="s">
        <v>40637</v>
      </c>
    </row>
    <row r="40393" spans="7:7">
      <c r="G40393" s="162" t="s">
        <v>40638</v>
      </c>
    </row>
    <row r="40394" spans="7:7">
      <c r="G40394" s="162" t="s">
        <v>40639</v>
      </c>
    </row>
    <row r="40395" spans="7:7">
      <c r="G40395" s="162" t="s">
        <v>40640</v>
      </c>
    </row>
    <row r="40396" spans="7:7">
      <c r="G40396" s="162" t="s">
        <v>40641</v>
      </c>
    </row>
    <row r="40397" spans="7:7">
      <c r="G40397" s="162" t="s">
        <v>40642</v>
      </c>
    </row>
    <row r="40398" spans="7:7">
      <c r="G40398" s="162" t="s">
        <v>40643</v>
      </c>
    </row>
    <row r="40399" spans="7:7">
      <c r="G40399" s="162" t="s">
        <v>40644</v>
      </c>
    </row>
    <row r="40400" spans="7:7">
      <c r="G40400" s="162" t="s">
        <v>40645</v>
      </c>
    </row>
    <row r="40401" spans="7:7">
      <c r="G40401" s="162" t="s">
        <v>40646</v>
      </c>
    </row>
    <row r="40402" spans="7:7">
      <c r="G40402" s="162" t="s">
        <v>40647</v>
      </c>
    </row>
    <row r="40403" spans="7:7">
      <c r="G40403" s="162" t="s">
        <v>40648</v>
      </c>
    </row>
    <row r="40404" spans="7:7">
      <c r="G40404" s="162" t="s">
        <v>40649</v>
      </c>
    </row>
    <row r="40405" spans="7:7">
      <c r="G40405" s="162" t="s">
        <v>40650</v>
      </c>
    </row>
    <row r="40406" spans="7:7">
      <c r="G40406" s="162" t="s">
        <v>40651</v>
      </c>
    </row>
    <row r="40407" spans="7:7">
      <c r="G40407" s="162" t="s">
        <v>40652</v>
      </c>
    </row>
    <row r="40408" spans="7:7">
      <c r="G40408" s="162" t="s">
        <v>40653</v>
      </c>
    </row>
    <row r="40409" spans="7:7">
      <c r="G40409" s="162" t="s">
        <v>40654</v>
      </c>
    </row>
    <row r="40410" spans="7:7">
      <c r="G40410" s="162" t="s">
        <v>40655</v>
      </c>
    </row>
    <row r="40411" spans="7:7">
      <c r="G40411" s="162" t="s">
        <v>40656</v>
      </c>
    </row>
    <row r="40412" spans="7:7">
      <c r="G40412" s="162" t="s">
        <v>40657</v>
      </c>
    </row>
    <row r="40413" spans="7:7">
      <c r="G40413" s="162" t="s">
        <v>40658</v>
      </c>
    </row>
    <row r="40414" spans="7:7">
      <c r="G40414" s="162" t="s">
        <v>40659</v>
      </c>
    </row>
    <row r="40415" spans="7:7">
      <c r="G40415" s="162" t="s">
        <v>40660</v>
      </c>
    </row>
    <row r="40416" spans="7:7">
      <c r="G40416" s="162" t="s">
        <v>40661</v>
      </c>
    </row>
    <row r="40417" spans="7:7">
      <c r="G40417" s="162" t="s">
        <v>40662</v>
      </c>
    </row>
    <row r="40418" spans="7:7">
      <c r="G40418" s="162" t="s">
        <v>40663</v>
      </c>
    </row>
    <row r="40419" spans="7:7">
      <c r="G40419" s="162" t="s">
        <v>40664</v>
      </c>
    </row>
    <row r="40420" spans="7:7">
      <c r="G40420" s="162" t="s">
        <v>40665</v>
      </c>
    </row>
    <row r="40421" spans="7:7">
      <c r="G40421" s="162" t="s">
        <v>40666</v>
      </c>
    </row>
    <row r="40422" spans="7:7">
      <c r="G40422" s="162" t="s">
        <v>40667</v>
      </c>
    </row>
    <row r="40423" spans="7:7">
      <c r="G40423" s="162" t="s">
        <v>40668</v>
      </c>
    </row>
    <row r="40424" spans="7:7">
      <c r="G40424" s="162" t="s">
        <v>40669</v>
      </c>
    </row>
    <row r="40425" spans="7:7">
      <c r="G40425" s="162" t="s">
        <v>40670</v>
      </c>
    </row>
    <row r="40426" spans="7:7">
      <c r="G40426" s="162" t="s">
        <v>40671</v>
      </c>
    </row>
    <row r="40427" spans="7:7">
      <c r="G40427" s="162" t="s">
        <v>40672</v>
      </c>
    </row>
    <row r="40428" spans="7:7">
      <c r="G40428" s="162" t="s">
        <v>40673</v>
      </c>
    </row>
    <row r="40429" spans="7:7">
      <c r="G40429" s="162" t="s">
        <v>40674</v>
      </c>
    </row>
    <row r="40430" spans="7:7">
      <c r="G40430" s="162" t="s">
        <v>40675</v>
      </c>
    </row>
    <row r="40431" spans="7:7">
      <c r="G40431" s="162" t="s">
        <v>40676</v>
      </c>
    </row>
    <row r="40432" spans="7:7">
      <c r="G40432" s="162" t="s">
        <v>40677</v>
      </c>
    </row>
    <row r="40433" spans="7:7">
      <c r="G40433" s="162" t="s">
        <v>40678</v>
      </c>
    </row>
    <row r="40434" spans="7:7">
      <c r="G40434" s="162" t="s">
        <v>40679</v>
      </c>
    </row>
    <row r="40435" spans="7:7">
      <c r="G40435" s="162" t="s">
        <v>40680</v>
      </c>
    </row>
    <row r="40436" spans="7:7">
      <c r="G40436" s="162" t="s">
        <v>40681</v>
      </c>
    </row>
    <row r="40437" spans="7:7">
      <c r="G40437" s="162" t="s">
        <v>40682</v>
      </c>
    </row>
    <row r="40438" spans="7:7">
      <c r="G40438" s="162" t="s">
        <v>40683</v>
      </c>
    </row>
    <row r="40439" spans="7:7">
      <c r="G40439" s="162" t="s">
        <v>40684</v>
      </c>
    </row>
    <row r="40440" spans="7:7">
      <c r="G40440" s="162" t="s">
        <v>40685</v>
      </c>
    </row>
    <row r="40441" spans="7:7">
      <c r="G40441" s="162" t="s">
        <v>40686</v>
      </c>
    </row>
    <row r="40442" spans="7:7">
      <c r="G40442" s="162" t="s">
        <v>40687</v>
      </c>
    </row>
    <row r="40443" spans="7:7">
      <c r="G40443" s="162" t="s">
        <v>40688</v>
      </c>
    </row>
    <row r="40444" spans="7:7">
      <c r="G40444" s="162" t="s">
        <v>40689</v>
      </c>
    </row>
    <row r="40445" spans="7:7">
      <c r="G40445" s="162" t="s">
        <v>40690</v>
      </c>
    </row>
    <row r="40446" spans="7:7">
      <c r="G40446" s="162" t="s">
        <v>40691</v>
      </c>
    </row>
    <row r="40447" spans="7:7">
      <c r="G40447" s="162" t="s">
        <v>40692</v>
      </c>
    </row>
    <row r="40448" spans="7:7">
      <c r="G40448" s="162" t="s">
        <v>40693</v>
      </c>
    </row>
    <row r="40449" spans="7:7">
      <c r="G40449" s="162" t="s">
        <v>40694</v>
      </c>
    </row>
    <row r="40450" spans="7:7">
      <c r="G40450" s="162" t="s">
        <v>40695</v>
      </c>
    </row>
    <row r="40451" spans="7:7">
      <c r="G40451" s="162" t="s">
        <v>40696</v>
      </c>
    </row>
    <row r="40452" spans="7:7">
      <c r="G40452" s="162" t="s">
        <v>40697</v>
      </c>
    </row>
    <row r="40453" spans="7:7">
      <c r="G40453" s="162" t="s">
        <v>40698</v>
      </c>
    </row>
    <row r="40454" spans="7:7">
      <c r="G40454" s="162" t="s">
        <v>40699</v>
      </c>
    </row>
    <row r="40455" spans="7:7">
      <c r="G40455" s="162" t="s">
        <v>40700</v>
      </c>
    </row>
    <row r="40456" spans="7:7">
      <c r="G40456" s="162" t="s">
        <v>40701</v>
      </c>
    </row>
    <row r="40457" spans="7:7">
      <c r="G40457" s="162" t="s">
        <v>40702</v>
      </c>
    </row>
    <row r="40458" spans="7:7">
      <c r="G40458" s="162" t="s">
        <v>40703</v>
      </c>
    </row>
    <row r="40459" spans="7:7">
      <c r="G40459" s="162" t="s">
        <v>40704</v>
      </c>
    </row>
    <row r="40460" spans="7:7">
      <c r="G40460" s="162" t="s">
        <v>40705</v>
      </c>
    </row>
    <row r="40461" spans="7:7">
      <c r="G40461" s="162" t="s">
        <v>40706</v>
      </c>
    </row>
    <row r="40462" spans="7:7">
      <c r="G40462" s="162" t="s">
        <v>40707</v>
      </c>
    </row>
    <row r="40463" spans="7:7">
      <c r="G40463" s="162" t="s">
        <v>40708</v>
      </c>
    </row>
    <row r="40464" spans="7:7">
      <c r="G40464" s="162" t="s">
        <v>40709</v>
      </c>
    </row>
    <row r="40465" spans="7:7">
      <c r="G40465" s="162" t="s">
        <v>40710</v>
      </c>
    </row>
    <row r="40466" spans="7:7">
      <c r="G40466" s="162" t="s">
        <v>40711</v>
      </c>
    </row>
    <row r="40467" spans="7:7">
      <c r="G40467" s="162" t="s">
        <v>40712</v>
      </c>
    </row>
    <row r="40468" spans="7:7">
      <c r="G40468" s="162" t="s">
        <v>40713</v>
      </c>
    </row>
    <row r="40469" spans="7:7">
      <c r="G40469" s="162" t="s">
        <v>40714</v>
      </c>
    </row>
    <row r="40470" spans="7:7">
      <c r="G40470" s="162" t="s">
        <v>40715</v>
      </c>
    </row>
    <row r="40471" spans="7:7">
      <c r="G40471" s="162" t="s">
        <v>40716</v>
      </c>
    </row>
    <row r="40472" spans="7:7">
      <c r="G40472" s="162" t="s">
        <v>40717</v>
      </c>
    </row>
    <row r="40473" spans="7:7">
      <c r="G40473" s="162" t="s">
        <v>40718</v>
      </c>
    </row>
    <row r="40474" spans="7:7">
      <c r="G40474" s="162" t="s">
        <v>40719</v>
      </c>
    </row>
    <row r="40475" spans="7:7">
      <c r="G40475" s="162" t="s">
        <v>40720</v>
      </c>
    </row>
    <row r="40476" spans="7:7">
      <c r="G40476" s="162" t="s">
        <v>40721</v>
      </c>
    </row>
    <row r="40477" spans="7:7">
      <c r="G40477" s="162" t="s">
        <v>40722</v>
      </c>
    </row>
    <row r="40478" spans="7:7">
      <c r="G40478" s="162" t="s">
        <v>40723</v>
      </c>
    </row>
    <row r="40479" spans="7:7">
      <c r="G40479" s="162" t="s">
        <v>40724</v>
      </c>
    </row>
    <row r="40480" spans="7:7">
      <c r="G40480" s="162" t="s">
        <v>40725</v>
      </c>
    </row>
    <row r="40481" spans="7:7">
      <c r="G40481" s="162" t="s">
        <v>40726</v>
      </c>
    </row>
    <row r="40482" spans="7:7">
      <c r="G40482" s="162" t="s">
        <v>40727</v>
      </c>
    </row>
    <row r="40483" spans="7:7">
      <c r="G40483" s="162" t="s">
        <v>40728</v>
      </c>
    </row>
    <row r="40484" spans="7:7">
      <c r="G40484" s="162" t="s">
        <v>40729</v>
      </c>
    </row>
    <row r="40485" spans="7:7">
      <c r="G40485" s="162" t="s">
        <v>40730</v>
      </c>
    </row>
    <row r="40486" spans="7:7">
      <c r="G40486" s="162" t="s">
        <v>40731</v>
      </c>
    </row>
    <row r="40487" spans="7:7">
      <c r="G40487" s="162" t="s">
        <v>40732</v>
      </c>
    </row>
    <row r="40488" spans="7:7">
      <c r="G40488" s="162" t="s">
        <v>40733</v>
      </c>
    </row>
    <row r="40489" spans="7:7">
      <c r="G40489" s="162" t="s">
        <v>40734</v>
      </c>
    </row>
    <row r="40490" spans="7:7">
      <c r="G40490" s="162" t="s">
        <v>40735</v>
      </c>
    </row>
    <row r="40491" spans="7:7">
      <c r="G40491" s="162" t="s">
        <v>40736</v>
      </c>
    </row>
    <row r="40492" spans="7:7">
      <c r="G40492" s="162" t="s">
        <v>40737</v>
      </c>
    </row>
    <row r="40493" spans="7:7">
      <c r="G40493" s="162" t="s">
        <v>40738</v>
      </c>
    </row>
    <row r="40494" spans="7:7">
      <c r="G40494" s="162" t="s">
        <v>40739</v>
      </c>
    </row>
    <row r="40495" spans="7:7">
      <c r="G40495" s="162" t="s">
        <v>40740</v>
      </c>
    </row>
    <row r="40496" spans="7:7">
      <c r="G40496" s="162" t="s">
        <v>40741</v>
      </c>
    </row>
    <row r="40497" spans="7:7">
      <c r="G40497" s="162" t="s">
        <v>40742</v>
      </c>
    </row>
    <row r="40498" spans="7:7">
      <c r="G40498" s="162" t="s">
        <v>40743</v>
      </c>
    </row>
    <row r="40499" spans="7:7">
      <c r="G40499" s="162" t="s">
        <v>40744</v>
      </c>
    </row>
    <row r="40500" spans="7:7">
      <c r="G40500" s="162" t="s">
        <v>40745</v>
      </c>
    </row>
    <row r="40501" spans="7:7">
      <c r="G40501" s="162" t="s">
        <v>40746</v>
      </c>
    </row>
    <row r="40502" spans="7:7">
      <c r="G40502" s="162" t="s">
        <v>40747</v>
      </c>
    </row>
    <row r="40503" spans="7:7">
      <c r="G40503" s="162" t="s">
        <v>40748</v>
      </c>
    </row>
    <row r="40504" spans="7:7">
      <c r="G40504" s="162" t="s">
        <v>40749</v>
      </c>
    </row>
    <row r="40505" spans="7:7">
      <c r="G40505" s="162" t="s">
        <v>40750</v>
      </c>
    </row>
    <row r="40506" spans="7:7">
      <c r="G40506" s="162" t="s">
        <v>40751</v>
      </c>
    </row>
    <row r="40507" spans="7:7">
      <c r="G40507" s="162" t="s">
        <v>40752</v>
      </c>
    </row>
    <row r="40508" spans="7:7">
      <c r="G40508" s="162" t="s">
        <v>40753</v>
      </c>
    </row>
    <row r="40509" spans="7:7">
      <c r="G40509" s="162" t="s">
        <v>40754</v>
      </c>
    </row>
    <row r="40510" spans="7:7">
      <c r="G40510" s="162" t="s">
        <v>40755</v>
      </c>
    </row>
    <row r="40511" spans="7:7">
      <c r="G40511" s="162" t="s">
        <v>40756</v>
      </c>
    </row>
    <row r="40512" spans="7:7">
      <c r="G40512" s="162" t="s">
        <v>40757</v>
      </c>
    </row>
    <row r="40513" spans="7:7">
      <c r="G40513" s="162" t="s">
        <v>40758</v>
      </c>
    </row>
    <row r="40514" spans="7:7">
      <c r="G40514" s="162" t="s">
        <v>40759</v>
      </c>
    </row>
    <row r="40515" spans="7:7">
      <c r="G40515" s="162" t="s">
        <v>40760</v>
      </c>
    </row>
    <row r="40516" spans="7:7">
      <c r="G40516" s="162" t="s">
        <v>40761</v>
      </c>
    </row>
    <row r="40517" spans="7:7">
      <c r="G40517" s="162" t="s">
        <v>40762</v>
      </c>
    </row>
    <row r="40518" spans="7:7">
      <c r="G40518" s="162" t="s">
        <v>40763</v>
      </c>
    </row>
    <row r="40519" spans="7:7">
      <c r="G40519" s="162" t="s">
        <v>40764</v>
      </c>
    </row>
    <row r="40520" spans="7:7">
      <c r="G40520" s="162" t="s">
        <v>40765</v>
      </c>
    </row>
    <row r="40521" spans="7:7">
      <c r="G40521" s="162" t="s">
        <v>40766</v>
      </c>
    </row>
    <row r="40522" spans="7:7">
      <c r="G40522" s="162" t="s">
        <v>40767</v>
      </c>
    </row>
    <row r="40523" spans="7:7">
      <c r="G40523" s="162" t="s">
        <v>40768</v>
      </c>
    </row>
    <row r="40524" spans="7:7">
      <c r="G40524" s="162" t="s">
        <v>40769</v>
      </c>
    </row>
    <row r="40525" spans="7:7">
      <c r="G40525" s="162" t="s">
        <v>40770</v>
      </c>
    </row>
    <row r="40526" spans="7:7">
      <c r="G40526" s="162" t="s">
        <v>40771</v>
      </c>
    </row>
    <row r="40527" spans="7:7">
      <c r="G40527" s="162" t="s">
        <v>40772</v>
      </c>
    </row>
    <row r="40528" spans="7:7">
      <c r="G40528" s="162" t="s">
        <v>40773</v>
      </c>
    </row>
    <row r="40529" spans="7:7">
      <c r="G40529" s="162" t="s">
        <v>40774</v>
      </c>
    </row>
    <row r="40530" spans="7:7">
      <c r="G40530" s="162" t="s">
        <v>40775</v>
      </c>
    </row>
    <row r="40531" spans="7:7">
      <c r="G40531" s="162" t="s">
        <v>40776</v>
      </c>
    </row>
    <row r="40532" spans="7:7">
      <c r="G40532" s="162" t="s">
        <v>40777</v>
      </c>
    </row>
    <row r="40533" spans="7:7">
      <c r="G40533" s="162" t="s">
        <v>40778</v>
      </c>
    </row>
    <row r="40534" spans="7:7">
      <c r="G40534" s="162" t="s">
        <v>40779</v>
      </c>
    </row>
    <row r="40535" spans="7:7">
      <c r="G40535" s="162" t="s">
        <v>40780</v>
      </c>
    </row>
    <row r="40536" spans="7:7">
      <c r="G40536" s="162" t="s">
        <v>40781</v>
      </c>
    </row>
    <row r="40537" spans="7:7">
      <c r="G40537" s="162" t="s">
        <v>40782</v>
      </c>
    </row>
    <row r="40538" spans="7:7">
      <c r="G40538" s="162" t="s">
        <v>40783</v>
      </c>
    </row>
    <row r="40539" spans="7:7">
      <c r="G40539" s="162" t="s">
        <v>40784</v>
      </c>
    </row>
    <row r="40540" spans="7:7">
      <c r="G40540" s="162" t="s">
        <v>40785</v>
      </c>
    </row>
    <row r="40541" spans="7:7">
      <c r="G40541" s="162" t="s">
        <v>40786</v>
      </c>
    </row>
    <row r="40542" spans="7:7">
      <c r="G40542" s="162" t="s">
        <v>40787</v>
      </c>
    </row>
    <row r="40543" spans="7:7">
      <c r="G40543" s="162" t="s">
        <v>40788</v>
      </c>
    </row>
    <row r="40544" spans="7:7">
      <c r="G40544" s="162" t="s">
        <v>40789</v>
      </c>
    </row>
    <row r="40545" spans="7:7">
      <c r="G40545" s="162" t="s">
        <v>40790</v>
      </c>
    </row>
    <row r="40546" spans="7:7">
      <c r="G40546" s="162" t="s">
        <v>40791</v>
      </c>
    </row>
    <row r="40547" spans="7:7">
      <c r="G40547" s="162" t="s">
        <v>40792</v>
      </c>
    </row>
    <row r="40548" spans="7:7">
      <c r="G40548" s="162" t="s">
        <v>40793</v>
      </c>
    </row>
    <row r="40549" spans="7:7">
      <c r="G40549" s="162" t="s">
        <v>40794</v>
      </c>
    </row>
    <row r="40550" spans="7:7">
      <c r="G40550" s="162" t="s">
        <v>40795</v>
      </c>
    </row>
    <row r="40551" spans="7:7">
      <c r="G40551" s="162" t="s">
        <v>40796</v>
      </c>
    </row>
    <row r="40552" spans="7:7">
      <c r="G40552" s="162" t="s">
        <v>40797</v>
      </c>
    </row>
    <row r="40553" spans="7:7">
      <c r="G40553" s="162" t="s">
        <v>40798</v>
      </c>
    </row>
    <row r="40554" spans="7:7">
      <c r="G40554" s="162" t="s">
        <v>40799</v>
      </c>
    </row>
    <row r="40555" spans="7:7">
      <c r="G40555" s="162" t="s">
        <v>40800</v>
      </c>
    </row>
    <row r="40556" spans="7:7">
      <c r="G40556" s="162" t="s">
        <v>40801</v>
      </c>
    </row>
    <row r="40557" spans="7:7">
      <c r="G40557" s="162" t="s">
        <v>40802</v>
      </c>
    </row>
    <row r="40558" spans="7:7">
      <c r="G40558" s="162" t="s">
        <v>40803</v>
      </c>
    </row>
    <row r="40559" spans="7:7">
      <c r="G40559" s="162" t="s">
        <v>40804</v>
      </c>
    </row>
    <row r="40560" spans="7:7">
      <c r="G40560" s="162" t="s">
        <v>40805</v>
      </c>
    </row>
    <row r="40561" spans="7:7">
      <c r="G40561" s="162" t="s">
        <v>40806</v>
      </c>
    </row>
    <row r="40562" spans="7:7">
      <c r="G40562" s="162" t="s">
        <v>40807</v>
      </c>
    </row>
    <row r="40563" spans="7:7">
      <c r="G40563" s="162" t="s">
        <v>40808</v>
      </c>
    </row>
    <row r="40564" spans="7:7">
      <c r="G40564" s="162" t="s">
        <v>40809</v>
      </c>
    </row>
    <row r="40565" spans="7:7">
      <c r="G40565" s="162" t="s">
        <v>40810</v>
      </c>
    </row>
    <row r="40566" spans="7:7">
      <c r="G40566" s="162" t="s">
        <v>40811</v>
      </c>
    </row>
    <row r="40567" spans="7:7">
      <c r="G40567" s="162" t="s">
        <v>40812</v>
      </c>
    </row>
    <row r="40568" spans="7:7">
      <c r="G40568" s="162" t="s">
        <v>40813</v>
      </c>
    </row>
    <row r="40569" spans="7:7">
      <c r="G40569" s="162" t="s">
        <v>40814</v>
      </c>
    </row>
    <row r="40570" spans="7:7">
      <c r="G40570" s="162" t="s">
        <v>40815</v>
      </c>
    </row>
    <row r="40571" spans="7:7">
      <c r="G40571" s="162" t="s">
        <v>40816</v>
      </c>
    </row>
    <row r="40572" spans="7:7">
      <c r="G40572" s="162" t="s">
        <v>40817</v>
      </c>
    </row>
    <row r="40573" spans="7:7">
      <c r="G40573" s="162" t="s">
        <v>40818</v>
      </c>
    </row>
    <row r="40574" spans="7:7">
      <c r="G40574" s="162" t="s">
        <v>40819</v>
      </c>
    </row>
    <row r="40575" spans="7:7">
      <c r="G40575" s="162" t="s">
        <v>40820</v>
      </c>
    </row>
    <row r="40576" spans="7:7">
      <c r="G40576" s="162" t="s">
        <v>40821</v>
      </c>
    </row>
    <row r="40577" spans="7:7">
      <c r="G40577" s="162" t="s">
        <v>40822</v>
      </c>
    </row>
    <row r="40578" spans="7:7">
      <c r="G40578" s="162" t="s">
        <v>40823</v>
      </c>
    </row>
    <row r="40579" spans="7:7">
      <c r="G40579" s="162" t="s">
        <v>40824</v>
      </c>
    </row>
    <row r="40580" spans="7:7">
      <c r="G40580" s="162" t="s">
        <v>40825</v>
      </c>
    </row>
    <row r="40581" spans="7:7">
      <c r="G40581" s="162" t="s">
        <v>40826</v>
      </c>
    </row>
    <row r="40582" spans="7:7">
      <c r="G40582" s="162" t="s">
        <v>40827</v>
      </c>
    </row>
    <row r="40583" spans="7:7">
      <c r="G40583" s="162" t="s">
        <v>40828</v>
      </c>
    </row>
    <row r="40584" spans="7:7">
      <c r="G40584" s="162" t="s">
        <v>40829</v>
      </c>
    </row>
    <row r="40585" spans="7:7">
      <c r="G40585" s="162" t="s">
        <v>40830</v>
      </c>
    </row>
    <row r="40586" spans="7:7">
      <c r="G40586" s="162" t="s">
        <v>40831</v>
      </c>
    </row>
    <row r="40587" spans="7:7">
      <c r="G40587" s="162" t="s">
        <v>40832</v>
      </c>
    </row>
    <row r="40588" spans="7:7">
      <c r="G40588" s="162" t="s">
        <v>40833</v>
      </c>
    </row>
    <row r="40589" spans="7:7">
      <c r="G40589" s="162" t="s">
        <v>40834</v>
      </c>
    </row>
    <row r="40590" spans="7:7">
      <c r="G40590" s="162" t="s">
        <v>40835</v>
      </c>
    </row>
    <row r="40591" spans="7:7">
      <c r="G40591" s="162" t="s">
        <v>40836</v>
      </c>
    </row>
    <row r="40592" spans="7:7">
      <c r="G40592" s="162" t="s">
        <v>40837</v>
      </c>
    </row>
    <row r="40593" spans="7:7">
      <c r="G40593" s="162" t="s">
        <v>40838</v>
      </c>
    </row>
    <row r="40594" spans="7:7">
      <c r="G40594" s="162" t="s">
        <v>40839</v>
      </c>
    </row>
    <row r="40595" spans="7:7">
      <c r="G40595" s="162" t="s">
        <v>40840</v>
      </c>
    </row>
    <row r="40596" spans="7:7">
      <c r="G40596" s="162" t="s">
        <v>40841</v>
      </c>
    </row>
    <row r="40597" spans="7:7">
      <c r="G40597" s="162" t="s">
        <v>40842</v>
      </c>
    </row>
    <row r="40598" spans="7:7">
      <c r="G40598" s="162" t="s">
        <v>40843</v>
      </c>
    </row>
    <row r="40599" spans="7:7">
      <c r="G40599" s="162" t="s">
        <v>40844</v>
      </c>
    </row>
    <row r="40600" spans="7:7">
      <c r="G40600" s="162" t="s">
        <v>40845</v>
      </c>
    </row>
    <row r="40601" spans="7:7">
      <c r="G40601" s="162" t="s">
        <v>40846</v>
      </c>
    </row>
    <row r="40602" spans="7:7">
      <c r="G40602" s="162" t="s">
        <v>40847</v>
      </c>
    </row>
    <row r="40603" spans="7:7">
      <c r="G40603" s="162" t="s">
        <v>40848</v>
      </c>
    </row>
    <row r="40604" spans="7:7">
      <c r="G40604" s="162" t="s">
        <v>40849</v>
      </c>
    </row>
    <row r="40605" spans="7:7">
      <c r="G40605" s="162" t="s">
        <v>40850</v>
      </c>
    </row>
    <row r="40606" spans="7:7">
      <c r="G40606" s="162" t="s">
        <v>40851</v>
      </c>
    </row>
    <row r="40607" spans="7:7">
      <c r="G40607" s="162" t="s">
        <v>40852</v>
      </c>
    </row>
    <row r="40608" spans="7:7">
      <c r="G40608" s="162" t="s">
        <v>40853</v>
      </c>
    </row>
    <row r="40609" spans="7:7">
      <c r="G40609" s="162" t="s">
        <v>40854</v>
      </c>
    </row>
    <row r="40610" spans="7:7">
      <c r="G40610" s="162" t="s">
        <v>40855</v>
      </c>
    </row>
    <row r="40611" spans="7:7">
      <c r="G40611" s="162" t="s">
        <v>40856</v>
      </c>
    </row>
    <row r="40612" spans="7:7">
      <c r="G40612" s="162" t="s">
        <v>40857</v>
      </c>
    </row>
    <row r="40613" spans="7:7">
      <c r="G40613" s="162" t="s">
        <v>40858</v>
      </c>
    </row>
    <row r="40614" spans="7:7">
      <c r="G40614" s="162" t="s">
        <v>40859</v>
      </c>
    </row>
    <row r="40615" spans="7:7">
      <c r="G40615" s="162" t="s">
        <v>40860</v>
      </c>
    </row>
    <row r="40616" spans="7:7">
      <c r="G40616" s="162" t="s">
        <v>40861</v>
      </c>
    </row>
    <row r="40617" spans="7:7">
      <c r="G40617" s="162" t="s">
        <v>40862</v>
      </c>
    </row>
    <row r="40618" spans="7:7">
      <c r="G40618" s="162" t="s">
        <v>40863</v>
      </c>
    </row>
    <row r="40619" spans="7:7">
      <c r="G40619" s="162" t="s">
        <v>40864</v>
      </c>
    </row>
    <row r="40620" spans="7:7">
      <c r="G40620" s="162" t="s">
        <v>40865</v>
      </c>
    </row>
    <row r="40621" spans="7:7">
      <c r="G40621" s="162" t="s">
        <v>40866</v>
      </c>
    </row>
    <row r="40622" spans="7:7">
      <c r="G40622" s="162" t="s">
        <v>40867</v>
      </c>
    </row>
    <row r="40623" spans="7:7">
      <c r="G40623" s="162" t="s">
        <v>40868</v>
      </c>
    </row>
    <row r="40624" spans="7:7">
      <c r="G40624" s="162" t="s">
        <v>40869</v>
      </c>
    </row>
    <row r="40625" spans="7:7">
      <c r="G40625" s="162" t="s">
        <v>40870</v>
      </c>
    </row>
    <row r="40626" spans="7:7">
      <c r="G40626" s="162" t="s">
        <v>40871</v>
      </c>
    </row>
    <row r="40627" spans="7:7">
      <c r="G40627" s="162" t="s">
        <v>40872</v>
      </c>
    </row>
    <row r="40628" spans="7:7">
      <c r="G40628" s="162" t="s">
        <v>40873</v>
      </c>
    </row>
    <row r="40629" spans="7:7">
      <c r="G40629" s="162" t="s">
        <v>40874</v>
      </c>
    </row>
    <row r="40630" spans="7:7">
      <c r="G40630" s="162" t="s">
        <v>40875</v>
      </c>
    </row>
    <row r="40631" spans="7:7">
      <c r="G40631" s="162" t="s">
        <v>40876</v>
      </c>
    </row>
    <row r="40632" spans="7:7">
      <c r="G40632" s="162" t="s">
        <v>40877</v>
      </c>
    </row>
    <row r="40633" spans="7:7">
      <c r="G40633" s="162" t="s">
        <v>40878</v>
      </c>
    </row>
    <row r="40634" spans="7:7">
      <c r="G40634" s="162" t="s">
        <v>40879</v>
      </c>
    </row>
    <row r="40635" spans="7:7">
      <c r="G40635" s="162" t="s">
        <v>40880</v>
      </c>
    </row>
    <row r="40636" spans="7:7">
      <c r="G40636" s="162" t="s">
        <v>40881</v>
      </c>
    </row>
    <row r="40637" spans="7:7">
      <c r="G40637" s="162" t="s">
        <v>40882</v>
      </c>
    </row>
    <row r="40638" spans="7:7">
      <c r="G40638" s="162" t="s">
        <v>40883</v>
      </c>
    </row>
    <row r="40639" spans="7:7">
      <c r="G40639" s="162" t="s">
        <v>40884</v>
      </c>
    </row>
    <row r="40640" spans="7:7">
      <c r="G40640" s="162" t="s">
        <v>40885</v>
      </c>
    </row>
    <row r="40641" spans="7:7">
      <c r="G40641" s="162" t="s">
        <v>40886</v>
      </c>
    </row>
    <row r="40642" spans="7:7">
      <c r="G40642" s="162" t="s">
        <v>40887</v>
      </c>
    </row>
    <row r="40643" spans="7:7">
      <c r="G40643" s="162" t="s">
        <v>40888</v>
      </c>
    </row>
    <row r="40644" spans="7:7">
      <c r="G40644" s="162" t="s">
        <v>40889</v>
      </c>
    </row>
    <row r="40645" spans="7:7">
      <c r="G40645" s="162" t="s">
        <v>40890</v>
      </c>
    </row>
    <row r="40646" spans="7:7">
      <c r="G40646" s="162" t="s">
        <v>40891</v>
      </c>
    </row>
    <row r="40647" spans="7:7">
      <c r="G40647" s="162" t="s">
        <v>40892</v>
      </c>
    </row>
    <row r="40648" spans="7:7">
      <c r="G40648" s="162" t="s">
        <v>40893</v>
      </c>
    </row>
    <row r="40649" spans="7:7">
      <c r="G40649" s="162" t="s">
        <v>40894</v>
      </c>
    </row>
    <row r="40650" spans="7:7">
      <c r="G40650" s="162" t="s">
        <v>40895</v>
      </c>
    </row>
    <row r="40651" spans="7:7">
      <c r="G40651" s="162" t="s">
        <v>40896</v>
      </c>
    </row>
    <row r="40652" spans="7:7">
      <c r="G40652" s="162" t="s">
        <v>40897</v>
      </c>
    </row>
    <row r="40653" spans="7:7">
      <c r="G40653" s="162" t="s">
        <v>40898</v>
      </c>
    </row>
    <row r="40654" spans="7:7">
      <c r="G40654" s="162" t="s">
        <v>40899</v>
      </c>
    </row>
    <row r="40655" spans="7:7">
      <c r="G40655" s="162" t="s">
        <v>40900</v>
      </c>
    </row>
    <row r="40656" spans="7:7">
      <c r="G40656" s="162" t="s">
        <v>40901</v>
      </c>
    </row>
    <row r="40657" spans="7:7">
      <c r="G40657" s="162" t="s">
        <v>40902</v>
      </c>
    </row>
    <row r="40658" spans="7:7">
      <c r="G40658" s="162" t="s">
        <v>40903</v>
      </c>
    </row>
    <row r="40659" spans="7:7">
      <c r="G40659" s="162" t="s">
        <v>40904</v>
      </c>
    </row>
    <row r="40660" spans="7:7">
      <c r="G40660" s="162" t="s">
        <v>40905</v>
      </c>
    </row>
    <row r="40661" spans="7:7">
      <c r="G40661" s="162" t="s">
        <v>40906</v>
      </c>
    </row>
    <row r="40662" spans="7:7">
      <c r="G40662" s="162" t="s">
        <v>40907</v>
      </c>
    </row>
    <row r="40663" spans="7:7">
      <c r="G40663" s="162" t="s">
        <v>40908</v>
      </c>
    </row>
    <row r="40664" spans="7:7">
      <c r="G40664" s="162" t="s">
        <v>40909</v>
      </c>
    </row>
    <row r="40665" spans="7:7">
      <c r="G40665" s="162" t="s">
        <v>40910</v>
      </c>
    </row>
    <row r="40666" spans="7:7">
      <c r="G40666" s="162" t="s">
        <v>40911</v>
      </c>
    </row>
    <row r="40667" spans="7:7">
      <c r="G40667" s="162" t="s">
        <v>40912</v>
      </c>
    </row>
    <row r="40668" spans="7:7">
      <c r="G40668" s="162" t="s">
        <v>40913</v>
      </c>
    </row>
    <row r="40669" spans="7:7">
      <c r="G40669" s="162" t="s">
        <v>40914</v>
      </c>
    </row>
    <row r="40670" spans="7:7">
      <c r="G40670" s="162" t="s">
        <v>40915</v>
      </c>
    </row>
    <row r="40671" spans="7:7">
      <c r="G40671" s="162" t="s">
        <v>40916</v>
      </c>
    </row>
    <row r="40672" spans="7:7">
      <c r="G40672" s="162" t="s">
        <v>40917</v>
      </c>
    </row>
    <row r="40673" spans="7:7">
      <c r="G40673" s="162" t="s">
        <v>40918</v>
      </c>
    </row>
    <row r="40674" spans="7:7">
      <c r="G40674" s="162" t="s">
        <v>40919</v>
      </c>
    </row>
    <row r="40675" spans="7:7">
      <c r="G40675" s="162" t="s">
        <v>40920</v>
      </c>
    </row>
    <row r="40676" spans="7:7">
      <c r="G40676" s="162" t="s">
        <v>40921</v>
      </c>
    </row>
    <row r="40677" spans="7:7">
      <c r="G40677" s="162" t="s">
        <v>40922</v>
      </c>
    </row>
    <row r="40678" spans="7:7">
      <c r="G40678" s="162" t="s">
        <v>40923</v>
      </c>
    </row>
    <row r="40679" spans="7:7">
      <c r="G40679" s="162" t="s">
        <v>40924</v>
      </c>
    </row>
    <row r="40680" spans="7:7">
      <c r="G40680" s="162" t="s">
        <v>40925</v>
      </c>
    </row>
    <row r="40681" spans="7:7">
      <c r="G40681" s="162" t="s">
        <v>40926</v>
      </c>
    </row>
    <row r="40682" spans="7:7">
      <c r="G40682" s="162" t="s">
        <v>40927</v>
      </c>
    </row>
    <row r="40683" spans="7:7">
      <c r="G40683" s="162" t="s">
        <v>40928</v>
      </c>
    </row>
    <row r="40684" spans="7:7">
      <c r="G40684" s="162" t="s">
        <v>40929</v>
      </c>
    </row>
    <row r="40685" spans="7:7">
      <c r="G40685" s="162" t="s">
        <v>40930</v>
      </c>
    </row>
    <row r="40686" spans="7:7">
      <c r="G40686" s="162" t="s">
        <v>40931</v>
      </c>
    </row>
    <row r="40687" spans="7:7">
      <c r="G40687" s="162" t="s">
        <v>40932</v>
      </c>
    </row>
    <row r="40688" spans="7:7">
      <c r="G40688" s="162" t="s">
        <v>40933</v>
      </c>
    </row>
    <row r="40689" spans="7:7">
      <c r="G40689" s="162" t="s">
        <v>40934</v>
      </c>
    </row>
    <row r="40690" spans="7:7">
      <c r="G40690" s="162" t="s">
        <v>40935</v>
      </c>
    </row>
    <row r="40691" spans="7:7">
      <c r="G40691" s="162" t="s">
        <v>40936</v>
      </c>
    </row>
    <row r="40692" spans="7:7">
      <c r="G40692" s="162" t="s">
        <v>40937</v>
      </c>
    </row>
    <row r="40693" spans="7:7">
      <c r="G40693" s="162" t="s">
        <v>40938</v>
      </c>
    </row>
    <row r="40694" spans="7:7">
      <c r="G40694" s="162" t="s">
        <v>40939</v>
      </c>
    </row>
    <row r="40695" spans="7:7">
      <c r="G40695" s="162" t="s">
        <v>40940</v>
      </c>
    </row>
    <row r="40696" spans="7:7">
      <c r="G40696" s="162" t="s">
        <v>40941</v>
      </c>
    </row>
    <row r="40697" spans="7:7">
      <c r="G40697" s="162" t="s">
        <v>40942</v>
      </c>
    </row>
    <row r="40698" spans="7:7">
      <c r="G40698" s="162" t="s">
        <v>40943</v>
      </c>
    </row>
    <row r="40699" spans="7:7">
      <c r="G40699" s="162" t="s">
        <v>40944</v>
      </c>
    </row>
    <row r="40700" spans="7:7">
      <c r="G40700" s="162" t="s">
        <v>40945</v>
      </c>
    </row>
    <row r="40701" spans="7:7">
      <c r="G40701" s="162" t="s">
        <v>40946</v>
      </c>
    </row>
    <row r="40702" spans="7:7">
      <c r="G40702" s="162" t="s">
        <v>40947</v>
      </c>
    </row>
    <row r="40703" spans="7:7">
      <c r="G40703" s="162" t="s">
        <v>40948</v>
      </c>
    </row>
    <row r="40704" spans="7:7">
      <c r="G40704" s="162" t="s">
        <v>40949</v>
      </c>
    </row>
    <row r="40705" spans="7:7">
      <c r="G40705" s="162" t="s">
        <v>40950</v>
      </c>
    </row>
    <row r="40706" spans="7:7">
      <c r="G40706" s="162" t="s">
        <v>40951</v>
      </c>
    </row>
    <row r="40707" spans="7:7">
      <c r="G40707" s="162" t="s">
        <v>40952</v>
      </c>
    </row>
    <row r="40708" spans="7:7">
      <c r="G40708" s="162" t="s">
        <v>40953</v>
      </c>
    </row>
    <row r="40709" spans="7:7">
      <c r="G40709" s="162" t="s">
        <v>40954</v>
      </c>
    </row>
    <row r="40710" spans="7:7">
      <c r="G40710" s="162" t="s">
        <v>40955</v>
      </c>
    </row>
    <row r="40711" spans="7:7">
      <c r="G40711" s="162" t="s">
        <v>40956</v>
      </c>
    </row>
    <row r="40712" spans="7:7">
      <c r="G40712" s="162" t="s">
        <v>40957</v>
      </c>
    </row>
    <row r="40713" spans="7:7">
      <c r="G40713" s="162" t="s">
        <v>40958</v>
      </c>
    </row>
    <row r="40714" spans="7:7">
      <c r="G40714" s="162" t="s">
        <v>40959</v>
      </c>
    </row>
    <row r="40715" spans="7:7">
      <c r="G40715" s="162" t="s">
        <v>40960</v>
      </c>
    </row>
    <row r="40716" spans="7:7">
      <c r="G40716" s="162" t="s">
        <v>40961</v>
      </c>
    </row>
    <row r="40717" spans="7:7">
      <c r="G40717" s="162" t="s">
        <v>40962</v>
      </c>
    </row>
    <row r="40718" spans="7:7">
      <c r="G40718" s="162" t="s">
        <v>40963</v>
      </c>
    </row>
    <row r="40719" spans="7:7">
      <c r="G40719" s="162" t="s">
        <v>40964</v>
      </c>
    </row>
    <row r="40720" spans="7:7">
      <c r="G40720" s="162" t="s">
        <v>40965</v>
      </c>
    </row>
    <row r="40721" spans="7:7">
      <c r="G40721" s="162" t="s">
        <v>40966</v>
      </c>
    </row>
    <row r="40722" spans="7:7">
      <c r="G40722" s="162" t="s">
        <v>40967</v>
      </c>
    </row>
    <row r="40723" spans="7:7">
      <c r="G40723" s="162" t="s">
        <v>40968</v>
      </c>
    </row>
    <row r="40724" spans="7:7">
      <c r="G40724" s="162" t="s">
        <v>40969</v>
      </c>
    </row>
    <row r="40725" spans="7:7">
      <c r="G40725" s="162" t="s">
        <v>40970</v>
      </c>
    </row>
    <row r="40726" spans="7:7">
      <c r="G40726" s="162" t="s">
        <v>40971</v>
      </c>
    </row>
    <row r="40727" spans="7:7">
      <c r="G40727" s="162" t="s">
        <v>40972</v>
      </c>
    </row>
    <row r="40728" spans="7:7">
      <c r="G40728" s="162" t="s">
        <v>40973</v>
      </c>
    </row>
    <row r="40729" spans="7:7">
      <c r="G40729" s="162" t="s">
        <v>40974</v>
      </c>
    </row>
    <row r="40730" spans="7:7">
      <c r="G40730" s="162" t="s">
        <v>40975</v>
      </c>
    </row>
    <row r="40731" spans="7:7">
      <c r="G40731" s="162" t="s">
        <v>40976</v>
      </c>
    </row>
    <row r="40732" spans="7:7">
      <c r="G40732" s="162" t="s">
        <v>40977</v>
      </c>
    </row>
    <row r="40733" spans="7:7">
      <c r="G40733" s="162" t="s">
        <v>40978</v>
      </c>
    </row>
    <row r="40734" spans="7:7">
      <c r="G40734" s="162" t="s">
        <v>40979</v>
      </c>
    </row>
    <row r="40735" spans="7:7">
      <c r="G40735" s="162" t="s">
        <v>40980</v>
      </c>
    </row>
    <row r="40736" spans="7:7">
      <c r="G40736" s="162" t="s">
        <v>40981</v>
      </c>
    </row>
    <row r="40737" spans="7:7">
      <c r="G40737" s="162" t="s">
        <v>40982</v>
      </c>
    </row>
    <row r="40738" spans="7:7">
      <c r="G40738" s="162" t="s">
        <v>40983</v>
      </c>
    </row>
    <row r="40739" spans="7:7">
      <c r="G40739" s="162" t="s">
        <v>40984</v>
      </c>
    </row>
    <row r="40740" spans="7:7">
      <c r="G40740" s="162" t="s">
        <v>40985</v>
      </c>
    </row>
    <row r="40741" spans="7:7">
      <c r="G40741" s="162" t="s">
        <v>40986</v>
      </c>
    </row>
    <row r="40742" spans="7:7">
      <c r="G40742" s="162" t="s">
        <v>40987</v>
      </c>
    </row>
    <row r="40743" spans="7:7">
      <c r="G40743" s="162" t="s">
        <v>40988</v>
      </c>
    </row>
    <row r="40744" spans="7:7">
      <c r="G40744" s="162" t="s">
        <v>40989</v>
      </c>
    </row>
    <row r="40745" spans="7:7">
      <c r="G40745" s="162" t="s">
        <v>40990</v>
      </c>
    </row>
    <row r="40746" spans="7:7">
      <c r="G40746" s="162" t="s">
        <v>40991</v>
      </c>
    </row>
    <row r="40747" spans="7:7">
      <c r="G40747" s="162" t="s">
        <v>40992</v>
      </c>
    </row>
    <row r="40748" spans="7:7">
      <c r="G40748" s="162" t="s">
        <v>40993</v>
      </c>
    </row>
    <row r="40749" spans="7:7">
      <c r="G40749" s="162" t="s">
        <v>40994</v>
      </c>
    </row>
    <row r="40750" spans="7:7">
      <c r="G40750" s="162" t="s">
        <v>40995</v>
      </c>
    </row>
    <row r="40751" spans="7:7">
      <c r="G40751" s="162" t="s">
        <v>40996</v>
      </c>
    </row>
    <row r="40752" spans="7:7">
      <c r="G40752" s="162" t="s">
        <v>40997</v>
      </c>
    </row>
    <row r="40753" spans="7:7">
      <c r="G40753" s="162" t="s">
        <v>40998</v>
      </c>
    </row>
    <row r="40754" spans="7:7">
      <c r="G40754" s="162" t="s">
        <v>40999</v>
      </c>
    </row>
    <row r="40755" spans="7:7">
      <c r="G40755" s="162" t="s">
        <v>41000</v>
      </c>
    </row>
    <row r="40756" spans="7:7">
      <c r="G40756" s="162" t="s">
        <v>41001</v>
      </c>
    </row>
    <row r="40757" spans="7:7">
      <c r="G40757" s="162" t="s">
        <v>41002</v>
      </c>
    </row>
    <row r="40758" spans="7:7">
      <c r="G40758" s="162" t="s">
        <v>41003</v>
      </c>
    </row>
    <row r="40759" spans="7:7">
      <c r="G40759" s="162" t="s">
        <v>41004</v>
      </c>
    </row>
    <row r="40760" spans="7:7">
      <c r="G40760" s="162" t="s">
        <v>41005</v>
      </c>
    </row>
    <row r="40761" spans="7:7">
      <c r="G40761" s="162" t="s">
        <v>41006</v>
      </c>
    </row>
    <row r="40762" spans="7:7">
      <c r="G40762" s="162" t="s">
        <v>41007</v>
      </c>
    </row>
    <row r="40763" spans="7:7">
      <c r="G40763" s="162" t="s">
        <v>41008</v>
      </c>
    </row>
    <row r="40764" spans="7:7">
      <c r="G40764" s="162" t="s">
        <v>41009</v>
      </c>
    </row>
    <row r="40765" spans="7:7">
      <c r="G40765" s="162" t="s">
        <v>41010</v>
      </c>
    </row>
    <row r="40766" spans="7:7">
      <c r="G40766" s="162" t="s">
        <v>41011</v>
      </c>
    </row>
    <row r="40767" spans="7:7">
      <c r="G40767" s="162" t="s">
        <v>41012</v>
      </c>
    </row>
    <row r="40768" spans="7:7">
      <c r="G40768" s="162" t="s">
        <v>41013</v>
      </c>
    </row>
    <row r="40769" spans="7:7">
      <c r="G40769" s="162" t="s">
        <v>41014</v>
      </c>
    </row>
    <row r="40770" spans="7:7">
      <c r="G40770" s="162" t="s">
        <v>41015</v>
      </c>
    </row>
    <row r="40771" spans="7:7">
      <c r="G40771" s="162" t="s">
        <v>41016</v>
      </c>
    </row>
    <row r="40772" spans="7:7">
      <c r="G40772" s="162" t="s">
        <v>41017</v>
      </c>
    </row>
    <row r="40773" spans="7:7">
      <c r="G40773" s="162" t="s">
        <v>41018</v>
      </c>
    </row>
    <row r="40774" spans="7:7">
      <c r="G40774" s="162" t="s">
        <v>41019</v>
      </c>
    </row>
    <row r="40775" spans="7:7">
      <c r="G40775" s="162" t="s">
        <v>41020</v>
      </c>
    </row>
    <row r="40776" spans="7:7">
      <c r="G40776" s="162" t="s">
        <v>41021</v>
      </c>
    </row>
    <row r="40777" spans="7:7">
      <c r="G40777" s="162" t="s">
        <v>41022</v>
      </c>
    </row>
    <row r="40778" spans="7:7">
      <c r="G40778" s="162" t="s">
        <v>41023</v>
      </c>
    </row>
    <row r="40779" spans="7:7">
      <c r="G40779" s="162" t="s">
        <v>41024</v>
      </c>
    </row>
    <row r="40780" spans="7:7">
      <c r="G40780" s="162" t="s">
        <v>41025</v>
      </c>
    </row>
    <row r="40781" spans="7:7">
      <c r="G40781" s="162" t="s">
        <v>41026</v>
      </c>
    </row>
    <row r="40782" spans="7:7">
      <c r="G40782" s="162" t="s">
        <v>41027</v>
      </c>
    </row>
    <row r="40783" spans="7:7">
      <c r="G40783" s="162" t="s">
        <v>41028</v>
      </c>
    </row>
    <row r="40784" spans="7:7">
      <c r="G40784" s="162" t="s">
        <v>41029</v>
      </c>
    </row>
    <row r="40785" spans="7:7">
      <c r="G40785" s="162" t="s">
        <v>41030</v>
      </c>
    </row>
    <row r="40786" spans="7:7">
      <c r="G40786" s="162" t="s">
        <v>41031</v>
      </c>
    </row>
    <row r="40787" spans="7:7">
      <c r="G40787" s="162" t="s">
        <v>41032</v>
      </c>
    </row>
    <row r="40788" spans="7:7">
      <c r="G40788" s="162" t="s">
        <v>41033</v>
      </c>
    </row>
    <row r="40789" spans="7:7">
      <c r="G40789" s="162" t="s">
        <v>41034</v>
      </c>
    </row>
    <row r="40790" spans="7:7">
      <c r="G40790" s="162" t="s">
        <v>41035</v>
      </c>
    </row>
    <row r="40791" spans="7:7">
      <c r="G40791" s="162" t="s">
        <v>41036</v>
      </c>
    </row>
    <row r="40792" spans="7:7">
      <c r="G40792" s="162" t="s">
        <v>41037</v>
      </c>
    </row>
    <row r="40793" spans="7:7">
      <c r="G40793" s="162" t="s">
        <v>41038</v>
      </c>
    </row>
    <row r="40794" spans="7:7">
      <c r="G40794" s="162" t="s">
        <v>41039</v>
      </c>
    </row>
    <row r="40795" spans="7:7">
      <c r="G40795" s="162" t="s">
        <v>41040</v>
      </c>
    </row>
    <row r="40796" spans="7:7">
      <c r="G40796" s="162" t="s">
        <v>41041</v>
      </c>
    </row>
    <row r="40797" spans="7:7">
      <c r="G40797" s="162" t="s">
        <v>41042</v>
      </c>
    </row>
    <row r="40798" spans="7:7">
      <c r="G40798" s="162" t="s">
        <v>41043</v>
      </c>
    </row>
    <row r="40799" spans="7:7">
      <c r="G40799" s="162" t="s">
        <v>41044</v>
      </c>
    </row>
    <row r="40800" spans="7:7">
      <c r="G40800" s="162" t="s">
        <v>41045</v>
      </c>
    </row>
    <row r="40801" spans="7:7">
      <c r="G40801" s="162" t="s">
        <v>41046</v>
      </c>
    </row>
    <row r="40802" spans="7:7">
      <c r="G40802" s="162" t="s">
        <v>41047</v>
      </c>
    </row>
    <row r="40803" spans="7:7">
      <c r="G40803" s="162" t="s">
        <v>41048</v>
      </c>
    </row>
    <row r="40804" spans="7:7">
      <c r="G40804" s="162" t="s">
        <v>41049</v>
      </c>
    </row>
    <row r="40805" spans="7:7">
      <c r="G40805" s="162" t="s">
        <v>41050</v>
      </c>
    </row>
    <row r="40806" spans="7:7">
      <c r="G40806" s="162" t="s">
        <v>41051</v>
      </c>
    </row>
    <row r="40807" spans="7:7">
      <c r="G40807" s="162" t="s">
        <v>41052</v>
      </c>
    </row>
    <row r="40808" spans="7:7">
      <c r="G40808" s="162" t="s">
        <v>41053</v>
      </c>
    </row>
    <row r="40809" spans="7:7">
      <c r="G40809" s="162" t="s">
        <v>41054</v>
      </c>
    </row>
    <row r="40810" spans="7:7">
      <c r="G40810" s="162" t="s">
        <v>41055</v>
      </c>
    </row>
    <row r="40811" spans="7:7">
      <c r="G40811" s="162" t="s">
        <v>41056</v>
      </c>
    </row>
    <row r="40812" spans="7:7">
      <c r="G40812" s="162" t="s">
        <v>41057</v>
      </c>
    </row>
    <row r="40813" spans="7:7">
      <c r="G40813" s="162" t="s">
        <v>41058</v>
      </c>
    </row>
    <row r="40814" spans="7:7">
      <c r="G40814" s="162" t="s">
        <v>41059</v>
      </c>
    </row>
    <row r="40815" spans="7:7">
      <c r="G40815" s="162" t="s">
        <v>41060</v>
      </c>
    </row>
    <row r="40816" spans="7:7">
      <c r="G40816" s="162" t="s">
        <v>41061</v>
      </c>
    </row>
    <row r="40817" spans="7:7">
      <c r="G40817" s="162" t="s">
        <v>41062</v>
      </c>
    </row>
    <row r="40818" spans="7:7">
      <c r="G40818" s="162" t="s">
        <v>41063</v>
      </c>
    </row>
    <row r="40819" spans="7:7">
      <c r="G40819" s="162" t="s">
        <v>41064</v>
      </c>
    </row>
    <row r="40820" spans="7:7">
      <c r="G40820" s="162" t="s">
        <v>41065</v>
      </c>
    </row>
    <row r="40821" spans="7:7">
      <c r="G40821" s="162" t="s">
        <v>41066</v>
      </c>
    </row>
    <row r="40822" spans="7:7">
      <c r="G40822" s="162" t="s">
        <v>41067</v>
      </c>
    </row>
    <row r="40823" spans="7:7">
      <c r="G40823" s="162" t="s">
        <v>41068</v>
      </c>
    </row>
    <row r="40824" spans="7:7">
      <c r="G40824" s="162" t="s">
        <v>41069</v>
      </c>
    </row>
    <row r="40825" spans="7:7">
      <c r="G40825" s="162" t="s">
        <v>41070</v>
      </c>
    </row>
    <row r="40826" spans="7:7">
      <c r="G40826" s="162" t="s">
        <v>41071</v>
      </c>
    </row>
    <row r="40827" spans="7:7">
      <c r="G40827" s="162" t="s">
        <v>41072</v>
      </c>
    </row>
    <row r="40828" spans="7:7">
      <c r="G40828" s="162" t="s">
        <v>41073</v>
      </c>
    </row>
    <row r="40829" spans="7:7">
      <c r="G40829" s="162" t="s">
        <v>41074</v>
      </c>
    </row>
    <row r="40830" spans="7:7">
      <c r="G40830" s="162" t="s">
        <v>41075</v>
      </c>
    </row>
    <row r="40831" spans="7:7">
      <c r="G40831" s="162" t="s">
        <v>41076</v>
      </c>
    </row>
    <row r="40832" spans="7:7">
      <c r="G40832" s="162" t="s">
        <v>41077</v>
      </c>
    </row>
    <row r="40833" spans="7:7">
      <c r="G40833" s="162" t="s">
        <v>41078</v>
      </c>
    </row>
    <row r="40834" spans="7:7">
      <c r="G40834" s="162" t="s">
        <v>41079</v>
      </c>
    </row>
    <row r="40835" spans="7:7">
      <c r="G40835" s="162" t="s">
        <v>41080</v>
      </c>
    </row>
    <row r="40836" spans="7:7">
      <c r="G40836" s="162" t="s">
        <v>41081</v>
      </c>
    </row>
    <row r="40837" spans="7:7">
      <c r="G40837" s="162" t="s">
        <v>41082</v>
      </c>
    </row>
    <row r="40838" spans="7:7">
      <c r="G40838" s="162" t="s">
        <v>41083</v>
      </c>
    </row>
    <row r="40839" spans="7:7">
      <c r="G40839" s="162" t="s">
        <v>41084</v>
      </c>
    </row>
    <row r="40840" spans="7:7">
      <c r="G40840" s="162" t="s">
        <v>41085</v>
      </c>
    </row>
    <row r="40841" spans="7:7">
      <c r="G40841" s="162" t="s">
        <v>41086</v>
      </c>
    </row>
    <row r="40842" spans="7:7">
      <c r="G40842" s="162" t="s">
        <v>41087</v>
      </c>
    </row>
    <row r="40843" spans="7:7">
      <c r="G40843" s="162" t="s">
        <v>41088</v>
      </c>
    </row>
    <row r="40844" spans="7:7">
      <c r="G40844" s="162" t="s">
        <v>41089</v>
      </c>
    </row>
    <row r="40845" spans="7:7">
      <c r="G40845" s="162" t="s">
        <v>41090</v>
      </c>
    </row>
    <row r="40846" spans="7:7">
      <c r="G40846" s="162" t="s">
        <v>41091</v>
      </c>
    </row>
    <row r="40847" spans="7:7">
      <c r="G40847" s="162" t="s">
        <v>41092</v>
      </c>
    </row>
    <row r="40848" spans="7:7">
      <c r="G40848" s="162" t="s">
        <v>41093</v>
      </c>
    </row>
    <row r="40849" spans="7:7">
      <c r="G40849" s="162" t="s">
        <v>41094</v>
      </c>
    </row>
    <row r="40850" spans="7:7">
      <c r="G40850" s="162" t="s">
        <v>41095</v>
      </c>
    </row>
    <row r="40851" spans="7:7">
      <c r="G40851" s="162" t="s">
        <v>41096</v>
      </c>
    </row>
    <row r="40852" spans="7:7">
      <c r="G40852" s="162" t="s">
        <v>41097</v>
      </c>
    </row>
    <row r="40853" spans="7:7">
      <c r="G40853" s="162" t="s">
        <v>41098</v>
      </c>
    </row>
    <row r="40854" spans="7:7">
      <c r="G40854" s="162" t="s">
        <v>41099</v>
      </c>
    </row>
    <row r="40855" spans="7:7">
      <c r="G40855" s="162" t="s">
        <v>41100</v>
      </c>
    </row>
    <row r="40856" spans="7:7">
      <c r="G40856" s="162" t="s">
        <v>41101</v>
      </c>
    </row>
    <row r="40857" spans="7:7">
      <c r="G40857" s="162" t="s">
        <v>41102</v>
      </c>
    </row>
    <row r="40858" spans="7:7">
      <c r="G40858" s="162" t="s">
        <v>41103</v>
      </c>
    </row>
    <row r="40859" spans="7:7">
      <c r="G40859" s="162" t="s">
        <v>41104</v>
      </c>
    </row>
    <row r="40860" spans="7:7">
      <c r="G40860" s="162" t="s">
        <v>41105</v>
      </c>
    </row>
    <row r="40861" spans="7:7">
      <c r="G40861" s="162" t="s">
        <v>41106</v>
      </c>
    </row>
    <row r="40862" spans="7:7">
      <c r="G40862" s="162" t="s">
        <v>41107</v>
      </c>
    </row>
    <row r="40863" spans="7:7">
      <c r="G40863" s="162" t="s">
        <v>41108</v>
      </c>
    </row>
    <row r="40864" spans="7:7">
      <c r="G40864" s="162" t="s">
        <v>41109</v>
      </c>
    </row>
    <row r="40865" spans="7:7">
      <c r="G40865" s="162" t="s">
        <v>41110</v>
      </c>
    </row>
    <row r="40866" spans="7:7">
      <c r="G40866" s="162" t="s">
        <v>41111</v>
      </c>
    </row>
    <row r="40867" spans="7:7">
      <c r="G40867" s="162" t="s">
        <v>41112</v>
      </c>
    </row>
    <row r="40868" spans="7:7">
      <c r="G40868" s="162" t="s">
        <v>41113</v>
      </c>
    </row>
    <row r="40869" spans="7:7">
      <c r="G40869" s="162" t="s">
        <v>41114</v>
      </c>
    </row>
    <row r="40870" spans="7:7">
      <c r="G40870" s="162" t="s">
        <v>41115</v>
      </c>
    </row>
    <row r="40871" spans="7:7">
      <c r="G40871" s="162" t="s">
        <v>41116</v>
      </c>
    </row>
    <row r="40872" spans="7:7">
      <c r="G40872" s="162" t="s">
        <v>41117</v>
      </c>
    </row>
    <row r="40873" spans="7:7">
      <c r="G40873" s="162" t="s">
        <v>41118</v>
      </c>
    </row>
    <row r="40874" spans="7:7">
      <c r="G40874" s="162" t="s">
        <v>41119</v>
      </c>
    </row>
    <row r="40875" spans="7:7">
      <c r="G40875" s="162" t="s">
        <v>41120</v>
      </c>
    </row>
    <row r="40876" spans="7:7">
      <c r="G40876" s="162" t="s">
        <v>41121</v>
      </c>
    </row>
    <row r="40877" spans="7:7">
      <c r="G40877" s="162" t="s">
        <v>41122</v>
      </c>
    </row>
    <row r="40878" spans="7:7">
      <c r="G40878" s="162" t="s">
        <v>41123</v>
      </c>
    </row>
    <row r="40879" spans="7:7">
      <c r="G40879" s="162" t="s">
        <v>41124</v>
      </c>
    </row>
    <row r="40880" spans="7:7">
      <c r="G40880" s="162" t="s">
        <v>41125</v>
      </c>
    </row>
    <row r="40881" spans="7:7">
      <c r="G40881" s="162" t="s">
        <v>41126</v>
      </c>
    </row>
    <row r="40882" spans="7:7">
      <c r="G40882" s="162" t="s">
        <v>41127</v>
      </c>
    </row>
    <row r="40883" spans="7:7">
      <c r="G40883" s="162" t="s">
        <v>41128</v>
      </c>
    </row>
    <row r="40884" spans="7:7">
      <c r="G40884" s="162" t="s">
        <v>41129</v>
      </c>
    </row>
    <row r="40885" spans="7:7">
      <c r="G40885" s="162" t="s">
        <v>41130</v>
      </c>
    </row>
    <row r="40886" spans="7:7">
      <c r="G40886" s="162" t="s">
        <v>41131</v>
      </c>
    </row>
    <row r="40887" spans="7:7">
      <c r="G40887" s="162" t="s">
        <v>41132</v>
      </c>
    </row>
    <row r="40888" spans="7:7">
      <c r="G40888" s="162" t="s">
        <v>41133</v>
      </c>
    </row>
    <row r="40889" spans="7:7">
      <c r="G40889" s="162" t="s">
        <v>41134</v>
      </c>
    </row>
    <row r="40890" spans="7:7">
      <c r="G40890" s="162" t="s">
        <v>41135</v>
      </c>
    </row>
    <row r="40891" spans="7:7">
      <c r="G40891" s="162" t="s">
        <v>41136</v>
      </c>
    </row>
    <row r="40892" spans="7:7">
      <c r="G40892" s="162" t="s">
        <v>41137</v>
      </c>
    </row>
    <row r="40893" spans="7:7">
      <c r="G40893" s="162" t="s">
        <v>41138</v>
      </c>
    </row>
    <row r="40894" spans="7:7">
      <c r="G40894" s="162" t="s">
        <v>41139</v>
      </c>
    </row>
    <row r="40895" spans="7:7">
      <c r="G40895" s="162" t="s">
        <v>41140</v>
      </c>
    </row>
    <row r="40896" spans="7:7">
      <c r="G40896" s="162" t="s">
        <v>41141</v>
      </c>
    </row>
    <row r="40897" spans="7:7">
      <c r="G40897" s="162" t="s">
        <v>41142</v>
      </c>
    </row>
    <row r="40898" spans="7:7">
      <c r="G40898" s="162" t="s">
        <v>41143</v>
      </c>
    </row>
    <row r="40899" spans="7:7">
      <c r="G40899" s="162" t="s">
        <v>41144</v>
      </c>
    </row>
    <row r="40900" spans="7:7">
      <c r="G40900" s="162" t="s">
        <v>41145</v>
      </c>
    </row>
    <row r="40901" spans="7:7">
      <c r="G40901" s="162" t="s">
        <v>41146</v>
      </c>
    </row>
    <row r="40902" spans="7:7">
      <c r="G40902" s="162" t="s">
        <v>41147</v>
      </c>
    </row>
    <row r="40903" spans="7:7">
      <c r="G40903" s="162" t="s">
        <v>41148</v>
      </c>
    </row>
    <row r="40904" spans="7:7">
      <c r="G40904" s="162" t="s">
        <v>41149</v>
      </c>
    </row>
    <row r="40905" spans="7:7">
      <c r="G40905" s="162" t="s">
        <v>41150</v>
      </c>
    </row>
    <row r="40906" spans="7:7">
      <c r="G40906" s="162" t="s">
        <v>41151</v>
      </c>
    </row>
    <row r="40907" spans="7:7">
      <c r="G40907" s="162" t="s">
        <v>41152</v>
      </c>
    </row>
    <row r="40908" spans="7:7">
      <c r="G40908" s="162" t="s">
        <v>41153</v>
      </c>
    </row>
    <row r="40909" spans="7:7">
      <c r="G40909" s="162" t="s">
        <v>41154</v>
      </c>
    </row>
    <row r="40910" spans="7:7">
      <c r="G40910" s="162" t="s">
        <v>41155</v>
      </c>
    </row>
    <row r="40911" spans="7:7">
      <c r="G40911" s="162" t="s">
        <v>41156</v>
      </c>
    </row>
    <row r="40912" spans="7:7">
      <c r="G40912" s="162" t="s">
        <v>41157</v>
      </c>
    </row>
    <row r="40913" spans="7:7">
      <c r="G40913" s="162" t="s">
        <v>41158</v>
      </c>
    </row>
    <row r="40914" spans="7:7">
      <c r="G40914" s="162" t="s">
        <v>41159</v>
      </c>
    </row>
    <row r="40915" spans="7:7">
      <c r="G40915" s="162" t="s">
        <v>41160</v>
      </c>
    </row>
    <row r="40916" spans="7:7">
      <c r="G40916" s="162" t="s">
        <v>41161</v>
      </c>
    </row>
    <row r="40917" spans="7:7">
      <c r="G40917" s="162" t="s">
        <v>41162</v>
      </c>
    </row>
    <row r="40918" spans="7:7">
      <c r="G40918" s="162" t="s">
        <v>41163</v>
      </c>
    </row>
    <row r="40919" spans="7:7">
      <c r="G40919" s="162" t="s">
        <v>41164</v>
      </c>
    </row>
    <row r="40920" spans="7:7">
      <c r="G40920" s="162" t="s">
        <v>41165</v>
      </c>
    </row>
    <row r="40921" spans="7:7">
      <c r="G40921" s="162" t="s">
        <v>41166</v>
      </c>
    </row>
    <row r="40922" spans="7:7">
      <c r="G40922" s="162" t="s">
        <v>41167</v>
      </c>
    </row>
    <row r="40923" spans="7:7">
      <c r="G40923" s="162" t="s">
        <v>41168</v>
      </c>
    </row>
    <row r="40924" spans="7:7">
      <c r="G40924" s="162" t="s">
        <v>41169</v>
      </c>
    </row>
    <row r="40925" spans="7:7">
      <c r="G40925" s="162" t="s">
        <v>41170</v>
      </c>
    </row>
    <row r="40926" spans="7:7">
      <c r="G40926" s="162" t="s">
        <v>41171</v>
      </c>
    </row>
    <row r="40927" spans="7:7">
      <c r="G40927" s="162" t="s">
        <v>41172</v>
      </c>
    </row>
    <row r="40928" spans="7:7">
      <c r="G40928" s="162" t="s">
        <v>41173</v>
      </c>
    </row>
    <row r="40929" spans="7:7">
      <c r="G40929" s="162" t="s">
        <v>41174</v>
      </c>
    </row>
    <row r="40930" spans="7:7">
      <c r="G40930" s="162" t="s">
        <v>41175</v>
      </c>
    </row>
    <row r="40931" spans="7:7">
      <c r="G40931" s="162" t="s">
        <v>41176</v>
      </c>
    </row>
    <row r="40932" spans="7:7">
      <c r="G40932" s="162" t="s">
        <v>41177</v>
      </c>
    </row>
    <row r="40933" spans="7:7">
      <c r="G40933" s="162" t="s">
        <v>41178</v>
      </c>
    </row>
    <row r="40934" spans="7:7">
      <c r="G40934" s="162" t="s">
        <v>41179</v>
      </c>
    </row>
    <row r="40935" spans="7:7">
      <c r="G40935" s="162" t="s">
        <v>41180</v>
      </c>
    </row>
    <row r="40936" spans="7:7">
      <c r="G40936" s="162" t="s">
        <v>41181</v>
      </c>
    </row>
    <row r="40937" spans="7:7">
      <c r="G40937" s="162" t="s">
        <v>41182</v>
      </c>
    </row>
    <row r="40938" spans="7:7">
      <c r="G40938" s="162" t="s">
        <v>41183</v>
      </c>
    </row>
    <row r="40939" spans="7:7">
      <c r="G40939" s="162" t="s">
        <v>41184</v>
      </c>
    </row>
    <row r="40940" spans="7:7">
      <c r="G40940" s="162" t="s">
        <v>41185</v>
      </c>
    </row>
    <row r="40941" spans="7:7">
      <c r="G40941" s="162" t="s">
        <v>41186</v>
      </c>
    </row>
    <row r="40942" spans="7:7">
      <c r="G40942" s="162" t="s">
        <v>41187</v>
      </c>
    </row>
    <row r="40943" spans="7:7">
      <c r="G40943" s="162" t="s">
        <v>41188</v>
      </c>
    </row>
    <row r="40944" spans="7:7">
      <c r="G40944" s="162" t="s">
        <v>41189</v>
      </c>
    </row>
    <row r="40945" spans="7:7">
      <c r="G40945" s="162" t="s">
        <v>41190</v>
      </c>
    </row>
    <row r="40946" spans="7:7">
      <c r="G40946" s="162" t="s">
        <v>41191</v>
      </c>
    </row>
    <row r="40947" spans="7:7">
      <c r="G40947" s="162" t="s">
        <v>41192</v>
      </c>
    </row>
    <row r="40948" spans="7:7">
      <c r="G40948" s="162" t="s">
        <v>41193</v>
      </c>
    </row>
    <row r="40949" spans="7:7">
      <c r="G40949" s="162" t="s">
        <v>41194</v>
      </c>
    </row>
    <row r="40950" spans="7:7">
      <c r="G40950" s="162" t="s">
        <v>41195</v>
      </c>
    </row>
    <row r="40951" spans="7:7">
      <c r="G40951" s="162" t="s">
        <v>41196</v>
      </c>
    </row>
    <row r="40952" spans="7:7">
      <c r="G40952" s="162" t="s">
        <v>41197</v>
      </c>
    </row>
    <row r="40953" spans="7:7">
      <c r="G40953" s="162" t="s">
        <v>41198</v>
      </c>
    </row>
    <row r="40954" spans="7:7">
      <c r="G40954" s="162" t="s">
        <v>41199</v>
      </c>
    </row>
    <row r="40955" spans="7:7">
      <c r="G40955" s="162" t="s">
        <v>41200</v>
      </c>
    </row>
    <row r="40956" spans="7:7">
      <c r="G40956" s="162" t="s">
        <v>41201</v>
      </c>
    </row>
    <row r="40957" spans="7:7">
      <c r="G40957" s="162" t="s">
        <v>41202</v>
      </c>
    </row>
    <row r="40958" spans="7:7">
      <c r="G40958" s="162" t="s">
        <v>41203</v>
      </c>
    </row>
    <row r="40959" spans="7:7">
      <c r="G40959" s="162" t="s">
        <v>41204</v>
      </c>
    </row>
    <row r="40960" spans="7:7">
      <c r="G40960" s="162" t="s">
        <v>41205</v>
      </c>
    </row>
    <row r="40961" spans="7:7">
      <c r="G40961" s="162" t="s">
        <v>41206</v>
      </c>
    </row>
    <row r="40962" spans="7:7">
      <c r="G40962" s="162" t="s">
        <v>41207</v>
      </c>
    </row>
    <row r="40963" spans="7:7">
      <c r="G40963" s="162" t="s">
        <v>41208</v>
      </c>
    </row>
    <row r="40964" spans="7:7">
      <c r="G40964" s="162" t="s">
        <v>41209</v>
      </c>
    </row>
    <row r="40965" spans="7:7">
      <c r="G40965" s="162" t="s">
        <v>41210</v>
      </c>
    </row>
    <row r="40966" spans="7:7">
      <c r="G40966" s="162" t="s">
        <v>41211</v>
      </c>
    </row>
    <row r="40967" spans="7:7">
      <c r="G40967" s="162" t="s">
        <v>41212</v>
      </c>
    </row>
    <row r="40968" spans="7:7">
      <c r="G40968" s="162" t="s">
        <v>41213</v>
      </c>
    </row>
    <row r="40969" spans="7:7">
      <c r="G40969" s="162" t="s">
        <v>41214</v>
      </c>
    </row>
    <row r="40970" spans="7:7">
      <c r="G40970" s="162" t="s">
        <v>41215</v>
      </c>
    </row>
    <row r="40971" spans="7:7">
      <c r="G40971" s="162" t="s">
        <v>41216</v>
      </c>
    </row>
    <row r="40972" spans="7:7">
      <c r="G40972" s="162" t="s">
        <v>41217</v>
      </c>
    </row>
    <row r="40973" spans="7:7">
      <c r="G40973" s="162" t="s">
        <v>41218</v>
      </c>
    </row>
    <row r="40974" spans="7:7">
      <c r="G40974" s="162" t="s">
        <v>41219</v>
      </c>
    </row>
    <row r="40975" spans="7:7">
      <c r="G40975" s="162" t="s">
        <v>41220</v>
      </c>
    </row>
    <row r="40976" spans="7:7">
      <c r="G40976" s="162" t="s">
        <v>41221</v>
      </c>
    </row>
    <row r="40977" spans="7:7">
      <c r="G40977" s="162" t="s">
        <v>41222</v>
      </c>
    </row>
    <row r="40978" spans="7:7">
      <c r="G40978" s="162" t="s">
        <v>41223</v>
      </c>
    </row>
    <row r="40979" spans="7:7">
      <c r="G40979" s="162" t="s">
        <v>41224</v>
      </c>
    </row>
    <row r="40980" spans="7:7">
      <c r="G40980" s="162" t="s">
        <v>41225</v>
      </c>
    </row>
    <row r="40981" spans="7:7">
      <c r="G40981" s="162" t="s">
        <v>41226</v>
      </c>
    </row>
    <row r="40982" spans="7:7">
      <c r="G40982" s="162" t="s">
        <v>41227</v>
      </c>
    </row>
    <row r="40983" spans="7:7">
      <c r="G40983" s="162" t="s">
        <v>41228</v>
      </c>
    </row>
    <row r="40984" spans="7:7">
      <c r="G40984" s="162" t="s">
        <v>41229</v>
      </c>
    </row>
    <row r="40985" spans="7:7">
      <c r="G40985" s="162" t="s">
        <v>41230</v>
      </c>
    </row>
    <row r="40986" spans="7:7">
      <c r="G40986" s="162" t="s">
        <v>41231</v>
      </c>
    </row>
    <row r="40987" spans="7:7">
      <c r="G40987" s="162" t="s">
        <v>41232</v>
      </c>
    </row>
    <row r="40988" spans="7:7">
      <c r="G40988" s="162" t="s">
        <v>41233</v>
      </c>
    </row>
    <row r="40989" spans="7:7">
      <c r="G40989" s="162" t="s">
        <v>41234</v>
      </c>
    </row>
    <row r="40990" spans="7:7">
      <c r="G40990" s="162" t="s">
        <v>41235</v>
      </c>
    </row>
    <row r="40991" spans="7:7">
      <c r="G40991" s="162" t="s">
        <v>41236</v>
      </c>
    </row>
    <row r="40992" spans="7:7">
      <c r="G40992" s="162" t="s">
        <v>41237</v>
      </c>
    </row>
    <row r="40993" spans="7:7">
      <c r="G40993" s="162" t="s">
        <v>41238</v>
      </c>
    </row>
    <row r="40994" spans="7:7">
      <c r="G40994" s="162" t="s">
        <v>41239</v>
      </c>
    </row>
    <row r="40995" spans="7:7">
      <c r="G40995" s="162" t="s">
        <v>41240</v>
      </c>
    </row>
    <row r="40996" spans="7:7">
      <c r="G40996" s="162" t="s">
        <v>41241</v>
      </c>
    </row>
    <row r="40997" spans="7:7">
      <c r="G40997" s="162" t="s">
        <v>41242</v>
      </c>
    </row>
    <row r="40998" spans="7:7">
      <c r="G40998" s="162" t="s">
        <v>41243</v>
      </c>
    </row>
    <row r="40999" spans="7:7">
      <c r="G40999" s="162" t="s">
        <v>41244</v>
      </c>
    </row>
    <row r="41000" spans="7:7">
      <c r="G41000" s="162" t="s">
        <v>41245</v>
      </c>
    </row>
    <row r="41001" spans="7:7">
      <c r="G41001" s="162" t="s">
        <v>41246</v>
      </c>
    </row>
    <row r="41002" spans="7:7">
      <c r="G41002" s="162" t="s">
        <v>41247</v>
      </c>
    </row>
    <row r="41003" spans="7:7">
      <c r="G41003" s="162" t="s">
        <v>41248</v>
      </c>
    </row>
    <row r="41004" spans="7:7">
      <c r="G41004" s="162" t="s">
        <v>41249</v>
      </c>
    </row>
    <row r="41005" spans="7:7">
      <c r="G41005" s="162" t="s">
        <v>41250</v>
      </c>
    </row>
    <row r="41006" spans="7:7">
      <c r="G41006" s="162" t="s">
        <v>41251</v>
      </c>
    </row>
    <row r="41007" spans="7:7">
      <c r="G41007" s="162" t="s">
        <v>41252</v>
      </c>
    </row>
    <row r="41008" spans="7:7">
      <c r="G41008" s="162" t="s">
        <v>41253</v>
      </c>
    </row>
    <row r="41009" spans="7:7">
      <c r="G41009" s="162" t="s">
        <v>41254</v>
      </c>
    </row>
    <row r="41010" spans="7:7">
      <c r="G41010" s="162" t="s">
        <v>41255</v>
      </c>
    </row>
    <row r="41011" spans="7:7">
      <c r="G41011" s="162" t="s">
        <v>41256</v>
      </c>
    </row>
    <row r="41012" spans="7:7">
      <c r="G41012" s="162" t="s">
        <v>41257</v>
      </c>
    </row>
    <row r="41013" spans="7:7">
      <c r="G41013" s="162" t="s">
        <v>41258</v>
      </c>
    </row>
    <row r="41014" spans="7:7">
      <c r="G41014" s="162" t="s">
        <v>41259</v>
      </c>
    </row>
    <row r="41015" spans="7:7">
      <c r="G41015" s="162" t="s">
        <v>41260</v>
      </c>
    </row>
    <row r="41016" spans="7:7">
      <c r="G41016" s="162" t="s">
        <v>41261</v>
      </c>
    </row>
    <row r="41017" spans="7:7">
      <c r="G41017" s="162" t="s">
        <v>41262</v>
      </c>
    </row>
    <row r="41018" spans="7:7">
      <c r="G41018" s="162" t="s">
        <v>41263</v>
      </c>
    </row>
    <row r="41019" spans="7:7">
      <c r="G41019" s="162" t="s">
        <v>41264</v>
      </c>
    </row>
    <row r="41020" spans="7:7">
      <c r="G41020" s="162" t="s">
        <v>41265</v>
      </c>
    </row>
    <row r="41021" spans="7:7">
      <c r="G41021" s="162" t="s">
        <v>41266</v>
      </c>
    </row>
    <row r="41022" spans="7:7">
      <c r="G41022" s="162" t="s">
        <v>41267</v>
      </c>
    </row>
    <row r="41023" spans="7:7">
      <c r="G41023" s="162" t="s">
        <v>41268</v>
      </c>
    </row>
    <row r="41024" spans="7:7">
      <c r="G41024" s="162" t="s">
        <v>41269</v>
      </c>
    </row>
    <row r="41025" spans="7:7">
      <c r="G41025" s="162" t="s">
        <v>41270</v>
      </c>
    </row>
    <row r="41026" spans="7:7">
      <c r="G41026" s="162" t="s">
        <v>41271</v>
      </c>
    </row>
    <row r="41027" spans="7:7">
      <c r="G41027" s="162" t="s">
        <v>41272</v>
      </c>
    </row>
    <row r="41028" spans="7:7">
      <c r="G41028" s="162" t="s">
        <v>41273</v>
      </c>
    </row>
    <row r="41029" spans="7:7">
      <c r="G41029" s="162" t="s">
        <v>41274</v>
      </c>
    </row>
    <row r="41030" spans="7:7">
      <c r="G41030" s="162" t="s">
        <v>41275</v>
      </c>
    </row>
    <row r="41031" spans="7:7">
      <c r="G41031" s="162" t="s">
        <v>41276</v>
      </c>
    </row>
    <row r="41032" spans="7:7">
      <c r="G41032" s="162" t="s">
        <v>41277</v>
      </c>
    </row>
    <row r="41033" spans="7:7">
      <c r="G41033" s="162" t="s">
        <v>41278</v>
      </c>
    </row>
    <row r="41034" spans="7:7">
      <c r="G41034" s="162" t="s">
        <v>41279</v>
      </c>
    </row>
    <row r="41035" spans="7:7">
      <c r="G41035" s="162" t="s">
        <v>41280</v>
      </c>
    </row>
    <row r="41036" spans="7:7">
      <c r="G41036" s="162" t="s">
        <v>41281</v>
      </c>
    </row>
    <row r="41037" spans="7:7">
      <c r="G41037" s="162" t="s">
        <v>41282</v>
      </c>
    </row>
    <row r="41038" spans="7:7">
      <c r="G41038" s="162" t="s">
        <v>41283</v>
      </c>
    </row>
    <row r="41039" spans="7:7">
      <c r="G41039" s="162" t="s">
        <v>41284</v>
      </c>
    </row>
    <row r="41040" spans="7:7">
      <c r="G41040" s="162" t="s">
        <v>41285</v>
      </c>
    </row>
    <row r="41041" spans="7:7">
      <c r="G41041" s="162" t="s">
        <v>41286</v>
      </c>
    </row>
    <row r="41042" spans="7:7">
      <c r="G41042" s="162" t="s">
        <v>41287</v>
      </c>
    </row>
    <row r="41043" spans="7:7">
      <c r="G41043" s="162" t="s">
        <v>41288</v>
      </c>
    </row>
    <row r="41044" spans="7:7">
      <c r="G41044" s="162" t="s">
        <v>41289</v>
      </c>
    </row>
    <row r="41045" spans="7:7">
      <c r="G41045" s="162" t="s">
        <v>41290</v>
      </c>
    </row>
    <row r="41046" spans="7:7">
      <c r="G41046" s="162" t="s">
        <v>41291</v>
      </c>
    </row>
    <row r="41047" spans="7:7">
      <c r="G41047" s="162" t="s">
        <v>41292</v>
      </c>
    </row>
    <row r="41048" spans="7:7">
      <c r="G41048" s="162" t="s">
        <v>41293</v>
      </c>
    </row>
    <row r="41049" spans="7:7">
      <c r="G41049" s="162" t="s">
        <v>41294</v>
      </c>
    </row>
    <row r="41050" spans="7:7">
      <c r="G41050" s="162" t="s">
        <v>41295</v>
      </c>
    </row>
    <row r="41051" spans="7:7">
      <c r="G41051" s="162" t="s">
        <v>41296</v>
      </c>
    </row>
    <row r="41052" spans="7:7">
      <c r="G41052" s="162" t="s">
        <v>41297</v>
      </c>
    </row>
    <row r="41053" spans="7:7">
      <c r="G41053" s="162" t="s">
        <v>41298</v>
      </c>
    </row>
    <row r="41054" spans="7:7">
      <c r="G41054" s="162" t="s">
        <v>41299</v>
      </c>
    </row>
    <row r="41055" spans="7:7">
      <c r="G41055" s="162" t="s">
        <v>41300</v>
      </c>
    </row>
    <row r="41056" spans="7:7">
      <c r="G41056" s="162" t="s">
        <v>41301</v>
      </c>
    </row>
    <row r="41057" spans="7:7">
      <c r="G41057" s="162" t="s">
        <v>41302</v>
      </c>
    </row>
    <row r="41058" spans="7:7">
      <c r="G41058" s="162" t="s">
        <v>41303</v>
      </c>
    </row>
    <row r="41059" spans="7:7">
      <c r="G41059" s="162" t="s">
        <v>41304</v>
      </c>
    </row>
    <row r="41060" spans="7:7">
      <c r="G41060" s="162" t="s">
        <v>41305</v>
      </c>
    </row>
    <row r="41061" spans="7:7">
      <c r="G41061" s="162" t="s">
        <v>41306</v>
      </c>
    </row>
    <row r="41062" spans="7:7">
      <c r="G41062" s="162" t="s">
        <v>41307</v>
      </c>
    </row>
    <row r="41063" spans="7:7">
      <c r="G41063" s="162" t="s">
        <v>41308</v>
      </c>
    </row>
    <row r="41064" spans="7:7">
      <c r="G41064" s="162" t="s">
        <v>41309</v>
      </c>
    </row>
    <row r="41065" spans="7:7">
      <c r="G41065" s="162" t="s">
        <v>41310</v>
      </c>
    </row>
    <row r="41066" spans="7:7">
      <c r="G41066" s="162" t="s">
        <v>41311</v>
      </c>
    </row>
    <row r="41067" spans="7:7">
      <c r="G41067" s="162" t="s">
        <v>41312</v>
      </c>
    </row>
    <row r="41068" spans="7:7">
      <c r="G41068" s="162" t="s">
        <v>41313</v>
      </c>
    </row>
    <row r="41069" spans="7:7">
      <c r="G41069" s="162" t="s">
        <v>41314</v>
      </c>
    </row>
    <row r="41070" spans="7:7">
      <c r="G41070" s="162" t="s">
        <v>41315</v>
      </c>
    </row>
    <row r="41071" spans="7:7">
      <c r="G41071" s="162" t="s">
        <v>41316</v>
      </c>
    </row>
    <row r="41072" spans="7:7">
      <c r="G41072" s="162" t="s">
        <v>41317</v>
      </c>
    </row>
    <row r="41073" spans="7:7">
      <c r="G41073" s="162" t="s">
        <v>41318</v>
      </c>
    </row>
    <row r="41074" spans="7:7">
      <c r="G41074" s="162" t="s">
        <v>41319</v>
      </c>
    </row>
    <row r="41075" spans="7:7">
      <c r="G41075" s="162" t="s">
        <v>41320</v>
      </c>
    </row>
    <row r="41076" spans="7:7">
      <c r="G41076" s="162" t="s">
        <v>41321</v>
      </c>
    </row>
    <row r="41077" spans="7:7">
      <c r="G41077" s="162" t="s">
        <v>41322</v>
      </c>
    </row>
    <row r="41078" spans="7:7">
      <c r="G41078" s="162" t="s">
        <v>41323</v>
      </c>
    </row>
    <row r="41079" spans="7:7">
      <c r="G41079" s="162" t="s">
        <v>41324</v>
      </c>
    </row>
    <row r="41080" spans="7:7">
      <c r="G41080" s="162" t="s">
        <v>41325</v>
      </c>
    </row>
    <row r="41081" spans="7:7">
      <c r="G41081" s="162" t="s">
        <v>41326</v>
      </c>
    </row>
    <row r="41082" spans="7:7">
      <c r="G41082" s="162" t="s">
        <v>41327</v>
      </c>
    </row>
    <row r="41083" spans="7:7">
      <c r="G41083" s="162" t="s">
        <v>41328</v>
      </c>
    </row>
    <row r="41084" spans="7:7">
      <c r="G41084" s="162" t="s">
        <v>41329</v>
      </c>
    </row>
    <row r="41085" spans="7:7">
      <c r="G41085" s="162" t="s">
        <v>41330</v>
      </c>
    </row>
    <row r="41086" spans="7:7">
      <c r="G41086" s="162" t="s">
        <v>41331</v>
      </c>
    </row>
    <row r="41087" spans="7:7">
      <c r="G41087" s="162" t="s">
        <v>41332</v>
      </c>
    </row>
    <row r="41088" spans="7:7">
      <c r="G41088" s="162" t="s">
        <v>41333</v>
      </c>
    </row>
    <row r="41089" spans="7:7">
      <c r="G41089" s="162" t="s">
        <v>41334</v>
      </c>
    </row>
    <row r="41090" spans="7:7">
      <c r="G41090" s="162" t="s">
        <v>41335</v>
      </c>
    </row>
    <row r="41091" spans="7:7">
      <c r="G41091" s="162" t="s">
        <v>41336</v>
      </c>
    </row>
    <row r="41092" spans="7:7">
      <c r="G41092" s="162" t="s">
        <v>41337</v>
      </c>
    </row>
    <row r="41093" spans="7:7">
      <c r="G41093" s="162" t="s">
        <v>41338</v>
      </c>
    </row>
    <row r="41094" spans="7:7">
      <c r="G41094" s="162" t="s">
        <v>41339</v>
      </c>
    </row>
    <row r="41095" spans="7:7">
      <c r="G41095" s="162" t="s">
        <v>41340</v>
      </c>
    </row>
    <row r="41096" spans="7:7">
      <c r="G41096" s="162" t="s">
        <v>41341</v>
      </c>
    </row>
    <row r="41097" spans="7:7">
      <c r="G41097" s="162" t="s">
        <v>41342</v>
      </c>
    </row>
    <row r="41098" spans="7:7">
      <c r="G41098" s="162" t="s">
        <v>41343</v>
      </c>
    </row>
    <row r="41099" spans="7:7">
      <c r="G41099" s="162" t="s">
        <v>41344</v>
      </c>
    </row>
    <row r="41100" spans="7:7">
      <c r="G41100" s="162" t="s">
        <v>41345</v>
      </c>
    </row>
    <row r="41101" spans="7:7">
      <c r="G41101" s="162" t="s">
        <v>41346</v>
      </c>
    </row>
    <row r="41102" spans="7:7">
      <c r="G41102" s="162" t="s">
        <v>41347</v>
      </c>
    </row>
    <row r="41103" spans="7:7">
      <c r="G41103" s="162" t="s">
        <v>41348</v>
      </c>
    </row>
    <row r="41104" spans="7:7">
      <c r="G41104" s="162" t="s">
        <v>41349</v>
      </c>
    </row>
    <row r="41105" spans="7:7">
      <c r="G41105" s="162" t="s">
        <v>41350</v>
      </c>
    </row>
    <row r="41106" spans="7:7">
      <c r="G41106" s="162" t="s">
        <v>41351</v>
      </c>
    </row>
    <row r="41107" spans="7:7">
      <c r="G41107" s="162" t="s">
        <v>41352</v>
      </c>
    </row>
    <row r="41108" spans="7:7">
      <c r="G41108" s="162" t="s">
        <v>41353</v>
      </c>
    </row>
    <row r="41109" spans="7:7">
      <c r="G41109" s="162" t="s">
        <v>41354</v>
      </c>
    </row>
    <row r="41110" spans="7:7">
      <c r="G41110" s="162" t="s">
        <v>41355</v>
      </c>
    </row>
    <row r="41111" spans="7:7">
      <c r="G41111" s="162" t="s">
        <v>41356</v>
      </c>
    </row>
    <row r="41112" spans="7:7">
      <c r="G41112" s="162" t="s">
        <v>41357</v>
      </c>
    </row>
    <row r="41113" spans="7:7">
      <c r="G41113" s="162" t="s">
        <v>41358</v>
      </c>
    </row>
    <row r="41114" spans="7:7">
      <c r="G41114" s="162" t="s">
        <v>41359</v>
      </c>
    </row>
    <row r="41115" spans="7:7">
      <c r="G41115" s="162" t="s">
        <v>41360</v>
      </c>
    </row>
    <row r="41116" spans="7:7">
      <c r="G41116" s="162" t="s">
        <v>41361</v>
      </c>
    </row>
    <row r="41117" spans="7:7">
      <c r="G41117" s="162" t="s">
        <v>41362</v>
      </c>
    </row>
    <row r="41118" spans="7:7">
      <c r="G41118" s="162" t="s">
        <v>41363</v>
      </c>
    </row>
    <row r="41119" spans="7:7">
      <c r="G41119" s="162" t="s">
        <v>41364</v>
      </c>
    </row>
    <row r="41120" spans="7:7">
      <c r="G41120" s="162" t="s">
        <v>41365</v>
      </c>
    </row>
    <row r="41121" spans="7:7">
      <c r="G41121" s="162" t="s">
        <v>41366</v>
      </c>
    </row>
    <row r="41122" spans="7:7">
      <c r="G41122" s="162" t="s">
        <v>41367</v>
      </c>
    </row>
    <row r="41123" spans="7:7">
      <c r="G41123" s="162" t="s">
        <v>41368</v>
      </c>
    </row>
    <row r="41124" spans="7:7">
      <c r="G41124" s="162" t="s">
        <v>41369</v>
      </c>
    </row>
    <row r="41125" spans="7:7">
      <c r="G41125" s="162" t="s">
        <v>41370</v>
      </c>
    </row>
    <row r="41126" spans="7:7">
      <c r="G41126" s="162" t="s">
        <v>41371</v>
      </c>
    </row>
    <row r="41127" spans="7:7">
      <c r="G41127" s="162" t="s">
        <v>41372</v>
      </c>
    </row>
    <row r="41128" spans="7:7">
      <c r="G41128" s="162" t="s">
        <v>41373</v>
      </c>
    </row>
    <row r="41129" spans="7:7">
      <c r="G41129" s="162" t="s">
        <v>41374</v>
      </c>
    </row>
    <row r="41130" spans="7:7">
      <c r="G41130" s="162" t="s">
        <v>41375</v>
      </c>
    </row>
    <row r="41131" spans="7:7">
      <c r="G41131" s="162" t="s">
        <v>41376</v>
      </c>
    </row>
    <row r="41132" spans="7:7">
      <c r="G41132" s="162" t="s">
        <v>41377</v>
      </c>
    </row>
    <row r="41133" spans="7:7">
      <c r="G41133" s="162" t="s">
        <v>41378</v>
      </c>
    </row>
    <row r="41134" spans="7:7">
      <c r="G41134" s="162" t="s">
        <v>41379</v>
      </c>
    </row>
    <row r="41135" spans="7:7">
      <c r="G41135" s="162" t="s">
        <v>41380</v>
      </c>
    </row>
    <row r="41136" spans="7:7">
      <c r="G41136" s="162" t="s">
        <v>41381</v>
      </c>
    </row>
    <row r="41137" spans="7:7">
      <c r="G41137" s="162" t="s">
        <v>41382</v>
      </c>
    </row>
    <row r="41138" spans="7:7">
      <c r="G41138" s="162" t="s">
        <v>41383</v>
      </c>
    </row>
    <row r="41139" spans="7:7">
      <c r="G41139" s="162" t="s">
        <v>41384</v>
      </c>
    </row>
    <row r="41140" spans="7:7">
      <c r="G41140" s="162" t="s">
        <v>41385</v>
      </c>
    </row>
    <row r="41141" spans="7:7">
      <c r="G41141" s="162" t="s">
        <v>41386</v>
      </c>
    </row>
    <row r="41142" spans="7:7">
      <c r="G41142" s="162" t="s">
        <v>41387</v>
      </c>
    </row>
    <row r="41143" spans="7:7">
      <c r="G41143" s="162" t="s">
        <v>41388</v>
      </c>
    </row>
    <row r="41144" spans="7:7">
      <c r="G41144" s="162" t="s">
        <v>41389</v>
      </c>
    </row>
    <row r="41145" spans="7:7">
      <c r="G41145" s="162" t="s">
        <v>41390</v>
      </c>
    </row>
    <row r="41146" spans="7:7">
      <c r="G41146" s="162" t="s">
        <v>41391</v>
      </c>
    </row>
    <row r="41147" spans="7:7">
      <c r="G41147" s="162" t="s">
        <v>41392</v>
      </c>
    </row>
    <row r="41148" spans="7:7">
      <c r="G41148" s="162" t="s">
        <v>41393</v>
      </c>
    </row>
    <row r="41149" spans="7:7">
      <c r="G41149" s="162" t="s">
        <v>41394</v>
      </c>
    </row>
    <row r="41150" spans="7:7">
      <c r="G41150" s="162" t="s">
        <v>41395</v>
      </c>
    </row>
    <row r="41151" spans="7:7">
      <c r="G41151" s="162" t="s">
        <v>41396</v>
      </c>
    </row>
    <row r="41152" spans="7:7">
      <c r="G41152" s="162" t="s">
        <v>41397</v>
      </c>
    </row>
    <row r="41153" spans="7:7">
      <c r="G41153" s="162" t="s">
        <v>41398</v>
      </c>
    </row>
    <row r="41154" spans="7:7">
      <c r="G41154" s="162" t="s">
        <v>41399</v>
      </c>
    </row>
    <row r="41155" spans="7:7">
      <c r="G41155" s="162" t="s">
        <v>41400</v>
      </c>
    </row>
    <row r="41156" spans="7:7">
      <c r="G41156" s="162" t="s">
        <v>41401</v>
      </c>
    </row>
    <row r="41157" spans="7:7">
      <c r="G41157" s="162" t="s">
        <v>41402</v>
      </c>
    </row>
    <row r="41158" spans="7:7">
      <c r="G41158" s="162" t="s">
        <v>41403</v>
      </c>
    </row>
    <row r="41159" spans="7:7">
      <c r="G41159" s="162" t="s">
        <v>41404</v>
      </c>
    </row>
    <row r="41160" spans="7:7">
      <c r="G41160" s="162" t="s">
        <v>41405</v>
      </c>
    </row>
    <row r="41161" spans="7:7">
      <c r="G41161" s="162" t="s">
        <v>41406</v>
      </c>
    </row>
    <row r="41162" spans="7:7">
      <c r="G41162" s="162" t="s">
        <v>41407</v>
      </c>
    </row>
    <row r="41163" spans="7:7">
      <c r="G41163" s="162" t="s">
        <v>41408</v>
      </c>
    </row>
    <row r="41164" spans="7:7">
      <c r="G41164" s="162" t="s">
        <v>41409</v>
      </c>
    </row>
    <row r="41165" spans="7:7">
      <c r="G41165" s="162" t="s">
        <v>41410</v>
      </c>
    </row>
    <row r="41166" spans="7:7">
      <c r="G41166" s="162" t="s">
        <v>41411</v>
      </c>
    </row>
    <row r="41167" spans="7:7">
      <c r="G41167" s="162" t="s">
        <v>41412</v>
      </c>
    </row>
    <row r="41168" spans="7:7">
      <c r="G41168" s="162" t="s">
        <v>41413</v>
      </c>
    </row>
    <row r="41169" spans="7:7">
      <c r="G41169" s="162" t="s">
        <v>41414</v>
      </c>
    </row>
    <row r="41170" spans="7:7">
      <c r="G41170" s="162" t="s">
        <v>41415</v>
      </c>
    </row>
    <row r="41171" spans="7:7">
      <c r="G41171" s="162" t="s">
        <v>41416</v>
      </c>
    </row>
    <row r="41172" spans="7:7">
      <c r="G41172" s="162" t="s">
        <v>41417</v>
      </c>
    </row>
    <row r="41173" spans="7:7">
      <c r="G41173" s="162" t="s">
        <v>41418</v>
      </c>
    </row>
    <row r="41174" spans="7:7">
      <c r="G41174" s="162" t="s">
        <v>41419</v>
      </c>
    </row>
    <row r="41175" spans="7:7">
      <c r="G41175" s="162" t="s">
        <v>41420</v>
      </c>
    </row>
    <row r="41176" spans="7:7">
      <c r="G41176" s="162" t="s">
        <v>41421</v>
      </c>
    </row>
    <row r="41177" spans="7:7">
      <c r="G41177" s="162" t="s">
        <v>41422</v>
      </c>
    </row>
    <row r="41178" spans="7:7">
      <c r="G41178" s="162" t="s">
        <v>41423</v>
      </c>
    </row>
    <row r="41179" spans="7:7">
      <c r="G41179" s="162" t="s">
        <v>41424</v>
      </c>
    </row>
    <row r="41180" spans="7:7">
      <c r="G41180" s="162" t="s">
        <v>41425</v>
      </c>
    </row>
    <row r="41181" spans="7:7">
      <c r="G41181" s="162" t="s">
        <v>41426</v>
      </c>
    </row>
    <row r="41182" spans="7:7">
      <c r="G41182" s="162" t="s">
        <v>41427</v>
      </c>
    </row>
    <row r="41183" spans="7:7">
      <c r="G41183" s="162" t="s">
        <v>41428</v>
      </c>
    </row>
    <row r="41184" spans="7:7">
      <c r="G41184" s="162" t="s">
        <v>41429</v>
      </c>
    </row>
    <row r="41185" spans="7:7">
      <c r="G41185" s="162" t="s">
        <v>41430</v>
      </c>
    </row>
    <row r="41186" spans="7:7">
      <c r="G41186" s="162" t="s">
        <v>41431</v>
      </c>
    </row>
    <row r="41187" spans="7:7">
      <c r="G41187" s="162" t="s">
        <v>41432</v>
      </c>
    </row>
    <row r="41188" spans="7:7">
      <c r="G41188" s="162" t="s">
        <v>41433</v>
      </c>
    </row>
    <row r="41189" spans="7:7">
      <c r="G41189" s="162" t="s">
        <v>41434</v>
      </c>
    </row>
    <row r="41190" spans="7:7">
      <c r="G41190" s="162" t="s">
        <v>41435</v>
      </c>
    </row>
    <row r="41191" spans="7:7">
      <c r="G41191" s="162" t="s">
        <v>41436</v>
      </c>
    </row>
    <row r="41192" spans="7:7">
      <c r="G41192" s="162" t="s">
        <v>41437</v>
      </c>
    </row>
    <row r="41193" spans="7:7">
      <c r="G41193" s="162" t="s">
        <v>41438</v>
      </c>
    </row>
    <row r="41194" spans="7:7">
      <c r="G41194" s="162" t="s">
        <v>41439</v>
      </c>
    </row>
    <row r="41195" spans="7:7">
      <c r="G41195" s="162" t="s">
        <v>41440</v>
      </c>
    </row>
    <row r="41196" spans="7:7">
      <c r="G41196" s="162" t="s">
        <v>41441</v>
      </c>
    </row>
    <row r="41197" spans="7:7">
      <c r="G41197" s="162" t="s">
        <v>41442</v>
      </c>
    </row>
    <row r="41198" spans="7:7">
      <c r="G41198" s="162" t="s">
        <v>41443</v>
      </c>
    </row>
    <row r="41199" spans="7:7">
      <c r="G41199" s="162" t="s">
        <v>41444</v>
      </c>
    </row>
    <row r="41200" spans="7:7">
      <c r="G41200" s="162" t="s">
        <v>41445</v>
      </c>
    </row>
    <row r="41201" spans="7:7">
      <c r="G41201" s="162" t="s">
        <v>41446</v>
      </c>
    </row>
    <row r="41202" spans="7:7">
      <c r="G41202" s="162" t="s">
        <v>41447</v>
      </c>
    </row>
    <row r="41203" spans="7:7">
      <c r="G41203" s="162" t="s">
        <v>41448</v>
      </c>
    </row>
    <row r="41204" spans="7:7">
      <c r="G41204" s="162" t="s">
        <v>41449</v>
      </c>
    </row>
    <row r="41205" spans="7:7">
      <c r="G41205" s="162" t="s">
        <v>41450</v>
      </c>
    </row>
    <row r="41206" spans="7:7">
      <c r="G41206" s="162" t="s">
        <v>41451</v>
      </c>
    </row>
    <row r="41207" spans="7:7">
      <c r="G41207" s="162" t="s">
        <v>41452</v>
      </c>
    </row>
    <row r="41208" spans="7:7">
      <c r="G41208" s="162" t="s">
        <v>41453</v>
      </c>
    </row>
    <row r="41209" spans="7:7">
      <c r="G41209" s="162" t="s">
        <v>41454</v>
      </c>
    </row>
    <row r="41210" spans="7:7">
      <c r="G41210" s="162" t="s">
        <v>41455</v>
      </c>
    </row>
    <row r="41211" spans="7:7">
      <c r="G41211" s="162" t="s">
        <v>41456</v>
      </c>
    </row>
    <row r="41212" spans="7:7">
      <c r="G41212" s="162" t="s">
        <v>41457</v>
      </c>
    </row>
    <row r="41213" spans="7:7">
      <c r="G41213" s="162" t="s">
        <v>41458</v>
      </c>
    </row>
    <row r="41214" spans="7:7">
      <c r="G41214" s="162" t="s">
        <v>41459</v>
      </c>
    </row>
    <row r="41215" spans="7:7">
      <c r="G41215" s="162" t="s">
        <v>41460</v>
      </c>
    </row>
    <row r="41216" spans="7:7">
      <c r="G41216" s="162" t="s">
        <v>41461</v>
      </c>
    </row>
    <row r="41217" spans="7:7">
      <c r="G41217" s="162" t="s">
        <v>41462</v>
      </c>
    </row>
    <row r="41218" spans="7:7">
      <c r="G41218" s="162" t="s">
        <v>41463</v>
      </c>
    </row>
    <row r="41219" spans="7:7">
      <c r="G41219" s="162" t="s">
        <v>41464</v>
      </c>
    </row>
    <row r="41220" spans="7:7">
      <c r="G41220" s="162" t="s">
        <v>41465</v>
      </c>
    </row>
    <row r="41221" spans="7:7">
      <c r="G41221" s="162" t="s">
        <v>41466</v>
      </c>
    </row>
    <row r="41222" spans="7:7">
      <c r="G41222" s="162" t="s">
        <v>41467</v>
      </c>
    </row>
    <row r="41223" spans="7:7">
      <c r="G41223" s="162" t="s">
        <v>41468</v>
      </c>
    </row>
    <row r="41224" spans="7:7">
      <c r="G41224" s="162" t="s">
        <v>41469</v>
      </c>
    </row>
    <row r="41225" spans="7:7">
      <c r="G41225" s="162" t="s">
        <v>41470</v>
      </c>
    </row>
    <row r="41226" spans="7:7">
      <c r="G41226" s="162" t="s">
        <v>41471</v>
      </c>
    </row>
    <row r="41227" spans="7:7">
      <c r="G41227" s="162" t="s">
        <v>41472</v>
      </c>
    </row>
    <row r="41228" spans="7:7">
      <c r="G41228" s="162" t="s">
        <v>41473</v>
      </c>
    </row>
    <row r="41229" spans="7:7">
      <c r="G41229" s="162" t="s">
        <v>41474</v>
      </c>
    </row>
    <row r="41230" spans="7:7">
      <c r="G41230" s="162" t="s">
        <v>41475</v>
      </c>
    </row>
    <row r="41231" spans="7:7">
      <c r="G41231" s="162" t="s">
        <v>41476</v>
      </c>
    </row>
    <row r="41232" spans="7:7">
      <c r="G41232" s="162" t="s">
        <v>41477</v>
      </c>
    </row>
    <row r="41233" spans="7:7">
      <c r="G41233" s="162" t="s">
        <v>41478</v>
      </c>
    </row>
    <row r="41234" spans="7:7">
      <c r="G41234" s="162" t="s">
        <v>41479</v>
      </c>
    </row>
    <row r="41235" spans="7:7">
      <c r="G41235" s="162" t="s">
        <v>41480</v>
      </c>
    </row>
    <row r="41236" spans="7:7">
      <c r="G41236" s="162" t="s">
        <v>41481</v>
      </c>
    </row>
    <row r="41237" spans="7:7">
      <c r="G41237" s="162" t="s">
        <v>41482</v>
      </c>
    </row>
    <row r="41238" spans="7:7">
      <c r="G41238" s="162" t="s">
        <v>41483</v>
      </c>
    </row>
    <row r="41239" spans="7:7">
      <c r="G41239" s="162" t="s">
        <v>41484</v>
      </c>
    </row>
    <row r="41240" spans="7:7">
      <c r="G41240" s="162" t="s">
        <v>41485</v>
      </c>
    </row>
    <row r="41241" spans="7:7">
      <c r="G41241" s="162" t="s">
        <v>41486</v>
      </c>
    </row>
    <row r="41242" spans="7:7">
      <c r="G41242" s="162" t="s">
        <v>41487</v>
      </c>
    </row>
    <row r="41243" spans="7:7">
      <c r="G41243" s="162" t="s">
        <v>41488</v>
      </c>
    </row>
    <row r="41244" spans="7:7">
      <c r="G41244" s="162" t="s">
        <v>41489</v>
      </c>
    </row>
    <row r="41245" spans="7:7">
      <c r="G41245" s="162" t="s">
        <v>41490</v>
      </c>
    </row>
    <row r="41246" spans="7:7">
      <c r="G41246" s="162" t="s">
        <v>41491</v>
      </c>
    </row>
    <row r="41247" spans="7:7">
      <c r="G41247" s="162" t="s">
        <v>41492</v>
      </c>
    </row>
    <row r="41248" spans="7:7">
      <c r="G41248" s="162" t="s">
        <v>41493</v>
      </c>
    </row>
    <row r="41249" spans="7:7">
      <c r="G41249" s="162" t="s">
        <v>41494</v>
      </c>
    </row>
    <row r="41250" spans="7:7">
      <c r="G41250" s="162" t="s">
        <v>41495</v>
      </c>
    </row>
    <row r="41251" spans="7:7">
      <c r="G41251" s="162" t="s">
        <v>41496</v>
      </c>
    </row>
    <row r="41252" spans="7:7">
      <c r="G41252" s="162" t="s">
        <v>41497</v>
      </c>
    </row>
    <row r="41253" spans="7:7">
      <c r="G41253" s="162" t="s">
        <v>41498</v>
      </c>
    </row>
    <row r="41254" spans="7:7">
      <c r="G41254" s="162" t="s">
        <v>41499</v>
      </c>
    </row>
    <row r="41255" spans="7:7">
      <c r="G41255" s="162" t="s">
        <v>41500</v>
      </c>
    </row>
    <row r="41256" spans="7:7">
      <c r="G41256" s="162" t="s">
        <v>41501</v>
      </c>
    </row>
    <row r="41257" spans="7:7">
      <c r="G41257" s="162" t="s">
        <v>41502</v>
      </c>
    </row>
    <row r="41258" spans="7:7">
      <c r="G41258" s="162" t="s">
        <v>41503</v>
      </c>
    </row>
    <row r="41259" spans="7:7">
      <c r="G41259" s="162" t="s">
        <v>41504</v>
      </c>
    </row>
    <row r="41260" spans="7:7">
      <c r="G41260" s="162" t="s">
        <v>41505</v>
      </c>
    </row>
    <row r="41261" spans="7:7">
      <c r="G41261" s="162" t="s">
        <v>41506</v>
      </c>
    </row>
    <row r="41262" spans="7:7">
      <c r="G41262" s="162" t="s">
        <v>41507</v>
      </c>
    </row>
    <row r="41263" spans="7:7">
      <c r="G41263" s="162" t="s">
        <v>41508</v>
      </c>
    </row>
    <row r="41264" spans="7:7">
      <c r="G41264" s="162" t="s">
        <v>41509</v>
      </c>
    </row>
    <row r="41265" spans="7:7">
      <c r="G41265" s="162" t="s">
        <v>41510</v>
      </c>
    </row>
    <row r="41266" spans="7:7">
      <c r="G41266" s="162" t="s">
        <v>41511</v>
      </c>
    </row>
    <row r="41267" spans="7:7">
      <c r="G41267" s="162" t="s">
        <v>41512</v>
      </c>
    </row>
    <row r="41268" spans="7:7">
      <c r="G41268" s="162" t="s">
        <v>41513</v>
      </c>
    </row>
    <row r="41269" spans="7:7">
      <c r="G41269" s="162" t="s">
        <v>41514</v>
      </c>
    </row>
    <row r="41270" spans="7:7">
      <c r="G41270" s="162" t="s">
        <v>41515</v>
      </c>
    </row>
    <row r="41271" spans="7:7">
      <c r="G41271" s="162" t="s">
        <v>41516</v>
      </c>
    </row>
    <row r="41272" spans="7:7">
      <c r="G41272" s="162" t="s">
        <v>41517</v>
      </c>
    </row>
    <row r="41273" spans="7:7">
      <c r="G41273" s="162" t="s">
        <v>41518</v>
      </c>
    </row>
    <row r="41274" spans="7:7">
      <c r="G41274" s="162" t="s">
        <v>41519</v>
      </c>
    </row>
    <row r="41275" spans="7:7">
      <c r="G41275" s="162" t="s">
        <v>41520</v>
      </c>
    </row>
    <row r="41276" spans="7:7">
      <c r="G41276" s="162" t="s">
        <v>41521</v>
      </c>
    </row>
    <row r="41277" spans="7:7">
      <c r="G41277" s="162" t="s">
        <v>41522</v>
      </c>
    </row>
    <row r="41278" spans="7:7">
      <c r="G41278" s="162" t="s">
        <v>41523</v>
      </c>
    </row>
    <row r="41279" spans="7:7">
      <c r="G41279" s="162" t="s">
        <v>41524</v>
      </c>
    </row>
    <row r="41280" spans="7:7">
      <c r="G41280" s="162" t="s">
        <v>41525</v>
      </c>
    </row>
    <row r="41281" spans="7:7">
      <c r="G41281" s="162" t="s">
        <v>41526</v>
      </c>
    </row>
    <row r="41282" spans="7:7">
      <c r="G41282" s="162" t="s">
        <v>41527</v>
      </c>
    </row>
    <row r="41283" spans="7:7">
      <c r="G41283" s="162" t="s">
        <v>41528</v>
      </c>
    </row>
    <row r="41284" spans="7:7">
      <c r="G41284" s="162" t="s">
        <v>41529</v>
      </c>
    </row>
    <row r="41285" spans="7:7">
      <c r="G41285" s="162" t="s">
        <v>41530</v>
      </c>
    </row>
    <row r="41286" spans="7:7">
      <c r="G41286" s="162" t="s">
        <v>41531</v>
      </c>
    </row>
    <row r="41287" spans="7:7">
      <c r="G41287" s="162" t="s">
        <v>41532</v>
      </c>
    </row>
    <row r="41288" spans="7:7">
      <c r="G41288" s="162" t="s">
        <v>41533</v>
      </c>
    </row>
    <row r="41289" spans="7:7">
      <c r="G41289" s="162" t="s">
        <v>41534</v>
      </c>
    </row>
    <row r="41290" spans="7:7">
      <c r="G41290" s="162" t="s">
        <v>41535</v>
      </c>
    </row>
    <row r="41291" spans="7:7">
      <c r="G41291" s="162" t="s">
        <v>41536</v>
      </c>
    </row>
    <row r="41292" spans="7:7">
      <c r="G41292" s="162" t="s">
        <v>41537</v>
      </c>
    </row>
    <row r="41293" spans="7:7">
      <c r="G41293" s="162" t="s">
        <v>41538</v>
      </c>
    </row>
    <row r="41294" spans="7:7">
      <c r="G41294" s="162" t="s">
        <v>41539</v>
      </c>
    </row>
    <row r="41295" spans="7:7">
      <c r="G41295" s="162" t="s">
        <v>41540</v>
      </c>
    </row>
    <row r="41296" spans="7:7">
      <c r="G41296" s="162" t="s">
        <v>41541</v>
      </c>
    </row>
    <row r="41297" spans="7:7">
      <c r="G41297" s="162" t="s">
        <v>41542</v>
      </c>
    </row>
    <row r="41298" spans="7:7">
      <c r="G41298" s="162" t="s">
        <v>41543</v>
      </c>
    </row>
    <row r="41299" spans="7:7">
      <c r="G41299" s="162" t="s">
        <v>41544</v>
      </c>
    </row>
    <row r="41300" spans="7:7">
      <c r="G41300" s="162" t="s">
        <v>41545</v>
      </c>
    </row>
    <row r="41301" spans="7:7">
      <c r="G41301" s="162" t="s">
        <v>41546</v>
      </c>
    </row>
    <row r="41302" spans="7:7">
      <c r="G41302" s="162" t="s">
        <v>41547</v>
      </c>
    </row>
    <row r="41303" spans="7:7">
      <c r="G41303" s="162" t="s">
        <v>41548</v>
      </c>
    </row>
    <row r="41304" spans="7:7">
      <c r="G41304" s="162" t="s">
        <v>41549</v>
      </c>
    </row>
    <row r="41305" spans="7:7">
      <c r="G41305" s="162" t="s">
        <v>41550</v>
      </c>
    </row>
    <row r="41306" spans="7:7">
      <c r="G41306" s="162" t="s">
        <v>41551</v>
      </c>
    </row>
    <row r="41307" spans="7:7">
      <c r="G41307" s="162" t="s">
        <v>41552</v>
      </c>
    </row>
    <row r="41308" spans="7:7">
      <c r="G41308" s="162" t="s">
        <v>41553</v>
      </c>
    </row>
    <row r="41309" spans="7:7">
      <c r="G41309" s="162" t="s">
        <v>41554</v>
      </c>
    </row>
    <row r="41310" spans="7:7">
      <c r="G41310" s="162" t="s">
        <v>41555</v>
      </c>
    </row>
    <row r="41311" spans="7:7">
      <c r="G41311" s="162" t="s">
        <v>41556</v>
      </c>
    </row>
    <row r="41312" spans="7:7">
      <c r="G41312" s="162" t="s">
        <v>41557</v>
      </c>
    </row>
    <row r="41313" spans="7:7">
      <c r="G41313" s="162" t="s">
        <v>41558</v>
      </c>
    </row>
    <row r="41314" spans="7:7">
      <c r="G41314" s="162" t="s">
        <v>41559</v>
      </c>
    </row>
    <row r="41315" spans="7:7">
      <c r="G41315" s="162" t="s">
        <v>41560</v>
      </c>
    </row>
    <row r="41316" spans="7:7">
      <c r="G41316" s="162" t="s">
        <v>41561</v>
      </c>
    </row>
    <row r="41317" spans="7:7">
      <c r="G41317" s="162" t="s">
        <v>41562</v>
      </c>
    </row>
    <row r="41318" spans="7:7">
      <c r="G41318" s="162" t="s">
        <v>41563</v>
      </c>
    </row>
    <row r="41319" spans="7:7">
      <c r="G41319" s="162" t="s">
        <v>41564</v>
      </c>
    </row>
    <row r="41320" spans="7:7">
      <c r="G41320" s="162" t="s">
        <v>41565</v>
      </c>
    </row>
    <row r="41321" spans="7:7">
      <c r="G41321" s="162" t="s">
        <v>41566</v>
      </c>
    </row>
    <row r="41322" spans="7:7">
      <c r="G41322" s="162" t="s">
        <v>41567</v>
      </c>
    </row>
    <row r="41323" spans="7:7">
      <c r="G41323" s="162" t="s">
        <v>41568</v>
      </c>
    </row>
    <row r="41324" spans="7:7">
      <c r="G41324" s="162" t="s">
        <v>41569</v>
      </c>
    </row>
    <row r="41325" spans="7:7">
      <c r="G41325" s="162" t="s">
        <v>41570</v>
      </c>
    </row>
    <row r="41326" spans="7:7">
      <c r="G41326" s="162" t="s">
        <v>41571</v>
      </c>
    </row>
    <row r="41327" spans="7:7">
      <c r="G41327" s="162" t="s">
        <v>41572</v>
      </c>
    </row>
    <row r="41328" spans="7:7">
      <c r="G41328" s="162" t="s">
        <v>41573</v>
      </c>
    </row>
    <row r="41329" spans="7:7">
      <c r="G41329" s="162" t="s">
        <v>41574</v>
      </c>
    </row>
    <row r="41330" spans="7:7">
      <c r="G41330" s="162" t="s">
        <v>41575</v>
      </c>
    </row>
    <row r="41331" spans="7:7">
      <c r="G41331" s="162" t="s">
        <v>41576</v>
      </c>
    </row>
    <row r="41332" spans="7:7">
      <c r="G41332" s="162" t="s">
        <v>41577</v>
      </c>
    </row>
    <row r="41333" spans="7:7">
      <c r="G41333" s="162" t="s">
        <v>41578</v>
      </c>
    </row>
    <row r="41334" spans="7:7">
      <c r="G41334" s="162" t="s">
        <v>41579</v>
      </c>
    </row>
    <row r="41335" spans="7:7">
      <c r="G41335" s="162" t="s">
        <v>41580</v>
      </c>
    </row>
    <row r="41336" spans="7:7">
      <c r="G41336" s="162" t="s">
        <v>41581</v>
      </c>
    </row>
    <row r="41337" spans="7:7">
      <c r="G41337" s="162" t="s">
        <v>41582</v>
      </c>
    </row>
    <row r="41338" spans="7:7">
      <c r="G41338" s="162" t="s">
        <v>41583</v>
      </c>
    </row>
    <row r="41339" spans="7:7">
      <c r="G41339" s="162" t="s">
        <v>41584</v>
      </c>
    </row>
    <row r="41340" spans="7:7">
      <c r="G41340" s="162" t="s">
        <v>41585</v>
      </c>
    </row>
    <row r="41341" spans="7:7">
      <c r="G41341" s="162" t="s">
        <v>41586</v>
      </c>
    </row>
    <row r="41342" spans="7:7">
      <c r="G41342" s="162" t="s">
        <v>41587</v>
      </c>
    </row>
    <row r="41343" spans="7:7">
      <c r="G41343" s="162" t="s">
        <v>41588</v>
      </c>
    </row>
    <row r="41344" spans="7:7">
      <c r="G41344" s="162" t="s">
        <v>41589</v>
      </c>
    </row>
    <row r="41345" spans="7:7">
      <c r="G41345" s="162" t="s">
        <v>41590</v>
      </c>
    </row>
    <row r="41346" spans="7:7">
      <c r="G41346" s="162" t="s">
        <v>41591</v>
      </c>
    </row>
    <row r="41347" spans="7:7">
      <c r="G41347" s="162" t="s">
        <v>41592</v>
      </c>
    </row>
    <row r="41348" spans="7:7">
      <c r="G41348" s="162" t="s">
        <v>41593</v>
      </c>
    </row>
    <row r="41349" spans="7:7">
      <c r="G41349" s="162" t="s">
        <v>41594</v>
      </c>
    </row>
    <row r="41350" spans="7:7">
      <c r="G41350" s="162" t="s">
        <v>41595</v>
      </c>
    </row>
    <row r="41351" spans="7:7">
      <c r="G41351" s="162" t="s">
        <v>41596</v>
      </c>
    </row>
    <row r="41352" spans="7:7">
      <c r="G41352" s="162" t="s">
        <v>41597</v>
      </c>
    </row>
    <row r="41353" spans="7:7">
      <c r="G41353" s="162" t="s">
        <v>41598</v>
      </c>
    </row>
    <row r="41354" spans="7:7">
      <c r="G41354" s="162" t="s">
        <v>41599</v>
      </c>
    </row>
    <row r="41355" spans="7:7">
      <c r="G41355" s="162" t="s">
        <v>41600</v>
      </c>
    </row>
    <row r="41356" spans="7:7">
      <c r="G41356" s="162" t="s">
        <v>41601</v>
      </c>
    </row>
    <row r="41357" spans="7:7">
      <c r="G41357" s="162" t="s">
        <v>41602</v>
      </c>
    </row>
    <row r="41358" spans="7:7">
      <c r="G41358" s="162" t="s">
        <v>41603</v>
      </c>
    </row>
    <row r="41359" spans="7:7">
      <c r="G41359" s="162" t="s">
        <v>41604</v>
      </c>
    </row>
    <row r="41360" spans="7:7">
      <c r="G41360" s="162" t="s">
        <v>41605</v>
      </c>
    </row>
    <row r="41361" spans="7:7">
      <c r="G41361" s="162" t="s">
        <v>41606</v>
      </c>
    </row>
    <row r="41362" spans="7:7">
      <c r="G41362" s="162" t="s">
        <v>41607</v>
      </c>
    </row>
    <row r="41363" spans="7:7">
      <c r="G41363" s="162" t="s">
        <v>41608</v>
      </c>
    </row>
    <row r="41364" spans="7:7">
      <c r="G41364" s="162" t="s">
        <v>41609</v>
      </c>
    </row>
    <row r="41365" spans="7:7">
      <c r="G41365" s="162" t="s">
        <v>41610</v>
      </c>
    </row>
    <row r="41366" spans="7:7">
      <c r="G41366" s="162" t="s">
        <v>41611</v>
      </c>
    </row>
    <row r="41367" spans="7:7">
      <c r="G41367" s="162" t="s">
        <v>41612</v>
      </c>
    </row>
    <row r="41368" spans="7:7">
      <c r="G41368" s="162" t="s">
        <v>41613</v>
      </c>
    </row>
    <row r="41369" spans="7:7">
      <c r="G41369" s="162" t="s">
        <v>41614</v>
      </c>
    </row>
    <row r="41370" spans="7:7">
      <c r="G41370" s="162" t="s">
        <v>41615</v>
      </c>
    </row>
    <row r="41371" spans="7:7">
      <c r="G41371" s="162" t="s">
        <v>41616</v>
      </c>
    </row>
    <row r="41372" spans="7:7">
      <c r="G41372" s="162" t="s">
        <v>41617</v>
      </c>
    </row>
    <row r="41373" spans="7:7">
      <c r="G41373" s="162" t="s">
        <v>41618</v>
      </c>
    </row>
    <row r="41374" spans="7:7">
      <c r="G41374" s="162" t="s">
        <v>41619</v>
      </c>
    </row>
    <row r="41375" spans="7:7">
      <c r="G41375" s="162" t="s">
        <v>41620</v>
      </c>
    </row>
    <row r="41376" spans="7:7">
      <c r="G41376" s="162" t="s">
        <v>41621</v>
      </c>
    </row>
    <row r="41377" spans="7:7">
      <c r="G41377" s="162" t="s">
        <v>41622</v>
      </c>
    </row>
    <row r="41378" spans="7:7">
      <c r="G41378" s="162" t="s">
        <v>41623</v>
      </c>
    </row>
    <row r="41379" spans="7:7">
      <c r="G41379" s="162" t="s">
        <v>41624</v>
      </c>
    </row>
    <row r="41380" spans="7:7">
      <c r="G41380" s="162" t="s">
        <v>41625</v>
      </c>
    </row>
    <row r="41381" spans="7:7">
      <c r="G41381" s="162" t="s">
        <v>41626</v>
      </c>
    </row>
    <row r="41382" spans="7:7">
      <c r="G41382" s="162" t="s">
        <v>41627</v>
      </c>
    </row>
    <row r="41383" spans="7:7">
      <c r="G41383" s="162" t="s">
        <v>41628</v>
      </c>
    </row>
    <row r="41384" spans="7:7">
      <c r="G41384" s="162" t="s">
        <v>41629</v>
      </c>
    </row>
    <row r="41385" spans="7:7">
      <c r="G41385" s="162" t="s">
        <v>41630</v>
      </c>
    </row>
    <row r="41386" spans="7:7">
      <c r="G41386" s="162" t="s">
        <v>41631</v>
      </c>
    </row>
    <row r="41387" spans="7:7">
      <c r="G41387" s="162" t="s">
        <v>41632</v>
      </c>
    </row>
    <row r="41388" spans="7:7">
      <c r="G41388" s="162" t="s">
        <v>41633</v>
      </c>
    </row>
    <row r="41389" spans="7:7">
      <c r="G41389" s="162" t="s">
        <v>41634</v>
      </c>
    </row>
    <row r="41390" spans="7:7">
      <c r="G41390" s="162" t="s">
        <v>41635</v>
      </c>
    </row>
    <row r="41391" spans="7:7">
      <c r="G41391" s="162" t="s">
        <v>41636</v>
      </c>
    </row>
    <row r="41392" spans="7:7">
      <c r="G41392" s="162" t="s">
        <v>41637</v>
      </c>
    </row>
    <row r="41393" spans="7:7">
      <c r="G41393" s="162" t="s">
        <v>41638</v>
      </c>
    </row>
    <row r="41394" spans="7:7">
      <c r="G41394" s="162" t="s">
        <v>41639</v>
      </c>
    </row>
    <row r="41395" spans="7:7">
      <c r="G41395" s="162" t="s">
        <v>41640</v>
      </c>
    </row>
    <row r="41396" spans="7:7">
      <c r="G41396" s="162" t="s">
        <v>41641</v>
      </c>
    </row>
    <row r="41397" spans="7:7">
      <c r="G41397" s="162" t="s">
        <v>41642</v>
      </c>
    </row>
    <row r="41398" spans="7:7">
      <c r="G41398" s="162" t="s">
        <v>41643</v>
      </c>
    </row>
    <row r="41399" spans="7:7">
      <c r="G41399" s="162" t="s">
        <v>41644</v>
      </c>
    </row>
    <row r="41400" spans="7:7">
      <c r="G41400" s="162" t="s">
        <v>41645</v>
      </c>
    </row>
    <row r="41401" spans="7:7">
      <c r="G41401" s="162" t="s">
        <v>41646</v>
      </c>
    </row>
    <row r="41402" spans="7:7">
      <c r="G41402" s="162" t="s">
        <v>41647</v>
      </c>
    </row>
    <row r="41403" spans="7:7">
      <c r="G41403" s="162" t="s">
        <v>41648</v>
      </c>
    </row>
    <row r="41404" spans="7:7">
      <c r="G41404" s="162" t="s">
        <v>41649</v>
      </c>
    </row>
    <row r="41405" spans="7:7">
      <c r="G41405" s="162" t="s">
        <v>41650</v>
      </c>
    </row>
    <row r="41406" spans="7:7">
      <c r="G41406" s="162" t="s">
        <v>41651</v>
      </c>
    </row>
    <row r="41407" spans="7:7">
      <c r="G41407" s="162" t="s">
        <v>41652</v>
      </c>
    </row>
    <row r="41408" spans="7:7">
      <c r="G41408" s="162" t="s">
        <v>41653</v>
      </c>
    </row>
    <row r="41409" spans="7:7">
      <c r="G41409" s="162" t="s">
        <v>41654</v>
      </c>
    </row>
    <row r="41410" spans="7:7">
      <c r="G41410" s="162" t="s">
        <v>41655</v>
      </c>
    </row>
    <row r="41411" spans="7:7">
      <c r="G41411" s="162" t="s">
        <v>41656</v>
      </c>
    </row>
    <row r="41412" spans="7:7">
      <c r="G41412" s="162" t="s">
        <v>41657</v>
      </c>
    </row>
    <row r="41413" spans="7:7">
      <c r="G41413" s="162" t="s">
        <v>41658</v>
      </c>
    </row>
    <row r="41414" spans="7:7">
      <c r="G41414" s="162" t="s">
        <v>41659</v>
      </c>
    </row>
    <row r="41415" spans="7:7">
      <c r="G41415" s="162" t="s">
        <v>41660</v>
      </c>
    </row>
    <row r="41416" spans="7:7">
      <c r="G41416" s="162" t="s">
        <v>41661</v>
      </c>
    </row>
    <row r="41417" spans="7:7">
      <c r="G41417" s="162" t="s">
        <v>41662</v>
      </c>
    </row>
    <row r="41418" spans="7:7">
      <c r="G41418" s="162" t="s">
        <v>41663</v>
      </c>
    </row>
    <row r="41419" spans="7:7">
      <c r="G41419" s="162" t="s">
        <v>41664</v>
      </c>
    </row>
    <row r="41420" spans="7:7">
      <c r="G41420" s="162" t="s">
        <v>41665</v>
      </c>
    </row>
    <row r="41421" spans="7:7">
      <c r="G41421" s="162" t="s">
        <v>41666</v>
      </c>
    </row>
    <row r="41422" spans="7:7">
      <c r="G41422" s="162" t="s">
        <v>41667</v>
      </c>
    </row>
    <row r="41423" spans="7:7">
      <c r="G41423" s="162" t="s">
        <v>41668</v>
      </c>
    </row>
    <row r="41424" spans="7:7">
      <c r="G41424" s="162" t="s">
        <v>41669</v>
      </c>
    </row>
    <row r="41425" spans="7:7">
      <c r="G41425" s="162" t="s">
        <v>41670</v>
      </c>
    </row>
    <row r="41426" spans="7:7">
      <c r="G41426" s="162" t="s">
        <v>41671</v>
      </c>
    </row>
    <row r="41427" spans="7:7">
      <c r="G41427" s="162" t="s">
        <v>41672</v>
      </c>
    </row>
    <row r="41428" spans="7:7">
      <c r="G41428" s="162" t="s">
        <v>41673</v>
      </c>
    </row>
    <row r="41429" spans="7:7">
      <c r="G41429" s="162" t="s">
        <v>41674</v>
      </c>
    </row>
    <row r="41430" spans="7:7">
      <c r="G41430" s="162" t="s">
        <v>41675</v>
      </c>
    </row>
    <row r="41431" spans="7:7">
      <c r="G41431" s="162" t="s">
        <v>41676</v>
      </c>
    </row>
    <row r="41432" spans="7:7">
      <c r="G41432" s="162" t="s">
        <v>41677</v>
      </c>
    </row>
    <row r="41433" spans="7:7">
      <c r="G41433" s="162" t="s">
        <v>41678</v>
      </c>
    </row>
    <row r="41434" spans="7:7">
      <c r="G41434" s="162" t="s">
        <v>41679</v>
      </c>
    </row>
    <row r="41435" spans="7:7">
      <c r="G41435" s="162" t="s">
        <v>41680</v>
      </c>
    </row>
    <row r="41436" spans="7:7">
      <c r="G41436" s="162" t="s">
        <v>41681</v>
      </c>
    </row>
    <row r="41437" spans="7:7">
      <c r="G41437" s="162" t="s">
        <v>41682</v>
      </c>
    </row>
    <row r="41438" spans="7:7">
      <c r="G41438" s="162" t="s">
        <v>41683</v>
      </c>
    </row>
    <row r="41439" spans="7:7">
      <c r="G41439" s="162" t="s">
        <v>41684</v>
      </c>
    </row>
    <row r="41440" spans="7:7">
      <c r="G41440" s="162" t="s">
        <v>41685</v>
      </c>
    </row>
    <row r="41441" spans="7:7">
      <c r="G41441" s="162" t="s">
        <v>41686</v>
      </c>
    </row>
    <row r="41442" spans="7:7">
      <c r="G41442" s="162" t="s">
        <v>41687</v>
      </c>
    </row>
    <row r="41443" spans="7:7">
      <c r="G41443" s="162" t="s">
        <v>41688</v>
      </c>
    </row>
    <row r="41444" spans="7:7">
      <c r="G41444" s="162" t="s">
        <v>41689</v>
      </c>
    </row>
    <row r="41445" spans="7:7">
      <c r="G41445" s="162" t="s">
        <v>41690</v>
      </c>
    </row>
    <row r="41446" spans="7:7">
      <c r="G41446" s="162" t="s">
        <v>41691</v>
      </c>
    </row>
    <row r="41447" spans="7:7">
      <c r="G41447" s="162" t="s">
        <v>41692</v>
      </c>
    </row>
    <row r="41448" spans="7:7">
      <c r="G41448" s="162" t="s">
        <v>41693</v>
      </c>
    </row>
    <row r="41449" spans="7:7">
      <c r="G41449" s="162" t="s">
        <v>41694</v>
      </c>
    </row>
    <row r="41450" spans="7:7">
      <c r="G41450" s="162" t="s">
        <v>41695</v>
      </c>
    </row>
    <row r="41451" spans="7:7">
      <c r="G41451" s="162" t="s">
        <v>41696</v>
      </c>
    </row>
    <row r="41452" spans="7:7">
      <c r="G41452" s="162" t="s">
        <v>41697</v>
      </c>
    </row>
    <row r="41453" spans="7:7">
      <c r="G41453" s="162" t="s">
        <v>41698</v>
      </c>
    </row>
    <row r="41454" spans="7:7">
      <c r="G41454" s="162" t="s">
        <v>41699</v>
      </c>
    </row>
    <row r="41455" spans="7:7">
      <c r="G41455" s="162" t="s">
        <v>41700</v>
      </c>
    </row>
    <row r="41456" spans="7:7">
      <c r="G41456" s="162" t="s">
        <v>41701</v>
      </c>
    </row>
    <row r="41457" spans="7:7">
      <c r="G41457" s="162" t="s">
        <v>41702</v>
      </c>
    </row>
    <row r="41458" spans="7:7">
      <c r="G41458" s="162" t="s">
        <v>41703</v>
      </c>
    </row>
    <row r="41459" spans="7:7">
      <c r="G41459" s="162" t="s">
        <v>41704</v>
      </c>
    </row>
    <row r="41460" spans="7:7">
      <c r="G41460" s="162" t="s">
        <v>41705</v>
      </c>
    </row>
    <row r="41461" spans="7:7">
      <c r="G41461" s="162" t="s">
        <v>41706</v>
      </c>
    </row>
    <row r="41462" spans="7:7">
      <c r="G41462" s="162" t="s">
        <v>41707</v>
      </c>
    </row>
    <row r="41463" spans="7:7">
      <c r="G41463" s="162" t="s">
        <v>41708</v>
      </c>
    </row>
    <row r="41464" spans="7:7">
      <c r="G41464" s="162" t="s">
        <v>41709</v>
      </c>
    </row>
    <row r="41465" spans="7:7">
      <c r="G41465" s="162" t="s">
        <v>41710</v>
      </c>
    </row>
    <row r="41466" spans="7:7">
      <c r="G41466" s="162" t="s">
        <v>41711</v>
      </c>
    </row>
    <row r="41467" spans="7:7">
      <c r="G41467" s="162" t="s">
        <v>41712</v>
      </c>
    </row>
    <row r="41468" spans="7:7">
      <c r="G41468" s="162" t="s">
        <v>41713</v>
      </c>
    </row>
    <row r="41469" spans="7:7">
      <c r="G41469" s="162" t="s">
        <v>41714</v>
      </c>
    </row>
    <row r="41470" spans="7:7">
      <c r="G41470" s="162" t="s">
        <v>41715</v>
      </c>
    </row>
    <row r="41471" spans="7:7">
      <c r="G41471" s="162" t="s">
        <v>41716</v>
      </c>
    </row>
    <row r="41472" spans="7:7">
      <c r="G41472" s="162" t="s">
        <v>41717</v>
      </c>
    </row>
    <row r="41473" spans="7:7">
      <c r="G41473" s="162" t="s">
        <v>41718</v>
      </c>
    </row>
    <row r="41474" spans="7:7">
      <c r="G41474" s="162" t="s">
        <v>41719</v>
      </c>
    </row>
    <row r="41475" spans="7:7">
      <c r="G41475" s="162" t="s">
        <v>41720</v>
      </c>
    </row>
    <row r="41476" spans="7:7">
      <c r="G41476" s="162" t="s">
        <v>41721</v>
      </c>
    </row>
    <row r="41477" spans="7:7">
      <c r="G41477" s="162" t="s">
        <v>41722</v>
      </c>
    </row>
    <row r="41478" spans="7:7">
      <c r="G41478" s="162" t="s">
        <v>41723</v>
      </c>
    </row>
    <row r="41479" spans="7:7">
      <c r="G41479" s="162" t="s">
        <v>41724</v>
      </c>
    </row>
    <row r="41480" spans="7:7">
      <c r="G41480" s="162" t="s">
        <v>41725</v>
      </c>
    </row>
    <row r="41481" spans="7:7">
      <c r="G41481" s="162" t="s">
        <v>41726</v>
      </c>
    </row>
    <row r="41482" spans="7:7">
      <c r="G41482" s="162" t="s">
        <v>41727</v>
      </c>
    </row>
    <row r="41483" spans="7:7">
      <c r="G41483" s="162" t="s">
        <v>41728</v>
      </c>
    </row>
    <row r="41484" spans="7:7">
      <c r="G41484" s="162" t="s">
        <v>41729</v>
      </c>
    </row>
    <row r="41485" spans="7:7">
      <c r="G41485" s="162" t="s">
        <v>41730</v>
      </c>
    </row>
    <row r="41486" spans="7:7">
      <c r="G41486" s="162" t="s">
        <v>41731</v>
      </c>
    </row>
    <row r="41487" spans="7:7">
      <c r="G41487" s="162" t="s">
        <v>41732</v>
      </c>
    </row>
    <row r="41488" spans="7:7">
      <c r="G41488" s="162" t="s">
        <v>41733</v>
      </c>
    </row>
    <row r="41489" spans="7:7">
      <c r="G41489" s="162" t="s">
        <v>41734</v>
      </c>
    </row>
    <row r="41490" spans="7:7">
      <c r="G41490" s="162" t="s">
        <v>41735</v>
      </c>
    </row>
    <row r="41491" spans="7:7">
      <c r="G41491" s="162" t="s">
        <v>41736</v>
      </c>
    </row>
    <row r="41492" spans="7:7">
      <c r="G41492" s="162" t="s">
        <v>41737</v>
      </c>
    </row>
    <row r="41493" spans="7:7">
      <c r="G41493" s="162" t="s">
        <v>41738</v>
      </c>
    </row>
    <row r="41494" spans="7:7">
      <c r="G41494" s="162" t="s">
        <v>41739</v>
      </c>
    </row>
    <row r="41495" spans="7:7">
      <c r="G41495" s="162" t="s">
        <v>41740</v>
      </c>
    </row>
    <row r="41496" spans="7:7">
      <c r="G41496" s="162" t="s">
        <v>41741</v>
      </c>
    </row>
    <row r="41497" spans="7:7">
      <c r="G41497" s="162" t="s">
        <v>41742</v>
      </c>
    </row>
    <row r="41498" spans="7:7">
      <c r="G41498" s="162" t="s">
        <v>41743</v>
      </c>
    </row>
    <row r="41499" spans="7:7">
      <c r="G41499" s="162" t="s">
        <v>41744</v>
      </c>
    </row>
    <row r="41500" spans="7:7">
      <c r="G41500" s="162" t="s">
        <v>41745</v>
      </c>
    </row>
    <row r="41501" spans="7:7">
      <c r="G41501" s="162" t="s">
        <v>41746</v>
      </c>
    </row>
    <row r="41502" spans="7:7">
      <c r="G41502" s="162" t="s">
        <v>41747</v>
      </c>
    </row>
    <row r="41503" spans="7:7">
      <c r="G41503" s="162" t="s">
        <v>41748</v>
      </c>
    </row>
    <row r="41504" spans="7:7">
      <c r="G41504" s="162" t="s">
        <v>41749</v>
      </c>
    </row>
    <row r="41505" spans="7:7">
      <c r="G41505" s="162" t="s">
        <v>41750</v>
      </c>
    </row>
    <row r="41506" spans="7:7">
      <c r="G41506" s="162" t="s">
        <v>41751</v>
      </c>
    </row>
    <row r="41507" spans="7:7">
      <c r="G41507" s="162" t="s">
        <v>41752</v>
      </c>
    </row>
    <row r="41508" spans="7:7">
      <c r="G41508" s="162" t="s">
        <v>41753</v>
      </c>
    </row>
    <row r="41509" spans="7:7">
      <c r="G41509" s="162" t="s">
        <v>41754</v>
      </c>
    </row>
    <row r="41510" spans="7:7">
      <c r="G41510" s="162" t="s">
        <v>41755</v>
      </c>
    </row>
    <row r="41511" spans="7:7">
      <c r="G41511" s="162" t="s">
        <v>41756</v>
      </c>
    </row>
    <row r="41512" spans="7:7">
      <c r="G41512" s="162" t="s">
        <v>41757</v>
      </c>
    </row>
    <row r="41513" spans="7:7">
      <c r="G41513" s="162" t="s">
        <v>41758</v>
      </c>
    </row>
    <row r="41514" spans="7:7">
      <c r="G41514" s="162" t="s">
        <v>41759</v>
      </c>
    </row>
    <row r="41515" spans="7:7">
      <c r="G41515" s="162" t="s">
        <v>41760</v>
      </c>
    </row>
    <row r="41516" spans="7:7">
      <c r="G41516" s="162" t="s">
        <v>41761</v>
      </c>
    </row>
    <row r="41517" spans="7:7">
      <c r="G41517" s="162" t="s">
        <v>41762</v>
      </c>
    </row>
    <row r="41518" spans="7:7">
      <c r="G41518" s="162" t="s">
        <v>41763</v>
      </c>
    </row>
    <row r="41519" spans="7:7">
      <c r="G41519" s="162" t="s">
        <v>41764</v>
      </c>
    </row>
    <row r="41520" spans="7:7">
      <c r="G41520" s="162" t="s">
        <v>41765</v>
      </c>
    </row>
    <row r="41521" spans="7:7">
      <c r="G41521" s="162" t="s">
        <v>41766</v>
      </c>
    </row>
    <row r="41522" spans="7:7">
      <c r="G41522" s="162" t="s">
        <v>41767</v>
      </c>
    </row>
    <row r="41523" spans="7:7">
      <c r="G41523" s="162" t="s">
        <v>41768</v>
      </c>
    </row>
    <row r="41524" spans="7:7">
      <c r="G41524" s="162" t="s">
        <v>41769</v>
      </c>
    </row>
    <row r="41525" spans="7:7">
      <c r="G41525" s="162" t="s">
        <v>41770</v>
      </c>
    </row>
    <row r="41526" spans="7:7">
      <c r="G41526" s="162" t="s">
        <v>41771</v>
      </c>
    </row>
    <row r="41527" spans="7:7">
      <c r="G41527" s="162" t="s">
        <v>41772</v>
      </c>
    </row>
    <row r="41528" spans="7:7">
      <c r="G41528" s="162" t="s">
        <v>41773</v>
      </c>
    </row>
    <row r="41529" spans="7:7">
      <c r="G41529" s="162" t="s">
        <v>41774</v>
      </c>
    </row>
    <row r="41530" spans="7:7">
      <c r="G41530" s="162" t="s">
        <v>41775</v>
      </c>
    </row>
    <row r="41531" spans="7:7">
      <c r="G41531" s="162" t="s">
        <v>41776</v>
      </c>
    </row>
    <row r="41532" spans="7:7">
      <c r="G41532" s="162" t="s">
        <v>41777</v>
      </c>
    </row>
    <row r="41533" spans="7:7">
      <c r="G41533" s="162" t="s">
        <v>41778</v>
      </c>
    </row>
    <row r="41534" spans="7:7">
      <c r="G41534" s="162" t="s">
        <v>41779</v>
      </c>
    </row>
    <row r="41535" spans="7:7">
      <c r="G41535" s="162" t="s">
        <v>41780</v>
      </c>
    </row>
    <row r="41536" spans="7:7">
      <c r="G41536" s="162" t="s">
        <v>41781</v>
      </c>
    </row>
    <row r="41537" spans="7:7">
      <c r="G41537" s="162" t="s">
        <v>41782</v>
      </c>
    </row>
    <row r="41538" spans="7:7">
      <c r="G41538" s="162" t="s">
        <v>41783</v>
      </c>
    </row>
    <row r="41539" spans="7:7">
      <c r="G41539" s="162" t="s">
        <v>41784</v>
      </c>
    </row>
    <row r="41540" spans="7:7">
      <c r="G41540" s="162" t="s">
        <v>41785</v>
      </c>
    </row>
    <row r="41541" spans="7:7">
      <c r="G41541" s="162" t="s">
        <v>41786</v>
      </c>
    </row>
    <row r="41542" spans="7:7">
      <c r="G41542" s="162" t="s">
        <v>41787</v>
      </c>
    </row>
    <row r="41543" spans="7:7">
      <c r="G41543" s="162" t="s">
        <v>41788</v>
      </c>
    </row>
    <row r="41544" spans="7:7">
      <c r="G41544" s="162" t="s">
        <v>41789</v>
      </c>
    </row>
    <row r="41545" spans="7:7">
      <c r="G41545" s="162" t="s">
        <v>41790</v>
      </c>
    </row>
    <row r="41546" spans="7:7">
      <c r="G41546" s="162" t="s">
        <v>41791</v>
      </c>
    </row>
    <row r="41547" spans="7:7">
      <c r="G41547" s="162" t="s">
        <v>41792</v>
      </c>
    </row>
    <row r="41548" spans="7:7">
      <c r="G41548" s="162" t="s">
        <v>41793</v>
      </c>
    </row>
    <row r="41549" spans="7:7">
      <c r="G41549" s="162" t="s">
        <v>41794</v>
      </c>
    </row>
    <row r="41550" spans="7:7">
      <c r="G41550" s="162" t="s">
        <v>41795</v>
      </c>
    </row>
    <row r="41551" spans="7:7">
      <c r="G41551" s="162" t="s">
        <v>41796</v>
      </c>
    </row>
    <row r="41552" spans="7:7">
      <c r="G41552" s="162" t="s">
        <v>41797</v>
      </c>
    </row>
    <row r="41553" spans="7:7">
      <c r="G41553" s="162" t="s">
        <v>41798</v>
      </c>
    </row>
    <row r="41554" spans="7:7">
      <c r="G41554" s="162" t="s">
        <v>41799</v>
      </c>
    </row>
    <row r="41555" spans="7:7">
      <c r="G41555" s="162" t="s">
        <v>41800</v>
      </c>
    </row>
    <row r="41556" spans="7:7">
      <c r="G41556" s="162" t="s">
        <v>41801</v>
      </c>
    </row>
    <row r="41557" spans="7:7">
      <c r="G41557" s="162" t="s">
        <v>41802</v>
      </c>
    </row>
    <row r="41558" spans="7:7">
      <c r="G41558" s="162" t="s">
        <v>41803</v>
      </c>
    </row>
    <row r="41559" spans="7:7">
      <c r="G41559" s="162" t="s">
        <v>41804</v>
      </c>
    </row>
    <row r="41560" spans="7:7">
      <c r="G41560" s="162" t="s">
        <v>41805</v>
      </c>
    </row>
    <row r="41561" spans="7:7">
      <c r="G41561" s="162" t="s">
        <v>41806</v>
      </c>
    </row>
    <row r="41562" spans="7:7">
      <c r="G41562" s="162" t="s">
        <v>41807</v>
      </c>
    </row>
    <row r="41563" spans="7:7">
      <c r="G41563" s="162" t="s">
        <v>41808</v>
      </c>
    </row>
    <row r="41564" spans="7:7">
      <c r="G41564" s="162" t="s">
        <v>41809</v>
      </c>
    </row>
    <row r="41565" spans="7:7">
      <c r="G41565" s="162" t="s">
        <v>41810</v>
      </c>
    </row>
    <row r="41566" spans="7:7">
      <c r="G41566" s="162" t="s">
        <v>41811</v>
      </c>
    </row>
    <row r="41567" spans="7:7">
      <c r="G41567" s="162" t="s">
        <v>41812</v>
      </c>
    </row>
    <row r="41568" spans="7:7">
      <c r="G41568" s="162" t="s">
        <v>41813</v>
      </c>
    </row>
    <row r="41569" spans="7:7">
      <c r="G41569" s="162" t="s">
        <v>41814</v>
      </c>
    </row>
    <row r="41570" spans="7:7">
      <c r="G41570" s="162" t="s">
        <v>41815</v>
      </c>
    </row>
    <row r="41571" spans="7:7">
      <c r="G41571" s="162" t="s">
        <v>41816</v>
      </c>
    </row>
    <row r="41572" spans="7:7">
      <c r="G41572" s="162" t="s">
        <v>41817</v>
      </c>
    </row>
    <row r="41573" spans="7:7">
      <c r="G41573" s="162" t="s">
        <v>41818</v>
      </c>
    </row>
    <row r="41574" spans="7:7">
      <c r="G41574" s="162" t="s">
        <v>41819</v>
      </c>
    </row>
    <row r="41575" spans="7:7">
      <c r="G41575" s="162" t="s">
        <v>41820</v>
      </c>
    </row>
    <row r="41576" spans="7:7">
      <c r="G41576" s="162" t="s">
        <v>41821</v>
      </c>
    </row>
    <row r="41577" spans="7:7">
      <c r="G41577" s="162" t="s">
        <v>41822</v>
      </c>
    </row>
    <row r="41578" spans="7:7">
      <c r="G41578" s="162" t="s">
        <v>41823</v>
      </c>
    </row>
    <row r="41579" spans="7:7">
      <c r="G41579" s="162" t="s">
        <v>41824</v>
      </c>
    </row>
    <row r="41580" spans="7:7">
      <c r="G41580" s="162" t="s">
        <v>41825</v>
      </c>
    </row>
    <row r="41581" spans="7:7">
      <c r="G41581" s="162" t="s">
        <v>41826</v>
      </c>
    </row>
    <row r="41582" spans="7:7">
      <c r="G41582" s="162" t="s">
        <v>41827</v>
      </c>
    </row>
    <row r="41583" spans="7:7">
      <c r="G41583" s="162" t="s">
        <v>41828</v>
      </c>
    </row>
    <row r="41584" spans="7:7">
      <c r="G41584" s="162" t="s">
        <v>41829</v>
      </c>
    </row>
    <row r="41585" spans="7:7">
      <c r="G41585" s="162" t="s">
        <v>41830</v>
      </c>
    </row>
    <row r="41586" spans="7:7">
      <c r="G41586" s="162" t="s">
        <v>41831</v>
      </c>
    </row>
    <row r="41587" spans="7:7">
      <c r="G41587" s="162" t="s">
        <v>41832</v>
      </c>
    </row>
    <row r="41588" spans="7:7">
      <c r="G41588" s="162" t="s">
        <v>41833</v>
      </c>
    </row>
    <row r="41589" spans="7:7">
      <c r="G41589" s="162" t="s">
        <v>41834</v>
      </c>
    </row>
    <row r="41590" spans="7:7">
      <c r="G41590" s="162" t="s">
        <v>41835</v>
      </c>
    </row>
    <row r="41591" spans="7:7">
      <c r="G41591" s="162" t="s">
        <v>41836</v>
      </c>
    </row>
    <row r="41592" spans="7:7">
      <c r="G41592" s="162" t="s">
        <v>41837</v>
      </c>
    </row>
    <row r="41593" spans="7:7">
      <c r="G41593" s="162" t="s">
        <v>41838</v>
      </c>
    </row>
    <row r="41594" spans="7:7">
      <c r="G41594" s="162" t="s">
        <v>41839</v>
      </c>
    </row>
    <row r="41595" spans="7:7">
      <c r="G41595" s="162" t="s">
        <v>41840</v>
      </c>
    </row>
    <row r="41596" spans="7:7">
      <c r="G41596" s="162" t="s">
        <v>41841</v>
      </c>
    </row>
    <row r="41597" spans="7:7">
      <c r="G41597" s="162" t="s">
        <v>41842</v>
      </c>
    </row>
    <row r="41598" spans="7:7">
      <c r="G41598" s="162" t="s">
        <v>41843</v>
      </c>
    </row>
    <row r="41599" spans="7:7">
      <c r="G41599" s="162" t="s">
        <v>41844</v>
      </c>
    </row>
    <row r="41600" spans="7:7">
      <c r="G41600" s="162" t="s">
        <v>41845</v>
      </c>
    </row>
    <row r="41601" spans="7:7">
      <c r="G41601" s="162" t="s">
        <v>41846</v>
      </c>
    </row>
    <row r="41602" spans="7:7">
      <c r="G41602" s="162" t="s">
        <v>41847</v>
      </c>
    </row>
    <row r="41603" spans="7:7">
      <c r="G41603" s="162" t="s">
        <v>41848</v>
      </c>
    </row>
    <row r="41604" spans="7:7">
      <c r="G41604" s="162" t="s">
        <v>41849</v>
      </c>
    </row>
    <row r="41605" spans="7:7">
      <c r="G41605" s="162" t="s">
        <v>41850</v>
      </c>
    </row>
    <row r="41606" spans="7:7">
      <c r="G41606" s="162" t="s">
        <v>41851</v>
      </c>
    </row>
    <row r="41607" spans="7:7">
      <c r="G41607" s="162" t="s">
        <v>41852</v>
      </c>
    </row>
    <row r="41608" spans="7:7">
      <c r="G41608" s="162" t="s">
        <v>41853</v>
      </c>
    </row>
    <row r="41609" spans="7:7">
      <c r="G41609" s="162" t="s">
        <v>41854</v>
      </c>
    </row>
    <row r="41610" spans="7:7">
      <c r="G41610" s="162" t="s">
        <v>41855</v>
      </c>
    </row>
    <row r="41611" spans="7:7">
      <c r="G41611" s="162" t="s">
        <v>41856</v>
      </c>
    </row>
    <row r="41612" spans="7:7">
      <c r="G41612" s="162" t="s">
        <v>41857</v>
      </c>
    </row>
    <row r="41613" spans="7:7">
      <c r="G41613" s="162" t="s">
        <v>41858</v>
      </c>
    </row>
    <row r="41614" spans="7:7">
      <c r="G41614" s="162" t="s">
        <v>41859</v>
      </c>
    </row>
    <row r="41615" spans="7:7">
      <c r="G41615" s="162" t="s">
        <v>41860</v>
      </c>
    </row>
    <row r="41616" spans="7:7">
      <c r="G41616" s="162" t="s">
        <v>41861</v>
      </c>
    </row>
    <row r="41617" spans="7:7">
      <c r="G41617" s="162" t="s">
        <v>41862</v>
      </c>
    </row>
    <row r="41618" spans="7:7">
      <c r="G41618" s="162" t="s">
        <v>41863</v>
      </c>
    </row>
    <row r="41619" spans="7:7">
      <c r="G41619" s="162" t="s">
        <v>41864</v>
      </c>
    </row>
    <row r="41620" spans="7:7">
      <c r="G41620" s="162" t="s">
        <v>41865</v>
      </c>
    </row>
    <row r="41621" spans="7:7">
      <c r="G41621" s="162" t="s">
        <v>41866</v>
      </c>
    </row>
    <row r="41622" spans="7:7">
      <c r="G41622" s="162" t="s">
        <v>41867</v>
      </c>
    </row>
    <row r="41623" spans="7:7">
      <c r="G41623" s="162" t="s">
        <v>41868</v>
      </c>
    </row>
    <row r="41624" spans="7:7">
      <c r="G41624" s="162" t="s">
        <v>41869</v>
      </c>
    </row>
    <row r="41625" spans="7:7">
      <c r="G41625" s="162" t="s">
        <v>41870</v>
      </c>
    </row>
    <row r="41626" spans="7:7">
      <c r="G41626" s="162" t="s">
        <v>41871</v>
      </c>
    </row>
    <row r="41627" spans="7:7">
      <c r="G41627" s="162" t="s">
        <v>41872</v>
      </c>
    </row>
    <row r="41628" spans="7:7">
      <c r="G41628" s="162" t="s">
        <v>41873</v>
      </c>
    </row>
    <row r="41629" spans="7:7">
      <c r="G41629" s="162" t="s">
        <v>41874</v>
      </c>
    </row>
    <row r="41630" spans="7:7">
      <c r="G41630" s="162" t="s">
        <v>41875</v>
      </c>
    </row>
    <row r="41631" spans="7:7">
      <c r="G41631" s="162" t="s">
        <v>41876</v>
      </c>
    </row>
    <row r="41632" spans="7:7">
      <c r="G41632" s="162" t="s">
        <v>41877</v>
      </c>
    </row>
    <row r="41633" spans="7:7">
      <c r="G41633" s="162" t="s">
        <v>41878</v>
      </c>
    </row>
    <row r="41634" spans="7:7">
      <c r="G41634" s="162" t="s">
        <v>41879</v>
      </c>
    </row>
    <row r="41635" spans="7:7">
      <c r="G41635" s="162" t="s">
        <v>41880</v>
      </c>
    </row>
    <row r="41636" spans="7:7">
      <c r="G41636" s="162" t="s">
        <v>41881</v>
      </c>
    </row>
    <row r="41637" spans="7:7">
      <c r="G41637" s="162" t="s">
        <v>41882</v>
      </c>
    </row>
    <row r="41638" spans="7:7">
      <c r="G41638" s="162" t="s">
        <v>41883</v>
      </c>
    </row>
    <row r="41639" spans="7:7">
      <c r="G41639" s="162" t="s">
        <v>41884</v>
      </c>
    </row>
    <row r="41640" spans="7:7">
      <c r="G41640" s="162" t="s">
        <v>41885</v>
      </c>
    </row>
    <row r="41641" spans="7:7">
      <c r="G41641" s="162" t="s">
        <v>41886</v>
      </c>
    </row>
    <row r="41642" spans="7:7">
      <c r="G41642" s="162" t="s">
        <v>41887</v>
      </c>
    </row>
    <row r="41643" spans="7:7">
      <c r="G41643" s="162" t="s">
        <v>41888</v>
      </c>
    </row>
    <row r="41644" spans="7:7">
      <c r="G41644" s="162" t="s">
        <v>41889</v>
      </c>
    </row>
    <row r="41645" spans="7:7">
      <c r="G41645" s="162" t="s">
        <v>41890</v>
      </c>
    </row>
    <row r="41646" spans="7:7">
      <c r="G41646" s="162" t="s">
        <v>41891</v>
      </c>
    </row>
    <row r="41647" spans="7:7">
      <c r="G41647" s="162" t="s">
        <v>41892</v>
      </c>
    </row>
    <row r="41648" spans="7:7">
      <c r="G41648" s="162" t="s">
        <v>41893</v>
      </c>
    </row>
    <row r="41649" spans="7:7">
      <c r="G41649" s="162" t="s">
        <v>41894</v>
      </c>
    </row>
    <row r="41650" spans="7:7">
      <c r="G41650" s="162" t="s">
        <v>41895</v>
      </c>
    </row>
    <row r="41651" spans="7:7">
      <c r="G41651" s="162" t="s">
        <v>41896</v>
      </c>
    </row>
    <row r="41652" spans="7:7">
      <c r="G41652" s="162" t="s">
        <v>41897</v>
      </c>
    </row>
    <row r="41653" spans="7:7">
      <c r="G41653" s="162" t="s">
        <v>41898</v>
      </c>
    </row>
    <row r="41654" spans="7:7">
      <c r="G41654" s="162" t="s">
        <v>41899</v>
      </c>
    </row>
    <row r="41655" spans="7:7">
      <c r="G41655" s="162" t="s">
        <v>41900</v>
      </c>
    </row>
    <row r="41656" spans="7:7">
      <c r="G41656" s="162" t="s">
        <v>41901</v>
      </c>
    </row>
    <row r="41657" spans="7:7">
      <c r="G41657" s="162" t="s">
        <v>41902</v>
      </c>
    </row>
    <row r="41658" spans="7:7">
      <c r="G41658" s="162" t="s">
        <v>41903</v>
      </c>
    </row>
    <row r="41659" spans="7:7">
      <c r="G41659" s="162" t="s">
        <v>41904</v>
      </c>
    </row>
    <row r="41660" spans="7:7">
      <c r="G41660" s="162" t="s">
        <v>41905</v>
      </c>
    </row>
    <row r="41661" spans="7:7">
      <c r="G41661" s="162" t="s">
        <v>41906</v>
      </c>
    </row>
    <row r="41662" spans="7:7">
      <c r="G41662" s="162" t="s">
        <v>41907</v>
      </c>
    </row>
    <row r="41663" spans="7:7">
      <c r="G41663" s="162" t="s">
        <v>41908</v>
      </c>
    </row>
    <row r="41664" spans="7:7">
      <c r="G41664" s="162" t="s">
        <v>41909</v>
      </c>
    </row>
    <row r="41665" spans="7:7">
      <c r="G41665" s="162" t="s">
        <v>41910</v>
      </c>
    </row>
    <row r="41666" spans="7:7">
      <c r="G41666" s="162" t="s">
        <v>41911</v>
      </c>
    </row>
    <row r="41667" spans="7:7">
      <c r="G41667" s="162" t="s">
        <v>41912</v>
      </c>
    </row>
    <row r="41668" spans="7:7">
      <c r="G41668" s="162" t="s">
        <v>41913</v>
      </c>
    </row>
    <row r="41669" spans="7:7">
      <c r="G41669" s="162" t="s">
        <v>41914</v>
      </c>
    </row>
    <row r="41670" spans="7:7">
      <c r="G41670" s="162" t="s">
        <v>41915</v>
      </c>
    </row>
    <row r="41671" spans="7:7">
      <c r="G41671" s="162" t="s">
        <v>41916</v>
      </c>
    </row>
    <row r="41672" spans="7:7">
      <c r="G41672" s="162" t="s">
        <v>41917</v>
      </c>
    </row>
    <row r="41673" spans="7:7">
      <c r="G41673" s="162" t="s">
        <v>41918</v>
      </c>
    </row>
    <row r="41674" spans="7:7">
      <c r="G41674" s="162" t="s">
        <v>41919</v>
      </c>
    </row>
    <row r="41675" spans="7:7">
      <c r="G41675" s="162" t="s">
        <v>41920</v>
      </c>
    </row>
    <row r="41676" spans="7:7">
      <c r="G41676" s="162" t="s">
        <v>41921</v>
      </c>
    </row>
    <row r="41677" spans="7:7">
      <c r="G41677" s="162" t="s">
        <v>41922</v>
      </c>
    </row>
    <row r="41678" spans="7:7">
      <c r="G41678" s="162" t="s">
        <v>41923</v>
      </c>
    </row>
    <row r="41679" spans="7:7">
      <c r="G41679" s="162" t="s">
        <v>41924</v>
      </c>
    </row>
    <row r="41680" spans="7:7">
      <c r="G41680" s="162" t="s">
        <v>41925</v>
      </c>
    </row>
    <row r="41681" spans="7:7">
      <c r="G41681" s="162" t="s">
        <v>41926</v>
      </c>
    </row>
    <row r="41682" spans="7:7">
      <c r="G41682" s="162" t="s">
        <v>41927</v>
      </c>
    </row>
    <row r="41683" spans="7:7">
      <c r="G41683" s="162" t="s">
        <v>41928</v>
      </c>
    </row>
    <row r="41684" spans="7:7">
      <c r="G41684" s="162" t="s">
        <v>41929</v>
      </c>
    </row>
    <row r="41685" spans="7:7">
      <c r="G41685" s="162" t="s">
        <v>41930</v>
      </c>
    </row>
    <row r="41686" spans="7:7">
      <c r="G41686" s="162" t="s">
        <v>41931</v>
      </c>
    </row>
    <row r="41687" spans="7:7">
      <c r="G41687" s="162" t="s">
        <v>41932</v>
      </c>
    </row>
    <row r="41688" spans="7:7">
      <c r="G41688" s="162" t="s">
        <v>41933</v>
      </c>
    </row>
    <row r="41689" spans="7:7">
      <c r="G41689" s="162" t="s">
        <v>41934</v>
      </c>
    </row>
    <row r="41690" spans="7:7">
      <c r="G41690" s="162" t="s">
        <v>41935</v>
      </c>
    </row>
    <row r="41691" spans="7:7">
      <c r="G41691" s="162" t="s">
        <v>41936</v>
      </c>
    </row>
    <row r="41692" spans="7:7">
      <c r="G41692" s="162" t="s">
        <v>41937</v>
      </c>
    </row>
    <row r="41693" spans="7:7">
      <c r="G41693" s="162" t="s">
        <v>41938</v>
      </c>
    </row>
    <row r="41694" spans="7:7">
      <c r="G41694" s="162" t="s">
        <v>41939</v>
      </c>
    </row>
    <row r="41695" spans="7:7">
      <c r="G41695" s="162" t="s">
        <v>41940</v>
      </c>
    </row>
    <row r="41696" spans="7:7">
      <c r="G41696" s="162" t="s">
        <v>41941</v>
      </c>
    </row>
    <row r="41697" spans="7:7">
      <c r="G41697" s="162" t="s">
        <v>41942</v>
      </c>
    </row>
    <row r="41698" spans="7:7">
      <c r="G41698" s="162" t="s">
        <v>41943</v>
      </c>
    </row>
    <row r="41699" spans="7:7">
      <c r="G41699" s="162" t="s">
        <v>41944</v>
      </c>
    </row>
    <row r="41700" spans="7:7">
      <c r="G41700" s="162" t="s">
        <v>41945</v>
      </c>
    </row>
    <row r="41701" spans="7:7">
      <c r="G41701" s="162" t="s">
        <v>41946</v>
      </c>
    </row>
    <row r="41702" spans="7:7">
      <c r="G41702" s="162" t="s">
        <v>41947</v>
      </c>
    </row>
    <row r="41703" spans="7:7">
      <c r="G41703" s="162" t="s">
        <v>41948</v>
      </c>
    </row>
    <row r="41704" spans="7:7">
      <c r="G41704" s="162" t="s">
        <v>41949</v>
      </c>
    </row>
    <row r="41705" spans="7:7">
      <c r="G41705" s="162" t="s">
        <v>41950</v>
      </c>
    </row>
    <row r="41706" spans="7:7">
      <c r="G41706" s="162" t="s">
        <v>41951</v>
      </c>
    </row>
    <row r="41707" spans="7:7">
      <c r="G41707" s="162" t="s">
        <v>41952</v>
      </c>
    </row>
    <row r="41708" spans="7:7">
      <c r="G41708" s="162" t="s">
        <v>41953</v>
      </c>
    </row>
    <row r="41709" spans="7:7">
      <c r="G41709" s="162" t="s">
        <v>41954</v>
      </c>
    </row>
    <row r="41710" spans="7:7">
      <c r="G41710" s="162" t="s">
        <v>41955</v>
      </c>
    </row>
    <row r="41711" spans="7:7">
      <c r="G41711" s="162" t="s">
        <v>41956</v>
      </c>
    </row>
    <row r="41712" spans="7:7">
      <c r="G41712" s="162" t="s">
        <v>41957</v>
      </c>
    </row>
    <row r="41713" spans="7:7">
      <c r="G41713" s="162" t="s">
        <v>41958</v>
      </c>
    </row>
    <row r="41714" spans="7:7">
      <c r="G41714" s="162" t="s">
        <v>41959</v>
      </c>
    </row>
    <row r="41715" spans="7:7">
      <c r="G41715" s="162" t="s">
        <v>41960</v>
      </c>
    </row>
    <row r="41716" spans="7:7">
      <c r="G41716" s="162" t="s">
        <v>41961</v>
      </c>
    </row>
    <row r="41717" spans="7:7">
      <c r="G41717" s="162" t="s">
        <v>41962</v>
      </c>
    </row>
    <row r="41718" spans="7:7">
      <c r="G41718" s="162" t="s">
        <v>41963</v>
      </c>
    </row>
    <row r="41719" spans="7:7">
      <c r="G41719" s="162" t="s">
        <v>41964</v>
      </c>
    </row>
    <row r="41720" spans="7:7">
      <c r="G41720" s="162" t="s">
        <v>41965</v>
      </c>
    </row>
    <row r="41721" spans="7:7">
      <c r="G41721" s="162" t="s">
        <v>41966</v>
      </c>
    </row>
    <row r="41722" spans="7:7">
      <c r="G41722" s="162" t="s">
        <v>41967</v>
      </c>
    </row>
    <row r="41723" spans="7:7">
      <c r="G41723" s="162" t="s">
        <v>41968</v>
      </c>
    </row>
    <row r="41724" spans="7:7">
      <c r="G41724" s="162" t="s">
        <v>41969</v>
      </c>
    </row>
    <row r="41725" spans="7:7">
      <c r="G41725" s="162" t="s">
        <v>41970</v>
      </c>
    </row>
    <row r="41726" spans="7:7">
      <c r="G41726" s="162" t="s">
        <v>41971</v>
      </c>
    </row>
    <row r="41727" spans="7:7">
      <c r="G41727" s="162" t="s">
        <v>41972</v>
      </c>
    </row>
    <row r="41728" spans="7:7">
      <c r="G41728" s="162" t="s">
        <v>41973</v>
      </c>
    </row>
    <row r="41729" spans="7:7">
      <c r="G41729" s="162" t="s">
        <v>41974</v>
      </c>
    </row>
    <row r="41730" spans="7:7">
      <c r="G41730" s="162" t="s">
        <v>41975</v>
      </c>
    </row>
    <row r="41731" spans="7:7">
      <c r="G41731" s="162" t="s">
        <v>41976</v>
      </c>
    </row>
    <row r="41732" spans="7:7">
      <c r="G41732" s="162" t="s">
        <v>41977</v>
      </c>
    </row>
    <row r="41733" spans="7:7">
      <c r="G41733" s="162" t="s">
        <v>41978</v>
      </c>
    </row>
    <row r="41734" spans="7:7">
      <c r="G41734" s="162" t="s">
        <v>41979</v>
      </c>
    </row>
    <row r="41735" spans="7:7">
      <c r="G41735" s="162" t="s">
        <v>41980</v>
      </c>
    </row>
    <row r="41736" spans="7:7">
      <c r="G41736" s="162" t="s">
        <v>41981</v>
      </c>
    </row>
    <row r="41737" spans="7:7">
      <c r="G41737" s="162" t="s">
        <v>41982</v>
      </c>
    </row>
    <row r="41738" spans="7:7">
      <c r="G41738" s="162" t="s">
        <v>41983</v>
      </c>
    </row>
    <row r="41739" spans="7:7">
      <c r="G41739" s="162" t="s">
        <v>41984</v>
      </c>
    </row>
    <row r="41740" spans="7:7">
      <c r="G41740" s="162" t="s">
        <v>41985</v>
      </c>
    </row>
    <row r="41741" spans="7:7">
      <c r="G41741" s="162" t="s">
        <v>41986</v>
      </c>
    </row>
    <row r="41742" spans="7:7">
      <c r="G41742" s="162" t="s">
        <v>41987</v>
      </c>
    </row>
    <row r="41743" spans="7:7">
      <c r="G41743" s="162" t="s">
        <v>41988</v>
      </c>
    </row>
    <row r="41744" spans="7:7">
      <c r="G41744" s="162" t="s">
        <v>41989</v>
      </c>
    </row>
    <row r="41745" spans="7:7">
      <c r="G41745" s="162" t="s">
        <v>41990</v>
      </c>
    </row>
    <row r="41746" spans="7:7">
      <c r="G41746" s="162" t="s">
        <v>41991</v>
      </c>
    </row>
    <row r="41747" spans="7:7">
      <c r="G41747" s="162" t="s">
        <v>41992</v>
      </c>
    </row>
    <row r="41748" spans="7:7">
      <c r="G41748" s="162" t="s">
        <v>41993</v>
      </c>
    </row>
    <row r="41749" spans="7:7">
      <c r="G41749" s="162" t="s">
        <v>41994</v>
      </c>
    </row>
    <row r="41750" spans="7:7">
      <c r="G41750" s="162" t="s">
        <v>41995</v>
      </c>
    </row>
    <row r="41751" spans="7:7">
      <c r="G41751" s="162" t="s">
        <v>41996</v>
      </c>
    </row>
    <row r="41752" spans="7:7">
      <c r="G41752" s="162" t="s">
        <v>41997</v>
      </c>
    </row>
    <row r="41753" spans="7:7">
      <c r="G41753" s="162" t="s">
        <v>41998</v>
      </c>
    </row>
    <row r="41754" spans="7:7">
      <c r="G41754" s="162" t="s">
        <v>41999</v>
      </c>
    </row>
    <row r="41755" spans="7:7">
      <c r="G41755" s="162" t="s">
        <v>42000</v>
      </c>
    </row>
    <row r="41756" spans="7:7">
      <c r="G41756" s="162" t="s">
        <v>42001</v>
      </c>
    </row>
    <row r="41757" spans="7:7">
      <c r="G41757" s="162" t="s">
        <v>42002</v>
      </c>
    </row>
    <row r="41758" spans="7:7">
      <c r="G41758" s="162" t="s">
        <v>42003</v>
      </c>
    </row>
    <row r="41759" spans="7:7">
      <c r="G41759" s="162" t="s">
        <v>42004</v>
      </c>
    </row>
    <row r="41760" spans="7:7">
      <c r="G41760" s="162" t="s">
        <v>42005</v>
      </c>
    </row>
    <row r="41761" spans="7:7">
      <c r="G41761" s="162" t="s">
        <v>42006</v>
      </c>
    </row>
    <row r="41762" spans="7:7">
      <c r="G41762" s="162" t="s">
        <v>42007</v>
      </c>
    </row>
    <row r="41763" spans="7:7">
      <c r="G41763" s="162" t="s">
        <v>42008</v>
      </c>
    </row>
    <row r="41764" spans="7:7">
      <c r="G41764" s="162" t="s">
        <v>42009</v>
      </c>
    </row>
    <row r="41765" spans="7:7">
      <c r="G41765" s="162" t="s">
        <v>42010</v>
      </c>
    </row>
    <row r="41766" spans="7:7">
      <c r="G41766" s="162" t="s">
        <v>42011</v>
      </c>
    </row>
    <row r="41767" spans="7:7">
      <c r="G41767" s="162" t="s">
        <v>42012</v>
      </c>
    </row>
    <row r="41768" spans="7:7">
      <c r="G41768" s="162" t="s">
        <v>42013</v>
      </c>
    </row>
    <row r="41769" spans="7:7">
      <c r="G41769" s="162" t="s">
        <v>42014</v>
      </c>
    </row>
    <row r="41770" spans="7:7">
      <c r="G41770" s="162" t="s">
        <v>42015</v>
      </c>
    </row>
    <row r="41771" spans="7:7">
      <c r="G41771" s="162" t="s">
        <v>42016</v>
      </c>
    </row>
    <row r="41772" spans="7:7">
      <c r="G41772" s="162" t="s">
        <v>42017</v>
      </c>
    </row>
    <row r="41773" spans="7:7">
      <c r="G41773" s="162" t="s">
        <v>42018</v>
      </c>
    </row>
    <row r="41774" spans="7:7">
      <c r="G41774" s="162" t="s">
        <v>42019</v>
      </c>
    </row>
    <row r="41775" spans="7:7">
      <c r="G41775" s="162" t="s">
        <v>42020</v>
      </c>
    </row>
    <row r="41776" spans="7:7">
      <c r="G41776" s="162" t="s">
        <v>42021</v>
      </c>
    </row>
    <row r="41777" spans="7:7">
      <c r="G41777" s="162" t="s">
        <v>42022</v>
      </c>
    </row>
    <row r="41778" spans="7:7">
      <c r="G41778" s="162" t="s">
        <v>42023</v>
      </c>
    </row>
    <row r="41779" spans="7:7">
      <c r="G41779" s="162" t="s">
        <v>42024</v>
      </c>
    </row>
    <row r="41780" spans="7:7">
      <c r="G41780" s="162" t="s">
        <v>42025</v>
      </c>
    </row>
    <row r="41781" spans="7:7">
      <c r="G41781" s="162" t="s">
        <v>42026</v>
      </c>
    </row>
    <row r="41782" spans="7:7">
      <c r="G41782" s="162" t="s">
        <v>42027</v>
      </c>
    </row>
    <row r="41783" spans="7:7">
      <c r="G41783" s="162" t="s">
        <v>42028</v>
      </c>
    </row>
    <row r="41784" spans="7:7">
      <c r="G41784" s="162" t="s">
        <v>42029</v>
      </c>
    </row>
    <row r="41785" spans="7:7">
      <c r="G41785" s="162" t="s">
        <v>42030</v>
      </c>
    </row>
    <row r="41786" spans="7:7">
      <c r="G41786" s="162" t="s">
        <v>42031</v>
      </c>
    </row>
    <row r="41787" spans="7:7">
      <c r="G41787" s="162" t="s">
        <v>42032</v>
      </c>
    </row>
    <row r="41788" spans="7:7">
      <c r="G41788" s="162" t="s">
        <v>42033</v>
      </c>
    </row>
    <row r="41789" spans="7:7">
      <c r="G41789" s="162" t="s">
        <v>42034</v>
      </c>
    </row>
    <row r="41790" spans="7:7">
      <c r="G41790" s="162" t="s">
        <v>42035</v>
      </c>
    </row>
    <row r="41791" spans="7:7">
      <c r="G41791" s="162" t="s">
        <v>42036</v>
      </c>
    </row>
    <row r="41792" spans="7:7">
      <c r="G41792" s="162" t="s">
        <v>42037</v>
      </c>
    </row>
    <row r="41793" spans="7:7">
      <c r="G41793" s="162" t="s">
        <v>42038</v>
      </c>
    </row>
    <row r="41794" spans="7:7">
      <c r="G41794" s="162" t="s">
        <v>42039</v>
      </c>
    </row>
    <row r="41795" spans="7:7">
      <c r="G41795" s="162" t="s">
        <v>42040</v>
      </c>
    </row>
    <row r="41796" spans="7:7">
      <c r="G41796" s="162" t="s">
        <v>42041</v>
      </c>
    </row>
    <row r="41797" spans="7:7">
      <c r="G41797" s="162" t="s">
        <v>42042</v>
      </c>
    </row>
    <row r="41798" spans="7:7">
      <c r="G41798" s="162" t="s">
        <v>42043</v>
      </c>
    </row>
    <row r="41799" spans="7:7">
      <c r="G41799" s="162" t="s">
        <v>42044</v>
      </c>
    </row>
    <row r="41800" spans="7:7">
      <c r="G41800" s="162" t="s">
        <v>42045</v>
      </c>
    </row>
    <row r="41801" spans="7:7">
      <c r="G41801" s="162" t="s">
        <v>42046</v>
      </c>
    </row>
    <row r="41802" spans="7:7">
      <c r="G41802" s="162" t="s">
        <v>42047</v>
      </c>
    </row>
    <row r="41803" spans="7:7">
      <c r="G41803" s="162" t="s">
        <v>42048</v>
      </c>
    </row>
    <row r="41804" spans="7:7">
      <c r="G41804" s="162" t="s">
        <v>42049</v>
      </c>
    </row>
    <row r="41805" spans="7:7">
      <c r="G41805" s="162" t="s">
        <v>42050</v>
      </c>
    </row>
    <row r="41806" spans="7:7">
      <c r="G41806" s="162" t="s">
        <v>42051</v>
      </c>
    </row>
    <row r="41807" spans="7:7">
      <c r="G41807" s="162" t="s">
        <v>42052</v>
      </c>
    </row>
    <row r="41808" spans="7:7">
      <c r="G41808" s="162" t="s">
        <v>42053</v>
      </c>
    </row>
    <row r="41809" spans="7:7">
      <c r="G41809" s="162" t="s">
        <v>42054</v>
      </c>
    </row>
    <row r="41810" spans="7:7">
      <c r="G41810" s="162" t="s">
        <v>42055</v>
      </c>
    </row>
    <row r="41811" spans="7:7">
      <c r="G41811" s="162" t="s">
        <v>42056</v>
      </c>
    </row>
    <row r="41812" spans="7:7">
      <c r="G41812" s="162" t="s">
        <v>42057</v>
      </c>
    </row>
    <row r="41813" spans="7:7">
      <c r="G41813" s="162" t="s">
        <v>42058</v>
      </c>
    </row>
    <row r="41814" spans="7:7">
      <c r="G41814" s="162" t="s">
        <v>42059</v>
      </c>
    </row>
    <row r="41815" spans="7:7">
      <c r="G41815" s="162" t="s">
        <v>42060</v>
      </c>
    </row>
    <row r="41816" spans="7:7">
      <c r="G41816" s="162" t="s">
        <v>42061</v>
      </c>
    </row>
    <row r="41817" spans="7:7">
      <c r="G41817" s="162" t="s">
        <v>42062</v>
      </c>
    </row>
    <row r="41818" spans="7:7">
      <c r="G41818" s="162" t="s">
        <v>42063</v>
      </c>
    </row>
    <row r="41819" spans="7:7">
      <c r="G41819" s="162" t="s">
        <v>42064</v>
      </c>
    </row>
    <row r="41820" spans="7:7">
      <c r="G41820" s="162" t="s">
        <v>42065</v>
      </c>
    </row>
    <row r="41821" spans="7:7">
      <c r="G41821" s="162" t="s">
        <v>42066</v>
      </c>
    </row>
    <row r="41822" spans="7:7">
      <c r="G41822" s="162" t="s">
        <v>42067</v>
      </c>
    </row>
    <row r="41823" spans="7:7">
      <c r="G41823" s="162" t="s">
        <v>42068</v>
      </c>
    </row>
    <row r="41824" spans="7:7">
      <c r="G41824" s="162" t="s">
        <v>42069</v>
      </c>
    </row>
    <row r="41825" spans="7:7">
      <c r="G41825" s="162" t="s">
        <v>42070</v>
      </c>
    </row>
    <row r="41826" spans="7:7">
      <c r="G41826" s="162" t="s">
        <v>42071</v>
      </c>
    </row>
    <row r="41827" spans="7:7">
      <c r="G41827" s="162" t="s">
        <v>42072</v>
      </c>
    </row>
    <row r="41828" spans="7:7">
      <c r="G41828" s="162" t="s">
        <v>42073</v>
      </c>
    </row>
    <row r="41829" spans="7:7">
      <c r="G41829" s="162" t="s">
        <v>42074</v>
      </c>
    </row>
    <row r="41830" spans="7:7">
      <c r="G41830" s="162" t="s">
        <v>42075</v>
      </c>
    </row>
    <row r="41831" spans="7:7">
      <c r="G41831" s="162" t="s">
        <v>42076</v>
      </c>
    </row>
    <row r="41832" spans="7:7">
      <c r="G41832" s="162" t="s">
        <v>42077</v>
      </c>
    </row>
    <row r="41833" spans="7:7">
      <c r="G41833" s="162" t="s">
        <v>42078</v>
      </c>
    </row>
    <row r="41834" spans="7:7">
      <c r="G41834" s="162" t="s">
        <v>42079</v>
      </c>
    </row>
    <row r="41835" spans="7:7">
      <c r="G41835" s="162" t="s">
        <v>42080</v>
      </c>
    </row>
    <row r="41836" spans="7:7">
      <c r="G41836" s="162" t="s">
        <v>42081</v>
      </c>
    </row>
    <row r="41837" spans="7:7">
      <c r="G41837" s="162" t="s">
        <v>42082</v>
      </c>
    </row>
    <row r="41838" spans="7:7">
      <c r="G41838" s="162" t="s">
        <v>42083</v>
      </c>
    </row>
    <row r="41839" spans="7:7">
      <c r="G41839" s="162" t="s">
        <v>42084</v>
      </c>
    </row>
    <row r="41840" spans="7:7">
      <c r="G41840" s="162" t="s">
        <v>42085</v>
      </c>
    </row>
    <row r="41841" spans="7:7">
      <c r="G41841" s="162" t="s">
        <v>42086</v>
      </c>
    </row>
    <row r="41842" spans="7:7">
      <c r="G41842" s="162" t="s">
        <v>42087</v>
      </c>
    </row>
    <row r="41843" spans="7:7">
      <c r="G41843" s="162" t="s">
        <v>42088</v>
      </c>
    </row>
    <row r="41844" spans="7:7">
      <c r="G41844" s="162" t="s">
        <v>42089</v>
      </c>
    </row>
    <row r="41845" spans="7:7">
      <c r="G41845" s="162" t="s">
        <v>42090</v>
      </c>
    </row>
    <row r="41846" spans="7:7">
      <c r="G41846" s="162" t="s">
        <v>42091</v>
      </c>
    </row>
    <row r="41847" spans="7:7">
      <c r="G41847" s="162" t="s">
        <v>42092</v>
      </c>
    </row>
    <row r="41848" spans="7:7">
      <c r="G41848" s="162" t="s">
        <v>42093</v>
      </c>
    </row>
    <row r="41849" spans="7:7">
      <c r="G41849" s="162" t="s">
        <v>42094</v>
      </c>
    </row>
    <row r="41850" spans="7:7">
      <c r="G41850" s="162" t="s">
        <v>42095</v>
      </c>
    </row>
    <row r="41851" spans="7:7">
      <c r="G41851" s="162" t="s">
        <v>42096</v>
      </c>
    </row>
    <row r="41852" spans="7:7">
      <c r="G41852" s="162" t="s">
        <v>42097</v>
      </c>
    </row>
    <row r="41853" spans="7:7">
      <c r="G41853" s="162" t="s">
        <v>42098</v>
      </c>
    </row>
    <row r="41854" spans="7:7">
      <c r="G41854" s="162" t="s">
        <v>42099</v>
      </c>
    </row>
    <row r="41855" spans="7:7">
      <c r="G41855" s="162" t="s">
        <v>42100</v>
      </c>
    </row>
    <row r="41856" spans="7:7">
      <c r="G41856" s="162" t="s">
        <v>42101</v>
      </c>
    </row>
    <row r="41857" spans="7:7">
      <c r="G41857" s="162" t="s">
        <v>42102</v>
      </c>
    </row>
    <row r="41858" spans="7:7">
      <c r="G41858" s="162" t="s">
        <v>42103</v>
      </c>
    </row>
    <row r="41859" spans="7:7">
      <c r="G41859" s="162" t="s">
        <v>42104</v>
      </c>
    </row>
    <row r="41860" spans="7:7">
      <c r="G41860" s="162" t="s">
        <v>42105</v>
      </c>
    </row>
    <row r="41861" spans="7:7">
      <c r="G41861" s="162" t="s">
        <v>42106</v>
      </c>
    </row>
    <row r="41862" spans="7:7">
      <c r="G41862" s="162" t="s">
        <v>42107</v>
      </c>
    </row>
    <row r="41863" spans="7:7">
      <c r="G41863" s="162" t="s">
        <v>42108</v>
      </c>
    </row>
    <row r="41864" spans="7:7">
      <c r="G41864" s="162" t="s">
        <v>42109</v>
      </c>
    </row>
    <row r="41865" spans="7:7">
      <c r="G41865" s="162" t="s">
        <v>42110</v>
      </c>
    </row>
    <row r="41866" spans="7:7">
      <c r="G41866" s="162" t="s">
        <v>42111</v>
      </c>
    </row>
    <row r="41867" spans="7:7">
      <c r="G41867" s="162" t="s">
        <v>42112</v>
      </c>
    </row>
    <row r="41868" spans="7:7">
      <c r="G41868" s="162" t="s">
        <v>42113</v>
      </c>
    </row>
    <row r="41869" spans="7:7">
      <c r="G41869" s="162" t="s">
        <v>42114</v>
      </c>
    </row>
    <row r="41870" spans="7:7">
      <c r="G41870" s="162" t="s">
        <v>42115</v>
      </c>
    </row>
    <row r="41871" spans="7:7">
      <c r="G41871" s="162" t="s">
        <v>42116</v>
      </c>
    </row>
    <row r="41872" spans="7:7">
      <c r="G41872" s="162" t="s">
        <v>42117</v>
      </c>
    </row>
    <row r="41873" spans="7:7">
      <c r="G41873" s="162" t="s">
        <v>42118</v>
      </c>
    </row>
    <row r="41874" spans="7:7">
      <c r="G41874" s="162" t="s">
        <v>42119</v>
      </c>
    </row>
    <row r="41875" spans="7:7">
      <c r="G41875" s="162" t="s">
        <v>42120</v>
      </c>
    </row>
    <row r="41876" spans="7:7">
      <c r="G41876" s="162" t="s">
        <v>42121</v>
      </c>
    </row>
    <row r="41877" spans="7:7">
      <c r="G41877" s="162" t="s">
        <v>42122</v>
      </c>
    </row>
    <row r="41878" spans="7:7">
      <c r="G41878" s="162" t="s">
        <v>42123</v>
      </c>
    </row>
    <row r="41879" spans="7:7">
      <c r="G41879" s="162" t="s">
        <v>42124</v>
      </c>
    </row>
    <row r="41880" spans="7:7">
      <c r="G41880" s="162" t="s">
        <v>42125</v>
      </c>
    </row>
    <row r="41881" spans="7:7">
      <c r="G41881" s="162" t="s">
        <v>42126</v>
      </c>
    </row>
    <row r="41882" spans="7:7">
      <c r="G41882" s="162" t="s">
        <v>42127</v>
      </c>
    </row>
    <row r="41883" spans="7:7">
      <c r="G41883" s="162" t="s">
        <v>42128</v>
      </c>
    </row>
    <row r="41884" spans="7:7">
      <c r="G41884" s="162" t="s">
        <v>42129</v>
      </c>
    </row>
    <row r="41885" spans="7:7">
      <c r="G41885" s="162" t="s">
        <v>42130</v>
      </c>
    </row>
    <row r="41886" spans="7:7">
      <c r="G41886" s="162" t="s">
        <v>42131</v>
      </c>
    </row>
    <row r="41887" spans="7:7">
      <c r="G41887" s="162" t="s">
        <v>42132</v>
      </c>
    </row>
    <row r="41888" spans="7:7">
      <c r="G41888" s="162" t="s">
        <v>42133</v>
      </c>
    </row>
    <row r="41889" spans="7:7">
      <c r="G41889" s="162" t="s">
        <v>42134</v>
      </c>
    </row>
    <row r="41890" spans="7:7">
      <c r="G41890" s="162" t="s">
        <v>42135</v>
      </c>
    </row>
    <row r="41891" spans="7:7">
      <c r="G41891" s="162" t="s">
        <v>42136</v>
      </c>
    </row>
    <row r="41892" spans="7:7">
      <c r="G41892" s="162" t="s">
        <v>42137</v>
      </c>
    </row>
    <row r="41893" spans="7:7">
      <c r="G41893" s="162" t="s">
        <v>42138</v>
      </c>
    </row>
    <row r="41894" spans="7:7">
      <c r="G41894" s="162" t="s">
        <v>42139</v>
      </c>
    </row>
    <row r="41895" spans="7:7">
      <c r="G41895" s="162" t="s">
        <v>42140</v>
      </c>
    </row>
    <row r="41896" spans="7:7">
      <c r="G41896" s="162" t="s">
        <v>42141</v>
      </c>
    </row>
    <row r="41897" spans="7:7">
      <c r="G41897" s="162" t="s">
        <v>42142</v>
      </c>
    </row>
    <row r="41898" spans="7:7">
      <c r="G41898" s="162" t="s">
        <v>42143</v>
      </c>
    </row>
    <row r="41899" spans="7:7">
      <c r="G41899" s="162" t="s">
        <v>42144</v>
      </c>
    </row>
    <row r="41900" spans="7:7">
      <c r="G41900" s="162" t="s">
        <v>42145</v>
      </c>
    </row>
    <row r="41901" spans="7:7">
      <c r="G41901" s="162" t="s">
        <v>42146</v>
      </c>
    </row>
    <row r="41902" spans="7:7">
      <c r="G41902" s="162" t="s">
        <v>42147</v>
      </c>
    </row>
    <row r="41903" spans="7:7">
      <c r="G41903" s="162" t="s">
        <v>42148</v>
      </c>
    </row>
    <row r="41904" spans="7:7">
      <c r="G41904" s="162" t="s">
        <v>42149</v>
      </c>
    </row>
    <row r="41905" spans="7:7">
      <c r="G41905" s="162" t="s">
        <v>42150</v>
      </c>
    </row>
    <row r="41906" spans="7:7">
      <c r="G41906" s="162" t="s">
        <v>42151</v>
      </c>
    </row>
    <row r="41907" spans="7:7">
      <c r="G41907" s="162" t="s">
        <v>42152</v>
      </c>
    </row>
    <row r="41908" spans="7:7">
      <c r="G41908" s="162" t="s">
        <v>42153</v>
      </c>
    </row>
    <row r="41909" spans="7:7">
      <c r="G41909" s="162" t="s">
        <v>42154</v>
      </c>
    </row>
    <row r="41910" spans="7:7">
      <c r="G41910" s="162" t="s">
        <v>42155</v>
      </c>
    </row>
    <row r="41911" spans="7:7">
      <c r="G41911" s="162" t="s">
        <v>42156</v>
      </c>
    </row>
    <row r="41912" spans="7:7">
      <c r="G41912" s="162" t="s">
        <v>42157</v>
      </c>
    </row>
    <row r="41913" spans="7:7">
      <c r="G41913" s="162" t="s">
        <v>42158</v>
      </c>
    </row>
    <row r="41914" spans="7:7">
      <c r="G41914" s="162" t="s">
        <v>42159</v>
      </c>
    </row>
    <row r="41915" spans="7:7">
      <c r="G41915" s="162" t="s">
        <v>42160</v>
      </c>
    </row>
    <row r="41916" spans="7:7">
      <c r="G41916" s="162" t="s">
        <v>42161</v>
      </c>
    </row>
    <row r="41917" spans="7:7">
      <c r="G41917" s="162" t="s">
        <v>42162</v>
      </c>
    </row>
    <row r="41918" spans="7:7">
      <c r="G41918" s="162" t="s">
        <v>42163</v>
      </c>
    </row>
    <row r="41919" spans="7:7">
      <c r="G41919" s="162" t="s">
        <v>42164</v>
      </c>
    </row>
    <row r="41920" spans="7:7">
      <c r="G41920" s="162" t="s">
        <v>42165</v>
      </c>
    </row>
    <row r="41921" spans="7:7">
      <c r="G41921" s="162" t="s">
        <v>42166</v>
      </c>
    </row>
    <row r="41922" spans="7:7">
      <c r="G41922" s="162" t="s">
        <v>42167</v>
      </c>
    </row>
    <row r="41923" spans="7:7">
      <c r="G41923" s="162" t="s">
        <v>42168</v>
      </c>
    </row>
    <row r="41924" spans="7:7">
      <c r="G41924" s="162" t="s">
        <v>42169</v>
      </c>
    </row>
    <row r="41925" spans="7:7">
      <c r="G41925" s="162" t="s">
        <v>42170</v>
      </c>
    </row>
    <row r="41926" spans="7:7">
      <c r="G41926" s="162" t="s">
        <v>42171</v>
      </c>
    </row>
    <row r="41927" spans="7:7">
      <c r="G41927" s="162" t="s">
        <v>42172</v>
      </c>
    </row>
    <row r="41928" spans="7:7">
      <c r="G41928" s="162" t="s">
        <v>42173</v>
      </c>
    </row>
    <row r="41929" spans="7:7">
      <c r="G41929" s="162" t="s">
        <v>42174</v>
      </c>
    </row>
    <row r="41930" spans="7:7">
      <c r="G41930" s="162" t="s">
        <v>42175</v>
      </c>
    </row>
    <row r="41931" spans="7:7">
      <c r="G41931" s="162" t="s">
        <v>42176</v>
      </c>
    </row>
    <row r="41932" spans="7:7">
      <c r="G41932" s="162" t="s">
        <v>42177</v>
      </c>
    </row>
    <row r="41933" spans="7:7">
      <c r="G41933" s="162" t="s">
        <v>42178</v>
      </c>
    </row>
    <row r="41934" spans="7:7">
      <c r="G41934" s="162" t="s">
        <v>42179</v>
      </c>
    </row>
    <row r="41935" spans="7:7">
      <c r="G41935" s="162" t="s">
        <v>42180</v>
      </c>
    </row>
    <row r="41936" spans="7:7">
      <c r="G41936" s="162" t="s">
        <v>42181</v>
      </c>
    </row>
    <row r="41937" spans="7:7">
      <c r="G41937" s="162" t="s">
        <v>42182</v>
      </c>
    </row>
    <row r="41938" spans="7:7">
      <c r="G41938" s="162" t="s">
        <v>42183</v>
      </c>
    </row>
    <row r="41939" spans="7:7">
      <c r="G41939" s="162" t="s">
        <v>42184</v>
      </c>
    </row>
    <row r="41940" spans="7:7">
      <c r="G41940" s="162" t="s">
        <v>42185</v>
      </c>
    </row>
    <row r="41941" spans="7:7">
      <c r="G41941" s="162" t="s">
        <v>42186</v>
      </c>
    </row>
    <row r="41942" spans="7:7">
      <c r="G41942" s="162" t="s">
        <v>42187</v>
      </c>
    </row>
    <row r="41943" spans="7:7">
      <c r="G41943" s="162" t="s">
        <v>42188</v>
      </c>
    </row>
    <row r="41944" spans="7:7">
      <c r="G41944" s="162" t="s">
        <v>42189</v>
      </c>
    </row>
    <row r="41945" spans="7:7">
      <c r="G41945" s="162" t="s">
        <v>42190</v>
      </c>
    </row>
    <row r="41946" spans="7:7">
      <c r="G41946" s="162" t="s">
        <v>42191</v>
      </c>
    </row>
    <row r="41947" spans="7:7">
      <c r="G41947" s="162" t="s">
        <v>42192</v>
      </c>
    </row>
    <row r="41948" spans="7:7">
      <c r="G41948" s="162" t="s">
        <v>42193</v>
      </c>
    </row>
    <row r="41949" spans="7:7">
      <c r="G41949" s="162" t="s">
        <v>42194</v>
      </c>
    </row>
    <row r="41950" spans="7:7">
      <c r="G41950" s="162" t="s">
        <v>42195</v>
      </c>
    </row>
    <row r="41951" spans="7:7">
      <c r="G41951" s="162" t="s">
        <v>42196</v>
      </c>
    </row>
    <row r="41952" spans="7:7">
      <c r="G41952" s="162" t="s">
        <v>42197</v>
      </c>
    </row>
    <row r="41953" spans="7:7">
      <c r="G41953" s="162" t="s">
        <v>42198</v>
      </c>
    </row>
    <row r="41954" spans="7:7">
      <c r="G41954" s="162" t="s">
        <v>42199</v>
      </c>
    </row>
    <row r="41955" spans="7:7">
      <c r="G41955" s="162" t="s">
        <v>42200</v>
      </c>
    </row>
    <row r="41956" spans="7:7">
      <c r="G41956" s="162" t="s">
        <v>42201</v>
      </c>
    </row>
    <row r="41957" spans="7:7">
      <c r="G41957" s="162" t="s">
        <v>42202</v>
      </c>
    </row>
    <row r="41958" spans="7:7">
      <c r="G41958" s="162" t="s">
        <v>42203</v>
      </c>
    </row>
    <row r="41959" spans="7:7">
      <c r="G41959" s="162" t="s">
        <v>42204</v>
      </c>
    </row>
    <row r="41960" spans="7:7">
      <c r="G41960" s="162" t="s">
        <v>42205</v>
      </c>
    </row>
    <row r="41961" spans="7:7">
      <c r="G41961" s="162" t="s">
        <v>42206</v>
      </c>
    </row>
    <row r="41962" spans="7:7">
      <c r="G41962" s="162" t="s">
        <v>42207</v>
      </c>
    </row>
    <row r="41963" spans="7:7">
      <c r="G41963" s="162" t="s">
        <v>42208</v>
      </c>
    </row>
    <row r="41964" spans="7:7">
      <c r="G41964" s="162" t="s">
        <v>42209</v>
      </c>
    </row>
    <row r="41965" spans="7:7">
      <c r="G41965" s="162" t="s">
        <v>42210</v>
      </c>
    </row>
    <row r="41966" spans="7:7">
      <c r="G41966" s="162" t="s">
        <v>42211</v>
      </c>
    </row>
    <row r="41967" spans="7:7">
      <c r="G41967" s="162" t="s">
        <v>42212</v>
      </c>
    </row>
    <row r="41968" spans="7:7">
      <c r="G41968" s="162" t="s">
        <v>42213</v>
      </c>
    </row>
    <row r="41969" spans="7:7">
      <c r="G41969" s="162" t="s">
        <v>42214</v>
      </c>
    </row>
    <row r="41970" spans="7:7">
      <c r="G41970" s="162" t="s">
        <v>42215</v>
      </c>
    </row>
    <row r="41971" spans="7:7">
      <c r="G41971" s="162" t="s">
        <v>42216</v>
      </c>
    </row>
    <row r="41972" spans="7:7">
      <c r="G41972" s="162" t="s">
        <v>42217</v>
      </c>
    </row>
    <row r="41973" spans="7:7">
      <c r="G41973" s="162" t="s">
        <v>42218</v>
      </c>
    </row>
    <row r="41974" spans="7:7">
      <c r="G41974" s="162" t="s">
        <v>42219</v>
      </c>
    </row>
    <row r="41975" spans="7:7">
      <c r="G41975" s="162" t="s">
        <v>42220</v>
      </c>
    </row>
    <row r="41976" spans="7:7">
      <c r="G41976" s="162" t="s">
        <v>42221</v>
      </c>
    </row>
    <row r="41977" spans="7:7">
      <c r="G41977" s="162" t="s">
        <v>42222</v>
      </c>
    </row>
    <row r="41978" spans="7:7">
      <c r="G41978" s="162" t="s">
        <v>42223</v>
      </c>
    </row>
    <row r="41979" spans="7:7">
      <c r="G41979" s="162" t="s">
        <v>42224</v>
      </c>
    </row>
    <row r="41980" spans="7:7">
      <c r="G41980" s="162" t="s">
        <v>42225</v>
      </c>
    </row>
    <row r="41981" spans="7:7">
      <c r="G41981" s="162" t="s">
        <v>42226</v>
      </c>
    </row>
    <row r="41982" spans="7:7">
      <c r="G41982" s="162" t="s">
        <v>42227</v>
      </c>
    </row>
    <row r="41983" spans="7:7">
      <c r="G41983" s="162" t="s">
        <v>42228</v>
      </c>
    </row>
    <row r="41984" spans="7:7">
      <c r="G41984" s="162" t="s">
        <v>42229</v>
      </c>
    </row>
    <row r="41985" spans="7:7">
      <c r="G41985" s="162" t="s">
        <v>42230</v>
      </c>
    </row>
    <row r="41986" spans="7:7">
      <c r="G41986" s="162" t="s">
        <v>42231</v>
      </c>
    </row>
    <row r="41987" spans="7:7">
      <c r="G41987" s="162" t="s">
        <v>42232</v>
      </c>
    </row>
    <row r="41988" spans="7:7">
      <c r="G41988" s="162" t="s">
        <v>42233</v>
      </c>
    </row>
    <row r="41989" spans="7:7">
      <c r="G41989" s="162" t="s">
        <v>42234</v>
      </c>
    </row>
    <row r="41990" spans="7:7">
      <c r="G41990" s="162" t="s">
        <v>42235</v>
      </c>
    </row>
    <row r="41991" spans="7:7">
      <c r="G41991" s="162" t="s">
        <v>42236</v>
      </c>
    </row>
    <row r="41992" spans="7:7">
      <c r="G41992" s="162" t="s">
        <v>42237</v>
      </c>
    </row>
    <row r="41993" spans="7:7">
      <c r="G41993" s="162" t="s">
        <v>42238</v>
      </c>
    </row>
    <row r="41994" spans="7:7">
      <c r="G41994" s="162" t="s">
        <v>42239</v>
      </c>
    </row>
    <row r="41995" spans="7:7">
      <c r="G41995" s="162" t="s">
        <v>42240</v>
      </c>
    </row>
    <row r="41996" spans="7:7">
      <c r="G41996" s="162" t="s">
        <v>42241</v>
      </c>
    </row>
    <row r="41997" spans="7:7">
      <c r="G41997" s="162" t="s">
        <v>42242</v>
      </c>
    </row>
    <row r="41998" spans="7:7">
      <c r="G41998" s="162" t="s">
        <v>42243</v>
      </c>
    </row>
    <row r="41999" spans="7:7">
      <c r="G41999" s="162" t="s">
        <v>42244</v>
      </c>
    </row>
    <row r="42000" spans="7:7">
      <c r="G42000" s="162" t="s">
        <v>42245</v>
      </c>
    </row>
    <row r="42001" spans="7:7">
      <c r="G42001" s="162" t="s">
        <v>42246</v>
      </c>
    </row>
    <row r="42002" spans="7:7">
      <c r="G42002" s="162" t="s">
        <v>42247</v>
      </c>
    </row>
    <row r="42003" spans="7:7">
      <c r="G42003" s="162" t="s">
        <v>42248</v>
      </c>
    </row>
    <row r="42004" spans="7:7">
      <c r="G42004" s="162" t="s">
        <v>42249</v>
      </c>
    </row>
    <row r="42005" spans="7:7">
      <c r="G42005" s="162" t="s">
        <v>42250</v>
      </c>
    </row>
    <row r="42006" spans="7:7">
      <c r="G42006" s="162" t="s">
        <v>42251</v>
      </c>
    </row>
    <row r="42007" spans="7:7">
      <c r="G42007" s="162" t="s">
        <v>42252</v>
      </c>
    </row>
    <row r="42008" spans="7:7">
      <c r="G42008" s="162" t="s">
        <v>42253</v>
      </c>
    </row>
    <row r="42009" spans="7:7">
      <c r="G42009" s="162" t="s">
        <v>42254</v>
      </c>
    </row>
    <row r="42010" spans="7:7">
      <c r="G42010" s="162" t="s">
        <v>42255</v>
      </c>
    </row>
    <row r="42011" spans="7:7">
      <c r="G42011" s="162" t="s">
        <v>42256</v>
      </c>
    </row>
    <row r="42012" spans="7:7">
      <c r="G42012" s="162" t="s">
        <v>42257</v>
      </c>
    </row>
    <row r="42013" spans="7:7">
      <c r="G42013" s="162" t="s">
        <v>42258</v>
      </c>
    </row>
    <row r="42014" spans="7:7">
      <c r="G42014" s="162" t="s">
        <v>42259</v>
      </c>
    </row>
    <row r="42015" spans="7:7">
      <c r="G42015" s="162" t="s">
        <v>42260</v>
      </c>
    </row>
    <row r="42016" spans="7:7">
      <c r="G42016" s="162" t="s">
        <v>42261</v>
      </c>
    </row>
    <row r="42017" spans="7:7">
      <c r="G42017" s="162" t="s">
        <v>42262</v>
      </c>
    </row>
    <row r="42018" spans="7:7">
      <c r="G42018" s="162" t="s">
        <v>42263</v>
      </c>
    </row>
    <row r="42019" spans="7:7">
      <c r="G42019" s="162" t="s">
        <v>42264</v>
      </c>
    </row>
    <row r="42020" spans="7:7">
      <c r="G42020" s="162" t="s">
        <v>42265</v>
      </c>
    </row>
    <row r="42021" spans="7:7">
      <c r="G42021" s="162" t="s">
        <v>42266</v>
      </c>
    </row>
    <row r="42022" spans="7:7">
      <c r="G42022" s="162" t="s">
        <v>42267</v>
      </c>
    </row>
    <row r="42023" spans="7:7">
      <c r="G42023" s="162" t="s">
        <v>42268</v>
      </c>
    </row>
    <row r="42024" spans="7:7">
      <c r="G42024" s="162" t="s">
        <v>42269</v>
      </c>
    </row>
    <row r="42025" spans="7:7">
      <c r="G42025" s="162" t="s">
        <v>42270</v>
      </c>
    </row>
    <row r="42026" spans="7:7">
      <c r="G42026" s="162" t="s">
        <v>42271</v>
      </c>
    </row>
    <row r="42027" spans="7:7">
      <c r="G42027" s="162" t="s">
        <v>42272</v>
      </c>
    </row>
    <row r="42028" spans="7:7">
      <c r="G42028" s="162" t="s">
        <v>42273</v>
      </c>
    </row>
    <row r="42029" spans="7:7">
      <c r="G42029" s="162" t="s">
        <v>42274</v>
      </c>
    </row>
    <row r="42030" spans="7:7">
      <c r="G42030" s="162" t="s">
        <v>42275</v>
      </c>
    </row>
    <row r="42031" spans="7:7">
      <c r="G42031" s="162" t="s">
        <v>42276</v>
      </c>
    </row>
    <row r="42032" spans="7:7">
      <c r="G42032" s="162" t="s">
        <v>42277</v>
      </c>
    </row>
    <row r="42033" spans="7:7">
      <c r="G42033" s="162" t="s">
        <v>42278</v>
      </c>
    </row>
    <row r="42034" spans="7:7">
      <c r="G42034" s="162" t="s">
        <v>42279</v>
      </c>
    </row>
    <row r="42035" spans="7:7">
      <c r="G42035" s="162" t="s">
        <v>42280</v>
      </c>
    </row>
    <row r="42036" spans="7:7">
      <c r="G42036" s="162" t="s">
        <v>42281</v>
      </c>
    </row>
    <row r="42037" spans="7:7">
      <c r="G42037" s="162" t="s">
        <v>42282</v>
      </c>
    </row>
    <row r="42038" spans="7:7">
      <c r="G42038" s="162" t="s">
        <v>42283</v>
      </c>
    </row>
    <row r="42039" spans="7:7">
      <c r="G42039" s="162" t="s">
        <v>42284</v>
      </c>
    </row>
    <row r="42040" spans="7:7">
      <c r="G42040" s="162" t="s">
        <v>42285</v>
      </c>
    </row>
    <row r="42041" spans="7:7">
      <c r="G42041" s="162" t="s">
        <v>42286</v>
      </c>
    </row>
    <row r="42042" spans="7:7">
      <c r="G42042" s="162" t="s">
        <v>42287</v>
      </c>
    </row>
    <row r="42043" spans="7:7">
      <c r="G42043" s="162" t="s">
        <v>42288</v>
      </c>
    </row>
    <row r="42044" spans="7:7">
      <c r="G42044" s="162" t="s">
        <v>42289</v>
      </c>
    </row>
    <row r="42045" spans="7:7">
      <c r="G42045" s="162" t="s">
        <v>42290</v>
      </c>
    </row>
    <row r="42046" spans="7:7">
      <c r="G42046" s="162" t="s">
        <v>42291</v>
      </c>
    </row>
    <row r="42047" spans="7:7">
      <c r="G42047" s="162" t="s">
        <v>42292</v>
      </c>
    </row>
    <row r="42048" spans="7:7">
      <c r="G42048" s="162" t="s">
        <v>42293</v>
      </c>
    </row>
    <row r="42049" spans="7:7">
      <c r="G42049" s="162" t="s">
        <v>42294</v>
      </c>
    </row>
    <row r="42050" spans="7:7">
      <c r="G42050" s="162" t="s">
        <v>42295</v>
      </c>
    </row>
    <row r="42051" spans="7:7">
      <c r="G42051" s="162" t="s">
        <v>42296</v>
      </c>
    </row>
    <row r="42052" spans="7:7">
      <c r="G42052" s="162" t="s">
        <v>42297</v>
      </c>
    </row>
    <row r="42053" spans="7:7">
      <c r="G42053" s="162" t="s">
        <v>42298</v>
      </c>
    </row>
    <row r="42054" spans="7:7">
      <c r="G42054" s="162" t="s">
        <v>42299</v>
      </c>
    </row>
    <row r="42055" spans="7:7">
      <c r="G42055" s="162" t="s">
        <v>42300</v>
      </c>
    </row>
    <row r="42056" spans="7:7">
      <c r="G42056" s="162" t="s">
        <v>42301</v>
      </c>
    </row>
    <row r="42057" spans="7:7">
      <c r="G42057" s="162" t="s">
        <v>42302</v>
      </c>
    </row>
    <row r="42058" spans="7:7">
      <c r="G42058" s="162" t="s">
        <v>42303</v>
      </c>
    </row>
    <row r="42059" spans="7:7">
      <c r="G42059" s="162" t="s">
        <v>42304</v>
      </c>
    </row>
    <row r="42060" spans="7:7">
      <c r="G42060" s="162" t="s">
        <v>42305</v>
      </c>
    </row>
    <row r="42061" spans="7:7">
      <c r="G42061" s="162" t="s">
        <v>42306</v>
      </c>
    </row>
    <row r="42062" spans="7:7">
      <c r="G42062" s="162" t="s">
        <v>42307</v>
      </c>
    </row>
    <row r="42063" spans="7:7">
      <c r="G42063" s="162" t="s">
        <v>42308</v>
      </c>
    </row>
    <row r="42064" spans="7:7">
      <c r="G42064" s="162" t="s">
        <v>42309</v>
      </c>
    </row>
    <row r="42065" spans="7:7">
      <c r="G42065" s="162" t="s">
        <v>42310</v>
      </c>
    </row>
    <row r="42066" spans="7:7">
      <c r="G42066" s="162" t="s">
        <v>42311</v>
      </c>
    </row>
    <row r="42067" spans="7:7">
      <c r="G42067" s="162" t="s">
        <v>42312</v>
      </c>
    </row>
    <row r="42068" spans="7:7">
      <c r="G42068" s="162" t="s">
        <v>42313</v>
      </c>
    </row>
    <row r="42069" spans="7:7">
      <c r="G42069" s="162" t="s">
        <v>42314</v>
      </c>
    </row>
    <row r="42070" spans="7:7">
      <c r="G42070" s="162" t="s">
        <v>42315</v>
      </c>
    </row>
    <row r="42071" spans="7:7">
      <c r="G42071" s="162" t="s">
        <v>42316</v>
      </c>
    </row>
    <row r="42072" spans="7:7">
      <c r="G42072" s="162" t="s">
        <v>42317</v>
      </c>
    </row>
    <row r="42073" spans="7:7">
      <c r="G42073" s="162" t="s">
        <v>42318</v>
      </c>
    </row>
    <row r="42074" spans="7:7">
      <c r="G42074" s="162" t="s">
        <v>42319</v>
      </c>
    </row>
    <row r="42075" spans="7:7">
      <c r="G42075" s="162" t="s">
        <v>42320</v>
      </c>
    </row>
    <row r="42076" spans="7:7">
      <c r="G42076" s="162" t="s">
        <v>42321</v>
      </c>
    </row>
    <row r="42077" spans="7:7">
      <c r="G42077" s="162" t="s">
        <v>42322</v>
      </c>
    </row>
    <row r="42078" spans="7:7">
      <c r="G42078" s="162" t="s">
        <v>42323</v>
      </c>
    </row>
    <row r="42079" spans="7:7">
      <c r="G42079" s="162" t="s">
        <v>42324</v>
      </c>
    </row>
    <row r="42080" spans="7:7">
      <c r="G42080" s="162" t="s">
        <v>42325</v>
      </c>
    </row>
    <row r="42081" spans="7:7">
      <c r="G42081" s="162" t="s">
        <v>42326</v>
      </c>
    </row>
    <row r="42082" spans="7:7">
      <c r="G42082" s="162" t="s">
        <v>42327</v>
      </c>
    </row>
    <row r="42083" spans="7:7">
      <c r="G42083" s="162" t="s">
        <v>42328</v>
      </c>
    </row>
    <row r="42084" spans="7:7">
      <c r="G42084" s="162" t="s">
        <v>42329</v>
      </c>
    </row>
    <row r="42085" spans="7:7">
      <c r="G42085" s="162" t="s">
        <v>42330</v>
      </c>
    </row>
    <row r="42086" spans="7:7">
      <c r="G42086" s="162" t="s">
        <v>42331</v>
      </c>
    </row>
    <row r="42087" spans="7:7">
      <c r="G42087" s="162" t="s">
        <v>42332</v>
      </c>
    </row>
    <row r="42088" spans="7:7">
      <c r="G42088" s="162" t="s">
        <v>42333</v>
      </c>
    </row>
    <row r="42089" spans="7:7">
      <c r="G42089" s="162" t="s">
        <v>42334</v>
      </c>
    </row>
    <row r="42090" spans="7:7">
      <c r="G42090" s="162" t="s">
        <v>42335</v>
      </c>
    </row>
    <row r="42091" spans="7:7">
      <c r="G42091" s="162" t="s">
        <v>42336</v>
      </c>
    </row>
    <row r="42092" spans="7:7">
      <c r="G42092" s="162" t="s">
        <v>42337</v>
      </c>
    </row>
    <row r="42093" spans="7:7">
      <c r="G42093" s="162" t="s">
        <v>42338</v>
      </c>
    </row>
    <row r="42094" spans="7:7">
      <c r="G42094" s="162" t="s">
        <v>42339</v>
      </c>
    </row>
    <row r="42095" spans="7:7">
      <c r="G42095" s="162" t="s">
        <v>42340</v>
      </c>
    </row>
    <row r="42096" spans="7:7">
      <c r="G42096" s="162" t="s">
        <v>42341</v>
      </c>
    </row>
    <row r="42097" spans="7:7">
      <c r="G42097" s="162" t="s">
        <v>42342</v>
      </c>
    </row>
    <row r="42098" spans="7:7">
      <c r="G42098" s="162" t="s">
        <v>42343</v>
      </c>
    </row>
    <row r="42099" spans="7:7">
      <c r="G42099" s="162" t="s">
        <v>42344</v>
      </c>
    </row>
    <row r="42100" spans="7:7">
      <c r="G42100" s="162" t="s">
        <v>42345</v>
      </c>
    </row>
    <row r="42101" spans="7:7">
      <c r="G42101" s="162" t="s">
        <v>42346</v>
      </c>
    </row>
    <row r="42102" spans="7:7">
      <c r="G42102" s="162" t="s">
        <v>42347</v>
      </c>
    </row>
    <row r="42103" spans="7:7">
      <c r="G42103" s="162" t="s">
        <v>42348</v>
      </c>
    </row>
    <row r="42104" spans="7:7">
      <c r="G42104" s="162" t="s">
        <v>42349</v>
      </c>
    </row>
    <row r="42105" spans="7:7">
      <c r="G42105" s="162" t="s">
        <v>42350</v>
      </c>
    </row>
    <row r="42106" spans="7:7">
      <c r="G42106" s="162" t="s">
        <v>42351</v>
      </c>
    </row>
    <row r="42107" spans="7:7">
      <c r="G42107" s="162" t="s">
        <v>42352</v>
      </c>
    </row>
    <row r="42108" spans="7:7">
      <c r="G42108" s="162" t="s">
        <v>42353</v>
      </c>
    </row>
    <row r="42109" spans="7:7">
      <c r="G42109" s="162" t="s">
        <v>42354</v>
      </c>
    </row>
    <row r="42110" spans="7:7">
      <c r="G42110" s="162" t="s">
        <v>42355</v>
      </c>
    </row>
    <row r="42111" spans="7:7">
      <c r="G42111" s="162" t="s">
        <v>42356</v>
      </c>
    </row>
    <row r="42112" spans="7:7">
      <c r="G42112" s="162" t="s">
        <v>42357</v>
      </c>
    </row>
    <row r="42113" spans="7:7">
      <c r="G42113" s="162" t="s">
        <v>42358</v>
      </c>
    </row>
    <row r="42114" spans="7:7">
      <c r="G42114" s="162" t="s">
        <v>42359</v>
      </c>
    </row>
    <row r="42115" spans="7:7">
      <c r="G42115" s="162" t="s">
        <v>42360</v>
      </c>
    </row>
    <row r="42116" spans="7:7">
      <c r="G42116" s="162" t="s">
        <v>42361</v>
      </c>
    </row>
    <row r="42117" spans="7:7">
      <c r="G42117" s="162" t="s">
        <v>42362</v>
      </c>
    </row>
    <row r="42118" spans="7:7">
      <c r="G42118" s="162" t="s">
        <v>42363</v>
      </c>
    </row>
    <row r="42119" spans="7:7">
      <c r="G42119" s="162" t="s">
        <v>42364</v>
      </c>
    </row>
    <row r="42120" spans="7:7">
      <c r="G42120" s="162" t="s">
        <v>42365</v>
      </c>
    </row>
    <row r="42121" spans="7:7">
      <c r="G42121" s="162" t="s">
        <v>42366</v>
      </c>
    </row>
    <row r="42122" spans="7:7">
      <c r="G42122" s="162" t="s">
        <v>42367</v>
      </c>
    </row>
    <row r="42123" spans="7:7">
      <c r="G42123" s="162" t="s">
        <v>42368</v>
      </c>
    </row>
    <row r="42124" spans="7:7">
      <c r="G42124" s="162" t="s">
        <v>42369</v>
      </c>
    </row>
    <row r="42125" spans="7:7">
      <c r="G42125" s="162" t="s">
        <v>42370</v>
      </c>
    </row>
    <row r="42126" spans="7:7">
      <c r="G42126" s="162" t="s">
        <v>42371</v>
      </c>
    </row>
    <row r="42127" spans="7:7">
      <c r="G42127" s="162" t="s">
        <v>42372</v>
      </c>
    </row>
    <row r="42128" spans="7:7">
      <c r="G42128" s="162" t="s">
        <v>42373</v>
      </c>
    </row>
    <row r="42129" spans="7:7">
      <c r="G42129" s="162" t="s">
        <v>42374</v>
      </c>
    </row>
    <row r="42130" spans="7:7">
      <c r="G42130" s="162" t="s">
        <v>42375</v>
      </c>
    </row>
    <row r="42131" spans="7:7">
      <c r="G42131" s="162" t="s">
        <v>42376</v>
      </c>
    </row>
    <row r="42132" spans="7:7">
      <c r="G42132" s="162" t="s">
        <v>42377</v>
      </c>
    </row>
    <row r="42133" spans="7:7">
      <c r="G42133" s="162" t="s">
        <v>42378</v>
      </c>
    </row>
    <row r="42134" spans="7:7">
      <c r="G42134" s="162" t="s">
        <v>42379</v>
      </c>
    </row>
    <row r="42135" spans="7:7">
      <c r="G42135" s="162" t="s">
        <v>42380</v>
      </c>
    </row>
    <row r="42136" spans="7:7">
      <c r="G42136" s="162" t="s">
        <v>42381</v>
      </c>
    </row>
    <row r="42137" spans="7:7">
      <c r="G42137" s="162" t="s">
        <v>42382</v>
      </c>
    </row>
    <row r="42138" spans="7:7">
      <c r="G42138" s="162" t="s">
        <v>42383</v>
      </c>
    </row>
    <row r="42139" spans="7:7">
      <c r="G42139" s="162" t="s">
        <v>42384</v>
      </c>
    </row>
    <row r="42140" spans="7:7">
      <c r="G42140" s="162" t="s">
        <v>42385</v>
      </c>
    </row>
    <row r="42141" spans="7:7">
      <c r="G42141" s="162" t="s">
        <v>42386</v>
      </c>
    </row>
    <row r="42142" spans="7:7">
      <c r="G42142" s="162" t="s">
        <v>42387</v>
      </c>
    </row>
    <row r="42143" spans="7:7">
      <c r="G42143" s="162" t="s">
        <v>42388</v>
      </c>
    </row>
    <row r="42144" spans="7:7">
      <c r="G42144" s="162" t="s">
        <v>42389</v>
      </c>
    </row>
    <row r="42145" spans="7:7">
      <c r="G42145" s="162" t="s">
        <v>42390</v>
      </c>
    </row>
    <row r="42146" spans="7:7">
      <c r="G42146" s="162" t="s">
        <v>42391</v>
      </c>
    </row>
    <row r="42147" spans="7:7">
      <c r="G42147" s="162" t="s">
        <v>42392</v>
      </c>
    </row>
    <row r="42148" spans="7:7">
      <c r="G42148" s="162" t="s">
        <v>42393</v>
      </c>
    </row>
    <row r="42149" spans="7:7">
      <c r="G42149" s="162" t="s">
        <v>42394</v>
      </c>
    </row>
    <row r="42150" spans="7:7">
      <c r="G42150" s="162" t="s">
        <v>42395</v>
      </c>
    </row>
    <row r="42151" spans="7:7">
      <c r="G42151" s="162" t="s">
        <v>42396</v>
      </c>
    </row>
    <row r="42152" spans="7:7">
      <c r="G42152" s="162" t="s">
        <v>42397</v>
      </c>
    </row>
    <row r="42153" spans="7:7">
      <c r="G42153" s="162" t="s">
        <v>42398</v>
      </c>
    </row>
    <row r="42154" spans="7:7">
      <c r="G42154" s="162" t="s">
        <v>42399</v>
      </c>
    </row>
    <row r="42155" spans="7:7">
      <c r="G42155" s="162" t="s">
        <v>42400</v>
      </c>
    </row>
    <row r="42156" spans="7:7">
      <c r="G42156" s="162" t="s">
        <v>42401</v>
      </c>
    </row>
    <row r="42157" spans="7:7">
      <c r="G42157" s="162" t="s">
        <v>42402</v>
      </c>
    </row>
    <row r="42158" spans="7:7">
      <c r="G42158" s="162" t="s">
        <v>42403</v>
      </c>
    </row>
    <row r="42159" spans="7:7">
      <c r="G42159" s="162" t="s">
        <v>42404</v>
      </c>
    </row>
    <row r="42160" spans="7:7">
      <c r="G42160" s="162" t="s">
        <v>42405</v>
      </c>
    </row>
    <row r="42161" spans="7:7">
      <c r="G42161" s="162" t="s">
        <v>42406</v>
      </c>
    </row>
    <row r="42162" spans="7:7">
      <c r="G42162" s="162" t="s">
        <v>42407</v>
      </c>
    </row>
    <row r="42163" spans="7:7">
      <c r="G42163" s="162" t="s">
        <v>42408</v>
      </c>
    </row>
    <row r="42164" spans="7:7">
      <c r="G42164" s="162" t="s">
        <v>42409</v>
      </c>
    </row>
    <row r="42165" spans="7:7">
      <c r="G42165" s="162" t="s">
        <v>42410</v>
      </c>
    </row>
    <row r="42166" spans="7:7">
      <c r="G42166" s="162" t="s">
        <v>42411</v>
      </c>
    </row>
    <row r="42167" spans="7:7">
      <c r="G42167" s="162" t="s">
        <v>42412</v>
      </c>
    </row>
    <row r="42168" spans="7:7">
      <c r="G42168" s="162" t="s">
        <v>42413</v>
      </c>
    </row>
    <row r="42169" spans="7:7">
      <c r="G42169" s="162" t="s">
        <v>42414</v>
      </c>
    </row>
    <row r="42170" spans="7:7">
      <c r="G42170" s="162" t="s">
        <v>42415</v>
      </c>
    </row>
    <row r="42171" spans="7:7">
      <c r="G42171" s="162" t="s">
        <v>42416</v>
      </c>
    </row>
    <row r="42172" spans="7:7">
      <c r="G42172" s="162" t="s">
        <v>42417</v>
      </c>
    </row>
    <row r="42173" spans="7:7">
      <c r="G42173" s="162" t="s">
        <v>42418</v>
      </c>
    </row>
    <row r="42174" spans="7:7">
      <c r="G42174" s="162" t="s">
        <v>42419</v>
      </c>
    </row>
    <row r="42175" spans="7:7">
      <c r="G42175" s="162" t="s">
        <v>42420</v>
      </c>
    </row>
    <row r="42176" spans="7:7">
      <c r="G42176" s="162" t="s">
        <v>42421</v>
      </c>
    </row>
    <row r="42177" spans="7:7">
      <c r="G42177" s="162" t="s">
        <v>42422</v>
      </c>
    </row>
    <row r="42178" spans="7:7">
      <c r="G42178" s="162" t="s">
        <v>42423</v>
      </c>
    </row>
    <row r="42179" spans="7:7">
      <c r="G42179" s="162" t="s">
        <v>42424</v>
      </c>
    </row>
    <row r="42180" spans="7:7">
      <c r="G42180" s="162" t="s">
        <v>42425</v>
      </c>
    </row>
    <row r="42181" spans="7:7">
      <c r="G42181" s="162" t="s">
        <v>42426</v>
      </c>
    </row>
    <row r="42182" spans="7:7">
      <c r="G42182" s="162" t="s">
        <v>42427</v>
      </c>
    </row>
    <row r="42183" spans="7:7">
      <c r="G42183" s="162" t="s">
        <v>42428</v>
      </c>
    </row>
    <row r="42184" spans="7:7">
      <c r="G42184" s="162" t="s">
        <v>42429</v>
      </c>
    </row>
    <row r="42185" spans="7:7">
      <c r="G42185" s="162" t="s">
        <v>42430</v>
      </c>
    </row>
    <row r="42186" spans="7:7">
      <c r="G42186" s="162" t="s">
        <v>42431</v>
      </c>
    </row>
    <row r="42187" spans="7:7">
      <c r="G42187" s="162" t="s">
        <v>42432</v>
      </c>
    </row>
    <row r="42188" spans="7:7">
      <c r="G42188" s="162" t="s">
        <v>42433</v>
      </c>
    </row>
    <row r="42189" spans="7:7">
      <c r="G42189" s="162" t="s">
        <v>42434</v>
      </c>
    </row>
    <row r="42190" spans="7:7">
      <c r="G42190" s="162" t="s">
        <v>42435</v>
      </c>
    </row>
    <row r="42191" spans="7:7">
      <c r="G42191" s="162" t="s">
        <v>42436</v>
      </c>
    </row>
    <row r="42192" spans="7:7">
      <c r="G42192" s="162" t="s">
        <v>42437</v>
      </c>
    </row>
    <row r="42193" spans="7:7">
      <c r="G42193" s="162" t="s">
        <v>42438</v>
      </c>
    </row>
    <row r="42194" spans="7:7">
      <c r="G42194" s="162" t="s">
        <v>42439</v>
      </c>
    </row>
    <row r="42195" spans="7:7">
      <c r="G42195" s="162" t="s">
        <v>42440</v>
      </c>
    </row>
    <row r="42196" spans="7:7">
      <c r="G42196" s="162" t="s">
        <v>42441</v>
      </c>
    </row>
    <row r="42197" spans="7:7">
      <c r="G42197" s="162" t="s">
        <v>42442</v>
      </c>
    </row>
    <row r="42198" spans="7:7">
      <c r="G42198" s="162" t="s">
        <v>42443</v>
      </c>
    </row>
    <row r="42199" spans="7:7">
      <c r="G42199" s="162" t="s">
        <v>42444</v>
      </c>
    </row>
    <row r="42200" spans="7:7">
      <c r="G42200" s="162" t="s">
        <v>42445</v>
      </c>
    </row>
    <row r="42201" spans="7:7">
      <c r="G42201" s="162" t="s">
        <v>42446</v>
      </c>
    </row>
    <row r="42202" spans="7:7">
      <c r="G42202" s="162" t="s">
        <v>42447</v>
      </c>
    </row>
    <row r="42203" spans="7:7">
      <c r="G42203" s="162" t="s">
        <v>42448</v>
      </c>
    </row>
    <row r="42204" spans="7:7">
      <c r="G42204" s="162" t="s">
        <v>42449</v>
      </c>
    </row>
    <row r="42205" spans="7:7">
      <c r="G42205" s="162" t="s">
        <v>42450</v>
      </c>
    </row>
    <row r="42206" spans="7:7">
      <c r="G42206" s="162" t="s">
        <v>42451</v>
      </c>
    </row>
    <row r="42207" spans="7:7">
      <c r="G42207" s="162" t="s">
        <v>42452</v>
      </c>
    </row>
    <row r="42208" spans="7:7">
      <c r="G42208" s="162" t="s">
        <v>42453</v>
      </c>
    </row>
    <row r="42209" spans="7:7">
      <c r="G42209" s="162" t="s">
        <v>42454</v>
      </c>
    </row>
    <row r="42210" spans="7:7">
      <c r="G42210" s="162" t="s">
        <v>42455</v>
      </c>
    </row>
    <row r="42211" spans="7:7">
      <c r="G42211" s="162" t="s">
        <v>42456</v>
      </c>
    </row>
    <row r="42212" spans="7:7">
      <c r="G42212" s="162" t="s">
        <v>42457</v>
      </c>
    </row>
    <row r="42213" spans="7:7">
      <c r="G42213" s="162" t="s">
        <v>42458</v>
      </c>
    </row>
    <row r="42214" spans="7:7">
      <c r="G42214" s="162" t="s">
        <v>42459</v>
      </c>
    </row>
    <row r="42215" spans="7:7">
      <c r="G42215" s="162" t="s">
        <v>42460</v>
      </c>
    </row>
    <row r="42216" spans="7:7">
      <c r="G42216" s="162" t="s">
        <v>42461</v>
      </c>
    </row>
    <row r="42217" spans="7:7">
      <c r="G42217" s="162" t="s">
        <v>42462</v>
      </c>
    </row>
    <row r="42218" spans="7:7">
      <c r="G42218" s="162" t="s">
        <v>42463</v>
      </c>
    </row>
    <row r="42219" spans="7:7">
      <c r="G42219" s="162" t="s">
        <v>42464</v>
      </c>
    </row>
    <row r="42220" spans="7:7">
      <c r="G42220" s="162" t="s">
        <v>42465</v>
      </c>
    </row>
    <row r="42221" spans="7:7">
      <c r="G42221" s="162" t="s">
        <v>42466</v>
      </c>
    </row>
    <row r="42222" spans="7:7">
      <c r="G42222" s="162" t="s">
        <v>42467</v>
      </c>
    </row>
    <row r="42223" spans="7:7">
      <c r="G42223" s="162" t="s">
        <v>42468</v>
      </c>
    </row>
    <row r="42224" spans="7:7">
      <c r="G42224" s="162" t="s">
        <v>42469</v>
      </c>
    </row>
    <row r="42225" spans="7:7">
      <c r="G42225" s="162" t="s">
        <v>42470</v>
      </c>
    </row>
    <row r="42226" spans="7:7">
      <c r="G42226" s="162" t="s">
        <v>42471</v>
      </c>
    </row>
    <row r="42227" spans="7:7">
      <c r="G42227" s="162" t="s">
        <v>42472</v>
      </c>
    </row>
    <row r="42228" spans="7:7">
      <c r="G42228" s="162" t="s">
        <v>42473</v>
      </c>
    </row>
    <row r="42229" spans="7:7">
      <c r="G42229" s="162" t="s">
        <v>42474</v>
      </c>
    </row>
    <row r="42230" spans="7:7">
      <c r="G42230" s="162" t="s">
        <v>42475</v>
      </c>
    </row>
    <row r="42231" spans="7:7">
      <c r="G42231" s="162" t="s">
        <v>42476</v>
      </c>
    </row>
    <row r="42232" spans="7:7">
      <c r="G42232" s="162" t="s">
        <v>42477</v>
      </c>
    </row>
    <row r="42233" spans="7:7">
      <c r="G42233" s="162" t="s">
        <v>42478</v>
      </c>
    </row>
    <row r="42234" spans="7:7">
      <c r="G42234" s="162" t="s">
        <v>42479</v>
      </c>
    </row>
    <row r="42235" spans="7:7">
      <c r="G42235" s="162" t="s">
        <v>42480</v>
      </c>
    </row>
    <row r="42236" spans="7:7">
      <c r="G42236" s="162" t="s">
        <v>42481</v>
      </c>
    </row>
    <row r="42237" spans="7:7">
      <c r="G42237" s="162" t="s">
        <v>42482</v>
      </c>
    </row>
    <row r="42238" spans="7:7">
      <c r="G42238" s="162" t="s">
        <v>42483</v>
      </c>
    </row>
    <row r="42239" spans="7:7">
      <c r="G42239" s="162" t="s">
        <v>42484</v>
      </c>
    </row>
    <row r="42240" spans="7:7">
      <c r="G42240" s="162" t="s">
        <v>42485</v>
      </c>
    </row>
    <row r="42241" spans="7:7">
      <c r="G42241" s="162" t="s">
        <v>42486</v>
      </c>
    </row>
    <row r="42242" spans="7:7">
      <c r="G42242" s="162" t="s">
        <v>42487</v>
      </c>
    </row>
    <row r="42243" spans="7:7">
      <c r="G42243" s="162" t="s">
        <v>42488</v>
      </c>
    </row>
    <row r="42244" spans="7:7">
      <c r="G42244" s="162" t="s">
        <v>42489</v>
      </c>
    </row>
    <row r="42245" spans="7:7">
      <c r="G42245" s="162" t="s">
        <v>42490</v>
      </c>
    </row>
    <row r="42246" spans="7:7">
      <c r="G42246" s="162" t="s">
        <v>42491</v>
      </c>
    </row>
    <row r="42247" spans="7:7">
      <c r="G42247" s="162" t="s">
        <v>42492</v>
      </c>
    </row>
    <row r="42248" spans="7:7">
      <c r="G42248" s="162" t="s">
        <v>42493</v>
      </c>
    </row>
    <row r="42249" spans="7:7">
      <c r="G42249" s="162" t="s">
        <v>42494</v>
      </c>
    </row>
    <row r="42250" spans="7:7">
      <c r="G42250" s="162" t="s">
        <v>42495</v>
      </c>
    </row>
    <row r="42251" spans="7:7">
      <c r="G42251" s="162" t="s">
        <v>42496</v>
      </c>
    </row>
    <row r="42252" spans="7:7">
      <c r="G42252" s="162" t="s">
        <v>42497</v>
      </c>
    </row>
    <row r="42253" spans="7:7">
      <c r="G42253" s="162" t="s">
        <v>42498</v>
      </c>
    </row>
    <row r="42254" spans="7:7">
      <c r="G42254" s="162" t="s">
        <v>42499</v>
      </c>
    </row>
    <row r="42255" spans="7:7">
      <c r="G42255" s="162" t="s">
        <v>42500</v>
      </c>
    </row>
    <row r="42256" spans="7:7">
      <c r="G42256" s="162" t="s">
        <v>42501</v>
      </c>
    </row>
    <row r="42257" spans="7:7">
      <c r="G42257" s="162" t="s">
        <v>42502</v>
      </c>
    </row>
    <row r="42258" spans="7:7">
      <c r="G42258" s="162" t="s">
        <v>42503</v>
      </c>
    </row>
    <row r="42259" spans="7:7">
      <c r="G42259" s="162" t="s">
        <v>42504</v>
      </c>
    </row>
    <row r="42260" spans="7:7">
      <c r="G42260" s="162" t="s">
        <v>42505</v>
      </c>
    </row>
    <row r="42261" spans="7:7">
      <c r="G42261" s="162" t="s">
        <v>42506</v>
      </c>
    </row>
    <row r="42262" spans="7:7">
      <c r="G42262" s="162" t="s">
        <v>42507</v>
      </c>
    </row>
    <row r="42263" spans="7:7">
      <c r="G42263" s="162" t="s">
        <v>42508</v>
      </c>
    </row>
    <row r="42264" spans="7:7">
      <c r="G42264" s="162" t="s">
        <v>42509</v>
      </c>
    </row>
    <row r="42265" spans="7:7">
      <c r="G42265" s="162" t="s">
        <v>42510</v>
      </c>
    </row>
    <row r="42266" spans="7:7">
      <c r="G42266" s="162" t="s">
        <v>42511</v>
      </c>
    </row>
    <row r="42267" spans="7:7">
      <c r="G42267" s="162" t="s">
        <v>42512</v>
      </c>
    </row>
    <row r="42268" spans="7:7">
      <c r="G42268" s="162" t="s">
        <v>42513</v>
      </c>
    </row>
    <row r="42269" spans="7:7">
      <c r="G42269" s="162" t="s">
        <v>42514</v>
      </c>
    </row>
    <row r="42270" spans="7:7">
      <c r="G42270" s="162" t="s">
        <v>42515</v>
      </c>
    </row>
    <row r="42271" spans="7:7">
      <c r="G42271" s="162" t="s">
        <v>42516</v>
      </c>
    </row>
    <row r="42272" spans="7:7">
      <c r="G42272" s="162" t="s">
        <v>42517</v>
      </c>
    </row>
    <row r="42273" spans="7:7">
      <c r="G42273" s="162" t="s">
        <v>42518</v>
      </c>
    </row>
    <row r="42274" spans="7:7">
      <c r="G42274" s="162" t="s">
        <v>42519</v>
      </c>
    </row>
    <row r="42275" spans="7:7">
      <c r="G42275" s="162" t="s">
        <v>42520</v>
      </c>
    </row>
    <row r="42276" spans="7:7">
      <c r="G42276" s="162" t="s">
        <v>42521</v>
      </c>
    </row>
    <row r="42277" spans="7:7">
      <c r="G42277" s="162" t="s">
        <v>42522</v>
      </c>
    </row>
    <row r="42278" spans="7:7">
      <c r="G42278" s="162" t="s">
        <v>42523</v>
      </c>
    </row>
    <row r="42279" spans="7:7">
      <c r="G42279" s="162" t="s">
        <v>42524</v>
      </c>
    </row>
    <row r="42280" spans="7:7">
      <c r="G42280" s="162" t="s">
        <v>42525</v>
      </c>
    </row>
    <row r="42281" spans="7:7">
      <c r="G42281" s="162" t="s">
        <v>42526</v>
      </c>
    </row>
    <row r="42282" spans="7:7">
      <c r="G42282" s="162" t="s">
        <v>42527</v>
      </c>
    </row>
    <row r="42283" spans="7:7">
      <c r="G42283" s="162" t="s">
        <v>42528</v>
      </c>
    </row>
    <row r="42284" spans="7:7">
      <c r="G42284" s="162" t="s">
        <v>42529</v>
      </c>
    </row>
    <row r="42285" spans="7:7">
      <c r="G42285" s="162" t="s">
        <v>42530</v>
      </c>
    </row>
    <row r="42286" spans="7:7">
      <c r="G42286" s="162" t="s">
        <v>42531</v>
      </c>
    </row>
    <row r="42287" spans="7:7">
      <c r="G42287" s="162" t="s">
        <v>42532</v>
      </c>
    </row>
    <row r="42288" spans="7:7">
      <c r="G42288" s="162" t="s">
        <v>42533</v>
      </c>
    </row>
    <row r="42289" spans="7:7">
      <c r="G42289" s="162" t="s">
        <v>42534</v>
      </c>
    </row>
    <row r="42290" spans="7:7">
      <c r="G42290" s="162" t="s">
        <v>42535</v>
      </c>
    </row>
    <row r="42291" spans="7:7">
      <c r="G42291" s="162" t="s">
        <v>42536</v>
      </c>
    </row>
    <row r="42292" spans="7:7">
      <c r="G42292" s="162" t="s">
        <v>42537</v>
      </c>
    </row>
    <row r="42293" spans="7:7">
      <c r="G42293" s="162" t="s">
        <v>42538</v>
      </c>
    </row>
    <row r="42294" spans="7:7">
      <c r="G42294" s="162" t="s">
        <v>42539</v>
      </c>
    </row>
    <row r="42295" spans="7:7">
      <c r="G42295" s="162" t="s">
        <v>42540</v>
      </c>
    </row>
    <row r="42296" spans="7:7">
      <c r="G42296" s="162" t="s">
        <v>42541</v>
      </c>
    </row>
    <row r="42297" spans="7:7">
      <c r="G42297" s="162" t="s">
        <v>42542</v>
      </c>
    </row>
    <row r="42298" spans="7:7">
      <c r="G42298" s="162" t="s">
        <v>42543</v>
      </c>
    </row>
    <row r="42299" spans="7:7">
      <c r="G42299" s="162" t="s">
        <v>42544</v>
      </c>
    </row>
    <row r="42300" spans="7:7">
      <c r="G42300" s="162" t="s">
        <v>42545</v>
      </c>
    </row>
    <row r="42301" spans="7:7">
      <c r="G42301" s="162" t="s">
        <v>42546</v>
      </c>
    </row>
    <row r="42302" spans="7:7">
      <c r="G42302" s="162" t="s">
        <v>42547</v>
      </c>
    </row>
    <row r="42303" spans="7:7">
      <c r="G42303" s="162" t="s">
        <v>42548</v>
      </c>
    </row>
    <row r="42304" spans="7:7">
      <c r="G42304" s="162" t="s">
        <v>42549</v>
      </c>
    </row>
    <row r="42305" spans="7:7">
      <c r="G42305" s="162" t="s">
        <v>42550</v>
      </c>
    </row>
    <row r="42306" spans="7:7">
      <c r="G42306" s="162" t="s">
        <v>42551</v>
      </c>
    </row>
    <row r="42307" spans="7:7">
      <c r="G42307" s="162" t="s">
        <v>42552</v>
      </c>
    </row>
    <row r="42308" spans="7:7">
      <c r="G42308" s="162" t="s">
        <v>42553</v>
      </c>
    </row>
    <row r="42309" spans="7:7">
      <c r="G42309" s="162" t="s">
        <v>42554</v>
      </c>
    </row>
    <row r="42310" spans="7:7">
      <c r="G42310" s="162" t="s">
        <v>42555</v>
      </c>
    </row>
    <row r="42311" spans="7:7">
      <c r="G42311" s="162" t="s">
        <v>42556</v>
      </c>
    </row>
    <row r="42312" spans="7:7">
      <c r="G42312" s="162" t="s">
        <v>42557</v>
      </c>
    </row>
    <row r="42313" spans="7:7">
      <c r="G42313" s="162" t="s">
        <v>42558</v>
      </c>
    </row>
    <row r="42314" spans="7:7">
      <c r="G42314" s="162" t="s">
        <v>42559</v>
      </c>
    </row>
    <row r="42315" spans="7:7">
      <c r="G42315" s="162" t="s">
        <v>42560</v>
      </c>
    </row>
    <row r="42316" spans="7:7">
      <c r="G42316" s="162" t="s">
        <v>42561</v>
      </c>
    </row>
    <row r="42317" spans="7:7">
      <c r="G42317" s="162" t="s">
        <v>42562</v>
      </c>
    </row>
    <row r="42318" spans="7:7">
      <c r="G42318" s="162" t="s">
        <v>42563</v>
      </c>
    </row>
    <row r="42319" spans="7:7">
      <c r="G42319" s="162" t="s">
        <v>42564</v>
      </c>
    </row>
    <row r="42320" spans="7:7">
      <c r="G42320" s="162" t="s">
        <v>42565</v>
      </c>
    </row>
    <row r="42321" spans="7:7">
      <c r="G42321" s="162" t="s">
        <v>42566</v>
      </c>
    </row>
    <row r="42322" spans="7:7">
      <c r="G42322" s="162" t="s">
        <v>42567</v>
      </c>
    </row>
    <row r="42323" spans="7:7">
      <c r="G42323" s="162" t="s">
        <v>42568</v>
      </c>
    </row>
    <row r="42324" spans="7:7">
      <c r="G42324" s="162" t="s">
        <v>42569</v>
      </c>
    </row>
    <row r="42325" spans="7:7">
      <c r="G42325" s="162" t="s">
        <v>42570</v>
      </c>
    </row>
    <row r="42326" spans="7:7">
      <c r="G42326" s="162" t="s">
        <v>42571</v>
      </c>
    </row>
    <row r="42327" spans="7:7">
      <c r="G42327" s="162" t="s">
        <v>42572</v>
      </c>
    </row>
    <row r="42328" spans="7:7">
      <c r="G42328" s="162" t="s">
        <v>42573</v>
      </c>
    </row>
    <row r="42329" spans="7:7">
      <c r="G42329" s="162" t="s">
        <v>42574</v>
      </c>
    </row>
    <row r="42330" spans="7:7">
      <c r="G42330" s="162" t="s">
        <v>42575</v>
      </c>
    </row>
    <row r="42331" spans="7:7">
      <c r="G42331" s="162" t="s">
        <v>42576</v>
      </c>
    </row>
    <row r="42332" spans="7:7">
      <c r="G42332" s="162" t="s">
        <v>42577</v>
      </c>
    </row>
    <row r="42333" spans="7:7">
      <c r="G42333" s="162" t="s">
        <v>42578</v>
      </c>
    </row>
    <row r="42334" spans="7:7">
      <c r="G42334" s="162" t="s">
        <v>42579</v>
      </c>
    </row>
    <row r="42335" spans="7:7">
      <c r="G42335" s="162" t="s">
        <v>42580</v>
      </c>
    </row>
    <row r="42336" spans="7:7">
      <c r="G42336" s="162" t="s">
        <v>42581</v>
      </c>
    </row>
    <row r="42337" spans="7:7">
      <c r="G42337" s="162" t="s">
        <v>42582</v>
      </c>
    </row>
    <row r="42338" spans="7:7">
      <c r="G42338" s="162" t="s">
        <v>42583</v>
      </c>
    </row>
    <row r="42339" spans="7:7">
      <c r="G42339" s="162" t="s">
        <v>42584</v>
      </c>
    </row>
    <row r="42340" spans="7:7">
      <c r="G42340" s="162" t="s">
        <v>42585</v>
      </c>
    </row>
    <row r="42341" spans="7:7">
      <c r="G42341" s="162" t="s">
        <v>42586</v>
      </c>
    </row>
    <row r="42342" spans="7:7">
      <c r="G42342" s="162" t="s">
        <v>42587</v>
      </c>
    </row>
    <row r="42343" spans="7:7">
      <c r="G42343" s="162" t="s">
        <v>42588</v>
      </c>
    </row>
    <row r="42344" spans="7:7">
      <c r="G42344" s="162" t="s">
        <v>42589</v>
      </c>
    </row>
    <row r="42345" spans="7:7">
      <c r="G42345" s="162" t="s">
        <v>42590</v>
      </c>
    </row>
    <row r="42346" spans="7:7">
      <c r="G42346" s="162" t="s">
        <v>42591</v>
      </c>
    </row>
    <row r="42347" spans="7:7">
      <c r="G42347" s="162" t="s">
        <v>42592</v>
      </c>
    </row>
    <row r="42348" spans="7:7">
      <c r="G42348" s="162" t="s">
        <v>42593</v>
      </c>
    </row>
    <row r="42349" spans="7:7">
      <c r="G42349" s="162" t="s">
        <v>42594</v>
      </c>
    </row>
    <row r="42350" spans="7:7">
      <c r="G42350" s="162" t="s">
        <v>42595</v>
      </c>
    </row>
    <row r="42351" spans="7:7">
      <c r="G42351" s="162" t="s">
        <v>42596</v>
      </c>
    </row>
    <row r="42352" spans="7:7">
      <c r="G42352" s="162" t="s">
        <v>42597</v>
      </c>
    </row>
    <row r="42353" spans="7:7">
      <c r="G42353" s="162" t="s">
        <v>42598</v>
      </c>
    </row>
    <row r="42354" spans="7:7">
      <c r="G42354" s="162" t="s">
        <v>42599</v>
      </c>
    </row>
    <row r="42355" spans="7:7">
      <c r="G42355" s="162" t="s">
        <v>42600</v>
      </c>
    </row>
    <row r="42356" spans="7:7">
      <c r="G42356" s="162" t="s">
        <v>42601</v>
      </c>
    </row>
    <row r="42357" spans="7:7">
      <c r="G42357" s="162" t="s">
        <v>42602</v>
      </c>
    </row>
    <row r="42358" spans="7:7">
      <c r="G42358" s="162" t="s">
        <v>42603</v>
      </c>
    </row>
    <row r="42359" spans="7:7">
      <c r="G42359" s="162" t="s">
        <v>42604</v>
      </c>
    </row>
    <row r="42360" spans="7:7">
      <c r="G42360" s="162" t="s">
        <v>42605</v>
      </c>
    </row>
    <row r="42361" spans="7:7">
      <c r="G42361" s="162" t="s">
        <v>42606</v>
      </c>
    </row>
    <row r="42362" spans="7:7">
      <c r="G42362" s="162" t="s">
        <v>42607</v>
      </c>
    </row>
    <row r="42363" spans="7:7">
      <c r="G42363" s="162" t="s">
        <v>42608</v>
      </c>
    </row>
    <row r="42364" spans="7:7">
      <c r="G42364" s="162" t="s">
        <v>42609</v>
      </c>
    </row>
    <row r="42365" spans="7:7">
      <c r="G42365" s="162" t="s">
        <v>42610</v>
      </c>
    </row>
    <row r="42366" spans="7:7">
      <c r="G42366" s="162" t="s">
        <v>42611</v>
      </c>
    </row>
    <row r="42367" spans="7:7">
      <c r="G42367" s="162" t="s">
        <v>42612</v>
      </c>
    </row>
    <row r="42368" spans="7:7">
      <c r="G42368" s="162" t="s">
        <v>42613</v>
      </c>
    </row>
    <row r="42369" spans="7:7">
      <c r="G42369" s="162" t="s">
        <v>42614</v>
      </c>
    </row>
    <row r="42370" spans="7:7">
      <c r="G42370" s="162" t="s">
        <v>42615</v>
      </c>
    </row>
    <row r="42371" spans="7:7">
      <c r="G42371" s="162" t="s">
        <v>42616</v>
      </c>
    </row>
    <row r="42372" spans="7:7">
      <c r="G42372" s="162" t="s">
        <v>42617</v>
      </c>
    </row>
    <row r="42373" spans="7:7">
      <c r="G42373" s="162" t="s">
        <v>42618</v>
      </c>
    </row>
    <row r="42374" spans="7:7">
      <c r="G42374" s="162" t="s">
        <v>42619</v>
      </c>
    </row>
    <row r="42375" spans="7:7">
      <c r="G42375" s="162" t="s">
        <v>42620</v>
      </c>
    </row>
    <row r="42376" spans="7:7">
      <c r="G42376" s="162" t="s">
        <v>42621</v>
      </c>
    </row>
    <row r="42377" spans="7:7">
      <c r="G42377" s="162" t="s">
        <v>42622</v>
      </c>
    </row>
    <row r="42378" spans="7:7">
      <c r="G42378" s="162" t="s">
        <v>42623</v>
      </c>
    </row>
    <row r="42379" spans="7:7">
      <c r="G42379" s="162" t="s">
        <v>42624</v>
      </c>
    </row>
    <row r="42380" spans="7:7">
      <c r="G42380" s="162" t="s">
        <v>42625</v>
      </c>
    </row>
    <row r="42381" spans="7:7">
      <c r="G42381" s="162" t="s">
        <v>42626</v>
      </c>
    </row>
    <row r="42382" spans="7:7">
      <c r="G42382" s="162" t="s">
        <v>42627</v>
      </c>
    </row>
    <row r="42383" spans="7:7">
      <c r="G42383" s="162" t="s">
        <v>42628</v>
      </c>
    </row>
    <row r="42384" spans="7:7">
      <c r="G42384" s="162" t="s">
        <v>42629</v>
      </c>
    </row>
    <row r="42385" spans="7:7">
      <c r="G42385" s="162" t="s">
        <v>42630</v>
      </c>
    </row>
    <row r="42386" spans="7:7">
      <c r="G42386" s="162" t="s">
        <v>42631</v>
      </c>
    </row>
    <row r="42387" spans="7:7">
      <c r="G42387" s="162" t="s">
        <v>42632</v>
      </c>
    </row>
    <row r="42388" spans="7:7">
      <c r="G42388" s="162" t="s">
        <v>42633</v>
      </c>
    </row>
    <row r="42389" spans="7:7">
      <c r="G42389" s="162" t="s">
        <v>42634</v>
      </c>
    </row>
    <row r="42390" spans="7:7">
      <c r="G42390" s="162" t="s">
        <v>42635</v>
      </c>
    </row>
    <row r="42391" spans="7:7">
      <c r="G42391" s="162" t="s">
        <v>42636</v>
      </c>
    </row>
    <row r="42392" spans="7:7">
      <c r="G42392" s="162" t="s">
        <v>42637</v>
      </c>
    </row>
    <row r="42393" spans="7:7">
      <c r="G42393" s="162" t="s">
        <v>42638</v>
      </c>
    </row>
    <row r="42394" spans="7:7">
      <c r="G42394" s="162" t="s">
        <v>42639</v>
      </c>
    </row>
    <row r="42395" spans="7:7">
      <c r="G42395" s="162" t="s">
        <v>42640</v>
      </c>
    </row>
    <row r="42396" spans="7:7">
      <c r="G42396" s="162" t="s">
        <v>42641</v>
      </c>
    </row>
    <row r="42397" spans="7:7">
      <c r="G42397" s="162" t="s">
        <v>42642</v>
      </c>
    </row>
    <row r="42398" spans="7:7">
      <c r="G42398" s="162" t="s">
        <v>42643</v>
      </c>
    </row>
    <row r="42399" spans="7:7">
      <c r="G42399" s="162" t="s">
        <v>42644</v>
      </c>
    </row>
    <row r="42400" spans="7:7">
      <c r="G42400" s="162" t="s">
        <v>42645</v>
      </c>
    </row>
    <row r="42401" spans="7:7">
      <c r="G42401" s="162" t="s">
        <v>42646</v>
      </c>
    </row>
    <row r="42402" spans="7:7">
      <c r="G42402" s="162" t="s">
        <v>42647</v>
      </c>
    </row>
    <row r="42403" spans="7:7">
      <c r="G42403" s="162" t="s">
        <v>42648</v>
      </c>
    </row>
    <row r="42404" spans="7:7">
      <c r="G42404" s="162" t="s">
        <v>42649</v>
      </c>
    </row>
    <row r="42405" spans="7:7">
      <c r="G42405" s="162" t="s">
        <v>42650</v>
      </c>
    </row>
    <row r="42406" spans="7:7">
      <c r="G42406" s="162" t="s">
        <v>42651</v>
      </c>
    </row>
    <row r="42407" spans="7:7">
      <c r="G42407" s="162" t="s">
        <v>42652</v>
      </c>
    </row>
    <row r="42408" spans="7:7">
      <c r="G42408" s="162" t="s">
        <v>42653</v>
      </c>
    </row>
    <row r="42409" spans="7:7">
      <c r="G42409" s="162" t="s">
        <v>42654</v>
      </c>
    </row>
    <row r="42410" spans="7:7">
      <c r="G42410" s="162" t="s">
        <v>42655</v>
      </c>
    </row>
    <row r="42411" spans="7:7">
      <c r="G42411" s="162" t="s">
        <v>42656</v>
      </c>
    </row>
    <row r="42412" spans="7:7">
      <c r="G42412" s="162" t="s">
        <v>42657</v>
      </c>
    </row>
    <row r="42413" spans="7:7">
      <c r="G42413" s="162" t="s">
        <v>42658</v>
      </c>
    </row>
    <row r="42414" spans="7:7">
      <c r="G42414" s="162" t="s">
        <v>42659</v>
      </c>
    </row>
    <row r="42415" spans="7:7">
      <c r="G42415" s="162" t="s">
        <v>42660</v>
      </c>
    </row>
    <row r="42416" spans="7:7">
      <c r="G42416" s="162" t="s">
        <v>42661</v>
      </c>
    </row>
    <row r="42417" spans="7:7">
      <c r="G42417" s="162" t="s">
        <v>42662</v>
      </c>
    </row>
    <row r="42418" spans="7:7">
      <c r="G42418" s="162" t="s">
        <v>42663</v>
      </c>
    </row>
    <row r="42419" spans="7:7">
      <c r="G42419" s="162" t="s">
        <v>42664</v>
      </c>
    </row>
    <row r="42420" spans="7:7">
      <c r="G42420" s="162" t="s">
        <v>42665</v>
      </c>
    </row>
    <row r="42421" spans="7:7">
      <c r="G42421" s="162" t="s">
        <v>42666</v>
      </c>
    </row>
    <row r="42422" spans="7:7">
      <c r="G42422" s="162" t="s">
        <v>42667</v>
      </c>
    </row>
    <row r="42423" spans="7:7">
      <c r="G42423" s="162" t="s">
        <v>42668</v>
      </c>
    </row>
    <row r="42424" spans="7:7">
      <c r="G42424" s="162" t="s">
        <v>42669</v>
      </c>
    </row>
    <row r="42425" spans="7:7">
      <c r="G42425" s="162" t="s">
        <v>42670</v>
      </c>
    </row>
    <row r="42426" spans="7:7">
      <c r="G42426" s="162" t="s">
        <v>42671</v>
      </c>
    </row>
    <row r="42427" spans="7:7">
      <c r="G42427" s="162" t="s">
        <v>42672</v>
      </c>
    </row>
    <row r="42428" spans="7:7">
      <c r="G42428" s="162" t="s">
        <v>42673</v>
      </c>
    </row>
    <row r="42429" spans="7:7">
      <c r="G42429" s="162" t="s">
        <v>42674</v>
      </c>
    </row>
    <row r="42430" spans="7:7">
      <c r="G42430" s="162" t="s">
        <v>42675</v>
      </c>
    </row>
    <row r="42431" spans="7:7">
      <c r="G42431" s="162" t="s">
        <v>42676</v>
      </c>
    </row>
    <row r="42432" spans="7:7">
      <c r="G42432" s="162" t="s">
        <v>42677</v>
      </c>
    </row>
    <row r="42433" spans="7:7">
      <c r="G42433" s="162" t="s">
        <v>42678</v>
      </c>
    </row>
    <row r="42434" spans="7:7">
      <c r="G42434" s="162" t="s">
        <v>42679</v>
      </c>
    </row>
    <row r="42435" spans="7:7">
      <c r="G42435" s="162" t="s">
        <v>42680</v>
      </c>
    </row>
    <row r="42436" spans="7:7">
      <c r="G42436" s="162" t="s">
        <v>42681</v>
      </c>
    </row>
    <row r="42437" spans="7:7">
      <c r="G42437" s="162" t="s">
        <v>42682</v>
      </c>
    </row>
    <row r="42438" spans="7:7">
      <c r="G42438" s="162" t="s">
        <v>42683</v>
      </c>
    </row>
    <row r="42439" spans="7:7">
      <c r="G42439" s="162" t="s">
        <v>42684</v>
      </c>
    </row>
    <row r="42440" spans="7:7">
      <c r="G42440" s="162" t="s">
        <v>42685</v>
      </c>
    </row>
    <row r="42441" spans="7:7">
      <c r="G42441" s="162" t="s">
        <v>42686</v>
      </c>
    </row>
    <row r="42442" spans="7:7">
      <c r="G42442" s="162" t="s">
        <v>42687</v>
      </c>
    </row>
    <row r="42443" spans="7:7">
      <c r="G42443" s="162" t="s">
        <v>42688</v>
      </c>
    </row>
    <row r="42444" spans="7:7">
      <c r="G42444" s="162" t="s">
        <v>42689</v>
      </c>
    </row>
    <row r="42445" spans="7:7">
      <c r="G42445" s="162" t="s">
        <v>42690</v>
      </c>
    </row>
    <row r="42446" spans="7:7">
      <c r="G42446" s="162" t="s">
        <v>42691</v>
      </c>
    </row>
    <row r="42447" spans="7:7">
      <c r="G42447" s="162" t="s">
        <v>42692</v>
      </c>
    </row>
    <row r="42448" spans="7:7">
      <c r="G42448" s="162" t="s">
        <v>42693</v>
      </c>
    </row>
    <row r="42449" spans="7:7">
      <c r="G42449" s="162" t="s">
        <v>42694</v>
      </c>
    </row>
    <row r="42450" spans="7:7">
      <c r="G42450" s="162" t="s">
        <v>42695</v>
      </c>
    </row>
    <row r="42451" spans="7:7">
      <c r="G42451" s="162" t="s">
        <v>42696</v>
      </c>
    </row>
    <row r="42452" spans="7:7">
      <c r="G42452" s="162" t="s">
        <v>42697</v>
      </c>
    </row>
    <row r="42453" spans="7:7">
      <c r="G42453" s="162" t="s">
        <v>42698</v>
      </c>
    </row>
    <row r="42454" spans="7:7">
      <c r="G42454" s="162" t="s">
        <v>42699</v>
      </c>
    </row>
    <row r="42455" spans="7:7">
      <c r="G42455" s="162" t="s">
        <v>42700</v>
      </c>
    </row>
    <row r="42456" spans="7:7">
      <c r="G42456" s="162" t="s">
        <v>42701</v>
      </c>
    </row>
    <row r="42457" spans="7:7">
      <c r="G42457" s="162" t="s">
        <v>42702</v>
      </c>
    </row>
    <row r="42458" spans="7:7">
      <c r="G42458" s="162" t="s">
        <v>42703</v>
      </c>
    </row>
    <row r="42459" spans="7:7">
      <c r="G42459" s="162" t="s">
        <v>42704</v>
      </c>
    </row>
    <row r="42460" spans="7:7">
      <c r="G42460" s="162" t="s">
        <v>42705</v>
      </c>
    </row>
    <row r="42461" spans="7:7">
      <c r="G42461" s="162" t="s">
        <v>42706</v>
      </c>
    </row>
    <row r="42462" spans="7:7">
      <c r="G42462" s="162" t="s">
        <v>42707</v>
      </c>
    </row>
    <row r="42463" spans="7:7">
      <c r="G42463" s="162" t="s">
        <v>42708</v>
      </c>
    </row>
    <row r="42464" spans="7:7">
      <c r="G42464" s="162" t="s">
        <v>42709</v>
      </c>
    </row>
    <row r="42465" spans="7:7">
      <c r="G42465" s="162" t="s">
        <v>42710</v>
      </c>
    </row>
    <row r="42466" spans="7:7">
      <c r="G42466" s="162" t="s">
        <v>42711</v>
      </c>
    </row>
    <row r="42467" spans="7:7">
      <c r="G42467" s="162" t="s">
        <v>42712</v>
      </c>
    </row>
    <row r="42468" spans="7:7">
      <c r="G42468" s="162" t="s">
        <v>42713</v>
      </c>
    </row>
    <row r="42469" spans="7:7">
      <c r="G42469" s="162" t="s">
        <v>42714</v>
      </c>
    </row>
    <row r="42470" spans="7:7">
      <c r="G42470" s="162" t="s">
        <v>42715</v>
      </c>
    </row>
    <row r="42471" spans="7:7">
      <c r="G42471" s="162" t="s">
        <v>42716</v>
      </c>
    </row>
    <row r="42472" spans="7:7">
      <c r="G42472" s="162" t="s">
        <v>42717</v>
      </c>
    </row>
    <row r="42473" spans="7:7">
      <c r="G42473" s="162" t="s">
        <v>42718</v>
      </c>
    </row>
    <row r="42474" spans="7:7">
      <c r="G42474" s="162" t="s">
        <v>42719</v>
      </c>
    </row>
    <row r="42475" spans="7:7">
      <c r="G42475" s="162" t="s">
        <v>42720</v>
      </c>
    </row>
    <row r="42476" spans="7:7">
      <c r="G42476" s="162" t="s">
        <v>42721</v>
      </c>
    </row>
    <row r="42477" spans="7:7">
      <c r="G42477" s="162" t="s">
        <v>42722</v>
      </c>
    </row>
    <row r="42478" spans="7:7">
      <c r="G42478" s="162" t="s">
        <v>42723</v>
      </c>
    </row>
    <row r="42479" spans="7:7">
      <c r="G42479" s="162" t="s">
        <v>42724</v>
      </c>
    </row>
    <row r="42480" spans="7:7">
      <c r="G42480" s="162" t="s">
        <v>42725</v>
      </c>
    </row>
    <row r="42481" spans="7:7">
      <c r="G42481" s="162" t="s">
        <v>42726</v>
      </c>
    </row>
    <row r="42482" spans="7:7">
      <c r="G42482" s="162" t="s">
        <v>42727</v>
      </c>
    </row>
    <row r="42483" spans="7:7">
      <c r="G42483" s="162" t="s">
        <v>42728</v>
      </c>
    </row>
    <row r="42484" spans="7:7">
      <c r="G42484" s="162" t="s">
        <v>42729</v>
      </c>
    </row>
    <row r="42485" spans="7:7">
      <c r="G42485" s="162" t="s">
        <v>42730</v>
      </c>
    </row>
    <row r="42486" spans="7:7">
      <c r="G42486" s="162" t="s">
        <v>42731</v>
      </c>
    </row>
    <row r="42487" spans="7:7">
      <c r="G42487" s="162" t="s">
        <v>42732</v>
      </c>
    </row>
    <row r="42488" spans="7:7">
      <c r="G42488" s="162" t="s">
        <v>42733</v>
      </c>
    </row>
    <row r="42489" spans="7:7">
      <c r="G42489" s="162" t="s">
        <v>42734</v>
      </c>
    </row>
    <row r="42490" spans="7:7">
      <c r="G42490" s="162" t="s">
        <v>42735</v>
      </c>
    </row>
    <row r="42491" spans="7:7">
      <c r="G42491" s="162" t="s">
        <v>42736</v>
      </c>
    </row>
    <row r="42492" spans="7:7">
      <c r="G42492" s="162" t="s">
        <v>42737</v>
      </c>
    </row>
    <row r="42493" spans="7:7">
      <c r="G42493" s="162" t="s">
        <v>42738</v>
      </c>
    </row>
    <row r="42494" spans="7:7">
      <c r="G42494" s="162" t="s">
        <v>42739</v>
      </c>
    </row>
    <row r="42495" spans="7:7">
      <c r="G42495" s="162" t="s">
        <v>42740</v>
      </c>
    </row>
    <row r="42496" spans="7:7">
      <c r="G42496" s="162" t="s">
        <v>42741</v>
      </c>
    </row>
    <row r="42497" spans="7:7">
      <c r="G42497" s="162" t="s">
        <v>42742</v>
      </c>
    </row>
    <row r="42498" spans="7:7">
      <c r="G42498" s="162" t="s">
        <v>42743</v>
      </c>
    </row>
    <row r="42499" spans="7:7">
      <c r="G42499" s="162" t="s">
        <v>42744</v>
      </c>
    </row>
    <row r="42500" spans="7:7">
      <c r="G42500" s="162" t="s">
        <v>42745</v>
      </c>
    </row>
    <row r="42501" spans="7:7">
      <c r="G42501" s="162" t="s">
        <v>42746</v>
      </c>
    </row>
    <row r="42502" spans="7:7">
      <c r="G42502" s="162" t="s">
        <v>42747</v>
      </c>
    </row>
    <row r="42503" spans="7:7">
      <c r="G42503" s="162" t="s">
        <v>42748</v>
      </c>
    </row>
    <row r="42504" spans="7:7">
      <c r="G42504" s="162" t="s">
        <v>42749</v>
      </c>
    </row>
    <row r="42505" spans="7:7">
      <c r="G42505" s="162" t="s">
        <v>42750</v>
      </c>
    </row>
    <row r="42506" spans="7:7">
      <c r="G42506" s="162" t="s">
        <v>42751</v>
      </c>
    </row>
    <row r="42507" spans="7:7">
      <c r="G42507" s="162" t="s">
        <v>42752</v>
      </c>
    </row>
    <row r="42508" spans="7:7">
      <c r="G42508" s="162" t="s">
        <v>42753</v>
      </c>
    </row>
    <row r="42509" spans="7:7">
      <c r="G42509" s="162" t="s">
        <v>42754</v>
      </c>
    </row>
    <row r="42510" spans="7:7">
      <c r="G42510" s="162" t="s">
        <v>42755</v>
      </c>
    </row>
    <row r="42511" spans="7:7">
      <c r="G42511" s="162" t="s">
        <v>42756</v>
      </c>
    </row>
    <row r="42512" spans="7:7">
      <c r="G42512" s="162" t="s">
        <v>42757</v>
      </c>
    </row>
    <row r="42513" spans="7:7">
      <c r="G42513" s="162" t="s">
        <v>42758</v>
      </c>
    </row>
    <row r="42514" spans="7:7">
      <c r="G42514" s="162" t="s">
        <v>42759</v>
      </c>
    </row>
    <row r="42515" spans="7:7">
      <c r="G42515" s="162" t="s">
        <v>42760</v>
      </c>
    </row>
    <row r="42516" spans="7:7">
      <c r="G42516" s="162" t="s">
        <v>42761</v>
      </c>
    </row>
    <row r="42517" spans="7:7">
      <c r="G42517" s="162" t="s">
        <v>42762</v>
      </c>
    </row>
    <row r="42518" spans="7:7">
      <c r="G42518" s="162" t="s">
        <v>42763</v>
      </c>
    </row>
    <row r="42519" spans="7:7">
      <c r="G42519" s="162" t="s">
        <v>42764</v>
      </c>
    </row>
    <row r="42520" spans="7:7">
      <c r="G42520" s="162" t="s">
        <v>42765</v>
      </c>
    </row>
    <row r="42521" spans="7:7">
      <c r="G42521" s="162" t="s">
        <v>42766</v>
      </c>
    </row>
    <row r="42522" spans="7:7">
      <c r="G42522" s="162" t="s">
        <v>42767</v>
      </c>
    </row>
    <row r="42523" spans="7:7">
      <c r="G42523" s="162" t="s">
        <v>42768</v>
      </c>
    </row>
    <row r="42524" spans="7:7">
      <c r="G42524" s="162" t="s">
        <v>42769</v>
      </c>
    </row>
    <row r="42525" spans="7:7">
      <c r="G42525" s="162" t="s">
        <v>42770</v>
      </c>
    </row>
    <row r="42526" spans="7:7">
      <c r="G42526" s="162" t="s">
        <v>42771</v>
      </c>
    </row>
    <row r="42527" spans="7:7">
      <c r="G42527" s="162" t="s">
        <v>42772</v>
      </c>
    </row>
    <row r="42528" spans="7:7">
      <c r="G42528" s="162" t="s">
        <v>42773</v>
      </c>
    </row>
    <row r="42529" spans="7:7">
      <c r="G42529" s="162" t="s">
        <v>42774</v>
      </c>
    </row>
    <row r="42530" spans="7:7">
      <c r="G42530" s="162" t="s">
        <v>42775</v>
      </c>
    </row>
    <row r="42531" spans="7:7">
      <c r="G42531" s="162" t="s">
        <v>42776</v>
      </c>
    </row>
    <row r="42532" spans="7:7">
      <c r="G42532" s="162" t="s">
        <v>42777</v>
      </c>
    </row>
    <row r="42533" spans="7:7">
      <c r="G42533" s="162" t="s">
        <v>42778</v>
      </c>
    </row>
    <row r="42534" spans="7:7">
      <c r="G42534" s="162" t="s">
        <v>42779</v>
      </c>
    </row>
    <row r="42535" spans="7:7">
      <c r="G42535" s="162" t="s">
        <v>42780</v>
      </c>
    </row>
    <row r="42536" spans="7:7">
      <c r="G42536" s="162" t="s">
        <v>42781</v>
      </c>
    </row>
    <row r="42537" spans="7:7">
      <c r="G42537" s="162" t="s">
        <v>42782</v>
      </c>
    </row>
    <row r="42538" spans="7:7">
      <c r="G42538" s="162" t="s">
        <v>42783</v>
      </c>
    </row>
    <row r="42539" spans="7:7">
      <c r="G42539" s="162" t="s">
        <v>42784</v>
      </c>
    </row>
    <row r="42540" spans="7:7">
      <c r="G42540" s="162" t="s">
        <v>42785</v>
      </c>
    </row>
    <row r="42541" spans="7:7">
      <c r="G42541" s="162" t="s">
        <v>42786</v>
      </c>
    </row>
    <row r="42542" spans="7:7">
      <c r="G42542" s="162" t="s">
        <v>42787</v>
      </c>
    </row>
    <row r="42543" spans="7:7">
      <c r="G42543" s="162" t="s">
        <v>42788</v>
      </c>
    </row>
    <row r="42544" spans="7:7">
      <c r="G42544" s="162" t="s">
        <v>42789</v>
      </c>
    </row>
    <row r="42545" spans="7:7">
      <c r="G42545" s="162" t="s">
        <v>42790</v>
      </c>
    </row>
    <row r="42546" spans="7:7">
      <c r="G42546" s="162" t="s">
        <v>42791</v>
      </c>
    </row>
    <row r="42547" spans="7:7">
      <c r="G42547" s="162" t="s">
        <v>42792</v>
      </c>
    </row>
    <row r="42548" spans="7:7">
      <c r="G42548" s="162" t="s">
        <v>42793</v>
      </c>
    </row>
    <row r="42549" spans="7:7">
      <c r="G42549" s="162" t="s">
        <v>42794</v>
      </c>
    </row>
    <row r="42550" spans="7:7">
      <c r="G42550" s="162" t="s">
        <v>42795</v>
      </c>
    </row>
    <row r="42551" spans="7:7">
      <c r="G42551" s="162" t="s">
        <v>42796</v>
      </c>
    </row>
    <row r="42552" spans="7:7">
      <c r="G42552" s="162" t="s">
        <v>42797</v>
      </c>
    </row>
    <row r="42553" spans="7:7">
      <c r="G42553" s="162" t="s">
        <v>42798</v>
      </c>
    </row>
    <row r="42554" spans="7:7">
      <c r="G42554" s="162" t="s">
        <v>42799</v>
      </c>
    </row>
    <row r="42555" spans="7:7">
      <c r="G42555" s="162" t="s">
        <v>42800</v>
      </c>
    </row>
    <row r="42556" spans="7:7">
      <c r="G42556" s="162" t="s">
        <v>42801</v>
      </c>
    </row>
    <row r="42557" spans="7:7">
      <c r="G42557" s="162" t="s">
        <v>42802</v>
      </c>
    </row>
    <row r="42558" spans="7:7">
      <c r="G42558" s="162" t="s">
        <v>42803</v>
      </c>
    </row>
    <row r="42559" spans="7:7">
      <c r="G42559" s="162" t="s">
        <v>42804</v>
      </c>
    </row>
    <row r="42560" spans="7:7">
      <c r="G42560" s="162" t="s">
        <v>42805</v>
      </c>
    </row>
    <row r="42561" spans="7:7">
      <c r="G42561" s="162" t="s">
        <v>42806</v>
      </c>
    </row>
    <row r="42562" spans="7:7">
      <c r="G42562" s="162" t="s">
        <v>42807</v>
      </c>
    </row>
    <row r="42563" spans="7:7">
      <c r="G42563" s="162" t="s">
        <v>42808</v>
      </c>
    </row>
    <row r="42564" spans="7:7">
      <c r="G42564" s="162" t="s">
        <v>42809</v>
      </c>
    </row>
    <row r="42565" spans="7:7">
      <c r="G42565" s="162" t="s">
        <v>42810</v>
      </c>
    </row>
    <row r="42566" spans="7:7">
      <c r="G42566" s="162" t="s">
        <v>42811</v>
      </c>
    </row>
    <row r="42567" spans="7:7">
      <c r="G42567" s="162" t="s">
        <v>42812</v>
      </c>
    </row>
    <row r="42568" spans="7:7">
      <c r="G42568" s="162" t="s">
        <v>42813</v>
      </c>
    </row>
    <row r="42569" spans="7:7">
      <c r="G42569" s="162" t="s">
        <v>42814</v>
      </c>
    </row>
    <row r="42570" spans="7:7">
      <c r="G42570" s="162" t="s">
        <v>42815</v>
      </c>
    </row>
    <row r="42571" spans="7:7">
      <c r="G42571" s="162" t="s">
        <v>42816</v>
      </c>
    </row>
    <row r="42572" spans="7:7">
      <c r="G42572" s="162" t="s">
        <v>42817</v>
      </c>
    </row>
    <row r="42573" spans="7:7">
      <c r="G42573" s="162" t="s">
        <v>42818</v>
      </c>
    </row>
    <row r="42574" spans="7:7">
      <c r="G42574" s="162" t="s">
        <v>42819</v>
      </c>
    </row>
    <row r="42575" spans="7:7">
      <c r="G42575" s="162" t="s">
        <v>42820</v>
      </c>
    </row>
    <row r="42576" spans="7:7">
      <c r="G42576" s="162" t="s">
        <v>42821</v>
      </c>
    </row>
    <row r="42577" spans="7:7">
      <c r="G42577" s="162" t="s">
        <v>42822</v>
      </c>
    </row>
    <row r="42578" spans="7:7">
      <c r="G42578" s="162" t="s">
        <v>42823</v>
      </c>
    </row>
    <row r="42579" spans="7:7">
      <c r="G42579" s="162" t="s">
        <v>42824</v>
      </c>
    </row>
    <row r="42580" spans="7:7">
      <c r="G42580" s="162" t="s">
        <v>42825</v>
      </c>
    </row>
    <row r="42581" spans="7:7">
      <c r="G42581" s="162" t="s">
        <v>42826</v>
      </c>
    </row>
    <row r="42582" spans="7:7">
      <c r="G42582" s="162" t="s">
        <v>42827</v>
      </c>
    </row>
    <row r="42583" spans="7:7">
      <c r="G42583" s="162" t="s">
        <v>42828</v>
      </c>
    </row>
    <row r="42584" spans="7:7">
      <c r="G42584" s="162" t="s">
        <v>42829</v>
      </c>
    </row>
    <row r="42585" spans="7:7">
      <c r="G42585" s="162" t="s">
        <v>42830</v>
      </c>
    </row>
    <row r="42586" spans="7:7">
      <c r="G42586" s="162" t="s">
        <v>42831</v>
      </c>
    </row>
    <row r="42587" spans="7:7">
      <c r="G42587" s="162" t="s">
        <v>42832</v>
      </c>
    </row>
    <row r="42588" spans="7:7">
      <c r="G42588" s="162" t="s">
        <v>42833</v>
      </c>
    </row>
    <row r="42589" spans="7:7">
      <c r="G42589" s="162" t="s">
        <v>42834</v>
      </c>
    </row>
    <row r="42590" spans="7:7">
      <c r="G42590" s="162" t="s">
        <v>42835</v>
      </c>
    </row>
    <row r="42591" spans="7:7">
      <c r="G42591" s="162" t="s">
        <v>42836</v>
      </c>
    </row>
    <row r="42592" spans="7:7">
      <c r="G42592" s="162" t="s">
        <v>42837</v>
      </c>
    </row>
    <row r="42593" spans="7:7">
      <c r="G42593" s="162" t="s">
        <v>42838</v>
      </c>
    </row>
    <row r="42594" spans="7:7">
      <c r="G42594" s="162" t="s">
        <v>42839</v>
      </c>
    </row>
    <row r="42595" spans="7:7">
      <c r="G42595" s="162" t="s">
        <v>42840</v>
      </c>
    </row>
    <row r="42596" spans="7:7">
      <c r="G42596" s="162" t="s">
        <v>42841</v>
      </c>
    </row>
    <row r="42597" spans="7:7">
      <c r="G42597" s="162" t="s">
        <v>42842</v>
      </c>
    </row>
    <row r="42598" spans="7:7">
      <c r="G42598" s="162" t="s">
        <v>42843</v>
      </c>
    </row>
    <row r="42599" spans="7:7">
      <c r="G42599" s="162" t="s">
        <v>42844</v>
      </c>
    </row>
    <row r="42600" spans="7:7">
      <c r="G42600" s="162" t="s">
        <v>42845</v>
      </c>
    </row>
    <row r="42601" spans="7:7">
      <c r="G42601" s="162" t="s">
        <v>42846</v>
      </c>
    </row>
    <row r="42602" spans="7:7">
      <c r="G42602" s="162" t="s">
        <v>42847</v>
      </c>
    </row>
    <row r="42603" spans="7:7">
      <c r="G42603" s="162" t="s">
        <v>42848</v>
      </c>
    </row>
    <row r="42604" spans="7:7">
      <c r="G42604" s="162" t="s">
        <v>42849</v>
      </c>
    </row>
    <row r="42605" spans="7:7">
      <c r="G42605" s="162" t="s">
        <v>42850</v>
      </c>
    </row>
    <row r="42606" spans="7:7">
      <c r="G42606" s="162" t="s">
        <v>42851</v>
      </c>
    </row>
    <row r="42607" spans="7:7">
      <c r="G42607" s="162" t="s">
        <v>42852</v>
      </c>
    </row>
    <row r="42608" spans="7:7">
      <c r="G42608" s="162" t="s">
        <v>42853</v>
      </c>
    </row>
    <row r="42609" spans="7:7">
      <c r="G42609" s="162" t="s">
        <v>42854</v>
      </c>
    </row>
    <row r="42610" spans="7:7">
      <c r="G42610" s="162" t="s">
        <v>42855</v>
      </c>
    </row>
    <row r="42611" spans="7:7">
      <c r="G42611" s="162" t="s">
        <v>42856</v>
      </c>
    </row>
    <row r="42612" spans="7:7">
      <c r="G42612" s="162" t="s">
        <v>42857</v>
      </c>
    </row>
    <row r="42613" spans="7:7">
      <c r="G42613" s="162" t="s">
        <v>42858</v>
      </c>
    </row>
    <row r="42614" spans="7:7">
      <c r="G42614" s="162" t="s">
        <v>42859</v>
      </c>
    </row>
    <row r="42615" spans="7:7">
      <c r="G42615" s="162" t="s">
        <v>42860</v>
      </c>
    </row>
    <row r="42616" spans="7:7">
      <c r="G42616" s="162" t="s">
        <v>42861</v>
      </c>
    </row>
    <row r="42617" spans="7:7">
      <c r="G42617" s="162" t="s">
        <v>42862</v>
      </c>
    </row>
    <row r="42618" spans="7:7">
      <c r="G42618" s="162" t="s">
        <v>42863</v>
      </c>
    </row>
    <row r="42619" spans="7:7">
      <c r="G42619" s="162" t="s">
        <v>42864</v>
      </c>
    </row>
    <row r="42620" spans="7:7">
      <c r="G42620" s="162" t="s">
        <v>42865</v>
      </c>
    </row>
    <row r="42621" spans="7:7">
      <c r="G42621" s="162" t="s">
        <v>42866</v>
      </c>
    </row>
    <row r="42622" spans="7:7">
      <c r="G42622" s="162" t="s">
        <v>42867</v>
      </c>
    </row>
    <row r="42623" spans="7:7">
      <c r="G42623" s="162" t="s">
        <v>42868</v>
      </c>
    </row>
    <row r="42624" spans="7:7">
      <c r="G42624" s="162" t="s">
        <v>42869</v>
      </c>
    </row>
    <row r="42625" spans="7:7">
      <c r="G42625" s="162" t="s">
        <v>42870</v>
      </c>
    </row>
    <row r="42626" spans="7:7">
      <c r="G42626" s="162" t="s">
        <v>42871</v>
      </c>
    </row>
    <row r="42627" spans="7:7">
      <c r="G42627" s="162" t="s">
        <v>42872</v>
      </c>
    </row>
    <row r="42628" spans="7:7">
      <c r="G42628" s="162" t="s">
        <v>42873</v>
      </c>
    </row>
    <row r="42629" spans="7:7">
      <c r="G42629" s="162" t="s">
        <v>42874</v>
      </c>
    </row>
    <row r="42630" spans="7:7">
      <c r="G42630" s="162" t="s">
        <v>42875</v>
      </c>
    </row>
    <row r="42631" spans="7:7">
      <c r="G42631" s="162" t="s">
        <v>42876</v>
      </c>
    </row>
    <row r="42632" spans="7:7">
      <c r="G42632" s="162" t="s">
        <v>42877</v>
      </c>
    </row>
    <row r="42633" spans="7:7">
      <c r="G42633" s="162" t="s">
        <v>42878</v>
      </c>
    </row>
    <row r="42634" spans="7:7">
      <c r="G42634" s="162" t="s">
        <v>42879</v>
      </c>
    </row>
    <row r="42635" spans="7:7">
      <c r="G42635" s="162" t="s">
        <v>42880</v>
      </c>
    </row>
    <row r="42636" spans="7:7">
      <c r="G42636" s="162" t="s">
        <v>42881</v>
      </c>
    </row>
    <row r="42637" spans="7:7">
      <c r="G42637" s="162" t="s">
        <v>42882</v>
      </c>
    </row>
    <row r="42638" spans="7:7">
      <c r="G42638" s="162" t="s">
        <v>42883</v>
      </c>
    </row>
    <row r="42639" spans="7:7">
      <c r="G42639" s="162" t="s">
        <v>42884</v>
      </c>
    </row>
    <row r="42640" spans="7:7">
      <c r="G42640" s="162" t="s">
        <v>42885</v>
      </c>
    </row>
    <row r="42641" spans="7:7">
      <c r="G42641" s="162" t="s">
        <v>42886</v>
      </c>
    </row>
    <row r="42642" spans="7:7">
      <c r="G42642" s="162" t="s">
        <v>42887</v>
      </c>
    </row>
    <row r="42643" spans="7:7">
      <c r="G42643" s="162" t="s">
        <v>42888</v>
      </c>
    </row>
    <row r="42644" spans="7:7">
      <c r="G42644" s="162" t="s">
        <v>42889</v>
      </c>
    </row>
    <row r="42645" spans="7:7">
      <c r="G42645" s="162" t="s">
        <v>42890</v>
      </c>
    </row>
    <row r="42646" spans="7:7">
      <c r="G42646" s="162" t="s">
        <v>42891</v>
      </c>
    </row>
    <row r="42647" spans="7:7">
      <c r="G42647" s="162" t="s">
        <v>42892</v>
      </c>
    </row>
    <row r="42648" spans="7:7">
      <c r="G42648" s="162" t="s">
        <v>42893</v>
      </c>
    </row>
    <row r="42649" spans="7:7">
      <c r="G42649" s="162" t="s">
        <v>42894</v>
      </c>
    </row>
    <row r="42650" spans="7:7">
      <c r="G42650" s="162" t="s">
        <v>42895</v>
      </c>
    </row>
    <row r="42651" spans="7:7">
      <c r="G42651" s="162" t="s">
        <v>42896</v>
      </c>
    </row>
    <row r="42652" spans="7:7">
      <c r="G42652" s="162" t="s">
        <v>42897</v>
      </c>
    </row>
    <row r="42653" spans="7:7">
      <c r="G42653" s="162" t="s">
        <v>42898</v>
      </c>
    </row>
    <row r="42654" spans="7:7">
      <c r="G42654" s="162" t="s">
        <v>42899</v>
      </c>
    </row>
    <row r="42655" spans="7:7">
      <c r="G42655" s="162" t="s">
        <v>42900</v>
      </c>
    </row>
    <row r="42656" spans="7:7">
      <c r="G42656" s="162" t="s">
        <v>42901</v>
      </c>
    </row>
    <row r="42657" spans="7:7">
      <c r="G42657" s="162" t="s">
        <v>42902</v>
      </c>
    </row>
    <row r="42658" spans="7:7">
      <c r="G42658" s="162" t="s">
        <v>42903</v>
      </c>
    </row>
    <row r="42659" spans="7:7">
      <c r="G42659" s="162" t="s">
        <v>42904</v>
      </c>
    </row>
    <row r="42660" spans="7:7">
      <c r="G42660" s="162" t="s">
        <v>42905</v>
      </c>
    </row>
    <row r="42661" spans="7:7">
      <c r="G42661" s="162" t="s">
        <v>42906</v>
      </c>
    </row>
    <row r="42662" spans="7:7">
      <c r="G42662" s="162" t="s">
        <v>42907</v>
      </c>
    </row>
    <row r="42663" spans="7:7">
      <c r="G42663" s="162" t="s">
        <v>42908</v>
      </c>
    </row>
    <row r="42664" spans="7:7">
      <c r="G42664" s="162" t="s">
        <v>42909</v>
      </c>
    </row>
    <row r="42665" spans="7:7">
      <c r="G42665" s="162" t="s">
        <v>42910</v>
      </c>
    </row>
    <row r="42666" spans="7:7">
      <c r="G42666" s="162" t="s">
        <v>42911</v>
      </c>
    </row>
    <row r="42667" spans="7:7">
      <c r="G42667" s="162" t="s">
        <v>42912</v>
      </c>
    </row>
    <row r="42668" spans="7:7">
      <c r="G42668" s="162" t="s">
        <v>42913</v>
      </c>
    </row>
    <row r="42669" spans="7:7">
      <c r="G42669" s="162" t="s">
        <v>42914</v>
      </c>
    </row>
    <row r="42670" spans="7:7">
      <c r="G42670" s="162" t="s">
        <v>42915</v>
      </c>
    </row>
    <row r="42671" spans="7:7">
      <c r="G42671" s="162" t="s">
        <v>42916</v>
      </c>
    </row>
    <row r="42672" spans="7:7">
      <c r="G42672" s="162" t="s">
        <v>42917</v>
      </c>
    </row>
    <row r="42673" spans="7:7">
      <c r="G42673" s="162" t="s">
        <v>42918</v>
      </c>
    </row>
    <row r="42674" spans="7:7">
      <c r="G42674" s="162" t="s">
        <v>42919</v>
      </c>
    </row>
    <row r="42675" spans="7:7">
      <c r="G42675" s="162" t="s">
        <v>42920</v>
      </c>
    </row>
    <row r="42676" spans="7:7">
      <c r="G42676" s="162" t="s">
        <v>42921</v>
      </c>
    </row>
    <row r="42677" spans="7:7">
      <c r="G42677" s="162" t="s">
        <v>42922</v>
      </c>
    </row>
    <row r="42678" spans="7:7">
      <c r="G42678" s="162" t="s">
        <v>42923</v>
      </c>
    </row>
    <row r="42679" spans="7:7">
      <c r="G42679" s="162" t="s">
        <v>42924</v>
      </c>
    </row>
    <row r="42680" spans="7:7">
      <c r="G42680" s="162" t="s">
        <v>42925</v>
      </c>
    </row>
    <row r="42681" spans="7:7">
      <c r="G42681" s="162" t="s">
        <v>42926</v>
      </c>
    </row>
    <row r="42682" spans="7:7">
      <c r="G42682" s="162" t="s">
        <v>42927</v>
      </c>
    </row>
    <row r="42683" spans="7:7">
      <c r="G42683" s="162" t="s">
        <v>42928</v>
      </c>
    </row>
    <row r="42684" spans="7:7">
      <c r="G42684" s="162" t="s">
        <v>42929</v>
      </c>
    </row>
    <row r="42685" spans="7:7">
      <c r="G42685" s="162" t="s">
        <v>42930</v>
      </c>
    </row>
    <row r="42686" spans="7:7">
      <c r="G42686" s="162" t="s">
        <v>42931</v>
      </c>
    </row>
    <row r="42687" spans="7:7">
      <c r="G42687" s="162" t="s">
        <v>42932</v>
      </c>
    </row>
    <row r="42688" spans="7:7">
      <c r="G42688" s="162" t="s">
        <v>42933</v>
      </c>
    </row>
    <row r="42689" spans="7:7">
      <c r="G42689" s="162" t="s">
        <v>42934</v>
      </c>
    </row>
    <row r="42690" spans="7:7">
      <c r="G42690" s="162" t="s">
        <v>42935</v>
      </c>
    </row>
    <row r="42691" spans="7:7">
      <c r="G42691" s="162" t="s">
        <v>42936</v>
      </c>
    </row>
    <row r="42692" spans="7:7">
      <c r="G42692" s="162" t="s">
        <v>42937</v>
      </c>
    </row>
    <row r="42693" spans="7:7">
      <c r="G42693" s="162" t="s">
        <v>42938</v>
      </c>
    </row>
    <row r="42694" spans="7:7">
      <c r="G42694" s="162" t="s">
        <v>42939</v>
      </c>
    </row>
    <row r="42695" spans="7:7">
      <c r="G42695" s="162" t="s">
        <v>42940</v>
      </c>
    </row>
    <row r="42696" spans="7:7">
      <c r="G42696" s="162" t="s">
        <v>42941</v>
      </c>
    </row>
    <row r="42697" spans="7:7">
      <c r="G42697" s="162" t="s">
        <v>42942</v>
      </c>
    </row>
    <row r="42698" spans="7:7">
      <c r="G42698" s="162" t="s">
        <v>42943</v>
      </c>
    </row>
    <row r="42699" spans="7:7">
      <c r="G42699" s="162" t="s">
        <v>42944</v>
      </c>
    </row>
    <row r="42700" spans="7:7">
      <c r="G42700" s="162" t="s">
        <v>42945</v>
      </c>
    </row>
    <row r="42701" spans="7:7">
      <c r="G42701" s="162" t="s">
        <v>42946</v>
      </c>
    </row>
    <row r="42702" spans="7:7">
      <c r="G42702" s="162" t="s">
        <v>42947</v>
      </c>
    </row>
    <row r="42703" spans="7:7">
      <c r="G42703" s="162" t="s">
        <v>42948</v>
      </c>
    </row>
    <row r="42704" spans="7:7">
      <c r="G42704" s="162" t="s">
        <v>42949</v>
      </c>
    </row>
    <row r="42705" spans="7:7">
      <c r="G42705" s="162" t="s">
        <v>42950</v>
      </c>
    </row>
    <row r="42706" spans="7:7">
      <c r="G42706" s="162" t="s">
        <v>42951</v>
      </c>
    </row>
    <row r="42707" spans="7:7">
      <c r="G42707" s="162" t="s">
        <v>42952</v>
      </c>
    </row>
    <row r="42708" spans="7:7">
      <c r="G42708" s="162" t="s">
        <v>42953</v>
      </c>
    </row>
    <row r="42709" spans="7:7">
      <c r="G42709" s="162" t="s">
        <v>42954</v>
      </c>
    </row>
    <row r="42710" spans="7:7">
      <c r="G42710" s="162" t="s">
        <v>42955</v>
      </c>
    </row>
    <row r="42711" spans="7:7">
      <c r="G42711" s="162" t="s">
        <v>42956</v>
      </c>
    </row>
    <row r="42712" spans="7:7">
      <c r="G42712" s="162" t="s">
        <v>42957</v>
      </c>
    </row>
    <row r="42713" spans="7:7">
      <c r="G42713" s="162" t="s">
        <v>42958</v>
      </c>
    </row>
    <row r="42714" spans="7:7">
      <c r="G42714" s="162" t="s">
        <v>42959</v>
      </c>
    </row>
    <row r="42715" spans="7:7">
      <c r="G42715" s="162" t="s">
        <v>42960</v>
      </c>
    </row>
    <row r="42716" spans="7:7">
      <c r="G42716" s="162" t="s">
        <v>42961</v>
      </c>
    </row>
    <row r="42717" spans="7:7">
      <c r="G42717" s="162" t="s">
        <v>42962</v>
      </c>
    </row>
    <row r="42718" spans="7:7">
      <c r="G42718" s="162" t="s">
        <v>42963</v>
      </c>
    </row>
    <row r="42719" spans="7:7">
      <c r="G42719" s="162" t="s">
        <v>42964</v>
      </c>
    </row>
    <row r="42720" spans="7:7">
      <c r="G42720" s="162" t="s">
        <v>42965</v>
      </c>
    </row>
    <row r="42721" spans="7:7">
      <c r="G42721" s="162" t="s">
        <v>42966</v>
      </c>
    </row>
    <row r="42722" spans="7:7">
      <c r="G42722" s="162" t="s">
        <v>42967</v>
      </c>
    </row>
    <row r="42723" spans="7:7">
      <c r="G42723" s="162" t="s">
        <v>42968</v>
      </c>
    </row>
    <row r="42724" spans="7:7">
      <c r="G42724" s="162" t="s">
        <v>42969</v>
      </c>
    </row>
    <row r="42725" spans="7:7">
      <c r="G42725" s="162" t="s">
        <v>42970</v>
      </c>
    </row>
    <row r="42726" spans="7:7">
      <c r="G42726" s="162" t="s">
        <v>42971</v>
      </c>
    </row>
    <row r="42727" spans="7:7">
      <c r="G42727" s="162" t="s">
        <v>42972</v>
      </c>
    </row>
    <row r="42728" spans="7:7">
      <c r="G42728" s="162" t="s">
        <v>42973</v>
      </c>
    </row>
    <row r="42729" spans="7:7">
      <c r="G42729" s="162" t="s">
        <v>42974</v>
      </c>
    </row>
    <row r="42730" spans="7:7">
      <c r="G42730" s="162" t="s">
        <v>42975</v>
      </c>
    </row>
    <row r="42731" spans="7:7">
      <c r="G42731" s="162" t="s">
        <v>42976</v>
      </c>
    </row>
    <row r="42732" spans="7:7">
      <c r="G42732" s="162" t="s">
        <v>42977</v>
      </c>
    </row>
    <row r="42733" spans="7:7">
      <c r="G42733" s="162" t="s">
        <v>42978</v>
      </c>
    </row>
    <row r="42734" spans="7:7">
      <c r="G42734" s="162" t="s">
        <v>42979</v>
      </c>
    </row>
    <row r="42735" spans="7:7">
      <c r="G42735" s="162" t="s">
        <v>42980</v>
      </c>
    </row>
    <row r="42736" spans="7:7">
      <c r="G42736" s="162" t="s">
        <v>42981</v>
      </c>
    </row>
    <row r="42737" spans="7:7">
      <c r="G42737" s="162" t="s">
        <v>42982</v>
      </c>
    </row>
    <row r="42738" spans="7:7">
      <c r="G42738" s="162" t="s">
        <v>42983</v>
      </c>
    </row>
    <row r="42739" spans="7:7">
      <c r="G42739" s="162" t="s">
        <v>42984</v>
      </c>
    </row>
    <row r="42740" spans="7:7">
      <c r="G42740" s="162" t="s">
        <v>42985</v>
      </c>
    </row>
    <row r="42741" spans="7:7">
      <c r="G42741" s="162" t="s">
        <v>42986</v>
      </c>
    </row>
    <row r="42742" spans="7:7">
      <c r="G42742" s="162" t="s">
        <v>42987</v>
      </c>
    </row>
    <row r="42743" spans="7:7">
      <c r="G42743" s="162" t="s">
        <v>42988</v>
      </c>
    </row>
    <row r="42744" spans="7:7">
      <c r="G42744" s="162" t="s">
        <v>42989</v>
      </c>
    </row>
    <row r="42745" spans="7:7">
      <c r="G42745" s="162" t="s">
        <v>42990</v>
      </c>
    </row>
    <row r="42746" spans="7:7">
      <c r="G42746" s="162" t="s">
        <v>42991</v>
      </c>
    </row>
    <row r="42747" spans="7:7">
      <c r="G42747" s="162" t="s">
        <v>42992</v>
      </c>
    </row>
    <row r="42748" spans="7:7">
      <c r="G42748" s="162" t="s">
        <v>42993</v>
      </c>
    </row>
    <row r="42749" spans="7:7">
      <c r="G42749" s="162" t="s">
        <v>42994</v>
      </c>
    </row>
    <row r="42750" spans="7:7">
      <c r="G42750" s="162" t="s">
        <v>42995</v>
      </c>
    </row>
    <row r="42751" spans="7:7">
      <c r="G42751" s="162" t="s">
        <v>42996</v>
      </c>
    </row>
    <row r="42752" spans="7:7">
      <c r="G42752" s="162" t="s">
        <v>42997</v>
      </c>
    </row>
    <row r="42753" spans="7:7">
      <c r="G42753" s="162" t="s">
        <v>42998</v>
      </c>
    </row>
    <row r="42754" spans="7:7">
      <c r="G42754" s="162" t="s">
        <v>42999</v>
      </c>
    </row>
    <row r="42755" spans="7:7">
      <c r="G42755" s="162" t="s">
        <v>43000</v>
      </c>
    </row>
    <row r="42756" spans="7:7">
      <c r="G42756" s="162" t="s">
        <v>43001</v>
      </c>
    </row>
    <row r="42757" spans="7:7">
      <c r="G42757" s="162" t="s">
        <v>43002</v>
      </c>
    </row>
    <row r="42758" spans="7:7">
      <c r="G42758" s="162" t="s">
        <v>43003</v>
      </c>
    </row>
    <row r="42759" spans="7:7">
      <c r="G42759" s="162" t="s">
        <v>43004</v>
      </c>
    </row>
    <row r="42760" spans="7:7">
      <c r="G42760" s="162" t="s">
        <v>43005</v>
      </c>
    </row>
    <row r="42761" spans="7:7">
      <c r="G42761" s="162" t="s">
        <v>43006</v>
      </c>
    </row>
    <row r="42762" spans="7:7">
      <c r="G42762" s="162" t="s">
        <v>43007</v>
      </c>
    </row>
    <row r="42763" spans="7:7">
      <c r="G42763" s="162" t="s">
        <v>43008</v>
      </c>
    </row>
    <row r="42764" spans="7:7">
      <c r="G42764" s="162" t="s">
        <v>43009</v>
      </c>
    </row>
    <row r="42765" spans="7:7">
      <c r="G42765" s="162" t="s">
        <v>43010</v>
      </c>
    </row>
    <row r="42766" spans="7:7">
      <c r="G42766" s="162" t="s">
        <v>43011</v>
      </c>
    </row>
    <row r="42767" spans="7:7">
      <c r="G42767" s="162" t="s">
        <v>43012</v>
      </c>
    </row>
    <row r="42768" spans="7:7">
      <c r="G42768" s="162" t="s">
        <v>43013</v>
      </c>
    </row>
    <row r="42769" spans="7:7">
      <c r="G42769" s="162" t="s">
        <v>43014</v>
      </c>
    </row>
    <row r="42770" spans="7:7">
      <c r="G42770" s="162" t="s">
        <v>43015</v>
      </c>
    </row>
    <row r="42771" spans="7:7">
      <c r="G42771" s="162" t="s">
        <v>43016</v>
      </c>
    </row>
    <row r="42772" spans="7:7">
      <c r="G42772" s="162" t="s">
        <v>43017</v>
      </c>
    </row>
    <row r="42773" spans="7:7">
      <c r="G42773" s="162" t="s">
        <v>43018</v>
      </c>
    </row>
    <row r="42774" spans="7:7">
      <c r="G42774" s="162" t="s">
        <v>43019</v>
      </c>
    </row>
    <row r="42775" spans="7:7">
      <c r="G42775" s="162" t="s">
        <v>43020</v>
      </c>
    </row>
    <row r="42776" spans="7:7">
      <c r="G42776" s="162" t="s">
        <v>43021</v>
      </c>
    </row>
    <row r="42777" spans="7:7">
      <c r="G42777" s="162" t="s">
        <v>43022</v>
      </c>
    </row>
    <row r="42778" spans="7:7">
      <c r="G42778" s="162" t="s">
        <v>43023</v>
      </c>
    </row>
    <row r="42779" spans="7:7">
      <c r="G42779" s="162" t="s">
        <v>43024</v>
      </c>
    </row>
    <row r="42780" spans="7:7">
      <c r="G42780" s="162" t="s">
        <v>43025</v>
      </c>
    </row>
    <row r="42781" spans="7:7">
      <c r="G42781" s="162" t="s">
        <v>43026</v>
      </c>
    </row>
    <row r="42782" spans="7:7">
      <c r="G42782" s="162" t="s">
        <v>43027</v>
      </c>
    </row>
    <row r="42783" spans="7:7">
      <c r="G42783" s="162" t="s">
        <v>43028</v>
      </c>
    </row>
    <row r="42784" spans="7:7">
      <c r="G42784" s="162" t="s">
        <v>43029</v>
      </c>
    </row>
    <row r="42785" spans="7:7">
      <c r="G42785" s="162" t="s">
        <v>43030</v>
      </c>
    </row>
    <row r="42786" spans="7:7">
      <c r="G42786" s="162" t="s">
        <v>43031</v>
      </c>
    </row>
    <row r="42787" spans="7:7">
      <c r="G42787" s="162" t="s">
        <v>43032</v>
      </c>
    </row>
    <row r="42788" spans="7:7">
      <c r="G42788" s="162" t="s">
        <v>43033</v>
      </c>
    </row>
    <row r="42789" spans="7:7">
      <c r="G42789" s="162" t="s">
        <v>43034</v>
      </c>
    </row>
    <row r="42790" spans="7:7">
      <c r="G42790" s="162" t="s">
        <v>43035</v>
      </c>
    </row>
    <row r="42791" spans="7:7">
      <c r="G42791" s="162" t="s">
        <v>43036</v>
      </c>
    </row>
    <row r="42792" spans="7:7">
      <c r="G42792" s="162" t="s">
        <v>43037</v>
      </c>
    </row>
    <row r="42793" spans="7:7">
      <c r="G42793" s="162" t="s">
        <v>43038</v>
      </c>
    </row>
    <row r="42794" spans="7:7">
      <c r="G42794" s="162" t="s">
        <v>43039</v>
      </c>
    </row>
    <row r="42795" spans="7:7">
      <c r="G42795" s="162" t="s">
        <v>43040</v>
      </c>
    </row>
    <row r="42796" spans="7:7">
      <c r="G42796" s="162" t="s">
        <v>43041</v>
      </c>
    </row>
    <row r="42797" spans="7:7">
      <c r="G42797" s="162" t="s">
        <v>43042</v>
      </c>
    </row>
    <row r="42798" spans="7:7">
      <c r="G42798" s="162" t="s">
        <v>43043</v>
      </c>
    </row>
    <row r="42799" spans="7:7">
      <c r="G42799" s="162" t="s">
        <v>43044</v>
      </c>
    </row>
    <row r="42800" spans="7:7">
      <c r="G42800" s="162" t="s">
        <v>43045</v>
      </c>
    </row>
    <row r="42801" spans="7:7">
      <c r="G42801" s="162" t="s">
        <v>43046</v>
      </c>
    </row>
    <row r="42802" spans="7:7">
      <c r="G42802" s="162" t="s">
        <v>43047</v>
      </c>
    </row>
    <row r="42803" spans="7:7">
      <c r="G42803" s="162" t="s">
        <v>43048</v>
      </c>
    </row>
    <row r="42804" spans="7:7">
      <c r="G42804" s="162" t="s">
        <v>43049</v>
      </c>
    </row>
    <row r="42805" spans="7:7">
      <c r="G42805" s="162" t="s">
        <v>43050</v>
      </c>
    </row>
    <row r="42806" spans="7:7">
      <c r="G42806" s="162" t="s">
        <v>43051</v>
      </c>
    </row>
    <row r="42807" spans="7:7">
      <c r="G42807" s="162" t="s">
        <v>43052</v>
      </c>
    </row>
    <row r="42808" spans="7:7">
      <c r="G42808" s="162" t="s">
        <v>43053</v>
      </c>
    </row>
    <row r="42809" spans="7:7">
      <c r="G42809" s="162" t="s">
        <v>43054</v>
      </c>
    </row>
    <row r="42810" spans="7:7">
      <c r="G42810" s="162" t="s">
        <v>43055</v>
      </c>
    </row>
    <row r="42811" spans="7:7">
      <c r="G42811" s="162" t="s">
        <v>43056</v>
      </c>
    </row>
    <row r="42812" spans="7:7">
      <c r="G42812" s="162" t="s">
        <v>43057</v>
      </c>
    </row>
    <row r="42813" spans="7:7">
      <c r="G42813" s="162" t="s">
        <v>43058</v>
      </c>
    </row>
    <row r="42814" spans="7:7">
      <c r="G42814" s="162" t="s">
        <v>43059</v>
      </c>
    </row>
    <row r="42815" spans="7:7">
      <c r="G42815" s="162" t="s">
        <v>43060</v>
      </c>
    </row>
    <row r="42816" spans="7:7">
      <c r="G42816" s="162" t="s">
        <v>43061</v>
      </c>
    </row>
    <row r="42817" spans="7:7">
      <c r="G42817" s="162" t="s">
        <v>43062</v>
      </c>
    </row>
    <row r="42818" spans="7:7">
      <c r="G42818" s="162" t="s">
        <v>43063</v>
      </c>
    </row>
    <row r="42819" spans="7:7">
      <c r="G42819" s="162" t="s">
        <v>43064</v>
      </c>
    </row>
    <row r="42820" spans="7:7">
      <c r="G42820" s="162" t="s">
        <v>43065</v>
      </c>
    </row>
    <row r="42821" spans="7:7">
      <c r="G42821" s="162" t="s">
        <v>43066</v>
      </c>
    </row>
    <row r="42822" spans="7:7">
      <c r="G42822" s="162" t="s">
        <v>43067</v>
      </c>
    </row>
    <row r="42823" spans="7:7">
      <c r="G42823" s="162" t="s">
        <v>43068</v>
      </c>
    </row>
    <row r="42824" spans="7:7">
      <c r="G42824" s="162" t="s">
        <v>43069</v>
      </c>
    </row>
    <row r="42825" spans="7:7">
      <c r="G42825" s="162" t="s">
        <v>43070</v>
      </c>
    </row>
    <row r="42826" spans="7:7">
      <c r="G42826" s="162" t="s">
        <v>43071</v>
      </c>
    </row>
    <row r="42827" spans="7:7">
      <c r="G42827" s="162" t="s">
        <v>43072</v>
      </c>
    </row>
    <row r="42828" spans="7:7">
      <c r="G42828" s="162" t="s">
        <v>43073</v>
      </c>
    </row>
    <row r="42829" spans="7:7">
      <c r="G42829" s="162" t="s">
        <v>43074</v>
      </c>
    </row>
    <row r="42830" spans="7:7">
      <c r="G42830" s="162" t="s">
        <v>43075</v>
      </c>
    </row>
    <row r="42831" spans="7:7">
      <c r="G42831" s="162" t="s">
        <v>43076</v>
      </c>
    </row>
    <row r="42832" spans="7:7">
      <c r="G42832" s="162" t="s">
        <v>43077</v>
      </c>
    </row>
    <row r="42833" spans="7:7">
      <c r="G42833" s="162" t="s">
        <v>43078</v>
      </c>
    </row>
    <row r="42834" spans="7:7">
      <c r="G42834" s="162" t="s">
        <v>43079</v>
      </c>
    </row>
    <row r="42835" spans="7:7">
      <c r="G42835" s="162" t="s">
        <v>43080</v>
      </c>
    </row>
    <row r="42836" spans="7:7">
      <c r="G42836" s="162" t="s">
        <v>43081</v>
      </c>
    </row>
    <row r="42837" spans="7:7">
      <c r="G42837" s="162" t="s">
        <v>43082</v>
      </c>
    </row>
    <row r="42838" spans="7:7">
      <c r="G42838" s="162" t="s">
        <v>43083</v>
      </c>
    </row>
    <row r="42839" spans="7:7">
      <c r="G42839" s="162" t="s">
        <v>43084</v>
      </c>
    </row>
    <row r="42840" spans="7:7">
      <c r="G42840" s="162" t="s">
        <v>43085</v>
      </c>
    </row>
    <row r="42841" spans="7:7">
      <c r="G42841" s="162" t="s">
        <v>43086</v>
      </c>
    </row>
    <row r="42842" spans="7:7">
      <c r="G42842" s="162" t="s">
        <v>43087</v>
      </c>
    </row>
    <row r="42843" spans="7:7">
      <c r="G42843" s="162" t="s">
        <v>43088</v>
      </c>
    </row>
    <row r="42844" spans="7:7">
      <c r="G42844" s="162" t="s">
        <v>43089</v>
      </c>
    </row>
    <row r="42845" spans="7:7">
      <c r="G42845" s="162" t="s">
        <v>43090</v>
      </c>
    </row>
    <row r="42846" spans="7:7">
      <c r="G42846" s="162" t="s">
        <v>43091</v>
      </c>
    </row>
    <row r="42847" spans="7:7">
      <c r="G42847" s="162" t="s">
        <v>43092</v>
      </c>
    </row>
    <row r="42848" spans="7:7">
      <c r="G42848" s="162" t="s">
        <v>43093</v>
      </c>
    </row>
    <row r="42849" spans="7:7">
      <c r="G42849" s="162" t="s">
        <v>43094</v>
      </c>
    </row>
    <row r="42850" spans="7:7">
      <c r="G42850" s="162" t="s">
        <v>43095</v>
      </c>
    </row>
    <row r="42851" spans="7:7">
      <c r="G42851" s="162" t="s">
        <v>43096</v>
      </c>
    </row>
    <row r="42852" spans="7:7">
      <c r="G42852" s="162" t="s">
        <v>43097</v>
      </c>
    </row>
    <row r="42853" spans="7:7">
      <c r="G42853" s="162" t="s">
        <v>43098</v>
      </c>
    </row>
    <row r="42854" spans="7:7">
      <c r="G42854" s="162" t="s">
        <v>43099</v>
      </c>
    </row>
    <row r="42855" spans="7:7">
      <c r="G42855" s="162" t="s">
        <v>43100</v>
      </c>
    </row>
    <row r="42856" spans="7:7">
      <c r="G42856" s="162" t="s">
        <v>43101</v>
      </c>
    </row>
    <row r="42857" spans="7:7">
      <c r="G42857" s="162" t="s">
        <v>43102</v>
      </c>
    </row>
    <row r="42858" spans="7:7">
      <c r="G42858" s="162" t="s">
        <v>43103</v>
      </c>
    </row>
    <row r="42859" spans="7:7">
      <c r="G42859" s="162" t="s">
        <v>43104</v>
      </c>
    </row>
    <row r="42860" spans="7:7">
      <c r="G42860" s="162" t="s">
        <v>43105</v>
      </c>
    </row>
    <row r="42861" spans="7:7">
      <c r="G42861" s="162" t="s">
        <v>43106</v>
      </c>
    </row>
    <row r="42862" spans="7:7">
      <c r="G42862" s="162" t="s">
        <v>43107</v>
      </c>
    </row>
    <row r="42863" spans="7:7">
      <c r="G42863" s="162" t="s">
        <v>43108</v>
      </c>
    </row>
    <row r="42864" spans="7:7">
      <c r="G42864" s="162" t="s">
        <v>43109</v>
      </c>
    </row>
    <row r="42865" spans="7:7">
      <c r="G42865" s="162" t="s">
        <v>43110</v>
      </c>
    </row>
    <row r="42866" spans="7:7">
      <c r="G42866" s="162" t="s">
        <v>43111</v>
      </c>
    </row>
    <row r="42867" spans="7:7">
      <c r="G42867" s="162" t="s">
        <v>43112</v>
      </c>
    </row>
    <row r="42868" spans="7:7">
      <c r="G42868" s="162" t="s">
        <v>43113</v>
      </c>
    </row>
    <row r="42869" spans="7:7">
      <c r="G42869" s="162" t="s">
        <v>43114</v>
      </c>
    </row>
    <row r="42870" spans="7:7">
      <c r="G42870" s="162" t="s">
        <v>43115</v>
      </c>
    </row>
    <row r="42871" spans="7:7">
      <c r="G42871" s="162" t="s">
        <v>43116</v>
      </c>
    </row>
    <row r="42872" spans="7:7">
      <c r="G42872" s="162" t="s">
        <v>43117</v>
      </c>
    </row>
    <row r="42873" spans="7:7">
      <c r="G42873" s="162" t="s">
        <v>43118</v>
      </c>
    </row>
    <row r="42874" spans="7:7">
      <c r="G42874" s="162" t="s">
        <v>43119</v>
      </c>
    </row>
    <row r="42875" spans="7:7">
      <c r="G42875" s="162" t="s">
        <v>43120</v>
      </c>
    </row>
    <row r="42876" spans="7:7">
      <c r="G42876" s="162" t="s">
        <v>43121</v>
      </c>
    </row>
    <row r="42877" spans="7:7">
      <c r="G42877" s="162" t="s">
        <v>43122</v>
      </c>
    </row>
    <row r="42878" spans="7:7">
      <c r="G42878" s="162" t="s">
        <v>43123</v>
      </c>
    </row>
    <row r="42879" spans="7:7">
      <c r="G42879" s="162" t="s">
        <v>43124</v>
      </c>
    </row>
    <row r="42880" spans="7:7">
      <c r="G42880" s="162" t="s">
        <v>43125</v>
      </c>
    </row>
    <row r="42881" spans="7:7">
      <c r="G42881" s="162" t="s">
        <v>43126</v>
      </c>
    </row>
    <row r="42882" spans="7:7">
      <c r="G42882" s="162" t="s">
        <v>43127</v>
      </c>
    </row>
    <row r="42883" spans="7:7">
      <c r="G42883" s="162" t="s">
        <v>43128</v>
      </c>
    </row>
    <row r="42884" spans="7:7">
      <c r="G42884" s="162" t="s">
        <v>43129</v>
      </c>
    </row>
    <row r="42885" spans="7:7">
      <c r="G42885" s="162" t="s">
        <v>43130</v>
      </c>
    </row>
    <row r="42886" spans="7:7">
      <c r="G42886" s="162" t="s">
        <v>43131</v>
      </c>
    </row>
    <row r="42887" spans="7:7">
      <c r="G42887" s="162" t="s">
        <v>43132</v>
      </c>
    </row>
    <row r="42888" spans="7:7">
      <c r="G42888" s="162" t="s">
        <v>43133</v>
      </c>
    </row>
    <row r="42889" spans="7:7">
      <c r="G42889" s="162" t="s">
        <v>43134</v>
      </c>
    </row>
    <row r="42890" spans="7:7">
      <c r="G42890" s="162" t="s">
        <v>43135</v>
      </c>
    </row>
    <row r="42891" spans="7:7">
      <c r="G42891" s="162" t="s">
        <v>43136</v>
      </c>
    </row>
    <row r="42892" spans="7:7">
      <c r="G42892" s="162" t="s">
        <v>43137</v>
      </c>
    </row>
    <row r="42893" spans="7:7">
      <c r="G42893" s="162" t="s">
        <v>43138</v>
      </c>
    </row>
    <row r="42894" spans="7:7">
      <c r="G42894" s="162" t="s">
        <v>43139</v>
      </c>
    </row>
    <row r="42895" spans="7:7">
      <c r="G42895" s="162" t="s">
        <v>43140</v>
      </c>
    </row>
    <row r="42896" spans="7:7">
      <c r="G42896" s="162" t="s">
        <v>43141</v>
      </c>
    </row>
    <row r="42897" spans="7:7">
      <c r="G42897" s="162" t="s">
        <v>43142</v>
      </c>
    </row>
    <row r="42898" spans="7:7">
      <c r="G42898" s="162" t="s">
        <v>43143</v>
      </c>
    </row>
    <row r="42899" spans="7:7">
      <c r="G42899" s="162" t="s">
        <v>43144</v>
      </c>
    </row>
    <row r="42900" spans="7:7">
      <c r="G42900" s="162" t="s">
        <v>43145</v>
      </c>
    </row>
    <row r="42901" spans="7:7">
      <c r="G42901" s="162" t="s">
        <v>43146</v>
      </c>
    </row>
    <row r="42902" spans="7:7">
      <c r="G42902" s="162" t="s">
        <v>43147</v>
      </c>
    </row>
    <row r="42903" spans="7:7">
      <c r="G42903" s="162" t="s">
        <v>43148</v>
      </c>
    </row>
    <row r="42904" spans="7:7">
      <c r="G42904" s="162" t="s">
        <v>43149</v>
      </c>
    </row>
    <row r="42905" spans="7:7">
      <c r="G42905" s="162" t="s">
        <v>43150</v>
      </c>
    </row>
    <row r="42906" spans="7:7">
      <c r="G42906" s="162" t="s">
        <v>43151</v>
      </c>
    </row>
    <row r="42907" spans="7:7">
      <c r="G42907" s="162" t="s">
        <v>43152</v>
      </c>
    </row>
    <row r="42908" spans="7:7">
      <c r="G42908" s="162" t="s">
        <v>43153</v>
      </c>
    </row>
    <row r="42909" spans="7:7">
      <c r="G42909" s="162" t="s">
        <v>43154</v>
      </c>
    </row>
    <row r="42910" spans="7:7">
      <c r="G42910" s="162" t="s">
        <v>43155</v>
      </c>
    </row>
    <row r="42911" spans="7:7">
      <c r="G42911" s="162" t="s">
        <v>43156</v>
      </c>
    </row>
    <row r="42912" spans="7:7">
      <c r="G42912" s="162" t="s">
        <v>43157</v>
      </c>
    </row>
    <row r="42913" spans="7:7">
      <c r="G42913" s="162" t="s">
        <v>43158</v>
      </c>
    </row>
    <row r="42914" spans="7:7">
      <c r="G42914" s="162" t="s">
        <v>43159</v>
      </c>
    </row>
    <row r="42915" spans="7:7">
      <c r="G42915" s="162" t="s">
        <v>43160</v>
      </c>
    </row>
    <row r="42916" spans="7:7">
      <c r="G42916" s="162" t="s">
        <v>43161</v>
      </c>
    </row>
    <row r="42917" spans="7:7">
      <c r="G42917" s="162" t="s">
        <v>43162</v>
      </c>
    </row>
    <row r="42918" spans="7:7">
      <c r="G42918" s="162" t="s">
        <v>43163</v>
      </c>
    </row>
    <row r="42919" spans="7:7">
      <c r="G42919" s="162" t="s">
        <v>43164</v>
      </c>
    </row>
    <row r="42920" spans="7:7">
      <c r="G42920" s="162" t="s">
        <v>43165</v>
      </c>
    </row>
    <row r="42921" spans="7:7">
      <c r="G42921" s="162" t="s">
        <v>43166</v>
      </c>
    </row>
    <row r="42922" spans="7:7">
      <c r="G42922" s="162" t="s">
        <v>43167</v>
      </c>
    </row>
    <row r="42923" spans="7:7">
      <c r="G42923" s="162" t="s">
        <v>43168</v>
      </c>
    </row>
    <row r="42924" spans="7:7">
      <c r="G42924" s="162" t="s">
        <v>43169</v>
      </c>
    </row>
    <row r="42925" spans="7:7">
      <c r="G42925" s="162" t="s">
        <v>43170</v>
      </c>
    </row>
    <row r="42926" spans="7:7">
      <c r="G42926" s="162" t="s">
        <v>43171</v>
      </c>
    </row>
    <row r="42927" spans="7:7">
      <c r="G42927" s="162" t="s">
        <v>43172</v>
      </c>
    </row>
    <row r="42928" spans="7:7">
      <c r="G42928" s="162" t="s">
        <v>43173</v>
      </c>
    </row>
    <row r="42929" spans="7:7">
      <c r="G42929" s="162" t="s">
        <v>43174</v>
      </c>
    </row>
    <row r="42930" spans="7:7">
      <c r="G42930" s="162" t="s">
        <v>43175</v>
      </c>
    </row>
    <row r="42931" spans="7:7">
      <c r="G42931" s="162" t="s">
        <v>43176</v>
      </c>
    </row>
    <row r="42932" spans="7:7">
      <c r="G42932" s="162" t="s">
        <v>43177</v>
      </c>
    </row>
    <row r="42933" spans="7:7">
      <c r="G42933" s="162" t="s">
        <v>43178</v>
      </c>
    </row>
    <row r="42934" spans="7:7">
      <c r="G42934" s="162" t="s">
        <v>43179</v>
      </c>
    </row>
    <row r="42935" spans="7:7">
      <c r="G42935" s="162" t="s">
        <v>43180</v>
      </c>
    </row>
    <row r="42936" spans="7:7">
      <c r="G42936" s="162" t="s">
        <v>43181</v>
      </c>
    </row>
    <row r="42937" spans="7:7">
      <c r="G42937" s="162" t="s">
        <v>43182</v>
      </c>
    </row>
    <row r="42938" spans="7:7">
      <c r="G42938" s="162" t="s">
        <v>43183</v>
      </c>
    </row>
    <row r="42939" spans="7:7">
      <c r="G42939" s="162" t="s">
        <v>43184</v>
      </c>
    </row>
    <row r="42940" spans="7:7">
      <c r="G42940" s="162" t="s">
        <v>43185</v>
      </c>
    </row>
    <row r="42941" spans="7:7">
      <c r="G42941" s="162" t="s">
        <v>43186</v>
      </c>
    </row>
    <row r="42942" spans="7:7">
      <c r="G42942" s="162" t="s">
        <v>43187</v>
      </c>
    </row>
    <row r="42943" spans="7:7">
      <c r="G42943" s="162" t="s">
        <v>43188</v>
      </c>
    </row>
    <row r="42944" spans="7:7">
      <c r="G42944" s="162" t="s">
        <v>43189</v>
      </c>
    </row>
    <row r="42945" spans="7:7">
      <c r="G42945" s="162" t="s">
        <v>43190</v>
      </c>
    </row>
    <row r="42946" spans="7:7">
      <c r="G42946" s="162" t="s">
        <v>43191</v>
      </c>
    </row>
    <row r="42947" spans="7:7">
      <c r="G42947" s="162" t="s">
        <v>43192</v>
      </c>
    </row>
    <row r="42948" spans="7:7">
      <c r="G42948" s="162" t="s">
        <v>43193</v>
      </c>
    </row>
    <row r="42949" spans="7:7">
      <c r="G42949" s="162" t="s">
        <v>43194</v>
      </c>
    </row>
    <row r="42950" spans="7:7">
      <c r="G42950" s="162" t="s">
        <v>43195</v>
      </c>
    </row>
    <row r="42951" spans="7:7">
      <c r="G42951" s="162" t="s">
        <v>43196</v>
      </c>
    </row>
    <row r="42952" spans="7:7">
      <c r="G42952" s="162" t="s">
        <v>43197</v>
      </c>
    </row>
    <row r="42953" spans="7:7">
      <c r="G42953" s="162" t="s">
        <v>43198</v>
      </c>
    </row>
    <row r="42954" spans="7:7">
      <c r="G42954" s="162" t="s">
        <v>43199</v>
      </c>
    </row>
    <row r="42955" spans="7:7">
      <c r="G42955" s="162" t="s">
        <v>43200</v>
      </c>
    </row>
    <row r="42956" spans="7:7">
      <c r="G42956" s="162" t="s">
        <v>43201</v>
      </c>
    </row>
    <row r="42957" spans="7:7">
      <c r="G42957" s="162" t="s">
        <v>43202</v>
      </c>
    </row>
    <row r="42958" spans="7:7">
      <c r="G42958" s="162" t="s">
        <v>43203</v>
      </c>
    </row>
    <row r="42959" spans="7:7">
      <c r="G42959" s="162" t="s">
        <v>43204</v>
      </c>
    </row>
    <row r="42960" spans="7:7">
      <c r="G42960" s="162" t="s">
        <v>43205</v>
      </c>
    </row>
    <row r="42961" spans="7:7">
      <c r="G42961" s="162" t="s">
        <v>43206</v>
      </c>
    </row>
    <row r="42962" spans="7:7">
      <c r="G42962" s="162" t="s">
        <v>43207</v>
      </c>
    </row>
    <row r="42963" spans="7:7">
      <c r="G42963" s="162" t="s">
        <v>43208</v>
      </c>
    </row>
    <row r="42964" spans="7:7">
      <c r="G42964" s="162" t="s">
        <v>43209</v>
      </c>
    </row>
    <row r="42965" spans="7:7">
      <c r="G42965" s="162" t="s">
        <v>43210</v>
      </c>
    </row>
    <row r="42966" spans="7:7">
      <c r="G42966" s="162" t="s">
        <v>43211</v>
      </c>
    </row>
    <row r="42967" spans="7:7">
      <c r="G42967" s="162" t="s">
        <v>43212</v>
      </c>
    </row>
    <row r="42968" spans="7:7">
      <c r="G42968" s="162" t="s">
        <v>43213</v>
      </c>
    </row>
    <row r="42969" spans="7:7">
      <c r="G42969" s="162" t="s">
        <v>43214</v>
      </c>
    </row>
    <row r="42970" spans="7:7">
      <c r="G42970" s="162" t="s">
        <v>43215</v>
      </c>
    </row>
    <row r="42971" spans="7:7">
      <c r="G42971" s="162" t="s">
        <v>43216</v>
      </c>
    </row>
    <row r="42972" spans="7:7">
      <c r="G42972" s="162" t="s">
        <v>43217</v>
      </c>
    </row>
    <row r="42973" spans="7:7">
      <c r="G42973" s="162" t="s">
        <v>43218</v>
      </c>
    </row>
    <row r="42974" spans="7:7">
      <c r="G42974" s="162" t="s">
        <v>43219</v>
      </c>
    </row>
    <row r="42975" spans="7:7">
      <c r="G42975" s="162" t="s">
        <v>43220</v>
      </c>
    </row>
    <row r="42976" spans="7:7">
      <c r="G42976" s="162" t="s">
        <v>43221</v>
      </c>
    </row>
    <row r="42977" spans="7:7">
      <c r="G42977" s="162" t="s">
        <v>43222</v>
      </c>
    </row>
    <row r="42978" spans="7:7">
      <c r="G42978" s="162" t="s">
        <v>43223</v>
      </c>
    </row>
    <row r="42979" spans="7:7">
      <c r="G42979" s="162" t="s">
        <v>43224</v>
      </c>
    </row>
    <row r="42980" spans="7:7">
      <c r="G42980" s="162" t="s">
        <v>43225</v>
      </c>
    </row>
    <row r="42981" spans="7:7">
      <c r="G42981" s="162" t="s">
        <v>43226</v>
      </c>
    </row>
    <row r="42982" spans="7:7">
      <c r="G42982" s="162" t="s">
        <v>43227</v>
      </c>
    </row>
    <row r="42983" spans="7:7">
      <c r="G42983" s="162" t="s">
        <v>43228</v>
      </c>
    </row>
    <row r="42984" spans="7:7">
      <c r="G42984" s="162" t="s">
        <v>43229</v>
      </c>
    </row>
    <row r="42985" spans="7:7">
      <c r="G42985" s="162" t="s">
        <v>43230</v>
      </c>
    </row>
    <row r="42986" spans="7:7">
      <c r="G42986" s="162" t="s">
        <v>43231</v>
      </c>
    </row>
    <row r="42987" spans="7:7">
      <c r="G42987" s="162" t="s">
        <v>43232</v>
      </c>
    </row>
    <row r="42988" spans="7:7">
      <c r="G42988" s="162" t="s">
        <v>43233</v>
      </c>
    </row>
    <row r="42989" spans="7:7">
      <c r="G42989" s="162" t="s">
        <v>43234</v>
      </c>
    </row>
    <row r="42990" spans="7:7">
      <c r="G42990" s="162" t="s">
        <v>43235</v>
      </c>
    </row>
    <row r="42991" spans="7:7">
      <c r="G42991" s="162" t="s">
        <v>43236</v>
      </c>
    </row>
    <row r="42992" spans="7:7">
      <c r="G42992" s="162" t="s">
        <v>43237</v>
      </c>
    </row>
    <row r="42993" spans="7:7">
      <c r="G42993" s="162" t="s">
        <v>43238</v>
      </c>
    </row>
    <row r="42994" spans="7:7">
      <c r="G42994" s="162" t="s">
        <v>43239</v>
      </c>
    </row>
    <row r="42995" spans="7:7">
      <c r="G42995" s="162" t="s">
        <v>43240</v>
      </c>
    </row>
    <row r="42996" spans="7:7">
      <c r="G42996" s="162" t="s">
        <v>43241</v>
      </c>
    </row>
    <row r="42997" spans="7:7">
      <c r="G42997" s="162" t="s">
        <v>43242</v>
      </c>
    </row>
    <row r="42998" spans="7:7">
      <c r="G42998" s="162" t="s">
        <v>43243</v>
      </c>
    </row>
    <row r="42999" spans="7:7">
      <c r="G42999" s="162" t="s">
        <v>43244</v>
      </c>
    </row>
    <row r="43000" spans="7:7">
      <c r="G43000" s="162" t="s">
        <v>43245</v>
      </c>
    </row>
    <row r="43001" spans="7:7">
      <c r="G43001" s="162" t="s">
        <v>43246</v>
      </c>
    </row>
    <row r="43002" spans="7:7">
      <c r="G43002" s="162" t="s">
        <v>43247</v>
      </c>
    </row>
    <row r="43003" spans="7:7">
      <c r="G43003" s="162" t="s">
        <v>43248</v>
      </c>
    </row>
    <row r="43004" spans="7:7">
      <c r="G43004" s="162" t="s">
        <v>43249</v>
      </c>
    </row>
    <row r="43005" spans="7:7">
      <c r="G43005" s="162" t="s">
        <v>43250</v>
      </c>
    </row>
    <row r="43006" spans="7:7">
      <c r="G43006" s="162" t="s">
        <v>43251</v>
      </c>
    </row>
    <row r="43007" spans="7:7">
      <c r="G43007" s="162" t="s">
        <v>43252</v>
      </c>
    </row>
    <row r="43008" spans="7:7">
      <c r="G43008" s="162" t="s">
        <v>43253</v>
      </c>
    </row>
    <row r="43009" spans="7:7">
      <c r="G43009" s="162" t="s">
        <v>43254</v>
      </c>
    </row>
    <row r="43010" spans="7:7">
      <c r="G43010" s="162" t="s">
        <v>43255</v>
      </c>
    </row>
    <row r="43011" spans="7:7">
      <c r="G43011" s="162" t="s">
        <v>43256</v>
      </c>
    </row>
    <row r="43012" spans="7:7">
      <c r="G43012" s="162" t="s">
        <v>43257</v>
      </c>
    </row>
    <row r="43013" spans="7:7">
      <c r="G43013" s="162" t="s">
        <v>43258</v>
      </c>
    </row>
    <row r="43014" spans="7:7">
      <c r="G43014" s="162" t="s">
        <v>43259</v>
      </c>
    </row>
    <row r="43015" spans="7:7">
      <c r="G43015" s="162" t="s">
        <v>43260</v>
      </c>
    </row>
    <row r="43016" spans="7:7">
      <c r="G43016" s="162" t="s">
        <v>43261</v>
      </c>
    </row>
    <row r="43017" spans="7:7">
      <c r="G43017" s="162" t="s">
        <v>43262</v>
      </c>
    </row>
    <row r="43018" spans="7:7">
      <c r="G43018" s="162" t="s">
        <v>43263</v>
      </c>
    </row>
    <row r="43019" spans="7:7">
      <c r="G43019" s="162" t="s">
        <v>43264</v>
      </c>
    </row>
    <row r="43020" spans="7:7">
      <c r="G43020" s="162" t="s">
        <v>43265</v>
      </c>
    </row>
    <row r="43021" spans="7:7">
      <c r="G43021" s="162" t="s">
        <v>43266</v>
      </c>
    </row>
    <row r="43022" spans="7:7">
      <c r="G43022" s="162" t="s">
        <v>43267</v>
      </c>
    </row>
    <row r="43023" spans="7:7">
      <c r="G43023" s="162" t="s">
        <v>43268</v>
      </c>
    </row>
    <row r="43024" spans="7:7">
      <c r="G43024" s="162" t="s">
        <v>43269</v>
      </c>
    </row>
    <row r="43025" spans="7:7">
      <c r="G43025" s="162" t="s">
        <v>43270</v>
      </c>
    </row>
    <row r="43026" spans="7:7">
      <c r="G43026" s="162" t="s">
        <v>43271</v>
      </c>
    </row>
    <row r="43027" spans="7:7">
      <c r="G43027" s="162" t="s">
        <v>43272</v>
      </c>
    </row>
    <row r="43028" spans="7:7">
      <c r="G43028" s="162" t="s">
        <v>43273</v>
      </c>
    </row>
    <row r="43029" spans="7:7">
      <c r="G43029" s="162" t="s">
        <v>43274</v>
      </c>
    </row>
    <row r="43030" spans="7:7">
      <c r="G43030" s="162" t="s">
        <v>43275</v>
      </c>
    </row>
    <row r="43031" spans="7:7">
      <c r="G43031" s="162" t="s">
        <v>43276</v>
      </c>
    </row>
    <row r="43032" spans="7:7">
      <c r="G43032" s="162" t="s">
        <v>43277</v>
      </c>
    </row>
    <row r="43033" spans="7:7">
      <c r="G43033" s="162" t="s">
        <v>43278</v>
      </c>
    </row>
    <row r="43034" spans="7:7">
      <c r="G43034" s="162" t="s">
        <v>43279</v>
      </c>
    </row>
    <row r="43035" spans="7:7">
      <c r="G43035" s="162" t="s">
        <v>43280</v>
      </c>
    </row>
    <row r="43036" spans="7:7">
      <c r="G43036" s="162" t="s">
        <v>43281</v>
      </c>
    </row>
    <row r="43037" spans="7:7">
      <c r="G43037" s="162" t="s">
        <v>43282</v>
      </c>
    </row>
    <row r="43038" spans="7:7">
      <c r="G43038" s="162" t="s">
        <v>43283</v>
      </c>
    </row>
    <row r="43039" spans="7:7">
      <c r="G43039" s="162" t="s">
        <v>43284</v>
      </c>
    </row>
    <row r="43040" spans="7:7">
      <c r="G43040" s="162" t="s">
        <v>43285</v>
      </c>
    </row>
    <row r="43041" spans="7:7">
      <c r="G43041" s="162" t="s">
        <v>43286</v>
      </c>
    </row>
    <row r="43042" spans="7:7">
      <c r="G43042" s="162" t="s">
        <v>43287</v>
      </c>
    </row>
    <row r="43043" spans="7:7">
      <c r="G43043" s="162" t="s">
        <v>43288</v>
      </c>
    </row>
    <row r="43044" spans="7:7">
      <c r="G43044" s="162" t="s">
        <v>43289</v>
      </c>
    </row>
    <row r="43045" spans="7:7">
      <c r="G43045" s="162" t="s">
        <v>43290</v>
      </c>
    </row>
    <row r="43046" spans="7:7">
      <c r="G43046" s="162" t="s">
        <v>43291</v>
      </c>
    </row>
    <row r="43047" spans="7:7">
      <c r="G43047" s="162" t="s">
        <v>43292</v>
      </c>
    </row>
    <row r="43048" spans="7:7">
      <c r="G43048" s="162" t="s">
        <v>43293</v>
      </c>
    </row>
    <row r="43049" spans="7:7">
      <c r="G43049" s="162" t="s">
        <v>43294</v>
      </c>
    </row>
    <row r="43050" spans="7:7">
      <c r="G43050" s="162" t="s">
        <v>43295</v>
      </c>
    </row>
    <row r="43051" spans="7:7">
      <c r="G43051" s="162" t="s">
        <v>43296</v>
      </c>
    </row>
    <row r="43052" spans="7:7">
      <c r="G43052" s="162" t="s">
        <v>43297</v>
      </c>
    </row>
    <row r="43053" spans="7:7">
      <c r="G43053" s="162" t="s">
        <v>43298</v>
      </c>
    </row>
    <row r="43054" spans="7:7">
      <c r="G43054" s="162" t="s">
        <v>43299</v>
      </c>
    </row>
    <row r="43055" spans="7:7">
      <c r="G43055" s="162" t="s">
        <v>43300</v>
      </c>
    </row>
    <row r="43056" spans="7:7">
      <c r="G43056" s="162" t="s">
        <v>43301</v>
      </c>
    </row>
    <row r="43057" spans="7:7">
      <c r="G43057" s="162" t="s">
        <v>43302</v>
      </c>
    </row>
    <row r="43058" spans="7:7">
      <c r="G43058" s="162" t="s">
        <v>43303</v>
      </c>
    </row>
    <row r="43059" spans="7:7">
      <c r="G43059" s="162" t="s">
        <v>43304</v>
      </c>
    </row>
    <row r="43060" spans="7:7">
      <c r="G43060" s="162" t="s">
        <v>43305</v>
      </c>
    </row>
    <row r="43061" spans="7:7">
      <c r="G43061" s="162" t="s">
        <v>43306</v>
      </c>
    </row>
    <row r="43062" spans="7:7">
      <c r="G43062" s="162" t="s">
        <v>43307</v>
      </c>
    </row>
    <row r="43063" spans="7:7">
      <c r="G43063" s="162" t="s">
        <v>43308</v>
      </c>
    </row>
    <row r="43064" spans="7:7">
      <c r="G43064" s="162" t="s">
        <v>43309</v>
      </c>
    </row>
    <row r="43065" spans="7:7">
      <c r="G43065" s="162" t="s">
        <v>43310</v>
      </c>
    </row>
    <row r="43066" spans="7:7">
      <c r="G43066" s="162" t="s">
        <v>43311</v>
      </c>
    </row>
    <row r="43067" spans="7:7">
      <c r="G43067" s="162" t="s">
        <v>43312</v>
      </c>
    </row>
    <row r="43068" spans="7:7">
      <c r="G43068" s="162" t="s">
        <v>43313</v>
      </c>
    </row>
    <row r="43069" spans="7:7">
      <c r="G43069" s="162" t="s">
        <v>43314</v>
      </c>
    </row>
    <row r="43070" spans="7:7">
      <c r="G43070" s="162" t="s">
        <v>43315</v>
      </c>
    </row>
    <row r="43071" spans="7:7">
      <c r="G43071" s="162" t="s">
        <v>43316</v>
      </c>
    </row>
    <row r="43072" spans="7:7">
      <c r="G43072" s="162" t="s">
        <v>43317</v>
      </c>
    </row>
    <row r="43073" spans="7:7">
      <c r="G43073" s="162" t="s">
        <v>43318</v>
      </c>
    </row>
    <row r="43074" spans="7:7">
      <c r="G43074" s="162" t="s">
        <v>43319</v>
      </c>
    </row>
    <row r="43075" spans="7:7">
      <c r="G43075" s="162" t="s">
        <v>43320</v>
      </c>
    </row>
    <row r="43076" spans="7:7">
      <c r="G43076" s="162" t="s">
        <v>43321</v>
      </c>
    </row>
    <row r="43077" spans="7:7">
      <c r="G43077" s="162" t="s">
        <v>43322</v>
      </c>
    </row>
    <row r="43078" spans="7:7">
      <c r="G43078" s="162" t="s">
        <v>43323</v>
      </c>
    </row>
    <row r="43079" spans="7:7">
      <c r="G43079" s="162" t="s">
        <v>43324</v>
      </c>
    </row>
    <row r="43080" spans="7:7">
      <c r="G43080" s="162" t="s">
        <v>43325</v>
      </c>
    </row>
    <row r="43081" spans="7:7">
      <c r="G43081" s="162" t="s">
        <v>43326</v>
      </c>
    </row>
    <row r="43082" spans="7:7">
      <c r="G43082" s="162" t="s">
        <v>43327</v>
      </c>
    </row>
    <row r="43083" spans="7:7">
      <c r="G43083" s="162" t="s">
        <v>43328</v>
      </c>
    </row>
    <row r="43084" spans="7:7">
      <c r="G43084" s="162" t="s">
        <v>43329</v>
      </c>
    </row>
    <row r="43085" spans="7:7">
      <c r="G43085" s="162" t="s">
        <v>43330</v>
      </c>
    </row>
    <row r="43086" spans="7:7">
      <c r="G43086" s="162" t="s">
        <v>43331</v>
      </c>
    </row>
    <row r="43087" spans="7:7">
      <c r="G43087" s="162" t="s">
        <v>43332</v>
      </c>
    </row>
    <row r="43088" spans="7:7">
      <c r="G43088" s="162" t="s">
        <v>43333</v>
      </c>
    </row>
    <row r="43089" spans="7:7">
      <c r="G43089" s="162" t="s">
        <v>43334</v>
      </c>
    </row>
    <row r="43090" spans="7:7">
      <c r="G43090" s="162" t="s">
        <v>43335</v>
      </c>
    </row>
    <row r="43091" spans="7:7">
      <c r="G43091" s="162" t="s">
        <v>43336</v>
      </c>
    </row>
    <row r="43092" spans="7:7">
      <c r="G43092" s="162" t="s">
        <v>43337</v>
      </c>
    </row>
    <row r="43093" spans="7:7">
      <c r="G43093" s="162" t="s">
        <v>43338</v>
      </c>
    </row>
    <row r="43094" spans="7:7">
      <c r="G43094" s="162" t="s">
        <v>43339</v>
      </c>
    </row>
    <row r="43095" spans="7:7">
      <c r="G43095" s="162" t="s">
        <v>43340</v>
      </c>
    </row>
    <row r="43096" spans="7:7">
      <c r="G43096" s="162" t="s">
        <v>43341</v>
      </c>
    </row>
    <row r="43097" spans="7:7">
      <c r="G43097" s="162" t="s">
        <v>43342</v>
      </c>
    </row>
    <row r="43098" spans="7:7">
      <c r="G43098" s="162" t="s">
        <v>43343</v>
      </c>
    </row>
    <row r="43099" spans="7:7">
      <c r="G43099" s="162" t="s">
        <v>43344</v>
      </c>
    </row>
    <row r="43100" spans="7:7">
      <c r="G43100" s="162" t="s">
        <v>43345</v>
      </c>
    </row>
    <row r="43101" spans="7:7">
      <c r="G43101" s="162" t="s">
        <v>43346</v>
      </c>
    </row>
    <row r="43102" spans="7:7">
      <c r="G43102" s="162" t="s">
        <v>43347</v>
      </c>
    </row>
    <row r="43103" spans="7:7">
      <c r="G43103" s="162" t="s">
        <v>43348</v>
      </c>
    </row>
    <row r="43104" spans="7:7">
      <c r="G43104" s="162" t="s">
        <v>43349</v>
      </c>
    </row>
    <row r="43105" spans="7:7">
      <c r="G43105" s="162" t="s">
        <v>43350</v>
      </c>
    </row>
    <row r="43106" spans="7:7">
      <c r="G43106" s="162" t="s">
        <v>43351</v>
      </c>
    </row>
    <row r="43107" spans="7:7">
      <c r="G43107" s="162" t="s">
        <v>43352</v>
      </c>
    </row>
    <row r="43108" spans="7:7">
      <c r="G43108" s="162" t="s">
        <v>43353</v>
      </c>
    </row>
    <row r="43109" spans="7:7">
      <c r="G43109" s="162" t="s">
        <v>43354</v>
      </c>
    </row>
    <row r="43110" spans="7:7">
      <c r="G43110" s="162" t="s">
        <v>43355</v>
      </c>
    </row>
    <row r="43111" spans="7:7">
      <c r="G43111" s="162" t="s">
        <v>43356</v>
      </c>
    </row>
    <row r="43112" spans="7:7">
      <c r="G43112" s="162" t="s">
        <v>43357</v>
      </c>
    </row>
    <row r="43113" spans="7:7">
      <c r="G43113" s="162" t="s">
        <v>43358</v>
      </c>
    </row>
    <row r="43114" spans="7:7">
      <c r="G43114" s="162" t="s">
        <v>43359</v>
      </c>
    </row>
    <row r="43115" spans="7:7">
      <c r="G43115" s="162" t="s">
        <v>43360</v>
      </c>
    </row>
    <row r="43116" spans="7:7">
      <c r="G43116" s="162" t="s">
        <v>43361</v>
      </c>
    </row>
    <row r="43117" spans="7:7">
      <c r="G43117" s="162" t="s">
        <v>43362</v>
      </c>
    </row>
    <row r="43118" spans="7:7">
      <c r="G43118" s="162" t="s">
        <v>43363</v>
      </c>
    </row>
    <row r="43119" spans="7:7">
      <c r="G43119" s="162" t="s">
        <v>43364</v>
      </c>
    </row>
    <row r="43120" spans="7:7">
      <c r="G43120" s="162" t="s">
        <v>43365</v>
      </c>
    </row>
    <row r="43121" spans="7:7">
      <c r="G43121" s="162" t="s">
        <v>43366</v>
      </c>
    </row>
    <row r="43122" spans="7:7">
      <c r="G43122" s="162" t="s">
        <v>43367</v>
      </c>
    </row>
    <row r="43123" spans="7:7">
      <c r="G43123" s="162" t="s">
        <v>43368</v>
      </c>
    </row>
    <row r="43124" spans="7:7">
      <c r="G43124" s="162" t="s">
        <v>43369</v>
      </c>
    </row>
    <row r="43125" spans="7:7">
      <c r="G43125" s="162" t="s">
        <v>43370</v>
      </c>
    </row>
    <row r="43126" spans="7:7">
      <c r="G43126" s="162" t="s">
        <v>43371</v>
      </c>
    </row>
    <row r="43127" spans="7:7">
      <c r="G43127" s="162" t="s">
        <v>43372</v>
      </c>
    </row>
    <row r="43128" spans="7:7">
      <c r="G43128" s="162" t="s">
        <v>43373</v>
      </c>
    </row>
    <row r="43129" spans="7:7">
      <c r="G43129" s="162" t="s">
        <v>43374</v>
      </c>
    </row>
    <row r="43130" spans="7:7">
      <c r="G43130" s="162" t="s">
        <v>43375</v>
      </c>
    </row>
    <row r="43131" spans="7:7">
      <c r="G43131" s="162" t="s">
        <v>43376</v>
      </c>
    </row>
    <row r="43132" spans="7:7">
      <c r="G43132" s="162" t="s">
        <v>43377</v>
      </c>
    </row>
    <row r="43133" spans="7:7">
      <c r="G43133" s="162" t="s">
        <v>43378</v>
      </c>
    </row>
    <row r="43134" spans="7:7">
      <c r="G43134" s="162" t="s">
        <v>43379</v>
      </c>
    </row>
    <row r="43135" spans="7:7">
      <c r="G43135" s="162" t="s">
        <v>43380</v>
      </c>
    </row>
    <row r="43136" spans="7:7">
      <c r="G43136" s="162" t="s">
        <v>43381</v>
      </c>
    </row>
    <row r="43137" spans="7:7">
      <c r="G43137" s="162" t="s">
        <v>43382</v>
      </c>
    </row>
    <row r="43138" spans="7:7">
      <c r="G43138" s="162" t="s">
        <v>43383</v>
      </c>
    </row>
    <row r="43139" spans="7:7">
      <c r="G43139" s="162" t="s">
        <v>43384</v>
      </c>
    </row>
    <row r="43140" spans="7:7">
      <c r="G43140" s="162" t="s">
        <v>43385</v>
      </c>
    </row>
    <row r="43141" spans="7:7">
      <c r="G43141" s="162" t="s">
        <v>43386</v>
      </c>
    </row>
    <row r="43142" spans="7:7">
      <c r="G43142" s="162" t="s">
        <v>43387</v>
      </c>
    </row>
    <row r="43143" spans="7:7">
      <c r="G43143" s="162" t="s">
        <v>43388</v>
      </c>
    </row>
    <row r="43144" spans="7:7">
      <c r="G43144" s="162" t="s">
        <v>43389</v>
      </c>
    </row>
    <row r="43145" spans="7:7">
      <c r="G43145" s="162" t="s">
        <v>43390</v>
      </c>
    </row>
    <row r="43146" spans="7:7">
      <c r="G43146" s="162" t="s">
        <v>43391</v>
      </c>
    </row>
    <row r="43147" spans="7:7">
      <c r="G43147" s="162" t="s">
        <v>43392</v>
      </c>
    </row>
    <row r="43148" spans="7:7">
      <c r="G43148" s="162" t="s">
        <v>43393</v>
      </c>
    </row>
    <row r="43149" spans="7:7">
      <c r="G43149" s="162" t="s">
        <v>43394</v>
      </c>
    </row>
    <row r="43150" spans="7:7">
      <c r="G43150" s="162" t="s">
        <v>43395</v>
      </c>
    </row>
    <row r="43151" spans="7:7">
      <c r="G43151" s="162" t="s">
        <v>43396</v>
      </c>
    </row>
    <row r="43152" spans="7:7">
      <c r="G43152" s="162" t="s">
        <v>43397</v>
      </c>
    </row>
    <row r="43153" spans="7:7">
      <c r="G43153" s="162" t="s">
        <v>43398</v>
      </c>
    </row>
    <row r="43154" spans="7:7">
      <c r="G43154" s="162" t="s">
        <v>43399</v>
      </c>
    </row>
    <row r="43155" spans="7:7">
      <c r="G43155" s="162" t="s">
        <v>43400</v>
      </c>
    </row>
    <row r="43156" spans="7:7">
      <c r="G43156" s="162" t="s">
        <v>43401</v>
      </c>
    </row>
    <row r="43157" spans="7:7">
      <c r="G43157" s="162" t="s">
        <v>43402</v>
      </c>
    </row>
    <row r="43158" spans="7:7">
      <c r="G43158" s="162" t="s">
        <v>43403</v>
      </c>
    </row>
    <row r="43159" spans="7:7">
      <c r="G43159" s="162" t="s">
        <v>43404</v>
      </c>
    </row>
    <row r="43160" spans="7:7">
      <c r="G43160" s="162" t="s">
        <v>43405</v>
      </c>
    </row>
    <row r="43161" spans="7:7">
      <c r="G43161" s="162" t="s">
        <v>43406</v>
      </c>
    </row>
    <row r="43162" spans="7:7">
      <c r="G43162" s="162" t="s">
        <v>43407</v>
      </c>
    </row>
    <row r="43163" spans="7:7">
      <c r="G43163" s="162" t="s">
        <v>43408</v>
      </c>
    </row>
    <row r="43164" spans="7:7">
      <c r="G43164" s="162" t="s">
        <v>43409</v>
      </c>
    </row>
    <row r="43165" spans="7:7">
      <c r="G43165" s="162" t="s">
        <v>43410</v>
      </c>
    </row>
    <row r="43166" spans="7:7">
      <c r="G43166" s="162" t="s">
        <v>43411</v>
      </c>
    </row>
    <row r="43167" spans="7:7">
      <c r="G43167" s="162" t="s">
        <v>43412</v>
      </c>
    </row>
    <row r="43168" spans="7:7">
      <c r="G43168" s="162" t="s">
        <v>43413</v>
      </c>
    </row>
    <row r="43169" spans="7:7">
      <c r="G43169" s="162" t="s">
        <v>43414</v>
      </c>
    </row>
    <row r="43170" spans="7:7">
      <c r="G43170" s="162" t="s">
        <v>43415</v>
      </c>
    </row>
    <row r="43171" spans="7:7">
      <c r="G43171" s="162" t="s">
        <v>43416</v>
      </c>
    </row>
    <row r="43172" spans="7:7">
      <c r="G43172" s="162" t="s">
        <v>43417</v>
      </c>
    </row>
    <row r="43173" spans="7:7">
      <c r="G43173" s="162" t="s">
        <v>43418</v>
      </c>
    </row>
    <row r="43174" spans="7:7">
      <c r="G43174" s="162" t="s">
        <v>43419</v>
      </c>
    </row>
    <row r="43175" spans="7:7">
      <c r="G43175" s="162" t="s">
        <v>43420</v>
      </c>
    </row>
    <row r="43176" spans="7:7">
      <c r="G43176" s="162" t="s">
        <v>43421</v>
      </c>
    </row>
    <row r="43177" spans="7:7">
      <c r="G43177" s="162" t="s">
        <v>43422</v>
      </c>
    </row>
    <row r="43178" spans="7:7">
      <c r="G43178" s="162" t="s">
        <v>43423</v>
      </c>
    </row>
    <row r="43179" spans="7:7">
      <c r="G43179" s="162" t="s">
        <v>43424</v>
      </c>
    </row>
    <row r="43180" spans="7:7">
      <c r="G43180" s="162" t="s">
        <v>43425</v>
      </c>
    </row>
    <row r="43181" spans="7:7">
      <c r="G43181" s="162" t="s">
        <v>43426</v>
      </c>
    </row>
    <row r="43182" spans="7:7">
      <c r="G43182" s="162" t="s">
        <v>43427</v>
      </c>
    </row>
    <row r="43183" spans="7:7">
      <c r="G43183" s="162" t="s">
        <v>43428</v>
      </c>
    </row>
    <row r="43184" spans="7:7">
      <c r="G43184" s="162" t="s">
        <v>43429</v>
      </c>
    </row>
    <row r="43185" spans="7:7">
      <c r="G43185" s="162" t="s">
        <v>43430</v>
      </c>
    </row>
    <row r="43186" spans="7:7">
      <c r="G43186" s="162" t="s">
        <v>43431</v>
      </c>
    </row>
    <row r="43187" spans="7:7">
      <c r="G43187" s="162" t="s">
        <v>43432</v>
      </c>
    </row>
    <row r="43188" spans="7:7">
      <c r="G43188" s="162" t="s">
        <v>43433</v>
      </c>
    </row>
    <row r="43189" spans="7:7">
      <c r="G43189" s="162" t="s">
        <v>43434</v>
      </c>
    </row>
    <row r="43190" spans="7:7">
      <c r="G43190" s="162" t="s">
        <v>43435</v>
      </c>
    </row>
    <row r="43191" spans="7:7">
      <c r="G43191" s="162" t="s">
        <v>43436</v>
      </c>
    </row>
    <row r="43192" spans="7:7">
      <c r="G43192" s="162" t="s">
        <v>43437</v>
      </c>
    </row>
    <row r="43193" spans="7:7">
      <c r="G43193" s="162" t="s">
        <v>43438</v>
      </c>
    </row>
    <row r="43194" spans="7:7">
      <c r="G43194" s="162" t="s">
        <v>43439</v>
      </c>
    </row>
    <row r="43195" spans="7:7">
      <c r="G43195" s="162" t="s">
        <v>43440</v>
      </c>
    </row>
    <row r="43196" spans="7:7">
      <c r="G43196" s="162" t="s">
        <v>43441</v>
      </c>
    </row>
    <row r="43197" spans="7:7">
      <c r="G43197" s="162" t="s">
        <v>43442</v>
      </c>
    </row>
    <row r="43198" spans="7:7">
      <c r="G43198" s="162" t="s">
        <v>43443</v>
      </c>
    </row>
    <row r="43199" spans="7:7">
      <c r="G43199" s="162" t="s">
        <v>43444</v>
      </c>
    </row>
    <row r="43200" spans="7:7">
      <c r="G43200" s="162" t="s">
        <v>43445</v>
      </c>
    </row>
    <row r="43201" spans="7:7">
      <c r="G43201" s="162" t="s">
        <v>43446</v>
      </c>
    </row>
    <row r="43202" spans="7:7">
      <c r="G43202" s="162" t="s">
        <v>43447</v>
      </c>
    </row>
    <row r="43203" spans="7:7">
      <c r="G43203" s="162" t="s">
        <v>43448</v>
      </c>
    </row>
    <row r="43204" spans="7:7">
      <c r="G43204" s="162" t="s">
        <v>43449</v>
      </c>
    </row>
    <row r="43205" spans="7:7">
      <c r="G43205" s="162" t="s">
        <v>43450</v>
      </c>
    </row>
    <row r="43206" spans="7:7">
      <c r="G43206" s="162" t="s">
        <v>43451</v>
      </c>
    </row>
    <row r="43207" spans="7:7">
      <c r="G43207" s="162" t="s">
        <v>43452</v>
      </c>
    </row>
    <row r="43208" spans="7:7">
      <c r="G43208" s="162" t="s">
        <v>43453</v>
      </c>
    </row>
    <row r="43209" spans="7:7">
      <c r="G43209" s="162" t="s">
        <v>43454</v>
      </c>
    </row>
    <row r="43210" spans="7:7">
      <c r="G43210" s="162" t="s">
        <v>43455</v>
      </c>
    </row>
    <row r="43211" spans="7:7">
      <c r="G43211" s="162" t="s">
        <v>43456</v>
      </c>
    </row>
    <row r="43212" spans="7:7">
      <c r="G43212" s="162" t="s">
        <v>43457</v>
      </c>
    </row>
    <row r="43213" spans="7:7">
      <c r="G43213" s="162" t="s">
        <v>43458</v>
      </c>
    </row>
    <row r="43214" spans="7:7">
      <c r="G43214" s="162" t="s">
        <v>43459</v>
      </c>
    </row>
    <row r="43215" spans="7:7">
      <c r="G43215" s="162" t="s">
        <v>43460</v>
      </c>
    </row>
    <row r="43216" spans="7:7">
      <c r="G43216" s="162" t="s">
        <v>43461</v>
      </c>
    </row>
    <row r="43217" spans="7:7">
      <c r="G43217" s="162" t="s">
        <v>43462</v>
      </c>
    </row>
    <row r="43218" spans="7:7">
      <c r="G43218" s="162" t="s">
        <v>43463</v>
      </c>
    </row>
    <row r="43219" spans="7:7">
      <c r="G43219" s="162" t="s">
        <v>43464</v>
      </c>
    </row>
    <row r="43220" spans="7:7">
      <c r="G43220" s="162" t="s">
        <v>43465</v>
      </c>
    </row>
    <row r="43221" spans="7:7">
      <c r="G43221" s="162" t="s">
        <v>43466</v>
      </c>
    </row>
    <row r="43222" spans="7:7">
      <c r="G43222" s="162" t="s">
        <v>43467</v>
      </c>
    </row>
    <row r="43223" spans="7:7">
      <c r="G43223" s="162" t="s">
        <v>43468</v>
      </c>
    </row>
    <row r="43224" spans="7:7">
      <c r="G43224" s="162" t="s">
        <v>43469</v>
      </c>
    </row>
    <row r="43225" spans="7:7">
      <c r="G43225" s="162" t="s">
        <v>43470</v>
      </c>
    </row>
    <row r="43226" spans="7:7">
      <c r="G43226" s="162" t="s">
        <v>43471</v>
      </c>
    </row>
    <row r="43227" spans="7:7">
      <c r="G43227" s="162" t="s">
        <v>43472</v>
      </c>
    </row>
    <row r="43228" spans="7:7">
      <c r="G43228" s="162" t="s">
        <v>43473</v>
      </c>
    </row>
    <row r="43229" spans="7:7">
      <c r="G43229" s="162" t="s">
        <v>43474</v>
      </c>
    </row>
    <row r="43230" spans="7:7">
      <c r="G43230" s="162" t="s">
        <v>43475</v>
      </c>
    </row>
    <row r="43231" spans="7:7">
      <c r="G43231" s="162" t="s">
        <v>43476</v>
      </c>
    </row>
    <row r="43232" spans="7:7">
      <c r="G43232" s="162" t="s">
        <v>43477</v>
      </c>
    </row>
    <row r="43233" spans="7:7">
      <c r="G43233" s="162" t="s">
        <v>43478</v>
      </c>
    </row>
    <row r="43234" spans="7:7">
      <c r="G43234" s="162" t="s">
        <v>43479</v>
      </c>
    </row>
    <row r="43235" spans="7:7">
      <c r="G43235" s="162" t="s">
        <v>43480</v>
      </c>
    </row>
    <row r="43236" spans="7:7">
      <c r="G43236" s="162" t="s">
        <v>43481</v>
      </c>
    </row>
    <row r="43237" spans="7:7">
      <c r="G43237" s="162" t="s">
        <v>43482</v>
      </c>
    </row>
    <row r="43238" spans="7:7">
      <c r="G43238" s="162" t="s">
        <v>43483</v>
      </c>
    </row>
    <row r="43239" spans="7:7">
      <c r="G43239" s="162" t="s">
        <v>43484</v>
      </c>
    </row>
    <row r="43240" spans="7:7">
      <c r="G43240" s="162" t="s">
        <v>43485</v>
      </c>
    </row>
    <row r="43241" spans="7:7">
      <c r="G43241" s="162" t="s">
        <v>43486</v>
      </c>
    </row>
    <row r="43242" spans="7:7">
      <c r="G43242" s="162" t="s">
        <v>43487</v>
      </c>
    </row>
    <row r="43243" spans="7:7">
      <c r="G43243" s="162" t="s">
        <v>43488</v>
      </c>
    </row>
    <row r="43244" spans="7:7">
      <c r="G43244" s="162" t="s">
        <v>43489</v>
      </c>
    </row>
    <row r="43245" spans="7:7">
      <c r="G43245" s="162" t="s">
        <v>43490</v>
      </c>
    </row>
    <row r="43246" spans="7:7">
      <c r="G43246" s="162" t="s">
        <v>43491</v>
      </c>
    </row>
    <row r="43247" spans="7:7">
      <c r="G43247" s="162" t="s">
        <v>43492</v>
      </c>
    </row>
    <row r="43248" spans="7:7">
      <c r="G43248" s="162" t="s">
        <v>43493</v>
      </c>
    </row>
    <row r="43249" spans="7:7">
      <c r="G43249" s="162" t="s">
        <v>43494</v>
      </c>
    </row>
    <row r="43250" spans="7:7">
      <c r="G43250" s="162" t="s">
        <v>43495</v>
      </c>
    </row>
    <row r="43251" spans="7:7">
      <c r="G43251" s="162" t="s">
        <v>43496</v>
      </c>
    </row>
    <row r="43252" spans="7:7">
      <c r="G43252" s="162" t="s">
        <v>43497</v>
      </c>
    </row>
    <row r="43253" spans="7:7">
      <c r="G43253" s="162" t="s">
        <v>43498</v>
      </c>
    </row>
    <row r="43254" spans="7:7">
      <c r="G43254" s="162" t="s">
        <v>43499</v>
      </c>
    </row>
    <row r="43255" spans="7:7">
      <c r="G43255" s="162" t="s">
        <v>43500</v>
      </c>
    </row>
    <row r="43256" spans="7:7">
      <c r="G43256" s="162" t="s">
        <v>43501</v>
      </c>
    </row>
    <row r="43257" spans="7:7">
      <c r="G43257" s="162" t="s">
        <v>43502</v>
      </c>
    </row>
    <row r="43258" spans="7:7">
      <c r="G43258" s="162" t="s">
        <v>43503</v>
      </c>
    </row>
    <row r="43259" spans="7:7">
      <c r="G43259" s="162" t="s">
        <v>43504</v>
      </c>
    </row>
    <row r="43260" spans="7:7">
      <c r="G43260" s="162" t="s">
        <v>43505</v>
      </c>
    </row>
    <row r="43261" spans="7:7">
      <c r="G43261" s="162" t="s">
        <v>43506</v>
      </c>
    </row>
    <row r="43262" spans="7:7">
      <c r="G43262" s="162" t="s">
        <v>43507</v>
      </c>
    </row>
    <row r="43263" spans="7:7">
      <c r="G43263" s="162" t="s">
        <v>43508</v>
      </c>
    </row>
    <row r="43264" spans="7:7">
      <c r="G43264" s="162" t="s">
        <v>43509</v>
      </c>
    </row>
    <row r="43265" spans="7:7">
      <c r="G43265" s="162" t="s">
        <v>43510</v>
      </c>
    </row>
    <row r="43266" spans="7:7">
      <c r="G43266" s="162" t="s">
        <v>43511</v>
      </c>
    </row>
    <row r="43267" spans="7:7">
      <c r="G43267" s="162" t="s">
        <v>43512</v>
      </c>
    </row>
    <row r="43268" spans="7:7">
      <c r="G43268" s="162" t="s">
        <v>43513</v>
      </c>
    </row>
    <row r="43269" spans="7:7">
      <c r="G43269" s="162" t="s">
        <v>43514</v>
      </c>
    </row>
    <row r="43270" spans="7:7">
      <c r="G43270" s="162" t="s">
        <v>43515</v>
      </c>
    </row>
    <row r="43271" spans="7:7">
      <c r="G43271" s="162" t="s">
        <v>43516</v>
      </c>
    </row>
    <row r="43272" spans="7:7">
      <c r="G43272" s="162" t="s">
        <v>43517</v>
      </c>
    </row>
    <row r="43273" spans="7:7">
      <c r="G43273" s="162" t="s">
        <v>43518</v>
      </c>
    </row>
    <row r="43274" spans="7:7">
      <c r="G43274" s="162" t="s">
        <v>43519</v>
      </c>
    </row>
    <row r="43275" spans="7:7">
      <c r="G43275" s="162" t="s">
        <v>43520</v>
      </c>
    </row>
    <row r="43276" spans="7:7">
      <c r="G43276" s="162" t="s">
        <v>43521</v>
      </c>
    </row>
    <row r="43277" spans="7:7">
      <c r="G43277" s="162" t="s">
        <v>43522</v>
      </c>
    </row>
    <row r="43278" spans="7:7">
      <c r="G43278" s="162" t="s">
        <v>43523</v>
      </c>
    </row>
    <row r="43279" spans="7:7">
      <c r="G43279" s="162" t="s">
        <v>43524</v>
      </c>
    </row>
    <row r="43280" spans="7:7">
      <c r="G43280" s="162" t="s">
        <v>43525</v>
      </c>
    </row>
    <row r="43281" spans="7:7">
      <c r="G43281" s="162" t="s">
        <v>43526</v>
      </c>
    </row>
    <row r="43282" spans="7:7">
      <c r="G43282" s="162" t="s">
        <v>43527</v>
      </c>
    </row>
    <row r="43283" spans="7:7">
      <c r="G43283" s="162" t="s">
        <v>43528</v>
      </c>
    </row>
    <row r="43284" spans="7:7">
      <c r="G43284" s="162" t="s">
        <v>43529</v>
      </c>
    </row>
    <row r="43285" spans="7:7">
      <c r="G43285" s="162" t="s">
        <v>43530</v>
      </c>
    </row>
    <row r="43286" spans="7:7">
      <c r="G43286" s="162" t="s">
        <v>43531</v>
      </c>
    </row>
    <row r="43287" spans="7:7">
      <c r="G43287" s="162" t="s">
        <v>43532</v>
      </c>
    </row>
    <row r="43288" spans="7:7">
      <c r="G43288" s="162" t="s">
        <v>43533</v>
      </c>
    </row>
    <row r="43289" spans="7:7">
      <c r="G43289" s="162" t="s">
        <v>43534</v>
      </c>
    </row>
    <row r="43290" spans="7:7">
      <c r="G43290" s="162" t="s">
        <v>43535</v>
      </c>
    </row>
    <row r="43291" spans="7:7">
      <c r="G43291" s="162" t="s">
        <v>43536</v>
      </c>
    </row>
    <row r="43292" spans="7:7">
      <c r="G43292" s="162" t="s">
        <v>43537</v>
      </c>
    </row>
    <row r="43293" spans="7:7">
      <c r="G43293" s="162" t="s">
        <v>43538</v>
      </c>
    </row>
    <row r="43294" spans="7:7">
      <c r="G43294" s="162" t="s">
        <v>43539</v>
      </c>
    </row>
    <row r="43295" spans="7:7">
      <c r="G43295" s="162" t="s">
        <v>43540</v>
      </c>
    </row>
    <row r="43296" spans="7:7">
      <c r="G43296" s="162" t="s">
        <v>43541</v>
      </c>
    </row>
    <row r="43297" spans="7:7">
      <c r="G43297" s="162" t="s">
        <v>43542</v>
      </c>
    </row>
    <row r="43298" spans="7:7">
      <c r="G43298" s="162" t="s">
        <v>43543</v>
      </c>
    </row>
    <row r="43299" spans="7:7">
      <c r="G43299" s="162" t="s">
        <v>43544</v>
      </c>
    </row>
    <row r="43300" spans="7:7">
      <c r="G43300" s="162" t="s">
        <v>43545</v>
      </c>
    </row>
    <row r="43301" spans="7:7">
      <c r="G43301" s="162" t="s">
        <v>43546</v>
      </c>
    </row>
    <row r="43302" spans="7:7">
      <c r="G43302" s="162" t="s">
        <v>43547</v>
      </c>
    </row>
    <row r="43303" spans="7:7">
      <c r="G43303" s="162" t="s">
        <v>43548</v>
      </c>
    </row>
    <row r="43304" spans="7:7">
      <c r="G43304" s="162" t="s">
        <v>43549</v>
      </c>
    </row>
    <row r="43305" spans="7:7">
      <c r="G43305" s="162" t="s">
        <v>43550</v>
      </c>
    </row>
    <row r="43306" spans="7:7">
      <c r="G43306" s="162" t="s">
        <v>43551</v>
      </c>
    </row>
    <row r="43307" spans="7:7">
      <c r="G43307" s="162" t="s">
        <v>43552</v>
      </c>
    </row>
    <row r="43308" spans="7:7">
      <c r="G43308" s="162" t="s">
        <v>43553</v>
      </c>
    </row>
    <row r="43309" spans="7:7">
      <c r="G43309" s="162" t="s">
        <v>43554</v>
      </c>
    </row>
    <row r="43310" spans="7:7">
      <c r="G43310" s="162" t="s">
        <v>43555</v>
      </c>
    </row>
    <row r="43311" spans="7:7">
      <c r="G43311" s="162" t="s">
        <v>43556</v>
      </c>
    </row>
    <row r="43312" spans="7:7">
      <c r="G43312" s="162" t="s">
        <v>43557</v>
      </c>
    </row>
    <row r="43313" spans="7:7">
      <c r="G43313" s="162" t="s">
        <v>43558</v>
      </c>
    </row>
    <row r="43314" spans="7:7">
      <c r="G43314" s="162" t="s">
        <v>43559</v>
      </c>
    </row>
    <row r="43315" spans="7:7">
      <c r="G43315" s="162" t="s">
        <v>43560</v>
      </c>
    </row>
    <row r="43316" spans="7:7">
      <c r="G43316" s="162" t="s">
        <v>43561</v>
      </c>
    </row>
    <row r="43317" spans="7:7">
      <c r="G43317" s="162" t="s">
        <v>43562</v>
      </c>
    </row>
    <row r="43318" spans="7:7">
      <c r="G43318" s="162" t="s">
        <v>43563</v>
      </c>
    </row>
    <row r="43319" spans="7:7">
      <c r="G43319" s="162" t="s">
        <v>43564</v>
      </c>
    </row>
    <row r="43320" spans="7:7">
      <c r="G43320" s="162" t="s">
        <v>43565</v>
      </c>
    </row>
    <row r="43321" spans="7:7">
      <c r="G43321" s="162" t="s">
        <v>43566</v>
      </c>
    </row>
    <row r="43322" spans="7:7">
      <c r="G43322" s="162" t="s">
        <v>43567</v>
      </c>
    </row>
    <row r="43323" spans="7:7">
      <c r="G43323" s="162" t="s">
        <v>43568</v>
      </c>
    </row>
    <row r="43324" spans="7:7">
      <c r="G43324" s="162" t="s">
        <v>43569</v>
      </c>
    </row>
    <row r="43325" spans="7:7">
      <c r="G43325" s="162" t="s">
        <v>43570</v>
      </c>
    </row>
    <row r="43326" spans="7:7">
      <c r="G43326" s="162" t="s">
        <v>43571</v>
      </c>
    </row>
    <row r="43327" spans="7:7">
      <c r="G43327" s="162" t="s">
        <v>43572</v>
      </c>
    </row>
    <row r="43328" spans="7:7">
      <c r="G43328" s="162" t="s">
        <v>43573</v>
      </c>
    </row>
    <row r="43329" spans="7:7">
      <c r="G43329" s="162" t="s">
        <v>43574</v>
      </c>
    </row>
    <row r="43330" spans="7:7">
      <c r="G43330" s="162" t="s">
        <v>43575</v>
      </c>
    </row>
    <row r="43331" spans="7:7">
      <c r="G43331" s="162" t="s">
        <v>43576</v>
      </c>
    </row>
    <row r="43332" spans="7:7">
      <c r="G43332" s="162" t="s">
        <v>43577</v>
      </c>
    </row>
    <row r="43333" spans="7:7">
      <c r="G43333" s="162" t="s">
        <v>43578</v>
      </c>
    </row>
    <row r="43334" spans="7:7">
      <c r="G43334" s="162" t="s">
        <v>43579</v>
      </c>
    </row>
    <row r="43335" spans="7:7">
      <c r="G43335" s="162" t="s">
        <v>43580</v>
      </c>
    </row>
    <row r="43336" spans="7:7">
      <c r="G43336" s="162" t="s">
        <v>43581</v>
      </c>
    </row>
    <row r="43337" spans="7:7">
      <c r="G43337" s="162" t="s">
        <v>43582</v>
      </c>
    </row>
    <row r="43338" spans="7:7">
      <c r="G43338" s="162" t="s">
        <v>43583</v>
      </c>
    </row>
    <row r="43339" spans="7:7">
      <c r="G43339" s="162" t="s">
        <v>43584</v>
      </c>
    </row>
    <row r="43340" spans="7:7">
      <c r="G43340" s="162" t="s">
        <v>43585</v>
      </c>
    </row>
    <row r="43341" spans="7:7">
      <c r="G43341" s="162" t="s">
        <v>43586</v>
      </c>
    </row>
    <row r="43342" spans="7:7">
      <c r="G43342" s="162" t="s">
        <v>43587</v>
      </c>
    </row>
    <row r="43343" spans="7:7">
      <c r="G43343" s="162" t="s">
        <v>43588</v>
      </c>
    </row>
    <row r="43344" spans="7:7">
      <c r="G43344" s="162" t="s">
        <v>43589</v>
      </c>
    </row>
    <row r="43345" spans="7:7">
      <c r="G43345" s="162" t="s">
        <v>43590</v>
      </c>
    </row>
    <row r="43346" spans="7:7">
      <c r="G43346" s="162" t="s">
        <v>43591</v>
      </c>
    </row>
    <row r="43347" spans="7:7">
      <c r="G43347" s="162" t="s">
        <v>43592</v>
      </c>
    </row>
    <row r="43348" spans="7:7">
      <c r="G43348" s="162" t="s">
        <v>43593</v>
      </c>
    </row>
    <row r="43349" spans="7:7">
      <c r="G43349" s="162" t="s">
        <v>43594</v>
      </c>
    </row>
    <row r="43350" spans="7:7">
      <c r="G43350" s="162" t="s">
        <v>43595</v>
      </c>
    </row>
    <row r="43351" spans="7:7">
      <c r="G43351" s="162" t="s">
        <v>43596</v>
      </c>
    </row>
    <row r="43352" spans="7:7">
      <c r="G43352" s="162" t="s">
        <v>43597</v>
      </c>
    </row>
    <row r="43353" spans="7:7">
      <c r="G43353" s="162" t="s">
        <v>43598</v>
      </c>
    </row>
    <row r="43354" spans="7:7">
      <c r="G43354" s="162" t="s">
        <v>43599</v>
      </c>
    </row>
    <row r="43355" spans="7:7">
      <c r="G43355" s="162" t="s">
        <v>43600</v>
      </c>
    </row>
    <row r="43356" spans="7:7">
      <c r="G43356" s="162" t="s">
        <v>43601</v>
      </c>
    </row>
    <row r="43357" spans="7:7">
      <c r="G43357" s="162" t="s">
        <v>43602</v>
      </c>
    </row>
    <row r="43358" spans="7:7">
      <c r="G43358" s="162" t="s">
        <v>43603</v>
      </c>
    </row>
    <row r="43359" spans="7:7">
      <c r="G43359" s="162" t="s">
        <v>43604</v>
      </c>
    </row>
    <row r="43360" spans="7:7">
      <c r="G43360" s="162" t="s">
        <v>43605</v>
      </c>
    </row>
    <row r="43361" spans="7:7">
      <c r="G43361" s="162" t="s">
        <v>43606</v>
      </c>
    </row>
    <row r="43362" spans="7:7">
      <c r="G43362" s="162" t="s">
        <v>43607</v>
      </c>
    </row>
    <row r="43363" spans="7:7">
      <c r="G43363" s="162" t="s">
        <v>43608</v>
      </c>
    </row>
    <row r="43364" spans="7:7">
      <c r="G43364" s="162" t="s">
        <v>43609</v>
      </c>
    </row>
    <row r="43365" spans="7:7">
      <c r="G43365" s="162" t="s">
        <v>43610</v>
      </c>
    </row>
    <row r="43366" spans="7:7">
      <c r="G43366" s="162" t="s">
        <v>43611</v>
      </c>
    </row>
    <row r="43367" spans="7:7">
      <c r="G43367" s="162" t="s">
        <v>43612</v>
      </c>
    </row>
    <row r="43368" spans="7:7">
      <c r="G43368" s="162" t="s">
        <v>43613</v>
      </c>
    </row>
    <row r="43369" spans="7:7">
      <c r="G43369" s="162" t="s">
        <v>43614</v>
      </c>
    </row>
    <row r="43370" spans="7:7">
      <c r="G43370" s="162" t="s">
        <v>43615</v>
      </c>
    </row>
    <row r="43371" spans="7:7">
      <c r="G43371" s="162" t="s">
        <v>43616</v>
      </c>
    </row>
    <row r="43372" spans="7:7">
      <c r="G43372" s="162" t="s">
        <v>43617</v>
      </c>
    </row>
    <row r="43373" spans="7:7">
      <c r="G43373" s="162" t="s">
        <v>43618</v>
      </c>
    </row>
    <row r="43374" spans="7:7">
      <c r="G43374" s="162" t="s">
        <v>43619</v>
      </c>
    </row>
    <row r="43375" spans="7:7">
      <c r="G43375" s="162" t="s">
        <v>43620</v>
      </c>
    </row>
    <row r="43376" spans="7:7">
      <c r="G43376" s="162" t="s">
        <v>43621</v>
      </c>
    </row>
    <row r="43377" spans="7:7">
      <c r="G43377" s="162" t="s">
        <v>43622</v>
      </c>
    </row>
    <row r="43378" spans="7:7">
      <c r="G43378" s="162" t="s">
        <v>43623</v>
      </c>
    </row>
    <row r="43379" spans="7:7">
      <c r="G43379" s="162" t="s">
        <v>43624</v>
      </c>
    </row>
    <row r="43380" spans="7:7">
      <c r="G43380" s="162" t="s">
        <v>43625</v>
      </c>
    </row>
    <row r="43381" spans="7:7">
      <c r="G43381" s="162" t="s">
        <v>43626</v>
      </c>
    </row>
    <row r="43382" spans="7:7">
      <c r="G43382" s="162" t="s">
        <v>43627</v>
      </c>
    </row>
    <row r="43383" spans="7:7">
      <c r="G43383" s="162" t="s">
        <v>43628</v>
      </c>
    </row>
    <row r="43384" spans="7:7">
      <c r="G43384" s="162" t="s">
        <v>43629</v>
      </c>
    </row>
    <row r="43385" spans="7:7">
      <c r="G43385" s="162" t="s">
        <v>43630</v>
      </c>
    </row>
    <row r="43386" spans="7:7">
      <c r="G43386" s="162" t="s">
        <v>43631</v>
      </c>
    </row>
    <row r="43387" spans="7:7">
      <c r="G43387" s="162" t="s">
        <v>43632</v>
      </c>
    </row>
    <row r="43388" spans="7:7">
      <c r="G43388" s="162" t="s">
        <v>43633</v>
      </c>
    </row>
    <row r="43389" spans="7:7">
      <c r="G43389" s="162" t="s">
        <v>43634</v>
      </c>
    </row>
    <row r="43390" spans="7:7">
      <c r="G43390" s="162" t="s">
        <v>43635</v>
      </c>
    </row>
    <row r="43391" spans="7:7">
      <c r="G43391" s="162" t="s">
        <v>43636</v>
      </c>
    </row>
    <row r="43392" spans="7:7">
      <c r="G43392" s="162" t="s">
        <v>43637</v>
      </c>
    </row>
    <row r="43393" spans="7:7">
      <c r="G43393" s="162" t="s">
        <v>43638</v>
      </c>
    </row>
    <row r="43394" spans="7:7">
      <c r="G43394" s="162" t="s">
        <v>43639</v>
      </c>
    </row>
    <row r="43395" spans="7:7">
      <c r="G43395" s="162" t="s">
        <v>43640</v>
      </c>
    </row>
    <row r="43396" spans="7:7">
      <c r="G43396" s="162" t="s">
        <v>43641</v>
      </c>
    </row>
    <row r="43397" spans="7:7">
      <c r="G43397" s="162" t="s">
        <v>43642</v>
      </c>
    </row>
    <row r="43398" spans="7:7">
      <c r="G43398" s="162" t="s">
        <v>43643</v>
      </c>
    </row>
    <row r="43399" spans="7:7">
      <c r="G43399" s="162" t="s">
        <v>43644</v>
      </c>
    </row>
    <row r="43400" spans="7:7">
      <c r="G43400" s="162" t="s">
        <v>43645</v>
      </c>
    </row>
    <row r="43401" spans="7:7">
      <c r="G43401" s="162" t="s">
        <v>43646</v>
      </c>
    </row>
    <row r="43402" spans="7:7">
      <c r="G43402" s="162" t="s">
        <v>43647</v>
      </c>
    </row>
    <row r="43403" spans="7:7">
      <c r="G43403" s="162" t="s">
        <v>43648</v>
      </c>
    </row>
    <row r="43404" spans="7:7">
      <c r="G43404" s="162" t="s">
        <v>43649</v>
      </c>
    </row>
    <row r="43405" spans="7:7">
      <c r="G43405" s="162" t="s">
        <v>43650</v>
      </c>
    </row>
    <row r="43406" spans="7:7">
      <c r="G43406" s="162" t="s">
        <v>43651</v>
      </c>
    </row>
    <row r="43407" spans="7:7">
      <c r="G43407" s="162" t="s">
        <v>43652</v>
      </c>
    </row>
    <row r="43408" spans="7:7">
      <c r="G43408" s="162" t="s">
        <v>43653</v>
      </c>
    </row>
    <row r="43409" spans="7:7">
      <c r="G43409" s="162" t="s">
        <v>43654</v>
      </c>
    </row>
    <row r="43410" spans="7:7">
      <c r="G43410" s="162" t="s">
        <v>43655</v>
      </c>
    </row>
    <row r="43411" spans="7:7">
      <c r="G43411" s="162" t="s">
        <v>43656</v>
      </c>
    </row>
    <row r="43412" spans="7:7">
      <c r="G43412" s="162" t="s">
        <v>43657</v>
      </c>
    </row>
    <row r="43413" spans="7:7">
      <c r="G43413" s="162" t="s">
        <v>43658</v>
      </c>
    </row>
    <row r="43414" spans="7:7">
      <c r="G43414" s="162" t="s">
        <v>43659</v>
      </c>
    </row>
    <row r="43415" spans="7:7">
      <c r="G43415" s="162" t="s">
        <v>43660</v>
      </c>
    </row>
    <row r="43416" spans="7:7">
      <c r="G43416" s="162" t="s">
        <v>43661</v>
      </c>
    </row>
    <row r="43417" spans="7:7">
      <c r="G43417" s="162" t="s">
        <v>43662</v>
      </c>
    </row>
    <row r="43418" spans="7:7">
      <c r="G43418" s="162" t="s">
        <v>43663</v>
      </c>
    </row>
    <row r="43419" spans="7:7">
      <c r="G43419" s="162" t="s">
        <v>43664</v>
      </c>
    </row>
    <row r="43420" spans="7:7">
      <c r="G43420" s="162" t="s">
        <v>43665</v>
      </c>
    </row>
    <row r="43421" spans="7:7">
      <c r="G43421" s="162" t="s">
        <v>43666</v>
      </c>
    </row>
    <row r="43422" spans="7:7">
      <c r="G43422" s="162" t="s">
        <v>43667</v>
      </c>
    </row>
    <row r="43423" spans="7:7">
      <c r="G43423" s="162" t="s">
        <v>43668</v>
      </c>
    </row>
    <row r="43424" spans="7:7">
      <c r="G43424" s="162" t="s">
        <v>43669</v>
      </c>
    </row>
    <row r="43425" spans="7:7">
      <c r="G43425" s="162" t="s">
        <v>43670</v>
      </c>
    </row>
    <row r="43426" spans="7:7">
      <c r="G43426" s="162" t="s">
        <v>43671</v>
      </c>
    </row>
    <row r="43427" spans="7:7">
      <c r="G43427" s="162" t="s">
        <v>43672</v>
      </c>
    </row>
    <row r="43428" spans="7:7">
      <c r="G43428" s="162" t="s">
        <v>43673</v>
      </c>
    </row>
    <row r="43429" spans="7:7">
      <c r="G43429" s="162" t="s">
        <v>43674</v>
      </c>
    </row>
    <row r="43430" spans="7:7">
      <c r="G43430" s="162" t="s">
        <v>43675</v>
      </c>
    </row>
    <row r="43431" spans="7:7">
      <c r="G43431" s="162" t="s">
        <v>43676</v>
      </c>
    </row>
    <row r="43432" spans="7:7">
      <c r="G43432" s="162" t="s">
        <v>43677</v>
      </c>
    </row>
    <row r="43433" spans="7:7">
      <c r="G43433" s="162" t="s">
        <v>43678</v>
      </c>
    </row>
    <row r="43434" spans="7:7">
      <c r="G43434" s="162" t="s">
        <v>43679</v>
      </c>
    </row>
    <row r="43435" spans="7:7">
      <c r="G43435" s="162" t="s">
        <v>43680</v>
      </c>
    </row>
    <row r="43436" spans="7:7">
      <c r="G43436" s="162" t="s">
        <v>43681</v>
      </c>
    </row>
    <row r="43437" spans="7:7">
      <c r="G43437" s="162" t="s">
        <v>43682</v>
      </c>
    </row>
    <row r="43438" spans="7:7">
      <c r="G43438" s="162" t="s">
        <v>43683</v>
      </c>
    </row>
    <row r="43439" spans="7:7">
      <c r="G43439" s="162" t="s">
        <v>43684</v>
      </c>
    </row>
    <row r="43440" spans="7:7">
      <c r="G43440" s="162" t="s">
        <v>43685</v>
      </c>
    </row>
    <row r="43441" spans="7:7">
      <c r="G43441" s="162" t="s">
        <v>43686</v>
      </c>
    </row>
    <row r="43442" spans="7:7">
      <c r="G43442" s="162" t="s">
        <v>43687</v>
      </c>
    </row>
    <row r="43443" spans="7:7">
      <c r="G43443" s="162" t="s">
        <v>43688</v>
      </c>
    </row>
    <row r="43444" spans="7:7">
      <c r="G43444" s="162" t="s">
        <v>43689</v>
      </c>
    </row>
    <row r="43445" spans="7:7">
      <c r="G43445" s="162" t="s">
        <v>43690</v>
      </c>
    </row>
    <row r="43446" spans="7:7">
      <c r="G43446" s="162" t="s">
        <v>43691</v>
      </c>
    </row>
    <row r="43447" spans="7:7">
      <c r="G43447" s="162" t="s">
        <v>43692</v>
      </c>
    </row>
    <row r="43448" spans="7:7">
      <c r="G43448" s="162" t="s">
        <v>43693</v>
      </c>
    </row>
    <row r="43449" spans="7:7">
      <c r="G43449" s="162" t="s">
        <v>43694</v>
      </c>
    </row>
    <row r="43450" spans="7:7">
      <c r="G43450" s="162" t="s">
        <v>43695</v>
      </c>
    </row>
    <row r="43451" spans="7:7">
      <c r="G43451" s="162" t="s">
        <v>43696</v>
      </c>
    </row>
    <row r="43452" spans="7:7">
      <c r="G43452" s="162" t="s">
        <v>43697</v>
      </c>
    </row>
    <row r="43453" spans="7:7">
      <c r="G43453" s="162" t="s">
        <v>43698</v>
      </c>
    </row>
    <row r="43454" spans="7:7">
      <c r="G43454" s="162" t="s">
        <v>43699</v>
      </c>
    </row>
    <row r="43455" spans="7:7">
      <c r="G43455" s="162" t="s">
        <v>43700</v>
      </c>
    </row>
    <row r="43456" spans="7:7">
      <c r="G43456" s="162" t="s">
        <v>43701</v>
      </c>
    </row>
    <row r="43457" spans="7:7">
      <c r="G43457" s="162" t="s">
        <v>43702</v>
      </c>
    </row>
    <row r="43458" spans="7:7">
      <c r="G43458" s="162" t="s">
        <v>43703</v>
      </c>
    </row>
    <row r="43459" spans="7:7">
      <c r="G43459" s="162" t="s">
        <v>43704</v>
      </c>
    </row>
    <row r="43460" spans="7:7">
      <c r="G43460" s="162" t="s">
        <v>43705</v>
      </c>
    </row>
    <row r="43461" spans="7:7">
      <c r="G43461" s="162" t="s">
        <v>43706</v>
      </c>
    </row>
    <row r="43462" spans="7:7">
      <c r="G43462" s="162" t="s">
        <v>43707</v>
      </c>
    </row>
    <row r="43463" spans="7:7">
      <c r="G43463" s="162" t="s">
        <v>43708</v>
      </c>
    </row>
    <row r="43464" spans="7:7">
      <c r="G43464" s="162" t="s">
        <v>43709</v>
      </c>
    </row>
    <row r="43465" spans="7:7">
      <c r="G43465" s="162" t="s">
        <v>43710</v>
      </c>
    </row>
    <row r="43466" spans="7:7">
      <c r="G43466" s="162" t="s">
        <v>43711</v>
      </c>
    </row>
    <row r="43467" spans="7:7">
      <c r="G43467" s="162" t="s">
        <v>43712</v>
      </c>
    </row>
    <row r="43468" spans="7:7">
      <c r="G43468" s="162" t="s">
        <v>43713</v>
      </c>
    </row>
    <row r="43469" spans="7:7">
      <c r="G43469" s="162" t="s">
        <v>43714</v>
      </c>
    </row>
    <row r="43470" spans="7:7">
      <c r="G43470" s="162" t="s">
        <v>43715</v>
      </c>
    </row>
    <row r="43471" spans="7:7">
      <c r="G43471" s="162" t="s">
        <v>43716</v>
      </c>
    </row>
    <row r="43472" spans="7:7">
      <c r="G43472" s="162" t="s">
        <v>43717</v>
      </c>
    </row>
    <row r="43473" spans="7:7">
      <c r="G43473" s="162" t="s">
        <v>43718</v>
      </c>
    </row>
    <row r="43474" spans="7:7">
      <c r="G43474" s="162" t="s">
        <v>43719</v>
      </c>
    </row>
    <row r="43475" spans="7:7">
      <c r="G43475" s="162" t="s">
        <v>43720</v>
      </c>
    </row>
    <row r="43476" spans="7:7">
      <c r="G43476" s="162" t="s">
        <v>43721</v>
      </c>
    </row>
    <row r="43477" spans="7:7">
      <c r="G43477" s="162" t="s">
        <v>43722</v>
      </c>
    </row>
    <row r="43478" spans="7:7">
      <c r="G43478" s="162" t="s">
        <v>43723</v>
      </c>
    </row>
    <row r="43479" spans="7:7">
      <c r="G43479" s="162" t="s">
        <v>43724</v>
      </c>
    </row>
    <row r="43480" spans="7:7">
      <c r="G43480" s="162" t="s">
        <v>43725</v>
      </c>
    </row>
    <row r="43481" spans="7:7">
      <c r="G43481" s="162" t="s">
        <v>43726</v>
      </c>
    </row>
    <row r="43482" spans="7:7">
      <c r="G43482" s="162" t="s">
        <v>43727</v>
      </c>
    </row>
    <row r="43483" spans="7:7">
      <c r="G43483" s="162" t="s">
        <v>43728</v>
      </c>
    </row>
    <row r="43484" spans="7:7">
      <c r="G43484" s="162" t="s">
        <v>43729</v>
      </c>
    </row>
    <row r="43485" spans="7:7">
      <c r="G43485" s="162" t="s">
        <v>43730</v>
      </c>
    </row>
    <row r="43486" spans="7:7">
      <c r="G43486" s="162" t="s">
        <v>43731</v>
      </c>
    </row>
    <row r="43487" spans="7:7">
      <c r="G43487" s="162" t="s">
        <v>43732</v>
      </c>
    </row>
    <row r="43488" spans="7:7">
      <c r="G43488" s="162" t="s">
        <v>43733</v>
      </c>
    </row>
    <row r="43489" spans="7:7">
      <c r="G43489" s="162" t="s">
        <v>43734</v>
      </c>
    </row>
    <row r="43490" spans="7:7">
      <c r="G43490" s="162" t="s">
        <v>43735</v>
      </c>
    </row>
    <row r="43491" spans="7:7">
      <c r="G43491" s="162" t="s">
        <v>43736</v>
      </c>
    </row>
    <row r="43492" spans="7:7">
      <c r="G43492" s="162" t="s">
        <v>43737</v>
      </c>
    </row>
    <row r="43493" spans="7:7">
      <c r="G43493" s="162" t="s">
        <v>43738</v>
      </c>
    </row>
    <row r="43494" spans="7:7">
      <c r="G43494" s="162" t="s">
        <v>43739</v>
      </c>
    </row>
    <row r="43495" spans="7:7">
      <c r="G43495" s="162" t="s">
        <v>43740</v>
      </c>
    </row>
    <row r="43496" spans="7:7">
      <c r="G43496" s="162" t="s">
        <v>43741</v>
      </c>
    </row>
    <row r="43497" spans="7:7">
      <c r="G43497" s="162" t="s">
        <v>43742</v>
      </c>
    </row>
    <row r="43498" spans="7:7">
      <c r="G43498" s="162" t="s">
        <v>43743</v>
      </c>
    </row>
    <row r="43499" spans="7:7">
      <c r="G43499" s="162" t="s">
        <v>43744</v>
      </c>
    </row>
    <row r="43500" spans="7:7">
      <c r="G43500" s="162" t="s">
        <v>43745</v>
      </c>
    </row>
    <row r="43501" spans="7:7">
      <c r="G43501" s="162" t="s">
        <v>43746</v>
      </c>
    </row>
    <row r="43502" spans="7:7">
      <c r="G43502" s="162" t="s">
        <v>43747</v>
      </c>
    </row>
    <row r="43503" spans="7:7">
      <c r="G43503" s="162" t="s">
        <v>43748</v>
      </c>
    </row>
    <row r="43504" spans="7:7">
      <c r="G43504" s="162" t="s">
        <v>43749</v>
      </c>
    </row>
    <row r="43505" spans="7:7">
      <c r="G43505" s="162" t="s">
        <v>43750</v>
      </c>
    </row>
    <row r="43506" spans="7:7">
      <c r="G43506" s="162" t="s">
        <v>43751</v>
      </c>
    </row>
    <row r="43507" spans="7:7">
      <c r="G43507" s="162" t="s">
        <v>43752</v>
      </c>
    </row>
    <row r="43508" spans="7:7">
      <c r="G43508" s="162" t="s">
        <v>43753</v>
      </c>
    </row>
    <row r="43509" spans="7:7">
      <c r="G43509" s="162" t="s">
        <v>43754</v>
      </c>
    </row>
    <row r="43510" spans="7:7">
      <c r="G43510" s="162" t="s">
        <v>43755</v>
      </c>
    </row>
    <row r="43511" spans="7:7">
      <c r="G43511" s="162" t="s">
        <v>43756</v>
      </c>
    </row>
    <row r="43512" spans="7:7">
      <c r="G43512" s="162" t="s">
        <v>43757</v>
      </c>
    </row>
    <row r="43513" spans="7:7">
      <c r="G43513" s="162" t="s">
        <v>43758</v>
      </c>
    </row>
    <row r="43514" spans="7:7">
      <c r="G43514" s="162" t="s">
        <v>43759</v>
      </c>
    </row>
    <row r="43515" spans="7:7">
      <c r="G43515" s="162" t="s">
        <v>43760</v>
      </c>
    </row>
    <row r="43516" spans="7:7">
      <c r="G43516" s="162" t="s">
        <v>43761</v>
      </c>
    </row>
    <row r="43517" spans="7:7">
      <c r="G43517" s="162" t="s">
        <v>43762</v>
      </c>
    </row>
    <row r="43518" spans="7:7">
      <c r="G43518" s="162" t="s">
        <v>43763</v>
      </c>
    </row>
    <row r="43519" spans="7:7">
      <c r="G43519" s="162" t="s">
        <v>43764</v>
      </c>
    </row>
    <row r="43520" spans="7:7">
      <c r="G43520" s="162" t="s">
        <v>43765</v>
      </c>
    </row>
    <row r="43521" spans="7:7">
      <c r="G43521" s="162" t="s">
        <v>43766</v>
      </c>
    </row>
    <row r="43522" spans="7:7">
      <c r="G43522" s="162" t="s">
        <v>43767</v>
      </c>
    </row>
    <row r="43523" spans="7:7">
      <c r="G43523" s="162" t="s">
        <v>43768</v>
      </c>
    </row>
    <row r="43524" spans="7:7">
      <c r="G43524" s="162" t="s">
        <v>43769</v>
      </c>
    </row>
    <row r="43525" spans="7:7">
      <c r="G43525" s="162" t="s">
        <v>43770</v>
      </c>
    </row>
    <row r="43526" spans="7:7">
      <c r="G43526" s="162" t="s">
        <v>43771</v>
      </c>
    </row>
    <row r="43527" spans="7:7">
      <c r="G43527" s="162" t="s">
        <v>43772</v>
      </c>
    </row>
    <row r="43528" spans="7:7">
      <c r="G43528" s="162" t="s">
        <v>43773</v>
      </c>
    </row>
    <row r="43529" spans="7:7">
      <c r="G43529" s="162" t="s">
        <v>43774</v>
      </c>
    </row>
    <row r="43530" spans="7:7">
      <c r="G43530" s="162" t="s">
        <v>43775</v>
      </c>
    </row>
    <row r="43531" spans="7:7">
      <c r="G43531" s="162" t="s">
        <v>43776</v>
      </c>
    </row>
    <row r="43532" spans="7:7">
      <c r="G43532" s="162" t="s">
        <v>43777</v>
      </c>
    </row>
    <row r="43533" spans="7:7">
      <c r="G43533" s="162" t="s">
        <v>43778</v>
      </c>
    </row>
    <row r="43534" spans="7:7">
      <c r="G43534" s="162" t="s">
        <v>43779</v>
      </c>
    </row>
    <row r="43535" spans="7:7">
      <c r="G43535" s="162" t="s">
        <v>43780</v>
      </c>
    </row>
    <row r="43536" spans="7:7">
      <c r="G43536" s="162" t="s">
        <v>43781</v>
      </c>
    </row>
    <row r="43537" spans="7:7">
      <c r="G43537" s="162" t="s">
        <v>43782</v>
      </c>
    </row>
    <row r="43538" spans="7:7">
      <c r="G43538" s="162" t="s">
        <v>43783</v>
      </c>
    </row>
    <row r="43539" spans="7:7">
      <c r="G43539" s="162" t="s">
        <v>43784</v>
      </c>
    </row>
    <row r="43540" spans="7:7">
      <c r="G43540" s="162" t="s">
        <v>43785</v>
      </c>
    </row>
    <row r="43541" spans="7:7">
      <c r="G43541" s="162" t="s">
        <v>43786</v>
      </c>
    </row>
    <row r="43542" spans="7:7">
      <c r="G43542" s="162" t="s">
        <v>43787</v>
      </c>
    </row>
    <row r="43543" spans="7:7">
      <c r="G43543" s="162" t="s">
        <v>43788</v>
      </c>
    </row>
    <row r="43544" spans="7:7">
      <c r="G43544" s="162" t="s">
        <v>43789</v>
      </c>
    </row>
    <row r="43545" spans="7:7">
      <c r="G43545" s="162" t="s">
        <v>43790</v>
      </c>
    </row>
    <row r="43546" spans="7:7">
      <c r="G43546" s="162" t="s">
        <v>43791</v>
      </c>
    </row>
    <row r="43547" spans="7:7">
      <c r="G43547" s="162" t="s">
        <v>43792</v>
      </c>
    </row>
    <row r="43548" spans="7:7">
      <c r="G43548" s="162" t="s">
        <v>43793</v>
      </c>
    </row>
    <row r="43549" spans="7:7">
      <c r="G43549" s="162" t="s">
        <v>43794</v>
      </c>
    </row>
    <row r="43550" spans="7:7">
      <c r="G43550" s="162" t="s">
        <v>43795</v>
      </c>
    </row>
    <row r="43551" spans="7:7">
      <c r="G43551" s="162" t="s">
        <v>43796</v>
      </c>
    </row>
    <row r="43552" spans="7:7">
      <c r="G43552" s="162" t="s">
        <v>43797</v>
      </c>
    </row>
    <row r="43553" spans="7:7">
      <c r="G43553" s="162" t="s">
        <v>43798</v>
      </c>
    </row>
    <row r="43554" spans="7:7">
      <c r="G43554" s="162" t="s">
        <v>43799</v>
      </c>
    </row>
    <row r="43555" spans="7:7">
      <c r="G43555" s="162" t="s">
        <v>43800</v>
      </c>
    </row>
    <row r="43556" spans="7:7">
      <c r="G43556" s="162" t="s">
        <v>43801</v>
      </c>
    </row>
    <row r="43557" spans="7:7">
      <c r="G43557" s="162" t="s">
        <v>43802</v>
      </c>
    </row>
    <row r="43558" spans="7:7">
      <c r="G43558" s="162" t="s">
        <v>43803</v>
      </c>
    </row>
    <row r="43559" spans="7:7">
      <c r="G43559" s="162" t="s">
        <v>43804</v>
      </c>
    </row>
    <row r="43560" spans="7:7">
      <c r="G43560" s="162" t="s">
        <v>43805</v>
      </c>
    </row>
    <row r="43561" spans="7:7">
      <c r="G43561" s="162" t="s">
        <v>43806</v>
      </c>
    </row>
    <row r="43562" spans="7:7">
      <c r="G43562" s="162" t="s">
        <v>43807</v>
      </c>
    </row>
    <row r="43563" spans="7:7">
      <c r="G43563" s="162" t="s">
        <v>43808</v>
      </c>
    </row>
    <row r="43564" spans="7:7">
      <c r="G43564" s="162" t="s">
        <v>43809</v>
      </c>
    </row>
    <row r="43565" spans="7:7">
      <c r="G43565" s="162" t="s">
        <v>43810</v>
      </c>
    </row>
    <row r="43566" spans="7:7">
      <c r="G43566" s="162" t="s">
        <v>43811</v>
      </c>
    </row>
    <row r="43567" spans="7:7">
      <c r="G43567" s="162" t="s">
        <v>43812</v>
      </c>
    </row>
    <row r="43568" spans="7:7">
      <c r="G43568" s="162" t="s">
        <v>43813</v>
      </c>
    </row>
    <row r="43569" spans="7:7">
      <c r="G43569" s="162" t="s">
        <v>43814</v>
      </c>
    </row>
    <row r="43570" spans="7:7">
      <c r="G43570" s="162" t="s">
        <v>43815</v>
      </c>
    </row>
    <row r="43571" spans="7:7">
      <c r="G43571" s="162" t="s">
        <v>43816</v>
      </c>
    </row>
    <row r="43572" spans="7:7">
      <c r="G43572" s="162" t="s">
        <v>43817</v>
      </c>
    </row>
    <row r="43573" spans="7:7">
      <c r="G43573" s="162" t="s">
        <v>43818</v>
      </c>
    </row>
    <row r="43574" spans="7:7">
      <c r="G43574" s="162" t="s">
        <v>43819</v>
      </c>
    </row>
    <row r="43575" spans="7:7">
      <c r="G43575" s="162" t="s">
        <v>43820</v>
      </c>
    </row>
    <row r="43576" spans="7:7">
      <c r="G43576" s="162" t="s">
        <v>43821</v>
      </c>
    </row>
    <row r="43577" spans="7:7">
      <c r="G43577" s="162" t="s">
        <v>43822</v>
      </c>
    </row>
    <row r="43578" spans="7:7">
      <c r="G43578" s="162" t="s">
        <v>43823</v>
      </c>
    </row>
    <row r="43579" spans="7:7">
      <c r="G43579" s="162" t="s">
        <v>43824</v>
      </c>
    </row>
    <row r="43580" spans="7:7">
      <c r="G43580" s="162" t="s">
        <v>43825</v>
      </c>
    </row>
    <row r="43581" spans="7:7">
      <c r="G43581" s="162" t="s">
        <v>43826</v>
      </c>
    </row>
    <row r="43582" spans="7:7">
      <c r="G43582" s="162" t="s">
        <v>43827</v>
      </c>
    </row>
    <row r="43583" spans="7:7">
      <c r="G43583" s="162" t="s">
        <v>43828</v>
      </c>
    </row>
    <row r="43584" spans="7:7">
      <c r="G43584" s="162" t="s">
        <v>43829</v>
      </c>
    </row>
    <row r="43585" spans="7:7">
      <c r="G43585" s="162" t="s">
        <v>43830</v>
      </c>
    </row>
    <row r="43586" spans="7:7">
      <c r="G43586" s="162" t="s">
        <v>43831</v>
      </c>
    </row>
    <row r="43587" spans="7:7">
      <c r="G43587" s="162" t="s">
        <v>43832</v>
      </c>
    </row>
    <row r="43588" spans="7:7">
      <c r="G43588" s="162" t="s">
        <v>43833</v>
      </c>
    </row>
    <row r="43589" spans="7:7">
      <c r="G43589" s="162" t="s">
        <v>43834</v>
      </c>
    </row>
    <row r="43590" spans="7:7">
      <c r="G43590" s="162" t="s">
        <v>43835</v>
      </c>
    </row>
    <row r="43591" spans="7:7">
      <c r="G43591" s="162" t="s">
        <v>43836</v>
      </c>
    </row>
    <row r="43592" spans="7:7">
      <c r="G43592" s="162" t="s">
        <v>43837</v>
      </c>
    </row>
    <row r="43593" spans="7:7">
      <c r="G43593" s="162" t="s">
        <v>43838</v>
      </c>
    </row>
    <row r="43594" spans="7:7">
      <c r="G43594" s="162" t="s">
        <v>43839</v>
      </c>
    </row>
    <row r="43595" spans="7:7">
      <c r="G43595" s="162" t="s">
        <v>43840</v>
      </c>
    </row>
    <row r="43596" spans="7:7">
      <c r="G43596" s="162" t="s">
        <v>43841</v>
      </c>
    </row>
    <row r="43597" spans="7:7">
      <c r="G43597" s="162" t="s">
        <v>43842</v>
      </c>
    </row>
    <row r="43598" spans="7:7">
      <c r="G43598" s="162" t="s">
        <v>43843</v>
      </c>
    </row>
    <row r="43599" spans="7:7">
      <c r="G43599" s="162" t="s">
        <v>43844</v>
      </c>
    </row>
    <row r="43600" spans="7:7">
      <c r="G43600" s="162" t="s">
        <v>43845</v>
      </c>
    </row>
    <row r="43601" spans="7:7">
      <c r="G43601" s="162" t="s">
        <v>43846</v>
      </c>
    </row>
    <row r="43602" spans="7:7">
      <c r="G43602" s="162" t="s">
        <v>43847</v>
      </c>
    </row>
    <row r="43603" spans="7:7">
      <c r="G43603" s="162" t="s">
        <v>43848</v>
      </c>
    </row>
    <row r="43604" spans="7:7">
      <c r="G43604" s="162" t="s">
        <v>43849</v>
      </c>
    </row>
    <row r="43605" spans="7:7">
      <c r="G43605" s="162" t="s">
        <v>43850</v>
      </c>
    </row>
    <row r="43606" spans="7:7">
      <c r="G43606" s="162" t="s">
        <v>43851</v>
      </c>
    </row>
    <row r="43607" spans="7:7">
      <c r="G43607" s="162" t="s">
        <v>43852</v>
      </c>
    </row>
    <row r="43608" spans="7:7">
      <c r="G43608" s="162" t="s">
        <v>43853</v>
      </c>
    </row>
    <row r="43609" spans="7:7">
      <c r="G43609" s="162" t="s">
        <v>43854</v>
      </c>
    </row>
    <row r="43610" spans="7:7">
      <c r="G43610" s="162" t="s">
        <v>43855</v>
      </c>
    </row>
    <row r="43611" spans="7:7">
      <c r="G43611" s="162" t="s">
        <v>43856</v>
      </c>
    </row>
    <row r="43612" spans="7:7">
      <c r="G43612" s="162" t="s">
        <v>43857</v>
      </c>
    </row>
    <row r="43613" spans="7:7">
      <c r="G43613" s="162" t="s">
        <v>43858</v>
      </c>
    </row>
    <row r="43614" spans="7:7">
      <c r="G43614" s="162" t="s">
        <v>43859</v>
      </c>
    </row>
    <row r="43615" spans="7:7">
      <c r="G43615" s="162" t="s">
        <v>43860</v>
      </c>
    </row>
    <row r="43616" spans="7:7">
      <c r="G43616" s="162" t="s">
        <v>43861</v>
      </c>
    </row>
    <row r="43617" spans="7:7">
      <c r="G43617" s="162" t="s">
        <v>43862</v>
      </c>
    </row>
    <row r="43618" spans="7:7">
      <c r="G43618" s="162" t="s">
        <v>43863</v>
      </c>
    </row>
    <row r="43619" spans="7:7">
      <c r="G43619" s="162" t="s">
        <v>43864</v>
      </c>
    </row>
    <row r="43620" spans="7:7">
      <c r="G43620" s="162" t="s">
        <v>43865</v>
      </c>
    </row>
    <row r="43621" spans="7:7">
      <c r="G43621" s="162" t="s">
        <v>43866</v>
      </c>
    </row>
    <row r="43622" spans="7:7">
      <c r="G43622" s="162" t="s">
        <v>43867</v>
      </c>
    </row>
    <row r="43623" spans="7:7">
      <c r="G43623" s="162" t="s">
        <v>43868</v>
      </c>
    </row>
    <row r="43624" spans="7:7">
      <c r="G43624" s="162" t="s">
        <v>43869</v>
      </c>
    </row>
    <row r="43625" spans="7:7">
      <c r="G43625" s="162" t="s">
        <v>43870</v>
      </c>
    </row>
    <row r="43626" spans="7:7">
      <c r="G43626" s="162" t="s">
        <v>43871</v>
      </c>
    </row>
    <row r="43627" spans="7:7">
      <c r="G43627" s="162" t="s">
        <v>43872</v>
      </c>
    </row>
    <row r="43628" spans="7:7">
      <c r="G43628" s="162" t="s">
        <v>43873</v>
      </c>
    </row>
    <row r="43629" spans="7:7">
      <c r="G43629" s="162" t="s">
        <v>43874</v>
      </c>
    </row>
    <row r="43630" spans="7:7">
      <c r="G43630" s="162" t="s">
        <v>43875</v>
      </c>
    </row>
    <row r="43631" spans="7:7">
      <c r="G43631" s="162" t="s">
        <v>43876</v>
      </c>
    </row>
    <row r="43632" spans="7:7">
      <c r="G43632" s="162" t="s">
        <v>43877</v>
      </c>
    </row>
    <row r="43633" spans="7:7">
      <c r="G43633" s="162" t="s">
        <v>43878</v>
      </c>
    </row>
    <row r="43634" spans="7:7">
      <c r="G43634" s="162" t="s">
        <v>43879</v>
      </c>
    </row>
    <row r="43635" spans="7:7">
      <c r="G43635" s="162" t="s">
        <v>43880</v>
      </c>
    </row>
    <row r="43636" spans="7:7">
      <c r="G43636" s="162" t="s">
        <v>43881</v>
      </c>
    </row>
    <row r="43637" spans="7:7">
      <c r="G43637" s="162" t="s">
        <v>43882</v>
      </c>
    </row>
    <row r="43638" spans="7:7">
      <c r="G43638" s="162" t="s">
        <v>43883</v>
      </c>
    </row>
    <row r="43639" spans="7:7">
      <c r="G43639" s="162" t="s">
        <v>43884</v>
      </c>
    </row>
    <row r="43640" spans="7:7">
      <c r="G43640" s="162" t="s">
        <v>43885</v>
      </c>
    </row>
    <row r="43641" spans="7:7">
      <c r="G43641" s="162" t="s">
        <v>43886</v>
      </c>
    </row>
    <row r="43642" spans="7:7">
      <c r="G43642" s="162" t="s">
        <v>43887</v>
      </c>
    </row>
    <row r="43643" spans="7:7">
      <c r="G43643" s="162" t="s">
        <v>43888</v>
      </c>
    </row>
    <row r="43644" spans="7:7">
      <c r="G43644" s="162" t="s">
        <v>43889</v>
      </c>
    </row>
    <row r="43645" spans="7:7">
      <c r="G43645" s="162" t="s">
        <v>43890</v>
      </c>
    </row>
    <row r="43646" spans="7:7">
      <c r="G43646" s="162" t="s">
        <v>43891</v>
      </c>
    </row>
    <row r="43647" spans="7:7">
      <c r="G43647" s="162" t="s">
        <v>43892</v>
      </c>
    </row>
    <row r="43648" spans="7:7">
      <c r="G43648" s="162" t="s">
        <v>43893</v>
      </c>
    </row>
    <row r="43649" spans="7:7">
      <c r="G43649" s="162" t="s">
        <v>43894</v>
      </c>
    </row>
    <row r="43650" spans="7:7">
      <c r="G43650" s="162" t="s">
        <v>43895</v>
      </c>
    </row>
    <row r="43651" spans="7:7">
      <c r="G43651" s="162" t="s">
        <v>43896</v>
      </c>
    </row>
    <row r="43652" spans="7:7">
      <c r="G43652" s="162" t="s">
        <v>43897</v>
      </c>
    </row>
    <row r="43653" spans="7:7">
      <c r="G43653" s="162" t="s">
        <v>43898</v>
      </c>
    </row>
    <row r="43654" spans="7:7">
      <c r="G43654" s="162" t="s">
        <v>43899</v>
      </c>
    </row>
    <row r="43655" spans="7:7">
      <c r="G43655" s="162" t="s">
        <v>43900</v>
      </c>
    </row>
    <row r="43656" spans="7:7">
      <c r="G43656" s="162" t="s">
        <v>43901</v>
      </c>
    </row>
    <row r="43657" spans="7:7">
      <c r="G43657" s="162" t="s">
        <v>43902</v>
      </c>
    </row>
    <row r="43658" spans="7:7">
      <c r="G43658" s="162" t="s">
        <v>43903</v>
      </c>
    </row>
    <row r="43659" spans="7:7">
      <c r="G43659" s="162" t="s">
        <v>43904</v>
      </c>
    </row>
    <row r="43660" spans="7:7">
      <c r="G43660" s="162" t="s">
        <v>43905</v>
      </c>
    </row>
    <row r="43661" spans="7:7">
      <c r="G43661" s="162" t="s">
        <v>43906</v>
      </c>
    </row>
    <row r="43662" spans="7:7">
      <c r="G43662" s="162" t="s">
        <v>43907</v>
      </c>
    </row>
    <row r="43663" spans="7:7">
      <c r="G43663" s="162" t="s">
        <v>43908</v>
      </c>
    </row>
    <row r="43664" spans="7:7">
      <c r="G43664" s="162" t="s">
        <v>43909</v>
      </c>
    </row>
    <row r="43665" spans="7:7">
      <c r="G43665" s="162" t="s">
        <v>43910</v>
      </c>
    </row>
    <row r="43666" spans="7:7">
      <c r="G43666" s="162" t="s">
        <v>43911</v>
      </c>
    </row>
    <row r="43667" spans="7:7">
      <c r="G43667" s="162" t="s">
        <v>43912</v>
      </c>
    </row>
    <row r="43668" spans="7:7">
      <c r="G43668" s="162" t="s">
        <v>43913</v>
      </c>
    </row>
    <row r="43669" spans="7:7">
      <c r="G43669" s="162" t="s">
        <v>43914</v>
      </c>
    </row>
    <row r="43670" spans="7:7">
      <c r="G43670" s="162" t="s">
        <v>43915</v>
      </c>
    </row>
    <row r="43671" spans="7:7">
      <c r="G43671" s="162" t="s">
        <v>43916</v>
      </c>
    </row>
    <row r="43672" spans="7:7">
      <c r="G43672" s="162" t="s">
        <v>43917</v>
      </c>
    </row>
    <row r="43673" spans="7:7">
      <c r="G43673" s="162" t="s">
        <v>43918</v>
      </c>
    </row>
    <row r="43674" spans="7:7">
      <c r="G43674" s="162" t="s">
        <v>43919</v>
      </c>
    </row>
    <row r="43675" spans="7:7">
      <c r="G43675" s="162" t="s">
        <v>43920</v>
      </c>
    </row>
    <row r="43676" spans="7:7">
      <c r="G43676" s="162" t="s">
        <v>43921</v>
      </c>
    </row>
    <row r="43677" spans="7:7">
      <c r="G43677" s="162" t="s">
        <v>43922</v>
      </c>
    </row>
    <row r="43678" spans="7:7">
      <c r="G43678" s="162" t="s">
        <v>43923</v>
      </c>
    </row>
    <row r="43679" spans="7:7">
      <c r="G43679" s="162" t="s">
        <v>43924</v>
      </c>
    </row>
    <row r="43680" spans="7:7">
      <c r="G43680" s="162" t="s">
        <v>43925</v>
      </c>
    </row>
    <row r="43681" spans="7:7">
      <c r="G43681" s="162" t="s">
        <v>43926</v>
      </c>
    </row>
    <row r="43682" spans="7:7">
      <c r="G43682" s="162" t="s">
        <v>43927</v>
      </c>
    </row>
    <row r="43683" spans="7:7">
      <c r="G43683" s="162" t="s">
        <v>43928</v>
      </c>
    </row>
    <row r="43684" spans="7:7">
      <c r="G43684" s="162" t="s">
        <v>43929</v>
      </c>
    </row>
    <row r="43685" spans="7:7">
      <c r="G43685" s="162" t="s">
        <v>43930</v>
      </c>
    </row>
    <row r="43686" spans="7:7">
      <c r="G43686" s="162" t="s">
        <v>43931</v>
      </c>
    </row>
    <row r="43687" spans="7:7">
      <c r="G43687" s="162" t="s">
        <v>43932</v>
      </c>
    </row>
    <row r="43688" spans="7:7">
      <c r="G43688" s="162" t="s">
        <v>43933</v>
      </c>
    </row>
    <row r="43689" spans="7:7">
      <c r="G43689" s="162" t="s">
        <v>43934</v>
      </c>
    </row>
    <row r="43690" spans="7:7">
      <c r="G43690" s="162" t="s">
        <v>43935</v>
      </c>
    </row>
    <row r="43691" spans="7:7">
      <c r="G43691" s="162" t="s">
        <v>43936</v>
      </c>
    </row>
    <row r="43692" spans="7:7">
      <c r="G43692" s="162" t="s">
        <v>43937</v>
      </c>
    </row>
    <row r="43693" spans="7:7">
      <c r="G43693" s="162" t="s">
        <v>43938</v>
      </c>
    </row>
    <row r="43694" spans="7:7">
      <c r="G43694" s="162" t="s">
        <v>43939</v>
      </c>
    </row>
    <row r="43695" spans="7:7">
      <c r="G43695" s="162" t="s">
        <v>43940</v>
      </c>
    </row>
    <row r="43696" spans="7:7">
      <c r="G43696" s="162" t="s">
        <v>43941</v>
      </c>
    </row>
    <row r="43697" spans="7:7">
      <c r="G43697" s="162" t="s">
        <v>43942</v>
      </c>
    </row>
    <row r="43698" spans="7:7">
      <c r="G43698" s="162" t="s">
        <v>43943</v>
      </c>
    </row>
    <row r="43699" spans="7:7">
      <c r="G43699" s="162" t="s">
        <v>43944</v>
      </c>
    </row>
    <row r="43700" spans="7:7">
      <c r="G43700" s="162" t="s">
        <v>43945</v>
      </c>
    </row>
    <row r="43701" spans="7:7">
      <c r="G43701" s="162" t="s">
        <v>43946</v>
      </c>
    </row>
    <row r="43702" spans="7:7">
      <c r="G43702" s="162" t="s">
        <v>43947</v>
      </c>
    </row>
    <row r="43703" spans="7:7">
      <c r="G43703" s="162" t="s">
        <v>43948</v>
      </c>
    </row>
    <row r="43704" spans="7:7">
      <c r="G43704" s="162" t="s">
        <v>43949</v>
      </c>
    </row>
    <row r="43705" spans="7:7">
      <c r="G43705" s="162" t="s">
        <v>43950</v>
      </c>
    </row>
    <row r="43706" spans="7:7">
      <c r="G43706" s="162" t="s">
        <v>43951</v>
      </c>
    </row>
    <row r="43707" spans="7:7">
      <c r="G43707" s="162" t="s">
        <v>43952</v>
      </c>
    </row>
    <row r="43708" spans="7:7">
      <c r="G43708" s="162" t="s">
        <v>43953</v>
      </c>
    </row>
    <row r="43709" spans="7:7">
      <c r="G43709" s="162" t="s">
        <v>43954</v>
      </c>
    </row>
    <row r="43710" spans="7:7">
      <c r="G43710" s="162" t="s">
        <v>43955</v>
      </c>
    </row>
    <row r="43711" spans="7:7">
      <c r="G43711" s="162" t="s">
        <v>43956</v>
      </c>
    </row>
    <row r="43712" spans="7:7">
      <c r="G43712" s="162" t="s">
        <v>43957</v>
      </c>
    </row>
    <row r="43713" spans="7:7">
      <c r="G43713" s="162" t="s">
        <v>43958</v>
      </c>
    </row>
    <row r="43714" spans="7:7">
      <c r="G43714" s="162" t="s">
        <v>43959</v>
      </c>
    </row>
    <row r="43715" spans="7:7">
      <c r="G43715" s="162" t="s">
        <v>43960</v>
      </c>
    </row>
    <row r="43716" spans="7:7">
      <c r="G43716" s="162" t="s">
        <v>43961</v>
      </c>
    </row>
    <row r="43717" spans="7:7">
      <c r="G43717" s="162" t="s">
        <v>43962</v>
      </c>
    </row>
    <row r="43718" spans="7:7">
      <c r="G43718" s="162" t="s">
        <v>43963</v>
      </c>
    </row>
    <row r="43719" spans="7:7">
      <c r="G43719" s="162" t="s">
        <v>43964</v>
      </c>
    </row>
    <row r="43720" spans="7:7">
      <c r="G43720" s="162" t="s">
        <v>43965</v>
      </c>
    </row>
    <row r="43721" spans="7:7">
      <c r="G43721" s="162" t="s">
        <v>43966</v>
      </c>
    </row>
    <row r="43722" spans="7:7">
      <c r="G43722" s="162" t="s">
        <v>43967</v>
      </c>
    </row>
    <row r="43723" spans="7:7">
      <c r="G43723" s="162" t="s">
        <v>43968</v>
      </c>
    </row>
    <row r="43724" spans="7:7">
      <c r="G43724" s="162" t="s">
        <v>43969</v>
      </c>
    </row>
    <row r="43725" spans="7:7">
      <c r="G43725" s="162" t="s">
        <v>43970</v>
      </c>
    </row>
    <row r="43726" spans="7:7">
      <c r="G43726" s="162" t="s">
        <v>43971</v>
      </c>
    </row>
    <row r="43727" spans="7:7">
      <c r="G43727" s="162" t="s">
        <v>43972</v>
      </c>
    </row>
    <row r="43728" spans="7:7">
      <c r="G43728" s="162" t="s">
        <v>43973</v>
      </c>
    </row>
    <row r="43729" spans="7:7">
      <c r="G43729" s="162" t="s">
        <v>43974</v>
      </c>
    </row>
    <row r="43730" spans="7:7">
      <c r="G43730" s="162" t="s">
        <v>43975</v>
      </c>
    </row>
    <row r="43731" spans="7:7">
      <c r="G43731" s="162" t="s">
        <v>43976</v>
      </c>
    </row>
    <row r="43732" spans="7:7">
      <c r="G43732" s="162" t="s">
        <v>43977</v>
      </c>
    </row>
    <row r="43733" spans="7:7">
      <c r="G43733" s="162" t="s">
        <v>43978</v>
      </c>
    </row>
    <row r="43734" spans="7:7">
      <c r="G43734" s="162" t="s">
        <v>43979</v>
      </c>
    </row>
    <row r="43735" spans="7:7">
      <c r="G43735" s="162" t="s">
        <v>43980</v>
      </c>
    </row>
    <row r="43736" spans="7:7">
      <c r="G43736" s="162" t="s">
        <v>43981</v>
      </c>
    </row>
    <row r="43737" spans="7:7">
      <c r="G43737" s="162" t="s">
        <v>43982</v>
      </c>
    </row>
    <row r="43738" spans="7:7">
      <c r="G43738" s="162" t="s">
        <v>43983</v>
      </c>
    </row>
    <row r="43739" spans="7:7">
      <c r="G43739" s="162" t="s">
        <v>43984</v>
      </c>
    </row>
    <row r="43740" spans="7:7">
      <c r="G43740" s="162" t="s">
        <v>43985</v>
      </c>
    </row>
    <row r="43741" spans="7:7">
      <c r="G43741" s="162" t="s">
        <v>43986</v>
      </c>
    </row>
    <row r="43742" spans="7:7">
      <c r="G43742" s="162" t="s">
        <v>43987</v>
      </c>
    </row>
    <row r="43743" spans="7:7">
      <c r="G43743" s="162" t="s">
        <v>43988</v>
      </c>
    </row>
    <row r="43744" spans="7:7">
      <c r="G43744" s="162" t="s">
        <v>43989</v>
      </c>
    </row>
    <row r="43745" spans="7:7">
      <c r="G43745" s="162" t="s">
        <v>43990</v>
      </c>
    </row>
    <row r="43746" spans="7:7">
      <c r="G43746" s="162" t="s">
        <v>43991</v>
      </c>
    </row>
    <row r="43747" spans="7:7">
      <c r="G43747" s="162" t="s">
        <v>43992</v>
      </c>
    </row>
    <row r="43748" spans="7:7">
      <c r="G43748" s="162" t="s">
        <v>43993</v>
      </c>
    </row>
    <row r="43749" spans="7:7">
      <c r="G43749" s="162" t="s">
        <v>43994</v>
      </c>
    </row>
    <row r="43750" spans="7:7">
      <c r="G43750" s="162" t="s">
        <v>43995</v>
      </c>
    </row>
    <row r="43751" spans="7:7">
      <c r="G43751" s="162" t="s">
        <v>43996</v>
      </c>
    </row>
    <row r="43752" spans="7:7">
      <c r="G43752" s="162" t="s">
        <v>43997</v>
      </c>
    </row>
    <row r="43753" spans="7:7">
      <c r="G43753" s="162" t="s">
        <v>43998</v>
      </c>
    </row>
    <row r="43754" spans="7:7">
      <c r="G43754" s="162" t="s">
        <v>43999</v>
      </c>
    </row>
    <row r="43755" spans="7:7">
      <c r="G43755" s="162" t="s">
        <v>44000</v>
      </c>
    </row>
    <row r="43756" spans="7:7">
      <c r="G43756" s="162" t="s">
        <v>44001</v>
      </c>
    </row>
    <row r="43757" spans="7:7">
      <c r="G43757" s="162" t="s">
        <v>44002</v>
      </c>
    </row>
    <row r="43758" spans="7:7">
      <c r="G43758" s="162" t="s">
        <v>44003</v>
      </c>
    </row>
    <row r="43759" spans="7:7">
      <c r="G43759" s="162" t="s">
        <v>44004</v>
      </c>
    </row>
    <row r="43760" spans="7:7">
      <c r="G43760" s="162" t="s">
        <v>44005</v>
      </c>
    </row>
    <row r="43761" spans="7:7">
      <c r="G43761" s="162" t="s">
        <v>44006</v>
      </c>
    </row>
    <row r="43762" spans="7:7">
      <c r="G43762" s="162" t="s">
        <v>44007</v>
      </c>
    </row>
    <row r="43763" spans="7:7">
      <c r="G43763" s="162" t="s">
        <v>44008</v>
      </c>
    </row>
    <row r="43764" spans="7:7">
      <c r="G43764" s="162" t="s">
        <v>44009</v>
      </c>
    </row>
    <row r="43765" spans="7:7">
      <c r="G43765" s="162" t="s">
        <v>44010</v>
      </c>
    </row>
    <row r="43766" spans="7:7">
      <c r="G43766" s="162" t="s">
        <v>44011</v>
      </c>
    </row>
    <row r="43767" spans="7:7">
      <c r="G43767" s="162" t="s">
        <v>44012</v>
      </c>
    </row>
    <row r="43768" spans="7:7">
      <c r="G43768" s="162" t="s">
        <v>44013</v>
      </c>
    </row>
    <row r="43769" spans="7:7">
      <c r="G43769" s="162" t="s">
        <v>44014</v>
      </c>
    </row>
    <row r="43770" spans="7:7">
      <c r="G43770" s="162" t="s">
        <v>44015</v>
      </c>
    </row>
    <row r="43771" spans="7:7">
      <c r="G43771" s="162" t="s">
        <v>44016</v>
      </c>
    </row>
    <row r="43772" spans="7:7">
      <c r="G43772" s="162" t="s">
        <v>44017</v>
      </c>
    </row>
    <row r="43773" spans="7:7">
      <c r="G43773" s="162" t="s">
        <v>44018</v>
      </c>
    </row>
    <row r="43774" spans="7:7">
      <c r="G43774" s="162" t="s">
        <v>44019</v>
      </c>
    </row>
    <row r="43775" spans="7:7">
      <c r="G43775" s="162" t="s">
        <v>44020</v>
      </c>
    </row>
    <row r="43776" spans="7:7">
      <c r="G43776" s="162" t="s">
        <v>44021</v>
      </c>
    </row>
    <row r="43777" spans="7:7">
      <c r="G43777" s="162" t="s">
        <v>44022</v>
      </c>
    </row>
    <row r="43778" spans="7:7">
      <c r="G43778" s="162" t="s">
        <v>44023</v>
      </c>
    </row>
    <row r="43779" spans="7:7">
      <c r="G43779" s="162" t="s">
        <v>44024</v>
      </c>
    </row>
    <row r="43780" spans="7:7">
      <c r="G43780" s="162" t="s">
        <v>44025</v>
      </c>
    </row>
    <row r="43781" spans="7:7">
      <c r="G43781" s="162" t="s">
        <v>44026</v>
      </c>
    </row>
    <row r="43782" spans="7:7">
      <c r="G43782" s="162" t="s">
        <v>44027</v>
      </c>
    </row>
    <row r="43783" spans="7:7">
      <c r="G43783" s="162" t="s">
        <v>44028</v>
      </c>
    </row>
    <row r="43784" spans="7:7">
      <c r="G43784" s="162" t="s">
        <v>44029</v>
      </c>
    </row>
    <row r="43785" spans="7:7">
      <c r="G43785" s="162" t="s">
        <v>44030</v>
      </c>
    </row>
    <row r="43786" spans="7:7">
      <c r="G43786" s="162" t="s">
        <v>44031</v>
      </c>
    </row>
    <row r="43787" spans="7:7">
      <c r="G43787" s="162" t="s">
        <v>44032</v>
      </c>
    </row>
    <row r="43788" spans="7:7">
      <c r="G43788" s="162" t="s">
        <v>44033</v>
      </c>
    </row>
    <row r="43789" spans="7:7">
      <c r="G43789" s="162" t="s">
        <v>44034</v>
      </c>
    </row>
    <row r="43790" spans="7:7">
      <c r="G43790" s="162" t="s">
        <v>44035</v>
      </c>
    </row>
    <row r="43791" spans="7:7">
      <c r="G43791" s="162" t="s">
        <v>44036</v>
      </c>
    </row>
    <row r="43792" spans="7:7">
      <c r="G43792" s="162" t="s">
        <v>44037</v>
      </c>
    </row>
    <row r="43793" spans="7:7">
      <c r="G43793" s="162" t="s">
        <v>44038</v>
      </c>
    </row>
    <row r="43794" spans="7:7">
      <c r="G43794" s="162" t="s">
        <v>44039</v>
      </c>
    </row>
    <row r="43795" spans="7:7">
      <c r="G43795" s="162" t="s">
        <v>44040</v>
      </c>
    </row>
    <row r="43796" spans="7:7">
      <c r="G43796" s="162" t="s">
        <v>44041</v>
      </c>
    </row>
    <row r="43797" spans="7:7">
      <c r="G43797" s="162" t="s">
        <v>44042</v>
      </c>
    </row>
    <row r="43798" spans="7:7">
      <c r="G43798" s="162" t="s">
        <v>44043</v>
      </c>
    </row>
    <row r="43799" spans="7:7">
      <c r="G43799" s="162" t="s">
        <v>44044</v>
      </c>
    </row>
    <row r="43800" spans="7:7">
      <c r="G43800" s="162" t="s">
        <v>44045</v>
      </c>
    </row>
    <row r="43801" spans="7:7">
      <c r="G43801" s="162" t="s">
        <v>44046</v>
      </c>
    </row>
    <row r="43802" spans="7:7">
      <c r="G43802" s="162" t="s">
        <v>44047</v>
      </c>
    </row>
    <row r="43803" spans="7:7">
      <c r="G43803" s="162" t="s">
        <v>44048</v>
      </c>
    </row>
    <row r="43804" spans="7:7">
      <c r="G43804" s="162" t="s">
        <v>44049</v>
      </c>
    </row>
    <row r="43805" spans="7:7">
      <c r="G43805" s="162" t="s">
        <v>44050</v>
      </c>
    </row>
    <row r="43806" spans="7:7">
      <c r="G43806" s="162" t="s">
        <v>44051</v>
      </c>
    </row>
    <row r="43807" spans="7:7">
      <c r="G43807" s="162" t="s">
        <v>44052</v>
      </c>
    </row>
    <row r="43808" spans="7:7">
      <c r="G43808" s="162" t="s">
        <v>44053</v>
      </c>
    </row>
    <row r="43809" spans="7:7">
      <c r="G43809" s="162" t="s">
        <v>44054</v>
      </c>
    </row>
    <row r="43810" spans="7:7">
      <c r="G43810" s="162" t="s">
        <v>44055</v>
      </c>
    </row>
    <row r="43811" spans="7:7">
      <c r="G43811" s="162" t="s">
        <v>44056</v>
      </c>
    </row>
    <row r="43812" spans="7:7">
      <c r="G43812" s="162" t="s">
        <v>44057</v>
      </c>
    </row>
    <row r="43813" spans="7:7">
      <c r="G43813" s="162" t="s">
        <v>44058</v>
      </c>
    </row>
    <row r="43814" spans="7:7">
      <c r="G43814" s="162" t="s">
        <v>44059</v>
      </c>
    </row>
    <row r="43815" spans="7:7">
      <c r="G43815" s="162" t="s">
        <v>44060</v>
      </c>
    </row>
    <row r="43816" spans="7:7">
      <c r="G43816" s="162" t="s">
        <v>44061</v>
      </c>
    </row>
    <row r="43817" spans="7:7">
      <c r="G43817" s="162" t="s">
        <v>44062</v>
      </c>
    </row>
    <row r="43818" spans="7:7">
      <c r="G43818" s="162" t="s">
        <v>44063</v>
      </c>
    </row>
    <row r="43819" spans="7:7">
      <c r="G43819" s="162" t="s">
        <v>44064</v>
      </c>
    </row>
    <row r="43820" spans="7:7">
      <c r="G43820" s="162" t="s">
        <v>44065</v>
      </c>
    </row>
    <row r="43821" spans="7:7">
      <c r="G43821" s="162" t="s">
        <v>44066</v>
      </c>
    </row>
    <row r="43822" spans="7:7">
      <c r="G43822" s="162" t="s">
        <v>44067</v>
      </c>
    </row>
    <row r="43823" spans="7:7">
      <c r="G43823" s="162" t="s">
        <v>44068</v>
      </c>
    </row>
    <row r="43824" spans="7:7">
      <c r="G43824" s="162" t="s">
        <v>44069</v>
      </c>
    </row>
    <row r="43825" spans="7:7">
      <c r="G43825" s="162" t="s">
        <v>44070</v>
      </c>
    </row>
    <row r="43826" spans="7:7">
      <c r="G43826" s="162" t="s">
        <v>44071</v>
      </c>
    </row>
    <row r="43827" spans="7:7">
      <c r="G43827" s="162" t="s">
        <v>44072</v>
      </c>
    </row>
    <row r="43828" spans="7:7">
      <c r="G43828" s="162" t="s">
        <v>44073</v>
      </c>
    </row>
    <row r="43829" spans="7:7">
      <c r="G43829" s="162" t="s">
        <v>44074</v>
      </c>
    </row>
    <row r="43830" spans="7:7">
      <c r="G43830" s="162" t="s">
        <v>44075</v>
      </c>
    </row>
    <row r="43831" spans="7:7">
      <c r="G43831" s="162" t="s">
        <v>44076</v>
      </c>
    </row>
    <row r="43832" spans="7:7">
      <c r="G43832" s="162" t="s">
        <v>44077</v>
      </c>
    </row>
    <row r="43833" spans="7:7">
      <c r="G43833" s="162" t="s">
        <v>44078</v>
      </c>
    </row>
    <row r="43834" spans="7:7">
      <c r="G43834" s="162" t="s">
        <v>44079</v>
      </c>
    </row>
    <row r="43835" spans="7:7">
      <c r="G43835" s="162" t="s">
        <v>44080</v>
      </c>
    </row>
    <row r="43836" spans="7:7">
      <c r="G43836" s="162" t="s">
        <v>44081</v>
      </c>
    </row>
    <row r="43837" spans="7:7">
      <c r="G43837" s="162" t="s">
        <v>44082</v>
      </c>
    </row>
    <row r="43838" spans="7:7">
      <c r="G43838" s="162" t="s">
        <v>44083</v>
      </c>
    </row>
    <row r="43839" spans="7:7">
      <c r="G43839" s="162" t="s">
        <v>44084</v>
      </c>
    </row>
    <row r="43840" spans="7:7">
      <c r="G43840" s="162" t="s">
        <v>44085</v>
      </c>
    </row>
    <row r="43841" spans="7:7">
      <c r="G43841" s="162" t="s">
        <v>44086</v>
      </c>
    </row>
    <row r="43842" spans="7:7">
      <c r="G43842" s="162" t="s">
        <v>44087</v>
      </c>
    </row>
    <row r="43843" spans="7:7">
      <c r="G43843" s="162" t="s">
        <v>44088</v>
      </c>
    </row>
    <row r="43844" spans="7:7">
      <c r="G43844" s="162" t="s">
        <v>44089</v>
      </c>
    </row>
    <row r="43845" spans="7:7">
      <c r="G43845" s="162" t="s">
        <v>44090</v>
      </c>
    </row>
    <row r="43846" spans="7:7">
      <c r="G43846" s="162" t="s">
        <v>44091</v>
      </c>
    </row>
    <row r="43847" spans="7:7">
      <c r="G43847" s="162" t="s">
        <v>44092</v>
      </c>
    </row>
    <row r="43848" spans="7:7">
      <c r="G43848" s="162" t="s">
        <v>44093</v>
      </c>
    </row>
    <row r="43849" spans="7:7">
      <c r="G43849" s="162" t="s">
        <v>44094</v>
      </c>
    </row>
    <row r="43850" spans="7:7">
      <c r="G43850" s="162" t="s">
        <v>44095</v>
      </c>
    </row>
    <row r="43851" spans="7:7">
      <c r="G43851" s="162" t="s">
        <v>44096</v>
      </c>
    </row>
    <row r="43852" spans="7:7">
      <c r="G43852" s="162" t="s">
        <v>44097</v>
      </c>
    </row>
    <row r="43853" spans="7:7">
      <c r="G43853" s="162" t="s">
        <v>44098</v>
      </c>
    </row>
    <row r="43854" spans="7:7">
      <c r="G43854" s="162" t="s">
        <v>44099</v>
      </c>
    </row>
    <row r="43855" spans="7:7">
      <c r="G43855" s="162" t="s">
        <v>44100</v>
      </c>
    </row>
    <row r="43856" spans="7:7">
      <c r="G43856" s="162" t="s">
        <v>44101</v>
      </c>
    </row>
    <row r="43857" spans="7:7">
      <c r="G43857" s="162" t="s">
        <v>44102</v>
      </c>
    </row>
    <row r="43858" spans="7:7">
      <c r="G43858" s="162" t="s">
        <v>44103</v>
      </c>
    </row>
    <row r="43859" spans="7:7">
      <c r="G43859" s="162" t="s">
        <v>44104</v>
      </c>
    </row>
    <row r="43860" spans="7:7">
      <c r="G43860" s="162" t="s">
        <v>44105</v>
      </c>
    </row>
    <row r="43861" spans="7:7">
      <c r="G43861" s="162" t="s">
        <v>44106</v>
      </c>
    </row>
    <row r="43862" spans="7:7">
      <c r="G43862" s="162" t="s">
        <v>44107</v>
      </c>
    </row>
    <row r="43863" spans="7:7">
      <c r="G43863" s="162" t="s">
        <v>44108</v>
      </c>
    </row>
    <row r="43864" spans="7:7">
      <c r="G43864" s="162" t="s">
        <v>44109</v>
      </c>
    </row>
    <row r="43865" spans="7:7">
      <c r="G43865" s="162" t="s">
        <v>44110</v>
      </c>
    </row>
    <row r="43866" spans="7:7">
      <c r="G43866" s="162" t="s">
        <v>44111</v>
      </c>
    </row>
    <row r="43867" spans="7:7">
      <c r="G43867" s="162" t="s">
        <v>44112</v>
      </c>
    </row>
    <row r="43868" spans="7:7">
      <c r="G43868" s="162" t="s">
        <v>44113</v>
      </c>
    </row>
    <row r="43869" spans="7:7">
      <c r="G43869" s="162" t="s">
        <v>44114</v>
      </c>
    </row>
    <row r="43870" spans="7:7">
      <c r="G43870" s="162" t="s">
        <v>44115</v>
      </c>
    </row>
    <row r="43871" spans="7:7">
      <c r="G43871" s="162" t="s">
        <v>44116</v>
      </c>
    </row>
    <row r="43872" spans="7:7">
      <c r="G43872" s="162" t="s">
        <v>44117</v>
      </c>
    </row>
    <row r="43873" spans="7:7">
      <c r="G43873" s="162" t="s">
        <v>44118</v>
      </c>
    </row>
    <row r="43874" spans="7:7">
      <c r="G43874" s="162" t="s">
        <v>44119</v>
      </c>
    </row>
    <row r="43875" spans="7:7">
      <c r="G43875" s="162" t="s">
        <v>44120</v>
      </c>
    </row>
    <row r="43876" spans="7:7">
      <c r="G43876" s="162" t="s">
        <v>44121</v>
      </c>
    </row>
    <row r="43877" spans="7:7">
      <c r="G43877" s="162" t="s">
        <v>44122</v>
      </c>
    </row>
    <row r="43878" spans="7:7">
      <c r="G43878" s="162" t="s">
        <v>44123</v>
      </c>
    </row>
    <row r="43879" spans="7:7">
      <c r="G43879" s="162" t="s">
        <v>44124</v>
      </c>
    </row>
    <row r="43880" spans="7:7">
      <c r="G43880" s="162" t="s">
        <v>44125</v>
      </c>
    </row>
    <row r="43881" spans="7:7">
      <c r="G43881" s="162" t="s">
        <v>44126</v>
      </c>
    </row>
    <row r="43882" spans="7:7">
      <c r="G43882" s="162" t="s">
        <v>44127</v>
      </c>
    </row>
    <row r="43883" spans="7:7">
      <c r="G43883" s="162" t="s">
        <v>44128</v>
      </c>
    </row>
    <row r="43884" spans="7:7">
      <c r="G43884" s="162" t="s">
        <v>44129</v>
      </c>
    </row>
    <row r="43885" spans="7:7">
      <c r="G43885" s="162" t="s">
        <v>44130</v>
      </c>
    </row>
    <row r="43886" spans="7:7">
      <c r="G43886" s="162" t="s">
        <v>44131</v>
      </c>
    </row>
    <row r="43887" spans="7:7">
      <c r="G43887" s="162" t="s">
        <v>44132</v>
      </c>
    </row>
    <row r="43888" spans="7:7">
      <c r="G43888" s="162" t="s">
        <v>44133</v>
      </c>
    </row>
    <row r="43889" spans="7:7">
      <c r="G43889" s="162" t="s">
        <v>44134</v>
      </c>
    </row>
    <row r="43890" spans="7:7">
      <c r="G43890" s="162" t="s">
        <v>44135</v>
      </c>
    </row>
    <row r="43891" spans="7:7">
      <c r="G43891" s="162" t="s">
        <v>44136</v>
      </c>
    </row>
    <row r="43892" spans="7:7">
      <c r="G43892" s="162" t="s">
        <v>44137</v>
      </c>
    </row>
    <row r="43893" spans="7:7">
      <c r="G43893" s="162" t="s">
        <v>44138</v>
      </c>
    </row>
    <row r="43894" spans="7:7">
      <c r="G43894" s="162" t="s">
        <v>44139</v>
      </c>
    </row>
    <row r="43895" spans="7:7">
      <c r="G43895" s="162" t="s">
        <v>44140</v>
      </c>
    </row>
    <row r="43896" spans="7:7">
      <c r="G43896" s="162" t="s">
        <v>44141</v>
      </c>
    </row>
    <row r="43897" spans="7:7">
      <c r="G43897" s="162" t="s">
        <v>44142</v>
      </c>
    </row>
    <row r="43898" spans="7:7">
      <c r="G43898" s="162" t="s">
        <v>44143</v>
      </c>
    </row>
    <row r="43899" spans="7:7">
      <c r="G43899" s="162" t="s">
        <v>44144</v>
      </c>
    </row>
    <row r="43900" spans="7:7">
      <c r="G43900" s="162" t="s">
        <v>44145</v>
      </c>
    </row>
    <row r="43901" spans="7:7">
      <c r="G43901" s="162" t="s">
        <v>44146</v>
      </c>
    </row>
    <row r="43902" spans="7:7">
      <c r="G43902" s="162" t="s">
        <v>44147</v>
      </c>
    </row>
    <row r="43903" spans="7:7">
      <c r="G43903" s="162" t="s">
        <v>44148</v>
      </c>
    </row>
    <row r="43904" spans="7:7">
      <c r="G43904" s="162" t="s">
        <v>44149</v>
      </c>
    </row>
    <row r="43905" spans="7:7">
      <c r="G43905" s="162" t="s">
        <v>44150</v>
      </c>
    </row>
    <row r="43906" spans="7:7">
      <c r="G43906" s="162" t="s">
        <v>44151</v>
      </c>
    </row>
    <row r="43907" spans="7:7">
      <c r="G43907" s="162" t="s">
        <v>44152</v>
      </c>
    </row>
    <row r="43908" spans="7:7">
      <c r="G43908" s="162" t="s">
        <v>44153</v>
      </c>
    </row>
    <row r="43909" spans="7:7">
      <c r="G43909" s="162" t="s">
        <v>44154</v>
      </c>
    </row>
    <row r="43910" spans="7:7">
      <c r="G43910" s="162" t="s">
        <v>44155</v>
      </c>
    </row>
    <row r="43911" spans="7:7">
      <c r="G43911" s="162" t="s">
        <v>44156</v>
      </c>
    </row>
    <row r="43912" spans="7:7">
      <c r="G43912" s="162" t="s">
        <v>44157</v>
      </c>
    </row>
    <row r="43913" spans="7:7">
      <c r="G43913" s="162" t="s">
        <v>44158</v>
      </c>
    </row>
    <row r="43914" spans="7:7">
      <c r="G43914" s="162" t="s">
        <v>44159</v>
      </c>
    </row>
    <row r="43915" spans="7:7">
      <c r="G43915" s="162" t="s">
        <v>44160</v>
      </c>
    </row>
    <row r="43916" spans="7:7">
      <c r="G43916" s="162" t="s">
        <v>44161</v>
      </c>
    </row>
    <row r="43917" spans="7:7">
      <c r="G43917" s="162" t="s">
        <v>44162</v>
      </c>
    </row>
    <row r="43918" spans="7:7">
      <c r="G43918" s="162" t="s">
        <v>44163</v>
      </c>
    </row>
    <row r="43919" spans="7:7">
      <c r="G43919" s="162" t="s">
        <v>44164</v>
      </c>
    </row>
    <row r="43920" spans="7:7">
      <c r="G43920" s="162" t="s">
        <v>44165</v>
      </c>
    </row>
    <row r="43921" spans="7:7">
      <c r="G43921" s="162" t="s">
        <v>44166</v>
      </c>
    </row>
    <row r="43922" spans="7:7">
      <c r="G43922" s="162" t="s">
        <v>44167</v>
      </c>
    </row>
    <row r="43923" spans="7:7">
      <c r="G43923" s="162" t="s">
        <v>44168</v>
      </c>
    </row>
    <row r="43924" spans="7:7">
      <c r="G43924" s="162" t="s">
        <v>44169</v>
      </c>
    </row>
    <row r="43925" spans="7:7">
      <c r="G43925" s="162" t="s">
        <v>44170</v>
      </c>
    </row>
    <row r="43926" spans="7:7">
      <c r="G43926" s="162" t="s">
        <v>44171</v>
      </c>
    </row>
    <row r="43927" spans="7:7">
      <c r="G43927" s="162" t="s">
        <v>44172</v>
      </c>
    </row>
    <row r="43928" spans="7:7">
      <c r="G43928" s="162" t="s">
        <v>44173</v>
      </c>
    </row>
    <row r="43929" spans="7:7">
      <c r="G43929" s="162" t="s">
        <v>44174</v>
      </c>
    </row>
    <row r="43930" spans="7:7">
      <c r="G43930" s="162" t="s">
        <v>44175</v>
      </c>
    </row>
    <row r="43931" spans="7:7">
      <c r="G43931" s="162" t="s">
        <v>44176</v>
      </c>
    </row>
    <row r="43932" spans="7:7">
      <c r="G43932" s="162" t="s">
        <v>44177</v>
      </c>
    </row>
    <row r="43933" spans="7:7">
      <c r="G43933" s="162" t="s">
        <v>44178</v>
      </c>
    </row>
    <row r="43934" spans="7:7">
      <c r="G43934" s="162" t="s">
        <v>44179</v>
      </c>
    </row>
    <row r="43935" spans="7:7">
      <c r="G43935" s="162" t="s">
        <v>44180</v>
      </c>
    </row>
    <row r="43936" spans="7:7">
      <c r="G43936" s="162" t="s">
        <v>44181</v>
      </c>
    </row>
    <row r="43937" spans="7:7">
      <c r="G43937" s="162" t="s">
        <v>44182</v>
      </c>
    </row>
    <row r="43938" spans="7:7">
      <c r="G43938" s="162" t="s">
        <v>44183</v>
      </c>
    </row>
    <row r="43939" spans="7:7">
      <c r="G43939" s="162" t="s">
        <v>44184</v>
      </c>
    </row>
    <row r="43940" spans="7:7">
      <c r="G43940" s="162" t="s">
        <v>44185</v>
      </c>
    </row>
    <row r="43941" spans="7:7">
      <c r="G43941" s="162" t="s">
        <v>44186</v>
      </c>
    </row>
    <row r="43942" spans="7:7">
      <c r="G43942" s="162" t="s">
        <v>44187</v>
      </c>
    </row>
    <row r="43943" spans="7:7">
      <c r="G43943" s="162" t="s">
        <v>44188</v>
      </c>
    </row>
    <row r="43944" spans="7:7">
      <c r="G43944" s="162" t="s">
        <v>44189</v>
      </c>
    </row>
    <row r="43945" spans="7:7">
      <c r="G43945" s="162" t="s">
        <v>44190</v>
      </c>
    </row>
    <row r="43946" spans="7:7">
      <c r="G43946" s="162" t="s">
        <v>44191</v>
      </c>
    </row>
    <row r="43947" spans="7:7">
      <c r="G43947" s="162" t="s">
        <v>44192</v>
      </c>
    </row>
    <row r="43948" spans="7:7">
      <c r="G43948" s="162" t="s">
        <v>44193</v>
      </c>
    </row>
    <row r="43949" spans="7:7">
      <c r="G43949" s="162" t="s">
        <v>44194</v>
      </c>
    </row>
    <row r="43950" spans="7:7">
      <c r="G43950" s="162" t="s">
        <v>44195</v>
      </c>
    </row>
    <row r="43951" spans="7:7">
      <c r="G43951" s="162" t="s">
        <v>44196</v>
      </c>
    </row>
    <row r="43952" spans="7:7">
      <c r="G43952" s="162" t="s">
        <v>44197</v>
      </c>
    </row>
    <row r="43953" spans="7:7">
      <c r="G43953" s="162" t="s">
        <v>44198</v>
      </c>
    </row>
    <row r="43954" spans="7:7">
      <c r="G43954" s="162" t="s">
        <v>44199</v>
      </c>
    </row>
    <row r="43955" spans="7:7">
      <c r="G43955" s="162" t="s">
        <v>44200</v>
      </c>
    </row>
    <row r="43956" spans="7:7">
      <c r="G43956" s="162" t="s">
        <v>44201</v>
      </c>
    </row>
    <row r="43957" spans="7:7">
      <c r="G43957" s="162" t="s">
        <v>44202</v>
      </c>
    </row>
    <row r="43958" spans="7:7">
      <c r="G43958" s="162" t="s">
        <v>44203</v>
      </c>
    </row>
    <row r="43959" spans="7:7">
      <c r="G43959" s="162" t="s">
        <v>44204</v>
      </c>
    </row>
    <row r="43960" spans="7:7">
      <c r="G43960" s="162" t="s">
        <v>44205</v>
      </c>
    </row>
    <row r="43961" spans="7:7">
      <c r="G43961" s="162" t="s">
        <v>44206</v>
      </c>
    </row>
    <row r="43962" spans="7:7">
      <c r="G43962" s="162" t="s">
        <v>44207</v>
      </c>
    </row>
    <row r="43963" spans="7:7">
      <c r="G43963" s="162" t="s">
        <v>44208</v>
      </c>
    </row>
    <row r="43964" spans="7:7">
      <c r="G43964" s="162" t="s">
        <v>44209</v>
      </c>
    </row>
    <row r="43965" spans="7:7">
      <c r="G43965" s="162" t="s">
        <v>44210</v>
      </c>
    </row>
    <row r="43966" spans="7:7">
      <c r="G43966" s="162" t="s">
        <v>44211</v>
      </c>
    </row>
    <row r="43967" spans="7:7">
      <c r="G43967" s="162" t="s">
        <v>44212</v>
      </c>
    </row>
    <row r="43968" spans="7:7">
      <c r="G43968" s="162" t="s">
        <v>44213</v>
      </c>
    </row>
    <row r="43969" spans="7:7">
      <c r="G43969" s="162" t="s">
        <v>44214</v>
      </c>
    </row>
    <row r="43970" spans="7:7">
      <c r="G43970" s="162" t="s">
        <v>44215</v>
      </c>
    </row>
    <row r="43971" spans="7:7">
      <c r="G43971" s="162" t="s">
        <v>44216</v>
      </c>
    </row>
    <row r="43972" spans="7:7">
      <c r="G43972" s="162" t="s">
        <v>44217</v>
      </c>
    </row>
    <row r="43973" spans="7:7">
      <c r="G43973" s="162" t="s">
        <v>44218</v>
      </c>
    </row>
    <row r="43974" spans="7:7">
      <c r="G43974" s="162" t="s">
        <v>44219</v>
      </c>
    </row>
    <row r="43975" spans="7:7">
      <c r="G43975" s="162" t="s">
        <v>44220</v>
      </c>
    </row>
    <row r="43976" spans="7:7">
      <c r="G43976" s="162" t="s">
        <v>44221</v>
      </c>
    </row>
    <row r="43977" spans="7:7">
      <c r="G43977" s="162" t="s">
        <v>44222</v>
      </c>
    </row>
    <row r="43978" spans="7:7">
      <c r="G43978" s="162" t="s">
        <v>44223</v>
      </c>
    </row>
    <row r="43979" spans="7:7">
      <c r="G43979" s="162" t="s">
        <v>44224</v>
      </c>
    </row>
    <row r="43980" spans="7:7">
      <c r="G43980" s="162" t="s">
        <v>44225</v>
      </c>
    </row>
    <row r="43981" spans="7:7">
      <c r="G43981" s="162" t="s">
        <v>44226</v>
      </c>
    </row>
    <row r="43982" spans="7:7">
      <c r="G43982" s="162" t="s">
        <v>44227</v>
      </c>
    </row>
    <row r="43983" spans="7:7">
      <c r="G43983" s="162" t="s">
        <v>44228</v>
      </c>
    </row>
    <row r="43984" spans="7:7">
      <c r="G43984" s="162" t="s">
        <v>44229</v>
      </c>
    </row>
    <row r="43985" spans="7:7">
      <c r="G43985" s="162" t="s">
        <v>44230</v>
      </c>
    </row>
    <row r="43986" spans="7:7">
      <c r="G43986" s="162" t="s">
        <v>44231</v>
      </c>
    </row>
    <row r="43987" spans="7:7">
      <c r="G43987" s="162" t="s">
        <v>44232</v>
      </c>
    </row>
    <row r="43988" spans="7:7">
      <c r="G43988" s="162" t="s">
        <v>44233</v>
      </c>
    </row>
    <row r="43989" spans="7:7">
      <c r="G43989" s="162" t="s">
        <v>44234</v>
      </c>
    </row>
    <row r="43990" spans="7:7">
      <c r="G43990" s="162" t="s">
        <v>44235</v>
      </c>
    </row>
    <row r="43991" spans="7:7">
      <c r="G43991" s="162" t="s">
        <v>44236</v>
      </c>
    </row>
    <row r="43992" spans="7:7">
      <c r="G43992" s="162" t="s">
        <v>44237</v>
      </c>
    </row>
    <row r="43993" spans="7:7">
      <c r="G43993" s="162" t="s">
        <v>44238</v>
      </c>
    </row>
    <row r="43994" spans="7:7">
      <c r="G43994" s="162" t="s">
        <v>44239</v>
      </c>
    </row>
    <row r="43995" spans="7:7">
      <c r="G43995" s="162" t="s">
        <v>44240</v>
      </c>
    </row>
    <row r="43996" spans="7:7">
      <c r="G43996" s="162" t="s">
        <v>44241</v>
      </c>
    </row>
    <row r="43997" spans="7:7">
      <c r="G43997" s="162" t="s">
        <v>44242</v>
      </c>
    </row>
    <row r="43998" spans="7:7">
      <c r="G43998" s="162" t="s">
        <v>44243</v>
      </c>
    </row>
    <row r="43999" spans="7:7">
      <c r="G43999" s="162" t="s">
        <v>44244</v>
      </c>
    </row>
    <row r="44000" spans="7:7">
      <c r="G44000" s="162" t="s">
        <v>44245</v>
      </c>
    </row>
    <row r="44001" spans="7:7">
      <c r="G44001" s="162" t="s">
        <v>44246</v>
      </c>
    </row>
    <row r="44002" spans="7:7">
      <c r="G44002" s="162" t="s">
        <v>44247</v>
      </c>
    </row>
    <row r="44003" spans="7:7">
      <c r="G44003" s="162" t="s">
        <v>44248</v>
      </c>
    </row>
    <row r="44004" spans="7:7">
      <c r="G44004" s="162" t="s">
        <v>44249</v>
      </c>
    </row>
    <row r="44005" spans="7:7">
      <c r="G44005" s="162" t="s">
        <v>44250</v>
      </c>
    </row>
    <row r="44006" spans="7:7">
      <c r="G44006" s="162" t="s">
        <v>44251</v>
      </c>
    </row>
    <row r="44007" spans="7:7">
      <c r="G44007" s="162" t="s">
        <v>44252</v>
      </c>
    </row>
    <row r="44008" spans="7:7">
      <c r="G44008" s="162" t="s">
        <v>44253</v>
      </c>
    </row>
    <row r="44009" spans="7:7">
      <c r="G44009" s="162" t="s">
        <v>44254</v>
      </c>
    </row>
    <row r="44010" spans="7:7">
      <c r="G44010" s="162" t="s">
        <v>44255</v>
      </c>
    </row>
    <row r="44011" spans="7:7">
      <c r="G44011" s="162" t="s">
        <v>44256</v>
      </c>
    </row>
    <row r="44012" spans="7:7">
      <c r="G44012" s="162" t="s">
        <v>44257</v>
      </c>
    </row>
    <row r="44013" spans="7:7">
      <c r="G44013" s="162" t="s">
        <v>44258</v>
      </c>
    </row>
    <row r="44014" spans="7:7">
      <c r="G44014" s="162" t="s">
        <v>44259</v>
      </c>
    </row>
    <row r="44015" spans="7:7">
      <c r="G44015" s="162" t="s">
        <v>44260</v>
      </c>
    </row>
    <row r="44016" spans="7:7">
      <c r="G44016" s="162" t="s">
        <v>44261</v>
      </c>
    </row>
    <row r="44017" spans="7:7">
      <c r="G44017" s="162" t="s">
        <v>44262</v>
      </c>
    </row>
    <row r="44018" spans="7:7">
      <c r="G44018" s="162" t="s">
        <v>44263</v>
      </c>
    </row>
    <row r="44019" spans="7:7">
      <c r="G44019" s="162" t="s">
        <v>44264</v>
      </c>
    </row>
    <row r="44020" spans="7:7">
      <c r="G44020" s="162" t="s">
        <v>44265</v>
      </c>
    </row>
    <row r="44021" spans="7:7">
      <c r="G44021" s="162" t="s">
        <v>44266</v>
      </c>
    </row>
    <row r="44022" spans="7:7">
      <c r="G44022" s="162" t="s">
        <v>44267</v>
      </c>
    </row>
    <row r="44023" spans="7:7">
      <c r="G44023" s="162" t="s">
        <v>44268</v>
      </c>
    </row>
    <row r="44024" spans="7:7">
      <c r="G44024" s="162" t="s">
        <v>44269</v>
      </c>
    </row>
    <row r="44025" spans="7:7">
      <c r="G44025" s="162" t="s">
        <v>44270</v>
      </c>
    </row>
    <row r="44026" spans="7:7">
      <c r="G44026" s="162" t="s">
        <v>44271</v>
      </c>
    </row>
    <row r="44027" spans="7:7">
      <c r="G44027" s="162" t="s">
        <v>44272</v>
      </c>
    </row>
    <row r="44028" spans="7:7">
      <c r="G44028" s="162" t="s">
        <v>44273</v>
      </c>
    </row>
    <row r="44029" spans="7:7">
      <c r="G44029" s="162" t="s">
        <v>44274</v>
      </c>
    </row>
    <row r="44030" spans="7:7">
      <c r="G44030" s="162" t="s">
        <v>44275</v>
      </c>
    </row>
    <row r="44031" spans="7:7">
      <c r="G44031" s="162" t="s">
        <v>44276</v>
      </c>
    </row>
    <row r="44032" spans="7:7">
      <c r="G44032" s="162" t="s">
        <v>44277</v>
      </c>
    </row>
    <row r="44033" spans="7:7">
      <c r="G44033" s="162" t="s">
        <v>44278</v>
      </c>
    </row>
    <row r="44034" spans="7:7">
      <c r="G44034" s="162" t="s">
        <v>44279</v>
      </c>
    </row>
    <row r="44035" spans="7:7">
      <c r="G44035" s="162" t="s">
        <v>44280</v>
      </c>
    </row>
    <row r="44036" spans="7:7">
      <c r="G44036" s="162" t="s">
        <v>44281</v>
      </c>
    </row>
    <row r="44037" spans="7:7">
      <c r="G44037" s="162" t="s">
        <v>44282</v>
      </c>
    </row>
    <row r="44038" spans="7:7">
      <c r="G44038" s="162" t="s">
        <v>44283</v>
      </c>
    </row>
    <row r="44039" spans="7:7">
      <c r="G44039" s="162" t="s">
        <v>44284</v>
      </c>
    </row>
    <row r="44040" spans="7:7">
      <c r="G44040" s="162" t="s">
        <v>44285</v>
      </c>
    </row>
    <row r="44041" spans="7:7">
      <c r="G44041" s="162" t="s">
        <v>44286</v>
      </c>
    </row>
    <row r="44042" spans="7:7">
      <c r="G44042" s="162" t="s">
        <v>44287</v>
      </c>
    </row>
    <row r="44043" spans="7:7">
      <c r="G44043" s="162" t="s">
        <v>44288</v>
      </c>
    </row>
    <row r="44044" spans="7:7">
      <c r="G44044" s="162" t="s">
        <v>44289</v>
      </c>
    </row>
    <row r="44045" spans="7:7">
      <c r="G44045" s="162" t="s">
        <v>44290</v>
      </c>
    </row>
    <row r="44046" spans="7:7">
      <c r="G44046" s="162" t="s">
        <v>44291</v>
      </c>
    </row>
    <row r="44047" spans="7:7">
      <c r="G44047" s="162" t="s">
        <v>44292</v>
      </c>
    </row>
    <row r="44048" spans="7:7">
      <c r="G44048" s="162" t="s">
        <v>44293</v>
      </c>
    </row>
    <row r="44049" spans="7:7">
      <c r="G44049" s="162" t="s">
        <v>44294</v>
      </c>
    </row>
    <row r="44050" spans="7:7">
      <c r="G44050" s="162" t="s">
        <v>44295</v>
      </c>
    </row>
    <row r="44051" spans="7:7">
      <c r="G44051" s="162" t="s">
        <v>44296</v>
      </c>
    </row>
    <row r="44052" spans="7:7">
      <c r="G44052" s="162" t="s">
        <v>44297</v>
      </c>
    </row>
    <row r="44053" spans="7:7">
      <c r="G44053" s="162" t="s">
        <v>44298</v>
      </c>
    </row>
    <row r="44054" spans="7:7">
      <c r="G44054" s="162" t="s">
        <v>44299</v>
      </c>
    </row>
    <row r="44055" spans="7:7">
      <c r="G44055" s="162" t="s">
        <v>44300</v>
      </c>
    </row>
    <row r="44056" spans="7:7">
      <c r="G44056" s="162" t="s">
        <v>44301</v>
      </c>
    </row>
    <row r="44057" spans="7:7">
      <c r="G44057" s="162" t="s">
        <v>44302</v>
      </c>
    </row>
    <row r="44058" spans="7:7">
      <c r="G44058" s="162" t="s">
        <v>44303</v>
      </c>
    </row>
    <row r="44059" spans="7:7">
      <c r="G44059" s="162" t="s">
        <v>44304</v>
      </c>
    </row>
    <row r="44060" spans="7:7">
      <c r="G44060" s="162" t="s">
        <v>44305</v>
      </c>
    </row>
    <row r="44061" spans="7:7">
      <c r="G44061" s="162" t="s">
        <v>44306</v>
      </c>
    </row>
    <row r="44062" spans="7:7">
      <c r="G44062" s="162" t="s">
        <v>44307</v>
      </c>
    </row>
    <row r="44063" spans="7:7">
      <c r="G44063" s="162" t="s">
        <v>44308</v>
      </c>
    </row>
    <row r="44064" spans="7:7">
      <c r="G44064" s="162" t="s">
        <v>44309</v>
      </c>
    </row>
    <row r="44065" spans="7:7">
      <c r="G44065" s="162" t="s">
        <v>44310</v>
      </c>
    </row>
    <row r="44066" spans="7:7">
      <c r="G44066" s="162" t="s">
        <v>44311</v>
      </c>
    </row>
    <row r="44067" spans="7:7">
      <c r="G44067" s="162" t="s">
        <v>44312</v>
      </c>
    </row>
    <row r="44068" spans="7:7">
      <c r="G44068" s="162" t="s">
        <v>44313</v>
      </c>
    </row>
    <row r="44069" spans="7:7">
      <c r="G44069" s="162" t="s">
        <v>44314</v>
      </c>
    </row>
    <row r="44070" spans="7:7">
      <c r="G44070" s="162" t="s">
        <v>44315</v>
      </c>
    </row>
    <row r="44071" spans="7:7">
      <c r="G44071" s="162" t="s">
        <v>44316</v>
      </c>
    </row>
    <row r="44072" spans="7:7">
      <c r="G44072" s="162" t="s">
        <v>44317</v>
      </c>
    </row>
    <row r="44073" spans="7:7">
      <c r="G44073" s="162" t="s">
        <v>44318</v>
      </c>
    </row>
    <row r="44074" spans="7:7">
      <c r="G44074" s="162" t="s">
        <v>44319</v>
      </c>
    </row>
    <row r="44075" spans="7:7">
      <c r="G44075" s="162" t="s">
        <v>44320</v>
      </c>
    </row>
    <row r="44076" spans="7:7">
      <c r="G44076" s="162" t="s">
        <v>44321</v>
      </c>
    </row>
    <row r="44077" spans="7:7">
      <c r="G44077" s="162" t="s">
        <v>44322</v>
      </c>
    </row>
    <row r="44078" spans="7:7">
      <c r="G44078" s="162" t="s">
        <v>44323</v>
      </c>
    </row>
    <row r="44079" spans="7:7">
      <c r="G44079" s="162" t="s">
        <v>44324</v>
      </c>
    </row>
    <row r="44080" spans="7:7">
      <c r="G44080" s="162" t="s">
        <v>44325</v>
      </c>
    </row>
    <row r="44081" spans="7:7">
      <c r="G44081" s="162" t="s">
        <v>44326</v>
      </c>
    </row>
    <row r="44082" spans="7:7">
      <c r="G44082" s="162" t="s">
        <v>44327</v>
      </c>
    </row>
    <row r="44083" spans="7:7">
      <c r="G44083" s="162" t="s">
        <v>44328</v>
      </c>
    </row>
    <row r="44084" spans="7:7">
      <c r="G44084" s="162" t="s">
        <v>44329</v>
      </c>
    </row>
    <row r="44085" spans="7:7">
      <c r="G44085" s="162" t="s">
        <v>44330</v>
      </c>
    </row>
    <row r="44086" spans="7:7">
      <c r="G44086" s="162" t="s">
        <v>44331</v>
      </c>
    </row>
    <row r="44087" spans="7:7">
      <c r="G44087" s="162" t="s">
        <v>44332</v>
      </c>
    </row>
    <row r="44088" spans="7:7">
      <c r="G44088" s="162" t="s">
        <v>44333</v>
      </c>
    </row>
    <row r="44089" spans="7:7">
      <c r="G44089" s="162" t="s">
        <v>44334</v>
      </c>
    </row>
    <row r="44090" spans="7:7">
      <c r="G44090" s="162" t="s">
        <v>44335</v>
      </c>
    </row>
    <row r="44091" spans="7:7">
      <c r="G44091" s="162" t="s">
        <v>44336</v>
      </c>
    </row>
    <row r="44092" spans="7:7">
      <c r="G44092" s="162" t="s">
        <v>44337</v>
      </c>
    </row>
    <row r="44093" spans="7:7">
      <c r="G44093" s="162" t="s">
        <v>44338</v>
      </c>
    </row>
    <row r="44094" spans="7:7">
      <c r="G44094" s="162" t="s">
        <v>44339</v>
      </c>
    </row>
    <row r="44095" spans="7:7">
      <c r="G44095" s="162" t="s">
        <v>44340</v>
      </c>
    </row>
    <row r="44096" spans="7:7">
      <c r="G44096" s="162" t="s">
        <v>44341</v>
      </c>
    </row>
    <row r="44097" spans="7:7">
      <c r="G44097" s="162" t="s">
        <v>44342</v>
      </c>
    </row>
    <row r="44098" spans="7:7">
      <c r="G44098" s="162" t="s">
        <v>44343</v>
      </c>
    </row>
    <row r="44099" spans="7:7">
      <c r="G44099" s="162" t="s">
        <v>44344</v>
      </c>
    </row>
    <row r="44100" spans="7:7">
      <c r="G44100" s="162" t="s">
        <v>44345</v>
      </c>
    </row>
    <row r="44101" spans="7:7">
      <c r="G44101" s="162" t="s">
        <v>44346</v>
      </c>
    </row>
    <row r="44102" spans="7:7">
      <c r="G44102" s="162" t="s">
        <v>44347</v>
      </c>
    </row>
    <row r="44103" spans="7:7">
      <c r="G44103" s="162" t="s">
        <v>44348</v>
      </c>
    </row>
    <row r="44104" spans="7:7">
      <c r="G44104" s="162" t="s">
        <v>44349</v>
      </c>
    </row>
    <row r="44105" spans="7:7">
      <c r="G44105" s="162" t="s">
        <v>44350</v>
      </c>
    </row>
    <row r="44106" spans="7:7">
      <c r="G44106" s="162" t="s">
        <v>44351</v>
      </c>
    </row>
    <row r="44107" spans="7:7">
      <c r="G44107" s="162" t="s">
        <v>44352</v>
      </c>
    </row>
    <row r="44108" spans="7:7">
      <c r="G44108" s="162" t="s">
        <v>44353</v>
      </c>
    </row>
    <row r="44109" spans="7:7">
      <c r="G44109" s="162" t="s">
        <v>44354</v>
      </c>
    </row>
    <row r="44110" spans="7:7">
      <c r="G44110" s="162" t="s">
        <v>44355</v>
      </c>
    </row>
    <row r="44111" spans="7:7">
      <c r="G44111" s="162" t="s">
        <v>44356</v>
      </c>
    </row>
    <row r="44112" spans="7:7">
      <c r="G44112" s="162" t="s">
        <v>44357</v>
      </c>
    </row>
    <row r="44113" spans="7:7">
      <c r="G44113" s="162" t="s">
        <v>44358</v>
      </c>
    </row>
    <row r="44114" spans="7:7">
      <c r="G44114" s="162" t="s">
        <v>44359</v>
      </c>
    </row>
    <row r="44115" spans="7:7">
      <c r="G44115" s="162" t="s">
        <v>44360</v>
      </c>
    </row>
    <row r="44116" spans="7:7">
      <c r="G44116" s="162" t="s">
        <v>44361</v>
      </c>
    </row>
    <row r="44117" spans="7:7">
      <c r="G44117" s="162" t="s">
        <v>44362</v>
      </c>
    </row>
    <row r="44118" spans="7:7">
      <c r="G44118" s="162" t="s">
        <v>44363</v>
      </c>
    </row>
    <row r="44119" spans="7:7">
      <c r="G44119" s="162" t="s">
        <v>44364</v>
      </c>
    </row>
    <row r="44120" spans="7:7">
      <c r="G44120" s="162" t="s">
        <v>44365</v>
      </c>
    </row>
    <row r="44121" spans="7:7">
      <c r="G44121" s="162" t="s">
        <v>44366</v>
      </c>
    </row>
    <row r="44122" spans="7:7">
      <c r="G44122" s="162" t="s">
        <v>44367</v>
      </c>
    </row>
    <row r="44123" spans="7:7">
      <c r="G44123" s="162" t="s">
        <v>44368</v>
      </c>
    </row>
    <row r="44124" spans="7:7">
      <c r="G44124" s="162" t="s">
        <v>44369</v>
      </c>
    </row>
    <row r="44125" spans="7:7">
      <c r="G44125" s="162" t="s">
        <v>44370</v>
      </c>
    </row>
    <row r="44126" spans="7:7">
      <c r="G44126" s="162" t="s">
        <v>44371</v>
      </c>
    </row>
    <row r="44127" spans="7:7">
      <c r="G44127" s="162" t="s">
        <v>44372</v>
      </c>
    </row>
    <row r="44128" spans="7:7">
      <c r="G44128" s="162" t="s">
        <v>44373</v>
      </c>
    </row>
    <row r="44129" spans="7:7">
      <c r="G44129" s="162" t="s">
        <v>44374</v>
      </c>
    </row>
    <row r="44130" spans="7:7">
      <c r="G44130" s="162" t="s">
        <v>44375</v>
      </c>
    </row>
    <row r="44131" spans="7:7">
      <c r="G44131" s="162" t="s">
        <v>44376</v>
      </c>
    </row>
    <row r="44132" spans="7:7">
      <c r="G44132" s="162" t="s">
        <v>44377</v>
      </c>
    </row>
    <row r="44133" spans="7:7">
      <c r="G44133" s="162" t="s">
        <v>44378</v>
      </c>
    </row>
    <row r="44134" spans="7:7">
      <c r="G44134" s="162" t="s">
        <v>44379</v>
      </c>
    </row>
    <row r="44135" spans="7:7">
      <c r="G44135" s="162" t="s">
        <v>44380</v>
      </c>
    </row>
    <row r="44136" spans="7:7">
      <c r="G44136" s="162" t="s">
        <v>44381</v>
      </c>
    </row>
    <row r="44137" spans="7:7">
      <c r="G44137" s="162" t="s">
        <v>44382</v>
      </c>
    </row>
    <row r="44138" spans="7:7">
      <c r="G44138" s="162" t="s">
        <v>44383</v>
      </c>
    </row>
    <row r="44139" spans="7:7">
      <c r="G44139" s="162" t="s">
        <v>44384</v>
      </c>
    </row>
    <row r="44140" spans="7:7">
      <c r="G44140" s="162" t="s">
        <v>44385</v>
      </c>
    </row>
    <row r="44141" spans="7:7">
      <c r="G44141" s="162" t="s">
        <v>44386</v>
      </c>
    </row>
    <row r="44142" spans="7:7">
      <c r="G44142" s="162" t="s">
        <v>44387</v>
      </c>
    </row>
    <row r="44143" spans="7:7">
      <c r="G44143" s="162" t="s">
        <v>44388</v>
      </c>
    </row>
    <row r="44144" spans="7:7">
      <c r="G44144" s="162" t="s">
        <v>44389</v>
      </c>
    </row>
    <row r="44145" spans="7:7">
      <c r="G44145" s="162" t="s">
        <v>44390</v>
      </c>
    </row>
    <row r="44146" spans="7:7">
      <c r="G44146" s="162" t="s">
        <v>44391</v>
      </c>
    </row>
    <row r="44147" spans="7:7">
      <c r="G44147" s="162" t="s">
        <v>44392</v>
      </c>
    </row>
    <row r="44148" spans="7:7">
      <c r="G44148" s="162" t="s">
        <v>44393</v>
      </c>
    </row>
    <row r="44149" spans="7:7">
      <c r="G44149" s="162" t="s">
        <v>44394</v>
      </c>
    </row>
    <row r="44150" spans="7:7">
      <c r="G44150" s="162" t="s">
        <v>44395</v>
      </c>
    </row>
    <row r="44151" spans="7:7">
      <c r="G44151" s="162" t="s">
        <v>44396</v>
      </c>
    </row>
    <row r="44152" spans="7:7">
      <c r="G44152" s="162" t="s">
        <v>44397</v>
      </c>
    </row>
    <row r="44153" spans="7:7">
      <c r="G44153" s="162" t="s">
        <v>44398</v>
      </c>
    </row>
    <row r="44154" spans="7:7">
      <c r="G44154" s="162" t="s">
        <v>44399</v>
      </c>
    </row>
    <row r="44155" spans="7:7">
      <c r="G44155" s="162" t="s">
        <v>44400</v>
      </c>
    </row>
    <row r="44156" spans="7:7">
      <c r="G44156" s="162" t="s">
        <v>44401</v>
      </c>
    </row>
    <row r="44157" spans="7:7">
      <c r="G44157" s="162" t="s">
        <v>44402</v>
      </c>
    </row>
    <row r="44158" spans="7:7">
      <c r="G44158" s="162" t="s">
        <v>44403</v>
      </c>
    </row>
    <row r="44159" spans="7:7">
      <c r="G44159" s="162" t="s">
        <v>44404</v>
      </c>
    </row>
    <row r="44160" spans="7:7">
      <c r="G44160" s="162" t="s">
        <v>44405</v>
      </c>
    </row>
    <row r="44161" spans="7:7">
      <c r="G44161" s="162" t="s">
        <v>44406</v>
      </c>
    </row>
    <row r="44162" spans="7:7">
      <c r="G44162" s="162" t="s">
        <v>44407</v>
      </c>
    </row>
    <row r="44163" spans="7:7">
      <c r="G44163" s="162" t="s">
        <v>44408</v>
      </c>
    </row>
    <row r="44164" spans="7:7">
      <c r="G44164" s="162" t="s">
        <v>44409</v>
      </c>
    </row>
    <row r="44165" spans="7:7">
      <c r="G44165" s="162" t="s">
        <v>44410</v>
      </c>
    </row>
    <row r="44166" spans="7:7">
      <c r="G44166" s="162" t="s">
        <v>44411</v>
      </c>
    </row>
    <row r="44167" spans="7:7">
      <c r="G44167" s="162" t="s">
        <v>44412</v>
      </c>
    </row>
    <row r="44168" spans="7:7">
      <c r="G44168" s="162" t="s">
        <v>44413</v>
      </c>
    </row>
    <row r="44169" spans="7:7">
      <c r="G44169" s="162" t="s">
        <v>44414</v>
      </c>
    </row>
    <row r="44170" spans="7:7">
      <c r="G44170" s="162" t="s">
        <v>44415</v>
      </c>
    </row>
    <row r="44171" spans="7:7">
      <c r="G44171" s="162" t="s">
        <v>44416</v>
      </c>
    </row>
    <row r="44172" spans="7:7">
      <c r="G44172" s="162" t="s">
        <v>44417</v>
      </c>
    </row>
    <row r="44173" spans="7:7">
      <c r="G44173" s="162" t="s">
        <v>44418</v>
      </c>
    </row>
    <row r="44174" spans="7:7">
      <c r="G44174" s="162" t="s">
        <v>44419</v>
      </c>
    </row>
    <row r="44175" spans="7:7">
      <c r="G44175" s="162" t="s">
        <v>44420</v>
      </c>
    </row>
    <row r="44176" spans="7:7">
      <c r="G44176" s="162" t="s">
        <v>44421</v>
      </c>
    </row>
    <row r="44177" spans="7:7">
      <c r="G44177" s="162" t="s">
        <v>44422</v>
      </c>
    </row>
    <row r="44178" spans="7:7">
      <c r="G44178" s="162" t="s">
        <v>44423</v>
      </c>
    </row>
    <row r="44179" spans="7:7">
      <c r="G44179" s="162" t="s">
        <v>44424</v>
      </c>
    </row>
    <row r="44180" spans="7:7">
      <c r="G44180" s="162" t="s">
        <v>44425</v>
      </c>
    </row>
    <row r="44181" spans="7:7">
      <c r="G44181" s="162" t="s">
        <v>44426</v>
      </c>
    </row>
    <row r="44182" spans="7:7">
      <c r="G44182" s="162" t="s">
        <v>44427</v>
      </c>
    </row>
    <row r="44183" spans="7:7">
      <c r="G44183" s="162" t="s">
        <v>44428</v>
      </c>
    </row>
    <row r="44184" spans="7:7">
      <c r="G44184" s="162" t="s">
        <v>44429</v>
      </c>
    </row>
    <row r="44185" spans="7:7">
      <c r="G44185" s="162" t="s">
        <v>44430</v>
      </c>
    </row>
    <row r="44186" spans="7:7">
      <c r="G44186" s="162" t="s">
        <v>44431</v>
      </c>
    </row>
    <row r="44187" spans="7:7">
      <c r="G44187" s="162" t="s">
        <v>44432</v>
      </c>
    </row>
    <row r="44188" spans="7:7">
      <c r="G44188" s="162" t="s">
        <v>44433</v>
      </c>
    </row>
    <row r="44189" spans="7:7">
      <c r="G44189" s="162" t="s">
        <v>44434</v>
      </c>
    </row>
    <row r="44190" spans="7:7">
      <c r="G44190" s="162" t="s">
        <v>44435</v>
      </c>
    </row>
    <row r="44191" spans="7:7">
      <c r="G44191" s="162" t="s">
        <v>44436</v>
      </c>
    </row>
    <row r="44192" spans="7:7">
      <c r="G44192" s="162" t="s">
        <v>44437</v>
      </c>
    </row>
    <row r="44193" spans="7:7">
      <c r="G44193" s="162" t="s">
        <v>44438</v>
      </c>
    </row>
    <row r="44194" spans="7:7">
      <c r="G44194" s="162" t="s">
        <v>44439</v>
      </c>
    </row>
    <row r="44195" spans="7:7">
      <c r="G44195" s="162" t="s">
        <v>44440</v>
      </c>
    </row>
    <row r="44196" spans="7:7">
      <c r="G44196" s="162" t="s">
        <v>44441</v>
      </c>
    </row>
    <row r="44197" spans="7:7">
      <c r="G44197" s="162" t="s">
        <v>44442</v>
      </c>
    </row>
    <row r="44198" spans="7:7">
      <c r="G44198" s="162" t="s">
        <v>44443</v>
      </c>
    </row>
    <row r="44199" spans="7:7">
      <c r="G44199" s="162" t="s">
        <v>44444</v>
      </c>
    </row>
    <row r="44200" spans="7:7">
      <c r="G44200" s="162" t="s">
        <v>44445</v>
      </c>
    </row>
    <row r="44201" spans="7:7">
      <c r="G44201" s="162" t="s">
        <v>44446</v>
      </c>
    </row>
    <row r="44202" spans="7:7">
      <c r="G44202" s="162" t="s">
        <v>44447</v>
      </c>
    </row>
    <row r="44203" spans="7:7">
      <c r="G44203" s="162" t="s">
        <v>44448</v>
      </c>
    </row>
    <row r="44204" spans="7:7">
      <c r="G44204" s="162" t="s">
        <v>44449</v>
      </c>
    </row>
    <row r="44205" spans="7:7">
      <c r="G44205" s="162" t="s">
        <v>44450</v>
      </c>
    </row>
    <row r="44206" spans="7:7">
      <c r="G44206" s="162" t="s">
        <v>44451</v>
      </c>
    </row>
    <row r="44207" spans="7:7">
      <c r="G44207" s="162" t="s">
        <v>44452</v>
      </c>
    </row>
    <row r="44208" spans="7:7">
      <c r="G44208" s="162" t="s">
        <v>44453</v>
      </c>
    </row>
    <row r="44209" spans="7:7">
      <c r="G44209" s="162" t="s">
        <v>44454</v>
      </c>
    </row>
    <row r="44210" spans="7:7">
      <c r="G44210" s="162" t="s">
        <v>44455</v>
      </c>
    </row>
    <row r="44211" spans="7:7">
      <c r="G44211" s="162" t="s">
        <v>44456</v>
      </c>
    </row>
    <row r="44212" spans="7:7">
      <c r="G44212" s="162" t="s">
        <v>44457</v>
      </c>
    </row>
    <row r="44213" spans="7:7">
      <c r="G44213" s="162" t="s">
        <v>44458</v>
      </c>
    </row>
    <row r="44214" spans="7:7">
      <c r="G44214" s="162" t="s">
        <v>44459</v>
      </c>
    </row>
    <row r="44215" spans="7:7">
      <c r="G44215" s="162" t="s">
        <v>44460</v>
      </c>
    </row>
    <row r="44216" spans="7:7">
      <c r="G44216" s="162" t="s">
        <v>44461</v>
      </c>
    </row>
    <row r="44217" spans="7:7">
      <c r="G44217" s="162" t="s">
        <v>44462</v>
      </c>
    </row>
    <row r="44218" spans="7:7">
      <c r="G44218" s="162" t="s">
        <v>44463</v>
      </c>
    </row>
    <row r="44219" spans="7:7">
      <c r="G44219" s="162" t="s">
        <v>44464</v>
      </c>
    </row>
    <row r="44220" spans="7:7">
      <c r="G44220" s="162" t="s">
        <v>44465</v>
      </c>
    </row>
    <row r="44221" spans="7:7">
      <c r="G44221" s="162" t="s">
        <v>44466</v>
      </c>
    </row>
    <row r="44222" spans="7:7">
      <c r="G44222" s="162" t="s">
        <v>44467</v>
      </c>
    </row>
    <row r="44223" spans="7:7">
      <c r="G44223" s="162" t="s">
        <v>44468</v>
      </c>
    </row>
    <row r="44224" spans="7:7">
      <c r="G44224" s="162" t="s">
        <v>44469</v>
      </c>
    </row>
    <row r="44225" spans="7:7">
      <c r="G44225" s="162" t="s">
        <v>44470</v>
      </c>
    </row>
    <row r="44226" spans="7:7">
      <c r="G44226" s="162" t="s">
        <v>44471</v>
      </c>
    </row>
    <row r="44227" spans="7:7">
      <c r="G44227" s="162" t="s">
        <v>44472</v>
      </c>
    </row>
    <row r="44228" spans="7:7">
      <c r="G44228" s="162" t="s">
        <v>44473</v>
      </c>
    </row>
    <row r="44229" spans="7:7">
      <c r="G44229" s="162" t="s">
        <v>44474</v>
      </c>
    </row>
    <row r="44230" spans="7:7">
      <c r="G44230" s="162" t="s">
        <v>44475</v>
      </c>
    </row>
    <row r="44231" spans="7:7">
      <c r="G44231" s="162" t="s">
        <v>44476</v>
      </c>
    </row>
    <row r="44232" spans="7:7">
      <c r="G44232" s="162" t="s">
        <v>44477</v>
      </c>
    </row>
    <row r="44233" spans="7:7">
      <c r="G44233" s="162" t="s">
        <v>44478</v>
      </c>
    </row>
    <row r="44234" spans="7:7">
      <c r="G44234" s="162" t="s">
        <v>44479</v>
      </c>
    </row>
    <row r="44235" spans="7:7">
      <c r="G44235" s="162" t="s">
        <v>44480</v>
      </c>
    </row>
    <row r="44236" spans="7:7">
      <c r="G44236" s="162" t="s">
        <v>44481</v>
      </c>
    </row>
    <row r="44237" spans="7:7">
      <c r="G44237" s="162" t="s">
        <v>44482</v>
      </c>
    </row>
    <row r="44238" spans="7:7">
      <c r="G44238" s="162" t="s">
        <v>44483</v>
      </c>
    </row>
    <row r="44239" spans="7:7">
      <c r="G44239" s="162" t="s">
        <v>44484</v>
      </c>
    </row>
    <row r="44240" spans="7:7">
      <c r="G44240" s="162" t="s">
        <v>44485</v>
      </c>
    </row>
    <row r="44241" spans="7:7">
      <c r="G44241" s="162" t="s">
        <v>44486</v>
      </c>
    </row>
    <row r="44242" spans="7:7">
      <c r="G44242" s="162" t="s">
        <v>44487</v>
      </c>
    </row>
    <row r="44243" spans="7:7">
      <c r="G44243" s="162" t="s">
        <v>44488</v>
      </c>
    </row>
    <row r="44244" spans="7:7">
      <c r="G44244" s="162" t="s">
        <v>44489</v>
      </c>
    </row>
    <row r="44245" spans="7:7">
      <c r="G44245" s="162" t="s">
        <v>44490</v>
      </c>
    </row>
    <row r="44246" spans="7:7">
      <c r="G44246" s="162" t="s">
        <v>44491</v>
      </c>
    </row>
    <row r="44247" spans="7:7">
      <c r="G44247" s="162" t="s">
        <v>44492</v>
      </c>
    </row>
    <row r="44248" spans="7:7">
      <c r="G44248" s="162" t="s">
        <v>44493</v>
      </c>
    </row>
    <row r="44249" spans="7:7">
      <c r="G44249" s="162" t="s">
        <v>44494</v>
      </c>
    </row>
    <row r="44250" spans="7:7">
      <c r="G44250" s="162" t="s">
        <v>44495</v>
      </c>
    </row>
    <row r="44251" spans="7:7">
      <c r="G44251" s="162" t="s">
        <v>44496</v>
      </c>
    </row>
    <row r="44252" spans="7:7">
      <c r="G44252" s="162" t="s">
        <v>44497</v>
      </c>
    </row>
    <row r="44253" spans="7:7">
      <c r="G44253" s="162" t="s">
        <v>44498</v>
      </c>
    </row>
    <row r="44254" spans="7:7">
      <c r="G44254" s="162" t="s">
        <v>44499</v>
      </c>
    </row>
    <row r="44255" spans="7:7">
      <c r="G44255" s="162" t="s">
        <v>44500</v>
      </c>
    </row>
    <row r="44256" spans="7:7">
      <c r="G44256" s="162" t="s">
        <v>44501</v>
      </c>
    </row>
    <row r="44257" spans="7:7">
      <c r="G44257" s="162" t="s">
        <v>44502</v>
      </c>
    </row>
    <row r="44258" spans="7:7">
      <c r="G44258" s="162" t="s">
        <v>44503</v>
      </c>
    </row>
    <row r="44259" spans="7:7">
      <c r="G44259" s="162" t="s">
        <v>44504</v>
      </c>
    </row>
    <row r="44260" spans="7:7">
      <c r="G44260" s="162" t="s">
        <v>44505</v>
      </c>
    </row>
    <row r="44261" spans="7:7">
      <c r="G44261" s="162" t="s">
        <v>44506</v>
      </c>
    </row>
    <row r="44262" spans="7:7">
      <c r="G44262" s="162" t="s">
        <v>44507</v>
      </c>
    </row>
    <row r="44263" spans="7:7">
      <c r="G44263" s="162" t="s">
        <v>44508</v>
      </c>
    </row>
    <row r="44264" spans="7:7">
      <c r="G44264" s="162" t="s">
        <v>44509</v>
      </c>
    </row>
    <row r="44265" spans="7:7">
      <c r="G44265" s="162" t="s">
        <v>44510</v>
      </c>
    </row>
    <row r="44266" spans="7:7">
      <c r="G44266" s="162" t="s">
        <v>44511</v>
      </c>
    </row>
    <row r="44267" spans="7:7">
      <c r="G44267" s="162" t="s">
        <v>44512</v>
      </c>
    </row>
    <row r="44268" spans="7:7">
      <c r="G44268" s="162" t="s">
        <v>44513</v>
      </c>
    </row>
    <row r="44269" spans="7:7">
      <c r="G44269" s="162" t="s">
        <v>44514</v>
      </c>
    </row>
    <row r="44270" spans="7:7">
      <c r="G44270" s="162" t="s">
        <v>44515</v>
      </c>
    </row>
    <row r="44271" spans="7:7">
      <c r="G44271" s="162" t="s">
        <v>44516</v>
      </c>
    </row>
    <row r="44272" spans="7:7">
      <c r="G44272" s="162" t="s">
        <v>44517</v>
      </c>
    </row>
    <row r="44273" spans="7:7">
      <c r="G44273" s="162" t="s">
        <v>44518</v>
      </c>
    </row>
    <row r="44274" spans="7:7">
      <c r="G44274" s="162" t="s">
        <v>44519</v>
      </c>
    </row>
    <row r="44275" spans="7:7">
      <c r="G44275" s="162" t="s">
        <v>44520</v>
      </c>
    </row>
    <row r="44276" spans="7:7">
      <c r="G44276" s="162" t="s">
        <v>44521</v>
      </c>
    </row>
    <row r="44277" spans="7:7">
      <c r="G44277" s="162" t="s">
        <v>44522</v>
      </c>
    </row>
    <row r="44278" spans="7:7">
      <c r="G44278" s="162" t="s">
        <v>44523</v>
      </c>
    </row>
    <row r="44279" spans="7:7">
      <c r="G44279" s="162" t="s">
        <v>44524</v>
      </c>
    </row>
    <row r="44280" spans="7:7">
      <c r="G44280" s="162" t="s">
        <v>44525</v>
      </c>
    </row>
    <row r="44281" spans="7:7">
      <c r="G44281" s="162" t="s">
        <v>44526</v>
      </c>
    </row>
    <row r="44282" spans="7:7">
      <c r="G44282" s="162" t="s">
        <v>44527</v>
      </c>
    </row>
    <row r="44283" spans="7:7">
      <c r="G44283" s="162" t="s">
        <v>44528</v>
      </c>
    </row>
    <row r="44284" spans="7:7">
      <c r="G44284" s="162" t="s">
        <v>44529</v>
      </c>
    </row>
    <row r="44285" spans="7:7">
      <c r="G44285" s="162" t="s">
        <v>44530</v>
      </c>
    </row>
    <row r="44286" spans="7:7">
      <c r="G44286" s="162" t="s">
        <v>44531</v>
      </c>
    </row>
    <row r="44287" spans="7:7">
      <c r="G44287" s="162" t="s">
        <v>44532</v>
      </c>
    </row>
    <row r="44288" spans="7:7">
      <c r="G44288" s="162" t="s">
        <v>44533</v>
      </c>
    </row>
    <row r="44289" spans="7:7">
      <c r="G44289" s="162" t="s">
        <v>44534</v>
      </c>
    </row>
    <row r="44290" spans="7:7">
      <c r="G44290" s="162" t="s">
        <v>44535</v>
      </c>
    </row>
    <row r="44291" spans="7:7">
      <c r="G44291" s="162" t="s">
        <v>44536</v>
      </c>
    </row>
    <row r="44292" spans="7:7">
      <c r="G44292" s="162" t="s">
        <v>44537</v>
      </c>
    </row>
    <row r="44293" spans="7:7">
      <c r="G44293" s="162" t="s">
        <v>44538</v>
      </c>
    </row>
    <row r="44294" spans="7:7">
      <c r="G44294" s="162" t="s">
        <v>44539</v>
      </c>
    </row>
    <row r="44295" spans="7:7">
      <c r="G44295" s="162" t="s">
        <v>44540</v>
      </c>
    </row>
    <row r="44296" spans="7:7">
      <c r="G44296" s="162" t="s">
        <v>44541</v>
      </c>
    </row>
    <row r="44297" spans="7:7">
      <c r="G44297" s="162" t="s">
        <v>44542</v>
      </c>
    </row>
    <row r="44298" spans="7:7">
      <c r="G44298" s="162" t="s">
        <v>44543</v>
      </c>
    </row>
    <row r="44299" spans="7:7">
      <c r="G44299" s="162" t="s">
        <v>44544</v>
      </c>
    </row>
    <row r="44300" spans="7:7">
      <c r="G44300" s="162" t="s">
        <v>44545</v>
      </c>
    </row>
    <row r="44301" spans="7:7">
      <c r="G44301" s="162" t="s">
        <v>44546</v>
      </c>
    </row>
    <row r="44302" spans="7:7">
      <c r="G44302" s="162" t="s">
        <v>44547</v>
      </c>
    </row>
    <row r="44303" spans="7:7">
      <c r="G44303" s="162" t="s">
        <v>44548</v>
      </c>
    </row>
    <row r="44304" spans="7:7">
      <c r="G44304" s="162" t="s">
        <v>44549</v>
      </c>
    </row>
    <row r="44305" spans="7:7">
      <c r="G44305" s="162" t="s">
        <v>44550</v>
      </c>
    </row>
    <row r="44306" spans="7:7">
      <c r="G44306" s="162" t="s">
        <v>44551</v>
      </c>
    </row>
    <row r="44307" spans="7:7">
      <c r="G44307" s="162" t="s">
        <v>44552</v>
      </c>
    </row>
    <row r="44308" spans="7:7">
      <c r="G44308" s="162" t="s">
        <v>44553</v>
      </c>
    </row>
    <row r="44309" spans="7:7">
      <c r="G44309" s="162" t="s">
        <v>44554</v>
      </c>
    </row>
    <row r="44310" spans="7:7">
      <c r="G44310" s="162" t="s">
        <v>44555</v>
      </c>
    </row>
    <row r="44311" spans="7:7">
      <c r="G44311" s="162" t="s">
        <v>44556</v>
      </c>
    </row>
    <row r="44312" spans="7:7">
      <c r="G44312" s="162" t="s">
        <v>44557</v>
      </c>
    </row>
    <row r="44313" spans="7:7">
      <c r="G44313" s="162" t="s">
        <v>44558</v>
      </c>
    </row>
    <row r="44314" spans="7:7">
      <c r="G44314" s="162" t="s">
        <v>44559</v>
      </c>
    </row>
    <row r="44315" spans="7:7">
      <c r="G44315" s="162" t="s">
        <v>44560</v>
      </c>
    </row>
    <row r="44316" spans="7:7">
      <c r="G44316" s="162" t="s">
        <v>44561</v>
      </c>
    </row>
    <row r="44317" spans="7:7">
      <c r="G44317" s="162" t="s">
        <v>44562</v>
      </c>
    </row>
    <row r="44318" spans="7:7">
      <c r="G44318" s="162" t="s">
        <v>44563</v>
      </c>
    </row>
    <row r="44319" spans="7:7">
      <c r="G44319" s="162" t="s">
        <v>44564</v>
      </c>
    </row>
    <row r="44320" spans="7:7">
      <c r="G44320" s="162" t="s">
        <v>44565</v>
      </c>
    </row>
    <row r="44321" spans="7:7">
      <c r="G44321" s="162" t="s">
        <v>44566</v>
      </c>
    </row>
    <row r="44322" spans="7:7">
      <c r="G44322" s="162" t="s">
        <v>44567</v>
      </c>
    </row>
    <row r="44323" spans="7:7">
      <c r="G44323" s="162" t="s">
        <v>44568</v>
      </c>
    </row>
    <row r="44324" spans="7:7">
      <c r="G44324" s="162" t="s">
        <v>44569</v>
      </c>
    </row>
    <row r="44325" spans="7:7">
      <c r="G44325" s="162" t="s">
        <v>44570</v>
      </c>
    </row>
    <row r="44326" spans="7:7">
      <c r="G44326" s="162" t="s">
        <v>44571</v>
      </c>
    </row>
    <row r="44327" spans="7:7">
      <c r="G44327" s="162" t="s">
        <v>44572</v>
      </c>
    </row>
    <row r="44328" spans="7:7">
      <c r="G44328" s="162" t="s">
        <v>44573</v>
      </c>
    </row>
    <row r="44329" spans="7:7">
      <c r="G44329" s="162" t="s">
        <v>44574</v>
      </c>
    </row>
    <row r="44330" spans="7:7">
      <c r="G44330" s="162" t="s">
        <v>44575</v>
      </c>
    </row>
    <row r="44331" spans="7:7">
      <c r="G44331" s="162" t="s">
        <v>44576</v>
      </c>
    </row>
    <row r="44332" spans="7:7">
      <c r="G44332" s="162" t="s">
        <v>44577</v>
      </c>
    </row>
    <row r="44333" spans="7:7">
      <c r="G44333" s="162" t="s">
        <v>44578</v>
      </c>
    </row>
    <row r="44334" spans="7:7">
      <c r="G44334" s="162" t="s">
        <v>44579</v>
      </c>
    </row>
    <row r="44335" spans="7:7">
      <c r="G44335" s="162" t="s">
        <v>44580</v>
      </c>
    </row>
    <row r="44336" spans="7:7">
      <c r="G44336" s="162" t="s">
        <v>44581</v>
      </c>
    </row>
    <row r="44337" spans="7:7">
      <c r="G44337" s="162" t="s">
        <v>44582</v>
      </c>
    </row>
    <row r="44338" spans="7:7">
      <c r="G44338" s="162" t="s">
        <v>44583</v>
      </c>
    </row>
    <row r="44339" spans="7:7">
      <c r="G44339" s="162" t="s">
        <v>44584</v>
      </c>
    </row>
    <row r="44340" spans="7:7">
      <c r="G44340" s="162" t="s">
        <v>44585</v>
      </c>
    </row>
    <row r="44341" spans="7:7">
      <c r="G44341" s="162" t="s">
        <v>44586</v>
      </c>
    </row>
    <row r="44342" spans="7:7">
      <c r="G44342" s="162" t="s">
        <v>44587</v>
      </c>
    </row>
    <row r="44343" spans="7:7">
      <c r="G44343" s="162" t="s">
        <v>44588</v>
      </c>
    </row>
    <row r="44344" spans="7:7">
      <c r="G44344" s="162" t="s">
        <v>44589</v>
      </c>
    </row>
    <row r="44345" spans="7:7">
      <c r="G44345" s="162" t="s">
        <v>44590</v>
      </c>
    </row>
    <row r="44346" spans="7:7">
      <c r="G44346" s="162" t="s">
        <v>44591</v>
      </c>
    </row>
    <row r="44347" spans="7:7">
      <c r="G44347" s="162" t="s">
        <v>44592</v>
      </c>
    </row>
    <row r="44348" spans="7:7">
      <c r="G44348" s="162" t="s">
        <v>44593</v>
      </c>
    </row>
    <row r="44349" spans="7:7">
      <c r="G44349" s="162" t="s">
        <v>44594</v>
      </c>
    </row>
    <row r="44350" spans="7:7">
      <c r="G44350" s="162" t="s">
        <v>44595</v>
      </c>
    </row>
    <row r="44351" spans="7:7">
      <c r="G44351" s="162" t="s">
        <v>44596</v>
      </c>
    </row>
    <row r="44352" spans="7:7">
      <c r="G44352" s="162" t="s">
        <v>44597</v>
      </c>
    </row>
    <row r="44353" spans="7:7">
      <c r="G44353" s="162" t="s">
        <v>44598</v>
      </c>
    </row>
    <row r="44354" spans="7:7">
      <c r="G44354" s="162" t="s">
        <v>44599</v>
      </c>
    </row>
    <row r="44355" spans="7:7">
      <c r="G44355" s="162" t="s">
        <v>44600</v>
      </c>
    </row>
    <row r="44356" spans="7:7">
      <c r="G44356" s="162" t="s">
        <v>44601</v>
      </c>
    </row>
    <row r="44357" spans="7:7">
      <c r="G44357" s="162" t="s">
        <v>44602</v>
      </c>
    </row>
    <row r="44358" spans="7:7">
      <c r="G44358" s="162" t="s">
        <v>44603</v>
      </c>
    </row>
    <row r="44359" spans="7:7">
      <c r="G44359" s="162" t="s">
        <v>44604</v>
      </c>
    </row>
    <row r="44360" spans="7:7">
      <c r="G44360" s="162" t="s">
        <v>44605</v>
      </c>
    </row>
    <row r="44361" spans="7:7">
      <c r="G44361" s="162" t="s">
        <v>44606</v>
      </c>
    </row>
    <row r="44362" spans="7:7">
      <c r="G44362" s="162" t="s">
        <v>44607</v>
      </c>
    </row>
    <row r="44363" spans="7:7">
      <c r="G44363" s="162" t="s">
        <v>44608</v>
      </c>
    </row>
    <row r="44364" spans="7:7">
      <c r="G44364" s="162" t="s">
        <v>44609</v>
      </c>
    </row>
    <row r="44365" spans="7:7">
      <c r="G44365" s="162" t="s">
        <v>44610</v>
      </c>
    </row>
    <row r="44366" spans="7:7">
      <c r="G44366" s="162" t="s">
        <v>44611</v>
      </c>
    </row>
    <row r="44367" spans="7:7">
      <c r="G44367" s="162" t="s">
        <v>44612</v>
      </c>
    </row>
    <row r="44368" spans="7:7">
      <c r="G44368" s="162" t="s">
        <v>44613</v>
      </c>
    </row>
    <row r="44369" spans="7:7">
      <c r="G44369" s="162" t="s">
        <v>44614</v>
      </c>
    </row>
    <row r="44370" spans="7:7">
      <c r="G44370" s="162" t="s">
        <v>44615</v>
      </c>
    </row>
    <row r="44371" spans="7:7">
      <c r="G44371" s="162" t="s">
        <v>44616</v>
      </c>
    </row>
    <row r="44372" spans="7:7">
      <c r="G44372" s="162" t="s">
        <v>44617</v>
      </c>
    </row>
    <row r="44373" spans="7:7">
      <c r="G44373" s="162" t="s">
        <v>44618</v>
      </c>
    </row>
    <row r="44374" spans="7:7">
      <c r="G44374" s="162" t="s">
        <v>44619</v>
      </c>
    </row>
    <row r="44375" spans="7:7">
      <c r="G44375" s="162" t="s">
        <v>44620</v>
      </c>
    </row>
    <row r="44376" spans="7:7">
      <c r="G44376" s="162" t="s">
        <v>44621</v>
      </c>
    </row>
    <row r="44377" spans="7:7">
      <c r="G44377" s="162" t="s">
        <v>44622</v>
      </c>
    </row>
    <row r="44378" spans="7:7">
      <c r="G44378" s="162" t="s">
        <v>44623</v>
      </c>
    </row>
    <row r="44379" spans="7:7">
      <c r="G44379" s="162" t="s">
        <v>44624</v>
      </c>
    </row>
    <row r="44380" spans="7:7">
      <c r="G44380" s="162" t="s">
        <v>44625</v>
      </c>
    </row>
    <row r="44381" spans="7:7">
      <c r="G44381" s="162" t="s">
        <v>44626</v>
      </c>
    </row>
    <row r="44382" spans="7:7">
      <c r="G44382" s="162" t="s">
        <v>44627</v>
      </c>
    </row>
    <row r="44383" spans="7:7">
      <c r="G44383" s="162" t="s">
        <v>44628</v>
      </c>
    </row>
    <row r="44384" spans="7:7">
      <c r="G44384" s="162" t="s">
        <v>44629</v>
      </c>
    </row>
    <row r="44385" spans="7:7">
      <c r="G44385" s="162" t="s">
        <v>44630</v>
      </c>
    </row>
    <row r="44386" spans="7:7">
      <c r="G44386" s="162" t="s">
        <v>44631</v>
      </c>
    </row>
    <row r="44387" spans="7:7">
      <c r="G44387" s="162" t="s">
        <v>44632</v>
      </c>
    </row>
    <row r="44388" spans="7:7">
      <c r="G44388" s="162" t="s">
        <v>44633</v>
      </c>
    </row>
    <row r="44389" spans="7:7">
      <c r="G44389" s="162" t="s">
        <v>44634</v>
      </c>
    </row>
    <row r="44390" spans="7:7">
      <c r="G44390" s="162" t="s">
        <v>44635</v>
      </c>
    </row>
    <row r="44391" spans="7:7">
      <c r="G44391" s="162" t="s">
        <v>44636</v>
      </c>
    </row>
    <row r="44392" spans="7:7">
      <c r="G44392" s="162" t="s">
        <v>44637</v>
      </c>
    </row>
    <row r="44393" spans="7:7">
      <c r="G44393" s="162" t="s">
        <v>44638</v>
      </c>
    </row>
    <row r="44394" spans="7:7">
      <c r="G44394" s="162" t="s">
        <v>44639</v>
      </c>
    </row>
    <row r="44395" spans="7:7">
      <c r="G44395" s="162" t="s">
        <v>44640</v>
      </c>
    </row>
    <row r="44396" spans="7:7">
      <c r="G44396" s="162" t="s">
        <v>44641</v>
      </c>
    </row>
    <row r="44397" spans="7:7">
      <c r="G44397" s="162" t="s">
        <v>44642</v>
      </c>
    </row>
    <row r="44398" spans="7:7">
      <c r="G44398" s="162" t="s">
        <v>44643</v>
      </c>
    </row>
    <row r="44399" spans="7:7">
      <c r="G44399" s="162" t="s">
        <v>44644</v>
      </c>
    </row>
    <row r="44400" spans="7:7">
      <c r="G44400" s="162" t="s">
        <v>44645</v>
      </c>
    </row>
    <row r="44401" spans="7:7">
      <c r="G44401" s="162" t="s">
        <v>44646</v>
      </c>
    </row>
    <row r="44402" spans="7:7">
      <c r="G44402" s="162" t="s">
        <v>44647</v>
      </c>
    </row>
    <row r="44403" spans="7:7">
      <c r="G44403" s="162" t="s">
        <v>44648</v>
      </c>
    </row>
    <row r="44404" spans="7:7">
      <c r="G44404" s="162" t="s">
        <v>44649</v>
      </c>
    </row>
    <row r="44405" spans="7:7">
      <c r="G44405" s="162" t="s">
        <v>44650</v>
      </c>
    </row>
    <row r="44406" spans="7:7">
      <c r="G44406" s="162" t="s">
        <v>44651</v>
      </c>
    </row>
    <row r="44407" spans="7:7">
      <c r="G44407" s="162" t="s">
        <v>44652</v>
      </c>
    </row>
    <row r="44408" spans="7:7">
      <c r="G44408" s="162" t="s">
        <v>44653</v>
      </c>
    </row>
    <row r="44409" spans="7:7">
      <c r="G44409" s="162" t="s">
        <v>44654</v>
      </c>
    </row>
    <row r="44410" spans="7:7">
      <c r="G44410" s="162" t="s">
        <v>44655</v>
      </c>
    </row>
    <row r="44411" spans="7:7">
      <c r="G44411" s="162" t="s">
        <v>44656</v>
      </c>
    </row>
    <row r="44412" spans="7:7">
      <c r="G44412" s="162" t="s">
        <v>44657</v>
      </c>
    </row>
    <row r="44413" spans="7:7">
      <c r="G44413" s="162" t="s">
        <v>44658</v>
      </c>
    </row>
    <row r="44414" spans="7:7">
      <c r="G44414" s="162" t="s">
        <v>44659</v>
      </c>
    </row>
    <row r="44415" spans="7:7">
      <c r="G44415" s="162" t="s">
        <v>44660</v>
      </c>
    </row>
    <row r="44416" spans="7:7">
      <c r="G44416" s="162" t="s">
        <v>44661</v>
      </c>
    </row>
    <row r="44417" spans="7:7">
      <c r="G44417" s="162" t="s">
        <v>44662</v>
      </c>
    </row>
    <row r="44418" spans="7:7">
      <c r="G44418" s="162" t="s">
        <v>44663</v>
      </c>
    </row>
    <row r="44419" spans="7:7">
      <c r="G44419" s="162" t="s">
        <v>44664</v>
      </c>
    </row>
    <row r="44420" spans="7:7">
      <c r="G44420" s="162" t="s">
        <v>44665</v>
      </c>
    </row>
    <row r="44421" spans="7:7">
      <c r="G44421" s="162" t="s">
        <v>44666</v>
      </c>
    </row>
    <row r="44422" spans="7:7">
      <c r="G44422" s="162" t="s">
        <v>44667</v>
      </c>
    </row>
    <row r="44423" spans="7:7">
      <c r="G44423" s="162" t="s">
        <v>44668</v>
      </c>
    </row>
    <row r="44424" spans="7:7">
      <c r="G44424" s="162" t="s">
        <v>44669</v>
      </c>
    </row>
    <row r="44425" spans="7:7">
      <c r="G44425" s="162" t="s">
        <v>44670</v>
      </c>
    </row>
    <row r="44426" spans="7:7">
      <c r="G44426" s="162" t="s">
        <v>44671</v>
      </c>
    </row>
    <row r="44427" spans="7:7">
      <c r="G44427" s="162" t="s">
        <v>44672</v>
      </c>
    </row>
    <row r="44428" spans="7:7">
      <c r="G44428" s="162" t="s">
        <v>44673</v>
      </c>
    </row>
    <row r="44429" spans="7:7">
      <c r="G44429" s="162" t="s">
        <v>44674</v>
      </c>
    </row>
    <row r="44430" spans="7:7">
      <c r="G44430" s="162" t="s">
        <v>44675</v>
      </c>
    </row>
    <row r="44431" spans="7:7">
      <c r="G44431" s="162" t="s">
        <v>44676</v>
      </c>
    </row>
    <row r="44432" spans="7:7">
      <c r="G44432" s="162" t="s">
        <v>44677</v>
      </c>
    </row>
    <row r="44433" spans="7:7">
      <c r="G44433" s="162" t="s">
        <v>44678</v>
      </c>
    </row>
    <row r="44434" spans="7:7">
      <c r="G44434" s="162" t="s">
        <v>44679</v>
      </c>
    </row>
    <row r="44435" spans="7:7">
      <c r="G44435" s="162" t="s">
        <v>44680</v>
      </c>
    </row>
    <row r="44436" spans="7:7">
      <c r="G44436" s="162" t="s">
        <v>44681</v>
      </c>
    </row>
    <row r="44437" spans="7:7">
      <c r="G44437" s="162" t="s">
        <v>44682</v>
      </c>
    </row>
    <row r="44438" spans="7:7">
      <c r="G44438" s="162" t="s">
        <v>44683</v>
      </c>
    </row>
    <row r="44439" spans="7:7">
      <c r="G44439" s="162" t="s">
        <v>44684</v>
      </c>
    </row>
    <row r="44440" spans="7:7">
      <c r="G44440" s="162" t="s">
        <v>44685</v>
      </c>
    </row>
    <row r="44441" spans="7:7">
      <c r="G44441" s="162" t="s">
        <v>44686</v>
      </c>
    </row>
    <row r="44442" spans="7:7">
      <c r="G44442" s="162" t="s">
        <v>44687</v>
      </c>
    </row>
    <row r="44443" spans="7:7">
      <c r="G44443" s="162" t="s">
        <v>44688</v>
      </c>
    </row>
    <row r="44444" spans="7:7">
      <c r="G44444" s="162" t="s">
        <v>44689</v>
      </c>
    </row>
    <row r="44445" spans="7:7">
      <c r="G44445" s="162" t="s">
        <v>44690</v>
      </c>
    </row>
    <row r="44446" spans="7:7">
      <c r="G44446" s="162" t="s">
        <v>44691</v>
      </c>
    </row>
    <row r="44447" spans="7:7">
      <c r="G44447" s="162" t="s">
        <v>44692</v>
      </c>
    </row>
    <row r="44448" spans="7:7">
      <c r="G44448" s="162" t="s">
        <v>44693</v>
      </c>
    </row>
    <row r="44449" spans="7:7">
      <c r="G44449" s="162" t="s">
        <v>44694</v>
      </c>
    </row>
    <row r="44450" spans="7:7">
      <c r="G44450" s="162" t="s">
        <v>44695</v>
      </c>
    </row>
    <row r="44451" spans="7:7">
      <c r="G44451" s="162" t="s">
        <v>44696</v>
      </c>
    </row>
    <row r="44452" spans="7:7">
      <c r="G44452" s="162" t="s">
        <v>44697</v>
      </c>
    </row>
    <row r="44453" spans="7:7">
      <c r="G44453" s="162" t="s">
        <v>44698</v>
      </c>
    </row>
    <row r="44454" spans="7:7">
      <c r="G44454" s="162" t="s">
        <v>44699</v>
      </c>
    </row>
    <row r="44455" spans="7:7">
      <c r="G44455" s="162" t="s">
        <v>44700</v>
      </c>
    </row>
    <row r="44456" spans="7:7">
      <c r="G44456" s="162" t="s">
        <v>44701</v>
      </c>
    </row>
    <row r="44457" spans="7:7">
      <c r="G44457" s="162" t="s">
        <v>44702</v>
      </c>
    </row>
    <row r="44458" spans="7:7">
      <c r="G44458" s="162" t="s">
        <v>44703</v>
      </c>
    </row>
    <row r="44459" spans="7:7">
      <c r="G44459" s="162" t="s">
        <v>44704</v>
      </c>
    </row>
    <row r="44460" spans="7:7">
      <c r="G44460" s="162" t="s">
        <v>44705</v>
      </c>
    </row>
    <row r="44461" spans="7:7">
      <c r="G44461" s="162" t="s">
        <v>44706</v>
      </c>
    </row>
    <row r="44462" spans="7:7">
      <c r="G44462" s="162" t="s">
        <v>44707</v>
      </c>
    </row>
    <row r="44463" spans="7:7">
      <c r="G44463" s="162" t="s">
        <v>44708</v>
      </c>
    </row>
    <row r="44464" spans="7:7">
      <c r="G44464" s="162" t="s">
        <v>44709</v>
      </c>
    </row>
    <row r="44465" spans="7:7">
      <c r="G44465" s="162" t="s">
        <v>44710</v>
      </c>
    </row>
    <row r="44466" spans="7:7">
      <c r="G44466" s="162" t="s">
        <v>44711</v>
      </c>
    </row>
    <row r="44467" spans="7:7">
      <c r="G44467" s="162" t="s">
        <v>44712</v>
      </c>
    </row>
    <row r="44468" spans="7:7">
      <c r="G44468" s="162" t="s">
        <v>44713</v>
      </c>
    </row>
    <row r="44469" spans="7:7">
      <c r="G44469" s="162" t="s">
        <v>44714</v>
      </c>
    </row>
    <row r="44470" spans="7:7">
      <c r="G44470" s="162" t="s">
        <v>44715</v>
      </c>
    </row>
    <row r="44471" spans="7:7">
      <c r="G44471" s="162" t="s">
        <v>44716</v>
      </c>
    </row>
    <row r="44472" spans="7:7">
      <c r="G44472" s="162" t="s">
        <v>44717</v>
      </c>
    </row>
    <row r="44473" spans="7:7">
      <c r="G44473" s="162" t="s">
        <v>44718</v>
      </c>
    </row>
    <row r="44474" spans="7:7">
      <c r="G44474" s="162" t="s">
        <v>44719</v>
      </c>
    </row>
    <row r="44475" spans="7:7">
      <c r="G44475" s="162" t="s">
        <v>44720</v>
      </c>
    </row>
    <row r="44476" spans="7:7">
      <c r="G44476" s="162" t="s">
        <v>44721</v>
      </c>
    </row>
    <row r="44477" spans="7:7">
      <c r="G44477" s="162" t="s">
        <v>44722</v>
      </c>
    </row>
    <row r="44478" spans="7:7">
      <c r="G44478" s="162" t="s">
        <v>44723</v>
      </c>
    </row>
    <row r="44479" spans="7:7">
      <c r="G44479" s="162" t="s">
        <v>44724</v>
      </c>
    </row>
    <row r="44480" spans="7:7">
      <c r="G44480" s="162" t="s">
        <v>44725</v>
      </c>
    </row>
    <row r="44481" spans="7:7">
      <c r="G44481" s="162" t="s">
        <v>44726</v>
      </c>
    </row>
    <row r="44482" spans="7:7">
      <c r="G44482" s="162" t="s">
        <v>44727</v>
      </c>
    </row>
    <row r="44483" spans="7:7">
      <c r="G44483" s="162" t="s">
        <v>44728</v>
      </c>
    </row>
    <row r="44484" spans="7:7">
      <c r="G44484" s="162" t="s">
        <v>44729</v>
      </c>
    </row>
    <row r="44485" spans="7:7">
      <c r="G44485" s="162" t="s">
        <v>44730</v>
      </c>
    </row>
    <row r="44486" spans="7:7">
      <c r="G44486" s="162" t="s">
        <v>44731</v>
      </c>
    </row>
    <row r="44487" spans="7:7">
      <c r="G44487" s="162" t="s">
        <v>44732</v>
      </c>
    </row>
    <row r="44488" spans="7:7">
      <c r="G44488" s="162" t="s">
        <v>44733</v>
      </c>
    </row>
    <row r="44489" spans="7:7">
      <c r="G44489" s="162" t="s">
        <v>44734</v>
      </c>
    </row>
    <row r="44490" spans="7:7">
      <c r="G44490" s="162" t="s">
        <v>44735</v>
      </c>
    </row>
    <row r="44491" spans="7:7">
      <c r="G44491" s="162" t="s">
        <v>44736</v>
      </c>
    </row>
    <row r="44492" spans="7:7">
      <c r="G44492" s="162" t="s">
        <v>44737</v>
      </c>
    </row>
    <row r="44493" spans="7:7">
      <c r="G44493" s="162" t="s">
        <v>44738</v>
      </c>
    </row>
    <row r="44494" spans="7:7">
      <c r="G44494" s="162" t="s">
        <v>44739</v>
      </c>
    </row>
    <row r="44495" spans="7:7">
      <c r="G44495" s="162" t="s">
        <v>44740</v>
      </c>
    </row>
    <row r="44496" spans="7:7">
      <c r="G44496" s="162" t="s">
        <v>44741</v>
      </c>
    </row>
    <row r="44497" spans="7:7">
      <c r="G44497" s="162" t="s">
        <v>44742</v>
      </c>
    </row>
    <row r="44498" spans="7:7">
      <c r="G44498" s="162" t="s">
        <v>44743</v>
      </c>
    </row>
    <row r="44499" spans="7:7">
      <c r="G44499" s="162" t="s">
        <v>44744</v>
      </c>
    </row>
    <row r="44500" spans="7:7">
      <c r="G44500" s="162" t="s">
        <v>44745</v>
      </c>
    </row>
    <row r="44501" spans="7:7">
      <c r="G44501" s="162" t="s">
        <v>44746</v>
      </c>
    </row>
    <row r="44502" spans="7:7">
      <c r="G44502" s="162" t="s">
        <v>44747</v>
      </c>
    </row>
    <row r="44503" spans="7:7">
      <c r="G44503" s="162" t="s">
        <v>44748</v>
      </c>
    </row>
    <row r="44504" spans="7:7">
      <c r="G44504" s="162" t="s">
        <v>44749</v>
      </c>
    </row>
    <row r="44505" spans="7:7">
      <c r="G44505" s="162" t="s">
        <v>44750</v>
      </c>
    </row>
    <row r="44506" spans="7:7">
      <c r="G44506" s="162" t="s">
        <v>44751</v>
      </c>
    </row>
    <row r="44507" spans="7:7">
      <c r="G44507" s="162" t="s">
        <v>44752</v>
      </c>
    </row>
    <row r="44508" spans="7:7">
      <c r="G44508" s="162" t="s">
        <v>44753</v>
      </c>
    </row>
    <row r="44509" spans="7:7">
      <c r="G44509" s="162" t="s">
        <v>44754</v>
      </c>
    </row>
    <row r="44510" spans="7:7">
      <c r="G44510" s="162" t="s">
        <v>44755</v>
      </c>
    </row>
    <row r="44511" spans="7:7">
      <c r="G44511" s="162" t="s">
        <v>44756</v>
      </c>
    </row>
    <row r="44512" spans="7:7">
      <c r="G44512" s="162" t="s">
        <v>44757</v>
      </c>
    </row>
    <row r="44513" spans="7:7">
      <c r="G44513" s="162" t="s">
        <v>44758</v>
      </c>
    </row>
    <row r="44514" spans="7:7">
      <c r="G44514" s="162" t="s">
        <v>44759</v>
      </c>
    </row>
    <row r="44515" spans="7:7">
      <c r="G44515" s="162" t="s">
        <v>44760</v>
      </c>
    </row>
    <row r="44516" spans="7:7">
      <c r="G44516" s="162" t="s">
        <v>44761</v>
      </c>
    </row>
    <row r="44517" spans="7:7">
      <c r="G44517" s="162" t="s">
        <v>44762</v>
      </c>
    </row>
    <row r="44518" spans="7:7">
      <c r="G44518" s="162" t="s">
        <v>44763</v>
      </c>
    </row>
    <row r="44519" spans="7:7">
      <c r="G44519" s="162" t="s">
        <v>44764</v>
      </c>
    </row>
    <row r="44520" spans="7:7">
      <c r="G44520" s="162" t="s">
        <v>44765</v>
      </c>
    </row>
    <row r="44521" spans="7:7">
      <c r="G44521" s="162" t="s">
        <v>44766</v>
      </c>
    </row>
    <row r="44522" spans="7:7">
      <c r="G44522" s="162" t="s">
        <v>44767</v>
      </c>
    </row>
    <row r="44523" spans="7:7">
      <c r="G44523" s="162" t="s">
        <v>44768</v>
      </c>
    </row>
    <row r="44524" spans="7:7">
      <c r="G44524" s="162" t="s">
        <v>44769</v>
      </c>
    </row>
    <row r="44525" spans="7:7">
      <c r="G44525" s="162" t="s">
        <v>44770</v>
      </c>
    </row>
    <row r="44526" spans="7:7">
      <c r="G44526" s="162" t="s">
        <v>44771</v>
      </c>
    </row>
    <row r="44527" spans="7:7">
      <c r="G44527" s="162" t="s">
        <v>44772</v>
      </c>
    </row>
    <row r="44528" spans="7:7">
      <c r="G44528" s="162" t="s">
        <v>44773</v>
      </c>
    </row>
    <row r="44529" spans="7:7">
      <c r="G44529" s="162" t="s">
        <v>44774</v>
      </c>
    </row>
    <row r="44530" spans="7:7">
      <c r="G44530" s="162" t="s">
        <v>44775</v>
      </c>
    </row>
    <row r="44531" spans="7:7">
      <c r="G44531" s="162" t="s">
        <v>44776</v>
      </c>
    </row>
    <row r="44532" spans="7:7">
      <c r="G44532" s="162" t="s">
        <v>44777</v>
      </c>
    </row>
    <row r="44533" spans="7:7">
      <c r="G44533" s="162" t="s">
        <v>44778</v>
      </c>
    </row>
    <row r="44534" spans="7:7">
      <c r="G44534" s="162" t="s">
        <v>44779</v>
      </c>
    </row>
    <row r="44535" spans="7:7">
      <c r="G44535" s="162" t="s">
        <v>44780</v>
      </c>
    </row>
    <row r="44536" spans="7:7">
      <c r="G44536" s="162" t="s">
        <v>44781</v>
      </c>
    </row>
    <row r="44537" spans="7:7">
      <c r="G44537" s="162" t="s">
        <v>44782</v>
      </c>
    </row>
    <row r="44538" spans="7:7">
      <c r="G44538" s="162" t="s">
        <v>44783</v>
      </c>
    </row>
    <row r="44539" spans="7:7">
      <c r="G44539" s="162" t="s">
        <v>44784</v>
      </c>
    </row>
    <row r="44540" spans="7:7">
      <c r="G44540" s="162" t="s">
        <v>44785</v>
      </c>
    </row>
    <row r="44541" spans="7:7">
      <c r="G44541" s="162" t="s">
        <v>44786</v>
      </c>
    </row>
    <row r="44542" spans="7:7">
      <c r="G44542" s="162" t="s">
        <v>44787</v>
      </c>
    </row>
    <row r="44543" spans="7:7">
      <c r="G44543" s="162" t="s">
        <v>44788</v>
      </c>
    </row>
    <row r="44544" spans="7:7">
      <c r="G44544" s="162" t="s">
        <v>44789</v>
      </c>
    </row>
    <row r="44545" spans="7:7">
      <c r="G44545" s="162" t="s">
        <v>44790</v>
      </c>
    </row>
    <row r="44546" spans="7:7">
      <c r="G44546" s="162" t="s">
        <v>44791</v>
      </c>
    </row>
    <row r="44547" spans="7:7">
      <c r="G44547" s="162" t="s">
        <v>44792</v>
      </c>
    </row>
    <row r="44548" spans="7:7">
      <c r="G44548" s="162" t="s">
        <v>44793</v>
      </c>
    </row>
    <row r="44549" spans="7:7">
      <c r="G44549" s="162" t="s">
        <v>44794</v>
      </c>
    </row>
    <row r="44550" spans="7:7">
      <c r="G44550" s="162" t="s">
        <v>44795</v>
      </c>
    </row>
    <row r="44551" spans="7:7">
      <c r="G44551" s="162" t="s">
        <v>44796</v>
      </c>
    </row>
    <row r="44552" spans="7:7">
      <c r="G44552" s="162" t="s">
        <v>44797</v>
      </c>
    </row>
    <row r="44553" spans="7:7">
      <c r="G44553" s="162" t="s">
        <v>44798</v>
      </c>
    </row>
    <row r="44554" spans="7:7">
      <c r="G44554" s="162" t="s">
        <v>44799</v>
      </c>
    </row>
    <row r="44555" spans="7:7">
      <c r="G44555" s="162" t="s">
        <v>44800</v>
      </c>
    </row>
    <row r="44556" spans="7:7">
      <c r="G44556" s="162" t="s">
        <v>44801</v>
      </c>
    </row>
    <row r="44557" spans="7:7">
      <c r="G44557" s="162" t="s">
        <v>44802</v>
      </c>
    </row>
    <row r="44558" spans="7:7">
      <c r="G44558" s="162" t="s">
        <v>44803</v>
      </c>
    </row>
    <row r="44559" spans="7:7">
      <c r="G44559" s="162" t="s">
        <v>44804</v>
      </c>
    </row>
    <row r="44560" spans="7:7">
      <c r="G44560" s="162" t="s">
        <v>44805</v>
      </c>
    </row>
    <row r="44561" spans="7:7">
      <c r="G44561" s="162" t="s">
        <v>44806</v>
      </c>
    </row>
    <row r="44562" spans="7:7">
      <c r="G44562" s="162" t="s">
        <v>44807</v>
      </c>
    </row>
    <row r="44563" spans="7:7">
      <c r="G44563" s="162" t="s">
        <v>44808</v>
      </c>
    </row>
    <row r="44564" spans="7:7">
      <c r="G44564" s="162" t="s">
        <v>44809</v>
      </c>
    </row>
    <row r="44565" spans="7:7">
      <c r="G44565" s="162" t="s">
        <v>44810</v>
      </c>
    </row>
    <row r="44566" spans="7:7">
      <c r="G44566" s="162" t="s">
        <v>44811</v>
      </c>
    </row>
    <row r="44567" spans="7:7">
      <c r="G44567" s="162" t="s">
        <v>44812</v>
      </c>
    </row>
    <row r="44568" spans="7:7">
      <c r="G44568" s="162" t="s">
        <v>44813</v>
      </c>
    </row>
    <row r="44569" spans="7:7">
      <c r="G44569" s="162" t="s">
        <v>44814</v>
      </c>
    </row>
    <row r="44570" spans="7:7">
      <c r="G44570" s="162" t="s">
        <v>44815</v>
      </c>
    </row>
    <row r="44571" spans="7:7">
      <c r="G44571" s="162" t="s">
        <v>44816</v>
      </c>
    </row>
    <row r="44572" spans="7:7">
      <c r="G44572" s="162" t="s">
        <v>44817</v>
      </c>
    </row>
    <row r="44573" spans="7:7">
      <c r="G44573" s="162" t="s">
        <v>44818</v>
      </c>
    </row>
    <row r="44574" spans="7:7">
      <c r="G44574" s="162" t="s">
        <v>44819</v>
      </c>
    </row>
    <row r="44575" spans="7:7">
      <c r="G44575" s="162" t="s">
        <v>44820</v>
      </c>
    </row>
    <row r="44576" spans="7:7">
      <c r="G44576" s="162" t="s">
        <v>44821</v>
      </c>
    </row>
    <row r="44577" spans="7:7">
      <c r="G44577" s="162" t="s">
        <v>44822</v>
      </c>
    </row>
    <row r="44578" spans="7:7">
      <c r="G44578" s="162" t="s">
        <v>44823</v>
      </c>
    </row>
    <row r="44579" spans="7:7">
      <c r="G44579" s="162" t="s">
        <v>44824</v>
      </c>
    </row>
    <row r="44580" spans="7:7">
      <c r="G44580" s="162" t="s">
        <v>44825</v>
      </c>
    </row>
    <row r="44581" spans="7:7">
      <c r="G44581" s="162" t="s">
        <v>44826</v>
      </c>
    </row>
    <row r="44582" spans="7:7">
      <c r="G44582" s="162" t="s">
        <v>44827</v>
      </c>
    </row>
    <row r="44583" spans="7:7">
      <c r="G44583" s="162" t="s">
        <v>44828</v>
      </c>
    </row>
    <row r="44584" spans="7:7">
      <c r="G44584" s="162" t="s">
        <v>44829</v>
      </c>
    </row>
    <row r="44585" spans="7:7">
      <c r="G44585" s="162" t="s">
        <v>44830</v>
      </c>
    </row>
    <row r="44586" spans="7:7">
      <c r="G44586" s="162" t="s">
        <v>44831</v>
      </c>
    </row>
    <row r="44587" spans="7:7">
      <c r="G44587" s="162" t="s">
        <v>44832</v>
      </c>
    </row>
    <row r="44588" spans="7:7">
      <c r="G44588" s="162" t="s">
        <v>44833</v>
      </c>
    </row>
    <row r="44589" spans="7:7">
      <c r="G44589" s="162" t="s">
        <v>44834</v>
      </c>
    </row>
    <row r="44590" spans="7:7">
      <c r="G44590" s="162" t="s">
        <v>44835</v>
      </c>
    </row>
    <row r="44591" spans="7:7">
      <c r="G44591" s="162" t="s">
        <v>44836</v>
      </c>
    </row>
    <row r="44592" spans="7:7">
      <c r="G44592" s="162" t="s">
        <v>44837</v>
      </c>
    </row>
    <row r="44593" spans="7:7">
      <c r="G44593" s="162" t="s">
        <v>44838</v>
      </c>
    </row>
    <row r="44594" spans="7:7">
      <c r="G44594" s="162" t="s">
        <v>44839</v>
      </c>
    </row>
    <row r="44595" spans="7:7">
      <c r="G44595" s="162" t="s">
        <v>44840</v>
      </c>
    </row>
    <row r="44596" spans="7:7">
      <c r="G44596" s="162" t="s">
        <v>44841</v>
      </c>
    </row>
    <row r="44597" spans="7:7">
      <c r="G44597" s="162" t="s">
        <v>44842</v>
      </c>
    </row>
    <row r="44598" spans="7:7">
      <c r="G44598" s="162" t="s">
        <v>44843</v>
      </c>
    </row>
    <row r="44599" spans="7:7">
      <c r="G44599" s="162" t="s">
        <v>44844</v>
      </c>
    </row>
    <row r="44600" spans="7:7">
      <c r="G44600" s="162" t="s">
        <v>44845</v>
      </c>
    </row>
    <row r="44601" spans="7:7">
      <c r="G44601" s="162" t="s">
        <v>44846</v>
      </c>
    </row>
    <row r="44602" spans="7:7">
      <c r="G44602" s="162" t="s">
        <v>44847</v>
      </c>
    </row>
    <row r="44603" spans="7:7">
      <c r="G44603" s="162" t="s">
        <v>44848</v>
      </c>
    </row>
    <row r="44604" spans="7:7">
      <c r="G44604" s="162" t="s">
        <v>44849</v>
      </c>
    </row>
    <row r="44605" spans="7:7">
      <c r="G44605" s="162" t="s">
        <v>44850</v>
      </c>
    </row>
    <row r="44606" spans="7:7">
      <c r="G44606" s="162" t="s">
        <v>44851</v>
      </c>
    </row>
    <row r="44607" spans="7:7">
      <c r="G44607" s="162" t="s">
        <v>44852</v>
      </c>
    </row>
    <row r="44608" spans="7:7">
      <c r="G44608" s="162" t="s">
        <v>44853</v>
      </c>
    </row>
    <row r="44609" spans="7:7">
      <c r="G44609" s="162" t="s">
        <v>44854</v>
      </c>
    </row>
    <row r="44610" spans="7:7">
      <c r="G44610" s="162" t="s">
        <v>44855</v>
      </c>
    </row>
    <row r="44611" spans="7:7">
      <c r="G44611" s="162" t="s">
        <v>44856</v>
      </c>
    </row>
    <row r="44612" spans="7:7">
      <c r="G44612" s="162" t="s">
        <v>44857</v>
      </c>
    </row>
    <row r="44613" spans="7:7">
      <c r="G44613" s="162" t="s">
        <v>44858</v>
      </c>
    </row>
    <row r="44614" spans="7:7">
      <c r="G44614" s="162" t="s">
        <v>44859</v>
      </c>
    </row>
    <row r="44615" spans="7:7">
      <c r="G44615" s="162" t="s">
        <v>44860</v>
      </c>
    </row>
    <row r="44616" spans="7:7">
      <c r="G44616" s="162" t="s">
        <v>44861</v>
      </c>
    </row>
    <row r="44617" spans="7:7">
      <c r="G44617" s="162" t="s">
        <v>44862</v>
      </c>
    </row>
    <row r="44618" spans="7:7">
      <c r="G44618" s="162" t="s">
        <v>44863</v>
      </c>
    </row>
    <row r="44619" spans="7:7">
      <c r="G44619" s="162" t="s">
        <v>44864</v>
      </c>
    </row>
    <row r="44620" spans="7:7">
      <c r="G44620" s="162" t="s">
        <v>44865</v>
      </c>
    </row>
    <row r="44621" spans="7:7">
      <c r="G44621" s="162" t="s">
        <v>44866</v>
      </c>
    </row>
    <row r="44622" spans="7:7">
      <c r="G44622" s="162" t="s">
        <v>44867</v>
      </c>
    </row>
    <row r="44623" spans="7:7">
      <c r="G44623" s="162" t="s">
        <v>44868</v>
      </c>
    </row>
    <row r="44624" spans="7:7">
      <c r="G44624" s="162" t="s">
        <v>44869</v>
      </c>
    </row>
    <row r="44625" spans="7:7">
      <c r="G44625" s="162" t="s">
        <v>44870</v>
      </c>
    </row>
    <row r="44626" spans="7:7">
      <c r="G44626" s="162" t="s">
        <v>44871</v>
      </c>
    </row>
    <row r="44627" spans="7:7">
      <c r="G44627" s="162" t="s">
        <v>44872</v>
      </c>
    </row>
    <row r="44628" spans="7:7">
      <c r="G44628" s="162" t="s">
        <v>44873</v>
      </c>
    </row>
    <row r="44629" spans="7:7">
      <c r="G44629" s="162" t="s">
        <v>44874</v>
      </c>
    </row>
    <row r="44630" spans="7:7">
      <c r="G44630" s="162" t="s">
        <v>44875</v>
      </c>
    </row>
    <row r="44631" spans="7:7">
      <c r="G44631" s="162" t="s">
        <v>44876</v>
      </c>
    </row>
    <row r="44632" spans="7:7">
      <c r="G44632" s="162" t="s">
        <v>44877</v>
      </c>
    </row>
    <row r="44633" spans="7:7">
      <c r="G44633" s="162" t="s">
        <v>44878</v>
      </c>
    </row>
    <row r="44634" spans="7:7">
      <c r="G44634" s="162" t="s">
        <v>44879</v>
      </c>
    </row>
    <row r="44635" spans="7:7">
      <c r="G44635" s="162" t="s">
        <v>44880</v>
      </c>
    </row>
    <row r="44636" spans="7:7">
      <c r="G44636" s="162" t="s">
        <v>44881</v>
      </c>
    </row>
    <row r="44637" spans="7:7">
      <c r="G44637" s="162" t="s">
        <v>44882</v>
      </c>
    </row>
    <row r="44638" spans="7:7">
      <c r="G44638" s="162" t="s">
        <v>44883</v>
      </c>
    </row>
    <row r="44639" spans="7:7">
      <c r="G44639" s="162" t="s">
        <v>44884</v>
      </c>
    </row>
    <row r="44640" spans="7:7">
      <c r="G44640" s="162" t="s">
        <v>44885</v>
      </c>
    </row>
    <row r="44641" spans="7:7">
      <c r="G44641" s="162" t="s">
        <v>44886</v>
      </c>
    </row>
    <row r="44642" spans="7:7">
      <c r="G44642" s="162" t="s">
        <v>44887</v>
      </c>
    </row>
    <row r="44643" spans="7:7">
      <c r="G44643" s="162" t="s">
        <v>44888</v>
      </c>
    </row>
    <row r="44644" spans="7:7">
      <c r="G44644" s="162" t="s">
        <v>44889</v>
      </c>
    </row>
    <row r="44645" spans="7:7">
      <c r="G44645" s="162" t="s">
        <v>44890</v>
      </c>
    </row>
    <row r="44646" spans="7:7">
      <c r="G44646" s="162" t="s">
        <v>44891</v>
      </c>
    </row>
    <row r="44647" spans="7:7">
      <c r="G44647" s="162" t="s">
        <v>44892</v>
      </c>
    </row>
    <row r="44648" spans="7:7">
      <c r="G44648" s="162" t="s">
        <v>44893</v>
      </c>
    </row>
    <row r="44649" spans="7:7">
      <c r="G44649" s="162" t="s">
        <v>44894</v>
      </c>
    </row>
    <row r="44650" spans="7:7">
      <c r="G44650" s="162" t="s">
        <v>44895</v>
      </c>
    </row>
    <row r="44651" spans="7:7">
      <c r="G44651" s="162" t="s">
        <v>44896</v>
      </c>
    </row>
    <row r="44652" spans="7:7">
      <c r="G44652" s="162" t="s">
        <v>44897</v>
      </c>
    </row>
    <row r="44653" spans="7:7">
      <c r="G44653" s="162" t="s">
        <v>44898</v>
      </c>
    </row>
    <row r="44654" spans="7:7">
      <c r="G44654" s="162" t="s">
        <v>44899</v>
      </c>
    </row>
    <row r="44655" spans="7:7">
      <c r="G44655" s="162" t="s">
        <v>44900</v>
      </c>
    </row>
    <row r="44656" spans="7:7">
      <c r="G44656" s="162" t="s">
        <v>44901</v>
      </c>
    </row>
    <row r="44657" spans="7:7">
      <c r="G44657" s="162" t="s">
        <v>44902</v>
      </c>
    </row>
    <row r="44658" spans="7:7">
      <c r="G44658" s="162" t="s">
        <v>44903</v>
      </c>
    </row>
    <row r="44659" spans="7:7">
      <c r="G44659" s="162" t="s">
        <v>44904</v>
      </c>
    </row>
    <row r="44660" spans="7:7">
      <c r="G44660" s="162" t="s">
        <v>44905</v>
      </c>
    </row>
    <row r="44661" spans="7:7">
      <c r="G44661" s="162" t="s">
        <v>44906</v>
      </c>
    </row>
    <row r="44662" spans="7:7">
      <c r="G44662" s="162" t="s">
        <v>44907</v>
      </c>
    </row>
    <row r="44663" spans="7:7">
      <c r="G44663" s="162" t="s">
        <v>44908</v>
      </c>
    </row>
    <row r="44664" spans="7:7">
      <c r="G44664" s="162" t="s">
        <v>44909</v>
      </c>
    </row>
    <row r="44665" spans="7:7">
      <c r="G44665" s="162" t="s">
        <v>44910</v>
      </c>
    </row>
    <row r="44666" spans="7:7">
      <c r="G44666" s="162" t="s">
        <v>44911</v>
      </c>
    </row>
    <row r="44667" spans="7:7">
      <c r="G44667" s="162" t="s">
        <v>44912</v>
      </c>
    </row>
    <row r="44668" spans="7:7">
      <c r="G44668" s="162" t="s">
        <v>44913</v>
      </c>
    </row>
    <row r="44669" spans="7:7">
      <c r="G44669" s="162" t="s">
        <v>44914</v>
      </c>
    </row>
    <row r="44670" spans="7:7">
      <c r="G44670" s="162" t="s">
        <v>44915</v>
      </c>
    </row>
    <row r="44671" spans="7:7">
      <c r="G44671" s="162" t="s">
        <v>44916</v>
      </c>
    </row>
    <row r="44672" spans="7:7">
      <c r="G44672" s="162" t="s">
        <v>44917</v>
      </c>
    </row>
    <row r="44673" spans="7:7">
      <c r="G44673" s="162" t="s">
        <v>44918</v>
      </c>
    </row>
    <row r="44674" spans="7:7">
      <c r="G44674" s="162" t="s">
        <v>44919</v>
      </c>
    </row>
    <row r="44675" spans="7:7">
      <c r="G44675" s="162" t="s">
        <v>44920</v>
      </c>
    </row>
    <row r="44676" spans="7:7">
      <c r="G44676" s="162" t="s">
        <v>44921</v>
      </c>
    </row>
    <row r="44677" spans="7:7">
      <c r="G44677" s="162" t="s">
        <v>44922</v>
      </c>
    </row>
    <row r="44678" spans="7:7">
      <c r="G44678" s="162" t="s">
        <v>44923</v>
      </c>
    </row>
    <row r="44679" spans="7:7">
      <c r="G44679" s="162" t="s">
        <v>44924</v>
      </c>
    </row>
    <row r="44680" spans="7:7">
      <c r="G44680" s="162" t="s">
        <v>44925</v>
      </c>
    </row>
    <row r="44681" spans="7:7">
      <c r="G44681" s="162" t="s">
        <v>44926</v>
      </c>
    </row>
    <row r="44682" spans="7:7">
      <c r="G44682" s="162" t="s">
        <v>44927</v>
      </c>
    </row>
    <row r="44683" spans="7:7">
      <c r="G44683" s="162" t="s">
        <v>44928</v>
      </c>
    </row>
    <row r="44684" spans="7:7">
      <c r="G44684" s="162" t="s">
        <v>44929</v>
      </c>
    </row>
    <row r="44685" spans="7:7">
      <c r="G44685" s="162" t="s">
        <v>44930</v>
      </c>
    </row>
    <row r="44686" spans="7:7">
      <c r="G44686" s="162" t="s">
        <v>44931</v>
      </c>
    </row>
    <row r="44687" spans="7:7">
      <c r="G44687" s="162" t="s">
        <v>44932</v>
      </c>
    </row>
    <row r="44688" spans="7:7">
      <c r="G44688" s="162" t="s">
        <v>44933</v>
      </c>
    </row>
    <row r="44689" spans="7:7">
      <c r="G44689" s="162" t="s">
        <v>44934</v>
      </c>
    </row>
    <row r="44690" spans="7:7">
      <c r="G44690" s="162" t="s">
        <v>44935</v>
      </c>
    </row>
    <row r="44691" spans="7:7">
      <c r="G44691" s="162" t="s">
        <v>44936</v>
      </c>
    </row>
    <row r="44692" spans="7:7">
      <c r="G44692" s="162" t="s">
        <v>44937</v>
      </c>
    </row>
    <row r="44693" spans="7:7">
      <c r="G44693" s="162" t="s">
        <v>44938</v>
      </c>
    </row>
    <row r="44694" spans="7:7">
      <c r="G44694" s="162" t="s">
        <v>44939</v>
      </c>
    </row>
    <row r="44695" spans="7:7">
      <c r="G44695" s="162" t="s">
        <v>44940</v>
      </c>
    </row>
    <row r="44696" spans="7:7">
      <c r="G44696" s="162" t="s">
        <v>44941</v>
      </c>
    </row>
    <row r="44697" spans="7:7">
      <c r="G44697" s="162" t="s">
        <v>44942</v>
      </c>
    </row>
    <row r="44698" spans="7:7">
      <c r="G44698" s="162" t="s">
        <v>44943</v>
      </c>
    </row>
    <row r="44699" spans="7:7">
      <c r="G44699" s="162" t="s">
        <v>44944</v>
      </c>
    </row>
    <row r="44700" spans="7:7">
      <c r="G44700" s="162" t="s">
        <v>44945</v>
      </c>
    </row>
    <row r="44701" spans="7:7">
      <c r="G44701" s="162" t="s">
        <v>44946</v>
      </c>
    </row>
    <row r="44702" spans="7:7">
      <c r="G44702" s="162" t="s">
        <v>44947</v>
      </c>
    </row>
    <row r="44703" spans="7:7">
      <c r="G44703" s="162" t="s">
        <v>44948</v>
      </c>
    </row>
    <row r="44704" spans="7:7">
      <c r="G44704" s="162" t="s">
        <v>44949</v>
      </c>
    </row>
    <row r="44705" spans="7:7">
      <c r="G44705" s="162" t="s">
        <v>44950</v>
      </c>
    </row>
    <row r="44706" spans="7:7">
      <c r="G44706" s="162" t="s">
        <v>44951</v>
      </c>
    </row>
    <row r="44707" spans="7:7">
      <c r="G44707" s="162" t="s">
        <v>44952</v>
      </c>
    </row>
    <row r="44708" spans="7:7">
      <c r="G44708" s="162" t="s">
        <v>44953</v>
      </c>
    </row>
    <row r="44709" spans="7:7">
      <c r="G44709" s="162" t="s">
        <v>44954</v>
      </c>
    </row>
    <row r="44710" spans="7:7">
      <c r="G44710" s="162" t="s">
        <v>44955</v>
      </c>
    </row>
    <row r="44711" spans="7:7">
      <c r="G44711" s="162" t="s">
        <v>44956</v>
      </c>
    </row>
    <row r="44712" spans="7:7">
      <c r="G44712" s="162" t="s">
        <v>44957</v>
      </c>
    </row>
    <row r="44713" spans="7:7">
      <c r="G44713" s="162" t="s">
        <v>44958</v>
      </c>
    </row>
    <row r="44714" spans="7:7">
      <c r="G44714" s="162" t="s">
        <v>44959</v>
      </c>
    </row>
    <row r="44715" spans="7:7">
      <c r="G44715" s="162" t="s">
        <v>44960</v>
      </c>
    </row>
    <row r="44716" spans="7:7">
      <c r="G44716" s="162" t="s">
        <v>44961</v>
      </c>
    </row>
    <row r="44717" spans="7:7">
      <c r="G44717" s="162" t="s">
        <v>44962</v>
      </c>
    </row>
    <row r="44718" spans="7:7">
      <c r="G44718" s="162" t="s">
        <v>44963</v>
      </c>
    </row>
    <row r="44719" spans="7:7">
      <c r="G44719" s="162" t="s">
        <v>44964</v>
      </c>
    </row>
    <row r="44720" spans="7:7">
      <c r="G44720" s="162" t="s">
        <v>44965</v>
      </c>
    </row>
    <row r="44721" spans="7:7">
      <c r="G44721" s="162" t="s">
        <v>44966</v>
      </c>
    </row>
    <row r="44722" spans="7:7">
      <c r="G44722" s="162" t="s">
        <v>44967</v>
      </c>
    </row>
    <row r="44723" spans="7:7">
      <c r="G44723" s="162" t="s">
        <v>44968</v>
      </c>
    </row>
    <row r="44724" spans="7:7">
      <c r="G44724" s="162" t="s">
        <v>44969</v>
      </c>
    </row>
    <row r="44725" spans="7:7">
      <c r="G44725" s="162" t="s">
        <v>44970</v>
      </c>
    </row>
    <row r="44726" spans="7:7">
      <c r="G44726" s="162" t="s">
        <v>44971</v>
      </c>
    </row>
    <row r="44727" spans="7:7">
      <c r="G44727" s="162" t="s">
        <v>44972</v>
      </c>
    </row>
    <row r="44728" spans="7:7">
      <c r="G44728" s="162" t="s">
        <v>44973</v>
      </c>
    </row>
    <row r="44729" spans="7:7">
      <c r="G44729" s="162" t="s">
        <v>44974</v>
      </c>
    </row>
    <row r="44730" spans="7:7">
      <c r="G44730" s="162" t="s">
        <v>44975</v>
      </c>
    </row>
    <row r="44731" spans="7:7">
      <c r="G44731" s="162" t="s">
        <v>44976</v>
      </c>
    </row>
    <row r="44732" spans="7:7">
      <c r="G44732" s="162" t="s">
        <v>44977</v>
      </c>
    </row>
    <row r="44733" spans="7:7">
      <c r="G44733" s="162" t="s">
        <v>44978</v>
      </c>
    </row>
    <row r="44734" spans="7:7">
      <c r="G44734" s="162" t="s">
        <v>44979</v>
      </c>
    </row>
    <row r="44735" spans="7:7">
      <c r="G44735" s="162" t="s">
        <v>44980</v>
      </c>
    </row>
    <row r="44736" spans="7:7">
      <c r="G44736" s="162" t="s">
        <v>44981</v>
      </c>
    </row>
    <row r="44737" spans="7:7">
      <c r="G44737" s="162" t="s">
        <v>44982</v>
      </c>
    </row>
    <row r="44738" spans="7:7">
      <c r="G44738" s="162" t="s">
        <v>44983</v>
      </c>
    </row>
    <row r="44739" spans="7:7">
      <c r="G44739" s="162" t="s">
        <v>44984</v>
      </c>
    </row>
    <row r="44740" spans="7:7">
      <c r="G44740" s="162" t="s">
        <v>44985</v>
      </c>
    </row>
    <row r="44741" spans="7:7">
      <c r="G44741" s="162" t="s">
        <v>44986</v>
      </c>
    </row>
    <row r="44742" spans="7:7">
      <c r="G44742" s="162" t="s">
        <v>44987</v>
      </c>
    </row>
    <row r="44743" spans="7:7">
      <c r="G44743" s="162" t="s">
        <v>44988</v>
      </c>
    </row>
    <row r="44744" spans="7:7">
      <c r="G44744" s="162" t="s">
        <v>44989</v>
      </c>
    </row>
    <row r="44745" spans="7:7">
      <c r="G44745" s="162" t="s">
        <v>44990</v>
      </c>
    </row>
    <row r="44746" spans="7:7">
      <c r="G44746" s="162" t="s">
        <v>44991</v>
      </c>
    </row>
    <row r="44747" spans="7:7">
      <c r="G44747" s="162" t="s">
        <v>44992</v>
      </c>
    </row>
    <row r="44748" spans="7:7">
      <c r="G44748" s="162" t="s">
        <v>44993</v>
      </c>
    </row>
    <row r="44749" spans="7:7">
      <c r="G44749" s="162" t="s">
        <v>44994</v>
      </c>
    </row>
    <row r="44750" spans="7:7">
      <c r="G44750" s="162" t="s">
        <v>44995</v>
      </c>
    </row>
    <row r="44751" spans="7:7">
      <c r="G44751" s="162" t="s">
        <v>44996</v>
      </c>
    </row>
    <row r="44752" spans="7:7">
      <c r="G44752" s="162" t="s">
        <v>44997</v>
      </c>
    </row>
    <row r="44753" spans="7:7">
      <c r="G44753" s="162" t="s">
        <v>44998</v>
      </c>
    </row>
    <row r="44754" spans="7:7">
      <c r="G44754" s="162" t="s">
        <v>44999</v>
      </c>
    </row>
    <row r="44755" spans="7:7">
      <c r="G44755" s="162" t="s">
        <v>45000</v>
      </c>
    </row>
    <row r="44756" spans="7:7">
      <c r="G44756" s="162" t="s">
        <v>45001</v>
      </c>
    </row>
    <row r="44757" spans="7:7">
      <c r="G44757" s="162" t="s">
        <v>45002</v>
      </c>
    </row>
    <row r="44758" spans="7:7">
      <c r="G44758" s="162" t="s">
        <v>45003</v>
      </c>
    </row>
    <row r="44759" spans="7:7">
      <c r="G44759" s="162" t="s">
        <v>45004</v>
      </c>
    </row>
    <row r="44760" spans="7:7">
      <c r="G44760" s="162" t="s">
        <v>45005</v>
      </c>
    </row>
    <row r="44761" spans="7:7">
      <c r="G44761" s="162" t="s">
        <v>45006</v>
      </c>
    </row>
    <row r="44762" spans="7:7">
      <c r="G44762" s="162" t="s">
        <v>45007</v>
      </c>
    </row>
    <row r="44763" spans="7:7">
      <c r="G44763" s="162" t="s">
        <v>45008</v>
      </c>
    </row>
    <row r="44764" spans="7:7">
      <c r="G44764" s="162" t="s">
        <v>45009</v>
      </c>
    </row>
    <row r="44765" spans="7:7">
      <c r="G44765" s="162" t="s">
        <v>45010</v>
      </c>
    </row>
    <row r="44766" spans="7:7">
      <c r="G44766" s="162" t="s">
        <v>45011</v>
      </c>
    </row>
    <row r="44767" spans="7:7">
      <c r="G44767" s="162" t="s">
        <v>45012</v>
      </c>
    </row>
    <row r="44768" spans="7:7">
      <c r="G44768" s="162" t="s">
        <v>45013</v>
      </c>
    </row>
    <row r="44769" spans="7:7">
      <c r="G44769" s="162" t="s">
        <v>45014</v>
      </c>
    </row>
    <row r="44770" spans="7:7">
      <c r="G44770" s="162" t="s">
        <v>45015</v>
      </c>
    </row>
    <row r="44771" spans="7:7">
      <c r="G44771" s="162" t="s">
        <v>45016</v>
      </c>
    </row>
    <row r="44772" spans="7:7">
      <c r="G44772" s="162" t="s">
        <v>45017</v>
      </c>
    </row>
    <row r="44773" spans="7:7">
      <c r="G44773" s="162" t="s">
        <v>45018</v>
      </c>
    </row>
    <row r="44774" spans="7:7">
      <c r="G44774" s="162" t="s">
        <v>45019</v>
      </c>
    </row>
    <row r="44775" spans="7:7">
      <c r="G44775" s="162" t="s">
        <v>45020</v>
      </c>
    </row>
    <row r="44776" spans="7:7">
      <c r="G44776" s="162" t="s">
        <v>45021</v>
      </c>
    </row>
    <row r="44777" spans="7:7">
      <c r="G44777" s="162" t="s">
        <v>45022</v>
      </c>
    </row>
    <row r="44778" spans="7:7">
      <c r="G44778" s="162" t="s">
        <v>45023</v>
      </c>
    </row>
    <row r="44779" spans="7:7">
      <c r="G44779" s="162" t="s">
        <v>45024</v>
      </c>
    </row>
    <row r="44780" spans="7:7">
      <c r="G44780" s="162" t="s">
        <v>45025</v>
      </c>
    </row>
    <row r="44781" spans="7:7">
      <c r="G44781" s="162" t="s">
        <v>45026</v>
      </c>
    </row>
    <row r="44782" spans="7:7">
      <c r="G44782" s="162" t="s">
        <v>45027</v>
      </c>
    </row>
    <row r="44783" spans="7:7">
      <c r="G44783" s="162" t="s">
        <v>45028</v>
      </c>
    </row>
    <row r="44784" spans="7:7">
      <c r="G44784" s="162" t="s">
        <v>45029</v>
      </c>
    </row>
    <row r="44785" spans="7:7">
      <c r="G44785" s="162" t="s">
        <v>45030</v>
      </c>
    </row>
    <row r="44786" spans="7:7">
      <c r="G44786" s="162" t="s">
        <v>45031</v>
      </c>
    </row>
    <row r="44787" spans="7:7">
      <c r="G44787" s="162" t="s">
        <v>45032</v>
      </c>
    </row>
    <row r="44788" spans="7:7">
      <c r="G44788" s="162" t="s">
        <v>45033</v>
      </c>
    </row>
    <row r="44789" spans="7:7">
      <c r="G44789" s="162" t="s">
        <v>45034</v>
      </c>
    </row>
    <row r="44790" spans="7:7">
      <c r="G44790" s="162" t="s">
        <v>45035</v>
      </c>
    </row>
    <row r="44791" spans="7:7">
      <c r="G44791" s="162" t="s">
        <v>45036</v>
      </c>
    </row>
    <row r="44792" spans="7:7">
      <c r="G44792" s="162" t="s">
        <v>45037</v>
      </c>
    </row>
    <row r="44793" spans="7:7">
      <c r="G44793" s="162" t="s">
        <v>45038</v>
      </c>
    </row>
    <row r="44794" spans="7:7">
      <c r="G44794" s="162" t="s">
        <v>45039</v>
      </c>
    </row>
    <row r="44795" spans="7:7">
      <c r="G44795" s="162" t="s">
        <v>45040</v>
      </c>
    </row>
    <row r="44796" spans="7:7">
      <c r="G44796" s="162" t="s">
        <v>45041</v>
      </c>
    </row>
    <row r="44797" spans="7:7">
      <c r="G44797" s="162" t="s">
        <v>45042</v>
      </c>
    </row>
    <row r="44798" spans="7:7">
      <c r="G44798" s="162" t="s">
        <v>45043</v>
      </c>
    </row>
    <row r="44799" spans="7:7">
      <c r="G44799" s="162" t="s">
        <v>45044</v>
      </c>
    </row>
    <row r="44800" spans="7:7">
      <c r="G44800" s="162" t="s">
        <v>45045</v>
      </c>
    </row>
    <row r="44801" spans="7:7">
      <c r="G44801" s="162" t="s">
        <v>45046</v>
      </c>
    </row>
    <row r="44802" spans="7:7">
      <c r="G44802" s="162" t="s">
        <v>45047</v>
      </c>
    </row>
    <row r="44803" spans="7:7">
      <c r="G44803" s="162" t="s">
        <v>45048</v>
      </c>
    </row>
    <row r="44804" spans="7:7">
      <c r="G44804" s="162" t="s">
        <v>45049</v>
      </c>
    </row>
    <row r="44805" spans="7:7">
      <c r="G44805" s="162" t="s">
        <v>45050</v>
      </c>
    </row>
    <row r="44806" spans="7:7">
      <c r="G44806" s="162" t="s">
        <v>45051</v>
      </c>
    </row>
    <row r="44807" spans="7:7">
      <c r="G44807" s="162" t="s">
        <v>45052</v>
      </c>
    </row>
    <row r="44808" spans="7:7">
      <c r="G44808" s="162" t="s">
        <v>45053</v>
      </c>
    </row>
    <row r="44809" spans="7:7">
      <c r="G44809" s="162" t="s">
        <v>45054</v>
      </c>
    </row>
    <row r="44810" spans="7:7">
      <c r="G44810" s="162" t="s">
        <v>45055</v>
      </c>
    </row>
    <row r="44811" spans="7:7">
      <c r="G44811" s="162" t="s">
        <v>45056</v>
      </c>
    </row>
    <row r="44812" spans="7:7">
      <c r="G44812" s="162" t="s">
        <v>45057</v>
      </c>
    </row>
    <row r="44813" spans="7:7">
      <c r="G44813" s="162" t="s">
        <v>45058</v>
      </c>
    </row>
    <row r="44814" spans="7:7">
      <c r="G44814" s="162" t="s">
        <v>45059</v>
      </c>
    </row>
    <row r="44815" spans="7:7">
      <c r="G44815" s="162" t="s">
        <v>45060</v>
      </c>
    </row>
    <row r="44816" spans="7:7">
      <c r="G44816" s="162" t="s">
        <v>45061</v>
      </c>
    </row>
    <row r="44817" spans="7:7">
      <c r="G44817" s="162" t="s">
        <v>45062</v>
      </c>
    </row>
    <row r="44818" spans="7:7">
      <c r="G44818" s="162" t="s">
        <v>45063</v>
      </c>
    </row>
    <row r="44819" spans="7:7">
      <c r="G44819" s="162" t="s">
        <v>45064</v>
      </c>
    </row>
    <row r="44820" spans="7:7">
      <c r="G44820" s="162" t="s">
        <v>45065</v>
      </c>
    </row>
    <row r="44821" spans="7:7">
      <c r="G44821" s="162" t="s">
        <v>45066</v>
      </c>
    </row>
    <row r="44822" spans="7:7">
      <c r="G44822" s="162" t="s">
        <v>45067</v>
      </c>
    </row>
    <row r="44823" spans="7:7">
      <c r="G44823" s="162" t="s">
        <v>45068</v>
      </c>
    </row>
    <row r="44824" spans="7:7">
      <c r="G44824" s="162" t="s">
        <v>45069</v>
      </c>
    </row>
    <row r="44825" spans="7:7">
      <c r="G44825" s="162" t="s">
        <v>45070</v>
      </c>
    </row>
    <row r="44826" spans="7:7">
      <c r="G44826" s="162" t="s">
        <v>45071</v>
      </c>
    </row>
    <row r="44827" spans="7:7">
      <c r="G44827" s="162" t="s">
        <v>45072</v>
      </c>
    </row>
    <row r="44828" spans="7:7">
      <c r="G44828" s="162" t="s">
        <v>45073</v>
      </c>
    </row>
    <row r="44829" spans="7:7">
      <c r="G44829" s="162" t="s">
        <v>45074</v>
      </c>
    </row>
    <row r="44830" spans="7:7">
      <c r="G44830" s="162" t="s">
        <v>45075</v>
      </c>
    </row>
    <row r="44831" spans="7:7">
      <c r="G44831" s="162" t="s">
        <v>45076</v>
      </c>
    </row>
    <row r="44832" spans="7:7">
      <c r="G44832" s="162" t="s">
        <v>45077</v>
      </c>
    </row>
    <row r="44833" spans="7:7">
      <c r="G44833" s="162" t="s">
        <v>45078</v>
      </c>
    </row>
    <row r="44834" spans="7:7">
      <c r="G44834" s="162" t="s">
        <v>45079</v>
      </c>
    </row>
    <row r="44835" spans="7:7">
      <c r="G44835" s="162" t="s">
        <v>45080</v>
      </c>
    </row>
    <row r="44836" spans="7:7">
      <c r="G44836" s="162" t="s">
        <v>45081</v>
      </c>
    </row>
    <row r="44837" spans="7:7">
      <c r="G44837" s="162" t="s">
        <v>45082</v>
      </c>
    </row>
    <row r="44838" spans="7:7">
      <c r="G44838" s="162" t="s">
        <v>45083</v>
      </c>
    </row>
    <row r="44839" spans="7:7">
      <c r="G44839" s="162" t="s">
        <v>45084</v>
      </c>
    </row>
    <row r="44840" spans="7:7">
      <c r="G44840" s="162" t="s">
        <v>45085</v>
      </c>
    </row>
    <row r="44841" spans="7:7">
      <c r="G44841" s="162" t="s">
        <v>45086</v>
      </c>
    </row>
    <row r="44842" spans="7:7">
      <c r="G44842" s="162" t="s">
        <v>45087</v>
      </c>
    </row>
    <row r="44843" spans="7:7">
      <c r="G44843" s="162" t="s">
        <v>45088</v>
      </c>
    </row>
    <row r="44844" spans="7:7">
      <c r="G44844" s="162" t="s">
        <v>45089</v>
      </c>
    </row>
    <row r="44845" spans="7:7">
      <c r="G44845" s="162" t="s">
        <v>45090</v>
      </c>
    </row>
    <row r="44846" spans="7:7">
      <c r="G44846" s="162" t="s">
        <v>45091</v>
      </c>
    </row>
    <row r="44847" spans="7:7">
      <c r="G44847" s="162" t="s">
        <v>45092</v>
      </c>
    </row>
    <row r="44848" spans="7:7">
      <c r="G44848" s="162" t="s">
        <v>45093</v>
      </c>
    </row>
    <row r="44849" spans="7:7">
      <c r="G44849" s="162" t="s">
        <v>45094</v>
      </c>
    </row>
    <row r="44850" spans="7:7">
      <c r="G44850" s="162" t="s">
        <v>45095</v>
      </c>
    </row>
    <row r="44851" spans="7:7">
      <c r="G44851" s="162" t="s">
        <v>45096</v>
      </c>
    </row>
    <row r="44852" spans="7:7">
      <c r="G44852" s="162" t="s">
        <v>45097</v>
      </c>
    </row>
    <row r="44853" spans="7:7">
      <c r="G44853" s="162" t="s">
        <v>45098</v>
      </c>
    </row>
    <row r="44854" spans="7:7">
      <c r="G44854" s="162" t="s">
        <v>45099</v>
      </c>
    </row>
    <row r="44855" spans="7:7">
      <c r="G44855" s="162" t="s">
        <v>45100</v>
      </c>
    </row>
    <row r="44856" spans="7:7">
      <c r="G44856" s="162" t="s">
        <v>45101</v>
      </c>
    </row>
    <row r="44857" spans="7:7">
      <c r="G44857" s="162" t="s">
        <v>45102</v>
      </c>
    </row>
    <row r="44858" spans="7:7">
      <c r="G44858" s="162" t="s">
        <v>45103</v>
      </c>
    </row>
    <row r="44859" spans="7:7">
      <c r="G44859" s="162" t="s">
        <v>45104</v>
      </c>
    </row>
    <row r="44860" spans="7:7">
      <c r="G44860" s="162" t="s">
        <v>45105</v>
      </c>
    </row>
    <row r="44861" spans="7:7">
      <c r="G44861" s="162" t="s">
        <v>45106</v>
      </c>
    </row>
    <row r="44862" spans="7:7">
      <c r="G44862" s="162" t="s">
        <v>45107</v>
      </c>
    </row>
    <row r="44863" spans="7:7">
      <c r="G44863" s="162" t="s">
        <v>45108</v>
      </c>
    </row>
    <row r="44864" spans="7:7">
      <c r="G44864" s="162" t="s">
        <v>45109</v>
      </c>
    </row>
    <row r="44865" spans="7:7">
      <c r="G44865" s="162" t="s">
        <v>45110</v>
      </c>
    </row>
    <row r="44866" spans="7:7">
      <c r="G44866" s="162" t="s">
        <v>45111</v>
      </c>
    </row>
    <row r="44867" spans="7:7">
      <c r="G44867" s="162" t="s">
        <v>45112</v>
      </c>
    </row>
    <row r="44868" spans="7:7">
      <c r="G44868" s="162" t="s">
        <v>45113</v>
      </c>
    </row>
    <row r="44869" spans="7:7">
      <c r="G44869" s="162" t="s">
        <v>45114</v>
      </c>
    </row>
    <row r="44870" spans="7:7">
      <c r="G44870" s="162" t="s">
        <v>45115</v>
      </c>
    </row>
    <row r="44871" spans="7:7">
      <c r="G44871" s="162" t="s">
        <v>45116</v>
      </c>
    </row>
    <row r="44872" spans="7:7">
      <c r="G44872" s="162" t="s">
        <v>45117</v>
      </c>
    </row>
    <row r="44873" spans="7:7">
      <c r="G44873" s="162" t="s">
        <v>45118</v>
      </c>
    </row>
    <row r="44874" spans="7:7">
      <c r="G44874" s="162" t="s">
        <v>45119</v>
      </c>
    </row>
    <row r="44875" spans="7:7">
      <c r="G44875" s="162" t="s">
        <v>45120</v>
      </c>
    </row>
    <row r="44876" spans="7:7">
      <c r="G44876" s="162" t="s">
        <v>45121</v>
      </c>
    </row>
    <row r="44877" spans="7:7">
      <c r="G44877" s="162" t="s">
        <v>45122</v>
      </c>
    </row>
    <row r="44878" spans="7:7">
      <c r="G44878" s="162" t="s">
        <v>45123</v>
      </c>
    </row>
    <row r="44879" spans="7:7">
      <c r="G44879" s="162" t="s">
        <v>45124</v>
      </c>
    </row>
    <row r="44880" spans="7:7">
      <c r="G44880" s="162" t="s">
        <v>45125</v>
      </c>
    </row>
    <row r="44881" spans="7:7">
      <c r="G44881" s="162" t="s">
        <v>45126</v>
      </c>
    </row>
    <row r="44882" spans="7:7">
      <c r="G44882" s="162" t="s">
        <v>45127</v>
      </c>
    </row>
    <row r="44883" spans="7:7">
      <c r="G44883" s="162" t="s">
        <v>45128</v>
      </c>
    </row>
    <row r="44884" spans="7:7">
      <c r="G44884" s="162" t="s">
        <v>45129</v>
      </c>
    </row>
    <row r="44885" spans="7:7">
      <c r="G44885" s="162" t="s">
        <v>45130</v>
      </c>
    </row>
    <row r="44886" spans="7:7">
      <c r="G44886" s="162" t="s">
        <v>45131</v>
      </c>
    </row>
    <row r="44887" spans="7:7">
      <c r="G44887" s="162" t="s">
        <v>45132</v>
      </c>
    </row>
    <row r="44888" spans="7:7">
      <c r="G44888" s="162" t="s">
        <v>45133</v>
      </c>
    </row>
    <row r="44889" spans="7:7">
      <c r="G44889" s="162" t="s">
        <v>45134</v>
      </c>
    </row>
    <row r="44890" spans="7:7">
      <c r="G44890" s="162" t="s">
        <v>45135</v>
      </c>
    </row>
    <row r="44891" spans="7:7">
      <c r="G44891" s="162" t="s">
        <v>45136</v>
      </c>
    </row>
    <row r="44892" spans="7:7">
      <c r="G44892" s="162" t="s">
        <v>45137</v>
      </c>
    </row>
    <row r="44893" spans="7:7">
      <c r="G44893" s="162" t="s">
        <v>45138</v>
      </c>
    </row>
    <row r="44894" spans="7:7">
      <c r="G44894" s="162" t="s">
        <v>45139</v>
      </c>
    </row>
    <row r="44895" spans="7:7">
      <c r="G44895" s="162" t="s">
        <v>45140</v>
      </c>
    </row>
    <row r="44896" spans="7:7">
      <c r="G44896" s="162" t="s">
        <v>45141</v>
      </c>
    </row>
    <row r="44897" spans="7:7">
      <c r="G44897" s="162" t="s">
        <v>45142</v>
      </c>
    </row>
    <row r="44898" spans="7:7">
      <c r="G44898" s="162" t="s">
        <v>45143</v>
      </c>
    </row>
    <row r="44899" spans="7:7">
      <c r="G44899" s="162" t="s">
        <v>45144</v>
      </c>
    </row>
    <row r="44900" spans="7:7">
      <c r="G44900" s="162" t="s">
        <v>45145</v>
      </c>
    </row>
    <row r="44901" spans="7:7">
      <c r="G44901" s="162" t="s">
        <v>45146</v>
      </c>
    </row>
    <row r="44902" spans="7:7">
      <c r="G44902" s="162" t="s">
        <v>45147</v>
      </c>
    </row>
    <row r="44903" spans="7:7">
      <c r="G44903" s="162" t="s">
        <v>45148</v>
      </c>
    </row>
    <row r="44904" spans="7:7">
      <c r="G44904" s="162" t="s">
        <v>45149</v>
      </c>
    </row>
    <row r="44905" spans="7:7">
      <c r="G44905" s="162" t="s">
        <v>45150</v>
      </c>
    </row>
    <row r="44906" spans="7:7">
      <c r="G44906" s="162" t="s">
        <v>45151</v>
      </c>
    </row>
    <row r="44907" spans="7:7">
      <c r="G44907" s="162" t="s">
        <v>45152</v>
      </c>
    </row>
    <row r="44908" spans="7:7">
      <c r="G44908" s="162" t="s">
        <v>45153</v>
      </c>
    </row>
    <row r="44909" spans="7:7">
      <c r="G44909" s="162" t="s">
        <v>45154</v>
      </c>
    </row>
    <row r="44910" spans="7:7">
      <c r="G44910" s="162" t="s">
        <v>45155</v>
      </c>
    </row>
    <row r="44911" spans="7:7">
      <c r="G44911" s="162" t="s">
        <v>45156</v>
      </c>
    </row>
    <row r="44912" spans="7:7">
      <c r="G44912" s="162" t="s">
        <v>45157</v>
      </c>
    </row>
    <row r="44913" spans="7:7">
      <c r="G44913" s="162" t="s">
        <v>45158</v>
      </c>
    </row>
    <row r="44914" spans="7:7">
      <c r="G44914" s="162" t="s">
        <v>45159</v>
      </c>
    </row>
    <row r="44915" spans="7:7">
      <c r="G44915" s="162" t="s">
        <v>45160</v>
      </c>
    </row>
    <row r="44916" spans="7:7">
      <c r="G44916" s="162" t="s">
        <v>45161</v>
      </c>
    </row>
    <row r="44917" spans="7:7">
      <c r="G44917" s="162" t="s">
        <v>45162</v>
      </c>
    </row>
    <row r="44918" spans="7:7">
      <c r="G44918" s="162" t="s">
        <v>45163</v>
      </c>
    </row>
    <row r="44919" spans="7:7">
      <c r="G44919" s="162" t="s">
        <v>45164</v>
      </c>
    </row>
    <row r="44920" spans="7:7">
      <c r="G44920" s="162" t="s">
        <v>45165</v>
      </c>
    </row>
    <row r="44921" spans="7:7">
      <c r="G44921" s="162" t="s">
        <v>45166</v>
      </c>
    </row>
    <row r="44922" spans="7:7">
      <c r="G44922" s="162" t="s">
        <v>45167</v>
      </c>
    </row>
    <row r="44923" spans="7:7">
      <c r="G44923" s="162" t="s">
        <v>45168</v>
      </c>
    </row>
    <row r="44924" spans="7:7">
      <c r="G44924" s="162" t="s">
        <v>45169</v>
      </c>
    </row>
    <row r="44925" spans="7:7">
      <c r="G44925" s="162" t="s">
        <v>45170</v>
      </c>
    </row>
    <row r="44926" spans="7:7">
      <c r="G44926" s="162" t="s">
        <v>45171</v>
      </c>
    </row>
    <row r="44927" spans="7:7">
      <c r="G44927" s="162" t="s">
        <v>45172</v>
      </c>
    </row>
    <row r="44928" spans="7:7">
      <c r="G44928" s="162" t="s">
        <v>45173</v>
      </c>
    </row>
    <row r="44929" spans="7:7">
      <c r="G44929" s="162" t="s">
        <v>45174</v>
      </c>
    </row>
    <row r="44930" spans="7:7">
      <c r="G44930" s="162" t="s">
        <v>45175</v>
      </c>
    </row>
    <row r="44931" spans="7:7">
      <c r="G44931" s="162" t="s">
        <v>45176</v>
      </c>
    </row>
    <row r="44932" spans="7:7">
      <c r="G44932" s="162" t="s">
        <v>45177</v>
      </c>
    </row>
    <row r="44933" spans="7:7">
      <c r="G44933" s="162" t="s">
        <v>45178</v>
      </c>
    </row>
    <row r="44934" spans="7:7">
      <c r="G44934" s="162" t="s">
        <v>45179</v>
      </c>
    </row>
    <row r="44935" spans="7:7">
      <c r="G44935" s="162" t="s">
        <v>45180</v>
      </c>
    </row>
    <row r="44936" spans="7:7">
      <c r="G44936" s="162" t="s">
        <v>45181</v>
      </c>
    </row>
    <row r="44937" spans="7:7">
      <c r="G44937" s="162" t="s">
        <v>45182</v>
      </c>
    </row>
    <row r="44938" spans="7:7">
      <c r="G44938" s="162" t="s">
        <v>45183</v>
      </c>
    </row>
    <row r="44939" spans="7:7">
      <c r="G44939" s="162" t="s">
        <v>45184</v>
      </c>
    </row>
    <row r="44940" spans="7:7">
      <c r="G44940" s="162" t="s">
        <v>45185</v>
      </c>
    </row>
    <row r="44941" spans="7:7">
      <c r="G44941" s="162" t="s">
        <v>45186</v>
      </c>
    </row>
    <row r="44942" spans="7:7">
      <c r="G44942" s="162" t="s">
        <v>45187</v>
      </c>
    </row>
    <row r="44943" spans="7:7">
      <c r="G44943" s="162" t="s">
        <v>45188</v>
      </c>
    </row>
    <row r="44944" spans="7:7">
      <c r="G44944" s="162" t="s">
        <v>45189</v>
      </c>
    </row>
    <row r="44945" spans="7:7">
      <c r="G44945" s="162" t="s">
        <v>45190</v>
      </c>
    </row>
    <row r="44946" spans="7:7">
      <c r="G44946" s="162" t="s">
        <v>45191</v>
      </c>
    </row>
    <row r="44947" spans="7:7">
      <c r="G44947" s="162" t="s">
        <v>45192</v>
      </c>
    </row>
    <row r="44948" spans="7:7">
      <c r="G44948" s="162" t="s">
        <v>45193</v>
      </c>
    </row>
    <row r="44949" spans="7:7">
      <c r="G44949" s="162" t="s">
        <v>45194</v>
      </c>
    </row>
    <row r="44950" spans="7:7">
      <c r="G44950" s="162" t="s">
        <v>45195</v>
      </c>
    </row>
    <row r="44951" spans="7:7">
      <c r="G44951" s="162" t="s">
        <v>45196</v>
      </c>
    </row>
    <row r="44952" spans="7:7">
      <c r="G44952" s="162" t="s">
        <v>45197</v>
      </c>
    </row>
    <row r="44953" spans="7:7">
      <c r="G44953" s="162" t="s">
        <v>45198</v>
      </c>
    </row>
    <row r="44954" spans="7:7">
      <c r="G44954" s="162" t="s">
        <v>45199</v>
      </c>
    </row>
    <row r="44955" spans="7:7">
      <c r="G44955" s="162" t="s">
        <v>45200</v>
      </c>
    </row>
    <row r="44956" spans="7:7">
      <c r="G44956" s="162" t="s">
        <v>45201</v>
      </c>
    </row>
    <row r="44957" spans="7:7">
      <c r="G44957" s="162" t="s">
        <v>45202</v>
      </c>
    </row>
    <row r="44958" spans="7:7">
      <c r="G44958" s="162" t="s">
        <v>45203</v>
      </c>
    </row>
    <row r="44959" spans="7:7">
      <c r="G44959" s="162" t="s">
        <v>45204</v>
      </c>
    </row>
    <row r="44960" spans="7:7">
      <c r="G44960" s="162" t="s">
        <v>45205</v>
      </c>
    </row>
    <row r="44961" spans="7:7">
      <c r="G44961" s="162" t="s">
        <v>45206</v>
      </c>
    </row>
    <row r="44962" spans="7:7">
      <c r="G44962" s="162" t="s">
        <v>45207</v>
      </c>
    </row>
    <row r="44963" spans="7:7">
      <c r="G44963" s="162" t="s">
        <v>45208</v>
      </c>
    </row>
    <row r="44964" spans="7:7">
      <c r="G44964" s="162" t="s">
        <v>45209</v>
      </c>
    </row>
    <row r="44965" spans="7:7">
      <c r="G44965" s="162" t="s">
        <v>45210</v>
      </c>
    </row>
    <row r="44966" spans="7:7">
      <c r="G44966" s="162" t="s">
        <v>45211</v>
      </c>
    </row>
    <row r="44967" spans="7:7">
      <c r="G44967" s="162" t="s">
        <v>45212</v>
      </c>
    </row>
    <row r="44968" spans="7:7">
      <c r="G44968" s="162" t="s">
        <v>45213</v>
      </c>
    </row>
    <row r="44969" spans="7:7">
      <c r="G44969" s="162" t="s">
        <v>45214</v>
      </c>
    </row>
    <row r="44970" spans="7:7">
      <c r="G44970" s="162" t="s">
        <v>45215</v>
      </c>
    </row>
    <row r="44971" spans="7:7">
      <c r="G44971" s="162" t="s">
        <v>45216</v>
      </c>
    </row>
    <row r="44972" spans="7:7">
      <c r="G44972" s="162" t="s">
        <v>45217</v>
      </c>
    </row>
    <row r="44973" spans="7:7">
      <c r="G44973" s="162" t="s">
        <v>45218</v>
      </c>
    </row>
    <row r="44974" spans="7:7">
      <c r="G44974" s="162" t="s">
        <v>45219</v>
      </c>
    </row>
    <row r="44975" spans="7:7">
      <c r="G44975" s="162" t="s">
        <v>45220</v>
      </c>
    </row>
    <row r="44976" spans="7:7">
      <c r="G44976" s="162" t="s">
        <v>45221</v>
      </c>
    </row>
    <row r="44977" spans="7:7">
      <c r="G44977" s="162" t="s">
        <v>45222</v>
      </c>
    </row>
    <row r="44978" spans="7:7">
      <c r="G44978" s="162" t="s">
        <v>45223</v>
      </c>
    </row>
    <row r="44979" spans="7:7">
      <c r="G44979" s="162" t="s">
        <v>45224</v>
      </c>
    </row>
    <row r="44980" spans="7:7">
      <c r="G44980" s="162" t="s">
        <v>45225</v>
      </c>
    </row>
    <row r="44981" spans="7:7">
      <c r="G44981" s="162" t="s">
        <v>45226</v>
      </c>
    </row>
    <row r="44982" spans="7:7">
      <c r="G44982" s="162" t="s">
        <v>45227</v>
      </c>
    </row>
    <row r="44983" spans="7:7">
      <c r="G44983" s="162" t="s">
        <v>45228</v>
      </c>
    </row>
    <row r="44984" spans="7:7">
      <c r="G44984" s="162" t="s">
        <v>45229</v>
      </c>
    </row>
    <row r="44985" spans="7:7">
      <c r="G44985" s="162" t="s">
        <v>45230</v>
      </c>
    </row>
    <row r="44986" spans="7:7">
      <c r="G44986" s="162" t="s">
        <v>45231</v>
      </c>
    </row>
    <row r="44987" spans="7:7">
      <c r="G44987" s="162" t="s">
        <v>45232</v>
      </c>
    </row>
    <row r="44988" spans="7:7">
      <c r="G44988" s="162" t="s">
        <v>45233</v>
      </c>
    </row>
    <row r="44989" spans="7:7">
      <c r="G44989" s="162" t="s">
        <v>45234</v>
      </c>
    </row>
    <row r="44990" spans="7:7">
      <c r="G44990" s="162" t="s">
        <v>45235</v>
      </c>
    </row>
    <row r="44991" spans="7:7">
      <c r="G44991" s="162" t="s">
        <v>45236</v>
      </c>
    </row>
    <row r="44992" spans="7:7">
      <c r="G44992" s="162" t="s">
        <v>45237</v>
      </c>
    </row>
    <row r="44993" spans="7:7">
      <c r="G44993" s="162" t="s">
        <v>45238</v>
      </c>
    </row>
    <row r="44994" spans="7:7">
      <c r="G44994" s="162" t="s">
        <v>45239</v>
      </c>
    </row>
    <row r="44995" spans="7:7">
      <c r="G44995" s="162" t="s">
        <v>45240</v>
      </c>
    </row>
    <row r="44996" spans="7:7">
      <c r="G44996" s="162" t="s">
        <v>45241</v>
      </c>
    </row>
    <row r="44997" spans="7:7">
      <c r="G44997" s="162" t="s">
        <v>45242</v>
      </c>
    </row>
    <row r="44998" spans="7:7">
      <c r="G44998" s="162" t="s">
        <v>45243</v>
      </c>
    </row>
    <row r="44999" spans="7:7">
      <c r="G44999" s="162" t="s">
        <v>45244</v>
      </c>
    </row>
    <row r="45000" spans="7:7">
      <c r="G45000" s="162" t="s">
        <v>45245</v>
      </c>
    </row>
    <row r="45001" spans="7:7">
      <c r="G45001" s="162" t="s">
        <v>45246</v>
      </c>
    </row>
    <row r="45002" spans="7:7">
      <c r="G45002" s="162" t="s">
        <v>45247</v>
      </c>
    </row>
    <row r="45003" spans="7:7">
      <c r="G45003" s="162" t="s">
        <v>45248</v>
      </c>
    </row>
    <row r="45004" spans="7:7">
      <c r="G45004" s="162" t="s">
        <v>45249</v>
      </c>
    </row>
    <row r="45005" spans="7:7">
      <c r="G45005" s="162" t="s">
        <v>45250</v>
      </c>
    </row>
    <row r="45006" spans="7:7">
      <c r="G45006" s="162" t="s">
        <v>45251</v>
      </c>
    </row>
    <row r="45007" spans="7:7">
      <c r="G45007" s="162" t="s">
        <v>45252</v>
      </c>
    </row>
    <row r="45008" spans="7:7">
      <c r="G45008" s="162" t="s">
        <v>45253</v>
      </c>
    </row>
    <row r="45009" spans="7:7">
      <c r="G45009" s="162" t="s">
        <v>45254</v>
      </c>
    </row>
    <row r="45010" spans="7:7">
      <c r="G45010" s="162" t="s">
        <v>45255</v>
      </c>
    </row>
    <row r="45011" spans="7:7">
      <c r="G45011" s="162" t="s">
        <v>45256</v>
      </c>
    </row>
    <row r="45012" spans="7:7">
      <c r="G45012" s="162" t="s">
        <v>45257</v>
      </c>
    </row>
    <row r="45013" spans="7:7">
      <c r="G45013" s="162" t="s">
        <v>45258</v>
      </c>
    </row>
    <row r="45014" spans="7:7">
      <c r="G45014" s="162" t="s">
        <v>45259</v>
      </c>
    </row>
    <row r="45015" spans="7:7">
      <c r="G45015" s="162" t="s">
        <v>45260</v>
      </c>
    </row>
    <row r="45016" spans="7:7">
      <c r="G45016" s="162" t="s">
        <v>45261</v>
      </c>
    </row>
    <row r="45017" spans="7:7">
      <c r="G45017" s="162" t="s">
        <v>45262</v>
      </c>
    </row>
    <row r="45018" spans="7:7">
      <c r="G45018" s="162" t="s">
        <v>45263</v>
      </c>
    </row>
    <row r="45019" spans="7:7">
      <c r="G45019" s="162" t="s">
        <v>45264</v>
      </c>
    </row>
    <row r="45020" spans="7:7">
      <c r="G45020" s="162" t="s">
        <v>45265</v>
      </c>
    </row>
    <row r="45021" spans="7:7">
      <c r="G45021" s="162" t="s">
        <v>45266</v>
      </c>
    </row>
    <row r="45022" spans="7:7">
      <c r="G45022" s="162" t="s">
        <v>45267</v>
      </c>
    </row>
    <row r="45023" spans="7:7">
      <c r="G45023" s="162" t="s">
        <v>45268</v>
      </c>
    </row>
    <row r="45024" spans="7:7">
      <c r="G45024" s="162" t="s">
        <v>45269</v>
      </c>
    </row>
    <row r="45025" spans="7:7">
      <c r="G45025" s="162" t="s">
        <v>45270</v>
      </c>
    </row>
    <row r="45026" spans="7:7">
      <c r="G45026" s="162" t="s">
        <v>45271</v>
      </c>
    </row>
    <row r="45027" spans="7:7">
      <c r="G45027" s="162" t="s">
        <v>45272</v>
      </c>
    </row>
    <row r="45028" spans="7:7">
      <c r="G45028" s="162" t="s">
        <v>45273</v>
      </c>
    </row>
    <row r="45029" spans="7:7">
      <c r="G45029" s="162" t="s">
        <v>45274</v>
      </c>
    </row>
    <row r="45030" spans="7:7">
      <c r="G45030" s="162" t="s">
        <v>45275</v>
      </c>
    </row>
    <row r="45031" spans="7:7">
      <c r="G45031" s="162" t="s">
        <v>45276</v>
      </c>
    </row>
    <row r="45032" spans="7:7">
      <c r="G45032" s="162" t="s">
        <v>45277</v>
      </c>
    </row>
    <row r="45033" spans="7:7">
      <c r="G45033" s="162" t="s">
        <v>45278</v>
      </c>
    </row>
    <row r="45034" spans="7:7">
      <c r="G45034" s="162" t="s">
        <v>45279</v>
      </c>
    </row>
    <row r="45035" spans="7:7">
      <c r="G45035" s="162" t="s">
        <v>45280</v>
      </c>
    </row>
    <row r="45036" spans="7:7">
      <c r="G45036" s="162" t="s">
        <v>45281</v>
      </c>
    </row>
    <row r="45037" spans="7:7">
      <c r="G45037" s="162" t="s">
        <v>45282</v>
      </c>
    </row>
    <row r="45038" spans="7:7">
      <c r="G45038" s="162" t="s">
        <v>45283</v>
      </c>
    </row>
    <row r="45039" spans="7:7">
      <c r="G45039" s="162" t="s">
        <v>45284</v>
      </c>
    </row>
    <row r="45040" spans="7:7">
      <c r="G45040" s="162" t="s">
        <v>45285</v>
      </c>
    </row>
    <row r="45041" spans="7:7">
      <c r="G45041" s="162" t="s">
        <v>45286</v>
      </c>
    </row>
    <row r="45042" spans="7:7">
      <c r="G45042" s="162" t="s">
        <v>45287</v>
      </c>
    </row>
    <row r="45043" spans="7:7">
      <c r="G45043" s="162" t="s">
        <v>45288</v>
      </c>
    </row>
    <row r="45044" spans="7:7">
      <c r="G45044" s="162" t="s">
        <v>45289</v>
      </c>
    </row>
    <row r="45045" spans="7:7">
      <c r="G45045" s="162" t="s">
        <v>45290</v>
      </c>
    </row>
    <row r="45046" spans="7:7">
      <c r="G45046" s="162" t="s">
        <v>45291</v>
      </c>
    </row>
    <row r="45047" spans="7:7">
      <c r="G45047" s="162" t="s">
        <v>45292</v>
      </c>
    </row>
    <row r="45048" spans="7:7">
      <c r="G45048" s="162" t="s">
        <v>45293</v>
      </c>
    </row>
    <row r="45049" spans="7:7">
      <c r="G45049" s="162" t="s">
        <v>45294</v>
      </c>
    </row>
    <row r="45050" spans="7:7">
      <c r="G45050" s="162" t="s">
        <v>45295</v>
      </c>
    </row>
    <row r="45051" spans="7:7">
      <c r="G45051" s="162" t="s">
        <v>45296</v>
      </c>
    </row>
    <row r="45052" spans="7:7">
      <c r="G45052" s="162" t="s">
        <v>45297</v>
      </c>
    </row>
    <row r="45053" spans="7:7">
      <c r="G45053" s="162" t="s">
        <v>45298</v>
      </c>
    </row>
    <row r="45054" spans="7:7">
      <c r="G45054" s="162" t="s">
        <v>45299</v>
      </c>
    </row>
    <row r="45055" spans="7:7">
      <c r="G45055" s="162" t="s">
        <v>45300</v>
      </c>
    </row>
    <row r="45056" spans="7:7">
      <c r="G45056" s="162" t="s">
        <v>45301</v>
      </c>
    </row>
    <row r="45057" spans="7:7">
      <c r="G45057" s="162" t="s">
        <v>45302</v>
      </c>
    </row>
    <row r="45058" spans="7:7">
      <c r="G45058" s="162" t="s">
        <v>45303</v>
      </c>
    </row>
    <row r="45059" spans="7:7">
      <c r="G45059" s="162" t="s">
        <v>45304</v>
      </c>
    </row>
    <row r="45060" spans="7:7">
      <c r="G45060" s="162" t="s">
        <v>45305</v>
      </c>
    </row>
    <row r="45061" spans="7:7">
      <c r="G45061" s="162" t="s">
        <v>45306</v>
      </c>
    </row>
    <row r="45062" spans="7:7">
      <c r="G45062" s="162" t="s">
        <v>45307</v>
      </c>
    </row>
    <row r="45063" spans="7:7">
      <c r="G45063" s="162" t="s">
        <v>45308</v>
      </c>
    </row>
    <row r="45064" spans="7:7">
      <c r="G45064" s="162" t="s">
        <v>45309</v>
      </c>
    </row>
    <row r="45065" spans="7:7">
      <c r="G45065" s="162" t="s">
        <v>45310</v>
      </c>
    </row>
    <row r="45066" spans="7:7">
      <c r="G45066" s="162" t="s">
        <v>45311</v>
      </c>
    </row>
    <row r="45067" spans="7:7">
      <c r="G45067" s="162" t="s">
        <v>45312</v>
      </c>
    </row>
    <row r="45068" spans="7:7">
      <c r="G45068" s="162" t="s">
        <v>45313</v>
      </c>
    </row>
    <row r="45069" spans="7:7">
      <c r="G45069" s="162" t="s">
        <v>45314</v>
      </c>
    </row>
    <row r="45070" spans="7:7">
      <c r="G45070" s="162" t="s">
        <v>45315</v>
      </c>
    </row>
    <row r="45071" spans="7:7">
      <c r="G45071" s="162" t="s">
        <v>45316</v>
      </c>
    </row>
    <row r="45072" spans="7:7">
      <c r="G45072" s="162" t="s">
        <v>45317</v>
      </c>
    </row>
    <row r="45073" spans="7:7">
      <c r="G45073" s="162" t="s">
        <v>45318</v>
      </c>
    </row>
    <row r="45074" spans="7:7">
      <c r="G45074" s="162" t="s">
        <v>45319</v>
      </c>
    </row>
    <row r="45075" spans="7:7">
      <c r="G45075" s="162" t="s">
        <v>45320</v>
      </c>
    </row>
    <row r="45076" spans="7:7">
      <c r="G45076" s="162" t="s">
        <v>45321</v>
      </c>
    </row>
    <row r="45077" spans="7:7">
      <c r="G45077" s="162" t="s">
        <v>45322</v>
      </c>
    </row>
    <row r="45078" spans="7:7">
      <c r="G45078" s="162" t="s">
        <v>45323</v>
      </c>
    </row>
    <row r="45079" spans="7:7">
      <c r="G45079" s="162" t="s">
        <v>45324</v>
      </c>
    </row>
    <row r="45080" spans="7:7">
      <c r="G45080" s="162" t="s">
        <v>45325</v>
      </c>
    </row>
    <row r="45081" spans="7:7">
      <c r="G45081" s="162" t="s">
        <v>45326</v>
      </c>
    </row>
    <row r="45082" spans="7:7">
      <c r="G45082" s="162" t="s">
        <v>45327</v>
      </c>
    </row>
    <row r="45083" spans="7:7">
      <c r="G45083" s="162" t="s">
        <v>45328</v>
      </c>
    </row>
    <row r="45084" spans="7:7">
      <c r="G45084" s="162" t="s">
        <v>45329</v>
      </c>
    </row>
    <row r="45085" spans="7:7">
      <c r="G45085" s="162" t="s">
        <v>45330</v>
      </c>
    </row>
    <row r="45086" spans="7:7">
      <c r="G45086" s="162" t="s">
        <v>45331</v>
      </c>
    </row>
    <row r="45087" spans="7:7">
      <c r="G45087" s="162" t="s">
        <v>45332</v>
      </c>
    </row>
    <row r="45088" spans="7:7">
      <c r="G45088" s="162" t="s">
        <v>45333</v>
      </c>
    </row>
    <row r="45089" spans="7:7">
      <c r="G45089" s="162" t="s">
        <v>45334</v>
      </c>
    </row>
    <row r="45090" spans="7:7">
      <c r="G45090" s="162" t="s">
        <v>45335</v>
      </c>
    </row>
    <row r="45091" spans="7:7">
      <c r="G45091" s="162" t="s">
        <v>45336</v>
      </c>
    </row>
    <row r="45092" spans="7:7">
      <c r="G45092" s="162" t="s">
        <v>45337</v>
      </c>
    </row>
    <row r="45093" spans="7:7">
      <c r="G45093" s="162" t="s">
        <v>45338</v>
      </c>
    </row>
    <row r="45094" spans="7:7">
      <c r="G45094" s="162" t="s">
        <v>45339</v>
      </c>
    </row>
    <row r="45095" spans="7:7">
      <c r="G45095" s="162" t="s">
        <v>45340</v>
      </c>
    </row>
    <row r="45096" spans="7:7">
      <c r="G45096" s="162" t="s">
        <v>45341</v>
      </c>
    </row>
    <row r="45097" spans="7:7">
      <c r="G45097" s="162" t="s">
        <v>45342</v>
      </c>
    </row>
    <row r="45098" spans="7:7">
      <c r="G45098" s="162" t="s">
        <v>45343</v>
      </c>
    </row>
    <row r="45099" spans="7:7">
      <c r="G45099" s="162" t="s">
        <v>45344</v>
      </c>
    </row>
    <row r="45100" spans="7:7">
      <c r="G45100" s="162" t="s">
        <v>45345</v>
      </c>
    </row>
    <row r="45101" spans="7:7">
      <c r="G45101" s="162" t="s">
        <v>45346</v>
      </c>
    </row>
    <row r="45102" spans="7:7">
      <c r="G45102" s="162" t="s">
        <v>45347</v>
      </c>
    </row>
    <row r="45103" spans="7:7">
      <c r="G45103" s="162" t="s">
        <v>45348</v>
      </c>
    </row>
    <row r="45104" spans="7:7">
      <c r="G45104" s="162" t="s">
        <v>45349</v>
      </c>
    </row>
    <row r="45105" spans="7:7">
      <c r="G45105" s="162" t="s">
        <v>45350</v>
      </c>
    </row>
    <row r="45106" spans="7:7">
      <c r="G45106" s="162" t="s">
        <v>45351</v>
      </c>
    </row>
    <row r="45107" spans="7:7">
      <c r="G45107" s="162" t="s">
        <v>45352</v>
      </c>
    </row>
    <row r="45108" spans="7:7">
      <c r="G45108" s="162" t="s">
        <v>45353</v>
      </c>
    </row>
    <row r="45109" spans="7:7">
      <c r="G45109" s="162" t="s">
        <v>45354</v>
      </c>
    </row>
    <row r="45110" spans="7:7">
      <c r="G45110" s="162" t="s">
        <v>45355</v>
      </c>
    </row>
    <row r="45111" spans="7:7">
      <c r="G45111" s="162" t="s">
        <v>45356</v>
      </c>
    </row>
    <row r="45112" spans="7:7">
      <c r="G45112" s="162" t="s">
        <v>45357</v>
      </c>
    </row>
    <row r="45113" spans="7:7">
      <c r="G45113" s="162" t="s">
        <v>45358</v>
      </c>
    </row>
    <row r="45114" spans="7:7">
      <c r="G45114" s="162" t="s">
        <v>45359</v>
      </c>
    </row>
    <row r="45115" spans="7:7">
      <c r="G45115" s="162" t="s">
        <v>45360</v>
      </c>
    </row>
    <row r="45116" spans="7:7">
      <c r="G45116" s="162" t="s">
        <v>45361</v>
      </c>
    </row>
    <row r="45117" spans="7:7">
      <c r="G45117" s="162" t="s">
        <v>45362</v>
      </c>
    </row>
    <row r="45118" spans="7:7">
      <c r="G45118" s="162" t="s">
        <v>45363</v>
      </c>
    </row>
    <row r="45119" spans="7:7">
      <c r="G45119" s="162" t="s">
        <v>45364</v>
      </c>
    </row>
    <row r="45120" spans="7:7">
      <c r="G45120" s="162" t="s">
        <v>45365</v>
      </c>
    </row>
    <row r="45121" spans="7:7">
      <c r="G45121" s="162" t="s">
        <v>45366</v>
      </c>
    </row>
    <row r="45122" spans="7:7">
      <c r="G45122" s="162" t="s">
        <v>45367</v>
      </c>
    </row>
    <row r="45123" spans="7:7">
      <c r="G45123" s="162" t="s">
        <v>45368</v>
      </c>
    </row>
    <row r="45124" spans="7:7">
      <c r="G45124" s="162" t="s">
        <v>45369</v>
      </c>
    </row>
    <row r="45125" spans="7:7">
      <c r="G45125" s="162" t="s">
        <v>45370</v>
      </c>
    </row>
    <row r="45126" spans="7:7">
      <c r="G45126" s="162" t="s">
        <v>45371</v>
      </c>
    </row>
    <row r="45127" spans="7:7">
      <c r="G45127" s="162" t="s">
        <v>45372</v>
      </c>
    </row>
    <row r="45128" spans="7:7">
      <c r="G45128" s="162" t="s">
        <v>45373</v>
      </c>
    </row>
    <row r="45129" spans="7:7">
      <c r="G45129" s="162" t="s">
        <v>45374</v>
      </c>
    </row>
    <row r="45130" spans="7:7">
      <c r="G45130" s="162" t="s">
        <v>45375</v>
      </c>
    </row>
    <row r="45131" spans="7:7">
      <c r="G45131" s="162" t="s">
        <v>45376</v>
      </c>
    </row>
    <row r="45132" spans="7:7">
      <c r="G45132" s="162" t="s">
        <v>45377</v>
      </c>
    </row>
    <row r="45133" spans="7:7">
      <c r="G45133" s="162" t="s">
        <v>45378</v>
      </c>
    </row>
    <row r="45134" spans="7:7">
      <c r="G45134" s="162" t="s">
        <v>45379</v>
      </c>
    </row>
    <row r="45135" spans="7:7">
      <c r="G45135" s="162" t="s">
        <v>45380</v>
      </c>
    </row>
    <row r="45136" spans="7:7">
      <c r="G45136" s="162" t="s">
        <v>45381</v>
      </c>
    </row>
    <row r="45137" spans="7:7">
      <c r="G45137" s="162" t="s">
        <v>45382</v>
      </c>
    </row>
    <row r="45138" spans="7:7">
      <c r="G45138" s="162" t="s">
        <v>45383</v>
      </c>
    </row>
    <row r="45139" spans="7:7">
      <c r="G45139" s="162" t="s">
        <v>45384</v>
      </c>
    </row>
    <row r="45140" spans="7:7">
      <c r="G45140" s="162" t="s">
        <v>45385</v>
      </c>
    </row>
    <row r="45141" spans="7:7">
      <c r="G45141" s="162" t="s">
        <v>45386</v>
      </c>
    </row>
    <row r="45142" spans="7:7">
      <c r="G45142" s="162" t="s">
        <v>45387</v>
      </c>
    </row>
    <row r="45143" spans="7:7">
      <c r="G45143" s="162" t="s">
        <v>45388</v>
      </c>
    </row>
    <row r="45144" spans="7:7">
      <c r="G45144" s="162" t="s">
        <v>45389</v>
      </c>
    </row>
    <row r="45145" spans="7:7">
      <c r="G45145" s="162" t="s">
        <v>45390</v>
      </c>
    </row>
    <row r="45146" spans="7:7">
      <c r="G45146" s="162" t="s">
        <v>45391</v>
      </c>
    </row>
    <row r="45147" spans="7:7">
      <c r="G45147" s="162" t="s">
        <v>45392</v>
      </c>
    </row>
    <row r="45148" spans="7:7">
      <c r="G45148" s="162" t="s">
        <v>45393</v>
      </c>
    </row>
    <row r="45149" spans="7:7">
      <c r="G45149" s="162" t="s">
        <v>45394</v>
      </c>
    </row>
    <row r="45150" spans="7:7">
      <c r="G45150" s="162" t="s">
        <v>45395</v>
      </c>
    </row>
    <row r="45151" spans="7:7">
      <c r="G45151" s="162" t="s">
        <v>45396</v>
      </c>
    </row>
    <row r="45152" spans="7:7">
      <c r="G45152" s="162" t="s">
        <v>45397</v>
      </c>
    </row>
    <row r="45153" spans="7:7">
      <c r="G45153" s="162" t="s">
        <v>45398</v>
      </c>
    </row>
    <row r="45154" spans="7:7">
      <c r="G45154" s="162" t="s">
        <v>45399</v>
      </c>
    </row>
    <row r="45155" spans="7:7">
      <c r="G45155" s="162" t="s">
        <v>45400</v>
      </c>
    </row>
    <row r="45156" spans="7:7">
      <c r="G45156" s="162" t="s">
        <v>45401</v>
      </c>
    </row>
    <row r="45157" spans="7:7">
      <c r="G45157" s="162" t="s">
        <v>45402</v>
      </c>
    </row>
    <row r="45158" spans="7:7">
      <c r="G45158" s="162" t="s">
        <v>45403</v>
      </c>
    </row>
    <row r="45159" spans="7:7">
      <c r="G45159" s="162" t="s">
        <v>45404</v>
      </c>
    </row>
    <row r="45160" spans="7:7">
      <c r="G45160" s="162" t="s">
        <v>45405</v>
      </c>
    </row>
    <row r="45161" spans="7:7">
      <c r="G45161" s="162" t="s">
        <v>45406</v>
      </c>
    </row>
    <row r="45162" spans="7:7">
      <c r="G45162" s="162" t="s">
        <v>45407</v>
      </c>
    </row>
    <row r="45163" spans="7:7">
      <c r="G45163" s="162" t="s">
        <v>45408</v>
      </c>
    </row>
    <row r="45164" spans="7:7">
      <c r="G45164" s="162" t="s">
        <v>45409</v>
      </c>
    </row>
    <row r="45165" spans="7:7">
      <c r="G45165" s="162" t="s">
        <v>45410</v>
      </c>
    </row>
    <row r="45166" spans="7:7">
      <c r="G45166" s="162" t="s">
        <v>45411</v>
      </c>
    </row>
    <row r="45167" spans="7:7">
      <c r="G45167" s="162" t="s">
        <v>45412</v>
      </c>
    </row>
    <row r="45168" spans="7:7">
      <c r="G45168" s="162" t="s">
        <v>45413</v>
      </c>
    </row>
    <row r="45169" spans="7:7">
      <c r="G45169" s="162" t="s">
        <v>45414</v>
      </c>
    </row>
    <row r="45170" spans="7:7">
      <c r="G45170" s="162" t="s">
        <v>45415</v>
      </c>
    </row>
    <row r="45171" spans="7:7">
      <c r="G45171" s="162" t="s">
        <v>45416</v>
      </c>
    </row>
    <row r="45172" spans="7:7">
      <c r="G45172" s="162" t="s">
        <v>45417</v>
      </c>
    </row>
    <row r="45173" spans="7:7">
      <c r="G45173" s="162" t="s">
        <v>45418</v>
      </c>
    </row>
    <row r="45174" spans="7:7">
      <c r="G45174" s="162" t="s">
        <v>45419</v>
      </c>
    </row>
    <row r="45175" spans="7:7">
      <c r="G45175" s="162" t="s">
        <v>45420</v>
      </c>
    </row>
    <row r="45176" spans="7:7">
      <c r="G45176" s="162" t="s">
        <v>45421</v>
      </c>
    </row>
    <row r="45177" spans="7:7">
      <c r="G45177" s="162" t="s">
        <v>45422</v>
      </c>
    </row>
    <row r="45178" spans="7:7">
      <c r="G45178" s="162" t="s">
        <v>45423</v>
      </c>
    </row>
    <row r="45179" spans="7:7">
      <c r="G45179" s="162" t="s">
        <v>45424</v>
      </c>
    </row>
    <row r="45180" spans="7:7">
      <c r="G45180" s="162" t="s">
        <v>45425</v>
      </c>
    </row>
    <row r="45181" spans="7:7">
      <c r="G45181" s="162" t="s">
        <v>45426</v>
      </c>
    </row>
    <row r="45182" spans="7:7">
      <c r="G45182" s="162" t="s">
        <v>45427</v>
      </c>
    </row>
    <row r="45183" spans="7:7">
      <c r="G45183" s="162" t="s">
        <v>45428</v>
      </c>
    </row>
    <row r="45184" spans="7:7">
      <c r="G45184" s="162" t="s">
        <v>45429</v>
      </c>
    </row>
    <row r="45185" spans="7:7">
      <c r="G45185" s="162" t="s">
        <v>45430</v>
      </c>
    </row>
    <row r="45186" spans="7:7">
      <c r="G45186" s="162" t="s">
        <v>45431</v>
      </c>
    </row>
    <row r="45187" spans="7:7">
      <c r="G45187" s="162" t="s">
        <v>45432</v>
      </c>
    </row>
    <row r="45188" spans="7:7">
      <c r="G45188" s="162" t="s">
        <v>45433</v>
      </c>
    </row>
    <row r="45189" spans="7:7">
      <c r="G45189" s="162" t="s">
        <v>45434</v>
      </c>
    </row>
    <row r="45190" spans="7:7">
      <c r="G45190" s="162" t="s">
        <v>45435</v>
      </c>
    </row>
    <row r="45191" spans="7:7">
      <c r="G45191" s="162" t="s">
        <v>45436</v>
      </c>
    </row>
    <row r="45192" spans="7:7">
      <c r="G45192" s="162" t="s">
        <v>45437</v>
      </c>
    </row>
    <row r="45193" spans="7:7">
      <c r="G45193" s="162" t="s">
        <v>45438</v>
      </c>
    </row>
    <row r="45194" spans="7:7">
      <c r="G45194" s="162" t="s">
        <v>45439</v>
      </c>
    </row>
    <row r="45195" spans="7:7">
      <c r="G45195" s="162" t="s">
        <v>45440</v>
      </c>
    </row>
    <row r="45196" spans="7:7">
      <c r="G45196" s="162" t="s">
        <v>45441</v>
      </c>
    </row>
    <row r="45197" spans="7:7">
      <c r="G45197" s="162" t="s">
        <v>45442</v>
      </c>
    </row>
    <row r="45198" spans="7:7">
      <c r="G45198" s="162" t="s">
        <v>45443</v>
      </c>
    </row>
    <row r="45199" spans="7:7">
      <c r="G45199" s="162" t="s">
        <v>45444</v>
      </c>
    </row>
    <row r="45200" spans="7:7">
      <c r="G45200" s="162" t="s">
        <v>45445</v>
      </c>
    </row>
    <row r="45201" spans="7:7">
      <c r="G45201" s="162" t="s">
        <v>45446</v>
      </c>
    </row>
    <row r="45202" spans="7:7">
      <c r="G45202" s="162" t="s">
        <v>45447</v>
      </c>
    </row>
    <row r="45203" spans="7:7">
      <c r="G45203" s="162" t="s">
        <v>45448</v>
      </c>
    </row>
    <row r="45204" spans="7:7">
      <c r="G45204" s="162" t="s">
        <v>45449</v>
      </c>
    </row>
    <row r="45205" spans="7:7">
      <c r="G45205" s="162" t="s">
        <v>45450</v>
      </c>
    </row>
    <row r="45206" spans="7:7">
      <c r="G45206" s="162" t="s">
        <v>45451</v>
      </c>
    </row>
    <row r="45207" spans="7:7">
      <c r="G45207" s="162" t="s">
        <v>45452</v>
      </c>
    </row>
    <row r="45208" spans="7:7">
      <c r="G45208" s="162" t="s">
        <v>45453</v>
      </c>
    </row>
    <row r="45209" spans="7:7">
      <c r="G45209" s="162" t="s">
        <v>45454</v>
      </c>
    </row>
    <row r="45210" spans="7:7">
      <c r="G45210" s="162" t="s">
        <v>45455</v>
      </c>
    </row>
    <row r="45211" spans="7:7">
      <c r="G45211" s="162" t="s">
        <v>45456</v>
      </c>
    </row>
    <row r="45212" spans="7:7">
      <c r="G45212" s="162" t="s">
        <v>45457</v>
      </c>
    </row>
    <row r="45213" spans="7:7">
      <c r="G45213" s="162" t="s">
        <v>45458</v>
      </c>
    </row>
    <row r="45214" spans="7:7">
      <c r="G45214" s="162" t="s">
        <v>45459</v>
      </c>
    </row>
    <row r="45215" spans="7:7">
      <c r="G45215" s="162" t="s">
        <v>45460</v>
      </c>
    </row>
    <row r="45216" spans="7:7">
      <c r="G45216" s="162" t="s">
        <v>45461</v>
      </c>
    </row>
    <row r="45217" spans="7:7">
      <c r="G45217" s="162" t="s">
        <v>45462</v>
      </c>
    </row>
    <row r="45218" spans="7:7">
      <c r="G45218" s="162" t="s">
        <v>45463</v>
      </c>
    </row>
    <row r="45219" spans="7:7">
      <c r="G45219" s="162" t="s">
        <v>45464</v>
      </c>
    </row>
    <row r="45220" spans="7:7">
      <c r="G45220" s="162" t="s">
        <v>45465</v>
      </c>
    </row>
    <row r="45221" spans="7:7">
      <c r="G45221" s="162" t="s">
        <v>45466</v>
      </c>
    </row>
    <row r="45222" spans="7:7">
      <c r="G45222" s="162" t="s">
        <v>45467</v>
      </c>
    </row>
    <row r="45223" spans="7:7">
      <c r="G45223" s="162" t="s">
        <v>45468</v>
      </c>
    </row>
    <row r="45224" spans="7:7">
      <c r="G45224" s="162" t="s">
        <v>45469</v>
      </c>
    </row>
    <row r="45225" spans="7:7">
      <c r="G45225" s="162" t="s">
        <v>45470</v>
      </c>
    </row>
    <row r="45226" spans="7:7">
      <c r="G45226" s="162" t="s">
        <v>45471</v>
      </c>
    </row>
    <row r="45227" spans="7:7">
      <c r="G45227" s="162" t="s">
        <v>45472</v>
      </c>
    </row>
    <row r="45228" spans="7:7">
      <c r="G45228" s="162" t="s">
        <v>45473</v>
      </c>
    </row>
    <row r="45229" spans="7:7">
      <c r="G45229" s="162" t="s">
        <v>45474</v>
      </c>
    </row>
    <row r="45230" spans="7:7">
      <c r="G45230" s="162" t="s">
        <v>45475</v>
      </c>
    </row>
    <row r="45231" spans="7:7">
      <c r="G45231" s="162" t="s">
        <v>45476</v>
      </c>
    </row>
    <row r="45232" spans="7:7">
      <c r="G45232" s="162" t="s">
        <v>45477</v>
      </c>
    </row>
    <row r="45233" spans="7:7">
      <c r="G45233" s="162" t="s">
        <v>45478</v>
      </c>
    </row>
    <row r="45234" spans="7:7">
      <c r="G45234" s="162" t="s">
        <v>45479</v>
      </c>
    </row>
    <row r="45235" spans="7:7">
      <c r="G45235" s="162" t="s">
        <v>45480</v>
      </c>
    </row>
    <row r="45236" spans="7:7">
      <c r="G45236" s="162" t="s">
        <v>45481</v>
      </c>
    </row>
    <row r="45237" spans="7:7">
      <c r="G45237" s="162" t="s">
        <v>45482</v>
      </c>
    </row>
    <row r="45238" spans="7:7">
      <c r="G45238" s="162" t="s">
        <v>45483</v>
      </c>
    </row>
    <row r="45239" spans="7:7">
      <c r="G45239" s="162" t="s">
        <v>45484</v>
      </c>
    </row>
    <row r="45240" spans="7:7">
      <c r="G45240" s="162" t="s">
        <v>45485</v>
      </c>
    </row>
    <row r="45241" spans="7:7">
      <c r="G45241" s="162" t="s">
        <v>45486</v>
      </c>
    </row>
    <row r="45242" spans="7:7">
      <c r="G45242" s="162" t="s">
        <v>45487</v>
      </c>
    </row>
    <row r="45243" spans="7:7">
      <c r="G45243" s="162" t="s">
        <v>45488</v>
      </c>
    </row>
    <row r="45244" spans="7:7">
      <c r="G45244" s="162" t="s">
        <v>45489</v>
      </c>
    </row>
    <row r="45245" spans="7:7">
      <c r="G45245" s="162" t="s">
        <v>45490</v>
      </c>
    </row>
    <row r="45246" spans="7:7">
      <c r="G45246" s="162" t="s">
        <v>45491</v>
      </c>
    </row>
    <row r="45247" spans="7:7">
      <c r="G45247" s="162" t="s">
        <v>45492</v>
      </c>
    </row>
    <row r="45248" spans="7:7">
      <c r="G45248" s="162" t="s">
        <v>45493</v>
      </c>
    </row>
    <row r="45249" spans="7:7">
      <c r="G45249" s="162" t="s">
        <v>45494</v>
      </c>
    </row>
    <row r="45250" spans="7:7">
      <c r="G45250" s="162" t="s">
        <v>45495</v>
      </c>
    </row>
    <row r="45251" spans="7:7">
      <c r="G45251" s="162" t="s">
        <v>45496</v>
      </c>
    </row>
    <row r="45252" spans="7:7">
      <c r="G45252" s="162" t="s">
        <v>45497</v>
      </c>
    </row>
    <row r="45253" spans="7:7">
      <c r="G45253" s="162" t="s">
        <v>45498</v>
      </c>
    </row>
    <row r="45254" spans="7:7">
      <c r="G45254" s="162" t="s">
        <v>45499</v>
      </c>
    </row>
    <row r="45255" spans="7:7">
      <c r="G45255" s="162" t="s">
        <v>45500</v>
      </c>
    </row>
    <row r="45256" spans="7:7">
      <c r="G45256" s="162" t="s">
        <v>45501</v>
      </c>
    </row>
    <row r="45257" spans="7:7">
      <c r="G45257" s="162" t="s">
        <v>45502</v>
      </c>
    </row>
    <row r="45258" spans="7:7">
      <c r="G45258" s="162" t="s">
        <v>45503</v>
      </c>
    </row>
    <row r="45259" spans="7:7">
      <c r="G45259" s="162" t="s">
        <v>45504</v>
      </c>
    </row>
    <row r="45260" spans="7:7">
      <c r="G45260" s="162" t="s">
        <v>45505</v>
      </c>
    </row>
    <row r="45261" spans="7:7">
      <c r="G45261" s="162" t="s">
        <v>45506</v>
      </c>
    </row>
    <row r="45262" spans="7:7">
      <c r="G45262" s="162" t="s">
        <v>45507</v>
      </c>
    </row>
    <row r="45263" spans="7:7">
      <c r="G45263" s="162" t="s">
        <v>45508</v>
      </c>
    </row>
    <row r="45264" spans="7:7">
      <c r="G45264" s="162" t="s">
        <v>45509</v>
      </c>
    </row>
    <row r="45265" spans="7:7">
      <c r="G45265" s="162" t="s">
        <v>45510</v>
      </c>
    </row>
    <row r="45266" spans="7:7">
      <c r="G45266" s="162" t="s">
        <v>45511</v>
      </c>
    </row>
    <row r="45267" spans="7:7">
      <c r="G45267" s="162" t="s">
        <v>45512</v>
      </c>
    </row>
    <row r="45268" spans="7:7">
      <c r="G45268" s="162" t="s">
        <v>45513</v>
      </c>
    </row>
    <row r="45269" spans="7:7">
      <c r="G45269" s="162" t="s">
        <v>45514</v>
      </c>
    </row>
    <row r="45270" spans="7:7">
      <c r="G45270" s="162" t="s">
        <v>45515</v>
      </c>
    </row>
    <row r="45271" spans="7:7">
      <c r="G45271" s="162" t="s">
        <v>45516</v>
      </c>
    </row>
    <row r="45272" spans="7:7">
      <c r="G45272" s="162" t="s">
        <v>45517</v>
      </c>
    </row>
    <row r="45273" spans="7:7">
      <c r="G45273" s="162" t="s">
        <v>45518</v>
      </c>
    </row>
    <row r="45274" spans="7:7">
      <c r="G45274" s="162" t="s">
        <v>45519</v>
      </c>
    </row>
    <row r="45275" spans="7:7">
      <c r="G45275" s="162" t="s">
        <v>45520</v>
      </c>
    </row>
    <row r="45276" spans="7:7">
      <c r="G45276" s="162" t="s">
        <v>45521</v>
      </c>
    </row>
    <row r="45277" spans="7:7">
      <c r="G45277" s="162" t="s">
        <v>45522</v>
      </c>
    </row>
    <row r="45278" spans="7:7">
      <c r="G45278" s="162" t="s">
        <v>45523</v>
      </c>
    </row>
    <row r="45279" spans="7:7">
      <c r="G45279" s="162" t="s">
        <v>45524</v>
      </c>
    </row>
    <row r="45280" spans="7:7">
      <c r="G45280" s="162" t="s">
        <v>45525</v>
      </c>
    </row>
    <row r="45281" spans="7:7">
      <c r="G45281" s="162" t="s">
        <v>45526</v>
      </c>
    </row>
    <row r="45282" spans="7:7">
      <c r="G45282" s="162" t="s">
        <v>45527</v>
      </c>
    </row>
    <row r="45283" spans="7:7">
      <c r="G45283" s="162" t="s">
        <v>45528</v>
      </c>
    </row>
    <row r="45284" spans="7:7">
      <c r="G45284" s="162" t="s">
        <v>45529</v>
      </c>
    </row>
    <row r="45285" spans="7:7">
      <c r="G45285" s="162" t="s">
        <v>45530</v>
      </c>
    </row>
    <row r="45286" spans="7:7">
      <c r="G45286" s="162" t="s">
        <v>45531</v>
      </c>
    </row>
    <row r="45287" spans="7:7">
      <c r="G45287" s="162" t="s">
        <v>45532</v>
      </c>
    </row>
    <row r="45288" spans="7:7">
      <c r="G45288" s="162" t="s">
        <v>45533</v>
      </c>
    </row>
    <row r="45289" spans="7:7">
      <c r="G45289" s="162" t="s">
        <v>45534</v>
      </c>
    </row>
    <row r="45290" spans="7:7">
      <c r="G45290" s="162" t="s">
        <v>45535</v>
      </c>
    </row>
    <row r="45291" spans="7:7">
      <c r="G45291" s="162" t="s">
        <v>45536</v>
      </c>
    </row>
    <row r="45292" spans="7:7">
      <c r="G45292" s="162" t="s">
        <v>45537</v>
      </c>
    </row>
    <row r="45293" spans="7:7">
      <c r="G45293" s="162" t="s">
        <v>45538</v>
      </c>
    </row>
    <row r="45294" spans="7:7">
      <c r="G45294" s="162" t="s">
        <v>45539</v>
      </c>
    </row>
    <row r="45295" spans="7:7">
      <c r="G45295" s="162" t="s">
        <v>45540</v>
      </c>
    </row>
    <row r="45296" spans="7:7">
      <c r="G45296" s="162" t="s">
        <v>45541</v>
      </c>
    </row>
    <row r="45297" spans="7:7">
      <c r="G45297" s="162" t="s">
        <v>45542</v>
      </c>
    </row>
    <row r="45298" spans="7:7">
      <c r="G45298" s="162" t="s">
        <v>45543</v>
      </c>
    </row>
    <row r="45299" spans="7:7">
      <c r="G45299" s="162" t="s">
        <v>45544</v>
      </c>
    </row>
    <row r="45300" spans="7:7">
      <c r="G45300" s="162" t="s">
        <v>45545</v>
      </c>
    </row>
    <row r="45301" spans="7:7">
      <c r="G45301" s="162" t="s">
        <v>45546</v>
      </c>
    </row>
    <row r="45302" spans="7:7">
      <c r="G45302" s="162" t="s">
        <v>45547</v>
      </c>
    </row>
    <row r="45303" spans="7:7">
      <c r="G45303" s="162" t="s">
        <v>45548</v>
      </c>
    </row>
    <row r="45304" spans="7:7">
      <c r="G45304" s="162" t="s">
        <v>45549</v>
      </c>
    </row>
    <row r="45305" spans="7:7">
      <c r="G45305" s="162" t="s">
        <v>45550</v>
      </c>
    </row>
    <row r="45306" spans="7:7">
      <c r="G45306" s="162" t="s">
        <v>45551</v>
      </c>
    </row>
    <row r="45307" spans="7:7">
      <c r="G45307" s="162" t="s">
        <v>45552</v>
      </c>
    </row>
    <row r="45308" spans="7:7">
      <c r="G45308" s="162" t="s">
        <v>45553</v>
      </c>
    </row>
    <row r="45309" spans="7:7">
      <c r="G45309" s="162" t="s">
        <v>45554</v>
      </c>
    </row>
    <row r="45310" spans="7:7">
      <c r="G45310" s="162" t="s">
        <v>45555</v>
      </c>
    </row>
    <row r="45311" spans="7:7">
      <c r="G45311" s="162" t="s">
        <v>45556</v>
      </c>
    </row>
    <row r="45312" spans="7:7">
      <c r="G45312" s="162" t="s">
        <v>45557</v>
      </c>
    </row>
    <row r="45313" spans="7:7">
      <c r="G45313" s="162" t="s">
        <v>45558</v>
      </c>
    </row>
    <row r="45314" spans="7:7">
      <c r="G45314" s="162" t="s">
        <v>45559</v>
      </c>
    </row>
    <row r="45315" spans="7:7">
      <c r="G45315" s="162" t="s">
        <v>45560</v>
      </c>
    </row>
    <row r="45316" spans="7:7">
      <c r="G45316" s="162" t="s">
        <v>45561</v>
      </c>
    </row>
    <row r="45317" spans="7:7">
      <c r="G45317" s="162" t="s">
        <v>45562</v>
      </c>
    </row>
    <row r="45318" spans="7:7">
      <c r="G45318" s="162" t="s">
        <v>45563</v>
      </c>
    </row>
    <row r="45319" spans="7:7">
      <c r="G45319" s="162" t="s">
        <v>45564</v>
      </c>
    </row>
    <row r="45320" spans="7:7">
      <c r="G45320" s="162" t="s">
        <v>45565</v>
      </c>
    </row>
    <row r="45321" spans="7:7">
      <c r="G45321" s="162" t="s">
        <v>45566</v>
      </c>
    </row>
    <row r="45322" spans="7:7">
      <c r="G45322" s="162" t="s">
        <v>45567</v>
      </c>
    </row>
    <row r="45323" spans="7:7">
      <c r="G45323" s="162" t="s">
        <v>45568</v>
      </c>
    </row>
    <row r="45324" spans="7:7">
      <c r="G45324" s="162" t="s">
        <v>45569</v>
      </c>
    </row>
    <row r="45325" spans="7:7">
      <c r="G45325" s="162" t="s">
        <v>45570</v>
      </c>
    </row>
    <row r="45326" spans="7:7">
      <c r="G45326" s="162" t="s">
        <v>45571</v>
      </c>
    </row>
    <row r="45327" spans="7:7">
      <c r="G45327" s="162" t="s">
        <v>45572</v>
      </c>
    </row>
    <row r="45328" spans="7:7">
      <c r="G45328" s="162" t="s">
        <v>45573</v>
      </c>
    </row>
    <row r="45329" spans="7:7">
      <c r="G45329" s="162" t="s">
        <v>45574</v>
      </c>
    </row>
    <row r="45330" spans="7:7">
      <c r="G45330" s="162" t="s">
        <v>45575</v>
      </c>
    </row>
    <row r="45331" spans="7:7">
      <c r="G45331" s="162" t="s">
        <v>45576</v>
      </c>
    </row>
    <row r="45332" spans="7:7">
      <c r="G45332" s="162" t="s">
        <v>45577</v>
      </c>
    </row>
    <row r="45333" spans="7:7">
      <c r="G45333" s="162" t="s">
        <v>45578</v>
      </c>
    </row>
    <row r="45334" spans="7:7">
      <c r="G45334" s="162" t="s">
        <v>45579</v>
      </c>
    </row>
    <row r="45335" spans="7:7">
      <c r="G45335" s="162" t="s">
        <v>45580</v>
      </c>
    </row>
    <row r="45336" spans="7:7">
      <c r="G45336" s="162" t="s">
        <v>45581</v>
      </c>
    </row>
    <row r="45337" spans="7:7">
      <c r="G45337" s="162" t="s">
        <v>45582</v>
      </c>
    </row>
    <row r="45338" spans="7:7">
      <c r="G45338" s="162" t="s">
        <v>45583</v>
      </c>
    </row>
    <row r="45339" spans="7:7">
      <c r="G45339" s="162" t="s">
        <v>45584</v>
      </c>
    </row>
    <row r="45340" spans="7:7">
      <c r="G45340" s="162" t="s">
        <v>45585</v>
      </c>
    </row>
    <row r="45341" spans="7:7">
      <c r="G45341" s="162" t="s">
        <v>45586</v>
      </c>
    </row>
    <row r="45342" spans="7:7">
      <c r="G45342" s="162" t="s">
        <v>45587</v>
      </c>
    </row>
    <row r="45343" spans="7:7">
      <c r="G45343" s="162" t="s">
        <v>45588</v>
      </c>
    </row>
    <row r="45344" spans="7:7">
      <c r="G45344" s="162" t="s">
        <v>45589</v>
      </c>
    </row>
    <row r="45345" spans="7:7">
      <c r="G45345" s="162" t="s">
        <v>45590</v>
      </c>
    </row>
    <row r="45346" spans="7:7">
      <c r="G45346" s="162" t="s">
        <v>45591</v>
      </c>
    </row>
    <row r="45347" spans="7:7">
      <c r="G45347" s="162" t="s">
        <v>45592</v>
      </c>
    </row>
    <row r="45348" spans="7:7">
      <c r="G45348" s="162" t="s">
        <v>45593</v>
      </c>
    </row>
    <row r="45349" spans="7:7">
      <c r="G45349" s="162" t="s">
        <v>45594</v>
      </c>
    </row>
    <row r="45350" spans="7:7">
      <c r="G45350" s="162" t="s">
        <v>45595</v>
      </c>
    </row>
    <row r="45351" spans="7:7">
      <c r="G45351" s="162" t="s">
        <v>45596</v>
      </c>
    </row>
    <row r="45352" spans="7:7">
      <c r="G45352" s="162" t="s">
        <v>45597</v>
      </c>
    </row>
    <row r="45353" spans="7:7">
      <c r="G45353" s="162" t="s">
        <v>45598</v>
      </c>
    </row>
    <row r="45354" spans="7:7">
      <c r="G45354" s="162" t="s">
        <v>45599</v>
      </c>
    </row>
    <row r="45355" spans="7:7">
      <c r="G45355" s="162" t="s">
        <v>45600</v>
      </c>
    </row>
    <row r="45356" spans="7:7">
      <c r="G45356" s="162" t="s">
        <v>45601</v>
      </c>
    </row>
    <row r="45357" spans="7:7">
      <c r="G45357" s="162" t="s">
        <v>45602</v>
      </c>
    </row>
    <row r="45358" spans="7:7">
      <c r="G45358" s="162" t="s">
        <v>45603</v>
      </c>
    </row>
    <row r="45359" spans="7:7">
      <c r="G45359" s="162" t="s">
        <v>45604</v>
      </c>
    </row>
    <row r="45360" spans="7:7">
      <c r="G45360" s="162" t="s">
        <v>45605</v>
      </c>
    </row>
    <row r="45361" spans="7:7">
      <c r="G45361" s="162" t="s">
        <v>45606</v>
      </c>
    </row>
    <row r="45362" spans="7:7">
      <c r="G45362" s="162" t="s">
        <v>45607</v>
      </c>
    </row>
    <row r="45363" spans="7:7">
      <c r="G45363" s="162" t="s">
        <v>45608</v>
      </c>
    </row>
    <row r="45364" spans="7:7">
      <c r="G45364" s="162" t="s">
        <v>45609</v>
      </c>
    </row>
    <row r="45365" spans="7:7">
      <c r="G45365" s="162" t="s">
        <v>45610</v>
      </c>
    </row>
    <row r="45366" spans="7:7">
      <c r="G45366" s="162" t="s">
        <v>45611</v>
      </c>
    </row>
    <row r="45367" spans="7:7">
      <c r="G45367" s="162" t="s">
        <v>45612</v>
      </c>
    </row>
    <row r="45368" spans="7:7">
      <c r="G45368" s="162" t="s">
        <v>45613</v>
      </c>
    </row>
    <row r="45369" spans="7:7">
      <c r="G45369" s="162" t="s">
        <v>45614</v>
      </c>
    </row>
    <row r="45370" spans="7:7">
      <c r="G45370" s="162" t="s">
        <v>45615</v>
      </c>
    </row>
    <row r="45371" spans="7:7">
      <c r="G45371" s="162" t="s">
        <v>45616</v>
      </c>
    </row>
    <row r="45372" spans="7:7">
      <c r="G45372" s="162" t="s">
        <v>45617</v>
      </c>
    </row>
    <row r="45373" spans="7:7">
      <c r="G45373" s="162" t="s">
        <v>45618</v>
      </c>
    </row>
    <row r="45374" spans="7:7">
      <c r="G45374" s="162" t="s">
        <v>45619</v>
      </c>
    </row>
    <row r="45375" spans="7:7">
      <c r="G45375" s="162" t="s">
        <v>45620</v>
      </c>
    </row>
    <row r="45376" spans="7:7">
      <c r="G45376" s="162" t="s">
        <v>45621</v>
      </c>
    </row>
    <row r="45377" spans="7:7">
      <c r="G45377" s="162" t="s">
        <v>45622</v>
      </c>
    </row>
    <row r="45378" spans="7:7">
      <c r="G45378" s="162" t="s">
        <v>45623</v>
      </c>
    </row>
    <row r="45379" spans="7:7">
      <c r="G45379" s="162" t="s">
        <v>45624</v>
      </c>
    </row>
    <row r="45380" spans="7:7">
      <c r="G45380" s="162" t="s">
        <v>45625</v>
      </c>
    </row>
    <row r="45381" spans="7:7">
      <c r="G45381" s="162" t="s">
        <v>45626</v>
      </c>
    </row>
    <row r="45382" spans="7:7">
      <c r="G45382" s="162" t="s">
        <v>45627</v>
      </c>
    </row>
    <row r="45383" spans="7:7">
      <c r="G45383" s="162" t="s">
        <v>45628</v>
      </c>
    </row>
    <row r="45384" spans="7:7">
      <c r="G45384" s="162" t="s">
        <v>45629</v>
      </c>
    </row>
    <row r="45385" spans="7:7">
      <c r="G45385" s="162" t="s">
        <v>45630</v>
      </c>
    </row>
    <row r="45386" spans="7:7">
      <c r="G45386" s="162" t="s">
        <v>45631</v>
      </c>
    </row>
    <row r="45387" spans="7:7">
      <c r="G45387" s="162" t="s">
        <v>45632</v>
      </c>
    </row>
    <row r="45388" spans="7:7">
      <c r="G45388" s="162" t="s">
        <v>45633</v>
      </c>
    </row>
    <row r="45389" spans="7:7">
      <c r="G45389" s="162" t="s">
        <v>45634</v>
      </c>
    </row>
    <row r="45390" spans="7:7">
      <c r="G45390" s="162" t="s">
        <v>45635</v>
      </c>
    </row>
    <row r="45391" spans="7:7">
      <c r="G45391" s="162" t="s">
        <v>45636</v>
      </c>
    </row>
    <row r="45392" spans="7:7">
      <c r="G45392" s="162" t="s">
        <v>45637</v>
      </c>
    </row>
    <row r="45393" spans="7:7">
      <c r="G45393" s="162" t="s">
        <v>45638</v>
      </c>
    </row>
    <row r="45394" spans="7:7">
      <c r="G45394" s="162" t="s">
        <v>45639</v>
      </c>
    </row>
    <row r="45395" spans="7:7">
      <c r="G45395" s="162" t="s">
        <v>45640</v>
      </c>
    </row>
    <row r="45396" spans="7:7">
      <c r="G45396" s="162" t="s">
        <v>45641</v>
      </c>
    </row>
    <row r="45397" spans="7:7">
      <c r="G45397" s="162" t="s">
        <v>45642</v>
      </c>
    </row>
    <row r="45398" spans="7:7">
      <c r="G45398" s="162" t="s">
        <v>45643</v>
      </c>
    </row>
    <row r="45399" spans="7:7">
      <c r="G45399" s="162" t="s">
        <v>45644</v>
      </c>
    </row>
    <row r="45400" spans="7:7">
      <c r="G45400" s="162" t="s">
        <v>45645</v>
      </c>
    </row>
    <row r="45401" spans="7:7">
      <c r="G45401" s="162" t="s">
        <v>45646</v>
      </c>
    </row>
    <row r="45402" spans="7:7">
      <c r="G45402" s="162" t="s">
        <v>45647</v>
      </c>
    </row>
    <row r="45403" spans="7:7">
      <c r="G45403" s="162" t="s">
        <v>45648</v>
      </c>
    </row>
    <row r="45404" spans="7:7">
      <c r="G45404" s="162" t="s">
        <v>45649</v>
      </c>
    </row>
    <row r="45405" spans="7:7">
      <c r="G45405" s="162" t="s">
        <v>45650</v>
      </c>
    </row>
    <row r="45406" spans="7:7">
      <c r="G45406" s="162" t="s">
        <v>45651</v>
      </c>
    </row>
    <row r="45407" spans="7:7">
      <c r="G45407" s="162" t="s">
        <v>45652</v>
      </c>
    </row>
    <row r="45408" spans="7:7">
      <c r="G45408" s="162" t="s">
        <v>45653</v>
      </c>
    </row>
    <row r="45409" spans="7:7">
      <c r="G45409" s="162" t="s">
        <v>45654</v>
      </c>
    </row>
    <row r="45410" spans="7:7">
      <c r="G45410" s="162" t="s">
        <v>45655</v>
      </c>
    </row>
    <row r="45411" spans="7:7">
      <c r="G45411" s="162" t="s">
        <v>45656</v>
      </c>
    </row>
    <row r="45412" spans="7:7">
      <c r="G45412" s="162" t="s">
        <v>45657</v>
      </c>
    </row>
    <row r="45413" spans="7:7">
      <c r="G45413" s="162" t="s">
        <v>45658</v>
      </c>
    </row>
    <row r="45414" spans="7:7">
      <c r="G45414" s="162" t="s">
        <v>45659</v>
      </c>
    </row>
    <row r="45415" spans="7:7">
      <c r="G45415" s="162" t="s">
        <v>45660</v>
      </c>
    </row>
    <row r="45416" spans="7:7">
      <c r="G45416" s="162" t="s">
        <v>45661</v>
      </c>
    </row>
    <row r="45417" spans="7:7">
      <c r="G45417" s="162" t="s">
        <v>45662</v>
      </c>
    </row>
    <row r="45418" spans="7:7">
      <c r="G45418" s="162" t="s">
        <v>45663</v>
      </c>
    </row>
    <row r="45419" spans="7:7">
      <c r="G45419" s="162" t="s">
        <v>45664</v>
      </c>
    </row>
    <row r="45420" spans="7:7">
      <c r="G45420" s="162" t="s">
        <v>45665</v>
      </c>
    </row>
    <row r="45421" spans="7:7">
      <c r="G45421" s="162" t="s">
        <v>45666</v>
      </c>
    </row>
    <row r="45422" spans="7:7">
      <c r="G45422" s="162" t="s">
        <v>45667</v>
      </c>
    </row>
    <row r="45423" spans="7:7">
      <c r="G45423" s="162" t="s">
        <v>45668</v>
      </c>
    </row>
    <row r="45424" spans="7:7">
      <c r="G45424" s="162" t="s">
        <v>45669</v>
      </c>
    </row>
    <row r="45425" spans="7:7">
      <c r="G45425" s="162" t="s">
        <v>45670</v>
      </c>
    </row>
    <row r="45426" spans="7:7">
      <c r="G45426" s="162" t="s">
        <v>45671</v>
      </c>
    </row>
    <row r="45427" spans="7:7">
      <c r="G45427" s="162" t="s">
        <v>45672</v>
      </c>
    </row>
    <row r="45428" spans="7:7">
      <c r="G45428" s="162" t="s">
        <v>45673</v>
      </c>
    </row>
    <row r="45429" spans="7:7">
      <c r="G45429" s="162" t="s">
        <v>45674</v>
      </c>
    </row>
    <row r="45430" spans="7:7">
      <c r="G45430" s="162" t="s">
        <v>45675</v>
      </c>
    </row>
    <row r="45431" spans="7:7">
      <c r="G45431" s="162" t="s">
        <v>45676</v>
      </c>
    </row>
    <row r="45432" spans="7:7">
      <c r="G45432" s="162" t="s">
        <v>45677</v>
      </c>
    </row>
    <row r="45433" spans="7:7">
      <c r="G45433" s="162" t="s">
        <v>45678</v>
      </c>
    </row>
    <row r="45434" spans="7:7">
      <c r="G45434" s="162" t="s">
        <v>45679</v>
      </c>
    </row>
    <row r="45435" spans="7:7">
      <c r="G45435" s="162" t="s">
        <v>45680</v>
      </c>
    </row>
    <row r="45436" spans="7:7">
      <c r="G45436" s="162" t="s">
        <v>45681</v>
      </c>
    </row>
    <row r="45437" spans="7:7">
      <c r="G45437" s="162" t="s">
        <v>45682</v>
      </c>
    </row>
    <row r="45438" spans="7:7">
      <c r="G45438" s="162" t="s">
        <v>45683</v>
      </c>
    </row>
    <row r="45439" spans="7:7">
      <c r="G45439" s="162" t="s">
        <v>45684</v>
      </c>
    </row>
    <row r="45440" spans="7:7">
      <c r="G45440" s="162" t="s">
        <v>45685</v>
      </c>
    </row>
    <row r="45441" spans="7:7">
      <c r="G45441" s="162" t="s">
        <v>45686</v>
      </c>
    </row>
    <row r="45442" spans="7:7">
      <c r="G45442" s="162" t="s">
        <v>45687</v>
      </c>
    </row>
    <row r="45443" spans="7:7">
      <c r="G45443" s="162" t="s">
        <v>45688</v>
      </c>
    </row>
    <row r="45444" spans="7:7">
      <c r="G45444" s="162" t="s">
        <v>45689</v>
      </c>
    </row>
    <row r="45445" spans="7:7">
      <c r="G45445" s="162" t="s">
        <v>45690</v>
      </c>
    </row>
    <row r="45446" spans="7:7">
      <c r="G45446" s="162" t="s">
        <v>45691</v>
      </c>
    </row>
    <row r="45447" spans="7:7">
      <c r="G45447" s="162" t="s">
        <v>45692</v>
      </c>
    </row>
    <row r="45448" spans="7:7">
      <c r="G45448" s="162" t="s">
        <v>45693</v>
      </c>
    </row>
    <row r="45449" spans="7:7">
      <c r="G45449" s="162" t="s">
        <v>45694</v>
      </c>
    </row>
    <row r="45450" spans="7:7">
      <c r="G45450" s="162" t="s">
        <v>45695</v>
      </c>
    </row>
    <row r="45451" spans="7:7">
      <c r="G45451" s="162" t="s">
        <v>45696</v>
      </c>
    </row>
    <row r="45452" spans="7:7">
      <c r="G45452" s="162" t="s">
        <v>45697</v>
      </c>
    </row>
    <row r="45453" spans="7:7">
      <c r="G45453" s="162" t="s">
        <v>45698</v>
      </c>
    </row>
    <row r="45454" spans="7:7">
      <c r="G45454" s="162" t="s">
        <v>45699</v>
      </c>
    </row>
    <row r="45455" spans="7:7">
      <c r="G45455" s="162" t="s">
        <v>45700</v>
      </c>
    </row>
    <row r="45456" spans="7:7">
      <c r="G45456" s="162" t="s">
        <v>45701</v>
      </c>
    </row>
    <row r="45457" spans="7:7">
      <c r="G45457" s="162" t="s">
        <v>45702</v>
      </c>
    </row>
    <row r="45458" spans="7:7">
      <c r="G45458" s="162" t="s">
        <v>45703</v>
      </c>
    </row>
    <row r="45459" spans="7:7">
      <c r="G45459" s="162" t="s">
        <v>45704</v>
      </c>
    </row>
    <row r="45460" spans="7:7">
      <c r="G45460" s="162" t="s">
        <v>45705</v>
      </c>
    </row>
    <row r="45461" spans="7:7">
      <c r="G45461" s="162" t="s">
        <v>45706</v>
      </c>
    </row>
    <row r="45462" spans="7:7">
      <c r="G45462" s="162" t="s">
        <v>45707</v>
      </c>
    </row>
    <row r="45463" spans="7:7">
      <c r="G45463" s="162" t="s">
        <v>45708</v>
      </c>
    </row>
    <row r="45464" spans="7:7">
      <c r="G45464" s="162" t="s">
        <v>45709</v>
      </c>
    </row>
    <row r="45465" spans="7:7">
      <c r="G45465" s="162" t="s">
        <v>45710</v>
      </c>
    </row>
    <row r="45466" spans="7:7">
      <c r="G45466" s="162" t="s">
        <v>45711</v>
      </c>
    </row>
    <row r="45467" spans="7:7">
      <c r="G45467" s="162" t="s">
        <v>45712</v>
      </c>
    </row>
    <row r="45468" spans="7:7">
      <c r="G45468" s="162" t="s">
        <v>45713</v>
      </c>
    </row>
    <row r="45469" spans="7:7">
      <c r="G45469" s="162" t="s">
        <v>45714</v>
      </c>
    </row>
    <row r="45470" spans="7:7">
      <c r="G45470" s="162" t="s">
        <v>45715</v>
      </c>
    </row>
    <row r="45471" spans="7:7">
      <c r="G45471" s="162" t="s">
        <v>45716</v>
      </c>
    </row>
    <row r="45472" spans="7:7">
      <c r="G45472" s="162" t="s">
        <v>45717</v>
      </c>
    </row>
    <row r="45473" spans="7:7">
      <c r="G45473" s="162" t="s">
        <v>45718</v>
      </c>
    </row>
    <row r="45474" spans="7:7">
      <c r="G45474" s="162" t="s">
        <v>45719</v>
      </c>
    </row>
    <row r="45475" spans="7:7">
      <c r="G45475" s="162" t="s">
        <v>45720</v>
      </c>
    </row>
    <row r="45476" spans="7:7">
      <c r="G45476" s="162" t="s">
        <v>45721</v>
      </c>
    </row>
    <row r="45477" spans="7:7">
      <c r="G45477" s="162" t="s">
        <v>45722</v>
      </c>
    </row>
    <row r="45478" spans="7:7">
      <c r="G45478" s="162" t="s">
        <v>45723</v>
      </c>
    </row>
    <row r="45479" spans="7:7">
      <c r="G45479" s="162" t="s">
        <v>45724</v>
      </c>
    </row>
    <row r="45480" spans="7:7">
      <c r="G45480" s="162" t="s">
        <v>45725</v>
      </c>
    </row>
    <row r="45481" spans="7:7">
      <c r="G45481" s="162" t="s">
        <v>45726</v>
      </c>
    </row>
    <row r="45482" spans="7:7">
      <c r="G45482" s="162" t="s">
        <v>45727</v>
      </c>
    </row>
    <row r="45483" spans="7:7">
      <c r="G45483" s="162" t="s">
        <v>45728</v>
      </c>
    </row>
    <row r="45484" spans="7:7">
      <c r="G45484" s="162" t="s">
        <v>45729</v>
      </c>
    </row>
    <row r="45485" spans="7:7">
      <c r="G45485" s="162" t="s">
        <v>45730</v>
      </c>
    </row>
    <row r="45486" spans="7:7">
      <c r="G45486" s="162" t="s">
        <v>45731</v>
      </c>
    </row>
    <row r="45487" spans="7:7">
      <c r="G45487" s="162" t="s">
        <v>45732</v>
      </c>
    </row>
    <row r="45488" spans="7:7">
      <c r="G45488" s="162" t="s">
        <v>45733</v>
      </c>
    </row>
    <row r="45489" spans="7:7">
      <c r="G45489" s="162" t="s">
        <v>45734</v>
      </c>
    </row>
    <row r="45490" spans="7:7">
      <c r="G45490" s="162" t="s">
        <v>45735</v>
      </c>
    </row>
    <row r="45491" spans="7:7">
      <c r="G45491" s="162" t="s">
        <v>45736</v>
      </c>
    </row>
    <row r="45492" spans="7:7">
      <c r="G45492" s="162" t="s">
        <v>45737</v>
      </c>
    </row>
    <row r="45493" spans="7:7">
      <c r="G45493" s="162" t="s">
        <v>45738</v>
      </c>
    </row>
    <row r="45494" spans="7:7">
      <c r="G45494" s="162" t="s">
        <v>45739</v>
      </c>
    </row>
    <row r="45495" spans="7:7">
      <c r="G45495" s="162" t="s">
        <v>45740</v>
      </c>
    </row>
    <row r="45496" spans="7:7">
      <c r="G45496" s="162" t="s">
        <v>45741</v>
      </c>
    </row>
    <row r="45497" spans="7:7">
      <c r="G45497" s="162" t="s">
        <v>45742</v>
      </c>
    </row>
    <row r="45498" spans="7:7">
      <c r="G45498" s="162" t="s">
        <v>45743</v>
      </c>
    </row>
    <row r="45499" spans="7:7">
      <c r="G45499" s="162" t="s">
        <v>45744</v>
      </c>
    </row>
    <row r="45500" spans="7:7">
      <c r="G45500" s="162" t="s">
        <v>45745</v>
      </c>
    </row>
    <row r="45501" spans="7:7">
      <c r="G45501" s="162" t="s">
        <v>45746</v>
      </c>
    </row>
    <row r="45502" spans="7:7">
      <c r="G45502" s="162" t="s">
        <v>45747</v>
      </c>
    </row>
    <row r="45503" spans="7:7">
      <c r="G45503" s="162" t="s">
        <v>45748</v>
      </c>
    </row>
    <row r="45504" spans="7:7">
      <c r="G45504" s="162" t="s">
        <v>45749</v>
      </c>
    </row>
    <row r="45505" spans="7:7">
      <c r="G45505" s="162" t="s">
        <v>45750</v>
      </c>
    </row>
    <row r="45506" spans="7:7">
      <c r="G45506" s="162" t="s">
        <v>45751</v>
      </c>
    </row>
    <row r="45507" spans="7:7">
      <c r="G45507" s="162" t="s">
        <v>45752</v>
      </c>
    </row>
    <row r="45508" spans="7:7">
      <c r="G45508" s="162" t="s">
        <v>45753</v>
      </c>
    </row>
    <row r="45509" spans="7:7">
      <c r="G45509" s="162" t="s">
        <v>45754</v>
      </c>
    </row>
    <row r="45510" spans="7:7">
      <c r="G45510" s="162" t="s">
        <v>45755</v>
      </c>
    </row>
    <row r="45511" spans="7:7">
      <c r="G45511" s="162" t="s">
        <v>45756</v>
      </c>
    </row>
    <row r="45512" spans="7:7">
      <c r="G45512" s="162" t="s">
        <v>45757</v>
      </c>
    </row>
    <row r="45513" spans="7:7">
      <c r="G45513" s="162" t="s">
        <v>45758</v>
      </c>
    </row>
    <row r="45514" spans="7:7">
      <c r="G45514" s="162" t="s">
        <v>45759</v>
      </c>
    </row>
    <row r="45515" spans="7:7">
      <c r="G45515" s="162" t="s">
        <v>45760</v>
      </c>
    </row>
    <row r="45516" spans="7:7">
      <c r="G45516" s="162" t="s">
        <v>45761</v>
      </c>
    </row>
    <row r="45517" spans="7:7">
      <c r="G45517" s="162" t="s">
        <v>45762</v>
      </c>
    </row>
    <row r="45518" spans="7:7">
      <c r="G45518" s="162" t="s">
        <v>45763</v>
      </c>
    </row>
    <row r="45519" spans="7:7">
      <c r="G45519" s="162" t="s">
        <v>45764</v>
      </c>
    </row>
    <row r="45520" spans="7:7">
      <c r="G45520" s="162" t="s">
        <v>45765</v>
      </c>
    </row>
    <row r="45521" spans="7:7">
      <c r="G45521" s="162" t="s">
        <v>45766</v>
      </c>
    </row>
    <row r="45522" spans="7:7">
      <c r="G45522" s="162" t="s">
        <v>45767</v>
      </c>
    </row>
    <row r="45523" spans="7:7">
      <c r="G45523" s="162" t="s">
        <v>45768</v>
      </c>
    </row>
    <row r="45524" spans="7:7">
      <c r="G45524" s="162" t="s">
        <v>45769</v>
      </c>
    </row>
    <row r="45525" spans="7:7">
      <c r="G45525" s="162" t="s">
        <v>45770</v>
      </c>
    </row>
    <row r="45526" spans="7:7">
      <c r="G45526" s="162" t="s">
        <v>45771</v>
      </c>
    </row>
    <row r="45527" spans="7:7">
      <c r="G45527" s="162" t="s">
        <v>45772</v>
      </c>
    </row>
    <row r="45528" spans="7:7">
      <c r="G45528" s="162" t="s">
        <v>45773</v>
      </c>
    </row>
    <row r="45529" spans="7:7">
      <c r="G45529" s="162" t="s">
        <v>45774</v>
      </c>
    </row>
    <row r="45530" spans="7:7">
      <c r="G45530" s="162" t="s">
        <v>45775</v>
      </c>
    </row>
    <row r="45531" spans="7:7">
      <c r="G45531" s="162" t="s">
        <v>45776</v>
      </c>
    </row>
    <row r="45532" spans="7:7">
      <c r="G45532" s="162" t="s">
        <v>45777</v>
      </c>
    </row>
    <row r="45533" spans="7:7">
      <c r="G45533" s="162" t="s">
        <v>45778</v>
      </c>
    </row>
    <row r="45534" spans="7:7">
      <c r="G45534" s="162" t="s">
        <v>45779</v>
      </c>
    </row>
    <row r="45535" spans="7:7">
      <c r="G45535" s="162" t="s">
        <v>45780</v>
      </c>
    </row>
    <row r="45536" spans="7:7">
      <c r="G45536" s="162" t="s">
        <v>45781</v>
      </c>
    </row>
    <row r="45537" spans="7:7">
      <c r="G45537" s="162" t="s">
        <v>45782</v>
      </c>
    </row>
    <row r="45538" spans="7:7">
      <c r="G45538" s="162" t="s">
        <v>45783</v>
      </c>
    </row>
    <row r="45539" spans="7:7">
      <c r="G45539" s="162" t="s">
        <v>45784</v>
      </c>
    </row>
    <row r="45540" spans="7:7">
      <c r="G45540" s="162" t="s">
        <v>45785</v>
      </c>
    </row>
    <row r="45541" spans="7:7">
      <c r="G45541" s="162" t="s">
        <v>45786</v>
      </c>
    </row>
    <row r="45542" spans="7:7">
      <c r="G45542" s="162" t="s">
        <v>45787</v>
      </c>
    </row>
    <row r="45543" spans="7:7">
      <c r="G45543" s="162" t="s">
        <v>45788</v>
      </c>
    </row>
    <row r="45544" spans="7:7">
      <c r="G45544" s="162" t="s">
        <v>45789</v>
      </c>
    </row>
    <row r="45545" spans="7:7">
      <c r="G45545" s="162" t="s">
        <v>45790</v>
      </c>
    </row>
    <row r="45546" spans="7:7">
      <c r="G45546" s="162" t="s">
        <v>45791</v>
      </c>
    </row>
    <row r="45547" spans="7:7">
      <c r="G45547" s="162" t="s">
        <v>45792</v>
      </c>
    </row>
    <row r="45548" spans="7:7">
      <c r="G45548" s="162" t="s">
        <v>45793</v>
      </c>
    </row>
    <row r="45549" spans="7:7">
      <c r="G45549" s="162" t="s">
        <v>45794</v>
      </c>
    </row>
    <row r="45550" spans="7:7">
      <c r="G45550" s="162" t="s">
        <v>45795</v>
      </c>
    </row>
    <row r="45551" spans="7:7">
      <c r="G45551" s="162" t="s">
        <v>45796</v>
      </c>
    </row>
    <row r="45552" spans="7:7">
      <c r="G45552" s="162" t="s">
        <v>45797</v>
      </c>
    </row>
    <row r="45553" spans="7:7">
      <c r="G45553" s="162" t="s">
        <v>45798</v>
      </c>
    </row>
    <row r="45554" spans="7:7">
      <c r="G45554" s="162" t="s">
        <v>45799</v>
      </c>
    </row>
    <row r="45555" spans="7:7">
      <c r="G45555" s="162" t="s">
        <v>45800</v>
      </c>
    </row>
    <row r="45556" spans="7:7">
      <c r="G45556" s="162" t="s">
        <v>45801</v>
      </c>
    </row>
    <row r="45557" spans="7:7">
      <c r="G45557" s="162" t="s">
        <v>45802</v>
      </c>
    </row>
    <row r="45558" spans="7:7">
      <c r="G45558" s="162" t="s">
        <v>45803</v>
      </c>
    </row>
    <row r="45559" spans="7:7">
      <c r="G45559" s="162" t="s">
        <v>45804</v>
      </c>
    </row>
    <row r="45560" spans="7:7">
      <c r="G45560" s="162" t="s">
        <v>45805</v>
      </c>
    </row>
    <row r="45561" spans="7:7">
      <c r="G45561" s="162" t="s">
        <v>45806</v>
      </c>
    </row>
    <row r="45562" spans="7:7">
      <c r="G45562" s="162" t="s">
        <v>45807</v>
      </c>
    </row>
    <row r="45563" spans="7:7">
      <c r="G45563" s="162" t="s">
        <v>45808</v>
      </c>
    </row>
    <row r="45564" spans="7:7">
      <c r="G45564" s="162" t="s">
        <v>45809</v>
      </c>
    </row>
    <row r="45565" spans="7:7">
      <c r="G45565" s="162" t="s">
        <v>45810</v>
      </c>
    </row>
    <row r="45566" spans="7:7">
      <c r="G45566" s="162" t="s">
        <v>45811</v>
      </c>
    </row>
    <row r="45567" spans="7:7">
      <c r="G45567" s="162" t="s">
        <v>45812</v>
      </c>
    </row>
    <row r="45568" spans="7:7">
      <c r="G45568" s="162" t="s">
        <v>45813</v>
      </c>
    </row>
    <row r="45569" spans="7:7">
      <c r="G45569" s="162" t="s">
        <v>45814</v>
      </c>
    </row>
    <row r="45570" spans="7:7">
      <c r="G45570" s="162" t="s">
        <v>45815</v>
      </c>
    </row>
    <row r="45571" spans="7:7">
      <c r="G45571" s="162" t="s">
        <v>45816</v>
      </c>
    </row>
    <row r="45572" spans="7:7">
      <c r="G45572" s="162" t="s">
        <v>45817</v>
      </c>
    </row>
    <row r="45573" spans="7:7">
      <c r="G45573" s="162" t="s">
        <v>45818</v>
      </c>
    </row>
    <row r="45574" spans="7:7">
      <c r="G45574" s="162" t="s">
        <v>45819</v>
      </c>
    </row>
    <row r="45575" spans="7:7">
      <c r="G45575" s="162" t="s">
        <v>45820</v>
      </c>
    </row>
    <row r="45576" spans="7:7">
      <c r="G45576" s="162" t="s">
        <v>45821</v>
      </c>
    </row>
    <row r="45577" spans="7:7">
      <c r="G45577" s="162" t="s">
        <v>45822</v>
      </c>
    </row>
    <row r="45578" spans="7:7">
      <c r="G45578" s="162" t="s">
        <v>45823</v>
      </c>
    </row>
    <row r="45579" spans="7:7">
      <c r="G45579" s="162" t="s">
        <v>45824</v>
      </c>
    </row>
    <row r="45580" spans="7:7">
      <c r="G45580" s="162" t="s">
        <v>45825</v>
      </c>
    </row>
    <row r="45581" spans="7:7">
      <c r="G45581" s="162" t="s">
        <v>45826</v>
      </c>
    </row>
    <row r="45582" spans="7:7">
      <c r="G45582" s="162" t="s">
        <v>45827</v>
      </c>
    </row>
    <row r="45583" spans="7:7">
      <c r="G45583" s="162" t="s">
        <v>45828</v>
      </c>
    </row>
    <row r="45584" spans="7:7">
      <c r="G45584" s="162" t="s">
        <v>45829</v>
      </c>
    </row>
    <row r="45585" spans="7:7">
      <c r="G45585" s="162" t="s">
        <v>45830</v>
      </c>
    </row>
    <row r="45586" spans="7:7">
      <c r="G45586" s="162" t="s">
        <v>45831</v>
      </c>
    </row>
    <row r="45587" spans="7:7">
      <c r="G45587" s="162" t="s">
        <v>45832</v>
      </c>
    </row>
    <row r="45588" spans="7:7">
      <c r="G45588" s="162" t="s">
        <v>45833</v>
      </c>
    </row>
    <row r="45589" spans="7:7">
      <c r="G45589" s="162" t="s">
        <v>45834</v>
      </c>
    </row>
    <row r="45590" spans="7:7">
      <c r="G45590" s="162" t="s">
        <v>45835</v>
      </c>
    </row>
    <row r="45591" spans="7:7">
      <c r="G45591" s="162" t="s">
        <v>45836</v>
      </c>
    </row>
    <row r="45592" spans="7:7">
      <c r="G45592" s="162" t="s">
        <v>45837</v>
      </c>
    </row>
    <row r="45593" spans="7:7">
      <c r="G45593" s="162" t="s">
        <v>45838</v>
      </c>
    </row>
    <row r="45594" spans="7:7">
      <c r="G45594" s="162" t="s">
        <v>45839</v>
      </c>
    </row>
    <row r="45595" spans="7:7">
      <c r="G45595" s="162" t="s">
        <v>45840</v>
      </c>
    </row>
    <row r="45596" spans="7:7">
      <c r="G45596" s="162" t="s">
        <v>45841</v>
      </c>
    </row>
    <row r="45597" spans="7:7">
      <c r="G45597" s="162" t="s">
        <v>45842</v>
      </c>
    </row>
    <row r="45598" spans="7:7">
      <c r="G45598" s="162" t="s">
        <v>45843</v>
      </c>
    </row>
    <row r="45599" spans="7:7">
      <c r="G45599" s="162" t="s">
        <v>45844</v>
      </c>
    </row>
    <row r="45600" spans="7:7">
      <c r="G45600" s="162" t="s">
        <v>45845</v>
      </c>
    </row>
    <row r="45601" spans="7:7">
      <c r="G45601" s="162" t="s">
        <v>45846</v>
      </c>
    </row>
    <row r="45602" spans="7:7">
      <c r="G45602" s="162" t="s">
        <v>45847</v>
      </c>
    </row>
    <row r="45603" spans="7:7">
      <c r="G45603" s="162" t="s">
        <v>45848</v>
      </c>
    </row>
    <row r="45604" spans="7:7">
      <c r="G45604" s="162" t="s">
        <v>45849</v>
      </c>
    </row>
    <row r="45605" spans="7:7">
      <c r="G45605" s="162" t="s">
        <v>45850</v>
      </c>
    </row>
    <row r="45606" spans="7:7">
      <c r="G45606" s="162" t="s">
        <v>45851</v>
      </c>
    </row>
    <row r="45607" spans="7:7">
      <c r="G45607" s="162" t="s">
        <v>45852</v>
      </c>
    </row>
    <row r="45608" spans="7:7">
      <c r="G45608" s="162" t="s">
        <v>45853</v>
      </c>
    </row>
    <row r="45609" spans="7:7">
      <c r="G45609" s="162" t="s">
        <v>45854</v>
      </c>
    </row>
    <row r="45610" spans="7:7">
      <c r="G45610" s="162" t="s">
        <v>45855</v>
      </c>
    </row>
    <row r="45611" spans="7:7">
      <c r="G45611" s="162" t="s">
        <v>45856</v>
      </c>
    </row>
    <row r="45612" spans="7:7">
      <c r="G45612" s="162" t="s">
        <v>45857</v>
      </c>
    </row>
    <row r="45613" spans="7:7">
      <c r="G45613" s="162" t="s">
        <v>45858</v>
      </c>
    </row>
    <row r="45614" spans="7:7">
      <c r="G45614" s="162" t="s">
        <v>45859</v>
      </c>
    </row>
    <row r="45615" spans="7:7">
      <c r="G45615" s="162" t="s">
        <v>45860</v>
      </c>
    </row>
    <row r="45616" spans="7:7">
      <c r="G45616" s="162" t="s">
        <v>45861</v>
      </c>
    </row>
    <row r="45617" spans="7:7">
      <c r="G45617" s="162" t="s">
        <v>45862</v>
      </c>
    </row>
    <row r="45618" spans="7:7">
      <c r="G45618" s="162" t="s">
        <v>45863</v>
      </c>
    </row>
    <row r="45619" spans="7:7">
      <c r="G45619" s="162" t="s">
        <v>45864</v>
      </c>
    </row>
    <row r="45620" spans="7:7">
      <c r="G45620" s="162" t="s">
        <v>45865</v>
      </c>
    </row>
    <row r="45621" spans="7:7">
      <c r="G45621" s="162" t="s">
        <v>45866</v>
      </c>
    </row>
    <row r="45622" spans="7:7">
      <c r="G45622" s="162" t="s">
        <v>45867</v>
      </c>
    </row>
    <row r="45623" spans="7:7">
      <c r="G45623" s="162" t="s">
        <v>45868</v>
      </c>
    </row>
    <row r="45624" spans="7:7">
      <c r="G45624" s="162" t="s">
        <v>45869</v>
      </c>
    </row>
    <row r="45625" spans="7:7">
      <c r="G45625" s="162" t="s">
        <v>45870</v>
      </c>
    </row>
    <row r="45626" spans="7:7">
      <c r="G45626" s="162" t="s">
        <v>45871</v>
      </c>
    </row>
    <row r="45627" spans="7:7">
      <c r="G45627" s="162" t="s">
        <v>45872</v>
      </c>
    </row>
    <row r="45628" spans="7:7">
      <c r="G45628" s="162" t="s">
        <v>45873</v>
      </c>
    </row>
    <row r="45629" spans="7:7">
      <c r="G45629" s="162" t="s">
        <v>45874</v>
      </c>
    </row>
    <row r="45630" spans="7:7">
      <c r="G45630" s="162" t="s">
        <v>45875</v>
      </c>
    </row>
    <row r="45631" spans="7:7">
      <c r="G45631" s="162" t="s">
        <v>45876</v>
      </c>
    </row>
    <row r="45632" spans="7:7">
      <c r="G45632" s="162" t="s">
        <v>45877</v>
      </c>
    </row>
    <row r="45633" spans="7:7">
      <c r="G45633" s="162" t="s">
        <v>45878</v>
      </c>
    </row>
    <row r="45634" spans="7:7">
      <c r="G45634" s="162" t="s">
        <v>45879</v>
      </c>
    </row>
    <row r="45635" spans="7:7">
      <c r="G45635" s="162" t="s">
        <v>45880</v>
      </c>
    </row>
    <row r="45636" spans="7:7">
      <c r="G45636" s="162" t="s">
        <v>45881</v>
      </c>
    </row>
    <row r="45637" spans="7:7">
      <c r="G45637" s="162" t="s">
        <v>45882</v>
      </c>
    </row>
    <row r="45638" spans="7:7">
      <c r="G45638" s="162" t="s">
        <v>45883</v>
      </c>
    </row>
    <row r="45639" spans="7:7">
      <c r="G45639" s="162" t="s">
        <v>45884</v>
      </c>
    </row>
    <row r="45640" spans="7:7">
      <c r="G45640" s="162" t="s">
        <v>45885</v>
      </c>
    </row>
    <row r="45641" spans="7:7">
      <c r="G45641" s="162" t="s">
        <v>45886</v>
      </c>
    </row>
    <row r="45642" spans="7:7">
      <c r="G45642" s="162" t="s">
        <v>45887</v>
      </c>
    </row>
    <row r="45643" spans="7:7">
      <c r="G45643" s="162" t="s">
        <v>45888</v>
      </c>
    </row>
    <row r="45644" spans="7:7">
      <c r="G45644" s="162" t="s">
        <v>45889</v>
      </c>
    </row>
    <row r="45645" spans="7:7">
      <c r="G45645" s="162" t="s">
        <v>45890</v>
      </c>
    </row>
    <row r="45646" spans="7:7">
      <c r="G45646" s="162" t="s">
        <v>45891</v>
      </c>
    </row>
    <row r="45647" spans="7:7">
      <c r="G45647" s="162" t="s">
        <v>45892</v>
      </c>
    </row>
    <row r="45648" spans="7:7">
      <c r="G45648" s="162" t="s">
        <v>45893</v>
      </c>
    </row>
    <row r="45649" spans="7:7">
      <c r="G45649" s="162" t="s">
        <v>45894</v>
      </c>
    </row>
    <row r="45650" spans="7:7">
      <c r="G45650" s="162" t="s">
        <v>45895</v>
      </c>
    </row>
    <row r="45651" spans="7:7">
      <c r="G45651" s="162" t="s">
        <v>45896</v>
      </c>
    </row>
    <row r="45652" spans="7:7">
      <c r="G45652" s="162" t="s">
        <v>45897</v>
      </c>
    </row>
    <row r="45653" spans="7:7">
      <c r="G45653" s="162" t="s">
        <v>45898</v>
      </c>
    </row>
    <row r="45654" spans="7:7">
      <c r="G45654" s="162" t="s">
        <v>45899</v>
      </c>
    </row>
    <row r="45655" spans="7:7">
      <c r="G45655" s="162" t="s">
        <v>45900</v>
      </c>
    </row>
    <row r="45656" spans="7:7">
      <c r="G45656" s="162" t="s">
        <v>45901</v>
      </c>
    </row>
    <row r="45657" spans="7:7">
      <c r="G45657" s="162" t="s">
        <v>45902</v>
      </c>
    </row>
    <row r="45658" spans="7:7">
      <c r="G45658" s="162" t="s">
        <v>45903</v>
      </c>
    </row>
    <row r="45659" spans="7:7">
      <c r="G45659" s="162" t="s">
        <v>45904</v>
      </c>
    </row>
    <row r="45660" spans="7:7">
      <c r="G45660" s="162" t="s">
        <v>45905</v>
      </c>
    </row>
    <row r="45661" spans="7:7">
      <c r="G45661" s="162" t="s">
        <v>45906</v>
      </c>
    </row>
    <row r="45662" spans="7:7">
      <c r="G45662" s="162" t="s">
        <v>45907</v>
      </c>
    </row>
    <row r="45663" spans="7:7">
      <c r="G45663" s="162" t="s">
        <v>45908</v>
      </c>
    </row>
    <row r="45664" spans="7:7">
      <c r="G45664" s="162" t="s">
        <v>45909</v>
      </c>
    </row>
    <row r="45665" spans="7:7">
      <c r="G45665" s="162" t="s">
        <v>45910</v>
      </c>
    </row>
    <row r="45666" spans="7:7">
      <c r="G45666" s="162" t="s">
        <v>45911</v>
      </c>
    </row>
    <row r="45667" spans="7:7">
      <c r="G45667" s="162" t="s">
        <v>45912</v>
      </c>
    </row>
    <row r="45668" spans="7:7">
      <c r="G45668" s="162" t="s">
        <v>45913</v>
      </c>
    </row>
    <row r="45669" spans="7:7">
      <c r="G45669" s="162" t="s">
        <v>45914</v>
      </c>
    </row>
    <row r="45670" spans="7:7">
      <c r="G45670" s="162" t="s">
        <v>45915</v>
      </c>
    </row>
    <row r="45671" spans="7:7">
      <c r="G45671" s="162" t="s">
        <v>45916</v>
      </c>
    </row>
    <row r="45672" spans="7:7">
      <c r="G45672" s="162" t="s">
        <v>45917</v>
      </c>
    </row>
    <row r="45673" spans="7:7">
      <c r="G45673" s="162" t="s">
        <v>45918</v>
      </c>
    </row>
    <row r="45674" spans="7:7">
      <c r="G45674" s="162" t="s">
        <v>45919</v>
      </c>
    </row>
    <row r="45675" spans="7:7">
      <c r="G45675" s="162" t="s">
        <v>45920</v>
      </c>
    </row>
    <row r="45676" spans="7:7">
      <c r="G45676" s="162" t="s">
        <v>45921</v>
      </c>
    </row>
    <row r="45677" spans="7:7">
      <c r="G45677" s="162" t="s">
        <v>45922</v>
      </c>
    </row>
    <row r="45678" spans="7:7">
      <c r="G45678" s="162" t="s">
        <v>45923</v>
      </c>
    </row>
    <row r="45679" spans="7:7">
      <c r="G45679" s="162" t="s">
        <v>45924</v>
      </c>
    </row>
    <row r="45680" spans="7:7">
      <c r="G45680" s="162" t="s">
        <v>45925</v>
      </c>
    </row>
    <row r="45681" spans="7:7">
      <c r="G45681" s="162" t="s">
        <v>45926</v>
      </c>
    </row>
    <row r="45682" spans="7:7">
      <c r="G45682" s="162" t="s">
        <v>45927</v>
      </c>
    </row>
    <row r="45683" spans="7:7">
      <c r="G45683" s="162" t="s">
        <v>45928</v>
      </c>
    </row>
    <row r="45684" spans="7:7">
      <c r="G45684" s="162" t="s">
        <v>45929</v>
      </c>
    </row>
    <row r="45685" spans="7:7">
      <c r="G45685" s="162" t="s">
        <v>45930</v>
      </c>
    </row>
    <row r="45686" spans="7:7">
      <c r="G45686" s="162" t="s">
        <v>45931</v>
      </c>
    </row>
    <row r="45687" spans="7:7">
      <c r="G45687" s="162" t="s">
        <v>45932</v>
      </c>
    </row>
    <row r="45688" spans="7:7">
      <c r="G45688" s="162" t="s">
        <v>45933</v>
      </c>
    </row>
    <row r="45689" spans="7:7">
      <c r="G45689" s="162" t="s">
        <v>45934</v>
      </c>
    </row>
    <row r="45690" spans="7:7">
      <c r="G45690" s="162" t="s">
        <v>45935</v>
      </c>
    </row>
    <row r="45691" spans="7:7">
      <c r="G45691" s="162" t="s">
        <v>45936</v>
      </c>
    </row>
    <row r="45692" spans="7:7">
      <c r="G45692" s="162" t="s">
        <v>45937</v>
      </c>
    </row>
    <row r="45693" spans="7:7">
      <c r="G45693" s="162" t="s">
        <v>45938</v>
      </c>
    </row>
    <row r="45694" spans="7:7">
      <c r="G45694" s="162" t="s">
        <v>45939</v>
      </c>
    </row>
    <row r="45695" spans="7:7">
      <c r="G45695" s="162" t="s">
        <v>45940</v>
      </c>
    </row>
    <row r="45696" spans="7:7">
      <c r="G45696" s="162" t="s">
        <v>45941</v>
      </c>
    </row>
    <row r="45697" spans="7:7">
      <c r="G45697" s="162" t="s">
        <v>45942</v>
      </c>
    </row>
    <row r="45698" spans="7:7">
      <c r="G45698" s="162" t="s">
        <v>45943</v>
      </c>
    </row>
    <row r="45699" spans="7:7">
      <c r="G45699" s="162" t="s">
        <v>45944</v>
      </c>
    </row>
    <row r="45700" spans="7:7">
      <c r="G45700" s="162" t="s">
        <v>45945</v>
      </c>
    </row>
    <row r="45701" spans="7:7">
      <c r="G45701" s="162" t="s">
        <v>45946</v>
      </c>
    </row>
    <row r="45702" spans="7:7">
      <c r="G45702" s="162" t="s">
        <v>45947</v>
      </c>
    </row>
    <row r="45703" spans="7:7">
      <c r="G45703" s="162" t="s">
        <v>45948</v>
      </c>
    </row>
    <row r="45704" spans="7:7">
      <c r="G45704" s="162" t="s">
        <v>45949</v>
      </c>
    </row>
    <row r="45705" spans="7:7">
      <c r="G45705" s="162" t="s">
        <v>45950</v>
      </c>
    </row>
    <row r="45706" spans="7:7">
      <c r="G45706" s="162" t="s">
        <v>45951</v>
      </c>
    </row>
    <row r="45707" spans="7:7">
      <c r="G45707" s="162" t="s">
        <v>45952</v>
      </c>
    </row>
    <row r="45708" spans="7:7">
      <c r="G45708" s="162" t="s">
        <v>45953</v>
      </c>
    </row>
    <row r="45709" spans="7:7">
      <c r="G45709" s="162" t="s">
        <v>45954</v>
      </c>
    </row>
    <row r="45710" spans="7:7">
      <c r="G45710" s="162" t="s">
        <v>45955</v>
      </c>
    </row>
    <row r="45711" spans="7:7">
      <c r="G45711" s="162" t="s">
        <v>45956</v>
      </c>
    </row>
    <row r="45712" spans="7:7">
      <c r="G45712" s="162" t="s">
        <v>45957</v>
      </c>
    </row>
    <row r="45713" spans="7:7">
      <c r="G45713" s="162" t="s">
        <v>45958</v>
      </c>
    </row>
    <row r="45714" spans="7:7">
      <c r="G45714" s="162" t="s">
        <v>45959</v>
      </c>
    </row>
    <row r="45715" spans="7:7">
      <c r="G45715" s="162" t="s">
        <v>45960</v>
      </c>
    </row>
    <row r="45716" spans="7:7">
      <c r="G45716" s="162" t="s">
        <v>45961</v>
      </c>
    </row>
    <row r="45717" spans="7:7">
      <c r="G45717" s="162" t="s">
        <v>45962</v>
      </c>
    </row>
    <row r="45718" spans="7:7">
      <c r="G45718" s="162" t="s">
        <v>45963</v>
      </c>
    </row>
    <row r="45719" spans="7:7">
      <c r="G45719" s="162" t="s">
        <v>45964</v>
      </c>
    </row>
    <row r="45720" spans="7:7">
      <c r="G45720" s="162" t="s">
        <v>45965</v>
      </c>
    </row>
    <row r="45721" spans="7:7">
      <c r="G45721" s="162" t="s">
        <v>45966</v>
      </c>
    </row>
    <row r="45722" spans="7:7">
      <c r="G45722" s="162" t="s">
        <v>45967</v>
      </c>
    </row>
    <row r="45723" spans="7:7">
      <c r="G45723" s="162" t="s">
        <v>45968</v>
      </c>
    </row>
    <row r="45724" spans="7:7">
      <c r="G45724" s="162" t="s">
        <v>45969</v>
      </c>
    </row>
    <row r="45725" spans="7:7">
      <c r="G45725" s="162" t="s">
        <v>45970</v>
      </c>
    </row>
    <row r="45726" spans="7:7">
      <c r="G45726" s="162" t="s">
        <v>45971</v>
      </c>
    </row>
    <row r="45727" spans="7:7">
      <c r="G45727" s="162" t="s">
        <v>45972</v>
      </c>
    </row>
    <row r="45728" spans="7:7">
      <c r="G45728" s="162" t="s">
        <v>45973</v>
      </c>
    </row>
    <row r="45729" spans="7:7">
      <c r="G45729" s="162" t="s">
        <v>45974</v>
      </c>
    </row>
    <row r="45730" spans="7:7">
      <c r="G45730" s="162" t="s">
        <v>45975</v>
      </c>
    </row>
    <row r="45731" spans="7:7">
      <c r="G45731" s="162" t="s">
        <v>45976</v>
      </c>
    </row>
    <row r="45732" spans="7:7">
      <c r="G45732" s="162" t="s">
        <v>45977</v>
      </c>
    </row>
    <row r="45733" spans="7:7">
      <c r="G45733" s="162" t="s">
        <v>45978</v>
      </c>
    </row>
    <row r="45734" spans="7:7">
      <c r="G45734" s="162" t="s">
        <v>45979</v>
      </c>
    </row>
    <row r="45735" spans="7:7">
      <c r="G45735" s="162" t="s">
        <v>45980</v>
      </c>
    </row>
    <row r="45736" spans="7:7">
      <c r="G45736" s="162" t="s">
        <v>45981</v>
      </c>
    </row>
    <row r="45737" spans="7:7">
      <c r="G45737" s="162" t="s">
        <v>45982</v>
      </c>
    </row>
    <row r="45738" spans="7:7">
      <c r="G45738" s="162" t="s">
        <v>45983</v>
      </c>
    </row>
    <row r="45739" spans="7:7">
      <c r="G45739" s="162" t="s">
        <v>45984</v>
      </c>
    </row>
    <row r="45740" spans="7:7">
      <c r="G45740" s="162" t="s">
        <v>45985</v>
      </c>
    </row>
    <row r="45741" spans="7:7">
      <c r="G45741" s="162" t="s">
        <v>45986</v>
      </c>
    </row>
    <row r="45742" spans="7:7">
      <c r="G45742" s="162" t="s">
        <v>45987</v>
      </c>
    </row>
    <row r="45743" spans="7:7">
      <c r="G45743" s="162" t="s">
        <v>45988</v>
      </c>
    </row>
    <row r="45744" spans="7:7">
      <c r="G45744" s="162" t="s">
        <v>45989</v>
      </c>
    </row>
    <row r="45745" spans="7:7">
      <c r="G45745" s="162" t="s">
        <v>45990</v>
      </c>
    </row>
    <row r="45746" spans="7:7">
      <c r="G45746" s="162" t="s">
        <v>45991</v>
      </c>
    </row>
    <row r="45747" spans="7:7">
      <c r="G45747" s="162" t="s">
        <v>45992</v>
      </c>
    </row>
    <row r="45748" spans="7:7">
      <c r="G45748" s="162" t="s">
        <v>45993</v>
      </c>
    </row>
    <row r="45749" spans="7:7">
      <c r="G45749" s="162" t="s">
        <v>45994</v>
      </c>
    </row>
    <row r="45750" spans="7:7">
      <c r="G45750" s="162" t="s">
        <v>45995</v>
      </c>
    </row>
    <row r="45751" spans="7:7">
      <c r="G45751" s="162" t="s">
        <v>45996</v>
      </c>
    </row>
    <row r="45752" spans="7:7">
      <c r="G45752" s="162" t="s">
        <v>45997</v>
      </c>
    </row>
    <row r="45753" spans="7:7">
      <c r="G45753" s="162" t="s">
        <v>45998</v>
      </c>
    </row>
    <row r="45754" spans="7:7">
      <c r="G45754" s="162" t="s">
        <v>45999</v>
      </c>
    </row>
    <row r="45755" spans="7:7">
      <c r="G45755" s="162" t="s">
        <v>46000</v>
      </c>
    </row>
    <row r="45756" spans="7:7">
      <c r="G45756" s="162" t="s">
        <v>46001</v>
      </c>
    </row>
    <row r="45757" spans="7:7">
      <c r="G45757" s="162" t="s">
        <v>46002</v>
      </c>
    </row>
    <row r="45758" spans="7:7">
      <c r="G45758" s="162" t="s">
        <v>46003</v>
      </c>
    </row>
    <row r="45759" spans="7:7">
      <c r="G45759" s="162" t="s">
        <v>46004</v>
      </c>
    </row>
    <row r="45760" spans="7:7">
      <c r="G45760" s="162" t="s">
        <v>46005</v>
      </c>
    </row>
    <row r="45761" spans="7:7">
      <c r="G45761" s="162" t="s">
        <v>46006</v>
      </c>
    </row>
    <row r="45762" spans="7:7">
      <c r="G45762" s="162" t="s">
        <v>46007</v>
      </c>
    </row>
    <row r="45763" spans="7:7">
      <c r="G45763" s="162" t="s">
        <v>46008</v>
      </c>
    </row>
    <row r="45764" spans="7:7">
      <c r="G45764" s="162" t="s">
        <v>46009</v>
      </c>
    </row>
    <row r="45765" spans="7:7">
      <c r="G45765" s="162" t="s">
        <v>46010</v>
      </c>
    </row>
    <row r="45766" spans="7:7">
      <c r="G45766" s="162" t="s">
        <v>46011</v>
      </c>
    </row>
    <row r="45767" spans="7:7">
      <c r="G45767" s="162" t="s">
        <v>46012</v>
      </c>
    </row>
    <row r="45768" spans="7:7">
      <c r="G45768" s="162" t="s">
        <v>46013</v>
      </c>
    </row>
    <row r="45769" spans="7:7">
      <c r="G45769" s="162" t="s">
        <v>46014</v>
      </c>
    </row>
    <row r="45770" spans="7:7">
      <c r="G45770" s="162" t="s">
        <v>46015</v>
      </c>
    </row>
    <row r="45771" spans="7:7">
      <c r="G45771" s="162" t="s">
        <v>46016</v>
      </c>
    </row>
    <row r="45772" spans="7:7">
      <c r="G45772" s="162" t="s">
        <v>46017</v>
      </c>
    </row>
    <row r="45773" spans="7:7">
      <c r="G45773" s="162" t="s">
        <v>46018</v>
      </c>
    </row>
    <row r="45774" spans="7:7">
      <c r="G45774" s="162" t="s">
        <v>46019</v>
      </c>
    </row>
    <row r="45775" spans="7:7">
      <c r="G45775" s="162" t="s">
        <v>46020</v>
      </c>
    </row>
    <row r="45776" spans="7:7">
      <c r="G45776" s="162" t="s">
        <v>46021</v>
      </c>
    </row>
    <row r="45777" spans="7:7">
      <c r="G45777" s="162" t="s">
        <v>46022</v>
      </c>
    </row>
    <row r="45778" spans="7:7">
      <c r="G45778" s="162" t="s">
        <v>46023</v>
      </c>
    </row>
    <row r="45779" spans="7:7">
      <c r="G45779" s="162" t="s">
        <v>46024</v>
      </c>
    </row>
    <row r="45780" spans="7:7">
      <c r="G45780" s="162" t="s">
        <v>46025</v>
      </c>
    </row>
    <row r="45781" spans="7:7">
      <c r="G45781" s="162" t="s">
        <v>46026</v>
      </c>
    </row>
    <row r="45782" spans="7:7">
      <c r="G45782" s="162" t="s">
        <v>46027</v>
      </c>
    </row>
    <row r="45783" spans="7:7">
      <c r="G45783" s="162" t="s">
        <v>46028</v>
      </c>
    </row>
    <row r="45784" spans="7:7">
      <c r="G45784" s="162" t="s">
        <v>46029</v>
      </c>
    </row>
    <row r="45785" spans="7:7">
      <c r="G45785" s="162" t="s">
        <v>46030</v>
      </c>
    </row>
    <row r="45786" spans="7:7">
      <c r="G45786" s="162" t="s">
        <v>46031</v>
      </c>
    </row>
    <row r="45787" spans="7:7">
      <c r="G45787" s="162" t="s">
        <v>46032</v>
      </c>
    </row>
    <row r="45788" spans="7:7">
      <c r="G45788" s="162" t="s">
        <v>46033</v>
      </c>
    </row>
    <row r="45789" spans="7:7">
      <c r="G45789" s="162" t="s">
        <v>46034</v>
      </c>
    </row>
    <row r="45790" spans="7:7">
      <c r="G45790" s="162" t="s">
        <v>46035</v>
      </c>
    </row>
    <row r="45791" spans="7:7">
      <c r="G45791" s="162" t="s">
        <v>46036</v>
      </c>
    </row>
    <row r="45792" spans="7:7">
      <c r="G45792" s="162" t="s">
        <v>46037</v>
      </c>
    </row>
    <row r="45793" spans="7:7">
      <c r="G45793" s="162" t="s">
        <v>46038</v>
      </c>
    </row>
    <row r="45794" spans="7:7">
      <c r="G45794" s="162" t="s">
        <v>46039</v>
      </c>
    </row>
    <row r="45795" spans="7:7">
      <c r="G45795" s="162" t="s">
        <v>46040</v>
      </c>
    </row>
    <row r="45796" spans="7:7">
      <c r="G45796" s="162" t="s">
        <v>46041</v>
      </c>
    </row>
    <row r="45797" spans="7:7">
      <c r="G45797" s="162" t="s">
        <v>46042</v>
      </c>
    </row>
    <row r="45798" spans="7:7">
      <c r="G45798" s="162" t="s">
        <v>46043</v>
      </c>
    </row>
    <row r="45799" spans="7:7">
      <c r="G45799" s="162" t="s">
        <v>46044</v>
      </c>
    </row>
    <row r="45800" spans="7:7">
      <c r="G45800" s="162" t="s">
        <v>46045</v>
      </c>
    </row>
    <row r="45801" spans="7:7">
      <c r="G45801" s="162" t="s">
        <v>46046</v>
      </c>
    </row>
    <row r="45802" spans="7:7">
      <c r="G45802" s="162" t="s">
        <v>46047</v>
      </c>
    </row>
    <row r="45803" spans="7:7">
      <c r="G45803" s="162" t="s">
        <v>46048</v>
      </c>
    </row>
    <row r="45804" spans="7:7">
      <c r="G45804" s="162" t="s">
        <v>46049</v>
      </c>
    </row>
    <row r="45805" spans="7:7">
      <c r="G45805" s="162" t="s">
        <v>46050</v>
      </c>
    </row>
    <row r="45806" spans="7:7">
      <c r="G45806" s="162" t="s">
        <v>46051</v>
      </c>
    </row>
    <row r="45807" spans="7:7">
      <c r="G45807" s="162" t="s">
        <v>46052</v>
      </c>
    </row>
    <row r="45808" spans="7:7">
      <c r="G45808" s="162" t="s">
        <v>46053</v>
      </c>
    </row>
    <row r="45809" spans="7:7">
      <c r="G45809" s="162" t="s">
        <v>46054</v>
      </c>
    </row>
    <row r="45810" spans="7:7">
      <c r="G45810" s="162" t="s">
        <v>46055</v>
      </c>
    </row>
    <row r="45811" spans="7:7">
      <c r="G45811" s="162" t="s">
        <v>46056</v>
      </c>
    </row>
    <row r="45812" spans="7:7">
      <c r="G45812" s="162" t="s">
        <v>46057</v>
      </c>
    </row>
    <row r="45813" spans="7:7">
      <c r="G45813" s="162" t="s">
        <v>46058</v>
      </c>
    </row>
    <row r="45814" spans="7:7">
      <c r="G45814" s="162" t="s">
        <v>46059</v>
      </c>
    </row>
    <row r="45815" spans="7:7">
      <c r="G45815" s="162" t="s">
        <v>46060</v>
      </c>
    </row>
    <row r="45816" spans="7:7">
      <c r="G45816" s="162" t="s">
        <v>46061</v>
      </c>
    </row>
    <row r="45817" spans="7:7">
      <c r="G45817" s="162" t="s">
        <v>46062</v>
      </c>
    </row>
    <row r="45818" spans="7:7">
      <c r="G45818" s="162" t="s">
        <v>46063</v>
      </c>
    </row>
    <row r="45819" spans="7:7">
      <c r="G45819" s="162" t="s">
        <v>46064</v>
      </c>
    </row>
    <row r="45820" spans="7:7">
      <c r="G45820" s="162" t="s">
        <v>46065</v>
      </c>
    </row>
    <row r="45821" spans="7:7">
      <c r="G45821" s="162" t="s">
        <v>46066</v>
      </c>
    </row>
    <row r="45822" spans="7:7">
      <c r="G45822" s="162" t="s">
        <v>46067</v>
      </c>
    </row>
    <row r="45823" spans="7:7">
      <c r="G45823" s="162" t="s">
        <v>46068</v>
      </c>
    </row>
    <row r="45824" spans="7:7">
      <c r="G45824" s="162" t="s">
        <v>46069</v>
      </c>
    </row>
    <row r="45825" spans="7:7">
      <c r="G45825" s="162" t="s">
        <v>46070</v>
      </c>
    </row>
    <row r="45826" spans="7:7">
      <c r="G45826" s="162" t="s">
        <v>46071</v>
      </c>
    </row>
    <row r="45827" spans="7:7">
      <c r="G45827" s="162" t="s">
        <v>46072</v>
      </c>
    </row>
    <row r="45828" spans="7:7">
      <c r="G45828" s="162" t="s">
        <v>46073</v>
      </c>
    </row>
    <row r="45829" spans="7:7">
      <c r="G45829" s="162" t="s">
        <v>46074</v>
      </c>
    </row>
    <row r="45830" spans="7:7">
      <c r="G45830" s="162" t="s">
        <v>46075</v>
      </c>
    </row>
    <row r="45831" spans="7:7">
      <c r="G45831" s="162" t="s">
        <v>46076</v>
      </c>
    </row>
    <row r="45832" spans="7:7">
      <c r="G45832" s="162" t="s">
        <v>46077</v>
      </c>
    </row>
    <row r="45833" spans="7:7">
      <c r="G45833" s="162" t="s">
        <v>46078</v>
      </c>
    </row>
    <row r="45834" spans="7:7">
      <c r="G45834" s="162" t="s">
        <v>46079</v>
      </c>
    </row>
    <row r="45835" spans="7:7">
      <c r="G45835" s="162" t="s">
        <v>46080</v>
      </c>
    </row>
    <row r="45836" spans="7:7">
      <c r="G45836" s="162" t="s">
        <v>46081</v>
      </c>
    </row>
    <row r="45837" spans="7:7">
      <c r="G45837" s="162" t="s">
        <v>46082</v>
      </c>
    </row>
    <row r="45838" spans="7:7">
      <c r="G45838" s="162" t="s">
        <v>46083</v>
      </c>
    </row>
    <row r="45839" spans="7:7">
      <c r="G45839" s="162" t="s">
        <v>46084</v>
      </c>
    </row>
    <row r="45840" spans="7:7">
      <c r="G45840" s="162" t="s">
        <v>46085</v>
      </c>
    </row>
    <row r="45841" spans="7:7">
      <c r="G45841" s="162" t="s">
        <v>46086</v>
      </c>
    </row>
    <row r="45842" spans="7:7">
      <c r="G45842" s="162" t="s">
        <v>46087</v>
      </c>
    </row>
    <row r="45843" spans="7:7">
      <c r="G45843" s="162" t="s">
        <v>46088</v>
      </c>
    </row>
    <row r="45844" spans="7:7">
      <c r="G45844" s="162" t="s">
        <v>46089</v>
      </c>
    </row>
    <row r="45845" spans="7:7">
      <c r="G45845" s="162" t="s">
        <v>46090</v>
      </c>
    </row>
    <row r="45846" spans="7:7">
      <c r="G45846" s="162" t="s">
        <v>46091</v>
      </c>
    </row>
    <row r="45847" spans="7:7">
      <c r="G45847" s="162" t="s">
        <v>46092</v>
      </c>
    </row>
    <row r="45848" spans="7:7">
      <c r="G45848" s="162" t="s">
        <v>46093</v>
      </c>
    </row>
    <row r="45849" spans="7:7">
      <c r="G45849" s="162" t="s">
        <v>46094</v>
      </c>
    </row>
    <row r="45850" spans="7:7">
      <c r="G45850" s="162" t="s">
        <v>46095</v>
      </c>
    </row>
    <row r="45851" spans="7:7">
      <c r="G45851" s="162" t="s">
        <v>46096</v>
      </c>
    </row>
    <row r="45852" spans="7:7">
      <c r="G45852" s="162" t="s">
        <v>46097</v>
      </c>
    </row>
    <row r="45853" spans="7:7">
      <c r="G45853" s="162" t="s">
        <v>46098</v>
      </c>
    </row>
    <row r="45854" spans="7:7">
      <c r="G45854" s="162" t="s">
        <v>46099</v>
      </c>
    </row>
    <row r="45855" spans="7:7">
      <c r="G45855" s="162" t="s">
        <v>46100</v>
      </c>
    </row>
    <row r="45856" spans="7:7">
      <c r="G45856" s="162" t="s">
        <v>46101</v>
      </c>
    </row>
    <row r="45857" spans="7:7">
      <c r="G45857" s="162" t="s">
        <v>46102</v>
      </c>
    </row>
    <row r="45858" spans="7:7">
      <c r="G45858" s="162" t="s">
        <v>46103</v>
      </c>
    </row>
    <row r="45859" spans="7:7">
      <c r="G45859" s="162" t="s">
        <v>46104</v>
      </c>
    </row>
    <row r="45860" spans="7:7">
      <c r="G45860" s="162" t="s">
        <v>46105</v>
      </c>
    </row>
    <row r="45861" spans="7:7">
      <c r="G45861" s="162" t="s">
        <v>46106</v>
      </c>
    </row>
    <row r="45862" spans="7:7">
      <c r="G45862" s="162" t="s">
        <v>46107</v>
      </c>
    </row>
    <row r="45863" spans="7:7">
      <c r="G45863" s="162" t="s">
        <v>46108</v>
      </c>
    </row>
    <row r="45864" spans="7:7">
      <c r="G45864" s="162" t="s">
        <v>46109</v>
      </c>
    </row>
    <row r="45865" spans="7:7">
      <c r="G45865" s="162" t="s">
        <v>46110</v>
      </c>
    </row>
    <row r="45866" spans="7:7">
      <c r="G45866" s="162" t="s">
        <v>46111</v>
      </c>
    </row>
    <row r="45867" spans="7:7">
      <c r="G45867" s="162" t="s">
        <v>46112</v>
      </c>
    </row>
    <row r="45868" spans="7:7">
      <c r="G45868" s="162" t="s">
        <v>46113</v>
      </c>
    </row>
    <row r="45869" spans="7:7">
      <c r="G45869" s="162" t="s">
        <v>46114</v>
      </c>
    </row>
    <row r="45870" spans="7:7">
      <c r="G45870" s="162" t="s">
        <v>46115</v>
      </c>
    </row>
    <row r="45871" spans="7:7">
      <c r="G45871" s="162" t="s">
        <v>46116</v>
      </c>
    </row>
    <row r="45872" spans="7:7">
      <c r="G45872" s="162" t="s">
        <v>46117</v>
      </c>
    </row>
    <row r="45873" spans="7:7">
      <c r="G45873" s="162" t="s">
        <v>46118</v>
      </c>
    </row>
    <row r="45874" spans="7:7">
      <c r="G45874" s="162" t="s">
        <v>46119</v>
      </c>
    </row>
    <row r="45875" spans="7:7">
      <c r="G45875" s="162" t="s">
        <v>46120</v>
      </c>
    </row>
    <row r="45876" spans="7:7">
      <c r="G45876" s="162" t="s">
        <v>46121</v>
      </c>
    </row>
    <row r="45877" spans="7:7">
      <c r="G45877" s="162" t="s">
        <v>46122</v>
      </c>
    </row>
    <row r="45878" spans="7:7">
      <c r="G45878" s="162" t="s">
        <v>46123</v>
      </c>
    </row>
    <row r="45879" spans="7:7">
      <c r="G45879" s="162" t="s">
        <v>46124</v>
      </c>
    </row>
    <row r="45880" spans="7:7">
      <c r="G45880" s="162" t="s">
        <v>46125</v>
      </c>
    </row>
    <row r="45881" spans="7:7">
      <c r="G45881" s="162" t="s">
        <v>46126</v>
      </c>
    </row>
    <row r="45882" spans="7:7">
      <c r="G45882" s="162" t="s">
        <v>46127</v>
      </c>
    </row>
    <row r="45883" spans="7:7">
      <c r="G45883" s="162" t="s">
        <v>46128</v>
      </c>
    </row>
    <row r="45884" spans="7:7">
      <c r="G45884" s="162" t="s">
        <v>46129</v>
      </c>
    </row>
    <row r="45885" spans="7:7">
      <c r="G45885" s="162" t="s">
        <v>46130</v>
      </c>
    </row>
    <row r="45886" spans="7:7">
      <c r="G45886" s="162" t="s">
        <v>46131</v>
      </c>
    </row>
    <row r="45887" spans="7:7">
      <c r="G45887" s="162" t="s">
        <v>46132</v>
      </c>
    </row>
    <row r="45888" spans="7:7">
      <c r="G45888" s="162" t="s">
        <v>46133</v>
      </c>
    </row>
    <row r="45889" spans="7:7">
      <c r="G45889" s="162" t="s">
        <v>46134</v>
      </c>
    </row>
    <row r="45890" spans="7:7">
      <c r="G45890" s="162" t="s">
        <v>46135</v>
      </c>
    </row>
    <row r="45891" spans="7:7">
      <c r="G45891" s="162" t="s">
        <v>46136</v>
      </c>
    </row>
    <row r="45892" spans="7:7">
      <c r="G45892" s="162" t="s">
        <v>46137</v>
      </c>
    </row>
    <row r="45893" spans="7:7">
      <c r="G45893" s="162" t="s">
        <v>46138</v>
      </c>
    </row>
    <row r="45894" spans="7:7">
      <c r="G45894" s="162" t="s">
        <v>46139</v>
      </c>
    </row>
    <row r="45895" spans="7:7">
      <c r="G45895" s="162" t="s">
        <v>46140</v>
      </c>
    </row>
    <row r="45896" spans="7:7">
      <c r="G45896" s="162" t="s">
        <v>46141</v>
      </c>
    </row>
    <row r="45897" spans="7:7">
      <c r="G45897" s="162" t="s">
        <v>46142</v>
      </c>
    </row>
    <row r="45898" spans="7:7">
      <c r="G45898" s="162" t="s">
        <v>46143</v>
      </c>
    </row>
    <row r="45899" spans="7:7">
      <c r="G45899" s="162" t="s">
        <v>46144</v>
      </c>
    </row>
    <row r="45900" spans="7:7">
      <c r="G45900" s="162" t="s">
        <v>46145</v>
      </c>
    </row>
    <row r="45901" spans="7:7">
      <c r="G45901" s="162" t="s">
        <v>46146</v>
      </c>
    </row>
    <row r="45902" spans="7:7">
      <c r="G45902" s="162" t="s">
        <v>46147</v>
      </c>
    </row>
    <row r="45903" spans="7:7">
      <c r="G45903" s="162" t="s">
        <v>46148</v>
      </c>
    </row>
    <row r="45904" spans="7:7">
      <c r="G45904" s="162" t="s">
        <v>46149</v>
      </c>
    </row>
    <row r="45905" spans="7:7">
      <c r="G45905" s="162" t="s">
        <v>46150</v>
      </c>
    </row>
    <row r="45906" spans="7:7">
      <c r="G45906" s="162" t="s">
        <v>46151</v>
      </c>
    </row>
    <row r="45907" spans="7:7">
      <c r="G45907" s="162" t="s">
        <v>46152</v>
      </c>
    </row>
    <row r="45908" spans="7:7">
      <c r="G45908" s="162" t="s">
        <v>46153</v>
      </c>
    </row>
    <row r="45909" spans="7:7">
      <c r="G45909" s="162" t="s">
        <v>46154</v>
      </c>
    </row>
    <row r="45910" spans="7:7">
      <c r="G45910" s="162" t="s">
        <v>46155</v>
      </c>
    </row>
    <row r="45911" spans="7:7">
      <c r="G45911" s="162" t="s">
        <v>46156</v>
      </c>
    </row>
    <row r="45912" spans="7:7">
      <c r="G45912" s="162" t="s">
        <v>46157</v>
      </c>
    </row>
    <row r="45913" spans="7:7">
      <c r="G45913" s="162" t="s">
        <v>46158</v>
      </c>
    </row>
    <row r="45914" spans="7:7">
      <c r="G45914" s="162" t="s">
        <v>46159</v>
      </c>
    </row>
    <row r="45915" spans="7:7">
      <c r="G45915" s="162" t="s">
        <v>46160</v>
      </c>
    </row>
    <row r="45916" spans="7:7">
      <c r="G45916" s="162" t="s">
        <v>46161</v>
      </c>
    </row>
    <row r="45917" spans="7:7">
      <c r="G45917" s="162" t="s">
        <v>46162</v>
      </c>
    </row>
    <row r="45918" spans="7:7">
      <c r="G45918" s="162" t="s">
        <v>46163</v>
      </c>
    </row>
    <row r="45919" spans="7:7">
      <c r="G45919" s="162" t="s">
        <v>46164</v>
      </c>
    </row>
    <row r="45920" spans="7:7">
      <c r="G45920" s="162" t="s">
        <v>46165</v>
      </c>
    </row>
    <row r="45921" spans="7:7">
      <c r="G45921" s="162" t="s">
        <v>46166</v>
      </c>
    </row>
    <row r="45922" spans="7:7">
      <c r="G45922" s="162" t="s">
        <v>46167</v>
      </c>
    </row>
    <row r="45923" spans="7:7">
      <c r="G45923" s="162" t="s">
        <v>46168</v>
      </c>
    </row>
    <row r="45924" spans="7:7">
      <c r="G45924" s="162" t="s">
        <v>46169</v>
      </c>
    </row>
    <row r="45925" spans="7:7">
      <c r="G45925" s="162" t="s">
        <v>46170</v>
      </c>
    </row>
    <row r="45926" spans="7:7">
      <c r="G45926" s="162" t="s">
        <v>46171</v>
      </c>
    </row>
    <row r="45927" spans="7:7">
      <c r="G45927" s="162" t="s">
        <v>46172</v>
      </c>
    </row>
    <row r="45928" spans="7:7">
      <c r="G45928" s="162" t="s">
        <v>46173</v>
      </c>
    </row>
    <row r="45929" spans="7:7">
      <c r="G45929" s="162" t="s">
        <v>46174</v>
      </c>
    </row>
    <row r="45930" spans="7:7">
      <c r="G45930" s="162" t="s">
        <v>46175</v>
      </c>
    </row>
    <row r="45931" spans="7:7">
      <c r="G45931" s="162" t="s">
        <v>46176</v>
      </c>
    </row>
    <row r="45932" spans="7:7">
      <c r="G45932" s="162" t="s">
        <v>46177</v>
      </c>
    </row>
    <row r="45933" spans="7:7">
      <c r="G45933" s="162" t="s">
        <v>46178</v>
      </c>
    </row>
    <row r="45934" spans="7:7">
      <c r="G45934" s="162" t="s">
        <v>46179</v>
      </c>
    </row>
    <row r="45935" spans="7:7">
      <c r="G45935" s="162" t="s">
        <v>46180</v>
      </c>
    </row>
    <row r="45936" spans="7:7">
      <c r="G45936" s="162" t="s">
        <v>46181</v>
      </c>
    </row>
    <row r="45937" spans="7:7">
      <c r="G45937" s="162" t="s">
        <v>46182</v>
      </c>
    </row>
    <row r="45938" spans="7:7">
      <c r="G45938" s="162" t="s">
        <v>46183</v>
      </c>
    </row>
    <row r="45939" spans="7:7">
      <c r="G45939" s="162" t="s">
        <v>46184</v>
      </c>
    </row>
    <row r="45940" spans="7:7">
      <c r="G45940" s="162" t="s">
        <v>46185</v>
      </c>
    </row>
    <row r="45941" spans="7:7">
      <c r="G45941" s="162" t="s">
        <v>46186</v>
      </c>
    </row>
    <row r="45942" spans="7:7">
      <c r="G45942" s="162" t="s">
        <v>46187</v>
      </c>
    </row>
    <row r="45943" spans="7:7">
      <c r="G45943" s="162" t="s">
        <v>46188</v>
      </c>
    </row>
    <row r="45944" spans="7:7">
      <c r="G45944" s="162" t="s">
        <v>46189</v>
      </c>
    </row>
    <row r="45945" spans="7:7">
      <c r="G45945" s="162" t="s">
        <v>46190</v>
      </c>
    </row>
    <row r="45946" spans="7:7">
      <c r="G45946" s="162" t="s">
        <v>46191</v>
      </c>
    </row>
    <row r="45947" spans="7:7">
      <c r="G45947" s="162" t="s">
        <v>46192</v>
      </c>
    </row>
    <row r="45948" spans="7:7">
      <c r="G45948" s="162" t="s">
        <v>46193</v>
      </c>
    </row>
    <row r="45949" spans="7:7">
      <c r="G45949" s="162" t="s">
        <v>46194</v>
      </c>
    </row>
    <row r="45950" spans="7:7">
      <c r="G45950" s="162" t="s">
        <v>46195</v>
      </c>
    </row>
    <row r="45951" spans="7:7">
      <c r="G45951" s="162" t="s">
        <v>46196</v>
      </c>
    </row>
    <row r="45952" spans="7:7">
      <c r="G45952" s="162" t="s">
        <v>46197</v>
      </c>
    </row>
    <row r="45953" spans="7:7">
      <c r="G45953" s="162" t="s">
        <v>46198</v>
      </c>
    </row>
    <row r="45954" spans="7:7">
      <c r="G45954" s="162" t="s">
        <v>46199</v>
      </c>
    </row>
    <row r="45955" spans="7:7">
      <c r="G45955" s="162" t="s">
        <v>46200</v>
      </c>
    </row>
    <row r="45956" spans="7:7">
      <c r="G45956" s="162" t="s">
        <v>46201</v>
      </c>
    </row>
    <row r="45957" spans="7:7">
      <c r="G45957" s="162" t="s">
        <v>46202</v>
      </c>
    </row>
    <row r="45958" spans="7:7">
      <c r="G45958" s="162" t="s">
        <v>46203</v>
      </c>
    </row>
    <row r="45959" spans="7:7">
      <c r="G45959" s="162" t="s">
        <v>46204</v>
      </c>
    </row>
    <row r="45960" spans="7:7">
      <c r="G45960" s="162" t="s">
        <v>46205</v>
      </c>
    </row>
    <row r="45961" spans="7:7">
      <c r="G45961" s="162" t="s">
        <v>46206</v>
      </c>
    </row>
    <row r="45962" spans="7:7">
      <c r="G45962" s="162" t="s">
        <v>46207</v>
      </c>
    </row>
    <row r="45963" spans="7:7">
      <c r="G45963" s="162" t="s">
        <v>46208</v>
      </c>
    </row>
    <row r="45964" spans="7:7">
      <c r="G45964" s="162" t="s">
        <v>46209</v>
      </c>
    </row>
    <row r="45965" spans="7:7">
      <c r="G45965" s="162" t="s">
        <v>46210</v>
      </c>
    </row>
    <row r="45966" spans="7:7">
      <c r="G45966" s="162" t="s">
        <v>46211</v>
      </c>
    </row>
    <row r="45967" spans="7:7">
      <c r="G45967" s="162" t="s">
        <v>46212</v>
      </c>
    </row>
    <row r="45968" spans="7:7">
      <c r="G45968" s="162" t="s">
        <v>46213</v>
      </c>
    </row>
    <row r="45969" spans="7:7">
      <c r="G45969" s="162" t="s">
        <v>46214</v>
      </c>
    </row>
    <row r="45970" spans="7:7">
      <c r="G45970" s="162" t="s">
        <v>46215</v>
      </c>
    </row>
    <row r="45971" spans="7:7">
      <c r="G45971" s="162" t="s">
        <v>46216</v>
      </c>
    </row>
    <row r="45972" spans="7:7">
      <c r="G45972" s="162" t="s">
        <v>46217</v>
      </c>
    </row>
    <row r="45973" spans="7:7">
      <c r="G45973" s="162" t="s">
        <v>46218</v>
      </c>
    </row>
    <row r="45974" spans="7:7">
      <c r="G45974" s="162" t="s">
        <v>46219</v>
      </c>
    </row>
    <row r="45975" spans="7:7">
      <c r="G45975" s="162" t="s">
        <v>46220</v>
      </c>
    </row>
    <row r="45976" spans="7:7">
      <c r="G45976" s="162" t="s">
        <v>46221</v>
      </c>
    </row>
    <row r="45977" spans="7:7">
      <c r="G45977" s="162" t="s">
        <v>46222</v>
      </c>
    </row>
    <row r="45978" spans="7:7">
      <c r="G45978" s="162" t="s">
        <v>46223</v>
      </c>
    </row>
    <row r="45979" spans="7:7">
      <c r="G45979" s="162" t="s">
        <v>46224</v>
      </c>
    </row>
    <row r="45980" spans="7:7">
      <c r="G45980" s="162" t="s">
        <v>46225</v>
      </c>
    </row>
    <row r="45981" spans="7:7">
      <c r="G45981" s="162" t="s">
        <v>46226</v>
      </c>
    </row>
    <row r="45982" spans="7:7">
      <c r="G45982" s="162" t="s">
        <v>46227</v>
      </c>
    </row>
    <row r="45983" spans="7:7">
      <c r="G45983" s="162" t="s">
        <v>46228</v>
      </c>
    </row>
    <row r="45984" spans="7:7">
      <c r="G45984" s="162" t="s">
        <v>46229</v>
      </c>
    </row>
    <row r="45985" spans="7:7">
      <c r="G45985" s="162" t="s">
        <v>46230</v>
      </c>
    </row>
    <row r="45986" spans="7:7">
      <c r="G45986" s="162" t="s">
        <v>46231</v>
      </c>
    </row>
    <row r="45987" spans="7:7">
      <c r="G45987" s="162" t="s">
        <v>46232</v>
      </c>
    </row>
    <row r="45988" spans="7:7">
      <c r="G45988" s="162" t="s">
        <v>46233</v>
      </c>
    </row>
    <row r="45989" spans="7:7">
      <c r="G45989" s="162" t="s">
        <v>46234</v>
      </c>
    </row>
    <row r="45990" spans="7:7">
      <c r="G45990" s="162" t="s">
        <v>46235</v>
      </c>
    </row>
    <row r="45991" spans="7:7">
      <c r="G45991" s="162" t="s">
        <v>46236</v>
      </c>
    </row>
    <row r="45992" spans="7:7">
      <c r="G45992" s="162" t="s">
        <v>46237</v>
      </c>
    </row>
    <row r="45993" spans="7:7">
      <c r="G45993" s="162" t="s">
        <v>46238</v>
      </c>
    </row>
    <row r="45994" spans="7:7">
      <c r="G45994" s="162" t="s">
        <v>46239</v>
      </c>
    </row>
    <row r="45995" spans="7:7">
      <c r="G45995" s="162" t="s">
        <v>46240</v>
      </c>
    </row>
    <row r="45996" spans="7:7">
      <c r="G45996" s="162" t="s">
        <v>46241</v>
      </c>
    </row>
    <row r="45997" spans="7:7">
      <c r="G45997" s="162" t="s">
        <v>46242</v>
      </c>
    </row>
    <row r="45998" spans="7:7">
      <c r="G45998" s="162" t="s">
        <v>46243</v>
      </c>
    </row>
    <row r="45999" spans="7:7">
      <c r="G45999" s="162" t="s">
        <v>46244</v>
      </c>
    </row>
    <row r="46000" spans="7:7">
      <c r="G46000" s="162" t="s">
        <v>46245</v>
      </c>
    </row>
    <row r="46001" spans="7:7">
      <c r="G46001" s="162" t="s">
        <v>46246</v>
      </c>
    </row>
    <row r="46002" spans="7:7">
      <c r="G46002" s="162" t="s">
        <v>46247</v>
      </c>
    </row>
    <row r="46003" spans="7:7">
      <c r="G46003" s="162" t="s">
        <v>46248</v>
      </c>
    </row>
    <row r="46004" spans="7:7">
      <c r="G46004" s="162" t="s">
        <v>46249</v>
      </c>
    </row>
    <row r="46005" spans="7:7">
      <c r="G46005" s="162" t="s">
        <v>46250</v>
      </c>
    </row>
    <row r="46006" spans="7:7">
      <c r="G46006" s="162" t="s">
        <v>46251</v>
      </c>
    </row>
    <row r="46007" spans="7:7">
      <c r="G46007" s="162" t="s">
        <v>46252</v>
      </c>
    </row>
    <row r="46008" spans="7:7">
      <c r="G46008" s="162" t="s">
        <v>46253</v>
      </c>
    </row>
    <row r="46009" spans="7:7">
      <c r="G46009" s="162" t="s">
        <v>46254</v>
      </c>
    </row>
    <row r="46010" spans="7:7">
      <c r="G46010" s="162" t="s">
        <v>46255</v>
      </c>
    </row>
    <row r="46011" spans="7:7">
      <c r="G46011" s="162" t="s">
        <v>46256</v>
      </c>
    </row>
    <row r="46012" spans="7:7">
      <c r="G46012" s="162" t="s">
        <v>46257</v>
      </c>
    </row>
    <row r="46013" spans="7:7">
      <c r="G46013" s="162" t="s">
        <v>46258</v>
      </c>
    </row>
    <row r="46014" spans="7:7">
      <c r="G46014" s="162" t="s">
        <v>46259</v>
      </c>
    </row>
    <row r="46015" spans="7:7">
      <c r="G46015" s="162" t="s">
        <v>46260</v>
      </c>
    </row>
    <row r="46016" spans="7:7">
      <c r="G46016" s="162" t="s">
        <v>46261</v>
      </c>
    </row>
    <row r="46017" spans="7:7">
      <c r="G46017" s="162" t="s">
        <v>46262</v>
      </c>
    </row>
    <row r="46018" spans="7:7">
      <c r="G46018" s="162" t="s">
        <v>46263</v>
      </c>
    </row>
    <row r="46019" spans="7:7">
      <c r="G46019" s="162" t="s">
        <v>46264</v>
      </c>
    </row>
    <row r="46020" spans="7:7">
      <c r="G46020" s="162" t="s">
        <v>46265</v>
      </c>
    </row>
    <row r="46021" spans="7:7">
      <c r="G46021" s="162" t="s">
        <v>46266</v>
      </c>
    </row>
    <row r="46022" spans="7:7">
      <c r="G46022" s="162" t="s">
        <v>46267</v>
      </c>
    </row>
    <row r="46023" spans="7:7">
      <c r="G46023" s="162" t="s">
        <v>46268</v>
      </c>
    </row>
    <row r="46024" spans="7:7">
      <c r="G46024" s="162" t="s">
        <v>46269</v>
      </c>
    </row>
    <row r="46025" spans="7:7">
      <c r="G46025" s="162" t="s">
        <v>46270</v>
      </c>
    </row>
    <row r="46026" spans="7:7">
      <c r="G46026" s="162" t="s">
        <v>46271</v>
      </c>
    </row>
    <row r="46027" spans="7:7">
      <c r="G46027" s="162" t="s">
        <v>46272</v>
      </c>
    </row>
    <row r="46028" spans="7:7">
      <c r="G46028" s="162" t="s">
        <v>46273</v>
      </c>
    </row>
    <row r="46029" spans="7:7">
      <c r="G46029" s="162" t="s">
        <v>46274</v>
      </c>
    </row>
    <row r="46030" spans="7:7">
      <c r="G46030" s="162" t="s">
        <v>46275</v>
      </c>
    </row>
    <row r="46031" spans="7:7">
      <c r="G46031" s="162" t="s">
        <v>46276</v>
      </c>
    </row>
    <row r="46032" spans="7:7">
      <c r="G46032" s="162" t="s">
        <v>46277</v>
      </c>
    </row>
    <row r="46033" spans="7:7">
      <c r="G46033" s="162" t="s">
        <v>46278</v>
      </c>
    </row>
    <row r="46034" spans="7:7">
      <c r="G46034" s="162" t="s">
        <v>46279</v>
      </c>
    </row>
    <row r="46035" spans="7:7">
      <c r="G46035" s="162" t="s">
        <v>46280</v>
      </c>
    </row>
    <row r="46036" spans="7:7">
      <c r="G46036" s="162" t="s">
        <v>46281</v>
      </c>
    </row>
    <row r="46037" spans="7:7">
      <c r="G46037" s="162" t="s">
        <v>46282</v>
      </c>
    </row>
    <row r="46038" spans="7:7">
      <c r="G46038" s="162" t="s">
        <v>46283</v>
      </c>
    </row>
    <row r="46039" spans="7:7">
      <c r="G46039" s="162" t="s">
        <v>46284</v>
      </c>
    </row>
    <row r="46040" spans="7:7">
      <c r="G46040" s="162" t="s">
        <v>46285</v>
      </c>
    </row>
    <row r="46041" spans="7:7">
      <c r="G46041" s="162" t="s">
        <v>46286</v>
      </c>
    </row>
    <row r="46042" spans="7:7">
      <c r="G46042" s="162" t="s">
        <v>46287</v>
      </c>
    </row>
    <row r="46043" spans="7:7">
      <c r="G46043" s="162" t="s">
        <v>46288</v>
      </c>
    </row>
    <row r="46044" spans="7:7">
      <c r="G46044" s="162" t="s">
        <v>46289</v>
      </c>
    </row>
    <row r="46045" spans="7:7">
      <c r="G46045" s="162" t="s">
        <v>46290</v>
      </c>
    </row>
    <row r="46046" spans="7:7">
      <c r="G46046" s="162" t="s">
        <v>46291</v>
      </c>
    </row>
    <row r="46047" spans="7:7">
      <c r="G46047" s="162" t="s">
        <v>46292</v>
      </c>
    </row>
    <row r="46048" spans="7:7">
      <c r="G46048" s="162" t="s">
        <v>46293</v>
      </c>
    </row>
    <row r="46049" spans="7:7">
      <c r="G46049" s="162" t="s">
        <v>46294</v>
      </c>
    </row>
    <row r="46050" spans="7:7">
      <c r="G46050" s="162" t="s">
        <v>46295</v>
      </c>
    </row>
    <row r="46051" spans="7:7">
      <c r="G46051" s="162" t="s">
        <v>46296</v>
      </c>
    </row>
    <row r="46052" spans="7:7">
      <c r="G46052" s="162" t="s">
        <v>46297</v>
      </c>
    </row>
    <row r="46053" spans="7:7">
      <c r="G46053" s="162" t="s">
        <v>46298</v>
      </c>
    </row>
    <row r="46054" spans="7:7">
      <c r="G46054" s="162" t="s">
        <v>46299</v>
      </c>
    </row>
    <row r="46055" spans="7:7">
      <c r="G46055" s="162" t="s">
        <v>46300</v>
      </c>
    </row>
    <row r="46056" spans="7:7">
      <c r="G46056" s="162" t="s">
        <v>46301</v>
      </c>
    </row>
    <row r="46057" spans="7:7">
      <c r="G46057" s="162" t="s">
        <v>46302</v>
      </c>
    </row>
    <row r="46058" spans="7:7">
      <c r="G46058" s="162" t="s">
        <v>46303</v>
      </c>
    </row>
    <row r="46059" spans="7:7">
      <c r="G46059" s="162" t="s">
        <v>46304</v>
      </c>
    </row>
    <row r="46060" spans="7:7">
      <c r="G46060" s="162" t="s">
        <v>46305</v>
      </c>
    </row>
    <row r="46061" spans="7:7">
      <c r="G46061" s="162" t="s">
        <v>46306</v>
      </c>
    </row>
    <row r="46062" spans="7:7">
      <c r="G46062" s="162" t="s">
        <v>46307</v>
      </c>
    </row>
    <row r="46063" spans="7:7">
      <c r="G46063" s="162" t="s">
        <v>46308</v>
      </c>
    </row>
    <row r="46064" spans="7:7">
      <c r="G46064" s="162" t="s">
        <v>46309</v>
      </c>
    </row>
    <row r="46065" spans="7:7">
      <c r="G46065" s="162" t="s">
        <v>46310</v>
      </c>
    </row>
    <row r="46066" spans="7:7">
      <c r="G46066" s="162" t="s">
        <v>46311</v>
      </c>
    </row>
    <row r="46067" spans="7:7">
      <c r="G46067" s="162" t="s">
        <v>46312</v>
      </c>
    </row>
    <row r="46068" spans="7:7">
      <c r="G46068" s="162" t="s">
        <v>46313</v>
      </c>
    </row>
    <row r="46069" spans="7:7">
      <c r="G46069" s="162" t="s">
        <v>46314</v>
      </c>
    </row>
    <row r="46070" spans="7:7">
      <c r="G46070" s="162" t="s">
        <v>46315</v>
      </c>
    </row>
    <row r="46071" spans="7:7">
      <c r="G46071" s="162" t="s">
        <v>46316</v>
      </c>
    </row>
    <row r="46072" spans="7:7">
      <c r="G46072" s="162" t="s">
        <v>46317</v>
      </c>
    </row>
    <row r="46073" spans="7:7">
      <c r="G46073" s="162" t="s">
        <v>46318</v>
      </c>
    </row>
    <row r="46074" spans="7:7">
      <c r="G46074" s="162" t="s">
        <v>46319</v>
      </c>
    </row>
    <row r="46075" spans="7:7">
      <c r="G46075" s="162" t="s">
        <v>46320</v>
      </c>
    </row>
    <row r="46076" spans="7:7">
      <c r="G46076" s="162" t="s">
        <v>46321</v>
      </c>
    </row>
    <row r="46077" spans="7:7">
      <c r="G46077" s="162" t="s">
        <v>46322</v>
      </c>
    </row>
    <row r="46078" spans="7:7">
      <c r="G46078" s="162" t="s">
        <v>46323</v>
      </c>
    </row>
    <row r="46079" spans="7:7">
      <c r="G46079" s="162" t="s">
        <v>46324</v>
      </c>
    </row>
    <row r="46080" spans="7:7">
      <c r="G46080" s="162" t="s">
        <v>46325</v>
      </c>
    </row>
    <row r="46081" spans="7:7">
      <c r="G46081" s="162" t="s">
        <v>46326</v>
      </c>
    </row>
    <row r="46082" spans="7:7">
      <c r="G46082" s="162" t="s">
        <v>46327</v>
      </c>
    </row>
    <row r="46083" spans="7:7">
      <c r="G46083" s="162" t="s">
        <v>46328</v>
      </c>
    </row>
    <row r="46084" spans="7:7">
      <c r="G46084" s="162" t="s">
        <v>46329</v>
      </c>
    </row>
    <row r="46085" spans="7:7">
      <c r="G46085" s="162" t="s">
        <v>46330</v>
      </c>
    </row>
    <row r="46086" spans="7:7">
      <c r="G46086" s="162" t="s">
        <v>46331</v>
      </c>
    </row>
    <row r="46087" spans="7:7">
      <c r="G46087" s="162" t="s">
        <v>46332</v>
      </c>
    </row>
    <row r="46088" spans="7:7">
      <c r="G46088" s="162" t="s">
        <v>46333</v>
      </c>
    </row>
    <row r="46089" spans="7:7">
      <c r="G46089" s="162" t="s">
        <v>46334</v>
      </c>
    </row>
    <row r="46090" spans="7:7">
      <c r="G46090" s="162" t="s">
        <v>46335</v>
      </c>
    </row>
    <row r="46091" spans="7:7">
      <c r="G46091" s="162" t="s">
        <v>46336</v>
      </c>
    </row>
    <row r="46092" spans="7:7">
      <c r="G46092" s="162" t="s">
        <v>46337</v>
      </c>
    </row>
    <row r="46093" spans="7:7">
      <c r="G46093" s="162" t="s">
        <v>46338</v>
      </c>
    </row>
    <row r="46094" spans="7:7">
      <c r="G46094" s="162" t="s">
        <v>46339</v>
      </c>
    </row>
    <row r="46095" spans="7:7">
      <c r="G46095" s="162" t="s">
        <v>46340</v>
      </c>
    </row>
    <row r="46096" spans="7:7">
      <c r="G46096" s="162" t="s">
        <v>46341</v>
      </c>
    </row>
    <row r="46097" spans="7:7">
      <c r="G46097" s="162" t="s">
        <v>46342</v>
      </c>
    </row>
    <row r="46098" spans="7:7">
      <c r="G46098" s="162" t="s">
        <v>46343</v>
      </c>
    </row>
    <row r="46099" spans="7:7">
      <c r="G46099" s="162" t="s">
        <v>46344</v>
      </c>
    </row>
    <row r="46100" spans="7:7">
      <c r="G46100" s="162" t="s">
        <v>46345</v>
      </c>
    </row>
    <row r="46101" spans="7:7">
      <c r="G46101" s="162" t="s">
        <v>46346</v>
      </c>
    </row>
    <row r="46102" spans="7:7">
      <c r="G46102" s="162" t="s">
        <v>46347</v>
      </c>
    </row>
    <row r="46103" spans="7:7">
      <c r="G46103" s="162" t="s">
        <v>46348</v>
      </c>
    </row>
    <row r="46104" spans="7:7">
      <c r="G46104" s="162" t="s">
        <v>46349</v>
      </c>
    </row>
    <row r="46105" spans="7:7">
      <c r="G46105" s="162" t="s">
        <v>46350</v>
      </c>
    </row>
    <row r="46106" spans="7:7">
      <c r="G46106" s="162" t="s">
        <v>46351</v>
      </c>
    </row>
    <row r="46107" spans="7:7">
      <c r="G46107" s="162" t="s">
        <v>46352</v>
      </c>
    </row>
    <row r="46108" spans="7:7">
      <c r="G46108" s="162" t="s">
        <v>46353</v>
      </c>
    </row>
    <row r="46109" spans="7:7">
      <c r="G46109" s="162" t="s">
        <v>46354</v>
      </c>
    </row>
    <row r="46110" spans="7:7">
      <c r="G46110" s="162" t="s">
        <v>46355</v>
      </c>
    </row>
    <row r="46111" spans="7:7">
      <c r="G46111" s="162" t="s">
        <v>46356</v>
      </c>
    </row>
    <row r="46112" spans="7:7">
      <c r="G46112" s="162" t="s">
        <v>46357</v>
      </c>
    </row>
    <row r="46113" spans="7:7">
      <c r="G46113" s="162" t="s">
        <v>46358</v>
      </c>
    </row>
    <row r="46114" spans="7:7">
      <c r="G46114" s="162" t="s">
        <v>46359</v>
      </c>
    </row>
    <row r="46115" spans="7:7">
      <c r="G46115" s="162" t="s">
        <v>46360</v>
      </c>
    </row>
    <row r="46116" spans="7:7">
      <c r="G46116" s="162" t="s">
        <v>46361</v>
      </c>
    </row>
    <row r="46117" spans="7:7">
      <c r="G46117" s="162" t="s">
        <v>46362</v>
      </c>
    </row>
    <row r="46118" spans="7:7">
      <c r="G46118" s="162" t="s">
        <v>46363</v>
      </c>
    </row>
    <row r="46119" spans="7:7">
      <c r="G46119" s="162" t="s">
        <v>46364</v>
      </c>
    </row>
    <row r="46120" spans="7:7">
      <c r="G46120" s="162" t="s">
        <v>46365</v>
      </c>
    </row>
    <row r="46121" spans="7:7">
      <c r="G46121" s="162" t="s">
        <v>46366</v>
      </c>
    </row>
    <row r="46122" spans="7:7">
      <c r="G46122" s="162" t="s">
        <v>46367</v>
      </c>
    </row>
    <row r="46123" spans="7:7">
      <c r="G46123" s="162" t="s">
        <v>46368</v>
      </c>
    </row>
    <row r="46124" spans="7:7">
      <c r="G46124" s="162" t="s">
        <v>46369</v>
      </c>
    </row>
    <row r="46125" spans="7:7">
      <c r="G46125" s="162" t="s">
        <v>46370</v>
      </c>
    </row>
    <row r="46126" spans="7:7">
      <c r="G46126" s="162" t="s">
        <v>46371</v>
      </c>
    </row>
    <row r="46127" spans="7:7">
      <c r="G46127" s="162" t="s">
        <v>46372</v>
      </c>
    </row>
    <row r="46128" spans="7:7">
      <c r="G46128" s="162" t="s">
        <v>46373</v>
      </c>
    </row>
    <row r="46129" spans="7:7">
      <c r="G46129" s="162" t="s">
        <v>46374</v>
      </c>
    </row>
    <row r="46130" spans="7:7">
      <c r="G46130" s="162" t="s">
        <v>46375</v>
      </c>
    </row>
    <row r="46131" spans="7:7">
      <c r="G46131" s="162" t="s">
        <v>46376</v>
      </c>
    </row>
    <row r="46132" spans="7:7">
      <c r="G46132" s="162" t="s">
        <v>46377</v>
      </c>
    </row>
    <row r="46133" spans="7:7">
      <c r="G46133" s="162" t="s">
        <v>46378</v>
      </c>
    </row>
    <row r="46134" spans="7:7">
      <c r="G46134" s="162" t="s">
        <v>46379</v>
      </c>
    </row>
    <row r="46135" spans="7:7">
      <c r="G46135" s="162" t="s">
        <v>46380</v>
      </c>
    </row>
    <row r="46136" spans="7:7">
      <c r="G46136" s="162" t="s">
        <v>46381</v>
      </c>
    </row>
    <row r="46137" spans="7:7">
      <c r="G46137" s="162" t="s">
        <v>46382</v>
      </c>
    </row>
    <row r="46138" spans="7:7">
      <c r="G46138" s="162" t="s">
        <v>46383</v>
      </c>
    </row>
    <row r="46139" spans="7:7">
      <c r="G46139" s="162" t="s">
        <v>46384</v>
      </c>
    </row>
    <row r="46140" spans="7:7">
      <c r="G46140" s="162" t="s">
        <v>46385</v>
      </c>
    </row>
    <row r="46141" spans="7:7">
      <c r="G46141" s="162" t="s">
        <v>46386</v>
      </c>
    </row>
    <row r="46142" spans="7:7">
      <c r="G46142" s="162" t="s">
        <v>46387</v>
      </c>
    </row>
    <row r="46143" spans="7:7">
      <c r="G46143" s="162" t="s">
        <v>46388</v>
      </c>
    </row>
    <row r="46144" spans="7:7">
      <c r="G46144" s="162" t="s">
        <v>46389</v>
      </c>
    </row>
    <row r="46145" spans="7:7">
      <c r="G46145" s="162" t="s">
        <v>46390</v>
      </c>
    </row>
    <row r="46146" spans="7:7">
      <c r="G46146" s="162" t="s">
        <v>46391</v>
      </c>
    </row>
    <row r="46147" spans="7:7">
      <c r="G46147" s="162" t="s">
        <v>46392</v>
      </c>
    </row>
    <row r="46148" spans="7:7">
      <c r="G46148" s="162" t="s">
        <v>46393</v>
      </c>
    </row>
    <row r="46149" spans="7:7">
      <c r="G46149" s="162" t="s">
        <v>46394</v>
      </c>
    </row>
    <row r="46150" spans="7:7">
      <c r="G46150" s="162" t="s">
        <v>46395</v>
      </c>
    </row>
    <row r="46151" spans="7:7">
      <c r="G46151" s="162" t="s">
        <v>46396</v>
      </c>
    </row>
    <row r="46152" spans="7:7">
      <c r="G46152" s="162" t="s">
        <v>46397</v>
      </c>
    </row>
    <row r="46153" spans="7:7">
      <c r="G46153" s="162" t="s">
        <v>46398</v>
      </c>
    </row>
    <row r="46154" spans="7:7">
      <c r="G46154" s="162" t="s">
        <v>46399</v>
      </c>
    </row>
    <row r="46155" spans="7:7">
      <c r="G46155" s="162" t="s">
        <v>46400</v>
      </c>
    </row>
    <row r="46156" spans="7:7">
      <c r="G46156" s="162" t="s">
        <v>46401</v>
      </c>
    </row>
    <row r="46157" spans="7:7">
      <c r="G46157" s="162" t="s">
        <v>46402</v>
      </c>
    </row>
    <row r="46158" spans="7:7">
      <c r="G46158" s="162" t="s">
        <v>46403</v>
      </c>
    </row>
    <row r="46159" spans="7:7">
      <c r="G46159" s="162" t="s">
        <v>46404</v>
      </c>
    </row>
    <row r="46160" spans="7:7">
      <c r="G46160" s="162" t="s">
        <v>46405</v>
      </c>
    </row>
    <row r="46161" spans="7:7">
      <c r="G46161" s="162" t="s">
        <v>46406</v>
      </c>
    </row>
    <row r="46162" spans="7:7">
      <c r="G46162" s="162" t="s">
        <v>46407</v>
      </c>
    </row>
    <row r="46163" spans="7:7">
      <c r="G46163" s="162" t="s">
        <v>46408</v>
      </c>
    </row>
    <row r="46164" spans="7:7">
      <c r="G46164" s="162" t="s">
        <v>46409</v>
      </c>
    </row>
    <row r="46165" spans="7:7">
      <c r="G46165" s="162" t="s">
        <v>46410</v>
      </c>
    </row>
    <row r="46166" spans="7:7">
      <c r="G46166" s="162" t="s">
        <v>46411</v>
      </c>
    </row>
    <row r="46167" spans="7:7">
      <c r="G46167" s="162" t="s">
        <v>46412</v>
      </c>
    </row>
    <row r="46168" spans="7:7">
      <c r="G46168" s="162" t="s">
        <v>46413</v>
      </c>
    </row>
    <row r="46169" spans="7:7">
      <c r="G46169" s="162" t="s">
        <v>46414</v>
      </c>
    </row>
    <row r="46170" spans="7:7">
      <c r="G46170" s="162" t="s">
        <v>46415</v>
      </c>
    </row>
    <row r="46171" spans="7:7">
      <c r="G46171" s="162" t="s">
        <v>46416</v>
      </c>
    </row>
    <row r="46172" spans="7:7">
      <c r="G46172" s="162" t="s">
        <v>46417</v>
      </c>
    </row>
    <row r="46173" spans="7:7">
      <c r="G46173" s="162" t="s">
        <v>46418</v>
      </c>
    </row>
    <row r="46174" spans="7:7">
      <c r="G46174" s="162" t="s">
        <v>46419</v>
      </c>
    </row>
    <row r="46175" spans="7:7">
      <c r="G46175" s="162" t="s">
        <v>46420</v>
      </c>
    </row>
    <row r="46176" spans="7:7">
      <c r="G46176" s="162" t="s">
        <v>46421</v>
      </c>
    </row>
    <row r="46177" spans="7:7">
      <c r="G46177" s="162" t="s">
        <v>46422</v>
      </c>
    </row>
    <row r="46178" spans="7:7">
      <c r="G46178" s="162" t="s">
        <v>46423</v>
      </c>
    </row>
    <row r="46179" spans="7:7">
      <c r="G46179" s="162" t="s">
        <v>46424</v>
      </c>
    </row>
    <row r="46180" spans="7:7">
      <c r="G46180" s="162" t="s">
        <v>46425</v>
      </c>
    </row>
    <row r="46181" spans="7:7">
      <c r="G46181" s="162" t="s">
        <v>46426</v>
      </c>
    </row>
    <row r="46182" spans="7:7">
      <c r="G46182" s="162" t="s">
        <v>46427</v>
      </c>
    </row>
    <row r="46183" spans="7:7">
      <c r="G46183" s="162" t="s">
        <v>46428</v>
      </c>
    </row>
    <row r="46184" spans="7:7">
      <c r="G46184" s="162" t="s">
        <v>46429</v>
      </c>
    </row>
    <row r="46185" spans="7:7">
      <c r="G46185" s="162" t="s">
        <v>46430</v>
      </c>
    </row>
    <row r="46186" spans="7:7">
      <c r="G46186" s="162" t="s">
        <v>46431</v>
      </c>
    </row>
    <row r="46187" spans="7:7">
      <c r="G46187" s="162" t="s">
        <v>46432</v>
      </c>
    </row>
    <row r="46188" spans="7:7">
      <c r="G46188" s="162" t="s">
        <v>46433</v>
      </c>
    </row>
    <row r="46189" spans="7:7">
      <c r="G46189" s="162" t="s">
        <v>46434</v>
      </c>
    </row>
    <row r="46190" spans="7:7">
      <c r="G46190" s="162" t="s">
        <v>46435</v>
      </c>
    </row>
    <row r="46191" spans="7:7">
      <c r="G46191" s="162" t="s">
        <v>46436</v>
      </c>
    </row>
    <row r="46192" spans="7:7">
      <c r="G46192" s="162" t="s">
        <v>46437</v>
      </c>
    </row>
    <row r="46193" spans="7:7">
      <c r="G46193" s="162" t="s">
        <v>46438</v>
      </c>
    </row>
    <row r="46194" spans="7:7">
      <c r="G46194" s="162" t="s">
        <v>46439</v>
      </c>
    </row>
    <row r="46195" spans="7:7">
      <c r="G46195" s="162" t="s">
        <v>46440</v>
      </c>
    </row>
    <row r="46196" spans="7:7">
      <c r="G46196" s="162" t="s">
        <v>46441</v>
      </c>
    </row>
    <row r="46197" spans="7:7">
      <c r="G46197" s="162" t="s">
        <v>46442</v>
      </c>
    </row>
    <row r="46198" spans="7:7">
      <c r="G46198" s="162" t="s">
        <v>46443</v>
      </c>
    </row>
    <row r="46199" spans="7:7">
      <c r="G46199" s="162" t="s">
        <v>46444</v>
      </c>
    </row>
    <row r="46200" spans="7:7">
      <c r="G46200" s="162" t="s">
        <v>46445</v>
      </c>
    </row>
    <row r="46201" spans="7:7">
      <c r="G46201" s="162" t="s">
        <v>46446</v>
      </c>
    </row>
    <row r="46202" spans="7:7">
      <c r="G46202" s="162" t="s">
        <v>46447</v>
      </c>
    </row>
    <row r="46203" spans="7:7">
      <c r="G46203" s="162" t="s">
        <v>46448</v>
      </c>
    </row>
    <row r="46204" spans="7:7">
      <c r="G46204" s="162" t="s">
        <v>46449</v>
      </c>
    </row>
    <row r="46205" spans="7:7">
      <c r="G46205" s="162" t="s">
        <v>46450</v>
      </c>
    </row>
    <row r="46206" spans="7:7">
      <c r="G46206" s="162" t="s">
        <v>46451</v>
      </c>
    </row>
    <row r="46207" spans="7:7">
      <c r="G46207" s="162" t="s">
        <v>46452</v>
      </c>
    </row>
    <row r="46208" spans="7:7">
      <c r="G46208" s="162" t="s">
        <v>46453</v>
      </c>
    </row>
    <row r="46209" spans="7:7">
      <c r="G46209" s="162" t="s">
        <v>46454</v>
      </c>
    </row>
    <row r="46210" spans="7:7">
      <c r="G46210" s="162" t="s">
        <v>46455</v>
      </c>
    </row>
    <row r="46211" spans="7:7">
      <c r="G46211" s="162" t="s">
        <v>46456</v>
      </c>
    </row>
    <row r="46212" spans="7:7">
      <c r="G46212" s="162" t="s">
        <v>46457</v>
      </c>
    </row>
    <row r="46213" spans="7:7">
      <c r="G46213" s="162" t="s">
        <v>46458</v>
      </c>
    </row>
    <row r="46214" spans="7:7">
      <c r="G46214" s="162" t="s">
        <v>46459</v>
      </c>
    </row>
    <row r="46215" spans="7:7">
      <c r="G46215" s="162" t="s">
        <v>46460</v>
      </c>
    </row>
    <row r="46216" spans="7:7">
      <c r="G46216" s="162" t="s">
        <v>46461</v>
      </c>
    </row>
    <row r="46217" spans="7:7">
      <c r="G46217" s="162" t="s">
        <v>46462</v>
      </c>
    </row>
    <row r="46218" spans="7:7">
      <c r="G46218" s="162" t="s">
        <v>46463</v>
      </c>
    </row>
    <row r="46219" spans="7:7">
      <c r="G46219" s="162" t="s">
        <v>46464</v>
      </c>
    </row>
    <row r="46220" spans="7:7">
      <c r="G46220" s="162" t="s">
        <v>46465</v>
      </c>
    </row>
    <row r="46221" spans="7:7">
      <c r="G46221" s="162" t="s">
        <v>46466</v>
      </c>
    </row>
    <row r="46222" spans="7:7">
      <c r="G46222" s="162" t="s">
        <v>46467</v>
      </c>
    </row>
    <row r="46223" spans="7:7">
      <c r="G46223" s="162" t="s">
        <v>46468</v>
      </c>
    </row>
    <row r="46224" spans="7:7">
      <c r="G46224" s="162" t="s">
        <v>46469</v>
      </c>
    </row>
    <row r="46225" spans="7:7">
      <c r="G46225" s="162" t="s">
        <v>46470</v>
      </c>
    </row>
    <row r="46226" spans="7:7">
      <c r="G46226" s="162" t="s">
        <v>46471</v>
      </c>
    </row>
    <row r="46227" spans="7:7">
      <c r="G46227" s="162" t="s">
        <v>46472</v>
      </c>
    </row>
    <row r="46228" spans="7:7">
      <c r="G46228" s="162" t="s">
        <v>46473</v>
      </c>
    </row>
    <row r="46229" spans="7:7">
      <c r="G46229" s="162" t="s">
        <v>46474</v>
      </c>
    </row>
    <row r="46230" spans="7:7">
      <c r="G46230" s="162" t="s">
        <v>46475</v>
      </c>
    </row>
    <row r="46231" spans="7:7">
      <c r="G46231" s="162" t="s">
        <v>46476</v>
      </c>
    </row>
    <row r="46232" spans="7:7">
      <c r="G46232" s="162" t="s">
        <v>46477</v>
      </c>
    </row>
    <row r="46233" spans="7:7">
      <c r="G46233" s="162" t="s">
        <v>46478</v>
      </c>
    </row>
    <row r="46234" spans="7:7">
      <c r="G46234" s="162" t="s">
        <v>46479</v>
      </c>
    </row>
    <row r="46235" spans="7:7">
      <c r="G46235" s="162" t="s">
        <v>46480</v>
      </c>
    </row>
    <row r="46236" spans="7:7">
      <c r="G46236" s="162" t="s">
        <v>46481</v>
      </c>
    </row>
    <row r="46237" spans="7:7">
      <c r="G46237" s="162" t="s">
        <v>46482</v>
      </c>
    </row>
    <row r="46238" spans="7:7">
      <c r="G46238" s="162" t="s">
        <v>46483</v>
      </c>
    </row>
    <row r="46239" spans="7:7">
      <c r="G46239" s="162" t="s">
        <v>46484</v>
      </c>
    </row>
    <row r="46240" spans="7:7">
      <c r="G46240" s="162" t="s">
        <v>46485</v>
      </c>
    </row>
    <row r="46241" spans="7:7">
      <c r="G46241" s="162" t="s">
        <v>46486</v>
      </c>
    </row>
    <row r="46242" spans="7:7">
      <c r="G46242" s="162" t="s">
        <v>46487</v>
      </c>
    </row>
    <row r="46243" spans="7:7">
      <c r="G46243" s="162" t="s">
        <v>46488</v>
      </c>
    </row>
    <row r="46244" spans="7:7">
      <c r="G46244" s="162" t="s">
        <v>46489</v>
      </c>
    </row>
    <row r="46245" spans="7:7">
      <c r="G46245" s="162" t="s">
        <v>46490</v>
      </c>
    </row>
    <row r="46246" spans="7:7">
      <c r="G46246" s="162" t="s">
        <v>46491</v>
      </c>
    </row>
    <row r="46247" spans="7:7">
      <c r="G46247" s="162" t="s">
        <v>46492</v>
      </c>
    </row>
    <row r="46248" spans="7:7">
      <c r="G46248" s="162" t="s">
        <v>46493</v>
      </c>
    </row>
    <row r="46249" spans="7:7">
      <c r="G46249" s="162" t="s">
        <v>46494</v>
      </c>
    </row>
    <row r="46250" spans="7:7">
      <c r="G46250" s="162" t="s">
        <v>46495</v>
      </c>
    </row>
    <row r="46251" spans="7:7">
      <c r="G46251" s="162" t="s">
        <v>46496</v>
      </c>
    </row>
    <row r="46252" spans="7:7">
      <c r="G46252" s="162" t="s">
        <v>46497</v>
      </c>
    </row>
    <row r="46253" spans="7:7">
      <c r="G46253" s="162" t="s">
        <v>46498</v>
      </c>
    </row>
    <row r="46254" spans="7:7">
      <c r="G46254" s="162" t="s">
        <v>46499</v>
      </c>
    </row>
    <row r="46255" spans="7:7">
      <c r="G46255" s="162" t="s">
        <v>46500</v>
      </c>
    </row>
    <row r="46256" spans="7:7">
      <c r="G46256" s="162" t="s">
        <v>46501</v>
      </c>
    </row>
    <row r="46257" spans="7:7">
      <c r="G46257" s="162" t="s">
        <v>46502</v>
      </c>
    </row>
    <row r="46258" spans="7:7">
      <c r="G46258" s="162" t="s">
        <v>46503</v>
      </c>
    </row>
    <row r="46259" spans="7:7">
      <c r="G46259" s="162" t="s">
        <v>46504</v>
      </c>
    </row>
    <row r="46260" spans="7:7">
      <c r="G46260" s="162" t="s">
        <v>46505</v>
      </c>
    </row>
    <row r="46261" spans="7:7">
      <c r="G46261" s="162" t="s">
        <v>46506</v>
      </c>
    </row>
    <row r="46262" spans="7:7">
      <c r="G46262" s="162" t="s">
        <v>46507</v>
      </c>
    </row>
    <row r="46263" spans="7:7">
      <c r="G46263" s="162" t="s">
        <v>46508</v>
      </c>
    </row>
    <row r="46264" spans="7:7">
      <c r="G46264" s="162" t="s">
        <v>46509</v>
      </c>
    </row>
    <row r="46265" spans="7:7">
      <c r="G46265" s="162" t="s">
        <v>46510</v>
      </c>
    </row>
    <row r="46266" spans="7:7">
      <c r="G46266" s="162" t="s">
        <v>46511</v>
      </c>
    </row>
    <row r="46267" spans="7:7">
      <c r="G46267" s="162" t="s">
        <v>46512</v>
      </c>
    </row>
    <row r="46268" spans="7:7">
      <c r="G46268" s="162" t="s">
        <v>46513</v>
      </c>
    </row>
    <row r="46269" spans="7:7">
      <c r="G46269" s="162" t="s">
        <v>46514</v>
      </c>
    </row>
    <row r="46270" spans="7:7">
      <c r="G46270" s="162" t="s">
        <v>46515</v>
      </c>
    </row>
    <row r="46271" spans="7:7">
      <c r="G46271" s="162" t="s">
        <v>46516</v>
      </c>
    </row>
    <row r="46272" spans="7:7">
      <c r="G46272" s="162" t="s">
        <v>46517</v>
      </c>
    </row>
    <row r="46273" spans="7:7">
      <c r="G46273" s="162" t="s">
        <v>46518</v>
      </c>
    </row>
    <row r="46274" spans="7:7">
      <c r="G46274" s="162" t="s">
        <v>46519</v>
      </c>
    </row>
    <row r="46275" spans="7:7">
      <c r="G46275" s="162" t="s">
        <v>46520</v>
      </c>
    </row>
    <row r="46276" spans="7:7">
      <c r="G46276" s="162" t="s">
        <v>46521</v>
      </c>
    </row>
    <row r="46277" spans="7:7">
      <c r="G46277" s="162" t="s">
        <v>46522</v>
      </c>
    </row>
    <row r="46278" spans="7:7">
      <c r="G46278" s="162" t="s">
        <v>46523</v>
      </c>
    </row>
    <row r="46279" spans="7:7">
      <c r="G46279" s="162" t="s">
        <v>46524</v>
      </c>
    </row>
    <row r="46280" spans="7:7">
      <c r="G46280" s="162" t="s">
        <v>46525</v>
      </c>
    </row>
    <row r="46281" spans="7:7">
      <c r="G46281" s="162" t="s">
        <v>46526</v>
      </c>
    </row>
    <row r="46282" spans="7:7">
      <c r="G46282" s="162" t="s">
        <v>46527</v>
      </c>
    </row>
    <row r="46283" spans="7:7">
      <c r="G46283" s="162" t="s">
        <v>46528</v>
      </c>
    </row>
    <row r="46284" spans="7:7">
      <c r="G46284" s="162" t="s">
        <v>46529</v>
      </c>
    </row>
    <row r="46285" spans="7:7">
      <c r="G46285" s="162" t="s">
        <v>46530</v>
      </c>
    </row>
    <row r="46286" spans="7:7">
      <c r="G46286" s="162" t="s">
        <v>46531</v>
      </c>
    </row>
    <row r="46287" spans="7:7">
      <c r="G46287" s="162" t="s">
        <v>46532</v>
      </c>
    </row>
    <row r="46288" spans="7:7">
      <c r="G46288" s="162" t="s">
        <v>46533</v>
      </c>
    </row>
    <row r="46289" spans="7:7">
      <c r="G46289" s="162" t="s">
        <v>46534</v>
      </c>
    </row>
    <row r="46290" spans="7:7">
      <c r="G46290" s="162" t="s">
        <v>46535</v>
      </c>
    </row>
    <row r="46291" spans="7:7">
      <c r="G46291" s="162" t="s">
        <v>46536</v>
      </c>
    </row>
    <row r="46292" spans="7:7">
      <c r="G46292" s="162" t="s">
        <v>46537</v>
      </c>
    </row>
    <row r="46293" spans="7:7">
      <c r="G46293" s="162" t="s">
        <v>46538</v>
      </c>
    </row>
    <row r="46294" spans="7:7">
      <c r="G46294" s="162" t="s">
        <v>46539</v>
      </c>
    </row>
    <row r="46295" spans="7:7">
      <c r="G46295" s="162" t="s">
        <v>46540</v>
      </c>
    </row>
    <row r="46296" spans="7:7">
      <c r="G46296" s="162" t="s">
        <v>46541</v>
      </c>
    </row>
    <row r="46297" spans="7:7">
      <c r="G46297" s="162" t="s">
        <v>46542</v>
      </c>
    </row>
    <row r="46298" spans="7:7">
      <c r="G46298" s="162" t="s">
        <v>46543</v>
      </c>
    </row>
    <row r="46299" spans="7:7">
      <c r="G46299" s="162" t="s">
        <v>46544</v>
      </c>
    </row>
    <row r="46300" spans="7:7">
      <c r="G46300" s="162" t="s">
        <v>46545</v>
      </c>
    </row>
    <row r="46301" spans="7:7">
      <c r="G46301" s="162" t="s">
        <v>46546</v>
      </c>
    </row>
    <row r="46302" spans="7:7">
      <c r="G46302" s="162" t="s">
        <v>46547</v>
      </c>
    </row>
    <row r="46303" spans="7:7">
      <c r="G46303" s="162" t="s">
        <v>46548</v>
      </c>
    </row>
    <row r="46304" spans="7:7">
      <c r="G46304" s="162" t="s">
        <v>46549</v>
      </c>
    </row>
    <row r="46305" spans="7:7">
      <c r="G46305" s="162" t="s">
        <v>46550</v>
      </c>
    </row>
    <row r="46306" spans="7:7">
      <c r="G46306" s="162" t="s">
        <v>46551</v>
      </c>
    </row>
    <row r="46307" spans="7:7">
      <c r="G46307" s="162" t="s">
        <v>46552</v>
      </c>
    </row>
    <row r="46308" spans="7:7">
      <c r="G46308" s="162" t="s">
        <v>46553</v>
      </c>
    </row>
    <row r="46309" spans="7:7">
      <c r="G46309" s="162" t="s">
        <v>46554</v>
      </c>
    </row>
    <row r="46310" spans="7:7">
      <c r="G46310" s="162" t="s">
        <v>46555</v>
      </c>
    </row>
    <row r="46311" spans="7:7">
      <c r="G46311" s="162" t="s">
        <v>46556</v>
      </c>
    </row>
    <row r="46312" spans="7:7">
      <c r="G46312" s="162" t="s">
        <v>46557</v>
      </c>
    </row>
    <row r="46313" spans="7:7">
      <c r="G46313" s="162" t="s">
        <v>46558</v>
      </c>
    </row>
    <row r="46314" spans="7:7">
      <c r="G46314" s="162" t="s">
        <v>46559</v>
      </c>
    </row>
    <row r="46315" spans="7:7">
      <c r="G46315" s="162" t="s">
        <v>46560</v>
      </c>
    </row>
    <row r="46316" spans="7:7">
      <c r="G46316" s="162" t="s">
        <v>46561</v>
      </c>
    </row>
    <row r="46317" spans="7:7">
      <c r="G46317" s="162" t="s">
        <v>46562</v>
      </c>
    </row>
    <row r="46318" spans="7:7">
      <c r="G46318" s="162" t="s">
        <v>46563</v>
      </c>
    </row>
    <row r="46319" spans="7:7">
      <c r="G46319" s="162" t="s">
        <v>46564</v>
      </c>
    </row>
    <row r="46320" spans="7:7">
      <c r="G46320" s="162" t="s">
        <v>46565</v>
      </c>
    </row>
    <row r="46321" spans="7:7">
      <c r="G46321" s="162" t="s">
        <v>46566</v>
      </c>
    </row>
    <row r="46322" spans="7:7">
      <c r="G46322" s="162" t="s">
        <v>46567</v>
      </c>
    </row>
    <row r="46323" spans="7:7">
      <c r="G46323" s="162" t="s">
        <v>46568</v>
      </c>
    </row>
    <row r="46324" spans="7:7">
      <c r="G46324" s="162" t="s">
        <v>46569</v>
      </c>
    </row>
    <row r="46325" spans="7:7">
      <c r="G46325" s="162" t="s">
        <v>46570</v>
      </c>
    </row>
    <row r="46326" spans="7:7">
      <c r="G46326" s="162" t="s">
        <v>46571</v>
      </c>
    </row>
    <row r="46327" spans="7:7">
      <c r="G46327" s="162" t="s">
        <v>46572</v>
      </c>
    </row>
    <row r="46328" spans="7:7">
      <c r="G46328" s="162" t="s">
        <v>46573</v>
      </c>
    </row>
    <row r="46329" spans="7:7">
      <c r="G46329" s="162" t="s">
        <v>46574</v>
      </c>
    </row>
    <row r="46330" spans="7:7">
      <c r="G46330" s="162" t="s">
        <v>46575</v>
      </c>
    </row>
    <row r="46331" spans="7:7">
      <c r="G46331" s="162" t="s">
        <v>46576</v>
      </c>
    </row>
    <row r="46332" spans="7:7">
      <c r="G46332" s="162" t="s">
        <v>46577</v>
      </c>
    </row>
    <row r="46333" spans="7:7">
      <c r="G46333" s="162" t="s">
        <v>46578</v>
      </c>
    </row>
    <row r="46334" spans="7:7">
      <c r="G46334" s="162" t="s">
        <v>46579</v>
      </c>
    </row>
    <row r="46335" spans="7:7">
      <c r="G46335" s="162" t="s">
        <v>46580</v>
      </c>
    </row>
    <row r="46336" spans="7:7">
      <c r="G46336" s="162" t="s">
        <v>46581</v>
      </c>
    </row>
    <row r="46337" spans="7:7">
      <c r="G46337" s="162" t="s">
        <v>46582</v>
      </c>
    </row>
    <row r="46338" spans="7:7">
      <c r="G46338" s="162" t="s">
        <v>46583</v>
      </c>
    </row>
    <row r="46339" spans="7:7">
      <c r="G46339" s="162" t="s">
        <v>46584</v>
      </c>
    </row>
    <row r="46340" spans="7:7">
      <c r="G46340" s="162" t="s">
        <v>46585</v>
      </c>
    </row>
    <row r="46341" spans="7:7">
      <c r="G46341" s="162" t="s">
        <v>46586</v>
      </c>
    </row>
    <row r="46342" spans="7:7">
      <c r="G46342" s="162" t="s">
        <v>46587</v>
      </c>
    </row>
    <row r="46343" spans="7:7">
      <c r="G46343" s="162" t="s">
        <v>46588</v>
      </c>
    </row>
    <row r="46344" spans="7:7">
      <c r="G46344" s="162" t="s">
        <v>46589</v>
      </c>
    </row>
    <row r="46345" spans="7:7">
      <c r="G46345" s="162" t="s">
        <v>46590</v>
      </c>
    </row>
    <row r="46346" spans="7:7">
      <c r="G46346" s="162" t="s">
        <v>46591</v>
      </c>
    </row>
    <row r="46347" spans="7:7">
      <c r="G46347" s="162" t="s">
        <v>46592</v>
      </c>
    </row>
    <row r="46348" spans="7:7">
      <c r="G46348" s="162" t="s">
        <v>46593</v>
      </c>
    </row>
    <row r="46349" spans="7:7">
      <c r="G46349" s="162" t="s">
        <v>46594</v>
      </c>
    </row>
    <row r="46350" spans="7:7">
      <c r="G46350" s="162" t="s">
        <v>46595</v>
      </c>
    </row>
    <row r="46351" spans="7:7">
      <c r="G46351" s="162" t="s">
        <v>46596</v>
      </c>
    </row>
    <row r="46352" spans="7:7">
      <c r="G46352" s="162" t="s">
        <v>46597</v>
      </c>
    </row>
    <row r="46353" spans="7:7">
      <c r="G46353" s="162" t="s">
        <v>46598</v>
      </c>
    </row>
    <row r="46354" spans="7:7">
      <c r="G46354" s="162" t="s">
        <v>46599</v>
      </c>
    </row>
    <row r="46355" spans="7:7">
      <c r="G46355" s="162" t="s">
        <v>46600</v>
      </c>
    </row>
    <row r="46356" spans="7:7">
      <c r="G46356" s="162" t="s">
        <v>46601</v>
      </c>
    </row>
    <row r="46357" spans="7:7">
      <c r="G46357" s="162" t="s">
        <v>46602</v>
      </c>
    </row>
    <row r="46358" spans="7:7">
      <c r="G46358" s="162" t="s">
        <v>46603</v>
      </c>
    </row>
    <row r="46359" spans="7:7">
      <c r="G46359" s="162" t="s">
        <v>46604</v>
      </c>
    </row>
    <row r="46360" spans="7:7">
      <c r="G46360" s="162" t="s">
        <v>46605</v>
      </c>
    </row>
    <row r="46361" spans="7:7">
      <c r="G46361" s="162" t="s">
        <v>46606</v>
      </c>
    </row>
    <row r="46362" spans="7:7">
      <c r="G46362" s="162" t="s">
        <v>46607</v>
      </c>
    </row>
    <row r="46363" spans="7:7">
      <c r="G46363" s="162" t="s">
        <v>46608</v>
      </c>
    </row>
    <row r="46364" spans="7:7">
      <c r="G46364" s="162" t="s">
        <v>46609</v>
      </c>
    </row>
    <row r="46365" spans="7:7">
      <c r="G46365" s="162" t="s">
        <v>46610</v>
      </c>
    </row>
    <row r="46366" spans="7:7">
      <c r="G46366" s="162" t="s">
        <v>46611</v>
      </c>
    </row>
    <row r="46367" spans="7:7">
      <c r="G46367" s="162" t="s">
        <v>46612</v>
      </c>
    </row>
    <row r="46368" spans="7:7">
      <c r="G46368" s="162" t="s">
        <v>46613</v>
      </c>
    </row>
    <row r="46369" spans="7:7">
      <c r="G46369" s="162" t="s">
        <v>46614</v>
      </c>
    </row>
    <row r="46370" spans="7:7">
      <c r="G46370" s="162" t="s">
        <v>46615</v>
      </c>
    </row>
    <row r="46371" spans="7:7">
      <c r="G46371" s="162" t="s">
        <v>46616</v>
      </c>
    </row>
    <row r="46372" spans="7:7">
      <c r="G46372" s="162" t="s">
        <v>46617</v>
      </c>
    </row>
    <row r="46373" spans="7:7">
      <c r="G46373" s="162" t="s">
        <v>46618</v>
      </c>
    </row>
    <row r="46374" spans="7:7">
      <c r="G46374" s="162" t="s">
        <v>46619</v>
      </c>
    </row>
    <row r="46375" spans="7:7">
      <c r="G46375" s="162" t="s">
        <v>46620</v>
      </c>
    </row>
    <row r="46376" spans="7:7">
      <c r="G46376" s="162" t="s">
        <v>46621</v>
      </c>
    </row>
    <row r="46377" spans="7:7">
      <c r="G46377" s="162" t="s">
        <v>46622</v>
      </c>
    </row>
    <row r="46378" spans="7:7">
      <c r="G46378" s="162" t="s">
        <v>46623</v>
      </c>
    </row>
    <row r="46379" spans="7:7">
      <c r="G46379" s="162" t="s">
        <v>46624</v>
      </c>
    </row>
    <row r="46380" spans="7:7">
      <c r="G46380" s="162" t="s">
        <v>46625</v>
      </c>
    </row>
    <row r="46381" spans="7:7">
      <c r="G46381" s="162" t="s">
        <v>46626</v>
      </c>
    </row>
    <row r="46382" spans="7:7">
      <c r="G46382" s="162" t="s">
        <v>46627</v>
      </c>
    </row>
    <row r="46383" spans="7:7">
      <c r="G46383" s="162" t="s">
        <v>46628</v>
      </c>
    </row>
    <row r="46384" spans="7:7">
      <c r="G46384" s="162" t="s">
        <v>46629</v>
      </c>
    </row>
    <row r="46385" spans="7:7">
      <c r="G46385" s="162" t="s">
        <v>46630</v>
      </c>
    </row>
    <row r="46386" spans="7:7">
      <c r="G46386" s="162" t="s">
        <v>46631</v>
      </c>
    </row>
    <row r="46387" spans="7:7">
      <c r="G46387" s="162" t="s">
        <v>46632</v>
      </c>
    </row>
    <row r="46388" spans="7:7">
      <c r="G46388" s="162" t="s">
        <v>46633</v>
      </c>
    </row>
    <row r="46389" spans="7:7">
      <c r="G46389" s="162" t="s">
        <v>46634</v>
      </c>
    </row>
    <row r="46390" spans="7:7">
      <c r="G46390" s="162" t="s">
        <v>46635</v>
      </c>
    </row>
    <row r="46391" spans="7:7">
      <c r="G46391" s="162" t="s">
        <v>46636</v>
      </c>
    </row>
    <row r="46392" spans="7:7">
      <c r="G46392" s="162" t="s">
        <v>46637</v>
      </c>
    </row>
    <row r="46393" spans="7:7">
      <c r="G46393" s="162" t="s">
        <v>46638</v>
      </c>
    </row>
    <row r="46394" spans="7:7">
      <c r="G46394" s="162" t="s">
        <v>46639</v>
      </c>
    </row>
    <row r="46395" spans="7:7">
      <c r="G46395" s="162" t="s">
        <v>46640</v>
      </c>
    </row>
    <row r="46396" spans="7:7">
      <c r="G46396" s="162" t="s">
        <v>46641</v>
      </c>
    </row>
    <row r="46397" spans="7:7">
      <c r="G46397" s="162" t="s">
        <v>46642</v>
      </c>
    </row>
    <row r="46398" spans="7:7">
      <c r="G46398" s="162" t="s">
        <v>46643</v>
      </c>
    </row>
    <row r="46399" spans="7:7">
      <c r="G46399" s="162" t="s">
        <v>46644</v>
      </c>
    </row>
    <row r="46400" spans="7:7">
      <c r="G46400" s="162" t="s">
        <v>46645</v>
      </c>
    </row>
    <row r="46401" spans="7:7">
      <c r="G46401" s="162" t="s">
        <v>46646</v>
      </c>
    </row>
    <row r="46402" spans="7:7">
      <c r="G46402" s="162" t="s">
        <v>46647</v>
      </c>
    </row>
    <row r="46403" spans="7:7">
      <c r="G46403" s="162" t="s">
        <v>46648</v>
      </c>
    </row>
    <row r="46404" spans="7:7">
      <c r="G46404" s="162" t="s">
        <v>46649</v>
      </c>
    </row>
    <row r="46405" spans="7:7">
      <c r="G46405" s="162" t="s">
        <v>46650</v>
      </c>
    </row>
    <row r="46406" spans="7:7">
      <c r="G46406" s="162" t="s">
        <v>46651</v>
      </c>
    </row>
    <row r="46407" spans="7:7">
      <c r="G46407" s="162" t="s">
        <v>46652</v>
      </c>
    </row>
    <row r="46408" spans="7:7">
      <c r="G46408" s="162" t="s">
        <v>46653</v>
      </c>
    </row>
    <row r="46409" spans="7:7">
      <c r="G46409" s="162" t="s">
        <v>46654</v>
      </c>
    </row>
    <row r="46410" spans="7:7">
      <c r="G46410" s="162" t="s">
        <v>46655</v>
      </c>
    </row>
    <row r="46411" spans="7:7">
      <c r="G46411" s="162" t="s">
        <v>46656</v>
      </c>
    </row>
    <row r="46412" spans="7:7">
      <c r="G46412" s="162" t="s">
        <v>46657</v>
      </c>
    </row>
    <row r="46413" spans="7:7">
      <c r="G46413" s="162" t="s">
        <v>46658</v>
      </c>
    </row>
    <row r="46414" spans="7:7">
      <c r="G46414" s="162" t="s">
        <v>46659</v>
      </c>
    </row>
    <row r="46415" spans="7:7">
      <c r="G46415" s="162" t="s">
        <v>46660</v>
      </c>
    </row>
    <row r="46416" spans="7:7">
      <c r="G46416" s="162" t="s">
        <v>46661</v>
      </c>
    </row>
    <row r="46417" spans="7:7">
      <c r="G46417" s="162" t="s">
        <v>46662</v>
      </c>
    </row>
    <row r="46418" spans="7:7">
      <c r="G46418" s="162" t="s">
        <v>46663</v>
      </c>
    </row>
    <row r="46419" spans="7:7">
      <c r="G46419" s="162" t="s">
        <v>46664</v>
      </c>
    </row>
    <row r="46420" spans="7:7">
      <c r="G46420" s="162" t="s">
        <v>46665</v>
      </c>
    </row>
    <row r="46421" spans="7:7">
      <c r="G46421" s="162" t="s">
        <v>46666</v>
      </c>
    </row>
    <row r="46422" spans="7:7">
      <c r="G46422" s="162" t="s">
        <v>46667</v>
      </c>
    </row>
    <row r="46423" spans="7:7">
      <c r="G46423" s="162" t="s">
        <v>46668</v>
      </c>
    </row>
    <row r="46424" spans="7:7">
      <c r="G46424" s="162" t="s">
        <v>46669</v>
      </c>
    </row>
    <row r="46425" spans="7:7">
      <c r="G46425" s="162" t="s">
        <v>46670</v>
      </c>
    </row>
    <row r="46426" spans="7:7">
      <c r="G46426" s="162" t="s">
        <v>46671</v>
      </c>
    </row>
    <row r="46427" spans="7:7">
      <c r="G46427" s="162" t="s">
        <v>46672</v>
      </c>
    </row>
    <row r="46428" spans="7:7">
      <c r="G46428" s="162" t="s">
        <v>46673</v>
      </c>
    </row>
    <row r="46429" spans="7:7">
      <c r="G46429" s="162" t="s">
        <v>46674</v>
      </c>
    </row>
    <row r="46430" spans="7:7">
      <c r="G46430" s="162" t="s">
        <v>46675</v>
      </c>
    </row>
    <row r="46431" spans="7:7">
      <c r="G46431" s="162" t="s">
        <v>46676</v>
      </c>
    </row>
    <row r="46432" spans="7:7">
      <c r="G46432" s="162" t="s">
        <v>46677</v>
      </c>
    </row>
    <row r="46433" spans="7:7">
      <c r="G46433" s="162" t="s">
        <v>46678</v>
      </c>
    </row>
    <row r="46434" spans="7:7">
      <c r="G46434" s="162" t="s">
        <v>46679</v>
      </c>
    </row>
    <row r="46435" spans="7:7">
      <c r="G46435" s="162" t="s">
        <v>46680</v>
      </c>
    </row>
    <row r="46436" spans="7:7">
      <c r="G46436" s="162" t="s">
        <v>46681</v>
      </c>
    </row>
    <row r="46437" spans="7:7">
      <c r="G46437" s="162" t="s">
        <v>46682</v>
      </c>
    </row>
    <row r="46438" spans="7:7">
      <c r="G46438" s="162" t="s">
        <v>46683</v>
      </c>
    </row>
    <row r="46439" spans="7:7">
      <c r="G46439" s="162" t="s">
        <v>46684</v>
      </c>
    </row>
    <row r="46440" spans="7:7">
      <c r="G46440" s="162" t="s">
        <v>46685</v>
      </c>
    </row>
    <row r="46441" spans="7:7">
      <c r="G46441" s="162" t="s">
        <v>46686</v>
      </c>
    </row>
    <row r="46442" spans="7:7">
      <c r="G46442" s="162" t="s">
        <v>46687</v>
      </c>
    </row>
    <row r="46443" spans="7:7">
      <c r="G46443" s="162" t="s">
        <v>46688</v>
      </c>
    </row>
    <row r="46444" spans="7:7">
      <c r="G46444" s="162" t="s">
        <v>46689</v>
      </c>
    </row>
    <row r="46445" spans="7:7">
      <c r="G46445" s="162" t="s">
        <v>46690</v>
      </c>
    </row>
    <row r="46446" spans="7:7">
      <c r="G46446" s="162" t="s">
        <v>46691</v>
      </c>
    </row>
    <row r="46447" spans="7:7">
      <c r="G46447" s="162" t="s">
        <v>46692</v>
      </c>
    </row>
    <row r="46448" spans="7:7">
      <c r="G46448" s="162" t="s">
        <v>46693</v>
      </c>
    </row>
    <row r="46449" spans="7:7">
      <c r="G46449" s="162" t="s">
        <v>46694</v>
      </c>
    </row>
    <row r="46450" spans="7:7">
      <c r="G46450" s="162" t="s">
        <v>46695</v>
      </c>
    </row>
    <row r="46451" spans="7:7">
      <c r="G46451" s="162" t="s">
        <v>46696</v>
      </c>
    </row>
    <row r="46452" spans="7:7">
      <c r="G46452" s="162" t="s">
        <v>46697</v>
      </c>
    </row>
    <row r="46453" spans="7:7">
      <c r="G46453" s="162" t="s">
        <v>46698</v>
      </c>
    </row>
    <row r="46454" spans="7:7">
      <c r="G46454" s="162" t="s">
        <v>46699</v>
      </c>
    </row>
    <row r="46455" spans="7:7">
      <c r="G46455" s="162" t="s">
        <v>46700</v>
      </c>
    </row>
    <row r="46456" spans="7:7">
      <c r="G46456" s="162" t="s">
        <v>46701</v>
      </c>
    </row>
    <row r="46457" spans="7:7">
      <c r="G46457" s="162" t="s">
        <v>46702</v>
      </c>
    </row>
    <row r="46458" spans="7:7">
      <c r="G46458" s="162" t="s">
        <v>46703</v>
      </c>
    </row>
    <row r="46459" spans="7:7">
      <c r="G46459" s="162" t="s">
        <v>46704</v>
      </c>
    </row>
    <row r="46460" spans="7:7">
      <c r="G46460" s="162" t="s">
        <v>46705</v>
      </c>
    </row>
    <row r="46461" spans="7:7">
      <c r="G46461" s="162" t="s">
        <v>46706</v>
      </c>
    </row>
    <row r="46462" spans="7:7">
      <c r="G46462" s="162" t="s">
        <v>46707</v>
      </c>
    </row>
    <row r="46463" spans="7:7">
      <c r="G46463" s="162" t="s">
        <v>46708</v>
      </c>
    </row>
    <row r="46464" spans="7:7">
      <c r="G46464" s="162" t="s">
        <v>46709</v>
      </c>
    </row>
    <row r="46465" spans="7:7">
      <c r="G46465" s="162" t="s">
        <v>46710</v>
      </c>
    </row>
    <row r="46466" spans="7:7">
      <c r="G46466" s="162" t="s">
        <v>46711</v>
      </c>
    </row>
    <row r="46467" spans="7:7">
      <c r="G46467" s="162" t="s">
        <v>46712</v>
      </c>
    </row>
    <row r="46468" spans="7:7">
      <c r="G46468" s="162" t="s">
        <v>46713</v>
      </c>
    </row>
    <row r="46469" spans="7:7">
      <c r="G46469" s="162" t="s">
        <v>46714</v>
      </c>
    </row>
    <row r="46470" spans="7:7">
      <c r="G46470" s="162" t="s">
        <v>46715</v>
      </c>
    </row>
    <row r="46471" spans="7:7">
      <c r="G46471" s="162" t="s">
        <v>46716</v>
      </c>
    </row>
    <row r="46472" spans="7:7">
      <c r="G46472" s="162" t="s">
        <v>46717</v>
      </c>
    </row>
    <row r="46473" spans="7:7">
      <c r="G46473" s="162" t="s">
        <v>46718</v>
      </c>
    </row>
    <row r="46474" spans="7:7">
      <c r="G46474" s="162" t="s">
        <v>46719</v>
      </c>
    </row>
    <row r="46475" spans="7:7">
      <c r="G46475" s="162" t="s">
        <v>46720</v>
      </c>
    </row>
    <row r="46476" spans="7:7">
      <c r="G46476" s="162" t="s">
        <v>46721</v>
      </c>
    </row>
    <row r="46477" spans="7:7">
      <c r="G46477" s="162" t="s">
        <v>46722</v>
      </c>
    </row>
    <row r="46478" spans="7:7">
      <c r="G46478" s="162" t="s">
        <v>46723</v>
      </c>
    </row>
    <row r="46479" spans="7:7">
      <c r="G46479" s="162" t="s">
        <v>46724</v>
      </c>
    </row>
    <row r="46480" spans="7:7">
      <c r="G46480" s="162" t="s">
        <v>46725</v>
      </c>
    </row>
    <row r="46481" spans="7:7">
      <c r="G46481" s="162" t="s">
        <v>46726</v>
      </c>
    </row>
    <row r="46482" spans="7:7">
      <c r="G46482" s="162" t="s">
        <v>46727</v>
      </c>
    </row>
    <row r="46483" spans="7:7">
      <c r="G46483" s="162" t="s">
        <v>46728</v>
      </c>
    </row>
    <row r="46484" spans="7:7">
      <c r="G46484" s="162" t="s">
        <v>46729</v>
      </c>
    </row>
    <row r="46485" spans="7:7">
      <c r="G46485" s="162" t="s">
        <v>46730</v>
      </c>
    </row>
    <row r="46486" spans="7:7">
      <c r="G46486" s="162" t="s">
        <v>46731</v>
      </c>
    </row>
    <row r="46487" spans="7:7">
      <c r="G46487" s="162" t="s">
        <v>46732</v>
      </c>
    </row>
    <row r="46488" spans="7:7">
      <c r="G46488" s="162" t="s">
        <v>46733</v>
      </c>
    </row>
    <row r="46489" spans="7:7">
      <c r="G46489" s="162" t="s">
        <v>46734</v>
      </c>
    </row>
    <row r="46490" spans="7:7">
      <c r="G46490" s="162" t="s">
        <v>46735</v>
      </c>
    </row>
    <row r="46491" spans="7:7">
      <c r="G46491" s="162" t="s">
        <v>46736</v>
      </c>
    </row>
    <row r="46492" spans="7:7">
      <c r="G46492" s="162" t="s">
        <v>46737</v>
      </c>
    </row>
    <row r="46493" spans="7:7">
      <c r="G46493" s="162" t="s">
        <v>46738</v>
      </c>
    </row>
    <row r="46494" spans="7:7">
      <c r="G46494" s="162" t="s">
        <v>46739</v>
      </c>
    </row>
    <row r="46495" spans="7:7">
      <c r="G46495" s="162" t="s">
        <v>46740</v>
      </c>
    </row>
    <row r="46496" spans="7:7">
      <c r="G46496" s="162" t="s">
        <v>46741</v>
      </c>
    </row>
    <row r="46497" spans="7:7">
      <c r="G46497" s="162" t="s">
        <v>46742</v>
      </c>
    </row>
    <row r="46498" spans="7:7">
      <c r="G46498" s="162" t="s">
        <v>46743</v>
      </c>
    </row>
    <row r="46499" spans="7:7">
      <c r="G46499" s="162" t="s">
        <v>46744</v>
      </c>
    </row>
    <row r="46500" spans="7:7">
      <c r="G46500" s="162" t="s">
        <v>46745</v>
      </c>
    </row>
    <row r="46501" spans="7:7">
      <c r="G46501" s="162" t="s">
        <v>46746</v>
      </c>
    </row>
    <row r="46502" spans="7:7">
      <c r="G46502" s="162" t="s">
        <v>46747</v>
      </c>
    </row>
    <row r="46503" spans="7:7">
      <c r="G46503" s="162" t="s">
        <v>46748</v>
      </c>
    </row>
    <row r="46504" spans="7:7">
      <c r="G46504" s="162" t="s">
        <v>46749</v>
      </c>
    </row>
    <row r="46505" spans="7:7">
      <c r="G46505" s="162" t="s">
        <v>46750</v>
      </c>
    </row>
    <row r="46506" spans="7:7">
      <c r="G46506" s="162" t="s">
        <v>46751</v>
      </c>
    </row>
    <row r="46507" spans="7:7">
      <c r="G46507" s="162" t="s">
        <v>46752</v>
      </c>
    </row>
    <row r="46508" spans="7:7">
      <c r="G46508" s="162" t="s">
        <v>46753</v>
      </c>
    </row>
    <row r="46509" spans="7:7">
      <c r="G46509" s="162" t="s">
        <v>46754</v>
      </c>
    </row>
    <row r="46510" spans="7:7">
      <c r="G46510" s="162" t="s">
        <v>46755</v>
      </c>
    </row>
    <row r="46511" spans="7:7">
      <c r="G46511" s="162" t="s">
        <v>46756</v>
      </c>
    </row>
    <row r="46512" spans="7:7">
      <c r="G46512" s="162" t="s">
        <v>46757</v>
      </c>
    </row>
    <row r="46513" spans="7:7">
      <c r="G46513" s="162" t="s">
        <v>46758</v>
      </c>
    </row>
    <row r="46514" spans="7:7">
      <c r="G46514" s="162" t="s">
        <v>46759</v>
      </c>
    </row>
    <row r="46515" spans="7:7">
      <c r="G46515" s="162" t="s">
        <v>46760</v>
      </c>
    </row>
    <row r="46516" spans="7:7">
      <c r="G46516" s="162" t="s">
        <v>46761</v>
      </c>
    </row>
    <row r="46517" spans="7:7">
      <c r="G46517" s="162" t="s">
        <v>46762</v>
      </c>
    </row>
    <row r="46518" spans="7:7">
      <c r="G46518" s="162" t="s">
        <v>46763</v>
      </c>
    </row>
    <row r="46519" spans="7:7">
      <c r="G46519" s="162" t="s">
        <v>46764</v>
      </c>
    </row>
    <row r="46520" spans="7:7">
      <c r="G46520" s="162" t="s">
        <v>46765</v>
      </c>
    </row>
    <row r="46521" spans="7:7">
      <c r="G46521" s="162" t="s">
        <v>46766</v>
      </c>
    </row>
    <row r="46522" spans="7:7">
      <c r="G46522" s="162" t="s">
        <v>46767</v>
      </c>
    </row>
    <row r="46523" spans="7:7">
      <c r="G46523" s="162" t="s">
        <v>46768</v>
      </c>
    </row>
    <row r="46524" spans="7:7">
      <c r="G46524" s="162" t="s">
        <v>46769</v>
      </c>
    </row>
    <row r="46525" spans="7:7">
      <c r="G46525" s="162" t="s">
        <v>46770</v>
      </c>
    </row>
    <row r="46526" spans="7:7">
      <c r="G46526" s="162" t="s">
        <v>46771</v>
      </c>
    </row>
    <row r="46527" spans="7:7">
      <c r="G46527" s="162" t="s">
        <v>46772</v>
      </c>
    </row>
    <row r="46528" spans="7:7">
      <c r="G46528" s="162" t="s">
        <v>46773</v>
      </c>
    </row>
    <row r="46529" spans="7:7">
      <c r="G46529" s="162" t="s">
        <v>46774</v>
      </c>
    </row>
    <row r="46530" spans="7:7">
      <c r="G46530" s="162" t="s">
        <v>46775</v>
      </c>
    </row>
    <row r="46531" spans="7:7">
      <c r="G46531" s="162" t="s">
        <v>46776</v>
      </c>
    </row>
    <row r="46532" spans="7:7">
      <c r="G46532" s="162" t="s">
        <v>46777</v>
      </c>
    </row>
    <row r="46533" spans="7:7">
      <c r="G46533" s="162" t="s">
        <v>46778</v>
      </c>
    </row>
    <row r="46534" spans="7:7">
      <c r="G46534" s="162" t="s">
        <v>46779</v>
      </c>
    </row>
    <row r="46535" spans="7:7">
      <c r="G46535" s="162" t="s">
        <v>46780</v>
      </c>
    </row>
    <row r="46536" spans="7:7">
      <c r="G46536" s="162" t="s">
        <v>46781</v>
      </c>
    </row>
    <row r="46537" spans="7:7">
      <c r="G46537" s="162" t="s">
        <v>46782</v>
      </c>
    </row>
    <row r="46538" spans="7:7">
      <c r="G46538" s="162" t="s">
        <v>46783</v>
      </c>
    </row>
    <row r="46539" spans="7:7">
      <c r="G46539" s="162" t="s">
        <v>46784</v>
      </c>
    </row>
    <row r="46540" spans="7:7">
      <c r="G46540" s="162" t="s">
        <v>46785</v>
      </c>
    </row>
    <row r="46541" spans="7:7">
      <c r="G46541" s="162" t="s">
        <v>46786</v>
      </c>
    </row>
    <row r="46542" spans="7:7">
      <c r="G46542" s="162" t="s">
        <v>46787</v>
      </c>
    </row>
    <row r="46543" spans="7:7">
      <c r="G46543" s="162" t="s">
        <v>46788</v>
      </c>
    </row>
    <row r="46544" spans="7:7">
      <c r="G46544" s="162" t="s">
        <v>46789</v>
      </c>
    </row>
    <row r="46545" spans="7:7">
      <c r="G46545" s="162" t="s">
        <v>46790</v>
      </c>
    </row>
    <row r="46546" spans="7:7">
      <c r="G46546" s="162" t="s">
        <v>46791</v>
      </c>
    </row>
    <row r="46547" spans="7:7">
      <c r="G46547" s="162" t="s">
        <v>46792</v>
      </c>
    </row>
    <row r="46548" spans="7:7">
      <c r="G46548" s="162" t="s">
        <v>46793</v>
      </c>
    </row>
    <row r="46549" spans="7:7">
      <c r="G46549" s="162" t="s">
        <v>46794</v>
      </c>
    </row>
    <row r="46550" spans="7:7">
      <c r="G46550" s="162" t="s">
        <v>46795</v>
      </c>
    </row>
    <row r="46551" spans="7:7">
      <c r="G46551" s="162" t="s">
        <v>46796</v>
      </c>
    </row>
    <row r="46552" spans="7:7">
      <c r="G46552" s="162" t="s">
        <v>46797</v>
      </c>
    </row>
    <row r="46553" spans="7:7">
      <c r="G46553" s="162" t="s">
        <v>46798</v>
      </c>
    </row>
    <row r="46554" spans="7:7">
      <c r="G46554" s="162" t="s">
        <v>46799</v>
      </c>
    </row>
    <row r="46555" spans="7:7">
      <c r="G46555" s="162" t="s">
        <v>46800</v>
      </c>
    </row>
    <row r="46556" spans="7:7">
      <c r="G46556" s="162" t="s">
        <v>46801</v>
      </c>
    </row>
    <row r="46557" spans="7:7">
      <c r="G46557" s="162" t="s">
        <v>46802</v>
      </c>
    </row>
    <row r="46558" spans="7:7">
      <c r="G46558" s="162" t="s">
        <v>46803</v>
      </c>
    </row>
    <row r="46559" spans="7:7">
      <c r="G46559" s="162" t="s">
        <v>46804</v>
      </c>
    </row>
    <row r="46560" spans="7:7">
      <c r="G46560" s="162" t="s">
        <v>46805</v>
      </c>
    </row>
    <row r="46561" spans="7:7">
      <c r="G46561" s="162" t="s">
        <v>46806</v>
      </c>
    </row>
    <row r="46562" spans="7:7">
      <c r="G46562" s="162" t="s">
        <v>46807</v>
      </c>
    </row>
    <row r="46563" spans="7:7">
      <c r="G46563" s="162" t="s">
        <v>46808</v>
      </c>
    </row>
    <row r="46564" spans="7:7">
      <c r="G46564" s="162" t="s">
        <v>46809</v>
      </c>
    </row>
    <row r="46565" spans="7:7">
      <c r="G46565" s="162" t="s">
        <v>46810</v>
      </c>
    </row>
    <row r="46566" spans="7:7">
      <c r="G46566" s="162" t="s">
        <v>46811</v>
      </c>
    </row>
    <row r="46567" spans="7:7">
      <c r="G46567" s="162" t="s">
        <v>46812</v>
      </c>
    </row>
    <row r="46568" spans="7:7">
      <c r="G46568" s="162" t="s">
        <v>46813</v>
      </c>
    </row>
    <row r="46569" spans="7:7">
      <c r="G46569" s="162" t="s">
        <v>46814</v>
      </c>
    </row>
    <row r="46570" spans="7:7">
      <c r="G46570" s="162" t="s">
        <v>46815</v>
      </c>
    </row>
    <row r="46571" spans="7:7">
      <c r="G46571" s="162" t="s">
        <v>46816</v>
      </c>
    </row>
    <row r="46572" spans="7:7">
      <c r="G46572" s="162" t="s">
        <v>46817</v>
      </c>
    </row>
    <row r="46573" spans="7:7">
      <c r="G46573" s="162" t="s">
        <v>46818</v>
      </c>
    </row>
    <row r="46574" spans="7:7">
      <c r="G46574" s="162" t="s">
        <v>46819</v>
      </c>
    </row>
    <row r="46575" spans="7:7">
      <c r="G46575" s="162" t="s">
        <v>46820</v>
      </c>
    </row>
    <row r="46576" spans="7:7">
      <c r="G46576" s="162" t="s">
        <v>46821</v>
      </c>
    </row>
    <row r="46577" spans="7:7">
      <c r="G46577" s="162" t="s">
        <v>46822</v>
      </c>
    </row>
    <row r="46578" spans="7:7">
      <c r="G46578" s="162" t="s">
        <v>46823</v>
      </c>
    </row>
    <row r="46579" spans="7:7">
      <c r="G46579" s="162" t="s">
        <v>46824</v>
      </c>
    </row>
    <row r="46580" spans="7:7">
      <c r="G46580" s="162" t="s">
        <v>46825</v>
      </c>
    </row>
    <row r="46581" spans="7:7">
      <c r="G46581" s="162" t="s">
        <v>46826</v>
      </c>
    </row>
    <row r="46582" spans="7:7">
      <c r="G46582" s="162" t="s">
        <v>46827</v>
      </c>
    </row>
    <row r="46583" spans="7:7">
      <c r="G46583" s="162" t="s">
        <v>46828</v>
      </c>
    </row>
    <row r="46584" spans="7:7">
      <c r="G46584" s="162" t="s">
        <v>46829</v>
      </c>
    </row>
    <row r="46585" spans="7:7">
      <c r="G46585" s="162" t="s">
        <v>46830</v>
      </c>
    </row>
    <row r="46586" spans="7:7">
      <c r="G46586" s="162" t="s">
        <v>46831</v>
      </c>
    </row>
    <row r="46587" spans="7:7">
      <c r="G46587" s="162" t="s">
        <v>46832</v>
      </c>
    </row>
    <row r="46588" spans="7:7">
      <c r="G46588" s="162" t="s">
        <v>46833</v>
      </c>
    </row>
    <row r="46589" spans="7:7">
      <c r="G46589" s="162" t="s">
        <v>46834</v>
      </c>
    </row>
    <row r="46590" spans="7:7">
      <c r="G46590" s="162" t="s">
        <v>46835</v>
      </c>
    </row>
    <row r="46591" spans="7:7">
      <c r="G46591" s="162" t="s">
        <v>46836</v>
      </c>
    </row>
    <row r="46592" spans="7:7">
      <c r="G46592" s="162" t="s">
        <v>46837</v>
      </c>
    </row>
    <row r="46593" spans="7:7">
      <c r="G46593" s="162" t="s">
        <v>46838</v>
      </c>
    </row>
    <row r="46594" spans="7:7">
      <c r="G46594" s="162" t="s">
        <v>46839</v>
      </c>
    </row>
    <row r="46595" spans="7:7">
      <c r="G46595" s="162" t="s">
        <v>46840</v>
      </c>
    </row>
    <row r="46596" spans="7:7">
      <c r="G46596" s="162" t="s">
        <v>46841</v>
      </c>
    </row>
    <row r="46597" spans="7:7">
      <c r="G46597" s="162" t="s">
        <v>46842</v>
      </c>
    </row>
    <row r="46598" spans="7:7">
      <c r="G46598" s="162" t="s">
        <v>46843</v>
      </c>
    </row>
    <row r="46599" spans="7:7">
      <c r="G46599" s="162" t="s">
        <v>46844</v>
      </c>
    </row>
    <row r="46600" spans="7:7">
      <c r="G46600" s="162" t="s">
        <v>46845</v>
      </c>
    </row>
    <row r="46601" spans="7:7">
      <c r="G46601" s="162" t="s">
        <v>46846</v>
      </c>
    </row>
    <row r="46602" spans="7:7">
      <c r="G46602" s="162" t="s">
        <v>46847</v>
      </c>
    </row>
    <row r="46603" spans="7:7">
      <c r="G46603" s="162" t="s">
        <v>46848</v>
      </c>
    </row>
    <row r="46604" spans="7:7">
      <c r="G46604" s="162" t="s">
        <v>46849</v>
      </c>
    </row>
    <row r="46605" spans="7:7">
      <c r="G46605" s="162" t="s">
        <v>46850</v>
      </c>
    </row>
    <row r="46606" spans="7:7">
      <c r="G46606" s="162" t="s">
        <v>46851</v>
      </c>
    </row>
    <row r="46607" spans="7:7">
      <c r="G46607" s="162" t="s">
        <v>46852</v>
      </c>
    </row>
    <row r="46608" spans="7:7">
      <c r="G46608" s="162" t="s">
        <v>46853</v>
      </c>
    </row>
    <row r="46609" spans="7:7">
      <c r="G46609" s="162" t="s">
        <v>46854</v>
      </c>
    </row>
    <row r="46610" spans="7:7">
      <c r="G46610" s="162" t="s">
        <v>46855</v>
      </c>
    </row>
    <row r="46611" spans="7:7">
      <c r="G46611" s="162" t="s">
        <v>46856</v>
      </c>
    </row>
    <row r="46612" spans="7:7">
      <c r="G46612" s="162" t="s">
        <v>46857</v>
      </c>
    </row>
    <row r="46613" spans="7:7">
      <c r="G46613" s="162" t="s">
        <v>46858</v>
      </c>
    </row>
    <row r="46614" spans="7:7">
      <c r="G46614" s="162" t="s">
        <v>46859</v>
      </c>
    </row>
    <row r="46615" spans="7:7">
      <c r="G46615" s="162" t="s">
        <v>46860</v>
      </c>
    </row>
    <row r="46616" spans="7:7">
      <c r="G46616" s="162" t="s">
        <v>46861</v>
      </c>
    </row>
    <row r="46617" spans="7:7">
      <c r="G46617" s="162" t="s">
        <v>46862</v>
      </c>
    </row>
    <row r="46618" spans="7:7">
      <c r="G46618" s="162" t="s">
        <v>46863</v>
      </c>
    </row>
    <row r="46619" spans="7:7">
      <c r="G46619" s="162" t="s">
        <v>46864</v>
      </c>
    </row>
    <row r="46620" spans="7:7">
      <c r="G46620" s="162" t="s">
        <v>46865</v>
      </c>
    </row>
    <row r="46621" spans="7:7">
      <c r="G46621" s="162" t="s">
        <v>46866</v>
      </c>
    </row>
    <row r="46622" spans="7:7">
      <c r="G46622" s="162" t="s">
        <v>46867</v>
      </c>
    </row>
    <row r="46623" spans="7:7">
      <c r="G46623" s="162" t="s">
        <v>46868</v>
      </c>
    </row>
    <row r="46624" spans="7:7">
      <c r="G46624" s="162" t="s">
        <v>46869</v>
      </c>
    </row>
    <row r="46625" spans="7:7">
      <c r="G46625" s="162" t="s">
        <v>46870</v>
      </c>
    </row>
    <row r="46626" spans="7:7">
      <c r="G46626" s="162" t="s">
        <v>46871</v>
      </c>
    </row>
    <row r="46627" spans="7:7">
      <c r="G46627" s="162" t="s">
        <v>46872</v>
      </c>
    </row>
    <row r="46628" spans="7:7">
      <c r="G46628" s="162" t="s">
        <v>46873</v>
      </c>
    </row>
    <row r="46629" spans="7:7">
      <c r="G46629" s="162" t="s">
        <v>46874</v>
      </c>
    </row>
    <row r="46630" spans="7:7">
      <c r="G46630" s="162" t="s">
        <v>46875</v>
      </c>
    </row>
    <row r="46631" spans="7:7">
      <c r="G46631" s="162" t="s">
        <v>46876</v>
      </c>
    </row>
    <row r="46632" spans="7:7">
      <c r="G46632" s="162" t="s">
        <v>46877</v>
      </c>
    </row>
    <row r="46633" spans="7:7">
      <c r="G46633" s="162" t="s">
        <v>46878</v>
      </c>
    </row>
    <row r="46634" spans="7:7">
      <c r="G46634" s="162" t="s">
        <v>46879</v>
      </c>
    </row>
    <row r="46635" spans="7:7">
      <c r="G46635" s="162" t="s">
        <v>46880</v>
      </c>
    </row>
    <row r="46636" spans="7:7">
      <c r="G46636" s="162" t="s">
        <v>46881</v>
      </c>
    </row>
    <row r="46637" spans="7:7">
      <c r="G46637" s="162" t="s">
        <v>46882</v>
      </c>
    </row>
    <row r="46638" spans="7:7">
      <c r="G46638" s="162" t="s">
        <v>46883</v>
      </c>
    </row>
    <row r="46639" spans="7:7">
      <c r="G46639" s="162" t="s">
        <v>46884</v>
      </c>
    </row>
    <row r="46640" spans="7:7">
      <c r="G46640" s="162" t="s">
        <v>46885</v>
      </c>
    </row>
    <row r="46641" spans="7:7">
      <c r="G46641" s="162" t="s">
        <v>46886</v>
      </c>
    </row>
    <row r="46642" spans="7:7">
      <c r="G46642" s="162" t="s">
        <v>46887</v>
      </c>
    </row>
    <row r="46643" spans="7:7">
      <c r="G46643" s="162" t="s">
        <v>46888</v>
      </c>
    </row>
    <row r="46644" spans="7:7">
      <c r="G46644" s="162" t="s">
        <v>46889</v>
      </c>
    </row>
    <row r="46645" spans="7:7">
      <c r="G46645" s="162" t="s">
        <v>46890</v>
      </c>
    </row>
    <row r="46646" spans="7:7">
      <c r="G46646" s="162" t="s">
        <v>46891</v>
      </c>
    </row>
    <row r="46647" spans="7:7">
      <c r="G46647" s="162" t="s">
        <v>46892</v>
      </c>
    </row>
    <row r="46648" spans="7:7">
      <c r="G46648" s="162" t="s">
        <v>46893</v>
      </c>
    </row>
    <row r="46649" spans="7:7">
      <c r="G46649" s="162" t="s">
        <v>46894</v>
      </c>
    </row>
    <row r="46650" spans="7:7">
      <c r="G46650" s="162" t="s">
        <v>46895</v>
      </c>
    </row>
    <row r="46651" spans="7:7">
      <c r="G46651" s="162" t="s">
        <v>46896</v>
      </c>
    </row>
    <row r="46652" spans="7:7">
      <c r="G46652" s="162" t="s">
        <v>46897</v>
      </c>
    </row>
    <row r="46653" spans="7:7">
      <c r="G46653" s="162" t="s">
        <v>46898</v>
      </c>
    </row>
    <row r="46654" spans="7:7">
      <c r="G46654" s="162" t="s">
        <v>46899</v>
      </c>
    </row>
    <row r="46655" spans="7:7">
      <c r="G46655" s="162" t="s">
        <v>46900</v>
      </c>
    </row>
    <row r="46656" spans="7:7">
      <c r="G46656" s="162" t="s">
        <v>46901</v>
      </c>
    </row>
    <row r="46657" spans="7:7">
      <c r="G46657" s="162" t="s">
        <v>46902</v>
      </c>
    </row>
    <row r="46658" spans="7:7">
      <c r="G46658" s="162" t="s">
        <v>46903</v>
      </c>
    </row>
    <row r="46659" spans="7:7">
      <c r="G46659" s="162" t="s">
        <v>46904</v>
      </c>
    </row>
    <row r="46660" spans="7:7">
      <c r="G46660" s="162" t="s">
        <v>46905</v>
      </c>
    </row>
    <row r="46661" spans="7:7">
      <c r="G46661" s="162" t="s">
        <v>46906</v>
      </c>
    </row>
    <row r="46662" spans="7:7">
      <c r="G46662" s="162" t="s">
        <v>46907</v>
      </c>
    </row>
    <row r="46663" spans="7:7">
      <c r="G46663" s="162" t="s">
        <v>46908</v>
      </c>
    </row>
    <row r="46664" spans="7:7">
      <c r="G46664" s="162" t="s">
        <v>46909</v>
      </c>
    </row>
    <row r="46665" spans="7:7">
      <c r="G46665" s="162" t="s">
        <v>46910</v>
      </c>
    </row>
    <row r="46666" spans="7:7">
      <c r="G46666" s="162" t="s">
        <v>46911</v>
      </c>
    </row>
    <row r="46667" spans="7:7">
      <c r="G46667" s="162" t="s">
        <v>46912</v>
      </c>
    </row>
    <row r="46668" spans="7:7">
      <c r="G46668" s="162" t="s">
        <v>46913</v>
      </c>
    </row>
    <row r="46669" spans="7:7">
      <c r="G46669" s="162" t="s">
        <v>46914</v>
      </c>
    </row>
    <row r="46670" spans="7:7">
      <c r="G46670" s="162" t="s">
        <v>46915</v>
      </c>
    </row>
    <row r="46671" spans="7:7">
      <c r="G46671" s="162" t="s">
        <v>46916</v>
      </c>
    </row>
    <row r="46672" spans="7:7">
      <c r="G46672" s="162" t="s">
        <v>46917</v>
      </c>
    </row>
    <row r="46673" spans="7:7">
      <c r="G46673" s="162" t="s">
        <v>46918</v>
      </c>
    </row>
    <row r="46674" spans="7:7">
      <c r="G46674" s="162" t="s">
        <v>46919</v>
      </c>
    </row>
    <row r="46675" spans="7:7">
      <c r="G46675" s="162" t="s">
        <v>46920</v>
      </c>
    </row>
    <row r="46676" spans="7:7">
      <c r="G46676" s="162" t="s">
        <v>46921</v>
      </c>
    </row>
    <row r="46677" spans="7:7">
      <c r="G46677" s="162" t="s">
        <v>46922</v>
      </c>
    </row>
    <row r="46678" spans="7:7">
      <c r="G46678" s="162" t="s">
        <v>46923</v>
      </c>
    </row>
    <row r="46679" spans="7:7">
      <c r="G46679" s="162" t="s">
        <v>46924</v>
      </c>
    </row>
    <row r="46680" spans="7:7">
      <c r="G46680" s="162" t="s">
        <v>46925</v>
      </c>
    </row>
    <row r="46681" spans="7:7">
      <c r="G46681" s="162" t="s">
        <v>46926</v>
      </c>
    </row>
    <row r="46682" spans="7:7">
      <c r="G46682" s="162" t="s">
        <v>46927</v>
      </c>
    </row>
    <row r="46683" spans="7:7">
      <c r="G46683" s="162" t="s">
        <v>46928</v>
      </c>
    </row>
    <row r="46684" spans="7:7">
      <c r="G46684" s="162" t="s">
        <v>46929</v>
      </c>
    </row>
    <row r="46685" spans="7:7">
      <c r="G46685" s="162" t="s">
        <v>46930</v>
      </c>
    </row>
    <row r="46686" spans="7:7">
      <c r="G46686" s="162" t="s">
        <v>46931</v>
      </c>
    </row>
    <row r="46687" spans="7:7">
      <c r="G46687" s="162" t="s">
        <v>46932</v>
      </c>
    </row>
    <row r="46688" spans="7:7">
      <c r="G46688" s="162" t="s">
        <v>46933</v>
      </c>
    </row>
    <row r="46689" spans="7:7">
      <c r="G46689" s="162" t="s">
        <v>46934</v>
      </c>
    </row>
    <row r="46690" spans="7:7">
      <c r="G46690" s="162" t="s">
        <v>46935</v>
      </c>
    </row>
    <row r="46691" spans="7:7">
      <c r="G46691" s="162" t="s">
        <v>46936</v>
      </c>
    </row>
    <row r="46692" spans="7:7">
      <c r="G46692" s="162" t="s">
        <v>46937</v>
      </c>
    </row>
    <row r="46693" spans="7:7">
      <c r="G46693" s="162" t="s">
        <v>46938</v>
      </c>
    </row>
    <row r="46694" spans="7:7">
      <c r="G46694" s="162" t="s">
        <v>46939</v>
      </c>
    </row>
    <row r="46695" spans="7:7">
      <c r="G46695" s="162" t="s">
        <v>46940</v>
      </c>
    </row>
    <row r="46696" spans="7:7">
      <c r="G46696" s="162" t="s">
        <v>46941</v>
      </c>
    </row>
    <row r="46697" spans="7:7">
      <c r="G46697" s="162" t="s">
        <v>46942</v>
      </c>
    </row>
    <row r="46698" spans="7:7">
      <c r="G46698" s="162" t="s">
        <v>46943</v>
      </c>
    </row>
    <row r="46699" spans="7:7">
      <c r="G46699" s="162" t="s">
        <v>46944</v>
      </c>
    </row>
    <row r="46700" spans="7:7">
      <c r="G46700" s="162" t="s">
        <v>46945</v>
      </c>
    </row>
    <row r="46701" spans="7:7">
      <c r="G46701" s="162" t="s">
        <v>46946</v>
      </c>
    </row>
    <row r="46702" spans="7:7">
      <c r="G46702" s="162" t="s">
        <v>46947</v>
      </c>
    </row>
    <row r="46703" spans="7:7">
      <c r="G46703" s="162" t="s">
        <v>46948</v>
      </c>
    </row>
    <row r="46704" spans="7:7">
      <c r="G46704" s="162" t="s">
        <v>46949</v>
      </c>
    </row>
    <row r="46705" spans="7:7">
      <c r="G46705" s="162" t="s">
        <v>46950</v>
      </c>
    </row>
    <row r="46706" spans="7:7">
      <c r="G46706" s="162" t="s">
        <v>46951</v>
      </c>
    </row>
    <row r="46707" spans="7:7">
      <c r="G46707" s="162" t="s">
        <v>46952</v>
      </c>
    </row>
    <row r="46708" spans="7:7">
      <c r="G46708" s="162" t="s">
        <v>46953</v>
      </c>
    </row>
    <row r="46709" spans="7:7">
      <c r="G46709" s="162" t="s">
        <v>46954</v>
      </c>
    </row>
    <row r="46710" spans="7:7">
      <c r="G46710" s="162" t="s">
        <v>46955</v>
      </c>
    </row>
    <row r="46711" spans="7:7">
      <c r="G46711" s="162" t="s">
        <v>46956</v>
      </c>
    </row>
    <row r="46712" spans="7:7">
      <c r="G46712" s="162" t="s">
        <v>46957</v>
      </c>
    </row>
    <row r="46713" spans="7:7">
      <c r="G46713" s="162" t="s">
        <v>46958</v>
      </c>
    </row>
    <row r="46714" spans="7:7">
      <c r="G46714" s="162" t="s">
        <v>46959</v>
      </c>
    </row>
    <row r="46715" spans="7:7">
      <c r="G46715" s="162" t="s">
        <v>46960</v>
      </c>
    </row>
    <row r="46716" spans="7:7">
      <c r="G46716" s="162" t="s">
        <v>46961</v>
      </c>
    </row>
    <row r="46717" spans="7:7">
      <c r="G46717" s="162" t="s">
        <v>46962</v>
      </c>
    </row>
    <row r="46718" spans="7:7">
      <c r="G46718" s="162" t="s">
        <v>46963</v>
      </c>
    </row>
    <row r="46719" spans="7:7">
      <c r="G46719" s="162" t="s">
        <v>46964</v>
      </c>
    </row>
    <row r="46720" spans="7:7">
      <c r="G46720" s="162" t="s">
        <v>46965</v>
      </c>
    </row>
    <row r="46721" spans="7:7">
      <c r="G46721" s="162" t="s">
        <v>46966</v>
      </c>
    </row>
    <row r="46722" spans="7:7">
      <c r="G46722" s="162" t="s">
        <v>46967</v>
      </c>
    </row>
    <row r="46723" spans="7:7">
      <c r="G46723" s="162" t="s">
        <v>46968</v>
      </c>
    </row>
    <row r="46724" spans="7:7">
      <c r="G46724" s="162" t="s">
        <v>46969</v>
      </c>
    </row>
    <row r="46725" spans="7:7">
      <c r="G46725" s="162" t="s">
        <v>46970</v>
      </c>
    </row>
    <row r="46726" spans="7:7">
      <c r="G46726" s="162" t="s">
        <v>46971</v>
      </c>
    </row>
    <row r="46727" spans="7:7">
      <c r="G46727" s="162" t="s">
        <v>46972</v>
      </c>
    </row>
    <row r="46728" spans="7:7">
      <c r="G46728" s="162" t="s">
        <v>46973</v>
      </c>
    </row>
    <row r="46729" spans="7:7">
      <c r="G46729" s="162" t="s">
        <v>46974</v>
      </c>
    </row>
    <row r="46730" spans="7:7">
      <c r="G46730" s="162" t="s">
        <v>46975</v>
      </c>
    </row>
    <row r="46731" spans="7:7">
      <c r="G46731" s="162" t="s">
        <v>46976</v>
      </c>
    </row>
    <row r="46732" spans="7:7">
      <c r="G46732" s="162" t="s">
        <v>46977</v>
      </c>
    </row>
    <row r="46733" spans="7:7">
      <c r="G46733" s="162" t="s">
        <v>46978</v>
      </c>
    </row>
    <row r="46734" spans="7:7">
      <c r="G46734" s="162" t="s">
        <v>46979</v>
      </c>
    </row>
    <row r="46735" spans="7:7">
      <c r="G46735" s="162" t="s">
        <v>46980</v>
      </c>
    </row>
    <row r="46736" spans="7:7">
      <c r="G46736" s="162" t="s">
        <v>46981</v>
      </c>
    </row>
    <row r="46737" spans="7:7">
      <c r="G46737" s="162" t="s">
        <v>46982</v>
      </c>
    </row>
    <row r="46738" spans="7:7">
      <c r="G46738" s="162" t="s">
        <v>46983</v>
      </c>
    </row>
    <row r="46739" spans="7:7">
      <c r="G46739" s="162" t="s">
        <v>46984</v>
      </c>
    </row>
    <row r="46740" spans="7:7">
      <c r="G46740" s="162" t="s">
        <v>46985</v>
      </c>
    </row>
    <row r="46741" spans="7:7">
      <c r="G46741" s="162" t="s">
        <v>46986</v>
      </c>
    </row>
    <row r="46742" spans="7:7">
      <c r="G46742" s="162" t="s">
        <v>46987</v>
      </c>
    </row>
    <row r="46743" spans="7:7">
      <c r="G46743" s="162" t="s">
        <v>46988</v>
      </c>
    </row>
    <row r="46744" spans="7:7">
      <c r="G46744" s="162" t="s">
        <v>46989</v>
      </c>
    </row>
    <row r="46745" spans="7:7">
      <c r="G46745" s="162" t="s">
        <v>46990</v>
      </c>
    </row>
    <row r="46746" spans="7:7">
      <c r="G46746" s="162" t="s">
        <v>46991</v>
      </c>
    </row>
    <row r="46747" spans="7:7">
      <c r="G46747" s="162" t="s">
        <v>46992</v>
      </c>
    </row>
    <row r="46748" spans="7:7">
      <c r="G46748" s="162" t="s">
        <v>46993</v>
      </c>
    </row>
    <row r="46749" spans="7:7">
      <c r="G46749" s="162" t="s">
        <v>46994</v>
      </c>
    </row>
    <row r="46750" spans="7:7">
      <c r="G46750" s="162" t="s">
        <v>46995</v>
      </c>
    </row>
    <row r="46751" spans="7:7">
      <c r="G46751" s="162" t="s">
        <v>46996</v>
      </c>
    </row>
    <row r="46752" spans="7:7">
      <c r="G46752" s="162" t="s">
        <v>46997</v>
      </c>
    </row>
    <row r="46753" spans="7:7">
      <c r="G46753" s="162" t="s">
        <v>46998</v>
      </c>
    </row>
    <row r="46754" spans="7:7">
      <c r="G46754" s="162" t="s">
        <v>46999</v>
      </c>
    </row>
    <row r="46755" spans="7:7">
      <c r="G46755" s="162" t="s">
        <v>47000</v>
      </c>
    </row>
    <row r="46756" spans="7:7">
      <c r="G46756" s="162" t="s">
        <v>47001</v>
      </c>
    </row>
    <row r="46757" spans="7:7">
      <c r="G46757" s="162" t="s">
        <v>47002</v>
      </c>
    </row>
    <row r="46758" spans="7:7">
      <c r="G46758" s="162" t="s">
        <v>47003</v>
      </c>
    </row>
    <row r="46759" spans="7:7">
      <c r="G46759" s="162" t="s">
        <v>47004</v>
      </c>
    </row>
    <row r="46760" spans="7:7">
      <c r="G46760" s="162" t="s">
        <v>47005</v>
      </c>
    </row>
    <row r="46761" spans="7:7">
      <c r="G46761" s="162" t="s">
        <v>47006</v>
      </c>
    </row>
    <row r="46762" spans="7:7">
      <c r="G46762" s="162" t="s">
        <v>47007</v>
      </c>
    </row>
    <row r="46763" spans="7:7">
      <c r="G46763" s="162" t="s">
        <v>47008</v>
      </c>
    </row>
    <row r="46764" spans="7:7">
      <c r="G46764" s="162" t="s">
        <v>47009</v>
      </c>
    </row>
    <row r="46765" spans="7:7">
      <c r="G46765" s="162" t="s">
        <v>47010</v>
      </c>
    </row>
    <row r="46766" spans="7:7">
      <c r="G46766" s="162" t="s">
        <v>47011</v>
      </c>
    </row>
    <row r="46767" spans="7:7">
      <c r="G46767" s="162" t="s">
        <v>47012</v>
      </c>
    </row>
    <row r="46768" spans="7:7">
      <c r="G46768" s="162" t="s">
        <v>47013</v>
      </c>
    </row>
    <row r="46769" spans="7:7">
      <c r="G46769" s="162" t="s">
        <v>47014</v>
      </c>
    </row>
    <row r="46770" spans="7:7">
      <c r="G46770" s="162" t="s">
        <v>47015</v>
      </c>
    </row>
    <row r="46771" spans="7:7">
      <c r="G46771" s="162" t="s">
        <v>47016</v>
      </c>
    </row>
    <row r="46772" spans="7:7">
      <c r="G46772" s="162" t="s">
        <v>47017</v>
      </c>
    </row>
    <row r="46773" spans="7:7">
      <c r="G46773" s="162" t="s">
        <v>47018</v>
      </c>
    </row>
    <row r="46774" spans="7:7">
      <c r="G46774" s="162" t="s">
        <v>47019</v>
      </c>
    </row>
    <row r="46775" spans="7:7">
      <c r="G46775" s="162" t="s">
        <v>47020</v>
      </c>
    </row>
    <row r="46776" spans="7:7">
      <c r="G46776" s="162" t="s">
        <v>47021</v>
      </c>
    </row>
    <row r="46777" spans="7:7">
      <c r="G46777" s="162" t="s">
        <v>47022</v>
      </c>
    </row>
    <row r="46778" spans="7:7">
      <c r="G46778" s="162" t="s">
        <v>47023</v>
      </c>
    </row>
    <row r="46779" spans="7:7">
      <c r="G46779" s="162" t="s">
        <v>47024</v>
      </c>
    </row>
    <row r="46780" spans="7:7">
      <c r="G46780" s="162" t="s">
        <v>47025</v>
      </c>
    </row>
    <row r="46781" spans="7:7">
      <c r="G46781" s="162" t="s">
        <v>47026</v>
      </c>
    </row>
    <row r="46782" spans="7:7">
      <c r="G46782" s="162" t="s">
        <v>47027</v>
      </c>
    </row>
    <row r="46783" spans="7:7">
      <c r="G46783" s="162" t="s">
        <v>47028</v>
      </c>
    </row>
    <row r="46784" spans="7:7">
      <c r="G46784" s="162" t="s">
        <v>47029</v>
      </c>
    </row>
    <row r="46785" spans="7:7">
      <c r="G46785" s="162" t="s">
        <v>47030</v>
      </c>
    </row>
    <row r="46786" spans="7:7">
      <c r="G46786" s="162" t="s">
        <v>47031</v>
      </c>
    </row>
    <row r="46787" spans="7:7">
      <c r="G46787" s="162" t="s">
        <v>47032</v>
      </c>
    </row>
    <row r="46788" spans="7:7">
      <c r="G46788" s="162" t="s">
        <v>47033</v>
      </c>
    </row>
    <row r="46789" spans="7:7">
      <c r="G46789" s="162" t="s">
        <v>47034</v>
      </c>
    </row>
    <row r="46790" spans="7:7">
      <c r="G46790" s="162" t="s">
        <v>47035</v>
      </c>
    </row>
    <row r="46791" spans="7:7">
      <c r="G46791" s="162" t="s">
        <v>47036</v>
      </c>
    </row>
    <row r="46792" spans="7:7">
      <c r="G46792" s="162" t="s">
        <v>47037</v>
      </c>
    </row>
    <row r="46793" spans="7:7">
      <c r="G46793" s="162" t="s">
        <v>47038</v>
      </c>
    </row>
    <row r="46794" spans="7:7">
      <c r="G46794" s="162" t="s">
        <v>47039</v>
      </c>
    </row>
    <row r="46795" spans="7:7">
      <c r="G46795" s="162" t="s">
        <v>47040</v>
      </c>
    </row>
    <row r="46796" spans="7:7">
      <c r="G46796" s="162" t="s">
        <v>47041</v>
      </c>
    </row>
    <row r="46797" spans="7:7">
      <c r="G46797" s="162" t="s">
        <v>47042</v>
      </c>
    </row>
    <row r="46798" spans="7:7">
      <c r="G46798" s="162" t="s">
        <v>47043</v>
      </c>
    </row>
    <row r="46799" spans="7:7">
      <c r="G46799" s="162" t="s">
        <v>47044</v>
      </c>
    </row>
    <row r="46800" spans="7:7">
      <c r="G46800" s="162" t="s">
        <v>47045</v>
      </c>
    </row>
    <row r="46801" spans="7:7">
      <c r="G46801" s="162" t="s">
        <v>47046</v>
      </c>
    </row>
    <row r="46802" spans="7:7">
      <c r="G46802" s="162" t="s">
        <v>47047</v>
      </c>
    </row>
    <row r="46803" spans="7:7">
      <c r="G46803" s="162" t="s">
        <v>47048</v>
      </c>
    </row>
    <row r="46804" spans="7:7">
      <c r="G46804" s="162" t="s">
        <v>47049</v>
      </c>
    </row>
    <row r="46805" spans="7:7">
      <c r="G46805" s="162" t="s">
        <v>47050</v>
      </c>
    </row>
    <row r="46806" spans="7:7">
      <c r="G46806" s="162" t="s">
        <v>47051</v>
      </c>
    </row>
    <row r="46807" spans="7:7">
      <c r="G46807" s="162" t="s">
        <v>47052</v>
      </c>
    </row>
    <row r="46808" spans="7:7">
      <c r="G46808" s="162" t="s">
        <v>47053</v>
      </c>
    </row>
    <row r="46809" spans="7:7">
      <c r="G46809" s="162" t="s">
        <v>47054</v>
      </c>
    </row>
    <row r="46810" spans="7:7">
      <c r="G46810" s="162" t="s">
        <v>47055</v>
      </c>
    </row>
    <row r="46811" spans="7:7">
      <c r="G46811" s="162" t="s">
        <v>47056</v>
      </c>
    </row>
    <row r="46812" spans="7:7">
      <c r="G46812" s="162" t="s">
        <v>47057</v>
      </c>
    </row>
    <row r="46813" spans="7:7">
      <c r="G46813" s="162" t="s">
        <v>47058</v>
      </c>
    </row>
    <row r="46814" spans="7:7">
      <c r="G46814" s="162" t="s">
        <v>47059</v>
      </c>
    </row>
    <row r="46815" spans="7:7">
      <c r="G46815" s="162" t="s">
        <v>47060</v>
      </c>
    </row>
    <row r="46816" spans="7:7">
      <c r="G46816" s="162" t="s">
        <v>47061</v>
      </c>
    </row>
    <row r="46817" spans="7:7">
      <c r="G46817" s="162" t="s">
        <v>47062</v>
      </c>
    </row>
    <row r="46818" spans="7:7">
      <c r="G46818" s="162" t="s">
        <v>47063</v>
      </c>
    </row>
    <row r="46819" spans="7:7">
      <c r="G46819" s="162" t="s">
        <v>47064</v>
      </c>
    </row>
    <row r="46820" spans="7:7">
      <c r="G46820" s="162" t="s">
        <v>47065</v>
      </c>
    </row>
    <row r="46821" spans="7:7">
      <c r="G46821" s="162" t="s">
        <v>47066</v>
      </c>
    </row>
    <row r="46822" spans="7:7">
      <c r="G46822" s="162" t="s">
        <v>47067</v>
      </c>
    </row>
    <row r="46823" spans="7:7">
      <c r="G46823" s="162" t="s">
        <v>47068</v>
      </c>
    </row>
    <row r="46824" spans="7:7">
      <c r="G46824" s="162" t="s">
        <v>47069</v>
      </c>
    </row>
    <row r="46825" spans="7:7">
      <c r="G46825" s="162" t="s">
        <v>47070</v>
      </c>
    </row>
    <row r="46826" spans="7:7">
      <c r="G46826" s="162" t="s">
        <v>47071</v>
      </c>
    </row>
    <row r="46827" spans="7:7">
      <c r="G46827" s="162" t="s">
        <v>47072</v>
      </c>
    </row>
    <row r="46828" spans="7:7">
      <c r="G46828" s="162" t="s">
        <v>47073</v>
      </c>
    </row>
    <row r="46829" spans="7:7">
      <c r="G46829" s="162" t="s">
        <v>47074</v>
      </c>
    </row>
    <row r="46830" spans="7:7">
      <c r="G46830" s="162" t="s">
        <v>47075</v>
      </c>
    </row>
    <row r="46831" spans="7:7">
      <c r="G46831" s="162" t="s">
        <v>47076</v>
      </c>
    </row>
    <row r="46832" spans="7:7">
      <c r="G46832" s="162" t="s">
        <v>47077</v>
      </c>
    </row>
    <row r="46833" spans="7:7">
      <c r="G46833" s="162" t="s">
        <v>47078</v>
      </c>
    </row>
    <row r="46834" spans="7:7">
      <c r="G46834" s="162" t="s">
        <v>47079</v>
      </c>
    </row>
    <row r="46835" spans="7:7">
      <c r="G46835" s="162" t="s">
        <v>47080</v>
      </c>
    </row>
    <row r="46836" spans="7:7">
      <c r="G46836" s="162" t="s">
        <v>47081</v>
      </c>
    </row>
    <row r="46837" spans="7:7">
      <c r="G46837" s="162" t="s">
        <v>47082</v>
      </c>
    </row>
    <row r="46838" spans="7:7">
      <c r="G46838" s="162" t="s">
        <v>47083</v>
      </c>
    </row>
    <row r="46839" spans="7:7">
      <c r="G46839" s="162" t="s">
        <v>47084</v>
      </c>
    </row>
    <row r="46840" spans="7:7">
      <c r="G46840" s="162" t="s">
        <v>47085</v>
      </c>
    </row>
    <row r="46841" spans="7:7">
      <c r="G46841" s="162" t="s">
        <v>47086</v>
      </c>
    </row>
    <row r="46842" spans="7:7">
      <c r="G46842" s="162" t="s">
        <v>47087</v>
      </c>
    </row>
    <row r="46843" spans="7:7">
      <c r="G46843" s="162" t="s">
        <v>47088</v>
      </c>
    </row>
    <row r="46844" spans="7:7">
      <c r="G46844" s="162" t="s">
        <v>47089</v>
      </c>
    </row>
    <row r="46845" spans="7:7">
      <c r="G46845" s="162" t="s">
        <v>47090</v>
      </c>
    </row>
    <row r="46846" spans="7:7">
      <c r="G46846" s="162" t="s">
        <v>47091</v>
      </c>
    </row>
    <row r="46847" spans="7:7">
      <c r="G46847" s="162" t="s">
        <v>47092</v>
      </c>
    </row>
    <row r="46848" spans="7:7">
      <c r="G46848" s="162" t="s">
        <v>47093</v>
      </c>
    </row>
    <row r="46849" spans="7:7">
      <c r="G46849" s="162" t="s">
        <v>47094</v>
      </c>
    </row>
    <row r="46850" spans="7:7">
      <c r="G46850" s="162" t="s">
        <v>47095</v>
      </c>
    </row>
    <row r="46851" spans="7:7">
      <c r="G46851" s="162" t="s">
        <v>47096</v>
      </c>
    </row>
    <row r="46852" spans="7:7">
      <c r="G46852" s="162" t="s">
        <v>47097</v>
      </c>
    </row>
    <row r="46853" spans="7:7">
      <c r="G46853" s="162" t="s">
        <v>47098</v>
      </c>
    </row>
    <row r="46854" spans="7:7">
      <c r="G46854" s="162" t="s">
        <v>47099</v>
      </c>
    </row>
    <row r="46855" spans="7:7">
      <c r="G46855" s="162" t="s">
        <v>47100</v>
      </c>
    </row>
    <row r="46856" spans="7:7">
      <c r="G46856" s="162" t="s">
        <v>47101</v>
      </c>
    </row>
    <row r="46857" spans="7:7">
      <c r="G46857" s="162" t="s">
        <v>47102</v>
      </c>
    </row>
    <row r="46858" spans="7:7">
      <c r="G46858" s="162" t="s">
        <v>47103</v>
      </c>
    </row>
    <row r="46859" spans="7:7">
      <c r="G46859" s="162" t="s">
        <v>47104</v>
      </c>
    </row>
    <row r="46860" spans="7:7">
      <c r="G46860" s="162" t="s">
        <v>47105</v>
      </c>
    </row>
    <row r="46861" spans="7:7">
      <c r="G46861" s="162" t="s">
        <v>47106</v>
      </c>
    </row>
    <row r="46862" spans="7:7">
      <c r="G46862" s="162" t="s">
        <v>47107</v>
      </c>
    </row>
    <row r="46863" spans="7:7">
      <c r="G46863" s="162" t="s">
        <v>47108</v>
      </c>
    </row>
    <row r="46864" spans="7:7">
      <c r="G46864" s="162" t="s">
        <v>47109</v>
      </c>
    </row>
    <row r="46865" spans="7:7">
      <c r="G46865" s="162" t="s">
        <v>47110</v>
      </c>
    </row>
    <row r="46866" spans="7:7">
      <c r="G46866" s="162" t="s">
        <v>47111</v>
      </c>
    </row>
    <row r="46867" spans="7:7">
      <c r="G46867" s="162" t="s">
        <v>47112</v>
      </c>
    </row>
    <row r="46868" spans="7:7">
      <c r="G46868" s="162" t="s">
        <v>47113</v>
      </c>
    </row>
    <row r="46869" spans="7:7">
      <c r="G46869" s="162" t="s">
        <v>47114</v>
      </c>
    </row>
    <row r="46870" spans="7:7">
      <c r="G46870" s="162" t="s">
        <v>47115</v>
      </c>
    </row>
    <row r="46871" spans="7:7">
      <c r="G46871" s="162" t="s">
        <v>47116</v>
      </c>
    </row>
    <row r="46872" spans="7:7">
      <c r="G46872" s="162" t="s">
        <v>47117</v>
      </c>
    </row>
    <row r="46873" spans="7:7">
      <c r="G46873" s="162" t="s">
        <v>47118</v>
      </c>
    </row>
    <row r="46874" spans="7:7">
      <c r="G46874" s="162" t="s">
        <v>47119</v>
      </c>
    </row>
    <row r="46875" spans="7:7">
      <c r="G46875" s="162" t="s">
        <v>47120</v>
      </c>
    </row>
    <row r="46876" spans="7:7">
      <c r="G46876" s="162" t="s">
        <v>47121</v>
      </c>
    </row>
    <row r="46877" spans="7:7">
      <c r="G46877" s="162" t="s">
        <v>47122</v>
      </c>
    </row>
    <row r="46878" spans="7:7">
      <c r="G46878" s="162" t="s">
        <v>47123</v>
      </c>
    </row>
    <row r="46879" spans="7:7">
      <c r="G46879" s="162" t="s">
        <v>47124</v>
      </c>
    </row>
    <row r="46880" spans="7:7">
      <c r="G46880" s="162" t="s">
        <v>47125</v>
      </c>
    </row>
    <row r="46881" spans="7:7">
      <c r="G46881" s="162" t="s">
        <v>47126</v>
      </c>
    </row>
    <row r="46882" spans="7:7">
      <c r="G46882" s="162" t="s">
        <v>47127</v>
      </c>
    </row>
    <row r="46883" spans="7:7">
      <c r="G46883" s="162" t="s">
        <v>47128</v>
      </c>
    </row>
    <row r="46884" spans="7:7">
      <c r="G46884" s="162" t="s">
        <v>47129</v>
      </c>
    </row>
    <row r="46885" spans="7:7">
      <c r="G46885" s="162" t="s">
        <v>47130</v>
      </c>
    </row>
    <row r="46886" spans="7:7">
      <c r="G46886" s="162" t="s">
        <v>47131</v>
      </c>
    </row>
    <row r="46887" spans="7:7">
      <c r="G46887" s="162" t="s">
        <v>47132</v>
      </c>
    </row>
    <row r="46888" spans="7:7">
      <c r="G46888" s="162" t="s">
        <v>47133</v>
      </c>
    </row>
    <row r="46889" spans="7:7">
      <c r="G46889" s="162" t="s">
        <v>47134</v>
      </c>
    </row>
    <row r="46890" spans="7:7">
      <c r="G46890" s="162" t="s">
        <v>47135</v>
      </c>
    </row>
    <row r="46891" spans="7:7">
      <c r="G46891" s="162" t="s">
        <v>47136</v>
      </c>
    </row>
    <row r="46892" spans="7:7">
      <c r="G46892" s="162" t="s">
        <v>47137</v>
      </c>
    </row>
    <row r="46893" spans="7:7">
      <c r="G46893" s="162" t="s">
        <v>47138</v>
      </c>
    </row>
    <row r="46894" spans="7:7">
      <c r="G46894" s="162" t="s">
        <v>47139</v>
      </c>
    </row>
    <row r="46895" spans="7:7">
      <c r="G46895" s="162" t="s">
        <v>47140</v>
      </c>
    </row>
    <row r="46896" spans="7:7">
      <c r="G46896" s="162" t="s">
        <v>47141</v>
      </c>
    </row>
    <row r="46897" spans="7:7">
      <c r="G46897" s="162" t="s">
        <v>47142</v>
      </c>
    </row>
    <row r="46898" spans="7:7">
      <c r="G46898" s="162" t="s">
        <v>47143</v>
      </c>
    </row>
    <row r="46899" spans="7:7">
      <c r="G46899" s="162" t="s">
        <v>47144</v>
      </c>
    </row>
    <row r="46900" spans="7:7">
      <c r="G46900" s="162" t="s">
        <v>47145</v>
      </c>
    </row>
    <row r="46901" spans="7:7">
      <c r="G46901" s="162" t="s">
        <v>47146</v>
      </c>
    </row>
    <row r="46902" spans="7:7">
      <c r="G46902" s="162" t="s">
        <v>47147</v>
      </c>
    </row>
    <row r="46903" spans="7:7">
      <c r="G46903" s="162" t="s">
        <v>47148</v>
      </c>
    </row>
    <row r="46904" spans="7:7">
      <c r="G46904" s="162" t="s">
        <v>47149</v>
      </c>
    </row>
    <row r="46905" spans="7:7">
      <c r="G46905" s="162" t="s">
        <v>47150</v>
      </c>
    </row>
    <row r="46906" spans="7:7">
      <c r="G46906" s="162" t="s">
        <v>47151</v>
      </c>
    </row>
    <row r="46907" spans="7:7">
      <c r="G46907" s="162" t="s">
        <v>47152</v>
      </c>
    </row>
    <row r="46908" spans="7:7">
      <c r="G46908" s="162" t="s">
        <v>47153</v>
      </c>
    </row>
    <row r="46909" spans="7:7">
      <c r="G46909" s="162" t="s">
        <v>47154</v>
      </c>
    </row>
    <row r="46910" spans="7:7">
      <c r="G46910" s="162" t="s">
        <v>47155</v>
      </c>
    </row>
    <row r="46911" spans="7:7">
      <c r="G46911" s="162" t="s">
        <v>47156</v>
      </c>
    </row>
    <row r="46912" spans="7:7">
      <c r="G46912" s="162" t="s">
        <v>47157</v>
      </c>
    </row>
    <row r="46913" spans="7:7">
      <c r="G46913" s="162" t="s">
        <v>47158</v>
      </c>
    </row>
    <row r="46914" spans="7:7">
      <c r="G46914" s="162" t="s">
        <v>47159</v>
      </c>
    </row>
    <row r="46915" spans="7:7">
      <c r="G46915" s="162" t="s">
        <v>47160</v>
      </c>
    </row>
    <row r="46916" spans="7:7">
      <c r="G46916" s="162" t="s">
        <v>47161</v>
      </c>
    </row>
    <row r="46917" spans="7:7">
      <c r="G46917" s="162" t="s">
        <v>47162</v>
      </c>
    </row>
    <row r="46918" spans="7:7">
      <c r="G46918" s="162" t="s">
        <v>47163</v>
      </c>
    </row>
    <row r="46919" spans="7:7">
      <c r="G46919" s="162" t="s">
        <v>47164</v>
      </c>
    </row>
    <row r="46920" spans="7:7">
      <c r="G46920" s="162" t="s">
        <v>47165</v>
      </c>
    </row>
    <row r="46921" spans="7:7">
      <c r="G46921" s="162" t="s">
        <v>47166</v>
      </c>
    </row>
    <row r="46922" spans="7:7">
      <c r="G46922" s="162" t="s">
        <v>47167</v>
      </c>
    </row>
    <row r="46923" spans="7:7">
      <c r="G46923" s="162" t="s">
        <v>47168</v>
      </c>
    </row>
    <row r="46924" spans="7:7">
      <c r="G46924" s="162" t="s">
        <v>47169</v>
      </c>
    </row>
    <row r="46925" spans="7:7">
      <c r="G46925" s="162" t="s">
        <v>47170</v>
      </c>
    </row>
    <row r="46926" spans="7:7">
      <c r="G46926" s="162" t="s">
        <v>47171</v>
      </c>
    </row>
    <row r="46927" spans="7:7">
      <c r="G46927" s="162" t="s">
        <v>47172</v>
      </c>
    </row>
    <row r="46928" spans="7:7">
      <c r="G46928" s="162" t="s">
        <v>47173</v>
      </c>
    </row>
    <row r="46929" spans="7:7">
      <c r="G46929" s="162" t="s">
        <v>47174</v>
      </c>
    </row>
    <row r="46930" spans="7:7">
      <c r="G46930" s="162" t="s">
        <v>47175</v>
      </c>
    </row>
    <row r="46931" spans="7:7">
      <c r="G46931" s="162" t="s">
        <v>47176</v>
      </c>
    </row>
    <row r="46932" spans="7:7">
      <c r="G46932" s="162" t="s">
        <v>47177</v>
      </c>
    </row>
    <row r="46933" spans="7:7">
      <c r="G46933" s="162" t="s">
        <v>47178</v>
      </c>
    </row>
    <row r="46934" spans="7:7">
      <c r="G46934" s="162" t="s">
        <v>47179</v>
      </c>
    </row>
    <row r="46935" spans="7:7">
      <c r="G46935" s="162" t="s">
        <v>47180</v>
      </c>
    </row>
    <row r="46936" spans="7:7">
      <c r="G46936" s="162" t="s">
        <v>47181</v>
      </c>
    </row>
    <row r="46937" spans="7:7">
      <c r="G46937" s="162" t="s">
        <v>47182</v>
      </c>
    </row>
    <row r="46938" spans="7:7">
      <c r="G46938" s="162" t="s">
        <v>47183</v>
      </c>
    </row>
    <row r="46939" spans="7:7">
      <c r="G46939" s="162" t="s">
        <v>47184</v>
      </c>
    </row>
    <row r="46940" spans="7:7">
      <c r="G46940" s="162" t="s">
        <v>47185</v>
      </c>
    </row>
    <row r="46941" spans="7:7">
      <c r="G46941" s="162" t="s">
        <v>47186</v>
      </c>
    </row>
    <row r="46942" spans="7:7">
      <c r="G46942" s="162" t="s">
        <v>47187</v>
      </c>
    </row>
    <row r="46943" spans="7:7">
      <c r="G46943" s="162" t="s">
        <v>47188</v>
      </c>
    </row>
    <row r="46944" spans="7:7">
      <c r="G46944" s="162" t="s">
        <v>47189</v>
      </c>
    </row>
    <row r="46945" spans="7:7">
      <c r="G46945" s="162" t="s">
        <v>47190</v>
      </c>
    </row>
    <row r="46946" spans="7:7">
      <c r="G46946" s="162" t="s">
        <v>47191</v>
      </c>
    </row>
    <row r="46947" spans="7:7">
      <c r="G46947" s="162" t="s">
        <v>47192</v>
      </c>
    </row>
    <row r="46948" spans="7:7">
      <c r="G46948" s="162" t="s">
        <v>47193</v>
      </c>
    </row>
    <row r="46949" spans="7:7">
      <c r="G46949" s="162" t="s">
        <v>47194</v>
      </c>
    </row>
    <row r="46950" spans="7:7">
      <c r="G46950" s="162" t="s">
        <v>47195</v>
      </c>
    </row>
    <row r="46951" spans="7:7">
      <c r="G46951" s="162" t="s">
        <v>47196</v>
      </c>
    </row>
    <row r="46952" spans="7:7">
      <c r="G46952" s="162" t="s">
        <v>47197</v>
      </c>
    </row>
    <row r="46953" spans="7:7">
      <c r="G46953" s="162" t="s">
        <v>47198</v>
      </c>
    </row>
    <row r="46954" spans="7:7">
      <c r="G46954" s="162" t="s">
        <v>47199</v>
      </c>
    </row>
    <row r="46955" spans="7:7">
      <c r="G46955" s="162" t="s">
        <v>47200</v>
      </c>
    </row>
    <row r="46956" spans="7:7">
      <c r="G46956" s="162" t="s">
        <v>47201</v>
      </c>
    </row>
    <row r="46957" spans="7:7">
      <c r="G46957" s="162" t="s">
        <v>47202</v>
      </c>
    </row>
    <row r="46958" spans="7:7">
      <c r="G46958" s="162" t="s">
        <v>47203</v>
      </c>
    </row>
    <row r="46959" spans="7:7">
      <c r="G46959" s="162" t="s">
        <v>47204</v>
      </c>
    </row>
    <row r="46960" spans="7:7">
      <c r="G46960" s="162" t="s">
        <v>47205</v>
      </c>
    </row>
    <row r="46961" spans="7:7">
      <c r="G46961" s="162" t="s">
        <v>47206</v>
      </c>
    </row>
    <row r="46962" spans="7:7">
      <c r="G46962" s="162" t="s">
        <v>47207</v>
      </c>
    </row>
    <row r="46963" spans="7:7">
      <c r="G46963" s="162" t="s">
        <v>47208</v>
      </c>
    </row>
    <row r="46964" spans="7:7">
      <c r="G46964" s="162" t="s">
        <v>47209</v>
      </c>
    </row>
    <row r="46965" spans="7:7">
      <c r="G46965" s="162" t="s">
        <v>47210</v>
      </c>
    </row>
    <row r="46966" spans="7:7">
      <c r="G46966" s="162" t="s">
        <v>47211</v>
      </c>
    </row>
    <row r="46967" spans="7:7">
      <c r="G46967" s="162" t="s">
        <v>47212</v>
      </c>
    </row>
    <row r="46968" spans="7:7">
      <c r="G46968" s="162" t="s">
        <v>47213</v>
      </c>
    </row>
    <row r="46969" spans="7:7">
      <c r="G46969" s="162" t="s">
        <v>47214</v>
      </c>
    </row>
    <row r="46970" spans="7:7">
      <c r="G46970" s="162" t="s">
        <v>47215</v>
      </c>
    </row>
    <row r="46971" spans="7:7">
      <c r="G46971" s="162" t="s">
        <v>47216</v>
      </c>
    </row>
    <row r="46972" spans="7:7">
      <c r="G46972" s="162" t="s">
        <v>47217</v>
      </c>
    </row>
    <row r="46973" spans="7:7">
      <c r="G46973" s="162" t="s">
        <v>47218</v>
      </c>
    </row>
    <row r="46974" spans="7:7">
      <c r="G46974" s="162" t="s">
        <v>47219</v>
      </c>
    </row>
    <row r="46975" spans="7:7">
      <c r="G46975" s="162" t="s">
        <v>47220</v>
      </c>
    </row>
    <row r="46976" spans="7:7">
      <c r="G46976" s="162" t="s">
        <v>47221</v>
      </c>
    </row>
    <row r="46977" spans="7:7">
      <c r="G46977" s="162" t="s">
        <v>47222</v>
      </c>
    </row>
    <row r="46978" spans="7:7">
      <c r="G46978" s="162" t="s">
        <v>47223</v>
      </c>
    </row>
    <row r="46979" spans="7:7">
      <c r="G46979" s="162" t="s">
        <v>47224</v>
      </c>
    </row>
    <row r="46980" spans="7:7">
      <c r="G46980" s="162" t="s">
        <v>47225</v>
      </c>
    </row>
    <row r="46981" spans="7:7">
      <c r="G46981" s="162" t="s">
        <v>47226</v>
      </c>
    </row>
    <row r="46982" spans="7:7">
      <c r="G46982" s="162" t="s">
        <v>47227</v>
      </c>
    </row>
    <row r="46983" spans="7:7">
      <c r="G46983" s="162" t="s">
        <v>47228</v>
      </c>
    </row>
    <row r="46984" spans="7:7">
      <c r="G46984" s="162" t="s">
        <v>47229</v>
      </c>
    </row>
    <row r="46985" spans="7:7">
      <c r="G46985" s="162" t="s">
        <v>47230</v>
      </c>
    </row>
    <row r="46986" spans="7:7">
      <c r="G46986" s="162" t="s">
        <v>47231</v>
      </c>
    </row>
    <row r="46987" spans="7:7">
      <c r="G46987" s="162" t="s">
        <v>47232</v>
      </c>
    </row>
    <row r="46988" spans="7:7">
      <c r="G46988" s="162" t="s">
        <v>47233</v>
      </c>
    </row>
    <row r="46989" spans="7:7">
      <c r="G46989" s="162" t="s">
        <v>47234</v>
      </c>
    </row>
    <row r="46990" spans="7:7">
      <c r="G46990" s="162" t="s">
        <v>47235</v>
      </c>
    </row>
    <row r="46991" spans="7:7">
      <c r="G46991" s="162" t="s">
        <v>47236</v>
      </c>
    </row>
    <row r="46992" spans="7:7">
      <c r="G46992" s="162" t="s">
        <v>47237</v>
      </c>
    </row>
    <row r="46993" spans="7:7">
      <c r="G46993" s="162" t="s">
        <v>47238</v>
      </c>
    </row>
    <row r="46994" spans="7:7">
      <c r="G46994" s="162" t="s">
        <v>47239</v>
      </c>
    </row>
    <row r="46995" spans="7:7">
      <c r="G46995" s="162" t="s">
        <v>47240</v>
      </c>
    </row>
    <row r="46996" spans="7:7">
      <c r="G46996" s="162" t="s">
        <v>47241</v>
      </c>
    </row>
    <row r="46997" spans="7:7">
      <c r="G46997" s="162" t="s">
        <v>47242</v>
      </c>
    </row>
    <row r="46998" spans="7:7">
      <c r="G46998" s="162" t="s">
        <v>47243</v>
      </c>
    </row>
    <row r="46999" spans="7:7">
      <c r="G46999" s="162" t="s">
        <v>47244</v>
      </c>
    </row>
    <row r="47000" spans="7:7">
      <c r="G47000" s="162" t="s">
        <v>47245</v>
      </c>
    </row>
    <row r="47001" spans="7:7">
      <c r="G47001" s="162" t="s">
        <v>47246</v>
      </c>
    </row>
    <row r="47002" spans="7:7">
      <c r="G47002" s="162" t="s">
        <v>47247</v>
      </c>
    </row>
    <row r="47003" spans="7:7">
      <c r="G47003" s="162" t="s">
        <v>47248</v>
      </c>
    </row>
    <row r="47004" spans="7:7">
      <c r="G47004" s="162" t="s">
        <v>47249</v>
      </c>
    </row>
    <row r="47005" spans="7:7">
      <c r="G47005" s="162" t="s">
        <v>47250</v>
      </c>
    </row>
    <row r="47006" spans="7:7">
      <c r="G47006" s="162" t="s">
        <v>47251</v>
      </c>
    </row>
    <row r="47007" spans="7:7">
      <c r="G47007" s="162" t="s">
        <v>47252</v>
      </c>
    </row>
    <row r="47008" spans="7:7">
      <c r="G47008" s="162" t="s">
        <v>47253</v>
      </c>
    </row>
    <row r="47009" spans="7:7">
      <c r="G47009" s="162" t="s">
        <v>47254</v>
      </c>
    </row>
    <row r="47010" spans="7:7">
      <c r="G47010" s="162" t="s">
        <v>47255</v>
      </c>
    </row>
    <row r="47011" spans="7:7">
      <c r="G47011" s="162" t="s">
        <v>47256</v>
      </c>
    </row>
    <row r="47012" spans="7:7">
      <c r="G47012" s="162" t="s">
        <v>47257</v>
      </c>
    </row>
    <row r="47013" spans="7:7">
      <c r="G47013" s="162" t="s">
        <v>47258</v>
      </c>
    </row>
    <row r="47014" spans="7:7">
      <c r="G47014" s="162" t="s">
        <v>47259</v>
      </c>
    </row>
    <row r="47015" spans="7:7">
      <c r="G47015" s="162" t="s">
        <v>47260</v>
      </c>
    </row>
    <row r="47016" spans="7:7">
      <c r="G47016" s="162" t="s">
        <v>47261</v>
      </c>
    </row>
    <row r="47017" spans="7:7">
      <c r="G47017" s="162" t="s">
        <v>47262</v>
      </c>
    </row>
    <row r="47018" spans="7:7">
      <c r="G47018" s="162" t="s">
        <v>47263</v>
      </c>
    </row>
    <row r="47019" spans="7:7">
      <c r="G47019" s="162" t="s">
        <v>47264</v>
      </c>
    </row>
    <row r="47020" spans="7:7">
      <c r="G47020" s="162" t="s">
        <v>47265</v>
      </c>
    </row>
    <row r="47021" spans="7:7">
      <c r="G47021" s="162" t="s">
        <v>47266</v>
      </c>
    </row>
    <row r="47022" spans="7:7">
      <c r="G47022" s="162" t="s">
        <v>47267</v>
      </c>
    </row>
    <row r="47023" spans="7:7">
      <c r="G47023" s="162" t="s">
        <v>47268</v>
      </c>
    </row>
    <row r="47024" spans="7:7">
      <c r="G47024" s="162" t="s">
        <v>47269</v>
      </c>
    </row>
    <row r="47025" spans="7:7">
      <c r="G47025" s="162" t="s">
        <v>47270</v>
      </c>
    </row>
    <row r="47026" spans="7:7">
      <c r="G47026" s="162" t="s">
        <v>47271</v>
      </c>
    </row>
    <row r="47027" spans="7:7">
      <c r="G47027" s="162" t="s">
        <v>47272</v>
      </c>
    </row>
    <row r="47028" spans="7:7">
      <c r="G47028" s="162" t="s">
        <v>47273</v>
      </c>
    </row>
    <row r="47029" spans="7:7">
      <c r="G47029" s="162" t="s">
        <v>47274</v>
      </c>
    </row>
    <row r="47030" spans="7:7">
      <c r="G47030" s="162" t="s">
        <v>47275</v>
      </c>
    </row>
    <row r="47031" spans="7:7">
      <c r="G47031" s="162" t="s">
        <v>47276</v>
      </c>
    </row>
    <row r="47032" spans="7:7">
      <c r="G47032" s="162" t="s">
        <v>47277</v>
      </c>
    </row>
    <row r="47033" spans="7:7">
      <c r="G47033" s="162" t="s">
        <v>47278</v>
      </c>
    </row>
    <row r="47034" spans="7:7">
      <c r="G47034" s="162" t="s">
        <v>47279</v>
      </c>
    </row>
    <row r="47035" spans="7:7">
      <c r="G47035" s="162" t="s">
        <v>47280</v>
      </c>
    </row>
    <row r="47036" spans="7:7">
      <c r="G47036" s="162" t="s">
        <v>47281</v>
      </c>
    </row>
    <row r="47037" spans="7:7">
      <c r="G47037" s="162" t="s">
        <v>47282</v>
      </c>
    </row>
    <row r="47038" spans="7:7">
      <c r="G47038" s="162" t="s">
        <v>47283</v>
      </c>
    </row>
    <row r="47039" spans="7:7">
      <c r="G47039" s="162" t="s">
        <v>47284</v>
      </c>
    </row>
    <row r="47040" spans="7:7">
      <c r="G47040" s="162" t="s">
        <v>47285</v>
      </c>
    </row>
    <row r="47041" spans="7:7">
      <c r="G47041" s="162" t="s">
        <v>47286</v>
      </c>
    </row>
    <row r="47042" spans="7:7">
      <c r="G47042" s="162" t="s">
        <v>47287</v>
      </c>
    </row>
    <row r="47043" spans="7:7">
      <c r="G47043" s="162" t="s">
        <v>47288</v>
      </c>
    </row>
    <row r="47044" spans="7:7">
      <c r="G47044" s="162" t="s">
        <v>47289</v>
      </c>
    </row>
    <row r="47045" spans="7:7">
      <c r="G47045" s="162" t="s">
        <v>47290</v>
      </c>
    </row>
    <row r="47046" spans="7:7">
      <c r="G47046" s="162" t="s">
        <v>47291</v>
      </c>
    </row>
    <row r="47047" spans="7:7">
      <c r="G47047" s="162" t="s">
        <v>47292</v>
      </c>
    </row>
    <row r="47048" spans="7:7">
      <c r="G47048" s="162" t="s">
        <v>47293</v>
      </c>
    </row>
    <row r="47049" spans="7:7">
      <c r="G47049" s="162" t="s">
        <v>47294</v>
      </c>
    </row>
    <row r="47050" spans="7:7">
      <c r="G47050" s="162" t="s">
        <v>47295</v>
      </c>
    </row>
    <row r="47051" spans="7:7">
      <c r="G47051" s="162" t="s">
        <v>47296</v>
      </c>
    </row>
    <row r="47052" spans="7:7">
      <c r="G47052" s="162" t="s">
        <v>47297</v>
      </c>
    </row>
    <row r="47053" spans="7:7">
      <c r="G47053" s="162" t="s">
        <v>47298</v>
      </c>
    </row>
    <row r="47054" spans="7:7">
      <c r="G47054" s="162" t="s">
        <v>47299</v>
      </c>
    </row>
    <row r="47055" spans="7:7">
      <c r="G47055" s="162" t="s">
        <v>47300</v>
      </c>
    </row>
    <row r="47056" spans="7:7">
      <c r="G47056" s="162" t="s">
        <v>47301</v>
      </c>
    </row>
    <row r="47057" spans="7:7">
      <c r="G47057" s="162" t="s">
        <v>47302</v>
      </c>
    </row>
    <row r="47058" spans="7:7">
      <c r="G47058" s="162" t="s">
        <v>47303</v>
      </c>
    </row>
    <row r="47059" spans="7:7">
      <c r="G47059" s="162" t="s">
        <v>47304</v>
      </c>
    </row>
    <row r="47060" spans="7:7">
      <c r="G47060" s="162" t="s">
        <v>47305</v>
      </c>
    </row>
    <row r="47061" spans="7:7">
      <c r="G47061" s="162" t="s">
        <v>47306</v>
      </c>
    </row>
    <row r="47062" spans="7:7">
      <c r="G47062" s="162" t="s">
        <v>47307</v>
      </c>
    </row>
    <row r="47063" spans="7:7">
      <c r="G47063" s="162" t="s">
        <v>47308</v>
      </c>
    </row>
    <row r="47064" spans="7:7">
      <c r="G47064" s="162" t="s">
        <v>47309</v>
      </c>
    </row>
    <row r="47065" spans="7:7">
      <c r="G47065" s="162" t="s">
        <v>47310</v>
      </c>
    </row>
    <row r="47066" spans="7:7">
      <c r="G47066" s="162" t="s">
        <v>47311</v>
      </c>
    </row>
    <row r="47067" spans="7:7">
      <c r="G47067" s="162" t="s">
        <v>47312</v>
      </c>
    </row>
    <row r="47068" spans="7:7">
      <c r="G47068" s="162" t="s">
        <v>47313</v>
      </c>
    </row>
    <row r="47069" spans="7:7">
      <c r="G47069" s="162" t="s">
        <v>47314</v>
      </c>
    </row>
    <row r="47070" spans="7:7">
      <c r="G47070" s="162" t="s">
        <v>47315</v>
      </c>
    </row>
    <row r="47071" spans="7:7">
      <c r="G47071" s="162" t="s">
        <v>47316</v>
      </c>
    </row>
    <row r="47072" spans="7:7">
      <c r="G47072" s="162" t="s">
        <v>47317</v>
      </c>
    </row>
    <row r="47073" spans="7:7">
      <c r="G47073" s="162" t="s">
        <v>47318</v>
      </c>
    </row>
    <row r="47074" spans="7:7">
      <c r="G47074" s="162" t="s">
        <v>47319</v>
      </c>
    </row>
    <row r="47075" spans="7:7">
      <c r="G47075" s="162" t="s">
        <v>47320</v>
      </c>
    </row>
    <row r="47076" spans="7:7">
      <c r="G47076" s="162" t="s">
        <v>47321</v>
      </c>
    </row>
    <row r="47077" spans="7:7">
      <c r="G47077" s="162" t="s">
        <v>47322</v>
      </c>
    </row>
    <row r="47078" spans="7:7">
      <c r="G47078" s="162" t="s">
        <v>47323</v>
      </c>
    </row>
    <row r="47079" spans="7:7">
      <c r="G47079" s="162" t="s">
        <v>47324</v>
      </c>
    </row>
    <row r="47080" spans="7:7">
      <c r="G47080" s="162" t="s">
        <v>47325</v>
      </c>
    </row>
    <row r="47081" spans="7:7">
      <c r="G47081" s="162" t="s">
        <v>47326</v>
      </c>
    </row>
    <row r="47082" spans="7:7">
      <c r="G47082" s="162" t="s">
        <v>47327</v>
      </c>
    </row>
    <row r="47083" spans="7:7">
      <c r="G47083" s="162" t="s">
        <v>47328</v>
      </c>
    </row>
    <row r="47084" spans="7:7">
      <c r="G47084" s="162" t="s">
        <v>47329</v>
      </c>
    </row>
    <row r="47085" spans="7:7">
      <c r="G47085" s="162" t="s">
        <v>47330</v>
      </c>
    </row>
    <row r="47086" spans="7:7">
      <c r="G47086" s="162" t="s">
        <v>47331</v>
      </c>
    </row>
    <row r="47087" spans="7:7">
      <c r="G47087" s="162" t="s">
        <v>47332</v>
      </c>
    </row>
    <row r="47088" spans="7:7">
      <c r="G47088" s="162" t="s">
        <v>47333</v>
      </c>
    </row>
    <row r="47089" spans="7:7">
      <c r="G47089" s="162" t="s">
        <v>47334</v>
      </c>
    </row>
    <row r="47090" spans="7:7">
      <c r="G47090" s="162" t="s">
        <v>47335</v>
      </c>
    </row>
    <row r="47091" spans="7:7">
      <c r="G47091" s="162" t="s">
        <v>47336</v>
      </c>
    </row>
    <row r="47092" spans="7:7">
      <c r="G47092" s="162" t="s">
        <v>47337</v>
      </c>
    </row>
    <row r="47093" spans="7:7">
      <c r="G47093" s="162" t="s">
        <v>47338</v>
      </c>
    </row>
    <row r="47094" spans="7:7">
      <c r="G47094" s="162" t="s">
        <v>47339</v>
      </c>
    </row>
    <row r="47095" spans="7:7">
      <c r="G47095" s="162" t="s">
        <v>47340</v>
      </c>
    </row>
    <row r="47096" spans="7:7">
      <c r="G47096" s="162" t="s">
        <v>47341</v>
      </c>
    </row>
    <row r="47097" spans="7:7">
      <c r="G47097" s="162" t="s">
        <v>47342</v>
      </c>
    </row>
    <row r="47098" spans="7:7">
      <c r="G47098" s="162" t="s">
        <v>47343</v>
      </c>
    </row>
    <row r="47099" spans="7:7">
      <c r="G47099" s="162" t="s">
        <v>47344</v>
      </c>
    </row>
    <row r="47100" spans="7:7">
      <c r="G47100" s="162" t="s">
        <v>47345</v>
      </c>
    </row>
    <row r="47101" spans="7:7">
      <c r="G47101" s="162" t="s">
        <v>47346</v>
      </c>
    </row>
    <row r="47102" spans="7:7">
      <c r="G47102" s="162" t="s">
        <v>47347</v>
      </c>
    </row>
    <row r="47103" spans="7:7">
      <c r="G47103" s="162" t="s">
        <v>47348</v>
      </c>
    </row>
    <row r="47104" spans="7:7">
      <c r="G47104" s="162" t="s">
        <v>47349</v>
      </c>
    </row>
    <row r="47105" spans="7:7">
      <c r="G47105" s="162" t="s">
        <v>47350</v>
      </c>
    </row>
    <row r="47106" spans="7:7">
      <c r="G47106" s="162" t="s">
        <v>47351</v>
      </c>
    </row>
    <row r="47107" spans="7:7">
      <c r="G47107" s="162" t="s">
        <v>47352</v>
      </c>
    </row>
    <row r="47108" spans="7:7">
      <c r="G47108" s="162" t="s">
        <v>47353</v>
      </c>
    </row>
    <row r="47109" spans="7:7">
      <c r="G47109" s="162" t="s">
        <v>47354</v>
      </c>
    </row>
    <row r="47110" spans="7:7">
      <c r="G47110" s="162" t="s">
        <v>47355</v>
      </c>
    </row>
    <row r="47111" spans="7:7">
      <c r="G47111" s="162" t="s">
        <v>47356</v>
      </c>
    </row>
    <row r="47112" spans="7:7">
      <c r="G47112" s="162" t="s">
        <v>47357</v>
      </c>
    </row>
    <row r="47113" spans="7:7">
      <c r="G47113" s="162" t="s">
        <v>47358</v>
      </c>
    </row>
    <row r="47114" spans="7:7">
      <c r="G47114" s="162" t="s">
        <v>47359</v>
      </c>
    </row>
    <row r="47115" spans="7:7">
      <c r="G47115" s="162" t="s">
        <v>47360</v>
      </c>
    </row>
    <row r="47116" spans="7:7">
      <c r="G47116" s="162" t="s">
        <v>47361</v>
      </c>
    </row>
    <row r="47117" spans="7:7">
      <c r="G47117" s="162" t="s">
        <v>47362</v>
      </c>
    </row>
    <row r="47118" spans="7:7">
      <c r="G47118" s="162" t="s">
        <v>47363</v>
      </c>
    </row>
    <row r="47119" spans="7:7">
      <c r="G47119" s="162" t="s">
        <v>47364</v>
      </c>
    </row>
    <row r="47120" spans="7:7">
      <c r="G47120" s="162" t="s">
        <v>47365</v>
      </c>
    </row>
    <row r="47121" spans="7:7">
      <c r="G47121" s="162" t="s">
        <v>47366</v>
      </c>
    </row>
    <row r="47122" spans="7:7">
      <c r="G47122" s="162" t="s">
        <v>47367</v>
      </c>
    </row>
    <row r="47123" spans="7:7">
      <c r="G47123" s="162" t="s">
        <v>47368</v>
      </c>
    </row>
    <row r="47124" spans="7:7">
      <c r="G47124" s="162" t="s">
        <v>47369</v>
      </c>
    </row>
    <row r="47125" spans="7:7">
      <c r="G47125" s="162" t="s">
        <v>47370</v>
      </c>
    </row>
    <row r="47126" spans="7:7">
      <c r="G47126" s="162" t="s">
        <v>47371</v>
      </c>
    </row>
    <row r="47127" spans="7:7">
      <c r="G47127" s="162" t="s">
        <v>47372</v>
      </c>
    </row>
    <row r="47128" spans="7:7">
      <c r="G47128" s="162" t="s">
        <v>47373</v>
      </c>
    </row>
    <row r="47129" spans="7:7">
      <c r="G47129" s="162" t="s">
        <v>47374</v>
      </c>
    </row>
    <row r="47130" spans="7:7">
      <c r="G47130" s="162" t="s">
        <v>47375</v>
      </c>
    </row>
    <row r="47131" spans="7:7">
      <c r="G47131" s="162" t="s">
        <v>47376</v>
      </c>
    </row>
    <row r="47132" spans="7:7">
      <c r="G47132" s="162" t="s">
        <v>47377</v>
      </c>
    </row>
    <row r="47133" spans="7:7">
      <c r="G47133" s="162" t="s">
        <v>47378</v>
      </c>
    </row>
    <row r="47134" spans="7:7">
      <c r="G47134" s="162" t="s">
        <v>47379</v>
      </c>
    </row>
    <row r="47135" spans="7:7">
      <c r="G47135" s="162" t="s">
        <v>47380</v>
      </c>
    </row>
    <row r="47136" spans="7:7">
      <c r="G47136" s="162" t="s">
        <v>47381</v>
      </c>
    </row>
    <row r="47137" spans="7:7">
      <c r="G47137" s="162" t="s">
        <v>47382</v>
      </c>
    </row>
    <row r="47138" spans="7:7">
      <c r="G47138" s="162" t="s">
        <v>47383</v>
      </c>
    </row>
    <row r="47139" spans="7:7">
      <c r="G47139" s="162" t="s">
        <v>47384</v>
      </c>
    </row>
    <row r="47140" spans="7:7">
      <c r="G47140" s="162" t="s">
        <v>47385</v>
      </c>
    </row>
    <row r="47141" spans="7:7">
      <c r="G47141" s="162" t="s">
        <v>47386</v>
      </c>
    </row>
    <row r="47142" spans="7:7">
      <c r="G47142" s="162" t="s">
        <v>47387</v>
      </c>
    </row>
    <row r="47143" spans="7:7">
      <c r="G47143" s="162" t="s">
        <v>47388</v>
      </c>
    </row>
    <row r="47144" spans="7:7">
      <c r="G47144" s="162" t="s">
        <v>47389</v>
      </c>
    </row>
    <row r="47145" spans="7:7">
      <c r="G47145" s="162" t="s">
        <v>47390</v>
      </c>
    </row>
    <row r="47146" spans="7:7">
      <c r="G47146" s="162" t="s">
        <v>47391</v>
      </c>
    </row>
    <row r="47147" spans="7:7">
      <c r="G47147" s="162" t="s">
        <v>47392</v>
      </c>
    </row>
    <row r="47148" spans="7:7">
      <c r="G47148" s="162" t="s">
        <v>47393</v>
      </c>
    </row>
    <row r="47149" spans="7:7">
      <c r="G47149" s="162" t="s">
        <v>47394</v>
      </c>
    </row>
    <row r="47150" spans="7:7">
      <c r="G47150" s="162" t="s">
        <v>47395</v>
      </c>
    </row>
    <row r="47151" spans="7:7">
      <c r="G47151" s="162" t="s">
        <v>47396</v>
      </c>
    </row>
    <row r="47152" spans="7:7">
      <c r="G47152" s="162" t="s">
        <v>47397</v>
      </c>
    </row>
    <row r="47153" spans="7:7">
      <c r="G47153" s="162" t="s">
        <v>47398</v>
      </c>
    </row>
    <row r="47154" spans="7:7">
      <c r="G47154" s="162" t="s">
        <v>47399</v>
      </c>
    </row>
    <row r="47155" spans="7:7">
      <c r="G47155" s="162" t="s">
        <v>47400</v>
      </c>
    </row>
    <row r="47156" spans="7:7">
      <c r="G47156" s="162" t="s">
        <v>47401</v>
      </c>
    </row>
    <row r="47157" spans="7:7">
      <c r="G47157" s="162" t="s">
        <v>47402</v>
      </c>
    </row>
    <row r="47158" spans="7:7">
      <c r="G47158" s="162" t="s">
        <v>47403</v>
      </c>
    </row>
    <row r="47159" spans="7:7">
      <c r="G47159" s="162" t="s">
        <v>47404</v>
      </c>
    </row>
    <row r="47160" spans="7:7">
      <c r="G47160" s="162" t="s">
        <v>47405</v>
      </c>
    </row>
    <row r="47161" spans="7:7">
      <c r="G47161" s="162" t="s">
        <v>47406</v>
      </c>
    </row>
    <row r="47162" spans="7:7">
      <c r="G47162" s="162" t="s">
        <v>47407</v>
      </c>
    </row>
    <row r="47163" spans="7:7">
      <c r="G47163" s="162" t="s">
        <v>47408</v>
      </c>
    </row>
    <row r="47164" spans="7:7">
      <c r="G47164" s="162" t="s">
        <v>47409</v>
      </c>
    </row>
    <row r="47165" spans="7:7">
      <c r="G47165" s="162" t="s">
        <v>47410</v>
      </c>
    </row>
    <row r="47166" spans="7:7">
      <c r="G47166" s="162" t="s">
        <v>47411</v>
      </c>
    </row>
    <row r="47167" spans="7:7">
      <c r="G47167" s="162" t="s">
        <v>47412</v>
      </c>
    </row>
    <row r="47168" spans="7:7">
      <c r="G47168" s="162" t="s">
        <v>47413</v>
      </c>
    </row>
    <row r="47169" spans="7:7">
      <c r="G47169" s="162" t="s">
        <v>47414</v>
      </c>
    </row>
    <row r="47170" spans="7:7">
      <c r="G47170" s="162" t="s">
        <v>47415</v>
      </c>
    </row>
    <row r="47171" spans="7:7">
      <c r="G47171" s="162" t="s">
        <v>47416</v>
      </c>
    </row>
    <row r="47172" spans="7:7">
      <c r="G47172" s="162" t="s">
        <v>47417</v>
      </c>
    </row>
    <row r="47173" spans="7:7">
      <c r="G47173" s="162" t="s">
        <v>47418</v>
      </c>
    </row>
    <row r="47174" spans="7:7">
      <c r="G47174" s="162" t="s">
        <v>47419</v>
      </c>
    </row>
    <row r="47175" spans="7:7">
      <c r="G47175" s="162" t="s">
        <v>47420</v>
      </c>
    </row>
    <row r="47176" spans="7:7">
      <c r="G47176" s="162" t="s">
        <v>47421</v>
      </c>
    </row>
    <row r="47177" spans="7:7">
      <c r="G47177" s="162" t="s">
        <v>47422</v>
      </c>
    </row>
    <row r="47178" spans="7:7">
      <c r="G47178" s="162" t="s">
        <v>47423</v>
      </c>
    </row>
    <row r="47179" spans="7:7">
      <c r="G47179" s="162" t="s">
        <v>47424</v>
      </c>
    </row>
    <row r="47180" spans="7:7">
      <c r="G47180" s="162" t="s">
        <v>47425</v>
      </c>
    </row>
    <row r="47181" spans="7:7">
      <c r="G47181" s="162" t="s">
        <v>47426</v>
      </c>
    </row>
    <row r="47182" spans="7:7">
      <c r="G47182" s="162" t="s">
        <v>47427</v>
      </c>
    </row>
    <row r="47183" spans="7:7">
      <c r="G47183" s="162" t="s">
        <v>47428</v>
      </c>
    </row>
    <row r="47184" spans="7:7">
      <c r="G47184" s="162" t="s">
        <v>47429</v>
      </c>
    </row>
    <row r="47185" spans="7:7">
      <c r="G47185" s="162" t="s">
        <v>47430</v>
      </c>
    </row>
    <row r="47186" spans="7:7">
      <c r="G47186" s="162" t="s">
        <v>47431</v>
      </c>
    </row>
    <row r="47187" spans="7:7">
      <c r="G47187" s="162" t="s">
        <v>47432</v>
      </c>
    </row>
    <row r="47188" spans="7:7">
      <c r="G47188" s="162" t="s">
        <v>47433</v>
      </c>
    </row>
    <row r="47189" spans="7:7">
      <c r="G47189" s="162" t="s">
        <v>47434</v>
      </c>
    </row>
    <row r="47190" spans="7:7">
      <c r="G47190" s="162" t="s">
        <v>47435</v>
      </c>
    </row>
    <row r="47191" spans="7:7">
      <c r="G47191" s="162" t="s">
        <v>47436</v>
      </c>
    </row>
    <row r="47192" spans="7:7">
      <c r="G47192" s="162" t="s">
        <v>47437</v>
      </c>
    </row>
    <row r="47193" spans="7:7">
      <c r="G47193" s="162" t="s">
        <v>47438</v>
      </c>
    </row>
    <row r="47194" spans="7:7">
      <c r="G47194" s="162" t="s">
        <v>47439</v>
      </c>
    </row>
    <row r="47195" spans="7:7">
      <c r="G47195" s="162" t="s">
        <v>47440</v>
      </c>
    </row>
    <row r="47196" spans="7:7">
      <c r="G47196" s="162" t="s">
        <v>47441</v>
      </c>
    </row>
    <row r="47197" spans="7:7">
      <c r="G47197" s="162" t="s">
        <v>47442</v>
      </c>
    </row>
    <row r="47198" spans="7:7">
      <c r="G47198" s="162" t="s">
        <v>47443</v>
      </c>
    </row>
    <row r="47199" spans="7:7">
      <c r="G47199" s="162" t="s">
        <v>47444</v>
      </c>
    </row>
    <row r="47200" spans="7:7">
      <c r="G47200" s="162" t="s">
        <v>47445</v>
      </c>
    </row>
    <row r="47201" spans="7:7">
      <c r="G47201" s="162" t="s">
        <v>47446</v>
      </c>
    </row>
    <row r="47202" spans="7:7">
      <c r="G47202" s="162" t="s">
        <v>47447</v>
      </c>
    </row>
    <row r="47203" spans="7:7">
      <c r="G47203" s="162" t="s">
        <v>47448</v>
      </c>
    </row>
    <row r="47204" spans="7:7">
      <c r="G47204" s="162" t="s">
        <v>47449</v>
      </c>
    </row>
    <row r="47205" spans="7:7">
      <c r="G47205" s="162" t="s">
        <v>47450</v>
      </c>
    </row>
    <row r="47206" spans="7:7">
      <c r="G47206" s="162" t="s">
        <v>47451</v>
      </c>
    </row>
    <row r="47207" spans="7:7">
      <c r="G47207" s="162" t="s">
        <v>47452</v>
      </c>
    </row>
    <row r="47208" spans="7:7">
      <c r="G47208" s="162" t="s">
        <v>47453</v>
      </c>
    </row>
    <row r="47209" spans="7:7">
      <c r="G47209" s="162" t="s">
        <v>47454</v>
      </c>
    </row>
    <row r="47210" spans="7:7">
      <c r="G47210" s="162" t="s">
        <v>47455</v>
      </c>
    </row>
    <row r="47211" spans="7:7">
      <c r="G47211" s="162" t="s">
        <v>47456</v>
      </c>
    </row>
    <row r="47212" spans="7:7">
      <c r="G47212" s="162" t="s">
        <v>47457</v>
      </c>
    </row>
    <row r="47213" spans="7:7">
      <c r="G47213" s="162" t="s">
        <v>47458</v>
      </c>
    </row>
    <row r="47214" spans="7:7">
      <c r="G47214" s="162" t="s">
        <v>47459</v>
      </c>
    </row>
    <row r="47215" spans="7:7">
      <c r="G47215" s="162" t="s">
        <v>47460</v>
      </c>
    </row>
    <row r="47216" spans="7:7">
      <c r="G47216" s="162" t="s">
        <v>47461</v>
      </c>
    </row>
    <row r="47217" spans="7:7">
      <c r="G47217" s="162" t="s">
        <v>47462</v>
      </c>
    </row>
    <row r="47218" spans="7:7">
      <c r="G47218" s="162" t="s">
        <v>47463</v>
      </c>
    </row>
    <row r="47219" spans="7:7">
      <c r="G47219" s="162" t="s">
        <v>47464</v>
      </c>
    </row>
    <row r="47220" spans="7:7">
      <c r="G47220" s="162" t="s">
        <v>47465</v>
      </c>
    </row>
    <row r="47221" spans="7:7">
      <c r="G47221" s="162" t="s">
        <v>47466</v>
      </c>
    </row>
    <row r="47222" spans="7:7">
      <c r="G47222" s="162" t="s">
        <v>47467</v>
      </c>
    </row>
    <row r="47223" spans="7:7">
      <c r="G47223" s="162" t="s">
        <v>47468</v>
      </c>
    </row>
    <row r="47224" spans="7:7">
      <c r="G47224" s="162" t="s">
        <v>47469</v>
      </c>
    </row>
    <row r="47225" spans="7:7">
      <c r="G47225" s="162" t="s">
        <v>47470</v>
      </c>
    </row>
    <row r="47226" spans="7:7">
      <c r="G47226" s="162" t="s">
        <v>47471</v>
      </c>
    </row>
    <row r="47227" spans="7:7">
      <c r="G47227" s="162" t="s">
        <v>47472</v>
      </c>
    </row>
    <row r="47228" spans="7:7">
      <c r="G47228" s="162" t="s">
        <v>47473</v>
      </c>
    </row>
    <row r="47229" spans="7:7">
      <c r="G47229" s="162" t="s">
        <v>47474</v>
      </c>
    </row>
    <row r="47230" spans="7:7">
      <c r="G47230" s="162" t="s">
        <v>47475</v>
      </c>
    </row>
    <row r="47231" spans="7:7">
      <c r="G47231" s="162" t="s">
        <v>47476</v>
      </c>
    </row>
    <row r="47232" spans="7:7">
      <c r="G47232" s="162" t="s">
        <v>47477</v>
      </c>
    </row>
    <row r="47233" spans="7:7">
      <c r="G47233" s="162" t="s">
        <v>47478</v>
      </c>
    </row>
    <row r="47234" spans="7:7">
      <c r="G47234" s="162" t="s">
        <v>47479</v>
      </c>
    </row>
    <row r="47235" spans="7:7">
      <c r="G47235" s="162" t="s">
        <v>47480</v>
      </c>
    </row>
    <row r="47236" spans="7:7">
      <c r="G47236" s="162" t="s">
        <v>47481</v>
      </c>
    </row>
    <row r="47237" spans="7:7">
      <c r="G47237" s="162" t="s">
        <v>47482</v>
      </c>
    </row>
    <row r="47238" spans="7:7">
      <c r="G47238" s="162" t="s">
        <v>47483</v>
      </c>
    </row>
    <row r="47239" spans="7:7">
      <c r="G47239" s="162" t="s">
        <v>47484</v>
      </c>
    </row>
    <row r="47240" spans="7:7">
      <c r="G47240" s="162" t="s">
        <v>47485</v>
      </c>
    </row>
    <row r="47241" spans="7:7">
      <c r="G47241" s="162" t="s">
        <v>47486</v>
      </c>
    </row>
    <row r="47242" spans="7:7">
      <c r="G47242" s="162" t="s">
        <v>47487</v>
      </c>
    </row>
    <row r="47243" spans="7:7">
      <c r="G47243" s="162" t="s">
        <v>47488</v>
      </c>
    </row>
    <row r="47244" spans="7:7">
      <c r="G47244" s="162" t="s">
        <v>47489</v>
      </c>
    </row>
    <row r="47245" spans="7:7">
      <c r="G47245" s="162" t="s">
        <v>47490</v>
      </c>
    </row>
    <row r="47246" spans="7:7">
      <c r="G47246" s="162" t="s">
        <v>47491</v>
      </c>
    </row>
    <row r="47247" spans="7:7">
      <c r="G47247" s="162" t="s">
        <v>47492</v>
      </c>
    </row>
    <row r="47248" spans="7:7">
      <c r="G47248" s="162" t="s">
        <v>47493</v>
      </c>
    </row>
    <row r="47249" spans="7:7">
      <c r="G47249" s="162" t="s">
        <v>47494</v>
      </c>
    </row>
    <row r="47250" spans="7:7">
      <c r="G47250" s="162" t="s">
        <v>47495</v>
      </c>
    </row>
    <row r="47251" spans="7:7">
      <c r="G47251" s="162" t="s">
        <v>47496</v>
      </c>
    </row>
    <row r="47252" spans="7:7">
      <c r="G47252" s="162" t="s">
        <v>47497</v>
      </c>
    </row>
    <row r="47253" spans="7:7">
      <c r="G47253" s="162" t="s">
        <v>47498</v>
      </c>
    </row>
    <row r="47254" spans="7:7">
      <c r="G47254" s="162" t="s">
        <v>47499</v>
      </c>
    </row>
    <row r="47255" spans="7:7">
      <c r="G47255" s="162" t="s">
        <v>47500</v>
      </c>
    </row>
    <row r="47256" spans="7:7">
      <c r="G47256" s="162" t="s">
        <v>47501</v>
      </c>
    </row>
    <row r="47257" spans="7:7">
      <c r="G47257" s="162" t="s">
        <v>47502</v>
      </c>
    </row>
    <row r="47258" spans="7:7">
      <c r="G47258" s="162" t="s">
        <v>47503</v>
      </c>
    </row>
    <row r="47259" spans="7:7">
      <c r="G47259" s="162" t="s">
        <v>47504</v>
      </c>
    </row>
    <row r="47260" spans="7:7">
      <c r="G47260" s="162" t="s">
        <v>47505</v>
      </c>
    </row>
    <row r="47261" spans="7:7">
      <c r="G47261" s="162" t="s">
        <v>47506</v>
      </c>
    </row>
    <row r="47262" spans="7:7">
      <c r="G47262" s="162" t="s">
        <v>47507</v>
      </c>
    </row>
    <row r="47263" spans="7:7">
      <c r="G47263" s="162" t="s">
        <v>47508</v>
      </c>
    </row>
    <row r="47264" spans="7:7">
      <c r="G47264" s="162" t="s">
        <v>47509</v>
      </c>
    </row>
    <row r="47265" spans="7:7">
      <c r="G47265" s="162" t="s">
        <v>47510</v>
      </c>
    </row>
    <row r="47266" spans="7:7">
      <c r="G47266" s="162" t="s">
        <v>47511</v>
      </c>
    </row>
    <row r="47267" spans="7:7">
      <c r="G47267" s="162" t="s">
        <v>47512</v>
      </c>
    </row>
    <row r="47268" spans="7:7">
      <c r="G47268" s="162" t="s">
        <v>47513</v>
      </c>
    </row>
    <row r="47269" spans="7:7">
      <c r="G47269" s="162" t="s">
        <v>47514</v>
      </c>
    </row>
    <row r="47270" spans="7:7">
      <c r="G47270" s="162" t="s">
        <v>47515</v>
      </c>
    </row>
    <row r="47271" spans="7:7">
      <c r="G47271" s="162" t="s">
        <v>47516</v>
      </c>
    </row>
    <row r="47272" spans="7:7">
      <c r="G47272" s="162" t="s">
        <v>47517</v>
      </c>
    </row>
    <row r="47273" spans="7:7">
      <c r="G47273" s="162" t="s">
        <v>47518</v>
      </c>
    </row>
    <row r="47274" spans="7:7">
      <c r="G47274" s="162" t="s">
        <v>47519</v>
      </c>
    </row>
    <row r="47275" spans="7:7">
      <c r="G47275" s="162" t="s">
        <v>47520</v>
      </c>
    </row>
    <row r="47276" spans="7:7">
      <c r="G47276" s="162" t="s">
        <v>47521</v>
      </c>
    </row>
    <row r="47277" spans="7:7">
      <c r="G47277" s="162" t="s">
        <v>47522</v>
      </c>
    </row>
    <row r="47278" spans="7:7">
      <c r="G47278" s="162" t="s">
        <v>47523</v>
      </c>
    </row>
    <row r="47279" spans="7:7">
      <c r="G47279" s="162" t="s">
        <v>47524</v>
      </c>
    </row>
    <row r="47280" spans="7:7">
      <c r="G47280" s="162" t="s">
        <v>47525</v>
      </c>
    </row>
    <row r="47281" spans="7:7">
      <c r="G47281" s="162" t="s">
        <v>47526</v>
      </c>
    </row>
    <row r="47282" spans="7:7">
      <c r="G47282" s="162" t="s">
        <v>47527</v>
      </c>
    </row>
    <row r="47283" spans="7:7">
      <c r="G47283" s="162" t="s">
        <v>47528</v>
      </c>
    </row>
    <row r="47284" spans="7:7">
      <c r="G47284" s="162" t="s">
        <v>47529</v>
      </c>
    </row>
    <row r="47285" spans="7:7">
      <c r="G47285" s="162" t="s">
        <v>47530</v>
      </c>
    </row>
    <row r="47286" spans="7:7">
      <c r="G47286" s="162" t="s">
        <v>47531</v>
      </c>
    </row>
    <row r="47287" spans="7:7">
      <c r="G47287" s="162" t="s">
        <v>47532</v>
      </c>
    </row>
    <row r="47288" spans="7:7">
      <c r="G47288" s="162" t="s">
        <v>47533</v>
      </c>
    </row>
    <row r="47289" spans="7:7">
      <c r="G47289" s="162" t="s">
        <v>47534</v>
      </c>
    </row>
    <row r="47290" spans="7:7">
      <c r="G47290" s="162" t="s">
        <v>47535</v>
      </c>
    </row>
    <row r="47291" spans="7:7">
      <c r="G47291" s="162" t="s">
        <v>47536</v>
      </c>
    </row>
    <row r="47292" spans="7:7">
      <c r="G47292" s="162" t="s">
        <v>47537</v>
      </c>
    </row>
    <row r="47293" spans="7:7">
      <c r="G47293" s="162" t="s">
        <v>47538</v>
      </c>
    </row>
    <row r="47294" spans="7:7">
      <c r="G47294" s="162" t="s">
        <v>47539</v>
      </c>
    </row>
    <row r="47295" spans="7:7">
      <c r="G47295" s="162" t="s">
        <v>47540</v>
      </c>
    </row>
    <row r="47296" spans="7:7">
      <c r="G47296" s="162" t="s">
        <v>47541</v>
      </c>
    </row>
    <row r="47297" spans="7:7">
      <c r="G47297" s="162" t="s">
        <v>47542</v>
      </c>
    </row>
    <row r="47298" spans="7:7">
      <c r="G47298" s="162" t="s">
        <v>47543</v>
      </c>
    </row>
    <row r="47299" spans="7:7">
      <c r="G47299" s="162" t="s">
        <v>47544</v>
      </c>
    </row>
    <row r="47300" spans="7:7">
      <c r="G47300" s="162" t="s">
        <v>47545</v>
      </c>
    </row>
    <row r="47301" spans="7:7">
      <c r="G47301" s="162" t="s">
        <v>47546</v>
      </c>
    </row>
    <row r="47302" spans="7:7">
      <c r="G47302" s="162" t="s">
        <v>47547</v>
      </c>
    </row>
    <row r="47303" spans="7:7">
      <c r="G47303" s="162" t="s">
        <v>47548</v>
      </c>
    </row>
    <row r="47304" spans="7:7">
      <c r="G47304" s="162" t="s">
        <v>47549</v>
      </c>
    </row>
    <row r="47305" spans="7:7">
      <c r="G47305" s="162" t="s">
        <v>47550</v>
      </c>
    </row>
    <row r="47306" spans="7:7">
      <c r="G47306" s="162" t="s">
        <v>47551</v>
      </c>
    </row>
    <row r="47307" spans="7:7">
      <c r="G47307" s="162" t="s">
        <v>47552</v>
      </c>
    </row>
    <row r="47308" spans="7:7">
      <c r="G47308" s="162" t="s">
        <v>47553</v>
      </c>
    </row>
    <row r="47309" spans="7:7">
      <c r="G47309" s="162" t="s">
        <v>47554</v>
      </c>
    </row>
    <row r="47310" spans="7:7">
      <c r="G47310" s="162" t="s">
        <v>47555</v>
      </c>
    </row>
    <row r="47311" spans="7:7">
      <c r="G47311" s="162" t="s">
        <v>47556</v>
      </c>
    </row>
    <row r="47312" spans="7:7">
      <c r="G47312" s="162" t="s">
        <v>47557</v>
      </c>
    </row>
    <row r="47313" spans="7:7">
      <c r="G47313" s="162" t="s">
        <v>47558</v>
      </c>
    </row>
    <row r="47314" spans="7:7">
      <c r="G47314" s="162" t="s">
        <v>47559</v>
      </c>
    </row>
    <row r="47315" spans="7:7">
      <c r="G47315" s="162" t="s">
        <v>47560</v>
      </c>
    </row>
    <row r="47316" spans="7:7">
      <c r="G47316" s="162" t="s">
        <v>47561</v>
      </c>
    </row>
    <row r="47317" spans="7:7">
      <c r="G47317" s="162" t="s">
        <v>47562</v>
      </c>
    </row>
    <row r="47318" spans="7:7">
      <c r="G47318" s="162" t="s">
        <v>47563</v>
      </c>
    </row>
    <row r="47319" spans="7:7">
      <c r="G47319" s="162" t="s">
        <v>47564</v>
      </c>
    </row>
    <row r="47320" spans="7:7">
      <c r="G47320" s="162" t="s">
        <v>47565</v>
      </c>
    </row>
    <row r="47321" spans="7:7">
      <c r="G47321" s="162" t="s">
        <v>47566</v>
      </c>
    </row>
    <row r="47322" spans="7:7">
      <c r="G47322" s="162" t="s">
        <v>47567</v>
      </c>
    </row>
    <row r="47323" spans="7:7">
      <c r="G47323" s="162" t="s">
        <v>47568</v>
      </c>
    </row>
    <row r="47324" spans="7:7">
      <c r="G47324" s="162" t="s">
        <v>47569</v>
      </c>
    </row>
    <row r="47325" spans="7:7">
      <c r="G47325" s="162" t="s">
        <v>47570</v>
      </c>
    </row>
    <row r="47326" spans="7:7">
      <c r="G47326" s="162" t="s">
        <v>47571</v>
      </c>
    </row>
    <row r="47327" spans="7:7">
      <c r="G47327" s="162" t="s">
        <v>47572</v>
      </c>
    </row>
    <row r="47328" spans="7:7">
      <c r="G47328" s="162" t="s">
        <v>47573</v>
      </c>
    </row>
    <row r="47329" spans="7:7">
      <c r="G47329" s="162" t="s">
        <v>47574</v>
      </c>
    </row>
    <row r="47330" spans="7:7">
      <c r="G47330" s="162" t="s">
        <v>47575</v>
      </c>
    </row>
    <row r="47331" spans="7:7">
      <c r="G47331" s="162" t="s">
        <v>47576</v>
      </c>
    </row>
    <row r="47332" spans="7:7">
      <c r="G47332" s="162" t="s">
        <v>47577</v>
      </c>
    </row>
    <row r="47333" spans="7:7">
      <c r="G47333" s="162" t="s">
        <v>47578</v>
      </c>
    </row>
    <row r="47334" spans="7:7">
      <c r="G47334" s="162" t="s">
        <v>47579</v>
      </c>
    </row>
    <row r="47335" spans="7:7">
      <c r="G47335" s="162" t="s">
        <v>47580</v>
      </c>
    </row>
    <row r="47336" spans="7:7">
      <c r="G47336" s="162" t="s">
        <v>47581</v>
      </c>
    </row>
    <row r="47337" spans="7:7">
      <c r="G47337" s="162" t="s">
        <v>47582</v>
      </c>
    </row>
    <row r="47338" spans="7:7">
      <c r="G47338" s="162" t="s">
        <v>47583</v>
      </c>
    </row>
    <row r="47339" spans="7:7">
      <c r="G47339" s="162" t="s">
        <v>47584</v>
      </c>
    </row>
    <row r="47340" spans="7:7">
      <c r="G47340" s="162" t="s">
        <v>47585</v>
      </c>
    </row>
    <row r="47341" spans="7:7">
      <c r="G47341" s="162" t="s">
        <v>47586</v>
      </c>
    </row>
    <row r="47342" spans="7:7">
      <c r="G47342" s="162" t="s">
        <v>47587</v>
      </c>
    </row>
    <row r="47343" spans="7:7">
      <c r="G47343" s="162" t="s">
        <v>47588</v>
      </c>
    </row>
    <row r="47344" spans="7:7">
      <c r="G47344" s="162" t="s">
        <v>47589</v>
      </c>
    </row>
    <row r="47345" spans="7:7">
      <c r="G47345" s="162" t="s">
        <v>47590</v>
      </c>
    </row>
    <row r="47346" spans="7:7">
      <c r="G47346" s="162" t="s">
        <v>47591</v>
      </c>
    </row>
    <row r="47347" spans="7:7">
      <c r="G47347" s="162" t="s">
        <v>47592</v>
      </c>
    </row>
    <row r="47348" spans="7:7">
      <c r="G47348" s="162" t="s">
        <v>47593</v>
      </c>
    </row>
    <row r="47349" spans="7:7">
      <c r="G47349" s="162" t="s">
        <v>47594</v>
      </c>
    </row>
    <row r="47350" spans="7:7">
      <c r="G47350" s="162" t="s">
        <v>47595</v>
      </c>
    </row>
    <row r="47351" spans="7:7">
      <c r="G47351" s="162" t="s">
        <v>47596</v>
      </c>
    </row>
    <row r="47352" spans="7:7">
      <c r="G47352" s="162" t="s">
        <v>47597</v>
      </c>
    </row>
    <row r="47353" spans="7:7">
      <c r="G47353" s="162" t="s">
        <v>47598</v>
      </c>
    </row>
    <row r="47354" spans="7:7">
      <c r="G47354" s="162" t="s">
        <v>47599</v>
      </c>
    </row>
    <row r="47355" spans="7:7">
      <c r="G47355" s="162" t="s">
        <v>47600</v>
      </c>
    </row>
    <row r="47356" spans="7:7">
      <c r="G47356" s="162" t="s">
        <v>47601</v>
      </c>
    </row>
    <row r="47357" spans="7:7">
      <c r="G47357" s="162" t="s">
        <v>47602</v>
      </c>
    </row>
    <row r="47358" spans="7:7">
      <c r="G47358" s="162" t="s">
        <v>47603</v>
      </c>
    </row>
    <row r="47359" spans="7:7">
      <c r="G47359" s="162" t="s">
        <v>47604</v>
      </c>
    </row>
    <row r="47360" spans="7:7">
      <c r="G47360" s="162" t="s">
        <v>47605</v>
      </c>
    </row>
    <row r="47361" spans="7:7">
      <c r="G47361" s="162" t="s">
        <v>47606</v>
      </c>
    </row>
    <row r="47362" spans="7:7">
      <c r="G47362" s="162" t="s">
        <v>47607</v>
      </c>
    </row>
    <row r="47363" spans="7:7">
      <c r="G47363" s="162" t="s">
        <v>47608</v>
      </c>
    </row>
    <row r="47364" spans="7:7">
      <c r="G47364" s="162" t="s">
        <v>47609</v>
      </c>
    </row>
    <row r="47365" spans="7:7">
      <c r="G47365" s="162" t="s">
        <v>47610</v>
      </c>
    </row>
    <row r="47366" spans="7:7">
      <c r="G47366" s="162" t="s">
        <v>47611</v>
      </c>
    </row>
    <row r="47367" spans="7:7">
      <c r="G47367" s="162" t="s">
        <v>47612</v>
      </c>
    </row>
    <row r="47368" spans="7:7">
      <c r="G47368" s="162" t="s">
        <v>47613</v>
      </c>
    </row>
    <row r="47369" spans="7:7">
      <c r="G47369" s="162" t="s">
        <v>47614</v>
      </c>
    </row>
    <row r="47370" spans="7:7">
      <c r="G47370" s="162" t="s">
        <v>47615</v>
      </c>
    </row>
    <row r="47371" spans="7:7">
      <c r="G47371" s="162" t="s">
        <v>47616</v>
      </c>
    </row>
    <row r="47372" spans="7:7">
      <c r="G47372" s="162" t="s">
        <v>47617</v>
      </c>
    </row>
    <row r="47373" spans="7:7">
      <c r="G47373" s="162" t="s">
        <v>47618</v>
      </c>
    </row>
    <row r="47374" spans="7:7">
      <c r="G47374" s="162" t="s">
        <v>47619</v>
      </c>
    </row>
    <row r="47375" spans="7:7">
      <c r="G47375" s="162" t="s">
        <v>47620</v>
      </c>
    </row>
    <row r="47376" spans="7:7">
      <c r="G47376" s="162" t="s">
        <v>47621</v>
      </c>
    </row>
    <row r="47377" spans="7:7">
      <c r="G47377" s="162" t="s">
        <v>47622</v>
      </c>
    </row>
    <row r="47378" spans="7:7">
      <c r="G47378" s="162" t="s">
        <v>47623</v>
      </c>
    </row>
    <row r="47379" spans="7:7">
      <c r="G47379" s="162" t="s">
        <v>47624</v>
      </c>
    </row>
    <row r="47380" spans="7:7">
      <c r="G47380" s="162" t="s">
        <v>47625</v>
      </c>
    </row>
    <row r="47381" spans="7:7">
      <c r="G47381" s="162" t="s">
        <v>47626</v>
      </c>
    </row>
    <row r="47382" spans="7:7">
      <c r="G47382" s="162" t="s">
        <v>47627</v>
      </c>
    </row>
    <row r="47383" spans="7:7">
      <c r="G47383" s="162" t="s">
        <v>47628</v>
      </c>
    </row>
    <row r="47384" spans="7:7">
      <c r="G47384" s="162" t="s">
        <v>47629</v>
      </c>
    </row>
    <row r="47385" spans="7:7">
      <c r="G47385" s="162" t="s">
        <v>47630</v>
      </c>
    </row>
    <row r="47386" spans="7:7">
      <c r="G47386" s="162" t="s">
        <v>47631</v>
      </c>
    </row>
    <row r="47387" spans="7:7">
      <c r="G47387" s="162" t="s">
        <v>47632</v>
      </c>
    </row>
    <row r="47388" spans="7:7">
      <c r="G47388" s="162" t="s">
        <v>47633</v>
      </c>
    </row>
    <row r="47389" spans="7:7">
      <c r="G47389" s="162" t="s">
        <v>47634</v>
      </c>
    </row>
    <row r="47390" spans="7:7">
      <c r="G47390" s="162" t="s">
        <v>47635</v>
      </c>
    </row>
    <row r="47391" spans="7:7">
      <c r="G47391" s="162" t="s">
        <v>47636</v>
      </c>
    </row>
    <row r="47392" spans="7:7">
      <c r="G47392" s="162" t="s">
        <v>47637</v>
      </c>
    </row>
    <row r="47393" spans="7:7">
      <c r="G47393" s="162" t="s">
        <v>47638</v>
      </c>
    </row>
    <row r="47394" spans="7:7">
      <c r="G47394" s="162" t="s">
        <v>47639</v>
      </c>
    </row>
    <row r="47395" spans="7:7">
      <c r="G47395" s="162" t="s">
        <v>47640</v>
      </c>
    </row>
    <row r="47396" spans="7:7">
      <c r="G47396" s="162" t="s">
        <v>47641</v>
      </c>
    </row>
    <row r="47397" spans="7:7">
      <c r="G47397" s="162" t="s">
        <v>47642</v>
      </c>
    </row>
    <row r="47398" spans="7:7">
      <c r="G47398" s="162" t="s">
        <v>47643</v>
      </c>
    </row>
    <row r="47399" spans="7:7">
      <c r="G47399" s="162" t="s">
        <v>47644</v>
      </c>
    </row>
    <row r="47400" spans="7:7">
      <c r="G47400" s="162" t="s">
        <v>47645</v>
      </c>
    </row>
    <row r="47401" spans="7:7">
      <c r="G47401" s="162" t="s">
        <v>47646</v>
      </c>
    </row>
    <row r="47402" spans="7:7">
      <c r="G47402" s="162" t="s">
        <v>47647</v>
      </c>
    </row>
    <row r="47403" spans="7:7">
      <c r="G47403" s="162" t="s">
        <v>47648</v>
      </c>
    </row>
    <row r="47404" spans="7:7">
      <c r="G47404" s="162" t="s">
        <v>47649</v>
      </c>
    </row>
    <row r="47405" spans="7:7">
      <c r="G47405" s="162" t="s">
        <v>47650</v>
      </c>
    </row>
    <row r="47406" spans="7:7">
      <c r="G47406" s="162" t="s">
        <v>47651</v>
      </c>
    </row>
    <row r="47407" spans="7:7">
      <c r="G47407" s="162" t="s">
        <v>47652</v>
      </c>
    </row>
    <row r="47408" spans="7:7">
      <c r="G47408" s="162" t="s">
        <v>47653</v>
      </c>
    </row>
    <row r="47409" spans="7:7">
      <c r="G47409" s="162" t="s">
        <v>47654</v>
      </c>
    </row>
    <row r="47410" spans="7:7">
      <c r="G47410" s="162" t="s">
        <v>47655</v>
      </c>
    </row>
    <row r="47411" spans="7:7">
      <c r="G47411" s="162" t="s">
        <v>47656</v>
      </c>
    </row>
    <row r="47412" spans="7:7">
      <c r="G47412" s="162" t="s">
        <v>47657</v>
      </c>
    </row>
    <row r="47413" spans="7:7">
      <c r="G47413" s="162" t="s">
        <v>47658</v>
      </c>
    </row>
    <row r="47414" spans="7:7">
      <c r="G47414" s="162" t="s">
        <v>47659</v>
      </c>
    </row>
    <row r="47415" spans="7:7">
      <c r="G47415" s="162" t="s">
        <v>47660</v>
      </c>
    </row>
    <row r="47416" spans="7:7">
      <c r="G47416" s="162" t="s">
        <v>47661</v>
      </c>
    </row>
    <row r="47417" spans="7:7">
      <c r="G47417" s="162" t="s">
        <v>47662</v>
      </c>
    </row>
    <row r="47418" spans="7:7">
      <c r="G47418" s="162" t="s">
        <v>47663</v>
      </c>
    </row>
    <row r="47419" spans="7:7">
      <c r="G47419" s="162" t="s">
        <v>47664</v>
      </c>
    </row>
    <row r="47420" spans="7:7">
      <c r="G47420" s="162" t="s">
        <v>47665</v>
      </c>
    </row>
    <row r="47421" spans="7:7">
      <c r="G47421" s="162" t="s">
        <v>47666</v>
      </c>
    </row>
    <row r="47422" spans="7:7">
      <c r="G47422" s="162" t="s">
        <v>47667</v>
      </c>
    </row>
    <row r="47423" spans="7:7">
      <c r="G47423" s="162" t="s">
        <v>47668</v>
      </c>
    </row>
    <row r="47424" spans="7:7">
      <c r="G47424" s="162" t="s">
        <v>47669</v>
      </c>
    </row>
    <row r="47425" spans="7:7">
      <c r="G47425" s="162" t="s">
        <v>47670</v>
      </c>
    </row>
    <row r="47426" spans="7:7">
      <c r="G47426" s="162" t="s">
        <v>47671</v>
      </c>
    </row>
    <row r="47427" spans="7:7">
      <c r="G47427" s="162" t="s">
        <v>47672</v>
      </c>
    </row>
    <row r="47428" spans="7:7">
      <c r="G47428" s="162" t="s">
        <v>47673</v>
      </c>
    </row>
    <row r="47429" spans="7:7">
      <c r="G47429" s="162" t="s">
        <v>47674</v>
      </c>
    </row>
    <row r="47430" spans="7:7">
      <c r="G47430" s="162" t="s">
        <v>47675</v>
      </c>
    </row>
    <row r="47431" spans="7:7">
      <c r="G47431" s="162" t="s">
        <v>47676</v>
      </c>
    </row>
    <row r="47432" spans="7:7">
      <c r="G47432" s="162" t="s">
        <v>47677</v>
      </c>
    </row>
    <row r="47433" spans="7:7">
      <c r="G47433" s="162" t="s">
        <v>47678</v>
      </c>
    </row>
    <row r="47434" spans="7:7">
      <c r="G47434" s="162" t="s">
        <v>47679</v>
      </c>
    </row>
    <row r="47435" spans="7:7">
      <c r="G47435" s="162" t="s">
        <v>47680</v>
      </c>
    </row>
    <row r="47436" spans="7:7">
      <c r="G47436" s="162" t="s">
        <v>47681</v>
      </c>
    </row>
    <row r="47437" spans="7:7">
      <c r="G47437" s="162" t="s">
        <v>47682</v>
      </c>
    </row>
    <row r="47438" spans="7:7">
      <c r="G47438" s="162" t="s">
        <v>47683</v>
      </c>
    </row>
    <row r="47439" spans="7:7">
      <c r="G47439" s="162" t="s">
        <v>47684</v>
      </c>
    </row>
    <row r="47440" spans="7:7">
      <c r="G47440" s="162" t="s">
        <v>47685</v>
      </c>
    </row>
    <row r="47441" spans="7:7">
      <c r="G47441" s="162" t="s">
        <v>47686</v>
      </c>
    </row>
    <row r="47442" spans="7:7">
      <c r="G47442" s="162" t="s">
        <v>47687</v>
      </c>
    </row>
    <row r="47443" spans="7:7">
      <c r="G47443" s="162" t="s">
        <v>47688</v>
      </c>
    </row>
    <row r="47444" spans="7:7">
      <c r="G47444" s="162" t="s">
        <v>47689</v>
      </c>
    </row>
    <row r="47445" spans="7:7">
      <c r="G47445" s="162" t="s">
        <v>47690</v>
      </c>
    </row>
    <row r="47446" spans="7:7">
      <c r="G47446" s="162" t="s">
        <v>47691</v>
      </c>
    </row>
    <row r="47447" spans="7:7">
      <c r="G47447" s="162" t="s">
        <v>47692</v>
      </c>
    </row>
    <row r="47448" spans="7:7">
      <c r="G47448" s="162" t="s">
        <v>47693</v>
      </c>
    </row>
    <row r="47449" spans="7:7">
      <c r="G47449" s="162" t="s">
        <v>47694</v>
      </c>
    </row>
    <row r="47450" spans="7:7">
      <c r="G47450" s="162" t="s">
        <v>47695</v>
      </c>
    </row>
    <row r="47451" spans="7:7">
      <c r="G47451" s="162" t="s">
        <v>47696</v>
      </c>
    </row>
    <row r="47452" spans="7:7">
      <c r="G47452" s="162" t="s">
        <v>47697</v>
      </c>
    </row>
    <row r="47453" spans="7:7">
      <c r="G47453" s="162" t="s">
        <v>47698</v>
      </c>
    </row>
    <row r="47454" spans="7:7">
      <c r="G47454" s="162" t="s">
        <v>47699</v>
      </c>
    </row>
    <row r="47455" spans="7:7">
      <c r="G47455" s="162" t="s">
        <v>47700</v>
      </c>
    </row>
    <row r="47456" spans="7:7">
      <c r="G47456" s="162" t="s">
        <v>47701</v>
      </c>
    </row>
    <row r="47457" spans="7:7">
      <c r="G47457" s="162" t="s">
        <v>47702</v>
      </c>
    </row>
    <row r="47458" spans="7:7">
      <c r="G47458" s="162" t="s">
        <v>47703</v>
      </c>
    </row>
    <row r="47459" spans="7:7">
      <c r="G47459" s="162" t="s">
        <v>47704</v>
      </c>
    </row>
    <row r="47460" spans="7:7">
      <c r="G47460" s="162" t="s">
        <v>47705</v>
      </c>
    </row>
    <row r="47461" spans="7:7">
      <c r="G47461" s="162" t="s">
        <v>47706</v>
      </c>
    </row>
    <row r="47462" spans="7:7">
      <c r="G47462" s="162" t="s">
        <v>47707</v>
      </c>
    </row>
    <row r="47463" spans="7:7">
      <c r="G47463" s="162" t="s">
        <v>47708</v>
      </c>
    </row>
    <row r="47464" spans="7:7">
      <c r="G47464" s="162" t="s">
        <v>47709</v>
      </c>
    </row>
    <row r="47465" spans="7:7">
      <c r="G47465" s="162" t="s">
        <v>47710</v>
      </c>
    </row>
    <row r="47466" spans="7:7">
      <c r="G47466" s="162" t="s">
        <v>47711</v>
      </c>
    </row>
    <row r="47467" spans="7:7">
      <c r="G47467" s="162" t="s">
        <v>47712</v>
      </c>
    </row>
    <row r="47468" spans="7:7">
      <c r="G47468" s="162" t="s">
        <v>47713</v>
      </c>
    </row>
    <row r="47469" spans="7:7">
      <c r="G47469" s="162" t="s">
        <v>47714</v>
      </c>
    </row>
    <row r="47470" spans="7:7">
      <c r="G47470" s="162" t="s">
        <v>47715</v>
      </c>
    </row>
    <row r="47471" spans="7:7">
      <c r="G47471" s="162" t="s">
        <v>47716</v>
      </c>
    </row>
    <row r="47472" spans="7:7">
      <c r="G47472" s="162" t="s">
        <v>47717</v>
      </c>
    </row>
    <row r="47473" spans="7:7">
      <c r="G47473" s="162" t="s">
        <v>47718</v>
      </c>
    </row>
    <row r="47474" spans="7:7">
      <c r="G47474" s="162" t="s">
        <v>47719</v>
      </c>
    </row>
    <row r="47475" spans="7:7">
      <c r="G47475" s="162" t="s">
        <v>47720</v>
      </c>
    </row>
    <row r="47476" spans="7:7">
      <c r="G47476" s="162" t="s">
        <v>47721</v>
      </c>
    </row>
    <row r="47477" spans="7:7">
      <c r="G47477" s="162" t="s">
        <v>47722</v>
      </c>
    </row>
    <row r="47478" spans="7:7">
      <c r="G47478" s="162" t="s">
        <v>47723</v>
      </c>
    </row>
    <row r="47479" spans="7:7">
      <c r="G47479" s="162" t="s">
        <v>47724</v>
      </c>
    </row>
    <row r="47480" spans="7:7">
      <c r="G47480" s="162" t="s">
        <v>47725</v>
      </c>
    </row>
    <row r="47481" spans="7:7">
      <c r="G47481" s="162" t="s">
        <v>47726</v>
      </c>
    </row>
    <row r="47482" spans="7:7">
      <c r="G47482" s="162" t="s">
        <v>47727</v>
      </c>
    </row>
    <row r="47483" spans="7:7">
      <c r="G47483" s="162" t="s">
        <v>47728</v>
      </c>
    </row>
    <row r="47484" spans="7:7">
      <c r="G47484" s="162" t="s">
        <v>47729</v>
      </c>
    </row>
    <row r="47485" spans="7:7">
      <c r="G47485" s="162" t="s">
        <v>47730</v>
      </c>
    </row>
    <row r="47486" spans="7:7">
      <c r="G47486" s="162" t="s">
        <v>47731</v>
      </c>
    </row>
    <row r="47487" spans="7:7">
      <c r="G47487" s="162" t="s">
        <v>47732</v>
      </c>
    </row>
    <row r="47488" spans="7:7">
      <c r="G47488" s="162" t="s">
        <v>47733</v>
      </c>
    </row>
    <row r="47489" spans="7:7">
      <c r="G47489" s="162" t="s">
        <v>47734</v>
      </c>
    </row>
    <row r="47490" spans="7:7">
      <c r="G47490" s="162" t="s">
        <v>47735</v>
      </c>
    </row>
    <row r="47491" spans="7:7">
      <c r="G47491" s="162" t="s">
        <v>47736</v>
      </c>
    </row>
    <row r="47492" spans="7:7">
      <c r="G47492" s="162" t="s">
        <v>47737</v>
      </c>
    </row>
    <row r="47493" spans="7:7">
      <c r="G47493" s="162" t="s">
        <v>47738</v>
      </c>
    </row>
    <row r="47494" spans="7:7">
      <c r="G47494" s="162" t="s">
        <v>47739</v>
      </c>
    </row>
    <row r="47495" spans="7:7">
      <c r="G47495" s="162" t="s">
        <v>47740</v>
      </c>
    </row>
    <row r="47496" spans="7:7">
      <c r="G47496" s="162" t="s">
        <v>47741</v>
      </c>
    </row>
    <row r="47497" spans="7:7">
      <c r="G47497" s="162" t="s">
        <v>47742</v>
      </c>
    </row>
    <row r="47498" spans="7:7">
      <c r="G47498" s="162" t="s">
        <v>47743</v>
      </c>
    </row>
    <row r="47499" spans="7:7">
      <c r="G47499" s="162" t="s">
        <v>47744</v>
      </c>
    </row>
    <row r="47500" spans="7:7">
      <c r="G47500" s="162" t="s">
        <v>47745</v>
      </c>
    </row>
    <row r="47501" spans="7:7">
      <c r="G47501" s="162" t="s">
        <v>47746</v>
      </c>
    </row>
    <row r="47502" spans="7:7">
      <c r="G47502" s="162" t="s">
        <v>47747</v>
      </c>
    </row>
    <row r="47503" spans="7:7">
      <c r="G47503" s="162" t="s">
        <v>47748</v>
      </c>
    </row>
    <row r="47504" spans="7:7">
      <c r="G47504" s="162" t="s">
        <v>47749</v>
      </c>
    </row>
    <row r="47505" spans="7:7">
      <c r="G47505" s="162" t="s">
        <v>47750</v>
      </c>
    </row>
    <row r="47506" spans="7:7">
      <c r="G47506" s="162" t="s">
        <v>47751</v>
      </c>
    </row>
    <row r="47507" spans="7:7">
      <c r="G47507" s="162" t="s">
        <v>47752</v>
      </c>
    </row>
    <row r="47508" spans="7:7">
      <c r="G47508" s="162" t="s">
        <v>47753</v>
      </c>
    </row>
    <row r="47509" spans="7:7">
      <c r="G47509" s="162" t="s">
        <v>47754</v>
      </c>
    </row>
    <row r="47510" spans="7:7">
      <c r="G47510" s="162" t="s">
        <v>47755</v>
      </c>
    </row>
    <row r="47511" spans="7:7">
      <c r="G47511" s="162" t="s">
        <v>47756</v>
      </c>
    </row>
    <row r="47512" spans="7:7">
      <c r="G47512" s="162" t="s">
        <v>47757</v>
      </c>
    </row>
    <row r="47513" spans="7:7">
      <c r="G47513" s="162" t="s">
        <v>47758</v>
      </c>
    </row>
    <row r="47514" spans="7:7">
      <c r="G47514" s="162" t="s">
        <v>47759</v>
      </c>
    </row>
    <row r="47515" spans="7:7">
      <c r="G47515" s="162" t="s">
        <v>47760</v>
      </c>
    </row>
    <row r="47516" spans="7:7">
      <c r="G47516" s="162" t="s">
        <v>47761</v>
      </c>
    </row>
    <row r="47517" spans="7:7">
      <c r="G47517" s="162" t="s">
        <v>47762</v>
      </c>
    </row>
    <row r="47518" spans="7:7">
      <c r="G47518" s="162" t="s">
        <v>47763</v>
      </c>
    </row>
    <row r="47519" spans="7:7">
      <c r="G47519" s="162" t="s">
        <v>47764</v>
      </c>
    </row>
    <row r="47520" spans="7:7">
      <c r="G47520" s="162" t="s">
        <v>47765</v>
      </c>
    </row>
    <row r="47521" spans="7:7">
      <c r="G47521" s="162" t="s">
        <v>47766</v>
      </c>
    </row>
    <row r="47522" spans="7:7">
      <c r="G47522" s="162" t="s">
        <v>47767</v>
      </c>
    </row>
    <row r="47523" spans="7:7">
      <c r="G47523" s="162" t="s">
        <v>47768</v>
      </c>
    </row>
    <row r="47524" spans="7:7">
      <c r="G47524" s="162" t="s">
        <v>47769</v>
      </c>
    </row>
    <row r="47525" spans="7:7">
      <c r="G47525" s="162" t="s">
        <v>47770</v>
      </c>
    </row>
    <row r="47526" spans="7:7">
      <c r="G47526" s="162" t="s">
        <v>47771</v>
      </c>
    </row>
    <row r="47527" spans="7:7">
      <c r="G47527" s="162" t="s">
        <v>47772</v>
      </c>
    </row>
    <row r="47528" spans="7:7">
      <c r="G47528" s="162" t="s">
        <v>47773</v>
      </c>
    </row>
    <row r="47529" spans="7:7">
      <c r="G47529" s="162" t="s">
        <v>47774</v>
      </c>
    </row>
    <row r="47530" spans="7:7">
      <c r="G47530" s="162" t="s">
        <v>47775</v>
      </c>
    </row>
    <row r="47531" spans="7:7">
      <c r="G47531" s="162" t="s">
        <v>47776</v>
      </c>
    </row>
    <row r="47532" spans="7:7">
      <c r="G47532" s="162" t="s">
        <v>47777</v>
      </c>
    </row>
    <row r="47533" spans="7:7">
      <c r="G47533" s="162" t="s">
        <v>47778</v>
      </c>
    </row>
    <row r="47534" spans="7:7">
      <c r="G47534" s="162" t="s">
        <v>47779</v>
      </c>
    </row>
    <row r="47535" spans="7:7">
      <c r="G47535" s="162" t="s">
        <v>47780</v>
      </c>
    </row>
    <row r="47536" spans="7:7">
      <c r="G47536" s="162" t="s">
        <v>47781</v>
      </c>
    </row>
    <row r="47537" spans="7:7">
      <c r="G47537" s="162" t="s">
        <v>47782</v>
      </c>
    </row>
    <row r="47538" spans="7:7">
      <c r="G47538" s="162" t="s">
        <v>47783</v>
      </c>
    </row>
    <row r="47539" spans="7:7">
      <c r="G47539" s="162" t="s">
        <v>47784</v>
      </c>
    </row>
    <row r="47540" spans="7:7">
      <c r="G47540" s="162" t="s">
        <v>47785</v>
      </c>
    </row>
    <row r="47541" spans="7:7">
      <c r="G47541" s="162" t="s">
        <v>47786</v>
      </c>
    </row>
    <row r="47542" spans="7:7">
      <c r="G47542" s="162" t="s">
        <v>47787</v>
      </c>
    </row>
    <row r="47543" spans="7:7">
      <c r="G47543" s="162" t="s">
        <v>47788</v>
      </c>
    </row>
    <row r="47544" spans="7:7">
      <c r="G47544" s="162" t="s">
        <v>47789</v>
      </c>
    </row>
    <row r="47545" spans="7:7">
      <c r="G47545" s="162" t="s">
        <v>47790</v>
      </c>
    </row>
    <row r="47546" spans="7:7">
      <c r="G47546" s="162" t="s">
        <v>47791</v>
      </c>
    </row>
    <row r="47547" spans="7:7">
      <c r="G47547" s="162" t="s">
        <v>47792</v>
      </c>
    </row>
    <row r="47548" spans="7:7">
      <c r="G47548" s="162" t="s">
        <v>47793</v>
      </c>
    </row>
    <row r="47549" spans="7:7">
      <c r="G47549" s="162" t="s">
        <v>47794</v>
      </c>
    </row>
    <row r="47550" spans="7:7">
      <c r="G47550" s="162" t="s">
        <v>47795</v>
      </c>
    </row>
    <row r="47551" spans="7:7">
      <c r="G47551" s="162" t="s">
        <v>47796</v>
      </c>
    </row>
    <row r="47552" spans="7:7">
      <c r="G47552" s="162" t="s">
        <v>47797</v>
      </c>
    </row>
    <row r="47553" spans="7:7">
      <c r="G47553" s="162" t="s">
        <v>47798</v>
      </c>
    </row>
    <row r="47554" spans="7:7">
      <c r="G47554" s="162" t="s">
        <v>47799</v>
      </c>
    </row>
    <row r="47555" spans="7:7">
      <c r="G47555" s="162" t="s">
        <v>47800</v>
      </c>
    </row>
    <row r="47556" spans="7:7">
      <c r="G47556" s="162" t="s">
        <v>47801</v>
      </c>
    </row>
    <row r="47557" spans="7:7">
      <c r="G47557" s="162" t="s">
        <v>47802</v>
      </c>
    </row>
    <row r="47558" spans="7:7">
      <c r="G47558" s="162" t="s">
        <v>47803</v>
      </c>
    </row>
    <row r="47559" spans="7:7">
      <c r="G47559" s="162" t="s">
        <v>47804</v>
      </c>
    </row>
    <row r="47560" spans="7:7">
      <c r="G47560" s="162" t="s">
        <v>47805</v>
      </c>
    </row>
    <row r="47561" spans="7:7">
      <c r="G47561" s="162" t="s">
        <v>47806</v>
      </c>
    </row>
    <row r="47562" spans="7:7">
      <c r="G47562" s="162" t="s">
        <v>47807</v>
      </c>
    </row>
    <row r="47563" spans="7:7">
      <c r="G47563" s="162" t="s">
        <v>47808</v>
      </c>
    </row>
    <row r="47564" spans="7:7">
      <c r="G47564" s="162" t="s">
        <v>47809</v>
      </c>
    </row>
    <row r="47565" spans="7:7">
      <c r="G47565" s="162" t="s">
        <v>47810</v>
      </c>
    </row>
    <row r="47566" spans="7:7">
      <c r="G47566" s="162" t="s">
        <v>47811</v>
      </c>
    </row>
    <row r="47567" spans="7:7">
      <c r="G47567" s="162" t="s">
        <v>47812</v>
      </c>
    </row>
    <row r="47568" spans="7:7">
      <c r="G47568" s="162" t="s">
        <v>47813</v>
      </c>
    </row>
    <row r="47569" spans="7:7">
      <c r="G47569" s="162" t="s">
        <v>47814</v>
      </c>
    </row>
    <row r="47570" spans="7:7">
      <c r="G47570" s="162" t="s">
        <v>47815</v>
      </c>
    </row>
    <row r="47571" spans="7:7">
      <c r="G47571" s="162" t="s">
        <v>47816</v>
      </c>
    </row>
    <row r="47572" spans="7:7">
      <c r="G47572" s="162" t="s">
        <v>47817</v>
      </c>
    </row>
    <row r="47573" spans="7:7">
      <c r="G47573" s="162" t="s">
        <v>47818</v>
      </c>
    </row>
    <row r="47574" spans="7:7">
      <c r="G47574" s="162" t="s">
        <v>47819</v>
      </c>
    </row>
    <row r="47575" spans="7:7">
      <c r="G47575" s="162" t="s">
        <v>47820</v>
      </c>
    </row>
    <row r="47576" spans="7:7">
      <c r="G47576" s="162" t="s">
        <v>47821</v>
      </c>
    </row>
    <row r="47577" spans="7:7">
      <c r="G47577" s="162" t="s">
        <v>47822</v>
      </c>
    </row>
    <row r="47578" spans="7:7">
      <c r="G47578" s="162" t="s">
        <v>47823</v>
      </c>
    </row>
    <row r="47579" spans="7:7">
      <c r="G47579" s="162" t="s">
        <v>47824</v>
      </c>
    </row>
    <row r="47580" spans="7:7">
      <c r="G47580" s="162" t="s">
        <v>47825</v>
      </c>
    </row>
    <row r="47581" spans="7:7">
      <c r="G47581" s="162" t="s">
        <v>47826</v>
      </c>
    </row>
    <row r="47582" spans="7:7">
      <c r="G47582" s="162" t="s">
        <v>47827</v>
      </c>
    </row>
    <row r="47583" spans="7:7">
      <c r="G47583" s="162" t="s">
        <v>47828</v>
      </c>
    </row>
    <row r="47584" spans="7:7">
      <c r="G47584" s="162" t="s">
        <v>47829</v>
      </c>
    </row>
    <row r="47585" spans="7:7">
      <c r="G47585" s="162" t="s">
        <v>47830</v>
      </c>
    </row>
    <row r="47586" spans="7:7">
      <c r="G47586" s="162" t="s">
        <v>47831</v>
      </c>
    </row>
    <row r="47587" spans="7:7">
      <c r="G47587" s="162" t="s">
        <v>47832</v>
      </c>
    </row>
    <row r="47588" spans="7:7">
      <c r="G47588" s="162" t="s">
        <v>47833</v>
      </c>
    </row>
    <row r="47589" spans="7:7">
      <c r="G47589" s="162" t="s">
        <v>47834</v>
      </c>
    </row>
    <row r="47590" spans="7:7">
      <c r="G47590" s="162" t="s">
        <v>47835</v>
      </c>
    </row>
    <row r="47591" spans="7:7">
      <c r="G47591" s="162" t="s">
        <v>47836</v>
      </c>
    </row>
    <row r="47592" spans="7:7">
      <c r="G47592" s="162" t="s">
        <v>47837</v>
      </c>
    </row>
    <row r="47593" spans="7:7">
      <c r="G47593" s="162" t="s">
        <v>47838</v>
      </c>
    </row>
    <row r="47594" spans="7:7">
      <c r="G47594" s="162" t="s">
        <v>47839</v>
      </c>
    </row>
    <row r="47595" spans="7:7">
      <c r="G47595" s="162" t="s">
        <v>47840</v>
      </c>
    </row>
    <row r="47596" spans="7:7">
      <c r="G47596" s="162" t="s">
        <v>47841</v>
      </c>
    </row>
    <row r="47597" spans="7:7">
      <c r="G47597" s="162" t="s">
        <v>47842</v>
      </c>
    </row>
    <row r="47598" spans="7:7">
      <c r="G47598" s="162" t="s">
        <v>47843</v>
      </c>
    </row>
    <row r="47599" spans="7:7">
      <c r="G47599" s="162" t="s">
        <v>47844</v>
      </c>
    </row>
    <row r="47600" spans="7:7">
      <c r="G47600" s="162" t="s">
        <v>47845</v>
      </c>
    </row>
    <row r="47601" spans="7:7">
      <c r="G47601" s="162" t="s">
        <v>47846</v>
      </c>
    </row>
    <row r="47602" spans="7:7">
      <c r="G47602" s="162" t="s">
        <v>47847</v>
      </c>
    </row>
    <row r="47603" spans="7:7">
      <c r="G47603" s="162" t="s">
        <v>47848</v>
      </c>
    </row>
    <row r="47604" spans="7:7">
      <c r="G47604" s="162" t="s">
        <v>47849</v>
      </c>
    </row>
    <row r="47605" spans="7:7">
      <c r="G47605" s="162" t="s">
        <v>47850</v>
      </c>
    </row>
    <row r="47606" spans="7:7">
      <c r="G47606" s="162" t="s">
        <v>47851</v>
      </c>
    </row>
    <row r="47607" spans="7:7">
      <c r="G47607" s="162" t="s">
        <v>47852</v>
      </c>
    </row>
    <row r="47608" spans="7:7">
      <c r="G47608" s="162" t="s">
        <v>47853</v>
      </c>
    </row>
    <row r="47609" spans="7:7">
      <c r="G47609" s="162" t="s">
        <v>47854</v>
      </c>
    </row>
    <row r="47610" spans="7:7">
      <c r="G47610" s="162" t="s">
        <v>47855</v>
      </c>
    </row>
    <row r="47611" spans="7:7">
      <c r="G47611" s="162" t="s">
        <v>47856</v>
      </c>
    </row>
    <row r="47612" spans="7:7">
      <c r="G47612" s="162" t="s">
        <v>47857</v>
      </c>
    </row>
    <row r="47613" spans="7:7">
      <c r="G47613" s="162" t="s">
        <v>47858</v>
      </c>
    </row>
    <row r="47614" spans="7:7">
      <c r="G47614" s="162" t="s">
        <v>47859</v>
      </c>
    </row>
    <row r="47615" spans="7:7">
      <c r="G47615" s="162" t="s">
        <v>47860</v>
      </c>
    </row>
    <row r="47616" spans="7:7">
      <c r="G47616" s="162" t="s">
        <v>47861</v>
      </c>
    </row>
    <row r="47617" spans="7:7">
      <c r="G47617" s="162" t="s">
        <v>47862</v>
      </c>
    </row>
    <row r="47618" spans="7:7">
      <c r="G47618" s="162" t="s">
        <v>47863</v>
      </c>
    </row>
    <row r="47619" spans="7:7">
      <c r="G47619" s="162" t="s">
        <v>47864</v>
      </c>
    </row>
    <row r="47620" spans="7:7">
      <c r="G47620" s="162" t="s">
        <v>47865</v>
      </c>
    </row>
    <row r="47621" spans="7:7">
      <c r="G47621" s="162" t="s">
        <v>47866</v>
      </c>
    </row>
    <row r="47622" spans="7:7">
      <c r="G47622" s="162" t="s">
        <v>47867</v>
      </c>
    </row>
    <row r="47623" spans="7:7">
      <c r="G47623" s="162" t="s">
        <v>47868</v>
      </c>
    </row>
    <row r="47624" spans="7:7">
      <c r="G47624" s="162" t="s">
        <v>47869</v>
      </c>
    </row>
    <row r="47625" spans="7:7">
      <c r="G47625" s="162" t="s">
        <v>47870</v>
      </c>
    </row>
    <row r="47626" spans="7:7">
      <c r="G47626" s="162" t="s">
        <v>47871</v>
      </c>
    </row>
    <row r="47627" spans="7:7">
      <c r="G47627" s="162" t="s">
        <v>47872</v>
      </c>
    </row>
    <row r="47628" spans="7:7">
      <c r="G47628" s="162" t="s">
        <v>47873</v>
      </c>
    </row>
    <row r="47629" spans="7:7">
      <c r="G47629" s="162" t="s">
        <v>47874</v>
      </c>
    </row>
    <row r="47630" spans="7:7">
      <c r="G47630" s="162" t="s">
        <v>47875</v>
      </c>
    </row>
    <row r="47631" spans="7:7">
      <c r="G47631" s="162" t="s">
        <v>47876</v>
      </c>
    </row>
    <row r="47632" spans="7:7">
      <c r="G47632" s="162" t="s">
        <v>47877</v>
      </c>
    </row>
    <row r="47633" spans="7:7">
      <c r="G47633" s="162" t="s">
        <v>47878</v>
      </c>
    </row>
    <row r="47634" spans="7:7">
      <c r="G47634" s="162" t="s">
        <v>47879</v>
      </c>
    </row>
    <row r="47635" spans="7:7">
      <c r="G47635" s="162" t="s">
        <v>47880</v>
      </c>
    </row>
    <row r="47636" spans="7:7">
      <c r="G47636" s="162" t="s">
        <v>47881</v>
      </c>
    </row>
    <row r="47637" spans="7:7">
      <c r="G47637" s="162" t="s">
        <v>47882</v>
      </c>
    </row>
    <row r="47638" spans="7:7">
      <c r="G47638" s="162" t="s">
        <v>47883</v>
      </c>
    </row>
    <row r="47639" spans="7:7">
      <c r="G47639" s="162" t="s">
        <v>47884</v>
      </c>
    </row>
    <row r="47640" spans="7:7">
      <c r="G47640" s="162" t="s">
        <v>47885</v>
      </c>
    </row>
    <row r="47641" spans="7:7">
      <c r="G47641" s="162" t="s">
        <v>47886</v>
      </c>
    </row>
    <row r="47642" spans="7:7">
      <c r="G47642" s="162" t="s">
        <v>47887</v>
      </c>
    </row>
    <row r="47643" spans="7:7">
      <c r="G47643" s="162" t="s">
        <v>47888</v>
      </c>
    </row>
    <row r="47644" spans="7:7">
      <c r="G47644" s="162" t="s">
        <v>47889</v>
      </c>
    </row>
    <row r="47645" spans="7:7">
      <c r="G47645" s="162" t="s">
        <v>47890</v>
      </c>
    </row>
    <row r="47646" spans="7:7">
      <c r="G47646" s="162" t="s">
        <v>47891</v>
      </c>
    </row>
    <row r="47647" spans="7:7">
      <c r="G47647" s="162" t="s">
        <v>47892</v>
      </c>
    </row>
    <row r="47648" spans="7:7">
      <c r="G47648" s="162" t="s">
        <v>47893</v>
      </c>
    </row>
    <row r="47649" spans="7:7">
      <c r="G47649" s="162" t="s">
        <v>47894</v>
      </c>
    </row>
    <row r="47650" spans="7:7">
      <c r="G47650" s="162" t="s">
        <v>47895</v>
      </c>
    </row>
    <row r="47651" spans="7:7">
      <c r="G47651" s="162" t="s">
        <v>47896</v>
      </c>
    </row>
    <row r="47652" spans="7:7">
      <c r="G47652" s="162" t="s">
        <v>47897</v>
      </c>
    </row>
    <row r="47653" spans="7:7">
      <c r="G47653" s="162" t="s">
        <v>47898</v>
      </c>
    </row>
    <row r="47654" spans="7:7">
      <c r="G47654" s="162" t="s">
        <v>47899</v>
      </c>
    </row>
    <row r="47655" spans="7:7">
      <c r="G47655" s="162" t="s">
        <v>47900</v>
      </c>
    </row>
    <row r="47656" spans="7:7">
      <c r="G47656" s="162" t="s">
        <v>47901</v>
      </c>
    </row>
    <row r="47657" spans="7:7">
      <c r="G47657" s="162" t="s">
        <v>47902</v>
      </c>
    </row>
    <row r="47658" spans="7:7">
      <c r="G47658" s="162" t="s">
        <v>47903</v>
      </c>
    </row>
    <row r="47659" spans="7:7">
      <c r="G47659" s="162" t="s">
        <v>47904</v>
      </c>
    </row>
    <row r="47660" spans="7:7">
      <c r="G47660" s="162" t="s">
        <v>47905</v>
      </c>
    </row>
    <row r="47661" spans="7:7">
      <c r="G47661" s="162" t="s">
        <v>47906</v>
      </c>
    </row>
    <row r="47662" spans="7:7">
      <c r="G47662" s="162" t="s">
        <v>47907</v>
      </c>
    </row>
    <row r="47663" spans="7:7">
      <c r="G47663" s="162" t="s">
        <v>47908</v>
      </c>
    </row>
    <row r="47664" spans="7:7">
      <c r="G47664" s="162" t="s">
        <v>47909</v>
      </c>
    </row>
    <row r="47665" spans="7:7">
      <c r="G47665" s="162" t="s">
        <v>47910</v>
      </c>
    </row>
    <row r="47666" spans="7:7">
      <c r="G47666" s="162" t="s">
        <v>47911</v>
      </c>
    </row>
    <row r="47667" spans="7:7">
      <c r="G47667" s="162" t="s">
        <v>47912</v>
      </c>
    </row>
    <row r="47668" spans="7:7">
      <c r="G47668" s="162" t="s">
        <v>47913</v>
      </c>
    </row>
    <row r="47669" spans="7:7">
      <c r="G47669" s="162" t="s">
        <v>47914</v>
      </c>
    </row>
    <row r="47670" spans="7:7">
      <c r="G47670" s="162" t="s">
        <v>47915</v>
      </c>
    </row>
    <row r="47671" spans="7:7">
      <c r="G47671" s="162" t="s">
        <v>47916</v>
      </c>
    </row>
    <row r="47672" spans="7:7">
      <c r="G47672" s="162" t="s">
        <v>47917</v>
      </c>
    </row>
    <row r="47673" spans="7:7">
      <c r="G47673" s="162" t="s">
        <v>47918</v>
      </c>
    </row>
    <row r="47674" spans="7:7">
      <c r="G47674" s="162" t="s">
        <v>47919</v>
      </c>
    </row>
    <row r="47675" spans="7:7">
      <c r="G47675" s="162" t="s">
        <v>47920</v>
      </c>
    </row>
    <row r="47676" spans="7:7">
      <c r="G47676" s="162" t="s">
        <v>47921</v>
      </c>
    </row>
    <row r="47677" spans="7:7">
      <c r="G47677" s="162" t="s">
        <v>47922</v>
      </c>
    </row>
    <row r="47678" spans="7:7">
      <c r="G47678" s="162" t="s">
        <v>47923</v>
      </c>
    </row>
    <row r="47679" spans="7:7">
      <c r="G47679" s="162" t="s">
        <v>47924</v>
      </c>
    </row>
    <row r="47680" spans="7:7">
      <c r="G47680" s="162" t="s">
        <v>47925</v>
      </c>
    </row>
    <row r="47681" spans="7:7">
      <c r="G47681" s="162" t="s">
        <v>47926</v>
      </c>
    </row>
    <row r="47682" spans="7:7">
      <c r="G47682" s="162" t="s">
        <v>47927</v>
      </c>
    </row>
    <row r="47683" spans="7:7">
      <c r="G47683" s="162" t="s">
        <v>47928</v>
      </c>
    </row>
    <row r="47684" spans="7:7">
      <c r="G47684" s="162" t="s">
        <v>47929</v>
      </c>
    </row>
    <row r="47685" spans="7:7">
      <c r="G47685" s="162" t="s">
        <v>47930</v>
      </c>
    </row>
    <row r="47686" spans="7:7">
      <c r="G47686" s="162" t="s">
        <v>47931</v>
      </c>
    </row>
    <row r="47687" spans="7:7">
      <c r="G47687" s="162" t="s">
        <v>47932</v>
      </c>
    </row>
    <row r="47688" spans="7:7">
      <c r="G47688" s="162" t="s">
        <v>47933</v>
      </c>
    </row>
    <row r="47689" spans="7:7">
      <c r="G47689" s="162" t="s">
        <v>47934</v>
      </c>
    </row>
    <row r="47690" spans="7:7">
      <c r="G47690" s="162" t="s">
        <v>47935</v>
      </c>
    </row>
    <row r="47691" spans="7:7">
      <c r="G47691" s="162" t="s">
        <v>47936</v>
      </c>
    </row>
    <row r="47692" spans="7:7">
      <c r="G47692" s="162" t="s">
        <v>47937</v>
      </c>
    </row>
    <row r="47693" spans="7:7">
      <c r="G47693" s="162" t="s">
        <v>47938</v>
      </c>
    </row>
    <row r="47694" spans="7:7">
      <c r="G47694" s="162" t="s">
        <v>47939</v>
      </c>
    </row>
    <row r="47695" spans="7:7">
      <c r="G47695" s="162" t="s">
        <v>47940</v>
      </c>
    </row>
    <row r="47696" spans="7:7">
      <c r="G47696" s="162" t="s">
        <v>47941</v>
      </c>
    </row>
    <row r="47697" spans="7:7">
      <c r="G47697" s="162" t="s">
        <v>47942</v>
      </c>
    </row>
    <row r="47698" spans="7:7">
      <c r="G47698" s="162" t="s">
        <v>47943</v>
      </c>
    </row>
    <row r="47699" spans="7:7">
      <c r="G47699" s="162" t="s">
        <v>47944</v>
      </c>
    </row>
    <row r="47700" spans="7:7">
      <c r="G47700" s="162" t="s">
        <v>47945</v>
      </c>
    </row>
    <row r="47701" spans="7:7">
      <c r="G47701" s="162" t="s">
        <v>47946</v>
      </c>
    </row>
    <row r="47702" spans="7:7">
      <c r="G47702" s="162" t="s">
        <v>47947</v>
      </c>
    </row>
    <row r="47703" spans="7:7">
      <c r="G47703" s="162" t="s">
        <v>47948</v>
      </c>
    </row>
    <row r="47704" spans="7:7">
      <c r="G47704" s="162" t="s">
        <v>47949</v>
      </c>
    </row>
    <row r="47705" spans="7:7">
      <c r="G47705" s="162" t="s">
        <v>47950</v>
      </c>
    </row>
    <row r="47706" spans="7:7">
      <c r="G47706" s="162" t="s">
        <v>47951</v>
      </c>
    </row>
    <row r="47707" spans="7:7">
      <c r="G47707" s="162" t="s">
        <v>47952</v>
      </c>
    </row>
    <row r="47708" spans="7:7">
      <c r="G47708" s="162" t="s">
        <v>47953</v>
      </c>
    </row>
    <row r="47709" spans="7:7">
      <c r="G47709" s="162" t="s">
        <v>47954</v>
      </c>
    </row>
    <row r="47710" spans="7:7">
      <c r="G47710" s="162" t="s">
        <v>47955</v>
      </c>
    </row>
    <row r="47711" spans="7:7">
      <c r="G47711" s="162" t="s">
        <v>47956</v>
      </c>
    </row>
    <row r="47712" spans="7:7">
      <c r="G47712" s="162" t="s">
        <v>47957</v>
      </c>
    </row>
    <row r="47713" spans="7:7">
      <c r="G47713" s="162" t="s">
        <v>47958</v>
      </c>
    </row>
    <row r="47714" spans="7:7">
      <c r="G47714" s="162" t="s">
        <v>47959</v>
      </c>
    </row>
    <row r="47715" spans="7:7">
      <c r="G47715" s="162" t="s">
        <v>47960</v>
      </c>
    </row>
    <row r="47716" spans="7:7">
      <c r="G47716" s="162" t="s">
        <v>47961</v>
      </c>
    </row>
    <row r="47717" spans="7:7">
      <c r="G47717" s="162" t="s">
        <v>47962</v>
      </c>
    </row>
    <row r="47718" spans="7:7">
      <c r="G47718" s="162" t="s">
        <v>47963</v>
      </c>
    </row>
    <row r="47719" spans="7:7">
      <c r="G47719" s="162" t="s">
        <v>47964</v>
      </c>
    </row>
    <row r="47720" spans="7:7">
      <c r="G47720" s="162" t="s">
        <v>47965</v>
      </c>
    </row>
    <row r="47721" spans="7:7">
      <c r="G47721" s="162" t="s">
        <v>47966</v>
      </c>
    </row>
    <row r="47722" spans="7:7">
      <c r="G47722" s="162" t="s">
        <v>47967</v>
      </c>
    </row>
    <row r="47723" spans="7:7">
      <c r="G47723" s="162" t="s">
        <v>47968</v>
      </c>
    </row>
    <row r="47724" spans="7:7">
      <c r="G47724" s="162" t="s">
        <v>47969</v>
      </c>
    </row>
    <row r="47725" spans="7:7">
      <c r="G47725" s="162" t="s">
        <v>47970</v>
      </c>
    </row>
    <row r="47726" spans="7:7">
      <c r="G47726" s="162" t="s">
        <v>47971</v>
      </c>
    </row>
    <row r="47727" spans="7:7">
      <c r="G47727" s="162" t="s">
        <v>47972</v>
      </c>
    </row>
    <row r="47728" spans="7:7">
      <c r="G47728" s="162" t="s">
        <v>47973</v>
      </c>
    </row>
    <row r="47729" spans="7:7">
      <c r="G47729" s="162" t="s">
        <v>47974</v>
      </c>
    </row>
    <row r="47730" spans="7:7">
      <c r="G47730" s="162" t="s">
        <v>47975</v>
      </c>
    </row>
    <row r="47731" spans="7:7">
      <c r="G47731" s="162" t="s">
        <v>47976</v>
      </c>
    </row>
    <row r="47732" spans="7:7">
      <c r="G47732" s="162" t="s">
        <v>47977</v>
      </c>
    </row>
    <row r="47733" spans="7:7">
      <c r="G47733" s="162" t="s">
        <v>47978</v>
      </c>
    </row>
    <row r="47734" spans="7:7">
      <c r="G47734" s="162" t="s">
        <v>47979</v>
      </c>
    </row>
    <row r="47735" spans="7:7">
      <c r="G47735" s="162" t="s">
        <v>47980</v>
      </c>
    </row>
    <row r="47736" spans="7:7">
      <c r="G47736" s="162" t="s">
        <v>47981</v>
      </c>
    </row>
    <row r="47737" spans="7:7">
      <c r="G47737" s="162" t="s">
        <v>47982</v>
      </c>
    </row>
    <row r="47738" spans="7:7">
      <c r="G47738" s="162" t="s">
        <v>47983</v>
      </c>
    </row>
    <row r="47739" spans="7:7">
      <c r="G47739" s="162" t="s">
        <v>47984</v>
      </c>
    </row>
    <row r="47740" spans="7:7">
      <c r="G47740" s="162" t="s">
        <v>47985</v>
      </c>
    </row>
    <row r="47741" spans="7:7">
      <c r="G47741" s="162" t="s">
        <v>47986</v>
      </c>
    </row>
    <row r="47742" spans="7:7">
      <c r="G47742" s="162" t="s">
        <v>47987</v>
      </c>
    </row>
    <row r="47743" spans="7:7">
      <c r="G47743" s="162" t="s">
        <v>47988</v>
      </c>
    </row>
    <row r="47744" spans="7:7">
      <c r="G47744" s="162" t="s">
        <v>47989</v>
      </c>
    </row>
    <row r="47745" spans="7:7">
      <c r="G47745" s="162" t="s">
        <v>47990</v>
      </c>
    </row>
    <row r="47746" spans="7:7">
      <c r="G47746" s="162" t="s">
        <v>47991</v>
      </c>
    </row>
    <row r="47747" spans="7:7">
      <c r="G47747" s="162" t="s">
        <v>47992</v>
      </c>
    </row>
    <row r="47748" spans="7:7">
      <c r="G47748" s="162" t="s">
        <v>47993</v>
      </c>
    </row>
    <row r="47749" spans="7:7">
      <c r="G47749" s="162" t="s">
        <v>47994</v>
      </c>
    </row>
    <row r="47750" spans="7:7">
      <c r="G47750" s="162" t="s">
        <v>47995</v>
      </c>
    </row>
    <row r="47751" spans="7:7">
      <c r="G47751" s="162" t="s">
        <v>47996</v>
      </c>
    </row>
    <row r="47752" spans="7:7">
      <c r="G47752" s="162" t="s">
        <v>47997</v>
      </c>
    </row>
    <row r="47753" spans="7:7">
      <c r="G47753" s="162" t="s">
        <v>47998</v>
      </c>
    </row>
    <row r="47754" spans="7:7">
      <c r="G47754" s="162" t="s">
        <v>47999</v>
      </c>
    </row>
    <row r="47755" spans="7:7">
      <c r="G47755" s="162" t="s">
        <v>48000</v>
      </c>
    </row>
    <row r="47756" spans="7:7">
      <c r="G47756" s="162" t="s">
        <v>48001</v>
      </c>
    </row>
    <row r="47757" spans="7:7">
      <c r="G47757" s="162" t="s">
        <v>48002</v>
      </c>
    </row>
    <row r="47758" spans="7:7">
      <c r="G47758" s="162" t="s">
        <v>48003</v>
      </c>
    </row>
    <row r="47759" spans="7:7">
      <c r="G47759" s="162" t="s">
        <v>48004</v>
      </c>
    </row>
    <row r="47760" spans="7:7">
      <c r="G47760" s="162" t="s">
        <v>48005</v>
      </c>
    </row>
    <row r="47761" spans="7:7">
      <c r="G47761" s="162" t="s">
        <v>48006</v>
      </c>
    </row>
    <row r="47762" spans="7:7">
      <c r="G47762" s="162" t="s">
        <v>48007</v>
      </c>
    </row>
    <row r="47763" spans="7:7">
      <c r="G47763" s="162" t="s">
        <v>48008</v>
      </c>
    </row>
    <row r="47764" spans="7:7">
      <c r="G47764" s="162" t="s">
        <v>48009</v>
      </c>
    </row>
    <row r="47765" spans="7:7">
      <c r="G47765" s="162" t="s">
        <v>48010</v>
      </c>
    </row>
    <row r="47766" spans="7:7">
      <c r="G47766" s="162" t="s">
        <v>48011</v>
      </c>
    </row>
    <row r="47767" spans="7:7">
      <c r="G47767" s="162" t="s">
        <v>48012</v>
      </c>
    </row>
    <row r="47768" spans="7:7">
      <c r="G47768" s="162" t="s">
        <v>48013</v>
      </c>
    </row>
    <row r="47769" spans="7:7">
      <c r="G47769" s="162" t="s">
        <v>48014</v>
      </c>
    </row>
    <row r="47770" spans="7:7">
      <c r="G47770" s="162" t="s">
        <v>48015</v>
      </c>
    </row>
    <row r="47771" spans="7:7">
      <c r="G47771" s="162" t="s">
        <v>48016</v>
      </c>
    </row>
    <row r="47772" spans="7:7">
      <c r="G47772" s="162" t="s">
        <v>48017</v>
      </c>
    </row>
    <row r="47773" spans="7:7">
      <c r="G47773" s="162" t="s">
        <v>48018</v>
      </c>
    </row>
    <row r="47774" spans="7:7">
      <c r="G47774" s="162" t="s">
        <v>48019</v>
      </c>
    </row>
    <row r="47775" spans="7:7">
      <c r="G47775" s="162" t="s">
        <v>48020</v>
      </c>
    </row>
    <row r="47776" spans="7:7">
      <c r="G47776" s="162" t="s">
        <v>48021</v>
      </c>
    </row>
    <row r="47777" spans="7:7">
      <c r="G47777" s="162" t="s">
        <v>48022</v>
      </c>
    </row>
    <row r="47778" spans="7:7">
      <c r="G47778" s="162" t="s">
        <v>48023</v>
      </c>
    </row>
    <row r="47779" spans="7:7">
      <c r="G47779" s="162" t="s">
        <v>48024</v>
      </c>
    </row>
    <row r="47780" spans="7:7">
      <c r="G47780" s="162" t="s">
        <v>48025</v>
      </c>
    </row>
    <row r="47781" spans="7:7">
      <c r="G47781" s="162" t="s">
        <v>48026</v>
      </c>
    </row>
    <row r="47782" spans="7:7">
      <c r="G47782" s="162" t="s">
        <v>48027</v>
      </c>
    </row>
    <row r="47783" spans="7:7">
      <c r="G47783" s="162" t="s">
        <v>48028</v>
      </c>
    </row>
    <row r="47784" spans="7:7">
      <c r="G47784" s="162" t="s">
        <v>48029</v>
      </c>
    </row>
    <row r="47785" spans="7:7">
      <c r="G47785" s="162" t="s">
        <v>48030</v>
      </c>
    </row>
    <row r="47786" spans="7:7">
      <c r="G47786" s="162" t="s">
        <v>48031</v>
      </c>
    </row>
    <row r="47787" spans="7:7">
      <c r="G47787" s="162" t="s">
        <v>48032</v>
      </c>
    </row>
    <row r="47788" spans="7:7">
      <c r="G47788" s="162" t="s">
        <v>48033</v>
      </c>
    </row>
    <row r="47789" spans="7:7">
      <c r="G47789" s="162" t="s">
        <v>48034</v>
      </c>
    </row>
    <row r="47790" spans="7:7">
      <c r="G47790" s="162" t="s">
        <v>48035</v>
      </c>
    </row>
    <row r="47791" spans="7:7">
      <c r="G47791" s="162" t="s">
        <v>48036</v>
      </c>
    </row>
    <row r="47792" spans="7:7">
      <c r="G47792" s="162" t="s">
        <v>48037</v>
      </c>
    </row>
    <row r="47793" spans="7:7">
      <c r="G47793" s="162" t="s">
        <v>48038</v>
      </c>
    </row>
    <row r="47794" spans="7:7">
      <c r="G47794" s="162" t="s">
        <v>48039</v>
      </c>
    </row>
    <row r="47795" spans="7:7">
      <c r="G47795" s="162" t="s">
        <v>48040</v>
      </c>
    </row>
    <row r="47796" spans="7:7">
      <c r="G47796" s="162" t="s">
        <v>48041</v>
      </c>
    </row>
    <row r="47797" spans="7:7">
      <c r="G47797" s="162" t="s">
        <v>48042</v>
      </c>
    </row>
    <row r="47798" spans="7:7">
      <c r="G47798" s="162" t="s">
        <v>48043</v>
      </c>
    </row>
    <row r="47799" spans="7:7">
      <c r="G47799" s="162" t="s">
        <v>48044</v>
      </c>
    </row>
    <row r="47800" spans="7:7">
      <c r="G47800" s="162" t="s">
        <v>48045</v>
      </c>
    </row>
    <row r="47801" spans="7:7">
      <c r="G47801" s="162" t="s">
        <v>48046</v>
      </c>
    </row>
    <row r="47802" spans="7:7">
      <c r="G47802" s="162" t="s">
        <v>48047</v>
      </c>
    </row>
    <row r="47803" spans="7:7">
      <c r="G47803" s="162" t="s">
        <v>48048</v>
      </c>
    </row>
    <row r="47804" spans="7:7">
      <c r="G47804" s="162" t="s">
        <v>48049</v>
      </c>
    </row>
    <row r="47805" spans="7:7">
      <c r="G47805" s="162" t="s">
        <v>48050</v>
      </c>
    </row>
    <row r="47806" spans="7:7">
      <c r="G47806" s="162" t="s">
        <v>48051</v>
      </c>
    </row>
    <row r="47807" spans="7:7">
      <c r="G47807" s="162" t="s">
        <v>48052</v>
      </c>
    </row>
    <row r="47808" spans="7:7">
      <c r="G47808" s="162" t="s">
        <v>48053</v>
      </c>
    </row>
    <row r="47809" spans="7:7">
      <c r="G47809" s="162" t="s">
        <v>48054</v>
      </c>
    </row>
    <row r="47810" spans="7:7">
      <c r="G47810" s="162" t="s">
        <v>48055</v>
      </c>
    </row>
    <row r="47811" spans="7:7">
      <c r="G47811" s="162" t="s">
        <v>48056</v>
      </c>
    </row>
    <row r="47812" spans="7:7">
      <c r="G47812" s="162" t="s">
        <v>48057</v>
      </c>
    </row>
    <row r="47813" spans="7:7">
      <c r="G47813" s="162" t="s">
        <v>48058</v>
      </c>
    </row>
    <row r="47814" spans="7:7">
      <c r="G47814" s="162" t="s">
        <v>48059</v>
      </c>
    </row>
    <row r="47815" spans="7:7">
      <c r="G47815" s="162" t="s">
        <v>48060</v>
      </c>
    </row>
    <row r="47816" spans="7:7">
      <c r="G47816" s="162" t="s">
        <v>48061</v>
      </c>
    </row>
    <row r="47817" spans="7:7">
      <c r="G47817" s="162" t="s">
        <v>48062</v>
      </c>
    </row>
    <row r="47818" spans="7:7">
      <c r="G47818" s="162" t="s">
        <v>48063</v>
      </c>
    </row>
    <row r="47819" spans="7:7">
      <c r="G47819" s="162" t="s">
        <v>48064</v>
      </c>
    </row>
    <row r="47820" spans="7:7">
      <c r="G47820" s="162" t="s">
        <v>48065</v>
      </c>
    </row>
    <row r="47821" spans="7:7">
      <c r="G47821" s="162" t="s">
        <v>48066</v>
      </c>
    </row>
    <row r="47822" spans="7:7">
      <c r="G47822" s="162" t="s">
        <v>48067</v>
      </c>
    </row>
    <row r="47823" spans="7:7">
      <c r="G47823" s="162" t="s">
        <v>48068</v>
      </c>
    </row>
    <row r="47824" spans="7:7">
      <c r="G47824" s="162" t="s">
        <v>48069</v>
      </c>
    </row>
    <row r="47825" spans="7:7">
      <c r="G47825" s="162" t="s">
        <v>48070</v>
      </c>
    </row>
    <row r="47826" spans="7:7">
      <c r="G47826" s="162" t="s">
        <v>48071</v>
      </c>
    </row>
    <row r="47827" spans="7:7">
      <c r="G47827" s="162" t="s">
        <v>48072</v>
      </c>
    </row>
    <row r="47828" spans="7:7">
      <c r="G47828" s="162" t="s">
        <v>48073</v>
      </c>
    </row>
    <row r="47829" spans="7:7">
      <c r="G47829" s="162" t="s">
        <v>48074</v>
      </c>
    </row>
    <row r="47830" spans="7:7">
      <c r="G47830" s="162" t="s">
        <v>48075</v>
      </c>
    </row>
    <row r="47831" spans="7:7">
      <c r="G47831" s="162" t="s">
        <v>48076</v>
      </c>
    </row>
    <row r="47832" spans="7:7">
      <c r="G47832" s="162" t="s">
        <v>48077</v>
      </c>
    </row>
    <row r="47833" spans="7:7">
      <c r="G47833" s="162" t="s">
        <v>48078</v>
      </c>
    </row>
    <row r="47834" spans="7:7">
      <c r="G47834" s="162" t="s">
        <v>48079</v>
      </c>
    </row>
    <row r="47835" spans="7:7">
      <c r="G47835" s="162" t="s">
        <v>48080</v>
      </c>
    </row>
    <row r="47836" spans="7:7">
      <c r="G47836" s="162" t="s">
        <v>48081</v>
      </c>
    </row>
    <row r="47837" spans="7:7">
      <c r="G47837" s="162" t="s">
        <v>48082</v>
      </c>
    </row>
    <row r="47838" spans="7:7">
      <c r="G47838" s="162" t="s">
        <v>48083</v>
      </c>
    </row>
    <row r="47839" spans="7:7">
      <c r="G47839" s="162" t="s">
        <v>48084</v>
      </c>
    </row>
    <row r="47840" spans="7:7">
      <c r="G47840" s="162" t="s">
        <v>48085</v>
      </c>
    </row>
    <row r="47841" spans="7:7">
      <c r="G47841" s="162" t="s">
        <v>48086</v>
      </c>
    </row>
    <row r="47842" spans="7:7">
      <c r="G47842" s="162" t="s">
        <v>48087</v>
      </c>
    </row>
    <row r="47843" spans="7:7">
      <c r="G47843" s="162" t="s">
        <v>48088</v>
      </c>
    </row>
    <row r="47844" spans="7:7">
      <c r="G47844" s="162" t="s">
        <v>48089</v>
      </c>
    </row>
    <row r="47845" spans="7:7">
      <c r="G47845" s="162" t="s">
        <v>48090</v>
      </c>
    </row>
    <row r="47846" spans="7:7">
      <c r="G47846" s="162" t="s">
        <v>48091</v>
      </c>
    </row>
    <row r="47847" spans="7:7">
      <c r="G47847" s="162" t="s">
        <v>48092</v>
      </c>
    </row>
    <row r="47848" spans="7:7">
      <c r="G47848" s="162" t="s">
        <v>48093</v>
      </c>
    </row>
    <row r="47849" spans="7:7">
      <c r="G47849" s="162" t="s">
        <v>48094</v>
      </c>
    </row>
    <row r="47850" spans="7:7">
      <c r="G47850" s="162" t="s">
        <v>48095</v>
      </c>
    </row>
    <row r="47851" spans="7:7">
      <c r="G47851" s="162" t="s">
        <v>48096</v>
      </c>
    </row>
    <row r="47852" spans="7:7">
      <c r="G47852" s="162" t="s">
        <v>48097</v>
      </c>
    </row>
    <row r="47853" spans="7:7">
      <c r="G47853" s="162" t="s">
        <v>48098</v>
      </c>
    </row>
    <row r="47854" spans="7:7">
      <c r="G47854" s="162" t="s">
        <v>48099</v>
      </c>
    </row>
    <row r="47855" spans="7:7">
      <c r="G47855" s="162" t="s">
        <v>48100</v>
      </c>
    </row>
    <row r="47856" spans="7:7">
      <c r="G47856" s="162" t="s">
        <v>48101</v>
      </c>
    </row>
    <row r="47857" spans="7:7">
      <c r="G47857" s="162" t="s">
        <v>48102</v>
      </c>
    </row>
    <row r="47858" spans="7:7">
      <c r="G47858" s="162" t="s">
        <v>48103</v>
      </c>
    </row>
    <row r="47859" spans="7:7">
      <c r="G47859" s="162" t="s">
        <v>48104</v>
      </c>
    </row>
    <row r="47860" spans="7:7">
      <c r="G47860" s="162" t="s">
        <v>48105</v>
      </c>
    </row>
    <row r="47861" spans="7:7">
      <c r="G47861" s="162" t="s">
        <v>48106</v>
      </c>
    </row>
    <row r="47862" spans="7:7">
      <c r="G47862" s="162" t="s">
        <v>48107</v>
      </c>
    </row>
    <row r="47863" spans="7:7">
      <c r="G47863" s="162" t="s">
        <v>48108</v>
      </c>
    </row>
    <row r="47864" spans="7:7">
      <c r="G47864" s="162" t="s">
        <v>48109</v>
      </c>
    </row>
    <row r="47865" spans="7:7">
      <c r="G47865" s="162" t="s">
        <v>48110</v>
      </c>
    </row>
    <row r="47866" spans="7:7">
      <c r="G47866" s="162" t="s">
        <v>48111</v>
      </c>
    </row>
    <row r="47867" spans="7:7">
      <c r="G47867" s="162" t="s">
        <v>48112</v>
      </c>
    </row>
    <row r="47868" spans="7:7">
      <c r="G47868" s="162" t="s">
        <v>48113</v>
      </c>
    </row>
    <row r="47869" spans="7:7">
      <c r="G47869" s="162" t="s">
        <v>48114</v>
      </c>
    </row>
    <row r="47870" spans="7:7">
      <c r="G47870" s="162" t="s">
        <v>48115</v>
      </c>
    </row>
    <row r="47871" spans="7:7">
      <c r="G47871" s="162" t="s">
        <v>48116</v>
      </c>
    </row>
    <row r="47872" spans="7:7">
      <c r="G47872" s="162" t="s">
        <v>48117</v>
      </c>
    </row>
    <row r="47873" spans="7:7">
      <c r="G47873" s="162" t="s">
        <v>48118</v>
      </c>
    </row>
    <row r="47874" spans="7:7">
      <c r="G47874" s="162" t="s">
        <v>48119</v>
      </c>
    </row>
    <row r="47875" spans="7:7">
      <c r="G47875" s="162" t="s">
        <v>48120</v>
      </c>
    </row>
    <row r="47876" spans="7:7">
      <c r="G47876" s="162" t="s">
        <v>48121</v>
      </c>
    </row>
    <row r="47877" spans="7:7">
      <c r="G47877" s="162" t="s">
        <v>48122</v>
      </c>
    </row>
    <row r="47878" spans="7:7">
      <c r="G47878" s="162" t="s">
        <v>48123</v>
      </c>
    </row>
    <row r="47879" spans="7:7">
      <c r="G47879" s="162" t="s">
        <v>48124</v>
      </c>
    </row>
    <row r="47880" spans="7:7">
      <c r="G47880" s="162" t="s">
        <v>48125</v>
      </c>
    </row>
    <row r="47881" spans="7:7">
      <c r="G47881" s="162" t="s">
        <v>48126</v>
      </c>
    </row>
    <row r="47882" spans="7:7">
      <c r="G47882" s="162" t="s">
        <v>48127</v>
      </c>
    </row>
    <row r="47883" spans="7:7">
      <c r="G47883" s="162" t="s">
        <v>48128</v>
      </c>
    </row>
    <row r="47884" spans="7:7">
      <c r="G47884" s="162" t="s">
        <v>48129</v>
      </c>
    </row>
    <row r="47885" spans="7:7">
      <c r="G47885" s="162" t="s">
        <v>48130</v>
      </c>
    </row>
    <row r="47886" spans="7:7">
      <c r="G47886" s="162" t="s">
        <v>48131</v>
      </c>
    </row>
    <row r="47887" spans="7:7">
      <c r="G47887" s="162" t="s">
        <v>48132</v>
      </c>
    </row>
    <row r="47888" spans="7:7">
      <c r="G47888" s="162" t="s">
        <v>48133</v>
      </c>
    </row>
    <row r="47889" spans="7:7">
      <c r="G47889" s="162" t="s">
        <v>48134</v>
      </c>
    </row>
    <row r="47890" spans="7:7">
      <c r="G47890" s="162" t="s">
        <v>48135</v>
      </c>
    </row>
    <row r="47891" spans="7:7">
      <c r="G47891" s="162" t="s">
        <v>48136</v>
      </c>
    </row>
    <row r="47892" spans="7:7">
      <c r="G47892" s="162" t="s">
        <v>48137</v>
      </c>
    </row>
    <row r="47893" spans="7:7">
      <c r="G47893" s="162" t="s">
        <v>48138</v>
      </c>
    </row>
    <row r="47894" spans="7:7">
      <c r="G47894" s="162" t="s">
        <v>48139</v>
      </c>
    </row>
    <row r="47895" spans="7:7">
      <c r="G47895" s="162" t="s">
        <v>48140</v>
      </c>
    </row>
    <row r="47896" spans="7:7">
      <c r="G47896" s="162" t="s">
        <v>48141</v>
      </c>
    </row>
    <row r="47897" spans="7:7">
      <c r="G47897" s="162" t="s">
        <v>48142</v>
      </c>
    </row>
    <row r="47898" spans="7:7">
      <c r="G47898" s="162" t="s">
        <v>48143</v>
      </c>
    </row>
    <row r="47899" spans="7:7">
      <c r="G47899" s="162" t="s">
        <v>48144</v>
      </c>
    </row>
    <row r="47900" spans="7:7">
      <c r="G47900" s="162" t="s">
        <v>48145</v>
      </c>
    </row>
    <row r="47901" spans="7:7">
      <c r="G47901" s="162" t="s">
        <v>48146</v>
      </c>
    </row>
    <row r="47902" spans="7:7">
      <c r="G47902" s="162" t="s">
        <v>48147</v>
      </c>
    </row>
    <row r="47903" spans="7:7">
      <c r="G47903" s="162" t="s">
        <v>48148</v>
      </c>
    </row>
    <row r="47904" spans="7:7">
      <c r="G47904" s="162" t="s">
        <v>48149</v>
      </c>
    </row>
    <row r="47905" spans="7:7">
      <c r="G47905" s="162" t="s">
        <v>48150</v>
      </c>
    </row>
    <row r="47906" spans="7:7">
      <c r="G47906" s="162" t="s">
        <v>48151</v>
      </c>
    </row>
    <row r="47907" spans="7:7">
      <c r="G47907" s="162" t="s">
        <v>48152</v>
      </c>
    </row>
    <row r="47908" spans="7:7">
      <c r="G47908" s="162" t="s">
        <v>48153</v>
      </c>
    </row>
    <row r="47909" spans="7:7">
      <c r="G47909" s="162" t="s">
        <v>48154</v>
      </c>
    </row>
    <row r="47910" spans="7:7">
      <c r="G47910" s="162" t="s">
        <v>48155</v>
      </c>
    </row>
    <row r="47911" spans="7:7">
      <c r="G47911" s="162" t="s">
        <v>48156</v>
      </c>
    </row>
    <row r="47912" spans="7:7">
      <c r="G47912" s="162" t="s">
        <v>48157</v>
      </c>
    </row>
    <row r="47913" spans="7:7">
      <c r="G47913" s="162" t="s">
        <v>48158</v>
      </c>
    </row>
    <row r="47914" spans="7:7">
      <c r="G47914" s="162" t="s">
        <v>48159</v>
      </c>
    </row>
    <row r="47915" spans="7:7">
      <c r="G47915" s="162" t="s">
        <v>48160</v>
      </c>
    </row>
    <row r="47916" spans="7:7">
      <c r="G47916" s="162" t="s">
        <v>48161</v>
      </c>
    </row>
    <row r="47917" spans="7:7">
      <c r="G47917" s="162" t="s">
        <v>48162</v>
      </c>
    </row>
    <row r="47918" spans="7:7">
      <c r="G47918" s="162" t="s">
        <v>48163</v>
      </c>
    </row>
    <row r="47919" spans="7:7">
      <c r="G47919" s="162" t="s">
        <v>48164</v>
      </c>
    </row>
    <row r="47920" spans="7:7">
      <c r="G47920" s="162" t="s">
        <v>48165</v>
      </c>
    </row>
    <row r="47921" spans="7:7">
      <c r="G47921" s="162" t="s">
        <v>48166</v>
      </c>
    </row>
    <row r="47922" spans="7:7">
      <c r="G47922" s="162" t="s">
        <v>48167</v>
      </c>
    </row>
    <row r="47923" spans="7:7">
      <c r="G47923" s="162" t="s">
        <v>48168</v>
      </c>
    </row>
    <row r="47924" spans="7:7">
      <c r="G47924" s="162" t="s">
        <v>48169</v>
      </c>
    </row>
    <row r="47925" spans="7:7">
      <c r="G47925" s="162" t="s">
        <v>48170</v>
      </c>
    </row>
    <row r="47926" spans="7:7">
      <c r="G47926" s="162" t="s">
        <v>48171</v>
      </c>
    </row>
    <row r="47927" spans="7:7">
      <c r="G47927" s="162" t="s">
        <v>48172</v>
      </c>
    </row>
    <row r="47928" spans="7:7">
      <c r="G47928" s="162" t="s">
        <v>48173</v>
      </c>
    </row>
    <row r="47929" spans="7:7">
      <c r="G47929" s="162" t="s">
        <v>48174</v>
      </c>
    </row>
    <row r="47930" spans="7:7">
      <c r="G47930" s="162" t="s">
        <v>48175</v>
      </c>
    </row>
    <row r="47931" spans="7:7">
      <c r="G47931" s="162" t="s">
        <v>48176</v>
      </c>
    </row>
    <row r="47932" spans="7:7">
      <c r="G47932" s="162" t="s">
        <v>48177</v>
      </c>
    </row>
    <row r="47933" spans="7:7">
      <c r="G47933" s="162" t="s">
        <v>48178</v>
      </c>
    </row>
    <row r="47934" spans="7:7">
      <c r="G47934" s="162" t="s">
        <v>48179</v>
      </c>
    </row>
    <row r="47935" spans="7:7">
      <c r="G47935" s="162" t="s">
        <v>48180</v>
      </c>
    </row>
    <row r="47936" spans="7:7">
      <c r="G47936" s="162" t="s">
        <v>48181</v>
      </c>
    </row>
    <row r="47937" spans="7:7">
      <c r="G47937" s="162" t="s">
        <v>48182</v>
      </c>
    </row>
    <row r="47938" spans="7:7">
      <c r="G47938" s="162" t="s">
        <v>48183</v>
      </c>
    </row>
    <row r="47939" spans="7:7">
      <c r="G47939" s="162" t="s">
        <v>48184</v>
      </c>
    </row>
    <row r="47940" spans="7:7">
      <c r="G47940" s="162" t="s">
        <v>48185</v>
      </c>
    </row>
    <row r="47941" spans="7:7">
      <c r="G47941" s="162" t="s">
        <v>48186</v>
      </c>
    </row>
    <row r="47942" spans="7:7">
      <c r="G47942" s="162" t="s">
        <v>48187</v>
      </c>
    </row>
    <row r="47943" spans="7:7">
      <c r="G47943" s="162" t="s">
        <v>48188</v>
      </c>
    </row>
    <row r="47944" spans="7:7">
      <c r="G47944" s="162" t="s">
        <v>48189</v>
      </c>
    </row>
    <row r="47945" spans="7:7">
      <c r="G47945" s="162" t="s">
        <v>48190</v>
      </c>
    </row>
    <row r="47946" spans="7:7">
      <c r="G47946" s="162" t="s">
        <v>48191</v>
      </c>
    </row>
    <row r="47947" spans="7:7">
      <c r="G47947" s="162" t="s">
        <v>48192</v>
      </c>
    </row>
    <row r="47948" spans="7:7">
      <c r="G47948" s="162" t="s">
        <v>48193</v>
      </c>
    </row>
    <row r="47949" spans="7:7">
      <c r="G47949" s="162" t="s">
        <v>48194</v>
      </c>
    </row>
    <row r="47950" spans="7:7">
      <c r="G47950" s="162" t="s">
        <v>48195</v>
      </c>
    </row>
    <row r="47951" spans="7:7">
      <c r="G47951" s="162" t="s">
        <v>48196</v>
      </c>
    </row>
    <row r="47952" spans="7:7">
      <c r="G47952" s="162" t="s">
        <v>48197</v>
      </c>
    </row>
    <row r="47953" spans="7:7">
      <c r="G47953" s="162" t="s">
        <v>48198</v>
      </c>
    </row>
    <row r="47954" spans="7:7">
      <c r="G47954" s="162" t="s">
        <v>48199</v>
      </c>
    </row>
    <row r="47955" spans="7:7">
      <c r="G47955" s="162" t="s">
        <v>48200</v>
      </c>
    </row>
    <row r="47956" spans="7:7">
      <c r="G47956" s="162" t="s">
        <v>48201</v>
      </c>
    </row>
    <row r="47957" spans="7:7">
      <c r="G47957" s="162" t="s">
        <v>48202</v>
      </c>
    </row>
    <row r="47958" spans="7:7">
      <c r="G47958" s="162" t="s">
        <v>48203</v>
      </c>
    </row>
    <row r="47959" spans="7:7">
      <c r="G47959" s="162" t="s">
        <v>48204</v>
      </c>
    </row>
    <row r="47960" spans="7:7">
      <c r="G47960" s="162" t="s">
        <v>48205</v>
      </c>
    </row>
    <row r="47961" spans="7:7">
      <c r="G47961" s="162" t="s">
        <v>48206</v>
      </c>
    </row>
    <row r="47962" spans="7:7">
      <c r="G47962" s="162" t="s">
        <v>48207</v>
      </c>
    </row>
    <row r="47963" spans="7:7">
      <c r="G47963" s="162" t="s">
        <v>48208</v>
      </c>
    </row>
    <row r="47964" spans="7:7">
      <c r="G47964" s="162" t="s">
        <v>48209</v>
      </c>
    </row>
    <row r="47965" spans="7:7">
      <c r="G47965" s="162" t="s">
        <v>48210</v>
      </c>
    </row>
    <row r="47966" spans="7:7">
      <c r="G47966" s="162" t="s">
        <v>48211</v>
      </c>
    </row>
    <row r="47967" spans="7:7">
      <c r="G47967" s="162" t="s">
        <v>48212</v>
      </c>
    </row>
    <row r="47968" spans="7:7">
      <c r="G47968" s="162" t="s">
        <v>48213</v>
      </c>
    </row>
    <row r="47969" spans="7:7">
      <c r="G47969" s="162" t="s">
        <v>48214</v>
      </c>
    </row>
    <row r="47970" spans="7:7">
      <c r="G47970" s="162" t="s">
        <v>48215</v>
      </c>
    </row>
    <row r="47971" spans="7:7">
      <c r="G47971" s="162" t="s">
        <v>48216</v>
      </c>
    </row>
    <row r="47972" spans="7:7">
      <c r="G47972" s="162" t="s">
        <v>48217</v>
      </c>
    </row>
    <row r="47973" spans="7:7">
      <c r="G47973" s="162" t="s">
        <v>48218</v>
      </c>
    </row>
    <row r="47974" spans="7:7">
      <c r="G47974" s="162" t="s">
        <v>48219</v>
      </c>
    </row>
    <row r="47975" spans="7:7">
      <c r="G47975" s="162" t="s">
        <v>48220</v>
      </c>
    </row>
    <row r="47976" spans="7:7">
      <c r="G47976" s="162" t="s">
        <v>48221</v>
      </c>
    </row>
    <row r="47977" spans="7:7">
      <c r="G47977" s="162" t="s">
        <v>48222</v>
      </c>
    </row>
    <row r="47978" spans="7:7">
      <c r="G47978" s="162" t="s">
        <v>48223</v>
      </c>
    </row>
    <row r="47979" spans="7:7">
      <c r="G47979" s="162" t="s">
        <v>48224</v>
      </c>
    </row>
    <row r="47980" spans="7:7">
      <c r="G47980" s="162" t="s">
        <v>48225</v>
      </c>
    </row>
    <row r="47981" spans="7:7">
      <c r="G47981" s="162" t="s">
        <v>48226</v>
      </c>
    </row>
    <row r="47982" spans="7:7">
      <c r="G47982" s="162" t="s">
        <v>48227</v>
      </c>
    </row>
    <row r="47983" spans="7:7">
      <c r="G47983" s="162" t="s">
        <v>48228</v>
      </c>
    </row>
    <row r="47984" spans="7:7">
      <c r="G47984" s="162" t="s">
        <v>48229</v>
      </c>
    </row>
    <row r="47985" spans="7:7">
      <c r="G47985" s="162" t="s">
        <v>48230</v>
      </c>
    </row>
    <row r="47986" spans="7:7">
      <c r="G47986" s="162" t="s">
        <v>48231</v>
      </c>
    </row>
    <row r="47987" spans="7:7">
      <c r="G47987" s="162" t="s">
        <v>48232</v>
      </c>
    </row>
    <row r="47988" spans="7:7">
      <c r="G47988" s="162" t="s">
        <v>48233</v>
      </c>
    </row>
    <row r="47989" spans="7:7">
      <c r="G47989" s="162" t="s">
        <v>48234</v>
      </c>
    </row>
    <row r="47990" spans="7:7">
      <c r="G47990" s="162" t="s">
        <v>48235</v>
      </c>
    </row>
    <row r="47991" spans="7:7">
      <c r="G47991" s="162" t="s">
        <v>48236</v>
      </c>
    </row>
    <row r="47992" spans="7:7">
      <c r="G47992" s="162" t="s">
        <v>48237</v>
      </c>
    </row>
    <row r="47993" spans="7:7">
      <c r="G47993" s="162" t="s">
        <v>48238</v>
      </c>
    </row>
    <row r="47994" spans="7:7">
      <c r="G47994" s="162" t="s">
        <v>48239</v>
      </c>
    </row>
    <row r="47995" spans="7:7">
      <c r="G47995" s="162" t="s">
        <v>48240</v>
      </c>
    </row>
    <row r="47996" spans="7:7">
      <c r="G47996" s="162" t="s">
        <v>48241</v>
      </c>
    </row>
    <row r="47997" spans="7:7">
      <c r="G47997" s="162" t="s">
        <v>48242</v>
      </c>
    </row>
    <row r="47998" spans="7:7">
      <c r="G47998" s="162" t="s">
        <v>48243</v>
      </c>
    </row>
    <row r="47999" spans="7:7">
      <c r="G47999" s="162" t="s">
        <v>48244</v>
      </c>
    </row>
    <row r="48000" spans="7:7">
      <c r="G48000" s="162" t="s">
        <v>48245</v>
      </c>
    </row>
    <row r="48001" spans="7:7">
      <c r="G48001" s="162" t="s">
        <v>48246</v>
      </c>
    </row>
    <row r="48002" spans="7:7">
      <c r="G48002" s="162" t="s">
        <v>48247</v>
      </c>
    </row>
    <row r="48003" spans="7:7">
      <c r="G48003" s="162" t="s">
        <v>48248</v>
      </c>
    </row>
    <row r="48004" spans="7:7">
      <c r="G48004" s="162" t="s">
        <v>48249</v>
      </c>
    </row>
    <row r="48005" spans="7:7">
      <c r="G48005" s="162" t="s">
        <v>48250</v>
      </c>
    </row>
    <row r="48006" spans="7:7">
      <c r="G48006" s="162" t="s">
        <v>48251</v>
      </c>
    </row>
    <row r="48007" spans="7:7">
      <c r="G48007" s="162" t="s">
        <v>48252</v>
      </c>
    </row>
    <row r="48008" spans="7:7">
      <c r="G48008" s="162" t="s">
        <v>48253</v>
      </c>
    </row>
    <row r="48009" spans="7:7">
      <c r="G48009" s="162" t="s">
        <v>48254</v>
      </c>
    </row>
    <row r="48010" spans="7:7">
      <c r="G48010" s="162" t="s">
        <v>48255</v>
      </c>
    </row>
    <row r="48011" spans="7:7">
      <c r="G48011" s="162" t="s">
        <v>48256</v>
      </c>
    </row>
    <row r="48012" spans="7:7">
      <c r="G48012" s="162" t="s">
        <v>48257</v>
      </c>
    </row>
    <row r="48013" spans="7:7">
      <c r="G48013" s="162" t="s">
        <v>48258</v>
      </c>
    </row>
    <row r="48014" spans="7:7">
      <c r="G48014" s="162" t="s">
        <v>48259</v>
      </c>
    </row>
    <row r="48015" spans="7:7">
      <c r="G48015" s="162" t="s">
        <v>48260</v>
      </c>
    </row>
    <row r="48016" spans="7:7">
      <c r="G48016" s="162" t="s">
        <v>48261</v>
      </c>
    </row>
    <row r="48017" spans="7:7">
      <c r="G48017" s="162" t="s">
        <v>48262</v>
      </c>
    </row>
    <row r="48018" spans="7:7">
      <c r="G48018" s="162" t="s">
        <v>48263</v>
      </c>
    </row>
    <row r="48019" spans="7:7">
      <c r="G48019" s="162" t="s">
        <v>48264</v>
      </c>
    </row>
    <row r="48020" spans="7:7">
      <c r="G48020" s="162" t="s">
        <v>48265</v>
      </c>
    </row>
    <row r="48021" spans="7:7">
      <c r="G48021" s="162" t="s">
        <v>48266</v>
      </c>
    </row>
    <row r="48022" spans="7:7">
      <c r="G48022" s="162" t="s">
        <v>48267</v>
      </c>
    </row>
    <row r="48023" spans="7:7">
      <c r="G48023" s="162" t="s">
        <v>48268</v>
      </c>
    </row>
    <row r="48024" spans="7:7">
      <c r="G48024" s="162" t="s">
        <v>48269</v>
      </c>
    </row>
    <row r="48025" spans="7:7">
      <c r="G48025" s="162" t="s">
        <v>48270</v>
      </c>
    </row>
    <row r="48026" spans="7:7">
      <c r="G48026" s="162" t="s">
        <v>48271</v>
      </c>
    </row>
    <row r="48027" spans="7:7">
      <c r="G48027" s="162" t="s">
        <v>48272</v>
      </c>
    </row>
    <row r="48028" spans="7:7">
      <c r="G48028" s="162" t="s">
        <v>48273</v>
      </c>
    </row>
    <row r="48029" spans="7:7">
      <c r="G48029" s="162" t="s">
        <v>48274</v>
      </c>
    </row>
    <row r="48030" spans="7:7">
      <c r="G48030" s="162" t="s">
        <v>48275</v>
      </c>
    </row>
    <row r="48031" spans="7:7">
      <c r="G48031" s="162" t="s">
        <v>48276</v>
      </c>
    </row>
    <row r="48032" spans="7:7">
      <c r="G48032" s="162" t="s">
        <v>48277</v>
      </c>
    </row>
    <row r="48033" spans="7:7">
      <c r="G48033" s="162" t="s">
        <v>48278</v>
      </c>
    </row>
    <row r="48034" spans="7:7">
      <c r="G48034" s="162" t="s">
        <v>48279</v>
      </c>
    </row>
    <row r="48035" spans="7:7">
      <c r="G48035" s="162" t="s">
        <v>48280</v>
      </c>
    </row>
    <row r="48036" spans="7:7">
      <c r="G48036" s="162" t="s">
        <v>48281</v>
      </c>
    </row>
    <row r="48037" spans="7:7">
      <c r="G48037" s="162" t="s">
        <v>48282</v>
      </c>
    </row>
    <row r="48038" spans="7:7">
      <c r="G48038" s="162" t="s">
        <v>48283</v>
      </c>
    </row>
    <row r="48039" spans="7:7">
      <c r="G48039" s="162" t="s">
        <v>48284</v>
      </c>
    </row>
    <row r="48040" spans="7:7">
      <c r="G48040" s="162" t="s">
        <v>48285</v>
      </c>
    </row>
    <row r="48041" spans="7:7">
      <c r="G48041" s="162" t="s">
        <v>48286</v>
      </c>
    </row>
    <row r="48042" spans="7:7">
      <c r="G48042" s="162" t="s">
        <v>48287</v>
      </c>
    </row>
    <row r="48043" spans="7:7">
      <c r="G48043" s="162" t="s">
        <v>48288</v>
      </c>
    </row>
    <row r="48044" spans="7:7">
      <c r="G48044" s="162" t="s">
        <v>48289</v>
      </c>
    </row>
    <row r="48045" spans="7:7">
      <c r="G48045" s="162" t="s">
        <v>48290</v>
      </c>
    </row>
    <row r="48046" spans="7:7">
      <c r="G48046" s="162" t="s">
        <v>48291</v>
      </c>
    </row>
    <row r="48047" spans="7:7">
      <c r="G48047" s="162" t="s">
        <v>48292</v>
      </c>
    </row>
    <row r="48048" spans="7:7">
      <c r="G48048" s="162" t="s">
        <v>48293</v>
      </c>
    </row>
    <row r="48049" spans="7:7">
      <c r="G48049" s="162" t="s">
        <v>48294</v>
      </c>
    </row>
    <row r="48050" spans="7:7">
      <c r="G48050" s="162" t="s">
        <v>48295</v>
      </c>
    </row>
    <row r="48051" spans="7:7">
      <c r="G48051" s="162" t="s">
        <v>48296</v>
      </c>
    </row>
    <row r="48052" spans="7:7">
      <c r="G48052" s="162" t="s">
        <v>48297</v>
      </c>
    </row>
    <row r="48053" spans="7:7">
      <c r="G48053" s="162" t="s">
        <v>48298</v>
      </c>
    </row>
    <row r="48054" spans="7:7">
      <c r="G48054" s="162" t="s">
        <v>48299</v>
      </c>
    </row>
    <row r="48055" spans="7:7">
      <c r="G48055" s="162" t="s">
        <v>48300</v>
      </c>
    </row>
    <row r="48056" spans="7:7">
      <c r="G48056" s="162" t="s">
        <v>48301</v>
      </c>
    </row>
    <row r="48057" spans="7:7">
      <c r="G48057" s="162" t="s">
        <v>48302</v>
      </c>
    </row>
    <row r="48058" spans="7:7">
      <c r="G48058" s="162" t="s">
        <v>48303</v>
      </c>
    </row>
    <row r="48059" spans="7:7">
      <c r="G48059" s="162" t="s">
        <v>48304</v>
      </c>
    </row>
    <row r="48060" spans="7:7">
      <c r="G48060" s="162" t="s">
        <v>48305</v>
      </c>
    </row>
    <row r="48061" spans="7:7">
      <c r="G48061" s="162" t="s">
        <v>48306</v>
      </c>
    </row>
    <row r="48062" spans="7:7">
      <c r="G48062" s="162" t="s">
        <v>48307</v>
      </c>
    </row>
    <row r="48063" spans="7:7">
      <c r="G48063" s="162" t="s">
        <v>48308</v>
      </c>
    </row>
    <row r="48064" spans="7:7">
      <c r="G48064" s="162" t="s">
        <v>48309</v>
      </c>
    </row>
    <row r="48065" spans="7:7">
      <c r="G48065" s="162" t="s">
        <v>48310</v>
      </c>
    </row>
    <row r="48066" spans="7:7">
      <c r="G48066" s="162" t="s">
        <v>48311</v>
      </c>
    </row>
    <row r="48067" spans="7:7">
      <c r="G48067" s="162" t="s">
        <v>48312</v>
      </c>
    </row>
    <row r="48068" spans="7:7">
      <c r="G48068" s="162" t="s">
        <v>48313</v>
      </c>
    </row>
    <row r="48069" spans="7:7">
      <c r="G48069" s="162" t="s">
        <v>48314</v>
      </c>
    </row>
    <row r="48070" spans="7:7">
      <c r="G48070" s="162" t="s">
        <v>48315</v>
      </c>
    </row>
    <row r="48071" spans="7:7">
      <c r="G48071" s="162" t="s">
        <v>48316</v>
      </c>
    </row>
    <row r="48072" spans="7:7">
      <c r="G48072" s="162" t="s">
        <v>48317</v>
      </c>
    </row>
    <row r="48073" spans="7:7">
      <c r="G48073" s="162" t="s">
        <v>48318</v>
      </c>
    </row>
    <row r="48074" spans="7:7">
      <c r="G48074" s="162" t="s">
        <v>48319</v>
      </c>
    </row>
    <row r="48075" spans="7:7">
      <c r="G48075" s="162" t="s">
        <v>48320</v>
      </c>
    </row>
    <row r="48076" spans="7:7">
      <c r="G48076" s="162" t="s">
        <v>48321</v>
      </c>
    </row>
    <row r="48077" spans="7:7">
      <c r="G48077" s="162" t="s">
        <v>48322</v>
      </c>
    </row>
    <row r="48078" spans="7:7">
      <c r="G48078" s="162" t="s">
        <v>48323</v>
      </c>
    </row>
    <row r="48079" spans="7:7">
      <c r="G48079" s="162" t="s">
        <v>48324</v>
      </c>
    </row>
    <row r="48080" spans="7:7">
      <c r="G48080" s="162" t="s">
        <v>48325</v>
      </c>
    </row>
    <row r="48081" spans="7:7">
      <c r="G48081" s="162" t="s">
        <v>48326</v>
      </c>
    </row>
    <row r="48082" spans="7:7">
      <c r="G48082" s="162" t="s">
        <v>48327</v>
      </c>
    </row>
    <row r="48083" spans="7:7">
      <c r="G48083" s="162" t="s">
        <v>48328</v>
      </c>
    </row>
    <row r="48084" spans="7:7">
      <c r="G48084" s="162" t="s">
        <v>48329</v>
      </c>
    </row>
    <row r="48085" spans="7:7">
      <c r="G48085" s="162" t="s">
        <v>48330</v>
      </c>
    </row>
    <row r="48086" spans="7:7">
      <c r="G48086" s="162" t="s">
        <v>48331</v>
      </c>
    </row>
    <row r="48087" spans="7:7">
      <c r="G48087" s="162" t="s">
        <v>48332</v>
      </c>
    </row>
    <row r="48088" spans="7:7">
      <c r="G48088" s="162" t="s">
        <v>48333</v>
      </c>
    </row>
    <row r="48089" spans="7:7">
      <c r="G48089" s="162" t="s">
        <v>48334</v>
      </c>
    </row>
    <row r="48090" spans="7:7">
      <c r="G48090" s="162" t="s">
        <v>48335</v>
      </c>
    </row>
    <row r="48091" spans="7:7">
      <c r="G48091" s="162" t="s">
        <v>48336</v>
      </c>
    </row>
    <row r="48092" spans="7:7">
      <c r="G48092" s="162" t="s">
        <v>48337</v>
      </c>
    </row>
    <row r="48093" spans="7:7">
      <c r="G48093" s="162" t="s">
        <v>48338</v>
      </c>
    </row>
    <row r="48094" spans="7:7">
      <c r="G48094" s="162" t="s">
        <v>48339</v>
      </c>
    </row>
    <row r="48095" spans="7:7">
      <c r="G48095" s="162" t="s">
        <v>48340</v>
      </c>
    </row>
    <row r="48096" spans="7:7">
      <c r="G48096" s="162" t="s">
        <v>48341</v>
      </c>
    </row>
    <row r="48097" spans="7:7">
      <c r="G48097" s="162" t="s">
        <v>48342</v>
      </c>
    </row>
    <row r="48098" spans="7:7">
      <c r="G48098" s="162" t="s">
        <v>48343</v>
      </c>
    </row>
    <row r="48099" spans="7:7">
      <c r="G48099" s="162" t="s">
        <v>48344</v>
      </c>
    </row>
    <row r="48100" spans="7:7">
      <c r="G48100" s="162" t="s">
        <v>48345</v>
      </c>
    </row>
    <row r="48101" spans="7:7">
      <c r="G48101" s="162" t="s">
        <v>48346</v>
      </c>
    </row>
    <row r="48102" spans="7:7">
      <c r="G48102" s="162" t="s">
        <v>48347</v>
      </c>
    </row>
    <row r="48103" spans="7:7">
      <c r="G48103" s="162" t="s">
        <v>48348</v>
      </c>
    </row>
    <row r="48104" spans="7:7">
      <c r="G48104" s="162" t="s">
        <v>48349</v>
      </c>
    </row>
    <row r="48105" spans="7:7">
      <c r="G48105" s="162" t="s">
        <v>48350</v>
      </c>
    </row>
    <row r="48106" spans="7:7">
      <c r="G48106" s="162" t="s">
        <v>48351</v>
      </c>
    </row>
    <row r="48107" spans="7:7">
      <c r="G48107" s="162" t="s">
        <v>48352</v>
      </c>
    </row>
    <row r="48108" spans="7:7">
      <c r="G48108" s="162" t="s">
        <v>48353</v>
      </c>
    </row>
    <row r="48109" spans="7:7">
      <c r="G48109" s="162" t="s">
        <v>48354</v>
      </c>
    </row>
    <row r="48110" spans="7:7">
      <c r="G48110" s="162" t="s">
        <v>48355</v>
      </c>
    </row>
    <row r="48111" spans="7:7">
      <c r="G48111" s="162" t="s">
        <v>48356</v>
      </c>
    </row>
    <row r="48112" spans="7:7">
      <c r="G48112" s="162" t="s">
        <v>48357</v>
      </c>
    </row>
    <row r="48113" spans="7:7">
      <c r="G48113" s="162" t="s">
        <v>48358</v>
      </c>
    </row>
    <row r="48114" spans="7:7">
      <c r="G48114" s="162" t="s">
        <v>48359</v>
      </c>
    </row>
    <row r="48115" spans="7:7">
      <c r="G48115" s="162" t="s">
        <v>48360</v>
      </c>
    </row>
    <row r="48116" spans="7:7">
      <c r="G48116" s="162" t="s">
        <v>48361</v>
      </c>
    </row>
    <row r="48117" spans="7:7">
      <c r="G48117" s="162" t="s">
        <v>48362</v>
      </c>
    </row>
    <row r="48118" spans="7:7">
      <c r="G48118" s="162" t="s">
        <v>48363</v>
      </c>
    </row>
    <row r="48119" spans="7:7">
      <c r="G48119" s="162" t="s">
        <v>48364</v>
      </c>
    </row>
    <row r="48120" spans="7:7">
      <c r="G48120" s="162" t="s">
        <v>48365</v>
      </c>
    </row>
    <row r="48121" spans="7:7">
      <c r="G48121" s="162" t="s">
        <v>48366</v>
      </c>
    </row>
    <row r="48122" spans="7:7">
      <c r="G48122" s="162" t="s">
        <v>48367</v>
      </c>
    </row>
    <row r="48123" spans="7:7">
      <c r="G48123" s="162" t="s">
        <v>48368</v>
      </c>
    </row>
    <row r="48124" spans="7:7">
      <c r="G48124" s="162" t="s">
        <v>48369</v>
      </c>
    </row>
    <row r="48125" spans="7:7">
      <c r="G48125" s="162" t="s">
        <v>48370</v>
      </c>
    </row>
    <row r="48126" spans="7:7">
      <c r="G48126" s="162" t="s">
        <v>48371</v>
      </c>
    </row>
    <row r="48127" spans="7:7">
      <c r="G48127" s="162" t="s">
        <v>48372</v>
      </c>
    </row>
    <row r="48128" spans="7:7">
      <c r="G48128" s="162" t="s">
        <v>48373</v>
      </c>
    </row>
    <row r="48129" spans="7:7">
      <c r="G48129" s="162" t="s">
        <v>48374</v>
      </c>
    </row>
    <row r="48130" spans="7:7">
      <c r="G48130" s="162" t="s">
        <v>48375</v>
      </c>
    </row>
    <row r="48131" spans="7:7">
      <c r="G48131" s="162" t="s">
        <v>48376</v>
      </c>
    </row>
    <row r="48132" spans="7:7">
      <c r="G48132" s="162" t="s">
        <v>48377</v>
      </c>
    </row>
    <row r="48133" spans="7:7">
      <c r="G48133" s="162" t="s">
        <v>48378</v>
      </c>
    </row>
    <row r="48134" spans="7:7">
      <c r="G48134" s="162" t="s">
        <v>48379</v>
      </c>
    </row>
    <row r="48135" spans="7:7">
      <c r="G48135" s="162" t="s">
        <v>48380</v>
      </c>
    </row>
    <row r="48136" spans="7:7">
      <c r="G48136" s="162" t="s">
        <v>48381</v>
      </c>
    </row>
    <row r="48137" spans="7:7">
      <c r="G48137" s="162" t="s">
        <v>48382</v>
      </c>
    </row>
    <row r="48138" spans="7:7">
      <c r="G48138" s="162" t="s">
        <v>48383</v>
      </c>
    </row>
    <row r="48139" spans="7:7">
      <c r="G48139" s="162" t="s">
        <v>48384</v>
      </c>
    </row>
    <row r="48140" spans="7:7">
      <c r="G48140" s="162" t="s">
        <v>48385</v>
      </c>
    </row>
    <row r="48141" spans="7:7">
      <c r="G48141" s="162" t="s">
        <v>48386</v>
      </c>
    </row>
    <row r="48142" spans="7:7">
      <c r="G48142" s="162" t="s">
        <v>48387</v>
      </c>
    </row>
    <row r="48143" spans="7:7">
      <c r="G48143" s="162" t="s">
        <v>48388</v>
      </c>
    </row>
    <row r="48144" spans="7:7">
      <c r="G48144" s="162" t="s">
        <v>48389</v>
      </c>
    </row>
    <row r="48145" spans="7:7">
      <c r="G48145" s="162" t="s">
        <v>48390</v>
      </c>
    </row>
    <row r="48146" spans="7:7">
      <c r="G48146" s="162" t="s">
        <v>48391</v>
      </c>
    </row>
    <row r="48147" spans="7:7">
      <c r="G48147" s="162" t="s">
        <v>48392</v>
      </c>
    </row>
    <row r="48148" spans="7:7">
      <c r="G48148" s="162" t="s">
        <v>48393</v>
      </c>
    </row>
    <row r="48149" spans="7:7">
      <c r="G48149" s="162" t="s">
        <v>48394</v>
      </c>
    </row>
    <row r="48150" spans="7:7">
      <c r="G48150" s="162" t="s">
        <v>48395</v>
      </c>
    </row>
    <row r="48151" spans="7:7">
      <c r="G48151" s="162" t="s">
        <v>48396</v>
      </c>
    </row>
    <row r="48152" spans="7:7">
      <c r="G48152" s="162" t="s">
        <v>48397</v>
      </c>
    </row>
    <row r="48153" spans="7:7">
      <c r="G48153" s="162" t="s">
        <v>48398</v>
      </c>
    </row>
    <row r="48154" spans="7:7">
      <c r="G48154" s="162" t="s">
        <v>48399</v>
      </c>
    </row>
    <row r="48155" spans="7:7">
      <c r="G48155" s="162" t="s">
        <v>48400</v>
      </c>
    </row>
    <row r="48156" spans="7:7">
      <c r="G48156" s="162" t="s">
        <v>48401</v>
      </c>
    </row>
    <row r="48157" spans="7:7">
      <c r="G48157" s="162" t="s">
        <v>48402</v>
      </c>
    </row>
    <row r="48158" spans="7:7">
      <c r="G48158" s="162" t="s">
        <v>48403</v>
      </c>
    </row>
    <row r="48159" spans="7:7">
      <c r="G48159" s="162" t="s">
        <v>48404</v>
      </c>
    </row>
    <row r="48160" spans="7:7">
      <c r="G48160" s="162" t="s">
        <v>48405</v>
      </c>
    </row>
    <row r="48161" spans="7:7">
      <c r="G48161" s="162" t="s">
        <v>48406</v>
      </c>
    </row>
    <row r="48162" spans="7:7">
      <c r="G48162" s="162" t="s">
        <v>48407</v>
      </c>
    </row>
    <row r="48163" spans="7:7">
      <c r="G48163" s="162" t="s">
        <v>48408</v>
      </c>
    </row>
    <row r="48164" spans="7:7">
      <c r="G48164" s="162" t="s">
        <v>48409</v>
      </c>
    </row>
    <row r="48165" spans="7:7">
      <c r="G48165" s="162" t="s">
        <v>48410</v>
      </c>
    </row>
    <row r="48166" spans="7:7">
      <c r="G48166" s="162" t="s">
        <v>48411</v>
      </c>
    </row>
    <row r="48167" spans="7:7">
      <c r="G48167" s="162" t="s">
        <v>48412</v>
      </c>
    </row>
    <row r="48168" spans="7:7">
      <c r="G48168" s="162" t="s">
        <v>48413</v>
      </c>
    </row>
    <row r="48169" spans="7:7">
      <c r="G48169" s="162" t="s">
        <v>48414</v>
      </c>
    </row>
    <row r="48170" spans="7:7">
      <c r="G48170" s="162" t="s">
        <v>48415</v>
      </c>
    </row>
    <row r="48171" spans="7:7">
      <c r="G48171" s="162" t="s">
        <v>48416</v>
      </c>
    </row>
    <row r="48172" spans="7:7">
      <c r="G48172" s="162" t="s">
        <v>48417</v>
      </c>
    </row>
    <row r="48173" spans="7:7">
      <c r="G48173" s="162" t="s">
        <v>48418</v>
      </c>
    </row>
    <row r="48174" spans="7:7">
      <c r="G48174" s="162" t="s">
        <v>48419</v>
      </c>
    </row>
    <row r="48175" spans="7:7">
      <c r="G48175" s="162" t="s">
        <v>48420</v>
      </c>
    </row>
    <row r="48176" spans="7:7">
      <c r="G48176" s="162" t="s">
        <v>48421</v>
      </c>
    </row>
    <row r="48177" spans="7:7">
      <c r="G48177" s="162" t="s">
        <v>48422</v>
      </c>
    </row>
    <row r="48178" spans="7:7">
      <c r="G48178" s="162" t="s">
        <v>48423</v>
      </c>
    </row>
    <row r="48179" spans="7:7">
      <c r="G48179" s="162" t="s">
        <v>48424</v>
      </c>
    </row>
    <row r="48180" spans="7:7">
      <c r="G48180" s="162" t="s">
        <v>48425</v>
      </c>
    </row>
    <row r="48181" spans="7:7">
      <c r="G48181" s="162" t="s">
        <v>48426</v>
      </c>
    </row>
    <row r="48182" spans="7:7">
      <c r="G48182" s="162" t="s">
        <v>48427</v>
      </c>
    </row>
    <row r="48183" spans="7:7">
      <c r="G48183" s="162" t="s">
        <v>48428</v>
      </c>
    </row>
    <row r="48184" spans="7:7">
      <c r="G48184" s="162" t="s">
        <v>48429</v>
      </c>
    </row>
    <row r="48185" spans="7:7">
      <c r="G48185" s="162" t="s">
        <v>48430</v>
      </c>
    </row>
    <row r="48186" spans="7:7">
      <c r="G48186" s="162" t="s">
        <v>48431</v>
      </c>
    </row>
    <row r="48187" spans="7:7">
      <c r="G48187" s="162" t="s">
        <v>48432</v>
      </c>
    </row>
    <row r="48188" spans="7:7">
      <c r="G48188" s="162" t="s">
        <v>48433</v>
      </c>
    </row>
    <row r="48189" spans="7:7">
      <c r="G48189" s="162" t="s">
        <v>48434</v>
      </c>
    </row>
    <row r="48190" spans="7:7">
      <c r="G48190" s="162" t="s">
        <v>48435</v>
      </c>
    </row>
    <row r="48191" spans="7:7">
      <c r="G48191" s="162" t="s">
        <v>48436</v>
      </c>
    </row>
    <row r="48192" spans="7:7">
      <c r="G48192" s="162" t="s">
        <v>48437</v>
      </c>
    </row>
    <row r="48193" spans="7:7">
      <c r="G48193" s="162" t="s">
        <v>48438</v>
      </c>
    </row>
    <row r="48194" spans="7:7">
      <c r="G48194" s="162" t="s">
        <v>48439</v>
      </c>
    </row>
    <row r="48195" spans="7:7">
      <c r="G48195" s="162" t="s">
        <v>48440</v>
      </c>
    </row>
    <row r="48196" spans="7:7">
      <c r="G48196" s="162" t="s">
        <v>48441</v>
      </c>
    </row>
    <row r="48197" spans="7:7">
      <c r="G48197" s="162" t="s">
        <v>48442</v>
      </c>
    </row>
    <row r="48198" spans="7:7">
      <c r="G48198" s="162" t="s">
        <v>48443</v>
      </c>
    </row>
    <row r="48199" spans="7:7">
      <c r="G48199" s="162" t="s">
        <v>48444</v>
      </c>
    </row>
    <row r="48200" spans="7:7">
      <c r="G48200" s="162" t="s">
        <v>48445</v>
      </c>
    </row>
    <row r="48201" spans="7:7">
      <c r="G48201" s="162" t="s">
        <v>48446</v>
      </c>
    </row>
    <row r="48202" spans="7:7">
      <c r="G48202" s="162" t="s">
        <v>48447</v>
      </c>
    </row>
    <row r="48203" spans="7:7">
      <c r="G48203" s="162" t="s">
        <v>48448</v>
      </c>
    </row>
    <row r="48204" spans="7:7">
      <c r="G48204" s="162" t="s">
        <v>48449</v>
      </c>
    </row>
    <row r="48205" spans="7:7">
      <c r="G48205" s="162" t="s">
        <v>48450</v>
      </c>
    </row>
    <row r="48206" spans="7:7">
      <c r="G48206" s="162" t="s">
        <v>48451</v>
      </c>
    </row>
    <row r="48207" spans="7:7">
      <c r="G48207" s="162" t="s">
        <v>48452</v>
      </c>
    </row>
    <row r="48208" spans="7:7">
      <c r="G48208" s="162" t="s">
        <v>48453</v>
      </c>
    </row>
    <row r="48209" spans="7:7">
      <c r="G48209" s="162" t="s">
        <v>48454</v>
      </c>
    </row>
    <row r="48210" spans="7:7">
      <c r="G48210" s="162" t="s">
        <v>48455</v>
      </c>
    </row>
    <row r="48211" spans="7:7">
      <c r="G48211" s="162" t="s">
        <v>48456</v>
      </c>
    </row>
    <row r="48212" spans="7:7">
      <c r="G48212" s="162" t="s">
        <v>48457</v>
      </c>
    </row>
    <row r="48213" spans="7:7">
      <c r="G48213" s="162" t="s">
        <v>48458</v>
      </c>
    </row>
    <row r="48214" spans="7:7">
      <c r="G48214" s="162" t="s">
        <v>48459</v>
      </c>
    </row>
    <row r="48215" spans="7:7">
      <c r="G48215" s="162" t="s">
        <v>48460</v>
      </c>
    </row>
    <row r="48216" spans="7:7">
      <c r="G48216" s="162" t="s">
        <v>48461</v>
      </c>
    </row>
    <row r="48217" spans="7:7">
      <c r="G48217" s="162" t="s">
        <v>48462</v>
      </c>
    </row>
    <row r="48218" spans="7:7">
      <c r="G48218" s="162" t="s">
        <v>48463</v>
      </c>
    </row>
    <row r="48219" spans="7:7">
      <c r="G48219" s="162" t="s">
        <v>48464</v>
      </c>
    </row>
    <row r="48220" spans="7:7">
      <c r="G48220" s="162" t="s">
        <v>48465</v>
      </c>
    </row>
    <row r="48221" spans="7:7">
      <c r="G48221" s="162" t="s">
        <v>48466</v>
      </c>
    </row>
    <row r="48222" spans="7:7">
      <c r="G48222" s="162" t="s">
        <v>48467</v>
      </c>
    </row>
    <row r="48223" spans="7:7">
      <c r="G48223" s="162" t="s">
        <v>48468</v>
      </c>
    </row>
    <row r="48224" spans="7:7">
      <c r="G48224" s="162" t="s">
        <v>48469</v>
      </c>
    </row>
    <row r="48225" spans="7:7">
      <c r="G48225" s="162" t="s">
        <v>48470</v>
      </c>
    </row>
    <row r="48226" spans="7:7">
      <c r="G48226" s="162" t="s">
        <v>48471</v>
      </c>
    </row>
    <row r="48227" spans="7:7">
      <c r="G48227" s="162" t="s">
        <v>48472</v>
      </c>
    </row>
    <row r="48228" spans="7:7">
      <c r="G48228" s="162" t="s">
        <v>48473</v>
      </c>
    </row>
    <row r="48229" spans="7:7">
      <c r="G48229" s="162" t="s">
        <v>48474</v>
      </c>
    </row>
    <row r="48230" spans="7:7">
      <c r="G48230" s="162" t="s">
        <v>48475</v>
      </c>
    </row>
    <row r="48231" spans="7:7">
      <c r="G48231" s="162" t="s">
        <v>48476</v>
      </c>
    </row>
    <row r="48232" spans="7:7">
      <c r="G48232" s="162" t="s">
        <v>48477</v>
      </c>
    </row>
    <row r="48233" spans="7:7">
      <c r="G48233" s="162" t="s">
        <v>48478</v>
      </c>
    </row>
    <row r="48234" spans="7:7">
      <c r="G48234" s="162" t="s">
        <v>48479</v>
      </c>
    </row>
    <row r="48235" spans="7:7">
      <c r="G48235" s="162" t="s">
        <v>48480</v>
      </c>
    </row>
    <row r="48236" spans="7:7">
      <c r="G48236" s="162" t="s">
        <v>48481</v>
      </c>
    </row>
    <row r="48237" spans="7:7">
      <c r="G48237" s="162" t="s">
        <v>48482</v>
      </c>
    </row>
    <row r="48238" spans="7:7">
      <c r="G48238" s="162" t="s">
        <v>48483</v>
      </c>
    </row>
    <row r="48239" spans="7:7">
      <c r="G48239" s="162" t="s">
        <v>48484</v>
      </c>
    </row>
    <row r="48240" spans="7:7">
      <c r="G48240" s="162" t="s">
        <v>48485</v>
      </c>
    </row>
    <row r="48241" spans="7:7">
      <c r="G48241" s="162" t="s">
        <v>48486</v>
      </c>
    </row>
    <row r="48242" spans="7:7">
      <c r="G48242" s="162" t="s">
        <v>48487</v>
      </c>
    </row>
    <row r="48243" spans="7:7">
      <c r="G48243" s="162" t="s">
        <v>48488</v>
      </c>
    </row>
    <row r="48244" spans="7:7">
      <c r="G48244" s="162" t="s">
        <v>48489</v>
      </c>
    </row>
    <row r="48245" spans="7:7">
      <c r="G48245" s="162" t="s">
        <v>48490</v>
      </c>
    </row>
    <row r="48246" spans="7:7">
      <c r="G48246" s="162" t="s">
        <v>48491</v>
      </c>
    </row>
    <row r="48247" spans="7:7">
      <c r="G48247" s="162" t="s">
        <v>48492</v>
      </c>
    </row>
    <row r="48248" spans="7:7">
      <c r="G48248" s="162" t="s">
        <v>48493</v>
      </c>
    </row>
    <row r="48249" spans="7:7">
      <c r="G48249" s="162" t="s">
        <v>48494</v>
      </c>
    </row>
    <row r="48250" spans="7:7">
      <c r="G48250" s="162" t="s">
        <v>48495</v>
      </c>
    </row>
    <row r="48251" spans="7:7">
      <c r="G48251" s="162" t="s">
        <v>48496</v>
      </c>
    </row>
    <row r="48252" spans="7:7">
      <c r="G48252" s="162" t="s">
        <v>48497</v>
      </c>
    </row>
    <row r="48253" spans="7:7">
      <c r="G48253" s="162" t="s">
        <v>48498</v>
      </c>
    </row>
    <row r="48254" spans="7:7">
      <c r="G48254" s="162" t="s">
        <v>48499</v>
      </c>
    </row>
    <row r="48255" spans="7:7">
      <c r="G48255" s="162" t="s">
        <v>48500</v>
      </c>
    </row>
    <row r="48256" spans="7:7">
      <c r="G48256" s="162" t="s">
        <v>48501</v>
      </c>
    </row>
    <row r="48257" spans="7:7">
      <c r="G48257" s="162" t="s">
        <v>48502</v>
      </c>
    </row>
    <row r="48258" spans="7:7">
      <c r="G48258" s="162" t="s">
        <v>48503</v>
      </c>
    </row>
    <row r="48259" spans="7:7">
      <c r="G48259" s="162" t="s">
        <v>48504</v>
      </c>
    </row>
    <row r="48260" spans="7:7">
      <c r="G48260" s="162" t="s">
        <v>48505</v>
      </c>
    </row>
    <row r="48261" spans="7:7">
      <c r="G48261" s="162" t="s">
        <v>48506</v>
      </c>
    </row>
    <row r="48262" spans="7:7">
      <c r="G48262" s="162" t="s">
        <v>48507</v>
      </c>
    </row>
    <row r="48263" spans="7:7">
      <c r="G48263" s="162" t="s">
        <v>48508</v>
      </c>
    </row>
    <row r="48264" spans="7:7">
      <c r="G48264" s="162" t="s">
        <v>48509</v>
      </c>
    </row>
    <row r="48265" spans="7:7">
      <c r="G48265" s="162" t="s">
        <v>48510</v>
      </c>
    </row>
    <row r="48266" spans="7:7">
      <c r="G48266" s="162" t="s">
        <v>48511</v>
      </c>
    </row>
    <row r="48267" spans="7:7">
      <c r="G48267" s="162" t="s">
        <v>48512</v>
      </c>
    </row>
    <row r="48268" spans="7:7">
      <c r="G48268" s="162" t="s">
        <v>48513</v>
      </c>
    </row>
    <row r="48269" spans="7:7">
      <c r="G48269" s="162" t="s">
        <v>48514</v>
      </c>
    </row>
    <row r="48270" spans="7:7">
      <c r="G48270" s="162" t="s">
        <v>48515</v>
      </c>
    </row>
    <row r="48271" spans="7:7">
      <c r="G48271" s="162" t="s">
        <v>48516</v>
      </c>
    </row>
    <row r="48272" spans="7:7">
      <c r="G48272" s="162" t="s">
        <v>48517</v>
      </c>
    </row>
    <row r="48273" spans="7:7">
      <c r="G48273" s="162" t="s">
        <v>48518</v>
      </c>
    </row>
    <row r="48274" spans="7:7">
      <c r="G48274" s="162" t="s">
        <v>48519</v>
      </c>
    </row>
    <row r="48275" spans="7:7">
      <c r="G48275" s="162" t="s">
        <v>48520</v>
      </c>
    </row>
    <row r="48276" spans="7:7">
      <c r="G48276" s="162" t="s">
        <v>48521</v>
      </c>
    </row>
    <row r="48277" spans="7:7">
      <c r="G48277" s="162" t="s">
        <v>48522</v>
      </c>
    </row>
    <row r="48278" spans="7:7">
      <c r="G48278" s="162" t="s">
        <v>48523</v>
      </c>
    </row>
    <row r="48279" spans="7:7">
      <c r="G48279" s="162" t="s">
        <v>48524</v>
      </c>
    </row>
    <row r="48280" spans="7:7">
      <c r="G48280" s="162" t="s">
        <v>48525</v>
      </c>
    </row>
    <row r="48281" spans="7:7">
      <c r="G48281" s="162" t="s">
        <v>48526</v>
      </c>
    </row>
    <row r="48282" spans="7:7">
      <c r="G48282" s="162" t="s">
        <v>48527</v>
      </c>
    </row>
    <row r="48283" spans="7:7">
      <c r="G48283" s="162" t="s">
        <v>48528</v>
      </c>
    </row>
    <row r="48284" spans="7:7">
      <c r="G48284" s="162" t="s">
        <v>48529</v>
      </c>
    </row>
    <row r="48285" spans="7:7">
      <c r="G48285" s="162" t="s">
        <v>48530</v>
      </c>
    </row>
    <row r="48286" spans="7:7">
      <c r="G48286" s="162" t="s">
        <v>48531</v>
      </c>
    </row>
    <row r="48287" spans="7:7">
      <c r="G48287" s="162" t="s">
        <v>48532</v>
      </c>
    </row>
    <row r="48288" spans="7:7">
      <c r="G48288" s="162" t="s">
        <v>48533</v>
      </c>
    </row>
    <row r="48289" spans="7:7">
      <c r="G48289" s="162" t="s">
        <v>48534</v>
      </c>
    </row>
    <row r="48290" spans="7:7">
      <c r="G48290" s="162" t="s">
        <v>48535</v>
      </c>
    </row>
    <row r="48291" spans="7:7">
      <c r="G48291" s="162" t="s">
        <v>48536</v>
      </c>
    </row>
    <row r="48292" spans="7:7">
      <c r="G48292" s="162" t="s">
        <v>48537</v>
      </c>
    </row>
    <row r="48293" spans="7:7">
      <c r="G48293" s="162" t="s">
        <v>48538</v>
      </c>
    </row>
    <row r="48294" spans="7:7">
      <c r="G48294" s="162" t="s">
        <v>48539</v>
      </c>
    </row>
    <row r="48295" spans="7:7">
      <c r="G48295" s="162" t="s">
        <v>48540</v>
      </c>
    </row>
    <row r="48296" spans="7:7">
      <c r="G48296" s="162" t="s">
        <v>48541</v>
      </c>
    </row>
    <row r="48297" spans="7:7">
      <c r="G48297" s="162" t="s">
        <v>48542</v>
      </c>
    </row>
    <row r="48298" spans="7:7">
      <c r="G48298" s="162" t="s">
        <v>48543</v>
      </c>
    </row>
    <row r="48299" spans="7:7">
      <c r="G48299" s="162" t="s">
        <v>48544</v>
      </c>
    </row>
    <row r="48300" spans="7:7">
      <c r="G48300" s="162" t="s">
        <v>48545</v>
      </c>
    </row>
    <row r="48301" spans="7:7">
      <c r="G48301" s="162" t="s">
        <v>48546</v>
      </c>
    </row>
    <row r="48302" spans="7:7">
      <c r="G48302" s="162" t="s">
        <v>48547</v>
      </c>
    </row>
    <row r="48303" spans="7:7">
      <c r="G48303" s="162" t="s">
        <v>48548</v>
      </c>
    </row>
    <row r="48304" spans="7:7">
      <c r="G48304" s="162" t="s">
        <v>48549</v>
      </c>
    </row>
    <row r="48305" spans="7:7">
      <c r="G48305" s="162" t="s">
        <v>48550</v>
      </c>
    </row>
    <row r="48306" spans="7:7">
      <c r="G48306" s="162" t="s">
        <v>48551</v>
      </c>
    </row>
    <row r="48307" spans="7:7">
      <c r="G48307" s="162" t="s">
        <v>48552</v>
      </c>
    </row>
    <row r="48308" spans="7:7">
      <c r="G48308" s="162" t="s">
        <v>48553</v>
      </c>
    </row>
    <row r="48309" spans="7:7">
      <c r="G48309" s="162" t="s">
        <v>48554</v>
      </c>
    </row>
    <row r="48310" spans="7:7">
      <c r="G48310" s="162" t="s">
        <v>48555</v>
      </c>
    </row>
    <row r="48311" spans="7:7">
      <c r="G48311" s="162" t="s">
        <v>48556</v>
      </c>
    </row>
    <row r="48312" spans="7:7">
      <c r="G48312" s="162" t="s">
        <v>48557</v>
      </c>
    </row>
    <row r="48313" spans="7:7">
      <c r="G48313" s="162" t="s">
        <v>48558</v>
      </c>
    </row>
    <row r="48314" spans="7:7">
      <c r="G48314" s="162" t="s">
        <v>48559</v>
      </c>
    </row>
    <row r="48315" spans="7:7">
      <c r="G48315" s="162" t="s">
        <v>48560</v>
      </c>
    </row>
    <row r="48316" spans="7:7">
      <c r="G48316" s="162" t="s">
        <v>48561</v>
      </c>
    </row>
    <row r="48317" spans="7:7">
      <c r="G48317" s="162" t="s">
        <v>48562</v>
      </c>
    </row>
    <row r="48318" spans="7:7">
      <c r="G48318" s="162" t="s">
        <v>48563</v>
      </c>
    </row>
    <row r="48319" spans="7:7">
      <c r="G48319" s="162" t="s">
        <v>48564</v>
      </c>
    </row>
    <row r="48320" spans="7:7">
      <c r="G48320" s="162" t="s">
        <v>48565</v>
      </c>
    </row>
    <row r="48321" spans="7:7">
      <c r="G48321" s="162" t="s">
        <v>48566</v>
      </c>
    </row>
    <row r="48322" spans="7:7">
      <c r="G48322" s="162" t="s">
        <v>48567</v>
      </c>
    </row>
    <row r="48323" spans="7:7">
      <c r="G48323" s="162" t="s">
        <v>48568</v>
      </c>
    </row>
    <row r="48324" spans="7:7">
      <c r="G48324" s="162" t="s">
        <v>48569</v>
      </c>
    </row>
    <row r="48325" spans="7:7">
      <c r="G48325" s="162" t="s">
        <v>48570</v>
      </c>
    </row>
    <row r="48326" spans="7:7">
      <c r="G48326" s="162" t="s">
        <v>48571</v>
      </c>
    </row>
    <row r="48327" spans="7:7">
      <c r="G48327" s="162" t="s">
        <v>48572</v>
      </c>
    </row>
    <row r="48328" spans="7:7">
      <c r="G48328" s="162" t="s">
        <v>48573</v>
      </c>
    </row>
    <row r="48329" spans="7:7">
      <c r="G48329" s="162" t="s">
        <v>48574</v>
      </c>
    </row>
    <row r="48330" spans="7:7">
      <c r="G48330" s="162" t="s">
        <v>48575</v>
      </c>
    </row>
    <row r="48331" spans="7:7">
      <c r="G48331" s="162" t="s">
        <v>48576</v>
      </c>
    </row>
    <row r="48332" spans="7:7">
      <c r="G48332" s="162" t="s">
        <v>48577</v>
      </c>
    </row>
    <row r="48333" spans="7:7">
      <c r="G48333" s="162" t="s">
        <v>48578</v>
      </c>
    </row>
    <row r="48334" spans="7:7">
      <c r="G48334" s="162" t="s">
        <v>48579</v>
      </c>
    </row>
    <row r="48335" spans="7:7">
      <c r="G48335" s="162" t="s">
        <v>48580</v>
      </c>
    </row>
    <row r="48336" spans="7:7">
      <c r="G48336" s="162" t="s">
        <v>48581</v>
      </c>
    </row>
    <row r="48337" spans="7:7">
      <c r="G48337" s="162" t="s">
        <v>48582</v>
      </c>
    </row>
    <row r="48338" spans="7:7">
      <c r="G48338" s="162" t="s">
        <v>48583</v>
      </c>
    </row>
    <row r="48339" spans="7:7">
      <c r="G48339" s="162" t="s">
        <v>48584</v>
      </c>
    </row>
    <row r="48340" spans="7:7">
      <c r="G48340" s="162" t="s">
        <v>48585</v>
      </c>
    </row>
    <row r="48341" spans="7:7">
      <c r="G48341" s="162" t="s">
        <v>48586</v>
      </c>
    </row>
    <row r="48342" spans="7:7">
      <c r="G48342" s="162" t="s">
        <v>48587</v>
      </c>
    </row>
    <row r="48343" spans="7:7">
      <c r="G48343" s="162" t="s">
        <v>48588</v>
      </c>
    </row>
    <row r="48344" spans="7:7">
      <c r="G48344" s="162" t="s">
        <v>48589</v>
      </c>
    </row>
    <row r="48345" spans="7:7">
      <c r="G48345" s="162" t="s">
        <v>48590</v>
      </c>
    </row>
    <row r="48346" spans="7:7">
      <c r="G48346" s="162" t="s">
        <v>48591</v>
      </c>
    </row>
    <row r="48347" spans="7:7">
      <c r="G48347" s="162" t="s">
        <v>48592</v>
      </c>
    </row>
    <row r="48348" spans="7:7">
      <c r="G48348" s="162" t="s">
        <v>48593</v>
      </c>
    </row>
    <row r="48349" spans="7:7">
      <c r="G48349" s="162" t="s">
        <v>48594</v>
      </c>
    </row>
    <row r="48350" spans="7:7">
      <c r="G48350" s="162" t="s">
        <v>48595</v>
      </c>
    </row>
    <row r="48351" spans="7:7">
      <c r="G48351" s="162" t="s">
        <v>48596</v>
      </c>
    </row>
    <row r="48352" spans="7:7">
      <c r="G48352" s="162" t="s">
        <v>48597</v>
      </c>
    </row>
    <row r="48353" spans="7:7">
      <c r="G48353" s="162" t="s">
        <v>48598</v>
      </c>
    </row>
    <row r="48354" spans="7:7">
      <c r="G48354" s="162" t="s">
        <v>48599</v>
      </c>
    </row>
    <row r="48355" spans="7:7">
      <c r="G48355" s="162" t="s">
        <v>48600</v>
      </c>
    </row>
    <row r="48356" spans="7:7">
      <c r="G48356" s="162" t="s">
        <v>48601</v>
      </c>
    </row>
    <row r="48357" spans="7:7">
      <c r="G48357" s="162" t="s">
        <v>48602</v>
      </c>
    </row>
    <row r="48358" spans="7:7">
      <c r="G48358" s="162" t="s">
        <v>48603</v>
      </c>
    </row>
    <row r="48359" spans="7:7">
      <c r="G48359" s="162" t="s">
        <v>48604</v>
      </c>
    </row>
    <row r="48360" spans="7:7">
      <c r="G48360" s="162" t="s">
        <v>48605</v>
      </c>
    </row>
    <row r="48361" spans="7:7">
      <c r="G48361" s="162" t="s">
        <v>48606</v>
      </c>
    </row>
    <row r="48362" spans="7:7">
      <c r="G48362" s="162" t="s">
        <v>48607</v>
      </c>
    </row>
    <row r="48363" spans="7:7">
      <c r="G48363" s="162" t="s">
        <v>48608</v>
      </c>
    </row>
    <row r="48364" spans="7:7">
      <c r="G48364" s="162" t="s">
        <v>48609</v>
      </c>
    </row>
    <row r="48365" spans="7:7">
      <c r="G48365" s="162" t="s">
        <v>48610</v>
      </c>
    </row>
    <row r="48366" spans="7:7">
      <c r="G48366" s="162" t="s">
        <v>48611</v>
      </c>
    </row>
    <row r="48367" spans="7:7">
      <c r="G48367" s="162" t="s">
        <v>48612</v>
      </c>
    </row>
    <row r="48368" spans="7:7">
      <c r="G48368" s="162" t="s">
        <v>48613</v>
      </c>
    </row>
    <row r="48369" spans="7:7">
      <c r="G48369" s="162" t="s">
        <v>48614</v>
      </c>
    </row>
    <row r="48370" spans="7:7">
      <c r="G48370" s="162" t="s">
        <v>48615</v>
      </c>
    </row>
    <row r="48371" spans="7:7">
      <c r="G48371" s="162" t="s">
        <v>48616</v>
      </c>
    </row>
    <row r="48372" spans="7:7">
      <c r="G48372" s="162" t="s">
        <v>48617</v>
      </c>
    </row>
    <row r="48373" spans="7:7">
      <c r="G48373" s="162" t="s">
        <v>48618</v>
      </c>
    </row>
    <row r="48374" spans="7:7">
      <c r="G48374" s="162" t="s">
        <v>48619</v>
      </c>
    </row>
    <row r="48375" spans="7:7">
      <c r="G48375" s="162" t="s">
        <v>48620</v>
      </c>
    </row>
    <row r="48376" spans="7:7">
      <c r="G48376" s="162" t="s">
        <v>48621</v>
      </c>
    </row>
    <row r="48377" spans="7:7">
      <c r="G48377" s="162" t="s">
        <v>48622</v>
      </c>
    </row>
    <row r="48378" spans="7:7">
      <c r="G48378" s="162" t="s">
        <v>48623</v>
      </c>
    </row>
    <row r="48379" spans="7:7">
      <c r="G48379" s="162" t="s">
        <v>48624</v>
      </c>
    </row>
    <row r="48380" spans="7:7">
      <c r="G48380" s="162" t="s">
        <v>48625</v>
      </c>
    </row>
    <row r="48381" spans="7:7">
      <c r="G48381" s="162" t="s">
        <v>48626</v>
      </c>
    </row>
    <row r="48382" spans="7:7">
      <c r="G48382" s="162" t="s">
        <v>48627</v>
      </c>
    </row>
    <row r="48383" spans="7:7">
      <c r="G48383" s="162" t="s">
        <v>48628</v>
      </c>
    </row>
    <row r="48384" spans="7:7">
      <c r="G48384" s="162" t="s">
        <v>48629</v>
      </c>
    </row>
    <row r="48385" spans="7:7">
      <c r="G48385" s="162" t="s">
        <v>48630</v>
      </c>
    </row>
    <row r="48386" spans="7:7">
      <c r="G48386" s="162" t="s">
        <v>48631</v>
      </c>
    </row>
    <row r="48387" spans="7:7">
      <c r="G48387" s="162" t="s">
        <v>48632</v>
      </c>
    </row>
    <row r="48388" spans="7:7">
      <c r="G48388" s="162" t="s">
        <v>48633</v>
      </c>
    </row>
    <row r="48389" spans="7:7">
      <c r="G48389" s="162" t="s">
        <v>48634</v>
      </c>
    </row>
    <row r="48390" spans="7:7">
      <c r="G48390" s="162" t="s">
        <v>48635</v>
      </c>
    </row>
    <row r="48391" spans="7:7">
      <c r="G48391" s="162" t="s">
        <v>48636</v>
      </c>
    </row>
    <row r="48392" spans="7:7">
      <c r="G48392" s="162" t="s">
        <v>48637</v>
      </c>
    </row>
    <row r="48393" spans="7:7">
      <c r="G48393" s="162" t="s">
        <v>48638</v>
      </c>
    </row>
    <row r="48394" spans="7:7">
      <c r="G48394" s="162" t="s">
        <v>48639</v>
      </c>
    </row>
    <row r="48395" spans="7:7">
      <c r="G48395" s="162" t="s">
        <v>48640</v>
      </c>
    </row>
    <row r="48396" spans="7:7">
      <c r="G48396" s="162" t="s">
        <v>48641</v>
      </c>
    </row>
    <row r="48397" spans="7:7">
      <c r="G48397" s="162" t="s">
        <v>48642</v>
      </c>
    </row>
    <row r="48398" spans="7:7">
      <c r="G48398" s="162" t="s">
        <v>48643</v>
      </c>
    </row>
    <row r="48399" spans="7:7">
      <c r="G48399" s="162" t="s">
        <v>48644</v>
      </c>
    </row>
    <row r="48400" spans="7:7">
      <c r="G48400" s="162" t="s">
        <v>48645</v>
      </c>
    </row>
    <row r="48401" spans="7:7">
      <c r="G48401" s="162" t="s">
        <v>48646</v>
      </c>
    </row>
    <row r="48402" spans="7:7">
      <c r="G48402" s="162" t="s">
        <v>48647</v>
      </c>
    </row>
    <row r="48403" spans="7:7">
      <c r="G48403" s="162" t="s">
        <v>48648</v>
      </c>
    </row>
    <row r="48404" spans="7:7">
      <c r="G48404" s="162" t="s">
        <v>48649</v>
      </c>
    </row>
    <row r="48405" spans="7:7">
      <c r="G48405" s="162" t="s">
        <v>48650</v>
      </c>
    </row>
    <row r="48406" spans="7:7">
      <c r="G48406" s="162" t="s">
        <v>48651</v>
      </c>
    </row>
    <row r="48407" spans="7:7">
      <c r="G48407" s="162" t="s">
        <v>48652</v>
      </c>
    </row>
    <row r="48408" spans="7:7">
      <c r="G48408" s="162" t="s">
        <v>48653</v>
      </c>
    </row>
    <row r="48409" spans="7:7">
      <c r="G48409" s="162" t="s">
        <v>48654</v>
      </c>
    </row>
    <row r="48410" spans="7:7">
      <c r="G48410" s="162" t="s">
        <v>48655</v>
      </c>
    </row>
    <row r="48411" spans="7:7">
      <c r="G48411" s="162" t="s">
        <v>48656</v>
      </c>
    </row>
    <row r="48412" spans="7:7">
      <c r="G48412" s="162" t="s">
        <v>48657</v>
      </c>
    </row>
    <row r="48413" spans="7:7">
      <c r="G48413" s="162" t="s">
        <v>48658</v>
      </c>
    </row>
    <row r="48414" spans="7:7">
      <c r="G48414" s="162" t="s">
        <v>48659</v>
      </c>
    </row>
    <row r="48415" spans="7:7">
      <c r="G48415" s="162" t="s">
        <v>48660</v>
      </c>
    </row>
    <row r="48416" spans="7:7">
      <c r="G48416" s="162" t="s">
        <v>48661</v>
      </c>
    </row>
    <row r="48417" spans="7:7">
      <c r="G48417" s="162" t="s">
        <v>48662</v>
      </c>
    </row>
    <row r="48418" spans="7:7">
      <c r="G48418" s="162" t="s">
        <v>48663</v>
      </c>
    </row>
    <row r="48419" spans="7:7">
      <c r="G48419" s="162" t="s">
        <v>48664</v>
      </c>
    </row>
    <row r="48420" spans="7:7">
      <c r="G48420" s="162" t="s">
        <v>48665</v>
      </c>
    </row>
    <row r="48421" spans="7:7">
      <c r="G48421" s="162" t="s">
        <v>48666</v>
      </c>
    </row>
    <row r="48422" spans="7:7">
      <c r="G48422" s="162" t="s">
        <v>48667</v>
      </c>
    </row>
    <row r="48423" spans="7:7">
      <c r="G48423" s="162" t="s">
        <v>48668</v>
      </c>
    </row>
    <row r="48424" spans="7:7">
      <c r="G48424" s="162" t="s">
        <v>48669</v>
      </c>
    </row>
    <row r="48425" spans="7:7">
      <c r="G48425" s="162" t="s">
        <v>48670</v>
      </c>
    </row>
    <row r="48426" spans="7:7">
      <c r="G48426" s="162" t="s">
        <v>48671</v>
      </c>
    </row>
    <row r="48427" spans="7:7">
      <c r="G48427" s="162" t="s">
        <v>48672</v>
      </c>
    </row>
    <row r="48428" spans="7:7">
      <c r="G48428" s="162" t="s">
        <v>48673</v>
      </c>
    </row>
    <row r="48429" spans="7:7">
      <c r="G48429" s="162" t="s">
        <v>48674</v>
      </c>
    </row>
    <row r="48430" spans="7:7">
      <c r="G48430" s="162" t="s">
        <v>48675</v>
      </c>
    </row>
    <row r="48431" spans="7:7">
      <c r="G48431" s="162" t="s">
        <v>48676</v>
      </c>
    </row>
    <row r="48432" spans="7:7">
      <c r="G48432" s="162" t="s">
        <v>48677</v>
      </c>
    </row>
    <row r="48433" spans="7:7">
      <c r="G48433" s="162" t="s">
        <v>48678</v>
      </c>
    </row>
    <row r="48434" spans="7:7">
      <c r="G48434" s="162" t="s">
        <v>48679</v>
      </c>
    </row>
    <row r="48435" spans="7:7">
      <c r="G48435" s="162" t="s">
        <v>48680</v>
      </c>
    </row>
    <row r="48436" spans="7:7">
      <c r="G48436" s="162" t="s">
        <v>48681</v>
      </c>
    </row>
    <row r="48437" spans="7:7">
      <c r="G48437" s="162" t="s">
        <v>48682</v>
      </c>
    </row>
    <row r="48438" spans="7:7">
      <c r="G48438" s="162" t="s">
        <v>48683</v>
      </c>
    </row>
    <row r="48439" spans="7:7">
      <c r="G48439" s="162" t="s">
        <v>48684</v>
      </c>
    </row>
    <row r="48440" spans="7:7">
      <c r="G48440" s="162" t="s">
        <v>48685</v>
      </c>
    </row>
    <row r="48441" spans="7:7">
      <c r="G48441" s="162" t="s">
        <v>48686</v>
      </c>
    </row>
    <row r="48442" spans="7:7">
      <c r="G48442" s="162" t="s">
        <v>48687</v>
      </c>
    </row>
    <row r="48443" spans="7:7">
      <c r="G48443" s="162" t="s">
        <v>48688</v>
      </c>
    </row>
    <row r="48444" spans="7:7">
      <c r="G48444" s="162" t="s">
        <v>48689</v>
      </c>
    </row>
    <row r="48445" spans="7:7">
      <c r="G48445" s="162" t="s">
        <v>48690</v>
      </c>
    </row>
    <row r="48446" spans="7:7">
      <c r="G48446" s="162" t="s">
        <v>48691</v>
      </c>
    </row>
    <row r="48447" spans="7:7">
      <c r="G48447" s="162" t="s">
        <v>48692</v>
      </c>
    </row>
    <row r="48448" spans="7:7">
      <c r="G48448" s="162" t="s">
        <v>48693</v>
      </c>
    </row>
    <row r="48449" spans="7:7">
      <c r="G48449" s="162" t="s">
        <v>48694</v>
      </c>
    </row>
    <row r="48450" spans="7:7">
      <c r="G48450" s="162" t="s">
        <v>48695</v>
      </c>
    </row>
    <row r="48451" spans="7:7">
      <c r="G48451" s="162" t="s">
        <v>48696</v>
      </c>
    </row>
    <row r="48452" spans="7:7">
      <c r="G48452" s="162" t="s">
        <v>48697</v>
      </c>
    </row>
    <row r="48453" spans="7:7">
      <c r="G48453" s="162" t="s">
        <v>48698</v>
      </c>
    </row>
    <row r="48454" spans="7:7">
      <c r="G48454" s="162" t="s">
        <v>48699</v>
      </c>
    </row>
    <row r="48455" spans="7:7">
      <c r="G48455" s="162" t="s">
        <v>48700</v>
      </c>
    </row>
    <row r="48456" spans="7:7">
      <c r="G48456" s="162" t="s">
        <v>48701</v>
      </c>
    </row>
    <row r="48457" spans="7:7">
      <c r="G48457" s="162" t="s">
        <v>48702</v>
      </c>
    </row>
    <row r="48458" spans="7:7">
      <c r="G48458" s="162" t="s">
        <v>48703</v>
      </c>
    </row>
    <row r="48459" spans="7:7">
      <c r="G48459" s="162" t="s">
        <v>48704</v>
      </c>
    </row>
    <row r="48460" spans="7:7">
      <c r="G48460" s="162" t="s">
        <v>48705</v>
      </c>
    </row>
    <row r="48461" spans="7:7">
      <c r="G48461" s="162" t="s">
        <v>48706</v>
      </c>
    </row>
    <row r="48462" spans="7:7">
      <c r="G48462" s="162" t="s">
        <v>48707</v>
      </c>
    </row>
    <row r="48463" spans="7:7">
      <c r="G48463" s="162" t="s">
        <v>48708</v>
      </c>
    </row>
    <row r="48464" spans="7:7">
      <c r="G48464" s="162" t="s">
        <v>48709</v>
      </c>
    </row>
    <row r="48465" spans="7:7">
      <c r="G48465" s="162" t="s">
        <v>48710</v>
      </c>
    </row>
    <row r="48466" spans="7:7">
      <c r="G48466" s="162" t="s">
        <v>48711</v>
      </c>
    </row>
    <row r="48467" spans="7:7">
      <c r="G48467" s="162" t="s">
        <v>48712</v>
      </c>
    </row>
    <row r="48468" spans="7:7">
      <c r="G48468" s="162" t="s">
        <v>48713</v>
      </c>
    </row>
    <row r="48469" spans="7:7">
      <c r="G48469" s="162" t="s">
        <v>48714</v>
      </c>
    </row>
    <row r="48470" spans="7:7">
      <c r="G48470" s="162" t="s">
        <v>48715</v>
      </c>
    </row>
    <row r="48471" spans="7:7">
      <c r="G48471" s="162" t="s">
        <v>48716</v>
      </c>
    </row>
    <row r="48472" spans="7:7">
      <c r="G48472" s="162" t="s">
        <v>48717</v>
      </c>
    </row>
    <row r="48473" spans="7:7">
      <c r="G48473" s="162" t="s">
        <v>48718</v>
      </c>
    </row>
    <row r="48474" spans="7:7">
      <c r="G48474" s="162" t="s">
        <v>48719</v>
      </c>
    </row>
    <row r="48475" spans="7:7">
      <c r="G48475" s="162" t="s">
        <v>48720</v>
      </c>
    </row>
    <row r="48476" spans="7:7">
      <c r="G48476" s="162" t="s">
        <v>48721</v>
      </c>
    </row>
    <row r="48477" spans="7:7">
      <c r="G48477" s="162" t="s">
        <v>48722</v>
      </c>
    </row>
    <row r="48478" spans="7:7">
      <c r="G48478" s="162" t="s">
        <v>48723</v>
      </c>
    </row>
    <row r="48479" spans="7:7">
      <c r="G48479" s="162" t="s">
        <v>48724</v>
      </c>
    </row>
    <row r="48480" spans="7:7">
      <c r="G48480" s="162" t="s">
        <v>48725</v>
      </c>
    </row>
    <row r="48481" spans="7:7">
      <c r="G48481" s="162" t="s">
        <v>48726</v>
      </c>
    </row>
    <row r="48482" spans="7:7">
      <c r="G48482" s="162" t="s">
        <v>48727</v>
      </c>
    </row>
    <row r="48483" spans="7:7">
      <c r="G48483" s="162" t="s">
        <v>48728</v>
      </c>
    </row>
    <row r="48484" spans="7:7">
      <c r="G48484" s="162" t="s">
        <v>48729</v>
      </c>
    </row>
    <row r="48485" spans="7:7">
      <c r="G48485" s="162" t="s">
        <v>48730</v>
      </c>
    </row>
    <row r="48486" spans="7:7">
      <c r="G48486" s="162" t="s">
        <v>48731</v>
      </c>
    </row>
    <row r="48487" spans="7:7">
      <c r="G48487" s="162" t="s">
        <v>48732</v>
      </c>
    </row>
    <row r="48488" spans="7:7">
      <c r="G48488" s="162" t="s">
        <v>48733</v>
      </c>
    </row>
    <row r="48489" spans="7:7">
      <c r="G48489" s="162" t="s">
        <v>48734</v>
      </c>
    </row>
    <row r="48490" spans="7:7">
      <c r="G48490" s="162" t="s">
        <v>48735</v>
      </c>
    </row>
    <row r="48491" spans="7:7">
      <c r="G48491" s="162" t="s">
        <v>48736</v>
      </c>
    </row>
    <row r="48492" spans="7:7">
      <c r="G48492" s="162" t="s">
        <v>48737</v>
      </c>
    </row>
    <row r="48493" spans="7:7">
      <c r="G48493" s="162" t="s">
        <v>48738</v>
      </c>
    </row>
    <row r="48494" spans="7:7">
      <c r="G48494" s="162" t="s">
        <v>48739</v>
      </c>
    </row>
    <row r="48495" spans="7:7">
      <c r="G48495" s="162" t="s">
        <v>48740</v>
      </c>
    </row>
    <row r="48496" spans="7:7">
      <c r="G48496" s="162" t="s">
        <v>48741</v>
      </c>
    </row>
    <row r="48497" spans="7:7">
      <c r="G48497" s="162" t="s">
        <v>48742</v>
      </c>
    </row>
    <row r="48498" spans="7:7">
      <c r="G48498" s="162" t="s">
        <v>48743</v>
      </c>
    </row>
    <row r="48499" spans="7:7">
      <c r="G48499" s="162" t="s">
        <v>48744</v>
      </c>
    </row>
    <row r="48500" spans="7:7">
      <c r="G48500" s="162" t="s">
        <v>48745</v>
      </c>
    </row>
    <row r="48501" spans="7:7">
      <c r="G48501" s="162" t="s">
        <v>48746</v>
      </c>
    </row>
    <row r="48502" spans="7:7">
      <c r="G48502" s="162" t="s">
        <v>48747</v>
      </c>
    </row>
    <row r="48503" spans="7:7">
      <c r="G48503" s="162" t="s">
        <v>48748</v>
      </c>
    </row>
    <row r="48504" spans="7:7">
      <c r="G48504" s="162" t="s">
        <v>48749</v>
      </c>
    </row>
    <row r="48505" spans="7:7">
      <c r="G48505" s="162" t="s">
        <v>48750</v>
      </c>
    </row>
    <row r="48506" spans="7:7">
      <c r="G48506" s="162" t="s">
        <v>48751</v>
      </c>
    </row>
    <row r="48507" spans="7:7">
      <c r="G48507" s="162" t="s">
        <v>48752</v>
      </c>
    </row>
    <row r="48508" spans="7:7">
      <c r="G48508" s="162" t="s">
        <v>48753</v>
      </c>
    </row>
    <row r="48509" spans="7:7">
      <c r="G48509" s="162" t="s">
        <v>48754</v>
      </c>
    </row>
    <row r="48510" spans="7:7">
      <c r="G48510" s="162" t="s">
        <v>48755</v>
      </c>
    </row>
    <row r="48511" spans="7:7">
      <c r="G48511" s="162" t="s">
        <v>48756</v>
      </c>
    </row>
    <row r="48512" spans="7:7">
      <c r="G48512" s="162" t="s">
        <v>48757</v>
      </c>
    </row>
    <row r="48513" spans="7:7">
      <c r="G48513" s="162" t="s">
        <v>48758</v>
      </c>
    </row>
    <row r="48514" spans="7:7">
      <c r="G48514" s="162" t="s">
        <v>48759</v>
      </c>
    </row>
    <row r="48515" spans="7:7">
      <c r="G48515" s="162" t="s">
        <v>48760</v>
      </c>
    </row>
    <row r="48516" spans="7:7">
      <c r="G48516" s="162" t="s">
        <v>48761</v>
      </c>
    </row>
    <row r="48517" spans="7:7">
      <c r="G48517" s="162" t="s">
        <v>48762</v>
      </c>
    </row>
    <row r="48518" spans="7:7">
      <c r="G48518" s="162" t="s">
        <v>48763</v>
      </c>
    </row>
    <row r="48519" spans="7:7">
      <c r="G48519" s="162" t="s">
        <v>48764</v>
      </c>
    </row>
    <row r="48520" spans="7:7">
      <c r="G48520" s="162" t="s">
        <v>48765</v>
      </c>
    </row>
    <row r="48521" spans="7:7">
      <c r="G48521" s="162" t="s">
        <v>48766</v>
      </c>
    </row>
    <row r="48522" spans="7:7">
      <c r="G48522" s="162" t="s">
        <v>48767</v>
      </c>
    </row>
    <row r="48523" spans="7:7">
      <c r="G48523" s="162" t="s">
        <v>48768</v>
      </c>
    </row>
    <row r="48524" spans="7:7">
      <c r="G48524" s="162" t="s">
        <v>48769</v>
      </c>
    </row>
    <row r="48525" spans="7:7">
      <c r="G48525" s="162" t="s">
        <v>48770</v>
      </c>
    </row>
    <row r="48526" spans="7:7">
      <c r="G48526" s="162" t="s">
        <v>48771</v>
      </c>
    </row>
    <row r="48527" spans="7:7">
      <c r="G48527" s="162" t="s">
        <v>48772</v>
      </c>
    </row>
    <row r="48528" spans="7:7">
      <c r="G48528" s="162" t="s">
        <v>48773</v>
      </c>
    </row>
    <row r="48529" spans="7:7">
      <c r="G48529" s="162" t="s">
        <v>48774</v>
      </c>
    </row>
    <row r="48530" spans="7:7">
      <c r="G48530" s="162" t="s">
        <v>48775</v>
      </c>
    </row>
    <row r="48531" spans="7:7">
      <c r="G48531" s="162" t="s">
        <v>48776</v>
      </c>
    </row>
    <row r="48532" spans="7:7">
      <c r="G48532" s="162" t="s">
        <v>48777</v>
      </c>
    </row>
    <row r="48533" spans="7:7">
      <c r="G48533" s="162" t="s">
        <v>48778</v>
      </c>
    </row>
    <row r="48534" spans="7:7">
      <c r="G48534" s="162" t="s">
        <v>48779</v>
      </c>
    </row>
    <row r="48535" spans="7:7">
      <c r="G48535" s="162" t="s">
        <v>48780</v>
      </c>
    </row>
    <row r="48536" spans="7:7">
      <c r="G48536" s="162" t="s">
        <v>48781</v>
      </c>
    </row>
    <row r="48537" spans="7:7">
      <c r="G48537" s="162" t="s">
        <v>48782</v>
      </c>
    </row>
    <row r="48538" spans="7:7">
      <c r="G48538" s="162" t="s">
        <v>48783</v>
      </c>
    </row>
    <row r="48539" spans="7:7">
      <c r="G48539" s="162" t="s">
        <v>48784</v>
      </c>
    </row>
    <row r="48540" spans="7:7">
      <c r="G48540" s="162" t="s">
        <v>48785</v>
      </c>
    </row>
    <row r="48541" spans="7:7">
      <c r="G48541" s="162" t="s">
        <v>48786</v>
      </c>
    </row>
    <row r="48542" spans="7:7">
      <c r="G48542" s="162" t="s">
        <v>48787</v>
      </c>
    </row>
    <row r="48543" spans="7:7">
      <c r="G48543" s="162" t="s">
        <v>48788</v>
      </c>
    </row>
    <row r="48544" spans="7:7">
      <c r="G48544" s="162" t="s">
        <v>48789</v>
      </c>
    </row>
    <row r="48545" spans="7:7">
      <c r="G48545" s="162" t="s">
        <v>48790</v>
      </c>
    </row>
    <row r="48546" spans="7:7">
      <c r="G48546" s="162" t="s">
        <v>48791</v>
      </c>
    </row>
    <row r="48547" spans="7:7">
      <c r="G48547" s="162" t="s">
        <v>48792</v>
      </c>
    </row>
    <row r="48548" spans="7:7">
      <c r="G48548" s="162" t="s">
        <v>48793</v>
      </c>
    </row>
    <row r="48549" spans="7:7">
      <c r="G48549" s="162" t="s">
        <v>48794</v>
      </c>
    </row>
    <row r="48550" spans="7:7">
      <c r="G48550" s="162" t="s">
        <v>48795</v>
      </c>
    </row>
    <row r="48551" spans="7:7">
      <c r="G48551" s="162" t="s">
        <v>48796</v>
      </c>
    </row>
    <row r="48552" spans="7:7">
      <c r="G48552" s="162" t="s">
        <v>48797</v>
      </c>
    </row>
    <row r="48553" spans="7:7">
      <c r="G48553" s="162" t="s">
        <v>48798</v>
      </c>
    </row>
    <row r="48554" spans="7:7">
      <c r="G48554" s="162" t="s">
        <v>48799</v>
      </c>
    </row>
    <row r="48555" spans="7:7">
      <c r="G48555" s="162" t="s">
        <v>48800</v>
      </c>
    </row>
    <row r="48556" spans="7:7">
      <c r="G48556" s="162" t="s">
        <v>48801</v>
      </c>
    </row>
    <row r="48557" spans="7:7">
      <c r="G48557" s="162" t="s">
        <v>48802</v>
      </c>
    </row>
    <row r="48558" spans="7:7">
      <c r="G48558" s="162" t="s">
        <v>48803</v>
      </c>
    </row>
    <row r="48559" spans="7:7">
      <c r="G48559" s="162" t="s">
        <v>48804</v>
      </c>
    </row>
    <row r="48560" spans="7:7">
      <c r="G48560" s="162" t="s">
        <v>48805</v>
      </c>
    </row>
    <row r="48561" spans="7:7">
      <c r="G48561" s="162" t="s">
        <v>48806</v>
      </c>
    </row>
    <row r="48562" spans="7:7">
      <c r="G48562" s="162" t="s">
        <v>48807</v>
      </c>
    </row>
    <row r="48563" spans="7:7">
      <c r="G48563" s="162" t="s">
        <v>48808</v>
      </c>
    </row>
    <row r="48564" spans="7:7">
      <c r="G48564" s="162" t="s">
        <v>48809</v>
      </c>
    </row>
    <row r="48565" spans="7:7">
      <c r="G48565" s="162" t="s">
        <v>48810</v>
      </c>
    </row>
    <row r="48566" spans="7:7">
      <c r="G48566" s="162" t="s">
        <v>48811</v>
      </c>
    </row>
    <row r="48567" spans="7:7">
      <c r="G48567" s="162" t="s">
        <v>48812</v>
      </c>
    </row>
    <row r="48568" spans="7:7">
      <c r="G48568" s="162" t="s">
        <v>48813</v>
      </c>
    </row>
    <row r="48569" spans="7:7">
      <c r="G48569" s="162" t="s">
        <v>48814</v>
      </c>
    </row>
    <row r="48570" spans="7:7">
      <c r="G48570" s="162" t="s">
        <v>48815</v>
      </c>
    </row>
    <row r="48571" spans="7:7">
      <c r="G48571" s="162" t="s">
        <v>48816</v>
      </c>
    </row>
    <row r="48572" spans="7:7">
      <c r="G48572" s="162" t="s">
        <v>48817</v>
      </c>
    </row>
    <row r="48573" spans="7:7">
      <c r="G48573" s="162" t="s">
        <v>48818</v>
      </c>
    </row>
    <row r="48574" spans="7:7">
      <c r="G48574" s="162" t="s">
        <v>48819</v>
      </c>
    </row>
    <row r="48575" spans="7:7">
      <c r="G48575" s="162" t="s">
        <v>48820</v>
      </c>
    </row>
    <row r="48576" spans="7:7">
      <c r="G48576" s="162" t="s">
        <v>48821</v>
      </c>
    </row>
    <row r="48577" spans="7:7">
      <c r="G48577" s="162" t="s">
        <v>48822</v>
      </c>
    </row>
    <row r="48578" spans="7:7">
      <c r="G48578" s="162" t="s">
        <v>48823</v>
      </c>
    </row>
    <row r="48579" spans="7:7">
      <c r="G48579" s="162" t="s">
        <v>48824</v>
      </c>
    </row>
    <row r="48580" spans="7:7">
      <c r="G48580" s="162" t="s">
        <v>48825</v>
      </c>
    </row>
    <row r="48581" spans="7:7">
      <c r="G48581" s="162" t="s">
        <v>48826</v>
      </c>
    </row>
    <row r="48582" spans="7:7">
      <c r="G48582" s="162" t="s">
        <v>48827</v>
      </c>
    </row>
    <row r="48583" spans="7:7">
      <c r="G48583" s="162" t="s">
        <v>48828</v>
      </c>
    </row>
    <row r="48584" spans="7:7">
      <c r="G48584" s="162" t="s">
        <v>48829</v>
      </c>
    </row>
    <row r="48585" spans="7:7">
      <c r="G48585" s="162" t="s">
        <v>48830</v>
      </c>
    </row>
    <row r="48586" spans="7:7">
      <c r="G48586" s="162" t="s">
        <v>48831</v>
      </c>
    </row>
    <row r="48587" spans="7:7">
      <c r="G48587" s="162" t="s">
        <v>48832</v>
      </c>
    </row>
    <row r="48588" spans="7:7">
      <c r="G48588" s="162" t="s">
        <v>48833</v>
      </c>
    </row>
    <row r="48589" spans="7:7">
      <c r="G48589" s="162" t="s">
        <v>48834</v>
      </c>
    </row>
    <row r="48590" spans="7:7">
      <c r="G48590" s="162" t="s">
        <v>48835</v>
      </c>
    </row>
    <row r="48591" spans="7:7">
      <c r="G48591" s="162" t="s">
        <v>48836</v>
      </c>
    </row>
    <row r="48592" spans="7:7">
      <c r="G48592" s="162" t="s">
        <v>48837</v>
      </c>
    </row>
    <row r="48593" spans="7:7">
      <c r="G48593" s="162" t="s">
        <v>48838</v>
      </c>
    </row>
    <row r="48594" spans="7:7">
      <c r="G48594" s="162" t="s">
        <v>48839</v>
      </c>
    </row>
    <row r="48595" spans="7:7">
      <c r="G48595" s="162" t="s">
        <v>48840</v>
      </c>
    </row>
    <row r="48596" spans="7:7">
      <c r="G48596" s="162" t="s">
        <v>48841</v>
      </c>
    </row>
    <row r="48597" spans="7:7">
      <c r="G48597" s="162" t="s">
        <v>48842</v>
      </c>
    </row>
    <row r="48598" spans="7:7">
      <c r="G48598" s="162" t="s">
        <v>48843</v>
      </c>
    </row>
    <row r="48599" spans="7:7">
      <c r="G48599" s="162" t="s">
        <v>48844</v>
      </c>
    </row>
    <row r="48600" spans="7:7">
      <c r="G48600" s="162" t="s">
        <v>48845</v>
      </c>
    </row>
    <row r="48601" spans="7:7">
      <c r="G48601" s="162" t="s">
        <v>48846</v>
      </c>
    </row>
    <row r="48602" spans="7:7">
      <c r="G48602" s="162" t="s">
        <v>48847</v>
      </c>
    </row>
    <row r="48603" spans="7:7">
      <c r="G48603" s="162" t="s">
        <v>48848</v>
      </c>
    </row>
    <row r="48604" spans="7:7">
      <c r="G48604" s="162" t="s">
        <v>48849</v>
      </c>
    </row>
    <row r="48605" spans="7:7">
      <c r="G48605" s="162" t="s">
        <v>48850</v>
      </c>
    </row>
    <row r="48606" spans="7:7">
      <c r="G48606" s="162" t="s">
        <v>48851</v>
      </c>
    </row>
    <row r="48607" spans="7:7">
      <c r="G48607" s="162" t="s">
        <v>48852</v>
      </c>
    </row>
    <row r="48608" spans="7:7">
      <c r="G48608" s="162" t="s">
        <v>48853</v>
      </c>
    </row>
    <row r="48609" spans="7:7">
      <c r="G48609" s="162" t="s">
        <v>48854</v>
      </c>
    </row>
    <row r="48610" spans="7:7">
      <c r="G48610" s="162" t="s">
        <v>48855</v>
      </c>
    </row>
    <row r="48611" spans="7:7">
      <c r="G48611" s="162" t="s">
        <v>48856</v>
      </c>
    </row>
    <row r="48612" spans="7:7">
      <c r="G48612" s="162" t="s">
        <v>48857</v>
      </c>
    </row>
    <row r="48613" spans="7:7">
      <c r="G48613" s="162" t="s">
        <v>48858</v>
      </c>
    </row>
    <row r="48614" spans="7:7">
      <c r="G48614" s="162" t="s">
        <v>48859</v>
      </c>
    </row>
    <row r="48615" spans="7:7">
      <c r="G48615" s="162" t="s">
        <v>48860</v>
      </c>
    </row>
    <row r="48616" spans="7:7">
      <c r="G48616" s="162" t="s">
        <v>48861</v>
      </c>
    </row>
    <row r="48617" spans="7:7">
      <c r="G48617" s="162" t="s">
        <v>48862</v>
      </c>
    </row>
    <row r="48618" spans="7:7">
      <c r="G48618" s="162" t="s">
        <v>48863</v>
      </c>
    </row>
    <row r="48619" spans="7:7">
      <c r="G48619" s="162" t="s">
        <v>48864</v>
      </c>
    </row>
    <row r="48620" spans="7:7">
      <c r="G48620" s="162" t="s">
        <v>48865</v>
      </c>
    </row>
    <row r="48621" spans="7:7">
      <c r="G48621" s="162" t="s">
        <v>48866</v>
      </c>
    </row>
    <row r="48622" spans="7:7">
      <c r="G48622" s="162" t="s">
        <v>48867</v>
      </c>
    </row>
    <row r="48623" spans="7:7">
      <c r="G48623" s="162" t="s">
        <v>48868</v>
      </c>
    </row>
    <row r="48624" spans="7:7">
      <c r="G48624" s="162" t="s">
        <v>48869</v>
      </c>
    </row>
    <row r="48625" spans="7:7">
      <c r="G48625" s="162" t="s">
        <v>48870</v>
      </c>
    </row>
    <row r="48626" spans="7:7">
      <c r="G48626" s="162" t="s">
        <v>48871</v>
      </c>
    </row>
    <row r="48627" spans="7:7">
      <c r="G48627" s="162" t="s">
        <v>48872</v>
      </c>
    </row>
    <row r="48628" spans="7:7">
      <c r="G48628" s="162" t="s">
        <v>48873</v>
      </c>
    </row>
    <row r="48629" spans="7:7">
      <c r="G48629" s="162" t="s">
        <v>48874</v>
      </c>
    </row>
    <row r="48630" spans="7:7">
      <c r="G48630" s="162" t="s">
        <v>48875</v>
      </c>
    </row>
    <row r="48631" spans="7:7">
      <c r="G48631" s="162" t="s">
        <v>48876</v>
      </c>
    </row>
    <row r="48632" spans="7:7">
      <c r="G48632" s="162" t="s">
        <v>48877</v>
      </c>
    </row>
    <row r="48633" spans="7:7">
      <c r="G48633" s="162" t="s">
        <v>48878</v>
      </c>
    </row>
    <row r="48634" spans="7:7">
      <c r="G48634" s="162" t="s">
        <v>48879</v>
      </c>
    </row>
    <row r="48635" spans="7:7">
      <c r="G48635" s="162" t="s">
        <v>48880</v>
      </c>
    </row>
    <row r="48636" spans="7:7">
      <c r="G48636" s="162" t="s">
        <v>48881</v>
      </c>
    </row>
    <row r="48637" spans="7:7">
      <c r="G48637" s="162" t="s">
        <v>48882</v>
      </c>
    </row>
    <row r="48638" spans="7:7">
      <c r="G48638" s="162" t="s">
        <v>48883</v>
      </c>
    </row>
    <row r="48639" spans="7:7">
      <c r="G48639" s="162" t="s">
        <v>48884</v>
      </c>
    </row>
    <row r="48640" spans="7:7">
      <c r="G48640" s="162" t="s">
        <v>48885</v>
      </c>
    </row>
    <row r="48641" spans="7:7">
      <c r="G48641" s="162" t="s">
        <v>48886</v>
      </c>
    </row>
    <row r="48642" spans="7:7">
      <c r="G48642" s="162" t="s">
        <v>48887</v>
      </c>
    </row>
    <row r="48643" spans="7:7">
      <c r="G48643" s="162" t="s">
        <v>48888</v>
      </c>
    </row>
    <row r="48644" spans="7:7">
      <c r="G48644" s="162" t="s">
        <v>48889</v>
      </c>
    </row>
    <row r="48645" spans="7:7">
      <c r="G48645" s="162" t="s">
        <v>48890</v>
      </c>
    </row>
    <row r="48646" spans="7:7">
      <c r="G48646" s="162" t="s">
        <v>48891</v>
      </c>
    </row>
    <row r="48647" spans="7:7">
      <c r="G48647" s="162" t="s">
        <v>48892</v>
      </c>
    </row>
    <row r="48648" spans="7:7">
      <c r="G48648" s="162" t="s">
        <v>48893</v>
      </c>
    </row>
    <row r="48649" spans="7:7">
      <c r="G48649" s="162" t="s">
        <v>48894</v>
      </c>
    </row>
    <row r="48650" spans="7:7">
      <c r="G48650" s="162" t="s">
        <v>48895</v>
      </c>
    </row>
    <row r="48651" spans="7:7">
      <c r="G48651" s="162" t="s">
        <v>48896</v>
      </c>
    </row>
    <row r="48652" spans="7:7">
      <c r="G48652" s="162" t="s">
        <v>48897</v>
      </c>
    </row>
    <row r="48653" spans="7:7">
      <c r="G48653" s="162" t="s">
        <v>48898</v>
      </c>
    </row>
    <row r="48654" spans="7:7">
      <c r="G48654" s="162" t="s">
        <v>48899</v>
      </c>
    </row>
    <row r="48655" spans="7:7">
      <c r="G48655" s="162" t="s">
        <v>48900</v>
      </c>
    </row>
    <row r="48656" spans="7:7">
      <c r="G48656" s="162" t="s">
        <v>48901</v>
      </c>
    </row>
    <row r="48657" spans="7:7">
      <c r="G48657" s="162" t="s">
        <v>48902</v>
      </c>
    </row>
    <row r="48658" spans="7:7">
      <c r="G48658" s="162" t="s">
        <v>48903</v>
      </c>
    </row>
    <row r="48659" spans="7:7">
      <c r="G48659" s="162" t="s">
        <v>48904</v>
      </c>
    </row>
    <row r="48660" spans="7:7">
      <c r="G48660" s="162" t="s">
        <v>48905</v>
      </c>
    </row>
    <row r="48661" spans="7:7">
      <c r="G48661" s="162" t="s">
        <v>48906</v>
      </c>
    </row>
    <row r="48662" spans="7:7">
      <c r="G48662" s="162" t="s">
        <v>48907</v>
      </c>
    </row>
    <row r="48663" spans="7:7">
      <c r="G48663" s="162" t="s">
        <v>48908</v>
      </c>
    </row>
    <row r="48664" spans="7:7">
      <c r="G48664" s="162" t="s">
        <v>48909</v>
      </c>
    </row>
    <row r="48665" spans="7:7">
      <c r="G48665" s="162" t="s">
        <v>48910</v>
      </c>
    </row>
    <row r="48666" spans="7:7">
      <c r="G48666" s="162" t="s">
        <v>48911</v>
      </c>
    </row>
    <row r="48667" spans="7:7">
      <c r="G48667" s="162" t="s">
        <v>48912</v>
      </c>
    </row>
    <row r="48668" spans="7:7">
      <c r="G48668" s="162" t="s">
        <v>48913</v>
      </c>
    </row>
    <row r="48669" spans="7:7">
      <c r="G48669" s="162" t="s">
        <v>48914</v>
      </c>
    </row>
    <row r="48670" spans="7:7">
      <c r="G48670" s="162" t="s">
        <v>48915</v>
      </c>
    </row>
    <row r="48671" spans="7:7">
      <c r="G48671" s="162" t="s">
        <v>48916</v>
      </c>
    </row>
    <row r="48672" spans="7:7">
      <c r="G48672" s="162" t="s">
        <v>48917</v>
      </c>
    </row>
    <row r="48673" spans="7:7">
      <c r="G48673" s="162" t="s">
        <v>48918</v>
      </c>
    </row>
    <row r="48674" spans="7:7">
      <c r="G48674" s="162" t="s">
        <v>48919</v>
      </c>
    </row>
    <row r="48675" spans="7:7">
      <c r="G48675" s="162" t="s">
        <v>48920</v>
      </c>
    </row>
    <row r="48676" spans="7:7">
      <c r="G48676" s="162" t="s">
        <v>48921</v>
      </c>
    </row>
    <row r="48677" spans="7:7">
      <c r="G48677" s="162" t="s">
        <v>48922</v>
      </c>
    </row>
    <row r="48678" spans="7:7">
      <c r="G48678" s="162" t="s">
        <v>48923</v>
      </c>
    </row>
    <row r="48679" spans="7:7">
      <c r="G48679" s="162" t="s">
        <v>48924</v>
      </c>
    </row>
    <row r="48680" spans="7:7">
      <c r="G48680" s="162" t="s">
        <v>48925</v>
      </c>
    </row>
    <row r="48681" spans="7:7">
      <c r="G48681" s="162" t="s">
        <v>48926</v>
      </c>
    </row>
    <row r="48682" spans="7:7">
      <c r="G48682" s="162" t="s">
        <v>48927</v>
      </c>
    </row>
    <row r="48683" spans="7:7">
      <c r="G48683" s="162" t="s">
        <v>48928</v>
      </c>
    </row>
    <row r="48684" spans="7:7">
      <c r="G48684" s="162" t="s">
        <v>48929</v>
      </c>
    </row>
    <row r="48685" spans="7:7">
      <c r="G48685" s="162" t="s">
        <v>48930</v>
      </c>
    </row>
    <row r="48686" spans="7:7">
      <c r="G48686" s="162" t="s">
        <v>48931</v>
      </c>
    </row>
    <row r="48687" spans="7:7">
      <c r="G48687" s="162" t="s">
        <v>48932</v>
      </c>
    </row>
    <row r="48688" spans="7:7">
      <c r="G48688" s="162" t="s">
        <v>48933</v>
      </c>
    </row>
    <row r="48689" spans="7:7">
      <c r="G48689" s="162" t="s">
        <v>48934</v>
      </c>
    </row>
    <row r="48690" spans="7:7">
      <c r="G48690" s="162" t="s">
        <v>48935</v>
      </c>
    </row>
    <row r="48691" spans="7:7">
      <c r="G48691" s="162" t="s">
        <v>48936</v>
      </c>
    </row>
    <row r="48692" spans="7:7">
      <c r="G48692" s="162" t="s">
        <v>48937</v>
      </c>
    </row>
    <row r="48693" spans="7:7">
      <c r="G48693" s="162" t="s">
        <v>48938</v>
      </c>
    </row>
    <row r="48694" spans="7:7">
      <c r="G48694" s="162" t="s">
        <v>48939</v>
      </c>
    </row>
    <row r="48695" spans="7:7">
      <c r="G48695" s="162" t="s">
        <v>48940</v>
      </c>
    </row>
    <row r="48696" spans="7:7">
      <c r="G48696" s="162" t="s">
        <v>48941</v>
      </c>
    </row>
    <row r="48697" spans="7:7">
      <c r="G48697" s="162" t="s">
        <v>48942</v>
      </c>
    </row>
    <row r="48698" spans="7:7">
      <c r="G48698" s="162" t="s">
        <v>48943</v>
      </c>
    </row>
    <row r="48699" spans="7:7">
      <c r="G48699" s="162" t="s">
        <v>48944</v>
      </c>
    </row>
    <row r="48700" spans="7:7">
      <c r="G48700" s="162" t="s">
        <v>48945</v>
      </c>
    </row>
    <row r="48701" spans="7:7">
      <c r="G48701" s="162" t="s">
        <v>48946</v>
      </c>
    </row>
    <row r="48702" spans="7:7">
      <c r="G48702" s="162" t="s">
        <v>48947</v>
      </c>
    </row>
    <row r="48703" spans="7:7">
      <c r="G48703" s="162" t="s">
        <v>48948</v>
      </c>
    </row>
    <row r="48704" spans="7:7">
      <c r="G48704" s="162" t="s">
        <v>48949</v>
      </c>
    </row>
    <row r="48705" spans="7:7">
      <c r="G48705" s="162" t="s">
        <v>48950</v>
      </c>
    </row>
    <row r="48706" spans="7:7">
      <c r="G48706" s="162" t="s">
        <v>48951</v>
      </c>
    </row>
    <row r="48707" spans="7:7">
      <c r="G48707" s="162" t="s">
        <v>48952</v>
      </c>
    </row>
    <row r="48708" spans="7:7">
      <c r="G48708" s="162" t="s">
        <v>48953</v>
      </c>
    </row>
    <row r="48709" spans="7:7">
      <c r="G48709" s="162" t="s">
        <v>48954</v>
      </c>
    </row>
    <row r="48710" spans="7:7">
      <c r="G48710" s="162" t="s">
        <v>48955</v>
      </c>
    </row>
    <row r="48711" spans="7:7">
      <c r="G48711" s="162" t="s">
        <v>48956</v>
      </c>
    </row>
    <row r="48712" spans="7:7">
      <c r="G48712" s="162" t="s">
        <v>48957</v>
      </c>
    </row>
    <row r="48713" spans="7:7">
      <c r="G48713" s="162" t="s">
        <v>48958</v>
      </c>
    </row>
    <row r="48714" spans="7:7">
      <c r="G48714" s="162" t="s">
        <v>48959</v>
      </c>
    </row>
    <row r="48715" spans="7:7">
      <c r="G48715" s="162" t="s">
        <v>48960</v>
      </c>
    </row>
    <row r="48716" spans="7:7">
      <c r="G48716" s="162" t="s">
        <v>48961</v>
      </c>
    </row>
    <row r="48717" spans="7:7">
      <c r="G48717" s="162" t="s">
        <v>48962</v>
      </c>
    </row>
    <row r="48718" spans="7:7">
      <c r="G48718" s="162" t="s">
        <v>48963</v>
      </c>
    </row>
    <row r="48719" spans="7:7">
      <c r="G48719" s="162" t="s">
        <v>48964</v>
      </c>
    </row>
    <row r="48720" spans="7:7">
      <c r="G48720" s="162" t="s">
        <v>48965</v>
      </c>
    </row>
    <row r="48721" spans="7:7">
      <c r="G48721" s="162" t="s">
        <v>48966</v>
      </c>
    </row>
    <row r="48722" spans="7:7">
      <c r="G48722" s="162" t="s">
        <v>48967</v>
      </c>
    </row>
    <row r="48723" spans="7:7">
      <c r="G48723" s="162" t="s">
        <v>48968</v>
      </c>
    </row>
    <row r="48724" spans="7:7">
      <c r="G48724" s="162" t="s">
        <v>48969</v>
      </c>
    </row>
    <row r="48725" spans="7:7">
      <c r="G48725" s="162" t="s">
        <v>48970</v>
      </c>
    </row>
    <row r="48726" spans="7:7">
      <c r="G48726" s="162" t="s">
        <v>48971</v>
      </c>
    </row>
    <row r="48727" spans="7:7">
      <c r="G48727" s="162" t="s">
        <v>48972</v>
      </c>
    </row>
    <row r="48728" spans="7:7">
      <c r="G48728" s="162" t="s">
        <v>48973</v>
      </c>
    </row>
    <row r="48729" spans="7:7">
      <c r="G48729" s="162" t="s">
        <v>48974</v>
      </c>
    </row>
    <row r="48730" spans="7:7">
      <c r="G48730" s="162" t="s">
        <v>48975</v>
      </c>
    </row>
    <row r="48731" spans="7:7">
      <c r="G48731" s="162" t="s">
        <v>48976</v>
      </c>
    </row>
    <row r="48732" spans="7:7">
      <c r="G48732" s="162" t="s">
        <v>48977</v>
      </c>
    </row>
    <row r="48733" spans="7:7">
      <c r="G48733" s="162" t="s">
        <v>48978</v>
      </c>
    </row>
    <row r="48734" spans="7:7">
      <c r="G48734" s="162" t="s">
        <v>48979</v>
      </c>
    </row>
    <row r="48735" spans="7:7">
      <c r="G48735" s="162" t="s">
        <v>48980</v>
      </c>
    </row>
    <row r="48736" spans="7:7">
      <c r="G48736" s="162" t="s">
        <v>48981</v>
      </c>
    </row>
    <row r="48737" spans="7:7">
      <c r="G48737" s="162" t="s">
        <v>48982</v>
      </c>
    </row>
    <row r="48738" spans="7:7">
      <c r="G48738" s="162" t="s">
        <v>48983</v>
      </c>
    </row>
    <row r="48739" spans="7:7">
      <c r="G48739" s="162" t="s">
        <v>48984</v>
      </c>
    </row>
    <row r="48740" spans="7:7">
      <c r="G48740" s="162" t="s">
        <v>48985</v>
      </c>
    </row>
    <row r="48741" spans="7:7">
      <c r="G48741" s="162" t="s">
        <v>48986</v>
      </c>
    </row>
    <row r="48742" spans="7:7">
      <c r="G48742" s="162" t="s">
        <v>48987</v>
      </c>
    </row>
    <row r="48743" spans="7:7">
      <c r="G48743" s="162" t="s">
        <v>48988</v>
      </c>
    </row>
    <row r="48744" spans="7:7">
      <c r="G48744" s="162" t="s">
        <v>48989</v>
      </c>
    </row>
    <row r="48745" spans="7:7">
      <c r="G48745" s="162" t="s">
        <v>48990</v>
      </c>
    </row>
    <row r="48746" spans="7:7">
      <c r="G48746" s="162" t="s">
        <v>48991</v>
      </c>
    </row>
    <row r="48747" spans="7:7">
      <c r="G48747" s="162" t="s">
        <v>48992</v>
      </c>
    </row>
    <row r="48748" spans="7:7">
      <c r="G48748" s="162" t="s">
        <v>48993</v>
      </c>
    </row>
    <row r="48749" spans="7:7">
      <c r="G48749" s="162" t="s">
        <v>48994</v>
      </c>
    </row>
    <row r="48750" spans="7:7">
      <c r="G48750" s="162" t="s">
        <v>48995</v>
      </c>
    </row>
    <row r="48751" spans="7:7">
      <c r="G48751" s="162" t="s">
        <v>48996</v>
      </c>
    </row>
    <row r="48752" spans="7:7">
      <c r="G48752" s="162" t="s">
        <v>48997</v>
      </c>
    </row>
    <row r="48753" spans="7:7">
      <c r="G48753" s="162" t="s">
        <v>48998</v>
      </c>
    </row>
    <row r="48754" spans="7:7">
      <c r="G48754" s="162" t="s">
        <v>48999</v>
      </c>
    </row>
    <row r="48755" spans="7:7">
      <c r="G48755" s="162" t="s">
        <v>49000</v>
      </c>
    </row>
    <row r="48756" spans="7:7">
      <c r="G48756" s="162" t="s">
        <v>49001</v>
      </c>
    </row>
    <row r="48757" spans="7:7">
      <c r="G48757" s="162" t="s">
        <v>49002</v>
      </c>
    </row>
    <row r="48758" spans="7:7">
      <c r="G48758" s="162" t="s">
        <v>49003</v>
      </c>
    </row>
    <row r="48759" spans="7:7">
      <c r="G48759" s="162" t="s">
        <v>49004</v>
      </c>
    </row>
    <row r="48760" spans="7:7">
      <c r="G48760" s="162" t="s">
        <v>49005</v>
      </c>
    </row>
    <row r="48761" spans="7:7">
      <c r="G48761" s="162" t="s">
        <v>49006</v>
      </c>
    </row>
    <row r="48762" spans="7:7">
      <c r="G48762" s="162" t="s">
        <v>49007</v>
      </c>
    </row>
    <row r="48763" spans="7:7">
      <c r="G48763" s="162" t="s">
        <v>49008</v>
      </c>
    </row>
    <row r="48764" spans="7:7">
      <c r="G48764" s="162" t="s">
        <v>49009</v>
      </c>
    </row>
    <row r="48765" spans="7:7">
      <c r="G48765" s="162" t="s">
        <v>49010</v>
      </c>
    </row>
    <row r="48766" spans="7:7">
      <c r="G48766" s="162" t="s">
        <v>49011</v>
      </c>
    </row>
    <row r="48767" spans="7:7">
      <c r="G48767" s="162" t="s">
        <v>49012</v>
      </c>
    </row>
    <row r="48768" spans="7:7">
      <c r="G48768" s="162" t="s">
        <v>49013</v>
      </c>
    </row>
    <row r="48769" spans="7:7">
      <c r="G48769" s="162" t="s">
        <v>49014</v>
      </c>
    </row>
    <row r="48770" spans="7:7">
      <c r="G48770" s="162" t="s">
        <v>49015</v>
      </c>
    </row>
    <row r="48771" spans="7:7">
      <c r="G48771" s="162" t="s">
        <v>49016</v>
      </c>
    </row>
    <row r="48772" spans="7:7">
      <c r="G48772" s="162" t="s">
        <v>49017</v>
      </c>
    </row>
    <row r="48773" spans="7:7">
      <c r="G48773" s="162" t="s">
        <v>49018</v>
      </c>
    </row>
    <row r="48774" spans="7:7">
      <c r="G48774" s="162" t="s">
        <v>49019</v>
      </c>
    </row>
    <row r="48775" spans="7:7">
      <c r="G48775" s="162" t="s">
        <v>49020</v>
      </c>
    </row>
    <row r="48776" spans="7:7">
      <c r="G48776" s="162" t="s">
        <v>49021</v>
      </c>
    </row>
    <row r="48777" spans="7:7">
      <c r="G48777" s="162" t="s">
        <v>49022</v>
      </c>
    </row>
    <row r="48778" spans="7:7">
      <c r="G48778" s="162" t="s">
        <v>49023</v>
      </c>
    </row>
    <row r="48779" spans="7:7">
      <c r="G48779" s="162" t="s">
        <v>49024</v>
      </c>
    </row>
    <row r="48780" spans="7:7">
      <c r="G48780" s="162" t="s">
        <v>49025</v>
      </c>
    </row>
    <row r="48781" spans="7:7">
      <c r="G48781" s="162" t="s">
        <v>49026</v>
      </c>
    </row>
    <row r="48782" spans="7:7">
      <c r="G48782" s="162" t="s">
        <v>49027</v>
      </c>
    </row>
    <row r="48783" spans="7:7">
      <c r="G48783" s="162" t="s">
        <v>49028</v>
      </c>
    </row>
    <row r="48784" spans="7:7">
      <c r="G48784" s="162" t="s">
        <v>49029</v>
      </c>
    </row>
    <row r="48785" spans="7:7">
      <c r="G48785" s="162" t="s">
        <v>49030</v>
      </c>
    </row>
    <row r="48786" spans="7:7">
      <c r="G48786" s="162" t="s">
        <v>49031</v>
      </c>
    </row>
    <row r="48787" spans="7:7">
      <c r="G48787" s="162" t="s">
        <v>49032</v>
      </c>
    </row>
    <row r="48788" spans="7:7">
      <c r="G48788" s="162" t="s">
        <v>49033</v>
      </c>
    </row>
    <row r="48789" spans="7:7">
      <c r="G48789" s="162" t="s">
        <v>49034</v>
      </c>
    </row>
    <row r="48790" spans="7:7">
      <c r="G48790" s="162" t="s">
        <v>49035</v>
      </c>
    </row>
    <row r="48791" spans="7:7">
      <c r="G48791" s="162" t="s">
        <v>49036</v>
      </c>
    </row>
    <row r="48792" spans="7:7">
      <c r="G48792" s="162" t="s">
        <v>49037</v>
      </c>
    </row>
    <row r="48793" spans="7:7">
      <c r="G48793" s="162" t="s">
        <v>49038</v>
      </c>
    </row>
    <row r="48794" spans="7:7">
      <c r="G48794" s="162" t="s">
        <v>49039</v>
      </c>
    </row>
    <row r="48795" spans="7:7">
      <c r="G48795" s="162" t="s">
        <v>49040</v>
      </c>
    </row>
    <row r="48796" spans="7:7">
      <c r="G48796" s="162" t="s">
        <v>49041</v>
      </c>
    </row>
    <row r="48797" spans="7:7">
      <c r="G48797" s="162" t="s">
        <v>49042</v>
      </c>
    </row>
    <row r="48798" spans="7:7">
      <c r="G48798" s="162" t="s">
        <v>49043</v>
      </c>
    </row>
    <row r="48799" spans="7:7">
      <c r="G48799" s="162" t="s">
        <v>49044</v>
      </c>
    </row>
    <row r="48800" spans="7:7">
      <c r="G48800" s="162" t="s">
        <v>49045</v>
      </c>
    </row>
    <row r="48801" spans="7:7">
      <c r="G48801" s="162" t="s">
        <v>49046</v>
      </c>
    </row>
    <row r="48802" spans="7:7">
      <c r="G48802" s="162" t="s">
        <v>49047</v>
      </c>
    </row>
    <row r="48803" spans="7:7">
      <c r="G48803" s="162" t="s">
        <v>49048</v>
      </c>
    </row>
    <row r="48804" spans="7:7">
      <c r="G48804" s="162" t="s">
        <v>49049</v>
      </c>
    </row>
    <row r="48805" spans="7:7">
      <c r="G48805" s="162" t="s">
        <v>49050</v>
      </c>
    </row>
    <row r="48806" spans="7:7">
      <c r="G48806" s="162" t="s">
        <v>49051</v>
      </c>
    </row>
    <row r="48807" spans="7:7">
      <c r="G48807" s="162" t="s">
        <v>49052</v>
      </c>
    </row>
    <row r="48808" spans="7:7">
      <c r="G48808" s="162" t="s">
        <v>49053</v>
      </c>
    </row>
    <row r="48809" spans="7:7">
      <c r="G48809" s="162" t="s">
        <v>49054</v>
      </c>
    </row>
    <row r="48810" spans="7:7">
      <c r="G48810" s="162" t="s">
        <v>49055</v>
      </c>
    </row>
    <row r="48811" spans="7:7">
      <c r="G48811" s="162" t="s">
        <v>49056</v>
      </c>
    </row>
    <row r="48812" spans="7:7">
      <c r="G48812" s="162" t="s">
        <v>49057</v>
      </c>
    </row>
    <row r="48813" spans="7:7">
      <c r="G48813" s="162" t="s">
        <v>49058</v>
      </c>
    </row>
    <row r="48814" spans="7:7">
      <c r="G48814" s="162" t="s">
        <v>49059</v>
      </c>
    </row>
    <row r="48815" spans="7:7">
      <c r="G48815" s="162" t="s">
        <v>49060</v>
      </c>
    </row>
    <row r="48816" spans="7:7">
      <c r="G48816" s="162" t="s">
        <v>49061</v>
      </c>
    </row>
    <row r="48817" spans="7:7">
      <c r="G48817" s="162" t="s">
        <v>49062</v>
      </c>
    </row>
    <row r="48818" spans="7:7">
      <c r="G48818" s="162" t="s">
        <v>49063</v>
      </c>
    </row>
    <row r="48819" spans="7:7">
      <c r="G48819" s="162" t="s">
        <v>49064</v>
      </c>
    </row>
    <row r="48820" spans="7:7">
      <c r="G48820" s="162" t="s">
        <v>49065</v>
      </c>
    </row>
    <row r="48821" spans="7:7">
      <c r="G48821" s="162" t="s">
        <v>49066</v>
      </c>
    </row>
    <row r="48822" spans="7:7">
      <c r="G48822" s="162" t="s">
        <v>49067</v>
      </c>
    </row>
    <row r="48823" spans="7:7">
      <c r="G48823" s="162" t="s">
        <v>49068</v>
      </c>
    </row>
    <row r="48824" spans="7:7">
      <c r="G48824" s="162" t="s">
        <v>49069</v>
      </c>
    </row>
    <row r="48825" spans="7:7">
      <c r="G48825" s="162" t="s">
        <v>49070</v>
      </c>
    </row>
    <row r="48826" spans="7:7">
      <c r="G48826" s="162" t="s">
        <v>49071</v>
      </c>
    </row>
    <row r="48827" spans="7:7">
      <c r="G48827" s="162" t="s">
        <v>49072</v>
      </c>
    </row>
    <row r="48828" spans="7:7">
      <c r="G48828" s="162" t="s">
        <v>49073</v>
      </c>
    </row>
    <row r="48829" spans="7:7">
      <c r="G48829" s="162" t="s">
        <v>49074</v>
      </c>
    </row>
    <row r="48830" spans="7:7">
      <c r="G48830" s="162" t="s">
        <v>49075</v>
      </c>
    </row>
    <row r="48831" spans="7:7">
      <c r="G48831" s="162" t="s">
        <v>49076</v>
      </c>
    </row>
    <row r="48832" spans="7:7">
      <c r="G48832" s="162" t="s">
        <v>49077</v>
      </c>
    </row>
    <row r="48833" spans="7:7">
      <c r="G48833" s="162" t="s">
        <v>49078</v>
      </c>
    </row>
    <row r="48834" spans="7:7">
      <c r="G48834" s="162" t="s">
        <v>49079</v>
      </c>
    </row>
    <row r="48835" spans="7:7">
      <c r="G48835" s="162" t="s">
        <v>49080</v>
      </c>
    </row>
    <row r="48836" spans="7:7">
      <c r="G48836" s="162" t="s">
        <v>49081</v>
      </c>
    </row>
    <row r="48837" spans="7:7">
      <c r="G48837" s="162" t="s">
        <v>49082</v>
      </c>
    </row>
    <row r="48838" spans="7:7">
      <c r="G48838" s="162" t="s">
        <v>49083</v>
      </c>
    </row>
    <row r="48839" spans="7:7">
      <c r="G48839" s="162" t="s">
        <v>49084</v>
      </c>
    </row>
    <row r="48840" spans="7:7">
      <c r="G48840" s="162" t="s">
        <v>49085</v>
      </c>
    </row>
    <row r="48841" spans="7:7">
      <c r="G48841" s="162" t="s">
        <v>49086</v>
      </c>
    </row>
    <row r="48842" spans="7:7">
      <c r="G48842" s="162" t="s">
        <v>49087</v>
      </c>
    </row>
    <row r="48843" spans="7:7">
      <c r="G48843" s="162" t="s">
        <v>49088</v>
      </c>
    </row>
    <row r="48844" spans="7:7">
      <c r="G48844" s="162" t="s">
        <v>49089</v>
      </c>
    </row>
    <row r="48845" spans="7:7">
      <c r="G48845" s="162" t="s">
        <v>49090</v>
      </c>
    </row>
    <row r="48846" spans="7:7">
      <c r="G48846" s="162" t="s">
        <v>49091</v>
      </c>
    </row>
    <row r="48847" spans="7:7">
      <c r="G48847" s="162" t="s">
        <v>49092</v>
      </c>
    </row>
    <row r="48848" spans="7:7">
      <c r="G48848" s="162" t="s">
        <v>49093</v>
      </c>
    </row>
    <row r="48849" spans="7:7">
      <c r="G48849" s="162" t="s">
        <v>49094</v>
      </c>
    </row>
    <row r="48850" spans="7:7">
      <c r="G48850" s="162" t="s">
        <v>49095</v>
      </c>
    </row>
    <row r="48851" spans="7:7">
      <c r="G48851" s="162" t="s">
        <v>49096</v>
      </c>
    </row>
    <row r="48852" spans="7:7">
      <c r="G48852" s="162" t="s">
        <v>49097</v>
      </c>
    </row>
    <row r="48853" spans="7:7">
      <c r="G48853" s="162" t="s">
        <v>49098</v>
      </c>
    </row>
    <row r="48854" spans="7:7">
      <c r="G48854" s="162" t="s">
        <v>49099</v>
      </c>
    </row>
    <row r="48855" spans="7:7">
      <c r="G48855" s="162" t="s">
        <v>49100</v>
      </c>
    </row>
    <row r="48856" spans="7:7">
      <c r="G48856" s="162" t="s">
        <v>49101</v>
      </c>
    </row>
    <row r="48857" spans="7:7">
      <c r="G48857" s="162" t="s">
        <v>49102</v>
      </c>
    </row>
    <row r="48858" spans="7:7">
      <c r="G48858" s="162" t="s">
        <v>49103</v>
      </c>
    </row>
    <row r="48859" spans="7:7">
      <c r="G48859" s="162" t="s">
        <v>49104</v>
      </c>
    </row>
    <row r="48860" spans="7:7">
      <c r="G48860" s="162" t="s">
        <v>49105</v>
      </c>
    </row>
    <row r="48861" spans="7:7">
      <c r="G48861" s="162" t="s">
        <v>49106</v>
      </c>
    </row>
    <row r="48862" spans="7:7">
      <c r="G48862" s="162" t="s">
        <v>49107</v>
      </c>
    </row>
    <row r="48863" spans="7:7">
      <c r="G48863" s="162" t="s">
        <v>49108</v>
      </c>
    </row>
    <row r="48864" spans="7:7">
      <c r="G48864" s="162" t="s">
        <v>49109</v>
      </c>
    </row>
    <row r="48865" spans="7:7">
      <c r="G48865" s="162" t="s">
        <v>49110</v>
      </c>
    </row>
    <row r="48866" spans="7:7">
      <c r="G48866" s="162" t="s">
        <v>49111</v>
      </c>
    </row>
    <row r="48867" spans="7:7">
      <c r="G48867" s="162" t="s">
        <v>49112</v>
      </c>
    </row>
    <row r="48868" spans="7:7">
      <c r="G48868" s="162" t="s">
        <v>49113</v>
      </c>
    </row>
    <row r="48869" spans="7:7">
      <c r="G48869" s="162" t="s">
        <v>49114</v>
      </c>
    </row>
    <row r="48870" spans="7:7">
      <c r="G48870" s="162" t="s">
        <v>49115</v>
      </c>
    </row>
    <row r="48871" spans="7:7">
      <c r="G48871" s="162" t="s">
        <v>49116</v>
      </c>
    </row>
    <row r="48872" spans="7:7">
      <c r="G48872" s="162" t="s">
        <v>49117</v>
      </c>
    </row>
    <row r="48873" spans="7:7">
      <c r="G48873" s="162" t="s">
        <v>49118</v>
      </c>
    </row>
    <row r="48874" spans="7:7">
      <c r="G48874" s="162" t="s">
        <v>49119</v>
      </c>
    </row>
    <row r="48875" spans="7:7">
      <c r="G48875" s="162" t="s">
        <v>49120</v>
      </c>
    </row>
    <row r="48876" spans="7:7">
      <c r="G48876" s="162" t="s">
        <v>49121</v>
      </c>
    </row>
    <row r="48877" spans="7:7">
      <c r="G48877" s="162" t="s">
        <v>49122</v>
      </c>
    </row>
    <row r="48878" spans="7:7">
      <c r="G48878" s="162" t="s">
        <v>49123</v>
      </c>
    </row>
    <row r="48879" spans="7:7">
      <c r="G48879" s="162" t="s">
        <v>49124</v>
      </c>
    </row>
    <row r="48880" spans="7:7">
      <c r="G48880" s="162" t="s">
        <v>49125</v>
      </c>
    </row>
    <row r="48881" spans="7:7">
      <c r="G48881" s="162" t="s">
        <v>49126</v>
      </c>
    </row>
    <row r="48882" spans="7:7">
      <c r="G48882" s="162" t="s">
        <v>49127</v>
      </c>
    </row>
    <row r="48883" spans="7:7">
      <c r="G48883" s="162" t="s">
        <v>49128</v>
      </c>
    </row>
    <row r="48884" spans="7:7">
      <c r="G48884" s="162" t="s">
        <v>49129</v>
      </c>
    </row>
    <row r="48885" spans="7:7">
      <c r="G48885" s="162" t="s">
        <v>49130</v>
      </c>
    </row>
    <row r="48886" spans="7:7">
      <c r="G48886" s="162" t="s">
        <v>49131</v>
      </c>
    </row>
    <row r="48887" spans="7:7">
      <c r="G48887" s="162" t="s">
        <v>49132</v>
      </c>
    </row>
    <row r="48888" spans="7:7">
      <c r="G48888" s="162" t="s">
        <v>49133</v>
      </c>
    </row>
    <row r="48889" spans="7:7">
      <c r="G48889" s="162" t="s">
        <v>49134</v>
      </c>
    </row>
    <row r="48890" spans="7:7">
      <c r="G48890" s="162" t="s">
        <v>49135</v>
      </c>
    </row>
    <row r="48891" spans="7:7">
      <c r="G48891" s="162" t="s">
        <v>49136</v>
      </c>
    </row>
    <row r="48892" spans="7:7">
      <c r="G48892" s="162" t="s">
        <v>49137</v>
      </c>
    </row>
    <row r="48893" spans="7:7">
      <c r="G48893" s="162" t="s">
        <v>49138</v>
      </c>
    </row>
    <row r="48894" spans="7:7">
      <c r="G48894" s="162" t="s">
        <v>49139</v>
      </c>
    </row>
    <row r="48895" spans="7:7">
      <c r="G48895" s="162" t="s">
        <v>49140</v>
      </c>
    </row>
    <row r="48896" spans="7:7">
      <c r="G48896" s="162" t="s">
        <v>49141</v>
      </c>
    </row>
    <row r="48897" spans="7:7">
      <c r="G48897" s="162" t="s">
        <v>49142</v>
      </c>
    </row>
    <row r="48898" spans="7:7">
      <c r="G48898" s="162" t="s">
        <v>49143</v>
      </c>
    </row>
    <row r="48899" spans="7:7">
      <c r="G48899" s="162" t="s">
        <v>49144</v>
      </c>
    </row>
    <row r="48900" spans="7:7">
      <c r="G48900" s="162" t="s">
        <v>49145</v>
      </c>
    </row>
    <row r="48901" spans="7:7">
      <c r="G48901" s="162" t="s">
        <v>49146</v>
      </c>
    </row>
    <row r="48902" spans="7:7">
      <c r="G48902" s="162" t="s">
        <v>49147</v>
      </c>
    </row>
    <row r="48903" spans="7:7">
      <c r="G48903" s="162" t="s">
        <v>49148</v>
      </c>
    </row>
    <row r="48904" spans="7:7">
      <c r="G48904" s="162" t="s">
        <v>49149</v>
      </c>
    </row>
    <row r="48905" spans="7:7">
      <c r="G48905" s="162" t="s">
        <v>49150</v>
      </c>
    </row>
    <row r="48906" spans="7:7">
      <c r="G48906" s="162" t="s">
        <v>49151</v>
      </c>
    </row>
    <row r="48907" spans="7:7">
      <c r="G48907" s="162" t="s">
        <v>49152</v>
      </c>
    </row>
    <row r="48908" spans="7:7">
      <c r="G48908" s="162" t="s">
        <v>49153</v>
      </c>
    </row>
    <row r="48909" spans="7:7">
      <c r="G48909" s="162" t="s">
        <v>49154</v>
      </c>
    </row>
    <row r="48910" spans="7:7">
      <c r="G48910" s="162" t="s">
        <v>49155</v>
      </c>
    </row>
    <row r="48911" spans="7:7">
      <c r="G48911" s="162" t="s">
        <v>49156</v>
      </c>
    </row>
    <row r="48912" spans="7:7">
      <c r="G48912" s="162" t="s">
        <v>49157</v>
      </c>
    </row>
    <row r="48913" spans="7:7">
      <c r="G48913" s="162" t="s">
        <v>49158</v>
      </c>
    </row>
    <row r="48914" spans="7:7">
      <c r="G48914" s="162" t="s">
        <v>49159</v>
      </c>
    </row>
    <row r="48915" spans="7:7">
      <c r="G48915" s="162" t="s">
        <v>49160</v>
      </c>
    </row>
    <row r="48916" spans="7:7">
      <c r="G48916" s="162" t="s">
        <v>49161</v>
      </c>
    </row>
    <row r="48917" spans="7:7">
      <c r="G48917" s="162" t="s">
        <v>49162</v>
      </c>
    </row>
    <row r="48918" spans="7:7">
      <c r="G48918" s="162" t="s">
        <v>49163</v>
      </c>
    </row>
    <row r="48919" spans="7:7">
      <c r="G48919" s="162" t="s">
        <v>49164</v>
      </c>
    </row>
    <row r="48920" spans="7:7">
      <c r="G48920" s="162" t="s">
        <v>49165</v>
      </c>
    </row>
    <row r="48921" spans="7:7">
      <c r="G48921" s="162" t="s">
        <v>49166</v>
      </c>
    </row>
    <row r="48922" spans="7:7">
      <c r="G48922" s="162" t="s">
        <v>49167</v>
      </c>
    </row>
    <row r="48923" spans="7:7">
      <c r="G48923" s="162" t="s">
        <v>49168</v>
      </c>
    </row>
    <row r="48924" spans="7:7">
      <c r="G48924" s="162" t="s">
        <v>49169</v>
      </c>
    </row>
    <row r="48925" spans="7:7">
      <c r="G48925" s="162" t="s">
        <v>49170</v>
      </c>
    </row>
    <row r="48926" spans="7:7">
      <c r="G48926" s="162" t="s">
        <v>49171</v>
      </c>
    </row>
    <row r="48927" spans="7:7">
      <c r="G48927" s="162" t="s">
        <v>49172</v>
      </c>
    </row>
    <row r="48928" spans="7:7">
      <c r="G48928" s="162" t="s">
        <v>49173</v>
      </c>
    </row>
    <row r="48929" spans="7:7">
      <c r="G48929" s="162" t="s">
        <v>49174</v>
      </c>
    </row>
    <row r="48930" spans="7:7">
      <c r="G48930" s="162" t="s">
        <v>49175</v>
      </c>
    </row>
    <row r="48931" spans="7:7">
      <c r="G48931" s="162" t="s">
        <v>49176</v>
      </c>
    </row>
    <row r="48932" spans="7:7">
      <c r="G48932" s="162" t="s">
        <v>49177</v>
      </c>
    </row>
    <row r="48933" spans="7:7">
      <c r="G48933" s="162" t="s">
        <v>49178</v>
      </c>
    </row>
    <row r="48934" spans="7:7">
      <c r="G48934" s="162" t="s">
        <v>49179</v>
      </c>
    </row>
    <row r="48935" spans="7:7">
      <c r="G48935" s="162" t="s">
        <v>49180</v>
      </c>
    </row>
    <row r="48936" spans="7:7">
      <c r="G48936" s="162" t="s">
        <v>49181</v>
      </c>
    </row>
    <row r="48937" spans="7:7">
      <c r="G48937" s="162" t="s">
        <v>49182</v>
      </c>
    </row>
    <row r="48938" spans="7:7">
      <c r="G48938" s="162" t="s">
        <v>49183</v>
      </c>
    </row>
    <row r="48939" spans="7:7">
      <c r="G48939" s="162" t="s">
        <v>49184</v>
      </c>
    </row>
    <row r="48940" spans="7:7">
      <c r="G48940" s="162" t="s">
        <v>49185</v>
      </c>
    </row>
    <row r="48941" spans="7:7">
      <c r="G48941" s="162" t="s">
        <v>49186</v>
      </c>
    </row>
    <row r="48942" spans="7:7">
      <c r="G48942" s="162" t="s">
        <v>49187</v>
      </c>
    </row>
    <row r="48943" spans="7:7">
      <c r="G48943" s="162" t="s">
        <v>49188</v>
      </c>
    </row>
    <row r="48944" spans="7:7">
      <c r="G48944" s="162" t="s">
        <v>49189</v>
      </c>
    </row>
    <row r="48945" spans="7:7">
      <c r="G48945" s="162" t="s">
        <v>49190</v>
      </c>
    </row>
    <row r="48946" spans="7:7">
      <c r="G48946" s="162" t="s">
        <v>49191</v>
      </c>
    </row>
    <row r="48947" spans="7:7">
      <c r="G48947" s="162" t="s">
        <v>49192</v>
      </c>
    </row>
    <row r="48948" spans="7:7">
      <c r="G48948" s="162" t="s">
        <v>49193</v>
      </c>
    </row>
    <row r="48949" spans="7:7">
      <c r="G48949" s="162" t="s">
        <v>49194</v>
      </c>
    </row>
    <row r="48950" spans="7:7">
      <c r="G48950" s="162" t="s">
        <v>49195</v>
      </c>
    </row>
    <row r="48951" spans="7:7">
      <c r="G48951" s="162" t="s">
        <v>49196</v>
      </c>
    </row>
    <row r="48952" spans="7:7">
      <c r="G48952" s="162" t="s">
        <v>49197</v>
      </c>
    </row>
    <row r="48953" spans="7:7">
      <c r="G48953" s="162" t="s">
        <v>49198</v>
      </c>
    </row>
    <row r="48954" spans="7:7">
      <c r="G48954" s="162" t="s">
        <v>49199</v>
      </c>
    </row>
    <row r="48955" spans="7:7">
      <c r="G48955" s="162" t="s">
        <v>49200</v>
      </c>
    </row>
    <row r="48956" spans="7:7">
      <c r="G48956" s="162" t="s">
        <v>49201</v>
      </c>
    </row>
    <row r="48957" spans="7:7">
      <c r="G48957" s="162" t="s">
        <v>49202</v>
      </c>
    </row>
    <row r="48958" spans="7:7">
      <c r="G48958" s="162" t="s">
        <v>49203</v>
      </c>
    </row>
    <row r="48959" spans="7:7">
      <c r="G48959" s="162" t="s">
        <v>49204</v>
      </c>
    </row>
    <row r="48960" spans="7:7">
      <c r="G48960" s="162" t="s">
        <v>49205</v>
      </c>
    </row>
    <row r="48961" spans="7:7">
      <c r="G48961" s="162" t="s">
        <v>49206</v>
      </c>
    </row>
    <row r="48962" spans="7:7">
      <c r="G48962" s="162" t="s">
        <v>49207</v>
      </c>
    </row>
    <row r="48963" spans="7:7">
      <c r="G48963" s="162" t="s">
        <v>49208</v>
      </c>
    </row>
    <row r="48964" spans="7:7">
      <c r="G48964" s="162" t="s">
        <v>49209</v>
      </c>
    </row>
    <row r="48965" spans="7:7">
      <c r="G48965" s="162" t="s">
        <v>49210</v>
      </c>
    </row>
    <row r="48966" spans="7:7">
      <c r="G48966" s="162" t="s">
        <v>49211</v>
      </c>
    </row>
    <row r="48967" spans="7:7">
      <c r="G48967" s="162" t="s">
        <v>49212</v>
      </c>
    </row>
    <row r="48968" spans="7:7">
      <c r="G48968" s="162" t="s">
        <v>49213</v>
      </c>
    </row>
    <row r="48969" spans="7:7">
      <c r="G48969" s="162" t="s">
        <v>49214</v>
      </c>
    </row>
    <row r="48970" spans="7:7">
      <c r="G48970" s="162" t="s">
        <v>49215</v>
      </c>
    </row>
    <row r="48971" spans="7:7">
      <c r="G48971" s="162" t="s">
        <v>49216</v>
      </c>
    </row>
    <row r="48972" spans="7:7">
      <c r="G48972" s="162" t="s">
        <v>49217</v>
      </c>
    </row>
    <row r="48973" spans="7:7">
      <c r="G48973" s="162" t="s">
        <v>49218</v>
      </c>
    </row>
    <row r="48974" spans="7:7">
      <c r="G48974" s="162" t="s">
        <v>49219</v>
      </c>
    </row>
    <row r="48975" spans="7:7">
      <c r="G48975" s="162" t="s">
        <v>49220</v>
      </c>
    </row>
    <row r="48976" spans="7:7">
      <c r="G48976" s="162" t="s">
        <v>49221</v>
      </c>
    </row>
    <row r="48977" spans="7:7">
      <c r="G48977" s="162" t="s">
        <v>49222</v>
      </c>
    </row>
    <row r="48978" spans="7:7">
      <c r="G48978" s="162" t="s">
        <v>49223</v>
      </c>
    </row>
    <row r="48979" spans="7:7">
      <c r="G48979" s="162" t="s">
        <v>49224</v>
      </c>
    </row>
    <row r="48980" spans="7:7">
      <c r="G48980" s="162" t="s">
        <v>49225</v>
      </c>
    </row>
    <row r="48981" spans="7:7">
      <c r="G48981" s="162" t="s">
        <v>49226</v>
      </c>
    </row>
    <row r="48982" spans="7:7">
      <c r="G48982" s="162" t="s">
        <v>49227</v>
      </c>
    </row>
    <row r="48983" spans="7:7">
      <c r="G48983" s="162" t="s">
        <v>49228</v>
      </c>
    </row>
    <row r="48984" spans="7:7">
      <c r="G48984" s="162" t="s">
        <v>49229</v>
      </c>
    </row>
    <row r="48985" spans="7:7">
      <c r="G48985" s="162" t="s">
        <v>49230</v>
      </c>
    </row>
    <row r="48986" spans="7:7">
      <c r="G48986" s="162" t="s">
        <v>49231</v>
      </c>
    </row>
    <row r="48987" spans="7:7">
      <c r="G48987" s="162" t="s">
        <v>49232</v>
      </c>
    </row>
    <row r="48988" spans="7:7">
      <c r="G48988" s="162" t="s">
        <v>49233</v>
      </c>
    </row>
    <row r="48989" spans="7:7">
      <c r="G48989" s="162" t="s">
        <v>49234</v>
      </c>
    </row>
    <row r="48990" spans="7:7">
      <c r="G48990" s="162" t="s">
        <v>49235</v>
      </c>
    </row>
    <row r="48991" spans="7:7">
      <c r="G48991" s="162" t="s">
        <v>49236</v>
      </c>
    </row>
    <row r="48992" spans="7:7">
      <c r="G48992" s="162" t="s">
        <v>49237</v>
      </c>
    </row>
    <row r="48993" spans="7:7">
      <c r="G48993" s="162" t="s">
        <v>49238</v>
      </c>
    </row>
    <row r="48994" spans="7:7">
      <c r="G48994" s="162" t="s">
        <v>49239</v>
      </c>
    </row>
    <row r="48995" spans="7:7">
      <c r="G48995" s="162" t="s">
        <v>49240</v>
      </c>
    </row>
    <row r="48996" spans="7:7">
      <c r="G48996" s="162" t="s">
        <v>49241</v>
      </c>
    </row>
    <row r="48997" spans="7:7">
      <c r="G48997" s="162" t="s">
        <v>49242</v>
      </c>
    </row>
    <row r="48998" spans="7:7">
      <c r="G48998" s="162" t="s">
        <v>49243</v>
      </c>
    </row>
    <row r="48999" spans="7:7">
      <c r="G48999" s="162" t="s">
        <v>49244</v>
      </c>
    </row>
    <row r="49000" spans="7:7">
      <c r="G49000" s="162" t="s">
        <v>49245</v>
      </c>
    </row>
    <row r="49001" spans="7:7">
      <c r="G49001" s="162" t="s">
        <v>49246</v>
      </c>
    </row>
    <row r="49002" spans="7:7">
      <c r="G49002" s="162" t="s">
        <v>49247</v>
      </c>
    </row>
    <row r="49003" spans="7:7">
      <c r="G49003" s="162" t="s">
        <v>49248</v>
      </c>
    </row>
    <row r="49004" spans="7:7">
      <c r="G49004" s="162" t="s">
        <v>49249</v>
      </c>
    </row>
    <row r="49005" spans="7:7">
      <c r="G49005" s="162" t="s">
        <v>49250</v>
      </c>
    </row>
    <row r="49006" spans="7:7">
      <c r="G49006" s="162" t="s">
        <v>49251</v>
      </c>
    </row>
    <row r="49007" spans="7:7">
      <c r="G49007" s="162" t="s">
        <v>49252</v>
      </c>
    </row>
    <row r="49008" spans="7:7">
      <c r="G49008" s="162" t="s">
        <v>49253</v>
      </c>
    </row>
    <row r="49009" spans="7:7">
      <c r="G49009" s="162" t="s">
        <v>49254</v>
      </c>
    </row>
    <row r="49010" spans="7:7">
      <c r="G49010" s="162" t="s">
        <v>49255</v>
      </c>
    </row>
    <row r="49011" spans="7:7">
      <c r="G49011" s="162" t="s">
        <v>49256</v>
      </c>
    </row>
    <row r="49012" spans="7:7">
      <c r="G49012" s="162" t="s">
        <v>49257</v>
      </c>
    </row>
    <row r="49013" spans="7:7">
      <c r="G49013" s="162" t="s">
        <v>49258</v>
      </c>
    </row>
    <row r="49014" spans="7:7">
      <c r="G49014" s="162" t="s">
        <v>49259</v>
      </c>
    </row>
    <row r="49015" spans="7:7">
      <c r="G49015" s="162" t="s">
        <v>49260</v>
      </c>
    </row>
    <row r="49016" spans="7:7">
      <c r="G49016" s="162" t="s">
        <v>49261</v>
      </c>
    </row>
    <row r="49017" spans="7:7">
      <c r="G49017" s="162" t="s">
        <v>49262</v>
      </c>
    </row>
    <row r="49018" spans="7:7">
      <c r="G49018" s="162" t="s">
        <v>49263</v>
      </c>
    </row>
    <row r="49019" spans="7:7">
      <c r="G49019" s="162" t="s">
        <v>49264</v>
      </c>
    </row>
    <row r="49020" spans="7:7">
      <c r="G49020" s="162" t="s">
        <v>49265</v>
      </c>
    </row>
    <row r="49021" spans="7:7">
      <c r="G49021" s="162" t="s">
        <v>49266</v>
      </c>
    </row>
    <row r="49022" spans="7:7">
      <c r="G49022" s="162" t="s">
        <v>49267</v>
      </c>
    </row>
    <row r="49023" spans="7:7">
      <c r="G49023" s="162" t="s">
        <v>49268</v>
      </c>
    </row>
    <row r="49024" spans="7:7">
      <c r="G49024" s="162" t="s">
        <v>49269</v>
      </c>
    </row>
    <row r="49025" spans="7:7">
      <c r="G49025" s="162" t="s">
        <v>49270</v>
      </c>
    </row>
    <row r="49026" spans="7:7">
      <c r="G49026" s="162" t="s">
        <v>49271</v>
      </c>
    </row>
    <row r="49027" spans="7:7">
      <c r="G49027" s="162" t="s">
        <v>49272</v>
      </c>
    </row>
    <row r="49028" spans="7:7">
      <c r="G49028" s="162" t="s">
        <v>49273</v>
      </c>
    </row>
    <row r="49029" spans="7:7">
      <c r="G49029" s="162" t="s">
        <v>49274</v>
      </c>
    </row>
    <row r="49030" spans="7:7">
      <c r="G49030" s="162" t="s">
        <v>49275</v>
      </c>
    </row>
    <row r="49031" spans="7:7">
      <c r="G49031" s="162" t="s">
        <v>49276</v>
      </c>
    </row>
    <row r="49032" spans="7:7">
      <c r="G49032" s="162" t="s">
        <v>49277</v>
      </c>
    </row>
    <row r="49033" spans="7:7">
      <c r="G49033" s="162" t="s">
        <v>49278</v>
      </c>
    </row>
    <row r="49034" spans="7:7">
      <c r="G49034" s="162" t="s">
        <v>49279</v>
      </c>
    </row>
    <row r="49035" spans="7:7">
      <c r="G49035" s="162" t="s">
        <v>49280</v>
      </c>
    </row>
    <row r="49036" spans="7:7">
      <c r="G49036" s="162" t="s">
        <v>49281</v>
      </c>
    </row>
    <row r="49037" spans="7:7">
      <c r="G49037" s="162" t="s">
        <v>49282</v>
      </c>
    </row>
    <row r="49038" spans="7:7">
      <c r="G49038" s="162" t="s">
        <v>49283</v>
      </c>
    </row>
    <row r="49039" spans="7:7">
      <c r="G49039" s="162" t="s">
        <v>49284</v>
      </c>
    </row>
    <row r="49040" spans="7:7">
      <c r="G49040" s="162" t="s">
        <v>49285</v>
      </c>
    </row>
    <row r="49041" spans="7:7">
      <c r="G49041" s="162" t="s">
        <v>49286</v>
      </c>
    </row>
    <row r="49042" spans="7:7">
      <c r="G49042" s="162" t="s">
        <v>49287</v>
      </c>
    </row>
    <row r="49043" spans="7:7">
      <c r="G49043" s="162" t="s">
        <v>49288</v>
      </c>
    </row>
    <row r="49044" spans="7:7">
      <c r="G49044" s="162" t="s">
        <v>49289</v>
      </c>
    </row>
    <row r="49045" spans="7:7">
      <c r="G49045" s="162" t="s">
        <v>49290</v>
      </c>
    </row>
    <row r="49046" spans="7:7">
      <c r="G49046" s="162" t="s">
        <v>49291</v>
      </c>
    </row>
    <row r="49047" spans="7:7">
      <c r="G49047" s="162" t="s">
        <v>49292</v>
      </c>
    </row>
    <row r="49048" spans="7:7">
      <c r="G49048" s="162" t="s">
        <v>49293</v>
      </c>
    </row>
    <row r="49049" spans="7:7">
      <c r="G49049" s="162" t="s">
        <v>49294</v>
      </c>
    </row>
    <row r="49050" spans="7:7">
      <c r="G49050" s="162" t="s">
        <v>49295</v>
      </c>
    </row>
    <row r="49051" spans="7:7">
      <c r="G49051" s="162" t="s">
        <v>49296</v>
      </c>
    </row>
    <row r="49052" spans="7:7">
      <c r="G49052" s="162" t="s">
        <v>49297</v>
      </c>
    </row>
    <row r="49053" spans="7:7">
      <c r="G49053" s="162" t="s">
        <v>49298</v>
      </c>
    </row>
    <row r="49054" spans="7:7">
      <c r="G49054" s="162" t="s">
        <v>49299</v>
      </c>
    </row>
    <row r="49055" spans="7:7">
      <c r="G49055" s="162" t="s">
        <v>49300</v>
      </c>
    </row>
    <row r="49056" spans="7:7">
      <c r="G49056" s="162" t="s">
        <v>49301</v>
      </c>
    </row>
    <row r="49057" spans="7:7">
      <c r="G49057" s="162" t="s">
        <v>49302</v>
      </c>
    </row>
    <row r="49058" spans="7:7">
      <c r="G49058" s="162" t="s">
        <v>49303</v>
      </c>
    </row>
    <row r="49059" spans="7:7">
      <c r="G49059" s="162" t="s">
        <v>49304</v>
      </c>
    </row>
    <row r="49060" spans="7:7">
      <c r="G49060" s="162" t="s">
        <v>49305</v>
      </c>
    </row>
    <row r="49061" spans="7:7">
      <c r="G49061" s="162" t="s">
        <v>49306</v>
      </c>
    </row>
    <row r="49062" spans="7:7">
      <c r="G49062" s="162" t="s">
        <v>49307</v>
      </c>
    </row>
    <row r="49063" spans="7:7">
      <c r="G49063" s="162" t="s">
        <v>49308</v>
      </c>
    </row>
    <row r="49064" spans="7:7">
      <c r="G49064" s="162" t="s">
        <v>49309</v>
      </c>
    </row>
    <row r="49065" spans="7:7">
      <c r="G49065" s="162" t="s">
        <v>49310</v>
      </c>
    </row>
    <row r="49066" spans="7:7">
      <c r="G49066" s="162" t="s">
        <v>49311</v>
      </c>
    </row>
    <row r="49067" spans="7:7">
      <c r="G49067" s="162" t="s">
        <v>49312</v>
      </c>
    </row>
    <row r="49068" spans="7:7">
      <c r="G49068" s="162" t="s">
        <v>49313</v>
      </c>
    </row>
    <row r="49069" spans="7:7">
      <c r="G49069" s="162" t="s">
        <v>49314</v>
      </c>
    </row>
    <row r="49070" spans="7:7">
      <c r="G49070" s="162" t="s">
        <v>49315</v>
      </c>
    </row>
    <row r="49071" spans="7:7">
      <c r="G49071" s="162" t="s">
        <v>49316</v>
      </c>
    </row>
    <row r="49072" spans="7:7">
      <c r="G49072" s="162" t="s">
        <v>49317</v>
      </c>
    </row>
    <row r="49073" spans="7:7">
      <c r="G49073" s="162" t="s">
        <v>49318</v>
      </c>
    </row>
    <row r="49074" spans="7:7">
      <c r="G49074" s="162" t="s">
        <v>49319</v>
      </c>
    </row>
    <row r="49075" spans="7:7">
      <c r="G49075" s="162" t="s">
        <v>49320</v>
      </c>
    </row>
    <row r="49076" spans="7:7">
      <c r="G49076" s="162" t="s">
        <v>49321</v>
      </c>
    </row>
    <row r="49077" spans="7:7">
      <c r="G49077" s="162" t="s">
        <v>49322</v>
      </c>
    </row>
    <row r="49078" spans="7:7">
      <c r="G49078" s="162" t="s">
        <v>49323</v>
      </c>
    </row>
    <row r="49079" spans="7:7">
      <c r="G49079" s="162" t="s">
        <v>49324</v>
      </c>
    </row>
    <row r="49080" spans="7:7">
      <c r="G49080" s="162" t="s">
        <v>49325</v>
      </c>
    </row>
    <row r="49081" spans="7:7">
      <c r="G49081" s="162" t="s">
        <v>49326</v>
      </c>
    </row>
    <row r="49082" spans="7:7">
      <c r="G49082" s="162" t="s">
        <v>49327</v>
      </c>
    </row>
    <row r="49083" spans="7:7">
      <c r="G49083" s="162" t="s">
        <v>49328</v>
      </c>
    </row>
    <row r="49084" spans="7:7">
      <c r="G49084" s="162" t="s">
        <v>49329</v>
      </c>
    </row>
    <row r="49085" spans="7:7">
      <c r="G49085" s="162" t="s">
        <v>49330</v>
      </c>
    </row>
    <row r="49086" spans="7:7">
      <c r="G49086" s="162" t="s">
        <v>49331</v>
      </c>
    </row>
    <row r="49087" spans="7:7">
      <c r="G49087" s="162" t="s">
        <v>49332</v>
      </c>
    </row>
    <row r="49088" spans="7:7">
      <c r="G49088" s="162" t="s">
        <v>49333</v>
      </c>
    </row>
    <row r="49089" spans="7:7">
      <c r="G49089" s="162" t="s">
        <v>49334</v>
      </c>
    </row>
    <row r="49090" spans="7:7">
      <c r="G49090" s="162" t="s">
        <v>49335</v>
      </c>
    </row>
    <row r="49091" spans="7:7">
      <c r="G49091" s="162" t="s">
        <v>49336</v>
      </c>
    </row>
    <row r="49092" spans="7:7">
      <c r="G49092" s="162" t="s">
        <v>49337</v>
      </c>
    </row>
    <row r="49093" spans="7:7">
      <c r="G49093" s="162" t="s">
        <v>49338</v>
      </c>
    </row>
    <row r="49094" spans="7:7">
      <c r="G49094" s="162" t="s">
        <v>49339</v>
      </c>
    </row>
    <row r="49095" spans="7:7">
      <c r="G49095" s="162" t="s">
        <v>49340</v>
      </c>
    </row>
    <row r="49096" spans="7:7">
      <c r="G49096" s="162" t="s">
        <v>49341</v>
      </c>
    </row>
    <row r="49097" spans="7:7">
      <c r="G49097" s="162" t="s">
        <v>49342</v>
      </c>
    </row>
    <row r="49098" spans="7:7">
      <c r="G49098" s="162" t="s">
        <v>49343</v>
      </c>
    </row>
    <row r="49099" spans="7:7">
      <c r="G49099" s="162" t="s">
        <v>49344</v>
      </c>
    </row>
    <row r="49100" spans="7:7">
      <c r="G49100" s="162" t="s">
        <v>49345</v>
      </c>
    </row>
    <row r="49101" spans="7:7">
      <c r="G49101" s="162" t="s">
        <v>49346</v>
      </c>
    </row>
    <row r="49102" spans="7:7">
      <c r="G49102" s="162" t="s">
        <v>49347</v>
      </c>
    </row>
    <row r="49103" spans="7:7">
      <c r="G49103" s="162" t="s">
        <v>49348</v>
      </c>
    </row>
    <row r="49104" spans="7:7">
      <c r="G49104" s="162" t="s">
        <v>49349</v>
      </c>
    </row>
    <row r="49105" spans="7:7">
      <c r="G49105" s="162" t="s">
        <v>49350</v>
      </c>
    </row>
    <row r="49106" spans="7:7">
      <c r="G49106" s="162" t="s">
        <v>49351</v>
      </c>
    </row>
    <row r="49107" spans="7:7">
      <c r="G49107" s="162" t="s">
        <v>49352</v>
      </c>
    </row>
    <row r="49108" spans="7:7">
      <c r="G49108" s="162" t="s">
        <v>49353</v>
      </c>
    </row>
    <row r="49109" spans="7:7">
      <c r="G49109" s="162" t="s">
        <v>49354</v>
      </c>
    </row>
    <row r="49110" spans="7:7">
      <c r="G49110" s="162" t="s">
        <v>49355</v>
      </c>
    </row>
    <row r="49111" spans="7:7">
      <c r="G49111" s="162" t="s">
        <v>49356</v>
      </c>
    </row>
    <row r="49112" spans="7:7">
      <c r="G49112" s="162" t="s">
        <v>49357</v>
      </c>
    </row>
    <row r="49113" spans="7:7">
      <c r="G49113" s="162" t="s">
        <v>49358</v>
      </c>
    </row>
    <row r="49114" spans="7:7">
      <c r="G49114" s="162" t="s">
        <v>49359</v>
      </c>
    </row>
    <row r="49115" spans="7:7">
      <c r="G49115" s="162" t="s">
        <v>49360</v>
      </c>
    </row>
    <row r="49116" spans="7:7">
      <c r="G49116" s="162" t="s">
        <v>49361</v>
      </c>
    </row>
    <row r="49117" spans="7:7">
      <c r="G49117" s="162" t="s">
        <v>49362</v>
      </c>
    </row>
    <row r="49118" spans="7:7">
      <c r="G49118" s="162" t="s">
        <v>49363</v>
      </c>
    </row>
    <row r="49119" spans="7:7">
      <c r="G49119" s="162" t="s">
        <v>49364</v>
      </c>
    </row>
    <row r="49120" spans="7:7">
      <c r="G49120" s="162" t="s">
        <v>49365</v>
      </c>
    </row>
    <row r="49121" spans="7:7">
      <c r="G49121" s="162" t="s">
        <v>49366</v>
      </c>
    </row>
    <row r="49122" spans="7:7">
      <c r="G49122" s="162" t="s">
        <v>49367</v>
      </c>
    </row>
    <row r="49123" spans="7:7">
      <c r="G49123" s="162" t="s">
        <v>49368</v>
      </c>
    </row>
    <row r="49124" spans="7:7">
      <c r="G49124" s="162" t="s">
        <v>49369</v>
      </c>
    </row>
    <row r="49125" spans="7:7">
      <c r="G49125" s="162" t="s">
        <v>49370</v>
      </c>
    </row>
    <row r="49126" spans="7:7">
      <c r="G49126" s="162" t="s">
        <v>49371</v>
      </c>
    </row>
    <row r="49127" spans="7:7">
      <c r="G49127" s="162" t="s">
        <v>49372</v>
      </c>
    </row>
    <row r="49128" spans="7:7">
      <c r="G49128" s="162" t="s">
        <v>49373</v>
      </c>
    </row>
    <row r="49129" spans="7:7">
      <c r="G49129" s="162" t="s">
        <v>49374</v>
      </c>
    </row>
    <row r="49130" spans="7:7">
      <c r="G49130" s="162" t="s">
        <v>49375</v>
      </c>
    </row>
    <row r="49131" spans="7:7">
      <c r="G49131" s="162" t="s">
        <v>49376</v>
      </c>
    </row>
    <row r="49132" spans="7:7">
      <c r="G49132" s="162" t="s">
        <v>49377</v>
      </c>
    </row>
    <row r="49133" spans="7:7">
      <c r="G49133" s="162" t="s">
        <v>49378</v>
      </c>
    </row>
    <row r="49134" spans="7:7">
      <c r="G49134" s="162" t="s">
        <v>49379</v>
      </c>
    </row>
    <row r="49135" spans="7:7">
      <c r="G49135" s="162" t="s">
        <v>49380</v>
      </c>
    </row>
    <row r="49136" spans="7:7">
      <c r="G49136" s="162" t="s">
        <v>49381</v>
      </c>
    </row>
    <row r="49137" spans="7:7">
      <c r="G49137" s="162" t="s">
        <v>49382</v>
      </c>
    </row>
    <row r="49138" spans="7:7">
      <c r="G49138" s="162" t="s">
        <v>49383</v>
      </c>
    </row>
    <row r="49139" spans="7:7">
      <c r="G49139" s="162" t="s">
        <v>49384</v>
      </c>
    </row>
    <row r="49140" spans="7:7">
      <c r="G49140" s="162" t="s">
        <v>49385</v>
      </c>
    </row>
    <row r="49141" spans="7:7">
      <c r="G49141" s="162" t="s">
        <v>49386</v>
      </c>
    </row>
    <row r="49142" spans="7:7">
      <c r="G49142" s="162" t="s">
        <v>49387</v>
      </c>
    </row>
    <row r="49143" spans="7:7">
      <c r="G49143" s="162" t="s">
        <v>49388</v>
      </c>
    </row>
    <row r="49144" spans="7:7">
      <c r="G49144" s="162" t="s">
        <v>49389</v>
      </c>
    </row>
    <row r="49145" spans="7:7">
      <c r="G49145" s="162" t="s">
        <v>49390</v>
      </c>
    </row>
    <row r="49146" spans="7:7">
      <c r="G49146" s="162" t="s">
        <v>49391</v>
      </c>
    </row>
    <row r="49147" spans="7:7">
      <c r="G49147" s="162" t="s">
        <v>49392</v>
      </c>
    </row>
    <row r="49148" spans="7:7">
      <c r="G49148" s="162" t="s">
        <v>49393</v>
      </c>
    </row>
    <row r="49149" spans="7:7">
      <c r="G49149" s="162" t="s">
        <v>49394</v>
      </c>
    </row>
    <row r="49150" spans="7:7">
      <c r="G49150" s="162" t="s">
        <v>49395</v>
      </c>
    </row>
    <row r="49151" spans="7:7">
      <c r="G49151" s="162" t="s">
        <v>49396</v>
      </c>
    </row>
    <row r="49152" spans="7:7">
      <c r="G49152" s="162" t="s">
        <v>49397</v>
      </c>
    </row>
    <row r="49153" spans="7:7">
      <c r="G49153" s="162" t="s">
        <v>49398</v>
      </c>
    </row>
    <row r="49154" spans="7:7">
      <c r="G49154" s="162" t="s">
        <v>49399</v>
      </c>
    </row>
    <row r="49155" spans="7:7">
      <c r="G49155" s="162" t="s">
        <v>49400</v>
      </c>
    </row>
    <row r="49156" spans="7:7">
      <c r="G49156" s="162" t="s">
        <v>49401</v>
      </c>
    </row>
    <row r="49157" spans="7:7">
      <c r="G49157" s="162" t="s">
        <v>49402</v>
      </c>
    </row>
    <row r="49158" spans="7:7">
      <c r="G49158" s="162" t="s">
        <v>49403</v>
      </c>
    </row>
    <row r="49159" spans="7:7">
      <c r="G49159" s="162" t="s">
        <v>49404</v>
      </c>
    </row>
    <row r="49160" spans="7:7">
      <c r="G49160" s="162" t="s">
        <v>49405</v>
      </c>
    </row>
    <row r="49161" spans="7:7">
      <c r="G49161" s="162" t="s">
        <v>49406</v>
      </c>
    </row>
    <row r="49162" spans="7:7">
      <c r="G49162" s="162" t="s">
        <v>49407</v>
      </c>
    </row>
    <row r="49163" spans="7:7">
      <c r="G49163" s="162" t="s">
        <v>49408</v>
      </c>
    </row>
    <row r="49164" spans="7:7">
      <c r="G49164" s="162" t="s">
        <v>49409</v>
      </c>
    </row>
    <row r="49165" spans="7:7">
      <c r="G49165" s="162" t="s">
        <v>49410</v>
      </c>
    </row>
    <row r="49166" spans="7:7">
      <c r="G49166" s="162" t="s">
        <v>49411</v>
      </c>
    </row>
    <row r="49167" spans="7:7">
      <c r="G49167" s="162" t="s">
        <v>49412</v>
      </c>
    </row>
    <row r="49168" spans="7:7">
      <c r="G49168" s="162" t="s">
        <v>49413</v>
      </c>
    </row>
    <row r="49169" spans="7:7">
      <c r="G49169" s="162" t="s">
        <v>49414</v>
      </c>
    </row>
    <row r="49170" spans="7:7">
      <c r="G49170" s="162" t="s">
        <v>49415</v>
      </c>
    </row>
    <row r="49171" spans="7:7">
      <c r="G49171" s="162" t="s">
        <v>49416</v>
      </c>
    </row>
    <row r="49172" spans="7:7">
      <c r="G49172" s="162" t="s">
        <v>49417</v>
      </c>
    </row>
    <row r="49173" spans="7:7">
      <c r="G49173" s="162" t="s">
        <v>49418</v>
      </c>
    </row>
    <row r="49174" spans="7:7">
      <c r="G49174" s="162" t="s">
        <v>49419</v>
      </c>
    </row>
    <row r="49175" spans="7:7">
      <c r="G49175" s="162" t="s">
        <v>49420</v>
      </c>
    </row>
    <row r="49176" spans="7:7">
      <c r="G49176" s="162" t="s">
        <v>49421</v>
      </c>
    </row>
    <row r="49177" spans="7:7">
      <c r="G49177" s="162" t="s">
        <v>49422</v>
      </c>
    </row>
    <row r="49178" spans="7:7">
      <c r="G49178" s="162" t="s">
        <v>49423</v>
      </c>
    </row>
    <row r="49179" spans="7:7">
      <c r="G49179" s="162" t="s">
        <v>49424</v>
      </c>
    </row>
    <row r="49180" spans="7:7">
      <c r="G49180" s="162" t="s">
        <v>49425</v>
      </c>
    </row>
    <row r="49181" spans="7:7">
      <c r="G49181" s="162" t="s">
        <v>49426</v>
      </c>
    </row>
    <row r="49182" spans="7:7">
      <c r="G49182" s="162" t="s">
        <v>49427</v>
      </c>
    </row>
    <row r="49183" spans="7:7">
      <c r="G49183" s="162" t="s">
        <v>49428</v>
      </c>
    </row>
    <row r="49184" spans="7:7">
      <c r="G49184" s="162" t="s">
        <v>49429</v>
      </c>
    </row>
    <row r="49185" spans="7:7">
      <c r="G49185" s="162" t="s">
        <v>49430</v>
      </c>
    </row>
    <row r="49186" spans="7:7">
      <c r="G49186" s="162" t="s">
        <v>49431</v>
      </c>
    </row>
    <row r="49187" spans="7:7">
      <c r="G49187" s="162" t="s">
        <v>49432</v>
      </c>
    </row>
    <row r="49188" spans="7:7">
      <c r="G49188" s="162" t="s">
        <v>49433</v>
      </c>
    </row>
    <row r="49189" spans="7:7">
      <c r="G49189" s="162" t="s">
        <v>49434</v>
      </c>
    </row>
    <row r="49190" spans="7:7">
      <c r="G49190" s="162" t="s">
        <v>49435</v>
      </c>
    </row>
    <row r="49191" spans="7:7">
      <c r="G49191" s="162" t="s">
        <v>49436</v>
      </c>
    </row>
    <row r="49192" spans="7:7">
      <c r="G49192" s="162" t="s">
        <v>49437</v>
      </c>
    </row>
    <row r="49193" spans="7:7">
      <c r="G49193" s="162" t="s">
        <v>49438</v>
      </c>
    </row>
    <row r="49194" spans="7:7">
      <c r="G49194" s="162" t="s">
        <v>49439</v>
      </c>
    </row>
    <row r="49195" spans="7:7">
      <c r="G49195" s="162" t="s">
        <v>49440</v>
      </c>
    </row>
    <row r="49196" spans="7:7">
      <c r="G49196" s="162" t="s">
        <v>49441</v>
      </c>
    </row>
    <row r="49197" spans="7:7">
      <c r="G49197" s="162" t="s">
        <v>49442</v>
      </c>
    </row>
    <row r="49198" spans="7:7">
      <c r="G49198" s="162" t="s">
        <v>49443</v>
      </c>
    </row>
    <row r="49199" spans="7:7">
      <c r="G49199" s="162" t="s">
        <v>49444</v>
      </c>
    </row>
    <row r="49200" spans="7:7">
      <c r="G49200" s="162" t="s">
        <v>49445</v>
      </c>
    </row>
    <row r="49201" spans="7:7">
      <c r="G49201" s="162" t="s">
        <v>49446</v>
      </c>
    </row>
    <row r="49202" spans="7:7">
      <c r="G49202" s="162" t="s">
        <v>49447</v>
      </c>
    </row>
    <row r="49203" spans="7:7">
      <c r="G49203" s="162" t="s">
        <v>49448</v>
      </c>
    </row>
    <row r="49204" spans="7:7">
      <c r="G49204" s="162" t="s">
        <v>49449</v>
      </c>
    </row>
    <row r="49205" spans="7:7">
      <c r="G49205" s="162" t="s">
        <v>49450</v>
      </c>
    </row>
    <row r="49206" spans="7:7">
      <c r="G49206" s="162" t="s">
        <v>49451</v>
      </c>
    </row>
    <row r="49207" spans="7:7">
      <c r="G49207" s="162" t="s">
        <v>49452</v>
      </c>
    </row>
    <row r="49208" spans="7:7">
      <c r="G49208" s="162" t="s">
        <v>49453</v>
      </c>
    </row>
    <row r="49209" spans="7:7">
      <c r="G49209" s="162" t="s">
        <v>49454</v>
      </c>
    </row>
    <row r="49210" spans="7:7">
      <c r="G49210" s="162" t="s">
        <v>49455</v>
      </c>
    </row>
    <row r="49211" spans="7:7">
      <c r="G49211" s="162" t="s">
        <v>49456</v>
      </c>
    </row>
    <row r="49212" spans="7:7">
      <c r="G49212" s="162" t="s">
        <v>49457</v>
      </c>
    </row>
    <row r="49213" spans="7:7">
      <c r="G49213" s="162" t="s">
        <v>49458</v>
      </c>
    </row>
    <row r="49214" spans="7:7">
      <c r="G49214" s="162" t="s">
        <v>49459</v>
      </c>
    </row>
    <row r="49215" spans="7:7">
      <c r="G49215" s="162" t="s">
        <v>49460</v>
      </c>
    </row>
    <row r="49216" spans="7:7">
      <c r="G49216" s="162" t="s">
        <v>49461</v>
      </c>
    </row>
    <row r="49217" spans="7:7">
      <c r="G49217" s="162" t="s">
        <v>49462</v>
      </c>
    </row>
    <row r="49218" spans="7:7">
      <c r="G49218" s="162" t="s">
        <v>49463</v>
      </c>
    </row>
    <row r="49219" spans="7:7">
      <c r="G49219" s="162" t="s">
        <v>49464</v>
      </c>
    </row>
    <row r="49220" spans="7:7">
      <c r="G49220" s="162" t="s">
        <v>49465</v>
      </c>
    </row>
    <row r="49221" spans="7:7">
      <c r="G49221" s="162" t="s">
        <v>49466</v>
      </c>
    </row>
    <row r="49222" spans="7:7">
      <c r="G49222" s="162" t="s">
        <v>49467</v>
      </c>
    </row>
    <row r="49223" spans="7:7">
      <c r="G49223" s="162" t="s">
        <v>49468</v>
      </c>
    </row>
    <row r="49224" spans="7:7">
      <c r="G49224" s="162" t="s">
        <v>49469</v>
      </c>
    </row>
    <row r="49225" spans="7:7">
      <c r="G49225" s="162" t="s">
        <v>49470</v>
      </c>
    </row>
    <row r="49226" spans="7:7">
      <c r="G49226" s="162" t="s">
        <v>49471</v>
      </c>
    </row>
    <row r="49227" spans="7:7">
      <c r="G49227" s="162" t="s">
        <v>49472</v>
      </c>
    </row>
    <row r="49228" spans="7:7">
      <c r="G49228" s="162" t="s">
        <v>49473</v>
      </c>
    </row>
    <row r="49229" spans="7:7">
      <c r="G49229" s="162" t="s">
        <v>49474</v>
      </c>
    </row>
    <row r="49230" spans="7:7">
      <c r="G49230" s="162" t="s">
        <v>49475</v>
      </c>
    </row>
    <row r="49231" spans="7:7">
      <c r="G49231" s="162" t="s">
        <v>49476</v>
      </c>
    </row>
    <row r="49232" spans="7:7">
      <c r="G49232" s="162" t="s">
        <v>49477</v>
      </c>
    </row>
    <row r="49233" spans="7:7">
      <c r="G49233" s="162" t="s">
        <v>49478</v>
      </c>
    </row>
    <row r="49234" spans="7:7">
      <c r="G49234" s="162" t="s">
        <v>49479</v>
      </c>
    </row>
    <row r="49235" spans="7:7">
      <c r="G49235" s="162" t="s">
        <v>49480</v>
      </c>
    </row>
    <row r="49236" spans="7:7">
      <c r="G49236" s="162" t="s">
        <v>49481</v>
      </c>
    </row>
    <row r="49237" spans="7:7">
      <c r="G49237" s="162" t="s">
        <v>49482</v>
      </c>
    </row>
    <row r="49238" spans="7:7">
      <c r="G49238" s="162" t="s">
        <v>49483</v>
      </c>
    </row>
    <row r="49239" spans="7:7">
      <c r="G49239" s="162" t="s">
        <v>49484</v>
      </c>
    </row>
    <row r="49240" spans="7:7">
      <c r="G49240" s="162" t="s">
        <v>49485</v>
      </c>
    </row>
    <row r="49241" spans="7:7">
      <c r="G49241" s="162" t="s">
        <v>49486</v>
      </c>
    </row>
    <row r="49242" spans="7:7">
      <c r="G49242" s="162" t="s">
        <v>49487</v>
      </c>
    </row>
    <row r="49243" spans="7:7">
      <c r="G49243" s="162" t="s">
        <v>49488</v>
      </c>
    </row>
    <row r="49244" spans="7:7">
      <c r="G49244" s="162" t="s">
        <v>49489</v>
      </c>
    </row>
    <row r="49245" spans="7:7">
      <c r="G49245" s="162" t="s">
        <v>49490</v>
      </c>
    </row>
    <row r="49246" spans="7:7">
      <c r="G49246" s="162" t="s">
        <v>49491</v>
      </c>
    </row>
    <row r="49247" spans="7:7">
      <c r="G49247" s="162" t="s">
        <v>49492</v>
      </c>
    </row>
    <row r="49248" spans="7:7">
      <c r="G49248" s="162" t="s">
        <v>49493</v>
      </c>
    </row>
    <row r="49249" spans="7:7">
      <c r="G49249" s="162" t="s">
        <v>49494</v>
      </c>
    </row>
    <row r="49250" spans="7:7">
      <c r="G49250" s="162" t="s">
        <v>49495</v>
      </c>
    </row>
    <row r="49251" spans="7:7">
      <c r="G49251" s="162" t="s">
        <v>49496</v>
      </c>
    </row>
    <row r="49252" spans="7:7">
      <c r="G49252" s="162" t="s">
        <v>49497</v>
      </c>
    </row>
    <row r="49253" spans="7:7">
      <c r="G49253" s="162" t="s">
        <v>49498</v>
      </c>
    </row>
    <row r="49254" spans="7:7">
      <c r="G49254" s="162" t="s">
        <v>49499</v>
      </c>
    </row>
    <row r="49255" spans="7:7">
      <c r="G49255" s="162" t="s">
        <v>49500</v>
      </c>
    </row>
    <row r="49256" spans="7:7">
      <c r="G49256" s="162" t="s">
        <v>49501</v>
      </c>
    </row>
    <row r="49257" spans="7:7">
      <c r="G49257" s="162" t="s">
        <v>49502</v>
      </c>
    </row>
    <row r="49258" spans="7:7">
      <c r="G49258" s="162" t="s">
        <v>49503</v>
      </c>
    </row>
    <row r="49259" spans="7:7">
      <c r="G49259" s="162" t="s">
        <v>49504</v>
      </c>
    </row>
    <row r="49260" spans="7:7">
      <c r="G49260" s="162" t="s">
        <v>49505</v>
      </c>
    </row>
    <row r="49261" spans="7:7">
      <c r="G49261" s="162" t="s">
        <v>49506</v>
      </c>
    </row>
    <row r="49262" spans="7:7">
      <c r="G49262" s="162" t="s">
        <v>49507</v>
      </c>
    </row>
    <row r="49263" spans="7:7">
      <c r="G49263" s="162" t="s">
        <v>49508</v>
      </c>
    </row>
    <row r="49264" spans="7:7">
      <c r="G49264" s="162" t="s">
        <v>49509</v>
      </c>
    </row>
    <row r="49265" spans="7:7">
      <c r="G49265" s="162" t="s">
        <v>49510</v>
      </c>
    </row>
    <row r="49266" spans="7:7">
      <c r="G49266" s="162" t="s">
        <v>49511</v>
      </c>
    </row>
    <row r="49267" spans="7:7">
      <c r="G49267" s="162" t="s">
        <v>49512</v>
      </c>
    </row>
    <row r="49268" spans="7:7">
      <c r="G49268" s="162" t="s">
        <v>49513</v>
      </c>
    </row>
    <row r="49269" spans="7:7">
      <c r="G49269" s="162" t="s">
        <v>49514</v>
      </c>
    </row>
    <row r="49270" spans="7:7">
      <c r="G49270" s="162" t="s">
        <v>49515</v>
      </c>
    </row>
    <row r="49271" spans="7:7">
      <c r="G49271" s="162" t="s">
        <v>49516</v>
      </c>
    </row>
    <row r="49272" spans="7:7">
      <c r="G49272" s="162" t="s">
        <v>49517</v>
      </c>
    </row>
    <row r="49273" spans="7:7">
      <c r="G49273" s="162" t="s">
        <v>49518</v>
      </c>
    </row>
    <row r="49274" spans="7:7">
      <c r="G49274" s="162" t="s">
        <v>49519</v>
      </c>
    </row>
    <row r="49275" spans="7:7">
      <c r="G49275" s="162" t="s">
        <v>49520</v>
      </c>
    </row>
    <row r="49276" spans="7:7">
      <c r="G49276" s="162" t="s">
        <v>49521</v>
      </c>
    </row>
    <row r="49277" spans="7:7">
      <c r="G49277" s="162" t="s">
        <v>49522</v>
      </c>
    </row>
    <row r="49278" spans="7:7">
      <c r="G49278" s="162" t="s">
        <v>49523</v>
      </c>
    </row>
    <row r="49279" spans="7:7">
      <c r="G49279" s="162" t="s">
        <v>49524</v>
      </c>
    </row>
    <row r="49280" spans="7:7">
      <c r="G49280" s="162" t="s">
        <v>49525</v>
      </c>
    </row>
    <row r="49281" spans="7:7">
      <c r="G49281" s="162" t="s">
        <v>49526</v>
      </c>
    </row>
    <row r="49282" spans="7:7">
      <c r="G49282" s="162" t="s">
        <v>49527</v>
      </c>
    </row>
    <row r="49283" spans="7:7">
      <c r="G49283" s="162" t="s">
        <v>49528</v>
      </c>
    </row>
    <row r="49284" spans="7:7">
      <c r="G49284" s="162" t="s">
        <v>49529</v>
      </c>
    </row>
    <row r="49285" spans="7:7">
      <c r="G49285" s="162" t="s">
        <v>49530</v>
      </c>
    </row>
    <row r="49286" spans="7:7">
      <c r="G49286" s="162" t="s">
        <v>49531</v>
      </c>
    </row>
    <row r="49287" spans="7:7">
      <c r="G49287" s="162" t="s">
        <v>49532</v>
      </c>
    </row>
    <row r="49288" spans="7:7">
      <c r="G49288" s="162" t="s">
        <v>49533</v>
      </c>
    </row>
    <row r="49289" spans="7:7">
      <c r="G49289" s="162" t="s">
        <v>49534</v>
      </c>
    </row>
    <row r="49290" spans="7:7">
      <c r="G49290" s="162" t="s">
        <v>49535</v>
      </c>
    </row>
    <row r="49291" spans="7:7">
      <c r="G49291" s="162" t="s">
        <v>49536</v>
      </c>
    </row>
    <row r="49292" spans="7:7">
      <c r="G49292" s="162" t="s">
        <v>49537</v>
      </c>
    </row>
    <row r="49293" spans="7:7">
      <c r="G49293" s="162" t="s">
        <v>49538</v>
      </c>
    </row>
    <row r="49294" spans="7:7">
      <c r="G49294" s="162" t="s">
        <v>49539</v>
      </c>
    </row>
    <row r="49295" spans="7:7">
      <c r="G49295" s="162" t="s">
        <v>49540</v>
      </c>
    </row>
    <row r="49296" spans="7:7">
      <c r="G49296" s="162" t="s">
        <v>49541</v>
      </c>
    </row>
    <row r="49297" spans="7:7">
      <c r="G49297" s="162" t="s">
        <v>49542</v>
      </c>
    </row>
    <row r="49298" spans="7:7">
      <c r="G49298" s="162" t="s">
        <v>49543</v>
      </c>
    </row>
    <row r="49299" spans="7:7">
      <c r="G49299" s="162" t="s">
        <v>49544</v>
      </c>
    </row>
    <row r="49300" spans="7:7">
      <c r="G49300" s="162" t="s">
        <v>49545</v>
      </c>
    </row>
    <row r="49301" spans="7:7">
      <c r="G49301" s="162" t="s">
        <v>49546</v>
      </c>
    </row>
    <row r="49302" spans="7:7">
      <c r="G49302" s="162" t="s">
        <v>49547</v>
      </c>
    </row>
    <row r="49303" spans="7:7">
      <c r="G49303" s="162" t="s">
        <v>49548</v>
      </c>
    </row>
    <row r="49304" spans="7:7">
      <c r="G49304" s="162" t="s">
        <v>49549</v>
      </c>
    </row>
    <row r="49305" spans="7:7">
      <c r="G49305" s="162" t="s">
        <v>49550</v>
      </c>
    </row>
    <row r="49306" spans="7:7">
      <c r="G49306" s="162" t="s">
        <v>49551</v>
      </c>
    </row>
    <row r="49307" spans="7:7">
      <c r="G49307" s="162" t="s">
        <v>49552</v>
      </c>
    </row>
    <row r="49308" spans="7:7">
      <c r="G49308" s="162" t="s">
        <v>49553</v>
      </c>
    </row>
    <row r="49309" spans="7:7">
      <c r="G49309" s="162" t="s">
        <v>49554</v>
      </c>
    </row>
    <row r="49310" spans="7:7">
      <c r="G49310" s="162" t="s">
        <v>49555</v>
      </c>
    </row>
    <row r="49311" spans="7:7">
      <c r="G49311" s="162" t="s">
        <v>49556</v>
      </c>
    </row>
    <row r="49312" spans="7:7">
      <c r="G49312" s="162" t="s">
        <v>49557</v>
      </c>
    </row>
    <row r="49313" spans="7:7">
      <c r="G49313" s="162" t="s">
        <v>49558</v>
      </c>
    </row>
    <row r="49314" spans="7:7">
      <c r="G49314" s="162" t="s">
        <v>49559</v>
      </c>
    </row>
    <row r="49315" spans="7:7">
      <c r="G49315" s="162" t="s">
        <v>49560</v>
      </c>
    </row>
    <row r="49316" spans="7:7">
      <c r="G49316" s="162" t="s">
        <v>49561</v>
      </c>
    </row>
    <row r="49317" spans="7:7">
      <c r="G49317" s="162" t="s">
        <v>49562</v>
      </c>
    </row>
    <row r="49318" spans="7:7">
      <c r="G49318" s="162" t="s">
        <v>49563</v>
      </c>
    </row>
    <row r="49319" spans="7:7">
      <c r="G49319" s="162" t="s">
        <v>49564</v>
      </c>
    </row>
    <row r="49320" spans="7:7">
      <c r="G49320" s="162" t="s">
        <v>49565</v>
      </c>
    </row>
    <row r="49321" spans="7:7">
      <c r="G49321" s="162" t="s">
        <v>49566</v>
      </c>
    </row>
    <row r="49322" spans="7:7">
      <c r="G49322" s="162" t="s">
        <v>49567</v>
      </c>
    </row>
    <row r="49323" spans="7:7">
      <c r="G49323" s="162" t="s">
        <v>49568</v>
      </c>
    </row>
    <row r="49324" spans="7:7">
      <c r="G49324" s="162" t="s">
        <v>49569</v>
      </c>
    </row>
    <row r="49325" spans="7:7">
      <c r="G49325" s="162" t="s">
        <v>49570</v>
      </c>
    </row>
    <row r="49326" spans="7:7">
      <c r="G49326" s="162" t="s">
        <v>49571</v>
      </c>
    </row>
    <row r="49327" spans="7:7">
      <c r="G49327" s="162" t="s">
        <v>49572</v>
      </c>
    </row>
    <row r="49328" spans="7:7">
      <c r="G49328" s="162" t="s">
        <v>49573</v>
      </c>
    </row>
    <row r="49329" spans="7:7">
      <c r="G49329" s="162" t="s">
        <v>49574</v>
      </c>
    </row>
    <row r="49330" spans="7:7">
      <c r="G49330" s="162" t="s">
        <v>49575</v>
      </c>
    </row>
    <row r="49331" spans="7:7">
      <c r="G49331" s="162" t="s">
        <v>49576</v>
      </c>
    </row>
    <row r="49332" spans="7:7">
      <c r="G49332" s="162" t="s">
        <v>49577</v>
      </c>
    </row>
    <row r="49333" spans="7:7">
      <c r="G49333" s="162" t="s">
        <v>49578</v>
      </c>
    </row>
    <row r="49334" spans="7:7">
      <c r="G49334" s="162" t="s">
        <v>49579</v>
      </c>
    </row>
    <row r="49335" spans="7:7">
      <c r="G49335" s="162" t="s">
        <v>49580</v>
      </c>
    </row>
    <row r="49336" spans="7:7">
      <c r="G49336" s="162" t="s">
        <v>49581</v>
      </c>
    </row>
    <row r="49337" spans="7:7">
      <c r="G49337" s="162" t="s">
        <v>49582</v>
      </c>
    </row>
    <row r="49338" spans="7:7">
      <c r="G49338" s="162" t="s">
        <v>49583</v>
      </c>
    </row>
    <row r="49339" spans="7:7">
      <c r="G49339" s="162" t="s">
        <v>49584</v>
      </c>
    </row>
    <row r="49340" spans="7:7">
      <c r="G49340" s="162" t="s">
        <v>49585</v>
      </c>
    </row>
    <row r="49341" spans="7:7">
      <c r="G49341" s="162" t="s">
        <v>49586</v>
      </c>
    </row>
    <row r="49342" spans="7:7">
      <c r="G49342" s="162" t="s">
        <v>49587</v>
      </c>
    </row>
    <row r="49343" spans="7:7">
      <c r="G49343" s="162" t="s">
        <v>49588</v>
      </c>
    </row>
    <row r="49344" spans="7:7">
      <c r="G49344" s="162" t="s">
        <v>49589</v>
      </c>
    </row>
    <row r="49345" spans="7:7">
      <c r="G49345" s="162" t="s">
        <v>49590</v>
      </c>
    </row>
    <row r="49346" spans="7:7">
      <c r="G49346" s="162" t="s">
        <v>49591</v>
      </c>
    </row>
    <row r="49347" spans="7:7">
      <c r="G49347" s="162" t="s">
        <v>49592</v>
      </c>
    </row>
    <row r="49348" spans="7:7">
      <c r="G49348" s="162" t="s">
        <v>49593</v>
      </c>
    </row>
    <row r="49349" spans="7:7">
      <c r="G49349" s="162" t="s">
        <v>49594</v>
      </c>
    </row>
    <row r="49350" spans="7:7">
      <c r="G49350" s="162" t="s">
        <v>49595</v>
      </c>
    </row>
    <row r="49351" spans="7:7">
      <c r="G49351" s="162" t="s">
        <v>49596</v>
      </c>
    </row>
    <row r="49352" spans="7:7">
      <c r="G49352" s="162" t="s">
        <v>49597</v>
      </c>
    </row>
    <row r="49353" spans="7:7">
      <c r="G49353" s="162" t="s">
        <v>49598</v>
      </c>
    </row>
    <row r="49354" spans="7:7">
      <c r="G49354" s="162" t="s">
        <v>49599</v>
      </c>
    </row>
    <row r="49355" spans="7:7">
      <c r="G49355" s="162" t="s">
        <v>49600</v>
      </c>
    </row>
    <row r="49356" spans="7:7">
      <c r="G49356" s="162" t="s">
        <v>49601</v>
      </c>
    </row>
    <row r="49357" spans="7:7">
      <c r="G49357" s="162" t="s">
        <v>49602</v>
      </c>
    </row>
    <row r="49358" spans="7:7">
      <c r="G49358" s="162" t="s">
        <v>49603</v>
      </c>
    </row>
    <row r="49359" spans="7:7">
      <c r="G49359" s="162" t="s">
        <v>49604</v>
      </c>
    </row>
    <row r="49360" spans="7:7">
      <c r="G49360" s="162" t="s">
        <v>49605</v>
      </c>
    </row>
    <row r="49361" spans="7:7">
      <c r="G49361" s="162" t="s">
        <v>49606</v>
      </c>
    </row>
    <row r="49362" spans="7:7">
      <c r="G49362" s="162" t="s">
        <v>49607</v>
      </c>
    </row>
    <row r="49363" spans="7:7">
      <c r="G49363" s="162" t="s">
        <v>49608</v>
      </c>
    </row>
    <row r="49364" spans="7:7">
      <c r="G49364" s="162" t="s">
        <v>49609</v>
      </c>
    </row>
    <row r="49365" spans="7:7">
      <c r="G49365" s="162" t="s">
        <v>49610</v>
      </c>
    </row>
    <row r="49366" spans="7:7">
      <c r="G49366" s="162" t="s">
        <v>49611</v>
      </c>
    </row>
    <row r="49367" spans="7:7">
      <c r="G49367" s="162" t="s">
        <v>49612</v>
      </c>
    </row>
    <row r="49368" spans="7:7">
      <c r="G49368" s="162" t="s">
        <v>49613</v>
      </c>
    </row>
    <row r="49369" spans="7:7">
      <c r="G49369" s="162" t="s">
        <v>49614</v>
      </c>
    </row>
    <row r="49370" spans="7:7">
      <c r="G49370" s="162" t="s">
        <v>49615</v>
      </c>
    </row>
    <row r="49371" spans="7:7">
      <c r="G49371" s="162" t="s">
        <v>49616</v>
      </c>
    </row>
    <row r="49372" spans="7:7">
      <c r="G49372" s="162" t="s">
        <v>49617</v>
      </c>
    </row>
    <row r="49373" spans="7:7">
      <c r="G49373" s="162" t="s">
        <v>49618</v>
      </c>
    </row>
    <row r="49374" spans="7:7">
      <c r="G49374" s="162" t="s">
        <v>49619</v>
      </c>
    </row>
    <row r="49375" spans="7:7">
      <c r="G49375" s="162" t="s">
        <v>49620</v>
      </c>
    </row>
    <row r="49376" spans="7:7">
      <c r="G49376" s="162" t="s">
        <v>49621</v>
      </c>
    </row>
    <row r="49377" spans="7:7">
      <c r="G49377" s="162" t="s">
        <v>49622</v>
      </c>
    </row>
    <row r="49378" spans="7:7">
      <c r="G49378" s="162" t="s">
        <v>49623</v>
      </c>
    </row>
    <row r="49379" spans="7:7">
      <c r="G49379" s="162" t="s">
        <v>49624</v>
      </c>
    </row>
    <row r="49380" spans="7:7">
      <c r="G49380" s="162" t="s">
        <v>49625</v>
      </c>
    </row>
    <row r="49381" spans="7:7">
      <c r="G49381" s="162" t="s">
        <v>49626</v>
      </c>
    </row>
    <row r="49382" spans="7:7">
      <c r="G49382" s="162" t="s">
        <v>49627</v>
      </c>
    </row>
    <row r="49383" spans="7:7">
      <c r="G49383" s="162" t="s">
        <v>49628</v>
      </c>
    </row>
    <row r="49384" spans="7:7">
      <c r="G49384" s="162" t="s">
        <v>49629</v>
      </c>
    </row>
    <row r="49385" spans="7:7">
      <c r="G49385" s="162" t="s">
        <v>49630</v>
      </c>
    </row>
    <row r="49386" spans="7:7">
      <c r="G49386" s="162" t="s">
        <v>49631</v>
      </c>
    </row>
    <row r="49387" spans="7:7">
      <c r="G49387" s="162" t="s">
        <v>49632</v>
      </c>
    </row>
    <row r="49388" spans="7:7">
      <c r="G49388" s="162" t="s">
        <v>49633</v>
      </c>
    </row>
    <row r="49389" spans="7:7">
      <c r="G49389" s="162" t="s">
        <v>49634</v>
      </c>
    </row>
    <row r="49390" spans="7:7">
      <c r="G49390" s="162" t="s">
        <v>49635</v>
      </c>
    </row>
    <row r="49391" spans="7:7">
      <c r="G49391" s="162" t="s">
        <v>49636</v>
      </c>
    </row>
    <row r="49392" spans="7:7">
      <c r="G49392" s="162" t="s">
        <v>49637</v>
      </c>
    </row>
    <row r="49393" spans="7:7">
      <c r="G49393" s="162" t="s">
        <v>49638</v>
      </c>
    </row>
    <row r="49394" spans="7:7">
      <c r="G49394" s="162" t="s">
        <v>49639</v>
      </c>
    </row>
    <row r="49395" spans="7:7">
      <c r="G49395" s="162" t="s">
        <v>49640</v>
      </c>
    </row>
    <row r="49396" spans="7:7">
      <c r="G49396" s="162" t="s">
        <v>49641</v>
      </c>
    </row>
    <row r="49397" spans="7:7">
      <c r="G49397" s="162" t="s">
        <v>49642</v>
      </c>
    </row>
    <row r="49398" spans="7:7">
      <c r="G49398" s="162" t="s">
        <v>49643</v>
      </c>
    </row>
    <row r="49399" spans="7:7">
      <c r="G49399" s="162" t="s">
        <v>49644</v>
      </c>
    </row>
    <row r="49400" spans="7:7">
      <c r="G49400" s="162" t="s">
        <v>49645</v>
      </c>
    </row>
    <row r="49401" spans="7:7">
      <c r="G49401" s="162" t="s">
        <v>49646</v>
      </c>
    </row>
    <row r="49402" spans="7:7">
      <c r="G49402" s="162" t="s">
        <v>49647</v>
      </c>
    </row>
    <row r="49403" spans="7:7">
      <c r="G49403" s="162" t="s">
        <v>49648</v>
      </c>
    </row>
    <row r="49404" spans="7:7">
      <c r="G49404" s="162" t="s">
        <v>49649</v>
      </c>
    </row>
    <row r="49405" spans="7:7">
      <c r="G49405" s="162" t="s">
        <v>49650</v>
      </c>
    </row>
    <row r="49406" spans="7:7">
      <c r="G49406" s="162" t="s">
        <v>49651</v>
      </c>
    </row>
    <row r="49407" spans="7:7">
      <c r="G49407" s="162" t="s">
        <v>49652</v>
      </c>
    </row>
    <row r="49408" spans="7:7">
      <c r="G49408" s="162" t="s">
        <v>49653</v>
      </c>
    </row>
    <row r="49409" spans="7:7">
      <c r="G49409" s="162" t="s">
        <v>49654</v>
      </c>
    </row>
    <row r="49410" spans="7:7">
      <c r="G49410" s="162" t="s">
        <v>49655</v>
      </c>
    </row>
    <row r="49411" spans="7:7">
      <c r="G49411" s="162" t="s">
        <v>49656</v>
      </c>
    </row>
    <row r="49412" spans="7:7">
      <c r="G49412" s="162" t="s">
        <v>49657</v>
      </c>
    </row>
    <row r="49413" spans="7:7">
      <c r="G49413" s="162" t="s">
        <v>49658</v>
      </c>
    </row>
    <row r="49414" spans="7:7">
      <c r="G49414" s="162" t="s">
        <v>49659</v>
      </c>
    </row>
    <row r="49415" spans="7:7">
      <c r="G49415" s="162" t="s">
        <v>49660</v>
      </c>
    </row>
    <row r="49416" spans="7:7">
      <c r="G49416" s="162" t="s">
        <v>49661</v>
      </c>
    </row>
    <row r="49417" spans="7:7">
      <c r="G49417" s="162" t="s">
        <v>49662</v>
      </c>
    </row>
    <row r="49418" spans="7:7">
      <c r="G49418" s="162" t="s">
        <v>49663</v>
      </c>
    </row>
    <row r="49419" spans="7:7">
      <c r="G49419" s="162" t="s">
        <v>49664</v>
      </c>
    </row>
    <row r="49420" spans="7:7">
      <c r="G49420" s="162" t="s">
        <v>49665</v>
      </c>
    </row>
    <row r="49421" spans="7:7">
      <c r="G49421" s="162" t="s">
        <v>49666</v>
      </c>
    </row>
    <row r="49422" spans="7:7">
      <c r="G49422" s="162" t="s">
        <v>49667</v>
      </c>
    </row>
    <row r="49423" spans="7:7">
      <c r="G49423" s="162" t="s">
        <v>49668</v>
      </c>
    </row>
    <row r="49424" spans="7:7">
      <c r="G49424" s="162" t="s">
        <v>49669</v>
      </c>
    </row>
    <row r="49425" spans="7:7">
      <c r="G49425" s="162" t="s">
        <v>49670</v>
      </c>
    </row>
    <row r="49426" spans="7:7">
      <c r="G49426" s="162" t="s">
        <v>49671</v>
      </c>
    </row>
    <row r="49427" spans="7:7">
      <c r="G49427" s="162" t="s">
        <v>49672</v>
      </c>
    </row>
    <row r="49428" spans="7:7">
      <c r="G49428" s="162" t="s">
        <v>49673</v>
      </c>
    </row>
    <row r="49429" spans="7:7">
      <c r="G49429" s="162" t="s">
        <v>49674</v>
      </c>
    </row>
    <row r="49430" spans="7:7">
      <c r="G49430" s="162" t="s">
        <v>49675</v>
      </c>
    </row>
    <row r="49431" spans="7:7">
      <c r="G49431" s="162" t="s">
        <v>49676</v>
      </c>
    </row>
    <row r="49432" spans="7:7">
      <c r="G49432" s="162" t="s">
        <v>49677</v>
      </c>
    </row>
    <row r="49433" spans="7:7">
      <c r="G49433" s="162" t="s">
        <v>49678</v>
      </c>
    </row>
    <row r="49434" spans="7:7">
      <c r="G49434" s="162" t="s">
        <v>49679</v>
      </c>
    </row>
    <row r="49435" spans="7:7">
      <c r="G49435" s="162" t="s">
        <v>49680</v>
      </c>
    </row>
    <row r="49436" spans="7:7">
      <c r="G49436" s="162" t="s">
        <v>49681</v>
      </c>
    </row>
    <row r="49437" spans="7:7">
      <c r="G49437" s="162" t="s">
        <v>49682</v>
      </c>
    </row>
    <row r="49438" spans="7:7">
      <c r="G49438" s="162" t="s">
        <v>49683</v>
      </c>
    </row>
    <row r="49439" spans="7:7">
      <c r="G49439" s="162" t="s">
        <v>49684</v>
      </c>
    </row>
    <row r="49440" spans="7:7">
      <c r="G49440" s="162" t="s">
        <v>49685</v>
      </c>
    </row>
    <row r="49441" spans="7:7">
      <c r="G49441" s="162" t="s">
        <v>49686</v>
      </c>
    </row>
    <row r="49442" spans="7:7">
      <c r="G49442" s="162" t="s">
        <v>49687</v>
      </c>
    </row>
    <row r="49443" spans="7:7">
      <c r="G49443" s="162" t="s">
        <v>49688</v>
      </c>
    </row>
    <row r="49444" spans="7:7">
      <c r="G49444" s="162" t="s">
        <v>49689</v>
      </c>
    </row>
    <row r="49445" spans="7:7">
      <c r="G49445" s="162" t="s">
        <v>49690</v>
      </c>
    </row>
    <row r="49446" spans="7:7">
      <c r="G49446" s="162" t="s">
        <v>49691</v>
      </c>
    </row>
    <row r="49447" spans="7:7">
      <c r="G49447" s="162" t="s">
        <v>49692</v>
      </c>
    </row>
    <row r="49448" spans="7:7">
      <c r="G49448" s="162" t="s">
        <v>49693</v>
      </c>
    </row>
    <row r="49449" spans="7:7">
      <c r="G49449" s="162" t="s">
        <v>49694</v>
      </c>
    </row>
    <row r="49450" spans="7:7">
      <c r="G49450" s="162" t="s">
        <v>49695</v>
      </c>
    </row>
    <row r="49451" spans="7:7">
      <c r="G49451" s="162" t="s">
        <v>49696</v>
      </c>
    </row>
    <row r="49452" spans="7:7">
      <c r="G49452" s="162" t="s">
        <v>49697</v>
      </c>
    </row>
    <row r="49453" spans="7:7">
      <c r="G49453" s="162" t="s">
        <v>49698</v>
      </c>
    </row>
    <row r="49454" spans="7:7">
      <c r="G49454" s="162" t="s">
        <v>49699</v>
      </c>
    </row>
    <row r="49455" spans="7:7">
      <c r="G49455" s="162" t="s">
        <v>49700</v>
      </c>
    </row>
    <row r="49456" spans="7:7">
      <c r="G49456" s="162" t="s">
        <v>49701</v>
      </c>
    </row>
    <row r="49457" spans="7:7">
      <c r="G49457" s="162" t="s">
        <v>49702</v>
      </c>
    </row>
    <row r="49458" spans="7:7">
      <c r="G49458" s="162" t="s">
        <v>49703</v>
      </c>
    </row>
    <row r="49459" spans="7:7">
      <c r="G49459" s="162" t="s">
        <v>49704</v>
      </c>
    </row>
    <row r="49460" spans="7:7">
      <c r="G49460" s="162" t="s">
        <v>49705</v>
      </c>
    </row>
    <row r="49461" spans="7:7">
      <c r="G49461" s="162" t="s">
        <v>49706</v>
      </c>
    </row>
    <row r="49462" spans="7:7">
      <c r="G49462" s="162" t="s">
        <v>49707</v>
      </c>
    </row>
    <row r="49463" spans="7:7">
      <c r="G49463" s="162" t="s">
        <v>49708</v>
      </c>
    </row>
    <row r="49464" spans="7:7">
      <c r="G49464" s="162" t="s">
        <v>49709</v>
      </c>
    </row>
    <row r="49465" spans="7:7">
      <c r="G49465" s="162" t="s">
        <v>49710</v>
      </c>
    </row>
    <row r="49466" spans="7:7">
      <c r="G49466" s="162" t="s">
        <v>49711</v>
      </c>
    </row>
    <row r="49467" spans="7:7">
      <c r="G49467" s="162" t="s">
        <v>49712</v>
      </c>
    </row>
    <row r="49468" spans="7:7">
      <c r="G49468" s="162" t="s">
        <v>49713</v>
      </c>
    </row>
    <row r="49469" spans="7:7">
      <c r="G49469" s="162" t="s">
        <v>49714</v>
      </c>
    </row>
    <row r="49470" spans="7:7">
      <c r="G49470" s="162" t="s">
        <v>49715</v>
      </c>
    </row>
    <row r="49471" spans="7:7">
      <c r="G49471" s="162" t="s">
        <v>49716</v>
      </c>
    </row>
    <row r="49472" spans="7:7">
      <c r="G49472" s="162" t="s">
        <v>49717</v>
      </c>
    </row>
    <row r="49473" spans="7:7">
      <c r="G49473" s="162" t="s">
        <v>49718</v>
      </c>
    </row>
    <row r="49474" spans="7:7">
      <c r="G49474" s="162" t="s">
        <v>49719</v>
      </c>
    </row>
    <row r="49475" spans="7:7">
      <c r="G49475" s="162" t="s">
        <v>49720</v>
      </c>
    </row>
    <row r="49476" spans="7:7">
      <c r="G49476" s="162" t="s">
        <v>49721</v>
      </c>
    </row>
    <row r="49477" spans="7:7">
      <c r="G49477" s="162" t="s">
        <v>49722</v>
      </c>
    </row>
    <row r="49478" spans="7:7">
      <c r="G49478" s="162" t="s">
        <v>49723</v>
      </c>
    </row>
    <row r="49479" spans="7:7">
      <c r="G49479" s="162" t="s">
        <v>49724</v>
      </c>
    </row>
    <row r="49480" spans="7:7">
      <c r="G49480" s="162" t="s">
        <v>49725</v>
      </c>
    </row>
    <row r="49481" spans="7:7">
      <c r="G49481" s="162" t="s">
        <v>49726</v>
      </c>
    </row>
    <row r="49482" spans="7:7">
      <c r="G49482" s="162" t="s">
        <v>49727</v>
      </c>
    </row>
    <row r="49483" spans="7:7">
      <c r="G49483" s="162" t="s">
        <v>49728</v>
      </c>
    </row>
    <row r="49484" spans="7:7">
      <c r="G49484" s="162" t="s">
        <v>49729</v>
      </c>
    </row>
    <row r="49485" spans="7:7">
      <c r="G49485" s="162" t="s">
        <v>49730</v>
      </c>
    </row>
    <row r="49486" spans="7:7">
      <c r="G49486" s="162" t="s">
        <v>49731</v>
      </c>
    </row>
    <row r="49487" spans="7:7">
      <c r="G49487" s="162" t="s">
        <v>49732</v>
      </c>
    </row>
    <row r="49488" spans="7:7">
      <c r="G49488" s="162" t="s">
        <v>49733</v>
      </c>
    </row>
    <row r="49489" spans="7:7">
      <c r="G49489" s="162" t="s">
        <v>49734</v>
      </c>
    </row>
    <row r="49490" spans="7:7">
      <c r="G49490" s="162" t="s">
        <v>49735</v>
      </c>
    </row>
    <row r="49491" spans="7:7">
      <c r="G49491" s="162" t="s">
        <v>49736</v>
      </c>
    </row>
    <row r="49492" spans="7:7">
      <c r="G49492" s="162" t="s">
        <v>49737</v>
      </c>
    </row>
    <row r="49493" spans="7:7">
      <c r="G49493" s="162" t="s">
        <v>49738</v>
      </c>
    </row>
    <row r="49494" spans="7:7">
      <c r="G49494" s="162" t="s">
        <v>49739</v>
      </c>
    </row>
    <row r="49495" spans="7:7">
      <c r="G49495" s="162" t="s">
        <v>49740</v>
      </c>
    </row>
    <row r="49496" spans="7:7">
      <c r="G49496" s="162" t="s">
        <v>49741</v>
      </c>
    </row>
    <row r="49497" spans="7:7">
      <c r="G49497" s="162" t="s">
        <v>49742</v>
      </c>
    </row>
    <row r="49498" spans="7:7">
      <c r="G49498" s="162" t="s">
        <v>49743</v>
      </c>
    </row>
    <row r="49499" spans="7:7">
      <c r="G49499" s="162" t="s">
        <v>49744</v>
      </c>
    </row>
    <row r="49500" spans="7:7">
      <c r="G49500" s="162" t="s">
        <v>49745</v>
      </c>
    </row>
    <row r="49501" spans="7:7">
      <c r="G49501" s="162" t="s">
        <v>49746</v>
      </c>
    </row>
    <row r="49502" spans="7:7">
      <c r="G49502" s="162" t="s">
        <v>49747</v>
      </c>
    </row>
    <row r="49503" spans="7:7">
      <c r="G49503" s="162" t="s">
        <v>49748</v>
      </c>
    </row>
    <row r="49504" spans="7:7">
      <c r="G49504" s="162" t="s">
        <v>49749</v>
      </c>
    </row>
    <row r="49505" spans="7:7">
      <c r="G49505" s="162" t="s">
        <v>49750</v>
      </c>
    </row>
    <row r="49506" spans="7:7">
      <c r="G49506" s="162" t="s">
        <v>49751</v>
      </c>
    </row>
    <row r="49507" spans="7:7">
      <c r="G49507" s="162" t="s">
        <v>49752</v>
      </c>
    </row>
    <row r="49508" spans="7:7">
      <c r="G49508" s="162" t="s">
        <v>49753</v>
      </c>
    </row>
    <row r="49509" spans="7:7">
      <c r="G49509" s="162" t="s">
        <v>49754</v>
      </c>
    </row>
    <row r="49510" spans="7:7">
      <c r="G49510" s="162" t="s">
        <v>49755</v>
      </c>
    </row>
    <row r="49511" spans="7:7">
      <c r="G49511" s="162" t="s">
        <v>49756</v>
      </c>
    </row>
    <row r="49512" spans="7:7">
      <c r="G49512" s="162" t="s">
        <v>49757</v>
      </c>
    </row>
    <row r="49513" spans="7:7">
      <c r="G49513" s="162" t="s">
        <v>49758</v>
      </c>
    </row>
    <row r="49514" spans="7:7">
      <c r="G49514" s="162" t="s">
        <v>49759</v>
      </c>
    </row>
    <row r="49515" spans="7:7">
      <c r="G49515" s="162" t="s">
        <v>49760</v>
      </c>
    </row>
    <row r="49516" spans="7:7">
      <c r="G49516" s="162" t="s">
        <v>49761</v>
      </c>
    </row>
    <row r="49517" spans="7:7">
      <c r="G49517" s="162" t="s">
        <v>49762</v>
      </c>
    </row>
    <row r="49518" spans="7:7">
      <c r="G49518" s="162" t="s">
        <v>49763</v>
      </c>
    </row>
    <row r="49519" spans="7:7">
      <c r="G49519" s="162" t="s">
        <v>49764</v>
      </c>
    </row>
    <row r="49520" spans="7:7">
      <c r="G49520" s="162" t="s">
        <v>49765</v>
      </c>
    </row>
    <row r="49521" spans="7:7">
      <c r="G49521" s="162" t="s">
        <v>49766</v>
      </c>
    </row>
    <row r="49522" spans="7:7">
      <c r="G49522" s="162" t="s">
        <v>49767</v>
      </c>
    </row>
    <row r="49523" spans="7:7">
      <c r="G49523" s="162" t="s">
        <v>49768</v>
      </c>
    </row>
    <row r="49524" spans="7:7">
      <c r="G49524" s="162" t="s">
        <v>49769</v>
      </c>
    </row>
    <row r="49525" spans="7:7">
      <c r="G49525" s="162" t="s">
        <v>49770</v>
      </c>
    </row>
    <row r="49526" spans="7:7">
      <c r="G49526" s="162" t="s">
        <v>49771</v>
      </c>
    </row>
    <row r="49527" spans="7:7">
      <c r="G49527" s="162" t="s">
        <v>49772</v>
      </c>
    </row>
    <row r="49528" spans="7:7">
      <c r="G49528" s="162" t="s">
        <v>49773</v>
      </c>
    </row>
    <row r="49529" spans="7:7">
      <c r="G49529" s="162" t="s">
        <v>49774</v>
      </c>
    </row>
    <row r="49530" spans="7:7">
      <c r="G49530" s="162" t="s">
        <v>49775</v>
      </c>
    </row>
    <row r="49531" spans="7:7">
      <c r="G49531" s="162" t="s">
        <v>49776</v>
      </c>
    </row>
    <row r="49532" spans="7:7">
      <c r="G49532" s="162" t="s">
        <v>49777</v>
      </c>
    </row>
    <row r="49533" spans="7:7">
      <c r="G49533" s="162" t="s">
        <v>49778</v>
      </c>
    </row>
    <row r="49534" spans="7:7">
      <c r="G49534" s="162" t="s">
        <v>49779</v>
      </c>
    </row>
    <row r="49535" spans="7:7">
      <c r="G49535" s="162" t="s">
        <v>49780</v>
      </c>
    </row>
    <row r="49536" spans="7:7">
      <c r="G49536" s="162" t="s">
        <v>49781</v>
      </c>
    </row>
    <row r="49537" spans="7:7">
      <c r="G49537" s="162" t="s">
        <v>49782</v>
      </c>
    </row>
    <row r="49538" spans="7:7">
      <c r="G49538" s="162" t="s">
        <v>49783</v>
      </c>
    </row>
    <row r="49539" spans="7:7">
      <c r="G49539" s="162" t="s">
        <v>49784</v>
      </c>
    </row>
    <row r="49540" spans="7:7">
      <c r="G49540" s="162" t="s">
        <v>49785</v>
      </c>
    </row>
    <row r="49541" spans="7:7">
      <c r="G49541" s="162" t="s">
        <v>49786</v>
      </c>
    </row>
    <row r="49542" spans="7:7">
      <c r="G49542" s="162" t="s">
        <v>49787</v>
      </c>
    </row>
    <row r="49543" spans="7:7">
      <c r="G49543" s="162" t="s">
        <v>49788</v>
      </c>
    </row>
    <row r="49544" spans="7:7">
      <c r="G49544" s="162" t="s">
        <v>49789</v>
      </c>
    </row>
    <row r="49545" spans="7:7">
      <c r="G49545" s="162" t="s">
        <v>49790</v>
      </c>
    </row>
    <row r="49546" spans="7:7">
      <c r="G49546" s="162" t="s">
        <v>49791</v>
      </c>
    </row>
    <row r="49547" spans="7:7">
      <c r="G49547" s="162" t="s">
        <v>49792</v>
      </c>
    </row>
    <row r="49548" spans="7:7">
      <c r="G49548" s="162" t="s">
        <v>49793</v>
      </c>
    </row>
    <row r="49549" spans="7:7">
      <c r="G49549" s="162" t="s">
        <v>49794</v>
      </c>
    </row>
    <row r="49550" spans="7:7">
      <c r="G49550" s="162" t="s">
        <v>49795</v>
      </c>
    </row>
    <row r="49551" spans="7:7">
      <c r="G49551" s="162" t="s">
        <v>49796</v>
      </c>
    </row>
    <row r="49552" spans="7:7">
      <c r="G49552" s="162" t="s">
        <v>49797</v>
      </c>
    </row>
    <row r="49553" spans="7:7">
      <c r="G49553" s="162" t="s">
        <v>49798</v>
      </c>
    </row>
    <row r="49554" spans="7:7">
      <c r="G49554" s="162" t="s">
        <v>49799</v>
      </c>
    </row>
    <row r="49555" spans="7:7">
      <c r="G49555" s="162" t="s">
        <v>49800</v>
      </c>
    </row>
    <row r="49556" spans="7:7">
      <c r="G49556" s="162" t="s">
        <v>49801</v>
      </c>
    </row>
    <row r="49557" spans="7:7">
      <c r="G49557" s="162" t="s">
        <v>49802</v>
      </c>
    </row>
    <row r="49558" spans="7:7">
      <c r="G49558" s="162" t="s">
        <v>49803</v>
      </c>
    </row>
    <row r="49559" spans="7:7">
      <c r="G49559" s="162" t="s">
        <v>49804</v>
      </c>
    </row>
    <row r="49560" spans="7:7">
      <c r="G49560" s="162" t="s">
        <v>49805</v>
      </c>
    </row>
    <row r="49561" spans="7:7">
      <c r="G49561" s="162" t="s">
        <v>49806</v>
      </c>
    </row>
    <row r="49562" spans="7:7">
      <c r="G49562" s="162" t="s">
        <v>49807</v>
      </c>
    </row>
    <row r="49563" spans="7:7">
      <c r="G49563" s="162" t="s">
        <v>49808</v>
      </c>
    </row>
    <row r="49564" spans="7:7">
      <c r="G49564" s="162" t="s">
        <v>49809</v>
      </c>
    </row>
    <row r="49565" spans="7:7">
      <c r="G49565" s="162" t="s">
        <v>49810</v>
      </c>
    </row>
    <row r="49566" spans="7:7">
      <c r="G49566" s="162" t="s">
        <v>49811</v>
      </c>
    </row>
    <row r="49567" spans="7:7">
      <c r="G49567" s="162" t="s">
        <v>49812</v>
      </c>
    </row>
    <row r="49568" spans="7:7">
      <c r="G49568" s="162" t="s">
        <v>49813</v>
      </c>
    </row>
    <row r="49569" spans="7:7">
      <c r="G49569" s="162" t="s">
        <v>49814</v>
      </c>
    </row>
    <row r="49570" spans="7:7">
      <c r="G49570" s="162" t="s">
        <v>49815</v>
      </c>
    </row>
    <row r="49571" spans="7:7">
      <c r="G49571" s="162" t="s">
        <v>49816</v>
      </c>
    </row>
    <row r="49572" spans="7:7">
      <c r="G49572" s="162" t="s">
        <v>49817</v>
      </c>
    </row>
    <row r="49573" spans="7:7">
      <c r="G49573" s="162" t="s">
        <v>49818</v>
      </c>
    </row>
    <row r="49574" spans="7:7">
      <c r="G49574" s="162" t="s">
        <v>49819</v>
      </c>
    </row>
    <row r="49575" spans="7:7">
      <c r="G49575" s="162" t="s">
        <v>49820</v>
      </c>
    </row>
    <row r="49576" spans="7:7">
      <c r="G49576" s="162" t="s">
        <v>49821</v>
      </c>
    </row>
    <row r="49577" spans="7:7">
      <c r="G49577" s="162" t="s">
        <v>49822</v>
      </c>
    </row>
    <row r="49578" spans="7:7">
      <c r="G49578" s="162" t="s">
        <v>49823</v>
      </c>
    </row>
    <row r="49579" spans="7:7">
      <c r="G49579" s="162" t="s">
        <v>49824</v>
      </c>
    </row>
    <row r="49580" spans="7:7">
      <c r="G49580" s="162" t="s">
        <v>49825</v>
      </c>
    </row>
    <row r="49581" spans="7:7">
      <c r="G49581" s="162" t="s">
        <v>49826</v>
      </c>
    </row>
    <row r="49582" spans="7:7">
      <c r="G49582" s="162" t="s">
        <v>49827</v>
      </c>
    </row>
    <row r="49583" spans="7:7">
      <c r="G49583" s="162" t="s">
        <v>49828</v>
      </c>
    </row>
    <row r="49584" spans="7:7">
      <c r="G49584" s="162" t="s">
        <v>49829</v>
      </c>
    </row>
    <row r="49585" spans="7:7">
      <c r="G49585" s="162" t="s">
        <v>49830</v>
      </c>
    </row>
    <row r="49586" spans="7:7">
      <c r="G49586" s="162" t="s">
        <v>49831</v>
      </c>
    </row>
    <row r="49587" spans="7:7">
      <c r="G49587" s="162" t="s">
        <v>49832</v>
      </c>
    </row>
    <row r="49588" spans="7:7">
      <c r="G49588" s="162" t="s">
        <v>49833</v>
      </c>
    </row>
    <row r="49589" spans="7:7">
      <c r="G49589" s="162" t="s">
        <v>49834</v>
      </c>
    </row>
    <row r="49590" spans="7:7">
      <c r="G49590" s="162" t="s">
        <v>49835</v>
      </c>
    </row>
    <row r="49591" spans="7:7">
      <c r="G49591" s="162" t="s">
        <v>49836</v>
      </c>
    </row>
    <row r="49592" spans="7:7">
      <c r="G49592" s="162" t="s">
        <v>49837</v>
      </c>
    </row>
    <row r="49593" spans="7:7">
      <c r="G49593" s="162" t="s">
        <v>49838</v>
      </c>
    </row>
    <row r="49594" spans="7:7">
      <c r="G49594" s="162" t="s">
        <v>49839</v>
      </c>
    </row>
    <row r="49595" spans="7:7">
      <c r="G49595" s="162" t="s">
        <v>49840</v>
      </c>
    </row>
    <row r="49596" spans="7:7">
      <c r="G49596" s="162" t="s">
        <v>49841</v>
      </c>
    </row>
    <row r="49597" spans="7:7">
      <c r="G49597" s="162" t="s">
        <v>49842</v>
      </c>
    </row>
    <row r="49598" spans="7:7">
      <c r="G49598" s="162" t="s">
        <v>49843</v>
      </c>
    </row>
    <row r="49599" spans="7:7">
      <c r="G49599" s="162" t="s">
        <v>49844</v>
      </c>
    </row>
    <row r="49600" spans="7:7">
      <c r="G49600" s="162" t="s">
        <v>49845</v>
      </c>
    </row>
    <row r="49601" spans="7:7">
      <c r="G49601" s="162" t="s">
        <v>49846</v>
      </c>
    </row>
    <row r="49602" spans="7:7">
      <c r="G49602" s="162" t="s">
        <v>49847</v>
      </c>
    </row>
    <row r="49603" spans="7:7">
      <c r="G49603" s="162" t="s">
        <v>49848</v>
      </c>
    </row>
    <row r="49604" spans="7:7">
      <c r="G49604" s="162" t="s">
        <v>49849</v>
      </c>
    </row>
    <row r="49605" spans="7:7">
      <c r="G49605" s="162" t="s">
        <v>49850</v>
      </c>
    </row>
    <row r="49606" spans="7:7">
      <c r="G49606" s="162" t="s">
        <v>49851</v>
      </c>
    </row>
    <row r="49607" spans="7:7">
      <c r="G49607" s="162" t="s">
        <v>49852</v>
      </c>
    </row>
    <row r="49608" spans="7:7">
      <c r="G49608" s="162" t="s">
        <v>49853</v>
      </c>
    </row>
    <row r="49609" spans="7:7">
      <c r="G49609" s="162" t="s">
        <v>49854</v>
      </c>
    </row>
    <row r="49610" spans="7:7">
      <c r="G49610" s="162" t="s">
        <v>49855</v>
      </c>
    </row>
    <row r="49611" spans="7:7">
      <c r="G49611" s="162" t="s">
        <v>49856</v>
      </c>
    </row>
    <row r="49612" spans="7:7">
      <c r="G49612" s="162" t="s">
        <v>49857</v>
      </c>
    </row>
    <row r="49613" spans="7:7">
      <c r="G49613" s="162" t="s">
        <v>49858</v>
      </c>
    </row>
    <row r="49614" spans="7:7">
      <c r="G49614" s="162" t="s">
        <v>49859</v>
      </c>
    </row>
    <row r="49615" spans="7:7">
      <c r="G49615" s="162" t="s">
        <v>49860</v>
      </c>
    </row>
    <row r="49616" spans="7:7">
      <c r="G49616" s="162" t="s">
        <v>49861</v>
      </c>
    </row>
    <row r="49617" spans="7:7">
      <c r="G49617" s="162" t="s">
        <v>49862</v>
      </c>
    </row>
    <row r="49618" spans="7:7">
      <c r="G49618" s="162" t="s">
        <v>49863</v>
      </c>
    </row>
    <row r="49619" spans="7:7">
      <c r="G49619" s="162" t="s">
        <v>49864</v>
      </c>
    </row>
    <row r="49620" spans="7:7">
      <c r="G49620" s="162" t="s">
        <v>49865</v>
      </c>
    </row>
    <row r="49621" spans="7:7">
      <c r="G49621" s="162" t="s">
        <v>49866</v>
      </c>
    </row>
    <row r="49622" spans="7:7">
      <c r="G49622" s="162" t="s">
        <v>49867</v>
      </c>
    </row>
    <row r="49623" spans="7:7">
      <c r="G49623" s="162" t="s">
        <v>49868</v>
      </c>
    </row>
    <row r="49624" spans="7:7">
      <c r="G49624" s="162" t="s">
        <v>49869</v>
      </c>
    </row>
    <row r="49625" spans="7:7">
      <c r="G49625" s="162" t="s">
        <v>49870</v>
      </c>
    </row>
    <row r="49626" spans="7:7">
      <c r="G49626" s="162" t="s">
        <v>49871</v>
      </c>
    </row>
    <row r="49627" spans="7:7">
      <c r="G49627" s="162" t="s">
        <v>49872</v>
      </c>
    </row>
    <row r="49628" spans="7:7">
      <c r="G49628" s="162" t="s">
        <v>49873</v>
      </c>
    </row>
    <row r="49629" spans="7:7">
      <c r="G49629" s="162" t="s">
        <v>49874</v>
      </c>
    </row>
    <row r="49630" spans="7:7">
      <c r="G49630" s="162" t="s">
        <v>49875</v>
      </c>
    </row>
    <row r="49631" spans="7:7">
      <c r="G49631" s="162" t="s">
        <v>49876</v>
      </c>
    </row>
    <row r="49632" spans="7:7">
      <c r="G49632" s="162" t="s">
        <v>49877</v>
      </c>
    </row>
    <row r="49633" spans="7:7">
      <c r="G49633" s="162" t="s">
        <v>49878</v>
      </c>
    </row>
    <row r="49634" spans="7:7">
      <c r="G49634" s="162" t="s">
        <v>49879</v>
      </c>
    </row>
    <row r="49635" spans="7:7">
      <c r="G49635" s="162" t="s">
        <v>49880</v>
      </c>
    </row>
    <row r="49636" spans="7:7">
      <c r="G49636" s="162" t="s">
        <v>49881</v>
      </c>
    </row>
    <row r="49637" spans="7:7">
      <c r="G49637" s="162" t="s">
        <v>49882</v>
      </c>
    </row>
    <row r="49638" spans="7:7">
      <c r="G49638" s="162" t="s">
        <v>49883</v>
      </c>
    </row>
    <row r="49639" spans="7:7">
      <c r="G49639" s="162" t="s">
        <v>49884</v>
      </c>
    </row>
    <row r="49640" spans="7:7">
      <c r="G49640" s="162" t="s">
        <v>49885</v>
      </c>
    </row>
    <row r="49641" spans="7:7">
      <c r="G49641" s="162" t="s">
        <v>49886</v>
      </c>
    </row>
    <row r="49642" spans="7:7">
      <c r="G49642" s="162" t="s">
        <v>49887</v>
      </c>
    </row>
    <row r="49643" spans="7:7">
      <c r="G49643" s="162" t="s">
        <v>49888</v>
      </c>
    </row>
    <row r="49644" spans="7:7">
      <c r="G49644" s="162" t="s">
        <v>49889</v>
      </c>
    </row>
    <row r="49645" spans="7:7">
      <c r="G49645" s="162" t="s">
        <v>49890</v>
      </c>
    </row>
    <row r="49646" spans="7:7">
      <c r="G49646" s="162" t="s">
        <v>49891</v>
      </c>
    </row>
    <row r="49647" spans="7:7">
      <c r="G49647" s="162" t="s">
        <v>49892</v>
      </c>
    </row>
    <row r="49648" spans="7:7">
      <c r="G49648" s="162" t="s">
        <v>49893</v>
      </c>
    </row>
    <row r="49649" spans="7:7">
      <c r="G49649" s="162" t="s">
        <v>49894</v>
      </c>
    </row>
    <row r="49650" spans="7:7">
      <c r="G49650" s="162" t="s">
        <v>49895</v>
      </c>
    </row>
    <row r="49651" spans="7:7">
      <c r="G49651" s="162" t="s">
        <v>49896</v>
      </c>
    </row>
    <row r="49652" spans="7:7">
      <c r="G49652" s="162" t="s">
        <v>49897</v>
      </c>
    </row>
    <row r="49653" spans="7:7">
      <c r="G49653" s="162" t="s">
        <v>49898</v>
      </c>
    </row>
    <row r="49654" spans="7:7">
      <c r="G49654" s="162" t="s">
        <v>49899</v>
      </c>
    </row>
    <row r="49655" spans="7:7">
      <c r="G49655" s="162" t="s">
        <v>49900</v>
      </c>
    </row>
    <row r="49656" spans="7:7">
      <c r="G49656" s="162" t="s">
        <v>49901</v>
      </c>
    </row>
    <row r="49657" spans="7:7">
      <c r="G49657" s="162" t="s">
        <v>49902</v>
      </c>
    </row>
    <row r="49658" spans="7:7">
      <c r="G49658" s="162" t="s">
        <v>49903</v>
      </c>
    </row>
    <row r="49659" spans="7:7">
      <c r="G49659" s="162" t="s">
        <v>49904</v>
      </c>
    </row>
    <row r="49660" spans="7:7">
      <c r="G49660" s="162" t="s">
        <v>49905</v>
      </c>
    </row>
    <row r="49661" spans="7:7">
      <c r="G49661" s="162" t="s">
        <v>49906</v>
      </c>
    </row>
    <row r="49662" spans="7:7">
      <c r="G49662" s="162" t="s">
        <v>49907</v>
      </c>
    </row>
    <row r="49663" spans="7:7">
      <c r="G49663" s="162" t="s">
        <v>49908</v>
      </c>
    </row>
    <row r="49664" spans="7:7">
      <c r="G49664" s="162" t="s">
        <v>49909</v>
      </c>
    </row>
    <row r="49665" spans="7:7">
      <c r="G49665" s="162" t="s">
        <v>49910</v>
      </c>
    </row>
    <row r="49666" spans="7:7">
      <c r="G49666" s="162" t="s">
        <v>49911</v>
      </c>
    </row>
    <row r="49667" spans="7:7">
      <c r="G49667" s="162" t="s">
        <v>49912</v>
      </c>
    </row>
    <row r="49668" spans="7:7">
      <c r="G49668" s="162" t="s">
        <v>49913</v>
      </c>
    </row>
    <row r="49669" spans="7:7">
      <c r="G49669" s="162" t="s">
        <v>49914</v>
      </c>
    </row>
    <row r="49670" spans="7:7">
      <c r="G49670" s="162" t="s">
        <v>49915</v>
      </c>
    </row>
    <row r="49671" spans="7:7">
      <c r="G49671" s="162" t="s">
        <v>49916</v>
      </c>
    </row>
    <row r="49672" spans="7:7">
      <c r="G49672" s="162" t="s">
        <v>49917</v>
      </c>
    </row>
    <row r="49673" spans="7:7">
      <c r="G49673" s="162" t="s">
        <v>49918</v>
      </c>
    </row>
    <row r="49674" spans="7:7">
      <c r="G49674" s="162" t="s">
        <v>49919</v>
      </c>
    </row>
    <row r="49675" spans="7:7">
      <c r="G49675" s="162" t="s">
        <v>49920</v>
      </c>
    </row>
    <row r="49676" spans="7:7">
      <c r="G49676" s="162" t="s">
        <v>49921</v>
      </c>
    </row>
    <row r="49677" spans="7:7">
      <c r="G49677" s="162" t="s">
        <v>49922</v>
      </c>
    </row>
    <row r="49678" spans="7:7">
      <c r="G49678" s="162" t="s">
        <v>49923</v>
      </c>
    </row>
    <row r="49679" spans="7:7">
      <c r="G49679" s="162" t="s">
        <v>49924</v>
      </c>
    </row>
    <row r="49680" spans="7:7">
      <c r="G49680" s="162" t="s">
        <v>49925</v>
      </c>
    </row>
    <row r="49681" spans="7:7">
      <c r="G49681" s="162" t="s">
        <v>49926</v>
      </c>
    </row>
    <row r="49682" spans="7:7">
      <c r="G49682" s="162" t="s">
        <v>49927</v>
      </c>
    </row>
    <row r="49683" spans="7:7">
      <c r="G49683" s="162" t="s">
        <v>49928</v>
      </c>
    </row>
    <row r="49684" spans="7:7">
      <c r="G49684" s="162" t="s">
        <v>49929</v>
      </c>
    </row>
    <row r="49685" spans="7:7">
      <c r="G49685" s="162" t="s">
        <v>49930</v>
      </c>
    </row>
    <row r="49686" spans="7:7">
      <c r="G49686" s="162" t="s">
        <v>49931</v>
      </c>
    </row>
    <row r="49687" spans="7:7">
      <c r="G49687" s="162" t="s">
        <v>49932</v>
      </c>
    </row>
    <row r="49688" spans="7:7">
      <c r="G49688" s="162" t="s">
        <v>49933</v>
      </c>
    </row>
    <row r="49689" spans="7:7">
      <c r="G49689" s="162" t="s">
        <v>49934</v>
      </c>
    </row>
    <row r="49690" spans="7:7">
      <c r="G49690" s="162" t="s">
        <v>49935</v>
      </c>
    </row>
    <row r="49691" spans="7:7">
      <c r="G49691" s="162" t="s">
        <v>49936</v>
      </c>
    </row>
    <row r="49692" spans="7:7">
      <c r="G49692" s="162" t="s">
        <v>49937</v>
      </c>
    </row>
    <row r="49693" spans="7:7">
      <c r="G49693" s="162" t="s">
        <v>49938</v>
      </c>
    </row>
    <row r="49694" spans="7:7">
      <c r="G49694" s="162" t="s">
        <v>49939</v>
      </c>
    </row>
    <row r="49695" spans="7:7">
      <c r="G49695" s="162" t="s">
        <v>49940</v>
      </c>
    </row>
    <row r="49696" spans="7:7">
      <c r="G49696" s="162" t="s">
        <v>49941</v>
      </c>
    </row>
    <row r="49697" spans="7:7">
      <c r="G49697" s="162" t="s">
        <v>49942</v>
      </c>
    </row>
    <row r="49698" spans="7:7">
      <c r="G49698" s="162" t="s">
        <v>49943</v>
      </c>
    </row>
    <row r="49699" spans="7:7">
      <c r="G49699" s="162" t="s">
        <v>49944</v>
      </c>
    </row>
    <row r="49700" spans="7:7">
      <c r="G49700" s="162" t="s">
        <v>49945</v>
      </c>
    </row>
    <row r="49701" spans="7:7">
      <c r="G49701" s="162" t="s">
        <v>49946</v>
      </c>
    </row>
    <row r="49702" spans="7:7">
      <c r="G49702" s="162" t="s">
        <v>49947</v>
      </c>
    </row>
    <row r="49703" spans="7:7">
      <c r="G49703" s="162" t="s">
        <v>49948</v>
      </c>
    </row>
    <row r="49704" spans="7:7">
      <c r="G49704" s="162" t="s">
        <v>49949</v>
      </c>
    </row>
    <row r="49705" spans="7:7">
      <c r="G49705" s="162" t="s">
        <v>49950</v>
      </c>
    </row>
    <row r="49706" spans="7:7">
      <c r="G49706" s="162" t="s">
        <v>49951</v>
      </c>
    </row>
    <row r="49707" spans="7:7">
      <c r="G49707" s="162" t="s">
        <v>49952</v>
      </c>
    </row>
    <row r="49708" spans="7:7">
      <c r="G49708" s="162" t="s">
        <v>49953</v>
      </c>
    </row>
    <row r="49709" spans="7:7">
      <c r="G49709" s="162" t="s">
        <v>49954</v>
      </c>
    </row>
    <row r="49710" spans="7:7">
      <c r="G49710" s="162" t="s">
        <v>49955</v>
      </c>
    </row>
    <row r="49711" spans="7:7">
      <c r="G49711" s="162" t="s">
        <v>49956</v>
      </c>
    </row>
    <row r="49712" spans="7:7">
      <c r="G49712" s="162" t="s">
        <v>49957</v>
      </c>
    </row>
    <row r="49713" spans="7:7">
      <c r="G49713" s="162" t="s">
        <v>49958</v>
      </c>
    </row>
    <row r="49714" spans="7:7">
      <c r="G49714" s="162" t="s">
        <v>49959</v>
      </c>
    </row>
    <row r="49715" spans="7:7">
      <c r="G49715" s="162" t="s">
        <v>49960</v>
      </c>
    </row>
    <row r="49716" spans="7:7">
      <c r="G49716" s="162" t="s">
        <v>49961</v>
      </c>
    </row>
    <row r="49717" spans="7:7">
      <c r="G49717" s="162" t="s">
        <v>49962</v>
      </c>
    </row>
    <row r="49718" spans="7:7">
      <c r="G49718" s="162" t="s">
        <v>49963</v>
      </c>
    </row>
    <row r="49719" spans="7:7">
      <c r="G49719" s="162" t="s">
        <v>49964</v>
      </c>
    </row>
    <row r="49720" spans="7:7">
      <c r="G49720" s="162" t="s">
        <v>49965</v>
      </c>
    </row>
    <row r="49721" spans="7:7">
      <c r="G49721" s="162" t="s">
        <v>49966</v>
      </c>
    </row>
    <row r="49722" spans="7:7">
      <c r="G49722" s="162" t="s">
        <v>49967</v>
      </c>
    </row>
    <row r="49723" spans="7:7">
      <c r="G49723" s="162" t="s">
        <v>49968</v>
      </c>
    </row>
    <row r="49724" spans="7:7">
      <c r="G49724" s="162" t="s">
        <v>49969</v>
      </c>
    </row>
    <row r="49725" spans="7:7">
      <c r="G49725" s="162" t="s">
        <v>49970</v>
      </c>
    </row>
    <row r="49726" spans="7:7">
      <c r="G49726" s="162" t="s">
        <v>49971</v>
      </c>
    </row>
    <row r="49727" spans="7:7">
      <c r="G49727" s="162" t="s">
        <v>49972</v>
      </c>
    </row>
    <row r="49728" spans="7:7">
      <c r="G49728" s="162" t="s">
        <v>49973</v>
      </c>
    </row>
    <row r="49729" spans="7:7">
      <c r="G49729" s="162" t="s">
        <v>49974</v>
      </c>
    </row>
    <row r="49730" spans="7:7">
      <c r="G49730" s="162" t="s">
        <v>49975</v>
      </c>
    </row>
    <row r="49731" spans="7:7">
      <c r="G49731" s="162" t="s">
        <v>49976</v>
      </c>
    </row>
    <row r="49732" spans="7:7">
      <c r="G49732" s="162" t="s">
        <v>49977</v>
      </c>
    </row>
    <row r="49733" spans="7:7">
      <c r="G49733" s="162" t="s">
        <v>49978</v>
      </c>
    </row>
    <row r="49734" spans="7:7">
      <c r="G49734" s="162" t="s">
        <v>49979</v>
      </c>
    </row>
    <row r="49735" spans="7:7">
      <c r="G49735" s="162" t="s">
        <v>49980</v>
      </c>
    </row>
    <row r="49736" spans="7:7">
      <c r="G49736" s="162" t="s">
        <v>49981</v>
      </c>
    </row>
    <row r="49737" spans="7:7">
      <c r="G49737" s="162" t="s">
        <v>49982</v>
      </c>
    </row>
    <row r="49738" spans="7:7">
      <c r="G49738" s="162" t="s">
        <v>49983</v>
      </c>
    </row>
    <row r="49739" spans="7:7">
      <c r="G49739" s="162" t="s">
        <v>49984</v>
      </c>
    </row>
    <row r="49740" spans="7:7">
      <c r="G49740" s="162" t="s">
        <v>49985</v>
      </c>
    </row>
    <row r="49741" spans="7:7">
      <c r="G49741" s="162" t="s">
        <v>49986</v>
      </c>
    </row>
    <row r="49742" spans="7:7">
      <c r="G49742" s="162" t="s">
        <v>49987</v>
      </c>
    </row>
    <row r="49743" spans="7:7">
      <c r="G49743" s="162" t="s">
        <v>49988</v>
      </c>
    </row>
    <row r="49744" spans="7:7">
      <c r="G49744" s="162" t="s">
        <v>49989</v>
      </c>
    </row>
    <row r="49745" spans="7:7">
      <c r="G49745" s="162" t="s">
        <v>49990</v>
      </c>
    </row>
    <row r="49746" spans="7:7">
      <c r="G49746" s="162" t="s">
        <v>49991</v>
      </c>
    </row>
    <row r="49747" spans="7:7">
      <c r="G49747" s="162" t="s">
        <v>49992</v>
      </c>
    </row>
    <row r="49748" spans="7:7">
      <c r="G49748" s="162" t="s">
        <v>49993</v>
      </c>
    </row>
    <row r="49749" spans="7:7">
      <c r="G49749" s="162" t="s">
        <v>49994</v>
      </c>
    </row>
    <row r="49750" spans="7:7">
      <c r="G49750" s="162" t="s">
        <v>49995</v>
      </c>
    </row>
    <row r="49751" spans="7:7">
      <c r="G49751" s="162" t="s">
        <v>49996</v>
      </c>
    </row>
    <row r="49752" spans="7:7">
      <c r="G49752" s="162" t="s">
        <v>49997</v>
      </c>
    </row>
    <row r="49753" spans="7:7">
      <c r="G49753" s="162" t="s">
        <v>49998</v>
      </c>
    </row>
    <row r="49754" spans="7:7">
      <c r="G49754" s="162" t="s">
        <v>49999</v>
      </c>
    </row>
    <row r="49755" spans="7:7">
      <c r="G49755" s="162" t="s">
        <v>50000</v>
      </c>
    </row>
    <row r="49756" spans="7:7">
      <c r="G49756" s="162" t="s">
        <v>50001</v>
      </c>
    </row>
    <row r="49757" spans="7:7">
      <c r="G49757" s="162" t="s">
        <v>50002</v>
      </c>
    </row>
    <row r="49758" spans="7:7">
      <c r="G49758" s="162" t="s">
        <v>50003</v>
      </c>
    </row>
    <row r="49759" spans="7:7">
      <c r="G49759" s="162" t="s">
        <v>50004</v>
      </c>
    </row>
    <row r="49760" spans="7:7">
      <c r="G49760" s="162" t="s">
        <v>50005</v>
      </c>
    </row>
    <row r="49761" spans="7:7">
      <c r="G49761" s="162" t="s">
        <v>50006</v>
      </c>
    </row>
    <row r="49762" spans="7:7">
      <c r="G49762" s="162" t="s">
        <v>50007</v>
      </c>
    </row>
    <row r="49763" spans="7:7">
      <c r="G49763" s="162" t="s">
        <v>50008</v>
      </c>
    </row>
    <row r="49764" spans="7:7">
      <c r="G49764" s="162" t="s">
        <v>50009</v>
      </c>
    </row>
    <row r="49765" spans="7:7">
      <c r="G49765" s="162" t="s">
        <v>50010</v>
      </c>
    </row>
    <row r="49766" spans="7:7">
      <c r="G49766" s="162" t="s">
        <v>50011</v>
      </c>
    </row>
    <row r="49767" spans="7:7">
      <c r="G49767" s="162" t="s">
        <v>50012</v>
      </c>
    </row>
    <row r="49768" spans="7:7">
      <c r="G49768" s="162" t="s">
        <v>50013</v>
      </c>
    </row>
    <row r="49769" spans="7:7">
      <c r="G49769" s="162" t="s">
        <v>50014</v>
      </c>
    </row>
    <row r="49770" spans="7:7">
      <c r="G49770" s="162" t="s">
        <v>50015</v>
      </c>
    </row>
    <row r="49771" spans="7:7">
      <c r="G49771" s="162" t="s">
        <v>50016</v>
      </c>
    </row>
    <row r="49772" spans="7:7">
      <c r="G49772" s="162" t="s">
        <v>50017</v>
      </c>
    </row>
    <row r="49773" spans="7:7">
      <c r="G49773" s="162" t="s">
        <v>50018</v>
      </c>
    </row>
    <row r="49774" spans="7:7">
      <c r="G49774" s="162" t="s">
        <v>50019</v>
      </c>
    </row>
    <row r="49775" spans="7:7">
      <c r="G49775" s="162" t="s">
        <v>50020</v>
      </c>
    </row>
    <row r="49776" spans="7:7">
      <c r="G49776" s="162" t="s">
        <v>50021</v>
      </c>
    </row>
    <row r="49777" spans="7:7">
      <c r="G49777" s="162" t="s">
        <v>50022</v>
      </c>
    </row>
    <row r="49778" spans="7:7">
      <c r="G49778" s="162" t="s">
        <v>50023</v>
      </c>
    </row>
    <row r="49779" spans="7:7">
      <c r="G49779" s="162" t="s">
        <v>50024</v>
      </c>
    </row>
    <row r="49780" spans="7:7">
      <c r="G49780" s="162" t="s">
        <v>50025</v>
      </c>
    </row>
    <row r="49781" spans="7:7">
      <c r="G49781" s="162" t="s">
        <v>50026</v>
      </c>
    </row>
    <row r="49782" spans="7:7">
      <c r="G49782" s="162" t="s">
        <v>50027</v>
      </c>
    </row>
    <row r="49783" spans="7:7">
      <c r="G49783" s="162" t="s">
        <v>50028</v>
      </c>
    </row>
    <row r="49784" spans="7:7">
      <c r="G49784" s="162" t="s">
        <v>50029</v>
      </c>
    </row>
    <row r="49785" spans="7:7">
      <c r="G49785" s="162" t="s">
        <v>50030</v>
      </c>
    </row>
    <row r="49786" spans="7:7">
      <c r="G49786" s="162" t="s">
        <v>50031</v>
      </c>
    </row>
    <row r="49787" spans="7:7">
      <c r="G49787" s="162" t="s">
        <v>50032</v>
      </c>
    </row>
    <row r="49788" spans="7:7">
      <c r="G49788" s="162" t="s">
        <v>50033</v>
      </c>
    </row>
    <row r="49789" spans="7:7">
      <c r="G49789" s="162" t="s">
        <v>50034</v>
      </c>
    </row>
    <row r="49790" spans="7:7">
      <c r="G49790" s="162" t="s">
        <v>50035</v>
      </c>
    </row>
    <row r="49791" spans="7:7">
      <c r="G49791" s="162" t="s">
        <v>50036</v>
      </c>
    </row>
    <row r="49792" spans="7:7">
      <c r="G49792" s="162" t="s">
        <v>50037</v>
      </c>
    </row>
    <row r="49793" spans="7:7">
      <c r="G49793" s="162" t="s">
        <v>50038</v>
      </c>
    </row>
    <row r="49794" spans="7:7">
      <c r="G49794" s="162" t="s">
        <v>50039</v>
      </c>
    </row>
    <row r="49795" spans="7:7">
      <c r="G49795" s="162" t="s">
        <v>50040</v>
      </c>
    </row>
    <row r="49796" spans="7:7">
      <c r="G49796" s="162" t="s">
        <v>50041</v>
      </c>
    </row>
    <row r="49797" spans="7:7">
      <c r="G49797" s="162" t="s">
        <v>50042</v>
      </c>
    </row>
    <row r="49798" spans="7:7">
      <c r="G49798" s="162" t="s">
        <v>50043</v>
      </c>
    </row>
    <row r="49799" spans="7:7">
      <c r="G49799" s="162" t="s">
        <v>50044</v>
      </c>
    </row>
    <row r="49800" spans="7:7">
      <c r="G49800" s="162" t="s">
        <v>50045</v>
      </c>
    </row>
    <row r="49801" spans="7:7">
      <c r="G49801" s="162" t="s">
        <v>50046</v>
      </c>
    </row>
    <row r="49802" spans="7:7">
      <c r="G49802" s="162" t="s">
        <v>50047</v>
      </c>
    </row>
    <row r="49803" spans="7:7">
      <c r="G49803" s="162" t="s">
        <v>50048</v>
      </c>
    </row>
    <row r="49804" spans="7:7">
      <c r="G49804" s="162" t="s">
        <v>50049</v>
      </c>
    </row>
    <row r="49805" spans="7:7">
      <c r="G49805" s="162" t="s">
        <v>50050</v>
      </c>
    </row>
    <row r="49806" spans="7:7">
      <c r="G49806" s="162" t="s">
        <v>50051</v>
      </c>
    </row>
    <row r="49807" spans="7:7">
      <c r="G49807" s="162" t="s">
        <v>50052</v>
      </c>
    </row>
    <row r="49808" spans="7:7">
      <c r="G49808" s="162" t="s">
        <v>50053</v>
      </c>
    </row>
    <row r="49809" spans="7:7">
      <c r="G49809" s="162" t="s">
        <v>50054</v>
      </c>
    </row>
    <row r="49810" spans="7:7">
      <c r="G49810" s="162" t="s">
        <v>50055</v>
      </c>
    </row>
    <row r="49811" spans="7:7">
      <c r="G49811" s="162" t="s">
        <v>50056</v>
      </c>
    </row>
    <row r="49812" spans="7:7">
      <c r="G49812" s="162" t="s">
        <v>50057</v>
      </c>
    </row>
    <row r="49813" spans="7:7">
      <c r="G49813" s="162" t="s">
        <v>50058</v>
      </c>
    </row>
    <row r="49814" spans="7:7">
      <c r="G49814" s="162" t="s">
        <v>50059</v>
      </c>
    </row>
    <row r="49815" spans="7:7">
      <c r="G49815" s="162" t="s">
        <v>50060</v>
      </c>
    </row>
    <row r="49816" spans="7:7">
      <c r="G49816" s="162" t="s">
        <v>50061</v>
      </c>
    </row>
    <row r="49817" spans="7:7">
      <c r="G49817" s="162" t="s">
        <v>50062</v>
      </c>
    </row>
    <row r="49818" spans="7:7">
      <c r="G49818" s="162" t="s">
        <v>50063</v>
      </c>
    </row>
    <row r="49819" spans="7:7">
      <c r="G49819" s="162" t="s">
        <v>50064</v>
      </c>
    </row>
    <row r="49820" spans="7:7">
      <c r="G49820" s="162" t="s">
        <v>50065</v>
      </c>
    </row>
    <row r="49821" spans="7:7">
      <c r="G49821" s="162" t="s">
        <v>50066</v>
      </c>
    </row>
    <row r="49822" spans="7:7">
      <c r="G49822" s="162" t="s">
        <v>50067</v>
      </c>
    </row>
    <row r="49823" spans="7:7">
      <c r="G49823" s="162" t="s">
        <v>50068</v>
      </c>
    </row>
    <row r="49824" spans="7:7">
      <c r="G49824" s="162" t="s">
        <v>50069</v>
      </c>
    </row>
    <row r="49825" spans="7:7">
      <c r="G49825" s="162" t="s">
        <v>50070</v>
      </c>
    </row>
    <row r="49826" spans="7:7">
      <c r="G49826" s="162" t="s">
        <v>50071</v>
      </c>
    </row>
    <row r="49827" spans="7:7">
      <c r="G49827" s="162" t="s">
        <v>50072</v>
      </c>
    </row>
    <row r="49828" spans="7:7">
      <c r="G49828" s="162" t="s">
        <v>50073</v>
      </c>
    </row>
    <row r="49829" spans="7:7">
      <c r="G49829" s="162" t="s">
        <v>50074</v>
      </c>
    </row>
    <row r="49830" spans="7:7">
      <c r="G49830" s="162" t="s">
        <v>50075</v>
      </c>
    </row>
    <row r="49831" spans="7:7">
      <c r="G49831" s="162" t="s">
        <v>50076</v>
      </c>
    </row>
    <row r="49832" spans="7:7">
      <c r="G49832" s="162" t="s">
        <v>50077</v>
      </c>
    </row>
    <row r="49833" spans="7:7">
      <c r="G49833" s="162" t="s">
        <v>50078</v>
      </c>
    </row>
    <row r="49834" spans="7:7">
      <c r="G49834" s="162" t="s">
        <v>50079</v>
      </c>
    </row>
    <row r="49835" spans="7:7">
      <c r="G49835" s="162" t="s">
        <v>50080</v>
      </c>
    </row>
    <row r="49836" spans="7:7">
      <c r="G49836" s="162" t="s">
        <v>50081</v>
      </c>
    </row>
    <row r="49837" spans="7:7">
      <c r="G49837" s="162" t="s">
        <v>50082</v>
      </c>
    </row>
    <row r="49838" spans="7:7">
      <c r="G49838" s="162" t="s">
        <v>50083</v>
      </c>
    </row>
    <row r="49839" spans="7:7">
      <c r="G49839" s="162" t="s">
        <v>50084</v>
      </c>
    </row>
    <row r="49840" spans="7:7">
      <c r="G49840" s="162" t="s">
        <v>50085</v>
      </c>
    </row>
    <row r="49841" spans="7:7">
      <c r="G49841" s="162" t="s">
        <v>50086</v>
      </c>
    </row>
    <row r="49842" spans="7:7">
      <c r="G49842" s="162" t="s">
        <v>50087</v>
      </c>
    </row>
    <row r="49843" spans="7:7">
      <c r="G49843" s="162" t="s">
        <v>50088</v>
      </c>
    </row>
    <row r="49844" spans="7:7">
      <c r="G49844" s="162" t="s">
        <v>50089</v>
      </c>
    </row>
    <row r="49845" spans="7:7">
      <c r="G49845" s="162" t="s">
        <v>50090</v>
      </c>
    </row>
    <row r="49846" spans="7:7">
      <c r="G49846" s="162" t="s">
        <v>50091</v>
      </c>
    </row>
    <row r="49847" spans="7:7">
      <c r="G49847" s="162" t="s">
        <v>50092</v>
      </c>
    </row>
    <row r="49848" spans="7:7">
      <c r="G49848" s="162" t="s">
        <v>50093</v>
      </c>
    </row>
    <row r="49849" spans="7:7">
      <c r="G49849" s="162" t="s">
        <v>50094</v>
      </c>
    </row>
    <row r="49850" spans="7:7">
      <c r="G49850" s="162" t="s">
        <v>50095</v>
      </c>
    </row>
    <row r="49851" spans="7:7">
      <c r="G49851" s="162" t="s">
        <v>50096</v>
      </c>
    </row>
    <row r="49852" spans="7:7">
      <c r="G49852" s="162" t="s">
        <v>50097</v>
      </c>
    </row>
    <row r="49853" spans="7:7">
      <c r="G49853" s="162" t="s">
        <v>50098</v>
      </c>
    </row>
    <row r="49854" spans="7:7">
      <c r="G49854" s="162" t="s">
        <v>50099</v>
      </c>
    </row>
    <row r="49855" spans="7:7">
      <c r="G49855" s="162" t="s">
        <v>50100</v>
      </c>
    </row>
    <row r="49856" spans="7:7">
      <c r="G49856" s="162" t="s">
        <v>50101</v>
      </c>
    </row>
    <row r="49857" spans="7:7">
      <c r="G49857" s="162" t="s">
        <v>50102</v>
      </c>
    </row>
    <row r="49858" spans="7:7">
      <c r="G49858" s="162" t="s">
        <v>50103</v>
      </c>
    </row>
    <row r="49859" spans="7:7">
      <c r="G49859" s="162" t="s">
        <v>50104</v>
      </c>
    </row>
    <row r="49860" spans="7:7">
      <c r="G49860" s="162" t="s">
        <v>50105</v>
      </c>
    </row>
    <row r="49861" spans="7:7">
      <c r="G49861" s="162" t="s">
        <v>50106</v>
      </c>
    </row>
    <row r="49862" spans="7:7">
      <c r="G49862" s="162" t="s">
        <v>50107</v>
      </c>
    </row>
    <row r="49863" spans="7:7">
      <c r="G49863" s="162" t="s">
        <v>50108</v>
      </c>
    </row>
    <row r="49864" spans="7:7">
      <c r="G49864" s="162" t="s">
        <v>50109</v>
      </c>
    </row>
    <row r="49865" spans="7:7">
      <c r="G49865" s="162" t="s">
        <v>50110</v>
      </c>
    </row>
    <row r="49866" spans="7:7">
      <c r="G49866" s="162" t="s">
        <v>50111</v>
      </c>
    </row>
    <row r="49867" spans="7:7">
      <c r="G49867" s="162" t="s">
        <v>50112</v>
      </c>
    </row>
    <row r="49868" spans="7:7">
      <c r="G49868" s="162" t="s">
        <v>50113</v>
      </c>
    </row>
    <row r="49869" spans="7:7">
      <c r="G49869" s="162" t="s">
        <v>50114</v>
      </c>
    </row>
    <row r="49870" spans="7:7">
      <c r="G49870" s="162" t="s">
        <v>50115</v>
      </c>
    </row>
    <row r="49871" spans="7:7">
      <c r="G49871" s="162" t="s">
        <v>50116</v>
      </c>
    </row>
    <row r="49872" spans="7:7">
      <c r="G49872" s="162" t="s">
        <v>50117</v>
      </c>
    </row>
    <row r="49873" spans="7:7">
      <c r="G49873" s="162" t="s">
        <v>50118</v>
      </c>
    </row>
    <row r="49874" spans="7:7">
      <c r="G49874" s="162" t="s">
        <v>50119</v>
      </c>
    </row>
    <row r="49875" spans="7:7">
      <c r="G49875" s="162" t="s">
        <v>50120</v>
      </c>
    </row>
    <row r="49876" spans="7:7">
      <c r="G49876" s="162" t="s">
        <v>50121</v>
      </c>
    </row>
    <row r="49877" spans="7:7">
      <c r="G49877" s="162" t="s">
        <v>50122</v>
      </c>
    </row>
    <row r="49878" spans="7:7">
      <c r="G49878" s="162" t="s">
        <v>50123</v>
      </c>
    </row>
    <row r="49879" spans="7:7">
      <c r="G49879" s="162" t="s">
        <v>50124</v>
      </c>
    </row>
    <row r="49880" spans="7:7">
      <c r="G49880" s="162" t="s">
        <v>50125</v>
      </c>
    </row>
    <row r="49881" spans="7:7">
      <c r="G49881" s="162" t="s">
        <v>50126</v>
      </c>
    </row>
    <row r="49882" spans="7:7">
      <c r="G49882" s="162" t="s">
        <v>50127</v>
      </c>
    </row>
    <row r="49883" spans="7:7">
      <c r="G49883" s="162" t="s">
        <v>50128</v>
      </c>
    </row>
    <row r="49884" spans="7:7">
      <c r="G49884" s="162" t="s">
        <v>50129</v>
      </c>
    </row>
    <row r="49885" spans="7:7">
      <c r="G49885" s="162" t="s">
        <v>50130</v>
      </c>
    </row>
    <row r="49886" spans="7:7">
      <c r="G49886" s="162" t="s">
        <v>50131</v>
      </c>
    </row>
    <row r="49887" spans="7:7">
      <c r="G49887" s="162" t="s">
        <v>50132</v>
      </c>
    </row>
    <row r="49888" spans="7:7">
      <c r="G49888" s="162" t="s">
        <v>50133</v>
      </c>
    </row>
    <row r="49889" spans="7:7">
      <c r="G49889" s="162" t="s">
        <v>50134</v>
      </c>
    </row>
    <row r="49890" spans="7:7">
      <c r="G49890" s="162" t="s">
        <v>50135</v>
      </c>
    </row>
    <row r="49891" spans="7:7">
      <c r="G49891" s="162" t="s">
        <v>50136</v>
      </c>
    </row>
    <row r="49892" spans="7:7">
      <c r="G49892" s="162" t="s">
        <v>50137</v>
      </c>
    </row>
    <row r="49893" spans="7:7">
      <c r="G49893" s="162" t="s">
        <v>50138</v>
      </c>
    </row>
    <row r="49894" spans="7:7">
      <c r="G49894" s="162" t="s">
        <v>50139</v>
      </c>
    </row>
    <row r="49895" spans="7:7">
      <c r="G49895" s="162" t="s">
        <v>50140</v>
      </c>
    </row>
    <row r="49896" spans="7:7">
      <c r="G49896" s="162" t="s">
        <v>50141</v>
      </c>
    </row>
    <row r="49897" spans="7:7">
      <c r="G49897" s="162" t="s">
        <v>50142</v>
      </c>
    </row>
    <row r="49898" spans="7:7">
      <c r="G49898" s="162" t="s">
        <v>50143</v>
      </c>
    </row>
    <row r="49899" spans="7:7">
      <c r="G49899" s="162" t="s">
        <v>50144</v>
      </c>
    </row>
    <row r="49900" spans="7:7">
      <c r="G49900" s="162" t="s">
        <v>50145</v>
      </c>
    </row>
    <row r="49901" spans="7:7">
      <c r="G49901" s="162" t="s">
        <v>50146</v>
      </c>
    </row>
    <row r="49902" spans="7:7">
      <c r="G49902" s="162" t="s">
        <v>50147</v>
      </c>
    </row>
    <row r="49903" spans="7:7">
      <c r="G49903" s="162" t="s">
        <v>50148</v>
      </c>
    </row>
    <row r="49904" spans="7:7">
      <c r="G49904" s="162" t="s">
        <v>50149</v>
      </c>
    </row>
    <row r="49905" spans="7:7">
      <c r="G49905" s="162" t="s">
        <v>50150</v>
      </c>
    </row>
    <row r="49906" spans="7:7">
      <c r="G49906" s="162" t="s">
        <v>50151</v>
      </c>
    </row>
    <row r="49907" spans="7:7">
      <c r="G49907" s="162" t="s">
        <v>50152</v>
      </c>
    </row>
    <row r="49908" spans="7:7">
      <c r="G49908" s="162" t="s">
        <v>50153</v>
      </c>
    </row>
    <row r="49909" spans="7:7">
      <c r="G49909" s="162" t="s">
        <v>50154</v>
      </c>
    </row>
    <row r="49910" spans="7:7">
      <c r="G49910" s="162" t="s">
        <v>50155</v>
      </c>
    </row>
    <row r="49911" spans="7:7">
      <c r="G49911" s="162" t="s">
        <v>50156</v>
      </c>
    </row>
    <row r="49912" spans="7:7">
      <c r="G49912" s="162" t="s">
        <v>50157</v>
      </c>
    </row>
    <row r="49913" spans="7:7">
      <c r="G49913" s="162" t="s">
        <v>50158</v>
      </c>
    </row>
    <row r="49914" spans="7:7">
      <c r="G49914" s="162" t="s">
        <v>50159</v>
      </c>
    </row>
    <row r="49915" spans="7:7">
      <c r="G49915" s="162" t="s">
        <v>50160</v>
      </c>
    </row>
    <row r="49916" spans="7:7">
      <c r="G49916" s="162" t="s">
        <v>50161</v>
      </c>
    </row>
    <row r="49917" spans="7:7">
      <c r="G49917" s="162" t="s">
        <v>50162</v>
      </c>
    </row>
    <row r="49918" spans="7:7">
      <c r="G49918" s="162" t="s">
        <v>50163</v>
      </c>
    </row>
    <row r="49919" spans="7:7">
      <c r="G49919" s="162" t="s">
        <v>50164</v>
      </c>
    </row>
    <row r="49920" spans="7:7">
      <c r="G49920" s="162" t="s">
        <v>50165</v>
      </c>
    </row>
    <row r="49921" spans="7:7">
      <c r="G49921" s="162" t="s">
        <v>50166</v>
      </c>
    </row>
    <row r="49922" spans="7:7">
      <c r="G49922" s="162" t="s">
        <v>50167</v>
      </c>
    </row>
    <row r="49923" spans="7:7">
      <c r="G49923" s="162" t="s">
        <v>50168</v>
      </c>
    </row>
    <row r="49924" spans="7:7">
      <c r="G49924" s="162" t="s">
        <v>50169</v>
      </c>
    </row>
    <row r="49925" spans="7:7">
      <c r="G49925" s="162" t="s">
        <v>50170</v>
      </c>
    </row>
    <row r="49926" spans="7:7">
      <c r="G49926" s="162" t="s">
        <v>50171</v>
      </c>
    </row>
    <row r="49927" spans="7:7">
      <c r="G49927" s="162" t="s">
        <v>50172</v>
      </c>
    </row>
    <row r="49928" spans="7:7">
      <c r="G49928" s="162" t="s">
        <v>50173</v>
      </c>
    </row>
    <row r="49929" spans="7:7">
      <c r="G49929" s="162" t="s">
        <v>50174</v>
      </c>
    </row>
    <row r="49930" spans="7:7">
      <c r="G49930" s="162" t="s">
        <v>50175</v>
      </c>
    </row>
    <row r="49931" spans="7:7">
      <c r="G49931" s="162" t="s">
        <v>50176</v>
      </c>
    </row>
    <row r="49932" spans="7:7">
      <c r="G49932" s="162" t="s">
        <v>50177</v>
      </c>
    </row>
    <row r="49933" spans="7:7">
      <c r="G49933" s="162" t="s">
        <v>50178</v>
      </c>
    </row>
    <row r="49934" spans="7:7">
      <c r="G49934" s="162" t="s">
        <v>50179</v>
      </c>
    </row>
    <row r="49935" spans="7:7">
      <c r="G49935" s="162" t="s">
        <v>50180</v>
      </c>
    </row>
    <row r="49936" spans="7:7">
      <c r="G49936" s="162" t="s">
        <v>50181</v>
      </c>
    </row>
    <row r="49937" spans="7:7">
      <c r="G49937" s="162" t="s">
        <v>50182</v>
      </c>
    </row>
    <row r="49938" spans="7:7">
      <c r="G49938" s="162" t="s">
        <v>50183</v>
      </c>
    </row>
    <row r="49939" spans="7:7">
      <c r="G49939" s="162" t="s">
        <v>50184</v>
      </c>
    </row>
    <row r="49940" spans="7:7">
      <c r="G49940" s="162" t="s">
        <v>50185</v>
      </c>
    </row>
    <row r="49941" spans="7:7">
      <c r="G49941" s="162" t="s">
        <v>50186</v>
      </c>
    </row>
    <row r="49942" spans="7:7">
      <c r="G49942" s="162" t="s">
        <v>50187</v>
      </c>
    </row>
    <row r="49943" spans="7:7">
      <c r="G49943" s="162" t="s">
        <v>50188</v>
      </c>
    </row>
    <row r="49944" spans="7:7">
      <c r="G49944" s="162" t="s">
        <v>50189</v>
      </c>
    </row>
    <row r="49945" spans="7:7">
      <c r="G49945" s="162" t="s">
        <v>50190</v>
      </c>
    </row>
    <row r="49946" spans="7:7">
      <c r="G49946" s="162" t="s">
        <v>50191</v>
      </c>
    </row>
    <row r="49947" spans="7:7">
      <c r="G49947" s="162" t="s">
        <v>50192</v>
      </c>
    </row>
    <row r="49948" spans="7:7">
      <c r="G49948" s="162" t="s">
        <v>50193</v>
      </c>
    </row>
    <row r="49949" spans="7:7">
      <c r="G49949" s="162" t="s">
        <v>50194</v>
      </c>
    </row>
    <row r="49950" spans="7:7">
      <c r="G49950" s="162" t="s">
        <v>50195</v>
      </c>
    </row>
    <row r="49951" spans="7:7">
      <c r="G49951" s="162" t="s">
        <v>50196</v>
      </c>
    </row>
    <row r="49952" spans="7:7">
      <c r="G49952" s="162" t="s">
        <v>50197</v>
      </c>
    </row>
    <row r="49953" spans="7:7">
      <c r="G49953" s="162" t="s">
        <v>50198</v>
      </c>
    </row>
    <row r="49954" spans="7:7">
      <c r="G49954" s="162" t="s">
        <v>50199</v>
      </c>
    </row>
    <row r="49955" spans="7:7">
      <c r="G49955" s="162" t="s">
        <v>50200</v>
      </c>
    </row>
    <row r="49956" spans="7:7">
      <c r="G49956" s="162" t="s">
        <v>50201</v>
      </c>
    </row>
    <row r="49957" spans="7:7">
      <c r="G49957" s="162" t="s">
        <v>50202</v>
      </c>
    </row>
    <row r="49958" spans="7:7">
      <c r="G49958" s="162" t="s">
        <v>50203</v>
      </c>
    </row>
    <row r="49959" spans="7:7">
      <c r="G49959" s="162" t="s">
        <v>50204</v>
      </c>
    </row>
    <row r="49960" spans="7:7">
      <c r="G49960" s="162" t="s">
        <v>50205</v>
      </c>
    </row>
    <row r="49961" spans="7:7">
      <c r="G49961" s="162" t="s">
        <v>50206</v>
      </c>
    </row>
    <row r="49962" spans="7:7">
      <c r="G49962" s="162" t="s">
        <v>50207</v>
      </c>
    </row>
    <row r="49963" spans="7:7">
      <c r="G49963" s="162" t="s">
        <v>50208</v>
      </c>
    </row>
    <row r="49964" spans="7:7">
      <c r="G49964" s="162" t="s">
        <v>50209</v>
      </c>
    </row>
    <row r="49965" spans="7:7">
      <c r="G49965" s="162" t="s">
        <v>50210</v>
      </c>
    </row>
    <row r="49966" spans="7:7">
      <c r="G49966" s="162" t="s">
        <v>50211</v>
      </c>
    </row>
    <row r="49967" spans="7:7">
      <c r="G49967" s="162" t="s">
        <v>50212</v>
      </c>
    </row>
    <row r="49968" spans="7:7">
      <c r="G49968" s="162" t="s">
        <v>50213</v>
      </c>
    </row>
    <row r="49969" spans="7:7">
      <c r="G49969" s="162" t="s">
        <v>50214</v>
      </c>
    </row>
    <row r="49970" spans="7:7">
      <c r="G49970" s="162" t="s">
        <v>50215</v>
      </c>
    </row>
    <row r="49971" spans="7:7">
      <c r="G49971" s="162" t="s">
        <v>50216</v>
      </c>
    </row>
    <row r="49972" spans="7:7">
      <c r="G49972" s="162" t="s">
        <v>50217</v>
      </c>
    </row>
    <row r="49973" spans="7:7">
      <c r="G49973" s="162" t="s">
        <v>50218</v>
      </c>
    </row>
    <row r="49974" spans="7:7">
      <c r="G49974" s="162" t="s">
        <v>50219</v>
      </c>
    </row>
    <row r="49975" spans="7:7">
      <c r="G49975" s="162" t="s">
        <v>50220</v>
      </c>
    </row>
    <row r="49976" spans="7:7">
      <c r="G49976" s="162" t="s">
        <v>50221</v>
      </c>
    </row>
    <row r="49977" spans="7:7">
      <c r="G49977" s="162" t="s">
        <v>50222</v>
      </c>
    </row>
    <row r="49978" spans="7:7">
      <c r="G49978" s="162" t="s">
        <v>50223</v>
      </c>
    </row>
    <row r="49979" spans="7:7">
      <c r="G49979" s="162" t="s">
        <v>50224</v>
      </c>
    </row>
    <row r="49980" spans="7:7">
      <c r="G49980" s="162" t="s">
        <v>50225</v>
      </c>
    </row>
    <row r="49981" spans="7:7">
      <c r="G49981" s="162" t="s">
        <v>50226</v>
      </c>
    </row>
    <row r="49982" spans="7:7">
      <c r="G49982" s="162" t="s">
        <v>50227</v>
      </c>
    </row>
    <row r="49983" spans="7:7">
      <c r="G49983" s="162" t="s">
        <v>50228</v>
      </c>
    </row>
    <row r="49984" spans="7:7">
      <c r="G49984" s="162" t="s">
        <v>50229</v>
      </c>
    </row>
    <row r="49985" spans="7:7">
      <c r="G49985" s="162" t="s">
        <v>50230</v>
      </c>
    </row>
    <row r="49986" spans="7:7">
      <c r="G49986" s="162" t="s">
        <v>50231</v>
      </c>
    </row>
    <row r="49987" spans="7:7">
      <c r="G49987" s="162" t="s">
        <v>50232</v>
      </c>
    </row>
    <row r="49988" spans="7:7">
      <c r="G49988" s="162" t="s">
        <v>50233</v>
      </c>
    </row>
    <row r="49989" spans="7:7">
      <c r="G49989" s="162" t="s">
        <v>50234</v>
      </c>
    </row>
    <row r="49990" spans="7:7">
      <c r="G49990" s="162" t="s">
        <v>50235</v>
      </c>
    </row>
    <row r="49991" spans="7:7">
      <c r="G49991" s="162" t="s">
        <v>50236</v>
      </c>
    </row>
    <row r="49992" spans="7:7">
      <c r="G49992" s="162" t="s">
        <v>50237</v>
      </c>
    </row>
    <row r="49993" spans="7:7">
      <c r="G49993" s="162" t="s">
        <v>50238</v>
      </c>
    </row>
    <row r="49994" spans="7:7">
      <c r="G49994" s="162" t="s">
        <v>50239</v>
      </c>
    </row>
    <row r="49995" spans="7:7">
      <c r="G49995" s="162" t="s">
        <v>50240</v>
      </c>
    </row>
    <row r="49996" spans="7:7">
      <c r="G49996" s="162" t="s">
        <v>50241</v>
      </c>
    </row>
    <row r="49997" spans="7:7">
      <c r="G49997" s="162" t="s">
        <v>50242</v>
      </c>
    </row>
    <row r="49998" spans="7:7">
      <c r="G49998" s="162" t="s">
        <v>50243</v>
      </c>
    </row>
    <row r="49999" spans="7:7">
      <c r="G49999" s="162" t="s">
        <v>50244</v>
      </c>
    </row>
    <row r="50000" spans="7:7">
      <c r="G50000" s="162" t="s">
        <v>50245</v>
      </c>
    </row>
    <row r="50001" spans="7:7">
      <c r="G50001" s="162" t="s">
        <v>50246</v>
      </c>
    </row>
    <row r="50002" spans="7:7">
      <c r="G50002" s="162" t="s">
        <v>50247</v>
      </c>
    </row>
    <row r="50003" spans="7:7">
      <c r="G50003" s="162" t="s">
        <v>50248</v>
      </c>
    </row>
    <row r="50004" spans="7:7">
      <c r="G50004" s="162" t="s">
        <v>50249</v>
      </c>
    </row>
    <row r="50005" spans="7:7">
      <c r="G50005" s="162" t="s">
        <v>50250</v>
      </c>
    </row>
    <row r="50006" spans="7:7">
      <c r="G50006" s="162" t="s">
        <v>50251</v>
      </c>
    </row>
    <row r="50007" spans="7:7">
      <c r="G50007" s="162" t="s">
        <v>50252</v>
      </c>
    </row>
    <row r="50008" spans="7:7">
      <c r="G50008" s="162" t="s">
        <v>50253</v>
      </c>
    </row>
    <row r="50009" spans="7:7">
      <c r="G50009" s="162" t="s">
        <v>50254</v>
      </c>
    </row>
    <row r="50010" spans="7:7">
      <c r="G50010" s="162" t="s">
        <v>50255</v>
      </c>
    </row>
    <row r="50011" spans="7:7">
      <c r="G50011" s="162" t="s">
        <v>50256</v>
      </c>
    </row>
    <row r="50012" spans="7:7">
      <c r="G50012" s="162" t="s">
        <v>50257</v>
      </c>
    </row>
    <row r="50013" spans="7:7">
      <c r="G50013" s="162" t="s">
        <v>50258</v>
      </c>
    </row>
    <row r="50014" spans="7:7">
      <c r="G50014" s="162" t="s">
        <v>50259</v>
      </c>
    </row>
    <row r="50015" spans="7:7">
      <c r="G50015" s="162" t="s">
        <v>50260</v>
      </c>
    </row>
    <row r="50016" spans="7:7">
      <c r="G50016" s="162" t="s">
        <v>50261</v>
      </c>
    </row>
    <row r="50017" spans="7:7">
      <c r="G50017" s="162" t="s">
        <v>50262</v>
      </c>
    </row>
    <row r="50018" spans="7:7">
      <c r="G50018" s="162" t="s">
        <v>50263</v>
      </c>
    </row>
    <row r="50019" spans="7:7">
      <c r="G50019" s="162" t="s">
        <v>50264</v>
      </c>
    </row>
    <row r="50020" spans="7:7">
      <c r="G50020" s="162" t="s">
        <v>50265</v>
      </c>
    </row>
    <row r="50021" spans="7:7">
      <c r="G50021" s="162" t="s">
        <v>50266</v>
      </c>
    </row>
    <row r="50022" spans="7:7">
      <c r="G50022" s="162" t="s">
        <v>50267</v>
      </c>
    </row>
    <row r="50023" spans="7:7">
      <c r="G50023" s="162" t="s">
        <v>50268</v>
      </c>
    </row>
    <row r="50024" spans="7:7">
      <c r="G50024" s="162" t="s">
        <v>50269</v>
      </c>
    </row>
    <row r="50025" spans="7:7">
      <c r="G50025" s="162" t="s">
        <v>50270</v>
      </c>
    </row>
    <row r="50026" spans="7:7">
      <c r="G50026" s="162" t="s">
        <v>50271</v>
      </c>
    </row>
    <row r="50027" spans="7:7">
      <c r="G50027" s="162" t="s">
        <v>50272</v>
      </c>
    </row>
    <row r="50028" spans="7:7">
      <c r="G50028" s="162" t="s">
        <v>50273</v>
      </c>
    </row>
    <row r="50029" spans="7:7">
      <c r="G50029" s="162" t="s">
        <v>50274</v>
      </c>
    </row>
    <row r="50030" spans="7:7">
      <c r="G50030" s="162" t="s">
        <v>50275</v>
      </c>
    </row>
    <row r="50031" spans="7:7">
      <c r="G50031" s="162" t="s">
        <v>50276</v>
      </c>
    </row>
    <row r="50032" spans="7:7">
      <c r="G50032" s="162" t="s">
        <v>50277</v>
      </c>
    </row>
    <row r="50033" spans="7:7">
      <c r="G50033" s="162" t="s">
        <v>50278</v>
      </c>
    </row>
    <row r="50034" spans="7:7">
      <c r="G50034" s="162" t="s">
        <v>50279</v>
      </c>
    </row>
    <row r="50035" spans="7:7">
      <c r="G50035" s="162" t="s">
        <v>50280</v>
      </c>
    </row>
    <row r="50036" spans="7:7">
      <c r="G50036" s="162" t="s">
        <v>50281</v>
      </c>
    </row>
    <row r="50037" spans="7:7">
      <c r="G50037" s="162" t="s">
        <v>50282</v>
      </c>
    </row>
    <row r="50038" spans="7:7">
      <c r="G50038" s="162" t="s">
        <v>50283</v>
      </c>
    </row>
    <row r="50039" spans="7:7">
      <c r="G50039" s="162" t="s">
        <v>50284</v>
      </c>
    </row>
    <row r="50040" spans="7:7">
      <c r="G50040" s="162" t="s">
        <v>50285</v>
      </c>
    </row>
    <row r="50041" spans="7:7">
      <c r="G50041" s="162" t="s">
        <v>50286</v>
      </c>
    </row>
    <row r="50042" spans="7:7">
      <c r="G50042" s="162" t="s">
        <v>50287</v>
      </c>
    </row>
    <row r="50043" spans="7:7">
      <c r="G50043" s="162" t="s">
        <v>50288</v>
      </c>
    </row>
    <row r="50044" spans="7:7">
      <c r="G50044" s="162" t="s">
        <v>50289</v>
      </c>
    </row>
    <row r="50045" spans="7:7">
      <c r="G50045" s="162" t="s">
        <v>50290</v>
      </c>
    </row>
    <row r="50046" spans="7:7">
      <c r="G50046" s="162" t="s">
        <v>50291</v>
      </c>
    </row>
    <row r="50047" spans="7:7">
      <c r="G50047" s="162" t="s">
        <v>50292</v>
      </c>
    </row>
    <row r="50048" spans="7:7">
      <c r="G50048" s="162" t="s">
        <v>50293</v>
      </c>
    </row>
    <row r="50049" spans="7:7">
      <c r="G50049" s="162" t="s">
        <v>50294</v>
      </c>
    </row>
    <row r="50050" spans="7:7">
      <c r="G50050" s="162" t="s">
        <v>50295</v>
      </c>
    </row>
    <row r="50051" spans="7:7">
      <c r="G50051" s="162" t="s">
        <v>50296</v>
      </c>
    </row>
    <row r="50052" spans="7:7">
      <c r="G50052" s="162" t="s">
        <v>50297</v>
      </c>
    </row>
    <row r="50053" spans="7:7">
      <c r="G50053" s="162" t="s">
        <v>50298</v>
      </c>
    </row>
    <row r="50054" spans="7:7">
      <c r="G50054" s="162" t="s">
        <v>50299</v>
      </c>
    </row>
    <row r="50055" spans="7:7">
      <c r="G50055" s="162" t="s">
        <v>50300</v>
      </c>
    </row>
    <row r="50056" spans="7:7">
      <c r="G50056" s="162" t="s">
        <v>50301</v>
      </c>
    </row>
    <row r="50057" spans="7:7">
      <c r="G50057" s="162" t="s">
        <v>50302</v>
      </c>
    </row>
    <row r="50058" spans="7:7">
      <c r="G50058" s="162" t="s">
        <v>50303</v>
      </c>
    </row>
    <row r="50059" spans="7:7">
      <c r="G50059" s="162" t="s">
        <v>50304</v>
      </c>
    </row>
    <row r="50060" spans="7:7">
      <c r="G50060" s="162" t="s">
        <v>50305</v>
      </c>
    </row>
    <row r="50061" spans="7:7">
      <c r="G50061" s="162" t="s">
        <v>50306</v>
      </c>
    </row>
    <row r="50062" spans="7:7">
      <c r="G50062" s="162" t="s">
        <v>50307</v>
      </c>
    </row>
    <row r="50063" spans="7:7">
      <c r="G50063" s="162" t="s">
        <v>50308</v>
      </c>
    </row>
    <row r="50064" spans="7:7">
      <c r="G50064" s="162" t="s">
        <v>50309</v>
      </c>
    </row>
    <row r="50065" spans="7:7">
      <c r="G50065" s="162" t="s">
        <v>50310</v>
      </c>
    </row>
    <row r="50066" spans="7:7">
      <c r="G50066" s="162" t="s">
        <v>50311</v>
      </c>
    </row>
    <row r="50067" spans="7:7">
      <c r="G50067" s="162" t="s">
        <v>50312</v>
      </c>
    </row>
    <row r="50068" spans="7:7">
      <c r="G50068" s="162" t="s">
        <v>50313</v>
      </c>
    </row>
    <row r="50069" spans="7:7">
      <c r="G50069" s="162" t="s">
        <v>50314</v>
      </c>
    </row>
    <row r="50070" spans="7:7">
      <c r="G50070" s="162" t="s">
        <v>50315</v>
      </c>
    </row>
    <row r="50071" spans="7:7">
      <c r="G50071" s="162" t="s">
        <v>50316</v>
      </c>
    </row>
    <row r="50072" spans="7:7">
      <c r="G50072" s="162" t="s">
        <v>50317</v>
      </c>
    </row>
    <row r="50073" spans="7:7">
      <c r="G50073" s="162" t="s">
        <v>50318</v>
      </c>
    </row>
    <row r="50074" spans="7:7">
      <c r="G50074" s="162" t="s">
        <v>50319</v>
      </c>
    </row>
    <row r="50075" spans="7:7">
      <c r="G50075" s="162" t="s">
        <v>50320</v>
      </c>
    </row>
    <row r="50076" spans="7:7">
      <c r="G50076" s="162" t="s">
        <v>50321</v>
      </c>
    </row>
    <row r="50077" spans="7:7">
      <c r="G50077" s="162" t="s">
        <v>50322</v>
      </c>
    </row>
    <row r="50078" spans="7:7">
      <c r="G50078" s="162" t="s">
        <v>50323</v>
      </c>
    </row>
    <row r="50079" spans="7:7">
      <c r="G50079" s="162" t="s">
        <v>50324</v>
      </c>
    </row>
    <row r="50080" spans="7:7">
      <c r="G50080" s="162" t="s">
        <v>50325</v>
      </c>
    </row>
    <row r="50081" spans="7:7">
      <c r="G50081" s="162" t="s">
        <v>50326</v>
      </c>
    </row>
    <row r="50082" spans="7:7">
      <c r="G50082" s="162" t="s">
        <v>50327</v>
      </c>
    </row>
    <row r="50083" spans="7:7">
      <c r="G50083" s="162" t="s">
        <v>50328</v>
      </c>
    </row>
    <row r="50084" spans="7:7">
      <c r="G50084" s="162" t="s">
        <v>50329</v>
      </c>
    </row>
    <row r="50085" spans="7:7">
      <c r="G50085" s="162" t="s">
        <v>50330</v>
      </c>
    </row>
    <row r="50086" spans="7:7">
      <c r="G50086" s="162" t="s">
        <v>50331</v>
      </c>
    </row>
    <row r="50087" spans="7:7">
      <c r="G50087" s="162" t="s">
        <v>50332</v>
      </c>
    </row>
    <row r="50088" spans="7:7">
      <c r="G50088" s="162" t="s">
        <v>50333</v>
      </c>
    </row>
    <row r="50089" spans="7:7">
      <c r="G50089" s="162" t="s">
        <v>50334</v>
      </c>
    </row>
    <row r="50090" spans="7:7">
      <c r="G50090" s="162" t="s">
        <v>50335</v>
      </c>
    </row>
    <row r="50091" spans="7:7">
      <c r="G50091" s="162" t="s">
        <v>50336</v>
      </c>
    </row>
    <row r="50092" spans="7:7">
      <c r="G50092" s="162" t="s">
        <v>50337</v>
      </c>
    </row>
    <row r="50093" spans="7:7">
      <c r="G50093" s="162" t="s">
        <v>50338</v>
      </c>
    </row>
    <row r="50094" spans="7:7">
      <c r="G50094" s="162" t="s">
        <v>50339</v>
      </c>
    </row>
    <row r="50095" spans="7:7">
      <c r="G50095" s="162" t="s">
        <v>50340</v>
      </c>
    </row>
    <row r="50096" spans="7:7">
      <c r="G50096" s="162" t="s">
        <v>50341</v>
      </c>
    </row>
    <row r="50097" spans="7:7">
      <c r="G50097" s="162" t="s">
        <v>50342</v>
      </c>
    </row>
    <row r="50098" spans="7:7">
      <c r="G50098" s="162" t="s">
        <v>50343</v>
      </c>
    </row>
    <row r="50099" spans="7:7">
      <c r="G50099" s="162" t="s">
        <v>50344</v>
      </c>
    </row>
    <row r="50100" spans="7:7">
      <c r="G50100" s="162" t="s">
        <v>50345</v>
      </c>
    </row>
    <row r="50101" spans="7:7">
      <c r="G50101" s="162" t="s">
        <v>50346</v>
      </c>
    </row>
    <row r="50102" spans="7:7">
      <c r="G50102" s="162" t="s">
        <v>50347</v>
      </c>
    </row>
    <row r="50103" spans="7:7">
      <c r="G50103" s="162" t="s">
        <v>50348</v>
      </c>
    </row>
    <row r="50104" spans="7:7">
      <c r="G50104" s="162" t="s">
        <v>50349</v>
      </c>
    </row>
    <row r="50105" spans="7:7">
      <c r="G50105" s="162" t="s">
        <v>50350</v>
      </c>
    </row>
    <row r="50106" spans="7:7">
      <c r="G50106" s="162" t="s">
        <v>50351</v>
      </c>
    </row>
    <row r="50107" spans="7:7">
      <c r="G50107" s="162" t="s">
        <v>50352</v>
      </c>
    </row>
    <row r="50108" spans="7:7">
      <c r="G50108" s="162" t="s">
        <v>50353</v>
      </c>
    </row>
    <row r="50109" spans="7:7">
      <c r="G50109" s="162" t="s">
        <v>50354</v>
      </c>
    </row>
    <row r="50110" spans="7:7">
      <c r="G50110" s="162" t="s">
        <v>50355</v>
      </c>
    </row>
    <row r="50111" spans="7:7">
      <c r="G50111" s="162" t="s">
        <v>50356</v>
      </c>
    </row>
    <row r="50112" spans="7:7">
      <c r="G50112" s="162" t="s">
        <v>50357</v>
      </c>
    </row>
    <row r="50113" spans="7:7">
      <c r="G50113" s="162" t="s">
        <v>50358</v>
      </c>
    </row>
    <row r="50114" spans="7:7">
      <c r="G50114" s="162" t="s">
        <v>50359</v>
      </c>
    </row>
    <row r="50115" spans="7:7">
      <c r="G50115" s="162" t="s">
        <v>50360</v>
      </c>
    </row>
    <row r="50116" spans="7:7">
      <c r="G50116" s="162" t="s">
        <v>50361</v>
      </c>
    </row>
    <row r="50117" spans="7:7">
      <c r="G50117" s="162" t="s">
        <v>50362</v>
      </c>
    </row>
    <row r="50118" spans="7:7">
      <c r="G50118" s="162" t="s">
        <v>50363</v>
      </c>
    </row>
    <row r="50119" spans="7:7">
      <c r="G50119" s="162" t="s">
        <v>50364</v>
      </c>
    </row>
    <row r="50120" spans="7:7">
      <c r="G50120" s="162" t="s">
        <v>50365</v>
      </c>
    </row>
    <row r="50121" spans="7:7">
      <c r="G50121" s="162" t="s">
        <v>50366</v>
      </c>
    </row>
    <row r="50122" spans="7:7">
      <c r="G50122" s="162" t="s">
        <v>50367</v>
      </c>
    </row>
    <row r="50123" spans="7:7">
      <c r="G50123" s="162" t="s">
        <v>50368</v>
      </c>
    </row>
    <row r="50124" spans="7:7">
      <c r="G50124" s="162" t="s">
        <v>50369</v>
      </c>
    </row>
    <row r="50125" spans="7:7">
      <c r="G50125" s="162" t="s">
        <v>50370</v>
      </c>
    </row>
    <row r="50126" spans="7:7">
      <c r="G50126" s="162" t="s">
        <v>50371</v>
      </c>
    </row>
    <row r="50127" spans="7:7">
      <c r="G50127" s="162" t="s">
        <v>50372</v>
      </c>
    </row>
    <row r="50128" spans="7:7">
      <c r="G50128" s="162" t="s">
        <v>50373</v>
      </c>
    </row>
    <row r="50129" spans="7:7">
      <c r="G50129" s="162" t="s">
        <v>50374</v>
      </c>
    </row>
    <row r="50130" spans="7:7">
      <c r="G50130" s="162" t="s">
        <v>50375</v>
      </c>
    </row>
    <row r="50131" spans="7:7">
      <c r="G50131" s="162" t="s">
        <v>50376</v>
      </c>
    </row>
    <row r="50132" spans="7:7">
      <c r="G50132" s="162" t="s">
        <v>50377</v>
      </c>
    </row>
    <row r="50133" spans="7:7">
      <c r="G50133" s="162" t="s">
        <v>50378</v>
      </c>
    </row>
    <row r="50134" spans="7:7">
      <c r="G50134" s="162" t="s">
        <v>50379</v>
      </c>
    </row>
    <row r="50135" spans="7:7">
      <c r="G50135" s="162" t="s">
        <v>50380</v>
      </c>
    </row>
    <row r="50136" spans="7:7">
      <c r="G50136" s="162" t="s">
        <v>50381</v>
      </c>
    </row>
    <row r="50137" spans="7:7">
      <c r="G50137" s="162" t="s">
        <v>50382</v>
      </c>
    </row>
    <row r="50138" spans="7:7">
      <c r="G50138" s="162" t="s">
        <v>50383</v>
      </c>
    </row>
    <row r="50139" spans="7:7">
      <c r="G50139" s="162" t="s">
        <v>50384</v>
      </c>
    </row>
    <row r="50140" spans="7:7">
      <c r="G50140" s="162" t="s">
        <v>50385</v>
      </c>
    </row>
    <row r="50141" spans="7:7">
      <c r="G50141" s="162" t="s">
        <v>50386</v>
      </c>
    </row>
    <row r="50142" spans="7:7">
      <c r="G50142" s="162" t="s">
        <v>50387</v>
      </c>
    </row>
    <row r="50143" spans="7:7">
      <c r="G50143" s="162" t="s">
        <v>50388</v>
      </c>
    </row>
    <row r="50144" spans="7:7">
      <c r="G50144" s="162" t="s">
        <v>50389</v>
      </c>
    </row>
    <row r="50145" spans="7:7">
      <c r="G50145" s="162" t="s">
        <v>50390</v>
      </c>
    </row>
    <row r="50146" spans="7:7">
      <c r="G50146" s="162" t="s">
        <v>50391</v>
      </c>
    </row>
    <row r="50147" spans="7:7">
      <c r="G50147" s="162" t="s">
        <v>50392</v>
      </c>
    </row>
    <row r="50148" spans="7:7">
      <c r="G50148" s="162" t="s">
        <v>50393</v>
      </c>
    </row>
    <row r="50149" spans="7:7">
      <c r="G50149" s="162" t="s">
        <v>50394</v>
      </c>
    </row>
    <row r="50150" spans="7:7">
      <c r="G50150" s="162" t="s">
        <v>50395</v>
      </c>
    </row>
    <row r="50151" spans="7:7">
      <c r="G50151" s="162" t="s">
        <v>50396</v>
      </c>
    </row>
    <row r="50152" spans="7:7">
      <c r="G50152" s="162" t="s">
        <v>50397</v>
      </c>
    </row>
    <row r="50153" spans="7:7">
      <c r="G50153" s="162" t="s">
        <v>50398</v>
      </c>
    </row>
    <row r="50154" spans="7:7">
      <c r="G50154" s="162" t="s">
        <v>50399</v>
      </c>
    </row>
    <row r="50155" spans="7:7">
      <c r="G50155" s="162" t="s">
        <v>50400</v>
      </c>
    </row>
    <row r="50156" spans="7:7">
      <c r="G50156" s="162" t="s">
        <v>50401</v>
      </c>
    </row>
    <row r="50157" spans="7:7">
      <c r="G50157" s="162" t="s">
        <v>50402</v>
      </c>
    </row>
    <row r="50158" spans="7:7">
      <c r="G50158" s="162" t="s">
        <v>50403</v>
      </c>
    </row>
    <row r="50159" spans="7:7">
      <c r="G50159" s="162" t="s">
        <v>50404</v>
      </c>
    </row>
    <row r="50160" spans="7:7">
      <c r="G50160" s="162" t="s">
        <v>50405</v>
      </c>
    </row>
    <row r="50161" spans="7:7">
      <c r="G50161" s="162" t="s">
        <v>50406</v>
      </c>
    </row>
    <row r="50162" spans="7:7">
      <c r="G50162" s="162" t="s">
        <v>50407</v>
      </c>
    </row>
    <row r="50163" spans="7:7">
      <c r="G50163" s="162" t="s">
        <v>50408</v>
      </c>
    </row>
    <row r="50164" spans="7:7">
      <c r="G50164" s="162" t="s">
        <v>50409</v>
      </c>
    </row>
    <row r="50165" spans="7:7">
      <c r="G50165" s="162" t="s">
        <v>50410</v>
      </c>
    </row>
    <row r="50166" spans="7:7">
      <c r="G50166" s="162" t="s">
        <v>50411</v>
      </c>
    </row>
    <row r="50167" spans="7:7">
      <c r="G50167" s="162" t="s">
        <v>50412</v>
      </c>
    </row>
    <row r="50168" spans="7:7">
      <c r="G50168" s="162" t="s">
        <v>50413</v>
      </c>
    </row>
    <row r="50169" spans="7:7">
      <c r="G50169" s="162" t="s">
        <v>50414</v>
      </c>
    </row>
    <row r="50170" spans="7:7">
      <c r="G50170" s="162" t="s">
        <v>50415</v>
      </c>
    </row>
    <row r="50171" spans="7:7">
      <c r="G50171" s="162" t="s">
        <v>50416</v>
      </c>
    </row>
    <row r="50172" spans="7:7">
      <c r="G50172" s="162" t="s">
        <v>50417</v>
      </c>
    </row>
    <row r="50173" spans="7:7">
      <c r="G50173" s="162" t="s">
        <v>50418</v>
      </c>
    </row>
    <row r="50174" spans="7:7">
      <c r="G50174" s="162" t="s">
        <v>50419</v>
      </c>
    </row>
    <row r="50175" spans="7:7">
      <c r="G50175" s="162" t="s">
        <v>50420</v>
      </c>
    </row>
    <row r="50176" spans="7:7">
      <c r="G50176" s="162" t="s">
        <v>50421</v>
      </c>
    </row>
    <row r="50177" spans="7:7">
      <c r="G50177" s="162" t="s">
        <v>50422</v>
      </c>
    </row>
    <row r="50178" spans="7:7">
      <c r="G50178" s="162" t="s">
        <v>50423</v>
      </c>
    </row>
    <row r="50179" spans="7:7">
      <c r="G50179" s="162" t="s">
        <v>50424</v>
      </c>
    </row>
    <row r="50180" spans="7:7">
      <c r="G50180" s="162" t="s">
        <v>50425</v>
      </c>
    </row>
    <row r="50181" spans="7:7">
      <c r="G50181" s="162" t="s">
        <v>50426</v>
      </c>
    </row>
    <row r="50182" spans="7:7">
      <c r="G50182" s="162" t="s">
        <v>50427</v>
      </c>
    </row>
    <row r="50183" spans="7:7">
      <c r="G50183" s="162" t="s">
        <v>50428</v>
      </c>
    </row>
    <row r="50184" spans="7:7">
      <c r="G50184" s="162" t="s">
        <v>50429</v>
      </c>
    </row>
    <row r="50185" spans="7:7">
      <c r="G50185" s="162" t="s">
        <v>50430</v>
      </c>
    </row>
    <row r="50186" spans="7:7">
      <c r="G50186" s="162" t="s">
        <v>50431</v>
      </c>
    </row>
    <row r="50187" spans="7:7">
      <c r="G50187" s="162" t="s">
        <v>50432</v>
      </c>
    </row>
    <row r="50188" spans="7:7">
      <c r="G50188" s="162" t="s">
        <v>50433</v>
      </c>
    </row>
    <row r="50189" spans="7:7">
      <c r="G50189" s="162" t="s">
        <v>50434</v>
      </c>
    </row>
    <row r="50190" spans="7:7">
      <c r="G50190" s="162" t="s">
        <v>50435</v>
      </c>
    </row>
    <row r="50191" spans="7:7">
      <c r="G50191" s="162" t="s">
        <v>50436</v>
      </c>
    </row>
    <row r="50192" spans="7:7">
      <c r="G50192" s="162" t="s">
        <v>50437</v>
      </c>
    </row>
    <row r="50193" spans="7:7">
      <c r="G50193" s="162" t="s">
        <v>50438</v>
      </c>
    </row>
    <row r="50194" spans="7:7">
      <c r="G50194" s="162" t="s">
        <v>50439</v>
      </c>
    </row>
    <row r="50195" spans="7:7">
      <c r="G50195" s="162" t="s">
        <v>50440</v>
      </c>
    </row>
    <row r="50196" spans="7:7">
      <c r="G50196" s="162" t="s">
        <v>50441</v>
      </c>
    </row>
    <row r="50197" spans="7:7">
      <c r="G50197" s="162" t="s">
        <v>50442</v>
      </c>
    </row>
    <row r="50198" spans="7:7">
      <c r="G50198" s="162" t="s">
        <v>50443</v>
      </c>
    </row>
    <row r="50199" spans="7:7">
      <c r="G50199" s="162" t="s">
        <v>50444</v>
      </c>
    </row>
    <row r="50200" spans="7:7">
      <c r="G50200" s="162" t="s">
        <v>50445</v>
      </c>
    </row>
    <row r="50201" spans="7:7">
      <c r="G50201" s="162" t="s">
        <v>50446</v>
      </c>
    </row>
    <row r="50202" spans="7:7">
      <c r="G50202" s="162" t="s">
        <v>50447</v>
      </c>
    </row>
    <row r="50203" spans="7:7">
      <c r="G50203" s="162" t="s">
        <v>50448</v>
      </c>
    </row>
    <row r="50204" spans="7:7">
      <c r="G50204" s="162" t="s">
        <v>50449</v>
      </c>
    </row>
    <row r="50205" spans="7:7">
      <c r="G50205" s="162" t="s">
        <v>50450</v>
      </c>
    </row>
    <row r="50206" spans="7:7">
      <c r="G50206" s="162" t="s">
        <v>50451</v>
      </c>
    </row>
    <row r="50207" spans="7:7">
      <c r="G50207" s="162" t="s">
        <v>50452</v>
      </c>
    </row>
    <row r="50208" spans="7:7">
      <c r="G50208" s="162" t="s">
        <v>50453</v>
      </c>
    </row>
    <row r="50209" spans="7:7">
      <c r="G50209" s="162" t="s">
        <v>50454</v>
      </c>
    </row>
    <row r="50210" spans="7:7">
      <c r="G50210" s="162" t="s">
        <v>50455</v>
      </c>
    </row>
    <row r="50211" spans="7:7">
      <c r="G50211" s="162" t="s">
        <v>50456</v>
      </c>
    </row>
    <row r="50212" spans="7:7">
      <c r="G50212" s="162" t="s">
        <v>50457</v>
      </c>
    </row>
    <row r="50213" spans="7:7">
      <c r="G50213" s="162" t="s">
        <v>50458</v>
      </c>
    </row>
    <row r="50214" spans="7:7">
      <c r="G50214" s="162" t="s">
        <v>50459</v>
      </c>
    </row>
    <row r="50215" spans="7:7">
      <c r="G50215" s="162" t="s">
        <v>50460</v>
      </c>
    </row>
    <row r="50216" spans="7:7">
      <c r="G50216" s="162" t="s">
        <v>50461</v>
      </c>
    </row>
    <row r="50217" spans="7:7">
      <c r="G50217" s="162" t="s">
        <v>50462</v>
      </c>
    </row>
    <row r="50218" spans="7:7">
      <c r="G50218" s="162" t="s">
        <v>50463</v>
      </c>
    </row>
    <row r="50219" spans="7:7">
      <c r="G50219" s="162" t="s">
        <v>50464</v>
      </c>
    </row>
    <row r="50220" spans="7:7">
      <c r="G50220" s="162" t="s">
        <v>50465</v>
      </c>
    </row>
    <row r="50221" spans="7:7">
      <c r="G50221" s="162" t="s">
        <v>50466</v>
      </c>
    </row>
    <row r="50222" spans="7:7">
      <c r="G50222" s="162" t="s">
        <v>50467</v>
      </c>
    </row>
    <row r="50223" spans="7:7">
      <c r="G50223" s="162" t="s">
        <v>50468</v>
      </c>
    </row>
    <row r="50224" spans="7:7">
      <c r="G50224" s="162" t="s">
        <v>50469</v>
      </c>
    </row>
    <row r="50225" spans="7:7">
      <c r="G50225" s="162" t="s">
        <v>50470</v>
      </c>
    </row>
    <row r="50226" spans="7:7">
      <c r="G50226" s="162" t="s">
        <v>50471</v>
      </c>
    </row>
    <row r="50227" spans="7:7">
      <c r="G50227" s="162" t="s">
        <v>50472</v>
      </c>
    </row>
    <row r="50228" spans="7:7">
      <c r="G50228" s="162" t="s">
        <v>50473</v>
      </c>
    </row>
    <row r="50229" spans="7:7">
      <c r="G50229" s="162" t="s">
        <v>50474</v>
      </c>
    </row>
    <row r="50230" spans="7:7">
      <c r="G50230" s="162" t="s">
        <v>50475</v>
      </c>
    </row>
    <row r="50231" spans="7:7">
      <c r="G50231" s="162" t="s">
        <v>50476</v>
      </c>
    </row>
    <row r="50232" spans="7:7">
      <c r="G50232" s="162" t="s">
        <v>50477</v>
      </c>
    </row>
    <row r="50233" spans="7:7">
      <c r="G50233" s="162" t="s">
        <v>50478</v>
      </c>
    </row>
    <row r="50234" spans="7:7">
      <c r="G50234" s="162" t="s">
        <v>50479</v>
      </c>
    </row>
    <row r="50235" spans="7:7">
      <c r="G50235" s="162" t="s">
        <v>50480</v>
      </c>
    </row>
    <row r="50236" spans="7:7">
      <c r="G50236" s="162" t="s">
        <v>50481</v>
      </c>
    </row>
    <row r="50237" spans="7:7">
      <c r="G50237" s="162" t="s">
        <v>50482</v>
      </c>
    </row>
    <row r="50238" spans="7:7">
      <c r="G50238" s="162" t="s">
        <v>50483</v>
      </c>
    </row>
    <row r="50239" spans="7:7">
      <c r="G50239" s="162" t="s">
        <v>50484</v>
      </c>
    </row>
    <row r="50240" spans="7:7">
      <c r="G50240" s="162" t="s">
        <v>50485</v>
      </c>
    </row>
    <row r="50241" spans="7:7">
      <c r="G50241" s="162" t="s">
        <v>50486</v>
      </c>
    </row>
    <row r="50242" spans="7:7">
      <c r="G50242" s="162" t="s">
        <v>50487</v>
      </c>
    </row>
    <row r="50243" spans="7:7">
      <c r="G50243" s="162" t="s">
        <v>50488</v>
      </c>
    </row>
    <row r="50244" spans="7:7">
      <c r="G50244" s="162" t="s">
        <v>50489</v>
      </c>
    </row>
    <row r="50245" spans="7:7">
      <c r="G50245" s="162" t="s">
        <v>50490</v>
      </c>
    </row>
    <row r="50246" spans="7:7">
      <c r="G50246" s="162" t="s">
        <v>50491</v>
      </c>
    </row>
    <row r="50247" spans="7:7">
      <c r="G50247" s="162" t="s">
        <v>50492</v>
      </c>
    </row>
    <row r="50248" spans="7:7">
      <c r="G50248" s="162" t="s">
        <v>50493</v>
      </c>
    </row>
    <row r="50249" spans="7:7">
      <c r="G50249" s="162" t="s">
        <v>50494</v>
      </c>
    </row>
    <row r="50250" spans="7:7">
      <c r="G50250" s="162" t="s">
        <v>50495</v>
      </c>
    </row>
    <row r="50251" spans="7:7">
      <c r="G50251" s="162" t="s">
        <v>50496</v>
      </c>
    </row>
    <row r="50252" spans="7:7">
      <c r="G50252" s="162" t="s">
        <v>50497</v>
      </c>
    </row>
    <row r="50253" spans="7:7">
      <c r="G50253" s="162" t="s">
        <v>50498</v>
      </c>
    </row>
    <row r="50254" spans="7:7">
      <c r="G50254" s="162" t="s">
        <v>50499</v>
      </c>
    </row>
    <row r="50255" spans="7:7">
      <c r="G50255" s="162" t="s">
        <v>50500</v>
      </c>
    </row>
    <row r="50256" spans="7:7">
      <c r="G50256" s="162" t="s">
        <v>50501</v>
      </c>
    </row>
    <row r="50257" spans="7:7">
      <c r="G50257" s="162" t="s">
        <v>50502</v>
      </c>
    </row>
    <row r="50258" spans="7:7">
      <c r="G50258" s="162" t="s">
        <v>50503</v>
      </c>
    </row>
    <row r="50259" spans="7:7">
      <c r="G50259" s="162" t="s">
        <v>50504</v>
      </c>
    </row>
    <row r="50260" spans="7:7">
      <c r="G50260" s="162" t="s">
        <v>50505</v>
      </c>
    </row>
    <row r="50261" spans="7:7">
      <c r="G50261" s="162" t="s">
        <v>50506</v>
      </c>
    </row>
    <row r="50262" spans="7:7">
      <c r="G50262" s="162" t="s">
        <v>50507</v>
      </c>
    </row>
    <row r="50263" spans="7:7">
      <c r="G50263" s="162" t="s">
        <v>50508</v>
      </c>
    </row>
    <row r="50264" spans="7:7">
      <c r="G50264" s="162" t="s">
        <v>50509</v>
      </c>
    </row>
    <row r="50265" spans="7:7">
      <c r="G50265" s="162" t="s">
        <v>50510</v>
      </c>
    </row>
    <row r="50266" spans="7:7">
      <c r="G50266" s="162" t="s">
        <v>50511</v>
      </c>
    </row>
    <row r="50267" spans="7:7">
      <c r="G50267" s="162" t="s">
        <v>50512</v>
      </c>
    </row>
    <row r="50268" spans="7:7">
      <c r="G50268" s="162" t="s">
        <v>50513</v>
      </c>
    </row>
    <row r="50269" spans="7:7">
      <c r="G50269" s="162" t="s">
        <v>50514</v>
      </c>
    </row>
    <row r="50270" spans="7:7">
      <c r="G50270" s="162" t="s">
        <v>50515</v>
      </c>
    </row>
    <row r="50271" spans="7:7">
      <c r="G50271" s="162" t="s">
        <v>50516</v>
      </c>
    </row>
    <row r="50272" spans="7:7">
      <c r="G50272" s="162" t="s">
        <v>50517</v>
      </c>
    </row>
    <row r="50273" spans="7:7">
      <c r="G50273" s="162" t="s">
        <v>50518</v>
      </c>
    </row>
    <row r="50274" spans="7:7">
      <c r="G50274" s="162" t="s">
        <v>50519</v>
      </c>
    </row>
    <row r="50275" spans="7:7">
      <c r="G50275" s="162" t="s">
        <v>50520</v>
      </c>
    </row>
    <row r="50276" spans="7:7">
      <c r="G50276" s="162" t="s">
        <v>50521</v>
      </c>
    </row>
    <row r="50277" spans="7:7">
      <c r="G50277" s="162" t="s">
        <v>50522</v>
      </c>
    </row>
    <row r="50278" spans="7:7">
      <c r="G50278" s="162" t="s">
        <v>50523</v>
      </c>
    </row>
    <row r="50279" spans="7:7">
      <c r="G50279" s="162" t="s">
        <v>50524</v>
      </c>
    </row>
    <row r="50280" spans="7:7">
      <c r="G50280" s="162" t="s">
        <v>50525</v>
      </c>
    </row>
    <row r="50281" spans="7:7">
      <c r="G50281" s="162" t="s">
        <v>50526</v>
      </c>
    </row>
    <row r="50282" spans="7:7">
      <c r="G50282" s="162" t="s">
        <v>50527</v>
      </c>
    </row>
    <row r="50283" spans="7:7">
      <c r="G50283" s="162" t="s">
        <v>50528</v>
      </c>
    </row>
    <row r="50284" spans="7:7">
      <c r="G50284" s="162" t="s">
        <v>50529</v>
      </c>
    </row>
    <row r="50285" spans="7:7">
      <c r="G50285" s="162" t="s">
        <v>50530</v>
      </c>
    </row>
    <row r="50286" spans="7:7">
      <c r="G50286" s="162" t="s">
        <v>50531</v>
      </c>
    </row>
    <row r="50287" spans="7:7">
      <c r="G50287" s="162" t="s">
        <v>50532</v>
      </c>
    </row>
    <row r="50288" spans="7:7">
      <c r="G50288" s="162" t="s">
        <v>50533</v>
      </c>
    </row>
    <row r="50289" spans="7:7">
      <c r="G50289" s="162" t="s">
        <v>50534</v>
      </c>
    </row>
    <row r="50290" spans="7:7">
      <c r="G50290" s="162" t="s">
        <v>50535</v>
      </c>
    </row>
    <row r="50291" spans="7:7">
      <c r="G50291" s="162" t="s">
        <v>50536</v>
      </c>
    </row>
    <row r="50292" spans="7:7">
      <c r="G50292" s="162" t="s">
        <v>50537</v>
      </c>
    </row>
    <row r="50293" spans="7:7">
      <c r="G50293" s="162" t="s">
        <v>50538</v>
      </c>
    </row>
    <row r="50294" spans="7:7">
      <c r="G50294" s="162" t="s">
        <v>50539</v>
      </c>
    </row>
    <row r="50295" spans="7:7">
      <c r="G50295" s="162" t="s">
        <v>50540</v>
      </c>
    </row>
    <row r="50296" spans="7:7">
      <c r="G50296" s="162" t="s">
        <v>50541</v>
      </c>
    </row>
    <row r="50297" spans="7:7">
      <c r="G50297" s="162" t="s">
        <v>50542</v>
      </c>
    </row>
    <row r="50298" spans="7:7">
      <c r="G50298" s="162" t="s">
        <v>50543</v>
      </c>
    </row>
    <row r="50299" spans="7:7">
      <c r="G50299" s="162" t="s">
        <v>50544</v>
      </c>
    </row>
    <row r="50300" spans="7:7">
      <c r="G50300" s="162" t="s">
        <v>50545</v>
      </c>
    </row>
    <row r="50301" spans="7:7">
      <c r="G50301" s="162" t="s">
        <v>50546</v>
      </c>
    </row>
    <row r="50302" spans="7:7">
      <c r="G50302" s="162" t="s">
        <v>50547</v>
      </c>
    </row>
    <row r="50303" spans="7:7">
      <c r="G50303" s="162" t="s">
        <v>50548</v>
      </c>
    </row>
    <row r="50304" spans="7:7">
      <c r="G50304" s="162" t="s">
        <v>50549</v>
      </c>
    </row>
    <row r="50305" spans="7:7">
      <c r="G50305" s="162" t="s">
        <v>50550</v>
      </c>
    </row>
    <row r="50306" spans="7:7">
      <c r="G50306" s="162" t="s">
        <v>50551</v>
      </c>
    </row>
    <row r="50307" spans="7:7">
      <c r="G50307" s="162" t="s">
        <v>50552</v>
      </c>
    </row>
    <row r="50308" spans="7:7">
      <c r="G50308" s="162" t="s">
        <v>50553</v>
      </c>
    </row>
    <row r="50309" spans="7:7">
      <c r="G50309" s="162" t="s">
        <v>50554</v>
      </c>
    </row>
    <row r="50310" spans="7:7">
      <c r="G50310" s="162" t="s">
        <v>50555</v>
      </c>
    </row>
    <row r="50311" spans="7:7">
      <c r="G50311" s="162" t="s">
        <v>50556</v>
      </c>
    </row>
    <row r="50312" spans="7:7">
      <c r="G50312" s="162" t="s">
        <v>50557</v>
      </c>
    </row>
    <row r="50313" spans="7:7">
      <c r="G50313" s="162" t="s">
        <v>50558</v>
      </c>
    </row>
    <row r="50314" spans="7:7">
      <c r="G50314" s="162" t="s">
        <v>50559</v>
      </c>
    </row>
    <row r="50315" spans="7:7">
      <c r="G50315" s="162" t="s">
        <v>50560</v>
      </c>
    </row>
    <row r="50316" spans="7:7">
      <c r="G50316" s="162" t="s">
        <v>50561</v>
      </c>
    </row>
    <row r="50317" spans="7:7">
      <c r="G50317" s="162" t="s">
        <v>50562</v>
      </c>
    </row>
    <row r="50318" spans="7:7">
      <c r="G50318" s="162" t="s">
        <v>50563</v>
      </c>
    </row>
    <row r="50319" spans="7:7">
      <c r="G50319" s="162" t="s">
        <v>50564</v>
      </c>
    </row>
    <row r="50320" spans="7:7">
      <c r="G50320" s="162" t="s">
        <v>50565</v>
      </c>
    </row>
    <row r="50321" spans="7:7">
      <c r="G50321" s="162" t="s">
        <v>50566</v>
      </c>
    </row>
    <row r="50322" spans="7:7">
      <c r="G50322" s="162" t="s">
        <v>50567</v>
      </c>
    </row>
    <row r="50323" spans="7:7">
      <c r="G50323" s="162" t="s">
        <v>50568</v>
      </c>
    </row>
    <row r="50324" spans="7:7">
      <c r="G50324" s="162" t="s">
        <v>50569</v>
      </c>
    </row>
    <row r="50325" spans="7:7">
      <c r="G50325" s="162" t="s">
        <v>50570</v>
      </c>
    </row>
    <row r="50326" spans="7:7">
      <c r="G50326" s="162" t="s">
        <v>50571</v>
      </c>
    </row>
    <row r="50327" spans="7:7">
      <c r="G50327" s="162" t="s">
        <v>50572</v>
      </c>
    </row>
    <row r="50328" spans="7:7">
      <c r="G50328" s="162" t="s">
        <v>50573</v>
      </c>
    </row>
    <row r="50329" spans="7:7">
      <c r="G50329" s="162" t="s">
        <v>50574</v>
      </c>
    </row>
    <row r="50330" spans="7:7">
      <c r="G50330" s="162" t="s">
        <v>50575</v>
      </c>
    </row>
    <row r="50331" spans="7:7">
      <c r="G50331" s="162" t="s">
        <v>50576</v>
      </c>
    </row>
    <row r="50332" spans="7:7">
      <c r="G50332" s="162" t="s">
        <v>50577</v>
      </c>
    </row>
    <row r="50333" spans="7:7">
      <c r="G50333" s="162" t="s">
        <v>50578</v>
      </c>
    </row>
    <row r="50334" spans="7:7">
      <c r="G50334" s="162" t="s">
        <v>50579</v>
      </c>
    </row>
    <row r="50335" spans="7:7">
      <c r="G50335" s="162" t="s">
        <v>50580</v>
      </c>
    </row>
    <row r="50336" spans="7:7">
      <c r="G50336" s="162" t="s">
        <v>50581</v>
      </c>
    </row>
    <row r="50337" spans="7:7">
      <c r="G50337" s="162" t="s">
        <v>50582</v>
      </c>
    </row>
    <row r="50338" spans="7:7">
      <c r="G50338" s="162" t="s">
        <v>50583</v>
      </c>
    </row>
    <row r="50339" spans="7:7">
      <c r="G50339" s="162" t="s">
        <v>50584</v>
      </c>
    </row>
    <row r="50340" spans="7:7">
      <c r="G50340" s="162" t="s">
        <v>50585</v>
      </c>
    </row>
    <row r="50341" spans="7:7">
      <c r="G50341" s="162" t="s">
        <v>50586</v>
      </c>
    </row>
    <row r="50342" spans="7:7">
      <c r="G50342" s="162" t="s">
        <v>50587</v>
      </c>
    </row>
    <row r="50343" spans="7:7">
      <c r="G50343" s="162" t="s">
        <v>50588</v>
      </c>
    </row>
    <row r="50344" spans="7:7">
      <c r="G50344" s="162" t="s">
        <v>50589</v>
      </c>
    </row>
    <row r="50345" spans="7:7">
      <c r="G50345" s="162" t="s">
        <v>50590</v>
      </c>
    </row>
    <row r="50346" spans="7:7">
      <c r="G50346" s="162" t="s">
        <v>50591</v>
      </c>
    </row>
    <row r="50347" spans="7:7">
      <c r="G50347" s="162" t="s">
        <v>50592</v>
      </c>
    </row>
    <row r="50348" spans="7:7">
      <c r="G50348" s="162" t="s">
        <v>50593</v>
      </c>
    </row>
    <row r="50349" spans="7:7">
      <c r="G50349" s="162" t="s">
        <v>50594</v>
      </c>
    </row>
    <row r="50350" spans="7:7">
      <c r="G50350" s="162" t="s">
        <v>50595</v>
      </c>
    </row>
    <row r="50351" spans="7:7">
      <c r="G50351" s="162" t="s">
        <v>50596</v>
      </c>
    </row>
    <row r="50352" spans="7:7">
      <c r="G50352" s="162" t="s">
        <v>50597</v>
      </c>
    </row>
    <row r="50353" spans="7:7">
      <c r="G50353" s="162" t="s">
        <v>50598</v>
      </c>
    </row>
    <row r="50354" spans="7:7">
      <c r="G50354" s="162" t="s">
        <v>50599</v>
      </c>
    </row>
    <row r="50355" spans="7:7">
      <c r="G50355" s="162" t="s">
        <v>50600</v>
      </c>
    </row>
    <row r="50356" spans="7:7">
      <c r="G50356" s="162" t="s">
        <v>50601</v>
      </c>
    </row>
    <row r="50357" spans="7:7">
      <c r="G50357" s="162" t="s">
        <v>50602</v>
      </c>
    </row>
    <row r="50358" spans="7:7">
      <c r="G50358" s="162" t="s">
        <v>50603</v>
      </c>
    </row>
    <row r="50359" spans="7:7">
      <c r="G50359" s="162" t="s">
        <v>50604</v>
      </c>
    </row>
    <row r="50360" spans="7:7">
      <c r="G50360" s="162" t="s">
        <v>50605</v>
      </c>
    </row>
    <row r="50361" spans="7:7">
      <c r="G50361" s="162" t="s">
        <v>50606</v>
      </c>
    </row>
    <row r="50362" spans="7:7">
      <c r="G50362" s="162" t="s">
        <v>50607</v>
      </c>
    </row>
    <row r="50363" spans="7:7">
      <c r="G50363" s="162" t="s">
        <v>50608</v>
      </c>
    </row>
    <row r="50364" spans="7:7">
      <c r="G50364" s="162" t="s">
        <v>50609</v>
      </c>
    </row>
    <row r="50365" spans="7:7">
      <c r="G50365" s="162" t="s">
        <v>50610</v>
      </c>
    </row>
    <row r="50366" spans="7:7">
      <c r="G50366" s="162" t="s">
        <v>50611</v>
      </c>
    </row>
    <row r="50367" spans="7:7">
      <c r="G50367" s="162" t="s">
        <v>50612</v>
      </c>
    </row>
    <row r="50368" spans="7:7">
      <c r="G50368" s="162" t="s">
        <v>50613</v>
      </c>
    </row>
    <row r="50369" spans="7:7">
      <c r="G50369" s="162" t="s">
        <v>50614</v>
      </c>
    </row>
    <row r="50370" spans="7:7">
      <c r="G50370" s="162" t="s">
        <v>50615</v>
      </c>
    </row>
    <row r="50371" spans="7:7">
      <c r="G50371" s="162" t="s">
        <v>50616</v>
      </c>
    </row>
    <row r="50372" spans="7:7">
      <c r="G50372" s="162" t="s">
        <v>50617</v>
      </c>
    </row>
    <row r="50373" spans="7:7">
      <c r="G50373" s="162" t="s">
        <v>50618</v>
      </c>
    </row>
    <row r="50374" spans="7:7">
      <c r="G50374" s="162" t="s">
        <v>50619</v>
      </c>
    </row>
    <row r="50375" spans="7:7">
      <c r="G50375" s="162" t="s">
        <v>50620</v>
      </c>
    </row>
    <row r="50376" spans="7:7">
      <c r="G50376" s="162" t="s">
        <v>50621</v>
      </c>
    </row>
    <row r="50377" spans="7:7">
      <c r="G50377" s="162" t="s">
        <v>50622</v>
      </c>
    </row>
    <row r="50378" spans="7:7">
      <c r="G50378" s="162" t="s">
        <v>50623</v>
      </c>
    </row>
    <row r="50379" spans="7:7">
      <c r="G50379" s="162" t="s">
        <v>50624</v>
      </c>
    </row>
    <row r="50380" spans="7:7">
      <c r="G50380" s="162" t="s">
        <v>50625</v>
      </c>
    </row>
    <row r="50381" spans="7:7">
      <c r="G50381" s="162" t="s">
        <v>50626</v>
      </c>
    </row>
    <row r="50382" spans="7:7">
      <c r="G50382" s="162" t="s">
        <v>50627</v>
      </c>
    </row>
    <row r="50383" spans="7:7">
      <c r="G50383" s="162" t="s">
        <v>50628</v>
      </c>
    </row>
    <row r="50384" spans="7:7">
      <c r="G50384" s="162" t="s">
        <v>50629</v>
      </c>
    </row>
    <row r="50385" spans="7:7">
      <c r="G50385" s="162" t="s">
        <v>50630</v>
      </c>
    </row>
    <row r="50386" spans="7:7">
      <c r="G50386" s="162" t="s">
        <v>50631</v>
      </c>
    </row>
    <row r="50387" spans="7:7">
      <c r="G50387" s="162" t="s">
        <v>50632</v>
      </c>
    </row>
    <row r="50388" spans="7:7">
      <c r="G50388" s="162" t="s">
        <v>50633</v>
      </c>
    </row>
    <row r="50389" spans="7:7">
      <c r="G50389" s="162" t="s">
        <v>50634</v>
      </c>
    </row>
    <row r="50390" spans="7:7">
      <c r="G50390" s="162" t="s">
        <v>50635</v>
      </c>
    </row>
    <row r="50391" spans="7:7">
      <c r="G50391" s="162" t="s">
        <v>50636</v>
      </c>
    </row>
    <row r="50392" spans="7:7">
      <c r="G50392" s="162" t="s">
        <v>50637</v>
      </c>
    </row>
    <row r="50393" spans="7:7">
      <c r="G50393" s="162" t="s">
        <v>50638</v>
      </c>
    </row>
    <row r="50394" spans="7:7">
      <c r="G50394" s="162" t="s">
        <v>50639</v>
      </c>
    </row>
    <row r="50395" spans="7:7">
      <c r="G50395" s="162" t="s">
        <v>50640</v>
      </c>
    </row>
    <row r="50396" spans="7:7">
      <c r="G50396" s="162" t="s">
        <v>50641</v>
      </c>
    </row>
    <row r="50397" spans="7:7">
      <c r="G50397" s="162" t="s">
        <v>50642</v>
      </c>
    </row>
    <row r="50398" spans="7:7">
      <c r="G50398" s="162" t="s">
        <v>50643</v>
      </c>
    </row>
    <row r="50399" spans="7:7">
      <c r="G50399" s="162" t="s">
        <v>50644</v>
      </c>
    </row>
    <row r="50400" spans="7:7">
      <c r="G50400" s="162" t="s">
        <v>50645</v>
      </c>
    </row>
    <row r="50401" spans="7:7">
      <c r="G50401" s="162" t="s">
        <v>50646</v>
      </c>
    </row>
    <row r="50402" spans="7:7">
      <c r="G50402" s="162" t="s">
        <v>50647</v>
      </c>
    </row>
    <row r="50403" spans="7:7">
      <c r="G50403" s="162" t="s">
        <v>50648</v>
      </c>
    </row>
    <row r="50404" spans="7:7">
      <c r="G50404" s="162" t="s">
        <v>50649</v>
      </c>
    </row>
    <row r="50405" spans="7:7">
      <c r="G50405" s="162" t="s">
        <v>50650</v>
      </c>
    </row>
    <row r="50406" spans="7:7">
      <c r="G50406" s="162" t="s">
        <v>50651</v>
      </c>
    </row>
    <row r="50407" spans="7:7">
      <c r="G50407" s="162" t="s">
        <v>50652</v>
      </c>
    </row>
    <row r="50408" spans="7:7">
      <c r="G50408" s="162" t="s">
        <v>50653</v>
      </c>
    </row>
    <row r="50409" spans="7:7">
      <c r="G50409" s="162" t="s">
        <v>50654</v>
      </c>
    </row>
    <row r="50410" spans="7:7">
      <c r="G50410" s="162" t="s">
        <v>50655</v>
      </c>
    </row>
    <row r="50411" spans="7:7">
      <c r="G50411" s="162" t="s">
        <v>50656</v>
      </c>
    </row>
    <row r="50412" spans="7:7">
      <c r="G50412" s="162" t="s">
        <v>50657</v>
      </c>
    </row>
    <row r="50413" spans="7:7">
      <c r="G50413" s="162" t="s">
        <v>50658</v>
      </c>
    </row>
    <row r="50414" spans="7:7">
      <c r="G50414" s="162" t="s">
        <v>50659</v>
      </c>
    </row>
    <row r="50415" spans="7:7">
      <c r="G50415" s="162" t="s">
        <v>50660</v>
      </c>
    </row>
    <row r="50416" spans="7:7">
      <c r="G50416" s="162" t="s">
        <v>50661</v>
      </c>
    </row>
    <row r="50417" spans="7:7">
      <c r="G50417" s="162" t="s">
        <v>50662</v>
      </c>
    </row>
    <row r="50418" spans="7:7">
      <c r="G50418" s="162" t="s">
        <v>50663</v>
      </c>
    </row>
    <row r="50419" spans="7:7">
      <c r="G50419" s="162" t="s">
        <v>50664</v>
      </c>
    </row>
    <row r="50420" spans="7:7">
      <c r="G50420" s="162" t="s">
        <v>50665</v>
      </c>
    </row>
    <row r="50421" spans="7:7">
      <c r="G50421" s="162" t="s">
        <v>50666</v>
      </c>
    </row>
    <row r="50422" spans="7:7">
      <c r="G50422" s="162" t="s">
        <v>50667</v>
      </c>
    </row>
    <row r="50423" spans="7:7">
      <c r="G50423" s="162" t="s">
        <v>50668</v>
      </c>
    </row>
    <row r="50424" spans="7:7">
      <c r="G50424" s="162" t="s">
        <v>50669</v>
      </c>
    </row>
    <row r="50425" spans="7:7">
      <c r="G50425" s="162" t="s">
        <v>50670</v>
      </c>
    </row>
    <row r="50426" spans="7:7">
      <c r="G50426" s="162" t="s">
        <v>50671</v>
      </c>
    </row>
    <row r="50427" spans="7:7">
      <c r="G50427" s="162" t="s">
        <v>50672</v>
      </c>
    </row>
    <row r="50428" spans="7:7">
      <c r="G50428" s="162" t="s">
        <v>50673</v>
      </c>
    </row>
    <row r="50429" spans="7:7">
      <c r="G50429" s="162" t="s">
        <v>50674</v>
      </c>
    </row>
    <row r="50430" spans="7:7">
      <c r="G50430" s="162" t="s">
        <v>50675</v>
      </c>
    </row>
    <row r="50431" spans="7:7">
      <c r="G50431" s="162" t="s">
        <v>50676</v>
      </c>
    </row>
    <row r="50432" spans="7:7">
      <c r="G50432" s="162" t="s">
        <v>50677</v>
      </c>
    </row>
    <row r="50433" spans="7:7">
      <c r="G50433" s="162" t="s">
        <v>50678</v>
      </c>
    </row>
    <row r="50434" spans="7:7">
      <c r="G50434" s="162" t="s">
        <v>50679</v>
      </c>
    </row>
    <row r="50435" spans="7:7">
      <c r="G50435" s="162" t="s">
        <v>50680</v>
      </c>
    </row>
    <row r="50436" spans="7:7">
      <c r="G50436" s="162" t="s">
        <v>50681</v>
      </c>
    </row>
    <row r="50437" spans="7:7">
      <c r="G50437" s="162" t="s">
        <v>50682</v>
      </c>
    </row>
    <row r="50438" spans="7:7">
      <c r="G50438" s="162" t="s">
        <v>50683</v>
      </c>
    </row>
    <row r="50439" spans="7:7">
      <c r="G50439" s="162" t="s">
        <v>50684</v>
      </c>
    </row>
    <row r="50440" spans="7:7">
      <c r="G50440" s="162" t="s">
        <v>50685</v>
      </c>
    </row>
    <row r="50441" spans="7:7">
      <c r="G50441" s="162" t="s">
        <v>50686</v>
      </c>
    </row>
    <row r="50442" spans="7:7">
      <c r="G50442" s="162" t="s">
        <v>50687</v>
      </c>
    </row>
    <row r="50443" spans="7:7">
      <c r="G50443" s="162" t="s">
        <v>50688</v>
      </c>
    </row>
    <row r="50444" spans="7:7">
      <c r="G50444" s="162" t="s">
        <v>50689</v>
      </c>
    </row>
    <row r="50445" spans="7:7">
      <c r="G50445" s="162" t="s">
        <v>50690</v>
      </c>
    </row>
    <row r="50446" spans="7:7">
      <c r="G50446" s="162" t="s">
        <v>50691</v>
      </c>
    </row>
    <row r="50447" spans="7:7">
      <c r="G50447" s="162" t="s">
        <v>50692</v>
      </c>
    </row>
    <row r="50448" spans="7:7">
      <c r="G50448" s="162" t="s">
        <v>50693</v>
      </c>
    </row>
    <row r="50449" spans="7:7">
      <c r="G50449" s="162" t="s">
        <v>50694</v>
      </c>
    </row>
    <row r="50450" spans="7:7">
      <c r="G50450" s="162" t="s">
        <v>50695</v>
      </c>
    </row>
    <row r="50451" spans="7:7">
      <c r="G50451" s="162" t="s">
        <v>50696</v>
      </c>
    </row>
    <row r="50452" spans="7:7">
      <c r="G50452" s="162" t="s">
        <v>50697</v>
      </c>
    </row>
    <row r="50453" spans="7:7">
      <c r="G50453" s="162" t="s">
        <v>50698</v>
      </c>
    </row>
    <row r="50454" spans="7:7">
      <c r="G50454" s="162" t="s">
        <v>50699</v>
      </c>
    </row>
    <row r="50455" spans="7:7">
      <c r="G50455" s="162" t="s">
        <v>50700</v>
      </c>
    </row>
    <row r="50456" spans="7:7">
      <c r="G50456" s="162" t="s">
        <v>50701</v>
      </c>
    </row>
    <row r="50457" spans="7:7">
      <c r="G50457" s="162" t="s">
        <v>50702</v>
      </c>
    </row>
    <row r="50458" spans="7:7">
      <c r="G50458" s="162" t="s">
        <v>50703</v>
      </c>
    </row>
    <row r="50459" spans="7:7">
      <c r="G50459" s="162" t="s">
        <v>50704</v>
      </c>
    </row>
    <row r="50460" spans="7:7">
      <c r="G50460" s="162" t="s">
        <v>50705</v>
      </c>
    </row>
    <row r="50461" spans="7:7">
      <c r="G50461" s="162" t="s">
        <v>50706</v>
      </c>
    </row>
    <row r="50462" spans="7:7">
      <c r="G50462" s="162" t="s">
        <v>50707</v>
      </c>
    </row>
    <row r="50463" spans="7:7">
      <c r="G50463" s="162" t="s">
        <v>50708</v>
      </c>
    </row>
    <row r="50464" spans="7:7">
      <c r="G50464" s="162" t="s">
        <v>50709</v>
      </c>
    </row>
    <row r="50465" spans="7:7">
      <c r="G50465" s="162" t="s">
        <v>50710</v>
      </c>
    </row>
    <row r="50466" spans="7:7">
      <c r="G50466" s="162" t="s">
        <v>50711</v>
      </c>
    </row>
    <row r="50467" spans="7:7">
      <c r="G50467" s="162" t="s">
        <v>50712</v>
      </c>
    </row>
    <row r="50468" spans="7:7">
      <c r="G50468" s="162" t="s">
        <v>50713</v>
      </c>
    </row>
    <row r="50469" spans="7:7">
      <c r="G50469" s="162" t="s">
        <v>50714</v>
      </c>
    </row>
    <row r="50470" spans="7:7">
      <c r="G50470" s="162" t="s">
        <v>50715</v>
      </c>
    </row>
    <row r="50471" spans="7:7">
      <c r="G50471" s="162" t="s">
        <v>50716</v>
      </c>
    </row>
    <row r="50472" spans="7:7">
      <c r="G50472" s="162" t="s">
        <v>50717</v>
      </c>
    </row>
    <row r="50473" spans="7:7">
      <c r="G50473" s="162" t="s">
        <v>50718</v>
      </c>
    </row>
    <row r="50474" spans="7:7">
      <c r="G50474" s="162" t="s">
        <v>50719</v>
      </c>
    </row>
    <row r="50475" spans="7:7">
      <c r="G50475" s="162" t="s">
        <v>50720</v>
      </c>
    </row>
    <row r="50476" spans="7:7">
      <c r="G50476" s="162" t="s">
        <v>50721</v>
      </c>
    </row>
    <row r="50477" spans="7:7">
      <c r="G50477" s="162" t="s">
        <v>50722</v>
      </c>
    </row>
    <row r="50478" spans="7:7">
      <c r="G50478" s="162" t="s">
        <v>50723</v>
      </c>
    </row>
    <row r="50479" spans="7:7">
      <c r="G50479" s="162" t="s">
        <v>50724</v>
      </c>
    </row>
    <row r="50480" spans="7:7">
      <c r="G50480" s="162" t="s">
        <v>50725</v>
      </c>
    </row>
    <row r="50481" spans="7:7">
      <c r="G50481" s="162" t="s">
        <v>50726</v>
      </c>
    </row>
    <row r="50482" spans="7:7">
      <c r="G50482" s="162" t="s">
        <v>50727</v>
      </c>
    </row>
    <row r="50483" spans="7:7">
      <c r="G50483" s="162" t="s">
        <v>50728</v>
      </c>
    </row>
    <row r="50484" spans="7:7">
      <c r="G50484" s="162" t="s">
        <v>50729</v>
      </c>
    </row>
    <row r="50485" spans="7:7">
      <c r="G50485" s="162" t="s">
        <v>50730</v>
      </c>
    </row>
    <row r="50486" spans="7:7">
      <c r="G50486" s="162" t="s">
        <v>50731</v>
      </c>
    </row>
    <row r="50487" spans="7:7">
      <c r="G50487" s="162" t="s">
        <v>50732</v>
      </c>
    </row>
    <row r="50488" spans="7:7">
      <c r="G50488" s="162" t="s">
        <v>50733</v>
      </c>
    </row>
    <row r="50489" spans="7:7">
      <c r="G50489" s="162" t="s">
        <v>50734</v>
      </c>
    </row>
    <row r="50490" spans="7:7">
      <c r="G50490" s="162" t="s">
        <v>50735</v>
      </c>
    </row>
    <row r="50491" spans="7:7">
      <c r="G50491" s="162" t="s">
        <v>50736</v>
      </c>
    </row>
    <row r="50492" spans="7:7">
      <c r="G50492" s="162" t="s">
        <v>50737</v>
      </c>
    </row>
    <row r="50493" spans="7:7">
      <c r="G50493" s="162" t="s">
        <v>50738</v>
      </c>
    </row>
    <row r="50494" spans="7:7">
      <c r="G50494" s="162" t="s">
        <v>50739</v>
      </c>
    </row>
    <row r="50495" spans="7:7">
      <c r="G50495" s="162" t="s">
        <v>50740</v>
      </c>
    </row>
    <row r="50496" spans="7:7">
      <c r="G50496" s="162" t="s">
        <v>50741</v>
      </c>
    </row>
    <row r="50497" spans="7:7">
      <c r="G50497" s="162" t="s">
        <v>50742</v>
      </c>
    </row>
    <row r="50498" spans="7:7">
      <c r="G50498" s="162" t="s">
        <v>50743</v>
      </c>
    </row>
    <row r="50499" spans="7:7">
      <c r="G50499" s="162" t="s">
        <v>50744</v>
      </c>
    </row>
    <row r="50500" spans="7:7">
      <c r="G50500" s="162" t="s">
        <v>50745</v>
      </c>
    </row>
    <row r="50501" spans="7:7">
      <c r="G50501" s="162" t="s">
        <v>50746</v>
      </c>
    </row>
    <row r="50502" spans="7:7">
      <c r="G50502" s="162" t="s">
        <v>50747</v>
      </c>
    </row>
    <row r="50503" spans="7:7">
      <c r="G50503" s="162" t="s">
        <v>50748</v>
      </c>
    </row>
    <row r="50504" spans="7:7">
      <c r="G50504" s="162" t="s">
        <v>50749</v>
      </c>
    </row>
    <row r="50505" spans="7:7">
      <c r="G50505" s="162" t="s">
        <v>50750</v>
      </c>
    </row>
    <row r="50506" spans="7:7">
      <c r="G50506" s="162" t="s">
        <v>50751</v>
      </c>
    </row>
    <row r="50507" spans="7:7">
      <c r="G50507" s="162" t="s">
        <v>50752</v>
      </c>
    </row>
    <row r="50508" spans="7:7">
      <c r="G50508" s="162" t="s">
        <v>50753</v>
      </c>
    </row>
    <row r="50509" spans="7:7">
      <c r="G50509" s="162" t="s">
        <v>50754</v>
      </c>
    </row>
    <row r="50510" spans="7:7">
      <c r="G50510" s="162" t="s">
        <v>50755</v>
      </c>
    </row>
    <row r="50511" spans="7:7">
      <c r="G50511" s="162" t="s">
        <v>50756</v>
      </c>
    </row>
    <row r="50512" spans="7:7">
      <c r="G50512" s="162" t="s">
        <v>50757</v>
      </c>
    </row>
    <row r="50513" spans="7:7">
      <c r="G50513" s="162" t="s">
        <v>50758</v>
      </c>
    </row>
    <row r="50514" spans="7:7">
      <c r="G50514" s="162" t="s">
        <v>50759</v>
      </c>
    </row>
    <row r="50515" spans="7:7">
      <c r="G50515" s="162" t="s">
        <v>50760</v>
      </c>
    </row>
    <row r="50516" spans="7:7">
      <c r="G50516" s="162" t="s">
        <v>50761</v>
      </c>
    </row>
    <row r="50517" spans="7:7">
      <c r="G50517" s="162" t="s">
        <v>50762</v>
      </c>
    </row>
    <row r="50518" spans="7:7">
      <c r="G50518" s="162" t="s">
        <v>50763</v>
      </c>
    </row>
    <row r="50519" spans="7:7">
      <c r="G50519" s="162" t="s">
        <v>50764</v>
      </c>
    </row>
    <row r="50520" spans="7:7">
      <c r="G50520" s="162" t="s">
        <v>50765</v>
      </c>
    </row>
    <row r="50521" spans="7:7">
      <c r="G50521" s="162" t="s">
        <v>50766</v>
      </c>
    </row>
    <row r="50522" spans="7:7">
      <c r="G50522" s="162" t="s">
        <v>50767</v>
      </c>
    </row>
    <row r="50523" spans="7:7">
      <c r="G50523" s="162" t="s">
        <v>50768</v>
      </c>
    </row>
    <row r="50524" spans="7:7">
      <c r="G50524" s="162" t="s">
        <v>50769</v>
      </c>
    </row>
    <row r="50525" spans="7:7">
      <c r="G50525" s="162" t="s">
        <v>50770</v>
      </c>
    </row>
    <row r="50526" spans="7:7">
      <c r="G50526" s="162" t="s">
        <v>50771</v>
      </c>
    </row>
    <row r="50527" spans="7:7">
      <c r="G50527" s="162" t="s">
        <v>50772</v>
      </c>
    </row>
    <row r="50528" spans="7:7">
      <c r="G50528" s="162" t="s">
        <v>50773</v>
      </c>
    </row>
    <row r="50529" spans="7:7">
      <c r="G50529" s="162" t="s">
        <v>50774</v>
      </c>
    </row>
    <row r="50530" spans="7:7">
      <c r="G50530" s="162" t="s">
        <v>50775</v>
      </c>
    </row>
    <row r="50531" spans="7:7">
      <c r="G50531" s="162" t="s">
        <v>50776</v>
      </c>
    </row>
    <row r="50532" spans="7:7">
      <c r="G50532" s="162" t="s">
        <v>50777</v>
      </c>
    </row>
    <row r="50533" spans="7:7">
      <c r="G50533" s="162" t="s">
        <v>50778</v>
      </c>
    </row>
    <row r="50534" spans="7:7">
      <c r="G50534" s="162" t="s">
        <v>50779</v>
      </c>
    </row>
    <row r="50535" spans="7:7">
      <c r="G50535" s="162" t="s">
        <v>50780</v>
      </c>
    </row>
    <row r="50536" spans="7:7">
      <c r="G50536" s="162" t="s">
        <v>50781</v>
      </c>
    </row>
    <row r="50537" spans="7:7">
      <c r="G50537" s="162" t="s">
        <v>50782</v>
      </c>
    </row>
    <row r="50538" spans="7:7">
      <c r="G50538" s="162" t="s">
        <v>50783</v>
      </c>
    </row>
    <row r="50539" spans="7:7">
      <c r="G50539" s="162" t="s">
        <v>50784</v>
      </c>
    </row>
    <row r="50540" spans="7:7">
      <c r="G50540" s="162" t="s">
        <v>50785</v>
      </c>
    </row>
    <row r="50541" spans="7:7">
      <c r="G50541" s="162" t="s">
        <v>50786</v>
      </c>
    </row>
    <row r="50542" spans="7:7">
      <c r="G50542" s="162" t="s">
        <v>50787</v>
      </c>
    </row>
    <row r="50543" spans="7:7">
      <c r="G50543" s="162" t="s">
        <v>50788</v>
      </c>
    </row>
    <row r="50544" spans="7:7">
      <c r="G50544" s="162" t="s">
        <v>50789</v>
      </c>
    </row>
    <row r="50545" spans="7:7">
      <c r="G50545" s="162" t="s">
        <v>50790</v>
      </c>
    </row>
    <row r="50546" spans="7:7">
      <c r="G50546" s="162" t="s">
        <v>50791</v>
      </c>
    </row>
    <row r="50547" spans="7:7">
      <c r="G50547" s="162" t="s">
        <v>50792</v>
      </c>
    </row>
    <row r="50548" spans="7:7">
      <c r="G50548" s="162" t="s">
        <v>50793</v>
      </c>
    </row>
    <row r="50549" spans="7:7">
      <c r="G50549" s="162" t="s">
        <v>50794</v>
      </c>
    </row>
    <row r="50550" spans="7:7">
      <c r="G50550" s="162" t="s">
        <v>50795</v>
      </c>
    </row>
    <row r="50551" spans="7:7">
      <c r="G50551" s="162" t="s">
        <v>50796</v>
      </c>
    </row>
    <row r="50552" spans="7:7">
      <c r="G50552" s="162" t="s">
        <v>50797</v>
      </c>
    </row>
    <row r="50553" spans="7:7">
      <c r="G50553" s="162" t="s">
        <v>50798</v>
      </c>
    </row>
    <row r="50554" spans="7:7">
      <c r="G50554" s="162" t="s">
        <v>50799</v>
      </c>
    </row>
    <row r="50555" spans="7:7">
      <c r="G50555" s="162" t="s">
        <v>50800</v>
      </c>
    </row>
    <row r="50556" spans="7:7">
      <c r="G50556" s="162" t="s">
        <v>50801</v>
      </c>
    </row>
    <row r="50557" spans="7:7">
      <c r="G50557" s="162" t="s">
        <v>50802</v>
      </c>
    </row>
    <row r="50558" spans="7:7">
      <c r="G50558" s="162" t="s">
        <v>50803</v>
      </c>
    </row>
    <row r="50559" spans="7:7">
      <c r="G50559" s="162" t="s">
        <v>50804</v>
      </c>
    </row>
    <row r="50560" spans="7:7">
      <c r="G50560" s="162" t="s">
        <v>50805</v>
      </c>
    </row>
    <row r="50561" spans="7:7">
      <c r="G50561" s="162" t="s">
        <v>50806</v>
      </c>
    </row>
    <row r="50562" spans="7:7">
      <c r="G50562" s="162" t="s">
        <v>50807</v>
      </c>
    </row>
    <row r="50563" spans="7:7">
      <c r="G50563" s="162" t="s">
        <v>50808</v>
      </c>
    </row>
    <row r="50564" spans="7:7">
      <c r="G50564" s="162" t="s">
        <v>50809</v>
      </c>
    </row>
    <row r="50565" spans="7:7">
      <c r="G50565" s="162" t="s">
        <v>50810</v>
      </c>
    </row>
    <row r="50566" spans="7:7">
      <c r="G50566" s="162" t="s">
        <v>50811</v>
      </c>
    </row>
    <row r="50567" spans="7:7">
      <c r="G50567" s="162" t="s">
        <v>50812</v>
      </c>
    </row>
    <row r="50568" spans="7:7">
      <c r="G50568" s="162" t="s">
        <v>50813</v>
      </c>
    </row>
    <row r="50569" spans="7:7">
      <c r="G50569" s="162" t="s">
        <v>50814</v>
      </c>
    </row>
    <row r="50570" spans="7:7">
      <c r="G50570" s="162" t="s">
        <v>50815</v>
      </c>
    </row>
    <row r="50571" spans="7:7">
      <c r="G50571" s="162" t="s">
        <v>50816</v>
      </c>
    </row>
    <row r="50572" spans="7:7">
      <c r="G50572" s="162" t="s">
        <v>50817</v>
      </c>
    </row>
    <row r="50573" spans="7:7">
      <c r="G50573" s="162" t="s">
        <v>50818</v>
      </c>
    </row>
    <row r="50574" spans="7:7">
      <c r="G50574" s="162" t="s">
        <v>50819</v>
      </c>
    </row>
    <row r="50575" spans="7:7">
      <c r="G50575" s="162" t="s">
        <v>50820</v>
      </c>
    </row>
    <row r="50576" spans="7:7">
      <c r="G50576" s="162" t="s">
        <v>50821</v>
      </c>
    </row>
    <row r="50577" spans="7:7">
      <c r="G50577" s="162" t="s">
        <v>50822</v>
      </c>
    </row>
    <row r="50578" spans="7:7">
      <c r="G50578" s="162" t="s">
        <v>50823</v>
      </c>
    </row>
    <row r="50579" spans="7:7">
      <c r="G50579" s="162" t="s">
        <v>50824</v>
      </c>
    </row>
    <row r="50580" spans="7:7">
      <c r="G50580" s="162" t="s">
        <v>50825</v>
      </c>
    </row>
    <row r="50581" spans="7:7">
      <c r="G50581" s="162" t="s">
        <v>50826</v>
      </c>
    </row>
    <row r="50582" spans="7:7">
      <c r="G50582" s="162" t="s">
        <v>50827</v>
      </c>
    </row>
    <row r="50583" spans="7:7">
      <c r="G50583" s="162" t="s">
        <v>50828</v>
      </c>
    </row>
    <row r="50584" spans="7:7">
      <c r="G50584" s="162" t="s">
        <v>50829</v>
      </c>
    </row>
    <row r="50585" spans="7:7">
      <c r="G50585" s="162" t="s">
        <v>50830</v>
      </c>
    </row>
    <row r="50586" spans="7:7">
      <c r="G50586" s="162" t="s">
        <v>50831</v>
      </c>
    </row>
    <row r="50587" spans="7:7">
      <c r="G50587" s="162" t="s">
        <v>50832</v>
      </c>
    </row>
    <row r="50588" spans="7:7">
      <c r="G50588" s="162" t="s">
        <v>50833</v>
      </c>
    </row>
    <row r="50589" spans="7:7">
      <c r="G50589" s="162" t="s">
        <v>50834</v>
      </c>
    </row>
    <row r="50590" spans="7:7">
      <c r="G50590" s="162" t="s">
        <v>50835</v>
      </c>
    </row>
    <row r="50591" spans="7:7">
      <c r="G50591" s="162" t="s">
        <v>50836</v>
      </c>
    </row>
    <row r="50592" spans="7:7">
      <c r="G50592" s="162" t="s">
        <v>50837</v>
      </c>
    </row>
    <row r="50593" spans="7:7">
      <c r="G50593" s="162" t="s">
        <v>50838</v>
      </c>
    </row>
    <row r="50594" spans="7:7">
      <c r="G50594" s="162" t="s">
        <v>50839</v>
      </c>
    </row>
    <row r="50595" spans="7:7">
      <c r="G50595" s="162" t="s">
        <v>50840</v>
      </c>
    </row>
    <row r="50596" spans="7:7">
      <c r="G50596" s="162" t="s">
        <v>50841</v>
      </c>
    </row>
    <row r="50597" spans="7:7">
      <c r="G50597" s="162" t="s">
        <v>50842</v>
      </c>
    </row>
    <row r="50598" spans="7:7">
      <c r="G50598" s="162" t="s">
        <v>50843</v>
      </c>
    </row>
    <row r="50599" spans="7:7">
      <c r="G50599" s="162" t="s">
        <v>50844</v>
      </c>
    </row>
    <row r="50600" spans="7:7">
      <c r="G50600" s="162" t="s">
        <v>50845</v>
      </c>
    </row>
    <row r="50601" spans="7:7">
      <c r="G50601" s="162" t="s">
        <v>50846</v>
      </c>
    </row>
    <row r="50602" spans="7:7">
      <c r="G50602" s="162" t="s">
        <v>50847</v>
      </c>
    </row>
    <row r="50603" spans="7:7">
      <c r="G50603" s="162" t="s">
        <v>50848</v>
      </c>
    </row>
    <row r="50604" spans="7:7">
      <c r="G50604" s="162" t="s">
        <v>50849</v>
      </c>
    </row>
    <row r="50605" spans="7:7">
      <c r="G50605" s="162" t="s">
        <v>50850</v>
      </c>
    </row>
    <row r="50606" spans="7:7">
      <c r="G50606" s="162" t="s">
        <v>50851</v>
      </c>
    </row>
    <row r="50607" spans="7:7">
      <c r="G50607" s="162" t="s">
        <v>50852</v>
      </c>
    </row>
    <row r="50608" spans="7:7">
      <c r="G50608" s="162" t="s">
        <v>50853</v>
      </c>
    </row>
    <row r="50609" spans="7:7">
      <c r="G50609" s="162" t="s">
        <v>50854</v>
      </c>
    </row>
    <row r="50610" spans="7:7">
      <c r="G50610" s="162" t="s">
        <v>50855</v>
      </c>
    </row>
    <row r="50611" spans="7:7">
      <c r="G50611" s="162" t="s">
        <v>50856</v>
      </c>
    </row>
    <row r="50612" spans="7:7">
      <c r="G50612" s="162" t="s">
        <v>50857</v>
      </c>
    </row>
    <row r="50613" spans="7:7">
      <c r="G50613" s="162" t="s">
        <v>50858</v>
      </c>
    </row>
    <row r="50614" spans="7:7">
      <c r="G50614" s="162" t="s">
        <v>50859</v>
      </c>
    </row>
    <row r="50615" spans="7:7">
      <c r="G50615" s="162" t="s">
        <v>50860</v>
      </c>
    </row>
    <row r="50616" spans="7:7">
      <c r="G50616" s="162" t="s">
        <v>50861</v>
      </c>
    </row>
    <row r="50617" spans="7:7">
      <c r="G50617" s="162" t="s">
        <v>50862</v>
      </c>
    </row>
    <row r="50618" spans="7:7">
      <c r="G50618" s="162" t="s">
        <v>50863</v>
      </c>
    </row>
    <row r="50619" spans="7:7">
      <c r="G50619" s="162" t="s">
        <v>50864</v>
      </c>
    </row>
    <row r="50620" spans="7:7">
      <c r="G50620" s="162" t="s">
        <v>50865</v>
      </c>
    </row>
    <row r="50621" spans="7:7">
      <c r="G50621" s="162" t="s">
        <v>50866</v>
      </c>
    </row>
    <row r="50622" spans="7:7">
      <c r="G50622" s="162" t="s">
        <v>50867</v>
      </c>
    </row>
    <row r="50623" spans="7:7">
      <c r="G50623" s="162" t="s">
        <v>50868</v>
      </c>
    </row>
    <row r="50624" spans="7:7">
      <c r="G50624" s="162" t="s">
        <v>50869</v>
      </c>
    </row>
    <row r="50625" spans="7:7">
      <c r="G50625" s="162" t="s">
        <v>50870</v>
      </c>
    </row>
    <row r="50626" spans="7:7">
      <c r="G50626" s="162" t="s">
        <v>50871</v>
      </c>
    </row>
    <row r="50627" spans="7:7">
      <c r="G50627" s="162" t="s">
        <v>50872</v>
      </c>
    </row>
    <row r="50628" spans="7:7">
      <c r="G50628" s="162" t="s">
        <v>50873</v>
      </c>
    </row>
    <row r="50629" spans="7:7">
      <c r="G50629" s="162" t="s">
        <v>50874</v>
      </c>
    </row>
    <row r="50630" spans="7:7">
      <c r="G50630" s="162" t="s">
        <v>50875</v>
      </c>
    </row>
    <row r="50631" spans="7:7">
      <c r="G50631" s="162" t="s">
        <v>50876</v>
      </c>
    </row>
    <row r="50632" spans="7:7">
      <c r="G50632" s="162" t="s">
        <v>50877</v>
      </c>
    </row>
    <row r="50633" spans="7:7">
      <c r="G50633" s="162" t="s">
        <v>50878</v>
      </c>
    </row>
    <row r="50634" spans="7:7">
      <c r="G50634" s="162" t="s">
        <v>50879</v>
      </c>
    </row>
    <row r="50635" spans="7:7">
      <c r="G50635" s="162" t="s">
        <v>50880</v>
      </c>
    </row>
    <row r="50636" spans="7:7">
      <c r="G50636" s="162" t="s">
        <v>50881</v>
      </c>
    </row>
    <row r="50637" spans="7:7">
      <c r="G50637" s="162" t="s">
        <v>50882</v>
      </c>
    </row>
    <row r="50638" spans="7:7">
      <c r="G50638" s="162" t="s">
        <v>50883</v>
      </c>
    </row>
    <row r="50639" spans="7:7">
      <c r="G50639" s="162" t="s">
        <v>50884</v>
      </c>
    </row>
    <row r="50640" spans="7:7">
      <c r="G50640" s="162" t="s">
        <v>50885</v>
      </c>
    </row>
    <row r="50641" spans="7:7">
      <c r="G50641" s="162" t="s">
        <v>50886</v>
      </c>
    </row>
    <row r="50642" spans="7:7">
      <c r="G50642" s="162" t="s">
        <v>50887</v>
      </c>
    </row>
    <row r="50643" spans="7:7">
      <c r="G50643" s="162" t="s">
        <v>50888</v>
      </c>
    </row>
    <row r="50644" spans="7:7">
      <c r="G50644" s="162" t="s">
        <v>50889</v>
      </c>
    </row>
    <row r="50645" spans="7:7">
      <c r="G50645" s="162" t="s">
        <v>50890</v>
      </c>
    </row>
    <row r="50646" spans="7:7">
      <c r="G50646" s="162" t="s">
        <v>50891</v>
      </c>
    </row>
    <row r="50647" spans="7:7">
      <c r="G50647" s="162" t="s">
        <v>50892</v>
      </c>
    </row>
    <row r="50648" spans="7:7">
      <c r="G50648" s="162" t="s">
        <v>50893</v>
      </c>
    </row>
    <row r="50649" spans="7:7">
      <c r="G50649" s="162" t="s">
        <v>50894</v>
      </c>
    </row>
    <row r="50650" spans="7:7">
      <c r="G50650" s="162" t="s">
        <v>50895</v>
      </c>
    </row>
    <row r="50651" spans="7:7">
      <c r="G50651" s="162" t="s">
        <v>50896</v>
      </c>
    </row>
    <row r="50652" spans="7:7">
      <c r="G50652" s="162" t="s">
        <v>50897</v>
      </c>
    </row>
    <row r="50653" spans="7:7">
      <c r="G50653" s="162" t="s">
        <v>50898</v>
      </c>
    </row>
    <row r="50654" spans="7:7">
      <c r="G50654" s="162" t="s">
        <v>50899</v>
      </c>
    </row>
    <row r="50655" spans="7:7">
      <c r="G50655" s="162" t="s">
        <v>50900</v>
      </c>
    </row>
    <row r="50656" spans="7:7">
      <c r="G50656" s="162" t="s">
        <v>50901</v>
      </c>
    </row>
    <row r="50657" spans="7:7">
      <c r="G50657" s="162" t="s">
        <v>50902</v>
      </c>
    </row>
    <row r="50658" spans="7:7">
      <c r="G50658" s="162" t="s">
        <v>50903</v>
      </c>
    </row>
    <row r="50659" spans="7:7">
      <c r="G50659" s="162" t="s">
        <v>50904</v>
      </c>
    </row>
    <row r="50660" spans="7:7">
      <c r="G50660" s="162" t="s">
        <v>50905</v>
      </c>
    </row>
    <row r="50661" spans="7:7">
      <c r="G50661" s="162" t="s">
        <v>50906</v>
      </c>
    </row>
    <row r="50662" spans="7:7">
      <c r="G50662" s="162" t="s">
        <v>50907</v>
      </c>
    </row>
    <row r="50663" spans="7:7">
      <c r="G50663" s="162" t="s">
        <v>50908</v>
      </c>
    </row>
    <row r="50664" spans="7:7">
      <c r="G50664" s="162" t="s">
        <v>50909</v>
      </c>
    </row>
    <row r="50665" spans="7:7">
      <c r="G50665" s="162" t="s">
        <v>50910</v>
      </c>
    </row>
    <row r="50666" spans="7:7">
      <c r="G50666" s="162" t="s">
        <v>50911</v>
      </c>
    </row>
    <row r="50667" spans="7:7">
      <c r="G50667" s="162" t="s">
        <v>50912</v>
      </c>
    </row>
    <row r="50668" spans="7:7">
      <c r="G50668" s="162" t="s">
        <v>50913</v>
      </c>
    </row>
    <row r="50669" spans="7:7">
      <c r="G50669" s="162" t="s">
        <v>50914</v>
      </c>
    </row>
    <row r="50670" spans="7:7">
      <c r="G50670" s="162" t="s">
        <v>50915</v>
      </c>
    </row>
    <row r="50671" spans="7:7">
      <c r="G50671" s="162" t="s">
        <v>50916</v>
      </c>
    </row>
    <row r="50672" spans="7:7">
      <c r="G50672" s="162" t="s">
        <v>50917</v>
      </c>
    </row>
    <row r="50673" spans="7:7">
      <c r="G50673" s="162" t="s">
        <v>50918</v>
      </c>
    </row>
    <row r="50674" spans="7:7">
      <c r="G50674" s="162" t="s">
        <v>50919</v>
      </c>
    </row>
    <row r="50675" spans="7:7">
      <c r="G50675" s="162" t="s">
        <v>50920</v>
      </c>
    </row>
    <row r="50676" spans="7:7">
      <c r="G50676" s="162" t="s">
        <v>50921</v>
      </c>
    </row>
    <row r="50677" spans="7:7">
      <c r="G50677" s="162" t="s">
        <v>50922</v>
      </c>
    </row>
    <row r="50678" spans="7:7">
      <c r="G50678" s="162" t="s">
        <v>50923</v>
      </c>
    </row>
    <row r="50679" spans="7:7">
      <c r="G50679" s="162" t="s">
        <v>50924</v>
      </c>
    </row>
    <row r="50680" spans="7:7">
      <c r="G50680" s="162" t="s">
        <v>50925</v>
      </c>
    </row>
    <row r="50681" spans="7:7">
      <c r="G50681" s="162" t="s">
        <v>50926</v>
      </c>
    </row>
    <row r="50682" spans="7:7">
      <c r="G50682" s="162" t="s">
        <v>50927</v>
      </c>
    </row>
    <row r="50683" spans="7:7">
      <c r="G50683" s="162" t="s">
        <v>50928</v>
      </c>
    </row>
    <row r="50684" spans="7:7">
      <c r="G50684" s="162" t="s">
        <v>50929</v>
      </c>
    </row>
    <row r="50685" spans="7:7">
      <c r="G50685" s="162" t="s">
        <v>50930</v>
      </c>
    </row>
    <row r="50686" spans="7:7">
      <c r="G50686" s="162" t="s">
        <v>50931</v>
      </c>
    </row>
    <row r="50687" spans="7:7">
      <c r="G50687" s="162" t="s">
        <v>50932</v>
      </c>
    </row>
    <row r="50688" spans="7:7">
      <c r="G50688" s="162" t="s">
        <v>50933</v>
      </c>
    </row>
    <row r="50689" spans="7:7">
      <c r="G50689" s="162" t="s">
        <v>50934</v>
      </c>
    </row>
    <row r="50690" spans="7:7">
      <c r="G50690" s="162" t="s">
        <v>50935</v>
      </c>
    </row>
    <row r="50691" spans="7:7">
      <c r="G50691" s="162" t="s">
        <v>50936</v>
      </c>
    </row>
    <row r="50692" spans="7:7">
      <c r="G50692" s="162" t="s">
        <v>50937</v>
      </c>
    </row>
    <row r="50693" spans="7:7">
      <c r="G50693" s="162" t="s">
        <v>50938</v>
      </c>
    </row>
    <row r="50694" spans="7:7">
      <c r="G50694" s="162" t="s">
        <v>50939</v>
      </c>
    </row>
    <row r="50695" spans="7:7">
      <c r="G50695" s="162" t="s">
        <v>50940</v>
      </c>
    </row>
    <row r="50696" spans="7:7">
      <c r="G50696" s="162" t="s">
        <v>50941</v>
      </c>
    </row>
    <row r="50697" spans="7:7">
      <c r="G50697" s="162" t="s">
        <v>50942</v>
      </c>
    </row>
    <row r="50698" spans="7:7">
      <c r="G50698" s="162" t="s">
        <v>50943</v>
      </c>
    </row>
    <row r="50699" spans="7:7">
      <c r="G50699" s="162" t="s">
        <v>50944</v>
      </c>
    </row>
    <row r="50700" spans="7:7">
      <c r="G50700" s="162" t="s">
        <v>50945</v>
      </c>
    </row>
    <row r="50701" spans="7:7">
      <c r="G50701" s="162" t="s">
        <v>50946</v>
      </c>
    </row>
    <row r="50702" spans="7:7">
      <c r="G50702" s="162" t="s">
        <v>50947</v>
      </c>
    </row>
    <row r="50703" spans="7:7">
      <c r="G50703" s="162" t="s">
        <v>50948</v>
      </c>
    </row>
    <row r="50704" spans="7:7">
      <c r="G50704" s="162" t="s">
        <v>50949</v>
      </c>
    </row>
    <row r="50705" spans="7:7">
      <c r="G50705" s="162" t="s">
        <v>50950</v>
      </c>
    </row>
    <row r="50706" spans="7:7">
      <c r="G50706" s="162" t="s">
        <v>50951</v>
      </c>
    </row>
    <row r="50707" spans="7:7">
      <c r="G50707" s="162" t="s">
        <v>50952</v>
      </c>
    </row>
    <row r="50708" spans="7:7">
      <c r="G50708" s="162" t="s">
        <v>50953</v>
      </c>
    </row>
    <row r="50709" spans="7:7">
      <c r="G50709" s="162" t="s">
        <v>50954</v>
      </c>
    </row>
    <row r="50710" spans="7:7">
      <c r="G50710" s="162" t="s">
        <v>50955</v>
      </c>
    </row>
    <row r="50711" spans="7:7">
      <c r="G50711" s="162" t="s">
        <v>50956</v>
      </c>
    </row>
    <row r="50712" spans="7:7">
      <c r="G50712" s="162" t="s">
        <v>50957</v>
      </c>
    </row>
    <row r="50713" spans="7:7">
      <c r="G50713" s="162" t="s">
        <v>50958</v>
      </c>
    </row>
    <row r="50714" spans="7:7">
      <c r="G50714" s="162" t="s">
        <v>50959</v>
      </c>
    </row>
    <row r="50715" spans="7:7">
      <c r="G50715" s="162" t="s">
        <v>50960</v>
      </c>
    </row>
    <row r="50716" spans="7:7">
      <c r="G50716" s="162" t="s">
        <v>50961</v>
      </c>
    </row>
    <row r="50717" spans="7:7">
      <c r="G50717" s="162" t="s">
        <v>50962</v>
      </c>
    </row>
    <row r="50718" spans="7:7">
      <c r="G50718" s="162" t="s">
        <v>50963</v>
      </c>
    </row>
    <row r="50719" spans="7:7">
      <c r="G50719" s="162" t="s">
        <v>50964</v>
      </c>
    </row>
    <row r="50720" spans="7:7">
      <c r="G50720" s="162" t="s">
        <v>50965</v>
      </c>
    </row>
    <row r="50721" spans="7:7">
      <c r="G50721" s="162" t="s">
        <v>50966</v>
      </c>
    </row>
    <row r="50722" spans="7:7">
      <c r="G50722" s="162" t="s">
        <v>50967</v>
      </c>
    </row>
    <row r="50723" spans="7:7">
      <c r="G50723" s="162" t="s">
        <v>50968</v>
      </c>
    </row>
    <row r="50724" spans="7:7">
      <c r="G50724" s="162" t="s">
        <v>50969</v>
      </c>
    </row>
    <row r="50725" spans="7:7">
      <c r="G50725" s="162" t="s">
        <v>50970</v>
      </c>
    </row>
    <row r="50726" spans="7:7">
      <c r="G50726" s="162" t="s">
        <v>50971</v>
      </c>
    </row>
    <row r="50727" spans="7:7">
      <c r="G50727" s="162" t="s">
        <v>50972</v>
      </c>
    </row>
    <row r="50728" spans="7:7">
      <c r="G50728" s="162" t="s">
        <v>50973</v>
      </c>
    </row>
    <row r="50729" spans="7:7">
      <c r="G50729" s="162" t="s">
        <v>50974</v>
      </c>
    </row>
    <row r="50730" spans="7:7">
      <c r="G50730" s="162" t="s">
        <v>50975</v>
      </c>
    </row>
    <row r="50731" spans="7:7">
      <c r="G50731" s="162" t="s">
        <v>50976</v>
      </c>
    </row>
    <row r="50732" spans="7:7">
      <c r="G50732" s="162" t="s">
        <v>50977</v>
      </c>
    </row>
    <row r="50733" spans="7:7">
      <c r="G50733" s="162" t="s">
        <v>50978</v>
      </c>
    </row>
    <row r="50734" spans="7:7">
      <c r="G50734" s="162" t="s">
        <v>50979</v>
      </c>
    </row>
    <row r="50735" spans="7:7">
      <c r="G50735" s="162" t="s">
        <v>50980</v>
      </c>
    </row>
    <row r="50736" spans="7:7">
      <c r="G50736" s="162" t="s">
        <v>50981</v>
      </c>
    </row>
    <row r="50737" spans="7:7">
      <c r="G50737" s="162" t="s">
        <v>50982</v>
      </c>
    </row>
    <row r="50738" spans="7:7">
      <c r="G50738" s="162" t="s">
        <v>50983</v>
      </c>
    </row>
    <row r="50739" spans="7:7">
      <c r="G50739" s="162" t="s">
        <v>50984</v>
      </c>
    </row>
    <row r="50740" spans="7:7">
      <c r="G50740" s="162" t="s">
        <v>50985</v>
      </c>
    </row>
    <row r="50741" spans="7:7">
      <c r="G50741" s="162" t="s">
        <v>50986</v>
      </c>
    </row>
    <row r="50742" spans="7:7">
      <c r="G50742" s="162" t="s">
        <v>50987</v>
      </c>
    </row>
    <row r="50743" spans="7:7">
      <c r="G50743" s="162" t="s">
        <v>50988</v>
      </c>
    </row>
    <row r="50744" spans="7:7">
      <c r="G50744" s="162" t="s">
        <v>50989</v>
      </c>
    </row>
    <row r="50745" spans="7:7">
      <c r="G50745" s="162" t="s">
        <v>50990</v>
      </c>
    </row>
    <row r="50746" spans="7:7">
      <c r="G50746" s="162" t="s">
        <v>50991</v>
      </c>
    </row>
    <row r="50747" spans="7:7">
      <c r="G50747" s="162" t="s">
        <v>50992</v>
      </c>
    </row>
    <row r="50748" spans="7:7">
      <c r="G50748" s="162" t="s">
        <v>50993</v>
      </c>
    </row>
    <row r="50749" spans="7:7">
      <c r="G50749" s="162" t="s">
        <v>50994</v>
      </c>
    </row>
    <row r="50750" spans="7:7">
      <c r="G50750" s="162" t="s">
        <v>50995</v>
      </c>
    </row>
    <row r="50751" spans="7:7">
      <c r="G50751" s="162" t="s">
        <v>50996</v>
      </c>
    </row>
    <row r="50752" spans="7:7">
      <c r="G50752" s="162" t="s">
        <v>50997</v>
      </c>
    </row>
    <row r="50753" spans="7:7">
      <c r="G50753" s="162" t="s">
        <v>50998</v>
      </c>
    </row>
    <row r="50754" spans="7:7">
      <c r="G50754" s="162" t="s">
        <v>50999</v>
      </c>
    </row>
    <row r="50755" spans="7:7">
      <c r="G50755" s="162" t="s">
        <v>51000</v>
      </c>
    </row>
    <row r="50756" spans="7:7">
      <c r="G50756" s="162" t="s">
        <v>51001</v>
      </c>
    </row>
    <row r="50757" spans="7:7">
      <c r="G50757" s="162" t="s">
        <v>51002</v>
      </c>
    </row>
    <row r="50758" spans="7:7">
      <c r="G50758" s="162" t="s">
        <v>51003</v>
      </c>
    </row>
    <row r="50759" spans="7:7">
      <c r="G50759" s="162" t="s">
        <v>51004</v>
      </c>
    </row>
    <row r="50760" spans="7:7">
      <c r="G50760" s="162" t="s">
        <v>51005</v>
      </c>
    </row>
    <row r="50761" spans="7:7">
      <c r="G50761" s="162" t="s">
        <v>51006</v>
      </c>
    </row>
    <row r="50762" spans="7:7">
      <c r="G50762" s="162" t="s">
        <v>51007</v>
      </c>
    </row>
    <row r="50763" spans="7:7">
      <c r="G50763" s="162" t="s">
        <v>51008</v>
      </c>
    </row>
    <row r="50764" spans="7:7">
      <c r="G50764" s="162" t="s">
        <v>51009</v>
      </c>
    </row>
    <row r="50765" spans="7:7">
      <c r="G50765" s="162" t="s">
        <v>51010</v>
      </c>
    </row>
    <row r="50766" spans="7:7">
      <c r="G50766" s="162" t="s">
        <v>51011</v>
      </c>
    </row>
    <row r="50767" spans="7:7">
      <c r="G50767" s="162" t="s">
        <v>51012</v>
      </c>
    </row>
    <row r="50768" spans="7:7">
      <c r="G50768" s="162" t="s">
        <v>51013</v>
      </c>
    </row>
    <row r="50769" spans="7:7">
      <c r="G50769" s="162" t="s">
        <v>51014</v>
      </c>
    </row>
    <row r="50770" spans="7:7">
      <c r="G50770" s="162" t="s">
        <v>51015</v>
      </c>
    </row>
    <row r="50771" spans="7:7">
      <c r="G50771" s="162" t="s">
        <v>51016</v>
      </c>
    </row>
    <row r="50772" spans="7:7">
      <c r="G50772" s="162" t="s">
        <v>51017</v>
      </c>
    </row>
    <row r="50773" spans="7:7">
      <c r="G50773" s="162" t="s">
        <v>51018</v>
      </c>
    </row>
    <row r="50774" spans="7:7">
      <c r="G50774" s="162" t="s">
        <v>51019</v>
      </c>
    </row>
    <row r="50775" spans="7:7">
      <c r="G50775" s="162" t="s">
        <v>51020</v>
      </c>
    </row>
    <row r="50776" spans="7:7">
      <c r="G50776" s="162" t="s">
        <v>51021</v>
      </c>
    </row>
    <row r="50777" spans="7:7">
      <c r="G50777" s="162" t="s">
        <v>51022</v>
      </c>
    </row>
    <row r="50778" spans="7:7">
      <c r="G50778" s="162" t="s">
        <v>51023</v>
      </c>
    </row>
    <row r="50779" spans="7:7">
      <c r="G50779" s="162" t="s">
        <v>51024</v>
      </c>
    </row>
    <row r="50780" spans="7:7">
      <c r="G50780" s="162" t="s">
        <v>51025</v>
      </c>
    </row>
    <row r="50781" spans="7:7">
      <c r="G50781" s="162" t="s">
        <v>51026</v>
      </c>
    </row>
    <row r="50782" spans="7:7">
      <c r="G50782" s="162" t="s">
        <v>51027</v>
      </c>
    </row>
    <row r="50783" spans="7:7">
      <c r="G50783" s="162" t="s">
        <v>51028</v>
      </c>
    </row>
    <row r="50784" spans="7:7">
      <c r="G50784" s="162" t="s">
        <v>51029</v>
      </c>
    </row>
    <row r="50785" spans="7:7">
      <c r="G50785" s="162" t="s">
        <v>51030</v>
      </c>
    </row>
    <row r="50786" spans="7:7">
      <c r="G50786" s="162" t="s">
        <v>51031</v>
      </c>
    </row>
    <row r="50787" spans="7:7">
      <c r="G50787" s="162" t="s">
        <v>51032</v>
      </c>
    </row>
    <row r="50788" spans="7:7">
      <c r="G50788" s="162" t="s">
        <v>51033</v>
      </c>
    </row>
    <row r="50789" spans="7:7">
      <c r="G50789" s="162" t="s">
        <v>51034</v>
      </c>
    </row>
    <row r="50790" spans="7:7">
      <c r="G50790" s="162" t="s">
        <v>51035</v>
      </c>
    </row>
    <row r="50791" spans="7:7">
      <c r="G50791" s="162" t="s">
        <v>51036</v>
      </c>
    </row>
    <row r="50792" spans="7:7">
      <c r="G50792" s="162" t="s">
        <v>51037</v>
      </c>
    </row>
    <row r="50793" spans="7:7">
      <c r="G50793" s="162" t="s">
        <v>51038</v>
      </c>
    </row>
    <row r="50794" spans="7:7">
      <c r="G50794" s="162" t="s">
        <v>51039</v>
      </c>
    </row>
    <row r="50795" spans="7:7">
      <c r="G50795" s="162" t="s">
        <v>51040</v>
      </c>
    </row>
    <row r="50796" spans="7:7">
      <c r="G50796" s="162" t="s">
        <v>51041</v>
      </c>
    </row>
    <row r="50797" spans="7:7">
      <c r="G50797" s="162" t="s">
        <v>51042</v>
      </c>
    </row>
    <row r="50798" spans="7:7">
      <c r="G50798" s="162" t="s">
        <v>51043</v>
      </c>
    </row>
    <row r="50799" spans="7:7">
      <c r="G50799" s="162" t="s">
        <v>51044</v>
      </c>
    </row>
    <row r="50800" spans="7:7">
      <c r="G50800" s="162" t="s">
        <v>51045</v>
      </c>
    </row>
    <row r="50801" spans="7:7">
      <c r="G50801" s="162" t="s">
        <v>51046</v>
      </c>
    </row>
    <row r="50802" spans="7:7">
      <c r="G50802" s="162" t="s">
        <v>51047</v>
      </c>
    </row>
    <row r="50803" spans="7:7">
      <c r="G50803" s="162" t="s">
        <v>51048</v>
      </c>
    </row>
    <row r="50804" spans="7:7">
      <c r="G50804" s="162" t="s">
        <v>51049</v>
      </c>
    </row>
    <row r="50805" spans="7:7">
      <c r="G50805" s="162" t="s">
        <v>51050</v>
      </c>
    </row>
    <row r="50806" spans="7:7">
      <c r="G50806" s="162" t="s">
        <v>51051</v>
      </c>
    </row>
    <row r="50807" spans="7:7">
      <c r="G50807" s="162" t="s">
        <v>51052</v>
      </c>
    </row>
    <row r="50808" spans="7:7">
      <c r="G50808" s="162" t="s">
        <v>51053</v>
      </c>
    </row>
    <row r="50809" spans="7:7">
      <c r="G50809" s="162" t="s">
        <v>51054</v>
      </c>
    </row>
    <row r="50810" spans="7:7">
      <c r="G50810" s="162" t="s">
        <v>51055</v>
      </c>
    </row>
    <row r="50811" spans="7:7">
      <c r="G50811" s="162" t="s">
        <v>51056</v>
      </c>
    </row>
    <row r="50812" spans="7:7">
      <c r="G50812" s="162" t="s">
        <v>51057</v>
      </c>
    </row>
    <row r="50813" spans="7:7">
      <c r="G50813" s="162" t="s">
        <v>51058</v>
      </c>
    </row>
    <row r="50814" spans="7:7">
      <c r="G50814" s="162" t="s">
        <v>51059</v>
      </c>
    </row>
    <row r="50815" spans="7:7">
      <c r="G50815" s="162" t="s">
        <v>51060</v>
      </c>
    </row>
    <row r="50816" spans="7:7">
      <c r="G50816" s="162" t="s">
        <v>51061</v>
      </c>
    </row>
    <row r="50817" spans="7:7">
      <c r="G50817" s="162" t="s">
        <v>51062</v>
      </c>
    </row>
    <row r="50818" spans="7:7">
      <c r="G50818" s="162" t="s">
        <v>51063</v>
      </c>
    </row>
    <row r="50819" spans="7:7">
      <c r="G50819" s="162" t="s">
        <v>51064</v>
      </c>
    </row>
    <row r="50820" spans="7:7">
      <c r="G50820" s="162" t="s">
        <v>51065</v>
      </c>
    </row>
    <row r="50821" spans="7:7">
      <c r="G50821" s="162" t="s">
        <v>51066</v>
      </c>
    </row>
    <row r="50822" spans="7:7">
      <c r="G50822" s="162" t="s">
        <v>51067</v>
      </c>
    </row>
    <row r="50823" spans="7:7">
      <c r="G50823" s="162" t="s">
        <v>51068</v>
      </c>
    </row>
    <row r="50824" spans="7:7">
      <c r="G50824" s="162" t="s">
        <v>51069</v>
      </c>
    </row>
    <row r="50825" spans="7:7">
      <c r="G50825" s="162" t="s">
        <v>51070</v>
      </c>
    </row>
    <row r="50826" spans="7:7">
      <c r="G50826" s="162" t="s">
        <v>51071</v>
      </c>
    </row>
    <row r="50827" spans="7:7">
      <c r="G50827" s="162" t="s">
        <v>51072</v>
      </c>
    </row>
    <row r="50828" spans="7:7">
      <c r="G50828" s="162" t="s">
        <v>51073</v>
      </c>
    </row>
    <row r="50829" spans="7:7">
      <c r="G50829" s="162" t="s">
        <v>51074</v>
      </c>
    </row>
    <row r="50830" spans="7:7">
      <c r="G50830" s="162" t="s">
        <v>51075</v>
      </c>
    </row>
    <row r="50831" spans="7:7">
      <c r="G50831" s="162" t="s">
        <v>51076</v>
      </c>
    </row>
    <row r="50832" spans="7:7">
      <c r="G50832" s="162" t="s">
        <v>51077</v>
      </c>
    </row>
    <row r="50833" spans="7:7">
      <c r="G50833" s="162" t="s">
        <v>51078</v>
      </c>
    </row>
    <row r="50834" spans="7:7">
      <c r="G50834" s="162" t="s">
        <v>51079</v>
      </c>
    </row>
    <row r="50835" spans="7:7">
      <c r="G50835" s="162" t="s">
        <v>51080</v>
      </c>
    </row>
    <row r="50836" spans="7:7">
      <c r="G50836" s="162" t="s">
        <v>51081</v>
      </c>
    </row>
    <row r="50837" spans="7:7">
      <c r="G50837" s="162" t="s">
        <v>51082</v>
      </c>
    </row>
    <row r="50838" spans="7:7">
      <c r="G50838" s="162" t="s">
        <v>51083</v>
      </c>
    </row>
    <row r="50839" spans="7:7">
      <c r="G50839" s="162" t="s">
        <v>51084</v>
      </c>
    </row>
    <row r="50840" spans="7:7">
      <c r="G50840" s="162" t="s">
        <v>51085</v>
      </c>
    </row>
    <row r="50841" spans="7:7">
      <c r="G50841" s="162" t="s">
        <v>51086</v>
      </c>
    </row>
    <row r="50842" spans="7:7">
      <c r="G50842" s="162" t="s">
        <v>51087</v>
      </c>
    </row>
    <row r="50843" spans="7:7">
      <c r="G50843" s="162" t="s">
        <v>51088</v>
      </c>
    </row>
    <row r="50844" spans="7:7">
      <c r="G50844" s="162" t="s">
        <v>51089</v>
      </c>
    </row>
    <row r="50845" spans="7:7">
      <c r="G50845" s="162" t="s">
        <v>51090</v>
      </c>
    </row>
    <row r="50846" spans="7:7">
      <c r="G50846" s="162" t="s">
        <v>51091</v>
      </c>
    </row>
    <row r="50847" spans="7:7">
      <c r="G50847" s="162" t="s">
        <v>51092</v>
      </c>
    </row>
    <row r="50848" spans="7:7">
      <c r="G50848" s="162" t="s">
        <v>51093</v>
      </c>
    </row>
    <row r="50849" spans="7:7">
      <c r="G50849" s="162" t="s">
        <v>51094</v>
      </c>
    </row>
    <row r="50850" spans="7:7">
      <c r="G50850" s="162" t="s">
        <v>51095</v>
      </c>
    </row>
    <row r="50851" spans="7:7">
      <c r="G50851" s="162" t="s">
        <v>51096</v>
      </c>
    </row>
    <row r="50852" spans="7:7">
      <c r="G50852" s="162" t="s">
        <v>51097</v>
      </c>
    </row>
    <row r="50853" spans="7:7">
      <c r="G50853" s="162" t="s">
        <v>51098</v>
      </c>
    </row>
    <row r="50854" spans="7:7">
      <c r="G50854" s="162" t="s">
        <v>51099</v>
      </c>
    </row>
    <row r="50855" spans="7:7">
      <c r="G50855" s="162" t="s">
        <v>51100</v>
      </c>
    </row>
    <row r="50856" spans="7:7">
      <c r="G50856" s="162" t="s">
        <v>51101</v>
      </c>
    </row>
    <row r="50857" spans="7:7">
      <c r="G50857" s="162" t="s">
        <v>51102</v>
      </c>
    </row>
    <row r="50858" spans="7:7">
      <c r="G50858" s="162" t="s">
        <v>51103</v>
      </c>
    </row>
    <row r="50859" spans="7:7">
      <c r="G50859" s="162" t="s">
        <v>51104</v>
      </c>
    </row>
    <row r="50860" spans="7:7">
      <c r="G50860" s="162" t="s">
        <v>51105</v>
      </c>
    </row>
    <row r="50861" spans="7:7">
      <c r="G50861" s="162" t="s">
        <v>51106</v>
      </c>
    </row>
    <row r="50862" spans="7:7">
      <c r="G50862" s="162" t="s">
        <v>51107</v>
      </c>
    </row>
    <row r="50863" spans="7:7">
      <c r="G50863" s="162" t="s">
        <v>51108</v>
      </c>
    </row>
    <row r="50864" spans="7:7">
      <c r="G50864" s="162" t="s">
        <v>51109</v>
      </c>
    </row>
    <row r="50865" spans="7:7">
      <c r="G50865" s="162" t="s">
        <v>51110</v>
      </c>
    </row>
    <row r="50866" spans="7:7">
      <c r="G50866" s="162" t="s">
        <v>51111</v>
      </c>
    </row>
    <row r="50867" spans="7:7">
      <c r="G50867" s="162" t="s">
        <v>51112</v>
      </c>
    </row>
    <row r="50868" spans="7:7">
      <c r="G50868" s="162" t="s">
        <v>51113</v>
      </c>
    </row>
    <row r="50869" spans="7:7">
      <c r="G50869" s="162" t="s">
        <v>51114</v>
      </c>
    </row>
    <row r="50870" spans="7:7">
      <c r="G50870" s="162" t="s">
        <v>51115</v>
      </c>
    </row>
    <row r="50871" spans="7:7">
      <c r="G50871" s="162" t="s">
        <v>51116</v>
      </c>
    </row>
    <row r="50872" spans="7:7">
      <c r="G50872" s="162" t="s">
        <v>51117</v>
      </c>
    </row>
    <row r="50873" spans="7:7">
      <c r="G50873" s="162" t="s">
        <v>51118</v>
      </c>
    </row>
    <row r="50874" spans="7:7">
      <c r="G50874" s="162" t="s">
        <v>51119</v>
      </c>
    </row>
    <row r="50875" spans="7:7">
      <c r="G50875" s="162" t="s">
        <v>51120</v>
      </c>
    </row>
    <row r="50876" spans="7:7">
      <c r="G50876" s="162" t="s">
        <v>51121</v>
      </c>
    </row>
    <row r="50877" spans="7:7">
      <c r="G50877" s="162" t="s">
        <v>51122</v>
      </c>
    </row>
    <row r="50878" spans="7:7">
      <c r="G50878" s="162" t="s">
        <v>51123</v>
      </c>
    </row>
    <row r="50879" spans="7:7">
      <c r="G50879" s="162" t="s">
        <v>51124</v>
      </c>
    </row>
    <row r="50880" spans="7:7">
      <c r="G50880" s="162" t="s">
        <v>51125</v>
      </c>
    </row>
    <row r="50881" spans="7:7">
      <c r="G50881" s="162" t="s">
        <v>51126</v>
      </c>
    </row>
    <row r="50882" spans="7:7">
      <c r="G50882" s="162" t="s">
        <v>51127</v>
      </c>
    </row>
    <row r="50883" spans="7:7">
      <c r="G50883" s="162" t="s">
        <v>51128</v>
      </c>
    </row>
    <row r="50884" spans="7:7">
      <c r="G50884" s="162" t="s">
        <v>51129</v>
      </c>
    </row>
    <row r="50885" spans="7:7">
      <c r="G50885" s="162" t="s">
        <v>51130</v>
      </c>
    </row>
    <row r="50886" spans="7:7">
      <c r="G50886" s="162" t="s">
        <v>51131</v>
      </c>
    </row>
    <row r="50887" spans="7:7">
      <c r="G50887" s="162" t="s">
        <v>51132</v>
      </c>
    </row>
    <row r="50888" spans="7:7">
      <c r="G50888" s="162" t="s">
        <v>51133</v>
      </c>
    </row>
    <row r="50889" spans="7:7">
      <c r="G50889" s="162" t="s">
        <v>51134</v>
      </c>
    </row>
    <row r="50890" spans="7:7">
      <c r="G50890" s="162" t="s">
        <v>51135</v>
      </c>
    </row>
    <row r="50891" spans="7:7">
      <c r="G50891" s="162" t="s">
        <v>51136</v>
      </c>
    </row>
    <row r="50892" spans="7:7">
      <c r="G50892" s="162" t="s">
        <v>51137</v>
      </c>
    </row>
    <row r="50893" spans="7:7">
      <c r="G50893" s="162" t="s">
        <v>51138</v>
      </c>
    </row>
    <row r="50894" spans="7:7">
      <c r="G50894" s="162" t="s">
        <v>51139</v>
      </c>
    </row>
    <row r="50895" spans="7:7">
      <c r="G50895" s="162" t="s">
        <v>51140</v>
      </c>
    </row>
    <row r="50896" spans="7:7">
      <c r="G50896" s="162" t="s">
        <v>51141</v>
      </c>
    </row>
    <row r="50897" spans="7:7">
      <c r="G50897" s="162" t="s">
        <v>51142</v>
      </c>
    </row>
    <row r="50898" spans="7:7">
      <c r="G50898" s="162" t="s">
        <v>51143</v>
      </c>
    </row>
    <row r="50899" spans="7:7">
      <c r="G50899" s="162" t="s">
        <v>51144</v>
      </c>
    </row>
    <row r="50900" spans="7:7">
      <c r="G50900" s="162" t="s">
        <v>51145</v>
      </c>
    </row>
    <row r="50901" spans="7:7">
      <c r="G50901" s="162" t="s">
        <v>51146</v>
      </c>
    </row>
    <row r="50902" spans="7:7">
      <c r="G50902" s="162" t="s">
        <v>51147</v>
      </c>
    </row>
    <row r="50903" spans="7:7">
      <c r="G50903" s="162" t="s">
        <v>51148</v>
      </c>
    </row>
    <row r="50904" spans="7:7">
      <c r="G50904" s="162" t="s">
        <v>51149</v>
      </c>
    </row>
    <row r="50905" spans="7:7">
      <c r="G50905" s="162" t="s">
        <v>51150</v>
      </c>
    </row>
    <row r="50906" spans="7:7">
      <c r="G50906" s="162" t="s">
        <v>51151</v>
      </c>
    </row>
    <row r="50907" spans="7:7">
      <c r="G50907" s="162" t="s">
        <v>51152</v>
      </c>
    </row>
    <row r="50908" spans="7:7">
      <c r="G50908" s="162" t="s">
        <v>51153</v>
      </c>
    </row>
    <row r="50909" spans="7:7">
      <c r="G50909" s="162" t="s">
        <v>51154</v>
      </c>
    </row>
    <row r="50910" spans="7:7">
      <c r="G50910" s="162" t="s">
        <v>51155</v>
      </c>
    </row>
    <row r="50911" spans="7:7">
      <c r="G50911" s="162" t="s">
        <v>51156</v>
      </c>
    </row>
    <row r="50912" spans="7:7">
      <c r="G50912" s="162" t="s">
        <v>51157</v>
      </c>
    </row>
    <row r="50913" spans="7:7">
      <c r="G50913" s="162" t="s">
        <v>51158</v>
      </c>
    </row>
    <row r="50914" spans="7:7">
      <c r="G50914" s="162" t="s">
        <v>51159</v>
      </c>
    </row>
    <row r="50915" spans="7:7">
      <c r="G50915" s="162" t="s">
        <v>51160</v>
      </c>
    </row>
    <row r="50916" spans="7:7">
      <c r="G50916" s="162" t="s">
        <v>51161</v>
      </c>
    </row>
    <row r="50917" spans="7:7">
      <c r="G50917" s="162" t="s">
        <v>51162</v>
      </c>
    </row>
    <row r="50918" spans="7:7">
      <c r="G50918" s="162" t="s">
        <v>51163</v>
      </c>
    </row>
    <row r="50919" spans="7:7">
      <c r="G50919" s="162" t="s">
        <v>51164</v>
      </c>
    </row>
    <row r="50920" spans="7:7">
      <c r="G50920" s="162" t="s">
        <v>51165</v>
      </c>
    </row>
    <row r="50921" spans="7:7">
      <c r="G50921" s="162" t="s">
        <v>51166</v>
      </c>
    </row>
    <row r="50922" spans="7:7">
      <c r="G50922" s="162" t="s">
        <v>51167</v>
      </c>
    </row>
    <row r="50923" spans="7:7">
      <c r="G50923" s="162" t="s">
        <v>51168</v>
      </c>
    </row>
    <row r="50924" spans="7:7">
      <c r="G50924" s="162" t="s">
        <v>51169</v>
      </c>
    </row>
    <row r="50925" spans="7:7">
      <c r="G50925" s="162" t="s">
        <v>51170</v>
      </c>
    </row>
    <row r="50926" spans="7:7">
      <c r="G50926" s="162" t="s">
        <v>51171</v>
      </c>
    </row>
    <row r="50927" spans="7:7">
      <c r="G50927" s="162" t="s">
        <v>51172</v>
      </c>
    </row>
    <row r="50928" spans="7:7">
      <c r="G50928" s="162" t="s">
        <v>51173</v>
      </c>
    </row>
    <row r="50929" spans="7:7">
      <c r="G50929" s="162" t="s">
        <v>51174</v>
      </c>
    </row>
    <row r="50930" spans="7:7">
      <c r="G50930" s="162" t="s">
        <v>51175</v>
      </c>
    </row>
    <row r="50931" spans="7:7">
      <c r="G50931" s="162" t="s">
        <v>51176</v>
      </c>
    </row>
    <row r="50932" spans="7:7">
      <c r="G50932" s="162" t="s">
        <v>51177</v>
      </c>
    </row>
    <row r="50933" spans="7:7">
      <c r="G50933" s="162" t="s">
        <v>51178</v>
      </c>
    </row>
    <row r="50934" spans="7:7">
      <c r="G50934" s="162" t="s">
        <v>51179</v>
      </c>
    </row>
    <row r="50935" spans="7:7">
      <c r="G50935" s="162" t="s">
        <v>51180</v>
      </c>
    </row>
    <row r="50936" spans="7:7">
      <c r="G50936" s="162" t="s">
        <v>51181</v>
      </c>
    </row>
    <row r="50937" spans="7:7">
      <c r="G50937" s="162" t="s">
        <v>51182</v>
      </c>
    </row>
    <row r="50938" spans="7:7">
      <c r="G50938" s="162" t="s">
        <v>51183</v>
      </c>
    </row>
    <row r="50939" spans="7:7">
      <c r="G50939" s="162" t="s">
        <v>51184</v>
      </c>
    </row>
    <row r="50940" spans="7:7">
      <c r="G50940" s="162" t="s">
        <v>51185</v>
      </c>
    </row>
    <row r="50941" spans="7:7">
      <c r="G50941" s="162" t="s">
        <v>51186</v>
      </c>
    </row>
    <row r="50942" spans="7:7">
      <c r="G50942" s="162" t="s">
        <v>51187</v>
      </c>
    </row>
    <row r="50943" spans="7:7">
      <c r="G50943" s="162" t="s">
        <v>51188</v>
      </c>
    </row>
    <row r="50944" spans="7:7">
      <c r="G50944" s="162" t="s">
        <v>51189</v>
      </c>
    </row>
    <row r="50945" spans="7:7">
      <c r="G50945" s="162" t="s">
        <v>51190</v>
      </c>
    </row>
    <row r="50946" spans="7:7">
      <c r="G50946" s="162" t="s">
        <v>51191</v>
      </c>
    </row>
    <row r="50947" spans="7:7">
      <c r="G50947" s="162" t="s">
        <v>51192</v>
      </c>
    </row>
    <row r="50948" spans="7:7">
      <c r="G50948" s="162" t="s">
        <v>51193</v>
      </c>
    </row>
    <row r="50949" spans="7:7">
      <c r="G50949" s="162" t="s">
        <v>51194</v>
      </c>
    </row>
    <row r="50950" spans="7:7">
      <c r="G50950" s="162" t="s">
        <v>51195</v>
      </c>
    </row>
    <row r="50951" spans="7:7">
      <c r="G50951" s="162" t="s">
        <v>51196</v>
      </c>
    </row>
    <row r="50952" spans="7:7">
      <c r="G50952" s="162" t="s">
        <v>51197</v>
      </c>
    </row>
    <row r="50953" spans="7:7">
      <c r="G50953" s="162" t="s">
        <v>51198</v>
      </c>
    </row>
    <row r="50954" spans="7:7">
      <c r="G50954" s="162" t="s">
        <v>51199</v>
      </c>
    </row>
    <row r="50955" spans="7:7">
      <c r="G50955" s="162" t="s">
        <v>51200</v>
      </c>
    </row>
    <row r="50956" spans="7:7">
      <c r="G50956" s="162" t="s">
        <v>51201</v>
      </c>
    </row>
    <row r="50957" spans="7:7">
      <c r="G50957" s="162" t="s">
        <v>51202</v>
      </c>
    </row>
    <row r="50958" spans="7:7">
      <c r="G50958" s="162" t="s">
        <v>51203</v>
      </c>
    </row>
    <row r="50959" spans="7:7">
      <c r="G50959" s="162" t="s">
        <v>51204</v>
      </c>
    </row>
    <row r="50960" spans="7:7">
      <c r="G50960" s="162" t="s">
        <v>51205</v>
      </c>
    </row>
    <row r="50961" spans="7:7">
      <c r="G50961" s="162" t="s">
        <v>51206</v>
      </c>
    </row>
    <row r="50962" spans="7:7">
      <c r="G50962" s="162" t="s">
        <v>51207</v>
      </c>
    </row>
    <row r="50963" spans="7:7">
      <c r="G50963" s="162" t="s">
        <v>51208</v>
      </c>
    </row>
    <row r="50964" spans="7:7">
      <c r="G50964" s="162" t="s">
        <v>51209</v>
      </c>
    </row>
    <row r="50965" spans="7:7">
      <c r="G50965" s="162" t="s">
        <v>51210</v>
      </c>
    </row>
    <row r="50966" spans="7:7">
      <c r="G50966" s="162" t="s">
        <v>51211</v>
      </c>
    </row>
    <row r="50967" spans="7:7">
      <c r="G50967" s="162" t="s">
        <v>51212</v>
      </c>
    </row>
    <row r="50968" spans="7:7">
      <c r="G50968" s="162" t="s">
        <v>51213</v>
      </c>
    </row>
    <row r="50969" spans="7:7">
      <c r="G50969" s="162" t="s">
        <v>51214</v>
      </c>
    </row>
    <row r="50970" spans="7:7">
      <c r="G50970" s="162" t="s">
        <v>51215</v>
      </c>
    </row>
    <row r="50971" spans="7:7">
      <c r="G50971" s="162" t="s">
        <v>51216</v>
      </c>
    </row>
    <row r="50972" spans="7:7">
      <c r="G50972" s="162" t="s">
        <v>51217</v>
      </c>
    </row>
    <row r="50973" spans="7:7">
      <c r="G50973" s="162" t="s">
        <v>51218</v>
      </c>
    </row>
    <row r="50974" spans="7:7">
      <c r="G50974" s="162" t="s">
        <v>51219</v>
      </c>
    </row>
    <row r="50975" spans="7:7">
      <c r="G50975" s="162" t="s">
        <v>51220</v>
      </c>
    </row>
    <row r="50976" spans="7:7">
      <c r="G50976" s="162" t="s">
        <v>51221</v>
      </c>
    </row>
    <row r="50977" spans="7:7">
      <c r="G50977" s="162" t="s">
        <v>51222</v>
      </c>
    </row>
    <row r="50978" spans="7:7">
      <c r="G50978" s="162" t="s">
        <v>51223</v>
      </c>
    </row>
    <row r="50979" spans="7:7">
      <c r="G50979" s="162" t="s">
        <v>51224</v>
      </c>
    </row>
    <row r="50980" spans="7:7">
      <c r="G50980" s="162" t="s">
        <v>51225</v>
      </c>
    </row>
    <row r="50981" spans="7:7">
      <c r="G50981" s="162" t="s">
        <v>51226</v>
      </c>
    </row>
    <row r="50982" spans="7:7">
      <c r="G50982" s="162" t="s">
        <v>51227</v>
      </c>
    </row>
    <row r="50983" spans="7:7">
      <c r="G50983" s="162" t="s">
        <v>51228</v>
      </c>
    </row>
    <row r="50984" spans="7:7">
      <c r="G50984" s="162" t="s">
        <v>51229</v>
      </c>
    </row>
    <row r="50985" spans="7:7">
      <c r="G50985" s="162" t="s">
        <v>51230</v>
      </c>
    </row>
    <row r="50986" spans="7:7">
      <c r="G50986" s="162" t="s">
        <v>51231</v>
      </c>
    </row>
    <row r="50987" spans="7:7">
      <c r="G50987" s="162" t="s">
        <v>51232</v>
      </c>
    </row>
    <row r="50988" spans="7:7">
      <c r="G50988" s="162" t="s">
        <v>51233</v>
      </c>
    </row>
    <row r="50989" spans="7:7">
      <c r="G50989" s="162" t="s">
        <v>51234</v>
      </c>
    </row>
    <row r="50990" spans="7:7">
      <c r="G50990" s="162" t="s">
        <v>51235</v>
      </c>
    </row>
    <row r="50991" spans="7:7">
      <c r="G50991" s="162" t="s">
        <v>51236</v>
      </c>
    </row>
    <row r="50992" spans="7:7">
      <c r="G50992" s="162" t="s">
        <v>51237</v>
      </c>
    </row>
    <row r="50993" spans="7:7">
      <c r="G50993" s="162" t="s">
        <v>51238</v>
      </c>
    </row>
    <row r="50994" spans="7:7">
      <c r="G50994" s="162" t="s">
        <v>51239</v>
      </c>
    </row>
    <row r="50995" spans="7:7">
      <c r="G50995" s="162" t="s">
        <v>51240</v>
      </c>
    </row>
    <row r="50996" spans="7:7">
      <c r="G50996" s="162" t="s">
        <v>51241</v>
      </c>
    </row>
    <row r="50997" spans="7:7">
      <c r="G50997" s="162" t="s">
        <v>51242</v>
      </c>
    </row>
    <row r="50998" spans="7:7">
      <c r="G50998" s="162" t="s">
        <v>51243</v>
      </c>
    </row>
    <row r="50999" spans="7:7">
      <c r="G50999" s="162" t="s">
        <v>51244</v>
      </c>
    </row>
    <row r="51000" spans="7:7">
      <c r="G51000" s="162" t="s">
        <v>51245</v>
      </c>
    </row>
    <row r="51001" spans="7:7">
      <c r="G51001" s="162" t="s">
        <v>51246</v>
      </c>
    </row>
    <row r="51002" spans="7:7">
      <c r="G51002" s="162" t="s">
        <v>51247</v>
      </c>
    </row>
    <row r="51003" spans="7:7">
      <c r="G51003" s="162" t="s">
        <v>51248</v>
      </c>
    </row>
    <row r="51004" spans="7:7">
      <c r="G51004" s="162" t="s">
        <v>51249</v>
      </c>
    </row>
    <row r="51005" spans="7:7">
      <c r="G51005" s="162" t="s">
        <v>51250</v>
      </c>
    </row>
    <row r="51006" spans="7:7">
      <c r="G51006" s="162" t="s">
        <v>51251</v>
      </c>
    </row>
    <row r="51007" spans="7:7">
      <c r="G51007" s="162" t="s">
        <v>51252</v>
      </c>
    </row>
    <row r="51008" spans="7:7">
      <c r="G51008" s="162" t="s">
        <v>51253</v>
      </c>
    </row>
    <row r="51009" spans="7:7">
      <c r="G51009" s="162" t="s">
        <v>51254</v>
      </c>
    </row>
    <row r="51010" spans="7:7">
      <c r="G51010" s="162" t="s">
        <v>51255</v>
      </c>
    </row>
    <row r="51011" spans="7:7">
      <c r="G51011" s="162" t="s">
        <v>51256</v>
      </c>
    </row>
    <row r="51012" spans="7:7">
      <c r="G51012" s="162" t="s">
        <v>51257</v>
      </c>
    </row>
    <row r="51013" spans="7:7">
      <c r="G51013" s="162" t="s">
        <v>51258</v>
      </c>
    </row>
    <row r="51014" spans="7:7">
      <c r="G51014" s="162" t="s">
        <v>51259</v>
      </c>
    </row>
    <row r="51015" spans="7:7">
      <c r="G51015" s="162" t="s">
        <v>51260</v>
      </c>
    </row>
    <row r="51016" spans="7:7">
      <c r="G51016" s="162" t="s">
        <v>51261</v>
      </c>
    </row>
    <row r="51017" spans="7:7">
      <c r="G51017" s="162" t="s">
        <v>51262</v>
      </c>
    </row>
    <row r="51018" spans="7:7">
      <c r="G51018" s="162" t="s">
        <v>51263</v>
      </c>
    </row>
    <row r="51019" spans="7:7">
      <c r="G51019" s="162" t="s">
        <v>51264</v>
      </c>
    </row>
    <row r="51020" spans="7:7">
      <c r="G51020" s="162" t="s">
        <v>51265</v>
      </c>
    </row>
    <row r="51021" spans="7:7">
      <c r="G51021" s="162" t="s">
        <v>51266</v>
      </c>
    </row>
    <row r="51022" spans="7:7">
      <c r="G51022" s="162" t="s">
        <v>51267</v>
      </c>
    </row>
    <row r="51023" spans="7:7">
      <c r="G51023" s="162" t="s">
        <v>51268</v>
      </c>
    </row>
    <row r="51024" spans="7:7">
      <c r="G51024" s="162" t="s">
        <v>51269</v>
      </c>
    </row>
    <row r="51025" spans="7:7">
      <c r="G51025" s="162" t="s">
        <v>51270</v>
      </c>
    </row>
    <row r="51026" spans="7:7">
      <c r="G51026" s="162" t="s">
        <v>51271</v>
      </c>
    </row>
    <row r="51027" spans="7:7">
      <c r="G51027" s="162" t="s">
        <v>51272</v>
      </c>
    </row>
    <row r="51028" spans="7:7">
      <c r="G51028" s="162" t="s">
        <v>51273</v>
      </c>
    </row>
    <row r="51029" spans="7:7">
      <c r="G51029" s="162" t="s">
        <v>51274</v>
      </c>
    </row>
    <row r="51030" spans="7:7">
      <c r="G51030" s="162" t="s">
        <v>51275</v>
      </c>
    </row>
    <row r="51031" spans="7:7">
      <c r="G51031" s="162" t="s">
        <v>51276</v>
      </c>
    </row>
    <row r="51032" spans="7:7">
      <c r="G51032" s="162" t="s">
        <v>51277</v>
      </c>
    </row>
    <row r="51033" spans="7:7">
      <c r="G51033" s="162" t="s">
        <v>51278</v>
      </c>
    </row>
    <row r="51034" spans="7:7">
      <c r="G51034" s="162" t="s">
        <v>51279</v>
      </c>
    </row>
    <row r="51035" spans="7:7">
      <c r="G51035" s="162" t="s">
        <v>51280</v>
      </c>
    </row>
    <row r="51036" spans="7:7">
      <c r="G51036" s="162" t="s">
        <v>51281</v>
      </c>
    </row>
    <row r="51037" spans="7:7">
      <c r="G51037" s="162" t="s">
        <v>51282</v>
      </c>
    </row>
    <row r="51038" spans="7:7">
      <c r="G51038" s="162" t="s">
        <v>51283</v>
      </c>
    </row>
    <row r="51039" spans="7:7">
      <c r="G51039" s="162" t="s">
        <v>51284</v>
      </c>
    </row>
    <row r="51040" spans="7:7">
      <c r="G51040" s="162" t="s">
        <v>51285</v>
      </c>
    </row>
    <row r="51041" spans="7:7">
      <c r="G51041" s="162" t="s">
        <v>51286</v>
      </c>
    </row>
    <row r="51042" spans="7:7">
      <c r="G51042" s="162" t="s">
        <v>51287</v>
      </c>
    </row>
    <row r="51043" spans="7:7">
      <c r="G51043" s="162" t="s">
        <v>51288</v>
      </c>
    </row>
    <row r="51044" spans="7:7">
      <c r="G51044" s="162" t="s">
        <v>51289</v>
      </c>
    </row>
    <row r="51045" spans="7:7">
      <c r="G51045" s="162" t="s">
        <v>51290</v>
      </c>
    </row>
    <row r="51046" spans="7:7">
      <c r="G51046" s="162" t="s">
        <v>51291</v>
      </c>
    </row>
    <row r="51047" spans="7:7">
      <c r="G51047" s="162" t="s">
        <v>51292</v>
      </c>
    </row>
    <row r="51048" spans="7:7">
      <c r="G51048" s="162" t="s">
        <v>51293</v>
      </c>
    </row>
    <row r="51049" spans="7:7">
      <c r="G51049" s="162" t="s">
        <v>51294</v>
      </c>
    </row>
    <row r="51050" spans="7:7">
      <c r="G51050" s="162" t="s">
        <v>51295</v>
      </c>
    </row>
    <row r="51051" spans="7:7">
      <c r="G51051" s="162" t="s">
        <v>51296</v>
      </c>
    </row>
    <row r="51052" spans="7:7">
      <c r="G51052" s="162" t="s">
        <v>51297</v>
      </c>
    </row>
    <row r="51053" spans="7:7">
      <c r="G51053" s="162" t="s">
        <v>51298</v>
      </c>
    </row>
    <row r="51054" spans="7:7">
      <c r="G51054" s="162" t="s">
        <v>51299</v>
      </c>
    </row>
    <row r="51055" spans="7:7">
      <c r="G51055" s="162" t="s">
        <v>51300</v>
      </c>
    </row>
    <row r="51056" spans="7:7">
      <c r="G51056" s="162" t="s">
        <v>51301</v>
      </c>
    </row>
    <row r="51057" spans="7:7">
      <c r="G51057" s="162" t="s">
        <v>51302</v>
      </c>
    </row>
    <row r="51058" spans="7:7">
      <c r="G51058" s="162" t="s">
        <v>51303</v>
      </c>
    </row>
    <row r="51059" spans="7:7">
      <c r="G51059" s="162" t="s">
        <v>51304</v>
      </c>
    </row>
    <row r="51060" spans="7:7">
      <c r="G51060" s="162" t="s">
        <v>51305</v>
      </c>
    </row>
    <row r="51061" spans="7:7">
      <c r="G51061" s="162" t="s">
        <v>51306</v>
      </c>
    </row>
    <row r="51062" spans="7:7">
      <c r="G51062" s="162" t="s">
        <v>51307</v>
      </c>
    </row>
    <row r="51063" spans="7:7">
      <c r="G51063" s="162" t="s">
        <v>51308</v>
      </c>
    </row>
    <row r="51064" spans="7:7">
      <c r="G51064" s="162" t="s">
        <v>51309</v>
      </c>
    </row>
    <row r="51065" spans="7:7">
      <c r="G51065" s="162" t="s">
        <v>51310</v>
      </c>
    </row>
    <row r="51066" spans="7:7">
      <c r="G51066" s="162" t="s">
        <v>51311</v>
      </c>
    </row>
    <row r="51067" spans="7:7">
      <c r="G51067" s="162" t="s">
        <v>51312</v>
      </c>
    </row>
    <row r="51068" spans="7:7">
      <c r="G51068" s="162" t="s">
        <v>51313</v>
      </c>
    </row>
    <row r="51069" spans="7:7">
      <c r="G51069" s="162" t="s">
        <v>51314</v>
      </c>
    </row>
    <row r="51070" spans="7:7">
      <c r="G51070" s="162" t="s">
        <v>51315</v>
      </c>
    </row>
    <row r="51071" spans="7:7">
      <c r="G51071" s="162" t="s">
        <v>51316</v>
      </c>
    </row>
    <row r="51072" spans="7:7">
      <c r="G51072" s="162" t="s">
        <v>51317</v>
      </c>
    </row>
    <row r="51073" spans="7:7">
      <c r="G51073" s="162" t="s">
        <v>51318</v>
      </c>
    </row>
    <row r="51074" spans="7:7">
      <c r="G51074" s="162" t="s">
        <v>51319</v>
      </c>
    </row>
    <row r="51075" spans="7:7">
      <c r="G51075" s="162" t="s">
        <v>51320</v>
      </c>
    </row>
    <row r="51076" spans="7:7">
      <c r="G51076" s="162" t="s">
        <v>51321</v>
      </c>
    </row>
    <row r="51077" spans="7:7">
      <c r="G51077" s="162" t="s">
        <v>51322</v>
      </c>
    </row>
    <row r="51078" spans="7:7">
      <c r="G51078" s="162" t="s">
        <v>51323</v>
      </c>
    </row>
    <row r="51079" spans="7:7">
      <c r="G51079" s="162" t="s">
        <v>51324</v>
      </c>
    </row>
    <row r="51080" spans="7:7">
      <c r="G51080" s="162" t="s">
        <v>51325</v>
      </c>
    </row>
    <row r="51081" spans="7:7">
      <c r="G51081" s="162" t="s">
        <v>51326</v>
      </c>
    </row>
    <row r="51082" spans="7:7">
      <c r="G51082" s="162" t="s">
        <v>51327</v>
      </c>
    </row>
    <row r="51083" spans="7:7">
      <c r="G51083" s="162" t="s">
        <v>51328</v>
      </c>
    </row>
    <row r="51084" spans="7:7">
      <c r="G51084" s="162" t="s">
        <v>51329</v>
      </c>
    </row>
    <row r="51085" spans="7:7">
      <c r="G51085" s="162" t="s">
        <v>51330</v>
      </c>
    </row>
    <row r="51086" spans="7:7">
      <c r="G51086" s="162" t="s">
        <v>51331</v>
      </c>
    </row>
    <row r="51087" spans="7:7">
      <c r="G51087" s="162" t="s">
        <v>51332</v>
      </c>
    </row>
    <row r="51088" spans="7:7">
      <c r="G51088" s="162" t="s">
        <v>51333</v>
      </c>
    </row>
    <row r="51089" spans="7:7">
      <c r="G51089" s="162" t="s">
        <v>51334</v>
      </c>
    </row>
    <row r="51090" spans="7:7">
      <c r="G51090" s="162" t="s">
        <v>51335</v>
      </c>
    </row>
    <row r="51091" spans="7:7">
      <c r="G51091" s="162" t="s">
        <v>51336</v>
      </c>
    </row>
    <row r="51092" spans="7:7">
      <c r="G51092" s="162" t="s">
        <v>51337</v>
      </c>
    </row>
    <row r="51093" spans="7:7">
      <c r="G51093" s="162" t="s">
        <v>51338</v>
      </c>
    </row>
    <row r="51094" spans="7:7">
      <c r="G51094" s="162" t="s">
        <v>51339</v>
      </c>
    </row>
    <row r="51095" spans="7:7">
      <c r="G51095" s="162" t="s">
        <v>51340</v>
      </c>
    </row>
    <row r="51096" spans="7:7">
      <c r="G51096" s="162" t="s">
        <v>51341</v>
      </c>
    </row>
    <row r="51097" spans="7:7">
      <c r="G51097" s="162" t="s">
        <v>51342</v>
      </c>
    </row>
    <row r="51098" spans="7:7">
      <c r="G51098" s="162" t="s">
        <v>51343</v>
      </c>
    </row>
    <row r="51099" spans="7:7">
      <c r="G51099" s="162" t="s">
        <v>51344</v>
      </c>
    </row>
    <row r="51100" spans="7:7">
      <c r="G51100" s="162" t="s">
        <v>51345</v>
      </c>
    </row>
    <row r="51101" spans="7:7">
      <c r="G51101" s="162" t="s">
        <v>51346</v>
      </c>
    </row>
    <row r="51102" spans="7:7">
      <c r="G51102" s="162" t="s">
        <v>51347</v>
      </c>
    </row>
    <row r="51103" spans="7:7">
      <c r="G51103" s="162" t="s">
        <v>51348</v>
      </c>
    </row>
    <row r="51104" spans="7:7">
      <c r="G51104" s="162" t="s">
        <v>51349</v>
      </c>
    </row>
    <row r="51105" spans="7:7">
      <c r="G51105" s="162" t="s">
        <v>51350</v>
      </c>
    </row>
    <row r="51106" spans="7:7">
      <c r="G51106" s="162" t="s">
        <v>51351</v>
      </c>
    </row>
    <row r="51107" spans="7:7">
      <c r="G51107" s="162" t="s">
        <v>51352</v>
      </c>
    </row>
    <row r="51108" spans="7:7">
      <c r="G51108" s="162" t="s">
        <v>51353</v>
      </c>
    </row>
    <row r="51109" spans="7:7">
      <c r="G51109" s="162" t="s">
        <v>51354</v>
      </c>
    </row>
    <row r="51110" spans="7:7">
      <c r="G51110" s="162" t="s">
        <v>51355</v>
      </c>
    </row>
    <row r="51111" spans="7:7">
      <c r="G51111" s="162" t="s">
        <v>51356</v>
      </c>
    </row>
    <row r="51112" spans="7:7">
      <c r="G51112" s="162" t="s">
        <v>51357</v>
      </c>
    </row>
    <row r="51113" spans="7:7">
      <c r="G51113" s="162" t="s">
        <v>51358</v>
      </c>
    </row>
    <row r="51114" spans="7:7">
      <c r="G51114" s="162" t="s">
        <v>51359</v>
      </c>
    </row>
    <row r="51115" spans="7:7">
      <c r="G51115" s="162" t="s">
        <v>51360</v>
      </c>
    </row>
    <row r="51116" spans="7:7">
      <c r="G51116" s="162" t="s">
        <v>51361</v>
      </c>
    </row>
    <row r="51117" spans="7:7">
      <c r="G51117" s="162" t="s">
        <v>51362</v>
      </c>
    </row>
    <row r="51118" spans="7:7">
      <c r="G51118" s="162" t="s">
        <v>51363</v>
      </c>
    </row>
    <row r="51119" spans="7:7">
      <c r="G51119" s="162" t="s">
        <v>51364</v>
      </c>
    </row>
    <row r="51120" spans="7:7">
      <c r="G51120" s="162" t="s">
        <v>51365</v>
      </c>
    </row>
    <row r="51121" spans="7:7">
      <c r="G51121" s="162" t="s">
        <v>51366</v>
      </c>
    </row>
    <row r="51122" spans="7:7">
      <c r="G51122" s="162" t="s">
        <v>51367</v>
      </c>
    </row>
    <row r="51123" spans="7:7">
      <c r="G51123" s="162" t="s">
        <v>51368</v>
      </c>
    </row>
    <row r="51124" spans="7:7">
      <c r="G51124" s="162" t="s">
        <v>51369</v>
      </c>
    </row>
    <row r="51125" spans="7:7">
      <c r="G51125" s="162" t="s">
        <v>51370</v>
      </c>
    </row>
    <row r="51126" spans="7:7">
      <c r="G51126" s="162" t="s">
        <v>51371</v>
      </c>
    </row>
    <row r="51127" spans="7:7">
      <c r="G51127" s="162" t="s">
        <v>51372</v>
      </c>
    </row>
    <row r="51128" spans="7:7">
      <c r="G51128" s="162" t="s">
        <v>51373</v>
      </c>
    </row>
    <row r="51129" spans="7:7">
      <c r="G51129" s="162" t="s">
        <v>51374</v>
      </c>
    </row>
    <row r="51130" spans="7:7">
      <c r="G51130" s="162" t="s">
        <v>51375</v>
      </c>
    </row>
    <row r="51131" spans="7:7">
      <c r="G51131" s="162" t="s">
        <v>51376</v>
      </c>
    </row>
    <row r="51132" spans="7:7">
      <c r="G51132" s="162" t="s">
        <v>51377</v>
      </c>
    </row>
    <row r="51133" spans="7:7">
      <c r="G51133" s="162" t="s">
        <v>51378</v>
      </c>
    </row>
    <row r="51134" spans="7:7">
      <c r="G51134" s="162" t="s">
        <v>51379</v>
      </c>
    </row>
    <row r="51135" spans="7:7">
      <c r="G51135" s="162" t="s">
        <v>51380</v>
      </c>
    </row>
    <row r="51136" spans="7:7">
      <c r="G51136" s="162" t="s">
        <v>51381</v>
      </c>
    </row>
    <row r="51137" spans="7:7">
      <c r="G51137" s="162" t="s">
        <v>51382</v>
      </c>
    </row>
    <row r="51138" spans="7:7">
      <c r="G51138" s="162" t="s">
        <v>51383</v>
      </c>
    </row>
    <row r="51139" spans="7:7">
      <c r="G51139" s="162" t="s">
        <v>51384</v>
      </c>
    </row>
    <row r="51140" spans="7:7">
      <c r="G51140" s="162" t="s">
        <v>51385</v>
      </c>
    </row>
    <row r="51141" spans="7:7">
      <c r="G51141" s="162" t="s">
        <v>51386</v>
      </c>
    </row>
    <row r="51142" spans="7:7">
      <c r="G51142" s="162" t="s">
        <v>51387</v>
      </c>
    </row>
    <row r="51143" spans="7:7">
      <c r="G51143" s="162" t="s">
        <v>51388</v>
      </c>
    </row>
    <row r="51144" spans="7:7">
      <c r="G51144" s="162" t="s">
        <v>51389</v>
      </c>
    </row>
    <row r="51145" spans="7:7">
      <c r="G51145" s="162" t="s">
        <v>51390</v>
      </c>
    </row>
    <row r="51146" spans="7:7">
      <c r="G51146" s="162" t="s">
        <v>51391</v>
      </c>
    </row>
    <row r="51147" spans="7:7">
      <c r="G51147" s="162" t="s">
        <v>51392</v>
      </c>
    </row>
    <row r="51148" spans="7:7">
      <c r="G51148" s="162" t="s">
        <v>51393</v>
      </c>
    </row>
    <row r="51149" spans="7:7">
      <c r="G51149" s="162" t="s">
        <v>51394</v>
      </c>
    </row>
    <row r="51150" spans="7:7">
      <c r="G51150" s="162" t="s">
        <v>51395</v>
      </c>
    </row>
    <row r="51151" spans="7:7">
      <c r="G51151" s="162" t="s">
        <v>51396</v>
      </c>
    </row>
    <row r="51152" spans="7:7">
      <c r="G51152" s="162" t="s">
        <v>51397</v>
      </c>
    </row>
    <row r="51153" spans="7:7">
      <c r="G51153" s="162" t="s">
        <v>51398</v>
      </c>
    </row>
    <row r="51154" spans="7:7">
      <c r="G51154" s="162" t="s">
        <v>51399</v>
      </c>
    </row>
    <row r="51155" spans="7:7">
      <c r="G51155" s="162" t="s">
        <v>51400</v>
      </c>
    </row>
    <row r="51156" spans="7:7">
      <c r="G51156" s="162" t="s">
        <v>51401</v>
      </c>
    </row>
    <row r="51157" spans="7:7">
      <c r="G51157" s="162" t="s">
        <v>51402</v>
      </c>
    </row>
    <row r="51158" spans="7:7">
      <c r="G51158" s="162" t="s">
        <v>51403</v>
      </c>
    </row>
    <row r="51159" spans="7:7">
      <c r="G51159" s="162" t="s">
        <v>51404</v>
      </c>
    </row>
    <row r="51160" spans="7:7">
      <c r="G51160" s="162" t="s">
        <v>51405</v>
      </c>
    </row>
    <row r="51161" spans="7:7">
      <c r="G51161" s="162" t="s">
        <v>51406</v>
      </c>
    </row>
    <row r="51162" spans="7:7">
      <c r="G51162" s="162" t="s">
        <v>51407</v>
      </c>
    </row>
    <row r="51163" spans="7:7">
      <c r="G51163" s="162" t="s">
        <v>51408</v>
      </c>
    </row>
    <row r="51164" spans="7:7">
      <c r="G51164" s="162" t="s">
        <v>51409</v>
      </c>
    </row>
    <row r="51165" spans="7:7">
      <c r="G51165" s="162" t="s">
        <v>51410</v>
      </c>
    </row>
    <row r="51166" spans="7:7">
      <c r="G51166" s="162" t="s">
        <v>51411</v>
      </c>
    </row>
    <row r="51167" spans="7:7">
      <c r="G51167" s="162" t="s">
        <v>51412</v>
      </c>
    </row>
    <row r="51168" spans="7:7">
      <c r="G51168" s="162" t="s">
        <v>51413</v>
      </c>
    </row>
    <row r="51169" spans="7:7">
      <c r="G51169" s="162" t="s">
        <v>51414</v>
      </c>
    </row>
    <row r="51170" spans="7:7">
      <c r="G51170" s="162" t="s">
        <v>51415</v>
      </c>
    </row>
    <row r="51171" spans="7:7">
      <c r="G51171" s="162" t="s">
        <v>51416</v>
      </c>
    </row>
    <row r="51172" spans="7:7">
      <c r="G51172" s="162" t="s">
        <v>51417</v>
      </c>
    </row>
    <row r="51173" spans="7:7">
      <c r="G51173" s="162" t="s">
        <v>51418</v>
      </c>
    </row>
    <row r="51174" spans="7:7">
      <c r="G51174" s="162" t="s">
        <v>51419</v>
      </c>
    </row>
    <row r="51175" spans="7:7">
      <c r="G51175" s="162" t="s">
        <v>51420</v>
      </c>
    </row>
    <row r="51176" spans="7:7">
      <c r="G51176" s="162" t="s">
        <v>51421</v>
      </c>
    </row>
    <row r="51177" spans="7:7">
      <c r="G51177" s="162" t="s">
        <v>51422</v>
      </c>
    </row>
    <row r="51178" spans="7:7">
      <c r="G51178" s="162" t="s">
        <v>51423</v>
      </c>
    </row>
    <row r="51179" spans="7:7">
      <c r="G51179" s="162" t="s">
        <v>51424</v>
      </c>
    </row>
    <row r="51180" spans="7:7">
      <c r="G51180" s="162" t="s">
        <v>51425</v>
      </c>
    </row>
    <row r="51181" spans="7:7">
      <c r="G51181" s="162" t="s">
        <v>51426</v>
      </c>
    </row>
    <row r="51182" spans="7:7">
      <c r="G51182" s="162" t="s">
        <v>51427</v>
      </c>
    </row>
    <row r="51183" spans="7:7">
      <c r="G51183" s="162" t="s">
        <v>51428</v>
      </c>
    </row>
    <row r="51184" spans="7:7">
      <c r="G51184" s="162" t="s">
        <v>51429</v>
      </c>
    </row>
    <row r="51185" spans="7:7">
      <c r="G51185" s="162" t="s">
        <v>51430</v>
      </c>
    </row>
    <row r="51186" spans="7:7">
      <c r="G51186" s="162" t="s">
        <v>51431</v>
      </c>
    </row>
    <row r="51187" spans="7:7">
      <c r="G51187" s="162" t="s">
        <v>51432</v>
      </c>
    </row>
    <row r="51188" spans="7:7">
      <c r="G51188" s="162" t="s">
        <v>51433</v>
      </c>
    </row>
    <row r="51189" spans="7:7">
      <c r="G51189" s="162" t="s">
        <v>51434</v>
      </c>
    </row>
    <row r="51190" spans="7:7">
      <c r="G51190" s="162" t="s">
        <v>51435</v>
      </c>
    </row>
    <row r="51191" spans="7:7">
      <c r="G51191" s="162" t="s">
        <v>51436</v>
      </c>
    </row>
    <row r="51192" spans="7:7">
      <c r="G51192" s="162" t="s">
        <v>51437</v>
      </c>
    </row>
    <row r="51193" spans="7:7">
      <c r="G51193" s="162" t="s">
        <v>51438</v>
      </c>
    </row>
    <row r="51194" spans="7:7">
      <c r="G51194" s="162" t="s">
        <v>51439</v>
      </c>
    </row>
    <row r="51195" spans="7:7">
      <c r="G51195" s="162" t="s">
        <v>51440</v>
      </c>
    </row>
    <row r="51196" spans="7:7">
      <c r="G51196" s="162" t="s">
        <v>51441</v>
      </c>
    </row>
    <row r="51197" spans="7:7">
      <c r="G51197" s="162" t="s">
        <v>51442</v>
      </c>
    </row>
    <row r="51198" spans="7:7">
      <c r="G51198" s="162" t="s">
        <v>51443</v>
      </c>
    </row>
    <row r="51199" spans="7:7">
      <c r="G51199" s="162" t="s">
        <v>51444</v>
      </c>
    </row>
    <row r="51200" spans="7:7">
      <c r="G51200" s="162" t="s">
        <v>51445</v>
      </c>
    </row>
    <row r="51201" spans="7:7">
      <c r="G51201" s="162" t="s">
        <v>51446</v>
      </c>
    </row>
    <row r="51202" spans="7:7">
      <c r="G51202" s="162" t="s">
        <v>51447</v>
      </c>
    </row>
    <row r="51203" spans="7:7">
      <c r="G51203" s="162" t="s">
        <v>51448</v>
      </c>
    </row>
    <row r="51204" spans="7:7">
      <c r="G51204" s="162" t="s">
        <v>51449</v>
      </c>
    </row>
    <row r="51205" spans="7:7">
      <c r="G51205" s="162" t="s">
        <v>51450</v>
      </c>
    </row>
    <row r="51206" spans="7:7">
      <c r="G51206" s="162" t="s">
        <v>51451</v>
      </c>
    </row>
    <row r="51207" spans="7:7">
      <c r="G51207" s="162" t="s">
        <v>51452</v>
      </c>
    </row>
    <row r="51208" spans="7:7">
      <c r="G51208" s="162" t="s">
        <v>51453</v>
      </c>
    </row>
    <row r="51209" spans="7:7">
      <c r="G51209" s="162" t="s">
        <v>51454</v>
      </c>
    </row>
    <row r="51210" spans="7:7">
      <c r="G51210" s="162" t="s">
        <v>51455</v>
      </c>
    </row>
    <row r="51211" spans="7:7">
      <c r="G51211" s="162" t="s">
        <v>51456</v>
      </c>
    </row>
    <row r="51212" spans="7:7">
      <c r="G51212" s="162" t="s">
        <v>51457</v>
      </c>
    </row>
    <row r="51213" spans="7:7">
      <c r="G51213" s="162" t="s">
        <v>51458</v>
      </c>
    </row>
    <row r="51214" spans="7:7">
      <c r="G51214" s="162" t="s">
        <v>51459</v>
      </c>
    </row>
    <row r="51215" spans="7:7">
      <c r="G51215" s="162" t="s">
        <v>51460</v>
      </c>
    </row>
    <row r="51216" spans="7:7">
      <c r="G51216" s="162" t="s">
        <v>51461</v>
      </c>
    </row>
    <row r="51217" spans="7:7">
      <c r="G51217" s="162" t="s">
        <v>51462</v>
      </c>
    </row>
    <row r="51218" spans="7:7">
      <c r="G51218" s="162" t="s">
        <v>51463</v>
      </c>
    </row>
    <row r="51219" spans="7:7">
      <c r="G51219" s="162" t="s">
        <v>51464</v>
      </c>
    </row>
    <row r="51220" spans="7:7">
      <c r="G51220" s="162" t="s">
        <v>51465</v>
      </c>
    </row>
    <row r="51221" spans="7:7">
      <c r="G51221" s="162" t="s">
        <v>51466</v>
      </c>
    </row>
    <row r="51222" spans="7:7">
      <c r="G51222" s="162" t="s">
        <v>51467</v>
      </c>
    </row>
    <row r="51223" spans="7:7">
      <c r="G51223" s="162" t="s">
        <v>51468</v>
      </c>
    </row>
    <row r="51224" spans="7:7">
      <c r="G51224" s="162" t="s">
        <v>51469</v>
      </c>
    </row>
    <row r="51225" spans="7:7">
      <c r="G51225" s="162" t="s">
        <v>51470</v>
      </c>
    </row>
    <row r="51226" spans="7:7">
      <c r="G51226" s="162" t="s">
        <v>51471</v>
      </c>
    </row>
    <row r="51227" spans="7:7">
      <c r="G51227" s="162" t="s">
        <v>51472</v>
      </c>
    </row>
    <row r="51228" spans="7:7">
      <c r="G51228" s="162" t="s">
        <v>51473</v>
      </c>
    </row>
    <row r="51229" spans="7:7">
      <c r="G51229" s="162" t="s">
        <v>51474</v>
      </c>
    </row>
    <row r="51230" spans="7:7">
      <c r="G51230" s="162" t="s">
        <v>51475</v>
      </c>
    </row>
    <row r="51231" spans="7:7">
      <c r="G51231" s="162" t="s">
        <v>51476</v>
      </c>
    </row>
    <row r="51232" spans="7:7">
      <c r="G51232" s="162" t="s">
        <v>51477</v>
      </c>
    </row>
    <row r="51233" spans="7:7">
      <c r="G51233" s="162" t="s">
        <v>51478</v>
      </c>
    </row>
    <row r="51234" spans="7:7">
      <c r="G51234" s="162" t="s">
        <v>51479</v>
      </c>
    </row>
    <row r="51235" spans="7:7">
      <c r="G51235" s="162" t="s">
        <v>51480</v>
      </c>
    </row>
    <row r="51236" spans="7:7">
      <c r="G51236" s="162" t="s">
        <v>51481</v>
      </c>
    </row>
    <row r="51237" spans="7:7">
      <c r="G51237" s="162" t="s">
        <v>51482</v>
      </c>
    </row>
    <row r="51238" spans="7:7">
      <c r="G51238" s="162" t="s">
        <v>51483</v>
      </c>
    </row>
    <row r="51239" spans="7:7">
      <c r="G51239" s="162" t="s">
        <v>51484</v>
      </c>
    </row>
    <row r="51240" spans="7:7">
      <c r="G51240" s="162" t="s">
        <v>51485</v>
      </c>
    </row>
    <row r="51241" spans="7:7">
      <c r="G51241" s="162" t="s">
        <v>51486</v>
      </c>
    </row>
    <row r="51242" spans="7:7">
      <c r="G51242" s="162" t="s">
        <v>51487</v>
      </c>
    </row>
    <row r="51243" spans="7:7">
      <c r="G51243" s="162" t="s">
        <v>51488</v>
      </c>
    </row>
    <row r="51244" spans="7:7">
      <c r="G51244" s="162" t="s">
        <v>51489</v>
      </c>
    </row>
    <row r="51245" spans="7:7">
      <c r="G51245" s="162" t="s">
        <v>51490</v>
      </c>
    </row>
    <row r="51246" spans="7:7">
      <c r="G51246" s="162" t="s">
        <v>51491</v>
      </c>
    </row>
    <row r="51247" spans="7:7">
      <c r="G51247" s="162" t="s">
        <v>51492</v>
      </c>
    </row>
    <row r="51248" spans="7:7">
      <c r="G51248" s="162" t="s">
        <v>51493</v>
      </c>
    </row>
    <row r="51249" spans="7:7">
      <c r="G51249" s="162" t="s">
        <v>51494</v>
      </c>
    </row>
    <row r="51250" spans="7:7">
      <c r="G51250" s="162" t="s">
        <v>51495</v>
      </c>
    </row>
    <row r="51251" spans="7:7">
      <c r="G51251" s="162" t="s">
        <v>51496</v>
      </c>
    </row>
    <row r="51252" spans="7:7">
      <c r="G51252" s="162" t="s">
        <v>51497</v>
      </c>
    </row>
    <row r="51253" spans="7:7">
      <c r="G51253" s="162" t="s">
        <v>51498</v>
      </c>
    </row>
    <row r="51254" spans="7:7">
      <c r="G51254" s="162" t="s">
        <v>51499</v>
      </c>
    </row>
    <row r="51255" spans="7:7">
      <c r="G51255" s="162" t="s">
        <v>51500</v>
      </c>
    </row>
    <row r="51256" spans="7:7">
      <c r="G51256" s="162" t="s">
        <v>51501</v>
      </c>
    </row>
    <row r="51257" spans="7:7">
      <c r="G51257" s="162" t="s">
        <v>51502</v>
      </c>
    </row>
    <row r="51258" spans="7:7">
      <c r="G51258" s="162" t="s">
        <v>51503</v>
      </c>
    </row>
    <row r="51259" spans="7:7">
      <c r="G51259" s="162" t="s">
        <v>51504</v>
      </c>
    </row>
    <row r="51260" spans="7:7">
      <c r="G51260" s="162" t="s">
        <v>51505</v>
      </c>
    </row>
    <row r="51261" spans="7:7">
      <c r="G51261" s="162" t="s">
        <v>51506</v>
      </c>
    </row>
    <row r="51262" spans="7:7">
      <c r="G51262" s="162" t="s">
        <v>51507</v>
      </c>
    </row>
    <row r="51263" spans="7:7">
      <c r="G51263" s="162" t="s">
        <v>51508</v>
      </c>
    </row>
    <row r="51264" spans="7:7">
      <c r="G51264" s="162" t="s">
        <v>51509</v>
      </c>
    </row>
    <row r="51265" spans="7:7">
      <c r="G51265" s="162" t="s">
        <v>51510</v>
      </c>
    </row>
    <row r="51266" spans="7:7">
      <c r="G51266" s="162" t="s">
        <v>51511</v>
      </c>
    </row>
    <row r="51267" spans="7:7">
      <c r="G51267" s="162" t="s">
        <v>51512</v>
      </c>
    </row>
    <row r="51268" spans="7:7">
      <c r="G51268" s="162" t="s">
        <v>51513</v>
      </c>
    </row>
    <row r="51269" spans="7:7">
      <c r="G51269" s="162" t="s">
        <v>51514</v>
      </c>
    </row>
    <row r="51270" spans="7:7">
      <c r="G51270" s="162" t="s">
        <v>51515</v>
      </c>
    </row>
    <row r="51271" spans="7:7">
      <c r="G51271" s="162" t="s">
        <v>51516</v>
      </c>
    </row>
    <row r="51272" spans="7:7">
      <c r="G51272" s="162" t="s">
        <v>51517</v>
      </c>
    </row>
    <row r="51273" spans="7:7">
      <c r="G51273" s="162" t="s">
        <v>51518</v>
      </c>
    </row>
    <row r="51274" spans="7:7">
      <c r="G51274" s="162" t="s">
        <v>51519</v>
      </c>
    </row>
    <row r="51275" spans="7:7">
      <c r="G51275" s="162" t="s">
        <v>51520</v>
      </c>
    </row>
    <row r="51276" spans="7:7">
      <c r="G51276" s="162" t="s">
        <v>51521</v>
      </c>
    </row>
    <row r="51277" spans="7:7">
      <c r="G51277" s="162" t="s">
        <v>51522</v>
      </c>
    </row>
    <row r="51278" spans="7:7">
      <c r="G51278" s="162" t="s">
        <v>51523</v>
      </c>
    </row>
    <row r="51279" spans="7:7">
      <c r="G51279" s="162" t="s">
        <v>51524</v>
      </c>
    </row>
    <row r="51280" spans="7:7">
      <c r="G51280" s="162" t="s">
        <v>51525</v>
      </c>
    </row>
    <row r="51281" spans="7:7">
      <c r="G51281" s="162" t="s">
        <v>51526</v>
      </c>
    </row>
    <row r="51282" spans="7:7">
      <c r="G51282" s="162" t="s">
        <v>51527</v>
      </c>
    </row>
    <row r="51283" spans="7:7">
      <c r="G51283" s="162" t="s">
        <v>51528</v>
      </c>
    </row>
    <row r="51284" spans="7:7">
      <c r="G51284" s="162" t="s">
        <v>51529</v>
      </c>
    </row>
    <row r="51285" spans="7:7">
      <c r="G51285" s="162" t="s">
        <v>51530</v>
      </c>
    </row>
    <row r="51286" spans="7:7">
      <c r="G51286" s="162" t="s">
        <v>51531</v>
      </c>
    </row>
    <row r="51287" spans="7:7">
      <c r="G51287" s="162" t="s">
        <v>51532</v>
      </c>
    </row>
    <row r="51288" spans="7:7">
      <c r="G51288" s="162" t="s">
        <v>51533</v>
      </c>
    </row>
    <row r="51289" spans="7:7">
      <c r="G51289" s="162" t="s">
        <v>51534</v>
      </c>
    </row>
    <row r="51290" spans="7:7">
      <c r="G51290" s="162" t="s">
        <v>51535</v>
      </c>
    </row>
    <row r="51291" spans="7:7">
      <c r="G51291" s="162" t="s">
        <v>51536</v>
      </c>
    </row>
    <row r="51292" spans="7:7">
      <c r="G51292" s="162" t="s">
        <v>51537</v>
      </c>
    </row>
    <row r="51293" spans="7:7">
      <c r="G51293" s="162" t="s">
        <v>51538</v>
      </c>
    </row>
    <row r="51294" spans="7:7">
      <c r="G51294" s="162" t="s">
        <v>51539</v>
      </c>
    </row>
    <row r="51295" spans="7:7">
      <c r="G51295" s="162" t="s">
        <v>51540</v>
      </c>
    </row>
    <row r="51296" spans="7:7">
      <c r="G51296" s="162" t="s">
        <v>51541</v>
      </c>
    </row>
    <row r="51297" spans="7:7">
      <c r="G51297" s="162" t="s">
        <v>51542</v>
      </c>
    </row>
    <row r="51298" spans="7:7">
      <c r="G51298" s="162" t="s">
        <v>51543</v>
      </c>
    </row>
    <row r="51299" spans="7:7">
      <c r="G51299" s="162" t="s">
        <v>51544</v>
      </c>
    </row>
    <row r="51300" spans="7:7">
      <c r="G51300" s="162" t="s">
        <v>51545</v>
      </c>
    </row>
    <row r="51301" spans="7:7">
      <c r="G51301" s="162" t="s">
        <v>51546</v>
      </c>
    </row>
    <row r="51302" spans="7:7">
      <c r="G51302" s="162" t="s">
        <v>51547</v>
      </c>
    </row>
    <row r="51303" spans="7:7">
      <c r="G51303" s="162" t="s">
        <v>51548</v>
      </c>
    </row>
    <row r="51304" spans="7:7">
      <c r="G51304" s="162" t="s">
        <v>51549</v>
      </c>
    </row>
    <row r="51305" spans="7:7">
      <c r="G51305" s="162" t="s">
        <v>51550</v>
      </c>
    </row>
    <row r="51306" spans="7:7">
      <c r="G51306" s="162" t="s">
        <v>51551</v>
      </c>
    </row>
    <row r="51307" spans="7:7">
      <c r="G51307" s="162" t="s">
        <v>51552</v>
      </c>
    </row>
    <row r="51308" spans="7:7">
      <c r="G51308" s="162" t="s">
        <v>51553</v>
      </c>
    </row>
    <row r="51309" spans="7:7">
      <c r="G51309" s="162" t="s">
        <v>51554</v>
      </c>
    </row>
    <row r="51310" spans="7:7">
      <c r="G51310" s="162" t="s">
        <v>51555</v>
      </c>
    </row>
    <row r="51311" spans="7:7">
      <c r="G51311" s="162" t="s">
        <v>51556</v>
      </c>
    </row>
    <row r="51312" spans="7:7">
      <c r="G51312" s="162" t="s">
        <v>51557</v>
      </c>
    </row>
    <row r="51313" spans="7:7">
      <c r="G51313" s="162" t="s">
        <v>51558</v>
      </c>
    </row>
    <row r="51314" spans="7:7">
      <c r="G51314" s="162" t="s">
        <v>51559</v>
      </c>
    </row>
    <row r="51315" spans="7:7">
      <c r="G51315" s="162" t="s">
        <v>51560</v>
      </c>
    </row>
    <row r="51316" spans="7:7">
      <c r="G51316" s="162" t="s">
        <v>51561</v>
      </c>
    </row>
    <row r="51317" spans="7:7">
      <c r="G51317" s="162" t="s">
        <v>51562</v>
      </c>
    </row>
    <row r="51318" spans="7:7">
      <c r="G51318" s="162" t="s">
        <v>51563</v>
      </c>
    </row>
    <row r="51319" spans="7:7">
      <c r="G51319" s="162" t="s">
        <v>51564</v>
      </c>
    </row>
    <row r="51320" spans="7:7">
      <c r="G51320" s="162" t="s">
        <v>51565</v>
      </c>
    </row>
    <row r="51321" spans="7:7">
      <c r="G51321" s="162" t="s">
        <v>51566</v>
      </c>
    </row>
    <row r="51322" spans="7:7">
      <c r="G51322" s="162" t="s">
        <v>51567</v>
      </c>
    </row>
    <row r="51323" spans="7:7">
      <c r="G51323" s="162" t="s">
        <v>51568</v>
      </c>
    </row>
    <row r="51324" spans="7:7">
      <c r="G51324" s="162" t="s">
        <v>51569</v>
      </c>
    </row>
    <row r="51325" spans="7:7">
      <c r="G51325" s="162" t="s">
        <v>51570</v>
      </c>
    </row>
    <row r="51326" spans="7:7">
      <c r="G51326" s="162" t="s">
        <v>51571</v>
      </c>
    </row>
    <row r="51327" spans="7:7">
      <c r="G51327" s="162" t="s">
        <v>51572</v>
      </c>
    </row>
    <row r="51328" spans="7:7">
      <c r="G51328" s="162" t="s">
        <v>51573</v>
      </c>
    </row>
    <row r="51329" spans="7:7">
      <c r="G51329" s="162" t="s">
        <v>51574</v>
      </c>
    </row>
    <row r="51330" spans="7:7">
      <c r="G51330" s="162" t="s">
        <v>51575</v>
      </c>
    </row>
    <row r="51331" spans="7:7">
      <c r="G51331" s="162" t="s">
        <v>51576</v>
      </c>
    </row>
    <row r="51332" spans="7:7">
      <c r="G51332" s="162" t="s">
        <v>51577</v>
      </c>
    </row>
    <row r="51333" spans="7:7">
      <c r="G51333" s="162" t="s">
        <v>51578</v>
      </c>
    </row>
    <row r="51334" spans="7:7">
      <c r="G51334" s="162" t="s">
        <v>51579</v>
      </c>
    </row>
    <row r="51335" spans="7:7">
      <c r="G51335" s="162" t="s">
        <v>51580</v>
      </c>
    </row>
    <row r="51336" spans="7:7">
      <c r="G51336" s="162" t="s">
        <v>51581</v>
      </c>
    </row>
    <row r="51337" spans="7:7">
      <c r="G51337" s="162" t="s">
        <v>51582</v>
      </c>
    </row>
    <row r="51338" spans="7:7">
      <c r="G51338" s="162" t="s">
        <v>51583</v>
      </c>
    </row>
    <row r="51339" spans="7:7">
      <c r="G51339" s="162" t="s">
        <v>51584</v>
      </c>
    </row>
    <row r="51340" spans="7:7">
      <c r="G51340" s="162" t="s">
        <v>51585</v>
      </c>
    </row>
    <row r="51341" spans="7:7">
      <c r="G51341" s="162" t="s">
        <v>51586</v>
      </c>
    </row>
    <row r="51342" spans="7:7">
      <c r="G51342" s="162" t="s">
        <v>51587</v>
      </c>
    </row>
    <row r="51343" spans="7:7">
      <c r="G51343" s="162" t="s">
        <v>51588</v>
      </c>
    </row>
    <row r="51344" spans="7:7">
      <c r="G51344" s="162" t="s">
        <v>51589</v>
      </c>
    </row>
    <row r="51345" spans="7:7">
      <c r="G51345" s="162" t="s">
        <v>51590</v>
      </c>
    </row>
    <row r="51346" spans="7:7">
      <c r="G51346" s="162" t="s">
        <v>51591</v>
      </c>
    </row>
    <row r="51347" spans="7:7">
      <c r="G51347" s="162" t="s">
        <v>51592</v>
      </c>
    </row>
    <row r="51348" spans="7:7">
      <c r="G51348" s="162" t="s">
        <v>51593</v>
      </c>
    </row>
    <row r="51349" spans="7:7">
      <c r="G51349" s="162" t="s">
        <v>51594</v>
      </c>
    </row>
    <row r="51350" spans="7:7">
      <c r="G51350" s="162" t="s">
        <v>51595</v>
      </c>
    </row>
    <row r="51351" spans="7:7">
      <c r="G51351" s="162" t="s">
        <v>51596</v>
      </c>
    </row>
    <row r="51352" spans="7:7">
      <c r="G51352" s="162" t="s">
        <v>51597</v>
      </c>
    </row>
    <row r="51353" spans="7:7">
      <c r="G51353" s="162" t="s">
        <v>51598</v>
      </c>
    </row>
    <row r="51354" spans="7:7">
      <c r="G51354" s="162" t="s">
        <v>51599</v>
      </c>
    </row>
    <row r="51355" spans="7:7">
      <c r="G51355" s="162" t="s">
        <v>51600</v>
      </c>
    </row>
    <row r="51356" spans="7:7">
      <c r="G51356" s="162" t="s">
        <v>51601</v>
      </c>
    </row>
    <row r="51357" spans="7:7">
      <c r="G51357" s="162" t="s">
        <v>51602</v>
      </c>
    </row>
    <row r="51358" spans="7:7">
      <c r="G51358" s="162" t="s">
        <v>51603</v>
      </c>
    </row>
    <row r="51359" spans="7:7">
      <c r="G51359" s="162" t="s">
        <v>51604</v>
      </c>
    </row>
    <row r="51360" spans="7:7">
      <c r="G51360" s="162" t="s">
        <v>51605</v>
      </c>
    </row>
    <row r="51361" spans="7:7">
      <c r="G51361" s="162" t="s">
        <v>51606</v>
      </c>
    </row>
    <row r="51362" spans="7:7">
      <c r="G51362" s="162" t="s">
        <v>51607</v>
      </c>
    </row>
    <row r="51363" spans="7:7">
      <c r="G51363" s="162" t="s">
        <v>51608</v>
      </c>
    </row>
    <row r="51364" spans="7:7">
      <c r="G51364" s="162" t="s">
        <v>51609</v>
      </c>
    </row>
    <row r="51365" spans="7:7">
      <c r="G51365" s="162" t="s">
        <v>51610</v>
      </c>
    </row>
    <row r="51366" spans="7:7">
      <c r="G51366" s="162" t="s">
        <v>51611</v>
      </c>
    </row>
    <row r="51367" spans="7:7">
      <c r="G51367" s="162" t="s">
        <v>51612</v>
      </c>
    </row>
    <row r="51368" spans="7:7">
      <c r="G51368" s="162" t="s">
        <v>51613</v>
      </c>
    </row>
    <row r="51369" spans="7:7">
      <c r="G51369" s="162" t="s">
        <v>51614</v>
      </c>
    </row>
    <row r="51370" spans="7:7">
      <c r="G51370" s="162" t="s">
        <v>51615</v>
      </c>
    </row>
    <row r="51371" spans="7:7">
      <c r="G51371" s="162" t="s">
        <v>51616</v>
      </c>
    </row>
    <row r="51372" spans="7:7">
      <c r="G51372" s="162" t="s">
        <v>51617</v>
      </c>
    </row>
    <row r="51373" spans="7:7">
      <c r="G51373" s="162" t="s">
        <v>51618</v>
      </c>
    </row>
    <row r="51374" spans="7:7">
      <c r="G51374" s="162" t="s">
        <v>51619</v>
      </c>
    </row>
    <row r="51375" spans="7:7">
      <c r="G51375" s="162" t="s">
        <v>51620</v>
      </c>
    </row>
    <row r="51376" spans="7:7">
      <c r="G51376" s="162" t="s">
        <v>51621</v>
      </c>
    </row>
    <row r="51377" spans="7:7">
      <c r="G51377" s="162" t="s">
        <v>51622</v>
      </c>
    </row>
    <row r="51378" spans="7:7">
      <c r="G51378" s="162" t="s">
        <v>51623</v>
      </c>
    </row>
    <row r="51379" spans="7:7">
      <c r="G51379" s="162" t="s">
        <v>51624</v>
      </c>
    </row>
    <row r="51380" spans="7:7">
      <c r="G51380" s="162" t="s">
        <v>51625</v>
      </c>
    </row>
    <row r="51381" spans="7:7">
      <c r="G51381" s="162" t="s">
        <v>51626</v>
      </c>
    </row>
    <row r="51382" spans="7:7">
      <c r="G51382" s="162" t="s">
        <v>51627</v>
      </c>
    </row>
    <row r="51383" spans="7:7">
      <c r="G51383" s="162" t="s">
        <v>51628</v>
      </c>
    </row>
    <row r="51384" spans="7:7">
      <c r="G51384" s="162" t="s">
        <v>51629</v>
      </c>
    </row>
    <row r="51385" spans="7:7">
      <c r="G51385" s="162" t="s">
        <v>51630</v>
      </c>
    </row>
    <row r="51386" spans="7:7">
      <c r="G51386" s="162" t="s">
        <v>51631</v>
      </c>
    </row>
    <row r="51387" spans="7:7">
      <c r="G51387" s="162" t="s">
        <v>51632</v>
      </c>
    </row>
    <row r="51388" spans="7:7">
      <c r="G51388" s="162" t="s">
        <v>51633</v>
      </c>
    </row>
    <row r="51389" spans="7:7">
      <c r="G51389" s="162" t="s">
        <v>51634</v>
      </c>
    </row>
    <row r="51390" spans="7:7">
      <c r="G51390" s="162" t="s">
        <v>51635</v>
      </c>
    </row>
    <row r="51391" spans="7:7">
      <c r="G51391" s="162" t="s">
        <v>51636</v>
      </c>
    </row>
    <row r="51392" spans="7:7">
      <c r="G51392" s="162" t="s">
        <v>51637</v>
      </c>
    </row>
    <row r="51393" spans="7:7">
      <c r="G51393" s="162" t="s">
        <v>51638</v>
      </c>
    </row>
    <row r="51394" spans="7:7">
      <c r="G51394" s="162" t="s">
        <v>51639</v>
      </c>
    </row>
    <row r="51395" spans="7:7">
      <c r="G51395" s="162" t="s">
        <v>51640</v>
      </c>
    </row>
    <row r="51396" spans="7:7">
      <c r="G51396" s="162" t="s">
        <v>51641</v>
      </c>
    </row>
    <row r="51397" spans="7:7">
      <c r="G51397" s="162" t="s">
        <v>51642</v>
      </c>
    </row>
    <row r="51398" spans="7:7">
      <c r="G51398" s="162" t="s">
        <v>51643</v>
      </c>
    </row>
    <row r="51399" spans="7:7">
      <c r="G51399" s="162" t="s">
        <v>51644</v>
      </c>
    </row>
    <row r="51400" spans="7:7">
      <c r="G51400" s="162" t="s">
        <v>51645</v>
      </c>
    </row>
    <row r="51401" spans="7:7">
      <c r="G51401" s="162" t="s">
        <v>51646</v>
      </c>
    </row>
    <row r="51402" spans="7:7">
      <c r="G51402" s="162" t="s">
        <v>51647</v>
      </c>
    </row>
    <row r="51403" spans="7:7">
      <c r="G51403" s="162" t="s">
        <v>51648</v>
      </c>
    </row>
    <row r="51404" spans="7:7">
      <c r="G51404" s="162" t="s">
        <v>51649</v>
      </c>
    </row>
    <row r="51405" spans="7:7">
      <c r="G51405" s="162" t="s">
        <v>51650</v>
      </c>
    </row>
    <row r="51406" spans="7:7">
      <c r="G51406" s="162" t="s">
        <v>51651</v>
      </c>
    </row>
    <row r="51407" spans="7:7">
      <c r="G51407" s="162" t="s">
        <v>51652</v>
      </c>
    </row>
    <row r="51408" spans="7:7">
      <c r="G51408" s="162" t="s">
        <v>51653</v>
      </c>
    </row>
    <row r="51409" spans="7:7">
      <c r="G51409" s="162" t="s">
        <v>51654</v>
      </c>
    </row>
    <row r="51410" spans="7:7">
      <c r="G51410" s="162" t="s">
        <v>51655</v>
      </c>
    </row>
    <row r="51411" spans="7:7">
      <c r="G51411" s="162" t="s">
        <v>51656</v>
      </c>
    </row>
    <row r="51412" spans="7:7">
      <c r="G51412" s="162" t="s">
        <v>51657</v>
      </c>
    </row>
    <row r="51413" spans="7:7">
      <c r="G51413" s="162" t="s">
        <v>51658</v>
      </c>
    </row>
    <row r="51414" spans="7:7">
      <c r="G51414" s="162" t="s">
        <v>51659</v>
      </c>
    </row>
    <row r="51415" spans="7:7">
      <c r="G51415" s="162" t="s">
        <v>51660</v>
      </c>
    </row>
    <row r="51416" spans="7:7">
      <c r="G51416" s="162" t="s">
        <v>51661</v>
      </c>
    </row>
    <row r="51417" spans="7:7">
      <c r="G51417" s="162" t="s">
        <v>51662</v>
      </c>
    </row>
    <row r="51418" spans="7:7">
      <c r="G51418" s="162" t="s">
        <v>51663</v>
      </c>
    </row>
    <row r="51419" spans="7:7">
      <c r="G51419" s="162" t="s">
        <v>51664</v>
      </c>
    </row>
    <row r="51420" spans="7:7">
      <c r="G51420" s="162" t="s">
        <v>51665</v>
      </c>
    </row>
    <row r="51421" spans="7:7">
      <c r="G51421" s="162" t="s">
        <v>51666</v>
      </c>
    </row>
    <row r="51422" spans="7:7">
      <c r="G51422" s="162" t="s">
        <v>51667</v>
      </c>
    </row>
    <row r="51423" spans="7:7">
      <c r="G51423" s="162" t="s">
        <v>51668</v>
      </c>
    </row>
    <row r="51424" spans="7:7">
      <c r="G51424" s="162" t="s">
        <v>51669</v>
      </c>
    </row>
    <row r="51425" spans="7:7">
      <c r="G51425" s="162" t="s">
        <v>51670</v>
      </c>
    </row>
    <row r="51426" spans="7:7">
      <c r="G51426" s="162" t="s">
        <v>51671</v>
      </c>
    </row>
    <row r="51427" spans="7:7">
      <c r="G51427" s="162" t="s">
        <v>51672</v>
      </c>
    </row>
    <row r="51428" spans="7:7">
      <c r="G51428" s="162" t="s">
        <v>51673</v>
      </c>
    </row>
    <row r="51429" spans="7:7">
      <c r="G51429" s="162" t="s">
        <v>51674</v>
      </c>
    </row>
    <row r="51430" spans="7:7">
      <c r="G51430" s="162" t="s">
        <v>51675</v>
      </c>
    </row>
    <row r="51431" spans="7:7">
      <c r="G51431" s="162" t="s">
        <v>51676</v>
      </c>
    </row>
    <row r="51432" spans="7:7">
      <c r="G51432" s="162" t="s">
        <v>51677</v>
      </c>
    </row>
    <row r="51433" spans="7:7">
      <c r="G51433" s="162" t="s">
        <v>51678</v>
      </c>
    </row>
    <row r="51434" spans="7:7">
      <c r="G51434" s="162" t="s">
        <v>51679</v>
      </c>
    </row>
    <row r="51435" spans="7:7">
      <c r="G51435" s="162" t="s">
        <v>51680</v>
      </c>
    </row>
    <row r="51436" spans="7:7">
      <c r="G51436" s="162" t="s">
        <v>51681</v>
      </c>
    </row>
    <row r="51437" spans="7:7">
      <c r="G51437" s="162" t="s">
        <v>51682</v>
      </c>
    </row>
    <row r="51438" spans="7:7">
      <c r="G51438" s="162" t="s">
        <v>51683</v>
      </c>
    </row>
    <row r="51439" spans="7:7">
      <c r="G51439" s="162" t="s">
        <v>51684</v>
      </c>
    </row>
    <row r="51440" spans="7:7">
      <c r="G51440" s="162" t="s">
        <v>51685</v>
      </c>
    </row>
    <row r="51441" spans="7:7">
      <c r="G51441" s="162" t="s">
        <v>51686</v>
      </c>
    </row>
    <row r="51442" spans="7:7">
      <c r="G51442" s="162" t="s">
        <v>51687</v>
      </c>
    </row>
    <row r="51443" spans="7:7">
      <c r="G51443" s="162" t="s">
        <v>51688</v>
      </c>
    </row>
    <row r="51444" spans="7:7">
      <c r="G51444" s="162" t="s">
        <v>51689</v>
      </c>
    </row>
    <row r="51445" spans="7:7">
      <c r="G51445" s="162" t="s">
        <v>51690</v>
      </c>
    </row>
    <row r="51446" spans="7:7">
      <c r="G51446" s="162" t="s">
        <v>51691</v>
      </c>
    </row>
    <row r="51447" spans="7:7">
      <c r="G51447" s="162" t="s">
        <v>51692</v>
      </c>
    </row>
    <row r="51448" spans="7:7">
      <c r="G51448" s="162" t="s">
        <v>51693</v>
      </c>
    </row>
    <row r="51449" spans="7:7">
      <c r="G51449" s="162" t="s">
        <v>51694</v>
      </c>
    </row>
    <row r="51450" spans="7:7">
      <c r="G51450" s="162" t="s">
        <v>51695</v>
      </c>
    </row>
    <row r="51451" spans="7:7">
      <c r="G51451" s="162" t="s">
        <v>51696</v>
      </c>
    </row>
    <row r="51452" spans="7:7">
      <c r="G51452" s="162" t="s">
        <v>51697</v>
      </c>
    </row>
    <row r="51453" spans="7:7">
      <c r="G51453" s="162" t="s">
        <v>51698</v>
      </c>
    </row>
    <row r="51454" spans="7:7">
      <c r="G51454" s="162" t="s">
        <v>51699</v>
      </c>
    </row>
    <row r="51455" spans="7:7">
      <c r="G51455" s="162" t="s">
        <v>51700</v>
      </c>
    </row>
    <row r="51456" spans="7:7">
      <c r="G51456" s="162" t="s">
        <v>51701</v>
      </c>
    </row>
    <row r="51457" spans="7:7">
      <c r="G51457" s="162" t="s">
        <v>51702</v>
      </c>
    </row>
    <row r="51458" spans="7:7">
      <c r="G51458" s="162" t="s">
        <v>51703</v>
      </c>
    </row>
    <row r="51459" spans="7:7">
      <c r="G51459" s="162" t="s">
        <v>51704</v>
      </c>
    </row>
    <row r="51460" spans="7:7">
      <c r="G51460" s="162" t="s">
        <v>51705</v>
      </c>
    </row>
    <row r="51461" spans="7:7">
      <c r="G51461" s="162" t="s">
        <v>51706</v>
      </c>
    </row>
    <row r="51462" spans="7:7">
      <c r="G51462" s="162" t="s">
        <v>51707</v>
      </c>
    </row>
    <row r="51463" spans="7:7">
      <c r="G51463" s="162" t="s">
        <v>51708</v>
      </c>
    </row>
    <row r="51464" spans="7:7">
      <c r="G51464" s="162" t="s">
        <v>51709</v>
      </c>
    </row>
    <row r="51465" spans="7:7">
      <c r="G51465" s="162" t="s">
        <v>51710</v>
      </c>
    </row>
    <row r="51466" spans="7:7">
      <c r="G51466" s="162" t="s">
        <v>51711</v>
      </c>
    </row>
    <row r="51467" spans="7:7">
      <c r="G51467" s="162" t="s">
        <v>51712</v>
      </c>
    </row>
    <row r="51468" spans="7:7">
      <c r="G51468" s="162" t="s">
        <v>51713</v>
      </c>
    </row>
    <row r="51469" spans="7:7">
      <c r="G51469" s="162" t="s">
        <v>51714</v>
      </c>
    </row>
    <row r="51470" spans="7:7">
      <c r="G51470" s="162" t="s">
        <v>51715</v>
      </c>
    </row>
    <row r="51471" spans="7:7">
      <c r="G51471" s="162" t="s">
        <v>51716</v>
      </c>
    </row>
    <row r="51472" spans="7:7">
      <c r="G51472" s="162" t="s">
        <v>51717</v>
      </c>
    </row>
    <row r="51473" spans="7:7">
      <c r="G51473" s="162" t="s">
        <v>51718</v>
      </c>
    </row>
    <row r="51474" spans="7:7">
      <c r="G51474" s="162" t="s">
        <v>51719</v>
      </c>
    </row>
    <row r="51475" spans="7:7">
      <c r="G51475" s="162" t="s">
        <v>51720</v>
      </c>
    </row>
    <row r="51476" spans="7:7">
      <c r="G51476" s="162" t="s">
        <v>51721</v>
      </c>
    </row>
    <row r="51477" spans="7:7">
      <c r="G51477" s="162" t="s">
        <v>51722</v>
      </c>
    </row>
    <row r="51478" spans="7:7">
      <c r="G51478" s="162" t="s">
        <v>51723</v>
      </c>
    </row>
    <row r="51479" spans="7:7">
      <c r="G51479" s="162" t="s">
        <v>51724</v>
      </c>
    </row>
    <row r="51480" spans="7:7">
      <c r="G51480" s="162" t="s">
        <v>51725</v>
      </c>
    </row>
    <row r="51481" spans="7:7">
      <c r="G51481" s="162" t="s">
        <v>51726</v>
      </c>
    </row>
    <row r="51482" spans="7:7">
      <c r="G51482" s="162" t="s">
        <v>51727</v>
      </c>
    </row>
    <row r="51483" spans="7:7">
      <c r="G51483" s="162" t="s">
        <v>51728</v>
      </c>
    </row>
    <row r="51484" spans="7:7">
      <c r="G51484" s="162" t="s">
        <v>51729</v>
      </c>
    </row>
    <row r="51485" spans="7:7">
      <c r="G51485" s="162" t="s">
        <v>51730</v>
      </c>
    </row>
    <row r="51486" spans="7:7">
      <c r="G51486" s="162" t="s">
        <v>51731</v>
      </c>
    </row>
    <row r="51487" spans="7:7">
      <c r="G51487" s="162" t="s">
        <v>51732</v>
      </c>
    </row>
    <row r="51488" spans="7:7">
      <c r="G51488" s="162" t="s">
        <v>51733</v>
      </c>
    </row>
    <row r="51489" spans="7:7">
      <c r="G51489" s="162" t="s">
        <v>51734</v>
      </c>
    </row>
    <row r="51490" spans="7:7">
      <c r="G51490" s="162" t="s">
        <v>51735</v>
      </c>
    </row>
    <row r="51491" spans="7:7">
      <c r="G51491" s="162" t="s">
        <v>51736</v>
      </c>
    </row>
    <row r="51492" spans="7:7">
      <c r="G51492" s="162" t="s">
        <v>51737</v>
      </c>
    </row>
    <row r="51493" spans="7:7">
      <c r="G51493" s="162" t="s">
        <v>51738</v>
      </c>
    </row>
    <row r="51494" spans="7:7">
      <c r="G51494" s="162" t="s">
        <v>51739</v>
      </c>
    </row>
    <row r="51495" spans="7:7">
      <c r="G51495" s="162" t="s">
        <v>51740</v>
      </c>
    </row>
    <row r="51496" spans="7:7">
      <c r="G51496" s="162" t="s">
        <v>51741</v>
      </c>
    </row>
    <row r="51497" spans="7:7">
      <c r="G51497" s="162" t="s">
        <v>51742</v>
      </c>
    </row>
    <row r="51498" spans="7:7">
      <c r="G51498" s="162" t="s">
        <v>51743</v>
      </c>
    </row>
    <row r="51499" spans="7:7">
      <c r="G51499" s="162" t="s">
        <v>51744</v>
      </c>
    </row>
    <row r="51500" spans="7:7">
      <c r="G51500" s="162" t="s">
        <v>51745</v>
      </c>
    </row>
    <row r="51501" spans="7:7">
      <c r="G51501" s="162" t="s">
        <v>51746</v>
      </c>
    </row>
    <row r="51502" spans="7:7">
      <c r="G51502" s="162" t="s">
        <v>51747</v>
      </c>
    </row>
    <row r="51503" spans="7:7">
      <c r="G51503" s="162" t="s">
        <v>51748</v>
      </c>
    </row>
    <row r="51504" spans="7:7">
      <c r="G51504" s="162" t="s">
        <v>51749</v>
      </c>
    </row>
    <row r="51505" spans="7:7">
      <c r="G51505" s="162" t="s">
        <v>51750</v>
      </c>
    </row>
    <row r="51506" spans="7:7">
      <c r="G51506" s="162" t="s">
        <v>51751</v>
      </c>
    </row>
    <row r="51507" spans="7:7">
      <c r="G51507" s="162" t="s">
        <v>51752</v>
      </c>
    </row>
    <row r="51508" spans="7:7">
      <c r="G51508" s="162" t="s">
        <v>51753</v>
      </c>
    </row>
    <row r="51509" spans="7:7">
      <c r="G51509" s="162" t="s">
        <v>51754</v>
      </c>
    </row>
    <row r="51510" spans="7:7">
      <c r="G51510" s="162" t="s">
        <v>51755</v>
      </c>
    </row>
    <row r="51511" spans="7:7">
      <c r="G51511" s="162" t="s">
        <v>51756</v>
      </c>
    </row>
    <row r="51512" spans="7:7">
      <c r="G51512" s="162" t="s">
        <v>51757</v>
      </c>
    </row>
    <row r="51513" spans="7:7">
      <c r="G51513" s="162" t="s">
        <v>51758</v>
      </c>
    </row>
    <row r="51514" spans="7:7">
      <c r="G51514" s="162" t="s">
        <v>51759</v>
      </c>
    </row>
    <row r="51515" spans="7:7">
      <c r="G51515" s="162" t="s">
        <v>51760</v>
      </c>
    </row>
    <row r="51516" spans="7:7">
      <c r="G51516" s="162" t="s">
        <v>51761</v>
      </c>
    </row>
    <row r="51517" spans="7:7">
      <c r="G51517" s="162" t="s">
        <v>51762</v>
      </c>
    </row>
    <row r="51518" spans="7:7">
      <c r="G51518" s="162" t="s">
        <v>51763</v>
      </c>
    </row>
    <row r="51519" spans="7:7">
      <c r="G51519" s="162" t="s">
        <v>51764</v>
      </c>
    </row>
    <row r="51520" spans="7:7">
      <c r="G51520" s="162" t="s">
        <v>51765</v>
      </c>
    </row>
    <row r="51521" spans="7:7">
      <c r="G51521" s="162" t="s">
        <v>51766</v>
      </c>
    </row>
    <row r="51522" spans="7:7">
      <c r="G51522" s="162" t="s">
        <v>51767</v>
      </c>
    </row>
    <row r="51523" spans="7:7">
      <c r="G51523" s="162" t="s">
        <v>51768</v>
      </c>
    </row>
    <row r="51524" spans="7:7">
      <c r="G51524" s="162" t="s">
        <v>51769</v>
      </c>
    </row>
    <row r="51525" spans="7:7">
      <c r="G51525" s="162" t="s">
        <v>51770</v>
      </c>
    </row>
    <row r="51526" spans="7:7">
      <c r="G51526" s="162" t="s">
        <v>51771</v>
      </c>
    </row>
    <row r="51527" spans="7:7">
      <c r="G51527" s="162" t="s">
        <v>51772</v>
      </c>
    </row>
    <row r="51528" spans="7:7">
      <c r="G51528" s="162" t="s">
        <v>51773</v>
      </c>
    </row>
    <row r="51529" spans="7:7">
      <c r="G51529" s="162" t="s">
        <v>51774</v>
      </c>
    </row>
    <row r="51530" spans="7:7">
      <c r="G51530" s="162" t="s">
        <v>51775</v>
      </c>
    </row>
    <row r="51531" spans="7:7">
      <c r="G51531" s="162" t="s">
        <v>51776</v>
      </c>
    </row>
    <row r="51532" spans="7:7">
      <c r="G51532" s="162" t="s">
        <v>51777</v>
      </c>
    </row>
    <row r="51533" spans="7:7">
      <c r="G51533" s="162" t="s">
        <v>51778</v>
      </c>
    </row>
    <row r="51534" spans="7:7">
      <c r="G51534" s="162" t="s">
        <v>51779</v>
      </c>
    </row>
    <row r="51535" spans="7:7">
      <c r="G51535" s="162" t="s">
        <v>51780</v>
      </c>
    </row>
    <row r="51536" spans="7:7">
      <c r="G51536" s="162" t="s">
        <v>51781</v>
      </c>
    </row>
    <row r="51537" spans="7:7">
      <c r="G51537" s="162" t="s">
        <v>51782</v>
      </c>
    </row>
    <row r="51538" spans="7:7">
      <c r="G51538" s="162" t="s">
        <v>51783</v>
      </c>
    </row>
    <row r="51539" spans="7:7">
      <c r="G51539" s="162" t="s">
        <v>51784</v>
      </c>
    </row>
    <row r="51540" spans="7:7">
      <c r="G51540" s="162" t="s">
        <v>51785</v>
      </c>
    </row>
    <row r="51541" spans="7:7">
      <c r="G51541" s="162" t="s">
        <v>51786</v>
      </c>
    </row>
    <row r="51542" spans="7:7">
      <c r="G51542" s="162" t="s">
        <v>51787</v>
      </c>
    </row>
    <row r="51543" spans="7:7">
      <c r="G51543" s="162" t="s">
        <v>51788</v>
      </c>
    </row>
    <row r="51544" spans="7:7">
      <c r="G51544" s="162" t="s">
        <v>51789</v>
      </c>
    </row>
    <row r="51545" spans="7:7">
      <c r="G51545" s="162" t="s">
        <v>51790</v>
      </c>
    </row>
    <row r="51546" spans="7:7">
      <c r="G51546" s="162" t="s">
        <v>51791</v>
      </c>
    </row>
    <row r="51547" spans="7:7">
      <c r="G51547" s="162" t="s">
        <v>51792</v>
      </c>
    </row>
    <row r="51548" spans="7:7">
      <c r="G51548" s="162" t="s">
        <v>51793</v>
      </c>
    </row>
    <row r="51549" spans="7:7">
      <c r="G51549" s="162" t="s">
        <v>51794</v>
      </c>
    </row>
    <row r="51550" spans="7:7">
      <c r="G51550" s="162" t="s">
        <v>51795</v>
      </c>
    </row>
    <row r="51551" spans="7:7">
      <c r="G51551" s="162" t="s">
        <v>51796</v>
      </c>
    </row>
    <row r="51552" spans="7:7">
      <c r="G51552" s="162" t="s">
        <v>51797</v>
      </c>
    </row>
    <row r="51553" spans="7:7">
      <c r="G51553" s="162" t="s">
        <v>51798</v>
      </c>
    </row>
    <row r="51554" spans="7:7">
      <c r="G51554" s="162" t="s">
        <v>51799</v>
      </c>
    </row>
    <row r="51555" spans="7:7">
      <c r="G51555" s="162" t="s">
        <v>51800</v>
      </c>
    </row>
    <row r="51556" spans="7:7">
      <c r="G51556" s="162" t="s">
        <v>51801</v>
      </c>
    </row>
    <row r="51557" spans="7:7">
      <c r="G51557" s="162" t="s">
        <v>51802</v>
      </c>
    </row>
    <row r="51558" spans="7:7">
      <c r="G51558" s="162" t="s">
        <v>51803</v>
      </c>
    </row>
    <row r="51559" spans="7:7">
      <c r="G51559" s="162" t="s">
        <v>51804</v>
      </c>
    </row>
    <row r="51560" spans="7:7">
      <c r="G51560" s="162" t="s">
        <v>51805</v>
      </c>
    </row>
    <row r="51561" spans="7:7">
      <c r="G51561" s="162" t="s">
        <v>51806</v>
      </c>
    </row>
    <row r="51562" spans="7:7">
      <c r="G51562" s="162" t="s">
        <v>51807</v>
      </c>
    </row>
    <row r="51563" spans="7:7">
      <c r="G51563" s="162" t="s">
        <v>51808</v>
      </c>
    </row>
    <row r="51564" spans="7:7">
      <c r="G51564" s="162" t="s">
        <v>51809</v>
      </c>
    </row>
    <row r="51565" spans="7:7">
      <c r="G51565" s="162" t="s">
        <v>51810</v>
      </c>
    </row>
    <row r="51566" spans="7:7">
      <c r="G51566" s="162" t="s">
        <v>51811</v>
      </c>
    </row>
    <row r="51567" spans="7:7">
      <c r="G51567" s="162" t="s">
        <v>51812</v>
      </c>
    </row>
    <row r="51568" spans="7:7">
      <c r="G51568" s="162" t="s">
        <v>51813</v>
      </c>
    </row>
    <row r="51569" spans="7:7">
      <c r="G51569" s="162" t="s">
        <v>51814</v>
      </c>
    </row>
    <row r="51570" spans="7:7">
      <c r="G51570" s="162" t="s">
        <v>51815</v>
      </c>
    </row>
    <row r="51571" spans="7:7">
      <c r="G51571" s="162" t="s">
        <v>51816</v>
      </c>
    </row>
    <row r="51572" spans="7:7">
      <c r="G51572" s="162" t="s">
        <v>51817</v>
      </c>
    </row>
    <row r="51573" spans="7:7">
      <c r="G51573" s="162" t="s">
        <v>51818</v>
      </c>
    </row>
    <row r="51574" spans="7:7">
      <c r="G51574" s="162" t="s">
        <v>51819</v>
      </c>
    </row>
    <row r="51575" spans="7:7">
      <c r="G51575" s="162" t="s">
        <v>51820</v>
      </c>
    </row>
    <row r="51576" spans="7:7">
      <c r="G51576" s="162" t="s">
        <v>51821</v>
      </c>
    </row>
    <row r="51577" spans="7:7">
      <c r="G51577" s="162" t="s">
        <v>51822</v>
      </c>
    </row>
    <row r="51578" spans="7:7">
      <c r="G51578" s="162" t="s">
        <v>51823</v>
      </c>
    </row>
    <row r="51579" spans="7:7">
      <c r="G51579" s="162" t="s">
        <v>51824</v>
      </c>
    </row>
    <row r="51580" spans="7:7">
      <c r="G51580" s="162" t="s">
        <v>51825</v>
      </c>
    </row>
    <row r="51581" spans="7:7">
      <c r="G51581" s="162" t="s">
        <v>51826</v>
      </c>
    </row>
    <row r="51582" spans="7:7">
      <c r="G51582" s="162" t="s">
        <v>51827</v>
      </c>
    </row>
    <row r="51583" spans="7:7">
      <c r="G51583" s="162" t="s">
        <v>51828</v>
      </c>
    </row>
    <row r="51584" spans="7:7">
      <c r="G51584" s="162" t="s">
        <v>51829</v>
      </c>
    </row>
    <row r="51585" spans="7:7">
      <c r="G51585" s="162" t="s">
        <v>51830</v>
      </c>
    </row>
    <row r="51586" spans="7:7">
      <c r="G51586" s="162" t="s">
        <v>51831</v>
      </c>
    </row>
    <row r="51587" spans="7:7">
      <c r="G51587" s="162" t="s">
        <v>51832</v>
      </c>
    </row>
    <row r="51588" spans="7:7">
      <c r="G51588" s="162" t="s">
        <v>51833</v>
      </c>
    </row>
    <row r="51589" spans="7:7">
      <c r="G51589" s="162" t="s">
        <v>51834</v>
      </c>
    </row>
    <row r="51590" spans="7:7">
      <c r="G51590" s="162" t="s">
        <v>51835</v>
      </c>
    </row>
    <row r="51591" spans="7:7">
      <c r="G51591" s="162" t="s">
        <v>51836</v>
      </c>
    </row>
    <row r="51592" spans="7:7">
      <c r="G51592" s="162" t="s">
        <v>51837</v>
      </c>
    </row>
    <row r="51593" spans="7:7">
      <c r="G51593" s="162" t="s">
        <v>51838</v>
      </c>
    </row>
    <row r="51594" spans="7:7">
      <c r="G51594" s="162" t="s">
        <v>51839</v>
      </c>
    </row>
    <row r="51595" spans="7:7">
      <c r="G51595" s="162" t="s">
        <v>51840</v>
      </c>
    </row>
    <row r="51596" spans="7:7">
      <c r="G51596" s="162" t="s">
        <v>51841</v>
      </c>
    </row>
    <row r="51597" spans="7:7">
      <c r="G51597" s="162" t="s">
        <v>51842</v>
      </c>
    </row>
    <row r="51598" spans="7:7">
      <c r="G51598" s="162" t="s">
        <v>51843</v>
      </c>
    </row>
    <row r="51599" spans="7:7">
      <c r="G51599" s="162" t="s">
        <v>51844</v>
      </c>
    </row>
    <row r="51600" spans="7:7">
      <c r="G51600" s="162" t="s">
        <v>51845</v>
      </c>
    </row>
    <row r="51601" spans="7:7">
      <c r="G51601" s="162" t="s">
        <v>51846</v>
      </c>
    </row>
    <row r="51602" spans="7:7">
      <c r="G51602" s="162" t="s">
        <v>51847</v>
      </c>
    </row>
    <row r="51603" spans="7:7">
      <c r="G51603" s="162" t="s">
        <v>51848</v>
      </c>
    </row>
    <row r="51604" spans="7:7">
      <c r="G51604" s="162" t="s">
        <v>51849</v>
      </c>
    </row>
    <row r="51605" spans="7:7">
      <c r="G51605" s="162" t="s">
        <v>51850</v>
      </c>
    </row>
    <row r="51606" spans="7:7">
      <c r="G51606" s="162" t="s">
        <v>51851</v>
      </c>
    </row>
    <row r="51607" spans="7:7">
      <c r="G51607" s="162" t="s">
        <v>51852</v>
      </c>
    </row>
    <row r="51608" spans="7:7">
      <c r="G51608" s="162" t="s">
        <v>51853</v>
      </c>
    </row>
    <row r="51609" spans="7:7">
      <c r="G51609" s="162" t="s">
        <v>51854</v>
      </c>
    </row>
    <row r="51610" spans="7:7">
      <c r="G51610" s="162" t="s">
        <v>51855</v>
      </c>
    </row>
    <row r="51611" spans="7:7">
      <c r="G51611" s="162" t="s">
        <v>51856</v>
      </c>
    </row>
    <row r="51612" spans="7:7">
      <c r="G51612" s="162" t="s">
        <v>51857</v>
      </c>
    </row>
    <row r="51613" spans="7:7">
      <c r="G51613" s="162" t="s">
        <v>51858</v>
      </c>
    </row>
    <row r="51614" spans="7:7">
      <c r="G51614" s="162" t="s">
        <v>51859</v>
      </c>
    </row>
    <row r="51615" spans="7:7">
      <c r="G51615" s="162" t="s">
        <v>51860</v>
      </c>
    </row>
    <row r="51616" spans="7:7">
      <c r="G51616" s="162" t="s">
        <v>51861</v>
      </c>
    </row>
    <row r="51617" spans="7:7">
      <c r="G51617" s="162" t="s">
        <v>51862</v>
      </c>
    </row>
    <row r="51618" spans="7:7">
      <c r="G51618" s="162" t="s">
        <v>51863</v>
      </c>
    </row>
    <row r="51619" spans="7:7">
      <c r="G51619" s="162" t="s">
        <v>51864</v>
      </c>
    </row>
    <row r="51620" spans="7:7">
      <c r="G51620" s="162" t="s">
        <v>51865</v>
      </c>
    </row>
    <row r="51621" spans="7:7">
      <c r="G51621" s="162" t="s">
        <v>51866</v>
      </c>
    </row>
    <row r="51622" spans="7:7">
      <c r="G51622" s="162" t="s">
        <v>51867</v>
      </c>
    </row>
    <row r="51623" spans="7:7">
      <c r="G51623" s="162" t="s">
        <v>51868</v>
      </c>
    </row>
    <row r="51624" spans="7:7">
      <c r="G51624" s="162" t="s">
        <v>51869</v>
      </c>
    </row>
    <row r="51625" spans="7:7">
      <c r="G51625" s="162" t="s">
        <v>51870</v>
      </c>
    </row>
    <row r="51626" spans="7:7">
      <c r="G51626" s="162" t="s">
        <v>51871</v>
      </c>
    </row>
    <row r="51627" spans="7:7">
      <c r="G51627" s="162" t="s">
        <v>51872</v>
      </c>
    </row>
    <row r="51628" spans="7:7">
      <c r="G51628" s="162" t="s">
        <v>51873</v>
      </c>
    </row>
    <row r="51629" spans="7:7">
      <c r="G51629" s="162" t="s">
        <v>51874</v>
      </c>
    </row>
    <row r="51630" spans="7:7">
      <c r="G51630" s="162" t="s">
        <v>51875</v>
      </c>
    </row>
    <row r="51631" spans="7:7">
      <c r="G51631" s="162" t="s">
        <v>51876</v>
      </c>
    </row>
    <row r="51632" spans="7:7">
      <c r="G51632" s="162" t="s">
        <v>51877</v>
      </c>
    </row>
    <row r="51633" spans="7:7">
      <c r="G51633" s="162" t="s">
        <v>51878</v>
      </c>
    </row>
    <row r="51634" spans="7:7">
      <c r="G51634" s="162" t="s">
        <v>51879</v>
      </c>
    </row>
    <row r="51635" spans="7:7">
      <c r="G51635" s="162" t="s">
        <v>51880</v>
      </c>
    </row>
    <row r="51636" spans="7:7">
      <c r="G51636" s="162" t="s">
        <v>51881</v>
      </c>
    </row>
    <row r="51637" spans="7:7">
      <c r="G51637" s="162" t="s">
        <v>51882</v>
      </c>
    </row>
    <row r="51638" spans="7:7">
      <c r="G51638" s="162" t="s">
        <v>51883</v>
      </c>
    </row>
    <row r="51639" spans="7:7">
      <c r="G51639" s="162" t="s">
        <v>51884</v>
      </c>
    </row>
    <row r="51640" spans="7:7">
      <c r="G51640" s="162" t="s">
        <v>51885</v>
      </c>
    </row>
    <row r="51641" spans="7:7">
      <c r="G51641" s="162" t="s">
        <v>51886</v>
      </c>
    </row>
    <row r="51642" spans="7:7">
      <c r="G51642" s="162" t="s">
        <v>51887</v>
      </c>
    </row>
    <row r="51643" spans="7:7">
      <c r="G51643" s="162" t="s">
        <v>51888</v>
      </c>
    </row>
    <row r="51644" spans="7:7">
      <c r="G51644" s="162" t="s">
        <v>51889</v>
      </c>
    </row>
    <row r="51645" spans="7:7">
      <c r="G51645" s="162" t="s">
        <v>51890</v>
      </c>
    </row>
    <row r="51646" spans="7:7">
      <c r="G51646" s="162" t="s">
        <v>51891</v>
      </c>
    </row>
    <row r="51647" spans="7:7">
      <c r="G51647" s="162" t="s">
        <v>51892</v>
      </c>
    </row>
    <row r="51648" spans="7:7">
      <c r="G51648" s="162" t="s">
        <v>51893</v>
      </c>
    </row>
    <row r="51649" spans="7:7">
      <c r="G51649" s="162" t="s">
        <v>51894</v>
      </c>
    </row>
    <row r="51650" spans="7:7">
      <c r="G51650" s="162" t="s">
        <v>51895</v>
      </c>
    </row>
    <row r="51651" spans="7:7">
      <c r="G51651" s="162" t="s">
        <v>51896</v>
      </c>
    </row>
    <row r="51652" spans="7:7">
      <c r="G51652" s="162" t="s">
        <v>51897</v>
      </c>
    </row>
    <row r="51653" spans="7:7">
      <c r="G51653" s="162" t="s">
        <v>51898</v>
      </c>
    </row>
    <row r="51654" spans="7:7">
      <c r="G51654" s="162" t="s">
        <v>51899</v>
      </c>
    </row>
    <row r="51655" spans="7:7">
      <c r="G51655" s="162" t="s">
        <v>51900</v>
      </c>
    </row>
    <row r="51656" spans="7:7">
      <c r="G51656" s="162" t="s">
        <v>51901</v>
      </c>
    </row>
    <row r="51657" spans="7:7">
      <c r="G51657" s="162" t="s">
        <v>51902</v>
      </c>
    </row>
    <row r="51658" spans="7:7">
      <c r="G51658" s="162" t="s">
        <v>51903</v>
      </c>
    </row>
    <row r="51659" spans="7:7">
      <c r="G51659" s="162" t="s">
        <v>51904</v>
      </c>
    </row>
    <row r="51660" spans="7:7">
      <c r="G51660" s="162" t="s">
        <v>51905</v>
      </c>
    </row>
    <row r="51661" spans="7:7">
      <c r="G51661" s="162" t="s">
        <v>51906</v>
      </c>
    </row>
    <row r="51662" spans="7:7">
      <c r="G51662" s="162" t="s">
        <v>51907</v>
      </c>
    </row>
    <row r="51663" spans="7:7">
      <c r="G51663" s="162" t="s">
        <v>51908</v>
      </c>
    </row>
    <row r="51664" spans="7:7">
      <c r="G51664" s="162" t="s">
        <v>51909</v>
      </c>
    </row>
    <row r="51665" spans="7:7">
      <c r="G51665" s="162" t="s">
        <v>51910</v>
      </c>
    </row>
    <row r="51666" spans="7:7">
      <c r="G51666" s="162" t="s">
        <v>51911</v>
      </c>
    </row>
    <row r="51667" spans="7:7">
      <c r="G51667" s="162" t="s">
        <v>51912</v>
      </c>
    </row>
    <row r="51668" spans="7:7">
      <c r="G51668" s="162" t="s">
        <v>51913</v>
      </c>
    </row>
    <row r="51669" spans="7:7">
      <c r="G51669" s="162" t="s">
        <v>51914</v>
      </c>
    </row>
    <row r="51670" spans="7:7">
      <c r="G51670" s="162" t="s">
        <v>51915</v>
      </c>
    </row>
    <row r="51671" spans="7:7">
      <c r="G51671" s="162" t="s">
        <v>51916</v>
      </c>
    </row>
    <row r="51672" spans="7:7">
      <c r="G51672" s="162" t="s">
        <v>51917</v>
      </c>
    </row>
    <row r="51673" spans="7:7">
      <c r="G51673" s="162" t="s">
        <v>51918</v>
      </c>
    </row>
    <row r="51674" spans="7:7">
      <c r="G51674" s="162" t="s">
        <v>51919</v>
      </c>
    </row>
    <row r="51675" spans="7:7">
      <c r="G51675" s="162" t="s">
        <v>51920</v>
      </c>
    </row>
    <row r="51676" spans="7:7">
      <c r="G51676" s="162" t="s">
        <v>51921</v>
      </c>
    </row>
    <row r="51677" spans="7:7">
      <c r="G51677" s="162" t="s">
        <v>51922</v>
      </c>
    </row>
    <row r="51678" spans="7:7">
      <c r="G51678" s="162" t="s">
        <v>51923</v>
      </c>
    </row>
    <row r="51679" spans="7:7">
      <c r="G51679" s="162" t="s">
        <v>51924</v>
      </c>
    </row>
    <row r="51680" spans="7:7">
      <c r="G51680" s="162" t="s">
        <v>51925</v>
      </c>
    </row>
    <row r="51681" spans="7:7">
      <c r="G51681" s="162" t="s">
        <v>51926</v>
      </c>
    </row>
    <row r="51682" spans="7:7">
      <c r="G51682" s="162" t="s">
        <v>51927</v>
      </c>
    </row>
    <row r="51683" spans="7:7">
      <c r="G51683" s="162" t="s">
        <v>51928</v>
      </c>
    </row>
    <row r="51684" spans="7:7">
      <c r="G51684" s="162" t="s">
        <v>51929</v>
      </c>
    </row>
    <row r="51685" spans="7:7">
      <c r="G51685" s="162" t="s">
        <v>51930</v>
      </c>
    </row>
    <row r="51686" spans="7:7">
      <c r="G51686" s="162" t="s">
        <v>51931</v>
      </c>
    </row>
    <row r="51687" spans="7:7">
      <c r="G51687" s="162" t="s">
        <v>51932</v>
      </c>
    </row>
    <row r="51688" spans="7:7">
      <c r="G51688" s="162" t="s">
        <v>51933</v>
      </c>
    </row>
    <row r="51689" spans="7:7">
      <c r="G51689" s="162" t="s">
        <v>51934</v>
      </c>
    </row>
    <row r="51690" spans="7:7">
      <c r="G51690" s="162" t="s">
        <v>51935</v>
      </c>
    </row>
    <row r="51691" spans="7:7">
      <c r="G51691" s="162" t="s">
        <v>51936</v>
      </c>
    </row>
    <row r="51692" spans="7:7">
      <c r="G51692" s="162" t="s">
        <v>51937</v>
      </c>
    </row>
    <row r="51693" spans="7:7">
      <c r="G51693" s="162" t="s">
        <v>51938</v>
      </c>
    </row>
    <row r="51694" spans="7:7">
      <c r="G51694" s="162" t="s">
        <v>51939</v>
      </c>
    </row>
    <row r="51695" spans="7:7">
      <c r="G51695" s="162" t="s">
        <v>51940</v>
      </c>
    </row>
    <row r="51696" spans="7:7">
      <c r="G51696" s="162" t="s">
        <v>51941</v>
      </c>
    </row>
    <row r="51697" spans="7:7">
      <c r="G51697" s="162" t="s">
        <v>51942</v>
      </c>
    </row>
    <row r="51698" spans="7:7">
      <c r="G51698" s="162" t="s">
        <v>51943</v>
      </c>
    </row>
    <row r="51699" spans="7:7">
      <c r="G51699" s="162" t="s">
        <v>51944</v>
      </c>
    </row>
    <row r="51700" spans="7:7">
      <c r="G51700" s="162" t="s">
        <v>51945</v>
      </c>
    </row>
    <row r="51701" spans="7:7">
      <c r="G51701" s="162" t="s">
        <v>51946</v>
      </c>
    </row>
    <row r="51702" spans="7:7">
      <c r="G51702" s="162" t="s">
        <v>51947</v>
      </c>
    </row>
    <row r="51703" spans="7:7">
      <c r="G51703" s="162" t="s">
        <v>51948</v>
      </c>
    </row>
    <row r="51704" spans="7:7">
      <c r="G51704" s="162" t="s">
        <v>51949</v>
      </c>
    </row>
    <row r="51705" spans="7:7">
      <c r="G51705" s="162" t="s">
        <v>51950</v>
      </c>
    </row>
    <row r="51706" spans="7:7">
      <c r="G51706" s="162" t="s">
        <v>51951</v>
      </c>
    </row>
    <row r="51707" spans="7:7">
      <c r="G51707" s="162" t="s">
        <v>51952</v>
      </c>
    </row>
    <row r="51708" spans="7:7">
      <c r="G51708" s="162" t="s">
        <v>51953</v>
      </c>
    </row>
    <row r="51709" spans="7:7">
      <c r="G51709" s="162" t="s">
        <v>51954</v>
      </c>
    </row>
    <row r="51710" spans="7:7">
      <c r="G51710" s="162" t="s">
        <v>51955</v>
      </c>
    </row>
    <row r="51711" spans="7:7">
      <c r="G51711" s="162" t="s">
        <v>51956</v>
      </c>
    </row>
    <row r="51712" spans="7:7">
      <c r="G51712" s="162" t="s">
        <v>51957</v>
      </c>
    </row>
    <row r="51713" spans="7:7">
      <c r="G51713" s="162" t="s">
        <v>51958</v>
      </c>
    </row>
    <row r="51714" spans="7:7">
      <c r="G51714" s="162" t="s">
        <v>51959</v>
      </c>
    </row>
    <row r="51715" spans="7:7">
      <c r="G51715" s="162" t="s">
        <v>51960</v>
      </c>
    </row>
    <row r="51716" spans="7:7">
      <c r="G51716" s="162" t="s">
        <v>51961</v>
      </c>
    </row>
    <row r="51717" spans="7:7">
      <c r="G51717" s="162" t="s">
        <v>51962</v>
      </c>
    </row>
    <row r="51718" spans="7:7">
      <c r="G51718" s="162" t="s">
        <v>51963</v>
      </c>
    </row>
    <row r="51719" spans="7:7">
      <c r="G51719" s="162" t="s">
        <v>51964</v>
      </c>
    </row>
    <row r="51720" spans="7:7">
      <c r="G51720" s="162" t="s">
        <v>51965</v>
      </c>
    </row>
    <row r="51721" spans="7:7">
      <c r="G51721" s="162" t="s">
        <v>51966</v>
      </c>
    </row>
    <row r="51722" spans="7:7">
      <c r="G51722" s="162" t="s">
        <v>51967</v>
      </c>
    </row>
    <row r="51723" spans="7:7">
      <c r="G51723" s="162" t="s">
        <v>51968</v>
      </c>
    </row>
    <row r="51724" spans="7:7">
      <c r="G51724" s="162" t="s">
        <v>51969</v>
      </c>
    </row>
    <row r="51725" spans="7:7">
      <c r="G51725" s="162" t="s">
        <v>51970</v>
      </c>
    </row>
    <row r="51726" spans="7:7">
      <c r="G51726" s="162" t="s">
        <v>51971</v>
      </c>
    </row>
    <row r="51727" spans="7:7">
      <c r="G51727" s="162" t="s">
        <v>51972</v>
      </c>
    </row>
    <row r="51728" spans="7:7">
      <c r="G51728" s="162" t="s">
        <v>51973</v>
      </c>
    </row>
    <row r="51729" spans="7:7">
      <c r="G51729" s="162" t="s">
        <v>51974</v>
      </c>
    </row>
    <row r="51730" spans="7:7">
      <c r="G51730" s="162" t="s">
        <v>51975</v>
      </c>
    </row>
    <row r="51731" spans="7:7">
      <c r="G51731" s="162" t="s">
        <v>51976</v>
      </c>
    </row>
    <row r="51732" spans="7:7">
      <c r="G51732" s="162" t="s">
        <v>51977</v>
      </c>
    </row>
    <row r="51733" spans="7:7">
      <c r="G51733" s="162" t="s">
        <v>51978</v>
      </c>
    </row>
    <row r="51734" spans="7:7">
      <c r="G51734" s="162" t="s">
        <v>51979</v>
      </c>
    </row>
    <row r="51735" spans="7:7">
      <c r="G51735" s="162" t="s">
        <v>51980</v>
      </c>
    </row>
    <row r="51736" spans="7:7">
      <c r="G51736" s="162" t="s">
        <v>51981</v>
      </c>
    </row>
    <row r="51737" spans="7:7">
      <c r="G51737" s="162" t="s">
        <v>51982</v>
      </c>
    </row>
    <row r="51738" spans="7:7">
      <c r="G51738" s="162" t="s">
        <v>51983</v>
      </c>
    </row>
    <row r="51739" spans="7:7">
      <c r="G51739" s="162" t="s">
        <v>51984</v>
      </c>
    </row>
    <row r="51740" spans="7:7">
      <c r="G51740" s="162" t="s">
        <v>51985</v>
      </c>
    </row>
    <row r="51741" spans="7:7">
      <c r="G51741" s="162" t="s">
        <v>51986</v>
      </c>
    </row>
    <row r="51742" spans="7:7">
      <c r="G51742" s="162" t="s">
        <v>51987</v>
      </c>
    </row>
    <row r="51743" spans="7:7">
      <c r="G51743" s="162" t="s">
        <v>51988</v>
      </c>
    </row>
    <row r="51744" spans="7:7">
      <c r="G51744" s="162" t="s">
        <v>51989</v>
      </c>
    </row>
    <row r="51745" spans="7:7">
      <c r="G51745" s="162" t="s">
        <v>51990</v>
      </c>
    </row>
    <row r="51746" spans="7:7">
      <c r="G51746" s="162" t="s">
        <v>51991</v>
      </c>
    </row>
    <row r="51747" spans="7:7">
      <c r="G51747" s="162" t="s">
        <v>51992</v>
      </c>
    </row>
    <row r="51748" spans="7:7">
      <c r="G51748" s="162" t="s">
        <v>51993</v>
      </c>
    </row>
    <row r="51749" spans="7:7">
      <c r="G51749" s="162" t="s">
        <v>51994</v>
      </c>
    </row>
    <row r="51750" spans="7:7">
      <c r="G51750" s="162" t="s">
        <v>51995</v>
      </c>
    </row>
    <row r="51751" spans="7:7">
      <c r="G51751" s="162" t="s">
        <v>51996</v>
      </c>
    </row>
    <row r="51752" spans="7:7">
      <c r="G51752" s="162" t="s">
        <v>51997</v>
      </c>
    </row>
    <row r="51753" spans="7:7">
      <c r="G51753" s="162" t="s">
        <v>51998</v>
      </c>
    </row>
    <row r="51754" spans="7:7">
      <c r="G51754" s="162" t="s">
        <v>51999</v>
      </c>
    </row>
    <row r="51755" spans="7:7">
      <c r="G51755" s="162" t="s">
        <v>52000</v>
      </c>
    </row>
    <row r="51756" spans="7:7">
      <c r="G51756" s="162" t="s">
        <v>52001</v>
      </c>
    </row>
    <row r="51757" spans="7:7">
      <c r="G51757" s="162" t="s">
        <v>52002</v>
      </c>
    </row>
    <row r="51758" spans="7:7">
      <c r="G51758" s="162" t="s">
        <v>52003</v>
      </c>
    </row>
    <row r="51759" spans="7:7">
      <c r="G51759" s="162" t="s">
        <v>52004</v>
      </c>
    </row>
    <row r="51760" spans="7:7">
      <c r="G51760" s="162" t="s">
        <v>52005</v>
      </c>
    </row>
    <row r="51761" spans="7:7">
      <c r="G51761" s="162" t="s">
        <v>52006</v>
      </c>
    </row>
    <row r="51762" spans="7:7">
      <c r="G51762" s="162" t="s">
        <v>52007</v>
      </c>
    </row>
    <row r="51763" spans="7:7">
      <c r="G51763" s="162" t="s">
        <v>52008</v>
      </c>
    </row>
    <row r="51764" spans="7:7">
      <c r="G51764" s="162" t="s">
        <v>52009</v>
      </c>
    </row>
    <row r="51765" spans="7:7">
      <c r="G51765" s="162" t="s">
        <v>52010</v>
      </c>
    </row>
    <row r="51766" spans="7:7">
      <c r="G51766" s="162" t="s">
        <v>52011</v>
      </c>
    </row>
    <row r="51767" spans="7:7">
      <c r="G51767" s="162" t="s">
        <v>52012</v>
      </c>
    </row>
    <row r="51768" spans="7:7">
      <c r="G51768" s="162" t="s">
        <v>52013</v>
      </c>
    </row>
    <row r="51769" spans="7:7">
      <c r="G51769" s="162" t="s">
        <v>52014</v>
      </c>
    </row>
    <row r="51770" spans="7:7">
      <c r="G51770" s="162" t="s">
        <v>52015</v>
      </c>
    </row>
    <row r="51771" spans="7:7">
      <c r="G51771" s="162" t="s">
        <v>52016</v>
      </c>
    </row>
    <row r="51772" spans="7:7">
      <c r="G51772" s="162" t="s">
        <v>52017</v>
      </c>
    </row>
    <row r="51773" spans="7:7">
      <c r="G51773" s="162" t="s">
        <v>52018</v>
      </c>
    </row>
    <row r="51774" spans="7:7">
      <c r="G51774" s="162" t="s">
        <v>52019</v>
      </c>
    </row>
    <row r="51775" spans="7:7">
      <c r="G51775" s="162" t="s">
        <v>52020</v>
      </c>
    </row>
    <row r="51776" spans="7:7">
      <c r="G51776" s="162" t="s">
        <v>52021</v>
      </c>
    </row>
    <row r="51777" spans="7:7">
      <c r="G51777" s="162" t="s">
        <v>52022</v>
      </c>
    </row>
    <row r="51778" spans="7:7">
      <c r="G51778" s="162" t="s">
        <v>52023</v>
      </c>
    </row>
    <row r="51779" spans="7:7">
      <c r="G51779" s="162" t="s">
        <v>52024</v>
      </c>
    </row>
    <row r="51780" spans="7:7">
      <c r="G51780" s="162" t="s">
        <v>52025</v>
      </c>
    </row>
    <row r="51781" spans="7:7">
      <c r="G51781" s="162" t="s">
        <v>52026</v>
      </c>
    </row>
    <row r="51782" spans="7:7">
      <c r="G51782" s="162" t="s">
        <v>52027</v>
      </c>
    </row>
    <row r="51783" spans="7:7">
      <c r="G51783" s="162" t="s">
        <v>52028</v>
      </c>
    </row>
    <row r="51784" spans="7:7">
      <c r="G51784" s="162" t="s">
        <v>52029</v>
      </c>
    </row>
    <row r="51785" spans="7:7">
      <c r="G51785" s="162" t="s">
        <v>52030</v>
      </c>
    </row>
    <row r="51786" spans="7:7">
      <c r="G51786" s="162" t="s">
        <v>52031</v>
      </c>
    </row>
    <row r="51787" spans="7:7">
      <c r="G51787" s="162" t="s">
        <v>52032</v>
      </c>
    </row>
    <row r="51788" spans="7:7">
      <c r="G51788" s="162" t="s">
        <v>52033</v>
      </c>
    </row>
    <row r="51789" spans="7:7">
      <c r="G51789" s="162" t="s">
        <v>52034</v>
      </c>
    </row>
    <row r="51790" spans="7:7">
      <c r="G51790" s="162" t="s">
        <v>52035</v>
      </c>
    </row>
    <row r="51791" spans="7:7">
      <c r="G51791" s="162" t="s">
        <v>52036</v>
      </c>
    </row>
    <row r="51792" spans="7:7">
      <c r="G51792" s="162" t="s">
        <v>52037</v>
      </c>
    </row>
    <row r="51793" spans="7:7">
      <c r="G51793" s="162" t="s">
        <v>52038</v>
      </c>
    </row>
    <row r="51794" spans="7:7">
      <c r="G51794" s="162" t="s">
        <v>52039</v>
      </c>
    </row>
    <row r="51795" spans="7:7">
      <c r="G51795" s="162" t="s">
        <v>52040</v>
      </c>
    </row>
    <row r="51796" spans="7:7">
      <c r="G51796" s="162" t="s">
        <v>52041</v>
      </c>
    </row>
    <row r="51797" spans="7:7">
      <c r="G51797" s="162" t="s">
        <v>52042</v>
      </c>
    </row>
    <row r="51798" spans="7:7">
      <c r="G51798" s="162" t="s">
        <v>52043</v>
      </c>
    </row>
    <row r="51799" spans="7:7">
      <c r="G51799" s="162" t="s">
        <v>52044</v>
      </c>
    </row>
    <row r="51800" spans="7:7">
      <c r="G51800" s="162" t="s">
        <v>52045</v>
      </c>
    </row>
    <row r="51801" spans="7:7">
      <c r="G51801" s="162" t="s">
        <v>52046</v>
      </c>
    </row>
    <row r="51802" spans="7:7">
      <c r="G51802" s="162" t="s">
        <v>52047</v>
      </c>
    </row>
    <row r="51803" spans="7:7">
      <c r="G51803" s="162" t="s">
        <v>52048</v>
      </c>
    </row>
    <row r="51804" spans="7:7">
      <c r="G51804" s="162" t="s">
        <v>52049</v>
      </c>
    </row>
    <row r="51805" spans="7:7">
      <c r="G51805" s="162" t="s">
        <v>52050</v>
      </c>
    </row>
    <row r="51806" spans="7:7">
      <c r="G51806" s="162" t="s">
        <v>52051</v>
      </c>
    </row>
    <row r="51807" spans="7:7">
      <c r="G51807" s="162" t="s">
        <v>52052</v>
      </c>
    </row>
    <row r="51808" spans="7:7">
      <c r="G51808" s="162" t="s">
        <v>52053</v>
      </c>
    </row>
    <row r="51809" spans="7:7">
      <c r="G51809" s="162" t="s">
        <v>52054</v>
      </c>
    </row>
    <row r="51810" spans="7:7">
      <c r="G51810" s="162" t="s">
        <v>52055</v>
      </c>
    </row>
    <row r="51811" spans="7:7">
      <c r="G51811" s="162" t="s">
        <v>52056</v>
      </c>
    </row>
    <row r="51812" spans="7:7">
      <c r="G51812" s="162" t="s">
        <v>52057</v>
      </c>
    </row>
    <row r="51813" spans="7:7">
      <c r="G51813" s="162" t="s">
        <v>52058</v>
      </c>
    </row>
    <row r="51814" spans="7:7">
      <c r="G51814" s="162" t="s">
        <v>52059</v>
      </c>
    </row>
    <row r="51815" spans="7:7">
      <c r="G51815" s="162" t="s">
        <v>52060</v>
      </c>
    </row>
    <row r="51816" spans="7:7">
      <c r="G51816" s="162" t="s">
        <v>52061</v>
      </c>
    </row>
    <row r="51817" spans="7:7">
      <c r="G51817" s="162" t="s">
        <v>52062</v>
      </c>
    </row>
    <row r="51818" spans="7:7">
      <c r="G51818" s="162" t="s">
        <v>52063</v>
      </c>
    </row>
    <row r="51819" spans="7:7">
      <c r="G51819" s="162" t="s">
        <v>52064</v>
      </c>
    </row>
    <row r="51820" spans="7:7">
      <c r="G51820" s="162" t="s">
        <v>52065</v>
      </c>
    </row>
    <row r="51821" spans="7:7">
      <c r="G51821" s="162" t="s">
        <v>52066</v>
      </c>
    </row>
    <row r="51822" spans="7:7">
      <c r="G51822" s="162" t="s">
        <v>52067</v>
      </c>
    </row>
    <row r="51823" spans="7:7">
      <c r="G51823" s="162" t="s">
        <v>52068</v>
      </c>
    </row>
    <row r="51824" spans="7:7">
      <c r="G51824" s="162" t="s">
        <v>52069</v>
      </c>
    </row>
    <row r="51825" spans="7:7">
      <c r="G51825" s="162" t="s">
        <v>52070</v>
      </c>
    </row>
    <row r="51826" spans="7:7">
      <c r="G51826" s="162" t="s">
        <v>52071</v>
      </c>
    </row>
    <row r="51827" spans="7:7">
      <c r="G51827" s="162" t="s">
        <v>52072</v>
      </c>
    </row>
    <row r="51828" spans="7:7">
      <c r="G51828" s="162" t="s">
        <v>52073</v>
      </c>
    </row>
    <row r="51829" spans="7:7">
      <c r="G51829" s="162" t="s">
        <v>52074</v>
      </c>
    </row>
    <row r="51830" spans="7:7">
      <c r="G51830" s="162" t="s">
        <v>52075</v>
      </c>
    </row>
    <row r="51831" spans="7:7">
      <c r="G51831" s="162" t="s">
        <v>52076</v>
      </c>
    </row>
    <row r="51832" spans="7:7">
      <c r="G51832" s="162" t="s">
        <v>52077</v>
      </c>
    </row>
    <row r="51833" spans="7:7">
      <c r="G51833" s="162" t="s">
        <v>52078</v>
      </c>
    </row>
    <row r="51834" spans="7:7">
      <c r="G51834" s="162" t="s">
        <v>52079</v>
      </c>
    </row>
    <row r="51835" spans="7:7">
      <c r="G51835" s="162" t="s">
        <v>52080</v>
      </c>
    </row>
    <row r="51836" spans="7:7">
      <c r="G51836" s="162" t="s">
        <v>52081</v>
      </c>
    </row>
    <row r="51837" spans="7:7">
      <c r="G51837" s="162" t="s">
        <v>52082</v>
      </c>
    </row>
    <row r="51838" spans="7:7">
      <c r="G51838" s="162" t="s">
        <v>52083</v>
      </c>
    </row>
    <row r="51839" spans="7:7">
      <c r="G51839" s="162" t="s">
        <v>52084</v>
      </c>
    </row>
    <row r="51840" spans="7:7">
      <c r="G51840" s="162" t="s">
        <v>52085</v>
      </c>
    </row>
    <row r="51841" spans="7:7">
      <c r="G51841" s="162" t="s">
        <v>52086</v>
      </c>
    </row>
    <row r="51842" spans="7:7">
      <c r="G51842" s="162" t="s">
        <v>52087</v>
      </c>
    </row>
    <row r="51843" spans="7:7">
      <c r="G51843" s="162" t="s">
        <v>52088</v>
      </c>
    </row>
    <row r="51844" spans="7:7">
      <c r="G51844" s="162" t="s">
        <v>52089</v>
      </c>
    </row>
    <row r="51845" spans="7:7">
      <c r="G51845" s="162" t="s">
        <v>52090</v>
      </c>
    </row>
    <row r="51846" spans="7:7">
      <c r="G51846" s="162" t="s">
        <v>52091</v>
      </c>
    </row>
    <row r="51847" spans="7:7">
      <c r="G51847" s="162" t="s">
        <v>52092</v>
      </c>
    </row>
    <row r="51848" spans="7:7">
      <c r="G51848" s="162" t="s">
        <v>52093</v>
      </c>
    </row>
    <row r="51849" spans="7:7">
      <c r="G51849" s="162" t="s">
        <v>52094</v>
      </c>
    </row>
    <row r="51850" spans="7:7">
      <c r="G51850" s="162" t="s">
        <v>52095</v>
      </c>
    </row>
    <row r="51851" spans="7:7">
      <c r="G51851" s="162" t="s">
        <v>52096</v>
      </c>
    </row>
    <row r="51852" spans="7:7">
      <c r="G51852" s="162" t="s">
        <v>52097</v>
      </c>
    </row>
    <row r="51853" spans="7:7">
      <c r="G51853" s="162" t="s">
        <v>52098</v>
      </c>
    </row>
    <row r="51854" spans="7:7">
      <c r="G51854" s="162" t="s">
        <v>52099</v>
      </c>
    </row>
    <row r="51855" spans="7:7">
      <c r="G51855" s="162" t="s">
        <v>52100</v>
      </c>
    </row>
    <row r="51856" spans="7:7">
      <c r="G51856" s="162" t="s">
        <v>52101</v>
      </c>
    </row>
    <row r="51857" spans="7:7">
      <c r="G51857" s="162" t="s">
        <v>52102</v>
      </c>
    </row>
    <row r="51858" spans="7:7">
      <c r="G51858" s="162" t="s">
        <v>52103</v>
      </c>
    </row>
    <row r="51859" spans="7:7">
      <c r="G51859" s="162" t="s">
        <v>52104</v>
      </c>
    </row>
    <row r="51860" spans="7:7">
      <c r="G51860" s="162" t="s">
        <v>52105</v>
      </c>
    </row>
    <row r="51861" spans="7:7">
      <c r="G51861" s="162" t="s">
        <v>52106</v>
      </c>
    </row>
    <row r="51862" spans="7:7">
      <c r="G51862" s="162" t="s">
        <v>52107</v>
      </c>
    </row>
    <row r="51863" spans="7:7">
      <c r="G51863" s="162" t="s">
        <v>52108</v>
      </c>
    </row>
    <row r="51864" spans="7:7">
      <c r="G51864" s="162" t="s">
        <v>52109</v>
      </c>
    </row>
    <row r="51865" spans="7:7">
      <c r="G51865" s="162" t="s">
        <v>52110</v>
      </c>
    </row>
    <row r="51866" spans="7:7">
      <c r="G51866" s="162" t="s">
        <v>52111</v>
      </c>
    </row>
    <row r="51867" spans="7:7">
      <c r="G51867" s="162" t="s">
        <v>52112</v>
      </c>
    </row>
    <row r="51868" spans="7:7">
      <c r="G51868" s="162" t="s">
        <v>52113</v>
      </c>
    </row>
    <row r="51869" spans="7:7">
      <c r="G51869" s="162" t="s">
        <v>52114</v>
      </c>
    </row>
    <row r="51870" spans="7:7">
      <c r="G51870" s="162" t="s">
        <v>52115</v>
      </c>
    </row>
    <row r="51871" spans="7:7">
      <c r="G51871" s="162" t="s">
        <v>52116</v>
      </c>
    </row>
    <row r="51872" spans="7:7">
      <c r="G51872" s="162" t="s">
        <v>52117</v>
      </c>
    </row>
    <row r="51873" spans="7:7">
      <c r="G51873" s="162" t="s">
        <v>52118</v>
      </c>
    </row>
    <row r="51874" spans="7:7">
      <c r="G51874" s="162" t="s">
        <v>52119</v>
      </c>
    </row>
    <row r="51875" spans="7:7">
      <c r="G51875" s="162" t="s">
        <v>52120</v>
      </c>
    </row>
    <row r="51876" spans="7:7">
      <c r="G51876" s="162" t="s">
        <v>52121</v>
      </c>
    </row>
    <row r="51877" spans="7:7">
      <c r="G51877" s="162" t="s">
        <v>52122</v>
      </c>
    </row>
    <row r="51878" spans="7:7">
      <c r="G51878" s="162" t="s">
        <v>52123</v>
      </c>
    </row>
    <row r="51879" spans="7:7">
      <c r="G51879" s="162" t="s">
        <v>52124</v>
      </c>
    </row>
    <row r="51880" spans="7:7">
      <c r="G51880" s="162" t="s">
        <v>52125</v>
      </c>
    </row>
    <row r="51881" spans="7:7">
      <c r="G51881" s="162" t="s">
        <v>52126</v>
      </c>
    </row>
    <row r="51882" spans="7:7">
      <c r="G51882" s="162" t="s">
        <v>52127</v>
      </c>
    </row>
    <row r="51883" spans="7:7">
      <c r="G51883" s="162" t="s">
        <v>52128</v>
      </c>
    </row>
    <row r="51884" spans="7:7">
      <c r="G51884" s="162" t="s">
        <v>52129</v>
      </c>
    </row>
    <row r="51885" spans="7:7">
      <c r="G51885" s="162" t="s">
        <v>52130</v>
      </c>
    </row>
    <row r="51886" spans="7:7">
      <c r="G51886" s="162" t="s">
        <v>52131</v>
      </c>
    </row>
    <row r="51887" spans="7:7">
      <c r="G51887" s="162" t="s">
        <v>52132</v>
      </c>
    </row>
    <row r="51888" spans="7:7">
      <c r="G51888" s="162" t="s">
        <v>52133</v>
      </c>
    </row>
    <row r="51889" spans="7:7">
      <c r="G51889" s="162" t="s">
        <v>52134</v>
      </c>
    </row>
    <row r="51890" spans="7:7">
      <c r="G51890" s="162" t="s">
        <v>52135</v>
      </c>
    </row>
    <row r="51891" spans="7:7">
      <c r="G51891" s="162" t="s">
        <v>52136</v>
      </c>
    </row>
    <row r="51892" spans="7:7">
      <c r="G51892" s="162" t="s">
        <v>52137</v>
      </c>
    </row>
    <row r="51893" spans="7:7">
      <c r="G51893" s="162" t="s">
        <v>52138</v>
      </c>
    </row>
    <row r="51894" spans="7:7">
      <c r="G51894" s="162" t="s">
        <v>52139</v>
      </c>
    </row>
    <row r="51895" spans="7:7">
      <c r="G51895" s="162" t="s">
        <v>52140</v>
      </c>
    </row>
    <row r="51896" spans="7:7">
      <c r="G51896" s="162" t="s">
        <v>52141</v>
      </c>
    </row>
    <row r="51897" spans="7:7">
      <c r="G51897" s="162" t="s">
        <v>52142</v>
      </c>
    </row>
    <row r="51898" spans="7:7">
      <c r="G51898" s="162" t="s">
        <v>52143</v>
      </c>
    </row>
    <row r="51899" spans="7:7">
      <c r="G51899" s="162" t="s">
        <v>52144</v>
      </c>
    </row>
    <row r="51900" spans="7:7">
      <c r="G51900" s="162" t="s">
        <v>52145</v>
      </c>
    </row>
    <row r="51901" spans="7:7">
      <c r="G51901" s="162" t="s">
        <v>52146</v>
      </c>
    </row>
    <row r="51902" spans="7:7">
      <c r="G51902" s="162" t="s">
        <v>52147</v>
      </c>
    </row>
    <row r="51903" spans="7:7">
      <c r="G51903" s="162" t="s">
        <v>52148</v>
      </c>
    </row>
    <row r="51904" spans="7:7">
      <c r="G51904" s="162" t="s">
        <v>52149</v>
      </c>
    </row>
    <row r="51905" spans="7:7">
      <c r="G51905" s="162" t="s">
        <v>52150</v>
      </c>
    </row>
    <row r="51906" spans="7:7">
      <c r="G51906" s="162" t="s">
        <v>52151</v>
      </c>
    </row>
    <row r="51907" spans="7:7">
      <c r="G51907" s="162" t="s">
        <v>52152</v>
      </c>
    </row>
    <row r="51908" spans="7:7">
      <c r="G51908" s="162" t="s">
        <v>52153</v>
      </c>
    </row>
    <row r="51909" spans="7:7">
      <c r="G51909" s="162" t="s">
        <v>52154</v>
      </c>
    </row>
    <row r="51910" spans="7:7">
      <c r="G51910" s="162" t="s">
        <v>52155</v>
      </c>
    </row>
    <row r="51911" spans="7:7">
      <c r="G51911" s="162" t="s">
        <v>52156</v>
      </c>
    </row>
    <row r="51912" spans="7:7">
      <c r="G51912" s="162" t="s">
        <v>52157</v>
      </c>
    </row>
    <row r="51913" spans="7:7">
      <c r="G51913" s="162" t="s">
        <v>52158</v>
      </c>
    </row>
    <row r="51914" spans="7:7">
      <c r="G51914" s="162" t="s">
        <v>52159</v>
      </c>
    </row>
    <row r="51915" spans="7:7">
      <c r="G51915" s="162" t="s">
        <v>52160</v>
      </c>
    </row>
    <row r="51916" spans="7:7">
      <c r="G51916" s="162" t="s">
        <v>52161</v>
      </c>
    </row>
    <row r="51917" spans="7:7">
      <c r="G51917" s="162" t="s">
        <v>52162</v>
      </c>
    </row>
    <row r="51918" spans="7:7">
      <c r="G51918" s="162" t="s">
        <v>52163</v>
      </c>
    </row>
    <row r="51919" spans="7:7">
      <c r="G51919" s="162" t="s">
        <v>52164</v>
      </c>
    </row>
    <row r="51920" spans="7:7">
      <c r="G51920" s="162" t="s">
        <v>52165</v>
      </c>
    </row>
    <row r="51921" spans="7:7">
      <c r="G51921" s="162" t="s">
        <v>52166</v>
      </c>
    </row>
    <row r="51922" spans="7:7">
      <c r="G51922" s="162" t="s">
        <v>52167</v>
      </c>
    </row>
    <row r="51923" spans="7:7">
      <c r="G51923" s="162" t="s">
        <v>52168</v>
      </c>
    </row>
    <row r="51924" spans="7:7">
      <c r="G51924" s="162" t="s">
        <v>52169</v>
      </c>
    </row>
    <row r="51925" spans="7:7">
      <c r="G51925" s="162" t="s">
        <v>52170</v>
      </c>
    </row>
    <row r="51926" spans="7:7">
      <c r="G51926" s="162" t="s">
        <v>52171</v>
      </c>
    </row>
    <row r="51927" spans="7:7">
      <c r="G51927" s="162" t="s">
        <v>52172</v>
      </c>
    </row>
    <row r="51928" spans="7:7">
      <c r="G51928" s="162" t="s">
        <v>52173</v>
      </c>
    </row>
    <row r="51929" spans="7:7">
      <c r="G51929" s="162" t="s">
        <v>52174</v>
      </c>
    </row>
    <row r="51930" spans="7:7">
      <c r="G51930" s="162" t="s">
        <v>52175</v>
      </c>
    </row>
    <row r="51931" spans="7:7">
      <c r="G51931" s="162" t="s">
        <v>52176</v>
      </c>
    </row>
    <row r="51932" spans="7:7">
      <c r="G51932" s="162" t="s">
        <v>52177</v>
      </c>
    </row>
    <row r="51933" spans="7:7">
      <c r="G51933" s="162" t="s">
        <v>52178</v>
      </c>
    </row>
    <row r="51934" spans="7:7">
      <c r="G51934" s="162" t="s">
        <v>52179</v>
      </c>
    </row>
    <row r="51935" spans="7:7">
      <c r="G51935" s="162" t="s">
        <v>52180</v>
      </c>
    </row>
    <row r="51936" spans="7:7">
      <c r="G51936" s="162" t="s">
        <v>52181</v>
      </c>
    </row>
    <row r="51937" spans="7:7">
      <c r="G51937" s="162" t="s">
        <v>52182</v>
      </c>
    </row>
    <row r="51938" spans="7:7">
      <c r="G51938" s="162" t="s">
        <v>52183</v>
      </c>
    </row>
    <row r="51939" spans="7:7">
      <c r="G51939" s="162" t="s">
        <v>52184</v>
      </c>
    </row>
    <row r="51940" spans="7:7">
      <c r="G51940" s="162" t="s">
        <v>52185</v>
      </c>
    </row>
    <row r="51941" spans="7:7">
      <c r="G51941" s="162" t="s">
        <v>52186</v>
      </c>
    </row>
    <row r="51942" spans="7:7">
      <c r="G51942" s="162" t="s">
        <v>52187</v>
      </c>
    </row>
    <row r="51943" spans="7:7">
      <c r="G51943" s="162" t="s">
        <v>52188</v>
      </c>
    </row>
    <row r="51944" spans="7:7">
      <c r="G51944" s="162" t="s">
        <v>52189</v>
      </c>
    </row>
    <row r="51945" spans="7:7">
      <c r="G51945" s="162" t="s">
        <v>52190</v>
      </c>
    </row>
    <row r="51946" spans="7:7">
      <c r="G51946" s="162" t="s">
        <v>52191</v>
      </c>
    </row>
    <row r="51947" spans="7:7">
      <c r="G51947" s="162" t="s">
        <v>52192</v>
      </c>
    </row>
    <row r="51948" spans="7:7">
      <c r="G51948" s="162" t="s">
        <v>52193</v>
      </c>
    </row>
    <row r="51949" spans="7:7">
      <c r="G51949" s="162" t="s">
        <v>52194</v>
      </c>
    </row>
    <row r="51950" spans="7:7">
      <c r="G51950" s="162" t="s">
        <v>52195</v>
      </c>
    </row>
    <row r="51951" spans="7:7">
      <c r="G51951" s="162" t="s">
        <v>52196</v>
      </c>
    </row>
    <row r="51952" spans="7:7">
      <c r="G51952" s="162" t="s">
        <v>52197</v>
      </c>
    </row>
    <row r="51953" spans="7:7">
      <c r="G51953" s="162" t="s">
        <v>52198</v>
      </c>
    </row>
    <row r="51954" spans="7:7">
      <c r="G51954" s="162" t="s">
        <v>52199</v>
      </c>
    </row>
    <row r="51955" spans="7:7">
      <c r="G51955" s="162" t="s">
        <v>52200</v>
      </c>
    </row>
    <row r="51956" spans="7:7">
      <c r="G51956" s="162" t="s">
        <v>52201</v>
      </c>
    </row>
    <row r="51957" spans="7:7">
      <c r="G51957" s="162" t="s">
        <v>52202</v>
      </c>
    </row>
    <row r="51958" spans="7:7">
      <c r="G51958" s="162" t="s">
        <v>52203</v>
      </c>
    </row>
    <row r="51959" spans="7:7">
      <c r="G51959" s="162" t="s">
        <v>52204</v>
      </c>
    </row>
    <row r="51960" spans="7:7">
      <c r="G51960" s="162" t="s">
        <v>52205</v>
      </c>
    </row>
    <row r="51961" spans="7:7">
      <c r="G51961" s="162" t="s">
        <v>52206</v>
      </c>
    </row>
    <row r="51962" spans="7:7">
      <c r="G51962" s="162" t="s">
        <v>52207</v>
      </c>
    </row>
    <row r="51963" spans="7:7">
      <c r="G51963" s="162" t="s">
        <v>52208</v>
      </c>
    </row>
    <row r="51964" spans="7:7">
      <c r="G51964" s="162" t="s">
        <v>52209</v>
      </c>
    </row>
    <row r="51965" spans="7:7">
      <c r="G51965" s="162" t="s">
        <v>52210</v>
      </c>
    </row>
    <row r="51966" spans="7:7">
      <c r="G51966" s="162" t="s">
        <v>52211</v>
      </c>
    </row>
    <row r="51967" spans="7:7">
      <c r="G51967" s="162" t="s">
        <v>52212</v>
      </c>
    </row>
    <row r="51968" spans="7:7">
      <c r="G51968" s="162" t="s">
        <v>52213</v>
      </c>
    </row>
    <row r="51969" spans="7:7">
      <c r="G51969" s="162" t="s">
        <v>52214</v>
      </c>
    </row>
    <row r="51970" spans="7:7">
      <c r="G51970" s="162" t="s">
        <v>52215</v>
      </c>
    </row>
    <row r="51971" spans="7:7">
      <c r="G51971" s="162" t="s">
        <v>52216</v>
      </c>
    </row>
    <row r="51972" spans="7:7">
      <c r="G51972" s="162" t="s">
        <v>52217</v>
      </c>
    </row>
    <row r="51973" spans="7:7">
      <c r="G51973" s="162" t="s">
        <v>52218</v>
      </c>
    </row>
    <row r="51974" spans="7:7">
      <c r="G51974" s="162" t="s">
        <v>52219</v>
      </c>
    </row>
    <row r="51975" spans="7:7">
      <c r="G51975" s="162" t="s">
        <v>52220</v>
      </c>
    </row>
    <row r="51976" spans="7:7">
      <c r="G51976" s="162" t="s">
        <v>52221</v>
      </c>
    </row>
    <row r="51977" spans="7:7">
      <c r="G51977" s="162" t="s">
        <v>52222</v>
      </c>
    </row>
    <row r="51978" spans="7:7">
      <c r="G51978" s="162" t="s">
        <v>52223</v>
      </c>
    </row>
    <row r="51979" spans="7:7">
      <c r="G51979" s="162" t="s">
        <v>52224</v>
      </c>
    </row>
    <row r="51980" spans="7:7">
      <c r="G51980" s="162" t="s">
        <v>52225</v>
      </c>
    </row>
    <row r="51981" spans="7:7">
      <c r="G51981" s="162" t="s">
        <v>52226</v>
      </c>
    </row>
    <row r="51982" spans="7:7">
      <c r="G51982" s="162" t="s">
        <v>52227</v>
      </c>
    </row>
    <row r="51983" spans="7:7">
      <c r="G51983" s="162" t="s">
        <v>52228</v>
      </c>
    </row>
    <row r="51984" spans="7:7">
      <c r="G51984" s="162" t="s">
        <v>52229</v>
      </c>
    </row>
    <row r="51985" spans="7:7">
      <c r="G51985" s="162" t="s">
        <v>52230</v>
      </c>
    </row>
    <row r="51986" spans="7:7">
      <c r="G51986" s="162" t="s">
        <v>52231</v>
      </c>
    </row>
    <row r="51987" spans="7:7">
      <c r="G51987" s="162" t="s">
        <v>52232</v>
      </c>
    </row>
    <row r="51988" spans="7:7">
      <c r="G51988" s="162" t="s">
        <v>52233</v>
      </c>
    </row>
    <row r="51989" spans="7:7">
      <c r="G51989" s="162" t="s">
        <v>52234</v>
      </c>
    </row>
    <row r="51990" spans="7:7">
      <c r="G51990" s="162" t="s">
        <v>52235</v>
      </c>
    </row>
    <row r="51991" spans="7:7">
      <c r="G51991" s="162" t="s">
        <v>52236</v>
      </c>
    </row>
    <row r="51992" spans="7:7">
      <c r="G51992" s="162" t="s">
        <v>52237</v>
      </c>
    </row>
    <row r="51993" spans="7:7">
      <c r="G51993" s="162" t="s">
        <v>52238</v>
      </c>
    </row>
    <row r="51994" spans="7:7">
      <c r="G51994" s="162" t="s">
        <v>52239</v>
      </c>
    </row>
    <row r="51995" spans="7:7">
      <c r="G51995" s="162" t="s">
        <v>52240</v>
      </c>
    </row>
    <row r="51996" spans="7:7">
      <c r="G51996" s="162" t="s">
        <v>52241</v>
      </c>
    </row>
    <row r="51997" spans="7:7">
      <c r="G51997" s="162" t="s">
        <v>52242</v>
      </c>
    </row>
    <row r="51998" spans="7:7">
      <c r="G51998" s="162" t="s">
        <v>52243</v>
      </c>
    </row>
    <row r="51999" spans="7:7">
      <c r="G51999" s="162" t="s">
        <v>52244</v>
      </c>
    </row>
    <row r="52000" spans="7:7">
      <c r="G52000" s="162" t="s">
        <v>52245</v>
      </c>
    </row>
    <row r="52001" spans="7:7">
      <c r="G52001" s="162" t="s">
        <v>52246</v>
      </c>
    </row>
    <row r="52002" spans="7:7">
      <c r="G52002" s="162" t="s">
        <v>52247</v>
      </c>
    </row>
    <row r="52003" spans="7:7">
      <c r="G52003" s="162" t="s">
        <v>52248</v>
      </c>
    </row>
    <row r="52004" spans="7:7">
      <c r="G52004" s="162" t="s">
        <v>52249</v>
      </c>
    </row>
    <row r="52005" spans="7:7">
      <c r="G52005" s="162" t="s">
        <v>52250</v>
      </c>
    </row>
    <row r="52006" spans="7:7">
      <c r="G52006" s="162" t="s">
        <v>52251</v>
      </c>
    </row>
    <row r="52007" spans="7:7">
      <c r="G52007" s="162" t="s">
        <v>52252</v>
      </c>
    </row>
    <row r="52008" spans="7:7">
      <c r="G52008" s="162" t="s">
        <v>52253</v>
      </c>
    </row>
    <row r="52009" spans="7:7">
      <c r="G52009" s="162" t="s">
        <v>52254</v>
      </c>
    </row>
    <row r="52010" spans="7:7">
      <c r="G52010" s="162" t="s">
        <v>52255</v>
      </c>
    </row>
    <row r="52011" spans="7:7">
      <c r="G52011" s="162" t="s">
        <v>52256</v>
      </c>
    </row>
    <row r="52012" spans="7:7">
      <c r="G52012" s="162" t="s">
        <v>52257</v>
      </c>
    </row>
    <row r="52013" spans="7:7">
      <c r="G52013" s="162" t="s">
        <v>52258</v>
      </c>
    </row>
    <row r="52014" spans="7:7">
      <c r="G52014" s="162" t="s">
        <v>52259</v>
      </c>
    </row>
    <row r="52015" spans="7:7">
      <c r="G52015" s="162" t="s">
        <v>52260</v>
      </c>
    </row>
    <row r="52016" spans="7:7">
      <c r="G52016" s="162" t="s">
        <v>52261</v>
      </c>
    </row>
    <row r="52017" spans="7:7">
      <c r="G52017" s="162" t="s">
        <v>52262</v>
      </c>
    </row>
    <row r="52018" spans="7:7">
      <c r="G52018" s="162" t="s">
        <v>52263</v>
      </c>
    </row>
    <row r="52019" spans="7:7">
      <c r="G52019" s="162" t="s">
        <v>52264</v>
      </c>
    </row>
    <row r="52020" spans="7:7">
      <c r="G52020" s="162" t="s">
        <v>52265</v>
      </c>
    </row>
    <row r="52021" spans="7:7">
      <c r="G52021" s="162" t="s">
        <v>52266</v>
      </c>
    </row>
    <row r="52022" spans="7:7">
      <c r="G52022" s="162" t="s">
        <v>52267</v>
      </c>
    </row>
    <row r="52023" spans="7:7">
      <c r="G52023" s="162" t="s">
        <v>52268</v>
      </c>
    </row>
    <row r="52024" spans="7:7">
      <c r="G52024" s="162" t="s">
        <v>52269</v>
      </c>
    </row>
    <row r="52025" spans="7:7">
      <c r="G52025" s="162" t="s">
        <v>52270</v>
      </c>
    </row>
    <row r="52026" spans="7:7">
      <c r="G52026" s="162" t="s">
        <v>52271</v>
      </c>
    </row>
    <row r="52027" spans="7:7">
      <c r="G52027" s="162" t="s">
        <v>52272</v>
      </c>
    </row>
    <row r="52028" spans="7:7">
      <c r="G52028" s="162" t="s">
        <v>52273</v>
      </c>
    </row>
    <row r="52029" spans="7:7">
      <c r="G52029" s="162" t="s">
        <v>52274</v>
      </c>
    </row>
    <row r="52030" spans="7:7">
      <c r="G52030" s="162" t="s">
        <v>52275</v>
      </c>
    </row>
    <row r="52031" spans="7:7">
      <c r="G52031" s="162" t="s">
        <v>52276</v>
      </c>
    </row>
    <row r="52032" spans="7:7">
      <c r="G52032" s="162" t="s">
        <v>52277</v>
      </c>
    </row>
    <row r="52033" spans="7:7">
      <c r="G52033" s="162" t="s">
        <v>52278</v>
      </c>
    </row>
    <row r="52034" spans="7:7">
      <c r="G52034" s="162" t="s">
        <v>52279</v>
      </c>
    </row>
    <row r="52035" spans="7:7">
      <c r="G52035" s="162" t="s">
        <v>52280</v>
      </c>
    </row>
    <row r="52036" spans="7:7">
      <c r="G52036" s="162" t="s">
        <v>52281</v>
      </c>
    </row>
    <row r="52037" spans="7:7">
      <c r="G52037" s="162" t="s">
        <v>52282</v>
      </c>
    </row>
    <row r="52038" spans="7:7">
      <c r="G52038" s="162" t="s">
        <v>52283</v>
      </c>
    </row>
    <row r="52039" spans="7:7">
      <c r="G52039" s="162" t="s">
        <v>52284</v>
      </c>
    </row>
    <row r="52040" spans="7:7">
      <c r="G52040" s="162" t="s">
        <v>52285</v>
      </c>
    </row>
    <row r="52041" spans="7:7">
      <c r="G52041" s="162" t="s">
        <v>52286</v>
      </c>
    </row>
    <row r="52042" spans="7:7">
      <c r="G52042" s="162" t="s">
        <v>52287</v>
      </c>
    </row>
    <row r="52043" spans="7:7">
      <c r="G52043" s="162" t="s">
        <v>52288</v>
      </c>
    </row>
    <row r="52044" spans="7:7">
      <c r="G52044" s="162" t="s">
        <v>52289</v>
      </c>
    </row>
    <row r="52045" spans="7:7">
      <c r="G52045" s="162" t="s">
        <v>52290</v>
      </c>
    </row>
    <row r="52046" spans="7:7">
      <c r="G52046" s="162" t="s">
        <v>52291</v>
      </c>
    </row>
    <row r="52047" spans="7:7">
      <c r="G52047" s="162" t="s">
        <v>52292</v>
      </c>
    </row>
    <row r="52048" spans="7:7">
      <c r="G52048" s="162" t="s">
        <v>52293</v>
      </c>
    </row>
    <row r="52049" spans="7:7">
      <c r="G52049" s="162" t="s">
        <v>52294</v>
      </c>
    </row>
    <row r="52050" spans="7:7">
      <c r="G52050" s="162" t="s">
        <v>52295</v>
      </c>
    </row>
    <row r="52051" spans="7:7">
      <c r="G52051" s="162" t="s">
        <v>52296</v>
      </c>
    </row>
    <row r="52052" spans="7:7">
      <c r="G52052" s="162" t="s">
        <v>52297</v>
      </c>
    </row>
    <row r="52053" spans="7:7">
      <c r="G52053" s="162" t="s">
        <v>52298</v>
      </c>
    </row>
    <row r="52054" spans="7:7">
      <c r="G52054" s="162" t="s">
        <v>52299</v>
      </c>
    </row>
    <row r="52055" spans="7:7">
      <c r="G52055" s="162" t="s">
        <v>52300</v>
      </c>
    </row>
    <row r="52056" spans="7:7">
      <c r="G52056" s="162" t="s">
        <v>52301</v>
      </c>
    </row>
    <row r="52057" spans="7:7">
      <c r="G52057" s="162" t="s">
        <v>52302</v>
      </c>
    </row>
    <row r="52058" spans="7:7">
      <c r="G52058" s="162" t="s">
        <v>52303</v>
      </c>
    </row>
    <row r="52059" spans="7:7">
      <c r="G52059" s="162" t="s">
        <v>52304</v>
      </c>
    </row>
    <row r="52060" spans="7:7">
      <c r="G52060" s="162" t="s">
        <v>52305</v>
      </c>
    </row>
    <row r="52061" spans="7:7">
      <c r="G52061" s="162" t="s">
        <v>52306</v>
      </c>
    </row>
    <row r="52062" spans="7:7">
      <c r="G52062" s="162" t="s">
        <v>52307</v>
      </c>
    </row>
    <row r="52063" spans="7:7">
      <c r="G52063" s="162" t="s">
        <v>52308</v>
      </c>
    </row>
    <row r="52064" spans="7:7">
      <c r="G52064" s="162" t="s">
        <v>52309</v>
      </c>
    </row>
    <row r="52065" spans="7:7">
      <c r="G52065" s="162" t="s">
        <v>52310</v>
      </c>
    </row>
    <row r="52066" spans="7:7">
      <c r="G52066" s="162" t="s">
        <v>52311</v>
      </c>
    </row>
    <row r="52067" spans="7:7">
      <c r="G52067" s="162" t="s">
        <v>52312</v>
      </c>
    </row>
    <row r="52068" spans="7:7">
      <c r="G52068" s="162" t="s">
        <v>52313</v>
      </c>
    </row>
    <row r="52069" spans="7:7">
      <c r="G52069" s="162" t="s">
        <v>52314</v>
      </c>
    </row>
    <row r="52070" spans="7:7">
      <c r="G52070" s="162" t="s">
        <v>52315</v>
      </c>
    </row>
    <row r="52071" spans="7:7">
      <c r="G52071" s="162" t="s">
        <v>52316</v>
      </c>
    </row>
    <row r="52072" spans="7:7">
      <c r="G52072" s="162" t="s">
        <v>52317</v>
      </c>
    </row>
    <row r="52073" spans="7:7">
      <c r="G52073" s="162" t="s">
        <v>52318</v>
      </c>
    </row>
    <row r="52074" spans="7:7">
      <c r="G52074" s="162" t="s">
        <v>52319</v>
      </c>
    </row>
    <row r="52075" spans="7:7">
      <c r="G52075" s="162" t="s">
        <v>52320</v>
      </c>
    </row>
    <row r="52076" spans="7:7">
      <c r="G52076" s="162" t="s">
        <v>52321</v>
      </c>
    </row>
    <row r="52077" spans="7:7">
      <c r="G52077" s="162" t="s">
        <v>52322</v>
      </c>
    </row>
    <row r="52078" spans="7:7">
      <c r="G52078" s="162" t="s">
        <v>52323</v>
      </c>
    </row>
    <row r="52079" spans="7:7">
      <c r="G52079" s="162" t="s">
        <v>52324</v>
      </c>
    </row>
    <row r="52080" spans="7:7">
      <c r="G52080" s="162" t="s">
        <v>52325</v>
      </c>
    </row>
    <row r="52081" spans="7:7">
      <c r="G52081" s="162" t="s">
        <v>52326</v>
      </c>
    </row>
    <row r="52082" spans="7:7">
      <c r="G52082" s="162" t="s">
        <v>52327</v>
      </c>
    </row>
    <row r="52083" spans="7:7">
      <c r="G52083" s="162" t="s">
        <v>52328</v>
      </c>
    </row>
    <row r="52084" spans="7:7">
      <c r="G52084" s="162" t="s">
        <v>52329</v>
      </c>
    </row>
    <row r="52085" spans="7:7">
      <c r="G52085" s="162" t="s">
        <v>52330</v>
      </c>
    </row>
    <row r="52086" spans="7:7">
      <c r="G52086" s="162" t="s">
        <v>52331</v>
      </c>
    </row>
    <row r="52087" spans="7:7">
      <c r="G52087" s="162" t="s">
        <v>52332</v>
      </c>
    </row>
    <row r="52088" spans="7:7">
      <c r="G52088" s="162" t="s">
        <v>52333</v>
      </c>
    </row>
    <row r="52089" spans="7:7">
      <c r="G52089" s="162" t="s">
        <v>52334</v>
      </c>
    </row>
    <row r="52090" spans="7:7">
      <c r="G52090" s="162" t="s">
        <v>52335</v>
      </c>
    </row>
    <row r="52091" spans="7:7">
      <c r="G52091" s="162" t="s">
        <v>52336</v>
      </c>
    </row>
    <row r="52092" spans="7:7">
      <c r="G52092" s="162" t="s">
        <v>52337</v>
      </c>
    </row>
    <row r="52093" spans="7:7">
      <c r="G52093" s="162" t="s">
        <v>52338</v>
      </c>
    </row>
    <row r="52094" spans="7:7">
      <c r="G52094" s="162" t="s">
        <v>52339</v>
      </c>
    </row>
    <row r="52095" spans="7:7">
      <c r="G52095" s="162" t="s">
        <v>52340</v>
      </c>
    </row>
    <row r="52096" spans="7:7">
      <c r="G52096" s="162" t="s">
        <v>52341</v>
      </c>
    </row>
    <row r="52097" spans="7:7">
      <c r="G52097" s="162" t="s">
        <v>52342</v>
      </c>
    </row>
    <row r="52098" spans="7:7">
      <c r="G52098" s="162" t="s">
        <v>52343</v>
      </c>
    </row>
    <row r="52099" spans="7:7">
      <c r="G52099" s="162" t="s">
        <v>52344</v>
      </c>
    </row>
    <row r="52100" spans="7:7">
      <c r="G52100" s="162" t="s">
        <v>52345</v>
      </c>
    </row>
    <row r="52101" spans="7:7">
      <c r="G52101" s="162" t="s">
        <v>52346</v>
      </c>
    </row>
    <row r="52102" spans="7:7">
      <c r="G52102" s="162" t="s">
        <v>52347</v>
      </c>
    </row>
    <row r="52103" spans="7:7">
      <c r="G52103" s="162" t="s">
        <v>52348</v>
      </c>
    </row>
    <row r="52104" spans="7:7">
      <c r="G52104" s="162" t="s">
        <v>52349</v>
      </c>
    </row>
    <row r="52105" spans="7:7">
      <c r="G52105" s="162" t="s">
        <v>52350</v>
      </c>
    </row>
    <row r="52106" spans="7:7">
      <c r="G52106" s="162" t="s">
        <v>52351</v>
      </c>
    </row>
    <row r="52107" spans="7:7">
      <c r="G52107" s="162" t="s">
        <v>52352</v>
      </c>
    </row>
    <row r="52108" spans="7:7">
      <c r="G52108" s="162" t="s">
        <v>52353</v>
      </c>
    </row>
    <row r="52109" spans="7:7">
      <c r="G52109" s="162" t="s">
        <v>52354</v>
      </c>
    </row>
    <row r="52110" spans="7:7">
      <c r="G52110" s="162" t="s">
        <v>52355</v>
      </c>
    </row>
    <row r="52111" spans="7:7">
      <c r="G52111" s="162" t="s">
        <v>52356</v>
      </c>
    </row>
    <row r="52112" spans="7:7">
      <c r="G52112" s="162" t="s">
        <v>52357</v>
      </c>
    </row>
    <row r="52113" spans="7:7">
      <c r="G52113" s="162" t="s">
        <v>52358</v>
      </c>
    </row>
    <row r="52114" spans="7:7">
      <c r="G52114" s="162" t="s">
        <v>52359</v>
      </c>
    </row>
    <row r="52115" spans="7:7">
      <c r="G52115" s="162" t="s">
        <v>52360</v>
      </c>
    </row>
    <row r="52116" spans="7:7">
      <c r="G52116" s="162" t="s">
        <v>52361</v>
      </c>
    </row>
    <row r="52117" spans="7:7">
      <c r="G52117" s="162" t="s">
        <v>52362</v>
      </c>
    </row>
    <row r="52118" spans="7:7">
      <c r="G52118" s="162" t="s">
        <v>52363</v>
      </c>
    </row>
    <row r="52119" spans="7:7">
      <c r="G52119" s="162" t="s">
        <v>52364</v>
      </c>
    </row>
    <row r="52120" spans="7:7">
      <c r="G52120" s="162" t="s">
        <v>52365</v>
      </c>
    </row>
    <row r="52121" spans="7:7">
      <c r="G52121" s="162" t="s">
        <v>52366</v>
      </c>
    </row>
    <row r="52122" spans="7:7">
      <c r="G52122" s="162" t="s">
        <v>52367</v>
      </c>
    </row>
    <row r="52123" spans="7:7">
      <c r="G52123" s="162" t="s">
        <v>52368</v>
      </c>
    </row>
    <row r="52124" spans="7:7">
      <c r="G52124" s="162" t="s">
        <v>52369</v>
      </c>
    </row>
    <row r="52125" spans="7:7">
      <c r="G52125" s="162" t="s">
        <v>52370</v>
      </c>
    </row>
    <row r="52126" spans="7:7">
      <c r="G52126" s="162" t="s">
        <v>52371</v>
      </c>
    </row>
    <row r="52127" spans="7:7">
      <c r="G52127" s="162" t="s">
        <v>52372</v>
      </c>
    </row>
    <row r="52128" spans="7:7">
      <c r="G52128" s="162" t="s">
        <v>52373</v>
      </c>
    </row>
    <row r="52129" spans="7:7">
      <c r="G52129" s="162" t="s">
        <v>52374</v>
      </c>
    </row>
    <row r="52130" spans="7:7">
      <c r="G52130" s="162" t="s">
        <v>52375</v>
      </c>
    </row>
    <row r="52131" spans="7:7">
      <c r="G52131" s="162" t="s">
        <v>52376</v>
      </c>
    </row>
    <row r="52132" spans="7:7">
      <c r="G52132" s="162" t="s">
        <v>52377</v>
      </c>
    </row>
    <row r="52133" spans="7:7">
      <c r="G52133" s="162" t="s">
        <v>52378</v>
      </c>
    </row>
    <row r="52134" spans="7:7">
      <c r="G52134" s="162" t="s">
        <v>52379</v>
      </c>
    </row>
    <row r="52135" spans="7:7">
      <c r="G52135" s="162" t="s">
        <v>52380</v>
      </c>
    </row>
    <row r="52136" spans="7:7">
      <c r="G52136" s="162" t="s">
        <v>52381</v>
      </c>
    </row>
    <row r="52137" spans="7:7">
      <c r="G52137" s="162" t="s">
        <v>52382</v>
      </c>
    </row>
    <row r="52138" spans="7:7">
      <c r="G52138" s="162" t="s">
        <v>52383</v>
      </c>
    </row>
    <row r="52139" spans="7:7">
      <c r="G52139" s="162" t="s">
        <v>52384</v>
      </c>
    </row>
    <row r="52140" spans="7:7">
      <c r="G52140" s="162" t="s">
        <v>52385</v>
      </c>
    </row>
    <row r="52141" spans="7:7">
      <c r="G52141" s="162" t="s">
        <v>52386</v>
      </c>
    </row>
    <row r="52142" spans="7:7">
      <c r="G52142" s="162" t="s">
        <v>52387</v>
      </c>
    </row>
    <row r="52143" spans="7:7">
      <c r="G52143" s="162" t="s">
        <v>52388</v>
      </c>
    </row>
    <row r="52144" spans="7:7">
      <c r="G52144" s="162" t="s">
        <v>52389</v>
      </c>
    </row>
    <row r="52145" spans="7:7">
      <c r="G52145" s="162" t="s">
        <v>52390</v>
      </c>
    </row>
    <row r="52146" spans="7:7">
      <c r="G52146" s="162" t="s">
        <v>52391</v>
      </c>
    </row>
    <row r="52147" spans="7:7">
      <c r="G52147" s="162" t="s">
        <v>52392</v>
      </c>
    </row>
    <row r="52148" spans="7:7">
      <c r="G52148" s="162" t="s">
        <v>52393</v>
      </c>
    </row>
    <row r="52149" spans="7:7">
      <c r="G52149" s="162" t="s">
        <v>52394</v>
      </c>
    </row>
    <row r="52150" spans="7:7">
      <c r="G52150" s="162" t="s">
        <v>52395</v>
      </c>
    </row>
    <row r="52151" spans="7:7">
      <c r="G52151" s="162" t="s">
        <v>52396</v>
      </c>
    </row>
    <row r="52152" spans="7:7">
      <c r="G52152" s="162" t="s">
        <v>52397</v>
      </c>
    </row>
    <row r="52153" spans="7:7">
      <c r="G52153" s="162" t="s">
        <v>52398</v>
      </c>
    </row>
    <row r="52154" spans="7:7">
      <c r="G52154" s="162" t="s">
        <v>52399</v>
      </c>
    </row>
    <row r="52155" spans="7:7">
      <c r="G52155" s="162" t="s">
        <v>52400</v>
      </c>
    </row>
    <row r="52156" spans="7:7">
      <c r="G52156" s="162" t="s">
        <v>52401</v>
      </c>
    </row>
    <row r="52157" spans="7:7">
      <c r="G52157" s="162" t="s">
        <v>52402</v>
      </c>
    </row>
    <row r="52158" spans="7:7">
      <c r="G52158" s="162" t="s">
        <v>52403</v>
      </c>
    </row>
    <row r="52159" spans="7:7">
      <c r="G52159" s="162" t="s">
        <v>52404</v>
      </c>
    </row>
    <row r="52160" spans="7:7">
      <c r="G52160" s="162" t="s">
        <v>52405</v>
      </c>
    </row>
    <row r="52161" spans="7:7">
      <c r="G52161" s="162" t="s">
        <v>52406</v>
      </c>
    </row>
    <row r="52162" spans="7:7">
      <c r="G52162" s="162" t="s">
        <v>52407</v>
      </c>
    </row>
    <row r="52163" spans="7:7">
      <c r="G52163" s="162" t="s">
        <v>52408</v>
      </c>
    </row>
    <row r="52164" spans="7:7">
      <c r="G52164" s="162" t="s">
        <v>52409</v>
      </c>
    </row>
    <row r="52165" spans="7:7">
      <c r="G52165" s="162" t="s">
        <v>52410</v>
      </c>
    </row>
    <row r="52166" spans="7:7">
      <c r="G52166" s="162" t="s">
        <v>52411</v>
      </c>
    </row>
    <row r="52167" spans="7:7">
      <c r="G52167" s="162" t="s">
        <v>52412</v>
      </c>
    </row>
    <row r="52168" spans="7:7">
      <c r="G52168" s="162" t="s">
        <v>52413</v>
      </c>
    </row>
    <row r="52169" spans="7:7">
      <c r="G52169" s="162" t="s">
        <v>52414</v>
      </c>
    </row>
    <row r="52170" spans="7:7">
      <c r="G52170" s="162" t="s">
        <v>52415</v>
      </c>
    </row>
    <row r="52171" spans="7:7">
      <c r="G52171" s="162" t="s">
        <v>52416</v>
      </c>
    </row>
    <row r="52172" spans="7:7">
      <c r="G52172" s="162" t="s">
        <v>52417</v>
      </c>
    </row>
    <row r="52173" spans="7:7">
      <c r="G52173" s="162" t="s">
        <v>52418</v>
      </c>
    </row>
    <row r="52174" spans="7:7">
      <c r="G52174" s="162" t="s">
        <v>52419</v>
      </c>
    </row>
    <row r="52175" spans="7:7">
      <c r="G52175" s="162" t="s">
        <v>52420</v>
      </c>
    </row>
    <row r="52176" spans="7:7">
      <c r="G52176" s="162" t="s">
        <v>52421</v>
      </c>
    </row>
    <row r="52177" spans="7:7">
      <c r="G52177" s="162" t="s">
        <v>52422</v>
      </c>
    </row>
    <row r="52178" spans="7:7">
      <c r="G52178" s="162" t="s">
        <v>52423</v>
      </c>
    </row>
    <row r="52179" spans="7:7">
      <c r="G52179" s="162" t="s">
        <v>52424</v>
      </c>
    </row>
    <row r="52180" spans="7:7">
      <c r="G52180" s="162" t="s">
        <v>52425</v>
      </c>
    </row>
    <row r="52181" spans="7:7">
      <c r="G52181" s="162" t="s">
        <v>52426</v>
      </c>
    </row>
    <row r="52182" spans="7:7">
      <c r="G52182" s="162" t="s">
        <v>52427</v>
      </c>
    </row>
    <row r="52183" spans="7:7">
      <c r="G52183" s="162" t="s">
        <v>52428</v>
      </c>
    </row>
    <row r="52184" spans="7:7">
      <c r="G52184" s="162" t="s">
        <v>52429</v>
      </c>
    </row>
    <row r="52185" spans="7:7">
      <c r="G52185" s="162" t="s">
        <v>52430</v>
      </c>
    </row>
    <row r="52186" spans="7:7">
      <c r="G52186" s="162" t="s">
        <v>52431</v>
      </c>
    </row>
    <row r="52187" spans="7:7">
      <c r="G52187" s="162" t="s">
        <v>52432</v>
      </c>
    </row>
    <row r="52188" spans="7:7">
      <c r="G52188" s="162" t="s">
        <v>52433</v>
      </c>
    </row>
    <row r="52189" spans="7:7">
      <c r="G52189" s="162" t="s">
        <v>52434</v>
      </c>
    </row>
    <row r="52190" spans="7:7">
      <c r="G52190" s="162" t="s">
        <v>52435</v>
      </c>
    </row>
    <row r="52191" spans="7:7">
      <c r="G52191" s="162" t="s">
        <v>52436</v>
      </c>
    </row>
    <row r="52192" spans="7:7">
      <c r="G52192" s="162" t="s">
        <v>52437</v>
      </c>
    </row>
    <row r="52193" spans="7:7">
      <c r="G52193" s="162" t="s">
        <v>52438</v>
      </c>
    </row>
    <row r="52194" spans="7:7">
      <c r="G52194" s="162" t="s">
        <v>52439</v>
      </c>
    </row>
    <row r="52195" spans="7:7">
      <c r="G52195" s="162" t="s">
        <v>52440</v>
      </c>
    </row>
    <row r="52196" spans="7:7">
      <c r="G52196" s="162" t="s">
        <v>52441</v>
      </c>
    </row>
    <row r="52197" spans="7:7">
      <c r="G52197" s="162" t="s">
        <v>52442</v>
      </c>
    </row>
    <row r="52198" spans="7:7">
      <c r="G52198" s="162" t="s">
        <v>52443</v>
      </c>
    </row>
    <row r="52199" spans="7:7">
      <c r="G52199" s="162" t="s">
        <v>52444</v>
      </c>
    </row>
    <row r="52200" spans="7:7">
      <c r="G52200" s="162" t="s">
        <v>52445</v>
      </c>
    </row>
    <row r="52201" spans="7:7">
      <c r="G52201" s="162" t="s">
        <v>52446</v>
      </c>
    </row>
    <row r="52202" spans="7:7">
      <c r="G52202" s="162" t="s">
        <v>52447</v>
      </c>
    </row>
    <row r="52203" spans="7:7">
      <c r="G52203" s="162" t="s">
        <v>52448</v>
      </c>
    </row>
    <row r="52204" spans="7:7">
      <c r="G52204" s="162" t="s">
        <v>52449</v>
      </c>
    </row>
    <row r="52205" spans="7:7">
      <c r="G52205" s="162" t="s">
        <v>52450</v>
      </c>
    </row>
    <row r="52206" spans="7:7">
      <c r="G52206" s="162" t="s">
        <v>52451</v>
      </c>
    </row>
    <row r="52207" spans="7:7">
      <c r="G52207" s="162" t="s">
        <v>52452</v>
      </c>
    </row>
    <row r="52208" spans="7:7">
      <c r="G52208" s="162" t="s">
        <v>52453</v>
      </c>
    </row>
    <row r="52209" spans="7:7">
      <c r="G52209" s="162" t="s">
        <v>52454</v>
      </c>
    </row>
    <row r="52210" spans="7:7">
      <c r="G52210" s="162" t="s">
        <v>52455</v>
      </c>
    </row>
    <row r="52211" spans="7:7">
      <c r="G52211" s="162" t="s">
        <v>52456</v>
      </c>
    </row>
    <row r="52212" spans="7:7">
      <c r="G52212" s="162" t="s">
        <v>52457</v>
      </c>
    </row>
    <row r="52213" spans="7:7">
      <c r="G52213" s="162" t="s">
        <v>52458</v>
      </c>
    </row>
    <row r="52214" spans="7:7">
      <c r="G52214" s="162" t="s">
        <v>52459</v>
      </c>
    </row>
    <row r="52215" spans="7:7">
      <c r="G52215" s="162" t="s">
        <v>52460</v>
      </c>
    </row>
    <row r="52216" spans="7:7">
      <c r="G52216" s="162" t="s">
        <v>52461</v>
      </c>
    </row>
    <row r="52217" spans="7:7">
      <c r="G52217" s="162" t="s">
        <v>52462</v>
      </c>
    </row>
    <row r="52218" spans="7:7">
      <c r="G52218" s="162" t="s">
        <v>52463</v>
      </c>
    </row>
    <row r="52219" spans="7:7">
      <c r="G52219" s="162" t="s">
        <v>52464</v>
      </c>
    </row>
    <row r="52220" spans="7:7">
      <c r="G52220" s="162" t="s">
        <v>52465</v>
      </c>
    </row>
    <row r="52221" spans="7:7">
      <c r="G52221" s="162" t="s">
        <v>52466</v>
      </c>
    </row>
    <row r="52222" spans="7:7">
      <c r="G52222" s="162" t="s">
        <v>52467</v>
      </c>
    </row>
    <row r="52223" spans="7:7">
      <c r="G52223" s="162" t="s">
        <v>52468</v>
      </c>
    </row>
    <row r="52224" spans="7:7">
      <c r="G52224" s="162" t="s">
        <v>52469</v>
      </c>
    </row>
    <row r="52225" spans="7:7">
      <c r="G52225" s="162" t="s">
        <v>52470</v>
      </c>
    </row>
    <row r="52226" spans="7:7">
      <c r="G52226" s="162" t="s">
        <v>52471</v>
      </c>
    </row>
    <row r="52227" spans="7:7">
      <c r="G52227" s="162" t="s">
        <v>52472</v>
      </c>
    </row>
    <row r="52228" spans="7:7">
      <c r="G52228" s="162" t="s">
        <v>52473</v>
      </c>
    </row>
    <row r="52229" spans="7:7">
      <c r="G52229" s="162" t="s">
        <v>52474</v>
      </c>
    </row>
    <row r="52230" spans="7:7">
      <c r="G52230" s="162" t="s">
        <v>52475</v>
      </c>
    </row>
    <row r="52231" spans="7:7">
      <c r="G52231" s="162" t="s">
        <v>52476</v>
      </c>
    </row>
    <row r="52232" spans="7:7">
      <c r="G52232" s="162" t="s">
        <v>52477</v>
      </c>
    </row>
    <row r="52233" spans="7:7">
      <c r="G52233" s="162" t="s">
        <v>52478</v>
      </c>
    </row>
    <row r="52234" spans="7:7">
      <c r="G52234" s="162" t="s">
        <v>52479</v>
      </c>
    </row>
    <row r="52235" spans="7:7">
      <c r="G52235" s="162" t="s">
        <v>52480</v>
      </c>
    </row>
    <row r="52236" spans="7:7">
      <c r="G52236" s="162" t="s">
        <v>52481</v>
      </c>
    </row>
    <row r="52237" spans="7:7">
      <c r="G52237" s="162" t="s">
        <v>52482</v>
      </c>
    </row>
    <row r="52238" spans="7:7">
      <c r="G52238" s="162" t="s">
        <v>52483</v>
      </c>
    </row>
    <row r="52239" spans="7:7">
      <c r="G52239" s="162" t="s">
        <v>52484</v>
      </c>
    </row>
    <row r="52240" spans="7:7">
      <c r="G52240" s="162" t="s">
        <v>52485</v>
      </c>
    </row>
    <row r="52241" spans="7:7">
      <c r="G52241" s="162" t="s">
        <v>52486</v>
      </c>
    </row>
    <row r="52242" spans="7:7">
      <c r="G52242" s="162" t="s">
        <v>52487</v>
      </c>
    </row>
    <row r="52243" spans="7:7">
      <c r="G52243" s="162" t="s">
        <v>52488</v>
      </c>
    </row>
    <row r="52244" spans="7:7">
      <c r="G52244" s="162" t="s">
        <v>52489</v>
      </c>
    </row>
    <row r="52245" spans="7:7">
      <c r="G52245" s="162" t="s">
        <v>52490</v>
      </c>
    </row>
    <row r="52246" spans="7:7">
      <c r="G52246" s="162" t="s">
        <v>52491</v>
      </c>
    </row>
    <row r="52247" spans="7:7">
      <c r="G52247" s="162" t="s">
        <v>52492</v>
      </c>
    </row>
    <row r="52248" spans="7:7">
      <c r="G52248" s="162" t="s">
        <v>52493</v>
      </c>
    </row>
    <row r="52249" spans="7:7">
      <c r="G52249" s="162" t="s">
        <v>52494</v>
      </c>
    </row>
    <row r="52250" spans="7:7">
      <c r="G52250" s="162" t="s">
        <v>52495</v>
      </c>
    </row>
    <row r="52251" spans="7:7">
      <c r="G52251" s="162" t="s">
        <v>52496</v>
      </c>
    </row>
    <row r="52252" spans="7:7">
      <c r="G52252" s="162" t="s">
        <v>52497</v>
      </c>
    </row>
    <row r="52253" spans="7:7">
      <c r="G52253" s="162" t="s">
        <v>52498</v>
      </c>
    </row>
    <row r="52254" spans="7:7">
      <c r="G52254" s="162" t="s">
        <v>52499</v>
      </c>
    </row>
    <row r="52255" spans="7:7">
      <c r="G52255" s="162" t="s">
        <v>52500</v>
      </c>
    </row>
    <row r="52256" spans="7:7">
      <c r="G52256" s="162" t="s">
        <v>52501</v>
      </c>
    </row>
    <row r="52257" spans="7:7">
      <c r="G52257" s="162" t="s">
        <v>52502</v>
      </c>
    </row>
    <row r="52258" spans="7:7">
      <c r="G52258" s="162" t="s">
        <v>52503</v>
      </c>
    </row>
    <row r="52259" spans="7:7">
      <c r="G52259" s="162" t="s">
        <v>52504</v>
      </c>
    </row>
    <row r="52260" spans="7:7">
      <c r="G52260" s="162" t="s">
        <v>52505</v>
      </c>
    </row>
    <row r="52261" spans="7:7">
      <c r="G52261" s="162" t="s">
        <v>52506</v>
      </c>
    </row>
    <row r="52262" spans="7:7">
      <c r="G52262" s="162" t="s">
        <v>52507</v>
      </c>
    </row>
    <row r="52263" spans="7:7">
      <c r="G52263" s="162" t="s">
        <v>52508</v>
      </c>
    </row>
    <row r="52264" spans="7:7">
      <c r="G52264" s="162" t="s">
        <v>52509</v>
      </c>
    </row>
    <row r="52265" spans="7:7">
      <c r="G52265" s="162" t="s">
        <v>52510</v>
      </c>
    </row>
    <row r="52266" spans="7:7">
      <c r="G52266" s="162" t="s">
        <v>52511</v>
      </c>
    </row>
    <row r="52267" spans="7:7">
      <c r="G52267" s="162" t="s">
        <v>52512</v>
      </c>
    </row>
    <row r="52268" spans="7:7">
      <c r="G52268" s="162" t="s">
        <v>52513</v>
      </c>
    </row>
    <row r="52269" spans="7:7">
      <c r="G52269" s="162" t="s">
        <v>52514</v>
      </c>
    </row>
    <row r="52270" spans="7:7">
      <c r="G52270" s="162" t="s">
        <v>52515</v>
      </c>
    </row>
    <row r="52271" spans="7:7">
      <c r="G52271" s="162" t="s">
        <v>52516</v>
      </c>
    </row>
    <row r="52272" spans="7:7">
      <c r="G52272" s="162" t="s">
        <v>52517</v>
      </c>
    </row>
    <row r="52273" spans="7:7">
      <c r="G52273" s="162" t="s">
        <v>52518</v>
      </c>
    </row>
    <row r="52274" spans="7:7">
      <c r="G52274" s="162" t="s">
        <v>52519</v>
      </c>
    </row>
    <row r="52275" spans="7:7">
      <c r="G52275" s="162" t="s">
        <v>52520</v>
      </c>
    </row>
    <row r="52276" spans="7:7">
      <c r="G52276" s="162" t="s">
        <v>52521</v>
      </c>
    </row>
    <row r="52277" spans="7:7">
      <c r="G52277" s="162" t="s">
        <v>52522</v>
      </c>
    </row>
    <row r="52278" spans="7:7">
      <c r="G52278" s="162" t="s">
        <v>52523</v>
      </c>
    </row>
    <row r="52279" spans="7:7">
      <c r="G52279" s="162" t="s">
        <v>52524</v>
      </c>
    </row>
    <row r="52280" spans="7:7">
      <c r="G52280" s="162" t="s">
        <v>52525</v>
      </c>
    </row>
    <row r="52281" spans="7:7">
      <c r="G52281" s="162" t="s">
        <v>52526</v>
      </c>
    </row>
    <row r="52282" spans="7:7">
      <c r="G52282" s="162" t="s">
        <v>52527</v>
      </c>
    </row>
    <row r="52283" spans="7:7">
      <c r="G52283" s="162" t="s">
        <v>52528</v>
      </c>
    </row>
    <row r="52284" spans="7:7">
      <c r="G52284" s="162" t="s">
        <v>52529</v>
      </c>
    </row>
    <row r="52285" spans="7:7">
      <c r="G52285" s="162" t="s">
        <v>52530</v>
      </c>
    </row>
    <row r="52286" spans="7:7">
      <c r="G52286" s="162" t="s">
        <v>52531</v>
      </c>
    </row>
    <row r="52287" spans="7:7">
      <c r="G52287" s="162" t="s">
        <v>52532</v>
      </c>
    </row>
    <row r="52288" spans="7:7">
      <c r="G52288" s="162" t="s">
        <v>52533</v>
      </c>
    </row>
    <row r="52289" spans="7:7">
      <c r="G52289" s="162" t="s">
        <v>52534</v>
      </c>
    </row>
    <row r="52290" spans="7:7">
      <c r="G52290" s="162" t="s">
        <v>52535</v>
      </c>
    </row>
    <row r="52291" spans="7:7">
      <c r="G52291" s="162" t="s">
        <v>52536</v>
      </c>
    </row>
    <row r="52292" spans="7:7">
      <c r="G52292" s="162" t="s">
        <v>52537</v>
      </c>
    </row>
    <row r="52293" spans="7:7">
      <c r="G52293" s="162" t="s">
        <v>52538</v>
      </c>
    </row>
    <row r="52294" spans="7:7">
      <c r="G52294" s="162" t="s">
        <v>52539</v>
      </c>
    </row>
    <row r="52295" spans="7:7">
      <c r="G52295" s="162" t="s">
        <v>52540</v>
      </c>
    </row>
    <row r="52296" spans="7:7">
      <c r="G52296" s="162" t="s">
        <v>52541</v>
      </c>
    </row>
    <row r="52297" spans="7:7">
      <c r="G52297" s="162" t="s">
        <v>52542</v>
      </c>
    </row>
    <row r="52298" spans="7:7">
      <c r="G52298" s="162" t="s">
        <v>52543</v>
      </c>
    </row>
    <row r="52299" spans="7:7">
      <c r="G52299" s="162" t="s">
        <v>52544</v>
      </c>
    </row>
    <row r="52300" spans="7:7">
      <c r="G52300" s="162" t="s">
        <v>52545</v>
      </c>
    </row>
    <row r="52301" spans="7:7">
      <c r="G52301" s="162" t="s">
        <v>52546</v>
      </c>
    </row>
    <row r="52302" spans="7:7">
      <c r="G52302" s="162" t="s">
        <v>52547</v>
      </c>
    </row>
    <row r="52303" spans="7:7">
      <c r="G52303" s="162" t="s">
        <v>52548</v>
      </c>
    </row>
    <row r="52304" spans="7:7">
      <c r="G52304" s="162" t="s">
        <v>52549</v>
      </c>
    </row>
    <row r="52305" spans="7:7">
      <c r="G52305" s="162" t="s">
        <v>52550</v>
      </c>
    </row>
    <row r="52306" spans="7:7">
      <c r="G52306" s="162" t="s">
        <v>52551</v>
      </c>
    </row>
    <row r="52307" spans="7:7">
      <c r="G52307" s="162" t="s">
        <v>52552</v>
      </c>
    </row>
    <row r="52308" spans="7:7">
      <c r="G52308" s="162" t="s">
        <v>52553</v>
      </c>
    </row>
    <row r="52309" spans="7:7">
      <c r="G52309" s="162" t="s">
        <v>52554</v>
      </c>
    </row>
    <row r="52310" spans="7:7">
      <c r="G52310" s="162" t="s">
        <v>52555</v>
      </c>
    </row>
    <row r="52311" spans="7:7">
      <c r="G52311" s="162" t="s">
        <v>52556</v>
      </c>
    </row>
    <row r="52312" spans="7:7">
      <c r="G52312" s="162" t="s">
        <v>52557</v>
      </c>
    </row>
    <row r="52313" spans="7:7">
      <c r="G52313" s="162" t="s">
        <v>52558</v>
      </c>
    </row>
    <row r="52314" spans="7:7">
      <c r="G52314" s="162" t="s">
        <v>52559</v>
      </c>
    </row>
    <row r="52315" spans="7:7">
      <c r="G52315" s="162" t="s">
        <v>52560</v>
      </c>
    </row>
    <row r="52316" spans="7:7">
      <c r="G52316" s="162" t="s">
        <v>52561</v>
      </c>
    </row>
    <row r="52317" spans="7:7">
      <c r="G52317" s="162" t="s">
        <v>52562</v>
      </c>
    </row>
    <row r="52318" spans="7:7">
      <c r="G52318" s="162" t="s">
        <v>52563</v>
      </c>
    </row>
    <row r="52319" spans="7:7">
      <c r="G52319" s="162" t="s">
        <v>52564</v>
      </c>
    </row>
    <row r="52320" spans="7:7">
      <c r="G52320" s="162" t="s">
        <v>52565</v>
      </c>
    </row>
    <row r="52321" spans="7:7">
      <c r="G52321" s="162" t="s">
        <v>52566</v>
      </c>
    </row>
    <row r="52322" spans="7:7">
      <c r="G52322" s="162" t="s">
        <v>52567</v>
      </c>
    </row>
    <row r="52323" spans="7:7">
      <c r="G52323" s="162" t="s">
        <v>52568</v>
      </c>
    </row>
    <row r="52324" spans="7:7">
      <c r="G52324" s="162" t="s">
        <v>52569</v>
      </c>
    </row>
    <row r="52325" spans="7:7">
      <c r="G52325" s="162" t="s">
        <v>52570</v>
      </c>
    </row>
    <row r="52326" spans="7:7">
      <c r="G52326" s="162" t="s">
        <v>52571</v>
      </c>
    </row>
    <row r="52327" spans="7:7">
      <c r="G52327" s="162" t="s">
        <v>52572</v>
      </c>
    </row>
    <row r="52328" spans="7:7">
      <c r="G52328" s="162" t="s">
        <v>52573</v>
      </c>
    </row>
    <row r="52329" spans="7:7">
      <c r="G52329" s="162" t="s">
        <v>52574</v>
      </c>
    </row>
    <row r="52330" spans="7:7">
      <c r="G52330" s="162" t="s">
        <v>52575</v>
      </c>
    </row>
    <row r="52331" spans="7:7">
      <c r="G52331" s="162" t="s">
        <v>52576</v>
      </c>
    </row>
    <row r="52332" spans="7:7">
      <c r="G52332" s="162" t="s">
        <v>52577</v>
      </c>
    </row>
    <row r="52333" spans="7:7">
      <c r="G52333" s="162" t="s">
        <v>52578</v>
      </c>
    </row>
    <row r="52334" spans="7:7">
      <c r="G52334" s="162" t="s">
        <v>52579</v>
      </c>
    </row>
    <row r="52335" spans="7:7">
      <c r="G52335" s="162" t="s">
        <v>52580</v>
      </c>
    </row>
    <row r="52336" spans="7:7">
      <c r="G52336" s="162" t="s">
        <v>52581</v>
      </c>
    </row>
    <row r="52337" spans="7:7">
      <c r="G52337" s="162" t="s">
        <v>52582</v>
      </c>
    </row>
    <row r="52338" spans="7:7">
      <c r="G52338" s="162" t="s">
        <v>52583</v>
      </c>
    </row>
    <row r="52339" spans="7:7">
      <c r="G52339" s="162" t="s">
        <v>52584</v>
      </c>
    </row>
    <row r="52340" spans="7:7">
      <c r="G52340" s="162" t="s">
        <v>52585</v>
      </c>
    </row>
    <row r="52341" spans="7:7">
      <c r="G52341" s="162" t="s">
        <v>52586</v>
      </c>
    </row>
    <row r="52342" spans="7:7">
      <c r="G52342" s="162" t="s">
        <v>52587</v>
      </c>
    </row>
    <row r="52343" spans="7:7">
      <c r="G52343" s="162" t="s">
        <v>52588</v>
      </c>
    </row>
    <row r="52344" spans="7:7">
      <c r="G52344" s="162" t="s">
        <v>52589</v>
      </c>
    </row>
    <row r="52345" spans="7:7">
      <c r="G52345" s="162" t="s">
        <v>52590</v>
      </c>
    </row>
    <row r="52346" spans="7:7">
      <c r="G52346" s="162" t="s">
        <v>52591</v>
      </c>
    </row>
    <row r="52347" spans="7:7">
      <c r="G52347" s="162" t="s">
        <v>52592</v>
      </c>
    </row>
    <row r="52348" spans="7:7">
      <c r="G52348" s="162" t="s">
        <v>52593</v>
      </c>
    </row>
    <row r="52349" spans="7:7">
      <c r="G52349" s="162" t="s">
        <v>52594</v>
      </c>
    </row>
    <row r="52350" spans="7:7">
      <c r="G52350" s="162" t="s">
        <v>52595</v>
      </c>
    </row>
    <row r="52351" spans="7:7">
      <c r="G52351" s="162" t="s">
        <v>52596</v>
      </c>
    </row>
    <row r="52352" spans="7:7">
      <c r="G52352" s="162" t="s">
        <v>52597</v>
      </c>
    </row>
    <row r="52353" spans="7:7">
      <c r="G52353" s="162" t="s">
        <v>52598</v>
      </c>
    </row>
    <row r="52354" spans="7:7">
      <c r="G52354" s="162" t="s">
        <v>52599</v>
      </c>
    </row>
    <row r="52355" spans="7:7">
      <c r="G52355" s="162" t="s">
        <v>52600</v>
      </c>
    </row>
    <row r="52356" spans="7:7">
      <c r="G52356" s="162" t="s">
        <v>52601</v>
      </c>
    </row>
    <row r="52357" spans="7:7">
      <c r="G52357" s="162" t="s">
        <v>52602</v>
      </c>
    </row>
    <row r="52358" spans="7:7">
      <c r="G52358" s="162" t="s">
        <v>52603</v>
      </c>
    </row>
    <row r="52359" spans="7:7">
      <c r="G52359" s="162" t="s">
        <v>52604</v>
      </c>
    </row>
    <row r="52360" spans="7:7">
      <c r="G52360" s="162" t="s">
        <v>52605</v>
      </c>
    </row>
    <row r="52361" spans="7:7">
      <c r="G52361" s="162" t="s">
        <v>52606</v>
      </c>
    </row>
    <row r="52362" spans="7:7">
      <c r="G52362" s="162" t="s">
        <v>52607</v>
      </c>
    </row>
    <row r="52363" spans="7:7">
      <c r="G52363" s="162" t="s">
        <v>52608</v>
      </c>
    </row>
    <row r="52364" spans="7:7">
      <c r="G52364" s="162" t="s">
        <v>52609</v>
      </c>
    </row>
    <row r="52365" spans="7:7">
      <c r="G52365" s="162" t="s">
        <v>52610</v>
      </c>
    </row>
    <row r="52366" spans="7:7">
      <c r="G52366" s="162" t="s">
        <v>52611</v>
      </c>
    </row>
    <row r="52367" spans="7:7">
      <c r="G52367" s="162" t="s">
        <v>52612</v>
      </c>
    </row>
    <row r="52368" spans="7:7">
      <c r="G52368" s="162" t="s">
        <v>52613</v>
      </c>
    </row>
    <row r="52369" spans="7:7">
      <c r="G52369" s="162" t="s">
        <v>52614</v>
      </c>
    </row>
    <row r="52370" spans="7:7">
      <c r="G52370" s="162" t="s">
        <v>52615</v>
      </c>
    </row>
    <row r="52371" spans="7:7">
      <c r="G52371" s="162" t="s">
        <v>52616</v>
      </c>
    </row>
    <row r="52372" spans="7:7">
      <c r="G52372" s="162" t="s">
        <v>52617</v>
      </c>
    </row>
    <row r="52373" spans="7:7">
      <c r="G52373" s="162" t="s">
        <v>52618</v>
      </c>
    </row>
    <row r="52374" spans="7:7">
      <c r="G52374" s="162" t="s">
        <v>52619</v>
      </c>
    </row>
    <row r="52375" spans="7:7">
      <c r="G52375" s="162" t="s">
        <v>52620</v>
      </c>
    </row>
    <row r="52376" spans="7:7">
      <c r="G52376" s="162" t="s">
        <v>52621</v>
      </c>
    </row>
    <row r="52377" spans="7:7">
      <c r="G52377" s="162" t="s">
        <v>52622</v>
      </c>
    </row>
    <row r="52378" spans="7:7">
      <c r="G52378" s="162" t="s">
        <v>52623</v>
      </c>
    </row>
    <row r="52379" spans="7:7">
      <c r="G52379" s="162" t="s">
        <v>52624</v>
      </c>
    </row>
    <row r="52380" spans="7:7">
      <c r="G52380" s="162" t="s">
        <v>52625</v>
      </c>
    </row>
    <row r="52381" spans="7:7">
      <c r="G52381" s="162" t="s">
        <v>52626</v>
      </c>
    </row>
    <row r="52382" spans="7:7">
      <c r="G52382" s="162" t="s">
        <v>52627</v>
      </c>
    </row>
    <row r="52383" spans="7:7">
      <c r="G52383" s="162" t="s">
        <v>52628</v>
      </c>
    </row>
    <row r="52384" spans="7:7">
      <c r="G52384" s="162" t="s">
        <v>52629</v>
      </c>
    </row>
    <row r="52385" spans="7:7">
      <c r="G52385" s="162" t="s">
        <v>52630</v>
      </c>
    </row>
    <row r="52386" spans="7:7">
      <c r="G52386" s="162" t="s">
        <v>52631</v>
      </c>
    </row>
    <row r="52387" spans="7:7">
      <c r="G52387" s="162" t="s">
        <v>52632</v>
      </c>
    </row>
    <row r="52388" spans="7:7">
      <c r="G52388" s="162" t="s">
        <v>52633</v>
      </c>
    </row>
    <row r="52389" spans="7:7">
      <c r="G52389" s="162" t="s">
        <v>52634</v>
      </c>
    </row>
    <row r="52390" spans="7:7">
      <c r="G52390" s="162" t="s">
        <v>52635</v>
      </c>
    </row>
    <row r="52391" spans="7:7">
      <c r="G52391" s="162" t="s">
        <v>52636</v>
      </c>
    </row>
    <row r="52392" spans="7:7">
      <c r="G52392" s="162" t="s">
        <v>52637</v>
      </c>
    </row>
    <row r="52393" spans="7:7">
      <c r="G52393" s="162" t="s">
        <v>52638</v>
      </c>
    </row>
    <row r="52394" spans="7:7">
      <c r="G52394" s="162" t="s">
        <v>52639</v>
      </c>
    </row>
    <row r="52395" spans="7:7">
      <c r="G52395" s="162" t="s">
        <v>52640</v>
      </c>
    </row>
    <row r="52396" spans="7:7">
      <c r="G52396" s="162" t="s">
        <v>52641</v>
      </c>
    </row>
    <row r="52397" spans="7:7">
      <c r="G52397" s="162" t="s">
        <v>52642</v>
      </c>
    </row>
    <row r="52398" spans="7:7">
      <c r="G52398" s="162" t="s">
        <v>52643</v>
      </c>
    </row>
    <row r="52399" spans="7:7">
      <c r="G52399" s="162" t="s">
        <v>52644</v>
      </c>
    </row>
    <row r="52400" spans="7:7">
      <c r="G52400" s="162" t="s">
        <v>52645</v>
      </c>
    </row>
    <row r="52401" spans="7:7">
      <c r="G52401" s="162" t="s">
        <v>52646</v>
      </c>
    </row>
    <row r="52402" spans="7:7">
      <c r="G52402" s="162" t="s">
        <v>52647</v>
      </c>
    </row>
    <row r="52403" spans="7:7">
      <c r="G52403" s="162" t="s">
        <v>52648</v>
      </c>
    </row>
    <row r="52404" spans="7:7">
      <c r="G52404" s="162" t="s">
        <v>52649</v>
      </c>
    </row>
    <row r="52405" spans="7:7">
      <c r="G52405" s="162" t="s">
        <v>52650</v>
      </c>
    </row>
    <row r="52406" spans="7:7">
      <c r="G52406" s="162" t="s">
        <v>52651</v>
      </c>
    </row>
    <row r="52407" spans="7:7">
      <c r="G52407" s="162" t="s">
        <v>52652</v>
      </c>
    </row>
    <row r="52408" spans="7:7">
      <c r="G52408" s="162" t="s">
        <v>52653</v>
      </c>
    </row>
    <row r="52409" spans="7:7">
      <c r="G52409" s="162" t="s">
        <v>52654</v>
      </c>
    </row>
    <row r="52410" spans="7:7">
      <c r="G52410" s="162" t="s">
        <v>52655</v>
      </c>
    </row>
    <row r="52411" spans="7:7">
      <c r="G52411" s="162" t="s">
        <v>52656</v>
      </c>
    </row>
    <row r="52412" spans="7:7">
      <c r="G52412" s="162" t="s">
        <v>52657</v>
      </c>
    </row>
    <row r="52413" spans="7:7">
      <c r="G52413" s="162" t="s">
        <v>52658</v>
      </c>
    </row>
    <row r="52414" spans="7:7">
      <c r="G52414" s="162" t="s">
        <v>52659</v>
      </c>
    </row>
    <row r="52415" spans="7:7">
      <c r="G52415" s="162" t="s">
        <v>52660</v>
      </c>
    </row>
    <row r="52416" spans="7:7">
      <c r="G52416" s="162" t="s">
        <v>52661</v>
      </c>
    </row>
    <row r="52417" spans="7:7">
      <c r="G52417" s="162" t="s">
        <v>52662</v>
      </c>
    </row>
    <row r="52418" spans="7:7">
      <c r="G52418" s="162" t="s">
        <v>52663</v>
      </c>
    </row>
    <row r="52419" spans="7:7">
      <c r="G52419" s="162" t="s">
        <v>52664</v>
      </c>
    </row>
    <row r="52420" spans="7:7">
      <c r="G52420" s="162" t="s">
        <v>52665</v>
      </c>
    </row>
    <row r="52421" spans="7:7">
      <c r="G52421" s="162" t="s">
        <v>52666</v>
      </c>
    </row>
    <row r="52422" spans="7:7">
      <c r="G52422" s="162" t="s">
        <v>52667</v>
      </c>
    </row>
    <row r="52423" spans="7:7">
      <c r="G52423" s="162" t="s">
        <v>52668</v>
      </c>
    </row>
    <row r="52424" spans="7:7">
      <c r="G52424" s="162" t="s">
        <v>52669</v>
      </c>
    </row>
    <row r="52425" spans="7:7">
      <c r="G52425" s="162" t="s">
        <v>52670</v>
      </c>
    </row>
    <row r="52426" spans="7:7">
      <c r="G52426" s="162" t="s">
        <v>52671</v>
      </c>
    </row>
    <row r="52427" spans="7:7">
      <c r="G52427" s="162" t="s">
        <v>52672</v>
      </c>
    </row>
    <row r="52428" spans="7:7">
      <c r="G52428" s="162" t="s">
        <v>52673</v>
      </c>
    </row>
    <row r="52429" spans="7:7">
      <c r="G52429" s="162" t="s">
        <v>52674</v>
      </c>
    </row>
    <row r="52430" spans="7:7">
      <c r="G52430" s="162" t="s">
        <v>52675</v>
      </c>
    </row>
    <row r="52431" spans="7:7">
      <c r="G52431" s="162" t="s">
        <v>52676</v>
      </c>
    </row>
    <row r="52432" spans="7:7">
      <c r="G52432" s="162" t="s">
        <v>52677</v>
      </c>
    </row>
    <row r="52433" spans="7:7">
      <c r="G52433" s="162" t="s">
        <v>52678</v>
      </c>
    </row>
    <row r="52434" spans="7:7">
      <c r="G52434" s="162" t="s">
        <v>52679</v>
      </c>
    </row>
    <row r="52435" spans="7:7">
      <c r="G52435" s="162" t="s">
        <v>52680</v>
      </c>
    </row>
    <row r="52436" spans="7:7">
      <c r="G52436" s="162" t="s">
        <v>52681</v>
      </c>
    </row>
    <row r="52437" spans="7:7">
      <c r="G52437" s="162" t="s">
        <v>52682</v>
      </c>
    </row>
    <row r="52438" spans="7:7">
      <c r="G52438" s="162" t="s">
        <v>52683</v>
      </c>
    </row>
    <row r="52439" spans="7:7">
      <c r="G52439" s="162" t="s">
        <v>52684</v>
      </c>
    </row>
    <row r="52440" spans="7:7">
      <c r="G52440" s="162" t="s">
        <v>52685</v>
      </c>
    </row>
    <row r="52441" spans="7:7">
      <c r="G52441" s="162" t="s">
        <v>52686</v>
      </c>
    </row>
    <row r="52442" spans="7:7">
      <c r="G52442" s="162" t="s">
        <v>52687</v>
      </c>
    </row>
    <row r="52443" spans="7:7">
      <c r="G52443" s="162" t="s">
        <v>52688</v>
      </c>
    </row>
    <row r="52444" spans="7:7">
      <c r="G52444" s="162" t="s">
        <v>52689</v>
      </c>
    </row>
    <row r="52445" spans="7:7">
      <c r="G52445" s="162" t="s">
        <v>52690</v>
      </c>
    </row>
    <row r="52446" spans="7:7">
      <c r="G52446" s="162" t="s">
        <v>52691</v>
      </c>
    </row>
    <row r="52447" spans="7:7">
      <c r="G52447" s="162" t="s">
        <v>52692</v>
      </c>
    </row>
    <row r="52448" spans="7:7">
      <c r="G52448" s="162" t="s">
        <v>52693</v>
      </c>
    </row>
    <row r="52449" spans="7:7">
      <c r="G52449" s="162" t="s">
        <v>52694</v>
      </c>
    </row>
    <row r="52450" spans="7:7">
      <c r="G52450" s="162" t="s">
        <v>52695</v>
      </c>
    </row>
    <row r="52451" spans="7:7">
      <c r="G52451" s="162" t="s">
        <v>52696</v>
      </c>
    </row>
    <row r="52452" spans="7:7">
      <c r="G52452" s="162" t="s">
        <v>52697</v>
      </c>
    </row>
    <row r="52453" spans="7:7">
      <c r="G52453" s="162" t="s">
        <v>52698</v>
      </c>
    </row>
    <row r="52454" spans="7:7">
      <c r="G52454" s="162" t="s">
        <v>52699</v>
      </c>
    </row>
    <row r="52455" spans="7:7">
      <c r="G52455" s="162" t="s">
        <v>52700</v>
      </c>
    </row>
    <row r="52456" spans="7:7">
      <c r="G52456" s="162" t="s">
        <v>52701</v>
      </c>
    </row>
    <row r="52457" spans="7:7">
      <c r="G52457" s="162" t="s">
        <v>52702</v>
      </c>
    </row>
    <row r="52458" spans="7:7">
      <c r="G52458" s="162" t="s">
        <v>52703</v>
      </c>
    </row>
    <row r="52459" spans="7:7">
      <c r="G52459" s="162" t="s">
        <v>52704</v>
      </c>
    </row>
    <row r="52460" spans="7:7">
      <c r="G52460" s="162" t="s">
        <v>52705</v>
      </c>
    </row>
    <row r="52461" spans="7:7">
      <c r="G52461" s="162" t="s">
        <v>52706</v>
      </c>
    </row>
    <row r="52462" spans="7:7">
      <c r="G52462" s="162" t="s">
        <v>52707</v>
      </c>
    </row>
    <row r="52463" spans="7:7">
      <c r="G52463" s="162" t="s">
        <v>52708</v>
      </c>
    </row>
    <row r="52464" spans="7:7">
      <c r="G52464" s="162" t="s">
        <v>52709</v>
      </c>
    </row>
    <row r="52465" spans="7:7">
      <c r="G52465" s="162" t="s">
        <v>52710</v>
      </c>
    </row>
    <row r="52466" spans="7:7">
      <c r="G52466" s="162" t="s">
        <v>52711</v>
      </c>
    </row>
    <row r="52467" spans="7:7">
      <c r="G52467" s="162" t="s">
        <v>52712</v>
      </c>
    </row>
    <row r="52468" spans="7:7">
      <c r="G52468" s="162" t="s">
        <v>52713</v>
      </c>
    </row>
    <row r="52469" spans="7:7">
      <c r="G52469" s="162" t="s">
        <v>52714</v>
      </c>
    </row>
    <row r="52470" spans="7:7">
      <c r="G52470" s="162" t="s">
        <v>52715</v>
      </c>
    </row>
    <row r="52471" spans="7:7">
      <c r="G52471" s="162" t="s">
        <v>52716</v>
      </c>
    </row>
    <row r="52472" spans="7:7">
      <c r="G52472" s="162" t="s">
        <v>52717</v>
      </c>
    </row>
    <row r="52473" spans="7:7">
      <c r="G52473" s="162" t="s">
        <v>52718</v>
      </c>
    </row>
    <row r="52474" spans="7:7">
      <c r="G52474" s="162" t="s">
        <v>52719</v>
      </c>
    </row>
    <row r="52475" spans="7:7">
      <c r="G52475" s="162" t="s">
        <v>52720</v>
      </c>
    </row>
    <row r="52476" spans="7:7">
      <c r="G52476" s="162" t="s">
        <v>52721</v>
      </c>
    </row>
    <row r="52477" spans="7:7">
      <c r="G52477" s="162" t="s">
        <v>52722</v>
      </c>
    </row>
    <row r="52478" spans="7:7">
      <c r="G52478" s="162" t="s">
        <v>52723</v>
      </c>
    </row>
    <row r="52479" spans="7:7">
      <c r="G52479" s="162" t="s">
        <v>52724</v>
      </c>
    </row>
    <row r="52480" spans="7:7">
      <c r="G52480" s="162" t="s">
        <v>52725</v>
      </c>
    </row>
    <row r="52481" spans="7:7">
      <c r="G52481" s="162" t="s">
        <v>52726</v>
      </c>
    </row>
    <row r="52482" spans="7:7">
      <c r="G52482" s="162" t="s">
        <v>52727</v>
      </c>
    </row>
    <row r="52483" spans="7:7">
      <c r="G52483" s="162" t="s">
        <v>52728</v>
      </c>
    </row>
    <row r="52484" spans="7:7">
      <c r="G52484" s="162" t="s">
        <v>52729</v>
      </c>
    </row>
    <row r="52485" spans="7:7">
      <c r="G52485" s="162" t="s">
        <v>52730</v>
      </c>
    </row>
    <row r="52486" spans="7:7">
      <c r="G52486" s="162" t="s">
        <v>52731</v>
      </c>
    </row>
    <row r="52487" spans="7:7">
      <c r="G52487" s="162" t="s">
        <v>52732</v>
      </c>
    </row>
    <row r="52488" spans="7:7">
      <c r="G52488" s="162" t="s">
        <v>52733</v>
      </c>
    </row>
    <row r="52489" spans="7:7">
      <c r="G52489" s="162" t="s">
        <v>52734</v>
      </c>
    </row>
    <row r="52490" spans="7:7">
      <c r="G52490" s="162" t="s">
        <v>52735</v>
      </c>
    </row>
    <row r="52491" spans="7:7">
      <c r="G52491" s="162" t="s">
        <v>52736</v>
      </c>
    </row>
    <row r="52492" spans="7:7">
      <c r="G52492" s="162" t="s">
        <v>52737</v>
      </c>
    </row>
    <row r="52493" spans="7:7">
      <c r="G52493" s="162" t="s">
        <v>52738</v>
      </c>
    </row>
    <row r="52494" spans="7:7">
      <c r="G52494" s="162" t="s">
        <v>52739</v>
      </c>
    </row>
    <row r="52495" spans="7:7">
      <c r="G52495" s="162" t="s">
        <v>52740</v>
      </c>
    </row>
    <row r="52496" spans="7:7">
      <c r="G52496" s="162" t="s">
        <v>52741</v>
      </c>
    </row>
    <row r="52497" spans="7:7">
      <c r="G52497" s="162" t="s">
        <v>52742</v>
      </c>
    </row>
    <row r="52498" spans="7:7">
      <c r="G52498" s="162" t="s">
        <v>52743</v>
      </c>
    </row>
    <row r="52499" spans="7:7">
      <c r="G52499" s="162" t="s">
        <v>52744</v>
      </c>
    </row>
    <row r="52500" spans="7:7">
      <c r="G52500" s="162" t="s">
        <v>52745</v>
      </c>
    </row>
    <row r="52501" spans="7:7">
      <c r="G52501" s="162" t="s">
        <v>52746</v>
      </c>
    </row>
    <row r="52502" spans="7:7">
      <c r="G52502" s="162" t="s">
        <v>52747</v>
      </c>
    </row>
    <row r="52503" spans="7:7">
      <c r="G52503" s="162" t="s">
        <v>52748</v>
      </c>
    </row>
    <row r="52504" spans="7:7">
      <c r="G52504" s="162" t="s">
        <v>52749</v>
      </c>
    </row>
    <row r="52505" spans="7:7">
      <c r="G52505" s="162" t="s">
        <v>52750</v>
      </c>
    </row>
    <row r="52506" spans="7:7">
      <c r="G52506" s="162" t="s">
        <v>52751</v>
      </c>
    </row>
    <row r="52507" spans="7:7">
      <c r="G52507" s="162" t="s">
        <v>52752</v>
      </c>
    </row>
    <row r="52508" spans="7:7">
      <c r="G52508" s="162" t="s">
        <v>52753</v>
      </c>
    </row>
    <row r="52509" spans="7:7">
      <c r="G52509" s="162" t="s">
        <v>52754</v>
      </c>
    </row>
    <row r="52510" spans="7:7">
      <c r="G52510" s="162" t="s">
        <v>52755</v>
      </c>
    </row>
    <row r="52511" spans="7:7">
      <c r="G52511" s="162" t="s">
        <v>52756</v>
      </c>
    </row>
    <row r="52512" spans="7:7">
      <c r="G52512" s="162" t="s">
        <v>52757</v>
      </c>
    </row>
    <row r="52513" spans="7:7">
      <c r="G52513" s="162" t="s">
        <v>52758</v>
      </c>
    </row>
    <row r="52514" spans="7:7">
      <c r="G52514" s="162" t="s">
        <v>52759</v>
      </c>
    </row>
    <row r="52515" spans="7:7">
      <c r="G52515" s="162" t="s">
        <v>52760</v>
      </c>
    </row>
    <row r="52516" spans="7:7">
      <c r="G52516" s="162" t="s">
        <v>52761</v>
      </c>
    </row>
    <row r="52517" spans="7:7">
      <c r="G52517" s="162" t="s">
        <v>52762</v>
      </c>
    </row>
    <row r="52518" spans="7:7">
      <c r="G52518" s="162" t="s">
        <v>52763</v>
      </c>
    </row>
    <row r="52519" spans="7:7">
      <c r="G52519" s="162" t="s">
        <v>52764</v>
      </c>
    </row>
    <row r="52520" spans="7:7">
      <c r="G52520" s="162" t="s">
        <v>52765</v>
      </c>
    </row>
    <row r="52521" spans="7:7">
      <c r="G52521" s="162" t="s">
        <v>52766</v>
      </c>
    </row>
    <row r="52522" spans="7:7">
      <c r="G52522" s="162" t="s">
        <v>52767</v>
      </c>
    </row>
    <row r="52523" spans="7:7">
      <c r="G52523" s="162" t="s">
        <v>52768</v>
      </c>
    </row>
    <row r="52524" spans="7:7">
      <c r="G52524" s="162" t="s">
        <v>52769</v>
      </c>
    </row>
    <row r="52525" spans="7:7">
      <c r="G52525" s="162" t="s">
        <v>52770</v>
      </c>
    </row>
    <row r="52526" spans="7:7">
      <c r="G52526" s="162" t="s">
        <v>52771</v>
      </c>
    </row>
    <row r="52527" spans="7:7">
      <c r="G52527" s="162" t="s">
        <v>52772</v>
      </c>
    </row>
    <row r="52528" spans="7:7">
      <c r="G52528" s="162" t="s">
        <v>52773</v>
      </c>
    </row>
    <row r="52529" spans="7:7">
      <c r="G52529" s="162" t="s">
        <v>52774</v>
      </c>
    </row>
    <row r="52530" spans="7:7">
      <c r="G52530" s="162" t="s">
        <v>52775</v>
      </c>
    </row>
    <row r="52531" spans="7:7">
      <c r="G52531" s="162" t="s">
        <v>52776</v>
      </c>
    </row>
    <row r="52532" spans="7:7">
      <c r="G52532" s="162" t="s">
        <v>52777</v>
      </c>
    </row>
    <row r="52533" spans="7:7">
      <c r="G52533" s="162" t="s">
        <v>52778</v>
      </c>
    </row>
    <row r="52534" spans="7:7">
      <c r="G52534" s="162" t="s">
        <v>52779</v>
      </c>
    </row>
    <row r="52535" spans="7:7">
      <c r="G52535" s="162" t="s">
        <v>52780</v>
      </c>
    </row>
    <row r="52536" spans="7:7">
      <c r="G52536" s="162" t="s">
        <v>52781</v>
      </c>
    </row>
    <row r="52537" spans="7:7">
      <c r="G52537" s="162" t="s">
        <v>52782</v>
      </c>
    </row>
    <row r="52538" spans="7:7">
      <c r="G52538" s="162" t="s">
        <v>52783</v>
      </c>
    </row>
    <row r="52539" spans="7:7">
      <c r="G52539" s="162" t="s">
        <v>52784</v>
      </c>
    </row>
    <row r="52540" spans="7:7">
      <c r="G52540" s="162" t="s">
        <v>52785</v>
      </c>
    </row>
    <row r="52541" spans="7:7">
      <c r="G52541" s="162" t="s">
        <v>52786</v>
      </c>
    </row>
    <row r="52542" spans="7:7">
      <c r="G52542" s="162" t="s">
        <v>52787</v>
      </c>
    </row>
    <row r="52543" spans="7:7">
      <c r="G52543" s="162" t="s">
        <v>52788</v>
      </c>
    </row>
    <row r="52544" spans="7:7">
      <c r="G52544" s="162" t="s">
        <v>52789</v>
      </c>
    </row>
    <row r="52545" spans="7:7">
      <c r="G52545" s="162" t="s">
        <v>52790</v>
      </c>
    </row>
    <row r="52546" spans="7:7">
      <c r="G52546" s="162" t="s">
        <v>52791</v>
      </c>
    </row>
    <row r="52547" spans="7:7">
      <c r="G52547" s="162" t="s">
        <v>52792</v>
      </c>
    </row>
    <row r="52548" spans="7:7">
      <c r="G52548" s="162" t="s">
        <v>52793</v>
      </c>
    </row>
    <row r="52549" spans="7:7">
      <c r="G52549" s="162" t="s">
        <v>52794</v>
      </c>
    </row>
    <row r="52550" spans="7:7">
      <c r="G52550" s="162" t="s">
        <v>52795</v>
      </c>
    </row>
    <row r="52551" spans="7:7">
      <c r="G52551" s="162" t="s">
        <v>52796</v>
      </c>
    </row>
    <row r="52552" spans="7:7">
      <c r="G52552" s="162" t="s">
        <v>52797</v>
      </c>
    </row>
    <row r="52553" spans="7:7">
      <c r="G52553" s="162" t="s">
        <v>52798</v>
      </c>
    </row>
    <row r="52554" spans="7:7">
      <c r="G52554" s="162" t="s">
        <v>52799</v>
      </c>
    </row>
    <row r="52555" spans="7:7">
      <c r="G52555" s="162" t="s">
        <v>52800</v>
      </c>
    </row>
    <row r="52556" spans="7:7">
      <c r="G52556" s="162" t="s">
        <v>52801</v>
      </c>
    </row>
    <row r="52557" spans="7:7">
      <c r="G52557" s="162" t="s">
        <v>52802</v>
      </c>
    </row>
    <row r="52558" spans="7:7">
      <c r="G52558" s="162" t="s">
        <v>52803</v>
      </c>
    </row>
    <row r="52559" spans="7:7">
      <c r="G52559" s="162" t="s">
        <v>52804</v>
      </c>
    </row>
    <row r="52560" spans="7:7">
      <c r="G52560" s="162" t="s">
        <v>52805</v>
      </c>
    </row>
    <row r="52561" spans="7:7">
      <c r="G52561" s="162" t="s">
        <v>52806</v>
      </c>
    </row>
    <row r="52562" spans="7:7">
      <c r="G52562" s="162" t="s">
        <v>52807</v>
      </c>
    </row>
    <row r="52563" spans="7:7">
      <c r="G52563" s="162" t="s">
        <v>52808</v>
      </c>
    </row>
    <row r="52564" spans="7:7">
      <c r="G52564" s="162" t="s">
        <v>52809</v>
      </c>
    </row>
    <row r="52565" spans="7:7">
      <c r="G52565" s="162" t="s">
        <v>52810</v>
      </c>
    </row>
    <row r="52566" spans="7:7">
      <c r="G52566" s="162" t="s">
        <v>52811</v>
      </c>
    </row>
    <row r="52567" spans="7:7">
      <c r="G52567" s="162" t="s">
        <v>52812</v>
      </c>
    </row>
    <row r="52568" spans="7:7">
      <c r="G52568" s="162" t="s">
        <v>52813</v>
      </c>
    </row>
    <row r="52569" spans="7:7">
      <c r="G52569" s="162" t="s">
        <v>52814</v>
      </c>
    </row>
    <row r="52570" spans="7:7">
      <c r="G52570" s="162" t="s">
        <v>52815</v>
      </c>
    </row>
    <row r="52571" spans="7:7">
      <c r="G52571" s="162" t="s">
        <v>52816</v>
      </c>
    </row>
    <row r="52572" spans="7:7">
      <c r="G52572" s="162" t="s">
        <v>52817</v>
      </c>
    </row>
    <row r="52573" spans="7:7">
      <c r="G52573" s="162" t="s">
        <v>52818</v>
      </c>
    </row>
    <row r="52574" spans="7:7">
      <c r="G52574" s="162" t="s">
        <v>52819</v>
      </c>
    </row>
    <row r="52575" spans="7:7">
      <c r="G52575" s="162" t="s">
        <v>52820</v>
      </c>
    </row>
    <row r="52576" spans="7:7">
      <c r="G52576" s="162" t="s">
        <v>52821</v>
      </c>
    </row>
    <row r="52577" spans="7:7">
      <c r="G52577" s="162" t="s">
        <v>52822</v>
      </c>
    </row>
    <row r="52578" spans="7:7">
      <c r="G52578" s="162" t="s">
        <v>52823</v>
      </c>
    </row>
    <row r="52579" spans="7:7">
      <c r="G52579" s="162" t="s">
        <v>52824</v>
      </c>
    </row>
    <row r="52580" spans="7:7">
      <c r="G52580" s="162" t="s">
        <v>52825</v>
      </c>
    </row>
    <row r="52581" spans="7:7">
      <c r="G52581" s="162" t="s">
        <v>52826</v>
      </c>
    </row>
    <row r="52582" spans="7:7">
      <c r="G52582" s="162" t="s">
        <v>52827</v>
      </c>
    </row>
    <row r="52583" spans="7:7">
      <c r="G52583" s="162" t="s">
        <v>52828</v>
      </c>
    </row>
    <row r="52584" spans="7:7">
      <c r="G52584" s="162" t="s">
        <v>52829</v>
      </c>
    </row>
    <row r="52585" spans="7:7">
      <c r="G52585" s="162" t="s">
        <v>52830</v>
      </c>
    </row>
    <row r="52586" spans="7:7">
      <c r="G52586" s="162" t="s">
        <v>52831</v>
      </c>
    </row>
    <row r="52587" spans="7:7">
      <c r="G52587" s="162" t="s">
        <v>52832</v>
      </c>
    </row>
    <row r="52588" spans="7:7">
      <c r="G52588" s="162" t="s">
        <v>52833</v>
      </c>
    </row>
    <row r="52589" spans="7:7">
      <c r="G52589" s="162" t="s">
        <v>52834</v>
      </c>
    </row>
    <row r="52590" spans="7:7">
      <c r="G52590" s="162" t="s">
        <v>52835</v>
      </c>
    </row>
    <row r="52591" spans="7:7">
      <c r="G52591" s="162" t="s">
        <v>52836</v>
      </c>
    </row>
    <row r="52592" spans="7:7">
      <c r="G52592" s="162" t="s">
        <v>52837</v>
      </c>
    </row>
    <row r="52593" spans="7:7">
      <c r="G52593" s="162" t="s">
        <v>52838</v>
      </c>
    </row>
    <row r="52594" spans="7:7">
      <c r="G52594" s="162" t="s">
        <v>52839</v>
      </c>
    </row>
    <row r="52595" spans="7:7">
      <c r="G52595" s="162" t="s">
        <v>52840</v>
      </c>
    </row>
    <row r="52596" spans="7:7">
      <c r="G52596" s="162" t="s">
        <v>52841</v>
      </c>
    </row>
    <row r="52597" spans="7:7">
      <c r="G52597" s="162" t="s">
        <v>52842</v>
      </c>
    </row>
    <row r="52598" spans="7:7">
      <c r="G52598" s="162" t="s">
        <v>52843</v>
      </c>
    </row>
    <row r="52599" spans="7:7">
      <c r="G52599" s="162" t="s">
        <v>52844</v>
      </c>
    </row>
    <row r="52600" spans="7:7">
      <c r="G52600" s="162" t="s">
        <v>52845</v>
      </c>
    </row>
    <row r="52601" spans="7:7">
      <c r="G52601" s="162" t="s">
        <v>52846</v>
      </c>
    </row>
    <row r="52602" spans="7:7">
      <c r="G52602" s="162" t="s">
        <v>52847</v>
      </c>
    </row>
    <row r="52603" spans="7:7">
      <c r="G52603" s="162" t="s">
        <v>52848</v>
      </c>
    </row>
    <row r="52604" spans="7:7">
      <c r="G52604" s="162" t="s">
        <v>52849</v>
      </c>
    </row>
    <row r="52605" spans="7:7">
      <c r="G52605" s="162" t="s">
        <v>52850</v>
      </c>
    </row>
    <row r="52606" spans="7:7">
      <c r="G52606" s="162" t="s">
        <v>52851</v>
      </c>
    </row>
    <row r="52607" spans="7:7">
      <c r="G52607" s="162" t="s">
        <v>52852</v>
      </c>
    </row>
    <row r="52608" spans="7:7">
      <c r="G52608" s="162" t="s">
        <v>52853</v>
      </c>
    </row>
    <row r="52609" spans="7:7">
      <c r="G52609" s="162" t="s">
        <v>52854</v>
      </c>
    </row>
    <row r="52610" spans="7:7">
      <c r="G52610" s="162" t="s">
        <v>52855</v>
      </c>
    </row>
    <row r="52611" spans="7:7">
      <c r="G52611" s="162" t="s">
        <v>52856</v>
      </c>
    </row>
    <row r="52612" spans="7:7">
      <c r="G52612" s="162" t="s">
        <v>52857</v>
      </c>
    </row>
    <row r="52613" spans="7:7">
      <c r="G52613" s="162" t="s">
        <v>52858</v>
      </c>
    </row>
    <row r="52614" spans="7:7">
      <c r="G52614" s="162" t="s">
        <v>52859</v>
      </c>
    </row>
    <row r="52615" spans="7:7">
      <c r="G52615" s="162" t="s">
        <v>52860</v>
      </c>
    </row>
    <row r="52616" spans="7:7">
      <c r="G52616" s="162" t="s">
        <v>52861</v>
      </c>
    </row>
    <row r="52617" spans="7:7">
      <c r="G52617" s="162" t="s">
        <v>52862</v>
      </c>
    </row>
    <row r="52618" spans="7:7">
      <c r="G52618" s="162" t="s">
        <v>52863</v>
      </c>
    </row>
    <row r="52619" spans="7:7">
      <c r="G52619" s="162" t="s">
        <v>52864</v>
      </c>
    </row>
    <row r="52620" spans="7:7">
      <c r="G52620" s="162" t="s">
        <v>52865</v>
      </c>
    </row>
    <row r="52621" spans="7:7">
      <c r="G52621" s="162" t="s">
        <v>52866</v>
      </c>
    </row>
    <row r="52622" spans="7:7">
      <c r="G52622" s="162" t="s">
        <v>52867</v>
      </c>
    </row>
    <row r="52623" spans="7:7">
      <c r="G52623" s="162" t="s">
        <v>52868</v>
      </c>
    </row>
    <row r="52624" spans="7:7">
      <c r="G52624" s="162" t="s">
        <v>52869</v>
      </c>
    </row>
    <row r="52625" spans="7:7">
      <c r="G52625" s="162" t="s">
        <v>52870</v>
      </c>
    </row>
    <row r="52626" spans="7:7">
      <c r="G52626" s="162" t="s">
        <v>52871</v>
      </c>
    </row>
    <row r="52627" spans="7:7">
      <c r="G52627" s="162" t="s">
        <v>52872</v>
      </c>
    </row>
    <row r="52628" spans="7:7">
      <c r="G52628" s="162" t="s">
        <v>52873</v>
      </c>
    </row>
    <row r="52629" spans="7:7">
      <c r="G52629" s="162" t="s">
        <v>52874</v>
      </c>
    </row>
    <row r="52630" spans="7:7">
      <c r="G52630" s="162" t="s">
        <v>52875</v>
      </c>
    </row>
    <row r="52631" spans="7:7">
      <c r="G52631" s="162" t="s">
        <v>52876</v>
      </c>
    </row>
    <row r="52632" spans="7:7">
      <c r="G52632" s="162" t="s">
        <v>52877</v>
      </c>
    </row>
    <row r="52633" spans="7:7">
      <c r="G52633" s="162" t="s">
        <v>52878</v>
      </c>
    </row>
    <row r="52634" spans="7:7">
      <c r="G52634" s="162" t="s">
        <v>52879</v>
      </c>
    </row>
    <row r="52635" spans="7:7">
      <c r="G52635" s="162" t="s">
        <v>52880</v>
      </c>
    </row>
    <row r="52636" spans="7:7">
      <c r="G52636" s="162" t="s">
        <v>52881</v>
      </c>
    </row>
    <row r="52637" spans="7:7">
      <c r="G52637" s="162" t="s">
        <v>52882</v>
      </c>
    </row>
    <row r="52638" spans="7:7">
      <c r="G52638" s="162" t="s">
        <v>52883</v>
      </c>
    </row>
    <row r="52639" spans="7:7">
      <c r="G52639" s="162" t="s">
        <v>52884</v>
      </c>
    </row>
    <row r="52640" spans="7:7">
      <c r="G52640" s="162" t="s">
        <v>52885</v>
      </c>
    </row>
    <row r="52641" spans="7:7">
      <c r="G52641" s="162" t="s">
        <v>52886</v>
      </c>
    </row>
    <row r="52642" spans="7:7">
      <c r="G52642" s="162" t="s">
        <v>52887</v>
      </c>
    </row>
    <row r="52643" spans="7:7">
      <c r="G52643" s="162" t="s">
        <v>52888</v>
      </c>
    </row>
    <row r="52644" spans="7:7">
      <c r="G52644" s="162" t="s">
        <v>52889</v>
      </c>
    </row>
    <row r="52645" spans="7:7">
      <c r="G52645" s="162" t="s">
        <v>52890</v>
      </c>
    </row>
    <row r="52646" spans="7:7">
      <c r="G52646" s="162" t="s">
        <v>52891</v>
      </c>
    </row>
    <row r="52647" spans="7:7">
      <c r="G52647" s="162" t="s">
        <v>52892</v>
      </c>
    </row>
    <row r="52648" spans="7:7">
      <c r="G52648" s="162" t="s">
        <v>52893</v>
      </c>
    </row>
    <row r="52649" spans="7:7">
      <c r="G52649" s="162" t="s">
        <v>52894</v>
      </c>
    </row>
    <row r="52650" spans="7:7">
      <c r="G52650" s="162" t="s">
        <v>52895</v>
      </c>
    </row>
    <row r="52651" spans="7:7">
      <c r="G52651" s="162" t="s">
        <v>52896</v>
      </c>
    </row>
    <row r="52652" spans="7:7">
      <c r="G52652" s="162" t="s">
        <v>52897</v>
      </c>
    </row>
    <row r="52653" spans="7:7">
      <c r="G52653" s="162" t="s">
        <v>52898</v>
      </c>
    </row>
    <row r="52654" spans="7:7">
      <c r="G52654" s="162" t="s">
        <v>52899</v>
      </c>
    </row>
    <row r="52655" spans="7:7">
      <c r="G52655" s="162" t="s">
        <v>52900</v>
      </c>
    </row>
    <row r="52656" spans="7:7">
      <c r="G52656" s="162" t="s">
        <v>52901</v>
      </c>
    </row>
    <row r="52657" spans="7:7">
      <c r="G52657" s="162" t="s">
        <v>52902</v>
      </c>
    </row>
    <row r="52658" spans="7:7">
      <c r="G52658" s="162" t="s">
        <v>52903</v>
      </c>
    </row>
    <row r="52659" spans="7:7">
      <c r="G52659" s="162" t="s">
        <v>52904</v>
      </c>
    </row>
    <row r="52660" spans="7:7">
      <c r="G52660" s="162" t="s">
        <v>52905</v>
      </c>
    </row>
    <row r="52661" spans="7:7">
      <c r="G52661" s="162" t="s">
        <v>52906</v>
      </c>
    </row>
    <row r="52662" spans="7:7">
      <c r="G52662" s="162" t="s">
        <v>52907</v>
      </c>
    </row>
    <row r="52663" spans="7:7">
      <c r="G52663" s="162" t="s">
        <v>52908</v>
      </c>
    </row>
    <row r="52664" spans="7:7">
      <c r="G52664" s="162" t="s">
        <v>52909</v>
      </c>
    </row>
    <row r="52665" spans="7:7">
      <c r="G52665" s="162" t="s">
        <v>52910</v>
      </c>
    </row>
    <row r="52666" spans="7:7">
      <c r="G52666" s="162" t="s">
        <v>52911</v>
      </c>
    </row>
    <row r="52667" spans="7:7">
      <c r="G52667" s="162" t="s">
        <v>52912</v>
      </c>
    </row>
    <row r="52668" spans="7:7">
      <c r="G52668" s="162" t="s">
        <v>52913</v>
      </c>
    </row>
    <row r="52669" spans="7:7">
      <c r="G52669" s="162" t="s">
        <v>52914</v>
      </c>
    </row>
    <row r="52670" spans="7:7">
      <c r="G52670" s="162" t="s">
        <v>52915</v>
      </c>
    </row>
    <row r="52671" spans="7:7">
      <c r="G52671" s="162" t="s">
        <v>52916</v>
      </c>
    </row>
    <row r="52672" spans="7:7">
      <c r="G52672" s="162" t="s">
        <v>52917</v>
      </c>
    </row>
    <row r="52673" spans="7:7">
      <c r="G52673" s="162" t="s">
        <v>52918</v>
      </c>
    </row>
    <row r="52674" spans="7:7">
      <c r="G52674" s="162" t="s">
        <v>52919</v>
      </c>
    </row>
    <row r="52675" spans="7:7">
      <c r="G52675" s="162" t="s">
        <v>52920</v>
      </c>
    </row>
    <row r="52676" spans="7:7">
      <c r="G52676" s="162" t="s">
        <v>52921</v>
      </c>
    </row>
    <row r="52677" spans="7:7">
      <c r="G52677" s="162" t="s">
        <v>52922</v>
      </c>
    </row>
    <row r="52678" spans="7:7">
      <c r="G52678" s="162" t="s">
        <v>52923</v>
      </c>
    </row>
    <row r="52679" spans="7:7">
      <c r="G52679" s="162" t="s">
        <v>52924</v>
      </c>
    </row>
    <row r="52680" spans="7:7">
      <c r="G52680" s="162" t="s">
        <v>52925</v>
      </c>
    </row>
    <row r="52681" spans="7:7">
      <c r="G52681" s="162" t="s">
        <v>52926</v>
      </c>
    </row>
    <row r="52682" spans="7:7">
      <c r="G52682" s="162" t="s">
        <v>52927</v>
      </c>
    </row>
    <row r="52683" spans="7:7">
      <c r="G52683" s="162" t="s">
        <v>52928</v>
      </c>
    </row>
    <row r="52684" spans="7:7">
      <c r="G52684" s="162" t="s">
        <v>52929</v>
      </c>
    </row>
    <row r="52685" spans="7:7">
      <c r="G52685" s="162" t="s">
        <v>52930</v>
      </c>
    </row>
    <row r="52686" spans="7:7">
      <c r="G52686" s="162" t="s">
        <v>52931</v>
      </c>
    </row>
    <row r="52687" spans="7:7">
      <c r="G52687" s="162" t="s">
        <v>52932</v>
      </c>
    </row>
    <row r="52688" spans="7:7">
      <c r="G52688" s="162" t="s">
        <v>52933</v>
      </c>
    </row>
    <row r="52689" spans="7:7">
      <c r="G52689" s="162" t="s">
        <v>52934</v>
      </c>
    </row>
    <row r="52690" spans="7:7">
      <c r="G52690" s="162" t="s">
        <v>52935</v>
      </c>
    </row>
    <row r="52691" spans="7:7">
      <c r="G52691" s="162" t="s">
        <v>52936</v>
      </c>
    </row>
    <row r="52692" spans="7:7">
      <c r="G52692" s="162" t="s">
        <v>52937</v>
      </c>
    </row>
    <row r="52693" spans="7:7">
      <c r="G52693" s="162" t="s">
        <v>52938</v>
      </c>
    </row>
    <row r="52694" spans="7:7">
      <c r="G52694" s="162" t="s">
        <v>52939</v>
      </c>
    </row>
    <row r="52695" spans="7:7">
      <c r="G52695" s="162" t="s">
        <v>52940</v>
      </c>
    </row>
    <row r="52696" spans="7:7">
      <c r="G52696" s="162" t="s">
        <v>52941</v>
      </c>
    </row>
    <row r="52697" spans="7:7">
      <c r="G52697" s="162" t="s">
        <v>52942</v>
      </c>
    </row>
    <row r="52698" spans="7:7">
      <c r="G52698" s="162" t="s">
        <v>52943</v>
      </c>
    </row>
    <row r="52699" spans="7:7">
      <c r="G52699" s="162" t="s">
        <v>52944</v>
      </c>
    </row>
    <row r="52700" spans="7:7">
      <c r="G52700" s="162" t="s">
        <v>52945</v>
      </c>
    </row>
    <row r="52701" spans="7:7">
      <c r="G52701" s="162" t="s">
        <v>52946</v>
      </c>
    </row>
    <row r="52702" spans="7:7">
      <c r="G52702" s="162" t="s">
        <v>52947</v>
      </c>
    </row>
    <row r="52703" spans="7:7">
      <c r="G52703" s="162" t="s">
        <v>52948</v>
      </c>
    </row>
    <row r="52704" spans="7:7">
      <c r="G52704" s="162" t="s">
        <v>52949</v>
      </c>
    </row>
    <row r="52705" spans="7:7">
      <c r="G52705" s="162" t="s">
        <v>52950</v>
      </c>
    </row>
    <row r="52706" spans="7:7">
      <c r="G52706" s="162" t="s">
        <v>52951</v>
      </c>
    </row>
    <row r="52707" spans="7:7">
      <c r="G52707" s="162" t="s">
        <v>52952</v>
      </c>
    </row>
    <row r="52708" spans="7:7">
      <c r="G52708" s="162" t="s">
        <v>52953</v>
      </c>
    </row>
    <row r="52709" spans="7:7">
      <c r="G52709" s="162" t="s">
        <v>52954</v>
      </c>
    </row>
    <row r="52710" spans="7:7">
      <c r="G52710" s="162" t="s">
        <v>52955</v>
      </c>
    </row>
    <row r="52711" spans="7:7">
      <c r="G52711" s="162" t="s">
        <v>52956</v>
      </c>
    </row>
    <row r="52712" spans="7:7">
      <c r="G52712" s="162" t="s">
        <v>52957</v>
      </c>
    </row>
    <row r="52713" spans="7:7">
      <c r="G52713" s="162" t="s">
        <v>52958</v>
      </c>
    </row>
    <row r="52714" spans="7:7">
      <c r="G52714" s="162" t="s">
        <v>52959</v>
      </c>
    </row>
    <row r="52715" spans="7:7">
      <c r="G52715" s="162" t="s">
        <v>52960</v>
      </c>
    </row>
    <row r="52716" spans="7:7">
      <c r="G52716" s="162" t="s">
        <v>52961</v>
      </c>
    </row>
    <row r="52717" spans="7:7">
      <c r="G52717" s="162" t="s">
        <v>52962</v>
      </c>
    </row>
    <row r="52718" spans="7:7">
      <c r="G52718" s="162" t="s">
        <v>52963</v>
      </c>
    </row>
    <row r="52719" spans="7:7">
      <c r="G52719" s="162" t="s">
        <v>52964</v>
      </c>
    </row>
    <row r="52720" spans="7:7">
      <c r="G52720" s="162" t="s">
        <v>52965</v>
      </c>
    </row>
    <row r="52721" spans="7:7">
      <c r="G52721" s="162" t="s">
        <v>52966</v>
      </c>
    </row>
    <row r="52722" spans="7:7">
      <c r="G52722" s="162" t="s">
        <v>52967</v>
      </c>
    </row>
    <row r="52723" spans="7:7">
      <c r="G52723" s="162" t="s">
        <v>52968</v>
      </c>
    </row>
    <row r="52724" spans="7:7">
      <c r="G52724" s="162" t="s">
        <v>52969</v>
      </c>
    </row>
    <row r="52725" spans="7:7">
      <c r="G52725" s="162" t="s">
        <v>52970</v>
      </c>
    </row>
    <row r="52726" spans="7:7">
      <c r="G52726" s="162" t="s">
        <v>52971</v>
      </c>
    </row>
    <row r="52727" spans="7:7">
      <c r="G52727" s="162" t="s">
        <v>52972</v>
      </c>
    </row>
    <row r="52728" spans="7:7">
      <c r="G52728" s="162" t="s">
        <v>52973</v>
      </c>
    </row>
    <row r="52729" spans="7:7">
      <c r="G52729" s="162" t="s">
        <v>52974</v>
      </c>
    </row>
    <row r="52730" spans="7:7">
      <c r="G52730" s="162" t="s">
        <v>52975</v>
      </c>
    </row>
    <row r="52731" spans="7:7">
      <c r="G52731" s="162" t="s">
        <v>52976</v>
      </c>
    </row>
    <row r="52732" spans="7:7">
      <c r="G52732" s="162" t="s">
        <v>52977</v>
      </c>
    </row>
    <row r="52733" spans="7:7">
      <c r="G52733" s="162" t="s">
        <v>52978</v>
      </c>
    </row>
    <row r="52734" spans="7:7">
      <c r="G52734" s="162" t="s">
        <v>52979</v>
      </c>
    </row>
    <row r="52735" spans="7:7">
      <c r="G52735" s="162" t="s">
        <v>52980</v>
      </c>
    </row>
    <row r="52736" spans="7:7">
      <c r="G52736" s="162" t="s">
        <v>52981</v>
      </c>
    </row>
    <row r="52737" spans="7:7">
      <c r="G52737" s="162" t="s">
        <v>52982</v>
      </c>
    </row>
    <row r="52738" spans="7:7">
      <c r="G52738" s="162" t="s">
        <v>52983</v>
      </c>
    </row>
    <row r="52739" spans="7:7">
      <c r="G52739" s="162" t="s">
        <v>52984</v>
      </c>
    </row>
    <row r="52740" spans="7:7">
      <c r="G52740" s="162" t="s">
        <v>52985</v>
      </c>
    </row>
    <row r="52741" spans="7:7">
      <c r="G52741" s="162" t="s">
        <v>52986</v>
      </c>
    </row>
    <row r="52742" spans="7:7">
      <c r="G52742" s="162" t="s">
        <v>52987</v>
      </c>
    </row>
    <row r="52743" spans="7:7">
      <c r="G52743" s="162" t="s">
        <v>52988</v>
      </c>
    </row>
    <row r="52744" spans="7:7">
      <c r="G52744" s="162" t="s">
        <v>52989</v>
      </c>
    </row>
    <row r="52745" spans="7:7">
      <c r="G52745" s="162" t="s">
        <v>52990</v>
      </c>
    </row>
    <row r="52746" spans="7:7">
      <c r="G52746" s="162" t="s">
        <v>52991</v>
      </c>
    </row>
    <row r="52747" spans="7:7">
      <c r="G52747" s="162" t="s">
        <v>52992</v>
      </c>
    </row>
    <row r="52748" spans="7:7">
      <c r="G52748" s="162" t="s">
        <v>52993</v>
      </c>
    </row>
    <row r="52749" spans="7:7">
      <c r="G52749" s="162" t="s">
        <v>52994</v>
      </c>
    </row>
    <row r="52750" spans="7:7">
      <c r="G52750" s="162" t="s">
        <v>52995</v>
      </c>
    </row>
    <row r="52751" spans="7:7">
      <c r="G52751" s="162" t="s">
        <v>52996</v>
      </c>
    </row>
    <row r="52752" spans="7:7">
      <c r="G52752" s="162" t="s">
        <v>52997</v>
      </c>
    </row>
    <row r="52753" spans="7:7">
      <c r="G52753" s="162" t="s">
        <v>52998</v>
      </c>
    </row>
    <row r="52754" spans="7:7">
      <c r="G52754" s="162" t="s">
        <v>52999</v>
      </c>
    </row>
    <row r="52755" spans="7:7">
      <c r="G52755" s="162" t="s">
        <v>53000</v>
      </c>
    </row>
    <row r="52756" spans="7:7">
      <c r="G52756" s="162" t="s">
        <v>53001</v>
      </c>
    </row>
    <row r="52757" spans="7:7">
      <c r="G52757" s="162" t="s">
        <v>53002</v>
      </c>
    </row>
    <row r="52758" spans="7:7">
      <c r="G52758" s="162" t="s">
        <v>53003</v>
      </c>
    </row>
    <row r="52759" spans="7:7">
      <c r="G52759" s="162" t="s">
        <v>53004</v>
      </c>
    </row>
    <row r="52760" spans="7:7">
      <c r="G52760" s="162" t="s">
        <v>53005</v>
      </c>
    </row>
    <row r="52761" spans="7:7">
      <c r="G52761" s="162" t="s">
        <v>53006</v>
      </c>
    </row>
    <row r="52762" spans="7:7">
      <c r="G52762" s="162" t="s">
        <v>53007</v>
      </c>
    </row>
    <row r="52763" spans="7:7">
      <c r="G52763" s="162" t="s">
        <v>53008</v>
      </c>
    </row>
    <row r="52764" spans="7:7">
      <c r="G52764" s="162" t="s">
        <v>53009</v>
      </c>
    </row>
    <row r="52765" spans="7:7">
      <c r="G52765" s="162" t="s">
        <v>53010</v>
      </c>
    </row>
    <row r="52766" spans="7:7">
      <c r="G52766" s="162" t="s">
        <v>53011</v>
      </c>
    </row>
    <row r="52767" spans="7:7">
      <c r="G52767" s="162" t="s">
        <v>53012</v>
      </c>
    </row>
    <row r="52768" spans="7:7">
      <c r="G52768" s="162" t="s">
        <v>53013</v>
      </c>
    </row>
    <row r="52769" spans="7:7">
      <c r="G52769" s="162" t="s">
        <v>53014</v>
      </c>
    </row>
    <row r="52770" spans="7:7">
      <c r="G52770" s="162" t="s">
        <v>53015</v>
      </c>
    </row>
    <row r="52771" spans="7:7">
      <c r="G52771" s="162" t="s">
        <v>53016</v>
      </c>
    </row>
    <row r="52772" spans="7:7">
      <c r="G52772" s="162" t="s">
        <v>53017</v>
      </c>
    </row>
    <row r="52773" spans="7:7">
      <c r="G52773" s="162" t="s">
        <v>53018</v>
      </c>
    </row>
    <row r="52774" spans="7:7">
      <c r="G52774" s="162" t="s">
        <v>53019</v>
      </c>
    </row>
    <row r="52775" spans="7:7">
      <c r="G52775" s="162" t="s">
        <v>53020</v>
      </c>
    </row>
    <row r="52776" spans="7:7">
      <c r="G52776" s="162" t="s">
        <v>53021</v>
      </c>
    </row>
    <row r="52777" spans="7:7">
      <c r="G52777" s="162" t="s">
        <v>53022</v>
      </c>
    </row>
    <row r="52778" spans="7:7">
      <c r="G52778" s="162" t="s">
        <v>53023</v>
      </c>
    </row>
    <row r="52779" spans="7:7">
      <c r="G52779" s="162" t="s">
        <v>53024</v>
      </c>
    </row>
    <row r="52780" spans="7:7">
      <c r="G52780" s="162" t="s">
        <v>53025</v>
      </c>
    </row>
    <row r="52781" spans="7:7">
      <c r="G52781" s="162" t="s">
        <v>53026</v>
      </c>
    </row>
    <row r="52782" spans="7:7">
      <c r="G52782" s="162" t="s">
        <v>53027</v>
      </c>
    </row>
    <row r="52783" spans="7:7">
      <c r="G52783" s="162" t="s">
        <v>53028</v>
      </c>
    </row>
    <row r="52784" spans="7:7">
      <c r="G52784" s="162" t="s">
        <v>53029</v>
      </c>
    </row>
    <row r="52785" spans="7:7">
      <c r="G52785" s="162" t="s">
        <v>53030</v>
      </c>
    </row>
    <row r="52786" spans="7:7">
      <c r="G52786" s="162" t="s">
        <v>53031</v>
      </c>
    </row>
    <row r="52787" spans="7:7">
      <c r="G52787" s="162" t="s">
        <v>53032</v>
      </c>
    </row>
    <row r="52788" spans="7:7">
      <c r="G52788" s="162" t="s">
        <v>53033</v>
      </c>
    </row>
    <row r="52789" spans="7:7">
      <c r="G52789" s="162" t="s">
        <v>53034</v>
      </c>
    </row>
    <row r="52790" spans="7:7">
      <c r="G52790" s="162" t="s">
        <v>53035</v>
      </c>
    </row>
    <row r="52791" spans="7:7">
      <c r="G52791" s="162" t="s">
        <v>53036</v>
      </c>
    </row>
    <row r="52792" spans="7:7">
      <c r="G52792" s="162" t="s">
        <v>53037</v>
      </c>
    </row>
    <row r="52793" spans="7:7">
      <c r="G52793" s="162" t="s">
        <v>53038</v>
      </c>
    </row>
    <row r="52794" spans="7:7">
      <c r="G52794" s="162" t="s">
        <v>53039</v>
      </c>
    </row>
    <row r="52795" spans="7:7">
      <c r="G52795" s="162" t="s">
        <v>53040</v>
      </c>
    </row>
    <row r="52796" spans="7:7">
      <c r="G52796" s="162" t="s">
        <v>53041</v>
      </c>
    </row>
    <row r="52797" spans="7:7">
      <c r="G52797" s="162" t="s">
        <v>53042</v>
      </c>
    </row>
    <row r="52798" spans="7:7">
      <c r="G52798" s="162" t="s">
        <v>53043</v>
      </c>
    </row>
    <row r="52799" spans="7:7">
      <c r="G52799" s="162" t="s">
        <v>53044</v>
      </c>
    </row>
    <row r="52800" spans="7:7">
      <c r="G52800" s="162" t="s">
        <v>53045</v>
      </c>
    </row>
    <row r="52801" spans="7:7">
      <c r="G52801" s="162" t="s">
        <v>53046</v>
      </c>
    </row>
    <row r="52802" spans="7:7">
      <c r="G52802" s="162" t="s">
        <v>53047</v>
      </c>
    </row>
    <row r="52803" spans="7:7">
      <c r="G52803" s="162" t="s">
        <v>53048</v>
      </c>
    </row>
    <row r="52804" spans="7:7">
      <c r="G52804" s="162" t="s">
        <v>53049</v>
      </c>
    </row>
    <row r="52805" spans="7:7">
      <c r="G52805" s="162" t="s">
        <v>53050</v>
      </c>
    </row>
    <row r="52806" spans="7:7">
      <c r="G52806" s="162" t="s">
        <v>53051</v>
      </c>
    </row>
    <row r="52807" spans="7:7">
      <c r="G52807" s="162" t="s">
        <v>53052</v>
      </c>
    </row>
    <row r="52808" spans="7:7">
      <c r="G52808" s="162" t="s">
        <v>53053</v>
      </c>
    </row>
    <row r="52809" spans="7:7">
      <c r="G52809" s="162" t="s">
        <v>53054</v>
      </c>
    </row>
    <row r="52810" spans="7:7">
      <c r="G52810" s="162" t="s">
        <v>53055</v>
      </c>
    </row>
    <row r="52811" spans="7:7">
      <c r="G52811" s="162" t="s">
        <v>53056</v>
      </c>
    </row>
    <row r="52812" spans="7:7">
      <c r="G52812" s="162" t="s">
        <v>53057</v>
      </c>
    </row>
    <row r="52813" spans="7:7">
      <c r="G52813" s="162" t="s">
        <v>53058</v>
      </c>
    </row>
    <row r="52814" spans="7:7">
      <c r="G52814" s="162" t="s">
        <v>53059</v>
      </c>
    </row>
    <row r="52815" spans="7:7">
      <c r="G52815" s="162" t="s">
        <v>53060</v>
      </c>
    </row>
    <row r="52816" spans="7:7">
      <c r="G52816" s="162" t="s">
        <v>53061</v>
      </c>
    </row>
    <row r="52817" spans="7:7">
      <c r="G52817" s="162" t="s">
        <v>53062</v>
      </c>
    </row>
    <row r="52818" spans="7:7">
      <c r="G52818" s="162" t="s">
        <v>53063</v>
      </c>
    </row>
    <row r="52819" spans="7:7">
      <c r="G52819" s="162" t="s">
        <v>53064</v>
      </c>
    </row>
    <row r="52820" spans="7:7">
      <c r="G52820" s="162" t="s">
        <v>53065</v>
      </c>
    </row>
    <row r="52821" spans="7:7">
      <c r="G52821" s="162" t="s">
        <v>53066</v>
      </c>
    </row>
    <row r="52822" spans="7:7">
      <c r="G52822" s="162" t="s">
        <v>53067</v>
      </c>
    </row>
    <row r="52823" spans="7:7">
      <c r="G52823" s="162" t="s">
        <v>53068</v>
      </c>
    </row>
    <row r="52824" spans="7:7">
      <c r="G52824" s="162" t="s">
        <v>53069</v>
      </c>
    </row>
    <row r="52825" spans="7:7">
      <c r="G52825" s="162" t="s">
        <v>53070</v>
      </c>
    </row>
    <row r="52826" spans="7:7">
      <c r="G52826" s="162" t="s">
        <v>53071</v>
      </c>
    </row>
    <row r="52827" spans="7:7">
      <c r="G52827" s="162" t="s">
        <v>53072</v>
      </c>
    </row>
    <row r="52828" spans="7:7">
      <c r="G52828" s="162" t="s">
        <v>53073</v>
      </c>
    </row>
    <row r="52829" spans="7:7">
      <c r="G52829" s="162" t="s">
        <v>53074</v>
      </c>
    </row>
    <row r="52830" spans="7:7">
      <c r="G52830" s="162" t="s">
        <v>53075</v>
      </c>
    </row>
    <row r="52831" spans="7:7">
      <c r="G52831" s="162" t="s">
        <v>53076</v>
      </c>
    </row>
    <row r="52832" spans="7:7">
      <c r="G52832" s="162" t="s">
        <v>53077</v>
      </c>
    </row>
    <row r="52833" spans="7:7">
      <c r="G52833" s="162" t="s">
        <v>53078</v>
      </c>
    </row>
    <row r="52834" spans="7:7">
      <c r="G52834" s="162" t="s">
        <v>53079</v>
      </c>
    </row>
    <row r="52835" spans="7:7">
      <c r="G52835" s="162" t="s">
        <v>53080</v>
      </c>
    </row>
    <row r="52836" spans="7:7">
      <c r="G52836" s="162" t="s">
        <v>53081</v>
      </c>
    </row>
    <row r="52837" spans="7:7">
      <c r="G52837" s="162" t="s">
        <v>53082</v>
      </c>
    </row>
    <row r="52838" spans="7:7">
      <c r="G52838" s="162" t="s">
        <v>53083</v>
      </c>
    </row>
    <row r="52839" spans="7:7">
      <c r="G52839" s="162" t="s">
        <v>53084</v>
      </c>
    </row>
    <row r="52840" spans="7:7">
      <c r="G52840" s="162" t="s">
        <v>53085</v>
      </c>
    </row>
    <row r="52841" spans="7:7">
      <c r="G52841" s="162" t="s">
        <v>53086</v>
      </c>
    </row>
    <row r="52842" spans="7:7">
      <c r="G52842" s="162" t="s">
        <v>53087</v>
      </c>
    </row>
    <row r="52843" spans="7:7">
      <c r="G52843" s="162" t="s">
        <v>53088</v>
      </c>
    </row>
    <row r="52844" spans="7:7">
      <c r="G52844" s="162" t="s">
        <v>53089</v>
      </c>
    </row>
    <row r="52845" spans="7:7">
      <c r="G52845" s="162" t="s">
        <v>53090</v>
      </c>
    </row>
    <row r="52846" spans="7:7">
      <c r="G52846" s="162" t="s">
        <v>53091</v>
      </c>
    </row>
    <row r="52847" spans="7:7">
      <c r="G52847" s="162" t="s">
        <v>53092</v>
      </c>
    </row>
    <row r="52848" spans="7:7">
      <c r="G52848" s="162" t="s">
        <v>53093</v>
      </c>
    </row>
    <row r="52849" spans="7:7">
      <c r="G52849" s="162" t="s">
        <v>53094</v>
      </c>
    </row>
    <row r="52850" spans="7:7">
      <c r="G52850" s="162" t="s">
        <v>53095</v>
      </c>
    </row>
    <row r="52851" spans="7:7">
      <c r="G52851" s="162" t="s">
        <v>53096</v>
      </c>
    </row>
    <row r="52852" spans="7:7">
      <c r="G52852" s="162" t="s">
        <v>53097</v>
      </c>
    </row>
    <row r="52853" spans="7:7">
      <c r="G52853" s="162" t="s">
        <v>53098</v>
      </c>
    </row>
    <row r="52854" spans="7:7">
      <c r="G52854" s="162" t="s">
        <v>53099</v>
      </c>
    </row>
    <row r="52855" spans="7:7">
      <c r="G52855" s="162" t="s">
        <v>53100</v>
      </c>
    </row>
    <row r="52856" spans="7:7">
      <c r="G52856" s="162" t="s">
        <v>53101</v>
      </c>
    </row>
    <row r="52857" spans="7:7">
      <c r="G52857" s="162" t="s">
        <v>53102</v>
      </c>
    </row>
    <row r="52858" spans="7:7">
      <c r="G52858" s="162" t="s">
        <v>53103</v>
      </c>
    </row>
    <row r="52859" spans="7:7">
      <c r="G52859" s="162" t="s">
        <v>53104</v>
      </c>
    </row>
    <row r="52860" spans="7:7">
      <c r="G52860" s="162" t="s">
        <v>53105</v>
      </c>
    </row>
    <row r="52861" spans="7:7">
      <c r="G52861" s="162" t="s">
        <v>53106</v>
      </c>
    </row>
    <row r="52862" spans="7:7">
      <c r="G52862" s="162" t="s">
        <v>53107</v>
      </c>
    </row>
    <row r="52863" spans="7:7">
      <c r="G52863" s="162" t="s">
        <v>53108</v>
      </c>
    </row>
    <row r="52864" spans="7:7">
      <c r="G52864" s="162" t="s">
        <v>53109</v>
      </c>
    </row>
    <row r="52865" spans="7:7">
      <c r="G52865" s="162" t="s">
        <v>53110</v>
      </c>
    </row>
    <row r="52866" spans="7:7">
      <c r="G52866" s="162" t="s">
        <v>53111</v>
      </c>
    </row>
    <row r="52867" spans="7:7">
      <c r="G52867" s="162" t="s">
        <v>53112</v>
      </c>
    </row>
    <row r="52868" spans="7:7">
      <c r="G52868" s="162" t="s">
        <v>53113</v>
      </c>
    </row>
    <row r="52869" spans="7:7">
      <c r="G52869" s="162" t="s">
        <v>53114</v>
      </c>
    </row>
    <row r="52870" spans="7:7">
      <c r="G52870" s="162" t="s">
        <v>53115</v>
      </c>
    </row>
    <row r="52871" spans="7:7">
      <c r="G52871" s="162" t="s">
        <v>53116</v>
      </c>
    </row>
    <row r="52872" spans="7:7">
      <c r="G52872" s="162" t="s">
        <v>53117</v>
      </c>
    </row>
    <row r="52873" spans="7:7">
      <c r="G52873" s="162" t="s">
        <v>53118</v>
      </c>
    </row>
    <row r="52874" spans="7:7">
      <c r="G52874" s="162" t="s">
        <v>53119</v>
      </c>
    </row>
    <row r="52875" spans="7:7">
      <c r="G52875" s="162" t="s">
        <v>53120</v>
      </c>
    </row>
    <row r="52876" spans="7:7">
      <c r="G52876" s="162" t="s">
        <v>53121</v>
      </c>
    </row>
    <row r="52877" spans="7:7">
      <c r="G52877" s="162" t="s">
        <v>53122</v>
      </c>
    </row>
    <row r="52878" spans="7:7">
      <c r="G52878" s="162" t="s">
        <v>53123</v>
      </c>
    </row>
    <row r="52879" spans="7:7">
      <c r="G52879" s="162" t="s">
        <v>53124</v>
      </c>
    </row>
    <row r="52880" spans="7:7">
      <c r="G52880" s="162" t="s">
        <v>53125</v>
      </c>
    </row>
    <row r="52881" spans="7:7">
      <c r="G52881" s="162" t="s">
        <v>53126</v>
      </c>
    </row>
    <row r="52882" spans="7:7">
      <c r="G52882" s="162" t="s">
        <v>53127</v>
      </c>
    </row>
    <row r="52883" spans="7:7">
      <c r="G52883" s="162" t="s">
        <v>53128</v>
      </c>
    </row>
    <row r="52884" spans="7:7">
      <c r="G52884" s="162" t="s">
        <v>53129</v>
      </c>
    </row>
    <row r="52885" spans="7:7">
      <c r="G52885" s="162" t="s">
        <v>53130</v>
      </c>
    </row>
    <row r="52886" spans="7:7">
      <c r="G52886" s="162" t="s">
        <v>53131</v>
      </c>
    </row>
    <row r="52887" spans="7:7">
      <c r="G52887" s="162" t="s">
        <v>53132</v>
      </c>
    </row>
    <row r="52888" spans="7:7">
      <c r="G52888" s="162" t="s">
        <v>53133</v>
      </c>
    </row>
    <row r="52889" spans="7:7">
      <c r="G52889" s="162" t="s">
        <v>53134</v>
      </c>
    </row>
    <row r="52890" spans="7:7">
      <c r="G52890" s="162" t="s">
        <v>53135</v>
      </c>
    </row>
    <row r="52891" spans="7:7">
      <c r="G52891" s="162" t="s">
        <v>53136</v>
      </c>
    </row>
    <row r="52892" spans="7:7">
      <c r="G52892" s="162" t="s">
        <v>53137</v>
      </c>
    </row>
    <row r="52893" spans="7:7">
      <c r="G52893" s="162" t="s">
        <v>53138</v>
      </c>
    </row>
    <row r="52894" spans="7:7">
      <c r="G52894" s="162" t="s">
        <v>53139</v>
      </c>
    </row>
    <row r="52895" spans="7:7">
      <c r="G52895" s="162" t="s">
        <v>53140</v>
      </c>
    </row>
    <row r="52896" spans="7:7">
      <c r="G52896" s="162" t="s">
        <v>53141</v>
      </c>
    </row>
    <row r="52897" spans="7:7">
      <c r="G52897" s="162" t="s">
        <v>53142</v>
      </c>
    </row>
    <row r="52898" spans="7:7">
      <c r="G52898" s="162" t="s">
        <v>53143</v>
      </c>
    </row>
    <row r="52899" spans="7:7">
      <c r="G52899" s="162" t="s">
        <v>53144</v>
      </c>
    </row>
    <row r="52900" spans="7:7">
      <c r="G52900" s="162" t="s">
        <v>53145</v>
      </c>
    </row>
    <row r="52901" spans="7:7">
      <c r="G52901" s="162" t="s">
        <v>53146</v>
      </c>
    </row>
    <row r="52902" spans="7:7">
      <c r="G52902" s="162" t="s">
        <v>53147</v>
      </c>
    </row>
    <row r="52903" spans="7:7">
      <c r="G52903" s="162" t="s">
        <v>53148</v>
      </c>
    </row>
    <row r="52904" spans="7:7">
      <c r="G52904" s="162" t="s">
        <v>53149</v>
      </c>
    </row>
    <row r="52905" spans="7:7">
      <c r="G52905" s="162" t="s">
        <v>53150</v>
      </c>
    </row>
    <row r="52906" spans="7:7">
      <c r="G52906" s="162" t="s">
        <v>53151</v>
      </c>
    </row>
    <row r="52907" spans="7:7">
      <c r="G52907" s="162" t="s">
        <v>53152</v>
      </c>
    </row>
    <row r="52908" spans="7:7">
      <c r="G52908" s="162" t="s">
        <v>53153</v>
      </c>
    </row>
    <row r="52909" spans="7:7">
      <c r="G52909" s="162" t="s">
        <v>53154</v>
      </c>
    </row>
    <row r="52910" spans="7:7">
      <c r="G52910" s="162" t="s">
        <v>53155</v>
      </c>
    </row>
    <row r="52911" spans="7:7">
      <c r="G52911" s="162" t="s">
        <v>53156</v>
      </c>
    </row>
    <row r="52912" spans="7:7">
      <c r="G52912" s="162" t="s">
        <v>53157</v>
      </c>
    </row>
    <row r="52913" spans="7:7">
      <c r="G52913" s="162" t="s">
        <v>53158</v>
      </c>
    </row>
    <row r="52914" spans="7:7">
      <c r="G52914" s="162" t="s">
        <v>53159</v>
      </c>
    </row>
    <row r="52915" spans="7:7">
      <c r="G52915" s="162" t="s">
        <v>53160</v>
      </c>
    </row>
    <row r="52916" spans="7:7">
      <c r="G52916" s="162" t="s">
        <v>53161</v>
      </c>
    </row>
    <row r="52917" spans="7:7">
      <c r="G52917" s="162" t="s">
        <v>53162</v>
      </c>
    </row>
    <row r="52918" spans="7:7">
      <c r="G52918" s="162" t="s">
        <v>53163</v>
      </c>
    </row>
    <row r="52919" spans="7:7">
      <c r="G52919" s="162" t="s">
        <v>53164</v>
      </c>
    </row>
    <row r="52920" spans="7:7">
      <c r="G52920" s="162" t="s">
        <v>53165</v>
      </c>
    </row>
    <row r="52921" spans="7:7">
      <c r="G52921" s="162" t="s">
        <v>53166</v>
      </c>
    </row>
    <row r="52922" spans="7:7">
      <c r="G52922" s="162" t="s">
        <v>53167</v>
      </c>
    </row>
    <row r="52923" spans="7:7">
      <c r="G52923" s="162" t="s">
        <v>53168</v>
      </c>
    </row>
    <row r="52924" spans="7:7">
      <c r="G52924" s="162" t="s">
        <v>53169</v>
      </c>
    </row>
    <row r="52925" spans="7:7">
      <c r="G52925" s="162" t="s">
        <v>53170</v>
      </c>
    </row>
    <row r="52926" spans="7:7">
      <c r="G52926" s="162" t="s">
        <v>53171</v>
      </c>
    </row>
    <row r="52927" spans="7:7">
      <c r="G52927" s="162" t="s">
        <v>53172</v>
      </c>
    </row>
    <row r="52928" spans="7:7">
      <c r="G52928" s="162" t="s">
        <v>53173</v>
      </c>
    </row>
    <row r="52929" spans="7:7">
      <c r="G52929" s="162" t="s">
        <v>53174</v>
      </c>
    </row>
    <row r="52930" spans="7:7">
      <c r="G52930" s="162" t="s">
        <v>53175</v>
      </c>
    </row>
    <row r="52931" spans="7:7">
      <c r="G52931" s="162" t="s">
        <v>53176</v>
      </c>
    </row>
    <row r="52932" spans="7:7">
      <c r="G52932" s="162" t="s">
        <v>53177</v>
      </c>
    </row>
    <row r="52933" spans="7:7">
      <c r="G52933" s="162" t="s">
        <v>53178</v>
      </c>
    </row>
    <row r="52934" spans="7:7">
      <c r="G52934" s="162" t="s">
        <v>53179</v>
      </c>
    </row>
    <row r="52935" spans="7:7">
      <c r="G52935" s="162" t="s">
        <v>53180</v>
      </c>
    </row>
    <row r="52936" spans="7:7">
      <c r="G52936" s="162" t="s">
        <v>53181</v>
      </c>
    </row>
    <row r="52937" spans="7:7">
      <c r="G52937" s="162" t="s">
        <v>53182</v>
      </c>
    </row>
    <row r="52938" spans="7:7">
      <c r="G52938" s="162" t="s">
        <v>53183</v>
      </c>
    </row>
    <row r="52939" spans="7:7">
      <c r="G52939" s="162" t="s">
        <v>53184</v>
      </c>
    </row>
    <row r="52940" spans="7:7">
      <c r="G52940" s="162" t="s">
        <v>53185</v>
      </c>
    </row>
    <row r="52941" spans="7:7">
      <c r="G52941" s="162" t="s">
        <v>53186</v>
      </c>
    </row>
    <row r="52942" spans="7:7">
      <c r="G52942" s="162" t="s">
        <v>53187</v>
      </c>
    </row>
    <row r="52943" spans="7:7">
      <c r="G52943" s="162" t="s">
        <v>53188</v>
      </c>
    </row>
    <row r="52944" spans="7:7">
      <c r="G52944" s="162" t="s">
        <v>53189</v>
      </c>
    </row>
    <row r="52945" spans="7:7">
      <c r="G52945" s="162" t="s">
        <v>53190</v>
      </c>
    </row>
    <row r="52946" spans="7:7">
      <c r="G52946" s="162" t="s">
        <v>53191</v>
      </c>
    </row>
    <row r="52947" spans="7:7">
      <c r="G52947" s="162" t="s">
        <v>53192</v>
      </c>
    </row>
    <row r="52948" spans="7:7">
      <c r="G52948" s="162" t="s">
        <v>53193</v>
      </c>
    </row>
    <row r="52949" spans="7:7">
      <c r="G52949" s="162" t="s">
        <v>53194</v>
      </c>
    </row>
    <row r="52950" spans="7:7">
      <c r="G52950" s="162" t="s">
        <v>53195</v>
      </c>
    </row>
    <row r="52951" spans="7:7">
      <c r="G52951" s="162" t="s">
        <v>53196</v>
      </c>
    </row>
    <row r="52952" spans="7:7">
      <c r="G52952" s="162" t="s">
        <v>53197</v>
      </c>
    </row>
    <row r="52953" spans="7:7">
      <c r="G52953" s="162" t="s">
        <v>53198</v>
      </c>
    </row>
    <row r="52954" spans="7:7">
      <c r="G52954" s="162" t="s">
        <v>53199</v>
      </c>
    </row>
    <row r="52955" spans="7:7">
      <c r="G52955" s="162" t="s">
        <v>53200</v>
      </c>
    </row>
    <row r="52956" spans="7:7">
      <c r="G52956" s="162" t="s">
        <v>53201</v>
      </c>
    </row>
    <row r="52957" spans="7:7">
      <c r="G52957" s="162" t="s">
        <v>53202</v>
      </c>
    </row>
    <row r="52958" spans="7:7">
      <c r="G52958" s="162" t="s">
        <v>53203</v>
      </c>
    </row>
    <row r="52959" spans="7:7">
      <c r="G52959" s="162" t="s">
        <v>53204</v>
      </c>
    </row>
    <row r="52960" spans="7:7">
      <c r="G52960" s="162" t="s">
        <v>53205</v>
      </c>
    </row>
    <row r="52961" spans="7:7">
      <c r="G52961" s="162" t="s">
        <v>53206</v>
      </c>
    </row>
    <row r="52962" spans="7:7">
      <c r="G52962" s="162" t="s">
        <v>53207</v>
      </c>
    </row>
    <row r="52963" spans="7:7">
      <c r="G52963" s="162" t="s">
        <v>53208</v>
      </c>
    </row>
    <row r="52964" spans="7:7">
      <c r="G52964" s="162" t="s">
        <v>53209</v>
      </c>
    </row>
    <row r="52965" spans="7:7">
      <c r="G52965" s="162" t="s">
        <v>53210</v>
      </c>
    </row>
    <row r="52966" spans="7:7">
      <c r="G52966" s="162" t="s">
        <v>53211</v>
      </c>
    </row>
    <row r="52967" spans="7:7">
      <c r="G52967" s="162" t="s">
        <v>53212</v>
      </c>
    </row>
    <row r="52968" spans="7:7">
      <c r="G52968" s="162" t="s">
        <v>53213</v>
      </c>
    </row>
    <row r="52969" spans="7:7">
      <c r="G52969" s="162" t="s">
        <v>53214</v>
      </c>
    </row>
    <row r="52970" spans="7:7">
      <c r="G52970" s="162" t="s">
        <v>53215</v>
      </c>
    </row>
    <row r="52971" spans="7:7">
      <c r="G52971" s="162" t="s">
        <v>53216</v>
      </c>
    </row>
    <row r="52972" spans="7:7">
      <c r="G52972" s="162" t="s">
        <v>53217</v>
      </c>
    </row>
    <row r="52973" spans="7:7">
      <c r="G52973" s="162" t="s">
        <v>53218</v>
      </c>
    </row>
    <row r="52974" spans="7:7">
      <c r="G52974" s="162" t="s">
        <v>53219</v>
      </c>
    </row>
    <row r="52975" spans="7:7">
      <c r="G52975" s="162" t="s">
        <v>53220</v>
      </c>
    </row>
    <row r="52976" spans="7:7">
      <c r="G52976" s="162" t="s">
        <v>53221</v>
      </c>
    </row>
    <row r="52977" spans="7:7">
      <c r="G52977" s="162" t="s">
        <v>53222</v>
      </c>
    </row>
    <row r="52978" spans="7:7">
      <c r="G52978" s="162" t="s">
        <v>53223</v>
      </c>
    </row>
    <row r="52979" spans="7:7">
      <c r="G52979" s="162" t="s">
        <v>53224</v>
      </c>
    </row>
    <row r="52980" spans="7:7">
      <c r="G52980" s="162" t="s">
        <v>53225</v>
      </c>
    </row>
    <row r="52981" spans="7:7">
      <c r="G52981" s="162" t="s">
        <v>53226</v>
      </c>
    </row>
    <row r="52982" spans="7:7">
      <c r="G52982" s="162" t="s">
        <v>53227</v>
      </c>
    </row>
    <row r="52983" spans="7:7">
      <c r="G52983" s="162" t="s">
        <v>53228</v>
      </c>
    </row>
    <row r="52984" spans="7:7">
      <c r="G52984" s="162" t="s">
        <v>53229</v>
      </c>
    </row>
    <row r="52985" spans="7:7">
      <c r="G52985" s="162" t="s">
        <v>53230</v>
      </c>
    </row>
    <row r="52986" spans="7:7">
      <c r="G52986" s="162" t="s">
        <v>53231</v>
      </c>
    </row>
    <row r="52987" spans="7:7">
      <c r="G52987" s="162" t="s">
        <v>53232</v>
      </c>
    </row>
    <row r="52988" spans="7:7">
      <c r="G52988" s="162" t="s">
        <v>53233</v>
      </c>
    </row>
    <row r="52989" spans="7:7">
      <c r="G52989" s="162" t="s">
        <v>53234</v>
      </c>
    </row>
    <row r="52990" spans="7:7">
      <c r="G52990" s="162" t="s">
        <v>53235</v>
      </c>
    </row>
    <row r="52991" spans="7:7">
      <c r="G52991" s="162" t="s">
        <v>53236</v>
      </c>
    </row>
    <row r="52992" spans="7:7">
      <c r="G52992" s="162" t="s">
        <v>53237</v>
      </c>
    </row>
    <row r="52993" spans="7:7">
      <c r="G52993" s="162" t="s">
        <v>53238</v>
      </c>
    </row>
    <row r="52994" spans="7:7">
      <c r="G52994" s="162" t="s">
        <v>53239</v>
      </c>
    </row>
    <row r="52995" spans="7:7">
      <c r="G52995" s="162" t="s">
        <v>53240</v>
      </c>
    </row>
    <row r="52996" spans="7:7">
      <c r="G52996" s="162" t="s">
        <v>53241</v>
      </c>
    </row>
    <row r="52997" spans="7:7">
      <c r="G52997" s="162" t="s">
        <v>53242</v>
      </c>
    </row>
    <row r="52998" spans="7:7">
      <c r="G52998" s="162" t="s">
        <v>53243</v>
      </c>
    </row>
    <row r="52999" spans="7:7">
      <c r="G52999" s="162" t="s">
        <v>53244</v>
      </c>
    </row>
    <row r="53000" spans="7:7">
      <c r="G53000" s="162" t="s">
        <v>53245</v>
      </c>
    </row>
    <row r="53001" spans="7:7">
      <c r="G53001" s="162" t="s">
        <v>53246</v>
      </c>
    </row>
    <row r="53002" spans="7:7">
      <c r="G53002" s="162" t="s">
        <v>53247</v>
      </c>
    </row>
    <row r="53003" spans="7:7">
      <c r="G53003" s="162" t="s">
        <v>53248</v>
      </c>
    </row>
    <row r="53004" spans="7:7">
      <c r="G53004" s="162" t="s">
        <v>53249</v>
      </c>
    </row>
    <row r="53005" spans="7:7">
      <c r="G53005" s="162" t="s">
        <v>53250</v>
      </c>
    </row>
    <row r="53006" spans="7:7">
      <c r="G53006" s="162" t="s">
        <v>53251</v>
      </c>
    </row>
    <row r="53007" spans="7:7">
      <c r="G53007" s="162" t="s">
        <v>53252</v>
      </c>
    </row>
    <row r="53008" spans="7:7">
      <c r="G53008" s="162" t="s">
        <v>53253</v>
      </c>
    </row>
    <row r="53009" spans="7:7">
      <c r="G53009" s="162" t="s">
        <v>53254</v>
      </c>
    </row>
    <row r="53010" spans="7:7">
      <c r="G53010" s="162" t="s">
        <v>53255</v>
      </c>
    </row>
    <row r="53011" spans="7:7">
      <c r="G53011" s="162" t="s">
        <v>53256</v>
      </c>
    </row>
    <row r="53012" spans="7:7">
      <c r="G53012" s="162" t="s">
        <v>53257</v>
      </c>
    </row>
    <row r="53013" spans="7:7">
      <c r="G53013" s="162" t="s">
        <v>53258</v>
      </c>
    </row>
    <row r="53014" spans="7:7">
      <c r="G53014" s="162" t="s">
        <v>53259</v>
      </c>
    </row>
    <row r="53015" spans="7:7">
      <c r="G53015" s="162" t="s">
        <v>53260</v>
      </c>
    </row>
    <row r="53016" spans="7:7">
      <c r="G53016" s="162" t="s">
        <v>53261</v>
      </c>
    </row>
    <row r="53017" spans="7:7">
      <c r="G53017" s="162" t="s">
        <v>53262</v>
      </c>
    </row>
    <row r="53018" spans="7:7">
      <c r="G53018" s="162" t="s">
        <v>53263</v>
      </c>
    </row>
    <row r="53019" spans="7:7">
      <c r="G53019" s="162" t="s">
        <v>53264</v>
      </c>
    </row>
    <row r="53020" spans="7:7">
      <c r="G53020" s="162" t="s">
        <v>53265</v>
      </c>
    </row>
    <row r="53021" spans="7:7">
      <c r="G53021" s="162" t="s">
        <v>53266</v>
      </c>
    </row>
    <row r="53022" spans="7:7">
      <c r="G53022" s="162" t="s">
        <v>53267</v>
      </c>
    </row>
    <row r="53023" spans="7:7">
      <c r="G53023" s="162" t="s">
        <v>53268</v>
      </c>
    </row>
    <row r="53024" spans="7:7">
      <c r="G53024" s="162" t="s">
        <v>53269</v>
      </c>
    </row>
    <row r="53025" spans="7:7">
      <c r="G53025" s="162" t="s">
        <v>53270</v>
      </c>
    </row>
    <row r="53026" spans="7:7">
      <c r="G53026" s="162" t="s">
        <v>53271</v>
      </c>
    </row>
    <row r="53027" spans="7:7">
      <c r="G53027" s="162" t="s">
        <v>53272</v>
      </c>
    </row>
    <row r="53028" spans="7:7">
      <c r="G53028" s="162" t="s">
        <v>53273</v>
      </c>
    </row>
    <row r="53029" spans="7:7">
      <c r="G53029" s="162" t="s">
        <v>53274</v>
      </c>
    </row>
    <row r="53030" spans="7:7">
      <c r="G53030" s="162" t="s">
        <v>53275</v>
      </c>
    </row>
    <row r="53031" spans="7:7">
      <c r="G53031" s="162" t="s">
        <v>53276</v>
      </c>
    </row>
    <row r="53032" spans="7:7">
      <c r="G53032" s="162" t="s">
        <v>53277</v>
      </c>
    </row>
    <row r="53033" spans="7:7">
      <c r="G53033" s="162" t="s">
        <v>53278</v>
      </c>
    </row>
    <row r="53034" spans="7:7">
      <c r="G53034" s="162" t="s">
        <v>53279</v>
      </c>
    </row>
    <row r="53035" spans="7:7">
      <c r="G53035" s="162" t="s">
        <v>53280</v>
      </c>
    </row>
    <row r="53036" spans="7:7">
      <c r="G53036" s="162" t="s">
        <v>53281</v>
      </c>
    </row>
    <row r="53037" spans="7:7">
      <c r="G53037" s="162" t="s">
        <v>53282</v>
      </c>
    </row>
    <row r="53038" spans="7:7">
      <c r="G53038" s="162" t="s">
        <v>53283</v>
      </c>
    </row>
    <row r="53039" spans="7:7">
      <c r="G53039" s="162" t="s">
        <v>53284</v>
      </c>
    </row>
    <row r="53040" spans="7:7">
      <c r="G53040" s="162" t="s">
        <v>53285</v>
      </c>
    </row>
    <row r="53041" spans="7:7">
      <c r="G53041" s="162" t="s">
        <v>53286</v>
      </c>
    </row>
    <row r="53042" spans="7:7">
      <c r="G53042" s="162" t="s">
        <v>53287</v>
      </c>
    </row>
    <row r="53043" spans="7:7">
      <c r="G53043" s="162" t="s">
        <v>53288</v>
      </c>
    </row>
    <row r="53044" spans="7:7">
      <c r="G53044" s="162" t="s">
        <v>53289</v>
      </c>
    </row>
    <row r="53045" spans="7:7">
      <c r="G53045" s="162" t="s">
        <v>53290</v>
      </c>
    </row>
    <row r="53046" spans="7:7">
      <c r="G53046" s="162" t="s">
        <v>53291</v>
      </c>
    </row>
    <row r="53047" spans="7:7">
      <c r="G53047" s="162" t="s">
        <v>53292</v>
      </c>
    </row>
    <row r="53048" spans="7:7">
      <c r="G53048" s="162" t="s">
        <v>53293</v>
      </c>
    </row>
    <row r="53049" spans="7:7">
      <c r="G53049" s="162" t="s">
        <v>53294</v>
      </c>
    </row>
    <row r="53050" spans="7:7">
      <c r="G53050" s="162" t="s">
        <v>53295</v>
      </c>
    </row>
    <row r="53051" spans="7:7">
      <c r="G53051" s="162" t="s">
        <v>53296</v>
      </c>
    </row>
    <row r="53052" spans="7:7">
      <c r="G53052" s="162" t="s">
        <v>53297</v>
      </c>
    </row>
    <row r="53053" spans="7:7">
      <c r="G53053" s="162" t="s">
        <v>53298</v>
      </c>
    </row>
    <row r="53054" spans="7:7">
      <c r="G53054" s="162" t="s">
        <v>53299</v>
      </c>
    </row>
    <row r="53055" spans="7:7">
      <c r="G53055" s="162" t="s">
        <v>53300</v>
      </c>
    </row>
    <row r="53056" spans="7:7">
      <c r="G53056" s="162" t="s">
        <v>53301</v>
      </c>
    </row>
    <row r="53057" spans="7:7">
      <c r="G53057" s="162" t="s">
        <v>53302</v>
      </c>
    </row>
    <row r="53058" spans="7:7">
      <c r="G53058" s="162" t="s">
        <v>53303</v>
      </c>
    </row>
    <row r="53059" spans="7:7">
      <c r="G53059" s="162" t="s">
        <v>53304</v>
      </c>
    </row>
    <row r="53060" spans="7:7">
      <c r="G53060" s="162" t="s">
        <v>53305</v>
      </c>
    </row>
    <row r="53061" spans="7:7">
      <c r="G53061" s="162" t="s">
        <v>53306</v>
      </c>
    </row>
    <row r="53062" spans="7:7">
      <c r="G53062" s="162" t="s">
        <v>53307</v>
      </c>
    </row>
    <row r="53063" spans="7:7">
      <c r="G53063" s="162" t="s">
        <v>53308</v>
      </c>
    </row>
    <row r="53064" spans="7:7">
      <c r="G53064" s="162" t="s">
        <v>53309</v>
      </c>
    </row>
    <row r="53065" spans="7:7">
      <c r="G53065" s="162" t="s">
        <v>53310</v>
      </c>
    </row>
    <row r="53066" spans="7:7">
      <c r="G53066" s="162" t="s">
        <v>53311</v>
      </c>
    </row>
    <row r="53067" spans="7:7">
      <c r="G53067" s="162" t="s">
        <v>53312</v>
      </c>
    </row>
    <row r="53068" spans="7:7">
      <c r="G53068" s="162" t="s">
        <v>53313</v>
      </c>
    </row>
    <row r="53069" spans="7:7">
      <c r="G53069" s="162" t="s">
        <v>53314</v>
      </c>
    </row>
    <row r="53070" spans="7:7">
      <c r="G53070" s="162" t="s">
        <v>53315</v>
      </c>
    </row>
    <row r="53071" spans="7:7">
      <c r="G53071" s="162" t="s">
        <v>53316</v>
      </c>
    </row>
    <row r="53072" spans="7:7">
      <c r="G53072" s="162" t="s">
        <v>53317</v>
      </c>
    </row>
    <row r="53073" spans="7:7">
      <c r="G53073" s="162" t="s">
        <v>53318</v>
      </c>
    </row>
    <row r="53074" spans="7:7">
      <c r="G53074" s="162" t="s">
        <v>53319</v>
      </c>
    </row>
    <row r="53075" spans="7:7">
      <c r="G53075" s="162" t="s">
        <v>53320</v>
      </c>
    </row>
    <row r="53076" spans="7:7">
      <c r="G53076" s="162" t="s">
        <v>53321</v>
      </c>
    </row>
    <row r="53077" spans="7:7">
      <c r="G53077" s="162" t="s">
        <v>53322</v>
      </c>
    </row>
    <row r="53078" spans="7:7">
      <c r="G53078" s="162" t="s">
        <v>53323</v>
      </c>
    </row>
    <row r="53079" spans="7:7">
      <c r="G53079" s="162" t="s">
        <v>53324</v>
      </c>
    </row>
    <row r="53080" spans="7:7">
      <c r="G53080" s="162" t="s">
        <v>53325</v>
      </c>
    </row>
    <row r="53081" spans="7:7">
      <c r="G53081" s="162" t="s">
        <v>53326</v>
      </c>
    </row>
    <row r="53082" spans="7:7">
      <c r="G53082" s="162" t="s">
        <v>53327</v>
      </c>
    </row>
    <row r="53083" spans="7:7">
      <c r="G53083" s="162" t="s">
        <v>53328</v>
      </c>
    </row>
    <row r="53084" spans="7:7">
      <c r="G53084" s="162" t="s">
        <v>53329</v>
      </c>
    </row>
    <row r="53085" spans="7:7">
      <c r="G53085" s="162" t="s">
        <v>53330</v>
      </c>
    </row>
    <row r="53086" spans="7:7">
      <c r="G53086" s="162" t="s">
        <v>53331</v>
      </c>
    </row>
    <row r="53087" spans="7:7">
      <c r="G53087" s="162" t="s">
        <v>53332</v>
      </c>
    </row>
    <row r="53088" spans="7:7">
      <c r="G53088" s="162" t="s">
        <v>53333</v>
      </c>
    </row>
    <row r="53089" spans="7:7">
      <c r="G53089" s="162" t="s">
        <v>53334</v>
      </c>
    </row>
    <row r="53090" spans="7:7">
      <c r="G53090" s="162" t="s">
        <v>53335</v>
      </c>
    </row>
    <row r="53091" spans="7:7">
      <c r="G53091" s="162" t="s">
        <v>53336</v>
      </c>
    </row>
    <row r="53092" spans="7:7">
      <c r="G53092" s="162" t="s">
        <v>53337</v>
      </c>
    </row>
    <row r="53093" spans="7:7">
      <c r="G53093" s="162" t="s">
        <v>53338</v>
      </c>
    </row>
    <row r="53094" spans="7:7">
      <c r="G53094" s="162" t="s">
        <v>53339</v>
      </c>
    </row>
    <row r="53095" spans="7:7">
      <c r="G53095" s="162" t="s">
        <v>53340</v>
      </c>
    </row>
    <row r="53096" spans="7:7">
      <c r="G53096" s="162" t="s">
        <v>53341</v>
      </c>
    </row>
    <row r="53097" spans="7:7">
      <c r="G53097" s="162" t="s">
        <v>53342</v>
      </c>
    </row>
    <row r="53098" spans="7:7">
      <c r="G53098" s="162" t="s">
        <v>53343</v>
      </c>
    </row>
    <row r="53099" spans="7:7">
      <c r="G53099" s="162" t="s">
        <v>53344</v>
      </c>
    </row>
    <row r="53100" spans="7:7">
      <c r="G53100" s="162" t="s">
        <v>53345</v>
      </c>
    </row>
    <row r="53101" spans="7:7">
      <c r="G53101" s="162" t="s">
        <v>53346</v>
      </c>
    </row>
    <row r="53102" spans="7:7">
      <c r="G53102" s="162" t="s">
        <v>53347</v>
      </c>
    </row>
    <row r="53103" spans="7:7">
      <c r="G53103" s="162" t="s">
        <v>53348</v>
      </c>
    </row>
    <row r="53104" spans="7:7">
      <c r="G53104" s="162" t="s">
        <v>53349</v>
      </c>
    </row>
    <row r="53105" spans="7:7">
      <c r="G53105" s="162" t="s">
        <v>53350</v>
      </c>
    </row>
    <row r="53106" spans="7:7">
      <c r="G53106" s="162" t="s">
        <v>53351</v>
      </c>
    </row>
    <row r="53107" spans="7:7">
      <c r="G53107" s="162" t="s">
        <v>53352</v>
      </c>
    </row>
    <row r="53108" spans="7:7">
      <c r="G53108" s="162" t="s">
        <v>53353</v>
      </c>
    </row>
    <row r="53109" spans="7:7">
      <c r="G53109" s="162" t="s">
        <v>53354</v>
      </c>
    </row>
    <row r="53110" spans="7:7">
      <c r="G53110" s="162" t="s">
        <v>53355</v>
      </c>
    </row>
    <row r="53111" spans="7:7">
      <c r="G53111" s="162" t="s">
        <v>53356</v>
      </c>
    </row>
    <row r="53112" spans="7:7">
      <c r="G53112" s="162" t="s">
        <v>53357</v>
      </c>
    </row>
    <row r="53113" spans="7:7">
      <c r="G53113" s="162" t="s">
        <v>53358</v>
      </c>
    </row>
    <row r="53114" spans="7:7">
      <c r="G53114" s="162" t="s">
        <v>53359</v>
      </c>
    </row>
    <row r="53115" spans="7:7">
      <c r="G53115" s="162" t="s">
        <v>53360</v>
      </c>
    </row>
    <row r="53116" spans="7:7">
      <c r="G53116" s="162" t="s">
        <v>53361</v>
      </c>
    </row>
    <row r="53117" spans="7:7">
      <c r="G53117" s="162" t="s">
        <v>53362</v>
      </c>
    </row>
    <row r="53118" spans="7:7">
      <c r="G53118" s="162" t="s">
        <v>53363</v>
      </c>
    </row>
    <row r="53119" spans="7:7">
      <c r="G53119" s="162" t="s">
        <v>53364</v>
      </c>
    </row>
    <row r="53120" spans="7:7">
      <c r="G53120" s="162" t="s">
        <v>53365</v>
      </c>
    </row>
    <row r="53121" spans="7:7">
      <c r="G53121" s="162" t="s">
        <v>53366</v>
      </c>
    </row>
    <row r="53122" spans="7:7">
      <c r="G53122" s="162" t="s">
        <v>53367</v>
      </c>
    </row>
    <row r="53123" spans="7:7">
      <c r="G53123" s="162" t="s">
        <v>53368</v>
      </c>
    </row>
    <row r="53124" spans="7:7">
      <c r="G53124" s="162" t="s">
        <v>53369</v>
      </c>
    </row>
    <row r="53125" spans="7:7">
      <c r="G53125" s="162" t="s">
        <v>53370</v>
      </c>
    </row>
    <row r="53126" spans="7:7">
      <c r="G53126" s="162" t="s">
        <v>53371</v>
      </c>
    </row>
    <row r="53127" spans="7:7">
      <c r="G53127" s="162" t="s">
        <v>53372</v>
      </c>
    </row>
    <row r="53128" spans="7:7">
      <c r="G53128" s="162" t="s">
        <v>53373</v>
      </c>
    </row>
    <row r="53129" spans="7:7">
      <c r="G53129" s="162" t="s">
        <v>53374</v>
      </c>
    </row>
    <row r="53130" spans="7:7">
      <c r="G53130" s="162" t="s">
        <v>53375</v>
      </c>
    </row>
    <row r="53131" spans="7:7">
      <c r="G53131" s="162" t="s">
        <v>53376</v>
      </c>
    </row>
    <row r="53132" spans="7:7">
      <c r="G53132" s="162" t="s">
        <v>53377</v>
      </c>
    </row>
    <row r="53133" spans="7:7">
      <c r="G53133" s="162" t="s">
        <v>53378</v>
      </c>
    </row>
    <row r="53134" spans="7:7">
      <c r="G53134" s="162" t="s">
        <v>53379</v>
      </c>
    </row>
    <row r="53135" spans="7:7">
      <c r="G53135" s="162" t="s">
        <v>53380</v>
      </c>
    </row>
    <row r="53136" spans="7:7">
      <c r="G53136" s="162" t="s">
        <v>53381</v>
      </c>
    </row>
    <row r="53137" spans="7:7">
      <c r="G53137" s="162" t="s">
        <v>53382</v>
      </c>
    </row>
    <row r="53138" spans="7:7">
      <c r="G53138" s="162" t="s">
        <v>53383</v>
      </c>
    </row>
    <row r="53139" spans="7:7">
      <c r="G53139" s="162" t="s">
        <v>53384</v>
      </c>
    </row>
    <row r="53140" spans="7:7">
      <c r="G53140" s="162" t="s">
        <v>53385</v>
      </c>
    </row>
    <row r="53141" spans="7:7">
      <c r="G53141" s="162" t="s">
        <v>53386</v>
      </c>
    </row>
    <row r="53142" spans="7:7">
      <c r="G53142" s="162" t="s">
        <v>53387</v>
      </c>
    </row>
    <row r="53143" spans="7:7">
      <c r="G53143" s="162" t="s">
        <v>53388</v>
      </c>
    </row>
    <row r="53144" spans="7:7">
      <c r="G53144" s="162" t="s">
        <v>53389</v>
      </c>
    </row>
    <row r="53145" spans="7:7">
      <c r="G53145" s="162" t="s">
        <v>53390</v>
      </c>
    </row>
    <row r="53146" spans="7:7">
      <c r="G53146" s="162" t="s">
        <v>53391</v>
      </c>
    </row>
    <row r="53147" spans="7:7">
      <c r="G53147" s="162" t="s">
        <v>53392</v>
      </c>
    </row>
    <row r="53148" spans="7:7">
      <c r="G53148" s="162" t="s">
        <v>53393</v>
      </c>
    </row>
    <row r="53149" spans="7:7">
      <c r="G53149" s="162" t="s">
        <v>53394</v>
      </c>
    </row>
    <row r="53150" spans="7:7">
      <c r="G53150" s="162" t="s">
        <v>53395</v>
      </c>
    </row>
    <row r="53151" spans="7:7">
      <c r="G53151" s="162" t="s">
        <v>53396</v>
      </c>
    </row>
    <row r="53152" spans="7:7">
      <c r="G53152" s="162" t="s">
        <v>53397</v>
      </c>
    </row>
    <row r="53153" spans="7:7">
      <c r="G53153" s="162" t="s">
        <v>53398</v>
      </c>
    </row>
    <row r="53154" spans="7:7">
      <c r="G53154" s="162" t="s">
        <v>53399</v>
      </c>
    </row>
    <row r="53155" spans="7:7">
      <c r="G53155" s="162" t="s">
        <v>53400</v>
      </c>
    </row>
    <row r="53156" spans="7:7">
      <c r="G53156" s="162" t="s">
        <v>53401</v>
      </c>
    </row>
    <row r="53157" spans="7:7">
      <c r="G53157" s="162" t="s">
        <v>53402</v>
      </c>
    </row>
    <row r="53158" spans="7:7">
      <c r="G53158" s="162" t="s">
        <v>53403</v>
      </c>
    </row>
    <row r="53159" spans="7:7">
      <c r="G53159" s="162" t="s">
        <v>53404</v>
      </c>
    </row>
    <row r="53160" spans="7:7">
      <c r="G53160" s="162" t="s">
        <v>53405</v>
      </c>
    </row>
    <row r="53161" spans="7:7">
      <c r="G53161" s="162" t="s">
        <v>53406</v>
      </c>
    </row>
    <row r="53162" spans="7:7">
      <c r="G53162" s="162" t="s">
        <v>53407</v>
      </c>
    </row>
    <row r="53163" spans="7:7">
      <c r="G53163" s="162" t="s">
        <v>53408</v>
      </c>
    </row>
    <row r="53164" spans="7:7">
      <c r="G53164" s="162" t="s">
        <v>53409</v>
      </c>
    </row>
    <row r="53165" spans="7:7">
      <c r="G53165" s="162" t="s">
        <v>53410</v>
      </c>
    </row>
    <row r="53166" spans="7:7">
      <c r="G53166" s="162" t="s">
        <v>53411</v>
      </c>
    </row>
    <row r="53167" spans="7:7">
      <c r="G53167" s="162" t="s">
        <v>53412</v>
      </c>
    </row>
    <row r="53168" spans="7:7">
      <c r="G53168" s="162" t="s">
        <v>53413</v>
      </c>
    </row>
    <row r="53169" spans="7:7">
      <c r="G53169" s="162" t="s">
        <v>53414</v>
      </c>
    </row>
    <row r="53170" spans="7:7">
      <c r="G53170" s="162" t="s">
        <v>53415</v>
      </c>
    </row>
    <row r="53171" spans="7:7">
      <c r="G53171" s="162" t="s">
        <v>53416</v>
      </c>
    </row>
    <row r="53172" spans="7:7">
      <c r="G53172" s="162" t="s">
        <v>53417</v>
      </c>
    </row>
    <row r="53173" spans="7:7">
      <c r="G53173" s="162" t="s">
        <v>53418</v>
      </c>
    </row>
    <row r="53174" spans="7:7">
      <c r="G53174" s="162" t="s">
        <v>53419</v>
      </c>
    </row>
    <row r="53175" spans="7:7">
      <c r="G53175" s="162" t="s">
        <v>53420</v>
      </c>
    </row>
    <row r="53176" spans="7:7">
      <c r="G53176" s="162" t="s">
        <v>53421</v>
      </c>
    </row>
    <row r="53177" spans="7:7">
      <c r="G53177" s="162" t="s">
        <v>53422</v>
      </c>
    </row>
    <row r="53178" spans="7:7">
      <c r="G53178" s="162" t="s">
        <v>53423</v>
      </c>
    </row>
    <row r="53179" spans="7:7">
      <c r="G53179" s="162" t="s">
        <v>53424</v>
      </c>
    </row>
    <row r="53180" spans="7:7">
      <c r="G53180" s="162" t="s">
        <v>53425</v>
      </c>
    </row>
    <row r="53181" spans="7:7">
      <c r="G53181" s="162" t="s">
        <v>53426</v>
      </c>
    </row>
    <row r="53182" spans="7:7">
      <c r="G53182" s="162" t="s">
        <v>53427</v>
      </c>
    </row>
    <row r="53183" spans="7:7">
      <c r="G53183" s="162" t="s">
        <v>53428</v>
      </c>
    </row>
    <row r="53184" spans="7:7">
      <c r="G53184" s="162" t="s">
        <v>53429</v>
      </c>
    </row>
    <row r="53185" spans="7:7">
      <c r="G53185" s="162" t="s">
        <v>53430</v>
      </c>
    </row>
    <row r="53186" spans="7:7">
      <c r="G53186" s="162" t="s">
        <v>53431</v>
      </c>
    </row>
    <row r="53187" spans="7:7">
      <c r="G53187" s="162" t="s">
        <v>53432</v>
      </c>
    </row>
    <row r="53188" spans="7:7">
      <c r="G53188" s="162" t="s">
        <v>53433</v>
      </c>
    </row>
    <row r="53189" spans="7:7">
      <c r="G53189" s="162" t="s">
        <v>53434</v>
      </c>
    </row>
    <row r="53190" spans="7:7">
      <c r="G53190" s="162" t="s">
        <v>53435</v>
      </c>
    </row>
    <row r="53191" spans="7:7">
      <c r="G53191" s="162" t="s">
        <v>53436</v>
      </c>
    </row>
    <row r="53192" spans="7:7">
      <c r="G53192" s="162" t="s">
        <v>53437</v>
      </c>
    </row>
    <row r="53193" spans="7:7">
      <c r="G53193" s="162" t="s">
        <v>53438</v>
      </c>
    </row>
    <row r="53194" spans="7:7">
      <c r="G53194" s="162" t="s">
        <v>53439</v>
      </c>
    </row>
    <row r="53195" spans="7:7">
      <c r="G53195" s="162" t="s">
        <v>53440</v>
      </c>
    </row>
    <row r="53196" spans="7:7">
      <c r="G53196" s="162" t="s">
        <v>53441</v>
      </c>
    </row>
    <row r="53197" spans="7:7">
      <c r="G53197" s="162" t="s">
        <v>53442</v>
      </c>
    </row>
    <row r="53198" spans="7:7">
      <c r="G53198" s="162" t="s">
        <v>53443</v>
      </c>
    </row>
    <row r="53199" spans="7:7">
      <c r="G53199" s="162" t="s">
        <v>53444</v>
      </c>
    </row>
    <row r="53200" spans="7:7">
      <c r="G53200" s="162" t="s">
        <v>53445</v>
      </c>
    </row>
    <row r="53201" spans="7:7">
      <c r="G53201" s="162" t="s">
        <v>53446</v>
      </c>
    </row>
    <row r="53202" spans="7:7">
      <c r="G53202" s="162" t="s">
        <v>53447</v>
      </c>
    </row>
    <row r="53203" spans="7:7">
      <c r="G53203" s="162" t="s">
        <v>53448</v>
      </c>
    </row>
    <row r="53204" spans="7:7">
      <c r="G53204" s="162" t="s">
        <v>53449</v>
      </c>
    </row>
    <row r="53205" spans="7:7">
      <c r="G53205" s="162" t="s">
        <v>53450</v>
      </c>
    </row>
    <row r="53206" spans="7:7">
      <c r="G53206" s="162" t="s">
        <v>53451</v>
      </c>
    </row>
    <row r="53207" spans="7:7">
      <c r="G53207" s="162" t="s">
        <v>53452</v>
      </c>
    </row>
    <row r="53208" spans="7:7">
      <c r="G53208" s="162" t="s">
        <v>53453</v>
      </c>
    </row>
    <row r="53209" spans="7:7">
      <c r="G53209" s="162" t="s">
        <v>53454</v>
      </c>
    </row>
    <row r="53210" spans="7:7">
      <c r="G53210" s="162" t="s">
        <v>53455</v>
      </c>
    </row>
    <row r="53211" spans="7:7">
      <c r="G53211" s="162" t="s">
        <v>53456</v>
      </c>
    </row>
    <row r="53212" spans="7:7">
      <c r="G53212" s="162" t="s">
        <v>53457</v>
      </c>
    </row>
    <row r="53213" spans="7:7">
      <c r="G53213" s="162" t="s">
        <v>53458</v>
      </c>
    </row>
    <row r="53214" spans="7:7">
      <c r="G53214" s="162" t="s">
        <v>53459</v>
      </c>
    </row>
    <row r="53215" spans="7:7">
      <c r="G53215" s="162" t="s">
        <v>53460</v>
      </c>
    </row>
    <row r="53216" spans="7:7">
      <c r="G53216" s="162" t="s">
        <v>53461</v>
      </c>
    </row>
    <row r="53217" spans="7:7">
      <c r="G53217" s="162" t="s">
        <v>53462</v>
      </c>
    </row>
    <row r="53218" spans="7:7">
      <c r="G53218" s="162" t="s">
        <v>53463</v>
      </c>
    </row>
    <row r="53219" spans="7:7">
      <c r="G53219" s="162" t="s">
        <v>53464</v>
      </c>
    </row>
    <row r="53220" spans="7:7">
      <c r="G53220" s="162" t="s">
        <v>53465</v>
      </c>
    </row>
    <row r="53221" spans="7:7">
      <c r="G53221" s="162" t="s">
        <v>53466</v>
      </c>
    </row>
    <row r="53222" spans="7:7">
      <c r="G53222" s="162" t="s">
        <v>53467</v>
      </c>
    </row>
    <row r="53223" spans="7:7">
      <c r="G53223" s="162" t="s">
        <v>53468</v>
      </c>
    </row>
    <row r="53224" spans="7:7">
      <c r="G53224" s="162" t="s">
        <v>53469</v>
      </c>
    </row>
    <row r="53225" spans="7:7">
      <c r="G53225" s="162" t="s">
        <v>53470</v>
      </c>
    </row>
    <row r="53226" spans="7:7">
      <c r="G53226" s="162" t="s">
        <v>53471</v>
      </c>
    </row>
    <row r="53227" spans="7:7">
      <c r="G53227" s="162" t="s">
        <v>53472</v>
      </c>
    </row>
    <row r="53228" spans="7:7">
      <c r="G53228" s="162" t="s">
        <v>53473</v>
      </c>
    </row>
    <row r="53229" spans="7:7">
      <c r="G53229" s="162" t="s">
        <v>53474</v>
      </c>
    </row>
    <row r="53230" spans="7:7">
      <c r="G53230" s="162" t="s">
        <v>53475</v>
      </c>
    </row>
    <row r="53231" spans="7:7">
      <c r="G53231" s="162" t="s">
        <v>53476</v>
      </c>
    </row>
    <row r="53232" spans="7:7">
      <c r="G53232" s="162" t="s">
        <v>53477</v>
      </c>
    </row>
    <row r="53233" spans="7:7">
      <c r="G53233" s="162" t="s">
        <v>53478</v>
      </c>
    </row>
    <row r="53234" spans="7:7">
      <c r="G53234" s="162" t="s">
        <v>53479</v>
      </c>
    </row>
    <row r="53235" spans="7:7">
      <c r="G53235" s="162" t="s">
        <v>53480</v>
      </c>
    </row>
    <row r="53236" spans="7:7">
      <c r="G53236" s="162" t="s">
        <v>53481</v>
      </c>
    </row>
    <row r="53237" spans="7:7">
      <c r="G53237" s="162" t="s">
        <v>53482</v>
      </c>
    </row>
    <row r="53238" spans="7:7">
      <c r="G53238" s="162" t="s">
        <v>53483</v>
      </c>
    </row>
    <row r="53239" spans="7:7">
      <c r="G53239" s="162" t="s">
        <v>53484</v>
      </c>
    </row>
    <row r="53240" spans="7:7">
      <c r="G53240" s="162" t="s">
        <v>53485</v>
      </c>
    </row>
    <row r="53241" spans="7:7">
      <c r="G53241" s="162" t="s">
        <v>53486</v>
      </c>
    </row>
    <row r="53242" spans="7:7">
      <c r="G53242" s="162" t="s">
        <v>53487</v>
      </c>
    </row>
    <row r="53243" spans="7:7">
      <c r="G53243" s="162" t="s">
        <v>53488</v>
      </c>
    </row>
    <row r="53244" spans="7:7">
      <c r="G53244" s="162" t="s">
        <v>53489</v>
      </c>
    </row>
    <row r="53245" spans="7:7">
      <c r="G53245" s="162" t="s">
        <v>53490</v>
      </c>
    </row>
    <row r="53246" spans="7:7">
      <c r="G53246" s="162" t="s">
        <v>53491</v>
      </c>
    </row>
    <row r="53247" spans="7:7">
      <c r="G53247" s="162" t="s">
        <v>53492</v>
      </c>
    </row>
    <row r="53248" spans="7:7">
      <c r="G53248" s="162" t="s">
        <v>53493</v>
      </c>
    </row>
    <row r="53249" spans="7:7">
      <c r="G53249" s="162" t="s">
        <v>53494</v>
      </c>
    </row>
    <row r="53250" spans="7:7">
      <c r="G53250" s="162" t="s">
        <v>53495</v>
      </c>
    </row>
    <row r="53251" spans="7:7">
      <c r="G53251" s="162" t="s">
        <v>53496</v>
      </c>
    </row>
    <row r="53252" spans="7:7">
      <c r="G53252" s="162" t="s">
        <v>53497</v>
      </c>
    </row>
    <row r="53253" spans="7:7">
      <c r="G53253" s="162" t="s">
        <v>53498</v>
      </c>
    </row>
    <row r="53254" spans="7:7">
      <c r="G53254" s="162" t="s">
        <v>53499</v>
      </c>
    </row>
    <row r="53255" spans="7:7">
      <c r="G53255" s="162" t="s">
        <v>53500</v>
      </c>
    </row>
    <row r="53256" spans="7:7">
      <c r="G53256" s="162" t="s">
        <v>53501</v>
      </c>
    </row>
    <row r="53257" spans="7:7">
      <c r="G53257" s="162" t="s">
        <v>53502</v>
      </c>
    </row>
    <row r="53258" spans="7:7">
      <c r="G53258" s="162" t="s">
        <v>53503</v>
      </c>
    </row>
    <row r="53259" spans="7:7">
      <c r="G53259" s="162" t="s">
        <v>53504</v>
      </c>
    </row>
    <row r="53260" spans="7:7">
      <c r="G53260" s="162" t="s">
        <v>53505</v>
      </c>
    </row>
    <row r="53261" spans="7:7">
      <c r="G53261" s="162" t="s">
        <v>53506</v>
      </c>
    </row>
    <row r="53262" spans="7:7">
      <c r="G53262" s="162" t="s">
        <v>53507</v>
      </c>
    </row>
    <row r="53263" spans="7:7">
      <c r="G53263" s="162" t="s">
        <v>53508</v>
      </c>
    </row>
    <row r="53264" spans="7:7">
      <c r="G53264" s="162" t="s">
        <v>53509</v>
      </c>
    </row>
    <row r="53265" spans="7:7">
      <c r="G53265" s="162" t="s">
        <v>53510</v>
      </c>
    </row>
    <row r="53266" spans="7:7">
      <c r="G53266" s="162" t="s">
        <v>53511</v>
      </c>
    </row>
    <row r="53267" spans="7:7">
      <c r="G53267" s="162" t="s">
        <v>53512</v>
      </c>
    </row>
    <row r="53268" spans="7:7">
      <c r="G53268" s="162" t="s">
        <v>53513</v>
      </c>
    </row>
    <row r="53269" spans="7:7">
      <c r="G53269" s="162" t="s">
        <v>53514</v>
      </c>
    </row>
    <row r="53270" spans="7:7">
      <c r="G53270" s="162" t="s">
        <v>53515</v>
      </c>
    </row>
    <row r="53271" spans="7:7">
      <c r="G53271" s="162" t="s">
        <v>53516</v>
      </c>
    </row>
    <row r="53272" spans="7:7">
      <c r="G53272" s="162" t="s">
        <v>53517</v>
      </c>
    </row>
    <row r="53273" spans="7:7">
      <c r="G53273" s="162" t="s">
        <v>53518</v>
      </c>
    </row>
    <row r="53274" spans="7:7">
      <c r="G53274" s="162" t="s">
        <v>53519</v>
      </c>
    </row>
    <row r="53275" spans="7:7">
      <c r="G53275" s="162" t="s">
        <v>53520</v>
      </c>
    </row>
    <row r="53276" spans="7:7">
      <c r="G53276" s="162" t="s">
        <v>53521</v>
      </c>
    </row>
    <row r="53277" spans="7:7">
      <c r="G53277" s="162" t="s">
        <v>53522</v>
      </c>
    </row>
    <row r="53278" spans="7:7">
      <c r="G53278" s="162" t="s">
        <v>53523</v>
      </c>
    </row>
    <row r="53279" spans="7:7">
      <c r="G53279" s="162" t="s">
        <v>53524</v>
      </c>
    </row>
    <row r="53280" spans="7:7">
      <c r="G53280" s="162" t="s">
        <v>53525</v>
      </c>
    </row>
    <row r="53281" spans="7:7">
      <c r="G53281" s="162" t="s">
        <v>53526</v>
      </c>
    </row>
    <row r="53282" spans="7:7">
      <c r="G53282" s="162" t="s">
        <v>53527</v>
      </c>
    </row>
    <row r="53283" spans="7:7">
      <c r="G53283" s="162" t="s">
        <v>53528</v>
      </c>
    </row>
    <row r="53284" spans="7:7">
      <c r="G53284" s="162" t="s">
        <v>53529</v>
      </c>
    </row>
    <row r="53285" spans="7:7">
      <c r="G53285" s="162" t="s">
        <v>53530</v>
      </c>
    </row>
    <row r="53286" spans="7:7">
      <c r="G53286" s="162" t="s">
        <v>53531</v>
      </c>
    </row>
    <row r="53287" spans="7:7">
      <c r="G53287" s="162" t="s">
        <v>53532</v>
      </c>
    </row>
    <row r="53288" spans="7:7">
      <c r="G53288" s="162" t="s">
        <v>53533</v>
      </c>
    </row>
    <row r="53289" spans="7:7">
      <c r="G53289" s="162" t="s">
        <v>53534</v>
      </c>
    </row>
    <row r="53290" spans="7:7">
      <c r="G53290" s="162" t="s">
        <v>53535</v>
      </c>
    </row>
    <row r="53291" spans="7:7">
      <c r="G53291" s="162" t="s">
        <v>53536</v>
      </c>
    </row>
    <row r="53292" spans="7:7">
      <c r="G53292" s="162" t="s">
        <v>53537</v>
      </c>
    </row>
    <row r="53293" spans="7:7">
      <c r="G53293" s="162" t="s">
        <v>53538</v>
      </c>
    </row>
    <row r="53294" spans="7:7">
      <c r="G53294" s="162" t="s">
        <v>53539</v>
      </c>
    </row>
    <row r="53295" spans="7:7">
      <c r="G53295" s="162" t="s">
        <v>53540</v>
      </c>
    </row>
    <row r="53296" spans="7:7">
      <c r="G53296" s="162" t="s">
        <v>53541</v>
      </c>
    </row>
    <row r="53297" spans="7:7">
      <c r="G53297" s="162" t="s">
        <v>53542</v>
      </c>
    </row>
    <row r="53298" spans="7:7">
      <c r="G53298" s="162" t="s">
        <v>53543</v>
      </c>
    </row>
    <row r="53299" spans="7:7">
      <c r="G53299" s="162" t="s">
        <v>53544</v>
      </c>
    </row>
    <row r="53300" spans="7:7">
      <c r="G53300" s="162" t="s">
        <v>53545</v>
      </c>
    </row>
    <row r="53301" spans="7:7">
      <c r="G53301" s="162" t="s">
        <v>53546</v>
      </c>
    </row>
    <row r="53302" spans="7:7">
      <c r="G53302" s="162" t="s">
        <v>53547</v>
      </c>
    </row>
    <row r="53303" spans="7:7">
      <c r="G53303" s="162" t="s">
        <v>53548</v>
      </c>
    </row>
    <row r="53304" spans="7:7">
      <c r="G53304" s="162" t="s">
        <v>53549</v>
      </c>
    </row>
    <row r="53305" spans="7:7">
      <c r="G53305" s="162" t="s">
        <v>53550</v>
      </c>
    </row>
    <row r="53306" spans="7:7">
      <c r="G53306" s="162" t="s">
        <v>53551</v>
      </c>
    </row>
    <row r="53307" spans="7:7">
      <c r="G53307" s="162" t="s">
        <v>53552</v>
      </c>
    </row>
    <row r="53308" spans="7:7">
      <c r="G53308" s="162" t="s">
        <v>53553</v>
      </c>
    </row>
    <row r="53309" spans="7:7">
      <c r="G53309" s="162" t="s">
        <v>53554</v>
      </c>
    </row>
    <row r="53310" spans="7:7">
      <c r="G53310" s="162" t="s">
        <v>53555</v>
      </c>
    </row>
    <row r="53311" spans="7:7">
      <c r="G53311" s="162" t="s">
        <v>53556</v>
      </c>
    </row>
    <row r="53312" spans="7:7">
      <c r="G53312" s="162" t="s">
        <v>53557</v>
      </c>
    </row>
    <row r="53313" spans="7:7">
      <c r="G53313" s="162" t="s">
        <v>53558</v>
      </c>
    </row>
    <row r="53314" spans="7:7">
      <c r="G53314" s="162" t="s">
        <v>53559</v>
      </c>
    </row>
    <row r="53315" spans="7:7">
      <c r="G53315" s="162" t="s">
        <v>53560</v>
      </c>
    </row>
    <row r="53316" spans="7:7">
      <c r="G53316" s="162" t="s">
        <v>53561</v>
      </c>
    </row>
    <row r="53317" spans="7:7">
      <c r="G53317" s="162" t="s">
        <v>53562</v>
      </c>
    </row>
    <row r="53318" spans="7:7">
      <c r="G53318" s="162" t="s">
        <v>53563</v>
      </c>
    </row>
    <row r="53319" spans="7:7">
      <c r="G53319" s="162" t="s">
        <v>53564</v>
      </c>
    </row>
    <row r="53320" spans="7:7">
      <c r="G53320" s="162" t="s">
        <v>53565</v>
      </c>
    </row>
    <row r="53321" spans="7:7">
      <c r="G53321" s="162" t="s">
        <v>53566</v>
      </c>
    </row>
    <row r="53322" spans="7:7">
      <c r="G53322" s="162" t="s">
        <v>53567</v>
      </c>
    </row>
    <row r="53323" spans="7:7">
      <c r="G53323" s="162" t="s">
        <v>53568</v>
      </c>
    </row>
    <row r="53324" spans="7:7">
      <c r="G53324" s="162" t="s">
        <v>53569</v>
      </c>
    </row>
    <row r="53325" spans="7:7">
      <c r="G53325" s="162" t="s">
        <v>53570</v>
      </c>
    </row>
    <row r="53326" spans="7:7">
      <c r="G53326" s="162" t="s">
        <v>53571</v>
      </c>
    </row>
    <row r="53327" spans="7:7">
      <c r="G53327" s="162" t="s">
        <v>53572</v>
      </c>
    </row>
    <row r="53328" spans="7:7">
      <c r="G53328" s="162" t="s">
        <v>53573</v>
      </c>
    </row>
    <row r="53329" spans="7:7">
      <c r="G53329" s="162" t="s">
        <v>53574</v>
      </c>
    </row>
    <row r="53330" spans="7:7">
      <c r="G53330" s="162" t="s">
        <v>53575</v>
      </c>
    </row>
    <row r="53331" spans="7:7">
      <c r="G53331" s="162" t="s">
        <v>53576</v>
      </c>
    </row>
    <row r="53332" spans="7:7">
      <c r="G53332" s="162" t="s">
        <v>53577</v>
      </c>
    </row>
    <row r="53333" spans="7:7">
      <c r="G53333" s="162" t="s">
        <v>53578</v>
      </c>
    </row>
    <row r="53334" spans="7:7">
      <c r="G53334" s="162" t="s">
        <v>53579</v>
      </c>
    </row>
    <row r="53335" spans="7:7">
      <c r="G53335" s="162" t="s">
        <v>53580</v>
      </c>
    </row>
    <row r="53336" spans="7:7">
      <c r="G53336" s="162" t="s">
        <v>53581</v>
      </c>
    </row>
    <row r="53337" spans="7:7">
      <c r="G53337" s="162" t="s">
        <v>53582</v>
      </c>
    </row>
    <row r="53338" spans="7:7">
      <c r="G53338" s="162" t="s">
        <v>53583</v>
      </c>
    </row>
    <row r="53339" spans="7:7">
      <c r="G53339" s="162" t="s">
        <v>53584</v>
      </c>
    </row>
    <row r="53340" spans="7:7">
      <c r="G53340" s="162" t="s">
        <v>53585</v>
      </c>
    </row>
    <row r="53341" spans="7:7">
      <c r="G53341" s="162" t="s">
        <v>53586</v>
      </c>
    </row>
    <row r="53342" spans="7:7">
      <c r="G53342" s="162" t="s">
        <v>53587</v>
      </c>
    </row>
    <row r="53343" spans="7:7">
      <c r="G53343" s="162" t="s">
        <v>53588</v>
      </c>
    </row>
    <row r="53344" spans="7:7">
      <c r="G53344" s="162" t="s">
        <v>53589</v>
      </c>
    </row>
    <row r="53345" spans="7:7">
      <c r="G53345" s="162" t="s">
        <v>53590</v>
      </c>
    </row>
    <row r="53346" spans="7:7">
      <c r="G53346" s="162" t="s">
        <v>53591</v>
      </c>
    </row>
    <row r="53347" spans="7:7">
      <c r="G53347" s="162" t="s">
        <v>53592</v>
      </c>
    </row>
    <row r="53348" spans="7:7">
      <c r="G53348" s="162" t="s">
        <v>53593</v>
      </c>
    </row>
    <row r="53349" spans="7:7">
      <c r="G53349" s="162" t="s">
        <v>53594</v>
      </c>
    </row>
    <row r="53350" spans="7:7">
      <c r="G53350" s="162" t="s">
        <v>53595</v>
      </c>
    </row>
    <row r="53351" spans="7:7">
      <c r="G53351" s="162" t="s">
        <v>53596</v>
      </c>
    </row>
    <row r="53352" spans="7:7">
      <c r="G53352" s="162" t="s">
        <v>53597</v>
      </c>
    </row>
    <row r="53353" spans="7:7">
      <c r="G53353" s="162" t="s">
        <v>53598</v>
      </c>
    </row>
    <row r="53354" spans="7:7">
      <c r="G53354" s="162" t="s">
        <v>53599</v>
      </c>
    </row>
    <row r="53355" spans="7:7">
      <c r="G53355" s="162" t="s">
        <v>53600</v>
      </c>
    </row>
    <row r="53356" spans="7:7">
      <c r="G53356" s="162" t="s">
        <v>53601</v>
      </c>
    </row>
    <row r="53357" spans="7:7">
      <c r="G53357" s="162" t="s">
        <v>53602</v>
      </c>
    </row>
    <row r="53358" spans="7:7">
      <c r="G53358" s="162" t="s">
        <v>53603</v>
      </c>
    </row>
    <row r="53359" spans="7:7">
      <c r="G53359" s="162" t="s">
        <v>53604</v>
      </c>
    </row>
    <row r="53360" spans="7:7">
      <c r="G53360" s="162" t="s">
        <v>53605</v>
      </c>
    </row>
    <row r="53361" spans="7:7">
      <c r="G53361" s="162" t="s">
        <v>53606</v>
      </c>
    </row>
    <row r="53362" spans="7:7">
      <c r="G53362" s="162" t="s">
        <v>53607</v>
      </c>
    </row>
    <row r="53363" spans="7:7">
      <c r="G53363" s="162" t="s">
        <v>53608</v>
      </c>
    </row>
    <row r="53364" spans="7:7">
      <c r="G53364" s="162" t="s">
        <v>53609</v>
      </c>
    </row>
    <row r="53365" spans="7:7">
      <c r="G53365" s="162" t="s">
        <v>53610</v>
      </c>
    </row>
    <row r="53366" spans="7:7">
      <c r="G53366" s="162" t="s">
        <v>53611</v>
      </c>
    </row>
    <row r="53367" spans="7:7">
      <c r="G53367" s="162" t="s">
        <v>53612</v>
      </c>
    </row>
    <row r="53368" spans="7:7">
      <c r="G53368" s="162" t="s">
        <v>53613</v>
      </c>
    </row>
    <row r="53369" spans="7:7">
      <c r="G53369" s="162" t="s">
        <v>53614</v>
      </c>
    </row>
    <row r="53370" spans="7:7">
      <c r="G53370" s="162" t="s">
        <v>53615</v>
      </c>
    </row>
    <row r="53371" spans="7:7">
      <c r="G53371" s="162" t="s">
        <v>53616</v>
      </c>
    </row>
    <row r="53372" spans="7:7">
      <c r="G53372" s="162" t="s">
        <v>53617</v>
      </c>
    </row>
    <row r="53373" spans="7:7">
      <c r="G53373" s="162" t="s">
        <v>53618</v>
      </c>
    </row>
    <row r="53374" spans="7:7">
      <c r="G53374" s="162" t="s">
        <v>53619</v>
      </c>
    </row>
    <row r="53375" spans="7:7">
      <c r="G53375" s="162" t="s">
        <v>53620</v>
      </c>
    </row>
    <row r="53376" spans="7:7">
      <c r="G53376" s="162" t="s">
        <v>53621</v>
      </c>
    </row>
    <row r="53377" spans="7:7">
      <c r="G53377" s="162" t="s">
        <v>53622</v>
      </c>
    </row>
    <row r="53378" spans="7:7">
      <c r="G53378" s="162" t="s">
        <v>53623</v>
      </c>
    </row>
    <row r="53379" spans="7:7">
      <c r="G53379" s="162" t="s">
        <v>53624</v>
      </c>
    </row>
    <row r="53380" spans="7:7">
      <c r="G53380" s="162" t="s">
        <v>53625</v>
      </c>
    </row>
    <row r="53381" spans="7:7">
      <c r="G53381" s="162" t="s">
        <v>53626</v>
      </c>
    </row>
    <row r="53382" spans="7:7">
      <c r="G53382" s="162" t="s">
        <v>53627</v>
      </c>
    </row>
    <row r="53383" spans="7:7">
      <c r="G53383" s="162" t="s">
        <v>53628</v>
      </c>
    </row>
    <row r="53384" spans="7:7">
      <c r="G53384" s="162" t="s">
        <v>53629</v>
      </c>
    </row>
    <row r="53385" spans="7:7">
      <c r="G53385" s="162" t="s">
        <v>53630</v>
      </c>
    </row>
    <row r="53386" spans="7:7">
      <c r="G53386" s="162" t="s">
        <v>53631</v>
      </c>
    </row>
    <row r="53387" spans="7:7">
      <c r="G53387" s="162" t="s">
        <v>53632</v>
      </c>
    </row>
    <row r="53388" spans="7:7">
      <c r="G53388" s="162" t="s">
        <v>53633</v>
      </c>
    </row>
    <row r="53389" spans="7:7">
      <c r="G53389" s="162" t="s">
        <v>53634</v>
      </c>
    </row>
    <row r="53390" spans="7:7">
      <c r="G53390" s="162" t="s">
        <v>53635</v>
      </c>
    </row>
    <row r="53391" spans="7:7">
      <c r="G53391" s="162" t="s">
        <v>53636</v>
      </c>
    </row>
    <row r="53392" spans="7:7">
      <c r="G53392" s="162" t="s">
        <v>53637</v>
      </c>
    </row>
    <row r="53393" spans="7:7">
      <c r="G53393" s="162" t="s">
        <v>53638</v>
      </c>
    </row>
    <row r="53394" spans="7:7">
      <c r="G53394" s="162" t="s">
        <v>53639</v>
      </c>
    </row>
    <row r="53395" spans="7:7">
      <c r="G53395" s="162" t="s">
        <v>53640</v>
      </c>
    </row>
    <row r="53396" spans="7:7">
      <c r="G53396" s="162" t="s">
        <v>53641</v>
      </c>
    </row>
    <row r="53397" spans="7:7">
      <c r="G53397" s="162" t="s">
        <v>53642</v>
      </c>
    </row>
    <row r="53398" spans="7:7">
      <c r="G53398" s="162" t="s">
        <v>53643</v>
      </c>
    </row>
    <row r="53399" spans="7:7">
      <c r="G53399" s="162" t="s">
        <v>53644</v>
      </c>
    </row>
    <row r="53400" spans="7:7">
      <c r="G53400" s="162" t="s">
        <v>53645</v>
      </c>
    </row>
    <row r="53401" spans="7:7">
      <c r="G53401" s="162" t="s">
        <v>53646</v>
      </c>
    </row>
    <row r="53402" spans="7:7">
      <c r="G53402" s="162" t="s">
        <v>53647</v>
      </c>
    </row>
    <row r="53403" spans="7:7">
      <c r="G53403" s="162" t="s">
        <v>53648</v>
      </c>
    </row>
    <row r="53404" spans="7:7">
      <c r="G53404" s="162" t="s">
        <v>53649</v>
      </c>
    </row>
    <row r="53405" spans="7:7">
      <c r="G53405" s="162" t="s">
        <v>53650</v>
      </c>
    </row>
    <row r="53406" spans="7:7">
      <c r="G53406" s="162" t="s">
        <v>53651</v>
      </c>
    </row>
    <row r="53407" spans="7:7">
      <c r="G53407" s="162" t="s">
        <v>53652</v>
      </c>
    </row>
    <row r="53408" spans="7:7">
      <c r="G53408" s="162" t="s">
        <v>53653</v>
      </c>
    </row>
    <row r="53409" spans="7:7">
      <c r="G53409" s="162" t="s">
        <v>53654</v>
      </c>
    </row>
    <row r="53410" spans="7:7">
      <c r="G53410" s="162" t="s">
        <v>53655</v>
      </c>
    </row>
    <row r="53411" spans="7:7">
      <c r="G53411" s="162" t="s">
        <v>53656</v>
      </c>
    </row>
    <row r="53412" spans="7:7">
      <c r="G53412" s="162" t="s">
        <v>53657</v>
      </c>
    </row>
    <row r="53413" spans="7:7">
      <c r="G53413" s="162" t="s">
        <v>53658</v>
      </c>
    </row>
    <row r="53414" spans="7:7">
      <c r="G53414" s="162" t="s">
        <v>53659</v>
      </c>
    </row>
    <row r="53415" spans="7:7">
      <c r="G53415" s="162" t="s">
        <v>53660</v>
      </c>
    </row>
    <row r="53416" spans="7:7">
      <c r="G53416" s="162" t="s">
        <v>53661</v>
      </c>
    </row>
    <row r="53417" spans="7:7">
      <c r="G53417" s="162" t="s">
        <v>53662</v>
      </c>
    </row>
    <row r="53418" spans="7:7">
      <c r="G53418" s="162" t="s">
        <v>53663</v>
      </c>
    </row>
    <row r="53419" spans="7:7">
      <c r="G53419" s="162" t="s">
        <v>53664</v>
      </c>
    </row>
    <row r="53420" spans="7:7">
      <c r="G53420" s="162" t="s">
        <v>53665</v>
      </c>
    </row>
    <row r="53421" spans="7:7">
      <c r="G53421" s="162" t="s">
        <v>53666</v>
      </c>
    </row>
    <row r="53422" spans="7:7">
      <c r="G53422" s="162" t="s">
        <v>53667</v>
      </c>
    </row>
    <row r="53423" spans="7:7">
      <c r="G53423" s="162" t="s">
        <v>53668</v>
      </c>
    </row>
    <row r="53424" spans="7:7">
      <c r="G53424" s="162" t="s">
        <v>53669</v>
      </c>
    </row>
    <row r="53425" spans="7:7">
      <c r="G53425" s="162" t="s">
        <v>53670</v>
      </c>
    </row>
    <row r="53426" spans="7:7">
      <c r="G53426" s="162" t="s">
        <v>53671</v>
      </c>
    </row>
    <row r="53427" spans="7:7">
      <c r="G53427" s="162" t="s">
        <v>53672</v>
      </c>
    </row>
    <row r="53428" spans="7:7">
      <c r="G53428" s="162" t="s">
        <v>53673</v>
      </c>
    </row>
    <row r="53429" spans="7:7">
      <c r="G53429" s="162" t="s">
        <v>53674</v>
      </c>
    </row>
    <row r="53430" spans="7:7">
      <c r="G53430" s="162" t="s">
        <v>53675</v>
      </c>
    </row>
    <row r="53431" spans="7:7">
      <c r="G53431" s="162" t="s">
        <v>53676</v>
      </c>
    </row>
    <row r="53432" spans="7:7">
      <c r="G53432" s="162" t="s">
        <v>53677</v>
      </c>
    </row>
    <row r="53433" spans="7:7">
      <c r="G53433" s="162" t="s">
        <v>53678</v>
      </c>
    </row>
    <row r="53434" spans="7:7">
      <c r="G53434" s="162" t="s">
        <v>53679</v>
      </c>
    </row>
    <row r="53435" spans="7:7">
      <c r="G53435" s="162" t="s">
        <v>53680</v>
      </c>
    </row>
    <row r="53436" spans="7:7">
      <c r="G53436" s="162" t="s">
        <v>53681</v>
      </c>
    </row>
    <row r="53437" spans="7:7">
      <c r="G53437" s="162" t="s">
        <v>53682</v>
      </c>
    </row>
    <row r="53438" spans="7:7">
      <c r="G53438" s="162" t="s">
        <v>53683</v>
      </c>
    </row>
    <row r="53439" spans="7:7">
      <c r="G53439" s="162" t="s">
        <v>53684</v>
      </c>
    </row>
    <row r="53440" spans="7:7">
      <c r="G53440" s="162" t="s">
        <v>53685</v>
      </c>
    </row>
    <row r="53441" spans="7:7">
      <c r="G53441" s="162" t="s">
        <v>53686</v>
      </c>
    </row>
    <row r="53442" spans="7:7">
      <c r="G53442" s="162" t="s">
        <v>53687</v>
      </c>
    </row>
    <row r="53443" spans="7:7">
      <c r="G53443" s="162" t="s">
        <v>53688</v>
      </c>
    </row>
    <row r="53444" spans="7:7">
      <c r="G53444" s="162" t="s">
        <v>53689</v>
      </c>
    </row>
    <row r="53445" spans="7:7">
      <c r="G53445" s="162" t="s">
        <v>53690</v>
      </c>
    </row>
    <row r="53446" spans="7:7">
      <c r="G53446" s="162" t="s">
        <v>53691</v>
      </c>
    </row>
    <row r="53447" spans="7:7">
      <c r="G53447" s="162" t="s">
        <v>53692</v>
      </c>
    </row>
    <row r="53448" spans="7:7">
      <c r="G53448" s="162" t="s">
        <v>53693</v>
      </c>
    </row>
    <row r="53449" spans="7:7">
      <c r="G53449" s="162" t="s">
        <v>53694</v>
      </c>
    </row>
    <row r="53450" spans="7:7">
      <c r="G53450" s="162" t="s">
        <v>53695</v>
      </c>
    </row>
    <row r="53451" spans="7:7">
      <c r="G53451" s="162" t="s">
        <v>53696</v>
      </c>
    </row>
    <row r="53452" spans="7:7">
      <c r="G53452" s="162" t="s">
        <v>53697</v>
      </c>
    </row>
    <row r="53453" spans="7:7">
      <c r="G53453" s="162" t="s">
        <v>53698</v>
      </c>
    </row>
    <row r="53454" spans="7:7">
      <c r="G53454" s="162" t="s">
        <v>53699</v>
      </c>
    </row>
    <row r="53455" spans="7:7">
      <c r="G53455" s="162" t="s">
        <v>53700</v>
      </c>
    </row>
    <row r="53456" spans="7:7">
      <c r="G53456" s="162" t="s">
        <v>53701</v>
      </c>
    </row>
    <row r="53457" spans="7:7">
      <c r="G53457" s="162" t="s">
        <v>53702</v>
      </c>
    </row>
    <row r="53458" spans="7:7">
      <c r="G53458" s="162" t="s">
        <v>53703</v>
      </c>
    </row>
    <row r="53459" spans="7:7">
      <c r="G53459" s="162" t="s">
        <v>53704</v>
      </c>
    </row>
    <row r="53460" spans="7:7">
      <c r="G53460" s="162" t="s">
        <v>53705</v>
      </c>
    </row>
    <row r="53461" spans="7:7">
      <c r="G53461" s="162" t="s">
        <v>53706</v>
      </c>
    </row>
    <row r="53462" spans="7:7">
      <c r="G53462" s="162" t="s">
        <v>53707</v>
      </c>
    </row>
    <row r="53463" spans="7:7">
      <c r="G53463" s="162" t="s">
        <v>53708</v>
      </c>
    </row>
    <row r="53464" spans="7:7">
      <c r="G53464" s="162" t="s">
        <v>53709</v>
      </c>
    </row>
    <row r="53465" spans="7:7">
      <c r="G53465" s="162" t="s">
        <v>53710</v>
      </c>
    </row>
    <row r="53466" spans="7:7">
      <c r="G53466" s="162" t="s">
        <v>53711</v>
      </c>
    </row>
    <row r="53467" spans="7:7">
      <c r="G53467" s="162" t="s">
        <v>53712</v>
      </c>
    </row>
    <row r="53468" spans="7:7">
      <c r="G53468" s="162" t="s">
        <v>53713</v>
      </c>
    </row>
    <row r="53469" spans="7:7">
      <c r="G53469" s="162" t="s">
        <v>53714</v>
      </c>
    </row>
    <row r="53470" spans="7:7">
      <c r="G53470" s="162" t="s">
        <v>53715</v>
      </c>
    </row>
    <row r="53471" spans="7:7">
      <c r="G53471" s="162" t="s">
        <v>53716</v>
      </c>
    </row>
    <row r="53472" spans="7:7">
      <c r="G53472" s="162" t="s">
        <v>53717</v>
      </c>
    </row>
    <row r="53473" spans="7:7">
      <c r="G53473" s="162" t="s">
        <v>53718</v>
      </c>
    </row>
    <row r="53474" spans="7:7">
      <c r="G53474" s="162" t="s">
        <v>53719</v>
      </c>
    </row>
    <row r="53475" spans="7:7">
      <c r="G53475" s="162" t="s">
        <v>53720</v>
      </c>
    </row>
    <row r="53476" spans="7:7">
      <c r="G53476" s="162" t="s">
        <v>53721</v>
      </c>
    </row>
    <row r="53477" spans="7:7">
      <c r="G53477" s="162" t="s">
        <v>53722</v>
      </c>
    </row>
    <row r="53478" spans="7:7">
      <c r="G53478" s="162" t="s">
        <v>53723</v>
      </c>
    </row>
    <row r="53479" spans="7:7">
      <c r="G53479" s="162" t="s">
        <v>53724</v>
      </c>
    </row>
    <row r="53480" spans="7:7">
      <c r="G53480" s="162" t="s">
        <v>53725</v>
      </c>
    </row>
    <row r="53481" spans="7:7">
      <c r="G53481" s="162" t="s">
        <v>53726</v>
      </c>
    </row>
    <row r="53482" spans="7:7">
      <c r="G53482" s="162" t="s">
        <v>53727</v>
      </c>
    </row>
    <row r="53483" spans="7:7">
      <c r="G53483" s="162" t="s">
        <v>53728</v>
      </c>
    </row>
    <row r="53484" spans="7:7">
      <c r="G53484" s="162" t="s">
        <v>53729</v>
      </c>
    </row>
    <row r="53485" spans="7:7">
      <c r="G53485" s="162" t="s">
        <v>53730</v>
      </c>
    </row>
    <row r="53486" spans="7:7">
      <c r="G53486" s="162" t="s">
        <v>53731</v>
      </c>
    </row>
    <row r="53487" spans="7:7">
      <c r="G53487" s="162" t="s">
        <v>53732</v>
      </c>
    </row>
    <row r="53488" spans="7:7">
      <c r="G53488" s="162" t="s">
        <v>53733</v>
      </c>
    </row>
    <row r="53489" spans="7:7">
      <c r="G53489" s="162" t="s">
        <v>53734</v>
      </c>
    </row>
    <row r="53490" spans="7:7">
      <c r="G53490" s="162" t="s">
        <v>53735</v>
      </c>
    </row>
    <row r="53491" spans="7:7">
      <c r="G53491" s="162" t="s">
        <v>53736</v>
      </c>
    </row>
    <row r="53492" spans="7:7">
      <c r="G53492" s="162" t="s">
        <v>53737</v>
      </c>
    </row>
    <row r="53493" spans="7:7">
      <c r="G53493" s="162" t="s">
        <v>53738</v>
      </c>
    </row>
    <row r="53494" spans="7:7">
      <c r="G53494" s="162" t="s">
        <v>53739</v>
      </c>
    </row>
    <row r="53495" spans="7:7">
      <c r="G53495" s="162" t="s">
        <v>53740</v>
      </c>
    </row>
    <row r="53496" spans="7:7">
      <c r="G53496" s="162" t="s">
        <v>53741</v>
      </c>
    </row>
    <row r="53497" spans="7:7">
      <c r="G53497" s="162" t="s">
        <v>53742</v>
      </c>
    </row>
    <row r="53498" spans="7:7">
      <c r="G53498" s="162" t="s">
        <v>53743</v>
      </c>
    </row>
    <row r="53499" spans="7:7">
      <c r="G53499" s="162" t="s">
        <v>53744</v>
      </c>
    </row>
    <row r="53500" spans="7:7">
      <c r="G53500" s="162" t="s">
        <v>53745</v>
      </c>
    </row>
    <row r="53501" spans="7:7">
      <c r="G53501" s="162" t="s">
        <v>53746</v>
      </c>
    </row>
    <row r="53502" spans="7:7">
      <c r="G53502" s="162" t="s">
        <v>53747</v>
      </c>
    </row>
    <row r="53503" spans="7:7">
      <c r="G53503" s="162" t="s">
        <v>53748</v>
      </c>
    </row>
    <row r="53504" spans="7:7">
      <c r="G53504" s="162" t="s">
        <v>53749</v>
      </c>
    </row>
    <row r="53505" spans="7:7">
      <c r="G53505" s="162" t="s">
        <v>53750</v>
      </c>
    </row>
    <row r="53506" spans="7:7">
      <c r="G53506" s="162" t="s">
        <v>53751</v>
      </c>
    </row>
    <row r="53507" spans="7:7">
      <c r="G53507" s="162" t="s">
        <v>53752</v>
      </c>
    </row>
    <row r="53508" spans="7:7">
      <c r="G53508" s="162" t="s">
        <v>53753</v>
      </c>
    </row>
    <row r="53509" spans="7:7">
      <c r="G53509" s="162" t="s">
        <v>53754</v>
      </c>
    </row>
    <row r="53510" spans="7:7">
      <c r="G53510" s="162" t="s">
        <v>53755</v>
      </c>
    </row>
    <row r="53511" spans="7:7">
      <c r="G53511" s="162" t="s">
        <v>53756</v>
      </c>
    </row>
    <row r="53512" spans="7:7">
      <c r="G53512" s="162" t="s">
        <v>53757</v>
      </c>
    </row>
    <row r="53513" spans="7:7">
      <c r="G53513" s="162" t="s">
        <v>53758</v>
      </c>
    </row>
    <row r="53514" spans="7:7">
      <c r="G53514" s="162" t="s">
        <v>53759</v>
      </c>
    </row>
    <row r="53515" spans="7:7">
      <c r="G53515" s="162" t="s">
        <v>53760</v>
      </c>
    </row>
    <row r="53516" spans="7:7">
      <c r="G53516" s="162" t="s">
        <v>53761</v>
      </c>
    </row>
    <row r="53517" spans="7:7">
      <c r="G53517" s="162" t="s">
        <v>53762</v>
      </c>
    </row>
    <row r="53518" spans="7:7">
      <c r="G53518" s="162" t="s">
        <v>53763</v>
      </c>
    </row>
    <row r="53519" spans="7:7">
      <c r="G53519" s="162" t="s">
        <v>53764</v>
      </c>
    </row>
    <row r="53520" spans="7:7">
      <c r="G53520" s="162" t="s">
        <v>53765</v>
      </c>
    </row>
    <row r="53521" spans="7:7">
      <c r="G53521" s="162" t="s">
        <v>53766</v>
      </c>
    </row>
    <row r="53522" spans="7:7">
      <c r="G53522" s="162" t="s">
        <v>53767</v>
      </c>
    </row>
    <row r="53523" spans="7:7">
      <c r="G53523" s="162" t="s">
        <v>53768</v>
      </c>
    </row>
    <row r="53524" spans="7:7">
      <c r="G53524" s="162" t="s">
        <v>53769</v>
      </c>
    </row>
    <row r="53525" spans="7:7">
      <c r="G53525" s="162" t="s">
        <v>53770</v>
      </c>
    </row>
    <row r="53526" spans="7:7">
      <c r="G53526" s="162" t="s">
        <v>53771</v>
      </c>
    </row>
    <row r="53527" spans="7:7">
      <c r="G53527" s="162" t="s">
        <v>53772</v>
      </c>
    </row>
    <row r="53528" spans="7:7">
      <c r="G53528" s="162" t="s">
        <v>53773</v>
      </c>
    </row>
    <row r="53529" spans="7:7">
      <c r="G53529" s="162" t="s">
        <v>53774</v>
      </c>
    </row>
    <row r="53530" spans="7:7">
      <c r="G53530" s="162" t="s">
        <v>53775</v>
      </c>
    </row>
    <row r="53531" spans="7:7">
      <c r="G53531" s="162" t="s">
        <v>53776</v>
      </c>
    </row>
    <row r="53532" spans="7:7">
      <c r="G53532" s="162" t="s">
        <v>53777</v>
      </c>
    </row>
    <row r="53533" spans="7:7">
      <c r="G53533" s="162" t="s">
        <v>53778</v>
      </c>
    </row>
    <row r="53534" spans="7:7">
      <c r="G53534" s="162" t="s">
        <v>53779</v>
      </c>
    </row>
    <row r="53535" spans="7:7">
      <c r="G53535" s="162" t="s">
        <v>53780</v>
      </c>
    </row>
    <row r="53536" spans="7:7">
      <c r="G53536" s="162" t="s">
        <v>53781</v>
      </c>
    </row>
    <row r="53537" spans="7:7">
      <c r="G53537" s="162" t="s">
        <v>53782</v>
      </c>
    </row>
    <row r="53538" spans="7:7">
      <c r="G53538" s="162" t="s">
        <v>53783</v>
      </c>
    </row>
    <row r="53539" spans="7:7">
      <c r="G53539" s="162" t="s">
        <v>53784</v>
      </c>
    </row>
    <row r="53540" spans="7:7">
      <c r="G53540" s="162" t="s">
        <v>53785</v>
      </c>
    </row>
    <row r="53541" spans="7:7">
      <c r="G53541" s="162" t="s">
        <v>53786</v>
      </c>
    </row>
    <row r="53542" spans="7:7">
      <c r="G53542" s="162" t="s">
        <v>53787</v>
      </c>
    </row>
    <row r="53543" spans="7:7">
      <c r="G53543" s="162" t="s">
        <v>53788</v>
      </c>
    </row>
    <row r="53544" spans="7:7">
      <c r="G53544" s="162" t="s">
        <v>53789</v>
      </c>
    </row>
    <row r="53545" spans="7:7">
      <c r="G53545" s="162" t="s">
        <v>53790</v>
      </c>
    </row>
    <row r="53546" spans="7:7">
      <c r="G53546" s="162" t="s">
        <v>53791</v>
      </c>
    </row>
    <row r="53547" spans="7:7">
      <c r="G53547" s="162" t="s">
        <v>53792</v>
      </c>
    </row>
    <row r="53548" spans="7:7">
      <c r="G53548" s="162" t="s">
        <v>53793</v>
      </c>
    </row>
    <row r="53549" spans="7:7">
      <c r="G53549" s="162" t="s">
        <v>53794</v>
      </c>
    </row>
    <row r="53550" spans="7:7">
      <c r="G53550" s="162" t="s">
        <v>53795</v>
      </c>
    </row>
    <row r="53551" spans="7:7">
      <c r="G53551" s="162" t="s">
        <v>53796</v>
      </c>
    </row>
    <row r="53552" spans="7:7">
      <c r="G53552" s="162" t="s">
        <v>53797</v>
      </c>
    </row>
    <row r="53553" spans="7:7">
      <c r="G53553" s="162" t="s">
        <v>53798</v>
      </c>
    </row>
    <row r="53554" spans="7:7">
      <c r="G53554" s="162" t="s">
        <v>53799</v>
      </c>
    </row>
    <row r="53555" spans="7:7">
      <c r="G53555" s="162" t="s">
        <v>53800</v>
      </c>
    </row>
    <row r="53556" spans="7:7">
      <c r="G53556" s="162" t="s">
        <v>53801</v>
      </c>
    </row>
    <row r="53557" spans="7:7">
      <c r="G53557" s="162" t="s">
        <v>53802</v>
      </c>
    </row>
    <row r="53558" spans="7:7">
      <c r="G53558" s="162" t="s">
        <v>53803</v>
      </c>
    </row>
    <row r="53559" spans="7:7">
      <c r="G53559" s="162" t="s">
        <v>53804</v>
      </c>
    </row>
    <row r="53560" spans="7:7">
      <c r="G53560" s="162" t="s">
        <v>53805</v>
      </c>
    </row>
    <row r="53561" spans="7:7">
      <c r="G53561" s="162" t="s">
        <v>53806</v>
      </c>
    </row>
    <row r="53562" spans="7:7">
      <c r="G53562" s="162" t="s">
        <v>53807</v>
      </c>
    </row>
    <row r="53563" spans="7:7">
      <c r="G53563" s="162" t="s">
        <v>53808</v>
      </c>
    </row>
    <row r="53564" spans="7:7">
      <c r="G53564" s="162" t="s">
        <v>53809</v>
      </c>
    </row>
    <row r="53565" spans="7:7">
      <c r="G53565" s="162" t="s">
        <v>53810</v>
      </c>
    </row>
    <row r="53566" spans="7:7">
      <c r="G53566" s="162" t="s">
        <v>53811</v>
      </c>
    </row>
    <row r="53567" spans="7:7">
      <c r="G53567" s="162" t="s">
        <v>53812</v>
      </c>
    </row>
    <row r="53568" spans="7:7">
      <c r="G53568" s="162" t="s">
        <v>53813</v>
      </c>
    </row>
    <row r="53569" spans="7:7">
      <c r="G53569" s="162" t="s">
        <v>53814</v>
      </c>
    </row>
    <row r="53570" spans="7:7">
      <c r="G53570" s="162" t="s">
        <v>53815</v>
      </c>
    </row>
    <row r="53571" spans="7:7">
      <c r="G53571" s="162" t="s">
        <v>53816</v>
      </c>
    </row>
    <row r="53572" spans="7:7">
      <c r="G53572" s="162" t="s">
        <v>53817</v>
      </c>
    </row>
    <row r="53573" spans="7:7">
      <c r="G53573" s="162" t="s">
        <v>53818</v>
      </c>
    </row>
    <row r="53574" spans="7:7">
      <c r="G53574" s="162" t="s">
        <v>53819</v>
      </c>
    </row>
    <row r="53575" spans="7:7">
      <c r="G53575" s="162" t="s">
        <v>53820</v>
      </c>
    </row>
    <row r="53576" spans="7:7">
      <c r="G53576" s="162" t="s">
        <v>53821</v>
      </c>
    </row>
    <row r="53577" spans="7:7">
      <c r="G53577" s="162" t="s">
        <v>53822</v>
      </c>
    </row>
    <row r="53578" spans="7:7">
      <c r="G53578" s="162" t="s">
        <v>53823</v>
      </c>
    </row>
    <row r="53579" spans="7:7">
      <c r="G53579" s="162" t="s">
        <v>53824</v>
      </c>
    </row>
    <row r="53580" spans="7:7">
      <c r="G53580" s="162" t="s">
        <v>53825</v>
      </c>
    </row>
    <row r="53581" spans="7:7">
      <c r="G53581" s="162" t="s">
        <v>53826</v>
      </c>
    </row>
    <row r="53582" spans="7:7">
      <c r="G53582" s="162" t="s">
        <v>53827</v>
      </c>
    </row>
    <row r="53583" spans="7:7">
      <c r="G53583" s="162" t="s">
        <v>53828</v>
      </c>
    </row>
    <row r="53584" spans="7:7">
      <c r="G53584" s="162" t="s">
        <v>53829</v>
      </c>
    </row>
    <row r="53585" spans="7:7">
      <c r="G53585" s="162" t="s">
        <v>53830</v>
      </c>
    </row>
    <row r="53586" spans="7:7">
      <c r="G53586" s="162" t="s">
        <v>53831</v>
      </c>
    </row>
    <row r="53587" spans="7:7">
      <c r="G53587" s="162" t="s">
        <v>53832</v>
      </c>
    </row>
    <row r="53588" spans="7:7">
      <c r="G53588" s="162" t="s">
        <v>53833</v>
      </c>
    </row>
    <row r="53589" spans="7:7">
      <c r="G53589" s="162" t="s">
        <v>53834</v>
      </c>
    </row>
    <row r="53590" spans="7:7">
      <c r="G53590" s="162" t="s">
        <v>53835</v>
      </c>
    </row>
    <row r="53591" spans="7:7">
      <c r="G53591" s="162" t="s">
        <v>53836</v>
      </c>
    </row>
    <row r="53592" spans="7:7">
      <c r="G53592" s="162" t="s">
        <v>53837</v>
      </c>
    </row>
    <row r="53593" spans="7:7">
      <c r="G53593" s="162" t="s">
        <v>53838</v>
      </c>
    </row>
    <row r="53594" spans="7:7">
      <c r="G53594" s="162" t="s">
        <v>53839</v>
      </c>
    </row>
    <row r="53595" spans="7:7">
      <c r="G53595" s="162" t="s">
        <v>53840</v>
      </c>
    </row>
    <row r="53596" spans="7:7">
      <c r="G53596" s="162" t="s">
        <v>53841</v>
      </c>
    </row>
    <row r="53597" spans="7:7">
      <c r="G53597" s="162" t="s">
        <v>53842</v>
      </c>
    </row>
    <row r="53598" spans="7:7">
      <c r="G53598" s="162" t="s">
        <v>53843</v>
      </c>
    </row>
    <row r="53599" spans="7:7">
      <c r="G53599" s="162" t="s">
        <v>53844</v>
      </c>
    </row>
    <row r="53600" spans="7:7">
      <c r="G53600" s="162" t="s">
        <v>53845</v>
      </c>
    </row>
    <row r="53601" spans="7:7">
      <c r="G53601" s="162" t="s">
        <v>53846</v>
      </c>
    </row>
    <row r="53602" spans="7:7">
      <c r="G53602" s="162" t="s">
        <v>53847</v>
      </c>
    </row>
    <row r="53603" spans="7:7">
      <c r="G53603" s="162" t="s">
        <v>53848</v>
      </c>
    </row>
    <row r="53604" spans="7:7">
      <c r="G53604" s="162" t="s">
        <v>53849</v>
      </c>
    </row>
    <row r="53605" spans="7:7">
      <c r="G53605" s="162" t="s">
        <v>53850</v>
      </c>
    </row>
    <row r="53606" spans="7:7">
      <c r="G53606" s="162" t="s">
        <v>53851</v>
      </c>
    </row>
    <row r="53607" spans="7:7">
      <c r="G53607" s="162" t="s">
        <v>53852</v>
      </c>
    </row>
    <row r="53608" spans="7:7">
      <c r="G53608" s="162" t="s">
        <v>53853</v>
      </c>
    </row>
    <row r="53609" spans="7:7">
      <c r="G53609" s="162" t="s">
        <v>53854</v>
      </c>
    </row>
    <row r="53610" spans="7:7">
      <c r="G53610" s="162" t="s">
        <v>53855</v>
      </c>
    </row>
    <row r="53611" spans="7:7">
      <c r="G53611" s="162" t="s">
        <v>53856</v>
      </c>
    </row>
    <row r="53612" spans="7:7">
      <c r="G53612" s="162" t="s">
        <v>53857</v>
      </c>
    </row>
    <row r="53613" spans="7:7">
      <c r="G53613" s="162" t="s">
        <v>53858</v>
      </c>
    </row>
    <row r="53614" spans="7:7">
      <c r="G53614" s="162" t="s">
        <v>53859</v>
      </c>
    </row>
    <row r="53615" spans="7:7">
      <c r="G53615" s="162" t="s">
        <v>53860</v>
      </c>
    </row>
    <row r="53616" spans="7:7">
      <c r="G53616" s="162" t="s">
        <v>53861</v>
      </c>
    </row>
    <row r="53617" spans="7:7">
      <c r="G53617" s="162" t="s">
        <v>53862</v>
      </c>
    </row>
    <row r="53618" spans="7:7">
      <c r="G53618" s="162" t="s">
        <v>53863</v>
      </c>
    </row>
    <row r="53619" spans="7:7">
      <c r="G53619" s="162" t="s">
        <v>53864</v>
      </c>
    </row>
    <row r="53620" spans="7:7">
      <c r="G53620" s="162" t="s">
        <v>53865</v>
      </c>
    </row>
    <row r="53621" spans="7:7">
      <c r="G53621" s="162" t="s">
        <v>53866</v>
      </c>
    </row>
    <row r="53622" spans="7:7">
      <c r="G53622" s="162" t="s">
        <v>53867</v>
      </c>
    </row>
    <row r="53623" spans="7:7">
      <c r="G53623" s="162" t="s">
        <v>53868</v>
      </c>
    </row>
    <row r="53624" spans="7:7">
      <c r="G53624" s="162" t="s">
        <v>53869</v>
      </c>
    </row>
    <row r="53625" spans="7:7">
      <c r="G53625" s="162" t="s">
        <v>53870</v>
      </c>
    </row>
    <row r="53626" spans="7:7">
      <c r="G53626" s="162" t="s">
        <v>53871</v>
      </c>
    </row>
    <row r="53627" spans="7:7">
      <c r="G53627" s="162" t="s">
        <v>53872</v>
      </c>
    </row>
    <row r="53628" spans="7:7">
      <c r="G53628" s="162" t="s">
        <v>53873</v>
      </c>
    </row>
    <row r="53629" spans="7:7">
      <c r="G53629" s="162" t="s">
        <v>53874</v>
      </c>
    </row>
    <row r="53630" spans="7:7">
      <c r="G53630" s="162" t="s">
        <v>53875</v>
      </c>
    </row>
    <row r="53631" spans="7:7">
      <c r="G53631" s="162" t="s">
        <v>53876</v>
      </c>
    </row>
    <row r="53632" spans="7:7">
      <c r="G53632" s="162" t="s">
        <v>53877</v>
      </c>
    </row>
    <row r="53633" spans="7:7">
      <c r="G53633" s="162" t="s">
        <v>53878</v>
      </c>
    </row>
    <row r="53634" spans="7:7">
      <c r="G53634" s="162" t="s">
        <v>53879</v>
      </c>
    </row>
    <row r="53635" spans="7:7">
      <c r="G53635" s="162" t="s">
        <v>53880</v>
      </c>
    </row>
    <row r="53636" spans="7:7">
      <c r="G53636" s="162" t="s">
        <v>53881</v>
      </c>
    </row>
    <row r="53637" spans="7:7">
      <c r="G53637" s="162" t="s">
        <v>53882</v>
      </c>
    </row>
    <row r="53638" spans="7:7">
      <c r="G53638" s="162" t="s">
        <v>53883</v>
      </c>
    </row>
    <row r="53639" spans="7:7">
      <c r="G53639" s="162" t="s">
        <v>53884</v>
      </c>
    </row>
    <row r="53640" spans="7:7">
      <c r="G53640" s="162" t="s">
        <v>53885</v>
      </c>
    </row>
    <row r="53641" spans="7:7">
      <c r="G53641" s="162" t="s">
        <v>53886</v>
      </c>
    </row>
    <row r="53642" spans="7:7">
      <c r="G53642" s="162" t="s">
        <v>53887</v>
      </c>
    </row>
    <row r="53643" spans="7:7">
      <c r="G53643" s="162" t="s">
        <v>53888</v>
      </c>
    </row>
    <row r="53644" spans="7:7">
      <c r="G53644" s="162" t="s">
        <v>53889</v>
      </c>
    </row>
    <row r="53645" spans="7:7">
      <c r="G53645" s="162" t="s">
        <v>53890</v>
      </c>
    </row>
    <row r="53646" spans="7:7">
      <c r="G53646" s="162" t="s">
        <v>53891</v>
      </c>
    </row>
    <row r="53647" spans="7:7">
      <c r="G53647" s="162" t="s">
        <v>53892</v>
      </c>
    </row>
    <row r="53648" spans="7:7">
      <c r="G53648" s="162" t="s">
        <v>53893</v>
      </c>
    </row>
    <row r="53649" spans="7:7">
      <c r="G53649" s="162" t="s">
        <v>53894</v>
      </c>
    </row>
    <row r="53650" spans="7:7">
      <c r="G53650" s="162" t="s">
        <v>53895</v>
      </c>
    </row>
    <row r="53651" spans="7:7">
      <c r="G53651" s="162" t="s">
        <v>53896</v>
      </c>
    </row>
    <row r="53652" spans="7:7">
      <c r="G53652" s="162" t="s">
        <v>53897</v>
      </c>
    </row>
    <row r="53653" spans="7:7">
      <c r="G53653" s="162" t="s">
        <v>53898</v>
      </c>
    </row>
    <row r="53654" spans="7:7">
      <c r="G53654" s="162" t="s">
        <v>53899</v>
      </c>
    </row>
    <row r="53655" spans="7:7">
      <c r="G53655" s="162" t="s">
        <v>53900</v>
      </c>
    </row>
    <row r="53656" spans="7:7">
      <c r="G53656" s="162" t="s">
        <v>53901</v>
      </c>
    </row>
    <row r="53657" spans="7:7">
      <c r="G53657" s="162" t="s">
        <v>53902</v>
      </c>
    </row>
    <row r="53658" spans="7:7">
      <c r="G53658" s="162" t="s">
        <v>53903</v>
      </c>
    </row>
    <row r="53659" spans="7:7">
      <c r="G53659" s="162" t="s">
        <v>53904</v>
      </c>
    </row>
    <row r="53660" spans="7:7">
      <c r="G53660" s="162" t="s">
        <v>53905</v>
      </c>
    </row>
    <row r="53661" spans="7:7">
      <c r="G53661" s="162" t="s">
        <v>53906</v>
      </c>
    </row>
    <row r="53662" spans="7:7">
      <c r="G53662" s="162" t="s">
        <v>53907</v>
      </c>
    </row>
    <row r="53663" spans="7:7">
      <c r="G53663" s="162" t="s">
        <v>53908</v>
      </c>
    </row>
    <row r="53664" spans="7:7">
      <c r="G53664" s="162" t="s">
        <v>53909</v>
      </c>
    </row>
    <row r="53665" spans="7:7">
      <c r="G53665" s="162" t="s">
        <v>53910</v>
      </c>
    </row>
    <row r="53666" spans="7:7">
      <c r="G53666" s="162" t="s">
        <v>53911</v>
      </c>
    </row>
    <row r="53667" spans="7:7">
      <c r="G53667" s="162" t="s">
        <v>53912</v>
      </c>
    </row>
    <row r="53668" spans="7:7">
      <c r="G53668" s="162" t="s">
        <v>53913</v>
      </c>
    </row>
    <row r="53669" spans="7:7">
      <c r="G53669" s="162" t="s">
        <v>53914</v>
      </c>
    </row>
    <row r="53670" spans="7:7">
      <c r="G53670" s="162" t="s">
        <v>53915</v>
      </c>
    </row>
    <row r="53671" spans="7:7">
      <c r="G53671" s="162" t="s">
        <v>53916</v>
      </c>
    </row>
    <row r="53672" spans="7:7">
      <c r="G53672" s="162" t="s">
        <v>53917</v>
      </c>
    </row>
    <row r="53673" spans="7:7">
      <c r="G53673" s="162" t="s">
        <v>53918</v>
      </c>
    </row>
    <row r="53674" spans="7:7">
      <c r="G53674" s="162" t="s">
        <v>53919</v>
      </c>
    </row>
    <row r="53675" spans="7:7">
      <c r="G53675" s="162" t="s">
        <v>53920</v>
      </c>
    </row>
    <row r="53676" spans="7:7">
      <c r="G53676" s="162" t="s">
        <v>53921</v>
      </c>
    </row>
    <row r="53677" spans="7:7">
      <c r="G53677" s="162" t="s">
        <v>53922</v>
      </c>
    </row>
    <row r="53678" spans="7:7">
      <c r="G53678" s="162" t="s">
        <v>53923</v>
      </c>
    </row>
    <row r="53679" spans="7:7">
      <c r="G53679" s="162" t="s">
        <v>53924</v>
      </c>
    </row>
    <row r="53680" spans="7:7">
      <c r="G53680" s="162" t="s">
        <v>53925</v>
      </c>
    </row>
    <row r="53681" spans="7:7">
      <c r="G53681" s="162" t="s">
        <v>53926</v>
      </c>
    </row>
    <row r="53682" spans="7:7">
      <c r="G53682" s="162" t="s">
        <v>53927</v>
      </c>
    </row>
    <row r="53683" spans="7:7">
      <c r="G53683" s="162" t="s">
        <v>53928</v>
      </c>
    </row>
    <row r="53684" spans="7:7">
      <c r="G53684" s="162" t="s">
        <v>53929</v>
      </c>
    </row>
    <row r="53685" spans="7:7">
      <c r="G53685" s="162" t="s">
        <v>53930</v>
      </c>
    </row>
    <row r="53686" spans="7:7">
      <c r="G53686" s="162" t="s">
        <v>53931</v>
      </c>
    </row>
    <row r="53687" spans="7:7">
      <c r="G53687" s="162" t="s">
        <v>53932</v>
      </c>
    </row>
    <row r="53688" spans="7:7">
      <c r="G53688" s="162" t="s">
        <v>53933</v>
      </c>
    </row>
    <row r="53689" spans="7:7">
      <c r="G53689" s="162" t="s">
        <v>53934</v>
      </c>
    </row>
    <row r="53690" spans="7:7">
      <c r="G53690" s="162" t="s">
        <v>53935</v>
      </c>
    </row>
    <row r="53691" spans="7:7">
      <c r="G53691" s="162" t="s">
        <v>53936</v>
      </c>
    </row>
    <row r="53692" spans="7:7">
      <c r="G53692" s="162" t="s">
        <v>53937</v>
      </c>
    </row>
    <row r="53693" spans="7:7">
      <c r="G53693" s="162" t="s">
        <v>53938</v>
      </c>
    </row>
    <row r="53694" spans="7:7">
      <c r="G53694" s="162" t="s">
        <v>53939</v>
      </c>
    </row>
    <row r="53695" spans="7:7">
      <c r="G53695" s="162" t="s">
        <v>53940</v>
      </c>
    </row>
    <row r="53696" spans="7:7">
      <c r="G53696" s="162" t="s">
        <v>53941</v>
      </c>
    </row>
    <row r="53697" spans="7:7">
      <c r="G53697" s="162" t="s">
        <v>53942</v>
      </c>
    </row>
    <row r="53698" spans="7:7">
      <c r="G53698" s="162" t="s">
        <v>53943</v>
      </c>
    </row>
    <row r="53699" spans="7:7">
      <c r="G53699" s="162" t="s">
        <v>53944</v>
      </c>
    </row>
    <row r="53700" spans="7:7">
      <c r="G53700" s="162" t="s">
        <v>53945</v>
      </c>
    </row>
    <row r="53701" spans="7:7">
      <c r="G53701" s="162" t="s">
        <v>53946</v>
      </c>
    </row>
    <row r="53702" spans="7:7">
      <c r="G53702" s="162" t="s">
        <v>53947</v>
      </c>
    </row>
    <row r="53703" spans="7:7">
      <c r="G53703" s="162" t="s">
        <v>53948</v>
      </c>
    </row>
    <row r="53704" spans="7:7">
      <c r="G53704" s="162" t="s">
        <v>53949</v>
      </c>
    </row>
    <row r="53705" spans="7:7">
      <c r="G53705" s="162" t="s">
        <v>53950</v>
      </c>
    </row>
    <row r="53706" spans="7:7">
      <c r="G53706" s="162" t="s">
        <v>53951</v>
      </c>
    </row>
    <row r="53707" spans="7:7">
      <c r="G53707" s="162" t="s">
        <v>53952</v>
      </c>
    </row>
    <row r="53708" spans="7:7">
      <c r="G53708" s="162" t="s">
        <v>53953</v>
      </c>
    </row>
    <row r="53709" spans="7:7">
      <c r="G53709" s="162" t="s">
        <v>53954</v>
      </c>
    </row>
    <row r="53710" spans="7:7">
      <c r="G53710" s="162" t="s">
        <v>53955</v>
      </c>
    </row>
    <row r="53711" spans="7:7">
      <c r="G53711" s="162" t="s">
        <v>53956</v>
      </c>
    </row>
    <row r="53712" spans="7:7">
      <c r="G53712" s="162" t="s">
        <v>53957</v>
      </c>
    </row>
    <row r="53713" spans="7:7">
      <c r="G53713" s="162" t="s">
        <v>53958</v>
      </c>
    </row>
    <row r="53714" spans="7:7">
      <c r="G53714" s="162" t="s">
        <v>53959</v>
      </c>
    </row>
    <row r="53715" spans="7:7">
      <c r="G53715" s="162" t="s">
        <v>53960</v>
      </c>
    </row>
    <row r="53716" spans="7:7">
      <c r="G53716" s="162" t="s">
        <v>53961</v>
      </c>
    </row>
    <row r="53717" spans="7:7">
      <c r="G53717" s="162" t="s">
        <v>53962</v>
      </c>
    </row>
    <row r="53718" spans="7:7">
      <c r="G53718" s="162" t="s">
        <v>53963</v>
      </c>
    </row>
    <row r="53719" spans="7:7">
      <c r="G53719" s="162" t="s">
        <v>53964</v>
      </c>
    </row>
    <row r="53720" spans="7:7">
      <c r="G53720" s="162" t="s">
        <v>53965</v>
      </c>
    </row>
    <row r="53721" spans="7:7">
      <c r="G53721" s="162" t="s">
        <v>53966</v>
      </c>
    </row>
    <row r="53722" spans="7:7">
      <c r="G53722" s="162" t="s">
        <v>53967</v>
      </c>
    </row>
    <row r="53723" spans="7:7">
      <c r="G53723" s="162" t="s">
        <v>53968</v>
      </c>
    </row>
    <row r="53724" spans="7:7">
      <c r="G53724" s="162" t="s">
        <v>53969</v>
      </c>
    </row>
    <row r="53725" spans="7:7">
      <c r="G53725" s="162" t="s">
        <v>53970</v>
      </c>
    </row>
    <row r="53726" spans="7:7">
      <c r="G53726" s="162" t="s">
        <v>53971</v>
      </c>
    </row>
    <row r="53727" spans="7:7">
      <c r="G53727" s="162" t="s">
        <v>53972</v>
      </c>
    </row>
    <row r="53728" spans="7:7">
      <c r="G53728" s="162" t="s">
        <v>53973</v>
      </c>
    </row>
    <row r="53729" spans="7:7">
      <c r="G53729" s="162" t="s">
        <v>53974</v>
      </c>
    </row>
    <row r="53730" spans="7:7">
      <c r="G53730" s="162" t="s">
        <v>53975</v>
      </c>
    </row>
    <row r="53731" spans="7:7">
      <c r="G53731" s="162" t="s">
        <v>53976</v>
      </c>
    </row>
    <row r="53732" spans="7:7">
      <c r="G53732" s="162" t="s">
        <v>53977</v>
      </c>
    </row>
    <row r="53733" spans="7:7">
      <c r="G53733" s="162" t="s">
        <v>53978</v>
      </c>
    </row>
    <row r="53734" spans="7:7">
      <c r="G53734" s="162" t="s">
        <v>53979</v>
      </c>
    </row>
    <row r="53735" spans="7:7">
      <c r="G53735" s="162" t="s">
        <v>53980</v>
      </c>
    </row>
    <row r="53736" spans="7:7">
      <c r="G53736" s="162" t="s">
        <v>53981</v>
      </c>
    </row>
    <row r="53737" spans="7:7">
      <c r="G53737" s="162" t="s">
        <v>53982</v>
      </c>
    </row>
    <row r="53738" spans="7:7">
      <c r="G53738" s="162" t="s">
        <v>53983</v>
      </c>
    </row>
    <row r="53739" spans="7:7">
      <c r="G53739" s="162" t="s">
        <v>53984</v>
      </c>
    </row>
    <row r="53740" spans="7:7">
      <c r="G53740" s="162" t="s">
        <v>53985</v>
      </c>
    </row>
    <row r="53741" spans="7:7">
      <c r="G53741" s="162" t="s">
        <v>53986</v>
      </c>
    </row>
    <row r="53742" spans="7:7">
      <c r="G53742" s="162" t="s">
        <v>53987</v>
      </c>
    </row>
    <row r="53743" spans="7:7">
      <c r="G53743" s="162" t="s">
        <v>53988</v>
      </c>
    </row>
    <row r="53744" spans="7:7">
      <c r="G53744" s="162" t="s">
        <v>53989</v>
      </c>
    </row>
    <row r="53745" spans="7:7">
      <c r="G53745" s="162" t="s">
        <v>53990</v>
      </c>
    </row>
    <row r="53746" spans="7:7">
      <c r="G53746" s="162" t="s">
        <v>53991</v>
      </c>
    </row>
    <row r="53747" spans="7:7">
      <c r="G53747" s="162" t="s">
        <v>53992</v>
      </c>
    </row>
    <row r="53748" spans="7:7">
      <c r="G53748" s="162" t="s">
        <v>53993</v>
      </c>
    </row>
    <row r="53749" spans="7:7">
      <c r="G53749" s="162" t="s">
        <v>53994</v>
      </c>
    </row>
    <row r="53750" spans="7:7">
      <c r="G53750" s="162" t="s">
        <v>53995</v>
      </c>
    </row>
    <row r="53751" spans="7:7">
      <c r="G53751" s="162" t="s">
        <v>53996</v>
      </c>
    </row>
    <row r="53752" spans="7:7">
      <c r="G53752" s="162" t="s">
        <v>53997</v>
      </c>
    </row>
    <row r="53753" spans="7:7">
      <c r="G53753" s="162" t="s">
        <v>53998</v>
      </c>
    </row>
    <row r="53754" spans="7:7">
      <c r="G53754" s="162" t="s">
        <v>53999</v>
      </c>
    </row>
    <row r="53755" spans="7:7">
      <c r="G53755" s="162" t="s">
        <v>54000</v>
      </c>
    </row>
    <row r="53756" spans="7:7">
      <c r="G53756" s="162" t="s">
        <v>54001</v>
      </c>
    </row>
    <row r="53757" spans="7:7">
      <c r="G53757" s="162" t="s">
        <v>54002</v>
      </c>
    </row>
    <row r="53758" spans="7:7">
      <c r="G53758" s="162" t="s">
        <v>54003</v>
      </c>
    </row>
    <row r="53759" spans="7:7">
      <c r="G53759" s="162" t="s">
        <v>54004</v>
      </c>
    </row>
    <row r="53760" spans="7:7">
      <c r="G53760" s="162" t="s">
        <v>54005</v>
      </c>
    </row>
    <row r="53761" spans="7:7">
      <c r="G53761" s="162" t="s">
        <v>54006</v>
      </c>
    </row>
    <row r="53762" spans="7:7">
      <c r="G53762" s="162" t="s">
        <v>54007</v>
      </c>
    </row>
    <row r="53763" spans="7:7">
      <c r="G53763" s="162" t="s">
        <v>54008</v>
      </c>
    </row>
    <row r="53764" spans="7:7">
      <c r="G53764" s="162" t="s">
        <v>54009</v>
      </c>
    </row>
    <row r="53765" spans="7:7">
      <c r="G53765" s="162" t="s">
        <v>54010</v>
      </c>
    </row>
    <row r="53766" spans="7:7">
      <c r="G53766" s="162" t="s">
        <v>54011</v>
      </c>
    </row>
    <row r="53767" spans="7:7">
      <c r="G53767" s="162" t="s">
        <v>54012</v>
      </c>
    </row>
    <row r="53768" spans="7:7">
      <c r="G53768" s="162" t="s">
        <v>54013</v>
      </c>
    </row>
    <row r="53769" spans="7:7">
      <c r="G53769" s="162" t="s">
        <v>54014</v>
      </c>
    </row>
    <row r="53770" spans="7:7">
      <c r="G53770" s="162" t="s">
        <v>54015</v>
      </c>
    </row>
    <row r="53771" spans="7:7">
      <c r="G53771" s="162" t="s">
        <v>54016</v>
      </c>
    </row>
    <row r="53772" spans="7:7">
      <c r="G53772" s="162" t="s">
        <v>54017</v>
      </c>
    </row>
    <row r="53773" spans="7:7">
      <c r="G53773" s="162" t="s">
        <v>54018</v>
      </c>
    </row>
    <row r="53774" spans="7:7">
      <c r="G53774" s="162" t="s">
        <v>54019</v>
      </c>
    </row>
    <row r="53775" spans="7:7">
      <c r="G53775" s="162" t="s">
        <v>54020</v>
      </c>
    </row>
    <row r="53776" spans="7:7">
      <c r="G53776" s="162" t="s">
        <v>54021</v>
      </c>
    </row>
    <row r="53777" spans="7:7">
      <c r="G53777" s="162" t="s">
        <v>54022</v>
      </c>
    </row>
    <row r="53778" spans="7:7">
      <c r="G53778" s="162" t="s">
        <v>54023</v>
      </c>
    </row>
    <row r="53779" spans="7:7">
      <c r="G53779" s="162" t="s">
        <v>54024</v>
      </c>
    </row>
    <row r="53780" spans="7:7">
      <c r="G53780" s="162" t="s">
        <v>54025</v>
      </c>
    </row>
    <row r="53781" spans="7:7">
      <c r="G53781" s="162" t="s">
        <v>54026</v>
      </c>
    </row>
    <row r="53782" spans="7:7">
      <c r="G53782" s="162" t="s">
        <v>54027</v>
      </c>
    </row>
    <row r="53783" spans="7:7">
      <c r="G53783" s="162" t="s">
        <v>54028</v>
      </c>
    </row>
    <row r="53784" spans="7:7">
      <c r="G53784" s="162" t="s">
        <v>54029</v>
      </c>
    </row>
    <row r="53785" spans="7:7">
      <c r="G53785" s="162" t="s">
        <v>54030</v>
      </c>
    </row>
    <row r="53786" spans="7:7">
      <c r="G53786" s="162" t="s">
        <v>54031</v>
      </c>
    </row>
    <row r="53787" spans="7:7">
      <c r="G53787" s="162" t="s">
        <v>54032</v>
      </c>
    </row>
    <row r="53788" spans="7:7">
      <c r="G53788" s="162" t="s">
        <v>54033</v>
      </c>
    </row>
    <row r="53789" spans="7:7">
      <c r="G53789" s="162" t="s">
        <v>54034</v>
      </c>
    </row>
    <row r="53790" spans="7:7">
      <c r="G53790" s="162" t="s">
        <v>54035</v>
      </c>
    </row>
    <row r="53791" spans="7:7">
      <c r="G53791" s="162" t="s">
        <v>54036</v>
      </c>
    </row>
    <row r="53792" spans="7:7">
      <c r="G53792" s="162" t="s">
        <v>54037</v>
      </c>
    </row>
    <row r="53793" spans="7:7">
      <c r="G53793" s="162" t="s">
        <v>54038</v>
      </c>
    </row>
    <row r="53794" spans="7:7">
      <c r="G53794" s="162" t="s">
        <v>54039</v>
      </c>
    </row>
    <row r="53795" spans="7:7">
      <c r="G53795" s="162" t="s">
        <v>54040</v>
      </c>
    </row>
    <row r="53796" spans="7:7">
      <c r="G53796" s="162" t="s">
        <v>54041</v>
      </c>
    </row>
    <row r="53797" spans="7:7">
      <c r="G53797" s="162" t="s">
        <v>54042</v>
      </c>
    </row>
    <row r="53798" spans="7:7">
      <c r="G53798" s="162" t="s">
        <v>54043</v>
      </c>
    </row>
    <row r="53799" spans="7:7">
      <c r="G53799" s="162" t="s">
        <v>54044</v>
      </c>
    </row>
    <row r="53800" spans="7:7">
      <c r="G53800" s="162" t="s">
        <v>54045</v>
      </c>
    </row>
    <row r="53801" spans="7:7">
      <c r="G53801" s="162" t="s">
        <v>54046</v>
      </c>
    </row>
    <row r="53802" spans="7:7">
      <c r="G53802" s="162" t="s">
        <v>54047</v>
      </c>
    </row>
    <row r="53803" spans="7:7">
      <c r="G53803" s="162" t="s">
        <v>54048</v>
      </c>
    </row>
    <row r="53804" spans="7:7">
      <c r="G53804" s="162" t="s">
        <v>54049</v>
      </c>
    </row>
    <row r="53805" spans="7:7">
      <c r="G53805" s="162" t="s">
        <v>54050</v>
      </c>
    </row>
    <row r="53806" spans="7:7">
      <c r="G53806" s="162" t="s">
        <v>54051</v>
      </c>
    </row>
    <row r="53807" spans="7:7">
      <c r="G53807" s="162" t="s">
        <v>54052</v>
      </c>
    </row>
    <row r="53808" spans="7:7">
      <c r="G53808" s="162" t="s">
        <v>54053</v>
      </c>
    </row>
    <row r="53809" spans="7:7">
      <c r="G53809" s="162" t="s">
        <v>54054</v>
      </c>
    </row>
    <row r="53810" spans="7:7">
      <c r="G53810" s="162" t="s">
        <v>54055</v>
      </c>
    </row>
    <row r="53811" spans="7:7">
      <c r="G53811" s="162" t="s">
        <v>54056</v>
      </c>
    </row>
    <row r="53812" spans="7:7">
      <c r="G53812" s="162" t="s">
        <v>54057</v>
      </c>
    </row>
    <row r="53813" spans="7:7">
      <c r="G53813" s="162" t="s">
        <v>54058</v>
      </c>
    </row>
    <row r="53814" spans="7:7">
      <c r="G53814" s="162" t="s">
        <v>54059</v>
      </c>
    </row>
    <row r="53815" spans="7:7">
      <c r="G53815" s="162" t="s">
        <v>54060</v>
      </c>
    </row>
    <row r="53816" spans="7:7">
      <c r="G53816" s="162" t="s">
        <v>54061</v>
      </c>
    </row>
    <row r="53817" spans="7:7">
      <c r="G53817" s="162" t="s">
        <v>54062</v>
      </c>
    </row>
    <row r="53818" spans="7:7">
      <c r="G53818" s="162" t="s">
        <v>54063</v>
      </c>
    </row>
    <row r="53819" spans="7:7">
      <c r="G53819" s="162" t="s">
        <v>54064</v>
      </c>
    </row>
    <row r="53820" spans="7:7">
      <c r="G53820" s="162" t="s">
        <v>54065</v>
      </c>
    </row>
    <row r="53821" spans="7:7">
      <c r="G53821" s="162" t="s">
        <v>54066</v>
      </c>
    </row>
    <row r="53822" spans="7:7">
      <c r="G53822" s="162" t="s">
        <v>54067</v>
      </c>
    </row>
    <row r="53823" spans="7:7">
      <c r="G53823" s="162" t="s">
        <v>54068</v>
      </c>
    </row>
    <row r="53824" spans="7:7">
      <c r="G53824" s="162" t="s">
        <v>54069</v>
      </c>
    </row>
    <row r="53825" spans="7:7">
      <c r="G53825" s="162" t="s">
        <v>54070</v>
      </c>
    </row>
    <row r="53826" spans="7:7">
      <c r="G53826" s="162" t="s">
        <v>54071</v>
      </c>
    </row>
    <row r="53827" spans="7:7">
      <c r="G53827" s="162" t="s">
        <v>54072</v>
      </c>
    </row>
    <row r="53828" spans="7:7">
      <c r="G53828" s="162" t="s">
        <v>54073</v>
      </c>
    </row>
    <row r="53829" spans="7:7">
      <c r="G53829" s="162" t="s">
        <v>54074</v>
      </c>
    </row>
    <row r="53830" spans="7:7">
      <c r="G53830" s="162" t="s">
        <v>54075</v>
      </c>
    </row>
    <row r="53831" spans="7:7">
      <c r="G53831" s="162" t="s">
        <v>54076</v>
      </c>
    </row>
    <row r="53832" spans="7:7">
      <c r="G53832" s="162" t="s">
        <v>54077</v>
      </c>
    </row>
    <row r="53833" spans="7:7">
      <c r="G53833" s="162" t="s">
        <v>54078</v>
      </c>
    </row>
    <row r="53834" spans="7:7">
      <c r="G53834" s="162" t="s">
        <v>54079</v>
      </c>
    </row>
    <row r="53835" spans="7:7">
      <c r="G53835" s="162" t="s">
        <v>54080</v>
      </c>
    </row>
    <row r="53836" spans="7:7">
      <c r="G53836" s="162" t="s">
        <v>54081</v>
      </c>
    </row>
    <row r="53837" spans="7:7">
      <c r="G53837" s="162" t="s">
        <v>54082</v>
      </c>
    </row>
    <row r="53838" spans="7:7">
      <c r="G53838" s="162" t="s">
        <v>54083</v>
      </c>
    </row>
    <row r="53839" spans="7:7">
      <c r="G53839" s="162" t="s">
        <v>54084</v>
      </c>
    </row>
    <row r="53840" spans="7:7">
      <c r="G53840" s="162" t="s">
        <v>54085</v>
      </c>
    </row>
    <row r="53841" spans="7:7">
      <c r="G53841" s="162" t="s">
        <v>54086</v>
      </c>
    </row>
    <row r="53842" spans="7:7">
      <c r="G53842" s="162" t="s">
        <v>54087</v>
      </c>
    </row>
    <row r="53843" spans="7:7">
      <c r="G53843" s="162" t="s">
        <v>54088</v>
      </c>
    </row>
    <row r="53844" spans="7:7">
      <c r="G53844" s="162" t="s">
        <v>54089</v>
      </c>
    </row>
    <row r="53845" spans="7:7">
      <c r="G53845" s="162" t="s">
        <v>54090</v>
      </c>
    </row>
    <row r="53846" spans="7:7">
      <c r="G53846" s="162" t="s">
        <v>54091</v>
      </c>
    </row>
    <row r="53847" spans="7:7">
      <c r="G53847" s="162" t="s">
        <v>54092</v>
      </c>
    </row>
    <row r="53848" spans="7:7">
      <c r="G53848" s="162" t="s">
        <v>54093</v>
      </c>
    </row>
    <row r="53849" spans="7:7">
      <c r="G53849" s="162" t="s">
        <v>54094</v>
      </c>
    </row>
    <row r="53850" spans="7:7">
      <c r="G53850" s="162" t="s">
        <v>54095</v>
      </c>
    </row>
    <row r="53851" spans="7:7">
      <c r="G53851" s="162" t="s">
        <v>54096</v>
      </c>
    </row>
    <row r="53852" spans="7:7">
      <c r="G53852" s="162" t="s">
        <v>54097</v>
      </c>
    </row>
    <row r="53853" spans="7:7">
      <c r="G53853" s="162" t="s">
        <v>54098</v>
      </c>
    </row>
    <row r="53854" spans="7:7">
      <c r="G53854" s="162" t="s">
        <v>54099</v>
      </c>
    </row>
    <row r="53855" spans="7:7">
      <c r="G53855" s="162" t="s">
        <v>54100</v>
      </c>
    </row>
    <row r="53856" spans="7:7">
      <c r="G53856" s="162" t="s">
        <v>54101</v>
      </c>
    </row>
    <row r="53857" spans="7:7">
      <c r="G53857" s="162" t="s">
        <v>54102</v>
      </c>
    </row>
    <row r="53858" spans="7:7">
      <c r="G53858" s="162" t="s">
        <v>54103</v>
      </c>
    </row>
    <row r="53859" spans="7:7">
      <c r="G53859" s="162" t="s">
        <v>54104</v>
      </c>
    </row>
    <row r="53860" spans="7:7">
      <c r="G53860" s="162" t="s">
        <v>54105</v>
      </c>
    </row>
    <row r="53861" spans="7:7">
      <c r="G53861" s="162" t="s">
        <v>54106</v>
      </c>
    </row>
    <row r="53862" spans="7:7">
      <c r="G53862" s="162" t="s">
        <v>54107</v>
      </c>
    </row>
    <row r="53863" spans="7:7">
      <c r="G53863" s="162" t="s">
        <v>54108</v>
      </c>
    </row>
    <row r="53864" spans="7:7">
      <c r="G53864" s="162" t="s">
        <v>54109</v>
      </c>
    </row>
    <row r="53865" spans="7:7">
      <c r="G53865" s="162" t="s">
        <v>54110</v>
      </c>
    </row>
    <row r="53866" spans="7:7">
      <c r="G53866" s="162" t="s">
        <v>54111</v>
      </c>
    </row>
    <row r="53867" spans="7:7">
      <c r="G53867" s="162" t="s">
        <v>54112</v>
      </c>
    </row>
    <row r="53868" spans="7:7">
      <c r="G53868" s="162" t="s">
        <v>54113</v>
      </c>
    </row>
    <row r="53869" spans="7:7">
      <c r="G53869" s="162" t="s">
        <v>54114</v>
      </c>
    </row>
    <row r="53870" spans="7:7">
      <c r="G53870" s="162" t="s">
        <v>54115</v>
      </c>
    </row>
    <row r="53871" spans="7:7">
      <c r="G53871" s="162" t="s">
        <v>54116</v>
      </c>
    </row>
    <row r="53872" spans="7:7">
      <c r="G53872" s="162" t="s">
        <v>54117</v>
      </c>
    </row>
    <row r="53873" spans="7:7">
      <c r="G53873" s="162" t="s">
        <v>54118</v>
      </c>
    </row>
    <row r="53874" spans="7:7">
      <c r="G53874" s="162" t="s">
        <v>54119</v>
      </c>
    </row>
    <row r="53875" spans="7:7">
      <c r="G53875" s="162" t="s">
        <v>54120</v>
      </c>
    </row>
    <row r="53876" spans="7:7">
      <c r="G53876" s="162" t="s">
        <v>54121</v>
      </c>
    </row>
    <row r="53877" spans="7:7">
      <c r="G53877" s="162" t="s">
        <v>54122</v>
      </c>
    </row>
    <row r="53878" spans="7:7">
      <c r="G53878" s="162" t="s">
        <v>54123</v>
      </c>
    </row>
    <row r="53879" spans="7:7">
      <c r="G53879" s="162" t="s">
        <v>54124</v>
      </c>
    </row>
    <row r="53880" spans="7:7">
      <c r="G53880" s="162" t="s">
        <v>54125</v>
      </c>
    </row>
    <row r="53881" spans="7:7">
      <c r="G53881" s="162" t="s">
        <v>54126</v>
      </c>
    </row>
    <row r="53882" spans="7:7">
      <c r="G53882" s="162" t="s">
        <v>54127</v>
      </c>
    </row>
    <row r="53883" spans="7:7">
      <c r="G53883" s="162" t="s">
        <v>54128</v>
      </c>
    </row>
    <row r="53884" spans="7:7">
      <c r="G53884" s="162" t="s">
        <v>54129</v>
      </c>
    </row>
    <row r="53885" spans="7:7">
      <c r="G53885" s="162" t="s">
        <v>54130</v>
      </c>
    </row>
    <row r="53886" spans="7:7">
      <c r="G53886" s="162" t="s">
        <v>54131</v>
      </c>
    </row>
    <row r="53887" spans="7:7">
      <c r="G53887" s="162" t="s">
        <v>54132</v>
      </c>
    </row>
    <row r="53888" spans="7:7">
      <c r="G53888" s="162" t="s">
        <v>54133</v>
      </c>
    </row>
    <row r="53889" spans="7:7">
      <c r="G53889" s="162" t="s">
        <v>54134</v>
      </c>
    </row>
    <row r="53890" spans="7:7">
      <c r="G53890" s="162" t="s">
        <v>54135</v>
      </c>
    </row>
    <row r="53891" spans="7:7">
      <c r="G53891" s="162" t="s">
        <v>54136</v>
      </c>
    </row>
    <row r="53892" spans="7:7">
      <c r="G53892" s="162" t="s">
        <v>54137</v>
      </c>
    </row>
    <row r="53893" spans="7:7">
      <c r="G53893" s="162" t="s">
        <v>54138</v>
      </c>
    </row>
    <row r="53894" spans="7:7">
      <c r="G53894" s="162" t="s">
        <v>54139</v>
      </c>
    </row>
    <row r="53895" spans="7:7">
      <c r="G53895" s="162" t="s">
        <v>54140</v>
      </c>
    </row>
    <row r="53896" spans="7:7">
      <c r="G53896" s="162" t="s">
        <v>54141</v>
      </c>
    </row>
    <row r="53897" spans="7:7">
      <c r="G53897" s="162" t="s">
        <v>54142</v>
      </c>
    </row>
    <row r="53898" spans="7:7">
      <c r="G53898" s="162" t="s">
        <v>54143</v>
      </c>
    </row>
    <row r="53899" spans="7:7">
      <c r="G53899" s="162" t="s">
        <v>54144</v>
      </c>
    </row>
    <row r="53900" spans="7:7">
      <c r="G53900" s="162" t="s">
        <v>54145</v>
      </c>
    </row>
    <row r="53901" spans="7:7">
      <c r="G53901" s="162" t="s">
        <v>54146</v>
      </c>
    </row>
    <row r="53902" spans="7:7">
      <c r="G53902" s="162" t="s">
        <v>54147</v>
      </c>
    </row>
    <row r="53903" spans="7:7">
      <c r="G53903" s="162" t="s">
        <v>54148</v>
      </c>
    </row>
    <row r="53904" spans="7:7">
      <c r="G53904" s="162" t="s">
        <v>54149</v>
      </c>
    </row>
    <row r="53905" spans="7:7">
      <c r="G53905" s="162" t="s">
        <v>54150</v>
      </c>
    </row>
    <row r="53906" spans="7:7">
      <c r="G53906" s="162" t="s">
        <v>54151</v>
      </c>
    </row>
    <row r="53907" spans="7:7">
      <c r="G53907" s="162" t="s">
        <v>54152</v>
      </c>
    </row>
    <row r="53908" spans="7:7">
      <c r="G53908" s="162" t="s">
        <v>54153</v>
      </c>
    </row>
    <row r="53909" spans="7:7">
      <c r="G53909" s="162" t="s">
        <v>54154</v>
      </c>
    </row>
    <row r="53910" spans="7:7">
      <c r="G53910" s="162" t="s">
        <v>54155</v>
      </c>
    </row>
    <row r="53911" spans="7:7">
      <c r="G53911" s="162" t="s">
        <v>54156</v>
      </c>
    </row>
    <row r="53912" spans="7:7">
      <c r="G53912" s="162" t="s">
        <v>54157</v>
      </c>
    </row>
    <row r="53913" spans="7:7">
      <c r="G53913" s="162" t="s">
        <v>54158</v>
      </c>
    </row>
    <row r="53914" spans="7:7">
      <c r="G53914" s="162" t="s">
        <v>54159</v>
      </c>
    </row>
    <row r="53915" spans="7:7">
      <c r="G53915" s="162" t="s">
        <v>54160</v>
      </c>
    </row>
    <row r="53916" spans="7:7">
      <c r="G53916" s="162" t="s">
        <v>54161</v>
      </c>
    </row>
    <row r="53917" spans="7:7">
      <c r="G53917" s="162" t="s">
        <v>54162</v>
      </c>
    </row>
    <row r="53918" spans="7:7">
      <c r="G53918" s="162" t="s">
        <v>54163</v>
      </c>
    </row>
    <row r="53919" spans="7:7">
      <c r="G53919" s="162" t="s">
        <v>54164</v>
      </c>
    </row>
    <row r="53920" spans="7:7">
      <c r="G53920" s="162" t="s">
        <v>54165</v>
      </c>
    </row>
    <row r="53921" spans="7:7">
      <c r="G53921" s="162" t="s">
        <v>54166</v>
      </c>
    </row>
    <row r="53922" spans="7:7">
      <c r="G53922" s="162" t="s">
        <v>54167</v>
      </c>
    </row>
    <row r="53923" spans="7:7">
      <c r="G53923" s="162" t="s">
        <v>54168</v>
      </c>
    </row>
    <row r="53924" spans="7:7">
      <c r="G53924" s="162" t="s">
        <v>54169</v>
      </c>
    </row>
    <row r="53925" spans="7:7">
      <c r="G53925" s="162" t="s">
        <v>54170</v>
      </c>
    </row>
    <row r="53926" spans="7:7">
      <c r="G53926" s="162" t="s">
        <v>54171</v>
      </c>
    </row>
    <row r="53927" spans="7:7">
      <c r="G53927" s="162" t="s">
        <v>54172</v>
      </c>
    </row>
    <row r="53928" spans="7:7">
      <c r="G53928" s="162" t="s">
        <v>54173</v>
      </c>
    </row>
    <row r="53929" spans="7:7">
      <c r="G53929" s="162" t="s">
        <v>54174</v>
      </c>
    </row>
    <row r="53930" spans="7:7">
      <c r="G53930" s="162" t="s">
        <v>54175</v>
      </c>
    </row>
    <row r="53931" spans="7:7">
      <c r="G53931" s="162" t="s">
        <v>54176</v>
      </c>
    </row>
    <row r="53932" spans="7:7">
      <c r="G53932" s="162" t="s">
        <v>54177</v>
      </c>
    </row>
    <row r="53933" spans="7:7">
      <c r="G53933" s="162" t="s">
        <v>54178</v>
      </c>
    </row>
    <row r="53934" spans="7:7">
      <c r="G53934" s="162" t="s">
        <v>54179</v>
      </c>
    </row>
    <row r="53935" spans="7:7">
      <c r="G53935" s="162" t="s">
        <v>54180</v>
      </c>
    </row>
    <row r="53936" spans="7:7">
      <c r="G53936" s="162" t="s">
        <v>54181</v>
      </c>
    </row>
    <row r="53937" spans="7:7">
      <c r="G53937" s="162" t="s">
        <v>54182</v>
      </c>
    </row>
    <row r="53938" spans="7:7">
      <c r="G53938" s="162" t="s">
        <v>54183</v>
      </c>
    </row>
    <row r="53939" spans="7:7">
      <c r="G53939" s="162" t="s">
        <v>54184</v>
      </c>
    </row>
    <row r="53940" spans="7:7">
      <c r="G53940" s="162" t="s">
        <v>54185</v>
      </c>
    </row>
    <row r="53941" spans="7:7">
      <c r="G53941" s="162" t="s">
        <v>54186</v>
      </c>
    </row>
    <row r="53942" spans="7:7">
      <c r="G53942" s="162" t="s">
        <v>54187</v>
      </c>
    </row>
    <row r="53943" spans="7:7">
      <c r="G53943" s="162" t="s">
        <v>54188</v>
      </c>
    </row>
    <row r="53944" spans="7:7">
      <c r="G53944" s="162" t="s">
        <v>54189</v>
      </c>
    </row>
    <row r="53945" spans="7:7">
      <c r="G53945" s="162" t="s">
        <v>54190</v>
      </c>
    </row>
    <row r="53946" spans="7:7">
      <c r="G53946" s="162" t="s">
        <v>54191</v>
      </c>
    </row>
    <row r="53947" spans="7:7">
      <c r="G53947" s="162" t="s">
        <v>54192</v>
      </c>
    </row>
    <row r="53948" spans="7:7">
      <c r="G53948" s="162" t="s">
        <v>54193</v>
      </c>
    </row>
    <row r="53949" spans="7:7">
      <c r="G53949" s="162" t="s">
        <v>54194</v>
      </c>
    </row>
    <row r="53950" spans="7:7">
      <c r="G53950" s="162" t="s">
        <v>54195</v>
      </c>
    </row>
    <row r="53951" spans="7:7">
      <c r="G53951" s="162" t="s">
        <v>54196</v>
      </c>
    </row>
    <row r="53952" spans="7:7">
      <c r="G53952" s="162" t="s">
        <v>54197</v>
      </c>
    </row>
    <row r="53953" spans="7:7">
      <c r="G53953" s="162" t="s">
        <v>54198</v>
      </c>
    </row>
    <row r="53954" spans="7:7">
      <c r="G53954" s="162" t="s">
        <v>54199</v>
      </c>
    </row>
    <row r="53955" spans="7:7">
      <c r="G53955" s="162" t="s">
        <v>54200</v>
      </c>
    </row>
    <row r="53956" spans="7:7">
      <c r="G53956" s="162" t="s">
        <v>54201</v>
      </c>
    </row>
    <row r="53957" spans="7:7">
      <c r="G53957" s="162" t="s">
        <v>54202</v>
      </c>
    </row>
    <row r="53958" spans="7:7">
      <c r="G53958" s="162" t="s">
        <v>54203</v>
      </c>
    </row>
    <row r="53959" spans="7:7">
      <c r="G53959" s="162" t="s">
        <v>54204</v>
      </c>
    </row>
    <row r="53960" spans="7:7">
      <c r="G53960" s="162" t="s">
        <v>54205</v>
      </c>
    </row>
    <row r="53961" spans="7:7">
      <c r="G53961" s="162" t="s">
        <v>54206</v>
      </c>
    </row>
    <row r="53962" spans="7:7">
      <c r="G53962" s="162" t="s">
        <v>54207</v>
      </c>
    </row>
    <row r="53963" spans="7:7">
      <c r="G53963" s="162" t="s">
        <v>54208</v>
      </c>
    </row>
    <row r="53964" spans="7:7">
      <c r="G53964" s="162" t="s">
        <v>54209</v>
      </c>
    </row>
    <row r="53965" spans="7:7">
      <c r="G53965" s="162" t="s">
        <v>54210</v>
      </c>
    </row>
    <row r="53966" spans="7:7">
      <c r="G53966" s="162" t="s">
        <v>54211</v>
      </c>
    </row>
    <row r="53967" spans="7:7">
      <c r="G53967" s="162" t="s">
        <v>54212</v>
      </c>
    </row>
    <row r="53968" spans="7:7">
      <c r="G53968" s="162" t="s">
        <v>54213</v>
      </c>
    </row>
    <row r="53969" spans="7:7">
      <c r="G53969" s="162" t="s">
        <v>54214</v>
      </c>
    </row>
    <row r="53970" spans="7:7">
      <c r="G53970" s="162" t="s">
        <v>54215</v>
      </c>
    </row>
    <row r="53971" spans="7:7">
      <c r="G53971" s="162" t="s">
        <v>54216</v>
      </c>
    </row>
    <row r="53972" spans="7:7">
      <c r="G53972" s="162" t="s">
        <v>54217</v>
      </c>
    </row>
    <row r="53973" spans="7:7">
      <c r="G53973" s="162" t="s">
        <v>54218</v>
      </c>
    </row>
    <row r="53974" spans="7:7">
      <c r="G53974" s="162" t="s">
        <v>54219</v>
      </c>
    </row>
    <row r="53975" spans="7:7">
      <c r="G53975" s="162" t="s">
        <v>54220</v>
      </c>
    </row>
    <row r="53976" spans="7:7">
      <c r="G53976" s="162" t="s">
        <v>54221</v>
      </c>
    </row>
    <row r="53977" spans="7:7">
      <c r="G53977" s="162" t="s">
        <v>54222</v>
      </c>
    </row>
    <row r="53978" spans="7:7">
      <c r="G53978" s="162" t="s">
        <v>54223</v>
      </c>
    </row>
    <row r="53979" spans="7:7">
      <c r="G53979" s="162" t="s">
        <v>54224</v>
      </c>
    </row>
    <row r="53980" spans="7:7">
      <c r="G53980" s="162" t="s">
        <v>54225</v>
      </c>
    </row>
    <row r="53981" spans="7:7">
      <c r="G53981" s="162" t="s">
        <v>54226</v>
      </c>
    </row>
    <row r="53982" spans="7:7">
      <c r="G53982" s="162" t="s">
        <v>54227</v>
      </c>
    </row>
    <row r="53983" spans="7:7">
      <c r="G53983" s="162" t="s">
        <v>54228</v>
      </c>
    </row>
    <row r="53984" spans="7:7">
      <c r="G53984" s="162" t="s">
        <v>54229</v>
      </c>
    </row>
    <row r="53985" spans="7:7">
      <c r="G53985" s="162" t="s">
        <v>54230</v>
      </c>
    </row>
    <row r="53986" spans="7:7">
      <c r="G53986" s="162" t="s">
        <v>54231</v>
      </c>
    </row>
    <row r="53987" spans="7:7">
      <c r="G53987" s="162" t="s">
        <v>54232</v>
      </c>
    </row>
    <row r="53988" spans="7:7">
      <c r="G53988" s="162" t="s">
        <v>54233</v>
      </c>
    </row>
    <row r="53989" spans="7:7">
      <c r="G53989" s="162" t="s">
        <v>54234</v>
      </c>
    </row>
    <row r="53990" spans="7:7">
      <c r="G53990" s="162" t="s">
        <v>54235</v>
      </c>
    </row>
    <row r="53991" spans="7:7">
      <c r="G53991" s="162" t="s">
        <v>54236</v>
      </c>
    </row>
    <row r="53992" spans="7:7">
      <c r="G53992" s="162" t="s">
        <v>54237</v>
      </c>
    </row>
    <row r="53993" spans="7:7">
      <c r="G53993" s="162" t="s">
        <v>54238</v>
      </c>
    </row>
    <row r="53994" spans="7:7">
      <c r="G53994" s="162" t="s">
        <v>54239</v>
      </c>
    </row>
    <row r="53995" spans="7:7">
      <c r="G53995" s="162" t="s">
        <v>54240</v>
      </c>
    </row>
    <row r="53996" spans="7:7">
      <c r="G53996" s="162" t="s">
        <v>54241</v>
      </c>
    </row>
    <row r="53997" spans="7:7">
      <c r="G53997" s="162" t="s">
        <v>54242</v>
      </c>
    </row>
    <row r="53998" spans="7:7">
      <c r="G53998" s="162" t="s">
        <v>54243</v>
      </c>
    </row>
    <row r="53999" spans="7:7">
      <c r="G53999" s="162" t="s">
        <v>54244</v>
      </c>
    </row>
    <row r="54000" spans="7:7">
      <c r="G54000" s="162" t="s">
        <v>54245</v>
      </c>
    </row>
    <row r="54001" spans="7:7">
      <c r="G54001" s="162" t="s">
        <v>54246</v>
      </c>
    </row>
    <row r="54002" spans="7:7">
      <c r="G54002" s="162" t="s">
        <v>54247</v>
      </c>
    </row>
    <row r="54003" spans="7:7">
      <c r="G54003" s="162" t="s">
        <v>54248</v>
      </c>
    </row>
    <row r="54004" spans="7:7">
      <c r="G54004" s="162" t="s">
        <v>54249</v>
      </c>
    </row>
    <row r="54005" spans="7:7">
      <c r="G54005" s="162" t="s">
        <v>54250</v>
      </c>
    </row>
    <row r="54006" spans="7:7">
      <c r="G54006" s="162" t="s">
        <v>54251</v>
      </c>
    </row>
    <row r="54007" spans="7:7">
      <c r="G54007" s="162" t="s">
        <v>54252</v>
      </c>
    </row>
    <row r="54008" spans="7:7">
      <c r="G54008" s="162" t="s">
        <v>54253</v>
      </c>
    </row>
    <row r="54009" spans="7:7">
      <c r="G54009" s="162" t="s">
        <v>54254</v>
      </c>
    </row>
    <row r="54010" spans="7:7">
      <c r="G54010" s="162" t="s">
        <v>54255</v>
      </c>
    </row>
    <row r="54011" spans="7:7">
      <c r="G54011" s="162" t="s">
        <v>54256</v>
      </c>
    </row>
    <row r="54012" spans="7:7">
      <c r="G54012" s="162" t="s">
        <v>54257</v>
      </c>
    </row>
    <row r="54013" spans="7:7">
      <c r="G54013" s="162" t="s">
        <v>54258</v>
      </c>
    </row>
    <row r="54014" spans="7:7">
      <c r="G54014" s="162" t="s">
        <v>54259</v>
      </c>
    </row>
    <row r="54015" spans="7:7">
      <c r="G54015" s="162" t="s">
        <v>54260</v>
      </c>
    </row>
    <row r="54016" spans="7:7">
      <c r="G54016" s="162" t="s">
        <v>54261</v>
      </c>
    </row>
    <row r="54017" spans="7:7">
      <c r="G54017" s="162" t="s">
        <v>54262</v>
      </c>
    </row>
    <row r="54018" spans="7:7">
      <c r="G54018" s="162" t="s">
        <v>54263</v>
      </c>
    </row>
    <row r="54019" spans="7:7">
      <c r="G54019" s="162" t="s">
        <v>54264</v>
      </c>
    </row>
    <row r="54020" spans="7:7">
      <c r="G54020" s="162" t="s">
        <v>54265</v>
      </c>
    </row>
    <row r="54021" spans="7:7">
      <c r="G54021" s="162" t="s">
        <v>54266</v>
      </c>
    </row>
    <row r="54022" spans="7:7">
      <c r="G54022" s="162" t="s">
        <v>54267</v>
      </c>
    </row>
    <row r="54023" spans="7:7">
      <c r="G54023" s="162" t="s">
        <v>54268</v>
      </c>
    </row>
    <row r="54024" spans="7:7">
      <c r="G54024" s="162" t="s">
        <v>54269</v>
      </c>
    </row>
    <row r="54025" spans="7:7">
      <c r="G54025" s="162" t="s">
        <v>54270</v>
      </c>
    </row>
    <row r="54026" spans="7:7">
      <c r="G54026" s="162" t="s">
        <v>54271</v>
      </c>
    </row>
    <row r="54027" spans="7:7">
      <c r="G54027" s="162" t="s">
        <v>54272</v>
      </c>
    </row>
    <row r="54028" spans="7:7">
      <c r="G54028" s="162" t="s">
        <v>54273</v>
      </c>
    </row>
    <row r="54029" spans="7:7">
      <c r="G54029" s="162" t="s">
        <v>54274</v>
      </c>
    </row>
    <row r="54030" spans="7:7">
      <c r="G54030" s="162" t="s">
        <v>54275</v>
      </c>
    </row>
    <row r="54031" spans="7:7">
      <c r="G54031" s="162" t="s">
        <v>54276</v>
      </c>
    </row>
    <row r="54032" spans="7:7">
      <c r="G54032" s="162" t="s">
        <v>54277</v>
      </c>
    </row>
    <row r="54033" spans="7:7">
      <c r="G54033" s="162" t="s">
        <v>54278</v>
      </c>
    </row>
    <row r="54034" spans="7:7">
      <c r="G54034" s="162" t="s">
        <v>54279</v>
      </c>
    </row>
    <row r="54035" spans="7:7">
      <c r="G54035" s="162" t="s">
        <v>54280</v>
      </c>
    </row>
    <row r="54036" spans="7:7">
      <c r="G54036" s="162" t="s">
        <v>54281</v>
      </c>
    </row>
    <row r="54037" spans="7:7">
      <c r="G54037" s="162" t="s">
        <v>54282</v>
      </c>
    </row>
    <row r="54038" spans="7:7">
      <c r="G54038" s="162" t="s">
        <v>54283</v>
      </c>
    </row>
    <row r="54039" spans="7:7">
      <c r="G54039" s="162" t="s">
        <v>54284</v>
      </c>
    </row>
    <row r="54040" spans="7:7">
      <c r="G54040" s="162" t="s">
        <v>54285</v>
      </c>
    </row>
    <row r="54041" spans="7:7">
      <c r="G54041" s="162" t="s">
        <v>54286</v>
      </c>
    </row>
    <row r="54042" spans="7:7">
      <c r="G54042" s="162" t="s">
        <v>54287</v>
      </c>
    </row>
    <row r="54043" spans="7:7">
      <c r="G54043" s="162" t="s">
        <v>54288</v>
      </c>
    </row>
    <row r="54044" spans="7:7">
      <c r="G54044" s="162" t="s">
        <v>54289</v>
      </c>
    </row>
    <row r="54045" spans="7:7">
      <c r="G54045" s="162" t="s">
        <v>54290</v>
      </c>
    </row>
    <row r="54046" spans="7:7">
      <c r="G54046" s="162" t="s">
        <v>54291</v>
      </c>
    </row>
    <row r="54047" spans="7:7">
      <c r="G54047" s="162" t="s">
        <v>54292</v>
      </c>
    </row>
    <row r="54048" spans="7:7">
      <c r="G54048" s="162" t="s">
        <v>54293</v>
      </c>
    </row>
    <row r="54049" spans="7:7">
      <c r="G54049" s="162" t="s">
        <v>54294</v>
      </c>
    </row>
    <row r="54050" spans="7:7">
      <c r="G54050" s="162" t="s">
        <v>54295</v>
      </c>
    </row>
    <row r="54051" spans="7:7">
      <c r="G54051" s="162" t="s">
        <v>54296</v>
      </c>
    </row>
    <row r="54052" spans="7:7">
      <c r="G54052" s="162" t="s">
        <v>54297</v>
      </c>
    </row>
    <row r="54053" spans="7:7">
      <c r="G54053" s="162" t="s">
        <v>54298</v>
      </c>
    </row>
    <row r="54054" spans="7:7">
      <c r="G54054" s="162" t="s">
        <v>54299</v>
      </c>
    </row>
    <row r="54055" spans="7:7">
      <c r="G54055" s="162" t="s">
        <v>54300</v>
      </c>
    </row>
    <row r="54056" spans="7:7">
      <c r="G54056" s="162" t="s">
        <v>54301</v>
      </c>
    </row>
    <row r="54057" spans="7:7">
      <c r="G54057" s="162" t="s">
        <v>54302</v>
      </c>
    </row>
    <row r="54058" spans="7:7">
      <c r="G54058" s="162" t="s">
        <v>54303</v>
      </c>
    </row>
    <row r="54059" spans="7:7">
      <c r="G54059" s="162" t="s">
        <v>54304</v>
      </c>
    </row>
    <row r="54060" spans="7:7">
      <c r="G54060" s="162" t="s">
        <v>54305</v>
      </c>
    </row>
    <row r="54061" spans="7:7">
      <c r="G54061" s="162" t="s">
        <v>54306</v>
      </c>
    </row>
    <row r="54062" spans="7:7">
      <c r="G54062" s="162" t="s">
        <v>54307</v>
      </c>
    </row>
    <row r="54063" spans="7:7">
      <c r="G54063" s="162" t="s">
        <v>54308</v>
      </c>
    </row>
    <row r="54064" spans="7:7">
      <c r="G54064" s="162" t="s">
        <v>54309</v>
      </c>
    </row>
    <row r="54065" spans="7:7">
      <c r="G54065" s="162" t="s">
        <v>54310</v>
      </c>
    </row>
    <row r="54066" spans="7:7">
      <c r="G54066" s="162" t="s">
        <v>54311</v>
      </c>
    </row>
    <row r="54067" spans="7:7">
      <c r="G54067" s="162" t="s">
        <v>54312</v>
      </c>
    </row>
    <row r="54068" spans="7:7">
      <c r="G54068" s="162" t="s">
        <v>54313</v>
      </c>
    </row>
    <row r="54069" spans="7:7">
      <c r="G54069" s="162" t="s">
        <v>54314</v>
      </c>
    </row>
    <row r="54070" spans="7:7">
      <c r="G54070" s="162" t="s">
        <v>54315</v>
      </c>
    </row>
    <row r="54071" spans="7:7">
      <c r="G54071" s="162" t="s">
        <v>54316</v>
      </c>
    </row>
    <row r="54072" spans="7:7">
      <c r="G54072" s="162" t="s">
        <v>54317</v>
      </c>
    </row>
    <row r="54073" spans="7:7">
      <c r="G54073" s="162" t="s">
        <v>54318</v>
      </c>
    </row>
    <row r="54074" spans="7:7">
      <c r="G54074" s="162" t="s">
        <v>54319</v>
      </c>
    </row>
    <row r="54075" spans="7:7">
      <c r="G54075" s="162" t="s">
        <v>54320</v>
      </c>
    </row>
    <row r="54076" spans="7:7">
      <c r="G54076" s="162" t="s">
        <v>54321</v>
      </c>
    </row>
    <row r="54077" spans="7:7">
      <c r="G54077" s="162" t="s">
        <v>54322</v>
      </c>
    </row>
    <row r="54078" spans="7:7">
      <c r="G54078" s="162" t="s">
        <v>54323</v>
      </c>
    </row>
    <row r="54079" spans="7:7">
      <c r="G54079" s="162" t="s">
        <v>54324</v>
      </c>
    </row>
    <row r="54080" spans="7:7">
      <c r="G54080" s="162" t="s">
        <v>54325</v>
      </c>
    </row>
    <row r="54081" spans="7:7">
      <c r="G54081" s="162" t="s">
        <v>54326</v>
      </c>
    </row>
    <row r="54082" spans="7:7">
      <c r="G54082" s="162" t="s">
        <v>54327</v>
      </c>
    </row>
    <row r="54083" spans="7:7">
      <c r="G54083" s="162" t="s">
        <v>54328</v>
      </c>
    </row>
    <row r="54084" spans="7:7">
      <c r="G54084" s="162" t="s">
        <v>54329</v>
      </c>
    </row>
    <row r="54085" spans="7:7">
      <c r="G54085" s="162" t="s">
        <v>54330</v>
      </c>
    </row>
    <row r="54086" spans="7:7">
      <c r="G54086" s="162" t="s">
        <v>54331</v>
      </c>
    </row>
    <row r="54087" spans="7:7">
      <c r="G54087" s="162" t="s">
        <v>54332</v>
      </c>
    </row>
    <row r="54088" spans="7:7">
      <c r="G54088" s="162" t="s">
        <v>54333</v>
      </c>
    </row>
    <row r="54089" spans="7:7">
      <c r="G54089" s="162" t="s">
        <v>54334</v>
      </c>
    </row>
    <row r="54090" spans="7:7">
      <c r="G54090" s="162" t="s">
        <v>54335</v>
      </c>
    </row>
    <row r="54091" spans="7:7">
      <c r="G54091" s="162" t="s">
        <v>54336</v>
      </c>
    </row>
    <row r="54092" spans="7:7">
      <c r="G54092" s="162" t="s">
        <v>54337</v>
      </c>
    </row>
    <row r="54093" spans="7:7">
      <c r="G54093" s="162" t="s">
        <v>54338</v>
      </c>
    </row>
    <row r="54094" spans="7:7">
      <c r="G54094" s="162" t="s">
        <v>54339</v>
      </c>
    </row>
    <row r="54095" spans="7:7">
      <c r="G54095" s="162" t="s">
        <v>54340</v>
      </c>
    </row>
    <row r="54096" spans="7:7">
      <c r="G54096" s="162" t="s">
        <v>54341</v>
      </c>
    </row>
    <row r="54097" spans="7:7">
      <c r="G54097" s="162" t="s">
        <v>54342</v>
      </c>
    </row>
    <row r="54098" spans="7:7">
      <c r="G54098" s="162" t="s">
        <v>54343</v>
      </c>
    </row>
    <row r="54099" spans="7:7">
      <c r="G54099" s="162" t="s">
        <v>54344</v>
      </c>
    </row>
    <row r="54100" spans="7:7">
      <c r="G54100" s="162" t="s">
        <v>54345</v>
      </c>
    </row>
    <row r="54101" spans="7:7">
      <c r="G54101" s="162" t="s">
        <v>54346</v>
      </c>
    </row>
    <row r="54102" spans="7:7">
      <c r="G54102" s="162" t="s">
        <v>54347</v>
      </c>
    </row>
    <row r="54103" spans="7:7">
      <c r="G54103" s="162" t="s">
        <v>54348</v>
      </c>
    </row>
    <row r="54104" spans="7:7">
      <c r="G54104" s="162" t="s">
        <v>54349</v>
      </c>
    </row>
    <row r="54105" spans="7:7">
      <c r="G54105" s="162" t="s">
        <v>54350</v>
      </c>
    </row>
    <row r="54106" spans="7:7">
      <c r="G54106" s="162" t="s">
        <v>54351</v>
      </c>
    </row>
    <row r="54107" spans="7:7">
      <c r="G54107" s="162" t="s">
        <v>54352</v>
      </c>
    </row>
    <row r="54108" spans="7:7">
      <c r="G54108" s="162" t="s">
        <v>54353</v>
      </c>
    </row>
    <row r="54109" spans="7:7">
      <c r="G54109" s="162" t="s">
        <v>54354</v>
      </c>
    </row>
    <row r="54110" spans="7:7">
      <c r="G54110" s="162" t="s">
        <v>54355</v>
      </c>
    </row>
    <row r="54111" spans="7:7">
      <c r="G54111" s="162" t="s">
        <v>54356</v>
      </c>
    </row>
    <row r="54112" spans="7:7">
      <c r="G54112" s="162" t="s">
        <v>54357</v>
      </c>
    </row>
    <row r="54113" spans="7:7">
      <c r="G54113" s="162" t="s">
        <v>54358</v>
      </c>
    </row>
    <row r="54114" spans="7:7">
      <c r="G54114" s="162" t="s">
        <v>54359</v>
      </c>
    </row>
    <row r="54115" spans="7:7">
      <c r="G54115" s="162" t="s">
        <v>54360</v>
      </c>
    </row>
    <row r="54116" spans="7:7">
      <c r="G54116" s="162" t="s">
        <v>54361</v>
      </c>
    </row>
    <row r="54117" spans="7:7">
      <c r="G54117" s="162" t="s">
        <v>54362</v>
      </c>
    </row>
    <row r="54118" spans="7:7">
      <c r="G54118" s="162" t="s">
        <v>54363</v>
      </c>
    </row>
    <row r="54119" spans="7:7">
      <c r="G54119" s="162" t="s">
        <v>54364</v>
      </c>
    </row>
    <row r="54120" spans="7:7">
      <c r="G54120" s="162" t="s">
        <v>54365</v>
      </c>
    </row>
    <row r="54121" spans="7:7">
      <c r="G54121" s="162" t="s">
        <v>54366</v>
      </c>
    </row>
    <row r="54122" spans="7:7">
      <c r="G54122" s="162" t="s">
        <v>54367</v>
      </c>
    </row>
    <row r="54123" spans="7:7">
      <c r="G54123" s="162" t="s">
        <v>54368</v>
      </c>
    </row>
    <row r="54124" spans="7:7">
      <c r="G54124" s="162" t="s">
        <v>54369</v>
      </c>
    </row>
    <row r="54125" spans="7:7">
      <c r="G54125" s="162" t="s">
        <v>54370</v>
      </c>
    </row>
    <row r="54126" spans="7:7">
      <c r="G54126" s="162" t="s">
        <v>54371</v>
      </c>
    </row>
    <row r="54127" spans="7:7">
      <c r="G54127" s="162" t="s">
        <v>54372</v>
      </c>
    </row>
    <row r="54128" spans="7:7">
      <c r="G54128" s="162" t="s">
        <v>54373</v>
      </c>
    </row>
    <row r="54129" spans="7:7">
      <c r="G54129" s="162" t="s">
        <v>54374</v>
      </c>
    </row>
    <row r="54130" spans="7:7">
      <c r="G54130" s="162" t="s">
        <v>54375</v>
      </c>
    </row>
    <row r="54131" spans="7:7">
      <c r="G54131" s="162" t="s">
        <v>54376</v>
      </c>
    </row>
    <row r="54132" spans="7:7">
      <c r="G54132" s="162" t="s">
        <v>54377</v>
      </c>
    </row>
    <row r="54133" spans="7:7">
      <c r="G54133" s="162" t="s">
        <v>54378</v>
      </c>
    </row>
    <row r="54134" spans="7:7">
      <c r="G54134" s="162" t="s">
        <v>54379</v>
      </c>
    </row>
    <row r="54135" spans="7:7">
      <c r="G54135" s="162" t="s">
        <v>54380</v>
      </c>
    </row>
    <row r="54136" spans="7:7">
      <c r="G54136" s="162" t="s">
        <v>54381</v>
      </c>
    </row>
    <row r="54137" spans="7:7">
      <c r="G54137" s="162" t="s">
        <v>54382</v>
      </c>
    </row>
    <row r="54138" spans="7:7">
      <c r="G54138" s="162" t="s">
        <v>54383</v>
      </c>
    </row>
    <row r="54139" spans="7:7">
      <c r="G54139" s="162" t="s">
        <v>54384</v>
      </c>
    </row>
    <row r="54140" spans="7:7">
      <c r="G54140" s="162" t="s">
        <v>54385</v>
      </c>
    </row>
    <row r="54141" spans="7:7">
      <c r="G54141" s="162" t="s">
        <v>54386</v>
      </c>
    </row>
    <row r="54142" spans="7:7">
      <c r="G54142" s="162" t="s">
        <v>54387</v>
      </c>
    </row>
    <row r="54143" spans="7:7">
      <c r="G54143" s="162" t="s">
        <v>54388</v>
      </c>
    </row>
    <row r="54144" spans="7:7">
      <c r="G54144" s="162" t="s">
        <v>54389</v>
      </c>
    </row>
    <row r="54145" spans="7:7">
      <c r="G54145" s="162" t="s">
        <v>54390</v>
      </c>
    </row>
    <row r="54146" spans="7:7">
      <c r="G54146" s="162" t="s">
        <v>54391</v>
      </c>
    </row>
    <row r="54147" spans="7:7">
      <c r="G54147" s="162" t="s">
        <v>54392</v>
      </c>
    </row>
    <row r="54148" spans="7:7">
      <c r="G54148" s="162" t="s">
        <v>54393</v>
      </c>
    </row>
    <row r="54149" spans="7:7">
      <c r="G54149" s="162" t="s">
        <v>54394</v>
      </c>
    </row>
    <row r="54150" spans="7:7">
      <c r="G54150" s="162" t="s">
        <v>54395</v>
      </c>
    </row>
    <row r="54151" spans="7:7">
      <c r="G54151" s="162" t="s">
        <v>54396</v>
      </c>
    </row>
    <row r="54152" spans="7:7">
      <c r="G54152" s="162" t="s">
        <v>54397</v>
      </c>
    </row>
    <row r="54153" spans="7:7">
      <c r="G54153" s="162" t="s">
        <v>54398</v>
      </c>
    </row>
    <row r="54154" spans="7:7">
      <c r="G54154" s="162" t="s">
        <v>54399</v>
      </c>
    </row>
    <row r="54155" spans="7:7">
      <c r="G54155" s="162" t="s">
        <v>54400</v>
      </c>
    </row>
    <row r="54156" spans="7:7">
      <c r="G54156" s="162" t="s">
        <v>54401</v>
      </c>
    </row>
    <row r="54157" spans="7:7">
      <c r="G54157" s="162" t="s">
        <v>54402</v>
      </c>
    </row>
    <row r="54158" spans="7:7">
      <c r="G54158" s="162" t="s">
        <v>54403</v>
      </c>
    </row>
    <row r="54159" spans="7:7">
      <c r="G54159" s="162" t="s">
        <v>54404</v>
      </c>
    </row>
    <row r="54160" spans="7:7">
      <c r="G54160" s="162" t="s">
        <v>54405</v>
      </c>
    </row>
    <row r="54161" spans="7:7">
      <c r="G54161" s="162" t="s">
        <v>54406</v>
      </c>
    </row>
    <row r="54162" spans="7:7">
      <c r="G54162" s="162" t="s">
        <v>54407</v>
      </c>
    </row>
    <row r="54163" spans="7:7">
      <c r="G54163" s="162" t="s">
        <v>54408</v>
      </c>
    </row>
    <row r="54164" spans="7:7">
      <c r="G54164" s="162" t="s">
        <v>54409</v>
      </c>
    </row>
    <row r="54165" spans="7:7">
      <c r="G54165" s="162" t="s">
        <v>54410</v>
      </c>
    </row>
    <row r="54166" spans="7:7">
      <c r="G54166" s="162" t="s">
        <v>54411</v>
      </c>
    </row>
    <row r="54167" spans="7:7">
      <c r="G54167" s="162" t="s">
        <v>54412</v>
      </c>
    </row>
    <row r="54168" spans="7:7">
      <c r="G54168" s="162" t="s">
        <v>54413</v>
      </c>
    </row>
    <row r="54169" spans="7:7">
      <c r="G54169" s="162" t="s">
        <v>54414</v>
      </c>
    </row>
    <row r="54170" spans="7:7">
      <c r="G54170" s="162" t="s">
        <v>54415</v>
      </c>
    </row>
    <row r="54171" spans="7:7">
      <c r="G54171" s="162" t="s">
        <v>54416</v>
      </c>
    </row>
    <row r="54172" spans="7:7">
      <c r="G54172" s="162" t="s">
        <v>54417</v>
      </c>
    </row>
    <row r="54173" spans="7:7">
      <c r="G54173" s="162" t="s">
        <v>54418</v>
      </c>
    </row>
    <row r="54174" spans="7:7">
      <c r="G54174" s="162" t="s">
        <v>54419</v>
      </c>
    </row>
    <row r="54175" spans="7:7">
      <c r="G54175" s="162" t="s">
        <v>54420</v>
      </c>
    </row>
    <row r="54176" spans="7:7">
      <c r="G54176" s="162" t="s">
        <v>54421</v>
      </c>
    </row>
    <row r="54177" spans="7:7">
      <c r="G54177" s="162" t="s">
        <v>54422</v>
      </c>
    </row>
    <row r="54178" spans="7:7">
      <c r="G54178" s="162" t="s">
        <v>54423</v>
      </c>
    </row>
    <row r="54179" spans="7:7">
      <c r="G54179" s="162" t="s">
        <v>54424</v>
      </c>
    </row>
    <row r="54180" spans="7:7">
      <c r="G54180" s="162" t="s">
        <v>54425</v>
      </c>
    </row>
    <row r="54181" spans="7:7">
      <c r="G54181" s="162" t="s">
        <v>54426</v>
      </c>
    </row>
    <row r="54182" spans="7:7">
      <c r="G54182" s="162" t="s">
        <v>54427</v>
      </c>
    </row>
    <row r="54183" spans="7:7">
      <c r="G54183" s="162" t="s">
        <v>54428</v>
      </c>
    </row>
    <row r="54184" spans="7:7">
      <c r="G54184" s="162" t="s">
        <v>54429</v>
      </c>
    </row>
    <row r="54185" spans="7:7">
      <c r="G54185" s="162" t="s">
        <v>54430</v>
      </c>
    </row>
    <row r="54186" spans="7:7">
      <c r="G54186" s="162" t="s">
        <v>54431</v>
      </c>
    </row>
    <row r="54187" spans="7:7">
      <c r="G54187" s="162" t="s">
        <v>54432</v>
      </c>
    </row>
    <row r="54188" spans="7:7">
      <c r="G54188" s="162" t="s">
        <v>54433</v>
      </c>
    </row>
    <row r="54189" spans="7:7">
      <c r="G54189" s="162" t="s">
        <v>54434</v>
      </c>
    </row>
    <row r="54190" spans="7:7">
      <c r="G54190" s="162" t="s">
        <v>54435</v>
      </c>
    </row>
    <row r="54191" spans="7:7">
      <c r="G54191" s="162" t="s">
        <v>54436</v>
      </c>
    </row>
    <row r="54192" spans="7:7">
      <c r="G54192" s="162" t="s">
        <v>54437</v>
      </c>
    </row>
    <row r="54193" spans="7:7">
      <c r="G54193" s="162" t="s">
        <v>54438</v>
      </c>
    </row>
    <row r="54194" spans="7:7">
      <c r="G54194" s="162" t="s">
        <v>54439</v>
      </c>
    </row>
    <row r="54195" spans="7:7">
      <c r="G54195" s="162" t="s">
        <v>54440</v>
      </c>
    </row>
    <row r="54196" spans="7:7">
      <c r="G54196" s="162" t="s">
        <v>54441</v>
      </c>
    </row>
    <row r="54197" spans="7:7">
      <c r="G54197" s="162" t="s">
        <v>54442</v>
      </c>
    </row>
    <row r="54198" spans="7:7">
      <c r="G54198" s="162" t="s">
        <v>54443</v>
      </c>
    </row>
    <row r="54199" spans="7:7">
      <c r="G54199" s="162" t="s">
        <v>54444</v>
      </c>
    </row>
    <row r="54200" spans="7:7">
      <c r="G54200" s="162" t="s">
        <v>54445</v>
      </c>
    </row>
    <row r="54201" spans="7:7">
      <c r="G54201" s="162" t="s">
        <v>54446</v>
      </c>
    </row>
    <row r="54202" spans="7:7">
      <c r="G54202" s="162" t="s">
        <v>54447</v>
      </c>
    </row>
    <row r="54203" spans="7:7">
      <c r="G54203" s="162" t="s">
        <v>54448</v>
      </c>
    </row>
    <row r="54204" spans="7:7">
      <c r="G54204" s="162" t="s">
        <v>54449</v>
      </c>
    </row>
    <row r="54205" spans="7:7">
      <c r="G54205" s="162" t="s">
        <v>54450</v>
      </c>
    </row>
    <row r="54206" spans="7:7">
      <c r="G54206" s="162" t="s">
        <v>54451</v>
      </c>
    </row>
    <row r="54207" spans="7:7">
      <c r="G54207" s="162" t="s">
        <v>54452</v>
      </c>
    </row>
    <row r="54208" spans="7:7">
      <c r="G54208" s="162" t="s">
        <v>54453</v>
      </c>
    </row>
    <row r="54209" spans="7:7">
      <c r="G54209" s="162" t="s">
        <v>54454</v>
      </c>
    </row>
    <row r="54210" spans="7:7">
      <c r="G54210" s="162" t="s">
        <v>54455</v>
      </c>
    </row>
    <row r="54211" spans="7:7">
      <c r="G54211" s="162" t="s">
        <v>54456</v>
      </c>
    </row>
    <row r="54212" spans="7:7">
      <c r="G54212" s="162" t="s">
        <v>54457</v>
      </c>
    </row>
    <row r="54213" spans="7:7">
      <c r="G54213" s="162" t="s">
        <v>54458</v>
      </c>
    </row>
    <row r="54214" spans="7:7">
      <c r="G54214" s="162" t="s">
        <v>54459</v>
      </c>
    </row>
    <row r="54215" spans="7:7">
      <c r="G54215" s="162" t="s">
        <v>54460</v>
      </c>
    </row>
    <row r="54216" spans="7:7">
      <c r="G54216" s="162" t="s">
        <v>54461</v>
      </c>
    </row>
    <row r="54217" spans="7:7">
      <c r="G54217" s="162" t="s">
        <v>54462</v>
      </c>
    </row>
    <row r="54218" spans="7:7">
      <c r="G54218" s="162" t="s">
        <v>54463</v>
      </c>
    </row>
    <row r="54219" spans="7:7">
      <c r="G54219" s="162" t="s">
        <v>54464</v>
      </c>
    </row>
    <row r="54220" spans="7:7">
      <c r="G54220" s="162" t="s">
        <v>54465</v>
      </c>
    </row>
    <row r="54221" spans="7:7">
      <c r="G54221" s="162" t="s">
        <v>54466</v>
      </c>
    </row>
    <row r="54222" spans="7:7">
      <c r="G54222" s="162" t="s">
        <v>54467</v>
      </c>
    </row>
    <row r="54223" spans="7:7">
      <c r="G54223" s="162" t="s">
        <v>54468</v>
      </c>
    </row>
    <row r="54224" spans="7:7">
      <c r="G54224" s="162" t="s">
        <v>54469</v>
      </c>
    </row>
    <row r="54225" spans="7:7">
      <c r="G54225" s="162" t="s">
        <v>54470</v>
      </c>
    </row>
    <row r="54226" spans="7:7">
      <c r="G54226" s="162" t="s">
        <v>54471</v>
      </c>
    </row>
    <row r="54227" spans="7:7">
      <c r="G54227" s="162" t="s">
        <v>54472</v>
      </c>
    </row>
    <row r="54228" spans="7:7">
      <c r="G54228" s="162" t="s">
        <v>54473</v>
      </c>
    </row>
    <row r="54229" spans="7:7">
      <c r="G54229" s="162" t="s">
        <v>54474</v>
      </c>
    </row>
    <row r="54230" spans="7:7">
      <c r="G54230" s="162" t="s">
        <v>54475</v>
      </c>
    </row>
    <row r="54231" spans="7:7">
      <c r="G54231" s="162" t="s">
        <v>54476</v>
      </c>
    </row>
    <row r="54232" spans="7:7">
      <c r="G54232" s="162" t="s">
        <v>54477</v>
      </c>
    </row>
    <row r="54233" spans="7:7">
      <c r="G54233" s="162" t="s">
        <v>54478</v>
      </c>
    </row>
    <row r="54234" spans="7:7">
      <c r="G54234" s="162" t="s">
        <v>54479</v>
      </c>
    </row>
    <row r="54235" spans="7:7">
      <c r="G54235" s="162" t="s">
        <v>54480</v>
      </c>
    </row>
    <row r="54236" spans="7:7">
      <c r="G54236" s="162" t="s">
        <v>54481</v>
      </c>
    </row>
    <row r="54237" spans="7:7">
      <c r="G54237" s="162" t="s">
        <v>54482</v>
      </c>
    </row>
    <row r="54238" spans="7:7">
      <c r="G54238" s="162" t="s">
        <v>54483</v>
      </c>
    </row>
    <row r="54239" spans="7:7">
      <c r="G54239" s="162" t="s">
        <v>54484</v>
      </c>
    </row>
    <row r="54240" spans="7:7">
      <c r="G54240" s="162" t="s">
        <v>54485</v>
      </c>
    </row>
    <row r="54241" spans="7:7">
      <c r="G54241" s="162" t="s">
        <v>54486</v>
      </c>
    </row>
    <row r="54242" spans="7:7">
      <c r="G54242" s="162" t="s">
        <v>54487</v>
      </c>
    </row>
    <row r="54243" spans="7:7">
      <c r="G54243" s="162" t="s">
        <v>54488</v>
      </c>
    </row>
    <row r="54244" spans="7:7">
      <c r="G54244" s="162" t="s">
        <v>54489</v>
      </c>
    </row>
    <row r="54245" spans="7:7">
      <c r="G54245" s="162" t="s">
        <v>54490</v>
      </c>
    </row>
    <row r="54246" spans="7:7">
      <c r="G54246" s="162" t="s">
        <v>54491</v>
      </c>
    </row>
    <row r="54247" spans="7:7">
      <c r="G54247" s="162" t="s">
        <v>54492</v>
      </c>
    </row>
    <row r="54248" spans="7:7">
      <c r="G54248" s="162" t="s">
        <v>54493</v>
      </c>
    </row>
    <row r="54249" spans="7:7">
      <c r="G54249" s="162" t="s">
        <v>54494</v>
      </c>
    </row>
    <row r="54250" spans="7:7">
      <c r="G54250" s="162" t="s">
        <v>54495</v>
      </c>
    </row>
    <row r="54251" spans="7:7">
      <c r="G54251" s="162" t="s">
        <v>54496</v>
      </c>
    </row>
    <row r="54252" spans="7:7">
      <c r="G54252" s="162" t="s">
        <v>54497</v>
      </c>
    </row>
    <row r="54253" spans="7:7">
      <c r="G54253" s="162" t="s">
        <v>54498</v>
      </c>
    </row>
    <row r="54254" spans="7:7">
      <c r="G54254" s="162" t="s">
        <v>54499</v>
      </c>
    </row>
    <row r="54255" spans="7:7">
      <c r="G54255" s="162" t="s">
        <v>54500</v>
      </c>
    </row>
    <row r="54256" spans="7:7">
      <c r="G54256" s="162" t="s">
        <v>54501</v>
      </c>
    </row>
    <row r="54257" spans="7:7">
      <c r="G54257" s="162" t="s">
        <v>54502</v>
      </c>
    </row>
    <row r="54258" spans="7:7">
      <c r="G54258" s="162" t="s">
        <v>54503</v>
      </c>
    </row>
    <row r="54259" spans="7:7">
      <c r="G54259" s="162" t="s">
        <v>54504</v>
      </c>
    </row>
    <row r="54260" spans="7:7">
      <c r="G54260" s="162" t="s">
        <v>54505</v>
      </c>
    </row>
    <row r="54261" spans="7:7">
      <c r="G54261" s="162" t="s">
        <v>54506</v>
      </c>
    </row>
    <row r="54262" spans="7:7">
      <c r="G54262" s="162" t="s">
        <v>54507</v>
      </c>
    </row>
    <row r="54263" spans="7:7">
      <c r="G54263" s="162" t="s">
        <v>54508</v>
      </c>
    </row>
    <row r="54264" spans="7:7">
      <c r="G54264" s="162" t="s">
        <v>54509</v>
      </c>
    </row>
    <row r="54265" spans="7:7">
      <c r="G54265" s="162" t="s">
        <v>54510</v>
      </c>
    </row>
    <row r="54266" spans="7:7">
      <c r="G54266" s="162" t="s">
        <v>54511</v>
      </c>
    </row>
    <row r="54267" spans="7:7">
      <c r="G54267" s="162" t="s">
        <v>54512</v>
      </c>
    </row>
    <row r="54268" spans="7:7">
      <c r="G54268" s="162" t="s">
        <v>54513</v>
      </c>
    </row>
    <row r="54269" spans="7:7">
      <c r="G54269" s="162" t="s">
        <v>54514</v>
      </c>
    </row>
    <row r="54270" spans="7:7">
      <c r="G54270" s="162" t="s">
        <v>54515</v>
      </c>
    </row>
    <row r="54271" spans="7:7">
      <c r="G54271" s="162" t="s">
        <v>54516</v>
      </c>
    </row>
    <row r="54272" spans="7:7">
      <c r="G54272" s="162" t="s">
        <v>54517</v>
      </c>
    </row>
    <row r="54273" spans="7:7">
      <c r="G54273" s="162" t="s">
        <v>54518</v>
      </c>
    </row>
    <row r="54274" spans="7:7">
      <c r="G54274" s="162" t="s">
        <v>54519</v>
      </c>
    </row>
    <row r="54275" spans="7:7">
      <c r="G54275" s="162" t="s">
        <v>54520</v>
      </c>
    </row>
    <row r="54276" spans="7:7">
      <c r="G54276" s="162" t="s">
        <v>54521</v>
      </c>
    </row>
    <row r="54277" spans="7:7">
      <c r="G54277" s="162" t="s">
        <v>54522</v>
      </c>
    </row>
    <row r="54278" spans="7:7">
      <c r="G54278" s="162" t="s">
        <v>54523</v>
      </c>
    </row>
    <row r="54279" spans="7:7">
      <c r="G54279" s="162" t="s">
        <v>54524</v>
      </c>
    </row>
    <row r="54280" spans="7:7">
      <c r="G54280" s="162" t="s">
        <v>54525</v>
      </c>
    </row>
    <row r="54281" spans="7:7">
      <c r="G54281" s="162" t="s">
        <v>54526</v>
      </c>
    </row>
    <row r="54282" spans="7:7">
      <c r="G54282" s="162" t="s">
        <v>54527</v>
      </c>
    </row>
    <row r="54283" spans="7:7">
      <c r="G54283" s="162" t="s">
        <v>54528</v>
      </c>
    </row>
    <row r="54284" spans="7:7">
      <c r="G54284" s="162" t="s">
        <v>54529</v>
      </c>
    </row>
    <row r="54285" spans="7:7">
      <c r="G54285" s="162" t="s">
        <v>54530</v>
      </c>
    </row>
    <row r="54286" spans="7:7">
      <c r="G54286" s="162" t="s">
        <v>54531</v>
      </c>
    </row>
    <row r="54287" spans="7:7">
      <c r="G54287" s="162" t="s">
        <v>54532</v>
      </c>
    </row>
    <row r="54288" spans="7:7">
      <c r="G54288" s="162" t="s">
        <v>54533</v>
      </c>
    </row>
    <row r="54289" spans="7:7">
      <c r="G54289" s="162" t="s">
        <v>54534</v>
      </c>
    </row>
    <row r="54290" spans="7:7">
      <c r="G54290" s="162" t="s">
        <v>54535</v>
      </c>
    </row>
    <row r="54291" spans="7:7">
      <c r="G54291" s="162" t="s">
        <v>54536</v>
      </c>
    </row>
    <row r="54292" spans="7:7">
      <c r="G54292" s="162" t="s">
        <v>54537</v>
      </c>
    </row>
    <row r="54293" spans="7:7">
      <c r="G54293" s="162" t="s">
        <v>54538</v>
      </c>
    </row>
    <row r="54294" spans="7:7">
      <c r="G54294" s="162" t="s">
        <v>54539</v>
      </c>
    </row>
    <row r="54295" spans="7:7">
      <c r="G54295" s="162" t="s">
        <v>54540</v>
      </c>
    </row>
    <row r="54296" spans="7:7">
      <c r="G54296" s="162" t="s">
        <v>54541</v>
      </c>
    </row>
    <row r="54297" spans="7:7">
      <c r="G54297" s="162" t="s">
        <v>54542</v>
      </c>
    </row>
    <row r="54298" spans="7:7">
      <c r="G54298" s="162" t="s">
        <v>54543</v>
      </c>
    </row>
    <row r="54299" spans="7:7">
      <c r="G54299" s="162" t="s">
        <v>54544</v>
      </c>
    </row>
    <row r="54300" spans="7:7">
      <c r="G54300" s="162" t="s">
        <v>54545</v>
      </c>
    </row>
    <row r="54301" spans="7:7">
      <c r="G54301" s="162" t="s">
        <v>54546</v>
      </c>
    </row>
    <row r="54302" spans="7:7">
      <c r="G54302" s="162" t="s">
        <v>54547</v>
      </c>
    </row>
    <row r="54303" spans="7:7">
      <c r="G54303" s="162" t="s">
        <v>54548</v>
      </c>
    </row>
    <row r="54304" spans="7:7">
      <c r="G54304" s="162" t="s">
        <v>54549</v>
      </c>
    </row>
    <row r="54305" spans="7:7">
      <c r="G54305" s="162" t="s">
        <v>54550</v>
      </c>
    </row>
    <row r="54306" spans="7:7">
      <c r="G54306" s="162" t="s">
        <v>54551</v>
      </c>
    </row>
    <row r="54307" spans="7:7">
      <c r="G54307" s="162" t="s">
        <v>54552</v>
      </c>
    </row>
    <row r="54308" spans="7:7">
      <c r="G54308" s="162" t="s">
        <v>54553</v>
      </c>
    </row>
    <row r="54309" spans="7:7">
      <c r="G54309" s="162" t="s">
        <v>54554</v>
      </c>
    </row>
    <row r="54310" spans="7:7">
      <c r="G54310" s="162" t="s">
        <v>54555</v>
      </c>
    </row>
    <row r="54311" spans="7:7">
      <c r="G54311" s="162" t="s">
        <v>54556</v>
      </c>
    </row>
    <row r="54312" spans="7:7">
      <c r="G54312" s="162" t="s">
        <v>54557</v>
      </c>
    </row>
    <row r="54313" spans="7:7">
      <c r="G54313" s="162" t="s">
        <v>54558</v>
      </c>
    </row>
    <row r="54314" spans="7:7">
      <c r="G54314" s="162" t="s">
        <v>54559</v>
      </c>
    </row>
    <row r="54315" spans="7:7">
      <c r="G54315" s="162" t="s">
        <v>54560</v>
      </c>
    </row>
    <row r="54316" spans="7:7">
      <c r="G54316" s="162" t="s">
        <v>54561</v>
      </c>
    </row>
    <row r="54317" spans="7:7">
      <c r="G54317" s="162" t="s">
        <v>54562</v>
      </c>
    </row>
    <row r="54318" spans="7:7">
      <c r="G54318" s="162" t="s">
        <v>54563</v>
      </c>
    </row>
    <row r="54319" spans="7:7">
      <c r="G54319" s="162" t="s">
        <v>54564</v>
      </c>
    </row>
    <row r="54320" spans="7:7">
      <c r="G54320" s="162" t="s">
        <v>54565</v>
      </c>
    </row>
    <row r="54321" spans="7:7">
      <c r="G54321" s="162" t="s">
        <v>54566</v>
      </c>
    </row>
    <row r="54322" spans="7:7">
      <c r="G54322" s="162" t="s">
        <v>54567</v>
      </c>
    </row>
    <row r="54323" spans="7:7">
      <c r="G54323" s="162" t="s">
        <v>54568</v>
      </c>
    </row>
    <row r="54324" spans="7:7">
      <c r="G54324" s="162" t="s">
        <v>54569</v>
      </c>
    </row>
    <row r="54325" spans="7:7">
      <c r="G54325" s="162" t="s">
        <v>54570</v>
      </c>
    </row>
    <row r="54326" spans="7:7">
      <c r="G54326" s="162" t="s">
        <v>54571</v>
      </c>
    </row>
    <row r="54327" spans="7:7">
      <c r="G54327" s="162" t="s">
        <v>54572</v>
      </c>
    </row>
    <row r="54328" spans="7:7">
      <c r="G54328" s="162" t="s">
        <v>54573</v>
      </c>
    </row>
    <row r="54329" spans="7:7">
      <c r="G54329" s="162" t="s">
        <v>54574</v>
      </c>
    </row>
    <row r="54330" spans="7:7">
      <c r="G54330" s="162" t="s">
        <v>54575</v>
      </c>
    </row>
    <row r="54331" spans="7:7">
      <c r="G54331" s="162" t="s">
        <v>54576</v>
      </c>
    </row>
    <row r="54332" spans="7:7">
      <c r="G54332" s="162" t="s">
        <v>54577</v>
      </c>
    </row>
    <row r="54333" spans="7:7">
      <c r="G54333" s="162" t="s">
        <v>54578</v>
      </c>
    </row>
    <row r="54334" spans="7:7">
      <c r="G54334" s="162" t="s">
        <v>54579</v>
      </c>
    </row>
    <row r="54335" spans="7:7">
      <c r="G54335" s="162" t="s">
        <v>54580</v>
      </c>
    </row>
    <row r="54336" spans="7:7">
      <c r="G54336" s="162" t="s">
        <v>54581</v>
      </c>
    </row>
    <row r="54337" spans="7:7">
      <c r="G54337" s="162" t="s">
        <v>54582</v>
      </c>
    </row>
    <row r="54338" spans="7:7">
      <c r="G54338" s="162" t="s">
        <v>54583</v>
      </c>
    </row>
    <row r="54339" spans="7:7">
      <c r="G54339" s="162" t="s">
        <v>54584</v>
      </c>
    </row>
    <row r="54340" spans="7:7">
      <c r="G54340" s="162" t="s">
        <v>54585</v>
      </c>
    </row>
    <row r="54341" spans="7:7">
      <c r="G54341" s="162" t="s">
        <v>54586</v>
      </c>
    </row>
    <row r="54342" spans="7:7">
      <c r="G54342" s="162" t="s">
        <v>54587</v>
      </c>
    </row>
    <row r="54343" spans="7:7">
      <c r="G54343" s="162" t="s">
        <v>54588</v>
      </c>
    </row>
    <row r="54344" spans="7:7">
      <c r="G54344" s="162" t="s">
        <v>54589</v>
      </c>
    </row>
    <row r="54345" spans="7:7">
      <c r="G54345" s="162" t="s">
        <v>54590</v>
      </c>
    </row>
    <row r="54346" spans="7:7">
      <c r="G54346" s="162" t="s">
        <v>54591</v>
      </c>
    </row>
    <row r="54347" spans="7:7">
      <c r="G54347" s="162" t="s">
        <v>54592</v>
      </c>
    </row>
    <row r="54348" spans="7:7">
      <c r="G54348" s="162" t="s">
        <v>54593</v>
      </c>
    </row>
    <row r="54349" spans="7:7">
      <c r="G54349" s="162" t="s">
        <v>54594</v>
      </c>
    </row>
    <row r="54350" spans="7:7">
      <c r="G54350" s="162" t="s">
        <v>54595</v>
      </c>
    </row>
    <row r="54351" spans="7:7">
      <c r="G54351" s="162" t="s">
        <v>54596</v>
      </c>
    </row>
    <row r="54352" spans="7:7">
      <c r="G54352" s="162" t="s">
        <v>54597</v>
      </c>
    </row>
    <row r="54353" spans="7:7">
      <c r="G54353" s="162" t="s">
        <v>54598</v>
      </c>
    </row>
    <row r="54354" spans="7:7">
      <c r="G54354" s="162" t="s">
        <v>54599</v>
      </c>
    </row>
    <row r="54355" spans="7:7">
      <c r="G54355" s="162" t="s">
        <v>54600</v>
      </c>
    </row>
    <row r="54356" spans="7:7">
      <c r="G54356" s="162" t="s">
        <v>54601</v>
      </c>
    </row>
    <row r="54357" spans="7:7">
      <c r="G54357" s="162" t="s">
        <v>54602</v>
      </c>
    </row>
    <row r="54358" spans="7:7">
      <c r="G54358" s="162" t="s">
        <v>54603</v>
      </c>
    </row>
    <row r="54359" spans="7:7">
      <c r="G54359" s="162" t="s">
        <v>54604</v>
      </c>
    </row>
    <row r="54360" spans="7:7">
      <c r="G54360" s="162" t="s">
        <v>54605</v>
      </c>
    </row>
    <row r="54361" spans="7:7">
      <c r="G54361" s="162" t="s">
        <v>54606</v>
      </c>
    </row>
    <row r="54362" spans="7:7">
      <c r="G54362" s="162" t="s">
        <v>54607</v>
      </c>
    </row>
    <row r="54363" spans="7:7">
      <c r="G54363" s="162" t="s">
        <v>54608</v>
      </c>
    </row>
    <row r="54364" spans="7:7">
      <c r="G54364" s="162" t="s">
        <v>54609</v>
      </c>
    </row>
    <row r="54365" spans="7:7">
      <c r="G54365" s="162" t="s">
        <v>54610</v>
      </c>
    </row>
    <row r="54366" spans="7:7">
      <c r="G54366" s="162" t="s">
        <v>54611</v>
      </c>
    </row>
    <row r="54367" spans="7:7">
      <c r="G54367" s="162" t="s">
        <v>54612</v>
      </c>
    </row>
    <row r="54368" spans="7:7">
      <c r="G54368" s="162" t="s">
        <v>54613</v>
      </c>
    </row>
    <row r="54369" spans="7:7">
      <c r="G54369" s="162" t="s">
        <v>54614</v>
      </c>
    </row>
    <row r="54370" spans="7:7">
      <c r="G54370" s="162" t="s">
        <v>54615</v>
      </c>
    </row>
    <row r="54371" spans="7:7">
      <c r="G54371" s="162" t="s">
        <v>54616</v>
      </c>
    </row>
    <row r="54372" spans="7:7">
      <c r="G54372" s="162" t="s">
        <v>54617</v>
      </c>
    </row>
    <row r="54373" spans="7:7">
      <c r="G54373" s="162" t="s">
        <v>54618</v>
      </c>
    </row>
    <row r="54374" spans="7:7">
      <c r="G54374" s="162" t="s">
        <v>54619</v>
      </c>
    </row>
    <row r="54375" spans="7:7">
      <c r="G54375" s="162" t="s">
        <v>54620</v>
      </c>
    </row>
    <row r="54376" spans="7:7">
      <c r="G54376" s="162" t="s">
        <v>54621</v>
      </c>
    </row>
    <row r="54377" spans="7:7">
      <c r="G54377" s="162" t="s">
        <v>54622</v>
      </c>
    </row>
    <row r="54378" spans="7:7">
      <c r="G54378" s="162" t="s">
        <v>54623</v>
      </c>
    </row>
    <row r="54379" spans="7:7">
      <c r="G54379" s="162" t="s">
        <v>54624</v>
      </c>
    </row>
    <row r="54380" spans="7:7">
      <c r="G54380" s="162" t="s">
        <v>54625</v>
      </c>
    </row>
    <row r="54381" spans="7:7">
      <c r="G54381" s="162" t="s">
        <v>54626</v>
      </c>
    </row>
    <row r="54382" spans="7:7">
      <c r="G54382" s="162" t="s">
        <v>54627</v>
      </c>
    </row>
    <row r="54383" spans="7:7">
      <c r="G54383" s="162" t="s">
        <v>54628</v>
      </c>
    </row>
    <row r="54384" spans="7:7">
      <c r="G54384" s="162" t="s">
        <v>54629</v>
      </c>
    </row>
    <row r="54385" spans="7:7">
      <c r="G54385" s="162" t="s">
        <v>54630</v>
      </c>
    </row>
    <row r="54386" spans="7:7">
      <c r="G54386" s="162" t="s">
        <v>54631</v>
      </c>
    </row>
    <row r="54387" spans="7:7">
      <c r="G54387" s="162" t="s">
        <v>54632</v>
      </c>
    </row>
    <row r="54388" spans="7:7">
      <c r="G54388" s="162" t="s">
        <v>54633</v>
      </c>
    </row>
    <row r="54389" spans="7:7">
      <c r="G54389" s="162" t="s">
        <v>54634</v>
      </c>
    </row>
    <row r="54390" spans="7:7">
      <c r="G54390" s="162" t="s">
        <v>54635</v>
      </c>
    </row>
    <row r="54391" spans="7:7">
      <c r="G54391" s="162" t="s">
        <v>54636</v>
      </c>
    </row>
    <row r="54392" spans="7:7">
      <c r="G54392" s="162" t="s">
        <v>54637</v>
      </c>
    </row>
    <row r="54393" spans="7:7">
      <c r="G54393" s="162" t="s">
        <v>54638</v>
      </c>
    </row>
    <row r="54394" spans="7:7">
      <c r="G54394" s="162" t="s">
        <v>54639</v>
      </c>
    </row>
    <row r="54395" spans="7:7">
      <c r="G54395" s="162" t="s">
        <v>54640</v>
      </c>
    </row>
    <row r="54396" spans="7:7">
      <c r="G54396" s="162" t="s">
        <v>54641</v>
      </c>
    </row>
    <row r="54397" spans="7:7">
      <c r="G54397" s="162" t="s">
        <v>54642</v>
      </c>
    </row>
    <row r="54398" spans="7:7">
      <c r="G54398" s="162" t="s">
        <v>54643</v>
      </c>
    </row>
    <row r="54399" spans="7:7">
      <c r="G54399" s="162" t="s">
        <v>54644</v>
      </c>
    </row>
    <row r="54400" spans="7:7">
      <c r="G54400" s="162" t="s">
        <v>54645</v>
      </c>
    </row>
    <row r="54401" spans="7:7">
      <c r="G54401" s="162" t="s">
        <v>54646</v>
      </c>
    </row>
    <row r="54402" spans="7:7">
      <c r="G54402" s="162" t="s">
        <v>54647</v>
      </c>
    </row>
    <row r="54403" spans="7:7">
      <c r="G54403" s="162" t="s">
        <v>54648</v>
      </c>
    </row>
    <row r="54404" spans="7:7">
      <c r="G54404" s="162" t="s">
        <v>54649</v>
      </c>
    </row>
    <row r="54405" spans="7:7">
      <c r="G54405" s="162" t="s">
        <v>54650</v>
      </c>
    </row>
    <row r="54406" spans="7:7">
      <c r="G54406" s="162" t="s">
        <v>54651</v>
      </c>
    </row>
    <row r="54407" spans="7:7">
      <c r="G54407" s="162" t="s">
        <v>54652</v>
      </c>
    </row>
    <row r="54408" spans="7:7">
      <c r="G54408" s="162" t="s">
        <v>54653</v>
      </c>
    </row>
    <row r="54409" spans="7:7">
      <c r="G54409" s="162" t="s">
        <v>54654</v>
      </c>
    </row>
    <row r="54410" spans="7:7">
      <c r="G54410" s="162" t="s">
        <v>54655</v>
      </c>
    </row>
    <row r="54411" spans="7:7">
      <c r="G54411" s="162" t="s">
        <v>54656</v>
      </c>
    </row>
    <row r="54412" spans="7:7">
      <c r="G54412" s="162" t="s">
        <v>54657</v>
      </c>
    </row>
    <row r="54413" spans="7:7">
      <c r="G54413" s="162" t="s">
        <v>54658</v>
      </c>
    </row>
    <row r="54414" spans="7:7">
      <c r="G54414" s="162" t="s">
        <v>54659</v>
      </c>
    </row>
    <row r="54415" spans="7:7">
      <c r="G54415" s="162" t="s">
        <v>54660</v>
      </c>
    </row>
    <row r="54416" spans="7:7">
      <c r="G54416" s="162" t="s">
        <v>54661</v>
      </c>
    </row>
    <row r="54417" spans="7:7">
      <c r="G54417" s="162" t="s">
        <v>54662</v>
      </c>
    </row>
    <row r="54418" spans="7:7">
      <c r="G54418" s="162" t="s">
        <v>54663</v>
      </c>
    </row>
    <row r="54419" spans="7:7">
      <c r="G54419" s="162" t="s">
        <v>54664</v>
      </c>
    </row>
    <row r="54420" spans="7:7">
      <c r="G54420" s="162" t="s">
        <v>54665</v>
      </c>
    </row>
    <row r="54421" spans="7:7">
      <c r="G54421" s="162" t="s">
        <v>54666</v>
      </c>
    </row>
    <row r="54422" spans="7:7">
      <c r="G54422" s="162" t="s">
        <v>54667</v>
      </c>
    </row>
    <row r="54423" spans="7:7">
      <c r="G54423" s="162" t="s">
        <v>54668</v>
      </c>
    </row>
    <row r="54424" spans="7:7">
      <c r="G54424" s="162" t="s">
        <v>54669</v>
      </c>
    </row>
    <row r="54425" spans="7:7">
      <c r="G54425" s="162" t="s">
        <v>54670</v>
      </c>
    </row>
    <row r="54426" spans="7:7">
      <c r="G54426" s="162" t="s">
        <v>54671</v>
      </c>
    </row>
    <row r="54427" spans="7:7">
      <c r="G54427" s="162" t="s">
        <v>54672</v>
      </c>
    </row>
    <row r="54428" spans="7:7">
      <c r="G54428" s="162" t="s">
        <v>54673</v>
      </c>
    </row>
    <row r="54429" spans="7:7">
      <c r="G54429" s="162" t="s">
        <v>54674</v>
      </c>
    </row>
    <row r="54430" spans="7:7">
      <c r="G54430" s="162" t="s">
        <v>54675</v>
      </c>
    </row>
    <row r="54431" spans="7:7">
      <c r="G54431" s="162" t="s">
        <v>54676</v>
      </c>
    </row>
    <row r="54432" spans="7:7">
      <c r="G54432" s="162" t="s">
        <v>54677</v>
      </c>
    </row>
    <row r="54433" spans="7:7">
      <c r="G54433" s="162" t="s">
        <v>54678</v>
      </c>
    </row>
    <row r="54434" spans="7:7">
      <c r="G54434" s="162" t="s">
        <v>54679</v>
      </c>
    </row>
    <row r="54435" spans="7:7">
      <c r="G54435" s="162" t="s">
        <v>54680</v>
      </c>
    </row>
    <row r="54436" spans="7:7">
      <c r="G54436" s="162" t="s">
        <v>54681</v>
      </c>
    </row>
    <row r="54437" spans="7:7">
      <c r="G54437" s="162" t="s">
        <v>54682</v>
      </c>
    </row>
    <row r="54438" spans="7:7">
      <c r="G54438" s="162" t="s">
        <v>54683</v>
      </c>
    </row>
    <row r="54439" spans="7:7">
      <c r="G54439" s="162" t="s">
        <v>54684</v>
      </c>
    </row>
    <row r="54440" spans="7:7">
      <c r="G54440" s="162" t="s">
        <v>54685</v>
      </c>
    </row>
    <row r="54441" spans="7:7">
      <c r="G54441" s="162" t="s">
        <v>54686</v>
      </c>
    </row>
    <row r="54442" spans="7:7">
      <c r="G54442" s="162" t="s">
        <v>54687</v>
      </c>
    </row>
    <row r="54443" spans="7:7">
      <c r="G54443" s="162" t="s">
        <v>54688</v>
      </c>
    </row>
    <row r="54444" spans="7:7">
      <c r="G54444" s="162" t="s">
        <v>54689</v>
      </c>
    </row>
    <row r="54445" spans="7:7">
      <c r="G54445" s="162" t="s">
        <v>54690</v>
      </c>
    </row>
    <row r="54446" spans="7:7">
      <c r="G54446" s="162" t="s">
        <v>54691</v>
      </c>
    </row>
    <row r="54447" spans="7:7">
      <c r="G54447" s="162" t="s">
        <v>54692</v>
      </c>
    </row>
    <row r="54448" spans="7:7">
      <c r="G54448" s="162" t="s">
        <v>54693</v>
      </c>
    </row>
    <row r="54449" spans="7:7">
      <c r="G54449" s="162" t="s">
        <v>54694</v>
      </c>
    </row>
    <row r="54450" spans="7:7">
      <c r="G54450" s="162" t="s">
        <v>54695</v>
      </c>
    </row>
    <row r="54451" spans="7:7">
      <c r="G54451" s="162" t="s">
        <v>54696</v>
      </c>
    </row>
    <row r="54452" spans="7:7">
      <c r="G54452" s="162" t="s">
        <v>54697</v>
      </c>
    </row>
    <row r="54453" spans="7:7">
      <c r="G54453" s="162" t="s">
        <v>54698</v>
      </c>
    </row>
    <row r="54454" spans="7:7">
      <c r="G54454" s="162" t="s">
        <v>54699</v>
      </c>
    </row>
    <row r="54455" spans="7:7">
      <c r="G54455" s="162" t="s">
        <v>54700</v>
      </c>
    </row>
    <row r="54456" spans="7:7">
      <c r="G54456" s="162" t="s">
        <v>54701</v>
      </c>
    </row>
    <row r="54457" spans="7:7">
      <c r="G54457" s="162" t="s">
        <v>54702</v>
      </c>
    </row>
    <row r="54458" spans="7:7">
      <c r="G54458" s="162" t="s">
        <v>54703</v>
      </c>
    </row>
    <row r="54459" spans="7:7">
      <c r="G54459" s="162" t="s">
        <v>54704</v>
      </c>
    </row>
    <row r="54460" spans="7:7">
      <c r="G54460" s="162" t="s">
        <v>54705</v>
      </c>
    </row>
    <row r="54461" spans="7:7">
      <c r="G54461" s="162" t="s">
        <v>54706</v>
      </c>
    </row>
    <row r="54462" spans="7:7">
      <c r="G54462" s="162" t="s">
        <v>54707</v>
      </c>
    </row>
    <row r="54463" spans="7:7">
      <c r="G54463" s="162" t="s">
        <v>54708</v>
      </c>
    </row>
    <row r="54464" spans="7:7">
      <c r="G54464" s="162" t="s">
        <v>54709</v>
      </c>
    </row>
    <row r="54465" spans="7:7">
      <c r="G54465" s="162" t="s">
        <v>54710</v>
      </c>
    </row>
    <row r="54466" spans="7:7">
      <c r="G54466" s="162" t="s">
        <v>54711</v>
      </c>
    </row>
    <row r="54467" spans="7:7">
      <c r="G54467" s="162" t="s">
        <v>54712</v>
      </c>
    </row>
    <row r="54468" spans="7:7">
      <c r="G54468" s="162" t="s">
        <v>54713</v>
      </c>
    </row>
    <row r="54469" spans="7:7">
      <c r="G54469" s="162" t="s">
        <v>54714</v>
      </c>
    </row>
    <row r="54470" spans="7:7">
      <c r="G54470" s="162" t="s">
        <v>54715</v>
      </c>
    </row>
    <row r="54471" spans="7:7">
      <c r="G54471" s="162" t="s">
        <v>54716</v>
      </c>
    </row>
    <row r="54472" spans="7:7">
      <c r="G54472" s="162" t="s">
        <v>54717</v>
      </c>
    </row>
    <row r="54473" spans="7:7">
      <c r="G54473" s="162" t="s">
        <v>54718</v>
      </c>
    </row>
    <row r="54474" spans="7:7">
      <c r="G54474" s="162" t="s">
        <v>54719</v>
      </c>
    </row>
    <row r="54475" spans="7:7">
      <c r="G54475" s="162" t="s">
        <v>54720</v>
      </c>
    </row>
    <row r="54476" spans="7:7">
      <c r="G54476" s="162" t="s">
        <v>54721</v>
      </c>
    </row>
    <row r="54477" spans="7:7">
      <c r="G54477" s="162" t="s">
        <v>54722</v>
      </c>
    </row>
    <row r="54478" spans="7:7">
      <c r="G54478" s="162" t="s">
        <v>54723</v>
      </c>
    </row>
    <row r="54479" spans="7:7">
      <c r="G54479" s="162" t="s">
        <v>54724</v>
      </c>
    </row>
    <row r="54480" spans="7:7">
      <c r="G54480" s="162" t="s">
        <v>54725</v>
      </c>
    </row>
    <row r="54481" spans="7:7">
      <c r="G54481" s="162" t="s">
        <v>54726</v>
      </c>
    </row>
    <row r="54482" spans="7:7">
      <c r="G54482" s="162" t="s">
        <v>54727</v>
      </c>
    </row>
    <row r="54483" spans="7:7">
      <c r="G54483" s="162" t="s">
        <v>54728</v>
      </c>
    </row>
    <row r="54484" spans="7:7">
      <c r="G54484" s="162" t="s">
        <v>54729</v>
      </c>
    </row>
    <row r="54485" spans="7:7">
      <c r="G54485" s="162" t="s">
        <v>54730</v>
      </c>
    </row>
    <row r="54486" spans="7:7">
      <c r="G54486" s="162" t="s">
        <v>54731</v>
      </c>
    </row>
    <row r="54487" spans="7:7">
      <c r="G54487" s="162" t="s">
        <v>54732</v>
      </c>
    </row>
    <row r="54488" spans="7:7">
      <c r="G54488" s="162" t="s">
        <v>54733</v>
      </c>
    </row>
    <row r="54489" spans="7:7">
      <c r="G54489" s="162" t="s">
        <v>54734</v>
      </c>
    </row>
    <row r="54490" spans="7:7">
      <c r="G54490" s="162" t="s">
        <v>54735</v>
      </c>
    </row>
    <row r="54491" spans="7:7">
      <c r="G54491" s="162" t="s">
        <v>54736</v>
      </c>
    </row>
    <row r="54492" spans="7:7">
      <c r="G54492" s="162" t="s">
        <v>54737</v>
      </c>
    </row>
    <row r="54493" spans="7:7">
      <c r="G54493" s="162" t="s">
        <v>54738</v>
      </c>
    </row>
    <row r="54494" spans="7:7">
      <c r="G54494" s="162" t="s">
        <v>54739</v>
      </c>
    </row>
    <row r="54495" spans="7:7">
      <c r="G54495" s="162" t="s">
        <v>54740</v>
      </c>
    </row>
    <row r="54496" spans="7:7">
      <c r="G54496" s="162" t="s">
        <v>54741</v>
      </c>
    </row>
    <row r="54497" spans="7:7">
      <c r="G54497" s="162" t="s">
        <v>54742</v>
      </c>
    </row>
    <row r="54498" spans="7:7">
      <c r="G54498" s="162" t="s">
        <v>54743</v>
      </c>
    </row>
    <row r="54499" spans="7:7">
      <c r="G54499" s="162" t="s">
        <v>54744</v>
      </c>
    </row>
    <row r="54500" spans="7:7">
      <c r="G54500" s="162" t="s">
        <v>54745</v>
      </c>
    </row>
    <row r="54501" spans="7:7">
      <c r="G54501" s="162" t="s">
        <v>54746</v>
      </c>
    </row>
    <row r="54502" spans="7:7">
      <c r="G54502" s="162" t="s">
        <v>54747</v>
      </c>
    </row>
    <row r="54503" spans="7:7">
      <c r="G54503" s="162" t="s">
        <v>54748</v>
      </c>
    </row>
    <row r="54504" spans="7:7">
      <c r="G54504" s="162" t="s">
        <v>54749</v>
      </c>
    </row>
    <row r="54505" spans="7:7">
      <c r="G54505" s="162" t="s">
        <v>54750</v>
      </c>
    </row>
    <row r="54506" spans="7:7">
      <c r="G54506" s="162" t="s">
        <v>54751</v>
      </c>
    </row>
    <row r="54507" spans="7:7">
      <c r="G54507" s="162" t="s">
        <v>54752</v>
      </c>
    </row>
    <row r="54508" spans="7:7">
      <c r="G54508" s="162" t="s">
        <v>54753</v>
      </c>
    </row>
    <row r="54509" spans="7:7">
      <c r="G54509" s="162" t="s">
        <v>54754</v>
      </c>
    </row>
    <row r="54510" spans="7:7">
      <c r="G54510" s="162" t="s">
        <v>54755</v>
      </c>
    </row>
    <row r="54511" spans="7:7">
      <c r="G54511" s="162" t="s">
        <v>54756</v>
      </c>
    </row>
    <row r="54512" spans="7:7">
      <c r="G54512" s="162" t="s">
        <v>54757</v>
      </c>
    </row>
    <row r="54513" spans="7:7">
      <c r="G54513" s="162" t="s">
        <v>54758</v>
      </c>
    </row>
    <row r="54514" spans="7:7">
      <c r="G54514" s="162" t="s">
        <v>54759</v>
      </c>
    </row>
    <row r="54515" spans="7:7">
      <c r="G54515" s="162" t="s">
        <v>54760</v>
      </c>
    </row>
    <row r="54516" spans="7:7">
      <c r="G54516" s="162" t="s">
        <v>54761</v>
      </c>
    </row>
    <row r="54517" spans="7:7">
      <c r="G54517" s="162" t="s">
        <v>54762</v>
      </c>
    </row>
    <row r="54518" spans="7:7">
      <c r="G54518" s="162" t="s">
        <v>54763</v>
      </c>
    </row>
    <row r="54519" spans="7:7">
      <c r="G54519" s="162" t="s">
        <v>54764</v>
      </c>
    </row>
    <row r="54520" spans="7:7">
      <c r="G54520" s="162" t="s">
        <v>54765</v>
      </c>
    </row>
    <row r="54521" spans="7:7">
      <c r="G54521" s="162" t="s">
        <v>54766</v>
      </c>
    </row>
    <row r="54522" spans="7:7">
      <c r="G54522" s="162" t="s">
        <v>54767</v>
      </c>
    </row>
    <row r="54523" spans="7:7">
      <c r="G54523" s="162" t="s">
        <v>54768</v>
      </c>
    </row>
    <row r="54524" spans="7:7">
      <c r="G54524" s="162" t="s">
        <v>54769</v>
      </c>
    </row>
    <row r="54525" spans="7:7">
      <c r="G54525" s="162" t="s">
        <v>54770</v>
      </c>
    </row>
    <row r="54526" spans="7:7">
      <c r="G54526" s="162" t="s">
        <v>54771</v>
      </c>
    </row>
    <row r="54527" spans="7:7">
      <c r="G54527" s="162" t="s">
        <v>54772</v>
      </c>
    </row>
    <row r="54528" spans="7:7">
      <c r="G54528" s="162" t="s">
        <v>54773</v>
      </c>
    </row>
    <row r="54529" spans="7:7">
      <c r="G54529" s="162" t="s">
        <v>54774</v>
      </c>
    </row>
    <row r="54530" spans="7:7">
      <c r="G54530" s="162" t="s">
        <v>54775</v>
      </c>
    </row>
    <row r="54531" spans="7:7">
      <c r="G54531" s="162" t="s">
        <v>54776</v>
      </c>
    </row>
    <row r="54532" spans="7:7">
      <c r="G54532" s="162" t="s">
        <v>54777</v>
      </c>
    </row>
    <row r="54533" spans="7:7">
      <c r="G54533" s="162" t="s">
        <v>54778</v>
      </c>
    </row>
    <row r="54534" spans="7:7">
      <c r="G54534" s="162" t="s">
        <v>54779</v>
      </c>
    </row>
    <row r="54535" spans="7:7">
      <c r="G54535" s="162" t="s">
        <v>54780</v>
      </c>
    </row>
    <row r="54536" spans="7:7">
      <c r="G54536" s="162" t="s">
        <v>54781</v>
      </c>
    </row>
    <row r="54537" spans="7:7">
      <c r="G54537" s="162" t="s">
        <v>54782</v>
      </c>
    </row>
    <row r="54538" spans="7:7">
      <c r="G54538" s="162" t="s">
        <v>54783</v>
      </c>
    </row>
    <row r="54539" spans="7:7">
      <c r="G54539" s="162" t="s">
        <v>54784</v>
      </c>
    </row>
    <row r="54540" spans="7:7">
      <c r="G54540" s="162" t="s">
        <v>54785</v>
      </c>
    </row>
    <row r="54541" spans="7:7">
      <c r="G54541" s="162" t="s">
        <v>54786</v>
      </c>
    </row>
    <row r="54542" spans="7:7">
      <c r="G54542" s="162" t="s">
        <v>54787</v>
      </c>
    </row>
    <row r="54543" spans="7:7">
      <c r="G54543" s="162" t="s">
        <v>54788</v>
      </c>
    </row>
    <row r="54544" spans="7:7">
      <c r="G54544" s="162" t="s">
        <v>54789</v>
      </c>
    </row>
    <row r="54545" spans="7:7">
      <c r="G54545" s="162" t="s">
        <v>54790</v>
      </c>
    </row>
    <row r="54546" spans="7:7">
      <c r="G54546" s="162" t="s">
        <v>54791</v>
      </c>
    </row>
    <row r="54547" spans="7:7">
      <c r="G54547" s="162" t="s">
        <v>54792</v>
      </c>
    </row>
    <row r="54548" spans="7:7">
      <c r="G54548" s="162" t="s">
        <v>54793</v>
      </c>
    </row>
    <row r="54549" spans="7:7">
      <c r="G54549" s="162" t="s">
        <v>54794</v>
      </c>
    </row>
    <row r="54550" spans="7:7">
      <c r="G54550" s="162" t="s">
        <v>54795</v>
      </c>
    </row>
    <row r="54551" spans="7:7">
      <c r="G54551" s="162" t="s">
        <v>54796</v>
      </c>
    </row>
    <row r="54552" spans="7:7">
      <c r="G54552" s="162" t="s">
        <v>54797</v>
      </c>
    </row>
    <row r="54553" spans="7:7">
      <c r="G54553" s="162" t="s">
        <v>54798</v>
      </c>
    </row>
    <row r="54554" spans="7:7">
      <c r="G54554" s="162" t="s">
        <v>54799</v>
      </c>
    </row>
    <row r="54555" spans="7:7">
      <c r="G54555" s="162" t="s">
        <v>54800</v>
      </c>
    </row>
    <row r="54556" spans="7:7">
      <c r="G54556" s="162" t="s">
        <v>54801</v>
      </c>
    </row>
    <row r="54557" spans="7:7">
      <c r="G54557" s="162" t="s">
        <v>54802</v>
      </c>
    </row>
    <row r="54558" spans="7:7">
      <c r="G54558" s="162" t="s">
        <v>54803</v>
      </c>
    </row>
    <row r="54559" spans="7:7">
      <c r="G54559" s="162" t="s">
        <v>54804</v>
      </c>
    </row>
    <row r="54560" spans="7:7">
      <c r="G54560" s="162" t="s">
        <v>54805</v>
      </c>
    </row>
    <row r="54561" spans="7:7">
      <c r="G54561" s="162" t="s">
        <v>54806</v>
      </c>
    </row>
    <row r="54562" spans="7:7">
      <c r="G54562" s="162" t="s">
        <v>54807</v>
      </c>
    </row>
    <row r="54563" spans="7:7">
      <c r="G54563" s="162" t="s">
        <v>54808</v>
      </c>
    </row>
    <row r="54564" spans="7:7">
      <c r="G54564" s="162" t="s">
        <v>54809</v>
      </c>
    </row>
    <row r="54565" spans="7:7">
      <c r="G54565" s="162" t="s">
        <v>54810</v>
      </c>
    </row>
    <row r="54566" spans="7:7">
      <c r="G54566" s="162" t="s">
        <v>54811</v>
      </c>
    </row>
    <row r="54567" spans="7:7">
      <c r="G54567" s="162" t="s">
        <v>54812</v>
      </c>
    </row>
    <row r="54568" spans="7:7">
      <c r="G54568" s="162" t="s">
        <v>54813</v>
      </c>
    </row>
    <row r="54569" spans="7:7">
      <c r="G54569" s="162" t="s">
        <v>54814</v>
      </c>
    </row>
    <row r="54570" spans="7:7">
      <c r="G54570" s="162" t="s">
        <v>54815</v>
      </c>
    </row>
    <row r="54571" spans="7:7">
      <c r="G54571" s="162" t="s">
        <v>54816</v>
      </c>
    </row>
    <row r="54572" spans="7:7">
      <c r="G54572" s="162" t="s">
        <v>54817</v>
      </c>
    </row>
    <row r="54573" spans="7:7">
      <c r="G54573" s="162" t="s">
        <v>54818</v>
      </c>
    </row>
    <row r="54574" spans="7:7">
      <c r="G54574" s="162" t="s">
        <v>54819</v>
      </c>
    </row>
    <row r="54575" spans="7:7">
      <c r="G54575" s="162" t="s">
        <v>54820</v>
      </c>
    </row>
    <row r="54576" spans="7:7">
      <c r="G54576" s="162" t="s">
        <v>54821</v>
      </c>
    </row>
    <row r="54577" spans="7:7">
      <c r="G54577" s="162" t="s">
        <v>54822</v>
      </c>
    </row>
    <row r="54578" spans="7:7">
      <c r="G54578" s="162" t="s">
        <v>54823</v>
      </c>
    </row>
    <row r="54579" spans="7:7">
      <c r="G54579" s="162" t="s">
        <v>54824</v>
      </c>
    </row>
    <row r="54580" spans="7:7">
      <c r="G54580" s="162" t="s">
        <v>54825</v>
      </c>
    </row>
    <row r="54581" spans="7:7">
      <c r="G54581" s="162" t="s">
        <v>54826</v>
      </c>
    </row>
    <row r="54582" spans="7:7">
      <c r="G54582" s="162" t="s">
        <v>54827</v>
      </c>
    </row>
    <row r="54583" spans="7:7">
      <c r="G54583" s="162" t="s">
        <v>54828</v>
      </c>
    </row>
    <row r="54584" spans="7:7">
      <c r="G54584" s="162" t="s">
        <v>54829</v>
      </c>
    </row>
    <row r="54585" spans="7:7">
      <c r="G54585" s="162" t="s">
        <v>54830</v>
      </c>
    </row>
    <row r="54586" spans="7:7">
      <c r="G54586" s="162" t="s">
        <v>54831</v>
      </c>
    </row>
    <row r="54587" spans="7:7">
      <c r="G54587" s="162" t="s">
        <v>54832</v>
      </c>
    </row>
    <row r="54588" spans="7:7">
      <c r="G54588" s="162" t="s">
        <v>54833</v>
      </c>
    </row>
    <row r="54589" spans="7:7">
      <c r="G54589" s="162" t="s">
        <v>54834</v>
      </c>
    </row>
    <row r="54590" spans="7:7">
      <c r="G54590" s="162" t="s">
        <v>54835</v>
      </c>
    </row>
    <row r="54591" spans="7:7">
      <c r="G54591" s="162" t="s">
        <v>54836</v>
      </c>
    </row>
    <row r="54592" spans="7:7">
      <c r="G54592" s="162" t="s">
        <v>54837</v>
      </c>
    </row>
    <row r="54593" spans="7:7">
      <c r="G54593" s="162" t="s">
        <v>54838</v>
      </c>
    </row>
    <row r="54594" spans="7:7">
      <c r="G54594" s="162" t="s">
        <v>54839</v>
      </c>
    </row>
    <row r="54595" spans="7:7">
      <c r="G54595" s="162" t="s">
        <v>54840</v>
      </c>
    </row>
    <row r="54596" spans="7:7">
      <c r="G54596" s="162" t="s">
        <v>54841</v>
      </c>
    </row>
    <row r="54597" spans="7:7">
      <c r="G54597" s="162" t="s">
        <v>54842</v>
      </c>
    </row>
    <row r="54598" spans="7:7">
      <c r="G54598" s="162" t="s">
        <v>54843</v>
      </c>
    </row>
    <row r="54599" spans="7:7">
      <c r="G54599" s="162" t="s">
        <v>54844</v>
      </c>
    </row>
    <row r="54600" spans="7:7">
      <c r="G54600" s="162" t="s">
        <v>54845</v>
      </c>
    </row>
    <row r="54601" spans="7:7">
      <c r="G54601" s="162" t="s">
        <v>54846</v>
      </c>
    </row>
    <row r="54602" spans="7:7">
      <c r="G54602" s="162" t="s">
        <v>54847</v>
      </c>
    </row>
    <row r="54603" spans="7:7">
      <c r="G54603" s="162" t="s">
        <v>54848</v>
      </c>
    </row>
    <row r="54604" spans="7:7">
      <c r="G54604" s="162" t="s">
        <v>54849</v>
      </c>
    </row>
    <row r="54605" spans="7:7">
      <c r="G54605" s="162" t="s">
        <v>54850</v>
      </c>
    </row>
    <row r="54606" spans="7:7">
      <c r="G54606" s="162" t="s">
        <v>54851</v>
      </c>
    </row>
    <row r="54607" spans="7:7">
      <c r="G54607" s="162" t="s">
        <v>54852</v>
      </c>
    </row>
    <row r="54608" spans="7:7">
      <c r="G54608" s="162" t="s">
        <v>54853</v>
      </c>
    </row>
    <row r="54609" spans="7:7">
      <c r="G54609" s="162" t="s">
        <v>54854</v>
      </c>
    </row>
    <row r="54610" spans="7:7">
      <c r="G54610" s="162" t="s">
        <v>54855</v>
      </c>
    </row>
    <row r="54611" spans="7:7">
      <c r="G54611" s="162" t="s">
        <v>54856</v>
      </c>
    </row>
    <row r="54612" spans="7:7">
      <c r="G54612" s="162" t="s">
        <v>54857</v>
      </c>
    </row>
    <row r="54613" spans="7:7">
      <c r="G54613" s="162" t="s">
        <v>54858</v>
      </c>
    </row>
    <row r="54614" spans="7:7">
      <c r="G54614" s="162" t="s">
        <v>54859</v>
      </c>
    </row>
    <row r="54615" spans="7:7">
      <c r="G54615" s="162" t="s">
        <v>54860</v>
      </c>
    </row>
    <row r="54616" spans="7:7">
      <c r="G54616" s="162" t="s">
        <v>54861</v>
      </c>
    </row>
    <row r="54617" spans="7:7">
      <c r="G54617" s="162" t="s">
        <v>54862</v>
      </c>
    </row>
    <row r="54618" spans="7:7">
      <c r="G54618" s="162" t="s">
        <v>54863</v>
      </c>
    </row>
    <row r="54619" spans="7:7">
      <c r="G54619" s="162" t="s">
        <v>54864</v>
      </c>
    </row>
    <row r="54620" spans="7:7">
      <c r="G54620" s="162" t="s">
        <v>54865</v>
      </c>
    </row>
    <row r="54621" spans="7:7">
      <c r="G54621" s="162" t="s">
        <v>54866</v>
      </c>
    </row>
    <row r="54622" spans="7:7">
      <c r="G54622" s="162" t="s">
        <v>54867</v>
      </c>
    </row>
    <row r="54623" spans="7:7">
      <c r="G54623" s="162" t="s">
        <v>54868</v>
      </c>
    </row>
    <row r="54624" spans="7:7">
      <c r="G54624" s="162" t="s">
        <v>54869</v>
      </c>
    </row>
    <row r="54625" spans="7:7">
      <c r="G54625" s="162" t="s">
        <v>54870</v>
      </c>
    </row>
    <row r="54626" spans="7:7">
      <c r="G54626" s="162" t="s">
        <v>54871</v>
      </c>
    </row>
    <row r="54627" spans="7:7">
      <c r="G54627" s="162" t="s">
        <v>54872</v>
      </c>
    </row>
    <row r="54628" spans="7:7">
      <c r="G54628" s="162" t="s">
        <v>54873</v>
      </c>
    </row>
    <row r="54629" spans="7:7">
      <c r="G54629" s="162" t="s">
        <v>54874</v>
      </c>
    </row>
    <row r="54630" spans="7:7">
      <c r="G54630" s="162" t="s">
        <v>54875</v>
      </c>
    </row>
    <row r="54631" spans="7:7">
      <c r="G54631" s="162" t="s">
        <v>54876</v>
      </c>
    </row>
    <row r="54632" spans="7:7">
      <c r="G54632" s="162" t="s">
        <v>54877</v>
      </c>
    </row>
    <row r="54633" spans="7:7">
      <c r="G54633" s="162" t="s">
        <v>54878</v>
      </c>
    </row>
    <row r="54634" spans="7:7">
      <c r="G54634" s="162" t="s">
        <v>54879</v>
      </c>
    </row>
    <row r="54635" spans="7:7">
      <c r="G54635" s="162" t="s">
        <v>54880</v>
      </c>
    </row>
    <row r="54636" spans="7:7">
      <c r="G54636" s="162" t="s">
        <v>54881</v>
      </c>
    </row>
    <row r="54637" spans="7:7">
      <c r="G54637" s="162" t="s">
        <v>54882</v>
      </c>
    </row>
    <row r="54638" spans="7:7">
      <c r="G54638" s="162" t="s">
        <v>54883</v>
      </c>
    </row>
    <row r="54639" spans="7:7">
      <c r="G54639" s="162" t="s">
        <v>54884</v>
      </c>
    </row>
    <row r="54640" spans="7:7">
      <c r="G54640" s="162" t="s">
        <v>54885</v>
      </c>
    </row>
    <row r="54641" spans="7:7">
      <c r="G54641" s="162" t="s">
        <v>54886</v>
      </c>
    </row>
    <row r="54642" spans="7:7">
      <c r="G54642" s="162" t="s">
        <v>54887</v>
      </c>
    </row>
    <row r="54643" spans="7:7">
      <c r="G54643" s="162" t="s">
        <v>54888</v>
      </c>
    </row>
    <row r="54644" spans="7:7">
      <c r="G54644" s="162" t="s">
        <v>54889</v>
      </c>
    </row>
    <row r="54645" spans="7:7">
      <c r="G54645" s="162" t="s">
        <v>54890</v>
      </c>
    </row>
    <row r="54646" spans="7:7">
      <c r="G54646" s="162" t="s">
        <v>54891</v>
      </c>
    </row>
    <row r="54647" spans="7:7">
      <c r="G54647" s="162" t="s">
        <v>54892</v>
      </c>
    </row>
    <row r="54648" spans="7:7">
      <c r="G54648" s="162" t="s">
        <v>54893</v>
      </c>
    </row>
    <row r="54649" spans="7:7">
      <c r="G54649" s="162" t="s">
        <v>54894</v>
      </c>
    </row>
    <row r="54650" spans="7:7">
      <c r="G54650" s="162" t="s">
        <v>54895</v>
      </c>
    </row>
    <row r="54651" spans="7:7">
      <c r="G54651" s="162" t="s">
        <v>54896</v>
      </c>
    </row>
    <row r="54652" spans="7:7">
      <c r="G54652" s="162" t="s">
        <v>54897</v>
      </c>
    </row>
    <row r="54653" spans="7:7">
      <c r="G54653" s="162" t="s">
        <v>54898</v>
      </c>
    </row>
    <row r="54654" spans="7:7">
      <c r="G54654" s="162" t="s">
        <v>54899</v>
      </c>
    </row>
    <row r="54655" spans="7:7">
      <c r="G54655" s="162" t="s">
        <v>54900</v>
      </c>
    </row>
    <row r="54656" spans="7:7">
      <c r="G54656" s="162" t="s">
        <v>54901</v>
      </c>
    </row>
    <row r="54657" spans="7:7">
      <c r="G54657" s="162" t="s">
        <v>54902</v>
      </c>
    </row>
    <row r="54658" spans="7:7">
      <c r="G54658" s="162" t="s">
        <v>54903</v>
      </c>
    </row>
    <row r="54659" spans="7:7">
      <c r="G54659" s="162" t="s">
        <v>54904</v>
      </c>
    </row>
    <row r="54660" spans="7:7">
      <c r="G54660" s="162" t="s">
        <v>54905</v>
      </c>
    </row>
    <row r="54661" spans="7:7">
      <c r="G54661" s="162" t="s">
        <v>54906</v>
      </c>
    </row>
    <row r="54662" spans="7:7">
      <c r="G54662" s="162" t="s">
        <v>54907</v>
      </c>
    </row>
    <row r="54663" spans="7:7">
      <c r="G54663" s="162" t="s">
        <v>54908</v>
      </c>
    </row>
    <row r="54664" spans="7:7">
      <c r="G54664" s="162" t="s">
        <v>54909</v>
      </c>
    </row>
    <row r="54665" spans="7:7">
      <c r="G54665" s="162" t="s">
        <v>54910</v>
      </c>
    </row>
    <row r="54666" spans="7:7">
      <c r="G54666" s="162" t="s">
        <v>54911</v>
      </c>
    </row>
    <row r="54667" spans="7:7">
      <c r="G54667" s="162" t="s">
        <v>54912</v>
      </c>
    </row>
    <row r="54668" spans="7:7">
      <c r="G54668" s="162" t="s">
        <v>54913</v>
      </c>
    </row>
    <row r="54669" spans="7:7">
      <c r="G54669" s="162" t="s">
        <v>54914</v>
      </c>
    </row>
    <row r="54670" spans="7:7">
      <c r="G54670" s="162" t="s">
        <v>54915</v>
      </c>
    </row>
    <row r="54671" spans="7:7">
      <c r="G54671" s="162" t="s">
        <v>54916</v>
      </c>
    </row>
    <row r="54672" spans="7:7">
      <c r="G54672" s="162" t="s">
        <v>54917</v>
      </c>
    </row>
    <row r="54673" spans="7:7">
      <c r="G54673" s="162" t="s">
        <v>54918</v>
      </c>
    </row>
    <row r="54674" spans="7:7">
      <c r="G54674" s="162" t="s">
        <v>54919</v>
      </c>
    </row>
    <row r="54675" spans="7:7">
      <c r="G54675" s="162" t="s">
        <v>54920</v>
      </c>
    </row>
    <row r="54676" spans="7:7">
      <c r="G54676" s="162" t="s">
        <v>54921</v>
      </c>
    </row>
    <row r="54677" spans="7:7">
      <c r="G54677" s="162" t="s">
        <v>54922</v>
      </c>
    </row>
    <row r="54678" spans="7:7">
      <c r="G54678" s="162" t="s">
        <v>54923</v>
      </c>
    </row>
    <row r="54679" spans="7:7">
      <c r="G54679" s="162" t="s">
        <v>54924</v>
      </c>
    </row>
    <row r="54680" spans="7:7">
      <c r="G54680" s="162" t="s">
        <v>54925</v>
      </c>
    </row>
    <row r="54681" spans="7:7">
      <c r="G54681" s="162" t="s">
        <v>54926</v>
      </c>
    </row>
    <row r="54682" spans="7:7">
      <c r="G54682" s="162" t="s">
        <v>54927</v>
      </c>
    </row>
    <row r="54683" spans="7:7">
      <c r="G54683" s="162" t="s">
        <v>54928</v>
      </c>
    </row>
    <row r="54684" spans="7:7">
      <c r="G54684" s="162" t="s">
        <v>54929</v>
      </c>
    </row>
    <row r="54685" spans="7:7">
      <c r="G54685" s="162" t="s">
        <v>54930</v>
      </c>
    </row>
    <row r="54686" spans="7:7">
      <c r="G54686" s="162" t="s">
        <v>54931</v>
      </c>
    </row>
    <row r="54687" spans="7:7">
      <c r="G54687" s="162" t="s">
        <v>54932</v>
      </c>
    </row>
    <row r="54688" spans="7:7">
      <c r="G54688" s="162" t="s">
        <v>54933</v>
      </c>
    </row>
    <row r="54689" spans="7:7">
      <c r="G54689" s="162" t="s">
        <v>54934</v>
      </c>
    </row>
    <row r="54690" spans="7:7">
      <c r="G54690" s="162" t="s">
        <v>54935</v>
      </c>
    </row>
    <row r="54691" spans="7:7">
      <c r="G54691" s="162" t="s">
        <v>54936</v>
      </c>
    </row>
    <row r="54692" spans="7:7">
      <c r="G54692" s="162" t="s">
        <v>54937</v>
      </c>
    </row>
    <row r="54693" spans="7:7">
      <c r="G54693" s="162" t="s">
        <v>54938</v>
      </c>
    </row>
    <row r="54694" spans="7:7">
      <c r="G54694" s="162" t="s">
        <v>54939</v>
      </c>
    </row>
    <row r="54695" spans="7:7">
      <c r="G54695" s="162" t="s">
        <v>54940</v>
      </c>
    </row>
    <row r="54696" spans="7:7">
      <c r="G54696" s="162" t="s">
        <v>54941</v>
      </c>
    </row>
    <row r="54697" spans="7:7">
      <c r="G54697" s="162" t="s">
        <v>54942</v>
      </c>
    </row>
    <row r="54698" spans="7:7">
      <c r="G54698" s="162" t="s">
        <v>54943</v>
      </c>
    </row>
    <row r="54699" spans="7:7">
      <c r="G54699" s="162" t="s">
        <v>54944</v>
      </c>
    </row>
    <row r="54700" spans="7:7">
      <c r="G54700" s="162" t="s">
        <v>54945</v>
      </c>
    </row>
    <row r="54701" spans="7:7">
      <c r="G54701" s="162" t="s">
        <v>54946</v>
      </c>
    </row>
    <row r="54702" spans="7:7">
      <c r="G54702" s="162" t="s">
        <v>54947</v>
      </c>
    </row>
    <row r="54703" spans="7:7">
      <c r="G54703" s="162" t="s">
        <v>54948</v>
      </c>
    </row>
    <row r="54704" spans="7:7">
      <c r="G54704" s="162" t="s">
        <v>54949</v>
      </c>
    </row>
    <row r="54705" spans="7:7">
      <c r="G54705" s="162" t="s">
        <v>54950</v>
      </c>
    </row>
    <row r="54706" spans="7:7">
      <c r="G54706" s="162" t="s">
        <v>54951</v>
      </c>
    </row>
    <row r="54707" spans="7:7">
      <c r="G54707" s="162" t="s">
        <v>54952</v>
      </c>
    </row>
    <row r="54708" spans="7:7">
      <c r="G54708" s="162" t="s">
        <v>54953</v>
      </c>
    </row>
    <row r="54709" spans="7:7">
      <c r="G54709" s="162" t="s">
        <v>54954</v>
      </c>
    </row>
    <row r="54710" spans="7:7">
      <c r="G54710" s="162" t="s">
        <v>54955</v>
      </c>
    </row>
    <row r="54711" spans="7:7">
      <c r="G54711" s="162" t="s">
        <v>54956</v>
      </c>
    </row>
    <row r="54712" spans="7:7">
      <c r="G54712" s="162" t="s">
        <v>54957</v>
      </c>
    </row>
    <row r="54713" spans="7:7">
      <c r="G54713" s="162" t="s">
        <v>54958</v>
      </c>
    </row>
    <row r="54714" spans="7:7">
      <c r="G54714" s="162" t="s">
        <v>54959</v>
      </c>
    </row>
    <row r="54715" spans="7:7">
      <c r="G54715" s="162" t="s">
        <v>54960</v>
      </c>
    </row>
    <row r="54716" spans="7:7">
      <c r="G54716" s="162" t="s">
        <v>54961</v>
      </c>
    </row>
    <row r="54717" spans="7:7">
      <c r="G54717" s="162" t="s">
        <v>54962</v>
      </c>
    </row>
    <row r="54718" spans="7:7">
      <c r="G54718" s="162" t="s">
        <v>54963</v>
      </c>
    </row>
    <row r="54719" spans="7:7">
      <c r="G54719" s="162" t="s">
        <v>54964</v>
      </c>
    </row>
    <row r="54720" spans="7:7">
      <c r="G54720" s="162" t="s">
        <v>54965</v>
      </c>
    </row>
    <row r="54721" spans="7:7">
      <c r="G54721" s="162" t="s">
        <v>54966</v>
      </c>
    </row>
    <row r="54722" spans="7:7">
      <c r="G54722" s="162" t="s">
        <v>54967</v>
      </c>
    </row>
    <row r="54723" spans="7:7">
      <c r="G54723" s="162" t="s">
        <v>54968</v>
      </c>
    </row>
    <row r="54724" spans="7:7">
      <c r="G54724" s="162" t="s">
        <v>54969</v>
      </c>
    </row>
    <row r="54725" spans="7:7">
      <c r="G54725" s="162" t="s">
        <v>54970</v>
      </c>
    </row>
    <row r="54726" spans="7:7">
      <c r="G54726" s="162" t="s">
        <v>54971</v>
      </c>
    </row>
    <row r="54727" spans="7:7">
      <c r="G54727" s="162" t="s">
        <v>54972</v>
      </c>
    </row>
    <row r="54728" spans="7:7">
      <c r="G54728" s="162" t="s">
        <v>54973</v>
      </c>
    </row>
    <row r="54729" spans="7:7">
      <c r="G54729" s="162" t="s">
        <v>54974</v>
      </c>
    </row>
    <row r="54730" spans="7:7">
      <c r="G54730" s="162" t="s">
        <v>54975</v>
      </c>
    </row>
    <row r="54731" spans="7:7">
      <c r="G54731" s="162" t="s">
        <v>54976</v>
      </c>
    </row>
    <row r="54732" spans="7:7">
      <c r="G54732" s="162" t="s">
        <v>54977</v>
      </c>
    </row>
    <row r="54733" spans="7:7">
      <c r="G54733" s="162" t="s">
        <v>54978</v>
      </c>
    </row>
    <row r="54734" spans="7:7">
      <c r="G54734" s="162" t="s">
        <v>54979</v>
      </c>
    </row>
    <row r="54735" spans="7:7">
      <c r="G54735" s="162" t="s">
        <v>54980</v>
      </c>
    </row>
    <row r="54736" spans="7:7">
      <c r="G54736" s="162" t="s">
        <v>54981</v>
      </c>
    </row>
    <row r="54737" spans="7:7">
      <c r="G54737" s="162" t="s">
        <v>54982</v>
      </c>
    </row>
    <row r="54738" spans="7:7">
      <c r="G54738" s="162" t="s">
        <v>54983</v>
      </c>
    </row>
    <row r="54739" spans="7:7">
      <c r="G54739" s="162" t="s">
        <v>54984</v>
      </c>
    </row>
    <row r="54740" spans="7:7">
      <c r="G54740" s="162" t="s">
        <v>54985</v>
      </c>
    </row>
    <row r="54741" spans="7:7">
      <c r="G54741" s="162" t="s">
        <v>54986</v>
      </c>
    </row>
    <row r="54742" spans="7:7">
      <c r="G54742" s="162" t="s">
        <v>54987</v>
      </c>
    </row>
    <row r="54743" spans="7:7">
      <c r="G54743" s="162" t="s">
        <v>54988</v>
      </c>
    </row>
    <row r="54744" spans="7:7">
      <c r="G54744" s="162" t="s">
        <v>54989</v>
      </c>
    </row>
    <row r="54745" spans="7:7">
      <c r="G54745" s="162" t="s">
        <v>54990</v>
      </c>
    </row>
    <row r="54746" spans="7:7">
      <c r="G54746" s="162" t="s">
        <v>54991</v>
      </c>
    </row>
    <row r="54747" spans="7:7">
      <c r="G54747" s="162" t="s">
        <v>54992</v>
      </c>
    </row>
    <row r="54748" spans="7:7">
      <c r="G54748" s="162" t="s">
        <v>54993</v>
      </c>
    </row>
    <row r="54749" spans="7:7">
      <c r="G54749" s="162" t="s">
        <v>54994</v>
      </c>
    </row>
    <row r="54750" spans="7:7">
      <c r="G54750" s="162" t="s">
        <v>54995</v>
      </c>
    </row>
    <row r="54751" spans="7:7">
      <c r="G54751" s="162" t="s">
        <v>54996</v>
      </c>
    </row>
    <row r="54752" spans="7:7">
      <c r="G54752" s="162" t="s">
        <v>54997</v>
      </c>
    </row>
    <row r="54753" spans="7:7">
      <c r="G54753" s="162" t="s">
        <v>54998</v>
      </c>
    </row>
    <row r="54754" spans="7:7">
      <c r="G54754" s="162" t="s">
        <v>54999</v>
      </c>
    </row>
    <row r="54755" spans="7:7">
      <c r="G54755" s="162" t="s">
        <v>55000</v>
      </c>
    </row>
    <row r="54756" spans="7:7">
      <c r="G54756" s="162" t="s">
        <v>55001</v>
      </c>
    </row>
    <row r="54757" spans="7:7">
      <c r="G54757" s="162" t="s">
        <v>55002</v>
      </c>
    </row>
    <row r="54758" spans="7:7">
      <c r="G54758" s="162" t="s">
        <v>55003</v>
      </c>
    </row>
    <row r="54759" spans="7:7">
      <c r="G54759" s="162" t="s">
        <v>55004</v>
      </c>
    </row>
    <row r="54760" spans="7:7">
      <c r="G54760" s="162" t="s">
        <v>55005</v>
      </c>
    </row>
    <row r="54761" spans="7:7">
      <c r="G54761" s="162" t="s">
        <v>55006</v>
      </c>
    </row>
    <row r="54762" spans="7:7">
      <c r="G54762" s="162" t="s">
        <v>55007</v>
      </c>
    </row>
    <row r="54763" spans="7:7">
      <c r="G54763" s="162" t="s">
        <v>55008</v>
      </c>
    </row>
    <row r="54764" spans="7:7">
      <c r="G54764" s="162" t="s">
        <v>55009</v>
      </c>
    </row>
    <row r="54765" spans="7:7">
      <c r="G54765" s="162" t="s">
        <v>55010</v>
      </c>
    </row>
    <row r="54766" spans="7:7">
      <c r="G54766" s="162" t="s">
        <v>55011</v>
      </c>
    </row>
    <row r="54767" spans="7:7">
      <c r="G54767" s="162" t="s">
        <v>55012</v>
      </c>
    </row>
    <row r="54768" spans="7:7">
      <c r="G54768" s="162" t="s">
        <v>55013</v>
      </c>
    </row>
    <row r="54769" spans="7:7">
      <c r="G54769" s="162" t="s">
        <v>55014</v>
      </c>
    </row>
    <row r="54770" spans="7:7">
      <c r="G54770" s="162" t="s">
        <v>55015</v>
      </c>
    </row>
    <row r="54771" spans="7:7">
      <c r="G54771" s="162" t="s">
        <v>55016</v>
      </c>
    </row>
    <row r="54772" spans="7:7">
      <c r="G54772" s="162" t="s">
        <v>55017</v>
      </c>
    </row>
    <row r="54773" spans="7:7">
      <c r="G54773" s="162" t="s">
        <v>55018</v>
      </c>
    </row>
    <row r="54774" spans="7:7">
      <c r="G54774" s="162" t="s">
        <v>55019</v>
      </c>
    </row>
    <row r="54775" spans="7:7">
      <c r="G54775" s="162" t="s">
        <v>55020</v>
      </c>
    </row>
    <row r="54776" spans="7:7">
      <c r="G54776" s="162" t="s">
        <v>55021</v>
      </c>
    </row>
    <row r="54777" spans="7:7">
      <c r="G54777" s="162" t="s">
        <v>55022</v>
      </c>
    </row>
    <row r="54778" spans="7:7">
      <c r="G54778" s="162" t="s">
        <v>55023</v>
      </c>
    </row>
    <row r="54779" spans="7:7">
      <c r="G54779" s="162" t="s">
        <v>55024</v>
      </c>
    </row>
    <row r="54780" spans="7:7">
      <c r="G54780" s="162" t="s">
        <v>55025</v>
      </c>
    </row>
    <row r="54781" spans="7:7">
      <c r="G54781" s="162" t="s">
        <v>55026</v>
      </c>
    </row>
    <row r="54782" spans="7:7">
      <c r="G54782" s="162" t="s">
        <v>55027</v>
      </c>
    </row>
    <row r="54783" spans="7:7">
      <c r="G54783" s="162" t="s">
        <v>55028</v>
      </c>
    </row>
    <row r="54784" spans="7:7">
      <c r="G54784" s="162" t="s">
        <v>55029</v>
      </c>
    </row>
    <row r="54785" spans="7:7">
      <c r="G54785" s="162" t="s">
        <v>55030</v>
      </c>
    </row>
    <row r="54786" spans="7:7">
      <c r="G54786" s="162" t="s">
        <v>55031</v>
      </c>
    </row>
    <row r="54787" spans="7:7">
      <c r="G54787" s="162" t="s">
        <v>55032</v>
      </c>
    </row>
    <row r="54788" spans="7:7">
      <c r="G54788" s="162" t="s">
        <v>55033</v>
      </c>
    </row>
    <row r="54789" spans="7:7">
      <c r="G54789" s="162" t="s">
        <v>55034</v>
      </c>
    </row>
    <row r="54790" spans="7:7">
      <c r="G54790" s="162" t="s">
        <v>55035</v>
      </c>
    </row>
    <row r="54791" spans="7:7">
      <c r="G54791" s="162" t="s">
        <v>55036</v>
      </c>
    </row>
    <row r="54792" spans="7:7">
      <c r="G54792" s="162" t="s">
        <v>55037</v>
      </c>
    </row>
    <row r="54793" spans="7:7">
      <c r="G54793" s="162" t="s">
        <v>55038</v>
      </c>
    </row>
    <row r="54794" spans="7:7">
      <c r="G54794" s="162" t="s">
        <v>55039</v>
      </c>
    </row>
    <row r="54795" spans="7:7">
      <c r="G54795" s="162" t="s">
        <v>55040</v>
      </c>
    </row>
    <row r="54796" spans="7:7">
      <c r="G54796" s="162" t="s">
        <v>55041</v>
      </c>
    </row>
    <row r="54797" spans="7:7">
      <c r="G54797" s="162" t="s">
        <v>55042</v>
      </c>
    </row>
    <row r="54798" spans="7:7">
      <c r="G54798" s="162" t="s">
        <v>55043</v>
      </c>
    </row>
    <row r="54799" spans="7:7">
      <c r="G54799" s="162" t="s">
        <v>55044</v>
      </c>
    </row>
    <row r="54800" spans="7:7">
      <c r="G54800" s="162" t="s">
        <v>55045</v>
      </c>
    </row>
    <row r="54801" spans="7:7">
      <c r="G54801" s="162" t="s">
        <v>55046</v>
      </c>
    </row>
    <row r="54802" spans="7:7">
      <c r="G54802" s="162" t="s">
        <v>55047</v>
      </c>
    </row>
    <row r="54803" spans="7:7">
      <c r="G54803" s="162" t="s">
        <v>55048</v>
      </c>
    </row>
    <row r="54804" spans="7:7">
      <c r="G54804" s="162" t="s">
        <v>55049</v>
      </c>
    </row>
    <row r="54805" spans="7:7">
      <c r="G54805" s="162" t="s">
        <v>55050</v>
      </c>
    </row>
    <row r="54806" spans="7:7">
      <c r="G54806" s="162" t="s">
        <v>55051</v>
      </c>
    </row>
    <row r="54807" spans="7:7">
      <c r="G54807" s="162" t="s">
        <v>55052</v>
      </c>
    </row>
    <row r="54808" spans="7:7">
      <c r="G54808" s="162" t="s">
        <v>55053</v>
      </c>
    </row>
    <row r="54809" spans="7:7">
      <c r="G54809" s="162" t="s">
        <v>55054</v>
      </c>
    </row>
    <row r="54810" spans="7:7">
      <c r="G54810" s="162" t="s">
        <v>55055</v>
      </c>
    </row>
    <row r="54811" spans="7:7">
      <c r="G54811" s="162" t="s">
        <v>55056</v>
      </c>
    </row>
    <row r="54812" spans="7:7">
      <c r="G54812" s="162" t="s">
        <v>55057</v>
      </c>
    </row>
    <row r="54813" spans="7:7">
      <c r="G54813" s="162" t="s">
        <v>55058</v>
      </c>
    </row>
    <row r="54814" spans="7:7">
      <c r="G54814" s="162" t="s">
        <v>55059</v>
      </c>
    </row>
    <row r="54815" spans="7:7">
      <c r="G54815" s="162" t="s">
        <v>55060</v>
      </c>
    </row>
    <row r="54816" spans="7:7">
      <c r="G54816" s="162" t="s">
        <v>55061</v>
      </c>
    </row>
    <row r="54817" spans="7:7">
      <c r="G54817" s="162" t="s">
        <v>55062</v>
      </c>
    </row>
    <row r="54818" spans="7:7">
      <c r="G54818" s="162" t="s">
        <v>55063</v>
      </c>
    </row>
    <row r="54819" spans="7:7">
      <c r="G54819" s="162" t="s">
        <v>55064</v>
      </c>
    </row>
    <row r="54820" spans="7:7">
      <c r="G54820" s="162" t="s">
        <v>55065</v>
      </c>
    </row>
    <row r="54821" spans="7:7">
      <c r="G54821" s="162" t="s">
        <v>55066</v>
      </c>
    </row>
    <row r="54822" spans="7:7">
      <c r="G54822" s="162" t="s">
        <v>55067</v>
      </c>
    </row>
    <row r="54823" spans="7:7">
      <c r="G54823" s="162" t="s">
        <v>55068</v>
      </c>
    </row>
    <row r="54824" spans="7:7">
      <c r="G54824" s="162" t="s">
        <v>55069</v>
      </c>
    </row>
    <row r="54825" spans="7:7">
      <c r="G54825" s="162" t="s">
        <v>55070</v>
      </c>
    </row>
    <row r="54826" spans="7:7">
      <c r="G54826" s="162" t="s">
        <v>55071</v>
      </c>
    </row>
    <row r="54827" spans="7:7">
      <c r="G54827" s="162" t="s">
        <v>55072</v>
      </c>
    </row>
    <row r="54828" spans="7:7">
      <c r="G54828" s="162" t="s">
        <v>55073</v>
      </c>
    </row>
    <row r="54829" spans="7:7">
      <c r="G54829" s="162" t="s">
        <v>55074</v>
      </c>
    </row>
    <row r="54830" spans="7:7">
      <c r="G54830" s="162" t="s">
        <v>55075</v>
      </c>
    </row>
    <row r="54831" spans="7:7">
      <c r="G54831" s="162" t="s">
        <v>55076</v>
      </c>
    </row>
    <row r="54832" spans="7:7">
      <c r="G54832" s="162" t="s">
        <v>55077</v>
      </c>
    </row>
    <row r="54833" spans="7:7">
      <c r="G54833" s="162" t="s">
        <v>55078</v>
      </c>
    </row>
    <row r="54834" spans="7:7">
      <c r="G54834" s="162" t="s">
        <v>55079</v>
      </c>
    </row>
    <row r="54835" spans="7:7">
      <c r="G54835" s="162" t="s">
        <v>55080</v>
      </c>
    </row>
    <row r="54836" spans="7:7">
      <c r="G54836" s="162" t="s">
        <v>55081</v>
      </c>
    </row>
    <row r="54837" spans="7:7">
      <c r="G54837" s="162" t="s">
        <v>55082</v>
      </c>
    </row>
    <row r="54838" spans="7:7">
      <c r="G54838" s="162" t="s">
        <v>55083</v>
      </c>
    </row>
    <row r="54839" spans="7:7">
      <c r="G54839" s="162" t="s">
        <v>55084</v>
      </c>
    </row>
    <row r="54840" spans="7:7">
      <c r="G54840" s="162" t="s">
        <v>55085</v>
      </c>
    </row>
    <row r="54841" spans="7:7">
      <c r="G54841" s="162" t="s">
        <v>55086</v>
      </c>
    </row>
    <row r="54842" spans="7:7">
      <c r="G54842" s="162" t="s">
        <v>55087</v>
      </c>
    </row>
    <row r="54843" spans="7:7">
      <c r="G54843" s="162" t="s">
        <v>55088</v>
      </c>
    </row>
    <row r="54844" spans="7:7">
      <c r="G54844" s="162" t="s">
        <v>55089</v>
      </c>
    </row>
    <row r="54845" spans="7:7">
      <c r="G54845" s="162" t="s">
        <v>55090</v>
      </c>
    </row>
    <row r="54846" spans="7:7">
      <c r="G54846" s="162" t="s">
        <v>55091</v>
      </c>
    </row>
    <row r="54847" spans="7:7">
      <c r="G54847" s="162" t="s">
        <v>55092</v>
      </c>
    </row>
    <row r="54848" spans="7:7">
      <c r="G54848" s="162" t="s">
        <v>55093</v>
      </c>
    </row>
    <row r="54849" spans="7:7">
      <c r="G54849" s="162" t="s">
        <v>55094</v>
      </c>
    </row>
    <row r="54850" spans="7:7">
      <c r="G54850" s="162" t="s">
        <v>55095</v>
      </c>
    </row>
    <row r="54851" spans="7:7">
      <c r="G54851" s="162" t="s">
        <v>55096</v>
      </c>
    </row>
    <row r="54852" spans="7:7">
      <c r="G54852" s="162" t="s">
        <v>55097</v>
      </c>
    </row>
    <row r="54853" spans="7:7">
      <c r="G54853" s="162" t="s">
        <v>55098</v>
      </c>
    </row>
    <row r="54854" spans="7:7">
      <c r="G54854" s="162" t="s">
        <v>55099</v>
      </c>
    </row>
    <row r="54855" spans="7:7">
      <c r="G54855" s="162" t="s">
        <v>55100</v>
      </c>
    </row>
    <row r="54856" spans="7:7">
      <c r="G54856" s="162" t="s">
        <v>55101</v>
      </c>
    </row>
    <row r="54857" spans="7:7">
      <c r="G54857" s="162" t="s">
        <v>55102</v>
      </c>
    </row>
    <row r="54858" spans="7:7">
      <c r="G54858" s="162" t="s">
        <v>55103</v>
      </c>
    </row>
    <row r="54859" spans="7:7">
      <c r="G54859" s="162" t="s">
        <v>55104</v>
      </c>
    </row>
    <row r="54860" spans="7:7">
      <c r="G54860" s="162" t="s">
        <v>55105</v>
      </c>
    </row>
    <row r="54861" spans="7:7">
      <c r="G54861" s="162" t="s">
        <v>55106</v>
      </c>
    </row>
    <row r="54862" spans="7:7">
      <c r="G54862" s="162" t="s">
        <v>55107</v>
      </c>
    </row>
    <row r="54863" spans="7:7">
      <c r="G54863" s="162" t="s">
        <v>55108</v>
      </c>
    </row>
    <row r="54864" spans="7:7">
      <c r="G54864" s="162" t="s">
        <v>55109</v>
      </c>
    </row>
    <row r="54865" spans="7:7">
      <c r="G54865" s="162" t="s">
        <v>55110</v>
      </c>
    </row>
    <row r="54866" spans="7:7">
      <c r="G54866" s="162" t="s">
        <v>55111</v>
      </c>
    </row>
    <row r="54867" spans="7:7">
      <c r="G54867" s="162" t="s">
        <v>55112</v>
      </c>
    </row>
    <row r="54868" spans="7:7">
      <c r="G54868" s="162" t="s">
        <v>55113</v>
      </c>
    </row>
    <row r="54869" spans="7:7">
      <c r="G54869" s="162" t="s">
        <v>55114</v>
      </c>
    </row>
    <row r="54870" spans="7:7">
      <c r="G54870" s="162" t="s">
        <v>55115</v>
      </c>
    </row>
    <row r="54871" spans="7:7">
      <c r="G54871" s="162" t="s">
        <v>55116</v>
      </c>
    </row>
    <row r="54872" spans="7:7">
      <c r="G54872" s="162" t="s">
        <v>55117</v>
      </c>
    </row>
    <row r="54873" spans="7:7">
      <c r="G54873" s="162" t="s">
        <v>55118</v>
      </c>
    </row>
    <row r="54874" spans="7:7">
      <c r="G54874" s="162" t="s">
        <v>55119</v>
      </c>
    </row>
    <row r="54875" spans="7:7">
      <c r="G54875" s="162" t="s">
        <v>55120</v>
      </c>
    </row>
    <row r="54876" spans="7:7">
      <c r="G54876" s="162" t="s">
        <v>55121</v>
      </c>
    </row>
    <row r="54877" spans="7:7">
      <c r="G54877" s="162" t="s">
        <v>55122</v>
      </c>
    </row>
    <row r="54878" spans="7:7">
      <c r="G54878" s="162" t="s">
        <v>55123</v>
      </c>
    </row>
    <row r="54879" spans="7:7">
      <c r="G54879" s="162" t="s">
        <v>55124</v>
      </c>
    </row>
    <row r="54880" spans="7:7">
      <c r="G54880" s="162" t="s">
        <v>55125</v>
      </c>
    </row>
    <row r="54881" spans="7:7">
      <c r="G54881" s="162" t="s">
        <v>55126</v>
      </c>
    </row>
    <row r="54882" spans="7:7">
      <c r="G54882" s="162" t="s">
        <v>55127</v>
      </c>
    </row>
    <row r="54883" spans="7:7">
      <c r="G54883" s="162" t="s">
        <v>55128</v>
      </c>
    </row>
    <row r="54884" spans="7:7">
      <c r="G54884" s="162" t="s">
        <v>55129</v>
      </c>
    </row>
    <row r="54885" spans="7:7">
      <c r="G54885" s="162" t="s">
        <v>55130</v>
      </c>
    </row>
    <row r="54886" spans="7:7">
      <c r="G54886" s="162" t="s">
        <v>55131</v>
      </c>
    </row>
    <row r="54887" spans="7:7">
      <c r="G54887" s="162" t="s">
        <v>55132</v>
      </c>
    </row>
    <row r="54888" spans="7:7">
      <c r="G54888" s="162" t="s">
        <v>55133</v>
      </c>
    </row>
    <row r="54889" spans="7:7">
      <c r="G54889" s="162" t="s">
        <v>55134</v>
      </c>
    </row>
    <row r="54890" spans="7:7">
      <c r="G54890" s="162" t="s">
        <v>55135</v>
      </c>
    </row>
    <row r="54891" spans="7:7">
      <c r="G54891" s="162" t="s">
        <v>55136</v>
      </c>
    </row>
    <row r="54892" spans="7:7">
      <c r="G54892" s="162" t="s">
        <v>55137</v>
      </c>
    </row>
    <row r="54893" spans="7:7">
      <c r="G54893" s="162" t="s">
        <v>55138</v>
      </c>
    </row>
    <row r="54894" spans="7:7">
      <c r="G54894" s="162" t="s">
        <v>55139</v>
      </c>
    </row>
    <row r="54895" spans="7:7">
      <c r="G54895" s="162" t="s">
        <v>55140</v>
      </c>
    </row>
    <row r="54896" spans="7:7">
      <c r="G54896" s="162" t="s">
        <v>55141</v>
      </c>
    </row>
    <row r="54897" spans="7:7">
      <c r="G54897" s="162" t="s">
        <v>55142</v>
      </c>
    </row>
    <row r="54898" spans="7:7">
      <c r="G54898" s="162" t="s">
        <v>55143</v>
      </c>
    </row>
    <row r="54899" spans="7:7">
      <c r="G54899" s="162" t="s">
        <v>55144</v>
      </c>
    </row>
    <row r="54900" spans="7:7">
      <c r="G54900" s="162" t="s">
        <v>55145</v>
      </c>
    </row>
    <row r="54901" spans="7:7">
      <c r="G54901" s="162" t="s">
        <v>55146</v>
      </c>
    </row>
    <row r="54902" spans="7:7">
      <c r="G54902" s="162" t="s">
        <v>55147</v>
      </c>
    </row>
    <row r="54903" spans="7:7">
      <c r="G54903" s="162" t="s">
        <v>55148</v>
      </c>
    </row>
    <row r="54904" spans="7:7">
      <c r="G54904" s="162" t="s">
        <v>55149</v>
      </c>
    </row>
    <row r="54905" spans="7:7">
      <c r="G54905" s="162" t="s">
        <v>55150</v>
      </c>
    </row>
    <row r="54906" spans="7:7">
      <c r="G54906" s="162" t="s">
        <v>55151</v>
      </c>
    </row>
    <row r="54907" spans="7:7">
      <c r="G54907" s="162" t="s">
        <v>55152</v>
      </c>
    </row>
    <row r="54908" spans="7:7">
      <c r="G54908" s="162" t="s">
        <v>55153</v>
      </c>
    </row>
    <row r="54909" spans="7:7">
      <c r="G54909" s="162" t="s">
        <v>55154</v>
      </c>
    </row>
    <row r="54910" spans="7:7">
      <c r="G54910" s="162" t="s">
        <v>55155</v>
      </c>
    </row>
    <row r="54911" spans="7:7">
      <c r="G54911" s="162" t="s">
        <v>55156</v>
      </c>
    </row>
    <row r="54912" spans="7:7">
      <c r="G54912" s="162" t="s">
        <v>55157</v>
      </c>
    </row>
    <row r="54913" spans="7:7">
      <c r="G54913" s="162" t="s">
        <v>55158</v>
      </c>
    </row>
    <row r="54914" spans="7:7">
      <c r="G54914" s="162" t="s">
        <v>55159</v>
      </c>
    </row>
    <row r="54915" spans="7:7">
      <c r="G54915" s="162" t="s">
        <v>55160</v>
      </c>
    </row>
    <row r="54916" spans="7:7">
      <c r="G54916" s="162" t="s">
        <v>55161</v>
      </c>
    </row>
    <row r="54917" spans="7:7">
      <c r="G54917" s="162" t="s">
        <v>55162</v>
      </c>
    </row>
    <row r="54918" spans="7:7">
      <c r="G54918" s="162" t="s">
        <v>55163</v>
      </c>
    </row>
    <row r="54919" spans="7:7">
      <c r="G54919" s="162" t="s">
        <v>55164</v>
      </c>
    </row>
    <row r="54920" spans="7:7">
      <c r="G54920" s="162" t="s">
        <v>55165</v>
      </c>
    </row>
    <row r="54921" spans="7:7">
      <c r="G54921" s="162" t="s">
        <v>55166</v>
      </c>
    </row>
    <row r="54922" spans="7:7">
      <c r="G54922" s="162" t="s">
        <v>55167</v>
      </c>
    </row>
    <row r="54923" spans="7:7">
      <c r="G54923" s="162" t="s">
        <v>55168</v>
      </c>
    </row>
    <row r="54924" spans="7:7">
      <c r="G54924" s="162" t="s">
        <v>55169</v>
      </c>
    </row>
    <row r="54925" spans="7:7">
      <c r="G54925" s="162" t="s">
        <v>55170</v>
      </c>
    </row>
    <row r="54926" spans="7:7">
      <c r="G54926" s="162" t="s">
        <v>55171</v>
      </c>
    </row>
    <row r="54927" spans="7:7">
      <c r="G54927" s="162" t="s">
        <v>55172</v>
      </c>
    </row>
    <row r="54928" spans="7:7">
      <c r="G54928" s="162" t="s">
        <v>55173</v>
      </c>
    </row>
    <row r="54929" spans="7:7">
      <c r="G54929" s="162" t="s">
        <v>55174</v>
      </c>
    </row>
    <row r="54930" spans="7:7">
      <c r="G54930" s="162" t="s">
        <v>55175</v>
      </c>
    </row>
    <row r="54931" spans="7:7">
      <c r="G54931" s="162" t="s">
        <v>55176</v>
      </c>
    </row>
    <row r="54932" spans="7:7">
      <c r="G54932" s="162" t="s">
        <v>55177</v>
      </c>
    </row>
    <row r="54933" spans="7:7">
      <c r="G54933" s="162" t="s">
        <v>55178</v>
      </c>
    </row>
    <row r="54934" spans="7:7">
      <c r="G54934" s="162" t="s">
        <v>55179</v>
      </c>
    </row>
    <row r="54935" spans="7:7">
      <c r="G54935" s="162" t="s">
        <v>55180</v>
      </c>
    </row>
    <row r="54936" spans="7:7">
      <c r="G54936" s="162" t="s">
        <v>55181</v>
      </c>
    </row>
    <row r="54937" spans="7:7">
      <c r="G54937" s="162" t="s">
        <v>55182</v>
      </c>
    </row>
    <row r="54938" spans="7:7">
      <c r="G54938" s="162" t="s">
        <v>55183</v>
      </c>
    </row>
    <row r="54939" spans="7:7">
      <c r="G54939" s="162" t="s">
        <v>55184</v>
      </c>
    </row>
    <row r="54940" spans="7:7">
      <c r="G54940" s="162" t="s">
        <v>55185</v>
      </c>
    </row>
    <row r="54941" spans="7:7">
      <c r="G54941" s="162" t="s">
        <v>55186</v>
      </c>
    </row>
    <row r="54942" spans="7:7">
      <c r="G54942" s="162" t="s">
        <v>55187</v>
      </c>
    </row>
    <row r="54943" spans="7:7">
      <c r="G54943" s="162" t="s">
        <v>55188</v>
      </c>
    </row>
    <row r="54944" spans="7:7">
      <c r="G54944" s="162" t="s">
        <v>55189</v>
      </c>
    </row>
    <row r="54945" spans="7:7">
      <c r="G54945" s="162" t="s">
        <v>55190</v>
      </c>
    </row>
    <row r="54946" spans="7:7">
      <c r="G54946" s="162" t="s">
        <v>55191</v>
      </c>
    </row>
    <row r="54947" spans="7:7">
      <c r="G54947" s="162" t="s">
        <v>55192</v>
      </c>
    </row>
    <row r="54948" spans="7:7">
      <c r="G54948" s="162" t="s">
        <v>55193</v>
      </c>
    </row>
    <row r="54949" spans="7:7">
      <c r="G54949" s="162" t="s">
        <v>55194</v>
      </c>
    </row>
    <row r="54950" spans="7:7">
      <c r="G54950" s="162" t="s">
        <v>55195</v>
      </c>
    </row>
    <row r="54951" spans="7:7">
      <c r="G54951" s="162" t="s">
        <v>55196</v>
      </c>
    </row>
    <row r="54952" spans="7:7">
      <c r="G54952" s="162" t="s">
        <v>55197</v>
      </c>
    </row>
    <row r="54953" spans="7:7">
      <c r="G54953" s="162" t="s">
        <v>55198</v>
      </c>
    </row>
    <row r="54954" spans="7:7">
      <c r="G54954" s="162" t="s">
        <v>55199</v>
      </c>
    </row>
    <row r="54955" spans="7:7">
      <c r="G54955" s="162" t="s">
        <v>55200</v>
      </c>
    </row>
    <row r="54956" spans="7:7">
      <c r="G54956" s="162" t="s">
        <v>55201</v>
      </c>
    </row>
    <row r="54957" spans="7:7">
      <c r="G54957" s="162" t="s">
        <v>55202</v>
      </c>
    </row>
    <row r="54958" spans="7:7">
      <c r="G54958" s="162" t="s">
        <v>55203</v>
      </c>
    </row>
    <row r="54959" spans="7:7">
      <c r="G54959" s="162" t="s">
        <v>55204</v>
      </c>
    </row>
    <row r="54960" spans="7:7">
      <c r="G54960" s="162" t="s">
        <v>55205</v>
      </c>
    </row>
    <row r="54961" spans="7:7">
      <c r="G54961" s="162" t="s">
        <v>55206</v>
      </c>
    </row>
    <row r="54962" spans="7:7">
      <c r="G54962" s="162" t="s">
        <v>55207</v>
      </c>
    </row>
    <row r="54963" spans="7:7">
      <c r="G54963" s="162" t="s">
        <v>55208</v>
      </c>
    </row>
    <row r="54964" spans="7:7">
      <c r="G54964" s="162" t="s">
        <v>55209</v>
      </c>
    </row>
    <row r="54965" spans="7:7">
      <c r="G54965" s="162" t="s">
        <v>55210</v>
      </c>
    </row>
    <row r="54966" spans="7:7">
      <c r="G54966" s="162" t="s">
        <v>55211</v>
      </c>
    </row>
    <row r="54967" spans="7:7">
      <c r="G54967" s="162" t="s">
        <v>55212</v>
      </c>
    </row>
    <row r="54968" spans="7:7">
      <c r="G54968" s="162" t="s">
        <v>55213</v>
      </c>
    </row>
    <row r="54969" spans="7:7">
      <c r="G54969" s="162" t="s">
        <v>55214</v>
      </c>
    </row>
    <row r="54970" spans="7:7">
      <c r="G54970" s="162" t="s">
        <v>55215</v>
      </c>
    </row>
    <row r="54971" spans="7:7">
      <c r="G54971" s="162" t="s">
        <v>55216</v>
      </c>
    </row>
    <row r="54972" spans="7:7">
      <c r="G54972" s="162" t="s">
        <v>55217</v>
      </c>
    </row>
    <row r="54973" spans="7:7">
      <c r="G54973" s="162" t="s">
        <v>55218</v>
      </c>
    </row>
    <row r="54974" spans="7:7">
      <c r="G54974" s="162" t="s">
        <v>55219</v>
      </c>
    </row>
    <row r="54975" spans="7:7">
      <c r="G54975" s="162" t="s">
        <v>55220</v>
      </c>
    </row>
    <row r="54976" spans="7:7">
      <c r="G54976" s="162" t="s">
        <v>55221</v>
      </c>
    </row>
    <row r="54977" spans="7:7">
      <c r="G54977" s="162" t="s">
        <v>55222</v>
      </c>
    </row>
    <row r="54978" spans="7:7">
      <c r="G54978" s="162" t="s">
        <v>55223</v>
      </c>
    </row>
    <row r="54979" spans="7:7">
      <c r="G54979" s="162" t="s">
        <v>55224</v>
      </c>
    </row>
    <row r="54980" spans="7:7">
      <c r="G54980" s="162" t="s">
        <v>55225</v>
      </c>
    </row>
    <row r="54981" spans="7:7">
      <c r="G54981" s="162" t="s">
        <v>55226</v>
      </c>
    </row>
    <row r="54982" spans="7:7">
      <c r="G54982" s="162" t="s">
        <v>55227</v>
      </c>
    </row>
    <row r="54983" spans="7:7">
      <c r="G54983" s="162" t="s">
        <v>55228</v>
      </c>
    </row>
    <row r="54984" spans="7:7">
      <c r="G54984" s="162" t="s">
        <v>55229</v>
      </c>
    </row>
    <row r="54985" spans="7:7">
      <c r="G54985" s="162" t="s">
        <v>55230</v>
      </c>
    </row>
    <row r="54986" spans="7:7">
      <c r="G54986" s="162" t="s">
        <v>55231</v>
      </c>
    </row>
    <row r="54987" spans="7:7">
      <c r="G54987" s="162" t="s">
        <v>55232</v>
      </c>
    </row>
    <row r="54988" spans="7:7">
      <c r="G54988" s="162" t="s">
        <v>55233</v>
      </c>
    </row>
    <row r="54989" spans="7:7">
      <c r="G54989" s="162" t="s">
        <v>55234</v>
      </c>
    </row>
    <row r="54990" spans="7:7">
      <c r="G54990" s="162" t="s">
        <v>55235</v>
      </c>
    </row>
    <row r="54991" spans="7:7">
      <c r="G54991" s="162" t="s">
        <v>55236</v>
      </c>
    </row>
    <row r="54992" spans="7:7">
      <c r="G54992" s="162" t="s">
        <v>55237</v>
      </c>
    </row>
    <row r="54993" spans="7:7">
      <c r="G54993" s="162" t="s">
        <v>55238</v>
      </c>
    </row>
    <row r="54994" spans="7:7">
      <c r="G54994" s="162" t="s">
        <v>55239</v>
      </c>
    </row>
    <row r="54995" spans="7:7">
      <c r="G54995" s="162" t="s">
        <v>55240</v>
      </c>
    </row>
    <row r="54996" spans="7:7">
      <c r="G54996" s="162" t="s">
        <v>55241</v>
      </c>
    </row>
    <row r="54997" spans="7:7">
      <c r="G54997" s="162" t="s">
        <v>55242</v>
      </c>
    </row>
    <row r="54998" spans="7:7">
      <c r="G54998" s="162" t="s">
        <v>55243</v>
      </c>
    </row>
    <row r="54999" spans="7:7">
      <c r="G54999" s="162" t="s">
        <v>55244</v>
      </c>
    </row>
    <row r="55000" spans="7:7">
      <c r="G55000" s="162" t="s">
        <v>55245</v>
      </c>
    </row>
    <row r="55001" spans="7:7">
      <c r="G55001" s="162" t="s">
        <v>55246</v>
      </c>
    </row>
    <row r="55002" spans="7:7">
      <c r="G55002" s="162" t="s">
        <v>55247</v>
      </c>
    </row>
    <row r="55003" spans="7:7">
      <c r="G55003" s="162" t="s">
        <v>55248</v>
      </c>
    </row>
    <row r="55004" spans="7:7">
      <c r="G55004" s="162" t="s">
        <v>55249</v>
      </c>
    </row>
    <row r="55005" spans="7:7">
      <c r="G55005" s="162" t="s">
        <v>55250</v>
      </c>
    </row>
    <row r="55006" spans="7:7">
      <c r="G55006" s="162" t="s">
        <v>55251</v>
      </c>
    </row>
    <row r="55007" spans="7:7">
      <c r="G55007" s="162" t="s">
        <v>55252</v>
      </c>
    </row>
    <row r="55008" spans="7:7">
      <c r="G55008" s="162" t="s">
        <v>55253</v>
      </c>
    </row>
    <row r="55009" spans="7:7">
      <c r="G55009" s="162" t="s">
        <v>55254</v>
      </c>
    </row>
    <row r="55010" spans="7:7">
      <c r="G55010" s="162" t="s">
        <v>55255</v>
      </c>
    </row>
    <row r="55011" spans="7:7">
      <c r="G55011" s="162" t="s">
        <v>55256</v>
      </c>
    </row>
    <row r="55012" spans="7:7">
      <c r="G55012" s="162" t="s">
        <v>55257</v>
      </c>
    </row>
    <row r="55013" spans="7:7">
      <c r="G55013" s="162" t="s">
        <v>55258</v>
      </c>
    </row>
    <row r="55014" spans="7:7">
      <c r="G55014" s="162" t="s">
        <v>55259</v>
      </c>
    </row>
    <row r="55015" spans="7:7">
      <c r="G55015" s="162" t="s">
        <v>55260</v>
      </c>
    </row>
    <row r="55016" spans="7:7">
      <c r="G55016" s="162" t="s">
        <v>55261</v>
      </c>
    </row>
    <row r="55017" spans="7:7">
      <c r="G55017" s="162" t="s">
        <v>55262</v>
      </c>
    </row>
    <row r="55018" spans="7:7">
      <c r="G55018" s="162" t="s">
        <v>55263</v>
      </c>
    </row>
    <row r="55019" spans="7:7">
      <c r="G55019" s="162" t="s">
        <v>55264</v>
      </c>
    </row>
    <row r="55020" spans="7:7">
      <c r="G55020" s="162" t="s">
        <v>55265</v>
      </c>
    </row>
    <row r="55021" spans="7:7">
      <c r="G55021" s="162" t="s">
        <v>55266</v>
      </c>
    </row>
    <row r="55022" spans="7:7">
      <c r="G55022" s="162" t="s">
        <v>55267</v>
      </c>
    </row>
    <row r="55023" spans="7:7">
      <c r="G55023" s="162" t="s">
        <v>55268</v>
      </c>
    </row>
    <row r="55024" spans="7:7">
      <c r="G55024" s="162" t="s">
        <v>55269</v>
      </c>
    </row>
    <row r="55025" spans="7:7">
      <c r="G55025" s="162" t="s">
        <v>55270</v>
      </c>
    </row>
    <row r="55026" spans="7:7">
      <c r="G55026" s="162" t="s">
        <v>55271</v>
      </c>
    </row>
    <row r="55027" spans="7:7">
      <c r="G55027" s="162" t="s">
        <v>55272</v>
      </c>
    </row>
    <row r="55028" spans="7:7">
      <c r="G55028" s="162" t="s">
        <v>55273</v>
      </c>
    </row>
    <row r="55029" spans="7:7">
      <c r="G55029" s="162" t="s">
        <v>55274</v>
      </c>
    </row>
    <row r="55030" spans="7:7">
      <c r="G55030" s="162" t="s">
        <v>55275</v>
      </c>
    </row>
    <row r="55031" spans="7:7">
      <c r="G55031" s="162" t="s">
        <v>55276</v>
      </c>
    </row>
    <row r="55032" spans="7:7">
      <c r="G55032" s="162" t="s">
        <v>55277</v>
      </c>
    </row>
    <row r="55033" spans="7:7">
      <c r="G55033" s="162" t="s">
        <v>55278</v>
      </c>
    </row>
    <row r="55034" spans="7:7">
      <c r="G55034" s="162" t="s">
        <v>55279</v>
      </c>
    </row>
    <row r="55035" spans="7:7">
      <c r="G55035" s="162" t="s">
        <v>55280</v>
      </c>
    </row>
    <row r="55036" spans="7:7">
      <c r="G55036" s="162" t="s">
        <v>55281</v>
      </c>
    </row>
    <row r="55037" spans="7:7">
      <c r="G55037" s="162" t="s">
        <v>55282</v>
      </c>
    </row>
    <row r="55038" spans="7:7">
      <c r="G55038" s="162" t="s">
        <v>55283</v>
      </c>
    </row>
    <row r="55039" spans="7:7">
      <c r="G55039" s="162" t="s">
        <v>55284</v>
      </c>
    </row>
    <row r="55040" spans="7:7">
      <c r="G55040" s="162" t="s">
        <v>55285</v>
      </c>
    </row>
    <row r="55041" spans="7:7">
      <c r="G55041" s="162" t="s">
        <v>55286</v>
      </c>
    </row>
    <row r="55042" spans="7:7">
      <c r="G55042" s="162" t="s">
        <v>55287</v>
      </c>
    </row>
    <row r="55043" spans="7:7">
      <c r="G55043" s="162" t="s">
        <v>55288</v>
      </c>
    </row>
    <row r="55044" spans="7:7">
      <c r="G55044" s="162" t="s">
        <v>55289</v>
      </c>
    </row>
    <row r="55045" spans="7:7">
      <c r="G55045" s="162" t="s">
        <v>55290</v>
      </c>
    </row>
    <row r="55046" spans="7:7">
      <c r="G55046" s="162" t="s">
        <v>55291</v>
      </c>
    </row>
    <row r="55047" spans="7:7">
      <c r="G55047" s="162" t="s">
        <v>55292</v>
      </c>
    </row>
    <row r="55048" spans="7:7">
      <c r="G55048" s="162" t="s">
        <v>55293</v>
      </c>
    </row>
    <row r="55049" spans="7:7">
      <c r="G55049" s="162" t="s">
        <v>55294</v>
      </c>
    </row>
    <row r="55050" spans="7:7">
      <c r="G55050" s="162" t="s">
        <v>55295</v>
      </c>
    </row>
    <row r="55051" spans="7:7">
      <c r="G55051" s="162" t="s">
        <v>55296</v>
      </c>
    </row>
    <row r="55052" spans="7:7">
      <c r="G55052" s="162" t="s">
        <v>55297</v>
      </c>
    </row>
    <row r="55053" spans="7:7">
      <c r="G55053" s="162" t="s">
        <v>55298</v>
      </c>
    </row>
    <row r="55054" spans="7:7">
      <c r="G55054" s="162" t="s">
        <v>55299</v>
      </c>
    </row>
    <row r="55055" spans="7:7">
      <c r="G55055" s="162" t="s">
        <v>55300</v>
      </c>
    </row>
    <row r="55056" spans="7:7">
      <c r="G55056" s="162" t="s">
        <v>55301</v>
      </c>
    </row>
    <row r="55057" spans="7:7">
      <c r="G55057" s="162" t="s">
        <v>55302</v>
      </c>
    </row>
    <row r="55058" spans="7:7">
      <c r="G55058" s="162" t="s">
        <v>55303</v>
      </c>
    </row>
    <row r="55059" spans="7:7">
      <c r="G55059" s="162" t="s">
        <v>55304</v>
      </c>
    </row>
    <row r="55060" spans="7:7">
      <c r="G55060" s="162" t="s">
        <v>55305</v>
      </c>
    </row>
    <row r="55061" spans="7:7">
      <c r="G55061" s="162" t="s">
        <v>55306</v>
      </c>
    </row>
    <row r="55062" spans="7:7">
      <c r="G55062" s="162" t="s">
        <v>55307</v>
      </c>
    </row>
    <row r="55063" spans="7:7">
      <c r="G55063" s="162" t="s">
        <v>55308</v>
      </c>
    </row>
    <row r="55064" spans="7:7">
      <c r="G55064" s="162" t="s">
        <v>55309</v>
      </c>
    </row>
    <row r="55065" spans="7:7">
      <c r="G55065" s="162" t="s">
        <v>55310</v>
      </c>
    </row>
    <row r="55066" spans="7:7">
      <c r="G55066" s="162" t="s">
        <v>55311</v>
      </c>
    </row>
    <row r="55067" spans="7:7">
      <c r="G55067" s="162" t="s">
        <v>55312</v>
      </c>
    </row>
    <row r="55068" spans="7:7">
      <c r="G55068" s="162" t="s">
        <v>55313</v>
      </c>
    </row>
    <row r="55069" spans="7:7">
      <c r="G55069" s="162" t="s">
        <v>55314</v>
      </c>
    </row>
    <row r="55070" spans="7:7">
      <c r="G55070" s="162" t="s">
        <v>55315</v>
      </c>
    </row>
    <row r="55071" spans="7:7">
      <c r="G55071" s="162" t="s">
        <v>55316</v>
      </c>
    </row>
    <row r="55072" spans="7:7">
      <c r="G55072" s="162" t="s">
        <v>55317</v>
      </c>
    </row>
    <row r="55073" spans="7:7">
      <c r="G55073" s="162" t="s">
        <v>55318</v>
      </c>
    </row>
    <row r="55074" spans="7:7">
      <c r="G55074" s="162" t="s">
        <v>55319</v>
      </c>
    </row>
    <row r="55075" spans="7:7">
      <c r="G55075" s="162" t="s">
        <v>55320</v>
      </c>
    </row>
    <row r="55076" spans="7:7">
      <c r="G55076" s="162" t="s">
        <v>55321</v>
      </c>
    </row>
    <row r="55077" spans="7:7">
      <c r="G55077" s="162" t="s">
        <v>55322</v>
      </c>
    </row>
    <row r="55078" spans="7:7">
      <c r="G55078" s="162" t="s">
        <v>55323</v>
      </c>
    </row>
    <row r="55079" spans="7:7">
      <c r="G55079" s="162" t="s">
        <v>55324</v>
      </c>
    </row>
    <row r="55080" spans="7:7">
      <c r="G55080" s="162" t="s">
        <v>55325</v>
      </c>
    </row>
    <row r="55081" spans="7:7">
      <c r="G55081" s="162" t="s">
        <v>55326</v>
      </c>
    </row>
    <row r="55082" spans="7:7">
      <c r="G55082" s="162" t="s">
        <v>55327</v>
      </c>
    </row>
    <row r="55083" spans="7:7">
      <c r="G55083" s="162" t="s">
        <v>55328</v>
      </c>
    </row>
    <row r="55084" spans="7:7">
      <c r="G55084" s="162" t="s">
        <v>55329</v>
      </c>
    </row>
    <row r="55085" spans="7:7">
      <c r="G55085" s="162" t="s">
        <v>55330</v>
      </c>
    </row>
    <row r="55086" spans="7:7">
      <c r="G55086" s="162" t="s">
        <v>55331</v>
      </c>
    </row>
    <row r="55087" spans="7:7">
      <c r="G55087" s="162" t="s">
        <v>55332</v>
      </c>
    </row>
    <row r="55088" spans="7:7">
      <c r="G55088" s="162" t="s">
        <v>55333</v>
      </c>
    </row>
    <row r="55089" spans="7:7">
      <c r="G55089" s="162" t="s">
        <v>55334</v>
      </c>
    </row>
    <row r="55090" spans="7:7">
      <c r="G55090" s="162" t="s">
        <v>55335</v>
      </c>
    </row>
    <row r="55091" spans="7:7">
      <c r="G55091" s="162" t="s">
        <v>55336</v>
      </c>
    </row>
    <row r="55092" spans="7:7">
      <c r="G55092" s="162" t="s">
        <v>55337</v>
      </c>
    </row>
    <row r="55093" spans="7:7">
      <c r="G55093" s="162" t="s">
        <v>55338</v>
      </c>
    </row>
    <row r="55094" spans="7:7">
      <c r="G55094" s="162" t="s">
        <v>55339</v>
      </c>
    </row>
    <row r="55095" spans="7:7">
      <c r="G55095" s="162" t="s">
        <v>55340</v>
      </c>
    </row>
    <row r="55096" spans="7:7">
      <c r="G55096" s="162" t="s">
        <v>55341</v>
      </c>
    </row>
    <row r="55097" spans="7:7">
      <c r="G55097" s="162" t="s">
        <v>55342</v>
      </c>
    </row>
    <row r="55098" spans="7:7">
      <c r="G55098" s="162" t="s">
        <v>55343</v>
      </c>
    </row>
    <row r="55099" spans="7:7">
      <c r="G55099" s="162" t="s">
        <v>55344</v>
      </c>
    </row>
    <row r="55100" spans="7:7">
      <c r="G55100" s="162" t="s">
        <v>55345</v>
      </c>
    </row>
    <row r="55101" spans="7:7">
      <c r="G55101" s="162" t="s">
        <v>55346</v>
      </c>
    </row>
    <row r="55102" spans="7:7">
      <c r="G55102" s="162" t="s">
        <v>55347</v>
      </c>
    </row>
    <row r="55103" spans="7:7">
      <c r="G55103" s="162" t="s">
        <v>55348</v>
      </c>
    </row>
    <row r="55104" spans="7:7">
      <c r="G55104" s="162" t="s">
        <v>55349</v>
      </c>
    </row>
    <row r="55105" spans="7:7">
      <c r="G55105" s="162" t="s">
        <v>55350</v>
      </c>
    </row>
    <row r="55106" spans="7:7">
      <c r="G55106" s="162" t="s">
        <v>55351</v>
      </c>
    </row>
    <row r="55107" spans="7:7">
      <c r="G55107" s="162" t="s">
        <v>55352</v>
      </c>
    </row>
    <row r="55108" spans="7:7">
      <c r="G55108" s="162" t="s">
        <v>55353</v>
      </c>
    </row>
    <row r="55109" spans="7:7">
      <c r="G55109" s="162" t="s">
        <v>55354</v>
      </c>
    </row>
    <row r="55110" spans="7:7">
      <c r="G55110" s="162" t="s">
        <v>55355</v>
      </c>
    </row>
    <row r="55111" spans="7:7">
      <c r="G55111" s="162" t="s">
        <v>55356</v>
      </c>
    </row>
    <row r="55112" spans="7:7">
      <c r="G55112" s="162" t="s">
        <v>55357</v>
      </c>
    </row>
    <row r="55113" spans="7:7">
      <c r="G55113" s="162" t="s">
        <v>55358</v>
      </c>
    </row>
    <row r="55114" spans="7:7">
      <c r="G55114" s="162" t="s">
        <v>55359</v>
      </c>
    </row>
    <row r="55115" spans="7:7">
      <c r="G55115" s="162" t="s">
        <v>55360</v>
      </c>
    </row>
    <row r="55116" spans="7:7">
      <c r="G55116" s="162" t="s">
        <v>55361</v>
      </c>
    </row>
    <row r="55117" spans="7:7">
      <c r="G55117" s="162" t="s">
        <v>55362</v>
      </c>
    </row>
    <row r="55118" spans="7:7">
      <c r="G55118" s="162" t="s">
        <v>55363</v>
      </c>
    </row>
    <row r="55119" spans="7:7">
      <c r="G55119" s="162" t="s">
        <v>55364</v>
      </c>
    </row>
    <row r="55120" spans="7:7">
      <c r="G55120" s="162" t="s">
        <v>55365</v>
      </c>
    </row>
    <row r="55121" spans="7:7">
      <c r="G55121" s="162" t="s">
        <v>55366</v>
      </c>
    </row>
    <row r="55122" spans="7:7">
      <c r="G55122" s="162" t="s">
        <v>55367</v>
      </c>
    </row>
    <row r="55123" spans="7:7">
      <c r="G55123" s="162" t="s">
        <v>55368</v>
      </c>
    </row>
    <row r="55124" spans="7:7">
      <c r="G55124" s="162" t="s">
        <v>55369</v>
      </c>
    </row>
    <row r="55125" spans="7:7">
      <c r="G55125" s="162" t="s">
        <v>55370</v>
      </c>
    </row>
    <row r="55126" spans="7:7">
      <c r="G55126" s="162" t="s">
        <v>55371</v>
      </c>
    </row>
    <row r="55127" spans="7:7">
      <c r="G55127" s="162" t="s">
        <v>55372</v>
      </c>
    </row>
    <row r="55128" spans="7:7">
      <c r="G55128" s="162" t="s">
        <v>55373</v>
      </c>
    </row>
    <row r="55129" spans="7:7">
      <c r="G55129" s="162" t="s">
        <v>55374</v>
      </c>
    </row>
    <row r="55130" spans="7:7">
      <c r="G55130" s="162" t="s">
        <v>55375</v>
      </c>
    </row>
    <row r="55131" spans="7:7">
      <c r="G55131" s="162" t="s">
        <v>55376</v>
      </c>
    </row>
    <row r="55132" spans="7:7">
      <c r="G55132" s="162" t="s">
        <v>55377</v>
      </c>
    </row>
    <row r="55133" spans="7:7">
      <c r="G55133" s="162" t="s">
        <v>55378</v>
      </c>
    </row>
    <row r="55134" spans="7:7">
      <c r="G55134" s="162" t="s">
        <v>55379</v>
      </c>
    </row>
    <row r="55135" spans="7:7">
      <c r="G55135" s="162" t="s">
        <v>55380</v>
      </c>
    </row>
    <row r="55136" spans="7:7">
      <c r="G55136" s="162" t="s">
        <v>55381</v>
      </c>
    </row>
    <row r="55137" spans="7:7">
      <c r="G55137" s="162" t="s">
        <v>55382</v>
      </c>
    </row>
    <row r="55138" spans="7:7">
      <c r="G55138" s="162" t="s">
        <v>55383</v>
      </c>
    </row>
    <row r="55139" spans="7:7">
      <c r="G55139" s="162" t="s">
        <v>55384</v>
      </c>
    </row>
    <row r="55140" spans="7:7">
      <c r="G55140" s="162" t="s">
        <v>55385</v>
      </c>
    </row>
    <row r="55141" spans="7:7">
      <c r="G55141" s="162" t="s">
        <v>55386</v>
      </c>
    </row>
    <row r="55142" spans="7:7">
      <c r="G55142" s="162" t="s">
        <v>55387</v>
      </c>
    </row>
    <row r="55143" spans="7:7">
      <c r="G55143" s="162" t="s">
        <v>55388</v>
      </c>
    </row>
    <row r="55144" spans="7:7">
      <c r="G55144" s="162" t="s">
        <v>55389</v>
      </c>
    </row>
    <row r="55145" spans="7:7">
      <c r="G55145" s="162" t="s">
        <v>55390</v>
      </c>
    </row>
    <row r="55146" spans="7:7">
      <c r="G55146" s="162" t="s">
        <v>55391</v>
      </c>
    </row>
    <row r="55147" spans="7:7">
      <c r="G55147" s="162" t="s">
        <v>55392</v>
      </c>
    </row>
    <row r="55148" spans="7:7">
      <c r="G55148" s="162" t="s">
        <v>55393</v>
      </c>
    </row>
    <row r="55149" spans="7:7">
      <c r="G55149" s="162" t="s">
        <v>55394</v>
      </c>
    </row>
    <row r="55150" spans="7:7">
      <c r="G55150" s="162" t="s">
        <v>55395</v>
      </c>
    </row>
    <row r="55151" spans="7:7">
      <c r="G55151" s="162" t="s">
        <v>55396</v>
      </c>
    </row>
    <row r="55152" spans="7:7">
      <c r="G55152" s="162" t="s">
        <v>55397</v>
      </c>
    </row>
    <row r="55153" spans="7:7">
      <c r="G55153" s="162" t="s">
        <v>55398</v>
      </c>
    </row>
    <row r="55154" spans="7:7">
      <c r="G55154" s="162" t="s">
        <v>55399</v>
      </c>
    </row>
    <row r="55155" spans="7:7">
      <c r="G55155" s="162" t="s">
        <v>55400</v>
      </c>
    </row>
    <row r="55156" spans="7:7">
      <c r="G55156" s="162" t="s">
        <v>55401</v>
      </c>
    </row>
    <row r="55157" spans="7:7">
      <c r="G55157" s="162" t="s">
        <v>55402</v>
      </c>
    </row>
    <row r="55158" spans="7:7">
      <c r="G55158" s="162" t="s">
        <v>55403</v>
      </c>
    </row>
    <row r="55159" spans="7:7">
      <c r="G55159" s="162" t="s">
        <v>55404</v>
      </c>
    </row>
    <row r="55160" spans="7:7">
      <c r="G55160" s="162" t="s">
        <v>55405</v>
      </c>
    </row>
    <row r="55161" spans="7:7">
      <c r="G55161" s="162" t="s">
        <v>55406</v>
      </c>
    </row>
    <row r="55162" spans="7:7">
      <c r="G55162" s="162" t="s">
        <v>55407</v>
      </c>
    </row>
    <row r="55163" spans="7:7">
      <c r="G55163" s="162" t="s">
        <v>55408</v>
      </c>
    </row>
    <row r="55164" spans="7:7">
      <c r="G55164" s="162" t="s">
        <v>55409</v>
      </c>
    </row>
    <row r="55165" spans="7:7">
      <c r="G55165" s="162" t="s">
        <v>55410</v>
      </c>
    </row>
    <row r="55166" spans="7:7">
      <c r="G55166" s="162" t="s">
        <v>55411</v>
      </c>
    </row>
    <row r="55167" spans="7:7">
      <c r="G55167" s="162" t="s">
        <v>55412</v>
      </c>
    </row>
    <row r="55168" spans="7:7">
      <c r="G55168" s="162" t="s">
        <v>55413</v>
      </c>
    </row>
    <row r="55169" spans="7:7">
      <c r="G55169" s="162" t="s">
        <v>55414</v>
      </c>
    </row>
    <row r="55170" spans="7:7">
      <c r="G55170" s="162" t="s">
        <v>55415</v>
      </c>
    </row>
    <row r="55171" spans="7:7">
      <c r="G55171" s="162" t="s">
        <v>55416</v>
      </c>
    </row>
    <row r="55172" spans="7:7">
      <c r="G55172" s="162" t="s">
        <v>55417</v>
      </c>
    </row>
    <row r="55173" spans="7:7">
      <c r="G55173" s="162" t="s">
        <v>55418</v>
      </c>
    </row>
    <row r="55174" spans="7:7">
      <c r="G55174" s="162" t="s">
        <v>55419</v>
      </c>
    </row>
    <row r="55175" spans="7:7">
      <c r="G55175" s="162" t="s">
        <v>55420</v>
      </c>
    </row>
    <row r="55176" spans="7:7">
      <c r="G55176" s="162" t="s">
        <v>55421</v>
      </c>
    </row>
    <row r="55177" spans="7:7">
      <c r="G55177" s="162" t="s">
        <v>55422</v>
      </c>
    </row>
    <row r="55178" spans="7:7">
      <c r="G55178" s="162" t="s">
        <v>55423</v>
      </c>
    </row>
    <row r="55179" spans="7:7">
      <c r="G55179" s="162" t="s">
        <v>55424</v>
      </c>
    </row>
    <row r="55180" spans="7:7">
      <c r="G55180" s="162" t="s">
        <v>55425</v>
      </c>
    </row>
    <row r="55181" spans="7:7">
      <c r="G55181" s="162" t="s">
        <v>55426</v>
      </c>
    </row>
    <row r="55182" spans="7:7">
      <c r="G55182" s="162" t="s">
        <v>55427</v>
      </c>
    </row>
    <row r="55183" spans="7:7">
      <c r="G55183" s="162" t="s">
        <v>55428</v>
      </c>
    </row>
    <row r="55184" spans="7:7">
      <c r="G55184" s="162" t="s">
        <v>55429</v>
      </c>
    </row>
    <row r="55185" spans="7:7">
      <c r="G55185" s="162" t="s">
        <v>55430</v>
      </c>
    </row>
    <row r="55186" spans="7:7">
      <c r="G55186" s="162" t="s">
        <v>55431</v>
      </c>
    </row>
    <row r="55187" spans="7:7">
      <c r="G55187" s="162" t="s">
        <v>55432</v>
      </c>
    </row>
    <row r="55188" spans="7:7">
      <c r="G55188" s="162" t="s">
        <v>55433</v>
      </c>
    </row>
    <row r="55189" spans="7:7">
      <c r="G55189" s="162" t="s">
        <v>55434</v>
      </c>
    </row>
    <row r="55190" spans="7:7">
      <c r="G55190" s="162" t="s">
        <v>55435</v>
      </c>
    </row>
    <row r="55191" spans="7:7">
      <c r="G55191" s="162" t="s">
        <v>55436</v>
      </c>
    </row>
    <row r="55192" spans="7:7">
      <c r="G55192" s="162" t="s">
        <v>55437</v>
      </c>
    </row>
    <row r="55193" spans="7:7">
      <c r="G55193" s="162" t="s">
        <v>55438</v>
      </c>
    </row>
    <row r="55194" spans="7:7">
      <c r="G55194" s="162" t="s">
        <v>55439</v>
      </c>
    </row>
    <row r="55195" spans="7:7">
      <c r="G55195" s="162" t="s">
        <v>55440</v>
      </c>
    </row>
    <row r="55196" spans="7:7">
      <c r="G55196" s="162" t="s">
        <v>55441</v>
      </c>
    </row>
    <row r="55197" spans="7:7">
      <c r="G55197" s="162" t="s">
        <v>55442</v>
      </c>
    </row>
    <row r="55198" spans="7:7">
      <c r="G55198" s="162" t="s">
        <v>55443</v>
      </c>
    </row>
    <row r="55199" spans="7:7">
      <c r="G55199" s="162" t="s">
        <v>55444</v>
      </c>
    </row>
    <row r="55200" spans="7:7">
      <c r="G55200" s="162" t="s">
        <v>55445</v>
      </c>
    </row>
    <row r="55201" spans="7:7">
      <c r="G55201" s="162" t="s">
        <v>55446</v>
      </c>
    </row>
    <row r="55202" spans="7:7">
      <c r="G55202" s="162" t="s">
        <v>55447</v>
      </c>
    </row>
    <row r="55203" spans="7:7">
      <c r="G55203" s="162" t="s">
        <v>55448</v>
      </c>
    </row>
    <row r="55204" spans="7:7">
      <c r="G55204" s="162" t="s">
        <v>55449</v>
      </c>
    </row>
    <row r="55205" spans="7:7">
      <c r="G55205" s="162" t="s">
        <v>55450</v>
      </c>
    </row>
    <row r="55206" spans="7:7">
      <c r="G55206" s="162" t="s">
        <v>55451</v>
      </c>
    </row>
    <row r="55207" spans="7:7">
      <c r="G55207" s="162" t="s">
        <v>55452</v>
      </c>
    </row>
    <row r="55208" spans="7:7">
      <c r="G55208" s="162" t="s">
        <v>55453</v>
      </c>
    </row>
    <row r="55209" spans="7:7">
      <c r="G55209" s="162" t="s">
        <v>55454</v>
      </c>
    </row>
    <row r="55210" spans="7:7">
      <c r="G55210" s="162" t="s">
        <v>55455</v>
      </c>
    </row>
    <row r="55211" spans="7:7">
      <c r="G55211" s="162" t="s">
        <v>55456</v>
      </c>
    </row>
    <row r="55212" spans="7:7">
      <c r="G55212" s="162" t="s">
        <v>55457</v>
      </c>
    </row>
    <row r="55213" spans="7:7">
      <c r="G55213" s="162" t="s">
        <v>55458</v>
      </c>
    </row>
    <row r="55214" spans="7:7">
      <c r="G55214" s="162" t="s">
        <v>55459</v>
      </c>
    </row>
    <row r="55215" spans="7:7">
      <c r="G55215" s="162" t="s">
        <v>55460</v>
      </c>
    </row>
    <row r="55216" spans="7:7">
      <c r="G55216" s="162" t="s">
        <v>55461</v>
      </c>
    </row>
    <row r="55217" spans="7:7">
      <c r="G55217" s="162" t="s">
        <v>55462</v>
      </c>
    </row>
    <row r="55218" spans="7:7">
      <c r="G55218" s="162" t="s">
        <v>55463</v>
      </c>
    </row>
    <row r="55219" spans="7:7">
      <c r="G55219" s="162" t="s">
        <v>55464</v>
      </c>
    </row>
    <row r="55220" spans="7:7">
      <c r="G55220" s="162" t="s">
        <v>55465</v>
      </c>
    </row>
    <row r="55221" spans="7:7">
      <c r="G55221" s="162" t="s">
        <v>55466</v>
      </c>
    </row>
    <row r="55222" spans="7:7">
      <c r="G55222" s="162" t="s">
        <v>55467</v>
      </c>
    </row>
    <row r="55223" spans="7:7">
      <c r="G55223" s="162" t="s">
        <v>55468</v>
      </c>
    </row>
    <row r="55224" spans="7:7">
      <c r="G55224" s="162" t="s">
        <v>55469</v>
      </c>
    </row>
    <row r="55225" spans="7:7">
      <c r="G55225" s="162" t="s">
        <v>55470</v>
      </c>
    </row>
    <row r="55226" spans="7:7">
      <c r="G55226" s="162" t="s">
        <v>55471</v>
      </c>
    </row>
    <row r="55227" spans="7:7">
      <c r="G55227" s="162" t="s">
        <v>55472</v>
      </c>
    </row>
    <row r="55228" spans="7:7">
      <c r="G55228" s="162" t="s">
        <v>55473</v>
      </c>
    </row>
    <row r="55229" spans="7:7">
      <c r="G55229" s="162" t="s">
        <v>55474</v>
      </c>
    </row>
    <row r="55230" spans="7:7">
      <c r="G55230" s="162" t="s">
        <v>55475</v>
      </c>
    </row>
    <row r="55231" spans="7:7">
      <c r="G55231" s="162" t="s">
        <v>55476</v>
      </c>
    </row>
    <row r="55232" spans="7:7">
      <c r="G55232" s="162" t="s">
        <v>55477</v>
      </c>
    </row>
    <row r="55233" spans="7:7">
      <c r="G55233" s="162" t="s">
        <v>55478</v>
      </c>
    </row>
    <row r="55234" spans="7:7">
      <c r="G55234" s="162" t="s">
        <v>55479</v>
      </c>
    </row>
    <row r="55235" spans="7:7">
      <c r="G55235" s="162" t="s">
        <v>55480</v>
      </c>
    </row>
    <row r="55236" spans="7:7">
      <c r="G55236" s="162" t="s">
        <v>55481</v>
      </c>
    </row>
    <row r="55237" spans="7:7">
      <c r="G55237" s="162" t="s">
        <v>55482</v>
      </c>
    </row>
    <row r="55238" spans="7:7">
      <c r="G55238" s="162" t="s">
        <v>55483</v>
      </c>
    </row>
    <row r="55239" spans="7:7">
      <c r="G55239" s="162" t="s">
        <v>55484</v>
      </c>
    </row>
    <row r="55240" spans="7:7">
      <c r="G55240" s="162" t="s">
        <v>55485</v>
      </c>
    </row>
    <row r="55241" spans="7:7">
      <c r="G55241" s="162" t="s">
        <v>55486</v>
      </c>
    </row>
    <row r="55242" spans="7:7">
      <c r="G55242" s="162" t="s">
        <v>55487</v>
      </c>
    </row>
    <row r="55243" spans="7:7">
      <c r="G55243" s="162" t="s">
        <v>55488</v>
      </c>
    </row>
    <row r="55244" spans="7:7">
      <c r="G55244" s="162" t="s">
        <v>55489</v>
      </c>
    </row>
    <row r="55245" spans="7:7">
      <c r="G55245" s="162" t="s">
        <v>55490</v>
      </c>
    </row>
    <row r="55246" spans="7:7">
      <c r="G55246" s="162" t="s">
        <v>55491</v>
      </c>
    </row>
    <row r="55247" spans="7:7">
      <c r="G55247" s="162" t="s">
        <v>55492</v>
      </c>
    </row>
    <row r="55248" spans="7:7">
      <c r="G55248" s="162" t="s">
        <v>55493</v>
      </c>
    </row>
    <row r="55249" spans="7:7">
      <c r="G55249" s="162" t="s">
        <v>55494</v>
      </c>
    </row>
    <row r="55250" spans="7:7">
      <c r="G55250" s="162" t="s">
        <v>55495</v>
      </c>
    </row>
    <row r="55251" spans="7:7">
      <c r="G55251" s="162" t="s">
        <v>55496</v>
      </c>
    </row>
    <row r="55252" spans="7:7">
      <c r="G55252" s="162" t="s">
        <v>55497</v>
      </c>
    </row>
    <row r="55253" spans="7:7">
      <c r="G55253" s="162" t="s">
        <v>55498</v>
      </c>
    </row>
    <row r="55254" spans="7:7">
      <c r="G55254" s="162" t="s">
        <v>55499</v>
      </c>
    </row>
    <row r="55255" spans="7:7">
      <c r="G55255" s="162" t="s">
        <v>55500</v>
      </c>
    </row>
    <row r="55256" spans="7:7">
      <c r="G55256" s="162" t="s">
        <v>55501</v>
      </c>
    </row>
    <row r="55257" spans="7:7">
      <c r="G55257" s="162" t="s">
        <v>55502</v>
      </c>
    </row>
    <row r="55258" spans="7:7">
      <c r="G55258" s="162" t="s">
        <v>55503</v>
      </c>
    </row>
    <row r="55259" spans="7:7">
      <c r="G55259" s="162" t="s">
        <v>55504</v>
      </c>
    </row>
    <row r="55260" spans="7:7">
      <c r="G55260" s="162" t="s">
        <v>55505</v>
      </c>
    </row>
    <row r="55261" spans="7:7">
      <c r="G55261" s="162" t="s">
        <v>55506</v>
      </c>
    </row>
    <row r="55262" spans="7:7">
      <c r="G55262" s="162" t="s">
        <v>55507</v>
      </c>
    </row>
    <row r="55263" spans="7:7">
      <c r="G55263" s="162" t="s">
        <v>55508</v>
      </c>
    </row>
    <row r="55264" spans="7:7">
      <c r="G55264" s="162" t="s">
        <v>55509</v>
      </c>
    </row>
    <row r="55265" spans="7:7">
      <c r="G55265" s="162" t="s">
        <v>55510</v>
      </c>
    </row>
    <row r="55266" spans="7:7">
      <c r="G55266" s="162" t="s">
        <v>55511</v>
      </c>
    </row>
    <row r="55267" spans="7:7">
      <c r="G55267" s="162" t="s">
        <v>55512</v>
      </c>
    </row>
    <row r="55268" spans="7:7">
      <c r="G55268" s="162" t="s">
        <v>55513</v>
      </c>
    </row>
    <row r="55269" spans="7:7">
      <c r="G55269" s="162" t="s">
        <v>55514</v>
      </c>
    </row>
    <row r="55270" spans="7:7">
      <c r="G55270" s="162" t="s">
        <v>55515</v>
      </c>
    </row>
    <row r="55271" spans="7:7">
      <c r="G55271" s="162" t="s">
        <v>55516</v>
      </c>
    </row>
    <row r="55272" spans="7:7">
      <c r="G55272" s="162" t="s">
        <v>55517</v>
      </c>
    </row>
    <row r="55273" spans="7:7">
      <c r="G55273" s="162" t="s">
        <v>55518</v>
      </c>
    </row>
    <row r="55274" spans="7:7">
      <c r="G55274" s="162" t="s">
        <v>55519</v>
      </c>
    </row>
    <row r="55275" spans="7:7">
      <c r="G55275" s="162" t="s">
        <v>55520</v>
      </c>
    </row>
    <row r="55276" spans="7:7">
      <c r="G55276" s="162" t="s">
        <v>55521</v>
      </c>
    </row>
    <row r="55277" spans="7:7">
      <c r="G55277" s="162" t="s">
        <v>55522</v>
      </c>
    </row>
    <row r="55278" spans="7:7">
      <c r="G55278" s="162" t="s">
        <v>55523</v>
      </c>
    </row>
    <row r="55279" spans="7:7">
      <c r="G55279" s="162" t="s">
        <v>55524</v>
      </c>
    </row>
    <row r="55280" spans="7:7">
      <c r="G55280" s="162" t="s">
        <v>55525</v>
      </c>
    </row>
    <row r="55281" spans="7:7">
      <c r="G55281" s="162" t="s">
        <v>55526</v>
      </c>
    </row>
    <row r="55282" spans="7:7">
      <c r="G55282" s="162" t="s">
        <v>55527</v>
      </c>
    </row>
    <row r="55283" spans="7:7">
      <c r="G55283" s="162" t="s">
        <v>55528</v>
      </c>
    </row>
    <row r="55284" spans="7:7">
      <c r="G55284" s="162" t="s">
        <v>55529</v>
      </c>
    </row>
    <row r="55285" spans="7:7">
      <c r="G55285" s="162" t="s">
        <v>55530</v>
      </c>
    </row>
    <row r="55286" spans="7:7">
      <c r="G55286" s="162" t="s">
        <v>55531</v>
      </c>
    </row>
    <row r="55287" spans="7:7">
      <c r="G55287" s="162" t="s">
        <v>55532</v>
      </c>
    </row>
    <row r="55288" spans="7:7">
      <c r="G55288" s="162" t="s">
        <v>55533</v>
      </c>
    </row>
    <row r="55289" spans="7:7">
      <c r="G55289" s="162" t="s">
        <v>55534</v>
      </c>
    </row>
    <row r="55290" spans="7:7">
      <c r="G55290" s="162" t="s">
        <v>55535</v>
      </c>
    </row>
    <row r="55291" spans="7:7">
      <c r="G55291" s="162" t="s">
        <v>55536</v>
      </c>
    </row>
    <row r="55292" spans="7:7">
      <c r="G55292" s="162" t="s">
        <v>55537</v>
      </c>
    </row>
    <row r="55293" spans="7:7">
      <c r="G55293" s="162" t="s">
        <v>55538</v>
      </c>
    </row>
    <row r="55294" spans="7:7">
      <c r="G55294" s="162" t="s">
        <v>55539</v>
      </c>
    </row>
    <row r="55295" spans="7:7">
      <c r="G55295" s="162" t="s">
        <v>55540</v>
      </c>
    </row>
    <row r="55296" spans="7:7">
      <c r="G55296" s="162" t="s">
        <v>55541</v>
      </c>
    </row>
    <row r="55297" spans="7:7">
      <c r="G55297" s="162" t="s">
        <v>55542</v>
      </c>
    </row>
    <row r="55298" spans="7:7">
      <c r="G55298" s="162" t="s">
        <v>55543</v>
      </c>
    </row>
    <row r="55299" spans="7:7">
      <c r="G55299" s="162" t="s">
        <v>55544</v>
      </c>
    </row>
    <row r="55300" spans="7:7">
      <c r="G55300" s="162" t="s">
        <v>55545</v>
      </c>
    </row>
    <row r="55301" spans="7:7">
      <c r="G55301" s="162" t="s">
        <v>55546</v>
      </c>
    </row>
    <row r="55302" spans="7:7">
      <c r="G55302" s="162" t="s">
        <v>55547</v>
      </c>
    </row>
    <row r="55303" spans="7:7">
      <c r="G55303" s="162" t="s">
        <v>55548</v>
      </c>
    </row>
    <row r="55304" spans="7:7">
      <c r="G55304" s="162" t="s">
        <v>55549</v>
      </c>
    </row>
    <row r="55305" spans="7:7">
      <c r="G55305" s="162" t="s">
        <v>55550</v>
      </c>
    </row>
    <row r="55306" spans="7:7">
      <c r="G55306" s="162" t="s">
        <v>55551</v>
      </c>
    </row>
    <row r="55307" spans="7:7">
      <c r="G55307" s="162" t="s">
        <v>55552</v>
      </c>
    </row>
    <row r="55308" spans="7:7">
      <c r="G55308" s="162" t="s">
        <v>55553</v>
      </c>
    </row>
    <row r="55309" spans="7:7">
      <c r="G55309" s="162" t="s">
        <v>55554</v>
      </c>
    </row>
    <row r="55310" spans="7:7">
      <c r="G55310" s="162" t="s">
        <v>55555</v>
      </c>
    </row>
    <row r="55311" spans="7:7">
      <c r="G55311" s="162" t="s">
        <v>55556</v>
      </c>
    </row>
    <row r="55312" spans="7:7">
      <c r="G55312" s="162" t="s">
        <v>55557</v>
      </c>
    </row>
    <row r="55313" spans="7:7">
      <c r="G55313" s="162" t="s">
        <v>55558</v>
      </c>
    </row>
    <row r="55314" spans="7:7">
      <c r="G55314" s="162" t="s">
        <v>55559</v>
      </c>
    </row>
    <row r="55315" spans="7:7">
      <c r="G55315" s="162" t="s">
        <v>55560</v>
      </c>
    </row>
    <row r="55316" spans="7:7">
      <c r="G55316" s="162" t="s">
        <v>55561</v>
      </c>
    </row>
    <row r="55317" spans="7:7">
      <c r="G55317" s="162" t="s">
        <v>55562</v>
      </c>
    </row>
    <row r="55318" spans="7:7">
      <c r="G55318" s="162" t="s">
        <v>55563</v>
      </c>
    </row>
    <row r="55319" spans="7:7">
      <c r="G55319" s="162" t="s">
        <v>55564</v>
      </c>
    </row>
    <row r="55320" spans="7:7">
      <c r="G55320" s="162" t="s">
        <v>55565</v>
      </c>
    </row>
    <row r="55321" spans="7:7">
      <c r="G55321" s="162" t="s">
        <v>55566</v>
      </c>
    </row>
    <row r="55322" spans="7:7">
      <c r="G55322" s="162" t="s">
        <v>55567</v>
      </c>
    </row>
    <row r="55323" spans="7:7">
      <c r="G55323" s="162" t="s">
        <v>55568</v>
      </c>
    </row>
    <row r="55324" spans="7:7">
      <c r="G55324" s="162" t="s">
        <v>55569</v>
      </c>
    </row>
    <row r="55325" spans="7:7">
      <c r="G55325" s="162" t="s">
        <v>55570</v>
      </c>
    </row>
    <row r="55326" spans="7:7">
      <c r="G55326" s="162" t="s">
        <v>55571</v>
      </c>
    </row>
    <row r="55327" spans="7:7">
      <c r="G55327" s="162" t="s">
        <v>55572</v>
      </c>
    </row>
    <row r="55328" spans="7:7">
      <c r="G55328" s="162" t="s">
        <v>55573</v>
      </c>
    </row>
    <row r="55329" spans="7:7">
      <c r="G55329" s="162" t="s">
        <v>55574</v>
      </c>
    </row>
    <row r="55330" spans="7:7">
      <c r="G55330" s="162" t="s">
        <v>55575</v>
      </c>
    </row>
    <row r="55331" spans="7:7">
      <c r="G55331" s="162" t="s">
        <v>55576</v>
      </c>
    </row>
    <row r="55332" spans="7:7">
      <c r="G55332" s="162" t="s">
        <v>55577</v>
      </c>
    </row>
    <row r="55333" spans="7:7">
      <c r="G55333" s="162" t="s">
        <v>55578</v>
      </c>
    </row>
    <row r="55334" spans="7:7">
      <c r="G55334" s="162" t="s">
        <v>55579</v>
      </c>
    </row>
    <row r="55335" spans="7:7">
      <c r="G55335" s="162" t="s">
        <v>55580</v>
      </c>
    </row>
    <row r="55336" spans="7:7">
      <c r="G55336" s="162" t="s">
        <v>55581</v>
      </c>
    </row>
    <row r="55337" spans="7:7">
      <c r="G55337" s="162" t="s">
        <v>55582</v>
      </c>
    </row>
    <row r="55338" spans="7:7">
      <c r="G55338" s="162" t="s">
        <v>55583</v>
      </c>
    </row>
    <row r="55339" spans="7:7">
      <c r="G55339" s="162" t="s">
        <v>55584</v>
      </c>
    </row>
    <row r="55340" spans="7:7">
      <c r="G55340" s="162" t="s">
        <v>55585</v>
      </c>
    </row>
    <row r="55341" spans="7:7">
      <c r="G55341" s="162" t="s">
        <v>55586</v>
      </c>
    </row>
    <row r="55342" spans="7:7">
      <c r="G55342" s="162" t="s">
        <v>55587</v>
      </c>
    </row>
    <row r="55343" spans="7:7">
      <c r="G55343" s="162" t="s">
        <v>55588</v>
      </c>
    </row>
    <row r="55344" spans="7:7">
      <c r="G55344" s="162" t="s">
        <v>55589</v>
      </c>
    </row>
    <row r="55345" spans="7:7">
      <c r="G55345" s="162" t="s">
        <v>55590</v>
      </c>
    </row>
    <row r="55346" spans="7:7">
      <c r="G55346" s="162" t="s">
        <v>55591</v>
      </c>
    </row>
    <row r="55347" spans="7:7">
      <c r="G55347" s="162" t="s">
        <v>55592</v>
      </c>
    </row>
    <row r="55348" spans="7:7">
      <c r="G55348" s="162" t="s">
        <v>55593</v>
      </c>
    </row>
    <row r="55349" spans="7:7">
      <c r="G55349" s="162" t="s">
        <v>55594</v>
      </c>
    </row>
    <row r="55350" spans="7:7">
      <c r="G55350" s="162" t="s">
        <v>55595</v>
      </c>
    </row>
    <row r="55351" spans="7:7">
      <c r="G55351" s="162" t="s">
        <v>55596</v>
      </c>
    </row>
    <row r="55352" spans="7:7">
      <c r="G55352" s="162" t="s">
        <v>55597</v>
      </c>
    </row>
    <row r="55353" spans="7:7">
      <c r="G55353" s="162" t="s">
        <v>55598</v>
      </c>
    </row>
    <row r="55354" spans="7:7">
      <c r="G55354" s="162" t="s">
        <v>55599</v>
      </c>
    </row>
    <row r="55355" spans="7:7">
      <c r="G55355" s="162" t="s">
        <v>55600</v>
      </c>
    </row>
    <row r="55356" spans="7:7">
      <c r="G55356" s="162" t="s">
        <v>55601</v>
      </c>
    </row>
    <row r="55357" spans="7:7">
      <c r="G55357" s="162" t="s">
        <v>55602</v>
      </c>
    </row>
    <row r="55358" spans="7:7">
      <c r="G55358" s="162" t="s">
        <v>55603</v>
      </c>
    </row>
    <row r="55359" spans="7:7">
      <c r="G55359" s="162" t="s">
        <v>55604</v>
      </c>
    </row>
    <row r="55360" spans="7:7">
      <c r="G55360" s="162" t="s">
        <v>55605</v>
      </c>
    </row>
    <row r="55361" spans="7:7">
      <c r="G55361" s="162" t="s">
        <v>55606</v>
      </c>
    </row>
    <row r="55362" spans="7:7">
      <c r="G55362" s="162" t="s">
        <v>55607</v>
      </c>
    </row>
    <row r="55363" spans="7:7">
      <c r="G55363" s="162" t="s">
        <v>55608</v>
      </c>
    </row>
    <row r="55364" spans="7:7">
      <c r="G55364" s="162" t="s">
        <v>55609</v>
      </c>
    </row>
    <row r="55365" spans="7:7">
      <c r="G55365" s="162" t="s">
        <v>55610</v>
      </c>
    </row>
    <row r="55366" spans="7:7">
      <c r="G55366" s="162" t="s">
        <v>55611</v>
      </c>
    </row>
    <row r="55367" spans="7:7">
      <c r="G55367" s="162" t="s">
        <v>55612</v>
      </c>
    </row>
    <row r="55368" spans="7:7">
      <c r="G55368" s="162" t="s">
        <v>55613</v>
      </c>
    </row>
    <row r="55369" spans="7:7">
      <c r="G55369" s="162" t="s">
        <v>55614</v>
      </c>
    </row>
    <row r="55370" spans="7:7">
      <c r="G55370" s="162" t="s">
        <v>55615</v>
      </c>
    </row>
    <row r="55371" spans="7:7">
      <c r="G55371" s="162" t="s">
        <v>55616</v>
      </c>
    </row>
    <row r="55372" spans="7:7">
      <c r="G55372" s="162" t="s">
        <v>55617</v>
      </c>
    </row>
    <row r="55373" spans="7:7">
      <c r="G55373" s="162" t="s">
        <v>55618</v>
      </c>
    </row>
    <row r="55374" spans="7:7">
      <c r="G55374" s="162" t="s">
        <v>55619</v>
      </c>
    </row>
    <row r="55375" spans="7:7">
      <c r="G55375" s="162" t="s">
        <v>55620</v>
      </c>
    </row>
    <row r="55376" spans="7:7">
      <c r="G55376" s="162" t="s">
        <v>55621</v>
      </c>
    </row>
    <row r="55377" spans="7:7">
      <c r="G55377" s="162" t="s">
        <v>55622</v>
      </c>
    </row>
    <row r="55378" spans="7:7">
      <c r="G55378" s="162" t="s">
        <v>55623</v>
      </c>
    </row>
    <row r="55379" spans="7:7">
      <c r="G55379" s="162" t="s">
        <v>55624</v>
      </c>
    </row>
    <row r="55380" spans="7:7">
      <c r="G55380" s="162" t="s">
        <v>55625</v>
      </c>
    </row>
    <row r="55381" spans="7:7">
      <c r="G55381" s="162" t="s">
        <v>55626</v>
      </c>
    </row>
    <row r="55382" spans="7:7">
      <c r="G55382" s="162" t="s">
        <v>55627</v>
      </c>
    </row>
    <row r="55383" spans="7:7">
      <c r="G55383" s="162" t="s">
        <v>55628</v>
      </c>
    </row>
    <row r="55384" spans="7:7">
      <c r="G55384" s="162" t="s">
        <v>55629</v>
      </c>
    </row>
    <row r="55385" spans="7:7">
      <c r="G55385" s="162" t="s">
        <v>55630</v>
      </c>
    </row>
    <row r="55386" spans="7:7">
      <c r="G55386" s="162" t="s">
        <v>55631</v>
      </c>
    </row>
    <row r="55387" spans="7:7">
      <c r="G55387" s="162" t="s">
        <v>55632</v>
      </c>
    </row>
    <row r="55388" spans="7:7">
      <c r="G55388" s="162" t="s">
        <v>55633</v>
      </c>
    </row>
    <row r="55389" spans="7:7">
      <c r="G55389" s="162" t="s">
        <v>55634</v>
      </c>
    </row>
    <row r="55390" spans="7:7">
      <c r="G55390" s="162" t="s">
        <v>55635</v>
      </c>
    </row>
    <row r="55391" spans="7:7">
      <c r="G55391" s="162" t="s">
        <v>55636</v>
      </c>
    </row>
    <row r="55392" spans="7:7">
      <c r="G55392" s="162" t="s">
        <v>55637</v>
      </c>
    </row>
    <row r="55393" spans="7:7">
      <c r="G55393" s="162" t="s">
        <v>55638</v>
      </c>
    </row>
    <row r="55394" spans="7:7">
      <c r="G55394" s="162" t="s">
        <v>55639</v>
      </c>
    </row>
    <row r="55395" spans="7:7">
      <c r="G55395" s="162" t="s">
        <v>55640</v>
      </c>
    </row>
    <row r="55396" spans="7:7">
      <c r="G55396" s="162" t="s">
        <v>55641</v>
      </c>
    </row>
    <row r="55397" spans="7:7">
      <c r="G55397" s="162" t="s">
        <v>55642</v>
      </c>
    </row>
    <row r="55398" spans="7:7">
      <c r="G55398" s="162" t="s">
        <v>55643</v>
      </c>
    </row>
    <row r="55399" spans="7:7">
      <c r="G55399" s="162" t="s">
        <v>55644</v>
      </c>
    </row>
    <row r="55400" spans="7:7">
      <c r="G55400" s="162" t="s">
        <v>55645</v>
      </c>
    </row>
    <row r="55401" spans="7:7">
      <c r="G55401" s="162" t="s">
        <v>55646</v>
      </c>
    </row>
    <row r="55402" spans="7:7">
      <c r="G55402" s="162" t="s">
        <v>55647</v>
      </c>
    </row>
    <row r="55403" spans="7:7">
      <c r="G55403" s="162" t="s">
        <v>55648</v>
      </c>
    </row>
    <row r="55404" spans="7:7">
      <c r="G55404" s="162" t="s">
        <v>55649</v>
      </c>
    </row>
    <row r="55405" spans="7:7">
      <c r="G55405" s="162" t="s">
        <v>55650</v>
      </c>
    </row>
    <row r="55406" spans="7:7">
      <c r="G55406" s="162" t="s">
        <v>55651</v>
      </c>
    </row>
    <row r="55407" spans="7:7">
      <c r="G55407" s="162" t="s">
        <v>55652</v>
      </c>
    </row>
    <row r="55408" spans="7:7">
      <c r="G55408" s="162" t="s">
        <v>55653</v>
      </c>
    </row>
    <row r="55409" spans="7:7">
      <c r="G55409" s="162" t="s">
        <v>55654</v>
      </c>
    </row>
    <row r="55410" spans="7:7">
      <c r="G55410" s="162" t="s">
        <v>55655</v>
      </c>
    </row>
    <row r="55411" spans="7:7">
      <c r="G55411" s="162" t="s">
        <v>55656</v>
      </c>
    </row>
    <row r="55412" spans="7:7">
      <c r="G55412" s="162" t="s">
        <v>55657</v>
      </c>
    </row>
    <row r="55413" spans="7:7">
      <c r="G55413" s="162" t="s">
        <v>55658</v>
      </c>
    </row>
    <row r="55414" spans="7:7">
      <c r="G55414" s="162" t="s">
        <v>55659</v>
      </c>
    </row>
    <row r="55415" spans="7:7">
      <c r="G55415" s="162" t="s">
        <v>55660</v>
      </c>
    </row>
    <row r="55416" spans="7:7">
      <c r="G55416" s="162" t="s">
        <v>55661</v>
      </c>
    </row>
    <row r="55417" spans="7:7">
      <c r="G55417" s="162" t="s">
        <v>55662</v>
      </c>
    </row>
    <row r="55418" spans="7:7">
      <c r="G55418" s="162" t="s">
        <v>55663</v>
      </c>
    </row>
    <row r="55419" spans="7:7">
      <c r="G55419" s="162" t="s">
        <v>55664</v>
      </c>
    </row>
    <row r="55420" spans="7:7">
      <c r="G55420" s="162" t="s">
        <v>55665</v>
      </c>
    </row>
    <row r="55421" spans="7:7">
      <c r="G55421" s="162" t="s">
        <v>55666</v>
      </c>
    </row>
    <row r="55422" spans="7:7">
      <c r="G55422" s="162" t="s">
        <v>55667</v>
      </c>
    </row>
    <row r="55423" spans="7:7">
      <c r="G55423" s="162" t="s">
        <v>55668</v>
      </c>
    </row>
    <row r="55424" spans="7:7">
      <c r="G55424" s="162" t="s">
        <v>55669</v>
      </c>
    </row>
    <row r="55425" spans="7:7">
      <c r="G55425" s="162" t="s">
        <v>55670</v>
      </c>
    </row>
    <row r="55426" spans="7:7">
      <c r="G55426" s="162" t="s">
        <v>55671</v>
      </c>
    </row>
    <row r="55427" spans="7:7">
      <c r="G55427" s="162" t="s">
        <v>55672</v>
      </c>
    </row>
    <row r="55428" spans="7:7">
      <c r="G55428" s="162" t="s">
        <v>55673</v>
      </c>
    </row>
    <row r="55429" spans="7:7">
      <c r="G55429" s="162" t="s">
        <v>55674</v>
      </c>
    </row>
    <row r="55430" spans="7:7">
      <c r="G55430" s="162" t="s">
        <v>55675</v>
      </c>
    </row>
    <row r="55431" spans="7:7">
      <c r="G55431" s="162" t="s">
        <v>55676</v>
      </c>
    </row>
    <row r="55432" spans="7:7">
      <c r="G55432" s="162" t="s">
        <v>55677</v>
      </c>
    </row>
    <row r="55433" spans="7:7">
      <c r="G55433" s="162" t="s">
        <v>55678</v>
      </c>
    </row>
    <row r="55434" spans="7:7">
      <c r="G55434" s="162" t="s">
        <v>55679</v>
      </c>
    </row>
    <row r="55435" spans="7:7">
      <c r="G55435" s="162" t="s">
        <v>55680</v>
      </c>
    </row>
    <row r="55436" spans="7:7">
      <c r="G55436" s="162" t="s">
        <v>55681</v>
      </c>
    </row>
    <row r="55437" spans="7:7">
      <c r="G55437" s="162" t="s">
        <v>55682</v>
      </c>
    </row>
    <row r="55438" spans="7:7">
      <c r="G55438" s="162" t="s">
        <v>55683</v>
      </c>
    </row>
    <row r="55439" spans="7:7">
      <c r="G55439" s="162" t="s">
        <v>55684</v>
      </c>
    </row>
    <row r="55440" spans="7:7">
      <c r="G55440" s="162" t="s">
        <v>55685</v>
      </c>
    </row>
    <row r="55441" spans="7:7">
      <c r="G55441" s="162" t="s">
        <v>55686</v>
      </c>
    </row>
    <row r="55442" spans="7:7">
      <c r="G55442" s="162" t="s">
        <v>55687</v>
      </c>
    </row>
    <row r="55443" spans="7:7">
      <c r="G55443" s="162" t="s">
        <v>55688</v>
      </c>
    </row>
    <row r="55444" spans="7:7">
      <c r="G55444" s="162" t="s">
        <v>55689</v>
      </c>
    </row>
    <row r="55445" spans="7:7">
      <c r="G55445" s="162" t="s">
        <v>55690</v>
      </c>
    </row>
    <row r="55446" spans="7:7">
      <c r="G55446" s="162" t="s">
        <v>55691</v>
      </c>
    </row>
    <row r="55447" spans="7:7">
      <c r="G55447" s="162" t="s">
        <v>55692</v>
      </c>
    </row>
    <row r="55448" spans="7:7">
      <c r="G55448" s="162" t="s">
        <v>55693</v>
      </c>
    </row>
    <row r="55449" spans="7:7">
      <c r="G55449" s="162" t="s">
        <v>55694</v>
      </c>
    </row>
    <row r="55450" spans="7:7">
      <c r="G55450" s="162" t="s">
        <v>55695</v>
      </c>
    </row>
    <row r="55451" spans="7:7">
      <c r="G55451" s="162" t="s">
        <v>55696</v>
      </c>
    </row>
    <row r="55452" spans="7:7">
      <c r="G55452" s="162" t="s">
        <v>55697</v>
      </c>
    </row>
    <row r="55453" spans="7:7">
      <c r="G55453" s="162" t="s">
        <v>55698</v>
      </c>
    </row>
    <row r="55454" spans="7:7">
      <c r="G55454" s="162" t="s">
        <v>55699</v>
      </c>
    </row>
    <row r="55455" spans="7:7">
      <c r="G55455" s="162" t="s">
        <v>55700</v>
      </c>
    </row>
    <row r="55456" spans="7:7">
      <c r="G55456" s="162" t="s">
        <v>55701</v>
      </c>
    </row>
    <row r="55457" spans="7:7">
      <c r="G55457" s="162" t="s">
        <v>55702</v>
      </c>
    </row>
    <row r="55458" spans="7:7">
      <c r="G55458" s="162" t="s">
        <v>55703</v>
      </c>
    </row>
    <row r="55459" spans="7:7">
      <c r="G55459" s="162" t="s">
        <v>55704</v>
      </c>
    </row>
    <row r="55460" spans="7:7">
      <c r="G55460" s="162" t="s">
        <v>55705</v>
      </c>
    </row>
    <row r="55461" spans="7:7">
      <c r="G55461" s="162" t="s">
        <v>55706</v>
      </c>
    </row>
    <row r="55462" spans="7:7">
      <c r="G55462" s="162" t="s">
        <v>55707</v>
      </c>
    </row>
    <row r="55463" spans="7:7">
      <c r="G55463" s="162" t="s">
        <v>55708</v>
      </c>
    </row>
    <row r="55464" spans="7:7">
      <c r="G55464" s="162" t="s">
        <v>55709</v>
      </c>
    </row>
    <row r="55465" spans="7:7">
      <c r="G55465" s="162" t="s">
        <v>55710</v>
      </c>
    </row>
    <row r="55466" spans="7:7">
      <c r="G55466" s="162" t="s">
        <v>55711</v>
      </c>
    </row>
    <row r="55467" spans="7:7">
      <c r="G55467" s="162" t="s">
        <v>55712</v>
      </c>
    </row>
    <row r="55468" spans="7:7">
      <c r="G55468" s="162" t="s">
        <v>55713</v>
      </c>
    </row>
    <row r="55469" spans="7:7">
      <c r="G55469" s="162" t="s">
        <v>55714</v>
      </c>
    </row>
    <row r="55470" spans="7:7">
      <c r="G55470" s="162" t="s">
        <v>55715</v>
      </c>
    </row>
    <row r="55471" spans="7:7">
      <c r="G55471" s="162" t="s">
        <v>55716</v>
      </c>
    </row>
    <row r="55472" spans="7:7">
      <c r="G55472" s="162" t="s">
        <v>55717</v>
      </c>
    </row>
    <row r="55473" spans="7:7">
      <c r="G55473" s="162" t="s">
        <v>55718</v>
      </c>
    </row>
    <row r="55474" spans="7:7">
      <c r="G55474" s="162" t="s">
        <v>55719</v>
      </c>
    </row>
    <row r="55475" spans="7:7">
      <c r="G55475" s="162" t="s">
        <v>55720</v>
      </c>
    </row>
    <row r="55476" spans="7:7">
      <c r="G55476" s="162" t="s">
        <v>55721</v>
      </c>
    </row>
    <row r="55477" spans="7:7">
      <c r="G55477" s="162" t="s">
        <v>55722</v>
      </c>
    </row>
    <row r="55478" spans="7:7">
      <c r="G55478" s="162" t="s">
        <v>55723</v>
      </c>
    </row>
    <row r="55479" spans="7:7">
      <c r="G55479" s="162" t="s">
        <v>55724</v>
      </c>
    </row>
    <row r="55480" spans="7:7">
      <c r="G55480" s="162" t="s">
        <v>55725</v>
      </c>
    </row>
    <row r="55481" spans="7:7">
      <c r="G55481" s="162" t="s">
        <v>55726</v>
      </c>
    </row>
    <row r="55482" spans="7:7">
      <c r="G55482" s="162" t="s">
        <v>55727</v>
      </c>
    </row>
    <row r="55483" spans="7:7">
      <c r="G55483" s="162" t="s">
        <v>55728</v>
      </c>
    </row>
    <row r="55484" spans="7:7">
      <c r="G55484" s="162" t="s">
        <v>55729</v>
      </c>
    </row>
    <row r="55485" spans="7:7">
      <c r="G55485" s="162" t="s">
        <v>55730</v>
      </c>
    </row>
    <row r="55486" spans="7:7">
      <c r="G55486" s="162" t="s">
        <v>55731</v>
      </c>
    </row>
    <row r="55487" spans="7:7">
      <c r="G55487" s="162" t="s">
        <v>55732</v>
      </c>
    </row>
    <row r="55488" spans="7:7">
      <c r="G55488" s="162" t="s">
        <v>55733</v>
      </c>
    </row>
    <row r="55489" spans="7:7">
      <c r="G55489" s="162" t="s">
        <v>55734</v>
      </c>
    </row>
    <row r="55490" spans="7:7">
      <c r="G55490" s="162" t="s">
        <v>55735</v>
      </c>
    </row>
    <row r="55491" spans="7:7">
      <c r="G55491" s="162" t="s">
        <v>55736</v>
      </c>
    </row>
    <row r="55492" spans="7:7">
      <c r="G55492" s="162" t="s">
        <v>55737</v>
      </c>
    </row>
    <row r="55493" spans="7:7">
      <c r="G55493" s="162" t="s">
        <v>55738</v>
      </c>
    </row>
    <row r="55494" spans="7:7">
      <c r="G55494" s="162" t="s">
        <v>55739</v>
      </c>
    </row>
    <row r="55495" spans="7:7">
      <c r="G55495" s="162" t="s">
        <v>55740</v>
      </c>
    </row>
    <row r="55496" spans="7:7">
      <c r="G55496" s="162" t="s">
        <v>55741</v>
      </c>
    </row>
    <row r="55497" spans="7:7">
      <c r="G55497" s="162" t="s">
        <v>55742</v>
      </c>
    </row>
    <row r="55498" spans="7:7">
      <c r="G55498" s="162" t="s">
        <v>55743</v>
      </c>
    </row>
    <row r="55499" spans="7:7">
      <c r="G55499" s="162" t="s">
        <v>55744</v>
      </c>
    </row>
    <row r="55500" spans="7:7">
      <c r="G55500" s="162" t="s">
        <v>55745</v>
      </c>
    </row>
    <row r="55501" spans="7:7">
      <c r="G55501" s="162" t="s">
        <v>55746</v>
      </c>
    </row>
    <row r="55502" spans="7:7">
      <c r="G55502" s="162" t="s">
        <v>55747</v>
      </c>
    </row>
    <row r="55503" spans="7:7">
      <c r="G55503" s="162" t="s">
        <v>55748</v>
      </c>
    </row>
    <row r="55504" spans="7:7">
      <c r="G55504" s="162" t="s">
        <v>55749</v>
      </c>
    </row>
    <row r="55505" spans="7:7">
      <c r="G55505" s="162" t="s">
        <v>55750</v>
      </c>
    </row>
    <row r="55506" spans="7:7">
      <c r="G55506" s="162" t="s">
        <v>55751</v>
      </c>
    </row>
    <row r="55507" spans="7:7">
      <c r="G55507" s="162" t="s">
        <v>55752</v>
      </c>
    </row>
    <row r="55508" spans="7:7">
      <c r="G55508" s="162" t="s">
        <v>55753</v>
      </c>
    </row>
    <row r="55509" spans="7:7">
      <c r="G55509" s="162" t="s">
        <v>55754</v>
      </c>
    </row>
    <row r="55510" spans="7:7">
      <c r="G55510" s="162" t="s">
        <v>55755</v>
      </c>
    </row>
    <row r="55511" spans="7:7">
      <c r="G55511" s="162" t="s">
        <v>55756</v>
      </c>
    </row>
    <row r="55512" spans="7:7">
      <c r="G55512" s="162" t="s">
        <v>55757</v>
      </c>
    </row>
    <row r="55513" spans="7:7">
      <c r="G55513" s="162" t="s">
        <v>55758</v>
      </c>
    </row>
    <row r="55514" spans="7:7">
      <c r="G55514" s="162" t="s">
        <v>55759</v>
      </c>
    </row>
    <row r="55515" spans="7:7">
      <c r="G55515" s="162" t="s">
        <v>55760</v>
      </c>
    </row>
    <row r="55516" spans="7:7">
      <c r="G55516" s="162" t="s">
        <v>55761</v>
      </c>
    </row>
    <row r="55517" spans="7:7">
      <c r="G55517" s="162" t="s">
        <v>55762</v>
      </c>
    </row>
    <row r="55518" spans="7:7">
      <c r="G55518" s="162" t="s">
        <v>55763</v>
      </c>
    </row>
    <row r="55519" spans="7:7">
      <c r="G55519" s="162" t="s">
        <v>55764</v>
      </c>
    </row>
    <row r="55520" spans="7:7">
      <c r="G55520" s="162" t="s">
        <v>55765</v>
      </c>
    </row>
    <row r="55521" spans="7:7">
      <c r="G55521" s="162" t="s">
        <v>55766</v>
      </c>
    </row>
    <row r="55522" spans="7:7">
      <c r="G55522" s="162" t="s">
        <v>55767</v>
      </c>
    </row>
    <row r="55523" spans="7:7">
      <c r="G55523" s="162" t="s">
        <v>55768</v>
      </c>
    </row>
    <row r="55524" spans="7:7">
      <c r="G55524" s="162" t="s">
        <v>55769</v>
      </c>
    </row>
    <row r="55525" spans="7:7">
      <c r="G55525" s="162" t="s">
        <v>55770</v>
      </c>
    </row>
    <row r="55526" spans="7:7">
      <c r="G55526" s="162" t="s">
        <v>55771</v>
      </c>
    </row>
    <row r="55527" spans="7:7">
      <c r="G55527" s="162" t="s">
        <v>55772</v>
      </c>
    </row>
    <row r="55528" spans="7:7">
      <c r="G55528" s="162" t="s">
        <v>55773</v>
      </c>
    </row>
    <row r="55529" spans="7:7">
      <c r="G55529" s="162" t="s">
        <v>55774</v>
      </c>
    </row>
    <row r="55530" spans="7:7">
      <c r="G55530" s="162" t="s">
        <v>55775</v>
      </c>
    </row>
    <row r="55531" spans="7:7">
      <c r="G55531" s="162" t="s">
        <v>55776</v>
      </c>
    </row>
    <row r="55532" spans="7:7">
      <c r="G55532" s="162" t="s">
        <v>55777</v>
      </c>
    </row>
    <row r="55533" spans="7:7">
      <c r="G55533" s="162" t="s">
        <v>55778</v>
      </c>
    </row>
    <row r="55534" spans="7:7">
      <c r="G55534" s="162" t="s">
        <v>55779</v>
      </c>
    </row>
    <row r="55535" spans="7:7">
      <c r="G55535" s="162" t="s">
        <v>55780</v>
      </c>
    </row>
    <row r="55536" spans="7:7">
      <c r="G55536" s="162" t="s">
        <v>55781</v>
      </c>
    </row>
    <row r="55537" spans="7:7">
      <c r="G55537" s="162" t="s">
        <v>55782</v>
      </c>
    </row>
    <row r="55538" spans="7:7">
      <c r="G55538" s="162" t="s">
        <v>55783</v>
      </c>
    </row>
    <row r="55539" spans="7:7">
      <c r="G55539" s="162" t="s">
        <v>55784</v>
      </c>
    </row>
    <row r="55540" spans="7:7">
      <c r="G55540" s="162" t="s">
        <v>55785</v>
      </c>
    </row>
    <row r="55541" spans="7:7">
      <c r="G55541" s="162" t="s">
        <v>55786</v>
      </c>
    </row>
    <row r="55542" spans="7:7">
      <c r="G55542" s="162" t="s">
        <v>55787</v>
      </c>
    </row>
    <row r="55543" spans="7:7">
      <c r="G55543" s="162" t="s">
        <v>55788</v>
      </c>
    </row>
    <row r="55544" spans="7:7">
      <c r="G55544" s="162" t="s">
        <v>55789</v>
      </c>
    </row>
    <row r="55545" spans="7:7">
      <c r="G55545" s="162" t="s">
        <v>55790</v>
      </c>
    </row>
    <row r="55546" spans="7:7">
      <c r="G55546" s="162" t="s">
        <v>55791</v>
      </c>
    </row>
    <row r="55547" spans="7:7">
      <c r="G55547" s="162" t="s">
        <v>55792</v>
      </c>
    </row>
    <row r="55548" spans="7:7">
      <c r="G55548" s="162" t="s">
        <v>55793</v>
      </c>
    </row>
    <row r="55549" spans="7:7">
      <c r="G55549" s="162" t="s">
        <v>55794</v>
      </c>
    </row>
    <row r="55550" spans="7:7">
      <c r="G55550" s="162" t="s">
        <v>55795</v>
      </c>
    </row>
    <row r="55551" spans="7:7">
      <c r="G55551" s="162" t="s">
        <v>55796</v>
      </c>
    </row>
    <row r="55552" spans="7:7">
      <c r="G55552" s="162" t="s">
        <v>55797</v>
      </c>
    </row>
    <row r="55553" spans="7:7">
      <c r="G55553" s="162" t="s">
        <v>55798</v>
      </c>
    </row>
    <row r="55554" spans="7:7">
      <c r="G55554" s="162" t="s">
        <v>55799</v>
      </c>
    </row>
    <row r="55555" spans="7:7">
      <c r="G55555" s="162" t="s">
        <v>55800</v>
      </c>
    </row>
    <row r="55556" spans="7:7">
      <c r="G55556" s="162" t="s">
        <v>55801</v>
      </c>
    </row>
    <row r="55557" spans="7:7">
      <c r="G55557" s="162" t="s">
        <v>55802</v>
      </c>
    </row>
    <row r="55558" spans="7:7">
      <c r="G55558" s="162" t="s">
        <v>55803</v>
      </c>
    </row>
    <row r="55559" spans="7:7">
      <c r="G55559" s="162" t="s">
        <v>55804</v>
      </c>
    </row>
    <row r="55560" spans="7:7">
      <c r="G55560" s="162" t="s">
        <v>55805</v>
      </c>
    </row>
    <row r="55561" spans="7:7">
      <c r="G55561" s="162" t="s">
        <v>55806</v>
      </c>
    </row>
    <row r="55562" spans="7:7">
      <c r="G55562" s="162" t="s">
        <v>55807</v>
      </c>
    </row>
    <row r="55563" spans="7:7">
      <c r="G55563" s="162" t="s">
        <v>55808</v>
      </c>
    </row>
    <row r="55564" spans="7:7">
      <c r="G55564" s="162" t="s">
        <v>55809</v>
      </c>
    </row>
    <row r="55565" spans="7:7">
      <c r="G55565" s="162" t="s">
        <v>55810</v>
      </c>
    </row>
    <row r="55566" spans="7:7">
      <c r="G55566" s="162" t="s">
        <v>55811</v>
      </c>
    </row>
    <row r="55567" spans="7:7">
      <c r="G55567" s="162" t="s">
        <v>55812</v>
      </c>
    </row>
    <row r="55568" spans="7:7">
      <c r="G55568" s="162" t="s">
        <v>55813</v>
      </c>
    </row>
    <row r="55569" spans="7:7">
      <c r="G55569" s="162" t="s">
        <v>55814</v>
      </c>
    </row>
    <row r="55570" spans="7:7">
      <c r="G55570" s="162" t="s">
        <v>55815</v>
      </c>
    </row>
    <row r="55571" spans="7:7">
      <c r="G55571" s="162" t="s">
        <v>55816</v>
      </c>
    </row>
    <row r="55572" spans="7:7">
      <c r="G55572" s="162" t="s">
        <v>55817</v>
      </c>
    </row>
    <row r="55573" spans="7:7">
      <c r="G55573" s="162" t="s">
        <v>55818</v>
      </c>
    </row>
    <row r="55574" spans="7:7">
      <c r="G55574" s="162" t="s">
        <v>55819</v>
      </c>
    </row>
    <row r="55575" spans="7:7">
      <c r="G55575" s="162" t="s">
        <v>55820</v>
      </c>
    </row>
    <row r="55576" spans="7:7">
      <c r="G55576" s="162" t="s">
        <v>55821</v>
      </c>
    </row>
    <row r="55577" spans="7:7">
      <c r="G55577" s="162" t="s">
        <v>55822</v>
      </c>
    </row>
    <row r="55578" spans="7:7">
      <c r="G55578" s="162" t="s">
        <v>55823</v>
      </c>
    </row>
    <row r="55579" spans="7:7">
      <c r="G55579" s="162" t="s">
        <v>55824</v>
      </c>
    </row>
    <row r="55580" spans="7:7">
      <c r="G55580" s="162" t="s">
        <v>55825</v>
      </c>
    </row>
    <row r="55581" spans="7:7">
      <c r="G55581" s="162" t="s">
        <v>55826</v>
      </c>
    </row>
    <row r="55582" spans="7:7">
      <c r="G55582" s="162" t="s">
        <v>55827</v>
      </c>
    </row>
    <row r="55583" spans="7:7">
      <c r="G55583" s="162" t="s">
        <v>55828</v>
      </c>
    </row>
    <row r="55584" spans="7:7">
      <c r="G55584" s="162" t="s">
        <v>55829</v>
      </c>
    </row>
    <row r="55585" spans="7:7">
      <c r="G55585" s="162" t="s">
        <v>55830</v>
      </c>
    </row>
    <row r="55586" spans="7:7">
      <c r="G55586" s="162" t="s">
        <v>55831</v>
      </c>
    </row>
    <row r="55587" spans="7:7">
      <c r="G55587" s="162" t="s">
        <v>55832</v>
      </c>
    </row>
    <row r="55588" spans="7:7">
      <c r="G55588" s="162" t="s">
        <v>55833</v>
      </c>
    </row>
    <row r="55589" spans="7:7">
      <c r="G55589" s="162" t="s">
        <v>55834</v>
      </c>
    </row>
    <row r="55590" spans="7:7">
      <c r="G55590" s="162" t="s">
        <v>55835</v>
      </c>
    </row>
    <row r="55591" spans="7:7">
      <c r="G55591" s="162" t="s">
        <v>55836</v>
      </c>
    </row>
    <row r="55592" spans="7:7">
      <c r="G55592" s="162" t="s">
        <v>55837</v>
      </c>
    </row>
    <row r="55593" spans="7:7">
      <c r="G55593" s="162" t="s">
        <v>55838</v>
      </c>
    </row>
    <row r="55594" spans="7:7">
      <c r="G55594" s="162" t="s">
        <v>55839</v>
      </c>
    </row>
    <row r="55595" spans="7:7">
      <c r="G55595" s="162" t="s">
        <v>55840</v>
      </c>
    </row>
    <row r="55596" spans="7:7">
      <c r="G55596" s="162" t="s">
        <v>55841</v>
      </c>
    </row>
    <row r="55597" spans="7:7">
      <c r="G55597" s="162" t="s">
        <v>55842</v>
      </c>
    </row>
    <row r="55598" spans="7:7">
      <c r="G55598" s="162" t="s">
        <v>55843</v>
      </c>
    </row>
    <row r="55599" spans="7:7">
      <c r="G55599" s="162" t="s">
        <v>55844</v>
      </c>
    </row>
    <row r="55600" spans="7:7">
      <c r="G55600" s="162" t="s">
        <v>55845</v>
      </c>
    </row>
    <row r="55601" spans="7:7">
      <c r="G55601" s="162" t="s">
        <v>55846</v>
      </c>
    </row>
    <row r="55602" spans="7:7">
      <c r="G55602" s="162" t="s">
        <v>55847</v>
      </c>
    </row>
    <row r="55603" spans="7:7">
      <c r="G55603" s="162" t="s">
        <v>55848</v>
      </c>
    </row>
    <row r="55604" spans="7:7">
      <c r="G55604" s="162" t="s">
        <v>55849</v>
      </c>
    </row>
    <row r="55605" spans="7:7">
      <c r="G55605" s="162" t="s">
        <v>55850</v>
      </c>
    </row>
    <row r="55606" spans="7:7">
      <c r="G55606" s="162" t="s">
        <v>55851</v>
      </c>
    </row>
    <row r="55607" spans="7:7">
      <c r="G55607" s="162" t="s">
        <v>55852</v>
      </c>
    </row>
    <row r="55608" spans="7:7">
      <c r="G55608" s="162" t="s">
        <v>55853</v>
      </c>
    </row>
    <row r="55609" spans="7:7">
      <c r="G55609" s="162" t="s">
        <v>55854</v>
      </c>
    </row>
    <row r="55610" spans="7:7">
      <c r="G55610" s="162" t="s">
        <v>55855</v>
      </c>
    </row>
    <row r="55611" spans="7:7">
      <c r="G55611" s="162" t="s">
        <v>55856</v>
      </c>
    </row>
    <row r="55612" spans="7:7">
      <c r="G55612" s="162" t="s">
        <v>55857</v>
      </c>
    </row>
    <row r="55613" spans="7:7">
      <c r="G55613" s="162" t="s">
        <v>55858</v>
      </c>
    </row>
    <row r="55614" spans="7:7">
      <c r="G55614" s="162" t="s">
        <v>55859</v>
      </c>
    </row>
    <row r="55615" spans="7:7">
      <c r="G55615" s="162" t="s">
        <v>55860</v>
      </c>
    </row>
    <row r="55616" spans="7:7">
      <c r="G55616" s="162" t="s">
        <v>55861</v>
      </c>
    </row>
    <row r="55617" spans="7:7">
      <c r="G55617" s="162" t="s">
        <v>55862</v>
      </c>
    </row>
    <row r="55618" spans="7:7">
      <c r="G55618" s="162" t="s">
        <v>55863</v>
      </c>
    </row>
    <row r="55619" spans="7:7">
      <c r="G55619" s="162" t="s">
        <v>55864</v>
      </c>
    </row>
    <row r="55620" spans="7:7">
      <c r="G55620" s="162" t="s">
        <v>55865</v>
      </c>
    </row>
    <row r="55621" spans="7:7">
      <c r="G55621" s="162" t="s">
        <v>55866</v>
      </c>
    </row>
    <row r="55622" spans="7:7">
      <c r="G55622" s="162" t="s">
        <v>55867</v>
      </c>
    </row>
    <row r="55623" spans="7:7">
      <c r="G55623" s="162" t="s">
        <v>55868</v>
      </c>
    </row>
    <row r="55624" spans="7:7">
      <c r="G55624" s="162" t="s">
        <v>55869</v>
      </c>
    </row>
    <row r="55625" spans="7:7">
      <c r="G55625" s="162" t="s">
        <v>55870</v>
      </c>
    </row>
    <row r="55626" spans="7:7">
      <c r="G55626" s="162" t="s">
        <v>55871</v>
      </c>
    </row>
    <row r="55627" spans="7:7">
      <c r="G55627" s="162" t="s">
        <v>55872</v>
      </c>
    </row>
    <row r="55628" spans="7:7">
      <c r="G55628" s="162" t="s">
        <v>55873</v>
      </c>
    </row>
    <row r="55629" spans="7:7">
      <c r="G55629" s="162" t="s">
        <v>55874</v>
      </c>
    </row>
    <row r="55630" spans="7:7">
      <c r="G55630" s="162" t="s">
        <v>55875</v>
      </c>
    </row>
    <row r="55631" spans="7:7">
      <c r="G55631" s="162" t="s">
        <v>55876</v>
      </c>
    </row>
    <row r="55632" spans="7:7">
      <c r="G55632" s="162" t="s">
        <v>55877</v>
      </c>
    </row>
    <row r="55633" spans="7:7">
      <c r="G55633" s="162" t="s">
        <v>55878</v>
      </c>
    </row>
    <row r="55634" spans="7:7">
      <c r="G55634" s="162" t="s">
        <v>55879</v>
      </c>
    </row>
    <row r="55635" spans="7:7">
      <c r="G55635" s="162" t="s">
        <v>55880</v>
      </c>
    </row>
    <row r="55636" spans="7:7">
      <c r="G55636" s="162" t="s">
        <v>55881</v>
      </c>
    </row>
    <row r="55637" spans="7:7">
      <c r="G55637" s="162" t="s">
        <v>55882</v>
      </c>
    </row>
    <row r="55638" spans="7:7">
      <c r="G55638" s="162" t="s">
        <v>55883</v>
      </c>
    </row>
    <row r="55639" spans="7:7">
      <c r="G55639" s="162" t="s">
        <v>55884</v>
      </c>
    </row>
    <row r="55640" spans="7:7">
      <c r="G55640" s="162" t="s">
        <v>55885</v>
      </c>
    </row>
    <row r="55641" spans="7:7">
      <c r="G55641" s="162" t="s">
        <v>55886</v>
      </c>
    </row>
    <row r="55642" spans="7:7">
      <c r="G55642" s="162" t="s">
        <v>55887</v>
      </c>
    </row>
    <row r="55643" spans="7:7">
      <c r="G55643" s="162" t="s">
        <v>55888</v>
      </c>
    </row>
    <row r="55644" spans="7:7">
      <c r="G55644" s="162" t="s">
        <v>55889</v>
      </c>
    </row>
    <row r="55645" spans="7:7">
      <c r="G55645" s="162" t="s">
        <v>55890</v>
      </c>
    </row>
    <row r="55646" spans="7:7">
      <c r="G55646" s="162" t="s">
        <v>55891</v>
      </c>
    </row>
    <row r="55647" spans="7:7">
      <c r="G55647" s="162" t="s">
        <v>55892</v>
      </c>
    </row>
    <row r="55648" spans="7:7">
      <c r="G55648" s="162" t="s">
        <v>55893</v>
      </c>
    </row>
    <row r="55649" spans="7:7">
      <c r="G55649" s="162" t="s">
        <v>55894</v>
      </c>
    </row>
    <row r="55650" spans="7:7">
      <c r="G55650" s="162" t="s">
        <v>55895</v>
      </c>
    </row>
    <row r="55651" spans="7:7">
      <c r="G55651" s="162" t="s">
        <v>55896</v>
      </c>
    </row>
    <row r="55652" spans="7:7">
      <c r="G55652" s="162" t="s">
        <v>55897</v>
      </c>
    </row>
    <row r="55653" spans="7:7">
      <c r="G55653" s="162" t="s">
        <v>55898</v>
      </c>
    </row>
    <row r="55654" spans="7:7">
      <c r="G55654" s="162" t="s">
        <v>55899</v>
      </c>
    </row>
    <row r="55655" spans="7:7">
      <c r="G55655" s="162" t="s">
        <v>55900</v>
      </c>
    </row>
    <row r="55656" spans="7:7">
      <c r="G55656" s="162" t="s">
        <v>55901</v>
      </c>
    </row>
    <row r="55657" spans="7:7">
      <c r="G55657" s="162" t="s">
        <v>55902</v>
      </c>
    </row>
    <row r="55658" spans="7:7">
      <c r="G55658" s="162" t="s">
        <v>55903</v>
      </c>
    </row>
    <row r="55659" spans="7:7">
      <c r="G55659" s="162" t="s">
        <v>55904</v>
      </c>
    </row>
    <row r="55660" spans="7:7">
      <c r="G55660" s="162" t="s">
        <v>55905</v>
      </c>
    </row>
    <row r="55661" spans="7:7">
      <c r="G55661" s="162" t="s">
        <v>55906</v>
      </c>
    </row>
    <row r="55662" spans="7:7">
      <c r="G55662" s="162" t="s">
        <v>55907</v>
      </c>
    </row>
    <row r="55663" spans="7:7">
      <c r="G55663" s="162" t="s">
        <v>55908</v>
      </c>
    </row>
    <row r="55664" spans="7:7">
      <c r="G55664" s="162" t="s">
        <v>55909</v>
      </c>
    </row>
    <row r="55665" spans="7:7">
      <c r="G55665" s="162" t="s">
        <v>55910</v>
      </c>
    </row>
    <row r="55666" spans="7:7">
      <c r="G55666" s="162" t="s">
        <v>55911</v>
      </c>
    </row>
    <row r="55667" spans="7:7">
      <c r="G55667" s="162" t="s">
        <v>55912</v>
      </c>
    </row>
    <row r="55668" spans="7:7">
      <c r="G55668" s="162" t="s">
        <v>55913</v>
      </c>
    </row>
    <row r="55669" spans="7:7">
      <c r="G55669" s="162" t="s">
        <v>55914</v>
      </c>
    </row>
    <row r="55670" spans="7:7">
      <c r="G55670" s="162" t="s">
        <v>55915</v>
      </c>
    </row>
    <row r="55671" spans="7:7">
      <c r="G55671" s="162" t="s">
        <v>55916</v>
      </c>
    </row>
    <row r="55672" spans="7:7">
      <c r="G55672" s="162" t="s">
        <v>55917</v>
      </c>
    </row>
    <row r="55673" spans="7:7">
      <c r="G55673" s="162" t="s">
        <v>55918</v>
      </c>
    </row>
    <row r="55674" spans="7:7">
      <c r="G55674" s="162" t="s">
        <v>55919</v>
      </c>
    </row>
    <row r="55675" spans="7:7">
      <c r="G55675" s="162" t="s">
        <v>55920</v>
      </c>
    </row>
    <row r="55676" spans="7:7">
      <c r="G55676" s="162" t="s">
        <v>55921</v>
      </c>
    </row>
    <row r="55677" spans="7:7">
      <c r="G55677" s="162" t="s">
        <v>55922</v>
      </c>
    </row>
    <row r="55678" spans="7:7">
      <c r="G55678" s="162" t="s">
        <v>55923</v>
      </c>
    </row>
    <row r="55679" spans="7:7">
      <c r="G55679" s="162" t="s">
        <v>55924</v>
      </c>
    </row>
    <row r="55680" spans="7:7">
      <c r="G55680" s="162" t="s">
        <v>55925</v>
      </c>
    </row>
    <row r="55681" spans="7:7">
      <c r="G55681" s="162" t="s">
        <v>55926</v>
      </c>
    </row>
    <row r="55682" spans="7:7">
      <c r="G55682" s="162" t="s">
        <v>55927</v>
      </c>
    </row>
    <row r="55683" spans="7:7">
      <c r="G55683" s="162" t="s">
        <v>55928</v>
      </c>
    </row>
    <row r="55684" spans="7:7">
      <c r="G55684" s="162" t="s">
        <v>55929</v>
      </c>
    </row>
    <row r="55685" spans="7:7">
      <c r="G55685" s="162" t="s">
        <v>55930</v>
      </c>
    </row>
    <row r="55686" spans="7:7">
      <c r="G55686" s="162" t="s">
        <v>55931</v>
      </c>
    </row>
    <row r="55687" spans="7:7">
      <c r="G55687" s="162" t="s">
        <v>55932</v>
      </c>
    </row>
    <row r="55688" spans="7:7">
      <c r="G55688" s="162" t="s">
        <v>55933</v>
      </c>
    </row>
    <row r="55689" spans="7:7">
      <c r="G55689" s="162" t="s">
        <v>55934</v>
      </c>
    </row>
    <row r="55690" spans="7:7">
      <c r="G55690" s="162" t="s">
        <v>55935</v>
      </c>
    </row>
    <row r="55691" spans="7:7">
      <c r="G55691" s="162" t="s">
        <v>55936</v>
      </c>
    </row>
    <row r="55692" spans="7:7">
      <c r="G55692" s="162" t="s">
        <v>55937</v>
      </c>
    </row>
    <row r="55693" spans="7:7">
      <c r="G55693" s="162" t="s">
        <v>55938</v>
      </c>
    </row>
    <row r="55694" spans="7:7">
      <c r="G55694" s="162" t="s">
        <v>55939</v>
      </c>
    </row>
    <row r="55695" spans="7:7">
      <c r="G55695" s="162" t="s">
        <v>55940</v>
      </c>
    </row>
    <row r="55696" spans="7:7">
      <c r="G55696" s="162" t="s">
        <v>55941</v>
      </c>
    </row>
    <row r="55697" spans="7:7">
      <c r="G55697" s="162" t="s">
        <v>55942</v>
      </c>
    </row>
    <row r="55698" spans="7:7">
      <c r="G55698" s="162" t="s">
        <v>55943</v>
      </c>
    </row>
    <row r="55699" spans="7:7">
      <c r="G55699" s="162" t="s">
        <v>55944</v>
      </c>
    </row>
    <row r="55700" spans="7:7">
      <c r="G55700" s="162" t="s">
        <v>55945</v>
      </c>
    </row>
    <row r="55701" spans="7:7">
      <c r="G55701" s="162" t="s">
        <v>55946</v>
      </c>
    </row>
    <row r="55702" spans="7:7">
      <c r="G55702" s="162" t="s">
        <v>55947</v>
      </c>
    </row>
    <row r="55703" spans="7:7">
      <c r="G55703" s="162" t="s">
        <v>55948</v>
      </c>
    </row>
    <row r="55704" spans="7:7">
      <c r="G55704" s="162" t="s">
        <v>55949</v>
      </c>
    </row>
    <row r="55705" spans="7:7">
      <c r="G55705" s="162" t="s">
        <v>55950</v>
      </c>
    </row>
    <row r="55706" spans="7:7">
      <c r="G55706" s="162" t="s">
        <v>55951</v>
      </c>
    </row>
    <row r="55707" spans="7:7">
      <c r="G55707" s="162" t="s">
        <v>55952</v>
      </c>
    </row>
    <row r="55708" spans="7:7">
      <c r="G55708" s="162" t="s">
        <v>55953</v>
      </c>
    </row>
    <row r="55709" spans="7:7">
      <c r="G55709" s="162" t="s">
        <v>55954</v>
      </c>
    </row>
    <row r="55710" spans="7:7">
      <c r="G55710" s="162" t="s">
        <v>55955</v>
      </c>
    </row>
    <row r="55711" spans="7:7">
      <c r="G55711" s="162" t="s">
        <v>55956</v>
      </c>
    </row>
    <row r="55712" spans="7:7">
      <c r="G55712" s="162" t="s">
        <v>55957</v>
      </c>
    </row>
    <row r="55713" spans="7:7">
      <c r="G55713" s="162" t="s">
        <v>55958</v>
      </c>
    </row>
    <row r="55714" spans="7:7">
      <c r="G55714" s="162" t="s">
        <v>55959</v>
      </c>
    </row>
    <row r="55715" spans="7:7">
      <c r="G55715" s="162" t="s">
        <v>55960</v>
      </c>
    </row>
    <row r="55716" spans="7:7">
      <c r="G55716" s="162" t="s">
        <v>55961</v>
      </c>
    </row>
    <row r="55717" spans="7:7">
      <c r="G55717" s="162" t="s">
        <v>55962</v>
      </c>
    </row>
    <row r="55718" spans="7:7">
      <c r="G55718" s="162" t="s">
        <v>55963</v>
      </c>
    </row>
    <row r="55719" spans="7:7">
      <c r="G55719" s="162" t="s">
        <v>55964</v>
      </c>
    </row>
    <row r="55720" spans="7:7">
      <c r="G55720" s="162" t="s">
        <v>55965</v>
      </c>
    </row>
    <row r="55721" spans="7:7">
      <c r="G55721" s="162" t="s">
        <v>55966</v>
      </c>
    </row>
    <row r="55722" spans="7:7">
      <c r="G55722" s="162" t="s">
        <v>55967</v>
      </c>
    </row>
    <row r="55723" spans="7:7">
      <c r="G55723" s="162" t="s">
        <v>55968</v>
      </c>
    </row>
    <row r="55724" spans="7:7">
      <c r="G55724" s="162" t="s">
        <v>55969</v>
      </c>
    </row>
    <row r="55725" spans="7:7">
      <c r="G55725" s="162" t="s">
        <v>55970</v>
      </c>
    </row>
    <row r="55726" spans="7:7">
      <c r="G55726" s="162" t="s">
        <v>55971</v>
      </c>
    </row>
    <row r="55727" spans="7:7">
      <c r="G55727" s="162" t="s">
        <v>55972</v>
      </c>
    </row>
    <row r="55728" spans="7:7">
      <c r="G55728" s="162" t="s">
        <v>55973</v>
      </c>
    </row>
    <row r="55729" spans="7:7">
      <c r="G55729" s="162" t="s">
        <v>55974</v>
      </c>
    </row>
    <row r="55730" spans="7:7">
      <c r="G55730" s="162" t="s">
        <v>55975</v>
      </c>
    </row>
    <row r="55731" spans="7:7">
      <c r="G55731" s="162" t="s">
        <v>55976</v>
      </c>
    </row>
    <row r="55732" spans="7:7">
      <c r="G55732" s="162" t="s">
        <v>55977</v>
      </c>
    </row>
    <row r="55733" spans="7:7">
      <c r="G55733" s="162" t="s">
        <v>55978</v>
      </c>
    </row>
    <row r="55734" spans="7:7">
      <c r="G55734" s="162" t="s">
        <v>55979</v>
      </c>
    </row>
    <row r="55735" spans="7:7">
      <c r="G55735" s="162" t="s">
        <v>55980</v>
      </c>
    </row>
    <row r="55736" spans="7:7">
      <c r="G55736" s="162" t="s">
        <v>55981</v>
      </c>
    </row>
    <row r="55737" spans="7:7">
      <c r="G55737" s="162" t="s">
        <v>55982</v>
      </c>
    </row>
    <row r="55738" spans="7:7">
      <c r="G55738" s="162" t="s">
        <v>55983</v>
      </c>
    </row>
    <row r="55739" spans="7:7">
      <c r="G55739" s="162" t="s">
        <v>55984</v>
      </c>
    </row>
    <row r="55740" spans="7:7">
      <c r="G55740" s="162" t="s">
        <v>55985</v>
      </c>
    </row>
    <row r="55741" spans="7:7">
      <c r="G55741" s="162" t="s">
        <v>55986</v>
      </c>
    </row>
    <row r="55742" spans="7:7">
      <c r="G55742" s="162" t="s">
        <v>55987</v>
      </c>
    </row>
    <row r="55743" spans="7:7">
      <c r="G55743" s="162" t="s">
        <v>55988</v>
      </c>
    </row>
    <row r="55744" spans="7:7">
      <c r="G55744" s="162" t="s">
        <v>55989</v>
      </c>
    </row>
    <row r="55745" spans="7:7">
      <c r="G55745" s="162" t="s">
        <v>55990</v>
      </c>
    </row>
    <row r="55746" spans="7:7">
      <c r="G55746" s="162" t="s">
        <v>55991</v>
      </c>
    </row>
    <row r="55747" spans="7:7">
      <c r="G55747" s="162" t="s">
        <v>55992</v>
      </c>
    </row>
    <row r="55748" spans="7:7">
      <c r="G55748" s="162" t="s">
        <v>55993</v>
      </c>
    </row>
    <row r="55749" spans="7:7">
      <c r="G55749" s="162" t="s">
        <v>55994</v>
      </c>
    </row>
    <row r="55750" spans="7:7">
      <c r="G55750" s="162" t="s">
        <v>55995</v>
      </c>
    </row>
    <row r="55751" spans="7:7">
      <c r="G55751" s="162" t="s">
        <v>55996</v>
      </c>
    </row>
    <row r="55752" spans="7:7">
      <c r="G55752" s="162" t="s">
        <v>55997</v>
      </c>
    </row>
    <row r="55753" spans="7:7">
      <c r="G55753" s="162" t="s">
        <v>55998</v>
      </c>
    </row>
    <row r="55754" spans="7:7">
      <c r="G55754" s="162" t="s">
        <v>55999</v>
      </c>
    </row>
    <row r="55755" spans="7:7">
      <c r="G55755" s="162" t="s">
        <v>56000</v>
      </c>
    </row>
    <row r="55756" spans="7:7">
      <c r="G55756" s="162" t="s">
        <v>56001</v>
      </c>
    </row>
    <row r="55757" spans="7:7">
      <c r="G55757" s="162" t="s">
        <v>56002</v>
      </c>
    </row>
    <row r="55758" spans="7:7">
      <c r="G55758" s="162" t="s">
        <v>56003</v>
      </c>
    </row>
    <row r="55759" spans="7:7">
      <c r="G55759" s="162" t="s">
        <v>56004</v>
      </c>
    </row>
    <row r="55760" spans="7:7">
      <c r="G55760" s="162" t="s">
        <v>56005</v>
      </c>
    </row>
    <row r="55761" spans="7:7">
      <c r="G55761" s="162" t="s">
        <v>56006</v>
      </c>
    </row>
    <row r="55762" spans="7:7">
      <c r="G55762" s="162" t="s">
        <v>56007</v>
      </c>
    </row>
    <row r="55763" spans="7:7">
      <c r="G55763" s="162" t="s">
        <v>56008</v>
      </c>
    </row>
    <row r="55764" spans="7:7">
      <c r="G55764" s="162" t="s">
        <v>56009</v>
      </c>
    </row>
    <row r="55765" spans="7:7">
      <c r="G55765" s="162" t="s">
        <v>56010</v>
      </c>
    </row>
    <row r="55766" spans="7:7">
      <c r="G55766" s="162" t="s">
        <v>56011</v>
      </c>
    </row>
    <row r="55767" spans="7:7">
      <c r="G55767" s="162" t="s">
        <v>56012</v>
      </c>
    </row>
    <row r="55768" spans="7:7">
      <c r="G55768" s="162" t="s">
        <v>56013</v>
      </c>
    </row>
    <row r="55769" spans="7:7">
      <c r="G55769" s="162" t="s">
        <v>56014</v>
      </c>
    </row>
    <row r="55770" spans="7:7">
      <c r="G55770" s="162" t="s">
        <v>56015</v>
      </c>
    </row>
    <row r="55771" spans="7:7">
      <c r="G55771" s="162" t="s">
        <v>56016</v>
      </c>
    </row>
    <row r="55772" spans="7:7">
      <c r="G55772" s="162" t="s">
        <v>56017</v>
      </c>
    </row>
    <row r="55773" spans="7:7">
      <c r="G55773" s="162" t="s">
        <v>56018</v>
      </c>
    </row>
    <row r="55774" spans="7:7">
      <c r="G55774" s="162" t="s">
        <v>56019</v>
      </c>
    </row>
    <row r="55775" spans="7:7">
      <c r="G55775" s="162" t="s">
        <v>56020</v>
      </c>
    </row>
    <row r="55776" spans="7:7">
      <c r="G55776" s="162" t="s">
        <v>56021</v>
      </c>
    </row>
    <row r="55777" spans="7:7">
      <c r="G55777" s="162" t="s">
        <v>56022</v>
      </c>
    </row>
    <row r="55778" spans="7:7">
      <c r="G55778" s="162" t="s">
        <v>56023</v>
      </c>
    </row>
    <row r="55779" spans="7:7">
      <c r="G55779" s="162" t="s">
        <v>56024</v>
      </c>
    </row>
    <row r="55780" spans="7:7">
      <c r="G55780" s="162" t="s">
        <v>56025</v>
      </c>
    </row>
    <row r="55781" spans="7:7">
      <c r="G55781" s="162" t="s">
        <v>56026</v>
      </c>
    </row>
    <row r="55782" spans="7:7">
      <c r="G55782" s="162" t="s">
        <v>56027</v>
      </c>
    </row>
    <row r="55783" spans="7:7">
      <c r="G55783" s="162" t="s">
        <v>56028</v>
      </c>
    </row>
    <row r="55784" spans="7:7">
      <c r="G55784" s="162" t="s">
        <v>56029</v>
      </c>
    </row>
    <row r="55785" spans="7:7">
      <c r="G55785" s="162" t="s">
        <v>56030</v>
      </c>
    </row>
    <row r="55786" spans="7:7">
      <c r="G55786" s="162" t="s">
        <v>56031</v>
      </c>
    </row>
    <row r="55787" spans="7:7">
      <c r="G55787" s="162" t="s">
        <v>56032</v>
      </c>
    </row>
    <row r="55788" spans="7:7">
      <c r="G55788" s="162" t="s">
        <v>56033</v>
      </c>
    </row>
    <row r="55789" spans="7:7">
      <c r="G55789" s="162" t="s">
        <v>56034</v>
      </c>
    </row>
    <row r="55790" spans="7:7">
      <c r="G55790" s="162" t="s">
        <v>56035</v>
      </c>
    </row>
    <row r="55791" spans="7:7">
      <c r="G55791" s="162" t="s">
        <v>56036</v>
      </c>
    </row>
    <row r="55792" spans="7:7">
      <c r="G55792" s="162" t="s">
        <v>56037</v>
      </c>
    </row>
    <row r="55793" spans="7:7">
      <c r="G55793" s="162" t="s">
        <v>56038</v>
      </c>
    </row>
    <row r="55794" spans="7:7">
      <c r="G55794" s="162" t="s">
        <v>56039</v>
      </c>
    </row>
    <row r="55795" spans="7:7">
      <c r="G55795" s="162" t="s">
        <v>56040</v>
      </c>
    </row>
    <row r="55796" spans="7:7">
      <c r="G55796" s="162" t="s">
        <v>56041</v>
      </c>
    </row>
    <row r="55797" spans="7:7">
      <c r="G55797" s="162" t="s">
        <v>56042</v>
      </c>
    </row>
    <row r="55798" spans="7:7">
      <c r="G55798" s="162" t="s">
        <v>56043</v>
      </c>
    </row>
    <row r="55799" spans="7:7">
      <c r="G55799" s="162" t="s">
        <v>56044</v>
      </c>
    </row>
    <row r="55800" spans="7:7">
      <c r="G55800" s="162" t="s">
        <v>56045</v>
      </c>
    </row>
    <row r="55801" spans="7:7">
      <c r="G55801" s="162" t="s">
        <v>56046</v>
      </c>
    </row>
    <row r="55802" spans="7:7">
      <c r="G55802" s="162" t="s">
        <v>56047</v>
      </c>
    </row>
    <row r="55803" spans="7:7">
      <c r="G55803" s="162" t="s">
        <v>56048</v>
      </c>
    </row>
    <row r="55804" spans="7:7">
      <c r="G55804" s="162" t="s">
        <v>56049</v>
      </c>
    </row>
    <row r="55805" spans="7:7">
      <c r="G55805" s="162" t="s">
        <v>56050</v>
      </c>
    </row>
    <row r="55806" spans="7:7">
      <c r="G55806" s="162" t="s">
        <v>56051</v>
      </c>
    </row>
    <row r="55807" spans="7:7">
      <c r="G55807" s="162" t="s">
        <v>56052</v>
      </c>
    </row>
    <row r="55808" spans="7:7">
      <c r="G55808" s="162" t="s">
        <v>56053</v>
      </c>
    </row>
    <row r="55809" spans="7:7">
      <c r="G55809" s="162" t="s">
        <v>56054</v>
      </c>
    </row>
    <row r="55810" spans="7:7">
      <c r="G55810" s="162" t="s">
        <v>56055</v>
      </c>
    </row>
    <row r="55811" spans="7:7">
      <c r="G55811" s="162" t="s">
        <v>56056</v>
      </c>
    </row>
    <row r="55812" spans="7:7">
      <c r="G55812" s="162" t="s">
        <v>56057</v>
      </c>
    </row>
    <row r="55813" spans="7:7">
      <c r="G55813" s="162" t="s">
        <v>56058</v>
      </c>
    </row>
    <row r="55814" spans="7:7">
      <c r="G55814" s="162" t="s">
        <v>56059</v>
      </c>
    </row>
    <row r="55815" spans="7:7">
      <c r="G55815" s="162" t="s">
        <v>56060</v>
      </c>
    </row>
    <row r="55816" spans="7:7">
      <c r="G55816" s="162" t="s">
        <v>56061</v>
      </c>
    </row>
    <row r="55817" spans="7:7">
      <c r="G55817" s="162" t="s">
        <v>56062</v>
      </c>
    </row>
    <row r="55818" spans="7:7">
      <c r="G55818" s="162" t="s">
        <v>56063</v>
      </c>
    </row>
    <row r="55819" spans="7:7">
      <c r="G55819" s="162" t="s">
        <v>56064</v>
      </c>
    </row>
    <row r="55820" spans="7:7">
      <c r="G55820" s="162" t="s">
        <v>56065</v>
      </c>
    </row>
    <row r="55821" spans="7:7">
      <c r="G55821" s="162" t="s">
        <v>56066</v>
      </c>
    </row>
    <row r="55822" spans="7:7">
      <c r="G55822" s="162" t="s">
        <v>56067</v>
      </c>
    </row>
    <row r="55823" spans="7:7">
      <c r="G55823" s="162" t="s">
        <v>56068</v>
      </c>
    </row>
    <row r="55824" spans="7:7">
      <c r="G55824" s="162" t="s">
        <v>56069</v>
      </c>
    </row>
    <row r="55825" spans="7:7">
      <c r="G55825" s="162" t="s">
        <v>56070</v>
      </c>
    </row>
    <row r="55826" spans="7:7">
      <c r="G55826" s="162" t="s">
        <v>56071</v>
      </c>
    </row>
    <row r="55827" spans="7:7">
      <c r="G55827" s="162" t="s">
        <v>56072</v>
      </c>
    </row>
    <row r="55828" spans="7:7">
      <c r="G55828" s="162" t="s">
        <v>56073</v>
      </c>
    </row>
    <row r="55829" spans="7:7">
      <c r="G55829" s="162" t="s">
        <v>56074</v>
      </c>
    </row>
    <row r="55830" spans="7:7">
      <c r="G55830" s="162" t="s">
        <v>56075</v>
      </c>
    </row>
    <row r="55831" spans="7:7">
      <c r="G55831" s="162" t="s">
        <v>56076</v>
      </c>
    </row>
    <row r="55832" spans="7:7">
      <c r="G55832" s="162" t="s">
        <v>56077</v>
      </c>
    </row>
    <row r="55833" spans="7:7">
      <c r="G55833" s="162" t="s">
        <v>56078</v>
      </c>
    </row>
    <row r="55834" spans="7:7">
      <c r="G55834" s="162" t="s">
        <v>56079</v>
      </c>
    </row>
    <row r="55835" spans="7:7">
      <c r="G55835" s="162" t="s">
        <v>56080</v>
      </c>
    </row>
    <row r="55836" spans="7:7">
      <c r="G55836" s="162" t="s">
        <v>56081</v>
      </c>
    </row>
    <row r="55837" spans="7:7">
      <c r="G55837" s="162" t="s">
        <v>56082</v>
      </c>
    </row>
    <row r="55838" spans="7:7">
      <c r="G55838" s="162" t="s">
        <v>56083</v>
      </c>
    </row>
    <row r="55839" spans="7:7">
      <c r="G55839" s="162" t="s">
        <v>56084</v>
      </c>
    </row>
    <row r="55840" spans="7:7">
      <c r="G55840" s="162" t="s">
        <v>56085</v>
      </c>
    </row>
    <row r="55841" spans="7:7">
      <c r="G55841" s="162" t="s">
        <v>56086</v>
      </c>
    </row>
    <row r="55842" spans="7:7">
      <c r="G55842" s="162" t="s">
        <v>56087</v>
      </c>
    </row>
    <row r="55843" spans="7:7">
      <c r="G55843" s="162" t="s">
        <v>56088</v>
      </c>
    </row>
    <row r="55844" spans="7:7">
      <c r="G55844" s="162" t="s">
        <v>56089</v>
      </c>
    </row>
    <row r="55845" spans="7:7">
      <c r="G55845" s="162" t="s">
        <v>56090</v>
      </c>
    </row>
    <row r="55846" spans="7:7">
      <c r="G55846" s="162" t="s">
        <v>56091</v>
      </c>
    </row>
    <row r="55847" spans="7:7">
      <c r="G55847" s="162" t="s">
        <v>56092</v>
      </c>
    </row>
    <row r="55848" spans="7:7">
      <c r="G55848" s="162" t="s">
        <v>56093</v>
      </c>
    </row>
    <row r="55849" spans="7:7">
      <c r="G55849" s="162" t="s">
        <v>56094</v>
      </c>
    </row>
    <row r="55850" spans="7:7">
      <c r="G55850" s="162" t="s">
        <v>56095</v>
      </c>
    </row>
    <row r="55851" spans="7:7">
      <c r="G55851" s="162" t="s">
        <v>56096</v>
      </c>
    </row>
    <row r="55852" spans="7:7">
      <c r="G55852" s="162" t="s">
        <v>56097</v>
      </c>
    </row>
    <row r="55853" spans="7:7">
      <c r="G55853" s="162" t="s">
        <v>56098</v>
      </c>
    </row>
    <row r="55854" spans="7:7">
      <c r="G55854" s="162" t="s">
        <v>56099</v>
      </c>
    </row>
    <row r="55855" spans="7:7">
      <c r="G55855" s="162" t="s">
        <v>56100</v>
      </c>
    </row>
    <row r="55856" spans="7:7">
      <c r="G55856" s="162" t="s">
        <v>56101</v>
      </c>
    </row>
    <row r="55857" spans="7:7">
      <c r="G55857" s="162" t="s">
        <v>56102</v>
      </c>
    </row>
    <row r="55858" spans="7:7">
      <c r="G55858" s="162" t="s">
        <v>56103</v>
      </c>
    </row>
    <row r="55859" spans="7:7">
      <c r="G55859" s="162" t="s">
        <v>56104</v>
      </c>
    </row>
    <row r="55860" spans="7:7">
      <c r="G55860" s="162" t="s">
        <v>56105</v>
      </c>
    </row>
    <row r="55861" spans="7:7">
      <c r="G55861" s="162" t="s">
        <v>56106</v>
      </c>
    </row>
    <row r="55862" spans="7:7">
      <c r="G55862" s="162" t="s">
        <v>56107</v>
      </c>
    </row>
    <row r="55863" spans="7:7">
      <c r="G55863" s="162" t="s">
        <v>56108</v>
      </c>
    </row>
    <row r="55864" spans="7:7">
      <c r="G55864" s="162" t="s">
        <v>56109</v>
      </c>
    </row>
    <row r="55865" spans="7:7">
      <c r="G55865" s="162" t="s">
        <v>56110</v>
      </c>
    </row>
    <row r="55866" spans="7:7">
      <c r="G55866" s="162" t="s">
        <v>56111</v>
      </c>
    </row>
    <row r="55867" spans="7:7">
      <c r="G55867" s="162" t="s">
        <v>56112</v>
      </c>
    </row>
    <row r="55868" spans="7:7">
      <c r="G55868" s="162" t="s">
        <v>56113</v>
      </c>
    </row>
    <row r="55869" spans="7:7">
      <c r="G55869" s="162" t="s">
        <v>56114</v>
      </c>
    </row>
    <row r="55870" spans="7:7">
      <c r="G55870" s="162" t="s">
        <v>56115</v>
      </c>
    </row>
    <row r="55871" spans="7:7">
      <c r="G55871" s="162" t="s">
        <v>56116</v>
      </c>
    </row>
    <row r="55872" spans="7:7">
      <c r="G55872" s="162" t="s">
        <v>56117</v>
      </c>
    </row>
    <row r="55873" spans="7:7">
      <c r="G55873" s="162" t="s">
        <v>56118</v>
      </c>
    </row>
    <row r="55874" spans="7:7">
      <c r="G55874" s="162" t="s">
        <v>56119</v>
      </c>
    </row>
    <row r="55875" spans="7:7">
      <c r="G55875" s="162" t="s">
        <v>56120</v>
      </c>
    </row>
    <row r="55876" spans="7:7">
      <c r="G55876" s="162" t="s">
        <v>56121</v>
      </c>
    </row>
    <row r="55877" spans="7:7">
      <c r="G55877" s="162" t="s">
        <v>56122</v>
      </c>
    </row>
    <row r="55878" spans="7:7">
      <c r="G55878" s="162" t="s">
        <v>56123</v>
      </c>
    </row>
    <row r="55879" spans="7:7">
      <c r="G55879" s="162" t="s">
        <v>56124</v>
      </c>
    </row>
    <row r="55880" spans="7:7">
      <c r="G55880" s="162" t="s">
        <v>56125</v>
      </c>
    </row>
    <row r="55881" spans="7:7">
      <c r="G55881" s="162" t="s">
        <v>56126</v>
      </c>
    </row>
    <row r="55882" spans="7:7">
      <c r="G55882" s="162" t="s">
        <v>56127</v>
      </c>
    </row>
    <row r="55883" spans="7:7">
      <c r="G55883" s="162" t="s">
        <v>56128</v>
      </c>
    </row>
    <row r="55884" spans="7:7">
      <c r="G55884" s="162" t="s">
        <v>56129</v>
      </c>
    </row>
    <row r="55885" spans="7:7">
      <c r="G55885" s="162" t="s">
        <v>56130</v>
      </c>
    </row>
    <row r="55886" spans="7:7">
      <c r="G55886" s="162" t="s">
        <v>56131</v>
      </c>
    </row>
    <row r="55887" spans="7:7">
      <c r="G55887" s="162" t="s">
        <v>56132</v>
      </c>
    </row>
    <row r="55888" spans="7:7">
      <c r="G55888" s="162" t="s">
        <v>56133</v>
      </c>
    </row>
    <row r="55889" spans="7:7">
      <c r="G55889" s="162" t="s">
        <v>56134</v>
      </c>
    </row>
    <row r="55890" spans="7:7">
      <c r="G55890" s="162" t="s">
        <v>56135</v>
      </c>
    </row>
    <row r="55891" spans="7:7">
      <c r="G55891" s="162" t="s">
        <v>56136</v>
      </c>
    </row>
    <row r="55892" spans="7:7">
      <c r="G55892" s="162" t="s">
        <v>56137</v>
      </c>
    </row>
    <row r="55893" spans="7:7">
      <c r="G55893" s="162" t="s">
        <v>56138</v>
      </c>
    </row>
    <row r="55894" spans="7:7">
      <c r="G55894" s="162" t="s">
        <v>56139</v>
      </c>
    </row>
    <row r="55895" spans="7:7">
      <c r="G55895" s="162" t="s">
        <v>56140</v>
      </c>
    </row>
    <row r="55896" spans="7:7">
      <c r="G55896" s="162" t="s">
        <v>56141</v>
      </c>
    </row>
    <row r="55897" spans="7:7">
      <c r="G55897" s="162" t="s">
        <v>56142</v>
      </c>
    </row>
    <row r="55898" spans="7:7">
      <c r="G55898" s="162" t="s">
        <v>56143</v>
      </c>
    </row>
    <row r="55899" spans="7:7">
      <c r="G55899" s="162" t="s">
        <v>56144</v>
      </c>
    </row>
    <row r="55900" spans="7:7">
      <c r="G55900" s="162" t="s">
        <v>56145</v>
      </c>
    </row>
    <row r="55901" spans="7:7">
      <c r="G55901" s="162" t="s">
        <v>56146</v>
      </c>
    </row>
    <row r="55902" spans="7:7">
      <c r="G55902" s="162" t="s">
        <v>56147</v>
      </c>
    </row>
    <row r="55903" spans="7:7">
      <c r="G55903" s="162" t="s">
        <v>56148</v>
      </c>
    </row>
    <row r="55904" spans="7:7">
      <c r="G55904" s="162" t="s">
        <v>56149</v>
      </c>
    </row>
    <row r="55905" spans="7:7">
      <c r="G55905" s="162" t="s">
        <v>56150</v>
      </c>
    </row>
    <row r="55906" spans="7:7">
      <c r="G55906" s="162" t="s">
        <v>56151</v>
      </c>
    </row>
    <row r="55907" spans="7:7">
      <c r="G55907" s="162" t="s">
        <v>56152</v>
      </c>
    </row>
    <row r="55908" spans="7:7">
      <c r="G55908" s="162" t="s">
        <v>56153</v>
      </c>
    </row>
    <row r="55909" spans="7:7">
      <c r="G55909" s="162" t="s">
        <v>56154</v>
      </c>
    </row>
    <row r="55910" spans="7:7">
      <c r="G55910" s="162" t="s">
        <v>56155</v>
      </c>
    </row>
    <row r="55911" spans="7:7">
      <c r="G55911" s="162" t="s">
        <v>56156</v>
      </c>
    </row>
    <row r="55912" spans="7:7">
      <c r="G55912" s="162" t="s">
        <v>56157</v>
      </c>
    </row>
    <row r="55913" spans="7:7">
      <c r="G55913" s="162" t="s">
        <v>56158</v>
      </c>
    </row>
    <row r="55914" spans="7:7">
      <c r="G55914" s="162" t="s">
        <v>56159</v>
      </c>
    </row>
    <row r="55915" spans="7:7">
      <c r="G55915" s="162" t="s">
        <v>56160</v>
      </c>
    </row>
    <row r="55916" spans="7:7">
      <c r="G55916" s="162" t="s">
        <v>56161</v>
      </c>
    </row>
    <row r="55917" spans="7:7">
      <c r="G55917" s="162" t="s">
        <v>56162</v>
      </c>
    </row>
    <row r="55918" spans="7:7">
      <c r="G55918" s="162" t="s">
        <v>56163</v>
      </c>
    </row>
    <row r="55919" spans="7:7">
      <c r="G55919" s="162" t="s">
        <v>56164</v>
      </c>
    </row>
    <row r="55920" spans="7:7">
      <c r="G55920" s="162" t="s">
        <v>56165</v>
      </c>
    </row>
    <row r="55921" spans="7:7">
      <c r="G55921" s="162" t="s">
        <v>56166</v>
      </c>
    </row>
    <row r="55922" spans="7:7">
      <c r="G55922" s="162" t="s">
        <v>56167</v>
      </c>
    </row>
    <row r="55923" spans="7:7">
      <c r="G55923" s="162" t="s">
        <v>56168</v>
      </c>
    </row>
    <row r="55924" spans="7:7">
      <c r="G55924" s="162" t="s">
        <v>56169</v>
      </c>
    </row>
    <row r="55925" spans="7:7">
      <c r="G55925" s="162" t="s">
        <v>56170</v>
      </c>
    </row>
    <row r="55926" spans="7:7">
      <c r="G55926" s="162" t="s">
        <v>56171</v>
      </c>
    </row>
    <row r="55927" spans="7:7">
      <c r="G55927" s="162" t="s">
        <v>56172</v>
      </c>
    </row>
    <row r="55928" spans="7:7">
      <c r="G55928" s="162" t="s">
        <v>56173</v>
      </c>
    </row>
    <row r="55929" spans="7:7">
      <c r="G55929" s="162" t="s">
        <v>56174</v>
      </c>
    </row>
    <row r="55930" spans="7:7">
      <c r="G55930" s="162" t="s">
        <v>56175</v>
      </c>
    </row>
    <row r="55931" spans="7:7">
      <c r="G55931" s="162" t="s">
        <v>56176</v>
      </c>
    </row>
    <row r="55932" spans="7:7">
      <c r="G55932" s="162" t="s">
        <v>56177</v>
      </c>
    </row>
    <row r="55933" spans="7:7">
      <c r="G55933" s="162" t="s">
        <v>56178</v>
      </c>
    </row>
    <row r="55934" spans="7:7">
      <c r="G55934" s="162" t="s">
        <v>56179</v>
      </c>
    </row>
    <row r="55935" spans="7:7">
      <c r="G55935" s="162" t="s">
        <v>56180</v>
      </c>
    </row>
    <row r="55936" spans="7:7">
      <c r="G55936" s="162" t="s">
        <v>56181</v>
      </c>
    </row>
    <row r="55937" spans="7:7">
      <c r="G55937" s="162" t="s">
        <v>56182</v>
      </c>
    </row>
    <row r="55938" spans="7:7">
      <c r="G55938" s="162" t="s">
        <v>56183</v>
      </c>
    </row>
    <row r="55939" spans="7:7">
      <c r="G55939" s="162" t="s">
        <v>56184</v>
      </c>
    </row>
    <row r="55940" spans="7:7">
      <c r="G55940" s="162" t="s">
        <v>56185</v>
      </c>
    </row>
    <row r="55941" spans="7:7">
      <c r="G55941" s="162" t="s">
        <v>56186</v>
      </c>
    </row>
    <row r="55942" spans="7:7">
      <c r="G55942" s="162" t="s">
        <v>56187</v>
      </c>
    </row>
    <row r="55943" spans="7:7">
      <c r="G55943" s="162" t="s">
        <v>56188</v>
      </c>
    </row>
    <row r="55944" spans="7:7">
      <c r="G55944" s="162" t="s">
        <v>56189</v>
      </c>
    </row>
    <row r="55945" spans="7:7">
      <c r="G55945" s="162" t="s">
        <v>56190</v>
      </c>
    </row>
    <row r="55946" spans="7:7">
      <c r="G55946" s="162" t="s">
        <v>56191</v>
      </c>
    </row>
    <row r="55947" spans="7:7">
      <c r="G55947" s="162" t="s">
        <v>56192</v>
      </c>
    </row>
    <row r="55948" spans="7:7">
      <c r="G55948" s="162" t="s">
        <v>56193</v>
      </c>
    </row>
    <row r="55949" spans="7:7">
      <c r="G55949" s="162" t="s">
        <v>56194</v>
      </c>
    </row>
    <row r="55950" spans="7:7">
      <c r="G55950" s="162" t="s">
        <v>56195</v>
      </c>
    </row>
    <row r="55951" spans="7:7">
      <c r="G55951" s="162" t="s">
        <v>56196</v>
      </c>
    </row>
    <row r="55952" spans="7:7">
      <c r="G55952" s="162" t="s">
        <v>56197</v>
      </c>
    </row>
    <row r="55953" spans="7:7">
      <c r="G55953" s="162" t="s">
        <v>56198</v>
      </c>
    </row>
    <row r="55954" spans="7:7">
      <c r="G55954" s="162" t="s">
        <v>56199</v>
      </c>
    </row>
    <row r="55955" spans="7:7">
      <c r="G55955" s="162" t="s">
        <v>56200</v>
      </c>
    </row>
    <row r="55956" spans="7:7">
      <c r="G55956" s="162" t="s">
        <v>56201</v>
      </c>
    </row>
    <row r="55957" spans="7:7">
      <c r="G55957" s="162" t="s">
        <v>56202</v>
      </c>
    </row>
    <row r="55958" spans="7:7">
      <c r="G55958" s="162" t="s">
        <v>56203</v>
      </c>
    </row>
    <row r="55959" spans="7:7">
      <c r="G55959" s="162" t="s">
        <v>56204</v>
      </c>
    </row>
    <row r="55960" spans="7:7">
      <c r="G55960" s="162" t="s">
        <v>56205</v>
      </c>
    </row>
    <row r="55961" spans="7:7">
      <c r="G55961" s="162" t="s">
        <v>56206</v>
      </c>
    </row>
    <row r="55962" spans="7:7">
      <c r="G55962" s="162" t="s">
        <v>56207</v>
      </c>
    </row>
    <row r="55963" spans="7:7">
      <c r="G55963" s="162" t="s">
        <v>56208</v>
      </c>
    </row>
    <row r="55964" spans="7:7">
      <c r="G55964" s="162" t="s">
        <v>56209</v>
      </c>
    </row>
    <row r="55965" spans="7:7">
      <c r="G55965" s="162" t="s">
        <v>56210</v>
      </c>
    </row>
    <row r="55966" spans="7:7">
      <c r="G55966" s="162" t="s">
        <v>56211</v>
      </c>
    </row>
    <row r="55967" spans="7:7">
      <c r="G55967" s="162" t="s">
        <v>56212</v>
      </c>
    </row>
    <row r="55968" spans="7:7">
      <c r="G55968" s="162" t="s">
        <v>56213</v>
      </c>
    </row>
    <row r="55969" spans="7:7">
      <c r="G55969" s="162" t="s">
        <v>56214</v>
      </c>
    </row>
    <row r="55970" spans="7:7">
      <c r="G55970" s="162" t="s">
        <v>56215</v>
      </c>
    </row>
    <row r="55971" spans="7:7">
      <c r="G55971" s="162" t="s">
        <v>56216</v>
      </c>
    </row>
    <row r="55972" spans="7:7">
      <c r="G55972" s="162" t="s">
        <v>56217</v>
      </c>
    </row>
    <row r="55973" spans="7:7">
      <c r="G55973" s="162" t="s">
        <v>56218</v>
      </c>
    </row>
    <row r="55974" spans="7:7">
      <c r="G55974" s="162" t="s">
        <v>56219</v>
      </c>
    </row>
    <row r="55975" spans="7:7">
      <c r="G55975" s="162" t="s">
        <v>56220</v>
      </c>
    </row>
    <row r="55976" spans="7:7">
      <c r="G55976" s="162" t="s">
        <v>56221</v>
      </c>
    </row>
    <row r="55977" spans="7:7">
      <c r="G55977" s="162" t="s">
        <v>56222</v>
      </c>
    </row>
    <row r="55978" spans="7:7">
      <c r="G55978" s="162" t="s">
        <v>56223</v>
      </c>
    </row>
    <row r="55979" spans="7:7">
      <c r="G55979" s="162" t="s">
        <v>56224</v>
      </c>
    </row>
    <row r="55980" spans="7:7">
      <c r="G55980" s="162" t="s">
        <v>56225</v>
      </c>
    </row>
    <row r="55981" spans="7:7">
      <c r="G55981" s="162" t="s">
        <v>56226</v>
      </c>
    </row>
    <row r="55982" spans="7:7">
      <c r="G55982" s="162" t="s">
        <v>56227</v>
      </c>
    </row>
    <row r="55983" spans="7:7">
      <c r="G55983" s="162" t="s">
        <v>56228</v>
      </c>
    </row>
    <row r="55984" spans="7:7">
      <c r="G55984" s="162" t="s">
        <v>56229</v>
      </c>
    </row>
    <row r="55985" spans="7:7">
      <c r="G55985" s="162" t="s">
        <v>56230</v>
      </c>
    </row>
    <row r="55986" spans="7:7">
      <c r="G55986" s="162" t="s">
        <v>56231</v>
      </c>
    </row>
    <row r="55987" spans="7:7">
      <c r="G55987" s="162" t="s">
        <v>56232</v>
      </c>
    </row>
    <row r="55988" spans="7:7">
      <c r="G55988" s="162" t="s">
        <v>56233</v>
      </c>
    </row>
    <row r="55989" spans="7:7">
      <c r="G55989" s="162" t="s">
        <v>56234</v>
      </c>
    </row>
    <row r="55990" spans="7:7">
      <c r="G55990" s="162" t="s">
        <v>56235</v>
      </c>
    </row>
    <row r="55991" spans="7:7">
      <c r="G55991" s="162" t="s">
        <v>56236</v>
      </c>
    </row>
    <row r="55992" spans="7:7">
      <c r="G55992" s="162" t="s">
        <v>56237</v>
      </c>
    </row>
    <row r="55993" spans="7:7">
      <c r="G55993" s="162" t="s">
        <v>56238</v>
      </c>
    </row>
    <row r="55994" spans="7:7">
      <c r="G55994" s="162" t="s">
        <v>56239</v>
      </c>
    </row>
    <row r="55995" spans="7:7">
      <c r="G55995" s="162" t="s">
        <v>56240</v>
      </c>
    </row>
    <row r="55996" spans="7:7">
      <c r="G55996" s="162" t="s">
        <v>56241</v>
      </c>
    </row>
    <row r="55997" spans="7:7">
      <c r="G55997" s="162" t="s">
        <v>56242</v>
      </c>
    </row>
    <row r="55998" spans="7:7">
      <c r="G55998" s="162" t="s">
        <v>56243</v>
      </c>
    </row>
    <row r="55999" spans="7:7">
      <c r="G55999" s="162" t="s">
        <v>56244</v>
      </c>
    </row>
    <row r="56000" spans="7:7">
      <c r="G56000" s="162" t="s">
        <v>56245</v>
      </c>
    </row>
    <row r="56001" spans="7:7">
      <c r="G56001" s="162" t="s">
        <v>56246</v>
      </c>
    </row>
    <row r="56002" spans="7:7">
      <c r="G56002" s="162" t="s">
        <v>56247</v>
      </c>
    </row>
    <row r="56003" spans="7:7">
      <c r="G56003" s="162" t="s">
        <v>56248</v>
      </c>
    </row>
    <row r="56004" spans="7:7">
      <c r="G56004" s="162" t="s">
        <v>56249</v>
      </c>
    </row>
    <row r="56005" spans="7:7">
      <c r="G56005" s="162" t="s">
        <v>56250</v>
      </c>
    </row>
    <row r="56006" spans="7:7">
      <c r="G56006" s="162" t="s">
        <v>56251</v>
      </c>
    </row>
    <row r="56007" spans="7:7">
      <c r="G56007" s="162" t="s">
        <v>56252</v>
      </c>
    </row>
    <row r="56008" spans="7:7">
      <c r="G56008" s="162" t="s">
        <v>56253</v>
      </c>
    </row>
    <row r="56009" spans="7:7">
      <c r="G56009" s="162" t="s">
        <v>56254</v>
      </c>
    </row>
    <row r="56010" spans="7:7">
      <c r="G56010" s="162" t="s">
        <v>56255</v>
      </c>
    </row>
    <row r="56011" spans="7:7">
      <c r="G56011" s="162" t="s">
        <v>56256</v>
      </c>
    </row>
    <row r="56012" spans="7:7">
      <c r="G56012" s="162" t="s">
        <v>56257</v>
      </c>
    </row>
    <row r="56013" spans="7:7">
      <c r="G56013" s="162" t="s">
        <v>56258</v>
      </c>
    </row>
    <row r="56014" spans="7:7">
      <c r="G56014" s="162" t="s">
        <v>56259</v>
      </c>
    </row>
    <row r="56015" spans="7:7">
      <c r="G56015" s="162" t="s">
        <v>56260</v>
      </c>
    </row>
    <row r="56016" spans="7:7">
      <c r="G56016" s="162" t="s">
        <v>56261</v>
      </c>
    </row>
    <row r="56017" spans="7:7">
      <c r="G56017" s="162" t="s">
        <v>56262</v>
      </c>
    </row>
    <row r="56018" spans="7:7">
      <c r="G56018" s="162" t="s">
        <v>56263</v>
      </c>
    </row>
    <row r="56019" spans="7:7">
      <c r="G56019" s="162" t="s">
        <v>56264</v>
      </c>
    </row>
    <row r="56020" spans="7:7">
      <c r="G56020" s="162" t="s">
        <v>56265</v>
      </c>
    </row>
    <row r="56021" spans="7:7">
      <c r="G56021" s="162" t="s">
        <v>56266</v>
      </c>
    </row>
    <row r="56022" spans="7:7">
      <c r="G56022" s="162" t="s">
        <v>56267</v>
      </c>
    </row>
    <row r="56023" spans="7:7">
      <c r="G56023" s="162" t="s">
        <v>56268</v>
      </c>
    </row>
    <row r="56024" spans="7:7">
      <c r="G56024" s="162" t="s">
        <v>56269</v>
      </c>
    </row>
    <row r="56025" spans="7:7">
      <c r="G56025" s="162" t="s">
        <v>56270</v>
      </c>
    </row>
    <row r="56026" spans="7:7">
      <c r="G56026" s="162" t="s">
        <v>56271</v>
      </c>
    </row>
    <row r="56027" spans="7:7">
      <c r="G56027" s="162" t="s">
        <v>56272</v>
      </c>
    </row>
    <row r="56028" spans="7:7">
      <c r="G56028" s="162" t="s">
        <v>56273</v>
      </c>
    </row>
    <row r="56029" spans="7:7">
      <c r="G56029" s="162" t="s">
        <v>56274</v>
      </c>
    </row>
    <row r="56030" spans="7:7">
      <c r="G56030" s="162" t="s">
        <v>56275</v>
      </c>
    </row>
    <row r="56031" spans="7:7">
      <c r="G56031" s="162" t="s">
        <v>56276</v>
      </c>
    </row>
    <row r="56032" spans="7:7">
      <c r="G56032" s="162" t="s">
        <v>56277</v>
      </c>
    </row>
    <row r="56033" spans="7:7">
      <c r="G56033" s="162" t="s">
        <v>56278</v>
      </c>
    </row>
    <row r="56034" spans="7:7">
      <c r="G56034" s="162" t="s">
        <v>56279</v>
      </c>
    </row>
    <row r="56035" spans="7:7">
      <c r="G56035" s="162" t="s">
        <v>56280</v>
      </c>
    </row>
    <row r="56036" spans="7:7">
      <c r="G56036" s="162" t="s">
        <v>56281</v>
      </c>
    </row>
    <row r="56037" spans="7:7">
      <c r="G56037" s="162" t="s">
        <v>56282</v>
      </c>
    </row>
    <row r="56038" spans="7:7">
      <c r="G56038" s="162" t="s">
        <v>56283</v>
      </c>
    </row>
    <row r="56039" spans="7:7">
      <c r="G56039" s="162" t="s">
        <v>56284</v>
      </c>
    </row>
    <row r="56040" spans="7:7">
      <c r="G56040" s="162" t="s">
        <v>56285</v>
      </c>
    </row>
    <row r="56041" spans="7:7">
      <c r="G56041" s="162" t="s">
        <v>56286</v>
      </c>
    </row>
    <row r="56042" spans="7:7">
      <c r="G56042" s="162" t="s">
        <v>56287</v>
      </c>
    </row>
    <row r="56043" spans="7:7">
      <c r="G56043" s="162" t="s">
        <v>56288</v>
      </c>
    </row>
    <row r="56044" spans="7:7">
      <c r="G56044" s="162" t="s">
        <v>56289</v>
      </c>
    </row>
    <row r="56045" spans="7:7">
      <c r="G56045" s="162" t="s">
        <v>56290</v>
      </c>
    </row>
    <row r="56046" spans="7:7">
      <c r="G56046" s="162" t="s">
        <v>56291</v>
      </c>
    </row>
    <row r="56047" spans="7:7">
      <c r="G56047" s="162" t="s">
        <v>56292</v>
      </c>
    </row>
    <row r="56048" spans="7:7">
      <c r="G56048" s="162" t="s">
        <v>56293</v>
      </c>
    </row>
    <row r="56049" spans="7:7">
      <c r="G56049" s="162" t="s">
        <v>56294</v>
      </c>
    </row>
    <row r="56050" spans="7:7">
      <c r="G56050" s="162" t="s">
        <v>56295</v>
      </c>
    </row>
    <row r="56051" spans="7:7">
      <c r="G56051" s="162" t="s">
        <v>56296</v>
      </c>
    </row>
    <row r="56052" spans="7:7">
      <c r="G56052" s="162" t="s">
        <v>56297</v>
      </c>
    </row>
    <row r="56053" spans="7:7">
      <c r="G56053" s="162" t="s">
        <v>56298</v>
      </c>
    </row>
    <row r="56054" spans="7:7">
      <c r="G56054" s="162" t="s">
        <v>56299</v>
      </c>
    </row>
    <row r="56055" spans="7:7">
      <c r="G56055" s="162" t="s">
        <v>56300</v>
      </c>
    </row>
    <row r="56056" spans="7:7">
      <c r="G56056" s="162" t="s">
        <v>56301</v>
      </c>
    </row>
    <row r="56057" spans="7:7">
      <c r="G56057" s="162" t="s">
        <v>56302</v>
      </c>
    </row>
    <row r="56058" spans="7:7">
      <c r="G56058" s="162" t="s">
        <v>56303</v>
      </c>
    </row>
    <row r="56059" spans="7:7">
      <c r="G56059" s="162" t="s">
        <v>56304</v>
      </c>
    </row>
    <row r="56060" spans="7:7">
      <c r="G56060" s="162" t="s">
        <v>56305</v>
      </c>
    </row>
    <row r="56061" spans="7:7">
      <c r="G56061" s="162" t="s">
        <v>56306</v>
      </c>
    </row>
    <row r="56062" spans="7:7">
      <c r="G56062" s="162" t="s">
        <v>56307</v>
      </c>
    </row>
    <row r="56063" spans="7:7">
      <c r="G56063" s="162" t="s">
        <v>56308</v>
      </c>
    </row>
    <row r="56064" spans="7:7">
      <c r="G56064" s="162" t="s">
        <v>56309</v>
      </c>
    </row>
    <row r="56065" spans="7:7">
      <c r="G56065" s="162" t="s">
        <v>56310</v>
      </c>
    </row>
    <row r="56066" spans="7:7">
      <c r="G56066" s="162" t="s">
        <v>56311</v>
      </c>
    </row>
    <row r="56067" spans="7:7">
      <c r="G56067" s="162" t="s">
        <v>56312</v>
      </c>
    </row>
    <row r="56068" spans="7:7">
      <c r="G56068" s="162" t="s">
        <v>56313</v>
      </c>
    </row>
    <row r="56069" spans="7:7">
      <c r="G56069" s="162" t="s">
        <v>56314</v>
      </c>
    </row>
    <row r="56070" spans="7:7">
      <c r="G56070" s="162" t="s">
        <v>56315</v>
      </c>
    </row>
    <row r="56071" spans="7:7">
      <c r="G56071" s="162" t="s">
        <v>56316</v>
      </c>
    </row>
    <row r="56072" spans="7:7">
      <c r="G56072" s="162" t="s">
        <v>56317</v>
      </c>
    </row>
    <row r="56073" spans="7:7">
      <c r="G56073" s="162" t="s">
        <v>56318</v>
      </c>
    </row>
    <row r="56074" spans="7:7">
      <c r="G56074" s="162" t="s">
        <v>56319</v>
      </c>
    </row>
    <row r="56075" spans="7:7">
      <c r="G56075" s="162" t="s">
        <v>56320</v>
      </c>
    </row>
    <row r="56076" spans="7:7">
      <c r="G56076" s="162" t="s">
        <v>56321</v>
      </c>
    </row>
    <row r="56077" spans="7:7">
      <c r="G56077" s="162" t="s">
        <v>56322</v>
      </c>
    </row>
    <row r="56078" spans="7:7">
      <c r="G56078" s="162" t="s">
        <v>56323</v>
      </c>
    </row>
    <row r="56079" spans="7:7">
      <c r="G56079" s="162" t="s">
        <v>56324</v>
      </c>
    </row>
    <row r="56080" spans="7:7">
      <c r="G56080" s="162" t="s">
        <v>56325</v>
      </c>
    </row>
    <row r="56081" spans="7:7">
      <c r="G56081" s="162" t="s">
        <v>56326</v>
      </c>
    </row>
    <row r="56082" spans="7:7">
      <c r="G56082" s="162" t="s">
        <v>56327</v>
      </c>
    </row>
    <row r="56083" spans="7:7">
      <c r="G56083" s="162" t="s">
        <v>56328</v>
      </c>
    </row>
    <row r="56084" spans="7:7">
      <c r="G56084" s="162" t="s">
        <v>56329</v>
      </c>
    </row>
    <row r="56085" spans="7:7">
      <c r="G56085" s="162" t="s">
        <v>56330</v>
      </c>
    </row>
    <row r="56086" spans="7:7">
      <c r="G56086" s="162" t="s">
        <v>56331</v>
      </c>
    </row>
    <row r="56087" spans="7:7">
      <c r="G56087" s="162" t="s">
        <v>56332</v>
      </c>
    </row>
    <row r="56088" spans="7:7">
      <c r="G56088" s="162" t="s">
        <v>56333</v>
      </c>
    </row>
    <row r="56089" spans="7:7">
      <c r="G56089" s="162" t="s">
        <v>56334</v>
      </c>
    </row>
    <row r="56090" spans="7:7">
      <c r="G56090" s="162" t="s">
        <v>56335</v>
      </c>
    </row>
    <row r="56091" spans="7:7">
      <c r="G56091" s="162" t="s">
        <v>56336</v>
      </c>
    </row>
    <row r="56092" spans="7:7">
      <c r="G56092" s="162" t="s">
        <v>56337</v>
      </c>
    </row>
    <row r="56093" spans="7:7">
      <c r="G56093" s="162" t="s">
        <v>56338</v>
      </c>
    </row>
    <row r="56094" spans="7:7">
      <c r="G56094" s="162" t="s">
        <v>56339</v>
      </c>
    </row>
    <row r="56095" spans="7:7">
      <c r="G56095" s="162" t="s">
        <v>56340</v>
      </c>
    </row>
    <row r="56096" spans="7:7">
      <c r="G56096" s="162" t="s">
        <v>56341</v>
      </c>
    </row>
    <row r="56097" spans="7:7">
      <c r="G56097" s="162" t="s">
        <v>56342</v>
      </c>
    </row>
    <row r="56098" spans="7:7">
      <c r="G56098" s="162" t="s">
        <v>56343</v>
      </c>
    </row>
    <row r="56099" spans="7:7">
      <c r="G56099" s="162" t="s">
        <v>56344</v>
      </c>
    </row>
    <row r="56100" spans="7:7">
      <c r="G56100" s="162" t="s">
        <v>56345</v>
      </c>
    </row>
    <row r="56101" spans="7:7">
      <c r="G56101" s="162" t="s">
        <v>56346</v>
      </c>
    </row>
    <row r="56102" spans="7:7">
      <c r="G56102" s="162" t="s">
        <v>56347</v>
      </c>
    </row>
    <row r="56103" spans="7:7">
      <c r="G56103" s="162" t="s">
        <v>56348</v>
      </c>
    </row>
    <row r="56104" spans="7:7">
      <c r="G56104" s="162" t="s">
        <v>56349</v>
      </c>
    </row>
    <row r="56105" spans="7:7">
      <c r="G56105" s="162" t="s">
        <v>56350</v>
      </c>
    </row>
    <row r="56106" spans="7:7">
      <c r="G56106" s="162" t="s">
        <v>56351</v>
      </c>
    </row>
    <row r="56107" spans="7:7">
      <c r="G56107" s="162" t="s">
        <v>56352</v>
      </c>
    </row>
    <row r="56108" spans="7:7">
      <c r="G56108" s="162" t="s">
        <v>56353</v>
      </c>
    </row>
    <row r="56109" spans="7:7">
      <c r="G56109" s="162" t="s">
        <v>56354</v>
      </c>
    </row>
    <row r="56110" spans="7:7">
      <c r="G56110" s="162" t="s">
        <v>56355</v>
      </c>
    </row>
    <row r="56111" spans="7:7">
      <c r="G56111" s="162" t="s">
        <v>56356</v>
      </c>
    </row>
    <row r="56112" spans="7:7">
      <c r="G56112" s="162" t="s">
        <v>56357</v>
      </c>
    </row>
    <row r="56113" spans="7:7">
      <c r="G56113" s="162" t="s">
        <v>56358</v>
      </c>
    </row>
    <row r="56114" spans="7:7">
      <c r="G56114" s="162" t="s">
        <v>56359</v>
      </c>
    </row>
    <row r="56115" spans="7:7">
      <c r="G56115" s="162" t="s">
        <v>56360</v>
      </c>
    </row>
    <row r="56116" spans="7:7">
      <c r="G56116" s="162" t="s">
        <v>56361</v>
      </c>
    </row>
    <row r="56117" spans="7:7">
      <c r="G56117" s="162" t="s">
        <v>56362</v>
      </c>
    </row>
    <row r="56118" spans="7:7">
      <c r="G56118" s="162" t="s">
        <v>56363</v>
      </c>
    </row>
    <row r="56119" spans="7:7">
      <c r="G56119" s="162" t="s">
        <v>56364</v>
      </c>
    </row>
    <row r="56120" spans="7:7">
      <c r="G56120" s="162" t="s">
        <v>56365</v>
      </c>
    </row>
    <row r="56121" spans="7:7">
      <c r="G56121" s="162" t="s">
        <v>56366</v>
      </c>
    </row>
    <row r="56122" spans="7:7">
      <c r="G56122" s="162" t="s">
        <v>56367</v>
      </c>
    </row>
    <row r="56123" spans="7:7">
      <c r="G56123" s="162" t="s">
        <v>56368</v>
      </c>
    </row>
    <row r="56124" spans="7:7">
      <c r="G56124" s="162" t="s">
        <v>56369</v>
      </c>
    </row>
    <row r="56125" spans="7:7">
      <c r="G56125" s="162" t="s">
        <v>56370</v>
      </c>
    </row>
    <row r="56126" spans="7:7">
      <c r="G56126" s="162" t="s">
        <v>56371</v>
      </c>
    </row>
    <row r="56127" spans="7:7">
      <c r="G56127" s="162" t="s">
        <v>56372</v>
      </c>
    </row>
    <row r="56128" spans="7:7">
      <c r="G56128" s="162" t="s">
        <v>56373</v>
      </c>
    </row>
    <row r="56129" spans="7:7">
      <c r="G56129" s="162" t="s">
        <v>56374</v>
      </c>
    </row>
    <row r="56130" spans="7:7">
      <c r="G56130" s="162" t="s">
        <v>56375</v>
      </c>
    </row>
    <row r="56131" spans="7:7">
      <c r="G56131" s="162" t="s">
        <v>56376</v>
      </c>
    </row>
    <row r="56132" spans="7:7">
      <c r="G56132" s="162" t="s">
        <v>56377</v>
      </c>
    </row>
    <row r="56133" spans="7:7">
      <c r="G56133" s="162" t="s">
        <v>56378</v>
      </c>
    </row>
    <row r="56134" spans="7:7">
      <c r="G56134" s="162" t="s">
        <v>56379</v>
      </c>
    </row>
    <row r="56135" spans="7:7">
      <c r="G56135" s="162" t="s">
        <v>56380</v>
      </c>
    </row>
    <row r="56136" spans="7:7">
      <c r="G56136" s="162" t="s">
        <v>56381</v>
      </c>
    </row>
    <row r="56137" spans="7:7">
      <c r="G56137" s="162" t="s">
        <v>56382</v>
      </c>
    </row>
    <row r="56138" spans="7:7">
      <c r="G56138" s="162" t="s">
        <v>56383</v>
      </c>
    </row>
    <row r="56139" spans="7:7">
      <c r="G56139" s="162" t="s">
        <v>56384</v>
      </c>
    </row>
    <row r="56140" spans="7:7">
      <c r="G56140" s="162" t="s">
        <v>56385</v>
      </c>
    </row>
    <row r="56141" spans="7:7">
      <c r="G56141" s="162" t="s">
        <v>56386</v>
      </c>
    </row>
    <row r="56142" spans="7:7">
      <c r="G56142" s="162" t="s">
        <v>56387</v>
      </c>
    </row>
    <row r="56143" spans="7:7">
      <c r="G56143" s="162" t="s">
        <v>56388</v>
      </c>
    </row>
    <row r="56144" spans="7:7">
      <c r="G56144" s="162" t="s">
        <v>56389</v>
      </c>
    </row>
    <row r="56145" spans="7:7">
      <c r="G56145" s="162" t="s">
        <v>56390</v>
      </c>
    </row>
    <row r="56146" spans="7:7">
      <c r="G56146" s="162" t="s">
        <v>56391</v>
      </c>
    </row>
    <row r="56147" spans="7:7">
      <c r="G56147" s="162" t="s">
        <v>56392</v>
      </c>
    </row>
    <row r="56148" spans="7:7">
      <c r="G56148" s="162" t="s">
        <v>56393</v>
      </c>
    </row>
    <row r="56149" spans="7:7">
      <c r="G56149" s="162" t="s">
        <v>56394</v>
      </c>
    </row>
    <row r="56150" spans="7:7">
      <c r="G56150" s="162" t="s">
        <v>56395</v>
      </c>
    </row>
    <row r="56151" spans="7:7">
      <c r="G56151" s="162" t="s">
        <v>56396</v>
      </c>
    </row>
    <row r="56152" spans="7:7">
      <c r="G56152" s="162" t="s">
        <v>56397</v>
      </c>
    </row>
    <row r="56153" spans="7:7">
      <c r="G56153" s="162" t="s">
        <v>56398</v>
      </c>
    </row>
    <row r="56154" spans="7:7">
      <c r="G56154" s="162" t="s">
        <v>56399</v>
      </c>
    </row>
    <row r="56155" spans="7:7">
      <c r="G56155" s="162" t="s">
        <v>56400</v>
      </c>
    </row>
    <row r="56156" spans="7:7">
      <c r="G56156" s="162" t="s">
        <v>56401</v>
      </c>
    </row>
    <row r="56157" spans="7:7">
      <c r="G56157" s="162" t="s">
        <v>56402</v>
      </c>
    </row>
    <row r="56158" spans="7:7">
      <c r="G56158" s="162" t="s">
        <v>56403</v>
      </c>
    </row>
    <row r="56159" spans="7:7">
      <c r="G56159" s="162" t="s">
        <v>56404</v>
      </c>
    </row>
    <row r="56160" spans="7:7">
      <c r="G56160" s="162" t="s">
        <v>56405</v>
      </c>
    </row>
    <row r="56161" spans="7:7">
      <c r="G56161" s="162" t="s">
        <v>56406</v>
      </c>
    </row>
    <row r="56162" spans="7:7">
      <c r="G56162" s="162" t="s">
        <v>56407</v>
      </c>
    </row>
    <row r="56163" spans="7:7">
      <c r="G56163" s="162" t="s">
        <v>56408</v>
      </c>
    </row>
    <row r="56164" spans="7:7">
      <c r="G56164" s="162" t="s">
        <v>56409</v>
      </c>
    </row>
    <row r="56165" spans="7:7">
      <c r="G56165" s="162" t="s">
        <v>56410</v>
      </c>
    </row>
    <row r="56166" spans="7:7">
      <c r="G56166" s="162" t="s">
        <v>56411</v>
      </c>
    </row>
    <row r="56167" spans="7:7">
      <c r="G56167" s="162" t="s">
        <v>56412</v>
      </c>
    </row>
    <row r="56168" spans="7:7">
      <c r="G56168" s="162" t="s">
        <v>56413</v>
      </c>
    </row>
    <row r="56169" spans="7:7">
      <c r="G56169" s="162" t="s">
        <v>56414</v>
      </c>
    </row>
    <row r="56170" spans="7:7">
      <c r="G56170" s="162" t="s">
        <v>56415</v>
      </c>
    </row>
    <row r="56171" spans="7:7">
      <c r="G56171" s="162" t="s">
        <v>56416</v>
      </c>
    </row>
    <row r="56172" spans="7:7">
      <c r="G56172" s="162" t="s">
        <v>56417</v>
      </c>
    </row>
    <row r="56173" spans="7:7">
      <c r="G56173" s="162" t="s">
        <v>56418</v>
      </c>
    </row>
    <row r="56174" spans="7:7">
      <c r="G56174" s="162" t="s">
        <v>56419</v>
      </c>
    </row>
    <row r="56175" spans="7:7">
      <c r="G56175" s="162" t="s">
        <v>56420</v>
      </c>
    </row>
    <row r="56176" spans="7:7">
      <c r="G56176" s="162" t="s">
        <v>56421</v>
      </c>
    </row>
    <row r="56177" spans="7:7">
      <c r="G56177" s="162" t="s">
        <v>56422</v>
      </c>
    </row>
    <row r="56178" spans="7:7">
      <c r="G56178" s="162" t="s">
        <v>56423</v>
      </c>
    </row>
    <row r="56179" spans="7:7">
      <c r="G56179" s="162" t="s">
        <v>56424</v>
      </c>
    </row>
    <row r="56180" spans="7:7">
      <c r="G56180" s="162" t="s">
        <v>56425</v>
      </c>
    </row>
    <row r="56181" spans="7:7">
      <c r="G56181" s="162" t="s">
        <v>56426</v>
      </c>
    </row>
    <row r="56182" spans="7:7">
      <c r="G56182" s="162" t="s">
        <v>56427</v>
      </c>
    </row>
    <row r="56183" spans="7:7">
      <c r="G56183" s="162" t="s">
        <v>56428</v>
      </c>
    </row>
    <row r="56184" spans="7:7">
      <c r="G56184" s="162" t="s">
        <v>56429</v>
      </c>
    </row>
    <row r="56185" spans="7:7">
      <c r="G56185" s="162" t="s">
        <v>56430</v>
      </c>
    </row>
    <row r="56186" spans="7:7">
      <c r="G56186" s="162" t="s">
        <v>56431</v>
      </c>
    </row>
    <row r="56187" spans="7:7">
      <c r="G56187" s="162" t="s">
        <v>56432</v>
      </c>
    </row>
    <row r="56188" spans="7:7">
      <c r="G56188" s="162" t="s">
        <v>56433</v>
      </c>
    </row>
    <row r="56189" spans="7:7">
      <c r="G56189" s="162" t="s">
        <v>56434</v>
      </c>
    </row>
    <row r="56190" spans="7:7">
      <c r="G56190" s="162" t="s">
        <v>56435</v>
      </c>
    </row>
    <row r="56191" spans="7:7">
      <c r="G56191" s="162" t="s">
        <v>56436</v>
      </c>
    </row>
    <row r="56192" spans="7:7">
      <c r="G56192" s="162" t="s">
        <v>56437</v>
      </c>
    </row>
    <row r="56193" spans="7:7">
      <c r="G56193" s="162" t="s">
        <v>56438</v>
      </c>
    </row>
    <row r="56194" spans="7:7">
      <c r="G56194" s="162" t="s">
        <v>56439</v>
      </c>
    </row>
    <row r="56195" spans="7:7">
      <c r="G56195" s="162" t="s">
        <v>56440</v>
      </c>
    </row>
    <row r="56196" spans="7:7">
      <c r="G56196" s="162" t="s">
        <v>56441</v>
      </c>
    </row>
    <row r="56197" spans="7:7">
      <c r="G56197" s="162" t="s">
        <v>56442</v>
      </c>
    </row>
    <row r="56198" spans="7:7">
      <c r="G56198" s="162" t="s">
        <v>56443</v>
      </c>
    </row>
    <row r="56199" spans="7:7">
      <c r="G56199" s="162" t="s">
        <v>56444</v>
      </c>
    </row>
    <row r="56200" spans="7:7">
      <c r="G56200" s="162" t="s">
        <v>56445</v>
      </c>
    </row>
    <row r="56201" spans="7:7">
      <c r="G56201" s="162" t="s">
        <v>56446</v>
      </c>
    </row>
    <row r="56202" spans="7:7">
      <c r="G56202" s="162" t="s">
        <v>56447</v>
      </c>
    </row>
    <row r="56203" spans="7:7">
      <c r="G56203" s="162" t="s">
        <v>56448</v>
      </c>
    </row>
    <row r="56204" spans="7:7">
      <c r="G56204" s="162" t="s">
        <v>56449</v>
      </c>
    </row>
    <row r="56205" spans="7:7">
      <c r="G56205" s="162" t="s">
        <v>56450</v>
      </c>
    </row>
    <row r="56206" spans="7:7">
      <c r="G56206" s="162" t="s">
        <v>56451</v>
      </c>
    </row>
    <row r="56207" spans="7:7">
      <c r="G56207" s="162" t="s">
        <v>56452</v>
      </c>
    </row>
    <row r="56208" spans="7:7">
      <c r="G56208" s="162" t="s">
        <v>56453</v>
      </c>
    </row>
    <row r="56209" spans="7:7">
      <c r="G56209" s="162" t="s">
        <v>56454</v>
      </c>
    </row>
    <row r="56210" spans="7:7">
      <c r="G56210" s="162" t="s">
        <v>56455</v>
      </c>
    </row>
    <row r="56211" spans="7:7">
      <c r="G56211" s="162" t="s">
        <v>56456</v>
      </c>
    </row>
    <row r="56212" spans="7:7">
      <c r="G56212" s="162" t="s">
        <v>56457</v>
      </c>
    </row>
    <row r="56213" spans="7:7">
      <c r="G56213" s="162" t="s">
        <v>56458</v>
      </c>
    </row>
    <row r="56214" spans="7:7">
      <c r="G56214" s="162" t="s">
        <v>56459</v>
      </c>
    </row>
    <row r="56215" spans="7:7">
      <c r="G56215" s="162" t="s">
        <v>56460</v>
      </c>
    </row>
    <row r="56216" spans="7:7">
      <c r="G56216" s="162" t="s">
        <v>56461</v>
      </c>
    </row>
    <row r="56217" spans="7:7">
      <c r="G56217" s="162" t="s">
        <v>56462</v>
      </c>
    </row>
    <row r="56218" spans="7:7">
      <c r="G56218" s="162" t="s">
        <v>56463</v>
      </c>
    </row>
    <row r="56219" spans="7:7">
      <c r="G56219" s="162" t="s">
        <v>56464</v>
      </c>
    </row>
    <row r="56220" spans="7:7">
      <c r="G56220" s="162" t="s">
        <v>56465</v>
      </c>
    </row>
    <row r="56221" spans="7:7">
      <c r="G56221" s="162" t="s">
        <v>56466</v>
      </c>
    </row>
    <row r="56222" spans="7:7">
      <c r="G56222" s="162" t="s">
        <v>56467</v>
      </c>
    </row>
    <row r="56223" spans="7:7">
      <c r="G56223" s="162" t="s">
        <v>56468</v>
      </c>
    </row>
    <row r="56224" spans="7:7">
      <c r="G56224" s="162" t="s">
        <v>56469</v>
      </c>
    </row>
    <row r="56225" spans="7:7">
      <c r="G56225" s="162" t="s">
        <v>56470</v>
      </c>
    </row>
    <row r="56226" spans="7:7">
      <c r="G56226" s="162" t="s">
        <v>56471</v>
      </c>
    </row>
    <row r="56227" spans="7:7">
      <c r="G56227" s="162" t="s">
        <v>56472</v>
      </c>
    </row>
    <row r="56228" spans="7:7">
      <c r="G56228" s="162" t="s">
        <v>56473</v>
      </c>
    </row>
    <row r="56229" spans="7:7">
      <c r="G56229" s="162" t="s">
        <v>56474</v>
      </c>
    </row>
    <row r="56230" spans="7:7">
      <c r="G56230" s="162" t="s">
        <v>56475</v>
      </c>
    </row>
    <row r="56231" spans="7:7">
      <c r="G56231" s="162" t="s">
        <v>56476</v>
      </c>
    </row>
    <row r="56232" spans="7:7">
      <c r="G56232" s="162" t="s">
        <v>56477</v>
      </c>
    </row>
    <row r="56233" spans="7:7">
      <c r="G56233" s="162" t="s">
        <v>56478</v>
      </c>
    </row>
    <row r="56234" spans="7:7">
      <c r="G56234" s="162" t="s">
        <v>56479</v>
      </c>
    </row>
    <row r="56235" spans="7:7">
      <c r="G56235" s="162" t="s">
        <v>56480</v>
      </c>
    </row>
    <row r="56236" spans="7:7">
      <c r="G56236" s="162" t="s">
        <v>56481</v>
      </c>
    </row>
    <row r="56237" spans="7:7">
      <c r="G56237" s="162" t="s">
        <v>56482</v>
      </c>
    </row>
    <row r="56238" spans="7:7">
      <c r="G56238" s="162" t="s">
        <v>56483</v>
      </c>
    </row>
    <row r="56239" spans="7:7">
      <c r="G56239" s="162" t="s">
        <v>56484</v>
      </c>
    </row>
    <row r="56240" spans="7:7">
      <c r="G56240" s="162" t="s">
        <v>56485</v>
      </c>
    </row>
    <row r="56241" spans="7:7">
      <c r="G56241" s="162" t="s">
        <v>56486</v>
      </c>
    </row>
    <row r="56242" spans="7:7">
      <c r="G56242" s="162" t="s">
        <v>56487</v>
      </c>
    </row>
    <row r="56243" spans="7:7">
      <c r="G56243" s="162" t="s">
        <v>56488</v>
      </c>
    </row>
    <row r="56244" spans="7:7">
      <c r="G56244" s="162" t="s">
        <v>56489</v>
      </c>
    </row>
    <row r="56245" spans="7:7">
      <c r="G56245" s="162" t="s">
        <v>56490</v>
      </c>
    </row>
    <row r="56246" spans="7:7">
      <c r="G56246" s="162" t="s">
        <v>56491</v>
      </c>
    </row>
    <row r="56247" spans="7:7">
      <c r="G56247" s="162" t="s">
        <v>56492</v>
      </c>
    </row>
    <row r="56248" spans="7:7">
      <c r="G56248" s="162" t="s">
        <v>56493</v>
      </c>
    </row>
    <row r="56249" spans="7:7">
      <c r="G56249" s="162" t="s">
        <v>56494</v>
      </c>
    </row>
    <row r="56250" spans="7:7">
      <c r="G56250" s="162" t="s">
        <v>56495</v>
      </c>
    </row>
    <row r="56251" spans="7:7">
      <c r="G56251" s="162" t="s">
        <v>56496</v>
      </c>
    </row>
    <row r="56252" spans="7:7">
      <c r="G56252" s="162" t="s">
        <v>56497</v>
      </c>
    </row>
    <row r="56253" spans="7:7">
      <c r="G56253" s="162" t="s">
        <v>56498</v>
      </c>
    </row>
    <row r="56254" spans="7:7">
      <c r="G56254" s="162" t="s">
        <v>56499</v>
      </c>
    </row>
    <row r="56255" spans="7:7">
      <c r="G56255" s="162" t="s">
        <v>56500</v>
      </c>
    </row>
    <row r="56256" spans="7:7">
      <c r="G56256" s="162" t="s">
        <v>56501</v>
      </c>
    </row>
    <row r="56257" spans="7:7">
      <c r="G56257" s="162" t="s">
        <v>56502</v>
      </c>
    </row>
    <row r="56258" spans="7:7">
      <c r="G56258" s="162" t="s">
        <v>56503</v>
      </c>
    </row>
    <row r="56259" spans="7:7">
      <c r="G56259" s="162" t="s">
        <v>56504</v>
      </c>
    </row>
    <row r="56260" spans="7:7">
      <c r="G56260" s="162" t="s">
        <v>56505</v>
      </c>
    </row>
    <row r="56261" spans="7:7">
      <c r="G56261" s="162" t="s">
        <v>56506</v>
      </c>
    </row>
    <row r="56262" spans="7:7">
      <c r="G56262" s="162" t="s">
        <v>56507</v>
      </c>
    </row>
    <row r="56263" spans="7:7">
      <c r="G56263" s="162" t="s">
        <v>56508</v>
      </c>
    </row>
    <row r="56264" spans="7:7">
      <c r="G56264" s="162" t="s">
        <v>56509</v>
      </c>
    </row>
    <row r="56265" spans="7:7">
      <c r="G56265" s="162" t="s">
        <v>56510</v>
      </c>
    </row>
    <row r="56266" spans="7:7">
      <c r="G56266" s="162" t="s">
        <v>56511</v>
      </c>
    </row>
    <row r="56267" spans="7:7">
      <c r="G56267" s="162" t="s">
        <v>56512</v>
      </c>
    </row>
    <row r="56268" spans="7:7">
      <c r="G56268" s="162" t="s">
        <v>56513</v>
      </c>
    </row>
    <row r="56269" spans="7:7">
      <c r="G56269" s="162" t="s">
        <v>56514</v>
      </c>
    </row>
    <row r="56270" spans="7:7">
      <c r="G56270" s="162" t="s">
        <v>56515</v>
      </c>
    </row>
    <row r="56271" spans="7:7">
      <c r="G56271" s="162" t="s">
        <v>56516</v>
      </c>
    </row>
    <row r="56272" spans="7:7">
      <c r="G56272" s="162" t="s">
        <v>56517</v>
      </c>
    </row>
    <row r="56273" spans="7:7">
      <c r="G56273" s="162" t="s">
        <v>56518</v>
      </c>
    </row>
    <row r="56274" spans="7:7">
      <c r="G56274" s="162" t="s">
        <v>56519</v>
      </c>
    </row>
    <row r="56275" spans="7:7">
      <c r="G56275" s="162" t="s">
        <v>56520</v>
      </c>
    </row>
    <row r="56276" spans="7:7">
      <c r="G56276" s="162" t="s">
        <v>56521</v>
      </c>
    </row>
    <row r="56277" spans="7:7">
      <c r="G56277" s="162" t="s">
        <v>56522</v>
      </c>
    </row>
    <row r="56278" spans="7:7">
      <c r="G56278" s="162" t="s">
        <v>56523</v>
      </c>
    </row>
    <row r="56279" spans="7:7">
      <c r="G56279" s="162" t="s">
        <v>56524</v>
      </c>
    </row>
    <row r="56280" spans="7:7">
      <c r="G56280" s="162" t="s">
        <v>56525</v>
      </c>
    </row>
    <row r="56281" spans="7:7">
      <c r="G56281" s="162" t="s">
        <v>56526</v>
      </c>
    </row>
    <row r="56282" spans="7:7">
      <c r="G56282" s="162" t="s">
        <v>56527</v>
      </c>
    </row>
    <row r="56283" spans="7:7">
      <c r="G56283" s="162" t="s">
        <v>56528</v>
      </c>
    </row>
    <row r="56284" spans="7:7">
      <c r="G56284" s="162" t="s">
        <v>56529</v>
      </c>
    </row>
    <row r="56285" spans="7:7">
      <c r="G56285" s="162" t="s">
        <v>56530</v>
      </c>
    </row>
    <row r="56286" spans="7:7">
      <c r="G56286" s="162" t="s">
        <v>56531</v>
      </c>
    </row>
    <row r="56287" spans="7:7">
      <c r="G56287" s="162" t="s">
        <v>56532</v>
      </c>
    </row>
    <row r="56288" spans="7:7">
      <c r="G56288" s="162" t="s">
        <v>56533</v>
      </c>
    </row>
    <row r="56289" spans="7:7">
      <c r="G56289" s="162" t="s">
        <v>56534</v>
      </c>
    </row>
    <row r="56290" spans="7:7">
      <c r="G56290" s="162" t="s">
        <v>56535</v>
      </c>
    </row>
    <row r="56291" spans="7:7">
      <c r="G56291" s="162" t="s">
        <v>56536</v>
      </c>
    </row>
    <row r="56292" spans="7:7">
      <c r="G56292" s="162" t="s">
        <v>56537</v>
      </c>
    </row>
    <row r="56293" spans="7:7">
      <c r="G56293" s="162" t="s">
        <v>56538</v>
      </c>
    </row>
    <row r="56294" spans="7:7">
      <c r="G56294" s="162" t="s">
        <v>56539</v>
      </c>
    </row>
    <row r="56295" spans="7:7">
      <c r="G56295" s="162" t="s">
        <v>56540</v>
      </c>
    </row>
    <row r="56296" spans="7:7">
      <c r="G56296" s="162" t="s">
        <v>56541</v>
      </c>
    </row>
    <row r="56297" spans="7:7">
      <c r="G56297" s="162" t="s">
        <v>56542</v>
      </c>
    </row>
    <row r="56298" spans="7:7">
      <c r="G56298" s="162" t="s">
        <v>56543</v>
      </c>
    </row>
    <row r="56299" spans="7:7">
      <c r="G56299" s="162" t="s">
        <v>56544</v>
      </c>
    </row>
    <row r="56300" spans="7:7">
      <c r="G56300" s="162" t="s">
        <v>56545</v>
      </c>
    </row>
    <row r="56301" spans="7:7">
      <c r="G56301" s="162" t="s">
        <v>56546</v>
      </c>
    </row>
    <row r="56302" spans="7:7">
      <c r="G56302" s="162" t="s">
        <v>56547</v>
      </c>
    </row>
    <row r="56303" spans="7:7">
      <c r="G56303" s="162" t="s">
        <v>56548</v>
      </c>
    </row>
    <row r="56304" spans="7:7">
      <c r="G56304" s="162" t="s">
        <v>56549</v>
      </c>
    </row>
    <row r="56305" spans="7:7">
      <c r="G56305" s="162" t="s">
        <v>56550</v>
      </c>
    </row>
    <row r="56306" spans="7:7">
      <c r="G56306" s="162" t="s">
        <v>56551</v>
      </c>
    </row>
    <row r="56307" spans="7:7">
      <c r="G56307" s="162" t="s">
        <v>56552</v>
      </c>
    </row>
    <row r="56308" spans="7:7">
      <c r="G56308" s="162" t="s">
        <v>56553</v>
      </c>
    </row>
    <row r="56309" spans="7:7">
      <c r="G56309" s="162" t="s">
        <v>56554</v>
      </c>
    </row>
    <row r="56310" spans="7:7">
      <c r="G56310" s="162" t="s">
        <v>56555</v>
      </c>
    </row>
    <row r="56311" spans="7:7">
      <c r="G56311" s="162" t="s">
        <v>56556</v>
      </c>
    </row>
    <row r="56312" spans="7:7">
      <c r="G56312" s="162" t="s">
        <v>56557</v>
      </c>
    </row>
    <row r="56313" spans="7:7">
      <c r="G56313" s="162" t="s">
        <v>56558</v>
      </c>
    </row>
    <row r="56314" spans="7:7">
      <c r="G56314" s="162" t="s">
        <v>56559</v>
      </c>
    </row>
    <row r="56315" spans="7:7">
      <c r="G56315" s="162" t="s">
        <v>56560</v>
      </c>
    </row>
    <row r="56316" spans="7:7">
      <c r="G56316" s="162" t="s">
        <v>56561</v>
      </c>
    </row>
    <row r="56317" spans="7:7">
      <c r="G56317" s="162" t="s">
        <v>56562</v>
      </c>
    </row>
    <row r="56318" spans="7:7">
      <c r="G56318" s="162" t="s">
        <v>56563</v>
      </c>
    </row>
    <row r="56319" spans="7:7">
      <c r="G56319" s="162" t="s">
        <v>56564</v>
      </c>
    </row>
    <row r="56320" spans="7:7">
      <c r="G56320" s="162" t="s">
        <v>56565</v>
      </c>
    </row>
    <row r="56321" spans="7:7">
      <c r="G56321" s="162" t="s">
        <v>56566</v>
      </c>
    </row>
    <row r="56322" spans="7:7">
      <c r="G56322" s="162" t="s">
        <v>56567</v>
      </c>
    </row>
    <row r="56323" spans="7:7">
      <c r="G56323" s="162" t="s">
        <v>56568</v>
      </c>
    </row>
    <row r="56324" spans="7:7">
      <c r="G56324" s="162" t="s">
        <v>56569</v>
      </c>
    </row>
    <row r="56325" spans="7:7">
      <c r="G56325" s="162" t="s">
        <v>56570</v>
      </c>
    </row>
    <row r="56326" spans="7:7">
      <c r="G56326" s="162" t="s">
        <v>56571</v>
      </c>
    </row>
    <row r="56327" spans="7:7">
      <c r="G56327" s="162" t="s">
        <v>56572</v>
      </c>
    </row>
    <row r="56328" spans="7:7">
      <c r="G56328" s="162" t="s">
        <v>56573</v>
      </c>
    </row>
    <row r="56329" spans="7:7">
      <c r="G56329" s="162" t="s">
        <v>56574</v>
      </c>
    </row>
    <row r="56330" spans="7:7">
      <c r="G56330" s="162" t="s">
        <v>56575</v>
      </c>
    </row>
    <row r="56331" spans="7:7">
      <c r="G56331" s="162" t="s">
        <v>56576</v>
      </c>
    </row>
    <row r="56332" spans="7:7">
      <c r="G56332" s="162" t="s">
        <v>56577</v>
      </c>
    </row>
    <row r="56333" spans="7:7">
      <c r="G56333" s="162" t="s">
        <v>56578</v>
      </c>
    </row>
    <row r="56334" spans="7:7">
      <c r="G56334" s="162" t="s">
        <v>56579</v>
      </c>
    </row>
    <row r="56335" spans="7:7">
      <c r="G56335" s="162" t="s">
        <v>56580</v>
      </c>
    </row>
    <row r="56336" spans="7:7">
      <c r="G56336" s="162" t="s">
        <v>56581</v>
      </c>
    </row>
    <row r="56337" spans="7:7">
      <c r="G56337" s="162" t="s">
        <v>56582</v>
      </c>
    </row>
    <row r="56338" spans="7:7">
      <c r="G56338" s="162" t="s">
        <v>56583</v>
      </c>
    </row>
    <row r="56339" spans="7:7">
      <c r="G56339" s="162" t="s">
        <v>56584</v>
      </c>
    </row>
    <row r="56340" spans="7:7">
      <c r="G56340" s="162" t="s">
        <v>56585</v>
      </c>
    </row>
    <row r="56341" spans="7:7">
      <c r="G56341" s="162" t="s">
        <v>56586</v>
      </c>
    </row>
    <row r="56342" spans="7:7">
      <c r="G56342" s="162" t="s">
        <v>56587</v>
      </c>
    </row>
    <row r="56343" spans="7:7">
      <c r="G56343" s="162" t="s">
        <v>56588</v>
      </c>
    </row>
    <row r="56344" spans="7:7">
      <c r="G56344" s="162" t="s">
        <v>56589</v>
      </c>
    </row>
    <row r="56345" spans="7:7">
      <c r="G56345" s="162" t="s">
        <v>56590</v>
      </c>
    </row>
    <row r="56346" spans="7:7">
      <c r="G56346" s="162" t="s">
        <v>56591</v>
      </c>
    </row>
    <row r="56347" spans="7:7">
      <c r="G56347" s="162" t="s">
        <v>56592</v>
      </c>
    </row>
    <row r="56348" spans="7:7">
      <c r="G56348" s="162" t="s">
        <v>56593</v>
      </c>
    </row>
    <row r="56349" spans="7:7">
      <c r="G56349" s="162" t="s">
        <v>56594</v>
      </c>
    </row>
    <row r="56350" spans="7:7">
      <c r="G56350" s="162" t="s">
        <v>56595</v>
      </c>
    </row>
    <row r="56351" spans="7:7">
      <c r="G56351" s="162" t="s">
        <v>56596</v>
      </c>
    </row>
    <row r="56352" spans="7:7">
      <c r="G56352" s="162" t="s">
        <v>56597</v>
      </c>
    </row>
    <row r="56353" spans="7:7">
      <c r="G56353" s="162" t="s">
        <v>56598</v>
      </c>
    </row>
    <row r="56354" spans="7:7">
      <c r="G56354" s="162" t="s">
        <v>56599</v>
      </c>
    </row>
    <row r="56355" spans="7:7">
      <c r="G56355" s="162" t="s">
        <v>56600</v>
      </c>
    </row>
    <row r="56356" spans="7:7">
      <c r="G56356" s="162" t="s">
        <v>56601</v>
      </c>
    </row>
    <row r="56357" spans="7:7">
      <c r="G56357" s="162" t="s">
        <v>56602</v>
      </c>
    </row>
    <row r="56358" spans="7:7">
      <c r="G56358" s="162" t="s">
        <v>56603</v>
      </c>
    </row>
    <row r="56359" spans="7:7">
      <c r="G56359" s="162" t="s">
        <v>56604</v>
      </c>
    </row>
    <row r="56360" spans="7:7">
      <c r="G56360" s="162" t="s">
        <v>56605</v>
      </c>
    </row>
    <row r="56361" spans="7:7">
      <c r="G56361" s="162" t="s">
        <v>56606</v>
      </c>
    </row>
    <row r="56362" spans="7:7">
      <c r="G56362" s="162" t="s">
        <v>56607</v>
      </c>
    </row>
    <row r="56363" spans="7:7">
      <c r="G56363" s="162" t="s">
        <v>56608</v>
      </c>
    </row>
    <row r="56364" spans="7:7">
      <c r="G56364" s="162" t="s">
        <v>56609</v>
      </c>
    </row>
    <row r="56365" spans="7:7">
      <c r="G56365" s="162" t="s">
        <v>56610</v>
      </c>
    </row>
    <row r="56366" spans="7:7">
      <c r="G56366" s="162" t="s">
        <v>56611</v>
      </c>
    </row>
    <row r="56367" spans="7:7">
      <c r="G56367" s="162" t="s">
        <v>56612</v>
      </c>
    </row>
    <row r="56368" spans="7:7">
      <c r="G56368" s="162" t="s">
        <v>56613</v>
      </c>
    </row>
    <row r="56369" spans="7:7">
      <c r="G56369" s="162" t="s">
        <v>56614</v>
      </c>
    </row>
    <row r="56370" spans="7:7">
      <c r="G56370" s="162" t="s">
        <v>56615</v>
      </c>
    </row>
    <row r="56371" spans="7:7">
      <c r="G56371" s="162" t="s">
        <v>56616</v>
      </c>
    </row>
    <row r="56372" spans="7:7">
      <c r="G56372" s="162" t="s">
        <v>56617</v>
      </c>
    </row>
    <row r="56373" spans="7:7">
      <c r="G56373" s="162" t="s">
        <v>56618</v>
      </c>
    </row>
    <row r="56374" spans="7:7">
      <c r="G56374" s="162" t="s">
        <v>56619</v>
      </c>
    </row>
    <row r="56375" spans="7:7">
      <c r="G56375" s="162" t="s">
        <v>56620</v>
      </c>
    </row>
    <row r="56376" spans="7:7">
      <c r="G56376" s="162" t="s">
        <v>56621</v>
      </c>
    </row>
    <row r="56377" spans="7:7">
      <c r="G56377" s="162" t="s">
        <v>56622</v>
      </c>
    </row>
    <row r="56378" spans="7:7">
      <c r="G56378" s="162" t="s">
        <v>56623</v>
      </c>
    </row>
    <row r="56379" spans="7:7">
      <c r="G56379" s="162" t="s">
        <v>56624</v>
      </c>
    </row>
    <row r="56380" spans="7:7">
      <c r="G56380" s="162" t="s">
        <v>56625</v>
      </c>
    </row>
    <row r="56381" spans="7:7">
      <c r="G56381" s="162" t="s">
        <v>56626</v>
      </c>
    </row>
    <row r="56382" spans="7:7">
      <c r="G56382" s="162" t="s">
        <v>56627</v>
      </c>
    </row>
    <row r="56383" spans="7:7">
      <c r="G56383" s="162" t="s">
        <v>56628</v>
      </c>
    </row>
    <row r="56384" spans="7:7">
      <c r="G56384" s="162" t="s">
        <v>56629</v>
      </c>
    </row>
    <row r="56385" spans="7:7">
      <c r="G56385" s="162" t="s">
        <v>56630</v>
      </c>
    </row>
    <row r="56386" spans="7:7">
      <c r="G56386" s="162" t="s">
        <v>56631</v>
      </c>
    </row>
    <row r="56387" spans="7:7">
      <c r="G56387" s="162" t="s">
        <v>56632</v>
      </c>
    </row>
    <row r="56388" spans="7:7">
      <c r="G56388" s="162" t="s">
        <v>56633</v>
      </c>
    </row>
    <row r="56389" spans="7:7">
      <c r="G56389" s="162" t="s">
        <v>56634</v>
      </c>
    </row>
    <row r="56390" spans="7:7">
      <c r="G56390" s="162" t="s">
        <v>56635</v>
      </c>
    </row>
    <row r="56391" spans="7:7">
      <c r="G56391" s="162" t="s">
        <v>56636</v>
      </c>
    </row>
    <row r="56392" spans="7:7">
      <c r="G56392" s="162" t="s">
        <v>56637</v>
      </c>
    </row>
    <row r="56393" spans="7:7">
      <c r="G56393" s="162" t="s">
        <v>56638</v>
      </c>
    </row>
    <row r="56394" spans="7:7">
      <c r="G56394" s="162" t="s">
        <v>56639</v>
      </c>
    </row>
    <row r="56395" spans="7:7">
      <c r="G56395" s="162" t="s">
        <v>56640</v>
      </c>
    </row>
    <row r="56396" spans="7:7">
      <c r="G56396" s="162" t="s">
        <v>56641</v>
      </c>
    </row>
    <row r="56397" spans="7:7">
      <c r="G56397" s="162" t="s">
        <v>56642</v>
      </c>
    </row>
    <row r="56398" spans="7:7">
      <c r="G56398" s="162" t="s">
        <v>56643</v>
      </c>
    </row>
    <row r="56399" spans="7:7">
      <c r="G56399" s="162" t="s">
        <v>56644</v>
      </c>
    </row>
    <row r="56400" spans="7:7">
      <c r="G56400" s="162" t="s">
        <v>56645</v>
      </c>
    </row>
    <row r="56401" spans="7:7">
      <c r="G56401" s="162" t="s">
        <v>56646</v>
      </c>
    </row>
    <row r="56402" spans="7:7">
      <c r="G56402" s="162" t="s">
        <v>56647</v>
      </c>
    </row>
    <row r="56403" spans="7:7">
      <c r="G56403" s="162" t="s">
        <v>56648</v>
      </c>
    </row>
    <row r="56404" spans="7:7">
      <c r="G56404" s="162" t="s">
        <v>56649</v>
      </c>
    </row>
    <row r="56405" spans="7:7">
      <c r="G56405" s="162" t="s">
        <v>56650</v>
      </c>
    </row>
    <row r="56406" spans="7:7">
      <c r="G56406" s="162" t="s">
        <v>56651</v>
      </c>
    </row>
    <row r="56407" spans="7:7">
      <c r="G56407" s="162" t="s">
        <v>56652</v>
      </c>
    </row>
    <row r="56408" spans="7:7">
      <c r="G56408" s="162" t="s">
        <v>56653</v>
      </c>
    </row>
    <row r="56409" spans="7:7">
      <c r="G56409" s="162" t="s">
        <v>56654</v>
      </c>
    </row>
    <row r="56410" spans="7:7">
      <c r="G56410" s="162" t="s">
        <v>56655</v>
      </c>
    </row>
    <row r="56411" spans="7:7">
      <c r="G56411" s="162" t="s">
        <v>56656</v>
      </c>
    </row>
    <row r="56412" spans="7:7">
      <c r="G56412" s="162" t="s">
        <v>56657</v>
      </c>
    </row>
    <row r="56413" spans="7:7">
      <c r="G56413" s="162" t="s">
        <v>56658</v>
      </c>
    </row>
    <row r="56414" spans="7:7">
      <c r="G56414" s="162" t="s">
        <v>56659</v>
      </c>
    </row>
    <row r="56415" spans="7:7">
      <c r="G56415" s="162" t="s">
        <v>56660</v>
      </c>
    </row>
    <row r="56416" spans="7:7">
      <c r="G56416" s="162" t="s">
        <v>56661</v>
      </c>
    </row>
    <row r="56417" spans="7:7">
      <c r="G56417" s="162" t="s">
        <v>56662</v>
      </c>
    </row>
    <row r="56418" spans="7:7">
      <c r="G56418" s="162" t="s">
        <v>56663</v>
      </c>
    </row>
    <row r="56419" spans="7:7">
      <c r="G56419" s="162" t="s">
        <v>56664</v>
      </c>
    </row>
    <row r="56420" spans="7:7">
      <c r="G56420" s="162" t="s">
        <v>56665</v>
      </c>
    </row>
    <row r="56421" spans="7:7">
      <c r="G56421" s="162" t="s">
        <v>56666</v>
      </c>
    </row>
    <row r="56422" spans="7:7">
      <c r="G56422" s="162" t="s">
        <v>56667</v>
      </c>
    </row>
    <row r="56423" spans="7:7">
      <c r="G56423" s="162" t="s">
        <v>56668</v>
      </c>
    </row>
    <row r="56424" spans="7:7">
      <c r="G56424" s="162" t="s">
        <v>56669</v>
      </c>
    </row>
    <row r="56425" spans="7:7">
      <c r="G56425" s="162" t="s">
        <v>56670</v>
      </c>
    </row>
    <row r="56426" spans="7:7">
      <c r="G56426" s="162" t="s">
        <v>56671</v>
      </c>
    </row>
    <row r="56427" spans="7:7">
      <c r="G56427" s="162" t="s">
        <v>56672</v>
      </c>
    </row>
    <row r="56428" spans="7:7">
      <c r="G56428" s="162" t="s">
        <v>56673</v>
      </c>
    </row>
    <row r="56429" spans="7:7">
      <c r="G56429" s="162" t="s">
        <v>56674</v>
      </c>
    </row>
    <row r="56430" spans="7:7">
      <c r="G56430" s="162" t="s">
        <v>56675</v>
      </c>
    </row>
    <row r="56431" spans="7:7">
      <c r="G56431" s="162" t="s">
        <v>56676</v>
      </c>
    </row>
    <row r="56432" spans="7:7">
      <c r="G56432" s="162" t="s">
        <v>56677</v>
      </c>
    </row>
    <row r="56433" spans="7:7">
      <c r="G56433" s="162" t="s">
        <v>56678</v>
      </c>
    </row>
    <row r="56434" spans="7:7">
      <c r="G56434" s="162" t="s">
        <v>56679</v>
      </c>
    </row>
    <row r="56435" spans="7:7">
      <c r="G56435" s="162" t="s">
        <v>56680</v>
      </c>
    </row>
    <row r="56436" spans="7:7">
      <c r="G56436" s="162" t="s">
        <v>56681</v>
      </c>
    </row>
    <row r="56437" spans="7:7">
      <c r="G56437" s="162" t="s">
        <v>56682</v>
      </c>
    </row>
    <row r="56438" spans="7:7">
      <c r="G56438" s="162" t="s">
        <v>56683</v>
      </c>
    </row>
    <row r="56439" spans="7:7">
      <c r="G56439" s="162" t="s">
        <v>56684</v>
      </c>
    </row>
    <row r="56440" spans="7:7">
      <c r="G56440" s="162" t="s">
        <v>56685</v>
      </c>
    </row>
    <row r="56441" spans="7:7">
      <c r="G56441" s="162" t="s">
        <v>56686</v>
      </c>
    </row>
    <row r="56442" spans="7:7">
      <c r="G56442" s="162" t="s">
        <v>56687</v>
      </c>
    </row>
    <row r="56443" spans="7:7">
      <c r="G56443" s="162" t="s">
        <v>56688</v>
      </c>
    </row>
    <row r="56444" spans="7:7">
      <c r="G56444" s="162" t="s">
        <v>56689</v>
      </c>
    </row>
    <row r="56445" spans="7:7">
      <c r="G56445" s="162" t="s">
        <v>56690</v>
      </c>
    </row>
    <row r="56446" spans="7:7">
      <c r="G56446" s="162" t="s">
        <v>56691</v>
      </c>
    </row>
    <row r="56447" spans="7:7">
      <c r="G56447" s="162" t="s">
        <v>56692</v>
      </c>
    </row>
    <row r="56448" spans="7:7">
      <c r="G56448" s="162" t="s">
        <v>56693</v>
      </c>
    </row>
    <row r="56449" spans="7:7">
      <c r="G56449" s="162" t="s">
        <v>56694</v>
      </c>
    </row>
    <row r="56450" spans="7:7">
      <c r="G56450" s="162" t="s">
        <v>56695</v>
      </c>
    </row>
    <row r="56451" spans="7:7">
      <c r="G56451" s="162" t="s">
        <v>56696</v>
      </c>
    </row>
    <row r="56452" spans="7:7">
      <c r="G56452" s="162" t="s">
        <v>56697</v>
      </c>
    </row>
    <row r="56453" spans="7:7">
      <c r="G56453" s="162" t="s">
        <v>56698</v>
      </c>
    </row>
    <row r="56454" spans="7:7">
      <c r="G56454" s="162" t="s">
        <v>56699</v>
      </c>
    </row>
    <row r="56455" spans="7:7">
      <c r="G56455" s="162" t="s">
        <v>56700</v>
      </c>
    </row>
    <row r="56456" spans="7:7">
      <c r="G56456" s="162" t="s">
        <v>56701</v>
      </c>
    </row>
    <row r="56457" spans="7:7">
      <c r="G56457" s="162" t="s">
        <v>56702</v>
      </c>
    </row>
    <row r="56458" spans="7:7">
      <c r="G56458" s="162" t="s">
        <v>56703</v>
      </c>
    </row>
    <row r="56459" spans="7:7">
      <c r="G56459" s="162" t="s">
        <v>56704</v>
      </c>
    </row>
    <row r="56460" spans="7:7">
      <c r="G56460" s="162" t="s">
        <v>56705</v>
      </c>
    </row>
    <row r="56461" spans="7:7">
      <c r="G56461" s="162" t="s">
        <v>56706</v>
      </c>
    </row>
    <row r="56462" spans="7:7">
      <c r="G56462" s="162" t="s">
        <v>56707</v>
      </c>
    </row>
    <row r="56463" spans="7:7">
      <c r="G56463" s="162" t="s">
        <v>56708</v>
      </c>
    </row>
    <row r="56464" spans="7:7">
      <c r="G56464" s="162" t="s">
        <v>56709</v>
      </c>
    </row>
    <row r="56465" spans="7:7">
      <c r="G56465" s="162" t="s">
        <v>56710</v>
      </c>
    </row>
    <row r="56466" spans="7:7">
      <c r="G56466" s="162" t="s">
        <v>56711</v>
      </c>
    </row>
    <row r="56467" spans="7:7">
      <c r="G56467" s="162" t="s">
        <v>56712</v>
      </c>
    </row>
    <row r="56468" spans="7:7">
      <c r="G56468" s="162" t="s">
        <v>56713</v>
      </c>
    </row>
    <row r="56469" spans="7:7">
      <c r="G56469" s="162" t="s">
        <v>56714</v>
      </c>
    </row>
    <row r="56470" spans="7:7">
      <c r="G56470" s="162" t="s">
        <v>56715</v>
      </c>
    </row>
    <row r="56471" spans="7:7">
      <c r="G56471" s="162" t="s">
        <v>56716</v>
      </c>
    </row>
    <row r="56472" spans="7:7">
      <c r="G56472" s="162" t="s">
        <v>56717</v>
      </c>
    </row>
    <row r="56473" spans="7:7">
      <c r="G56473" s="162" t="s">
        <v>56718</v>
      </c>
    </row>
    <row r="56474" spans="7:7">
      <c r="G56474" s="162" t="s">
        <v>56719</v>
      </c>
    </row>
    <row r="56475" spans="7:7">
      <c r="G56475" s="162" t="s">
        <v>56720</v>
      </c>
    </row>
    <row r="56476" spans="7:7">
      <c r="G56476" s="162" t="s">
        <v>56721</v>
      </c>
    </row>
    <row r="56477" spans="7:7">
      <c r="G56477" s="162" t="s">
        <v>56722</v>
      </c>
    </row>
    <row r="56478" spans="7:7">
      <c r="G56478" s="162" t="s">
        <v>56723</v>
      </c>
    </row>
    <row r="56479" spans="7:7">
      <c r="G56479" s="162" t="s">
        <v>56724</v>
      </c>
    </row>
    <row r="56480" spans="7:7">
      <c r="G56480" s="162" t="s">
        <v>56725</v>
      </c>
    </row>
    <row r="56481" spans="7:7">
      <c r="G56481" s="162" t="s">
        <v>56726</v>
      </c>
    </row>
    <row r="56482" spans="7:7">
      <c r="G56482" s="162" t="s">
        <v>56727</v>
      </c>
    </row>
    <row r="56483" spans="7:7">
      <c r="G56483" s="162" t="s">
        <v>56728</v>
      </c>
    </row>
    <row r="56484" spans="7:7">
      <c r="G56484" s="162" t="s">
        <v>56729</v>
      </c>
    </row>
    <row r="56485" spans="7:7">
      <c r="G56485" s="162" t="s">
        <v>56730</v>
      </c>
    </row>
    <row r="56486" spans="7:7">
      <c r="G56486" s="162" t="s">
        <v>56731</v>
      </c>
    </row>
    <row r="56487" spans="7:7">
      <c r="G56487" s="162" t="s">
        <v>56732</v>
      </c>
    </row>
    <row r="56488" spans="7:7">
      <c r="G56488" s="162" t="s">
        <v>56733</v>
      </c>
    </row>
    <row r="56489" spans="7:7">
      <c r="G56489" s="162" t="s">
        <v>56734</v>
      </c>
    </row>
    <row r="56490" spans="7:7">
      <c r="G56490" s="162" t="s">
        <v>56735</v>
      </c>
    </row>
    <row r="56491" spans="7:7">
      <c r="G56491" s="162" t="s">
        <v>56736</v>
      </c>
    </row>
    <row r="56492" spans="7:7">
      <c r="G56492" s="162" t="s">
        <v>56737</v>
      </c>
    </row>
    <row r="56493" spans="7:7">
      <c r="G56493" s="162" t="s">
        <v>56738</v>
      </c>
    </row>
    <row r="56494" spans="7:7">
      <c r="G56494" s="162" t="s">
        <v>56739</v>
      </c>
    </row>
    <row r="56495" spans="7:7">
      <c r="G56495" s="162" t="s">
        <v>56740</v>
      </c>
    </row>
    <row r="56496" spans="7:7">
      <c r="G56496" s="162" t="s">
        <v>56741</v>
      </c>
    </row>
    <row r="56497" spans="7:7">
      <c r="G56497" s="162" t="s">
        <v>56742</v>
      </c>
    </row>
    <row r="56498" spans="7:7">
      <c r="G56498" s="162" t="s">
        <v>56743</v>
      </c>
    </row>
    <row r="56499" spans="7:7">
      <c r="G56499" s="162" t="s">
        <v>56744</v>
      </c>
    </row>
    <row r="56500" spans="7:7">
      <c r="G56500" s="162" t="s">
        <v>56745</v>
      </c>
    </row>
    <row r="56501" spans="7:7">
      <c r="G56501" s="162" t="s">
        <v>56746</v>
      </c>
    </row>
    <row r="56502" spans="7:7">
      <c r="G56502" s="162" t="s">
        <v>56747</v>
      </c>
    </row>
    <row r="56503" spans="7:7">
      <c r="G56503" s="162" t="s">
        <v>56748</v>
      </c>
    </row>
    <row r="56504" spans="7:7">
      <c r="G56504" s="162" t="s">
        <v>56749</v>
      </c>
    </row>
    <row r="56505" spans="7:7">
      <c r="G56505" s="162" t="s">
        <v>56750</v>
      </c>
    </row>
    <row r="56506" spans="7:7">
      <c r="G56506" s="162" t="s">
        <v>56751</v>
      </c>
    </row>
    <row r="56507" spans="7:7">
      <c r="G56507" s="162" t="s">
        <v>56752</v>
      </c>
    </row>
    <row r="56508" spans="7:7">
      <c r="G56508" s="162" t="s">
        <v>56753</v>
      </c>
    </row>
    <row r="56509" spans="7:7">
      <c r="G56509" s="162" t="s">
        <v>56754</v>
      </c>
    </row>
    <row r="56510" spans="7:7">
      <c r="G56510" s="162" t="s">
        <v>56755</v>
      </c>
    </row>
    <row r="56511" spans="7:7">
      <c r="G56511" s="162" t="s">
        <v>56756</v>
      </c>
    </row>
    <row r="56512" spans="7:7">
      <c r="G56512" s="162" t="s">
        <v>56757</v>
      </c>
    </row>
    <row r="56513" spans="7:7">
      <c r="G56513" s="162" t="s">
        <v>56758</v>
      </c>
    </row>
    <row r="56514" spans="7:7">
      <c r="G56514" s="162" t="s">
        <v>56759</v>
      </c>
    </row>
    <row r="56515" spans="7:7">
      <c r="G56515" s="162" t="s">
        <v>56760</v>
      </c>
    </row>
    <row r="56516" spans="7:7">
      <c r="G56516" s="162" t="s">
        <v>56761</v>
      </c>
    </row>
    <row r="56517" spans="7:7">
      <c r="G56517" s="162" t="s">
        <v>56762</v>
      </c>
    </row>
    <row r="56518" spans="7:7">
      <c r="G56518" s="162" t="s">
        <v>56763</v>
      </c>
    </row>
    <row r="56519" spans="7:7">
      <c r="G56519" s="162" t="s">
        <v>56764</v>
      </c>
    </row>
    <row r="56520" spans="7:7">
      <c r="G56520" s="162" t="s">
        <v>56765</v>
      </c>
    </row>
    <row r="56521" spans="7:7">
      <c r="G56521" s="162" t="s">
        <v>56766</v>
      </c>
    </row>
    <row r="56522" spans="7:7">
      <c r="G56522" s="162" t="s">
        <v>56767</v>
      </c>
    </row>
    <row r="56523" spans="7:7">
      <c r="G56523" s="162" t="s">
        <v>56768</v>
      </c>
    </row>
    <row r="56524" spans="7:7">
      <c r="G56524" s="162" t="s">
        <v>56769</v>
      </c>
    </row>
    <row r="56525" spans="7:7">
      <c r="G56525" s="162" t="s">
        <v>56770</v>
      </c>
    </row>
    <row r="56526" spans="7:7">
      <c r="G56526" s="162" t="s">
        <v>56771</v>
      </c>
    </row>
    <row r="56527" spans="7:7">
      <c r="G56527" s="162" t="s">
        <v>56772</v>
      </c>
    </row>
    <row r="56528" spans="7:7">
      <c r="G56528" s="162" t="s">
        <v>56773</v>
      </c>
    </row>
    <row r="56529" spans="7:7">
      <c r="G56529" s="162" t="s">
        <v>56774</v>
      </c>
    </row>
    <row r="56530" spans="7:7">
      <c r="G56530" s="162" t="s">
        <v>56775</v>
      </c>
    </row>
    <row r="56531" spans="7:7">
      <c r="G56531" s="162" t="s">
        <v>56776</v>
      </c>
    </row>
    <row r="56532" spans="7:7">
      <c r="G56532" s="162" t="s">
        <v>56777</v>
      </c>
    </row>
    <row r="56533" spans="7:7">
      <c r="G56533" s="162" t="s">
        <v>56778</v>
      </c>
    </row>
    <row r="56534" spans="7:7">
      <c r="G56534" s="162" t="s">
        <v>56779</v>
      </c>
    </row>
    <row r="56535" spans="7:7">
      <c r="G56535" s="162" t="s">
        <v>56780</v>
      </c>
    </row>
    <row r="56536" spans="7:7">
      <c r="G56536" s="162" t="s">
        <v>56781</v>
      </c>
    </row>
    <row r="56537" spans="7:7">
      <c r="G56537" s="162" t="s">
        <v>56782</v>
      </c>
    </row>
    <row r="56538" spans="7:7">
      <c r="G56538" s="162" t="s">
        <v>56783</v>
      </c>
    </row>
    <row r="56539" spans="7:7">
      <c r="G56539" s="162" t="s">
        <v>56784</v>
      </c>
    </row>
    <row r="56540" spans="7:7">
      <c r="G56540" s="162" t="s">
        <v>56785</v>
      </c>
    </row>
    <row r="56541" spans="7:7">
      <c r="G56541" s="162" t="s">
        <v>56786</v>
      </c>
    </row>
    <row r="56542" spans="7:7">
      <c r="G56542" s="162" t="s">
        <v>56787</v>
      </c>
    </row>
    <row r="56543" spans="7:7">
      <c r="G56543" s="162" t="s">
        <v>56788</v>
      </c>
    </row>
    <row r="56544" spans="7:7">
      <c r="G56544" s="162" t="s">
        <v>56789</v>
      </c>
    </row>
    <row r="56545" spans="7:7">
      <c r="G56545" s="162" t="s">
        <v>56790</v>
      </c>
    </row>
    <row r="56546" spans="7:7">
      <c r="G56546" s="162" t="s">
        <v>56791</v>
      </c>
    </row>
    <row r="56547" spans="7:7">
      <c r="G56547" s="162" t="s">
        <v>56792</v>
      </c>
    </row>
    <row r="56548" spans="7:7">
      <c r="G56548" s="162" t="s">
        <v>56793</v>
      </c>
    </row>
    <row r="56549" spans="7:7">
      <c r="G56549" s="162" t="s">
        <v>56794</v>
      </c>
    </row>
    <row r="56550" spans="7:7">
      <c r="G56550" s="162" t="s">
        <v>56795</v>
      </c>
    </row>
    <row r="56551" spans="7:7">
      <c r="G56551" s="162" t="s">
        <v>56796</v>
      </c>
    </row>
    <row r="56552" spans="7:7">
      <c r="G56552" s="162" t="s">
        <v>56797</v>
      </c>
    </row>
    <row r="56553" spans="7:7">
      <c r="G56553" s="162" t="s">
        <v>56798</v>
      </c>
    </row>
    <row r="56554" spans="7:7">
      <c r="G56554" s="162" t="s">
        <v>56799</v>
      </c>
    </row>
    <row r="56555" spans="7:7">
      <c r="G56555" s="162" t="s">
        <v>56800</v>
      </c>
    </row>
    <row r="56556" spans="7:7">
      <c r="G56556" s="162" t="s">
        <v>56801</v>
      </c>
    </row>
    <row r="56557" spans="7:7">
      <c r="G56557" s="162" t="s">
        <v>56802</v>
      </c>
    </row>
    <row r="56558" spans="7:7">
      <c r="G56558" s="162" t="s">
        <v>56803</v>
      </c>
    </row>
    <row r="56559" spans="7:7">
      <c r="G56559" s="162" t="s">
        <v>56804</v>
      </c>
    </row>
    <row r="56560" spans="7:7">
      <c r="G56560" s="162" t="s">
        <v>56805</v>
      </c>
    </row>
    <row r="56561" spans="7:7">
      <c r="G56561" s="162" t="s">
        <v>56806</v>
      </c>
    </row>
    <row r="56562" spans="7:7">
      <c r="G56562" s="162" t="s">
        <v>56807</v>
      </c>
    </row>
    <row r="56563" spans="7:7">
      <c r="G56563" s="162" t="s">
        <v>56808</v>
      </c>
    </row>
    <row r="56564" spans="7:7">
      <c r="G56564" s="162" t="s">
        <v>56809</v>
      </c>
    </row>
    <row r="56565" spans="7:7">
      <c r="G56565" s="162" t="s">
        <v>56810</v>
      </c>
    </row>
    <row r="56566" spans="7:7">
      <c r="G56566" s="162" t="s">
        <v>56811</v>
      </c>
    </row>
    <row r="56567" spans="7:7">
      <c r="G56567" s="162" t="s">
        <v>56812</v>
      </c>
    </row>
    <row r="56568" spans="7:7">
      <c r="G56568" s="162" t="s">
        <v>56813</v>
      </c>
    </row>
    <row r="56569" spans="7:7">
      <c r="G56569" s="162" t="s">
        <v>56814</v>
      </c>
    </row>
    <row r="56570" spans="7:7">
      <c r="G56570" s="162" t="s">
        <v>56815</v>
      </c>
    </row>
    <row r="56571" spans="7:7">
      <c r="G56571" s="162" t="s">
        <v>56816</v>
      </c>
    </row>
    <row r="56572" spans="7:7">
      <c r="G56572" s="162" t="s">
        <v>56817</v>
      </c>
    </row>
    <row r="56573" spans="7:7">
      <c r="G56573" s="162" t="s">
        <v>56818</v>
      </c>
    </row>
    <row r="56574" spans="7:7">
      <c r="G56574" s="162" t="s">
        <v>56819</v>
      </c>
    </row>
    <row r="56575" spans="7:7">
      <c r="G56575" s="162" t="s">
        <v>56820</v>
      </c>
    </row>
    <row r="56576" spans="7:7">
      <c r="G56576" s="162" t="s">
        <v>56821</v>
      </c>
    </row>
    <row r="56577" spans="7:7">
      <c r="G56577" s="162" t="s">
        <v>56822</v>
      </c>
    </row>
    <row r="56578" spans="7:7">
      <c r="G56578" s="162" t="s">
        <v>56823</v>
      </c>
    </row>
    <row r="56579" spans="7:7">
      <c r="G56579" s="162" t="s">
        <v>56824</v>
      </c>
    </row>
    <row r="56580" spans="7:7">
      <c r="G56580" s="162" t="s">
        <v>56825</v>
      </c>
    </row>
    <row r="56581" spans="7:7">
      <c r="G56581" s="162" t="s">
        <v>56826</v>
      </c>
    </row>
    <row r="56582" spans="7:7">
      <c r="G56582" s="162" t="s">
        <v>56827</v>
      </c>
    </row>
    <row r="56583" spans="7:7">
      <c r="G56583" s="162" t="s">
        <v>56828</v>
      </c>
    </row>
    <row r="56584" spans="7:7">
      <c r="G56584" s="162" t="s">
        <v>56829</v>
      </c>
    </row>
    <row r="56585" spans="7:7">
      <c r="G56585" s="162" t="s">
        <v>56830</v>
      </c>
    </row>
    <row r="56586" spans="7:7">
      <c r="G56586" s="162" t="s">
        <v>56831</v>
      </c>
    </row>
    <row r="56587" spans="7:7">
      <c r="G56587" s="162" t="s">
        <v>56832</v>
      </c>
    </row>
    <row r="56588" spans="7:7">
      <c r="G56588" s="162" t="s">
        <v>56833</v>
      </c>
    </row>
    <row r="56589" spans="7:7">
      <c r="G56589" s="162" t="s">
        <v>56834</v>
      </c>
    </row>
    <row r="56590" spans="7:7">
      <c r="G56590" s="162" t="s">
        <v>56835</v>
      </c>
    </row>
    <row r="56591" spans="7:7">
      <c r="G56591" s="162" t="s">
        <v>56836</v>
      </c>
    </row>
    <row r="56592" spans="7:7">
      <c r="G56592" s="162" t="s">
        <v>56837</v>
      </c>
    </row>
    <row r="56593" spans="7:7">
      <c r="G56593" s="162" t="s">
        <v>56838</v>
      </c>
    </row>
    <row r="56594" spans="7:7">
      <c r="G56594" s="162" t="s">
        <v>56839</v>
      </c>
    </row>
    <row r="56595" spans="7:7">
      <c r="G56595" s="162" t="s">
        <v>56840</v>
      </c>
    </row>
    <row r="56596" spans="7:7">
      <c r="G56596" s="162" t="s">
        <v>56841</v>
      </c>
    </row>
    <row r="56597" spans="7:7">
      <c r="G56597" s="162" t="s">
        <v>56842</v>
      </c>
    </row>
    <row r="56598" spans="7:7">
      <c r="G56598" s="162" t="s">
        <v>56843</v>
      </c>
    </row>
    <row r="56599" spans="7:7">
      <c r="G56599" s="162" t="s">
        <v>56844</v>
      </c>
    </row>
    <row r="56600" spans="7:7">
      <c r="G56600" s="162" t="s">
        <v>56845</v>
      </c>
    </row>
    <row r="56601" spans="7:7">
      <c r="G56601" s="162" t="s">
        <v>56846</v>
      </c>
    </row>
    <row r="56602" spans="7:7">
      <c r="G56602" s="162" t="s">
        <v>56847</v>
      </c>
    </row>
    <row r="56603" spans="7:7">
      <c r="G56603" s="162" t="s">
        <v>56848</v>
      </c>
    </row>
    <row r="56604" spans="7:7">
      <c r="G56604" s="162" t="s">
        <v>56849</v>
      </c>
    </row>
    <row r="56605" spans="7:7">
      <c r="G56605" s="162" t="s">
        <v>56850</v>
      </c>
    </row>
    <row r="56606" spans="7:7">
      <c r="G56606" s="162" t="s">
        <v>56851</v>
      </c>
    </row>
    <row r="56607" spans="7:7">
      <c r="G56607" s="162" t="s">
        <v>56852</v>
      </c>
    </row>
    <row r="56608" spans="7:7">
      <c r="G56608" s="162" t="s">
        <v>56853</v>
      </c>
    </row>
    <row r="56609" spans="7:7">
      <c r="G56609" s="162" t="s">
        <v>56854</v>
      </c>
    </row>
    <row r="56610" spans="7:7">
      <c r="G56610" s="162" t="s">
        <v>56855</v>
      </c>
    </row>
    <row r="56611" spans="7:7">
      <c r="G56611" s="162" t="s">
        <v>56856</v>
      </c>
    </row>
    <row r="56612" spans="7:7">
      <c r="G56612" s="162" t="s">
        <v>56857</v>
      </c>
    </row>
    <row r="56613" spans="7:7">
      <c r="G56613" s="162" t="s">
        <v>56858</v>
      </c>
    </row>
    <row r="56614" spans="7:7">
      <c r="G56614" s="162" t="s">
        <v>56859</v>
      </c>
    </row>
    <row r="56615" spans="7:7">
      <c r="G56615" s="162" t="s">
        <v>56860</v>
      </c>
    </row>
    <row r="56616" spans="7:7">
      <c r="G56616" s="162" t="s">
        <v>56861</v>
      </c>
    </row>
    <row r="56617" spans="7:7">
      <c r="G56617" s="162" t="s">
        <v>56862</v>
      </c>
    </row>
    <row r="56618" spans="7:7">
      <c r="G56618" s="162" t="s">
        <v>56863</v>
      </c>
    </row>
    <row r="56619" spans="7:7">
      <c r="G56619" s="162" t="s">
        <v>56864</v>
      </c>
    </row>
    <row r="56620" spans="7:7">
      <c r="G56620" s="162" t="s">
        <v>56865</v>
      </c>
    </row>
    <row r="56621" spans="7:7">
      <c r="G56621" s="162" t="s">
        <v>56866</v>
      </c>
    </row>
    <row r="56622" spans="7:7">
      <c r="G56622" s="162" t="s">
        <v>56867</v>
      </c>
    </row>
    <row r="56623" spans="7:7">
      <c r="G56623" s="162" t="s">
        <v>56868</v>
      </c>
    </row>
    <row r="56624" spans="7:7">
      <c r="G56624" s="162" t="s">
        <v>56869</v>
      </c>
    </row>
    <row r="56625" spans="7:7">
      <c r="G56625" s="162" t="s">
        <v>56870</v>
      </c>
    </row>
    <row r="56626" spans="7:7">
      <c r="G56626" s="162" t="s">
        <v>56871</v>
      </c>
    </row>
    <row r="56627" spans="7:7">
      <c r="G56627" s="162" t="s">
        <v>56872</v>
      </c>
    </row>
    <row r="56628" spans="7:7">
      <c r="G56628" s="162" t="s">
        <v>56873</v>
      </c>
    </row>
    <row r="56629" spans="7:7">
      <c r="G56629" s="162" t="s">
        <v>56874</v>
      </c>
    </row>
    <row r="56630" spans="7:7">
      <c r="G56630" s="162" t="s">
        <v>56875</v>
      </c>
    </row>
    <row r="56631" spans="7:7">
      <c r="G56631" s="162" t="s">
        <v>56876</v>
      </c>
    </row>
    <row r="56632" spans="7:7">
      <c r="G56632" s="162" t="s">
        <v>56877</v>
      </c>
    </row>
    <row r="56633" spans="7:7">
      <c r="G56633" s="162" t="s">
        <v>56878</v>
      </c>
    </row>
    <row r="56634" spans="7:7">
      <c r="G56634" s="162" t="s">
        <v>56879</v>
      </c>
    </row>
    <row r="56635" spans="7:7">
      <c r="G56635" s="162" t="s">
        <v>56880</v>
      </c>
    </row>
    <row r="56636" spans="7:7">
      <c r="G56636" s="162" t="s">
        <v>56881</v>
      </c>
    </row>
    <row r="56637" spans="7:7">
      <c r="G56637" s="162" t="s">
        <v>56882</v>
      </c>
    </row>
    <row r="56638" spans="7:7">
      <c r="G56638" s="162" t="s">
        <v>56883</v>
      </c>
    </row>
    <row r="56639" spans="7:7">
      <c r="G56639" s="162" t="s">
        <v>56884</v>
      </c>
    </row>
    <row r="56640" spans="7:7">
      <c r="G56640" s="162" t="s">
        <v>56885</v>
      </c>
    </row>
    <row r="56641" spans="7:7">
      <c r="G56641" s="162" t="s">
        <v>56886</v>
      </c>
    </row>
    <row r="56642" spans="7:7">
      <c r="G56642" s="162" t="s">
        <v>56887</v>
      </c>
    </row>
    <row r="56643" spans="7:7">
      <c r="G56643" s="162" t="s">
        <v>56888</v>
      </c>
    </row>
    <row r="56644" spans="7:7">
      <c r="G56644" s="162" t="s">
        <v>56889</v>
      </c>
    </row>
    <row r="56645" spans="7:7">
      <c r="G56645" s="162" t="s">
        <v>56890</v>
      </c>
    </row>
    <row r="56646" spans="7:7">
      <c r="G56646" s="162" t="s">
        <v>56891</v>
      </c>
    </row>
    <row r="56647" spans="7:7">
      <c r="G56647" s="162" t="s">
        <v>56892</v>
      </c>
    </row>
    <row r="56648" spans="7:7">
      <c r="G56648" s="162" t="s">
        <v>56893</v>
      </c>
    </row>
    <row r="56649" spans="7:7">
      <c r="G56649" s="162" t="s">
        <v>56894</v>
      </c>
    </row>
    <row r="56650" spans="7:7">
      <c r="G56650" s="162" t="s">
        <v>56895</v>
      </c>
    </row>
    <row r="56651" spans="7:7">
      <c r="G56651" s="162" t="s">
        <v>56896</v>
      </c>
    </row>
    <row r="56652" spans="7:7">
      <c r="G56652" s="162" t="s">
        <v>56897</v>
      </c>
    </row>
    <row r="56653" spans="7:7">
      <c r="G56653" s="162" t="s">
        <v>56898</v>
      </c>
    </row>
    <row r="56654" spans="7:7">
      <c r="G56654" s="162" t="s">
        <v>56899</v>
      </c>
    </row>
    <row r="56655" spans="7:7">
      <c r="G56655" s="162" t="s">
        <v>56900</v>
      </c>
    </row>
    <row r="56656" spans="7:7">
      <c r="G56656" s="162" t="s">
        <v>56901</v>
      </c>
    </row>
    <row r="56657" spans="7:7">
      <c r="G56657" s="162" t="s">
        <v>56902</v>
      </c>
    </row>
    <row r="56658" spans="7:7">
      <c r="G56658" s="162" t="s">
        <v>56903</v>
      </c>
    </row>
    <row r="56659" spans="7:7">
      <c r="G56659" s="162" t="s">
        <v>56904</v>
      </c>
    </row>
    <row r="56660" spans="7:7">
      <c r="G56660" s="162" t="s">
        <v>56905</v>
      </c>
    </row>
    <row r="56661" spans="7:7">
      <c r="G56661" s="162" t="s">
        <v>56906</v>
      </c>
    </row>
    <row r="56662" spans="7:7">
      <c r="G56662" s="162" t="s">
        <v>56907</v>
      </c>
    </row>
    <row r="56663" spans="7:7">
      <c r="G56663" s="162" t="s">
        <v>56908</v>
      </c>
    </row>
    <row r="56664" spans="7:7">
      <c r="G56664" s="162" t="s">
        <v>56909</v>
      </c>
    </row>
    <row r="56665" spans="7:7">
      <c r="G56665" s="162" t="s">
        <v>56910</v>
      </c>
    </row>
    <row r="56666" spans="7:7">
      <c r="G56666" s="162" t="s">
        <v>56911</v>
      </c>
    </row>
    <row r="56667" spans="7:7">
      <c r="G56667" s="162" t="s">
        <v>56912</v>
      </c>
    </row>
    <row r="56668" spans="7:7">
      <c r="G56668" s="162" t="s">
        <v>56913</v>
      </c>
    </row>
    <row r="56669" spans="7:7">
      <c r="G56669" s="162" t="s">
        <v>56914</v>
      </c>
    </row>
    <row r="56670" spans="7:7">
      <c r="G56670" s="162" t="s">
        <v>56915</v>
      </c>
    </row>
    <row r="56671" spans="7:7">
      <c r="G56671" s="162" t="s">
        <v>56916</v>
      </c>
    </row>
    <row r="56672" spans="7:7">
      <c r="G56672" s="162" t="s">
        <v>56917</v>
      </c>
    </row>
    <row r="56673" spans="7:7">
      <c r="G56673" s="162" t="s">
        <v>56918</v>
      </c>
    </row>
    <row r="56674" spans="7:7">
      <c r="G56674" s="162" t="s">
        <v>56919</v>
      </c>
    </row>
    <row r="56675" spans="7:7">
      <c r="G56675" s="162" t="s">
        <v>56920</v>
      </c>
    </row>
    <row r="56676" spans="7:7">
      <c r="G56676" s="162" t="s">
        <v>56921</v>
      </c>
    </row>
    <row r="56677" spans="7:7">
      <c r="G56677" s="162" t="s">
        <v>56922</v>
      </c>
    </row>
    <row r="56678" spans="7:7">
      <c r="G56678" s="162" t="s">
        <v>56923</v>
      </c>
    </row>
    <row r="56679" spans="7:7">
      <c r="G56679" s="162" t="s">
        <v>56924</v>
      </c>
    </row>
    <row r="56680" spans="7:7">
      <c r="G56680" s="162" t="s">
        <v>56925</v>
      </c>
    </row>
    <row r="56681" spans="7:7">
      <c r="G56681" s="162" t="s">
        <v>56926</v>
      </c>
    </row>
    <row r="56682" spans="7:7">
      <c r="G56682" s="162" t="s">
        <v>56927</v>
      </c>
    </row>
    <row r="56683" spans="7:7">
      <c r="G56683" s="162" t="s">
        <v>56928</v>
      </c>
    </row>
    <row r="56684" spans="7:7">
      <c r="G56684" s="162" t="s">
        <v>56929</v>
      </c>
    </row>
    <row r="56685" spans="7:7">
      <c r="G56685" s="162" t="s">
        <v>56930</v>
      </c>
    </row>
    <row r="56686" spans="7:7">
      <c r="G56686" s="162" t="s">
        <v>56931</v>
      </c>
    </row>
    <row r="56687" spans="7:7">
      <c r="G56687" s="162" t="s">
        <v>56932</v>
      </c>
    </row>
    <row r="56688" spans="7:7">
      <c r="G56688" s="162" t="s">
        <v>56933</v>
      </c>
    </row>
    <row r="56689" spans="7:7">
      <c r="G56689" s="162" t="s">
        <v>56934</v>
      </c>
    </row>
    <row r="56690" spans="7:7">
      <c r="G56690" s="162" t="s">
        <v>56935</v>
      </c>
    </row>
    <row r="56691" spans="7:7">
      <c r="G56691" s="162" t="s">
        <v>56936</v>
      </c>
    </row>
    <row r="56692" spans="7:7">
      <c r="G56692" s="162" t="s">
        <v>56937</v>
      </c>
    </row>
    <row r="56693" spans="7:7">
      <c r="G56693" s="162" t="s">
        <v>56938</v>
      </c>
    </row>
    <row r="56694" spans="7:7">
      <c r="G56694" s="162" t="s">
        <v>56939</v>
      </c>
    </row>
    <row r="56695" spans="7:7">
      <c r="G56695" s="162" t="s">
        <v>56940</v>
      </c>
    </row>
    <row r="56696" spans="7:7">
      <c r="G56696" s="162" t="s">
        <v>56941</v>
      </c>
    </row>
    <row r="56697" spans="7:7">
      <c r="G56697" s="162" t="s">
        <v>56942</v>
      </c>
    </row>
    <row r="56698" spans="7:7">
      <c r="G56698" s="162" t="s">
        <v>56943</v>
      </c>
    </row>
    <row r="56699" spans="7:7">
      <c r="G56699" s="162" t="s">
        <v>56944</v>
      </c>
    </row>
    <row r="56700" spans="7:7">
      <c r="G56700" s="162" t="s">
        <v>56945</v>
      </c>
    </row>
    <row r="56701" spans="7:7">
      <c r="G56701" s="162" t="s">
        <v>56946</v>
      </c>
    </row>
    <row r="56702" spans="7:7">
      <c r="G56702" s="162" t="s">
        <v>56947</v>
      </c>
    </row>
    <row r="56703" spans="7:7">
      <c r="G56703" s="162" t="s">
        <v>56948</v>
      </c>
    </row>
    <row r="56704" spans="7:7">
      <c r="G56704" s="162" t="s">
        <v>56949</v>
      </c>
    </row>
    <row r="56705" spans="7:7">
      <c r="G56705" s="162" t="s">
        <v>56950</v>
      </c>
    </row>
    <row r="56706" spans="7:7">
      <c r="G56706" s="162" t="s">
        <v>56951</v>
      </c>
    </row>
    <row r="56707" spans="7:7">
      <c r="G56707" s="162" t="s">
        <v>56952</v>
      </c>
    </row>
    <row r="56708" spans="7:7">
      <c r="G56708" s="162" t="s">
        <v>56953</v>
      </c>
    </row>
    <row r="56709" spans="7:7">
      <c r="G56709" s="162" t="s">
        <v>56954</v>
      </c>
    </row>
    <row r="56710" spans="7:7">
      <c r="G56710" s="162" t="s">
        <v>56955</v>
      </c>
    </row>
    <row r="56711" spans="7:7">
      <c r="G56711" s="162" t="s">
        <v>56956</v>
      </c>
    </row>
    <row r="56712" spans="7:7">
      <c r="G56712" s="162" t="s">
        <v>56957</v>
      </c>
    </row>
    <row r="56713" spans="7:7">
      <c r="G56713" s="162" t="s">
        <v>56958</v>
      </c>
    </row>
    <row r="56714" spans="7:7">
      <c r="G56714" s="162" t="s">
        <v>56959</v>
      </c>
    </row>
    <row r="56715" spans="7:7">
      <c r="G56715" s="162" t="s">
        <v>56960</v>
      </c>
    </row>
    <row r="56716" spans="7:7">
      <c r="G56716" s="162" t="s">
        <v>56961</v>
      </c>
    </row>
    <row r="56717" spans="7:7">
      <c r="G56717" s="162" t="s">
        <v>56962</v>
      </c>
    </row>
    <row r="56718" spans="7:7">
      <c r="G56718" s="162" t="s">
        <v>56963</v>
      </c>
    </row>
    <row r="56719" spans="7:7">
      <c r="G56719" s="162" t="s">
        <v>56964</v>
      </c>
    </row>
    <row r="56720" spans="7:7">
      <c r="G56720" s="162" t="s">
        <v>56965</v>
      </c>
    </row>
    <row r="56721" spans="7:7">
      <c r="G56721" s="162" t="s">
        <v>56966</v>
      </c>
    </row>
    <row r="56722" spans="7:7">
      <c r="G56722" s="162" t="s">
        <v>56967</v>
      </c>
    </row>
    <row r="56723" spans="7:7">
      <c r="G56723" s="162" t="s">
        <v>56968</v>
      </c>
    </row>
    <row r="56724" spans="7:7">
      <c r="G56724" s="162" t="s">
        <v>56969</v>
      </c>
    </row>
    <row r="56725" spans="7:7">
      <c r="G56725" s="162" t="s">
        <v>56970</v>
      </c>
    </row>
    <row r="56726" spans="7:7">
      <c r="G56726" s="162" t="s">
        <v>56971</v>
      </c>
    </row>
    <row r="56727" spans="7:7">
      <c r="G56727" s="162" t="s">
        <v>56972</v>
      </c>
    </row>
    <row r="56728" spans="7:7">
      <c r="G56728" s="162" t="s">
        <v>56973</v>
      </c>
    </row>
    <row r="56729" spans="7:7">
      <c r="G56729" s="162" t="s">
        <v>56974</v>
      </c>
    </row>
    <row r="56730" spans="7:7">
      <c r="G56730" s="162" t="s">
        <v>56975</v>
      </c>
    </row>
    <row r="56731" spans="7:7">
      <c r="G56731" s="162" t="s">
        <v>56976</v>
      </c>
    </row>
    <row r="56732" spans="7:7">
      <c r="G56732" s="162" t="s">
        <v>56977</v>
      </c>
    </row>
    <row r="56733" spans="7:7">
      <c r="G56733" s="162" t="s">
        <v>56978</v>
      </c>
    </row>
    <row r="56734" spans="7:7">
      <c r="G56734" s="162" t="s">
        <v>56979</v>
      </c>
    </row>
    <row r="56735" spans="7:7">
      <c r="G56735" s="162" t="s">
        <v>56980</v>
      </c>
    </row>
    <row r="56736" spans="7:7">
      <c r="G56736" s="162" t="s">
        <v>56981</v>
      </c>
    </row>
    <row r="56737" spans="7:7">
      <c r="G56737" s="162" t="s">
        <v>56982</v>
      </c>
    </row>
    <row r="56738" spans="7:7">
      <c r="G56738" s="162" t="s">
        <v>56983</v>
      </c>
    </row>
    <row r="56739" spans="7:7">
      <c r="G56739" s="162" t="s">
        <v>56984</v>
      </c>
    </row>
    <row r="56740" spans="7:7">
      <c r="G56740" s="162" t="s">
        <v>56985</v>
      </c>
    </row>
    <row r="56741" spans="7:7">
      <c r="G56741" s="162" t="s">
        <v>56986</v>
      </c>
    </row>
    <row r="56742" spans="7:7">
      <c r="G56742" s="162" t="s">
        <v>56987</v>
      </c>
    </row>
    <row r="56743" spans="7:7">
      <c r="G56743" s="162" t="s">
        <v>56988</v>
      </c>
    </row>
    <row r="56744" spans="7:7">
      <c r="G56744" s="162" t="s">
        <v>56989</v>
      </c>
    </row>
    <row r="56745" spans="7:7">
      <c r="G56745" s="162" t="s">
        <v>56990</v>
      </c>
    </row>
    <row r="56746" spans="7:7">
      <c r="G56746" s="162" t="s">
        <v>56991</v>
      </c>
    </row>
    <row r="56747" spans="7:7">
      <c r="G56747" s="162" t="s">
        <v>56992</v>
      </c>
    </row>
    <row r="56748" spans="7:7">
      <c r="G56748" s="162" t="s">
        <v>56993</v>
      </c>
    </row>
    <row r="56749" spans="7:7">
      <c r="G56749" s="162" t="s">
        <v>56994</v>
      </c>
    </row>
    <row r="56750" spans="7:7">
      <c r="G56750" s="162" t="s">
        <v>56995</v>
      </c>
    </row>
    <row r="56751" spans="7:7">
      <c r="G56751" s="162" t="s">
        <v>56996</v>
      </c>
    </row>
    <row r="56752" spans="7:7">
      <c r="G56752" s="162" t="s">
        <v>56997</v>
      </c>
    </row>
    <row r="56753" spans="7:7">
      <c r="G56753" s="162" t="s">
        <v>56998</v>
      </c>
    </row>
    <row r="56754" spans="7:7">
      <c r="G56754" s="162" t="s">
        <v>56999</v>
      </c>
    </row>
    <row r="56755" spans="7:7">
      <c r="G56755" s="162" t="s">
        <v>57000</v>
      </c>
    </row>
    <row r="56756" spans="7:7">
      <c r="G56756" s="162" t="s">
        <v>57001</v>
      </c>
    </row>
    <row r="56757" spans="7:7">
      <c r="G56757" s="162" t="s">
        <v>57002</v>
      </c>
    </row>
    <row r="56758" spans="7:7">
      <c r="G56758" s="162" t="s">
        <v>57003</v>
      </c>
    </row>
    <row r="56759" spans="7:7">
      <c r="G56759" s="162" t="s">
        <v>57004</v>
      </c>
    </row>
    <row r="56760" spans="7:7">
      <c r="G56760" s="162" t="s">
        <v>57005</v>
      </c>
    </row>
    <row r="56761" spans="7:7">
      <c r="G56761" s="162" t="s">
        <v>57006</v>
      </c>
    </row>
    <row r="56762" spans="7:7">
      <c r="G56762" s="162" t="s">
        <v>57007</v>
      </c>
    </row>
    <row r="56763" spans="7:7">
      <c r="G56763" s="162" t="s">
        <v>57008</v>
      </c>
    </row>
    <row r="56764" spans="7:7">
      <c r="G56764" s="162" t="s">
        <v>57009</v>
      </c>
    </row>
    <row r="56765" spans="7:7">
      <c r="G56765" s="162" t="s">
        <v>57010</v>
      </c>
    </row>
    <row r="56766" spans="7:7">
      <c r="G56766" s="162" t="s">
        <v>57011</v>
      </c>
    </row>
    <row r="56767" spans="7:7">
      <c r="G56767" s="162" t="s">
        <v>57012</v>
      </c>
    </row>
    <row r="56768" spans="7:7">
      <c r="G56768" s="162" t="s">
        <v>57013</v>
      </c>
    </row>
    <row r="56769" spans="7:7">
      <c r="G56769" s="162" t="s">
        <v>57014</v>
      </c>
    </row>
    <row r="56770" spans="7:7">
      <c r="G56770" s="162" t="s">
        <v>57015</v>
      </c>
    </row>
    <row r="56771" spans="7:7">
      <c r="G56771" s="162" t="s">
        <v>57016</v>
      </c>
    </row>
    <row r="56772" spans="7:7">
      <c r="G56772" s="162" t="s">
        <v>57017</v>
      </c>
    </row>
    <row r="56773" spans="7:7">
      <c r="G56773" s="162" t="s">
        <v>57018</v>
      </c>
    </row>
    <row r="56774" spans="7:7">
      <c r="G56774" s="162" t="s">
        <v>57019</v>
      </c>
    </row>
    <row r="56775" spans="7:7">
      <c r="G56775" s="162" t="s">
        <v>57020</v>
      </c>
    </row>
    <row r="56776" spans="7:7">
      <c r="G56776" s="162" t="s">
        <v>57021</v>
      </c>
    </row>
    <row r="56777" spans="7:7">
      <c r="G56777" s="162" t="s">
        <v>57022</v>
      </c>
    </row>
    <row r="56778" spans="7:7">
      <c r="G56778" s="162" t="s">
        <v>57023</v>
      </c>
    </row>
    <row r="56779" spans="7:7">
      <c r="G56779" s="162" t="s">
        <v>57024</v>
      </c>
    </row>
    <row r="56780" spans="7:7">
      <c r="G56780" s="162" t="s">
        <v>57025</v>
      </c>
    </row>
    <row r="56781" spans="7:7">
      <c r="G56781" s="162" t="s">
        <v>57026</v>
      </c>
    </row>
    <row r="56782" spans="7:7">
      <c r="G56782" s="162" t="s">
        <v>57027</v>
      </c>
    </row>
    <row r="56783" spans="7:7">
      <c r="G56783" s="162" t="s">
        <v>57028</v>
      </c>
    </row>
    <row r="56784" spans="7:7">
      <c r="G56784" s="162" t="s">
        <v>57029</v>
      </c>
    </row>
    <row r="56785" spans="7:7">
      <c r="G56785" s="162" t="s">
        <v>57030</v>
      </c>
    </row>
    <row r="56786" spans="7:7">
      <c r="G56786" s="162" t="s">
        <v>57031</v>
      </c>
    </row>
    <row r="56787" spans="7:7">
      <c r="G56787" s="162" t="s">
        <v>57032</v>
      </c>
    </row>
    <row r="56788" spans="7:7">
      <c r="G56788" s="162" t="s">
        <v>57033</v>
      </c>
    </row>
    <row r="56789" spans="7:7">
      <c r="G56789" s="162" t="s">
        <v>57034</v>
      </c>
    </row>
    <row r="56790" spans="7:7">
      <c r="G56790" s="162" t="s">
        <v>57035</v>
      </c>
    </row>
    <row r="56791" spans="7:7">
      <c r="G56791" s="162" t="s">
        <v>57036</v>
      </c>
    </row>
    <row r="56792" spans="7:7">
      <c r="G56792" s="162" t="s">
        <v>57037</v>
      </c>
    </row>
    <row r="56793" spans="7:7">
      <c r="G56793" s="162" t="s">
        <v>57038</v>
      </c>
    </row>
    <row r="56794" spans="7:7">
      <c r="G56794" s="162" t="s">
        <v>57039</v>
      </c>
    </row>
    <row r="56795" spans="7:7">
      <c r="G56795" s="162" t="s">
        <v>57040</v>
      </c>
    </row>
    <row r="56796" spans="7:7">
      <c r="G56796" s="162" t="s">
        <v>57041</v>
      </c>
    </row>
    <row r="56797" spans="7:7">
      <c r="G56797" s="162" t="s">
        <v>57042</v>
      </c>
    </row>
    <row r="56798" spans="7:7">
      <c r="G56798" s="162" t="s">
        <v>57043</v>
      </c>
    </row>
    <row r="56799" spans="7:7">
      <c r="G56799" s="162" t="s">
        <v>57044</v>
      </c>
    </row>
    <row r="56800" spans="7:7">
      <c r="G56800" s="162" t="s">
        <v>57045</v>
      </c>
    </row>
    <row r="56801" spans="7:7">
      <c r="G56801" s="162" t="s">
        <v>57046</v>
      </c>
    </row>
    <row r="56802" spans="7:7">
      <c r="G56802" s="162" t="s">
        <v>57047</v>
      </c>
    </row>
    <row r="56803" spans="7:7">
      <c r="G56803" s="162" t="s">
        <v>57048</v>
      </c>
    </row>
    <row r="56804" spans="7:7">
      <c r="G56804" s="162" t="s">
        <v>57049</v>
      </c>
    </row>
    <row r="56805" spans="7:7">
      <c r="G56805" s="162" t="s">
        <v>57050</v>
      </c>
    </row>
    <row r="56806" spans="7:7">
      <c r="G56806" s="162" t="s">
        <v>57051</v>
      </c>
    </row>
    <row r="56807" spans="7:7">
      <c r="G56807" s="162" t="s">
        <v>57052</v>
      </c>
    </row>
    <row r="56808" spans="7:7">
      <c r="G56808" s="162" t="s">
        <v>57053</v>
      </c>
    </row>
    <row r="56809" spans="7:7">
      <c r="G56809" s="162" t="s">
        <v>57054</v>
      </c>
    </row>
    <row r="56810" spans="7:7">
      <c r="G56810" s="162" t="s">
        <v>57055</v>
      </c>
    </row>
    <row r="56811" spans="7:7">
      <c r="G56811" s="162" t="s">
        <v>57056</v>
      </c>
    </row>
    <row r="56812" spans="7:7">
      <c r="G56812" s="162" t="s">
        <v>57057</v>
      </c>
    </row>
    <row r="56813" spans="7:7">
      <c r="G56813" s="162" t="s">
        <v>57058</v>
      </c>
    </row>
    <row r="56814" spans="7:7">
      <c r="G56814" s="162" t="s">
        <v>57059</v>
      </c>
    </row>
    <row r="56815" spans="7:7">
      <c r="G56815" s="162" t="s">
        <v>57060</v>
      </c>
    </row>
    <row r="56816" spans="7:7">
      <c r="G56816" s="162" t="s">
        <v>57061</v>
      </c>
    </row>
    <row r="56817" spans="7:7">
      <c r="G56817" s="162" t="s">
        <v>57062</v>
      </c>
    </row>
    <row r="56818" spans="7:7">
      <c r="G56818" s="162" t="s">
        <v>57063</v>
      </c>
    </row>
    <row r="56819" spans="7:7">
      <c r="G56819" s="162" t="s">
        <v>57064</v>
      </c>
    </row>
    <row r="56820" spans="7:7">
      <c r="G56820" s="162" t="s">
        <v>57065</v>
      </c>
    </row>
    <row r="56821" spans="7:7">
      <c r="G56821" s="162" t="s">
        <v>57066</v>
      </c>
    </row>
    <row r="56822" spans="7:7">
      <c r="G56822" s="162" t="s">
        <v>57067</v>
      </c>
    </row>
    <row r="56823" spans="7:7">
      <c r="G56823" s="162" t="s">
        <v>57068</v>
      </c>
    </row>
    <row r="56824" spans="7:7">
      <c r="G56824" s="162" t="s">
        <v>57069</v>
      </c>
    </row>
    <row r="56825" spans="7:7">
      <c r="G56825" s="162" t="s">
        <v>57070</v>
      </c>
    </row>
    <row r="56826" spans="7:7">
      <c r="G56826" s="162" t="s">
        <v>57071</v>
      </c>
    </row>
    <row r="56827" spans="7:7">
      <c r="G56827" s="162" t="s">
        <v>57072</v>
      </c>
    </row>
    <row r="56828" spans="7:7">
      <c r="G56828" s="162" t="s">
        <v>57073</v>
      </c>
    </row>
    <row r="56829" spans="7:7">
      <c r="G56829" s="162" t="s">
        <v>57074</v>
      </c>
    </row>
    <row r="56830" spans="7:7">
      <c r="G56830" s="162" t="s">
        <v>57075</v>
      </c>
    </row>
    <row r="56831" spans="7:7">
      <c r="G56831" s="162" t="s">
        <v>57076</v>
      </c>
    </row>
    <row r="56832" spans="7:7">
      <c r="G56832" s="162" t="s">
        <v>57077</v>
      </c>
    </row>
    <row r="56833" spans="7:7">
      <c r="G56833" s="162" t="s">
        <v>57078</v>
      </c>
    </row>
    <row r="56834" spans="7:7">
      <c r="G56834" s="162" t="s">
        <v>57079</v>
      </c>
    </row>
    <row r="56835" spans="7:7">
      <c r="G56835" s="162" t="s">
        <v>57080</v>
      </c>
    </row>
    <row r="56836" spans="7:7">
      <c r="G56836" s="162" t="s">
        <v>57081</v>
      </c>
    </row>
    <row r="56837" spans="7:7">
      <c r="G56837" s="162" t="s">
        <v>57082</v>
      </c>
    </row>
    <row r="56838" spans="7:7">
      <c r="G56838" s="162" t="s">
        <v>57083</v>
      </c>
    </row>
    <row r="56839" spans="7:7">
      <c r="G56839" s="162" t="s">
        <v>57084</v>
      </c>
    </row>
    <row r="56840" spans="7:7">
      <c r="G56840" s="162" t="s">
        <v>57085</v>
      </c>
    </row>
    <row r="56841" spans="7:7">
      <c r="G56841" s="162" t="s">
        <v>57086</v>
      </c>
    </row>
    <row r="56842" spans="7:7">
      <c r="G56842" s="162" t="s">
        <v>57087</v>
      </c>
    </row>
    <row r="56843" spans="7:7">
      <c r="G56843" s="162" t="s">
        <v>57088</v>
      </c>
    </row>
    <row r="56844" spans="7:7">
      <c r="G56844" s="162" t="s">
        <v>57089</v>
      </c>
    </row>
    <row r="56845" spans="7:7">
      <c r="G56845" s="162" t="s">
        <v>57090</v>
      </c>
    </row>
    <row r="56846" spans="7:7">
      <c r="G56846" s="162" t="s">
        <v>57091</v>
      </c>
    </row>
    <row r="56847" spans="7:7">
      <c r="G56847" s="162" t="s">
        <v>57092</v>
      </c>
    </row>
    <row r="56848" spans="7:7">
      <c r="G56848" s="162" t="s">
        <v>57093</v>
      </c>
    </row>
    <row r="56849" spans="7:7">
      <c r="G56849" s="162" t="s">
        <v>57094</v>
      </c>
    </row>
    <row r="56850" spans="7:7">
      <c r="G56850" s="162" t="s">
        <v>57095</v>
      </c>
    </row>
    <row r="56851" spans="7:7">
      <c r="G56851" s="162" t="s">
        <v>57096</v>
      </c>
    </row>
    <row r="56852" spans="7:7">
      <c r="G56852" s="162" t="s">
        <v>57097</v>
      </c>
    </row>
    <row r="56853" spans="7:7">
      <c r="G56853" s="162" t="s">
        <v>57098</v>
      </c>
    </row>
    <row r="56854" spans="7:7">
      <c r="G56854" s="162" t="s">
        <v>57099</v>
      </c>
    </row>
    <row r="56855" spans="7:7">
      <c r="G56855" s="162" t="s">
        <v>57100</v>
      </c>
    </row>
    <row r="56856" spans="7:7">
      <c r="G56856" s="162" t="s">
        <v>57101</v>
      </c>
    </row>
    <row r="56857" spans="7:7">
      <c r="G56857" s="162" t="s">
        <v>57102</v>
      </c>
    </row>
    <row r="56858" spans="7:7">
      <c r="G56858" s="162" t="s">
        <v>57103</v>
      </c>
    </row>
    <row r="56859" spans="7:7">
      <c r="G56859" s="162" t="s">
        <v>57104</v>
      </c>
    </row>
    <row r="56860" spans="7:7">
      <c r="G56860" s="162" t="s">
        <v>57105</v>
      </c>
    </row>
    <row r="56861" spans="7:7">
      <c r="G56861" s="162" t="s">
        <v>57106</v>
      </c>
    </row>
    <row r="56862" spans="7:7">
      <c r="G56862" s="162" t="s">
        <v>57107</v>
      </c>
    </row>
    <row r="56863" spans="7:7">
      <c r="G56863" s="162" t="s">
        <v>57108</v>
      </c>
    </row>
    <row r="56864" spans="7:7">
      <c r="G56864" s="162" t="s">
        <v>57109</v>
      </c>
    </row>
    <row r="56865" spans="7:7">
      <c r="G56865" s="162" t="s">
        <v>57110</v>
      </c>
    </row>
    <row r="56866" spans="7:7">
      <c r="G56866" s="162" t="s">
        <v>57111</v>
      </c>
    </row>
    <row r="56867" spans="7:7">
      <c r="G56867" s="162" t="s">
        <v>57112</v>
      </c>
    </row>
    <row r="56868" spans="7:7">
      <c r="G56868" s="162" t="s">
        <v>57113</v>
      </c>
    </row>
    <row r="56869" spans="7:7">
      <c r="G56869" s="162" t="s">
        <v>57114</v>
      </c>
    </row>
    <row r="56870" spans="7:7">
      <c r="G56870" s="162" t="s">
        <v>57115</v>
      </c>
    </row>
    <row r="56871" spans="7:7">
      <c r="G56871" s="162" t="s">
        <v>57116</v>
      </c>
    </row>
    <row r="56872" spans="7:7">
      <c r="G56872" s="162" t="s">
        <v>57117</v>
      </c>
    </row>
    <row r="56873" spans="7:7">
      <c r="G56873" s="162" t="s">
        <v>57118</v>
      </c>
    </row>
    <row r="56874" spans="7:7">
      <c r="G56874" s="162" t="s">
        <v>57119</v>
      </c>
    </row>
    <row r="56875" spans="7:7">
      <c r="G56875" s="162" t="s">
        <v>57120</v>
      </c>
    </row>
    <row r="56876" spans="7:7">
      <c r="G56876" s="162" t="s">
        <v>57121</v>
      </c>
    </row>
    <row r="56877" spans="7:7">
      <c r="G56877" s="162" t="s">
        <v>57122</v>
      </c>
    </row>
    <row r="56878" spans="7:7">
      <c r="G56878" s="162" t="s">
        <v>57123</v>
      </c>
    </row>
    <row r="56879" spans="7:7">
      <c r="G56879" s="162" t="s">
        <v>57124</v>
      </c>
    </row>
    <row r="56880" spans="7:7">
      <c r="G56880" s="162" t="s">
        <v>57125</v>
      </c>
    </row>
    <row r="56881" spans="7:7">
      <c r="G56881" s="162" t="s">
        <v>57126</v>
      </c>
    </row>
    <row r="56882" spans="7:7">
      <c r="G56882" s="162" t="s">
        <v>57127</v>
      </c>
    </row>
    <row r="56883" spans="7:7">
      <c r="G56883" s="162" t="s">
        <v>57128</v>
      </c>
    </row>
    <row r="56884" spans="7:7">
      <c r="G56884" s="162" t="s">
        <v>57129</v>
      </c>
    </row>
    <row r="56885" spans="7:7">
      <c r="G56885" s="162" t="s">
        <v>57130</v>
      </c>
    </row>
    <row r="56886" spans="7:7">
      <c r="G56886" s="162" t="s">
        <v>57131</v>
      </c>
    </row>
    <row r="56887" spans="7:7">
      <c r="G56887" s="162" t="s">
        <v>57132</v>
      </c>
    </row>
    <row r="56888" spans="7:7">
      <c r="G56888" s="162" t="s">
        <v>57133</v>
      </c>
    </row>
    <row r="56889" spans="7:7">
      <c r="G56889" s="162" t="s">
        <v>57134</v>
      </c>
    </row>
    <row r="56890" spans="7:7">
      <c r="G56890" s="162" t="s">
        <v>57135</v>
      </c>
    </row>
    <row r="56891" spans="7:7">
      <c r="G56891" s="162" t="s">
        <v>57136</v>
      </c>
    </row>
    <row r="56892" spans="7:7">
      <c r="G56892" s="162" t="s">
        <v>57137</v>
      </c>
    </row>
    <row r="56893" spans="7:7">
      <c r="G56893" s="162" t="s">
        <v>57138</v>
      </c>
    </row>
    <row r="56894" spans="7:7">
      <c r="G56894" s="162" t="s">
        <v>57139</v>
      </c>
    </row>
    <row r="56895" spans="7:7">
      <c r="G56895" s="162" t="s">
        <v>57140</v>
      </c>
    </row>
    <row r="56896" spans="7:7">
      <c r="G56896" s="162" t="s">
        <v>57141</v>
      </c>
    </row>
    <row r="56897" spans="7:7">
      <c r="G56897" s="162" t="s">
        <v>57142</v>
      </c>
    </row>
    <row r="56898" spans="7:7">
      <c r="G56898" s="162" t="s">
        <v>57143</v>
      </c>
    </row>
    <row r="56899" spans="7:7">
      <c r="G56899" s="162" t="s">
        <v>57144</v>
      </c>
    </row>
    <row r="56900" spans="7:7">
      <c r="G56900" s="162" t="s">
        <v>57145</v>
      </c>
    </row>
    <row r="56901" spans="7:7">
      <c r="G56901" s="162" t="s">
        <v>57146</v>
      </c>
    </row>
    <row r="56902" spans="7:7">
      <c r="G56902" s="162" t="s">
        <v>57147</v>
      </c>
    </row>
    <row r="56903" spans="7:7">
      <c r="G56903" s="162" t="s">
        <v>57148</v>
      </c>
    </row>
    <row r="56904" spans="7:7">
      <c r="G56904" s="162" t="s">
        <v>57149</v>
      </c>
    </row>
    <row r="56905" spans="7:7">
      <c r="G56905" s="162" t="s">
        <v>57150</v>
      </c>
    </row>
    <row r="56906" spans="7:7">
      <c r="G56906" s="162" t="s">
        <v>57151</v>
      </c>
    </row>
    <row r="56907" spans="7:7">
      <c r="G56907" s="162" t="s">
        <v>57152</v>
      </c>
    </row>
    <row r="56908" spans="7:7">
      <c r="G56908" s="162" t="s">
        <v>57153</v>
      </c>
    </row>
    <row r="56909" spans="7:7">
      <c r="G56909" s="162" t="s">
        <v>57154</v>
      </c>
    </row>
    <row r="56910" spans="7:7">
      <c r="G56910" s="162" t="s">
        <v>57155</v>
      </c>
    </row>
    <row r="56911" spans="7:7">
      <c r="G56911" s="162" t="s">
        <v>57156</v>
      </c>
    </row>
    <row r="56912" spans="7:7">
      <c r="G56912" s="162" t="s">
        <v>57157</v>
      </c>
    </row>
    <row r="56913" spans="7:7">
      <c r="G56913" s="162" t="s">
        <v>57158</v>
      </c>
    </row>
    <row r="56914" spans="7:7">
      <c r="G56914" s="162" t="s">
        <v>57159</v>
      </c>
    </row>
    <row r="56915" spans="7:7">
      <c r="G56915" s="162" t="s">
        <v>57160</v>
      </c>
    </row>
    <row r="56916" spans="7:7">
      <c r="G56916" s="162" t="s">
        <v>57161</v>
      </c>
    </row>
    <row r="56917" spans="7:7">
      <c r="G56917" s="162" t="s">
        <v>57162</v>
      </c>
    </row>
    <row r="56918" spans="7:7">
      <c r="G56918" s="162" t="s">
        <v>57163</v>
      </c>
    </row>
    <row r="56919" spans="7:7">
      <c r="G56919" s="162" t="s">
        <v>57164</v>
      </c>
    </row>
    <row r="56920" spans="7:7">
      <c r="G56920" s="162" t="s">
        <v>57165</v>
      </c>
    </row>
    <row r="56921" spans="7:7">
      <c r="G56921" s="162" t="s">
        <v>57166</v>
      </c>
    </row>
    <row r="56922" spans="7:7">
      <c r="G56922" s="162" t="s">
        <v>57167</v>
      </c>
    </row>
    <row r="56923" spans="7:7">
      <c r="G56923" s="162" t="s">
        <v>57168</v>
      </c>
    </row>
    <row r="56924" spans="7:7">
      <c r="G56924" s="162" t="s">
        <v>57169</v>
      </c>
    </row>
    <row r="56925" spans="7:7">
      <c r="G56925" s="162" t="s">
        <v>57170</v>
      </c>
    </row>
    <row r="56926" spans="7:7">
      <c r="G56926" s="162" t="s">
        <v>57171</v>
      </c>
    </row>
    <row r="56927" spans="7:7">
      <c r="G56927" s="162" t="s">
        <v>57172</v>
      </c>
    </row>
    <row r="56928" spans="7:7">
      <c r="G56928" s="162" t="s">
        <v>57173</v>
      </c>
    </row>
    <row r="56929" spans="7:7">
      <c r="G56929" s="162" t="s">
        <v>57174</v>
      </c>
    </row>
    <row r="56930" spans="7:7">
      <c r="G56930" s="162" t="s">
        <v>57175</v>
      </c>
    </row>
    <row r="56931" spans="7:7">
      <c r="G56931" s="162" t="s">
        <v>57176</v>
      </c>
    </row>
    <row r="56932" spans="7:7">
      <c r="G56932" s="162" t="s">
        <v>57177</v>
      </c>
    </row>
    <row r="56933" spans="7:7">
      <c r="G56933" s="162" t="s">
        <v>57178</v>
      </c>
    </row>
    <row r="56934" spans="7:7">
      <c r="G56934" s="162" t="s">
        <v>57179</v>
      </c>
    </row>
    <row r="56935" spans="7:7">
      <c r="G56935" s="162" t="s">
        <v>57180</v>
      </c>
    </row>
    <row r="56936" spans="7:7">
      <c r="G56936" s="162" t="s">
        <v>57181</v>
      </c>
    </row>
    <row r="56937" spans="7:7">
      <c r="G56937" s="162" t="s">
        <v>57182</v>
      </c>
    </row>
    <row r="56938" spans="7:7">
      <c r="G56938" s="162" t="s">
        <v>57183</v>
      </c>
    </row>
    <row r="56939" spans="7:7">
      <c r="G56939" s="162" t="s">
        <v>57184</v>
      </c>
    </row>
    <row r="56940" spans="7:7">
      <c r="G56940" s="162" t="s">
        <v>57185</v>
      </c>
    </row>
    <row r="56941" spans="7:7">
      <c r="G56941" s="162" t="s">
        <v>57186</v>
      </c>
    </row>
    <row r="56942" spans="7:7">
      <c r="G56942" s="162" t="s">
        <v>57187</v>
      </c>
    </row>
    <row r="56943" spans="7:7">
      <c r="G56943" s="162" t="s">
        <v>57188</v>
      </c>
    </row>
    <row r="56944" spans="7:7">
      <c r="G56944" s="162" t="s">
        <v>57189</v>
      </c>
    </row>
    <row r="56945" spans="7:7">
      <c r="G56945" s="162" t="s">
        <v>57190</v>
      </c>
    </row>
    <row r="56946" spans="7:7">
      <c r="G56946" s="162" t="s">
        <v>57191</v>
      </c>
    </row>
    <row r="56947" spans="7:7">
      <c r="G56947" s="162" t="s">
        <v>57192</v>
      </c>
    </row>
    <row r="56948" spans="7:7">
      <c r="G56948" s="162" t="s">
        <v>57193</v>
      </c>
    </row>
    <row r="56949" spans="7:7">
      <c r="G56949" s="162" t="s">
        <v>57194</v>
      </c>
    </row>
    <row r="56950" spans="7:7">
      <c r="G56950" s="162" t="s">
        <v>57195</v>
      </c>
    </row>
    <row r="56951" spans="7:7">
      <c r="G56951" s="162" t="s">
        <v>57196</v>
      </c>
    </row>
    <row r="56952" spans="7:7">
      <c r="G56952" s="162" t="s">
        <v>57197</v>
      </c>
    </row>
    <row r="56953" spans="7:7">
      <c r="G56953" s="162" t="s">
        <v>57198</v>
      </c>
    </row>
    <row r="56954" spans="7:7">
      <c r="G56954" s="162" t="s">
        <v>57199</v>
      </c>
    </row>
    <row r="56955" spans="7:7">
      <c r="G56955" s="162" t="s">
        <v>57200</v>
      </c>
    </row>
    <row r="56956" spans="7:7">
      <c r="G56956" s="162" t="s">
        <v>57201</v>
      </c>
    </row>
    <row r="56957" spans="7:7">
      <c r="G56957" s="162" t="s">
        <v>57202</v>
      </c>
    </row>
    <row r="56958" spans="7:7">
      <c r="G56958" s="162" t="s">
        <v>57203</v>
      </c>
    </row>
    <row r="56959" spans="7:7">
      <c r="G56959" s="162" t="s">
        <v>57204</v>
      </c>
    </row>
    <row r="56960" spans="7:7">
      <c r="G56960" s="162" t="s">
        <v>57205</v>
      </c>
    </row>
    <row r="56961" spans="7:7">
      <c r="G56961" s="162" t="s">
        <v>57206</v>
      </c>
    </row>
    <row r="56962" spans="7:7">
      <c r="G56962" s="162" t="s">
        <v>57207</v>
      </c>
    </row>
    <row r="56963" spans="7:7">
      <c r="G56963" s="162" t="s">
        <v>57208</v>
      </c>
    </row>
    <row r="56964" spans="7:7">
      <c r="G56964" s="162" t="s">
        <v>57209</v>
      </c>
    </row>
    <row r="56965" spans="7:7">
      <c r="G56965" s="162" t="s">
        <v>57210</v>
      </c>
    </row>
    <row r="56966" spans="7:7">
      <c r="G56966" s="162" t="s">
        <v>57211</v>
      </c>
    </row>
    <row r="56967" spans="7:7">
      <c r="G56967" s="162" t="s">
        <v>57212</v>
      </c>
    </row>
    <row r="56968" spans="7:7">
      <c r="G56968" s="162" t="s">
        <v>57213</v>
      </c>
    </row>
    <row r="56969" spans="7:7">
      <c r="G56969" s="162" t="s">
        <v>57214</v>
      </c>
    </row>
    <row r="56970" spans="7:7">
      <c r="G56970" s="162" t="s">
        <v>57215</v>
      </c>
    </row>
    <row r="56971" spans="7:7">
      <c r="G56971" s="162" t="s">
        <v>57216</v>
      </c>
    </row>
    <row r="56972" spans="7:7">
      <c r="G56972" s="162" t="s">
        <v>57217</v>
      </c>
    </row>
    <row r="56973" spans="7:7">
      <c r="G56973" s="162" t="s">
        <v>57218</v>
      </c>
    </row>
    <row r="56974" spans="7:7">
      <c r="G56974" s="162" t="s">
        <v>57219</v>
      </c>
    </row>
    <row r="56975" spans="7:7">
      <c r="G56975" s="162" t="s">
        <v>57220</v>
      </c>
    </row>
    <row r="56976" spans="7:7">
      <c r="G56976" s="162" t="s">
        <v>57221</v>
      </c>
    </row>
    <row r="56977" spans="7:7">
      <c r="G56977" s="162" t="s">
        <v>57222</v>
      </c>
    </row>
    <row r="56978" spans="7:7">
      <c r="G56978" s="162" t="s">
        <v>57223</v>
      </c>
    </row>
    <row r="56979" spans="7:7">
      <c r="G56979" s="162" t="s">
        <v>57224</v>
      </c>
    </row>
    <row r="56980" spans="7:7">
      <c r="G56980" s="162" t="s">
        <v>57225</v>
      </c>
    </row>
    <row r="56981" spans="7:7">
      <c r="G56981" s="162" t="s">
        <v>57226</v>
      </c>
    </row>
    <row r="56982" spans="7:7">
      <c r="G56982" s="162" t="s">
        <v>57227</v>
      </c>
    </row>
    <row r="56983" spans="7:7">
      <c r="G56983" s="162" t="s">
        <v>57228</v>
      </c>
    </row>
    <row r="56984" spans="7:7">
      <c r="G56984" s="162" t="s">
        <v>57229</v>
      </c>
    </row>
    <row r="56985" spans="7:7">
      <c r="G56985" s="162" t="s">
        <v>57230</v>
      </c>
    </row>
    <row r="56986" spans="7:7">
      <c r="G56986" s="162" t="s">
        <v>57231</v>
      </c>
    </row>
    <row r="56987" spans="7:7">
      <c r="G56987" s="162" t="s">
        <v>57232</v>
      </c>
    </row>
    <row r="56988" spans="7:7">
      <c r="G56988" s="162" t="s">
        <v>57233</v>
      </c>
    </row>
    <row r="56989" spans="7:7">
      <c r="G56989" s="162" t="s">
        <v>57234</v>
      </c>
    </row>
    <row r="56990" spans="7:7">
      <c r="G56990" s="162" t="s">
        <v>57235</v>
      </c>
    </row>
    <row r="56991" spans="7:7">
      <c r="G56991" s="162" t="s">
        <v>57236</v>
      </c>
    </row>
    <row r="56992" spans="7:7">
      <c r="G56992" s="162" t="s">
        <v>57237</v>
      </c>
    </row>
    <row r="56993" spans="7:7">
      <c r="G56993" s="162" t="s">
        <v>57238</v>
      </c>
    </row>
    <row r="56994" spans="7:7">
      <c r="G56994" s="162" t="s">
        <v>57239</v>
      </c>
    </row>
    <row r="56995" spans="7:7">
      <c r="G56995" s="162" t="s">
        <v>57240</v>
      </c>
    </row>
    <row r="56996" spans="7:7">
      <c r="G56996" s="162" t="s">
        <v>57241</v>
      </c>
    </row>
    <row r="56997" spans="7:7">
      <c r="G56997" s="162" t="s">
        <v>57242</v>
      </c>
    </row>
    <row r="56998" spans="7:7">
      <c r="G56998" s="162" t="s">
        <v>57243</v>
      </c>
    </row>
    <row r="56999" spans="7:7">
      <c r="G56999" s="162" t="s">
        <v>57244</v>
      </c>
    </row>
    <row r="57000" spans="7:7">
      <c r="G57000" s="162" t="s">
        <v>57245</v>
      </c>
    </row>
    <row r="57001" spans="7:7">
      <c r="G57001" s="162" t="s">
        <v>57246</v>
      </c>
    </row>
    <row r="57002" spans="7:7">
      <c r="G57002" s="162" t="s">
        <v>57247</v>
      </c>
    </row>
    <row r="57003" spans="7:7">
      <c r="G57003" s="162" t="s">
        <v>57248</v>
      </c>
    </row>
    <row r="57004" spans="7:7">
      <c r="G57004" s="162" t="s">
        <v>57249</v>
      </c>
    </row>
    <row r="57005" spans="7:7">
      <c r="G57005" s="162" t="s">
        <v>57250</v>
      </c>
    </row>
    <row r="57006" spans="7:7">
      <c r="G57006" s="162" t="s">
        <v>57251</v>
      </c>
    </row>
    <row r="57007" spans="7:7">
      <c r="G57007" s="162" t="s">
        <v>57252</v>
      </c>
    </row>
    <row r="57008" spans="7:7">
      <c r="G57008" s="162" t="s">
        <v>57253</v>
      </c>
    </row>
    <row r="57009" spans="7:7">
      <c r="G57009" s="162" t="s">
        <v>57254</v>
      </c>
    </row>
    <row r="57010" spans="7:7">
      <c r="G57010" s="162" t="s">
        <v>57255</v>
      </c>
    </row>
    <row r="57011" spans="7:7">
      <c r="G57011" s="162" t="s">
        <v>57256</v>
      </c>
    </row>
    <row r="57012" spans="7:7">
      <c r="G57012" s="162" t="s">
        <v>57257</v>
      </c>
    </row>
    <row r="57013" spans="7:7">
      <c r="G57013" s="162" t="s">
        <v>57258</v>
      </c>
    </row>
    <row r="57014" spans="7:7">
      <c r="G57014" s="162" t="s">
        <v>57259</v>
      </c>
    </row>
    <row r="57015" spans="7:7">
      <c r="G57015" s="162" t="s">
        <v>57260</v>
      </c>
    </row>
    <row r="57016" spans="7:7">
      <c r="G57016" s="162" t="s">
        <v>57261</v>
      </c>
    </row>
    <row r="57017" spans="7:7">
      <c r="G57017" s="162" t="s">
        <v>57262</v>
      </c>
    </row>
    <row r="57018" spans="7:7">
      <c r="G57018" s="162" t="s">
        <v>57263</v>
      </c>
    </row>
    <row r="57019" spans="7:7">
      <c r="G57019" s="162" t="s">
        <v>57264</v>
      </c>
    </row>
    <row r="57020" spans="7:7">
      <c r="G57020" s="162" t="s">
        <v>57265</v>
      </c>
    </row>
    <row r="57021" spans="7:7">
      <c r="G57021" s="162" t="s">
        <v>57266</v>
      </c>
    </row>
    <row r="57022" spans="7:7">
      <c r="G57022" s="162" t="s">
        <v>57267</v>
      </c>
    </row>
    <row r="57023" spans="7:7">
      <c r="G57023" s="162" t="s">
        <v>57268</v>
      </c>
    </row>
    <row r="57024" spans="7:7">
      <c r="G57024" s="162" t="s">
        <v>57269</v>
      </c>
    </row>
    <row r="57025" spans="7:7">
      <c r="G57025" s="162" t="s">
        <v>57270</v>
      </c>
    </row>
    <row r="57026" spans="7:7">
      <c r="G57026" s="162" t="s">
        <v>57271</v>
      </c>
    </row>
    <row r="57027" spans="7:7">
      <c r="G57027" s="162" t="s">
        <v>57272</v>
      </c>
    </row>
    <row r="57028" spans="7:7">
      <c r="G57028" s="162" t="s">
        <v>57273</v>
      </c>
    </row>
    <row r="57029" spans="7:7">
      <c r="G57029" s="162" t="s">
        <v>57274</v>
      </c>
    </row>
    <row r="57030" spans="7:7">
      <c r="G57030" s="162" t="s">
        <v>57275</v>
      </c>
    </row>
    <row r="57031" spans="7:7">
      <c r="G57031" s="162" t="s">
        <v>57276</v>
      </c>
    </row>
    <row r="57032" spans="7:7">
      <c r="G57032" s="162" t="s">
        <v>57277</v>
      </c>
    </row>
    <row r="57033" spans="7:7">
      <c r="G57033" s="162" t="s">
        <v>57278</v>
      </c>
    </row>
    <row r="57034" spans="7:7">
      <c r="G57034" s="162" t="s">
        <v>57279</v>
      </c>
    </row>
    <row r="57035" spans="7:7">
      <c r="G57035" s="162" t="s">
        <v>57280</v>
      </c>
    </row>
    <row r="57036" spans="7:7">
      <c r="G57036" s="162" t="s">
        <v>57281</v>
      </c>
    </row>
    <row r="57037" spans="7:7">
      <c r="G57037" s="162" t="s">
        <v>57282</v>
      </c>
    </row>
    <row r="57038" spans="7:7">
      <c r="G57038" s="162" t="s">
        <v>57283</v>
      </c>
    </row>
    <row r="57039" spans="7:7">
      <c r="G57039" s="162" t="s">
        <v>57284</v>
      </c>
    </row>
    <row r="57040" spans="7:7">
      <c r="G57040" s="162" t="s">
        <v>57285</v>
      </c>
    </row>
    <row r="57041" spans="7:7">
      <c r="G57041" s="162" t="s">
        <v>57286</v>
      </c>
    </row>
    <row r="57042" spans="7:7">
      <c r="G57042" s="162" t="s">
        <v>57287</v>
      </c>
    </row>
    <row r="57043" spans="7:7">
      <c r="G57043" s="162" t="s">
        <v>57288</v>
      </c>
    </row>
    <row r="57044" spans="7:7">
      <c r="G57044" s="162" t="s">
        <v>57289</v>
      </c>
    </row>
    <row r="57045" spans="7:7">
      <c r="G57045" s="162" t="s">
        <v>57290</v>
      </c>
    </row>
    <row r="57046" spans="7:7">
      <c r="G57046" s="162" t="s">
        <v>57291</v>
      </c>
    </row>
    <row r="57047" spans="7:7">
      <c r="G57047" s="162" t="s">
        <v>57292</v>
      </c>
    </row>
    <row r="57048" spans="7:7">
      <c r="G57048" s="162" t="s">
        <v>57293</v>
      </c>
    </row>
    <row r="57049" spans="7:7">
      <c r="G57049" s="162" t="s">
        <v>57294</v>
      </c>
    </row>
    <row r="57050" spans="7:7">
      <c r="G57050" s="162" t="s">
        <v>57295</v>
      </c>
    </row>
    <row r="57051" spans="7:7">
      <c r="G57051" s="162" t="s">
        <v>57296</v>
      </c>
    </row>
    <row r="57052" spans="7:7">
      <c r="G57052" s="162" t="s">
        <v>57297</v>
      </c>
    </row>
    <row r="57053" spans="7:7">
      <c r="G57053" s="162" t="s">
        <v>57298</v>
      </c>
    </row>
    <row r="57054" spans="7:7">
      <c r="G57054" s="162" t="s">
        <v>57299</v>
      </c>
    </row>
    <row r="57055" spans="7:7">
      <c r="G57055" s="162" t="s">
        <v>57300</v>
      </c>
    </row>
    <row r="57056" spans="7:7">
      <c r="G57056" s="162" t="s">
        <v>57301</v>
      </c>
    </row>
    <row r="57057" spans="7:7">
      <c r="G57057" s="162" t="s">
        <v>57302</v>
      </c>
    </row>
    <row r="57058" spans="7:7">
      <c r="G57058" s="162" t="s">
        <v>57303</v>
      </c>
    </row>
    <row r="57059" spans="7:7">
      <c r="G57059" s="162" t="s">
        <v>57304</v>
      </c>
    </row>
    <row r="57060" spans="7:7">
      <c r="G57060" s="162" t="s">
        <v>57305</v>
      </c>
    </row>
    <row r="57061" spans="7:7">
      <c r="G57061" s="162" t="s">
        <v>57306</v>
      </c>
    </row>
    <row r="57062" spans="7:7">
      <c r="G57062" s="162" t="s">
        <v>57307</v>
      </c>
    </row>
    <row r="57063" spans="7:7">
      <c r="G57063" s="162" t="s">
        <v>57308</v>
      </c>
    </row>
    <row r="57064" spans="7:7">
      <c r="G57064" s="162" t="s">
        <v>57309</v>
      </c>
    </row>
    <row r="57065" spans="7:7">
      <c r="G57065" s="162" t="s">
        <v>57310</v>
      </c>
    </row>
    <row r="57066" spans="7:7">
      <c r="G57066" s="162" t="s">
        <v>57311</v>
      </c>
    </row>
    <row r="57067" spans="7:7">
      <c r="G57067" s="162" t="s">
        <v>57312</v>
      </c>
    </row>
    <row r="57068" spans="7:7">
      <c r="G57068" s="162" t="s">
        <v>57313</v>
      </c>
    </row>
    <row r="57069" spans="7:7">
      <c r="G57069" s="162" t="s">
        <v>57314</v>
      </c>
    </row>
    <row r="57070" spans="7:7">
      <c r="G57070" s="162" t="s">
        <v>57315</v>
      </c>
    </row>
    <row r="57071" spans="7:7">
      <c r="G57071" s="162" t="s">
        <v>57316</v>
      </c>
    </row>
    <row r="57072" spans="7:7">
      <c r="G57072" s="162" t="s">
        <v>57317</v>
      </c>
    </row>
    <row r="57073" spans="7:7">
      <c r="G57073" s="162" t="s">
        <v>57318</v>
      </c>
    </row>
    <row r="57074" spans="7:7">
      <c r="G57074" s="162" t="s">
        <v>57319</v>
      </c>
    </row>
    <row r="57075" spans="7:7">
      <c r="G57075" s="162" t="s">
        <v>57320</v>
      </c>
    </row>
    <row r="57076" spans="7:7">
      <c r="G57076" s="162" t="s">
        <v>57321</v>
      </c>
    </row>
    <row r="57077" spans="7:7">
      <c r="G57077" s="162" t="s">
        <v>57322</v>
      </c>
    </row>
    <row r="57078" spans="7:7">
      <c r="G57078" s="162" t="s">
        <v>57323</v>
      </c>
    </row>
    <row r="57079" spans="7:7">
      <c r="G57079" s="162" t="s">
        <v>57324</v>
      </c>
    </row>
    <row r="57080" spans="7:7">
      <c r="G57080" s="162" t="s">
        <v>57325</v>
      </c>
    </row>
    <row r="57081" spans="7:7">
      <c r="G57081" s="162" t="s">
        <v>57326</v>
      </c>
    </row>
    <row r="57082" spans="7:7">
      <c r="G57082" s="162" t="s">
        <v>57327</v>
      </c>
    </row>
    <row r="57083" spans="7:7">
      <c r="G57083" s="162" t="s">
        <v>57328</v>
      </c>
    </row>
    <row r="57084" spans="7:7">
      <c r="G57084" s="162" t="s">
        <v>57329</v>
      </c>
    </row>
    <row r="57085" spans="7:7">
      <c r="G57085" s="162" t="s">
        <v>57330</v>
      </c>
    </row>
    <row r="57086" spans="7:7">
      <c r="G57086" s="162" t="s">
        <v>57331</v>
      </c>
    </row>
    <row r="57087" spans="7:7">
      <c r="G57087" s="162" t="s">
        <v>57332</v>
      </c>
    </row>
    <row r="57088" spans="7:7">
      <c r="G57088" s="162" t="s">
        <v>57333</v>
      </c>
    </row>
    <row r="57089" spans="7:7">
      <c r="G57089" s="162" t="s">
        <v>57334</v>
      </c>
    </row>
    <row r="57090" spans="7:7">
      <c r="G57090" s="162" t="s">
        <v>57335</v>
      </c>
    </row>
    <row r="57091" spans="7:7">
      <c r="G57091" s="162" t="s">
        <v>57336</v>
      </c>
    </row>
    <row r="57092" spans="7:7">
      <c r="G57092" s="162" t="s">
        <v>57337</v>
      </c>
    </row>
    <row r="57093" spans="7:7">
      <c r="G57093" s="162" t="s">
        <v>57338</v>
      </c>
    </row>
    <row r="57094" spans="7:7">
      <c r="G57094" s="162" t="s">
        <v>57339</v>
      </c>
    </row>
    <row r="57095" spans="7:7">
      <c r="G57095" s="162" t="s">
        <v>57340</v>
      </c>
    </row>
    <row r="57096" spans="7:7">
      <c r="G57096" s="162" t="s">
        <v>57341</v>
      </c>
    </row>
    <row r="57097" spans="7:7">
      <c r="G57097" s="162" t="s">
        <v>57342</v>
      </c>
    </row>
    <row r="57098" spans="7:7">
      <c r="G57098" s="162" t="s">
        <v>57343</v>
      </c>
    </row>
    <row r="57099" spans="7:7">
      <c r="G57099" s="162" t="s">
        <v>57344</v>
      </c>
    </row>
    <row r="57100" spans="7:7">
      <c r="G57100" s="162" t="s">
        <v>57345</v>
      </c>
    </row>
    <row r="57101" spans="7:7">
      <c r="G57101" s="162" t="s">
        <v>57346</v>
      </c>
    </row>
    <row r="57102" spans="7:7">
      <c r="G57102" s="162" t="s">
        <v>57347</v>
      </c>
    </row>
    <row r="57103" spans="7:7">
      <c r="G57103" s="162" t="s">
        <v>57348</v>
      </c>
    </row>
    <row r="57104" spans="7:7">
      <c r="G57104" s="162" t="s">
        <v>57349</v>
      </c>
    </row>
    <row r="57105" spans="7:7">
      <c r="G57105" s="162" t="s">
        <v>57350</v>
      </c>
    </row>
    <row r="57106" spans="7:7">
      <c r="G57106" s="162" t="s">
        <v>57351</v>
      </c>
    </row>
    <row r="57107" spans="7:7">
      <c r="G57107" s="162" t="s">
        <v>57352</v>
      </c>
    </row>
    <row r="57108" spans="7:7">
      <c r="G57108" s="162" t="s">
        <v>57353</v>
      </c>
    </row>
    <row r="57109" spans="7:7">
      <c r="G57109" s="162" t="s">
        <v>57354</v>
      </c>
    </row>
    <row r="57110" spans="7:7">
      <c r="G57110" s="162" t="s">
        <v>57355</v>
      </c>
    </row>
    <row r="57111" spans="7:7">
      <c r="G57111" s="162" t="s">
        <v>57356</v>
      </c>
    </row>
    <row r="57112" spans="7:7">
      <c r="G57112" s="162" t="s">
        <v>57357</v>
      </c>
    </row>
    <row r="57113" spans="7:7">
      <c r="G57113" s="162" t="s">
        <v>57358</v>
      </c>
    </row>
    <row r="57114" spans="7:7">
      <c r="G57114" s="162" t="s">
        <v>57359</v>
      </c>
    </row>
    <row r="57115" spans="7:7">
      <c r="G57115" s="162" t="s">
        <v>57360</v>
      </c>
    </row>
    <row r="57116" spans="7:7">
      <c r="G57116" s="162" t="s">
        <v>57361</v>
      </c>
    </row>
    <row r="57117" spans="7:7">
      <c r="G57117" s="162" t="s">
        <v>57362</v>
      </c>
    </row>
    <row r="57118" spans="7:7">
      <c r="G57118" s="162" t="s">
        <v>57363</v>
      </c>
    </row>
    <row r="57119" spans="7:7">
      <c r="G57119" s="162" t="s">
        <v>57364</v>
      </c>
    </row>
    <row r="57120" spans="7:7">
      <c r="G57120" s="162" t="s">
        <v>57365</v>
      </c>
    </row>
    <row r="57121" spans="7:7">
      <c r="G57121" s="162" t="s">
        <v>57366</v>
      </c>
    </row>
    <row r="57122" spans="7:7">
      <c r="G57122" s="162" t="s">
        <v>57367</v>
      </c>
    </row>
    <row r="57123" spans="7:7">
      <c r="G57123" s="162" t="s">
        <v>57368</v>
      </c>
    </row>
    <row r="57124" spans="7:7">
      <c r="G57124" s="162" t="s">
        <v>57369</v>
      </c>
    </row>
    <row r="57125" spans="7:7">
      <c r="G57125" s="162" t="s">
        <v>57370</v>
      </c>
    </row>
    <row r="57126" spans="7:7">
      <c r="G57126" s="162" t="s">
        <v>57371</v>
      </c>
    </row>
    <row r="57127" spans="7:7">
      <c r="G57127" s="162" t="s">
        <v>57372</v>
      </c>
    </row>
    <row r="57128" spans="7:7">
      <c r="G57128" s="162" t="s">
        <v>57373</v>
      </c>
    </row>
    <row r="57129" spans="7:7">
      <c r="G57129" s="162" t="s">
        <v>57374</v>
      </c>
    </row>
    <row r="57130" spans="7:7">
      <c r="G57130" s="162" t="s">
        <v>57375</v>
      </c>
    </row>
    <row r="57131" spans="7:7">
      <c r="G57131" s="162" t="s">
        <v>57376</v>
      </c>
    </row>
    <row r="57132" spans="7:7">
      <c r="G57132" s="162" t="s">
        <v>57377</v>
      </c>
    </row>
    <row r="57133" spans="7:7">
      <c r="G57133" s="162" t="s">
        <v>57378</v>
      </c>
    </row>
    <row r="57134" spans="7:7">
      <c r="G57134" s="162" t="s">
        <v>57379</v>
      </c>
    </row>
    <row r="57135" spans="7:7">
      <c r="G57135" s="162" t="s">
        <v>57380</v>
      </c>
    </row>
    <row r="57136" spans="7:7">
      <c r="G57136" s="162" t="s">
        <v>57381</v>
      </c>
    </row>
    <row r="57137" spans="7:7">
      <c r="G57137" s="162" t="s">
        <v>57382</v>
      </c>
    </row>
    <row r="57138" spans="7:7">
      <c r="G57138" s="162" t="s">
        <v>57383</v>
      </c>
    </row>
    <row r="57139" spans="7:7">
      <c r="G57139" s="162" t="s">
        <v>57384</v>
      </c>
    </row>
    <row r="57140" spans="7:7">
      <c r="G57140" s="162" t="s">
        <v>57385</v>
      </c>
    </row>
    <row r="57141" spans="7:7">
      <c r="G57141" s="162" t="s">
        <v>57386</v>
      </c>
    </row>
    <row r="57142" spans="7:7">
      <c r="G57142" s="162" t="s">
        <v>57387</v>
      </c>
    </row>
    <row r="57143" spans="7:7">
      <c r="G57143" s="162" t="s">
        <v>57388</v>
      </c>
    </row>
    <row r="57144" spans="7:7">
      <c r="G57144" s="162" t="s">
        <v>57389</v>
      </c>
    </row>
    <row r="57145" spans="7:7">
      <c r="G57145" s="162" t="s">
        <v>57390</v>
      </c>
    </row>
    <row r="57146" spans="7:7">
      <c r="G57146" s="162" t="s">
        <v>57391</v>
      </c>
    </row>
    <row r="57147" spans="7:7">
      <c r="G57147" s="162" t="s">
        <v>57392</v>
      </c>
    </row>
    <row r="57148" spans="7:7">
      <c r="G57148" s="162" t="s">
        <v>57393</v>
      </c>
    </row>
    <row r="57149" spans="7:7">
      <c r="G57149" s="162" t="s">
        <v>57394</v>
      </c>
    </row>
    <row r="57150" spans="7:7">
      <c r="G57150" s="162" t="s">
        <v>57395</v>
      </c>
    </row>
    <row r="57151" spans="7:7">
      <c r="G57151" s="162" t="s">
        <v>57396</v>
      </c>
    </row>
    <row r="57152" spans="7:7">
      <c r="G57152" s="162" t="s">
        <v>57397</v>
      </c>
    </row>
    <row r="57153" spans="7:7">
      <c r="G57153" s="162" t="s">
        <v>57398</v>
      </c>
    </row>
    <row r="57154" spans="7:7">
      <c r="G57154" s="162" t="s">
        <v>57399</v>
      </c>
    </row>
    <row r="57155" spans="7:7">
      <c r="G57155" s="162" t="s">
        <v>57400</v>
      </c>
    </row>
    <row r="57156" spans="7:7">
      <c r="G57156" s="162" t="s">
        <v>57401</v>
      </c>
    </row>
    <row r="57157" spans="7:7">
      <c r="G57157" s="162" t="s">
        <v>57402</v>
      </c>
    </row>
    <row r="57158" spans="7:7">
      <c r="G57158" s="162" t="s">
        <v>57403</v>
      </c>
    </row>
    <row r="57159" spans="7:7">
      <c r="G57159" s="162" t="s">
        <v>57404</v>
      </c>
    </row>
    <row r="57160" spans="7:7">
      <c r="G57160" s="162" t="s">
        <v>57405</v>
      </c>
    </row>
    <row r="57161" spans="7:7">
      <c r="G57161" s="162" t="s">
        <v>57406</v>
      </c>
    </row>
    <row r="57162" spans="7:7">
      <c r="G57162" s="162" t="s">
        <v>57407</v>
      </c>
    </row>
    <row r="57163" spans="7:7">
      <c r="G57163" s="162" t="s">
        <v>57408</v>
      </c>
    </row>
    <row r="57164" spans="7:7">
      <c r="G57164" s="162" t="s">
        <v>57409</v>
      </c>
    </row>
    <row r="57165" spans="7:7">
      <c r="G57165" s="162" t="s">
        <v>57410</v>
      </c>
    </row>
    <row r="57166" spans="7:7">
      <c r="G57166" s="162" t="s">
        <v>57411</v>
      </c>
    </row>
    <row r="57167" spans="7:7">
      <c r="G57167" s="162" t="s">
        <v>57412</v>
      </c>
    </row>
    <row r="57168" spans="7:7">
      <c r="G57168" s="162" t="s">
        <v>57413</v>
      </c>
    </row>
    <row r="57169" spans="7:7">
      <c r="G57169" s="162" t="s">
        <v>57414</v>
      </c>
    </row>
    <row r="57170" spans="7:7">
      <c r="G57170" s="162" t="s">
        <v>57415</v>
      </c>
    </row>
    <row r="57171" spans="7:7">
      <c r="G57171" s="162" t="s">
        <v>57416</v>
      </c>
    </row>
    <row r="57172" spans="7:7">
      <c r="G57172" s="162" t="s">
        <v>57417</v>
      </c>
    </row>
    <row r="57173" spans="7:7">
      <c r="G57173" s="162" t="s">
        <v>57418</v>
      </c>
    </row>
    <row r="57174" spans="7:7">
      <c r="G57174" s="162" t="s">
        <v>57419</v>
      </c>
    </row>
    <row r="57175" spans="7:7">
      <c r="G57175" s="162" t="s">
        <v>57420</v>
      </c>
    </row>
    <row r="57176" spans="7:7">
      <c r="G57176" s="162" t="s">
        <v>57421</v>
      </c>
    </row>
    <row r="57177" spans="7:7">
      <c r="G57177" s="162" t="s">
        <v>57422</v>
      </c>
    </row>
    <row r="57178" spans="7:7">
      <c r="G57178" s="162" t="s">
        <v>57423</v>
      </c>
    </row>
    <row r="57179" spans="7:7">
      <c r="G57179" s="162" t="s">
        <v>57424</v>
      </c>
    </row>
    <row r="57180" spans="7:7">
      <c r="G57180" s="162" t="s">
        <v>57425</v>
      </c>
    </row>
    <row r="57181" spans="7:7">
      <c r="G57181" s="162" t="s">
        <v>57426</v>
      </c>
    </row>
    <row r="57182" spans="7:7">
      <c r="G57182" s="162" t="s">
        <v>57427</v>
      </c>
    </row>
    <row r="57183" spans="7:7">
      <c r="G57183" s="162" t="s">
        <v>57428</v>
      </c>
    </row>
    <row r="57184" spans="7:7">
      <c r="G57184" s="162" t="s">
        <v>57429</v>
      </c>
    </row>
    <row r="57185" spans="7:7">
      <c r="G57185" s="162" t="s">
        <v>57430</v>
      </c>
    </row>
    <row r="57186" spans="7:7">
      <c r="G57186" s="162" t="s">
        <v>57431</v>
      </c>
    </row>
    <row r="57187" spans="7:7">
      <c r="G57187" s="162" t="s">
        <v>57432</v>
      </c>
    </row>
    <row r="57188" spans="7:7">
      <c r="G57188" s="162" t="s">
        <v>57433</v>
      </c>
    </row>
    <row r="57189" spans="7:7">
      <c r="G57189" s="162" t="s">
        <v>57434</v>
      </c>
    </row>
    <row r="57190" spans="7:7">
      <c r="G57190" s="162" t="s">
        <v>57435</v>
      </c>
    </row>
    <row r="57191" spans="7:7">
      <c r="G57191" s="162" t="s">
        <v>57436</v>
      </c>
    </row>
    <row r="57192" spans="7:7">
      <c r="G57192" s="162" t="s">
        <v>57437</v>
      </c>
    </row>
    <row r="57193" spans="7:7">
      <c r="G57193" s="162" t="s">
        <v>57438</v>
      </c>
    </row>
    <row r="57194" spans="7:7">
      <c r="G57194" s="162" t="s">
        <v>57439</v>
      </c>
    </row>
    <row r="57195" spans="7:7">
      <c r="G57195" s="162" t="s">
        <v>57440</v>
      </c>
    </row>
    <row r="57196" spans="7:7">
      <c r="G57196" s="162" t="s">
        <v>57441</v>
      </c>
    </row>
    <row r="57197" spans="7:7">
      <c r="G57197" s="162" t="s">
        <v>57442</v>
      </c>
    </row>
    <row r="57198" spans="7:7">
      <c r="G57198" s="162" t="s">
        <v>57443</v>
      </c>
    </row>
    <row r="57199" spans="7:7">
      <c r="G57199" s="162" t="s">
        <v>57444</v>
      </c>
    </row>
    <row r="57200" spans="7:7">
      <c r="G57200" s="162" t="s">
        <v>57445</v>
      </c>
    </row>
    <row r="57201" spans="7:7">
      <c r="G57201" s="162" t="s">
        <v>57446</v>
      </c>
    </row>
    <row r="57202" spans="7:7">
      <c r="G57202" s="162" t="s">
        <v>57447</v>
      </c>
    </row>
    <row r="57203" spans="7:7">
      <c r="G57203" s="162" t="s">
        <v>57448</v>
      </c>
    </row>
    <row r="57204" spans="7:7">
      <c r="G57204" s="162" t="s">
        <v>57449</v>
      </c>
    </row>
    <row r="57205" spans="7:7">
      <c r="G57205" s="162" t="s">
        <v>57450</v>
      </c>
    </row>
    <row r="57206" spans="7:7">
      <c r="G57206" s="162" t="s">
        <v>57451</v>
      </c>
    </row>
    <row r="57207" spans="7:7">
      <c r="G57207" s="162" t="s">
        <v>57452</v>
      </c>
    </row>
    <row r="57208" spans="7:7">
      <c r="G57208" s="162" t="s">
        <v>57453</v>
      </c>
    </row>
    <row r="57209" spans="7:7">
      <c r="G57209" s="162" t="s">
        <v>57454</v>
      </c>
    </row>
    <row r="57210" spans="7:7">
      <c r="G57210" s="162" t="s">
        <v>57455</v>
      </c>
    </row>
    <row r="57211" spans="7:7">
      <c r="G57211" s="162" t="s">
        <v>57456</v>
      </c>
    </row>
    <row r="57212" spans="7:7">
      <c r="G57212" s="162" t="s">
        <v>57457</v>
      </c>
    </row>
    <row r="57213" spans="7:7">
      <c r="G57213" s="162" t="s">
        <v>57458</v>
      </c>
    </row>
    <row r="57214" spans="7:7">
      <c r="G57214" s="162" t="s">
        <v>57459</v>
      </c>
    </row>
    <row r="57215" spans="7:7">
      <c r="G57215" s="162" t="s">
        <v>57460</v>
      </c>
    </row>
    <row r="57216" spans="7:7">
      <c r="G57216" s="162" t="s">
        <v>57461</v>
      </c>
    </row>
    <row r="57217" spans="7:7">
      <c r="G57217" s="162" t="s">
        <v>57462</v>
      </c>
    </row>
    <row r="57218" spans="7:7">
      <c r="G57218" s="162" t="s">
        <v>57463</v>
      </c>
    </row>
    <row r="57219" spans="7:7">
      <c r="G57219" s="162" t="s">
        <v>57464</v>
      </c>
    </row>
    <row r="57220" spans="7:7">
      <c r="G57220" s="162" t="s">
        <v>57465</v>
      </c>
    </row>
    <row r="57221" spans="7:7">
      <c r="G57221" s="162" t="s">
        <v>57466</v>
      </c>
    </row>
    <row r="57222" spans="7:7">
      <c r="G57222" s="162" t="s">
        <v>57467</v>
      </c>
    </row>
    <row r="57223" spans="7:7">
      <c r="G57223" s="162" t="s">
        <v>57468</v>
      </c>
    </row>
    <row r="57224" spans="7:7">
      <c r="G57224" s="162" t="s">
        <v>57469</v>
      </c>
    </row>
    <row r="57225" spans="7:7">
      <c r="G57225" s="162" t="s">
        <v>57470</v>
      </c>
    </row>
    <row r="57226" spans="7:7">
      <c r="G57226" s="162" t="s">
        <v>57471</v>
      </c>
    </row>
    <row r="57227" spans="7:7">
      <c r="G57227" s="162" t="s">
        <v>57472</v>
      </c>
    </row>
    <row r="57228" spans="7:7">
      <c r="G57228" s="162" t="s">
        <v>57473</v>
      </c>
    </row>
    <row r="57229" spans="7:7">
      <c r="G57229" s="162" t="s">
        <v>57474</v>
      </c>
    </row>
    <row r="57230" spans="7:7">
      <c r="G57230" s="162" t="s">
        <v>57475</v>
      </c>
    </row>
    <row r="57231" spans="7:7">
      <c r="G57231" s="162" t="s">
        <v>57476</v>
      </c>
    </row>
    <row r="57232" spans="7:7">
      <c r="G57232" s="162" t="s">
        <v>57477</v>
      </c>
    </row>
    <row r="57233" spans="7:7">
      <c r="G57233" s="162" t="s">
        <v>57478</v>
      </c>
    </row>
    <row r="57234" spans="7:7">
      <c r="G57234" s="162" t="s">
        <v>57479</v>
      </c>
    </row>
    <row r="57235" spans="7:7">
      <c r="G57235" s="162" t="s">
        <v>57480</v>
      </c>
    </row>
    <row r="57236" spans="7:7">
      <c r="G57236" s="162" t="s">
        <v>57481</v>
      </c>
    </row>
    <row r="57237" spans="7:7">
      <c r="G57237" s="162" t="s">
        <v>57482</v>
      </c>
    </row>
    <row r="57238" spans="7:7">
      <c r="G57238" s="162" t="s">
        <v>57483</v>
      </c>
    </row>
    <row r="57239" spans="7:7">
      <c r="G57239" s="162" t="s">
        <v>57484</v>
      </c>
    </row>
    <row r="57240" spans="7:7">
      <c r="G57240" s="162" t="s">
        <v>57485</v>
      </c>
    </row>
    <row r="57241" spans="7:7">
      <c r="G57241" s="162" t="s">
        <v>57486</v>
      </c>
    </row>
    <row r="57242" spans="7:7">
      <c r="G57242" s="162" t="s">
        <v>57487</v>
      </c>
    </row>
    <row r="57243" spans="7:7">
      <c r="G57243" s="162" t="s">
        <v>57488</v>
      </c>
    </row>
    <row r="57244" spans="7:7">
      <c r="G57244" s="162" t="s">
        <v>57489</v>
      </c>
    </row>
    <row r="57245" spans="7:7">
      <c r="G57245" s="162" t="s">
        <v>57490</v>
      </c>
    </row>
    <row r="57246" spans="7:7">
      <c r="G57246" s="162" t="s">
        <v>57491</v>
      </c>
    </row>
    <row r="57247" spans="7:7">
      <c r="G57247" s="162" t="s">
        <v>57492</v>
      </c>
    </row>
    <row r="57248" spans="7:7">
      <c r="G57248" s="162" t="s">
        <v>57493</v>
      </c>
    </row>
    <row r="57249" spans="7:7">
      <c r="G57249" s="162" t="s">
        <v>57494</v>
      </c>
    </row>
    <row r="57250" spans="7:7">
      <c r="G57250" s="162" t="s">
        <v>57495</v>
      </c>
    </row>
    <row r="57251" spans="7:7">
      <c r="G57251" s="162" t="s">
        <v>57496</v>
      </c>
    </row>
    <row r="57252" spans="7:7">
      <c r="G57252" s="162" t="s">
        <v>57497</v>
      </c>
    </row>
    <row r="57253" spans="7:7">
      <c r="G57253" s="162" t="s">
        <v>57498</v>
      </c>
    </row>
    <row r="57254" spans="7:7">
      <c r="G57254" s="162" t="s">
        <v>57499</v>
      </c>
    </row>
    <row r="57255" spans="7:7">
      <c r="G57255" s="162" t="s">
        <v>57500</v>
      </c>
    </row>
    <row r="57256" spans="7:7">
      <c r="G57256" s="162" t="s">
        <v>57501</v>
      </c>
    </row>
    <row r="57257" spans="7:7">
      <c r="G57257" s="162" t="s">
        <v>57502</v>
      </c>
    </row>
    <row r="57258" spans="7:7">
      <c r="G57258" s="162" t="s">
        <v>57503</v>
      </c>
    </row>
    <row r="57259" spans="7:7">
      <c r="G57259" s="162" t="s">
        <v>57504</v>
      </c>
    </row>
    <row r="57260" spans="7:7">
      <c r="G57260" s="162" t="s">
        <v>57505</v>
      </c>
    </row>
    <row r="57261" spans="7:7">
      <c r="G57261" s="162" t="s">
        <v>57506</v>
      </c>
    </row>
    <row r="57262" spans="7:7">
      <c r="G57262" s="162" t="s">
        <v>57507</v>
      </c>
    </row>
    <row r="57263" spans="7:7">
      <c r="G57263" s="162" t="s">
        <v>57508</v>
      </c>
    </row>
    <row r="57264" spans="7:7">
      <c r="G57264" s="162" t="s">
        <v>57509</v>
      </c>
    </row>
    <row r="57265" spans="7:7">
      <c r="G57265" s="162" t="s">
        <v>57510</v>
      </c>
    </row>
    <row r="57266" spans="7:7">
      <c r="G57266" s="162" t="s">
        <v>57511</v>
      </c>
    </row>
    <row r="57267" spans="7:7">
      <c r="G57267" s="162" t="s">
        <v>57512</v>
      </c>
    </row>
    <row r="57268" spans="7:7">
      <c r="G57268" s="162" t="s">
        <v>57513</v>
      </c>
    </row>
    <row r="57269" spans="7:7">
      <c r="G57269" s="162" t="s">
        <v>57514</v>
      </c>
    </row>
    <row r="57270" spans="7:7">
      <c r="G57270" s="162" t="s">
        <v>57515</v>
      </c>
    </row>
    <row r="57271" spans="7:7">
      <c r="G57271" s="162" t="s">
        <v>57516</v>
      </c>
    </row>
    <row r="57272" spans="7:7">
      <c r="G57272" s="162" t="s">
        <v>57517</v>
      </c>
    </row>
    <row r="57273" spans="7:7">
      <c r="G57273" s="162" t="s">
        <v>57518</v>
      </c>
    </row>
    <row r="57274" spans="7:7">
      <c r="G57274" s="162" t="s">
        <v>57519</v>
      </c>
    </row>
    <row r="57275" spans="7:7">
      <c r="G57275" s="162" t="s">
        <v>57520</v>
      </c>
    </row>
    <row r="57276" spans="7:7">
      <c r="G57276" s="162" t="s">
        <v>57521</v>
      </c>
    </row>
    <row r="57277" spans="7:7">
      <c r="G57277" s="162" t="s">
        <v>57522</v>
      </c>
    </row>
    <row r="57278" spans="7:7">
      <c r="G57278" s="162" t="s">
        <v>57523</v>
      </c>
    </row>
    <row r="57279" spans="7:7">
      <c r="G57279" s="162" t="s">
        <v>57524</v>
      </c>
    </row>
    <row r="57280" spans="7:7">
      <c r="G57280" s="162" t="s">
        <v>57525</v>
      </c>
    </row>
    <row r="57281" spans="7:7">
      <c r="G57281" s="162" t="s">
        <v>57526</v>
      </c>
    </row>
    <row r="57282" spans="7:7">
      <c r="G57282" s="162" t="s">
        <v>57527</v>
      </c>
    </row>
    <row r="57283" spans="7:7">
      <c r="G57283" s="162" t="s">
        <v>57528</v>
      </c>
    </row>
    <row r="57284" spans="7:7">
      <c r="G57284" s="162" t="s">
        <v>57529</v>
      </c>
    </row>
    <row r="57285" spans="7:7">
      <c r="G57285" s="162" t="s">
        <v>57530</v>
      </c>
    </row>
    <row r="57286" spans="7:7">
      <c r="G57286" s="162" t="s">
        <v>57531</v>
      </c>
    </row>
    <row r="57287" spans="7:7">
      <c r="G57287" s="162" t="s">
        <v>57532</v>
      </c>
    </row>
    <row r="57288" spans="7:7">
      <c r="G57288" s="162" t="s">
        <v>57533</v>
      </c>
    </row>
    <row r="57289" spans="7:7">
      <c r="G57289" s="162" t="s">
        <v>57534</v>
      </c>
    </row>
    <row r="57290" spans="7:7">
      <c r="G57290" s="162" t="s">
        <v>57535</v>
      </c>
    </row>
    <row r="57291" spans="7:7">
      <c r="G57291" s="162" t="s">
        <v>57536</v>
      </c>
    </row>
    <row r="57292" spans="7:7">
      <c r="G57292" s="162" t="s">
        <v>57537</v>
      </c>
    </row>
    <row r="57293" spans="7:7">
      <c r="G57293" s="162" t="s">
        <v>57538</v>
      </c>
    </row>
    <row r="57294" spans="7:7">
      <c r="G57294" s="162" t="s">
        <v>57539</v>
      </c>
    </row>
    <row r="57295" spans="7:7">
      <c r="G57295" s="162" t="s">
        <v>57540</v>
      </c>
    </row>
    <row r="57296" spans="7:7">
      <c r="G57296" s="162" t="s">
        <v>57541</v>
      </c>
    </row>
    <row r="57297" spans="7:7">
      <c r="G57297" s="162" t="s">
        <v>57542</v>
      </c>
    </row>
    <row r="57298" spans="7:7">
      <c r="G57298" s="162" t="s">
        <v>57543</v>
      </c>
    </row>
    <row r="57299" spans="7:7">
      <c r="G57299" s="162" t="s">
        <v>57544</v>
      </c>
    </row>
    <row r="57300" spans="7:7">
      <c r="G57300" s="162" t="s">
        <v>57545</v>
      </c>
    </row>
    <row r="57301" spans="7:7">
      <c r="G57301" s="162" t="s">
        <v>57546</v>
      </c>
    </row>
    <row r="57302" spans="7:7">
      <c r="G57302" s="162" t="s">
        <v>57547</v>
      </c>
    </row>
    <row r="57303" spans="7:7">
      <c r="G57303" s="162" t="s">
        <v>57548</v>
      </c>
    </row>
    <row r="57304" spans="7:7">
      <c r="G57304" s="162" t="s">
        <v>57549</v>
      </c>
    </row>
    <row r="57305" spans="7:7">
      <c r="G57305" s="162" t="s">
        <v>57550</v>
      </c>
    </row>
    <row r="57306" spans="7:7">
      <c r="G57306" s="162" t="s">
        <v>57551</v>
      </c>
    </row>
    <row r="57307" spans="7:7">
      <c r="G57307" s="162" t="s">
        <v>57552</v>
      </c>
    </row>
    <row r="57308" spans="7:7">
      <c r="G57308" s="162" t="s">
        <v>57553</v>
      </c>
    </row>
    <row r="57309" spans="7:7">
      <c r="G57309" s="162" t="s">
        <v>57554</v>
      </c>
    </row>
    <row r="57310" spans="7:7">
      <c r="G57310" s="162" t="s">
        <v>57555</v>
      </c>
    </row>
    <row r="57311" spans="7:7">
      <c r="G57311" s="162" t="s">
        <v>57556</v>
      </c>
    </row>
    <row r="57312" spans="7:7">
      <c r="G57312" s="162" t="s">
        <v>57557</v>
      </c>
    </row>
    <row r="57313" spans="7:7">
      <c r="G57313" s="162" t="s">
        <v>57558</v>
      </c>
    </row>
    <row r="57314" spans="7:7">
      <c r="G57314" s="162" t="s">
        <v>57559</v>
      </c>
    </row>
    <row r="57315" spans="7:7">
      <c r="G57315" s="162" t="s">
        <v>57560</v>
      </c>
    </row>
    <row r="57316" spans="7:7">
      <c r="G57316" s="162" t="s">
        <v>57561</v>
      </c>
    </row>
    <row r="57317" spans="7:7">
      <c r="G57317" s="162" t="s">
        <v>57562</v>
      </c>
    </row>
    <row r="57318" spans="7:7">
      <c r="G57318" s="162" t="s">
        <v>57563</v>
      </c>
    </row>
    <row r="57319" spans="7:7">
      <c r="G57319" s="162" t="s">
        <v>57564</v>
      </c>
    </row>
    <row r="57320" spans="7:7">
      <c r="G57320" s="162" t="s">
        <v>57565</v>
      </c>
    </row>
    <row r="57321" spans="7:7">
      <c r="G57321" s="162" t="s">
        <v>57566</v>
      </c>
    </row>
    <row r="57322" spans="7:7">
      <c r="G57322" s="162" t="s">
        <v>57567</v>
      </c>
    </row>
    <row r="57323" spans="7:7">
      <c r="G57323" s="162" t="s">
        <v>57568</v>
      </c>
    </row>
    <row r="57324" spans="7:7">
      <c r="G57324" s="162" t="s">
        <v>57569</v>
      </c>
    </row>
    <row r="57325" spans="7:7">
      <c r="G57325" s="162" t="s">
        <v>57570</v>
      </c>
    </row>
    <row r="57326" spans="7:7">
      <c r="G57326" s="162" t="s">
        <v>57571</v>
      </c>
    </row>
    <row r="57327" spans="7:7">
      <c r="G57327" s="162" t="s">
        <v>57572</v>
      </c>
    </row>
    <row r="57328" spans="7:7">
      <c r="G57328" s="162" t="s">
        <v>57573</v>
      </c>
    </row>
    <row r="57329" spans="7:7">
      <c r="G57329" s="162" t="s">
        <v>57574</v>
      </c>
    </row>
    <row r="57330" spans="7:7">
      <c r="G57330" s="162" t="s">
        <v>57575</v>
      </c>
    </row>
    <row r="57331" spans="7:7">
      <c r="G57331" s="162" t="s">
        <v>57576</v>
      </c>
    </row>
    <row r="57332" spans="7:7">
      <c r="G57332" s="162" t="s">
        <v>57577</v>
      </c>
    </row>
    <row r="57333" spans="7:7">
      <c r="G57333" s="162" t="s">
        <v>57578</v>
      </c>
    </row>
    <row r="57334" spans="7:7">
      <c r="G57334" s="162" t="s">
        <v>57579</v>
      </c>
    </row>
    <row r="57335" spans="7:7">
      <c r="G57335" s="162" t="s">
        <v>57580</v>
      </c>
    </row>
    <row r="57336" spans="7:7">
      <c r="G57336" s="162" t="s">
        <v>57581</v>
      </c>
    </row>
    <row r="57337" spans="7:7">
      <c r="G57337" s="162" t="s">
        <v>57582</v>
      </c>
    </row>
    <row r="57338" spans="7:7">
      <c r="G57338" s="162" t="s">
        <v>57583</v>
      </c>
    </row>
    <row r="57339" spans="7:7">
      <c r="G57339" s="162" t="s">
        <v>57584</v>
      </c>
    </row>
    <row r="57340" spans="7:7">
      <c r="G57340" s="162" t="s">
        <v>57585</v>
      </c>
    </row>
    <row r="57341" spans="7:7">
      <c r="G57341" s="162" t="s">
        <v>57586</v>
      </c>
    </row>
    <row r="57342" spans="7:7">
      <c r="G57342" s="162" t="s">
        <v>57587</v>
      </c>
    </row>
    <row r="57343" spans="7:7">
      <c r="G57343" s="162" t="s">
        <v>57588</v>
      </c>
    </row>
    <row r="57344" spans="7:7">
      <c r="G57344" s="162" t="s">
        <v>57589</v>
      </c>
    </row>
    <row r="57345" spans="7:7">
      <c r="G57345" s="162" t="s">
        <v>57590</v>
      </c>
    </row>
    <row r="57346" spans="7:7">
      <c r="G57346" s="162" t="s">
        <v>57591</v>
      </c>
    </row>
    <row r="57347" spans="7:7">
      <c r="G57347" s="162" t="s">
        <v>57592</v>
      </c>
    </row>
    <row r="57348" spans="7:7">
      <c r="G57348" s="162" t="s">
        <v>57593</v>
      </c>
    </row>
    <row r="57349" spans="7:7">
      <c r="G57349" s="162" t="s">
        <v>57594</v>
      </c>
    </row>
    <row r="57350" spans="7:7">
      <c r="G57350" s="162" t="s">
        <v>57595</v>
      </c>
    </row>
    <row r="57351" spans="7:7">
      <c r="G57351" s="162" t="s">
        <v>57596</v>
      </c>
    </row>
    <row r="57352" spans="7:7">
      <c r="G57352" s="162" t="s">
        <v>57597</v>
      </c>
    </row>
    <row r="57353" spans="7:7">
      <c r="G57353" s="162" t="s">
        <v>57598</v>
      </c>
    </row>
    <row r="57354" spans="7:7">
      <c r="G57354" s="162" t="s">
        <v>57599</v>
      </c>
    </row>
    <row r="57355" spans="7:7">
      <c r="G57355" s="162" t="s">
        <v>57600</v>
      </c>
    </row>
    <row r="57356" spans="7:7">
      <c r="G57356" s="162" t="s">
        <v>57601</v>
      </c>
    </row>
    <row r="57357" spans="7:7">
      <c r="G57357" s="162" t="s">
        <v>57602</v>
      </c>
    </row>
    <row r="57358" spans="7:7">
      <c r="G57358" s="162" t="s">
        <v>57603</v>
      </c>
    </row>
    <row r="57359" spans="7:7">
      <c r="G57359" s="162" t="s">
        <v>57604</v>
      </c>
    </row>
    <row r="57360" spans="7:7">
      <c r="G57360" s="162" t="s">
        <v>57605</v>
      </c>
    </row>
    <row r="57361" spans="7:7">
      <c r="G57361" s="162" t="s">
        <v>57606</v>
      </c>
    </row>
    <row r="57362" spans="7:7">
      <c r="G57362" s="162" t="s">
        <v>57607</v>
      </c>
    </row>
    <row r="57363" spans="7:7">
      <c r="G57363" s="162" t="s">
        <v>57608</v>
      </c>
    </row>
    <row r="57364" spans="7:7">
      <c r="G57364" s="162" t="s">
        <v>57609</v>
      </c>
    </row>
    <row r="57365" spans="7:7">
      <c r="G57365" s="162" t="s">
        <v>57610</v>
      </c>
    </row>
    <row r="57366" spans="7:7">
      <c r="G57366" s="162" t="s">
        <v>57611</v>
      </c>
    </row>
    <row r="57367" spans="7:7">
      <c r="G57367" s="162" t="s">
        <v>57612</v>
      </c>
    </row>
    <row r="57368" spans="7:7">
      <c r="G57368" s="162" t="s">
        <v>57613</v>
      </c>
    </row>
    <row r="57369" spans="7:7">
      <c r="G57369" s="162" t="s">
        <v>57614</v>
      </c>
    </row>
    <row r="57370" spans="7:7">
      <c r="G57370" s="162" t="s">
        <v>57615</v>
      </c>
    </row>
    <row r="57371" spans="7:7">
      <c r="G57371" s="162" t="s">
        <v>57616</v>
      </c>
    </row>
    <row r="57372" spans="7:7">
      <c r="G57372" s="162" t="s">
        <v>57617</v>
      </c>
    </row>
    <row r="57373" spans="7:7">
      <c r="G57373" s="162" t="s">
        <v>57618</v>
      </c>
    </row>
    <row r="57374" spans="7:7">
      <c r="G57374" s="162" t="s">
        <v>57619</v>
      </c>
    </row>
    <row r="57375" spans="7:7">
      <c r="G57375" s="162" t="s">
        <v>57620</v>
      </c>
    </row>
    <row r="57376" spans="7:7">
      <c r="G57376" s="162" t="s">
        <v>57621</v>
      </c>
    </row>
    <row r="57377" spans="7:7">
      <c r="G57377" s="162" t="s">
        <v>57622</v>
      </c>
    </row>
    <row r="57378" spans="7:7">
      <c r="G57378" s="162" t="s">
        <v>57623</v>
      </c>
    </row>
    <row r="57379" spans="7:7">
      <c r="G57379" s="162" t="s">
        <v>57624</v>
      </c>
    </row>
    <row r="57380" spans="7:7">
      <c r="G57380" s="162" t="s">
        <v>57625</v>
      </c>
    </row>
    <row r="57381" spans="7:7">
      <c r="G57381" s="162" t="s">
        <v>57626</v>
      </c>
    </row>
    <row r="57382" spans="7:7">
      <c r="G57382" s="162" t="s">
        <v>57627</v>
      </c>
    </row>
    <row r="57383" spans="7:7">
      <c r="G57383" s="162" t="s">
        <v>57628</v>
      </c>
    </row>
    <row r="57384" spans="7:7">
      <c r="G57384" s="162" t="s">
        <v>57629</v>
      </c>
    </row>
    <row r="57385" spans="7:7">
      <c r="G57385" s="162" t="s">
        <v>57630</v>
      </c>
    </row>
    <row r="57386" spans="7:7">
      <c r="G57386" s="162" t="s">
        <v>57631</v>
      </c>
    </row>
    <row r="57387" spans="7:7">
      <c r="G57387" s="162" t="s">
        <v>57632</v>
      </c>
    </row>
    <row r="57388" spans="7:7">
      <c r="G57388" s="162" t="s">
        <v>57633</v>
      </c>
    </row>
    <row r="57389" spans="7:7">
      <c r="G57389" s="162" t="s">
        <v>57634</v>
      </c>
    </row>
    <row r="57390" spans="7:7">
      <c r="G57390" s="162" t="s">
        <v>57635</v>
      </c>
    </row>
    <row r="57391" spans="7:7">
      <c r="G57391" s="162" t="s">
        <v>57636</v>
      </c>
    </row>
    <row r="57392" spans="7:7">
      <c r="G57392" s="162" t="s">
        <v>57637</v>
      </c>
    </row>
    <row r="57393" spans="7:7">
      <c r="G57393" s="162" t="s">
        <v>57638</v>
      </c>
    </row>
    <row r="57394" spans="7:7">
      <c r="G57394" s="162" t="s">
        <v>57639</v>
      </c>
    </row>
    <row r="57395" spans="7:7">
      <c r="G57395" s="162" t="s">
        <v>57640</v>
      </c>
    </row>
    <row r="57396" spans="7:7">
      <c r="G57396" s="162" t="s">
        <v>57641</v>
      </c>
    </row>
    <row r="57397" spans="7:7">
      <c r="G57397" s="162" t="s">
        <v>57642</v>
      </c>
    </row>
    <row r="57398" spans="7:7">
      <c r="G57398" s="162" t="s">
        <v>57643</v>
      </c>
    </row>
    <row r="57399" spans="7:7">
      <c r="G57399" s="162" t="s">
        <v>57644</v>
      </c>
    </row>
    <row r="57400" spans="7:7">
      <c r="G57400" s="162" t="s">
        <v>57645</v>
      </c>
    </row>
    <row r="57401" spans="7:7">
      <c r="G57401" s="162" t="s">
        <v>57646</v>
      </c>
    </row>
    <row r="57402" spans="7:7">
      <c r="G57402" s="162" t="s">
        <v>57647</v>
      </c>
    </row>
    <row r="57403" spans="7:7">
      <c r="G57403" s="162" t="s">
        <v>57648</v>
      </c>
    </row>
    <row r="57404" spans="7:7">
      <c r="G57404" s="162" t="s">
        <v>57649</v>
      </c>
    </row>
    <row r="57405" spans="7:7">
      <c r="G57405" s="162" t="s">
        <v>57650</v>
      </c>
    </row>
    <row r="57406" spans="7:7">
      <c r="G57406" s="162" t="s">
        <v>57651</v>
      </c>
    </row>
    <row r="57407" spans="7:7">
      <c r="G57407" s="162" t="s">
        <v>57652</v>
      </c>
    </row>
    <row r="57408" spans="7:7">
      <c r="G57408" s="162" t="s">
        <v>57653</v>
      </c>
    </row>
    <row r="57409" spans="7:7">
      <c r="G57409" s="162" t="s">
        <v>57654</v>
      </c>
    </row>
    <row r="57410" spans="7:7">
      <c r="G57410" s="162" t="s">
        <v>57655</v>
      </c>
    </row>
    <row r="57411" spans="7:7">
      <c r="G57411" s="162" t="s">
        <v>57656</v>
      </c>
    </row>
    <row r="57412" spans="7:7">
      <c r="G57412" s="162" t="s">
        <v>57657</v>
      </c>
    </row>
    <row r="57413" spans="7:7">
      <c r="G57413" s="162" t="s">
        <v>57658</v>
      </c>
    </row>
    <row r="57414" spans="7:7">
      <c r="G57414" s="162" t="s">
        <v>57659</v>
      </c>
    </row>
    <row r="57415" spans="7:7">
      <c r="G57415" s="162" t="s">
        <v>57660</v>
      </c>
    </row>
    <row r="57416" spans="7:7">
      <c r="G57416" s="162" t="s">
        <v>57661</v>
      </c>
    </row>
    <row r="57417" spans="7:7">
      <c r="G57417" s="162" t="s">
        <v>57662</v>
      </c>
    </row>
    <row r="57418" spans="7:7">
      <c r="G57418" s="162" t="s">
        <v>57663</v>
      </c>
    </row>
    <row r="57419" spans="7:7">
      <c r="G57419" s="162" t="s">
        <v>57664</v>
      </c>
    </row>
    <row r="57420" spans="7:7">
      <c r="G57420" s="162" t="s">
        <v>57665</v>
      </c>
    </row>
    <row r="57421" spans="7:7">
      <c r="G57421" s="162" t="s">
        <v>57666</v>
      </c>
    </row>
    <row r="57422" spans="7:7">
      <c r="G57422" s="162" t="s">
        <v>57667</v>
      </c>
    </row>
    <row r="57423" spans="7:7">
      <c r="G57423" s="162" t="s">
        <v>57668</v>
      </c>
    </row>
    <row r="57424" spans="7:7">
      <c r="G57424" s="162" t="s">
        <v>57669</v>
      </c>
    </row>
    <row r="57425" spans="7:7">
      <c r="G57425" s="162" t="s">
        <v>57670</v>
      </c>
    </row>
    <row r="57426" spans="7:7">
      <c r="G57426" s="162" t="s">
        <v>57671</v>
      </c>
    </row>
    <row r="57427" spans="7:7">
      <c r="G57427" s="162" t="s">
        <v>57672</v>
      </c>
    </row>
    <row r="57428" spans="7:7">
      <c r="G57428" s="162" t="s">
        <v>57673</v>
      </c>
    </row>
    <row r="57429" spans="7:7">
      <c r="G57429" s="162" t="s">
        <v>57674</v>
      </c>
    </row>
    <row r="57430" spans="7:7">
      <c r="G57430" s="162" t="s">
        <v>57675</v>
      </c>
    </row>
    <row r="57431" spans="7:7">
      <c r="G57431" s="162" t="s">
        <v>57676</v>
      </c>
    </row>
    <row r="57432" spans="7:7">
      <c r="G57432" s="162" t="s">
        <v>57677</v>
      </c>
    </row>
    <row r="57433" spans="7:7">
      <c r="G57433" s="162" t="s">
        <v>57678</v>
      </c>
    </row>
    <row r="57434" spans="7:7">
      <c r="G57434" s="162" t="s">
        <v>57679</v>
      </c>
    </row>
    <row r="57435" spans="7:7">
      <c r="G57435" s="162" t="s">
        <v>57680</v>
      </c>
    </row>
    <row r="57436" spans="7:7">
      <c r="G57436" s="162" t="s">
        <v>57681</v>
      </c>
    </row>
    <row r="57437" spans="7:7">
      <c r="G57437" s="162" t="s">
        <v>57682</v>
      </c>
    </row>
    <row r="57438" spans="7:7">
      <c r="G57438" s="162" t="s">
        <v>57683</v>
      </c>
    </row>
    <row r="57439" spans="7:7">
      <c r="G57439" s="162" t="s">
        <v>57684</v>
      </c>
    </row>
    <row r="57440" spans="7:7">
      <c r="G57440" s="162" t="s">
        <v>57685</v>
      </c>
    </row>
    <row r="57441" spans="7:7">
      <c r="G57441" s="162" t="s">
        <v>57686</v>
      </c>
    </row>
    <row r="57442" spans="7:7">
      <c r="G57442" s="162" t="s">
        <v>57687</v>
      </c>
    </row>
    <row r="57443" spans="7:7">
      <c r="G57443" s="162" t="s">
        <v>57688</v>
      </c>
    </row>
    <row r="57444" spans="7:7">
      <c r="G57444" s="162" t="s">
        <v>57689</v>
      </c>
    </row>
    <row r="57445" spans="7:7">
      <c r="G57445" s="162" t="s">
        <v>57690</v>
      </c>
    </row>
    <row r="57446" spans="7:7">
      <c r="G57446" s="162" t="s">
        <v>57691</v>
      </c>
    </row>
    <row r="57447" spans="7:7">
      <c r="G57447" s="162" t="s">
        <v>57692</v>
      </c>
    </row>
    <row r="57448" spans="7:7">
      <c r="G57448" s="162" t="s">
        <v>57693</v>
      </c>
    </row>
    <row r="57449" spans="7:7">
      <c r="G57449" s="162" t="s">
        <v>57694</v>
      </c>
    </row>
    <row r="57450" spans="7:7">
      <c r="G57450" s="162" t="s">
        <v>57695</v>
      </c>
    </row>
    <row r="57451" spans="7:7">
      <c r="G57451" s="162" t="s">
        <v>57696</v>
      </c>
    </row>
    <row r="57452" spans="7:7">
      <c r="G57452" s="162" t="s">
        <v>57697</v>
      </c>
    </row>
    <row r="57453" spans="7:7">
      <c r="G57453" s="162" t="s">
        <v>57698</v>
      </c>
    </row>
    <row r="57454" spans="7:7">
      <c r="G57454" s="162" t="s">
        <v>57699</v>
      </c>
    </row>
    <row r="57455" spans="7:7">
      <c r="G57455" s="162" t="s">
        <v>57700</v>
      </c>
    </row>
    <row r="57456" spans="7:7">
      <c r="G57456" s="162" t="s">
        <v>57701</v>
      </c>
    </row>
    <row r="57457" spans="7:7">
      <c r="G57457" s="162" t="s">
        <v>57702</v>
      </c>
    </row>
    <row r="57458" spans="7:7">
      <c r="G57458" s="162" t="s">
        <v>57703</v>
      </c>
    </row>
    <row r="57459" spans="7:7">
      <c r="G57459" s="162" t="s">
        <v>57704</v>
      </c>
    </row>
    <row r="57460" spans="7:7">
      <c r="G57460" s="162" t="s">
        <v>57705</v>
      </c>
    </row>
    <row r="57461" spans="7:7">
      <c r="G57461" s="162" t="s">
        <v>57706</v>
      </c>
    </row>
    <row r="57462" spans="7:7">
      <c r="G57462" s="162" t="s">
        <v>57707</v>
      </c>
    </row>
    <row r="57463" spans="7:7">
      <c r="G57463" s="162" t="s">
        <v>57708</v>
      </c>
    </row>
    <row r="57464" spans="7:7">
      <c r="G57464" s="162" t="s">
        <v>57709</v>
      </c>
    </row>
    <row r="57465" spans="7:7">
      <c r="G57465" s="162" t="s">
        <v>57710</v>
      </c>
    </row>
    <row r="57466" spans="7:7">
      <c r="G57466" s="162" t="s">
        <v>57711</v>
      </c>
    </row>
    <row r="57467" spans="7:7">
      <c r="G57467" s="162" t="s">
        <v>57712</v>
      </c>
    </row>
    <row r="57468" spans="7:7">
      <c r="G57468" s="162" t="s">
        <v>57713</v>
      </c>
    </row>
    <row r="57469" spans="7:7">
      <c r="G57469" s="162" t="s">
        <v>57714</v>
      </c>
    </row>
    <row r="57470" spans="7:7">
      <c r="G57470" s="162" t="s">
        <v>57715</v>
      </c>
    </row>
    <row r="57471" spans="7:7">
      <c r="G57471" s="162" t="s">
        <v>57716</v>
      </c>
    </row>
    <row r="57472" spans="7:7">
      <c r="G57472" s="162" t="s">
        <v>57717</v>
      </c>
    </row>
    <row r="57473" spans="7:7">
      <c r="G57473" s="162" t="s">
        <v>57718</v>
      </c>
    </row>
    <row r="57474" spans="7:7">
      <c r="G57474" s="162" t="s">
        <v>57719</v>
      </c>
    </row>
    <row r="57475" spans="7:7">
      <c r="G57475" s="162" t="s">
        <v>57720</v>
      </c>
    </row>
    <row r="57476" spans="7:7">
      <c r="G57476" s="162" t="s">
        <v>57721</v>
      </c>
    </row>
    <row r="57477" spans="7:7">
      <c r="G57477" s="162" t="s">
        <v>57722</v>
      </c>
    </row>
    <row r="57478" spans="7:7">
      <c r="G57478" s="162" t="s">
        <v>57723</v>
      </c>
    </row>
    <row r="57479" spans="7:7">
      <c r="G57479" s="162" t="s">
        <v>57724</v>
      </c>
    </row>
    <row r="57480" spans="7:7">
      <c r="G57480" s="162" t="s">
        <v>57725</v>
      </c>
    </row>
    <row r="57481" spans="7:7">
      <c r="G57481" s="162" t="s">
        <v>57726</v>
      </c>
    </row>
    <row r="57482" spans="7:7">
      <c r="G57482" s="162" t="s">
        <v>57727</v>
      </c>
    </row>
    <row r="57483" spans="7:7">
      <c r="G57483" s="162" t="s">
        <v>57728</v>
      </c>
    </row>
    <row r="57484" spans="7:7">
      <c r="G57484" s="162" t="s">
        <v>57729</v>
      </c>
    </row>
    <row r="57485" spans="7:7">
      <c r="G57485" s="162" t="s">
        <v>57730</v>
      </c>
    </row>
    <row r="57486" spans="7:7">
      <c r="G57486" s="162" t="s">
        <v>57731</v>
      </c>
    </row>
    <row r="57487" spans="7:7">
      <c r="G57487" s="162" t="s">
        <v>57732</v>
      </c>
    </row>
    <row r="57488" spans="7:7">
      <c r="G57488" s="162" t="s">
        <v>57733</v>
      </c>
    </row>
    <row r="57489" spans="7:7">
      <c r="G57489" s="162" t="s">
        <v>57734</v>
      </c>
    </row>
    <row r="57490" spans="7:7">
      <c r="G57490" s="162" t="s">
        <v>57735</v>
      </c>
    </row>
    <row r="57491" spans="7:7">
      <c r="G57491" s="162" t="s">
        <v>57736</v>
      </c>
    </row>
    <row r="57492" spans="7:7">
      <c r="G57492" s="162" t="s">
        <v>57737</v>
      </c>
    </row>
    <row r="57493" spans="7:7">
      <c r="G57493" s="162" t="s">
        <v>57738</v>
      </c>
    </row>
    <row r="57494" spans="7:7">
      <c r="G57494" s="162" t="s">
        <v>57739</v>
      </c>
    </row>
    <row r="57495" spans="7:7">
      <c r="G57495" s="162" t="s">
        <v>57740</v>
      </c>
    </row>
    <row r="57496" spans="7:7">
      <c r="G57496" s="162" t="s">
        <v>57741</v>
      </c>
    </row>
    <row r="57497" spans="7:7">
      <c r="G57497" s="162" t="s">
        <v>57742</v>
      </c>
    </row>
    <row r="57498" spans="7:7">
      <c r="G57498" s="162" t="s">
        <v>57743</v>
      </c>
    </row>
    <row r="57499" spans="7:7">
      <c r="G57499" s="162" t="s">
        <v>57744</v>
      </c>
    </row>
    <row r="57500" spans="7:7">
      <c r="G57500" s="162" t="s">
        <v>57745</v>
      </c>
    </row>
    <row r="57501" spans="7:7">
      <c r="G57501" s="162" t="s">
        <v>57746</v>
      </c>
    </row>
    <row r="57502" spans="7:7">
      <c r="G57502" s="162" t="s">
        <v>57747</v>
      </c>
    </row>
    <row r="57503" spans="7:7">
      <c r="G57503" s="162" t="s">
        <v>57748</v>
      </c>
    </row>
    <row r="57504" spans="7:7">
      <c r="G57504" s="162" t="s">
        <v>57749</v>
      </c>
    </row>
    <row r="57505" spans="7:7">
      <c r="G57505" s="162" t="s">
        <v>57750</v>
      </c>
    </row>
    <row r="57506" spans="7:7">
      <c r="G57506" s="162" t="s">
        <v>57751</v>
      </c>
    </row>
    <row r="57507" spans="7:7">
      <c r="G57507" s="162" t="s">
        <v>57752</v>
      </c>
    </row>
    <row r="57508" spans="7:7">
      <c r="G57508" s="162" t="s">
        <v>57753</v>
      </c>
    </row>
    <row r="57509" spans="7:7">
      <c r="G57509" s="162" t="s">
        <v>57754</v>
      </c>
    </row>
    <row r="57510" spans="7:7">
      <c r="G57510" s="162" t="s">
        <v>57755</v>
      </c>
    </row>
    <row r="57511" spans="7:7">
      <c r="G57511" s="162" t="s">
        <v>57756</v>
      </c>
    </row>
    <row r="57512" spans="7:7">
      <c r="G57512" s="162" t="s">
        <v>57757</v>
      </c>
    </row>
    <row r="57513" spans="7:7">
      <c r="G57513" s="162" t="s">
        <v>57758</v>
      </c>
    </row>
    <row r="57514" spans="7:7">
      <c r="G57514" s="162" t="s">
        <v>57759</v>
      </c>
    </row>
    <row r="57515" spans="7:7">
      <c r="G57515" s="162" t="s">
        <v>57760</v>
      </c>
    </row>
    <row r="57516" spans="7:7">
      <c r="G57516" s="162" t="s">
        <v>57761</v>
      </c>
    </row>
    <row r="57517" spans="7:7">
      <c r="G57517" s="162" t="s">
        <v>57762</v>
      </c>
    </row>
    <row r="57518" spans="7:7">
      <c r="G57518" s="162" t="s">
        <v>57763</v>
      </c>
    </row>
    <row r="57519" spans="7:7">
      <c r="G57519" s="162" t="s">
        <v>57764</v>
      </c>
    </row>
    <row r="57520" spans="7:7">
      <c r="G57520" s="162" t="s">
        <v>57765</v>
      </c>
    </row>
    <row r="57521" spans="7:7">
      <c r="G57521" s="162" t="s">
        <v>57766</v>
      </c>
    </row>
    <row r="57522" spans="7:7">
      <c r="G57522" s="162" t="s">
        <v>57767</v>
      </c>
    </row>
    <row r="57523" spans="7:7">
      <c r="G57523" s="162" t="s">
        <v>57768</v>
      </c>
    </row>
    <row r="57524" spans="7:7">
      <c r="G57524" s="162" t="s">
        <v>57769</v>
      </c>
    </row>
    <row r="57525" spans="7:7">
      <c r="G57525" s="162" t="s">
        <v>57770</v>
      </c>
    </row>
    <row r="57526" spans="7:7">
      <c r="G57526" s="162" t="s">
        <v>57771</v>
      </c>
    </row>
    <row r="57527" spans="7:7">
      <c r="G57527" s="162" t="s">
        <v>57772</v>
      </c>
    </row>
    <row r="57528" spans="7:7">
      <c r="G57528" s="162" t="s">
        <v>57773</v>
      </c>
    </row>
    <row r="57529" spans="7:7">
      <c r="G57529" s="162" t="s">
        <v>57774</v>
      </c>
    </row>
    <row r="57530" spans="7:7">
      <c r="G57530" s="162" t="s">
        <v>57775</v>
      </c>
    </row>
    <row r="57531" spans="7:7">
      <c r="G57531" s="162" t="s">
        <v>57776</v>
      </c>
    </row>
    <row r="57532" spans="7:7">
      <c r="G57532" s="162" t="s">
        <v>57777</v>
      </c>
    </row>
    <row r="57533" spans="7:7">
      <c r="G57533" s="162" t="s">
        <v>57778</v>
      </c>
    </row>
    <row r="57534" spans="7:7">
      <c r="G57534" s="162" t="s">
        <v>57779</v>
      </c>
    </row>
    <row r="57535" spans="7:7">
      <c r="G57535" s="162" t="s">
        <v>57780</v>
      </c>
    </row>
    <row r="57536" spans="7:7">
      <c r="G57536" s="162" t="s">
        <v>57781</v>
      </c>
    </row>
    <row r="57537" spans="7:7">
      <c r="G57537" s="162" t="s">
        <v>57782</v>
      </c>
    </row>
    <row r="57538" spans="7:7">
      <c r="G57538" s="162" t="s">
        <v>57783</v>
      </c>
    </row>
    <row r="57539" spans="7:7">
      <c r="G57539" s="162" t="s">
        <v>57784</v>
      </c>
    </row>
    <row r="57540" spans="7:7">
      <c r="G57540" s="162" t="s">
        <v>57785</v>
      </c>
    </row>
    <row r="57541" spans="7:7">
      <c r="G57541" s="162" t="s">
        <v>57786</v>
      </c>
    </row>
    <row r="57542" spans="7:7">
      <c r="G57542" s="162" t="s">
        <v>57787</v>
      </c>
    </row>
    <row r="57543" spans="7:7">
      <c r="G57543" s="162" t="s">
        <v>57788</v>
      </c>
    </row>
    <row r="57544" spans="7:7">
      <c r="G57544" s="162" t="s">
        <v>57789</v>
      </c>
    </row>
    <row r="57545" spans="7:7">
      <c r="G57545" s="162" t="s">
        <v>57790</v>
      </c>
    </row>
    <row r="57546" spans="7:7">
      <c r="G57546" s="162" t="s">
        <v>57791</v>
      </c>
    </row>
    <row r="57547" spans="7:7">
      <c r="G57547" s="162" t="s">
        <v>57792</v>
      </c>
    </row>
    <row r="57548" spans="7:7">
      <c r="G57548" s="162" t="s">
        <v>57793</v>
      </c>
    </row>
    <row r="57549" spans="7:7">
      <c r="G57549" s="162" t="s">
        <v>57794</v>
      </c>
    </row>
    <row r="57550" spans="7:7">
      <c r="G57550" s="162" t="s">
        <v>57795</v>
      </c>
    </row>
    <row r="57551" spans="7:7">
      <c r="G57551" s="162" t="s">
        <v>57796</v>
      </c>
    </row>
    <row r="57552" spans="7:7">
      <c r="G57552" s="162" t="s">
        <v>57797</v>
      </c>
    </row>
    <row r="57553" spans="7:7">
      <c r="G57553" s="162" t="s">
        <v>57798</v>
      </c>
    </row>
    <row r="57554" spans="7:7">
      <c r="G57554" s="162" t="s">
        <v>57799</v>
      </c>
    </row>
    <row r="57555" spans="7:7">
      <c r="G57555" s="162" t="s">
        <v>57800</v>
      </c>
    </row>
    <row r="57556" spans="7:7">
      <c r="G57556" s="162" t="s">
        <v>57801</v>
      </c>
    </row>
    <row r="57557" spans="7:7">
      <c r="G57557" s="162" t="s">
        <v>57802</v>
      </c>
    </row>
    <row r="57558" spans="7:7">
      <c r="G57558" s="162" t="s">
        <v>57803</v>
      </c>
    </row>
    <row r="57559" spans="7:7">
      <c r="G57559" s="162" t="s">
        <v>57804</v>
      </c>
    </row>
    <row r="57560" spans="7:7">
      <c r="G57560" s="162" t="s">
        <v>57805</v>
      </c>
    </row>
    <row r="57561" spans="7:7">
      <c r="G57561" s="162" t="s">
        <v>57806</v>
      </c>
    </row>
    <row r="57562" spans="7:7">
      <c r="G57562" s="162" t="s">
        <v>57807</v>
      </c>
    </row>
    <row r="57563" spans="7:7">
      <c r="G57563" s="162" t="s">
        <v>57808</v>
      </c>
    </row>
    <row r="57564" spans="7:7">
      <c r="G57564" s="162" t="s">
        <v>57809</v>
      </c>
    </row>
    <row r="57565" spans="7:7">
      <c r="G57565" s="162" t="s">
        <v>57810</v>
      </c>
    </row>
    <row r="57566" spans="7:7">
      <c r="G57566" s="162" t="s">
        <v>57811</v>
      </c>
    </row>
    <row r="57567" spans="7:7">
      <c r="G57567" s="162" t="s">
        <v>57812</v>
      </c>
    </row>
    <row r="57568" spans="7:7">
      <c r="G57568" s="162" t="s">
        <v>57813</v>
      </c>
    </row>
    <row r="57569" spans="7:7">
      <c r="G57569" s="162" t="s">
        <v>57814</v>
      </c>
    </row>
    <row r="57570" spans="7:7">
      <c r="G57570" s="162" t="s">
        <v>57815</v>
      </c>
    </row>
    <row r="57571" spans="7:7">
      <c r="G57571" s="162" t="s">
        <v>57816</v>
      </c>
    </row>
    <row r="57572" spans="7:7">
      <c r="G57572" s="162" t="s">
        <v>57817</v>
      </c>
    </row>
    <row r="57573" spans="7:7">
      <c r="G57573" s="162" t="s">
        <v>57818</v>
      </c>
    </row>
    <row r="57574" spans="7:7">
      <c r="G57574" s="162" t="s">
        <v>57819</v>
      </c>
    </row>
    <row r="57575" spans="7:7">
      <c r="G57575" s="162" t="s">
        <v>57820</v>
      </c>
    </row>
    <row r="57576" spans="7:7">
      <c r="G57576" s="162" t="s">
        <v>57821</v>
      </c>
    </row>
    <row r="57577" spans="7:7">
      <c r="G57577" s="162" t="s">
        <v>57822</v>
      </c>
    </row>
    <row r="57578" spans="7:7">
      <c r="G57578" s="162" t="s">
        <v>57823</v>
      </c>
    </row>
    <row r="57579" spans="7:7">
      <c r="G57579" s="162" t="s">
        <v>57824</v>
      </c>
    </row>
    <row r="57580" spans="7:7">
      <c r="G57580" s="162" t="s">
        <v>57825</v>
      </c>
    </row>
    <row r="57581" spans="7:7">
      <c r="G57581" s="162" t="s">
        <v>57826</v>
      </c>
    </row>
    <row r="57582" spans="7:7">
      <c r="G57582" s="162" t="s">
        <v>57827</v>
      </c>
    </row>
    <row r="57583" spans="7:7">
      <c r="G57583" s="162" t="s">
        <v>57828</v>
      </c>
    </row>
    <row r="57584" spans="7:7">
      <c r="G57584" s="162" t="s">
        <v>57829</v>
      </c>
    </row>
    <row r="57585" spans="7:7">
      <c r="G57585" s="162" t="s">
        <v>57830</v>
      </c>
    </row>
    <row r="57586" spans="7:7">
      <c r="G57586" s="162" t="s">
        <v>57831</v>
      </c>
    </row>
    <row r="57587" spans="7:7">
      <c r="G57587" s="162" t="s">
        <v>57832</v>
      </c>
    </row>
    <row r="57588" spans="7:7">
      <c r="G57588" s="162" t="s">
        <v>57833</v>
      </c>
    </row>
    <row r="57589" spans="7:7">
      <c r="G57589" s="162" t="s">
        <v>57834</v>
      </c>
    </row>
    <row r="57590" spans="7:7">
      <c r="G57590" s="162" t="s">
        <v>57835</v>
      </c>
    </row>
    <row r="57591" spans="7:7">
      <c r="G57591" s="162" t="s">
        <v>57836</v>
      </c>
    </row>
    <row r="57592" spans="7:7">
      <c r="G57592" s="162" t="s">
        <v>57837</v>
      </c>
    </row>
    <row r="57593" spans="7:7">
      <c r="G57593" s="162" t="s">
        <v>57838</v>
      </c>
    </row>
    <row r="57594" spans="7:7">
      <c r="G57594" s="162" t="s">
        <v>57839</v>
      </c>
    </row>
    <row r="57595" spans="7:7">
      <c r="G57595" s="162" t="s">
        <v>57840</v>
      </c>
    </row>
    <row r="57596" spans="7:7">
      <c r="G57596" s="162" t="s">
        <v>57841</v>
      </c>
    </row>
    <row r="57597" spans="7:7">
      <c r="G57597" s="162" t="s">
        <v>57842</v>
      </c>
    </row>
    <row r="57598" spans="7:7">
      <c r="G57598" s="162" t="s">
        <v>57843</v>
      </c>
    </row>
    <row r="57599" spans="7:7">
      <c r="G57599" s="162" t="s">
        <v>57844</v>
      </c>
    </row>
    <row r="57600" spans="7:7">
      <c r="G57600" s="162" t="s">
        <v>57845</v>
      </c>
    </row>
    <row r="57601" spans="7:7">
      <c r="G57601" s="162" t="s">
        <v>57846</v>
      </c>
    </row>
    <row r="57602" spans="7:7">
      <c r="G57602" s="162" t="s">
        <v>57847</v>
      </c>
    </row>
    <row r="57603" spans="7:7">
      <c r="G57603" s="162" t="s">
        <v>57848</v>
      </c>
    </row>
    <row r="57604" spans="7:7">
      <c r="G57604" s="162" t="s">
        <v>57849</v>
      </c>
    </row>
    <row r="57605" spans="7:7">
      <c r="G57605" s="162" t="s">
        <v>57850</v>
      </c>
    </row>
    <row r="57606" spans="7:7">
      <c r="G57606" s="162" t="s">
        <v>57851</v>
      </c>
    </row>
    <row r="57607" spans="7:7">
      <c r="G57607" s="162" t="s">
        <v>57852</v>
      </c>
    </row>
    <row r="57608" spans="7:7">
      <c r="G57608" s="162" t="s">
        <v>57853</v>
      </c>
    </row>
    <row r="57609" spans="7:7">
      <c r="G57609" s="162" t="s">
        <v>57854</v>
      </c>
    </row>
    <row r="57610" spans="7:7">
      <c r="G57610" s="162" t="s">
        <v>57855</v>
      </c>
    </row>
    <row r="57611" spans="7:7">
      <c r="G57611" s="162" t="s">
        <v>57856</v>
      </c>
    </row>
    <row r="57612" spans="7:7">
      <c r="G57612" s="162" t="s">
        <v>57857</v>
      </c>
    </row>
    <row r="57613" spans="7:7">
      <c r="G57613" s="162" t="s">
        <v>57858</v>
      </c>
    </row>
    <row r="57614" spans="7:7">
      <c r="G57614" s="162" t="s">
        <v>57859</v>
      </c>
    </row>
    <row r="57615" spans="7:7">
      <c r="G57615" s="162" t="s">
        <v>57860</v>
      </c>
    </row>
    <row r="57616" spans="7:7">
      <c r="G57616" s="162" t="s">
        <v>57861</v>
      </c>
    </row>
    <row r="57617" spans="7:7">
      <c r="G57617" s="162" t="s">
        <v>57862</v>
      </c>
    </row>
    <row r="57618" spans="7:7">
      <c r="G57618" s="162" t="s">
        <v>57863</v>
      </c>
    </row>
    <row r="57619" spans="7:7">
      <c r="G57619" s="162" t="s">
        <v>57864</v>
      </c>
    </row>
    <row r="57620" spans="7:7">
      <c r="G57620" s="162" t="s">
        <v>57865</v>
      </c>
    </row>
    <row r="57621" spans="7:7">
      <c r="G57621" s="162" t="s">
        <v>57866</v>
      </c>
    </row>
    <row r="57622" spans="7:7">
      <c r="G57622" s="162" t="s">
        <v>57867</v>
      </c>
    </row>
    <row r="57623" spans="7:7">
      <c r="G57623" s="162" t="s">
        <v>57868</v>
      </c>
    </row>
    <row r="57624" spans="7:7">
      <c r="G57624" s="162" t="s">
        <v>57869</v>
      </c>
    </row>
    <row r="57625" spans="7:7">
      <c r="G57625" s="162" t="s">
        <v>57870</v>
      </c>
    </row>
    <row r="57626" spans="7:7">
      <c r="G57626" s="162" t="s">
        <v>57871</v>
      </c>
    </row>
    <row r="57627" spans="7:7">
      <c r="G57627" s="162" t="s">
        <v>57872</v>
      </c>
    </row>
    <row r="57628" spans="7:7">
      <c r="G57628" s="162" t="s">
        <v>57873</v>
      </c>
    </row>
    <row r="57629" spans="7:7">
      <c r="G57629" s="162" t="s">
        <v>57874</v>
      </c>
    </row>
    <row r="57630" spans="7:7">
      <c r="G57630" s="162" t="s">
        <v>57875</v>
      </c>
    </row>
    <row r="57631" spans="7:7">
      <c r="G57631" s="162" t="s">
        <v>57876</v>
      </c>
    </row>
    <row r="57632" spans="7:7">
      <c r="G57632" s="162" t="s">
        <v>57877</v>
      </c>
    </row>
    <row r="57633" spans="7:7">
      <c r="G57633" s="162" t="s">
        <v>57878</v>
      </c>
    </row>
    <row r="57634" spans="7:7">
      <c r="G57634" s="162" t="s">
        <v>57879</v>
      </c>
    </row>
    <row r="57635" spans="7:7">
      <c r="G57635" s="162" t="s">
        <v>57880</v>
      </c>
    </row>
    <row r="57636" spans="7:7">
      <c r="G57636" s="162" t="s">
        <v>57881</v>
      </c>
    </row>
    <row r="57637" spans="7:7">
      <c r="G57637" s="162" t="s">
        <v>57882</v>
      </c>
    </row>
    <row r="57638" spans="7:7">
      <c r="G57638" s="162" t="s">
        <v>57883</v>
      </c>
    </row>
    <row r="57639" spans="7:7">
      <c r="G57639" s="162" t="s">
        <v>57884</v>
      </c>
    </row>
    <row r="57640" spans="7:7">
      <c r="G57640" s="162" t="s">
        <v>57885</v>
      </c>
    </row>
    <row r="57641" spans="7:7">
      <c r="G57641" s="162" t="s">
        <v>57886</v>
      </c>
    </row>
    <row r="57642" spans="7:7">
      <c r="G57642" s="162" t="s">
        <v>57887</v>
      </c>
    </row>
    <row r="57643" spans="7:7">
      <c r="G57643" s="162" t="s">
        <v>57888</v>
      </c>
    </row>
    <row r="57644" spans="7:7">
      <c r="G57644" s="162" t="s">
        <v>57889</v>
      </c>
    </row>
    <row r="57645" spans="7:7">
      <c r="G57645" s="162" t="s">
        <v>57890</v>
      </c>
    </row>
    <row r="57646" spans="7:7">
      <c r="G57646" s="162" t="s">
        <v>57891</v>
      </c>
    </row>
    <row r="57647" spans="7:7">
      <c r="G57647" s="162" t="s">
        <v>57892</v>
      </c>
    </row>
    <row r="57648" spans="7:7">
      <c r="G57648" s="162" t="s">
        <v>57893</v>
      </c>
    </row>
    <row r="57649" spans="7:7">
      <c r="G57649" s="162" t="s">
        <v>57894</v>
      </c>
    </row>
    <row r="57650" spans="7:7">
      <c r="G57650" s="162" t="s">
        <v>57895</v>
      </c>
    </row>
    <row r="57651" spans="7:7">
      <c r="G57651" s="162" t="s">
        <v>57896</v>
      </c>
    </row>
    <row r="57652" spans="7:7">
      <c r="G57652" s="162" t="s">
        <v>57897</v>
      </c>
    </row>
    <row r="57653" spans="7:7">
      <c r="G57653" s="162" t="s">
        <v>57898</v>
      </c>
    </row>
    <row r="57654" spans="7:7">
      <c r="G57654" s="162" t="s">
        <v>57899</v>
      </c>
    </row>
    <row r="57655" spans="7:7">
      <c r="G57655" s="162" t="s">
        <v>57900</v>
      </c>
    </row>
    <row r="57656" spans="7:7">
      <c r="G57656" s="162" t="s">
        <v>57901</v>
      </c>
    </row>
    <row r="57657" spans="7:7">
      <c r="G57657" s="162" t="s">
        <v>57902</v>
      </c>
    </row>
    <row r="57658" spans="7:7">
      <c r="G57658" s="162" t="s">
        <v>57903</v>
      </c>
    </row>
    <row r="57659" spans="7:7">
      <c r="G57659" s="162" t="s">
        <v>57904</v>
      </c>
    </row>
    <row r="57660" spans="7:7">
      <c r="G57660" s="162" t="s">
        <v>57905</v>
      </c>
    </row>
    <row r="57661" spans="7:7">
      <c r="G57661" s="162" t="s">
        <v>57906</v>
      </c>
    </row>
    <row r="57662" spans="7:7">
      <c r="G57662" s="162" t="s">
        <v>57907</v>
      </c>
    </row>
    <row r="57663" spans="7:7">
      <c r="G57663" s="162" t="s">
        <v>57908</v>
      </c>
    </row>
    <row r="57664" spans="7:7">
      <c r="G57664" s="162" t="s">
        <v>57909</v>
      </c>
    </row>
    <row r="57665" spans="7:7">
      <c r="G57665" s="162" t="s">
        <v>57910</v>
      </c>
    </row>
    <row r="57666" spans="7:7">
      <c r="G57666" s="162" t="s">
        <v>57911</v>
      </c>
    </row>
    <row r="57667" spans="7:7">
      <c r="G57667" s="162" t="s">
        <v>57912</v>
      </c>
    </row>
    <row r="57668" spans="7:7">
      <c r="G57668" s="162" t="s">
        <v>57913</v>
      </c>
    </row>
    <row r="57669" spans="7:7">
      <c r="G57669" s="162" t="s">
        <v>57914</v>
      </c>
    </row>
    <row r="57670" spans="7:7">
      <c r="G57670" s="162" t="s">
        <v>57915</v>
      </c>
    </row>
    <row r="57671" spans="7:7">
      <c r="G57671" s="162" t="s">
        <v>57916</v>
      </c>
    </row>
    <row r="57672" spans="7:7">
      <c r="G57672" s="162" t="s">
        <v>57917</v>
      </c>
    </row>
    <row r="57673" spans="7:7">
      <c r="G57673" s="162" t="s">
        <v>57918</v>
      </c>
    </row>
    <row r="57674" spans="7:7">
      <c r="G57674" s="162" t="s">
        <v>57919</v>
      </c>
    </row>
    <row r="57675" spans="7:7">
      <c r="G57675" s="162" t="s">
        <v>57920</v>
      </c>
    </row>
    <row r="57676" spans="7:7">
      <c r="G57676" s="162" t="s">
        <v>57921</v>
      </c>
    </row>
    <row r="57677" spans="7:7">
      <c r="G57677" s="162" t="s">
        <v>57922</v>
      </c>
    </row>
    <row r="57678" spans="7:7">
      <c r="G57678" s="162" t="s">
        <v>57923</v>
      </c>
    </row>
    <row r="57679" spans="7:7">
      <c r="G57679" s="162" t="s">
        <v>57924</v>
      </c>
    </row>
    <row r="57680" spans="7:7">
      <c r="G57680" s="162" t="s">
        <v>57925</v>
      </c>
    </row>
    <row r="57681" spans="7:7">
      <c r="G57681" s="162" t="s">
        <v>57926</v>
      </c>
    </row>
    <row r="57682" spans="7:7">
      <c r="G57682" s="162" t="s">
        <v>57927</v>
      </c>
    </row>
    <row r="57683" spans="7:7">
      <c r="G57683" s="162" t="s">
        <v>57928</v>
      </c>
    </row>
    <row r="57684" spans="7:7">
      <c r="G57684" s="162" t="s">
        <v>57929</v>
      </c>
    </row>
    <row r="57685" spans="7:7">
      <c r="G57685" s="162" t="s">
        <v>57930</v>
      </c>
    </row>
    <row r="57686" spans="7:7">
      <c r="G57686" s="162" t="s">
        <v>57931</v>
      </c>
    </row>
    <row r="57687" spans="7:7">
      <c r="G57687" s="162" t="s">
        <v>57932</v>
      </c>
    </row>
    <row r="57688" spans="7:7">
      <c r="G57688" s="162" t="s">
        <v>57933</v>
      </c>
    </row>
    <row r="57689" spans="7:7">
      <c r="G57689" s="162" t="s">
        <v>57934</v>
      </c>
    </row>
    <row r="57690" spans="7:7">
      <c r="G57690" s="162" t="s">
        <v>57935</v>
      </c>
    </row>
    <row r="57691" spans="7:7">
      <c r="G57691" s="162" t="s">
        <v>57936</v>
      </c>
    </row>
    <row r="57692" spans="7:7">
      <c r="G57692" s="162" t="s">
        <v>57937</v>
      </c>
    </row>
    <row r="57693" spans="7:7">
      <c r="G57693" s="162" t="s">
        <v>57938</v>
      </c>
    </row>
    <row r="57694" spans="7:7">
      <c r="G57694" s="162" t="s">
        <v>57939</v>
      </c>
    </row>
    <row r="57695" spans="7:7">
      <c r="G57695" s="162" t="s">
        <v>57940</v>
      </c>
    </row>
    <row r="57696" spans="7:7">
      <c r="G57696" s="162" t="s">
        <v>57941</v>
      </c>
    </row>
    <row r="57697" spans="7:7">
      <c r="G57697" s="162" t="s">
        <v>57942</v>
      </c>
    </row>
    <row r="57698" spans="7:7">
      <c r="G57698" s="162" t="s">
        <v>57943</v>
      </c>
    </row>
    <row r="57699" spans="7:7">
      <c r="G57699" s="162" t="s">
        <v>57944</v>
      </c>
    </row>
    <row r="57700" spans="7:7">
      <c r="G57700" s="162" t="s">
        <v>57945</v>
      </c>
    </row>
    <row r="57701" spans="7:7">
      <c r="G57701" s="162" t="s">
        <v>57946</v>
      </c>
    </row>
    <row r="57702" spans="7:7">
      <c r="G57702" s="162" t="s">
        <v>57947</v>
      </c>
    </row>
    <row r="57703" spans="7:7">
      <c r="G57703" s="162" t="s">
        <v>57948</v>
      </c>
    </row>
    <row r="57704" spans="7:7">
      <c r="G57704" s="162" t="s">
        <v>57949</v>
      </c>
    </row>
    <row r="57705" spans="7:7">
      <c r="G57705" s="162" t="s">
        <v>57950</v>
      </c>
    </row>
    <row r="57706" spans="7:7">
      <c r="G57706" s="162" t="s">
        <v>57951</v>
      </c>
    </row>
    <row r="57707" spans="7:7">
      <c r="G57707" s="162" t="s">
        <v>57952</v>
      </c>
    </row>
    <row r="57708" spans="7:7">
      <c r="G57708" s="162" t="s">
        <v>57953</v>
      </c>
    </row>
    <row r="57709" spans="7:7">
      <c r="G57709" s="162" t="s">
        <v>57954</v>
      </c>
    </row>
    <row r="57710" spans="7:7">
      <c r="G57710" s="162" t="s">
        <v>57955</v>
      </c>
    </row>
    <row r="57711" spans="7:7">
      <c r="G57711" s="162" t="s">
        <v>57956</v>
      </c>
    </row>
    <row r="57712" spans="7:7">
      <c r="G57712" s="162" t="s">
        <v>57957</v>
      </c>
    </row>
    <row r="57713" spans="7:7">
      <c r="G57713" s="162" t="s">
        <v>57958</v>
      </c>
    </row>
    <row r="57714" spans="7:7">
      <c r="G57714" s="162" t="s">
        <v>57959</v>
      </c>
    </row>
    <row r="57715" spans="7:7">
      <c r="G57715" s="162" t="s">
        <v>57960</v>
      </c>
    </row>
    <row r="57716" spans="7:7">
      <c r="G57716" s="162" t="s">
        <v>57961</v>
      </c>
    </row>
    <row r="57717" spans="7:7">
      <c r="G57717" s="162" t="s">
        <v>57962</v>
      </c>
    </row>
    <row r="57718" spans="7:7">
      <c r="G57718" s="162" t="s">
        <v>57963</v>
      </c>
    </row>
    <row r="57719" spans="7:7">
      <c r="G57719" s="162" t="s">
        <v>57964</v>
      </c>
    </row>
    <row r="57720" spans="7:7">
      <c r="G57720" s="162" t="s">
        <v>57965</v>
      </c>
    </row>
    <row r="57721" spans="7:7">
      <c r="G57721" s="162" t="s">
        <v>57966</v>
      </c>
    </row>
    <row r="57722" spans="7:7">
      <c r="G57722" s="162" t="s">
        <v>57967</v>
      </c>
    </row>
    <row r="57723" spans="7:7">
      <c r="G57723" s="162" t="s">
        <v>57968</v>
      </c>
    </row>
    <row r="57724" spans="7:7">
      <c r="G57724" s="162" t="s">
        <v>57969</v>
      </c>
    </row>
    <row r="57725" spans="7:7">
      <c r="G57725" s="162" t="s">
        <v>57970</v>
      </c>
    </row>
    <row r="57726" spans="7:7">
      <c r="G57726" s="162" t="s">
        <v>57971</v>
      </c>
    </row>
    <row r="57727" spans="7:7">
      <c r="G57727" s="162" t="s">
        <v>57972</v>
      </c>
    </row>
    <row r="57728" spans="7:7">
      <c r="G57728" s="162" t="s">
        <v>57973</v>
      </c>
    </row>
    <row r="57729" spans="7:7">
      <c r="G57729" s="162" t="s">
        <v>57974</v>
      </c>
    </row>
    <row r="57730" spans="7:7">
      <c r="G57730" s="162" t="s">
        <v>57975</v>
      </c>
    </row>
    <row r="57731" spans="7:7">
      <c r="G57731" s="162" t="s">
        <v>57976</v>
      </c>
    </row>
    <row r="57732" spans="7:7">
      <c r="G57732" s="162" t="s">
        <v>57977</v>
      </c>
    </row>
    <row r="57733" spans="7:7">
      <c r="G57733" s="162" t="s">
        <v>57978</v>
      </c>
    </row>
    <row r="57734" spans="7:7">
      <c r="G57734" s="162" t="s">
        <v>57979</v>
      </c>
    </row>
    <row r="57735" spans="7:7">
      <c r="G57735" s="162" t="s">
        <v>57980</v>
      </c>
    </row>
    <row r="57736" spans="7:7">
      <c r="G57736" s="162" t="s">
        <v>57981</v>
      </c>
    </row>
    <row r="57737" spans="7:7">
      <c r="G57737" s="162" t="s">
        <v>57982</v>
      </c>
    </row>
    <row r="57738" spans="7:7">
      <c r="G57738" s="162" t="s">
        <v>57983</v>
      </c>
    </row>
    <row r="57739" spans="7:7">
      <c r="G57739" s="162" t="s">
        <v>57984</v>
      </c>
    </row>
    <row r="57740" spans="7:7">
      <c r="G57740" s="162" t="s">
        <v>57985</v>
      </c>
    </row>
    <row r="57741" spans="7:7">
      <c r="G57741" s="162" t="s">
        <v>57986</v>
      </c>
    </row>
    <row r="57742" spans="7:7">
      <c r="G57742" s="162" t="s">
        <v>57987</v>
      </c>
    </row>
    <row r="57743" spans="7:7">
      <c r="G57743" s="162" t="s">
        <v>57988</v>
      </c>
    </row>
    <row r="57744" spans="7:7">
      <c r="G57744" s="162" t="s">
        <v>57989</v>
      </c>
    </row>
    <row r="57745" spans="7:7">
      <c r="G57745" s="162" t="s">
        <v>57990</v>
      </c>
    </row>
    <row r="57746" spans="7:7">
      <c r="G57746" s="162" t="s">
        <v>57991</v>
      </c>
    </row>
    <row r="57747" spans="7:7">
      <c r="G57747" s="162" t="s">
        <v>57992</v>
      </c>
    </row>
    <row r="57748" spans="7:7">
      <c r="G57748" s="162" t="s">
        <v>57993</v>
      </c>
    </row>
    <row r="57749" spans="7:7">
      <c r="G57749" s="162" t="s">
        <v>57994</v>
      </c>
    </row>
    <row r="57750" spans="7:7">
      <c r="G57750" s="162" t="s">
        <v>57995</v>
      </c>
    </row>
    <row r="57751" spans="7:7">
      <c r="G57751" s="162" t="s">
        <v>57996</v>
      </c>
    </row>
    <row r="57752" spans="7:7">
      <c r="G57752" s="162" t="s">
        <v>57997</v>
      </c>
    </row>
    <row r="57753" spans="7:7">
      <c r="G57753" s="162" t="s">
        <v>57998</v>
      </c>
    </row>
    <row r="57754" spans="7:7">
      <c r="G57754" s="162" t="s">
        <v>57999</v>
      </c>
    </row>
    <row r="57755" spans="7:7">
      <c r="G57755" s="162" t="s">
        <v>58000</v>
      </c>
    </row>
    <row r="57756" spans="7:7">
      <c r="G57756" s="162" t="s">
        <v>58001</v>
      </c>
    </row>
    <row r="57757" spans="7:7">
      <c r="G57757" s="162" t="s">
        <v>58002</v>
      </c>
    </row>
    <row r="57758" spans="7:7">
      <c r="G57758" s="162" t="s">
        <v>58003</v>
      </c>
    </row>
    <row r="57759" spans="7:7">
      <c r="G57759" s="162" t="s">
        <v>58004</v>
      </c>
    </row>
    <row r="57760" spans="7:7">
      <c r="G57760" s="162" t="s">
        <v>58005</v>
      </c>
    </row>
    <row r="57761" spans="7:7">
      <c r="G57761" s="162" t="s">
        <v>58006</v>
      </c>
    </row>
    <row r="57762" spans="7:7">
      <c r="G57762" s="162" t="s">
        <v>58007</v>
      </c>
    </row>
    <row r="57763" spans="7:7">
      <c r="G57763" s="162" t="s">
        <v>58008</v>
      </c>
    </row>
    <row r="57764" spans="7:7">
      <c r="G57764" s="162" t="s">
        <v>58009</v>
      </c>
    </row>
    <row r="57765" spans="7:7">
      <c r="G57765" s="162" t="s">
        <v>58010</v>
      </c>
    </row>
    <row r="57766" spans="7:7">
      <c r="G57766" s="162" t="s">
        <v>58011</v>
      </c>
    </row>
    <row r="57767" spans="7:7">
      <c r="G57767" s="162" t="s">
        <v>58012</v>
      </c>
    </row>
    <row r="57768" spans="7:7">
      <c r="G57768" s="162" t="s">
        <v>58013</v>
      </c>
    </row>
    <row r="57769" spans="7:7">
      <c r="G57769" s="162" t="s">
        <v>58014</v>
      </c>
    </row>
    <row r="57770" spans="7:7">
      <c r="G57770" s="162" t="s">
        <v>58015</v>
      </c>
    </row>
    <row r="57771" spans="7:7">
      <c r="G57771" s="162" t="s">
        <v>58016</v>
      </c>
    </row>
    <row r="57772" spans="7:7">
      <c r="G57772" s="162" t="s">
        <v>58017</v>
      </c>
    </row>
    <row r="57773" spans="7:7">
      <c r="G57773" s="162" t="s">
        <v>58018</v>
      </c>
    </row>
    <row r="57774" spans="7:7">
      <c r="G57774" s="162" t="s">
        <v>58019</v>
      </c>
    </row>
    <row r="57775" spans="7:7">
      <c r="G57775" s="162" t="s">
        <v>58020</v>
      </c>
    </row>
    <row r="57776" spans="7:7">
      <c r="G57776" s="162" t="s">
        <v>58021</v>
      </c>
    </row>
    <row r="57777" spans="7:7">
      <c r="G57777" s="162" t="s">
        <v>58022</v>
      </c>
    </row>
    <row r="57778" spans="7:7">
      <c r="G57778" s="162" t="s">
        <v>58023</v>
      </c>
    </row>
    <row r="57779" spans="7:7">
      <c r="G57779" s="162" t="s">
        <v>58024</v>
      </c>
    </row>
    <row r="57780" spans="7:7">
      <c r="G57780" s="162" t="s">
        <v>58025</v>
      </c>
    </row>
    <row r="57781" spans="7:7">
      <c r="G57781" s="162" t="s">
        <v>58026</v>
      </c>
    </row>
    <row r="57782" spans="7:7">
      <c r="G57782" s="162" t="s">
        <v>58027</v>
      </c>
    </row>
    <row r="57783" spans="7:7">
      <c r="G57783" s="162" t="s">
        <v>58028</v>
      </c>
    </row>
    <row r="57784" spans="7:7">
      <c r="G57784" s="162" t="s">
        <v>58029</v>
      </c>
    </row>
    <row r="57785" spans="7:7">
      <c r="G57785" s="162" t="s">
        <v>58030</v>
      </c>
    </row>
    <row r="57786" spans="7:7">
      <c r="G57786" s="162" t="s">
        <v>58031</v>
      </c>
    </row>
    <row r="57787" spans="7:7">
      <c r="G57787" s="162" t="s">
        <v>58032</v>
      </c>
    </row>
    <row r="57788" spans="7:7">
      <c r="G57788" s="162" t="s">
        <v>58033</v>
      </c>
    </row>
    <row r="57789" spans="7:7">
      <c r="G57789" s="162" t="s">
        <v>58034</v>
      </c>
    </row>
    <row r="57790" spans="7:7">
      <c r="G57790" s="162" t="s">
        <v>58035</v>
      </c>
    </row>
    <row r="57791" spans="7:7">
      <c r="G57791" s="162" t="s">
        <v>58036</v>
      </c>
    </row>
    <row r="57792" spans="7:7">
      <c r="G57792" s="162" t="s">
        <v>58037</v>
      </c>
    </row>
    <row r="57793" spans="7:7">
      <c r="G57793" s="162" t="s">
        <v>58038</v>
      </c>
    </row>
    <row r="57794" spans="7:7">
      <c r="G57794" s="162" t="s">
        <v>58039</v>
      </c>
    </row>
    <row r="57795" spans="7:7">
      <c r="G57795" s="162" t="s">
        <v>58040</v>
      </c>
    </row>
    <row r="57796" spans="7:7">
      <c r="G57796" s="162" t="s">
        <v>58041</v>
      </c>
    </row>
    <row r="57797" spans="7:7">
      <c r="G57797" s="162" t="s">
        <v>58042</v>
      </c>
    </row>
    <row r="57798" spans="7:7">
      <c r="G57798" s="162" t="s">
        <v>58043</v>
      </c>
    </row>
    <row r="57799" spans="7:7">
      <c r="G57799" s="162" t="s">
        <v>58044</v>
      </c>
    </row>
    <row r="57800" spans="7:7">
      <c r="G57800" s="162" t="s">
        <v>58045</v>
      </c>
    </row>
    <row r="57801" spans="7:7">
      <c r="G57801" s="162" t="s">
        <v>58046</v>
      </c>
    </row>
    <row r="57802" spans="7:7">
      <c r="G57802" s="162" t="s">
        <v>58047</v>
      </c>
    </row>
    <row r="57803" spans="7:7">
      <c r="G57803" s="162" t="s">
        <v>58048</v>
      </c>
    </row>
    <row r="57804" spans="7:7">
      <c r="G57804" s="162" t="s">
        <v>58049</v>
      </c>
    </row>
    <row r="57805" spans="7:7">
      <c r="G57805" s="162" t="s">
        <v>58050</v>
      </c>
    </row>
    <row r="57806" spans="7:7">
      <c r="G57806" s="162" t="s">
        <v>58051</v>
      </c>
    </row>
    <row r="57807" spans="7:7">
      <c r="G57807" s="162" t="s">
        <v>58052</v>
      </c>
    </row>
    <row r="57808" spans="7:7">
      <c r="G57808" s="162" t="s">
        <v>58053</v>
      </c>
    </row>
    <row r="57809" spans="7:7">
      <c r="G57809" s="162" t="s">
        <v>58054</v>
      </c>
    </row>
    <row r="57810" spans="7:7">
      <c r="G57810" s="162" t="s">
        <v>58055</v>
      </c>
    </row>
    <row r="57811" spans="7:7">
      <c r="G57811" s="162" t="s">
        <v>58056</v>
      </c>
    </row>
    <row r="57812" spans="7:7">
      <c r="G57812" s="162" t="s">
        <v>58057</v>
      </c>
    </row>
    <row r="57813" spans="7:7">
      <c r="G57813" s="162" t="s">
        <v>58058</v>
      </c>
    </row>
    <row r="57814" spans="7:7">
      <c r="G57814" s="162" t="s">
        <v>58059</v>
      </c>
    </row>
    <row r="57815" spans="7:7">
      <c r="G57815" s="162" t="s">
        <v>58060</v>
      </c>
    </row>
    <row r="57816" spans="7:7">
      <c r="G57816" s="162" t="s">
        <v>58061</v>
      </c>
    </row>
    <row r="57817" spans="7:7">
      <c r="G57817" s="162" t="s">
        <v>58062</v>
      </c>
    </row>
    <row r="57818" spans="7:7">
      <c r="G57818" s="162" t="s">
        <v>58063</v>
      </c>
    </row>
    <row r="57819" spans="7:7">
      <c r="G57819" s="162" t="s">
        <v>58064</v>
      </c>
    </row>
    <row r="57820" spans="7:7">
      <c r="G57820" s="162" t="s">
        <v>58065</v>
      </c>
    </row>
    <row r="57821" spans="7:7">
      <c r="G57821" s="162" t="s">
        <v>58066</v>
      </c>
    </row>
    <row r="57822" spans="7:7">
      <c r="G57822" s="162" t="s">
        <v>58067</v>
      </c>
    </row>
    <row r="57823" spans="7:7">
      <c r="G57823" s="162" t="s">
        <v>58068</v>
      </c>
    </row>
    <row r="57824" spans="7:7">
      <c r="G57824" s="162" t="s">
        <v>58069</v>
      </c>
    </row>
    <row r="57825" spans="7:7">
      <c r="G57825" s="162" t="s">
        <v>58070</v>
      </c>
    </row>
    <row r="57826" spans="7:7">
      <c r="G57826" s="162" t="s">
        <v>58071</v>
      </c>
    </row>
    <row r="57827" spans="7:7">
      <c r="G57827" s="162" t="s">
        <v>58072</v>
      </c>
    </row>
    <row r="57828" spans="7:7">
      <c r="G57828" s="162" t="s">
        <v>58073</v>
      </c>
    </row>
    <row r="57829" spans="7:7">
      <c r="G57829" s="162" t="s">
        <v>58074</v>
      </c>
    </row>
    <row r="57830" spans="7:7">
      <c r="G57830" s="162" t="s">
        <v>58075</v>
      </c>
    </row>
    <row r="57831" spans="7:7">
      <c r="G57831" s="162" t="s">
        <v>58076</v>
      </c>
    </row>
    <row r="57832" spans="7:7">
      <c r="G57832" s="162" t="s">
        <v>58077</v>
      </c>
    </row>
    <row r="57833" spans="7:7">
      <c r="G57833" s="162" t="s">
        <v>58078</v>
      </c>
    </row>
    <row r="57834" spans="7:7">
      <c r="G57834" s="162" t="s">
        <v>58079</v>
      </c>
    </row>
    <row r="57835" spans="7:7">
      <c r="G57835" s="162" t="s">
        <v>58080</v>
      </c>
    </row>
    <row r="57836" spans="7:7">
      <c r="G57836" s="162" t="s">
        <v>58081</v>
      </c>
    </row>
    <row r="57837" spans="7:7">
      <c r="G57837" s="162" t="s">
        <v>58082</v>
      </c>
    </row>
    <row r="57838" spans="7:7">
      <c r="G57838" s="162" t="s">
        <v>58083</v>
      </c>
    </row>
    <row r="57839" spans="7:7">
      <c r="G57839" s="162" t="s">
        <v>58084</v>
      </c>
    </row>
    <row r="57840" spans="7:7">
      <c r="G57840" s="162" t="s">
        <v>58085</v>
      </c>
    </row>
    <row r="57841" spans="7:7">
      <c r="G57841" s="162" t="s">
        <v>58086</v>
      </c>
    </row>
    <row r="57842" spans="7:7">
      <c r="G57842" s="162" t="s">
        <v>58087</v>
      </c>
    </row>
    <row r="57843" spans="7:7">
      <c r="G57843" s="162" t="s">
        <v>58088</v>
      </c>
    </row>
    <row r="57844" spans="7:7">
      <c r="G57844" s="162" t="s">
        <v>58089</v>
      </c>
    </row>
    <row r="57845" spans="7:7">
      <c r="G57845" s="162" t="s">
        <v>58090</v>
      </c>
    </row>
    <row r="57846" spans="7:7">
      <c r="G57846" s="162" t="s">
        <v>58091</v>
      </c>
    </row>
    <row r="57847" spans="7:7">
      <c r="G57847" s="162" t="s">
        <v>58092</v>
      </c>
    </row>
    <row r="57848" spans="7:7">
      <c r="G57848" s="162" t="s">
        <v>58093</v>
      </c>
    </row>
    <row r="57849" spans="7:7">
      <c r="G57849" s="162" t="s">
        <v>58094</v>
      </c>
    </row>
    <row r="57850" spans="7:7">
      <c r="G57850" s="162" t="s">
        <v>58095</v>
      </c>
    </row>
    <row r="57851" spans="7:7">
      <c r="G57851" s="162" t="s">
        <v>58096</v>
      </c>
    </row>
    <row r="57852" spans="7:7">
      <c r="G57852" s="162" t="s">
        <v>58097</v>
      </c>
    </row>
    <row r="57853" spans="7:7">
      <c r="G57853" s="162" t="s">
        <v>58098</v>
      </c>
    </row>
    <row r="57854" spans="7:7">
      <c r="G57854" s="162" t="s">
        <v>58099</v>
      </c>
    </row>
    <row r="57855" spans="7:7">
      <c r="G57855" s="162" t="s">
        <v>58100</v>
      </c>
    </row>
    <row r="57856" spans="7:7">
      <c r="G57856" s="162" t="s">
        <v>58101</v>
      </c>
    </row>
    <row r="57857" spans="7:7">
      <c r="G57857" s="162" t="s">
        <v>58102</v>
      </c>
    </row>
    <row r="57858" spans="7:7">
      <c r="G57858" s="162" t="s">
        <v>58103</v>
      </c>
    </row>
    <row r="57859" spans="7:7">
      <c r="G57859" s="162" t="s">
        <v>58104</v>
      </c>
    </row>
    <row r="57860" spans="7:7">
      <c r="G57860" s="162" t="s">
        <v>58105</v>
      </c>
    </row>
    <row r="57861" spans="7:7">
      <c r="G57861" s="162" t="s">
        <v>58106</v>
      </c>
    </row>
    <row r="57862" spans="7:7">
      <c r="G57862" s="162" t="s">
        <v>58107</v>
      </c>
    </row>
    <row r="57863" spans="7:7">
      <c r="G57863" s="162" t="s">
        <v>58108</v>
      </c>
    </row>
    <row r="57864" spans="7:7">
      <c r="G57864" s="162" t="s">
        <v>58109</v>
      </c>
    </row>
    <row r="57865" spans="7:7">
      <c r="G57865" s="162" t="s">
        <v>58110</v>
      </c>
    </row>
    <row r="57866" spans="7:7">
      <c r="G57866" s="162" t="s">
        <v>58111</v>
      </c>
    </row>
    <row r="57867" spans="7:7">
      <c r="G57867" s="162" t="s">
        <v>58112</v>
      </c>
    </row>
    <row r="57868" spans="7:7">
      <c r="G57868" s="162" t="s">
        <v>58113</v>
      </c>
    </row>
    <row r="57869" spans="7:7">
      <c r="G57869" s="162" t="s">
        <v>58114</v>
      </c>
    </row>
    <row r="57870" spans="7:7">
      <c r="G57870" s="162" t="s">
        <v>58115</v>
      </c>
    </row>
    <row r="57871" spans="7:7">
      <c r="G57871" s="162" t="s">
        <v>58116</v>
      </c>
    </row>
    <row r="57872" spans="7:7">
      <c r="G57872" s="162" t="s">
        <v>58117</v>
      </c>
    </row>
    <row r="57873" spans="7:7">
      <c r="G57873" s="162" t="s">
        <v>58118</v>
      </c>
    </row>
    <row r="57874" spans="7:7">
      <c r="G57874" s="162" t="s">
        <v>58119</v>
      </c>
    </row>
    <row r="57875" spans="7:7">
      <c r="G57875" s="162" t="s">
        <v>58120</v>
      </c>
    </row>
    <row r="57876" spans="7:7">
      <c r="G57876" s="162" t="s">
        <v>58121</v>
      </c>
    </row>
    <row r="57877" spans="7:7">
      <c r="G57877" s="162" t="s">
        <v>58122</v>
      </c>
    </row>
    <row r="57878" spans="7:7">
      <c r="G57878" s="162" t="s">
        <v>58123</v>
      </c>
    </row>
    <row r="57879" spans="7:7">
      <c r="G57879" s="162" t="s">
        <v>58124</v>
      </c>
    </row>
    <row r="57880" spans="7:7">
      <c r="G57880" s="162" t="s">
        <v>58125</v>
      </c>
    </row>
    <row r="57881" spans="7:7">
      <c r="G57881" s="162" t="s">
        <v>58126</v>
      </c>
    </row>
    <row r="57882" spans="7:7">
      <c r="G57882" s="162" t="s">
        <v>58127</v>
      </c>
    </row>
    <row r="57883" spans="7:7">
      <c r="G57883" s="162" t="s">
        <v>58128</v>
      </c>
    </row>
    <row r="57884" spans="7:7">
      <c r="G57884" s="162" t="s">
        <v>58129</v>
      </c>
    </row>
    <row r="57885" spans="7:7">
      <c r="G57885" s="162" t="s">
        <v>58130</v>
      </c>
    </row>
    <row r="57886" spans="7:7">
      <c r="G57886" s="162" t="s">
        <v>58131</v>
      </c>
    </row>
    <row r="57887" spans="7:7">
      <c r="G57887" s="162" t="s">
        <v>58132</v>
      </c>
    </row>
    <row r="57888" spans="7:7">
      <c r="G57888" s="162" t="s">
        <v>58133</v>
      </c>
    </row>
    <row r="57889" spans="7:7">
      <c r="G57889" s="162" t="s">
        <v>58134</v>
      </c>
    </row>
    <row r="57890" spans="7:7">
      <c r="G57890" s="162" t="s">
        <v>58135</v>
      </c>
    </row>
    <row r="57891" spans="7:7">
      <c r="G57891" s="162" t="s">
        <v>58136</v>
      </c>
    </row>
    <row r="57892" spans="7:7">
      <c r="G57892" s="162" t="s">
        <v>58137</v>
      </c>
    </row>
    <row r="57893" spans="7:7">
      <c r="G57893" s="162" t="s">
        <v>58138</v>
      </c>
    </row>
    <row r="57894" spans="7:7">
      <c r="G57894" s="162" t="s">
        <v>58139</v>
      </c>
    </row>
    <row r="57895" spans="7:7">
      <c r="G57895" s="162" t="s">
        <v>58140</v>
      </c>
    </row>
    <row r="57896" spans="7:7">
      <c r="G57896" s="162" t="s">
        <v>58141</v>
      </c>
    </row>
    <row r="57897" spans="7:7">
      <c r="G57897" s="162" t="s">
        <v>58142</v>
      </c>
    </row>
    <row r="57898" spans="7:7">
      <c r="G57898" s="162" t="s">
        <v>58143</v>
      </c>
    </row>
    <row r="57899" spans="7:7">
      <c r="G57899" s="162" t="s">
        <v>58144</v>
      </c>
    </row>
    <row r="57900" spans="7:7">
      <c r="G57900" s="162" t="s">
        <v>58145</v>
      </c>
    </row>
    <row r="57901" spans="7:7">
      <c r="G57901" s="162" t="s">
        <v>58146</v>
      </c>
    </row>
    <row r="57902" spans="7:7">
      <c r="G57902" s="162" t="s">
        <v>58147</v>
      </c>
    </row>
    <row r="57903" spans="7:7">
      <c r="G57903" s="162" t="s">
        <v>58148</v>
      </c>
    </row>
    <row r="57904" spans="7:7">
      <c r="G57904" s="162" t="s">
        <v>58149</v>
      </c>
    </row>
    <row r="57905" spans="7:7">
      <c r="G57905" s="162" t="s">
        <v>58150</v>
      </c>
    </row>
    <row r="57906" spans="7:7">
      <c r="G57906" s="162" t="s">
        <v>58151</v>
      </c>
    </row>
    <row r="57907" spans="7:7">
      <c r="G57907" s="162" t="s">
        <v>58152</v>
      </c>
    </row>
    <row r="57908" spans="7:7">
      <c r="G57908" s="162" t="s">
        <v>58153</v>
      </c>
    </row>
    <row r="57909" spans="7:7">
      <c r="G57909" s="162" t="s">
        <v>58154</v>
      </c>
    </row>
    <row r="57910" spans="7:7">
      <c r="G57910" s="162" t="s">
        <v>58155</v>
      </c>
    </row>
    <row r="57911" spans="7:7">
      <c r="G57911" s="162" t="s">
        <v>58156</v>
      </c>
    </row>
    <row r="57912" spans="7:7">
      <c r="G57912" s="162" t="s">
        <v>58157</v>
      </c>
    </row>
    <row r="57913" spans="7:7">
      <c r="G57913" s="162" t="s">
        <v>58158</v>
      </c>
    </row>
    <row r="57914" spans="7:7">
      <c r="G57914" s="162" t="s">
        <v>58159</v>
      </c>
    </row>
    <row r="57915" spans="7:7">
      <c r="G57915" s="162" t="s">
        <v>58160</v>
      </c>
    </row>
    <row r="57916" spans="7:7">
      <c r="G57916" s="162" t="s">
        <v>58161</v>
      </c>
    </row>
    <row r="57917" spans="7:7">
      <c r="G57917" s="162" t="s">
        <v>58162</v>
      </c>
    </row>
    <row r="57918" spans="7:7">
      <c r="G57918" s="162" t="s">
        <v>58163</v>
      </c>
    </row>
    <row r="57919" spans="7:7">
      <c r="G57919" s="162" t="s">
        <v>58164</v>
      </c>
    </row>
    <row r="57920" spans="7:7">
      <c r="G57920" s="162" t="s">
        <v>58165</v>
      </c>
    </row>
    <row r="57921" spans="7:7">
      <c r="G57921" s="162" t="s">
        <v>58166</v>
      </c>
    </row>
    <row r="57922" spans="7:7">
      <c r="G57922" s="162" t="s">
        <v>58167</v>
      </c>
    </row>
    <row r="57923" spans="7:7">
      <c r="G57923" s="162" t="s">
        <v>58168</v>
      </c>
    </row>
    <row r="57924" spans="7:7">
      <c r="G57924" s="162" t="s">
        <v>58169</v>
      </c>
    </row>
    <row r="57925" spans="7:7">
      <c r="G57925" s="162" t="s">
        <v>58170</v>
      </c>
    </row>
    <row r="57926" spans="7:7">
      <c r="G57926" s="162" t="s">
        <v>58171</v>
      </c>
    </row>
    <row r="57927" spans="7:7">
      <c r="G57927" s="162" t="s">
        <v>58172</v>
      </c>
    </row>
    <row r="57928" spans="7:7">
      <c r="G57928" s="162" t="s">
        <v>58173</v>
      </c>
    </row>
    <row r="57929" spans="7:7">
      <c r="G57929" s="162" t="s">
        <v>58174</v>
      </c>
    </row>
    <row r="57930" spans="7:7">
      <c r="G57930" s="162" t="s">
        <v>58175</v>
      </c>
    </row>
    <row r="57931" spans="7:7">
      <c r="G57931" s="162" t="s">
        <v>58176</v>
      </c>
    </row>
    <row r="57932" spans="7:7">
      <c r="G57932" s="162" t="s">
        <v>58177</v>
      </c>
    </row>
    <row r="57933" spans="7:7">
      <c r="G57933" s="162" t="s">
        <v>58178</v>
      </c>
    </row>
    <row r="57934" spans="7:7">
      <c r="G57934" s="162" t="s">
        <v>58179</v>
      </c>
    </row>
    <row r="57935" spans="7:7">
      <c r="G57935" s="162" t="s">
        <v>58180</v>
      </c>
    </row>
    <row r="57936" spans="7:7">
      <c r="G57936" s="162" t="s">
        <v>58181</v>
      </c>
    </row>
    <row r="57937" spans="7:7">
      <c r="G57937" s="162" t="s">
        <v>58182</v>
      </c>
    </row>
    <row r="57938" spans="7:7">
      <c r="G57938" s="162" t="s">
        <v>58183</v>
      </c>
    </row>
    <row r="57939" spans="7:7">
      <c r="G57939" s="162" t="s">
        <v>58184</v>
      </c>
    </row>
    <row r="57940" spans="7:7">
      <c r="G57940" s="162" t="s">
        <v>58185</v>
      </c>
    </row>
    <row r="57941" spans="7:7">
      <c r="G57941" s="162" t="s">
        <v>58186</v>
      </c>
    </row>
    <row r="57942" spans="7:7">
      <c r="G57942" s="162" t="s">
        <v>58187</v>
      </c>
    </row>
    <row r="57943" spans="7:7">
      <c r="G57943" s="162" t="s">
        <v>58188</v>
      </c>
    </row>
    <row r="57944" spans="7:7">
      <c r="G57944" s="162" t="s">
        <v>58189</v>
      </c>
    </row>
    <row r="57945" spans="7:7">
      <c r="G57945" s="162" t="s">
        <v>58190</v>
      </c>
    </row>
    <row r="57946" spans="7:7">
      <c r="G57946" s="162" t="s">
        <v>58191</v>
      </c>
    </row>
    <row r="57947" spans="7:7">
      <c r="G57947" s="162" t="s">
        <v>58192</v>
      </c>
    </row>
    <row r="57948" spans="7:7">
      <c r="G57948" s="162" t="s">
        <v>58193</v>
      </c>
    </row>
    <row r="57949" spans="7:7">
      <c r="G57949" s="162" t="s">
        <v>58194</v>
      </c>
    </row>
    <row r="57950" spans="7:7">
      <c r="G57950" s="162" t="s">
        <v>58195</v>
      </c>
    </row>
    <row r="57951" spans="7:7">
      <c r="G57951" s="162" t="s">
        <v>58196</v>
      </c>
    </row>
    <row r="57952" spans="7:7">
      <c r="G57952" s="162" t="s">
        <v>58197</v>
      </c>
    </row>
    <row r="57953" spans="7:7">
      <c r="G57953" s="162" t="s">
        <v>58198</v>
      </c>
    </row>
    <row r="57954" spans="7:7">
      <c r="G57954" s="162" t="s">
        <v>58199</v>
      </c>
    </row>
    <row r="57955" spans="7:7">
      <c r="G57955" s="162" t="s">
        <v>58200</v>
      </c>
    </row>
    <row r="57956" spans="7:7">
      <c r="G57956" s="162" t="s">
        <v>58201</v>
      </c>
    </row>
    <row r="57957" spans="7:7">
      <c r="G57957" s="162" t="s">
        <v>58202</v>
      </c>
    </row>
    <row r="57958" spans="7:7">
      <c r="G57958" s="162" t="s">
        <v>58203</v>
      </c>
    </row>
    <row r="57959" spans="7:7">
      <c r="G57959" s="162" t="s">
        <v>58204</v>
      </c>
    </row>
    <row r="57960" spans="7:7">
      <c r="G57960" s="162" t="s">
        <v>58205</v>
      </c>
    </row>
    <row r="57961" spans="7:7">
      <c r="G57961" s="162" t="s">
        <v>58206</v>
      </c>
    </row>
    <row r="57962" spans="7:7">
      <c r="G57962" s="162" t="s">
        <v>58207</v>
      </c>
    </row>
    <row r="57963" spans="7:7">
      <c r="G57963" s="162" t="s">
        <v>58208</v>
      </c>
    </row>
    <row r="57964" spans="7:7">
      <c r="G57964" s="162" t="s">
        <v>58209</v>
      </c>
    </row>
    <row r="57965" spans="7:7">
      <c r="G57965" s="162" t="s">
        <v>58210</v>
      </c>
    </row>
    <row r="57966" spans="7:7">
      <c r="G57966" s="162" t="s">
        <v>58211</v>
      </c>
    </row>
    <row r="57967" spans="7:7">
      <c r="G57967" s="162" t="s">
        <v>58212</v>
      </c>
    </row>
    <row r="57968" spans="7:7">
      <c r="G57968" s="162" t="s">
        <v>58213</v>
      </c>
    </row>
    <row r="57969" spans="7:7">
      <c r="G57969" s="162" t="s">
        <v>58214</v>
      </c>
    </row>
    <row r="57970" spans="7:7">
      <c r="G57970" s="162" t="s">
        <v>58215</v>
      </c>
    </row>
    <row r="57971" spans="7:7">
      <c r="G57971" s="162" t="s">
        <v>58216</v>
      </c>
    </row>
    <row r="57972" spans="7:7">
      <c r="G57972" s="162" t="s">
        <v>58217</v>
      </c>
    </row>
    <row r="57973" spans="7:7">
      <c r="G57973" s="162" t="s">
        <v>58218</v>
      </c>
    </row>
    <row r="57974" spans="7:7">
      <c r="G57974" s="162" t="s">
        <v>58219</v>
      </c>
    </row>
    <row r="57975" spans="7:7">
      <c r="G57975" s="162" t="s">
        <v>58220</v>
      </c>
    </row>
    <row r="57976" spans="7:7">
      <c r="G57976" s="162" t="s">
        <v>58221</v>
      </c>
    </row>
    <row r="57977" spans="7:7">
      <c r="G57977" s="162" t="s">
        <v>58222</v>
      </c>
    </row>
    <row r="57978" spans="7:7">
      <c r="G57978" s="162" t="s">
        <v>58223</v>
      </c>
    </row>
    <row r="57979" spans="7:7">
      <c r="G57979" s="162" t="s">
        <v>58224</v>
      </c>
    </row>
    <row r="57980" spans="7:7">
      <c r="G57980" s="162" t="s">
        <v>58225</v>
      </c>
    </row>
    <row r="57981" spans="7:7">
      <c r="G57981" s="162" t="s">
        <v>58226</v>
      </c>
    </row>
    <row r="57982" spans="7:7">
      <c r="G57982" s="162" t="s">
        <v>58227</v>
      </c>
    </row>
    <row r="57983" spans="7:7">
      <c r="G57983" s="162" t="s">
        <v>58228</v>
      </c>
    </row>
    <row r="57984" spans="7:7">
      <c r="G57984" s="162" t="s">
        <v>58229</v>
      </c>
    </row>
    <row r="57985" spans="7:7">
      <c r="G57985" s="162" t="s">
        <v>58230</v>
      </c>
    </row>
    <row r="57986" spans="7:7">
      <c r="G57986" s="162" t="s">
        <v>58231</v>
      </c>
    </row>
    <row r="57987" spans="7:7">
      <c r="G57987" s="162" t="s">
        <v>58232</v>
      </c>
    </row>
    <row r="57988" spans="7:7">
      <c r="G57988" s="162" t="s">
        <v>58233</v>
      </c>
    </row>
    <row r="57989" spans="7:7">
      <c r="G57989" s="162" t="s">
        <v>58234</v>
      </c>
    </row>
    <row r="57990" spans="7:7">
      <c r="G57990" s="162" t="s">
        <v>58235</v>
      </c>
    </row>
    <row r="57991" spans="7:7">
      <c r="G57991" s="162" t="s">
        <v>58236</v>
      </c>
    </row>
    <row r="57992" spans="7:7">
      <c r="G57992" s="162" t="s">
        <v>58237</v>
      </c>
    </row>
    <row r="57993" spans="7:7">
      <c r="G57993" s="162" t="s">
        <v>58238</v>
      </c>
    </row>
    <row r="57994" spans="7:7">
      <c r="G57994" s="162" t="s">
        <v>58239</v>
      </c>
    </row>
    <row r="57995" spans="7:7">
      <c r="G57995" s="162" t="s">
        <v>58240</v>
      </c>
    </row>
    <row r="57996" spans="7:7">
      <c r="G57996" s="162" t="s">
        <v>58241</v>
      </c>
    </row>
    <row r="57997" spans="7:7">
      <c r="G57997" s="162" t="s">
        <v>58242</v>
      </c>
    </row>
    <row r="57998" spans="7:7">
      <c r="G57998" s="162" t="s">
        <v>58243</v>
      </c>
    </row>
    <row r="57999" spans="7:7">
      <c r="G57999" s="162" t="s">
        <v>58244</v>
      </c>
    </row>
    <row r="58000" spans="7:7">
      <c r="G58000" s="162" t="s">
        <v>58245</v>
      </c>
    </row>
    <row r="58001" spans="7:7">
      <c r="G58001" s="162" t="s">
        <v>58246</v>
      </c>
    </row>
    <row r="58002" spans="7:7">
      <c r="G58002" s="162" t="s">
        <v>58247</v>
      </c>
    </row>
    <row r="58003" spans="7:7">
      <c r="G58003" s="162" t="s">
        <v>58248</v>
      </c>
    </row>
    <row r="58004" spans="7:7">
      <c r="G58004" s="162" t="s">
        <v>58249</v>
      </c>
    </row>
    <row r="58005" spans="7:7">
      <c r="G58005" s="162" t="s">
        <v>58250</v>
      </c>
    </row>
    <row r="58006" spans="7:7">
      <c r="G58006" s="162" t="s">
        <v>58251</v>
      </c>
    </row>
    <row r="58007" spans="7:7">
      <c r="G58007" s="162" t="s">
        <v>58252</v>
      </c>
    </row>
    <row r="58008" spans="7:7">
      <c r="G58008" s="162" t="s">
        <v>58253</v>
      </c>
    </row>
    <row r="58009" spans="7:7">
      <c r="G58009" s="162" t="s">
        <v>58254</v>
      </c>
    </row>
    <row r="58010" spans="7:7">
      <c r="G58010" s="162" t="s">
        <v>58255</v>
      </c>
    </row>
    <row r="58011" spans="7:7">
      <c r="G58011" s="162" t="s">
        <v>58256</v>
      </c>
    </row>
    <row r="58012" spans="7:7">
      <c r="G58012" s="162" t="s">
        <v>58257</v>
      </c>
    </row>
    <row r="58013" spans="7:7">
      <c r="G58013" s="162" t="s">
        <v>58258</v>
      </c>
    </row>
    <row r="58014" spans="7:7">
      <c r="G58014" s="162" t="s">
        <v>58259</v>
      </c>
    </row>
    <row r="58015" spans="7:7">
      <c r="G58015" s="162" t="s">
        <v>58260</v>
      </c>
    </row>
    <row r="58016" spans="7:7">
      <c r="G58016" s="162" t="s">
        <v>58261</v>
      </c>
    </row>
    <row r="58017" spans="7:7">
      <c r="G58017" s="162" t="s">
        <v>58262</v>
      </c>
    </row>
    <row r="58018" spans="7:7">
      <c r="G58018" s="162" t="s">
        <v>58263</v>
      </c>
    </row>
    <row r="58019" spans="7:7">
      <c r="G58019" s="162" t="s">
        <v>58264</v>
      </c>
    </row>
    <row r="58020" spans="7:7">
      <c r="G58020" s="162" t="s">
        <v>58265</v>
      </c>
    </row>
    <row r="58021" spans="7:7">
      <c r="G58021" s="162" t="s">
        <v>58266</v>
      </c>
    </row>
    <row r="58022" spans="7:7">
      <c r="G58022" s="162" t="s">
        <v>58267</v>
      </c>
    </row>
    <row r="58023" spans="7:7">
      <c r="G58023" s="162" t="s">
        <v>58268</v>
      </c>
    </row>
    <row r="58024" spans="7:7">
      <c r="G58024" s="162" t="s">
        <v>58269</v>
      </c>
    </row>
    <row r="58025" spans="7:7">
      <c r="G58025" s="162" t="s">
        <v>58270</v>
      </c>
    </row>
    <row r="58026" spans="7:7">
      <c r="G58026" s="162" t="s">
        <v>58271</v>
      </c>
    </row>
    <row r="58027" spans="7:7">
      <c r="G58027" s="162" t="s">
        <v>58272</v>
      </c>
    </row>
    <row r="58028" spans="7:7">
      <c r="G58028" s="162" t="s">
        <v>58273</v>
      </c>
    </row>
    <row r="58029" spans="7:7">
      <c r="G58029" s="162" t="s">
        <v>58274</v>
      </c>
    </row>
    <row r="58030" spans="7:7">
      <c r="G58030" s="162" t="s">
        <v>58275</v>
      </c>
    </row>
    <row r="58031" spans="7:7">
      <c r="G58031" s="162" t="s">
        <v>58276</v>
      </c>
    </row>
    <row r="58032" spans="7:7">
      <c r="G58032" s="162" t="s">
        <v>58277</v>
      </c>
    </row>
    <row r="58033" spans="7:7">
      <c r="G58033" s="162" t="s">
        <v>58278</v>
      </c>
    </row>
    <row r="58034" spans="7:7">
      <c r="G58034" s="162" t="s">
        <v>58279</v>
      </c>
    </row>
    <row r="58035" spans="7:7">
      <c r="G58035" s="162" t="s">
        <v>58280</v>
      </c>
    </row>
    <row r="58036" spans="7:7">
      <c r="G58036" s="162" t="s">
        <v>58281</v>
      </c>
    </row>
    <row r="58037" spans="7:7">
      <c r="G58037" s="162" t="s">
        <v>58282</v>
      </c>
    </row>
    <row r="58038" spans="7:7">
      <c r="G58038" s="162" t="s">
        <v>58283</v>
      </c>
    </row>
    <row r="58039" spans="7:7">
      <c r="G58039" s="162" t="s">
        <v>58284</v>
      </c>
    </row>
    <row r="58040" spans="7:7">
      <c r="G58040" s="162" t="s">
        <v>58285</v>
      </c>
    </row>
    <row r="58041" spans="7:7">
      <c r="G58041" s="162" t="s">
        <v>58286</v>
      </c>
    </row>
    <row r="58042" spans="7:7">
      <c r="G58042" s="162" t="s">
        <v>58287</v>
      </c>
    </row>
    <row r="58043" spans="7:7">
      <c r="G58043" s="162" t="s">
        <v>58288</v>
      </c>
    </row>
    <row r="58044" spans="7:7">
      <c r="G58044" s="162" t="s">
        <v>58289</v>
      </c>
    </row>
    <row r="58045" spans="7:7">
      <c r="G58045" s="162" t="s">
        <v>58290</v>
      </c>
    </row>
    <row r="58046" spans="7:7">
      <c r="G58046" s="162" t="s">
        <v>58291</v>
      </c>
    </row>
    <row r="58047" spans="7:7">
      <c r="G58047" s="162" t="s">
        <v>58292</v>
      </c>
    </row>
    <row r="58048" spans="7:7">
      <c r="G58048" s="162" t="s">
        <v>58293</v>
      </c>
    </row>
    <row r="58049" spans="7:7">
      <c r="G58049" s="162" t="s">
        <v>58294</v>
      </c>
    </row>
    <row r="58050" spans="7:7">
      <c r="G58050" s="162" t="s">
        <v>58295</v>
      </c>
    </row>
    <row r="58051" spans="7:7">
      <c r="G58051" s="162" t="s">
        <v>58296</v>
      </c>
    </row>
    <row r="58052" spans="7:7">
      <c r="G58052" s="162" t="s">
        <v>58297</v>
      </c>
    </row>
    <row r="58053" spans="7:7">
      <c r="G58053" s="162" t="s">
        <v>58298</v>
      </c>
    </row>
    <row r="58054" spans="7:7">
      <c r="G58054" s="162" t="s">
        <v>58299</v>
      </c>
    </row>
    <row r="58055" spans="7:7">
      <c r="G58055" s="162" t="s">
        <v>58300</v>
      </c>
    </row>
    <row r="58056" spans="7:7">
      <c r="G58056" s="162" t="s">
        <v>58301</v>
      </c>
    </row>
    <row r="58057" spans="7:7">
      <c r="G58057" s="162" t="s">
        <v>58302</v>
      </c>
    </row>
    <row r="58058" spans="7:7">
      <c r="G58058" s="162" t="s">
        <v>58303</v>
      </c>
    </row>
    <row r="58059" spans="7:7">
      <c r="G58059" s="162" t="s">
        <v>58304</v>
      </c>
    </row>
    <row r="58060" spans="7:7">
      <c r="G58060" s="162" t="s">
        <v>58305</v>
      </c>
    </row>
    <row r="58061" spans="7:7">
      <c r="G58061" s="162" t="s">
        <v>58306</v>
      </c>
    </row>
    <row r="58062" spans="7:7">
      <c r="G58062" s="162" t="s">
        <v>58307</v>
      </c>
    </row>
    <row r="58063" spans="7:7">
      <c r="G58063" s="162" t="s">
        <v>58308</v>
      </c>
    </row>
    <row r="58064" spans="7:7">
      <c r="G58064" s="162" t="s">
        <v>58309</v>
      </c>
    </row>
    <row r="58065" spans="7:7">
      <c r="G58065" s="162" t="s">
        <v>58310</v>
      </c>
    </row>
    <row r="58066" spans="7:7">
      <c r="G58066" s="162" t="s">
        <v>58311</v>
      </c>
    </row>
    <row r="58067" spans="7:7">
      <c r="G58067" s="162" t="s">
        <v>58312</v>
      </c>
    </row>
    <row r="58068" spans="7:7">
      <c r="G58068" s="162" t="s">
        <v>58313</v>
      </c>
    </row>
    <row r="58069" spans="7:7">
      <c r="G58069" s="162" t="s">
        <v>58314</v>
      </c>
    </row>
    <row r="58070" spans="7:7">
      <c r="G58070" s="162" t="s">
        <v>58315</v>
      </c>
    </row>
    <row r="58071" spans="7:7">
      <c r="G58071" s="162" t="s">
        <v>58316</v>
      </c>
    </row>
    <row r="58072" spans="7:7">
      <c r="G58072" s="162" t="s">
        <v>58317</v>
      </c>
    </row>
    <row r="58073" spans="7:7">
      <c r="G58073" s="162" t="s">
        <v>58318</v>
      </c>
    </row>
    <row r="58074" spans="7:7">
      <c r="G58074" s="162" t="s">
        <v>58319</v>
      </c>
    </row>
    <row r="58075" spans="7:7">
      <c r="G58075" s="162" t="s">
        <v>58320</v>
      </c>
    </row>
    <row r="58076" spans="7:7">
      <c r="G58076" s="162" t="s">
        <v>58321</v>
      </c>
    </row>
    <row r="58077" spans="7:7">
      <c r="G58077" s="162" t="s">
        <v>58322</v>
      </c>
    </row>
    <row r="58078" spans="7:7">
      <c r="G58078" s="162" t="s">
        <v>58323</v>
      </c>
    </row>
    <row r="58079" spans="7:7">
      <c r="G58079" s="162" t="s">
        <v>58324</v>
      </c>
    </row>
    <row r="58080" spans="7:7">
      <c r="G58080" s="162" t="s">
        <v>58325</v>
      </c>
    </row>
    <row r="58081" spans="7:7">
      <c r="G58081" s="162" t="s">
        <v>58326</v>
      </c>
    </row>
    <row r="58082" spans="7:7">
      <c r="G58082" s="162" t="s">
        <v>58327</v>
      </c>
    </row>
    <row r="58083" spans="7:7">
      <c r="G58083" s="162" t="s">
        <v>58328</v>
      </c>
    </row>
    <row r="58084" spans="7:7">
      <c r="G58084" s="162" t="s">
        <v>58329</v>
      </c>
    </row>
    <row r="58085" spans="7:7">
      <c r="G58085" s="162" t="s">
        <v>58330</v>
      </c>
    </row>
    <row r="58086" spans="7:7">
      <c r="G58086" s="162" t="s">
        <v>58331</v>
      </c>
    </row>
    <row r="58087" spans="7:7">
      <c r="G58087" s="162" t="s">
        <v>58332</v>
      </c>
    </row>
    <row r="58088" spans="7:7">
      <c r="G58088" s="162" t="s">
        <v>58333</v>
      </c>
    </row>
    <row r="58089" spans="7:7">
      <c r="G58089" s="162" t="s">
        <v>58334</v>
      </c>
    </row>
    <row r="58090" spans="7:7">
      <c r="G58090" s="162" t="s">
        <v>58335</v>
      </c>
    </row>
    <row r="58091" spans="7:7">
      <c r="G58091" s="162" t="s">
        <v>58336</v>
      </c>
    </row>
    <row r="58092" spans="7:7">
      <c r="G58092" s="162" t="s">
        <v>58337</v>
      </c>
    </row>
    <row r="58093" spans="7:7">
      <c r="G58093" s="162" t="s">
        <v>58338</v>
      </c>
    </row>
    <row r="58094" spans="7:7">
      <c r="G58094" s="162" t="s">
        <v>58339</v>
      </c>
    </row>
    <row r="58095" spans="7:7">
      <c r="G58095" s="162" t="s">
        <v>58340</v>
      </c>
    </row>
    <row r="58096" spans="7:7">
      <c r="G58096" s="162" t="s">
        <v>58341</v>
      </c>
    </row>
    <row r="58097" spans="7:7">
      <c r="G58097" s="162" t="s">
        <v>58342</v>
      </c>
    </row>
    <row r="58098" spans="7:7">
      <c r="G58098" s="162" t="s">
        <v>58343</v>
      </c>
    </row>
    <row r="58099" spans="7:7">
      <c r="G58099" s="162" t="s">
        <v>58344</v>
      </c>
    </row>
    <row r="58100" spans="7:7">
      <c r="G58100" s="162" t="s">
        <v>58345</v>
      </c>
    </row>
    <row r="58101" spans="7:7">
      <c r="G58101" s="162" t="s">
        <v>58346</v>
      </c>
    </row>
    <row r="58102" spans="7:7">
      <c r="G58102" s="162" t="s">
        <v>58347</v>
      </c>
    </row>
    <row r="58103" spans="7:7">
      <c r="G58103" s="162" t="s">
        <v>58348</v>
      </c>
    </row>
    <row r="58104" spans="7:7">
      <c r="G58104" s="162" t="s">
        <v>58349</v>
      </c>
    </row>
    <row r="58105" spans="7:7">
      <c r="G58105" s="162" t="s">
        <v>58350</v>
      </c>
    </row>
    <row r="58106" spans="7:7">
      <c r="G58106" s="162" t="s">
        <v>58351</v>
      </c>
    </row>
    <row r="58107" spans="7:7">
      <c r="G58107" s="162" t="s">
        <v>58352</v>
      </c>
    </row>
    <row r="58108" spans="7:7">
      <c r="G58108" s="162" t="s">
        <v>58353</v>
      </c>
    </row>
    <row r="58109" spans="7:7">
      <c r="G58109" s="162" t="s">
        <v>58354</v>
      </c>
    </row>
    <row r="58110" spans="7:7">
      <c r="G58110" s="162" t="s">
        <v>58355</v>
      </c>
    </row>
    <row r="58111" spans="7:7">
      <c r="G58111" s="162" t="s">
        <v>58356</v>
      </c>
    </row>
    <row r="58112" spans="7:7">
      <c r="G58112" s="162" t="s">
        <v>58357</v>
      </c>
    </row>
    <row r="58113" spans="7:7">
      <c r="G58113" s="162" t="s">
        <v>58358</v>
      </c>
    </row>
    <row r="58114" spans="7:7">
      <c r="G58114" s="162" t="s">
        <v>58359</v>
      </c>
    </row>
    <row r="58115" spans="7:7">
      <c r="G58115" s="162" t="s">
        <v>58360</v>
      </c>
    </row>
    <row r="58116" spans="7:7">
      <c r="G58116" s="162" t="s">
        <v>58361</v>
      </c>
    </row>
    <row r="58117" spans="7:7">
      <c r="G58117" s="162" t="s">
        <v>58362</v>
      </c>
    </row>
    <row r="58118" spans="7:7">
      <c r="G58118" s="162" t="s">
        <v>58363</v>
      </c>
    </row>
    <row r="58119" spans="7:7">
      <c r="G58119" s="162" t="s">
        <v>58364</v>
      </c>
    </row>
    <row r="58120" spans="7:7">
      <c r="G58120" s="162" t="s">
        <v>58365</v>
      </c>
    </row>
    <row r="58121" spans="7:7">
      <c r="G58121" s="162" t="s">
        <v>58366</v>
      </c>
    </row>
    <row r="58122" spans="7:7">
      <c r="G58122" s="162" t="s">
        <v>58367</v>
      </c>
    </row>
    <row r="58123" spans="7:7">
      <c r="G58123" s="162" t="s">
        <v>58368</v>
      </c>
    </row>
    <row r="58124" spans="7:7">
      <c r="G58124" s="162" t="s">
        <v>58369</v>
      </c>
    </row>
    <row r="58125" spans="7:7">
      <c r="G58125" s="162" t="s">
        <v>58370</v>
      </c>
    </row>
    <row r="58126" spans="7:7">
      <c r="G58126" s="162" t="s">
        <v>58371</v>
      </c>
    </row>
    <row r="58127" spans="7:7">
      <c r="G58127" s="162" t="s">
        <v>58372</v>
      </c>
    </row>
    <row r="58128" spans="7:7">
      <c r="G58128" s="162" t="s">
        <v>58373</v>
      </c>
    </row>
    <row r="58129" spans="7:7">
      <c r="G58129" s="162" t="s">
        <v>58374</v>
      </c>
    </row>
    <row r="58130" spans="7:7">
      <c r="G58130" s="162" t="s">
        <v>58375</v>
      </c>
    </row>
    <row r="58131" spans="7:7">
      <c r="G58131" s="162" t="s">
        <v>58376</v>
      </c>
    </row>
    <row r="58132" spans="7:7">
      <c r="G58132" s="162" t="s">
        <v>58377</v>
      </c>
    </row>
    <row r="58133" spans="7:7">
      <c r="G58133" s="162" t="s">
        <v>58378</v>
      </c>
    </row>
    <row r="58134" spans="7:7">
      <c r="G58134" s="162" t="s">
        <v>58379</v>
      </c>
    </row>
    <row r="58135" spans="7:7">
      <c r="G58135" s="162" t="s">
        <v>58380</v>
      </c>
    </row>
    <row r="58136" spans="7:7">
      <c r="G58136" s="162" t="s">
        <v>58381</v>
      </c>
    </row>
    <row r="58137" spans="7:7">
      <c r="G58137" s="162" t="s">
        <v>58382</v>
      </c>
    </row>
    <row r="58138" spans="7:7">
      <c r="G58138" s="162" t="s">
        <v>58383</v>
      </c>
    </row>
    <row r="58139" spans="7:7">
      <c r="G58139" s="162" t="s">
        <v>58384</v>
      </c>
    </row>
    <row r="58140" spans="7:7">
      <c r="G58140" s="162" t="s">
        <v>58385</v>
      </c>
    </row>
    <row r="58141" spans="7:7">
      <c r="G58141" s="162" t="s">
        <v>58386</v>
      </c>
    </row>
    <row r="58142" spans="7:7">
      <c r="G58142" s="162" t="s">
        <v>58387</v>
      </c>
    </row>
    <row r="58143" spans="7:7">
      <c r="G58143" s="162" t="s">
        <v>58388</v>
      </c>
    </row>
    <row r="58144" spans="7:7">
      <c r="G58144" s="162" t="s">
        <v>58389</v>
      </c>
    </row>
    <row r="58145" spans="7:7">
      <c r="G58145" s="162" t="s">
        <v>58390</v>
      </c>
    </row>
    <row r="58146" spans="7:7">
      <c r="G58146" s="162" t="s">
        <v>58391</v>
      </c>
    </row>
    <row r="58147" spans="7:7">
      <c r="G58147" s="162" t="s">
        <v>58392</v>
      </c>
    </row>
    <row r="58148" spans="7:7">
      <c r="G58148" s="162" t="s">
        <v>58393</v>
      </c>
    </row>
    <row r="58149" spans="7:7">
      <c r="G58149" s="162" t="s">
        <v>58394</v>
      </c>
    </row>
    <row r="58150" spans="7:7">
      <c r="G58150" s="162" t="s">
        <v>58395</v>
      </c>
    </row>
    <row r="58151" spans="7:7">
      <c r="G58151" s="162" t="s">
        <v>58396</v>
      </c>
    </row>
    <row r="58152" spans="7:7">
      <c r="G58152" s="162" t="s">
        <v>58397</v>
      </c>
    </row>
    <row r="58153" spans="7:7">
      <c r="G58153" s="162" t="s">
        <v>58398</v>
      </c>
    </row>
    <row r="58154" spans="7:7">
      <c r="G58154" s="162" t="s">
        <v>58399</v>
      </c>
    </row>
    <row r="58155" spans="7:7">
      <c r="G58155" s="162" t="s">
        <v>58400</v>
      </c>
    </row>
    <row r="58156" spans="7:7">
      <c r="G58156" s="162" t="s">
        <v>58401</v>
      </c>
    </row>
    <row r="58157" spans="7:7">
      <c r="G58157" s="162" t="s">
        <v>58402</v>
      </c>
    </row>
    <row r="58158" spans="7:7">
      <c r="G58158" s="162" t="s">
        <v>58403</v>
      </c>
    </row>
    <row r="58159" spans="7:7">
      <c r="G58159" s="162" t="s">
        <v>58404</v>
      </c>
    </row>
    <row r="58160" spans="7:7">
      <c r="G58160" s="162" t="s">
        <v>58405</v>
      </c>
    </row>
    <row r="58161" spans="7:7">
      <c r="G58161" s="162" t="s">
        <v>58406</v>
      </c>
    </row>
    <row r="58162" spans="7:7">
      <c r="G58162" s="162" t="s">
        <v>58407</v>
      </c>
    </row>
    <row r="58163" spans="7:7">
      <c r="G58163" s="162" t="s">
        <v>58408</v>
      </c>
    </row>
    <row r="58164" spans="7:7">
      <c r="G58164" s="162" t="s">
        <v>58409</v>
      </c>
    </row>
    <row r="58165" spans="7:7">
      <c r="G58165" s="162" t="s">
        <v>58410</v>
      </c>
    </row>
    <row r="58166" spans="7:7">
      <c r="G58166" s="162" t="s">
        <v>58411</v>
      </c>
    </row>
    <row r="58167" spans="7:7">
      <c r="G58167" s="162" t="s">
        <v>58412</v>
      </c>
    </row>
    <row r="58168" spans="7:7">
      <c r="G58168" s="162" t="s">
        <v>58413</v>
      </c>
    </row>
    <row r="58169" spans="7:7">
      <c r="G58169" s="162" t="s">
        <v>58414</v>
      </c>
    </row>
    <row r="58170" spans="7:7">
      <c r="G58170" s="162" t="s">
        <v>58415</v>
      </c>
    </row>
    <row r="58171" spans="7:7">
      <c r="G58171" s="162" t="s">
        <v>58416</v>
      </c>
    </row>
    <row r="58172" spans="7:7">
      <c r="G58172" s="162" t="s">
        <v>58417</v>
      </c>
    </row>
    <row r="58173" spans="7:7">
      <c r="G58173" s="162" t="s">
        <v>58418</v>
      </c>
    </row>
    <row r="58174" spans="7:7">
      <c r="G58174" s="162" t="s">
        <v>58419</v>
      </c>
    </row>
    <row r="58175" spans="7:7">
      <c r="G58175" s="162" t="s">
        <v>58420</v>
      </c>
    </row>
    <row r="58176" spans="7:7">
      <c r="G58176" s="162" t="s">
        <v>58421</v>
      </c>
    </row>
    <row r="58177" spans="7:7">
      <c r="G58177" s="162" t="s">
        <v>58422</v>
      </c>
    </row>
    <row r="58178" spans="7:7">
      <c r="G58178" s="162" t="s">
        <v>58423</v>
      </c>
    </row>
    <row r="58179" spans="7:7">
      <c r="G58179" s="162" t="s">
        <v>58424</v>
      </c>
    </row>
    <row r="58180" spans="7:7">
      <c r="G58180" s="162" t="s">
        <v>58425</v>
      </c>
    </row>
    <row r="58181" spans="7:7">
      <c r="G58181" s="162" t="s">
        <v>58426</v>
      </c>
    </row>
    <row r="58182" spans="7:7">
      <c r="G58182" s="162" t="s">
        <v>58427</v>
      </c>
    </row>
    <row r="58183" spans="7:7">
      <c r="G58183" s="162" t="s">
        <v>58428</v>
      </c>
    </row>
    <row r="58184" spans="7:7">
      <c r="G58184" s="162" t="s">
        <v>58429</v>
      </c>
    </row>
    <row r="58185" spans="7:7">
      <c r="G58185" s="162" t="s">
        <v>58430</v>
      </c>
    </row>
    <row r="58186" spans="7:7">
      <c r="G58186" s="162" t="s">
        <v>58431</v>
      </c>
    </row>
    <row r="58187" spans="7:7">
      <c r="G58187" s="162" t="s">
        <v>58432</v>
      </c>
    </row>
    <row r="58188" spans="7:7">
      <c r="G58188" s="162" t="s">
        <v>58433</v>
      </c>
    </row>
    <row r="58189" spans="7:7">
      <c r="G58189" s="162" t="s">
        <v>58434</v>
      </c>
    </row>
    <row r="58190" spans="7:7">
      <c r="G58190" s="162" t="s">
        <v>58435</v>
      </c>
    </row>
    <row r="58191" spans="7:7">
      <c r="G58191" s="162" t="s">
        <v>58436</v>
      </c>
    </row>
    <row r="58192" spans="7:7">
      <c r="G58192" s="162" t="s">
        <v>58437</v>
      </c>
    </row>
    <row r="58193" spans="7:7">
      <c r="G58193" s="162" t="s">
        <v>58438</v>
      </c>
    </row>
    <row r="58194" spans="7:7">
      <c r="G58194" s="162" t="s">
        <v>58439</v>
      </c>
    </row>
    <row r="58195" spans="7:7">
      <c r="G58195" s="162" t="s">
        <v>58440</v>
      </c>
    </row>
    <row r="58196" spans="7:7">
      <c r="G58196" s="162" t="s">
        <v>58441</v>
      </c>
    </row>
    <row r="58197" spans="7:7">
      <c r="G58197" s="162" t="s">
        <v>58442</v>
      </c>
    </row>
    <row r="58198" spans="7:7">
      <c r="G58198" s="162" t="s">
        <v>58443</v>
      </c>
    </row>
    <row r="58199" spans="7:7">
      <c r="G58199" s="162" t="s">
        <v>58444</v>
      </c>
    </row>
    <row r="58200" spans="7:7">
      <c r="G58200" s="162" t="s">
        <v>58445</v>
      </c>
    </row>
    <row r="58201" spans="7:7">
      <c r="G58201" s="162" t="s">
        <v>58446</v>
      </c>
    </row>
    <row r="58202" spans="7:7">
      <c r="G58202" s="162" t="s">
        <v>58447</v>
      </c>
    </row>
    <row r="58203" spans="7:7">
      <c r="G58203" s="162" t="s">
        <v>58448</v>
      </c>
    </row>
    <row r="58204" spans="7:7">
      <c r="G58204" s="162" t="s">
        <v>58449</v>
      </c>
    </row>
    <row r="58205" spans="7:7">
      <c r="G58205" s="162" t="s">
        <v>58450</v>
      </c>
    </row>
    <row r="58206" spans="7:7">
      <c r="G58206" s="162" t="s">
        <v>58451</v>
      </c>
    </row>
    <row r="58207" spans="7:7">
      <c r="G58207" s="162" t="s">
        <v>58452</v>
      </c>
    </row>
    <row r="58208" spans="7:7">
      <c r="G58208" s="162" t="s">
        <v>58453</v>
      </c>
    </row>
    <row r="58209" spans="7:7">
      <c r="G58209" s="162" t="s">
        <v>58454</v>
      </c>
    </row>
    <row r="58210" spans="7:7">
      <c r="G58210" s="162" t="s">
        <v>58455</v>
      </c>
    </row>
    <row r="58211" spans="7:7">
      <c r="G58211" s="162" t="s">
        <v>58456</v>
      </c>
    </row>
    <row r="58212" spans="7:7">
      <c r="G58212" s="162" t="s">
        <v>58457</v>
      </c>
    </row>
    <row r="58213" spans="7:7">
      <c r="G58213" s="162" t="s">
        <v>58458</v>
      </c>
    </row>
    <row r="58214" spans="7:7">
      <c r="G58214" s="162" t="s">
        <v>58459</v>
      </c>
    </row>
    <row r="58215" spans="7:7">
      <c r="G58215" s="162" t="s">
        <v>58460</v>
      </c>
    </row>
    <row r="58216" spans="7:7">
      <c r="G58216" s="162" t="s">
        <v>58461</v>
      </c>
    </row>
    <row r="58217" spans="7:7">
      <c r="G58217" s="162" t="s">
        <v>58462</v>
      </c>
    </row>
    <row r="58218" spans="7:7">
      <c r="G58218" s="162" t="s">
        <v>58463</v>
      </c>
    </row>
    <row r="58219" spans="7:7">
      <c r="G58219" s="162" t="s">
        <v>58464</v>
      </c>
    </row>
    <row r="58220" spans="7:7">
      <c r="G58220" s="162" t="s">
        <v>58465</v>
      </c>
    </row>
    <row r="58221" spans="7:7">
      <c r="G58221" s="162" t="s">
        <v>58466</v>
      </c>
    </row>
    <row r="58222" spans="7:7">
      <c r="G58222" s="162" t="s">
        <v>58467</v>
      </c>
    </row>
    <row r="58223" spans="7:7">
      <c r="G58223" s="162" t="s">
        <v>58468</v>
      </c>
    </row>
    <row r="58224" spans="7:7">
      <c r="G58224" s="162" t="s">
        <v>58469</v>
      </c>
    </row>
    <row r="58225" spans="7:7">
      <c r="G58225" s="162" t="s">
        <v>58470</v>
      </c>
    </row>
    <row r="58226" spans="7:7">
      <c r="G58226" s="162" t="s">
        <v>58471</v>
      </c>
    </row>
    <row r="58227" spans="7:7">
      <c r="G58227" s="162" t="s">
        <v>58472</v>
      </c>
    </row>
    <row r="58228" spans="7:7">
      <c r="G58228" s="162" t="s">
        <v>58473</v>
      </c>
    </row>
    <row r="58229" spans="7:7">
      <c r="G58229" s="162" t="s">
        <v>58474</v>
      </c>
    </row>
    <row r="58230" spans="7:7">
      <c r="G58230" s="162" t="s">
        <v>58475</v>
      </c>
    </row>
    <row r="58231" spans="7:7">
      <c r="G58231" s="162" t="s">
        <v>58476</v>
      </c>
    </row>
    <row r="58232" spans="7:7">
      <c r="G58232" s="162" t="s">
        <v>58477</v>
      </c>
    </row>
    <row r="58233" spans="7:7">
      <c r="G58233" s="162" t="s">
        <v>58478</v>
      </c>
    </row>
    <row r="58234" spans="7:7">
      <c r="G58234" s="162" t="s">
        <v>58479</v>
      </c>
    </row>
    <row r="58235" spans="7:7">
      <c r="G58235" s="162" t="s">
        <v>58480</v>
      </c>
    </row>
    <row r="58236" spans="7:7">
      <c r="G58236" s="162" t="s">
        <v>58481</v>
      </c>
    </row>
    <row r="58237" spans="7:7">
      <c r="G58237" s="162" t="s">
        <v>58482</v>
      </c>
    </row>
    <row r="58238" spans="7:7">
      <c r="G58238" s="162" t="s">
        <v>58483</v>
      </c>
    </row>
    <row r="58239" spans="7:7">
      <c r="G58239" s="162" t="s">
        <v>58484</v>
      </c>
    </row>
    <row r="58240" spans="7:7">
      <c r="G58240" s="162" t="s">
        <v>58485</v>
      </c>
    </row>
    <row r="58241" spans="7:7">
      <c r="G58241" s="162" t="s">
        <v>58486</v>
      </c>
    </row>
    <row r="58242" spans="7:7">
      <c r="G58242" s="162" t="s">
        <v>58487</v>
      </c>
    </row>
    <row r="58243" spans="7:7">
      <c r="G58243" s="162" t="s">
        <v>58488</v>
      </c>
    </row>
    <row r="58244" spans="7:7">
      <c r="G58244" s="162" t="s">
        <v>58489</v>
      </c>
    </row>
    <row r="58245" spans="7:7">
      <c r="G58245" s="162" t="s">
        <v>58490</v>
      </c>
    </row>
    <row r="58246" spans="7:7">
      <c r="G58246" s="162" t="s">
        <v>58491</v>
      </c>
    </row>
    <row r="58247" spans="7:7">
      <c r="G58247" s="162" t="s">
        <v>58492</v>
      </c>
    </row>
    <row r="58248" spans="7:7">
      <c r="G58248" s="162" t="s">
        <v>58493</v>
      </c>
    </row>
    <row r="58249" spans="7:7">
      <c r="G58249" s="162" t="s">
        <v>58494</v>
      </c>
    </row>
    <row r="58250" spans="7:7">
      <c r="G58250" s="162" t="s">
        <v>58495</v>
      </c>
    </row>
    <row r="58251" spans="7:7">
      <c r="G58251" s="162" t="s">
        <v>58496</v>
      </c>
    </row>
    <row r="58252" spans="7:7">
      <c r="G58252" s="162" t="s">
        <v>58497</v>
      </c>
    </row>
    <row r="58253" spans="7:7">
      <c r="G58253" s="162" t="s">
        <v>58498</v>
      </c>
    </row>
    <row r="58254" spans="7:7">
      <c r="G58254" s="162" t="s">
        <v>58499</v>
      </c>
    </row>
    <row r="58255" spans="7:7">
      <c r="G58255" s="162" t="s">
        <v>58500</v>
      </c>
    </row>
    <row r="58256" spans="7:7">
      <c r="G58256" s="162" t="s">
        <v>58501</v>
      </c>
    </row>
    <row r="58257" spans="7:7">
      <c r="G58257" s="162" t="s">
        <v>58502</v>
      </c>
    </row>
    <row r="58258" spans="7:7">
      <c r="G58258" s="162" t="s">
        <v>58503</v>
      </c>
    </row>
    <row r="58259" spans="7:7">
      <c r="G58259" s="162" t="s">
        <v>58504</v>
      </c>
    </row>
    <row r="58260" spans="7:7">
      <c r="G58260" s="162" t="s">
        <v>58505</v>
      </c>
    </row>
    <row r="58261" spans="7:7">
      <c r="G58261" s="162" t="s">
        <v>58506</v>
      </c>
    </row>
    <row r="58262" spans="7:7">
      <c r="G58262" s="162" t="s">
        <v>58507</v>
      </c>
    </row>
    <row r="58263" spans="7:7">
      <c r="G58263" s="162" t="s">
        <v>58508</v>
      </c>
    </row>
    <row r="58264" spans="7:7">
      <c r="G58264" s="162" t="s">
        <v>58509</v>
      </c>
    </row>
    <row r="58265" spans="7:7">
      <c r="G58265" s="162" t="s">
        <v>58510</v>
      </c>
    </row>
    <row r="58266" spans="7:7">
      <c r="G58266" s="162" t="s">
        <v>58511</v>
      </c>
    </row>
    <row r="58267" spans="7:7">
      <c r="G58267" s="162" t="s">
        <v>58512</v>
      </c>
    </row>
    <row r="58268" spans="7:7">
      <c r="G58268" s="162" t="s">
        <v>58513</v>
      </c>
    </row>
    <row r="58269" spans="7:7">
      <c r="G58269" s="162" t="s">
        <v>58514</v>
      </c>
    </row>
    <row r="58270" spans="7:7">
      <c r="G58270" s="162" t="s">
        <v>58515</v>
      </c>
    </row>
    <row r="58271" spans="7:7">
      <c r="G58271" s="162" t="s">
        <v>58516</v>
      </c>
    </row>
    <row r="58272" spans="7:7">
      <c r="G58272" s="162" t="s">
        <v>58517</v>
      </c>
    </row>
    <row r="58273" spans="7:7">
      <c r="G58273" s="162" t="s">
        <v>58518</v>
      </c>
    </row>
    <row r="58274" spans="7:7">
      <c r="G58274" s="162" t="s">
        <v>58519</v>
      </c>
    </row>
    <row r="58275" spans="7:7">
      <c r="G58275" s="162" t="s">
        <v>58520</v>
      </c>
    </row>
    <row r="58276" spans="7:7">
      <c r="G58276" s="162" t="s">
        <v>58521</v>
      </c>
    </row>
    <row r="58277" spans="7:7">
      <c r="G58277" s="162" t="s">
        <v>58522</v>
      </c>
    </row>
    <row r="58278" spans="7:7">
      <c r="G58278" s="162" t="s">
        <v>58523</v>
      </c>
    </row>
    <row r="58279" spans="7:7">
      <c r="G58279" s="162" t="s">
        <v>58524</v>
      </c>
    </row>
    <row r="58280" spans="7:7">
      <c r="G58280" s="162" t="s">
        <v>58525</v>
      </c>
    </row>
    <row r="58281" spans="7:7">
      <c r="G58281" s="162" t="s">
        <v>58526</v>
      </c>
    </row>
    <row r="58282" spans="7:7">
      <c r="G58282" s="162" t="s">
        <v>58527</v>
      </c>
    </row>
    <row r="58283" spans="7:7">
      <c r="G58283" s="162" t="s">
        <v>58528</v>
      </c>
    </row>
    <row r="58284" spans="7:7">
      <c r="G58284" s="162" t="s">
        <v>58529</v>
      </c>
    </row>
    <row r="58285" spans="7:7">
      <c r="G58285" s="162" t="s">
        <v>58530</v>
      </c>
    </row>
    <row r="58286" spans="7:7">
      <c r="G58286" s="162" t="s">
        <v>58531</v>
      </c>
    </row>
    <row r="58287" spans="7:7">
      <c r="G58287" s="162" t="s">
        <v>58532</v>
      </c>
    </row>
    <row r="58288" spans="7:7">
      <c r="G58288" s="162" t="s">
        <v>58533</v>
      </c>
    </row>
    <row r="58289" spans="7:7">
      <c r="G58289" s="162" t="s">
        <v>58534</v>
      </c>
    </row>
    <row r="58290" spans="7:7">
      <c r="G58290" s="162" t="s">
        <v>58535</v>
      </c>
    </row>
    <row r="58291" spans="7:7">
      <c r="G58291" s="162" t="s">
        <v>58536</v>
      </c>
    </row>
    <row r="58292" spans="7:7">
      <c r="G58292" s="162" t="s">
        <v>58537</v>
      </c>
    </row>
    <row r="58293" spans="7:7">
      <c r="G58293" s="162" t="s">
        <v>58538</v>
      </c>
    </row>
    <row r="58294" spans="7:7">
      <c r="G58294" s="162" t="s">
        <v>58539</v>
      </c>
    </row>
    <row r="58295" spans="7:7">
      <c r="G58295" s="162" t="s">
        <v>58540</v>
      </c>
    </row>
    <row r="58296" spans="7:7">
      <c r="G58296" s="162" t="s">
        <v>58541</v>
      </c>
    </row>
    <row r="58297" spans="7:7">
      <c r="G58297" s="162" t="s">
        <v>58542</v>
      </c>
    </row>
    <row r="58298" spans="7:7">
      <c r="G58298" s="162" t="s">
        <v>58543</v>
      </c>
    </row>
    <row r="58299" spans="7:7">
      <c r="G58299" s="162" t="s">
        <v>58544</v>
      </c>
    </row>
    <row r="58300" spans="7:7">
      <c r="G58300" s="162" t="s">
        <v>58545</v>
      </c>
    </row>
    <row r="58301" spans="7:7">
      <c r="G58301" s="162" t="s">
        <v>58546</v>
      </c>
    </row>
    <row r="58302" spans="7:7">
      <c r="G58302" s="162" t="s">
        <v>58547</v>
      </c>
    </row>
    <row r="58303" spans="7:7">
      <c r="G58303" s="162" t="s">
        <v>58548</v>
      </c>
    </row>
    <row r="58304" spans="7:7">
      <c r="G58304" s="162" t="s">
        <v>58549</v>
      </c>
    </row>
    <row r="58305" spans="7:7">
      <c r="G58305" s="162" t="s">
        <v>58550</v>
      </c>
    </row>
    <row r="58306" spans="7:7">
      <c r="G58306" s="162" t="s">
        <v>58551</v>
      </c>
    </row>
    <row r="58307" spans="7:7">
      <c r="G58307" s="162" t="s">
        <v>58552</v>
      </c>
    </row>
    <row r="58308" spans="7:7">
      <c r="G58308" s="162" t="s">
        <v>58553</v>
      </c>
    </row>
    <row r="58309" spans="7:7">
      <c r="G58309" s="162" t="s">
        <v>58554</v>
      </c>
    </row>
    <row r="58310" spans="7:7">
      <c r="G58310" s="162" t="s">
        <v>58555</v>
      </c>
    </row>
    <row r="58311" spans="7:7">
      <c r="G58311" s="162" t="s">
        <v>58556</v>
      </c>
    </row>
    <row r="58312" spans="7:7">
      <c r="G58312" s="162" t="s">
        <v>58557</v>
      </c>
    </row>
    <row r="58313" spans="7:7">
      <c r="G58313" s="162" t="s">
        <v>58558</v>
      </c>
    </row>
    <row r="58314" spans="7:7">
      <c r="G58314" s="162" t="s">
        <v>58559</v>
      </c>
    </row>
    <row r="58315" spans="7:7">
      <c r="G58315" s="162" t="s">
        <v>58560</v>
      </c>
    </row>
    <row r="58316" spans="7:7">
      <c r="G58316" s="162" t="s">
        <v>58561</v>
      </c>
    </row>
    <row r="58317" spans="7:7">
      <c r="G58317" s="162" t="s">
        <v>58562</v>
      </c>
    </row>
    <row r="58318" spans="7:7">
      <c r="G58318" s="162" t="s">
        <v>58563</v>
      </c>
    </row>
    <row r="58319" spans="7:7">
      <c r="G58319" s="162" t="s">
        <v>58564</v>
      </c>
    </row>
    <row r="58320" spans="7:7">
      <c r="G58320" s="162" t="s">
        <v>58565</v>
      </c>
    </row>
    <row r="58321" spans="7:7">
      <c r="G58321" s="162" t="s">
        <v>58566</v>
      </c>
    </row>
    <row r="58322" spans="7:7">
      <c r="G58322" s="162" t="s">
        <v>58567</v>
      </c>
    </row>
    <row r="58323" spans="7:7">
      <c r="G58323" s="162" t="s">
        <v>58568</v>
      </c>
    </row>
    <row r="58324" spans="7:7">
      <c r="G58324" s="162" t="s">
        <v>58569</v>
      </c>
    </row>
    <row r="58325" spans="7:7">
      <c r="G58325" s="162" t="s">
        <v>58570</v>
      </c>
    </row>
    <row r="58326" spans="7:7">
      <c r="G58326" s="162" t="s">
        <v>58571</v>
      </c>
    </row>
    <row r="58327" spans="7:7">
      <c r="G58327" s="162" t="s">
        <v>58572</v>
      </c>
    </row>
    <row r="58328" spans="7:7">
      <c r="G58328" s="162" t="s">
        <v>58573</v>
      </c>
    </row>
    <row r="58329" spans="7:7">
      <c r="G58329" s="162" t="s">
        <v>58574</v>
      </c>
    </row>
    <row r="58330" spans="7:7">
      <c r="G58330" s="162" t="s">
        <v>58575</v>
      </c>
    </row>
    <row r="58331" spans="7:7">
      <c r="G58331" s="162" t="s">
        <v>58576</v>
      </c>
    </row>
    <row r="58332" spans="7:7">
      <c r="G58332" s="162" t="s">
        <v>58577</v>
      </c>
    </row>
    <row r="58333" spans="7:7">
      <c r="G58333" s="162" t="s">
        <v>58578</v>
      </c>
    </row>
    <row r="58334" spans="7:7">
      <c r="G58334" s="162" t="s">
        <v>58579</v>
      </c>
    </row>
    <row r="58335" spans="7:7">
      <c r="G58335" s="162" t="s">
        <v>58580</v>
      </c>
    </row>
    <row r="58336" spans="7:7">
      <c r="G58336" s="162" t="s">
        <v>58581</v>
      </c>
    </row>
    <row r="58337" spans="7:7">
      <c r="G58337" s="162" t="s">
        <v>58582</v>
      </c>
    </row>
    <row r="58338" spans="7:7">
      <c r="G58338" s="162" t="s">
        <v>58583</v>
      </c>
    </row>
    <row r="58339" spans="7:7">
      <c r="G58339" s="162" t="s">
        <v>58584</v>
      </c>
    </row>
    <row r="58340" spans="7:7">
      <c r="G58340" s="162" t="s">
        <v>58585</v>
      </c>
    </row>
    <row r="58341" spans="7:7">
      <c r="G58341" s="162" t="s">
        <v>58586</v>
      </c>
    </row>
    <row r="58342" spans="7:7">
      <c r="G58342" s="162" t="s">
        <v>58587</v>
      </c>
    </row>
    <row r="58343" spans="7:7">
      <c r="G58343" s="162" t="s">
        <v>58588</v>
      </c>
    </row>
    <row r="58344" spans="7:7">
      <c r="G58344" s="162" t="s">
        <v>58589</v>
      </c>
    </row>
    <row r="58345" spans="7:7">
      <c r="G58345" s="162" t="s">
        <v>58590</v>
      </c>
    </row>
    <row r="58346" spans="7:7">
      <c r="G58346" s="162" t="s">
        <v>58591</v>
      </c>
    </row>
    <row r="58347" spans="7:7">
      <c r="G58347" s="162" t="s">
        <v>58592</v>
      </c>
    </row>
    <row r="58348" spans="7:7">
      <c r="G58348" s="162" t="s">
        <v>58593</v>
      </c>
    </row>
    <row r="58349" spans="7:7">
      <c r="G58349" s="162" t="s">
        <v>58594</v>
      </c>
    </row>
    <row r="58350" spans="7:7">
      <c r="G58350" s="162" t="s">
        <v>58595</v>
      </c>
    </row>
    <row r="58351" spans="7:7">
      <c r="G58351" s="162" t="s">
        <v>58596</v>
      </c>
    </row>
    <row r="58352" spans="7:7">
      <c r="G58352" s="162" t="s">
        <v>58597</v>
      </c>
    </row>
    <row r="58353" spans="7:7">
      <c r="G58353" s="162" t="s">
        <v>58598</v>
      </c>
    </row>
    <row r="58354" spans="7:7">
      <c r="G58354" s="162" t="s">
        <v>58599</v>
      </c>
    </row>
    <row r="58355" spans="7:7">
      <c r="G58355" s="162" t="s">
        <v>58600</v>
      </c>
    </row>
    <row r="58356" spans="7:7">
      <c r="G58356" s="162" t="s">
        <v>58601</v>
      </c>
    </row>
    <row r="58357" spans="7:7">
      <c r="G58357" s="162" t="s">
        <v>58602</v>
      </c>
    </row>
    <row r="58358" spans="7:7">
      <c r="G58358" s="162" t="s">
        <v>58603</v>
      </c>
    </row>
    <row r="58359" spans="7:7">
      <c r="G58359" s="162" t="s">
        <v>58604</v>
      </c>
    </row>
    <row r="58360" spans="7:7">
      <c r="G58360" s="162" t="s">
        <v>58605</v>
      </c>
    </row>
    <row r="58361" spans="7:7">
      <c r="G58361" s="162" t="s">
        <v>58606</v>
      </c>
    </row>
    <row r="58362" spans="7:7">
      <c r="G58362" s="162" t="s">
        <v>58607</v>
      </c>
    </row>
    <row r="58363" spans="7:7">
      <c r="G58363" s="162" t="s">
        <v>58608</v>
      </c>
    </row>
    <row r="58364" spans="7:7">
      <c r="G58364" s="162" t="s">
        <v>58609</v>
      </c>
    </row>
    <row r="58365" spans="7:7">
      <c r="G58365" s="162" t="s">
        <v>58610</v>
      </c>
    </row>
    <row r="58366" spans="7:7">
      <c r="G58366" s="162" t="s">
        <v>58611</v>
      </c>
    </row>
    <row r="58367" spans="7:7">
      <c r="G58367" s="162" t="s">
        <v>58612</v>
      </c>
    </row>
    <row r="58368" spans="7:7">
      <c r="G58368" s="162" t="s">
        <v>58613</v>
      </c>
    </row>
    <row r="58369" spans="7:7">
      <c r="G58369" s="162" t="s">
        <v>58614</v>
      </c>
    </row>
    <row r="58370" spans="7:7">
      <c r="G58370" s="162" t="s">
        <v>58615</v>
      </c>
    </row>
    <row r="58371" spans="7:7">
      <c r="G58371" s="162" t="s">
        <v>58616</v>
      </c>
    </row>
    <row r="58372" spans="7:7">
      <c r="G58372" s="162" t="s">
        <v>58617</v>
      </c>
    </row>
    <row r="58373" spans="7:7">
      <c r="G58373" s="162" t="s">
        <v>58618</v>
      </c>
    </row>
    <row r="58374" spans="7:7">
      <c r="G58374" s="162" t="s">
        <v>58619</v>
      </c>
    </row>
    <row r="58375" spans="7:7">
      <c r="G58375" s="162" t="s">
        <v>58620</v>
      </c>
    </row>
    <row r="58376" spans="7:7">
      <c r="G58376" s="162" t="s">
        <v>58621</v>
      </c>
    </row>
    <row r="58377" spans="7:7">
      <c r="G58377" s="162" t="s">
        <v>58622</v>
      </c>
    </row>
    <row r="58378" spans="7:7">
      <c r="G58378" s="162" t="s">
        <v>58623</v>
      </c>
    </row>
    <row r="58379" spans="7:7">
      <c r="G58379" s="162" t="s">
        <v>58624</v>
      </c>
    </row>
    <row r="58380" spans="7:7">
      <c r="G58380" s="162" t="s">
        <v>58625</v>
      </c>
    </row>
    <row r="58381" spans="7:7">
      <c r="G58381" s="162" t="s">
        <v>58626</v>
      </c>
    </row>
    <row r="58382" spans="7:7">
      <c r="G58382" s="162" t="s">
        <v>58627</v>
      </c>
    </row>
    <row r="58383" spans="7:7">
      <c r="G58383" s="162" t="s">
        <v>58628</v>
      </c>
    </row>
    <row r="58384" spans="7:7">
      <c r="G58384" s="162" t="s">
        <v>58629</v>
      </c>
    </row>
    <row r="58385" spans="7:7">
      <c r="G58385" s="162" t="s">
        <v>58630</v>
      </c>
    </row>
    <row r="58386" spans="7:7">
      <c r="G58386" s="162" t="s">
        <v>58631</v>
      </c>
    </row>
    <row r="58387" spans="7:7">
      <c r="G58387" s="162" t="s">
        <v>58632</v>
      </c>
    </row>
    <row r="58388" spans="7:7">
      <c r="G58388" s="162" t="s">
        <v>58633</v>
      </c>
    </row>
    <row r="58389" spans="7:7">
      <c r="G58389" s="162" t="s">
        <v>58634</v>
      </c>
    </row>
    <row r="58390" spans="7:7">
      <c r="G58390" s="162" t="s">
        <v>58635</v>
      </c>
    </row>
    <row r="58391" spans="7:7">
      <c r="G58391" s="162" t="s">
        <v>58636</v>
      </c>
    </row>
    <row r="58392" spans="7:7">
      <c r="G58392" s="162" t="s">
        <v>58637</v>
      </c>
    </row>
    <row r="58393" spans="7:7">
      <c r="G58393" s="162" t="s">
        <v>58638</v>
      </c>
    </row>
    <row r="58394" spans="7:7">
      <c r="G58394" s="162" t="s">
        <v>58639</v>
      </c>
    </row>
    <row r="58395" spans="7:7">
      <c r="G58395" s="162" t="s">
        <v>58640</v>
      </c>
    </row>
    <row r="58396" spans="7:7">
      <c r="G58396" s="162" t="s">
        <v>58641</v>
      </c>
    </row>
    <row r="58397" spans="7:7">
      <c r="G58397" s="162" t="s">
        <v>58642</v>
      </c>
    </row>
    <row r="58398" spans="7:7">
      <c r="G58398" s="162" t="s">
        <v>58643</v>
      </c>
    </row>
    <row r="58399" spans="7:7">
      <c r="G58399" s="162" t="s">
        <v>58644</v>
      </c>
    </row>
    <row r="58400" spans="7:7">
      <c r="G58400" s="162" t="s">
        <v>58645</v>
      </c>
    </row>
    <row r="58401" spans="7:7">
      <c r="G58401" s="162" t="s">
        <v>58646</v>
      </c>
    </row>
    <row r="58402" spans="7:7">
      <c r="G58402" s="162" t="s">
        <v>58647</v>
      </c>
    </row>
    <row r="58403" spans="7:7">
      <c r="G58403" s="162" t="s">
        <v>58648</v>
      </c>
    </row>
    <row r="58404" spans="7:7">
      <c r="G58404" s="162" t="s">
        <v>58649</v>
      </c>
    </row>
    <row r="58405" spans="7:7">
      <c r="G58405" s="162" t="s">
        <v>58650</v>
      </c>
    </row>
    <row r="58406" spans="7:7">
      <c r="G58406" s="162" t="s">
        <v>58651</v>
      </c>
    </row>
    <row r="58407" spans="7:7">
      <c r="G58407" s="162" t="s">
        <v>58652</v>
      </c>
    </row>
    <row r="58408" spans="7:7">
      <c r="G58408" s="162" t="s">
        <v>58653</v>
      </c>
    </row>
    <row r="58409" spans="7:7">
      <c r="G58409" s="162" t="s">
        <v>58654</v>
      </c>
    </row>
    <row r="58410" spans="7:7">
      <c r="G58410" s="162" t="s">
        <v>58655</v>
      </c>
    </row>
    <row r="58411" spans="7:7">
      <c r="G58411" s="162" t="s">
        <v>58656</v>
      </c>
    </row>
    <row r="58412" spans="7:7">
      <c r="G58412" s="162" t="s">
        <v>58657</v>
      </c>
    </row>
    <row r="58413" spans="7:7">
      <c r="G58413" s="162" t="s">
        <v>58658</v>
      </c>
    </row>
    <row r="58414" spans="7:7">
      <c r="G58414" s="162" t="s">
        <v>58659</v>
      </c>
    </row>
    <row r="58415" spans="7:7">
      <c r="G58415" s="162" t="s">
        <v>58660</v>
      </c>
    </row>
    <row r="58416" spans="7:7">
      <c r="G58416" s="162" t="s">
        <v>58661</v>
      </c>
    </row>
    <row r="58417" spans="7:7">
      <c r="G58417" s="162" t="s">
        <v>58662</v>
      </c>
    </row>
    <row r="58418" spans="7:7">
      <c r="G58418" s="162" t="s">
        <v>58663</v>
      </c>
    </row>
    <row r="58419" spans="7:7">
      <c r="G58419" s="162" t="s">
        <v>58664</v>
      </c>
    </row>
    <row r="58420" spans="7:7">
      <c r="G58420" s="162" t="s">
        <v>58665</v>
      </c>
    </row>
    <row r="58421" spans="7:7">
      <c r="G58421" s="162" t="s">
        <v>58666</v>
      </c>
    </row>
    <row r="58422" spans="7:7">
      <c r="G58422" s="162" t="s">
        <v>58667</v>
      </c>
    </row>
    <row r="58423" spans="7:7">
      <c r="G58423" s="162" t="s">
        <v>58668</v>
      </c>
    </row>
    <row r="58424" spans="7:7">
      <c r="G58424" s="162" t="s">
        <v>58669</v>
      </c>
    </row>
    <row r="58425" spans="7:7">
      <c r="G58425" s="162" t="s">
        <v>58670</v>
      </c>
    </row>
    <row r="58426" spans="7:7">
      <c r="G58426" s="162" t="s">
        <v>58671</v>
      </c>
    </row>
    <row r="58427" spans="7:7">
      <c r="G58427" s="162" t="s">
        <v>58672</v>
      </c>
    </row>
    <row r="58428" spans="7:7">
      <c r="G58428" s="162" t="s">
        <v>58673</v>
      </c>
    </row>
    <row r="58429" spans="7:7">
      <c r="G58429" s="162" t="s">
        <v>58674</v>
      </c>
    </row>
    <row r="58430" spans="7:7">
      <c r="G58430" s="162" t="s">
        <v>58675</v>
      </c>
    </row>
    <row r="58431" spans="7:7">
      <c r="G58431" s="162" t="s">
        <v>58676</v>
      </c>
    </row>
    <row r="58432" spans="7:7">
      <c r="G58432" s="162" t="s">
        <v>58677</v>
      </c>
    </row>
    <row r="58433" spans="7:7">
      <c r="G58433" s="162" t="s">
        <v>58678</v>
      </c>
    </row>
    <row r="58434" spans="7:7">
      <c r="G58434" s="162" t="s">
        <v>58679</v>
      </c>
    </row>
    <row r="58435" spans="7:7">
      <c r="G58435" s="162" t="s">
        <v>58680</v>
      </c>
    </row>
    <row r="58436" spans="7:7">
      <c r="G58436" s="162" t="s">
        <v>58681</v>
      </c>
    </row>
    <row r="58437" spans="7:7">
      <c r="G58437" s="162" t="s">
        <v>58682</v>
      </c>
    </row>
    <row r="58438" spans="7:7">
      <c r="G58438" s="162" t="s">
        <v>58683</v>
      </c>
    </row>
    <row r="58439" spans="7:7">
      <c r="G58439" s="162" t="s">
        <v>58684</v>
      </c>
    </row>
    <row r="58440" spans="7:7">
      <c r="G58440" s="162" t="s">
        <v>58685</v>
      </c>
    </row>
    <row r="58441" spans="7:7">
      <c r="G58441" s="162" t="s">
        <v>58686</v>
      </c>
    </row>
    <row r="58442" spans="7:7">
      <c r="G58442" s="162" t="s">
        <v>58687</v>
      </c>
    </row>
    <row r="58443" spans="7:7">
      <c r="G58443" s="162" t="s">
        <v>58688</v>
      </c>
    </row>
    <row r="58444" spans="7:7">
      <c r="G58444" s="162" t="s">
        <v>58689</v>
      </c>
    </row>
    <row r="58445" spans="7:7">
      <c r="G58445" s="162" t="s">
        <v>58690</v>
      </c>
    </row>
    <row r="58446" spans="7:7">
      <c r="G58446" s="162" t="s">
        <v>58691</v>
      </c>
    </row>
    <row r="58447" spans="7:7">
      <c r="G58447" s="162" t="s">
        <v>58692</v>
      </c>
    </row>
    <row r="58448" spans="7:7">
      <c r="G58448" s="162" t="s">
        <v>58693</v>
      </c>
    </row>
    <row r="58449" spans="7:7">
      <c r="G58449" s="162" t="s">
        <v>58694</v>
      </c>
    </row>
    <row r="58450" spans="7:7">
      <c r="G58450" s="162" t="s">
        <v>58695</v>
      </c>
    </row>
    <row r="58451" spans="7:7">
      <c r="G58451" s="162" t="s">
        <v>58696</v>
      </c>
    </row>
    <row r="58452" spans="7:7">
      <c r="G58452" s="162" t="s">
        <v>58697</v>
      </c>
    </row>
    <row r="58453" spans="7:7">
      <c r="G58453" s="162" t="s">
        <v>58698</v>
      </c>
    </row>
    <row r="58454" spans="7:7">
      <c r="G58454" s="162" t="s">
        <v>58699</v>
      </c>
    </row>
    <row r="58455" spans="7:7">
      <c r="G58455" s="162" t="s">
        <v>58700</v>
      </c>
    </row>
    <row r="58456" spans="7:7">
      <c r="G58456" s="162" t="s">
        <v>58701</v>
      </c>
    </row>
    <row r="58457" spans="7:7">
      <c r="G58457" s="162" t="s">
        <v>58702</v>
      </c>
    </row>
    <row r="58458" spans="7:7">
      <c r="G58458" s="162" t="s">
        <v>58703</v>
      </c>
    </row>
    <row r="58459" spans="7:7">
      <c r="G58459" s="162" t="s">
        <v>58704</v>
      </c>
    </row>
    <row r="58460" spans="7:7">
      <c r="G58460" s="162" t="s">
        <v>58705</v>
      </c>
    </row>
    <row r="58461" spans="7:7">
      <c r="G58461" s="162" t="s">
        <v>58706</v>
      </c>
    </row>
    <row r="58462" spans="7:7">
      <c r="G58462" s="162" t="s">
        <v>58707</v>
      </c>
    </row>
    <row r="58463" spans="7:7">
      <c r="G58463" s="162" t="s">
        <v>58708</v>
      </c>
    </row>
    <row r="58464" spans="7:7">
      <c r="G58464" s="162" t="s">
        <v>58709</v>
      </c>
    </row>
    <row r="58465" spans="7:7">
      <c r="G58465" s="162" t="s">
        <v>58710</v>
      </c>
    </row>
    <row r="58466" spans="7:7">
      <c r="G58466" s="162" t="s">
        <v>58711</v>
      </c>
    </row>
    <row r="58467" spans="7:7">
      <c r="G58467" s="162" t="s">
        <v>58712</v>
      </c>
    </row>
    <row r="58468" spans="7:7">
      <c r="G58468" s="162" t="s">
        <v>58713</v>
      </c>
    </row>
    <row r="58469" spans="7:7">
      <c r="G58469" s="162" t="s">
        <v>58714</v>
      </c>
    </row>
    <row r="58470" spans="7:7">
      <c r="G58470" s="162" t="s">
        <v>58715</v>
      </c>
    </row>
    <row r="58471" spans="7:7">
      <c r="G58471" s="162" t="s">
        <v>58716</v>
      </c>
    </row>
    <row r="58472" spans="7:7">
      <c r="G58472" s="162" t="s">
        <v>58717</v>
      </c>
    </row>
    <row r="58473" spans="7:7">
      <c r="G58473" s="162" t="s">
        <v>58718</v>
      </c>
    </row>
    <row r="58474" spans="7:7">
      <c r="G58474" s="162" t="s">
        <v>58719</v>
      </c>
    </row>
    <row r="58475" spans="7:7">
      <c r="G58475" s="162" t="s">
        <v>58720</v>
      </c>
    </row>
    <row r="58476" spans="7:7">
      <c r="G58476" s="162" t="s">
        <v>58721</v>
      </c>
    </row>
    <row r="58477" spans="7:7">
      <c r="G58477" s="162" t="s">
        <v>58722</v>
      </c>
    </row>
    <row r="58478" spans="7:7">
      <c r="G58478" s="162" t="s">
        <v>58723</v>
      </c>
    </row>
    <row r="58479" spans="7:7">
      <c r="G58479" s="162" t="s">
        <v>58724</v>
      </c>
    </row>
    <row r="58480" spans="7:7">
      <c r="G58480" s="162" t="s">
        <v>58725</v>
      </c>
    </row>
    <row r="58481" spans="7:7">
      <c r="G58481" s="162" t="s">
        <v>58726</v>
      </c>
    </row>
    <row r="58482" spans="7:7">
      <c r="G58482" s="162" t="s">
        <v>58727</v>
      </c>
    </row>
    <row r="58483" spans="7:7">
      <c r="G58483" s="162" t="s">
        <v>58728</v>
      </c>
    </row>
    <row r="58484" spans="7:7">
      <c r="G58484" s="162" t="s">
        <v>58729</v>
      </c>
    </row>
    <row r="58485" spans="7:7">
      <c r="G58485" s="162" t="s">
        <v>58730</v>
      </c>
    </row>
    <row r="58486" spans="7:7">
      <c r="G58486" s="162" t="s">
        <v>58731</v>
      </c>
    </row>
    <row r="58487" spans="7:7">
      <c r="G58487" s="162" t="s">
        <v>58732</v>
      </c>
    </row>
    <row r="58488" spans="7:7">
      <c r="G58488" s="162" t="s">
        <v>58733</v>
      </c>
    </row>
    <row r="58489" spans="7:7">
      <c r="G58489" s="162" t="s">
        <v>58734</v>
      </c>
    </row>
    <row r="58490" spans="7:7">
      <c r="G58490" s="162" t="s">
        <v>58735</v>
      </c>
    </row>
    <row r="58491" spans="7:7">
      <c r="G58491" s="162" t="s">
        <v>58736</v>
      </c>
    </row>
    <row r="58492" spans="7:7">
      <c r="G58492" s="162" t="s">
        <v>58737</v>
      </c>
    </row>
    <row r="58493" spans="7:7">
      <c r="G58493" s="162" t="s">
        <v>58738</v>
      </c>
    </row>
    <row r="58494" spans="7:7">
      <c r="G58494" s="162" t="s">
        <v>58739</v>
      </c>
    </row>
    <row r="58495" spans="7:7">
      <c r="G58495" s="162" t="s">
        <v>58740</v>
      </c>
    </row>
    <row r="58496" spans="7:7">
      <c r="G58496" s="162" t="s">
        <v>58741</v>
      </c>
    </row>
    <row r="58497" spans="7:7">
      <c r="G58497" s="162" t="s">
        <v>58742</v>
      </c>
    </row>
    <row r="58498" spans="7:7">
      <c r="G58498" s="162" t="s">
        <v>58743</v>
      </c>
    </row>
    <row r="58499" spans="7:7">
      <c r="G58499" s="162" t="s">
        <v>58744</v>
      </c>
    </row>
    <row r="58500" spans="7:7">
      <c r="G58500" s="162" t="s">
        <v>58745</v>
      </c>
    </row>
    <row r="58501" spans="7:7">
      <c r="G58501" s="162" t="s">
        <v>58746</v>
      </c>
    </row>
    <row r="58502" spans="7:7">
      <c r="G58502" s="162" t="s">
        <v>58747</v>
      </c>
    </row>
    <row r="58503" spans="7:7">
      <c r="G58503" s="162" t="s">
        <v>58748</v>
      </c>
    </row>
    <row r="58504" spans="7:7">
      <c r="G58504" s="162" t="s">
        <v>58749</v>
      </c>
    </row>
    <row r="58505" spans="7:7">
      <c r="G58505" s="162" t="s">
        <v>58750</v>
      </c>
    </row>
    <row r="58506" spans="7:7">
      <c r="G58506" s="162" t="s">
        <v>58751</v>
      </c>
    </row>
    <row r="58507" spans="7:7">
      <c r="G58507" s="162" t="s">
        <v>58752</v>
      </c>
    </row>
    <row r="58508" spans="7:7">
      <c r="G58508" s="162" t="s">
        <v>58753</v>
      </c>
    </row>
    <row r="58509" spans="7:7">
      <c r="G58509" s="162" t="s">
        <v>58754</v>
      </c>
    </row>
    <row r="58510" spans="7:7">
      <c r="G58510" s="162" t="s">
        <v>58755</v>
      </c>
    </row>
    <row r="58511" spans="7:7">
      <c r="G58511" s="162" t="s">
        <v>58756</v>
      </c>
    </row>
    <row r="58512" spans="7:7">
      <c r="G58512" s="162" t="s">
        <v>58757</v>
      </c>
    </row>
    <row r="58513" spans="7:7">
      <c r="G58513" s="162" t="s">
        <v>58758</v>
      </c>
    </row>
    <row r="58514" spans="7:7">
      <c r="G58514" s="162" t="s">
        <v>58759</v>
      </c>
    </row>
    <row r="58515" spans="7:7">
      <c r="G58515" s="162" t="s">
        <v>58760</v>
      </c>
    </row>
    <row r="58516" spans="7:7">
      <c r="G58516" s="162" t="s">
        <v>58761</v>
      </c>
    </row>
    <row r="58517" spans="7:7">
      <c r="G58517" s="162" t="s">
        <v>58762</v>
      </c>
    </row>
    <row r="58518" spans="7:7">
      <c r="G58518" s="162" t="s">
        <v>58763</v>
      </c>
    </row>
    <row r="58519" spans="7:7">
      <c r="G58519" s="162" t="s">
        <v>58764</v>
      </c>
    </row>
    <row r="58520" spans="7:7">
      <c r="G58520" s="162" t="s">
        <v>58765</v>
      </c>
    </row>
    <row r="58521" spans="7:7">
      <c r="G58521" s="162" t="s">
        <v>58766</v>
      </c>
    </row>
    <row r="58522" spans="7:7">
      <c r="G58522" s="162" t="s">
        <v>58767</v>
      </c>
    </row>
    <row r="58523" spans="7:7">
      <c r="G58523" s="162" t="s">
        <v>58768</v>
      </c>
    </row>
    <row r="58524" spans="7:7">
      <c r="G58524" s="162" t="s">
        <v>58769</v>
      </c>
    </row>
    <row r="58525" spans="7:7">
      <c r="G58525" s="162" t="s">
        <v>58770</v>
      </c>
    </row>
    <row r="58526" spans="7:7">
      <c r="G58526" s="162" t="s">
        <v>58771</v>
      </c>
    </row>
    <row r="58527" spans="7:7">
      <c r="G58527" s="162" t="s">
        <v>58772</v>
      </c>
    </row>
    <row r="58528" spans="7:7">
      <c r="G58528" s="162" t="s">
        <v>58773</v>
      </c>
    </row>
    <row r="58529" spans="7:7">
      <c r="G58529" s="162" t="s">
        <v>58774</v>
      </c>
    </row>
    <row r="58530" spans="7:7">
      <c r="G58530" s="162" t="s">
        <v>58775</v>
      </c>
    </row>
    <row r="58531" spans="7:7">
      <c r="G58531" s="162" t="s">
        <v>58776</v>
      </c>
    </row>
    <row r="58532" spans="7:7">
      <c r="G58532" s="162" t="s">
        <v>58777</v>
      </c>
    </row>
    <row r="58533" spans="7:7">
      <c r="G58533" s="162" t="s">
        <v>58778</v>
      </c>
    </row>
    <row r="58534" spans="7:7">
      <c r="G58534" s="162" t="s">
        <v>58779</v>
      </c>
    </row>
    <row r="58535" spans="7:7">
      <c r="G58535" s="162" t="s">
        <v>58780</v>
      </c>
    </row>
    <row r="58536" spans="7:7">
      <c r="G58536" s="162" t="s">
        <v>58781</v>
      </c>
    </row>
    <row r="58537" spans="7:7">
      <c r="G58537" s="162" t="s">
        <v>58782</v>
      </c>
    </row>
    <row r="58538" spans="7:7">
      <c r="G58538" s="162" t="s">
        <v>58783</v>
      </c>
    </row>
    <row r="58539" spans="7:7">
      <c r="G58539" s="162" t="s">
        <v>58784</v>
      </c>
    </row>
    <row r="58540" spans="7:7">
      <c r="G58540" s="162" t="s">
        <v>58785</v>
      </c>
    </row>
    <row r="58541" spans="7:7">
      <c r="G58541" s="162" t="s">
        <v>58786</v>
      </c>
    </row>
    <row r="58542" spans="7:7">
      <c r="G58542" s="162" t="s">
        <v>58787</v>
      </c>
    </row>
    <row r="58543" spans="7:7">
      <c r="G58543" s="162" t="s">
        <v>58788</v>
      </c>
    </row>
    <row r="58544" spans="7:7">
      <c r="G58544" s="162" t="s">
        <v>58789</v>
      </c>
    </row>
    <row r="58545" spans="7:7">
      <c r="G58545" s="162" t="s">
        <v>58790</v>
      </c>
    </row>
    <row r="58546" spans="7:7">
      <c r="G58546" s="162" t="s">
        <v>58791</v>
      </c>
    </row>
    <row r="58547" spans="7:7">
      <c r="G58547" s="162" t="s">
        <v>58792</v>
      </c>
    </row>
    <row r="58548" spans="7:7">
      <c r="G58548" s="162" t="s">
        <v>58793</v>
      </c>
    </row>
    <row r="58549" spans="7:7">
      <c r="G58549" s="162" t="s">
        <v>58794</v>
      </c>
    </row>
    <row r="58550" spans="7:7">
      <c r="G58550" s="162" t="s">
        <v>58795</v>
      </c>
    </row>
    <row r="58551" spans="7:7">
      <c r="G58551" s="162" t="s">
        <v>58796</v>
      </c>
    </row>
    <row r="58552" spans="7:7">
      <c r="G58552" s="162" t="s">
        <v>58797</v>
      </c>
    </row>
    <row r="58553" spans="7:7">
      <c r="G58553" s="162" t="s">
        <v>58798</v>
      </c>
    </row>
    <row r="58554" spans="7:7">
      <c r="G58554" s="162" t="s">
        <v>58799</v>
      </c>
    </row>
    <row r="58555" spans="7:7">
      <c r="G58555" s="162" t="s">
        <v>58800</v>
      </c>
    </row>
    <row r="58556" spans="7:7">
      <c r="G58556" s="162" t="s">
        <v>58801</v>
      </c>
    </row>
    <row r="58557" spans="7:7">
      <c r="G58557" s="162" t="s">
        <v>58802</v>
      </c>
    </row>
    <row r="58558" spans="7:7">
      <c r="G58558" s="162" t="s">
        <v>58803</v>
      </c>
    </row>
    <row r="58559" spans="7:7">
      <c r="G58559" s="162" t="s">
        <v>58804</v>
      </c>
    </row>
    <row r="58560" spans="7:7">
      <c r="G58560" s="162" t="s">
        <v>58805</v>
      </c>
    </row>
    <row r="58561" spans="7:7">
      <c r="G58561" s="162" t="s">
        <v>58806</v>
      </c>
    </row>
    <row r="58562" spans="7:7">
      <c r="G58562" s="162" t="s">
        <v>58807</v>
      </c>
    </row>
    <row r="58563" spans="7:7">
      <c r="G58563" s="162" t="s">
        <v>58808</v>
      </c>
    </row>
    <row r="58564" spans="7:7">
      <c r="G58564" s="162" t="s">
        <v>58809</v>
      </c>
    </row>
    <row r="58565" spans="7:7">
      <c r="G58565" s="162" t="s">
        <v>58810</v>
      </c>
    </row>
    <row r="58566" spans="7:7">
      <c r="G58566" s="162" t="s">
        <v>58811</v>
      </c>
    </row>
    <row r="58567" spans="7:7">
      <c r="G58567" s="162" t="s">
        <v>58812</v>
      </c>
    </row>
    <row r="58568" spans="7:7">
      <c r="G58568" s="162" t="s">
        <v>58813</v>
      </c>
    </row>
    <row r="58569" spans="7:7">
      <c r="G58569" s="162" t="s">
        <v>58814</v>
      </c>
    </row>
    <row r="58570" spans="7:7">
      <c r="G58570" s="162" t="s">
        <v>58815</v>
      </c>
    </row>
    <row r="58571" spans="7:7">
      <c r="G58571" s="162" t="s">
        <v>58816</v>
      </c>
    </row>
    <row r="58572" spans="7:7">
      <c r="G58572" s="162" t="s">
        <v>58817</v>
      </c>
    </row>
    <row r="58573" spans="7:7">
      <c r="G58573" s="162" t="s">
        <v>58818</v>
      </c>
    </row>
    <row r="58574" spans="7:7">
      <c r="G58574" s="162" t="s">
        <v>58819</v>
      </c>
    </row>
    <row r="58575" spans="7:7">
      <c r="G58575" s="162" t="s">
        <v>58820</v>
      </c>
    </row>
    <row r="58576" spans="7:7">
      <c r="G58576" s="162" t="s">
        <v>58821</v>
      </c>
    </row>
    <row r="58577" spans="7:7">
      <c r="G58577" s="162" t="s">
        <v>58822</v>
      </c>
    </row>
    <row r="58578" spans="7:7">
      <c r="G58578" s="162" t="s">
        <v>58823</v>
      </c>
    </row>
    <row r="58579" spans="7:7">
      <c r="G58579" s="162" t="s">
        <v>58824</v>
      </c>
    </row>
    <row r="58580" spans="7:7">
      <c r="G58580" s="162" t="s">
        <v>58825</v>
      </c>
    </row>
    <row r="58581" spans="7:7">
      <c r="G58581" s="162" t="s">
        <v>58826</v>
      </c>
    </row>
    <row r="58582" spans="7:7">
      <c r="G58582" s="162" t="s">
        <v>58827</v>
      </c>
    </row>
    <row r="58583" spans="7:7">
      <c r="G58583" s="162" t="s">
        <v>58828</v>
      </c>
    </row>
    <row r="58584" spans="7:7">
      <c r="G58584" s="162" t="s">
        <v>58829</v>
      </c>
    </row>
    <row r="58585" spans="7:7">
      <c r="G58585" s="162" t="s">
        <v>58830</v>
      </c>
    </row>
    <row r="58586" spans="7:7">
      <c r="G58586" s="162" t="s">
        <v>58831</v>
      </c>
    </row>
    <row r="58587" spans="7:7">
      <c r="G58587" s="162" t="s">
        <v>58832</v>
      </c>
    </row>
    <row r="58588" spans="7:7">
      <c r="G58588" s="162" t="s">
        <v>58833</v>
      </c>
    </row>
    <row r="58589" spans="7:7">
      <c r="G58589" s="162" t="s">
        <v>58834</v>
      </c>
    </row>
    <row r="58590" spans="7:7">
      <c r="G58590" s="162" t="s">
        <v>58835</v>
      </c>
    </row>
    <row r="58591" spans="7:7">
      <c r="G58591" s="162" t="s">
        <v>58836</v>
      </c>
    </row>
    <row r="58592" spans="7:7">
      <c r="G58592" s="162" t="s">
        <v>58837</v>
      </c>
    </row>
    <row r="58593" spans="7:7">
      <c r="G58593" s="162" t="s">
        <v>58838</v>
      </c>
    </row>
    <row r="58594" spans="7:7">
      <c r="G58594" s="162" t="s">
        <v>58839</v>
      </c>
    </row>
    <row r="58595" spans="7:7">
      <c r="G58595" s="162" t="s">
        <v>58840</v>
      </c>
    </row>
    <row r="58596" spans="7:7">
      <c r="G58596" s="162" t="s">
        <v>58841</v>
      </c>
    </row>
    <row r="58597" spans="7:7">
      <c r="G58597" s="162" t="s">
        <v>58842</v>
      </c>
    </row>
    <row r="58598" spans="7:7">
      <c r="G58598" s="162" t="s">
        <v>58843</v>
      </c>
    </row>
    <row r="58599" spans="7:7">
      <c r="G58599" s="162" t="s">
        <v>58844</v>
      </c>
    </row>
    <row r="58600" spans="7:7">
      <c r="G58600" s="162" t="s">
        <v>58845</v>
      </c>
    </row>
    <row r="58601" spans="7:7">
      <c r="G58601" s="162" t="s">
        <v>58846</v>
      </c>
    </row>
    <row r="58602" spans="7:7">
      <c r="G58602" s="162" t="s">
        <v>58847</v>
      </c>
    </row>
    <row r="58603" spans="7:7">
      <c r="G58603" s="162" t="s">
        <v>58848</v>
      </c>
    </row>
    <row r="58604" spans="7:7">
      <c r="G58604" s="162" t="s">
        <v>58849</v>
      </c>
    </row>
    <row r="58605" spans="7:7">
      <c r="G58605" s="162" t="s">
        <v>58850</v>
      </c>
    </row>
    <row r="58606" spans="7:7">
      <c r="G58606" s="162" t="s">
        <v>58851</v>
      </c>
    </row>
    <row r="58607" spans="7:7">
      <c r="G58607" s="162" t="s">
        <v>58852</v>
      </c>
    </row>
    <row r="58608" spans="7:7">
      <c r="G58608" s="162" t="s">
        <v>58853</v>
      </c>
    </row>
    <row r="58609" spans="7:7">
      <c r="G58609" s="162" t="s">
        <v>58854</v>
      </c>
    </row>
    <row r="58610" spans="7:7">
      <c r="G58610" s="162" t="s">
        <v>58855</v>
      </c>
    </row>
    <row r="58611" spans="7:7">
      <c r="G58611" s="162" t="s">
        <v>58856</v>
      </c>
    </row>
    <row r="58612" spans="7:7">
      <c r="G58612" s="162" t="s">
        <v>58857</v>
      </c>
    </row>
    <row r="58613" spans="7:7">
      <c r="G58613" s="162" t="s">
        <v>58858</v>
      </c>
    </row>
    <row r="58614" spans="7:7">
      <c r="G58614" s="162" t="s">
        <v>58859</v>
      </c>
    </row>
    <row r="58615" spans="7:7">
      <c r="G58615" s="162" t="s">
        <v>58860</v>
      </c>
    </row>
    <row r="58616" spans="7:7">
      <c r="G58616" s="162" t="s">
        <v>58861</v>
      </c>
    </row>
    <row r="58617" spans="7:7">
      <c r="G58617" s="162" t="s">
        <v>58862</v>
      </c>
    </row>
    <row r="58618" spans="7:7">
      <c r="G58618" s="162" t="s">
        <v>58863</v>
      </c>
    </row>
    <row r="58619" spans="7:7">
      <c r="G58619" s="162" t="s">
        <v>58864</v>
      </c>
    </row>
    <row r="58620" spans="7:7">
      <c r="G58620" s="162" t="s">
        <v>58865</v>
      </c>
    </row>
    <row r="58621" spans="7:7">
      <c r="G58621" s="162" t="s">
        <v>58866</v>
      </c>
    </row>
    <row r="58622" spans="7:7">
      <c r="G58622" s="162" t="s">
        <v>58867</v>
      </c>
    </row>
    <row r="58623" spans="7:7">
      <c r="G58623" s="162" t="s">
        <v>58868</v>
      </c>
    </row>
    <row r="58624" spans="7:7">
      <c r="G58624" s="162" t="s">
        <v>58869</v>
      </c>
    </row>
    <row r="58625" spans="7:7">
      <c r="G58625" s="162" t="s">
        <v>58870</v>
      </c>
    </row>
    <row r="58626" spans="7:7">
      <c r="G58626" s="162" t="s">
        <v>58871</v>
      </c>
    </row>
    <row r="58627" spans="7:7">
      <c r="G58627" s="162" t="s">
        <v>58872</v>
      </c>
    </row>
    <row r="58628" spans="7:7">
      <c r="G58628" s="162" t="s">
        <v>58873</v>
      </c>
    </row>
    <row r="58629" spans="7:7">
      <c r="G58629" s="162" t="s">
        <v>58874</v>
      </c>
    </row>
    <row r="58630" spans="7:7">
      <c r="G58630" s="162" t="s">
        <v>58875</v>
      </c>
    </row>
    <row r="58631" spans="7:7">
      <c r="G58631" s="162" t="s">
        <v>58876</v>
      </c>
    </row>
    <row r="58632" spans="7:7">
      <c r="G58632" s="162" t="s">
        <v>58877</v>
      </c>
    </row>
    <row r="58633" spans="7:7">
      <c r="G58633" s="162" t="s">
        <v>58878</v>
      </c>
    </row>
    <row r="58634" spans="7:7">
      <c r="G58634" s="162" t="s">
        <v>58879</v>
      </c>
    </row>
    <row r="58635" spans="7:7">
      <c r="G58635" s="162" t="s">
        <v>58880</v>
      </c>
    </row>
    <row r="58636" spans="7:7">
      <c r="G58636" s="162" t="s">
        <v>58881</v>
      </c>
    </row>
    <row r="58637" spans="7:7">
      <c r="G58637" s="162" t="s">
        <v>58882</v>
      </c>
    </row>
    <row r="58638" spans="7:7">
      <c r="G58638" s="162" t="s">
        <v>58883</v>
      </c>
    </row>
    <row r="58639" spans="7:7">
      <c r="G58639" s="162" t="s">
        <v>58884</v>
      </c>
    </row>
    <row r="58640" spans="7:7">
      <c r="G58640" s="162" t="s">
        <v>58885</v>
      </c>
    </row>
    <row r="58641" spans="7:7">
      <c r="G58641" s="162" t="s">
        <v>58886</v>
      </c>
    </row>
    <row r="58642" spans="7:7">
      <c r="G58642" s="162" t="s">
        <v>58887</v>
      </c>
    </row>
    <row r="58643" spans="7:7">
      <c r="G58643" s="162" t="s">
        <v>58888</v>
      </c>
    </row>
    <row r="58644" spans="7:7">
      <c r="G58644" s="162" t="s">
        <v>58889</v>
      </c>
    </row>
    <row r="58645" spans="7:7">
      <c r="G58645" s="162" t="s">
        <v>58890</v>
      </c>
    </row>
    <row r="58646" spans="7:7">
      <c r="G58646" s="162" t="s">
        <v>58891</v>
      </c>
    </row>
    <row r="58647" spans="7:7">
      <c r="G58647" s="162" t="s">
        <v>58892</v>
      </c>
    </row>
    <row r="58648" spans="7:7">
      <c r="G58648" s="162" t="s">
        <v>58893</v>
      </c>
    </row>
    <row r="58649" spans="7:7">
      <c r="G58649" s="162" t="s">
        <v>58894</v>
      </c>
    </row>
    <row r="58650" spans="7:7">
      <c r="G58650" s="162" t="s">
        <v>58895</v>
      </c>
    </row>
    <row r="58651" spans="7:7">
      <c r="G58651" s="162" t="s">
        <v>58896</v>
      </c>
    </row>
    <row r="58652" spans="7:7">
      <c r="G58652" s="162" t="s">
        <v>58897</v>
      </c>
    </row>
    <row r="58653" spans="7:7">
      <c r="G58653" s="162" t="s">
        <v>58898</v>
      </c>
    </row>
    <row r="58654" spans="7:7">
      <c r="G58654" s="162" t="s">
        <v>58899</v>
      </c>
    </row>
    <row r="58655" spans="7:7">
      <c r="G58655" s="162" t="s">
        <v>58900</v>
      </c>
    </row>
    <row r="58656" spans="7:7">
      <c r="G58656" s="162" t="s">
        <v>58901</v>
      </c>
    </row>
    <row r="58657" spans="7:7">
      <c r="G58657" s="162" t="s">
        <v>58902</v>
      </c>
    </row>
    <row r="58658" spans="7:7">
      <c r="G58658" s="162" t="s">
        <v>58903</v>
      </c>
    </row>
    <row r="58659" spans="7:7">
      <c r="G58659" s="162" t="s">
        <v>58904</v>
      </c>
    </row>
    <row r="58660" spans="7:7">
      <c r="G58660" s="162" t="s">
        <v>58905</v>
      </c>
    </row>
    <row r="58661" spans="7:7">
      <c r="G58661" s="162" t="s">
        <v>58906</v>
      </c>
    </row>
    <row r="58662" spans="7:7">
      <c r="G58662" s="162" t="s">
        <v>58907</v>
      </c>
    </row>
    <row r="58663" spans="7:7">
      <c r="G58663" s="162" t="s">
        <v>58908</v>
      </c>
    </row>
    <row r="58664" spans="7:7">
      <c r="G58664" s="162" t="s">
        <v>58909</v>
      </c>
    </row>
    <row r="58665" spans="7:7">
      <c r="G58665" s="162" t="s">
        <v>58910</v>
      </c>
    </row>
    <row r="58666" spans="7:7">
      <c r="G58666" s="162" t="s">
        <v>58911</v>
      </c>
    </row>
    <row r="58667" spans="7:7">
      <c r="G58667" s="162" t="s">
        <v>58912</v>
      </c>
    </row>
    <row r="58668" spans="7:7">
      <c r="G58668" s="162" t="s">
        <v>58913</v>
      </c>
    </row>
    <row r="58669" spans="7:7">
      <c r="G58669" s="162" t="s">
        <v>58914</v>
      </c>
    </row>
    <row r="58670" spans="7:7">
      <c r="G58670" s="162" t="s">
        <v>58915</v>
      </c>
    </row>
    <row r="58671" spans="7:7">
      <c r="G58671" s="162" t="s">
        <v>58916</v>
      </c>
    </row>
    <row r="58672" spans="7:7">
      <c r="G58672" s="162" t="s">
        <v>58917</v>
      </c>
    </row>
    <row r="58673" spans="7:7">
      <c r="G58673" s="162" t="s">
        <v>58918</v>
      </c>
    </row>
    <row r="58674" spans="7:7">
      <c r="G58674" s="162" t="s">
        <v>58919</v>
      </c>
    </row>
    <row r="58675" spans="7:7">
      <c r="G58675" s="162" t="s">
        <v>58920</v>
      </c>
    </row>
    <row r="58676" spans="7:7">
      <c r="G58676" s="162" t="s">
        <v>58921</v>
      </c>
    </row>
    <row r="58677" spans="7:7">
      <c r="G58677" s="162" t="s">
        <v>58922</v>
      </c>
    </row>
    <row r="58678" spans="7:7">
      <c r="G58678" s="162" t="s">
        <v>58923</v>
      </c>
    </row>
    <row r="58679" spans="7:7">
      <c r="G58679" s="162" t="s">
        <v>58924</v>
      </c>
    </row>
    <row r="58680" spans="7:7">
      <c r="G58680" s="162" t="s">
        <v>58925</v>
      </c>
    </row>
    <row r="58681" spans="7:7">
      <c r="G58681" s="162" t="s">
        <v>58926</v>
      </c>
    </row>
    <row r="58682" spans="7:7">
      <c r="G58682" s="162" t="s">
        <v>58927</v>
      </c>
    </row>
    <row r="58683" spans="7:7">
      <c r="G58683" s="162" t="s">
        <v>58928</v>
      </c>
    </row>
    <row r="58684" spans="7:7">
      <c r="G58684" s="162" t="s">
        <v>58929</v>
      </c>
    </row>
    <row r="58685" spans="7:7">
      <c r="G58685" s="162" t="s">
        <v>58930</v>
      </c>
    </row>
    <row r="58686" spans="7:7">
      <c r="G58686" s="162" t="s">
        <v>58931</v>
      </c>
    </row>
    <row r="58687" spans="7:7">
      <c r="G58687" s="162" t="s">
        <v>58932</v>
      </c>
    </row>
    <row r="58688" spans="7:7">
      <c r="G58688" s="162" t="s">
        <v>58933</v>
      </c>
    </row>
    <row r="58689" spans="7:7">
      <c r="G58689" s="162" t="s">
        <v>58934</v>
      </c>
    </row>
    <row r="58690" spans="7:7">
      <c r="G58690" s="162" t="s">
        <v>58935</v>
      </c>
    </row>
    <row r="58691" spans="7:7">
      <c r="G58691" s="162" t="s">
        <v>58936</v>
      </c>
    </row>
    <row r="58692" spans="7:7">
      <c r="G58692" s="162" t="s">
        <v>58937</v>
      </c>
    </row>
    <row r="58693" spans="7:7">
      <c r="G58693" s="162" t="s">
        <v>58938</v>
      </c>
    </row>
    <row r="58694" spans="7:7">
      <c r="G58694" s="162" t="s">
        <v>58939</v>
      </c>
    </row>
    <row r="58695" spans="7:7">
      <c r="G58695" s="162" t="s">
        <v>58940</v>
      </c>
    </row>
    <row r="58696" spans="7:7">
      <c r="G58696" s="162" t="s">
        <v>58941</v>
      </c>
    </row>
    <row r="58697" spans="7:7">
      <c r="G58697" s="162" t="s">
        <v>58942</v>
      </c>
    </row>
    <row r="58698" spans="7:7">
      <c r="G58698" s="162" t="s">
        <v>58943</v>
      </c>
    </row>
    <row r="58699" spans="7:7">
      <c r="G58699" s="162" t="s">
        <v>58944</v>
      </c>
    </row>
    <row r="58700" spans="7:7">
      <c r="G58700" s="162" t="s">
        <v>58945</v>
      </c>
    </row>
    <row r="58701" spans="7:7">
      <c r="G58701" s="162" t="s">
        <v>58946</v>
      </c>
    </row>
    <row r="58702" spans="7:7">
      <c r="G58702" s="162" t="s">
        <v>58947</v>
      </c>
    </row>
    <row r="58703" spans="7:7">
      <c r="G58703" s="162" t="s">
        <v>58948</v>
      </c>
    </row>
    <row r="58704" spans="7:7">
      <c r="G58704" s="162" t="s">
        <v>58949</v>
      </c>
    </row>
    <row r="58705" spans="7:7">
      <c r="G58705" s="162" t="s">
        <v>58950</v>
      </c>
    </row>
    <row r="58706" spans="7:7">
      <c r="G58706" s="162" t="s">
        <v>58951</v>
      </c>
    </row>
    <row r="58707" spans="7:7">
      <c r="G58707" s="162" t="s">
        <v>58952</v>
      </c>
    </row>
    <row r="58708" spans="7:7">
      <c r="G58708" s="162" t="s">
        <v>58953</v>
      </c>
    </row>
    <row r="58709" spans="7:7">
      <c r="G58709" s="162" t="s">
        <v>58954</v>
      </c>
    </row>
    <row r="58710" spans="7:7">
      <c r="G58710" s="162" t="s">
        <v>58955</v>
      </c>
    </row>
    <row r="58711" spans="7:7">
      <c r="G58711" s="162" t="s">
        <v>58956</v>
      </c>
    </row>
    <row r="58712" spans="7:7">
      <c r="G58712" s="162" t="s">
        <v>58957</v>
      </c>
    </row>
    <row r="58713" spans="7:7">
      <c r="G58713" s="162" t="s">
        <v>58958</v>
      </c>
    </row>
    <row r="58714" spans="7:7">
      <c r="G58714" s="162" t="s">
        <v>58959</v>
      </c>
    </row>
    <row r="58715" spans="7:7">
      <c r="G58715" s="162" t="s">
        <v>58960</v>
      </c>
    </row>
    <row r="58716" spans="7:7">
      <c r="G58716" s="162" t="s">
        <v>58961</v>
      </c>
    </row>
    <row r="58717" spans="7:7">
      <c r="G58717" s="162" t="s">
        <v>58962</v>
      </c>
    </row>
    <row r="58718" spans="7:7">
      <c r="G58718" s="162" t="s">
        <v>58963</v>
      </c>
    </row>
    <row r="58719" spans="7:7">
      <c r="G58719" s="162" t="s">
        <v>58964</v>
      </c>
    </row>
    <row r="58720" spans="7:7">
      <c r="G58720" s="162" t="s">
        <v>58965</v>
      </c>
    </row>
    <row r="58721" spans="7:7">
      <c r="G58721" s="162" t="s">
        <v>58966</v>
      </c>
    </row>
    <row r="58722" spans="7:7">
      <c r="G58722" s="162" t="s">
        <v>58967</v>
      </c>
    </row>
    <row r="58723" spans="7:7">
      <c r="G58723" s="162" t="s">
        <v>58968</v>
      </c>
    </row>
    <row r="58724" spans="7:7">
      <c r="G58724" s="162" t="s">
        <v>58969</v>
      </c>
    </row>
    <row r="58725" spans="7:7">
      <c r="G58725" s="162" t="s">
        <v>58970</v>
      </c>
    </row>
    <row r="58726" spans="7:7">
      <c r="G58726" s="162" t="s">
        <v>58971</v>
      </c>
    </row>
    <row r="58727" spans="7:7">
      <c r="G58727" s="162" t="s">
        <v>58972</v>
      </c>
    </row>
    <row r="58728" spans="7:7">
      <c r="G58728" s="162" t="s">
        <v>58973</v>
      </c>
    </row>
    <row r="58729" spans="7:7">
      <c r="G58729" s="162" t="s">
        <v>58974</v>
      </c>
    </row>
    <row r="58730" spans="7:7">
      <c r="G58730" s="162" t="s">
        <v>58975</v>
      </c>
    </row>
    <row r="58731" spans="7:7">
      <c r="G58731" s="162" t="s">
        <v>58976</v>
      </c>
    </row>
    <row r="58732" spans="7:7">
      <c r="G58732" s="162" t="s">
        <v>58977</v>
      </c>
    </row>
    <row r="58733" spans="7:7">
      <c r="G58733" s="162" t="s">
        <v>58978</v>
      </c>
    </row>
    <row r="58734" spans="7:7">
      <c r="G58734" s="162" t="s">
        <v>58979</v>
      </c>
    </row>
    <row r="58735" spans="7:7">
      <c r="G58735" s="162" t="s">
        <v>58980</v>
      </c>
    </row>
    <row r="58736" spans="7:7">
      <c r="G58736" s="162" t="s">
        <v>58981</v>
      </c>
    </row>
    <row r="58737" spans="7:7">
      <c r="G58737" s="162" t="s">
        <v>58982</v>
      </c>
    </row>
    <row r="58738" spans="7:7">
      <c r="G58738" s="162" t="s">
        <v>58983</v>
      </c>
    </row>
    <row r="58739" spans="7:7">
      <c r="G58739" s="162" t="s">
        <v>58984</v>
      </c>
    </row>
    <row r="58740" spans="7:7">
      <c r="G58740" s="162" t="s">
        <v>58985</v>
      </c>
    </row>
    <row r="58741" spans="7:7">
      <c r="G58741" s="162" t="s">
        <v>58986</v>
      </c>
    </row>
    <row r="58742" spans="7:7">
      <c r="G58742" s="162" t="s">
        <v>58987</v>
      </c>
    </row>
    <row r="58743" spans="7:7">
      <c r="G58743" s="162" t="s">
        <v>58988</v>
      </c>
    </row>
    <row r="58744" spans="7:7">
      <c r="G58744" s="162" t="s">
        <v>58989</v>
      </c>
    </row>
    <row r="58745" spans="7:7">
      <c r="G58745" s="162" t="s">
        <v>58990</v>
      </c>
    </row>
    <row r="58746" spans="7:7">
      <c r="G58746" s="162" t="s">
        <v>58991</v>
      </c>
    </row>
    <row r="58747" spans="7:7">
      <c r="G58747" s="162" t="s">
        <v>58992</v>
      </c>
    </row>
    <row r="58748" spans="7:7">
      <c r="G58748" s="162" t="s">
        <v>58993</v>
      </c>
    </row>
    <row r="58749" spans="7:7">
      <c r="G58749" s="162" t="s">
        <v>58994</v>
      </c>
    </row>
    <row r="58750" spans="7:7">
      <c r="G58750" s="162" t="s">
        <v>58995</v>
      </c>
    </row>
    <row r="58751" spans="7:7">
      <c r="G58751" s="162" t="s">
        <v>58996</v>
      </c>
    </row>
    <row r="58752" spans="7:7">
      <c r="G58752" s="162" t="s">
        <v>58997</v>
      </c>
    </row>
    <row r="58753" spans="7:7">
      <c r="G58753" s="162" t="s">
        <v>58998</v>
      </c>
    </row>
    <row r="58754" spans="7:7">
      <c r="G58754" s="162" t="s">
        <v>58999</v>
      </c>
    </row>
    <row r="58755" spans="7:7">
      <c r="G58755" s="162" t="s">
        <v>59000</v>
      </c>
    </row>
    <row r="58756" spans="7:7">
      <c r="G58756" s="162" t="s">
        <v>59001</v>
      </c>
    </row>
    <row r="58757" spans="7:7">
      <c r="G58757" s="162" t="s">
        <v>59002</v>
      </c>
    </row>
    <row r="58758" spans="7:7">
      <c r="G58758" s="162" t="s">
        <v>59003</v>
      </c>
    </row>
    <row r="58759" spans="7:7">
      <c r="G58759" s="162" t="s">
        <v>59004</v>
      </c>
    </row>
    <row r="58760" spans="7:7">
      <c r="G58760" s="162" t="s">
        <v>59005</v>
      </c>
    </row>
    <row r="58761" spans="7:7">
      <c r="G58761" s="162" t="s">
        <v>59006</v>
      </c>
    </row>
    <row r="58762" spans="7:7">
      <c r="G58762" s="162" t="s">
        <v>59007</v>
      </c>
    </row>
    <row r="58763" spans="7:7">
      <c r="G58763" s="162" t="s">
        <v>59008</v>
      </c>
    </row>
    <row r="58764" spans="7:7">
      <c r="G58764" s="162" t="s">
        <v>59009</v>
      </c>
    </row>
    <row r="58765" spans="7:7">
      <c r="G58765" s="162" t="s">
        <v>59010</v>
      </c>
    </row>
    <row r="58766" spans="7:7">
      <c r="G58766" s="162" t="s">
        <v>59011</v>
      </c>
    </row>
    <row r="58767" spans="7:7">
      <c r="G58767" s="162" t="s">
        <v>59012</v>
      </c>
    </row>
    <row r="58768" spans="7:7">
      <c r="G58768" s="162" t="s">
        <v>59013</v>
      </c>
    </row>
    <row r="58769" spans="7:7">
      <c r="G58769" s="162" t="s">
        <v>59014</v>
      </c>
    </row>
    <row r="58770" spans="7:7">
      <c r="G58770" s="162" t="s">
        <v>59015</v>
      </c>
    </row>
    <row r="58771" spans="7:7">
      <c r="G58771" s="162" t="s">
        <v>59016</v>
      </c>
    </row>
    <row r="58772" spans="7:7">
      <c r="G58772" s="162" t="s">
        <v>59017</v>
      </c>
    </row>
    <row r="58773" spans="7:7">
      <c r="G58773" s="162" t="s">
        <v>59018</v>
      </c>
    </row>
    <row r="58774" spans="7:7">
      <c r="G58774" s="162" t="s">
        <v>59019</v>
      </c>
    </row>
    <row r="58775" spans="7:7">
      <c r="G58775" s="162" t="s">
        <v>59020</v>
      </c>
    </row>
    <row r="58776" spans="7:7">
      <c r="G58776" s="162" t="s">
        <v>59021</v>
      </c>
    </row>
    <row r="58777" spans="7:7">
      <c r="G58777" s="162" t="s">
        <v>59022</v>
      </c>
    </row>
    <row r="58778" spans="7:7">
      <c r="G58778" s="162" t="s">
        <v>59023</v>
      </c>
    </row>
    <row r="58779" spans="7:7">
      <c r="G58779" s="162" t="s">
        <v>59024</v>
      </c>
    </row>
    <row r="58780" spans="7:7">
      <c r="G58780" s="162" t="s">
        <v>59025</v>
      </c>
    </row>
    <row r="58781" spans="7:7">
      <c r="G58781" s="162" t="s">
        <v>59026</v>
      </c>
    </row>
    <row r="58782" spans="7:7">
      <c r="G58782" s="162" t="s">
        <v>59027</v>
      </c>
    </row>
    <row r="58783" spans="7:7">
      <c r="G58783" s="162" t="s">
        <v>59028</v>
      </c>
    </row>
    <row r="58784" spans="7:7">
      <c r="G58784" s="162" t="s">
        <v>59029</v>
      </c>
    </row>
    <row r="58785" spans="7:7">
      <c r="G58785" s="162" t="s">
        <v>59030</v>
      </c>
    </row>
    <row r="58786" spans="7:7">
      <c r="G58786" s="162" t="s">
        <v>59031</v>
      </c>
    </row>
    <row r="58787" spans="7:7">
      <c r="G58787" s="162" t="s">
        <v>59032</v>
      </c>
    </row>
    <row r="58788" spans="7:7">
      <c r="G58788" s="162" t="s">
        <v>59033</v>
      </c>
    </row>
    <row r="58789" spans="7:7">
      <c r="G58789" s="162" t="s">
        <v>59034</v>
      </c>
    </row>
    <row r="58790" spans="7:7">
      <c r="G58790" s="162" t="s">
        <v>59035</v>
      </c>
    </row>
    <row r="58791" spans="7:7">
      <c r="G58791" s="162" t="s">
        <v>59036</v>
      </c>
    </row>
    <row r="58792" spans="7:7">
      <c r="G58792" s="162" t="s">
        <v>59037</v>
      </c>
    </row>
    <row r="58793" spans="7:7">
      <c r="G58793" s="162" t="s">
        <v>59038</v>
      </c>
    </row>
    <row r="58794" spans="7:7">
      <c r="G58794" s="162" t="s">
        <v>59039</v>
      </c>
    </row>
    <row r="58795" spans="7:7">
      <c r="G58795" s="162" t="s">
        <v>59040</v>
      </c>
    </row>
    <row r="58796" spans="7:7">
      <c r="G58796" s="162" t="s">
        <v>59041</v>
      </c>
    </row>
    <row r="58797" spans="7:7">
      <c r="G58797" s="162" t="s">
        <v>59042</v>
      </c>
    </row>
    <row r="58798" spans="7:7">
      <c r="G58798" s="162" t="s">
        <v>59043</v>
      </c>
    </row>
    <row r="58799" spans="7:7">
      <c r="G58799" s="162" t="s">
        <v>59044</v>
      </c>
    </row>
    <row r="58800" spans="7:7">
      <c r="G58800" s="162" t="s">
        <v>59045</v>
      </c>
    </row>
    <row r="58801" spans="7:7">
      <c r="G58801" s="162" t="s">
        <v>59046</v>
      </c>
    </row>
    <row r="58802" spans="7:7">
      <c r="G58802" s="162" t="s">
        <v>59047</v>
      </c>
    </row>
    <row r="58803" spans="7:7">
      <c r="G58803" s="162" t="s">
        <v>59048</v>
      </c>
    </row>
    <row r="58804" spans="7:7">
      <c r="G58804" s="162" t="s">
        <v>59049</v>
      </c>
    </row>
    <row r="58805" spans="7:7">
      <c r="G58805" s="162" t="s">
        <v>59050</v>
      </c>
    </row>
    <row r="58806" spans="7:7">
      <c r="G58806" s="162" t="s">
        <v>59051</v>
      </c>
    </row>
    <row r="58807" spans="7:7">
      <c r="G58807" s="162" t="s">
        <v>59052</v>
      </c>
    </row>
    <row r="58808" spans="7:7">
      <c r="G58808" s="162" t="s">
        <v>59053</v>
      </c>
    </row>
    <row r="58809" spans="7:7">
      <c r="G58809" s="162" t="s">
        <v>59054</v>
      </c>
    </row>
    <row r="58810" spans="7:7">
      <c r="G58810" s="162" t="s">
        <v>59055</v>
      </c>
    </row>
    <row r="58811" spans="7:7">
      <c r="G58811" s="162" t="s">
        <v>59056</v>
      </c>
    </row>
    <row r="58812" spans="7:7">
      <c r="G58812" s="162" t="s">
        <v>59057</v>
      </c>
    </row>
    <row r="58813" spans="7:7">
      <c r="G58813" s="162" t="s">
        <v>59058</v>
      </c>
    </row>
    <row r="58814" spans="7:7">
      <c r="G58814" s="162" t="s">
        <v>59059</v>
      </c>
    </row>
    <row r="58815" spans="7:7">
      <c r="G58815" s="162" t="s">
        <v>59060</v>
      </c>
    </row>
    <row r="58816" spans="7:7">
      <c r="G58816" s="162" t="s">
        <v>59061</v>
      </c>
    </row>
    <row r="58817" spans="7:7">
      <c r="G58817" s="162" t="s">
        <v>59062</v>
      </c>
    </row>
    <row r="58818" spans="7:7">
      <c r="G58818" s="162" t="s">
        <v>59063</v>
      </c>
    </row>
    <row r="58819" spans="7:7">
      <c r="G58819" s="162" t="s">
        <v>59064</v>
      </c>
    </row>
    <row r="58820" spans="7:7">
      <c r="G58820" s="162" t="s">
        <v>59065</v>
      </c>
    </row>
    <row r="58821" spans="7:7">
      <c r="G58821" s="162" t="s">
        <v>59066</v>
      </c>
    </row>
    <row r="58822" spans="7:7">
      <c r="G58822" s="162" t="s">
        <v>59067</v>
      </c>
    </row>
    <row r="58823" spans="7:7">
      <c r="G58823" s="162" t="s">
        <v>59068</v>
      </c>
    </row>
    <row r="58824" spans="7:7">
      <c r="G58824" s="162" t="s">
        <v>59069</v>
      </c>
    </row>
    <row r="58825" spans="7:7">
      <c r="G58825" s="162" t="s">
        <v>59070</v>
      </c>
    </row>
    <row r="58826" spans="7:7">
      <c r="G58826" s="162" t="s">
        <v>59071</v>
      </c>
    </row>
    <row r="58827" spans="7:7">
      <c r="G58827" s="162" t="s">
        <v>59072</v>
      </c>
    </row>
    <row r="58828" spans="7:7">
      <c r="G58828" s="162" t="s">
        <v>59073</v>
      </c>
    </row>
    <row r="58829" spans="7:7">
      <c r="G58829" s="162" t="s">
        <v>59074</v>
      </c>
    </row>
    <row r="58830" spans="7:7">
      <c r="G58830" s="162" t="s">
        <v>59075</v>
      </c>
    </row>
    <row r="58831" spans="7:7">
      <c r="G58831" s="162" t="s">
        <v>59076</v>
      </c>
    </row>
    <row r="58832" spans="7:7">
      <c r="G58832" s="162" t="s">
        <v>59077</v>
      </c>
    </row>
    <row r="58833" spans="7:7">
      <c r="G58833" s="162" t="s">
        <v>59078</v>
      </c>
    </row>
    <row r="58834" spans="7:7">
      <c r="G58834" s="162" t="s">
        <v>59079</v>
      </c>
    </row>
    <row r="58835" spans="7:7">
      <c r="G58835" s="162" t="s">
        <v>59080</v>
      </c>
    </row>
    <row r="58836" spans="7:7">
      <c r="G58836" s="162" t="s">
        <v>59081</v>
      </c>
    </row>
    <row r="58837" spans="7:7">
      <c r="G58837" s="162" t="s">
        <v>59082</v>
      </c>
    </row>
    <row r="58838" spans="7:7">
      <c r="G58838" s="162" t="s">
        <v>59083</v>
      </c>
    </row>
    <row r="58839" spans="7:7">
      <c r="G58839" s="162" t="s">
        <v>59084</v>
      </c>
    </row>
    <row r="58840" spans="7:7">
      <c r="G58840" s="162" t="s">
        <v>59085</v>
      </c>
    </row>
    <row r="58841" spans="7:7">
      <c r="G58841" s="162" t="s">
        <v>59086</v>
      </c>
    </row>
    <row r="58842" spans="7:7">
      <c r="G58842" s="162" t="s">
        <v>59087</v>
      </c>
    </row>
    <row r="58843" spans="7:7">
      <c r="G58843" s="162" t="s">
        <v>59088</v>
      </c>
    </row>
    <row r="58844" spans="7:7">
      <c r="G58844" s="162" t="s">
        <v>59089</v>
      </c>
    </row>
    <row r="58845" spans="7:7">
      <c r="G58845" s="162" t="s">
        <v>59090</v>
      </c>
    </row>
    <row r="58846" spans="7:7">
      <c r="G58846" s="162" t="s">
        <v>59091</v>
      </c>
    </row>
    <row r="58847" spans="7:7">
      <c r="G58847" s="162" t="s">
        <v>59092</v>
      </c>
    </row>
    <row r="58848" spans="7:7">
      <c r="G58848" s="162" t="s">
        <v>59093</v>
      </c>
    </row>
    <row r="58849" spans="7:7">
      <c r="G58849" s="162" t="s">
        <v>59094</v>
      </c>
    </row>
    <row r="58850" spans="7:7">
      <c r="G58850" s="162" t="s">
        <v>59095</v>
      </c>
    </row>
    <row r="58851" spans="7:7">
      <c r="G58851" s="162" t="s">
        <v>59096</v>
      </c>
    </row>
    <row r="58852" spans="7:7">
      <c r="G58852" s="162" t="s">
        <v>59097</v>
      </c>
    </row>
    <row r="58853" spans="7:7">
      <c r="G58853" s="162" t="s">
        <v>59098</v>
      </c>
    </row>
    <row r="58854" spans="7:7">
      <c r="G58854" s="162" t="s">
        <v>59099</v>
      </c>
    </row>
    <row r="58855" spans="7:7">
      <c r="G58855" s="162" t="s">
        <v>59100</v>
      </c>
    </row>
    <row r="58856" spans="7:7">
      <c r="G58856" s="162" t="s">
        <v>59101</v>
      </c>
    </row>
    <row r="58857" spans="7:7">
      <c r="G58857" s="162" t="s">
        <v>59102</v>
      </c>
    </row>
    <row r="58858" spans="7:7">
      <c r="G58858" s="162" t="s">
        <v>59103</v>
      </c>
    </row>
    <row r="58859" spans="7:7">
      <c r="G58859" s="162" t="s">
        <v>59104</v>
      </c>
    </row>
    <row r="58860" spans="7:7">
      <c r="G58860" s="162" t="s">
        <v>59105</v>
      </c>
    </row>
    <row r="58861" spans="7:7">
      <c r="G58861" s="162" t="s">
        <v>59106</v>
      </c>
    </row>
    <row r="58862" spans="7:7">
      <c r="G58862" s="162" t="s">
        <v>59107</v>
      </c>
    </row>
    <row r="58863" spans="7:7">
      <c r="G58863" s="162" t="s">
        <v>59108</v>
      </c>
    </row>
    <row r="58864" spans="7:7">
      <c r="G58864" s="162" t="s">
        <v>59109</v>
      </c>
    </row>
    <row r="58865" spans="7:7">
      <c r="G58865" s="162" t="s">
        <v>59110</v>
      </c>
    </row>
    <row r="58866" spans="7:7">
      <c r="G58866" s="162" t="s">
        <v>59111</v>
      </c>
    </row>
    <row r="58867" spans="7:7">
      <c r="G58867" s="162" t="s">
        <v>59112</v>
      </c>
    </row>
    <row r="58868" spans="7:7">
      <c r="G58868" s="162" t="s">
        <v>59113</v>
      </c>
    </row>
    <row r="58869" spans="7:7">
      <c r="G58869" s="162" t="s">
        <v>59114</v>
      </c>
    </row>
    <row r="58870" spans="7:7">
      <c r="G58870" s="162" t="s">
        <v>59115</v>
      </c>
    </row>
    <row r="58871" spans="7:7">
      <c r="G58871" s="162" t="s">
        <v>59116</v>
      </c>
    </row>
    <row r="58872" spans="7:7">
      <c r="G58872" s="162" t="s">
        <v>59117</v>
      </c>
    </row>
    <row r="58873" spans="7:7">
      <c r="G58873" s="162" t="s">
        <v>59118</v>
      </c>
    </row>
    <row r="58874" spans="7:7">
      <c r="G58874" s="162" t="s">
        <v>59119</v>
      </c>
    </row>
    <row r="58875" spans="7:7">
      <c r="G58875" s="162" t="s">
        <v>59120</v>
      </c>
    </row>
    <row r="58876" spans="7:7">
      <c r="G58876" s="162" t="s">
        <v>59121</v>
      </c>
    </row>
    <row r="58877" spans="7:7">
      <c r="G58877" s="162" t="s">
        <v>59122</v>
      </c>
    </row>
    <row r="58878" spans="7:7">
      <c r="G58878" s="162" t="s">
        <v>59123</v>
      </c>
    </row>
    <row r="58879" spans="7:7">
      <c r="G58879" s="162" t="s">
        <v>59124</v>
      </c>
    </row>
    <row r="58880" spans="7:7">
      <c r="G58880" s="162" t="s">
        <v>59125</v>
      </c>
    </row>
    <row r="58881" spans="7:7">
      <c r="G58881" s="162" t="s">
        <v>59126</v>
      </c>
    </row>
    <row r="58882" spans="7:7">
      <c r="G58882" s="162" t="s">
        <v>59127</v>
      </c>
    </row>
    <row r="58883" spans="7:7">
      <c r="G58883" s="162" t="s">
        <v>59128</v>
      </c>
    </row>
    <row r="58884" spans="7:7">
      <c r="G58884" s="162" t="s">
        <v>59129</v>
      </c>
    </row>
    <row r="58885" spans="7:7">
      <c r="G58885" s="162" t="s">
        <v>59130</v>
      </c>
    </row>
    <row r="58886" spans="7:7">
      <c r="G58886" s="162" t="s">
        <v>59131</v>
      </c>
    </row>
    <row r="58887" spans="7:7">
      <c r="G58887" s="162" t="s">
        <v>59132</v>
      </c>
    </row>
    <row r="58888" spans="7:7">
      <c r="G58888" s="162" t="s">
        <v>59133</v>
      </c>
    </row>
    <row r="58889" spans="7:7">
      <c r="G58889" s="162" t="s">
        <v>59134</v>
      </c>
    </row>
    <row r="58890" spans="7:7">
      <c r="G58890" s="162" t="s">
        <v>59135</v>
      </c>
    </row>
    <row r="58891" spans="7:7">
      <c r="G58891" s="162" t="s">
        <v>59136</v>
      </c>
    </row>
    <row r="58892" spans="7:7">
      <c r="G58892" s="162" t="s">
        <v>59137</v>
      </c>
    </row>
    <row r="58893" spans="7:7">
      <c r="G58893" s="162" t="s">
        <v>59138</v>
      </c>
    </row>
    <row r="58894" spans="7:7">
      <c r="G58894" s="162" t="s">
        <v>59139</v>
      </c>
    </row>
    <row r="58895" spans="7:7">
      <c r="G58895" s="162" t="s">
        <v>59140</v>
      </c>
    </row>
    <row r="58896" spans="7:7">
      <c r="G58896" s="162" t="s">
        <v>59141</v>
      </c>
    </row>
    <row r="58897" spans="7:7">
      <c r="G58897" s="162" t="s">
        <v>59142</v>
      </c>
    </row>
    <row r="58898" spans="7:7">
      <c r="G58898" s="162" t="s">
        <v>59143</v>
      </c>
    </row>
    <row r="58899" spans="7:7">
      <c r="G58899" s="162" t="s">
        <v>59144</v>
      </c>
    </row>
    <row r="58900" spans="7:7">
      <c r="G58900" s="162" t="s">
        <v>59145</v>
      </c>
    </row>
    <row r="58901" spans="7:7">
      <c r="G58901" s="162" t="s">
        <v>59146</v>
      </c>
    </row>
    <row r="58902" spans="7:7">
      <c r="G58902" s="162" t="s">
        <v>59147</v>
      </c>
    </row>
    <row r="58903" spans="7:7">
      <c r="G58903" s="162" t="s">
        <v>59148</v>
      </c>
    </row>
    <row r="58904" spans="7:7">
      <c r="G58904" s="162" t="s">
        <v>59149</v>
      </c>
    </row>
    <row r="58905" spans="7:7">
      <c r="G58905" s="162" t="s">
        <v>59150</v>
      </c>
    </row>
    <row r="58906" spans="7:7">
      <c r="G58906" s="162" t="s">
        <v>59151</v>
      </c>
    </row>
    <row r="58907" spans="7:7">
      <c r="G58907" s="162" t="s">
        <v>59152</v>
      </c>
    </row>
    <row r="58908" spans="7:7">
      <c r="G58908" s="162" t="s">
        <v>59153</v>
      </c>
    </row>
    <row r="58909" spans="7:7">
      <c r="G58909" s="162" t="s">
        <v>59154</v>
      </c>
    </row>
    <row r="58910" spans="7:7">
      <c r="G58910" s="162" t="s">
        <v>59155</v>
      </c>
    </row>
    <row r="58911" spans="7:7">
      <c r="G58911" s="162" t="s">
        <v>59156</v>
      </c>
    </row>
    <row r="58912" spans="7:7">
      <c r="G58912" s="162" t="s">
        <v>59157</v>
      </c>
    </row>
    <row r="58913" spans="7:7">
      <c r="G58913" s="162" t="s">
        <v>59158</v>
      </c>
    </row>
    <row r="58914" spans="7:7">
      <c r="G58914" s="162" t="s">
        <v>59159</v>
      </c>
    </row>
    <row r="58915" spans="7:7">
      <c r="G58915" s="162" t="s">
        <v>59160</v>
      </c>
    </row>
    <row r="58916" spans="7:7">
      <c r="G58916" s="162" t="s">
        <v>59161</v>
      </c>
    </row>
    <row r="58917" spans="7:7">
      <c r="G58917" s="162" t="s">
        <v>59162</v>
      </c>
    </row>
    <row r="58918" spans="7:7">
      <c r="G58918" s="162" t="s">
        <v>59163</v>
      </c>
    </row>
    <row r="58919" spans="7:7">
      <c r="G58919" s="162" t="s">
        <v>59164</v>
      </c>
    </row>
    <row r="58920" spans="7:7">
      <c r="G58920" s="162" t="s">
        <v>59165</v>
      </c>
    </row>
    <row r="58921" spans="7:7">
      <c r="G58921" s="162" t="s">
        <v>59166</v>
      </c>
    </row>
    <row r="58922" spans="7:7">
      <c r="G58922" s="162" t="s">
        <v>59167</v>
      </c>
    </row>
    <row r="58923" spans="7:7">
      <c r="G58923" s="162" t="s">
        <v>59168</v>
      </c>
    </row>
    <row r="58924" spans="7:7">
      <c r="G58924" s="162" t="s">
        <v>59169</v>
      </c>
    </row>
    <row r="58925" spans="7:7">
      <c r="G58925" s="162" t="s">
        <v>59170</v>
      </c>
    </row>
    <row r="58926" spans="7:7">
      <c r="G58926" s="162" t="s">
        <v>59171</v>
      </c>
    </row>
    <row r="58927" spans="7:7">
      <c r="G58927" s="162" t="s">
        <v>59172</v>
      </c>
    </row>
    <row r="58928" spans="7:7">
      <c r="G58928" s="162" t="s">
        <v>59173</v>
      </c>
    </row>
    <row r="58929" spans="7:7">
      <c r="G58929" s="162" t="s">
        <v>59174</v>
      </c>
    </row>
    <row r="58930" spans="7:7">
      <c r="G58930" s="162" t="s">
        <v>59175</v>
      </c>
    </row>
    <row r="58931" spans="7:7">
      <c r="G58931" s="162" t="s">
        <v>59176</v>
      </c>
    </row>
    <row r="58932" spans="7:7">
      <c r="G58932" s="162" t="s">
        <v>59177</v>
      </c>
    </row>
    <row r="58933" spans="7:7">
      <c r="G58933" s="162" t="s">
        <v>59178</v>
      </c>
    </row>
    <row r="58934" spans="7:7">
      <c r="G58934" s="162" t="s">
        <v>59179</v>
      </c>
    </row>
    <row r="58935" spans="7:7">
      <c r="G58935" s="162" t="s">
        <v>59180</v>
      </c>
    </row>
    <row r="58936" spans="7:7">
      <c r="G58936" s="162" t="s">
        <v>59181</v>
      </c>
    </row>
    <row r="58937" spans="7:7">
      <c r="G58937" s="162" t="s">
        <v>59182</v>
      </c>
    </row>
    <row r="58938" spans="7:7">
      <c r="G58938" s="162" t="s">
        <v>59183</v>
      </c>
    </row>
    <row r="58939" spans="7:7">
      <c r="G58939" s="162" t="s">
        <v>59184</v>
      </c>
    </row>
    <row r="58940" spans="7:7">
      <c r="G58940" s="162" t="s">
        <v>59185</v>
      </c>
    </row>
    <row r="58941" spans="7:7">
      <c r="G58941" s="162" t="s">
        <v>59186</v>
      </c>
    </row>
    <row r="58942" spans="7:7">
      <c r="G58942" s="162" t="s">
        <v>59187</v>
      </c>
    </row>
    <row r="58943" spans="7:7">
      <c r="G58943" s="162" t="s">
        <v>59188</v>
      </c>
    </row>
    <row r="58944" spans="7:7">
      <c r="G58944" s="162" t="s">
        <v>59189</v>
      </c>
    </row>
    <row r="58945" spans="7:7">
      <c r="G58945" s="162" t="s">
        <v>59190</v>
      </c>
    </row>
    <row r="58946" spans="7:7">
      <c r="G58946" s="162" t="s">
        <v>59191</v>
      </c>
    </row>
    <row r="58947" spans="7:7">
      <c r="G58947" s="162" t="s">
        <v>59192</v>
      </c>
    </row>
    <row r="58948" spans="7:7">
      <c r="G58948" s="162" t="s">
        <v>59193</v>
      </c>
    </row>
    <row r="58949" spans="7:7">
      <c r="G58949" s="162" t="s">
        <v>59194</v>
      </c>
    </row>
    <row r="58950" spans="7:7">
      <c r="G58950" s="162" t="s">
        <v>59195</v>
      </c>
    </row>
    <row r="58951" spans="7:7">
      <c r="G58951" s="162" t="s">
        <v>59196</v>
      </c>
    </row>
    <row r="58952" spans="7:7">
      <c r="G58952" s="162" t="s">
        <v>59197</v>
      </c>
    </row>
    <row r="58953" spans="7:7">
      <c r="G58953" s="162" t="s">
        <v>59198</v>
      </c>
    </row>
    <row r="58954" spans="7:7">
      <c r="G58954" s="162" t="s">
        <v>59199</v>
      </c>
    </row>
    <row r="58955" spans="7:7">
      <c r="G58955" s="162" t="s">
        <v>59200</v>
      </c>
    </row>
    <row r="58956" spans="7:7">
      <c r="G58956" s="162" t="s">
        <v>59201</v>
      </c>
    </row>
    <row r="58957" spans="7:7">
      <c r="G58957" s="162" t="s">
        <v>59202</v>
      </c>
    </row>
    <row r="58958" spans="7:7">
      <c r="G58958" s="162" t="s">
        <v>59203</v>
      </c>
    </row>
    <row r="58959" spans="7:7">
      <c r="G58959" s="162" t="s">
        <v>59204</v>
      </c>
    </row>
    <row r="58960" spans="7:7">
      <c r="G58960" s="162" t="s">
        <v>59205</v>
      </c>
    </row>
    <row r="58961" spans="7:7">
      <c r="G58961" s="162" t="s">
        <v>59206</v>
      </c>
    </row>
    <row r="58962" spans="7:7">
      <c r="G58962" s="162" t="s">
        <v>59207</v>
      </c>
    </row>
    <row r="58963" spans="7:7">
      <c r="G58963" s="162" t="s">
        <v>59208</v>
      </c>
    </row>
    <row r="58964" spans="7:7">
      <c r="G58964" s="162" t="s">
        <v>59209</v>
      </c>
    </row>
    <row r="58965" spans="7:7">
      <c r="G58965" s="162" t="s">
        <v>59210</v>
      </c>
    </row>
    <row r="58966" spans="7:7">
      <c r="G58966" s="162" t="s">
        <v>59211</v>
      </c>
    </row>
    <row r="58967" spans="7:7">
      <c r="G58967" s="162" t="s">
        <v>59212</v>
      </c>
    </row>
    <row r="58968" spans="7:7">
      <c r="G58968" s="162" t="s">
        <v>59213</v>
      </c>
    </row>
    <row r="58969" spans="7:7">
      <c r="G58969" s="162" t="s">
        <v>59214</v>
      </c>
    </row>
    <row r="58970" spans="7:7">
      <c r="G58970" s="162" t="s">
        <v>59215</v>
      </c>
    </row>
    <row r="58971" spans="7:7">
      <c r="G58971" s="162" t="s">
        <v>59216</v>
      </c>
    </row>
    <row r="58972" spans="7:7">
      <c r="G58972" s="162" t="s">
        <v>59217</v>
      </c>
    </row>
    <row r="58973" spans="7:7">
      <c r="G58973" s="162" t="s">
        <v>59218</v>
      </c>
    </row>
    <row r="58974" spans="7:7">
      <c r="G58974" s="162" t="s">
        <v>59219</v>
      </c>
    </row>
    <row r="58975" spans="7:7">
      <c r="G58975" s="162" t="s">
        <v>59220</v>
      </c>
    </row>
    <row r="58976" spans="7:7">
      <c r="G58976" s="162" t="s">
        <v>59221</v>
      </c>
    </row>
    <row r="58977" spans="7:7">
      <c r="G58977" s="162" t="s">
        <v>59222</v>
      </c>
    </row>
    <row r="58978" spans="7:7">
      <c r="G58978" s="162" t="s">
        <v>59223</v>
      </c>
    </row>
    <row r="58979" spans="7:7">
      <c r="G58979" s="162" t="s">
        <v>59224</v>
      </c>
    </row>
    <row r="58980" spans="7:7">
      <c r="G58980" s="162" t="s">
        <v>59225</v>
      </c>
    </row>
    <row r="58981" spans="7:7">
      <c r="G58981" s="162" t="s">
        <v>59226</v>
      </c>
    </row>
    <row r="58982" spans="7:7">
      <c r="G58982" s="162" t="s">
        <v>59227</v>
      </c>
    </row>
    <row r="58983" spans="7:7">
      <c r="G58983" s="162" t="s">
        <v>59228</v>
      </c>
    </row>
    <row r="58984" spans="7:7">
      <c r="G58984" s="162" t="s">
        <v>59229</v>
      </c>
    </row>
    <row r="58985" spans="7:7">
      <c r="G58985" s="162" t="s">
        <v>59230</v>
      </c>
    </row>
    <row r="58986" spans="7:7">
      <c r="G58986" s="162" t="s">
        <v>59231</v>
      </c>
    </row>
    <row r="58987" spans="7:7">
      <c r="G58987" s="162" t="s">
        <v>59232</v>
      </c>
    </row>
    <row r="58988" spans="7:7">
      <c r="G58988" s="162" t="s">
        <v>59233</v>
      </c>
    </row>
    <row r="58989" spans="7:7">
      <c r="G58989" s="162" t="s">
        <v>59234</v>
      </c>
    </row>
    <row r="58990" spans="7:7">
      <c r="G58990" s="162" t="s">
        <v>59235</v>
      </c>
    </row>
    <row r="58991" spans="7:7">
      <c r="G58991" s="162" t="s">
        <v>59236</v>
      </c>
    </row>
    <row r="58992" spans="7:7">
      <c r="G58992" s="162" t="s">
        <v>59237</v>
      </c>
    </row>
    <row r="58993" spans="7:7">
      <c r="G58993" s="162" t="s">
        <v>59238</v>
      </c>
    </row>
    <row r="58994" spans="7:7">
      <c r="G58994" s="162" t="s">
        <v>59239</v>
      </c>
    </row>
    <row r="58995" spans="7:7">
      <c r="G58995" s="162" t="s">
        <v>59240</v>
      </c>
    </row>
    <row r="58996" spans="7:7">
      <c r="G58996" s="162" t="s">
        <v>59241</v>
      </c>
    </row>
    <row r="58997" spans="7:7">
      <c r="G58997" s="162" t="s">
        <v>59242</v>
      </c>
    </row>
    <row r="58998" spans="7:7">
      <c r="G58998" s="162" t="s">
        <v>59243</v>
      </c>
    </row>
    <row r="58999" spans="7:7">
      <c r="G58999" s="162" t="s">
        <v>59244</v>
      </c>
    </row>
    <row r="59000" spans="7:7">
      <c r="G59000" s="162" t="s">
        <v>59245</v>
      </c>
    </row>
    <row r="59001" spans="7:7">
      <c r="G59001" s="162" t="s">
        <v>59246</v>
      </c>
    </row>
    <row r="59002" spans="7:7">
      <c r="G59002" s="162" t="s">
        <v>59247</v>
      </c>
    </row>
    <row r="59003" spans="7:7">
      <c r="G59003" s="162" t="s">
        <v>59248</v>
      </c>
    </row>
    <row r="59004" spans="7:7">
      <c r="G59004" s="162" t="s">
        <v>59249</v>
      </c>
    </row>
    <row r="59005" spans="7:7">
      <c r="G59005" s="162" t="s">
        <v>59250</v>
      </c>
    </row>
    <row r="59006" spans="7:7">
      <c r="G59006" s="162" t="s">
        <v>59251</v>
      </c>
    </row>
    <row r="59007" spans="7:7">
      <c r="G59007" s="162" t="s">
        <v>59252</v>
      </c>
    </row>
    <row r="59008" spans="7:7">
      <c r="G59008" s="162" t="s">
        <v>59253</v>
      </c>
    </row>
    <row r="59009" spans="7:7">
      <c r="G59009" s="162" t="s">
        <v>59254</v>
      </c>
    </row>
    <row r="59010" spans="7:7">
      <c r="G59010" s="162" t="s">
        <v>59255</v>
      </c>
    </row>
    <row r="59011" spans="7:7">
      <c r="G59011" s="162" t="s">
        <v>59256</v>
      </c>
    </row>
    <row r="59012" spans="7:7">
      <c r="G59012" s="162" t="s">
        <v>59257</v>
      </c>
    </row>
    <row r="59013" spans="7:7">
      <c r="G59013" s="162" t="s">
        <v>59258</v>
      </c>
    </row>
    <row r="59014" spans="7:7">
      <c r="G59014" s="162" t="s">
        <v>59259</v>
      </c>
    </row>
    <row r="59015" spans="7:7">
      <c r="G59015" s="162" t="s">
        <v>59260</v>
      </c>
    </row>
    <row r="59016" spans="7:7">
      <c r="G59016" s="162" t="s">
        <v>59261</v>
      </c>
    </row>
    <row r="59017" spans="7:7">
      <c r="G59017" s="162" t="s">
        <v>59262</v>
      </c>
    </row>
    <row r="59018" spans="7:7">
      <c r="G59018" s="162" t="s">
        <v>59263</v>
      </c>
    </row>
    <row r="59019" spans="7:7">
      <c r="G59019" s="162" t="s">
        <v>59264</v>
      </c>
    </row>
    <row r="59020" spans="7:7">
      <c r="G59020" s="162" t="s">
        <v>59265</v>
      </c>
    </row>
    <row r="59021" spans="7:7">
      <c r="G59021" s="162" t="s">
        <v>59266</v>
      </c>
    </row>
    <row r="59022" spans="7:7">
      <c r="G59022" s="162" t="s">
        <v>59267</v>
      </c>
    </row>
    <row r="59023" spans="7:7">
      <c r="G59023" s="162" t="s">
        <v>59268</v>
      </c>
    </row>
    <row r="59024" spans="7:7">
      <c r="G59024" s="162" t="s">
        <v>59269</v>
      </c>
    </row>
    <row r="59025" spans="7:7">
      <c r="G59025" s="162" t="s">
        <v>59270</v>
      </c>
    </row>
    <row r="59026" spans="7:7">
      <c r="G59026" s="162" t="s">
        <v>59271</v>
      </c>
    </row>
    <row r="59027" spans="7:7">
      <c r="G59027" s="162" t="s">
        <v>59272</v>
      </c>
    </row>
    <row r="59028" spans="7:7">
      <c r="G59028" s="162" t="s">
        <v>59273</v>
      </c>
    </row>
    <row r="59029" spans="7:7">
      <c r="G59029" s="162" t="s">
        <v>59274</v>
      </c>
    </row>
    <row r="59030" spans="7:7">
      <c r="G59030" s="162" t="s">
        <v>59275</v>
      </c>
    </row>
    <row r="59031" spans="7:7">
      <c r="G59031" s="162" t="s">
        <v>59276</v>
      </c>
    </row>
    <row r="59032" spans="7:7">
      <c r="G59032" s="162" t="s">
        <v>59277</v>
      </c>
    </row>
    <row r="59033" spans="7:7">
      <c r="G59033" s="162" t="s">
        <v>59278</v>
      </c>
    </row>
    <row r="59034" spans="7:7">
      <c r="G59034" s="162" t="s">
        <v>59279</v>
      </c>
    </row>
    <row r="59035" spans="7:7">
      <c r="G59035" s="162" t="s">
        <v>59280</v>
      </c>
    </row>
    <row r="59036" spans="7:7">
      <c r="G59036" s="162" t="s">
        <v>59281</v>
      </c>
    </row>
    <row r="59037" spans="7:7">
      <c r="G59037" s="162" t="s">
        <v>59282</v>
      </c>
    </row>
    <row r="59038" spans="7:7">
      <c r="G59038" s="162" t="s">
        <v>59283</v>
      </c>
    </row>
    <row r="59039" spans="7:7">
      <c r="G59039" s="162" t="s">
        <v>59284</v>
      </c>
    </row>
    <row r="59040" spans="7:7">
      <c r="G59040" s="162" t="s">
        <v>59285</v>
      </c>
    </row>
    <row r="59041" spans="7:7">
      <c r="G59041" s="162" t="s">
        <v>59286</v>
      </c>
    </row>
    <row r="59042" spans="7:7">
      <c r="G59042" s="162" t="s">
        <v>59287</v>
      </c>
    </row>
    <row r="59043" spans="7:7">
      <c r="G59043" s="162" t="s">
        <v>59288</v>
      </c>
    </row>
    <row r="59044" spans="7:7">
      <c r="G59044" s="162" t="s">
        <v>59289</v>
      </c>
    </row>
    <row r="59045" spans="7:7">
      <c r="G59045" s="162" t="s">
        <v>59290</v>
      </c>
    </row>
    <row r="59046" spans="7:7">
      <c r="G59046" s="162" t="s">
        <v>59291</v>
      </c>
    </row>
    <row r="59047" spans="7:7">
      <c r="G59047" s="162" t="s">
        <v>59292</v>
      </c>
    </row>
    <row r="59048" spans="7:7">
      <c r="G59048" s="162" t="s">
        <v>59293</v>
      </c>
    </row>
    <row r="59049" spans="7:7">
      <c r="G59049" s="162" t="s">
        <v>59294</v>
      </c>
    </row>
    <row r="59050" spans="7:7">
      <c r="G59050" s="162" t="s">
        <v>59295</v>
      </c>
    </row>
    <row r="59051" spans="7:7">
      <c r="G59051" s="162" t="s">
        <v>59296</v>
      </c>
    </row>
    <row r="59052" spans="7:7">
      <c r="G59052" s="162" t="s">
        <v>59297</v>
      </c>
    </row>
    <row r="59053" spans="7:7">
      <c r="G59053" s="162" t="s">
        <v>59298</v>
      </c>
    </row>
    <row r="59054" spans="7:7">
      <c r="G59054" s="162" t="s">
        <v>59299</v>
      </c>
    </row>
    <row r="59055" spans="7:7">
      <c r="G59055" s="162" t="s">
        <v>59300</v>
      </c>
    </row>
    <row r="59056" spans="7:7">
      <c r="G59056" s="162" t="s">
        <v>59301</v>
      </c>
    </row>
    <row r="59057" spans="7:7">
      <c r="G59057" s="162" t="s">
        <v>59302</v>
      </c>
    </row>
    <row r="59058" spans="7:7">
      <c r="G59058" s="162" t="s">
        <v>59303</v>
      </c>
    </row>
    <row r="59059" spans="7:7">
      <c r="G59059" s="162" t="s">
        <v>59304</v>
      </c>
    </row>
    <row r="59060" spans="7:7">
      <c r="G59060" s="162" t="s">
        <v>59305</v>
      </c>
    </row>
    <row r="59061" spans="7:7">
      <c r="G59061" s="162" t="s">
        <v>59306</v>
      </c>
    </row>
    <row r="59062" spans="7:7">
      <c r="G59062" s="162" t="s">
        <v>59307</v>
      </c>
    </row>
    <row r="59063" spans="7:7">
      <c r="G59063" s="162" t="s">
        <v>59308</v>
      </c>
    </row>
    <row r="59064" spans="7:7">
      <c r="G59064" s="162" t="s">
        <v>59309</v>
      </c>
    </row>
    <row r="59065" spans="7:7">
      <c r="G59065" s="162" t="s">
        <v>59310</v>
      </c>
    </row>
    <row r="59066" spans="7:7">
      <c r="G59066" s="162" t="s">
        <v>59311</v>
      </c>
    </row>
    <row r="59067" spans="7:7">
      <c r="G59067" s="162" t="s">
        <v>59312</v>
      </c>
    </row>
    <row r="59068" spans="7:7">
      <c r="G59068" s="162" t="s">
        <v>59313</v>
      </c>
    </row>
    <row r="59069" spans="7:7">
      <c r="G59069" s="162" t="s">
        <v>59314</v>
      </c>
    </row>
    <row r="59070" spans="7:7">
      <c r="G59070" s="162" t="s">
        <v>59315</v>
      </c>
    </row>
    <row r="59071" spans="7:7">
      <c r="G59071" s="162" t="s">
        <v>59316</v>
      </c>
    </row>
    <row r="59072" spans="7:7">
      <c r="G59072" s="162" t="s">
        <v>59317</v>
      </c>
    </row>
    <row r="59073" spans="7:7">
      <c r="G59073" s="162" t="s">
        <v>59318</v>
      </c>
    </row>
    <row r="59074" spans="7:7">
      <c r="G59074" s="162" t="s">
        <v>59319</v>
      </c>
    </row>
    <row r="59075" spans="7:7">
      <c r="G59075" s="162" t="s">
        <v>59320</v>
      </c>
    </row>
    <row r="59076" spans="7:7">
      <c r="G59076" s="162" t="s">
        <v>59321</v>
      </c>
    </row>
    <row r="59077" spans="7:7">
      <c r="G59077" s="162" t="s">
        <v>59322</v>
      </c>
    </row>
    <row r="59078" spans="7:7">
      <c r="G59078" s="162" t="s">
        <v>59323</v>
      </c>
    </row>
    <row r="59079" spans="7:7">
      <c r="G59079" s="162" t="s">
        <v>59324</v>
      </c>
    </row>
    <row r="59080" spans="7:7">
      <c r="G59080" s="162" t="s">
        <v>59325</v>
      </c>
    </row>
    <row r="59081" spans="7:7">
      <c r="G59081" s="162" t="s">
        <v>59326</v>
      </c>
    </row>
    <row r="59082" spans="7:7">
      <c r="G59082" s="162" t="s">
        <v>59327</v>
      </c>
    </row>
    <row r="59083" spans="7:7">
      <c r="G59083" s="162" t="s">
        <v>59328</v>
      </c>
    </row>
    <row r="59084" spans="7:7">
      <c r="G59084" s="162" t="s">
        <v>59329</v>
      </c>
    </row>
    <row r="59085" spans="7:7">
      <c r="G59085" s="162" t="s">
        <v>59330</v>
      </c>
    </row>
    <row r="59086" spans="7:7">
      <c r="G59086" s="162" t="s">
        <v>59331</v>
      </c>
    </row>
    <row r="59087" spans="7:7">
      <c r="G59087" s="162" t="s">
        <v>59332</v>
      </c>
    </row>
    <row r="59088" spans="7:7">
      <c r="G59088" s="162" t="s">
        <v>59333</v>
      </c>
    </row>
    <row r="59089" spans="7:7">
      <c r="G59089" s="162" t="s">
        <v>59334</v>
      </c>
    </row>
    <row r="59090" spans="7:7">
      <c r="G59090" s="162" t="s">
        <v>59335</v>
      </c>
    </row>
    <row r="59091" spans="7:7">
      <c r="G59091" s="162" t="s">
        <v>59336</v>
      </c>
    </row>
    <row r="59092" spans="7:7">
      <c r="G59092" s="162" t="s">
        <v>59337</v>
      </c>
    </row>
    <row r="59093" spans="7:7">
      <c r="G59093" s="162" t="s">
        <v>59338</v>
      </c>
    </row>
    <row r="59094" spans="7:7">
      <c r="G59094" s="162" t="s">
        <v>59339</v>
      </c>
    </row>
    <row r="59095" spans="7:7">
      <c r="G59095" s="162" t="s">
        <v>59340</v>
      </c>
    </row>
    <row r="59096" spans="7:7">
      <c r="G59096" s="162" t="s">
        <v>59341</v>
      </c>
    </row>
    <row r="59097" spans="7:7">
      <c r="G59097" s="162" t="s">
        <v>59342</v>
      </c>
    </row>
    <row r="59098" spans="7:7">
      <c r="G59098" s="162" t="s">
        <v>59343</v>
      </c>
    </row>
    <row r="59099" spans="7:7">
      <c r="G59099" s="162" t="s">
        <v>59344</v>
      </c>
    </row>
    <row r="59100" spans="7:7">
      <c r="G59100" s="162" t="s">
        <v>59345</v>
      </c>
    </row>
    <row r="59101" spans="7:7">
      <c r="G59101" s="162" t="s">
        <v>59346</v>
      </c>
    </row>
    <row r="59102" spans="7:7">
      <c r="G59102" s="162" t="s">
        <v>59347</v>
      </c>
    </row>
    <row r="59103" spans="7:7">
      <c r="G59103" s="162" t="s">
        <v>59348</v>
      </c>
    </row>
    <row r="59104" spans="7:7">
      <c r="G59104" s="162" t="s">
        <v>59349</v>
      </c>
    </row>
    <row r="59105" spans="7:7">
      <c r="G59105" s="162" t="s">
        <v>59350</v>
      </c>
    </row>
    <row r="59106" spans="7:7">
      <c r="G59106" s="162" t="s">
        <v>59351</v>
      </c>
    </row>
    <row r="59107" spans="7:7">
      <c r="G59107" s="162" t="s">
        <v>59352</v>
      </c>
    </row>
    <row r="59108" spans="7:7">
      <c r="G59108" s="162" t="s">
        <v>59353</v>
      </c>
    </row>
    <row r="59109" spans="7:7">
      <c r="G59109" s="162" t="s">
        <v>59354</v>
      </c>
    </row>
    <row r="59110" spans="7:7">
      <c r="G59110" s="162" t="s">
        <v>59355</v>
      </c>
    </row>
    <row r="59111" spans="7:7">
      <c r="G59111" s="162" t="s">
        <v>59356</v>
      </c>
    </row>
    <row r="59112" spans="7:7">
      <c r="G59112" s="162" t="s">
        <v>59357</v>
      </c>
    </row>
    <row r="59113" spans="7:7">
      <c r="G59113" s="162" t="s">
        <v>59358</v>
      </c>
    </row>
    <row r="59114" spans="7:7">
      <c r="G59114" s="162" t="s">
        <v>59359</v>
      </c>
    </row>
    <row r="59115" spans="7:7">
      <c r="G59115" s="162" t="s">
        <v>59360</v>
      </c>
    </row>
    <row r="59116" spans="7:7">
      <c r="G59116" s="162" t="s">
        <v>59361</v>
      </c>
    </row>
    <row r="59117" spans="7:7">
      <c r="G59117" s="162" t="s">
        <v>59362</v>
      </c>
    </row>
    <row r="59118" spans="7:7">
      <c r="G59118" s="162" t="s">
        <v>59363</v>
      </c>
    </row>
    <row r="59119" spans="7:7">
      <c r="G59119" s="162" t="s">
        <v>59364</v>
      </c>
    </row>
    <row r="59120" spans="7:7">
      <c r="G59120" s="162" t="s">
        <v>59365</v>
      </c>
    </row>
    <row r="59121" spans="7:7">
      <c r="G59121" s="162" t="s">
        <v>59366</v>
      </c>
    </row>
    <row r="59122" spans="7:7">
      <c r="G59122" s="162" t="s">
        <v>59367</v>
      </c>
    </row>
    <row r="59123" spans="7:7">
      <c r="G59123" s="162" t="s">
        <v>59368</v>
      </c>
    </row>
    <row r="59124" spans="7:7">
      <c r="G59124" s="162" t="s">
        <v>59369</v>
      </c>
    </row>
    <row r="59125" spans="7:7">
      <c r="G59125" s="162" t="s">
        <v>59370</v>
      </c>
    </row>
    <row r="59126" spans="7:7">
      <c r="G59126" s="162" t="s">
        <v>59371</v>
      </c>
    </row>
    <row r="59127" spans="7:7">
      <c r="G59127" s="162" t="s">
        <v>59372</v>
      </c>
    </row>
    <row r="59128" spans="7:7">
      <c r="G59128" s="162" t="s">
        <v>59373</v>
      </c>
    </row>
    <row r="59129" spans="7:7">
      <c r="G59129" s="162" t="s">
        <v>59374</v>
      </c>
    </row>
    <row r="59130" spans="7:7">
      <c r="G59130" s="162" t="s">
        <v>59375</v>
      </c>
    </row>
    <row r="59131" spans="7:7">
      <c r="G59131" s="162" t="s">
        <v>59376</v>
      </c>
    </row>
    <row r="59132" spans="7:7">
      <c r="G59132" s="162" t="s">
        <v>59377</v>
      </c>
    </row>
    <row r="59133" spans="7:7">
      <c r="G59133" s="162" t="s">
        <v>59378</v>
      </c>
    </row>
    <row r="59134" spans="7:7">
      <c r="G59134" s="162" t="s">
        <v>59379</v>
      </c>
    </row>
    <row r="59135" spans="7:7">
      <c r="G59135" s="162" t="s">
        <v>59380</v>
      </c>
    </row>
    <row r="59136" spans="7:7">
      <c r="G59136" s="162" t="s">
        <v>59381</v>
      </c>
    </row>
    <row r="59137" spans="7:7">
      <c r="G59137" s="162" t="s">
        <v>59382</v>
      </c>
    </row>
    <row r="59138" spans="7:7">
      <c r="G59138" s="162" t="s">
        <v>59383</v>
      </c>
    </row>
    <row r="59139" spans="7:7">
      <c r="G59139" s="162" t="s">
        <v>59384</v>
      </c>
    </row>
    <row r="59140" spans="7:7">
      <c r="G59140" s="162" t="s">
        <v>59385</v>
      </c>
    </row>
    <row r="59141" spans="7:7">
      <c r="G59141" s="162" t="s">
        <v>59386</v>
      </c>
    </row>
    <row r="59142" spans="7:7">
      <c r="G59142" s="162" t="s">
        <v>59387</v>
      </c>
    </row>
    <row r="59143" spans="7:7">
      <c r="G59143" s="162" t="s">
        <v>59388</v>
      </c>
    </row>
    <row r="59144" spans="7:7">
      <c r="G59144" s="162" t="s">
        <v>59389</v>
      </c>
    </row>
    <row r="59145" spans="7:7">
      <c r="G59145" s="162" t="s">
        <v>59390</v>
      </c>
    </row>
    <row r="59146" spans="7:7">
      <c r="G59146" s="162" t="s">
        <v>59391</v>
      </c>
    </row>
    <row r="59147" spans="7:7">
      <c r="G59147" s="162" t="s">
        <v>59392</v>
      </c>
    </row>
    <row r="59148" spans="7:7">
      <c r="G59148" s="162" t="s">
        <v>59393</v>
      </c>
    </row>
    <row r="59149" spans="7:7">
      <c r="G59149" s="162" t="s">
        <v>59394</v>
      </c>
    </row>
    <row r="59150" spans="7:7">
      <c r="G59150" s="162" t="s">
        <v>59395</v>
      </c>
    </row>
    <row r="59151" spans="7:7">
      <c r="G59151" s="162" t="s">
        <v>59396</v>
      </c>
    </row>
    <row r="59152" spans="7:7">
      <c r="G59152" s="162" t="s">
        <v>59397</v>
      </c>
    </row>
    <row r="59153" spans="7:7">
      <c r="G59153" s="162" t="s">
        <v>59398</v>
      </c>
    </row>
    <row r="59154" spans="7:7">
      <c r="G59154" s="162" t="s">
        <v>59399</v>
      </c>
    </row>
    <row r="59155" spans="7:7">
      <c r="G59155" s="162" t="s">
        <v>59400</v>
      </c>
    </row>
    <row r="59156" spans="7:7">
      <c r="G59156" s="162" t="s">
        <v>59401</v>
      </c>
    </row>
    <row r="59157" spans="7:7">
      <c r="G59157" s="162" t="s">
        <v>59402</v>
      </c>
    </row>
    <row r="59158" spans="7:7">
      <c r="G59158" s="162" t="s">
        <v>59403</v>
      </c>
    </row>
    <row r="59159" spans="7:7">
      <c r="G59159" s="162" t="s">
        <v>59404</v>
      </c>
    </row>
    <row r="59160" spans="7:7">
      <c r="G59160" s="162" t="s">
        <v>59405</v>
      </c>
    </row>
    <row r="59161" spans="7:7">
      <c r="G59161" s="162" t="s">
        <v>59406</v>
      </c>
    </row>
    <row r="59162" spans="7:7">
      <c r="G59162" s="162" t="s">
        <v>59407</v>
      </c>
    </row>
    <row r="59163" spans="7:7">
      <c r="G59163" s="162" t="s">
        <v>59408</v>
      </c>
    </row>
    <row r="59164" spans="7:7">
      <c r="G59164" s="162" t="s">
        <v>59409</v>
      </c>
    </row>
    <row r="59165" spans="7:7">
      <c r="G59165" s="162" t="s">
        <v>59410</v>
      </c>
    </row>
    <row r="59166" spans="7:7">
      <c r="G59166" s="162" t="s">
        <v>59411</v>
      </c>
    </row>
    <row r="59167" spans="7:7">
      <c r="G59167" s="162" t="s">
        <v>59412</v>
      </c>
    </row>
    <row r="59168" spans="7:7">
      <c r="G59168" s="162" t="s">
        <v>59413</v>
      </c>
    </row>
    <row r="59169" spans="7:7">
      <c r="G59169" s="162" t="s">
        <v>59414</v>
      </c>
    </row>
    <row r="59170" spans="7:7">
      <c r="G59170" s="162" t="s">
        <v>59415</v>
      </c>
    </row>
    <row r="59171" spans="7:7">
      <c r="G59171" s="162" t="s">
        <v>59416</v>
      </c>
    </row>
    <row r="59172" spans="7:7">
      <c r="G59172" s="162" t="s">
        <v>59417</v>
      </c>
    </row>
    <row r="59173" spans="7:7">
      <c r="G59173" s="162" t="s">
        <v>59418</v>
      </c>
    </row>
    <row r="59174" spans="7:7">
      <c r="G59174" s="162" t="s">
        <v>59419</v>
      </c>
    </row>
    <row r="59175" spans="7:7">
      <c r="G59175" s="162" t="s">
        <v>59420</v>
      </c>
    </row>
    <row r="59176" spans="7:7">
      <c r="G59176" s="162" t="s">
        <v>59421</v>
      </c>
    </row>
    <row r="59177" spans="7:7">
      <c r="G59177" s="162" t="s">
        <v>59422</v>
      </c>
    </row>
    <row r="59178" spans="7:7">
      <c r="G59178" s="162" t="s">
        <v>59423</v>
      </c>
    </row>
    <row r="59179" spans="7:7">
      <c r="G59179" s="162" t="s">
        <v>59424</v>
      </c>
    </row>
    <row r="59180" spans="7:7">
      <c r="G59180" s="162" t="s">
        <v>59425</v>
      </c>
    </row>
    <row r="59181" spans="7:7">
      <c r="G59181" s="162" t="s">
        <v>59426</v>
      </c>
    </row>
    <row r="59182" spans="7:7">
      <c r="G59182" s="162" t="s">
        <v>59427</v>
      </c>
    </row>
    <row r="59183" spans="7:7">
      <c r="G59183" s="162" t="s">
        <v>59428</v>
      </c>
    </row>
    <row r="59184" spans="7:7">
      <c r="G59184" s="162" t="s">
        <v>59429</v>
      </c>
    </row>
    <row r="59185" spans="7:7">
      <c r="G59185" s="162" t="s">
        <v>59430</v>
      </c>
    </row>
    <row r="59186" spans="7:7">
      <c r="G59186" s="162" t="s">
        <v>59431</v>
      </c>
    </row>
    <row r="59187" spans="7:7">
      <c r="G59187" s="162" t="s">
        <v>59432</v>
      </c>
    </row>
    <row r="59188" spans="7:7">
      <c r="G59188" s="162" t="s">
        <v>59433</v>
      </c>
    </row>
    <row r="59189" spans="7:7">
      <c r="G59189" s="162" t="s">
        <v>59434</v>
      </c>
    </row>
    <row r="59190" spans="7:7">
      <c r="G59190" s="162" t="s">
        <v>59435</v>
      </c>
    </row>
    <row r="59191" spans="7:7">
      <c r="G59191" s="162" t="s">
        <v>59436</v>
      </c>
    </row>
    <row r="59192" spans="7:7">
      <c r="G59192" s="162" t="s">
        <v>59437</v>
      </c>
    </row>
    <row r="59193" spans="7:7">
      <c r="G59193" s="162" t="s">
        <v>59438</v>
      </c>
    </row>
    <row r="59194" spans="7:7">
      <c r="G59194" s="162" t="s">
        <v>59439</v>
      </c>
    </row>
    <row r="59195" spans="7:7">
      <c r="G59195" s="162" t="s">
        <v>59440</v>
      </c>
    </row>
    <row r="59196" spans="7:7">
      <c r="G59196" s="162" t="s">
        <v>59441</v>
      </c>
    </row>
    <row r="59197" spans="7:7">
      <c r="G59197" s="162" t="s">
        <v>59442</v>
      </c>
    </row>
    <row r="59198" spans="7:7">
      <c r="G59198" s="162" t="s">
        <v>59443</v>
      </c>
    </row>
    <row r="59199" spans="7:7">
      <c r="G59199" s="162" t="s">
        <v>59444</v>
      </c>
    </row>
    <row r="59200" spans="7:7">
      <c r="G59200" s="162" t="s">
        <v>59445</v>
      </c>
    </row>
    <row r="59201" spans="7:7">
      <c r="G59201" s="162" t="s">
        <v>59446</v>
      </c>
    </row>
    <row r="59202" spans="7:7">
      <c r="G59202" s="162" t="s">
        <v>59447</v>
      </c>
    </row>
    <row r="59203" spans="7:7">
      <c r="G59203" s="162" t="s">
        <v>59448</v>
      </c>
    </row>
    <row r="59204" spans="7:7">
      <c r="G59204" s="162" t="s">
        <v>59449</v>
      </c>
    </row>
    <row r="59205" spans="7:7">
      <c r="G59205" s="162" t="s">
        <v>59450</v>
      </c>
    </row>
    <row r="59206" spans="7:7">
      <c r="G59206" s="162" t="s">
        <v>59451</v>
      </c>
    </row>
    <row r="59207" spans="7:7">
      <c r="G59207" s="162" t="s">
        <v>59452</v>
      </c>
    </row>
    <row r="59208" spans="7:7">
      <c r="G59208" s="162" t="s">
        <v>59453</v>
      </c>
    </row>
    <row r="59209" spans="7:7">
      <c r="G59209" s="162" t="s">
        <v>59454</v>
      </c>
    </row>
    <row r="59210" spans="7:7">
      <c r="G59210" s="162" t="s">
        <v>59455</v>
      </c>
    </row>
    <row r="59211" spans="7:7">
      <c r="G59211" s="162" t="s">
        <v>59456</v>
      </c>
    </row>
    <row r="59212" spans="7:7">
      <c r="G59212" s="162" t="s">
        <v>59457</v>
      </c>
    </row>
    <row r="59213" spans="7:7">
      <c r="G59213" s="162" t="s">
        <v>59458</v>
      </c>
    </row>
    <row r="59214" spans="7:7">
      <c r="G59214" s="162" t="s">
        <v>59459</v>
      </c>
    </row>
    <row r="59215" spans="7:7">
      <c r="G59215" s="162" t="s">
        <v>59460</v>
      </c>
    </row>
    <row r="59216" spans="7:7">
      <c r="G59216" s="162" t="s">
        <v>59461</v>
      </c>
    </row>
    <row r="59217" spans="7:7">
      <c r="G59217" s="162" t="s">
        <v>59462</v>
      </c>
    </row>
    <row r="59218" spans="7:7">
      <c r="G59218" s="162" t="s">
        <v>59463</v>
      </c>
    </row>
    <row r="59219" spans="7:7">
      <c r="G59219" s="162" t="s">
        <v>59464</v>
      </c>
    </row>
    <row r="59220" spans="7:7">
      <c r="G59220" s="162" t="s">
        <v>59465</v>
      </c>
    </row>
    <row r="59221" spans="7:7">
      <c r="G59221" s="162" t="s">
        <v>59466</v>
      </c>
    </row>
    <row r="59222" spans="7:7">
      <c r="G59222" s="162" t="s">
        <v>59467</v>
      </c>
    </row>
    <row r="59223" spans="7:7">
      <c r="G59223" s="162" t="s">
        <v>59468</v>
      </c>
    </row>
    <row r="59224" spans="7:7">
      <c r="G59224" s="162" t="s">
        <v>59469</v>
      </c>
    </row>
    <row r="59225" spans="7:7">
      <c r="G59225" s="162" t="s">
        <v>59470</v>
      </c>
    </row>
    <row r="59226" spans="7:7">
      <c r="G59226" s="162" t="s">
        <v>59471</v>
      </c>
    </row>
    <row r="59227" spans="7:7">
      <c r="G59227" s="162" t="s">
        <v>59472</v>
      </c>
    </row>
    <row r="59228" spans="7:7">
      <c r="G59228" s="162" t="s">
        <v>59473</v>
      </c>
    </row>
    <row r="59229" spans="7:7">
      <c r="G59229" s="162" t="s">
        <v>59474</v>
      </c>
    </row>
    <row r="59230" spans="7:7">
      <c r="G59230" s="162" t="s">
        <v>59475</v>
      </c>
    </row>
    <row r="59231" spans="7:7">
      <c r="G59231" s="162" t="s">
        <v>59476</v>
      </c>
    </row>
    <row r="59232" spans="7:7">
      <c r="G59232" s="162" t="s">
        <v>59477</v>
      </c>
    </row>
    <row r="59233" spans="7:7">
      <c r="G59233" s="162" t="s">
        <v>59478</v>
      </c>
    </row>
    <row r="59234" spans="7:7">
      <c r="G59234" s="162" t="s">
        <v>59479</v>
      </c>
    </row>
    <row r="59235" spans="7:7">
      <c r="G59235" s="162" t="s">
        <v>59480</v>
      </c>
    </row>
    <row r="59236" spans="7:7">
      <c r="G59236" s="162" t="s">
        <v>59481</v>
      </c>
    </row>
    <row r="59237" spans="7:7">
      <c r="G59237" s="162" t="s">
        <v>59482</v>
      </c>
    </row>
    <row r="59238" spans="7:7">
      <c r="G59238" s="162" t="s">
        <v>59483</v>
      </c>
    </row>
    <row r="59239" spans="7:7">
      <c r="G59239" s="162" t="s">
        <v>59484</v>
      </c>
    </row>
    <row r="59240" spans="7:7">
      <c r="G59240" s="162" t="s">
        <v>59485</v>
      </c>
    </row>
    <row r="59241" spans="7:7">
      <c r="G59241" s="162" t="s">
        <v>59486</v>
      </c>
    </row>
    <row r="59242" spans="7:7">
      <c r="G59242" s="162" t="s">
        <v>59487</v>
      </c>
    </row>
    <row r="59243" spans="7:7">
      <c r="G59243" s="162" t="s">
        <v>59488</v>
      </c>
    </row>
    <row r="59244" spans="7:7">
      <c r="G59244" s="162" t="s">
        <v>59489</v>
      </c>
    </row>
    <row r="59245" spans="7:7">
      <c r="G59245" s="162" t="s">
        <v>59490</v>
      </c>
    </row>
    <row r="59246" spans="7:7">
      <c r="G59246" s="162" t="s">
        <v>59491</v>
      </c>
    </row>
    <row r="59247" spans="7:7">
      <c r="G59247" s="162" t="s">
        <v>59492</v>
      </c>
    </row>
    <row r="59248" spans="7:7">
      <c r="G59248" s="162" t="s">
        <v>59493</v>
      </c>
    </row>
    <row r="59249" spans="7:7">
      <c r="G59249" s="162" t="s">
        <v>59494</v>
      </c>
    </row>
    <row r="59250" spans="7:7">
      <c r="G59250" s="162" t="s">
        <v>59495</v>
      </c>
    </row>
    <row r="59251" spans="7:7">
      <c r="G59251" s="162" t="s">
        <v>59496</v>
      </c>
    </row>
    <row r="59252" spans="7:7">
      <c r="G59252" s="162" t="s">
        <v>59497</v>
      </c>
    </row>
    <row r="59253" spans="7:7">
      <c r="G59253" s="162" t="s">
        <v>59498</v>
      </c>
    </row>
    <row r="59254" spans="7:7">
      <c r="G59254" s="162" t="s">
        <v>59499</v>
      </c>
    </row>
    <row r="59255" spans="7:7">
      <c r="G59255" s="162" t="s">
        <v>59500</v>
      </c>
    </row>
    <row r="59256" spans="7:7">
      <c r="G59256" s="162" t="s">
        <v>59501</v>
      </c>
    </row>
    <row r="59257" spans="7:7">
      <c r="G59257" s="162" t="s">
        <v>59502</v>
      </c>
    </row>
    <row r="59258" spans="7:7">
      <c r="G59258" s="162" t="s">
        <v>59503</v>
      </c>
    </row>
    <row r="59259" spans="7:7">
      <c r="G59259" s="162" t="s">
        <v>59504</v>
      </c>
    </row>
    <row r="59260" spans="7:7">
      <c r="G59260" s="162" t="s">
        <v>59505</v>
      </c>
    </row>
    <row r="59261" spans="7:7">
      <c r="G59261" s="162" t="s">
        <v>59506</v>
      </c>
    </row>
    <row r="59262" spans="7:7">
      <c r="G59262" s="162" t="s">
        <v>59507</v>
      </c>
    </row>
    <row r="59263" spans="7:7">
      <c r="G59263" s="162" t="s">
        <v>59508</v>
      </c>
    </row>
    <row r="59264" spans="7:7">
      <c r="G59264" s="162" t="s">
        <v>59509</v>
      </c>
    </row>
    <row r="59265" spans="7:7">
      <c r="G59265" s="162" t="s">
        <v>59510</v>
      </c>
    </row>
    <row r="59266" spans="7:7">
      <c r="G59266" s="162" t="s">
        <v>59511</v>
      </c>
    </row>
    <row r="59267" spans="7:7">
      <c r="G59267" s="162" t="s">
        <v>59512</v>
      </c>
    </row>
    <row r="59268" spans="7:7">
      <c r="G59268" s="162" t="s">
        <v>59513</v>
      </c>
    </row>
    <row r="59269" spans="7:7">
      <c r="G59269" s="162" t="s">
        <v>59514</v>
      </c>
    </row>
    <row r="59270" spans="7:7">
      <c r="G59270" s="162" t="s">
        <v>59515</v>
      </c>
    </row>
    <row r="59271" spans="7:7">
      <c r="G59271" s="162" t="s">
        <v>59516</v>
      </c>
    </row>
    <row r="59272" spans="7:7">
      <c r="G59272" s="162" t="s">
        <v>59517</v>
      </c>
    </row>
    <row r="59273" spans="7:7">
      <c r="G59273" s="162" t="s">
        <v>59518</v>
      </c>
    </row>
    <row r="59274" spans="7:7">
      <c r="G59274" s="162" t="s">
        <v>59519</v>
      </c>
    </row>
    <row r="59275" spans="7:7">
      <c r="G59275" s="162" t="s">
        <v>59520</v>
      </c>
    </row>
    <row r="59276" spans="7:7">
      <c r="G59276" s="162" t="s">
        <v>59521</v>
      </c>
    </row>
    <row r="59277" spans="7:7">
      <c r="G59277" s="162" t="s">
        <v>59522</v>
      </c>
    </row>
    <row r="59278" spans="7:7">
      <c r="G59278" s="162" t="s">
        <v>59523</v>
      </c>
    </row>
    <row r="59279" spans="7:7">
      <c r="G59279" s="162" t="s">
        <v>59524</v>
      </c>
    </row>
    <row r="59280" spans="7:7">
      <c r="G59280" s="162" t="s">
        <v>59525</v>
      </c>
    </row>
    <row r="59281" spans="7:7">
      <c r="G59281" s="162" t="s">
        <v>59526</v>
      </c>
    </row>
    <row r="59282" spans="7:7">
      <c r="G59282" s="162" t="s">
        <v>59527</v>
      </c>
    </row>
    <row r="59283" spans="7:7">
      <c r="G59283" s="162" t="s">
        <v>59528</v>
      </c>
    </row>
    <row r="59284" spans="7:7">
      <c r="G59284" s="162" t="s">
        <v>59529</v>
      </c>
    </row>
    <row r="59285" spans="7:7">
      <c r="G59285" s="162" t="s">
        <v>59530</v>
      </c>
    </row>
    <row r="59286" spans="7:7">
      <c r="G59286" s="162" t="s">
        <v>59531</v>
      </c>
    </row>
    <row r="59287" spans="7:7">
      <c r="G59287" s="162" t="s">
        <v>59532</v>
      </c>
    </row>
    <row r="59288" spans="7:7">
      <c r="G59288" s="162" t="s">
        <v>59533</v>
      </c>
    </row>
    <row r="59289" spans="7:7">
      <c r="G59289" s="162" t="s">
        <v>59534</v>
      </c>
    </row>
    <row r="59290" spans="7:7">
      <c r="G59290" s="162" t="s">
        <v>59535</v>
      </c>
    </row>
    <row r="59291" spans="7:7">
      <c r="G59291" s="162" t="s">
        <v>59536</v>
      </c>
    </row>
    <row r="59292" spans="7:7">
      <c r="G59292" s="162" t="s">
        <v>59537</v>
      </c>
    </row>
    <row r="59293" spans="7:7">
      <c r="G59293" s="162" t="s">
        <v>59538</v>
      </c>
    </row>
    <row r="59294" spans="7:7">
      <c r="G59294" s="162" t="s">
        <v>59539</v>
      </c>
    </row>
    <row r="59295" spans="7:7">
      <c r="G59295" s="162" t="s">
        <v>59540</v>
      </c>
    </row>
    <row r="59296" spans="7:7">
      <c r="G59296" s="162" t="s">
        <v>59541</v>
      </c>
    </row>
    <row r="59297" spans="7:7">
      <c r="G59297" s="162" t="s">
        <v>59542</v>
      </c>
    </row>
    <row r="59298" spans="7:7">
      <c r="G59298" s="162" t="s">
        <v>59543</v>
      </c>
    </row>
    <row r="59299" spans="7:7">
      <c r="G59299" s="162" t="s">
        <v>59544</v>
      </c>
    </row>
    <row r="59300" spans="7:7">
      <c r="G59300" s="162" t="s">
        <v>59545</v>
      </c>
    </row>
    <row r="59301" spans="7:7">
      <c r="G59301" s="162" t="s">
        <v>59546</v>
      </c>
    </row>
    <row r="59302" spans="7:7">
      <c r="G59302" s="162" t="s">
        <v>59547</v>
      </c>
    </row>
    <row r="59303" spans="7:7">
      <c r="G59303" s="162" t="s">
        <v>59548</v>
      </c>
    </row>
    <row r="59304" spans="7:7">
      <c r="G59304" s="162" t="s">
        <v>59549</v>
      </c>
    </row>
    <row r="59305" spans="7:7">
      <c r="G59305" s="162" t="s">
        <v>59550</v>
      </c>
    </row>
    <row r="59306" spans="7:7">
      <c r="G59306" s="162" t="s">
        <v>59551</v>
      </c>
    </row>
    <row r="59307" spans="7:7">
      <c r="G59307" s="162" t="s">
        <v>59552</v>
      </c>
    </row>
    <row r="59308" spans="7:7">
      <c r="G59308" s="162" t="s">
        <v>59553</v>
      </c>
    </row>
    <row r="59309" spans="7:7">
      <c r="G59309" s="162" t="s">
        <v>59554</v>
      </c>
    </row>
    <row r="59310" spans="7:7">
      <c r="G59310" s="162" t="s">
        <v>59555</v>
      </c>
    </row>
    <row r="59311" spans="7:7">
      <c r="G59311" s="162" t="s">
        <v>59556</v>
      </c>
    </row>
    <row r="59312" spans="7:7">
      <c r="G59312" s="162" t="s">
        <v>59557</v>
      </c>
    </row>
    <row r="59313" spans="7:7">
      <c r="G59313" s="162" t="s">
        <v>59558</v>
      </c>
    </row>
    <row r="59314" spans="7:7">
      <c r="G59314" s="162" t="s">
        <v>59559</v>
      </c>
    </row>
    <row r="59315" spans="7:7">
      <c r="G59315" s="162" t="s">
        <v>59560</v>
      </c>
    </row>
    <row r="59316" spans="7:7">
      <c r="G59316" s="162" t="s">
        <v>59561</v>
      </c>
    </row>
    <row r="59317" spans="7:7">
      <c r="G59317" s="162" t="s">
        <v>59562</v>
      </c>
    </row>
    <row r="59318" spans="7:7">
      <c r="G59318" s="162" t="s">
        <v>59563</v>
      </c>
    </row>
    <row r="59319" spans="7:7">
      <c r="G59319" s="162" t="s">
        <v>59564</v>
      </c>
    </row>
    <row r="59320" spans="7:7">
      <c r="G59320" s="162" t="s">
        <v>59565</v>
      </c>
    </row>
    <row r="59321" spans="7:7">
      <c r="G59321" s="162" t="s">
        <v>59566</v>
      </c>
    </row>
    <row r="59322" spans="7:7">
      <c r="G59322" s="162" t="s">
        <v>59567</v>
      </c>
    </row>
    <row r="59323" spans="7:7">
      <c r="G59323" s="162" t="s">
        <v>59568</v>
      </c>
    </row>
    <row r="59324" spans="7:7">
      <c r="G59324" s="162" t="s">
        <v>59569</v>
      </c>
    </row>
    <row r="59325" spans="7:7">
      <c r="G59325" s="162" t="s">
        <v>59570</v>
      </c>
    </row>
    <row r="59326" spans="7:7">
      <c r="G59326" s="162" t="s">
        <v>59571</v>
      </c>
    </row>
    <row r="59327" spans="7:7">
      <c r="G59327" s="162" t="s">
        <v>59572</v>
      </c>
    </row>
    <row r="59328" spans="7:7">
      <c r="G59328" s="162" t="s">
        <v>59573</v>
      </c>
    </row>
    <row r="59329" spans="7:7">
      <c r="G59329" s="162" t="s">
        <v>59574</v>
      </c>
    </row>
    <row r="59330" spans="7:7">
      <c r="G59330" s="162" t="s">
        <v>59575</v>
      </c>
    </row>
    <row r="59331" spans="7:7">
      <c r="G59331" s="162" t="s">
        <v>59576</v>
      </c>
    </row>
    <row r="59332" spans="7:7">
      <c r="G59332" s="162" t="s">
        <v>59577</v>
      </c>
    </row>
    <row r="59333" spans="7:7">
      <c r="G59333" s="162" t="s">
        <v>59578</v>
      </c>
    </row>
    <row r="59334" spans="7:7">
      <c r="G59334" s="162" t="s">
        <v>59579</v>
      </c>
    </row>
    <row r="59335" spans="7:7">
      <c r="G59335" s="162" t="s">
        <v>59580</v>
      </c>
    </row>
    <row r="59336" spans="7:7">
      <c r="G59336" s="162" t="s">
        <v>59581</v>
      </c>
    </row>
    <row r="59337" spans="7:7">
      <c r="G59337" s="162" t="s">
        <v>59582</v>
      </c>
    </row>
    <row r="59338" spans="7:7">
      <c r="G59338" s="162" t="s">
        <v>59583</v>
      </c>
    </row>
    <row r="59339" spans="7:7">
      <c r="G59339" s="162" t="s">
        <v>59584</v>
      </c>
    </row>
    <row r="59340" spans="7:7">
      <c r="G59340" s="162" t="s">
        <v>59585</v>
      </c>
    </row>
    <row r="59341" spans="7:7">
      <c r="G59341" s="162" t="s">
        <v>59586</v>
      </c>
    </row>
    <row r="59342" spans="7:7">
      <c r="G59342" s="162" t="s">
        <v>59587</v>
      </c>
    </row>
    <row r="59343" spans="7:7">
      <c r="G59343" s="162" t="s">
        <v>59588</v>
      </c>
    </row>
    <row r="59344" spans="7:7">
      <c r="G59344" s="162" t="s">
        <v>59589</v>
      </c>
    </row>
    <row r="59345" spans="7:7">
      <c r="G59345" s="162" t="s">
        <v>59590</v>
      </c>
    </row>
    <row r="59346" spans="7:7">
      <c r="G59346" s="162" t="s">
        <v>59591</v>
      </c>
    </row>
    <row r="59347" spans="7:7">
      <c r="G59347" s="162" t="s">
        <v>59592</v>
      </c>
    </row>
    <row r="59348" spans="7:7">
      <c r="G59348" s="162" t="s">
        <v>59593</v>
      </c>
    </row>
    <row r="59349" spans="7:7">
      <c r="G59349" s="162" t="s">
        <v>59594</v>
      </c>
    </row>
    <row r="59350" spans="7:7">
      <c r="G59350" s="162" t="s">
        <v>59595</v>
      </c>
    </row>
    <row r="59351" spans="7:7">
      <c r="G59351" s="162" t="s">
        <v>59596</v>
      </c>
    </row>
    <row r="59352" spans="7:7">
      <c r="G59352" s="162" t="s">
        <v>59597</v>
      </c>
    </row>
    <row r="59353" spans="7:7">
      <c r="G59353" s="162" t="s">
        <v>59598</v>
      </c>
    </row>
    <row r="59354" spans="7:7">
      <c r="G59354" s="162" t="s">
        <v>59599</v>
      </c>
    </row>
    <row r="59355" spans="7:7">
      <c r="G59355" s="162" t="s">
        <v>59600</v>
      </c>
    </row>
    <row r="59356" spans="7:7">
      <c r="G59356" s="162" t="s">
        <v>59601</v>
      </c>
    </row>
    <row r="59357" spans="7:7">
      <c r="G59357" s="162" t="s">
        <v>59602</v>
      </c>
    </row>
    <row r="59358" spans="7:7">
      <c r="G59358" s="162" t="s">
        <v>59603</v>
      </c>
    </row>
    <row r="59359" spans="7:7">
      <c r="G59359" s="162" t="s">
        <v>59604</v>
      </c>
    </row>
    <row r="59360" spans="7:7">
      <c r="G59360" s="162" t="s">
        <v>59605</v>
      </c>
    </row>
    <row r="59361" spans="7:7">
      <c r="G59361" s="162" t="s">
        <v>59606</v>
      </c>
    </row>
    <row r="59362" spans="7:7">
      <c r="G59362" s="162" t="s">
        <v>59607</v>
      </c>
    </row>
    <row r="59363" spans="7:7">
      <c r="G59363" s="162" t="s">
        <v>59608</v>
      </c>
    </row>
    <row r="59364" spans="7:7">
      <c r="G59364" s="162" t="s">
        <v>59609</v>
      </c>
    </row>
    <row r="59365" spans="7:7">
      <c r="G59365" s="162" t="s">
        <v>59610</v>
      </c>
    </row>
    <row r="59366" spans="7:7">
      <c r="G59366" s="162" t="s">
        <v>59611</v>
      </c>
    </row>
    <row r="59367" spans="7:7">
      <c r="G59367" s="162" t="s">
        <v>59612</v>
      </c>
    </row>
    <row r="59368" spans="7:7">
      <c r="G59368" s="162" t="s">
        <v>59613</v>
      </c>
    </row>
    <row r="59369" spans="7:7">
      <c r="G59369" s="162" t="s">
        <v>59614</v>
      </c>
    </row>
    <row r="59370" spans="7:7">
      <c r="G59370" s="162" t="s">
        <v>59615</v>
      </c>
    </row>
    <row r="59371" spans="7:7">
      <c r="G59371" s="162" t="s">
        <v>59616</v>
      </c>
    </row>
    <row r="59372" spans="7:7">
      <c r="G59372" s="162" t="s">
        <v>59617</v>
      </c>
    </row>
    <row r="59373" spans="7:7">
      <c r="G59373" s="162" t="s">
        <v>59618</v>
      </c>
    </row>
    <row r="59374" spans="7:7">
      <c r="G59374" s="162" t="s">
        <v>59619</v>
      </c>
    </row>
    <row r="59375" spans="7:7">
      <c r="G59375" s="162" t="s">
        <v>59620</v>
      </c>
    </row>
    <row r="59376" spans="7:7">
      <c r="G59376" s="162" t="s">
        <v>59621</v>
      </c>
    </row>
    <row r="59377" spans="7:7">
      <c r="G59377" s="162" t="s">
        <v>59622</v>
      </c>
    </row>
    <row r="59378" spans="7:7">
      <c r="G59378" s="162" t="s">
        <v>59623</v>
      </c>
    </row>
    <row r="59379" spans="7:7">
      <c r="G59379" s="162" t="s">
        <v>59624</v>
      </c>
    </row>
    <row r="59380" spans="7:7">
      <c r="G59380" s="162" t="s">
        <v>59625</v>
      </c>
    </row>
    <row r="59381" spans="7:7">
      <c r="G59381" s="162" t="s">
        <v>59626</v>
      </c>
    </row>
    <row r="59382" spans="7:7">
      <c r="G59382" s="162" t="s">
        <v>59627</v>
      </c>
    </row>
    <row r="59383" spans="7:7">
      <c r="G59383" s="162" t="s">
        <v>59628</v>
      </c>
    </row>
    <row r="59384" spans="7:7">
      <c r="G59384" s="162" t="s">
        <v>59629</v>
      </c>
    </row>
    <row r="59385" spans="7:7">
      <c r="G59385" s="162" t="s">
        <v>59630</v>
      </c>
    </row>
    <row r="59386" spans="7:7">
      <c r="G59386" s="162" t="s">
        <v>59631</v>
      </c>
    </row>
    <row r="59387" spans="7:7">
      <c r="G59387" s="162" t="s">
        <v>59632</v>
      </c>
    </row>
    <row r="59388" spans="7:7">
      <c r="G59388" s="162" t="s">
        <v>59633</v>
      </c>
    </row>
    <row r="59389" spans="7:7">
      <c r="G59389" s="162" t="s">
        <v>59634</v>
      </c>
    </row>
    <row r="59390" spans="7:7">
      <c r="G59390" s="162" t="s">
        <v>59635</v>
      </c>
    </row>
    <row r="59391" spans="7:7">
      <c r="G59391" s="162" t="s">
        <v>59636</v>
      </c>
    </row>
    <row r="59392" spans="7:7">
      <c r="G59392" s="162" t="s">
        <v>59637</v>
      </c>
    </row>
    <row r="59393" spans="7:7">
      <c r="G59393" s="162" t="s">
        <v>59638</v>
      </c>
    </row>
    <row r="59394" spans="7:7">
      <c r="G59394" s="162" t="s">
        <v>59639</v>
      </c>
    </row>
    <row r="59395" spans="7:7">
      <c r="G59395" s="162" t="s">
        <v>59640</v>
      </c>
    </row>
    <row r="59396" spans="7:7">
      <c r="G59396" s="162" t="s">
        <v>59641</v>
      </c>
    </row>
    <row r="59397" spans="7:7">
      <c r="G59397" s="162" t="s">
        <v>59642</v>
      </c>
    </row>
    <row r="59398" spans="7:7">
      <c r="G59398" s="162" t="s">
        <v>59643</v>
      </c>
    </row>
    <row r="59399" spans="7:7">
      <c r="G59399" s="162" t="s">
        <v>59644</v>
      </c>
    </row>
    <row r="59400" spans="7:7">
      <c r="G59400" s="162" t="s">
        <v>59645</v>
      </c>
    </row>
    <row r="59401" spans="7:7">
      <c r="G59401" s="162" t="s">
        <v>59646</v>
      </c>
    </row>
    <row r="59402" spans="7:7">
      <c r="G59402" s="162" t="s">
        <v>59647</v>
      </c>
    </row>
    <row r="59403" spans="7:7">
      <c r="G59403" s="162" t="s">
        <v>59648</v>
      </c>
    </row>
    <row r="59404" spans="7:7">
      <c r="G59404" s="162" t="s">
        <v>59649</v>
      </c>
    </row>
    <row r="59405" spans="7:7">
      <c r="G59405" s="162" t="s">
        <v>59650</v>
      </c>
    </row>
    <row r="59406" spans="7:7">
      <c r="G59406" s="162" t="s">
        <v>59651</v>
      </c>
    </row>
    <row r="59407" spans="7:7">
      <c r="G59407" s="162" t="s">
        <v>59652</v>
      </c>
    </row>
    <row r="59408" spans="7:7">
      <c r="G59408" s="162" t="s">
        <v>59653</v>
      </c>
    </row>
    <row r="59409" spans="7:7">
      <c r="G59409" s="162" t="s">
        <v>59654</v>
      </c>
    </row>
    <row r="59410" spans="7:7">
      <c r="G59410" s="162" t="s">
        <v>59655</v>
      </c>
    </row>
    <row r="59411" spans="7:7">
      <c r="G59411" s="162" t="s">
        <v>59656</v>
      </c>
    </row>
    <row r="59412" spans="7:7">
      <c r="G59412" s="162" t="s">
        <v>59657</v>
      </c>
    </row>
    <row r="59413" spans="7:7">
      <c r="G59413" s="162" t="s">
        <v>59658</v>
      </c>
    </row>
    <row r="59414" spans="7:7">
      <c r="G59414" s="162" t="s">
        <v>59659</v>
      </c>
    </row>
    <row r="59415" spans="7:7">
      <c r="G59415" s="162" t="s">
        <v>59660</v>
      </c>
    </row>
    <row r="59416" spans="7:7">
      <c r="G59416" s="162" t="s">
        <v>59661</v>
      </c>
    </row>
    <row r="59417" spans="7:7">
      <c r="G59417" s="162" t="s">
        <v>59662</v>
      </c>
    </row>
    <row r="59418" spans="7:7">
      <c r="G59418" s="162" t="s">
        <v>59663</v>
      </c>
    </row>
    <row r="59419" spans="7:7">
      <c r="G59419" s="162" t="s">
        <v>59664</v>
      </c>
    </row>
    <row r="59420" spans="7:7">
      <c r="G59420" s="162" t="s">
        <v>59665</v>
      </c>
    </row>
    <row r="59421" spans="7:7">
      <c r="G59421" s="162" t="s">
        <v>59666</v>
      </c>
    </row>
    <row r="59422" spans="7:7">
      <c r="G59422" s="162" t="s">
        <v>59667</v>
      </c>
    </row>
    <row r="59423" spans="7:7">
      <c r="G59423" s="162" t="s">
        <v>59668</v>
      </c>
    </row>
    <row r="59424" spans="7:7">
      <c r="G59424" s="162" t="s">
        <v>59669</v>
      </c>
    </row>
    <row r="59425" spans="7:7">
      <c r="G59425" s="162" t="s">
        <v>59670</v>
      </c>
    </row>
    <row r="59426" spans="7:7">
      <c r="G59426" s="162" t="s">
        <v>59671</v>
      </c>
    </row>
    <row r="59427" spans="7:7">
      <c r="G59427" s="162" t="s">
        <v>59672</v>
      </c>
    </row>
    <row r="59428" spans="7:7">
      <c r="G59428" s="162" t="s">
        <v>59673</v>
      </c>
    </row>
    <row r="59429" spans="7:7">
      <c r="G59429" s="162" t="s">
        <v>59674</v>
      </c>
    </row>
    <row r="59430" spans="7:7">
      <c r="G59430" s="162" t="s">
        <v>59675</v>
      </c>
    </row>
    <row r="59431" spans="7:7">
      <c r="G59431" s="162" t="s">
        <v>59676</v>
      </c>
    </row>
    <row r="59432" spans="7:7">
      <c r="G59432" s="162" t="s">
        <v>59677</v>
      </c>
    </row>
    <row r="59433" spans="7:7">
      <c r="G59433" s="162" t="s">
        <v>59678</v>
      </c>
    </row>
    <row r="59434" spans="7:7">
      <c r="G59434" s="162" t="s">
        <v>59679</v>
      </c>
    </row>
    <row r="59435" spans="7:7">
      <c r="G59435" s="162" t="s">
        <v>59680</v>
      </c>
    </row>
    <row r="59436" spans="7:7">
      <c r="G59436" s="162" t="s">
        <v>59681</v>
      </c>
    </row>
    <row r="59437" spans="7:7">
      <c r="G59437" s="162" t="s">
        <v>59682</v>
      </c>
    </row>
    <row r="59438" spans="7:7">
      <c r="G59438" s="162" t="s">
        <v>59683</v>
      </c>
    </row>
    <row r="59439" spans="7:7">
      <c r="G59439" s="162" t="s">
        <v>59684</v>
      </c>
    </row>
    <row r="59440" spans="7:7">
      <c r="G59440" s="162" t="s">
        <v>59685</v>
      </c>
    </row>
    <row r="59441" spans="7:7">
      <c r="G59441" s="162" t="s">
        <v>59686</v>
      </c>
    </row>
    <row r="59442" spans="7:7">
      <c r="G59442" s="162" t="s">
        <v>59687</v>
      </c>
    </row>
    <row r="59443" spans="7:7">
      <c r="G59443" s="162" t="s">
        <v>59688</v>
      </c>
    </row>
    <row r="59444" spans="7:7">
      <c r="G59444" s="162" t="s">
        <v>59689</v>
      </c>
    </row>
    <row r="59445" spans="7:7">
      <c r="G59445" s="162" t="s">
        <v>59690</v>
      </c>
    </row>
    <row r="59446" spans="7:7">
      <c r="G59446" s="162" t="s">
        <v>59691</v>
      </c>
    </row>
    <row r="59447" spans="7:7">
      <c r="G59447" s="162" t="s">
        <v>59692</v>
      </c>
    </row>
    <row r="59448" spans="7:7">
      <c r="G59448" s="162" t="s">
        <v>59693</v>
      </c>
    </row>
    <row r="59449" spans="7:7">
      <c r="G59449" s="162" t="s">
        <v>59694</v>
      </c>
    </row>
    <row r="59450" spans="7:7">
      <c r="G59450" s="162" t="s">
        <v>59695</v>
      </c>
    </row>
    <row r="59451" spans="7:7">
      <c r="G59451" s="162" t="s">
        <v>59696</v>
      </c>
    </row>
    <row r="59452" spans="7:7">
      <c r="G59452" s="162" t="s">
        <v>59697</v>
      </c>
    </row>
    <row r="59453" spans="7:7">
      <c r="G59453" s="162" t="s">
        <v>59698</v>
      </c>
    </row>
    <row r="59454" spans="7:7">
      <c r="G59454" s="162" t="s">
        <v>59699</v>
      </c>
    </row>
    <row r="59455" spans="7:7">
      <c r="G59455" s="162" t="s">
        <v>59700</v>
      </c>
    </row>
    <row r="59456" spans="7:7">
      <c r="G59456" s="162" t="s">
        <v>59701</v>
      </c>
    </row>
    <row r="59457" spans="7:7">
      <c r="G59457" s="162" t="s">
        <v>59702</v>
      </c>
    </row>
    <row r="59458" spans="7:7">
      <c r="G59458" s="162" t="s">
        <v>59703</v>
      </c>
    </row>
    <row r="59459" spans="7:7">
      <c r="G59459" s="162" t="s">
        <v>59704</v>
      </c>
    </row>
    <row r="59460" spans="7:7">
      <c r="G59460" s="162" t="s">
        <v>59705</v>
      </c>
    </row>
    <row r="59461" spans="7:7">
      <c r="G59461" s="162" t="s">
        <v>59706</v>
      </c>
    </row>
    <row r="59462" spans="7:7">
      <c r="G59462" s="162" t="s">
        <v>59707</v>
      </c>
    </row>
    <row r="59463" spans="7:7">
      <c r="G59463" s="162" t="s">
        <v>59708</v>
      </c>
    </row>
    <row r="59464" spans="7:7">
      <c r="G59464" s="162" t="s">
        <v>59709</v>
      </c>
    </row>
    <row r="59465" spans="7:7">
      <c r="G59465" s="162" t="s">
        <v>59710</v>
      </c>
    </row>
    <row r="59466" spans="7:7">
      <c r="G59466" s="162" t="s">
        <v>59711</v>
      </c>
    </row>
    <row r="59467" spans="7:7">
      <c r="G59467" s="162" t="s">
        <v>59712</v>
      </c>
    </row>
    <row r="59468" spans="7:7">
      <c r="G59468" s="162" t="s">
        <v>59713</v>
      </c>
    </row>
    <row r="59469" spans="7:7">
      <c r="G59469" s="162" t="s">
        <v>59714</v>
      </c>
    </row>
    <row r="59470" spans="7:7">
      <c r="G59470" s="162" t="s">
        <v>59715</v>
      </c>
    </row>
    <row r="59471" spans="7:7">
      <c r="G59471" s="162" t="s">
        <v>59716</v>
      </c>
    </row>
    <row r="59472" spans="7:7">
      <c r="G59472" s="162" t="s">
        <v>59717</v>
      </c>
    </row>
    <row r="59473" spans="7:7">
      <c r="G59473" s="162" t="s">
        <v>59718</v>
      </c>
    </row>
    <row r="59474" spans="7:7">
      <c r="G59474" s="162" t="s">
        <v>59719</v>
      </c>
    </row>
    <row r="59475" spans="7:7">
      <c r="G59475" s="162" t="s">
        <v>59720</v>
      </c>
    </row>
    <row r="59476" spans="7:7">
      <c r="G59476" s="162" t="s">
        <v>59721</v>
      </c>
    </row>
    <row r="59477" spans="7:7">
      <c r="G59477" s="162" t="s">
        <v>59722</v>
      </c>
    </row>
    <row r="59478" spans="7:7">
      <c r="G59478" s="162" t="s">
        <v>59723</v>
      </c>
    </row>
    <row r="59479" spans="7:7">
      <c r="G59479" s="162" t="s">
        <v>59724</v>
      </c>
    </row>
    <row r="59480" spans="7:7">
      <c r="G59480" s="162" t="s">
        <v>59725</v>
      </c>
    </row>
    <row r="59481" spans="7:7">
      <c r="G59481" s="162" t="s">
        <v>59726</v>
      </c>
    </row>
    <row r="59482" spans="7:7">
      <c r="G59482" s="162" t="s">
        <v>59727</v>
      </c>
    </row>
    <row r="59483" spans="7:7">
      <c r="G59483" s="162" t="s">
        <v>59728</v>
      </c>
    </row>
    <row r="59484" spans="7:7">
      <c r="G59484" s="162" t="s">
        <v>59729</v>
      </c>
    </row>
    <row r="59485" spans="7:7">
      <c r="G59485" s="162" t="s">
        <v>59730</v>
      </c>
    </row>
    <row r="59486" spans="7:7">
      <c r="G59486" s="162" t="s">
        <v>59731</v>
      </c>
    </row>
    <row r="59487" spans="7:7">
      <c r="G59487" s="162" t="s">
        <v>59732</v>
      </c>
    </row>
    <row r="59488" spans="7:7">
      <c r="G59488" s="162" t="s">
        <v>59733</v>
      </c>
    </row>
    <row r="59489" spans="7:7">
      <c r="G59489" s="162" t="s">
        <v>59734</v>
      </c>
    </row>
    <row r="59490" spans="7:7">
      <c r="G59490" s="162" t="s">
        <v>59735</v>
      </c>
    </row>
    <row r="59491" spans="7:7">
      <c r="G59491" s="162" t="s">
        <v>59736</v>
      </c>
    </row>
    <row r="59492" spans="7:7">
      <c r="G59492" s="162" t="s">
        <v>59737</v>
      </c>
    </row>
    <row r="59493" spans="7:7">
      <c r="G59493" s="162" t="s">
        <v>59738</v>
      </c>
    </row>
    <row r="59494" spans="7:7">
      <c r="G59494" s="162" t="s">
        <v>59739</v>
      </c>
    </row>
    <row r="59495" spans="7:7">
      <c r="G59495" s="162" t="s">
        <v>59740</v>
      </c>
    </row>
    <row r="59496" spans="7:7">
      <c r="G59496" s="162" t="s">
        <v>59741</v>
      </c>
    </row>
    <row r="59497" spans="7:7">
      <c r="G59497" s="162" t="s">
        <v>59742</v>
      </c>
    </row>
    <row r="59498" spans="7:7">
      <c r="G59498" s="162" t="s">
        <v>59743</v>
      </c>
    </row>
    <row r="59499" spans="7:7">
      <c r="G59499" s="162" t="s">
        <v>59744</v>
      </c>
    </row>
    <row r="59500" spans="7:7">
      <c r="G59500" s="162" t="s">
        <v>59745</v>
      </c>
    </row>
    <row r="59501" spans="7:7">
      <c r="G59501" s="162" t="s">
        <v>59746</v>
      </c>
    </row>
    <row r="59502" spans="7:7">
      <c r="G59502" s="162" t="s">
        <v>59747</v>
      </c>
    </row>
    <row r="59503" spans="7:7">
      <c r="G59503" s="162" t="s">
        <v>59748</v>
      </c>
    </row>
    <row r="59504" spans="7:7">
      <c r="G59504" s="162" t="s">
        <v>59749</v>
      </c>
    </row>
    <row r="59505" spans="7:7">
      <c r="G59505" s="162" t="s">
        <v>59750</v>
      </c>
    </row>
    <row r="59506" spans="7:7">
      <c r="G59506" s="162" t="s">
        <v>59751</v>
      </c>
    </row>
    <row r="59507" spans="7:7">
      <c r="G59507" s="162" t="s">
        <v>59752</v>
      </c>
    </row>
    <row r="59508" spans="7:7">
      <c r="G59508" s="162" t="s">
        <v>59753</v>
      </c>
    </row>
    <row r="59509" spans="7:7">
      <c r="G59509" s="162" t="s">
        <v>59754</v>
      </c>
    </row>
    <row r="59510" spans="7:7">
      <c r="G59510" s="162" t="s">
        <v>59755</v>
      </c>
    </row>
    <row r="59511" spans="7:7">
      <c r="G59511" s="162" t="s">
        <v>59756</v>
      </c>
    </row>
    <row r="59512" spans="7:7">
      <c r="G59512" s="162" t="s">
        <v>59757</v>
      </c>
    </row>
    <row r="59513" spans="7:7">
      <c r="G59513" s="162" t="s">
        <v>59758</v>
      </c>
    </row>
    <row r="59514" spans="7:7">
      <c r="G59514" s="162" t="s">
        <v>59759</v>
      </c>
    </row>
    <row r="59515" spans="7:7">
      <c r="G59515" s="162" t="s">
        <v>59760</v>
      </c>
    </row>
    <row r="59516" spans="7:7">
      <c r="G59516" s="162" t="s">
        <v>59761</v>
      </c>
    </row>
    <row r="59517" spans="7:7">
      <c r="G59517" s="162" t="s">
        <v>59762</v>
      </c>
    </row>
    <row r="59518" spans="7:7">
      <c r="G59518" s="162" t="s">
        <v>59763</v>
      </c>
    </row>
    <row r="59519" spans="7:7">
      <c r="G59519" s="162" t="s">
        <v>59764</v>
      </c>
    </row>
    <row r="59520" spans="7:7">
      <c r="G59520" s="162" t="s">
        <v>59765</v>
      </c>
    </row>
    <row r="59521" spans="7:7">
      <c r="G59521" s="162" t="s">
        <v>59766</v>
      </c>
    </row>
    <row r="59522" spans="7:7">
      <c r="G59522" s="162" t="s">
        <v>59767</v>
      </c>
    </row>
    <row r="59523" spans="7:7">
      <c r="G59523" s="162" t="s">
        <v>59768</v>
      </c>
    </row>
    <row r="59524" spans="7:7">
      <c r="G59524" s="162" t="s">
        <v>59769</v>
      </c>
    </row>
    <row r="59525" spans="7:7">
      <c r="G59525" s="162" t="s">
        <v>59770</v>
      </c>
    </row>
    <row r="59526" spans="7:7">
      <c r="G59526" s="162" t="s">
        <v>59771</v>
      </c>
    </row>
    <row r="59527" spans="7:7">
      <c r="G59527" s="162" t="s">
        <v>59772</v>
      </c>
    </row>
    <row r="59528" spans="7:7">
      <c r="G59528" s="162" t="s">
        <v>59773</v>
      </c>
    </row>
    <row r="59529" spans="7:7">
      <c r="G59529" s="162" t="s">
        <v>59774</v>
      </c>
    </row>
    <row r="59530" spans="7:7">
      <c r="G59530" s="162" t="s">
        <v>59775</v>
      </c>
    </row>
    <row r="59531" spans="7:7">
      <c r="G59531" s="162" t="s">
        <v>59776</v>
      </c>
    </row>
    <row r="59532" spans="7:7">
      <c r="G59532" s="162" t="s">
        <v>59777</v>
      </c>
    </row>
    <row r="59533" spans="7:7">
      <c r="G59533" s="162" t="s">
        <v>59778</v>
      </c>
    </row>
    <row r="59534" spans="7:7">
      <c r="G59534" s="162" t="s">
        <v>59779</v>
      </c>
    </row>
    <row r="59535" spans="7:7">
      <c r="G59535" s="162" t="s">
        <v>59780</v>
      </c>
    </row>
    <row r="59536" spans="7:7">
      <c r="G59536" s="162" t="s">
        <v>59781</v>
      </c>
    </row>
    <row r="59537" spans="7:7">
      <c r="G59537" s="162" t="s">
        <v>59782</v>
      </c>
    </row>
    <row r="59538" spans="7:7">
      <c r="G59538" s="162" t="s">
        <v>59783</v>
      </c>
    </row>
    <row r="59539" spans="7:7">
      <c r="G59539" s="162" t="s">
        <v>59784</v>
      </c>
    </row>
    <row r="59540" spans="7:7">
      <c r="G59540" s="162" t="s">
        <v>59785</v>
      </c>
    </row>
    <row r="59541" spans="7:7">
      <c r="G59541" s="162" t="s">
        <v>59786</v>
      </c>
    </row>
    <row r="59542" spans="7:7">
      <c r="G59542" s="162" t="s">
        <v>59787</v>
      </c>
    </row>
    <row r="59543" spans="7:7">
      <c r="G59543" s="162" t="s">
        <v>59788</v>
      </c>
    </row>
    <row r="59544" spans="7:7">
      <c r="G59544" s="162" t="s">
        <v>59789</v>
      </c>
    </row>
    <row r="59545" spans="7:7">
      <c r="G59545" s="162" t="s">
        <v>59790</v>
      </c>
    </row>
    <row r="59546" spans="7:7">
      <c r="G59546" s="162" t="s">
        <v>59791</v>
      </c>
    </row>
    <row r="59547" spans="7:7">
      <c r="G59547" s="162" t="s">
        <v>59792</v>
      </c>
    </row>
    <row r="59548" spans="7:7">
      <c r="G59548" s="162" t="s">
        <v>59793</v>
      </c>
    </row>
    <row r="59549" spans="7:7">
      <c r="G59549" s="162" t="s">
        <v>59794</v>
      </c>
    </row>
    <row r="59550" spans="7:7">
      <c r="G59550" s="162" t="s">
        <v>59795</v>
      </c>
    </row>
    <row r="59551" spans="7:7">
      <c r="G59551" s="162" t="s">
        <v>59796</v>
      </c>
    </row>
    <row r="59552" spans="7:7">
      <c r="G59552" s="162" t="s">
        <v>59797</v>
      </c>
    </row>
    <row r="59553" spans="7:7">
      <c r="G59553" s="162" t="s">
        <v>59798</v>
      </c>
    </row>
    <row r="59554" spans="7:7">
      <c r="G59554" s="162" t="s">
        <v>59799</v>
      </c>
    </row>
    <row r="59555" spans="7:7">
      <c r="G59555" s="162" t="s">
        <v>59800</v>
      </c>
    </row>
    <row r="59556" spans="7:7">
      <c r="G59556" s="162" t="s">
        <v>59801</v>
      </c>
    </row>
    <row r="59557" spans="7:7">
      <c r="G59557" s="162" t="s">
        <v>59802</v>
      </c>
    </row>
    <row r="59558" spans="7:7">
      <c r="G59558" s="162" t="s">
        <v>59803</v>
      </c>
    </row>
    <row r="59559" spans="7:7">
      <c r="G59559" s="162" t="s">
        <v>59804</v>
      </c>
    </row>
    <row r="59560" spans="7:7">
      <c r="G59560" s="162" t="s">
        <v>59805</v>
      </c>
    </row>
    <row r="59561" spans="7:7">
      <c r="G59561" s="162" t="s">
        <v>59806</v>
      </c>
    </row>
    <row r="59562" spans="7:7">
      <c r="G59562" s="162" t="s">
        <v>59807</v>
      </c>
    </row>
    <row r="59563" spans="7:7">
      <c r="G59563" s="162" t="s">
        <v>59808</v>
      </c>
    </row>
    <row r="59564" spans="7:7">
      <c r="G59564" s="162" t="s">
        <v>59809</v>
      </c>
    </row>
    <row r="59565" spans="7:7">
      <c r="G59565" s="162" t="s">
        <v>59810</v>
      </c>
    </row>
    <row r="59566" spans="7:7">
      <c r="G59566" s="162" t="s">
        <v>59811</v>
      </c>
    </row>
    <row r="59567" spans="7:7">
      <c r="G59567" s="162" t="s">
        <v>59812</v>
      </c>
    </row>
    <row r="59568" spans="7:7">
      <c r="G59568" s="162" t="s">
        <v>59813</v>
      </c>
    </row>
    <row r="59569" spans="7:7">
      <c r="G59569" s="162" t="s">
        <v>59814</v>
      </c>
    </row>
    <row r="59570" spans="7:7">
      <c r="G59570" s="162" t="s">
        <v>59815</v>
      </c>
    </row>
    <row r="59571" spans="7:7">
      <c r="G59571" s="162" t="s">
        <v>59816</v>
      </c>
    </row>
    <row r="59572" spans="7:7">
      <c r="G59572" s="162" t="s">
        <v>59817</v>
      </c>
    </row>
    <row r="59573" spans="7:7">
      <c r="G59573" s="162" t="s">
        <v>59818</v>
      </c>
    </row>
    <row r="59574" spans="7:7">
      <c r="G59574" s="162" t="s">
        <v>59819</v>
      </c>
    </row>
    <row r="59575" spans="7:7">
      <c r="G59575" s="162" t="s">
        <v>59820</v>
      </c>
    </row>
    <row r="59576" spans="7:7">
      <c r="G59576" s="162" t="s">
        <v>59821</v>
      </c>
    </row>
    <row r="59577" spans="7:7">
      <c r="G59577" s="162" t="s">
        <v>59822</v>
      </c>
    </row>
    <row r="59578" spans="7:7">
      <c r="G59578" s="162" t="s">
        <v>59823</v>
      </c>
    </row>
    <row r="59579" spans="7:7">
      <c r="G59579" s="162" t="s">
        <v>59824</v>
      </c>
    </row>
    <row r="59580" spans="7:7">
      <c r="G59580" s="162" t="s">
        <v>59825</v>
      </c>
    </row>
    <row r="59581" spans="7:7">
      <c r="G59581" s="162" t="s">
        <v>59826</v>
      </c>
    </row>
    <row r="59582" spans="7:7">
      <c r="G59582" s="162" t="s">
        <v>59827</v>
      </c>
    </row>
    <row r="59583" spans="7:7">
      <c r="G59583" s="162" t="s">
        <v>59828</v>
      </c>
    </row>
    <row r="59584" spans="7:7">
      <c r="G59584" s="162" t="s">
        <v>59829</v>
      </c>
    </row>
    <row r="59585" spans="7:7">
      <c r="G59585" s="162" t="s">
        <v>59830</v>
      </c>
    </row>
    <row r="59586" spans="7:7">
      <c r="G59586" s="162" t="s">
        <v>59831</v>
      </c>
    </row>
    <row r="59587" spans="7:7">
      <c r="G59587" s="162" t="s">
        <v>59832</v>
      </c>
    </row>
    <row r="59588" spans="7:7">
      <c r="G59588" s="162" t="s">
        <v>59833</v>
      </c>
    </row>
    <row r="59589" spans="7:7">
      <c r="G59589" s="162" t="s">
        <v>59834</v>
      </c>
    </row>
    <row r="59590" spans="7:7">
      <c r="G59590" s="162" t="s">
        <v>59835</v>
      </c>
    </row>
    <row r="59591" spans="7:7">
      <c r="G59591" s="162" t="s">
        <v>59836</v>
      </c>
    </row>
    <row r="59592" spans="7:7">
      <c r="G59592" s="162" t="s">
        <v>59837</v>
      </c>
    </row>
    <row r="59593" spans="7:7">
      <c r="G59593" s="162" t="s">
        <v>59838</v>
      </c>
    </row>
    <row r="59594" spans="7:7">
      <c r="G59594" s="162" t="s">
        <v>59839</v>
      </c>
    </row>
    <row r="59595" spans="7:7">
      <c r="G59595" s="162" t="s">
        <v>59840</v>
      </c>
    </row>
    <row r="59596" spans="7:7">
      <c r="G59596" s="162" t="s">
        <v>59841</v>
      </c>
    </row>
    <row r="59597" spans="7:7">
      <c r="G59597" s="162" t="s">
        <v>59842</v>
      </c>
    </row>
    <row r="59598" spans="7:7">
      <c r="G59598" s="162" t="s">
        <v>59843</v>
      </c>
    </row>
    <row r="59599" spans="7:7">
      <c r="G59599" s="162" t="s">
        <v>59844</v>
      </c>
    </row>
    <row r="59600" spans="7:7">
      <c r="G59600" s="162" t="s">
        <v>59845</v>
      </c>
    </row>
    <row r="59601" spans="7:7">
      <c r="G59601" s="162" t="s">
        <v>59846</v>
      </c>
    </row>
    <row r="59602" spans="7:7">
      <c r="G59602" s="162" t="s">
        <v>59847</v>
      </c>
    </row>
    <row r="59603" spans="7:7">
      <c r="G59603" s="162" t="s">
        <v>59848</v>
      </c>
    </row>
    <row r="59604" spans="7:7">
      <c r="G59604" s="162" t="s">
        <v>59849</v>
      </c>
    </row>
    <row r="59605" spans="7:7">
      <c r="G59605" s="162" t="s">
        <v>59850</v>
      </c>
    </row>
    <row r="59606" spans="7:7">
      <c r="G59606" s="162" t="s">
        <v>59851</v>
      </c>
    </row>
    <row r="59607" spans="7:7">
      <c r="G59607" s="162" t="s">
        <v>59852</v>
      </c>
    </row>
    <row r="59608" spans="7:7">
      <c r="G59608" s="162" t="s">
        <v>59853</v>
      </c>
    </row>
    <row r="59609" spans="7:7">
      <c r="G59609" s="162" t="s">
        <v>59854</v>
      </c>
    </row>
    <row r="59610" spans="7:7">
      <c r="G59610" s="162" t="s">
        <v>59855</v>
      </c>
    </row>
    <row r="59611" spans="7:7">
      <c r="G59611" s="162" t="s">
        <v>59856</v>
      </c>
    </row>
    <row r="59612" spans="7:7">
      <c r="G59612" s="162" t="s">
        <v>59857</v>
      </c>
    </row>
    <row r="59613" spans="7:7">
      <c r="G59613" s="162" t="s">
        <v>59858</v>
      </c>
    </row>
    <row r="59614" spans="7:7">
      <c r="G59614" s="162" t="s">
        <v>59859</v>
      </c>
    </row>
    <row r="59615" spans="7:7">
      <c r="G59615" s="162" t="s">
        <v>59860</v>
      </c>
    </row>
    <row r="59616" spans="7:7">
      <c r="G59616" s="162" t="s">
        <v>59861</v>
      </c>
    </row>
    <row r="59617" spans="7:7">
      <c r="G59617" s="162" t="s">
        <v>59862</v>
      </c>
    </row>
    <row r="59618" spans="7:7">
      <c r="G59618" s="162" t="s">
        <v>59863</v>
      </c>
    </row>
    <row r="59619" spans="7:7">
      <c r="G59619" s="162" t="s">
        <v>59864</v>
      </c>
    </row>
    <row r="59620" spans="7:7">
      <c r="G59620" s="162" t="s">
        <v>59865</v>
      </c>
    </row>
    <row r="59621" spans="7:7">
      <c r="G59621" s="162" t="s">
        <v>59866</v>
      </c>
    </row>
    <row r="59622" spans="7:7">
      <c r="G59622" s="162" t="s">
        <v>59867</v>
      </c>
    </row>
    <row r="59623" spans="7:7">
      <c r="G59623" s="162" t="s">
        <v>59868</v>
      </c>
    </row>
    <row r="59624" spans="7:7">
      <c r="G59624" s="162" t="s">
        <v>59869</v>
      </c>
    </row>
    <row r="59625" spans="7:7">
      <c r="G59625" s="162" t="s">
        <v>59870</v>
      </c>
    </row>
    <row r="59626" spans="7:7">
      <c r="G59626" s="162" t="s">
        <v>59871</v>
      </c>
    </row>
    <row r="59627" spans="7:7">
      <c r="G59627" s="162" t="s">
        <v>59872</v>
      </c>
    </row>
    <row r="59628" spans="7:7">
      <c r="G59628" s="162" t="s">
        <v>59873</v>
      </c>
    </row>
    <row r="59629" spans="7:7">
      <c r="G59629" s="162" t="s">
        <v>59874</v>
      </c>
    </row>
    <row r="59630" spans="7:7">
      <c r="G59630" s="162" t="s">
        <v>59875</v>
      </c>
    </row>
    <row r="59631" spans="7:7">
      <c r="G59631" s="162" t="s">
        <v>59876</v>
      </c>
    </row>
    <row r="59632" spans="7:7">
      <c r="G59632" s="162" t="s">
        <v>59877</v>
      </c>
    </row>
    <row r="59633" spans="7:7">
      <c r="G59633" s="162" t="s">
        <v>59878</v>
      </c>
    </row>
    <row r="59634" spans="7:7">
      <c r="G59634" s="162" t="s">
        <v>59879</v>
      </c>
    </row>
    <row r="59635" spans="7:7">
      <c r="G59635" s="162" t="s">
        <v>59880</v>
      </c>
    </row>
    <row r="59636" spans="7:7">
      <c r="G59636" s="162" t="s">
        <v>59881</v>
      </c>
    </row>
    <row r="59637" spans="7:7">
      <c r="G59637" s="162" t="s">
        <v>59882</v>
      </c>
    </row>
    <row r="59638" spans="7:7">
      <c r="G59638" s="162" t="s">
        <v>59883</v>
      </c>
    </row>
    <row r="59639" spans="7:7">
      <c r="G59639" s="162" t="s">
        <v>59884</v>
      </c>
    </row>
    <row r="59640" spans="7:7">
      <c r="G59640" s="162" t="s">
        <v>59885</v>
      </c>
    </row>
    <row r="59641" spans="7:7">
      <c r="G59641" s="162" t="s">
        <v>59886</v>
      </c>
    </row>
    <row r="59642" spans="7:7">
      <c r="G59642" s="162" t="s">
        <v>59887</v>
      </c>
    </row>
    <row r="59643" spans="7:7">
      <c r="G59643" s="162" t="s">
        <v>59888</v>
      </c>
    </row>
    <row r="59644" spans="7:7">
      <c r="G59644" s="162" t="s">
        <v>59889</v>
      </c>
    </row>
    <row r="59645" spans="7:7">
      <c r="G59645" s="162" t="s">
        <v>59890</v>
      </c>
    </row>
    <row r="59646" spans="7:7">
      <c r="G59646" s="162" t="s">
        <v>59891</v>
      </c>
    </row>
    <row r="59647" spans="7:7">
      <c r="G59647" s="162" t="s">
        <v>59892</v>
      </c>
    </row>
    <row r="59648" spans="7:7">
      <c r="G59648" s="162" t="s">
        <v>59893</v>
      </c>
    </row>
    <row r="59649" spans="7:7">
      <c r="G59649" s="162" t="s">
        <v>59894</v>
      </c>
    </row>
    <row r="59650" spans="7:7">
      <c r="G59650" s="162" t="s">
        <v>59895</v>
      </c>
    </row>
    <row r="59651" spans="7:7">
      <c r="G59651" s="162" t="s">
        <v>59896</v>
      </c>
    </row>
    <row r="59652" spans="7:7">
      <c r="G59652" s="162" t="s">
        <v>59897</v>
      </c>
    </row>
    <row r="59653" spans="7:7">
      <c r="G59653" s="162" t="s">
        <v>59898</v>
      </c>
    </row>
    <row r="59654" spans="7:7">
      <c r="G59654" s="162" t="s">
        <v>59899</v>
      </c>
    </row>
    <row r="59655" spans="7:7">
      <c r="G59655" s="162" t="s">
        <v>59900</v>
      </c>
    </row>
    <row r="59656" spans="7:7">
      <c r="G59656" s="162" t="s">
        <v>59901</v>
      </c>
    </row>
    <row r="59657" spans="7:7">
      <c r="G59657" s="162" t="s">
        <v>59902</v>
      </c>
    </row>
    <row r="59658" spans="7:7">
      <c r="G59658" s="162" t="s">
        <v>59903</v>
      </c>
    </row>
    <row r="59659" spans="7:7">
      <c r="G59659" s="162" t="s">
        <v>59904</v>
      </c>
    </row>
    <row r="59660" spans="7:7">
      <c r="G59660" s="162" t="s">
        <v>59905</v>
      </c>
    </row>
    <row r="59661" spans="7:7">
      <c r="G59661" s="162" t="s">
        <v>59906</v>
      </c>
    </row>
    <row r="59662" spans="7:7">
      <c r="G59662" s="162" t="s">
        <v>59907</v>
      </c>
    </row>
    <row r="59663" spans="7:7">
      <c r="G59663" s="162" t="s">
        <v>59908</v>
      </c>
    </row>
    <row r="59664" spans="7:7">
      <c r="G59664" s="162" t="s">
        <v>59909</v>
      </c>
    </row>
    <row r="59665" spans="7:7">
      <c r="G59665" s="162" t="s">
        <v>59910</v>
      </c>
    </row>
    <row r="59666" spans="7:7">
      <c r="G59666" s="162" t="s">
        <v>59911</v>
      </c>
    </row>
    <row r="59667" spans="7:7">
      <c r="G59667" s="162" t="s">
        <v>59912</v>
      </c>
    </row>
    <row r="59668" spans="7:7">
      <c r="G59668" s="162" t="s">
        <v>59913</v>
      </c>
    </row>
    <row r="59669" spans="7:7">
      <c r="G59669" s="162" t="s">
        <v>59914</v>
      </c>
    </row>
    <row r="59670" spans="7:7">
      <c r="G59670" s="162" t="s">
        <v>59915</v>
      </c>
    </row>
    <row r="59671" spans="7:7">
      <c r="G59671" s="162" t="s">
        <v>59916</v>
      </c>
    </row>
    <row r="59672" spans="7:7">
      <c r="G59672" s="162" t="s">
        <v>59917</v>
      </c>
    </row>
    <row r="59673" spans="7:7">
      <c r="G59673" s="162" t="s">
        <v>59918</v>
      </c>
    </row>
    <row r="59674" spans="7:7">
      <c r="G59674" s="162" t="s">
        <v>59919</v>
      </c>
    </row>
    <row r="59675" spans="7:7">
      <c r="G59675" s="162" t="s">
        <v>59920</v>
      </c>
    </row>
    <row r="59676" spans="7:7">
      <c r="G59676" s="162" t="s">
        <v>59921</v>
      </c>
    </row>
    <row r="59677" spans="7:7">
      <c r="G59677" s="162" t="s">
        <v>59922</v>
      </c>
    </row>
    <row r="59678" spans="7:7">
      <c r="G59678" s="162" t="s">
        <v>59923</v>
      </c>
    </row>
    <row r="59679" spans="7:7">
      <c r="G59679" s="162" t="s">
        <v>59924</v>
      </c>
    </row>
    <row r="59680" spans="7:7">
      <c r="G59680" s="162" t="s">
        <v>59925</v>
      </c>
    </row>
    <row r="59681" spans="7:7">
      <c r="G59681" s="162" t="s">
        <v>59926</v>
      </c>
    </row>
    <row r="59682" spans="7:7">
      <c r="G59682" s="162" t="s">
        <v>59927</v>
      </c>
    </row>
    <row r="59683" spans="7:7">
      <c r="G59683" s="162" t="s">
        <v>59928</v>
      </c>
    </row>
    <row r="59684" spans="7:7">
      <c r="G59684" s="162" t="s">
        <v>59929</v>
      </c>
    </row>
    <row r="59685" spans="7:7">
      <c r="G59685" s="162" t="s">
        <v>59930</v>
      </c>
    </row>
    <row r="59686" spans="7:7">
      <c r="G59686" s="162" t="s">
        <v>59931</v>
      </c>
    </row>
    <row r="59687" spans="7:7">
      <c r="G59687" s="162" t="s">
        <v>59932</v>
      </c>
    </row>
    <row r="59688" spans="7:7">
      <c r="G59688" s="162" t="s">
        <v>59933</v>
      </c>
    </row>
    <row r="59689" spans="7:7">
      <c r="G59689" s="162" t="s">
        <v>59934</v>
      </c>
    </row>
    <row r="59690" spans="7:7">
      <c r="G59690" s="162" t="s">
        <v>59935</v>
      </c>
    </row>
    <row r="59691" spans="7:7">
      <c r="G59691" s="162" t="s">
        <v>59936</v>
      </c>
    </row>
    <row r="59692" spans="7:7">
      <c r="G59692" s="162" t="s">
        <v>59937</v>
      </c>
    </row>
    <row r="59693" spans="7:7">
      <c r="G59693" s="162" t="s">
        <v>59938</v>
      </c>
    </row>
    <row r="59694" spans="7:7">
      <c r="G59694" s="162" t="s">
        <v>59939</v>
      </c>
    </row>
    <row r="59695" spans="7:7">
      <c r="G59695" s="162" t="s">
        <v>59940</v>
      </c>
    </row>
    <row r="59696" spans="7:7">
      <c r="G59696" s="162" t="s">
        <v>59941</v>
      </c>
    </row>
    <row r="59697" spans="7:7">
      <c r="G59697" s="162" t="s">
        <v>59942</v>
      </c>
    </row>
    <row r="59698" spans="7:7">
      <c r="G59698" s="162" t="s">
        <v>59943</v>
      </c>
    </row>
    <row r="59699" spans="7:7">
      <c r="G59699" s="162" t="s">
        <v>59944</v>
      </c>
    </row>
    <row r="59700" spans="7:7">
      <c r="G59700" s="162" t="s">
        <v>59945</v>
      </c>
    </row>
    <row r="59701" spans="7:7">
      <c r="G59701" s="162" t="s">
        <v>59946</v>
      </c>
    </row>
    <row r="59702" spans="7:7">
      <c r="G59702" s="162" t="s">
        <v>59947</v>
      </c>
    </row>
    <row r="59703" spans="7:7">
      <c r="G59703" s="162" t="s">
        <v>59948</v>
      </c>
    </row>
    <row r="59704" spans="7:7">
      <c r="G59704" s="162" t="s">
        <v>59949</v>
      </c>
    </row>
    <row r="59705" spans="7:7">
      <c r="G59705" s="162" t="s">
        <v>59950</v>
      </c>
    </row>
    <row r="59706" spans="7:7">
      <c r="G59706" s="162" t="s">
        <v>59951</v>
      </c>
    </row>
    <row r="59707" spans="7:7">
      <c r="G59707" s="162" t="s">
        <v>59952</v>
      </c>
    </row>
    <row r="59708" spans="7:7">
      <c r="G59708" s="162" t="s">
        <v>59953</v>
      </c>
    </row>
    <row r="59709" spans="7:7">
      <c r="G59709" s="162" t="s">
        <v>59954</v>
      </c>
    </row>
    <row r="59710" spans="7:7">
      <c r="G59710" s="162" t="s">
        <v>59955</v>
      </c>
    </row>
    <row r="59711" spans="7:7">
      <c r="G59711" s="162" t="s">
        <v>59956</v>
      </c>
    </row>
    <row r="59712" spans="7:7">
      <c r="G59712" s="162" t="s">
        <v>59957</v>
      </c>
    </row>
    <row r="59713" spans="7:7">
      <c r="G59713" s="162" t="s">
        <v>59958</v>
      </c>
    </row>
    <row r="59714" spans="7:7">
      <c r="G59714" s="162" t="s">
        <v>59959</v>
      </c>
    </row>
    <row r="59715" spans="7:7">
      <c r="G59715" s="162" t="s">
        <v>59960</v>
      </c>
    </row>
    <row r="59716" spans="7:7">
      <c r="G59716" s="162" t="s">
        <v>59961</v>
      </c>
    </row>
    <row r="59717" spans="7:7">
      <c r="G59717" s="162" t="s">
        <v>59962</v>
      </c>
    </row>
    <row r="59718" spans="7:7">
      <c r="G59718" s="162" t="s">
        <v>59963</v>
      </c>
    </row>
    <row r="59719" spans="7:7">
      <c r="G59719" s="162" t="s">
        <v>59964</v>
      </c>
    </row>
    <row r="59720" spans="7:7">
      <c r="G59720" s="162" t="s">
        <v>59965</v>
      </c>
    </row>
    <row r="59721" spans="7:7">
      <c r="G59721" s="162" t="s">
        <v>59966</v>
      </c>
    </row>
    <row r="59722" spans="7:7">
      <c r="G59722" s="162" t="s">
        <v>59967</v>
      </c>
    </row>
    <row r="59723" spans="7:7">
      <c r="G59723" s="162" t="s">
        <v>59968</v>
      </c>
    </row>
    <row r="59724" spans="7:7">
      <c r="G59724" s="162" t="s">
        <v>59969</v>
      </c>
    </row>
    <row r="59725" spans="7:7">
      <c r="G59725" s="162" t="s">
        <v>59970</v>
      </c>
    </row>
    <row r="59726" spans="7:7">
      <c r="G59726" s="162" t="s">
        <v>59971</v>
      </c>
    </row>
    <row r="59727" spans="7:7">
      <c r="G59727" s="162" t="s">
        <v>59972</v>
      </c>
    </row>
    <row r="59728" spans="7:7">
      <c r="G59728" s="162" t="s">
        <v>59973</v>
      </c>
    </row>
    <row r="59729" spans="7:7">
      <c r="G59729" s="162" t="s">
        <v>59974</v>
      </c>
    </row>
    <row r="59730" spans="7:7">
      <c r="G59730" s="162" t="s">
        <v>59975</v>
      </c>
    </row>
    <row r="59731" spans="7:7">
      <c r="G59731" s="162" t="s">
        <v>59976</v>
      </c>
    </row>
    <row r="59732" spans="7:7">
      <c r="G59732" s="162" t="s">
        <v>59977</v>
      </c>
    </row>
    <row r="59733" spans="7:7">
      <c r="G59733" s="162" t="s">
        <v>59978</v>
      </c>
    </row>
    <row r="59734" spans="7:7">
      <c r="G59734" s="162" t="s">
        <v>59979</v>
      </c>
    </row>
    <row r="59735" spans="7:7">
      <c r="G59735" s="162" t="s">
        <v>59980</v>
      </c>
    </row>
    <row r="59736" spans="7:7">
      <c r="G59736" s="162" t="s">
        <v>59981</v>
      </c>
    </row>
    <row r="59737" spans="7:7">
      <c r="G59737" s="162" t="s">
        <v>59982</v>
      </c>
    </row>
    <row r="59738" spans="7:7">
      <c r="G59738" s="162" t="s">
        <v>59983</v>
      </c>
    </row>
    <row r="59739" spans="7:7">
      <c r="G59739" s="162" t="s">
        <v>59984</v>
      </c>
    </row>
    <row r="59740" spans="7:7">
      <c r="G59740" s="162" t="s">
        <v>59985</v>
      </c>
    </row>
    <row r="59741" spans="7:7">
      <c r="G59741" s="162" t="s">
        <v>59986</v>
      </c>
    </row>
    <row r="59742" spans="7:7">
      <c r="G59742" s="162" t="s">
        <v>59987</v>
      </c>
    </row>
    <row r="59743" spans="7:7">
      <c r="G59743" s="162" t="s">
        <v>59988</v>
      </c>
    </row>
    <row r="59744" spans="7:7">
      <c r="G59744" s="162" t="s">
        <v>59989</v>
      </c>
    </row>
    <row r="59745" spans="7:7">
      <c r="G59745" s="162" t="s">
        <v>59990</v>
      </c>
    </row>
    <row r="59746" spans="7:7">
      <c r="G59746" s="162" t="s">
        <v>59991</v>
      </c>
    </row>
    <row r="59747" spans="7:7">
      <c r="G59747" s="162" t="s">
        <v>59992</v>
      </c>
    </row>
    <row r="59748" spans="7:7">
      <c r="G59748" s="162" t="s">
        <v>59993</v>
      </c>
    </row>
    <row r="59749" spans="7:7">
      <c r="G59749" s="162" t="s">
        <v>59994</v>
      </c>
    </row>
    <row r="59750" spans="7:7">
      <c r="G59750" s="162" t="s">
        <v>59995</v>
      </c>
    </row>
    <row r="59751" spans="7:7">
      <c r="G59751" s="162" t="s">
        <v>59996</v>
      </c>
    </row>
    <row r="59752" spans="7:7">
      <c r="G59752" s="162" t="s">
        <v>59997</v>
      </c>
    </row>
    <row r="59753" spans="7:7">
      <c r="G59753" s="162" t="s">
        <v>59998</v>
      </c>
    </row>
    <row r="59754" spans="7:7">
      <c r="G59754" s="162" t="s">
        <v>59999</v>
      </c>
    </row>
    <row r="59755" spans="7:7">
      <c r="G59755" s="162" t="s">
        <v>60000</v>
      </c>
    </row>
    <row r="59756" spans="7:7">
      <c r="G59756" s="162" t="s">
        <v>60001</v>
      </c>
    </row>
    <row r="59757" spans="7:7">
      <c r="G59757" s="162" t="s">
        <v>60002</v>
      </c>
    </row>
    <row r="59758" spans="7:7">
      <c r="G59758" s="162" t="s">
        <v>60003</v>
      </c>
    </row>
    <row r="59759" spans="7:7">
      <c r="G59759" s="162" t="s">
        <v>60004</v>
      </c>
    </row>
    <row r="59760" spans="7:7">
      <c r="G59760" s="162" t="s">
        <v>60005</v>
      </c>
    </row>
    <row r="59761" spans="7:7">
      <c r="G59761" s="162" t="s">
        <v>60006</v>
      </c>
    </row>
    <row r="59762" spans="7:7">
      <c r="G59762" s="162" t="s">
        <v>60007</v>
      </c>
    </row>
    <row r="59763" spans="7:7">
      <c r="G59763" s="162" t="s">
        <v>60008</v>
      </c>
    </row>
    <row r="59764" spans="7:7">
      <c r="G59764" s="162" t="s">
        <v>60009</v>
      </c>
    </row>
    <row r="59765" spans="7:7">
      <c r="G59765" s="162" t="s">
        <v>60010</v>
      </c>
    </row>
    <row r="59766" spans="7:7">
      <c r="G59766" s="162" t="s">
        <v>60011</v>
      </c>
    </row>
    <row r="59767" spans="7:7">
      <c r="G59767" s="162" t="s">
        <v>60012</v>
      </c>
    </row>
    <row r="59768" spans="7:7">
      <c r="G59768" s="162" t="s">
        <v>60013</v>
      </c>
    </row>
    <row r="59769" spans="7:7">
      <c r="G59769" s="162" t="s">
        <v>60014</v>
      </c>
    </row>
    <row r="59770" spans="7:7">
      <c r="G59770" s="162" t="s">
        <v>60015</v>
      </c>
    </row>
    <row r="59771" spans="7:7">
      <c r="G59771" s="162" t="s">
        <v>60016</v>
      </c>
    </row>
    <row r="59772" spans="7:7">
      <c r="G59772" s="162" t="s">
        <v>60017</v>
      </c>
    </row>
    <row r="59773" spans="7:7">
      <c r="G59773" s="162" t="s">
        <v>60018</v>
      </c>
    </row>
    <row r="59774" spans="7:7">
      <c r="G59774" s="162" t="s">
        <v>60019</v>
      </c>
    </row>
    <row r="59775" spans="7:7">
      <c r="G59775" s="162" t="s">
        <v>60020</v>
      </c>
    </row>
    <row r="59776" spans="7:7">
      <c r="G59776" s="162" t="s">
        <v>60021</v>
      </c>
    </row>
    <row r="59777" spans="7:7">
      <c r="G59777" s="162" t="s">
        <v>60022</v>
      </c>
    </row>
    <row r="59778" spans="7:7">
      <c r="G59778" s="162" t="s">
        <v>60023</v>
      </c>
    </row>
    <row r="59779" spans="7:7">
      <c r="G59779" s="162" t="s">
        <v>60024</v>
      </c>
    </row>
    <row r="59780" spans="7:7">
      <c r="G59780" s="162" t="s">
        <v>60025</v>
      </c>
    </row>
    <row r="59781" spans="7:7">
      <c r="G59781" s="162" t="s">
        <v>60026</v>
      </c>
    </row>
    <row r="59782" spans="7:7">
      <c r="G59782" s="162" t="s">
        <v>60027</v>
      </c>
    </row>
    <row r="59783" spans="7:7">
      <c r="G59783" s="162" t="s">
        <v>60028</v>
      </c>
    </row>
    <row r="59784" spans="7:7">
      <c r="G59784" s="162" t="s">
        <v>60029</v>
      </c>
    </row>
    <row r="59785" spans="7:7">
      <c r="G59785" s="162" t="s">
        <v>60030</v>
      </c>
    </row>
    <row r="59786" spans="7:7">
      <c r="G59786" s="162" t="s">
        <v>60031</v>
      </c>
    </row>
    <row r="59787" spans="7:7">
      <c r="G59787" s="162" t="s">
        <v>60032</v>
      </c>
    </row>
    <row r="59788" spans="7:7">
      <c r="G59788" s="162" t="s">
        <v>60033</v>
      </c>
    </row>
    <row r="59789" spans="7:7">
      <c r="G59789" s="162" t="s">
        <v>60034</v>
      </c>
    </row>
    <row r="59790" spans="7:7">
      <c r="G59790" s="162" t="s">
        <v>60035</v>
      </c>
    </row>
    <row r="59791" spans="7:7">
      <c r="G59791" s="162" t="s">
        <v>60036</v>
      </c>
    </row>
    <row r="59792" spans="7:7">
      <c r="G59792" s="162" t="s">
        <v>60037</v>
      </c>
    </row>
    <row r="59793" spans="7:7">
      <c r="G59793" s="162" t="s">
        <v>60038</v>
      </c>
    </row>
    <row r="59794" spans="7:7">
      <c r="G59794" s="162" t="s">
        <v>60039</v>
      </c>
    </row>
    <row r="59795" spans="7:7">
      <c r="G59795" s="162" t="s">
        <v>60040</v>
      </c>
    </row>
    <row r="59796" spans="7:7">
      <c r="G59796" s="162" t="s">
        <v>60041</v>
      </c>
    </row>
    <row r="59797" spans="7:7">
      <c r="G59797" s="162" t="s">
        <v>60042</v>
      </c>
    </row>
    <row r="59798" spans="7:7">
      <c r="G59798" s="162" t="s">
        <v>60043</v>
      </c>
    </row>
    <row r="59799" spans="7:7">
      <c r="G59799" s="162" t="s">
        <v>60044</v>
      </c>
    </row>
    <row r="59800" spans="7:7">
      <c r="G59800" s="162" t="s">
        <v>60045</v>
      </c>
    </row>
    <row r="59801" spans="7:7">
      <c r="G59801" s="162" t="s">
        <v>60046</v>
      </c>
    </row>
    <row r="59802" spans="7:7">
      <c r="G59802" s="162" t="s">
        <v>60047</v>
      </c>
    </row>
    <row r="59803" spans="7:7">
      <c r="G59803" s="162" t="s">
        <v>60048</v>
      </c>
    </row>
    <row r="59804" spans="7:7">
      <c r="G59804" s="162" t="s">
        <v>60049</v>
      </c>
    </row>
    <row r="59805" spans="7:7">
      <c r="G59805" s="162" t="s">
        <v>60050</v>
      </c>
    </row>
    <row r="59806" spans="7:7">
      <c r="G59806" s="162" t="s">
        <v>60051</v>
      </c>
    </row>
    <row r="59807" spans="7:7">
      <c r="G59807" s="162" t="s">
        <v>60052</v>
      </c>
    </row>
    <row r="59808" spans="7:7">
      <c r="G59808" s="162" t="s">
        <v>60053</v>
      </c>
    </row>
    <row r="59809" spans="7:7">
      <c r="G59809" s="162" t="s">
        <v>60054</v>
      </c>
    </row>
    <row r="59810" spans="7:7">
      <c r="G59810" s="162" t="s">
        <v>60055</v>
      </c>
    </row>
    <row r="59811" spans="7:7">
      <c r="G59811" s="162" t="s">
        <v>60056</v>
      </c>
    </row>
    <row r="59812" spans="7:7">
      <c r="G59812" s="162" t="s">
        <v>60057</v>
      </c>
    </row>
    <row r="59813" spans="7:7">
      <c r="G59813" s="162" t="s">
        <v>60058</v>
      </c>
    </row>
    <row r="59814" spans="7:7">
      <c r="G59814" s="162" t="s">
        <v>60059</v>
      </c>
    </row>
    <row r="59815" spans="7:7">
      <c r="G59815" s="162" t="s">
        <v>60060</v>
      </c>
    </row>
    <row r="59816" spans="7:7">
      <c r="G59816" s="162" t="s">
        <v>60061</v>
      </c>
    </row>
    <row r="59817" spans="7:7">
      <c r="G59817" s="162" t="s">
        <v>60062</v>
      </c>
    </row>
    <row r="59818" spans="7:7">
      <c r="G59818" s="162" t="s">
        <v>60063</v>
      </c>
    </row>
    <row r="59819" spans="7:7">
      <c r="G59819" s="162" t="s">
        <v>60064</v>
      </c>
    </row>
    <row r="59820" spans="7:7">
      <c r="G59820" s="162" t="s">
        <v>60065</v>
      </c>
    </row>
    <row r="59821" spans="7:7">
      <c r="G59821" s="162" t="s">
        <v>60066</v>
      </c>
    </row>
    <row r="59822" spans="7:7">
      <c r="G59822" s="162" t="s">
        <v>60067</v>
      </c>
    </row>
    <row r="59823" spans="7:7">
      <c r="G59823" s="162" t="s">
        <v>60068</v>
      </c>
    </row>
    <row r="59824" spans="7:7">
      <c r="G59824" s="162" t="s">
        <v>60069</v>
      </c>
    </row>
    <row r="59825" spans="7:7">
      <c r="G59825" s="162" t="s">
        <v>60070</v>
      </c>
    </row>
    <row r="59826" spans="7:7">
      <c r="G59826" s="162" t="s">
        <v>60071</v>
      </c>
    </row>
    <row r="59827" spans="7:7">
      <c r="G59827" s="162" t="s">
        <v>60072</v>
      </c>
    </row>
    <row r="59828" spans="7:7">
      <c r="G59828" s="162" t="s">
        <v>60073</v>
      </c>
    </row>
    <row r="59829" spans="7:7">
      <c r="G59829" s="162" t="s">
        <v>60074</v>
      </c>
    </row>
    <row r="59830" spans="7:7">
      <c r="G59830" s="162" t="s">
        <v>60075</v>
      </c>
    </row>
    <row r="59831" spans="7:7">
      <c r="G59831" s="162" t="s">
        <v>60076</v>
      </c>
    </row>
    <row r="59832" spans="7:7">
      <c r="G59832" s="162" t="s">
        <v>60077</v>
      </c>
    </row>
    <row r="59833" spans="7:7">
      <c r="G59833" s="162" t="s">
        <v>60078</v>
      </c>
    </row>
    <row r="59834" spans="7:7">
      <c r="G59834" s="162" t="s">
        <v>60079</v>
      </c>
    </row>
    <row r="59835" spans="7:7">
      <c r="G59835" s="162" t="s">
        <v>60080</v>
      </c>
    </row>
    <row r="59836" spans="7:7">
      <c r="G59836" s="162" t="s">
        <v>60081</v>
      </c>
    </row>
    <row r="59837" spans="7:7">
      <c r="G59837" s="162" t="s">
        <v>60082</v>
      </c>
    </row>
    <row r="59838" spans="7:7">
      <c r="G59838" s="162" t="s">
        <v>60083</v>
      </c>
    </row>
    <row r="59839" spans="7:7">
      <c r="G59839" s="162" t="s">
        <v>60084</v>
      </c>
    </row>
    <row r="59840" spans="7:7">
      <c r="G59840" s="162" t="s">
        <v>60085</v>
      </c>
    </row>
    <row r="59841" spans="7:7">
      <c r="G59841" s="162" t="s">
        <v>60086</v>
      </c>
    </row>
    <row r="59842" spans="7:7">
      <c r="G59842" s="162" t="s">
        <v>60087</v>
      </c>
    </row>
    <row r="59843" spans="7:7">
      <c r="G59843" s="162" t="s">
        <v>60088</v>
      </c>
    </row>
    <row r="59844" spans="7:7">
      <c r="G59844" s="162" t="s">
        <v>60089</v>
      </c>
    </row>
    <row r="59845" spans="7:7">
      <c r="G59845" s="162" t="s">
        <v>60090</v>
      </c>
    </row>
    <row r="59846" spans="7:7">
      <c r="G59846" s="162" t="s">
        <v>60091</v>
      </c>
    </row>
    <row r="59847" spans="7:7">
      <c r="G59847" s="162" t="s">
        <v>60092</v>
      </c>
    </row>
    <row r="59848" spans="7:7">
      <c r="G59848" s="162" t="s">
        <v>60093</v>
      </c>
    </row>
    <row r="59849" spans="7:7">
      <c r="G59849" s="162" t="s">
        <v>60094</v>
      </c>
    </row>
    <row r="59850" spans="7:7">
      <c r="G59850" s="162" t="s">
        <v>60095</v>
      </c>
    </row>
    <row r="59851" spans="7:7">
      <c r="G59851" s="162" t="s">
        <v>60096</v>
      </c>
    </row>
    <row r="59852" spans="7:7">
      <c r="G59852" s="162" t="s">
        <v>60097</v>
      </c>
    </row>
    <row r="59853" spans="7:7">
      <c r="G59853" s="162" t="s">
        <v>60098</v>
      </c>
    </row>
    <row r="59854" spans="7:7">
      <c r="G59854" s="162" t="s">
        <v>60099</v>
      </c>
    </row>
    <row r="59855" spans="7:7">
      <c r="G59855" s="162" t="s">
        <v>60100</v>
      </c>
    </row>
    <row r="59856" spans="7:7">
      <c r="G59856" s="162" t="s">
        <v>60101</v>
      </c>
    </row>
    <row r="59857" spans="7:7">
      <c r="G59857" s="162" t="s">
        <v>60102</v>
      </c>
    </row>
    <row r="59858" spans="7:7">
      <c r="G59858" s="162" t="s">
        <v>60103</v>
      </c>
    </row>
    <row r="59859" spans="7:7">
      <c r="G59859" s="162" t="s">
        <v>60104</v>
      </c>
    </row>
    <row r="59860" spans="7:7">
      <c r="G59860" s="162" t="s">
        <v>60105</v>
      </c>
    </row>
    <row r="59861" spans="7:7">
      <c r="G59861" s="162" t="s">
        <v>60106</v>
      </c>
    </row>
    <row r="59862" spans="7:7">
      <c r="G59862" s="162" t="s">
        <v>60107</v>
      </c>
    </row>
    <row r="59863" spans="7:7">
      <c r="G59863" s="162" t="s">
        <v>60108</v>
      </c>
    </row>
    <row r="59864" spans="7:7">
      <c r="G59864" s="162" t="s">
        <v>60109</v>
      </c>
    </row>
    <row r="59865" spans="7:7">
      <c r="G59865" s="162" t="s">
        <v>60110</v>
      </c>
    </row>
    <row r="59866" spans="7:7">
      <c r="G59866" s="162" t="s">
        <v>60111</v>
      </c>
    </row>
    <row r="59867" spans="7:7">
      <c r="G59867" s="162" t="s">
        <v>60112</v>
      </c>
    </row>
    <row r="59868" spans="7:7">
      <c r="G59868" s="162" t="s">
        <v>60113</v>
      </c>
    </row>
    <row r="59869" spans="7:7">
      <c r="G59869" s="162" t="s">
        <v>60114</v>
      </c>
    </row>
    <row r="59870" spans="7:7">
      <c r="G59870" s="162" t="s">
        <v>60115</v>
      </c>
    </row>
    <row r="59871" spans="7:7">
      <c r="G59871" s="162" t="s">
        <v>60116</v>
      </c>
    </row>
    <row r="59872" spans="7:7">
      <c r="G59872" s="162" t="s">
        <v>60117</v>
      </c>
    </row>
    <row r="59873" spans="7:7">
      <c r="G59873" s="162" t="s">
        <v>60118</v>
      </c>
    </row>
    <row r="59874" spans="7:7">
      <c r="G59874" s="162" t="s">
        <v>60119</v>
      </c>
    </row>
    <row r="59875" spans="7:7">
      <c r="G59875" s="162" t="s">
        <v>60120</v>
      </c>
    </row>
    <row r="59876" spans="7:7">
      <c r="G59876" s="162" t="s">
        <v>60121</v>
      </c>
    </row>
    <row r="59877" spans="7:7">
      <c r="G59877" s="162" t="s">
        <v>60122</v>
      </c>
    </row>
    <row r="59878" spans="7:7">
      <c r="G59878" s="162" t="s">
        <v>60123</v>
      </c>
    </row>
    <row r="59879" spans="7:7">
      <c r="G59879" s="162" t="s">
        <v>60124</v>
      </c>
    </row>
    <row r="59880" spans="7:7">
      <c r="G59880" s="162" t="s">
        <v>60125</v>
      </c>
    </row>
    <row r="59881" spans="7:7">
      <c r="G59881" s="162" t="s">
        <v>60126</v>
      </c>
    </row>
    <row r="59882" spans="7:7">
      <c r="G59882" s="162" t="s">
        <v>60127</v>
      </c>
    </row>
    <row r="59883" spans="7:7">
      <c r="G59883" s="162" t="s">
        <v>60128</v>
      </c>
    </row>
    <row r="59884" spans="7:7">
      <c r="G59884" s="162" t="s">
        <v>60129</v>
      </c>
    </row>
    <row r="59885" spans="7:7">
      <c r="G59885" s="162" t="s">
        <v>60130</v>
      </c>
    </row>
    <row r="59886" spans="7:7">
      <c r="G59886" s="162" t="s">
        <v>60131</v>
      </c>
    </row>
    <row r="59887" spans="7:7">
      <c r="G59887" s="162" t="s">
        <v>60132</v>
      </c>
    </row>
    <row r="59888" spans="7:7">
      <c r="G59888" s="162" t="s">
        <v>60133</v>
      </c>
    </row>
    <row r="59889" spans="7:7">
      <c r="G59889" s="162" t="s">
        <v>60134</v>
      </c>
    </row>
    <row r="59890" spans="7:7">
      <c r="G59890" s="162" t="s">
        <v>60135</v>
      </c>
    </row>
    <row r="59891" spans="7:7">
      <c r="G59891" s="162" t="s">
        <v>60136</v>
      </c>
    </row>
    <row r="59892" spans="7:7">
      <c r="G59892" s="162" t="s">
        <v>60137</v>
      </c>
    </row>
    <row r="59893" spans="7:7">
      <c r="G59893" s="162" t="s">
        <v>60138</v>
      </c>
    </row>
    <row r="59894" spans="7:7">
      <c r="G59894" s="162" t="s">
        <v>60139</v>
      </c>
    </row>
    <row r="59895" spans="7:7">
      <c r="G59895" s="162" t="s">
        <v>60140</v>
      </c>
    </row>
    <row r="59896" spans="7:7">
      <c r="G59896" s="162" t="s">
        <v>60141</v>
      </c>
    </row>
    <row r="59897" spans="7:7">
      <c r="G59897" s="162" t="s">
        <v>60142</v>
      </c>
    </row>
    <row r="59898" spans="7:7">
      <c r="G59898" s="162" t="s">
        <v>60143</v>
      </c>
    </row>
    <row r="59899" spans="7:7">
      <c r="G59899" s="162" t="s">
        <v>60144</v>
      </c>
    </row>
    <row r="59900" spans="7:7">
      <c r="G59900" s="162" t="s">
        <v>60145</v>
      </c>
    </row>
    <row r="59901" spans="7:7">
      <c r="G59901" s="162" t="s">
        <v>60146</v>
      </c>
    </row>
    <row r="59902" spans="7:7">
      <c r="G59902" s="162" t="s">
        <v>60147</v>
      </c>
    </row>
    <row r="59903" spans="7:7">
      <c r="G59903" s="162" t="s">
        <v>60148</v>
      </c>
    </row>
    <row r="59904" spans="7:7">
      <c r="G59904" s="162" t="s">
        <v>60149</v>
      </c>
    </row>
    <row r="59905" spans="7:7">
      <c r="G59905" s="162" t="s">
        <v>60150</v>
      </c>
    </row>
    <row r="59906" spans="7:7">
      <c r="G59906" s="162" t="s">
        <v>60151</v>
      </c>
    </row>
    <row r="59907" spans="7:7">
      <c r="G59907" s="162" t="s">
        <v>60152</v>
      </c>
    </row>
    <row r="59908" spans="7:7">
      <c r="G59908" s="162" t="s">
        <v>60153</v>
      </c>
    </row>
    <row r="59909" spans="7:7">
      <c r="G59909" s="162" t="s">
        <v>60154</v>
      </c>
    </row>
    <row r="59910" spans="7:7">
      <c r="G59910" s="162" t="s">
        <v>60155</v>
      </c>
    </row>
    <row r="59911" spans="7:7">
      <c r="G59911" s="162" t="s">
        <v>60156</v>
      </c>
    </row>
    <row r="59912" spans="7:7">
      <c r="G59912" s="162" t="s">
        <v>60157</v>
      </c>
    </row>
    <row r="59913" spans="7:7">
      <c r="G59913" s="162" t="s">
        <v>60158</v>
      </c>
    </row>
    <row r="59914" spans="7:7">
      <c r="G59914" s="162" t="s">
        <v>60159</v>
      </c>
    </row>
    <row r="59915" spans="7:7">
      <c r="G59915" s="162" t="s">
        <v>60160</v>
      </c>
    </row>
    <row r="59916" spans="7:7">
      <c r="G59916" s="162" t="s">
        <v>60161</v>
      </c>
    </row>
    <row r="59917" spans="7:7">
      <c r="G59917" s="162" t="s">
        <v>60162</v>
      </c>
    </row>
    <row r="59918" spans="7:7">
      <c r="G59918" s="162" t="s">
        <v>60163</v>
      </c>
    </row>
    <row r="59919" spans="7:7">
      <c r="G59919" s="162" t="s">
        <v>60164</v>
      </c>
    </row>
    <row r="59920" spans="7:7">
      <c r="G59920" s="162" t="s">
        <v>60165</v>
      </c>
    </row>
    <row r="59921" spans="7:7">
      <c r="G59921" s="162" t="s">
        <v>60166</v>
      </c>
    </row>
    <row r="59922" spans="7:7">
      <c r="G59922" s="162" t="s">
        <v>60167</v>
      </c>
    </row>
    <row r="59923" spans="7:7">
      <c r="G59923" s="162" t="s">
        <v>60168</v>
      </c>
    </row>
    <row r="59924" spans="7:7">
      <c r="G59924" s="162" t="s">
        <v>60169</v>
      </c>
    </row>
    <row r="59925" spans="7:7">
      <c r="G59925" s="162" t="s">
        <v>60170</v>
      </c>
    </row>
    <row r="59926" spans="7:7">
      <c r="G59926" s="162" t="s">
        <v>60171</v>
      </c>
    </row>
    <row r="59927" spans="7:7">
      <c r="G59927" s="162" t="s">
        <v>60172</v>
      </c>
    </row>
    <row r="59928" spans="7:7">
      <c r="G59928" s="162" t="s">
        <v>60173</v>
      </c>
    </row>
    <row r="59929" spans="7:7">
      <c r="G59929" s="162" t="s">
        <v>60174</v>
      </c>
    </row>
    <row r="59930" spans="7:7">
      <c r="G59930" s="162" t="s">
        <v>60175</v>
      </c>
    </row>
    <row r="59931" spans="7:7">
      <c r="G59931" s="162" t="s">
        <v>60176</v>
      </c>
    </row>
    <row r="59932" spans="7:7">
      <c r="G59932" s="162" t="s">
        <v>60177</v>
      </c>
    </row>
    <row r="59933" spans="7:7">
      <c r="G59933" s="162" t="s">
        <v>60178</v>
      </c>
    </row>
    <row r="59934" spans="7:7">
      <c r="G59934" s="162" t="s">
        <v>60179</v>
      </c>
    </row>
    <row r="59935" spans="7:7">
      <c r="G59935" s="162" t="s">
        <v>60180</v>
      </c>
    </row>
    <row r="59936" spans="7:7">
      <c r="G59936" s="162" t="s">
        <v>60181</v>
      </c>
    </row>
    <row r="59937" spans="7:7">
      <c r="G59937" s="162" t="s">
        <v>60182</v>
      </c>
    </row>
    <row r="59938" spans="7:7">
      <c r="G59938" s="162" t="s">
        <v>60183</v>
      </c>
    </row>
    <row r="59939" spans="7:7">
      <c r="G59939" s="162" t="s">
        <v>60184</v>
      </c>
    </row>
    <row r="59940" spans="7:7">
      <c r="G59940" s="162" t="s">
        <v>60185</v>
      </c>
    </row>
    <row r="59941" spans="7:7">
      <c r="G59941" s="162" t="s">
        <v>60186</v>
      </c>
    </row>
    <row r="59942" spans="7:7">
      <c r="G59942" s="162" t="s">
        <v>60187</v>
      </c>
    </row>
    <row r="59943" spans="7:7">
      <c r="G59943" s="162" t="s">
        <v>60188</v>
      </c>
    </row>
    <row r="59944" spans="7:7">
      <c r="G59944" s="162" t="s">
        <v>60189</v>
      </c>
    </row>
    <row r="59945" spans="7:7">
      <c r="G59945" s="162" t="s">
        <v>60190</v>
      </c>
    </row>
    <row r="59946" spans="7:7">
      <c r="G59946" s="162" t="s">
        <v>60191</v>
      </c>
    </row>
    <row r="59947" spans="7:7">
      <c r="G59947" s="162" t="s">
        <v>60192</v>
      </c>
    </row>
    <row r="59948" spans="7:7">
      <c r="G59948" s="162" t="s">
        <v>60193</v>
      </c>
    </row>
    <row r="59949" spans="7:7">
      <c r="G59949" s="162" t="s">
        <v>60194</v>
      </c>
    </row>
    <row r="59950" spans="7:7">
      <c r="G59950" s="162" t="s">
        <v>60195</v>
      </c>
    </row>
    <row r="59951" spans="7:7">
      <c r="G59951" s="162" t="s">
        <v>60196</v>
      </c>
    </row>
    <row r="59952" spans="7:7">
      <c r="G59952" s="162" t="s">
        <v>60197</v>
      </c>
    </row>
    <row r="59953" spans="7:7">
      <c r="G59953" s="162" t="s">
        <v>60198</v>
      </c>
    </row>
    <row r="59954" spans="7:7">
      <c r="G59954" s="162" t="s">
        <v>60199</v>
      </c>
    </row>
    <row r="59955" spans="7:7">
      <c r="G59955" s="162" t="s">
        <v>60200</v>
      </c>
    </row>
    <row r="59956" spans="7:7">
      <c r="G59956" s="162" t="s">
        <v>60201</v>
      </c>
    </row>
    <row r="59957" spans="7:7">
      <c r="G59957" s="162" t="s">
        <v>60202</v>
      </c>
    </row>
    <row r="59958" spans="7:7">
      <c r="G59958" s="162" t="s">
        <v>60203</v>
      </c>
    </row>
    <row r="59959" spans="7:7">
      <c r="G59959" s="162" t="s">
        <v>60204</v>
      </c>
    </row>
    <row r="59960" spans="7:7">
      <c r="G59960" s="162" t="s">
        <v>60205</v>
      </c>
    </row>
    <row r="59961" spans="7:7">
      <c r="G59961" s="162" t="s">
        <v>60206</v>
      </c>
    </row>
    <row r="59962" spans="7:7">
      <c r="G59962" s="162" t="s">
        <v>60207</v>
      </c>
    </row>
    <row r="59963" spans="7:7">
      <c r="G59963" s="162" t="s">
        <v>60208</v>
      </c>
    </row>
    <row r="59964" spans="7:7">
      <c r="G59964" s="162" t="s">
        <v>60209</v>
      </c>
    </row>
    <row r="59965" spans="7:7">
      <c r="G59965" s="162" t="s">
        <v>60210</v>
      </c>
    </row>
    <row r="59966" spans="7:7">
      <c r="G59966" s="162" t="s">
        <v>60211</v>
      </c>
    </row>
    <row r="59967" spans="7:7">
      <c r="G59967" s="162" t="s">
        <v>60212</v>
      </c>
    </row>
    <row r="59968" spans="7:7">
      <c r="G59968" s="162" t="s">
        <v>60213</v>
      </c>
    </row>
    <row r="59969" spans="7:7">
      <c r="G59969" s="162" t="s">
        <v>60214</v>
      </c>
    </row>
    <row r="59970" spans="7:7">
      <c r="G59970" s="162" t="s">
        <v>60215</v>
      </c>
    </row>
    <row r="59971" spans="7:7">
      <c r="G59971" s="162" t="s">
        <v>60216</v>
      </c>
    </row>
    <row r="59972" spans="7:7">
      <c r="G59972" s="162" t="s">
        <v>60217</v>
      </c>
    </row>
    <row r="59973" spans="7:7">
      <c r="G59973" s="162" t="s">
        <v>60218</v>
      </c>
    </row>
    <row r="59974" spans="7:7">
      <c r="G59974" s="162" t="s">
        <v>60219</v>
      </c>
    </row>
    <row r="59975" spans="7:7">
      <c r="G59975" s="162" t="s">
        <v>60220</v>
      </c>
    </row>
    <row r="59976" spans="7:7">
      <c r="G59976" s="162" t="s">
        <v>60221</v>
      </c>
    </row>
    <row r="59977" spans="7:7">
      <c r="G59977" s="162" t="s">
        <v>60222</v>
      </c>
    </row>
    <row r="59978" spans="7:7">
      <c r="G59978" s="162" t="s">
        <v>60223</v>
      </c>
    </row>
    <row r="59979" spans="7:7">
      <c r="G59979" s="162" t="s">
        <v>60224</v>
      </c>
    </row>
    <row r="59980" spans="7:7">
      <c r="G59980" s="162" t="s">
        <v>60225</v>
      </c>
    </row>
    <row r="59981" spans="7:7">
      <c r="G59981" s="162" t="s">
        <v>60226</v>
      </c>
    </row>
    <row r="59982" spans="7:7">
      <c r="G59982" s="162" t="s">
        <v>60227</v>
      </c>
    </row>
    <row r="59983" spans="7:7">
      <c r="G59983" s="162" t="s">
        <v>60228</v>
      </c>
    </row>
    <row r="59984" spans="7:7">
      <c r="G59984" s="162" t="s">
        <v>60229</v>
      </c>
    </row>
    <row r="59985" spans="7:7">
      <c r="G59985" s="162" t="s">
        <v>60230</v>
      </c>
    </row>
    <row r="59986" spans="7:7">
      <c r="G59986" s="162" t="s">
        <v>60231</v>
      </c>
    </row>
    <row r="59987" spans="7:7">
      <c r="G59987" s="162" t="s">
        <v>60232</v>
      </c>
    </row>
    <row r="59988" spans="7:7">
      <c r="G59988" s="162" t="s">
        <v>60233</v>
      </c>
    </row>
    <row r="59989" spans="7:7">
      <c r="G59989" s="162" t="s">
        <v>60234</v>
      </c>
    </row>
    <row r="59990" spans="7:7">
      <c r="G59990" s="162" t="s">
        <v>60235</v>
      </c>
    </row>
    <row r="59991" spans="7:7">
      <c r="G59991" s="162" t="s">
        <v>60236</v>
      </c>
    </row>
    <row r="59992" spans="7:7">
      <c r="G59992" s="162" t="s">
        <v>60237</v>
      </c>
    </row>
    <row r="59993" spans="7:7">
      <c r="G59993" s="162" t="s">
        <v>60238</v>
      </c>
    </row>
    <row r="59994" spans="7:7">
      <c r="G59994" s="162" t="s">
        <v>60239</v>
      </c>
    </row>
    <row r="59995" spans="7:7">
      <c r="G59995" s="162" t="s">
        <v>60240</v>
      </c>
    </row>
    <row r="59996" spans="7:7">
      <c r="G59996" s="162" t="s">
        <v>60241</v>
      </c>
    </row>
    <row r="59997" spans="7:7">
      <c r="G59997" s="162" t="s">
        <v>60242</v>
      </c>
    </row>
    <row r="59998" spans="7:7">
      <c r="G59998" s="162" t="s">
        <v>60243</v>
      </c>
    </row>
    <row r="59999" spans="7:7">
      <c r="G59999" s="162" t="s">
        <v>60244</v>
      </c>
    </row>
    <row r="60000" spans="7:7">
      <c r="G60000" s="162" t="s">
        <v>60245</v>
      </c>
    </row>
    <row r="60001" spans="7:7">
      <c r="G60001" s="162" t="s">
        <v>60246</v>
      </c>
    </row>
    <row r="60002" spans="7:7">
      <c r="G60002" s="162" t="s">
        <v>60247</v>
      </c>
    </row>
    <row r="60003" spans="7:7">
      <c r="G60003" s="162" t="s">
        <v>60248</v>
      </c>
    </row>
    <row r="60004" spans="7:7">
      <c r="G60004" s="162" t="s">
        <v>60249</v>
      </c>
    </row>
    <row r="60005" spans="7:7">
      <c r="G60005" s="162" t="s">
        <v>60250</v>
      </c>
    </row>
    <row r="60006" spans="7:7">
      <c r="G60006" s="162" t="s">
        <v>60251</v>
      </c>
    </row>
    <row r="60007" spans="7:7">
      <c r="G60007" s="162" t="s">
        <v>60252</v>
      </c>
    </row>
    <row r="60008" spans="7:7">
      <c r="G60008" s="162" t="s">
        <v>60253</v>
      </c>
    </row>
    <row r="60009" spans="7:7">
      <c r="G60009" s="162" t="s">
        <v>60254</v>
      </c>
    </row>
    <row r="60010" spans="7:7">
      <c r="G60010" s="162" t="s">
        <v>60255</v>
      </c>
    </row>
    <row r="60011" spans="7:7">
      <c r="G60011" s="162" t="s">
        <v>60256</v>
      </c>
    </row>
    <row r="60012" spans="7:7">
      <c r="G60012" s="162" t="s">
        <v>60257</v>
      </c>
    </row>
    <row r="60013" spans="7:7">
      <c r="G60013" s="162" t="s">
        <v>60258</v>
      </c>
    </row>
    <row r="60014" spans="7:7">
      <c r="G60014" s="162" t="s">
        <v>60259</v>
      </c>
    </row>
    <row r="60015" spans="7:7">
      <c r="G60015" s="162" t="s">
        <v>60260</v>
      </c>
    </row>
    <row r="60016" spans="7:7">
      <c r="G60016" s="162" t="s">
        <v>60261</v>
      </c>
    </row>
    <row r="60017" spans="7:7">
      <c r="G60017" s="162" t="s">
        <v>60262</v>
      </c>
    </row>
    <row r="60018" spans="7:7">
      <c r="G60018" s="162" t="s">
        <v>60263</v>
      </c>
    </row>
    <row r="60019" spans="7:7">
      <c r="G60019" s="162" t="s">
        <v>60264</v>
      </c>
    </row>
    <row r="60020" spans="7:7">
      <c r="G60020" s="162" t="s">
        <v>60265</v>
      </c>
    </row>
    <row r="60021" spans="7:7">
      <c r="G60021" s="162" t="s">
        <v>60266</v>
      </c>
    </row>
    <row r="60022" spans="7:7">
      <c r="G60022" s="162" t="s">
        <v>60267</v>
      </c>
    </row>
    <row r="60023" spans="7:7">
      <c r="G60023" s="162" t="s">
        <v>60268</v>
      </c>
    </row>
    <row r="60024" spans="7:7">
      <c r="G60024" s="162" t="s">
        <v>60269</v>
      </c>
    </row>
    <row r="60025" spans="7:7">
      <c r="G60025" s="162" t="s">
        <v>60270</v>
      </c>
    </row>
    <row r="60026" spans="7:7">
      <c r="G60026" s="162" t="s">
        <v>60271</v>
      </c>
    </row>
    <row r="60027" spans="7:7">
      <c r="G60027" s="162" t="s">
        <v>60272</v>
      </c>
    </row>
    <row r="60028" spans="7:7">
      <c r="G60028" s="162" t="s">
        <v>60273</v>
      </c>
    </row>
    <row r="60029" spans="7:7">
      <c r="G60029" s="162" t="s">
        <v>60274</v>
      </c>
    </row>
    <row r="60030" spans="7:7">
      <c r="G60030" s="162" t="s">
        <v>60275</v>
      </c>
    </row>
    <row r="60031" spans="7:7">
      <c r="G60031" s="162" t="s">
        <v>60276</v>
      </c>
    </row>
    <row r="60032" spans="7:7">
      <c r="G60032" s="162" t="s">
        <v>60277</v>
      </c>
    </row>
    <row r="60033" spans="7:7">
      <c r="G60033" s="162" t="s">
        <v>60278</v>
      </c>
    </row>
    <row r="60034" spans="7:7">
      <c r="G60034" s="162" t="s">
        <v>60279</v>
      </c>
    </row>
    <row r="60035" spans="7:7">
      <c r="G60035" s="162" t="s">
        <v>60280</v>
      </c>
    </row>
    <row r="60036" spans="7:7">
      <c r="G60036" s="162" t="s">
        <v>60281</v>
      </c>
    </row>
    <row r="60037" spans="7:7">
      <c r="G60037" s="162" t="s">
        <v>60282</v>
      </c>
    </row>
    <row r="60038" spans="7:7">
      <c r="G60038" s="162" t="s">
        <v>60283</v>
      </c>
    </row>
    <row r="60039" spans="7:7">
      <c r="G60039" s="162" t="s">
        <v>60284</v>
      </c>
    </row>
    <row r="60040" spans="7:7">
      <c r="G60040" s="162" t="s">
        <v>60285</v>
      </c>
    </row>
    <row r="60041" spans="7:7">
      <c r="G60041" s="162" t="s">
        <v>60286</v>
      </c>
    </row>
    <row r="60042" spans="7:7">
      <c r="G60042" s="162" t="s">
        <v>60287</v>
      </c>
    </row>
    <row r="60043" spans="7:7">
      <c r="G60043" s="162" t="s">
        <v>60288</v>
      </c>
    </row>
    <row r="60044" spans="7:7">
      <c r="G60044" s="162" t="s">
        <v>60289</v>
      </c>
    </row>
    <row r="60045" spans="7:7">
      <c r="G60045" s="162" t="s">
        <v>60290</v>
      </c>
    </row>
    <row r="60046" spans="7:7">
      <c r="G60046" s="162" t="s">
        <v>60291</v>
      </c>
    </row>
    <row r="60047" spans="7:7">
      <c r="G60047" s="162" t="s">
        <v>60292</v>
      </c>
    </row>
    <row r="60048" spans="7:7">
      <c r="G60048" s="162" t="s">
        <v>60293</v>
      </c>
    </row>
    <row r="60049" spans="7:7">
      <c r="G60049" s="162" t="s">
        <v>60294</v>
      </c>
    </row>
    <row r="60050" spans="7:7">
      <c r="G60050" s="162" t="s">
        <v>60295</v>
      </c>
    </row>
    <row r="60051" spans="7:7">
      <c r="G60051" s="162" t="s">
        <v>60296</v>
      </c>
    </row>
    <row r="60052" spans="7:7">
      <c r="G60052" s="162" t="s">
        <v>60297</v>
      </c>
    </row>
    <row r="60053" spans="7:7">
      <c r="G60053" s="162" t="s">
        <v>60298</v>
      </c>
    </row>
    <row r="60054" spans="7:7">
      <c r="G60054" s="162" t="s">
        <v>60299</v>
      </c>
    </row>
    <row r="60055" spans="7:7">
      <c r="G60055" s="162" t="s">
        <v>60300</v>
      </c>
    </row>
    <row r="60056" spans="7:7">
      <c r="G60056" s="162" t="s">
        <v>60301</v>
      </c>
    </row>
    <row r="60057" spans="7:7">
      <c r="G60057" s="162" t="s">
        <v>60302</v>
      </c>
    </row>
    <row r="60058" spans="7:7">
      <c r="G60058" s="162" t="s">
        <v>60303</v>
      </c>
    </row>
    <row r="60059" spans="7:7">
      <c r="G60059" s="162" t="s">
        <v>60304</v>
      </c>
    </row>
    <row r="60060" spans="7:7">
      <c r="G60060" s="162" t="s">
        <v>60305</v>
      </c>
    </row>
    <row r="60061" spans="7:7">
      <c r="G60061" s="162" t="s">
        <v>60306</v>
      </c>
    </row>
    <row r="60062" spans="7:7">
      <c r="G60062" s="162" t="s">
        <v>60307</v>
      </c>
    </row>
    <row r="60063" spans="7:7">
      <c r="G60063" s="162" t="s">
        <v>60308</v>
      </c>
    </row>
    <row r="60064" spans="7:7">
      <c r="G60064" s="162" t="s">
        <v>60309</v>
      </c>
    </row>
    <row r="60065" spans="7:7">
      <c r="G60065" s="162" t="s">
        <v>60310</v>
      </c>
    </row>
    <row r="60066" spans="7:7">
      <c r="G60066" s="162" t="s">
        <v>60311</v>
      </c>
    </row>
    <row r="60067" spans="7:7">
      <c r="G60067" s="162" t="s">
        <v>60312</v>
      </c>
    </row>
    <row r="60068" spans="7:7">
      <c r="G60068" s="162" t="s">
        <v>60313</v>
      </c>
    </row>
    <row r="60069" spans="7:7">
      <c r="G60069" s="162" t="s">
        <v>60314</v>
      </c>
    </row>
    <row r="60070" spans="7:7">
      <c r="G60070" s="162" t="s">
        <v>60315</v>
      </c>
    </row>
    <row r="60071" spans="7:7">
      <c r="G60071" s="162" t="s">
        <v>60316</v>
      </c>
    </row>
    <row r="60072" spans="7:7">
      <c r="G60072" s="162" t="s">
        <v>60317</v>
      </c>
    </row>
    <row r="60073" spans="7:7">
      <c r="G60073" s="162" t="s">
        <v>60318</v>
      </c>
    </row>
    <row r="60074" spans="7:7">
      <c r="G60074" s="162" t="s">
        <v>60319</v>
      </c>
    </row>
    <row r="60075" spans="7:7">
      <c r="G60075" s="162" t="s">
        <v>60320</v>
      </c>
    </row>
    <row r="60076" spans="7:7">
      <c r="G60076" s="162" t="s">
        <v>60321</v>
      </c>
    </row>
    <row r="60077" spans="7:7">
      <c r="G60077" s="162" t="s">
        <v>60322</v>
      </c>
    </row>
    <row r="60078" spans="7:7">
      <c r="G60078" s="162" t="s">
        <v>60323</v>
      </c>
    </row>
    <row r="60079" spans="7:7">
      <c r="G60079" s="162" t="s">
        <v>60324</v>
      </c>
    </row>
    <row r="60080" spans="7:7">
      <c r="G60080" s="162" t="s">
        <v>60325</v>
      </c>
    </row>
    <row r="60081" spans="7:7">
      <c r="G60081" s="162" t="s">
        <v>60326</v>
      </c>
    </row>
    <row r="60082" spans="7:7">
      <c r="G60082" s="162" t="s">
        <v>60327</v>
      </c>
    </row>
    <row r="60083" spans="7:7">
      <c r="G60083" s="162" t="s">
        <v>60328</v>
      </c>
    </row>
    <row r="60084" spans="7:7">
      <c r="G60084" s="162" t="s">
        <v>60329</v>
      </c>
    </row>
    <row r="60085" spans="7:7">
      <c r="G60085" s="162" t="s">
        <v>60330</v>
      </c>
    </row>
    <row r="60086" spans="7:7">
      <c r="G60086" s="162" t="s">
        <v>60331</v>
      </c>
    </row>
    <row r="60087" spans="7:7">
      <c r="G60087" s="162" t="s">
        <v>60332</v>
      </c>
    </row>
    <row r="60088" spans="7:7">
      <c r="G60088" s="162" t="s">
        <v>60333</v>
      </c>
    </row>
    <row r="60089" spans="7:7">
      <c r="G60089" s="162" t="s">
        <v>60334</v>
      </c>
    </row>
    <row r="60090" spans="7:7">
      <c r="G60090" s="162" t="s">
        <v>60335</v>
      </c>
    </row>
    <row r="60091" spans="7:7">
      <c r="G60091" s="162" t="s">
        <v>60336</v>
      </c>
    </row>
    <row r="60092" spans="7:7">
      <c r="G60092" s="162" t="s">
        <v>60337</v>
      </c>
    </row>
    <row r="60093" spans="7:7">
      <c r="G60093" s="162" t="s">
        <v>60338</v>
      </c>
    </row>
    <row r="60094" spans="7:7">
      <c r="G60094" s="162" t="s">
        <v>60339</v>
      </c>
    </row>
    <row r="60095" spans="7:7">
      <c r="G60095" s="162" t="s">
        <v>60340</v>
      </c>
    </row>
    <row r="60096" spans="7:7">
      <c r="G60096" s="162" t="s">
        <v>60341</v>
      </c>
    </row>
    <row r="60097" spans="7:7">
      <c r="G60097" s="162" t="s">
        <v>60342</v>
      </c>
    </row>
    <row r="60098" spans="7:7">
      <c r="G60098" s="162" t="s">
        <v>60343</v>
      </c>
    </row>
    <row r="60099" spans="7:7">
      <c r="G60099" s="162" t="s">
        <v>60344</v>
      </c>
    </row>
    <row r="60100" spans="7:7">
      <c r="G60100" s="162" t="s">
        <v>60345</v>
      </c>
    </row>
    <row r="60101" spans="7:7">
      <c r="G60101" s="162" t="s">
        <v>60346</v>
      </c>
    </row>
    <row r="60102" spans="7:7">
      <c r="G60102" s="162" t="s">
        <v>60347</v>
      </c>
    </row>
    <row r="60103" spans="7:7">
      <c r="G60103" s="162" t="s">
        <v>60348</v>
      </c>
    </row>
    <row r="60104" spans="7:7">
      <c r="G60104" s="162" t="s">
        <v>60349</v>
      </c>
    </row>
    <row r="60105" spans="7:7">
      <c r="G60105" s="162" t="s">
        <v>60350</v>
      </c>
    </row>
    <row r="60106" spans="7:7">
      <c r="G60106" s="162" t="s">
        <v>60351</v>
      </c>
    </row>
    <row r="60107" spans="7:7">
      <c r="G60107" s="162" t="s">
        <v>60352</v>
      </c>
    </row>
    <row r="60108" spans="7:7">
      <c r="G60108" s="162" t="s">
        <v>60353</v>
      </c>
    </row>
    <row r="60109" spans="7:7">
      <c r="G60109" s="162" t="s">
        <v>60354</v>
      </c>
    </row>
    <row r="60110" spans="7:7">
      <c r="G60110" s="162" t="s">
        <v>60355</v>
      </c>
    </row>
    <row r="60111" spans="7:7">
      <c r="G60111" s="162" t="s">
        <v>60356</v>
      </c>
    </row>
    <row r="60112" spans="7:7">
      <c r="G60112" s="162" t="s">
        <v>60357</v>
      </c>
    </row>
    <row r="60113" spans="7:7">
      <c r="G60113" s="162" t="s">
        <v>60358</v>
      </c>
    </row>
    <row r="60114" spans="7:7">
      <c r="G60114" s="162" t="s">
        <v>60359</v>
      </c>
    </row>
    <row r="60115" spans="7:7">
      <c r="G60115" s="162" t="s">
        <v>60360</v>
      </c>
    </row>
    <row r="60116" spans="7:7">
      <c r="G60116" s="162" t="s">
        <v>60361</v>
      </c>
    </row>
    <row r="60117" spans="7:7">
      <c r="G60117" s="162" t="s">
        <v>60362</v>
      </c>
    </row>
    <row r="60118" spans="7:7">
      <c r="G60118" s="162" t="s">
        <v>60363</v>
      </c>
    </row>
    <row r="60119" spans="7:7">
      <c r="G60119" s="162" t="s">
        <v>60364</v>
      </c>
    </row>
    <row r="60120" spans="7:7">
      <c r="G60120" s="162" t="s">
        <v>60365</v>
      </c>
    </row>
    <row r="60121" spans="7:7">
      <c r="G60121" s="162" t="s">
        <v>60366</v>
      </c>
    </row>
    <row r="60122" spans="7:7">
      <c r="G60122" s="162" t="s">
        <v>60367</v>
      </c>
    </row>
    <row r="60123" spans="7:7">
      <c r="G60123" s="162" t="s">
        <v>60368</v>
      </c>
    </row>
    <row r="60124" spans="7:7">
      <c r="G60124" s="162" t="s">
        <v>60369</v>
      </c>
    </row>
    <row r="60125" spans="7:7">
      <c r="G60125" s="162" t="s">
        <v>60370</v>
      </c>
    </row>
    <row r="60126" spans="7:7">
      <c r="G60126" s="162" t="s">
        <v>60371</v>
      </c>
    </row>
    <row r="60127" spans="7:7">
      <c r="G60127" s="162" t="s">
        <v>60372</v>
      </c>
    </row>
    <row r="60128" spans="7:7">
      <c r="G60128" s="162" t="s">
        <v>60373</v>
      </c>
    </row>
    <row r="60129" spans="7:7">
      <c r="G60129" s="162" t="s">
        <v>60374</v>
      </c>
    </row>
    <row r="60130" spans="7:7">
      <c r="G60130" s="162" t="s">
        <v>60375</v>
      </c>
    </row>
    <row r="60131" spans="7:7">
      <c r="G60131" s="162" t="s">
        <v>60376</v>
      </c>
    </row>
    <row r="60132" spans="7:7">
      <c r="G60132" s="162" t="s">
        <v>60377</v>
      </c>
    </row>
    <row r="60133" spans="7:7">
      <c r="G60133" s="162" t="s">
        <v>60378</v>
      </c>
    </row>
    <row r="60134" spans="7:7">
      <c r="G60134" s="162" t="s">
        <v>60379</v>
      </c>
    </row>
    <row r="60135" spans="7:7">
      <c r="G60135" s="162" t="s">
        <v>60380</v>
      </c>
    </row>
    <row r="60136" spans="7:7">
      <c r="G60136" s="162" t="s">
        <v>60381</v>
      </c>
    </row>
    <row r="60137" spans="7:7">
      <c r="G60137" s="162" t="s">
        <v>60382</v>
      </c>
    </row>
    <row r="60138" spans="7:7">
      <c r="G60138" s="162" t="s">
        <v>60383</v>
      </c>
    </row>
    <row r="60139" spans="7:7">
      <c r="G60139" s="162" t="s">
        <v>60384</v>
      </c>
    </row>
    <row r="60140" spans="7:7">
      <c r="G60140" s="162" t="s">
        <v>60385</v>
      </c>
    </row>
    <row r="60141" spans="7:7">
      <c r="G60141" s="162" t="s">
        <v>60386</v>
      </c>
    </row>
    <row r="60142" spans="7:7">
      <c r="G60142" s="162" t="s">
        <v>60387</v>
      </c>
    </row>
    <row r="60143" spans="7:7">
      <c r="G60143" s="162" t="s">
        <v>60388</v>
      </c>
    </row>
    <row r="60144" spans="7:7">
      <c r="G60144" s="162" t="s">
        <v>60389</v>
      </c>
    </row>
    <row r="60145" spans="7:7">
      <c r="G60145" s="162" t="s">
        <v>60390</v>
      </c>
    </row>
    <row r="60146" spans="7:7">
      <c r="G60146" s="162" t="s">
        <v>60391</v>
      </c>
    </row>
    <row r="60147" spans="7:7">
      <c r="G60147" s="162" t="s">
        <v>60392</v>
      </c>
    </row>
    <row r="60148" spans="7:7">
      <c r="G60148" s="162" t="s">
        <v>60393</v>
      </c>
    </row>
    <row r="60149" spans="7:7">
      <c r="G60149" s="162" t="s">
        <v>60394</v>
      </c>
    </row>
    <row r="60150" spans="7:7">
      <c r="G60150" s="162" t="s">
        <v>60395</v>
      </c>
    </row>
    <row r="60151" spans="7:7">
      <c r="G60151" s="162" t="s">
        <v>60396</v>
      </c>
    </row>
    <row r="60152" spans="7:7">
      <c r="G60152" s="162" t="s">
        <v>60397</v>
      </c>
    </row>
    <row r="60153" spans="7:7">
      <c r="G60153" s="162" t="s">
        <v>60398</v>
      </c>
    </row>
    <row r="60154" spans="7:7">
      <c r="G60154" s="162" t="s">
        <v>60399</v>
      </c>
    </row>
    <row r="60155" spans="7:7">
      <c r="G60155" s="162" t="s">
        <v>60400</v>
      </c>
    </row>
    <row r="60156" spans="7:7">
      <c r="G60156" s="162" t="s">
        <v>60401</v>
      </c>
    </row>
    <row r="60157" spans="7:7">
      <c r="G60157" s="162" t="s">
        <v>60402</v>
      </c>
    </row>
    <row r="60158" spans="7:7">
      <c r="G60158" s="162" t="s">
        <v>60403</v>
      </c>
    </row>
    <row r="60159" spans="7:7">
      <c r="G60159" s="162" t="s">
        <v>60404</v>
      </c>
    </row>
    <row r="60160" spans="7:7">
      <c r="G60160" s="162" t="s">
        <v>60405</v>
      </c>
    </row>
    <row r="60161" spans="7:7">
      <c r="G60161" s="162" t="s">
        <v>60406</v>
      </c>
    </row>
    <row r="60162" spans="7:7">
      <c r="G60162" s="162" t="s">
        <v>60407</v>
      </c>
    </row>
    <row r="60163" spans="7:7">
      <c r="G60163" s="162" t="s">
        <v>60408</v>
      </c>
    </row>
    <row r="60164" spans="7:7">
      <c r="G60164" s="162" t="s">
        <v>60409</v>
      </c>
    </row>
    <row r="60165" spans="7:7">
      <c r="G60165" s="162" t="s">
        <v>60410</v>
      </c>
    </row>
    <row r="60166" spans="7:7">
      <c r="G60166" s="162" t="s">
        <v>60411</v>
      </c>
    </row>
    <row r="60167" spans="7:7">
      <c r="G60167" s="162" t="s">
        <v>60412</v>
      </c>
    </row>
    <row r="60168" spans="7:7">
      <c r="G60168" s="162" t="s">
        <v>60413</v>
      </c>
    </row>
    <row r="60169" spans="7:7">
      <c r="G60169" s="162" t="s">
        <v>60414</v>
      </c>
    </row>
    <row r="60170" spans="7:7">
      <c r="G60170" s="162" t="s">
        <v>60415</v>
      </c>
    </row>
    <row r="60171" spans="7:7">
      <c r="G60171" s="162" t="s">
        <v>60416</v>
      </c>
    </row>
    <row r="60172" spans="7:7">
      <c r="G60172" s="162" t="s">
        <v>60417</v>
      </c>
    </row>
    <row r="60173" spans="7:7">
      <c r="G60173" s="162" t="s">
        <v>60418</v>
      </c>
    </row>
    <row r="60174" spans="7:7">
      <c r="G60174" s="162" t="s">
        <v>60419</v>
      </c>
    </row>
    <row r="60175" spans="7:7">
      <c r="G60175" s="162" t="s">
        <v>60420</v>
      </c>
    </row>
    <row r="60176" spans="7:7">
      <c r="G60176" s="162" t="s">
        <v>60421</v>
      </c>
    </row>
    <row r="60177" spans="7:7">
      <c r="G60177" s="162" t="s">
        <v>60422</v>
      </c>
    </row>
    <row r="60178" spans="7:7">
      <c r="G60178" s="162" t="s">
        <v>60423</v>
      </c>
    </row>
    <row r="60179" spans="7:7">
      <c r="G60179" s="162" t="s">
        <v>60424</v>
      </c>
    </row>
    <row r="60180" spans="7:7">
      <c r="G60180" s="162" t="s">
        <v>60425</v>
      </c>
    </row>
    <row r="60181" spans="7:7">
      <c r="G60181" s="162" t="s">
        <v>60426</v>
      </c>
    </row>
    <row r="60182" spans="7:7">
      <c r="G60182" s="162" t="s">
        <v>60427</v>
      </c>
    </row>
    <row r="60183" spans="7:7">
      <c r="G60183" s="162" t="s">
        <v>60428</v>
      </c>
    </row>
    <row r="60184" spans="7:7">
      <c r="G60184" s="162" t="s">
        <v>60429</v>
      </c>
    </row>
    <row r="60185" spans="7:7">
      <c r="G60185" s="162" t="s">
        <v>60430</v>
      </c>
    </row>
    <row r="60186" spans="7:7">
      <c r="G60186" s="162" t="s">
        <v>60431</v>
      </c>
    </row>
    <row r="60187" spans="7:7">
      <c r="G60187" s="162" t="s">
        <v>60432</v>
      </c>
    </row>
    <row r="60188" spans="7:7">
      <c r="G60188" s="162" t="s">
        <v>60433</v>
      </c>
    </row>
    <row r="60189" spans="7:7">
      <c r="G60189" s="162" t="s">
        <v>60434</v>
      </c>
    </row>
    <row r="60190" spans="7:7">
      <c r="G60190" s="162" t="s">
        <v>60435</v>
      </c>
    </row>
    <row r="60191" spans="7:7">
      <c r="G60191" s="162" t="s">
        <v>60436</v>
      </c>
    </row>
    <row r="60192" spans="7:7">
      <c r="G60192" s="162" t="s">
        <v>60437</v>
      </c>
    </row>
    <row r="60193" spans="7:7">
      <c r="G60193" s="162" t="s">
        <v>60438</v>
      </c>
    </row>
    <row r="60194" spans="7:7">
      <c r="G60194" s="162" t="s">
        <v>60439</v>
      </c>
    </row>
    <row r="60195" spans="7:7">
      <c r="G60195" s="162" t="s">
        <v>60440</v>
      </c>
    </row>
    <row r="60196" spans="7:7">
      <c r="G60196" s="162" t="s">
        <v>60441</v>
      </c>
    </row>
    <row r="60197" spans="7:7">
      <c r="G60197" s="162" t="s">
        <v>60442</v>
      </c>
    </row>
    <row r="60198" spans="7:7">
      <c r="G60198" s="162" t="s">
        <v>60443</v>
      </c>
    </row>
    <row r="60199" spans="7:7">
      <c r="G60199" s="162" t="s">
        <v>60444</v>
      </c>
    </row>
    <row r="60200" spans="7:7">
      <c r="G60200" s="162" t="s">
        <v>60445</v>
      </c>
    </row>
    <row r="60201" spans="7:7">
      <c r="G60201" s="162" t="s">
        <v>60446</v>
      </c>
    </row>
    <row r="60202" spans="7:7">
      <c r="G60202" s="162" t="s">
        <v>60447</v>
      </c>
    </row>
    <row r="60203" spans="7:7">
      <c r="G60203" s="162" t="s">
        <v>60448</v>
      </c>
    </row>
    <row r="60204" spans="7:7">
      <c r="G60204" s="162" t="s">
        <v>60449</v>
      </c>
    </row>
    <row r="60205" spans="7:7">
      <c r="G60205" s="162" t="s">
        <v>60450</v>
      </c>
    </row>
    <row r="60206" spans="7:7">
      <c r="G60206" s="162" t="s">
        <v>60451</v>
      </c>
    </row>
    <row r="60207" spans="7:7">
      <c r="G60207" s="162" t="s">
        <v>60452</v>
      </c>
    </row>
    <row r="60208" spans="7:7">
      <c r="G60208" s="162" t="s">
        <v>60453</v>
      </c>
    </row>
    <row r="60209" spans="7:7">
      <c r="G60209" s="162" t="s">
        <v>60454</v>
      </c>
    </row>
    <row r="60210" spans="7:7">
      <c r="G60210" s="162" t="s">
        <v>60455</v>
      </c>
    </row>
    <row r="60211" spans="7:7">
      <c r="G60211" s="162" t="s">
        <v>60456</v>
      </c>
    </row>
    <row r="60212" spans="7:7">
      <c r="G60212" s="162" t="s">
        <v>60457</v>
      </c>
    </row>
    <row r="60213" spans="7:7">
      <c r="G60213" s="162" t="s">
        <v>60458</v>
      </c>
    </row>
    <row r="60214" spans="7:7">
      <c r="G60214" s="162" t="s">
        <v>60459</v>
      </c>
    </row>
    <row r="60215" spans="7:7">
      <c r="G60215" s="162" t="s">
        <v>60460</v>
      </c>
    </row>
    <row r="60216" spans="7:7">
      <c r="G60216" s="162" t="s">
        <v>60461</v>
      </c>
    </row>
    <row r="60217" spans="7:7">
      <c r="G60217" s="162" t="s">
        <v>60462</v>
      </c>
    </row>
    <row r="60218" spans="7:7">
      <c r="G60218" s="162" t="s">
        <v>60463</v>
      </c>
    </row>
    <row r="60219" spans="7:7">
      <c r="G60219" s="162" t="s">
        <v>60464</v>
      </c>
    </row>
    <row r="60220" spans="7:7">
      <c r="G60220" s="162" t="s">
        <v>60465</v>
      </c>
    </row>
    <row r="60221" spans="7:7">
      <c r="G60221" s="162" t="s">
        <v>60466</v>
      </c>
    </row>
    <row r="60222" spans="7:7">
      <c r="G60222" s="162" t="s">
        <v>60467</v>
      </c>
    </row>
    <row r="60223" spans="7:7">
      <c r="G60223" s="162" t="s">
        <v>60468</v>
      </c>
    </row>
    <row r="60224" spans="7:7">
      <c r="G60224" s="162" t="s">
        <v>60469</v>
      </c>
    </row>
    <row r="60225" spans="7:7">
      <c r="G60225" s="162" t="s">
        <v>60470</v>
      </c>
    </row>
    <row r="60226" spans="7:7">
      <c r="G60226" s="162" t="s">
        <v>60471</v>
      </c>
    </row>
    <row r="60227" spans="7:7">
      <c r="G60227" s="162" t="s">
        <v>60472</v>
      </c>
    </row>
    <row r="60228" spans="7:7">
      <c r="G60228" s="162" t="s">
        <v>60473</v>
      </c>
    </row>
    <row r="60229" spans="7:7">
      <c r="G60229" s="162" t="s">
        <v>60474</v>
      </c>
    </row>
    <row r="60230" spans="7:7">
      <c r="G60230" s="162" t="s">
        <v>60475</v>
      </c>
    </row>
    <row r="60231" spans="7:7">
      <c r="G60231" s="162" t="s">
        <v>60476</v>
      </c>
    </row>
    <row r="60232" spans="7:7">
      <c r="G60232" s="162" t="s">
        <v>60477</v>
      </c>
    </row>
    <row r="60233" spans="7:7">
      <c r="G60233" s="162" t="s">
        <v>60478</v>
      </c>
    </row>
    <row r="60234" spans="7:7">
      <c r="G60234" s="162" t="s">
        <v>60479</v>
      </c>
    </row>
    <row r="60235" spans="7:7">
      <c r="G60235" s="162" t="s">
        <v>60480</v>
      </c>
    </row>
    <row r="60236" spans="7:7">
      <c r="G60236" s="162" t="s">
        <v>60481</v>
      </c>
    </row>
    <row r="60237" spans="7:7">
      <c r="G60237" s="162" t="s">
        <v>60482</v>
      </c>
    </row>
    <row r="60238" spans="7:7">
      <c r="G60238" s="162" t="s">
        <v>60483</v>
      </c>
    </row>
    <row r="60239" spans="7:7">
      <c r="G60239" s="162" t="s">
        <v>60484</v>
      </c>
    </row>
    <row r="60240" spans="7:7">
      <c r="G60240" s="162" t="s">
        <v>60485</v>
      </c>
    </row>
    <row r="60241" spans="7:7">
      <c r="G60241" s="162" t="s">
        <v>60486</v>
      </c>
    </row>
    <row r="60242" spans="7:7">
      <c r="G60242" s="162" t="s">
        <v>60487</v>
      </c>
    </row>
    <row r="60243" spans="7:7">
      <c r="G60243" s="162" t="s">
        <v>60488</v>
      </c>
    </row>
    <row r="60244" spans="7:7">
      <c r="G60244" s="162" t="s">
        <v>60489</v>
      </c>
    </row>
    <row r="60245" spans="7:7">
      <c r="G60245" s="162" t="s">
        <v>60490</v>
      </c>
    </row>
    <row r="60246" spans="7:7">
      <c r="G60246" s="162" t="s">
        <v>60491</v>
      </c>
    </row>
    <row r="60247" spans="7:7">
      <c r="G60247" s="162" t="s">
        <v>60492</v>
      </c>
    </row>
    <row r="60248" spans="7:7">
      <c r="G60248" s="162" t="s">
        <v>60493</v>
      </c>
    </row>
    <row r="60249" spans="7:7">
      <c r="G60249" s="162" t="s">
        <v>60494</v>
      </c>
    </row>
    <row r="60250" spans="7:7">
      <c r="G60250" s="162" t="s">
        <v>60495</v>
      </c>
    </row>
    <row r="60251" spans="7:7">
      <c r="G60251" s="162" t="s">
        <v>60496</v>
      </c>
    </row>
    <row r="60252" spans="7:7">
      <c r="G60252" s="162" t="s">
        <v>60497</v>
      </c>
    </row>
    <row r="60253" spans="7:7">
      <c r="G60253" s="162" t="s">
        <v>60498</v>
      </c>
    </row>
    <row r="60254" spans="7:7">
      <c r="G60254" s="162" t="s">
        <v>60499</v>
      </c>
    </row>
    <row r="60255" spans="7:7">
      <c r="G60255" s="162" t="s">
        <v>60500</v>
      </c>
    </row>
    <row r="60256" spans="7:7">
      <c r="G60256" s="162" t="s">
        <v>60501</v>
      </c>
    </row>
    <row r="60257" spans="7:7">
      <c r="G60257" s="162" t="s">
        <v>60502</v>
      </c>
    </row>
    <row r="60258" spans="7:7">
      <c r="G60258" s="162" t="s">
        <v>60503</v>
      </c>
    </row>
    <row r="60259" spans="7:7">
      <c r="G60259" s="162" t="s">
        <v>60504</v>
      </c>
    </row>
    <row r="60260" spans="7:7">
      <c r="G60260" s="162" t="s">
        <v>60505</v>
      </c>
    </row>
    <row r="60261" spans="7:7">
      <c r="G60261" s="162" t="s">
        <v>60506</v>
      </c>
    </row>
    <row r="60262" spans="7:7">
      <c r="G60262" s="162" t="s">
        <v>60507</v>
      </c>
    </row>
    <row r="60263" spans="7:7">
      <c r="G60263" s="162" t="s">
        <v>60508</v>
      </c>
    </row>
    <row r="60264" spans="7:7">
      <c r="G60264" s="162" t="s">
        <v>60509</v>
      </c>
    </row>
    <row r="60265" spans="7:7">
      <c r="G60265" s="162" t="s">
        <v>60510</v>
      </c>
    </row>
    <row r="60266" spans="7:7">
      <c r="G60266" s="162" t="s">
        <v>60511</v>
      </c>
    </row>
    <row r="60267" spans="7:7">
      <c r="G60267" s="162" t="s">
        <v>60512</v>
      </c>
    </row>
    <row r="60268" spans="7:7">
      <c r="G60268" s="162" t="s">
        <v>60513</v>
      </c>
    </row>
    <row r="60269" spans="7:7">
      <c r="G60269" s="162" t="s">
        <v>60514</v>
      </c>
    </row>
    <row r="60270" spans="7:7">
      <c r="G60270" s="162" t="s">
        <v>60515</v>
      </c>
    </row>
    <row r="60271" spans="7:7">
      <c r="G60271" s="162" t="s">
        <v>60516</v>
      </c>
    </row>
    <row r="60272" spans="7:7">
      <c r="G60272" s="162" t="s">
        <v>60517</v>
      </c>
    </row>
    <row r="60273" spans="7:7">
      <c r="G60273" s="162" t="s">
        <v>60518</v>
      </c>
    </row>
    <row r="60274" spans="7:7">
      <c r="G60274" s="162" t="s">
        <v>60519</v>
      </c>
    </row>
    <row r="60275" spans="7:7">
      <c r="G60275" s="162" t="s">
        <v>60520</v>
      </c>
    </row>
    <row r="60276" spans="7:7">
      <c r="G60276" s="162" t="s">
        <v>60521</v>
      </c>
    </row>
    <row r="60277" spans="7:7">
      <c r="G60277" s="162" t="s">
        <v>60522</v>
      </c>
    </row>
    <row r="60278" spans="7:7">
      <c r="G60278" s="162" t="s">
        <v>60523</v>
      </c>
    </row>
    <row r="60279" spans="7:7">
      <c r="G60279" s="162" t="s">
        <v>60524</v>
      </c>
    </row>
    <row r="60280" spans="7:7">
      <c r="G60280" s="162" t="s">
        <v>60525</v>
      </c>
    </row>
    <row r="60281" spans="7:7">
      <c r="G60281" s="162" t="s">
        <v>60526</v>
      </c>
    </row>
    <row r="60282" spans="7:7">
      <c r="G60282" s="162" t="s">
        <v>60527</v>
      </c>
    </row>
    <row r="60283" spans="7:7">
      <c r="G60283" s="162" t="s">
        <v>60528</v>
      </c>
    </row>
    <row r="60284" spans="7:7">
      <c r="G60284" s="162" t="s">
        <v>60529</v>
      </c>
    </row>
    <row r="60285" spans="7:7">
      <c r="G60285" s="162" t="s">
        <v>60530</v>
      </c>
    </row>
    <row r="60286" spans="7:7">
      <c r="G60286" s="162" t="s">
        <v>60531</v>
      </c>
    </row>
    <row r="60287" spans="7:7">
      <c r="G60287" s="162" t="s">
        <v>60532</v>
      </c>
    </row>
    <row r="60288" spans="7:7">
      <c r="G60288" s="162" t="s">
        <v>60533</v>
      </c>
    </row>
    <row r="60289" spans="7:7">
      <c r="G60289" s="162" t="s">
        <v>60534</v>
      </c>
    </row>
    <row r="60290" spans="7:7">
      <c r="G60290" s="162" t="s">
        <v>60535</v>
      </c>
    </row>
    <row r="60291" spans="7:7">
      <c r="G60291" s="162" t="s">
        <v>60536</v>
      </c>
    </row>
    <row r="60292" spans="7:7">
      <c r="G60292" s="162" t="s">
        <v>60537</v>
      </c>
    </row>
    <row r="60293" spans="7:7">
      <c r="G60293" s="162" t="s">
        <v>60538</v>
      </c>
    </row>
    <row r="60294" spans="7:7">
      <c r="G60294" s="162" t="s">
        <v>60539</v>
      </c>
    </row>
    <row r="60295" spans="7:7">
      <c r="G60295" s="162" t="s">
        <v>60540</v>
      </c>
    </row>
    <row r="60296" spans="7:7">
      <c r="G60296" s="162" t="s">
        <v>60541</v>
      </c>
    </row>
    <row r="60297" spans="7:7">
      <c r="G60297" s="162" t="s">
        <v>60542</v>
      </c>
    </row>
    <row r="60298" spans="7:7">
      <c r="G60298" s="162" t="s">
        <v>60543</v>
      </c>
    </row>
    <row r="60299" spans="7:7">
      <c r="G60299" s="162" t="s">
        <v>60544</v>
      </c>
    </row>
    <row r="60300" spans="7:7">
      <c r="G60300" s="162" t="s">
        <v>60545</v>
      </c>
    </row>
    <row r="60301" spans="7:7">
      <c r="G60301" s="162" t="s">
        <v>60546</v>
      </c>
    </row>
    <row r="60302" spans="7:7">
      <c r="G60302" s="162" t="s">
        <v>60547</v>
      </c>
    </row>
    <row r="60303" spans="7:7">
      <c r="G60303" s="162" t="s">
        <v>60548</v>
      </c>
    </row>
    <row r="60304" spans="7:7">
      <c r="G60304" s="162" t="s">
        <v>60549</v>
      </c>
    </row>
    <row r="60305" spans="7:7">
      <c r="G60305" s="162" t="s">
        <v>60550</v>
      </c>
    </row>
    <row r="60306" spans="7:7">
      <c r="G60306" s="162" t="s">
        <v>60551</v>
      </c>
    </row>
    <row r="60307" spans="7:7">
      <c r="G60307" s="162" t="s">
        <v>60552</v>
      </c>
    </row>
    <row r="60308" spans="7:7">
      <c r="G60308" s="162" t="s">
        <v>60553</v>
      </c>
    </row>
    <row r="60309" spans="7:7">
      <c r="G60309" s="162" t="s">
        <v>60554</v>
      </c>
    </row>
    <row r="60310" spans="7:7">
      <c r="G60310" s="162" t="s">
        <v>60555</v>
      </c>
    </row>
    <row r="60311" spans="7:7">
      <c r="G60311" s="162" t="s">
        <v>60556</v>
      </c>
    </row>
    <row r="60312" spans="7:7">
      <c r="G60312" s="162" t="s">
        <v>60557</v>
      </c>
    </row>
    <row r="60313" spans="7:7">
      <c r="G60313" s="162" t="s">
        <v>60558</v>
      </c>
    </row>
    <row r="60314" spans="7:7">
      <c r="G60314" s="162" t="s">
        <v>60559</v>
      </c>
    </row>
    <row r="60315" spans="7:7">
      <c r="G60315" s="162" t="s">
        <v>60560</v>
      </c>
    </row>
    <row r="60316" spans="7:7">
      <c r="G60316" s="162" t="s">
        <v>60561</v>
      </c>
    </row>
    <row r="60317" spans="7:7">
      <c r="G60317" s="162" t="s">
        <v>60562</v>
      </c>
    </row>
    <row r="60318" spans="7:7">
      <c r="G60318" s="162" t="s">
        <v>60563</v>
      </c>
    </row>
    <row r="60319" spans="7:7">
      <c r="G60319" s="162" t="s">
        <v>60564</v>
      </c>
    </row>
    <row r="60320" spans="7:7">
      <c r="G60320" s="162" t="s">
        <v>60565</v>
      </c>
    </row>
    <row r="60321" spans="7:7">
      <c r="G60321" s="162" t="s">
        <v>60566</v>
      </c>
    </row>
    <row r="60322" spans="7:7">
      <c r="G60322" s="162" t="s">
        <v>60567</v>
      </c>
    </row>
    <row r="60323" spans="7:7">
      <c r="G60323" s="162" t="s">
        <v>60568</v>
      </c>
    </row>
    <row r="60324" spans="7:7">
      <c r="G60324" s="162" t="s">
        <v>60569</v>
      </c>
    </row>
    <row r="60325" spans="7:7">
      <c r="G60325" s="162" t="s">
        <v>60570</v>
      </c>
    </row>
    <row r="60326" spans="7:7">
      <c r="G60326" s="162" t="s">
        <v>60571</v>
      </c>
    </row>
    <row r="60327" spans="7:7">
      <c r="G60327" s="162" t="s">
        <v>60572</v>
      </c>
    </row>
    <row r="60328" spans="7:7">
      <c r="G60328" s="162" t="s">
        <v>60573</v>
      </c>
    </row>
    <row r="60329" spans="7:7">
      <c r="G60329" s="162" t="s">
        <v>60574</v>
      </c>
    </row>
    <row r="60330" spans="7:7">
      <c r="G60330" s="162" t="s">
        <v>60575</v>
      </c>
    </row>
    <row r="60331" spans="7:7">
      <c r="G60331" s="162" t="s">
        <v>60576</v>
      </c>
    </row>
    <row r="60332" spans="7:7">
      <c r="G60332" s="162" t="s">
        <v>60577</v>
      </c>
    </row>
    <row r="60333" spans="7:7">
      <c r="G60333" s="162" t="s">
        <v>60578</v>
      </c>
    </row>
    <row r="60334" spans="7:7">
      <c r="G60334" s="162" t="s">
        <v>60579</v>
      </c>
    </row>
    <row r="60335" spans="7:7">
      <c r="G60335" s="162" t="s">
        <v>60580</v>
      </c>
    </row>
    <row r="60336" spans="7:7">
      <c r="G60336" s="162" t="s">
        <v>60581</v>
      </c>
    </row>
    <row r="60337" spans="7:7">
      <c r="G60337" s="162" t="s">
        <v>60582</v>
      </c>
    </row>
    <row r="60338" spans="7:7">
      <c r="G60338" s="162" t="s">
        <v>60583</v>
      </c>
    </row>
    <row r="60339" spans="7:7">
      <c r="G60339" s="162" t="s">
        <v>60584</v>
      </c>
    </row>
    <row r="60340" spans="7:7">
      <c r="G60340" s="162" t="s">
        <v>60585</v>
      </c>
    </row>
    <row r="60341" spans="7:7">
      <c r="G60341" s="162" t="s">
        <v>60586</v>
      </c>
    </row>
    <row r="60342" spans="7:7">
      <c r="G60342" s="162" t="s">
        <v>60587</v>
      </c>
    </row>
    <row r="60343" spans="7:7">
      <c r="G60343" s="162" t="s">
        <v>60588</v>
      </c>
    </row>
    <row r="60344" spans="7:7">
      <c r="G60344" s="162" t="s">
        <v>60589</v>
      </c>
    </row>
    <row r="60345" spans="7:7">
      <c r="G60345" s="162" t="s">
        <v>60590</v>
      </c>
    </row>
    <row r="60346" spans="7:7">
      <c r="G60346" s="162" t="s">
        <v>60591</v>
      </c>
    </row>
    <row r="60347" spans="7:7">
      <c r="G60347" s="162" t="s">
        <v>60592</v>
      </c>
    </row>
    <row r="60348" spans="7:7">
      <c r="G60348" s="162" t="s">
        <v>60593</v>
      </c>
    </row>
    <row r="60349" spans="7:7">
      <c r="G60349" s="162" t="s">
        <v>60594</v>
      </c>
    </row>
    <row r="60350" spans="7:7">
      <c r="G60350" s="162" t="s">
        <v>60595</v>
      </c>
    </row>
    <row r="60351" spans="7:7">
      <c r="G60351" s="162" t="s">
        <v>60596</v>
      </c>
    </row>
    <row r="60352" spans="7:7">
      <c r="G60352" s="162" t="s">
        <v>60597</v>
      </c>
    </row>
    <row r="60353" spans="7:7">
      <c r="G60353" s="162" t="s">
        <v>60598</v>
      </c>
    </row>
    <row r="60354" spans="7:7">
      <c r="G60354" s="162" t="s">
        <v>60599</v>
      </c>
    </row>
    <row r="60355" spans="7:7">
      <c r="G60355" s="162" t="s">
        <v>60600</v>
      </c>
    </row>
    <row r="60356" spans="7:7">
      <c r="G60356" s="162" t="s">
        <v>60601</v>
      </c>
    </row>
    <row r="60357" spans="7:7">
      <c r="G60357" s="162" t="s">
        <v>60602</v>
      </c>
    </row>
    <row r="60358" spans="7:7">
      <c r="G60358" s="162" t="s">
        <v>60603</v>
      </c>
    </row>
    <row r="60359" spans="7:7">
      <c r="G60359" s="162" t="s">
        <v>60604</v>
      </c>
    </row>
    <row r="60360" spans="7:7">
      <c r="G60360" s="162" t="s">
        <v>60605</v>
      </c>
    </row>
    <row r="60361" spans="7:7">
      <c r="G60361" s="162" t="s">
        <v>60606</v>
      </c>
    </row>
    <row r="60362" spans="7:7">
      <c r="G60362" s="162" t="s">
        <v>60607</v>
      </c>
    </row>
    <row r="60363" spans="7:7">
      <c r="G60363" s="162" t="s">
        <v>60608</v>
      </c>
    </row>
    <row r="60364" spans="7:7">
      <c r="G60364" s="162" t="s">
        <v>60609</v>
      </c>
    </row>
    <row r="60365" spans="7:7">
      <c r="G60365" s="162" t="s">
        <v>60610</v>
      </c>
    </row>
    <row r="60366" spans="7:7">
      <c r="G60366" s="162" t="s">
        <v>60611</v>
      </c>
    </row>
    <row r="60367" spans="7:7">
      <c r="G60367" s="162" t="s">
        <v>60612</v>
      </c>
    </row>
    <row r="60368" spans="7:7">
      <c r="G60368" s="162" t="s">
        <v>60613</v>
      </c>
    </row>
    <row r="60369" spans="7:7">
      <c r="G60369" s="162" t="s">
        <v>60614</v>
      </c>
    </row>
    <row r="60370" spans="7:7">
      <c r="G60370" s="162" t="s">
        <v>60615</v>
      </c>
    </row>
    <row r="60371" spans="7:7">
      <c r="G60371" s="162" t="s">
        <v>60616</v>
      </c>
    </row>
    <row r="60372" spans="7:7">
      <c r="G60372" s="162" t="s">
        <v>60617</v>
      </c>
    </row>
    <row r="60373" spans="7:7">
      <c r="G60373" s="162" t="s">
        <v>60618</v>
      </c>
    </row>
    <row r="60374" spans="7:7">
      <c r="G60374" s="162" t="s">
        <v>60619</v>
      </c>
    </row>
    <row r="60375" spans="7:7">
      <c r="G60375" s="162" t="s">
        <v>60620</v>
      </c>
    </row>
    <row r="60376" spans="7:7">
      <c r="G60376" s="162" t="s">
        <v>60621</v>
      </c>
    </row>
    <row r="60377" spans="7:7">
      <c r="G60377" s="162" t="s">
        <v>60622</v>
      </c>
    </row>
    <row r="60378" spans="7:7">
      <c r="G60378" s="162" t="s">
        <v>60623</v>
      </c>
    </row>
    <row r="60379" spans="7:7">
      <c r="G60379" s="162" t="s">
        <v>60624</v>
      </c>
    </row>
    <row r="60380" spans="7:7">
      <c r="G60380" s="162" t="s">
        <v>60625</v>
      </c>
    </row>
    <row r="60381" spans="7:7">
      <c r="G60381" s="162" t="s">
        <v>60626</v>
      </c>
    </row>
    <row r="60382" spans="7:7">
      <c r="G60382" s="162" t="s">
        <v>60627</v>
      </c>
    </row>
    <row r="60383" spans="7:7">
      <c r="G60383" s="162" t="s">
        <v>60628</v>
      </c>
    </row>
    <row r="60384" spans="7:7">
      <c r="G60384" s="162" t="s">
        <v>60629</v>
      </c>
    </row>
    <row r="60385" spans="7:7">
      <c r="G60385" s="162" t="s">
        <v>60630</v>
      </c>
    </row>
    <row r="60386" spans="7:7">
      <c r="G60386" s="162" t="s">
        <v>60631</v>
      </c>
    </row>
    <row r="60387" spans="7:7">
      <c r="G60387" s="162" t="s">
        <v>60632</v>
      </c>
    </row>
    <row r="60388" spans="7:7">
      <c r="G60388" s="162" t="s">
        <v>60633</v>
      </c>
    </row>
    <row r="60389" spans="7:7">
      <c r="G60389" s="162" t="s">
        <v>60634</v>
      </c>
    </row>
    <row r="60390" spans="7:7">
      <c r="G60390" s="162" t="s">
        <v>60635</v>
      </c>
    </row>
    <row r="60391" spans="7:7">
      <c r="G60391" s="162" t="s">
        <v>60636</v>
      </c>
    </row>
    <row r="60392" spans="7:7">
      <c r="G60392" s="162" t="s">
        <v>60637</v>
      </c>
    </row>
    <row r="60393" spans="7:7">
      <c r="G60393" s="162" t="s">
        <v>60638</v>
      </c>
    </row>
    <row r="60394" spans="7:7">
      <c r="G60394" s="162" t="s">
        <v>60639</v>
      </c>
    </row>
    <row r="60395" spans="7:7">
      <c r="G60395" s="162" t="s">
        <v>60640</v>
      </c>
    </row>
    <row r="60396" spans="7:7">
      <c r="G60396" s="162" t="s">
        <v>60641</v>
      </c>
    </row>
    <row r="60397" spans="7:7">
      <c r="G60397" s="162" t="s">
        <v>60642</v>
      </c>
    </row>
    <row r="60398" spans="7:7">
      <c r="G60398" s="162" t="s">
        <v>60643</v>
      </c>
    </row>
    <row r="60399" spans="7:7">
      <c r="G60399" s="162" t="s">
        <v>60644</v>
      </c>
    </row>
    <row r="60400" spans="7:7">
      <c r="G60400" s="162" t="s">
        <v>60645</v>
      </c>
    </row>
    <row r="60401" spans="7:7">
      <c r="G60401" s="162" t="s">
        <v>60646</v>
      </c>
    </row>
    <row r="60402" spans="7:7">
      <c r="G60402" s="162" t="s">
        <v>60647</v>
      </c>
    </row>
    <row r="60403" spans="7:7">
      <c r="G60403" s="162" t="s">
        <v>60648</v>
      </c>
    </row>
    <row r="60404" spans="7:7">
      <c r="G60404" s="162" t="s">
        <v>60649</v>
      </c>
    </row>
    <row r="60405" spans="7:7">
      <c r="G60405" s="162" t="s">
        <v>60650</v>
      </c>
    </row>
    <row r="60406" spans="7:7">
      <c r="G60406" s="162" t="s">
        <v>60651</v>
      </c>
    </row>
    <row r="60407" spans="7:7">
      <c r="G60407" s="162" t="s">
        <v>60652</v>
      </c>
    </row>
    <row r="60408" spans="7:7">
      <c r="G60408" s="162" t="s">
        <v>60653</v>
      </c>
    </row>
    <row r="60409" spans="7:7">
      <c r="G60409" s="162" t="s">
        <v>60654</v>
      </c>
    </row>
    <row r="60410" spans="7:7">
      <c r="G60410" s="162" t="s">
        <v>60655</v>
      </c>
    </row>
    <row r="60411" spans="7:7">
      <c r="G60411" s="162" t="s">
        <v>60656</v>
      </c>
    </row>
    <row r="60412" spans="7:7">
      <c r="G60412" s="162" t="s">
        <v>60657</v>
      </c>
    </row>
    <row r="60413" spans="7:7">
      <c r="G60413" s="162" t="s">
        <v>60658</v>
      </c>
    </row>
    <row r="60414" spans="7:7">
      <c r="G60414" s="162" t="s">
        <v>60659</v>
      </c>
    </row>
    <row r="60415" spans="7:7">
      <c r="G60415" s="162" t="s">
        <v>60660</v>
      </c>
    </row>
    <row r="60416" spans="7:7">
      <c r="G60416" s="162" t="s">
        <v>60661</v>
      </c>
    </row>
    <row r="60417" spans="7:7">
      <c r="G60417" s="162" t="s">
        <v>60662</v>
      </c>
    </row>
    <row r="60418" spans="7:7">
      <c r="G60418" s="162" t="s">
        <v>60663</v>
      </c>
    </row>
    <row r="60419" spans="7:7">
      <c r="G60419" s="162" t="s">
        <v>60664</v>
      </c>
    </row>
    <row r="60420" spans="7:7">
      <c r="G60420" s="162" t="s">
        <v>60665</v>
      </c>
    </row>
    <row r="60421" spans="7:7">
      <c r="G60421" s="162" t="s">
        <v>60666</v>
      </c>
    </row>
    <row r="60422" spans="7:7">
      <c r="G60422" s="162" t="s">
        <v>60667</v>
      </c>
    </row>
    <row r="60423" spans="7:7">
      <c r="G60423" s="162" t="s">
        <v>60668</v>
      </c>
    </row>
    <row r="60424" spans="7:7">
      <c r="G60424" s="162" t="s">
        <v>60669</v>
      </c>
    </row>
    <row r="60425" spans="7:7">
      <c r="G60425" s="162" t="s">
        <v>60670</v>
      </c>
    </row>
    <row r="60426" spans="7:7">
      <c r="G60426" s="162" t="s">
        <v>60671</v>
      </c>
    </row>
    <row r="60427" spans="7:7">
      <c r="G60427" s="162" t="s">
        <v>60672</v>
      </c>
    </row>
    <row r="60428" spans="7:7">
      <c r="G60428" s="162" t="s">
        <v>60673</v>
      </c>
    </row>
    <row r="60429" spans="7:7">
      <c r="G60429" s="162" t="s">
        <v>60674</v>
      </c>
    </row>
    <row r="60430" spans="7:7">
      <c r="G60430" s="162" t="s">
        <v>60675</v>
      </c>
    </row>
    <row r="60431" spans="7:7">
      <c r="G60431" s="162" t="s">
        <v>60676</v>
      </c>
    </row>
    <row r="60432" spans="7:7">
      <c r="G60432" s="162" t="s">
        <v>60677</v>
      </c>
    </row>
    <row r="60433" spans="7:7">
      <c r="G60433" s="162" t="s">
        <v>60678</v>
      </c>
    </row>
    <row r="60434" spans="7:7">
      <c r="G60434" s="162" t="s">
        <v>60679</v>
      </c>
    </row>
    <row r="60435" spans="7:7">
      <c r="G60435" s="162" t="s">
        <v>60680</v>
      </c>
    </row>
    <row r="60436" spans="7:7">
      <c r="G60436" s="162" t="s">
        <v>60681</v>
      </c>
    </row>
    <row r="60437" spans="7:7">
      <c r="G60437" s="162" t="s">
        <v>60682</v>
      </c>
    </row>
    <row r="60438" spans="7:7">
      <c r="G60438" s="162" t="s">
        <v>60683</v>
      </c>
    </row>
    <row r="60439" spans="7:7">
      <c r="G60439" s="162" t="s">
        <v>60684</v>
      </c>
    </row>
    <row r="60440" spans="7:7">
      <c r="G60440" s="162" t="s">
        <v>60685</v>
      </c>
    </row>
    <row r="60441" spans="7:7">
      <c r="G60441" s="162" t="s">
        <v>60686</v>
      </c>
    </row>
    <row r="60442" spans="7:7">
      <c r="G60442" s="162" t="s">
        <v>60687</v>
      </c>
    </row>
    <row r="60443" spans="7:7">
      <c r="G60443" s="162" t="s">
        <v>60688</v>
      </c>
    </row>
    <row r="60444" spans="7:7">
      <c r="G60444" s="162" t="s">
        <v>60689</v>
      </c>
    </row>
    <row r="60445" spans="7:7">
      <c r="G60445" s="162" t="s">
        <v>60690</v>
      </c>
    </row>
    <row r="60446" spans="7:7">
      <c r="G60446" s="162" t="s">
        <v>60691</v>
      </c>
    </row>
    <row r="60447" spans="7:7">
      <c r="G60447" s="162" t="s">
        <v>60692</v>
      </c>
    </row>
    <row r="60448" spans="7:7">
      <c r="G60448" s="162" t="s">
        <v>60693</v>
      </c>
    </row>
    <row r="60449" spans="7:7">
      <c r="G60449" s="162" t="s">
        <v>60694</v>
      </c>
    </row>
    <row r="60450" spans="7:7">
      <c r="G60450" s="162" t="s">
        <v>60695</v>
      </c>
    </row>
    <row r="60451" spans="7:7">
      <c r="G60451" s="162" t="s">
        <v>60696</v>
      </c>
    </row>
    <row r="60452" spans="7:7">
      <c r="G60452" s="162" t="s">
        <v>60697</v>
      </c>
    </row>
    <row r="60453" spans="7:7">
      <c r="G60453" s="162" t="s">
        <v>60698</v>
      </c>
    </row>
    <row r="60454" spans="7:7">
      <c r="G60454" s="162" t="s">
        <v>60699</v>
      </c>
    </row>
    <row r="60455" spans="7:7">
      <c r="G60455" s="162" t="s">
        <v>60700</v>
      </c>
    </row>
    <row r="60456" spans="7:7">
      <c r="G60456" s="162" t="s">
        <v>60701</v>
      </c>
    </row>
    <row r="60457" spans="7:7">
      <c r="G60457" s="162" t="s">
        <v>60702</v>
      </c>
    </row>
    <row r="60458" spans="7:7">
      <c r="G60458" s="162" t="s">
        <v>60703</v>
      </c>
    </row>
    <row r="60459" spans="7:7">
      <c r="G60459" s="162" t="s">
        <v>60704</v>
      </c>
    </row>
    <row r="60460" spans="7:7">
      <c r="G60460" s="162" t="s">
        <v>60705</v>
      </c>
    </row>
    <row r="60461" spans="7:7">
      <c r="G60461" s="162" t="s">
        <v>60706</v>
      </c>
    </row>
    <row r="60462" spans="7:7">
      <c r="G60462" s="162" t="s">
        <v>60707</v>
      </c>
    </row>
    <row r="60463" spans="7:7">
      <c r="G60463" s="162" t="s">
        <v>60708</v>
      </c>
    </row>
    <row r="60464" spans="7:7">
      <c r="G60464" s="162" t="s">
        <v>60709</v>
      </c>
    </row>
    <row r="60465" spans="7:7">
      <c r="G60465" s="162" t="s">
        <v>60710</v>
      </c>
    </row>
    <row r="60466" spans="7:7">
      <c r="G60466" s="162" t="s">
        <v>60711</v>
      </c>
    </row>
    <row r="60467" spans="7:7">
      <c r="G60467" s="162" t="s">
        <v>60712</v>
      </c>
    </row>
    <row r="60468" spans="7:7">
      <c r="G60468" s="162" t="s">
        <v>60713</v>
      </c>
    </row>
    <row r="60469" spans="7:7">
      <c r="G60469" s="162" t="s">
        <v>60714</v>
      </c>
    </row>
    <row r="60470" spans="7:7">
      <c r="G60470" s="162" t="s">
        <v>60715</v>
      </c>
    </row>
    <row r="60471" spans="7:7">
      <c r="G60471" s="162" t="s">
        <v>60716</v>
      </c>
    </row>
    <row r="60472" spans="7:7">
      <c r="G60472" s="162" t="s">
        <v>60717</v>
      </c>
    </row>
    <row r="60473" spans="7:7">
      <c r="G60473" s="162" t="s">
        <v>60718</v>
      </c>
    </row>
    <row r="60474" spans="7:7">
      <c r="G60474" s="162" t="s">
        <v>60719</v>
      </c>
    </row>
    <row r="60475" spans="7:7">
      <c r="G60475" s="162" t="s">
        <v>60720</v>
      </c>
    </row>
    <row r="60476" spans="7:7">
      <c r="G60476" s="162" t="s">
        <v>60721</v>
      </c>
    </row>
    <row r="60477" spans="7:7">
      <c r="G60477" s="162" t="s">
        <v>60722</v>
      </c>
    </row>
    <row r="60478" spans="7:7">
      <c r="G60478" s="162" t="s">
        <v>60723</v>
      </c>
    </row>
    <row r="60479" spans="7:7">
      <c r="G60479" s="162" t="s">
        <v>60724</v>
      </c>
    </row>
    <row r="60480" spans="7:7">
      <c r="G60480" s="162" t="s">
        <v>60725</v>
      </c>
    </row>
    <row r="60481" spans="7:7">
      <c r="G60481" s="162" t="s">
        <v>60726</v>
      </c>
    </row>
    <row r="60482" spans="7:7">
      <c r="G60482" s="162" t="s">
        <v>60727</v>
      </c>
    </row>
    <row r="60483" spans="7:7">
      <c r="G60483" s="162" t="s">
        <v>60728</v>
      </c>
    </row>
    <row r="60484" spans="7:7">
      <c r="G60484" s="162" t="s">
        <v>60729</v>
      </c>
    </row>
    <row r="60485" spans="7:7">
      <c r="G60485" s="162" t="s">
        <v>60730</v>
      </c>
    </row>
    <row r="60486" spans="7:7">
      <c r="G60486" s="162" t="s">
        <v>60731</v>
      </c>
    </row>
    <row r="60487" spans="7:7">
      <c r="G60487" s="162" t="s">
        <v>60732</v>
      </c>
    </row>
    <row r="60488" spans="7:7">
      <c r="G60488" s="162" t="s">
        <v>60733</v>
      </c>
    </row>
    <row r="60489" spans="7:7">
      <c r="G60489" s="162" t="s">
        <v>60734</v>
      </c>
    </row>
    <row r="60490" spans="7:7">
      <c r="G60490" s="162" t="s">
        <v>60735</v>
      </c>
    </row>
    <row r="60491" spans="7:7">
      <c r="G60491" s="162" t="s">
        <v>60736</v>
      </c>
    </row>
    <row r="60492" spans="7:7">
      <c r="G60492" s="162" t="s">
        <v>60737</v>
      </c>
    </row>
    <row r="60493" spans="7:7">
      <c r="G60493" s="162" t="s">
        <v>60738</v>
      </c>
    </row>
    <row r="60494" spans="7:7">
      <c r="G60494" s="162" t="s">
        <v>60739</v>
      </c>
    </row>
    <row r="60495" spans="7:7">
      <c r="G60495" s="162" t="s">
        <v>60740</v>
      </c>
    </row>
    <row r="60496" spans="7:7">
      <c r="G60496" s="162" t="s">
        <v>60741</v>
      </c>
    </row>
    <row r="60497" spans="7:7">
      <c r="G60497" s="162" t="s">
        <v>60742</v>
      </c>
    </row>
    <row r="60498" spans="7:7">
      <c r="G60498" s="162" t="s">
        <v>60743</v>
      </c>
    </row>
    <row r="60499" spans="7:7">
      <c r="G60499" s="162" t="s">
        <v>60744</v>
      </c>
    </row>
    <row r="60500" spans="7:7">
      <c r="G60500" s="162" t="s">
        <v>60745</v>
      </c>
    </row>
    <row r="60501" spans="7:7">
      <c r="G60501" s="162" t="s">
        <v>60746</v>
      </c>
    </row>
    <row r="60502" spans="7:7">
      <c r="G60502" s="162" t="s">
        <v>60747</v>
      </c>
    </row>
    <row r="60503" spans="7:7">
      <c r="G60503" s="162" t="s">
        <v>60748</v>
      </c>
    </row>
    <row r="60504" spans="7:7">
      <c r="G60504" s="162" t="s">
        <v>60749</v>
      </c>
    </row>
    <row r="60505" spans="7:7">
      <c r="G60505" s="162" t="s">
        <v>60750</v>
      </c>
    </row>
    <row r="60506" spans="7:7">
      <c r="G60506" s="162" t="s">
        <v>60751</v>
      </c>
    </row>
    <row r="60507" spans="7:7">
      <c r="G60507" s="162" t="s">
        <v>60752</v>
      </c>
    </row>
    <row r="60508" spans="7:7">
      <c r="G60508" s="162" t="s">
        <v>60753</v>
      </c>
    </row>
    <row r="60509" spans="7:7">
      <c r="G60509" s="162" t="s">
        <v>60754</v>
      </c>
    </row>
    <row r="60510" spans="7:7">
      <c r="G60510" s="162" t="s">
        <v>60755</v>
      </c>
    </row>
    <row r="60511" spans="7:7">
      <c r="G60511" s="162" t="s">
        <v>60756</v>
      </c>
    </row>
    <row r="60512" spans="7:7">
      <c r="G60512" s="162" t="s">
        <v>60757</v>
      </c>
    </row>
    <row r="60513" spans="7:7">
      <c r="G60513" s="162" t="s">
        <v>60758</v>
      </c>
    </row>
    <row r="60514" spans="7:7">
      <c r="G60514" s="162" t="s">
        <v>60759</v>
      </c>
    </row>
    <row r="60515" spans="7:7">
      <c r="G60515" s="162" t="s">
        <v>60760</v>
      </c>
    </row>
    <row r="60516" spans="7:7">
      <c r="G60516" s="162" t="s">
        <v>60761</v>
      </c>
    </row>
    <row r="60517" spans="7:7">
      <c r="G60517" s="162" t="s">
        <v>60762</v>
      </c>
    </row>
    <row r="60518" spans="7:7">
      <c r="G60518" s="162" t="s">
        <v>60763</v>
      </c>
    </row>
    <row r="60519" spans="7:7">
      <c r="G60519" s="162" t="s">
        <v>60764</v>
      </c>
    </row>
    <row r="60520" spans="7:7">
      <c r="G60520" s="162" t="s">
        <v>60765</v>
      </c>
    </row>
    <row r="60521" spans="7:7">
      <c r="G60521" s="162" t="s">
        <v>60766</v>
      </c>
    </row>
    <row r="60522" spans="7:7">
      <c r="G60522" s="162" t="s">
        <v>60767</v>
      </c>
    </row>
    <row r="60523" spans="7:7">
      <c r="G60523" s="162" t="s">
        <v>60768</v>
      </c>
    </row>
    <row r="60524" spans="7:7">
      <c r="G60524" s="162" t="s">
        <v>60769</v>
      </c>
    </row>
    <row r="60525" spans="7:7">
      <c r="G60525" s="162" t="s">
        <v>60770</v>
      </c>
    </row>
    <row r="60526" spans="7:7">
      <c r="G60526" s="162" t="s">
        <v>60771</v>
      </c>
    </row>
    <row r="60527" spans="7:7">
      <c r="G60527" s="162" t="s">
        <v>60772</v>
      </c>
    </row>
    <row r="60528" spans="7:7">
      <c r="G60528" s="162" t="s">
        <v>60773</v>
      </c>
    </row>
    <row r="60529" spans="7:7">
      <c r="G60529" s="162" t="s">
        <v>60774</v>
      </c>
    </row>
    <row r="60530" spans="7:7">
      <c r="G60530" s="162" t="s">
        <v>60775</v>
      </c>
    </row>
    <row r="60531" spans="7:7">
      <c r="G60531" s="162" t="s">
        <v>60776</v>
      </c>
    </row>
    <row r="60532" spans="7:7">
      <c r="G60532" s="162" t="s">
        <v>60777</v>
      </c>
    </row>
    <row r="60533" spans="7:7">
      <c r="G60533" s="162" t="s">
        <v>60778</v>
      </c>
    </row>
    <row r="60534" spans="7:7">
      <c r="G60534" s="162" t="s">
        <v>60779</v>
      </c>
    </row>
    <row r="60535" spans="7:7">
      <c r="G60535" s="162" t="s">
        <v>60780</v>
      </c>
    </row>
    <row r="60536" spans="7:7">
      <c r="G60536" s="162" t="s">
        <v>60781</v>
      </c>
    </row>
    <row r="60537" spans="7:7">
      <c r="G60537" s="162" t="s">
        <v>60782</v>
      </c>
    </row>
    <row r="60538" spans="7:7">
      <c r="G60538" s="162" t="s">
        <v>60783</v>
      </c>
    </row>
    <row r="60539" spans="7:7">
      <c r="G60539" s="162" t="s">
        <v>60784</v>
      </c>
    </row>
    <row r="60540" spans="7:7">
      <c r="G60540" s="162" t="s">
        <v>60785</v>
      </c>
    </row>
    <row r="60541" spans="7:7">
      <c r="G60541" s="162" t="s">
        <v>60786</v>
      </c>
    </row>
    <row r="60542" spans="7:7">
      <c r="G60542" s="162" t="s">
        <v>60787</v>
      </c>
    </row>
    <row r="60543" spans="7:7">
      <c r="G60543" s="162" t="s">
        <v>60788</v>
      </c>
    </row>
    <row r="60544" spans="7:7">
      <c r="G60544" s="162" t="s">
        <v>60789</v>
      </c>
    </row>
    <row r="60545" spans="7:7">
      <c r="G60545" s="162" t="s">
        <v>60790</v>
      </c>
    </row>
    <row r="60546" spans="7:7">
      <c r="G60546" s="162" t="s">
        <v>60791</v>
      </c>
    </row>
    <row r="60547" spans="7:7">
      <c r="G60547" s="162" t="s">
        <v>60792</v>
      </c>
    </row>
    <row r="60548" spans="7:7">
      <c r="G60548" s="162" t="s">
        <v>60793</v>
      </c>
    </row>
    <row r="60549" spans="7:7">
      <c r="G60549" s="162" t="s">
        <v>60794</v>
      </c>
    </row>
    <row r="60550" spans="7:7">
      <c r="G60550" s="162" t="s">
        <v>60795</v>
      </c>
    </row>
    <row r="60551" spans="7:7">
      <c r="G60551" s="162" t="s">
        <v>60796</v>
      </c>
    </row>
    <row r="60552" spans="7:7">
      <c r="G60552" s="162" t="s">
        <v>60797</v>
      </c>
    </row>
    <row r="60553" spans="7:7">
      <c r="G60553" s="162" t="s">
        <v>60798</v>
      </c>
    </row>
    <row r="60554" spans="7:7">
      <c r="G60554" s="162" t="s">
        <v>60799</v>
      </c>
    </row>
    <row r="60555" spans="7:7">
      <c r="G60555" s="162" t="s">
        <v>60800</v>
      </c>
    </row>
    <row r="60556" spans="7:7">
      <c r="G60556" s="162" t="s">
        <v>60801</v>
      </c>
    </row>
    <row r="60557" spans="7:7">
      <c r="G60557" s="162" t="s">
        <v>60802</v>
      </c>
    </row>
    <row r="60558" spans="7:7">
      <c r="G60558" s="162" t="s">
        <v>60803</v>
      </c>
    </row>
    <row r="60559" spans="7:7">
      <c r="G60559" s="162" t="s">
        <v>60804</v>
      </c>
    </row>
    <row r="60560" spans="7:7">
      <c r="G60560" s="162" t="s">
        <v>60805</v>
      </c>
    </row>
    <row r="60561" spans="7:7">
      <c r="G60561" s="162" t="s">
        <v>60806</v>
      </c>
    </row>
    <row r="60562" spans="7:7">
      <c r="G60562" s="162" t="s">
        <v>60807</v>
      </c>
    </row>
    <row r="60563" spans="7:7">
      <c r="G60563" s="162" t="s">
        <v>60808</v>
      </c>
    </row>
    <row r="60564" spans="7:7">
      <c r="G60564" s="162" t="s">
        <v>60809</v>
      </c>
    </row>
    <row r="60565" spans="7:7">
      <c r="G60565" s="162" t="s">
        <v>60810</v>
      </c>
    </row>
    <row r="60566" spans="7:7">
      <c r="G60566" s="162" t="s">
        <v>60811</v>
      </c>
    </row>
    <row r="60567" spans="7:7">
      <c r="G60567" s="162" t="s">
        <v>60812</v>
      </c>
    </row>
    <row r="60568" spans="7:7">
      <c r="G60568" s="162" t="s">
        <v>60813</v>
      </c>
    </row>
    <row r="60569" spans="7:7">
      <c r="G60569" s="162" t="s">
        <v>60814</v>
      </c>
    </row>
    <row r="60570" spans="7:7">
      <c r="G60570" s="162" t="s">
        <v>60815</v>
      </c>
    </row>
    <row r="60571" spans="7:7">
      <c r="G60571" s="162" t="s">
        <v>60816</v>
      </c>
    </row>
    <row r="60572" spans="7:7">
      <c r="G60572" s="162" t="s">
        <v>60817</v>
      </c>
    </row>
    <row r="60573" spans="7:7">
      <c r="G60573" s="162" t="s">
        <v>60818</v>
      </c>
    </row>
    <row r="60574" spans="7:7">
      <c r="G60574" s="162" t="s">
        <v>60819</v>
      </c>
    </row>
    <row r="60575" spans="7:7">
      <c r="G60575" s="162" t="s">
        <v>60820</v>
      </c>
    </row>
    <row r="60576" spans="7:7">
      <c r="G60576" s="162" t="s">
        <v>60821</v>
      </c>
    </row>
    <row r="60577" spans="7:7">
      <c r="G60577" s="162" t="s">
        <v>60822</v>
      </c>
    </row>
    <row r="60578" spans="7:7">
      <c r="G60578" s="162" t="s">
        <v>60823</v>
      </c>
    </row>
    <row r="60579" spans="7:7">
      <c r="G60579" s="162" t="s">
        <v>60824</v>
      </c>
    </row>
    <row r="60580" spans="7:7">
      <c r="G60580" s="162" t="s">
        <v>60825</v>
      </c>
    </row>
    <row r="60581" spans="7:7">
      <c r="G60581" s="162" t="s">
        <v>60826</v>
      </c>
    </row>
    <row r="60582" spans="7:7">
      <c r="G60582" s="162" t="s">
        <v>60827</v>
      </c>
    </row>
    <row r="60583" spans="7:7">
      <c r="G60583" s="162" t="s">
        <v>60828</v>
      </c>
    </row>
    <row r="60584" spans="7:7">
      <c r="G60584" s="162" t="s">
        <v>60829</v>
      </c>
    </row>
    <row r="60585" spans="7:7">
      <c r="G60585" s="162" t="s">
        <v>60830</v>
      </c>
    </row>
    <row r="60586" spans="7:7">
      <c r="G60586" s="162" t="s">
        <v>60831</v>
      </c>
    </row>
    <row r="60587" spans="7:7">
      <c r="G60587" s="162" t="s">
        <v>60832</v>
      </c>
    </row>
    <row r="60588" spans="7:7">
      <c r="G60588" s="162" t="s">
        <v>60833</v>
      </c>
    </row>
    <row r="60589" spans="7:7">
      <c r="G60589" s="162" t="s">
        <v>60834</v>
      </c>
    </row>
    <row r="60590" spans="7:7">
      <c r="G60590" s="162" t="s">
        <v>60835</v>
      </c>
    </row>
    <row r="60591" spans="7:7">
      <c r="G60591" s="162" t="s">
        <v>60836</v>
      </c>
    </row>
    <row r="60592" spans="7:7">
      <c r="G60592" s="162" t="s">
        <v>60837</v>
      </c>
    </row>
    <row r="60593" spans="7:7">
      <c r="G60593" s="162" t="s">
        <v>60838</v>
      </c>
    </row>
    <row r="60594" spans="7:7">
      <c r="G60594" s="162" t="s">
        <v>60839</v>
      </c>
    </row>
    <row r="60595" spans="7:7">
      <c r="G60595" s="162" t="s">
        <v>60840</v>
      </c>
    </row>
    <row r="60596" spans="7:7">
      <c r="G60596" s="162" t="s">
        <v>60841</v>
      </c>
    </row>
    <row r="60597" spans="7:7">
      <c r="G60597" s="162" t="s">
        <v>60842</v>
      </c>
    </row>
    <row r="60598" spans="7:7">
      <c r="G60598" s="162" t="s">
        <v>60843</v>
      </c>
    </row>
    <row r="60599" spans="7:7">
      <c r="G60599" s="162" t="s">
        <v>60844</v>
      </c>
    </row>
    <row r="60600" spans="7:7">
      <c r="G60600" s="162" t="s">
        <v>60845</v>
      </c>
    </row>
    <row r="60601" spans="7:7">
      <c r="G60601" s="162" t="s">
        <v>60846</v>
      </c>
    </row>
    <row r="60602" spans="7:7">
      <c r="G60602" s="162" t="s">
        <v>60847</v>
      </c>
    </row>
    <row r="60603" spans="7:7">
      <c r="G60603" s="162" t="s">
        <v>60848</v>
      </c>
    </row>
    <row r="60604" spans="7:7">
      <c r="G60604" s="162" t="s">
        <v>60849</v>
      </c>
    </row>
    <row r="60605" spans="7:7">
      <c r="G60605" s="162" t="s">
        <v>60850</v>
      </c>
    </row>
    <row r="60606" spans="7:7">
      <c r="G60606" s="162" t="s">
        <v>60851</v>
      </c>
    </row>
    <row r="60607" spans="7:7">
      <c r="G60607" s="162" t="s">
        <v>60852</v>
      </c>
    </row>
    <row r="60608" spans="7:7">
      <c r="G60608" s="162" t="s">
        <v>60853</v>
      </c>
    </row>
    <row r="60609" spans="7:7">
      <c r="G60609" s="162" t="s">
        <v>60854</v>
      </c>
    </row>
    <row r="60610" spans="7:7">
      <c r="G60610" s="162" t="s">
        <v>60855</v>
      </c>
    </row>
    <row r="60611" spans="7:7">
      <c r="G60611" s="162" t="s">
        <v>60856</v>
      </c>
    </row>
    <row r="60612" spans="7:7">
      <c r="G60612" s="162" t="s">
        <v>60857</v>
      </c>
    </row>
    <row r="60613" spans="7:7">
      <c r="G60613" s="162" t="s">
        <v>60858</v>
      </c>
    </row>
    <row r="60614" spans="7:7">
      <c r="G60614" s="162" t="s">
        <v>60859</v>
      </c>
    </row>
    <row r="60615" spans="7:7">
      <c r="G60615" s="162" t="s">
        <v>60860</v>
      </c>
    </row>
    <row r="60616" spans="7:7">
      <c r="G60616" s="162" t="s">
        <v>60861</v>
      </c>
    </row>
    <row r="60617" spans="7:7">
      <c r="G60617" s="162" t="s">
        <v>60862</v>
      </c>
    </row>
    <row r="60618" spans="7:7">
      <c r="G60618" s="162" t="s">
        <v>60863</v>
      </c>
    </row>
    <row r="60619" spans="7:7">
      <c r="G60619" s="162" t="s">
        <v>60864</v>
      </c>
    </row>
    <row r="60620" spans="7:7">
      <c r="G60620" s="162" t="s">
        <v>60865</v>
      </c>
    </row>
    <row r="60621" spans="7:7">
      <c r="G60621" s="162" t="s">
        <v>60866</v>
      </c>
    </row>
    <row r="60622" spans="7:7">
      <c r="G60622" s="162" t="s">
        <v>60867</v>
      </c>
    </row>
    <row r="60623" spans="7:7">
      <c r="G60623" s="162" t="s">
        <v>60868</v>
      </c>
    </row>
    <row r="60624" spans="7:7">
      <c r="G60624" s="162" t="s">
        <v>60869</v>
      </c>
    </row>
    <row r="60625" spans="7:7">
      <c r="G60625" s="162" t="s">
        <v>60870</v>
      </c>
    </row>
    <row r="60626" spans="7:7">
      <c r="G60626" s="162" t="s">
        <v>60871</v>
      </c>
    </row>
    <row r="60627" spans="7:7">
      <c r="G60627" s="162" t="s">
        <v>60872</v>
      </c>
    </row>
    <row r="60628" spans="7:7">
      <c r="G60628" s="162" t="s">
        <v>60873</v>
      </c>
    </row>
    <row r="60629" spans="7:7">
      <c r="G60629" s="162" t="s">
        <v>60874</v>
      </c>
    </row>
    <row r="60630" spans="7:7">
      <c r="G60630" s="162" t="s">
        <v>60875</v>
      </c>
    </row>
    <row r="60631" spans="7:7">
      <c r="G60631" s="162" t="s">
        <v>60876</v>
      </c>
    </row>
    <row r="60632" spans="7:7">
      <c r="G60632" s="162" t="s">
        <v>60877</v>
      </c>
    </row>
    <row r="60633" spans="7:7">
      <c r="G60633" s="162" t="s">
        <v>60878</v>
      </c>
    </row>
    <row r="60634" spans="7:7">
      <c r="G60634" s="162" t="s">
        <v>60879</v>
      </c>
    </row>
    <row r="60635" spans="7:7">
      <c r="G60635" s="162" t="s">
        <v>60880</v>
      </c>
    </row>
    <row r="60636" spans="7:7">
      <c r="G60636" s="162" t="s">
        <v>60881</v>
      </c>
    </row>
    <row r="60637" spans="7:7">
      <c r="G60637" s="162" t="s">
        <v>60882</v>
      </c>
    </row>
    <row r="60638" spans="7:7">
      <c r="G60638" s="162" t="s">
        <v>60883</v>
      </c>
    </row>
    <row r="60639" spans="7:7">
      <c r="G60639" s="162" t="s">
        <v>60884</v>
      </c>
    </row>
    <row r="60640" spans="7:7">
      <c r="G60640" s="162" t="s">
        <v>60885</v>
      </c>
    </row>
    <row r="60641" spans="7:7">
      <c r="G60641" s="162" t="s">
        <v>60886</v>
      </c>
    </row>
    <row r="60642" spans="7:7">
      <c r="G60642" s="162" t="s">
        <v>60887</v>
      </c>
    </row>
    <row r="60643" spans="7:7">
      <c r="G60643" s="162" t="s">
        <v>60888</v>
      </c>
    </row>
    <row r="60644" spans="7:7">
      <c r="G60644" s="162" t="s">
        <v>60889</v>
      </c>
    </row>
    <row r="60645" spans="7:7">
      <c r="G60645" s="162" t="s">
        <v>60890</v>
      </c>
    </row>
    <row r="60646" spans="7:7">
      <c r="G60646" s="162" t="s">
        <v>60891</v>
      </c>
    </row>
    <row r="60647" spans="7:7">
      <c r="G60647" s="162" t="s">
        <v>60892</v>
      </c>
    </row>
    <row r="60648" spans="7:7">
      <c r="G60648" s="162" t="s">
        <v>60893</v>
      </c>
    </row>
    <row r="60649" spans="7:7">
      <c r="G60649" s="162" t="s">
        <v>60894</v>
      </c>
    </row>
    <row r="60650" spans="7:7">
      <c r="G60650" s="162" t="s">
        <v>60895</v>
      </c>
    </row>
    <row r="60651" spans="7:7">
      <c r="G60651" s="162" t="s">
        <v>60896</v>
      </c>
    </row>
    <row r="60652" spans="7:7">
      <c r="G60652" s="162" t="s">
        <v>60897</v>
      </c>
    </row>
    <row r="60653" spans="7:7">
      <c r="G60653" s="162" t="s">
        <v>60898</v>
      </c>
    </row>
    <row r="60654" spans="7:7">
      <c r="G60654" s="162" t="s">
        <v>60899</v>
      </c>
    </row>
    <row r="60655" spans="7:7">
      <c r="G60655" s="162" t="s">
        <v>60900</v>
      </c>
    </row>
    <row r="60656" spans="7:7">
      <c r="G60656" s="162" t="s">
        <v>60901</v>
      </c>
    </row>
    <row r="60657" spans="7:7">
      <c r="G60657" s="162" t="s">
        <v>60902</v>
      </c>
    </row>
    <row r="60658" spans="7:7">
      <c r="G60658" s="162" t="s">
        <v>60903</v>
      </c>
    </row>
    <row r="60659" spans="7:7">
      <c r="G60659" s="162" t="s">
        <v>60904</v>
      </c>
    </row>
    <row r="60660" spans="7:7">
      <c r="G60660" s="162" t="s">
        <v>60905</v>
      </c>
    </row>
    <row r="60661" spans="7:7">
      <c r="G60661" s="162" t="s">
        <v>60906</v>
      </c>
    </row>
    <row r="60662" spans="7:7">
      <c r="G60662" s="162" t="s">
        <v>60907</v>
      </c>
    </row>
    <row r="60663" spans="7:7">
      <c r="G60663" s="162" t="s">
        <v>60908</v>
      </c>
    </row>
    <row r="60664" spans="7:7">
      <c r="G60664" s="162" t="s">
        <v>60909</v>
      </c>
    </row>
    <row r="60665" spans="7:7">
      <c r="G60665" s="162" t="s">
        <v>60910</v>
      </c>
    </row>
    <row r="60666" spans="7:7">
      <c r="G60666" s="162" t="s">
        <v>60911</v>
      </c>
    </row>
    <row r="60667" spans="7:7">
      <c r="G60667" s="162" t="s">
        <v>60912</v>
      </c>
    </row>
    <row r="60668" spans="7:7">
      <c r="G60668" s="162" t="s">
        <v>60913</v>
      </c>
    </row>
    <row r="60669" spans="7:7">
      <c r="G60669" s="162" t="s">
        <v>60914</v>
      </c>
    </row>
    <row r="60670" spans="7:7">
      <c r="G60670" s="162" t="s">
        <v>60915</v>
      </c>
    </row>
    <row r="60671" spans="7:7">
      <c r="G60671" s="162" t="s">
        <v>60916</v>
      </c>
    </row>
    <row r="60672" spans="7:7">
      <c r="G60672" s="162" t="s">
        <v>60917</v>
      </c>
    </row>
    <row r="60673" spans="7:7">
      <c r="G60673" s="162" t="s">
        <v>60918</v>
      </c>
    </row>
    <row r="60674" spans="7:7">
      <c r="G60674" s="162" t="s">
        <v>60919</v>
      </c>
    </row>
    <row r="60675" spans="7:7">
      <c r="G60675" s="162" t="s">
        <v>60920</v>
      </c>
    </row>
    <row r="60676" spans="7:7">
      <c r="G60676" s="162" t="s">
        <v>60921</v>
      </c>
    </row>
    <row r="60677" spans="7:7">
      <c r="G60677" s="162" t="s">
        <v>60922</v>
      </c>
    </row>
    <row r="60678" spans="7:7">
      <c r="G60678" s="162" t="s">
        <v>60923</v>
      </c>
    </row>
    <row r="60679" spans="7:7">
      <c r="G60679" s="162" t="s">
        <v>60924</v>
      </c>
    </row>
    <row r="60680" spans="7:7">
      <c r="G60680" s="162" t="s">
        <v>60925</v>
      </c>
    </row>
    <row r="60681" spans="7:7">
      <c r="G60681" s="162" t="s">
        <v>60926</v>
      </c>
    </row>
    <row r="60682" spans="7:7">
      <c r="G60682" s="162" t="s">
        <v>60927</v>
      </c>
    </row>
    <row r="60683" spans="7:7">
      <c r="G60683" s="162" t="s">
        <v>60928</v>
      </c>
    </row>
    <row r="60684" spans="7:7">
      <c r="G60684" s="162" t="s">
        <v>60929</v>
      </c>
    </row>
    <row r="60685" spans="7:7">
      <c r="G60685" s="162" t="s">
        <v>60930</v>
      </c>
    </row>
    <row r="60686" spans="7:7">
      <c r="G60686" s="162" t="s">
        <v>60931</v>
      </c>
    </row>
    <row r="60687" spans="7:7">
      <c r="G60687" s="162" t="s">
        <v>60932</v>
      </c>
    </row>
    <row r="60688" spans="7:7">
      <c r="G60688" s="162" t="s">
        <v>60933</v>
      </c>
    </row>
    <row r="60689" spans="7:7">
      <c r="G60689" s="162" t="s">
        <v>60934</v>
      </c>
    </row>
    <row r="60690" spans="7:7">
      <c r="G60690" s="162" t="s">
        <v>60935</v>
      </c>
    </row>
    <row r="60691" spans="7:7">
      <c r="G60691" s="162" t="s">
        <v>60936</v>
      </c>
    </row>
    <row r="60692" spans="7:7">
      <c r="G60692" s="162" t="s">
        <v>60937</v>
      </c>
    </row>
    <row r="60693" spans="7:7">
      <c r="G60693" s="162" t="s">
        <v>60938</v>
      </c>
    </row>
    <row r="60694" spans="7:7">
      <c r="G60694" s="162" t="s">
        <v>60939</v>
      </c>
    </row>
    <row r="60695" spans="7:7">
      <c r="G60695" s="162" t="s">
        <v>60940</v>
      </c>
    </row>
    <row r="60696" spans="7:7">
      <c r="G60696" s="162" t="s">
        <v>60941</v>
      </c>
    </row>
    <row r="60697" spans="7:7">
      <c r="G60697" s="162" t="s">
        <v>60942</v>
      </c>
    </row>
    <row r="60698" spans="7:7">
      <c r="G60698" s="162" t="s">
        <v>60943</v>
      </c>
    </row>
    <row r="60699" spans="7:7">
      <c r="G60699" s="162" t="s">
        <v>60944</v>
      </c>
    </row>
    <row r="60700" spans="7:7">
      <c r="G60700" s="162" t="s">
        <v>60945</v>
      </c>
    </row>
    <row r="60701" spans="7:7">
      <c r="G60701" s="162" t="s">
        <v>60946</v>
      </c>
    </row>
    <row r="60702" spans="7:7">
      <c r="G60702" s="162" t="s">
        <v>60947</v>
      </c>
    </row>
    <row r="60703" spans="7:7">
      <c r="G60703" s="162" t="s">
        <v>60948</v>
      </c>
    </row>
    <row r="60704" spans="7:7">
      <c r="G60704" s="162" t="s">
        <v>60949</v>
      </c>
    </row>
    <row r="60705" spans="7:7">
      <c r="G60705" s="162" t="s">
        <v>60950</v>
      </c>
    </row>
    <row r="60706" spans="7:7">
      <c r="G60706" s="162" t="s">
        <v>60951</v>
      </c>
    </row>
    <row r="60707" spans="7:7">
      <c r="G60707" s="162" t="s">
        <v>60952</v>
      </c>
    </row>
    <row r="60708" spans="7:7">
      <c r="G60708" s="162" t="s">
        <v>60953</v>
      </c>
    </row>
    <row r="60709" spans="7:7">
      <c r="G60709" s="162" t="s">
        <v>60954</v>
      </c>
    </row>
    <row r="60710" spans="7:7">
      <c r="G60710" s="162" t="s">
        <v>60955</v>
      </c>
    </row>
    <row r="60711" spans="7:7">
      <c r="G60711" s="162" t="s">
        <v>60956</v>
      </c>
    </row>
    <row r="60712" spans="7:7">
      <c r="G60712" s="162" t="s">
        <v>60957</v>
      </c>
    </row>
    <row r="60713" spans="7:7">
      <c r="G60713" s="162" t="s">
        <v>60958</v>
      </c>
    </row>
    <row r="60714" spans="7:7">
      <c r="G60714" s="162" t="s">
        <v>60959</v>
      </c>
    </row>
    <row r="60715" spans="7:7">
      <c r="G60715" s="162" t="s">
        <v>60960</v>
      </c>
    </row>
    <row r="60716" spans="7:7">
      <c r="G60716" s="162" t="s">
        <v>60961</v>
      </c>
    </row>
    <row r="60717" spans="7:7">
      <c r="G60717" s="162" t="s">
        <v>60962</v>
      </c>
    </row>
    <row r="60718" spans="7:7">
      <c r="G60718" s="162" t="s">
        <v>60963</v>
      </c>
    </row>
    <row r="60719" spans="7:7">
      <c r="G60719" s="162" t="s">
        <v>60964</v>
      </c>
    </row>
    <row r="60720" spans="7:7">
      <c r="G60720" s="162" t="s">
        <v>60965</v>
      </c>
    </row>
    <row r="60721" spans="7:7">
      <c r="G60721" s="162" t="s">
        <v>60966</v>
      </c>
    </row>
    <row r="60722" spans="7:7">
      <c r="G60722" s="162" t="s">
        <v>60967</v>
      </c>
    </row>
    <row r="60723" spans="7:7">
      <c r="G60723" s="162" t="s">
        <v>60968</v>
      </c>
    </row>
    <row r="60724" spans="7:7">
      <c r="G60724" s="162" t="s">
        <v>60969</v>
      </c>
    </row>
    <row r="60725" spans="7:7">
      <c r="G60725" s="162" t="s">
        <v>60970</v>
      </c>
    </row>
    <row r="60726" spans="7:7">
      <c r="G60726" s="162" t="s">
        <v>60971</v>
      </c>
    </row>
    <row r="60727" spans="7:7">
      <c r="G60727" s="162" t="s">
        <v>60972</v>
      </c>
    </row>
    <row r="60728" spans="7:7">
      <c r="G60728" s="162" t="s">
        <v>60973</v>
      </c>
    </row>
    <row r="60729" spans="7:7">
      <c r="G60729" s="162" t="s">
        <v>60974</v>
      </c>
    </row>
    <row r="60730" spans="7:7">
      <c r="G60730" s="162" t="s">
        <v>60975</v>
      </c>
    </row>
    <row r="60731" spans="7:7">
      <c r="G60731" s="162" t="s">
        <v>60976</v>
      </c>
    </row>
    <row r="60732" spans="7:7">
      <c r="G60732" s="162" t="s">
        <v>60977</v>
      </c>
    </row>
    <row r="60733" spans="7:7">
      <c r="G60733" s="162" t="s">
        <v>60978</v>
      </c>
    </row>
    <row r="60734" spans="7:7">
      <c r="G60734" s="162" t="s">
        <v>60979</v>
      </c>
    </row>
    <row r="60735" spans="7:7">
      <c r="G60735" s="162" t="s">
        <v>60980</v>
      </c>
    </row>
    <row r="60736" spans="7:7">
      <c r="G60736" s="162" t="s">
        <v>60981</v>
      </c>
    </row>
    <row r="60737" spans="7:7">
      <c r="G60737" s="162" t="s">
        <v>60982</v>
      </c>
    </row>
    <row r="60738" spans="7:7">
      <c r="G60738" s="162" t="s">
        <v>60983</v>
      </c>
    </row>
    <row r="60739" spans="7:7">
      <c r="G60739" s="162" t="s">
        <v>60984</v>
      </c>
    </row>
    <row r="60740" spans="7:7">
      <c r="G60740" s="162" t="s">
        <v>60985</v>
      </c>
    </row>
    <row r="60741" spans="7:7">
      <c r="G60741" s="162" t="s">
        <v>60986</v>
      </c>
    </row>
    <row r="60742" spans="7:7">
      <c r="G60742" s="162" t="s">
        <v>60987</v>
      </c>
    </row>
    <row r="60743" spans="7:7">
      <c r="G60743" s="162" t="s">
        <v>60988</v>
      </c>
    </row>
    <row r="60744" spans="7:7">
      <c r="G60744" s="162" t="s">
        <v>60989</v>
      </c>
    </row>
    <row r="60745" spans="7:7">
      <c r="G60745" s="162" t="s">
        <v>60990</v>
      </c>
    </row>
    <row r="60746" spans="7:7">
      <c r="G60746" s="162" t="s">
        <v>60991</v>
      </c>
    </row>
    <row r="60747" spans="7:7">
      <c r="G60747" s="162" t="s">
        <v>60992</v>
      </c>
    </row>
    <row r="60748" spans="7:7">
      <c r="G60748" s="162" t="s">
        <v>60993</v>
      </c>
    </row>
    <row r="60749" spans="7:7">
      <c r="G60749" s="162" t="s">
        <v>60994</v>
      </c>
    </row>
    <row r="60750" spans="7:7">
      <c r="G60750" s="162" t="s">
        <v>60995</v>
      </c>
    </row>
    <row r="60751" spans="7:7">
      <c r="G60751" s="162" t="s">
        <v>60996</v>
      </c>
    </row>
    <row r="60752" spans="7:7">
      <c r="G60752" s="162" t="s">
        <v>60997</v>
      </c>
    </row>
    <row r="60753" spans="7:7">
      <c r="G60753" s="162" t="s">
        <v>60998</v>
      </c>
    </row>
    <row r="60754" spans="7:7">
      <c r="G60754" s="162" t="s">
        <v>60999</v>
      </c>
    </row>
    <row r="60755" spans="7:7">
      <c r="G60755" s="162" t="s">
        <v>61000</v>
      </c>
    </row>
    <row r="60756" spans="7:7">
      <c r="G60756" s="162" t="s">
        <v>61001</v>
      </c>
    </row>
    <row r="60757" spans="7:7">
      <c r="G60757" s="162" t="s">
        <v>61002</v>
      </c>
    </row>
    <row r="60758" spans="7:7">
      <c r="G60758" s="162" t="s">
        <v>61003</v>
      </c>
    </row>
    <row r="60759" spans="7:7">
      <c r="G60759" s="162" t="s">
        <v>61004</v>
      </c>
    </row>
    <row r="60760" spans="7:7">
      <c r="G60760" s="162" t="s">
        <v>61005</v>
      </c>
    </row>
    <row r="60761" spans="7:7">
      <c r="G60761" s="162" t="s">
        <v>61006</v>
      </c>
    </row>
    <row r="60762" spans="7:7">
      <c r="G60762" s="162" t="s">
        <v>61007</v>
      </c>
    </row>
    <row r="60763" spans="7:7">
      <c r="G60763" s="162" t="s">
        <v>61008</v>
      </c>
    </row>
    <row r="60764" spans="7:7">
      <c r="G60764" s="162" t="s">
        <v>61009</v>
      </c>
    </row>
    <row r="60765" spans="7:7">
      <c r="G60765" s="162" t="s">
        <v>61010</v>
      </c>
    </row>
    <row r="60766" spans="7:7">
      <c r="G60766" s="162" t="s">
        <v>61011</v>
      </c>
    </row>
    <row r="60767" spans="7:7">
      <c r="G60767" s="162" t="s">
        <v>61012</v>
      </c>
    </row>
    <row r="60768" spans="7:7">
      <c r="G60768" s="162" t="s">
        <v>61013</v>
      </c>
    </row>
    <row r="60769" spans="7:7">
      <c r="G60769" s="162" t="s">
        <v>61014</v>
      </c>
    </row>
    <row r="60770" spans="7:7">
      <c r="G60770" s="162" t="s">
        <v>61015</v>
      </c>
    </row>
    <row r="60771" spans="7:7">
      <c r="G60771" s="162" t="s">
        <v>61016</v>
      </c>
    </row>
    <row r="60772" spans="7:7">
      <c r="G60772" s="162" t="s">
        <v>61017</v>
      </c>
    </row>
    <row r="60773" spans="7:7">
      <c r="G60773" s="162" t="s">
        <v>61018</v>
      </c>
    </row>
    <row r="60774" spans="7:7">
      <c r="G60774" s="162" t="s">
        <v>61019</v>
      </c>
    </row>
    <row r="60775" spans="7:7">
      <c r="G60775" s="162" t="s">
        <v>61020</v>
      </c>
    </row>
    <row r="60776" spans="7:7">
      <c r="G60776" s="162" t="s">
        <v>61021</v>
      </c>
    </row>
    <row r="60777" spans="7:7">
      <c r="G60777" s="162" t="s">
        <v>61022</v>
      </c>
    </row>
    <row r="60778" spans="7:7">
      <c r="G60778" s="162" t="s">
        <v>61023</v>
      </c>
    </row>
    <row r="60779" spans="7:7">
      <c r="G60779" s="162" t="s">
        <v>61024</v>
      </c>
    </row>
    <row r="60780" spans="7:7">
      <c r="G60780" s="162" t="s">
        <v>61025</v>
      </c>
    </row>
    <row r="60781" spans="7:7">
      <c r="G60781" s="162" t="s">
        <v>61026</v>
      </c>
    </row>
    <row r="60782" spans="7:7">
      <c r="G60782" s="162" t="s">
        <v>61027</v>
      </c>
    </row>
    <row r="60783" spans="7:7">
      <c r="G60783" s="162" t="s">
        <v>61028</v>
      </c>
    </row>
    <row r="60784" spans="7:7">
      <c r="G60784" s="162" t="s">
        <v>61029</v>
      </c>
    </row>
    <row r="60785" spans="7:7">
      <c r="G60785" s="162" t="s">
        <v>61030</v>
      </c>
    </row>
    <row r="60786" spans="7:7">
      <c r="G60786" s="162" t="s">
        <v>61031</v>
      </c>
    </row>
    <row r="60787" spans="7:7">
      <c r="G60787" s="162" t="s">
        <v>61032</v>
      </c>
    </row>
    <row r="60788" spans="7:7">
      <c r="G60788" s="162" t="s">
        <v>61033</v>
      </c>
    </row>
    <row r="60789" spans="7:7">
      <c r="G60789" s="162" t="s">
        <v>61034</v>
      </c>
    </row>
    <row r="60790" spans="7:7">
      <c r="G60790" s="162" t="s">
        <v>61035</v>
      </c>
    </row>
    <row r="60791" spans="7:7">
      <c r="G60791" s="162" t="s">
        <v>61036</v>
      </c>
    </row>
    <row r="60792" spans="7:7">
      <c r="G60792" s="162" t="s">
        <v>61037</v>
      </c>
    </row>
    <row r="60793" spans="7:7">
      <c r="G60793" s="162" t="s">
        <v>61038</v>
      </c>
    </row>
    <row r="60794" spans="7:7">
      <c r="G60794" s="162" t="s">
        <v>61039</v>
      </c>
    </row>
    <row r="60795" spans="7:7">
      <c r="G60795" s="162" t="s">
        <v>61040</v>
      </c>
    </row>
    <row r="60796" spans="7:7">
      <c r="G60796" s="162" t="s">
        <v>61041</v>
      </c>
    </row>
    <row r="60797" spans="7:7">
      <c r="G60797" s="162" t="s">
        <v>61042</v>
      </c>
    </row>
    <row r="60798" spans="7:7">
      <c r="G60798" s="162" t="s">
        <v>61043</v>
      </c>
    </row>
    <row r="60799" spans="7:7">
      <c r="G60799" s="162" t="s">
        <v>61044</v>
      </c>
    </row>
    <row r="60800" spans="7:7">
      <c r="G60800" s="162" t="s">
        <v>61045</v>
      </c>
    </row>
    <row r="60801" spans="7:7">
      <c r="G60801" s="162" t="s">
        <v>61046</v>
      </c>
    </row>
    <row r="60802" spans="7:7">
      <c r="G60802" s="162" t="s">
        <v>61047</v>
      </c>
    </row>
    <row r="60803" spans="7:7">
      <c r="G60803" s="162" t="s">
        <v>61048</v>
      </c>
    </row>
    <row r="60804" spans="7:7">
      <c r="G60804" s="162" t="s">
        <v>61049</v>
      </c>
    </row>
    <row r="60805" spans="7:7">
      <c r="G60805" s="162" t="s">
        <v>61050</v>
      </c>
    </row>
    <row r="60806" spans="7:7">
      <c r="G60806" s="162" t="s">
        <v>61051</v>
      </c>
    </row>
    <row r="60807" spans="7:7">
      <c r="G60807" s="162" t="s">
        <v>61052</v>
      </c>
    </row>
    <row r="60808" spans="7:7">
      <c r="G60808" s="162" t="s">
        <v>61053</v>
      </c>
    </row>
    <row r="60809" spans="7:7">
      <c r="G60809" s="162" t="s">
        <v>61054</v>
      </c>
    </row>
    <row r="60810" spans="7:7">
      <c r="G60810" s="162" t="s">
        <v>61055</v>
      </c>
    </row>
    <row r="60811" spans="7:7">
      <c r="G60811" s="162" t="s">
        <v>61056</v>
      </c>
    </row>
    <row r="60812" spans="7:7">
      <c r="G60812" s="162" t="s">
        <v>61057</v>
      </c>
    </row>
    <row r="60813" spans="7:7">
      <c r="G60813" s="162" t="s">
        <v>61058</v>
      </c>
    </row>
    <row r="60814" spans="7:7">
      <c r="G60814" s="162" t="s">
        <v>61059</v>
      </c>
    </row>
    <row r="60815" spans="7:7">
      <c r="G60815" s="162" t="s">
        <v>61060</v>
      </c>
    </row>
    <row r="60816" spans="7:7">
      <c r="G60816" s="162" t="s">
        <v>61061</v>
      </c>
    </row>
    <row r="60817" spans="7:7">
      <c r="G60817" s="162" t="s">
        <v>61062</v>
      </c>
    </row>
    <row r="60818" spans="7:7">
      <c r="G60818" s="162" t="s">
        <v>61063</v>
      </c>
    </row>
    <row r="60819" spans="7:7">
      <c r="G60819" s="162" t="s">
        <v>61064</v>
      </c>
    </row>
    <row r="60820" spans="7:7">
      <c r="G60820" s="162" t="s">
        <v>61065</v>
      </c>
    </row>
    <row r="60821" spans="7:7">
      <c r="G60821" s="162" t="s">
        <v>61066</v>
      </c>
    </row>
    <row r="60822" spans="7:7">
      <c r="G60822" s="162" t="s">
        <v>61067</v>
      </c>
    </row>
    <row r="60823" spans="7:7">
      <c r="G60823" s="162" t="s">
        <v>61068</v>
      </c>
    </row>
    <row r="60824" spans="7:7">
      <c r="G60824" s="162" t="s">
        <v>61069</v>
      </c>
    </row>
    <row r="60825" spans="7:7">
      <c r="G60825" s="162" t="s">
        <v>61070</v>
      </c>
    </row>
    <row r="60826" spans="7:7">
      <c r="G60826" s="162" t="s">
        <v>61071</v>
      </c>
    </row>
    <row r="60827" spans="7:7">
      <c r="G60827" s="162" t="s">
        <v>61072</v>
      </c>
    </row>
    <row r="60828" spans="7:7">
      <c r="G60828" s="162" t="s">
        <v>61073</v>
      </c>
    </row>
    <row r="60829" spans="7:7">
      <c r="G60829" s="162" t="s">
        <v>61074</v>
      </c>
    </row>
    <row r="60830" spans="7:7">
      <c r="G60830" s="162" t="s">
        <v>61075</v>
      </c>
    </row>
    <row r="60831" spans="7:7">
      <c r="G60831" s="162" t="s">
        <v>61076</v>
      </c>
    </row>
    <row r="60832" spans="7:7">
      <c r="G60832" s="162" t="s">
        <v>61077</v>
      </c>
    </row>
    <row r="60833" spans="7:7">
      <c r="G60833" s="162" t="s">
        <v>61078</v>
      </c>
    </row>
    <row r="60834" spans="7:7">
      <c r="G60834" s="162" t="s">
        <v>61079</v>
      </c>
    </row>
    <row r="60835" spans="7:7">
      <c r="G60835" s="162" t="s">
        <v>61080</v>
      </c>
    </row>
    <row r="60836" spans="7:7">
      <c r="G60836" s="162" t="s">
        <v>61081</v>
      </c>
    </row>
    <row r="60837" spans="7:7">
      <c r="G60837" s="162" t="s">
        <v>61082</v>
      </c>
    </row>
    <row r="60838" spans="7:7">
      <c r="G60838" s="162" t="s">
        <v>61083</v>
      </c>
    </row>
    <row r="60839" spans="7:7">
      <c r="G60839" s="162" t="s">
        <v>61084</v>
      </c>
    </row>
    <row r="60840" spans="7:7">
      <c r="G60840" s="162" t="s">
        <v>61085</v>
      </c>
    </row>
    <row r="60841" spans="7:7">
      <c r="G60841" s="162" t="s">
        <v>61086</v>
      </c>
    </row>
    <row r="60842" spans="7:7">
      <c r="G60842" s="162" t="s">
        <v>61087</v>
      </c>
    </row>
    <row r="60843" spans="7:7">
      <c r="G60843" s="162" t="s">
        <v>61088</v>
      </c>
    </row>
    <row r="60844" spans="7:7">
      <c r="G60844" s="162" t="s">
        <v>61089</v>
      </c>
    </row>
    <row r="60845" spans="7:7">
      <c r="G60845" s="162" t="s">
        <v>61090</v>
      </c>
    </row>
    <row r="60846" spans="7:7">
      <c r="G60846" s="162" t="s">
        <v>61091</v>
      </c>
    </row>
    <row r="60847" spans="7:7">
      <c r="G60847" s="162" t="s">
        <v>61092</v>
      </c>
    </row>
    <row r="60848" spans="7:7">
      <c r="G60848" s="162" t="s">
        <v>61093</v>
      </c>
    </row>
    <row r="60849" spans="7:7">
      <c r="G60849" s="162" t="s">
        <v>61094</v>
      </c>
    </row>
    <row r="60850" spans="7:7">
      <c r="G60850" s="162" t="s">
        <v>61095</v>
      </c>
    </row>
    <row r="60851" spans="7:7">
      <c r="G60851" s="162" t="s">
        <v>61096</v>
      </c>
    </row>
    <row r="60852" spans="7:7">
      <c r="G60852" s="162" t="s">
        <v>61097</v>
      </c>
    </row>
    <row r="60853" spans="7:7">
      <c r="G60853" s="162" t="s">
        <v>61098</v>
      </c>
    </row>
    <row r="60854" spans="7:7">
      <c r="G60854" s="162" t="s">
        <v>61099</v>
      </c>
    </row>
    <row r="60855" spans="7:7">
      <c r="G60855" s="162" t="s">
        <v>61100</v>
      </c>
    </row>
    <row r="60856" spans="7:7">
      <c r="G60856" s="162" t="s">
        <v>61101</v>
      </c>
    </row>
    <row r="60857" spans="7:7">
      <c r="G60857" s="162" t="s">
        <v>61102</v>
      </c>
    </row>
    <row r="60858" spans="7:7">
      <c r="G60858" s="162" t="s">
        <v>61103</v>
      </c>
    </row>
    <row r="60859" spans="7:7">
      <c r="G60859" s="162" t="s">
        <v>61104</v>
      </c>
    </row>
    <row r="60860" spans="7:7">
      <c r="G60860" s="162" t="s">
        <v>61105</v>
      </c>
    </row>
    <row r="60861" spans="7:7">
      <c r="G60861" s="162" t="s">
        <v>61106</v>
      </c>
    </row>
    <row r="60862" spans="7:7">
      <c r="G60862" s="162" t="s">
        <v>61107</v>
      </c>
    </row>
    <row r="60863" spans="7:7">
      <c r="G60863" s="162" t="s">
        <v>61108</v>
      </c>
    </row>
    <row r="60864" spans="7:7">
      <c r="G60864" s="162" t="s">
        <v>61109</v>
      </c>
    </row>
    <row r="60865" spans="7:7">
      <c r="G60865" s="162" t="s">
        <v>61110</v>
      </c>
    </row>
    <row r="60866" spans="7:7">
      <c r="G60866" s="162" t="s">
        <v>61111</v>
      </c>
    </row>
    <row r="60867" spans="7:7">
      <c r="G60867" s="162" t="s">
        <v>61112</v>
      </c>
    </row>
    <row r="60868" spans="7:7">
      <c r="G60868" s="162" t="s">
        <v>61113</v>
      </c>
    </row>
    <row r="60869" spans="7:7">
      <c r="G60869" s="162" t="s">
        <v>61114</v>
      </c>
    </row>
    <row r="60870" spans="7:7">
      <c r="G60870" s="162" t="s">
        <v>61115</v>
      </c>
    </row>
    <row r="60871" spans="7:7">
      <c r="G60871" s="162" t="s">
        <v>61116</v>
      </c>
    </row>
    <row r="60872" spans="7:7">
      <c r="G60872" s="162" t="s">
        <v>61117</v>
      </c>
    </row>
    <row r="60873" spans="7:7">
      <c r="G60873" s="162" t="s">
        <v>61118</v>
      </c>
    </row>
    <row r="60874" spans="7:7">
      <c r="G60874" s="162" t="s">
        <v>61119</v>
      </c>
    </row>
    <row r="60875" spans="7:7">
      <c r="G60875" s="162" t="s">
        <v>61120</v>
      </c>
    </row>
    <row r="60876" spans="7:7">
      <c r="G60876" s="162" t="s">
        <v>61121</v>
      </c>
    </row>
    <row r="60877" spans="7:7">
      <c r="G60877" s="162" t="s">
        <v>61122</v>
      </c>
    </row>
    <row r="60878" spans="7:7">
      <c r="G60878" s="162" t="s">
        <v>61123</v>
      </c>
    </row>
    <row r="60879" spans="7:7">
      <c r="G60879" s="162" t="s">
        <v>61124</v>
      </c>
    </row>
    <row r="60880" spans="7:7">
      <c r="G60880" s="162" t="s">
        <v>61125</v>
      </c>
    </row>
    <row r="60881" spans="7:7">
      <c r="G60881" s="162" t="s">
        <v>61126</v>
      </c>
    </row>
    <row r="60882" spans="7:7">
      <c r="G60882" s="162" t="s">
        <v>61127</v>
      </c>
    </row>
    <row r="60883" spans="7:7">
      <c r="G60883" s="162" t="s">
        <v>61128</v>
      </c>
    </row>
    <row r="60884" spans="7:7">
      <c r="G60884" s="162" t="s">
        <v>61129</v>
      </c>
    </row>
    <row r="60885" spans="7:7">
      <c r="G60885" s="162" t="s">
        <v>61130</v>
      </c>
    </row>
    <row r="60886" spans="7:7">
      <c r="G60886" s="162" t="s">
        <v>61131</v>
      </c>
    </row>
    <row r="60887" spans="7:7">
      <c r="G60887" s="162" t="s">
        <v>61132</v>
      </c>
    </row>
    <row r="60888" spans="7:7">
      <c r="G60888" s="162" t="s">
        <v>61133</v>
      </c>
    </row>
    <row r="60889" spans="7:7">
      <c r="G60889" s="162" t="s">
        <v>61134</v>
      </c>
    </row>
    <row r="60890" spans="7:7">
      <c r="G60890" s="162" t="s">
        <v>61135</v>
      </c>
    </row>
    <row r="60891" spans="7:7">
      <c r="G60891" s="162" t="s">
        <v>61136</v>
      </c>
    </row>
    <row r="60892" spans="7:7">
      <c r="G60892" s="162" t="s">
        <v>61137</v>
      </c>
    </row>
    <row r="60893" spans="7:7">
      <c r="G60893" s="162" t="s">
        <v>61138</v>
      </c>
    </row>
    <row r="60894" spans="7:7">
      <c r="G60894" s="162" t="s">
        <v>61139</v>
      </c>
    </row>
    <row r="60895" spans="7:7">
      <c r="G60895" s="162" t="s">
        <v>61140</v>
      </c>
    </row>
    <row r="60896" spans="7:7">
      <c r="G60896" s="162" t="s">
        <v>61141</v>
      </c>
    </row>
    <row r="60897" spans="7:7">
      <c r="G60897" s="162" t="s">
        <v>61142</v>
      </c>
    </row>
    <row r="60898" spans="7:7">
      <c r="G60898" s="162" t="s">
        <v>61143</v>
      </c>
    </row>
    <row r="60899" spans="7:7">
      <c r="G60899" s="162" t="s">
        <v>61144</v>
      </c>
    </row>
    <row r="60900" spans="7:7">
      <c r="G60900" s="162" t="s">
        <v>61145</v>
      </c>
    </row>
    <row r="60901" spans="7:7">
      <c r="G60901" s="162" t="s">
        <v>61146</v>
      </c>
    </row>
    <row r="60902" spans="7:7">
      <c r="G60902" s="162" t="s">
        <v>61147</v>
      </c>
    </row>
    <row r="60903" spans="7:7">
      <c r="G60903" s="162" t="s">
        <v>61148</v>
      </c>
    </row>
    <row r="60904" spans="7:7">
      <c r="G60904" s="162" t="s">
        <v>61149</v>
      </c>
    </row>
    <row r="60905" spans="7:7">
      <c r="G60905" s="162" t="s">
        <v>61150</v>
      </c>
    </row>
    <row r="60906" spans="7:7">
      <c r="G60906" s="162" t="s">
        <v>61151</v>
      </c>
    </row>
    <row r="60907" spans="7:7">
      <c r="G60907" s="162" t="s">
        <v>61152</v>
      </c>
    </row>
    <row r="60908" spans="7:7">
      <c r="G60908" s="162" t="s">
        <v>61153</v>
      </c>
    </row>
    <row r="60909" spans="7:7">
      <c r="G60909" s="162" t="s">
        <v>61154</v>
      </c>
    </row>
    <row r="60910" spans="7:7">
      <c r="G60910" s="162" t="s">
        <v>61155</v>
      </c>
    </row>
    <row r="60911" spans="7:7">
      <c r="G60911" s="162" t="s">
        <v>61156</v>
      </c>
    </row>
    <row r="60912" spans="7:7">
      <c r="G60912" s="162" t="s">
        <v>61157</v>
      </c>
    </row>
    <row r="60913" spans="7:7">
      <c r="G60913" s="162" t="s">
        <v>61158</v>
      </c>
    </row>
    <row r="60914" spans="7:7">
      <c r="G60914" s="162" t="s">
        <v>61159</v>
      </c>
    </row>
    <row r="60915" spans="7:7">
      <c r="G60915" s="162" t="s">
        <v>61160</v>
      </c>
    </row>
    <row r="60916" spans="7:7">
      <c r="G60916" s="162" t="s">
        <v>61161</v>
      </c>
    </row>
    <row r="60917" spans="7:7">
      <c r="G60917" s="162" t="s">
        <v>61162</v>
      </c>
    </row>
    <row r="60918" spans="7:7">
      <c r="G60918" s="162" t="s">
        <v>61163</v>
      </c>
    </row>
    <row r="60919" spans="7:7">
      <c r="G60919" s="162" t="s">
        <v>61164</v>
      </c>
    </row>
    <row r="60920" spans="7:7">
      <c r="G60920" s="162" t="s">
        <v>61165</v>
      </c>
    </row>
    <row r="60921" spans="7:7">
      <c r="G60921" s="162" t="s">
        <v>61166</v>
      </c>
    </row>
    <row r="60922" spans="7:7">
      <c r="G60922" s="162" t="s">
        <v>61167</v>
      </c>
    </row>
    <row r="60923" spans="7:7">
      <c r="G60923" s="162" t="s">
        <v>61168</v>
      </c>
    </row>
    <row r="60924" spans="7:7">
      <c r="G60924" s="162" t="s">
        <v>61169</v>
      </c>
    </row>
    <row r="60925" spans="7:7">
      <c r="G60925" s="162" t="s">
        <v>61170</v>
      </c>
    </row>
    <row r="60926" spans="7:7">
      <c r="G60926" s="162" t="s">
        <v>61171</v>
      </c>
    </row>
    <row r="60927" spans="7:7">
      <c r="G60927" s="162" t="s">
        <v>61172</v>
      </c>
    </row>
    <row r="60928" spans="7:7">
      <c r="G60928" s="162" t="s">
        <v>61173</v>
      </c>
    </row>
    <row r="60929" spans="7:7">
      <c r="G60929" s="162" t="s">
        <v>61174</v>
      </c>
    </row>
    <row r="60930" spans="7:7">
      <c r="G60930" s="162" t="s">
        <v>61175</v>
      </c>
    </row>
    <row r="60931" spans="7:7">
      <c r="G60931" s="162" t="s">
        <v>61176</v>
      </c>
    </row>
    <row r="60932" spans="7:7">
      <c r="G60932" s="162" t="s">
        <v>61177</v>
      </c>
    </row>
    <row r="60933" spans="7:7">
      <c r="G60933" s="162" t="s">
        <v>61178</v>
      </c>
    </row>
    <row r="60934" spans="7:7">
      <c r="G60934" s="162" t="s">
        <v>61179</v>
      </c>
    </row>
    <row r="60935" spans="7:7">
      <c r="G60935" s="162" t="s">
        <v>61180</v>
      </c>
    </row>
    <row r="60936" spans="7:7">
      <c r="G60936" s="162" t="s">
        <v>61181</v>
      </c>
    </row>
    <row r="60937" spans="7:7">
      <c r="G60937" s="162" t="s">
        <v>61182</v>
      </c>
    </row>
    <row r="60938" spans="7:7">
      <c r="G60938" s="162" t="s">
        <v>61183</v>
      </c>
    </row>
    <row r="60939" spans="7:7">
      <c r="G60939" s="162" t="s">
        <v>61184</v>
      </c>
    </row>
    <row r="60940" spans="7:7">
      <c r="G60940" s="162" t="s">
        <v>61185</v>
      </c>
    </row>
    <row r="60941" spans="7:7">
      <c r="G60941" s="162" t="s">
        <v>61186</v>
      </c>
    </row>
    <row r="60942" spans="7:7">
      <c r="G60942" s="162" t="s">
        <v>61187</v>
      </c>
    </row>
    <row r="60943" spans="7:7">
      <c r="G60943" s="162" t="s">
        <v>61188</v>
      </c>
    </row>
    <row r="60944" spans="7:7">
      <c r="G60944" s="162" t="s">
        <v>61189</v>
      </c>
    </row>
    <row r="60945" spans="7:7">
      <c r="G60945" s="162" t="s">
        <v>61190</v>
      </c>
    </row>
    <row r="60946" spans="7:7">
      <c r="G60946" s="162" t="s">
        <v>61191</v>
      </c>
    </row>
    <row r="60947" spans="7:7">
      <c r="G60947" s="162" t="s">
        <v>61192</v>
      </c>
    </row>
    <row r="60948" spans="7:7">
      <c r="G60948" s="162" t="s">
        <v>61193</v>
      </c>
    </row>
    <row r="60949" spans="7:7">
      <c r="G60949" s="162" t="s">
        <v>61194</v>
      </c>
    </row>
    <row r="60950" spans="7:7">
      <c r="G60950" s="162" t="s">
        <v>61195</v>
      </c>
    </row>
    <row r="60951" spans="7:7">
      <c r="G60951" s="162" t="s">
        <v>61196</v>
      </c>
    </row>
    <row r="60952" spans="7:7">
      <c r="G60952" s="162" t="s">
        <v>61197</v>
      </c>
    </row>
    <row r="60953" spans="7:7">
      <c r="G60953" s="162" t="s">
        <v>61198</v>
      </c>
    </row>
    <row r="60954" spans="7:7">
      <c r="G60954" s="162" t="s">
        <v>61199</v>
      </c>
    </row>
    <row r="60955" spans="7:7">
      <c r="G60955" s="162" t="s">
        <v>61200</v>
      </c>
    </row>
    <row r="60956" spans="7:7">
      <c r="G60956" s="162" t="s">
        <v>61201</v>
      </c>
    </row>
    <row r="60957" spans="7:7">
      <c r="G60957" s="162" t="s">
        <v>61202</v>
      </c>
    </row>
    <row r="60958" spans="7:7">
      <c r="G60958" s="162" t="s">
        <v>61203</v>
      </c>
    </row>
    <row r="60959" spans="7:7">
      <c r="G60959" s="162" t="s">
        <v>61204</v>
      </c>
    </row>
    <row r="60960" spans="7:7">
      <c r="G60960" s="162" t="s">
        <v>61205</v>
      </c>
    </row>
    <row r="60961" spans="7:7">
      <c r="G60961" s="162" t="s">
        <v>61206</v>
      </c>
    </row>
    <row r="60962" spans="7:7">
      <c r="G60962" s="162" t="s">
        <v>61207</v>
      </c>
    </row>
    <row r="60963" spans="7:7">
      <c r="G60963" s="162" t="s">
        <v>61208</v>
      </c>
    </row>
    <row r="60964" spans="7:7">
      <c r="G60964" s="162" t="s">
        <v>61209</v>
      </c>
    </row>
    <row r="60965" spans="7:7">
      <c r="G60965" s="162" t="s">
        <v>61210</v>
      </c>
    </row>
    <row r="60966" spans="7:7">
      <c r="G60966" s="162" t="s">
        <v>61211</v>
      </c>
    </row>
    <row r="60967" spans="7:7">
      <c r="G60967" s="162" t="s">
        <v>61212</v>
      </c>
    </row>
    <row r="60968" spans="7:7">
      <c r="G60968" s="162" t="s">
        <v>61213</v>
      </c>
    </row>
    <row r="60969" spans="7:7">
      <c r="G60969" s="162" t="s">
        <v>61214</v>
      </c>
    </row>
    <row r="60970" spans="7:7">
      <c r="G60970" s="162" t="s">
        <v>61215</v>
      </c>
    </row>
    <row r="60971" spans="7:7">
      <c r="G60971" s="162" t="s">
        <v>61216</v>
      </c>
    </row>
    <row r="60972" spans="7:7">
      <c r="G60972" s="162" t="s">
        <v>61217</v>
      </c>
    </row>
    <row r="60973" spans="7:7">
      <c r="G60973" s="162" t="s">
        <v>61218</v>
      </c>
    </row>
    <row r="60974" spans="7:7">
      <c r="G60974" s="162" t="s">
        <v>61219</v>
      </c>
    </row>
    <row r="60975" spans="7:7">
      <c r="G60975" s="162" t="s">
        <v>61220</v>
      </c>
    </row>
    <row r="60976" spans="7:7">
      <c r="G60976" s="162" t="s">
        <v>61221</v>
      </c>
    </row>
    <row r="60977" spans="7:7">
      <c r="G60977" s="162" t="s">
        <v>61222</v>
      </c>
    </row>
    <row r="60978" spans="7:7">
      <c r="G60978" s="162" t="s">
        <v>61223</v>
      </c>
    </row>
    <row r="60979" spans="7:7">
      <c r="G60979" s="162" t="s">
        <v>61224</v>
      </c>
    </row>
    <row r="60980" spans="7:7">
      <c r="G60980" s="162" t="s">
        <v>61225</v>
      </c>
    </row>
    <row r="60981" spans="7:7">
      <c r="G60981" s="162" t="s">
        <v>61226</v>
      </c>
    </row>
    <row r="60982" spans="7:7">
      <c r="G60982" s="162" t="s">
        <v>61227</v>
      </c>
    </row>
    <row r="60983" spans="7:7">
      <c r="G60983" s="162" t="s">
        <v>61228</v>
      </c>
    </row>
    <row r="60984" spans="7:7">
      <c r="G60984" s="162" t="s">
        <v>61229</v>
      </c>
    </row>
    <row r="60985" spans="7:7">
      <c r="G60985" s="162" t="s">
        <v>61230</v>
      </c>
    </row>
    <row r="60986" spans="7:7">
      <c r="G60986" s="162" t="s">
        <v>61231</v>
      </c>
    </row>
    <row r="60987" spans="7:7">
      <c r="G60987" s="162" t="s">
        <v>61232</v>
      </c>
    </row>
    <row r="60988" spans="7:7">
      <c r="G60988" s="162" t="s">
        <v>61233</v>
      </c>
    </row>
    <row r="60989" spans="7:7">
      <c r="G60989" s="162" t="s">
        <v>61234</v>
      </c>
    </row>
    <row r="60990" spans="7:7">
      <c r="G60990" s="162" t="s">
        <v>61235</v>
      </c>
    </row>
    <row r="60991" spans="7:7">
      <c r="G60991" s="162" t="s">
        <v>61236</v>
      </c>
    </row>
    <row r="60992" spans="7:7">
      <c r="G60992" s="162" t="s">
        <v>61237</v>
      </c>
    </row>
    <row r="60993" spans="7:7">
      <c r="G60993" s="162" t="s">
        <v>61238</v>
      </c>
    </row>
    <row r="60994" spans="7:7">
      <c r="G60994" s="162" t="s">
        <v>61239</v>
      </c>
    </row>
    <row r="60995" spans="7:7">
      <c r="G60995" s="162" t="s">
        <v>61240</v>
      </c>
    </row>
    <row r="60996" spans="7:7">
      <c r="G60996" s="162" t="s">
        <v>61241</v>
      </c>
    </row>
    <row r="60997" spans="7:7">
      <c r="G60997" s="162" t="s">
        <v>61242</v>
      </c>
    </row>
    <row r="60998" spans="7:7">
      <c r="G60998" s="162" t="s">
        <v>61243</v>
      </c>
    </row>
    <row r="60999" spans="7:7">
      <c r="G60999" s="162" t="s">
        <v>61244</v>
      </c>
    </row>
    <row r="61000" spans="7:7">
      <c r="G61000" s="162" t="s">
        <v>61245</v>
      </c>
    </row>
    <row r="61001" spans="7:7">
      <c r="G61001" s="162" t="s">
        <v>61246</v>
      </c>
    </row>
    <row r="61002" spans="7:7">
      <c r="G61002" s="162" t="s">
        <v>61247</v>
      </c>
    </row>
    <row r="61003" spans="7:7">
      <c r="G61003" s="162" t="s">
        <v>61248</v>
      </c>
    </row>
    <row r="61004" spans="7:7">
      <c r="G61004" s="162" t="s">
        <v>61249</v>
      </c>
    </row>
    <row r="61005" spans="7:7">
      <c r="G61005" s="162" t="s">
        <v>61250</v>
      </c>
    </row>
    <row r="61006" spans="7:7">
      <c r="G61006" s="162" t="s">
        <v>61251</v>
      </c>
    </row>
    <row r="61007" spans="7:7">
      <c r="G61007" s="162" t="s">
        <v>61252</v>
      </c>
    </row>
    <row r="61008" spans="7:7">
      <c r="G61008" s="162" t="s">
        <v>61253</v>
      </c>
    </row>
    <row r="61009" spans="7:7">
      <c r="G61009" s="162" t="s">
        <v>61254</v>
      </c>
    </row>
    <row r="61010" spans="7:7">
      <c r="G61010" s="162" t="s">
        <v>61255</v>
      </c>
    </row>
    <row r="61011" spans="7:7">
      <c r="G61011" s="162" t="s">
        <v>61256</v>
      </c>
    </row>
    <row r="61012" spans="7:7">
      <c r="G61012" s="162" t="s">
        <v>61257</v>
      </c>
    </row>
    <row r="61013" spans="7:7">
      <c r="G61013" s="162" t="s">
        <v>61258</v>
      </c>
    </row>
    <row r="61014" spans="7:7">
      <c r="G61014" s="162" t="s">
        <v>61259</v>
      </c>
    </row>
    <row r="61015" spans="7:7">
      <c r="G61015" s="162" t="s">
        <v>61260</v>
      </c>
    </row>
    <row r="61016" spans="7:7">
      <c r="G61016" s="162" t="s">
        <v>61261</v>
      </c>
    </row>
    <row r="61017" spans="7:7">
      <c r="G61017" s="162" t="s">
        <v>61262</v>
      </c>
    </row>
    <row r="61018" spans="7:7">
      <c r="G61018" s="162" t="s">
        <v>61263</v>
      </c>
    </row>
    <row r="61019" spans="7:7">
      <c r="G61019" s="162" t="s">
        <v>61264</v>
      </c>
    </row>
    <row r="61020" spans="7:7">
      <c r="G61020" s="162" t="s">
        <v>61265</v>
      </c>
    </row>
    <row r="61021" spans="7:7">
      <c r="G61021" s="162" t="s">
        <v>61266</v>
      </c>
    </row>
    <row r="61022" spans="7:7">
      <c r="G61022" s="162" t="s">
        <v>61267</v>
      </c>
    </row>
    <row r="61023" spans="7:7">
      <c r="G61023" s="162" t="s">
        <v>61268</v>
      </c>
    </row>
    <row r="61024" spans="7:7">
      <c r="G61024" s="162" t="s">
        <v>61269</v>
      </c>
    </row>
    <row r="61025" spans="7:7">
      <c r="G61025" s="162" t="s">
        <v>61270</v>
      </c>
    </row>
    <row r="61026" spans="7:7">
      <c r="G61026" s="162" t="s">
        <v>61271</v>
      </c>
    </row>
    <row r="61027" spans="7:7">
      <c r="G61027" s="162" t="s">
        <v>61272</v>
      </c>
    </row>
    <row r="61028" spans="7:7">
      <c r="G61028" s="162" t="s">
        <v>61273</v>
      </c>
    </row>
    <row r="61029" spans="7:7">
      <c r="G61029" s="162" t="s">
        <v>61274</v>
      </c>
    </row>
    <row r="61030" spans="7:7">
      <c r="G61030" s="162" t="s">
        <v>61275</v>
      </c>
    </row>
    <row r="61031" spans="7:7">
      <c r="G61031" s="162" t="s">
        <v>61276</v>
      </c>
    </row>
    <row r="61032" spans="7:7">
      <c r="G61032" s="162" t="s">
        <v>61277</v>
      </c>
    </row>
    <row r="61033" spans="7:7">
      <c r="G61033" s="162" t="s">
        <v>61278</v>
      </c>
    </row>
    <row r="61034" spans="7:7">
      <c r="G61034" s="162" t="s">
        <v>61279</v>
      </c>
    </row>
    <row r="61035" spans="7:7">
      <c r="G61035" s="162" t="s">
        <v>61280</v>
      </c>
    </row>
    <row r="61036" spans="7:7">
      <c r="G61036" s="162" t="s">
        <v>61281</v>
      </c>
    </row>
    <row r="61037" spans="7:7">
      <c r="G61037" s="162" t="s">
        <v>61282</v>
      </c>
    </row>
    <row r="61038" spans="7:7">
      <c r="G61038" s="162" t="s">
        <v>61283</v>
      </c>
    </row>
    <row r="61039" spans="7:7">
      <c r="G61039" s="162" t="s">
        <v>61284</v>
      </c>
    </row>
    <row r="61040" spans="7:7">
      <c r="G61040" s="162" t="s">
        <v>61285</v>
      </c>
    </row>
    <row r="61041" spans="7:7">
      <c r="G61041" s="162" t="s">
        <v>61286</v>
      </c>
    </row>
    <row r="61042" spans="7:7">
      <c r="G61042" s="162" t="s">
        <v>61287</v>
      </c>
    </row>
    <row r="61043" spans="7:7">
      <c r="G61043" s="162" t="s">
        <v>61288</v>
      </c>
    </row>
    <row r="61044" spans="7:7">
      <c r="G61044" s="162" t="s">
        <v>61289</v>
      </c>
    </row>
    <row r="61045" spans="7:7">
      <c r="G61045" s="162" t="s">
        <v>61290</v>
      </c>
    </row>
    <row r="61046" spans="7:7">
      <c r="G61046" s="162" t="s">
        <v>61291</v>
      </c>
    </row>
    <row r="61047" spans="7:7">
      <c r="G61047" s="162" t="s">
        <v>61292</v>
      </c>
    </row>
    <row r="61048" spans="7:7">
      <c r="G61048" s="162" t="s">
        <v>61293</v>
      </c>
    </row>
    <row r="61049" spans="7:7">
      <c r="G61049" s="162" t="s">
        <v>61294</v>
      </c>
    </row>
    <row r="61050" spans="7:7">
      <c r="G61050" s="162" t="s">
        <v>61295</v>
      </c>
    </row>
    <row r="61051" spans="7:7">
      <c r="G61051" s="162" t="s">
        <v>61296</v>
      </c>
    </row>
    <row r="61052" spans="7:7">
      <c r="G61052" s="162" t="s">
        <v>61297</v>
      </c>
    </row>
    <row r="61053" spans="7:7">
      <c r="G61053" s="162" t="s">
        <v>61298</v>
      </c>
    </row>
    <row r="61054" spans="7:7">
      <c r="G61054" s="162" t="s">
        <v>61299</v>
      </c>
    </row>
    <row r="61055" spans="7:7">
      <c r="G61055" s="162" t="s">
        <v>61300</v>
      </c>
    </row>
    <row r="61056" spans="7:7">
      <c r="G61056" s="162" t="s">
        <v>61301</v>
      </c>
    </row>
    <row r="61057" spans="7:7">
      <c r="G61057" s="162" t="s">
        <v>61302</v>
      </c>
    </row>
    <row r="61058" spans="7:7">
      <c r="G61058" s="162" t="s">
        <v>61303</v>
      </c>
    </row>
    <row r="61059" spans="7:7">
      <c r="G61059" s="162" t="s">
        <v>61304</v>
      </c>
    </row>
    <row r="61060" spans="7:7">
      <c r="G61060" s="162" t="s">
        <v>61305</v>
      </c>
    </row>
    <row r="61061" spans="7:7">
      <c r="G61061" s="162" t="s">
        <v>61306</v>
      </c>
    </row>
    <row r="61062" spans="7:7">
      <c r="G61062" s="162" t="s">
        <v>61307</v>
      </c>
    </row>
    <row r="61063" spans="7:7">
      <c r="G61063" s="162" t="s">
        <v>61308</v>
      </c>
    </row>
    <row r="61064" spans="7:7">
      <c r="G61064" s="162" t="s">
        <v>61309</v>
      </c>
    </row>
    <row r="61065" spans="7:7">
      <c r="G61065" s="162" t="s">
        <v>61310</v>
      </c>
    </row>
    <row r="61066" spans="7:7">
      <c r="G61066" s="162" t="s">
        <v>61311</v>
      </c>
    </row>
    <row r="61067" spans="7:7">
      <c r="G61067" s="162" t="s">
        <v>61312</v>
      </c>
    </row>
    <row r="61068" spans="7:7">
      <c r="G61068" s="162" t="s">
        <v>61313</v>
      </c>
    </row>
    <row r="61069" spans="7:7">
      <c r="G61069" s="162" t="s">
        <v>61314</v>
      </c>
    </row>
    <row r="61070" spans="7:7">
      <c r="G61070" s="162" t="s">
        <v>61315</v>
      </c>
    </row>
    <row r="61071" spans="7:7">
      <c r="G61071" s="162" t="s">
        <v>61316</v>
      </c>
    </row>
    <row r="61072" spans="7:7">
      <c r="G61072" s="162" t="s">
        <v>61317</v>
      </c>
    </row>
    <row r="61073" spans="7:7">
      <c r="G61073" s="162" t="s">
        <v>61318</v>
      </c>
    </row>
    <row r="61074" spans="7:7">
      <c r="G61074" s="162" t="s">
        <v>61319</v>
      </c>
    </row>
    <row r="61075" spans="7:7">
      <c r="G61075" s="162" t="s">
        <v>61320</v>
      </c>
    </row>
    <row r="61076" spans="7:7">
      <c r="G61076" s="162" t="s">
        <v>61321</v>
      </c>
    </row>
    <row r="61077" spans="7:7">
      <c r="G61077" s="162" t="s">
        <v>61322</v>
      </c>
    </row>
    <row r="61078" spans="7:7">
      <c r="G61078" s="162" t="s">
        <v>61323</v>
      </c>
    </row>
    <row r="61079" spans="7:7">
      <c r="G61079" s="162" t="s">
        <v>61324</v>
      </c>
    </row>
    <row r="61080" spans="7:7">
      <c r="G61080" s="162" t="s">
        <v>61325</v>
      </c>
    </row>
    <row r="61081" spans="7:7">
      <c r="G61081" s="162" t="s">
        <v>61326</v>
      </c>
    </row>
    <row r="61082" spans="7:7">
      <c r="G61082" s="162" t="s">
        <v>61327</v>
      </c>
    </row>
    <row r="61083" spans="7:7">
      <c r="G61083" s="162" t="s">
        <v>61328</v>
      </c>
    </row>
    <row r="61084" spans="7:7">
      <c r="G61084" s="162" t="s">
        <v>61329</v>
      </c>
    </row>
    <row r="61085" spans="7:7">
      <c r="G61085" s="162" t="s">
        <v>61330</v>
      </c>
    </row>
    <row r="61086" spans="7:7">
      <c r="G61086" s="162" t="s">
        <v>61331</v>
      </c>
    </row>
    <row r="61087" spans="7:7">
      <c r="G61087" s="162" t="s">
        <v>61332</v>
      </c>
    </row>
    <row r="61088" spans="7:7">
      <c r="G61088" s="162" t="s">
        <v>61333</v>
      </c>
    </row>
    <row r="61089" spans="7:7">
      <c r="G61089" s="162" t="s">
        <v>61334</v>
      </c>
    </row>
    <row r="61090" spans="7:7">
      <c r="G61090" s="162" t="s">
        <v>61335</v>
      </c>
    </row>
    <row r="61091" spans="7:7">
      <c r="G61091" s="162" t="s">
        <v>61336</v>
      </c>
    </row>
    <row r="61092" spans="7:7">
      <c r="G61092" s="162" t="s">
        <v>61337</v>
      </c>
    </row>
    <row r="61093" spans="7:7">
      <c r="G61093" s="162" t="s">
        <v>61338</v>
      </c>
    </row>
    <row r="61094" spans="7:7">
      <c r="G61094" s="162" t="s">
        <v>61339</v>
      </c>
    </row>
    <row r="61095" spans="7:7">
      <c r="G61095" s="162" t="s">
        <v>61340</v>
      </c>
    </row>
    <row r="61096" spans="7:7">
      <c r="G61096" s="162" t="s">
        <v>61341</v>
      </c>
    </row>
    <row r="61097" spans="7:7">
      <c r="G61097" s="162" t="s">
        <v>61342</v>
      </c>
    </row>
    <row r="61098" spans="7:7">
      <c r="G61098" s="162" t="s">
        <v>61343</v>
      </c>
    </row>
    <row r="61099" spans="7:7">
      <c r="G61099" s="162" t="s">
        <v>61344</v>
      </c>
    </row>
    <row r="61100" spans="7:7">
      <c r="G61100" s="162" t="s">
        <v>61345</v>
      </c>
    </row>
    <row r="61101" spans="7:7">
      <c r="G61101" s="162" t="s">
        <v>61346</v>
      </c>
    </row>
    <row r="61102" spans="7:7">
      <c r="G61102" s="162" t="s">
        <v>61347</v>
      </c>
    </row>
    <row r="61103" spans="7:7">
      <c r="G61103" s="162" t="s">
        <v>61348</v>
      </c>
    </row>
    <row r="61104" spans="7:7">
      <c r="G61104" s="162" t="s">
        <v>61349</v>
      </c>
    </row>
    <row r="61105" spans="7:7">
      <c r="G61105" s="162" t="s">
        <v>61350</v>
      </c>
    </row>
    <row r="61106" spans="7:7">
      <c r="G61106" s="162" t="s">
        <v>61351</v>
      </c>
    </row>
    <row r="61107" spans="7:7">
      <c r="G61107" s="162" t="s">
        <v>61352</v>
      </c>
    </row>
    <row r="61108" spans="7:7">
      <c r="G61108" s="162" t="s">
        <v>61353</v>
      </c>
    </row>
    <row r="61109" spans="7:7">
      <c r="G61109" s="162" t="s">
        <v>61354</v>
      </c>
    </row>
    <row r="61110" spans="7:7">
      <c r="G61110" s="162" t="s">
        <v>61355</v>
      </c>
    </row>
    <row r="61111" spans="7:7">
      <c r="G61111" s="162" t="s">
        <v>61356</v>
      </c>
    </row>
    <row r="61112" spans="7:7">
      <c r="G61112" s="162" t="s">
        <v>61357</v>
      </c>
    </row>
    <row r="61113" spans="7:7">
      <c r="G61113" s="162" t="s">
        <v>61358</v>
      </c>
    </row>
    <row r="61114" spans="7:7">
      <c r="G61114" s="162" t="s">
        <v>61359</v>
      </c>
    </row>
    <row r="61115" spans="7:7">
      <c r="G61115" s="162" t="s">
        <v>61360</v>
      </c>
    </row>
    <row r="61116" spans="7:7">
      <c r="G61116" s="162" t="s">
        <v>61361</v>
      </c>
    </row>
    <row r="61117" spans="7:7">
      <c r="G61117" s="162" t="s">
        <v>61362</v>
      </c>
    </row>
    <row r="61118" spans="7:7">
      <c r="G61118" s="162" t="s">
        <v>61363</v>
      </c>
    </row>
    <row r="61119" spans="7:7">
      <c r="G61119" s="162" t="s">
        <v>61364</v>
      </c>
    </row>
    <row r="61120" spans="7:7">
      <c r="G61120" s="162" t="s">
        <v>61365</v>
      </c>
    </row>
    <row r="61121" spans="7:7">
      <c r="G61121" s="162" t="s">
        <v>61366</v>
      </c>
    </row>
    <row r="61122" spans="7:7">
      <c r="G61122" s="162" t="s">
        <v>61367</v>
      </c>
    </row>
    <row r="61123" spans="7:7">
      <c r="G61123" s="162" t="s">
        <v>61368</v>
      </c>
    </row>
    <row r="61124" spans="7:7">
      <c r="G61124" s="162" t="s">
        <v>61369</v>
      </c>
    </row>
    <row r="61125" spans="7:7">
      <c r="G61125" s="162" t="s">
        <v>61370</v>
      </c>
    </row>
    <row r="61126" spans="7:7">
      <c r="G61126" s="162" t="s">
        <v>61371</v>
      </c>
    </row>
    <row r="61127" spans="7:7">
      <c r="G61127" s="162" t="s">
        <v>61372</v>
      </c>
    </row>
    <row r="61128" spans="7:7">
      <c r="G61128" s="162" t="s">
        <v>61373</v>
      </c>
    </row>
    <row r="61129" spans="7:7">
      <c r="G61129" s="162" t="s">
        <v>61374</v>
      </c>
    </row>
    <row r="61130" spans="7:7">
      <c r="G61130" s="162" t="s">
        <v>61375</v>
      </c>
    </row>
    <row r="61131" spans="7:7">
      <c r="G61131" s="162" t="s">
        <v>61376</v>
      </c>
    </row>
    <row r="61132" spans="7:7">
      <c r="G61132" s="162" t="s">
        <v>61377</v>
      </c>
    </row>
    <row r="61133" spans="7:7">
      <c r="G61133" s="162" t="s">
        <v>61378</v>
      </c>
    </row>
    <row r="61134" spans="7:7">
      <c r="G61134" s="162" t="s">
        <v>61379</v>
      </c>
    </row>
    <row r="61135" spans="7:7">
      <c r="G61135" s="162" t="s">
        <v>61380</v>
      </c>
    </row>
    <row r="61136" spans="7:7">
      <c r="G61136" s="162" t="s">
        <v>61381</v>
      </c>
    </row>
    <row r="61137" spans="7:7">
      <c r="G61137" s="162" t="s">
        <v>61382</v>
      </c>
    </row>
    <row r="61138" spans="7:7">
      <c r="G61138" s="162" t="s">
        <v>61383</v>
      </c>
    </row>
    <row r="61139" spans="7:7">
      <c r="G61139" s="162" t="s">
        <v>61384</v>
      </c>
    </row>
    <row r="61140" spans="7:7">
      <c r="G61140" s="162" t="s">
        <v>61385</v>
      </c>
    </row>
    <row r="61141" spans="7:7">
      <c r="G61141" s="162" t="s">
        <v>61386</v>
      </c>
    </row>
    <row r="61142" spans="7:7">
      <c r="G61142" s="162" t="s">
        <v>61387</v>
      </c>
    </row>
    <row r="61143" spans="7:7">
      <c r="G61143" s="162" t="s">
        <v>61388</v>
      </c>
    </row>
    <row r="61144" spans="7:7">
      <c r="G61144" s="162" t="s">
        <v>61389</v>
      </c>
    </row>
    <row r="61145" spans="7:7">
      <c r="G61145" s="162" t="s">
        <v>61390</v>
      </c>
    </row>
    <row r="61146" spans="7:7">
      <c r="G61146" s="162" t="s">
        <v>61391</v>
      </c>
    </row>
    <row r="61147" spans="7:7">
      <c r="G61147" s="162" t="s">
        <v>61392</v>
      </c>
    </row>
    <row r="61148" spans="7:7">
      <c r="G61148" s="162" t="s">
        <v>61393</v>
      </c>
    </row>
    <row r="61149" spans="7:7">
      <c r="G61149" s="162" t="s">
        <v>61394</v>
      </c>
    </row>
    <row r="61150" spans="7:7">
      <c r="G61150" s="162" t="s">
        <v>61395</v>
      </c>
    </row>
    <row r="61151" spans="7:7">
      <c r="G61151" s="162" t="s">
        <v>61396</v>
      </c>
    </row>
    <row r="61152" spans="7:7">
      <c r="G61152" s="162" t="s">
        <v>61397</v>
      </c>
    </row>
    <row r="61153" spans="7:7">
      <c r="G61153" s="162" t="s">
        <v>61398</v>
      </c>
    </row>
    <row r="61154" spans="7:7">
      <c r="G61154" s="162" t="s">
        <v>61399</v>
      </c>
    </row>
    <row r="61155" spans="7:7">
      <c r="G61155" s="162" t="s">
        <v>61400</v>
      </c>
    </row>
    <row r="61156" spans="7:7">
      <c r="G61156" s="162" t="s">
        <v>61401</v>
      </c>
    </row>
    <row r="61157" spans="7:7">
      <c r="G61157" s="162" t="s">
        <v>61402</v>
      </c>
    </row>
    <row r="61158" spans="7:7">
      <c r="G61158" s="162" t="s">
        <v>61403</v>
      </c>
    </row>
    <row r="61159" spans="7:7">
      <c r="G61159" s="162" t="s">
        <v>61404</v>
      </c>
    </row>
    <row r="61160" spans="7:7">
      <c r="G61160" s="162" t="s">
        <v>61405</v>
      </c>
    </row>
    <row r="61161" spans="7:7">
      <c r="G61161" s="162" t="s">
        <v>61406</v>
      </c>
    </row>
    <row r="61162" spans="7:7">
      <c r="G61162" s="162" t="s">
        <v>61407</v>
      </c>
    </row>
    <row r="61163" spans="7:7">
      <c r="G61163" s="162" t="s">
        <v>61408</v>
      </c>
    </row>
    <row r="61164" spans="7:7">
      <c r="G61164" s="162" t="s">
        <v>61409</v>
      </c>
    </row>
    <row r="61165" spans="7:7">
      <c r="G61165" s="162" t="s">
        <v>61410</v>
      </c>
    </row>
    <row r="61166" spans="7:7">
      <c r="G61166" s="162" t="s">
        <v>61411</v>
      </c>
    </row>
    <row r="61167" spans="7:7">
      <c r="G61167" s="162" t="s">
        <v>61412</v>
      </c>
    </row>
    <row r="61168" spans="7:7">
      <c r="G61168" s="162" t="s">
        <v>61413</v>
      </c>
    </row>
    <row r="61169" spans="7:7">
      <c r="G61169" s="162" t="s">
        <v>61414</v>
      </c>
    </row>
    <row r="61170" spans="7:7">
      <c r="G61170" s="162" t="s">
        <v>61415</v>
      </c>
    </row>
    <row r="61171" spans="7:7">
      <c r="G61171" s="162" t="s">
        <v>61416</v>
      </c>
    </row>
    <row r="61172" spans="7:7">
      <c r="G61172" s="162" t="s">
        <v>61417</v>
      </c>
    </row>
    <row r="61173" spans="7:7">
      <c r="G61173" s="162" t="s">
        <v>61418</v>
      </c>
    </row>
    <row r="61174" spans="7:7">
      <c r="G61174" s="162" t="s">
        <v>61419</v>
      </c>
    </row>
    <row r="61175" spans="7:7">
      <c r="G61175" s="162" t="s">
        <v>61420</v>
      </c>
    </row>
    <row r="61176" spans="7:7">
      <c r="G61176" s="162" t="s">
        <v>61421</v>
      </c>
    </row>
    <row r="61177" spans="7:7">
      <c r="G61177" s="162" t="s">
        <v>61422</v>
      </c>
    </row>
    <row r="61178" spans="7:7">
      <c r="G61178" s="162" t="s">
        <v>61423</v>
      </c>
    </row>
    <row r="61179" spans="7:7">
      <c r="G61179" s="162" t="s">
        <v>61424</v>
      </c>
    </row>
    <row r="61180" spans="7:7">
      <c r="G61180" s="162" t="s">
        <v>61425</v>
      </c>
    </row>
    <row r="61181" spans="7:7">
      <c r="G61181" s="162" t="s">
        <v>61426</v>
      </c>
    </row>
    <row r="61182" spans="7:7">
      <c r="G61182" s="162" t="s">
        <v>61427</v>
      </c>
    </row>
    <row r="61183" spans="7:7">
      <c r="G61183" s="162" t="s">
        <v>61428</v>
      </c>
    </row>
    <row r="61184" spans="7:7">
      <c r="G61184" s="162" t="s">
        <v>61429</v>
      </c>
    </row>
    <row r="61185" spans="7:7">
      <c r="G61185" s="162" t="s">
        <v>61430</v>
      </c>
    </row>
    <row r="61186" spans="7:7">
      <c r="G61186" s="162" t="s">
        <v>61431</v>
      </c>
    </row>
    <row r="61187" spans="7:7">
      <c r="G61187" s="162" t="s">
        <v>61432</v>
      </c>
    </row>
    <row r="61188" spans="7:7">
      <c r="G61188" s="162" t="s">
        <v>61433</v>
      </c>
    </row>
    <row r="61189" spans="7:7">
      <c r="G61189" s="162" t="s">
        <v>61434</v>
      </c>
    </row>
    <row r="61190" spans="7:7">
      <c r="G61190" s="162" t="s">
        <v>61435</v>
      </c>
    </row>
    <row r="61191" spans="7:7">
      <c r="G61191" s="162" t="s">
        <v>61436</v>
      </c>
    </row>
    <row r="61192" spans="7:7">
      <c r="G61192" s="162" t="s">
        <v>61437</v>
      </c>
    </row>
    <row r="61193" spans="7:7">
      <c r="G61193" s="162" t="s">
        <v>61438</v>
      </c>
    </row>
    <row r="61194" spans="7:7">
      <c r="G61194" s="162" t="s">
        <v>61439</v>
      </c>
    </row>
    <row r="61195" spans="7:7">
      <c r="G61195" s="162" t="s">
        <v>61440</v>
      </c>
    </row>
    <row r="61196" spans="7:7">
      <c r="G61196" s="162" t="s">
        <v>61441</v>
      </c>
    </row>
    <row r="61197" spans="7:7">
      <c r="G61197" s="162" t="s">
        <v>61442</v>
      </c>
    </row>
    <row r="61198" spans="7:7">
      <c r="G61198" s="162" t="s">
        <v>61443</v>
      </c>
    </row>
    <row r="61199" spans="7:7">
      <c r="G61199" s="162" t="s">
        <v>61444</v>
      </c>
    </row>
    <row r="61200" spans="7:7">
      <c r="G61200" s="162" t="s">
        <v>61445</v>
      </c>
    </row>
    <row r="61201" spans="7:7">
      <c r="G61201" s="162" t="s">
        <v>61446</v>
      </c>
    </row>
    <row r="61202" spans="7:7">
      <c r="G61202" s="162" t="s">
        <v>61447</v>
      </c>
    </row>
    <row r="61203" spans="7:7">
      <c r="G61203" s="162" t="s">
        <v>61448</v>
      </c>
    </row>
    <row r="61204" spans="7:7">
      <c r="G61204" s="162" t="s">
        <v>61449</v>
      </c>
    </row>
    <row r="61205" spans="7:7">
      <c r="G61205" s="162" t="s">
        <v>61450</v>
      </c>
    </row>
    <row r="61206" spans="7:7">
      <c r="G61206" s="162" t="s">
        <v>61451</v>
      </c>
    </row>
    <row r="61207" spans="7:7">
      <c r="G61207" s="162" t="s">
        <v>61452</v>
      </c>
    </row>
    <row r="61208" spans="7:7">
      <c r="G61208" s="162" t="s">
        <v>61453</v>
      </c>
    </row>
    <row r="61209" spans="7:7">
      <c r="G61209" s="162" t="s">
        <v>61454</v>
      </c>
    </row>
    <row r="61210" spans="7:7">
      <c r="G61210" s="162" t="s">
        <v>61455</v>
      </c>
    </row>
    <row r="61211" spans="7:7">
      <c r="G61211" s="162" t="s">
        <v>61456</v>
      </c>
    </row>
    <row r="61212" spans="7:7">
      <c r="G61212" s="162" t="s">
        <v>61457</v>
      </c>
    </row>
    <row r="61213" spans="7:7">
      <c r="G61213" s="162" t="s">
        <v>61458</v>
      </c>
    </row>
    <row r="61214" spans="7:7">
      <c r="G61214" s="162" t="s">
        <v>61459</v>
      </c>
    </row>
    <row r="61215" spans="7:7">
      <c r="G61215" s="162" t="s">
        <v>61460</v>
      </c>
    </row>
    <row r="61216" spans="7:7">
      <c r="G61216" s="162" t="s">
        <v>61461</v>
      </c>
    </row>
    <row r="61217" spans="7:7">
      <c r="G61217" s="162" t="s">
        <v>61462</v>
      </c>
    </row>
    <row r="61218" spans="7:7">
      <c r="G61218" s="162" t="s">
        <v>61463</v>
      </c>
    </row>
    <row r="61219" spans="7:7">
      <c r="G61219" s="162" t="s">
        <v>61464</v>
      </c>
    </row>
    <row r="61220" spans="7:7">
      <c r="G61220" s="162" t="s">
        <v>61465</v>
      </c>
    </row>
    <row r="61221" spans="7:7">
      <c r="G61221" s="162" t="s">
        <v>61466</v>
      </c>
    </row>
    <row r="61222" spans="7:7">
      <c r="G61222" s="162" t="s">
        <v>61467</v>
      </c>
    </row>
    <row r="61223" spans="7:7">
      <c r="G61223" s="162" t="s">
        <v>61468</v>
      </c>
    </row>
    <row r="61224" spans="7:7">
      <c r="G61224" s="162" t="s">
        <v>61469</v>
      </c>
    </row>
    <row r="61225" spans="7:7">
      <c r="G61225" s="162" t="s">
        <v>61470</v>
      </c>
    </row>
    <row r="61226" spans="7:7">
      <c r="G61226" s="162" t="s">
        <v>61471</v>
      </c>
    </row>
    <row r="61227" spans="7:7">
      <c r="G61227" s="162" t="s">
        <v>61472</v>
      </c>
    </row>
    <row r="61228" spans="7:7">
      <c r="G61228" s="162" t="s">
        <v>61473</v>
      </c>
    </row>
    <row r="61229" spans="7:7">
      <c r="G61229" s="162" t="s">
        <v>61474</v>
      </c>
    </row>
    <row r="61230" spans="7:7">
      <c r="G61230" s="162" t="s">
        <v>61475</v>
      </c>
    </row>
    <row r="61231" spans="7:7">
      <c r="G61231" s="162" t="s">
        <v>61476</v>
      </c>
    </row>
    <row r="61232" spans="7:7">
      <c r="G61232" s="162" t="s">
        <v>61477</v>
      </c>
    </row>
    <row r="61233" spans="7:7">
      <c r="G61233" s="162" t="s">
        <v>61478</v>
      </c>
    </row>
    <row r="61234" spans="7:7">
      <c r="G61234" s="162" t="s">
        <v>61479</v>
      </c>
    </row>
    <row r="61235" spans="7:7">
      <c r="G61235" s="162" t="s">
        <v>61480</v>
      </c>
    </row>
    <row r="61236" spans="7:7">
      <c r="G61236" s="162" t="s">
        <v>61481</v>
      </c>
    </row>
    <row r="61237" spans="7:7">
      <c r="G61237" s="162" t="s">
        <v>61482</v>
      </c>
    </row>
    <row r="61238" spans="7:7">
      <c r="G61238" s="162" t="s">
        <v>61483</v>
      </c>
    </row>
    <row r="61239" spans="7:7">
      <c r="G61239" s="162" t="s">
        <v>61484</v>
      </c>
    </row>
    <row r="61240" spans="7:7">
      <c r="G61240" s="162" t="s">
        <v>61485</v>
      </c>
    </row>
    <row r="61241" spans="7:7">
      <c r="G61241" s="162" t="s">
        <v>61486</v>
      </c>
    </row>
    <row r="61242" spans="7:7">
      <c r="G61242" s="162" t="s">
        <v>61487</v>
      </c>
    </row>
    <row r="61243" spans="7:7">
      <c r="G61243" s="162" t="s">
        <v>61488</v>
      </c>
    </row>
    <row r="61244" spans="7:7">
      <c r="G61244" s="162" t="s">
        <v>61489</v>
      </c>
    </row>
    <row r="61245" spans="7:7">
      <c r="G61245" s="162" t="s">
        <v>61490</v>
      </c>
    </row>
    <row r="61246" spans="7:7">
      <c r="G61246" s="162" t="s">
        <v>61491</v>
      </c>
    </row>
    <row r="61247" spans="7:7">
      <c r="G61247" s="162" t="s">
        <v>61492</v>
      </c>
    </row>
    <row r="61248" spans="7:7">
      <c r="G61248" s="162" t="s">
        <v>61493</v>
      </c>
    </row>
    <row r="61249" spans="7:7">
      <c r="G61249" s="162" t="s">
        <v>61494</v>
      </c>
    </row>
    <row r="61250" spans="7:7">
      <c r="G61250" s="162" t="s">
        <v>61495</v>
      </c>
    </row>
    <row r="61251" spans="7:7">
      <c r="G61251" s="162" t="s">
        <v>61496</v>
      </c>
    </row>
    <row r="61252" spans="7:7">
      <c r="G61252" s="162" t="s">
        <v>61497</v>
      </c>
    </row>
    <row r="61253" spans="7:7">
      <c r="G61253" s="162" t="s">
        <v>61498</v>
      </c>
    </row>
    <row r="61254" spans="7:7">
      <c r="G61254" s="162" t="s">
        <v>61499</v>
      </c>
    </row>
    <row r="61255" spans="7:7">
      <c r="G61255" s="162" t="s">
        <v>61500</v>
      </c>
    </row>
    <row r="61256" spans="7:7">
      <c r="G61256" s="162" t="s">
        <v>61501</v>
      </c>
    </row>
    <row r="61257" spans="7:7">
      <c r="G61257" s="162" t="s">
        <v>61502</v>
      </c>
    </row>
    <row r="61258" spans="7:7">
      <c r="G61258" s="162" t="s">
        <v>61503</v>
      </c>
    </row>
    <row r="61259" spans="7:7">
      <c r="G61259" s="162" t="s">
        <v>61504</v>
      </c>
    </row>
    <row r="61260" spans="7:7">
      <c r="G61260" s="162" t="s">
        <v>61505</v>
      </c>
    </row>
    <row r="61261" spans="7:7">
      <c r="G61261" s="162" t="s">
        <v>61506</v>
      </c>
    </row>
    <row r="61262" spans="7:7">
      <c r="G61262" s="162" t="s">
        <v>61507</v>
      </c>
    </row>
    <row r="61263" spans="7:7">
      <c r="G61263" s="162" t="s">
        <v>61508</v>
      </c>
    </row>
    <row r="61264" spans="7:7">
      <c r="G61264" s="162" t="s">
        <v>61509</v>
      </c>
    </row>
    <row r="61265" spans="7:7">
      <c r="G61265" s="162" t="s">
        <v>61510</v>
      </c>
    </row>
    <row r="61266" spans="7:7">
      <c r="G61266" s="162" t="s">
        <v>61511</v>
      </c>
    </row>
    <row r="61267" spans="7:7">
      <c r="G61267" s="162" t="s">
        <v>61512</v>
      </c>
    </row>
    <row r="61268" spans="7:7">
      <c r="G61268" s="162" t="s">
        <v>61513</v>
      </c>
    </row>
    <row r="61269" spans="7:7">
      <c r="G61269" s="162" t="s">
        <v>61514</v>
      </c>
    </row>
    <row r="61270" spans="7:7">
      <c r="G61270" s="162" t="s">
        <v>61515</v>
      </c>
    </row>
    <row r="61271" spans="7:7">
      <c r="G61271" s="162" t="s">
        <v>61516</v>
      </c>
    </row>
    <row r="61272" spans="7:7">
      <c r="G61272" s="162" t="s">
        <v>61517</v>
      </c>
    </row>
    <row r="61273" spans="7:7">
      <c r="G61273" s="162" t="s">
        <v>61518</v>
      </c>
    </row>
    <row r="61274" spans="7:7">
      <c r="G61274" s="162" t="s">
        <v>61519</v>
      </c>
    </row>
    <row r="61275" spans="7:7">
      <c r="G61275" s="162" t="s">
        <v>61520</v>
      </c>
    </row>
    <row r="61276" spans="7:7">
      <c r="G61276" s="162" t="s">
        <v>61521</v>
      </c>
    </row>
    <row r="61277" spans="7:7">
      <c r="G61277" s="162" t="s">
        <v>61522</v>
      </c>
    </row>
    <row r="61278" spans="7:7">
      <c r="G61278" s="162" t="s">
        <v>61523</v>
      </c>
    </row>
    <row r="61279" spans="7:7">
      <c r="G61279" s="162" t="s">
        <v>61524</v>
      </c>
    </row>
    <row r="61280" spans="7:7">
      <c r="G61280" s="162" t="s">
        <v>61525</v>
      </c>
    </row>
    <row r="61281" spans="7:7">
      <c r="G61281" s="162" t="s">
        <v>61526</v>
      </c>
    </row>
    <row r="61282" spans="7:7">
      <c r="G61282" s="162" t="s">
        <v>61527</v>
      </c>
    </row>
    <row r="61283" spans="7:7">
      <c r="G61283" s="162" t="s">
        <v>61528</v>
      </c>
    </row>
    <row r="61284" spans="7:7">
      <c r="G61284" s="162" t="s">
        <v>61529</v>
      </c>
    </row>
    <row r="61285" spans="7:7">
      <c r="G61285" s="162" t="s">
        <v>61530</v>
      </c>
    </row>
    <row r="61286" spans="7:7">
      <c r="G61286" s="162" t="s">
        <v>61531</v>
      </c>
    </row>
    <row r="61287" spans="7:7">
      <c r="G61287" s="162" t="s">
        <v>61532</v>
      </c>
    </row>
    <row r="61288" spans="7:7">
      <c r="G61288" s="162" t="s">
        <v>61533</v>
      </c>
    </row>
    <row r="61289" spans="7:7">
      <c r="G61289" s="162" t="s">
        <v>61534</v>
      </c>
    </row>
    <row r="61290" spans="7:7">
      <c r="G61290" s="162" t="s">
        <v>61535</v>
      </c>
    </row>
    <row r="61291" spans="7:7">
      <c r="G61291" s="162" t="s">
        <v>61536</v>
      </c>
    </row>
    <row r="61292" spans="7:7">
      <c r="G61292" s="162" t="s">
        <v>61537</v>
      </c>
    </row>
    <row r="61293" spans="7:7">
      <c r="G61293" s="162" t="s">
        <v>61538</v>
      </c>
    </row>
    <row r="61294" spans="7:7">
      <c r="G61294" s="162" t="s">
        <v>61539</v>
      </c>
    </row>
    <row r="61295" spans="7:7">
      <c r="G61295" s="162" t="s">
        <v>61540</v>
      </c>
    </row>
    <row r="61296" spans="7:7">
      <c r="G61296" s="162" t="s">
        <v>61541</v>
      </c>
    </row>
    <row r="61297" spans="7:7">
      <c r="G61297" s="162" t="s">
        <v>61542</v>
      </c>
    </row>
    <row r="61298" spans="7:7">
      <c r="G61298" s="162" t="s">
        <v>61543</v>
      </c>
    </row>
    <row r="61299" spans="7:7">
      <c r="G61299" s="162" t="s">
        <v>61544</v>
      </c>
    </row>
    <row r="61300" spans="7:7">
      <c r="G61300" s="162" t="s">
        <v>61545</v>
      </c>
    </row>
    <row r="61301" spans="7:7">
      <c r="G61301" s="162" t="s">
        <v>61546</v>
      </c>
    </row>
    <row r="61302" spans="7:7">
      <c r="G61302" s="162" t="s">
        <v>61547</v>
      </c>
    </row>
    <row r="61303" spans="7:7">
      <c r="G61303" s="162" t="s">
        <v>61548</v>
      </c>
    </row>
    <row r="61304" spans="7:7">
      <c r="G61304" s="162" t="s">
        <v>61549</v>
      </c>
    </row>
    <row r="61305" spans="7:7">
      <c r="G61305" s="162" t="s">
        <v>61550</v>
      </c>
    </row>
    <row r="61306" spans="7:7">
      <c r="G61306" s="162" t="s">
        <v>61551</v>
      </c>
    </row>
    <row r="61307" spans="7:7">
      <c r="G61307" s="162" t="s">
        <v>61552</v>
      </c>
    </row>
    <row r="61308" spans="7:7">
      <c r="G61308" s="162" t="s">
        <v>61553</v>
      </c>
    </row>
    <row r="61309" spans="7:7">
      <c r="G61309" s="162" t="s">
        <v>61554</v>
      </c>
    </row>
    <row r="61310" spans="7:7">
      <c r="G61310" s="162" t="s">
        <v>61555</v>
      </c>
    </row>
    <row r="61311" spans="7:7">
      <c r="G61311" s="162" t="s">
        <v>61556</v>
      </c>
    </row>
    <row r="61312" spans="7:7">
      <c r="G61312" s="162" t="s">
        <v>61557</v>
      </c>
    </row>
    <row r="61313" spans="7:7">
      <c r="G61313" s="162" t="s">
        <v>61558</v>
      </c>
    </row>
    <row r="61314" spans="7:7">
      <c r="G61314" s="162" t="s">
        <v>61559</v>
      </c>
    </row>
    <row r="61315" spans="7:7">
      <c r="G61315" s="162" t="s">
        <v>61560</v>
      </c>
    </row>
    <row r="61316" spans="7:7">
      <c r="G61316" s="162" t="s">
        <v>61561</v>
      </c>
    </row>
    <row r="61317" spans="7:7">
      <c r="G61317" s="162" t="s">
        <v>61562</v>
      </c>
    </row>
    <row r="61318" spans="7:7">
      <c r="G61318" s="162" t="s">
        <v>61563</v>
      </c>
    </row>
    <row r="61319" spans="7:7">
      <c r="G61319" s="162" t="s">
        <v>61564</v>
      </c>
    </row>
    <row r="61320" spans="7:7">
      <c r="G61320" s="162" t="s">
        <v>61565</v>
      </c>
    </row>
    <row r="61321" spans="7:7">
      <c r="G61321" s="162" t="s">
        <v>61566</v>
      </c>
    </row>
    <row r="61322" spans="7:7">
      <c r="G61322" s="162" t="s">
        <v>61567</v>
      </c>
    </row>
    <row r="61323" spans="7:7">
      <c r="G61323" s="162" t="s">
        <v>61568</v>
      </c>
    </row>
    <row r="61324" spans="7:7">
      <c r="G61324" s="162" t="s">
        <v>61569</v>
      </c>
    </row>
    <row r="61325" spans="7:7">
      <c r="G61325" s="162" t="s">
        <v>61570</v>
      </c>
    </row>
    <row r="61326" spans="7:7">
      <c r="G61326" s="162" t="s">
        <v>61571</v>
      </c>
    </row>
    <row r="61327" spans="7:7">
      <c r="G61327" s="162" t="s">
        <v>61572</v>
      </c>
    </row>
    <row r="61328" spans="7:7">
      <c r="G61328" s="162" t="s">
        <v>61573</v>
      </c>
    </row>
    <row r="61329" spans="7:7">
      <c r="G61329" s="162" t="s">
        <v>61574</v>
      </c>
    </row>
    <row r="61330" spans="7:7">
      <c r="G61330" s="162" t="s">
        <v>61575</v>
      </c>
    </row>
    <row r="61331" spans="7:7">
      <c r="G61331" s="162" t="s">
        <v>61576</v>
      </c>
    </row>
    <row r="61332" spans="7:7">
      <c r="G61332" s="162" t="s">
        <v>61577</v>
      </c>
    </row>
    <row r="61333" spans="7:7">
      <c r="G61333" s="162" t="s">
        <v>61578</v>
      </c>
    </row>
    <row r="61334" spans="7:7">
      <c r="G61334" s="162" t="s">
        <v>61579</v>
      </c>
    </row>
    <row r="61335" spans="7:7">
      <c r="G61335" s="162" t="s">
        <v>61580</v>
      </c>
    </row>
    <row r="61336" spans="7:7">
      <c r="G61336" s="162" t="s">
        <v>61581</v>
      </c>
    </row>
    <row r="61337" spans="7:7">
      <c r="G61337" s="162" t="s">
        <v>61582</v>
      </c>
    </row>
    <row r="61338" spans="7:7">
      <c r="G61338" s="162" t="s">
        <v>61583</v>
      </c>
    </row>
    <row r="61339" spans="7:7">
      <c r="G61339" s="162" t="s">
        <v>61584</v>
      </c>
    </row>
    <row r="61340" spans="7:7">
      <c r="G61340" s="162" t="s">
        <v>61585</v>
      </c>
    </row>
    <row r="61341" spans="7:7">
      <c r="G61341" s="162" t="s">
        <v>61586</v>
      </c>
    </row>
    <row r="61342" spans="7:7">
      <c r="G61342" s="162" t="s">
        <v>61587</v>
      </c>
    </row>
    <row r="61343" spans="7:7">
      <c r="G61343" s="162" t="s">
        <v>61588</v>
      </c>
    </row>
    <row r="61344" spans="7:7">
      <c r="G61344" s="162" t="s">
        <v>61589</v>
      </c>
    </row>
    <row r="61345" spans="7:7">
      <c r="G61345" s="162" t="s">
        <v>61590</v>
      </c>
    </row>
    <row r="61346" spans="7:7">
      <c r="G61346" s="162" t="s">
        <v>61591</v>
      </c>
    </row>
    <row r="61347" spans="7:7">
      <c r="G61347" s="162" t="s">
        <v>61592</v>
      </c>
    </row>
    <row r="61348" spans="7:7">
      <c r="G61348" s="162" t="s">
        <v>61593</v>
      </c>
    </row>
    <row r="61349" spans="7:7">
      <c r="G61349" s="162" t="s">
        <v>61594</v>
      </c>
    </row>
    <row r="61350" spans="7:7">
      <c r="G61350" s="162" t="s">
        <v>61595</v>
      </c>
    </row>
    <row r="61351" spans="7:7">
      <c r="G61351" s="162" t="s">
        <v>61596</v>
      </c>
    </row>
    <row r="61352" spans="7:7">
      <c r="G61352" s="162" t="s">
        <v>61597</v>
      </c>
    </row>
    <row r="61353" spans="7:7">
      <c r="G61353" s="162" t="s">
        <v>61598</v>
      </c>
    </row>
    <row r="61354" spans="7:7">
      <c r="G61354" s="162" t="s">
        <v>61599</v>
      </c>
    </row>
    <row r="61355" spans="7:7">
      <c r="G61355" s="162" t="s">
        <v>61600</v>
      </c>
    </row>
    <row r="61356" spans="7:7">
      <c r="G61356" s="162" t="s">
        <v>61601</v>
      </c>
    </row>
    <row r="61357" spans="7:7">
      <c r="G61357" s="162" t="s">
        <v>61602</v>
      </c>
    </row>
    <row r="61358" spans="7:7">
      <c r="G61358" s="162" t="s">
        <v>61603</v>
      </c>
    </row>
    <row r="61359" spans="7:7">
      <c r="G61359" s="162" t="s">
        <v>61604</v>
      </c>
    </row>
    <row r="61360" spans="7:7">
      <c r="G61360" s="162" t="s">
        <v>61605</v>
      </c>
    </row>
    <row r="61361" spans="7:7">
      <c r="G61361" s="162" t="s">
        <v>61606</v>
      </c>
    </row>
    <row r="61362" spans="7:7">
      <c r="G61362" s="162" t="s">
        <v>61607</v>
      </c>
    </row>
    <row r="61363" spans="7:7">
      <c r="G61363" s="162" t="s">
        <v>61608</v>
      </c>
    </row>
    <row r="61364" spans="7:7">
      <c r="G61364" s="162" t="s">
        <v>61609</v>
      </c>
    </row>
    <row r="61365" spans="7:7">
      <c r="G61365" s="162" t="s">
        <v>61610</v>
      </c>
    </row>
    <row r="61366" spans="7:7">
      <c r="G61366" s="162" t="s">
        <v>61611</v>
      </c>
    </row>
    <row r="61367" spans="7:7">
      <c r="G61367" s="162" t="s">
        <v>61612</v>
      </c>
    </row>
    <row r="61368" spans="7:7">
      <c r="G61368" s="162" t="s">
        <v>61613</v>
      </c>
    </row>
    <row r="61369" spans="7:7">
      <c r="G61369" s="162" t="s">
        <v>61614</v>
      </c>
    </row>
    <row r="61370" spans="7:7">
      <c r="G61370" s="162" t="s">
        <v>61615</v>
      </c>
    </row>
    <row r="61371" spans="7:7">
      <c r="G61371" s="162" t="s">
        <v>61616</v>
      </c>
    </row>
    <row r="61372" spans="7:7">
      <c r="G61372" s="162" t="s">
        <v>61617</v>
      </c>
    </row>
    <row r="61373" spans="7:7">
      <c r="G61373" s="162" t="s">
        <v>61618</v>
      </c>
    </row>
    <row r="61374" spans="7:7">
      <c r="G61374" s="162" t="s">
        <v>61619</v>
      </c>
    </row>
    <row r="61375" spans="7:7">
      <c r="G61375" s="162" t="s">
        <v>61620</v>
      </c>
    </row>
    <row r="61376" spans="7:7">
      <c r="G61376" s="162" t="s">
        <v>61621</v>
      </c>
    </row>
    <row r="61377" spans="7:7">
      <c r="G61377" s="162" t="s">
        <v>61622</v>
      </c>
    </row>
    <row r="61378" spans="7:7">
      <c r="G61378" s="162" t="s">
        <v>61623</v>
      </c>
    </row>
    <row r="61379" spans="7:7">
      <c r="G61379" s="162" t="s">
        <v>61624</v>
      </c>
    </row>
    <row r="61380" spans="7:7">
      <c r="G61380" s="162" t="s">
        <v>61625</v>
      </c>
    </row>
    <row r="61381" spans="7:7">
      <c r="G61381" s="162" t="s">
        <v>61626</v>
      </c>
    </row>
    <row r="61382" spans="7:7">
      <c r="G61382" s="162" t="s">
        <v>61627</v>
      </c>
    </row>
    <row r="61383" spans="7:7">
      <c r="G61383" s="162" t="s">
        <v>61628</v>
      </c>
    </row>
    <row r="61384" spans="7:7">
      <c r="G61384" s="162" t="s">
        <v>61629</v>
      </c>
    </row>
    <row r="61385" spans="7:7">
      <c r="G61385" s="162" t="s">
        <v>61630</v>
      </c>
    </row>
    <row r="61386" spans="7:7">
      <c r="G61386" s="162" t="s">
        <v>61631</v>
      </c>
    </row>
    <row r="61387" spans="7:7">
      <c r="G61387" s="162" t="s">
        <v>61632</v>
      </c>
    </row>
    <row r="61388" spans="7:7">
      <c r="G61388" s="162" t="s">
        <v>61633</v>
      </c>
    </row>
    <row r="61389" spans="7:7">
      <c r="G61389" s="162" t="s">
        <v>61634</v>
      </c>
    </row>
    <row r="61390" spans="7:7">
      <c r="G61390" s="162" t="s">
        <v>61635</v>
      </c>
    </row>
    <row r="61391" spans="7:7">
      <c r="G61391" s="162" t="s">
        <v>61636</v>
      </c>
    </row>
    <row r="61392" spans="7:7">
      <c r="G61392" s="162" t="s">
        <v>61637</v>
      </c>
    </row>
    <row r="61393" spans="7:7">
      <c r="G61393" s="162" t="s">
        <v>61638</v>
      </c>
    </row>
    <row r="61394" spans="7:7">
      <c r="G61394" s="162" t="s">
        <v>61639</v>
      </c>
    </row>
    <row r="61395" spans="7:7">
      <c r="G61395" s="162" t="s">
        <v>61640</v>
      </c>
    </row>
    <row r="61396" spans="7:7">
      <c r="G61396" s="162" t="s">
        <v>61641</v>
      </c>
    </row>
    <row r="61397" spans="7:7">
      <c r="G61397" s="162" t="s">
        <v>61642</v>
      </c>
    </row>
    <row r="61398" spans="7:7">
      <c r="G61398" s="162" t="s">
        <v>61643</v>
      </c>
    </row>
    <row r="61399" spans="7:7">
      <c r="G61399" s="162" t="s">
        <v>61644</v>
      </c>
    </row>
    <row r="61400" spans="7:7">
      <c r="G61400" s="162" t="s">
        <v>61645</v>
      </c>
    </row>
    <row r="61401" spans="7:7">
      <c r="G61401" s="162" t="s">
        <v>61646</v>
      </c>
    </row>
    <row r="61402" spans="7:7">
      <c r="G61402" s="162" t="s">
        <v>61647</v>
      </c>
    </row>
    <row r="61403" spans="7:7">
      <c r="G61403" s="162" t="s">
        <v>61648</v>
      </c>
    </row>
    <row r="61404" spans="7:7">
      <c r="G61404" s="162" t="s">
        <v>61649</v>
      </c>
    </row>
    <row r="61405" spans="7:7">
      <c r="G61405" s="162" t="s">
        <v>61650</v>
      </c>
    </row>
    <row r="61406" spans="7:7">
      <c r="G61406" s="162" t="s">
        <v>61651</v>
      </c>
    </row>
    <row r="61407" spans="7:7">
      <c r="G61407" s="162" t="s">
        <v>61652</v>
      </c>
    </row>
    <row r="61408" spans="7:7">
      <c r="G61408" s="162" t="s">
        <v>61653</v>
      </c>
    </row>
    <row r="61409" spans="7:7">
      <c r="G61409" s="162" t="s">
        <v>61654</v>
      </c>
    </row>
    <row r="61410" spans="7:7">
      <c r="G61410" s="162" t="s">
        <v>61655</v>
      </c>
    </row>
    <row r="61411" spans="7:7">
      <c r="G61411" s="162" t="s">
        <v>61656</v>
      </c>
    </row>
    <row r="61412" spans="7:7">
      <c r="G61412" s="162" t="s">
        <v>61657</v>
      </c>
    </row>
    <row r="61413" spans="7:7">
      <c r="G61413" s="162" t="s">
        <v>61658</v>
      </c>
    </row>
    <row r="61414" spans="7:7">
      <c r="G61414" s="162" t="s">
        <v>61659</v>
      </c>
    </row>
    <row r="61415" spans="7:7">
      <c r="G61415" s="162" t="s">
        <v>61660</v>
      </c>
    </row>
    <row r="61416" spans="7:7">
      <c r="G61416" s="162" t="s">
        <v>61661</v>
      </c>
    </row>
    <row r="61417" spans="7:7">
      <c r="G61417" s="162" t="s">
        <v>61662</v>
      </c>
    </row>
    <row r="61418" spans="7:7">
      <c r="G61418" s="162" t="s">
        <v>61663</v>
      </c>
    </row>
    <row r="61419" spans="7:7">
      <c r="G61419" s="162" t="s">
        <v>61664</v>
      </c>
    </row>
    <row r="61420" spans="7:7">
      <c r="G61420" s="162" t="s">
        <v>61665</v>
      </c>
    </row>
    <row r="61421" spans="7:7">
      <c r="G61421" s="162" t="s">
        <v>61666</v>
      </c>
    </row>
    <row r="61422" spans="7:7">
      <c r="G61422" s="162" t="s">
        <v>61667</v>
      </c>
    </row>
    <row r="61423" spans="7:7">
      <c r="G61423" s="162" t="s">
        <v>61668</v>
      </c>
    </row>
    <row r="61424" spans="7:7">
      <c r="G61424" s="162" t="s">
        <v>61669</v>
      </c>
    </row>
    <row r="61425" spans="7:7">
      <c r="G61425" s="162" t="s">
        <v>61670</v>
      </c>
    </row>
    <row r="61426" spans="7:7">
      <c r="G61426" s="162" t="s">
        <v>61671</v>
      </c>
    </row>
    <row r="61427" spans="7:7">
      <c r="G61427" s="162" t="s">
        <v>61672</v>
      </c>
    </row>
    <row r="61428" spans="7:7">
      <c r="G61428" s="162" t="s">
        <v>61673</v>
      </c>
    </row>
    <row r="61429" spans="7:7">
      <c r="G61429" s="162" t="s">
        <v>61674</v>
      </c>
    </row>
    <row r="61430" spans="7:7">
      <c r="G61430" s="162" t="s">
        <v>61675</v>
      </c>
    </row>
    <row r="61431" spans="7:7">
      <c r="G61431" s="162" t="s">
        <v>61676</v>
      </c>
    </row>
    <row r="61432" spans="7:7">
      <c r="G61432" s="162" t="s">
        <v>61677</v>
      </c>
    </row>
    <row r="61433" spans="7:7">
      <c r="G61433" s="162" t="s">
        <v>61678</v>
      </c>
    </row>
    <row r="61434" spans="7:7">
      <c r="G61434" s="162" t="s">
        <v>61679</v>
      </c>
    </row>
    <row r="61435" spans="7:7">
      <c r="G61435" s="162" t="s">
        <v>61680</v>
      </c>
    </row>
    <row r="61436" spans="7:7">
      <c r="G61436" s="162" t="s">
        <v>61681</v>
      </c>
    </row>
    <row r="61437" spans="7:7">
      <c r="G61437" s="162" t="s">
        <v>61682</v>
      </c>
    </row>
    <row r="61438" spans="7:7">
      <c r="G61438" s="162" t="s">
        <v>61683</v>
      </c>
    </row>
    <row r="61439" spans="7:7">
      <c r="G61439" s="162" t="s">
        <v>61684</v>
      </c>
    </row>
    <row r="61440" spans="7:7">
      <c r="G61440" s="162" t="s">
        <v>61685</v>
      </c>
    </row>
    <row r="61441" spans="7:7">
      <c r="G61441" s="162" t="s">
        <v>61686</v>
      </c>
    </row>
    <row r="61442" spans="7:7">
      <c r="G61442" s="162" t="s">
        <v>61687</v>
      </c>
    </row>
    <row r="61443" spans="7:7">
      <c r="G61443" s="162" t="s">
        <v>61688</v>
      </c>
    </row>
    <row r="61444" spans="7:7">
      <c r="G61444" s="162" t="s">
        <v>61689</v>
      </c>
    </row>
    <row r="61445" spans="7:7">
      <c r="G61445" s="162" t="s">
        <v>61690</v>
      </c>
    </row>
    <row r="61446" spans="7:7">
      <c r="G61446" s="162" t="s">
        <v>61691</v>
      </c>
    </row>
    <row r="61447" spans="7:7">
      <c r="G61447" s="162" t="s">
        <v>61692</v>
      </c>
    </row>
    <row r="61448" spans="7:7">
      <c r="G61448" s="162" t="s">
        <v>61693</v>
      </c>
    </row>
    <row r="61449" spans="7:7">
      <c r="G61449" s="162" t="s">
        <v>61694</v>
      </c>
    </row>
    <row r="61450" spans="7:7">
      <c r="G61450" s="162" t="s">
        <v>61695</v>
      </c>
    </row>
    <row r="61451" spans="7:7">
      <c r="G61451" s="162" t="s">
        <v>61696</v>
      </c>
    </row>
    <row r="61452" spans="7:7">
      <c r="G61452" s="162" t="s">
        <v>61697</v>
      </c>
    </row>
    <row r="61453" spans="7:7">
      <c r="G61453" s="162" t="s">
        <v>61698</v>
      </c>
    </row>
    <row r="61454" spans="7:7">
      <c r="G61454" s="162" t="s">
        <v>61699</v>
      </c>
    </row>
    <row r="61455" spans="7:7">
      <c r="G61455" s="162" t="s">
        <v>61700</v>
      </c>
    </row>
    <row r="61456" spans="7:7">
      <c r="G61456" s="162" t="s">
        <v>61701</v>
      </c>
    </row>
    <row r="61457" spans="7:7">
      <c r="G61457" s="162" t="s">
        <v>61702</v>
      </c>
    </row>
    <row r="61458" spans="7:7">
      <c r="G61458" s="162" t="s">
        <v>61703</v>
      </c>
    </row>
    <row r="61459" spans="7:7">
      <c r="G61459" s="162" t="s">
        <v>61704</v>
      </c>
    </row>
    <row r="61460" spans="7:7">
      <c r="G61460" s="162" t="s">
        <v>61705</v>
      </c>
    </row>
    <row r="61461" spans="7:7">
      <c r="G61461" s="162" t="s">
        <v>61706</v>
      </c>
    </row>
    <row r="61462" spans="7:7">
      <c r="G61462" s="162" t="s">
        <v>61707</v>
      </c>
    </row>
    <row r="61463" spans="7:7">
      <c r="G61463" s="162" t="s">
        <v>61708</v>
      </c>
    </row>
    <row r="61464" spans="7:7">
      <c r="G61464" s="162" t="s">
        <v>61709</v>
      </c>
    </row>
    <row r="61465" spans="7:7">
      <c r="G61465" s="162" t="s">
        <v>61710</v>
      </c>
    </row>
    <row r="61466" spans="7:7">
      <c r="G61466" s="162" t="s">
        <v>61711</v>
      </c>
    </row>
    <row r="61467" spans="7:7">
      <c r="G61467" s="162" t="s">
        <v>61712</v>
      </c>
    </row>
    <row r="61468" spans="7:7">
      <c r="G61468" s="162" t="s">
        <v>61713</v>
      </c>
    </row>
    <row r="61469" spans="7:7">
      <c r="G61469" s="162" t="s">
        <v>61714</v>
      </c>
    </row>
    <row r="61470" spans="7:7">
      <c r="G61470" s="162" t="s">
        <v>61715</v>
      </c>
    </row>
    <row r="61471" spans="7:7">
      <c r="G61471" s="162" t="s">
        <v>61716</v>
      </c>
    </row>
    <row r="61472" spans="7:7">
      <c r="G61472" s="162" t="s">
        <v>61717</v>
      </c>
    </row>
    <row r="61473" spans="7:7">
      <c r="G61473" s="162" t="s">
        <v>61718</v>
      </c>
    </row>
    <row r="61474" spans="7:7">
      <c r="G61474" s="162" t="s">
        <v>61719</v>
      </c>
    </row>
    <row r="61475" spans="7:7">
      <c r="G61475" s="162" t="s">
        <v>61720</v>
      </c>
    </row>
    <row r="61476" spans="7:7">
      <c r="G61476" s="162" t="s">
        <v>61721</v>
      </c>
    </row>
    <row r="61477" spans="7:7">
      <c r="G61477" s="162" t="s">
        <v>61722</v>
      </c>
    </row>
    <row r="61478" spans="7:7">
      <c r="G61478" s="162" t="s">
        <v>61723</v>
      </c>
    </row>
    <row r="61479" spans="7:7">
      <c r="G61479" s="162" t="s">
        <v>61724</v>
      </c>
    </row>
    <row r="61480" spans="7:7">
      <c r="G61480" s="162" t="s">
        <v>61725</v>
      </c>
    </row>
    <row r="61481" spans="7:7">
      <c r="G61481" s="162" t="s">
        <v>61726</v>
      </c>
    </row>
    <row r="61482" spans="7:7">
      <c r="G61482" s="162" t="s">
        <v>61727</v>
      </c>
    </row>
    <row r="61483" spans="7:7">
      <c r="G61483" s="162" t="s">
        <v>61728</v>
      </c>
    </row>
    <row r="61484" spans="7:7">
      <c r="G61484" s="162" t="s">
        <v>61729</v>
      </c>
    </row>
    <row r="61485" spans="7:7">
      <c r="G61485" s="162" t="s">
        <v>61730</v>
      </c>
    </row>
    <row r="61486" spans="7:7">
      <c r="G61486" s="162" t="s">
        <v>61731</v>
      </c>
    </row>
    <row r="61487" spans="7:7">
      <c r="G61487" s="162" t="s">
        <v>61732</v>
      </c>
    </row>
    <row r="61488" spans="7:7">
      <c r="G61488" s="162" t="s">
        <v>61733</v>
      </c>
    </row>
    <row r="61489" spans="7:7">
      <c r="G61489" s="162" t="s">
        <v>61734</v>
      </c>
    </row>
    <row r="61490" spans="7:7">
      <c r="G61490" s="162" t="s">
        <v>61735</v>
      </c>
    </row>
    <row r="61491" spans="7:7">
      <c r="G61491" s="162" t="s">
        <v>61736</v>
      </c>
    </row>
    <row r="61492" spans="7:7">
      <c r="G61492" s="162" t="s">
        <v>61737</v>
      </c>
    </row>
    <row r="61493" spans="7:7">
      <c r="G61493" s="162" t="s">
        <v>61738</v>
      </c>
    </row>
    <row r="61494" spans="7:7">
      <c r="G61494" s="162" t="s">
        <v>61739</v>
      </c>
    </row>
    <row r="61495" spans="7:7">
      <c r="G61495" s="162" t="s">
        <v>61740</v>
      </c>
    </row>
    <row r="61496" spans="7:7">
      <c r="G61496" s="162" t="s">
        <v>61741</v>
      </c>
    </row>
    <row r="61497" spans="7:7">
      <c r="G61497" s="162" t="s">
        <v>61742</v>
      </c>
    </row>
    <row r="61498" spans="7:7">
      <c r="G61498" s="162" t="s">
        <v>61743</v>
      </c>
    </row>
    <row r="61499" spans="7:7">
      <c r="G61499" s="162" t="s">
        <v>61744</v>
      </c>
    </row>
    <row r="61500" spans="7:7">
      <c r="G61500" s="162" t="s">
        <v>61745</v>
      </c>
    </row>
    <row r="61501" spans="7:7">
      <c r="G61501" s="162" t="s">
        <v>61746</v>
      </c>
    </row>
    <row r="61502" spans="7:7">
      <c r="G61502" s="162" t="s">
        <v>61747</v>
      </c>
    </row>
    <row r="61503" spans="7:7">
      <c r="G61503" s="162" t="s">
        <v>61748</v>
      </c>
    </row>
    <row r="61504" spans="7:7">
      <c r="G61504" s="162" t="s">
        <v>61749</v>
      </c>
    </row>
    <row r="61505" spans="7:7">
      <c r="G61505" s="162" t="s">
        <v>61750</v>
      </c>
    </row>
    <row r="61506" spans="7:7">
      <c r="G61506" s="162" t="s">
        <v>61751</v>
      </c>
    </row>
    <row r="61507" spans="7:7">
      <c r="G61507" s="162" t="s">
        <v>61752</v>
      </c>
    </row>
    <row r="61508" spans="7:7">
      <c r="G61508" s="162" t="s">
        <v>61753</v>
      </c>
    </row>
    <row r="61509" spans="7:7">
      <c r="G61509" s="162" t="s">
        <v>61754</v>
      </c>
    </row>
    <row r="61510" spans="7:7">
      <c r="G61510" s="162" t="s">
        <v>61755</v>
      </c>
    </row>
    <row r="61511" spans="7:7">
      <c r="G61511" s="162" t="s">
        <v>61756</v>
      </c>
    </row>
    <row r="61512" spans="7:7">
      <c r="G61512" s="162" t="s">
        <v>61757</v>
      </c>
    </row>
    <row r="61513" spans="7:7">
      <c r="G61513" s="162" t="s">
        <v>61758</v>
      </c>
    </row>
    <row r="61514" spans="7:7">
      <c r="G61514" s="162" t="s">
        <v>61759</v>
      </c>
    </row>
    <row r="61515" spans="7:7">
      <c r="G61515" s="162" t="s">
        <v>61760</v>
      </c>
    </row>
    <row r="61516" spans="7:7">
      <c r="G61516" s="162" t="s">
        <v>61761</v>
      </c>
    </row>
    <row r="61517" spans="7:7">
      <c r="G61517" s="162" t="s">
        <v>61762</v>
      </c>
    </row>
    <row r="61518" spans="7:7">
      <c r="G61518" s="162" t="s">
        <v>61763</v>
      </c>
    </row>
    <row r="61519" spans="7:7">
      <c r="G61519" s="162" t="s">
        <v>61764</v>
      </c>
    </row>
    <row r="61520" spans="7:7">
      <c r="G61520" s="162" t="s">
        <v>61765</v>
      </c>
    </row>
    <row r="61521" spans="7:7">
      <c r="G61521" s="162" t="s">
        <v>61766</v>
      </c>
    </row>
    <row r="61522" spans="7:7">
      <c r="G61522" s="162" t="s">
        <v>61767</v>
      </c>
    </row>
    <row r="61523" spans="7:7">
      <c r="G61523" s="162" t="s">
        <v>61768</v>
      </c>
    </row>
    <row r="61524" spans="7:7">
      <c r="G61524" s="162" t="s">
        <v>61769</v>
      </c>
    </row>
    <row r="61525" spans="7:7">
      <c r="G61525" s="162" t="s">
        <v>61770</v>
      </c>
    </row>
    <row r="61526" spans="7:7">
      <c r="G61526" s="162" t="s">
        <v>61771</v>
      </c>
    </row>
    <row r="61527" spans="7:7">
      <c r="G61527" s="162" t="s">
        <v>61772</v>
      </c>
    </row>
    <row r="61528" spans="7:7">
      <c r="G61528" s="162" t="s">
        <v>61773</v>
      </c>
    </row>
    <row r="61529" spans="7:7">
      <c r="G61529" s="162" t="s">
        <v>61774</v>
      </c>
    </row>
    <row r="61530" spans="7:7">
      <c r="G61530" s="162" t="s">
        <v>61775</v>
      </c>
    </row>
    <row r="61531" spans="7:7">
      <c r="G61531" s="162" t="s">
        <v>61776</v>
      </c>
    </row>
    <row r="61532" spans="7:7">
      <c r="G61532" s="162" t="s">
        <v>61777</v>
      </c>
    </row>
    <row r="61533" spans="7:7">
      <c r="G61533" s="162" t="s">
        <v>61778</v>
      </c>
    </row>
    <row r="61534" spans="7:7">
      <c r="G61534" s="162" t="s">
        <v>61779</v>
      </c>
    </row>
    <row r="61535" spans="7:7">
      <c r="G61535" s="162" t="s">
        <v>61780</v>
      </c>
    </row>
    <row r="61536" spans="7:7">
      <c r="G61536" s="162" t="s">
        <v>61781</v>
      </c>
    </row>
    <row r="61537" spans="7:7">
      <c r="G61537" s="162" t="s">
        <v>61782</v>
      </c>
    </row>
    <row r="61538" spans="7:7">
      <c r="G61538" s="162" t="s">
        <v>61783</v>
      </c>
    </row>
    <row r="61539" spans="7:7">
      <c r="G61539" s="162" t="s">
        <v>61784</v>
      </c>
    </row>
    <row r="61540" spans="7:7">
      <c r="G61540" s="162" t="s">
        <v>61785</v>
      </c>
    </row>
    <row r="61541" spans="7:7">
      <c r="G61541" s="162" t="s">
        <v>61786</v>
      </c>
    </row>
    <row r="61542" spans="7:7">
      <c r="G61542" s="162" t="s">
        <v>61787</v>
      </c>
    </row>
    <row r="61543" spans="7:7">
      <c r="G61543" s="162" t="s">
        <v>61788</v>
      </c>
    </row>
    <row r="61544" spans="7:7">
      <c r="G61544" s="162" t="s">
        <v>61789</v>
      </c>
    </row>
    <row r="61545" spans="7:7">
      <c r="G61545" s="162" t="s">
        <v>61790</v>
      </c>
    </row>
    <row r="61546" spans="7:7">
      <c r="G61546" s="162" t="s">
        <v>61791</v>
      </c>
    </row>
    <row r="61547" spans="7:7">
      <c r="G61547" s="162" t="s">
        <v>61792</v>
      </c>
    </row>
    <row r="61548" spans="7:7">
      <c r="G61548" s="162" t="s">
        <v>61793</v>
      </c>
    </row>
    <row r="61549" spans="7:7">
      <c r="G61549" s="162" t="s">
        <v>61794</v>
      </c>
    </row>
    <row r="61550" spans="7:7">
      <c r="G61550" s="162" t="s">
        <v>61795</v>
      </c>
    </row>
    <row r="61551" spans="7:7">
      <c r="G61551" s="162" t="s">
        <v>61796</v>
      </c>
    </row>
    <row r="61552" spans="7:7">
      <c r="G61552" s="162" t="s">
        <v>61797</v>
      </c>
    </row>
    <row r="61553" spans="7:7">
      <c r="G61553" s="162" t="s">
        <v>61798</v>
      </c>
    </row>
    <row r="61554" spans="7:7">
      <c r="G61554" s="162" t="s">
        <v>61799</v>
      </c>
    </row>
    <row r="61555" spans="7:7">
      <c r="G61555" s="162" t="s">
        <v>61800</v>
      </c>
    </row>
    <row r="61556" spans="7:7">
      <c r="G61556" s="162" t="s">
        <v>61801</v>
      </c>
    </row>
    <row r="61557" spans="7:7">
      <c r="G61557" s="162" t="s">
        <v>61802</v>
      </c>
    </row>
    <row r="61558" spans="7:7">
      <c r="G61558" s="162" t="s">
        <v>61803</v>
      </c>
    </row>
    <row r="61559" spans="7:7">
      <c r="G61559" s="162" t="s">
        <v>61804</v>
      </c>
    </row>
    <row r="61560" spans="7:7">
      <c r="G61560" s="162" t="s">
        <v>61805</v>
      </c>
    </row>
    <row r="61561" spans="7:7">
      <c r="G61561" s="162" t="s">
        <v>61806</v>
      </c>
    </row>
    <row r="61562" spans="7:7">
      <c r="G61562" s="162" t="s">
        <v>61807</v>
      </c>
    </row>
    <row r="61563" spans="7:7">
      <c r="G61563" s="162" t="s">
        <v>61808</v>
      </c>
    </row>
    <row r="61564" spans="7:7">
      <c r="G61564" s="162" t="s">
        <v>61809</v>
      </c>
    </row>
    <row r="61565" spans="7:7">
      <c r="G61565" s="162" t="s">
        <v>61810</v>
      </c>
    </row>
    <row r="61566" spans="7:7">
      <c r="G61566" s="162" t="s">
        <v>61811</v>
      </c>
    </row>
    <row r="61567" spans="7:7">
      <c r="G61567" s="162" t="s">
        <v>61812</v>
      </c>
    </row>
    <row r="61568" spans="7:7">
      <c r="G61568" s="162" t="s">
        <v>61813</v>
      </c>
    </row>
    <row r="61569" spans="7:7">
      <c r="G61569" s="162" t="s">
        <v>61814</v>
      </c>
    </row>
    <row r="61570" spans="7:7">
      <c r="G61570" s="162" t="s">
        <v>61815</v>
      </c>
    </row>
    <row r="61571" spans="7:7">
      <c r="G61571" s="162" t="s">
        <v>61816</v>
      </c>
    </row>
    <row r="61572" spans="7:7">
      <c r="G61572" s="162" t="s">
        <v>61817</v>
      </c>
    </row>
    <row r="61573" spans="7:7">
      <c r="G61573" s="162" t="s">
        <v>61818</v>
      </c>
    </row>
    <row r="61574" spans="7:7">
      <c r="G61574" s="162" t="s">
        <v>61819</v>
      </c>
    </row>
    <row r="61575" spans="7:7">
      <c r="G61575" s="162" t="s">
        <v>61820</v>
      </c>
    </row>
    <row r="61576" spans="7:7">
      <c r="G61576" s="162" t="s">
        <v>61821</v>
      </c>
    </row>
    <row r="61577" spans="7:7">
      <c r="G61577" s="162" t="s">
        <v>61822</v>
      </c>
    </row>
    <row r="61578" spans="7:7">
      <c r="G61578" s="162" t="s">
        <v>61823</v>
      </c>
    </row>
    <row r="61579" spans="7:7">
      <c r="G61579" s="162" t="s">
        <v>61824</v>
      </c>
    </row>
    <row r="61580" spans="7:7">
      <c r="G61580" s="162" t="s">
        <v>61825</v>
      </c>
    </row>
    <row r="61581" spans="7:7">
      <c r="G61581" s="162" t="s">
        <v>61826</v>
      </c>
    </row>
    <row r="61582" spans="7:7">
      <c r="G61582" s="162" t="s">
        <v>61827</v>
      </c>
    </row>
    <row r="61583" spans="7:7">
      <c r="G61583" s="162" t="s">
        <v>61828</v>
      </c>
    </row>
    <row r="61584" spans="7:7">
      <c r="G61584" s="162" t="s">
        <v>61829</v>
      </c>
    </row>
    <row r="61585" spans="7:7">
      <c r="G61585" s="162" t="s">
        <v>61830</v>
      </c>
    </row>
    <row r="61586" spans="7:7">
      <c r="G61586" s="162" t="s">
        <v>61831</v>
      </c>
    </row>
    <row r="61587" spans="7:7">
      <c r="G61587" s="162" t="s">
        <v>61832</v>
      </c>
    </row>
    <row r="61588" spans="7:7">
      <c r="G61588" s="162" t="s">
        <v>61833</v>
      </c>
    </row>
    <row r="61589" spans="7:7">
      <c r="G61589" s="162" t="s">
        <v>61834</v>
      </c>
    </row>
    <row r="61590" spans="7:7">
      <c r="G61590" s="162" t="s">
        <v>61835</v>
      </c>
    </row>
    <row r="61591" spans="7:7">
      <c r="G61591" s="162" t="s">
        <v>61836</v>
      </c>
    </row>
    <row r="61592" spans="7:7">
      <c r="G61592" s="162" t="s">
        <v>61837</v>
      </c>
    </row>
    <row r="61593" spans="7:7">
      <c r="G61593" s="162" t="s">
        <v>61838</v>
      </c>
    </row>
    <row r="61594" spans="7:7">
      <c r="G61594" s="162" t="s">
        <v>61839</v>
      </c>
    </row>
    <row r="61595" spans="7:7">
      <c r="G61595" s="162" t="s">
        <v>61840</v>
      </c>
    </row>
    <row r="61596" spans="7:7">
      <c r="G61596" s="162" t="s">
        <v>61841</v>
      </c>
    </row>
    <row r="61597" spans="7:7">
      <c r="G61597" s="162" t="s">
        <v>61842</v>
      </c>
    </row>
    <row r="61598" spans="7:7">
      <c r="G61598" s="162" t="s">
        <v>61843</v>
      </c>
    </row>
    <row r="61599" spans="7:7">
      <c r="G61599" s="162" t="s">
        <v>61844</v>
      </c>
    </row>
    <row r="61600" spans="7:7">
      <c r="G61600" s="162" t="s">
        <v>61845</v>
      </c>
    </row>
    <row r="61601" spans="7:7">
      <c r="G61601" s="162" t="s">
        <v>61846</v>
      </c>
    </row>
    <row r="61602" spans="7:7">
      <c r="G61602" s="162" t="s">
        <v>61847</v>
      </c>
    </row>
    <row r="61603" spans="7:7">
      <c r="G61603" s="162" t="s">
        <v>61848</v>
      </c>
    </row>
    <row r="61604" spans="7:7">
      <c r="G61604" s="162" t="s">
        <v>61849</v>
      </c>
    </row>
    <row r="61605" spans="7:7">
      <c r="G61605" s="162" t="s">
        <v>61850</v>
      </c>
    </row>
    <row r="61606" spans="7:7">
      <c r="G61606" s="162" t="s">
        <v>61851</v>
      </c>
    </row>
    <row r="61607" spans="7:7">
      <c r="G61607" s="162" t="s">
        <v>61852</v>
      </c>
    </row>
    <row r="61608" spans="7:7">
      <c r="G61608" s="162" t="s">
        <v>61853</v>
      </c>
    </row>
    <row r="61609" spans="7:7">
      <c r="G61609" s="162" t="s">
        <v>61854</v>
      </c>
    </row>
    <row r="61610" spans="7:7">
      <c r="G61610" s="162" t="s">
        <v>61855</v>
      </c>
    </row>
    <row r="61611" spans="7:7">
      <c r="G61611" s="162" t="s">
        <v>61856</v>
      </c>
    </row>
    <row r="61612" spans="7:7">
      <c r="G61612" s="162" t="s">
        <v>61857</v>
      </c>
    </row>
    <row r="61613" spans="7:7">
      <c r="G61613" s="162" t="s">
        <v>61858</v>
      </c>
    </row>
    <row r="61614" spans="7:7">
      <c r="G61614" s="162" t="s">
        <v>61859</v>
      </c>
    </row>
    <row r="61615" spans="7:7">
      <c r="G61615" s="162" t="s">
        <v>61860</v>
      </c>
    </row>
    <row r="61616" spans="7:7">
      <c r="G61616" s="162" t="s">
        <v>61861</v>
      </c>
    </row>
    <row r="61617" spans="7:7">
      <c r="G61617" s="162" t="s">
        <v>61862</v>
      </c>
    </row>
    <row r="61618" spans="7:7">
      <c r="G61618" s="162" t="s">
        <v>61863</v>
      </c>
    </row>
    <row r="61619" spans="7:7">
      <c r="G61619" s="162" t="s">
        <v>61864</v>
      </c>
    </row>
    <row r="61620" spans="7:7">
      <c r="G61620" s="162" t="s">
        <v>61865</v>
      </c>
    </row>
    <row r="61621" spans="7:7">
      <c r="G61621" s="162" t="s">
        <v>61866</v>
      </c>
    </row>
    <row r="61622" spans="7:7">
      <c r="G61622" s="162" t="s">
        <v>61867</v>
      </c>
    </row>
    <row r="61623" spans="7:7">
      <c r="G61623" s="162" t="s">
        <v>61868</v>
      </c>
    </row>
    <row r="61624" spans="7:7">
      <c r="G61624" s="162" t="s">
        <v>61869</v>
      </c>
    </row>
    <row r="61625" spans="7:7">
      <c r="G61625" s="162" t="s">
        <v>61870</v>
      </c>
    </row>
    <row r="61626" spans="7:7">
      <c r="G61626" s="162" t="s">
        <v>61871</v>
      </c>
    </row>
    <row r="61627" spans="7:7">
      <c r="G61627" s="162" t="s">
        <v>61872</v>
      </c>
    </row>
    <row r="61628" spans="7:7">
      <c r="G61628" s="162" t="s">
        <v>61873</v>
      </c>
    </row>
    <row r="61629" spans="7:7">
      <c r="G61629" s="162" t="s">
        <v>61874</v>
      </c>
    </row>
    <row r="61630" spans="7:7">
      <c r="G61630" s="162" t="s">
        <v>61875</v>
      </c>
    </row>
    <row r="61631" spans="7:7">
      <c r="G61631" s="162" t="s">
        <v>61876</v>
      </c>
    </row>
    <row r="61632" spans="7:7">
      <c r="G61632" s="162" t="s">
        <v>61877</v>
      </c>
    </row>
    <row r="61633" spans="7:7">
      <c r="G61633" s="162" t="s">
        <v>61878</v>
      </c>
    </row>
    <row r="61634" spans="7:7">
      <c r="G61634" s="162" t="s">
        <v>61879</v>
      </c>
    </row>
    <row r="61635" spans="7:7">
      <c r="G61635" s="162" t="s">
        <v>61880</v>
      </c>
    </row>
    <row r="61636" spans="7:7">
      <c r="G61636" s="162" t="s">
        <v>61881</v>
      </c>
    </row>
    <row r="61637" spans="7:7">
      <c r="G61637" s="162" t="s">
        <v>61882</v>
      </c>
    </row>
    <row r="61638" spans="7:7">
      <c r="G61638" s="162" t="s">
        <v>61883</v>
      </c>
    </row>
    <row r="61639" spans="7:7">
      <c r="G61639" s="162" t="s">
        <v>61884</v>
      </c>
    </row>
    <row r="61640" spans="7:7">
      <c r="G61640" s="162" t="s">
        <v>61885</v>
      </c>
    </row>
    <row r="61641" spans="7:7">
      <c r="G61641" s="162" t="s">
        <v>61886</v>
      </c>
    </row>
    <row r="61642" spans="7:7">
      <c r="G61642" s="162" t="s">
        <v>61887</v>
      </c>
    </row>
    <row r="61643" spans="7:7">
      <c r="G61643" s="162" t="s">
        <v>61888</v>
      </c>
    </row>
    <row r="61644" spans="7:7">
      <c r="G61644" s="162" t="s">
        <v>61889</v>
      </c>
    </row>
    <row r="61645" spans="7:7">
      <c r="G61645" s="162" t="s">
        <v>61890</v>
      </c>
    </row>
    <row r="61646" spans="7:7">
      <c r="G61646" s="162" t="s">
        <v>61891</v>
      </c>
    </row>
    <row r="61647" spans="7:7">
      <c r="G61647" s="162" t="s">
        <v>61892</v>
      </c>
    </row>
    <row r="61648" spans="7:7">
      <c r="G61648" s="162" t="s">
        <v>61893</v>
      </c>
    </row>
    <row r="61649" spans="7:7">
      <c r="G61649" s="162" t="s">
        <v>61894</v>
      </c>
    </row>
    <row r="61650" spans="7:7">
      <c r="G61650" s="162" t="s">
        <v>61895</v>
      </c>
    </row>
    <row r="61651" spans="7:7">
      <c r="G61651" s="162" t="s">
        <v>61896</v>
      </c>
    </row>
    <row r="61652" spans="7:7">
      <c r="G61652" s="162" t="s">
        <v>61897</v>
      </c>
    </row>
    <row r="61653" spans="7:7">
      <c r="G61653" s="162" t="s">
        <v>61898</v>
      </c>
    </row>
    <row r="61654" spans="7:7">
      <c r="G61654" s="162" t="s">
        <v>61899</v>
      </c>
    </row>
    <row r="61655" spans="7:7">
      <c r="G61655" s="162" t="s">
        <v>61900</v>
      </c>
    </row>
    <row r="61656" spans="7:7">
      <c r="G61656" s="162" t="s">
        <v>61901</v>
      </c>
    </row>
    <row r="61657" spans="7:7">
      <c r="G61657" s="162" t="s">
        <v>61902</v>
      </c>
    </row>
    <row r="61658" spans="7:7">
      <c r="G61658" s="162" t="s">
        <v>61903</v>
      </c>
    </row>
    <row r="61659" spans="7:7">
      <c r="G61659" s="162" t="s">
        <v>61904</v>
      </c>
    </row>
    <row r="61660" spans="7:7">
      <c r="G61660" s="162" t="s">
        <v>61905</v>
      </c>
    </row>
    <row r="61661" spans="7:7">
      <c r="G61661" s="162" t="s">
        <v>61906</v>
      </c>
    </row>
    <row r="61662" spans="7:7">
      <c r="G61662" s="162" t="s">
        <v>61907</v>
      </c>
    </row>
    <row r="61663" spans="7:7">
      <c r="G61663" s="162" t="s">
        <v>61908</v>
      </c>
    </row>
    <row r="61664" spans="7:7">
      <c r="G61664" s="162" t="s">
        <v>61909</v>
      </c>
    </row>
    <row r="61665" spans="7:7">
      <c r="G61665" s="162" t="s">
        <v>61910</v>
      </c>
    </row>
    <row r="61666" spans="7:7">
      <c r="G61666" s="162" t="s">
        <v>61911</v>
      </c>
    </row>
    <row r="61667" spans="7:7">
      <c r="G61667" s="162" t="s">
        <v>61912</v>
      </c>
    </row>
    <row r="61668" spans="7:7">
      <c r="G61668" s="162" t="s">
        <v>61913</v>
      </c>
    </row>
    <row r="61669" spans="7:7">
      <c r="G61669" s="162" t="s">
        <v>61914</v>
      </c>
    </row>
    <row r="61670" spans="7:7">
      <c r="G61670" s="162" t="s">
        <v>61915</v>
      </c>
    </row>
    <row r="61671" spans="7:7">
      <c r="G61671" s="162" t="s">
        <v>61916</v>
      </c>
    </row>
    <row r="61672" spans="7:7">
      <c r="G61672" s="162" t="s">
        <v>61917</v>
      </c>
    </row>
    <row r="61673" spans="7:7">
      <c r="G61673" s="162" t="s">
        <v>61918</v>
      </c>
    </row>
    <row r="61674" spans="7:7">
      <c r="G61674" s="162" t="s">
        <v>61919</v>
      </c>
    </row>
    <row r="61675" spans="7:7">
      <c r="G61675" s="162" t="s">
        <v>61920</v>
      </c>
    </row>
    <row r="61676" spans="7:7">
      <c r="G61676" s="162" t="s">
        <v>61921</v>
      </c>
    </row>
    <row r="61677" spans="7:7">
      <c r="G61677" s="162" t="s">
        <v>61922</v>
      </c>
    </row>
    <row r="61678" spans="7:7">
      <c r="G61678" s="162" t="s">
        <v>61923</v>
      </c>
    </row>
    <row r="61679" spans="7:7">
      <c r="G61679" s="162" t="s">
        <v>61924</v>
      </c>
    </row>
    <row r="61680" spans="7:7">
      <c r="G61680" s="162" t="s">
        <v>61925</v>
      </c>
    </row>
    <row r="61681" spans="7:7">
      <c r="G61681" s="162" t="s">
        <v>61926</v>
      </c>
    </row>
    <row r="61682" spans="7:7">
      <c r="G61682" s="162" t="s">
        <v>61927</v>
      </c>
    </row>
    <row r="61683" spans="7:7">
      <c r="G61683" s="162" t="s">
        <v>61928</v>
      </c>
    </row>
    <row r="61684" spans="7:7">
      <c r="G61684" s="162" t="s">
        <v>61929</v>
      </c>
    </row>
    <row r="61685" spans="7:7">
      <c r="G61685" s="162" t="s">
        <v>61930</v>
      </c>
    </row>
    <row r="61686" spans="7:7">
      <c r="G61686" s="162" t="s">
        <v>61931</v>
      </c>
    </row>
    <row r="61687" spans="7:7">
      <c r="G61687" s="162" t="s">
        <v>61932</v>
      </c>
    </row>
    <row r="61688" spans="7:7">
      <c r="G61688" s="162" t="s">
        <v>61933</v>
      </c>
    </row>
    <row r="61689" spans="7:7">
      <c r="G61689" s="162" t="s">
        <v>61934</v>
      </c>
    </row>
    <row r="61690" spans="7:7">
      <c r="G61690" s="162" t="s">
        <v>61935</v>
      </c>
    </row>
    <row r="61691" spans="7:7">
      <c r="G61691" s="162" t="s">
        <v>61936</v>
      </c>
    </row>
    <row r="61692" spans="7:7">
      <c r="G61692" s="162" t="s">
        <v>61937</v>
      </c>
    </row>
    <row r="61693" spans="7:7">
      <c r="G61693" s="162" t="s">
        <v>61938</v>
      </c>
    </row>
    <row r="61694" spans="7:7">
      <c r="G61694" s="162" t="s">
        <v>61939</v>
      </c>
    </row>
    <row r="61695" spans="7:7">
      <c r="G61695" s="162" t="s">
        <v>61940</v>
      </c>
    </row>
    <row r="61696" spans="7:7">
      <c r="G61696" s="162" t="s">
        <v>61941</v>
      </c>
    </row>
    <row r="61697" spans="7:7">
      <c r="G61697" s="162" t="s">
        <v>61942</v>
      </c>
    </row>
    <row r="61698" spans="7:7">
      <c r="G61698" s="162" t="s">
        <v>61943</v>
      </c>
    </row>
    <row r="61699" spans="7:7">
      <c r="G61699" s="162" t="s">
        <v>61944</v>
      </c>
    </row>
    <row r="61700" spans="7:7">
      <c r="G61700" s="162" t="s">
        <v>61945</v>
      </c>
    </row>
    <row r="61701" spans="7:7">
      <c r="G61701" s="162" t="s">
        <v>61946</v>
      </c>
    </row>
    <row r="61702" spans="7:7">
      <c r="G61702" s="162" t="s">
        <v>61947</v>
      </c>
    </row>
    <row r="61703" spans="7:7">
      <c r="G61703" s="162" t="s">
        <v>61948</v>
      </c>
    </row>
    <row r="61704" spans="7:7">
      <c r="G61704" s="162" t="s">
        <v>61949</v>
      </c>
    </row>
    <row r="61705" spans="7:7">
      <c r="G61705" s="162" t="s">
        <v>61950</v>
      </c>
    </row>
    <row r="61706" spans="7:7">
      <c r="G61706" s="162" t="s">
        <v>61951</v>
      </c>
    </row>
    <row r="61707" spans="7:7">
      <c r="G61707" s="162" t="s">
        <v>61952</v>
      </c>
    </row>
    <row r="61708" spans="7:7">
      <c r="G61708" s="162" t="s">
        <v>61953</v>
      </c>
    </row>
    <row r="61709" spans="7:7">
      <c r="G61709" s="162" t="s">
        <v>61954</v>
      </c>
    </row>
    <row r="61710" spans="7:7">
      <c r="G61710" s="162" t="s">
        <v>61955</v>
      </c>
    </row>
    <row r="61711" spans="7:7">
      <c r="G61711" s="162" t="s">
        <v>61956</v>
      </c>
    </row>
    <row r="61712" spans="7:7">
      <c r="G61712" s="162" t="s">
        <v>61957</v>
      </c>
    </row>
    <row r="61713" spans="7:7">
      <c r="G61713" s="162" t="s">
        <v>61958</v>
      </c>
    </row>
    <row r="61714" spans="7:7">
      <c r="G61714" s="162" t="s">
        <v>61959</v>
      </c>
    </row>
    <row r="61715" spans="7:7">
      <c r="G61715" s="162" t="s">
        <v>61960</v>
      </c>
    </row>
    <row r="61716" spans="7:7">
      <c r="G61716" s="162" t="s">
        <v>61961</v>
      </c>
    </row>
    <row r="61717" spans="7:7">
      <c r="G61717" s="162" t="s">
        <v>61962</v>
      </c>
    </row>
    <row r="61718" spans="7:7">
      <c r="G61718" s="162" t="s">
        <v>61963</v>
      </c>
    </row>
    <row r="61719" spans="7:7">
      <c r="G61719" s="162" t="s">
        <v>61964</v>
      </c>
    </row>
    <row r="61720" spans="7:7">
      <c r="G61720" s="162" t="s">
        <v>61965</v>
      </c>
    </row>
    <row r="61721" spans="7:7">
      <c r="G61721" s="162" t="s">
        <v>61966</v>
      </c>
    </row>
    <row r="61722" spans="7:7">
      <c r="G61722" s="162" t="s">
        <v>61967</v>
      </c>
    </row>
    <row r="61723" spans="7:7">
      <c r="G61723" s="162" t="s">
        <v>61968</v>
      </c>
    </row>
    <row r="61724" spans="7:7">
      <c r="G61724" s="162" t="s">
        <v>61969</v>
      </c>
    </row>
    <row r="61725" spans="7:7">
      <c r="G61725" s="162" t="s">
        <v>61970</v>
      </c>
    </row>
    <row r="61726" spans="7:7">
      <c r="G61726" s="162" t="s">
        <v>61971</v>
      </c>
    </row>
    <row r="61727" spans="7:7">
      <c r="G61727" s="162" t="s">
        <v>61972</v>
      </c>
    </row>
    <row r="61728" spans="7:7">
      <c r="G61728" s="162" t="s">
        <v>61973</v>
      </c>
    </row>
    <row r="61729" spans="7:7">
      <c r="G61729" s="162" t="s">
        <v>61974</v>
      </c>
    </row>
    <row r="61730" spans="7:7">
      <c r="G61730" s="162" t="s">
        <v>61975</v>
      </c>
    </row>
    <row r="61731" spans="7:7">
      <c r="G61731" s="162" t="s">
        <v>61976</v>
      </c>
    </row>
    <row r="61732" spans="7:7">
      <c r="G61732" s="162" t="s">
        <v>61977</v>
      </c>
    </row>
    <row r="61733" spans="7:7">
      <c r="G61733" s="162" t="s">
        <v>61978</v>
      </c>
    </row>
    <row r="61734" spans="7:7">
      <c r="G61734" s="162" t="s">
        <v>61979</v>
      </c>
    </row>
    <row r="61735" spans="7:7">
      <c r="G61735" s="162" t="s">
        <v>61980</v>
      </c>
    </row>
    <row r="61736" spans="7:7">
      <c r="G61736" s="162" t="s">
        <v>61981</v>
      </c>
    </row>
    <row r="61737" spans="7:7">
      <c r="G61737" s="162" t="s">
        <v>61982</v>
      </c>
    </row>
    <row r="61738" spans="7:7">
      <c r="G61738" s="162" t="s">
        <v>61983</v>
      </c>
    </row>
    <row r="61739" spans="7:7">
      <c r="G61739" s="162" t="s">
        <v>61984</v>
      </c>
    </row>
    <row r="61740" spans="7:7">
      <c r="G61740" s="162" t="s">
        <v>61985</v>
      </c>
    </row>
    <row r="61741" spans="7:7">
      <c r="G61741" s="162" t="s">
        <v>61986</v>
      </c>
    </row>
    <row r="61742" spans="7:7">
      <c r="G61742" s="162" t="s">
        <v>61987</v>
      </c>
    </row>
    <row r="61743" spans="7:7">
      <c r="G61743" s="162" t="s">
        <v>61988</v>
      </c>
    </row>
    <row r="61744" spans="7:7">
      <c r="G61744" s="162" t="s">
        <v>61989</v>
      </c>
    </row>
    <row r="61745" spans="7:7">
      <c r="G61745" s="162" t="s">
        <v>61990</v>
      </c>
    </row>
    <row r="61746" spans="7:7">
      <c r="G61746" s="162" t="s">
        <v>61991</v>
      </c>
    </row>
    <row r="61747" spans="7:7">
      <c r="G61747" s="162" t="s">
        <v>61992</v>
      </c>
    </row>
    <row r="61748" spans="7:7">
      <c r="G61748" s="162" t="s">
        <v>61993</v>
      </c>
    </row>
    <row r="61749" spans="7:7">
      <c r="G61749" s="162" t="s">
        <v>61994</v>
      </c>
    </row>
    <row r="61750" spans="7:7">
      <c r="G61750" s="162" t="s">
        <v>61995</v>
      </c>
    </row>
    <row r="61751" spans="7:7">
      <c r="G61751" s="162" t="s">
        <v>61996</v>
      </c>
    </row>
    <row r="61752" spans="7:7">
      <c r="G61752" s="162" t="s">
        <v>61997</v>
      </c>
    </row>
    <row r="61753" spans="7:7">
      <c r="G61753" s="162" t="s">
        <v>61998</v>
      </c>
    </row>
    <row r="61754" spans="7:7">
      <c r="G61754" s="162" t="s">
        <v>61999</v>
      </c>
    </row>
    <row r="61755" spans="7:7">
      <c r="G61755" s="162" t="s">
        <v>62000</v>
      </c>
    </row>
    <row r="61756" spans="7:7">
      <c r="G61756" s="162" t="s">
        <v>62001</v>
      </c>
    </row>
    <row r="61757" spans="7:7">
      <c r="G61757" s="162" t="s">
        <v>62002</v>
      </c>
    </row>
    <row r="61758" spans="7:7">
      <c r="G61758" s="162" t="s">
        <v>62003</v>
      </c>
    </row>
    <row r="61759" spans="7:7">
      <c r="G61759" s="162" t="s">
        <v>62004</v>
      </c>
    </row>
    <row r="61760" spans="7:7">
      <c r="G61760" s="162" t="s">
        <v>62005</v>
      </c>
    </row>
    <row r="61761" spans="7:7">
      <c r="G61761" s="162" t="s">
        <v>62006</v>
      </c>
    </row>
    <row r="61762" spans="7:7">
      <c r="G61762" s="162" t="s">
        <v>62007</v>
      </c>
    </row>
    <row r="61763" spans="7:7">
      <c r="G61763" s="162" t="s">
        <v>62008</v>
      </c>
    </row>
    <row r="61764" spans="7:7">
      <c r="G61764" s="162" t="s">
        <v>62009</v>
      </c>
    </row>
    <row r="61765" spans="7:7">
      <c r="G61765" s="162" t="s">
        <v>62010</v>
      </c>
    </row>
    <row r="61766" spans="7:7">
      <c r="G61766" s="162" t="s">
        <v>62011</v>
      </c>
    </row>
    <row r="61767" spans="7:7">
      <c r="G61767" s="162" t="s">
        <v>62012</v>
      </c>
    </row>
    <row r="61768" spans="7:7">
      <c r="G61768" s="162" t="s">
        <v>62013</v>
      </c>
    </row>
    <row r="61769" spans="7:7">
      <c r="G61769" s="162" t="s">
        <v>62014</v>
      </c>
    </row>
    <row r="61770" spans="7:7">
      <c r="G61770" s="162" t="s">
        <v>62015</v>
      </c>
    </row>
    <row r="61771" spans="7:7">
      <c r="G61771" s="162" t="s">
        <v>62016</v>
      </c>
    </row>
    <row r="61772" spans="7:7">
      <c r="G61772" s="162" t="s">
        <v>62017</v>
      </c>
    </row>
    <row r="61773" spans="7:7">
      <c r="G61773" s="162" t="s">
        <v>62018</v>
      </c>
    </row>
    <row r="61774" spans="7:7">
      <c r="G61774" s="162" t="s">
        <v>62019</v>
      </c>
    </row>
    <row r="61775" spans="7:7">
      <c r="G61775" s="162" t="s">
        <v>62020</v>
      </c>
    </row>
    <row r="61776" spans="7:7">
      <c r="G61776" s="162" t="s">
        <v>62021</v>
      </c>
    </row>
    <row r="61777" spans="7:7">
      <c r="G61777" s="162" t="s">
        <v>62022</v>
      </c>
    </row>
    <row r="61778" spans="7:7">
      <c r="G61778" s="162" t="s">
        <v>62023</v>
      </c>
    </row>
    <row r="61779" spans="7:7">
      <c r="G61779" s="162" t="s">
        <v>62024</v>
      </c>
    </row>
    <row r="61780" spans="7:7">
      <c r="G61780" s="162" t="s">
        <v>62025</v>
      </c>
    </row>
    <row r="61781" spans="7:7">
      <c r="G61781" s="162" t="s">
        <v>62026</v>
      </c>
    </row>
    <row r="61782" spans="7:7">
      <c r="G61782" s="162" t="s">
        <v>62027</v>
      </c>
    </row>
    <row r="61783" spans="7:7">
      <c r="G61783" s="162" t="s">
        <v>62028</v>
      </c>
    </row>
    <row r="61784" spans="7:7">
      <c r="G61784" s="162" t="s">
        <v>62029</v>
      </c>
    </row>
    <row r="61785" spans="7:7">
      <c r="G61785" s="162" t="s">
        <v>62030</v>
      </c>
    </row>
    <row r="61786" spans="7:7">
      <c r="G61786" s="162" t="s">
        <v>62031</v>
      </c>
    </row>
    <row r="61787" spans="7:7">
      <c r="G61787" s="162" t="s">
        <v>62032</v>
      </c>
    </row>
    <row r="61788" spans="7:7">
      <c r="G61788" s="162" t="s">
        <v>62033</v>
      </c>
    </row>
    <row r="61789" spans="7:7">
      <c r="G61789" s="162" t="s">
        <v>62034</v>
      </c>
    </row>
    <row r="61790" spans="7:7">
      <c r="G61790" s="162" t="s">
        <v>62035</v>
      </c>
    </row>
    <row r="61791" spans="7:7">
      <c r="G61791" s="162" t="s">
        <v>62036</v>
      </c>
    </row>
    <row r="61792" spans="7:7">
      <c r="G61792" s="162" t="s">
        <v>62037</v>
      </c>
    </row>
    <row r="61793" spans="7:7">
      <c r="G61793" s="162" t="s">
        <v>62038</v>
      </c>
    </row>
    <row r="61794" spans="7:7">
      <c r="G61794" s="162" t="s">
        <v>62039</v>
      </c>
    </row>
    <row r="61795" spans="7:7">
      <c r="G61795" s="162" t="s">
        <v>62040</v>
      </c>
    </row>
    <row r="61796" spans="7:7">
      <c r="G61796" s="162" t="s">
        <v>62041</v>
      </c>
    </row>
    <row r="61797" spans="7:7">
      <c r="G61797" s="162" t="s">
        <v>62042</v>
      </c>
    </row>
    <row r="61798" spans="7:7">
      <c r="G61798" s="162" t="s">
        <v>62043</v>
      </c>
    </row>
    <row r="61799" spans="7:7">
      <c r="G61799" s="162" t="s">
        <v>62044</v>
      </c>
    </row>
    <row r="61800" spans="7:7">
      <c r="G61800" s="162" t="s">
        <v>62045</v>
      </c>
    </row>
    <row r="61801" spans="7:7">
      <c r="G61801" s="162" t="s">
        <v>62046</v>
      </c>
    </row>
    <row r="61802" spans="7:7">
      <c r="G61802" s="162" t="s">
        <v>62047</v>
      </c>
    </row>
    <row r="61803" spans="7:7">
      <c r="G61803" s="162" t="s">
        <v>62048</v>
      </c>
    </row>
    <row r="61804" spans="7:7">
      <c r="G61804" s="162" t="s">
        <v>62049</v>
      </c>
    </row>
    <row r="61805" spans="7:7">
      <c r="G61805" s="162" t="s">
        <v>62050</v>
      </c>
    </row>
    <row r="61806" spans="7:7">
      <c r="G61806" s="162" t="s">
        <v>62051</v>
      </c>
    </row>
    <row r="61807" spans="7:7">
      <c r="G61807" s="162" t="s">
        <v>62052</v>
      </c>
    </row>
    <row r="61808" spans="7:7">
      <c r="G61808" s="162" t="s">
        <v>62053</v>
      </c>
    </row>
    <row r="61809" spans="7:7">
      <c r="G61809" s="162" t="s">
        <v>62054</v>
      </c>
    </row>
    <row r="61810" spans="7:7">
      <c r="G61810" s="162" t="s">
        <v>62055</v>
      </c>
    </row>
    <row r="61811" spans="7:7">
      <c r="G61811" s="162" t="s">
        <v>62056</v>
      </c>
    </row>
    <row r="61812" spans="7:7">
      <c r="G61812" s="162" t="s">
        <v>62057</v>
      </c>
    </row>
    <row r="61813" spans="7:7">
      <c r="G61813" s="162" t="s">
        <v>62058</v>
      </c>
    </row>
    <row r="61814" spans="7:7">
      <c r="G61814" s="162" t="s">
        <v>62059</v>
      </c>
    </row>
    <row r="61815" spans="7:7">
      <c r="G61815" s="162" t="s">
        <v>62060</v>
      </c>
    </row>
    <row r="61816" spans="7:7">
      <c r="G61816" s="162" t="s">
        <v>62061</v>
      </c>
    </row>
    <row r="61817" spans="7:7">
      <c r="G61817" s="162" t="s">
        <v>62062</v>
      </c>
    </row>
    <row r="61818" spans="7:7">
      <c r="G61818" s="162" t="s">
        <v>62063</v>
      </c>
    </row>
    <row r="61819" spans="7:7">
      <c r="G61819" s="162" t="s">
        <v>62064</v>
      </c>
    </row>
    <row r="61820" spans="7:7">
      <c r="G61820" s="162" t="s">
        <v>62065</v>
      </c>
    </row>
    <row r="61821" spans="7:7">
      <c r="G61821" s="162" t="s">
        <v>62066</v>
      </c>
    </row>
    <row r="61822" spans="7:7">
      <c r="G61822" s="162" t="s">
        <v>62067</v>
      </c>
    </row>
    <row r="61823" spans="7:7">
      <c r="G61823" s="162" t="s">
        <v>62068</v>
      </c>
    </row>
    <row r="61824" spans="7:7">
      <c r="G61824" s="162" t="s">
        <v>62069</v>
      </c>
    </row>
    <row r="61825" spans="7:7">
      <c r="G61825" s="162" t="s">
        <v>62070</v>
      </c>
    </row>
    <row r="61826" spans="7:7">
      <c r="G61826" s="162" t="s">
        <v>62071</v>
      </c>
    </row>
    <row r="61827" spans="7:7">
      <c r="G61827" s="162" t="s">
        <v>62072</v>
      </c>
    </row>
    <row r="61828" spans="7:7">
      <c r="G61828" s="162" t="s">
        <v>62073</v>
      </c>
    </row>
    <row r="61829" spans="7:7">
      <c r="G61829" s="162" t="s">
        <v>62074</v>
      </c>
    </row>
    <row r="61830" spans="7:7">
      <c r="G61830" s="162" t="s">
        <v>62075</v>
      </c>
    </row>
    <row r="61831" spans="7:7">
      <c r="G61831" s="162" t="s">
        <v>62076</v>
      </c>
    </row>
    <row r="61832" spans="7:7">
      <c r="G61832" s="162" t="s">
        <v>62077</v>
      </c>
    </row>
    <row r="61833" spans="7:7">
      <c r="G61833" s="162" t="s">
        <v>62078</v>
      </c>
    </row>
    <row r="61834" spans="7:7">
      <c r="G61834" s="162" t="s">
        <v>62079</v>
      </c>
    </row>
    <row r="61835" spans="7:7">
      <c r="G61835" s="162" t="s">
        <v>62080</v>
      </c>
    </row>
    <row r="61836" spans="7:7">
      <c r="G61836" s="162" t="s">
        <v>62081</v>
      </c>
    </row>
    <row r="61837" spans="7:7">
      <c r="G61837" s="162" t="s">
        <v>62082</v>
      </c>
    </row>
    <row r="61838" spans="7:7">
      <c r="G61838" s="162" t="s">
        <v>62083</v>
      </c>
    </row>
    <row r="61839" spans="7:7">
      <c r="G61839" s="162" t="s">
        <v>62084</v>
      </c>
    </row>
    <row r="61840" spans="7:7">
      <c r="G61840" s="162" t="s">
        <v>62085</v>
      </c>
    </row>
    <row r="61841" spans="7:7">
      <c r="G61841" s="162" t="s">
        <v>62086</v>
      </c>
    </row>
    <row r="61842" spans="7:7">
      <c r="G61842" s="162" t="s">
        <v>62087</v>
      </c>
    </row>
    <row r="61843" spans="7:7">
      <c r="G61843" s="162" t="s">
        <v>62088</v>
      </c>
    </row>
    <row r="61844" spans="7:7">
      <c r="G61844" s="162" t="s">
        <v>62089</v>
      </c>
    </row>
    <row r="61845" spans="7:7">
      <c r="G61845" s="162" t="s">
        <v>62090</v>
      </c>
    </row>
    <row r="61846" spans="7:7">
      <c r="G61846" s="162" t="s">
        <v>62091</v>
      </c>
    </row>
    <row r="61847" spans="7:7">
      <c r="G61847" s="162" t="s">
        <v>62092</v>
      </c>
    </row>
    <row r="61848" spans="7:7">
      <c r="G61848" s="162" t="s">
        <v>62093</v>
      </c>
    </row>
    <row r="61849" spans="7:7">
      <c r="G61849" s="162" t="s">
        <v>62094</v>
      </c>
    </row>
    <row r="61850" spans="7:7">
      <c r="G61850" s="162" t="s">
        <v>62095</v>
      </c>
    </row>
    <row r="61851" spans="7:7">
      <c r="G61851" s="162" t="s">
        <v>62096</v>
      </c>
    </row>
    <row r="61852" spans="7:7">
      <c r="G61852" s="162" t="s">
        <v>62097</v>
      </c>
    </row>
    <row r="61853" spans="7:7">
      <c r="G61853" s="162" t="s">
        <v>62098</v>
      </c>
    </row>
    <row r="61854" spans="7:7">
      <c r="G61854" s="162" t="s">
        <v>62099</v>
      </c>
    </row>
    <row r="61855" spans="7:7">
      <c r="G61855" s="162" t="s">
        <v>62100</v>
      </c>
    </row>
    <row r="61856" spans="7:7">
      <c r="G61856" s="162" t="s">
        <v>62101</v>
      </c>
    </row>
    <row r="61857" spans="7:7">
      <c r="G61857" s="162" t="s">
        <v>62102</v>
      </c>
    </row>
    <row r="61858" spans="7:7">
      <c r="G61858" s="162" t="s">
        <v>62103</v>
      </c>
    </row>
    <row r="61859" spans="7:7">
      <c r="G61859" s="162" t="s">
        <v>62104</v>
      </c>
    </row>
    <row r="61860" spans="7:7">
      <c r="G61860" s="162" t="s">
        <v>62105</v>
      </c>
    </row>
    <row r="61861" spans="7:7">
      <c r="G61861" s="162" t="s">
        <v>62106</v>
      </c>
    </row>
    <row r="61862" spans="7:7">
      <c r="G61862" s="162" t="s">
        <v>62107</v>
      </c>
    </row>
    <row r="61863" spans="7:7">
      <c r="G61863" s="162" t="s">
        <v>62108</v>
      </c>
    </row>
    <row r="61864" spans="7:7">
      <c r="G61864" s="162" t="s">
        <v>62109</v>
      </c>
    </row>
    <row r="61865" spans="7:7">
      <c r="G61865" s="162" t="s">
        <v>62110</v>
      </c>
    </row>
    <row r="61866" spans="7:7">
      <c r="G61866" s="162" t="s">
        <v>62111</v>
      </c>
    </row>
    <row r="61867" spans="7:7">
      <c r="G61867" s="162" t="s">
        <v>62112</v>
      </c>
    </row>
    <row r="61868" spans="7:7">
      <c r="G61868" s="162" t="s">
        <v>62113</v>
      </c>
    </row>
    <row r="61869" spans="7:7">
      <c r="G61869" s="162" t="s">
        <v>62114</v>
      </c>
    </row>
    <row r="61870" spans="7:7">
      <c r="G61870" s="162" t="s">
        <v>62115</v>
      </c>
    </row>
    <row r="61871" spans="7:7">
      <c r="G61871" s="162" t="s">
        <v>62116</v>
      </c>
    </row>
    <row r="61872" spans="7:7">
      <c r="G61872" s="162" t="s">
        <v>62117</v>
      </c>
    </row>
    <row r="61873" spans="7:7">
      <c r="G61873" s="162" t="s">
        <v>62118</v>
      </c>
    </row>
    <row r="61874" spans="7:7">
      <c r="G61874" s="162" t="s">
        <v>62119</v>
      </c>
    </row>
    <row r="61875" spans="7:7">
      <c r="G61875" s="162" t="s">
        <v>62120</v>
      </c>
    </row>
    <row r="61876" spans="7:7">
      <c r="G61876" s="162" t="s">
        <v>62121</v>
      </c>
    </row>
    <row r="61877" spans="7:7">
      <c r="G61877" s="162" t="s">
        <v>62122</v>
      </c>
    </row>
    <row r="61878" spans="7:7">
      <c r="G61878" s="162" t="s">
        <v>62123</v>
      </c>
    </row>
    <row r="61879" spans="7:7">
      <c r="G61879" s="162" t="s">
        <v>62124</v>
      </c>
    </row>
    <row r="61880" spans="7:7">
      <c r="G61880" s="162" t="s">
        <v>62125</v>
      </c>
    </row>
    <row r="61881" spans="7:7">
      <c r="G61881" s="162" t="s">
        <v>62126</v>
      </c>
    </row>
    <row r="61882" spans="7:7">
      <c r="G61882" s="162" t="s">
        <v>62127</v>
      </c>
    </row>
    <row r="61883" spans="7:7">
      <c r="G61883" s="162" t="s">
        <v>62128</v>
      </c>
    </row>
    <row r="61884" spans="7:7">
      <c r="G61884" s="162" t="s">
        <v>62129</v>
      </c>
    </row>
    <row r="61885" spans="7:7">
      <c r="G61885" s="162" t="s">
        <v>62130</v>
      </c>
    </row>
    <row r="61886" spans="7:7">
      <c r="G61886" s="162" t="s">
        <v>62131</v>
      </c>
    </row>
    <row r="61887" spans="7:7">
      <c r="G61887" s="162" t="s">
        <v>62132</v>
      </c>
    </row>
    <row r="61888" spans="7:7">
      <c r="G61888" s="162" t="s">
        <v>62133</v>
      </c>
    </row>
    <row r="61889" spans="7:7">
      <c r="G61889" s="162" t="s">
        <v>62134</v>
      </c>
    </row>
    <row r="61890" spans="7:7">
      <c r="G61890" s="162" t="s">
        <v>62135</v>
      </c>
    </row>
    <row r="61891" spans="7:7">
      <c r="G61891" s="162" t="s">
        <v>62136</v>
      </c>
    </row>
    <row r="61892" spans="7:7">
      <c r="G61892" s="162" t="s">
        <v>62137</v>
      </c>
    </row>
    <row r="61893" spans="7:7">
      <c r="G61893" s="162" t="s">
        <v>62138</v>
      </c>
    </row>
    <row r="61894" spans="7:7">
      <c r="G61894" s="162" t="s">
        <v>62139</v>
      </c>
    </row>
    <row r="61895" spans="7:7">
      <c r="G61895" s="162" t="s">
        <v>62140</v>
      </c>
    </row>
    <row r="61896" spans="7:7">
      <c r="G61896" s="162" t="s">
        <v>62141</v>
      </c>
    </row>
    <row r="61897" spans="7:7">
      <c r="G61897" s="162" t="s">
        <v>62142</v>
      </c>
    </row>
    <row r="61898" spans="7:7">
      <c r="G61898" s="162" t="s">
        <v>62143</v>
      </c>
    </row>
    <row r="61899" spans="7:7">
      <c r="G61899" s="162" t="s">
        <v>62144</v>
      </c>
    </row>
    <row r="61900" spans="7:7">
      <c r="G61900" s="162" t="s">
        <v>62145</v>
      </c>
    </row>
    <row r="61901" spans="7:7">
      <c r="G61901" s="162" t="s">
        <v>62146</v>
      </c>
    </row>
    <row r="61902" spans="7:7">
      <c r="G61902" s="162" t="s">
        <v>62147</v>
      </c>
    </row>
    <row r="61903" spans="7:7">
      <c r="G61903" s="162" t="s">
        <v>62148</v>
      </c>
    </row>
    <row r="61904" spans="7:7">
      <c r="G61904" s="162" t="s">
        <v>62149</v>
      </c>
    </row>
    <row r="61905" spans="7:7">
      <c r="G61905" s="162" t="s">
        <v>62150</v>
      </c>
    </row>
    <row r="61906" spans="7:7">
      <c r="G61906" s="162" t="s">
        <v>62151</v>
      </c>
    </row>
    <row r="61907" spans="7:7">
      <c r="G61907" s="162" t="s">
        <v>62152</v>
      </c>
    </row>
    <row r="61908" spans="7:7">
      <c r="G61908" s="162" t="s">
        <v>62153</v>
      </c>
    </row>
    <row r="61909" spans="7:7">
      <c r="G61909" s="162" t="s">
        <v>62154</v>
      </c>
    </row>
    <row r="61910" spans="7:7">
      <c r="G61910" s="162" t="s">
        <v>62155</v>
      </c>
    </row>
    <row r="61911" spans="7:7">
      <c r="G61911" s="162" t="s">
        <v>62156</v>
      </c>
    </row>
    <row r="61912" spans="7:7">
      <c r="G61912" s="162" t="s">
        <v>62157</v>
      </c>
    </row>
    <row r="61913" spans="7:7">
      <c r="G61913" s="162" t="s">
        <v>62158</v>
      </c>
    </row>
    <row r="61914" spans="7:7">
      <c r="G61914" s="162" t="s">
        <v>62159</v>
      </c>
    </row>
    <row r="61915" spans="7:7">
      <c r="G61915" s="162" t="s">
        <v>62160</v>
      </c>
    </row>
    <row r="61916" spans="7:7">
      <c r="G61916" s="162" t="s">
        <v>62161</v>
      </c>
    </row>
    <row r="61917" spans="7:7">
      <c r="G61917" s="162" t="s">
        <v>62162</v>
      </c>
    </row>
    <row r="61918" spans="7:7">
      <c r="G61918" s="162" t="s">
        <v>62163</v>
      </c>
    </row>
    <row r="61919" spans="7:7">
      <c r="G61919" s="162" t="s">
        <v>62164</v>
      </c>
    </row>
    <row r="61920" spans="7:7">
      <c r="G61920" s="162" t="s">
        <v>62165</v>
      </c>
    </row>
    <row r="61921" spans="7:7">
      <c r="G61921" s="162" t="s">
        <v>62166</v>
      </c>
    </row>
    <row r="61922" spans="7:7">
      <c r="G61922" s="162" t="s">
        <v>62167</v>
      </c>
    </row>
    <row r="61923" spans="7:7">
      <c r="G61923" s="162" t="s">
        <v>62168</v>
      </c>
    </row>
    <row r="61924" spans="7:7">
      <c r="G61924" s="162" t="s">
        <v>62169</v>
      </c>
    </row>
    <row r="61925" spans="7:7">
      <c r="G61925" s="162" t="s">
        <v>62170</v>
      </c>
    </row>
    <row r="61926" spans="7:7">
      <c r="G61926" s="162" t="s">
        <v>62171</v>
      </c>
    </row>
    <row r="61927" spans="7:7">
      <c r="G61927" s="162" t="s">
        <v>62172</v>
      </c>
    </row>
    <row r="61928" spans="7:7">
      <c r="G61928" s="162" t="s">
        <v>62173</v>
      </c>
    </row>
    <row r="61929" spans="7:7">
      <c r="G61929" s="162" t="s">
        <v>62174</v>
      </c>
    </row>
    <row r="61930" spans="7:7">
      <c r="G61930" s="162" t="s">
        <v>62175</v>
      </c>
    </row>
    <row r="61931" spans="7:7">
      <c r="G61931" s="162" t="s">
        <v>62176</v>
      </c>
    </row>
    <row r="61932" spans="7:7">
      <c r="G61932" s="162" t="s">
        <v>62177</v>
      </c>
    </row>
    <row r="61933" spans="7:7">
      <c r="G61933" s="162" t="s">
        <v>62178</v>
      </c>
    </row>
    <row r="61934" spans="7:7">
      <c r="G61934" s="162" t="s">
        <v>62179</v>
      </c>
    </row>
    <row r="61935" spans="7:7">
      <c r="G61935" s="162" t="s">
        <v>62180</v>
      </c>
    </row>
    <row r="61936" spans="7:7">
      <c r="G61936" s="162" t="s">
        <v>62181</v>
      </c>
    </row>
    <row r="61937" spans="7:7">
      <c r="G61937" s="162" t="s">
        <v>62182</v>
      </c>
    </row>
    <row r="61938" spans="7:7">
      <c r="G61938" s="162" t="s">
        <v>62183</v>
      </c>
    </row>
    <row r="61939" spans="7:7">
      <c r="G61939" s="162" t="s">
        <v>62184</v>
      </c>
    </row>
    <row r="61940" spans="7:7">
      <c r="G61940" s="162" t="s">
        <v>62185</v>
      </c>
    </row>
    <row r="61941" spans="7:7">
      <c r="G61941" s="162" t="s">
        <v>62186</v>
      </c>
    </row>
    <row r="61942" spans="7:7">
      <c r="G61942" s="162" t="s">
        <v>62187</v>
      </c>
    </row>
    <row r="61943" spans="7:7">
      <c r="G61943" s="162" t="s">
        <v>62188</v>
      </c>
    </row>
    <row r="61944" spans="7:7">
      <c r="G61944" s="162" t="s">
        <v>62189</v>
      </c>
    </row>
    <row r="61945" spans="7:7">
      <c r="G61945" s="162" t="s">
        <v>62190</v>
      </c>
    </row>
    <row r="61946" spans="7:7">
      <c r="G61946" s="162" t="s">
        <v>62191</v>
      </c>
    </row>
    <row r="61947" spans="7:7">
      <c r="G61947" s="162" t="s">
        <v>62192</v>
      </c>
    </row>
    <row r="61948" spans="7:7">
      <c r="G61948" s="162" t="s">
        <v>62193</v>
      </c>
    </row>
    <row r="61949" spans="7:7">
      <c r="G61949" s="162" t="s">
        <v>62194</v>
      </c>
    </row>
    <row r="61950" spans="7:7">
      <c r="G61950" s="162" t="s">
        <v>62195</v>
      </c>
    </row>
    <row r="61951" spans="7:7">
      <c r="G61951" s="162" t="s">
        <v>62196</v>
      </c>
    </row>
    <row r="61952" spans="7:7">
      <c r="G61952" s="162" t="s">
        <v>62197</v>
      </c>
    </row>
    <row r="61953" spans="7:7">
      <c r="G61953" s="162" t="s">
        <v>62198</v>
      </c>
    </row>
    <row r="61954" spans="7:7">
      <c r="G61954" s="162" t="s">
        <v>62199</v>
      </c>
    </row>
    <row r="61955" spans="7:7">
      <c r="G61955" s="162" t="s">
        <v>62200</v>
      </c>
    </row>
    <row r="61956" spans="7:7">
      <c r="G61956" s="162" t="s">
        <v>62201</v>
      </c>
    </row>
    <row r="61957" spans="7:7">
      <c r="G61957" s="162" t="s">
        <v>62202</v>
      </c>
    </row>
    <row r="61958" spans="7:7">
      <c r="G61958" s="162" t="s">
        <v>62203</v>
      </c>
    </row>
    <row r="61959" spans="7:7">
      <c r="G61959" s="162" t="s">
        <v>62204</v>
      </c>
    </row>
    <row r="61960" spans="7:7">
      <c r="G61960" s="162" t="s">
        <v>62205</v>
      </c>
    </row>
    <row r="61961" spans="7:7">
      <c r="G61961" s="162" t="s">
        <v>62206</v>
      </c>
    </row>
    <row r="61962" spans="7:7">
      <c r="G61962" s="162" t="s">
        <v>62207</v>
      </c>
    </row>
    <row r="61963" spans="7:7">
      <c r="G61963" s="162" t="s">
        <v>62208</v>
      </c>
    </row>
    <row r="61964" spans="7:7">
      <c r="G61964" s="162" t="s">
        <v>62209</v>
      </c>
    </row>
    <row r="61965" spans="7:7">
      <c r="G61965" s="162" t="s">
        <v>62210</v>
      </c>
    </row>
    <row r="61966" spans="7:7">
      <c r="G61966" s="162" t="s">
        <v>62211</v>
      </c>
    </row>
    <row r="61967" spans="7:7">
      <c r="G61967" s="162" t="s">
        <v>62212</v>
      </c>
    </row>
    <row r="61968" spans="7:7">
      <c r="G61968" s="162" t="s">
        <v>62213</v>
      </c>
    </row>
    <row r="61969" spans="7:7">
      <c r="G61969" s="162" t="s">
        <v>62214</v>
      </c>
    </row>
    <row r="61970" spans="7:7">
      <c r="G61970" s="162" t="s">
        <v>62215</v>
      </c>
    </row>
    <row r="61971" spans="7:7">
      <c r="G61971" s="162" t="s">
        <v>62216</v>
      </c>
    </row>
    <row r="61972" spans="7:7">
      <c r="G61972" s="162" t="s">
        <v>62217</v>
      </c>
    </row>
    <row r="61973" spans="7:7">
      <c r="G61973" s="162" t="s">
        <v>62218</v>
      </c>
    </row>
    <row r="61974" spans="7:7">
      <c r="G61974" s="162" t="s">
        <v>62219</v>
      </c>
    </row>
    <row r="61975" spans="7:7">
      <c r="G61975" s="162" t="s">
        <v>62220</v>
      </c>
    </row>
    <row r="61976" spans="7:7">
      <c r="G61976" s="162" t="s">
        <v>62221</v>
      </c>
    </row>
    <row r="61977" spans="7:7">
      <c r="G61977" s="162" t="s">
        <v>62222</v>
      </c>
    </row>
    <row r="61978" spans="7:7">
      <c r="G61978" s="162" t="s">
        <v>62223</v>
      </c>
    </row>
    <row r="61979" spans="7:7">
      <c r="G61979" s="162" t="s">
        <v>62224</v>
      </c>
    </row>
    <row r="61980" spans="7:7">
      <c r="G61980" s="162" t="s">
        <v>62225</v>
      </c>
    </row>
    <row r="61981" spans="7:7">
      <c r="G61981" s="162" t="s">
        <v>62226</v>
      </c>
    </row>
    <row r="61982" spans="7:7">
      <c r="G61982" s="162" t="s">
        <v>62227</v>
      </c>
    </row>
    <row r="61983" spans="7:7">
      <c r="G61983" s="162" t="s">
        <v>62228</v>
      </c>
    </row>
    <row r="61984" spans="7:7">
      <c r="G61984" s="162" t="s">
        <v>62229</v>
      </c>
    </row>
    <row r="61985" spans="7:7">
      <c r="G61985" s="162" t="s">
        <v>62230</v>
      </c>
    </row>
    <row r="61986" spans="7:7">
      <c r="G61986" s="162" t="s">
        <v>62231</v>
      </c>
    </row>
    <row r="61987" spans="7:7">
      <c r="G61987" s="162" t="s">
        <v>62232</v>
      </c>
    </row>
    <row r="61988" spans="7:7">
      <c r="G61988" s="162" t="s">
        <v>62233</v>
      </c>
    </row>
    <row r="61989" spans="7:7">
      <c r="G61989" s="162" t="s">
        <v>62234</v>
      </c>
    </row>
    <row r="61990" spans="7:7">
      <c r="G61990" s="162" t="s">
        <v>62235</v>
      </c>
    </row>
    <row r="61991" spans="7:7">
      <c r="G61991" s="162" t="s">
        <v>62236</v>
      </c>
    </row>
    <row r="61992" spans="7:7">
      <c r="G61992" s="162" t="s">
        <v>62237</v>
      </c>
    </row>
    <row r="61993" spans="7:7">
      <c r="G61993" s="162" t="s">
        <v>62238</v>
      </c>
    </row>
    <row r="61994" spans="7:7">
      <c r="G61994" s="162" t="s">
        <v>62239</v>
      </c>
    </row>
    <row r="61995" spans="7:7">
      <c r="G61995" s="162" t="s">
        <v>62240</v>
      </c>
    </row>
    <row r="61996" spans="7:7">
      <c r="G61996" s="162" t="s">
        <v>62241</v>
      </c>
    </row>
    <row r="61997" spans="7:7">
      <c r="G61997" s="162" t="s">
        <v>62242</v>
      </c>
    </row>
    <row r="61998" spans="7:7">
      <c r="G61998" s="162" t="s">
        <v>62243</v>
      </c>
    </row>
    <row r="61999" spans="7:7">
      <c r="G61999" s="162" t="s">
        <v>62244</v>
      </c>
    </row>
    <row r="62000" spans="7:7">
      <c r="G62000" s="162" t="s">
        <v>62245</v>
      </c>
    </row>
    <row r="62001" spans="7:7">
      <c r="G62001" s="162" t="s">
        <v>62246</v>
      </c>
    </row>
    <row r="62002" spans="7:7">
      <c r="G62002" s="162" t="s">
        <v>62247</v>
      </c>
    </row>
    <row r="62003" spans="7:7">
      <c r="G62003" s="162" t="s">
        <v>62248</v>
      </c>
    </row>
    <row r="62004" spans="7:7">
      <c r="G62004" s="162" t="s">
        <v>62249</v>
      </c>
    </row>
    <row r="62005" spans="7:7">
      <c r="G62005" s="162" t="s">
        <v>62250</v>
      </c>
    </row>
    <row r="62006" spans="7:7">
      <c r="G62006" s="162" t="s">
        <v>62251</v>
      </c>
    </row>
    <row r="62007" spans="7:7">
      <c r="G62007" s="162" t="s">
        <v>62252</v>
      </c>
    </row>
    <row r="62008" spans="7:7">
      <c r="G62008" s="162" t="s">
        <v>62253</v>
      </c>
    </row>
    <row r="62009" spans="7:7">
      <c r="G62009" s="162" t="s">
        <v>62254</v>
      </c>
    </row>
    <row r="62010" spans="7:7">
      <c r="G62010" s="162" t="s">
        <v>62255</v>
      </c>
    </row>
    <row r="62011" spans="7:7">
      <c r="G62011" s="162" t="s">
        <v>62256</v>
      </c>
    </row>
    <row r="62012" spans="7:7">
      <c r="G62012" s="162" t="s">
        <v>62257</v>
      </c>
    </row>
    <row r="62013" spans="7:7">
      <c r="G62013" s="162" t="s">
        <v>62258</v>
      </c>
    </row>
    <row r="62014" spans="7:7">
      <c r="G62014" s="162" t="s">
        <v>62259</v>
      </c>
    </row>
    <row r="62015" spans="7:7">
      <c r="G62015" s="162" t="s">
        <v>62260</v>
      </c>
    </row>
    <row r="62016" spans="7:7">
      <c r="G62016" s="162" t="s">
        <v>62261</v>
      </c>
    </row>
    <row r="62017" spans="7:7">
      <c r="G62017" s="162" t="s">
        <v>62262</v>
      </c>
    </row>
    <row r="62018" spans="7:7">
      <c r="G62018" s="162" t="s">
        <v>62263</v>
      </c>
    </row>
    <row r="62019" spans="7:7">
      <c r="G62019" s="162" t="s">
        <v>62264</v>
      </c>
    </row>
    <row r="62020" spans="7:7">
      <c r="G62020" s="162" t="s">
        <v>62265</v>
      </c>
    </row>
    <row r="62021" spans="7:7">
      <c r="G62021" s="162" t="s">
        <v>62266</v>
      </c>
    </row>
    <row r="62022" spans="7:7">
      <c r="G62022" s="162" t="s">
        <v>62267</v>
      </c>
    </row>
    <row r="62023" spans="7:7">
      <c r="G62023" s="162" t="s">
        <v>62268</v>
      </c>
    </row>
    <row r="62024" spans="7:7">
      <c r="G62024" s="162" t="s">
        <v>62269</v>
      </c>
    </row>
    <row r="62025" spans="7:7">
      <c r="G62025" s="162" t="s">
        <v>62270</v>
      </c>
    </row>
    <row r="62026" spans="7:7">
      <c r="G62026" s="162" t="s">
        <v>62271</v>
      </c>
    </row>
    <row r="62027" spans="7:7">
      <c r="G62027" s="162" t="s">
        <v>62272</v>
      </c>
    </row>
    <row r="62028" spans="7:7">
      <c r="G62028" s="162" t="s">
        <v>62273</v>
      </c>
    </row>
    <row r="62029" spans="7:7">
      <c r="G62029" s="162" t="s">
        <v>62274</v>
      </c>
    </row>
    <row r="62030" spans="7:7">
      <c r="G62030" s="162" t="s">
        <v>62275</v>
      </c>
    </row>
    <row r="62031" spans="7:7">
      <c r="G62031" s="162" t="s">
        <v>62276</v>
      </c>
    </row>
    <row r="62032" spans="7:7">
      <c r="G62032" s="162" t="s">
        <v>62277</v>
      </c>
    </row>
    <row r="62033" spans="7:7">
      <c r="G62033" s="162" t="s">
        <v>62278</v>
      </c>
    </row>
    <row r="62034" spans="7:7">
      <c r="G62034" s="162" t="s">
        <v>62279</v>
      </c>
    </row>
    <row r="62035" spans="7:7">
      <c r="G62035" s="162" t="s">
        <v>62280</v>
      </c>
    </row>
    <row r="62036" spans="7:7">
      <c r="G62036" s="162" t="s">
        <v>62281</v>
      </c>
    </row>
    <row r="62037" spans="7:7">
      <c r="G62037" s="162" t="s">
        <v>62282</v>
      </c>
    </row>
    <row r="62038" spans="7:7">
      <c r="G62038" s="162" t="s">
        <v>62283</v>
      </c>
    </row>
    <row r="62039" spans="7:7">
      <c r="G62039" s="162" t="s">
        <v>62284</v>
      </c>
    </row>
    <row r="62040" spans="7:7">
      <c r="G62040" s="162" t="s">
        <v>62285</v>
      </c>
    </row>
    <row r="62041" spans="7:7">
      <c r="G62041" s="162" t="s">
        <v>62286</v>
      </c>
    </row>
    <row r="62042" spans="7:7">
      <c r="G62042" s="162" t="s">
        <v>62287</v>
      </c>
    </row>
    <row r="62043" spans="7:7">
      <c r="G62043" s="162" t="s">
        <v>62288</v>
      </c>
    </row>
    <row r="62044" spans="7:7">
      <c r="G62044" s="162" t="s">
        <v>62289</v>
      </c>
    </row>
    <row r="62045" spans="7:7">
      <c r="G62045" s="162" t="s">
        <v>62290</v>
      </c>
    </row>
    <row r="62046" spans="7:7">
      <c r="G62046" s="162" t="s">
        <v>62291</v>
      </c>
    </row>
    <row r="62047" spans="7:7">
      <c r="G62047" s="162" t="s">
        <v>62292</v>
      </c>
    </row>
    <row r="62048" spans="7:7">
      <c r="G62048" s="162" t="s">
        <v>62293</v>
      </c>
    </row>
    <row r="62049" spans="7:7">
      <c r="G62049" s="162" t="s">
        <v>62294</v>
      </c>
    </row>
    <row r="62050" spans="7:7">
      <c r="G62050" s="162" t="s">
        <v>62295</v>
      </c>
    </row>
    <row r="62051" spans="7:7">
      <c r="G62051" s="162" t="s">
        <v>62296</v>
      </c>
    </row>
    <row r="62052" spans="7:7">
      <c r="G62052" s="162" t="s">
        <v>62297</v>
      </c>
    </row>
    <row r="62053" spans="7:7">
      <c r="G62053" s="162" t="s">
        <v>62298</v>
      </c>
    </row>
    <row r="62054" spans="7:7">
      <c r="G62054" s="162" t="s">
        <v>62299</v>
      </c>
    </row>
    <row r="62055" spans="7:7">
      <c r="G62055" s="162" t="s">
        <v>62300</v>
      </c>
    </row>
    <row r="62056" spans="7:7">
      <c r="G62056" s="162" t="s">
        <v>62301</v>
      </c>
    </row>
    <row r="62057" spans="7:7">
      <c r="G62057" s="162" t="s">
        <v>62302</v>
      </c>
    </row>
    <row r="62058" spans="7:7">
      <c r="G62058" s="162" t="s">
        <v>62303</v>
      </c>
    </row>
    <row r="62059" spans="7:7">
      <c r="G62059" s="162" t="s">
        <v>62304</v>
      </c>
    </row>
    <row r="62060" spans="7:7">
      <c r="G62060" s="162" t="s">
        <v>62305</v>
      </c>
    </row>
    <row r="62061" spans="7:7">
      <c r="G62061" s="162" t="s">
        <v>62306</v>
      </c>
    </row>
    <row r="62062" spans="7:7">
      <c r="G62062" s="162" t="s">
        <v>62307</v>
      </c>
    </row>
    <row r="62063" spans="7:7">
      <c r="G62063" s="162" t="s">
        <v>62308</v>
      </c>
    </row>
    <row r="62064" spans="7:7">
      <c r="G62064" s="162" t="s">
        <v>62309</v>
      </c>
    </row>
    <row r="62065" spans="7:7">
      <c r="G62065" s="162" t="s">
        <v>62310</v>
      </c>
    </row>
    <row r="62066" spans="7:7">
      <c r="G62066" s="162" t="s">
        <v>62311</v>
      </c>
    </row>
    <row r="62067" spans="7:7">
      <c r="G62067" s="162" t="s">
        <v>62312</v>
      </c>
    </row>
    <row r="62068" spans="7:7">
      <c r="G62068" s="162" t="s">
        <v>62313</v>
      </c>
    </row>
    <row r="62069" spans="7:7">
      <c r="G62069" s="162" t="s">
        <v>62314</v>
      </c>
    </row>
    <row r="62070" spans="7:7">
      <c r="G62070" s="162" t="s">
        <v>62315</v>
      </c>
    </row>
    <row r="62071" spans="7:7">
      <c r="G62071" s="162" t="s">
        <v>62316</v>
      </c>
    </row>
    <row r="62072" spans="7:7">
      <c r="G62072" s="162" t="s">
        <v>62317</v>
      </c>
    </row>
    <row r="62073" spans="7:7">
      <c r="G62073" s="162" t="s">
        <v>62318</v>
      </c>
    </row>
    <row r="62074" spans="7:7">
      <c r="G62074" s="162" t="s">
        <v>62319</v>
      </c>
    </row>
    <row r="62075" spans="7:7">
      <c r="G62075" s="162" t="s">
        <v>62320</v>
      </c>
    </row>
    <row r="62076" spans="7:7">
      <c r="G62076" s="162" t="s">
        <v>62321</v>
      </c>
    </row>
    <row r="62077" spans="7:7">
      <c r="G62077" s="162" t="s">
        <v>62322</v>
      </c>
    </row>
    <row r="62078" spans="7:7">
      <c r="G62078" s="162" t="s">
        <v>62323</v>
      </c>
    </row>
    <row r="62079" spans="7:7">
      <c r="G62079" s="162" t="s">
        <v>62324</v>
      </c>
    </row>
    <row r="62080" spans="7:7">
      <c r="G62080" s="162" t="s">
        <v>62325</v>
      </c>
    </row>
    <row r="62081" spans="7:7">
      <c r="G62081" s="162" t="s">
        <v>62326</v>
      </c>
    </row>
    <row r="62082" spans="7:7">
      <c r="G62082" s="162" t="s">
        <v>62327</v>
      </c>
    </row>
    <row r="62083" spans="7:7">
      <c r="G62083" s="162" t="s">
        <v>62328</v>
      </c>
    </row>
    <row r="62084" spans="7:7">
      <c r="G62084" s="162" t="s">
        <v>62329</v>
      </c>
    </row>
    <row r="62085" spans="7:7">
      <c r="G62085" s="162" t="s">
        <v>62330</v>
      </c>
    </row>
    <row r="62086" spans="7:7">
      <c r="G62086" s="162" t="s">
        <v>62331</v>
      </c>
    </row>
    <row r="62087" spans="7:7">
      <c r="G62087" s="162" t="s">
        <v>62332</v>
      </c>
    </row>
    <row r="62088" spans="7:7">
      <c r="G62088" s="162" t="s">
        <v>62333</v>
      </c>
    </row>
    <row r="62089" spans="7:7">
      <c r="G62089" s="162" t="s">
        <v>62334</v>
      </c>
    </row>
    <row r="62090" spans="7:7">
      <c r="G62090" s="162" t="s">
        <v>62335</v>
      </c>
    </row>
    <row r="62091" spans="7:7">
      <c r="G62091" s="162" t="s">
        <v>62336</v>
      </c>
    </row>
    <row r="62092" spans="7:7">
      <c r="G62092" s="162" t="s">
        <v>62337</v>
      </c>
    </row>
    <row r="62093" spans="7:7">
      <c r="G62093" s="162" t="s">
        <v>62338</v>
      </c>
    </row>
    <row r="62094" spans="7:7">
      <c r="G62094" s="162" t="s">
        <v>62339</v>
      </c>
    </row>
    <row r="62095" spans="7:7">
      <c r="G62095" s="162" t="s">
        <v>62340</v>
      </c>
    </row>
    <row r="62096" spans="7:7">
      <c r="G62096" s="162" t="s">
        <v>62341</v>
      </c>
    </row>
    <row r="62097" spans="7:7">
      <c r="G62097" s="162" t="s">
        <v>62342</v>
      </c>
    </row>
    <row r="62098" spans="7:7">
      <c r="G62098" s="162" t="s">
        <v>62343</v>
      </c>
    </row>
    <row r="62099" spans="7:7">
      <c r="G62099" s="162" t="s">
        <v>62344</v>
      </c>
    </row>
    <row r="62100" spans="7:7">
      <c r="G62100" s="162" t="s">
        <v>62345</v>
      </c>
    </row>
    <row r="62101" spans="7:7">
      <c r="G62101" s="162" t="s">
        <v>62346</v>
      </c>
    </row>
    <row r="62102" spans="7:7">
      <c r="G62102" s="162" t="s">
        <v>62347</v>
      </c>
    </row>
    <row r="62103" spans="7:7">
      <c r="G62103" s="162" t="s">
        <v>62348</v>
      </c>
    </row>
    <row r="62104" spans="7:7">
      <c r="G62104" s="162" t="s">
        <v>62349</v>
      </c>
    </row>
    <row r="62105" spans="7:7">
      <c r="G62105" s="162" t="s">
        <v>62350</v>
      </c>
    </row>
    <row r="62106" spans="7:7">
      <c r="G62106" s="162" t="s">
        <v>62351</v>
      </c>
    </row>
    <row r="62107" spans="7:7">
      <c r="G62107" s="162" t="s">
        <v>62352</v>
      </c>
    </row>
    <row r="62108" spans="7:7">
      <c r="G62108" s="162" t="s">
        <v>62353</v>
      </c>
    </row>
    <row r="62109" spans="7:7">
      <c r="G62109" s="162" t="s">
        <v>62354</v>
      </c>
    </row>
    <row r="62110" spans="7:7">
      <c r="G62110" s="162" t="s">
        <v>62355</v>
      </c>
    </row>
    <row r="62111" spans="7:7">
      <c r="G62111" s="162" t="s">
        <v>62356</v>
      </c>
    </row>
    <row r="62112" spans="7:7">
      <c r="G62112" s="162" t="s">
        <v>62357</v>
      </c>
    </row>
    <row r="62113" spans="7:7">
      <c r="G62113" s="162" t="s">
        <v>62358</v>
      </c>
    </row>
    <row r="62114" spans="7:7">
      <c r="G62114" s="162" t="s">
        <v>62359</v>
      </c>
    </row>
    <row r="62115" spans="7:7">
      <c r="G62115" s="162" t="s">
        <v>62360</v>
      </c>
    </row>
    <row r="62116" spans="7:7">
      <c r="G62116" s="162" t="s">
        <v>62361</v>
      </c>
    </row>
    <row r="62117" spans="7:7">
      <c r="G62117" s="162" t="s">
        <v>62362</v>
      </c>
    </row>
    <row r="62118" spans="7:7">
      <c r="G62118" s="162" t="s">
        <v>62363</v>
      </c>
    </row>
    <row r="62119" spans="7:7">
      <c r="G62119" s="162" t="s">
        <v>62364</v>
      </c>
    </row>
    <row r="62120" spans="7:7">
      <c r="G62120" s="162" t="s">
        <v>62365</v>
      </c>
    </row>
    <row r="62121" spans="7:7">
      <c r="G62121" s="162" t="s">
        <v>62366</v>
      </c>
    </row>
    <row r="62122" spans="7:7">
      <c r="G62122" s="162" t="s">
        <v>62367</v>
      </c>
    </row>
    <row r="62123" spans="7:7">
      <c r="G62123" s="162" t="s">
        <v>62368</v>
      </c>
    </row>
    <row r="62124" spans="7:7">
      <c r="G62124" s="162" t="s">
        <v>62369</v>
      </c>
    </row>
    <row r="62125" spans="7:7">
      <c r="G62125" s="162" t="s">
        <v>62370</v>
      </c>
    </row>
    <row r="62126" spans="7:7">
      <c r="G62126" s="162" t="s">
        <v>62371</v>
      </c>
    </row>
    <row r="62127" spans="7:7">
      <c r="G62127" s="162" t="s">
        <v>62372</v>
      </c>
    </row>
    <row r="62128" spans="7:7">
      <c r="G62128" s="162" t="s">
        <v>62373</v>
      </c>
    </row>
    <row r="62129" spans="7:7">
      <c r="G62129" s="162" t="s">
        <v>62374</v>
      </c>
    </row>
    <row r="62130" spans="7:7">
      <c r="G62130" s="162" t="s">
        <v>62375</v>
      </c>
    </row>
    <row r="62131" spans="7:7">
      <c r="G62131" s="162" t="s">
        <v>62376</v>
      </c>
    </row>
    <row r="62132" spans="7:7">
      <c r="G62132" s="162" t="s">
        <v>62377</v>
      </c>
    </row>
    <row r="62133" spans="7:7">
      <c r="G62133" s="162" t="s">
        <v>62378</v>
      </c>
    </row>
    <row r="62134" spans="7:7">
      <c r="G62134" s="162" t="s">
        <v>62379</v>
      </c>
    </row>
    <row r="62135" spans="7:7">
      <c r="G62135" s="162" t="s">
        <v>62380</v>
      </c>
    </row>
    <row r="62136" spans="7:7">
      <c r="G62136" s="162" t="s">
        <v>62381</v>
      </c>
    </row>
    <row r="62137" spans="7:7">
      <c r="G62137" s="162" t="s">
        <v>62382</v>
      </c>
    </row>
    <row r="62138" spans="7:7">
      <c r="G62138" s="162" t="s">
        <v>62383</v>
      </c>
    </row>
    <row r="62139" spans="7:7">
      <c r="G62139" s="162" t="s">
        <v>62384</v>
      </c>
    </row>
    <row r="62140" spans="7:7">
      <c r="G62140" s="162" t="s">
        <v>62385</v>
      </c>
    </row>
    <row r="62141" spans="7:7">
      <c r="G62141" s="162" t="s">
        <v>62386</v>
      </c>
    </row>
    <row r="62142" spans="7:7">
      <c r="G62142" s="162" t="s">
        <v>62387</v>
      </c>
    </row>
    <row r="62143" spans="7:7">
      <c r="G62143" s="162" t="s">
        <v>62388</v>
      </c>
    </row>
    <row r="62144" spans="7:7">
      <c r="G62144" s="162" t="s">
        <v>62389</v>
      </c>
    </row>
    <row r="62145" spans="7:7">
      <c r="G62145" s="162" t="s">
        <v>62390</v>
      </c>
    </row>
    <row r="62146" spans="7:7">
      <c r="G62146" s="162" t="s">
        <v>62391</v>
      </c>
    </row>
    <row r="62147" spans="7:7">
      <c r="G62147" s="162" t="s">
        <v>62392</v>
      </c>
    </row>
    <row r="62148" spans="7:7">
      <c r="G62148" s="162" t="s">
        <v>62393</v>
      </c>
    </row>
    <row r="62149" spans="7:7">
      <c r="G62149" s="162" t="s">
        <v>62394</v>
      </c>
    </row>
    <row r="62150" spans="7:7">
      <c r="G62150" s="162" t="s">
        <v>62395</v>
      </c>
    </row>
    <row r="62151" spans="7:7">
      <c r="G62151" s="162" t="s">
        <v>62396</v>
      </c>
    </row>
    <row r="62152" spans="7:7">
      <c r="G62152" s="162" t="s">
        <v>62397</v>
      </c>
    </row>
    <row r="62153" spans="7:7">
      <c r="G62153" s="162" t="s">
        <v>62398</v>
      </c>
    </row>
    <row r="62154" spans="7:7">
      <c r="G62154" s="162" t="s">
        <v>62399</v>
      </c>
    </row>
    <row r="62155" spans="7:7">
      <c r="G62155" s="162" t="s">
        <v>62400</v>
      </c>
    </row>
    <row r="62156" spans="7:7">
      <c r="G62156" s="162" t="s">
        <v>62401</v>
      </c>
    </row>
    <row r="62157" spans="7:7">
      <c r="G62157" s="162" t="s">
        <v>62402</v>
      </c>
    </row>
    <row r="62158" spans="7:7">
      <c r="G62158" s="162" t="s">
        <v>62403</v>
      </c>
    </row>
    <row r="62159" spans="7:7">
      <c r="G62159" s="162" t="s">
        <v>62404</v>
      </c>
    </row>
    <row r="62160" spans="7:7">
      <c r="G62160" s="162" t="s">
        <v>62405</v>
      </c>
    </row>
    <row r="62161" spans="7:7">
      <c r="G62161" s="162" t="s">
        <v>62406</v>
      </c>
    </row>
    <row r="62162" spans="7:7">
      <c r="G62162" s="162" t="s">
        <v>62407</v>
      </c>
    </row>
    <row r="62163" spans="7:7">
      <c r="G62163" s="162" t="s">
        <v>62408</v>
      </c>
    </row>
    <row r="62164" spans="7:7">
      <c r="G62164" s="162" t="s">
        <v>62409</v>
      </c>
    </row>
    <row r="62165" spans="7:7">
      <c r="G62165" s="162" t="s">
        <v>62410</v>
      </c>
    </row>
    <row r="62166" spans="7:7">
      <c r="G62166" s="162" t="s">
        <v>62411</v>
      </c>
    </row>
    <row r="62167" spans="7:7">
      <c r="G62167" s="162" t="s">
        <v>62412</v>
      </c>
    </row>
    <row r="62168" spans="7:7">
      <c r="G62168" s="162" t="s">
        <v>62413</v>
      </c>
    </row>
    <row r="62169" spans="7:7">
      <c r="G62169" s="162" t="s">
        <v>62414</v>
      </c>
    </row>
    <row r="62170" spans="7:7">
      <c r="G62170" s="162" t="s">
        <v>62415</v>
      </c>
    </row>
    <row r="62171" spans="7:7">
      <c r="G62171" s="162" t="s">
        <v>62416</v>
      </c>
    </row>
    <row r="62172" spans="7:7">
      <c r="G62172" s="162" t="s">
        <v>62417</v>
      </c>
    </row>
    <row r="62173" spans="7:7">
      <c r="G62173" s="162" t="s">
        <v>62418</v>
      </c>
    </row>
    <row r="62174" spans="7:7">
      <c r="G62174" s="162" t="s">
        <v>62419</v>
      </c>
    </row>
    <row r="62175" spans="7:7">
      <c r="G62175" s="162" t="s">
        <v>62420</v>
      </c>
    </row>
    <row r="62176" spans="7:7">
      <c r="G62176" s="162" t="s">
        <v>62421</v>
      </c>
    </row>
    <row r="62177" spans="7:7">
      <c r="G62177" s="162" t="s">
        <v>62422</v>
      </c>
    </row>
    <row r="62178" spans="7:7">
      <c r="G62178" s="162" t="s">
        <v>62423</v>
      </c>
    </row>
    <row r="62179" spans="7:7">
      <c r="G62179" s="162" t="s">
        <v>62424</v>
      </c>
    </row>
    <row r="62180" spans="7:7">
      <c r="G62180" s="162" t="s">
        <v>62425</v>
      </c>
    </row>
    <row r="62181" spans="7:7">
      <c r="G62181" s="162" t="s">
        <v>62426</v>
      </c>
    </row>
    <row r="62182" spans="7:7">
      <c r="G62182" s="162" t="s">
        <v>62427</v>
      </c>
    </row>
    <row r="62183" spans="7:7">
      <c r="G62183" s="162" t="s">
        <v>62428</v>
      </c>
    </row>
    <row r="62184" spans="7:7">
      <c r="G62184" s="162" t="s">
        <v>62429</v>
      </c>
    </row>
    <row r="62185" spans="7:7">
      <c r="G62185" s="162" t="s">
        <v>62430</v>
      </c>
    </row>
    <row r="62186" spans="7:7">
      <c r="G62186" s="162" t="s">
        <v>62431</v>
      </c>
    </row>
    <row r="62187" spans="7:7">
      <c r="G62187" s="162" t="s">
        <v>62432</v>
      </c>
    </row>
    <row r="62188" spans="7:7">
      <c r="G62188" s="162" t="s">
        <v>62433</v>
      </c>
    </row>
    <row r="62189" spans="7:7">
      <c r="G62189" s="162" t="s">
        <v>62434</v>
      </c>
    </row>
    <row r="62190" spans="7:7">
      <c r="G62190" s="162" t="s">
        <v>62435</v>
      </c>
    </row>
    <row r="62191" spans="7:7">
      <c r="G62191" s="162" t="s">
        <v>62436</v>
      </c>
    </row>
    <row r="62192" spans="7:7">
      <c r="G62192" s="162" t="s">
        <v>62437</v>
      </c>
    </row>
    <row r="62193" spans="7:7">
      <c r="G62193" s="162" t="s">
        <v>62438</v>
      </c>
    </row>
    <row r="62194" spans="7:7">
      <c r="G62194" s="162" t="s">
        <v>62439</v>
      </c>
    </row>
    <row r="62195" spans="7:7">
      <c r="G62195" s="162" t="s">
        <v>62440</v>
      </c>
    </row>
    <row r="62196" spans="7:7">
      <c r="G62196" s="162" t="s">
        <v>62441</v>
      </c>
    </row>
    <row r="62197" spans="7:7">
      <c r="G62197" s="162" t="s">
        <v>62442</v>
      </c>
    </row>
    <row r="62198" spans="7:7">
      <c r="G62198" s="162" t="s">
        <v>62443</v>
      </c>
    </row>
    <row r="62199" spans="7:7">
      <c r="G62199" s="162" t="s">
        <v>62444</v>
      </c>
    </row>
    <row r="62200" spans="7:7">
      <c r="G62200" s="162" t="s">
        <v>62445</v>
      </c>
    </row>
    <row r="62201" spans="7:7">
      <c r="G62201" s="162" t="s">
        <v>62446</v>
      </c>
    </row>
    <row r="62202" spans="7:7">
      <c r="G62202" s="162" t="s">
        <v>62447</v>
      </c>
    </row>
    <row r="62203" spans="7:7">
      <c r="G62203" s="162" t="s">
        <v>62448</v>
      </c>
    </row>
    <row r="62204" spans="7:7">
      <c r="G62204" s="162" t="s">
        <v>62449</v>
      </c>
    </row>
    <row r="62205" spans="7:7">
      <c r="G62205" s="162" t="s">
        <v>62450</v>
      </c>
    </row>
    <row r="62206" spans="7:7">
      <c r="G62206" s="162" t="s">
        <v>62451</v>
      </c>
    </row>
    <row r="62207" spans="7:7">
      <c r="G62207" s="162" t="s">
        <v>62452</v>
      </c>
    </row>
    <row r="62208" spans="7:7">
      <c r="G62208" s="162" t="s">
        <v>62453</v>
      </c>
    </row>
    <row r="62209" spans="7:7">
      <c r="G62209" s="162" t="s">
        <v>62454</v>
      </c>
    </row>
    <row r="62210" spans="7:7">
      <c r="G62210" s="162" t="s">
        <v>62455</v>
      </c>
    </row>
    <row r="62211" spans="7:7">
      <c r="G62211" s="162" t="s">
        <v>62456</v>
      </c>
    </row>
    <row r="62212" spans="7:7">
      <c r="G62212" s="162" t="s">
        <v>62457</v>
      </c>
    </row>
    <row r="62213" spans="7:7">
      <c r="G62213" s="162" t="s">
        <v>62458</v>
      </c>
    </row>
    <row r="62214" spans="7:7">
      <c r="G62214" s="162" t="s">
        <v>62459</v>
      </c>
    </row>
    <row r="62215" spans="7:7">
      <c r="G62215" s="162" t="s">
        <v>62460</v>
      </c>
    </row>
    <row r="62216" spans="7:7">
      <c r="G62216" s="162" t="s">
        <v>62461</v>
      </c>
    </row>
    <row r="62217" spans="7:7">
      <c r="G62217" s="162" t="s">
        <v>62462</v>
      </c>
    </row>
    <row r="62218" spans="7:7">
      <c r="G62218" s="162" t="s">
        <v>62463</v>
      </c>
    </row>
    <row r="62219" spans="7:7">
      <c r="G62219" s="162" t="s">
        <v>62464</v>
      </c>
    </row>
    <row r="62220" spans="7:7">
      <c r="G62220" s="162" t="s">
        <v>62465</v>
      </c>
    </row>
    <row r="62221" spans="7:7">
      <c r="G62221" s="162" t="s">
        <v>62466</v>
      </c>
    </row>
    <row r="62222" spans="7:7">
      <c r="G62222" s="162" t="s">
        <v>62467</v>
      </c>
    </row>
    <row r="62223" spans="7:7">
      <c r="G62223" s="162" t="s">
        <v>62468</v>
      </c>
    </row>
    <row r="62224" spans="7:7">
      <c r="G62224" s="162" t="s">
        <v>62469</v>
      </c>
    </row>
    <row r="62225" spans="7:7">
      <c r="G62225" s="162" t="s">
        <v>62470</v>
      </c>
    </row>
    <row r="62226" spans="7:7">
      <c r="G62226" s="162" t="s">
        <v>62471</v>
      </c>
    </row>
    <row r="62227" spans="7:7">
      <c r="G62227" s="162" t="s">
        <v>62472</v>
      </c>
    </row>
    <row r="62228" spans="7:7">
      <c r="G62228" s="162" t="s">
        <v>62473</v>
      </c>
    </row>
    <row r="62229" spans="7:7">
      <c r="G62229" s="162" t="s">
        <v>62474</v>
      </c>
    </row>
    <row r="62230" spans="7:7">
      <c r="G62230" s="162" t="s">
        <v>62475</v>
      </c>
    </row>
    <row r="62231" spans="7:7">
      <c r="G62231" s="162" t="s">
        <v>62476</v>
      </c>
    </row>
    <row r="62232" spans="7:7">
      <c r="G62232" s="162" t="s">
        <v>62477</v>
      </c>
    </row>
    <row r="62233" spans="7:7">
      <c r="G62233" s="162" t="s">
        <v>62478</v>
      </c>
    </row>
    <row r="62234" spans="7:7">
      <c r="G62234" s="162" t="s">
        <v>62479</v>
      </c>
    </row>
    <row r="62235" spans="7:7">
      <c r="G62235" s="162" t="s">
        <v>62480</v>
      </c>
    </row>
    <row r="62236" spans="7:7">
      <c r="G62236" s="162" t="s">
        <v>62481</v>
      </c>
    </row>
    <row r="62237" spans="7:7">
      <c r="G62237" s="162" t="s">
        <v>62482</v>
      </c>
    </row>
    <row r="62238" spans="7:7">
      <c r="G62238" s="162" t="s">
        <v>62483</v>
      </c>
    </row>
    <row r="62239" spans="7:7">
      <c r="G62239" s="162" t="s">
        <v>62484</v>
      </c>
    </row>
    <row r="62240" spans="7:7">
      <c r="G62240" s="162" t="s">
        <v>62485</v>
      </c>
    </row>
    <row r="62241" spans="7:7">
      <c r="G62241" s="162" t="s">
        <v>62486</v>
      </c>
    </row>
    <row r="62242" spans="7:7">
      <c r="G62242" s="162" t="s">
        <v>62487</v>
      </c>
    </row>
    <row r="62243" spans="7:7">
      <c r="G62243" s="162" t="s">
        <v>62488</v>
      </c>
    </row>
    <row r="62244" spans="7:7">
      <c r="G62244" s="162" t="s">
        <v>62489</v>
      </c>
    </row>
    <row r="62245" spans="7:7">
      <c r="G62245" s="162" t="s">
        <v>62490</v>
      </c>
    </row>
    <row r="62246" spans="7:7">
      <c r="G62246" s="162" t="s">
        <v>62491</v>
      </c>
    </row>
    <row r="62247" spans="7:7">
      <c r="G62247" s="162" t="s">
        <v>62492</v>
      </c>
    </row>
    <row r="62248" spans="7:7">
      <c r="G62248" s="162" t="s">
        <v>62493</v>
      </c>
    </row>
    <row r="62249" spans="7:7">
      <c r="G62249" s="162" t="s">
        <v>62494</v>
      </c>
    </row>
    <row r="62250" spans="7:7">
      <c r="G62250" s="162" t="s">
        <v>62495</v>
      </c>
    </row>
    <row r="62251" spans="7:7">
      <c r="G62251" s="162" t="s">
        <v>62496</v>
      </c>
    </row>
    <row r="62252" spans="7:7">
      <c r="G62252" s="162" t="s">
        <v>62497</v>
      </c>
    </row>
    <row r="62253" spans="7:7">
      <c r="G62253" s="162" t="s">
        <v>62498</v>
      </c>
    </row>
    <row r="62254" spans="7:7">
      <c r="G62254" s="162" t="s">
        <v>62499</v>
      </c>
    </row>
    <row r="62255" spans="7:7">
      <c r="G62255" s="162" t="s">
        <v>62500</v>
      </c>
    </row>
    <row r="62256" spans="7:7">
      <c r="G62256" s="162" t="s">
        <v>62501</v>
      </c>
    </row>
    <row r="62257" spans="7:7">
      <c r="G62257" s="162" t="s">
        <v>62502</v>
      </c>
    </row>
    <row r="62258" spans="7:7">
      <c r="G62258" s="162" t="s">
        <v>62503</v>
      </c>
    </row>
    <row r="62259" spans="7:7">
      <c r="G62259" s="162" t="s">
        <v>62504</v>
      </c>
    </row>
    <row r="62260" spans="7:7">
      <c r="G62260" s="162" t="s">
        <v>62505</v>
      </c>
    </row>
    <row r="62261" spans="7:7">
      <c r="G62261" s="162" t="s">
        <v>62506</v>
      </c>
    </row>
    <row r="62262" spans="7:7">
      <c r="G62262" s="162" t="s">
        <v>62507</v>
      </c>
    </row>
    <row r="62263" spans="7:7">
      <c r="G62263" s="162" t="s">
        <v>62508</v>
      </c>
    </row>
    <row r="62264" spans="7:7">
      <c r="G62264" s="162" t="s">
        <v>62509</v>
      </c>
    </row>
    <row r="62265" spans="7:7">
      <c r="G62265" s="162" t="s">
        <v>62510</v>
      </c>
    </row>
    <row r="62266" spans="7:7">
      <c r="G62266" s="162" t="s">
        <v>62511</v>
      </c>
    </row>
    <row r="62267" spans="7:7">
      <c r="G62267" s="162" t="s">
        <v>62512</v>
      </c>
    </row>
    <row r="62268" spans="7:7">
      <c r="G62268" s="162" t="s">
        <v>62513</v>
      </c>
    </row>
    <row r="62269" spans="7:7">
      <c r="G62269" s="162" t="s">
        <v>62514</v>
      </c>
    </row>
    <row r="62270" spans="7:7">
      <c r="G62270" s="162" t="s">
        <v>62515</v>
      </c>
    </row>
    <row r="62271" spans="7:7">
      <c r="G62271" s="162" t="s">
        <v>62516</v>
      </c>
    </row>
    <row r="62272" spans="7:7">
      <c r="G62272" s="162" t="s">
        <v>62517</v>
      </c>
    </row>
    <row r="62273" spans="7:7">
      <c r="G62273" s="162" t="s">
        <v>62518</v>
      </c>
    </row>
    <row r="62274" spans="7:7">
      <c r="G62274" s="162" t="s">
        <v>62519</v>
      </c>
    </row>
    <row r="62275" spans="7:7">
      <c r="G62275" s="162" t="s">
        <v>62520</v>
      </c>
    </row>
    <row r="62276" spans="7:7">
      <c r="G62276" s="162" t="s">
        <v>62521</v>
      </c>
    </row>
    <row r="62277" spans="7:7">
      <c r="G62277" s="162" t="s">
        <v>62522</v>
      </c>
    </row>
    <row r="62278" spans="7:7">
      <c r="G62278" s="162" t="s">
        <v>62523</v>
      </c>
    </row>
    <row r="62279" spans="7:7">
      <c r="G62279" s="162" t="s">
        <v>62524</v>
      </c>
    </row>
    <row r="62280" spans="7:7">
      <c r="G62280" s="162" t="s">
        <v>62525</v>
      </c>
    </row>
    <row r="62281" spans="7:7">
      <c r="G62281" s="162" t="s">
        <v>62526</v>
      </c>
    </row>
    <row r="62282" spans="7:7">
      <c r="G62282" s="162" t="s">
        <v>62527</v>
      </c>
    </row>
    <row r="62283" spans="7:7">
      <c r="G62283" s="162" t="s">
        <v>62528</v>
      </c>
    </row>
    <row r="62284" spans="7:7">
      <c r="G62284" s="162" t="s">
        <v>62529</v>
      </c>
    </row>
    <row r="62285" spans="7:7">
      <c r="G62285" s="162" t="s">
        <v>62530</v>
      </c>
    </row>
    <row r="62286" spans="7:7">
      <c r="G62286" s="162" t="s">
        <v>62531</v>
      </c>
    </row>
    <row r="62287" spans="7:7">
      <c r="G62287" s="162" t="s">
        <v>62532</v>
      </c>
    </row>
    <row r="62288" spans="7:7">
      <c r="G62288" s="162" t="s">
        <v>62533</v>
      </c>
    </row>
    <row r="62289" spans="7:7">
      <c r="G62289" s="162" t="s">
        <v>62534</v>
      </c>
    </row>
    <row r="62290" spans="7:7">
      <c r="G62290" s="162" t="s">
        <v>62535</v>
      </c>
    </row>
    <row r="62291" spans="7:7">
      <c r="G62291" s="162" t="s">
        <v>62536</v>
      </c>
    </row>
    <row r="62292" spans="7:7">
      <c r="G62292" s="162" t="s">
        <v>62537</v>
      </c>
    </row>
    <row r="62293" spans="7:7">
      <c r="G62293" s="162" t="s">
        <v>62538</v>
      </c>
    </row>
    <row r="62294" spans="7:7">
      <c r="G62294" s="162" t="s">
        <v>62539</v>
      </c>
    </row>
    <row r="62295" spans="7:7">
      <c r="G62295" s="162" t="s">
        <v>62540</v>
      </c>
    </row>
    <row r="62296" spans="7:7">
      <c r="G62296" s="162" t="s">
        <v>62541</v>
      </c>
    </row>
    <row r="62297" spans="7:7">
      <c r="G62297" s="162" t="s">
        <v>62542</v>
      </c>
    </row>
    <row r="62298" spans="7:7">
      <c r="G62298" s="162" t="s">
        <v>62543</v>
      </c>
    </row>
    <row r="62299" spans="7:7">
      <c r="G62299" s="162" t="s">
        <v>62544</v>
      </c>
    </row>
    <row r="62300" spans="7:7">
      <c r="G62300" s="162" t="s">
        <v>62545</v>
      </c>
    </row>
    <row r="62301" spans="7:7">
      <c r="G62301" s="162" t="s">
        <v>62546</v>
      </c>
    </row>
    <row r="62302" spans="7:7">
      <c r="G62302" s="162" t="s">
        <v>62547</v>
      </c>
    </row>
    <row r="62303" spans="7:7">
      <c r="G62303" s="162" t="s">
        <v>62548</v>
      </c>
    </row>
    <row r="62304" spans="7:7">
      <c r="G62304" s="162" t="s">
        <v>62549</v>
      </c>
    </row>
    <row r="62305" spans="7:7">
      <c r="G62305" s="162" t="s">
        <v>62550</v>
      </c>
    </row>
    <row r="62306" spans="7:7">
      <c r="G62306" s="162" t="s">
        <v>62551</v>
      </c>
    </row>
    <row r="62307" spans="7:7">
      <c r="G62307" s="162" t="s">
        <v>62552</v>
      </c>
    </row>
    <row r="62308" spans="7:7">
      <c r="G62308" s="162" t="s">
        <v>62553</v>
      </c>
    </row>
    <row r="62309" spans="7:7">
      <c r="G62309" s="162" t="s">
        <v>62554</v>
      </c>
    </row>
    <row r="62310" spans="7:7">
      <c r="G62310" s="162" t="s">
        <v>62555</v>
      </c>
    </row>
    <row r="62311" spans="7:7">
      <c r="G62311" s="162" t="s">
        <v>62556</v>
      </c>
    </row>
    <row r="62312" spans="7:7">
      <c r="G62312" s="162" t="s">
        <v>62557</v>
      </c>
    </row>
    <row r="62313" spans="7:7">
      <c r="G62313" s="162" t="s">
        <v>62558</v>
      </c>
    </row>
    <row r="62314" spans="7:7">
      <c r="G62314" s="162" t="s">
        <v>62559</v>
      </c>
    </row>
    <row r="62315" spans="7:7">
      <c r="G62315" s="162" t="s">
        <v>62560</v>
      </c>
    </row>
    <row r="62316" spans="7:7">
      <c r="G62316" s="162" t="s">
        <v>62561</v>
      </c>
    </row>
    <row r="62317" spans="7:7">
      <c r="G62317" s="162" t="s">
        <v>62562</v>
      </c>
    </row>
    <row r="62318" spans="7:7">
      <c r="G62318" s="162" t="s">
        <v>62563</v>
      </c>
    </row>
    <row r="62319" spans="7:7">
      <c r="G62319" s="162" t="s">
        <v>62564</v>
      </c>
    </row>
    <row r="62320" spans="7:7">
      <c r="G62320" s="162" t="s">
        <v>62565</v>
      </c>
    </row>
    <row r="62321" spans="7:7">
      <c r="G62321" s="162" t="s">
        <v>62566</v>
      </c>
    </row>
    <row r="62322" spans="7:7">
      <c r="G62322" s="162" t="s">
        <v>62567</v>
      </c>
    </row>
    <row r="62323" spans="7:7">
      <c r="G62323" s="162" t="s">
        <v>62568</v>
      </c>
    </row>
    <row r="62324" spans="7:7">
      <c r="G62324" s="162" t="s">
        <v>62569</v>
      </c>
    </row>
    <row r="62325" spans="7:7">
      <c r="G62325" s="162" t="s">
        <v>62570</v>
      </c>
    </row>
    <row r="62326" spans="7:7">
      <c r="G62326" s="162" t="s">
        <v>62571</v>
      </c>
    </row>
    <row r="62327" spans="7:7">
      <c r="G62327" s="162" t="s">
        <v>62572</v>
      </c>
    </row>
    <row r="62328" spans="7:7">
      <c r="G62328" s="162" t="s">
        <v>62573</v>
      </c>
    </row>
    <row r="62329" spans="7:7">
      <c r="G62329" s="162" t="s">
        <v>62574</v>
      </c>
    </row>
    <row r="62330" spans="7:7">
      <c r="G62330" s="162" t="s">
        <v>62575</v>
      </c>
    </row>
    <row r="62331" spans="7:7">
      <c r="G62331" s="162" t="s">
        <v>62576</v>
      </c>
    </row>
    <row r="62332" spans="7:7">
      <c r="G62332" s="162" t="s">
        <v>62577</v>
      </c>
    </row>
    <row r="62333" spans="7:7">
      <c r="G62333" s="162" t="s">
        <v>62578</v>
      </c>
    </row>
    <row r="62334" spans="7:7">
      <c r="G62334" s="162" t="s">
        <v>62579</v>
      </c>
    </row>
    <row r="62335" spans="7:7">
      <c r="G62335" s="162" t="s">
        <v>62580</v>
      </c>
    </row>
    <row r="62336" spans="7:7">
      <c r="G62336" s="162" t="s">
        <v>62581</v>
      </c>
    </row>
    <row r="62337" spans="7:7">
      <c r="G62337" s="162" t="s">
        <v>62582</v>
      </c>
    </row>
    <row r="62338" spans="7:7">
      <c r="G62338" s="162" t="s">
        <v>62583</v>
      </c>
    </row>
    <row r="62339" spans="7:7">
      <c r="G62339" s="162" t="s">
        <v>62584</v>
      </c>
    </row>
    <row r="62340" spans="7:7">
      <c r="G62340" s="162" t="s">
        <v>62585</v>
      </c>
    </row>
    <row r="62341" spans="7:7">
      <c r="G62341" s="162" t="s">
        <v>62586</v>
      </c>
    </row>
    <row r="62342" spans="7:7">
      <c r="G62342" s="162" t="s">
        <v>62587</v>
      </c>
    </row>
    <row r="62343" spans="7:7">
      <c r="G62343" s="162" t="s">
        <v>62588</v>
      </c>
    </row>
    <row r="62344" spans="7:7">
      <c r="G62344" s="162" t="s">
        <v>62589</v>
      </c>
    </row>
    <row r="62345" spans="7:7">
      <c r="G62345" s="162" t="s">
        <v>62590</v>
      </c>
    </row>
    <row r="62346" spans="7:7">
      <c r="G62346" s="162" t="s">
        <v>62591</v>
      </c>
    </row>
    <row r="62347" spans="7:7">
      <c r="G62347" s="162" t="s">
        <v>62592</v>
      </c>
    </row>
    <row r="62348" spans="7:7">
      <c r="G62348" s="162" t="s">
        <v>62593</v>
      </c>
    </row>
    <row r="62349" spans="7:7">
      <c r="G62349" s="162" t="s">
        <v>62594</v>
      </c>
    </row>
    <row r="62350" spans="7:7">
      <c r="G62350" s="162" t="s">
        <v>62595</v>
      </c>
    </row>
    <row r="62351" spans="7:7">
      <c r="G62351" s="162" t="s">
        <v>62596</v>
      </c>
    </row>
    <row r="62352" spans="7:7">
      <c r="G62352" s="162" t="s">
        <v>62597</v>
      </c>
    </row>
    <row r="62353" spans="7:7">
      <c r="G62353" s="162" t="s">
        <v>62598</v>
      </c>
    </row>
    <row r="62354" spans="7:7">
      <c r="G62354" s="162" t="s">
        <v>62599</v>
      </c>
    </row>
    <row r="62355" spans="7:7">
      <c r="G62355" s="162" t="s">
        <v>62600</v>
      </c>
    </row>
    <row r="62356" spans="7:7">
      <c r="G62356" s="162" t="s">
        <v>62601</v>
      </c>
    </row>
    <row r="62357" spans="7:7">
      <c r="G62357" s="162" t="s">
        <v>62602</v>
      </c>
    </row>
    <row r="62358" spans="7:7">
      <c r="G62358" s="162" t="s">
        <v>62603</v>
      </c>
    </row>
    <row r="62359" spans="7:7">
      <c r="G62359" s="162" t="s">
        <v>62604</v>
      </c>
    </row>
    <row r="62360" spans="7:7">
      <c r="G62360" s="162" t="s">
        <v>62605</v>
      </c>
    </row>
    <row r="62361" spans="7:7">
      <c r="G62361" s="162" t="s">
        <v>62606</v>
      </c>
    </row>
    <row r="62362" spans="7:7">
      <c r="G62362" s="162" t="s">
        <v>62607</v>
      </c>
    </row>
    <row r="62363" spans="7:7">
      <c r="G62363" s="162" t="s">
        <v>62608</v>
      </c>
    </row>
    <row r="62364" spans="7:7">
      <c r="G62364" s="162" t="s">
        <v>62609</v>
      </c>
    </row>
    <row r="62365" spans="7:7">
      <c r="G62365" s="162" t="s">
        <v>62610</v>
      </c>
    </row>
    <row r="62366" spans="7:7">
      <c r="G62366" s="162" t="s">
        <v>62611</v>
      </c>
    </row>
    <row r="62367" spans="7:7">
      <c r="G62367" s="162" t="s">
        <v>62612</v>
      </c>
    </row>
    <row r="62368" spans="7:7">
      <c r="G62368" s="162" t="s">
        <v>62613</v>
      </c>
    </row>
    <row r="62369" spans="7:7">
      <c r="G62369" s="162" t="s">
        <v>62614</v>
      </c>
    </row>
    <row r="62370" spans="7:7">
      <c r="G62370" s="162" t="s">
        <v>62615</v>
      </c>
    </row>
    <row r="62371" spans="7:7">
      <c r="G62371" s="162" t="s">
        <v>62616</v>
      </c>
    </row>
    <row r="62372" spans="7:7">
      <c r="G62372" s="162" t="s">
        <v>62617</v>
      </c>
    </row>
    <row r="62373" spans="7:7">
      <c r="G62373" s="162" t="s">
        <v>62618</v>
      </c>
    </row>
    <row r="62374" spans="7:7">
      <c r="G62374" s="162" t="s">
        <v>62619</v>
      </c>
    </row>
    <row r="62375" spans="7:7">
      <c r="G62375" s="162" t="s">
        <v>62620</v>
      </c>
    </row>
    <row r="62376" spans="7:7">
      <c r="G62376" s="162" t="s">
        <v>62621</v>
      </c>
    </row>
    <row r="62377" spans="7:7">
      <c r="G62377" s="162" t="s">
        <v>62622</v>
      </c>
    </row>
    <row r="62378" spans="7:7">
      <c r="G62378" s="162" t="s">
        <v>62623</v>
      </c>
    </row>
    <row r="62379" spans="7:7">
      <c r="G62379" s="162" t="s">
        <v>62624</v>
      </c>
    </row>
    <row r="62380" spans="7:7">
      <c r="G62380" s="162" t="s">
        <v>62625</v>
      </c>
    </row>
    <row r="62381" spans="7:7">
      <c r="G62381" s="162" t="s">
        <v>62626</v>
      </c>
    </row>
    <row r="62382" spans="7:7">
      <c r="G62382" s="162" t="s">
        <v>62627</v>
      </c>
    </row>
    <row r="62383" spans="7:7">
      <c r="G62383" s="162" t="s">
        <v>62628</v>
      </c>
    </row>
    <row r="62384" spans="7:7">
      <c r="G62384" s="162" t="s">
        <v>62629</v>
      </c>
    </row>
    <row r="62385" spans="7:7">
      <c r="G62385" s="162" t="s">
        <v>62630</v>
      </c>
    </row>
    <row r="62386" spans="7:7">
      <c r="G62386" s="162" t="s">
        <v>62631</v>
      </c>
    </row>
    <row r="62387" spans="7:7">
      <c r="G62387" s="162" t="s">
        <v>62632</v>
      </c>
    </row>
    <row r="62388" spans="7:7">
      <c r="G62388" s="162" t="s">
        <v>62633</v>
      </c>
    </row>
    <row r="62389" spans="7:7">
      <c r="G62389" s="162" t="s">
        <v>62634</v>
      </c>
    </row>
    <row r="62390" spans="7:7">
      <c r="G62390" s="162" t="s">
        <v>62635</v>
      </c>
    </row>
    <row r="62391" spans="7:7">
      <c r="G62391" s="162" t="s">
        <v>62636</v>
      </c>
    </row>
    <row r="62392" spans="7:7">
      <c r="G62392" s="162" t="s">
        <v>62637</v>
      </c>
    </row>
    <row r="62393" spans="7:7">
      <c r="G62393" s="162" t="s">
        <v>62638</v>
      </c>
    </row>
    <row r="62394" spans="7:7">
      <c r="G62394" s="162" t="s">
        <v>62639</v>
      </c>
    </row>
    <row r="62395" spans="7:7">
      <c r="G62395" s="162" t="s">
        <v>62640</v>
      </c>
    </row>
    <row r="62396" spans="7:7">
      <c r="G62396" s="162" t="s">
        <v>62641</v>
      </c>
    </row>
    <row r="62397" spans="7:7">
      <c r="G62397" s="162" t="s">
        <v>62642</v>
      </c>
    </row>
    <row r="62398" spans="7:7">
      <c r="G62398" s="162" t="s">
        <v>62643</v>
      </c>
    </row>
    <row r="62399" spans="7:7">
      <c r="G62399" s="162" t="s">
        <v>62644</v>
      </c>
    </row>
    <row r="62400" spans="7:7">
      <c r="G62400" s="162" t="s">
        <v>62645</v>
      </c>
    </row>
    <row r="62401" spans="7:7">
      <c r="G62401" s="162" t="s">
        <v>62646</v>
      </c>
    </row>
    <row r="62402" spans="7:7">
      <c r="G62402" s="162" t="s">
        <v>62647</v>
      </c>
    </row>
    <row r="62403" spans="7:7">
      <c r="G62403" s="162" t="s">
        <v>62648</v>
      </c>
    </row>
    <row r="62404" spans="7:7">
      <c r="G62404" s="162" t="s">
        <v>62649</v>
      </c>
    </row>
    <row r="62405" spans="7:7">
      <c r="G62405" s="162" t="s">
        <v>62650</v>
      </c>
    </row>
    <row r="62406" spans="7:7">
      <c r="G62406" s="162" t="s">
        <v>62651</v>
      </c>
    </row>
    <row r="62407" spans="7:7">
      <c r="G62407" s="162" t="s">
        <v>62652</v>
      </c>
    </row>
    <row r="62408" spans="7:7">
      <c r="G62408" s="162" t="s">
        <v>62653</v>
      </c>
    </row>
    <row r="62409" spans="7:7">
      <c r="G62409" s="162" t="s">
        <v>62654</v>
      </c>
    </row>
    <row r="62410" spans="7:7">
      <c r="G62410" s="162" t="s">
        <v>62655</v>
      </c>
    </row>
    <row r="62411" spans="7:7">
      <c r="G62411" s="162" t="s">
        <v>62656</v>
      </c>
    </row>
    <row r="62412" spans="7:7">
      <c r="G62412" s="162" t="s">
        <v>62657</v>
      </c>
    </row>
    <row r="62413" spans="7:7">
      <c r="G62413" s="162" t="s">
        <v>62658</v>
      </c>
    </row>
    <row r="62414" spans="7:7">
      <c r="G62414" s="162" t="s">
        <v>62659</v>
      </c>
    </row>
    <row r="62415" spans="7:7">
      <c r="G62415" s="162" t="s">
        <v>62660</v>
      </c>
    </row>
    <row r="62416" spans="7:7">
      <c r="G62416" s="162" t="s">
        <v>62661</v>
      </c>
    </row>
    <row r="62417" spans="7:7">
      <c r="G62417" s="162" t="s">
        <v>62662</v>
      </c>
    </row>
    <row r="62418" spans="7:7">
      <c r="G62418" s="162" t="s">
        <v>62663</v>
      </c>
    </row>
    <row r="62419" spans="7:7">
      <c r="G62419" s="162" t="s">
        <v>62664</v>
      </c>
    </row>
    <row r="62420" spans="7:7">
      <c r="G62420" s="162" t="s">
        <v>62665</v>
      </c>
    </row>
    <row r="62421" spans="7:7">
      <c r="G62421" s="162" t="s">
        <v>62666</v>
      </c>
    </row>
    <row r="62422" spans="7:7">
      <c r="G62422" s="162" t="s">
        <v>62667</v>
      </c>
    </row>
    <row r="62423" spans="7:7">
      <c r="G62423" s="162" t="s">
        <v>62668</v>
      </c>
    </row>
    <row r="62424" spans="7:7">
      <c r="G62424" s="162" t="s">
        <v>62669</v>
      </c>
    </row>
    <row r="62425" spans="7:7">
      <c r="G62425" s="162" t="s">
        <v>62670</v>
      </c>
    </row>
    <row r="62426" spans="7:7">
      <c r="G62426" s="162" t="s">
        <v>62671</v>
      </c>
    </row>
    <row r="62427" spans="7:7">
      <c r="G62427" s="162" t="s">
        <v>62672</v>
      </c>
    </row>
    <row r="62428" spans="7:7">
      <c r="G62428" s="162" t="s">
        <v>62673</v>
      </c>
    </row>
    <row r="62429" spans="7:7">
      <c r="G62429" s="162" t="s">
        <v>62674</v>
      </c>
    </row>
    <row r="62430" spans="7:7">
      <c r="G62430" s="162" t="s">
        <v>62675</v>
      </c>
    </row>
    <row r="62431" spans="7:7">
      <c r="G62431" s="162" t="s">
        <v>62676</v>
      </c>
    </row>
    <row r="62432" spans="7:7">
      <c r="G62432" s="162" t="s">
        <v>62677</v>
      </c>
    </row>
    <row r="62433" spans="7:7">
      <c r="G62433" s="162" t="s">
        <v>62678</v>
      </c>
    </row>
    <row r="62434" spans="7:7">
      <c r="G62434" s="162" t="s">
        <v>62679</v>
      </c>
    </row>
    <row r="62435" spans="7:7">
      <c r="G62435" s="162" t="s">
        <v>62680</v>
      </c>
    </row>
    <row r="62436" spans="7:7">
      <c r="G62436" s="162" t="s">
        <v>62681</v>
      </c>
    </row>
    <row r="62437" spans="7:7">
      <c r="G62437" s="162" t="s">
        <v>62682</v>
      </c>
    </row>
    <row r="62438" spans="7:7">
      <c r="G62438" s="162" t="s">
        <v>62683</v>
      </c>
    </row>
    <row r="62439" spans="7:7">
      <c r="G62439" s="162" t="s">
        <v>62684</v>
      </c>
    </row>
    <row r="62440" spans="7:7">
      <c r="G62440" s="162" t="s">
        <v>62685</v>
      </c>
    </row>
    <row r="62441" spans="7:7">
      <c r="G62441" s="162" t="s">
        <v>62686</v>
      </c>
    </row>
    <row r="62442" spans="7:7">
      <c r="G62442" s="162" t="s">
        <v>62687</v>
      </c>
    </row>
    <row r="62443" spans="7:7">
      <c r="G62443" s="162" t="s">
        <v>62688</v>
      </c>
    </row>
    <row r="62444" spans="7:7">
      <c r="G62444" s="162" t="s">
        <v>62689</v>
      </c>
    </row>
    <row r="62445" spans="7:7">
      <c r="G62445" s="162" t="s">
        <v>62690</v>
      </c>
    </row>
    <row r="62446" spans="7:7">
      <c r="G62446" s="162" t="s">
        <v>62691</v>
      </c>
    </row>
    <row r="62447" spans="7:7">
      <c r="G62447" s="162" t="s">
        <v>62692</v>
      </c>
    </row>
    <row r="62448" spans="7:7">
      <c r="G62448" s="162" t="s">
        <v>62693</v>
      </c>
    </row>
    <row r="62449" spans="7:7">
      <c r="G62449" s="162" t="s">
        <v>62694</v>
      </c>
    </row>
    <row r="62450" spans="7:7">
      <c r="G62450" s="162" t="s">
        <v>62695</v>
      </c>
    </row>
    <row r="62451" spans="7:7">
      <c r="G62451" s="162" t="s">
        <v>62696</v>
      </c>
    </row>
    <row r="62452" spans="7:7">
      <c r="G62452" s="162" t="s">
        <v>62697</v>
      </c>
    </row>
    <row r="62453" spans="7:7">
      <c r="G62453" s="162" t="s">
        <v>62698</v>
      </c>
    </row>
    <row r="62454" spans="7:7">
      <c r="G62454" s="162" t="s">
        <v>62699</v>
      </c>
    </row>
    <row r="62455" spans="7:7">
      <c r="G62455" s="162" t="s">
        <v>62700</v>
      </c>
    </row>
    <row r="62456" spans="7:7">
      <c r="G62456" s="162" t="s">
        <v>62701</v>
      </c>
    </row>
    <row r="62457" spans="7:7">
      <c r="G62457" s="162" t="s">
        <v>62702</v>
      </c>
    </row>
    <row r="62458" spans="7:7">
      <c r="G62458" s="162" t="s">
        <v>62703</v>
      </c>
    </row>
    <row r="62459" spans="7:7">
      <c r="G62459" s="162" t="s">
        <v>62704</v>
      </c>
    </row>
    <row r="62460" spans="7:7">
      <c r="G62460" s="162" t="s">
        <v>62705</v>
      </c>
    </row>
    <row r="62461" spans="7:7">
      <c r="G62461" s="162" t="s">
        <v>62706</v>
      </c>
    </row>
    <row r="62462" spans="7:7">
      <c r="G62462" s="162" t="s">
        <v>62707</v>
      </c>
    </row>
    <row r="62463" spans="7:7">
      <c r="G62463" s="162" t="s">
        <v>62708</v>
      </c>
    </row>
    <row r="62464" spans="7:7">
      <c r="G62464" s="162" t="s">
        <v>62709</v>
      </c>
    </row>
    <row r="62465" spans="7:7">
      <c r="G62465" s="162" t="s">
        <v>62710</v>
      </c>
    </row>
    <row r="62466" spans="7:7">
      <c r="G62466" s="162" t="s">
        <v>62711</v>
      </c>
    </row>
    <row r="62467" spans="7:7">
      <c r="G62467" s="162" t="s">
        <v>62712</v>
      </c>
    </row>
    <row r="62468" spans="7:7">
      <c r="G62468" s="162" t="s">
        <v>62713</v>
      </c>
    </row>
    <row r="62469" spans="7:7">
      <c r="G62469" s="162" t="s">
        <v>62714</v>
      </c>
    </row>
    <row r="62470" spans="7:7">
      <c r="G62470" s="162" t="s">
        <v>62715</v>
      </c>
    </row>
    <row r="62471" spans="7:7">
      <c r="G62471" s="162" t="s">
        <v>62716</v>
      </c>
    </row>
    <row r="62472" spans="7:7">
      <c r="G62472" s="162" t="s">
        <v>62717</v>
      </c>
    </row>
    <row r="62473" spans="7:7">
      <c r="G62473" s="162" t="s">
        <v>62718</v>
      </c>
    </row>
    <row r="62474" spans="7:7">
      <c r="G62474" s="162" t="s">
        <v>62719</v>
      </c>
    </row>
    <row r="62475" spans="7:7">
      <c r="G62475" s="162" t="s">
        <v>62720</v>
      </c>
    </row>
    <row r="62476" spans="7:7">
      <c r="G62476" s="162" t="s">
        <v>62721</v>
      </c>
    </row>
    <row r="62477" spans="7:7">
      <c r="G62477" s="162" t="s">
        <v>62722</v>
      </c>
    </row>
    <row r="62478" spans="7:7">
      <c r="G62478" s="162" t="s">
        <v>62723</v>
      </c>
    </row>
    <row r="62479" spans="7:7">
      <c r="G62479" s="162" t="s">
        <v>62724</v>
      </c>
    </row>
    <row r="62480" spans="7:7">
      <c r="G62480" s="162" t="s">
        <v>62725</v>
      </c>
    </row>
    <row r="62481" spans="7:7">
      <c r="G62481" s="162" t="s">
        <v>62726</v>
      </c>
    </row>
    <row r="62482" spans="7:7">
      <c r="G62482" s="162" t="s">
        <v>62727</v>
      </c>
    </row>
    <row r="62483" spans="7:7">
      <c r="G62483" s="162" t="s">
        <v>62728</v>
      </c>
    </row>
    <row r="62484" spans="7:7">
      <c r="G62484" s="162" t="s">
        <v>62729</v>
      </c>
    </row>
    <row r="62485" spans="7:7">
      <c r="G62485" s="162" t="s">
        <v>62730</v>
      </c>
    </row>
    <row r="62486" spans="7:7">
      <c r="G62486" s="162" t="s">
        <v>62731</v>
      </c>
    </row>
    <row r="62487" spans="7:7">
      <c r="G62487" s="162" t="s">
        <v>62732</v>
      </c>
    </row>
    <row r="62488" spans="7:7">
      <c r="G62488" s="162" t="s">
        <v>62733</v>
      </c>
    </row>
    <row r="62489" spans="7:7">
      <c r="G62489" s="162" t="s">
        <v>62734</v>
      </c>
    </row>
    <row r="62490" spans="7:7">
      <c r="G62490" s="162" t="s">
        <v>62735</v>
      </c>
    </row>
    <row r="62491" spans="7:7">
      <c r="G62491" s="162" t="s">
        <v>62736</v>
      </c>
    </row>
    <row r="62492" spans="7:7">
      <c r="G62492" s="162" t="s">
        <v>62737</v>
      </c>
    </row>
    <row r="62493" spans="7:7">
      <c r="G62493" s="162" t="s">
        <v>62738</v>
      </c>
    </row>
    <row r="62494" spans="7:7">
      <c r="G62494" s="162" t="s">
        <v>62739</v>
      </c>
    </row>
    <row r="62495" spans="7:7">
      <c r="G62495" s="162" t="s">
        <v>62740</v>
      </c>
    </row>
    <row r="62496" spans="7:7">
      <c r="G62496" s="162" t="s">
        <v>62741</v>
      </c>
    </row>
    <row r="62497" spans="7:7">
      <c r="G62497" s="162" t="s">
        <v>62742</v>
      </c>
    </row>
    <row r="62498" spans="7:7">
      <c r="G62498" s="162" t="s">
        <v>62743</v>
      </c>
    </row>
    <row r="62499" spans="7:7">
      <c r="G62499" s="162" t="s">
        <v>62744</v>
      </c>
    </row>
    <row r="62500" spans="7:7">
      <c r="G62500" s="162" t="s">
        <v>62745</v>
      </c>
    </row>
    <row r="62501" spans="7:7">
      <c r="G62501" s="162" t="s">
        <v>62746</v>
      </c>
    </row>
    <row r="62502" spans="7:7">
      <c r="G62502" s="162" t="s">
        <v>62747</v>
      </c>
    </row>
    <row r="62503" spans="7:7">
      <c r="G62503" s="162" t="s">
        <v>62748</v>
      </c>
    </row>
    <row r="62504" spans="7:7">
      <c r="G62504" s="162" t="s">
        <v>62749</v>
      </c>
    </row>
    <row r="62505" spans="7:7">
      <c r="G62505" s="162" t="s">
        <v>62750</v>
      </c>
    </row>
    <row r="62506" spans="7:7">
      <c r="G62506" s="162" t="s">
        <v>62751</v>
      </c>
    </row>
    <row r="62507" spans="7:7">
      <c r="G62507" s="162" t="s">
        <v>62752</v>
      </c>
    </row>
    <row r="62508" spans="7:7">
      <c r="G62508" s="162" t="s">
        <v>62753</v>
      </c>
    </row>
    <row r="62509" spans="7:7">
      <c r="G62509" s="162" t="s">
        <v>62754</v>
      </c>
    </row>
    <row r="62510" spans="7:7">
      <c r="G62510" s="162" t="s">
        <v>62755</v>
      </c>
    </row>
    <row r="62511" spans="7:7">
      <c r="G62511" s="162" t="s">
        <v>62756</v>
      </c>
    </row>
    <row r="62512" spans="7:7">
      <c r="G62512" s="162" t="s">
        <v>62757</v>
      </c>
    </row>
    <row r="62513" spans="7:7">
      <c r="G62513" s="162" t="s">
        <v>62758</v>
      </c>
    </row>
    <row r="62514" spans="7:7">
      <c r="G62514" s="162" t="s">
        <v>62759</v>
      </c>
    </row>
    <row r="62515" spans="7:7">
      <c r="G62515" s="162" t="s">
        <v>62760</v>
      </c>
    </row>
    <row r="62516" spans="7:7">
      <c r="G62516" s="162" t="s">
        <v>62761</v>
      </c>
    </row>
    <row r="62517" spans="7:7">
      <c r="G62517" s="162" t="s">
        <v>62762</v>
      </c>
    </row>
    <row r="62518" spans="7:7">
      <c r="G62518" s="162" t="s">
        <v>62763</v>
      </c>
    </row>
    <row r="62519" spans="7:7">
      <c r="G62519" s="162" t="s">
        <v>62764</v>
      </c>
    </row>
    <row r="62520" spans="7:7">
      <c r="G62520" s="162" t="s">
        <v>62765</v>
      </c>
    </row>
    <row r="62521" spans="7:7">
      <c r="G62521" s="162" t="s">
        <v>62766</v>
      </c>
    </row>
    <row r="62522" spans="7:7">
      <c r="G62522" s="162" t="s">
        <v>62767</v>
      </c>
    </row>
    <row r="62523" spans="7:7">
      <c r="G62523" s="162" t="s">
        <v>62768</v>
      </c>
    </row>
    <row r="62524" spans="7:7">
      <c r="G62524" s="162" t="s">
        <v>62769</v>
      </c>
    </row>
    <row r="62525" spans="7:7">
      <c r="G62525" s="162" t="s">
        <v>62770</v>
      </c>
    </row>
    <row r="62526" spans="7:7">
      <c r="G62526" s="162" t="s">
        <v>62771</v>
      </c>
    </row>
    <row r="62527" spans="7:7">
      <c r="G62527" s="162" t="s">
        <v>62772</v>
      </c>
    </row>
    <row r="62528" spans="7:7">
      <c r="G62528" s="162" t="s">
        <v>62773</v>
      </c>
    </row>
    <row r="62529" spans="7:7">
      <c r="G62529" s="162" t="s">
        <v>62774</v>
      </c>
    </row>
    <row r="62530" spans="7:7">
      <c r="G62530" s="162" t="s">
        <v>62775</v>
      </c>
    </row>
    <row r="62531" spans="7:7">
      <c r="G62531" s="162" t="s">
        <v>62776</v>
      </c>
    </row>
    <row r="62532" spans="7:7">
      <c r="G62532" s="162" t="s">
        <v>62777</v>
      </c>
    </row>
    <row r="62533" spans="7:7">
      <c r="G62533" s="162" t="s">
        <v>62778</v>
      </c>
    </row>
    <row r="62534" spans="7:7">
      <c r="G62534" s="162" t="s">
        <v>62779</v>
      </c>
    </row>
    <row r="62535" spans="7:7">
      <c r="G62535" s="162" t="s">
        <v>62780</v>
      </c>
    </row>
    <row r="62536" spans="7:7">
      <c r="G62536" s="162" t="s">
        <v>62781</v>
      </c>
    </row>
    <row r="62537" spans="7:7">
      <c r="G62537" s="162" t="s">
        <v>62782</v>
      </c>
    </row>
    <row r="62538" spans="7:7">
      <c r="G62538" s="162" t="s">
        <v>62783</v>
      </c>
    </row>
    <row r="62539" spans="7:7">
      <c r="G62539" s="162" t="s">
        <v>62784</v>
      </c>
    </row>
    <row r="62540" spans="7:7">
      <c r="G62540" s="162" t="s">
        <v>62785</v>
      </c>
    </row>
    <row r="62541" spans="7:7">
      <c r="G62541" s="162" t="s">
        <v>62786</v>
      </c>
    </row>
    <row r="62542" spans="7:7">
      <c r="G62542" s="162" t="s">
        <v>62787</v>
      </c>
    </row>
    <row r="62543" spans="7:7">
      <c r="G62543" s="162" t="s">
        <v>62788</v>
      </c>
    </row>
    <row r="62544" spans="7:7">
      <c r="G62544" s="162" t="s">
        <v>62789</v>
      </c>
    </row>
    <row r="62545" spans="7:7">
      <c r="G62545" s="162" t="s">
        <v>62790</v>
      </c>
    </row>
    <row r="62546" spans="7:7">
      <c r="G62546" s="162" t="s">
        <v>62791</v>
      </c>
    </row>
    <row r="62547" spans="7:7">
      <c r="G62547" s="162" t="s">
        <v>62792</v>
      </c>
    </row>
    <row r="62548" spans="7:7">
      <c r="G62548" s="162" t="s">
        <v>62793</v>
      </c>
    </row>
    <row r="62549" spans="7:7">
      <c r="G62549" s="162" t="s">
        <v>62794</v>
      </c>
    </row>
    <row r="62550" spans="7:7">
      <c r="G62550" s="162" t="s">
        <v>62795</v>
      </c>
    </row>
    <row r="62551" spans="7:7">
      <c r="G62551" s="162" t="s">
        <v>62796</v>
      </c>
    </row>
    <row r="62552" spans="7:7">
      <c r="G62552" s="162" t="s">
        <v>62797</v>
      </c>
    </row>
    <row r="62553" spans="7:7">
      <c r="G62553" s="162" t="s">
        <v>62798</v>
      </c>
    </row>
    <row r="62554" spans="7:7">
      <c r="G62554" s="162" t="s">
        <v>62799</v>
      </c>
    </row>
    <row r="62555" spans="7:7">
      <c r="G62555" s="162" t="s">
        <v>62800</v>
      </c>
    </row>
    <row r="62556" spans="7:7">
      <c r="G62556" s="162" t="s">
        <v>62801</v>
      </c>
    </row>
    <row r="62557" spans="7:7">
      <c r="G62557" s="162" t="s">
        <v>62802</v>
      </c>
    </row>
    <row r="62558" spans="7:7">
      <c r="G62558" s="162" t="s">
        <v>62803</v>
      </c>
    </row>
    <row r="62559" spans="7:7">
      <c r="G62559" s="162" t="s">
        <v>62804</v>
      </c>
    </row>
    <row r="62560" spans="7:7">
      <c r="G62560" s="162" t="s">
        <v>62805</v>
      </c>
    </row>
    <row r="62561" spans="7:7">
      <c r="G62561" s="162" t="s">
        <v>62806</v>
      </c>
    </row>
    <row r="62562" spans="7:7">
      <c r="G62562" s="162" t="s">
        <v>62807</v>
      </c>
    </row>
    <row r="62563" spans="7:7">
      <c r="G62563" s="162" t="s">
        <v>62808</v>
      </c>
    </row>
    <row r="62564" spans="7:7">
      <c r="G62564" s="162" t="s">
        <v>62809</v>
      </c>
    </row>
    <row r="62565" spans="7:7">
      <c r="G62565" s="162" t="s">
        <v>62810</v>
      </c>
    </row>
    <row r="62566" spans="7:7">
      <c r="G62566" s="162" t="s">
        <v>62811</v>
      </c>
    </row>
    <row r="62567" spans="7:7">
      <c r="G62567" s="162" t="s">
        <v>62812</v>
      </c>
    </row>
    <row r="62568" spans="7:7">
      <c r="G62568" s="162" t="s">
        <v>62813</v>
      </c>
    </row>
    <row r="62569" spans="7:7">
      <c r="G62569" s="162" t="s">
        <v>62814</v>
      </c>
    </row>
    <row r="62570" spans="7:7">
      <c r="G62570" s="162" t="s">
        <v>62815</v>
      </c>
    </row>
    <row r="62571" spans="7:7">
      <c r="G62571" s="162" t="s">
        <v>62816</v>
      </c>
    </row>
    <row r="62572" spans="7:7">
      <c r="G62572" s="162" t="s">
        <v>62817</v>
      </c>
    </row>
    <row r="62573" spans="7:7">
      <c r="G62573" s="162" t="s">
        <v>62818</v>
      </c>
    </row>
    <row r="62574" spans="7:7">
      <c r="G62574" s="162" t="s">
        <v>62819</v>
      </c>
    </row>
    <row r="62575" spans="7:7">
      <c r="G62575" s="162" t="s">
        <v>62820</v>
      </c>
    </row>
    <row r="62576" spans="7:7">
      <c r="G62576" s="162" t="s">
        <v>62821</v>
      </c>
    </row>
    <row r="62577" spans="7:7">
      <c r="G62577" s="162" t="s">
        <v>62822</v>
      </c>
    </row>
    <row r="62578" spans="7:7">
      <c r="G62578" s="162" t="s">
        <v>62823</v>
      </c>
    </row>
    <row r="62579" spans="7:7">
      <c r="G62579" s="162" t="s">
        <v>62824</v>
      </c>
    </row>
    <row r="62580" spans="7:7">
      <c r="G62580" s="162" t="s">
        <v>62825</v>
      </c>
    </row>
    <row r="62581" spans="7:7">
      <c r="G62581" s="162" t="s">
        <v>62826</v>
      </c>
    </row>
    <row r="62582" spans="7:7">
      <c r="G62582" s="162" t="s">
        <v>62827</v>
      </c>
    </row>
    <row r="62583" spans="7:7">
      <c r="G62583" s="162" t="s">
        <v>62828</v>
      </c>
    </row>
    <row r="62584" spans="7:7">
      <c r="G62584" s="162" t="s">
        <v>62829</v>
      </c>
    </row>
    <row r="62585" spans="7:7">
      <c r="G62585" s="162" t="s">
        <v>62830</v>
      </c>
    </row>
    <row r="62586" spans="7:7">
      <c r="G62586" s="162" t="s">
        <v>62831</v>
      </c>
    </row>
    <row r="62587" spans="7:7">
      <c r="G62587" s="162" t="s">
        <v>62832</v>
      </c>
    </row>
    <row r="62588" spans="7:7">
      <c r="G62588" s="162" t="s">
        <v>62833</v>
      </c>
    </row>
    <row r="62589" spans="7:7">
      <c r="G62589" s="162" t="s">
        <v>62834</v>
      </c>
    </row>
    <row r="62590" spans="7:7">
      <c r="G62590" s="162" t="s">
        <v>62835</v>
      </c>
    </row>
    <row r="62591" spans="7:7">
      <c r="G62591" s="162" t="s">
        <v>62836</v>
      </c>
    </row>
    <row r="62592" spans="7:7">
      <c r="G62592" s="162" t="s">
        <v>62837</v>
      </c>
    </row>
    <row r="62593" spans="7:7">
      <c r="G62593" s="162" t="s">
        <v>62838</v>
      </c>
    </row>
    <row r="62594" spans="7:7">
      <c r="G62594" s="162" t="s">
        <v>62839</v>
      </c>
    </row>
    <row r="62595" spans="7:7">
      <c r="G62595" s="162" t="s">
        <v>62840</v>
      </c>
    </row>
    <row r="62596" spans="7:7">
      <c r="G62596" s="162" t="s">
        <v>62841</v>
      </c>
    </row>
    <row r="62597" spans="7:7">
      <c r="G62597" s="162" t="s">
        <v>62842</v>
      </c>
    </row>
    <row r="62598" spans="7:7">
      <c r="G62598" s="162" t="s">
        <v>62843</v>
      </c>
    </row>
    <row r="62599" spans="7:7">
      <c r="G62599" s="162" t="s">
        <v>62844</v>
      </c>
    </row>
    <row r="62600" spans="7:7">
      <c r="G62600" s="162" t="s">
        <v>62845</v>
      </c>
    </row>
    <row r="62601" spans="7:7">
      <c r="G62601" s="162" t="s">
        <v>62846</v>
      </c>
    </row>
    <row r="62602" spans="7:7">
      <c r="G62602" s="162" t="s">
        <v>62847</v>
      </c>
    </row>
    <row r="62603" spans="7:7">
      <c r="G62603" s="162" t="s">
        <v>62848</v>
      </c>
    </row>
    <row r="62604" spans="7:7">
      <c r="G62604" s="162" t="s">
        <v>62849</v>
      </c>
    </row>
    <row r="62605" spans="7:7">
      <c r="G62605" s="162" t="s">
        <v>62850</v>
      </c>
    </row>
    <row r="62606" spans="7:7">
      <c r="G62606" s="162" t="s">
        <v>62851</v>
      </c>
    </row>
    <row r="62607" spans="7:7">
      <c r="G62607" s="162" t="s">
        <v>62852</v>
      </c>
    </row>
    <row r="62608" spans="7:7">
      <c r="G62608" s="162" t="s">
        <v>62853</v>
      </c>
    </row>
    <row r="62609" spans="7:7">
      <c r="G62609" s="162" t="s">
        <v>62854</v>
      </c>
    </row>
    <row r="62610" spans="7:7">
      <c r="G62610" s="162" t="s">
        <v>62855</v>
      </c>
    </row>
    <row r="62611" spans="7:7">
      <c r="G62611" s="162" t="s">
        <v>62856</v>
      </c>
    </row>
    <row r="62612" spans="7:7">
      <c r="G62612" s="162" t="s">
        <v>62857</v>
      </c>
    </row>
    <row r="62613" spans="7:7">
      <c r="G62613" s="162" t="s">
        <v>62858</v>
      </c>
    </row>
    <row r="62614" spans="7:7">
      <c r="G62614" s="162" t="s">
        <v>62859</v>
      </c>
    </row>
    <row r="62615" spans="7:7">
      <c r="G62615" s="162" t="s">
        <v>62860</v>
      </c>
    </row>
    <row r="62616" spans="7:7">
      <c r="G62616" s="162" t="s">
        <v>62861</v>
      </c>
    </row>
    <row r="62617" spans="7:7">
      <c r="G62617" s="162" t="s">
        <v>62862</v>
      </c>
    </row>
    <row r="62618" spans="7:7">
      <c r="G62618" s="162" t="s">
        <v>62863</v>
      </c>
    </row>
    <row r="62619" spans="7:7">
      <c r="G62619" s="162" t="s">
        <v>62864</v>
      </c>
    </row>
    <row r="62620" spans="7:7">
      <c r="G62620" s="162" t="s">
        <v>62865</v>
      </c>
    </row>
    <row r="62621" spans="7:7">
      <c r="G62621" s="162" t="s">
        <v>62866</v>
      </c>
    </row>
    <row r="62622" spans="7:7">
      <c r="G62622" s="162" t="s">
        <v>62867</v>
      </c>
    </row>
    <row r="62623" spans="7:7">
      <c r="G62623" s="162" t="s">
        <v>62868</v>
      </c>
    </row>
    <row r="62624" spans="7:7">
      <c r="G62624" s="162" t="s">
        <v>62869</v>
      </c>
    </row>
    <row r="62625" spans="7:7">
      <c r="G62625" s="162" t="s">
        <v>62870</v>
      </c>
    </row>
    <row r="62626" spans="7:7">
      <c r="G62626" s="162" t="s">
        <v>62871</v>
      </c>
    </row>
    <row r="62627" spans="7:7">
      <c r="G62627" s="162" t="s">
        <v>62872</v>
      </c>
    </row>
    <row r="62628" spans="7:7">
      <c r="G62628" s="162" t="s">
        <v>62873</v>
      </c>
    </row>
    <row r="62629" spans="7:7">
      <c r="G62629" s="162" t="s">
        <v>62874</v>
      </c>
    </row>
    <row r="62630" spans="7:7">
      <c r="G62630" s="162" t="s">
        <v>62875</v>
      </c>
    </row>
    <row r="62631" spans="7:7">
      <c r="G62631" s="162" t="s">
        <v>62876</v>
      </c>
    </row>
    <row r="62632" spans="7:7">
      <c r="G62632" s="162" t="s">
        <v>62877</v>
      </c>
    </row>
    <row r="62633" spans="7:7">
      <c r="G62633" s="162" t="s">
        <v>62878</v>
      </c>
    </row>
    <row r="62634" spans="7:7">
      <c r="G62634" s="162" t="s">
        <v>62879</v>
      </c>
    </row>
    <row r="62635" spans="7:7">
      <c r="G62635" s="162" t="s">
        <v>62880</v>
      </c>
    </row>
    <row r="62636" spans="7:7">
      <c r="G62636" s="162" t="s">
        <v>62881</v>
      </c>
    </row>
    <row r="62637" spans="7:7">
      <c r="G62637" s="162" t="s">
        <v>62882</v>
      </c>
    </row>
    <row r="62638" spans="7:7">
      <c r="G62638" s="162" t="s">
        <v>62883</v>
      </c>
    </row>
    <row r="62639" spans="7:7">
      <c r="G62639" s="162" t="s">
        <v>62884</v>
      </c>
    </row>
    <row r="62640" spans="7:7">
      <c r="G62640" s="162" t="s">
        <v>62885</v>
      </c>
    </row>
    <row r="62641" spans="7:7">
      <c r="G62641" s="162" t="s">
        <v>62886</v>
      </c>
    </row>
    <row r="62642" spans="7:7">
      <c r="G62642" s="162" t="s">
        <v>62887</v>
      </c>
    </row>
    <row r="62643" spans="7:7">
      <c r="G62643" s="162" t="s">
        <v>62888</v>
      </c>
    </row>
    <row r="62644" spans="7:7">
      <c r="G62644" s="162" t="s">
        <v>62889</v>
      </c>
    </row>
    <row r="62645" spans="7:7">
      <c r="G62645" s="162" t="s">
        <v>62890</v>
      </c>
    </row>
    <row r="62646" spans="7:7">
      <c r="G62646" s="162" t="s">
        <v>62891</v>
      </c>
    </row>
    <row r="62647" spans="7:7">
      <c r="G62647" s="162" t="s">
        <v>62892</v>
      </c>
    </row>
    <row r="62648" spans="7:7">
      <c r="G62648" s="162" t="s">
        <v>62893</v>
      </c>
    </row>
    <row r="62649" spans="7:7">
      <c r="G62649" s="162" t="s">
        <v>62894</v>
      </c>
    </row>
    <row r="62650" spans="7:7">
      <c r="G62650" s="162" t="s">
        <v>62895</v>
      </c>
    </row>
    <row r="62651" spans="7:7">
      <c r="G62651" s="162" t="s">
        <v>62896</v>
      </c>
    </row>
    <row r="62652" spans="7:7">
      <c r="G62652" s="162" t="s">
        <v>62897</v>
      </c>
    </row>
    <row r="62653" spans="7:7">
      <c r="G62653" s="162" t="s">
        <v>62898</v>
      </c>
    </row>
    <row r="62654" spans="7:7">
      <c r="G62654" s="162" t="s">
        <v>62899</v>
      </c>
    </row>
    <row r="62655" spans="7:7">
      <c r="G62655" s="162" t="s">
        <v>62900</v>
      </c>
    </row>
    <row r="62656" spans="7:7">
      <c r="G62656" s="162" t="s">
        <v>62901</v>
      </c>
    </row>
    <row r="62657" spans="7:7">
      <c r="G62657" s="162" t="s">
        <v>62902</v>
      </c>
    </row>
    <row r="62658" spans="7:7">
      <c r="G62658" s="162" t="s">
        <v>62903</v>
      </c>
    </row>
    <row r="62659" spans="7:7">
      <c r="G62659" s="162" t="s">
        <v>62904</v>
      </c>
    </row>
    <row r="62660" spans="7:7">
      <c r="G62660" s="162" t="s">
        <v>62905</v>
      </c>
    </row>
    <row r="62661" spans="7:7">
      <c r="G62661" s="162" t="s">
        <v>62906</v>
      </c>
    </row>
    <row r="62662" spans="7:7">
      <c r="G62662" s="162" t="s">
        <v>62907</v>
      </c>
    </row>
    <row r="62663" spans="7:7">
      <c r="G62663" s="162" t="s">
        <v>62908</v>
      </c>
    </row>
    <row r="62664" spans="7:7">
      <c r="G62664" s="162" t="s">
        <v>62909</v>
      </c>
    </row>
    <row r="62665" spans="7:7">
      <c r="G62665" s="162" t="s">
        <v>62910</v>
      </c>
    </row>
    <row r="62666" spans="7:7">
      <c r="G62666" s="162" t="s">
        <v>62911</v>
      </c>
    </row>
    <row r="62667" spans="7:7">
      <c r="G62667" s="162" t="s">
        <v>62912</v>
      </c>
    </row>
    <row r="62668" spans="7:7">
      <c r="G62668" s="162" t="s">
        <v>62913</v>
      </c>
    </row>
    <row r="62669" spans="7:7">
      <c r="G62669" s="162" t="s">
        <v>62914</v>
      </c>
    </row>
    <row r="62670" spans="7:7">
      <c r="G62670" s="162" t="s">
        <v>62915</v>
      </c>
    </row>
    <row r="62671" spans="7:7">
      <c r="G62671" s="162" t="s">
        <v>62916</v>
      </c>
    </row>
    <row r="62672" spans="7:7">
      <c r="G62672" s="162" t="s">
        <v>62917</v>
      </c>
    </row>
    <row r="62673" spans="7:7">
      <c r="G62673" s="162" t="s">
        <v>62918</v>
      </c>
    </row>
    <row r="62674" spans="7:7">
      <c r="G62674" s="162" t="s">
        <v>62919</v>
      </c>
    </row>
    <row r="62675" spans="7:7">
      <c r="G62675" s="162" t="s">
        <v>62920</v>
      </c>
    </row>
    <row r="62676" spans="7:7">
      <c r="G62676" s="162" t="s">
        <v>62921</v>
      </c>
    </row>
    <row r="62677" spans="7:7">
      <c r="G62677" s="162" t="s">
        <v>62922</v>
      </c>
    </row>
    <row r="62678" spans="7:7">
      <c r="G62678" s="162" t="s">
        <v>62923</v>
      </c>
    </row>
    <row r="62679" spans="7:7">
      <c r="G62679" s="162" t="s">
        <v>62924</v>
      </c>
    </row>
    <row r="62680" spans="7:7">
      <c r="G62680" s="162" t="s">
        <v>62925</v>
      </c>
    </row>
    <row r="62681" spans="7:7">
      <c r="G62681" s="162" t="s">
        <v>62926</v>
      </c>
    </row>
    <row r="62682" spans="7:7">
      <c r="G62682" s="162" t="s">
        <v>62927</v>
      </c>
    </row>
    <row r="62683" spans="7:7">
      <c r="G62683" s="162" t="s">
        <v>62928</v>
      </c>
    </row>
    <row r="62684" spans="7:7">
      <c r="G62684" s="162" t="s">
        <v>62929</v>
      </c>
    </row>
    <row r="62685" spans="7:7">
      <c r="G62685" s="162" t="s">
        <v>62930</v>
      </c>
    </row>
    <row r="62686" spans="7:7">
      <c r="G62686" s="162" t="s">
        <v>62931</v>
      </c>
    </row>
    <row r="62687" spans="7:7">
      <c r="G62687" s="162" t="s">
        <v>62932</v>
      </c>
    </row>
    <row r="62688" spans="7:7">
      <c r="G62688" s="162" t="s">
        <v>62933</v>
      </c>
    </row>
    <row r="62689" spans="7:7">
      <c r="G62689" s="162" t="s">
        <v>62934</v>
      </c>
    </row>
    <row r="62690" spans="7:7">
      <c r="G62690" s="162" t="s">
        <v>62935</v>
      </c>
    </row>
    <row r="62691" spans="7:7">
      <c r="G62691" s="162" t="s">
        <v>62936</v>
      </c>
    </row>
    <row r="62692" spans="7:7">
      <c r="G62692" s="162" t="s">
        <v>62937</v>
      </c>
    </row>
    <row r="62693" spans="7:7">
      <c r="G62693" s="162" t="s">
        <v>62938</v>
      </c>
    </row>
    <row r="62694" spans="7:7">
      <c r="G62694" s="162" t="s">
        <v>62939</v>
      </c>
    </row>
    <row r="62695" spans="7:7">
      <c r="G62695" s="162" t="s">
        <v>62940</v>
      </c>
    </row>
    <row r="62696" spans="7:7">
      <c r="G62696" s="162" t="s">
        <v>62941</v>
      </c>
    </row>
    <row r="62697" spans="7:7">
      <c r="G62697" s="162" t="s">
        <v>62942</v>
      </c>
    </row>
    <row r="62698" spans="7:7">
      <c r="G62698" s="162" t="s">
        <v>62943</v>
      </c>
    </row>
    <row r="62699" spans="7:7">
      <c r="G62699" s="162" t="s">
        <v>62944</v>
      </c>
    </row>
    <row r="62700" spans="7:7">
      <c r="G62700" s="162" t="s">
        <v>62945</v>
      </c>
    </row>
    <row r="62701" spans="7:7">
      <c r="G62701" s="162" t="s">
        <v>62946</v>
      </c>
    </row>
    <row r="62702" spans="7:7">
      <c r="G62702" s="162" t="s">
        <v>62947</v>
      </c>
    </row>
    <row r="62703" spans="7:7">
      <c r="G62703" s="162" t="s">
        <v>62948</v>
      </c>
    </row>
    <row r="62704" spans="7:7">
      <c r="G62704" s="162" t="s">
        <v>62949</v>
      </c>
    </row>
    <row r="62705" spans="7:7">
      <c r="G62705" s="162" t="s">
        <v>62950</v>
      </c>
    </row>
    <row r="62706" spans="7:7">
      <c r="G62706" s="162" t="s">
        <v>62951</v>
      </c>
    </row>
    <row r="62707" spans="7:7">
      <c r="G62707" s="162" t="s">
        <v>62952</v>
      </c>
    </row>
    <row r="62708" spans="7:7">
      <c r="G62708" s="162" t="s">
        <v>62953</v>
      </c>
    </row>
    <row r="62709" spans="7:7">
      <c r="G62709" s="162" t="s">
        <v>62954</v>
      </c>
    </row>
    <row r="62710" spans="7:7">
      <c r="G62710" s="162" t="s">
        <v>62955</v>
      </c>
    </row>
    <row r="62711" spans="7:7">
      <c r="G62711" s="162" t="s">
        <v>62956</v>
      </c>
    </row>
    <row r="62712" spans="7:7">
      <c r="G62712" s="162" t="s">
        <v>62957</v>
      </c>
    </row>
    <row r="62713" spans="7:7">
      <c r="G62713" s="162" t="s">
        <v>62958</v>
      </c>
    </row>
    <row r="62714" spans="7:7">
      <c r="G62714" s="162" t="s">
        <v>62959</v>
      </c>
    </row>
    <row r="62715" spans="7:7">
      <c r="G62715" s="162" t="s">
        <v>62960</v>
      </c>
    </row>
    <row r="62716" spans="7:7">
      <c r="G62716" s="162" t="s">
        <v>62961</v>
      </c>
    </row>
    <row r="62717" spans="7:7">
      <c r="G62717" s="162" t="s">
        <v>62962</v>
      </c>
    </row>
    <row r="62718" spans="7:7">
      <c r="G62718" s="162" t="s">
        <v>62963</v>
      </c>
    </row>
    <row r="62719" spans="7:7">
      <c r="G62719" s="162" t="s">
        <v>62964</v>
      </c>
    </row>
    <row r="62720" spans="7:7">
      <c r="G62720" s="162" t="s">
        <v>62965</v>
      </c>
    </row>
    <row r="62721" spans="7:7">
      <c r="G62721" s="162" t="s">
        <v>62966</v>
      </c>
    </row>
    <row r="62722" spans="7:7">
      <c r="G62722" s="162" t="s">
        <v>62967</v>
      </c>
    </row>
    <row r="62723" spans="7:7">
      <c r="G62723" s="162" t="s">
        <v>62968</v>
      </c>
    </row>
    <row r="62724" spans="7:7">
      <c r="G62724" s="162" t="s">
        <v>62969</v>
      </c>
    </row>
    <row r="62725" spans="7:7">
      <c r="G62725" s="162" t="s">
        <v>62970</v>
      </c>
    </row>
    <row r="62726" spans="7:7">
      <c r="G62726" s="162" t="s">
        <v>62971</v>
      </c>
    </row>
    <row r="62727" spans="7:7">
      <c r="G62727" s="162" t="s">
        <v>62972</v>
      </c>
    </row>
    <row r="62728" spans="7:7">
      <c r="G62728" s="162" t="s">
        <v>62973</v>
      </c>
    </row>
    <row r="62729" spans="7:7">
      <c r="G62729" s="162" t="s">
        <v>62974</v>
      </c>
    </row>
    <row r="62730" spans="7:7">
      <c r="G62730" s="162" t="s">
        <v>62975</v>
      </c>
    </row>
    <row r="62731" spans="7:7">
      <c r="G62731" s="162" t="s">
        <v>62976</v>
      </c>
    </row>
    <row r="62732" spans="7:7">
      <c r="G62732" s="162" t="s">
        <v>62977</v>
      </c>
    </row>
    <row r="62733" spans="7:7">
      <c r="G62733" s="162" t="s">
        <v>62978</v>
      </c>
    </row>
    <row r="62734" spans="7:7">
      <c r="G62734" s="162" t="s">
        <v>62979</v>
      </c>
    </row>
    <row r="62735" spans="7:7">
      <c r="G62735" s="162" t="s">
        <v>62980</v>
      </c>
    </row>
    <row r="62736" spans="7:7">
      <c r="G62736" s="162" t="s">
        <v>62981</v>
      </c>
    </row>
    <row r="62737" spans="7:7">
      <c r="G62737" s="162" t="s">
        <v>62982</v>
      </c>
    </row>
    <row r="62738" spans="7:7">
      <c r="G62738" s="162" t="s">
        <v>62983</v>
      </c>
    </row>
    <row r="62739" spans="7:7">
      <c r="G62739" s="162" t="s">
        <v>62984</v>
      </c>
    </row>
    <row r="62740" spans="7:7">
      <c r="G62740" s="162" t="s">
        <v>62985</v>
      </c>
    </row>
    <row r="62741" spans="7:7">
      <c r="G62741" s="162" t="s">
        <v>62986</v>
      </c>
    </row>
    <row r="62742" spans="7:7">
      <c r="G62742" s="162" t="s">
        <v>62987</v>
      </c>
    </row>
    <row r="62743" spans="7:7">
      <c r="G62743" s="162" t="s">
        <v>62988</v>
      </c>
    </row>
    <row r="62744" spans="7:7">
      <c r="G62744" s="162" t="s">
        <v>62989</v>
      </c>
    </row>
    <row r="62745" spans="7:7">
      <c r="G62745" s="162" t="s">
        <v>62990</v>
      </c>
    </row>
    <row r="62746" spans="7:7">
      <c r="G62746" s="162" t="s">
        <v>62991</v>
      </c>
    </row>
    <row r="62747" spans="7:7">
      <c r="G62747" s="162" t="s">
        <v>62992</v>
      </c>
    </row>
    <row r="62748" spans="7:7">
      <c r="G62748" s="162" t="s">
        <v>62993</v>
      </c>
    </row>
    <row r="62749" spans="7:7">
      <c r="G62749" s="162" t="s">
        <v>62994</v>
      </c>
    </row>
    <row r="62750" spans="7:7">
      <c r="G62750" s="162" t="s">
        <v>62995</v>
      </c>
    </row>
    <row r="62751" spans="7:7">
      <c r="G62751" s="162" t="s">
        <v>62996</v>
      </c>
    </row>
    <row r="62752" spans="7:7">
      <c r="G62752" s="162" t="s">
        <v>62997</v>
      </c>
    </row>
    <row r="62753" spans="7:7">
      <c r="G62753" s="162" t="s">
        <v>62998</v>
      </c>
    </row>
    <row r="62754" spans="7:7">
      <c r="G62754" s="162" t="s">
        <v>62999</v>
      </c>
    </row>
    <row r="62755" spans="7:7">
      <c r="G62755" s="162" t="s">
        <v>63000</v>
      </c>
    </row>
    <row r="62756" spans="7:7">
      <c r="G62756" s="162" t="s">
        <v>63001</v>
      </c>
    </row>
    <row r="62757" spans="7:7">
      <c r="G62757" s="162" t="s">
        <v>63002</v>
      </c>
    </row>
    <row r="62758" spans="7:7">
      <c r="G62758" s="162" t="s">
        <v>63003</v>
      </c>
    </row>
    <row r="62759" spans="7:7">
      <c r="G62759" s="162" t="s">
        <v>63004</v>
      </c>
    </row>
    <row r="62760" spans="7:7">
      <c r="G62760" s="162" t="s">
        <v>63005</v>
      </c>
    </row>
    <row r="62761" spans="7:7">
      <c r="G62761" s="162" t="s">
        <v>63006</v>
      </c>
    </row>
    <row r="62762" spans="7:7">
      <c r="G62762" s="162" t="s">
        <v>63007</v>
      </c>
    </row>
    <row r="62763" spans="7:7">
      <c r="G62763" s="162" t="s">
        <v>63008</v>
      </c>
    </row>
    <row r="62764" spans="7:7">
      <c r="G62764" s="162" t="s">
        <v>63009</v>
      </c>
    </row>
    <row r="62765" spans="7:7">
      <c r="G62765" s="162" t="s">
        <v>63010</v>
      </c>
    </row>
    <row r="62766" spans="7:7">
      <c r="G62766" s="162" t="s">
        <v>63011</v>
      </c>
    </row>
    <row r="62767" spans="7:7">
      <c r="G62767" s="162" t="s">
        <v>63012</v>
      </c>
    </row>
    <row r="62768" spans="7:7">
      <c r="G62768" s="162" t="s">
        <v>63013</v>
      </c>
    </row>
    <row r="62769" spans="7:7">
      <c r="G62769" s="162" t="s">
        <v>63014</v>
      </c>
    </row>
    <row r="62770" spans="7:7">
      <c r="G62770" s="162" t="s">
        <v>63015</v>
      </c>
    </row>
    <row r="62771" spans="7:7">
      <c r="G62771" s="162" t="s">
        <v>63016</v>
      </c>
    </row>
    <row r="62772" spans="7:7">
      <c r="G62772" s="162" t="s">
        <v>63017</v>
      </c>
    </row>
    <row r="62773" spans="7:7">
      <c r="G62773" s="162" t="s">
        <v>63018</v>
      </c>
    </row>
    <row r="62774" spans="7:7">
      <c r="G62774" s="162" t="s">
        <v>63019</v>
      </c>
    </row>
    <row r="62775" spans="7:7">
      <c r="G62775" s="162" t="s">
        <v>63020</v>
      </c>
    </row>
    <row r="62776" spans="7:7">
      <c r="G62776" s="162" t="s">
        <v>63021</v>
      </c>
    </row>
    <row r="62777" spans="7:7">
      <c r="G62777" s="162" t="s">
        <v>63022</v>
      </c>
    </row>
    <row r="62778" spans="7:7">
      <c r="G62778" s="162" t="s">
        <v>63023</v>
      </c>
    </row>
    <row r="62779" spans="7:7">
      <c r="G62779" s="162" t="s">
        <v>63024</v>
      </c>
    </row>
    <row r="62780" spans="7:7">
      <c r="G62780" s="162" t="s">
        <v>63025</v>
      </c>
    </row>
    <row r="62781" spans="7:7">
      <c r="G62781" s="162" t="s">
        <v>63026</v>
      </c>
    </row>
    <row r="62782" spans="7:7">
      <c r="G62782" s="162" t="s">
        <v>63027</v>
      </c>
    </row>
    <row r="62783" spans="7:7">
      <c r="G62783" s="162" t="s">
        <v>63028</v>
      </c>
    </row>
    <row r="62784" spans="7:7">
      <c r="G62784" s="162" t="s">
        <v>63029</v>
      </c>
    </row>
    <row r="62785" spans="7:7">
      <c r="G62785" s="162" t="s">
        <v>63030</v>
      </c>
    </row>
    <row r="62786" spans="7:7">
      <c r="G62786" s="162" t="s">
        <v>63031</v>
      </c>
    </row>
    <row r="62787" spans="7:7">
      <c r="G62787" s="162" t="s">
        <v>63032</v>
      </c>
    </row>
    <row r="62788" spans="7:7">
      <c r="G62788" s="162" t="s">
        <v>63033</v>
      </c>
    </row>
    <row r="62789" spans="7:7">
      <c r="G62789" s="162" t="s">
        <v>63034</v>
      </c>
    </row>
    <row r="62790" spans="7:7">
      <c r="G62790" s="162" t="s">
        <v>63035</v>
      </c>
    </row>
    <row r="62791" spans="7:7">
      <c r="G62791" s="162" t="s">
        <v>63036</v>
      </c>
    </row>
    <row r="62792" spans="7:7">
      <c r="G62792" s="162" t="s">
        <v>63037</v>
      </c>
    </row>
    <row r="62793" spans="7:7">
      <c r="G62793" s="162" t="s">
        <v>63038</v>
      </c>
    </row>
    <row r="62794" spans="7:7">
      <c r="G62794" s="162" t="s">
        <v>63039</v>
      </c>
    </row>
    <row r="62795" spans="7:7">
      <c r="G62795" s="162" t="s">
        <v>63040</v>
      </c>
    </row>
    <row r="62796" spans="7:7">
      <c r="G62796" s="162" t="s">
        <v>63041</v>
      </c>
    </row>
    <row r="62797" spans="7:7">
      <c r="G62797" s="162" t="s">
        <v>63042</v>
      </c>
    </row>
    <row r="62798" spans="7:7">
      <c r="G62798" s="162" t="s">
        <v>63043</v>
      </c>
    </row>
    <row r="62799" spans="7:7">
      <c r="G62799" s="162" t="s">
        <v>63044</v>
      </c>
    </row>
    <row r="62800" spans="7:7">
      <c r="G62800" s="162" t="s">
        <v>63045</v>
      </c>
    </row>
    <row r="62801" spans="7:7">
      <c r="G62801" s="162" t="s">
        <v>63046</v>
      </c>
    </row>
    <row r="62802" spans="7:7">
      <c r="G62802" s="162" t="s">
        <v>63047</v>
      </c>
    </row>
    <row r="62803" spans="7:7">
      <c r="G62803" s="162" t="s">
        <v>63048</v>
      </c>
    </row>
    <row r="62804" spans="7:7">
      <c r="G62804" s="162" t="s">
        <v>63049</v>
      </c>
    </row>
    <row r="62805" spans="7:7">
      <c r="G62805" s="162" t="s">
        <v>63050</v>
      </c>
    </row>
    <row r="62806" spans="7:7">
      <c r="G62806" s="162" t="s">
        <v>63051</v>
      </c>
    </row>
    <row r="62807" spans="7:7">
      <c r="G62807" s="162" t="s">
        <v>63052</v>
      </c>
    </row>
    <row r="62808" spans="7:7">
      <c r="G62808" s="162" t="s">
        <v>63053</v>
      </c>
    </row>
    <row r="62809" spans="7:7">
      <c r="G62809" s="162" t="s">
        <v>63054</v>
      </c>
    </row>
    <row r="62810" spans="7:7">
      <c r="G62810" s="162" t="s">
        <v>63055</v>
      </c>
    </row>
    <row r="62811" spans="7:7">
      <c r="G62811" s="162" t="s">
        <v>63056</v>
      </c>
    </row>
    <row r="62812" spans="7:7">
      <c r="G62812" s="162" t="s">
        <v>63057</v>
      </c>
    </row>
    <row r="62813" spans="7:7">
      <c r="G62813" s="162" t="s">
        <v>63058</v>
      </c>
    </row>
    <row r="62814" spans="7:7">
      <c r="G62814" s="162" t="s">
        <v>63059</v>
      </c>
    </row>
    <row r="62815" spans="7:7">
      <c r="G62815" s="162" t="s">
        <v>63060</v>
      </c>
    </row>
    <row r="62816" spans="7:7">
      <c r="G62816" s="162" t="s">
        <v>63061</v>
      </c>
    </row>
    <row r="62817" spans="7:7">
      <c r="G62817" s="162" t="s">
        <v>63062</v>
      </c>
    </row>
    <row r="62818" spans="7:7">
      <c r="G62818" s="162" t="s">
        <v>63063</v>
      </c>
    </row>
    <row r="62819" spans="7:7">
      <c r="G62819" s="162" t="s">
        <v>63064</v>
      </c>
    </row>
    <row r="62820" spans="7:7">
      <c r="G62820" s="162" t="s">
        <v>63065</v>
      </c>
    </row>
    <row r="62821" spans="7:7">
      <c r="G62821" s="162" t="s">
        <v>63066</v>
      </c>
    </row>
    <row r="62822" spans="7:7">
      <c r="G62822" s="162" t="s">
        <v>63067</v>
      </c>
    </row>
    <row r="62823" spans="7:7">
      <c r="G62823" s="162" t="s">
        <v>63068</v>
      </c>
    </row>
    <row r="62824" spans="7:7">
      <c r="G62824" s="162" t="s">
        <v>63069</v>
      </c>
    </row>
    <row r="62825" spans="7:7">
      <c r="G62825" s="162" t="s">
        <v>63070</v>
      </c>
    </row>
    <row r="62826" spans="7:7">
      <c r="G62826" s="162" t="s">
        <v>63071</v>
      </c>
    </row>
    <row r="62827" spans="7:7">
      <c r="G62827" s="162" t="s">
        <v>63072</v>
      </c>
    </row>
    <row r="62828" spans="7:7">
      <c r="G62828" s="162" t="s">
        <v>63073</v>
      </c>
    </row>
    <row r="62829" spans="7:7">
      <c r="G62829" s="162" t="s">
        <v>63074</v>
      </c>
    </row>
    <row r="62830" spans="7:7">
      <c r="G62830" s="162" t="s">
        <v>63075</v>
      </c>
    </row>
    <row r="62831" spans="7:7">
      <c r="G62831" s="162" t="s">
        <v>63076</v>
      </c>
    </row>
    <row r="62832" spans="7:7">
      <c r="G62832" s="162" t="s">
        <v>63077</v>
      </c>
    </row>
    <row r="62833" spans="7:7">
      <c r="G62833" s="162" t="s">
        <v>63078</v>
      </c>
    </row>
    <row r="62834" spans="7:7">
      <c r="G62834" s="162" t="s">
        <v>63079</v>
      </c>
    </row>
    <row r="62835" spans="7:7">
      <c r="G62835" s="162" t="s">
        <v>63080</v>
      </c>
    </row>
    <row r="62836" spans="7:7">
      <c r="G62836" s="162" t="s">
        <v>63081</v>
      </c>
    </row>
    <row r="62837" spans="7:7">
      <c r="G62837" s="162" t="s">
        <v>63082</v>
      </c>
    </row>
    <row r="62838" spans="7:7">
      <c r="G62838" s="162" t="s">
        <v>63083</v>
      </c>
    </row>
    <row r="62839" spans="7:7">
      <c r="G62839" s="162" t="s">
        <v>63084</v>
      </c>
    </row>
    <row r="62840" spans="7:7">
      <c r="G62840" s="162" t="s">
        <v>63085</v>
      </c>
    </row>
    <row r="62841" spans="7:7">
      <c r="G62841" s="162" t="s">
        <v>63086</v>
      </c>
    </row>
    <row r="62842" spans="7:7">
      <c r="G62842" s="162" t="s">
        <v>63087</v>
      </c>
    </row>
    <row r="62843" spans="7:7">
      <c r="G62843" s="162" t="s">
        <v>63088</v>
      </c>
    </row>
    <row r="62844" spans="7:7">
      <c r="G62844" s="162" t="s">
        <v>63089</v>
      </c>
    </row>
    <row r="62845" spans="7:7">
      <c r="G62845" s="162" t="s">
        <v>63090</v>
      </c>
    </row>
    <row r="62846" spans="7:7">
      <c r="G62846" s="162" t="s">
        <v>63091</v>
      </c>
    </row>
    <row r="62847" spans="7:7">
      <c r="G62847" s="162" t="s">
        <v>63092</v>
      </c>
    </row>
    <row r="62848" spans="7:7">
      <c r="G62848" s="162" t="s">
        <v>63093</v>
      </c>
    </row>
    <row r="62849" spans="7:7">
      <c r="G62849" s="162" t="s">
        <v>63094</v>
      </c>
    </row>
    <row r="62850" spans="7:7">
      <c r="G62850" s="162" t="s">
        <v>63095</v>
      </c>
    </row>
    <row r="62851" spans="7:7">
      <c r="G62851" s="162" t="s">
        <v>63096</v>
      </c>
    </row>
    <row r="62852" spans="7:7">
      <c r="G62852" s="162" t="s">
        <v>63097</v>
      </c>
    </row>
    <row r="62853" spans="7:7">
      <c r="G62853" s="162" t="s">
        <v>63098</v>
      </c>
    </row>
    <row r="62854" spans="7:7">
      <c r="G62854" s="162" t="s">
        <v>63099</v>
      </c>
    </row>
    <row r="62855" spans="7:7">
      <c r="G62855" s="162" t="s">
        <v>63100</v>
      </c>
    </row>
    <row r="62856" spans="7:7">
      <c r="G62856" s="162" t="s">
        <v>63101</v>
      </c>
    </row>
    <row r="62857" spans="7:7">
      <c r="G62857" s="162" t="s">
        <v>63102</v>
      </c>
    </row>
    <row r="62858" spans="7:7">
      <c r="G62858" s="162" t="s">
        <v>63103</v>
      </c>
    </row>
    <row r="62859" spans="7:7">
      <c r="G62859" s="162" t="s">
        <v>63104</v>
      </c>
    </row>
    <row r="62860" spans="7:7">
      <c r="G62860" s="162" t="s">
        <v>63105</v>
      </c>
    </row>
    <row r="62861" spans="7:7">
      <c r="G62861" s="162" t="s">
        <v>63106</v>
      </c>
    </row>
    <row r="62862" spans="7:7">
      <c r="G62862" s="162" t="s">
        <v>63107</v>
      </c>
    </row>
    <row r="62863" spans="7:7">
      <c r="G62863" s="162" t="s">
        <v>63108</v>
      </c>
    </row>
    <row r="62864" spans="7:7">
      <c r="G62864" s="162" t="s">
        <v>63109</v>
      </c>
    </row>
    <row r="62865" spans="7:7">
      <c r="G62865" s="162" t="s">
        <v>63110</v>
      </c>
    </row>
    <row r="62866" spans="7:7">
      <c r="G62866" s="162" t="s">
        <v>63111</v>
      </c>
    </row>
    <row r="62867" spans="7:7">
      <c r="G62867" s="162" t="s">
        <v>63112</v>
      </c>
    </row>
    <row r="62868" spans="7:7">
      <c r="G62868" s="162" t="s">
        <v>63113</v>
      </c>
    </row>
    <row r="62869" spans="7:7">
      <c r="G62869" s="162" t="s">
        <v>63114</v>
      </c>
    </row>
    <row r="62870" spans="7:7">
      <c r="G62870" s="162" t="s">
        <v>63115</v>
      </c>
    </row>
    <row r="62871" spans="7:7">
      <c r="G62871" s="162" t="s">
        <v>63116</v>
      </c>
    </row>
    <row r="62872" spans="7:7">
      <c r="G62872" s="162" t="s">
        <v>63117</v>
      </c>
    </row>
    <row r="62873" spans="7:7">
      <c r="G62873" s="162" t="s">
        <v>63118</v>
      </c>
    </row>
    <row r="62874" spans="7:7">
      <c r="G62874" s="162" t="s">
        <v>63119</v>
      </c>
    </row>
    <row r="62875" spans="7:7">
      <c r="G62875" s="162" t="s">
        <v>63120</v>
      </c>
    </row>
    <row r="62876" spans="7:7">
      <c r="G62876" s="162" t="s">
        <v>63121</v>
      </c>
    </row>
    <row r="62877" spans="7:7">
      <c r="G62877" s="162" t="s">
        <v>63122</v>
      </c>
    </row>
    <row r="62878" spans="7:7">
      <c r="G62878" s="162" t="s">
        <v>63123</v>
      </c>
    </row>
    <row r="62879" spans="7:7">
      <c r="G62879" s="162" t="s">
        <v>63124</v>
      </c>
    </row>
    <row r="62880" spans="7:7">
      <c r="G62880" s="162" t="s">
        <v>63125</v>
      </c>
    </row>
    <row r="62881" spans="7:7">
      <c r="G62881" s="162" t="s">
        <v>63126</v>
      </c>
    </row>
    <row r="62882" spans="7:7">
      <c r="G62882" s="162" t="s">
        <v>63127</v>
      </c>
    </row>
    <row r="62883" spans="7:7">
      <c r="G62883" s="162" t="s">
        <v>63128</v>
      </c>
    </row>
    <row r="62884" spans="7:7">
      <c r="G62884" s="162" t="s">
        <v>63129</v>
      </c>
    </row>
    <row r="62885" spans="7:7">
      <c r="G62885" s="162" t="s">
        <v>63130</v>
      </c>
    </row>
    <row r="62886" spans="7:7">
      <c r="G62886" s="162" t="s">
        <v>63131</v>
      </c>
    </row>
    <row r="62887" spans="7:7">
      <c r="G62887" s="162" t="s">
        <v>63132</v>
      </c>
    </row>
    <row r="62888" spans="7:7">
      <c r="G62888" s="162" t="s">
        <v>63133</v>
      </c>
    </row>
    <row r="62889" spans="7:7">
      <c r="G62889" s="162" t="s">
        <v>63134</v>
      </c>
    </row>
    <row r="62890" spans="7:7">
      <c r="G62890" s="162" t="s">
        <v>63135</v>
      </c>
    </row>
    <row r="62891" spans="7:7">
      <c r="G62891" s="162" t="s">
        <v>63136</v>
      </c>
    </row>
    <row r="62892" spans="7:7">
      <c r="G62892" s="162" t="s">
        <v>63137</v>
      </c>
    </row>
    <row r="62893" spans="7:7">
      <c r="G62893" s="162" t="s">
        <v>63138</v>
      </c>
    </row>
    <row r="62894" spans="7:7">
      <c r="G62894" s="162" t="s">
        <v>63139</v>
      </c>
    </row>
    <row r="62895" spans="7:7">
      <c r="G62895" s="162" t="s">
        <v>63140</v>
      </c>
    </row>
    <row r="62896" spans="7:7">
      <c r="G62896" s="162" t="s">
        <v>63141</v>
      </c>
    </row>
    <row r="62897" spans="7:7">
      <c r="G62897" s="162" t="s">
        <v>63142</v>
      </c>
    </row>
    <row r="62898" spans="7:7">
      <c r="G62898" s="162" t="s">
        <v>63143</v>
      </c>
    </row>
    <row r="62899" spans="7:7">
      <c r="G62899" s="162" t="s">
        <v>63144</v>
      </c>
    </row>
    <row r="62900" spans="7:7">
      <c r="G62900" s="162" t="s">
        <v>63145</v>
      </c>
    </row>
    <row r="62901" spans="7:7">
      <c r="G62901" s="162" t="s">
        <v>63146</v>
      </c>
    </row>
    <row r="62902" spans="7:7">
      <c r="G62902" s="162" t="s">
        <v>63147</v>
      </c>
    </row>
    <row r="62903" spans="7:7">
      <c r="G62903" s="162" t="s">
        <v>63148</v>
      </c>
    </row>
    <row r="62904" spans="7:7">
      <c r="G62904" s="162" t="s">
        <v>63149</v>
      </c>
    </row>
    <row r="62905" spans="7:7">
      <c r="G62905" s="162" t="s">
        <v>63150</v>
      </c>
    </row>
    <row r="62906" spans="7:7">
      <c r="G62906" s="162" t="s">
        <v>63151</v>
      </c>
    </row>
    <row r="62907" spans="7:7">
      <c r="G62907" s="162" t="s">
        <v>63152</v>
      </c>
    </row>
    <row r="62908" spans="7:7">
      <c r="G62908" s="162" t="s">
        <v>63153</v>
      </c>
    </row>
    <row r="62909" spans="7:7">
      <c r="G62909" s="162" t="s">
        <v>63154</v>
      </c>
    </row>
    <row r="62910" spans="7:7">
      <c r="G62910" s="162" t="s">
        <v>63155</v>
      </c>
    </row>
    <row r="62911" spans="7:7">
      <c r="G62911" s="162" t="s">
        <v>63156</v>
      </c>
    </row>
    <row r="62912" spans="7:7">
      <c r="G62912" s="162" t="s">
        <v>63157</v>
      </c>
    </row>
    <row r="62913" spans="7:7">
      <c r="G62913" s="162" t="s">
        <v>63158</v>
      </c>
    </row>
    <row r="62914" spans="7:7">
      <c r="G62914" s="162" t="s">
        <v>63159</v>
      </c>
    </row>
    <row r="62915" spans="7:7">
      <c r="G62915" s="162" t="s">
        <v>63160</v>
      </c>
    </row>
    <row r="62916" spans="7:7">
      <c r="G62916" s="162" t="s">
        <v>63161</v>
      </c>
    </row>
    <row r="62917" spans="7:7">
      <c r="G62917" s="162" t="s">
        <v>63162</v>
      </c>
    </row>
    <row r="62918" spans="7:7">
      <c r="G62918" s="162" t="s">
        <v>63163</v>
      </c>
    </row>
    <row r="62919" spans="7:7">
      <c r="G62919" s="162" t="s">
        <v>63164</v>
      </c>
    </row>
    <row r="62920" spans="7:7">
      <c r="G62920" s="162" t="s">
        <v>63165</v>
      </c>
    </row>
    <row r="62921" spans="7:7">
      <c r="G62921" s="162" t="s">
        <v>63166</v>
      </c>
    </row>
    <row r="62922" spans="7:7">
      <c r="G62922" s="162" t="s">
        <v>63167</v>
      </c>
    </row>
    <row r="62923" spans="7:7">
      <c r="G62923" s="162" t="s">
        <v>63168</v>
      </c>
    </row>
    <row r="62924" spans="7:7">
      <c r="G62924" s="162" t="s">
        <v>63169</v>
      </c>
    </row>
    <row r="62925" spans="7:7">
      <c r="G62925" s="162" t="s">
        <v>63170</v>
      </c>
    </row>
    <row r="62926" spans="7:7">
      <c r="G62926" s="162" t="s">
        <v>63171</v>
      </c>
    </row>
    <row r="62927" spans="7:7">
      <c r="G62927" s="162" t="s">
        <v>63172</v>
      </c>
    </row>
    <row r="62928" spans="7:7">
      <c r="G62928" s="162" t="s">
        <v>63173</v>
      </c>
    </row>
    <row r="62929" spans="7:7">
      <c r="G62929" s="162" t="s">
        <v>63174</v>
      </c>
    </row>
    <row r="62930" spans="7:7">
      <c r="G62930" s="162" t="s">
        <v>63175</v>
      </c>
    </row>
    <row r="62931" spans="7:7">
      <c r="G62931" s="162" t="s">
        <v>63176</v>
      </c>
    </row>
    <row r="62932" spans="7:7">
      <c r="G62932" s="162" t="s">
        <v>63177</v>
      </c>
    </row>
    <row r="62933" spans="7:7">
      <c r="G62933" s="162" t="s">
        <v>63178</v>
      </c>
    </row>
    <row r="62934" spans="7:7">
      <c r="G62934" s="162" t="s">
        <v>63179</v>
      </c>
    </row>
    <row r="62935" spans="7:7">
      <c r="G62935" s="162" t="s">
        <v>63180</v>
      </c>
    </row>
    <row r="62936" spans="7:7">
      <c r="G62936" s="162" t="s">
        <v>63181</v>
      </c>
    </row>
    <row r="62937" spans="7:7">
      <c r="G62937" s="162" t="s">
        <v>63182</v>
      </c>
    </row>
    <row r="62938" spans="7:7">
      <c r="G62938" s="162" t="s">
        <v>63183</v>
      </c>
    </row>
    <row r="62939" spans="7:7">
      <c r="G62939" s="162" t="s">
        <v>63184</v>
      </c>
    </row>
    <row r="62940" spans="7:7">
      <c r="G62940" s="162" t="s">
        <v>63185</v>
      </c>
    </row>
    <row r="62941" spans="7:7">
      <c r="G62941" s="162" t="s">
        <v>63186</v>
      </c>
    </row>
    <row r="62942" spans="7:7">
      <c r="G62942" s="162" t="s">
        <v>63187</v>
      </c>
    </row>
    <row r="62943" spans="7:7">
      <c r="G62943" s="162" t="s">
        <v>63188</v>
      </c>
    </row>
    <row r="62944" spans="7:7">
      <c r="G62944" s="162" t="s">
        <v>63189</v>
      </c>
    </row>
    <row r="62945" spans="7:7">
      <c r="G62945" s="162" t="s">
        <v>63190</v>
      </c>
    </row>
    <row r="62946" spans="7:7">
      <c r="G62946" s="162" t="s">
        <v>63191</v>
      </c>
    </row>
    <row r="62947" spans="7:7">
      <c r="G62947" s="162" t="s">
        <v>63192</v>
      </c>
    </row>
    <row r="62948" spans="7:7">
      <c r="G62948" s="162" t="s">
        <v>63193</v>
      </c>
    </row>
    <row r="62949" spans="7:7">
      <c r="G62949" s="162" t="s">
        <v>63194</v>
      </c>
    </row>
    <row r="62950" spans="7:7">
      <c r="G62950" s="162" t="s">
        <v>63195</v>
      </c>
    </row>
    <row r="62951" spans="7:7">
      <c r="G62951" s="162" t="s">
        <v>63196</v>
      </c>
    </row>
    <row r="62952" spans="7:7">
      <c r="G62952" s="162" t="s">
        <v>63197</v>
      </c>
    </row>
    <row r="62953" spans="7:7">
      <c r="G62953" s="162" t="s">
        <v>63198</v>
      </c>
    </row>
    <row r="62954" spans="7:7">
      <c r="G62954" s="162" t="s">
        <v>63199</v>
      </c>
    </row>
    <row r="62955" spans="7:7">
      <c r="G62955" s="162" t="s">
        <v>63200</v>
      </c>
    </row>
    <row r="62956" spans="7:7">
      <c r="G62956" s="162" t="s">
        <v>63201</v>
      </c>
    </row>
    <row r="62957" spans="7:7">
      <c r="G62957" s="162" t="s">
        <v>63202</v>
      </c>
    </row>
    <row r="62958" spans="7:7">
      <c r="G62958" s="162" t="s">
        <v>63203</v>
      </c>
    </row>
    <row r="62959" spans="7:7">
      <c r="G62959" s="162" t="s">
        <v>63204</v>
      </c>
    </row>
    <row r="62960" spans="7:7">
      <c r="G62960" s="162" t="s">
        <v>63205</v>
      </c>
    </row>
    <row r="62961" spans="7:7">
      <c r="G62961" s="162" t="s">
        <v>63206</v>
      </c>
    </row>
    <row r="62962" spans="7:7">
      <c r="G62962" s="162" t="s">
        <v>63207</v>
      </c>
    </row>
    <row r="62963" spans="7:7">
      <c r="G62963" s="162" t="s">
        <v>63208</v>
      </c>
    </row>
    <row r="62964" spans="7:7">
      <c r="G62964" s="162" t="s">
        <v>63209</v>
      </c>
    </row>
    <row r="62965" spans="7:7">
      <c r="G62965" s="162" t="s">
        <v>63210</v>
      </c>
    </row>
    <row r="62966" spans="7:7">
      <c r="G62966" s="162" t="s">
        <v>63211</v>
      </c>
    </row>
    <row r="62967" spans="7:7">
      <c r="G62967" s="162" t="s">
        <v>63212</v>
      </c>
    </row>
    <row r="62968" spans="7:7">
      <c r="G62968" s="162" t="s">
        <v>63213</v>
      </c>
    </row>
    <row r="62969" spans="7:7">
      <c r="G62969" s="162" t="s">
        <v>63214</v>
      </c>
    </row>
    <row r="62970" spans="7:7">
      <c r="G62970" s="162" t="s">
        <v>63215</v>
      </c>
    </row>
    <row r="62971" spans="7:7">
      <c r="G62971" s="162" t="s">
        <v>63216</v>
      </c>
    </row>
    <row r="62972" spans="7:7">
      <c r="G62972" s="162" t="s">
        <v>63217</v>
      </c>
    </row>
    <row r="62973" spans="7:7">
      <c r="G62973" s="162" t="s">
        <v>63218</v>
      </c>
    </row>
    <row r="62974" spans="7:7">
      <c r="G62974" s="162" t="s">
        <v>63219</v>
      </c>
    </row>
    <row r="62975" spans="7:7">
      <c r="G62975" s="162" t="s">
        <v>63220</v>
      </c>
    </row>
    <row r="62976" spans="7:7">
      <c r="G62976" s="162" t="s">
        <v>63221</v>
      </c>
    </row>
    <row r="62977" spans="7:7">
      <c r="G62977" s="162" t="s">
        <v>63222</v>
      </c>
    </row>
    <row r="62978" spans="7:7">
      <c r="G62978" s="162" t="s">
        <v>63223</v>
      </c>
    </row>
    <row r="62979" spans="7:7">
      <c r="G62979" s="162" t="s">
        <v>63224</v>
      </c>
    </row>
    <row r="62980" spans="7:7">
      <c r="G62980" s="162" t="s">
        <v>63225</v>
      </c>
    </row>
    <row r="62981" spans="7:7">
      <c r="G62981" s="162" t="s">
        <v>63226</v>
      </c>
    </row>
    <row r="62982" spans="7:7">
      <c r="G62982" s="162" t="s">
        <v>63227</v>
      </c>
    </row>
    <row r="62983" spans="7:7">
      <c r="G62983" s="162" t="s">
        <v>63228</v>
      </c>
    </row>
    <row r="62984" spans="7:7">
      <c r="G62984" s="162" t="s">
        <v>63229</v>
      </c>
    </row>
    <row r="62985" spans="7:7">
      <c r="G62985" s="162" t="s">
        <v>63230</v>
      </c>
    </row>
    <row r="62986" spans="7:7">
      <c r="G62986" s="162" t="s">
        <v>63231</v>
      </c>
    </row>
    <row r="62987" spans="7:7">
      <c r="G62987" s="162" t="s">
        <v>63232</v>
      </c>
    </row>
    <row r="62988" spans="7:7">
      <c r="G62988" s="162" t="s">
        <v>63233</v>
      </c>
    </row>
    <row r="62989" spans="7:7">
      <c r="G62989" s="162" t="s">
        <v>63234</v>
      </c>
    </row>
    <row r="62990" spans="7:7">
      <c r="G62990" s="162" t="s">
        <v>63235</v>
      </c>
    </row>
    <row r="62991" spans="7:7">
      <c r="G62991" s="162" t="s">
        <v>63236</v>
      </c>
    </row>
    <row r="62992" spans="7:7">
      <c r="G62992" s="162" t="s">
        <v>63237</v>
      </c>
    </row>
    <row r="62993" spans="7:7">
      <c r="G62993" s="162" t="s">
        <v>63238</v>
      </c>
    </row>
    <row r="62994" spans="7:7">
      <c r="G62994" s="162" t="s">
        <v>63239</v>
      </c>
    </row>
    <row r="62995" spans="7:7">
      <c r="G62995" s="162" t="s">
        <v>63240</v>
      </c>
    </row>
    <row r="62996" spans="7:7">
      <c r="G62996" s="162" t="s">
        <v>63241</v>
      </c>
    </row>
    <row r="62997" spans="7:7">
      <c r="G62997" s="162" t="s">
        <v>63242</v>
      </c>
    </row>
    <row r="62998" spans="7:7">
      <c r="G62998" s="162" t="s">
        <v>63243</v>
      </c>
    </row>
    <row r="62999" spans="7:7">
      <c r="G62999" s="162" t="s">
        <v>63244</v>
      </c>
    </row>
    <row r="63000" spans="7:7">
      <c r="G63000" s="162" t="s">
        <v>63245</v>
      </c>
    </row>
    <row r="63001" spans="7:7">
      <c r="G63001" s="162" t="s">
        <v>63246</v>
      </c>
    </row>
    <row r="63002" spans="7:7">
      <c r="G63002" s="162" t="s">
        <v>63247</v>
      </c>
    </row>
    <row r="63003" spans="7:7">
      <c r="G63003" s="162" t="s">
        <v>63248</v>
      </c>
    </row>
    <row r="63004" spans="7:7">
      <c r="G63004" s="162" t="s">
        <v>63249</v>
      </c>
    </row>
    <row r="63005" spans="7:7">
      <c r="G63005" s="162" t="s">
        <v>63250</v>
      </c>
    </row>
    <row r="63006" spans="7:7">
      <c r="G63006" s="162" t="s">
        <v>63251</v>
      </c>
    </row>
    <row r="63007" spans="7:7">
      <c r="G63007" s="162" t="s">
        <v>63252</v>
      </c>
    </row>
    <row r="63008" spans="7:7">
      <c r="G63008" s="162" t="s">
        <v>63253</v>
      </c>
    </row>
    <row r="63009" spans="7:7">
      <c r="G63009" s="162" t="s">
        <v>63254</v>
      </c>
    </row>
    <row r="63010" spans="7:7">
      <c r="G63010" s="162" t="s">
        <v>63255</v>
      </c>
    </row>
    <row r="63011" spans="7:7">
      <c r="G63011" s="162" t="s">
        <v>63256</v>
      </c>
    </row>
    <row r="63012" spans="7:7">
      <c r="G63012" s="162" t="s">
        <v>63257</v>
      </c>
    </row>
    <row r="63013" spans="7:7">
      <c r="G63013" s="162" t="s">
        <v>63258</v>
      </c>
    </row>
    <row r="63014" spans="7:7">
      <c r="G63014" s="162" t="s">
        <v>63259</v>
      </c>
    </row>
    <row r="63015" spans="7:7">
      <c r="G63015" s="162" t="s">
        <v>63260</v>
      </c>
    </row>
    <row r="63016" spans="7:7">
      <c r="G63016" s="162" t="s">
        <v>63261</v>
      </c>
    </row>
    <row r="63017" spans="7:7">
      <c r="G63017" s="162" t="s">
        <v>63262</v>
      </c>
    </row>
    <row r="63018" spans="7:7">
      <c r="G63018" s="162" t="s">
        <v>63263</v>
      </c>
    </row>
    <row r="63019" spans="7:7">
      <c r="G63019" s="162" t="s">
        <v>63264</v>
      </c>
    </row>
    <row r="63020" spans="7:7">
      <c r="G63020" s="162" t="s">
        <v>63265</v>
      </c>
    </row>
    <row r="63021" spans="7:7">
      <c r="G63021" s="162" t="s">
        <v>63266</v>
      </c>
    </row>
    <row r="63022" spans="7:7">
      <c r="G63022" s="162" t="s">
        <v>63267</v>
      </c>
    </row>
    <row r="63023" spans="7:7">
      <c r="G63023" s="162" t="s">
        <v>63268</v>
      </c>
    </row>
    <row r="63024" spans="7:7">
      <c r="G63024" s="162" t="s">
        <v>63269</v>
      </c>
    </row>
    <row r="63025" spans="7:7">
      <c r="G63025" s="162" t="s">
        <v>63270</v>
      </c>
    </row>
    <row r="63026" spans="7:7">
      <c r="G63026" s="162" t="s">
        <v>63271</v>
      </c>
    </row>
    <row r="63027" spans="7:7">
      <c r="G63027" s="162" t="s">
        <v>63272</v>
      </c>
    </row>
    <row r="63028" spans="7:7">
      <c r="G63028" s="162" t="s">
        <v>63273</v>
      </c>
    </row>
    <row r="63029" spans="7:7">
      <c r="G63029" s="162" t="s">
        <v>63274</v>
      </c>
    </row>
    <row r="63030" spans="7:7">
      <c r="G63030" s="162" t="s">
        <v>63275</v>
      </c>
    </row>
    <row r="63031" spans="7:7">
      <c r="G63031" s="162" t="s">
        <v>63276</v>
      </c>
    </row>
    <row r="63032" spans="7:7">
      <c r="G63032" s="162" t="s">
        <v>63277</v>
      </c>
    </row>
    <row r="63033" spans="7:7">
      <c r="G63033" s="162" t="s">
        <v>63278</v>
      </c>
    </row>
    <row r="63034" spans="7:7">
      <c r="G63034" s="162" t="s">
        <v>63279</v>
      </c>
    </row>
    <row r="63035" spans="7:7">
      <c r="G63035" s="162" t="s">
        <v>63280</v>
      </c>
    </row>
    <row r="63036" spans="7:7">
      <c r="G63036" s="162" t="s">
        <v>63281</v>
      </c>
    </row>
    <row r="63037" spans="7:7">
      <c r="G63037" s="162" t="s">
        <v>63282</v>
      </c>
    </row>
    <row r="63038" spans="7:7">
      <c r="G63038" s="162" t="s">
        <v>63283</v>
      </c>
    </row>
    <row r="63039" spans="7:7">
      <c r="G63039" s="162" t="s">
        <v>63284</v>
      </c>
    </row>
    <row r="63040" spans="7:7">
      <c r="G63040" s="162" t="s">
        <v>63285</v>
      </c>
    </row>
    <row r="63041" spans="7:7">
      <c r="G63041" s="162" t="s">
        <v>63286</v>
      </c>
    </row>
    <row r="63042" spans="7:7">
      <c r="G63042" s="162" t="s">
        <v>63287</v>
      </c>
    </row>
    <row r="63043" spans="7:7">
      <c r="G63043" s="162" t="s">
        <v>63288</v>
      </c>
    </row>
    <row r="63044" spans="7:7">
      <c r="G63044" s="162" t="s">
        <v>63289</v>
      </c>
    </row>
    <row r="63045" spans="7:7">
      <c r="G63045" s="162" t="s">
        <v>63290</v>
      </c>
    </row>
    <row r="63046" spans="7:7">
      <c r="G63046" s="162" t="s">
        <v>63291</v>
      </c>
    </row>
    <row r="63047" spans="7:7">
      <c r="G63047" s="162" t="s">
        <v>63292</v>
      </c>
    </row>
    <row r="63048" spans="7:7">
      <c r="G63048" s="162" t="s">
        <v>63293</v>
      </c>
    </row>
    <row r="63049" spans="7:7">
      <c r="G63049" s="162" t="s">
        <v>63294</v>
      </c>
    </row>
    <row r="63050" spans="7:7">
      <c r="G63050" s="162" t="s">
        <v>63295</v>
      </c>
    </row>
    <row r="63051" spans="7:7">
      <c r="G63051" s="162" t="s">
        <v>63296</v>
      </c>
    </row>
    <row r="63052" spans="7:7">
      <c r="G63052" s="162" t="s">
        <v>63297</v>
      </c>
    </row>
    <row r="63053" spans="7:7">
      <c r="G63053" s="162" t="s">
        <v>63298</v>
      </c>
    </row>
    <row r="63054" spans="7:7">
      <c r="G63054" s="162" t="s">
        <v>63299</v>
      </c>
    </row>
    <row r="63055" spans="7:7">
      <c r="G63055" s="162" t="s">
        <v>63300</v>
      </c>
    </row>
    <row r="63056" spans="7:7">
      <c r="G63056" s="162" t="s">
        <v>63301</v>
      </c>
    </row>
    <row r="63057" spans="7:7">
      <c r="G63057" s="162" t="s">
        <v>63302</v>
      </c>
    </row>
    <row r="63058" spans="7:7">
      <c r="G63058" s="162" t="s">
        <v>63303</v>
      </c>
    </row>
    <row r="63059" spans="7:7">
      <c r="G63059" s="162" t="s">
        <v>63304</v>
      </c>
    </row>
    <row r="63060" spans="7:7">
      <c r="G63060" s="162" t="s">
        <v>63305</v>
      </c>
    </row>
    <row r="63061" spans="7:7">
      <c r="G63061" s="162" t="s">
        <v>63306</v>
      </c>
    </row>
    <row r="63062" spans="7:7">
      <c r="G63062" s="162" t="s">
        <v>63307</v>
      </c>
    </row>
    <row r="63063" spans="7:7">
      <c r="G63063" s="162" t="s">
        <v>63308</v>
      </c>
    </row>
    <row r="63064" spans="7:7">
      <c r="G63064" s="162" t="s">
        <v>63309</v>
      </c>
    </row>
    <row r="63065" spans="7:7">
      <c r="G63065" s="162" t="s">
        <v>63310</v>
      </c>
    </row>
    <row r="63066" spans="7:7">
      <c r="G63066" s="162" t="s">
        <v>63311</v>
      </c>
    </row>
    <row r="63067" spans="7:7">
      <c r="G63067" s="162" t="s">
        <v>63312</v>
      </c>
    </row>
    <row r="63068" spans="7:7">
      <c r="G63068" s="162" t="s">
        <v>63313</v>
      </c>
    </row>
    <row r="63069" spans="7:7">
      <c r="G63069" s="162" t="s">
        <v>63314</v>
      </c>
    </row>
    <row r="63070" spans="7:7">
      <c r="G63070" s="162" t="s">
        <v>63315</v>
      </c>
    </row>
    <row r="63071" spans="7:7">
      <c r="G63071" s="162" t="s">
        <v>63316</v>
      </c>
    </row>
    <row r="63072" spans="7:7">
      <c r="G63072" s="162" t="s">
        <v>63317</v>
      </c>
    </row>
    <row r="63073" spans="7:7">
      <c r="G63073" s="162" t="s">
        <v>63318</v>
      </c>
    </row>
    <row r="63074" spans="7:7">
      <c r="G63074" s="162" t="s">
        <v>63319</v>
      </c>
    </row>
    <row r="63075" spans="7:7">
      <c r="G63075" s="162" t="s">
        <v>63320</v>
      </c>
    </row>
    <row r="63076" spans="7:7">
      <c r="G63076" s="162" t="s">
        <v>63321</v>
      </c>
    </row>
    <row r="63077" spans="7:7">
      <c r="G63077" s="162" t="s">
        <v>63322</v>
      </c>
    </row>
    <row r="63078" spans="7:7">
      <c r="G63078" s="162" t="s">
        <v>63323</v>
      </c>
    </row>
    <row r="63079" spans="7:7">
      <c r="G63079" s="162" t="s">
        <v>63324</v>
      </c>
    </row>
    <row r="63080" spans="7:7">
      <c r="G63080" s="162" t="s">
        <v>63325</v>
      </c>
    </row>
    <row r="63081" spans="7:7">
      <c r="G63081" s="162" t="s">
        <v>63326</v>
      </c>
    </row>
    <row r="63082" spans="7:7">
      <c r="G63082" s="162" t="s">
        <v>63327</v>
      </c>
    </row>
    <row r="63083" spans="7:7">
      <c r="G63083" s="162" t="s">
        <v>63328</v>
      </c>
    </row>
    <row r="63084" spans="7:7">
      <c r="G63084" s="162" t="s">
        <v>63329</v>
      </c>
    </row>
    <row r="63085" spans="7:7">
      <c r="G63085" s="162" t="s">
        <v>63330</v>
      </c>
    </row>
    <row r="63086" spans="7:7">
      <c r="G63086" s="162" t="s">
        <v>63331</v>
      </c>
    </row>
    <row r="63087" spans="7:7">
      <c r="G63087" s="162" t="s">
        <v>63332</v>
      </c>
    </row>
    <row r="63088" spans="7:7">
      <c r="G63088" s="162" t="s">
        <v>63333</v>
      </c>
    </row>
    <row r="63089" spans="7:7">
      <c r="G63089" s="162" t="s">
        <v>63334</v>
      </c>
    </row>
    <row r="63090" spans="7:7">
      <c r="G63090" s="162" t="s">
        <v>63335</v>
      </c>
    </row>
    <row r="63091" spans="7:7">
      <c r="G63091" s="162" t="s">
        <v>63336</v>
      </c>
    </row>
    <row r="63092" spans="7:7">
      <c r="G63092" s="162" t="s">
        <v>63337</v>
      </c>
    </row>
    <row r="63093" spans="7:7">
      <c r="G63093" s="162" t="s">
        <v>63338</v>
      </c>
    </row>
    <row r="63094" spans="7:7">
      <c r="G63094" s="162" t="s">
        <v>63339</v>
      </c>
    </row>
    <row r="63095" spans="7:7">
      <c r="G63095" s="162" t="s">
        <v>63340</v>
      </c>
    </row>
    <row r="63096" spans="7:7">
      <c r="G63096" s="162" t="s">
        <v>63341</v>
      </c>
    </row>
    <row r="63097" spans="7:7">
      <c r="G63097" s="162" t="s">
        <v>63342</v>
      </c>
    </row>
    <row r="63098" spans="7:7">
      <c r="G63098" s="162" t="s">
        <v>63343</v>
      </c>
    </row>
    <row r="63099" spans="7:7">
      <c r="G63099" s="162" t="s">
        <v>63344</v>
      </c>
    </row>
    <row r="63100" spans="7:7">
      <c r="G63100" s="162" t="s">
        <v>63345</v>
      </c>
    </row>
    <row r="63101" spans="7:7">
      <c r="G63101" s="162" t="s">
        <v>63346</v>
      </c>
    </row>
    <row r="63102" spans="7:7">
      <c r="G63102" s="162" t="s">
        <v>63347</v>
      </c>
    </row>
    <row r="63103" spans="7:7">
      <c r="G63103" s="162" t="s">
        <v>63348</v>
      </c>
    </row>
    <row r="63104" spans="7:7">
      <c r="G63104" s="162" t="s">
        <v>63349</v>
      </c>
    </row>
    <row r="63105" spans="7:7">
      <c r="G63105" s="162" t="s">
        <v>63350</v>
      </c>
    </row>
    <row r="63106" spans="7:7">
      <c r="G63106" s="162" t="s">
        <v>63351</v>
      </c>
    </row>
    <row r="63107" spans="7:7">
      <c r="G63107" s="162" t="s">
        <v>63352</v>
      </c>
    </row>
    <row r="63108" spans="7:7">
      <c r="G63108" s="162" t="s">
        <v>63353</v>
      </c>
    </row>
    <row r="63109" spans="7:7">
      <c r="G63109" s="162" t="s">
        <v>63354</v>
      </c>
    </row>
    <row r="63110" spans="7:7">
      <c r="G63110" s="162" t="s">
        <v>63355</v>
      </c>
    </row>
    <row r="63111" spans="7:7">
      <c r="G63111" s="162" t="s">
        <v>63356</v>
      </c>
    </row>
    <row r="63112" spans="7:7">
      <c r="G63112" s="162" t="s">
        <v>63357</v>
      </c>
    </row>
    <row r="63113" spans="7:7">
      <c r="G63113" s="162" t="s">
        <v>63358</v>
      </c>
    </row>
    <row r="63114" spans="7:7">
      <c r="G63114" s="162" t="s">
        <v>63359</v>
      </c>
    </row>
    <row r="63115" spans="7:7">
      <c r="G63115" s="162" t="s">
        <v>63360</v>
      </c>
    </row>
    <row r="63116" spans="7:7">
      <c r="G63116" s="162" t="s">
        <v>63361</v>
      </c>
    </row>
    <row r="63117" spans="7:7">
      <c r="G63117" s="162" t="s">
        <v>63362</v>
      </c>
    </row>
    <row r="63118" spans="7:7">
      <c r="G63118" s="162" t="s">
        <v>63363</v>
      </c>
    </row>
    <row r="63119" spans="7:7">
      <c r="G63119" s="162" t="s">
        <v>63364</v>
      </c>
    </row>
    <row r="63120" spans="7:7">
      <c r="G63120" s="162" t="s">
        <v>63365</v>
      </c>
    </row>
    <row r="63121" spans="7:7">
      <c r="G63121" s="162" t="s">
        <v>63366</v>
      </c>
    </row>
    <row r="63122" spans="7:7">
      <c r="G63122" s="162" t="s">
        <v>63367</v>
      </c>
    </row>
    <row r="63123" spans="7:7">
      <c r="G63123" s="162" t="s">
        <v>63368</v>
      </c>
    </row>
    <row r="63124" spans="7:7">
      <c r="G63124" s="162" t="s">
        <v>63369</v>
      </c>
    </row>
    <row r="63125" spans="7:7">
      <c r="G63125" s="162" t="s">
        <v>63370</v>
      </c>
    </row>
    <row r="63126" spans="7:7">
      <c r="G63126" s="162" t="s">
        <v>63371</v>
      </c>
    </row>
    <row r="63127" spans="7:7">
      <c r="G63127" s="162" t="s">
        <v>63372</v>
      </c>
    </row>
    <row r="63128" spans="7:7">
      <c r="G63128" s="162" t="s">
        <v>63373</v>
      </c>
    </row>
    <row r="63129" spans="7:7">
      <c r="G63129" s="162" t="s">
        <v>63374</v>
      </c>
    </row>
    <row r="63130" spans="7:7">
      <c r="G63130" s="162" t="s">
        <v>63375</v>
      </c>
    </row>
    <row r="63131" spans="7:7">
      <c r="G63131" s="162" t="s">
        <v>63376</v>
      </c>
    </row>
    <row r="63132" spans="7:7">
      <c r="G63132" s="162" t="s">
        <v>63377</v>
      </c>
    </row>
    <row r="63133" spans="7:7">
      <c r="G63133" s="162" t="s">
        <v>63378</v>
      </c>
    </row>
    <row r="63134" spans="7:7">
      <c r="G63134" s="162" t="s">
        <v>63379</v>
      </c>
    </row>
    <row r="63135" spans="7:7">
      <c r="G63135" s="162" t="s">
        <v>63380</v>
      </c>
    </row>
    <row r="63136" spans="7:7">
      <c r="G63136" s="162" t="s">
        <v>63381</v>
      </c>
    </row>
    <row r="63137" spans="7:7">
      <c r="G63137" s="162" t="s">
        <v>63382</v>
      </c>
    </row>
    <row r="63138" spans="7:7">
      <c r="G63138" s="162" t="s">
        <v>63383</v>
      </c>
    </row>
    <row r="63139" spans="7:7">
      <c r="G63139" s="162" t="s">
        <v>63384</v>
      </c>
    </row>
    <row r="63140" spans="7:7">
      <c r="G63140" s="162" t="s">
        <v>63385</v>
      </c>
    </row>
    <row r="63141" spans="7:7">
      <c r="G63141" s="162" t="s">
        <v>63386</v>
      </c>
    </row>
    <row r="63142" spans="7:7">
      <c r="G63142" s="162" t="s">
        <v>63387</v>
      </c>
    </row>
    <row r="63143" spans="7:7">
      <c r="G63143" s="162" t="s">
        <v>63388</v>
      </c>
    </row>
    <row r="63144" spans="7:7">
      <c r="G63144" s="162" t="s">
        <v>63389</v>
      </c>
    </row>
    <row r="63145" spans="7:7">
      <c r="G63145" s="162" t="s">
        <v>63390</v>
      </c>
    </row>
    <row r="63146" spans="7:7">
      <c r="G63146" s="162" t="s">
        <v>63391</v>
      </c>
    </row>
    <row r="63147" spans="7:7">
      <c r="G63147" s="162" t="s">
        <v>63392</v>
      </c>
    </row>
    <row r="63148" spans="7:7">
      <c r="G63148" s="162" t="s">
        <v>63393</v>
      </c>
    </row>
    <row r="63149" spans="7:7">
      <c r="G63149" s="162" t="s">
        <v>63394</v>
      </c>
    </row>
    <row r="63150" spans="7:7">
      <c r="G63150" s="162" t="s">
        <v>63395</v>
      </c>
    </row>
    <row r="63151" spans="7:7">
      <c r="G63151" s="162" t="s">
        <v>63396</v>
      </c>
    </row>
    <row r="63152" spans="7:7">
      <c r="G63152" s="162" t="s">
        <v>63397</v>
      </c>
    </row>
    <row r="63153" spans="7:7">
      <c r="G63153" s="162" t="s">
        <v>63398</v>
      </c>
    </row>
    <row r="63154" spans="7:7">
      <c r="G63154" s="162" t="s">
        <v>63399</v>
      </c>
    </row>
    <row r="63155" spans="7:7">
      <c r="G63155" s="162" t="s">
        <v>63400</v>
      </c>
    </row>
    <row r="63156" spans="7:7">
      <c r="G63156" s="162" t="s">
        <v>63401</v>
      </c>
    </row>
    <row r="63157" spans="7:7">
      <c r="G63157" s="162" t="s">
        <v>63402</v>
      </c>
    </row>
    <row r="63158" spans="7:7">
      <c r="G63158" s="162" t="s">
        <v>63403</v>
      </c>
    </row>
    <row r="63159" spans="7:7">
      <c r="G63159" s="162" t="s">
        <v>63404</v>
      </c>
    </row>
    <row r="63160" spans="7:7">
      <c r="G63160" s="162" t="s">
        <v>63405</v>
      </c>
    </row>
    <row r="63161" spans="7:7">
      <c r="G63161" s="162" t="s">
        <v>63406</v>
      </c>
    </row>
    <row r="63162" spans="7:7">
      <c r="G63162" s="162" t="s">
        <v>63407</v>
      </c>
    </row>
    <row r="63163" spans="7:7">
      <c r="G63163" s="162" t="s">
        <v>63408</v>
      </c>
    </row>
    <row r="63164" spans="7:7">
      <c r="G63164" s="162" t="s">
        <v>63409</v>
      </c>
    </row>
    <row r="63165" spans="7:7">
      <c r="G63165" s="162" t="s">
        <v>63410</v>
      </c>
    </row>
    <row r="63166" spans="7:7">
      <c r="G63166" s="162" t="s">
        <v>63411</v>
      </c>
    </row>
    <row r="63167" spans="7:7">
      <c r="G63167" s="162" t="s">
        <v>63412</v>
      </c>
    </row>
    <row r="63168" spans="7:7">
      <c r="G63168" s="162" t="s">
        <v>63413</v>
      </c>
    </row>
    <row r="63169" spans="7:7">
      <c r="G63169" s="162" t="s">
        <v>63414</v>
      </c>
    </row>
    <row r="63170" spans="7:7">
      <c r="G63170" s="162" t="s">
        <v>63415</v>
      </c>
    </row>
    <row r="63171" spans="7:7">
      <c r="G63171" s="162" t="s">
        <v>63416</v>
      </c>
    </row>
    <row r="63172" spans="7:7">
      <c r="G63172" s="162" t="s">
        <v>63417</v>
      </c>
    </row>
    <row r="63173" spans="7:7">
      <c r="G63173" s="162" t="s">
        <v>63418</v>
      </c>
    </row>
    <row r="63174" spans="7:7">
      <c r="G63174" s="162" t="s">
        <v>63419</v>
      </c>
    </row>
    <row r="63175" spans="7:7">
      <c r="G63175" s="162" t="s">
        <v>63420</v>
      </c>
    </row>
    <row r="63176" spans="7:7">
      <c r="G63176" s="162" t="s">
        <v>63421</v>
      </c>
    </row>
    <row r="63177" spans="7:7">
      <c r="G63177" s="162" t="s">
        <v>63422</v>
      </c>
    </row>
    <row r="63178" spans="7:7">
      <c r="G63178" s="162" t="s">
        <v>63423</v>
      </c>
    </row>
    <row r="63179" spans="7:7">
      <c r="G63179" s="162" t="s">
        <v>63424</v>
      </c>
    </row>
    <row r="63180" spans="7:7">
      <c r="G63180" s="162" t="s">
        <v>63425</v>
      </c>
    </row>
    <row r="63181" spans="7:7">
      <c r="G63181" s="162" t="s">
        <v>63426</v>
      </c>
    </row>
    <row r="63182" spans="7:7">
      <c r="G63182" s="162" t="s">
        <v>63427</v>
      </c>
    </row>
    <row r="63183" spans="7:7">
      <c r="G63183" s="162" t="s">
        <v>63428</v>
      </c>
    </row>
    <row r="63184" spans="7:7">
      <c r="G63184" s="162" t="s">
        <v>63429</v>
      </c>
    </row>
    <row r="63185" spans="7:7">
      <c r="G63185" s="162" t="s">
        <v>63430</v>
      </c>
    </row>
    <row r="63186" spans="7:7">
      <c r="G63186" s="162" t="s">
        <v>63431</v>
      </c>
    </row>
    <row r="63187" spans="7:7">
      <c r="G63187" s="162" t="s">
        <v>63432</v>
      </c>
    </row>
    <row r="63188" spans="7:7">
      <c r="G63188" s="162" t="s">
        <v>63433</v>
      </c>
    </row>
    <row r="63189" spans="7:7">
      <c r="G63189" s="162" t="s">
        <v>63434</v>
      </c>
    </row>
    <row r="63190" spans="7:7">
      <c r="G63190" s="162" t="s">
        <v>63435</v>
      </c>
    </row>
    <row r="63191" spans="7:7">
      <c r="G63191" s="162" t="s">
        <v>63436</v>
      </c>
    </row>
    <row r="63192" spans="7:7">
      <c r="G63192" s="162" t="s">
        <v>63437</v>
      </c>
    </row>
    <row r="63193" spans="7:7">
      <c r="G63193" s="162" t="s">
        <v>63438</v>
      </c>
    </row>
    <row r="63194" spans="7:7">
      <c r="G63194" s="162" t="s">
        <v>63439</v>
      </c>
    </row>
    <row r="63195" spans="7:7">
      <c r="G63195" s="162" t="s">
        <v>63440</v>
      </c>
    </row>
    <row r="63196" spans="7:7">
      <c r="G63196" s="162" t="s">
        <v>63441</v>
      </c>
    </row>
    <row r="63197" spans="7:7">
      <c r="G63197" s="162" t="s">
        <v>63442</v>
      </c>
    </row>
    <row r="63198" spans="7:7">
      <c r="G63198" s="162" t="s">
        <v>63443</v>
      </c>
    </row>
    <row r="63199" spans="7:7">
      <c r="G63199" s="162" t="s">
        <v>63444</v>
      </c>
    </row>
    <row r="63200" spans="7:7">
      <c r="G63200" s="162" t="s">
        <v>63445</v>
      </c>
    </row>
    <row r="63201" spans="7:7">
      <c r="G63201" s="162" t="s">
        <v>63446</v>
      </c>
    </row>
    <row r="63202" spans="7:7">
      <c r="G63202" s="162" t="s">
        <v>63447</v>
      </c>
    </row>
    <row r="63203" spans="7:7">
      <c r="G63203" s="162" t="s">
        <v>63448</v>
      </c>
    </row>
    <row r="63204" spans="7:7">
      <c r="G63204" s="162" t="s">
        <v>63449</v>
      </c>
    </row>
    <row r="63205" spans="7:7">
      <c r="G63205" s="162" t="s">
        <v>63450</v>
      </c>
    </row>
    <row r="63206" spans="7:7">
      <c r="G63206" s="162" t="s">
        <v>63451</v>
      </c>
    </row>
    <row r="63207" spans="7:7">
      <c r="G63207" s="162" t="s">
        <v>63452</v>
      </c>
    </row>
    <row r="63208" spans="7:7">
      <c r="G63208" s="162" t="s">
        <v>63453</v>
      </c>
    </row>
    <row r="63209" spans="7:7">
      <c r="G63209" s="162" t="s">
        <v>63454</v>
      </c>
    </row>
    <row r="63210" spans="7:7">
      <c r="G63210" s="162" t="s">
        <v>63455</v>
      </c>
    </row>
    <row r="63211" spans="7:7">
      <c r="G63211" s="162" t="s">
        <v>63456</v>
      </c>
    </row>
    <row r="63212" spans="7:7">
      <c r="G63212" s="162" t="s">
        <v>63457</v>
      </c>
    </row>
    <row r="63213" spans="7:7">
      <c r="G63213" s="162" t="s">
        <v>63458</v>
      </c>
    </row>
    <row r="63214" spans="7:7">
      <c r="G63214" s="162" t="s">
        <v>63459</v>
      </c>
    </row>
    <row r="63215" spans="7:7">
      <c r="G63215" s="162" t="s">
        <v>63460</v>
      </c>
    </row>
    <row r="63216" spans="7:7">
      <c r="G63216" s="162" t="s">
        <v>63461</v>
      </c>
    </row>
    <row r="63217" spans="7:7">
      <c r="G63217" s="162" t="s">
        <v>63462</v>
      </c>
    </row>
    <row r="63218" spans="7:7">
      <c r="G63218" s="162" t="s">
        <v>63463</v>
      </c>
    </row>
    <row r="63219" spans="7:7">
      <c r="G63219" s="162" t="s">
        <v>63464</v>
      </c>
    </row>
    <row r="63220" spans="7:7">
      <c r="G63220" s="162" t="s">
        <v>63465</v>
      </c>
    </row>
    <row r="63221" spans="7:7">
      <c r="G63221" s="162" t="s">
        <v>63466</v>
      </c>
    </row>
    <row r="63222" spans="7:7">
      <c r="G63222" s="162" t="s">
        <v>63467</v>
      </c>
    </row>
    <row r="63223" spans="7:7">
      <c r="G63223" s="162" t="s">
        <v>63468</v>
      </c>
    </row>
    <row r="63224" spans="7:7">
      <c r="G63224" s="162" t="s">
        <v>63469</v>
      </c>
    </row>
    <row r="63225" spans="7:7">
      <c r="G63225" s="162" t="s">
        <v>63470</v>
      </c>
    </row>
    <row r="63226" spans="7:7">
      <c r="G63226" s="162" t="s">
        <v>63471</v>
      </c>
    </row>
    <row r="63227" spans="7:7">
      <c r="G63227" s="162" t="s">
        <v>63472</v>
      </c>
    </row>
    <row r="63228" spans="7:7">
      <c r="G63228" s="162" t="s">
        <v>63473</v>
      </c>
    </row>
    <row r="63229" spans="7:7">
      <c r="G63229" s="162" t="s">
        <v>63474</v>
      </c>
    </row>
    <row r="63230" spans="7:7">
      <c r="G63230" s="162" t="s">
        <v>63475</v>
      </c>
    </row>
    <row r="63231" spans="7:7">
      <c r="G63231" s="162" t="s">
        <v>63476</v>
      </c>
    </row>
    <row r="63232" spans="7:7">
      <c r="G63232" s="162" t="s">
        <v>63477</v>
      </c>
    </row>
    <row r="63233" spans="7:7">
      <c r="G63233" s="162" t="s">
        <v>63478</v>
      </c>
    </row>
    <row r="63234" spans="7:7">
      <c r="G63234" s="162" t="s">
        <v>63479</v>
      </c>
    </row>
    <row r="63235" spans="7:7">
      <c r="G63235" s="162" t="s">
        <v>63480</v>
      </c>
    </row>
    <row r="63236" spans="7:7">
      <c r="G63236" s="162" t="s">
        <v>63481</v>
      </c>
    </row>
    <row r="63237" spans="7:7">
      <c r="G63237" s="162" t="s">
        <v>63482</v>
      </c>
    </row>
    <row r="63238" spans="7:7">
      <c r="G63238" s="162" t="s">
        <v>63483</v>
      </c>
    </row>
    <row r="63239" spans="7:7">
      <c r="G63239" s="162" t="s">
        <v>63484</v>
      </c>
    </row>
    <row r="63240" spans="7:7">
      <c r="G63240" s="162" t="s">
        <v>63485</v>
      </c>
    </row>
    <row r="63241" spans="7:7">
      <c r="G63241" s="162" t="s">
        <v>63486</v>
      </c>
    </row>
    <row r="63242" spans="7:7">
      <c r="G63242" s="162" t="s">
        <v>63487</v>
      </c>
    </row>
    <row r="63243" spans="7:7">
      <c r="G63243" s="162" t="s">
        <v>63488</v>
      </c>
    </row>
    <row r="63244" spans="7:7">
      <c r="G63244" s="162" t="s">
        <v>63489</v>
      </c>
    </row>
    <row r="63245" spans="7:7">
      <c r="G63245" s="162" t="s">
        <v>63490</v>
      </c>
    </row>
    <row r="63246" spans="7:7">
      <c r="G63246" s="162" t="s">
        <v>63491</v>
      </c>
    </row>
    <row r="63247" spans="7:7">
      <c r="G63247" s="162" t="s">
        <v>63492</v>
      </c>
    </row>
    <row r="63248" spans="7:7">
      <c r="G63248" s="162" t="s">
        <v>63493</v>
      </c>
    </row>
    <row r="63249" spans="7:7">
      <c r="G63249" s="162" t="s">
        <v>63494</v>
      </c>
    </row>
    <row r="63250" spans="7:7">
      <c r="G63250" s="162" t="s">
        <v>63495</v>
      </c>
    </row>
    <row r="63251" spans="7:7">
      <c r="G63251" s="162" t="s">
        <v>63496</v>
      </c>
    </row>
    <row r="63252" spans="7:7">
      <c r="G63252" s="162" t="s">
        <v>63497</v>
      </c>
    </row>
    <row r="63253" spans="7:7">
      <c r="G63253" s="162" t="s">
        <v>63498</v>
      </c>
    </row>
    <row r="63254" spans="7:7">
      <c r="G63254" s="162" t="s">
        <v>63499</v>
      </c>
    </row>
    <row r="63255" spans="7:7">
      <c r="G63255" s="162" t="s">
        <v>63500</v>
      </c>
    </row>
    <row r="63256" spans="7:7">
      <c r="G63256" s="162" t="s">
        <v>63501</v>
      </c>
    </row>
    <row r="63257" spans="7:7">
      <c r="G63257" s="162" t="s">
        <v>63502</v>
      </c>
    </row>
    <row r="63258" spans="7:7">
      <c r="G63258" s="162" t="s">
        <v>63503</v>
      </c>
    </row>
    <row r="63259" spans="7:7">
      <c r="G63259" s="162" t="s">
        <v>63504</v>
      </c>
    </row>
    <row r="63260" spans="7:7">
      <c r="G63260" s="162" t="s">
        <v>63505</v>
      </c>
    </row>
    <row r="63261" spans="7:7">
      <c r="G63261" s="162" t="s">
        <v>63506</v>
      </c>
    </row>
    <row r="63262" spans="7:7">
      <c r="G63262" s="162" t="s">
        <v>63507</v>
      </c>
    </row>
    <row r="63263" spans="7:7">
      <c r="G63263" s="162" t="s">
        <v>63508</v>
      </c>
    </row>
    <row r="63264" spans="7:7">
      <c r="G63264" s="162" t="s">
        <v>63509</v>
      </c>
    </row>
    <row r="63265" spans="7:7">
      <c r="G63265" s="162" t="s">
        <v>63510</v>
      </c>
    </row>
    <row r="63266" spans="7:7">
      <c r="G63266" s="162" t="s">
        <v>63511</v>
      </c>
    </row>
    <row r="63267" spans="7:7">
      <c r="G63267" s="162" t="s">
        <v>63512</v>
      </c>
    </row>
    <row r="63268" spans="7:7">
      <c r="G63268" s="162" t="s">
        <v>63513</v>
      </c>
    </row>
    <row r="63269" spans="7:7">
      <c r="G63269" s="162" t="s">
        <v>63514</v>
      </c>
    </row>
    <row r="63270" spans="7:7">
      <c r="G63270" s="162" t="s">
        <v>63515</v>
      </c>
    </row>
    <row r="63271" spans="7:7">
      <c r="G63271" s="162" t="s">
        <v>63516</v>
      </c>
    </row>
    <row r="63272" spans="7:7">
      <c r="G63272" s="162" t="s">
        <v>63517</v>
      </c>
    </row>
    <row r="63273" spans="7:7">
      <c r="G63273" s="162" t="s">
        <v>63518</v>
      </c>
    </row>
    <row r="63274" spans="7:7">
      <c r="G63274" s="162" t="s">
        <v>63519</v>
      </c>
    </row>
    <row r="63275" spans="7:7">
      <c r="G63275" s="162" t="s">
        <v>63520</v>
      </c>
    </row>
    <row r="63276" spans="7:7">
      <c r="G63276" s="162" t="s">
        <v>63521</v>
      </c>
    </row>
    <row r="63277" spans="7:7">
      <c r="G63277" s="162" t="s">
        <v>63522</v>
      </c>
    </row>
    <row r="63278" spans="7:7">
      <c r="G63278" s="162" t="s">
        <v>63523</v>
      </c>
    </row>
    <row r="63279" spans="7:7">
      <c r="G63279" s="162" t="s">
        <v>63524</v>
      </c>
    </row>
    <row r="63280" spans="7:7">
      <c r="G63280" s="162" t="s">
        <v>63525</v>
      </c>
    </row>
    <row r="63281" spans="7:7">
      <c r="G63281" s="162" t="s">
        <v>63526</v>
      </c>
    </row>
    <row r="63282" spans="7:7">
      <c r="G63282" s="162" t="s">
        <v>63527</v>
      </c>
    </row>
    <row r="63283" spans="7:7">
      <c r="G63283" s="162" t="s">
        <v>63528</v>
      </c>
    </row>
    <row r="63284" spans="7:7">
      <c r="G63284" s="162" t="s">
        <v>63529</v>
      </c>
    </row>
    <row r="63285" spans="7:7">
      <c r="G63285" s="162" t="s">
        <v>63530</v>
      </c>
    </row>
    <row r="63286" spans="7:7">
      <c r="G63286" s="162" t="s">
        <v>63531</v>
      </c>
    </row>
    <row r="63287" spans="7:7">
      <c r="G63287" s="162" t="s">
        <v>63532</v>
      </c>
    </row>
    <row r="63288" spans="7:7">
      <c r="G63288" s="162" t="s">
        <v>63533</v>
      </c>
    </row>
    <row r="63289" spans="7:7">
      <c r="G63289" s="162" t="s">
        <v>63534</v>
      </c>
    </row>
    <row r="63290" spans="7:7">
      <c r="G63290" s="162" t="s">
        <v>63535</v>
      </c>
    </row>
    <row r="63291" spans="7:7">
      <c r="G63291" s="162" t="s">
        <v>63536</v>
      </c>
    </row>
    <row r="63292" spans="7:7">
      <c r="G63292" s="162" t="s">
        <v>63537</v>
      </c>
    </row>
    <row r="63293" spans="7:7">
      <c r="G63293" s="162" t="s">
        <v>63538</v>
      </c>
    </row>
    <row r="63294" spans="7:7">
      <c r="G63294" s="162" t="s">
        <v>63539</v>
      </c>
    </row>
    <row r="63295" spans="7:7">
      <c r="G63295" s="162" t="s">
        <v>63540</v>
      </c>
    </row>
    <row r="63296" spans="7:7">
      <c r="G63296" s="162" t="s">
        <v>63541</v>
      </c>
    </row>
    <row r="63297" spans="7:7">
      <c r="G63297" s="162" t="s">
        <v>63542</v>
      </c>
    </row>
    <row r="63298" spans="7:7">
      <c r="G63298" s="162" t="s">
        <v>63543</v>
      </c>
    </row>
    <row r="63299" spans="7:7">
      <c r="G63299" s="162" t="s">
        <v>63544</v>
      </c>
    </row>
    <row r="63300" spans="7:7">
      <c r="G63300" s="162" t="s">
        <v>63545</v>
      </c>
    </row>
    <row r="63301" spans="7:7">
      <c r="G63301" s="162" t="s">
        <v>63546</v>
      </c>
    </row>
    <row r="63302" spans="7:7">
      <c r="G63302" s="162" t="s">
        <v>63547</v>
      </c>
    </row>
    <row r="63303" spans="7:7">
      <c r="G63303" s="162" t="s">
        <v>63548</v>
      </c>
    </row>
    <row r="63304" spans="7:7">
      <c r="G63304" s="162" t="s">
        <v>63549</v>
      </c>
    </row>
    <row r="63305" spans="7:7">
      <c r="G63305" s="162" t="s">
        <v>63550</v>
      </c>
    </row>
    <row r="63306" spans="7:7">
      <c r="G63306" s="162" t="s">
        <v>63551</v>
      </c>
    </row>
    <row r="63307" spans="7:7">
      <c r="G63307" s="162" t="s">
        <v>63552</v>
      </c>
    </row>
    <row r="63308" spans="7:7">
      <c r="G63308" s="162" t="s">
        <v>63553</v>
      </c>
    </row>
    <row r="63309" spans="7:7">
      <c r="G63309" s="162" t="s">
        <v>63554</v>
      </c>
    </row>
    <row r="63310" spans="7:7">
      <c r="G63310" s="162" t="s">
        <v>63555</v>
      </c>
    </row>
    <row r="63311" spans="7:7">
      <c r="G63311" s="162" t="s">
        <v>63556</v>
      </c>
    </row>
    <row r="63312" spans="7:7">
      <c r="G63312" s="162" t="s">
        <v>63557</v>
      </c>
    </row>
    <row r="63313" spans="7:7">
      <c r="G63313" s="162" t="s">
        <v>63558</v>
      </c>
    </row>
    <row r="63314" spans="7:7">
      <c r="G63314" s="162" t="s">
        <v>63559</v>
      </c>
    </row>
    <row r="63315" spans="7:7">
      <c r="G63315" s="162" t="s">
        <v>63560</v>
      </c>
    </row>
    <row r="63316" spans="7:7">
      <c r="G63316" s="162" t="s">
        <v>63561</v>
      </c>
    </row>
    <row r="63317" spans="7:7">
      <c r="G63317" s="162" t="s">
        <v>63562</v>
      </c>
    </row>
    <row r="63318" spans="7:7">
      <c r="G63318" s="162" t="s">
        <v>63563</v>
      </c>
    </row>
    <row r="63319" spans="7:7">
      <c r="G63319" s="162" t="s">
        <v>63564</v>
      </c>
    </row>
    <row r="63320" spans="7:7">
      <c r="G63320" s="162" t="s">
        <v>63565</v>
      </c>
    </row>
    <row r="63321" spans="7:7">
      <c r="G63321" s="162" t="s">
        <v>63566</v>
      </c>
    </row>
    <row r="63322" spans="7:7">
      <c r="G63322" s="162" t="s">
        <v>63567</v>
      </c>
    </row>
    <row r="63323" spans="7:7">
      <c r="G63323" s="162" t="s">
        <v>63568</v>
      </c>
    </row>
    <row r="63324" spans="7:7">
      <c r="G63324" s="162" t="s">
        <v>63569</v>
      </c>
    </row>
    <row r="63325" spans="7:7">
      <c r="G63325" s="162" t="s">
        <v>63570</v>
      </c>
    </row>
    <row r="63326" spans="7:7">
      <c r="G63326" s="162" t="s">
        <v>63571</v>
      </c>
    </row>
    <row r="63327" spans="7:7">
      <c r="G63327" s="162" t="s">
        <v>63572</v>
      </c>
    </row>
    <row r="63328" spans="7:7">
      <c r="G63328" s="162" t="s">
        <v>63573</v>
      </c>
    </row>
    <row r="63329" spans="7:7">
      <c r="G63329" s="162" t="s">
        <v>63574</v>
      </c>
    </row>
    <row r="63330" spans="7:7">
      <c r="G63330" s="162" t="s">
        <v>63575</v>
      </c>
    </row>
    <row r="63331" spans="7:7">
      <c r="G63331" s="162" t="s">
        <v>63576</v>
      </c>
    </row>
    <row r="63332" spans="7:7">
      <c r="G63332" s="162" t="s">
        <v>63577</v>
      </c>
    </row>
    <row r="63333" spans="7:7">
      <c r="G63333" s="162" t="s">
        <v>63578</v>
      </c>
    </row>
    <row r="63334" spans="7:7">
      <c r="G63334" s="162" t="s">
        <v>63579</v>
      </c>
    </row>
    <row r="63335" spans="7:7">
      <c r="G63335" s="162" t="s">
        <v>63580</v>
      </c>
    </row>
    <row r="63336" spans="7:7">
      <c r="G63336" s="162" t="s">
        <v>63581</v>
      </c>
    </row>
    <row r="63337" spans="7:7">
      <c r="G63337" s="162" t="s">
        <v>63582</v>
      </c>
    </row>
    <row r="63338" spans="7:7">
      <c r="G63338" s="162" t="s">
        <v>63583</v>
      </c>
    </row>
    <row r="63339" spans="7:7">
      <c r="G63339" s="162" t="s">
        <v>63584</v>
      </c>
    </row>
    <row r="63340" spans="7:7">
      <c r="G63340" s="162" t="s">
        <v>63585</v>
      </c>
    </row>
    <row r="63341" spans="7:7">
      <c r="G63341" s="162" t="s">
        <v>63586</v>
      </c>
    </row>
    <row r="63342" spans="7:7">
      <c r="G63342" s="162" t="s">
        <v>63587</v>
      </c>
    </row>
    <row r="63343" spans="7:7">
      <c r="G63343" s="162" t="s">
        <v>63588</v>
      </c>
    </row>
    <row r="63344" spans="7:7">
      <c r="G63344" s="162" t="s">
        <v>63589</v>
      </c>
    </row>
    <row r="63345" spans="7:7">
      <c r="G63345" s="162" t="s">
        <v>63590</v>
      </c>
    </row>
    <row r="63346" spans="7:7">
      <c r="G63346" s="162" t="s">
        <v>63591</v>
      </c>
    </row>
    <row r="63347" spans="7:7">
      <c r="G63347" s="162" t="s">
        <v>63592</v>
      </c>
    </row>
    <row r="63348" spans="7:7">
      <c r="G63348" s="162" t="s">
        <v>63593</v>
      </c>
    </row>
    <row r="63349" spans="7:7">
      <c r="G63349" s="162" t="s">
        <v>63594</v>
      </c>
    </row>
    <row r="63350" spans="7:7">
      <c r="G63350" s="162" t="s">
        <v>63595</v>
      </c>
    </row>
    <row r="63351" spans="7:7">
      <c r="G63351" s="162" t="s">
        <v>63596</v>
      </c>
    </row>
    <row r="63352" spans="7:7">
      <c r="G63352" s="162" t="s">
        <v>63597</v>
      </c>
    </row>
    <row r="63353" spans="7:7">
      <c r="G63353" s="162" t="s">
        <v>63598</v>
      </c>
    </row>
    <row r="63354" spans="7:7">
      <c r="G63354" s="162" t="s">
        <v>63599</v>
      </c>
    </row>
    <row r="63355" spans="7:7">
      <c r="G63355" s="162" t="s">
        <v>63600</v>
      </c>
    </row>
    <row r="63356" spans="7:7">
      <c r="G63356" s="162" t="s">
        <v>63601</v>
      </c>
    </row>
    <row r="63357" spans="7:7">
      <c r="G63357" s="162" t="s">
        <v>63602</v>
      </c>
    </row>
    <row r="63358" spans="7:7">
      <c r="G63358" s="162" t="s">
        <v>63603</v>
      </c>
    </row>
    <row r="63359" spans="7:7">
      <c r="G63359" s="162" t="s">
        <v>63604</v>
      </c>
    </row>
    <row r="63360" spans="7:7">
      <c r="G63360" s="162" t="s">
        <v>63605</v>
      </c>
    </row>
    <row r="63361" spans="7:7">
      <c r="G63361" s="162" t="s">
        <v>63606</v>
      </c>
    </row>
    <row r="63362" spans="7:7">
      <c r="G63362" s="162" t="s">
        <v>63607</v>
      </c>
    </row>
    <row r="63363" spans="7:7">
      <c r="G63363" s="162" t="s">
        <v>63608</v>
      </c>
    </row>
    <row r="63364" spans="7:7">
      <c r="G63364" s="162" t="s">
        <v>63609</v>
      </c>
    </row>
    <row r="63365" spans="7:7">
      <c r="G63365" s="162" t="s">
        <v>63610</v>
      </c>
    </row>
    <row r="63366" spans="7:7">
      <c r="G63366" s="162" t="s">
        <v>63611</v>
      </c>
    </row>
    <row r="63367" spans="7:7">
      <c r="G63367" s="162" t="s">
        <v>63612</v>
      </c>
    </row>
    <row r="63368" spans="7:7">
      <c r="G63368" s="162" t="s">
        <v>63613</v>
      </c>
    </row>
    <row r="63369" spans="7:7">
      <c r="G63369" s="162" t="s">
        <v>63614</v>
      </c>
    </row>
    <row r="63370" spans="7:7">
      <c r="G63370" s="162" t="s">
        <v>63615</v>
      </c>
    </row>
    <row r="63371" spans="7:7">
      <c r="G63371" s="162" t="s">
        <v>63616</v>
      </c>
    </row>
    <row r="63372" spans="7:7">
      <c r="G63372" s="162" t="s">
        <v>63617</v>
      </c>
    </row>
    <row r="63373" spans="7:7">
      <c r="G63373" s="162" t="s">
        <v>63618</v>
      </c>
    </row>
    <row r="63374" spans="7:7">
      <c r="G63374" s="162" t="s">
        <v>63619</v>
      </c>
    </row>
    <row r="63375" spans="7:7">
      <c r="G63375" s="162" t="s">
        <v>63620</v>
      </c>
    </row>
    <row r="63376" spans="7:7">
      <c r="G63376" s="162" t="s">
        <v>63621</v>
      </c>
    </row>
    <row r="63377" spans="7:7">
      <c r="G63377" s="162" t="s">
        <v>63622</v>
      </c>
    </row>
    <row r="63378" spans="7:7">
      <c r="G63378" s="162" t="s">
        <v>63623</v>
      </c>
    </row>
    <row r="63379" spans="7:7">
      <c r="G63379" s="162" t="s">
        <v>63624</v>
      </c>
    </row>
    <row r="63380" spans="7:7">
      <c r="G63380" s="162" t="s">
        <v>63625</v>
      </c>
    </row>
    <row r="63381" spans="7:7">
      <c r="G63381" s="162" t="s">
        <v>63626</v>
      </c>
    </row>
    <row r="63382" spans="7:7">
      <c r="G63382" s="162" t="s">
        <v>63627</v>
      </c>
    </row>
    <row r="63383" spans="7:7">
      <c r="G63383" s="162" t="s">
        <v>63628</v>
      </c>
    </row>
    <row r="63384" spans="7:7">
      <c r="G63384" s="162" t="s">
        <v>63629</v>
      </c>
    </row>
    <row r="63385" spans="7:7">
      <c r="G63385" s="162" t="s">
        <v>63630</v>
      </c>
    </row>
    <row r="63386" spans="7:7">
      <c r="G63386" s="162" t="s">
        <v>63631</v>
      </c>
    </row>
    <row r="63387" spans="7:7">
      <c r="G63387" s="162" t="s">
        <v>63632</v>
      </c>
    </row>
    <row r="63388" spans="7:7">
      <c r="G63388" s="162" t="s">
        <v>63633</v>
      </c>
    </row>
    <row r="63389" spans="7:7">
      <c r="G63389" s="162" t="s">
        <v>63634</v>
      </c>
    </row>
    <row r="63390" spans="7:7">
      <c r="G63390" s="162" t="s">
        <v>63635</v>
      </c>
    </row>
    <row r="63391" spans="7:7">
      <c r="G63391" s="162" t="s">
        <v>63636</v>
      </c>
    </row>
    <row r="63392" spans="7:7">
      <c r="G63392" s="162" t="s">
        <v>63637</v>
      </c>
    </row>
    <row r="63393" spans="7:7">
      <c r="G63393" s="162" t="s">
        <v>63638</v>
      </c>
    </row>
    <row r="63394" spans="7:7">
      <c r="G63394" s="162" t="s">
        <v>63639</v>
      </c>
    </row>
    <row r="63395" spans="7:7">
      <c r="G63395" s="162" t="s">
        <v>63640</v>
      </c>
    </row>
    <row r="63396" spans="7:7">
      <c r="G63396" s="162" t="s">
        <v>63641</v>
      </c>
    </row>
    <row r="63397" spans="7:7">
      <c r="G63397" s="162" t="s">
        <v>63642</v>
      </c>
    </row>
    <row r="63398" spans="7:7">
      <c r="G63398" s="162" t="s">
        <v>63643</v>
      </c>
    </row>
    <row r="63399" spans="7:7">
      <c r="G63399" s="162" t="s">
        <v>63644</v>
      </c>
    </row>
    <row r="63400" spans="7:7">
      <c r="G63400" s="162" t="s">
        <v>63645</v>
      </c>
    </row>
    <row r="63401" spans="7:7">
      <c r="G63401" s="162" t="s">
        <v>63646</v>
      </c>
    </row>
    <row r="63402" spans="7:7">
      <c r="G63402" s="162" t="s">
        <v>63647</v>
      </c>
    </row>
    <row r="63403" spans="7:7">
      <c r="G63403" s="162" t="s">
        <v>63648</v>
      </c>
    </row>
    <row r="63404" spans="7:7">
      <c r="G63404" s="162" t="s">
        <v>63649</v>
      </c>
    </row>
    <row r="63405" spans="7:7">
      <c r="G63405" s="162" t="s">
        <v>63650</v>
      </c>
    </row>
    <row r="63406" spans="7:7">
      <c r="G63406" s="162" t="s">
        <v>63651</v>
      </c>
    </row>
    <row r="63407" spans="7:7">
      <c r="G63407" s="162" t="s">
        <v>63652</v>
      </c>
    </row>
    <row r="63408" spans="7:7">
      <c r="G63408" s="162" t="s">
        <v>63653</v>
      </c>
    </row>
    <row r="63409" spans="7:7">
      <c r="G63409" s="162" t="s">
        <v>63654</v>
      </c>
    </row>
    <row r="63410" spans="7:7">
      <c r="G63410" s="162" t="s">
        <v>63655</v>
      </c>
    </row>
    <row r="63411" spans="7:7">
      <c r="G63411" s="162" t="s">
        <v>63656</v>
      </c>
    </row>
    <row r="63412" spans="7:7">
      <c r="G63412" s="162" t="s">
        <v>63657</v>
      </c>
    </row>
    <row r="63413" spans="7:7">
      <c r="G63413" s="162" t="s">
        <v>63658</v>
      </c>
    </row>
    <row r="63414" spans="7:7">
      <c r="G63414" s="162" t="s">
        <v>63659</v>
      </c>
    </row>
    <row r="63415" spans="7:7">
      <c r="G63415" s="162" t="s">
        <v>63660</v>
      </c>
    </row>
    <row r="63416" spans="7:7">
      <c r="G63416" s="162" t="s">
        <v>63661</v>
      </c>
    </row>
    <row r="63417" spans="7:7">
      <c r="G63417" s="162" t="s">
        <v>63662</v>
      </c>
    </row>
    <row r="63418" spans="7:7">
      <c r="G63418" s="162" t="s">
        <v>63663</v>
      </c>
    </row>
    <row r="63419" spans="7:7">
      <c r="G63419" s="162" t="s">
        <v>63664</v>
      </c>
    </row>
    <row r="63420" spans="7:7">
      <c r="G63420" s="162" t="s">
        <v>63665</v>
      </c>
    </row>
    <row r="63421" spans="7:7">
      <c r="G63421" s="162" t="s">
        <v>63666</v>
      </c>
    </row>
    <row r="63422" spans="7:7">
      <c r="G63422" s="162" t="s">
        <v>63667</v>
      </c>
    </row>
    <row r="63423" spans="7:7">
      <c r="G63423" s="162" t="s">
        <v>63668</v>
      </c>
    </row>
    <row r="63424" spans="7:7">
      <c r="G63424" s="162" t="s">
        <v>63669</v>
      </c>
    </row>
    <row r="63425" spans="7:7">
      <c r="G63425" s="162" t="s">
        <v>63670</v>
      </c>
    </row>
    <row r="63426" spans="7:7">
      <c r="G63426" s="162" t="s">
        <v>63671</v>
      </c>
    </row>
    <row r="63427" spans="7:7">
      <c r="G63427" s="162" t="s">
        <v>63672</v>
      </c>
    </row>
    <row r="63428" spans="7:7">
      <c r="G63428" s="162" t="s">
        <v>63673</v>
      </c>
    </row>
    <row r="63429" spans="7:7">
      <c r="G63429" s="162" t="s">
        <v>63674</v>
      </c>
    </row>
    <row r="63430" spans="7:7">
      <c r="G63430" s="162" t="s">
        <v>63675</v>
      </c>
    </row>
    <row r="63431" spans="7:7">
      <c r="G63431" s="162" t="s">
        <v>63676</v>
      </c>
    </row>
    <row r="63432" spans="7:7">
      <c r="G63432" s="162" t="s">
        <v>63677</v>
      </c>
    </row>
    <row r="63433" spans="7:7">
      <c r="G63433" s="162" t="s">
        <v>63678</v>
      </c>
    </row>
    <row r="63434" spans="7:7">
      <c r="G63434" s="162" t="s">
        <v>63679</v>
      </c>
    </row>
    <row r="63435" spans="7:7">
      <c r="G63435" s="162" t="s">
        <v>63680</v>
      </c>
    </row>
    <row r="63436" spans="7:7">
      <c r="G63436" s="162" t="s">
        <v>63681</v>
      </c>
    </row>
    <row r="63437" spans="7:7">
      <c r="G63437" s="162" t="s">
        <v>63682</v>
      </c>
    </row>
    <row r="63438" spans="7:7">
      <c r="G63438" s="162" t="s">
        <v>63683</v>
      </c>
    </row>
    <row r="63439" spans="7:7">
      <c r="G63439" s="162" t="s">
        <v>63684</v>
      </c>
    </row>
    <row r="63440" spans="7:7">
      <c r="G63440" s="162" t="s">
        <v>63685</v>
      </c>
    </row>
    <row r="63441" spans="7:7">
      <c r="G63441" s="162" t="s">
        <v>63686</v>
      </c>
    </row>
    <row r="63442" spans="7:7">
      <c r="G63442" s="162" t="s">
        <v>63687</v>
      </c>
    </row>
    <row r="63443" spans="7:7">
      <c r="G63443" s="162" t="s">
        <v>63688</v>
      </c>
    </row>
    <row r="63444" spans="7:7">
      <c r="G63444" s="162" t="s">
        <v>63689</v>
      </c>
    </row>
    <row r="63445" spans="7:7">
      <c r="G63445" s="162" t="s">
        <v>63690</v>
      </c>
    </row>
    <row r="63446" spans="7:7">
      <c r="G63446" s="162" t="s">
        <v>63691</v>
      </c>
    </row>
    <row r="63447" spans="7:7">
      <c r="G63447" s="162" t="s">
        <v>63692</v>
      </c>
    </row>
    <row r="63448" spans="7:7">
      <c r="G63448" s="162" t="s">
        <v>63693</v>
      </c>
    </row>
    <row r="63449" spans="7:7">
      <c r="G63449" s="162" t="s">
        <v>63694</v>
      </c>
    </row>
    <row r="63450" spans="7:7">
      <c r="G63450" s="162" t="s">
        <v>63695</v>
      </c>
    </row>
    <row r="63451" spans="7:7">
      <c r="G63451" s="162" t="s">
        <v>63696</v>
      </c>
    </row>
    <row r="63452" spans="7:7">
      <c r="G63452" s="162" t="s">
        <v>63697</v>
      </c>
    </row>
    <row r="63453" spans="7:7">
      <c r="G63453" s="162" t="s">
        <v>63698</v>
      </c>
    </row>
    <row r="63454" spans="7:7">
      <c r="G63454" s="162" t="s">
        <v>63699</v>
      </c>
    </row>
    <row r="63455" spans="7:7">
      <c r="G63455" s="162" t="s">
        <v>63700</v>
      </c>
    </row>
    <row r="63456" spans="7:7">
      <c r="G63456" s="162" t="s">
        <v>63701</v>
      </c>
    </row>
    <row r="63457" spans="7:7">
      <c r="G63457" s="162" t="s">
        <v>63702</v>
      </c>
    </row>
    <row r="63458" spans="7:7">
      <c r="G63458" s="162" t="s">
        <v>63703</v>
      </c>
    </row>
    <row r="63459" spans="7:7">
      <c r="G63459" s="162" t="s">
        <v>63704</v>
      </c>
    </row>
    <row r="63460" spans="7:7">
      <c r="G63460" s="162" t="s">
        <v>63705</v>
      </c>
    </row>
    <row r="63461" spans="7:7">
      <c r="G63461" s="162" t="s">
        <v>63706</v>
      </c>
    </row>
    <row r="63462" spans="7:7">
      <c r="G63462" s="162" t="s">
        <v>63707</v>
      </c>
    </row>
    <row r="63463" spans="7:7">
      <c r="G63463" s="162" t="s">
        <v>63708</v>
      </c>
    </row>
    <row r="63464" spans="7:7">
      <c r="G63464" s="162" t="s">
        <v>63709</v>
      </c>
    </row>
    <row r="63465" spans="7:7">
      <c r="G63465" s="162" t="s">
        <v>63710</v>
      </c>
    </row>
    <row r="63466" spans="7:7">
      <c r="G63466" s="162" t="s">
        <v>63711</v>
      </c>
    </row>
    <row r="63467" spans="7:7">
      <c r="G63467" s="162" t="s">
        <v>63712</v>
      </c>
    </row>
    <row r="63468" spans="7:7">
      <c r="G63468" s="162" t="s">
        <v>63713</v>
      </c>
    </row>
    <row r="63469" spans="7:7">
      <c r="G63469" s="162" t="s">
        <v>63714</v>
      </c>
    </row>
    <row r="63470" spans="7:7">
      <c r="G63470" s="162" t="s">
        <v>63715</v>
      </c>
    </row>
    <row r="63471" spans="7:7">
      <c r="G63471" s="162" t="s">
        <v>63716</v>
      </c>
    </row>
    <row r="63472" spans="7:7">
      <c r="G63472" s="162" t="s">
        <v>63717</v>
      </c>
    </row>
    <row r="63473" spans="7:7">
      <c r="G63473" s="162" t="s">
        <v>63718</v>
      </c>
    </row>
    <row r="63474" spans="7:7">
      <c r="G63474" s="162" t="s">
        <v>63719</v>
      </c>
    </row>
    <row r="63475" spans="7:7">
      <c r="G63475" s="162" t="s">
        <v>63720</v>
      </c>
    </row>
    <row r="63476" spans="7:7">
      <c r="G63476" s="162" t="s">
        <v>63721</v>
      </c>
    </row>
    <row r="63477" spans="7:7">
      <c r="G63477" s="162" t="s">
        <v>63722</v>
      </c>
    </row>
    <row r="63478" spans="7:7">
      <c r="G63478" s="162" t="s">
        <v>63723</v>
      </c>
    </row>
    <row r="63479" spans="7:7">
      <c r="G63479" s="162" t="s">
        <v>63724</v>
      </c>
    </row>
    <row r="63480" spans="7:7">
      <c r="G63480" s="162" t="s">
        <v>63725</v>
      </c>
    </row>
    <row r="63481" spans="7:7">
      <c r="G63481" s="162" t="s">
        <v>63726</v>
      </c>
    </row>
    <row r="63482" spans="7:7">
      <c r="G63482" s="162" t="s">
        <v>63727</v>
      </c>
    </row>
    <row r="63483" spans="7:7">
      <c r="G63483" s="162" t="s">
        <v>63728</v>
      </c>
    </row>
    <row r="63484" spans="7:7">
      <c r="G63484" s="162" t="s">
        <v>63729</v>
      </c>
    </row>
    <row r="63485" spans="7:7">
      <c r="G63485" s="162" t="s">
        <v>63730</v>
      </c>
    </row>
    <row r="63486" spans="7:7">
      <c r="G63486" s="162" t="s">
        <v>63731</v>
      </c>
    </row>
    <row r="63487" spans="7:7">
      <c r="G63487" s="162" t="s">
        <v>63732</v>
      </c>
    </row>
    <row r="63488" spans="7:7">
      <c r="G63488" s="162" t="s">
        <v>63733</v>
      </c>
    </row>
    <row r="63489" spans="7:7">
      <c r="G63489" s="162" t="s">
        <v>63734</v>
      </c>
    </row>
    <row r="63490" spans="7:7">
      <c r="G63490" s="162" t="s">
        <v>63735</v>
      </c>
    </row>
    <row r="63491" spans="7:7">
      <c r="G63491" s="162" t="s">
        <v>63736</v>
      </c>
    </row>
    <row r="63492" spans="7:7">
      <c r="G63492" s="162" t="s">
        <v>63737</v>
      </c>
    </row>
    <row r="63493" spans="7:7">
      <c r="G63493" s="162" t="s">
        <v>63738</v>
      </c>
    </row>
    <row r="63494" spans="7:7">
      <c r="G63494" s="162" t="s">
        <v>63739</v>
      </c>
    </row>
    <row r="63495" spans="7:7">
      <c r="G63495" s="162" t="s">
        <v>63740</v>
      </c>
    </row>
    <row r="63496" spans="7:7">
      <c r="G63496" s="162" t="s">
        <v>63741</v>
      </c>
    </row>
    <row r="63497" spans="7:7">
      <c r="G63497" s="162" t="s">
        <v>63742</v>
      </c>
    </row>
    <row r="63498" spans="7:7">
      <c r="G63498" s="162" t="s">
        <v>63743</v>
      </c>
    </row>
    <row r="63499" spans="7:7">
      <c r="G63499" s="162" t="s">
        <v>63744</v>
      </c>
    </row>
    <row r="63500" spans="7:7">
      <c r="G63500" s="162" t="s">
        <v>63745</v>
      </c>
    </row>
    <row r="63501" spans="7:7">
      <c r="G63501" s="162" t="s">
        <v>63746</v>
      </c>
    </row>
    <row r="63502" spans="7:7">
      <c r="G63502" s="162" t="s">
        <v>63747</v>
      </c>
    </row>
    <row r="63503" spans="7:7">
      <c r="G63503" s="162" t="s">
        <v>63748</v>
      </c>
    </row>
    <row r="63504" spans="7:7">
      <c r="G63504" s="162" t="s">
        <v>63749</v>
      </c>
    </row>
    <row r="63505" spans="7:7">
      <c r="G63505" s="162" t="s">
        <v>63750</v>
      </c>
    </row>
    <row r="63506" spans="7:7">
      <c r="G63506" s="162" t="s">
        <v>63751</v>
      </c>
    </row>
    <row r="63507" spans="7:7">
      <c r="G63507" s="162" t="s">
        <v>63752</v>
      </c>
    </row>
    <row r="63508" spans="7:7">
      <c r="G63508" s="162" t="s">
        <v>63753</v>
      </c>
    </row>
    <row r="63509" spans="7:7">
      <c r="G63509" s="162" t="s">
        <v>63754</v>
      </c>
    </row>
    <row r="63510" spans="7:7">
      <c r="G63510" s="162" t="s">
        <v>63755</v>
      </c>
    </row>
    <row r="63511" spans="7:7">
      <c r="G63511" s="162" t="s">
        <v>63756</v>
      </c>
    </row>
    <row r="63512" spans="7:7">
      <c r="G63512" s="162" t="s">
        <v>63757</v>
      </c>
    </row>
    <row r="63513" spans="7:7">
      <c r="G63513" s="162" t="s">
        <v>63758</v>
      </c>
    </row>
    <row r="63514" spans="7:7">
      <c r="G63514" s="162" t="s">
        <v>63759</v>
      </c>
    </row>
    <row r="63515" spans="7:7">
      <c r="G63515" s="162" t="s">
        <v>63760</v>
      </c>
    </row>
    <row r="63516" spans="7:7">
      <c r="G63516" s="162" t="s">
        <v>63761</v>
      </c>
    </row>
    <row r="63517" spans="7:7">
      <c r="G63517" s="162" t="s">
        <v>63762</v>
      </c>
    </row>
    <row r="63518" spans="7:7">
      <c r="G63518" s="162" t="s">
        <v>63763</v>
      </c>
    </row>
    <row r="63519" spans="7:7">
      <c r="G63519" s="162" t="s">
        <v>63764</v>
      </c>
    </row>
    <row r="63520" spans="7:7">
      <c r="G63520" s="162" t="s">
        <v>63765</v>
      </c>
    </row>
    <row r="63521" spans="7:7">
      <c r="G63521" s="162" t="s">
        <v>63766</v>
      </c>
    </row>
    <row r="63522" spans="7:7">
      <c r="G63522" s="162" t="s">
        <v>63767</v>
      </c>
    </row>
    <row r="63523" spans="7:7">
      <c r="G63523" s="162" t="s">
        <v>63768</v>
      </c>
    </row>
    <row r="63524" spans="7:7">
      <c r="G63524" s="162" t="s">
        <v>63769</v>
      </c>
    </row>
    <row r="63525" spans="7:7">
      <c r="G63525" s="162" t="s">
        <v>63770</v>
      </c>
    </row>
    <row r="63526" spans="7:7">
      <c r="G63526" s="162" t="s">
        <v>63771</v>
      </c>
    </row>
    <row r="63527" spans="7:7">
      <c r="G63527" s="162" t="s">
        <v>63772</v>
      </c>
    </row>
    <row r="63528" spans="7:7">
      <c r="G63528" s="162" t="s">
        <v>63773</v>
      </c>
    </row>
    <row r="63529" spans="7:7">
      <c r="G63529" s="162" t="s">
        <v>63774</v>
      </c>
    </row>
    <row r="63530" spans="7:7">
      <c r="G63530" s="162" t="s">
        <v>63775</v>
      </c>
    </row>
    <row r="63531" spans="7:7">
      <c r="G63531" s="162" t="s">
        <v>63776</v>
      </c>
    </row>
    <row r="63532" spans="7:7">
      <c r="G63532" s="162" t="s">
        <v>63777</v>
      </c>
    </row>
    <row r="63533" spans="7:7">
      <c r="G63533" s="162" t="s">
        <v>63778</v>
      </c>
    </row>
    <row r="63534" spans="7:7">
      <c r="G63534" s="162" t="s">
        <v>63779</v>
      </c>
    </row>
    <row r="63535" spans="7:7">
      <c r="G63535" s="162" t="s">
        <v>63780</v>
      </c>
    </row>
    <row r="63536" spans="7:7">
      <c r="G63536" s="162" t="s">
        <v>63781</v>
      </c>
    </row>
    <row r="63537" spans="7:7">
      <c r="G63537" s="162" t="s">
        <v>63782</v>
      </c>
    </row>
    <row r="63538" spans="7:7">
      <c r="G63538" s="162" t="s">
        <v>63783</v>
      </c>
    </row>
    <row r="63539" spans="7:7">
      <c r="G63539" s="162" t="s">
        <v>63784</v>
      </c>
    </row>
    <row r="63540" spans="7:7">
      <c r="G63540" s="162" t="s">
        <v>63785</v>
      </c>
    </row>
    <row r="63541" spans="7:7">
      <c r="G63541" s="162" t="s">
        <v>63786</v>
      </c>
    </row>
    <row r="63542" spans="7:7">
      <c r="G63542" s="162" t="s">
        <v>63787</v>
      </c>
    </row>
    <row r="63543" spans="7:7">
      <c r="G63543" s="162" t="s">
        <v>63788</v>
      </c>
    </row>
    <row r="63544" spans="7:7">
      <c r="G63544" s="162" t="s">
        <v>63789</v>
      </c>
    </row>
    <row r="63545" spans="7:7">
      <c r="G63545" s="162" t="s">
        <v>63790</v>
      </c>
    </row>
    <row r="63546" spans="7:7">
      <c r="G63546" s="162" t="s">
        <v>63791</v>
      </c>
    </row>
    <row r="63547" spans="7:7">
      <c r="G63547" s="162" t="s">
        <v>63792</v>
      </c>
    </row>
    <row r="63548" spans="7:7">
      <c r="G63548" s="162" t="s">
        <v>63793</v>
      </c>
    </row>
    <row r="63549" spans="7:7">
      <c r="G63549" s="162" t="s">
        <v>63794</v>
      </c>
    </row>
    <row r="63550" spans="7:7">
      <c r="G63550" s="162" t="s">
        <v>63795</v>
      </c>
    </row>
    <row r="63551" spans="7:7">
      <c r="G63551" s="162" t="s">
        <v>63796</v>
      </c>
    </row>
    <row r="63552" spans="7:7">
      <c r="G63552" s="162" t="s">
        <v>63797</v>
      </c>
    </row>
    <row r="63553" spans="7:7">
      <c r="G63553" s="162" t="s">
        <v>63798</v>
      </c>
    </row>
    <row r="63554" spans="7:7">
      <c r="G63554" s="162" t="s">
        <v>63799</v>
      </c>
    </row>
    <row r="63555" spans="7:7">
      <c r="G63555" s="162" t="s">
        <v>63800</v>
      </c>
    </row>
    <row r="63556" spans="7:7">
      <c r="G63556" s="162" t="s">
        <v>63801</v>
      </c>
    </row>
    <row r="63557" spans="7:7">
      <c r="G63557" s="162" t="s">
        <v>63802</v>
      </c>
    </row>
    <row r="63558" spans="7:7">
      <c r="G63558" s="162" t="s">
        <v>63803</v>
      </c>
    </row>
    <row r="63559" spans="7:7">
      <c r="G63559" s="162" t="s">
        <v>63804</v>
      </c>
    </row>
    <row r="63560" spans="7:7">
      <c r="G63560" s="162" t="s">
        <v>63805</v>
      </c>
    </row>
    <row r="63561" spans="7:7">
      <c r="G63561" s="162" t="s">
        <v>63806</v>
      </c>
    </row>
    <row r="63562" spans="7:7">
      <c r="G63562" s="162" t="s">
        <v>63807</v>
      </c>
    </row>
    <row r="63563" spans="7:7">
      <c r="G63563" s="162" t="s">
        <v>63808</v>
      </c>
    </row>
    <row r="63564" spans="7:7">
      <c r="G63564" s="162" t="s">
        <v>63809</v>
      </c>
    </row>
    <row r="63565" spans="7:7">
      <c r="G63565" s="162" t="s">
        <v>63810</v>
      </c>
    </row>
    <row r="63566" spans="7:7">
      <c r="G63566" s="162" t="s">
        <v>63811</v>
      </c>
    </row>
    <row r="63567" spans="7:7">
      <c r="G63567" s="162" t="s">
        <v>63812</v>
      </c>
    </row>
    <row r="63568" spans="7:7">
      <c r="G63568" s="162" t="s">
        <v>63813</v>
      </c>
    </row>
    <row r="63569" spans="7:7">
      <c r="G63569" s="162" t="s">
        <v>63814</v>
      </c>
    </row>
    <row r="63570" spans="7:7">
      <c r="G63570" s="162" t="s">
        <v>63815</v>
      </c>
    </row>
    <row r="63571" spans="7:7">
      <c r="G63571" s="162" t="s">
        <v>63816</v>
      </c>
    </row>
    <row r="63572" spans="7:7">
      <c r="G63572" s="162" t="s">
        <v>63817</v>
      </c>
    </row>
    <row r="63573" spans="7:7">
      <c r="G63573" s="162" t="s">
        <v>63818</v>
      </c>
    </row>
    <row r="63574" spans="7:7">
      <c r="G63574" s="162" t="s">
        <v>63819</v>
      </c>
    </row>
    <row r="63575" spans="7:7">
      <c r="G63575" s="162" t="s">
        <v>63820</v>
      </c>
    </row>
    <row r="63576" spans="7:7">
      <c r="G63576" s="162" t="s">
        <v>63821</v>
      </c>
    </row>
    <row r="63577" spans="7:7">
      <c r="G63577" s="162" t="s">
        <v>63822</v>
      </c>
    </row>
    <row r="63578" spans="7:7">
      <c r="G63578" s="162" t="s">
        <v>63823</v>
      </c>
    </row>
    <row r="63579" spans="7:7">
      <c r="G63579" s="162" t="s">
        <v>63824</v>
      </c>
    </row>
    <row r="63580" spans="7:7">
      <c r="G63580" s="162" t="s">
        <v>63825</v>
      </c>
    </row>
    <row r="63581" spans="7:7">
      <c r="G63581" s="162" t="s">
        <v>63826</v>
      </c>
    </row>
    <row r="63582" spans="7:7">
      <c r="G63582" s="162" t="s">
        <v>63827</v>
      </c>
    </row>
    <row r="63583" spans="7:7">
      <c r="G63583" s="162" t="s">
        <v>63828</v>
      </c>
    </row>
    <row r="63584" spans="7:7">
      <c r="G63584" s="162" t="s">
        <v>63829</v>
      </c>
    </row>
    <row r="63585" spans="7:7">
      <c r="G63585" s="162" t="s">
        <v>63830</v>
      </c>
    </row>
    <row r="63586" spans="7:7">
      <c r="G63586" s="162" t="s">
        <v>63831</v>
      </c>
    </row>
    <row r="63587" spans="7:7">
      <c r="G63587" s="162" t="s">
        <v>63832</v>
      </c>
    </row>
    <row r="63588" spans="7:7">
      <c r="G63588" s="162" t="s">
        <v>63833</v>
      </c>
    </row>
    <row r="63589" spans="7:7">
      <c r="G63589" s="162" t="s">
        <v>63834</v>
      </c>
    </row>
    <row r="63590" spans="7:7">
      <c r="G63590" s="162" t="s">
        <v>63835</v>
      </c>
    </row>
    <row r="63591" spans="7:7">
      <c r="G63591" s="162" t="s">
        <v>63836</v>
      </c>
    </row>
    <row r="63592" spans="7:7">
      <c r="G63592" s="162" t="s">
        <v>63837</v>
      </c>
    </row>
    <row r="63593" spans="7:7">
      <c r="G63593" s="162" t="s">
        <v>63838</v>
      </c>
    </row>
    <row r="63594" spans="7:7">
      <c r="G63594" s="162" t="s">
        <v>63839</v>
      </c>
    </row>
    <row r="63595" spans="7:7">
      <c r="G63595" s="162" t="s">
        <v>63840</v>
      </c>
    </row>
    <row r="63596" spans="7:7">
      <c r="G63596" s="162" t="s">
        <v>63841</v>
      </c>
    </row>
    <row r="63597" spans="7:7">
      <c r="G63597" s="162" t="s">
        <v>63842</v>
      </c>
    </row>
    <row r="63598" spans="7:7">
      <c r="G63598" s="162" t="s">
        <v>63843</v>
      </c>
    </row>
    <row r="63599" spans="7:7">
      <c r="G63599" s="162" t="s">
        <v>63844</v>
      </c>
    </row>
    <row r="63600" spans="7:7">
      <c r="G63600" s="162" t="s">
        <v>63845</v>
      </c>
    </row>
    <row r="63601" spans="7:7">
      <c r="G63601" s="162" t="s">
        <v>63846</v>
      </c>
    </row>
    <row r="63602" spans="7:7">
      <c r="G63602" s="162" t="s">
        <v>63847</v>
      </c>
    </row>
    <row r="63603" spans="7:7">
      <c r="G63603" s="162" t="s">
        <v>63848</v>
      </c>
    </row>
    <row r="63604" spans="7:7">
      <c r="G63604" s="162" t="s">
        <v>63849</v>
      </c>
    </row>
    <row r="63605" spans="7:7">
      <c r="G63605" s="162" t="s">
        <v>63850</v>
      </c>
    </row>
    <row r="63606" spans="7:7">
      <c r="G63606" s="162" t="s">
        <v>63851</v>
      </c>
    </row>
    <row r="63607" spans="7:7">
      <c r="G63607" s="162" t="s">
        <v>63852</v>
      </c>
    </row>
    <row r="63608" spans="7:7">
      <c r="G63608" s="162" t="s">
        <v>63853</v>
      </c>
    </row>
    <row r="63609" spans="7:7">
      <c r="G63609" s="162" t="s">
        <v>63854</v>
      </c>
    </row>
    <row r="63610" spans="7:7">
      <c r="G63610" s="162" t="s">
        <v>63855</v>
      </c>
    </row>
    <row r="63611" spans="7:7">
      <c r="G63611" s="162" t="s">
        <v>63856</v>
      </c>
    </row>
    <row r="63612" spans="7:7">
      <c r="G63612" s="162" t="s">
        <v>63857</v>
      </c>
    </row>
    <row r="63613" spans="7:7">
      <c r="G63613" s="162" t="s">
        <v>63858</v>
      </c>
    </row>
    <row r="63614" spans="7:7">
      <c r="G63614" s="162" t="s">
        <v>63859</v>
      </c>
    </row>
    <row r="63615" spans="7:7">
      <c r="G63615" s="162" t="s">
        <v>63860</v>
      </c>
    </row>
    <row r="63616" spans="7:7">
      <c r="G63616" s="162" t="s">
        <v>63861</v>
      </c>
    </row>
    <row r="63617" spans="7:7">
      <c r="G63617" s="162" t="s">
        <v>63862</v>
      </c>
    </row>
    <row r="63618" spans="7:7">
      <c r="G63618" s="162" t="s">
        <v>63863</v>
      </c>
    </row>
    <row r="63619" spans="7:7">
      <c r="G63619" s="162" t="s">
        <v>63864</v>
      </c>
    </row>
    <row r="63620" spans="7:7">
      <c r="G63620" s="162" t="s">
        <v>63865</v>
      </c>
    </row>
    <row r="63621" spans="7:7">
      <c r="G63621" s="162" t="s">
        <v>63866</v>
      </c>
    </row>
    <row r="63622" spans="7:7">
      <c r="G63622" s="162" t="s">
        <v>63867</v>
      </c>
    </row>
    <row r="63623" spans="7:7">
      <c r="G63623" s="162" t="s">
        <v>63868</v>
      </c>
    </row>
    <row r="63624" spans="7:7">
      <c r="G63624" s="162" t="s">
        <v>63869</v>
      </c>
    </row>
    <row r="63625" spans="7:7">
      <c r="G63625" s="162" t="s">
        <v>63870</v>
      </c>
    </row>
    <row r="63626" spans="7:7">
      <c r="G63626" s="162" t="s">
        <v>63871</v>
      </c>
    </row>
    <row r="63627" spans="7:7">
      <c r="G63627" s="162" t="s">
        <v>63872</v>
      </c>
    </row>
    <row r="63628" spans="7:7">
      <c r="G63628" s="162" t="s">
        <v>63873</v>
      </c>
    </row>
    <row r="63629" spans="7:7">
      <c r="G63629" s="162" t="s">
        <v>63874</v>
      </c>
    </row>
    <row r="63630" spans="7:7">
      <c r="G63630" s="162" t="s">
        <v>63875</v>
      </c>
    </row>
    <row r="63631" spans="7:7">
      <c r="G63631" s="162" t="s">
        <v>63876</v>
      </c>
    </row>
    <row r="63632" spans="7:7">
      <c r="G63632" s="162" t="s">
        <v>63877</v>
      </c>
    </row>
    <row r="63633" spans="7:7">
      <c r="G63633" s="162" t="s">
        <v>63878</v>
      </c>
    </row>
    <row r="63634" spans="7:7">
      <c r="G63634" s="162" t="s">
        <v>63879</v>
      </c>
    </row>
    <row r="63635" spans="7:7">
      <c r="G63635" s="162" t="s">
        <v>63880</v>
      </c>
    </row>
    <row r="63636" spans="7:7">
      <c r="G63636" s="162" t="s">
        <v>63881</v>
      </c>
    </row>
    <row r="63637" spans="7:7">
      <c r="G63637" s="162" t="s">
        <v>63882</v>
      </c>
    </row>
    <row r="63638" spans="7:7">
      <c r="G63638" s="162" t="s">
        <v>63883</v>
      </c>
    </row>
    <row r="63639" spans="7:7">
      <c r="G63639" s="162" t="s">
        <v>63884</v>
      </c>
    </row>
    <row r="63640" spans="7:7">
      <c r="G63640" s="162" t="s">
        <v>63885</v>
      </c>
    </row>
    <row r="63641" spans="7:7">
      <c r="G63641" s="162" t="s">
        <v>63886</v>
      </c>
    </row>
    <row r="63642" spans="7:7">
      <c r="G63642" s="162" t="s">
        <v>63887</v>
      </c>
    </row>
    <row r="63643" spans="7:7">
      <c r="G63643" s="162" t="s">
        <v>63888</v>
      </c>
    </row>
    <row r="63644" spans="7:7">
      <c r="G63644" s="162" t="s">
        <v>63889</v>
      </c>
    </row>
    <row r="63645" spans="7:7">
      <c r="G63645" s="162" t="s">
        <v>63890</v>
      </c>
    </row>
    <row r="63646" spans="7:7">
      <c r="G63646" s="162" t="s">
        <v>63891</v>
      </c>
    </row>
    <row r="63647" spans="7:7">
      <c r="G63647" s="162" t="s">
        <v>63892</v>
      </c>
    </row>
    <row r="63648" spans="7:7">
      <c r="G63648" s="162" t="s">
        <v>63893</v>
      </c>
    </row>
    <row r="63649" spans="7:7">
      <c r="G63649" s="162" t="s">
        <v>63894</v>
      </c>
    </row>
    <row r="63650" spans="7:7">
      <c r="G63650" s="162" t="s">
        <v>63895</v>
      </c>
    </row>
    <row r="63651" spans="7:7">
      <c r="G63651" s="162" t="s">
        <v>63896</v>
      </c>
    </row>
    <row r="63652" spans="7:7">
      <c r="G63652" s="162" t="s">
        <v>63897</v>
      </c>
    </row>
    <row r="63653" spans="7:7">
      <c r="G63653" s="162" t="s">
        <v>63898</v>
      </c>
    </row>
    <row r="63654" spans="7:7">
      <c r="G63654" s="162" t="s">
        <v>63899</v>
      </c>
    </row>
    <row r="63655" spans="7:7">
      <c r="G63655" s="162" t="s">
        <v>63900</v>
      </c>
    </row>
    <row r="63656" spans="7:7">
      <c r="G63656" s="162" t="s">
        <v>63901</v>
      </c>
    </row>
    <row r="63657" spans="7:7">
      <c r="G63657" s="162" t="s">
        <v>63902</v>
      </c>
    </row>
    <row r="63658" spans="7:7">
      <c r="G63658" s="162" t="s">
        <v>63903</v>
      </c>
    </row>
    <row r="63659" spans="7:7">
      <c r="G63659" s="162" t="s">
        <v>63904</v>
      </c>
    </row>
    <row r="63660" spans="7:7">
      <c r="G63660" s="162" t="s">
        <v>63905</v>
      </c>
    </row>
    <row r="63661" spans="7:7">
      <c r="G63661" s="162" t="s">
        <v>63906</v>
      </c>
    </row>
    <row r="63662" spans="7:7">
      <c r="G63662" s="162" t="s">
        <v>63907</v>
      </c>
    </row>
    <row r="63663" spans="7:7">
      <c r="G63663" s="162" t="s">
        <v>63908</v>
      </c>
    </row>
    <row r="63664" spans="7:7">
      <c r="G63664" s="162" t="s">
        <v>63909</v>
      </c>
    </row>
    <row r="63665" spans="7:7">
      <c r="G63665" s="162" t="s">
        <v>63910</v>
      </c>
    </row>
    <row r="63666" spans="7:7">
      <c r="G63666" s="162" t="s">
        <v>63911</v>
      </c>
    </row>
    <row r="63667" spans="7:7">
      <c r="G63667" s="162" t="s">
        <v>63912</v>
      </c>
    </row>
    <row r="63668" spans="7:7">
      <c r="G63668" s="162" t="s">
        <v>63913</v>
      </c>
    </row>
    <row r="63669" spans="7:7">
      <c r="G63669" s="162" t="s">
        <v>63914</v>
      </c>
    </row>
    <row r="63670" spans="7:7">
      <c r="G63670" s="162" t="s">
        <v>63915</v>
      </c>
    </row>
    <row r="63671" spans="7:7">
      <c r="G63671" s="162" t="s">
        <v>63916</v>
      </c>
    </row>
    <row r="63672" spans="7:7">
      <c r="G63672" s="162" t="s">
        <v>63917</v>
      </c>
    </row>
    <row r="63673" spans="7:7">
      <c r="G63673" s="162" t="s">
        <v>63918</v>
      </c>
    </row>
    <row r="63674" spans="7:7">
      <c r="G63674" s="162" t="s">
        <v>63919</v>
      </c>
    </row>
    <row r="63675" spans="7:7">
      <c r="G63675" s="162" t="s">
        <v>63920</v>
      </c>
    </row>
    <row r="63676" spans="7:7">
      <c r="G63676" s="162" t="s">
        <v>63921</v>
      </c>
    </row>
    <row r="63677" spans="7:7">
      <c r="G63677" s="162" t="s">
        <v>63922</v>
      </c>
    </row>
    <row r="63678" spans="7:7">
      <c r="G63678" s="162" t="s">
        <v>63923</v>
      </c>
    </row>
    <row r="63679" spans="7:7">
      <c r="G63679" s="162" t="s">
        <v>63924</v>
      </c>
    </row>
    <row r="63680" spans="7:7">
      <c r="G63680" s="162" t="s">
        <v>63925</v>
      </c>
    </row>
    <row r="63681" spans="7:7">
      <c r="G63681" s="162" t="s">
        <v>63926</v>
      </c>
    </row>
    <row r="63682" spans="7:7">
      <c r="G63682" s="162" t="s">
        <v>63927</v>
      </c>
    </row>
    <row r="63683" spans="7:7">
      <c r="G63683" s="162" t="s">
        <v>63928</v>
      </c>
    </row>
    <row r="63684" spans="7:7">
      <c r="G63684" s="162" t="s">
        <v>63929</v>
      </c>
    </row>
    <row r="63685" spans="7:7">
      <c r="G63685" s="162" t="s">
        <v>63930</v>
      </c>
    </row>
    <row r="63686" spans="7:7">
      <c r="G63686" s="162" t="s">
        <v>63931</v>
      </c>
    </row>
    <row r="63687" spans="7:7">
      <c r="G63687" s="162" t="s">
        <v>63932</v>
      </c>
    </row>
    <row r="63688" spans="7:7">
      <c r="G63688" s="162" t="s">
        <v>63933</v>
      </c>
    </row>
    <row r="63689" spans="7:7">
      <c r="G63689" s="162" t="s">
        <v>63934</v>
      </c>
    </row>
    <row r="63690" spans="7:7">
      <c r="G63690" s="162" t="s">
        <v>63935</v>
      </c>
    </row>
    <row r="63691" spans="7:7">
      <c r="G63691" s="162" t="s">
        <v>63936</v>
      </c>
    </row>
    <row r="63692" spans="7:7">
      <c r="G63692" s="162" t="s">
        <v>63937</v>
      </c>
    </row>
    <row r="63693" spans="7:7">
      <c r="G63693" s="162" t="s">
        <v>63938</v>
      </c>
    </row>
    <row r="63694" spans="7:7">
      <c r="G63694" s="162" t="s">
        <v>63939</v>
      </c>
    </row>
    <row r="63695" spans="7:7">
      <c r="G63695" s="162" t="s">
        <v>63940</v>
      </c>
    </row>
    <row r="63696" spans="7:7">
      <c r="G63696" s="162" t="s">
        <v>63941</v>
      </c>
    </row>
    <row r="63697" spans="7:7">
      <c r="G63697" s="162" t="s">
        <v>63942</v>
      </c>
    </row>
    <row r="63698" spans="7:7">
      <c r="G63698" s="162" t="s">
        <v>63943</v>
      </c>
    </row>
    <row r="63699" spans="7:7">
      <c r="G63699" s="162" t="s">
        <v>63944</v>
      </c>
    </row>
    <row r="63700" spans="7:7">
      <c r="G63700" s="162" t="s">
        <v>63945</v>
      </c>
    </row>
    <row r="63701" spans="7:7">
      <c r="G63701" s="162" t="s">
        <v>63946</v>
      </c>
    </row>
    <row r="63702" spans="7:7">
      <c r="G63702" s="162" t="s">
        <v>63947</v>
      </c>
    </row>
    <row r="63703" spans="7:7">
      <c r="G63703" s="162" t="s">
        <v>63948</v>
      </c>
    </row>
    <row r="63704" spans="7:7">
      <c r="G63704" s="162" t="s">
        <v>63949</v>
      </c>
    </row>
    <row r="63705" spans="7:7">
      <c r="G63705" s="162" t="s">
        <v>63950</v>
      </c>
    </row>
    <row r="63706" spans="7:7">
      <c r="G63706" s="162" t="s">
        <v>63951</v>
      </c>
    </row>
    <row r="63707" spans="7:7">
      <c r="G63707" s="162" t="s">
        <v>63952</v>
      </c>
    </row>
    <row r="63708" spans="7:7">
      <c r="G63708" s="162" t="s">
        <v>63953</v>
      </c>
    </row>
    <row r="63709" spans="7:7">
      <c r="G63709" s="162" t="s">
        <v>63954</v>
      </c>
    </row>
    <row r="63710" spans="7:7">
      <c r="G63710" s="162" t="s">
        <v>63955</v>
      </c>
    </row>
    <row r="63711" spans="7:7">
      <c r="G63711" s="162" t="s">
        <v>63956</v>
      </c>
    </row>
    <row r="63712" spans="7:7">
      <c r="G63712" s="162" t="s">
        <v>63957</v>
      </c>
    </row>
    <row r="63713" spans="7:7">
      <c r="G63713" s="162" t="s">
        <v>63958</v>
      </c>
    </row>
    <row r="63714" spans="7:7">
      <c r="G63714" s="162" t="s">
        <v>63959</v>
      </c>
    </row>
    <row r="63715" spans="7:7">
      <c r="G63715" s="162" t="s">
        <v>63960</v>
      </c>
    </row>
    <row r="63716" spans="7:7">
      <c r="G63716" s="162" t="s">
        <v>63961</v>
      </c>
    </row>
    <row r="63717" spans="7:7">
      <c r="G63717" s="162" t="s">
        <v>63962</v>
      </c>
    </row>
    <row r="63718" spans="7:7">
      <c r="G63718" s="162" t="s">
        <v>63963</v>
      </c>
    </row>
    <row r="63719" spans="7:7">
      <c r="G63719" s="162" t="s">
        <v>63964</v>
      </c>
    </row>
    <row r="63720" spans="7:7">
      <c r="G63720" s="162" t="s">
        <v>63965</v>
      </c>
    </row>
    <row r="63721" spans="7:7">
      <c r="G63721" s="162" t="s">
        <v>63966</v>
      </c>
    </row>
    <row r="63722" spans="7:7">
      <c r="G63722" s="162" t="s">
        <v>63967</v>
      </c>
    </row>
    <row r="63723" spans="7:7">
      <c r="G63723" s="162" t="s">
        <v>63968</v>
      </c>
    </row>
    <row r="63724" spans="7:7">
      <c r="G63724" s="162" t="s">
        <v>63969</v>
      </c>
    </row>
    <row r="63725" spans="7:7">
      <c r="G63725" s="162" t="s">
        <v>63970</v>
      </c>
    </row>
    <row r="63726" spans="7:7">
      <c r="G63726" s="162" t="s">
        <v>63971</v>
      </c>
    </row>
    <row r="63727" spans="7:7">
      <c r="G63727" s="162" t="s">
        <v>63972</v>
      </c>
    </row>
    <row r="63728" spans="7:7">
      <c r="G63728" s="162" t="s">
        <v>63973</v>
      </c>
    </row>
    <row r="63729" spans="7:7">
      <c r="G63729" s="162" t="s">
        <v>63974</v>
      </c>
    </row>
    <row r="63730" spans="7:7">
      <c r="G63730" s="162" t="s">
        <v>63975</v>
      </c>
    </row>
    <row r="63731" spans="7:7">
      <c r="G63731" s="162" t="s">
        <v>63976</v>
      </c>
    </row>
    <row r="63732" spans="7:7">
      <c r="G63732" s="162" t="s">
        <v>63977</v>
      </c>
    </row>
    <row r="63733" spans="7:7">
      <c r="G63733" s="162" t="s">
        <v>63978</v>
      </c>
    </row>
    <row r="63734" spans="7:7">
      <c r="G63734" s="162" t="s">
        <v>63979</v>
      </c>
    </row>
    <row r="63735" spans="7:7">
      <c r="G63735" s="162" t="s">
        <v>63980</v>
      </c>
    </row>
    <row r="63736" spans="7:7">
      <c r="G63736" s="162" t="s">
        <v>63981</v>
      </c>
    </row>
    <row r="63737" spans="7:7">
      <c r="G63737" s="162" t="s">
        <v>63982</v>
      </c>
    </row>
    <row r="63738" spans="7:7">
      <c r="G63738" s="162" t="s">
        <v>63983</v>
      </c>
    </row>
    <row r="63739" spans="7:7">
      <c r="G63739" s="162" t="s">
        <v>63984</v>
      </c>
    </row>
    <row r="63740" spans="7:7">
      <c r="G63740" s="162" t="s">
        <v>63985</v>
      </c>
    </row>
    <row r="63741" spans="7:7">
      <c r="G63741" s="162" t="s">
        <v>63986</v>
      </c>
    </row>
    <row r="63742" spans="7:7">
      <c r="G63742" s="162" t="s">
        <v>63987</v>
      </c>
    </row>
    <row r="63743" spans="7:7">
      <c r="G63743" s="162" t="s">
        <v>63988</v>
      </c>
    </row>
    <row r="63744" spans="7:7">
      <c r="G63744" s="162" t="s">
        <v>63989</v>
      </c>
    </row>
    <row r="63745" spans="7:7">
      <c r="G63745" s="162" t="s">
        <v>63990</v>
      </c>
    </row>
    <row r="63746" spans="7:7">
      <c r="G63746" s="162" t="s">
        <v>63991</v>
      </c>
    </row>
    <row r="63747" spans="7:7">
      <c r="G63747" s="162" t="s">
        <v>63992</v>
      </c>
    </row>
    <row r="63748" spans="7:7">
      <c r="G63748" s="162" t="s">
        <v>63993</v>
      </c>
    </row>
    <row r="63749" spans="7:7">
      <c r="G63749" s="162" t="s">
        <v>63994</v>
      </c>
    </row>
    <row r="63750" spans="7:7">
      <c r="G63750" s="162" t="s">
        <v>63995</v>
      </c>
    </row>
    <row r="63751" spans="7:7">
      <c r="G63751" s="162" t="s">
        <v>63996</v>
      </c>
    </row>
    <row r="63752" spans="7:7">
      <c r="G63752" s="162" t="s">
        <v>63997</v>
      </c>
    </row>
    <row r="63753" spans="7:7">
      <c r="G63753" s="162" t="s">
        <v>63998</v>
      </c>
    </row>
    <row r="63754" spans="7:7">
      <c r="G63754" s="162" t="s">
        <v>63999</v>
      </c>
    </row>
    <row r="63755" spans="7:7">
      <c r="G63755" s="162" t="s">
        <v>64000</v>
      </c>
    </row>
    <row r="63756" spans="7:7">
      <c r="G63756" s="162" t="s">
        <v>64001</v>
      </c>
    </row>
    <row r="63757" spans="7:7">
      <c r="G63757" s="162" t="s">
        <v>64002</v>
      </c>
    </row>
    <row r="63758" spans="7:7">
      <c r="G63758" s="162" t="s">
        <v>64003</v>
      </c>
    </row>
    <row r="63759" spans="7:7">
      <c r="G63759" s="162" t="s">
        <v>64004</v>
      </c>
    </row>
    <row r="63760" spans="7:7">
      <c r="G63760" s="162" t="s">
        <v>64005</v>
      </c>
    </row>
    <row r="63761" spans="7:7">
      <c r="G63761" s="162" t="s">
        <v>64006</v>
      </c>
    </row>
    <row r="63762" spans="7:7">
      <c r="G63762" s="162" t="s">
        <v>64007</v>
      </c>
    </row>
    <row r="63763" spans="7:7">
      <c r="G63763" s="162" t="s">
        <v>64008</v>
      </c>
    </row>
    <row r="63764" spans="7:7">
      <c r="G63764" s="162" t="s">
        <v>64009</v>
      </c>
    </row>
    <row r="63765" spans="7:7">
      <c r="G63765" s="162" t="s">
        <v>64010</v>
      </c>
    </row>
    <row r="63766" spans="7:7">
      <c r="G63766" s="162" t="s">
        <v>64011</v>
      </c>
    </row>
    <row r="63767" spans="7:7">
      <c r="G63767" s="162" t="s">
        <v>64012</v>
      </c>
    </row>
    <row r="63768" spans="7:7">
      <c r="G63768" s="162" t="s">
        <v>64013</v>
      </c>
    </row>
    <row r="63769" spans="7:7">
      <c r="G63769" s="162" t="s">
        <v>64014</v>
      </c>
    </row>
    <row r="63770" spans="7:7">
      <c r="G63770" s="162" t="s">
        <v>64015</v>
      </c>
    </row>
    <row r="63771" spans="7:7">
      <c r="G63771" s="162" t="s">
        <v>64016</v>
      </c>
    </row>
    <row r="63772" spans="7:7">
      <c r="G63772" s="162" t="s">
        <v>64017</v>
      </c>
    </row>
    <row r="63773" spans="7:7">
      <c r="G63773" s="162" t="s">
        <v>64018</v>
      </c>
    </row>
    <row r="63774" spans="7:7">
      <c r="G63774" s="162" t="s">
        <v>64019</v>
      </c>
    </row>
    <row r="63775" spans="7:7">
      <c r="G63775" s="162" t="s">
        <v>64020</v>
      </c>
    </row>
    <row r="63776" spans="7:7">
      <c r="G63776" s="162" t="s">
        <v>64021</v>
      </c>
    </row>
    <row r="63777" spans="7:7">
      <c r="G63777" s="162" t="s">
        <v>64022</v>
      </c>
    </row>
    <row r="63778" spans="7:7">
      <c r="G63778" s="162" t="s">
        <v>64023</v>
      </c>
    </row>
    <row r="63779" spans="7:7">
      <c r="G63779" s="162" t="s">
        <v>64024</v>
      </c>
    </row>
    <row r="63780" spans="7:7">
      <c r="G63780" s="162" t="s">
        <v>64025</v>
      </c>
    </row>
    <row r="63781" spans="7:7">
      <c r="G63781" s="162" t="s">
        <v>64026</v>
      </c>
    </row>
    <row r="63782" spans="7:7">
      <c r="G63782" s="162" t="s">
        <v>64027</v>
      </c>
    </row>
    <row r="63783" spans="7:7">
      <c r="G63783" s="162" t="s">
        <v>64028</v>
      </c>
    </row>
    <row r="63784" spans="7:7">
      <c r="G63784" s="162" t="s">
        <v>64029</v>
      </c>
    </row>
    <row r="63785" spans="7:7">
      <c r="G63785" s="162" t="s">
        <v>64030</v>
      </c>
    </row>
    <row r="63786" spans="7:7">
      <c r="G63786" s="162" t="s">
        <v>64031</v>
      </c>
    </row>
    <row r="63787" spans="7:7">
      <c r="G63787" s="162" t="s">
        <v>64032</v>
      </c>
    </row>
    <row r="63788" spans="7:7">
      <c r="G63788" s="162" t="s">
        <v>64033</v>
      </c>
    </row>
    <row r="63789" spans="7:7">
      <c r="G63789" s="162" t="s">
        <v>64034</v>
      </c>
    </row>
    <row r="63790" spans="7:7">
      <c r="G63790" s="162" t="s">
        <v>64035</v>
      </c>
    </row>
    <row r="63791" spans="7:7">
      <c r="G63791" s="162" t="s">
        <v>64036</v>
      </c>
    </row>
    <row r="63792" spans="7:7">
      <c r="G63792" s="162" t="s">
        <v>64037</v>
      </c>
    </row>
    <row r="63793" spans="7:7">
      <c r="G63793" s="162" t="s">
        <v>64038</v>
      </c>
    </row>
    <row r="63794" spans="7:7">
      <c r="G63794" s="162" t="s">
        <v>64039</v>
      </c>
    </row>
    <row r="63795" spans="7:7">
      <c r="G63795" s="162" t="s">
        <v>64040</v>
      </c>
    </row>
    <row r="63796" spans="7:7">
      <c r="G63796" s="162" t="s">
        <v>64041</v>
      </c>
    </row>
    <row r="63797" spans="7:7">
      <c r="G63797" s="162" t="s">
        <v>64042</v>
      </c>
    </row>
    <row r="63798" spans="7:7">
      <c r="G63798" s="162" t="s">
        <v>64043</v>
      </c>
    </row>
    <row r="63799" spans="7:7">
      <c r="G63799" s="162" t="s">
        <v>64044</v>
      </c>
    </row>
    <row r="63800" spans="7:7">
      <c r="G63800" s="162" t="s">
        <v>64045</v>
      </c>
    </row>
    <row r="63801" spans="7:7">
      <c r="G63801" s="162" t="s">
        <v>64046</v>
      </c>
    </row>
    <row r="63802" spans="7:7">
      <c r="G63802" s="162" t="s">
        <v>64047</v>
      </c>
    </row>
    <row r="63803" spans="7:7">
      <c r="G63803" s="162" t="s">
        <v>64048</v>
      </c>
    </row>
    <row r="63804" spans="7:7">
      <c r="G63804" s="162" t="s">
        <v>64049</v>
      </c>
    </row>
    <row r="63805" spans="7:7">
      <c r="G63805" s="162" t="s">
        <v>64050</v>
      </c>
    </row>
    <row r="63806" spans="7:7">
      <c r="G63806" s="162" t="s">
        <v>64051</v>
      </c>
    </row>
    <row r="63807" spans="7:7">
      <c r="G63807" s="162" t="s">
        <v>64052</v>
      </c>
    </row>
    <row r="63808" spans="7:7">
      <c r="G63808" s="162" t="s">
        <v>64053</v>
      </c>
    </row>
    <row r="63809" spans="7:7">
      <c r="G63809" s="162" t="s">
        <v>64054</v>
      </c>
    </row>
    <row r="63810" spans="7:7">
      <c r="G63810" s="162" t="s">
        <v>64055</v>
      </c>
    </row>
    <row r="63811" spans="7:7">
      <c r="G63811" s="162" t="s">
        <v>64056</v>
      </c>
    </row>
    <row r="63812" spans="7:7">
      <c r="G63812" s="162" t="s">
        <v>64057</v>
      </c>
    </row>
    <row r="63813" spans="7:7">
      <c r="G63813" s="162" t="s">
        <v>64058</v>
      </c>
    </row>
    <row r="63814" spans="7:7">
      <c r="G63814" s="162" t="s">
        <v>64059</v>
      </c>
    </row>
    <row r="63815" spans="7:7">
      <c r="G63815" s="162" t="s">
        <v>64060</v>
      </c>
    </row>
    <row r="63816" spans="7:7">
      <c r="G63816" s="162" t="s">
        <v>64061</v>
      </c>
    </row>
    <row r="63817" spans="7:7">
      <c r="G63817" s="162" t="s">
        <v>64062</v>
      </c>
    </row>
    <row r="63818" spans="7:7">
      <c r="G63818" s="162" t="s">
        <v>64063</v>
      </c>
    </row>
    <row r="63819" spans="7:7">
      <c r="G63819" s="162" t="s">
        <v>64064</v>
      </c>
    </row>
    <row r="63820" spans="7:7">
      <c r="G63820" s="162" t="s">
        <v>64065</v>
      </c>
    </row>
    <row r="63821" spans="7:7">
      <c r="G63821" s="162" t="s">
        <v>64066</v>
      </c>
    </row>
    <row r="63822" spans="7:7">
      <c r="G63822" s="162" t="s">
        <v>64067</v>
      </c>
    </row>
    <row r="63823" spans="7:7">
      <c r="G63823" s="162" t="s">
        <v>64068</v>
      </c>
    </row>
    <row r="63824" spans="7:7">
      <c r="G63824" s="162" t="s">
        <v>64069</v>
      </c>
    </row>
    <row r="63825" spans="7:7">
      <c r="G63825" s="162" t="s">
        <v>64070</v>
      </c>
    </row>
    <row r="63826" spans="7:7">
      <c r="G63826" s="162" t="s">
        <v>64071</v>
      </c>
    </row>
    <row r="63827" spans="7:7">
      <c r="G63827" s="162" t="s">
        <v>64072</v>
      </c>
    </row>
    <row r="63828" spans="7:7">
      <c r="G63828" s="162" t="s">
        <v>64073</v>
      </c>
    </row>
    <row r="63829" spans="7:7">
      <c r="G63829" s="162" t="s">
        <v>64074</v>
      </c>
    </row>
    <row r="63830" spans="7:7">
      <c r="G63830" s="162" t="s">
        <v>64075</v>
      </c>
    </row>
    <row r="63831" spans="7:7">
      <c r="G63831" s="162" t="s">
        <v>64076</v>
      </c>
    </row>
    <row r="63832" spans="7:7">
      <c r="G63832" s="162" t="s">
        <v>64077</v>
      </c>
    </row>
    <row r="63833" spans="7:7">
      <c r="G63833" s="162" t="s">
        <v>64078</v>
      </c>
    </row>
    <row r="63834" spans="7:7">
      <c r="G63834" s="162" t="s">
        <v>64079</v>
      </c>
    </row>
    <row r="63835" spans="7:7">
      <c r="G63835" s="162" t="s">
        <v>64080</v>
      </c>
    </row>
    <row r="63836" spans="7:7">
      <c r="G63836" s="162" t="s">
        <v>64081</v>
      </c>
    </row>
    <row r="63837" spans="7:7">
      <c r="G63837" s="162" t="s">
        <v>64082</v>
      </c>
    </row>
    <row r="63838" spans="7:7">
      <c r="G63838" s="162" t="s">
        <v>64083</v>
      </c>
    </row>
    <row r="63839" spans="7:7">
      <c r="G63839" s="162" t="s">
        <v>64084</v>
      </c>
    </row>
    <row r="63840" spans="7:7">
      <c r="G63840" s="162" t="s">
        <v>64085</v>
      </c>
    </row>
    <row r="63841" spans="7:7">
      <c r="G63841" s="162" t="s">
        <v>64086</v>
      </c>
    </row>
    <row r="63842" spans="7:7">
      <c r="G63842" s="162" t="s">
        <v>64087</v>
      </c>
    </row>
    <row r="63843" spans="7:7">
      <c r="G63843" s="162" t="s">
        <v>64088</v>
      </c>
    </row>
    <row r="63844" spans="7:7">
      <c r="G63844" s="162" t="s">
        <v>64089</v>
      </c>
    </row>
    <row r="63845" spans="7:7">
      <c r="G63845" s="162" t="s">
        <v>64090</v>
      </c>
    </row>
    <row r="63846" spans="7:7">
      <c r="G63846" s="162" t="s">
        <v>64091</v>
      </c>
    </row>
    <row r="63847" spans="7:7">
      <c r="G63847" s="162" t="s">
        <v>64092</v>
      </c>
    </row>
    <row r="63848" spans="7:7">
      <c r="G63848" s="162" t="s">
        <v>64093</v>
      </c>
    </row>
    <row r="63849" spans="7:7">
      <c r="G63849" s="162" t="s">
        <v>64094</v>
      </c>
    </row>
    <row r="63850" spans="7:7">
      <c r="G63850" s="162" t="s">
        <v>64095</v>
      </c>
    </row>
    <row r="63851" spans="7:7">
      <c r="G63851" s="162" t="s">
        <v>64096</v>
      </c>
    </row>
    <row r="63852" spans="7:7">
      <c r="G63852" s="162" t="s">
        <v>64097</v>
      </c>
    </row>
    <row r="63853" spans="7:7">
      <c r="G63853" s="162" t="s">
        <v>64098</v>
      </c>
    </row>
    <row r="63854" spans="7:7">
      <c r="G63854" s="162" t="s">
        <v>64099</v>
      </c>
    </row>
    <row r="63855" spans="7:7">
      <c r="G63855" s="162" t="s">
        <v>64100</v>
      </c>
    </row>
    <row r="63856" spans="7:7">
      <c r="G63856" s="162" t="s">
        <v>64101</v>
      </c>
    </row>
    <row r="63857" spans="7:7">
      <c r="G63857" s="162" t="s">
        <v>64102</v>
      </c>
    </row>
    <row r="63858" spans="7:7">
      <c r="G63858" s="162" t="s">
        <v>64103</v>
      </c>
    </row>
    <row r="63859" spans="7:7">
      <c r="G63859" s="162" t="s">
        <v>64104</v>
      </c>
    </row>
    <row r="63860" spans="7:7">
      <c r="G63860" s="162" t="s">
        <v>64105</v>
      </c>
    </row>
    <row r="63861" spans="7:7">
      <c r="G63861" s="162" t="s">
        <v>64106</v>
      </c>
    </row>
    <row r="63862" spans="7:7">
      <c r="G63862" s="162" t="s">
        <v>64107</v>
      </c>
    </row>
    <row r="63863" spans="7:7">
      <c r="G63863" s="162" t="s">
        <v>64108</v>
      </c>
    </row>
    <row r="63864" spans="7:7">
      <c r="G63864" s="162" t="s">
        <v>64109</v>
      </c>
    </row>
    <row r="63865" spans="7:7">
      <c r="G63865" s="162" t="s">
        <v>64110</v>
      </c>
    </row>
    <row r="63866" spans="7:7">
      <c r="G63866" s="162" t="s">
        <v>64111</v>
      </c>
    </row>
    <row r="63867" spans="7:7">
      <c r="G63867" s="162" t="s">
        <v>64112</v>
      </c>
    </row>
    <row r="63868" spans="7:7">
      <c r="G63868" s="162" t="s">
        <v>64113</v>
      </c>
    </row>
    <row r="63869" spans="7:7">
      <c r="G63869" s="162" t="s">
        <v>64114</v>
      </c>
    </row>
    <row r="63870" spans="7:7">
      <c r="G63870" s="162" t="s">
        <v>64115</v>
      </c>
    </row>
    <row r="63871" spans="7:7">
      <c r="G63871" s="162" t="s">
        <v>64116</v>
      </c>
    </row>
    <row r="63872" spans="7:7">
      <c r="G63872" s="162" t="s">
        <v>64117</v>
      </c>
    </row>
    <row r="63873" spans="7:7">
      <c r="G63873" s="162" t="s">
        <v>64118</v>
      </c>
    </row>
    <row r="63874" spans="7:7">
      <c r="G63874" s="162" t="s">
        <v>64119</v>
      </c>
    </row>
    <row r="63875" spans="7:7">
      <c r="G63875" s="162" t="s">
        <v>64120</v>
      </c>
    </row>
    <row r="63876" spans="7:7">
      <c r="G63876" s="162" t="s">
        <v>64121</v>
      </c>
    </row>
    <row r="63877" spans="7:7">
      <c r="G63877" s="162" t="s">
        <v>64122</v>
      </c>
    </row>
    <row r="63878" spans="7:7">
      <c r="G63878" s="162" t="s">
        <v>64123</v>
      </c>
    </row>
    <row r="63879" spans="7:7">
      <c r="G63879" s="162" t="s">
        <v>64124</v>
      </c>
    </row>
    <row r="63880" spans="7:7">
      <c r="G63880" s="162" t="s">
        <v>64125</v>
      </c>
    </row>
    <row r="63881" spans="7:7">
      <c r="G63881" s="162" t="s">
        <v>64126</v>
      </c>
    </row>
    <row r="63882" spans="7:7">
      <c r="G63882" s="162" t="s">
        <v>64127</v>
      </c>
    </row>
    <row r="63883" spans="7:7">
      <c r="G63883" s="162" t="s">
        <v>64128</v>
      </c>
    </row>
    <row r="63884" spans="7:7">
      <c r="G63884" s="162" t="s">
        <v>64129</v>
      </c>
    </row>
    <row r="63885" spans="7:7">
      <c r="G63885" s="162" t="s">
        <v>64130</v>
      </c>
    </row>
    <row r="63886" spans="7:7">
      <c r="G63886" s="162" t="s">
        <v>64131</v>
      </c>
    </row>
    <row r="63887" spans="7:7">
      <c r="G63887" s="162" t="s">
        <v>64132</v>
      </c>
    </row>
    <row r="63888" spans="7:7">
      <c r="G63888" s="162" t="s">
        <v>64133</v>
      </c>
    </row>
    <row r="63889" spans="7:7">
      <c r="G63889" s="162" t="s">
        <v>64134</v>
      </c>
    </row>
    <row r="63890" spans="7:7">
      <c r="G63890" s="162" t="s">
        <v>64135</v>
      </c>
    </row>
    <row r="63891" spans="7:7">
      <c r="G63891" s="162" t="s">
        <v>64136</v>
      </c>
    </row>
    <row r="63892" spans="7:7">
      <c r="G63892" s="162" t="s">
        <v>64137</v>
      </c>
    </row>
    <row r="63893" spans="7:7">
      <c r="G63893" s="162" t="s">
        <v>64138</v>
      </c>
    </row>
    <row r="63894" spans="7:7">
      <c r="G63894" s="162" t="s">
        <v>64139</v>
      </c>
    </row>
    <row r="63895" spans="7:7">
      <c r="G63895" s="162" t="s">
        <v>64140</v>
      </c>
    </row>
    <row r="63896" spans="7:7">
      <c r="G63896" s="162" t="s">
        <v>64141</v>
      </c>
    </row>
    <row r="63897" spans="7:7">
      <c r="G63897" s="162" t="s">
        <v>64142</v>
      </c>
    </row>
    <row r="63898" spans="7:7">
      <c r="G63898" s="162" t="s">
        <v>64143</v>
      </c>
    </row>
    <row r="63899" spans="7:7">
      <c r="G63899" s="162" t="s">
        <v>64144</v>
      </c>
    </row>
    <row r="63900" spans="7:7">
      <c r="G63900" s="162" t="s">
        <v>64145</v>
      </c>
    </row>
    <row r="63901" spans="7:7">
      <c r="G63901" s="162" t="s">
        <v>64146</v>
      </c>
    </row>
    <row r="63902" spans="7:7">
      <c r="G63902" s="162" t="s">
        <v>64147</v>
      </c>
    </row>
    <row r="63903" spans="7:7">
      <c r="G63903" s="162" t="s">
        <v>64148</v>
      </c>
    </row>
    <row r="63904" spans="7:7">
      <c r="G63904" s="162" t="s">
        <v>64149</v>
      </c>
    </row>
    <row r="63905" spans="7:7">
      <c r="G63905" s="162" t="s">
        <v>64150</v>
      </c>
    </row>
    <row r="63906" spans="7:7">
      <c r="G63906" s="162" t="s">
        <v>64151</v>
      </c>
    </row>
    <row r="63907" spans="7:7">
      <c r="G63907" s="162" t="s">
        <v>64152</v>
      </c>
    </row>
    <row r="63908" spans="7:7">
      <c r="G63908" s="162" t="s">
        <v>64153</v>
      </c>
    </row>
    <row r="63909" spans="7:7">
      <c r="G63909" s="162" t="s">
        <v>64154</v>
      </c>
    </row>
    <row r="63910" spans="7:7">
      <c r="G63910" s="162" t="s">
        <v>64155</v>
      </c>
    </row>
    <row r="63911" spans="7:7">
      <c r="G63911" s="162" t="s">
        <v>64156</v>
      </c>
    </row>
    <row r="63912" spans="7:7">
      <c r="G63912" s="162" t="s">
        <v>64157</v>
      </c>
    </row>
    <row r="63913" spans="7:7">
      <c r="G63913" s="162" t="s">
        <v>64158</v>
      </c>
    </row>
    <row r="63914" spans="7:7">
      <c r="G63914" s="162" t="s">
        <v>64159</v>
      </c>
    </row>
    <row r="63915" spans="7:7">
      <c r="G63915" s="162" t="s">
        <v>64160</v>
      </c>
    </row>
    <row r="63916" spans="7:7">
      <c r="G63916" s="162" t="s">
        <v>64161</v>
      </c>
    </row>
    <row r="63917" spans="7:7">
      <c r="G63917" s="162" t="s">
        <v>64162</v>
      </c>
    </row>
    <row r="63918" spans="7:7">
      <c r="G63918" s="162" t="s">
        <v>64163</v>
      </c>
    </row>
    <row r="63919" spans="7:7">
      <c r="G63919" s="162" t="s">
        <v>64164</v>
      </c>
    </row>
    <row r="63920" spans="7:7">
      <c r="G63920" s="162" t="s">
        <v>64165</v>
      </c>
    </row>
    <row r="63921" spans="7:7">
      <c r="G63921" s="162" t="s">
        <v>64166</v>
      </c>
    </row>
    <row r="63922" spans="7:7">
      <c r="G63922" s="162" t="s">
        <v>64167</v>
      </c>
    </row>
    <row r="63923" spans="7:7">
      <c r="G63923" s="162" t="s">
        <v>64168</v>
      </c>
    </row>
    <row r="63924" spans="7:7">
      <c r="G63924" s="162" t="s">
        <v>64169</v>
      </c>
    </row>
    <row r="63925" spans="7:7">
      <c r="G63925" s="162" t="s">
        <v>64170</v>
      </c>
    </row>
    <row r="63926" spans="7:7">
      <c r="G63926" s="162" t="s">
        <v>64171</v>
      </c>
    </row>
    <row r="63927" spans="7:7">
      <c r="G63927" s="162" t="s">
        <v>64172</v>
      </c>
    </row>
    <row r="63928" spans="7:7">
      <c r="G63928" s="162" t="s">
        <v>64173</v>
      </c>
    </row>
    <row r="63929" spans="7:7">
      <c r="G63929" s="162" t="s">
        <v>64174</v>
      </c>
    </row>
    <row r="63930" spans="7:7">
      <c r="G63930" s="162" t="s">
        <v>64175</v>
      </c>
    </row>
    <row r="63931" spans="7:7">
      <c r="G63931" s="162" t="s">
        <v>64176</v>
      </c>
    </row>
    <row r="63932" spans="7:7">
      <c r="G63932" s="162" t="s">
        <v>64177</v>
      </c>
    </row>
    <row r="63933" spans="7:7">
      <c r="G63933" s="162" t="s">
        <v>64178</v>
      </c>
    </row>
    <row r="63934" spans="7:7">
      <c r="G63934" s="162" t="s">
        <v>64179</v>
      </c>
    </row>
    <row r="63935" spans="7:7">
      <c r="G63935" s="162" t="s">
        <v>64180</v>
      </c>
    </row>
    <row r="63936" spans="7:7">
      <c r="G63936" s="162" t="s">
        <v>64181</v>
      </c>
    </row>
    <row r="63937" spans="7:7">
      <c r="G63937" s="162" t="s">
        <v>64182</v>
      </c>
    </row>
    <row r="63938" spans="7:7">
      <c r="G63938" s="162" t="s">
        <v>64183</v>
      </c>
    </row>
    <row r="63939" spans="7:7">
      <c r="G63939" s="162" t="s">
        <v>64184</v>
      </c>
    </row>
    <row r="63940" spans="7:7">
      <c r="G63940" s="162" t="s">
        <v>64185</v>
      </c>
    </row>
    <row r="63941" spans="7:7">
      <c r="G63941" s="162" t="s">
        <v>64186</v>
      </c>
    </row>
    <row r="63942" spans="7:7">
      <c r="G63942" s="162" t="s">
        <v>64187</v>
      </c>
    </row>
    <row r="63943" spans="7:7">
      <c r="G63943" s="162" t="s">
        <v>64188</v>
      </c>
    </row>
    <row r="63944" spans="7:7">
      <c r="G63944" s="162" t="s">
        <v>64189</v>
      </c>
    </row>
    <row r="63945" spans="7:7">
      <c r="G63945" s="162" t="s">
        <v>64190</v>
      </c>
    </row>
    <row r="63946" spans="7:7">
      <c r="G63946" s="162" t="s">
        <v>64191</v>
      </c>
    </row>
    <row r="63947" spans="7:7">
      <c r="G63947" s="162" t="s">
        <v>64192</v>
      </c>
    </row>
    <row r="63948" spans="7:7">
      <c r="G63948" s="162" t="s">
        <v>64193</v>
      </c>
    </row>
    <row r="63949" spans="7:7">
      <c r="G63949" s="162" t="s">
        <v>64194</v>
      </c>
    </row>
    <row r="63950" spans="7:7">
      <c r="G63950" s="162" t="s">
        <v>64195</v>
      </c>
    </row>
    <row r="63951" spans="7:7">
      <c r="G63951" s="162" t="s">
        <v>64196</v>
      </c>
    </row>
    <row r="63952" spans="7:7">
      <c r="G63952" s="162" t="s">
        <v>64197</v>
      </c>
    </row>
    <row r="63953" spans="7:7">
      <c r="G63953" s="162" t="s">
        <v>64198</v>
      </c>
    </row>
    <row r="63954" spans="7:7">
      <c r="G63954" s="162" t="s">
        <v>64199</v>
      </c>
    </row>
    <row r="63955" spans="7:7">
      <c r="G63955" s="162" t="s">
        <v>64200</v>
      </c>
    </row>
    <row r="63956" spans="7:7">
      <c r="G63956" s="162" t="s">
        <v>64201</v>
      </c>
    </row>
    <row r="63957" spans="7:7">
      <c r="G63957" s="162" t="s">
        <v>64202</v>
      </c>
    </row>
    <row r="63958" spans="7:7">
      <c r="G63958" s="162" t="s">
        <v>64203</v>
      </c>
    </row>
    <row r="63959" spans="7:7">
      <c r="G63959" s="162" t="s">
        <v>64204</v>
      </c>
    </row>
    <row r="63960" spans="7:7">
      <c r="G63960" s="162" t="s">
        <v>64205</v>
      </c>
    </row>
    <row r="63961" spans="7:7">
      <c r="G63961" s="162" t="s">
        <v>64206</v>
      </c>
    </row>
    <row r="63962" spans="7:7">
      <c r="G63962" s="162" t="s">
        <v>64207</v>
      </c>
    </row>
    <row r="63963" spans="7:7">
      <c r="G63963" s="162" t="s">
        <v>64208</v>
      </c>
    </row>
    <row r="63964" spans="7:7">
      <c r="G63964" s="162" t="s">
        <v>64209</v>
      </c>
    </row>
    <row r="63965" spans="7:7">
      <c r="G63965" s="162" t="s">
        <v>64210</v>
      </c>
    </row>
    <row r="63966" spans="7:7">
      <c r="G63966" s="162" t="s">
        <v>64211</v>
      </c>
    </row>
    <row r="63967" spans="7:7">
      <c r="G63967" s="162" t="s">
        <v>64212</v>
      </c>
    </row>
    <row r="63968" spans="7:7">
      <c r="G63968" s="162" t="s">
        <v>64213</v>
      </c>
    </row>
    <row r="63969" spans="7:7">
      <c r="G63969" s="162" t="s">
        <v>64214</v>
      </c>
    </row>
    <row r="63970" spans="7:7">
      <c r="G63970" s="162" t="s">
        <v>64215</v>
      </c>
    </row>
    <row r="63971" spans="7:7">
      <c r="G63971" s="162" t="s">
        <v>64216</v>
      </c>
    </row>
    <row r="63972" spans="7:7">
      <c r="G63972" s="162" t="s">
        <v>64217</v>
      </c>
    </row>
    <row r="63973" spans="7:7">
      <c r="G63973" s="162" t="s">
        <v>64218</v>
      </c>
    </row>
    <row r="63974" spans="7:7">
      <c r="G63974" s="162" t="s">
        <v>64219</v>
      </c>
    </row>
    <row r="63975" spans="7:7">
      <c r="G63975" s="162" t="s">
        <v>64220</v>
      </c>
    </row>
    <row r="63976" spans="7:7">
      <c r="G63976" s="162" t="s">
        <v>64221</v>
      </c>
    </row>
    <row r="63977" spans="7:7">
      <c r="G63977" s="162" t="s">
        <v>64222</v>
      </c>
    </row>
    <row r="63978" spans="7:7">
      <c r="G63978" s="162" t="s">
        <v>64223</v>
      </c>
    </row>
    <row r="63979" spans="7:7">
      <c r="G63979" s="162" t="s">
        <v>64224</v>
      </c>
    </row>
    <row r="63980" spans="7:7">
      <c r="G63980" s="162" t="s">
        <v>64225</v>
      </c>
    </row>
    <row r="63981" spans="7:7">
      <c r="G63981" s="162" t="s">
        <v>64226</v>
      </c>
    </row>
    <row r="63982" spans="7:7">
      <c r="G63982" s="162" t="s">
        <v>64227</v>
      </c>
    </row>
    <row r="63983" spans="7:7">
      <c r="G63983" s="162" t="s">
        <v>64228</v>
      </c>
    </row>
    <row r="63984" spans="7:7">
      <c r="G63984" s="162" t="s">
        <v>64229</v>
      </c>
    </row>
    <row r="63985" spans="7:7">
      <c r="G63985" s="162" t="s">
        <v>64230</v>
      </c>
    </row>
    <row r="63986" spans="7:7">
      <c r="G63986" s="162" t="s">
        <v>64231</v>
      </c>
    </row>
    <row r="63987" spans="7:7">
      <c r="G63987" s="162" t="s">
        <v>64232</v>
      </c>
    </row>
    <row r="63988" spans="7:7">
      <c r="G63988" s="162" t="s">
        <v>64233</v>
      </c>
    </row>
    <row r="63989" spans="7:7">
      <c r="G63989" s="162" t="s">
        <v>64234</v>
      </c>
    </row>
    <row r="63990" spans="7:7">
      <c r="G63990" s="162" t="s">
        <v>64235</v>
      </c>
    </row>
    <row r="63991" spans="7:7">
      <c r="G63991" s="162" t="s">
        <v>64236</v>
      </c>
    </row>
    <row r="63992" spans="7:7">
      <c r="G63992" s="162" t="s">
        <v>64237</v>
      </c>
    </row>
    <row r="63993" spans="7:7">
      <c r="G63993" s="162" t="s">
        <v>64238</v>
      </c>
    </row>
    <row r="63994" spans="7:7">
      <c r="G63994" s="162" t="s">
        <v>64239</v>
      </c>
    </row>
    <row r="63995" spans="7:7">
      <c r="G63995" s="162" t="s">
        <v>64240</v>
      </c>
    </row>
    <row r="63996" spans="7:7">
      <c r="G63996" s="162" t="s">
        <v>64241</v>
      </c>
    </row>
    <row r="63997" spans="7:7">
      <c r="G63997" s="162" t="s">
        <v>64242</v>
      </c>
    </row>
    <row r="63998" spans="7:7">
      <c r="G63998" s="162" t="s">
        <v>64243</v>
      </c>
    </row>
    <row r="63999" spans="7:7">
      <c r="G63999" s="162" t="s">
        <v>64244</v>
      </c>
    </row>
    <row r="64000" spans="7:7">
      <c r="G64000" s="162" t="s">
        <v>64245</v>
      </c>
    </row>
    <row r="64001" spans="7:7">
      <c r="G64001" s="162" t="s">
        <v>64246</v>
      </c>
    </row>
    <row r="64002" spans="7:7">
      <c r="G64002" s="162" t="s">
        <v>64247</v>
      </c>
    </row>
    <row r="64003" spans="7:7">
      <c r="G64003" s="162" t="s">
        <v>64248</v>
      </c>
    </row>
    <row r="64004" spans="7:7">
      <c r="G64004" s="162" t="s">
        <v>64249</v>
      </c>
    </row>
    <row r="64005" spans="7:7">
      <c r="G64005" s="162" t="s">
        <v>64250</v>
      </c>
    </row>
    <row r="64006" spans="7:7">
      <c r="G64006" s="162" t="s">
        <v>64251</v>
      </c>
    </row>
    <row r="64007" spans="7:7">
      <c r="G64007" s="162" t="s">
        <v>64252</v>
      </c>
    </row>
    <row r="64008" spans="7:7">
      <c r="G64008" s="162" t="s">
        <v>64253</v>
      </c>
    </row>
    <row r="64009" spans="7:7">
      <c r="G64009" s="162" t="s">
        <v>64254</v>
      </c>
    </row>
    <row r="64010" spans="7:7">
      <c r="G64010" s="162" t="s">
        <v>64255</v>
      </c>
    </row>
    <row r="64011" spans="7:7">
      <c r="G64011" s="162" t="s">
        <v>64256</v>
      </c>
    </row>
    <row r="64012" spans="7:7">
      <c r="G64012" s="162" t="s">
        <v>64257</v>
      </c>
    </row>
    <row r="64013" spans="7:7">
      <c r="G64013" s="162" t="s">
        <v>64258</v>
      </c>
    </row>
    <row r="64014" spans="7:7">
      <c r="G64014" s="162" t="s">
        <v>64259</v>
      </c>
    </row>
    <row r="64015" spans="7:7">
      <c r="G64015" s="162" t="s">
        <v>64260</v>
      </c>
    </row>
    <row r="64016" spans="7:7">
      <c r="G64016" s="162" t="s">
        <v>64261</v>
      </c>
    </row>
    <row r="64017" spans="7:7">
      <c r="G64017" s="162" t="s">
        <v>64262</v>
      </c>
    </row>
    <row r="64018" spans="7:7">
      <c r="G64018" s="162" t="s">
        <v>64263</v>
      </c>
    </row>
    <row r="64019" spans="7:7">
      <c r="G64019" s="162" t="s">
        <v>64264</v>
      </c>
    </row>
    <row r="64020" spans="7:7">
      <c r="G64020" s="162" t="s">
        <v>64265</v>
      </c>
    </row>
    <row r="64021" spans="7:7">
      <c r="G64021" s="162" t="s">
        <v>64266</v>
      </c>
    </row>
    <row r="64022" spans="7:7">
      <c r="G64022" s="162" t="s">
        <v>64267</v>
      </c>
    </row>
    <row r="64023" spans="7:7">
      <c r="G64023" s="162" t="s">
        <v>64268</v>
      </c>
    </row>
    <row r="64024" spans="7:7">
      <c r="G64024" s="162" t="s">
        <v>64269</v>
      </c>
    </row>
    <row r="64025" spans="7:7">
      <c r="G64025" s="162" t="s">
        <v>64270</v>
      </c>
    </row>
    <row r="64026" spans="7:7">
      <c r="G64026" s="162" t="s">
        <v>64271</v>
      </c>
    </row>
    <row r="64027" spans="7:7">
      <c r="G64027" s="162" t="s">
        <v>64272</v>
      </c>
    </row>
    <row r="64028" spans="7:7">
      <c r="G64028" s="162" t="s">
        <v>64273</v>
      </c>
    </row>
    <row r="64029" spans="7:7">
      <c r="G64029" s="162" t="s">
        <v>64274</v>
      </c>
    </row>
    <row r="64030" spans="7:7">
      <c r="G64030" s="162" t="s">
        <v>64275</v>
      </c>
    </row>
    <row r="64031" spans="7:7">
      <c r="G64031" s="162" t="s">
        <v>64276</v>
      </c>
    </row>
    <row r="64032" spans="7:7">
      <c r="G64032" s="162" t="s">
        <v>64277</v>
      </c>
    </row>
    <row r="64033" spans="7:7">
      <c r="G64033" s="162" t="s">
        <v>64278</v>
      </c>
    </row>
    <row r="64034" spans="7:7">
      <c r="G64034" s="162" t="s">
        <v>64279</v>
      </c>
    </row>
    <row r="64035" spans="7:7">
      <c r="G64035" s="162" t="s">
        <v>64280</v>
      </c>
    </row>
    <row r="64036" spans="7:7">
      <c r="G64036" s="162" t="s">
        <v>64281</v>
      </c>
    </row>
    <row r="64037" spans="7:7">
      <c r="G64037" s="162" t="s">
        <v>64282</v>
      </c>
    </row>
    <row r="64038" spans="7:7">
      <c r="G64038" s="162" t="s">
        <v>64283</v>
      </c>
    </row>
    <row r="64039" spans="7:7">
      <c r="G64039" s="162" t="s">
        <v>64284</v>
      </c>
    </row>
    <row r="64040" spans="7:7">
      <c r="G64040" s="162" t="s">
        <v>64285</v>
      </c>
    </row>
    <row r="64041" spans="7:7">
      <c r="G64041" s="162" t="s">
        <v>64286</v>
      </c>
    </row>
    <row r="64042" spans="7:7">
      <c r="G64042" s="162" t="s">
        <v>64287</v>
      </c>
    </row>
    <row r="64043" spans="7:7">
      <c r="G64043" s="162" t="s">
        <v>64288</v>
      </c>
    </row>
    <row r="64044" spans="7:7">
      <c r="G64044" s="162" t="s">
        <v>64289</v>
      </c>
    </row>
    <row r="64045" spans="7:7">
      <c r="G64045" s="162" t="s">
        <v>64290</v>
      </c>
    </row>
    <row r="64046" spans="7:7">
      <c r="G64046" s="162" t="s">
        <v>64291</v>
      </c>
    </row>
    <row r="64047" spans="7:7">
      <c r="G64047" s="162" t="s">
        <v>64292</v>
      </c>
    </row>
    <row r="64048" spans="7:7">
      <c r="G64048" s="162" t="s">
        <v>64293</v>
      </c>
    </row>
    <row r="64049" spans="7:7">
      <c r="G64049" s="162" t="s">
        <v>64294</v>
      </c>
    </row>
    <row r="64050" spans="7:7">
      <c r="G64050" s="162" t="s">
        <v>64295</v>
      </c>
    </row>
    <row r="64051" spans="7:7">
      <c r="G64051" s="162" t="s">
        <v>64296</v>
      </c>
    </row>
    <row r="64052" spans="7:7">
      <c r="G64052" s="162" t="s">
        <v>64297</v>
      </c>
    </row>
    <row r="64053" spans="7:7">
      <c r="G64053" s="162" t="s">
        <v>64298</v>
      </c>
    </row>
    <row r="64054" spans="7:7">
      <c r="G64054" s="162" t="s">
        <v>64299</v>
      </c>
    </row>
    <row r="64055" spans="7:7">
      <c r="G64055" s="162" t="s">
        <v>64300</v>
      </c>
    </row>
    <row r="64056" spans="7:7">
      <c r="G64056" s="162" t="s">
        <v>64301</v>
      </c>
    </row>
    <row r="64057" spans="7:7">
      <c r="G64057" s="162" t="s">
        <v>64302</v>
      </c>
    </row>
    <row r="64058" spans="7:7">
      <c r="G64058" s="162" t="s">
        <v>64303</v>
      </c>
    </row>
    <row r="64059" spans="7:7">
      <c r="G64059" s="162" t="s">
        <v>64304</v>
      </c>
    </row>
    <row r="64060" spans="7:7">
      <c r="G64060" s="162" t="s">
        <v>64305</v>
      </c>
    </row>
    <row r="64061" spans="7:7">
      <c r="G64061" s="162" t="s">
        <v>64306</v>
      </c>
    </row>
    <row r="64062" spans="7:7">
      <c r="G64062" s="162" t="s">
        <v>64307</v>
      </c>
    </row>
    <row r="64063" spans="7:7">
      <c r="G64063" s="162" t="s">
        <v>64308</v>
      </c>
    </row>
    <row r="64064" spans="7:7">
      <c r="G64064" s="162" t="s">
        <v>64309</v>
      </c>
    </row>
    <row r="64065" spans="7:7">
      <c r="G64065" s="162" t="s">
        <v>64310</v>
      </c>
    </row>
    <row r="64066" spans="7:7">
      <c r="G64066" s="162" t="s">
        <v>64311</v>
      </c>
    </row>
    <row r="64067" spans="7:7">
      <c r="G64067" s="162" t="s">
        <v>64312</v>
      </c>
    </row>
    <row r="64068" spans="7:7">
      <c r="G64068" s="162" t="s">
        <v>64313</v>
      </c>
    </row>
    <row r="64069" spans="7:7">
      <c r="G64069" s="162" t="s">
        <v>64314</v>
      </c>
    </row>
    <row r="64070" spans="7:7">
      <c r="G64070" s="162" t="s">
        <v>64315</v>
      </c>
    </row>
    <row r="64071" spans="7:7">
      <c r="G64071" s="162" t="s">
        <v>64316</v>
      </c>
    </row>
    <row r="64072" spans="7:7">
      <c r="G64072" s="162" t="s">
        <v>64317</v>
      </c>
    </row>
    <row r="64073" spans="7:7">
      <c r="G64073" s="162" t="s">
        <v>64318</v>
      </c>
    </row>
    <row r="64074" spans="7:7">
      <c r="G64074" s="162" t="s">
        <v>64319</v>
      </c>
    </row>
    <row r="64075" spans="7:7">
      <c r="G64075" s="162" t="s">
        <v>64320</v>
      </c>
    </row>
    <row r="64076" spans="7:7">
      <c r="G64076" s="162" t="s">
        <v>64321</v>
      </c>
    </row>
    <row r="64077" spans="7:7">
      <c r="G64077" s="162" t="s">
        <v>64322</v>
      </c>
    </row>
    <row r="64078" spans="7:7">
      <c r="G64078" s="162" t="s">
        <v>64323</v>
      </c>
    </row>
    <row r="64079" spans="7:7">
      <c r="G64079" s="162" t="s">
        <v>64324</v>
      </c>
    </row>
    <row r="64080" spans="7:7">
      <c r="G64080" s="162" t="s">
        <v>64325</v>
      </c>
    </row>
    <row r="64081" spans="7:7">
      <c r="G64081" s="162" t="s">
        <v>64326</v>
      </c>
    </row>
    <row r="64082" spans="7:7">
      <c r="G64082" s="162" t="s">
        <v>64327</v>
      </c>
    </row>
    <row r="64083" spans="7:7">
      <c r="G64083" s="162" t="s">
        <v>64328</v>
      </c>
    </row>
    <row r="64084" spans="7:7">
      <c r="G64084" s="162" t="s">
        <v>64329</v>
      </c>
    </row>
    <row r="64085" spans="7:7">
      <c r="G64085" s="162" t="s">
        <v>64330</v>
      </c>
    </row>
    <row r="64086" spans="7:7">
      <c r="G64086" s="162" t="s">
        <v>64331</v>
      </c>
    </row>
    <row r="64087" spans="7:7">
      <c r="G64087" s="162" t="s">
        <v>64332</v>
      </c>
    </row>
    <row r="64088" spans="7:7">
      <c r="G64088" s="162" t="s">
        <v>64333</v>
      </c>
    </row>
    <row r="64089" spans="7:7">
      <c r="G64089" s="162" t="s">
        <v>64334</v>
      </c>
    </row>
    <row r="64090" spans="7:7">
      <c r="G64090" s="162" t="s">
        <v>64335</v>
      </c>
    </row>
    <row r="64091" spans="7:7">
      <c r="G64091" s="162" t="s">
        <v>64336</v>
      </c>
    </row>
    <row r="64092" spans="7:7">
      <c r="G64092" s="162" t="s">
        <v>64337</v>
      </c>
    </row>
    <row r="64093" spans="7:7">
      <c r="G64093" s="162" t="s">
        <v>64338</v>
      </c>
    </row>
    <row r="64094" spans="7:7">
      <c r="G64094" s="162" t="s">
        <v>64339</v>
      </c>
    </row>
    <row r="64095" spans="7:7">
      <c r="G64095" s="162" t="s">
        <v>64340</v>
      </c>
    </row>
    <row r="64096" spans="7:7">
      <c r="G64096" s="162" t="s">
        <v>64341</v>
      </c>
    </row>
    <row r="64097" spans="7:7">
      <c r="G64097" s="162" t="s">
        <v>64342</v>
      </c>
    </row>
    <row r="64098" spans="7:7">
      <c r="G64098" s="162" t="s">
        <v>64343</v>
      </c>
    </row>
    <row r="64099" spans="7:7">
      <c r="G64099" s="162" t="s">
        <v>64344</v>
      </c>
    </row>
    <row r="64100" spans="7:7">
      <c r="G64100" s="162" t="s">
        <v>64345</v>
      </c>
    </row>
    <row r="64101" spans="7:7">
      <c r="G64101" s="162" t="s">
        <v>64346</v>
      </c>
    </row>
    <row r="64102" spans="7:7">
      <c r="G64102" s="162" t="s">
        <v>64347</v>
      </c>
    </row>
    <row r="64103" spans="7:7">
      <c r="G64103" s="162" t="s">
        <v>64348</v>
      </c>
    </row>
    <row r="64104" spans="7:7">
      <c r="G64104" s="162" t="s">
        <v>64349</v>
      </c>
    </row>
    <row r="64105" spans="7:7">
      <c r="G64105" s="162" t="s">
        <v>64350</v>
      </c>
    </row>
    <row r="64106" spans="7:7">
      <c r="G64106" s="162" t="s">
        <v>64351</v>
      </c>
    </row>
    <row r="64107" spans="7:7">
      <c r="G64107" s="162" t="s">
        <v>64352</v>
      </c>
    </row>
    <row r="64108" spans="7:7">
      <c r="G64108" s="162" t="s">
        <v>64353</v>
      </c>
    </row>
    <row r="64109" spans="7:7">
      <c r="G64109" s="162" t="s">
        <v>64354</v>
      </c>
    </row>
    <row r="64110" spans="7:7">
      <c r="G64110" s="162" t="s">
        <v>64355</v>
      </c>
    </row>
    <row r="64111" spans="7:7">
      <c r="G64111" s="162" t="s">
        <v>64356</v>
      </c>
    </row>
    <row r="64112" spans="7:7">
      <c r="G64112" s="162" t="s">
        <v>64357</v>
      </c>
    </row>
    <row r="64113" spans="7:7">
      <c r="G64113" s="162" t="s">
        <v>64358</v>
      </c>
    </row>
    <row r="64114" spans="7:7">
      <c r="G64114" s="162" t="s">
        <v>64359</v>
      </c>
    </row>
    <row r="64115" spans="7:7">
      <c r="G64115" s="162" t="s">
        <v>64360</v>
      </c>
    </row>
    <row r="64116" spans="7:7">
      <c r="G64116" s="162" t="s">
        <v>64361</v>
      </c>
    </row>
    <row r="64117" spans="7:7">
      <c r="G64117" s="162" t="s">
        <v>64362</v>
      </c>
    </row>
    <row r="64118" spans="7:7">
      <c r="G64118" s="162" t="s">
        <v>64363</v>
      </c>
    </row>
    <row r="64119" spans="7:7">
      <c r="G64119" s="162" t="s">
        <v>64364</v>
      </c>
    </row>
    <row r="64120" spans="7:7">
      <c r="G64120" s="162" t="s">
        <v>64365</v>
      </c>
    </row>
    <row r="64121" spans="7:7">
      <c r="G64121" s="162" t="s">
        <v>64366</v>
      </c>
    </row>
    <row r="64122" spans="7:7">
      <c r="G64122" s="162" t="s">
        <v>64367</v>
      </c>
    </row>
    <row r="64123" spans="7:7">
      <c r="G64123" s="162" t="s">
        <v>64368</v>
      </c>
    </row>
    <row r="64124" spans="7:7">
      <c r="G64124" s="162" t="s">
        <v>64369</v>
      </c>
    </row>
    <row r="64125" spans="7:7">
      <c r="G64125" s="162" t="s">
        <v>64370</v>
      </c>
    </row>
    <row r="64126" spans="7:7">
      <c r="G64126" s="162" t="s">
        <v>64371</v>
      </c>
    </row>
    <row r="64127" spans="7:7">
      <c r="G64127" s="162" t="s">
        <v>64372</v>
      </c>
    </row>
    <row r="64128" spans="7:7">
      <c r="G64128" s="162" t="s">
        <v>64373</v>
      </c>
    </row>
    <row r="64129" spans="7:7">
      <c r="G64129" s="162" t="s">
        <v>64374</v>
      </c>
    </row>
    <row r="64130" spans="7:7">
      <c r="G64130" s="162" t="s">
        <v>64375</v>
      </c>
    </row>
    <row r="64131" spans="7:7">
      <c r="G64131" s="162" t="s">
        <v>64376</v>
      </c>
    </row>
    <row r="64132" spans="7:7">
      <c r="G64132" s="162" t="s">
        <v>64377</v>
      </c>
    </row>
    <row r="64133" spans="7:7">
      <c r="G64133" s="162" t="s">
        <v>64378</v>
      </c>
    </row>
    <row r="64134" spans="7:7">
      <c r="G64134" s="162" t="s">
        <v>64379</v>
      </c>
    </row>
    <row r="64135" spans="7:7">
      <c r="G64135" s="162" t="s">
        <v>64380</v>
      </c>
    </row>
    <row r="64136" spans="7:7">
      <c r="G64136" s="162" t="s">
        <v>64381</v>
      </c>
    </row>
    <row r="64137" spans="7:7">
      <c r="G64137" s="162" t="s">
        <v>64382</v>
      </c>
    </row>
    <row r="64138" spans="7:7">
      <c r="G64138" s="162" t="s">
        <v>64383</v>
      </c>
    </row>
    <row r="64139" spans="7:7">
      <c r="G64139" s="162" t="s">
        <v>64384</v>
      </c>
    </row>
    <row r="64140" spans="7:7">
      <c r="G64140" s="162" t="s">
        <v>64385</v>
      </c>
    </row>
    <row r="64141" spans="7:7">
      <c r="G64141" s="162" t="s">
        <v>64386</v>
      </c>
    </row>
    <row r="64142" spans="7:7">
      <c r="G64142" s="162" t="s">
        <v>64387</v>
      </c>
    </row>
    <row r="64143" spans="7:7">
      <c r="G64143" s="162" t="s">
        <v>64388</v>
      </c>
    </row>
    <row r="64144" spans="7:7">
      <c r="G64144" s="162" t="s">
        <v>64389</v>
      </c>
    </row>
    <row r="64145" spans="7:7">
      <c r="G64145" s="162" t="s">
        <v>64390</v>
      </c>
    </row>
    <row r="64146" spans="7:7">
      <c r="G64146" s="162" t="s">
        <v>64391</v>
      </c>
    </row>
    <row r="64147" spans="7:7">
      <c r="G64147" s="162" t="s">
        <v>64392</v>
      </c>
    </row>
    <row r="64148" spans="7:7">
      <c r="G64148" s="162" t="s">
        <v>64393</v>
      </c>
    </row>
    <row r="64149" spans="7:7">
      <c r="G64149" s="162" t="s">
        <v>64394</v>
      </c>
    </row>
    <row r="64150" spans="7:7">
      <c r="G64150" s="162" t="s">
        <v>64395</v>
      </c>
    </row>
    <row r="64151" spans="7:7">
      <c r="G64151" s="162" t="s">
        <v>64396</v>
      </c>
    </row>
    <row r="64152" spans="7:7">
      <c r="G64152" s="162" t="s">
        <v>64397</v>
      </c>
    </row>
    <row r="64153" spans="7:7">
      <c r="G64153" s="162" t="s">
        <v>64398</v>
      </c>
    </row>
    <row r="64154" spans="7:7">
      <c r="G64154" s="162" t="s">
        <v>64399</v>
      </c>
    </row>
    <row r="64155" spans="7:7">
      <c r="G64155" s="162" t="s">
        <v>64400</v>
      </c>
    </row>
    <row r="64156" spans="7:7">
      <c r="G64156" s="162" t="s">
        <v>64401</v>
      </c>
    </row>
    <row r="64157" spans="7:7">
      <c r="G64157" s="162" t="s">
        <v>64402</v>
      </c>
    </row>
    <row r="64158" spans="7:7">
      <c r="G64158" s="162" t="s">
        <v>64403</v>
      </c>
    </row>
    <row r="64159" spans="7:7">
      <c r="G64159" s="162" t="s">
        <v>64404</v>
      </c>
    </row>
    <row r="64160" spans="7:7">
      <c r="G64160" s="162" t="s">
        <v>64405</v>
      </c>
    </row>
    <row r="64161" spans="7:7">
      <c r="G64161" s="162" t="s">
        <v>64406</v>
      </c>
    </row>
    <row r="64162" spans="7:7">
      <c r="G64162" s="162" t="s">
        <v>64407</v>
      </c>
    </row>
    <row r="64163" spans="7:7">
      <c r="G64163" s="162" t="s">
        <v>64408</v>
      </c>
    </row>
    <row r="64164" spans="7:7">
      <c r="G64164" s="162" t="s">
        <v>64409</v>
      </c>
    </row>
    <row r="64165" spans="7:7">
      <c r="G64165" s="162" t="s">
        <v>64410</v>
      </c>
    </row>
    <row r="64166" spans="7:7">
      <c r="G64166" s="162" t="s">
        <v>64411</v>
      </c>
    </row>
    <row r="64167" spans="7:7">
      <c r="G64167" s="162" t="s">
        <v>64412</v>
      </c>
    </row>
    <row r="64168" spans="7:7">
      <c r="G64168" s="162" t="s">
        <v>64413</v>
      </c>
    </row>
    <row r="64169" spans="7:7">
      <c r="G64169" s="162" t="s">
        <v>64414</v>
      </c>
    </row>
    <row r="64170" spans="7:7">
      <c r="G64170" s="162" t="s">
        <v>64415</v>
      </c>
    </row>
    <row r="64171" spans="7:7">
      <c r="G64171" s="162" t="s">
        <v>64416</v>
      </c>
    </row>
    <row r="64172" spans="7:7">
      <c r="G64172" s="162" t="s">
        <v>64417</v>
      </c>
    </row>
    <row r="64173" spans="7:7">
      <c r="G64173" s="162" t="s">
        <v>64418</v>
      </c>
    </row>
    <row r="64174" spans="7:7">
      <c r="G64174" s="162" t="s">
        <v>64419</v>
      </c>
    </row>
    <row r="64175" spans="7:7">
      <c r="G64175" s="162" t="s">
        <v>64420</v>
      </c>
    </row>
    <row r="64176" spans="7:7">
      <c r="G64176" s="162" t="s">
        <v>64421</v>
      </c>
    </row>
    <row r="64177" spans="7:7">
      <c r="G64177" s="162" t="s">
        <v>64422</v>
      </c>
    </row>
    <row r="64178" spans="7:7">
      <c r="G64178" s="162" t="s">
        <v>64423</v>
      </c>
    </row>
    <row r="64179" spans="7:7">
      <c r="G64179" s="162" t="s">
        <v>64424</v>
      </c>
    </row>
    <row r="64180" spans="7:7">
      <c r="G64180" s="162" t="s">
        <v>64425</v>
      </c>
    </row>
    <row r="64181" spans="7:7">
      <c r="G64181" s="162" t="s">
        <v>64426</v>
      </c>
    </row>
    <row r="64182" spans="7:7">
      <c r="G64182" s="162" t="s">
        <v>64427</v>
      </c>
    </row>
    <row r="64183" spans="7:7">
      <c r="G64183" s="162" t="s">
        <v>64428</v>
      </c>
    </row>
    <row r="64184" spans="7:7">
      <c r="G64184" s="162" t="s">
        <v>64429</v>
      </c>
    </row>
    <row r="64185" spans="7:7">
      <c r="G64185" s="162" t="s">
        <v>64430</v>
      </c>
    </row>
    <row r="64186" spans="7:7">
      <c r="G64186" s="162" t="s">
        <v>64431</v>
      </c>
    </row>
    <row r="64187" spans="7:7">
      <c r="G64187" s="162" t="s">
        <v>64432</v>
      </c>
    </row>
    <row r="64188" spans="7:7">
      <c r="G64188" s="162" t="s">
        <v>64433</v>
      </c>
    </row>
    <row r="64189" spans="7:7">
      <c r="G64189" s="162" t="s">
        <v>64434</v>
      </c>
    </row>
    <row r="64190" spans="7:7">
      <c r="G64190" s="162" t="s">
        <v>64435</v>
      </c>
    </row>
    <row r="64191" spans="7:7">
      <c r="G64191" s="162" t="s">
        <v>64436</v>
      </c>
    </row>
    <row r="64192" spans="7:7">
      <c r="G64192" s="162" t="s">
        <v>64437</v>
      </c>
    </row>
    <row r="64193" spans="7:7">
      <c r="G64193" s="162" t="s">
        <v>64438</v>
      </c>
    </row>
    <row r="64194" spans="7:7">
      <c r="G64194" s="162" t="s">
        <v>64439</v>
      </c>
    </row>
    <row r="64195" spans="7:7">
      <c r="G64195" s="162" t="s">
        <v>64440</v>
      </c>
    </row>
    <row r="64196" spans="7:7">
      <c r="G64196" s="162" t="s">
        <v>64441</v>
      </c>
    </row>
    <row r="64197" spans="7:7">
      <c r="G64197" s="162" t="s">
        <v>64442</v>
      </c>
    </row>
    <row r="64198" spans="7:7">
      <c r="G64198" s="162" t="s">
        <v>64443</v>
      </c>
    </row>
    <row r="64199" spans="7:7">
      <c r="G64199" s="162" t="s">
        <v>64444</v>
      </c>
    </row>
    <row r="64200" spans="7:7">
      <c r="G64200" s="162" t="s">
        <v>64445</v>
      </c>
    </row>
    <row r="64201" spans="7:7">
      <c r="G64201" s="162" t="s">
        <v>64446</v>
      </c>
    </row>
    <row r="64202" spans="7:7">
      <c r="G64202" s="162" t="s">
        <v>64447</v>
      </c>
    </row>
    <row r="64203" spans="7:7">
      <c r="G64203" s="162" t="s">
        <v>64448</v>
      </c>
    </row>
    <row r="64204" spans="7:7">
      <c r="G64204" s="162" t="s">
        <v>64449</v>
      </c>
    </row>
    <row r="64205" spans="7:7">
      <c r="G64205" s="162" t="s">
        <v>64450</v>
      </c>
    </row>
    <row r="64206" spans="7:7">
      <c r="G64206" s="162" t="s">
        <v>64451</v>
      </c>
    </row>
    <row r="64207" spans="7:7">
      <c r="G64207" s="162" t="s">
        <v>64452</v>
      </c>
    </row>
    <row r="64208" spans="7:7">
      <c r="G64208" s="162" t="s">
        <v>64453</v>
      </c>
    </row>
    <row r="64209" spans="7:7">
      <c r="G64209" s="162" t="s">
        <v>64454</v>
      </c>
    </row>
    <row r="64210" spans="7:7">
      <c r="G64210" s="162" t="s">
        <v>64455</v>
      </c>
    </row>
    <row r="64211" spans="7:7">
      <c r="G64211" s="162" t="s">
        <v>64456</v>
      </c>
    </row>
    <row r="64212" spans="7:7">
      <c r="G64212" s="162" t="s">
        <v>64457</v>
      </c>
    </row>
    <row r="64213" spans="7:7">
      <c r="G64213" s="162" t="s">
        <v>64458</v>
      </c>
    </row>
    <row r="64214" spans="7:7">
      <c r="G64214" s="162" t="s">
        <v>64459</v>
      </c>
    </row>
    <row r="64215" spans="7:7">
      <c r="G64215" s="162" t="s">
        <v>64460</v>
      </c>
    </row>
    <row r="64216" spans="7:7">
      <c r="G64216" s="162" t="s">
        <v>64461</v>
      </c>
    </row>
    <row r="64217" spans="7:7">
      <c r="G64217" s="162" t="s">
        <v>64462</v>
      </c>
    </row>
    <row r="64218" spans="7:7">
      <c r="G64218" s="162" t="s">
        <v>64463</v>
      </c>
    </row>
    <row r="64219" spans="7:7">
      <c r="G64219" s="162" t="s">
        <v>64464</v>
      </c>
    </row>
    <row r="64220" spans="7:7">
      <c r="G64220" s="162" t="s">
        <v>64465</v>
      </c>
    </row>
    <row r="64221" spans="7:7">
      <c r="G64221" s="162" t="s">
        <v>64466</v>
      </c>
    </row>
    <row r="64222" spans="7:7">
      <c r="G64222" s="162" t="s">
        <v>64467</v>
      </c>
    </row>
    <row r="64223" spans="7:7">
      <c r="G64223" s="162" t="s">
        <v>64468</v>
      </c>
    </row>
    <row r="64224" spans="7:7">
      <c r="G64224" s="162" t="s">
        <v>64469</v>
      </c>
    </row>
    <row r="64225" spans="7:7">
      <c r="G64225" s="162" t="s">
        <v>64470</v>
      </c>
    </row>
    <row r="64226" spans="7:7">
      <c r="G64226" s="162" t="s">
        <v>64471</v>
      </c>
    </row>
    <row r="64227" spans="7:7">
      <c r="G64227" s="162" t="s">
        <v>64472</v>
      </c>
    </row>
    <row r="64228" spans="7:7">
      <c r="G64228" s="162" t="s">
        <v>64473</v>
      </c>
    </row>
    <row r="64229" spans="7:7">
      <c r="G64229" s="162" t="s">
        <v>64474</v>
      </c>
    </row>
    <row r="64230" spans="7:7">
      <c r="G64230" s="162" t="s">
        <v>64475</v>
      </c>
    </row>
    <row r="64231" spans="7:7">
      <c r="G64231" s="162" t="s">
        <v>64476</v>
      </c>
    </row>
    <row r="64232" spans="7:7">
      <c r="G64232" s="162" t="s">
        <v>64477</v>
      </c>
    </row>
    <row r="64233" spans="7:7">
      <c r="G64233" s="162" t="s">
        <v>64478</v>
      </c>
    </row>
    <row r="64234" spans="7:7">
      <c r="G64234" s="162" t="s">
        <v>64479</v>
      </c>
    </row>
    <row r="64235" spans="7:7">
      <c r="G64235" s="162" t="s">
        <v>64480</v>
      </c>
    </row>
    <row r="64236" spans="7:7">
      <c r="G64236" s="162" t="s">
        <v>64481</v>
      </c>
    </row>
    <row r="64237" spans="7:7">
      <c r="G64237" s="162" t="s">
        <v>64482</v>
      </c>
    </row>
    <row r="64238" spans="7:7">
      <c r="G64238" s="162" t="s">
        <v>64483</v>
      </c>
    </row>
    <row r="64239" spans="7:7">
      <c r="G64239" s="162" t="s">
        <v>64484</v>
      </c>
    </row>
    <row r="64240" spans="7:7">
      <c r="G64240" s="162" t="s">
        <v>64485</v>
      </c>
    </row>
    <row r="64241" spans="7:7">
      <c r="G64241" s="162" t="s">
        <v>64486</v>
      </c>
    </row>
    <row r="64242" spans="7:7">
      <c r="G64242" s="162" t="s">
        <v>64487</v>
      </c>
    </row>
    <row r="64243" spans="7:7">
      <c r="G64243" s="162" t="s">
        <v>64488</v>
      </c>
    </row>
    <row r="64244" spans="7:7">
      <c r="G64244" s="162" t="s">
        <v>64489</v>
      </c>
    </row>
    <row r="64245" spans="7:7">
      <c r="G64245" s="162" t="s">
        <v>64490</v>
      </c>
    </row>
    <row r="64246" spans="7:7">
      <c r="G64246" s="162" t="s">
        <v>64491</v>
      </c>
    </row>
    <row r="64247" spans="7:7">
      <c r="G64247" s="162" t="s">
        <v>64492</v>
      </c>
    </row>
    <row r="64248" spans="7:7">
      <c r="G64248" s="162" t="s">
        <v>64493</v>
      </c>
    </row>
    <row r="64249" spans="7:7">
      <c r="G64249" s="162" t="s">
        <v>64494</v>
      </c>
    </row>
    <row r="64250" spans="7:7">
      <c r="G64250" s="162" t="s">
        <v>64495</v>
      </c>
    </row>
    <row r="64251" spans="7:7">
      <c r="G64251" s="162" t="s">
        <v>64496</v>
      </c>
    </row>
    <row r="64252" spans="7:7">
      <c r="G64252" s="162" t="s">
        <v>64497</v>
      </c>
    </row>
    <row r="64253" spans="7:7">
      <c r="G64253" s="162" t="s">
        <v>64498</v>
      </c>
    </row>
    <row r="64254" spans="7:7">
      <c r="G64254" s="162" t="s">
        <v>64499</v>
      </c>
    </row>
    <row r="64255" spans="7:7">
      <c r="G64255" s="162" t="s">
        <v>64500</v>
      </c>
    </row>
    <row r="64256" spans="7:7">
      <c r="G64256" s="162" t="s">
        <v>64501</v>
      </c>
    </row>
    <row r="64257" spans="7:7">
      <c r="G64257" s="162" t="s">
        <v>64502</v>
      </c>
    </row>
    <row r="64258" spans="7:7">
      <c r="G64258" s="162" t="s">
        <v>64503</v>
      </c>
    </row>
    <row r="64259" spans="7:7">
      <c r="G64259" s="162" t="s">
        <v>64504</v>
      </c>
    </row>
    <row r="64260" spans="7:7">
      <c r="G64260" s="162" t="s">
        <v>64505</v>
      </c>
    </row>
    <row r="64261" spans="7:7">
      <c r="G64261" s="162" t="s">
        <v>64506</v>
      </c>
    </row>
    <row r="64262" spans="7:7">
      <c r="G64262" s="162" t="s">
        <v>64507</v>
      </c>
    </row>
    <row r="64263" spans="7:7">
      <c r="G64263" s="162" t="s">
        <v>64508</v>
      </c>
    </row>
    <row r="64264" spans="7:7">
      <c r="G64264" s="162" t="s">
        <v>64509</v>
      </c>
    </row>
    <row r="64265" spans="7:7">
      <c r="G64265" s="162" t="s">
        <v>64510</v>
      </c>
    </row>
    <row r="64266" spans="7:7">
      <c r="G64266" s="162" t="s">
        <v>64511</v>
      </c>
    </row>
    <row r="64267" spans="7:7">
      <c r="G64267" s="162" t="s">
        <v>64512</v>
      </c>
    </row>
    <row r="64268" spans="7:7">
      <c r="G64268" s="162" t="s">
        <v>64513</v>
      </c>
    </row>
    <row r="64269" spans="7:7">
      <c r="G64269" s="162" t="s">
        <v>64514</v>
      </c>
    </row>
    <row r="64270" spans="7:7">
      <c r="G64270" s="162" t="s">
        <v>64515</v>
      </c>
    </row>
    <row r="64271" spans="7:7">
      <c r="G64271" s="162" t="s">
        <v>64516</v>
      </c>
    </row>
    <row r="64272" spans="7:7">
      <c r="G64272" s="162" t="s">
        <v>64517</v>
      </c>
    </row>
    <row r="64273" spans="7:7">
      <c r="G64273" s="162" t="s">
        <v>64518</v>
      </c>
    </row>
    <row r="64274" spans="7:7">
      <c r="G64274" s="162" t="s">
        <v>64519</v>
      </c>
    </row>
    <row r="64275" spans="7:7">
      <c r="G64275" s="162" t="s">
        <v>64520</v>
      </c>
    </row>
    <row r="64276" spans="7:7">
      <c r="G64276" s="162" t="s">
        <v>64521</v>
      </c>
    </row>
    <row r="64277" spans="7:7">
      <c r="G64277" s="162" t="s">
        <v>64522</v>
      </c>
    </row>
    <row r="64278" spans="7:7">
      <c r="G64278" s="162" t="s">
        <v>64523</v>
      </c>
    </row>
    <row r="64279" spans="7:7">
      <c r="G64279" s="162" t="s">
        <v>64524</v>
      </c>
    </row>
    <row r="64280" spans="7:7">
      <c r="G64280" s="162" t="s">
        <v>64525</v>
      </c>
    </row>
    <row r="64281" spans="7:7">
      <c r="G64281" s="162" t="s">
        <v>64526</v>
      </c>
    </row>
    <row r="64282" spans="7:7">
      <c r="G64282" s="162" t="s">
        <v>64527</v>
      </c>
    </row>
    <row r="64283" spans="7:7">
      <c r="G64283" s="162" t="s">
        <v>64528</v>
      </c>
    </row>
    <row r="64284" spans="7:7">
      <c r="G64284" s="162" t="s">
        <v>64529</v>
      </c>
    </row>
    <row r="64285" spans="7:7">
      <c r="G64285" s="162" t="s">
        <v>64530</v>
      </c>
    </row>
    <row r="64286" spans="7:7">
      <c r="G64286" s="162" t="s">
        <v>64531</v>
      </c>
    </row>
    <row r="64287" spans="7:7">
      <c r="G64287" s="162" t="s">
        <v>64532</v>
      </c>
    </row>
    <row r="64288" spans="7:7">
      <c r="G64288" s="162" t="s">
        <v>64533</v>
      </c>
    </row>
    <row r="64289" spans="7:7">
      <c r="G64289" s="162" t="s">
        <v>64534</v>
      </c>
    </row>
    <row r="64290" spans="7:7">
      <c r="G64290" s="162" t="s">
        <v>64535</v>
      </c>
    </row>
    <row r="64291" spans="7:7">
      <c r="G64291" s="162" t="s">
        <v>64536</v>
      </c>
    </row>
    <row r="64292" spans="7:7">
      <c r="G64292" s="162" t="s">
        <v>64537</v>
      </c>
    </row>
    <row r="64293" spans="7:7">
      <c r="G64293" s="162" t="s">
        <v>64538</v>
      </c>
    </row>
    <row r="64294" spans="7:7">
      <c r="G64294" s="162" t="s">
        <v>64539</v>
      </c>
    </row>
    <row r="64295" spans="7:7">
      <c r="G64295" s="162" t="s">
        <v>64540</v>
      </c>
    </row>
    <row r="64296" spans="7:7">
      <c r="G64296" s="162" t="s">
        <v>64541</v>
      </c>
    </row>
    <row r="64297" spans="7:7">
      <c r="G64297" s="162" t="s">
        <v>64542</v>
      </c>
    </row>
    <row r="64298" spans="7:7">
      <c r="G64298" s="162" t="s">
        <v>64543</v>
      </c>
    </row>
    <row r="64299" spans="7:7">
      <c r="G64299" s="162" t="s">
        <v>64544</v>
      </c>
    </row>
    <row r="64300" spans="7:7">
      <c r="G64300" s="162" t="s">
        <v>64545</v>
      </c>
    </row>
    <row r="64301" spans="7:7">
      <c r="G64301" s="162" t="s">
        <v>64546</v>
      </c>
    </row>
    <row r="64302" spans="7:7">
      <c r="G64302" s="162" t="s">
        <v>64547</v>
      </c>
    </row>
    <row r="64303" spans="7:7">
      <c r="G64303" s="162" t="s">
        <v>64548</v>
      </c>
    </row>
    <row r="64304" spans="7:7">
      <c r="G64304" s="162" t="s">
        <v>64549</v>
      </c>
    </row>
    <row r="64305" spans="7:7">
      <c r="G64305" s="162" t="s">
        <v>64550</v>
      </c>
    </row>
    <row r="64306" spans="7:7">
      <c r="G64306" s="162" t="s">
        <v>64551</v>
      </c>
    </row>
    <row r="64307" spans="7:7">
      <c r="G64307" s="162" t="s">
        <v>64552</v>
      </c>
    </row>
    <row r="64308" spans="7:7">
      <c r="G64308" s="162" t="s">
        <v>64553</v>
      </c>
    </row>
    <row r="64309" spans="7:7">
      <c r="G64309" s="162" t="s">
        <v>64554</v>
      </c>
    </row>
    <row r="64310" spans="7:7">
      <c r="G64310" s="162" t="s">
        <v>64555</v>
      </c>
    </row>
    <row r="64311" spans="7:7">
      <c r="G64311" s="162" t="s">
        <v>64556</v>
      </c>
    </row>
    <row r="64312" spans="7:7">
      <c r="G64312" s="162" t="s">
        <v>64557</v>
      </c>
    </row>
    <row r="64313" spans="7:7">
      <c r="G64313" s="162" t="s">
        <v>64558</v>
      </c>
    </row>
    <row r="64314" spans="7:7">
      <c r="G64314" s="162" t="s">
        <v>64559</v>
      </c>
    </row>
    <row r="64315" spans="7:7">
      <c r="G64315" s="162" t="s">
        <v>64560</v>
      </c>
    </row>
    <row r="64316" spans="7:7">
      <c r="G64316" s="162" t="s">
        <v>64561</v>
      </c>
    </row>
    <row r="64317" spans="7:7">
      <c r="G64317" s="162" t="s">
        <v>64562</v>
      </c>
    </row>
    <row r="64318" spans="7:7">
      <c r="G64318" s="162" t="s">
        <v>64563</v>
      </c>
    </row>
    <row r="64319" spans="7:7">
      <c r="G64319" s="162" t="s">
        <v>64564</v>
      </c>
    </row>
    <row r="64320" spans="7:7">
      <c r="G64320" s="162" t="s">
        <v>64565</v>
      </c>
    </row>
    <row r="64321" spans="7:7">
      <c r="G64321" s="162" t="s">
        <v>64566</v>
      </c>
    </row>
    <row r="64322" spans="7:7">
      <c r="G64322" s="162" t="s">
        <v>64567</v>
      </c>
    </row>
    <row r="64323" spans="7:7">
      <c r="G64323" s="162" t="s">
        <v>64568</v>
      </c>
    </row>
    <row r="64324" spans="7:7">
      <c r="G64324" s="162" t="s">
        <v>64569</v>
      </c>
    </row>
    <row r="64325" spans="7:7">
      <c r="G64325" s="162" t="s">
        <v>64570</v>
      </c>
    </row>
    <row r="64326" spans="7:7">
      <c r="G64326" s="162" t="s">
        <v>64571</v>
      </c>
    </row>
    <row r="64327" spans="7:7">
      <c r="G64327" s="162" t="s">
        <v>64572</v>
      </c>
    </row>
    <row r="64328" spans="7:7">
      <c r="G64328" s="162" t="s">
        <v>64573</v>
      </c>
    </row>
    <row r="64329" spans="7:7">
      <c r="G64329" s="162" t="s">
        <v>64574</v>
      </c>
    </row>
    <row r="64330" spans="7:7">
      <c r="G64330" s="162" t="s">
        <v>64575</v>
      </c>
    </row>
    <row r="64331" spans="7:7">
      <c r="G64331" s="162" t="s">
        <v>64576</v>
      </c>
    </row>
    <row r="64332" spans="7:7">
      <c r="G64332" s="162" t="s">
        <v>64577</v>
      </c>
    </row>
    <row r="64333" spans="7:7">
      <c r="G64333" s="162" t="s">
        <v>64578</v>
      </c>
    </row>
    <row r="64334" spans="7:7">
      <c r="G64334" s="162" t="s">
        <v>64579</v>
      </c>
    </row>
    <row r="64335" spans="7:7">
      <c r="G64335" s="162" t="s">
        <v>64580</v>
      </c>
    </row>
    <row r="64336" spans="7:7">
      <c r="G64336" s="162" t="s">
        <v>64581</v>
      </c>
    </row>
    <row r="64337" spans="7:7">
      <c r="G64337" s="162" t="s">
        <v>64582</v>
      </c>
    </row>
    <row r="64338" spans="7:7">
      <c r="G64338" s="162" t="s">
        <v>64583</v>
      </c>
    </row>
    <row r="64339" spans="7:7">
      <c r="G64339" s="162" t="s">
        <v>64584</v>
      </c>
    </row>
    <row r="64340" spans="7:7">
      <c r="G64340" s="162" t="s">
        <v>64585</v>
      </c>
    </row>
    <row r="64341" spans="7:7">
      <c r="G64341" s="162" t="s">
        <v>64586</v>
      </c>
    </row>
    <row r="64342" spans="7:7">
      <c r="G64342" s="162" t="s">
        <v>64587</v>
      </c>
    </row>
    <row r="64343" spans="7:7">
      <c r="G64343" s="162" t="s">
        <v>64588</v>
      </c>
    </row>
    <row r="64344" spans="7:7">
      <c r="G64344" s="162" t="s">
        <v>64589</v>
      </c>
    </row>
    <row r="64345" spans="7:7">
      <c r="G64345" s="162" t="s">
        <v>64590</v>
      </c>
    </row>
    <row r="64346" spans="7:7">
      <c r="G64346" s="162" t="s">
        <v>64591</v>
      </c>
    </row>
    <row r="64347" spans="7:7">
      <c r="G64347" s="162" t="s">
        <v>64592</v>
      </c>
    </row>
    <row r="64348" spans="7:7">
      <c r="G64348" s="162" t="s">
        <v>64593</v>
      </c>
    </row>
    <row r="64349" spans="7:7">
      <c r="G64349" s="162" t="s">
        <v>64594</v>
      </c>
    </row>
    <row r="64350" spans="7:7">
      <c r="G64350" s="162" t="s">
        <v>64595</v>
      </c>
    </row>
    <row r="64351" spans="7:7">
      <c r="G64351" s="162" t="s">
        <v>64596</v>
      </c>
    </row>
    <row r="64352" spans="7:7">
      <c r="G64352" s="162" t="s">
        <v>64597</v>
      </c>
    </row>
    <row r="64353" spans="7:7">
      <c r="G64353" s="162" t="s">
        <v>64598</v>
      </c>
    </row>
    <row r="64354" spans="7:7">
      <c r="G64354" s="162" t="s">
        <v>64599</v>
      </c>
    </row>
    <row r="64355" spans="7:7">
      <c r="G64355" s="162" t="s">
        <v>64600</v>
      </c>
    </row>
    <row r="64356" spans="7:7">
      <c r="G64356" s="162" t="s">
        <v>64601</v>
      </c>
    </row>
    <row r="64357" spans="7:7">
      <c r="G64357" s="162" t="s">
        <v>64602</v>
      </c>
    </row>
    <row r="64358" spans="7:7">
      <c r="G64358" s="162" t="s">
        <v>64603</v>
      </c>
    </row>
    <row r="64359" spans="7:7">
      <c r="G64359" s="162" t="s">
        <v>64604</v>
      </c>
    </row>
    <row r="64360" spans="7:7">
      <c r="G64360" s="162" t="s">
        <v>64605</v>
      </c>
    </row>
    <row r="64361" spans="7:7">
      <c r="G64361" s="162" t="s">
        <v>64606</v>
      </c>
    </row>
    <row r="64362" spans="7:7">
      <c r="G64362" s="162" t="s">
        <v>64607</v>
      </c>
    </row>
    <row r="64363" spans="7:7">
      <c r="G64363" s="162" t="s">
        <v>64608</v>
      </c>
    </row>
    <row r="64364" spans="7:7">
      <c r="G64364" s="162" t="s">
        <v>64609</v>
      </c>
    </row>
    <row r="64365" spans="7:7">
      <c r="G64365" s="162" t="s">
        <v>64610</v>
      </c>
    </row>
    <row r="64366" spans="7:7">
      <c r="G64366" s="162" t="s">
        <v>64611</v>
      </c>
    </row>
    <row r="64367" spans="7:7">
      <c r="G64367" s="162" t="s">
        <v>64612</v>
      </c>
    </row>
    <row r="64368" spans="7:7">
      <c r="G64368" s="162" t="s">
        <v>64613</v>
      </c>
    </row>
    <row r="64369" spans="7:7">
      <c r="G64369" s="162" t="s">
        <v>64614</v>
      </c>
    </row>
    <row r="64370" spans="7:7">
      <c r="G64370" s="162" t="s">
        <v>64615</v>
      </c>
    </row>
    <row r="64371" spans="7:7">
      <c r="G64371" s="162" t="s">
        <v>64616</v>
      </c>
    </row>
    <row r="64372" spans="7:7">
      <c r="G64372" s="162" t="s">
        <v>64617</v>
      </c>
    </row>
    <row r="64373" spans="7:7">
      <c r="G64373" s="162" t="s">
        <v>64618</v>
      </c>
    </row>
    <row r="64374" spans="7:7">
      <c r="G64374" s="162" t="s">
        <v>64619</v>
      </c>
    </row>
    <row r="64375" spans="7:7">
      <c r="G64375" s="162" t="s">
        <v>64620</v>
      </c>
    </row>
    <row r="64376" spans="7:7">
      <c r="G64376" s="162" t="s">
        <v>64621</v>
      </c>
    </row>
    <row r="64377" spans="7:7">
      <c r="G64377" s="162" t="s">
        <v>64622</v>
      </c>
    </row>
    <row r="64378" spans="7:7">
      <c r="G64378" s="162" t="s">
        <v>64623</v>
      </c>
    </row>
    <row r="64379" spans="7:7">
      <c r="G64379" s="162" t="s">
        <v>64624</v>
      </c>
    </row>
    <row r="64380" spans="7:7">
      <c r="G64380" s="162" t="s">
        <v>64625</v>
      </c>
    </row>
    <row r="64381" spans="7:7">
      <c r="G64381" s="162" t="s">
        <v>64626</v>
      </c>
    </row>
    <row r="64382" spans="7:7">
      <c r="G64382" s="162" t="s">
        <v>64627</v>
      </c>
    </row>
    <row r="64383" spans="7:7">
      <c r="G64383" s="162" t="s">
        <v>64628</v>
      </c>
    </row>
    <row r="64384" spans="7:7">
      <c r="G64384" s="162" t="s">
        <v>64629</v>
      </c>
    </row>
    <row r="64385" spans="7:7">
      <c r="G64385" s="162" t="s">
        <v>64630</v>
      </c>
    </row>
    <row r="64386" spans="7:7">
      <c r="G64386" s="162" t="s">
        <v>64631</v>
      </c>
    </row>
    <row r="64387" spans="7:7">
      <c r="G64387" s="162" t="s">
        <v>64632</v>
      </c>
    </row>
    <row r="64388" spans="7:7">
      <c r="G64388" s="162" t="s">
        <v>64633</v>
      </c>
    </row>
    <row r="64389" spans="7:7">
      <c r="G64389" s="162" t="s">
        <v>64634</v>
      </c>
    </row>
    <row r="64390" spans="7:7">
      <c r="G64390" s="162" t="s">
        <v>64635</v>
      </c>
    </row>
    <row r="64391" spans="7:7">
      <c r="G64391" s="162" t="s">
        <v>64636</v>
      </c>
    </row>
    <row r="64392" spans="7:7">
      <c r="G64392" s="162" t="s">
        <v>64637</v>
      </c>
    </row>
    <row r="64393" spans="7:7">
      <c r="G64393" s="162" t="s">
        <v>64638</v>
      </c>
    </row>
    <row r="64394" spans="7:7">
      <c r="G64394" s="162" t="s">
        <v>64639</v>
      </c>
    </row>
    <row r="64395" spans="7:7">
      <c r="G64395" s="162" t="s">
        <v>64640</v>
      </c>
    </row>
    <row r="64396" spans="7:7">
      <c r="G64396" s="162" t="s">
        <v>64641</v>
      </c>
    </row>
    <row r="64397" spans="7:7">
      <c r="G64397" s="162" t="s">
        <v>64642</v>
      </c>
    </row>
    <row r="64398" spans="7:7">
      <c r="G64398" s="162" t="s">
        <v>64643</v>
      </c>
    </row>
    <row r="64399" spans="7:7">
      <c r="G64399" s="162" t="s">
        <v>64644</v>
      </c>
    </row>
    <row r="64400" spans="7:7">
      <c r="G64400" s="162" t="s">
        <v>64645</v>
      </c>
    </row>
    <row r="64401" spans="7:7">
      <c r="G64401" s="162" t="s">
        <v>64646</v>
      </c>
    </row>
    <row r="64402" spans="7:7">
      <c r="G64402" s="162" t="s">
        <v>64647</v>
      </c>
    </row>
    <row r="64403" spans="7:7">
      <c r="G64403" s="162" t="s">
        <v>64648</v>
      </c>
    </row>
    <row r="64404" spans="7:7">
      <c r="G64404" s="162" t="s">
        <v>64649</v>
      </c>
    </row>
    <row r="64405" spans="7:7">
      <c r="G64405" s="162" t="s">
        <v>64650</v>
      </c>
    </row>
    <row r="64406" spans="7:7">
      <c r="G64406" s="162" t="s">
        <v>64651</v>
      </c>
    </row>
    <row r="64407" spans="7:7">
      <c r="G64407" s="162" t="s">
        <v>64652</v>
      </c>
    </row>
    <row r="64408" spans="7:7">
      <c r="G64408" s="162" t="s">
        <v>64653</v>
      </c>
    </row>
    <row r="64409" spans="7:7">
      <c r="G64409" s="162" t="s">
        <v>64654</v>
      </c>
    </row>
    <row r="64410" spans="7:7">
      <c r="G64410" s="162" t="s">
        <v>64655</v>
      </c>
    </row>
    <row r="64411" spans="7:7">
      <c r="G64411" s="162" t="s">
        <v>64656</v>
      </c>
    </row>
    <row r="64412" spans="7:7">
      <c r="G64412" s="162" t="s">
        <v>64657</v>
      </c>
    </row>
    <row r="64413" spans="7:7">
      <c r="G64413" s="162" t="s">
        <v>64658</v>
      </c>
    </row>
    <row r="64414" spans="7:7">
      <c r="G64414" s="162" t="s">
        <v>64659</v>
      </c>
    </row>
    <row r="64415" spans="7:7">
      <c r="G64415" s="162" t="s">
        <v>64660</v>
      </c>
    </row>
    <row r="64416" spans="7:7">
      <c r="G64416" s="162" t="s">
        <v>64661</v>
      </c>
    </row>
    <row r="64417" spans="7:7">
      <c r="G64417" s="162" t="s">
        <v>64662</v>
      </c>
    </row>
    <row r="64418" spans="7:7">
      <c r="G64418" s="162" t="s">
        <v>64663</v>
      </c>
    </row>
    <row r="64419" spans="7:7">
      <c r="G64419" s="162" t="s">
        <v>64664</v>
      </c>
    </row>
    <row r="64420" spans="7:7">
      <c r="G64420" s="162" t="s">
        <v>64665</v>
      </c>
    </row>
    <row r="64421" spans="7:7">
      <c r="G64421" s="162" t="s">
        <v>64666</v>
      </c>
    </row>
    <row r="64422" spans="7:7">
      <c r="G64422" s="162" t="s">
        <v>64667</v>
      </c>
    </row>
    <row r="64423" spans="7:7">
      <c r="G64423" s="162" t="s">
        <v>64668</v>
      </c>
    </row>
    <row r="64424" spans="7:7">
      <c r="G64424" s="162" t="s">
        <v>64669</v>
      </c>
    </row>
    <row r="64425" spans="7:7">
      <c r="G64425" s="162" t="s">
        <v>64670</v>
      </c>
    </row>
    <row r="64426" spans="7:7">
      <c r="G64426" s="162" t="s">
        <v>64671</v>
      </c>
    </row>
    <row r="64427" spans="7:7">
      <c r="G64427" s="162" t="s">
        <v>64672</v>
      </c>
    </row>
    <row r="64428" spans="7:7">
      <c r="G64428" s="162" t="s">
        <v>64673</v>
      </c>
    </row>
    <row r="64429" spans="7:7">
      <c r="G64429" s="162" t="s">
        <v>64674</v>
      </c>
    </row>
    <row r="64430" spans="7:7">
      <c r="G64430" s="162" t="s">
        <v>64675</v>
      </c>
    </row>
    <row r="64431" spans="7:7">
      <c r="G64431" s="162" t="s">
        <v>64676</v>
      </c>
    </row>
    <row r="64432" spans="7:7">
      <c r="G64432" s="162" t="s">
        <v>64677</v>
      </c>
    </row>
    <row r="64433" spans="7:7">
      <c r="G64433" s="162" t="s">
        <v>64678</v>
      </c>
    </row>
    <row r="64434" spans="7:7">
      <c r="G64434" s="162" t="s">
        <v>64679</v>
      </c>
    </row>
    <row r="64435" spans="7:7">
      <c r="G64435" s="162" t="s">
        <v>64680</v>
      </c>
    </row>
    <row r="64436" spans="7:7">
      <c r="G64436" s="162" t="s">
        <v>64681</v>
      </c>
    </row>
    <row r="64437" spans="7:7">
      <c r="G64437" s="162" t="s">
        <v>64682</v>
      </c>
    </row>
    <row r="64438" spans="7:7">
      <c r="G64438" s="162" t="s">
        <v>64683</v>
      </c>
    </row>
    <row r="64439" spans="7:7">
      <c r="G64439" s="162" t="s">
        <v>64684</v>
      </c>
    </row>
    <row r="64440" spans="7:7">
      <c r="G64440" s="162" t="s">
        <v>64685</v>
      </c>
    </row>
    <row r="64441" spans="7:7">
      <c r="G64441" s="162" t="s">
        <v>64686</v>
      </c>
    </row>
    <row r="64442" spans="7:7">
      <c r="G64442" s="162" t="s">
        <v>64687</v>
      </c>
    </row>
    <row r="64443" spans="7:7">
      <c r="G64443" s="162" t="s">
        <v>64688</v>
      </c>
    </row>
    <row r="64444" spans="7:7">
      <c r="G64444" s="162" t="s">
        <v>64689</v>
      </c>
    </row>
    <row r="64445" spans="7:7">
      <c r="G64445" s="162" t="s">
        <v>64690</v>
      </c>
    </row>
    <row r="64446" spans="7:7">
      <c r="G64446" s="162" t="s">
        <v>64691</v>
      </c>
    </row>
    <row r="64447" spans="7:7">
      <c r="G64447" s="162" t="s">
        <v>64692</v>
      </c>
    </row>
    <row r="64448" spans="7:7">
      <c r="G64448" s="162" t="s">
        <v>64693</v>
      </c>
    </row>
    <row r="64449" spans="7:7">
      <c r="G64449" s="162" t="s">
        <v>64694</v>
      </c>
    </row>
    <row r="64450" spans="7:7">
      <c r="G64450" s="162" t="s">
        <v>64695</v>
      </c>
    </row>
    <row r="64451" spans="7:7">
      <c r="G64451" s="162" t="s">
        <v>64696</v>
      </c>
    </row>
    <row r="64452" spans="7:7">
      <c r="G64452" s="162" t="s">
        <v>64697</v>
      </c>
    </row>
    <row r="64453" spans="7:7">
      <c r="G64453" s="162" t="s">
        <v>64698</v>
      </c>
    </row>
    <row r="64454" spans="7:7">
      <c r="G64454" s="162" t="s">
        <v>64699</v>
      </c>
    </row>
    <row r="64455" spans="7:7">
      <c r="G64455" s="162" t="s">
        <v>64700</v>
      </c>
    </row>
    <row r="64456" spans="7:7">
      <c r="G64456" s="162" t="s">
        <v>64701</v>
      </c>
    </row>
    <row r="64457" spans="7:7">
      <c r="G64457" s="162" t="s">
        <v>64702</v>
      </c>
    </row>
    <row r="64458" spans="7:7">
      <c r="G64458" s="162" t="s">
        <v>64703</v>
      </c>
    </row>
    <row r="64459" spans="7:7">
      <c r="G64459" s="162" t="s">
        <v>64704</v>
      </c>
    </row>
    <row r="64460" spans="7:7">
      <c r="G64460" s="162" t="s">
        <v>64705</v>
      </c>
    </row>
    <row r="64461" spans="7:7">
      <c r="G64461" s="162" t="s">
        <v>64706</v>
      </c>
    </row>
    <row r="64462" spans="7:7">
      <c r="G64462" s="162" t="s">
        <v>64707</v>
      </c>
    </row>
    <row r="64463" spans="7:7">
      <c r="G64463" s="162" t="s">
        <v>64708</v>
      </c>
    </row>
    <row r="64464" spans="7:7">
      <c r="G64464" s="162" t="s">
        <v>64709</v>
      </c>
    </row>
    <row r="64465" spans="7:7">
      <c r="G64465" s="162" t="s">
        <v>64710</v>
      </c>
    </row>
    <row r="64466" spans="7:7">
      <c r="G64466" s="162" t="s">
        <v>64711</v>
      </c>
    </row>
    <row r="64467" spans="7:7">
      <c r="G64467" s="162" t="s">
        <v>64712</v>
      </c>
    </row>
    <row r="64468" spans="7:7">
      <c r="G64468" s="162" t="s">
        <v>64713</v>
      </c>
    </row>
    <row r="64469" spans="7:7">
      <c r="G64469" s="162" t="s">
        <v>64714</v>
      </c>
    </row>
    <row r="64470" spans="7:7">
      <c r="G64470" s="162" t="s">
        <v>64715</v>
      </c>
    </row>
    <row r="64471" spans="7:7">
      <c r="G64471" s="162" t="s">
        <v>64716</v>
      </c>
    </row>
    <row r="64472" spans="7:7">
      <c r="G64472" s="162" t="s">
        <v>64717</v>
      </c>
    </row>
    <row r="64473" spans="7:7">
      <c r="G64473" s="162" t="s">
        <v>64718</v>
      </c>
    </row>
    <row r="64474" spans="7:7">
      <c r="G64474" s="162" t="s">
        <v>64719</v>
      </c>
    </row>
    <row r="64475" spans="7:7">
      <c r="G64475" s="162" t="s">
        <v>64720</v>
      </c>
    </row>
    <row r="64476" spans="7:7">
      <c r="G64476" s="162" t="s">
        <v>64721</v>
      </c>
    </row>
    <row r="64477" spans="7:7">
      <c r="G64477" s="162" t="s">
        <v>64722</v>
      </c>
    </row>
    <row r="64478" spans="7:7">
      <c r="G64478" s="162" t="s">
        <v>64723</v>
      </c>
    </row>
    <row r="64479" spans="7:7">
      <c r="G64479" s="162" t="s">
        <v>64724</v>
      </c>
    </row>
    <row r="64480" spans="7:7">
      <c r="G64480" s="162" t="s">
        <v>64725</v>
      </c>
    </row>
    <row r="64481" spans="7:7">
      <c r="G64481" s="162" t="s">
        <v>64726</v>
      </c>
    </row>
    <row r="64482" spans="7:7">
      <c r="G64482" s="162" t="s">
        <v>64727</v>
      </c>
    </row>
    <row r="64483" spans="7:7">
      <c r="G64483" s="162" t="s">
        <v>64728</v>
      </c>
    </row>
    <row r="64484" spans="7:7">
      <c r="G64484" s="162" t="s">
        <v>64729</v>
      </c>
    </row>
    <row r="64485" spans="7:7">
      <c r="G64485" s="162" t="s">
        <v>64730</v>
      </c>
    </row>
    <row r="64486" spans="7:7">
      <c r="G64486" s="162" t="s">
        <v>64731</v>
      </c>
    </row>
    <row r="64487" spans="7:7">
      <c r="G64487" s="162" t="s">
        <v>64732</v>
      </c>
    </row>
    <row r="64488" spans="7:7">
      <c r="G64488" s="162" t="s">
        <v>64733</v>
      </c>
    </row>
    <row r="64489" spans="7:7">
      <c r="G64489" s="162" t="s">
        <v>64734</v>
      </c>
    </row>
    <row r="64490" spans="7:7">
      <c r="G64490" s="162" t="s">
        <v>64735</v>
      </c>
    </row>
    <row r="64491" spans="7:7">
      <c r="G64491" s="162" t="s">
        <v>64736</v>
      </c>
    </row>
    <row r="64492" spans="7:7">
      <c r="G64492" s="162" t="s">
        <v>64737</v>
      </c>
    </row>
    <row r="64493" spans="7:7">
      <c r="G64493" s="162" t="s">
        <v>64738</v>
      </c>
    </row>
    <row r="64494" spans="7:7">
      <c r="G64494" s="162" t="s">
        <v>64739</v>
      </c>
    </row>
    <row r="64495" spans="7:7">
      <c r="G64495" s="162" t="s">
        <v>64740</v>
      </c>
    </row>
    <row r="64496" spans="7:7">
      <c r="G64496" s="162" t="s">
        <v>64741</v>
      </c>
    </row>
    <row r="64497" spans="7:7">
      <c r="G64497" s="162" t="s">
        <v>64742</v>
      </c>
    </row>
    <row r="64498" spans="7:7">
      <c r="G64498" s="162" t="s">
        <v>64743</v>
      </c>
    </row>
    <row r="64499" spans="7:7">
      <c r="G64499" s="162" t="s">
        <v>64744</v>
      </c>
    </row>
    <row r="64500" spans="7:7">
      <c r="G64500" s="162" t="s">
        <v>64745</v>
      </c>
    </row>
    <row r="64501" spans="7:7">
      <c r="G64501" s="162" t="s">
        <v>64746</v>
      </c>
    </row>
    <row r="64502" spans="7:7">
      <c r="G64502" s="162" t="s">
        <v>64747</v>
      </c>
    </row>
    <row r="64503" spans="7:7">
      <c r="G64503" s="162" t="s">
        <v>64748</v>
      </c>
    </row>
    <row r="64504" spans="7:7">
      <c r="G64504" s="162" t="s">
        <v>64749</v>
      </c>
    </row>
    <row r="64505" spans="7:7">
      <c r="G64505" s="162" t="s">
        <v>64750</v>
      </c>
    </row>
    <row r="64506" spans="7:7">
      <c r="G64506" s="162" t="s">
        <v>64751</v>
      </c>
    </row>
    <row r="64507" spans="7:7">
      <c r="G64507" s="162" t="s">
        <v>64752</v>
      </c>
    </row>
    <row r="64508" spans="7:7">
      <c r="G64508" s="162" t="s">
        <v>64753</v>
      </c>
    </row>
    <row r="64509" spans="7:7">
      <c r="G64509" s="162" t="s">
        <v>64754</v>
      </c>
    </row>
    <row r="64510" spans="7:7">
      <c r="G64510" s="162" t="s">
        <v>64755</v>
      </c>
    </row>
    <row r="64511" spans="7:7">
      <c r="G64511" s="162" t="s">
        <v>64756</v>
      </c>
    </row>
    <row r="64512" spans="7:7">
      <c r="G64512" s="162" t="s">
        <v>64757</v>
      </c>
    </row>
    <row r="64513" spans="7:7">
      <c r="G64513" s="162" t="s">
        <v>64758</v>
      </c>
    </row>
    <row r="64514" spans="7:7">
      <c r="G64514" s="162" t="s">
        <v>64759</v>
      </c>
    </row>
    <row r="64515" spans="7:7">
      <c r="G64515" s="162" t="s">
        <v>64760</v>
      </c>
    </row>
    <row r="64516" spans="7:7">
      <c r="G64516" s="162" t="s">
        <v>64761</v>
      </c>
    </row>
    <row r="64517" spans="7:7">
      <c r="G64517" s="162" t="s">
        <v>64762</v>
      </c>
    </row>
    <row r="64518" spans="7:7">
      <c r="G64518" s="162" t="s">
        <v>64763</v>
      </c>
    </row>
    <row r="64519" spans="7:7">
      <c r="G64519" s="162" t="s">
        <v>64764</v>
      </c>
    </row>
    <row r="64520" spans="7:7">
      <c r="G64520" s="162" t="s">
        <v>64765</v>
      </c>
    </row>
    <row r="64521" spans="7:7">
      <c r="G64521" s="162" t="s">
        <v>64766</v>
      </c>
    </row>
    <row r="64522" spans="7:7">
      <c r="G64522" s="162" t="s">
        <v>64767</v>
      </c>
    </row>
    <row r="64523" spans="7:7">
      <c r="G64523" s="162" t="s">
        <v>64768</v>
      </c>
    </row>
    <row r="64524" spans="7:7">
      <c r="G64524" s="162" t="s">
        <v>64769</v>
      </c>
    </row>
    <row r="64525" spans="7:7">
      <c r="G64525" s="162" t="s">
        <v>64770</v>
      </c>
    </row>
    <row r="64526" spans="7:7">
      <c r="G64526" s="162" t="s">
        <v>64771</v>
      </c>
    </row>
    <row r="64527" spans="7:7">
      <c r="G64527" s="162" t="s">
        <v>64772</v>
      </c>
    </row>
    <row r="64528" spans="7:7">
      <c r="G64528" s="162" t="s">
        <v>64773</v>
      </c>
    </row>
    <row r="64529" spans="7:7">
      <c r="G64529" s="162" t="s">
        <v>64774</v>
      </c>
    </row>
    <row r="64530" spans="7:7">
      <c r="G64530" s="162" t="s">
        <v>64775</v>
      </c>
    </row>
    <row r="64531" spans="7:7">
      <c r="G64531" s="162" t="s">
        <v>64776</v>
      </c>
    </row>
    <row r="64532" spans="7:7">
      <c r="G64532" s="162" t="s">
        <v>64777</v>
      </c>
    </row>
    <row r="64533" spans="7:7">
      <c r="G64533" s="162" t="s">
        <v>64778</v>
      </c>
    </row>
    <row r="64534" spans="7:7">
      <c r="G64534" s="162" t="s">
        <v>64779</v>
      </c>
    </row>
    <row r="64535" spans="7:7">
      <c r="G64535" s="162" t="s">
        <v>64780</v>
      </c>
    </row>
    <row r="64536" spans="7:7">
      <c r="G64536" s="162" t="s">
        <v>64781</v>
      </c>
    </row>
    <row r="64537" spans="7:7">
      <c r="G64537" s="162" t="s">
        <v>64782</v>
      </c>
    </row>
    <row r="64538" spans="7:7">
      <c r="G64538" s="162" t="s">
        <v>64783</v>
      </c>
    </row>
    <row r="64539" spans="7:7">
      <c r="G64539" s="162" t="s">
        <v>64784</v>
      </c>
    </row>
    <row r="64540" spans="7:7">
      <c r="G64540" s="162" t="s">
        <v>64785</v>
      </c>
    </row>
    <row r="64541" spans="7:7">
      <c r="G64541" s="162" t="s">
        <v>64786</v>
      </c>
    </row>
    <row r="64542" spans="7:7">
      <c r="G64542" s="162" t="s">
        <v>64787</v>
      </c>
    </row>
    <row r="64543" spans="7:7">
      <c r="G64543" s="162" t="s">
        <v>64788</v>
      </c>
    </row>
    <row r="64544" spans="7:7">
      <c r="G64544" s="162" t="s">
        <v>64789</v>
      </c>
    </row>
    <row r="64545" spans="7:7">
      <c r="G64545" s="162" t="s">
        <v>64790</v>
      </c>
    </row>
    <row r="64546" spans="7:7">
      <c r="G64546" s="162" t="s">
        <v>64791</v>
      </c>
    </row>
    <row r="64547" spans="7:7">
      <c r="G64547" s="162" t="s">
        <v>64792</v>
      </c>
    </row>
    <row r="64548" spans="7:7">
      <c r="G64548" s="162" t="s">
        <v>64793</v>
      </c>
    </row>
    <row r="64549" spans="7:7">
      <c r="G64549" s="162" t="s">
        <v>64794</v>
      </c>
    </row>
    <row r="64550" spans="7:7">
      <c r="G64550" s="162" t="s">
        <v>64795</v>
      </c>
    </row>
    <row r="64551" spans="7:7">
      <c r="G64551" s="162" t="s">
        <v>64796</v>
      </c>
    </row>
    <row r="64552" spans="7:7">
      <c r="G64552" s="162" t="s">
        <v>64797</v>
      </c>
    </row>
    <row r="64553" spans="7:7">
      <c r="G64553" s="162" t="s">
        <v>64798</v>
      </c>
    </row>
    <row r="64554" spans="7:7">
      <c r="G64554" s="162" t="s">
        <v>64799</v>
      </c>
    </row>
    <row r="64555" spans="7:7">
      <c r="G64555" s="162" t="s">
        <v>64800</v>
      </c>
    </row>
    <row r="64556" spans="7:7">
      <c r="G64556" s="162" t="s">
        <v>64801</v>
      </c>
    </row>
    <row r="64557" spans="7:7">
      <c r="G64557" s="162" t="s">
        <v>64802</v>
      </c>
    </row>
    <row r="64558" spans="7:7">
      <c r="G64558" s="162" t="s">
        <v>64803</v>
      </c>
    </row>
    <row r="64559" spans="7:7">
      <c r="G64559" s="162" t="s">
        <v>64804</v>
      </c>
    </row>
    <row r="64560" spans="7:7">
      <c r="G64560" s="162" t="s">
        <v>64805</v>
      </c>
    </row>
    <row r="64561" spans="7:7">
      <c r="G64561" s="162" t="s">
        <v>64806</v>
      </c>
    </row>
    <row r="64562" spans="7:7">
      <c r="G64562" s="162" t="s">
        <v>64807</v>
      </c>
    </row>
    <row r="64563" spans="7:7">
      <c r="G64563" s="162" t="s">
        <v>64808</v>
      </c>
    </row>
    <row r="64564" spans="7:7">
      <c r="G64564" s="162" t="s">
        <v>64809</v>
      </c>
    </row>
    <row r="64565" spans="7:7">
      <c r="G64565" s="162" t="s">
        <v>64810</v>
      </c>
    </row>
    <row r="64566" spans="7:7">
      <c r="G64566" s="162" t="s">
        <v>64811</v>
      </c>
    </row>
    <row r="64567" spans="7:7">
      <c r="G64567" s="162" t="s">
        <v>64812</v>
      </c>
    </row>
    <row r="64568" spans="7:7">
      <c r="G64568" s="162" t="s">
        <v>64813</v>
      </c>
    </row>
    <row r="64569" spans="7:7">
      <c r="G64569" s="162" t="s">
        <v>64814</v>
      </c>
    </row>
    <row r="64570" spans="7:7">
      <c r="G64570" s="162" t="s">
        <v>64815</v>
      </c>
    </row>
    <row r="64571" spans="7:7">
      <c r="G64571" s="162" t="s">
        <v>64816</v>
      </c>
    </row>
    <row r="64572" spans="7:7">
      <c r="G64572" s="162" t="s">
        <v>64817</v>
      </c>
    </row>
    <row r="64573" spans="7:7">
      <c r="G64573" s="162" t="s">
        <v>64818</v>
      </c>
    </row>
    <row r="64574" spans="7:7">
      <c r="G64574" s="162" t="s">
        <v>64819</v>
      </c>
    </row>
    <row r="64575" spans="7:7">
      <c r="G64575" s="162" t="s">
        <v>64820</v>
      </c>
    </row>
    <row r="64576" spans="7:7">
      <c r="G64576" s="162" t="s">
        <v>64821</v>
      </c>
    </row>
    <row r="64577" spans="7:7">
      <c r="G64577" s="162" t="s">
        <v>64822</v>
      </c>
    </row>
    <row r="64578" spans="7:7">
      <c r="G64578" s="162" t="s">
        <v>64823</v>
      </c>
    </row>
    <row r="64579" spans="7:7">
      <c r="G64579" s="162" t="s">
        <v>64824</v>
      </c>
    </row>
    <row r="64580" spans="7:7">
      <c r="G64580" s="162" t="s">
        <v>64825</v>
      </c>
    </row>
    <row r="64581" spans="7:7">
      <c r="G64581" s="162" t="s">
        <v>64826</v>
      </c>
    </row>
    <row r="64582" spans="7:7">
      <c r="G64582" s="162" t="s">
        <v>64827</v>
      </c>
    </row>
    <row r="64583" spans="7:7">
      <c r="G64583" s="162" t="s">
        <v>64828</v>
      </c>
    </row>
    <row r="64584" spans="7:7">
      <c r="G64584" s="162" t="s">
        <v>64829</v>
      </c>
    </row>
    <row r="64585" spans="7:7">
      <c r="G64585" s="162" t="s">
        <v>64830</v>
      </c>
    </row>
    <row r="64586" spans="7:7">
      <c r="G64586" s="162" t="s">
        <v>64831</v>
      </c>
    </row>
    <row r="64587" spans="7:7">
      <c r="G64587" s="162" t="s">
        <v>64832</v>
      </c>
    </row>
    <row r="64588" spans="7:7">
      <c r="G64588" s="162" t="s">
        <v>64833</v>
      </c>
    </row>
    <row r="64589" spans="7:7">
      <c r="G64589" s="162" t="s">
        <v>64834</v>
      </c>
    </row>
    <row r="64590" spans="7:7">
      <c r="G64590" s="162" t="s">
        <v>64835</v>
      </c>
    </row>
    <row r="64591" spans="7:7">
      <c r="G64591" s="162" t="s">
        <v>64836</v>
      </c>
    </row>
    <row r="64592" spans="7:7">
      <c r="G64592" s="162" t="s">
        <v>64837</v>
      </c>
    </row>
    <row r="64593" spans="7:7">
      <c r="G64593" s="162" t="s">
        <v>64838</v>
      </c>
    </row>
    <row r="64594" spans="7:7">
      <c r="G64594" s="162" t="s">
        <v>64839</v>
      </c>
    </row>
    <row r="64595" spans="7:7">
      <c r="G64595" s="162" t="s">
        <v>64840</v>
      </c>
    </row>
    <row r="64596" spans="7:7">
      <c r="G64596" s="162" t="s">
        <v>64841</v>
      </c>
    </row>
    <row r="64597" spans="7:7">
      <c r="G64597" s="162" t="s">
        <v>64842</v>
      </c>
    </row>
    <row r="64598" spans="7:7">
      <c r="G64598" s="162" t="s">
        <v>64843</v>
      </c>
    </row>
    <row r="64599" spans="7:7">
      <c r="G64599" s="162" t="s">
        <v>64844</v>
      </c>
    </row>
    <row r="64600" spans="7:7">
      <c r="G64600" s="162" t="s">
        <v>64845</v>
      </c>
    </row>
    <row r="64601" spans="7:7">
      <c r="G64601" s="162" t="s">
        <v>64846</v>
      </c>
    </row>
    <row r="64602" spans="7:7">
      <c r="G64602" s="162" t="s">
        <v>64847</v>
      </c>
    </row>
    <row r="64603" spans="7:7">
      <c r="G64603" s="162" t="s">
        <v>64848</v>
      </c>
    </row>
    <row r="64604" spans="7:7">
      <c r="G64604" s="162" t="s">
        <v>64849</v>
      </c>
    </row>
    <row r="64605" spans="7:7">
      <c r="G64605" s="162" t="s">
        <v>64850</v>
      </c>
    </row>
    <row r="64606" spans="7:7">
      <c r="G64606" s="162" t="s">
        <v>64851</v>
      </c>
    </row>
    <row r="64607" spans="7:7">
      <c r="G64607" s="162" t="s">
        <v>64852</v>
      </c>
    </row>
    <row r="64608" spans="7:7">
      <c r="G64608" s="162" t="s">
        <v>64853</v>
      </c>
    </row>
    <row r="64609" spans="7:7">
      <c r="G64609" s="162" t="s">
        <v>64854</v>
      </c>
    </row>
    <row r="64610" spans="7:7">
      <c r="G64610" s="162" t="s">
        <v>64855</v>
      </c>
    </row>
    <row r="64611" spans="7:7">
      <c r="G64611" s="162" t="s">
        <v>64856</v>
      </c>
    </row>
    <row r="64612" spans="7:7">
      <c r="G64612" s="162" t="s">
        <v>64857</v>
      </c>
    </row>
    <row r="64613" spans="7:7">
      <c r="G64613" s="162" t="s">
        <v>64858</v>
      </c>
    </row>
    <row r="64614" spans="7:7">
      <c r="G64614" s="162" t="s">
        <v>64859</v>
      </c>
    </row>
    <row r="64615" spans="7:7">
      <c r="G64615" s="162" t="s">
        <v>64860</v>
      </c>
    </row>
    <row r="64616" spans="7:7">
      <c r="G64616" s="162" t="s">
        <v>64861</v>
      </c>
    </row>
    <row r="64617" spans="7:7">
      <c r="G64617" s="162" t="s">
        <v>64862</v>
      </c>
    </row>
    <row r="64618" spans="7:7">
      <c r="G64618" s="162" t="s">
        <v>64863</v>
      </c>
    </row>
    <row r="64619" spans="7:7">
      <c r="G64619" s="162" t="s">
        <v>64864</v>
      </c>
    </row>
    <row r="64620" spans="7:7">
      <c r="G64620" s="162" t="s">
        <v>64865</v>
      </c>
    </row>
    <row r="64621" spans="7:7">
      <c r="G64621" s="162" t="s">
        <v>64866</v>
      </c>
    </row>
    <row r="64622" spans="7:7">
      <c r="G64622" s="162" t="s">
        <v>64867</v>
      </c>
    </row>
    <row r="64623" spans="7:7">
      <c r="G64623" s="162" t="s">
        <v>64868</v>
      </c>
    </row>
    <row r="64624" spans="7:7">
      <c r="G64624" s="162" t="s">
        <v>64869</v>
      </c>
    </row>
    <row r="64625" spans="7:7">
      <c r="G64625" s="162" t="s">
        <v>64870</v>
      </c>
    </row>
    <row r="64626" spans="7:7">
      <c r="G64626" s="162" t="s">
        <v>64871</v>
      </c>
    </row>
    <row r="64627" spans="7:7">
      <c r="G64627" s="162" t="s">
        <v>64872</v>
      </c>
    </row>
    <row r="64628" spans="7:7">
      <c r="G64628" s="162" t="s">
        <v>64873</v>
      </c>
    </row>
    <row r="64629" spans="7:7">
      <c r="G64629" s="162" t="s">
        <v>64874</v>
      </c>
    </row>
    <row r="64630" spans="7:7">
      <c r="G64630" s="162" t="s">
        <v>64875</v>
      </c>
    </row>
    <row r="64631" spans="7:7">
      <c r="G64631" s="162" t="s">
        <v>64876</v>
      </c>
    </row>
    <row r="64632" spans="7:7">
      <c r="G64632" s="162" t="s">
        <v>64877</v>
      </c>
    </row>
    <row r="64633" spans="7:7">
      <c r="G64633" s="162" t="s">
        <v>64878</v>
      </c>
    </row>
    <row r="64634" spans="7:7">
      <c r="G64634" s="162" t="s">
        <v>64879</v>
      </c>
    </row>
    <row r="64635" spans="7:7">
      <c r="G64635" s="162" t="s">
        <v>64880</v>
      </c>
    </row>
    <row r="64636" spans="7:7">
      <c r="G64636" s="162" t="s">
        <v>64881</v>
      </c>
    </row>
    <row r="64637" spans="7:7">
      <c r="G64637" s="162" t="s">
        <v>64882</v>
      </c>
    </row>
    <row r="64638" spans="7:7">
      <c r="G64638" s="162" t="s">
        <v>64883</v>
      </c>
    </row>
    <row r="64639" spans="7:7">
      <c r="G64639" s="162" t="s">
        <v>64884</v>
      </c>
    </row>
    <row r="64640" spans="7:7">
      <c r="G64640" s="162" t="s">
        <v>64885</v>
      </c>
    </row>
    <row r="64641" spans="7:7">
      <c r="G64641" s="162" t="s">
        <v>64886</v>
      </c>
    </row>
    <row r="64642" spans="7:7">
      <c r="G64642" s="162" t="s">
        <v>64887</v>
      </c>
    </row>
    <row r="64643" spans="7:7">
      <c r="G64643" s="162" t="s">
        <v>64888</v>
      </c>
    </row>
    <row r="64644" spans="7:7">
      <c r="G64644" s="162" t="s">
        <v>64889</v>
      </c>
    </row>
    <row r="64645" spans="7:7">
      <c r="G64645" s="162" t="s">
        <v>64890</v>
      </c>
    </row>
    <row r="64646" spans="7:7">
      <c r="G64646" s="162" t="s">
        <v>64891</v>
      </c>
    </row>
    <row r="64647" spans="7:7">
      <c r="G64647" s="162" t="s">
        <v>64892</v>
      </c>
    </row>
    <row r="64648" spans="7:7">
      <c r="G64648" s="162" t="s">
        <v>64893</v>
      </c>
    </row>
    <row r="64649" spans="7:7">
      <c r="G64649" s="162" t="s">
        <v>64894</v>
      </c>
    </row>
    <row r="64650" spans="7:7">
      <c r="G64650" s="162" t="s">
        <v>64895</v>
      </c>
    </row>
    <row r="64651" spans="7:7">
      <c r="G64651" s="162" t="s">
        <v>64896</v>
      </c>
    </row>
    <row r="64652" spans="7:7">
      <c r="G64652" s="162" t="s">
        <v>64897</v>
      </c>
    </row>
    <row r="64653" spans="7:7">
      <c r="G64653" s="162" t="s">
        <v>64898</v>
      </c>
    </row>
    <row r="64654" spans="7:7">
      <c r="G64654" s="162" t="s">
        <v>64899</v>
      </c>
    </row>
    <row r="64655" spans="7:7">
      <c r="G64655" s="162" t="s">
        <v>64900</v>
      </c>
    </row>
    <row r="64656" spans="7:7">
      <c r="G64656" s="162" t="s">
        <v>64901</v>
      </c>
    </row>
    <row r="64657" spans="7:7">
      <c r="G64657" s="162" t="s">
        <v>64902</v>
      </c>
    </row>
    <row r="64658" spans="7:7">
      <c r="G64658" s="162" t="s">
        <v>64903</v>
      </c>
    </row>
    <row r="64659" spans="7:7">
      <c r="G64659" s="162" t="s">
        <v>64904</v>
      </c>
    </row>
    <row r="64660" spans="7:7">
      <c r="G64660" s="162" t="s">
        <v>64905</v>
      </c>
    </row>
    <row r="64661" spans="7:7">
      <c r="G64661" s="162" t="s">
        <v>64906</v>
      </c>
    </row>
    <row r="64662" spans="7:7">
      <c r="G64662" s="162" t="s">
        <v>64907</v>
      </c>
    </row>
    <row r="64663" spans="7:7">
      <c r="G64663" s="162" t="s">
        <v>64908</v>
      </c>
    </row>
    <row r="64664" spans="7:7">
      <c r="G64664" s="162" t="s">
        <v>64909</v>
      </c>
    </row>
    <row r="64665" spans="7:7">
      <c r="G64665" s="162" t="s">
        <v>64910</v>
      </c>
    </row>
    <row r="64666" spans="7:7">
      <c r="G64666" s="162" t="s">
        <v>64911</v>
      </c>
    </row>
    <row r="64667" spans="7:7">
      <c r="G64667" s="162" t="s">
        <v>64912</v>
      </c>
    </row>
    <row r="64668" spans="7:7">
      <c r="G64668" s="162" t="s">
        <v>64913</v>
      </c>
    </row>
    <row r="64669" spans="7:7">
      <c r="G64669" s="162" t="s">
        <v>64914</v>
      </c>
    </row>
    <row r="64670" spans="7:7">
      <c r="G64670" s="162" t="s">
        <v>64915</v>
      </c>
    </row>
    <row r="64671" spans="7:7">
      <c r="G64671" s="162" t="s">
        <v>64916</v>
      </c>
    </row>
    <row r="64672" spans="7:7">
      <c r="G64672" s="162" t="s">
        <v>64917</v>
      </c>
    </row>
    <row r="64673" spans="7:7">
      <c r="G64673" s="162" t="s">
        <v>64918</v>
      </c>
    </row>
    <row r="64674" spans="7:7">
      <c r="G64674" s="162" t="s">
        <v>64919</v>
      </c>
    </row>
    <row r="64675" spans="7:7">
      <c r="G64675" s="162" t="s">
        <v>64920</v>
      </c>
    </row>
    <row r="64676" spans="7:7">
      <c r="G64676" s="162" t="s">
        <v>64921</v>
      </c>
    </row>
    <row r="64677" spans="7:7">
      <c r="G64677" s="162" t="s">
        <v>64922</v>
      </c>
    </row>
    <row r="64678" spans="7:7">
      <c r="G64678" s="162" t="s">
        <v>64923</v>
      </c>
    </row>
    <row r="64679" spans="7:7">
      <c r="G64679" s="162" t="s">
        <v>64924</v>
      </c>
    </row>
    <row r="64680" spans="7:7">
      <c r="G64680" s="162" t="s">
        <v>64925</v>
      </c>
    </row>
    <row r="64681" spans="7:7">
      <c r="G64681" s="162" t="s">
        <v>64926</v>
      </c>
    </row>
    <row r="64682" spans="7:7">
      <c r="G64682" s="162" t="s">
        <v>64927</v>
      </c>
    </row>
    <row r="64683" spans="7:7">
      <c r="G64683" s="162" t="s">
        <v>64928</v>
      </c>
    </row>
    <row r="64684" spans="7:7">
      <c r="G64684" s="162" t="s">
        <v>64929</v>
      </c>
    </row>
    <row r="64685" spans="7:7">
      <c r="G64685" s="162" t="s">
        <v>64930</v>
      </c>
    </row>
    <row r="64686" spans="7:7">
      <c r="G64686" s="162" t="s">
        <v>64931</v>
      </c>
    </row>
    <row r="64687" spans="7:7">
      <c r="G64687" s="162" t="s">
        <v>64932</v>
      </c>
    </row>
    <row r="64688" spans="7:7">
      <c r="G64688" s="162" t="s">
        <v>64933</v>
      </c>
    </row>
    <row r="64689" spans="7:7">
      <c r="G64689" s="162" t="s">
        <v>64934</v>
      </c>
    </row>
    <row r="64690" spans="7:7">
      <c r="G64690" s="162" t="s">
        <v>64935</v>
      </c>
    </row>
    <row r="64691" spans="7:7">
      <c r="G64691" s="162" t="s">
        <v>64936</v>
      </c>
    </row>
    <row r="64692" spans="7:7">
      <c r="G64692" s="162" t="s">
        <v>64937</v>
      </c>
    </row>
    <row r="64693" spans="7:7">
      <c r="G64693" s="162" t="s">
        <v>64938</v>
      </c>
    </row>
    <row r="64694" spans="7:7">
      <c r="G64694" s="162" t="s">
        <v>64939</v>
      </c>
    </row>
    <row r="64695" spans="7:7">
      <c r="G64695" s="162" t="s">
        <v>64940</v>
      </c>
    </row>
    <row r="64696" spans="7:7">
      <c r="G64696" s="162" t="s">
        <v>64941</v>
      </c>
    </row>
    <row r="64697" spans="7:7">
      <c r="G64697" s="162" t="s">
        <v>64942</v>
      </c>
    </row>
    <row r="64698" spans="7:7">
      <c r="G64698" s="162" t="s">
        <v>64943</v>
      </c>
    </row>
    <row r="64699" spans="7:7">
      <c r="G64699" s="162" t="s">
        <v>64944</v>
      </c>
    </row>
    <row r="64700" spans="7:7">
      <c r="G64700" s="162" t="s">
        <v>64945</v>
      </c>
    </row>
    <row r="64701" spans="7:7">
      <c r="G64701" s="162" t="s">
        <v>64946</v>
      </c>
    </row>
    <row r="64702" spans="7:7">
      <c r="G64702" s="162" t="s">
        <v>64947</v>
      </c>
    </row>
    <row r="64703" spans="7:7">
      <c r="G64703" s="162" t="s">
        <v>64948</v>
      </c>
    </row>
    <row r="64704" spans="7:7">
      <c r="G64704" s="162" t="s">
        <v>64949</v>
      </c>
    </row>
    <row r="64705" spans="7:7">
      <c r="G64705" s="162" t="s">
        <v>64950</v>
      </c>
    </row>
    <row r="64706" spans="7:7">
      <c r="G64706" s="162" t="s">
        <v>64951</v>
      </c>
    </row>
    <row r="64707" spans="7:7">
      <c r="G64707" s="162" t="s">
        <v>64952</v>
      </c>
    </row>
    <row r="64708" spans="7:7">
      <c r="G64708" s="162" t="s">
        <v>64953</v>
      </c>
    </row>
    <row r="64709" spans="7:7">
      <c r="G64709" s="162" t="s">
        <v>64954</v>
      </c>
    </row>
    <row r="64710" spans="7:7">
      <c r="G64710" s="162" t="s">
        <v>64955</v>
      </c>
    </row>
    <row r="64711" spans="7:7">
      <c r="G64711" s="162" t="s">
        <v>64956</v>
      </c>
    </row>
    <row r="64712" spans="7:7">
      <c r="G64712" s="162" t="s">
        <v>64957</v>
      </c>
    </row>
    <row r="64713" spans="7:7">
      <c r="G64713" s="162" t="s">
        <v>64958</v>
      </c>
    </row>
    <row r="64714" spans="7:7">
      <c r="G64714" s="162" t="s">
        <v>64959</v>
      </c>
    </row>
    <row r="64715" spans="7:7">
      <c r="G64715" s="162" t="s">
        <v>64960</v>
      </c>
    </row>
    <row r="64716" spans="7:7">
      <c r="G64716" s="162" t="s">
        <v>64961</v>
      </c>
    </row>
    <row r="64717" spans="7:7">
      <c r="G64717" s="162" t="s">
        <v>64962</v>
      </c>
    </row>
    <row r="64718" spans="7:7">
      <c r="G64718" s="162" t="s">
        <v>64963</v>
      </c>
    </row>
    <row r="64719" spans="7:7">
      <c r="G64719" s="162" t="s">
        <v>64964</v>
      </c>
    </row>
    <row r="64720" spans="7:7">
      <c r="G64720" s="162" t="s">
        <v>64965</v>
      </c>
    </row>
    <row r="64721" spans="7:7">
      <c r="G64721" s="162" t="s">
        <v>64966</v>
      </c>
    </row>
    <row r="64722" spans="7:7">
      <c r="G64722" s="162" t="s">
        <v>64967</v>
      </c>
    </row>
    <row r="64723" spans="7:7">
      <c r="G64723" s="162" t="s">
        <v>64968</v>
      </c>
    </row>
    <row r="64724" spans="7:7">
      <c r="G64724" s="162" t="s">
        <v>64969</v>
      </c>
    </row>
    <row r="64725" spans="7:7">
      <c r="G64725" s="162" t="s">
        <v>64970</v>
      </c>
    </row>
    <row r="64726" spans="7:7">
      <c r="G64726" s="162" t="s">
        <v>64971</v>
      </c>
    </row>
    <row r="64727" spans="7:7">
      <c r="G64727" s="162" t="s">
        <v>64972</v>
      </c>
    </row>
    <row r="64728" spans="7:7">
      <c r="G64728" s="162" t="s">
        <v>64973</v>
      </c>
    </row>
    <row r="64729" spans="7:7">
      <c r="G64729" s="162" t="s">
        <v>64974</v>
      </c>
    </row>
    <row r="64730" spans="7:7">
      <c r="G64730" s="162" t="s">
        <v>64975</v>
      </c>
    </row>
    <row r="64731" spans="7:7">
      <c r="G64731" s="162" t="s">
        <v>64976</v>
      </c>
    </row>
    <row r="64732" spans="7:7">
      <c r="G64732" s="162" t="s">
        <v>64977</v>
      </c>
    </row>
    <row r="64733" spans="7:7">
      <c r="G64733" s="162" t="s">
        <v>64978</v>
      </c>
    </row>
    <row r="64734" spans="7:7">
      <c r="G64734" s="162" t="s">
        <v>64979</v>
      </c>
    </row>
    <row r="64735" spans="7:7">
      <c r="G64735" s="162" t="s">
        <v>64980</v>
      </c>
    </row>
    <row r="64736" spans="7:7">
      <c r="G64736" s="162" t="s">
        <v>64981</v>
      </c>
    </row>
    <row r="64737" spans="7:7">
      <c r="G64737" s="162" t="s">
        <v>64982</v>
      </c>
    </row>
    <row r="64738" spans="7:7">
      <c r="G64738" s="162" t="s">
        <v>64983</v>
      </c>
    </row>
    <row r="64739" spans="7:7">
      <c r="G64739" s="162" t="s">
        <v>64984</v>
      </c>
    </row>
    <row r="64740" spans="7:7">
      <c r="G64740" s="162" t="s">
        <v>64985</v>
      </c>
    </row>
    <row r="64741" spans="7:7">
      <c r="G64741" s="162" t="s">
        <v>64986</v>
      </c>
    </row>
    <row r="64742" spans="7:7">
      <c r="G64742" s="162" t="s">
        <v>64987</v>
      </c>
    </row>
    <row r="64743" spans="7:7">
      <c r="G64743" s="162" t="s">
        <v>64988</v>
      </c>
    </row>
    <row r="64744" spans="7:7">
      <c r="G64744" s="162" t="s">
        <v>64989</v>
      </c>
    </row>
    <row r="64745" spans="7:7">
      <c r="G64745" s="162" t="s">
        <v>64990</v>
      </c>
    </row>
    <row r="64746" spans="7:7">
      <c r="G64746" s="162" t="s">
        <v>64991</v>
      </c>
    </row>
    <row r="64747" spans="7:7">
      <c r="G64747" s="162" t="s">
        <v>64992</v>
      </c>
    </row>
    <row r="64748" spans="7:7">
      <c r="G64748" s="162" t="s">
        <v>64993</v>
      </c>
    </row>
    <row r="64749" spans="7:7">
      <c r="G64749" s="162" t="s">
        <v>64994</v>
      </c>
    </row>
    <row r="64750" spans="7:7">
      <c r="G64750" s="162" t="s">
        <v>64995</v>
      </c>
    </row>
    <row r="64751" spans="7:7">
      <c r="G64751" s="162" t="s">
        <v>64996</v>
      </c>
    </row>
    <row r="64752" spans="7:7">
      <c r="G64752" s="162" t="s">
        <v>64997</v>
      </c>
    </row>
    <row r="64753" spans="7:7">
      <c r="G64753" s="162" t="s">
        <v>64998</v>
      </c>
    </row>
    <row r="64754" spans="7:7">
      <c r="G64754" s="162" t="s">
        <v>64999</v>
      </c>
    </row>
    <row r="64755" spans="7:7">
      <c r="G64755" s="162" t="s">
        <v>65000</v>
      </c>
    </row>
    <row r="64756" spans="7:7">
      <c r="G64756" s="162" t="s">
        <v>65001</v>
      </c>
    </row>
    <row r="64757" spans="7:7">
      <c r="G64757" s="162" t="s">
        <v>65002</v>
      </c>
    </row>
    <row r="64758" spans="7:7">
      <c r="G64758" s="162" t="s">
        <v>65003</v>
      </c>
    </row>
    <row r="64759" spans="7:7">
      <c r="G64759" s="162" t="s">
        <v>65004</v>
      </c>
    </row>
    <row r="64760" spans="7:7">
      <c r="G64760" s="162" t="s">
        <v>65005</v>
      </c>
    </row>
    <row r="64761" spans="7:7">
      <c r="G64761" s="162" t="s">
        <v>65006</v>
      </c>
    </row>
    <row r="64762" spans="7:7">
      <c r="G64762" s="162" t="s">
        <v>65007</v>
      </c>
    </row>
    <row r="64763" spans="7:7">
      <c r="G64763" s="162" t="s">
        <v>65008</v>
      </c>
    </row>
    <row r="64764" spans="7:7">
      <c r="G64764" s="162" t="s">
        <v>65009</v>
      </c>
    </row>
    <row r="64765" spans="7:7">
      <c r="G64765" s="162" t="s">
        <v>65010</v>
      </c>
    </row>
    <row r="64766" spans="7:7">
      <c r="G64766" s="162" t="s">
        <v>65011</v>
      </c>
    </row>
    <row r="64767" spans="7:7">
      <c r="G64767" s="162" t="s">
        <v>65012</v>
      </c>
    </row>
    <row r="64768" spans="7:7">
      <c r="G64768" s="162" t="s">
        <v>65013</v>
      </c>
    </row>
    <row r="64769" spans="7:7">
      <c r="G64769" s="162" t="s">
        <v>65014</v>
      </c>
    </row>
    <row r="64770" spans="7:7">
      <c r="G64770" s="162" t="s">
        <v>65015</v>
      </c>
    </row>
    <row r="64771" spans="7:7">
      <c r="G64771" s="162" t="s">
        <v>65016</v>
      </c>
    </row>
    <row r="64772" spans="7:7">
      <c r="G64772" s="162" t="s">
        <v>65017</v>
      </c>
    </row>
    <row r="64773" spans="7:7">
      <c r="G64773" s="162" t="s">
        <v>65018</v>
      </c>
    </row>
    <row r="64774" spans="7:7">
      <c r="G64774" s="162" t="s">
        <v>65019</v>
      </c>
    </row>
    <row r="64775" spans="7:7">
      <c r="G64775" s="162" t="s">
        <v>65020</v>
      </c>
    </row>
    <row r="64776" spans="7:7">
      <c r="G64776" s="162" t="s">
        <v>65021</v>
      </c>
    </row>
    <row r="64777" spans="7:7">
      <c r="G64777" s="162" t="s">
        <v>65022</v>
      </c>
    </row>
    <row r="64778" spans="7:7">
      <c r="G64778" s="162" t="s">
        <v>65023</v>
      </c>
    </row>
    <row r="64779" spans="7:7">
      <c r="G64779" s="162" t="s">
        <v>65024</v>
      </c>
    </row>
    <row r="64780" spans="7:7">
      <c r="G64780" s="162" t="s">
        <v>65025</v>
      </c>
    </row>
    <row r="64781" spans="7:7">
      <c r="G64781" s="162" t="s">
        <v>65026</v>
      </c>
    </row>
    <row r="64782" spans="7:7">
      <c r="G64782" s="162" t="s">
        <v>65027</v>
      </c>
    </row>
    <row r="64783" spans="7:7">
      <c r="G64783" s="162" t="s">
        <v>65028</v>
      </c>
    </row>
    <row r="64784" spans="7:7">
      <c r="G64784" s="162" t="s">
        <v>65029</v>
      </c>
    </row>
    <row r="64785" spans="7:7">
      <c r="G64785" s="162" t="s">
        <v>65030</v>
      </c>
    </row>
    <row r="64786" spans="7:7">
      <c r="G64786" s="162" t="s">
        <v>65031</v>
      </c>
    </row>
    <row r="64787" spans="7:7">
      <c r="G64787" s="162" t="s">
        <v>65032</v>
      </c>
    </row>
    <row r="64788" spans="7:7">
      <c r="G64788" s="162" t="s">
        <v>65033</v>
      </c>
    </row>
    <row r="64789" spans="7:7">
      <c r="G64789" s="162" t="s">
        <v>65034</v>
      </c>
    </row>
    <row r="64790" spans="7:7">
      <c r="G64790" s="162" t="s">
        <v>65035</v>
      </c>
    </row>
    <row r="64791" spans="7:7">
      <c r="G64791" s="162" t="s">
        <v>65036</v>
      </c>
    </row>
    <row r="64792" spans="7:7">
      <c r="G64792" s="162" t="s">
        <v>65037</v>
      </c>
    </row>
    <row r="64793" spans="7:7">
      <c r="G64793" s="162" t="s">
        <v>65038</v>
      </c>
    </row>
    <row r="64794" spans="7:7">
      <c r="G64794" s="162" t="s">
        <v>65039</v>
      </c>
    </row>
    <row r="64795" spans="7:7">
      <c r="G64795" s="162" t="s">
        <v>65040</v>
      </c>
    </row>
    <row r="64796" spans="7:7">
      <c r="G64796" s="162" t="s">
        <v>65041</v>
      </c>
    </row>
    <row r="64797" spans="7:7">
      <c r="G64797" s="162" t="s">
        <v>65042</v>
      </c>
    </row>
    <row r="64798" spans="7:7">
      <c r="G64798" s="162" t="s">
        <v>65043</v>
      </c>
    </row>
    <row r="64799" spans="7:7">
      <c r="G64799" s="162" t="s">
        <v>65044</v>
      </c>
    </row>
    <row r="64800" spans="7:7">
      <c r="G64800" s="162" t="s">
        <v>65045</v>
      </c>
    </row>
    <row r="64801" spans="7:7">
      <c r="G64801" s="162" t="s">
        <v>65046</v>
      </c>
    </row>
    <row r="64802" spans="7:7">
      <c r="G64802" s="162" t="s">
        <v>65047</v>
      </c>
    </row>
    <row r="64803" spans="7:7">
      <c r="G64803" s="162" t="s">
        <v>65048</v>
      </c>
    </row>
    <row r="64804" spans="7:7">
      <c r="G64804" s="162" t="s">
        <v>65049</v>
      </c>
    </row>
    <row r="64805" spans="7:7">
      <c r="G64805" s="162" t="s">
        <v>65050</v>
      </c>
    </row>
    <row r="64806" spans="7:7">
      <c r="G64806" s="162" t="s">
        <v>65051</v>
      </c>
    </row>
    <row r="64807" spans="7:7">
      <c r="G64807" s="162" t="s">
        <v>65052</v>
      </c>
    </row>
    <row r="64808" spans="7:7">
      <c r="G64808" s="162" t="s">
        <v>65053</v>
      </c>
    </row>
    <row r="64809" spans="7:7">
      <c r="G64809" s="162" t="s">
        <v>65054</v>
      </c>
    </row>
    <row r="64810" spans="7:7">
      <c r="G64810" s="162" t="s">
        <v>65055</v>
      </c>
    </row>
    <row r="64811" spans="7:7">
      <c r="G64811" s="162" t="s">
        <v>65056</v>
      </c>
    </row>
    <row r="64812" spans="7:7">
      <c r="G64812" s="162" t="s">
        <v>65057</v>
      </c>
    </row>
    <row r="64813" spans="7:7">
      <c r="G64813" s="162" t="s">
        <v>65058</v>
      </c>
    </row>
    <row r="64814" spans="7:7">
      <c r="G64814" s="162" t="s">
        <v>65059</v>
      </c>
    </row>
    <row r="64815" spans="7:7">
      <c r="G64815" s="162" t="s">
        <v>65060</v>
      </c>
    </row>
    <row r="64816" spans="7:7">
      <c r="G64816" s="162" t="s">
        <v>65061</v>
      </c>
    </row>
    <row r="64817" spans="7:7">
      <c r="G64817" s="162" t="s">
        <v>65062</v>
      </c>
    </row>
    <row r="64818" spans="7:7">
      <c r="G64818" s="162" t="s">
        <v>65063</v>
      </c>
    </row>
    <row r="64819" spans="7:7">
      <c r="G64819" s="162" t="s">
        <v>65064</v>
      </c>
    </row>
    <row r="64820" spans="7:7">
      <c r="G64820" s="162" t="s">
        <v>65065</v>
      </c>
    </row>
    <row r="64821" spans="7:7">
      <c r="G64821" s="162" t="s">
        <v>65066</v>
      </c>
    </row>
    <row r="64822" spans="7:7">
      <c r="G64822" s="162" t="s">
        <v>65067</v>
      </c>
    </row>
    <row r="64823" spans="7:7">
      <c r="G64823" s="162" t="s">
        <v>65068</v>
      </c>
    </row>
    <row r="64824" spans="7:7">
      <c r="G64824" s="162" t="s">
        <v>65069</v>
      </c>
    </row>
    <row r="64825" spans="7:7">
      <c r="G64825" s="162" t="s">
        <v>65070</v>
      </c>
    </row>
    <row r="64826" spans="7:7">
      <c r="G64826" s="162" t="s">
        <v>65071</v>
      </c>
    </row>
    <row r="64827" spans="7:7">
      <c r="G64827" s="162" t="s">
        <v>65072</v>
      </c>
    </row>
    <row r="64828" spans="7:7">
      <c r="G64828" s="162" t="s">
        <v>65073</v>
      </c>
    </row>
    <row r="64829" spans="7:7">
      <c r="G64829" s="162" t="s">
        <v>65074</v>
      </c>
    </row>
    <row r="64830" spans="7:7">
      <c r="G64830" s="162" t="s">
        <v>65075</v>
      </c>
    </row>
    <row r="64831" spans="7:7">
      <c r="G64831" s="162" t="s">
        <v>65076</v>
      </c>
    </row>
    <row r="64832" spans="7:7">
      <c r="G64832" s="162" t="s">
        <v>65077</v>
      </c>
    </row>
    <row r="64833" spans="7:7">
      <c r="G64833" s="162" t="s">
        <v>65078</v>
      </c>
    </row>
    <row r="64834" spans="7:7">
      <c r="G64834" s="162" t="s">
        <v>65079</v>
      </c>
    </row>
    <row r="64835" spans="7:7">
      <c r="G64835" s="162" t="s">
        <v>65080</v>
      </c>
    </row>
    <row r="64836" spans="7:7">
      <c r="G64836" s="162" t="s">
        <v>65081</v>
      </c>
    </row>
    <row r="64837" spans="7:7">
      <c r="G64837" s="162" t="s">
        <v>65082</v>
      </c>
    </row>
    <row r="64838" spans="7:7">
      <c r="G64838" s="162" t="s">
        <v>65083</v>
      </c>
    </row>
    <row r="64839" spans="7:7">
      <c r="G64839" s="162" t="s">
        <v>65084</v>
      </c>
    </row>
    <row r="64840" spans="7:7">
      <c r="G64840" s="162" t="s">
        <v>65085</v>
      </c>
    </row>
    <row r="64841" spans="7:7">
      <c r="G64841" s="162" t="s">
        <v>65086</v>
      </c>
    </row>
    <row r="64842" spans="7:7">
      <c r="G64842" s="162" t="s">
        <v>65087</v>
      </c>
    </row>
    <row r="64843" spans="7:7">
      <c r="G64843" s="162" t="s">
        <v>65088</v>
      </c>
    </row>
    <row r="64844" spans="7:7">
      <c r="G64844" s="162" t="s">
        <v>65089</v>
      </c>
    </row>
    <row r="64845" spans="7:7">
      <c r="G64845" s="162" t="s">
        <v>65090</v>
      </c>
    </row>
    <row r="64846" spans="7:7">
      <c r="G64846" s="162" t="s">
        <v>65091</v>
      </c>
    </row>
    <row r="64847" spans="7:7">
      <c r="G64847" s="162" t="s">
        <v>65092</v>
      </c>
    </row>
    <row r="64848" spans="7:7">
      <c r="G64848" s="162" t="s">
        <v>65093</v>
      </c>
    </row>
    <row r="64849" spans="7:7">
      <c r="G64849" s="162" t="s">
        <v>65094</v>
      </c>
    </row>
    <row r="64850" spans="7:7">
      <c r="G64850" s="162" t="s">
        <v>65095</v>
      </c>
    </row>
    <row r="64851" spans="7:7">
      <c r="G64851" s="162" t="s">
        <v>65096</v>
      </c>
    </row>
    <row r="64852" spans="7:7">
      <c r="G64852" s="162" t="s">
        <v>65097</v>
      </c>
    </row>
    <row r="64853" spans="7:7">
      <c r="G64853" s="162" t="s">
        <v>65098</v>
      </c>
    </row>
    <row r="64854" spans="7:7">
      <c r="G64854" s="162" t="s">
        <v>65099</v>
      </c>
    </row>
    <row r="64855" spans="7:7">
      <c r="G64855" s="162" t="s">
        <v>65100</v>
      </c>
    </row>
    <row r="64856" spans="7:7">
      <c r="G64856" s="162" t="s">
        <v>65101</v>
      </c>
    </row>
    <row r="64857" spans="7:7">
      <c r="G64857" s="162" t="s">
        <v>65102</v>
      </c>
    </row>
    <row r="64858" spans="7:7">
      <c r="G64858" s="162" t="s">
        <v>65103</v>
      </c>
    </row>
    <row r="64859" spans="7:7">
      <c r="G64859" s="162" t="s">
        <v>65104</v>
      </c>
    </row>
    <row r="64860" spans="7:7">
      <c r="G64860" s="162" t="s">
        <v>65105</v>
      </c>
    </row>
    <row r="64861" spans="7:7">
      <c r="G64861" s="162" t="s">
        <v>65106</v>
      </c>
    </row>
    <row r="64862" spans="7:7">
      <c r="G64862" s="162" t="s">
        <v>65107</v>
      </c>
    </row>
    <row r="64863" spans="7:7">
      <c r="G64863" s="162" t="s">
        <v>65108</v>
      </c>
    </row>
    <row r="64864" spans="7:7">
      <c r="G64864" s="162" t="s">
        <v>65109</v>
      </c>
    </row>
    <row r="64865" spans="7:7">
      <c r="G64865" s="162" t="s">
        <v>65110</v>
      </c>
    </row>
    <row r="64866" spans="7:7">
      <c r="G64866" s="162" t="s">
        <v>65111</v>
      </c>
    </row>
    <row r="64867" spans="7:7">
      <c r="G64867" s="162" t="s">
        <v>65112</v>
      </c>
    </row>
    <row r="64868" spans="7:7">
      <c r="G64868" s="162" t="s">
        <v>65113</v>
      </c>
    </row>
    <row r="64869" spans="7:7">
      <c r="G64869" s="162" t="s">
        <v>65114</v>
      </c>
    </row>
    <row r="64870" spans="7:7">
      <c r="G64870" s="162" t="s">
        <v>65115</v>
      </c>
    </row>
    <row r="64871" spans="7:7">
      <c r="G64871" s="162" t="s">
        <v>65116</v>
      </c>
    </row>
    <row r="64872" spans="7:7">
      <c r="G64872" s="162" t="s">
        <v>65117</v>
      </c>
    </row>
    <row r="64873" spans="7:7">
      <c r="G64873" s="162" t="s">
        <v>65118</v>
      </c>
    </row>
    <row r="64874" spans="7:7">
      <c r="G64874" s="162" t="s">
        <v>65119</v>
      </c>
    </row>
    <row r="64875" spans="7:7">
      <c r="G64875" s="162" t="s">
        <v>65120</v>
      </c>
    </row>
    <row r="64876" spans="7:7">
      <c r="G64876" s="162" t="s">
        <v>65121</v>
      </c>
    </row>
    <row r="64877" spans="7:7">
      <c r="G64877" s="162" t="s">
        <v>65122</v>
      </c>
    </row>
    <row r="64878" spans="7:7">
      <c r="G64878" s="162" t="s">
        <v>65123</v>
      </c>
    </row>
    <row r="64879" spans="7:7">
      <c r="G64879" s="162" t="s">
        <v>65124</v>
      </c>
    </row>
    <row r="64880" spans="7:7">
      <c r="G64880" s="162" t="s">
        <v>65125</v>
      </c>
    </row>
    <row r="64881" spans="7:7">
      <c r="G64881" s="162" t="s">
        <v>65126</v>
      </c>
    </row>
    <row r="64882" spans="7:7">
      <c r="G64882" s="162" t="s">
        <v>65127</v>
      </c>
    </row>
    <row r="64883" spans="7:7">
      <c r="G64883" s="162" t="s">
        <v>65128</v>
      </c>
    </row>
    <row r="64884" spans="7:7">
      <c r="G64884" s="162" t="s">
        <v>65129</v>
      </c>
    </row>
    <row r="64885" spans="7:7">
      <c r="G64885" s="162" t="s">
        <v>65130</v>
      </c>
    </row>
    <row r="64886" spans="7:7">
      <c r="G64886" s="162" t="s">
        <v>65131</v>
      </c>
    </row>
    <row r="64887" spans="7:7">
      <c r="G64887" s="162" t="s">
        <v>65132</v>
      </c>
    </row>
    <row r="64888" spans="7:7">
      <c r="G64888" s="162" t="s">
        <v>65133</v>
      </c>
    </row>
    <row r="64889" spans="7:7">
      <c r="G64889" s="162" t="s">
        <v>65134</v>
      </c>
    </row>
    <row r="64890" spans="7:7">
      <c r="G64890" s="162" t="s">
        <v>65135</v>
      </c>
    </row>
    <row r="64891" spans="7:7">
      <c r="G64891" s="162" t="s">
        <v>65136</v>
      </c>
    </row>
    <row r="64892" spans="7:7">
      <c r="G64892" s="162" t="s">
        <v>65137</v>
      </c>
    </row>
    <row r="64893" spans="7:7">
      <c r="G64893" s="162" t="s">
        <v>65138</v>
      </c>
    </row>
    <row r="64894" spans="7:7">
      <c r="G64894" s="162" t="s">
        <v>65139</v>
      </c>
    </row>
    <row r="64895" spans="7:7">
      <c r="G64895" s="162" t="s">
        <v>65140</v>
      </c>
    </row>
    <row r="64896" spans="7:7">
      <c r="G64896" s="162" t="s">
        <v>65141</v>
      </c>
    </row>
    <row r="64897" spans="7:7">
      <c r="G64897" s="162" t="s">
        <v>65142</v>
      </c>
    </row>
    <row r="64898" spans="7:7">
      <c r="G64898" s="162" t="s">
        <v>65143</v>
      </c>
    </row>
    <row r="64899" spans="7:7">
      <c r="G64899" s="162" t="s">
        <v>65144</v>
      </c>
    </row>
    <row r="64900" spans="7:7">
      <c r="G64900" s="162" t="s">
        <v>65145</v>
      </c>
    </row>
    <row r="64901" spans="7:7">
      <c r="G64901" s="162" t="s">
        <v>65146</v>
      </c>
    </row>
    <row r="64902" spans="7:7">
      <c r="G64902" s="162" t="s">
        <v>65147</v>
      </c>
    </row>
    <row r="64903" spans="7:7">
      <c r="G64903" s="162" t="s">
        <v>65148</v>
      </c>
    </row>
    <row r="64904" spans="7:7">
      <c r="G64904" s="162" t="s">
        <v>65149</v>
      </c>
    </row>
    <row r="64905" spans="7:7">
      <c r="G64905" s="162" t="s">
        <v>65150</v>
      </c>
    </row>
    <row r="64906" spans="7:7">
      <c r="G64906" s="162" t="s">
        <v>65151</v>
      </c>
    </row>
    <row r="64907" spans="7:7">
      <c r="G64907" s="162" t="s">
        <v>65152</v>
      </c>
    </row>
    <row r="64908" spans="7:7">
      <c r="G64908" s="162" t="s">
        <v>65153</v>
      </c>
    </row>
    <row r="64909" spans="7:7">
      <c r="G64909" s="162" t="s">
        <v>65154</v>
      </c>
    </row>
    <row r="64910" spans="7:7">
      <c r="G64910" s="162" t="s">
        <v>65155</v>
      </c>
    </row>
    <row r="64911" spans="7:7">
      <c r="G64911" s="162" t="s">
        <v>65156</v>
      </c>
    </row>
    <row r="64912" spans="7:7">
      <c r="G64912" s="162" t="s">
        <v>65157</v>
      </c>
    </row>
    <row r="64913" spans="7:7">
      <c r="G64913" s="162" t="s">
        <v>65158</v>
      </c>
    </row>
    <row r="64914" spans="7:7">
      <c r="G64914" s="162" t="s">
        <v>65159</v>
      </c>
    </row>
    <row r="64915" spans="7:7">
      <c r="G64915" s="162" t="s">
        <v>65160</v>
      </c>
    </row>
    <row r="64916" spans="7:7">
      <c r="G64916" s="162" t="s">
        <v>65161</v>
      </c>
    </row>
    <row r="64917" spans="7:7">
      <c r="G64917" s="162" t="s">
        <v>65162</v>
      </c>
    </row>
    <row r="64918" spans="7:7">
      <c r="G64918" s="162" t="s">
        <v>65163</v>
      </c>
    </row>
    <row r="64919" spans="7:7">
      <c r="G64919" s="162" t="s">
        <v>65164</v>
      </c>
    </row>
    <row r="64920" spans="7:7">
      <c r="G64920" s="162" t="s">
        <v>65165</v>
      </c>
    </row>
    <row r="64921" spans="7:7">
      <c r="G64921" s="162" t="s">
        <v>65166</v>
      </c>
    </row>
    <row r="64922" spans="7:7">
      <c r="G64922" s="162" t="s">
        <v>65167</v>
      </c>
    </row>
    <row r="64923" spans="7:7">
      <c r="G64923" s="162" t="s">
        <v>65168</v>
      </c>
    </row>
    <row r="64924" spans="7:7">
      <c r="G64924" s="162" t="s">
        <v>65169</v>
      </c>
    </row>
    <row r="64925" spans="7:7">
      <c r="G64925" s="162" t="s">
        <v>65170</v>
      </c>
    </row>
    <row r="64926" spans="7:7">
      <c r="G64926" s="162" t="s">
        <v>65171</v>
      </c>
    </row>
    <row r="64927" spans="7:7">
      <c r="G64927" s="162" t="s">
        <v>65172</v>
      </c>
    </row>
    <row r="64928" spans="7:7">
      <c r="G64928" s="162" t="s">
        <v>65173</v>
      </c>
    </row>
    <row r="64929" spans="7:7">
      <c r="G64929" s="162" t="s">
        <v>65174</v>
      </c>
    </row>
    <row r="64930" spans="7:7">
      <c r="G64930" s="162" t="s">
        <v>65175</v>
      </c>
    </row>
    <row r="64931" spans="7:7">
      <c r="G64931" s="162" t="s">
        <v>65176</v>
      </c>
    </row>
    <row r="64932" spans="7:7">
      <c r="G64932" s="162" t="s">
        <v>65177</v>
      </c>
    </row>
    <row r="64933" spans="7:7">
      <c r="G64933" s="162" t="s">
        <v>65178</v>
      </c>
    </row>
    <row r="64934" spans="7:7">
      <c r="G64934" s="162" t="s">
        <v>65179</v>
      </c>
    </row>
    <row r="64935" spans="7:7">
      <c r="G64935" s="162" t="s">
        <v>65180</v>
      </c>
    </row>
    <row r="64936" spans="7:7">
      <c r="G64936" s="162" t="s">
        <v>65181</v>
      </c>
    </row>
    <row r="64937" spans="7:7">
      <c r="G64937" s="162" t="s">
        <v>65182</v>
      </c>
    </row>
    <row r="64938" spans="7:7">
      <c r="G64938" s="162" t="s">
        <v>65183</v>
      </c>
    </row>
    <row r="64939" spans="7:7">
      <c r="G64939" s="162" t="s">
        <v>65184</v>
      </c>
    </row>
    <row r="64940" spans="7:7">
      <c r="G64940" s="162" t="s">
        <v>65185</v>
      </c>
    </row>
    <row r="64941" spans="7:7">
      <c r="G64941" s="162" t="s">
        <v>65186</v>
      </c>
    </row>
    <row r="64942" spans="7:7">
      <c r="G64942" s="162" t="s">
        <v>65187</v>
      </c>
    </row>
    <row r="64943" spans="7:7">
      <c r="G64943" s="162" t="s">
        <v>65188</v>
      </c>
    </row>
    <row r="64944" spans="7:7">
      <c r="G64944" s="162" t="s">
        <v>65189</v>
      </c>
    </row>
    <row r="64945" spans="7:7">
      <c r="G64945" s="162" t="s">
        <v>65190</v>
      </c>
    </row>
    <row r="64946" spans="7:7">
      <c r="G64946" s="162" t="s">
        <v>65191</v>
      </c>
    </row>
    <row r="64947" spans="7:7">
      <c r="G64947" s="162" t="s">
        <v>65192</v>
      </c>
    </row>
    <row r="64948" spans="7:7">
      <c r="G64948" s="162" t="s">
        <v>65193</v>
      </c>
    </row>
    <row r="64949" spans="7:7">
      <c r="G64949" s="162" t="s">
        <v>65194</v>
      </c>
    </row>
    <row r="64950" spans="7:7">
      <c r="G64950" s="162" t="s">
        <v>65195</v>
      </c>
    </row>
    <row r="64951" spans="7:7">
      <c r="G64951" s="162" t="s">
        <v>65196</v>
      </c>
    </row>
    <row r="64952" spans="7:7">
      <c r="G64952" s="162" t="s">
        <v>65197</v>
      </c>
    </row>
    <row r="64953" spans="7:7">
      <c r="G64953" s="162" t="s">
        <v>65198</v>
      </c>
    </row>
    <row r="64954" spans="7:7">
      <c r="G64954" s="162" t="s">
        <v>65199</v>
      </c>
    </row>
    <row r="64955" spans="7:7">
      <c r="G64955" s="162" t="s">
        <v>65200</v>
      </c>
    </row>
    <row r="64956" spans="7:7">
      <c r="G64956" s="162" t="s">
        <v>65201</v>
      </c>
    </row>
    <row r="64957" spans="7:7">
      <c r="G64957" s="162" t="s">
        <v>65202</v>
      </c>
    </row>
    <row r="64958" spans="7:7">
      <c r="G64958" s="162" t="s">
        <v>65203</v>
      </c>
    </row>
    <row r="64959" spans="7:7">
      <c r="G64959" s="162" t="s">
        <v>65204</v>
      </c>
    </row>
    <row r="64960" spans="7:7">
      <c r="G64960" s="162" t="s">
        <v>65205</v>
      </c>
    </row>
    <row r="64961" spans="7:7">
      <c r="G64961" s="162" t="s">
        <v>65206</v>
      </c>
    </row>
    <row r="64962" spans="7:7">
      <c r="G64962" s="162" t="s">
        <v>65207</v>
      </c>
    </row>
    <row r="64963" spans="7:7">
      <c r="G64963" s="162" t="s">
        <v>65208</v>
      </c>
    </row>
    <row r="64964" spans="7:7">
      <c r="G64964" s="162" t="s">
        <v>65209</v>
      </c>
    </row>
    <row r="64965" spans="7:7">
      <c r="G64965" s="162" t="s">
        <v>65210</v>
      </c>
    </row>
    <row r="64966" spans="7:7">
      <c r="G64966" s="162" t="s">
        <v>65211</v>
      </c>
    </row>
    <row r="64967" spans="7:7">
      <c r="G64967" s="162" t="s">
        <v>65212</v>
      </c>
    </row>
    <row r="64968" spans="7:7">
      <c r="G64968" s="162" t="s">
        <v>65213</v>
      </c>
    </row>
    <row r="64969" spans="7:7">
      <c r="G64969" s="162" t="s">
        <v>65214</v>
      </c>
    </row>
    <row r="64970" spans="7:7">
      <c r="G64970" s="162" t="s">
        <v>65215</v>
      </c>
    </row>
    <row r="64971" spans="7:7">
      <c r="G64971" s="162" t="s">
        <v>65216</v>
      </c>
    </row>
    <row r="64972" spans="7:7">
      <c r="G64972" s="162" t="s">
        <v>65217</v>
      </c>
    </row>
    <row r="64973" spans="7:7">
      <c r="G64973" s="162" t="s">
        <v>65218</v>
      </c>
    </row>
    <row r="64974" spans="7:7">
      <c r="G64974" s="162" t="s">
        <v>65219</v>
      </c>
    </row>
    <row r="64975" spans="7:7">
      <c r="G64975" s="162" t="s">
        <v>65220</v>
      </c>
    </row>
    <row r="64976" spans="7:7">
      <c r="G64976" s="162" t="s">
        <v>65221</v>
      </c>
    </row>
    <row r="64977" spans="7:7">
      <c r="G64977" s="162" t="s">
        <v>65222</v>
      </c>
    </row>
    <row r="64978" spans="7:7">
      <c r="G64978" s="162" t="s">
        <v>65223</v>
      </c>
    </row>
    <row r="64979" spans="7:7">
      <c r="G64979" s="162" t="s">
        <v>65224</v>
      </c>
    </row>
    <row r="64980" spans="7:7">
      <c r="G64980" s="162" t="s">
        <v>65225</v>
      </c>
    </row>
    <row r="64981" spans="7:7">
      <c r="G64981" s="162" t="s">
        <v>65226</v>
      </c>
    </row>
    <row r="64982" spans="7:7">
      <c r="G64982" s="162" t="s">
        <v>65227</v>
      </c>
    </row>
    <row r="64983" spans="7:7">
      <c r="G64983" s="162" t="s">
        <v>65228</v>
      </c>
    </row>
    <row r="64984" spans="7:7">
      <c r="G64984" s="162" t="s">
        <v>65229</v>
      </c>
    </row>
    <row r="64985" spans="7:7">
      <c r="G64985" s="162" t="s">
        <v>65230</v>
      </c>
    </row>
    <row r="64986" spans="7:7">
      <c r="G64986" s="162" t="s">
        <v>65231</v>
      </c>
    </row>
    <row r="64987" spans="7:7">
      <c r="G64987" s="162" t="s">
        <v>65232</v>
      </c>
    </row>
    <row r="64988" spans="7:7">
      <c r="G64988" s="162" t="s">
        <v>65233</v>
      </c>
    </row>
    <row r="64989" spans="7:7">
      <c r="G64989" s="162" t="s">
        <v>65234</v>
      </c>
    </row>
    <row r="64990" spans="7:7">
      <c r="G64990" s="162" t="s">
        <v>65235</v>
      </c>
    </row>
    <row r="64991" spans="7:7">
      <c r="G64991" s="162" t="s">
        <v>65236</v>
      </c>
    </row>
    <row r="64992" spans="7:7">
      <c r="G64992" s="162" t="s">
        <v>65237</v>
      </c>
    </row>
    <row r="64993" spans="7:7">
      <c r="G64993" s="162" t="s">
        <v>65238</v>
      </c>
    </row>
    <row r="64994" spans="7:7">
      <c r="G64994" s="162" t="s">
        <v>65239</v>
      </c>
    </row>
    <row r="64995" spans="7:7">
      <c r="G64995" s="162" t="s">
        <v>65240</v>
      </c>
    </row>
    <row r="64996" spans="7:7">
      <c r="G64996" s="162" t="s">
        <v>65241</v>
      </c>
    </row>
    <row r="64997" spans="7:7">
      <c r="G64997" s="162" t="s">
        <v>65242</v>
      </c>
    </row>
    <row r="64998" spans="7:7">
      <c r="G64998" s="162" t="s">
        <v>65243</v>
      </c>
    </row>
    <row r="64999" spans="7:7">
      <c r="G64999" s="162" t="s">
        <v>65244</v>
      </c>
    </row>
    <row r="65000" spans="7:7">
      <c r="G65000" s="162" t="s">
        <v>65245</v>
      </c>
    </row>
    <row r="65001" spans="7:7">
      <c r="G65001" s="162" t="s">
        <v>65246</v>
      </c>
    </row>
    <row r="65002" spans="7:7">
      <c r="G65002" s="162" t="s">
        <v>65247</v>
      </c>
    </row>
    <row r="65003" spans="7:7">
      <c r="G65003" s="162" t="s">
        <v>65248</v>
      </c>
    </row>
    <row r="65004" spans="7:7">
      <c r="G65004" s="162" t="s">
        <v>65249</v>
      </c>
    </row>
    <row r="65005" spans="7:7">
      <c r="G65005" s="162" t="s">
        <v>65250</v>
      </c>
    </row>
    <row r="65006" spans="7:7">
      <c r="G65006" s="162" t="s">
        <v>65251</v>
      </c>
    </row>
    <row r="65007" spans="7:7">
      <c r="G65007" s="162" t="s">
        <v>65252</v>
      </c>
    </row>
    <row r="65008" spans="7:7">
      <c r="G65008" s="162" t="s">
        <v>65253</v>
      </c>
    </row>
    <row r="65009" spans="7:7">
      <c r="G65009" s="162" t="s">
        <v>65254</v>
      </c>
    </row>
    <row r="65010" spans="7:7">
      <c r="G65010" s="162" t="s">
        <v>65255</v>
      </c>
    </row>
    <row r="65011" spans="7:7">
      <c r="G65011" s="162" t="s">
        <v>65256</v>
      </c>
    </row>
    <row r="65012" spans="7:7">
      <c r="G65012" s="162" t="s">
        <v>65257</v>
      </c>
    </row>
    <row r="65013" spans="7:7">
      <c r="G65013" s="162" t="s">
        <v>65258</v>
      </c>
    </row>
    <row r="65014" spans="7:7">
      <c r="G65014" s="162" t="s">
        <v>65259</v>
      </c>
    </row>
    <row r="65015" spans="7:7">
      <c r="G65015" s="162" t="s">
        <v>65260</v>
      </c>
    </row>
    <row r="65016" spans="7:7">
      <c r="G65016" s="162" t="s">
        <v>65261</v>
      </c>
    </row>
    <row r="65017" spans="7:7">
      <c r="G65017" s="162" t="s">
        <v>65262</v>
      </c>
    </row>
    <row r="65018" spans="7:7">
      <c r="G65018" s="162" t="s">
        <v>65263</v>
      </c>
    </row>
    <row r="65019" spans="7:7">
      <c r="G65019" s="162" t="s">
        <v>65264</v>
      </c>
    </row>
    <row r="65020" spans="7:7">
      <c r="G65020" s="162" t="s">
        <v>65265</v>
      </c>
    </row>
    <row r="65021" spans="7:7">
      <c r="G65021" s="162" t="s">
        <v>65266</v>
      </c>
    </row>
    <row r="65022" spans="7:7">
      <c r="G65022" s="162" t="s">
        <v>65267</v>
      </c>
    </row>
    <row r="65023" spans="7:7">
      <c r="G65023" s="162" t="s">
        <v>65268</v>
      </c>
    </row>
    <row r="65024" spans="7:7">
      <c r="G65024" s="162" t="s">
        <v>65269</v>
      </c>
    </row>
    <row r="65025" spans="7:7">
      <c r="G65025" s="162" t="s">
        <v>65270</v>
      </c>
    </row>
    <row r="65026" spans="7:7">
      <c r="G65026" s="162" t="s">
        <v>65271</v>
      </c>
    </row>
    <row r="65027" spans="7:7">
      <c r="G65027" s="162" t="s">
        <v>65272</v>
      </c>
    </row>
    <row r="65028" spans="7:7">
      <c r="G65028" s="162" t="s">
        <v>65273</v>
      </c>
    </row>
    <row r="65029" spans="7:7">
      <c r="G65029" s="162" t="s">
        <v>65274</v>
      </c>
    </row>
    <row r="65030" spans="7:7">
      <c r="G65030" s="162" t="s">
        <v>65275</v>
      </c>
    </row>
    <row r="65031" spans="7:7">
      <c r="G65031" s="162" t="s">
        <v>65276</v>
      </c>
    </row>
    <row r="65032" spans="7:7">
      <c r="G65032" s="162" t="s">
        <v>65277</v>
      </c>
    </row>
    <row r="65033" spans="7:7">
      <c r="G65033" s="162" t="s">
        <v>65278</v>
      </c>
    </row>
    <row r="65034" spans="7:7">
      <c r="G65034" s="162" t="s">
        <v>65279</v>
      </c>
    </row>
    <row r="65035" spans="7:7">
      <c r="G65035" s="162" t="s">
        <v>65280</v>
      </c>
    </row>
    <row r="65036" spans="7:7">
      <c r="G65036" s="162" t="s">
        <v>65281</v>
      </c>
    </row>
    <row r="65037" spans="7:7">
      <c r="G65037" s="162" t="s">
        <v>65282</v>
      </c>
    </row>
    <row r="65038" spans="7:7">
      <c r="G65038" s="162" t="s">
        <v>65283</v>
      </c>
    </row>
    <row r="65039" spans="7:7">
      <c r="G65039" s="162" t="s">
        <v>65284</v>
      </c>
    </row>
    <row r="65040" spans="7:7">
      <c r="G65040" s="162" t="s">
        <v>65285</v>
      </c>
    </row>
    <row r="65041" spans="7:7">
      <c r="G65041" s="162" t="s">
        <v>65286</v>
      </c>
    </row>
    <row r="65042" spans="7:7">
      <c r="G65042" s="162" t="s">
        <v>65287</v>
      </c>
    </row>
    <row r="65043" spans="7:7">
      <c r="G65043" s="162" t="s">
        <v>65288</v>
      </c>
    </row>
    <row r="65044" spans="7:7">
      <c r="G65044" s="162" t="s">
        <v>65289</v>
      </c>
    </row>
    <row r="65045" spans="7:7">
      <c r="G65045" s="162" t="s">
        <v>65290</v>
      </c>
    </row>
    <row r="65046" spans="7:7">
      <c r="G65046" s="162" t="s">
        <v>65291</v>
      </c>
    </row>
    <row r="65047" spans="7:7">
      <c r="G65047" s="162" t="s">
        <v>65292</v>
      </c>
    </row>
    <row r="65048" spans="7:7">
      <c r="G65048" s="162" t="s">
        <v>65293</v>
      </c>
    </row>
    <row r="65049" spans="7:7">
      <c r="G65049" s="162" t="s">
        <v>65294</v>
      </c>
    </row>
    <row r="65050" spans="7:7">
      <c r="G65050" s="162" t="s">
        <v>65295</v>
      </c>
    </row>
    <row r="65051" spans="7:7">
      <c r="G65051" s="162" t="s">
        <v>65296</v>
      </c>
    </row>
    <row r="65052" spans="7:7">
      <c r="G65052" s="162" t="s">
        <v>65297</v>
      </c>
    </row>
    <row r="65053" spans="7:7">
      <c r="G65053" s="162" t="s">
        <v>65298</v>
      </c>
    </row>
    <row r="65054" spans="7:7">
      <c r="G65054" s="162" t="s">
        <v>65299</v>
      </c>
    </row>
    <row r="65055" spans="7:7">
      <c r="G65055" s="162" t="s">
        <v>65300</v>
      </c>
    </row>
    <row r="65056" spans="7:7">
      <c r="G65056" s="162" t="s">
        <v>65301</v>
      </c>
    </row>
    <row r="65057" spans="7:7">
      <c r="G65057" s="162" t="s">
        <v>65302</v>
      </c>
    </row>
    <row r="65058" spans="7:7">
      <c r="G65058" s="162" t="s">
        <v>65303</v>
      </c>
    </row>
    <row r="65059" spans="7:7">
      <c r="G65059" s="162" t="s">
        <v>65304</v>
      </c>
    </row>
    <row r="65060" spans="7:7">
      <c r="G65060" s="162" t="s">
        <v>65305</v>
      </c>
    </row>
    <row r="65061" spans="7:7">
      <c r="G65061" s="162" t="s">
        <v>65306</v>
      </c>
    </row>
    <row r="65062" spans="7:7">
      <c r="G65062" s="162" t="s">
        <v>65307</v>
      </c>
    </row>
    <row r="65063" spans="7:7">
      <c r="G65063" s="162" t="s">
        <v>65308</v>
      </c>
    </row>
    <row r="65064" spans="7:7">
      <c r="G65064" s="162" t="s">
        <v>65309</v>
      </c>
    </row>
    <row r="65065" spans="7:7">
      <c r="G65065" s="162" t="s">
        <v>65310</v>
      </c>
    </row>
    <row r="65066" spans="7:7">
      <c r="G65066" s="162" t="s">
        <v>65311</v>
      </c>
    </row>
    <row r="65067" spans="7:7">
      <c r="G65067" s="162" t="s">
        <v>65312</v>
      </c>
    </row>
    <row r="65068" spans="7:7">
      <c r="G65068" s="162" t="s">
        <v>65313</v>
      </c>
    </row>
    <row r="65069" spans="7:7">
      <c r="G65069" s="162" t="s">
        <v>65314</v>
      </c>
    </row>
    <row r="65070" spans="7:7">
      <c r="G65070" s="162" t="s">
        <v>65315</v>
      </c>
    </row>
    <row r="65071" spans="7:7">
      <c r="G65071" s="162" t="s">
        <v>65316</v>
      </c>
    </row>
    <row r="65072" spans="7:7">
      <c r="G65072" s="162" t="s">
        <v>65317</v>
      </c>
    </row>
    <row r="65073" spans="7:7">
      <c r="G65073" s="162" t="s">
        <v>65318</v>
      </c>
    </row>
    <row r="65074" spans="7:7">
      <c r="G65074" s="162" t="s">
        <v>65319</v>
      </c>
    </row>
    <row r="65075" spans="7:7">
      <c r="G65075" s="162" t="s">
        <v>65320</v>
      </c>
    </row>
    <row r="65076" spans="7:7">
      <c r="G65076" s="162" t="s">
        <v>65321</v>
      </c>
    </row>
    <row r="65077" spans="7:7">
      <c r="G65077" s="162" t="s">
        <v>65322</v>
      </c>
    </row>
    <row r="65078" spans="7:7">
      <c r="G65078" s="162" t="s">
        <v>65323</v>
      </c>
    </row>
    <row r="65079" spans="7:7">
      <c r="G65079" s="162" t="s">
        <v>65324</v>
      </c>
    </row>
    <row r="65080" spans="7:7">
      <c r="G65080" s="162" t="s">
        <v>65325</v>
      </c>
    </row>
    <row r="65081" spans="7:7">
      <c r="G65081" s="162" t="s">
        <v>65326</v>
      </c>
    </row>
    <row r="65082" spans="7:7">
      <c r="G65082" s="162" t="s">
        <v>65327</v>
      </c>
    </row>
    <row r="65083" spans="7:7">
      <c r="G65083" s="162" t="s">
        <v>65328</v>
      </c>
    </row>
    <row r="65084" spans="7:7">
      <c r="G65084" s="162" t="s">
        <v>65329</v>
      </c>
    </row>
    <row r="65085" spans="7:7">
      <c r="G65085" s="162" t="s">
        <v>65330</v>
      </c>
    </row>
    <row r="65086" spans="7:7">
      <c r="G65086" s="162" t="s">
        <v>65331</v>
      </c>
    </row>
    <row r="65087" spans="7:7">
      <c r="G65087" s="162" t="s">
        <v>65332</v>
      </c>
    </row>
    <row r="65088" spans="7:7">
      <c r="G65088" s="162" t="s">
        <v>65333</v>
      </c>
    </row>
    <row r="65089" spans="7:7">
      <c r="G65089" s="162" t="s">
        <v>65334</v>
      </c>
    </row>
    <row r="65090" spans="7:7">
      <c r="G65090" s="162" t="s">
        <v>65335</v>
      </c>
    </row>
    <row r="65091" spans="7:7">
      <c r="G65091" s="162" t="s">
        <v>65336</v>
      </c>
    </row>
    <row r="65092" spans="7:7">
      <c r="G65092" s="162" t="s">
        <v>65337</v>
      </c>
    </row>
    <row r="65093" spans="7:7">
      <c r="G65093" s="162" t="s">
        <v>65338</v>
      </c>
    </row>
    <row r="65094" spans="7:7">
      <c r="G65094" s="162" t="s">
        <v>65339</v>
      </c>
    </row>
    <row r="65095" spans="7:7">
      <c r="G65095" s="162" t="s">
        <v>65340</v>
      </c>
    </row>
    <row r="65096" spans="7:7">
      <c r="G65096" s="162" t="s">
        <v>65341</v>
      </c>
    </row>
    <row r="65097" spans="7:7">
      <c r="G65097" s="162" t="s">
        <v>65342</v>
      </c>
    </row>
    <row r="65098" spans="7:7">
      <c r="G65098" s="162" t="s">
        <v>65343</v>
      </c>
    </row>
    <row r="65099" spans="7:7">
      <c r="G65099" s="162" t="s">
        <v>65344</v>
      </c>
    </row>
    <row r="65100" spans="7:7">
      <c r="G65100" s="162" t="s">
        <v>65345</v>
      </c>
    </row>
    <row r="65101" spans="7:7">
      <c r="G65101" s="162" t="s">
        <v>65346</v>
      </c>
    </row>
    <row r="65102" spans="7:7">
      <c r="G65102" s="162" t="s">
        <v>65347</v>
      </c>
    </row>
    <row r="65103" spans="7:7">
      <c r="G65103" s="162" t="s">
        <v>65348</v>
      </c>
    </row>
    <row r="65104" spans="7:7">
      <c r="G65104" s="162" t="s">
        <v>65349</v>
      </c>
    </row>
    <row r="65105" spans="7:7">
      <c r="G65105" s="162" t="s">
        <v>65350</v>
      </c>
    </row>
    <row r="65106" spans="7:7">
      <c r="G65106" s="162" t="s">
        <v>65351</v>
      </c>
    </row>
    <row r="65107" spans="7:7">
      <c r="G65107" s="162" t="s">
        <v>65352</v>
      </c>
    </row>
    <row r="65108" spans="7:7">
      <c r="G65108" s="162" t="s">
        <v>65353</v>
      </c>
    </row>
    <row r="65109" spans="7:7">
      <c r="G65109" s="162" t="s">
        <v>65354</v>
      </c>
    </row>
    <row r="65110" spans="7:7">
      <c r="G65110" s="162" t="s">
        <v>65355</v>
      </c>
    </row>
    <row r="65111" spans="7:7">
      <c r="G65111" s="162" t="s">
        <v>65356</v>
      </c>
    </row>
    <row r="65112" spans="7:7">
      <c r="G65112" s="162" t="s">
        <v>65357</v>
      </c>
    </row>
    <row r="65113" spans="7:7">
      <c r="G65113" s="162" t="s">
        <v>65358</v>
      </c>
    </row>
    <row r="65114" spans="7:7">
      <c r="G65114" s="162" t="s">
        <v>65359</v>
      </c>
    </row>
    <row r="65115" spans="7:7">
      <c r="G65115" s="162" t="s">
        <v>65360</v>
      </c>
    </row>
    <row r="65116" spans="7:7">
      <c r="G65116" s="162" t="s">
        <v>65361</v>
      </c>
    </row>
    <row r="65117" spans="7:7">
      <c r="G65117" s="162" t="s">
        <v>65362</v>
      </c>
    </row>
    <row r="65118" spans="7:7">
      <c r="G65118" s="162" t="s">
        <v>65363</v>
      </c>
    </row>
    <row r="65119" spans="7:7">
      <c r="G65119" s="162" t="s">
        <v>65364</v>
      </c>
    </row>
    <row r="65120" spans="7:7">
      <c r="G65120" s="162" t="s">
        <v>65365</v>
      </c>
    </row>
    <row r="65121" spans="7:7">
      <c r="G65121" s="162" t="s">
        <v>65366</v>
      </c>
    </row>
    <row r="65122" spans="7:7">
      <c r="G65122" s="162" t="s">
        <v>65367</v>
      </c>
    </row>
    <row r="65123" spans="7:7">
      <c r="G65123" s="162" t="s">
        <v>65368</v>
      </c>
    </row>
    <row r="65124" spans="7:7">
      <c r="G65124" s="162" t="s">
        <v>65369</v>
      </c>
    </row>
    <row r="65125" spans="7:7">
      <c r="G65125" s="162" t="s">
        <v>65370</v>
      </c>
    </row>
    <row r="65126" spans="7:7">
      <c r="G65126" s="162" t="s">
        <v>65371</v>
      </c>
    </row>
    <row r="65127" spans="7:7">
      <c r="G65127" s="162" t="s">
        <v>65372</v>
      </c>
    </row>
    <row r="65128" spans="7:7">
      <c r="G65128" s="162" t="s">
        <v>65373</v>
      </c>
    </row>
    <row r="65129" spans="7:7">
      <c r="G65129" s="162" t="s">
        <v>65374</v>
      </c>
    </row>
    <row r="65130" spans="7:7">
      <c r="G65130" s="162" t="s">
        <v>65375</v>
      </c>
    </row>
    <row r="65131" spans="7:7">
      <c r="G65131" s="162" t="s">
        <v>65376</v>
      </c>
    </row>
    <row r="65132" spans="7:7">
      <c r="G65132" s="162" t="s">
        <v>65377</v>
      </c>
    </row>
    <row r="65133" spans="7:7">
      <c r="G65133" s="162" t="s">
        <v>65378</v>
      </c>
    </row>
    <row r="65134" spans="7:7">
      <c r="G65134" s="162" t="s">
        <v>65379</v>
      </c>
    </row>
    <row r="65135" spans="7:7">
      <c r="G65135" s="162" t="s">
        <v>65380</v>
      </c>
    </row>
    <row r="65136" spans="7:7">
      <c r="G65136" s="162" t="s">
        <v>65381</v>
      </c>
    </row>
    <row r="65137" spans="7:7">
      <c r="G65137" s="162" t="s">
        <v>65382</v>
      </c>
    </row>
    <row r="65138" spans="7:7">
      <c r="G65138" s="162" t="s">
        <v>65383</v>
      </c>
    </row>
    <row r="65139" spans="7:7">
      <c r="G65139" s="162" t="s">
        <v>65384</v>
      </c>
    </row>
    <row r="65140" spans="7:7">
      <c r="G65140" s="162" t="s">
        <v>65385</v>
      </c>
    </row>
    <row r="65141" spans="7:7">
      <c r="G65141" s="162" t="s">
        <v>65386</v>
      </c>
    </row>
    <row r="65142" spans="7:7">
      <c r="G65142" s="162" t="s">
        <v>65387</v>
      </c>
    </row>
    <row r="65143" spans="7:7">
      <c r="G65143" s="162" t="s">
        <v>65388</v>
      </c>
    </row>
    <row r="65144" spans="7:7">
      <c r="G65144" s="162" t="s">
        <v>65389</v>
      </c>
    </row>
    <row r="65145" spans="7:7">
      <c r="G65145" s="162" t="s">
        <v>65390</v>
      </c>
    </row>
    <row r="65146" spans="7:7">
      <c r="G65146" s="162" t="s">
        <v>65391</v>
      </c>
    </row>
    <row r="65147" spans="7:7">
      <c r="G65147" s="162" t="s">
        <v>65392</v>
      </c>
    </row>
    <row r="65148" spans="7:7">
      <c r="G65148" s="162" t="s">
        <v>65393</v>
      </c>
    </row>
    <row r="65149" spans="7:7">
      <c r="G65149" s="162" t="s">
        <v>65394</v>
      </c>
    </row>
    <row r="65150" spans="7:7">
      <c r="G65150" s="162" t="s">
        <v>65395</v>
      </c>
    </row>
    <row r="65151" spans="7:7">
      <c r="G65151" s="162" t="s">
        <v>65396</v>
      </c>
    </row>
    <row r="65152" spans="7:7">
      <c r="G65152" s="162" t="s">
        <v>65397</v>
      </c>
    </row>
    <row r="65153" spans="7:7">
      <c r="G65153" s="162" t="s">
        <v>65398</v>
      </c>
    </row>
    <row r="65154" spans="7:7">
      <c r="G65154" s="162" t="s">
        <v>65399</v>
      </c>
    </row>
    <row r="65155" spans="7:7">
      <c r="G65155" s="162" t="s">
        <v>65400</v>
      </c>
    </row>
    <row r="65156" spans="7:7">
      <c r="G65156" s="162" t="s">
        <v>65401</v>
      </c>
    </row>
    <row r="65157" spans="7:7">
      <c r="G65157" s="162" t="s">
        <v>65402</v>
      </c>
    </row>
    <row r="65158" spans="7:7">
      <c r="G65158" s="162" t="s">
        <v>65403</v>
      </c>
    </row>
    <row r="65159" spans="7:7">
      <c r="G65159" s="162" t="s">
        <v>65404</v>
      </c>
    </row>
    <row r="65160" spans="7:7">
      <c r="G65160" s="162" t="s">
        <v>65405</v>
      </c>
    </row>
    <row r="65161" spans="7:7">
      <c r="G65161" s="162" t="s">
        <v>65406</v>
      </c>
    </row>
    <row r="65162" spans="7:7">
      <c r="G65162" s="162" t="s">
        <v>65407</v>
      </c>
    </row>
    <row r="65163" spans="7:7">
      <c r="G65163" s="162" t="s">
        <v>65408</v>
      </c>
    </row>
    <row r="65164" spans="7:7">
      <c r="G65164" s="162" t="s">
        <v>65409</v>
      </c>
    </row>
    <row r="65165" spans="7:7">
      <c r="G65165" s="162" t="s">
        <v>65410</v>
      </c>
    </row>
    <row r="65166" spans="7:7">
      <c r="G65166" s="162" t="s">
        <v>65411</v>
      </c>
    </row>
    <row r="65167" spans="7:7">
      <c r="G65167" s="162" t="s">
        <v>65412</v>
      </c>
    </row>
    <row r="65168" spans="7:7">
      <c r="G65168" s="162" t="s">
        <v>65413</v>
      </c>
    </row>
    <row r="65169" spans="7:7">
      <c r="G65169" s="162" t="s">
        <v>65414</v>
      </c>
    </row>
    <row r="65170" spans="7:7">
      <c r="G65170" s="162" t="s">
        <v>65415</v>
      </c>
    </row>
    <row r="65171" spans="7:7">
      <c r="G65171" s="162" t="s">
        <v>65416</v>
      </c>
    </row>
    <row r="65172" spans="7:7">
      <c r="G65172" s="162" t="s">
        <v>65417</v>
      </c>
    </row>
    <row r="65173" spans="7:7">
      <c r="G65173" s="162" t="s">
        <v>65418</v>
      </c>
    </row>
    <row r="65174" spans="7:7">
      <c r="G65174" s="162" t="s">
        <v>65419</v>
      </c>
    </row>
    <row r="65175" spans="7:7">
      <c r="G65175" s="162" t="s">
        <v>65420</v>
      </c>
    </row>
    <row r="65176" spans="7:7">
      <c r="G65176" s="162" t="s">
        <v>65421</v>
      </c>
    </row>
    <row r="65177" spans="7:7">
      <c r="G65177" s="162" t="s">
        <v>65422</v>
      </c>
    </row>
    <row r="65178" spans="7:7">
      <c r="G65178" s="162" t="s">
        <v>65423</v>
      </c>
    </row>
    <row r="65179" spans="7:7">
      <c r="G65179" s="162" t="s">
        <v>65424</v>
      </c>
    </row>
    <row r="65180" spans="7:7">
      <c r="G65180" s="162" t="s">
        <v>65425</v>
      </c>
    </row>
    <row r="65181" spans="7:7">
      <c r="G65181" s="162" t="s">
        <v>65426</v>
      </c>
    </row>
    <row r="65182" spans="7:7">
      <c r="G65182" s="162" t="s">
        <v>65427</v>
      </c>
    </row>
    <row r="65183" spans="7:7">
      <c r="G65183" s="162" t="s">
        <v>65428</v>
      </c>
    </row>
    <row r="65184" spans="7:7">
      <c r="G65184" s="162" t="s">
        <v>65429</v>
      </c>
    </row>
    <row r="65185" spans="7:7">
      <c r="G65185" s="162" t="s">
        <v>65430</v>
      </c>
    </row>
    <row r="65186" spans="7:7">
      <c r="G65186" s="162" t="s">
        <v>65431</v>
      </c>
    </row>
    <row r="65187" spans="7:7">
      <c r="G65187" s="162" t="s">
        <v>65432</v>
      </c>
    </row>
    <row r="65188" spans="7:7">
      <c r="G65188" s="162" t="s">
        <v>65433</v>
      </c>
    </row>
    <row r="65189" spans="7:7">
      <c r="G65189" s="162" t="s">
        <v>65434</v>
      </c>
    </row>
    <row r="65190" spans="7:7">
      <c r="G65190" s="162" t="s">
        <v>65435</v>
      </c>
    </row>
    <row r="65191" spans="7:7">
      <c r="G65191" s="162" t="s">
        <v>65436</v>
      </c>
    </row>
    <row r="65192" spans="7:7">
      <c r="G65192" s="162" t="s">
        <v>65437</v>
      </c>
    </row>
    <row r="65193" spans="7:7">
      <c r="G65193" s="162" t="s">
        <v>65438</v>
      </c>
    </row>
    <row r="65194" spans="7:7">
      <c r="G65194" s="162" t="s">
        <v>65439</v>
      </c>
    </row>
    <row r="65195" spans="7:7">
      <c r="G65195" s="162" t="s">
        <v>65440</v>
      </c>
    </row>
    <row r="65196" spans="7:7">
      <c r="G65196" s="162" t="s">
        <v>65441</v>
      </c>
    </row>
    <row r="65197" spans="7:7">
      <c r="G65197" s="162" t="s">
        <v>65442</v>
      </c>
    </row>
    <row r="65198" spans="7:7">
      <c r="G65198" s="162" t="s">
        <v>65443</v>
      </c>
    </row>
    <row r="65199" spans="7:7">
      <c r="G65199" s="162" t="s">
        <v>65444</v>
      </c>
    </row>
    <row r="65200" spans="7:7">
      <c r="G65200" s="162" t="s">
        <v>65445</v>
      </c>
    </row>
    <row r="65201" spans="7:7">
      <c r="G65201" s="162" t="s">
        <v>65446</v>
      </c>
    </row>
    <row r="65202" spans="7:7">
      <c r="G65202" s="162" t="s">
        <v>65447</v>
      </c>
    </row>
    <row r="65203" spans="7:7">
      <c r="G65203" s="162" t="s">
        <v>65448</v>
      </c>
    </row>
    <row r="65204" spans="7:7">
      <c r="G65204" s="162" t="s">
        <v>65449</v>
      </c>
    </row>
    <row r="65205" spans="7:7">
      <c r="G65205" s="162" t="s">
        <v>65450</v>
      </c>
    </row>
    <row r="65206" spans="7:7">
      <c r="G65206" s="162" t="s">
        <v>65451</v>
      </c>
    </row>
    <row r="65207" spans="7:7">
      <c r="G65207" s="162" t="s">
        <v>65452</v>
      </c>
    </row>
    <row r="65208" spans="7:7">
      <c r="G65208" s="162" t="s">
        <v>65453</v>
      </c>
    </row>
    <row r="65209" spans="7:7">
      <c r="G65209" s="162" t="s">
        <v>65454</v>
      </c>
    </row>
    <row r="65210" spans="7:7">
      <c r="G65210" s="162" t="s">
        <v>65455</v>
      </c>
    </row>
    <row r="65211" spans="7:7">
      <c r="G65211" s="162" t="s">
        <v>65456</v>
      </c>
    </row>
    <row r="65212" spans="7:7">
      <c r="G65212" s="162" t="s">
        <v>65457</v>
      </c>
    </row>
    <row r="65213" spans="7:7">
      <c r="G65213" s="162" t="s">
        <v>65458</v>
      </c>
    </row>
    <row r="65214" spans="7:7">
      <c r="G65214" s="162" t="s">
        <v>65459</v>
      </c>
    </row>
    <row r="65215" spans="7:7">
      <c r="G65215" s="162" t="s">
        <v>65460</v>
      </c>
    </row>
    <row r="65216" spans="7:7">
      <c r="G65216" s="162" t="s">
        <v>65461</v>
      </c>
    </row>
    <row r="65217" spans="7:7">
      <c r="G65217" s="162" t="s">
        <v>65462</v>
      </c>
    </row>
    <row r="65218" spans="7:7">
      <c r="G65218" s="162" t="s">
        <v>65463</v>
      </c>
    </row>
    <row r="65219" spans="7:7">
      <c r="G65219" s="162" t="s">
        <v>65464</v>
      </c>
    </row>
    <row r="65220" spans="7:7">
      <c r="G65220" s="162" t="s">
        <v>65465</v>
      </c>
    </row>
    <row r="65221" spans="7:7">
      <c r="G65221" s="162" t="s">
        <v>65466</v>
      </c>
    </row>
    <row r="65222" spans="7:7">
      <c r="G65222" s="162" t="s">
        <v>65467</v>
      </c>
    </row>
    <row r="65223" spans="7:7">
      <c r="G65223" s="162" t="s">
        <v>65468</v>
      </c>
    </row>
    <row r="65224" spans="7:7">
      <c r="G65224" s="162" t="s">
        <v>65469</v>
      </c>
    </row>
    <row r="65225" spans="7:7">
      <c r="G65225" s="162" t="s">
        <v>65470</v>
      </c>
    </row>
    <row r="65226" spans="7:7">
      <c r="G65226" s="162" t="s">
        <v>65471</v>
      </c>
    </row>
    <row r="65227" spans="7:7">
      <c r="G65227" s="162" t="s">
        <v>65472</v>
      </c>
    </row>
    <row r="65228" spans="7:7">
      <c r="G65228" s="162" t="s">
        <v>65473</v>
      </c>
    </row>
    <row r="65229" spans="7:7">
      <c r="G65229" s="162" t="s">
        <v>65474</v>
      </c>
    </row>
    <row r="65230" spans="7:7">
      <c r="G65230" s="162" t="s">
        <v>65475</v>
      </c>
    </row>
    <row r="65231" spans="7:7">
      <c r="G65231" s="162" t="s">
        <v>65476</v>
      </c>
    </row>
    <row r="65232" spans="7:7">
      <c r="G65232" s="162" t="s">
        <v>65477</v>
      </c>
    </row>
    <row r="65233" spans="7:7">
      <c r="G65233" s="162" t="s">
        <v>65478</v>
      </c>
    </row>
    <row r="65234" spans="7:7">
      <c r="G65234" s="162" t="s">
        <v>65479</v>
      </c>
    </row>
    <row r="65235" spans="7:7">
      <c r="G65235" s="162" t="s">
        <v>65480</v>
      </c>
    </row>
    <row r="65236" spans="7:7">
      <c r="G65236" s="162" t="s">
        <v>65481</v>
      </c>
    </row>
    <row r="65237" spans="7:7">
      <c r="G65237" s="162" t="s">
        <v>65482</v>
      </c>
    </row>
    <row r="65238" spans="7:7">
      <c r="G65238" s="162" t="s">
        <v>65483</v>
      </c>
    </row>
    <row r="65239" spans="7:7">
      <c r="G65239" s="162" t="s">
        <v>65484</v>
      </c>
    </row>
    <row r="65240" spans="7:7">
      <c r="G65240" s="162" t="s">
        <v>65485</v>
      </c>
    </row>
    <row r="65241" spans="7:7">
      <c r="G65241" s="162" t="s">
        <v>65486</v>
      </c>
    </row>
    <row r="65242" spans="7:7">
      <c r="G65242" s="162" t="s">
        <v>65487</v>
      </c>
    </row>
    <row r="65243" spans="7:7">
      <c r="G65243" s="162" t="s">
        <v>65488</v>
      </c>
    </row>
    <row r="65244" spans="7:7">
      <c r="G65244" s="162" t="s">
        <v>65489</v>
      </c>
    </row>
    <row r="65245" spans="7:7">
      <c r="G65245" s="162" t="s">
        <v>65490</v>
      </c>
    </row>
    <row r="65246" spans="7:7">
      <c r="G65246" s="162" t="s">
        <v>65491</v>
      </c>
    </row>
    <row r="65247" spans="7:7">
      <c r="G65247" s="162" t="s">
        <v>65492</v>
      </c>
    </row>
    <row r="65248" spans="7:7">
      <c r="G65248" s="162" t="s">
        <v>65493</v>
      </c>
    </row>
    <row r="65249" spans="7:7">
      <c r="G65249" s="162" t="s">
        <v>65494</v>
      </c>
    </row>
    <row r="65250" spans="7:7">
      <c r="G65250" s="162" t="s">
        <v>65495</v>
      </c>
    </row>
    <row r="65251" spans="7:7">
      <c r="G65251" s="162" t="s">
        <v>65496</v>
      </c>
    </row>
    <row r="65252" spans="7:7">
      <c r="G65252" s="162" t="s">
        <v>65497</v>
      </c>
    </row>
    <row r="65253" spans="7:7">
      <c r="G65253" s="162" t="s">
        <v>65498</v>
      </c>
    </row>
    <row r="65254" spans="7:7">
      <c r="G65254" s="162" t="s">
        <v>65499</v>
      </c>
    </row>
    <row r="65255" spans="7:7">
      <c r="G65255" s="162" t="s">
        <v>65500</v>
      </c>
    </row>
    <row r="65256" spans="7:7">
      <c r="G65256" s="162" t="s">
        <v>65501</v>
      </c>
    </row>
    <row r="65257" spans="7:7">
      <c r="G65257" s="162" t="s">
        <v>65502</v>
      </c>
    </row>
    <row r="65258" spans="7:7">
      <c r="G65258" s="162" t="s">
        <v>65503</v>
      </c>
    </row>
    <row r="65259" spans="7:7">
      <c r="G65259" s="162" t="s">
        <v>65504</v>
      </c>
    </row>
    <row r="65260" spans="7:7">
      <c r="G65260" s="162" t="s">
        <v>65505</v>
      </c>
    </row>
    <row r="65261" spans="7:7">
      <c r="G65261" s="162" t="s">
        <v>65506</v>
      </c>
    </row>
    <row r="65262" spans="7:7">
      <c r="G65262" s="162" t="s">
        <v>65507</v>
      </c>
    </row>
    <row r="65263" spans="7:7">
      <c r="G65263" s="162" t="s">
        <v>65508</v>
      </c>
    </row>
    <row r="65264" spans="7:7">
      <c r="G65264" s="162" t="s">
        <v>65509</v>
      </c>
    </row>
    <row r="65265" spans="7:7">
      <c r="G65265" s="162" t="s">
        <v>65510</v>
      </c>
    </row>
    <row r="65266" spans="7:7">
      <c r="G65266" s="162" t="s">
        <v>65511</v>
      </c>
    </row>
    <row r="65267" spans="7:7">
      <c r="G65267" s="162" t="s">
        <v>65512</v>
      </c>
    </row>
    <row r="65268" spans="7:7">
      <c r="G65268" s="162" t="s">
        <v>65513</v>
      </c>
    </row>
    <row r="65269" spans="7:7">
      <c r="G65269" s="162" t="s">
        <v>65514</v>
      </c>
    </row>
    <row r="65270" spans="7:7">
      <c r="G65270" s="162" t="s">
        <v>65515</v>
      </c>
    </row>
    <row r="65271" spans="7:7">
      <c r="G65271" s="162" t="s">
        <v>65516</v>
      </c>
    </row>
    <row r="65272" spans="7:7">
      <c r="G65272" s="162" t="s">
        <v>65517</v>
      </c>
    </row>
    <row r="65273" spans="7:7">
      <c r="G65273" s="162" t="s">
        <v>65518</v>
      </c>
    </row>
    <row r="65274" spans="7:7">
      <c r="G65274" s="162" t="s">
        <v>65519</v>
      </c>
    </row>
    <row r="65275" spans="7:7">
      <c r="G65275" s="162" t="s">
        <v>65520</v>
      </c>
    </row>
    <row r="65276" spans="7:7">
      <c r="G65276" s="162" t="s">
        <v>65521</v>
      </c>
    </row>
    <row r="65277" spans="7:7">
      <c r="G65277" s="162" t="s">
        <v>65522</v>
      </c>
    </row>
    <row r="65278" spans="7:7">
      <c r="G65278" s="162" t="s">
        <v>65523</v>
      </c>
    </row>
    <row r="65279" spans="7:7">
      <c r="G65279" s="162" t="s">
        <v>65524</v>
      </c>
    </row>
    <row r="65280" spans="7:7">
      <c r="G65280" s="162" t="s">
        <v>65525</v>
      </c>
    </row>
    <row r="65281" spans="7:7">
      <c r="G65281" s="162" t="s">
        <v>65526</v>
      </c>
    </row>
    <row r="65282" spans="7:7">
      <c r="G65282" s="162" t="s">
        <v>65527</v>
      </c>
    </row>
    <row r="65283" spans="7:7">
      <c r="G65283" s="162" t="s">
        <v>65528</v>
      </c>
    </row>
    <row r="65284" spans="7:7">
      <c r="G65284" s="162" t="s">
        <v>65529</v>
      </c>
    </row>
    <row r="65285" spans="7:7">
      <c r="G65285" s="162" t="s">
        <v>65530</v>
      </c>
    </row>
    <row r="65286" spans="7:7">
      <c r="G65286" s="162" t="s">
        <v>65531</v>
      </c>
    </row>
    <row r="65287" spans="7:7">
      <c r="G65287" s="162" t="s">
        <v>65532</v>
      </c>
    </row>
    <row r="65288" spans="7:7">
      <c r="G65288" s="162" t="s">
        <v>65533</v>
      </c>
    </row>
    <row r="65289" spans="7:7">
      <c r="G65289" s="162" t="s">
        <v>65534</v>
      </c>
    </row>
    <row r="65290" spans="7:7">
      <c r="G65290" s="162" t="s">
        <v>65535</v>
      </c>
    </row>
    <row r="65291" spans="7:7">
      <c r="G65291" s="162" t="s">
        <v>65536</v>
      </c>
    </row>
    <row r="65292" spans="7:7">
      <c r="G65292" s="162" t="s">
        <v>65537</v>
      </c>
    </row>
    <row r="65293" spans="7:7">
      <c r="G65293" s="162" t="s">
        <v>65538</v>
      </c>
    </row>
    <row r="65294" spans="7:7">
      <c r="G65294" s="162" t="s">
        <v>65539</v>
      </c>
    </row>
    <row r="65295" spans="7:7">
      <c r="G65295" s="162" t="s">
        <v>65540</v>
      </c>
    </row>
    <row r="65296" spans="7:7">
      <c r="G65296" s="162" t="s">
        <v>65541</v>
      </c>
    </row>
    <row r="65297" spans="7:7">
      <c r="G65297" s="162" t="s">
        <v>65542</v>
      </c>
    </row>
    <row r="65298" spans="7:7">
      <c r="G65298" s="162" t="s">
        <v>65543</v>
      </c>
    </row>
    <row r="65299" spans="7:7">
      <c r="G65299" s="162" t="s">
        <v>65544</v>
      </c>
    </row>
    <row r="65300" spans="7:7">
      <c r="G65300" s="162" t="s">
        <v>65545</v>
      </c>
    </row>
    <row r="65301" spans="7:7">
      <c r="G65301" s="162" t="s">
        <v>65546</v>
      </c>
    </row>
    <row r="65302" spans="7:7">
      <c r="G65302" s="162" t="s">
        <v>65547</v>
      </c>
    </row>
    <row r="65303" spans="7:7">
      <c r="G65303" s="162" t="s">
        <v>65548</v>
      </c>
    </row>
    <row r="65304" spans="7:7">
      <c r="G65304" s="162" t="s">
        <v>65549</v>
      </c>
    </row>
    <row r="65305" spans="7:7">
      <c r="G65305" s="162" t="s">
        <v>65550</v>
      </c>
    </row>
    <row r="65306" spans="7:7">
      <c r="G65306" s="162" t="s">
        <v>65551</v>
      </c>
    </row>
    <row r="65307" spans="7:7">
      <c r="G65307" s="162" t="s">
        <v>65552</v>
      </c>
    </row>
    <row r="65308" spans="7:7">
      <c r="G65308" s="162" t="s">
        <v>65553</v>
      </c>
    </row>
    <row r="65309" spans="7:7">
      <c r="G65309" s="162" t="s">
        <v>65554</v>
      </c>
    </row>
    <row r="65310" spans="7:7">
      <c r="G65310" s="162" t="s">
        <v>65555</v>
      </c>
    </row>
    <row r="65311" spans="7:7">
      <c r="G65311" s="162" t="s">
        <v>65556</v>
      </c>
    </row>
    <row r="65312" spans="7:7">
      <c r="G65312" s="162" t="s">
        <v>65557</v>
      </c>
    </row>
    <row r="65313" spans="7:7">
      <c r="G65313" s="162" t="s">
        <v>65558</v>
      </c>
    </row>
    <row r="65314" spans="7:7">
      <c r="G65314" s="162" t="s">
        <v>65559</v>
      </c>
    </row>
    <row r="65315" spans="7:7">
      <c r="G65315" s="162" t="s">
        <v>65560</v>
      </c>
    </row>
    <row r="65316" spans="7:7">
      <c r="G65316" s="162" t="s">
        <v>65561</v>
      </c>
    </row>
    <row r="65317" spans="7:7">
      <c r="G65317" s="162" t="s">
        <v>65562</v>
      </c>
    </row>
    <row r="65318" spans="7:7">
      <c r="G65318" s="162" t="s">
        <v>65563</v>
      </c>
    </row>
    <row r="65319" spans="7:7">
      <c r="G65319" s="162" t="s">
        <v>65564</v>
      </c>
    </row>
    <row r="65320" spans="7:7">
      <c r="G65320" s="162" t="s">
        <v>65565</v>
      </c>
    </row>
    <row r="65321" spans="7:7">
      <c r="G65321" s="162" t="s">
        <v>65566</v>
      </c>
    </row>
    <row r="65322" spans="7:7">
      <c r="G65322" s="162" t="s">
        <v>65567</v>
      </c>
    </row>
    <row r="65323" spans="7:7">
      <c r="G65323" s="162" t="s">
        <v>65568</v>
      </c>
    </row>
    <row r="65324" spans="7:7">
      <c r="G65324" s="162" t="s">
        <v>65569</v>
      </c>
    </row>
    <row r="65325" spans="7:7">
      <c r="G65325" s="162" t="s">
        <v>65570</v>
      </c>
    </row>
    <row r="65326" spans="7:7">
      <c r="G65326" s="162" t="s">
        <v>65571</v>
      </c>
    </row>
    <row r="65327" spans="7:7">
      <c r="G65327" s="162" t="s">
        <v>65572</v>
      </c>
    </row>
    <row r="65328" spans="7:7">
      <c r="G65328" s="162" t="s">
        <v>65573</v>
      </c>
    </row>
    <row r="65329" spans="7:7">
      <c r="G65329" s="162" t="s">
        <v>65574</v>
      </c>
    </row>
    <row r="65330" spans="7:7">
      <c r="G65330" s="162" t="s">
        <v>65575</v>
      </c>
    </row>
    <row r="65331" spans="7:7">
      <c r="G65331" s="162" t="s">
        <v>65576</v>
      </c>
    </row>
    <row r="65332" spans="7:7">
      <c r="G65332" s="162" t="s">
        <v>65577</v>
      </c>
    </row>
    <row r="65333" spans="7:7">
      <c r="G65333" s="162" t="s">
        <v>65578</v>
      </c>
    </row>
    <row r="65334" spans="7:7">
      <c r="G65334" s="162" t="s">
        <v>65579</v>
      </c>
    </row>
    <row r="65335" spans="7:7">
      <c r="G65335" s="162" t="s">
        <v>65580</v>
      </c>
    </row>
    <row r="65336" spans="7:7">
      <c r="G65336" s="162" t="s">
        <v>65581</v>
      </c>
    </row>
    <row r="65337" spans="7:7">
      <c r="G65337" s="162" t="s">
        <v>65582</v>
      </c>
    </row>
    <row r="65338" spans="7:7">
      <c r="G65338" s="162" t="s">
        <v>65583</v>
      </c>
    </row>
    <row r="65339" spans="7:7">
      <c r="G65339" s="162" t="s">
        <v>65584</v>
      </c>
    </row>
    <row r="65340" spans="7:7">
      <c r="G65340" s="162" t="s">
        <v>65585</v>
      </c>
    </row>
    <row r="65341" spans="7:7">
      <c r="G65341" s="162" t="s">
        <v>65586</v>
      </c>
    </row>
    <row r="65342" spans="7:7">
      <c r="G65342" s="162" t="s">
        <v>65587</v>
      </c>
    </row>
    <row r="65343" spans="7:7">
      <c r="G65343" s="162" t="s">
        <v>65588</v>
      </c>
    </row>
    <row r="65344" spans="7:7">
      <c r="G65344" s="162" t="s">
        <v>65589</v>
      </c>
    </row>
    <row r="65345" spans="7:7">
      <c r="G65345" s="162" t="s">
        <v>65590</v>
      </c>
    </row>
    <row r="65346" spans="7:7">
      <c r="G65346" s="162" t="s">
        <v>65591</v>
      </c>
    </row>
    <row r="65347" spans="7:7">
      <c r="G65347" s="162" t="s">
        <v>65592</v>
      </c>
    </row>
    <row r="65348" spans="7:7">
      <c r="G65348" s="162" t="s">
        <v>65593</v>
      </c>
    </row>
    <row r="65349" spans="7:7">
      <c r="G65349" s="162" t="s">
        <v>65594</v>
      </c>
    </row>
    <row r="65350" spans="7:7">
      <c r="G65350" s="162" t="s">
        <v>65595</v>
      </c>
    </row>
    <row r="65351" spans="7:7">
      <c r="G65351" s="162" t="s">
        <v>65596</v>
      </c>
    </row>
    <row r="65352" spans="7:7">
      <c r="G65352" s="162" t="s">
        <v>65597</v>
      </c>
    </row>
    <row r="65353" spans="7:7">
      <c r="G65353" s="162" t="s">
        <v>65598</v>
      </c>
    </row>
    <row r="65354" spans="7:7">
      <c r="G65354" s="162" t="s">
        <v>65599</v>
      </c>
    </row>
    <row r="65355" spans="7:7">
      <c r="G65355" s="162" t="s">
        <v>65600</v>
      </c>
    </row>
    <row r="65356" spans="7:7">
      <c r="G65356" s="162" t="s">
        <v>65601</v>
      </c>
    </row>
    <row r="65357" spans="7:7">
      <c r="G65357" s="162" t="s">
        <v>65602</v>
      </c>
    </row>
    <row r="65358" spans="7:7">
      <c r="G65358" s="162" t="s">
        <v>65603</v>
      </c>
    </row>
    <row r="65359" spans="7:7">
      <c r="G65359" s="162" t="s">
        <v>65604</v>
      </c>
    </row>
    <row r="65360" spans="7:7">
      <c r="G65360" s="162" t="s">
        <v>65605</v>
      </c>
    </row>
    <row r="65361" spans="7:7">
      <c r="G65361" s="162" t="s">
        <v>65606</v>
      </c>
    </row>
    <row r="65362" spans="7:7">
      <c r="G65362" s="162" t="s">
        <v>65607</v>
      </c>
    </row>
    <row r="65363" spans="7:7">
      <c r="G65363" s="162" t="s">
        <v>65608</v>
      </c>
    </row>
    <row r="65364" spans="7:7">
      <c r="G65364" s="162" t="s">
        <v>65609</v>
      </c>
    </row>
    <row r="65365" spans="7:7">
      <c r="G65365" s="162" t="s">
        <v>65610</v>
      </c>
    </row>
    <row r="65366" spans="7:7">
      <c r="G65366" s="162" t="s">
        <v>65611</v>
      </c>
    </row>
    <row r="65367" spans="7:7">
      <c r="G65367" s="162" t="s">
        <v>65612</v>
      </c>
    </row>
    <row r="65368" spans="7:7">
      <c r="G65368" s="162" t="s">
        <v>65613</v>
      </c>
    </row>
    <row r="65369" spans="7:7">
      <c r="G65369" s="162" t="s">
        <v>65614</v>
      </c>
    </row>
    <row r="65370" spans="7:7">
      <c r="G65370" s="162" t="s">
        <v>65615</v>
      </c>
    </row>
    <row r="65371" spans="7:7">
      <c r="G65371" s="162" t="s">
        <v>65616</v>
      </c>
    </row>
    <row r="65372" spans="7:7">
      <c r="G65372" s="162" t="s">
        <v>65617</v>
      </c>
    </row>
    <row r="65373" spans="7:7">
      <c r="G65373" s="162" t="s">
        <v>65618</v>
      </c>
    </row>
    <row r="65374" spans="7:7">
      <c r="G65374" s="162" t="s">
        <v>65619</v>
      </c>
    </row>
    <row r="65375" spans="7:7">
      <c r="G65375" s="162" t="s">
        <v>65620</v>
      </c>
    </row>
    <row r="65376" spans="7:7">
      <c r="G65376" s="162" t="s">
        <v>65621</v>
      </c>
    </row>
    <row r="65377" spans="7:7">
      <c r="G65377" s="162" t="s">
        <v>65622</v>
      </c>
    </row>
    <row r="65378" spans="7:7">
      <c r="G65378" s="162" t="s">
        <v>65623</v>
      </c>
    </row>
    <row r="65379" spans="7:7">
      <c r="G65379" s="162" t="s">
        <v>65624</v>
      </c>
    </row>
    <row r="65380" spans="7:7">
      <c r="G65380" s="162" t="s">
        <v>65625</v>
      </c>
    </row>
    <row r="65381" spans="7:7">
      <c r="G65381" s="162" t="s">
        <v>65626</v>
      </c>
    </row>
    <row r="65382" spans="7:7">
      <c r="G65382" s="162" t="s">
        <v>65627</v>
      </c>
    </row>
    <row r="65383" spans="7:7">
      <c r="G65383" s="162" t="s">
        <v>65628</v>
      </c>
    </row>
    <row r="65384" spans="7:7">
      <c r="G65384" s="162" t="s">
        <v>65629</v>
      </c>
    </row>
    <row r="65385" spans="7:7">
      <c r="G65385" s="162" t="s">
        <v>65630</v>
      </c>
    </row>
    <row r="65386" spans="7:7">
      <c r="G65386" s="162" t="s">
        <v>65631</v>
      </c>
    </row>
    <row r="65387" spans="7:7">
      <c r="G65387" s="162" t="s">
        <v>65632</v>
      </c>
    </row>
    <row r="65388" spans="7:7">
      <c r="G65388" s="162" t="s">
        <v>65633</v>
      </c>
    </row>
    <row r="65389" spans="7:7">
      <c r="G65389" s="162" t="s">
        <v>65634</v>
      </c>
    </row>
    <row r="65390" spans="7:7">
      <c r="G65390" s="162" t="s">
        <v>65635</v>
      </c>
    </row>
    <row r="65391" spans="7:7">
      <c r="G65391" s="162" t="s">
        <v>65636</v>
      </c>
    </row>
    <row r="65392" spans="7:7">
      <c r="G65392" s="162" t="s">
        <v>65637</v>
      </c>
    </row>
    <row r="65393" spans="7:7">
      <c r="G65393" s="162" t="s">
        <v>65638</v>
      </c>
    </row>
    <row r="65394" spans="7:7">
      <c r="G65394" s="162" t="s">
        <v>65639</v>
      </c>
    </row>
    <row r="65395" spans="7:7">
      <c r="G65395" s="162" t="s">
        <v>65640</v>
      </c>
    </row>
    <row r="65396" spans="7:7">
      <c r="G65396" s="162" t="s">
        <v>65641</v>
      </c>
    </row>
    <row r="65397" spans="7:7">
      <c r="G65397" s="162" t="s">
        <v>65642</v>
      </c>
    </row>
    <row r="65398" spans="7:7">
      <c r="G65398" s="162" t="s">
        <v>65643</v>
      </c>
    </row>
    <row r="65399" spans="7:7">
      <c r="G65399" s="162" t="s">
        <v>65644</v>
      </c>
    </row>
    <row r="65400" spans="7:7">
      <c r="G65400" s="162" t="s">
        <v>65645</v>
      </c>
    </row>
    <row r="65401" spans="7:7">
      <c r="G65401" s="162" t="s">
        <v>65646</v>
      </c>
    </row>
    <row r="65402" spans="7:7">
      <c r="G65402" s="162" t="s">
        <v>65647</v>
      </c>
    </row>
    <row r="65403" spans="7:7">
      <c r="G65403" s="162" t="s">
        <v>65648</v>
      </c>
    </row>
    <row r="65404" spans="7:7">
      <c r="G65404" s="162" t="s">
        <v>65649</v>
      </c>
    </row>
    <row r="65405" spans="7:7">
      <c r="G65405" s="162" t="s">
        <v>65650</v>
      </c>
    </row>
    <row r="65406" spans="7:7">
      <c r="G65406" s="162" t="s">
        <v>65651</v>
      </c>
    </row>
    <row r="65407" spans="7:7">
      <c r="G65407" s="162" t="s">
        <v>65652</v>
      </c>
    </row>
    <row r="65408" spans="7:7">
      <c r="G65408" s="162" t="s">
        <v>65653</v>
      </c>
    </row>
    <row r="65409" spans="7:7">
      <c r="G65409" s="162" t="s">
        <v>65654</v>
      </c>
    </row>
    <row r="65410" spans="7:7">
      <c r="G65410" s="162" t="s">
        <v>65655</v>
      </c>
    </row>
    <row r="65411" spans="7:7">
      <c r="G65411" s="162" t="s">
        <v>65656</v>
      </c>
    </row>
    <row r="65412" spans="7:7">
      <c r="G65412" s="162" t="s">
        <v>65657</v>
      </c>
    </row>
    <row r="65413" spans="7:7">
      <c r="G65413" s="162" t="s">
        <v>65658</v>
      </c>
    </row>
    <row r="65414" spans="7:7">
      <c r="G65414" s="162" t="s">
        <v>65659</v>
      </c>
    </row>
    <row r="65415" spans="7:7">
      <c r="G65415" s="162" t="s">
        <v>65660</v>
      </c>
    </row>
    <row r="65416" spans="7:7">
      <c r="G65416" s="162" t="s">
        <v>65661</v>
      </c>
    </row>
    <row r="65417" spans="7:7">
      <c r="G65417" s="162" t="s">
        <v>65662</v>
      </c>
    </row>
    <row r="65418" spans="7:7">
      <c r="G65418" s="162" t="s">
        <v>65663</v>
      </c>
    </row>
    <row r="65419" spans="7:7">
      <c r="G65419" s="162" t="s">
        <v>65664</v>
      </c>
    </row>
    <row r="65420" spans="7:7">
      <c r="G65420" s="162" t="s">
        <v>65665</v>
      </c>
    </row>
    <row r="65421" spans="7:7">
      <c r="G65421" s="162" t="s">
        <v>65666</v>
      </c>
    </row>
    <row r="65422" spans="7:7">
      <c r="G65422" s="162" t="s">
        <v>65667</v>
      </c>
    </row>
    <row r="65423" spans="7:7">
      <c r="G65423" s="162" t="s">
        <v>65668</v>
      </c>
    </row>
    <row r="65424" spans="7:7">
      <c r="G65424" s="162" t="s">
        <v>65669</v>
      </c>
    </row>
    <row r="65425" spans="7:7">
      <c r="G65425" s="162" t="s">
        <v>65670</v>
      </c>
    </row>
    <row r="65426" spans="7:7">
      <c r="G65426" s="162" t="s">
        <v>65671</v>
      </c>
    </row>
    <row r="65427" spans="7:7">
      <c r="G65427" s="162" t="s">
        <v>65672</v>
      </c>
    </row>
    <row r="65428" spans="7:7">
      <c r="G65428" s="162" t="s">
        <v>65673</v>
      </c>
    </row>
    <row r="65429" spans="7:7">
      <c r="G65429" s="162" t="s">
        <v>65674</v>
      </c>
    </row>
    <row r="65430" spans="7:7">
      <c r="G65430" s="162" t="s">
        <v>65675</v>
      </c>
    </row>
    <row r="65431" spans="7:7">
      <c r="G65431" s="162" t="s">
        <v>65676</v>
      </c>
    </row>
    <row r="65432" spans="7:7">
      <c r="G65432" s="162" t="s">
        <v>65677</v>
      </c>
    </row>
    <row r="65433" spans="7:7">
      <c r="G65433" s="162" t="s">
        <v>65678</v>
      </c>
    </row>
    <row r="65434" spans="7:7">
      <c r="G65434" s="162" t="s">
        <v>65679</v>
      </c>
    </row>
    <row r="65435" spans="7:7">
      <c r="G65435" s="162" t="s">
        <v>65680</v>
      </c>
    </row>
    <row r="65436" spans="7:7">
      <c r="G65436" s="162" t="s">
        <v>65681</v>
      </c>
    </row>
    <row r="65437" spans="7:7">
      <c r="G65437" s="162" t="s">
        <v>65682</v>
      </c>
    </row>
    <row r="65438" spans="7:7">
      <c r="G65438" s="162" t="s">
        <v>65683</v>
      </c>
    </row>
    <row r="65439" spans="7:7">
      <c r="G65439" s="162" t="s">
        <v>65684</v>
      </c>
    </row>
    <row r="65440" spans="7:7">
      <c r="G65440" s="162" t="s">
        <v>65685</v>
      </c>
    </row>
    <row r="65441" spans="7:7">
      <c r="G65441" s="162" t="s">
        <v>65686</v>
      </c>
    </row>
    <row r="65442" spans="7:7">
      <c r="G65442" s="162" t="s">
        <v>65687</v>
      </c>
    </row>
    <row r="65443" spans="7:7">
      <c r="G65443" s="162" t="s">
        <v>65688</v>
      </c>
    </row>
    <row r="65444" spans="7:7">
      <c r="G65444" s="162" t="s">
        <v>65689</v>
      </c>
    </row>
    <row r="65445" spans="7:7">
      <c r="G65445" s="162" t="s">
        <v>65690</v>
      </c>
    </row>
    <row r="65446" spans="7:7">
      <c r="G65446" s="162" t="s">
        <v>65691</v>
      </c>
    </row>
    <row r="65447" spans="7:7">
      <c r="G65447" s="162" t="s">
        <v>65692</v>
      </c>
    </row>
    <row r="65448" spans="7:7">
      <c r="G65448" s="162" t="s">
        <v>65693</v>
      </c>
    </row>
    <row r="65449" spans="7:7">
      <c r="G65449" s="162" t="s">
        <v>65694</v>
      </c>
    </row>
    <row r="65450" spans="7:7">
      <c r="G65450" s="162" t="s">
        <v>65695</v>
      </c>
    </row>
    <row r="65451" spans="7:7">
      <c r="G65451" s="162" t="s">
        <v>65696</v>
      </c>
    </row>
    <row r="65452" spans="7:7">
      <c r="G65452" s="162" t="s">
        <v>65697</v>
      </c>
    </row>
    <row r="65453" spans="7:7">
      <c r="G65453" s="162" t="s">
        <v>65698</v>
      </c>
    </row>
    <row r="65454" spans="7:7">
      <c r="G65454" s="162" t="s">
        <v>65699</v>
      </c>
    </row>
    <row r="65455" spans="7:7">
      <c r="G65455" s="162" t="s">
        <v>65700</v>
      </c>
    </row>
    <row r="65456" spans="7:7">
      <c r="G65456" s="162" t="s">
        <v>65701</v>
      </c>
    </row>
    <row r="65457" spans="7:7">
      <c r="G65457" s="162" t="s">
        <v>65702</v>
      </c>
    </row>
    <row r="65458" spans="7:7">
      <c r="G65458" s="162" t="s">
        <v>65703</v>
      </c>
    </row>
    <row r="65459" spans="7:7">
      <c r="G65459" s="162" t="s">
        <v>65704</v>
      </c>
    </row>
    <row r="65460" spans="7:7">
      <c r="G65460" s="162" t="s">
        <v>65705</v>
      </c>
    </row>
    <row r="65461" spans="7:7">
      <c r="G65461" s="162" t="s">
        <v>65706</v>
      </c>
    </row>
    <row r="65462" spans="7:7">
      <c r="G65462" s="162" t="s">
        <v>65707</v>
      </c>
    </row>
    <row r="65463" spans="7:7">
      <c r="G65463" s="162" t="s">
        <v>65708</v>
      </c>
    </row>
    <row r="65464" spans="7:7">
      <c r="G65464" s="162" t="s">
        <v>65709</v>
      </c>
    </row>
    <row r="65465" spans="7:7">
      <c r="G65465" s="162" t="s">
        <v>65710</v>
      </c>
    </row>
    <row r="65466" spans="7:7">
      <c r="G65466" s="162" t="s">
        <v>65711</v>
      </c>
    </row>
    <row r="65467" spans="7:7">
      <c r="G65467" s="162" t="s">
        <v>65712</v>
      </c>
    </row>
    <row r="65468" spans="7:7">
      <c r="G65468" s="162" t="s">
        <v>65713</v>
      </c>
    </row>
    <row r="65469" spans="7:7">
      <c r="G65469" s="162" t="s">
        <v>65714</v>
      </c>
    </row>
    <row r="65470" spans="7:7">
      <c r="G65470" s="162" t="s">
        <v>65715</v>
      </c>
    </row>
    <row r="65471" spans="7:7">
      <c r="G65471" s="162" t="s">
        <v>65716</v>
      </c>
    </row>
    <row r="65472" spans="7:7">
      <c r="G65472" s="162" t="s">
        <v>65717</v>
      </c>
    </row>
    <row r="65473" spans="7:7">
      <c r="G65473" s="162" t="s">
        <v>65718</v>
      </c>
    </row>
    <row r="65474" spans="7:7">
      <c r="G65474" s="162" t="s">
        <v>65719</v>
      </c>
    </row>
    <row r="65475" spans="7:7">
      <c r="G65475" s="162" t="s">
        <v>65720</v>
      </c>
    </row>
    <row r="65476" spans="7:7">
      <c r="G65476" s="162" t="s">
        <v>65721</v>
      </c>
    </row>
    <row r="65477" spans="7:7">
      <c r="G65477" s="162" t="s">
        <v>65722</v>
      </c>
    </row>
    <row r="65478" spans="7:7">
      <c r="G65478" s="162" t="s">
        <v>65723</v>
      </c>
    </row>
    <row r="65479" spans="7:7">
      <c r="G65479" s="162" t="s">
        <v>65724</v>
      </c>
    </row>
    <row r="65480" spans="7:7">
      <c r="G65480" s="162" t="s">
        <v>65725</v>
      </c>
    </row>
    <row r="65481" spans="7:7">
      <c r="G65481" s="162" t="s">
        <v>65726</v>
      </c>
    </row>
    <row r="65482" spans="7:7">
      <c r="G65482" s="162" t="s">
        <v>65727</v>
      </c>
    </row>
    <row r="65483" spans="7:7">
      <c r="G65483" s="162" t="s">
        <v>65728</v>
      </c>
    </row>
    <row r="65484" spans="7:7">
      <c r="G65484" s="162" t="s">
        <v>65729</v>
      </c>
    </row>
    <row r="65485" spans="7:7">
      <c r="G65485" s="162" t="s">
        <v>65730</v>
      </c>
    </row>
    <row r="65486" spans="7:7">
      <c r="G65486" s="162" t="s">
        <v>65731</v>
      </c>
    </row>
    <row r="65487" spans="7:7">
      <c r="G65487" s="162" t="s">
        <v>65732</v>
      </c>
    </row>
    <row r="65488" spans="7:7">
      <c r="G65488" s="162" t="s">
        <v>65733</v>
      </c>
    </row>
    <row r="65489" spans="7:7">
      <c r="G65489" s="162" t="s">
        <v>65734</v>
      </c>
    </row>
    <row r="65490" spans="7:7">
      <c r="G65490" s="162" t="s">
        <v>65735</v>
      </c>
    </row>
    <row r="65491" spans="7:7">
      <c r="G65491" s="162" t="s">
        <v>65736</v>
      </c>
    </row>
    <row r="65492" spans="7:7">
      <c r="G65492" s="162" t="s">
        <v>65737</v>
      </c>
    </row>
    <row r="65493" spans="7:7">
      <c r="G65493" s="162" t="s">
        <v>65738</v>
      </c>
    </row>
    <row r="65494" spans="7:7">
      <c r="G65494" s="162" t="s">
        <v>65739</v>
      </c>
    </row>
    <row r="65495" spans="7:7">
      <c r="G65495" s="162" t="s">
        <v>65740</v>
      </c>
    </row>
    <row r="65496" spans="7:7">
      <c r="G65496" s="162" t="s">
        <v>65741</v>
      </c>
    </row>
    <row r="65497" spans="7:7">
      <c r="G65497" s="162" t="s">
        <v>65742</v>
      </c>
    </row>
    <row r="65498" spans="7:7">
      <c r="G65498" s="162" t="s">
        <v>65743</v>
      </c>
    </row>
    <row r="65499" spans="7:7">
      <c r="G65499" s="162" t="s">
        <v>65744</v>
      </c>
    </row>
    <row r="65500" spans="7:7">
      <c r="G65500" s="162" t="s">
        <v>65745</v>
      </c>
    </row>
    <row r="65501" spans="7:7">
      <c r="G65501" s="162" t="s">
        <v>65746</v>
      </c>
    </row>
    <row r="65502" spans="7:7">
      <c r="G65502" s="162" t="s">
        <v>65747</v>
      </c>
    </row>
    <row r="65503" spans="7:7">
      <c r="G65503" s="162" t="s">
        <v>65748</v>
      </c>
    </row>
    <row r="65504" spans="7:7">
      <c r="G65504" s="162" t="s">
        <v>65749</v>
      </c>
    </row>
    <row r="65505" spans="7:7">
      <c r="G65505" s="162" t="s">
        <v>65750</v>
      </c>
    </row>
    <row r="65506" spans="7:7">
      <c r="G65506" s="162" t="s">
        <v>65751</v>
      </c>
    </row>
    <row r="65507" spans="7:7">
      <c r="G65507" s="162" t="s">
        <v>65752</v>
      </c>
    </row>
    <row r="65508" spans="7:7">
      <c r="G65508" s="162" t="s">
        <v>65753</v>
      </c>
    </row>
    <row r="65509" spans="7:7">
      <c r="G65509" s="162" t="s">
        <v>65754</v>
      </c>
    </row>
    <row r="65510" spans="7:7">
      <c r="G65510" s="162" t="s">
        <v>65755</v>
      </c>
    </row>
    <row r="65511" spans="7:7">
      <c r="G65511" s="162" t="s">
        <v>65756</v>
      </c>
    </row>
    <row r="65512" spans="7:7">
      <c r="G65512" s="162" t="s">
        <v>65757</v>
      </c>
    </row>
    <row r="65513" spans="7:7">
      <c r="G65513" s="162" t="s">
        <v>65758</v>
      </c>
    </row>
    <row r="65514" spans="7:7">
      <c r="G65514" s="162" t="s">
        <v>65759</v>
      </c>
    </row>
    <row r="65515" spans="7:7">
      <c r="G65515" s="162" t="s">
        <v>65760</v>
      </c>
    </row>
    <row r="65516" spans="7:7">
      <c r="G65516" s="162" t="s">
        <v>65761</v>
      </c>
    </row>
    <row r="65517" spans="7:7">
      <c r="G65517" s="162" t="s">
        <v>65762</v>
      </c>
    </row>
    <row r="65518" spans="7:7">
      <c r="G65518" s="162" t="s">
        <v>65763</v>
      </c>
    </row>
    <row r="65519" spans="7:7">
      <c r="G65519" s="162" t="s">
        <v>65764</v>
      </c>
    </row>
    <row r="65520" spans="7:7">
      <c r="G65520" s="162" t="s">
        <v>65765</v>
      </c>
    </row>
    <row r="65521" spans="7:7">
      <c r="G65521" s="162" t="s">
        <v>65766</v>
      </c>
    </row>
    <row r="65522" spans="7:7">
      <c r="G65522" s="162" t="s">
        <v>65767</v>
      </c>
    </row>
    <row r="65523" spans="7:7">
      <c r="G65523" s="162" t="s">
        <v>65768</v>
      </c>
    </row>
    <row r="65524" spans="7:7">
      <c r="G65524" s="162" t="s">
        <v>65769</v>
      </c>
    </row>
    <row r="65525" spans="7:7">
      <c r="G65525" s="162" t="s">
        <v>65770</v>
      </c>
    </row>
    <row r="65526" spans="7:7">
      <c r="G65526" s="162" t="s">
        <v>65771</v>
      </c>
    </row>
    <row r="65527" spans="7:7">
      <c r="G65527" s="162" t="s">
        <v>65772</v>
      </c>
    </row>
    <row r="65528" spans="7:7">
      <c r="G65528" s="162" t="s">
        <v>65773</v>
      </c>
    </row>
    <row r="65529" spans="7:7">
      <c r="G65529" s="162" t="s">
        <v>65774</v>
      </c>
    </row>
    <row r="65530" spans="7:7">
      <c r="G65530" s="162" t="s">
        <v>65775</v>
      </c>
    </row>
    <row r="65531" spans="7:7">
      <c r="G65531" s="162" t="s">
        <v>65776</v>
      </c>
    </row>
    <row r="65532" spans="7:7">
      <c r="G65532" s="162" t="s">
        <v>65777</v>
      </c>
    </row>
    <row r="65533" spans="7:7">
      <c r="G65533" s="162" t="s">
        <v>65778</v>
      </c>
    </row>
    <row r="65534" spans="7:7">
      <c r="G65534" s="162" t="s">
        <v>65779</v>
      </c>
    </row>
    <row r="65535" spans="7:7">
      <c r="G65535" s="162" t="s">
        <v>65780</v>
      </c>
    </row>
    <row r="65536" spans="7:7">
      <c r="G65536" s="162" t="s">
        <v>65781</v>
      </c>
    </row>
    <row r="65537" spans="7:7">
      <c r="G65537" s="162" t="s">
        <v>65782</v>
      </c>
    </row>
    <row r="65538" spans="7:7">
      <c r="G65538" s="162" t="s">
        <v>65783</v>
      </c>
    </row>
    <row r="65539" spans="7:7">
      <c r="G65539" s="162" t="s">
        <v>65784</v>
      </c>
    </row>
    <row r="65540" spans="7:7">
      <c r="G65540" s="162" t="s">
        <v>65785</v>
      </c>
    </row>
    <row r="65541" spans="7:7">
      <c r="G65541" s="162" t="s">
        <v>65786</v>
      </c>
    </row>
    <row r="65542" spans="7:7">
      <c r="G65542" s="162" t="s">
        <v>65787</v>
      </c>
    </row>
    <row r="65543" spans="7:7">
      <c r="G65543" s="162" t="s">
        <v>65788</v>
      </c>
    </row>
    <row r="65544" spans="7:7">
      <c r="G65544" s="162" t="s">
        <v>65789</v>
      </c>
    </row>
    <row r="65545" spans="7:7">
      <c r="G65545" s="162" t="s">
        <v>65790</v>
      </c>
    </row>
    <row r="65546" spans="7:7">
      <c r="G65546" s="162" t="s">
        <v>65791</v>
      </c>
    </row>
    <row r="65547" spans="7:7">
      <c r="G65547" s="162" t="s">
        <v>65792</v>
      </c>
    </row>
    <row r="65548" spans="7:7">
      <c r="G65548" s="162" t="s">
        <v>65793</v>
      </c>
    </row>
    <row r="65549" spans="7:7">
      <c r="G65549" s="162" t="s">
        <v>65794</v>
      </c>
    </row>
    <row r="65550" spans="7:7">
      <c r="G65550" s="162" t="s">
        <v>65795</v>
      </c>
    </row>
    <row r="65551" spans="7:7">
      <c r="G65551" s="162" t="s">
        <v>65796</v>
      </c>
    </row>
    <row r="65552" spans="7:7">
      <c r="G65552" s="162" t="s">
        <v>65797</v>
      </c>
    </row>
    <row r="65553" spans="7:7">
      <c r="G65553" s="162" t="s">
        <v>65798</v>
      </c>
    </row>
    <row r="65554" spans="7:7">
      <c r="G65554" s="162" t="s">
        <v>65799</v>
      </c>
    </row>
    <row r="65555" spans="7:7">
      <c r="G65555" s="162" t="s">
        <v>65800</v>
      </c>
    </row>
    <row r="65556" spans="7:7">
      <c r="G65556" s="162" t="s">
        <v>65801</v>
      </c>
    </row>
    <row r="65557" spans="7:7">
      <c r="G65557" s="162" t="s">
        <v>65802</v>
      </c>
    </row>
    <row r="65558" spans="7:7">
      <c r="G65558" s="162" t="s">
        <v>65803</v>
      </c>
    </row>
    <row r="65559" spans="7:7">
      <c r="G65559" s="162" t="s">
        <v>65804</v>
      </c>
    </row>
    <row r="65560" spans="7:7">
      <c r="G65560" s="162" t="s">
        <v>65805</v>
      </c>
    </row>
    <row r="65561" spans="7:7">
      <c r="G65561" s="162" t="s">
        <v>65806</v>
      </c>
    </row>
    <row r="65562" spans="7:7">
      <c r="G65562" s="162" t="s">
        <v>65807</v>
      </c>
    </row>
    <row r="65563" spans="7:7">
      <c r="G65563" s="162" t="s">
        <v>65808</v>
      </c>
    </row>
    <row r="65564" spans="7:7">
      <c r="G65564" s="162" t="s">
        <v>65809</v>
      </c>
    </row>
    <row r="65565" spans="7:7">
      <c r="G65565" s="162" t="s">
        <v>65810</v>
      </c>
    </row>
    <row r="65566" spans="7:7">
      <c r="G65566" s="162" t="s">
        <v>65811</v>
      </c>
    </row>
    <row r="65567" spans="7:7">
      <c r="G65567" s="162" t="s">
        <v>65812</v>
      </c>
    </row>
    <row r="65568" spans="7:7">
      <c r="G65568" s="162" t="s">
        <v>65813</v>
      </c>
    </row>
    <row r="65569" spans="7:7">
      <c r="G65569" s="162" t="s">
        <v>65814</v>
      </c>
    </row>
    <row r="65570" spans="7:7">
      <c r="G65570" s="162" t="s">
        <v>65815</v>
      </c>
    </row>
    <row r="65571" spans="7:7">
      <c r="G65571" s="162" t="s">
        <v>65816</v>
      </c>
    </row>
    <row r="65572" spans="7:7">
      <c r="G65572" s="162" t="s">
        <v>65817</v>
      </c>
    </row>
    <row r="65573" spans="7:7">
      <c r="G65573" s="162" t="s">
        <v>65818</v>
      </c>
    </row>
    <row r="65574" spans="7:7">
      <c r="G65574" s="162" t="s">
        <v>65819</v>
      </c>
    </row>
    <row r="65575" spans="7:7">
      <c r="G65575" s="162" t="s">
        <v>65820</v>
      </c>
    </row>
    <row r="65576" spans="7:7">
      <c r="G65576" s="162" t="s">
        <v>65821</v>
      </c>
    </row>
    <row r="65577" spans="7:7">
      <c r="G65577" s="162" t="s">
        <v>65822</v>
      </c>
    </row>
    <row r="65578" spans="7:7">
      <c r="G65578" s="162" t="s">
        <v>65823</v>
      </c>
    </row>
    <row r="65579" spans="7:7">
      <c r="G65579" s="162" t="s">
        <v>65824</v>
      </c>
    </row>
    <row r="65580" spans="7:7">
      <c r="G65580" s="162" t="s">
        <v>65825</v>
      </c>
    </row>
    <row r="65581" spans="7:7">
      <c r="G65581" s="162" t="s">
        <v>65826</v>
      </c>
    </row>
    <row r="65582" spans="7:7">
      <c r="G65582" s="162" t="s">
        <v>65827</v>
      </c>
    </row>
    <row r="65583" spans="7:7">
      <c r="G65583" s="162" t="s">
        <v>65828</v>
      </c>
    </row>
    <row r="65584" spans="7:7">
      <c r="G65584" s="162" t="s">
        <v>65829</v>
      </c>
    </row>
    <row r="65585" spans="7:7">
      <c r="G65585" s="162" t="s">
        <v>65830</v>
      </c>
    </row>
    <row r="65586" spans="7:7">
      <c r="G65586" s="162" t="s">
        <v>65831</v>
      </c>
    </row>
    <row r="65587" spans="7:7">
      <c r="G65587" s="162" t="s">
        <v>65832</v>
      </c>
    </row>
    <row r="65588" spans="7:7">
      <c r="G65588" s="162" t="s">
        <v>65833</v>
      </c>
    </row>
    <row r="65589" spans="7:7">
      <c r="G65589" s="162" t="s">
        <v>65834</v>
      </c>
    </row>
    <row r="65590" spans="7:7">
      <c r="G65590" s="162" t="s">
        <v>65835</v>
      </c>
    </row>
    <row r="65591" spans="7:7">
      <c r="G65591" s="162" t="s">
        <v>65836</v>
      </c>
    </row>
    <row r="65592" spans="7:7">
      <c r="G65592" s="162" t="s">
        <v>65837</v>
      </c>
    </row>
    <row r="65593" spans="7:7">
      <c r="G65593" s="162" t="s">
        <v>65838</v>
      </c>
    </row>
    <row r="65594" spans="7:7">
      <c r="G65594" s="162" t="s">
        <v>65839</v>
      </c>
    </row>
    <row r="65595" spans="7:7">
      <c r="G65595" s="162" t="s">
        <v>65840</v>
      </c>
    </row>
    <row r="65596" spans="7:7">
      <c r="G65596" s="162" t="s">
        <v>65841</v>
      </c>
    </row>
    <row r="65597" spans="7:7">
      <c r="G65597" s="162" t="s">
        <v>65842</v>
      </c>
    </row>
    <row r="65598" spans="7:7">
      <c r="G65598" s="162" t="s">
        <v>65843</v>
      </c>
    </row>
    <row r="65599" spans="7:7">
      <c r="G65599" s="162" t="s">
        <v>65844</v>
      </c>
    </row>
    <row r="65600" spans="7:7">
      <c r="G65600" s="162" t="s">
        <v>65845</v>
      </c>
    </row>
    <row r="65601" spans="7:7">
      <c r="G65601" s="162" t="s">
        <v>65846</v>
      </c>
    </row>
    <row r="65602" spans="7:7">
      <c r="G65602" s="162" t="s">
        <v>65847</v>
      </c>
    </row>
    <row r="65603" spans="7:7">
      <c r="G65603" s="162" t="s">
        <v>65848</v>
      </c>
    </row>
    <row r="65604" spans="7:7">
      <c r="G65604" s="162" t="s">
        <v>65849</v>
      </c>
    </row>
    <row r="65605" spans="7:7">
      <c r="G65605" s="162" t="s">
        <v>65850</v>
      </c>
    </row>
    <row r="65606" spans="7:7">
      <c r="G65606" s="162" t="s">
        <v>65851</v>
      </c>
    </row>
    <row r="65607" spans="7:7">
      <c r="G65607" s="162" t="s">
        <v>65852</v>
      </c>
    </row>
    <row r="65608" spans="7:7">
      <c r="G65608" s="162" t="s">
        <v>65853</v>
      </c>
    </row>
    <row r="65609" spans="7:7">
      <c r="G65609" s="162" t="s">
        <v>65854</v>
      </c>
    </row>
    <row r="65610" spans="7:7">
      <c r="G65610" s="162" t="s">
        <v>65855</v>
      </c>
    </row>
    <row r="65611" spans="7:7">
      <c r="G65611" s="162" t="s">
        <v>65856</v>
      </c>
    </row>
    <row r="65612" spans="7:7">
      <c r="G65612" s="162" t="s">
        <v>65857</v>
      </c>
    </row>
    <row r="65613" spans="7:7">
      <c r="G65613" s="162" t="s">
        <v>65858</v>
      </c>
    </row>
    <row r="65614" spans="7:7">
      <c r="G65614" s="162" t="s">
        <v>65859</v>
      </c>
    </row>
    <row r="65615" spans="7:7">
      <c r="G65615" s="162" t="s">
        <v>65860</v>
      </c>
    </row>
    <row r="65616" spans="7:7">
      <c r="G65616" s="162" t="s">
        <v>65861</v>
      </c>
    </row>
    <row r="65617" spans="7:7">
      <c r="G65617" s="162" t="s">
        <v>65862</v>
      </c>
    </row>
    <row r="65618" spans="7:7">
      <c r="G65618" s="162" t="s">
        <v>65863</v>
      </c>
    </row>
    <row r="65619" spans="7:7">
      <c r="G65619" s="162" t="s">
        <v>65864</v>
      </c>
    </row>
    <row r="65620" spans="7:7">
      <c r="G65620" s="162" t="s">
        <v>65865</v>
      </c>
    </row>
    <row r="65621" spans="7:7">
      <c r="G65621" s="162" t="s">
        <v>65866</v>
      </c>
    </row>
    <row r="65622" spans="7:7">
      <c r="G65622" s="162" t="s">
        <v>65867</v>
      </c>
    </row>
    <row r="65623" spans="7:7">
      <c r="G65623" s="162" t="s">
        <v>65868</v>
      </c>
    </row>
    <row r="65624" spans="7:7">
      <c r="G65624" s="162" t="s">
        <v>65869</v>
      </c>
    </row>
    <row r="65625" spans="7:7">
      <c r="G65625" s="162" t="s">
        <v>65870</v>
      </c>
    </row>
    <row r="65626" spans="7:7">
      <c r="G65626" s="162" t="s">
        <v>65871</v>
      </c>
    </row>
    <row r="65627" spans="7:7">
      <c r="G65627" s="162" t="s">
        <v>65872</v>
      </c>
    </row>
    <row r="65628" spans="7:7">
      <c r="G65628" s="162" t="s">
        <v>65873</v>
      </c>
    </row>
    <row r="65629" spans="7:7">
      <c r="G65629" s="162" t="s">
        <v>65874</v>
      </c>
    </row>
    <row r="65630" spans="7:7">
      <c r="G65630" s="162" t="s">
        <v>65875</v>
      </c>
    </row>
    <row r="65631" spans="7:7">
      <c r="G65631" s="162" t="s">
        <v>65876</v>
      </c>
    </row>
    <row r="65632" spans="7:7">
      <c r="G65632" s="162" t="s">
        <v>65877</v>
      </c>
    </row>
    <row r="65633" spans="7:7">
      <c r="G65633" s="162" t="s">
        <v>65878</v>
      </c>
    </row>
    <row r="65634" spans="7:7">
      <c r="G65634" s="162" t="s">
        <v>65879</v>
      </c>
    </row>
    <row r="65635" spans="7:7">
      <c r="G65635" s="162" t="s">
        <v>65880</v>
      </c>
    </row>
    <row r="65636" spans="7:7">
      <c r="G65636" s="162" t="s">
        <v>65881</v>
      </c>
    </row>
    <row r="65637" spans="7:7">
      <c r="G65637" s="162" t="s">
        <v>65882</v>
      </c>
    </row>
    <row r="65638" spans="7:7">
      <c r="G65638" s="162" t="s">
        <v>65883</v>
      </c>
    </row>
    <row r="65639" spans="7:7">
      <c r="G65639" s="162" t="s">
        <v>65884</v>
      </c>
    </row>
    <row r="65640" spans="7:7">
      <c r="G65640" s="162" t="s">
        <v>65885</v>
      </c>
    </row>
    <row r="65641" spans="7:7">
      <c r="G65641" s="162" t="s">
        <v>65886</v>
      </c>
    </row>
    <row r="65642" spans="7:7">
      <c r="G65642" s="162" t="s">
        <v>65887</v>
      </c>
    </row>
    <row r="65643" spans="7:7">
      <c r="G65643" s="162" t="s">
        <v>65888</v>
      </c>
    </row>
    <row r="65644" spans="7:7">
      <c r="G65644" s="162" t="s">
        <v>65889</v>
      </c>
    </row>
    <row r="65645" spans="7:7">
      <c r="G65645" s="162" t="s">
        <v>65890</v>
      </c>
    </row>
    <row r="65646" spans="7:7">
      <c r="G65646" s="162" t="s">
        <v>65891</v>
      </c>
    </row>
    <row r="65647" spans="7:7">
      <c r="G65647" s="162" t="s">
        <v>65892</v>
      </c>
    </row>
    <row r="65648" spans="7:7">
      <c r="G65648" s="162" t="s">
        <v>65893</v>
      </c>
    </row>
    <row r="65649" spans="7:7">
      <c r="G65649" s="162" t="s">
        <v>65894</v>
      </c>
    </row>
    <row r="65650" spans="7:7">
      <c r="G65650" s="162" t="s">
        <v>65895</v>
      </c>
    </row>
    <row r="65651" spans="7:7">
      <c r="G65651" s="162" t="s">
        <v>65896</v>
      </c>
    </row>
    <row r="65652" spans="7:7">
      <c r="G65652" s="162" t="s">
        <v>65897</v>
      </c>
    </row>
    <row r="65653" spans="7:7">
      <c r="G65653" s="162" t="s">
        <v>65898</v>
      </c>
    </row>
    <row r="65654" spans="7:7">
      <c r="G65654" s="162" t="s">
        <v>65899</v>
      </c>
    </row>
    <row r="65655" spans="7:7">
      <c r="G65655" s="162" t="s">
        <v>65900</v>
      </c>
    </row>
    <row r="65656" spans="7:7">
      <c r="G65656" s="162" t="s">
        <v>65901</v>
      </c>
    </row>
    <row r="65657" spans="7:7">
      <c r="G65657" s="162" t="s">
        <v>65902</v>
      </c>
    </row>
    <row r="65658" spans="7:7">
      <c r="G65658" s="162" t="s">
        <v>65903</v>
      </c>
    </row>
    <row r="65659" spans="7:7">
      <c r="G65659" s="162" t="s">
        <v>65904</v>
      </c>
    </row>
    <row r="65660" spans="7:7">
      <c r="G65660" s="162" t="s">
        <v>65905</v>
      </c>
    </row>
    <row r="65661" spans="7:7">
      <c r="G65661" s="162" t="s">
        <v>65906</v>
      </c>
    </row>
    <row r="65662" spans="7:7">
      <c r="G65662" s="162" t="s">
        <v>65907</v>
      </c>
    </row>
    <row r="65663" spans="7:7">
      <c r="G65663" s="162" t="s">
        <v>65908</v>
      </c>
    </row>
    <row r="65664" spans="7:7">
      <c r="G65664" s="162" t="s">
        <v>65909</v>
      </c>
    </row>
    <row r="65665" spans="7:7">
      <c r="G65665" s="162" t="s">
        <v>65910</v>
      </c>
    </row>
    <row r="65666" spans="7:7">
      <c r="G65666" s="162" t="s">
        <v>65911</v>
      </c>
    </row>
    <row r="65667" spans="7:7">
      <c r="G65667" s="162" t="s">
        <v>65912</v>
      </c>
    </row>
    <row r="65668" spans="7:7">
      <c r="G65668" s="162" t="s">
        <v>65913</v>
      </c>
    </row>
    <row r="65669" spans="7:7">
      <c r="G65669" s="162" t="s">
        <v>65914</v>
      </c>
    </row>
    <row r="65670" spans="7:7">
      <c r="G65670" s="162" t="s">
        <v>65915</v>
      </c>
    </row>
    <row r="65671" spans="7:7">
      <c r="G65671" s="162" t="s">
        <v>65916</v>
      </c>
    </row>
    <row r="65672" spans="7:7">
      <c r="G65672" s="162" t="s">
        <v>65917</v>
      </c>
    </row>
    <row r="65673" spans="7:7">
      <c r="G65673" s="162" t="s">
        <v>65918</v>
      </c>
    </row>
    <row r="65674" spans="7:7">
      <c r="G65674" s="162" t="s">
        <v>65919</v>
      </c>
    </row>
    <row r="65675" spans="7:7">
      <c r="G65675" s="162" t="s">
        <v>65920</v>
      </c>
    </row>
    <row r="65676" spans="7:7">
      <c r="G65676" s="162" t="s">
        <v>65921</v>
      </c>
    </row>
    <row r="65677" spans="7:7">
      <c r="G65677" s="162" t="s">
        <v>65922</v>
      </c>
    </row>
    <row r="65678" spans="7:7">
      <c r="G65678" s="162" t="s">
        <v>65923</v>
      </c>
    </row>
    <row r="65679" spans="7:7">
      <c r="G65679" s="162" t="s">
        <v>65924</v>
      </c>
    </row>
    <row r="65680" spans="7:7">
      <c r="G65680" s="162" t="s">
        <v>65925</v>
      </c>
    </row>
    <row r="65681" spans="7:7">
      <c r="G65681" s="162" t="s">
        <v>65926</v>
      </c>
    </row>
    <row r="65682" spans="7:7">
      <c r="G65682" s="162" t="s">
        <v>65927</v>
      </c>
    </row>
    <row r="65683" spans="7:7">
      <c r="G65683" s="162" t="s">
        <v>65928</v>
      </c>
    </row>
    <row r="65684" spans="7:7">
      <c r="G65684" s="162" t="s">
        <v>65929</v>
      </c>
    </row>
    <row r="65685" spans="7:7">
      <c r="G65685" s="162" t="s">
        <v>65930</v>
      </c>
    </row>
    <row r="65686" spans="7:7">
      <c r="G65686" s="162" t="s">
        <v>65931</v>
      </c>
    </row>
    <row r="65687" spans="7:7">
      <c r="G65687" s="162" t="s">
        <v>65932</v>
      </c>
    </row>
    <row r="65688" spans="7:7">
      <c r="G65688" s="162" t="s">
        <v>65933</v>
      </c>
    </row>
    <row r="65689" spans="7:7">
      <c r="G65689" s="162" t="s">
        <v>65934</v>
      </c>
    </row>
    <row r="65690" spans="7:7">
      <c r="G65690" s="162" t="s">
        <v>65935</v>
      </c>
    </row>
    <row r="65691" spans="7:7">
      <c r="G65691" s="162" t="s">
        <v>65936</v>
      </c>
    </row>
    <row r="65692" spans="7:7">
      <c r="G65692" s="162" t="s">
        <v>65937</v>
      </c>
    </row>
    <row r="65693" spans="7:7">
      <c r="G65693" s="162" t="s">
        <v>65938</v>
      </c>
    </row>
    <row r="65694" spans="7:7">
      <c r="G65694" s="162" t="s">
        <v>65939</v>
      </c>
    </row>
    <row r="65695" spans="7:7">
      <c r="G65695" s="162" t="s">
        <v>65940</v>
      </c>
    </row>
    <row r="65696" spans="7:7">
      <c r="G65696" s="162" t="s">
        <v>65941</v>
      </c>
    </row>
    <row r="65697" spans="7:7">
      <c r="G65697" s="162" t="s">
        <v>65942</v>
      </c>
    </row>
    <row r="65698" spans="7:7">
      <c r="G65698" s="162" t="s">
        <v>65943</v>
      </c>
    </row>
    <row r="65699" spans="7:7">
      <c r="G65699" s="162" t="s">
        <v>65944</v>
      </c>
    </row>
    <row r="65700" spans="7:7">
      <c r="G65700" s="162" t="s">
        <v>65945</v>
      </c>
    </row>
    <row r="65701" spans="7:7">
      <c r="G65701" s="162" t="s">
        <v>65946</v>
      </c>
    </row>
    <row r="65702" spans="7:7">
      <c r="G65702" s="162" t="s">
        <v>65947</v>
      </c>
    </row>
    <row r="65703" spans="7:7">
      <c r="G65703" s="162" t="s">
        <v>65948</v>
      </c>
    </row>
    <row r="65704" spans="7:7">
      <c r="G65704" s="162" t="s">
        <v>65949</v>
      </c>
    </row>
    <row r="65705" spans="7:7">
      <c r="G65705" s="162" t="s">
        <v>65950</v>
      </c>
    </row>
    <row r="65706" spans="7:7">
      <c r="G65706" s="162" t="s">
        <v>65951</v>
      </c>
    </row>
    <row r="65707" spans="7:7">
      <c r="G65707" s="162" t="s">
        <v>65952</v>
      </c>
    </row>
    <row r="65708" spans="7:7">
      <c r="G65708" s="162" t="s">
        <v>65953</v>
      </c>
    </row>
    <row r="65709" spans="7:7">
      <c r="G65709" s="162" t="s">
        <v>65954</v>
      </c>
    </row>
    <row r="65710" spans="7:7">
      <c r="G65710" s="162" t="s">
        <v>65955</v>
      </c>
    </row>
    <row r="65711" spans="7:7">
      <c r="G65711" s="162" t="s">
        <v>65956</v>
      </c>
    </row>
    <row r="65712" spans="7:7">
      <c r="G65712" s="162" t="s">
        <v>65957</v>
      </c>
    </row>
    <row r="65713" spans="7:7">
      <c r="G65713" s="162" t="s">
        <v>65958</v>
      </c>
    </row>
    <row r="65714" spans="7:7">
      <c r="G65714" s="162" t="s">
        <v>65959</v>
      </c>
    </row>
    <row r="65715" spans="7:7">
      <c r="G65715" s="162" t="s">
        <v>65960</v>
      </c>
    </row>
    <row r="65716" spans="7:7">
      <c r="G65716" s="162" t="s">
        <v>65961</v>
      </c>
    </row>
    <row r="65717" spans="7:7">
      <c r="G65717" s="162" t="s">
        <v>65962</v>
      </c>
    </row>
    <row r="65718" spans="7:7">
      <c r="G65718" s="162" t="s">
        <v>65963</v>
      </c>
    </row>
    <row r="65719" spans="7:7">
      <c r="G65719" s="162" t="s">
        <v>65964</v>
      </c>
    </row>
    <row r="65720" spans="7:7">
      <c r="G65720" s="162" t="s">
        <v>65965</v>
      </c>
    </row>
    <row r="65721" spans="7:7">
      <c r="G65721" s="162" t="s">
        <v>65966</v>
      </c>
    </row>
    <row r="65722" spans="7:7">
      <c r="G65722" s="162" t="s">
        <v>65967</v>
      </c>
    </row>
    <row r="65723" spans="7:7">
      <c r="G65723" s="162" t="s">
        <v>65968</v>
      </c>
    </row>
    <row r="65724" spans="7:7">
      <c r="G65724" s="162" t="s">
        <v>65969</v>
      </c>
    </row>
    <row r="65725" spans="7:7">
      <c r="G65725" s="162" t="s">
        <v>65970</v>
      </c>
    </row>
    <row r="65726" spans="7:7">
      <c r="G65726" s="162" t="s">
        <v>65971</v>
      </c>
    </row>
    <row r="65727" spans="7:7">
      <c r="G65727" s="162" t="s">
        <v>65972</v>
      </c>
    </row>
    <row r="65728" spans="7:7">
      <c r="G65728" s="162" t="s">
        <v>65973</v>
      </c>
    </row>
    <row r="65729" spans="7:7">
      <c r="G65729" s="162" t="s">
        <v>65974</v>
      </c>
    </row>
    <row r="65730" spans="7:7">
      <c r="G65730" s="162" t="s">
        <v>65975</v>
      </c>
    </row>
    <row r="65731" spans="7:7">
      <c r="G65731" s="162" t="s">
        <v>65976</v>
      </c>
    </row>
    <row r="65732" spans="7:7">
      <c r="G65732" s="162" t="s">
        <v>65977</v>
      </c>
    </row>
    <row r="65733" spans="7:7">
      <c r="G65733" s="162" t="s">
        <v>65978</v>
      </c>
    </row>
    <row r="65734" spans="7:7">
      <c r="G65734" s="162" t="s">
        <v>65979</v>
      </c>
    </row>
    <row r="65735" spans="7:7">
      <c r="G65735" s="162" t="s">
        <v>65980</v>
      </c>
    </row>
    <row r="65736" spans="7:7">
      <c r="G65736" s="162" t="s">
        <v>65981</v>
      </c>
    </row>
    <row r="65737" spans="7:7">
      <c r="G65737" s="162" t="s">
        <v>65982</v>
      </c>
    </row>
    <row r="65738" spans="7:7">
      <c r="G65738" s="162" t="s">
        <v>65983</v>
      </c>
    </row>
    <row r="65739" spans="7:7">
      <c r="G65739" s="162" t="s">
        <v>65984</v>
      </c>
    </row>
    <row r="65740" spans="7:7">
      <c r="G65740" s="162" t="s">
        <v>65985</v>
      </c>
    </row>
    <row r="65741" spans="7:7">
      <c r="G65741" s="162" t="s">
        <v>65986</v>
      </c>
    </row>
    <row r="65742" spans="7:7">
      <c r="G65742" s="162" t="s">
        <v>65987</v>
      </c>
    </row>
    <row r="65743" spans="7:7">
      <c r="G65743" s="162" t="s">
        <v>65988</v>
      </c>
    </row>
    <row r="65744" spans="7:7">
      <c r="G65744" s="162" t="s">
        <v>65989</v>
      </c>
    </row>
    <row r="65745" spans="7:7">
      <c r="G65745" s="162" t="s">
        <v>65990</v>
      </c>
    </row>
    <row r="65746" spans="7:7">
      <c r="G65746" s="162" t="s">
        <v>65991</v>
      </c>
    </row>
    <row r="65747" spans="7:7">
      <c r="G65747" s="162" t="s">
        <v>65992</v>
      </c>
    </row>
    <row r="65748" spans="7:7">
      <c r="G65748" s="162" t="s">
        <v>65993</v>
      </c>
    </row>
    <row r="65749" spans="7:7">
      <c r="G65749" s="162" t="s">
        <v>65994</v>
      </c>
    </row>
    <row r="65750" spans="7:7">
      <c r="G65750" s="162" t="s">
        <v>65995</v>
      </c>
    </row>
    <row r="65751" spans="7:7">
      <c r="G65751" s="162" t="s">
        <v>65996</v>
      </c>
    </row>
    <row r="65752" spans="7:7">
      <c r="G65752" s="162" t="s">
        <v>65997</v>
      </c>
    </row>
    <row r="65753" spans="7:7">
      <c r="G65753" s="162" t="s">
        <v>65998</v>
      </c>
    </row>
    <row r="65754" spans="7:7">
      <c r="G65754" s="162" t="s">
        <v>65999</v>
      </c>
    </row>
    <row r="65755" spans="7:7">
      <c r="G65755" s="162" t="s">
        <v>66000</v>
      </c>
    </row>
    <row r="65756" spans="7:7">
      <c r="G65756" s="162" t="s">
        <v>66001</v>
      </c>
    </row>
    <row r="65757" spans="7:7">
      <c r="G65757" s="162" t="s">
        <v>66002</v>
      </c>
    </row>
    <row r="65758" spans="7:7">
      <c r="G65758" s="162" t="s">
        <v>66003</v>
      </c>
    </row>
    <row r="65759" spans="7:7">
      <c r="G65759" s="162" t="s">
        <v>66004</v>
      </c>
    </row>
    <row r="65760" spans="7:7">
      <c r="G65760" s="162" t="s">
        <v>66005</v>
      </c>
    </row>
    <row r="65761" spans="7:7">
      <c r="G65761" s="162" t="s">
        <v>66006</v>
      </c>
    </row>
    <row r="65762" spans="7:7">
      <c r="G65762" s="162" t="s">
        <v>66007</v>
      </c>
    </row>
    <row r="65763" spans="7:7">
      <c r="G65763" s="162" t="s">
        <v>66008</v>
      </c>
    </row>
    <row r="65764" spans="7:7">
      <c r="G65764" s="162" t="s">
        <v>66009</v>
      </c>
    </row>
    <row r="65765" spans="7:7">
      <c r="G65765" s="162" t="s">
        <v>66010</v>
      </c>
    </row>
    <row r="65766" spans="7:7">
      <c r="G65766" s="162" t="s">
        <v>66011</v>
      </c>
    </row>
    <row r="65767" spans="7:7">
      <c r="G65767" s="162" t="s">
        <v>66012</v>
      </c>
    </row>
    <row r="65768" spans="7:7">
      <c r="G65768" s="162" t="s">
        <v>66013</v>
      </c>
    </row>
    <row r="65769" spans="7:7">
      <c r="G65769" s="162" t="s">
        <v>66014</v>
      </c>
    </row>
    <row r="65770" spans="7:7">
      <c r="G65770" s="162" t="s">
        <v>66015</v>
      </c>
    </row>
    <row r="65771" spans="7:7">
      <c r="G65771" s="162" t="s">
        <v>66016</v>
      </c>
    </row>
    <row r="65772" spans="7:7">
      <c r="G65772" s="162" t="s">
        <v>66017</v>
      </c>
    </row>
    <row r="65773" spans="7:7">
      <c r="G65773" s="162" t="s">
        <v>66018</v>
      </c>
    </row>
    <row r="65774" spans="7:7">
      <c r="G65774" s="162" t="s">
        <v>66019</v>
      </c>
    </row>
    <row r="65775" spans="7:7">
      <c r="G65775" s="162" t="s">
        <v>66020</v>
      </c>
    </row>
    <row r="65776" spans="7:7">
      <c r="G65776" s="162" t="s">
        <v>66021</v>
      </c>
    </row>
    <row r="65777" spans="7:7">
      <c r="G65777" s="162" t="s">
        <v>66022</v>
      </c>
    </row>
    <row r="65778" spans="7:7">
      <c r="G65778" s="162" t="s">
        <v>66023</v>
      </c>
    </row>
    <row r="65779" spans="7:7">
      <c r="G65779" s="162" t="s">
        <v>66024</v>
      </c>
    </row>
    <row r="65780" spans="7:7">
      <c r="G65780" s="162" t="s">
        <v>66025</v>
      </c>
    </row>
    <row r="65781" spans="7:7">
      <c r="G65781" s="162" t="s">
        <v>66026</v>
      </c>
    </row>
    <row r="65782" spans="7:7">
      <c r="G65782" s="162" t="s">
        <v>66027</v>
      </c>
    </row>
    <row r="65783" spans="7:7">
      <c r="G65783" s="162" t="s">
        <v>66028</v>
      </c>
    </row>
    <row r="65784" spans="7:7">
      <c r="G65784" s="162" t="s">
        <v>66029</v>
      </c>
    </row>
    <row r="65785" spans="7:7">
      <c r="G65785" s="162" t="s">
        <v>66030</v>
      </c>
    </row>
    <row r="65786" spans="7:7">
      <c r="G65786" s="162" t="s">
        <v>66031</v>
      </c>
    </row>
    <row r="65787" spans="7:7">
      <c r="G65787" s="162" t="s">
        <v>66032</v>
      </c>
    </row>
    <row r="65788" spans="7:7">
      <c r="G65788" s="162" t="s">
        <v>66033</v>
      </c>
    </row>
    <row r="65789" spans="7:7">
      <c r="G65789" s="162" t="s">
        <v>66034</v>
      </c>
    </row>
    <row r="65790" spans="7:7">
      <c r="G65790" s="162" t="s">
        <v>66035</v>
      </c>
    </row>
    <row r="65791" spans="7:7">
      <c r="G65791" s="162" t="s">
        <v>66036</v>
      </c>
    </row>
    <row r="65792" spans="7:7">
      <c r="G65792" s="162" t="s">
        <v>66037</v>
      </c>
    </row>
    <row r="65793" spans="7:7">
      <c r="G65793" s="162" t="s">
        <v>66038</v>
      </c>
    </row>
    <row r="65794" spans="7:7">
      <c r="G65794" s="162" t="s">
        <v>66039</v>
      </c>
    </row>
    <row r="65795" spans="7:7">
      <c r="G65795" s="162" t="s">
        <v>66040</v>
      </c>
    </row>
    <row r="65796" spans="7:7">
      <c r="G65796" s="162" t="s">
        <v>66041</v>
      </c>
    </row>
    <row r="65797" spans="7:7">
      <c r="G65797" s="162" t="s">
        <v>66042</v>
      </c>
    </row>
    <row r="65798" spans="7:7">
      <c r="G65798" s="162" t="s">
        <v>66043</v>
      </c>
    </row>
    <row r="65799" spans="7:7">
      <c r="G65799" s="162" t="s">
        <v>66044</v>
      </c>
    </row>
    <row r="65800" spans="7:7">
      <c r="G65800" s="162" t="s">
        <v>66045</v>
      </c>
    </row>
    <row r="65801" spans="7:7">
      <c r="G65801" s="162" t="s">
        <v>66046</v>
      </c>
    </row>
    <row r="65802" spans="7:7">
      <c r="G65802" s="162" t="s">
        <v>66047</v>
      </c>
    </row>
    <row r="65803" spans="7:7">
      <c r="G65803" s="162" t="s">
        <v>66048</v>
      </c>
    </row>
    <row r="65804" spans="7:7">
      <c r="G65804" s="162" t="s">
        <v>66049</v>
      </c>
    </row>
    <row r="65805" spans="7:7">
      <c r="G65805" s="162" t="s">
        <v>66050</v>
      </c>
    </row>
    <row r="65806" spans="7:7">
      <c r="G65806" s="162" t="s">
        <v>66051</v>
      </c>
    </row>
    <row r="65807" spans="7:7">
      <c r="G65807" s="162" t="s">
        <v>66052</v>
      </c>
    </row>
    <row r="65808" spans="7:7">
      <c r="G65808" s="162" t="s">
        <v>66053</v>
      </c>
    </row>
    <row r="65809" spans="7:7">
      <c r="G65809" s="162" t="s">
        <v>66054</v>
      </c>
    </row>
    <row r="65810" spans="7:7">
      <c r="G65810" s="162" t="s">
        <v>66055</v>
      </c>
    </row>
    <row r="65811" spans="7:7">
      <c r="G65811" s="162" t="s">
        <v>66056</v>
      </c>
    </row>
    <row r="65812" spans="7:7">
      <c r="G65812" s="162" t="s">
        <v>66057</v>
      </c>
    </row>
    <row r="65813" spans="7:7">
      <c r="G65813" s="162" t="s">
        <v>66058</v>
      </c>
    </row>
    <row r="65814" spans="7:7">
      <c r="G65814" s="162" t="s">
        <v>66059</v>
      </c>
    </row>
    <row r="65815" spans="7:7">
      <c r="G65815" s="162" t="s">
        <v>66060</v>
      </c>
    </row>
    <row r="65816" spans="7:7">
      <c r="G65816" s="162" t="s">
        <v>66061</v>
      </c>
    </row>
    <row r="65817" spans="7:7">
      <c r="G65817" s="162" t="s">
        <v>66062</v>
      </c>
    </row>
    <row r="65818" spans="7:7">
      <c r="G65818" s="162" t="s">
        <v>66063</v>
      </c>
    </row>
    <row r="65819" spans="7:7">
      <c r="G65819" s="162" t="s">
        <v>66064</v>
      </c>
    </row>
    <row r="65820" spans="7:7">
      <c r="G65820" s="162" t="s">
        <v>66065</v>
      </c>
    </row>
    <row r="65821" spans="7:7">
      <c r="G65821" s="162" t="s">
        <v>66066</v>
      </c>
    </row>
    <row r="65822" spans="7:7">
      <c r="G65822" s="162" t="s">
        <v>66067</v>
      </c>
    </row>
    <row r="65823" spans="7:7">
      <c r="G65823" s="162" t="s">
        <v>66068</v>
      </c>
    </row>
    <row r="65824" spans="7:7">
      <c r="G65824" s="162" t="s">
        <v>66069</v>
      </c>
    </row>
    <row r="65825" spans="7:7">
      <c r="G65825" s="162" t="s">
        <v>66070</v>
      </c>
    </row>
    <row r="65826" spans="7:7">
      <c r="G65826" s="162" t="s">
        <v>66071</v>
      </c>
    </row>
    <row r="65827" spans="7:7">
      <c r="G65827" s="162" t="s">
        <v>66072</v>
      </c>
    </row>
    <row r="65828" spans="7:7">
      <c r="G65828" s="162" t="s">
        <v>66073</v>
      </c>
    </row>
    <row r="65829" spans="7:7">
      <c r="G65829" s="162" t="s">
        <v>66074</v>
      </c>
    </row>
    <row r="65830" spans="7:7">
      <c r="G65830" s="162" t="s">
        <v>66075</v>
      </c>
    </row>
    <row r="65831" spans="7:7">
      <c r="G65831" s="162" t="s">
        <v>66076</v>
      </c>
    </row>
    <row r="65832" spans="7:7">
      <c r="G65832" s="162" t="s">
        <v>66077</v>
      </c>
    </row>
    <row r="65833" spans="7:7">
      <c r="G65833" s="162" t="s">
        <v>66078</v>
      </c>
    </row>
    <row r="65834" spans="7:7">
      <c r="G65834" s="162" t="s">
        <v>66079</v>
      </c>
    </row>
    <row r="65835" spans="7:7">
      <c r="G65835" s="162" t="s">
        <v>66080</v>
      </c>
    </row>
    <row r="65836" spans="7:7">
      <c r="G65836" s="162" t="s">
        <v>66081</v>
      </c>
    </row>
    <row r="65837" spans="7:7">
      <c r="G65837" s="162" t="s">
        <v>66082</v>
      </c>
    </row>
    <row r="65838" spans="7:7">
      <c r="G65838" s="162" t="s">
        <v>66083</v>
      </c>
    </row>
    <row r="65839" spans="7:7">
      <c r="G65839" s="162" t="s">
        <v>66084</v>
      </c>
    </row>
    <row r="65840" spans="7:7">
      <c r="G65840" s="162" t="s">
        <v>66085</v>
      </c>
    </row>
    <row r="65841" spans="7:7">
      <c r="G65841" s="162" t="s">
        <v>66086</v>
      </c>
    </row>
    <row r="65842" spans="7:7">
      <c r="G65842" s="162" t="s">
        <v>66087</v>
      </c>
    </row>
    <row r="65843" spans="7:7">
      <c r="G65843" s="162" t="s">
        <v>66088</v>
      </c>
    </row>
    <row r="65844" spans="7:7">
      <c r="G65844" s="162" t="s">
        <v>66089</v>
      </c>
    </row>
    <row r="65845" spans="7:7">
      <c r="G65845" s="162" t="s">
        <v>66090</v>
      </c>
    </row>
    <row r="65846" spans="7:7">
      <c r="G65846" s="162" t="s">
        <v>66091</v>
      </c>
    </row>
    <row r="65847" spans="7:7">
      <c r="G65847" s="162" t="s">
        <v>66092</v>
      </c>
    </row>
    <row r="65848" spans="7:7">
      <c r="G65848" s="162" t="s">
        <v>66093</v>
      </c>
    </row>
    <row r="65849" spans="7:7">
      <c r="G65849" s="162" t="s">
        <v>66094</v>
      </c>
    </row>
    <row r="65850" spans="7:7">
      <c r="G65850" s="162" t="s">
        <v>66095</v>
      </c>
    </row>
    <row r="65851" spans="7:7">
      <c r="G65851" s="162" t="s">
        <v>66096</v>
      </c>
    </row>
    <row r="65852" spans="7:7">
      <c r="G65852" s="162" t="s">
        <v>66097</v>
      </c>
    </row>
    <row r="65853" spans="7:7">
      <c r="G65853" s="162" t="s">
        <v>66098</v>
      </c>
    </row>
    <row r="65854" spans="7:7">
      <c r="G65854" s="162" t="s">
        <v>66099</v>
      </c>
    </row>
    <row r="65855" spans="7:7">
      <c r="G65855" s="162" t="s">
        <v>66100</v>
      </c>
    </row>
    <row r="65856" spans="7:7">
      <c r="G65856" s="162" t="s">
        <v>66101</v>
      </c>
    </row>
    <row r="65857" spans="7:7">
      <c r="G65857" s="162" t="s">
        <v>66102</v>
      </c>
    </row>
    <row r="65858" spans="7:7">
      <c r="G65858" s="162" t="s">
        <v>66103</v>
      </c>
    </row>
    <row r="65859" spans="7:7">
      <c r="G65859" s="162" t="s">
        <v>66104</v>
      </c>
    </row>
    <row r="65860" spans="7:7">
      <c r="G65860" s="162" t="s">
        <v>66105</v>
      </c>
    </row>
    <row r="65861" spans="7:7">
      <c r="G65861" s="162" t="s">
        <v>66106</v>
      </c>
    </row>
    <row r="65862" spans="7:7">
      <c r="G65862" s="162" t="s">
        <v>66107</v>
      </c>
    </row>
    <row r="65863" spans="7:7">
      <c r="G65863" s="162" t="s">
        <v>66108</v>
      </c>
    </row>
    <row r="65864" spans="7:7">
      <c r="G65864" s="162" t="s">
        <v>66109</v>
      </c>
    </row>
    <row r="65865" spans="7:7">
      <c r="G65865" s="162" t="s">
        <v>66110</v>
      </c>
    </row>
    <row r="65866" spans="7:7">
      <c r="G65866" s="162" t="s">
        <v>66111</v>
      </c>
    </row>
    <row r="65867" spans="7:7">
      <c r="G65867" s="162" t="s">
        <v>66112</v>
      </c>
    </row>
    <row r="65868" spans="7:7">
      <c r="G65868" s="162" t="s">
        <v>66113</v>
      </c>
    </row>
    <row r="65869" spans="7:7">
      <c r="G65869" s="162" t="s">
        <v>66114</v>
      </c>
    </row>
    <row r="65870" spans="7:7">
      <c r="G65870" s="162" t="s">
        <v>66115</v>
      </c>
    </row>
    <row r="65871" spans="7:7">
      <c r="G65871" s="162" t="s">
        <v>66116</v>
      </c>
    </row>
    <row r="65872" spans="7:7">
      <c r="G65872" s="162" t="s">
        <v>66117</v>
      </c>
    </row>
    <row r="65873" spans="7:7">
      <c r="G65873" s="162" t="s">
        <v>66118</v>
      </c>
    </row>
    <row r="65874" spans="7:7">
      <c r="G65874" s="162" t="s">
        <v>66119</v>
      </c>
    </row>
    <row r="65875" spans="7:7">
      <c r="G65875" s="162" t="s">
        <v>66120</v>
      </c>
    </row>
    <row r="65876" spans="7:7">
      <c r="G65876" s="162" t="s">
        <v>66121</v>
      </c>
    </row>
    <row r="65877" spans="7:7">
      <c r="G65877" s="162" t="s">
        <v>66122</v>
      </c>
    </row>
    <row r="65878" spans="7:7">
      <c r="G65878" s="162" t="s">
        <v>66123</v>
      </c>
    </row>
    <row r="65879" spans="7:7">
      <c r="G65879" s="162" t="s">
        <v>66124</v>
      </c>
    </row>
    <row r="65880" spans="7:7">
      <c r="G65880" s="162" t="s">
        <v>66125</v>
      </c>
    </row>
    <row r="65881" spans="7:7">
      <c r="G65881" s="162" t="s">
        <v>66126</v>
      </c>
    </row>
    <row r="65882" spans="7:7">
      <c r="G65882" s="162" t="s">
        <v>66127</v>
      </c>
    </row>
    <row r="65883" spans="7:7">
      <c r="G65883" s="162" t="s">
        <v>66128</v>
      </c>
    </row>
    <row r="65884" spans="7:7">
      <c r="G65884" s="162" t="s">
        <v>66129</v>
      </c>
    </row>
    <row r="65885" spans="7:7">
      <c r="G65885" s="162" t="s">
        <v>66130</v>
      </c>
    </row>
    <row r="65886" spans="7:7">
      <c r="G65886" s="162" t="s">
        <v>66131</v>
      </c>
    </row>
    <row r="65887" spans="7:7">
      <c r="G65887" s="162" t="s">
        <v>66132</v>
      </c>
    </row>
    <row r="65888" spans="7:7">
      <c r="G65888" s="162" t="s">
        <v>66133</v>
      </c>
    </row>
    <row r="65889" spans="7:7">
      <c r="G65889" s="162" t="s">
        <v>66134</v>
      </c>
    </row>
    <row r="65890" spans="7:7">
      <c r="G65890" s="162" t="s">
        <v>66135</v>
      </c>
    </row>
    <row r="65891" spans="7:7">
      <c r="G65891" s="162" t="s">
        <v>66136</v>
      </c>
    </row>
    <row r="65892" spans="7:7">
      <c r="G65892" s="162" t="s">
        <v>66137</v>
      </c>
    </row>
    <row r="65893" spans="7:7">
      <c r="G65893" s="162" t="s">
        <v>66138</v>
      </c>
    </row>
    <row r="65894" spans="7:7">
      <c r="G65894" s="162" t="s">
        <v>66139</v>
      </c>
    </row>
    <row r="65895" spans="7:7">
      <c r="G65895" s="162" t="s">
        <v>66140</v>
      </c>
    </row>
    <row r="65896" spans="7:7">
      <c r="G65896" s="162" t="s">
        <v>66141</v>
      </c>
    </row>
    <row r="65897" spans="7:7">
      <c r="G65897" s="162" t="s">
        <v>66142</v>
      </c>
    </row>
    <row r="65898" spans="7:7">
      <c r="G65898" s="162" t="s">
        <v>66143</v>
      </c>
    </row>
    <row r="65899" spans="7:7">
      <c r="G65899" s="162" t="s">
        <v>66144</v>
      </c>
    </row>
    <row r="65900" spans="7:7">
      <c r="G65900" s="162" t="s">
        <v>66145</v>
      </c>
    </row>
    <row r="65901" spans="7:7">
      <c r="G65901" s="162" t="s">
        <v>66146</v>
      </c>
    </row>
    <row r="65902" spans="7:7">
      <c r="G65902" s="162" t="s">
        <v>66147</v>
      </c>
    </row>
    <row r="65903" spans="7:7">
      <c r="G65903" s="162" t="s">
        <v>66148</v>
      </c>
    </row>
    <row r="65904" spans="7:7">
      <c r="G65904" s="162" t="s">
        <v>66149</v>
      </c>
    </row>
    <row r="65905" spans="7:7">
      <c r="G65905" s="162" t="s">
        <v>66150</v>
      </c>
    </row>
    <row r="65906" spans="7:7">
      <c r="G65906" s="162" t="s">
        <v>66151</v>
      </c>
    </row>
    <row r="65907" spans="7:7">
      <c r="G65907" s="162" t="s">
        <v>66152</v>
      </c>
    </row>
    <row r="65908" spans="7:7">
      <c r="G65908" s="162" t="s">
        <v>66153</v>
      </c>
    </row>
    <row r="65909" spans="7:7">
      <c r="G65909" s="162" t="s">
        <v>66154</v>
      </c>
    </row>
    <row r="65910" spans="7:7">
      <c r="G65910" s="162" t="s">
        <v>66155</v>
      </c>
    </row>
    <row r="65911" spans="7:7">
      <c r="G65911" s="162" t="s">
        <v>66156</v>
      </c>
    </row>
    <row r="65912" spans="7:7">
      <c r="G65912" s="162" t="s">
        <v>66157</v>
      </c>
    </row>
    <row r="65913" spans="7:7">
      <c r="G65913" s="162" t="s">
        <v>66158</v>
      </c>
    </row>
    <row r="65914" spans="7:7">
      <c r="G65914" s="162" t="s">
        <v>66159</v>
      </c>
    </row>
    <row r="65915" spans="7:7">
      <c r="G65915" s="162" t="s">
        <v>66160</v>
      </c>
    </row>
    <row r="65916" spans="7:7">
      <c r="G65916" s="162" t="s">
        <v>66161</v>
      </c>
    </row>
    <row r="65917" spans="7:7">
      <c r="G65917" s="162" t="s">
        <v>66162</v>
      </c>
    </row>
    <row r="65918" spans="7:7">
      <c r="G65918" s="162" t="s">
        <v>66163</v>
      </c>
    </row>
    <row r="65919" spans="7:7">
      <c r="G65919" s="162" t="s">
        <v>66164</v>
      </c>
    </row>
    <row r="65920" spans="7:7">
      <c r="G65920" s="162" t="s">
        <v>66165</v>
      </c>
    </row>
    <row r="65921" spans="7:7">
      <c r="G65921" s="162" t="s">
        <v>66166</v>
      </c>
    </row>
    <row r="65922" spans="7:7">
      <c r="G65922" s="162" t="s">
        <v>66167</v>
      </c>
    </row>
    <row r="65923" spans="7:7">
      <c r="G65923" s="162" t="s">
        <v>66168</v>
      </c>
    </row>
    <row r="65924" spans="7:7">
      <c r="G65924" s="162" t="s">
        <v>66169</v>
      </c>
    </row>
    <row r="65925" spans="7:7">
      <c r="G65925" s="162" t="s">
        <v>66170</v>
      </c>
    </row>
    <row r="65926" spans="7:7">
      <c r="G65926" s="162" t="s">
        <v>66171</v>
      </c>
    </row>
    <row r="65927" spans="7:7">
      <c r="G65927" s="162" t="s">
        <v>66172</v>
      </c>
    </row>
    <row r="65928" spans="7:7">
      <c r="G65928" s="162" t="s">
        <v>66173</v>
      </c>
    </row>
    <row r="65929" spans="7:7">
      <c r="G65929" s="162" t="s">
        <v>66174</v>
      </c>
    </row>
    <row r="65930" spans="7:7">
      <c r="G65930" s="162" t="s">
        <v>66175</v>
      </c>
    </row>
    <row r="65931" spans="7:7">
      <c r="G65931" s="162" t="s">
        <v>66176</v>
      </c>
    </row>
    <row r="65932" spans="7:7">
      <c r="G65932" s="162" t="s">
        <v>66177</v>
      </c>
    </row>
    <row r="65933" spans="7:7">
      <c r="G65933" s="162" t="s">
        <v>66178</v>
      </c>
    </row>
    <row r="65934" spans="7:7">
      <c r="G65934" s="162" t="s">
        <v>66179</v>
      </c>
    </row>
    <row r="65935" spans="7:7">
      <c r="G65935" s="162" t="s">
        <v>66180</v>
      </c>
    </row>
    <row r="65936" spans="7:7">
      <c r="G65936" s="162" t="s">
        <v>66181</v>
      </c>
    </row>
    <row r="65937" spans="7:7">
      <c r="G65937" s="162" t="s">
        <v>66182</v>
      </c>
    </row>
    <row r="65938" spans="7:7">
      <c r="G65938" s="162" t="s">
        <v>66183</v>
      </c>
    </row>
    <row r="65939" spans="7:7">
      <c r="G65939" s="162" t="s">
        <v>66184</v>
      </c>
    </row>
    <row r="65940" spans="7:7">
      <c r="G65940" s="162" t="s">
        <v>66185</v>
      </c>
    </row>
    <row r="65941" spans="7:7">
      <c r="G65941" s="162" t="s">
        <v>66186</v>
      </c>
    </row>
    <row r="65942" spans="7:7">
      <c r="G65942" s="162" t="s">
        <v>66187</v>
      </c>
    </row>
    <row r="65943" spans="7:7">
      <c r="G65943" s="162" t="s">
        <v>66188</v>
      </c>
    </row>
    <row r="65944" spans="7:7">
      <c r="G65944" s="162" t="s">
        <v>66189</v>
      </c>
    </row>
    <row r="65945" spans="7:7">
      <c r="G65945" s="162" t="s">
        <v>66190</v>
      </c>
    </row>
    <row r="65946" spans="7:7">
      <c r="G65946" s="162" t="s">
        <v>66191</v>
      </c>
    </row>
    <row r="65947" spans="7:7">
      <c r="G65947" s="162" t="s">
        <v>66192</v>
      </c>
    </row>
    <row r="65948" spans="7:7">
      <c r="G65948" s="162" t="s">
        <v>66193</v>
      </c>
    </row>
    <row r="65949" spans="7:7">
      <c r="G65949" s="162" t="s">
        <v>66194</v>
      </c>
    </row>
    <row r="65950" spans="7:7">
      <c r="G65950" s="162" t="s">
        <v>66195</v>
      </c>
    </row>
    <row r="65951" spans="7:7">
      <c r="G65951" s="162" t="s">
        <v>66196</v>
      </c>
    </row>
    <row r="65952" spans="7:7">
      <c r="G65952" s="162" t="s">
        <v>66197</v>
      </c>
    </row>
    <row r="65953" spans="7:7">
      <c r="G65953" s="162" t="s">
        <v>66198</v>
      </c>
    </row>
    <row r="65954" spans="7:7">
      <c r="G65954" s="162" t="s">
        <v>66199</v>
      </c>
    </row>
    <row r="65955" spans="7:7">
      <c r="G65955" s="162" t="s">
        <v>66200</v>
      </c>
    </row>
    <row r="65956" spans="7:7">
      <c r="G65956" s="162" t="s">
        <v>66201</v>
      </c>
    </row>
    <row r="65957" spans="7:7">
      <c r="G65957" s="162" t="s">
        <v>66202</v>
      </c>
    </row>
    <row r="65958" spans="7:7">
      <c r="G65958" s="162" t="s">
        <v>66203</v>
      </c>
    </row>
    <row r="65959" spans="7:7">
      <c r="G65959" s="162" t="s">
        <v>66204</v>
      </c>
    </row>
    <row r="65960" spans="7:7">
      <c r="G65960" s="162" t="s">
        <v>66205</v>
      </c>
    </row>
    <row r="65961" spans="7:7">
      <c r="G65961" s="162" t="s">
        <v>66206</v>
      </c>
    </row>
    <row r="65962" spans="7:7">
      <c r="G65962" s="162" t="s">
        <v>66207</v>
      </c>
    </row>
    <row r="65963" spans="7:7">
      <c r="G65963" s="162" t="s">
        <v>66208</v>
      </c>
    </row>
    <row r="65964" spans="7:7">
      <c r="G65964" s="162" t="s">
        <v>66209</v>
      </c>
    </row>
    <row r="65965" spans="7:7">
      <c r="G65965" s="162" t="s">
        <v>66210</v>
      </c>
    </row>
    <row r="65966" spans="7:7">
      <c r="G65966" s="162" t="s">
        <v>66211</v>
      </c>
    </row>
    <row r="65967" spans="7:7">
      <c r="G65967" s="162" t="s">
        <v>66212</v>
      </c>
    </row>
    <row r="65968" spans="7:7">
      <c r="G65968" s="162" t="s">
        <v>66213</v>
      </c>
    </row>
    <row r="65969" spans="7:7">
      <c r="G65969" s="162" t="s">
        <v>66214</v>
      </c>
    </row>
    <row r="65970" spans="7:7">
      <c r="G65970" s="162" t="s">
        <v>66215</v>
      </c>
    </row>
    <row r="65971" spans="7:7">
      <c r="G65971" s="162" t="s">
        <v>66216</v>
      </c>
    </row>
    <row r="65972" spans="7:7">
      <c r="G65972" s="162" t="s">
        <v>66217</v>
      </c>
    </row>
    <row r="65973" spans="7:7">
      <c r="G65973" s="162" t="s">
        <v>66218</v>
      </c>
    </row>
    <row r="65974" spans="7:7">
      <c r="G65974" s="162" t="s">
        <v>66219</v>
      </c>
    </row>
    <row r="65975" spans="7:7">
      <c r="G65975" s="162" t="s">
        <v>66220</v>
      </c>
    </row>
    <row r="65976" spans="7:7">
      <c r="G65976" s="162" t="s">
        <v>66221</v>
      </c>
    </row>
    <row r="65977" spans="7:7">
      <c r="G65977" s="162" t="s">
        <v>66222</v>
      </c>
    </row>
    <row r="65978" spans="7:7">
      <c r="G65978" s="162" t="s">
        <v>66223</v>
      </c>
    </row>
    <row r="65979" spans="7:7">
      <c r="G65979" s="162" t="s">
        <v>66224</v>
      </c>
    </row>
    <row r="65980" spans="7:7">
      <c r="G65980" s="162" t="s">
        <v>66225</v>
      </c>
    </row>
    <row r="65981" spans="7:7">
      <c r="G65981" s="162" t="s">
        <v>66226</v>
      </c>
    </row>
    <row r="65982" spans="7:7">
      <c r="G65982" s="162" t="s">
        <v>66227</v>
      </c>
    </row>
    <row r="65983" spans="7:7">
      <c r="G65983" s="162" t="s">
        <v>66228</v>
      </c>
    </row>
    <row r="65984" spans="7:7">
      <c r="G65984" s="162" t="s">
        <v>66229</v>
      </c>
    </row>
    <row r="65985" spans="7:7">
      <c r="G65985" s="162" t="s">
        <v>66230</v>
      </c>
    </row>
    <row r="65986" spans="7:7">
      <c r="G65986" s="162" t="s">
        <v>66231</v>
      </c>
    </row>
    <row r="65987" spans="7:7">
      <c r="G65987" s="162" t="s">
        <v>66232</v>
      </c>
    </row>
    <row r="65988" spans="7:7">
      <c r="G65988" s="162" t="s">
        <v>66233</v>
      </c>
    </row>
    <row r="65989" spans="7:7">
      <c r="G65989" s="162" t="s">
        <v>66234</v>
      </c>
    </row>
    <row r="65990" spans="7:7">
      <c r="G65990" s="162" t="s">
        <v>66235</v>
      </c>
    </row>
    <row r="65991" spans="7:7">
      <c r="G65991" s="162" t="s">
        <v>66236</v>
      </c>
    </row>
    <row r="65992" spans="7:7">
      <c r="G65992" s="162" t="s">
        <v>66237</v>
      </c>
    </row>
    <row r="65993" spans="7:7">
      <c r="G65993" s="162" t="s">
        <v>66238</v>
      </c>
    </row>
    <row r="65994" spans="7:7">
      <c r="G65994" s="162" t="s">
        <v>66239</v>
      </c>
    </row>
    <row r="65995" spans="7:7">
      <c r="G65995" s="162" t="s">
        <v>66240</v>
      </c>
    </row>
    <row r="65996" spans="7:7">
      <c r="G65996" s="162" t="s">
        <v>66241</v>
      </c>
    </row>
    <row r="65997" spans="7:7">
      <c r="G65997" s="162" t="s">
        <v>66242</v>
      </c>
    </row>
    <row r="65998" spans="7:7">
      <c r="G65998" s="162" t="s">
        <v>66243</v>
      </c>
    </row>
    <row r="65999" spans="7:7">
      <c r="G65999" s="162" t="s">
        <v>66244</v>
      </c>
    </row>
    <row r="66000" spans="7:7">
      <c r="G66000" s="162" t="s">
        <v>66245</v>
      </c>
    </row>
    <row r="66001" spans="7:7">
      <c r="G66001" s="162" t="s">
        <v>66246</v>
      </c>
    </row>
    <row r="66002" spans="7:7">
      <c r="G66002" s="162" t="s">
        <v>66247</v>
      </c>
    </row>
    <row r="66003" spans="7:7">
      <c r="G66003" s="162" t="s">
        <v>66248</v>
      </c>
    </row>
    <row r="66004" spans="7:7">
      <c r="G66004" s="162" t="s">
        <v>66249</v>
      </c>
    </row>
    <row r="66005" spans="7:7">
      <c r="G66005" s="162" t="s">
        <v>66250</v>
      </c>
    </row>
    <row r="66006" spans="7:7">
      <c r="G66006" s="162" t="s">
        <v>66251</v>
      </c>
    </row>
    <row r="66007" spans="7:7">
      <c r="G66007" s="162" t="s">
        <v>66252</v>
      </c>
    </row>
    <row r="66008" spans="7:7">
      <c r="G66008" s="162" t="s">
        <v>66253</v>
      </c>
    </row>
    <row r="66009" spans="7:7">
      <c r="G66009" s="162" t="s">
        <v>66254</v>
      </c>
    </row>
    <row r="66010" spans="7:7">
      <c r="G66010" s="162" t="s">
        <v>66255</v>
      </c>
    </row>
    <row r="66011" spans="7:7">
      <c r="G66011" s="162" t="s">
        <v>66256</v>
      </c>
    </row>
    <row r="66012" spans="7:7">
      <c r="G66012" s="162" t="s">
        <v>66257</v>
      </c>
    </row>
    <row r="66013" spans="7:7">
      <c r="G66013" s="162" t="s">
        <v>66258</v>
      </c>
    </row>
    <row r="66014" spans="7:7">
      <c r="G66014" s="162" t="s">
        <v>66259</v>
      </c>
    </row>
    <row r="66015" spans="7:7">
      <c r="G66015" s="162" t="s">
        <v>66260</v>
      </c>
    </row>
    <row r="66016" spans="7:7">
      <c r="G66016" s="162" t="s">
        <v>66261</v>
      </c>
    </row>
    <row r="66017" spans="7:7">
      <c r="G66017" s="162" t="s">
        <v>66262</v>
      </c>
    </row>
    <row r="66018" spans="7:7">
      <c r="G66018" s="162" t="s">
        <v>66263</v>
      </c>
    </row>
    <row r="66019" spans="7:7">
      <c r="G66019" s="162" t="s">
        <v>66264</v>
      </c>
    </row>
    <row r="66020" spans="7:7">
      <c r="G66020" s="162" t="s">
        <v>66265</v>
      </c>
    </row>
    <row r="66021" spans="7:7">
      <c r="G66021" s="162" t="s">
        <v>66266</v>
      </c>
    </row>
    <row r="66022" spans="7:7">
      <c r="G66022" s="162" t="s">
        <v>66267</v>
      </c>
    </row>
    <row r="66023" spans="7:7">
      <c r="G66023" s="162" t="s">
        <v>66268</v>
      </c>
    </row>
    <row r="66024" spans="7:7">
      <c r="G66024" s="162" t="s">
        <v>66269</v>
      </c>
    </row>
    <row r="66025" spans="7:7">
      <c r="G66025" s="162" t="s">
        <v>66270</v>
      </c>
    </row>
    <row r="66026" spans="7:7">
      <c r="G66026" s="162" t="s">
        <v>66271</v>
      </c>
    </row>
    <row r="66027" spans="7:7">
      <c r="G66027" s="162" t="s">
        <v>66272</v>
      </c>
    </row>
    <row r="66028" spans="7:7">
      <c r="G66028" s="162" t="s">
        <v>66273</v>
      </c>
    </row>
    <row r="66029" spans="7:7">
      <c r="G66029" s="162" t="s">
        <v>66274</v>
      </c>
    </row>
    <row r="66030" spans="7:7">
      <c r="G66030" s="162" t="s">
        <v>66275</v>
      </c>
    </row>
    <row r="66031" spans="7:7">
      <c r="G66031" s="162" t="s">
        <v>66276</v>
      </c>
    </row>
    <row r="66032" spans="7:7">
      <c r="G66032" s="162" t="s">
        <v>66277</v>
      </c>
    </row>
    <row r="66033" spans="7:7">
      <c r="G66033" s="162" t="s">
        <v>66278</v>
      </c>
    </row>
    <row r="66034" spans="7:7">
      <c r="G66034" s="162" t="s">
        <v>66279</v>
      </c>
    </row>
    <row r="66035" spans="7:7">
      <c r="G66035" s="162" t="s">
        <v>66280</v>
      </c>
    </row>
    <row r="66036" spans="7:7">
      <c r="G66036" s="162" t="s">
        <v>66281</v>
      </c>
    </row>
    <row r="66037" spans="7:7">
      <c r="G66037" s="162" t="s">
        <v>66282</v>
      </c>
    </row>
    <row r="66038" spans="7:7">
      <c r="G66038" s="162" t="s">
        <v>66283</v>
      </c>
    </row>
    <row r="66039" spans="7:7">
      <c r="G66039" s="162" t="s">
        <v>66284</v>
      </c>
    </row>
    <row r="66040" spans="7:7">
      <c r="G66040" s="162" t="s">
        <v>66285</v>
      </c>
    </row>
    <row r="66041" spans="7:7">
      <c r="G66041" s="162" t="s">
        <v>66286</v>
      </c>
    </row>
    <row r="66042" spans="7:7">
      <c r="G66042" s="162" t="s">
        <v>66287</v>
      </c>
    </row>
    <row r="66043" spans="7:7">
      <c r="G66043" s="162" t="s">
        <v>66288</v>
      </c>
    </row>
    <row r="66044" spans="7:7">
      <c r="G66044" s="162" t="s">
        <v>66289</v>
      </c>
    </row>
    <row r="66045" spans="7:7">
      <c r="G66045" s="162" t="s">
        <v>66290</v>
      </c>
    </row>
    <row r="66046" spans="7:7">
      <c r="G66046" s="162" t="s">
        <v>66291</v>
      </c>
    </row>
    <row r="66047" spans="7:7">
      <c r="G66047" s="162" t="s">
        <v>66292</v>
      </c>
    </row>
    <row r="66048" spans="7:7">
      <c r="G66048" s="162" t="s">
        <v>66293</v>
      </c>
    </row>
    <row r="66049" spans="7:7">
      <c r="G66049" s="162" t="s">
        <v>66294</v>
      </c>
    </row>
    <row r="66050" spans="7:7">
      <c r="G66050" s="162" t="s">
        <v>66295</v>
      </c>
    </row>
    <row r="66051" spans="7:7">
      <c r="G66051" s="162" t="s">
        <v>66296</v>
      </c>
    </row>
    <row r="66052" spans="7:7">
      <c r="G66052" s="162" t="s">
        <v>66297</v>
      </c>
    </row>
    <row r="66053" spans="7:7">
      <c r="G66053" s="162" t="s">
        <v>66298</v>
      </c>
    </row>
    <row r="66054" spans="7:7">
      <c r="G66054" s="162" t="s">
        <v>66299</v>
      </c>
    </row>
    <row r="66055" spans="7:7">
      <c r="G66055" s="162" t="s">
        <v>66300</v>
      </c>
    </row>
    <row r="66056" spans="7:7">
      <c r="G66056" s="162" t="s">
        <v>66301</v>
      </c>
    </row>
    <row r="66057" spans="7:7">
      <c r="G66057" s="162" t="s">
        <v>66302</v>
      </c>
    </row>
    <row r="66058" spans="7:7">
      <c r="G66058" s="162" t="s">
        <v>66303</v>
      </c>
    </row>
    <row r="66059" spans="7:7">
      <c r="G66059" s="162" t="s">
        <v>66304</v>
      </c>
    </row>
    <row r="66060" spans="7:7">
      <c r="G66060" s="162" t="s">
        <v>66305</v>
      </c>
    </row>
    <row r="66061" spans="7:7">
      <c r="G66061" s="162" t="s">
        <v>66306</v>
      </c>
    </row>
    <row r="66062" spans="7:7">
      <c r="G66062" s="162" t="s">
        <v>66307</v>
      </c>
    </row>
    <row r="66063" spans="7:7">
      <c r="G66063" s="162" t="s">
        <v>66308</v>
      </c>
    </row>
    <row r="66064" spans="7:7">
      <c r="G66064" s="162" t="s">
        <v>66309</v>
      </c>
    </row>
    <row r="66065" spans="7:7">
      <c r="G66065" s="162" t="s">
        <v>66310</v>
      </c>
    </row>
    <row r="66066" spans="7:7">
      <c r="G66066" s="162" t="s">
        <v>66311</v>
      </c>
    </row>
    <row r="66067" spans="7:7">
      <c r="G66067" s="162" t="s">
        <v>66312</v>
      </c>
    </row>
    <row r="66068" spans="7:7">
      <c r="G66068" s="162" t="s">
        <v>66313</v>
      </c>
    </row>
    <row r="66069" spans="7:7">
      <c r="G66069" s="162" t="s">
        <v>66314</v>
      </c>
    </row>
    <row r="66070" spans="7:7">
      <c r="G66070" s="162" t="s">
        <v>66315</v>
      </c>
    </row>
    <row r="66071" spans="7:7">
      <c r="G66071" s="162" t="s">
        <v>66316</v>
      </c>
    </row>
    <row r="66072" spans="7:7">
      <c r="G66072" s="162" t="s">
        <v>66317</v>
      </c>
    </row>
    <row r="66073" spans="7:7">
      <c r="G66073" s="162" t="s">
        <v>66318</v>
      </c>
    </row>
    <row r="66074" spans="7:7">
      <c r="G66074" s="162" t="s">
        <v>66319</v>
      </c>
    </row>
    <row r="66075" spans="7:7">
      <c r="G66075" s="162" t="s">
        <v>66320</v>
      </c>
    </row>
    <row r="66076" spans="7:7">
      <c r="G66076" s="162" t="s">
        <v>66321</v>
      </c>
    </row>
    <row r="66077" spans="7:7">
      <c r="G66077" s="162" t="s">
        <v>66322</v>
      </c>
    </row>
    <row r="66078" spans="7:7">
      <c r="G66078" s="162" t="s">
        <v>66323</v>
      </c>
    </row>
    <row r="66079" spans="7:7">
      <c r="G66079" s="162" t="s">
        <v>66324</v>
      </c>
    </row>
    <row r="66080" spans="7:7">
      <c r="G66080" s="162" t="s">
        <v>66325</v>
      </c>
    </row>
    <row r="66081" spans="7:7">
      <c r="G66081" s="162" t="s">
        <v>66326</v>
      </c>
    </row>
    <row r="66082" spans="7:7">
      <c r="G66082" s="162" t="s">
        <v>66327</v>
      </c>
    </row>
    <row r="66083" spans="7:7">
      <c r="G66083" s="162" t="s">
        <v>66328</v>
      </c>
    </row>
    <row r="66084" spans="7:7">
      <c r="G66084" s="162" t="s">
        <v>66329</v>
      </c>
    </row>
    <row r="66085" spans="7:7">
      <c r="G66085" s="162" t="s">
        <v>66330</v>
      </c>
    </row>
    <row r="66086" spans="7:7">
      <c r="G66086" s="162" t="s">
        <v>66331</v>
      </c>
    </row>
    <row r="66087" spans="7:7">
      <c r="G66087" s="162" t="s">
        <v>66332</v>
      </c>
    </row>
    <row r="66088" spans="7:7">
      <c r="G66088" s="162" t="s">
        <v>66333</v>
      </c>
    </row>
    <row r="66089" spans="7:7">
      <c r="G66089" s="162" t="s">
        <v>66334</v>
      </c>
    </row>
    <row r="66090" spans="7:7">
      <c r="G66090" s="162" t="s">
        <v>66335</v>
      </c>
    </row>
    <row r="66091" spans="7:7">
      <c r="G66091" s="162" t="s">
        <v>66336</v>
      </c>
    </row>
    <row r="66092" spans="7:7">
      <c r="G66092" s="162" t="s">
        <v>66337</v>
      </c>
    </row>
    <row r="66093" spans="7:7">
      <c r="G66093" s="162" t="s">
        <v>66338</v>
      </c>
    </row>
    <row r="66094" spans="7:7">
      <c r="G66094" s="162" t="s">
        <v>66339</v>
      </c>
    </row>
    <row r="66095" spans="7:7">
      <c r="G66095" s="162" t="s">
        <v>66340</v>
      </c>
    </row>
    <row r="66096" spans="7:7">
      <c r="G66096" s="162" t="s">
        <v>66341</v>
      </c>
    </row>
    <row r="66097" spans="7:7">
      <c r="G66097" s="162" t="s">
        <v>66342</v>
      </c>
    </row>
    <row r="66098" spans="7:7">
      <c r="G66098" s="162" t="s">
        <v>66343</v>
      </c>
    </row>
    <row r="66099" spans="7:7">
      <c r="G66099" s="162" t="s">
        <v>66344</v>
      </c>
    </row>
    <row r="66100" spans="7:7">
      <c r="G66100" s="162" t="s">
        <v>66345</v>
      </c>
    </row>
    <row r="66101" spans="7:7">
      <c r="G66101" s="162" t="s">
        <v>66346</v>
      </c>
    </row>
    <row r="66102" spans="7:7">
      <c r="G66102" s="162" t="s">
        <v>66347</v>
      </c>
    </row>
    <row r="66103" spans="7:7">
      <c r="G66103" s="162" t="s">
        <v>66348</v>
      </c>
    </row>
    <row r="66104" spans="7:7">
      <c r="G66104" s="162" t="s">
        <v>66349</v>
      </c>
    </row>
    <row r="66105" spans="7:7">
      <c r="G66105" s="162" t="s">
        <v>66350</v>
      </c>
    </row>
    <row r="66106" spans="7:7">
      <c r="G66106" s="162" t="s">
        <v>66351</v>
      </c>
    </row>
    <row r="66107" spans="7:7">
      <c r="G66107" s="162" t="s">
        <v>66352</v>
      </c>
    </row>
    <row r="66108" spans="7:7">
      <c r="G66108" s="162" t="s">
        <v>66353</v>
      </c>
    </row>
    <row r="66109" spans="7:7">
      <c r="G66109" s="162" t="s">
        <v>66354</v>
      </c>
    </row>
    <row r="66110" spans="7:7">
      <c r="G66110" s="162" t="s">
        <v>66355</v>
      </c>
    </row>
    <row r="66111" spans="7:7">
      <c r="G66111" s="162" t="s">
        <v>66356</v>
      </c>
    </row>
    <row r="66112" spans="7:7">
      <c r="G66112" s="162" t="s">
        <v>66357</v>
      </c>
    </row>
    <row r="66113" spans="7:7">
      <c r="G66113" s="162" t="s">
        <v>66358</v>
      </c>
    </row>
    <row r="66114" spans="7:7">
      <c r="G66114" s="162" t="s">
        <v>66359</v>
      </c>
    </row>
    <row r="66115" spans="7:7">
      <c r="G66115" s="162" t="s">
        <v>66360</v>
      </c>
    </row>
    <row r="66116" spans="7:7">
      <c r="G66116" s="162" t="s">
        <v>66361</v>
      </c>
    </row>
    <row r="66117" spans="7:7">
      <c r="G66117" s="162" t="s">
        <v>66362</v>
      </c>
    </row>
    <row r="66118" spans="7:7">
      <c r="G66118" s="162" t="s">
        <v>66363</v>
      </c>
    </row>
    <row r="66119" spans="7:7">
      <c r="G66119" s="162" t="s">
        <v>66364</v>
      </c>
    </row>
    <row r="66120" spans="7:7">
      <c r="G66120" s="162" t="s">
        <v>66365</v>
      </c>
    </row>
    <row r="66121" spans="7:7">
      <c r="G66121" s="162" t="s">
        <v>66366</v>
      </c>
    </row>
    <row r="66122" spans="7:7">
      <c r="G66122" s="162" t="s">
        <v>66367</v>
      </c>
    </row>
    <row r="66123" spans="7:7">
      <c r="G66123" s="162" t="s">
        <v>66368</v>
      </c>
    </row>
    <row r="66124" spans="7:7">
      <c r="G66124" s="162" t="s">
        <v>66369</v>
      </c>
    </row>
    <row r="66125" spans="7:7">
      <c r="G66125" s="162" t="s">
        <v>66370</v>
      </c>
    </row>
    <row r="66126" spans="7:7">
      <c r="G66126" s="162" t="s">
        <v>66371</v>
      </c>
    </row>
    <row r="66127" spans="7:7">
      <c r="G66127" s="162" t="s">
        <v>66372</v>
      </c>
    </row>
    <row r="66128" spans="7:7">
      <c r="G66128" s="162" t="s">
        <v>66373</v>
      </c>
    </row>
    <row r="66129" spans="7:7">
      <c r="G66129" s="162" t="s">
        <v>66374</v>
      </c>
    </row>
    <row r="66130" spans="7:7">
      <c r="G66130" s="162" t="s">
        <v>66375</v>
      </c>
    </row>
    <row r="66131" spans="7:7">
      <c r="G66131" s="162" t="s">
        <v>66376</v>
      </c>
    </row>
    <row r="66132" spans="7:7">
      <c r="G66132" s="162" t="s">
        <v>66377</v>
      </c>
    </row>
    <row r="66133" spans="7:7">
      <c r="G66133" s="162" t="s">
        <v>66378</v>
      </c>
    </row>
    <row r="66134" spans="7:7">
      <c r="G66134" s="162" t="s">
        <v>66379</v>
      </c>
    </row>
    <row r="66135" spans="7:7">
      <c r="G66135" s="162" t="s">
        <v>66380</v>
      </c>
    </row>
    <row r="66136" spans="7:7">
      <c r="G66136" s="162" t="s">
        <v>66381</v>
      </c>
    </row>
    <row r="66137" spans="7:7">
      <c r="G66137" s="162" t="s">
        <v>66382</v>
      </c>
    </row>
    <row r="66138" spans="7:7">
      <c r="G66138" s="162" t="s">
        <v>66383</v>
      </c>
    </row>
    <row r="66139" spans="7:7">
      <c r="G66139" s="162" t="s">
        <v>66384</v>
      </c>
    </row>
    <row r="66140" spans="7:7">
      <c r="G66140" s="162" t="s">
        <v>66385</v>
      </c>
    </row>
    <row r="66141" spans="7:7">
      <c r="G66141" s="162" t="s">
        <v>66386</v>
      </c>
    </row>
    <row r="66142" spans="7:7">
      <c r="G66142" s="162" t="s">
        <v>66387</v>
      </c>
    </row>
    <row r="66143" spans="7:7">
      <c r="G66143" s="162" t="s">
        <v>66388</v>
      </c>
    </row>
    <row r="66144" spans="7:7">
      <c r="G66144" s="162" t="s">
        <v>66389</v>
      </c>
    </row>
    <row r="66145" spans="7:7">
      <c r="G66145" s="162" t="s">
        <v>66390</v>
      </c>
    </row>
    <row r="66146" spans="7:7">
      <c r="G66146" s="162" t="s">
        <v>66391</v>
      </c>
    </row>
    <row r="66147" spans="7:7">
      <c r="G66147" s="162" t="s">
        <v>66392</v>
      </c>
    </row>
    <row r="66148" spans="7:7">
      <c r="G66148" s="162" t="s">
        <v>66393</v>
      </c>
    </row>
    <row r="66149" spans="7:7">
      <c r="G66149" s="162" t="s">
        <v>66394</v>
      </c>
    </row>
    <row r="66150" spans="7:7">
      <c r="G66150" s="162" t="s">
        <v>66395</v>
      </c>
    </row>
    <row r="66151" spans="7:7">
      <c r="G66151" s="162" t="s">
        <v>66396</v>
      </c>
    </row>
    <row r="66152" spans="7:7">
      <c r="G66152" s="162" t="s">
        <v>66397</v>
      </c>
    </row>
    <row r="66153" spans="7:7">
      <c r="G66153" s="162" t="s">
        <v>66398</v>
      </c>
    </row>
    <row r="66154" spans="7:7">
      <c r="G66154" s="162" t="s">
        <v>66399</v>
      </c>
    </row>
    <row r="66155" spans="7:7">
      <c r="G66155" s="162" t="s">
        <v>66400</v>
      </c>
    </row>
    <row r="66156" spans="7:7">
      <c r="G66156" s="162" t="s">
        <v>66401</v>
      </c>
    </row>
    <row r="66157" spans="7:7">
      <c r="G66157" s="162" t="s">
        <v>66402</v>
      </c>
    </row>
    <row r="66158" spans="7:7">
      <c r="G66158" s="162" t="s">
        <v>66403</v>
      </c>
    </row>
    <row r="66159" spans="7:7">
      <c r="G66159" s="162" t="s">
        <v>66404</v>
      </c>
    </row>
    <row r="66160" spans="7:7">
      <c r="G66160" s="162" t="s">
        <v>66405</v>
      </c>
    </row>
    <row r="66161" spans="7:7">
      <c r="G66161" s="162" t="s">
        <v>66406</v>
      </c>
    </row>
    <row r="66162" spans="7:7">
      <c r="G66162" s="162" t="s">
        <v>66407</v>
      </c>
    </row>
    <row r="66163" spans="7:7">
      <c r="G66163" s="162" t="s">
        <v>66408</v>
      </c>
    </row>
    <row r="66164" spans="7:7">
      <c r="G66164" s="162" t="s">
        <v>66409</v>
      </c>
    </row>
    <row r="66165" spans="7:7">
      <c r="G66165" s="162" t="s">
        <v>66410</v>
      </c>
    </row>
    <row r="66166" spans="7:7">
      <c r="G66166" s="162" t="s">
        <v>66411</v>
      </c>
    </row>
    <row r="66167" spans="7:7">
      <c r="G66167" s="162" t="s">
        <v>66412</v>
      </c>
    </row>
    <row r="66168" spans="7:7">
      <c r="G66168" s="162" t="s">
        <v>66413</v>
      </c>
    </row>
    <row r="66169" spans="7:7">
      <c r="G66169" s="162" t="s">
        <v>66414</v>
      </c>
    </row>
    <row r="66170" spans="7:7">
      <c r="G66170" s="162" t="s">
        <v>66415</v>
      </c>
    </row>
    <row r="66171" spans="7:7">
      <c r="G66171" s="162" t="s">
        <v>66416</v>
      </c>
    </row>
    <row r="66172" spans="7:7">
      <c r="G66172" s="162" t="s">
        <v>66417</v>
      </c>
    </row>
    <row r="66173" spans="7:7">
      <c r="G66173" s="162" t="s">
        <v>66418</v>
      </c>
    </row>
    <row r="66174" spans="7:7">
      <c r="G66174" s="162" t="s">
        <v>66419</v>
      </c>
    </row>
    <row r="66175" spans="7:7">
      <c r="G66175" s="162" t="s">
        <v>66420</v>
      </c>
    </row>
    <row r="66176" spans="7:7">
      <c r="G66176" s="162" t="s">
        <v>66421</v>
      </c>
    </row>
    <row r="66177" spans="7:7">
      <c r="G66177" s="162" t="s">
        <v>66422</v>
      </c>
    </row>
    <row r="66178" spans="7:7">
      <c r="G66178" s="162" t="s">
        <v>66423</v>
      </c>
    </row>
    <row r="66179" spans="7:7">
      <c r="G66179" s="162" t="s">
        <v>66424</v>
      </c>
    </row>
    <row r="66180" spans="7:7">
      <c r="G66180" s="162" t="s">
        <v>66425</v>
      </c>
    </row>
    <row r="66181" spans="7:7">
      <c r="G66181" s="162" t="s">
        <v>66426</v>
      </c>
    </row>
    <row r="66182" spans="7:7">
      <c r="G66182" s="162" t="s">
        <v>66427</v>
      </c>
    </row>
    <row r="66183" spans="7:7">
      <c r="G66183" s="162" t="s">
        <v>66428</v>
      </c>
    </row>
    <row r="66184" spans="7:7">
      <c r="G66184" s="162" t="s">
        <v>66429</v>
      </c>
    </row>
    <row r="66185" spans="7:7">
      <c r="G66185" s="162" t="s">
        <v>66430</v>
      </c>
    </row>
    <row r="66186" spans="7:7">
      <c r="G66186" s="162" t="s">
        <v>66431</v>
      </c>
    </row>
    <row r="66187" spans="7:7">
      <c r="G66187" s="162" t="s">
        <v>66432</v>
      </c>
    </row>
    <row r="66188" spans="7:7">
      <c r="G66188" s="162" t="s">
        <v>66433</v>
      </c>
    </row>
    <row r="66189" spans="7:7">
      <c r="G66189" s="162" t="s">
        <v>66434</v>
      </c>
    </row>
    <row r="66190" spans="7:7">
      <c r="G66190" s="162" t="s">
        <v>66435</v>
      </c>
    </row>
    <row r="66191" spans="7:7">
      <c r="G66191" s="162" t="s">
        <v>66436</v>
      </c>
    </row>
    <row r="66192" spans="7:7">
      <c r="G66192" s="162" t="s">
        <v>66437</v>
      </c>
    </row>
    <row r="66193" spans="7:7">
      <c r="G66193" s="162" t="s">
        <v>66438</v>
      </c>
    </row>
    <row r="66194" spans="7:7">
      <c r="G66194" s="162" t="s">
        <v>66439</v>
      </c>
    </row>
    <row r="66195" spans="7:7">
      <c r="G66195" s="162" t="s">
        <v>66440</v>
      </c>
    </row>
    <row r="66196" spans="7:7">
      <c r="G66196" s="162" t="s">
        <v>66441</v>
      </c>
    </row>
    <row r="66197" spans="7:7">
      <c r="G66197" s="162" t="s">
        <v>66442</v>
      </c>
    </row>
    <row r="66198" spans="7:7">
      <c r="G66198" s="162" t="s">
        <v>66443</v>
      </c>
    </row>
    <row r="66199" spans="7:7">
      <c r="G66199" s="162" t="s">
        <v>66444</v>
      </c>
    </row>
    <row r="66200" spans="7:7">
      <c r="G66200" s="162" t="s">
        <v>66445</v>
      </c>
    </row>
    <row r="66201" spans="7:7">
      <c r="G66201" s="162" t="s">
        <v>66446</v>
      </c>
    </row>
    <row r="66202" spans="7:7">
      <c r="G66202" s="162" t="s">
        <v>66447</v>
      </c>
    </row>
    <row r="66203" spans="7:7">
      <c r="G66203" s="162" t="s">
        <v>66448</v>
      </c>
    </row>
    <row r="66204" spans="7:7">
      <c r="G66204" s="162" t="s">
        <v>66449</v>
      </c>
    </row>
    <row r="66205" spans="7:7">
      <c r="G66205" s="162" t="s">
        <v>66450</v>
      </c>
    </row>
    <row r="66206" spans="7:7">
      <c r="G66206" s="162" t="s">
        <v>66451</v>
      </c>
    </row>
    <row r="66207" spans="7:7">
      <c r="G66207" s="162" t="s">
        <v>66452</v>
      </c>
    </row>
    <row r="66208" spans="7:7">
      <c r="G66208" s="162" t="s">
        <v>66453</v>
      </c>
    </row>
    <row r="66209" spans="7:7">
      <c r="G66209" s="162" t="s">
        <v>66454</v>
      </c>
    </row>
    <row r="66210" spans="7:7">
      <c r="G66210" s="162" t="s">
        <v>66455</v>
      </c>
    </row>
    <row r="66211" spans="7:7">
      <c r="G66211" s="162" t="s">
        <v>66456</v>
      </c>
    </row>
    <row r="66212" spans="7:7">
      <c r="G66212" s="162" t="s">
        <v>66457</v>
      </c>
    </row>
    <row r="66213" spans="7:7">
      <c r="G66213" s="162" t="s">
        <v>66458</v>
      </c>
    </row>
    <row r="66214" spans="7:7">
      <c r="G66214" s="162" t="s">
        <v>66459</v>
      </c>
    </row>
    <row r="66215" spans="7:7">
      <c r="G66215" s="162" t="s">
        <v>66460</v>
      </c>
    </row>
    <row r="66216" spans="7:7">
      <c r="G66216" s="162" t="s">
        <v>66461</v>
      </c>
    </row>
    <row r="66217" spans="7:7">
      <c r="G66217" s="162" t="s">
        <v>66462</v>
      </c>
    </row>
    <row r="66218" spans="7:7">
      <c r="G66218" s="162" t="s">
        <v>66463</v>
      </c>
    </row>
    <row r="66219" spans="7:7">
      <c r="G66219" s="162" t="s">
        <v>66464</v>
      </c>
    </row>
    <row r="66220" spans="7:7">
      <c r="G66220" s="162" t="s">
        <v>66465</v>
      </c>
    </row>
    <row r="66221" spans="7:7">
      <c r="G66221" s="162" t="s">
        <v>66466</v>
      </c>
    </row>
    <row r="66222" spans="7:7">
      <c r="G66222" s="162" t="s">
        <v>66467</v>
      </c>
    </row>
    <row r="66223" spans="7:7">
      <c r="G66223" s="162" t="s">
        <v>66468</v>
      </c>
    </row>
    <row r="66224" spans="7:7">
      <c r="G66224" s="162" t="s">
        <v>66469</v>
      </c>
    </row>
    <row r="66225" spans="7:7">
      <c r="G66225" s="162" t="s">
        <v>66470</v>
      </c>
    </row>
    <row r="66226" spans="7:7">
      <c r="G66226" s="162" t="s">
        <v>66471</v>
      </c>
    </row>
    <row r="66227" spans="7:7">
      <c r="G66227" s="162" t="s">
        <v>66472</v>
      </c>
    </row>
    <row r="66228" spans="7:7">
      <c r="G66228" s="162" t="s">
        <v>66473</v>
      </c>
    </row>
    <row r="66229" spans="7:7">
      <c r="G66229" s="162" t="s">
        <v>66474</v>
      </c>
    </row>
    <row r="66230" spans="7:7">
      <c r="G66230" s="162" t="s">
        <v>66475</v>
      </c>
    </row>
    <row r="66231" spans="7:7">
      <c r="G66231" s="162" t="s">
        <v>66476</v>
      </c>
    </row>
    <row r="66232" spans="7:7">
      <c r="G66232" s="162" t="s">
        <v>66477</v>
      </c>
    </row>
    <row r="66233" spans="7:7">
      <c r="G66233" s="162" t="s">
        <v>66478</v>
      </c>
    </row>
    <row r="66234" spans="7:7">
      <c r="G66234" s="162" t="s">
        <v>66479</v>
      </c>
    </row>
    <row r="66235" spans="7:7">
      <c r="G66235" s="162" t="s">
        <v>66480</v>
      </c>
    </row>
    <row r="66236" spans="7:7">
      <c r="G66236" s="162" t="s">
        <v>66481</v>
      </c>
    </row>
    <row r="66237" spans="7:7">
      <c r="G66237" s="162" t="s">
        <v>66482</v>
      </c>
    </row>
    <row r="66238" spans="7:7">
      <c r="G66238" s="162" t="s">
        <v>66483</v>
      </c>
    </row>
    <row r="66239" spans="7:7">
      <c r="G66239" s="162" t="s">
        <v>66484</v>
      </c>
    </row>
    <row r="66240" spans="7:7">
      <c r="G66240" s="162" t="s">
        <v>66485</v>
      </c>
    </row>
    <row r="66241" spans="7:7">
      <c r="G66241" s="162" t="s">
        <v>66486</v>
      </c>
    </row>
    <row r="66242" spans="7:7">
      <c r="G66242" s="162" t="s">
        <v>66487</v>
      </c>
    </row>
    <row r="66243" spans="7:7">
      <c r="G66243" s="162" t="s">
        <v>66488</v>
      </c>
    </row>
    <row r="66244" spans="7:7">
      <c r="G66244" s="162" t="s">
        <v>66489</v>
      </c>
    </row>
    <row r="66245" spans="7:7">
      <c r="G66245" s="162" t="s">
        <v>66490</v>
      </c>
    </row>
    <row r="66246" spans="7:7">
      <c r="G66246" s="162" t="s">
        <v>66491</v>
      </c>
    </row>
    <row r="66247" spans="7:7">
      <c r="G66247" s="162" t="s">
        <v>66492</v>
      </c>
    </row>
    <row r="66248" spans="7:7">
      <c r="G66248" s="162" t="s">
        <v>66493</v>
      </c>
    </row>
    <row r="66249" spans="7:7">
      <c r="G66249" s="162" t="s">
        <v>66494</v>
      </c>
    </row>
    <row r="66250" spans="7:7">
      <c r="G66250" s="162" t="s">
        <v>66495</v>
      </c>
    </row>
    <row r="66251" spans="7:7">
      <c r="G66251" s="162" t="s">
        <v>66496</v>
      </c>
    </row>
    <row r="66252" spans="7:7">
      <c r="G66252" s="162" t="s">
        <v>66497</v>
      </c>
    </row>
    <row r="66253" spans="7:7">
      <c r="G66253" s="162" t="s">
        <v>66498</v>
      </c>
    </row>
    <row r="66254" spans="7:7">
      <c r="G66254" s="162" t="s">
        <v>66499</v>
      </c>
    </row>
    <row r="66255" spans="7:7">
      <c r="G66255" s="162" t="s">
        <v>66500</v>
      </c>
    </row>
    <row r="66256" spans="7:7">
      <c r="G66256" s="162" t="s">
        <v>66501</v>
      </c>
    </row>
    <row r="66257" spans="7:7">
      <c r="G66257" s="162" t="s">
        <v>66502</v>
      </c>
    </row>
    <row r="66258" spans="7:7">
      <c r="G66258" s="162" t="s">
        <v>66503</v>
      </c>
    </row>
    <row r="66259" spans="7:7">
      <c r="G66259" s="162" t="s">
        <v>66504</v>
      </c>
    </row>
    <row r="66260" spans="7:7">
      <c r="G66260" s="162" t="s">
        <v>66505</v>
      </c>
    </row>
    <row r="66261" spans="7:7">
      <c r="G66261" s="162" t="s">
        <v>66506</v>
      </c>
    </row>
    <row r="66262" spans="7:7">
      <c r="G66262" s="162" t="s">
        <v>66507</v>
      </c>
    </row>
    <row r="66263" spans="7:7">
      <c r="G66263" s="162" t="s">
        <v>66508</v>
      </c>
    </row>
    <row r="66264" spans="7:7">
      <c r="G66264" s="162" t="s">
        <v>66509</v>
      </c>
    </row>
    <row r="66265" spans="7:7">
      <c r="G66265" s="162" t="s">
        <v>66510</v>
      </c>
    </row>
    <row r="66266" spans="7:7">
      <c r="G66266" s="162" t="s">
        <v>66511</v>
      </c>
    </row>
    <row r="66267" spans="7:7">
      <c r="G66267" s="162" t="s">
        <v>66512</v>
      </c>
    </row>
    <row r="66268" spans="7:7">
      <c r="G66268" s="162" t="s">
        <v>66513</v>
      </c>
    </row>
    <row r="66269" spans="7:7">
      <c r="G66269" s="162" t="s">
        <v>66514</v>
      </c>
    </row>
    <row r="66270" spans="7:7">
      <c r="G66270" s="162" t="s">
        <v>66515</v>
      </c>
    </row>
    <row r="66271" spans="7:7">
      <c r="G66271" s="162" t="s">
        <v>66516</v>
      </c>
    </row>
    <row r="66272" spans="7:7">
      <c r="G66272" s="162" t="s">
        <v>66517</v>
      </c>
    </row>
    <row r="66273" spans="7:7">
      <c r="G66273" s="162" t="s">
        <v>66518</v>
      </c>
    </row>
    <row r="66274" spans="7:7">
      <c r="G66274" s="162" t="s">
        <v>66519</v>
      </c>
    </row>
    <row r="66275" spans="7:7">
      <c r="G66275" s="162" t="s">
        <v>66520</v>
      </c>
    </row>
    <row r="66276" spans="7:7">
      <c r="G66276" s="162" t="s">
        <v>66521</v>
      </c>
    </row>
    <row r="66277" spans="7:7">
      <c r="G66277" s="162" t="s">
        <v>66522</v>
      </c>
    </row>
    <row r="66278" spans="7:7">
      <c r="G66278" s="162" t="s">
        <v>66523</v>
      </c>
    </row>
    <row r="66279" spans="7:7">
      <c r="G66279" s="162" t="s">
        <v>66524</v>
      </c>
    </row>
    <row r="66280" spans="7:7">
      <c r="G66280" s="162" t="s">
        <v>66525</v>
      </c>
    </row>
    <row r="66281" spans="7:7">
      <c r="G66281" s="162" t="s">
        <v>66526</v>
      </c>
    </row>
    <row r="66282" spans="7:7">
      <c r="G66282" s="162" t="s">
        <v>66527</v>
      </c>
    </row>
    <row r="66283" spans="7:7">
      <c r="G66283" s="162" t="s">
        <v>66528</v>
      </c>
    </row>
    <row r="66284" spans="7:7">
      <c r="G66284" s="162" t="s">
        <v>66529</v>
      </c>
    </row>
    <row r="66285" spans="7:7">
      <c r="G66285" s="162" t="s">
        <v>66530</v>
      </c>
    </row>
    <row r="66286" spans="7:7">
      <c r="G66286" s="162" t="s">
        <v>66531</v>
      </c>
    </row>
    <row r="66287" spans="7:7">
      <c r="G66287" s="162" t="s">
        <v>66532</v>
      </c>
    </row>
    <row r="66288" spans="7:7">
      <c r="G66288" s="162" t="s">
        <v>66533</v>
      </c>
    </row>
    <row r="66289" spans="7:7">
      <c r="G66289" s="162" t="s">
        <v>66534</v>
      </c>
    </row>
    <row r="66290" spans="7:7">
      <c r="G66290" s="162" t="s">
        <v>66535</v>
      </c>
    </row>
    <row r="66291" spans="7:7">
      <c r="G66291" s="162" t="s">
        <v>66536</v>
      </c>
    </row>
    <row r="66292" spans="7:7">
      <c r="G66292" s="162" t="s">
        <v>66537</v>
      </c>
    </row>
    <row r="66293" spans="7:7">
      <c r="G66293" s="162" t="s">
        <v>66538</v>
      </c>
    </row>
    <row r="66294" spans="7:7">
      <c r="G66294" s="162" t="s">
        <v>66539</v>
      </c>
    </row>
    <row r="66295" spans="7:7">
      <c r="G66295" s="162" t="s">
        <v>66540</v>
      </c>
    </row>
    <row r="66296" spans="7:7">
      <c r="G66296" s="162" t="s">
        <v>66541</v>
      </c>
    </row>
    <row r="66297" spans="7:7">
      <c r="G66297" s="162" t="s">
        <v>66542</v>
      </c>
    </row>
    <row r="66298" spans="7:7">
      <c r="G66298" s="162" t="s">
        <v>66543</v>
      </c>
    </row>
    <row r="66299" spans="7:7">
      <c r="G66299" s="162" t="s">
        <v>66544</v>
      </c>
    </row>
    <row r="66300" spans="7:7">
      <c r="G66300" s="162" t="s">
        <v>66545</v>
      </c>
    </row>
    <row r="66301" spans="7:7">
      <c r="G66301" s="162" t="s">
        <v>66546</v>
      </c>
    </row>
    <row r="66302" spans="7:7">
      <c r="G66302" s="162" t="s">
        <v>66547</v>
      </c>
    </row>
    <row r="66303" spans="7:7">
      <c r="G66303" s="162" t="s">
        <v>66548</v>
      </c>
    </row>
    <row r="66304" spans="7:7">
      <c r="G66304" s="162" t="s">
        <v>66549</v>
      </c>
    </row>
    <row r="66305" spans="7:7">
      <c r="G66305" s="162" t="s">
        <v>66550</v>
      </c>
    </row>
    <row r="66306" spans="7:7">
      <c r="G66306" s="162" t="s">
        <v>66551</v>
      </c>
    </row>
    <row r="66307" spans="7:7">
      <c r="G66307" s="162" t="s">
        <v>66552</v>
      </c>
    </row>
    <row r="66308" spans="7:7">
      <c r="G66308" s="162" t="s">
        <v>66553</v>
      </c>
    </row>
    <row r="66309" spans="7:7">
      <c r="G66309" s="162" t="s">
        <v>66554</v>
      </c>
    </row>
    <row r="66310" spans="7:7">
      <c r="G66310" s="162" t="s">
        <v>66555</v>
      </c>
    </row>
    <row r="66311" spans="7:7">
      <c r="G66311" s="162" t="s">
        <v>66556</v>
      </c>
    </row>
    <row r="66312" spans="7:7">
      <c r="G66312" s="162" t="s">
        <v>66557</v>
      </c>
    </row>
    <row r="66313" spans="7:7">
      <c r="G66313" s="162" t="s">
        <v>66558</v>
      </c>
    </row>
    <row r="66314" spans="7:7">
      <c r="G66314" s="162" t="s">
        <v>66559</v>
      </c>
    </row>
    <row r="66315" spans="7:7">
      <c r="G66315" s="162" t="s">
        <v>66560</v>
      </c>
    </row>
    <row r="66316" spans="7:7">
      <c r="G66316" s="162" t="s">
        <v>66561</v>
      </c>
    </row>
    <row r="66317" spans="7:7">
      <c r="G66317" s="162" t="s">
        <v>66562</v>
      </c>
    </row>
    <row r="66318" spans="7:7">
      <c r="G66318" s="162" t="s">
        <v>66563</v>
      </c>
    </row>
    <row r="66319" spans="7:7">
      <c r="G66319" s="162" t="s">
        <v>66564</v>
      </c>
    </row>
    <row r="66320" spans="7:7">
      <c r="G66320" s="162" t="s">
        <v>66565</v>
      </c>
    </row>
    <row r="66321" spans="7:7">
      <c r="G66321" s="162" t="s">
        <v>66566</v>
      </c>
    </row>
    <row r="66322" spans="7:7">
      <c r="G66322" s="162" t="s">
        <v>66567</v>
      </c>
    </row>
    <row r="66323" spans="7:7">
      <c r="G66323" s="162" t="s">
        <v>66568</v>
      </c>
    </row>
    <row r="66324" spans="7:7">
      <c r="G66324" s="162" t="s">
        <v>66569</v>
      </c>
    </row>
    <row r="66325" spans="7:7">
      <c r="G66325" s="162" t="s">
        <v>66570</v>
      </c>
    </row>
    <row r="66326" spans="7:7">
      <c r="G66326" s="162" t="s">
        <v>66571</v>
      </c>
    </row>
    <row r="66327" spans="7:7">
      <c r="G66327" s="162" t="s">
        <v>66572</v>
      </c>
    </row>
    <row r="66328" spans="7:7">
      <c r="G66328" s="162" t="s">
        <v>66573</v>
      </c>
    </row>
    <row r="66329" spans="7:7">
      <c r="G66329" s="162" t="s">
        <v>66574</v>
      </c>
    </row>
    <row r="66330" spans="7:7">
      <c r="G66330" s="162" t="s">
        <v>66575</v>
      </c>
    </row>
    <row r="66331" spans="7:7">
      <c r="G66331" s="162" t="s">
        <v>66576</v>
      </c>
    </row>
    <row r="66332" spans="7:7">
      <c r="G66332" s="162" t="s">
        <v>66577</v>
      </c>
    </row>
    <row r="66333" spans="7:7">
      <c r="G66333" s="162" t="s">
        <v>66578</v>
      </c>
    </row>
    <row r="66334" spans="7:7">
      <c r="G66334" s="162" t="s">
        <v>66579</v>
      </c>
    </row>
    <row r="66335" spans="7:7">
      <c r="G66335" s="162" t="s">
        <v>66580</v>
      </c>
    </row>
    <row r="66336" spans="7:7">
      <c r="G66336" s="162" t="s">
        <v>66581</v>
      </c>
    </row>
    <row r="66337" spans="7:7">
      <c r="G66337" s="162" t="s">
        <v>66582</v>
      </c>
    </row>
    <row r="66338" spans="7:7">
      <c r="G66338" s="162" t="s">
        <v>66583</v>
      </c>
    </row>
    <row r="66339" spans="7:7">
      <c r="G66339" s="162" t="s">
        <v>66584</v>
      </c>
    </row>
    <row r="66340" spans="7:7">
      <c r="G66340" s="162" t="s">
        <v>66585</v>
      </c>
    </row>
    <row r="66341" spans="7:7">
      <c r="G66341" s="162" t="s">
        <v>66586</v>
      </c>
    </row>
    <row r="66342" spans="7:7">
      <c r="G66342" s="162" t="s">
        <v>66587</v>
      </c>
    </row>
    <row r="66343" spans="7:7">
      <c r="G66343" s="162" t="s">
        <v>66588</v>
      </c>
    </row>
    <row r="66344" spans="7:7">
      <c r="G66344" s="162" t="s">
        <v>66589</v>
      </c>
    </row>
    <row r="66345" spans="7:7">
      <c r="G66345" s="162" t="s">
        <v>66590</v>
      </c>
    </row>
    <row r="66346" spans="7:7">
      <c r="G66346" s="162" t="s">
        <v>66591</v>
      </c>
    </row>
    <row r="66347" spans="7:7">
      <c r="G66347" s="162" t="s">
        <v>66592</v>
      </c>
    </row>
    <row r="66348" spans="7:7">
      <c r="G66348" s="162" t="s">
        <v>66593</v>
      </c>
    </row>
    <row r="66349" spans="7:7">
      <c r="G66349" s="162" t="s">
        <v>66594</v>
      </c>
    </row>
    <row r="66350" spans="7:7">
      <c r="G66350" s="162" t="s">
        <v>66595</v>
      </c>
    </row>
    <row r="66351" spans="7:7">
      <c r="G66351" s="162" t="s">
        <v>66596</v>
      </c>
    </row>
    <row r="66352" spans="7:7">
      <c r="G66352" s="162" t="s">
        <v>66597</v>
      </c>
    </row>
    <row r="66353" spans="7:7">
      <c r="G66353" s="162" t="s">
        <v>66598</v>
      </c>
    </row>
    <row r="66354" spans="7:7">
      <c r="G66354" s="162" t="s">
        <v>66599</v>
      </c>
    </row>
    <row r="66355" spans="7:7">
      <c r="G66355" s="162" t="s">
        <v>66600</v>
      </c>
    </row>
    <row r="66356" spans="7:7">
      <c r="G66356" s="162" t="s">
        <v>66601</v>
      </c>
    </row>
    <row r="66357" spans="7:7">
      <c r="G66357" s="162" t="s">
        <v>66602</v>
      </c>
    </row>
    <row r="66358" spans="7:7">
      <c r="G66358" s="162" t="s">
        <v>66603</v>
      </c>
    </row>
    <row r="66359" spans="7:7">
      <c r="G66359" s="162" t="s">
        <v>66604</v>
      </c>
    </row>
    <row r="66360" spans="7:7">
      <c r="G66360" s="162" t="s">
        <v>66605</v>
      </c>
    </row>
    <row r="66361" spans="7:7">
      <c r="G66361" s="162" t="s">
        <v>66606</v>
      </c>
    </row>
    <row r="66362" spans="7:7">
      <c r="G66362" s="162" t="s">
        <v>66607</v>
      </c>
    </row>
    <row r="66363" spans="7:7">
      <c r="G66363" s="162" t="s">
        <v>66608</v>
      </c>
    </row>
    <row r="66364" spans="7:7">
      <c r="G66364" s="162" t="s">
        <v>66609</v>
      </c>
    </row>
    <row r="66365" spans="7:7">
      <c r="G66365" s="162" t="s">
        <v>66610</v>
      </c>
    </row>
    <row r="66366" spans="7:7">
      <c r="G66366" s="162" t="s">
        <v>66611</v>
      </c>
    </row>
    <row r="66367" spans="7:7">
      <c r="G66367" s="162" t="s">
        <v>66612</v>
      </c>
    </row>
    <row r="66368" spans="7:7">
      <c r="G66368" s="162" t="s">
        <v>66613</v>
      </c>
    </row>
    <row r="66369" spans="7:7">
      <c r="G66369" s="162" t="s">
        <v>66614</v>
      </c>
    </row>
    <row r="66370" spans="7:7">
      <c r="G66370" s="162" t="s">
        <v>66615</v>
      </c>
    </row>
    <row r="66371" spans="7:7">
      <c r="G66371" s="162" t="s">
        <v>66616</v>
      </c>
    </row>
    <row r="66372" spans="7:7">
      <c r="G66372" s="162" t="s">
        <v>66617</v>
      </c>
    </row>
    <row r="66373" spans="7:7">
      <c r="G66373" s="162" t="s">
        <v>66618</v>
      </c>
    </row>
    <row r="66374" spans="7:7">
      <c r="G66374" s="162" t="s">
        <v>66619</v>
      </c>
    </row>
    <row r="66375" spans="7:7">
      <c r="G66375" s="162" t="s">
        <v>66620</v>
      </c>
    </row>
    <row r="66376" spans="7:7">
      <c r="G66376" s="162" t="s">
        <v>66621</v>
      </c>
    </row>
    <row r="66377" spans="7:7">
      <c r="G66377" s="162" t="s">
        <v>66622</v>
      </c>
    </row>
    <row r="66378" spans="7:7">
      <c r="G66378" s="162" t="s">
        <v>66623</v>
      </c>
    </row>
    <row r="66379" spans="7:7">
      <c r="G66379" s="162" t="s">
        <v>66624</v>
      </c>
    </row>
    <row r="66380" spans="7:7">
      <c r="G66380" s="162" t="s">
        <v>66625</v>
      </c>
    </row>
    <row r="66381" spans="7:7">
      <c r="G66381" s="162" t="s">
        <v>66626</v>
      </c>
    </row>
    <row r="66382" spans="7:7">
      <c r="G66382" s="162" t="s">
        <v>66627</v>
      </c>
    </row>
    <row r="66383" spans="7:7">
      <c r="G66383" s="162" t="s">
        <v>66628</v>
      </c>
    </row>
    <row r="66384" spans="7:7">
      <c r="G66384" s="162" t="s">
        <v>66629</v>
      </c>
    </row>
    <row r="66385" spans="7:7">
      <c r="G66385" s="162" t="s">
        <v>66630</v>
      </c>
    </row>
    <row r="66386" spans="7:7">
      <c r="G66386" s="162" t="s">
        <v>66631</v>
      </c>
    </row>
    <row r="66387" spans="7:7">
      <c r="G66387" s="162" t="s">
        <v>66632</v>
      </c>
    </row>
    <row r="66388" spans="7:7">
      <c r="G66388" s="162" t="s">
        <v>66633</v>
      </c>
    </row>
    <row r="66389" spans="7:7">
      <c r="G66389" s="162" t="s">
        <v>66634</v>
      </c>
    </row>
    <row r="66390" spans="7:7">
      <c r="G66390" s="162" t="s">
        <v>66635</v>
      </c>
    </row>
    <row r="66391" spans="7:7">
      <c r="G66391" s="162" t="s">
        <v>66636</v>
      </c>
    </row>
    <row r="66392" spans="7:7">
      <c r="G66392" s="162" t="s">
        <v>66637</v>
      </c>
    </row>
    <row r="66393" spans="7:7">
      <c r="G66393" s="162" t="s">
        <v>66638</v>
      </c>
    </row>
    <row r="66394" spans="7:7">
      <c r="G66394" s="162" t="s">
        <v>66639</v>
      </c>
    </row>
    <row r="66395" spans="7:7">
      <c r="G66395" s="162" t="s">
        <v>66640</v>
      </c>
    </row>
    <row r="66396" spans="7:7">
      <c r="G66396" s="162" t="s">
        <v>66641</v>
      </c>
    </row>
    <row r="66397" spans="7:7">
      <c r="G66397" s="162" t="s">
        <v>66642</v>
      </c>
    </row>
    <row r="66398" spans="7:7">
      <c r="G66398" s="162" t="s">
        <v>66643</v>
      </c>
    </row>
    <row r="66399" spans="7:7">
      <c r="G66399" s="162" t="s">
        <v>66644</v>
      </c>
    </row>
    <row r="66400" spans="7:7">
      <c r="G66400" s="162" t="s">
        <v>66645</v>
      </c>
    </row>
    <row r="66401" spans="7:7">
      <c r="G66401" s="162" t="s">
        <v>66646</v>
      </c>
    </row>
    <row r="66402" spans="7:7">
      <c r="G66402" s="162" t="s">
        <v>66647</v>
      </c>
    </row>
    <row r="66403" spans="7:7">
      <c r="G66403" s="162" t="s">
        <v>66648</v>
      </c>
    </row>
    <row r="66404" spans="7:7">
      <c r="G66404" s="162" t="s">
        <v>66649</v>
      </c>
    </row>
    <row r="66405" spans="7:7">
      <c r="G66405" s="162" t="s">
        <v>66650</v>
      </c>
    </row>
    <row r="66406" spans="7:7">
      <c r="G66406" s="162" t="s">
        <v>66651</v>
      </c>
    </row>
    <row r="66407" spans="7:7">
      <c r="G66407" s="162" t="s">
        <v>66652</v>
      </c>
    </row>
    <row r="66408" spans="7:7">
      <c r="G66408" s="162" t="s">
        <v>66653</v>
      </c>
    </row>
    <row r="66409" spans="7:7">
      <c r="G66409" s="162" t="s">
        <v>66654</v>
      </c>
    </row>
    <row r="66410" spans="7:7">
      <c r="G66410" s="162" t="s">
        <v>66655</v>
      </c>
    </row>
    <row r="66411" spans="7:7">
      <c r="G66411" s="162" t="s">
        <v>66656</v>
      </c>
    </row>
    <row r="66412" spans="7:7">
      <c r="G66412" s="162" t="s">
        <v>66657</v>
      </c>
    </row>
    <row r="66413" spans="7:7">
      <c r="G66413" s="162" t="s">
        <v>66658</v>
      </c>
    </row>
    <row r="66414" spans="7:7">
      <c r="G66414" s="162" t="s">
        <v>66659</v>
      </c>
    </row>
    <row r="66415" spans="7:7">
      <c r="G66415" s="162" t="s">
        <v>66660</v>
      </c>
    </row>
    <row r="66416" spans="7:7">
      <c r="G66416" s="162" t="s">
        <v>66661</v>
      </c>
    </row>
    <row r="66417" spans="7:7">
      <c r="G66417" s="162" t="s">
        <v>66662</v>
      </c>
    </row>
    <row r="66418" spans="7:7">
      <c r="G66418" s="162" t="s">
        <v>66663</v>
      </c>
    </row>
    <row r="66419" spans="7:7">
      <c r="G66419" s="162" t="s">
        <v>66664</v>
      </c>
    </row>
    <row r="66420" spans="7:7">
      <c r="G66420" s="162" t="s">
        <v>66665</v>
      </c>
    </row>
    <row r="66421" spans="7:7">
      <c r="G66421" s="162" t="s">
        <v>66666</v>
      </c>
    </row>
    <row r="66422" spans="7:7">
      <c r="G66422" s="162" t="s">
        <v>66667</v>
      </c>
    </row>
    <row r="66423" spans="7:7">
      <c r="G66423" s="162" t="s">
        <v>66668</v>
      </c>
    </row>
    <row r="66424" spans="7:7">
      <c r="G66424" s="162" t="s">
        <v>66669</v>
      </c>
    </row>
    <row r="66425" spans="7:7">
      <c r="G66425" s="162" t="s">
        <v>66670</v>
      </c>
    </row>
    <row r="66426" spans="7:7">
      <c r="G66426" s="162" t="s">
        <v>66671</v>
      </c>
    </row>
    <row r="66427" spans="7:7">
      <c r="G66427" s="162" t="s">
        <v>66672</v>
      </c>
    </row>
    <row r="66428" spans="7:7">
      <c r="G66428" s="162" t="s">
        <v>66673</v>
      </c>
    </row>
    <row r="66429" spans="7:7">
      <c r="G66429" s="162" t="s">
        <v>66674</v>
      </c>
    </row>
    <row r="66430" spans="7:7">
      <c r="G66430" s="162" t="s">
        <v>66675</v>
      </c>
    </row>
    <row r="66431" spans="7:7">
      <c r="G66431" s="162" t="s">
        <v>66676</v>
      </c>
    </row>
    <row r="66432" spans="7:7">
      <c r="G66432" s="162" t="s">
        <v>66677</v>
      </c>
    </row>
    <row r="66433" spans="7:7">
      <c r="G66433" s="162" t="s">
        <v>66678</v>
      </c>
    </row>
    <row r="66434" spans="7:7">
      <c r="G66434" s="162" t="s">
        <v>66679</v>
      </c>
    </row>
    <row r="66435" spans="7:7">
      <c r="G66435" s="162" t="s">
        <v>66680</v>
      </c>
    </row>
    <row r="66436" spans="7:7">
      <c r="G66436" s="162" t="s">
        <v>66681</v>
      </c>
    </row>
    <row r="66437" spans="7:7">
      <c r="G66437" s="162" t="s">
        <v>66682</v>
      </c>
    </row>
    <row r="66438" spans="7:7">
      <c r="G66438" s="162" t="s">
        <v>66683</v>
      </c>
    </row>
    <row r="66439" spans="7:7">
      <c r="G66439" s="162" t="s">
        <v>66684</v>
      </c>
    </row>
    <row r="66440" spans="7:7">
      <c r="G66440" s="162" t="s">
        <v>66685</v>
      </c>
    </row>
    <row r="66441" spans="7:7">
      <c r="G66441" s="162" t="s">
        <v>66686</v>
      </c>
    </row>
    <row r="66442" spans="7:7">
      <c r="G66442" s="162" t="s">
        <v>66687</v>
      </c>
    </row>
    <row r="66443" spans="7:7">
      <c r="G66443" s="162" t="s">
        <v>66688</v>
      </c>
    </row>
    <row r="66444" spans="7:7">
      <c r="G66444" s="162" t="s">
        <v>66689</v>
      </c>
    </row>
    <row r="66445" spans="7:7">
      <c r="G66445" s="162" t="s">
        <v>66690</v>
      </c>
    </row>
    <row r="66446" spans="7:7">
      <c r="G66446" s="162" t="s">
        <v>66691</v>
      </c>
    </row>
    <row r="66447" spans="7:7">
      <c r="G66447" s="162" t="s">
        <v>66692</v>
      </c>
    </row>
    <row r="66448" spans="7:7">
      <c r="G66448" s="162" t="s">
        <v>66693</v>
      </c>
    </row>
    <row r="66449" spans="7:7">
      <c r="G66449" s="162" t="s">
        <v>66694</v>
      </c>
    </row>
    <row r="66450" spans="7:7">
      <c r="G66450" s="162" t="s">
        <v>66695</v>
      </c>
    </row>
    <row r="66451" spans="7:7">
      <c r="G66451" s="162" t="s">
        <v>66696</v>
      </c>
    </row>
    <row r="66452" spans="7:7">
      <c r="G66452" s="162" t="s">
        <v>66697</v>
      </c>
    </row>
    <row r="66453" spans="7:7">
      <c r="G66453" s="162" t="s">
        <v>66698</v>
      </c>
    </row>
    <row r="66454" spans="7:7">
      <c r="G66454" s="162" t="s">
        <v>66699</v>
      </c>
    </row>
    <row r="66455" spans="7:7">
      <c r="G66455" s="162" t="s">
        <v>66700</v>
      </c>
    </row>
    <row r="66456" spans="7:7">
      <c r="G66456" s="162" t="s">
        <v>66701</v>
      </c>
    </row>
    <row r="66457" spans="7:7">
      <c r="G66457" s="162" t="s">
        <v>66702</v>
      </c>
    </row>
    <row r="66458" spans="7:7">
      <c r="G66458" s="162" t="s">
        <v>66703</v>
      </c>
    </row>
    <row r="66459" spans="7:7">
      <c r="G66459" s="162" t="s">
        <v>66704</v>
      </c>
    </row>
    <row r="66460" spans="7:7">
      <c r="G66460" s="162" t="s">
        <v>66705</v>
      </c>
    </row>
    <row r="66461" spans="7:7">
      <c r="G66461" s="162" t="s">
        <v>66706</v>
      </c>
    </row>
    <row r="66462" spans="7:7">
      <c r="G66462" s="162" t="s">
        <v>66707</v>
      </c>
    </row>
    <row r="66463" spans="7:7">
      <c r="G66463" s="162" t="s">
        <v>66708</v>
      </c>
    </row>
    <row r="66464" spans="7:7">
      <c r="G66464" s="162" t="s">
        <v>66709</v>
      </c>
    </row>
    <row r="66465" spans="7:7">
      <c r="G66465" s="162" t="s">
        <v>66710</v>
      </c>
    </row>
    <row r="66466" spans="7:7">
      <c r="G66466" s="162" t="s">
        <v>66711</v>
      </c>
    </row>
    <row r="66467" spans="7:7">
      <c r="G66467" s="162" t="s">
        <v>66712</v>
      </c>
    </row>
    <row r="66468" spans="7:7">
      <c r="G66468" s="162" t="s">
        <v>66713</v>
      </c>
    </row>
    <row r="66469" spans="7:7">
      <c r="G66469" s="162" t="s">
        <v>66714</v>
      </c>
    </row>
    <row r="66470" spans="7:7">
      <c r="G66470" s="162" t="s">
        <v>66715</v>
      </c>
    </row>
    <row r="66471" spans="7:7">
      <c r="G66471" s="162" t="s">
        <v>66716</v>
      </c>
    </row>
    <row r="66472" spans="7:7">
      <c r="G66472" s="162" t="s">
        <v>66717</v>
      </c>
    </row>
    <row r="66473" spans="7:7">
      <c r="G66473" s="162" t="s">
        <v>66718</v>
      </c>
    </row>
    <row r="66474" spans="7:7">
      <c r="G66474" s="162" t="s">
        <v>66719</v>
      </c>
    </row>
    <row r="66475" spans="7:7">
      <c r="G66475" s="162" t="s">
        <v>66720</v>
      </c>
    </row>
    <row r="66476" spans="7:7">
      <c r="G66476" s="162" t="s">
        <v>66721</v>
      </c>
    </row>
    <row r="66477" spans="7:7">
      <c r="G66477" s="162" t="s">
        <v>66722</v>
      </c>
    </row>
    <row r="66478" spans="7:7">
      <c r="G66478" s="162" t="s">
        <v>66723</v>
      </c>
    </row>
    <row r="66479" spans="7:7">
      <c r="G66479" s="162" t="s">
        <v>66724</v>
      </c>
    </row>
    <row r="66480" spans="7:7">
      <c r="G66480" s="162" t="s">
        <v>66725</v>
      </c>
    </row>
    <row r="66481" spans="7:7">
      <c r="G66481" s="162" t="s">
        <v>66726</v>
      </c>
    </row>
    <row r="66482" spans="7:7">
      <c r="G66482" s="162" t="s">
        <v>66727</v>
      </c>
    </row>
    <row r="66483" spans="7:7">
      <c r="G66483" s="162" t="s">
        <v>66728</v>
      </c>
    </row>
    <row r="66484" spans="7:7">
      <c r="G66484" s="162" t="s">
        <v>66729</v>
      </c>
    </row>
    <row r="66485" spans="7:7">
      <c r="G66485" s="162" t="s">
        <v>66730</v>
      </c>
    </row>
    <row r="66486" spans="7:7">
      <c r="G66486" s="162" t="s">
        <v>66731</v>
      </c>
    </row>
    <row r="66487" spans="7:7">
      <c r="G66487" s="162" t="s">
        <v>66732</v>
      </c>
    </row>
    <row r="66488" spans="7:7">
      <c r="G66488" s="162" t="s">
        <v>66733</v>
      </c>
    </row>
    <row r="66489" spans="7:7">
      <c r="G66489" s="162" t="s">
        <v>66734</v>
      </c>
    </row>
    <row r="66490" spans="7:7">
      <c r="G66490" s="162" t="s">
        <v>66735</v>
      </c>
    </row>
    <row r="66491" spans="7:7">
      <c r="G66491" s="162" t="s">
        <v>66736</v>
      </c>
    </row>
    <row r="66492" spans="7:7">
      <c r="G66492" s="162" t="s">
        <v>66737</v>
      </c>
    </row>
    <row r="66493" spans="7:7">
      <c r="G66493" s="162" t="s">
        <v>66738</v>
      </c>
    </row>
    <row r="66494" spans="7:7">
      <c r="G66494" s="162" t="s">
        <v>66739</v>
      </c>
    </row>
    <row r="66495" spans="7:7">
      <c r="G66495" s="162" t="s">
        <v>66740</v>
      </c>
    </row>
    <row r="66496" spans="7:7">
      <c r="G66496" s="162" t="s">
        <v>66741</v>
      </c>
    </row>
    <row r="66497" spans="7:7">
      <c r="G66497" s="162" t="s">
        <v>66742</v>
      </c>
    </row>
    <row r="66498" spans="7:7">
      <c r="G66498" s="162" t="s">
        <v>66743</v>
      </c>
    </row>
    <row r="66499" spans="7:7">
      <c r="G66499" s="162" t="s">
        <v>66744</v>
      </c>
    </row>
    <row r="66500" spans="7:7">
      <c r="G66500" s="162" t="s">
        <v>66745</v>
      </c>
    </row>
    <row r="66501" spans="7:7">
      <c r="G66501" s="162" t="s">
        <v>66746</v>
      </c>
    </row>
    <row r="66502" spans="7:7">
      <c r="G66502" s="162" t="s">
        <v>66747</v>
      </c>
    </row>
    <row r="66503" spans="7:7">
      <c r="G66503" s="162" t="s">
        <v>66748</v>
      </c>
    </row>
    <row r="66504" spans="7:7">
      <c r="G66504" s="162" t="s">
        <v>66749</v>
      </c>
    </row>
    <row r="66505" spans="7:7">
      <c r="G66505" s="162" t="s">
        <v>66750</v>
      </c>
    </row>
    <row r="66506" spans="7:7">
      <c r="G66506" s="162" t="s">
        <v>66751</v>
      </c>
    </row>
    <row r="66507" spans="7:7">
      <c r="G66507" s="162" t="s">
        <v>66752</v>
      </c>
    </row>
    <row r="66508" spans="7:7">
      <c r="G66508" s="162" t="s">
        <v>66753</v>
      </c>
    </row>
    <row r="66509" spans="7:7">
      <c r="G66509" s="162" t="s">
        <v>66754</v>
      </c>
    </row>
    <row r="66510" spans="7:7">
      <c r="G66510" s="162" t="s">
        <v>66755</v>
      </c>
    </row>
    <row r="66511" spans="7:7">
      <c r="G66511" s="162" t="s">
        <v>66756</v>
      </c>
    </row>
    <row r="66512" spans="7:7">
      <c r="G66512" s="162" t="s">
        <v>66757</v>
      </c>
    </row>
    <row r="66513" spans="7:7">
      <c r="G66513" s="162" t="s">
        <v>66758</v>
      </c>
    </row>
    <row r="66514" spans="7:7">
      <c r="G66514" s="162" t="s">
        <v>66759</v>
      </c>
    </row>
    <row r="66515" spans="7:7">
      <c r="G66515" s="162" t="s">
        <v>66760</v>
      </c>
    </row>
    <row r="66516" spans="7:7">
      <c r="G66516" s="162" t="s">
        <v>66761</v>
      </c>
    </row>
    <row r="66517" spans="7:7">
      <c r="G66517" s="162" t="s">
        <v>66762</v>
      </c>
    </row>
    <row r="66518" spans="7:7">
      <c r="G66518" s="162" t="s">
        <v>66763</v>
      </c>
    </row>
    <row r="66519" spans="7:7">
      <c r="G66519" s="162" t="s">
        <v>66764</v>
      </c>
    </row>
    <row r="66520" spans="7:7">
      <c r="G66520" s="162" t="s">
        <v>66765</v>
      </c>
    </row>
    <row r="66521" spans="7:7">
      <c r="G66521" s="162" t="s">
        <v>66766</v>
      </c>
    </row>
    <row r="66522" spans="7:7">
      <c r="G66522" s="162" t="s">
        <v>66767</v>
      </c>
    </row>
    <row r="66523" spans="7:7">
      <c r="G66523" s="162" t="s">
        <v>66768</v>
      </c>
    </row>
    <row r="66524" spans="7:7">
      <c r="G66524" s="162" t="s">
        <v>66769</v>
      </c>
    </row>
    <row r="66525" spans="7:7">
      <c r="G66525" s="162" t="s">
        <v>66770</v>
      </c>
    </row>
    <row r="66526" spans="7:7">
      <c r="G66526" s="162" t="s">
        <v>66771</v>
      </c>
    </row>
    <row r="66527" spans="7:7">
      <c r="G66527" s="162" t="s">
        <v>66772</v>
      </c>
    </row>
    <row r="66528" spans="7:7">
      <c r="G66528" s="162" t="s">
        <v>66773</v>
      </c>
    </row>
    <row r="66529" spans="7:7">
      <c r="G66529" s="162" t="s">
        <v>66774</v>
      </c>
    </row>
    <row r="66530" spans="7:7">
      <c r="G66530" s="162" t="s">
        <v>66775</v>
      </c>
    </row>
    <row r="66531" spans="7:7">
      <c r="G66531" s="162" t="s">
        <v>66776</v>
      </c>
    </row>
    <row r="66532" spans="7:7">
      <c r="G66532" s="162" t="s">
        <v>66777</v>
      </c>
    </row>
    <row r="66533" spans="7:7">
      <c r="G66533" s="162" t="s">
        <v>66778</v>
      </c>
    </row>
    <row r="66534" spans="7:7">
      <c r="G66534" s="162" t="s">
        <v>66779</v>
      </c>
    </row>
    <row r="66535" spans="7:7">
      <c r="G66535" s="162" t="s">
        <v>66780</v>
      </c>
    </row>
    <row r="66536" spans="7:7">
      <c r="G66536" s="162" t="s">
        <v>66781</v>
      </c>
    </row>
    <row r="66537" spans="7:7">
      <c r="G66537" s="162" t="s">
        <v>66782</v>
      </c>
    </row>
    <row r="66538" spans="7:7">
      <c r="G66538" s="162" t="s">
        <v>66783</v>
      </c>
    </row>
    <row r="66539" spans="7:7">
      <c r="G66539" s="162" t="s">
        <v>66784</v>
      </c>
    </row>
    <row r="66540" spans="7:7">
      <c r="G66540" s="162" t="s">
        <v>66785</v>
      </c>
    </row>
    <row r="66541" spans="7:7">
      <c r="G66541" s="162" t="s">
        <v>66786</v>
      </c>
    </row>
    <row r="66542" spans="7:7">
      <c r="G66542" s="162" t="s">
        <v>66787</v>
      </c>
    </row>
    <row r="66543" spans="7:7">
      <c r="G66543" s="162" t="s">
        <v>66788</v>
      </c>
    </row>
    <row r="66544" spans="7:7">
      <c r="G66544" s="162" t="s">
        <v>66789</v>
      </c>
    </row>
    <row r="66545" spans="7:7">
      <c r="G66545" s="162" t="s">
        <v>66790</v>
      </c>
    </row>
    <row r="66546" spans="7:7">
      <c r="G66546" s="162" t="s">
        <v>66791</v>
      </c>
    </row>
    <row r="66547" spans="7:7">
      <c r="G66547" s="162" t="s">
        <v>66792</v>
      </c>
    </row>
    <row r="66548" spans="7:7">
      <c r="G66548" s="162" t="s">
        <v>66793</v>
      </c>
    </row>
    <row r="66549" spans="7:7">
      <c r="G66549" s="162" t="s">
        <v>66794</v>
      </c>
    </row>
    <row r="66550" spans="7:7">
      <c r="G66550" s="162" t="s">
        <v>66795</v>
      </c>
    </row>
    <row r="66551" spans="7:7">
      <c r="G66551" s="162" t="s">
        <v>66796</v>
      </c>
    </row>
    <row r="66552" spans="7:7">
      <c r="G66552" s="162" t="s">
        <v>66797</v>
      </c>
    </row>
    <row r="66553" spans="7:7">
      <c r="G66553" s="162" t="s">
        <v>66798</v>
      </c>
    </row>
    <row r="66554" spans="7:7">
      <c r="G66554" s="162" t="s">
        <v>66799</v>
      </c>
    </row>
    <row r="66555" spans="7:7">
      <c r="G66555" s="162" t="s">
        <v>66800</v>
      </c>
    </row>
    <row r="66556" spans="7:7">
      <c r="G66556" s="162" t="s">
        <v>66801</v>
      </c>
    </row>
    <row r="66557" spans="7:7">
      <c r="G66557" s="162" t="s">
        <v>66802</v>
      </c>
    </row>
    <row r="66558" spans="7:7">
      <c r="G66558" s="162" t="s">
        <v>66803</v>
      </c>
    </row>
    <row r="66559" spans="7:7">
      <c r="G66559" s="162" t="s">
        <v>66804</v>
      </c>
    </row>
    <row r="66560" spans="7:7">
      <c r="G66560" s="162" t="s">
        <v>66805</v>
      </c>
    </row>
    <row r="66561" spans="7:7">
      <c r="G66561" s="162" t="s">
        <v>66806</v>
      </c>
    </row>
    <row r="66562" spans="7:7">
      <c r="G66562" s="162" t="s">
        <v>66807</v>
      </c>
    </row>
    <row r="66563" spans="7:7">
      <c r="G66563" s="162" t="s">
        <v>66808</v>
      </c>
    </row>
    <row r="66564" spans="7:7">
      <c r="G66564" s="162" t="s">
        <v>66809</v>
      </c>
    </row>
    <row r="66565" spans="7:7">
      <c r="G66565" s="162" t="s">
        <v>66810</v>
      </c>
    </row>
    <row r="66566" spans="7:7">
      <c r="G66566" s="162" t="s">
        <v>66811</v>
      </c>
    </row>
    <row r="66567" spans="7:7">
      <c r="G66567" s="162" t="s">
        <v>66812</v>
      </c>
    </row>
    <row r="66568" spans="7:7">
      <c r="G66568" s="162" t="s">
        <v>66813</v>
      </c>
    </row>
    <row r="66569" spans="7:7">
      <c r="G66569" s="162" t="s">
        <v>66814</v>
      </c>
    </row>
    <row r="66570" spans="7:7">
      <c r="G66570" s="162" t="s">
        <v>66815</v>
      </c>
    </row>
    <row r="66571" spans="7:7">
      <c r="G66571" s="162" t="s">
        <v>66816</v>
      </c>
    </row>
    <row r="66572" spans="7:7">
      <c r="G66572" s="162" t="s">
        <v>66817</v>
      </c>
    </row>
    <row r="66573" spans="7:7">
      <c r="G66573" s="162" t="s">
        <v>66818</v>
      </c>
    </row>
    <row r="66574" spans="7:7">
      <c r="G66574" s="162" t="s">
        <v>66819</v>
      </c>
    </row>
    <row r="66575" spans="7:7">
      <c r="G66575" s="162" t="s">
        <v>66820</v>
      </c>
    </row>
    <row r="66576" spans="7:7">
      <c r="G66576" s="162" t="s">
        <v>66821</v>
      </c>
    </row>
    <row r="66577" spans="7:7">
      <c r="G66577" s="162" t="s">
        <v>66822</v>
      </c>
    </row>
    <row r="66578" spans="7:7">
      <c r="G66578" s="162" t="s">
        <v>66823</v>
      </c>
    </row>
    <row r="66579" spans="7:7">
      <c r="G66579" s="162" t="s">
        <v>66824</v>
      </c>
    </row>
    <row r="66580" spans="7:7">
      <c r="G66580" s="162" t="s">
        <v>66825</v>
      </c>
    </row>
    <row r="66581" spans="7:7">
      <c r="G66581" s="162" t="s">
        <v>66826</v>
      </c>
    </row>
    <row r="66582" spans="7:7">
      <c r="G66582" s="162" t="s">
        <v>66827</v>
      </c>
    </row>
    <row r="66583" spans="7:7">
      <c r="G66583" s="162" t="s">
        <v>66828</v>
      </c>
    </row>
    <row r="66584" spans="7:7">
      <c r="G66584" s="162" t="s">
        <v>66829</v>
      </c>
    </row>
    <row r="66585" spans="7:7">
      <c r="G66585" s="162" t="s">
        <v>66830</v>
      </c>
    </row>
    <row r="66586" spans="7:7">
      <c r="G66586" s="162" t="s">
        <v>66831</v>
      </c>
    </row>
    <row r="66587" spans="7:7">
      <c r="G66587" s="162" t="s">
        <v>66832</v>
      </c>
    </row>
    <row r="66588" spans="7:7">
      <c r="G66588" s="162" t="s">
        <v>66833</v>
      </c>
    </row>
    <row r="66589" spans="7:7">
      <c r="G66589" s="162" t="s">
        <v>66834</v>
      </c>
    </row>
    <row r="66590" spans="7:7">
      <c r="G66590" s="162" t="s">
        <v>66835</v>
      </c>
    </row>
    <row r="66591" spans="7:7">
      <c r="G66591" s="162" t="s">
        <v>66836</v>
      </c>
    </row>
    <row r="66592" spans="7:7">
      <c r="G66592" s="162" t="s">
        <v>66837</v>
      </c>
    </row>
    <row r="66593" spans="7:7">
      <c r="G66593" s="162" t="s">
        <v>66838</v>
      </c>
    </row>
    <row r="66594" spans="7:7">
      <c r="G66594" s="162" t="s">
        <v>66839</v>
      </c>
    </row>
    <row r="66595" spans="7:7">
      <c r="G66595" s="162" t="s">
        <v>66840</v>
      </c>
    </row>
    <row r="66596" spans="7:7">
      <c r="G66596" s="162" t="s">
        <v>66841</v>
      </c>
    </row>
    <row r="66597" spans="7:7">
      <c r="G66597" s="162" t="s">
        <v>66842</v>
      </c>
    </row>
    <row r="66598" spans="7:7">
      <c r="G66598" s="162" t="s">
        <v>66843</v>
      </c>
    </row>
    <row r="66599" spans="7:7">
      <c r="G66599" s="162" t="s">
        <v>66844</v>
      </c>
    </row>
    <row r="66600" spans="7:7">
      <c r="G66600" s="162" t="s">
        <v>66845</v>
      </c>
    </row>
    <row r="66601" spans="7:7">
      <c r="G66601" s="162" t="s">
        <v>66846</v>
      </c>
    </row>
    <row r="66602" spans="7:7">
      <c r="G66602" s="162" t="s">
        <v>66847</v>
      </c>
    </row>
    <row r="66603" spans="7:7">
      <c r="G66603" s="162" t="s">
        <v>66848</v>
      </c>
    </row>
    <row r="66604" spans="7:7">
      <c r="G66604" s="162" t="s">
        <v>66849</v>
      </c>
    </row>
    <row r="66605" spans="7:7">
      <c r="G66605" s="162" t="s">
        <v>66850</v>
      </c>
    </row>
    <row r="66606" spans="7:7">
      <c r="G66606" s="162" t="s">
        <v>66851</v>
      </c>
    </row>
    <row r="66607" spans="7:7">
      <c r="G66607" s="162" t="s">
        <v>66852</v>
      </c>
    </row>
    <row r="66608" spans="7:7">
      <c r="G66608" s="162" t="s">
        <v>66853</v>
      </c>
    </row>
    <row r="66609" spans="7:7">
      <c r="G66609" s="162" t="s">
        <v>66854</v>
      </c>
    </row>
    <row r="66610" spans="7:7">
      <c r="G66610" s="162" t="s">
        <v>66855</v>
      </c>
    </row>
    <row r="66611" spans="7:7">
      <c r="G66611" s="162" t="s">
        <v>66856</v>
      </c>
    </row>
    <row r="66612" spans="7:7">
      <c r="G66612" s="162" t="s">
        <v>66857</v>
      </c>
    </row>
    <row r="66613" spans="7:7">
      <c r="G66613" s="162" t="s">
        <v>66858</v>
      </c>
    </row>
    <row r="66614" spans="7:7">
      <c r="G66614" s="162" t="s">
        <v>66859</v>
      </c>
    </row>
    <row r="66615" spans="7:7">
      <c r="G66615" s="162" t="s">
        <v>66860</v>
      </c>
    </row>
    <row r="66616" spans="7:7">
      <c r="G66616" s="162" t="s">
        <v>66861</v>
      </c>
    </row>
    <row r="66617" spans="7:7">
      <c r="G66617" s="162" t="s">
        <v>66862</v>
      </c>
    </row>
    <row r="66618" spans="7:7">
      <c r="G66618" s="162" t="s">
        <v>66863</v>
      </c>
    </row>
    <row r="66619" spans="7:7">
      <c r="G66619" s="162" t="s">
        <v>66864</v>
      </c>
    </row>
    <row r="66620" spans="7:7">
      <c r="G66620" s="162" t="s">
        <v>66865</v>
      </c>
    </row>
    <row r="66621" spans="7:7">
      <c r="G66621" s="162" t="s">
        <v>66866</v>
      </c>
    </row>
    <row r="66622" spans="7:7">
      <c r="G66622" s="162" t="s">
        <v>66867</v>
      </c>
    </row>
    <row r="66623" spans="7:7">
      <c r="G66623" s="162" t="s">
        <v>66868</v>
      </c>
    </row>
    <row r="66624" spans="7:7">
      <c r="G66624" s="162" t="s">
        <v>66869</v>
      </c>
    </row>
    <row r="66625" spans="7:7">
      <c r="G66625" s="162" t="s">
        <v>66870</v>
      </c>
    </row>
    <row r="66626" spans="7:7">
      <c r="G66626" s="162" t="s">
        <v>66871</v>
      </c>
    </row>
    <row r="66627" spans="7:7">
      <c r="G66627" s="162" t="s">
        <v>66872</v>
      </c>
    </row>
    <row r="66628" spans="7:7">
      <c r="G66628" s="162" t="s">
        <v>66873</v>
      </c>
    </row>
    <row r="66629" spans="7:7">
      <c r="G66629" s="162" t="s">
        <v>66874</v>
      </c>
    </row>
    <row r="66630" spans="7:7">
      <c r="G66630" s="162" t="s">
        <v>66875</v>
      </c>
    </row>
    <row r="66631" spans="7:7">
      <c r="G66631" s="162" t="s">
        <v>66876</v>
      </c>
    </row>
    <row r="66632" spans="7:7">
      <c r="G66632" s="162" t="s">
        <v>66877</v>
      </c>
    </row>
    <row r="66633" spans="7:7">
      <c r="G66633" s="162" t="s">
        <v>66878</v>
      </c>
    </row>
    <row r="66634" spans="7:7">
      <c r="G66634" s="162" t="s">
        <v>66879</v>
      </c>
    </row>
    <row r="66635" spans="7:7">
      <c r="G66635" s="162" t="s">
        <v>66880</v>
      </c>
    </row>
    <row r="66636" spans="7:7">
      <c r="G66636" s="162" t="s">
        <v>66881</v>
      </c>
    </row>
    <row r="66637" spans="7:7">
      <c r="G66637" s="162" t="s">
        <v>66882</v>
      </c>
    </row>
    <row r="66638" spans="7:7">
      <c r="G66638" s="162" t="s">
        <v>66883</v>
      </c>
    </row>
    <row r="66639" spans="7:7">
      <c r="G66639" s="162" t="s">
        <v>66884</v>
      </c>
    </row>
    <row r="66640" spans="7:7">
      <c r="G66640" s="162" t="s">
        <v>66885</v>
      </c>
    </row>
    <row r="66641" spans="7:7">
      <c r="G66641" s="162" t="s">
        <v>66886</v>
      </c>
    </row>
    <row r="66642" spans="7:7">
      <c r="G66642" s="162" t="s">
        <v>66887</v>
      </c>
    </row>
    <row r="66643" spans="7:7">
      <c r="G66643" s="162" t="s">
        <v>66888</v>
      </c>
    </row>
    <row r="66644" spans="7:7">
      <c r="G66644" s="162" t="s">
        <v>66889</v>
      </c>
    </row>
    <row r="66645" spans="7:7">
      <c r="G66645" s="162" t="s">
        <v>66890</v>
      </c>
    </row>
    <row r="66646" spans="7:7">
      <c r="G66646" s="162" t="s">
        <v>66891</v>
      </c>
    </row>
    <row r="66647" spans="7:7">
      <c r="G66647" s="162" t="s">
        <v>66892</v>
      </c>
    </row>
    <row r="66648" spans="7:7">
      <c r="G66648" s="162" t="s">
        <v>66893</v>
      </c>
    </row>
    <row r="66649" spans="7:7">
      <c r="G66649" s="162" t="s">
        <v>66894</v>
      </c>
    </row>
    <row r="66650" spans="7:7">
      <c r="G66650" s="162" t="s">
        <v>66895</v>
      </c>
    </row>
    <row r="66651" spans="7:7">
      <c r="G66651" s="162" t="s">
        <v>66896</v>
      </c>
    </row>
    <row r="66652" spans="7:7">
      <c r="G66652" s="162" t="s">
        <v>66897</v>
      </c>
    </row>
    <row r="66653" spans="7:7">
      <c r="G66653" s="162" t="s">
        <v>66898</v>
      </c>
    </row>
    <row r="66654" spans="7:7">
      <c r="G66654" s="162" t="s">
        <v>66899</v>
      </c>
    </row>
    <row r="66655" spans="7:7">
      <c r="G66655" s="162" t="s">
        <v>66900</v>
      </c>
    </row>
    <row r="66656" spans="7:7">
      <c r="G66656" s="162" t="s">
        <v>66901</v>
      </c>
    </row>
    <row r="66657" spans="7:7">
      <c r="G66657" s="162" t="s">
        <v>66902</v>
      </c>
    </row>
    <row r="66658" spans="7:7">
      <c r="G66658" s="162" t="s">
        <v>66903</v>
      </c>
    </row>
    <row r="66659" spans="7:7">
      <c r="G66659" s="162" t="s">
        <v>66904</v>
      </c>
    </row>
    <row r="66660" spans="7:7">
      <c r="G66660" s="162" t="s">
        <v>66905</v>
      </c>
    </row>
    <row r="66661" spans="7:7">
      <c r="G66661" s="162" t="s">
        <v>66906</v>
      </c>
    </row>
    <row r="66662" spans="7:7">
      <c r="G66662" s="162" t="s">
        <v>66907</v>
      </c>
    </row>
    <row r="66663" spans="7:7">
      <c r="G66663" s="162" t="s">
        <v>66908</v>
      </c>
    </row>
    <row r="66664" spans="7:7">
      <c r="G66664" s="162" t="s">
        <v>66909</v>
      </c>
    </row>
    <row r="66665" spans="7:7">
      <c r="G66665" s="162" t="s">
        <v>66910</v>
      </c>
    </row>
    <row r="66666" spans="7:7">
      <c r="G66666" s="162" t="s">
        <v>66911</v>
      </c>
    </row>
    <row r="66667" spans="7:7">
      <c r="G66667" s="162" t="s">
        <v>66912</v>
      </c>
    </row>
    <row r="66668" spans="7:7">
      <c r="G66668" s="162" t="s">
        <v>66913</v>
      </c>
    </row>
    <row r="66669" spans="7:7">
      <c r="G66669" s="162" t="s">
        <v>66914</v>
      </c>
    </row>
    <row r="66670" spans="7:7">
      <c r="G66670" s="162" t="s">
        <v>66915</v>
      </c>
    </row>
    <row r="66671" spans="7:7">
      <c r="G66671" s="162" t="s">
        <v>66916</v>
      </c>
    </row>
    <row r="66672" spans="7:7">
      <c r="G66672" s="162" t="s">
        <v>66917</v>
      </c>
    </row>
    <row r="66673" spans="7:7">
      <c r="G66673" s="162" t="s">
        <v>66918</v>
      </c>
    </row>
    <row r="66674" spans="7:7">
      <c r="G66674" s="162" t="s">
        <v>66919</v>
      </c>
    </row>
    <row r="66675" spans="7:7">
      <c r="G66675" s="162" t="s">
        <v>66920</v>
      </c>
    </row>
    <row r="66676" spans="7:7">
      <c r="G66676" s="162" t="s">
        <v>66921</v>
      </c>
    </row>
    <row r="66677" spans="7:7">
      <c r="G66677" s="162" t="s">
        <v>66922</v>
      </c>
    </row>
    <row r="66678" spans="7:7">
      <c r="G66678" s="162" t="s">
        <v>66923</v>
      </c>
    </row>
    <row r="66679" spans="7:7">
      <c r="G66679" s="162" t="s">
        <v>66924</v>
      </c>
    </row>
    <row r="66680" spans="7:7">
      <c r="G66680" s="162" t="s">
        <v>66925</v>
      </c>
    </row>
    <row r="66681" spans="7:7">
      <c r="G66681" s="162" t="s">
        <v>66926</v>
      </c>
    </row>
    <row r="66682" spans="7:7">
      <c r="G66682" s="162" t="s">
        <v>66927</v>
      </c>
    </row>
    <row r="66683" spans="7:7">
      <c r="G66683" s="162" t="s">
        <v>66928</v>
      </c>
    </row>
    <row r="66684" spans="7:7">
      <c r="G66684" s="162" t="s">
        <v>66929</v>
      </c>
    </row>
    <row r="66685" spans="7:7">
      <c r="G66685" s="162" t="s">
        <v>66930</v>
      </c>
    </row>
    <row r="66686" spans="7:7">
      <c r="G66686" s="162" t="s">
        <v>66931</v>
      </c>
    </row>
    <row r="66687" spans="7:7">
      <c r="G66687" s="162" t="s">
        <v>66932</v>
      </c>
    </row>
    <row r="66688" spans="7:7">
      <c r="G66688" s="162" t="s">
        <v>66933</v>
      </c>
    </row>
    <row r="66689" spans="7:7">
      <c r="G66689" s="162" t="s">
        <v>66934</v>
      </c>
    </row>
    <row r="66690" spans="7:7">
      <c r="G66690" s="162" t="s">
        <v>66935</v>
      </c>
    </row>
    <row r="66691" spans="7:7">
      <c r="G66691" s="162" t="s">
        <v>66936</v>
      </c>
    </row>
    <row r="66692" spans="7:7">
      <c r="G66692" s="162" t="s">
        <v>66937</v>
      </c>
    </row>
    <row r="66693" spans="7:7">
      <c r="G66693" s="162" t="s">
        <v>66938</v>
      </c>
    </row>
    <row r="66694" spans="7:7">
      <c r="G66694" s="162" t="s">
        <v>66939</v>
      </c>
    </row>
    <row r="66695" spans="7:7">
      <c r="G66695" s="162" t="s">
        <v>66940</v>
      </c>
    </row>
    <row r="66696" spans="7:7">
      <c r="G66696" s="162" t="s">
        <v>66941</v>
      </c>
    </row>
    <row r="66697" spans="7:7">
      <c r="G66697" s="162" t="s">
        <v>66942</v>
      </c>
    </row>
    <row r="66698" spans="7:7">
      <c r="G66698" s="162" t="s">
        <v>66943</v>
      </c>
    </row>
    <row r="66699" spans="7:7">
      <c r="G66699" s="162" t="s">
        <v>66944</v>
      </c>
    </row>
    <row r="66700" spans="7:7">
      <c r="G66700" s="162" t="s">
        <v>66945</v>
      </c>
    </row>
    <row r="66701" spans="7:7">
      <c r="G66701" s="162" t="s">
        <v>66946</v>
      </c>
    </row>
    <row r="66702" spans="7:7">
      <c r="G66702" s="162" t="s">
        <v>66947</v>
      </c>
    </row>
    <row r="66703" spans="7:7">
      <c r="G66703" s="162" t="s">
        <v>66948</v>
      </c>
    </row>
    <row r="66704" spans="7:7">
      <c r="G66704" s="162" t="s">
        <v>66949</v>
      </c>
    </row>
    <row r="66705" spans="7:7">
      <c r="G66705" s="162" t="s">
        <v>66950</v>
      </c>
    </row>
    <row r="66706" spans="7:7">
      <c r="G66706" s="162" t="s">
        <v>66951</v>
      </c>
    </row>
    <row r="66707" spans="7:7">
      <c r="G66707" s="162" t="s">
        <v>66952</v>
      </c>
    </row>
    <row r="66708" spans="7:7">
      <c r="G66708" s="162" t="s">
        <v>66953</v>
      </c>
    </row>
    <row r="66709" spans="7:7">
      <c r="G66709" s="162" t="s">
        <v>66954</v>
      </c>
    </row>
    <row r="66710" spans="7:7">
      <c r="G66710" s="162" t="s">
        <v>66955</v>
      </c>
    </row>
    <row r="66711" spans="7:7">
      <c r="G66711" s="162" t="s">
        <v>66956</v>
      </c>
    </row>
    <row r="66712" spans="7:7">
      <c r="G66712" s="162" t="s">
        <v>66957</v>
      </c>
    </row>
    <row r="66713" spans="7:7">
      <c r="G66713" s="162" t="s">
        <v>66958</v>
      </c>
    </row>
    <row r="66714" spans="7:7">
      <c r="G66714" s="162" t="s">
        <v>66959</v>
      </c>
    </row>
    <row r="66715" spans="7:7">
      <c r="G66715" s="162" t="s">
        <v>66960</v>
      </c>
    </row>
    <row r="66716" spans="7:7">
      <c r="G66716" s="162" t="s">
        <v>66961</v>
      </c>
    </row>
    <row r="66717" spans="7:7">
      <c r="G66717" s="162" t="s">
        <v>66962</v>
      </c>
    </row>
    <row r="66718" spans="7:7">
      <c r="G66718" s="162" t="s">
        <v>66963</v>
      </c>
    </row>
    <row r="66719" spans="7:7">
      <c r="G66719" s="162" t="s">
        <v>66964</v>
      </c>
    </row>
    <row r="66720" spans="7:7">
      <c r="G66720" s="162" t="s">
        <v>66965</v>
      </c>
    </row>
    <row r="66721" spans="7:7">
      <c r="G66721" s="162" t="s">
        <v>66966</v>
      </c>
    </row>
    <row r="66722" spans="7:7">
      <c r="G66722" s="162" t="s">
        <v>66967</v>
      </c>
    </row>
    <row r="66723" spans="7:7">
      <c r="G66723" s="162" t="s">
        <v>66968</v>
      </c>
    </row>
    <row r="66724" spans="7:7">
      <c r="G66724" s="162" t="s">
        <v>66969</v>
      </c>
    </row>
    <row r="66725" spans="7:7">
      <c r="G66725" s="162" t="s">
        <v>66970</v>
      </c>
    </row>
    <row r="66726" spans="7:7">
      <c r="G66726" s="162" t="s">
        <v>66971</v>
      </c>
    </row>
    <row r="66727" spans="7:7">
      <c r="G66727" s="162" t="s">
        <v>66972</v>
      </c>
    </row>
    <row r="66728" spans="7:7">
      <c r="G66728" s="162" t="s">
        <v>66973</v>
      </c>
    </row>
    <row r="66729" spans="7:7">
      <c r="G66729" s="162" t="s">
        <v>66974</v>
      </c>
    </row>
    <row r="66730" spans="7:7">
      <c r="G66730" s="162" t="s">
        <v>66975</v>
      </c>
    </row>
    <row r="66731" spans="7:7">
      <c r="G66731" s="162" t="s">
        <v>66976</v>
      </c>
    </row>
    <row r="66732" spans="7:7">
      <c r="G66732" s="162" t="s">
        <v>66977</v>
      </c>
    </row>
    <row r="66733" spans="7:7">
      <c r="G66733" s="162" t="s">
        <v>66978</v>
      </c>
    </row>
    <row r="66734" spans="7:7">
      <c r="G66734" s="162" t="s">
        <v>66979</v>
      </c>
    </row>
    <row r="66735" spans="7:7">
      <c r="G66735" s="162" t="s">
        <v>66980</v>
      </c>
    </row>
    <row r="66736" spans="7:7">
      <c r="G66736" s="162" t="s">
        <v>66981</v>
      </c>
    </row>
    <row r="66737" spans="7:7">
      <c r="G66737" s="162" t="s">
        <v>66982</v>
      </c>
    </row>
    <row r="66738" spans="7:7">
      <c r="G66738" s="162" t="s">
        <v>66983</v>
      </c>
    </row>
    <row r="66739" spans="7:7">
      <c r="G66739" s="162" t="s">
        <v>66984</v>
      </c>
    </row>
    <row r="66740" spans="7:7">
      <c r="G66740" s="162" t="s">
        <v>66985</v>
      </c>
    </row>
    <row r="66741" spans="7:7">
      <c r="G66741" s="162" t="s">
        <v>66986</v>
      </c>
    </row>
    <row r="66742" spans="7:7">
      <c r="G66742" s="162" t="s">
        <v>66987</v>
      </c>
    </row>
    <row r="66743" spans="7:7">
      <c r="G66743" s="162" t="s">
        <v>66988</v>
      </c>
    </row>
    <row r="66744" spans="7:7">
      <c r="G66744" s="162" t="s">
        <v>66989</v>
      </c>
    </row>
    <row r="66745" spans="7:7">
      <c r="G66745" s="162" t="s">
        <v>66990</v>
      </c>
    </row>
    <row r="66746" spans="7:7">
      <c r="G66746" s="162" t="s">
        <v>66991</v>
      </c>
    </row>
    <row r="66747" spans="7:7">
      <c r="G66747" s="162" t="s">
        <v>66992</v>
      </c>
    </row>
    <row r="66748" spans="7:7">
      <c r="G66748" s="162" t="s">
        <v>66993</v>
      </c>
    </row>
    <row r="66749" spans="7:7">
      <c r="G66749" s="162" t="s">
        <v>66994</v>
      </c>
    </row>
    <row r="66750" spans="7:7">
      <c r="G66750" s="162" t="s">
        <v>66995</v>
      </c>
    </row>
    <row r="66751" spans="7:7">
      <c r="G66751" s="162" t="s">
        <v>66996</v>
      </c>
    </row>
    <row r="66752" spans="7:7">
      <c r="G66752" s="162" t="s">
        <v>66997</v>
      </c>
    </row>
    <row r="66753" spans="7:7">
      <c r="G66753" s="162" t="s">
        <v>66998</v>
      </c>
    </row>
    <row r="66754" spans="7:7">
      <c r="G66754" s="162" t="s">
        <v>66999</v>
      </c>
    </row>
    <row r="66755" spans="7:7">
      <c r="G66755" s="162" t="s">
        <v>67000</v>
      </c>
    </row>
    <row r="66756" spans="7:7">
      <c r="G66756" s="162" t="s">
        <v>67001</v>
      </c>
    </row>
    <row r="66757" spans="7:7">
      <c r="G66757" s="162" t="s">
        <v>67002</v>
      </c>
    </row>
    <row r="66758" spans="7:7">
      <c r="G66758" s="162" t="s">
        <v>67003</v>
      </c>
    </row>
    <row r="66759" spans="7:7">
      <c r="G66759" s="162" t="s">
        <v>67004</v>
      </c>
    </row>
    <row r="66760" spans="7:7">
      <c r="G66760" s="162" t="s">
        <v>67005</v>
      </c>
    </row>
    <row r="66761" spans="7:7">
      <c r="G66761" s="162" t="s">
        <v>67006</v>
      </c>
    </row>
    <row r="66762" spans="7:7">
      <c r="G66762" s="162" t="s">
        <v>67007</v>
      </c>
    </row>
    <row r="66763" spans="7:7">
      <c r="G66763" s="162" t="s">
        <v>67008</v>
      </c>
    </row>
    <row r="66764" spans="7:7">
      <c r="G66764" s="162" t="s">
        <v>67009</v>
      </c>
    </row>
    <row r="66765" spans="7:7">
      <c r="G66765" s="162" t="s">
        <v>67010</v>
      </c>
    </row>
    <row r="66766" spans="7:7">
      <c r="G66766" s="162" t="s">
        <v>67011</v>
      </c>
    </row>
    <row r="66767" spans="7:7">
      <c r="G66767" s="162" t="s">
        <v>67012</v>
      </c>
    </row>
    <row r="66768" spans="7:7">
      <c r="G66768" s="162" t="s">
        <v>67013</v>
      </c>
    </row>
    <row r="66769" spans="7:7">
      <c r="G66769" s="162" t="s">
        <v>67014</v>
      </c>
    </row>
    <row r="66770" spans="7:7">
      <c r="G66770" s="162" t="s">
        <v>67015</v>
      </c>
    </row>
    <row r="66771" spans="7:7">
      <c r="G66771" s="162" t="s">
        <v>67016</v>
      </c>
    </row>
    <row r="66772" spans="7:7">
      <c r="G66772" s="162" t="s">
        <v>67017</v>
      </c>
    </row>
    <row r="66773" spans="7:7">
      <c r="G66773" s="162" t="s">
        <v>67018</v>
      </c>
    </row>
    <row r="66774" spans="7:7">
      <c r="G66774" s="162" t="s">
        <v>67019</v>
      </c>
    </row>
    <row r="66775" spans="7:7">
      <c r="G66775" s="162" t="s">
        <v>67020</v>
      </c>
    </row>
    <row r="66776" spans="7:7">
      <c r="G66776" s="162" t="s">
        <v>67021</v>
      </c>
    </row>
    <row r="66777" spans="7:7">
      <c r="G66777" s="162" t="s">
        <v>67022</v>
      </c>
    </row>
    <row r="66778" spans="7:7">
      <c r="G66778" s="162" t="s">
        <v>67023</v>
      </c>
    </row>
    <row r="66779" spans="7:7">
      <c r="G66779" s="162" t="s">
        <v>67024</v>
      </c>
    </row>
    <row r="66780" spans="7:7">
      <c r="G66780" s="162" t="s">
        <v>67025</v>
      </c>
    </row>
    <row r="66781" spans="7:7">
      <c r="G66781" s="162" t="s">
        <v>67026</v>
      </c>
    </row>
    <row r="66782" spans="7:7">
      <c r="G66782" s="162" t="s">
        <v>67027</v>
      </c>
    </row>
    <row r="66783" spans="7:7">
      <c r="G66783" s="162" t="s">
        <v>67028</v>
      </c>
    </row>
    <row r="66784" spans="7:7">
      <c r="G66784" s="162" t="s">
        <v>67029</v>
      </c>
    </row>
    <row r="66785" spans="7:7">
      <c r="G66785" s="162" t="s">
        <v>67030</v>
      </c>
    </row>
    <row r="66786" spans="7:7">
      <c r="G66786" s="162" t="s">
        <v>67031</v>
      </c>
    </row>
    <row r="66787" spans="7:7">
      <c r="G66787" s="162" t="s">
        <v>67032</v>
      </c>
    </row>
    <row r="66788" spans="7:7">
      <c r="G66788" s="162" t="s">
        <v>67033</v>
      </c>
    </row>
    <row r="66789" spans="7:7">
      <c r="G66789" s="162" t="s">
        <v>67034</v>
      </c>
    </row>
    <row r="66790" spans="7:7">
      <c r="G66790" s="162" t="s">
        <v>67035</v>
      </c>
    </row>
    <row r="66791" spans="7:7">
      <c r="G66791" s="162" t="s">
        <v>67036</v>
      </c>
    </row>
    <row r="66792" spans="7:7">
      <c r="G66792" s="162" t="s">
        <v>67037</v>
      </c>
    </row>
    <row r="66793" spans="7:7">
      <c r="G66793" s="162" t="s">
        <v>67038</v>
      </c>
    </row>
    <row r="66794" spans="7:7">
      <c r="G66794" s="162" t="s">
        <v>67039</v>
      </c>
    </row>
    <row r="66795" spans="7:7">
      <c r="G66795" s="162" t="s">
        <v>67040</v>
      </c>
    </row>
    <row r="66796" spans="7:7">
      <c r="G66796" s="162" t="s">
        <v>67041</v>
      </c>
    </row>
    <row r="66797" spans="7:7">
      <c r="G66797" s="162" t="s">
        <v>67042</v>
      </c>
    </row>
    <row r="66798" spans="7:7">
      <c r="G66798" s="162" t="s">
        <v>67043</v>
      </c>
    </row>
    <row r="66799" spans="7:7">
      <c r="G66799" s="162" t="s">
        <v>67044</v>
      </c>
    </row>
    <row r="66800" spans="7:7">
      <c r="G66800" s="162" t="s">
        <v>67045</v>
      </c>
    </row>
    <row r="66801" spans="7:7">
      <c r="G66801" s="162" t="s">
        <v>67046</v>
      </c>
    </row>
    <row r="66802" spans="7:7">
      <c r="G66802" s="162" t="s">
        <v>67047</v>
      </c>
    </row>
    <row r="66803" spans="7:7">
      <c r="G66803" s="162" t="s">
        <v>67048</v>
      </c>
    </row>
    <row r="66804" spans="7:7">
      <c r="G66804" s="162" t="s">
        <v>67049</v>
      </c>
    </row>
    <row r="66805" spans="7:7">
      <c r="G66805" s="162" t="s">
        <v>67050</v>
      </c>
    </row>
    <row r="66806" spans="7:7">
      <c r="G66806" s="162" t="s">
        <v>67051</v>
      </c>
    </row>
    <row r="66807" spans="7:7">
      <c r="G66807" s="162" t="s">
        <v>67052</v>
      </c>
    </row>
    <row r="66808" spans="7:7">
      <c r="G66808" s="162" t="s">
        <v>67053</v>
      </c>
    </row>
    <row r="66809" spans="7:7">
      <c r="G66809" s="162" t="s">
        <v>67054</v>
      </c>
    </row>
    <row r="66810" spans="7:7">
      <c r="G66810" s="162" t="s">
        <v>67055</v>
      </c>
    </row>
    <row r="66811" spans="7:7">
      <c r="G66811" s="162" t="s">
        <v>67056</v>
      </c>
    </row>
    <row r="66812" spans="7:7">
      <c r="G66812" s="162" t="s">
        <v>67057</v>
      </c>
    </row>
    <row r="66813" spans="7:7">
      <c r="G66813" s="162" t="s">
        <v>67058</v>
      </c>
    </row>
    <row r="66814" spans="7:7">
      <c r="G66814" s="162" t="s">
        <v>67059</v>
      </c>
    </row>
    <row r="66815" spans="7:7">
      <c r="G66815" s="162" t="s">
        <v>67060</v>
      </c>
    </row>
    <row r="66816" spans="7:7">
      <c r="G66816" s="162" t="s">
        <v>67061</v>
      </c>
    </row>
    <row r="66817" spans="7:7">
      <c r="G66817" s="162" t="s">
        <v>67062</v>
      </c>
    </row>
    <row r="66818" spans="7:7">
      <c r="G66818" s="162" t="s">
        <v>67063</v>
      </c>
    </row>
    <row r="66819" spans="7:7">
      <c r="G66819" s="162" t="s">
        <v>67064</v>
      </c>
    </row>
    <row r="66820" spans="7:7">
      <c r="G66820" s="162" t="s">
        <v>67065</v>
      </c>
    </row>
    <row r="66821" spans="7:7">
      <c r="G66821" s="162" t="s">
        <v>67066</v>
      </c>
    </row>
    <row r="66822" spans="7:7">
      <c r="G66822" s="162" t="s">
        <v>67067</v>
      </c>
    </row>
    <row r="66823" spans="7:7">
      <c r="G66823" s="162" t="s">
        <v>67068</v>
      </c>
    </row>
    <row r="66824" spans="7:7">
      <c r="G66824" s="162" t="s">
        <v>67069</v>
      </c>
    </row>
    <row r="66825" spans="7:7">
      <c r="G66825" s="162" t="s">
        <v>67070</v>
      </c>
    </row>
    <row r="66826" spans="7:7">
      <c r="G66826" s="162" t="s">
        <v>67071</v>
      </c>
    </row>
    <row r="66827" spans="7:7">
      <c r="G66827" s="162" t="s">
        <v>67072</v>
      </c>
    </row>
    <row r="66828" spans="7:7">
      <c r="G66828" s="162" t="s">
        <v>67073</v>
      </c>
    </row>
    <row r="66829" spans="7:7">
      <c r="G66829" s="162" t="s">
        <v>67074</v>
      </c>
    </row>
    <row r="66830" spans="7:7">
      <c r="G66830" s="162" t="s">
        <v>67075</v>
      </c>
    </row>
    <row r="66831" spans="7:7">
      <c r="G66831" s="162" t="s">
        <v>67076</v>
      </c>
    </row>
    <row r="66832" spans="7:7">
      <c r="G66832" s="162" t="s">
        <v>67077</v>
      </c>
    </row>
    <row r="66833" spans="7:7">
      <c r="G66833" s="162" t="s">
        <v>67078</v>
      </c>
    </row>
    <row r="66834" spans="7:7">
      <c r="G66834" s="162" t="s">
        <v>67079</v>
      </c>
    </row>
    <row r="66835" spans="7:7">
      <c r="G66835" s="162" t="s">
        <v>67080</v>
      </c>
    </row>
    <row r="66836" spans="7:7">
      <c r="G66836" s="162" t="s">
        <v>67081</v>
      </c>
    </row>
    <row r="66837" spans="7:7">
      <c r="G66837" s="162" t="s">
        <v>67082</v>
      </c>
    </row>
    <row r="66838" spans="7:7">
      <c r="G66838" s="162" t="s">
        <v>67083</v>
      </c>
    </row>
    <row r="66839" spans="7:7">
      <c r="G66839" s="162" t="s">
        <v>67084</v>
      </c>
    </row>
    <row r="66840" spans="7:7">
      <c r="G66840" s="162" t="s">
        <v>67085</v>
      </c>
    </row>
    <row r="66841" spans="7:7">
      <c r="G66841" s="162" t="s">
        <v>67086</v>
      </c>
    </row>
    <row r="66842" spans="7:7">
      <c r="G66842" s="162" t="s">
        <v>67087</v>
      </c>
    </row>
    <row r="66843" spans="7:7">
      <c r="G66843" s="162" t="s">
        <v>67088</v>
      </c>
    </row>
    <row r="66844" spans="7:7">
      <c r="G66844" s="162" t="s">
        <v>67089</v>
      </c>
    </row>
    <row r="66845" spans="7:7">
      <c r="G66845" s="162" t="s">
        <v>67090</v>
      </c>
    </row>
    <row r="66846" spans="7:7">
      <c r="G66846" s="162" t="s">
        <v>67091</v>
      </c>
    </row>
    <row r="66847" spans="7:7">
      <c r="G66847" s="162" t="s">
        <v>67092</v>
      </c>
    </row>
    <row r="66848" spans="7:7">
      <c r="G66848" s="162" t="s">
        <v>67093</v>
      </c>
    </row>
    <row r="66849" spans="7:7">
      <c r="G66849" s="162" t="s">
        <v>67094</v>
      </c>
    </row>
    <row r="66850" spans="7:7">
      <c r="G66850" s="162" t="s">
        <v>67095</v>
      </c>
    </row>
    <row r="66851" spans="7:7">
      <c r="G66851" s="162" t="s">
        <v>67096</v>
      </c>
    </row>
    <row r="66852" spans="7:7">
      <c r="G66852" s="162" t="s">
        <v>67097</v>
      </c>
    </row>
    <row r="66853" spans="7:7">
      <c r="G66853" s="162" t="s">
        <v>67098</v>
      </c>
    </row>
    <row r="66854" spans="7:7">
      <c r="G66854" s="162" t="s">
        <v>67099</v>
      </c>
    </row>
    <row r="66855" spans="7:7">
      <c r="G66855" s="162" t="s">
        <v>67100</v>
      </c>
    </row>
    <row r="66856" spans="7:7">
      <c r="G66856" s="162" t="s">
        <v>67101</v>
      </c>
    </row>
    <row r="66857" spans="7:7">
      <c r="G66857" s="162" t="s">
        <v>67102</v>
      </c>
    </row>
    <row r="66858" spans="7:7">
      <c r="G66858" s="162" t="s">
        <v>67103</v>
      </c>
    </row>
    <row r="66859" spans="7:7">
      <c r="G66859" s="162" t="s">
        <v>67104</v>
      </c>
    </row>
    <row r="66860" spans="7:7">
      <c r="G66860" s="162" t="s">
        <v>67105</v>
      </c>
    </row>
    <row r="66861" spans="7:7">
      <c r="G66861" s="162" t="s">
        <v>67106</v>
      </c>
    </row>
    <row r="66862" spans="7:7">
      <c r="G66862" s="162" t="s">
        <v>67107</v>
      </c>
    </row>
    <row r="66863" spans="7:7">
      <c r="G66863" s="162" t="s">
        <v>67108</v>
      </c>
    </row>
    <row r="66864" spans="7:7">
      <c r="G66864" s="162" t="s">
        <v>67109</v>
      </c>
    </row>
    <row r="66865" spans="7:7">
      <c r="G66865" s="162" t="s">
        <v>67110</v>
      </c>
    </row>
    <row r="66866" spans="7:7">
      <c r="G66866" s="162" t="s">
        <v>67111</v>
      </c>
    </row>
    <row r="66867" spans="7:7">
      <c r="G66867" s="162" t="s">
        <v>67112</v>
      </c>
    </row>
    <row r="66868" spans="7:7">
      <c r="G66868" s="162" t="s">
        <v>67113</v>
      </c>
    </row>
    <row r="66869" spans="7:7">
      <c r="G66869" s="162" t="s">
        <v>67114</v>
      </c>
    </row>
    <row r="66870" spans="7:7">
      <c r="G66870" s="162" t="s">
        <v>67115</v>
      </c>
    </row>
    <row r="66871" spans="7:7">
      <c r="G66871" s="162" t="s">
        <v>67116</v>
      </c>
    </row>
    <row r="66872" spans="7:7">
      <c r="G66872" s="162" t="s">
        <v>67117</v>
      </c>
    </row>
    <row r="66873" spans="7:7">
      <c r="G66873" s="162" t="s">
        <v>67118</v>
      </c>
    </row>
    <row r="66874" spans="7:7">
      <c r="G66874" s="162" t="s">
        <v>67119</v>
      </c>
    </row>
    <row r="66875" spans="7:7">
      <c r="G66875" s="162" t="s">
        <v>67120</v>
      </c>
    </row>
    <row r="66876" spans="7:7">
      <c r="G66876" s="162" t="s">
        <v>67121</v>
      </c>
    </row>
    <row r="66877" spans="7:7">
      <c r="G66877" s="162" t="s">
        <v>67122</v>
      </c>
    </row>
    <row r="66878" spans="7:7">
      <c r="G66878" s="162" t="s">
        <v>67123</v>
      </c>
    </row>
    <row r="66879" spans="7:7">
      <c r="G66879" s="162" t="s">
        <v>67124</v>
      </c>
    </row>
    <row r="66880" spans="7:7">
      <c r="G66880" s="162" t="s">
        <v>67125</v>
      </c>
    </row>
    <row r="66881" spans="7:7">
      <c r="G66881" s="162" t="s">
        <v>67126</v>
      </c>
    </row>
    <row r="66882" spans="7:7">
      <c r="G66882" s="162" t="s">
        <v>67127</v>
      </c>
    </row>
    <row r="66883" spans="7:7">
      <c r="G66883" s="162" t="s">
        <v>67128</v>
      </c>
    </row>
    <row r="66884" spans="7:7">
      <c r="G66884" s="162" t="s">
        <v>67129</v>
      </c>
    </row>
    <row r="66885" spans="7:7">
      <c r="G66885" s="162" t="s">
        <v>67130</v>
      </c>
    </row>
    <row r="66886" spans="7:7">
      <c r="G66886" s="162" t="s">
        <v>67131</v>
      </c>
    </row>
    <row r="66887" spans="7:7">
      <c r="G66887" s="162" t="s">
        <v>67132</v>
      </c>
    </row>
    <row r="66888" spans="7:7">
      <c r="G66888" s="162" t="s">
        <v>67133</v>
      </c>
    </row>
    <row r="66889" spans="7:7">
      <c r="G66889" s="162" t="s">
        <v>67134</v>
      </c>
    </row>
    <row r="66890" spans="7:7">
      <c r="G66890" s="162" t="s">
        <v>67135</v>
      </c>
    </row>
    <row r="66891" spans="7:7">
      <c r="G66891" s="162" t="s">
        <v>67136</v>
      </c>
    </row>
    <row r="66892" spans="7:7">
      <c r="G66892" s="162" t="s">
        <v>67137</v>
      </c>
    </row>
    <row r="66893" spans="7:7">
      <c r="G66893" s="162" t="s">
        <v>67138</v>
      </c>
    </row>
    <row r="66894" spans="7:7">
      <c r="G66894" s="162" t="s">
        <v>67139</v>
      </c>
    </row>
    <row r="66895" spans="7:7">
      <c r="G66895" s="162" t="s">
        <v>67140</v>
      </c>
    </row>
    <row r="66896" spans="7:7">
      <c r="G66896" s="162" t="s">
        <v>67141</v>
      </c>
    </row>
    <row r="66897" spans="7:7">
      <c r="G66897" s="162" t="s">
        <v>67142</v>
      </c>
    </row>
    <row r="66898" spans="7:7">
      <c r="G66898" s="162" t="s">
        <v>67143</v>
      </c>
    </row>
    <row r="66899" spans="7:7">
      <c r="G66899" s="162" t="s">
        <v>67144</v>
      </c>
    </row>
    <row r="66900" spans="7:7">
      <c r="G66900" s="162" t="s">
        <v>67145</v>
      </c>
    </row>
    <row r="66901" spans="7:7">
      <c r="G66901" s="162" t="s">
        <v>67146</v>
      </c>
    </row>
    <row r="66902" spans="7:7">
      <c r="G66902" s="162" t="s">
        <v>67147</v>
      </c>
    </row>
    <row r="66903" spans="7:7">
      <c r="G66903" s="162" t="s">
        <v>67148</v>
      </c>
    </row>
    <row r="66904" spans="7:7">
      <c r="G66904" s="162" t="s">
        <v>67149</v>
      </c>
    </row>
    <row r="66905" spans="7:7">
      <c r="G66905" s="162" t="s">
        <v>67150</v>
      </c>
    </row>
    <row r="66906" spans="7:7">
      <c r="G66906" s="162" t="s">
        <v>67151</v>
      </c>
    </row>
    <row r="66907" spans="7:7">
      <c r="G66907" s="162" t="s">
        <v>67152</v>
      </c>
    </row>
    <row r="66908" spans="7:7">
      <c r="G66908" s="162" t="s">
        <v>67153</v>
      </c>
    </row>
    <row r="66909" spans="7:7">
      <c r="G66909" s="162" t="s">
        <v>67154</v>
      </c>
    </row>
    <row r="66910" spans="7:7">
      <c r="G66910" s="162" t="s">
        <v>67155</v>
      </c>
    </row>
    <row r="66911" spans="7:7">
      <c r="G66911" s="162" t="s">
        <v>67156</v>
      </c>
    </row>
    <row r="66912" spans="7:7">
      <c r="G66912" s="162" t="s">
        <v>67157</v>
      </c>
    </row>
    <row r="66913" spans="7:7">
      <c r="G66913" s="162" t="s">
        <v>67158</v>
      </c>
    </row>
    <row r="66914" spans="7:7">
      <c r="G66914" s="162" t="s">
        <v>67159</v>
      </c>
    </row>
    <row r="66915" spans="7:7">
      <c r="G66915" s="162" t="s">
        <v>67160</v>
      </c>
    </row>
    <row r="66916" spans="7:7">
      <c r="G66916" s="162" t="s">
        <v>67161</v>
      </c>
    </row>
    <row r="66917" spans="7:7">
      <c r="G66917" s="162" t="s">
        <v>67162</v>
      </c>
    </row>
    <row r="66918" spans="7:7">
      <c r="G66918" s="162" t="s">
        <v>67163</v>
      </c>
    </row>
    <row r="66919" spans="7:7">
      <c r="G66919" s="162" t="s">
        <v>67164</v>
      </c>
    </row>
    <row r="66920" spans="7:7">
      <c r="G66920" s="162" t="s">
        <v>67165</v>
      </c>
    </row>
    <row r="66921" spans="7:7">
      <c r="G66921" s="162" t="s">
        <v>67166</v>
      </c>
    </row>
    <row r="66922" spans="7:7">
      <c r="G66922" s="162" t="s">
        <v>67167</v>
      </c>
    </row>
    <row r="66923" spans="7:7">
      <c r="G66923" s="162" t="s">
        <v>67168</v>
      </c>
    </row>
    <row r="66924" spans="7:7">
      <c r="G66924" s="162" t="s">
        <v>67169</v>
      </c>
    </row>
    <row r="66925" spans="7:7">
      <c r="G66925" s="162" t="s">
        <v>67170</v>
      </c>
    </row>
    <row r="66926" spans="7:7">
      <c r="G66926" s="162" t="s">
        <v>67171</v>
      </c>
    </row>
    <row r="66927" spans="7:7">
      <c r="G66927" s="162" t="s">
        <v>67172</v>
      </c>
    </row>
    <row r="66928" spans="7:7">
      <c r="G66928" s="162" t="s">
        <v>67173</v>
      </c>
    </row>
    <row r="66929" spans="7:7">
      <c r="G66929" s="162" t="s">
        <v>67174</v>
      </c>
    </row>
    <row r="66930" spans="7:7">
      <c r="G66930" s="162" t="s">
        <v>67175</v>
      </c>
    </row>
    <row r="66931" spans="7:7">
      <c r="G66931" s="162" t="s">
        <v>67176</v>
      </c>
    </row>
    <row r="66932" spans="7:7">
      <c r="G66932" s="162" t="s">
        <v>67177</v>
      </c>
    </row>
    <row r="66933" spans="7:7">
      <c r="G66933" s="162" t="s">
        <v>67178</v>
      </c>
    </row>
    <row r="66934" spans="7:7">
      <c r="G66934" s="162" t="s">
        <v>67179</v>
      </c>
    </row>
    <row r="66935" spans="7:7">
      <c r="G66935" s="162" t="s">
        <v>67180</v>
      </c>
    </row>
    <row r="66936" spans="7:7">
      <c r="G66936" s="162" t="s">
        <v>67181</v>
      </c>
    </row>
    <row r="66937" spans="7:7">
      <c r="G66937" s="162" t="s">
        <v>67182</v>
      </c>
    </row>
    <row r="66938" spans="7:7">
      <c r="G66938" s="162" t="s">
        <v>67183</v>
      </c>
    </row>
    <row r="66939" spans="7:7">
      <c r="G66939" s="162" t="s">
        <v>67184</v>
      </c>
    </row>
    <row r="66940" spans="7:7">
      <c r="G66940" s="162" t="s">
        <v>67185</v>
      </c>
    </row>
    <row r="66941" spans="7:7">
      <c r="G66941" s="162" t="s">
        <v>67186</v>
      </c>
    </row>
    <row r="66942" spans="7:7">
      <c r="G66942" s="162" t="s">
        <v>67187</v>
      </c>
    </row>
    <row r="66943" spans="7:7">
      <c r="G66943" s="162" t="s">
        <v>67188</v>
      </c>
    </row>
    <row r="66944" spans="7:7">
      <c r="G66944" s="162" t="s">
        <v>67189</v>
      </c>
    </row>
    <row r="66945" spans="7:7">
      <c r="G66945" s="162" t="s">
        <v>67190</v>
      </c>
    </row>
    <row r="66946" spans="7:7">
      <c r="G66946" s="162" t="s">
        <v>67191</v>
      </c>
    </row>
    <row r="66947" spans="7:7">
      <c r="G66947" s="162" t="s">
        <v>67192</v>
      </c>
    </row>
    <row r="66948" spans="7:7">
      <c r="G66948" s="162" t="s">
        <v>67193</v>
      </c>
    </row>
    <row r="66949" spans="7:7">
      <c r="G66949" s="162" t="s">
        <v>67194</v>
      </c>
    </row>
    <row r="66950" spans="7:7">
      <c r="G66950" s="162" t="s">
        <v>67195</v>
      </c>
    </row>
    <row r="66951" spans="7:7">
      <c r="G66951" s="162" t="s">
        <v>67196</v>
      </c>
    </row>
    <row r="66952" spans="7:7">
      <c r="G66952" s="162" t="s">
        <v>67197</v>
      </c>
    </row>
    <row r="66953" spans="7:7">
      <c r="G66953" s="162" t="s">
        <v>67198</v>
      </c>
    </row>
    <row r="66954" spans="7:7">
      <c r="G66954" s="162" t="s">
        <v>67199</v>
      </c>
    </row>
    <row r="66955" spans="7:7">
      <c r="G66955" s="162" t="s">
        <v>67200</v>
      </c>
    </row>
    <row r="66956" spans="7:7">
      <c r="G66956" s="162" t="s">
        <v>67201</v>
      </c>
    </row>
    <row r="66957" spans="7:7">
      <c r="G66957" s="162" t="s">
        <v>67202</v>
      </c>
    </row>
    <row r="66958" spans="7:7">
      <c r="G66958" s="162" t="s">
        <v>67203</v>
      </c>
    </row>
    <row r="66959" spans="7:7">
      <c r="G66959" s="162" t="s">
        <v>67204</v>
      </c>
    </row>
    <row r="66960" spans="7:7">
      <c r="G66960" s="162" t="s">
        <v>67205</v>
      </c>
    </row>
    <row r="66961" spans="7:7">
      <c r="G66961" s="162" t="s">
        <v>67206</v>
      </c>
    </row>
    <row r="66962" spans="7:7">
      <c r="G66962" s="162" t="s">
        <v>67207</v>
      </c>
    </row>
    <row r="66963" spans="7:7">
      <c r="G66963" s="162" t="s">
        <v>67208</v>
      </c>
    </row>
    <row r="66964" spans="7:7">
      <c r="G66964" s="162" t="s">
        <v>67209</v>
      </c>
    </row>
    <row r="66965" spans="7:7">
      <c r="G66965" s="162" t="s">
        <v>67210</v>
      </c>
    </row>
    <row r="66966" spans="7:7">
      <c r="G66966" s="162" t="s">
        <v>67211</v>
      </c>
    </row>
    <row r="66967" spans="7:7">
      <c r="G66967" s="162" t="s">
        <v>67212</v>
      </c>
    </row>
    <row r="66968" spans="7:7">
      <c r="G66968" s="162" t="s">
        <v>67213</v>
      </c>
    </row>
    <row r="66969" spans="7:7">
      <c r="G66969" s="162" t="s">
        <v>67214</v>
      </c>
    </row>
    <row r="66970" spans="7:7">
      <c r="G66970" s="162" t="s">
        <v>67215</v>
      </c>
    </row>
    <row r="66971" spans="7:7">
      <c r="G66971" s="162" t="s">
        <v>67216</v>
      </c>
    </row>
    <row r="66972" spans="7:7">
      <c r="G66972" s="162" t="s">
        <v>67217</v>
      </c>
    </row>
    <row r="66973" spans="7:7">
      <c r="G66973" s="162" t="s">
        <v>67218</v>
      </c>
    </row>
    <row r="66974" spans="7:7">
      <c r="G66974" s="162" t="s">
        <v>67219</v>
      </c>
    </row>
    <row r="66975" spans="7:7">
      <c r="G66975" s="162" t="s">
        <v>67220</v>
      </c>
    </row>
    <row r="66976" spans="7:7">
      <c r="G66976" s="162" t="s">
        <v>67221</v>
      </c>
    </row>
    <row r="66977" spans="7:7">
      <c r="G66977" s="162" t="s">
        <v>67222</v>
      </c>
    </row>
    <row r="66978" spans="7:7">
      <c r="G66978" s="162" t="s">
        <v>67223</v>
      </c>
    </row>
    <row r="66979" spans="7:7">
      <c r="G66979" s="162" t="s">
        <v>67224</v>
      </c>
    </row>
    <row r="66980" spans="7:7">
      <c r="G66980" s="162" t="s">
        <v>67225</v>
      </c>
    </row>
    <row r="66981" spans="7:7">
      <c r="G66981" s="162" t="s">
        <v>67226</v>
      </c>
    </row>
    <row r="66982" spans="7:7">
      <c r="G66982" s="162" t="s">
        <v>67227</v>
      </c>
    </row>
    <row r="66983" spans="7:7">
      <c r="G66983" s="162" t="s">
        <v>67228</v>
      </c>
    </row>
    <row r="66984" spans="7:7">
      <c r="G66984" s="162" t="s">
        <v>67229</v>
      </c>
    </row>
    <row r="66985" spans="7:7">
      <c r="G66985" s="162" t="s">
        <v>67230</v>
      </c>
    </row>
    <row r="66986" spans="7:7">
      <c r="G66986" s="162" t="s">
        <v>67231</v>
      </c>
    </row>
    <row r="66987" spans="7:7">
      <c r="G66987" s="162" t="s">
        <v>67232</v>
      </c>
    </row>
    <row r="66988" spans="7:7">
      <c r="G66988" s="162" t="s">
        <v>67233</v>
      </c>
    </row>
    <row r="66989" spans="7:7">
      <c r="G66989" s="162" t="s">
        <v>67234</v>
      </c>
    </row>
    <row r="66990" spans="7:7">
      <c r="G66990" s="162" t="s">
        <v>67235</v>
      </c>
    </row>
    <row r="66991" spans="7:7">
      <c r="G66991" s="162" t="s">
        <v>67236</v>
      </c>
    </row>
    <row r="66992" spans="7:7">
      <c r="G66992" s="162" t="s">
        <v>67237</v>
      </c>
    </row>
    <row r="66993" spans="7:7">
      <c r="G66993" s="162" t="s">
        <v>67238</v>
      </c>
    </row>
    <row r="66994" spans="7:7">
      <c r="G66994" s="162" t="s">
        <v>67239</v>
      </c>
    </row>
    <row r="66995" spans="7:7">
      <c r="G66995" s="162" t="s">
        <v>67240</v>
      </c>
    </row>
    <row r="66996" spans="7:7">
      <c r="G66996" s="162" t="s">
        <v>67241</v>
      </c>
    </row>
    <row r="66997" spans="7:7">
      <c r="G66997" s="162" t="s">
        <v>67242</v>
      </c>
    </row>
    <row r="66998" spans="7:7">
      <c r="G66998" s="162" t="s">
        <v>67243</v>
      </c>
    </row>
    <row r="66999" spans="7:7">
      <c r="G66999" s="162" t="s">
        <v>67244</v>
      </c>
    </row>
    <row r="67000" spans="7:7">
      <c r="G67000" s="162" t="s">
        <v>67245</v>
      </c>
    </row>
    <row r="67001" spans="7:7">
      <c r="G67001" s="162" t="s">
        <v>67246</v>
      </c>
    </row>
    <row r="67002" spans="7:7">
      <c r="G67002" s="162" t="s">
        <v>67247</v>
      </c>
    </row>
    <row r="67003" spans="7:7">
      <c r="G67003" s="162" t="s">
        <v>67248</v>
      </c>
    </row>
    <row r="67004" spans="7:7">
      <c r="G67004" s="162" t="s">
        <v>67249</v>
      </c>
    </row>
    <row r="67005" spans="7:7">
      <c r="G67005" s="162" t="s">
        <v>67250</v>
      </c>
    </row>
    <row r="67006" spans="7:7">
      <c r="G67006" s="162" t="s">
        <v>67251</v>
      </c>
    </row>
    <row r="67007" spans="7:7">
      <c r="G67007" s="162" t="s">
        <v>67252</v>
      </c>
    </row>
    <row r="67008" spans="7:7">
      <c r="G67008" s="162" t="s">
        <v>67253</v>
      </c>
    </row>
    <row r="67009" spans="7:7">
      <c r="G67009" s="162" t="s">
        <v>67254</v>
      </c>
    </row>
    <row r="67010" spans="7:7">
      <c r="G67010" s="162" t="s">
        <v>67255</v>
      </c>
    </row>
    <row r="67011" spans="7:7">
      <c r="G67011" s="162" t="s">
        <v>67256</v>
      </c>
    </row>
    <row r="67012" spans="7:7">
      <c r="G67012" s="162" t="s">
        <v>67257</v>
      </c>
    </row>
    <row r="67013" spans="7:7">
      <c r="G67013" s="162" t="s">
        <v>67258</v>
      </c>
    </row>
    <row r="67014" spans="7:7">
      <c r="G67014" s="162" t="s">
        <v>67259</v>
      </c>
    </row>
    <row r="67015" spans="7:7">
      <c r="G67015" s="162" t="s">
        <v>67260</v>
      </c>
    </row>
    <row r="67016" spans="7:7">
      <c r="G67016" s="162" t="s">
        <v>67261</v>
      </c>
    </row>
    <row r="67017" spans="7:7">
      <c r="G67017" s="162" t="s">
        <v>67262</v>
      </c>
    </row>
    <row r="67018" spans="7:7">
      <c r="G67018" s="162" t="s">
        <v>67263</v>
      </c>
    </row>
    <row r="67019" spans="7:7">
      <c r="G67019" s="162" t="s">
        <v>67264</v>
      </c>
    </row>
    <row r="67020" spans="7:7">
      <c r="G67020" s="162" t="s">
        <v>67265</v>
      </c>
    </row>
    <row r="67021" spans="7:7">
      <c r="G67021" s="162" t="s">
        <v>67266</v>
      </c>
    </row>
    <row r="67022" spans="7:7">
      <c r="G67022" s="162" t="s">
        <v>67267</v>
      </c>
    </row>
    <row r="67023" spans="7:7">
      <c r="G67023" s="162" t="s">
        <v>67268</v>
      </c>
    </row>
    <row r="67024" spans="7:7">
      <c r="G67024" s="162" t="s">
        <v>67269</v>
      </c>
    </row>
    <row r="67025" spans="7:7">
      <c r="G67025" s="162" t="s">
        <v>67270</v>
      </c>
    </row>
    <row r="67026" spans="7:7">
      <c r="G67026" s="162" t="s">
        <v>67271</v>
      </c>
    </row>
    <row r="67027" spans="7:7">
      <c r="G67027" s="162" t="s">
        <v>67272</v>
      </c>
    </row>
    <row r="67028" spans="7:7">
      <c r="G67028" s="162" t="s">
        <v>67273</v>
      </c>
    </row>
    <row r="67029" spans="7:7">
      <c r="G67029" s="162" t="s">
        <v>67274</v>
      </c>
    </row>
    <row r="67030" spans="7:7">
      <c r="G67030" s="162" t="s">
        <v>67275</v>
      </c>
    </row>
    <row r="67031" spans="7:7">
      <c r="G67031" s="162" t="s">
        <v>67276</v>
      </c>
    </row>
    <row r="67032" spans="7:7">
      <c r="G67032" s="162" t="s">
        <v>67277</v>
      </c>
    </row>
    <row r="67033" spans="7:7">
      <c r="G67033" s="162" t="s">
        <v>67278</v>
      </c>
    </row>
    <row r="67034" spans="7:7">
      <c r="G67034" s="162" t="s">
        <v>67279</v>
      </c>
    </row>
    <row r="67035" spans="7:7">
      <c r="G67035" s="162" t="s">
        <v>67280</v>
      </c>
    </row>
    <row r="67036" spans="7:7">
      <c r="G67036" s="162" t="s">
        <v>67281</v>
      </c>
    </row>
    <row r="67037" spans="7:7">
      <c r="G67037" s="162" t="s">
        <v>67282</v>
      </c>
    </row>
    <row r="67038" spans="7:7">
      <c r="G67038" s="162" t="s">
        <v>67283</v>
      </c>
    </row>
    <row r="67039" spans="7:7">
      <c r="G67039" s="162" t="s">
        <v>67284</v>
      </c>
    </row>
    <row r="67040" spans="7:7">
      <c r="G67040" s="162" t="s">
        <v>67285</v>
      </c>
    </row>
    <row r="67041" spans="7:7">
      <c r="G67041" s="162" t="s">
        <v>67286</v>
      </c>
    </row>
    <row r="67042" spans="7:7">
      <c r="G67042" s="162" t="s">
        <v>67287</v>
      </c>
    </row>
    <row r="67043" spans="7:7">
      <c r="G67043" s="162" t="s">
        <v>67288</v>
      </c>
    </row>
    <row r="67044" spans="7:7">
      <c r="G67044" s="162" t="s">
        <v>67289</v>
      </c>
    </row>
    <row r="67045" spans="7:7">
      <c r="G67045" s="162" t="s">
        <v>67290</v>
      </c>
    </row>
    <row r="67046" spans="7:7">
      <c r="G67046" s="162" t="s">
        <v>67291</v>
      </c>
    </row>
    <row r="67047" spans="7:7">
      <c r="G67047" s="162" t="s">
        <v>67292</v>
      </c>
    </row>
    <row r="67048" spans="7:7">
      <c r="G67048" s="162" t="s">
        <v>67293</v>
      </c>
    </row>
    <row r="67049" spans="7:7">
      <c r="G67049" s="162" t="s">
        <v>67294</v>
      </c>
    </row>
    <row r="67050" spans="7:7">
      <c r="G67050" s="162" t="s">
        <v>67295</v>
      </c>
    </row>
    <row r="67051" spans="7:7">
      <c r="G67051" s="162" t="s">
        <v>67296</v>
      </c>
    </row>
    <row r="67052" spans="7:7">
      <c r="G67052" s="162" t="s">
        <v>67297</v>
      </c>
    </row>
    <row r="67053" spans="7:7">
      <c r="G67053" s="162" t="s">
        <v>67298</v>
      </c>
    </row>
    <row r="67054" spans="7:7">
      <c r="G67054" s="162" t="s">
        <v>67299</v>
      </c>
    </row>
    <row r="67055" spans="7:7">
      <c r="G67055" s="162" t="s">
        <v>67300</v>
      </c>
    </row>
    <row r="67056" spans="7:7">
      <c r="G67056" s="162" t="s">
        <v>67301</v>
      </c>
    </row>
    <row r="67057" spans="7:7">
      <c r="G67057" s="162" t="s">
        <v>67302</v>
      </c>
    </row>
    <row r="67058" spans="7:7">
      <c r="G67058" s="162" t="s">
        <v>67303</v>
      </c>
    </row>
    <row r="67059" spans="7:7">
      <c r="G67059" s="162" t="s">
        <v>67304</v>
      </c>
    </row>
    <row r="67060" spans="7:7">
      <c r="G67060" s="162" t="s">
        <v>67305</v>
      </c>
    </row>
    <row r="67061" spans="7:7">
      <c r="G67061" s="162" t="s">
        <v>67306</v>
      </c>
    </row>
    <row r="67062" spans="7:7">
      <c r="G67062" s="162" t="s">
        <v>67307</v>
      </c>
    </row>
    <row r="67063" spans="7:7">
      <c r="G67063" s="162" t="s">
        <v>67308</v>
      </c>
    </row>
    <row r="67064" spans="7:7">
      <c r="G67064" s="162" t="s">
        <v>67309</v>
      </c>
    </row>
    <row r="67065" spans="7:7">
      <c r="G67065" s="162" t="s">
        <v>67310</v>
      </c>
    </row>
    <row r="67066" spans="7:7">
      <c r="G67066" s="162" t="s">
        <v>67311</v>
      </c>
    </row>
    <row r="67067" spans="7:7">
      <c r="G67067" s="162" t="s">
        <v>67312</v>
      </c>
    </row>
    <row r="67068" spans="7:7">
      <c r="G67068" s="162" t="s">
        <v>67313</v>
      </c>
    </row>
    <row r="67069" spans="7:7">
      <c r="G67069" s="162" t="s">
        <v>67314</v>
      </c>
    </row>
    <row r="67070" spans="7:7">
      <c r="G67070" s="162" t="s">
        <v>67315</v>
      </c>
    </row>
    <row r="67071" spans="7:7">
      <c r="G67071" s="162" t="s">
        <v>67316</v>
      </c>
    </row>
    <row r="67072" spans="7:7">
      <c r="G67072" s="162" t="s">
        <v>67317</v>
      </c>
    </row>
    <row r="67073" spans="7:7">
      <c r="G67073" s="162" t="s">
        <v>67318</v>
      </c>
    </row>
    <row r="67074" spans="7:7">
      <c r="G67074" s="162" t="s">
        <v>67319</v>
      </c>
    </row>
    <row r="67075" spans="7:7">
      <c r="G67075" s="162" t="s">
        <v>67320</v>
      </c>
    </row>
    <row r="67076" spans="7:7">
      <c r="G67076" s="162" t="s">
        <v>67321</v>
      </c>
    </row>
    <row r="67077" spans="7:7">
      <c r="G67077" s="162" t="s">
        <v>67322</v>
      </c>
    </row>
    <row r="67078" spans="7:7">
      <c r="G67078" s="162" t="s">
        <v>67323</v>
      </c>
    </row>
    <row r="67079" spans="7:7">
      <c r="G67079" s="162" t="s">
        <v>67324</v>
      </c>
    </row>
    <row r="67080" spans="7:7">
      <c r="G67080" s="162" t="s">
        <v>67325</v>
      </c>
    </row>
    <row r="67081" spans="7:7">
      <c r="G67081" s="162" t="s">
        <v>67326</v>
      </c>
    </row>
    <row r="67082" spans="7:7">
      <c r="G67082" s="162" t="s">
        <v>67327</v>
      </c>
    </row>
    <row r="67083" spans="7:7">
      <c r="G67083" s="162" t="s">
        <v>67328</v>
      </c>
    </row>
    <row r="67084" spans="7:7">
      <c r="G67084" s="162" t="s">
        <v>67329</v>
      </c>
    </row>
    <row r="67085" spans="7:7">
      <c r="G67085" s="162" t="s">
        <v>67330</v>
      </c>
    </row>
    <row r="67086" spans="7:7">
      <c r="G67086" s="162" t="s">
        <v>67331</v>
      </c>
    </row>
    <row r="67087" spans="7:7">
      <c r="G67087" s="162" t="s">
        <v>67332</v>
      </c>
    </row>
    <row r="67088" spans="7:7">
      <c r="G67088" s="162" t="s">
        <v>67333</v>
      </c>
    </row>
    <row r="67089" spans="7:7">
      <c r="G67089" s="162" t="s">
        <v>67334</v>
      </c>
    </row>
    <row r="67090" spans="7:7">
      <c r="G67090" s="162" t="s">
        <v>67335</v>
      </c>
    </row>
    <row r="67091" spans="7:7">
      <c r="G67091" s="162" t="s">
        <v>67336</v>
      </c>
    </row>
    <row r="67092" spans="7:7">
      <c r="G67092" s="162" t="s">
        <v>67337</v>
      </c>
    </row>
    <row r="67093" spans="7:7">
      <c r="G67093" s="162" t="s">
        <v>67338</v>
      </c>
    </row>
    <row r="67094" spans="7:7">
      <c r="G67094" s="162" t="s">
        <v>67339</v>
      </c>
    </row>
    <row r="67095" spans="7:7">
      <c r="G67095" s="162" t="s">
        <v>67340</v>
      </c>
    </row>
    <row r="67096" spans="7:7">
      <c r="G67096" s="162" t="s">
        <v>67341</v>
      </c>
    </row>
    <row r="67097" spans="7:7">
      <c r="G67097" s="162" t="s">
        <v>67342</v>
      </c>
    </row>
    <row r="67098" spans="7:7">
      <c r="G67098" s="162" t="s">
        <v>67343</v>
      </c>
    </row>
    <row r="67099" spans="7:7">
      <c r="G67099" s="162" t="s">
        <v>67344</v>
      </c>
    </row>
    <row r="67100" spans="7:7">
      <c r="G67100" s="162" t="s">
        <v>67345</v>
      </c>
    </row>
    <row r="67101" spans="7:7">
      <c r="G67101" s="162" t="s">
        <v>67346</v>
      </c>
    </row>
    <row r="67102" spans="7:7">
      <c r="G67102" s="162" t="s">
        <v>67347</v>
      </c>
    </row>
    <row r="67103" spans="7:7">
      <c r="G67103" s="162" t="s">
        <v>67348</v>
      </c>
    </row>
    <row r="67104" spans="7:7">
      <c r="G67104" s="162" t="s">
        <v>67349</v>
      </c>
    </row>
    <row r="67105" spans="7:7">
      <c r="G67105" s="162" t="s">
        <v>67350</v>
      </c>
    </row>
    <row r="67106" spans="7:7">
      <c r="G67106" s="162" t="s">
        <v>67351</v>
      </c>
    </row>
    <row r="67107" spans="7:7">
      <c r="G67107" s="162" t="s">
        <v>67352</v>
      </c>
    </row>
    <row r="67108" spans="7:7">
      <c r="G67108" s="162" t="s">
        <v>67353</v>
      </c>
    </row>
    <row r="67109" spans="7:7">
      <c r="G67109" s="162" t="s">
        <v>67354</v>
      </c>
    </row>
    <row r="67110" spans="7:7">
      <c r="G67110" s="162" t="s">
        <v>67355</v>
      </c>
    </row>
    <row r="67111" spans="7:7">
      <c r="G67111" s="162" t="s">
        <v>67356</v>
      </c>
    </row>
    <row r="67112" spans="7:7">
      <c r="G67112" s="162" t="s">
        <v>67357</v>
      </c>
    </row>
    <row r="67113" spans="7:7">
      <c r="G67113" s="162" t="s">
        <v>67358</v>
      </c>
    </row>
    <row r="67114" spans="7:7">
      <c r="G67114" s="162" t="s">
        <v>67359</v>
      </c>
    </row>
    <row r="67115" spans="7:7">
      <c r="G67115" s="162" t="s">
        <v>67360</v>
      </c>
    </row>
    <row r="67116" spans="7:7">
      <c r="G67116" s="162" t="s">
        <v>67361</v>
      </c>
    </row>
    <row r="67117" spans="7:7">
      <c r="G67117" s="162" t="s">
        <v>67362</v>
      </c>
    </row>
    <row r="67118" spans="7:7">
      <c r="G67118" s="162" t="s">
        <v>67363</v>
      </c>
    </row>
    <row r="67119" spans="7:7">
      <c r="G67119" s="162" t="s">
        <v>67364</v>
      </c>
    </row>
    <row r="67120" spans="7:7">
      <c r="G67120" s="162" t="s">
        <v>67365</v>
      </c>
    </row>
    <row r="67121" spans="7:7">
      <c r="G67121" s="162" t="s">
        <v>67366</v>
      </c>
    </row>
    <row r="67122" spans="7:7">
      <c r="G67122" s="162" t="s">
        <v>67367</v>
      </c>
    </row>
    <row r="67123" spans="7:7">
      <c r="G67123" s="162" t="s">
        <v>67368</v>
      </c>
    </row>
    <row r="67124" spans="7:7">
      <c r="G67124" s="162" t="s">
        <v>67369</v>
      </c>
    </row>
    <row r="67125" spans="7:7">
      <c r="G67125" s="162" t="s">
        <v>67370</v>
      </c>
    </row>
    <row r="67126" spans="7:7">
      <c r="G67126" s="162" t="s">
        <v>67371</v>
      </c>
    </row>
    <row r="67127" spans="7:7">
      <c r="G67127" s="162" t="s">
        <v>67372</v>
      </c>
    </row>
    <row r="67128" spans="7:7">
      <c r="G67128" s="162" t="s">
        <v>67373</v>
      </c>
    </row>
    <row r="67129" spans="7:7">
      <c r="G67129" s="162" t="s">
        <v>67374</v>
      </c>
    </row>
    <row r="67130" spans="7:7">
      <c r="G67130" s="162" t="s">
        <v>67375</v>
      </c>
    </row>
    <row r="67131" spans="7:7">
      <c r="G67131" s="162" t="s">
        <v>67376</v>
      </c>
    </row>
    <row r="67132" spans="7:7">
      <c r="G67132" s="162" t="s">
        <v>67377</v>
      </c>
    </row>
    <row r="67133" spans="7:7">
      <c r="G67133" s="162" t="s">
        <v>67378</v>
      </c>
    </row>
    <row r="67134" spans="7:7">
      <c r="G67134" s="162" t="s">
        <v>67379</v>
      </c>
    </row>
    <row r="67135" spans="7:7">
      <c r="G67135" s="162" t="s">
        <v>67380</v>
      </c>
    </row>
    <row r="67136" spans="7:7">
      <c r="G67136" s="162" t="s">
        <v>67381</v>
      </c>
    </row>
    <row r="67137" spans="7:7">
      <c r="G67137" s="162" t="s">
        <v>67382</v>
      </c>
    </row>
    <row r="67138" spans="7:7">
      <c r="G67138" s="162" t="s">
        <v>67383</v>
      </c>
    </row>
    <row r="67139" spans="7:7">
      <c r="G67139" s="162" t="s">
        <v>67384</v>
      </c>
    </row>
    <row r="67140" spans="7:7">
      <c r="G67140" s="162" t="s">
        <v>67385</v>
      </c>
    </row>
    <row r="67141" spans="7:7">
      <c r="G67141" s="162" t="s">
        <v>67386</v>
      </c>
    </row>
    <row r="67142" spans="7:7">
      <c r="G67142" s="162" t="s">
        <v>67387</v>
      </c>
    </row>
    <row r="67143" spans="7:7">
      <c r="G67143" s="162" t="s">
        <v>67388</v>
      </c>
    </row>
    <row r="67144" spans="7:7">
      <c r="G67144" s="162" t="s">
        <v>67389</v>
      </c>
    </row>
    <row r="67145" spans="7:7">
      <c r="G67145" s="162" t="s">
        <v>67390</v>
      </c>
    </row>
    <row r="67146" spans="7:7">
      <c r="G67146" s="162" t="s">
        <v>67391</v>
      </c>
    </row>
    <row r="67147" spans="7:7">
      <c r="G67147" s="162" t="s">
        <v>67392</v>
      </c>
    </row>
    <row r="67148" spans="7:7">
      <c r="G67148" s="162" t="s">
        <v>67393</v>
      </c>
    </row>
    <row r="67149" spans="7:7">
      <c r="G67149" s="162" t="s">
        <v>67394</v>
      </c>
    </row>
    <row r="67150" spans="7:7">
      <c r="G67150" s="162" t="s">
        <v>67395</v>
      </c>
    </row>
    <row r="67151" spans="7:7">
      <c r="G67151" s="162" t="s">
        <v>67396</v>
      </c>
    </row>
    <row r="67152" spans="7:7">
      <c r="G67152" s="162" t="s">
        <v>67397</v>
      </c>
    </row>
    <row r="67153" spans="7:7">
      <c r="G67153" s="162" t="s">
        <v>67398</v>
      </c>
    </row>
    <row r="67154" spans="7:7">
      <c r="G67154" s="162" t="s">
        <v>67399</v>
      </c>
    </row>
    <row r="67155" spans="7:7">
      <c r="G67155" s="162" t="s">
        <v>67400</v>
      </c>
    </row>
    <row r="67156" spans="7:7">
      <c r="G67156" s="162" t="s">
        <v>67401</v>
      </c>
    </row>
    <row r="67157" spans="7:7">
      <c r="G67157" s="162" t="s">
        <v>67402</v>
      </c>
    </row>
    <row r="67158" spans="7:7">
      <c r="G67158" s="162" t="s">
        <v>67403</v>
      </c>
    </row>
    <row r="67159" spans="7:7">
      <c r="G67159" s="162" t="s">
        <v>67404</v>
      </c>
    </row>
    <row r="67160" spans="7:7">
      <c r="G67160" s="162" t="s">
        <v>67405</v>
      </c>
    </row>
    <row r="67161" spans="7:7">
      <c r="G67161" s="162" t="s">
        <v>67406</v>
      </c>
    </row>
    <row r="67162" spans="7:7">
      <c r="G67162" s="162" t="s">
        <v>67407</v>
      </c>
    </row>
    <row r="67163" spans="7:7">
      <c r="G67163" s="162" t="s">
        <v>67408</v>
      </c>
    </row>
    <row r="67164" spans="7:7">
      <c r="G67164" s="162" t="s">
        <v>67409</v>
      </c>
    </row>
    <row r="67165" spans="7:7">
      <c r="G67165" s="162" t="s">
        <v>67410</v>
      </c>
    </row>
    <row r="67166" spans="7:7">
      <c r="G67166" s="162" t="s">
        <v>67411</v>
      </c>
    </row>
    <row r="67167" spans="7:7">
      <c r="G67167" s="162" t="s">
        <v>67412</v>
      </c>
    </row>
    <row r="67168" spans="7:7">
      <c r="G67168" s="162" t="s">
        <v>67413</v>
      </c>
    </row>
    <row r="67169" spans="7:7">
      <c r="G67169" s="162" t="s">
        <v>67414</v>
      </c>
    </row>
    <row r="67170" spans="7:7">
      <c r="G67170" s="162" t="s">
        <v>67415</v>
      </c>
    </row>
    <row r="67171" spans="7:7">
      <c r="G67171" s="162" t="s">
        <v>67416</v>
      </c>
    </row>
    <row r="67172" spans="7:7">
      <c r="G67172" s="162" t="s">
        <v>67417</v>
      </c>
    </row>
    <row r="67173" spans="7:7">
      <c r="G67173" s="162" t="s">
        <v>67418</v>
      </c>
    </row>
    <row r="67174" spans="7:7">
      <c r="G67174" s="162" t="s">
        <v>67419</v>
      </c>
    </row>
    <row r="67175" spans="7:7">
      <c r="G67175" s="162" t="s">
        <v>67420</v>
      </c>
    </row>
    <row r="67176" spans="7:7">
      <c r="G67176" s="162" t="s">
        <v>67421</v>
      </c>
    </row>
    <row r="67177" spans="7:7">
      <c r="G67177" s="162" t="s">
        <v>67422</v>
      </c>
    </row>
    <row r="67178" spans="7:7">
      <c r="G67178" s="162" t="s">
        <v>67423</v>
      </c>
    </row>
    <row r="67179" spans="7:7">
      <c r="G67179" s="162" t="s">
        <v>67424</v>
      </c>
    </row>
    <row r="67180" spans="7:7">
      <c r="G67180" s="162" t="s">
        <v>67425</v>
      </c>
    </row>
    <row r="67181" spans="7:7">
      <c r="G67181" s="162" t="s">
        <v>67426</v>
      </c>
    </row>
    <row r="67182" spans="7:7">
      <c r="G67182" s="162" t="s">
        <v>67427</v>
      </c>
    </row>
    <row r="67183" spans="7:7">
      <c r="G67183" s="162" t="s">
        <v>67428</v>
      </c>
    </row>
    <row r="67184" spans="7:7">
      <c r="G67184" s="162" t="s">
        <v>67429</v>
      </c>
    </row>
    <row r="67185" spans="7:7">
      <c r="G67185" s="162" t="s">
        <v>67430</v>
      </c>
    </row>
    <row r="67186" spans="7:7">
      <c r="G67186" s="162" t="s">
        <v>67431</v>
      </c>
    </row>
    <row r="67187" spans="7:7">
      <c r="G67187" s="162" t="s">
        <v>67432</v>
      </c>
    </row>
    <row r="67188" spans="7:7">
      <c r="G67188" s="162" t="s">
        <v>67433</v>
      </c>
    </row>
    <row r="67189" spans="7:7">
      <c r="G67189" s="162" t="s">
        <v>67434</v>
      </c>
    </row>
    <row r="67190" spans="7:7">
      <c r="G67190" s="162" t="s">
        <v>67435</v>
      </c>
    </row>
    <row r="67191" spans="7:7">
      <c r="G67191" s="162" t="s">
        <v>67436</v>
      </c>
    </row>
    <row r="67192" spans="7:7">
      <c r="G67192" s="162" t="s">
        <v>67437</v>
      </c>
    </row>
    <row r="67193" spans="7:7">
      <c r="G67193" s="162" t="s">
        <v>67438</v>
      </c>
    </row>
    <row r="67194" spans="7:7">
      <c r="G67194" s="162" t="s">
        <v>67439</v>
      </c>
    </row>
    <row r="67195" spans="7:7">
      <c r="G67195" s="162" t="s">
        <v>67440</v>
      </c>
    </row>
    <row r="67196" spans="7:7">
      <c r="G67196" s="162" t="s">
        <v>67441</v>
      </c>
    </row>
    <row r="67197" spans="7:7">
      <c r="G67197" s="162" t="s">
        <v>67442</v>
      </c>
    </row>
    <row r="67198" spans="7:7">
      <c r="G67198" s="162" t="s">
        <v>67443</v>
      </c>
    </row>
    <row r="67199" spans="7:7">
      <c r="G67199" s="162" t="s">
        <v>67444</v>
      </c>
    </row>
    <row r="67200" spans="7:7">
      <c r="G67200" s="162" t="s">
        <v>67445</v>
      </c>
    </row>
    <row r="67201" spans="7:7">
      <c r="G67201" s="162" t="s">
        <v>67446</v>
      </c>
    </row>
    <row r="67202" spans="7:7">
      <c r="G67202" s="162" t="s">
        <v>67447</v>
      </c>
    </row>
    <row r="67203" spans="7:7">
      <c r="G67203" s="162" t="s">
        <v>67448</v>
      </c>
    </row>
    <row r="67204" spans="7:7">
      <c r="G67204" s="162" t="s">
        <v>67449</v>
      </c>
    </row>
    <row r="67205" spans="7:7">
      <c r="G67205" s="162" t="s">
        <v>67450</v>
      </c>
    </row>
    <row r="67206" spans="7:7">
      <c r="G67206" s="162" t="s">
        <v>67451</v>
      </c>
    </row>
    <row r="67207" spans="7:7">
      <c r="G67207" s="162" t="s">
        <v>67452</v>
      </c>
    </row>
    <row r="67208" spans="7:7">
      <c r="G67208" s="162" t="s">
        <v>67453</v>
      </c>
    </row>
    <row r="67209" spans="7:7">
      <c r="G67209" s="162" t="s">
        <v>67454</v>
      </c>
    </row>
    <row r="67210" spans="7:7">
      <c r="G67210" s="162" t="s">
        <v>67455</v>
      </c>
    </row>
    <row r="67211" spans="7:7">
      <c r="G67211" s="162" t="s">
        <v>67456</v>
      </c>
    </row>
    <row r="67212" spans="7:7">
      <c r="G67212" s="162" t="s">
        <v>67457</v>
      </c>
    </row>
    <row r="67213" spans="7:7">
      <c r="G67213" s="162" t="s">
        <v>67458</v>
      </c>
    </row>
    <row r="67214" spans="7:7">
      <c r="G67214" s="162" t="s">
        <v>67459</v>
      </c>
    </row>
    <row r="67215" spans="7:7">
      <c r="G67215" s="162" t="s">
        <v>67460</v>
      </c>
    </row>
    <row r="67216" spans="7:7">
      <c r="G67216" s="162" t="s">
        <v>67461</v>
      </c>
    </row>
    <row r="67217" spans="7:7">
      <c r="G67217" s="162" t="s">
        <v>67462</v>
      </c>
    </row>
    <row r="67218" spans="7:7">
      <c r="G67218" s="162" t="s">
        <v>67463</v>
      </c>
    </row>
    <row r="67219" spans="7:7">
      <c r="G67219" s="162" t="s">
        <v>67464</v>
      </c>
    </row>
    <row r="67220" spans="7:7">
      <c r="G67220" s="162" t="s">
        <v>67465</v>
      </c>
    </row>
    <row r="67221" spans="7:7">
      <c r="G67221" s="162" t="s">
        <v>67466</v>
      </c>
    </row>
    <row r="67222" spans="7:7">
      <c r="G67222" s="162" t="s">
        <v>67467</v>
      </c>
    </row>
    <row r="67223" spans="7:7">
      <c r="G67223" s="162" t="s">
        <v>67468</v>
      </c>
    </row>
    <row r="67224" spans="7:7">
      <c r="G67224" s="162" t="s">
        <v>67469</v>
      </c>
    </row>
    <row r="67225" spans="7:7">
      <c r="G67225" s="162" t="s">
        <v>67470</v>
      </c>
    </row>
    <row r="67226" spans="7:7">
      <c r="G67226" s="162" t="s">
        <v>67471</v>
      </c>
    </row>
    <row r="67227" spans="7:7">
      <c r="G67227" s="162" t="s">
        <v>67472</v>
      </c>
    </row>
    <row r="67228" spans="7:7">
      <c r="G67228" s="162" t="s">
        <v>67473</v>
      </c>
    </row>
    <row r="67229" spans="7:7">
      <c r="G67229" s="162" t="s">
        <v>67474</v>
      </c>
    </row>
    <row r="67230" spans="7:7">
      <c r="G67230" s="162" t="s">
        <v>67475</v>
      </c>
    </row>
    <row r="67231" spans="7:7">
      <c r="G67231" s="162" t="s">
        <v>67476</v>
      </c>
    </row>
    <row r="67232" spans="7:7">
      <c r="G67232" s="162" t="s">
        <v>67477</v>
      </c>
    </row>
    <row r="67233" spans="7:7">
      <c r="G67233" s="162" t="s">
        <v>67478</v>
      </c>
    </row>
    <row r="67234" spans="7:7">
      <c r="G67234" s="162" t="s">
        <v>67479</v>
      </c>
    </row>
    <row r="67235" spans="7:7">
      <c r="G67235" s="162" t="s">
        <v>67480</v>
      </c>
    </row>
    <row r="67236" spans="7:7">
      <c r="G67236" s="162" t="s">
        <v>67481</v>
      </c>
    </row>
    <row r="67237" spans="7:7">
      <c r="G67237" s="162" t="s">
        <v>67482</v>
      </c>
    </row>
    <row r="67238" spans="7:7">
      <c r="G67238" s="162" t="s">
        <v>67483</v>
      </c>
    </row>
    <row r="67239" spans="7:7">
      <c r="G67239" s="162" t="s">
        <v>67484</v>
      </c>
    </row>
    <row r="67240" spans="7:7">
      <c r="G67240" s="162" t="s">
        <v>67485</v>
      </c>
    </row>
    <row r="67241" spans="7:7">
      <c r="G67241" s="162" t="s">
        <v>67486</v>
      </c>
    </row>
    <row r="67242" spans="7:7">
      <c r="G67242" s="162" t="s">
        <v>67487</v>
      </c>
    </row>
    <row r="67243" spans="7:7">
      <c r="G67243" s="162" t="s">
        <v>67488</v>
      </c>
    </row>
    <row r="67244" spans="7:7">
      <c r="G67244" s="162" t="s">
        <v>67489</v>
      </c>
    </row>
    <row r="67245" spans="7:7">
      <c r="G67245" s="162" t="s">
        <v>67490</v>
      </c>
    </row>
    <row r="67246" spans="7:7">
      <c r="G67246" s="162" t="s">
        <v>67491</v>
      </c>
    </row>
    <row r="67247" spans="7:7">
      <c r="G67247" s="162" t="s">
        <v>67492</v>
      </c>
    </row>
    <row r="67248" spans="7:7">
      <c r="G67248" s="162" t="s">
        <v>67493</v>
      </c>
    </row>
    <row r="67249" spans="7:7">
      <c r="G67249" s="162" t="s">
        <v>67494</v>
      </c>
    </row>
    <row r="67250" spans="7:7">
      <c r="G67250" s="162" t="s">
        <v>67495</v>
      </c>
    </row>
    <row r="67251" spans="7:7">
      <c r="G67251" s="162" t="s">
        <v>67496</v>
      </c>
    </row>
    <row r="67252" spans="7:7">
      <c r="G67252" s="162" t="s">
        <v>67497</v>
      </c>
    </row>
    <row r="67253" spans="7:7">
      <c r="G67253" s="162" t="s">
        <v>67498</v>
      </c>
    </row>
    <row r="67254" spans="7:7">
      <c r="G67254" s="162" t="s">
        <v>67499</v>
      </c>
    </row>
    <row r="67255" spans="7:7">
      <c r="G67255" s="162" t="s">
        <v>67500</v>
      </c>
    </row>
    <row r="67256" spans="7:7">
      <c r="G67256" s="162" t="s">
        <v>67501</v>
      </c>
    </row>
    <row r="67257" spans="7:7">
      <c r="G67257" s="162" t="s">
        <v>67502</v>
      </c>
    </row>
    <row r="67258" spans="7:7">
      <c r="G67258" s="162" t="s">
        <v>67503</v>
      </c>
    </row>
    <row r="67259" spans="7:7">
      <c r="G67259" s="162" t="s">
        <v>67504</v>
      </c>
    </row>
    <row r="67260" spans="7:7">
      <c r="G67260" s="162" t="s">
        <v>67505</v>
      </c>
    </row>
    <row r="67261" spans="7:7">
      <c r="G67261" s="162" t="s">
        <v>67506</v>
      </c>
    </row>
    <row r="67262" spans="7:7">
      <c r="G67262" s="162" t="s">
        <v>67507</v>
      </c>
    </row>
    <row r="67263" spans="7:7">
      <c r="G67263" s="162" t="s">
        <v>67508</v>
      </c>
    </row>
    <row r="67264" spans="7:7">
      <c r="G67264" s="162" t="s">
        <v>67509</v>
      </c>
    </row>
    <row r="67265" spans="7:7">
      <c r="G67265" s="162" t="s">
        <v>67510</v>
      </c>
    </row>
    <row r="67266" spans="7:7">
      <c r="G67266" s="162" t="s">
        <v>67511</v>
      </c>
    </row>
    <row r="67267" spans="7:7">
      <c r="G67267" s="162" t="s">
        <v>67512</v>
      </c>
    </row>
    <row r="67268" spans="7:7">
      <c r="G67268" s="162" t="s">
        <v>67513</v>
      </c>
    </row>
    <row r="67269" spans="7:7">
      <c r="G67269" s="162" t="s">
        <v>67514</v>
      </c>
    </row>
    <row r="67270" spans="7:7">
      <c r="G67270" s="162" t="s">
        <v>67515</v>
      </c>
    </row>
    <row r="67271" spans="7:7">
      <c r="G67271" s="162" t="s">
        <v>67516</v>
      </c>
    </row>
    <row r="67272" spans="7:7">
      <c r="G67272" s="162" t="s">
        <v>67517</v>
      </c>
    </row>
    <row r="67273" spans="7:7">
      <c r="G67273" s="162" t="s">
        <v>67518</v>
      </c>
    </row>
    <row r="67274" spans="7:7">
      <c r="G67274" s="162" t="s">
        <v>67519</v>
      </c>
    </row>
    <row r="67275" spans="7:7">
      <c r="G67275" s="162" t="s">
        <v>67520</v>
      </c>
    </row>
    <row r="67276" spans="7:7">
      <c r="G67276" s="162" t="s">
        <v>67521</v>
      </c>
    </row>
    <row r="67277" spans="7:7">
      <c r="G67277" s="162" t="s">
        <v>67522</v>
      </c>
    </row>
    <row r="67278" spans="7:7">
      <c r="G67278" s="162" t="s">
        <v>67523</v>
      </c>
    </row>
    <row r="67279" spans="7:7">
      <c r="G67279" s="162" t="s">
        <v>67524</v>
      </c>
    </row>
    <row r="67280" spans="7:7">
      <c r="G67280" s="162" t="s">
        <v>67525</v>
      </c>
    </row>
    <row r="67281" spans="7:7">
      <c r="G67281" s="162" t="s">
        <v>67526</v>
      </c>
    </row>
    <row r="67282" spans="7:7">
      <c r="G67282" s="162" t="s">
        <v>67527</v>
      </c>
    </row>
    <row r="67283" spans="7:7">
      <c r="G67283" s="162" t="s">
        <v>67528</v>
      </c>
    </row>
    <row r="67284" spans="7:7">
      <c r="G67284" s="162" t="s">
        <v>67529</v>
      </c>
    </row>
    <row r="67285" spans="7:7">
      <c r="G67285" s="162" t="s">
        <v>67530</v>
      </c>
    </row>
    <row r="67286" spans="7:7">
      <c r="G67286" s="162" t="s">
        <v>67531</v>
      </c>
    </row>
    <row r="67287" spans="7:7">
      <c r="G67287" s="162" t="s">
        <v>67532</v>
      </c>
    </row>
    <row r="67288" spans="7:7">
      <c r="G67288" s="162" t="s">
        <v>67533</v>
      </c>
    </row>
    <row r="67289" spans="7:7">
      <c r="G67289" s="162" t="s">
        <v>67534</v>
      </c>
    </row>
    <row r="67290" spans="7:7">
      <c r="G67290" s="162" t="s">
        <v>67535</v>
      </c>
    </row>
    <row r="67291" spans="7:7">
      <c r="G67291" s="162" t="s">
        <v>67536</v>
      </c>
    </row>
    <row r="67292" spans="7:7">
      <c r="G67292" s="162" t="s">
        <v>67537</v>
      </c>
    </row>
    <row r="67293" spans="7:7">
      <c r="G67293" s="162" t="s">
        <v>67538</v>
      </c>
    </row>
    <row r="67294" spans="7:7">
      <c r="G67294" s="162" t="s">
        <v>67539</v>
      </c>
    </row>
    <row r="67295" spans="7:7">
      <c r="G67295" s="162" t="s">
        <v>67540</v>
      </c>
    </row>
    <row r="67296" spans="7:7">
      <c r="G67296" s="162" t="s">
        <v>67541</v>
      </c>
    </row>
    <row r="67297" spans="7:7">
      <c r="G67297" s="162" t="s">
        <v>67542</v>
      </c>
    </row>
    <row r="67298" spans="7:7">
      <c r="G67298" s="162" t="s">
        <v>67543</v>
      </c>
    </row>
    <row r="67299" spans="7:7">
      <c r="G67299" s="162" t="s">
        <v>67544</v>
      </c>
    </row>
    <row r="67300" spans="7:7">
      <c r="G67300" s="162" t="s">
        <v>67545</v>
      </c>
    </row>
    <row r="67301" spans="7:7">
      <c r="G67301" s="162" t="s">
        <v>67546</v>
      </c>
    </row>
    <row r="67302" spans="7:7">
      <c r="G67302" s="162" t="s">
        <v>67547</v>
      </c>
    </row>
    <row r="67303" spans="7:7">
      <c r="G67303" s="162" t="s">
        <v>67548</v>
      </c>
    </row>
    <row r="67304" spans="7:7">
      <c r="G67304" s="162" t="s">
        <v>67549</v>
      </c>
    </row>
    <row r="67305" spans="7:7">
      <c r="G67305" s="162" t="s">
        <v>67550</v>
      </c>
    </row>
    <row r="67306" spans="7:7">
      <c r="G67306" s="162" t="s">
        <v>67551</v>
      </c>
    </row>
    <row r="67307" spans="7:7">
      <c r="G67307" s="162" t="s">
        <v>67552</v>
      </c>
    </row>
    <row r="67308" spans="7:7">
      <c r="G67308" s="162" t="s">
        <v>67553</v>
      </c>
    </row>
    <row r="67309" spans="7:7">
      <c r="G67309" s="162" t="s">
        <v>67554</v>
      </c>
    </row>
    <row r="67310" spans="7:7">
      <c r="G67310" s="162" t="s">
        <v>67555</v>
      </c>
    </row>
    <row r="67311" spans="7:7">
      <c r="G67311" s="162" t="s">
        <v>67556</v>
      </c>
    </row>
    <row r="67312" spans="7:7">
      <c r="G67312" s="162" t="s">
        <v>67557</v>
      </c>
    </row>
    <row r="67313" spans="7:7">
      <c r="G67313" s="162" t="s">
        <v>67558</v>
      </c>
    </row>
    <row r="67314" spans="7:7">
      <c r="G67314" s="162" t="s">
        <v>67559</v>
      </c>
    </row>
    <row r="67315" spans="7:7">
      <c r="G67315" s="162" t="s">
        <v>67560</v>
      </c>
    </row>
    <row r="67316" spans="7:7">
      <c r="G67316" s="162" t="s">
        <v>67561</v>
      </c>
    </row>
    <row r="67317" spans="7:7">
      <c r="G67317" s="162" t="s">
        <v>67562</v>
      </c>
    </row>
    <row r="67318" spans="7:7">
      <c r="G67318" s="162" t="s">
        <v>67563</v>
      </c>
    </row>
    <row r="67319" spans="7:7">
      <c r="G67319" s="162" t="s">
        <v>67564</v>
      </c>
    </row>
    <row r="67320" spans="7:7">
      <c r="G67320" s="162" t="s">
        <v>67565</v>
      </c>
    </row>
    <row r="67321" spans="7:7">
      <c r="G67321" s="162" t="s">
        <v>67566</v>
      </c>
    </row>
    <row r="67322" spans="7:7">
      <c r="G67322" s="162" t="s">
        <v>67567</v>
      </c>
    </row>
    <row r="67323" spans="7:7">
      <c r="G67323" s="162" t="s">
        <v>67568</v>
      </c>
    </row>
    <row r="67324" spans="7:7">
      <c r="G67324" s="162" t="s">
        <v>67569</v>
      </c>
    </row>
    <row r="67325" spans="7:7">
      <c r="G67325" s="162" t="s">
        <v>67570</v>
      </c>
    </row>
    <row r="67326" spans="7:7">
      <c r="G67326" s="162" t="s">
        <v>67571</v>
      </c>
    </row>
    <row r="67327" spans="7:7">
      <c r="G67327" s="162" t="s">
        <v>67572</v>
      </c>
    </row>
    <row r="67328" spans="7:7">
      <c r="G67328" s="162" t="s">
        <v>67573</v>
      </c>
    </row>
    <row r="67329" spans="7:7">
      <c r="G67329" s="162" t="s">
        <v>67574</v>
      </c>
    </row>
    <row r="67330" spans="7:7">
      <c r="G67330" s="162" t="s">
        <v>67575</v>
      </c>
    </row>
    <row r="67331" spans="7:7">
      <c r="G67331" s="162" t="s">
        <v>67576</v>
      </c>
    </row>
    <row r="67332" spans="7:7">
      <c r="G67332" s="162" t="s">
        <v>67577</v>
      </c>
    </row>
    <row r="67333" spans="7:7">
      <c r="G67333" s="162" t="s">
        <v>67578</v>
      </c>
    </row>
    <row r="67334" spans="7:7">
      <c r="G67334" s="162" t="s">
        <v>67579</v>
      </c>
    </row>
    <row r="67335" spans="7:7">
      <c r="G67335" s="162" t="s">
        <v>67580</v>
      </c>
    </row>
    <row r="67336" spans="7:7">
      <c r="G67336" s="162" t="s">
        <v>67581</v>
      </c>
    </row>
    <row r="67337" spans="7:7">
      <c r="G67337" s="162" t="s">
        <v>67582</v>
      </c>
    </row>
    <row r="67338" spans="7:7">
      <c r="G67338" s="162" t="s">
        <v>67583</v>
      </c>
    </row>
    <row r="67339" spans="7:7">
      <c r="G67339" s="162" t="s">
        <v>67584</v>
      </c>
    </row>
    <row r="67340" spans="7:7">
      <c r="G67340" s="162" t="s">
        <v>67585</v>
      </c>
    </row>
    <row r="67341" spans="7:7">
      <c r="G67341" s="162" t="s">
        <v>67586</v>
      </c>
    </row>
    <row r="67342" spans="7:7">
      <c r="G67342" s="162" t="s">
        <v>67587</v>
      </c>
    </row>
    <row r="67343" spans="7:7">
      <c r="G67343" s="162" t="s">
        <v>67588</v>
      </c>
    </row>
    <row r="67344" spans="7:7">
      <c r="G67344" s="162" t="s">
        <v>67589</v>
      </c>
    </row>
    <row r="67345" spans="7:7">
      <c r="G67345" s="162" t="s">
        <v>67590</v>
      </c>
    </row>
    <row r="67346" spans="7:7">
      <c r="G67346" s="162" t="s">
        <v>67591</v>
      </c>
    </row>
    <row r="67347" spans="7:7">
      <c r="G67347" s="162" t="s">
        <v>67592</v>
      </c>
    </row>
    <row r="67348" spans="7:7">
      <c r="G67348" s="162" t="s">
        <v>67593</v>
      </c>
    </row>
    <row r="67349" spans="7:7">
      <c r="G67349" s="162" t="s">
        <v>67594</v>
      </c>
    </row>
    <row r="67350" spans="7:7">
      <c r="G67350" s="162" t="s">
        <v>67595</v>
      </c>
    </row>
    <row r="67351" spans="7:7">
      <c r="G67351" s="162" t="s">
        <v>67596</v>
      </c>
    </row>
    <row r="67352" spans="7:7">
      <c r="G67352" s="162" t="s">
        <v>67597</v>
      </c>
    </row>
    <row r="67353" spans="7:7">
      <c r="G67353" s="162" t="s">
        <v>67598</v>
      </c>
    </row>
    <row r="67354" spans="7:7">
      <c r="G67354" s="162" t="s">
        <v>67599</v>
      </c>
    </row>
    <row r="67355" spans="7:7">
      <c r="G67355" s="162" t="s">
        <v>67600</v>
      </c>
    </row>
    <row r="67356" spans="7:7">
      <c r="G67356" s="162" t="s">
        <v>67601</v>
      </c>
    </row>
    <row r="67357" spans="7:7">
      <c r="G67357" s="162" t="s">
        <v>67602</v>
      </c>
    </row>
    <row r="67358" spans="7:7">
      <c r="G67358" s="162" t="s">
        <v>67603</v>
      </c>
    </row>
    <row r="67359" spans="7:7">
      <c r="G67359" s="162" t="s">
        <v>67604</v>
      </c>
    </row>
    <row r="67360" spans="7:7">
      <c r="G67360" s="162" t="s">
        <v>67605</v>
      </c>
    </row>
    <row r="67361" spans="7:7">
      <c r="G67361" s="162" t="s">
        <v>67606</v>
      </c>
    </row>
    <row r="67362" spans="7:7">
      <c r="G67362" s="162" t="s">
        <v>67607</v>
      </c>
    </row>
    <row r="67363" spans="7:7">
      <c r="G67363" s="162" t="s">
        <v>67608</v>
      </c>
    </row>
    <row r="67364" spans="7:7">
      <c r="G67364" s="162" t="s">
        <v>67609</v>
      </c>
    </row>
    <row r="67365" spans="7:7">
      <c r="G67365" s="162" t="s">
        <v>67610</v>
      </c>
    </row>
    <row r="67366" spans="7:7">
      <c r="G67366" s="162" t="s">
        <v>67611</v>
      </c>
    </row>
    <row r="67367" spans="7:7">
      <c r="G67367" s="162" t="s">
        <v>67612</v>
      </c>
    </row>
    <row r="67368" spans="7:7">
      <c r="G67368" s="162" t="s">
        <v>67613</v>
      </c>
    </row>
    <row r="67369" spans="7:7">
      <c r="G67369" s="162" t="s">
        <v>67614</v>
      </c>
    </row>
    <row r="67370" spans="7:7">
      <c r="G67370" s="162" t="s">
        <v>67615</v>
      </c>
    </row>
    <row r="67371" spans="7:7">
      <c r="G67371" s="162" t="s">
        <v>67616</v>
      </c>
    </row>
    <row r="67372" spans="7:7">
      <c r="G67372" s="162" t="s">
        <v>67617</v>
      </c>
    </row>
    <row r="67373" spans="7:7">
      <c r="G67373" s="162" t="s">
        <v>67618</v>
      </c>
    </row>
    <row r="67374" spans="7:7">
      <c r="G67374" s="162" t="s">
        <v>67619</v>
      </c>
    </row>
    <row r="67375" spans="7:7">
      <c r="G67375" s="162" t="s">
        <v>67620</v>
      </c>
    </row>
    <row r="67376" spans="7:7">
      <c r="G67376" s="162" t="s">
        <v>67621</v>
      </c>
    </row>
    <row r="67377" spans="7:7">
      <c r="G67377" s="162" t="s">
        <v>67622</v>
      </c>
    </row>
    <row r="67378" spans="7:7">
      <c r="G67378" s="162" t="s">
        <v>67623</v>
      </c>
    </row>
    <row r="67379" spans="7:7">
      <c r="G67379" s="162" t="s">
        <v>67624</v>
      </c>
    </row>
    <row r="67380" spans="7:7">
      <c r="G67380" s="162" t="s">
        <v>67625</v>
      </c>
    </row>
    <row r="67381" spans="7:7">
      <c r="G67381" s="162" t="s">
        <v>67626</v>
      </c>
    </row>
    <row r="67382" spans="7:7">
      <c r="G67382" s="162" t="s">
        <v>67627</v>
      </c>
    </row>
    <row r="67383" spans="7:7">
      <c r="G67383" s="162" t="s">
        <v>67628</v>
      </c>
    </row>
    <row r="67384" spans="7:7">
      <c r="G67384" s="162" t="s">
        <v>67629</v>
      </c>
    </row>
    <row r="67385" spans="7:7">
      <c r="G67385" s="162" t="s">
        <v>67630</v>
      </c>
    </row>
    <row r="67386" spans="7:7">
      <c r="G67386" s="162" t="s">
        <v>67631</v>
      </c>
    </row>
    <row r="67387" spans="7:7">
      <c r="G67387" s="162" t="s">
        <v>67632</v>
      </c>
    </row>
    <row r="67388" spans="7:7">
      <c r="G67388" s="162" t="s">
        <v>67633</v>
      </c>
    </row>
    <row r="67389" spans="7:7">
      <c r="G67389" s="162" t="s">
        <v>67634</v>
      </c>
    </row>
    <row r="67390" spans="7:7">
      <c r="G67390" s="162" t="s">
        <v>67635</v>
      </c>
    </row>
    <row r="67391" spans="7:7">
      <c r="G67391" s="162" t="s">
        <v>67636</v>
      </c>
    </row>
    <row r="67392" spans="7:7">
      <c r="G67392" s="162" t="s">
        <v>67637</v>
      </c>
    </row>
    <row r="67393" spans="7:7">
      <c r="G67393" s="162" t="s">
        <v>67638</v>
      </c>
    </row>
    <row r="67394" spans="7:7">
      <c r="G67394" s="162" t="s">
        <v>67639</v>
      </c>
    </row>
    <row r="67395" spans="7:7">
      <c r="G67395" s="162" t="s">
        <v>67640</v>
      </c>
    </row>
    <row r="67396" spans="7:7">
      <c r="G67396" s="162" t="s">
        <v>67641</v>
      </c>
    </row>
    <row r="67397" spans="7:7">
      <c r="G67397" s="162" t="s">
        <v>67642</v>
      </c>
    </row>
    <row r="67398" spans="7:7">
      <c r="G67398" s="162" t="s">
        <v>67643</v>
      </c>
    </row>
    <row r="67399" spans="7:7">
      <c r="G67399" s="162" t="s">
        <v>67644</v>
      </c>
    </row>
    <row r="67400" spans="7:7">
      <c r="G67400" s="162" t="s">
        <v>67645</v>
      </c>
    </row>
    <row r="67401" spans="7:7">
      <c r="G67401" s="162" t="s">
        <v>67646</v>
      </c>
    </row>
    <row r="67402" spans="7:7">
      <c r="G67402" s="162" t="s">
        <v>67647</v>
      </c>
    </row>
    <row r="67403" spans="7:7">
      <c r="G67403" s="162" t="s">
        <v>67648</v>
      </c>
    </row>
    <row r="67404" spans="7:7">
      <c r="G67404" s="162" t="s">
        <v>67649</v>
      </c>
    </row>
    <row r="67405" spans="7:7">
      <c r="G67405" s="162" t="s">
        <v>67650</v>
      </c>
    </row>
    <row r="67406" spans="7:7">
      <c r="G67406" s="162" t="s">
        <v>67651</v>
      </c>
    </row>
    <row r="67407" spans="7:7">
      <c r="G67407" s="162" t="s">
        <v>67652</v>
      </c>
    </row>
    <row r="67408" spans="7:7">
      <c r="G67408" s="162" t="s">
        <v>67653</v>
      </c>
    </row>
    <row r="67409" spans="7:7">
      <c r="G67409" s="162" t="s">
        <v>67654</v>
      </c>
    </row>
    <row r="67410" spans="7:7">
      <c r="G67410" s="162" t="s">
        <v>67655</v>
      </c>
    </row>
    <row r="67411" spans="7:7">
      <c r="G67411" s="162" t="s">
        <v>67656</v>
      </c>
    </row>
    <row r="67412" spans="7:7">
      <c r="G67412" s="162" t="s">
        <v>67657</v>
      </c>
    </row>
    <row r="67413" spans="7:7">
      <c r="G67413" s="162" t="s">
        <v>67658</v>
      </c>
    </row>
    <row r="67414" spans="7:7">
      <c r="G67414" s="162" t="s">
        <v>67659</v>
      </c>
    </row>
    <row r="67415" spans="7:7">
      <c r="G67415" s="162" t="s">
        <v>67660</v>
      </c>
    </row>
    <row r="67416" spans="7:7">
      <c r="G67416" s="162" t="s">
        <v>67661</v>
      </c>
    </row>
    <row r="67417" spans="7:7">
      <c r="G67417" s="162" t="s">
        <v>67662</v>
      </c>
    </row>
    <row r="67418" spans="7:7">
      <c r="G67418" s="162" t="s">
        <v>67663</v>
      </c>
    </row>
    <row r="67419" spans="7:7">
      <c r="G67419" s="162" t="s">
        <v>67664</v>
      </c>
    </row>
    <row r="67420" spans="7:7">
      <c r="G67420" s="162" t="s">
        <v>67665</v>
      </c>
    </row>
    <row r="67421" spans="7:7">
      <c r="G67421" s="162" t="s">
        <v>67666</v>
      </c>
    </row>
    <row r="67422" spans="7:7">
      <c r="G67422" s="162" t="s">
        <v>67667</v>
      </c>
    </row>
    <row r="67423" spans="7:7">
      <c r="G67423" s="162" t="s">
        <v>67668</v>
      </c>
    </row>
    <row r="67424" spans="7:7">
      <c r="G67424" s="162" t="s">
        <v>67669</v>
      </c>
    </row>
    <row r="67425" spans="7:7">
      <c r="G67425" s="162" t="s">
        <v>67670</v>
      </c>
    </row>
    <row r="67426" spans="7:7">
      <c r="G67426" s="162" t="s">
        <v>67671</v>
      </c>
    </row>
    <row r="67427" spans="7:7">
      <c r="G67427" s="162" t="s">
        <v>67672</v>
      </c>
    </row>
    <row r="67428" spans="7:7">
      <c r="G67428" s="162" t="s">
        <v>67673</v>
      </c>
    </row>
    <row r="67429" spans="7:7">
      <c r="G67429" s="162" t="s">
        <v>67674</v>
      </c>
    </row>
    <row r="67430" spans="7:7">
      <c r="G67430" s="162" t="s">
        <v>67675</v>
      </c>
    </row>
    <row r="67431" spans="7:7">
      <c r="G67431" s="162" t="s">
        <v>67676</v>
      </c>
    </row>
    <row r="67432" spans="7:7">
      <c r="G67432" s="162" t="s">
        <v>67677</v>
      </c>
    </row>
    <row r="67433" spans="7:7">
      <c r="G67433" s="162" t="s">
        <v>67678</v>
      </c>
    </row>
    <row r="67434" spans="7:7">
      <c r="G67434" s="162" t="s">
        <v>67679</v>
      </c>
    </row>
    <row r="67435" spans="7:7">
      <c r="G67435" s="162" t="s">
        <v>67680</v>
      </c>
    </row>
    <row r="67436" spans="7:7">
      <c r="G67436" s="162" t="s">
        <v>67681</v>
      </c>
    </row>
    <row r="67437" spans="7:7">
      <c r="G67437" s="162" t="s">
        <v>67682</v>
      </c>
    </row>
    <row r="67438" spans="7:7">
      <c r="G67438" s="162" t="s">
        <v>67683</v>
      </c>
    </row>
    <row r="67439" spans="7:7">
      <c r="G67439" s="162" t="s">
        <v>67684</v>
      </c>
    </row>
    <row r="67440" spans="7:7">
      <c r="G67440" s="162" t="s">
        <v>67685</v>
      </c>
    </row>
    <row r="67441" spans="7:7">
      <c r="G67441" s="162" t="s">
        <v>67686</v>
      </c>
    </row>
    <row r="67442" spans="7:7">
      <c r="G67442" s="162" t="s">
        <v>67687</v>
      </c>
    </row>
    <row r="67443" spans="7:7">
      <c r="G67443" s="162" t="s">
        <v>67688</v>
      </c>
    </row>
    <row r="67444" spans="7:7">
      <c r="G67444" s="162" t="s">
        <v>67689</v>
      </c>
    </row>
    <row r="67445" spans="7:7">
      <c r="G67445" s="162" t="s">
        <v>67690</v>
      </c>
    </row>
    <row r="67446" spans="7:7">
      <c r="G67446" s="162" t="s">
        <v>67691</v>
      </c>
    </row>
    <row r="67447" spans="7:7">
      <c r="G67447" s="162" t="s">
        <v>67692</v>
      </c>
    </row>
    <row r="67448" spans="7:7">
      <c r="G67448" s="162" t="s">
        <v>67693</v>
      </c>
    </row>
    <row r="67449" spans="7:7">
      <c r="G67449" s="162" t="s">
        <v>67694</v>
      </c>
    </row>
    <row r="67450" spans="7:7">
      <c r="G67450" s="162" t="s">
        <v>67695</v>
      </c>
    </row>
    <row r="67451" spans="7:7">
      <c r="G67451" s="162" t="s">
        <v>67696</v>
      </c>
    </row>
    <row r="67452" spans="7:7">
      <c r="G67452" s="162" t="s">
        <v>67697</v>
      </c>
    </row>
    <row r="67453" spans="7:7">
      <c r="G67453" s="162" t="s">
        <v>67698</v>
      </c>
    </row>
    <row r="67454" spans="7:7">
      <c r="G67454" s="162" t="s">
        <v>67699</v>
      </c>
    </row>
    <row r="67455" spans="7:7">
      <c r="G67455" s="162" t="s">
        <v>67700</v>
      </c>
    </row>
    <row r="67456" spans="7:7">
      <c r="G67456" s="162" t="s">
        <v>67701</v>
      </c>
    </row>
    <row r="67457" spans="7:7">
      <c r="G67457" s="162" t="s">
        <v>67702</v>
      </c>
    </row>
    <row r="67458" spans="7:7">
      <c r="G67458" s="162" t="s">
        <v>67703</v>
      </c>
    </row>
    <row r="67459" spans="7:7">
      <c r="G67459" s="162" t="s">
        <v>67704</v>
      </c>
    </row>
    <row r="67460" spans="7:7">
      <c r="G67460" s="162" t="s">
        <v>67705</v>
      </c>
    </row>
    <row r="67461" spans="7:7">
      <c r="G67461" s="162" t="s">
        <v>67706</v>
      </c>
    </row>
    <row r="67462" spans="7:7">
      <c r="G67462" s="162" t="s">
        <v>67707</v>
      </c>
    </row>
    <row r="67463" spans="7:7">
      <c r="G67463" s="162" t="s">
        <v>67708</v>
      </c>
    </row>
    <row r="67464" spans="7:7">
      <c r="G67464" s="162" t="s">
        <v>67709</v>
      </c>
    </row>
    <row r="67465" spans="7:7">
      <c r="G67465" s="162" t="s">
        <v>67710</v>
      </c>
    </row>
    <row r="67466" spans="7:7">
      <c r="G67466" s="162" t="s">
        <v>67711</v>
      </c>
    </row>
    <row r="67467" spans="7:7">
      <c r="G67467" s="162" t="s">
        <v>67712</v>
      </c>
    </row>
    <row r="67468" spans="7:7">
      <c r="G67468" s="162" t="s">
        <v>67713</v>
      </c>
    </row>
    <row r="67469" spans="7:7">
      <c r="G67469" s="162" t="s">
        <v>67714</v>
      </c>
    </row>
    <row r="67470" spans="7:7">
      <c r="G67470" s="162" t="s">
        <v>67715</v>
      </c>
    </row>
    <row r="67471" spans="7:7">
      <c r="G67471" s="162" t="s">
        <v>67716</v>
      </c>
    </row>
    <row r="67472" spans="7:7">
      <c r="G67472" s="162" t="s">
        <v>67717</v>
      </c>
    </row>
    <row r="67473" spans="7:7">
      <c r="G67473" s="162" t="s">
        <v>67718</v>
      </c>
    </row>
    <row r="67474" spans="7:7">
      <c r="G67474" s="162" t="s">
        <v>67719</v>
      </c>
    </row>
    <row r="67475" spans="7:7">
      <c r="G67475" s="162" t="s">
        <v>67720</v>
      </c>
    </row>
    <row r="67476" spans="7:7">
      <c r="G67476" s="162" t="s">
        <v>67721</v>
      </c>
    </row>
    <row r="67477" spans="7:7">
      <c r="G67477" s="162" t="s">
        <v>67722</v>
      </c>
    </row>
    <row r="67478" spans="7:7">
      <c r="G67478" s="162" t="s">
        <v>67723</v>
      </c>
    </row>
    <row r="67479" spans="7:7">
      <c r="G67479" s="162" t="s">
        <v>67724</v>
      </c>
    </row>
    <row r="67480" spans="7:7">
      <c r="G67480" s="162" t="s">
        <v>67725</v>
      </c>
    </row>
    <row r="67481" spans="7:7">
      <c r="G67481" s="162" t="s">
        <v>67726</v>
      </c>
    </row>
    <row r="67482" spans="7:7">
      <c r="G67482" s="162" t="s">
        <v>67727</v>
      </c>
    </row>
    <row r="67483" spans="7:7">
      <c r="G67483" s="162" t="s">
        <v>67728</v>
      </c>
    </row>
    <row r="67484" spans="7:7">
      <c r="G67484" s="162" t="s">
        <v>67729</v>
      </c>
    </row>
    <row r="67485" spans="7:7">
      <c r="G67485" s="162" t="s">
        <v>67730</v>
      </c>
    </row>
    <row r="67486" spans="7:7">
      <c r="G67486" s="162" t="s">
        <v>67731</v>
      </c>
    </row>
    <row r="67487" spans="7:7">
      <c r="G67487" s="162" t="s">
        <v>67732</v>
      </c>
    </row>
    <row r="67488" spans="7:7">
      <c r="G67488" s="162" t="s">
        <v>67733</v>
      </c>
    </row>
    <row r="67489" spans="7:7">
      <c r="G67489" s="162" t="s">
        <v>67734</v>
      </c>
    </row>
    <row r="67490" spans="7:7">
      <c r="G67490" s="162" t="s">
        <v>67735</v>
      </c>
    </row>
    <row r="67491" spans="7:7">
      <c r="G67491" s="162" t="s">
        <v>67736</v>
      </c>
    </row>
    <row r="67492" spans="7:7">
      <c r="G67492" s="162" t="s">
        <v>67737</v>
      </c>
    </row>
    <row r="67493" spans="7:7">
      <c r="G67493" s="162" t="s">
        <v>67738</v>
      </c>
    </row>
    <row r="67494" spans="7:7">
      <c r="G67494" s="162" t="s">
        <v>67739</v>
      </c>
    </row>
    <row r="67495" spans="7:7">
      <c r="G67495" s="162" t="s">
        <v>67740</v>
      </c>
    </row>
    <row r="67496" spans="7:7">
      <c r="G67496" s="162" t="s">
        <v>67741</v>
      </c>
    </row>
    <row r="67497" spans="7:7">
      <c r="G67497" s="162" t="s">
        <v>67742</v>
      </c>
    </row>
    <row r="67498" spans="7:7">
      <c r="G67498" s="162" t="s">
        <v>67743</v>
      </c>
    </row>
    <row r="67499" spans="7:7">
      <c r="G67499" s="162" t="s">
        <v>67744</v>
      </c>
    </row>
    <row r="67500" spans="7:7">
      <c r="G67500" s="162" t="s">
        <v>67745</v>
      </c>
    </row>
    <row r="67501" spans="7:7">
      <c r="G67501" s="162" t="s">
        <v>67746</v>
      </c>
    </row>
    <row r="67502" spans="7:7">
      <c r="G67502" s="162" t="s">
        <v>67747</v>
      </c>
    </row>
    <row r="67503" spans="7:7">
      <c r="G67503" s="162" t="s">
        <v>67748</v>
      </c>
    </row>
    <row r="67504" spans="7:7">
      <c r="G67504" s="162" t="s">
        <v>67749</v>
      </c>
    </row>
    <row r="67505" spans="7:7">
      <c r="G67505" s="162" t="s">
        <v>67750</v>
      </c>
    </row>
    <row r="67506" spans="7:7">
      <c r="G67506" s="162" t="s">
        <v>67751</v>
      </c>
    </row>
    <row r="67507" spans="7:7">
      <c r="G67507" s="162" t="s">
        <v>67752</v>
      </c>
    </row>
    <row r="67508" spans="7:7">
      <c r="G67508" s="162" t="s">
        <v>67753</v>
      </c>
    </row>
    <row r="67509" spans="7:7">
      <c r="G67509" s="162" t="s">
        <v>67754</v>
      </c>
    </row>
    <row r="67510" spans="7:7">
      <c r="G67510" s="162" t="s">
        <v>67755</v>
      </c>
    </row>
    <row r="67511" spans="7:7">
      <c r="G67511" s="162" t="s">
        <v>67756</v>
      </c>
    </row>
    <row r="67512" spans="7:7">
      <c r="G67512" s="162" t="s">
        <v>67757</v>
      </c>
    </row>
    <row r="67513" spans="7:7">
      <c r="G67513" s="162" t="s">
        <v>67758</v>
      </c>
    </row>
    <row r="67514" spans="7:7">
      <c r="G67514" s="162" t="s">
        <v>67759</v>
      </c>
    </row>
    <row r="67515" spans="7:7">
      <c r="G67515" s="162" t="s">
        <v>67760</v>
      </c>
    </row>
    <row r="67516" spans="7:7">
      <c r="G67516" s="162" t="s">
        <v>67761</v>
      </c>
    </row>
    <row r="67517" spans="7:7">
      <c r="G67517" s="162" t="s">
        <v>67762</v>
      </c>
    </row>
    <row r="67518" spans="7:7">
      <c r="G67518" s="162" t="s">
        <v>67763</v>
      </c>
    </row>
    <row r="67519" spans="7:7">
      <c r="G67519" s="162" t="s">
        <v>67764</v>
      </c>
    </row>
    <row r="67520" spans="7:7">
      <c r="G67520" s="162" t="s">
        <v>67765</v>
      </c>
    </row>
    <row r="67521" spans="7:7">
      <c r="G67521" s="162" t="s">
        <v>67766</v>
      </c>
    </row>
    <row r="67522" spans="7:7">
      <c r="G67522" s="162" t="s">
        <v>67767</v>
      </c>
    </row>
    <row r="67523" spans="7:7">
      <c r="G67523" s="162" t="s">
        <v>67768</v>
      </c>
    </row>
    <row r="67524" spans="7:7">
      <c r="G67524" s="162" t="s">
        <v>67769</v>
      </c>
    </row>
    <row r="67525" spans="7:7">
      <c r="G67525" s="162" t="s">
        <v>67770</v>
      </c>
    </row>
    <row r="67526" spans="7:7">
      <c r="G67526" s="162" t="s">
        <v>67771</v>
      </c>
    </row>
    <row r="67527" spans="7:7">
      <c r="G67527" s="162" t="s">
        <v>67772</v>
      </c>
    </row>
    <row r="67528" spans="7:7">
      <c r="G67528" s="162" t="s">
        <v>67773</v>
      </c>
    </row>
    <row r="67529" spans="7:7">
      <c r="G67529" s="162" t="s">
        <v>67774</v>
      </c>
    </row>
    <row r="67530" spans="7:7">
      <c r="G67530" s="162" t="s">
        <v>67775</v>
      </c>
    </row>
    <row r="67531" spans="7:7">
      <c r="G67531" s="162" t="s">
        <v>67776</v>
      </c>
    </row>
    <row r="67532" spans="7:7">
      <c r="G67532" s="162" t="s">
        <v>67777</v>
      </c>
    </row>
    <row r="67533" spans="7:7">
      <c r="G67533" s="162" t="s">
        <v>67778</v>
      </c>
    </row>
    <row r="67534" spans="7:7">
      <c r="G67534" s="162" t="s">
        <v>67779</v>
      </c>
    </row>
    <row r="67535" spans="7:7">
      <c r="G67535" s="162" t="s">
        <v>67780</v>
      </c>
    </row>
    <row r="67536" spans="7:7">
      <c r="G67536" s="162" t="s">
        <v>67781</v>
      </c>
    </row>
    <row r="67537" spans="7:7">
      <c r="G67537" s="162" t="s">
        <v>67782</v>
      </c>
    </row>
    <row r="67538" spans="7:7">
      <c r="G67538" s="162" t="s">
        <v>67783</v>
      </c>
    </row>
    <row r="67539" spans="7:7">
      <c r="G67539" s="162" t="s">
        <v>67784</v>
      </c>
    </row>
    <row r="67540" spans="7:7">
      <c r="G67540" s="162" t="s">
        <v>67785</v>
      </c>
    </row>
    <row r="67541" spans="7:7">
      <c r="G67541" s="162" t="s">
        <v>67786</v>
      </c>
    </row>
    <row r="67542" spans="7:7">
      <c r="G67542" s="162" t="s">
        <v>67787</v>
      </c>
    </row>
    <row r="67543" spans="7:7">
      <c r="G67543" s="162" t="s">
        <v>67788</v>
      </c>
    </row>
    <row r="67544" spans="7:7">
      <c r="G67544" s="162" t="s">
        <v>67789</v>
      </c>
    </row>
    <row r="67545" spans="7:7">
      <c r="G67545" s="162" t="s">
        <v>67790</v>
      </c>
    </row>
    <row r="67546" spans="7:7">
      <c r="G67546" s="162" t="s">
        <v>67791</v>
      </c>
    </row>
    <row r="67547" spans="7:7">
      <c r="G67547" s="162" t="s">
        <v>67792</v>
      </c>
    </row>
    <row r="67548" spans="7:7">
      <c r="G67548" s="162" t="s">
        <v>67793</v>
      </c>
    </row>
    <row r="67549" spans="7:7">
      <c r="G67549" s="162" t="s">
        <v>67794</v>
      </c>
    </row>
    <row r="67550" spans="7:7">
      <c r="G67550" s="162" t="s">
        <v>67795</v>
      </c>
    </row>
    <row r="67551" spans="7:7">
      <c r="G67551" s="162" t="s">
        <v>67796</v>
      </c>
    </row>
    <row r="67552" spans="7:7">
      <c r="G67552" s="162" t="s">
        <v>67797</v>
      </c>
    </row>
    <row r="67553" spans="7:7">
      <c r="G67553" s="162" t="s">
        <v>67798</v>
      </c>
    </row>
    <row r="67554" spans="7:7">
      <c r="G67554" s="162" t="s">
        <v>67799</v>
      </c>
    </row>
    <row r="67555" spans="7:7">
      <c r="G67555" s="162" t="s">
        <v>67800</v>
      </c>
    </row>
    <row r="67556" spans="7:7">
      <c r="G67556" s="162" t="s">
        <v>67801</v>
      </c>
    </row>
    <row r="67557" spans="7:7">
      <c r="G67557" s="162" t="s">
        <v>67802</v>
      </c>
    </row>
    <row r="67558" spans="7:7">
      <c r="G67558" s="162" t="s">
        <v>67803</v>
      </c>
    </row>
    <row r="67559" spans="7:7">
      <c r="G67559" s="162" t="s">
        <v>67804</v>
      </c>
    </row>
    <row r="67560" spans="7:7">
      <c r="G67560" s="162" t="s">
        <v>67805</v>
      </c>
    </row>
    <row r="67561" spans="7:7">
      <c r="G67561" s="162" t="s">
        <v>67806</v>
      </c>
    </row>
    <row r="67562" spans="7:7">
      <c r="G67562" s="162" t="s">
        <v>67807</v>
      </c>
    </row>
    <row r="67563" spans="7:7">
      <c r="G67563" s="162" t="s">
        <v>67808</v>
      </c>
    </row>
    <row r="67564" spans="7:7">
      <c r="G67564" s="162" t="s">
        <v>67809</v>
      </c>
    </row>
    <row r="67565" spans="7:7">
      <c r="G67565" s="162" t="s">
        <v>67810</v>
      </c>
    </row>
    <row r="67566" spans="7:7">
      <c r="G67566" s="162" t="s">
        <v>67811</v>
      </c>
    </row>
    <row r="67567" spans="7:7">
      <c r="G67567" s="162" t="s">
        <v>67812</v>
      </c>
    </row>
    <row r="67568" spans="7:7">
      <c r="G67568" s="162" t="s">
        <v>67813</v>
      </c>
    </row>
    <row r="67569" spans="7:7">
      <c r="G67569" s="162" t="s">
        <v>67814</v>
      </c>
    </row>
    <row r="67570" spans="7:7">
      <c r="G67570" s="162" t="s">
        <v>67815</v>
      </c>
    </row>
    <row r="67571" spans="7:7">
      <c r="G67571" s="162" t="s">
        <v>67816</v>
      </c>
    </row>
    <row r="67572" spans="7:7">
      <c r="G67572" s="162" t="s">
        <v>67817</v>
      </c>
    </row>
    <row r="67573" spans="7:7">
      <c r="G67573" s="162" t="s">
        <v>67818</v>
      </c>
    </row>
    <row r="67574" spans="7:7">
      <c r="G67574" s="162" t="s">
        <v>67819</v>
      </c>
    </row>
    <row r="67575" spans="7:7">
      <c r="G67575" s="162" t="s">
        <v>67820</v>
      </c>
    </row>
    <row r="67576" spans="7:7">
      <c r="G67576" s="162" t="s">
        <v>67821</v>
      </c>
    </row>
    <row r="67577" spans="7:7">
      <c r="G67577" s="162" t="s">
        <v>67822</v>
      </c>
    </row>
    <row r="67578" spans="7:7">
      <c r="G67578" s="162" t="s">
        <v>67823</v>
      </c>
    </row>
    <row r="67579" spans="7:7">
      <c r="G67579" s="162" t="s">
        <v>67824</v>
      </c>
    </row>
    <row r="67580" spans="7:7">
      <c r="G67580" s="162" t="s">
        <v>67825</v>
      </c>
    </row>
    <row r="67581" spans="7:7">
      <c r="G67581" s="162" t="s">
        <v>67826</v>
      </c>
    </row>
    <row r="67582" spans="7:7">
      <c r="G67582" s="162" t="s">
        <v>67827</v>
      </c>
    </row>
    <row r="67583" spans="7:7">
      <c r="G67583" s="162" t="s">
        <v>67828</v>
      </c>
    </row>
    <row r="67584" spans="7:7">
      <c r="G67584" s="162" t="s">
        <v>67829</v>
      </c>
    </row>
    <row r="67585" spans="7:7">
      <c r="G67585" s="162" t="s">
        <v>67830</v>
      </c>
    </row>
    <row r="67586" spans="7:7">
      <c r="G67586" s="162" t="s">
        <v>67831</v>
      </c>
    </row>
    <row r="67587" spans="7:7">
      <c r="G67587" s="162" t="s">
        <v>67832</v>
      </c>
    </row>
    <row r="67588" spans="7:7">
      <c r="G67588" s="162" t="s">
        <v>67833</v>
      </c>
    </row>
    <row r="67589" spans="7:7">
      <c r="G67589" s="162" t="s">
        <v>67834</v>
      </c>
    </row>
    <row r="67590" spans="7:7">
      <c r="G67590" s="162" t="s">
        <v>67835</v>
      </c>
    </row>
    <row r="67591" spans="7:7">
      <c r="G67591" s="162" t="s">
        <v>67836</v>
      </c>
    </row>
    <row r="67592" spans="7:7">
      <c r="G67592" s="162" t="s">
        <v>67837</v>
      </c>
    </row>
    <row r="67593" spans="7:7">
      <c r="G67593" s="162" t="s">
        <v>67838</v>
      </c>
    </row>
    <row r="67594" spans="7:7">
      <c r="G67594" s="162" t="s">
        <v>67839</v>
      </c>
    </row>
    <row r="67595" spans="7:7">
      <c r="G67595" s="162" t="s">
        <v>67840</v>
      </c>
    </row>
    <row r="67596" spans="7:7">
      <c r="G67596" s="162" t="s">
        <v>67841</v>
      </c>
    </row>
    <row r="67597" spans="7:7">
      <c r="G67597" s="162" t="s">
        <v>67842</v>
      </c>
    </row>
    <row r="67598" spans="7:7">
      <c r="G67598" s="162" t="s">
        <v>67843</v>
      </c>
    </row>
    <row r="67599" spans="7:7">
      <c r="G67599" s="162" t="s">
        <v>67844</v>
      </c>
    </row>
    <row r="67600" spans="7:7">
      <c r="G67600" s="162" t="s">
        <v>67845</v>
      </c>
    </row>
    <row r="67601" spans="7:7">
      <c r="G67601" s="162" t="s">
        <v>67846</v>
      </c>
    </row>
    <row r="67602" spans="7:7">
      <c r="G67602" s="162" t="s">
        <v>67847</v>
      </c>
    </row>
    <row r="67603" spans="7:7">
      <c r="G67603" s="162" t="s">
        <v>67848</v>
      </c>
    </row>
    <row r="67604" spans="7:7">
      <c r="G67604" s="162" t="s">
        <v>67849</v>
      </c>
    </row>
    <row r="67605" spans="7:7">
      <c r="G67605" s="162" t="s">
        <v>67850</v>
      </c>
    </row>
    <row r="67606" spans="7:7">
      <c r="G67606" s="162" t="s">
        <v>67851</v>
      </c>
    </row>
    <row r="67607" spans="7:7">
      <c r="G67607" s="162" t="s">
        <v>67852</v>
      </c>
    </row>
    <row r="67608" spans="7:7">
      <c r="G67608" s="162" t="s">
        <v>67853</v>
      </c>
    </row>
    <row r="67609" spans="7:7">
      <c r="G67609" s="162" t="s">
        <v>67854</v>
      </c>
    </row>
    <row r="67610" spans="7:7">
      <c r="G67610" s="162" t="s">
        <v>67855</v>
      </c>
    </row>
    <row r="67611" spans="7:7">
      <c r="G67611" s="162" t="s">
        <v>67856</v>
      </c>
    </row>
    <row r="67612" spans="7:7">
      <c r="G67612" s="162" t="s">
        <v>67857</v>
      </c>
    </row>
    <row r="67613" spans="7:7">
      <c r="G67613" s="162" t="s">
        <v>67858</v>
      </c>
    </row>
    <row r="67614" spans="7:7">
      <c r="G67614" s="162" t="s">
        <v>67859</v>
      </c>
    </row>
    <row r="67615" spans="7:7">
      <c r="G67615" s="162" t="s">
        <v>67860</v>
      </c>
    </row>
    <row r="67616" spans="7:7">
      <c r="G67616" s="162" t="s">
        <v>67861</v>
      </c>
    </row>
    <row r="67617" spans="7:7">
      <c r="G67617" s="162" t="s">
        <v>67862</v>
      </c>
    </row>
    <row r="67618" spans="7:7">
      <c r="G67618" s="162" t="s">
        <v>67863</v>
      </c>
    </row>
    <row r="67619" spans="7:7">
      <c r="G67619" s="162" t="s">
        <v>67864</v>
      </c>
    </row>
    <row r="67620" spans="7:7">
      <c r="G67620" s="162" t="s">
        <v>67865</v>
      </c>
    </row>
    <row r="67621" spans="7:7">
      <c r="G67621" s="162" t="s">
        <v>67866</v>
      </c>
    </row>
    <row r="67622" spans="7:7">
      <c r="G67622" s="162" t="s">
        <v>67867</v>
      </c>
    </row>
    <row r="67623" spans="7:7">
      <c r="G67623" s="162" t="s">
        <v>67868</v>
      </c>
    </row>
    <row r="67624" spans="7:7">
      <c r="G67624" s="162" t="s">
        <v>67869</v>
      </c>
    </row>
    <row r="67625" spans="7:7">
      <c r="G67625" s="162" t="s">
        <v>67870</v>
      </c>
    </row>
    <row r="67626" spans="7:7">
      <c r="G67626" s="162" t="s">
        <v>67871</v>
      </c>
    </row>
    <row r="67627" spans="7:7">
      <c r="G67627" s="162" t="s">
        <v>67872</v>
      </c>
    </row>
    <row r="67628" spans="7:7">
      <c r="G67628" s="162" t="s">
        <v>67873</v>
      </c>
    </row>
    <row r="67629" spans="7:7">
      <c r="G67629" s="162" t="s">
        <v>67874</v>
      </c>
    </row>
    <row r="67630" spans="7:7">
      <c r="G67630" s="162" t="s">
        <v>67875</v>
      </c>
    </row>
    <row r="67631" spans="7:7">
      <c r="G67631" s="162" t="s">
        <v>67876</v>
      </c>
    </row>
    <row r="67632" spans="7:7">
      <c r="G67632" s="162" t="s">
        <v>67877</v>
      </c>
    </row>
    <row r="67633" spans="7:7">
      <c r="G67633" s="162" t="s">
        <v>67878</v>
      </c>
    </row>
    <row r="67634" spans="7:7">
      <c r="G67634" s="162" t="s">
        <v>67879</v>
      </c>
    </row>
    <row r="67635" spans="7:7">
      <c r="G67635" s="162" t="s">
        <v>67880</v>
      </c>
    </row>
    <row r="67636" spans="7:7">
      <c r="G67636" s="162" t="s">
        <v>67881</v>
      </c>
    </row>
    <row r="67637" spans="7:7">
      <c r="G67637" s="162" t="s">
        <v>67882</v>
      </c>
    </row>
    <row r="67638" spans="7:7">
      <c r="G67638" s="162" t="s">
        <v>67883</v>
      </c>
    </row>
    <row r="67639" spans="7:7">
      <c r="G67639" s="162" t="s">
        <v>67884</v>
      </c>
    </row>
    <row r="67640" spans="7:7">
      <c r="G67640" s="162" t="s">
        <v>67885</v>
      </c>
    </row>
    <row r="67641" spans="7:7">
      <c r="G67641" s="162" t="s">
        <v>67886</v>
      </c>
    </row>
    <row r="67642" spans="7:7">
      <c r="G67642" s="162" t="s">
        <v>67887</v>
      </c>
    </row>
    <row r="67643" spans="7:7">
      <c r="G67643" s="162" t="s">
        <v>67888</v>
      </c>
    </row>
    <row r="67644" spans="7:7">
      <c r="G67644" s="162" t="s">
        <v>67889</v>
      </c>
    </row>
    <row r="67645" spans="7:7">
      <c r="G67645" s="162" t="s">
        <v>67890</v>
      </c>
    </row>
    <row r="67646" spans="7:7">
      <c r="G67646" s="162" t="s">
        <v>67891</v>
      </c>
    </row>
    <row r="67647" spans="7:7">
      <c r="G67647" s="162" t="s">
        <v>67892</v>
      </c>
    </row>
    <row r="67648" spans="7:7">
      <c r="G67648" s="162" t="s">
        <v>67893</v>
      </c>
    </row>
    <row r="67649" spans="7:7">
      <c r="G67649" s="162" t="s">
        <v>67894</v>
      </c>
    </row>
    <row r="67650" spans="7:7">
      <c r="G67650" s="162" t="s">
        <v>67895</v>
      </c>
    </row>
    <row r="67651" spans="7:7">
      <c r="G67651" s="162" t="s">
        <v>67896</v>
      </c>
    </row>
    <row r="67652" spans="7:7">
      <c r="G67652" s="162" t="s">
        <v>67897</v>
      </c>
    </row>
    <row r="67653" spans="7:7">
      <c r="G67653" s="162" t="s">
        <v>67898</v>
      </c>
    </row>
    <row r="67654" spans="7:7">
      <c r="G67654" s="162" t="s">
        <v>67899</v>
      </c>
    </row>
    <row r="67655" spans="7:7">
      <c r="G67655" s="162" t="s">
        <v>67900</v>
      </c>
    </row>
    <row r="67656" spans="7:7">
      <c r="G67656" s="162" t="s">
        <v>67901</v>
      </c>
    </row>
    <row r="67657" spans="7:7">
      <c r="G67657" s="162" t="s">
        <v>67902</v>
      </c>
    </row>
    <row r="67658" spans="7:7">
      <c r="G67658" s="162" t="s">
        <v>67903</v>
      </c>
    </row>
    <row r="67659" spans="7:7">
      <c r="G67659" s="162" t="s">
        <v>67904</v>
      </c>
    </row>
    <row r="67660" spans="7:7">
      <c r="G67660" s="162" t="s">
        <v>67905</v>
      </c>
    </row>
    <row r="67661" spans="7:7">
      <c r="G67661" s="162" t="s">
        <v>67906</v>
      </c>
    </row>
    <row r="67662" spans="7:7">
      <c r="G67662" s="162" t="s">
        <v>67907</v>
      </c>
    </row>
    <row r="67663" spans="7:7">
      <c r="G67663" s="162" t="s">
        <v>67908</v>
      </c>
    </row>
    <row r="67664" spans="7:7">
      <c r="G67664" s="162" t="s">
        <v>67909</v>
      </c>
    </row>
    <row r="67665" spans="7:7">
      <c r="G67665" s="162" t="s">
        <v>67910</v>
      </c>
    </row>
    <row r="67666" spans="7:7">
      <c r="G67666" s="162" t="s">
        <v>67911</v>
      </c>
    </row>
    <row r="67667" spans="7:7">
      <c r="G67667" s="162" t="s">
        <v>67912</v>
      </c>
    </row>
    <row r="67668" spans="7:7">
      <c r="G67668" s="162" t="s">
        <v>67913</v>
      </c>
    </row>
    <row r="67669" spans="7:7">
      <c r="G67669" s="162" t="s">
        <v>67914</v>
      </c>
    </row>
    <row r="67670" spans="7:7">
      <c r="G67670" s="162" t="s">
        <v>67915</v>
      </c>
    </row>
    <row r="67671" spans="7:7">
      <c r="G67671" s="162" t="s">
        <v>67916</v>
      </c>
    </row>
    <row r="67672" spans="7:7">
      <c r="G67672" s="162" t="s">
        <v>67917</v>
      </c>
    </row>
    <row r="67673" spans="7:7">
      <c r="G67673" s="162" t="s">
        <v>67918</v>
      </c>
    </row>
    <row r="67674" spans="7:7">
      <c r="G67674" s="162" t="s">
        <v>67919</v>
      </c>
    </row>
    <row r="67675" spans="7:7">
      <c r="G67675" s="162" t="s">
        <v>67920</v>
      </c>
    </row>
    <row r="67676" spans="7:7">
      <c r="G67676" s="162" t="s">
        <v>67921</v>
      </c>
    </row>
    <row r="67677" spans="7:7">
      <c r="G67677" s="162" t="s">
        <v>67922</v>
      </c>
    </row>
    <row r="67678" spans="7:7">
      <c r="G67678" s="162" t="s">
        <v>67923</v>
      </c>
    </row>
    <row r="67679" spans="7:7">
      <c r="G67679" s="162" t="s">
        <v>67924</v>
      </c>
    </row>
    <row r="67680" spans="7:7">
      <c r="G67680" s="162" t="s">
        <v>67925</v>
      </c>
    </row>
    <row r="67681" spans="7:7">
      <c r="G67681" s="162" t="s">
        <v>67926</v>
      </c>
    </row>
    <row r="67682" spans="7:7">
      <c r="G67682" s="162" t="s">
        <v>67927</v>
      </c>
    </row>
    <row r="67683" spans="7:7">
      <c r="G67683" s="162" t="s">
        <v>67928</v>
      </c>
    </row>
    <row r="67684" spans="7:7">
      <c r="G67684" s="162" t="s">
        <v>67929</v>
      </c>
    </row>
    <row r="67685" spans="7:7">
      <c r="G67685" s="162" t="s">
        <v>67930</v>
      </c>
    </row>
    <row r="67686" spans="7:7">
      <c r="G67686" s="162" t="s">
        <v>67931</v>
      </c>
    </row>
    <row r="67687" spans="7:7">
      <c r="G67687" s="162" t="s">
        <v>67932</v>
      </c>
    </row>
    <row r="67688" spans="7:7">
      <c r="G67688" s="162" t="s">
        <v>67933</v>
      </c>
    </row>
    <row r="67689" spans="7:7">
      <c r="G67689" s="162" t="s">
        <v>67934</v>
      </c>
    </row>
    <row r="67690" spans="7:7">
      <c r="G67690" s="162" t="s">
        <v>67935</v>
      </c>
    </row>
    <row r="67691" spans="7:7">
      <c r="G67691" s="162" t="s">
        <v>67936</v>
      </c>
    </row>
    <row r="67692" spans="7:7">
      <c r="G67692" s="162" t="s">
        <v>67937</v>
      </c>
    </row>
    <row r="67693" spans="7:7">
      <c r="G67693" s="162" t="s">
        <v>67938</v>
      </c>
    </row>
    <row r="67694" spans="7:7">
      <c r="G67694" s="162" t="s">
        <v>67939</v>
      </c>
    </row>
    <row r="67695" spans="7:7">
      <c r="G67695" s="162" t="s">
        <v>67940</v>
      </c>
    </row>
    <row r="67696" spans="7:7">
      <c r="G67696" s="162" t="s">
        <v>67941</v>
      </c>
    </row>
    <row r="67697" spans="7:7">
      <c r="G67697" s="162" t="s">
        <v>67942</v>
      </c>
    </row>
    <row r="67698" spans="7:7">
      <c r="G67698" s="162" t="s">
        <v>67943</v>
      </c>
    </row>
    <row r="67699" spans="7:7">
      <c r="G67699" s="162" t="s">
        <v>67944</v>
      </c>
    </row>
    <row r="67700" spans="7:7">
      <c r="G67700" s="162" t="s">
        <v>67945</v>
      </c>
    </row>
    <row r="67701" spans="7:7">
      <c r="G67701" s="162" t="s">
        <v>67946</v>
      </c>
    </row>
    <row r="67702" spans="7:7">
      <c r="G67702" s="162" t="s">
        <v>67947</v>
      </c>
    </row>
    <row r="67703" spans="7:7">
      <c r="G67703" s="162" t="s">
        <v>67948</v>
      </c>
    </row>
    <row r="67704" spans="7:7">
      <c r="G67704" s="162" t="s">
        <v>67949</v>
      </c>
    </row>
    <row r="67705" spans="7:7">
      <c r="G67705" s="162" t="s">
        <v>67950</v>
      </c>
    </row>
    <row r="67706" spans="7:7">
      <c r="G67706" s="162" t="s">
        <v>67951</v>
      </c>
    </row>
    <row r="67707" spans="7:7">
      <c r="G67707" s="162" t="s">
        <v>67952</v>
      </c>
    </row>
    <row r="67708" spans="7:7">
      <c r="G67708" s="162" t="s">
        <v>67953</v>
      </c>
    </row>
    <row r="67709" spans="7:7">
      <c r="G67709" s="162" t="s">
        <v>67954</v>
      </c>
    </row>
    <row r="67710" spans="7:7">
      <c r="G67710" s="162" t="s">
        <v>67955</v>
      </c>
    </row>
    <row r="67711" spans="7:7">
      <c r="G67711" s="162" t="s">
        <v>67956</v>
      </c>
    </row>
    <row r="67712" spans="7:7">
      <c r="G67712" s="162" t="s">
        <v>67957</v>
      </c>
    </row>
    <row r="67713" spans="7:7">
      <c r="G67713" s="162" t="s">
        <v>67958</v>
      </c>
    </row>
    <row r="67714" spans="7:7">
      <c r="G67714" s="162" t="s">
        <v>67959</v>
      </c>
    </row>
    <row r="67715" spans="7:7">
      <c r="G67715" s="162" t="s">
        <v>67960</v>
      </c>
    </row>
    <row r="67716" spans="7:7">
      <c r="G67716" s="162" t="s">
        <v>67961</v>
      </c>
    </row>
    <row r="67717" spans="7:7">
      <c r="G67717" s="162" t="s">
        <v>67962</v>
      </c>
    </row>
    <row r="67718" spans="7:7">
      <c r="G67718" s="162" t="s">
        <v>67963</v>
      </c>
    </row>
    <row r="67719" spans="7:7">
      <c r="G67719" s="162" t="s">
        <v>67964</v>
      </c>
    </row>
    <row r="67720" spans="7:7">
      <c r="G67720" s="162" t="s">
        <v>67965</v>
      </c>
    </row>
    <row r="67721" spans="7:7">
      <c r="G67721" s="162" t="s">
        <v>67966</v>
      </c>
    </row>
    <row r="67722" spans="7:7">
      <c r="G67722" s="162" t="s">
        <v>67967</v>
      </c>
    </row>
    <row r="67723" spans="7:7">
      <c r="G67723" s="162" t="s">
        <v>67968</v>
      </c>
    </row>
    <row r="67724" spans="7:7">
      <c r="G67724" s="162" t="s">
        <v>67969</v>
      </c>
    </row>
    <row r="67725" spans="7:7">
      <c r="G67725" s="162" t="s">
        <v>67970</v>
      </c>
    </row>
    <row r="67726" spans="7:7">
      <c r="G67726" s="162" t="s">
        <v>67971</v>
      </c>
    </row>
    <row r="67727" spans="7:7">
      <c r="G67727" s="162" t="s">
        <v>67972</v>
      </c>
    </row>
    <row r="67728" spans="7:7">
      <c r="G67728" s="162" t="s">
        <v>67973</v>
      </c>
    </row>
    <row r="67729" spans="7:7">
      <c r="G67729" s="162" t="s">
        <v>67974</v>
      </c>
    </row>
    <row r="67730" spans="7:7">
      <c r="G67730" s="162" t="s">
        <v>67975</v>
      </c>
    </row>
    <row r="67731" spans="7:7">
      <c r="G67731" s="162" t="s">
        <v>67976</v>
      </c>
    </row>
    <row r="67732" spans="7:7">
      <c r="G67732" s="162" t="s">
        <v>67977</v>
      </c>
    </row>
    <row r="67733" spans="7:7">
      <c r="G67733" s="162" t="s">
        <v>67978</v>
      </c>
    </row>
    <row r="67734" spans="7:7">
      <c r="G67734" s="162" t="s">
        <v>67979</v>
      </c>
    </row>
    <row r="67735" spans="7:7">
      <c r="G67735" s="162" t="s">
        <v>67980</v>
      </c>
    </row>
    <row r="67736" spans="7:7">
      <c r="G67736" s="162" t="s">
        <v>67981</v>
      </c>
    </row>
    <row r="67737" spans="7:7">
      <c r="G67737" s="162" t="s">
        <v>67982</v>
      </c>
    </row>
    <row r="67738" spans="7:7">
      <c r="G67738" s="162" t="s">
        <v>67983</v>
      </c>
    </row>
    <row r="67739" spans="7:7">
      <c r="G67739" s="162" t="s">
        <v>67984</v>
      </c>
    </row>
    <row r="67740" spans="7:7">
      <c r="G67740" s="162" t="s">
        <v>67985</v>
      </c>
    </row>
    <row r="67741" spans="7:7">
      <c r="G67741" s="162" t="s">
        <v>67986</v>
      </c>
    </row>
    <row r="67742" spans="7:7">
      <c r="G67742" s="162" t="s">
        <v>67987</v>
      </c>
    </row>
    <row r="67743" spans="7:7">
      <c r="G67743" s="162" t="s">
        <v>67988</v>
      </c>
    </row>
    <row r="67744" spans="7:7">
      <c r="G67744" s="162" t="s">
        <v>67989</v>
      </c>
    </row>
    <row r="67745" spans="7:7">
      <c r="G67745" s="162" t="s">
        <v>67990</v>
      </c>
    </row>
    <row r="67746" spans="7:7">
      <c r="G67746" s="162" t="s">
        <v>67991</v>
      </c>
    </row>
    <row r="67747" spans="7:7">
      <c r="G67747" s="162" t="s">
        <v>67992</v>
      </c>
    </row>
    <row r="67748" spans="7:7">
      <c r="G67748" s="162" t="s">
        <v>67993</v>
      </c>
    </row>
    <row r="67749" spans="7:7">
      <c r="G67749" s="162" t="s">
        <v>67994</v>
      </c>
    </row>
    <row r="67750" spans="7:7">
      <c r="G67750" s="162" t="s">
        <v>67995</v>
      </c>
    </row>
    <row r="67751" spans="7:7">
      <c r="G67751" s="162" t="s">
        <v>67996</v>
      </c>
    </row>
    <row r="67752" spans="7:7">
      <c r="G67752" s="162" t="s">
        <v>67997</v>
      </c>
    </row>
    <row r="67753" spans="7:7">
      <c r="G67753" s="162" t="s">
        <v>67998</v>
      </c>
    </row>
    <row r="67754" spans="7:7">
      <c r="G67754" s="162" t="s">
        <v>67999</v>
      </c>
    </row>
    <row r="67755" spans="7:7">
      <c r="G67755" s="162" t="s">
        <v>68000</v>
      </c>
    </row>
    <row r="67756" spans="7:7">
      <c r="G67756" s="162" t="s">
        <v>68001</v>
      </c>
    </row>
    <row r="67757" spans="7:7">
      <c r="G67757" s="162" t="s">
        <v>68002</v>
      </c>
    </row>
    <row r="67758" spans="7:7">
      <c r="G67758" s="162" t="s">
        <v>68003</v>
      </c>
    </row>
    <row r="67759" spans="7:7">
      <c r="G67759" s="162" t="s">
        <v>68004</v>
      </c>
    </row>
    <row r="67760" spans="7:7">
      <c r="G67760" s="162" t="s">
        <v>68005</v>
      </c>
    </row>
    <row r="67761" spans="7:7">
      <c r="G67761" s="162" t="s">
        <v>68006</v>
      </c>
    </row>
    <row r="67762" spans="7:7">
      <c r="G67762" s="162" t="s">
        <v>68007</v>
      </c>
    </row>
    <row r="67763" spans="7:7">
      <c r="G67763" s="162" t="s">
        <v>68008</v>
      </c>
    </row>
    <row r="67764" spans="7:7">
      <c r="G67764" s="162" t="s">
        <v>68009</v>
      </c>
    </row>
    <row r="67765" spans="7:7">
      <c r="G67765" s="162" t="s">
        <v>68010</v>
      </c>
    </row>
    <row r="67766" spans="7:7">
      <c r="G67766" s="162" t="s">
        <v>68011</v>
      </c>
    </row>
    <row r="67767" spans="7:7">
      <c r="G67767" s="162" t="s">
        <v>68012</v>
      </c>
    </row>
    <row r="67768" spans="7:7">
      <c r="G67768" s="162" t="s">
        <v>68013</v>
      </c>
    </row>
    <row r="67769" spans="7:7">
      <c r="G67769" s="162" t="s">
        <v>68014</v>
      </c>
    </row>
    <row r="67770" spans="7:7">
      <c r="G67770" s="162" t="s">
        <v>68015</v>
      </c>
    </row>
    <row r="67771" spans="7:7">
      <c r="G67771" s="162" t="s">
        <v>68016</v>
      </c>
    </row>
    <row r="67772" spans="7:7">
      <c r="G67772" s="162" t="s">
        <v>68017</v>
      </c>
    </row>
    <row r="67773" spans="7:7">
      <c r="G67773" s="162" t="s">
        <v>68018</v>
      </c>
    </row>
    <row r="67774" spans="7:7">
      <c r="G67774" s="162" t="s">
        <v>68019</v>
      </c>
    </row>
    <row r="67775" spans="7:7">
      <c r="G67775" s="162" t="s">
        <v>68020</v>
      </c>
    </row>
    <row r="67776" spans="7:7">
      <c r="G67776" s="162" t="s">
        <v>68021</v>
      </c>
    </row>
    <row r="67777" spans="7:7">
      <c r="G67777" s="162" t="s">
        <v>68022</v>
      </c>
    </row>
    <row r="67778" spans="7:7">
      <c r="G67778" s="162" t="s">
        <v>68023</v>
      </c>
    </row>
    <row r="67779" spans="7:7">
      <c r="G67779" s="162" t="s">
        <v>68024</v>
      </c>
    </row>
    <row r="67780" spans="7:7">
      <c r="G67780" s="162" t="s">
        <v>68025</v>
      </c>
    </row>
    <row r="67781" spans="7:7">
      <c r="G67781" s="162" t="s">
        <v>68026</v>
      </c>
    </row>
    <row r="67782" spans="7:7">
      <c r="G67782" s="162" t="s">
        <v>68027</v>
      </c>
    </row>
    <row r="67783" spans="7:7">
      <c r="G67783" s="162" t="s">
        <v>68028</v>
      </c>
    </row>
    <row r="67784" spans="7:7">
      <c r="G67784" s="162" t="s">
        <v>68029</v>
      </c>
    </row>
    <row r="67785" spans="7:7">
      <c r="G67785" s="162" t="s">
        <v>68030</v>
      </c>
    </row>
    <row r="67786" spans="7:7">
      <c r="G67786" s="162" t="s">
        <v>68031</v>
      </c>
    </row>
    <row r="67787" spans="7:7">
      <c r="G67787" s="162" t="s">
        <v>68032</v>
      </c>
    </row>
    <row r="67788" spans="7:7">
      <c r="G67788" s="162" t="s">
        <v>68033</v>
      </c>
    </row>
    <row r="67789" spans="7:7">
      <c r="G67789" s="162" t="s">
        <v>68034</v>
      </c>
    </row>
    <row r="67790" spans="7:7">
      <c r="G67790" s="162" t="s">
        <v>68035</v>
      </c>
    </row>
    <row r="67791" spans="7:7">
      <c r="G67791" s="162" t="s">
        <v>68036</v>
      </c>
    </row>
    <row r="67792" spans="7:7">
      <c r="G67792" s="162" t="s">
        <v>68037</v>
      </c>
    </row>
    <row r="67793" spans="7:7">
      <c r="G67793" s="162" t="s">
        <v>68038</v>
      </c>
    </row>
    <row r="67794" spans="7:7">
      <c r="G67794" s="162" t="s">
        <v>68039</v>
      </c>
    </row>
    <row r="67795" spans="7:7">
      <c r="G67795" s="162" t="s">
        <v>68040</v>
      </c>
    </row>
    <row r="67796" spans="7:7">
      <c r="G67796" s="162" t="s">
        <v>68041</v>
      </c>
    </row>
    <row r="67797" spans="7:7">
      <c r="G67797" s="162" t="s">
        <v>68042</v>
      </c>
    </row>
    <row r="67798" spans="7:7">
      <c r="G67798" s="162" t="s">
        <v>68043</v>
      </c>
    </row>
    <row r="67799" spans="7:7">
      <c r="G67799" s="162" t="s">
        <v>68044</v>
      </c>
    </row>
    <row r="67800" spans="7:7">
      <c r="G67800" s="162" t="s">
        <v>68045</v>
      </c>
    </row>
    <row r="67801" spans="7:7">
      <c r="G67801" s="162" t="s">
        <v>68046</v>
      </c>
    </row>
    <row r="67802" spans="7:7">
      <c r="G67802" s="162" t="s">
        <v>68047</v>
      </c>
    </row>
    <row r="67803" spans="7:7">
      <c r="G67803" s="162" t="s">
        <v>68048</v>
      </c>
    </row>
    <row r="67804" spans="7:7">
      <c r="G67804" s="162" t="s">
        <v>68049</v>
      </c>
    </row>
    <row r="67805" spans="7:7">
      <c r="G67805" s="162" t="s">
        <v>68050</v>
      </c>
    </row>
    <row r="67806" spans="7:7">
      <c r="G67806" s="162" t="s">
        <v>68051</v>
      </c>
    </row>
    <row r="67807" spans="7:7">
      <c r="G67807" s="162" t="s">
        <v>68052</v>
      </c>
    </row>
    <row r="67808" spans="7:7">
      <c r="G67808" s="162" t="s">
        <v>68053</v>
      </c>
    </row>
    <row r="67809" spans="7:7">
      <c r="G67809" s="162" t="s">
        <v>68054</v>
      </c>
    </row>
    <row r="67810" spans="7:7">
      <c r="G67810" s="162" t="s">
        <v>68055</v>
      </c>
    </row>
    <row r="67811" spans="7:7">
      <c r="G67811" s="162" t="s">
        <v>68056</v>
      </c>
    </row>
    <row r="67812" spans="7:7">
      <c r="G67812" s="162" t="s">
        <v>68057</v>
      </c>
    </row>
    <row r="67813" spans="7:7">
      <c r="G67813" s="162" t="s">
        <v>68058</v>
      </c>
    </row>
    <row r="67814" spans="7:7">
      <c r="G67814" s="162" t="s">
        <v>68059</v>
      </c>
    </row>
    <row r="67815" spans="7:7">
      <c r="G67815" s="162" t="s">
        <v>68060</v>
      </c>
    </row>
    <row r="67816" spans="7:7">
      <c r="G67816" s="162" t="s">
        <v>68061</v>
      </c>
    </row>
    <row r="67817" spans="7:7">
      <c r="G67817" s="162" t="s">
        <v>68062</v>
      </c>
    </row>
    <row r="67818" spans="7:7">
      <c r="G67818" s="162" t="s">
        <v>68063</v>
      </c>
    </row>
    <row r="67819" spans="7:7">
      <c r="G67819" s="162" t="s">
        <v>68064</v>
      </c>
    </row>
    <row r="67820" spans="7:7">
      <c r="G67820" s="162" t="s">
        <v>68065</v>
      </c>
    </row>
    <row r="67821" spans="7:7">
      <c r="G67821" s="162" t="s">
        <v>68066</v>
      </c>
    </row>
    <row r="67822" spans="7:7">
      <c r="G67822" s="162" t="s">
        <v>68067</v>
      </c>
    </row>
    <row r="67823" spans="7:7">
      <c r="G67823" s="162" t="s">
        <v>68068</v>
      </c>
    </row>
    <row r="67824" spans="7:7">
      <c r="G67824" s="162" t="s">
        <v>68069</v>
      </c>
    </row>
    <row r="67825" spans="7:7">
      <c r="G67825" s="162" t="s">
        <v>68070</v>
      </c>
    </row>
    <row r="67826" spans="7:7">
      <c r="G67826" s="162" t="s">
        <v>68071</v>
      </c>
    </row>
    <row r="67827" spans="7:7">
      <c r="G67827" s="162" t="s">
        <v>68072</v>
      </c>
    </row>
    <row r="67828" spans="7:7">
      <c r="G67828" s="162" t="s">
        <v>68073</v>
      </c>
    </row>
    <row r="67829" spans="7:7">
      <c r="G67829" s="162" t="s">
        <v>68074</v>
      </c>
    </row>
    <row r="67830" spans="7:7">
      <c r="G67830" s="162" t="s">
        <v>68075</v>
      </c>
    </row>
    <row r="67831" spans="7:7">
      <c r="G67831" s="162" t="s">
        <v>68076</v>
      </c>
    </row>
    <row r="67832" spans="7:7">
      <c r="G67832" s="162" t="s">
        <v>68077</v>
      </c>
    </row>
    <row r="67833" spans="7:7">
      <c r="G67833" s="162" t="s">
        <v>68078</v>
      </c>
    </row>
    <row r="67834" spans="7:7">
      <c r="G67834" s="162" t="s">
        <v>68079</v>
      </c>
    </row>
    <row r="67835" spans="7:7">
      <c r="G67835" s="162" t="s">
        <v>68080</v>
      </c>
    </row>
    <row r="67836" spans="7:7">
      <c r="G67836" s="162" t="s">
        <v>68081</v>
      </c>
    </row>
    <row r="67837" spans="7:7">
      <c r="G67837" s="162" t="s">
        <v>68082</v>
      </c>
    </row>
    <row r="67838" spans="7:7">
      <c r="G67838" s="162" t="s">
        <v>68083</v>
      </c>
    </row>
    <row r="67839" spans="7:7">
      <c r="G67839" s="162" t="s">
        <v>68084</v>
      </c>
    </row>
    <row r="67840" spans="7:7">
      <c r="G67840" s="162" t="s">
        <v>68085</v>
      </c>
    </row>
    <row r="67841" spans="7:7">
      <c r="G67841" s="162" t="s">
        <v>68086</v>
      </c>
    </row>
    <row r="67842" spans="7:7">
      <c r="G67842" s="162" t="s">
        <v>68087</v>
      </c>
    </row>
    <row r="67843" spans="7:7">
      <c r="G67843" s="162" t="s">
        <v>68088</v>
      </c>
    </row>
    <row r="67844" spans="7:7">
      <c r="G67844" s="162" t="s">
        <v>68089</v>
      </c>
    </row>
    <row r="67845" spans="7:7">
      <c r="G67845" s="162" t="s">
        <v>68090</v>
      </c>
    </row>
    <row r="67846" spans="7:7">
      <c r="G67846" s="162" t="s">
        <v>68091</v>
      </c>
    </row>
    <row r="67847" spans="7:7">
      <c r="G67847" s="162" t="s">
        <v>68092</v>
      </c>
    </row>
    <row r="67848" spans="7:7">
      <c r="G67848" s="162" t="s">
        <v>68093</v>
      </c>
    </row>
    <row r="67849" spans="7:7">
      <c r="G67849" s="162" t="s">
        <v>68094</v>
      </c>
    </row>
    <row r="67850" spans="7:7">
      <c r="G67850" s="162" t="s">
        <v>68095</v>
      </c>
    </row>
    <row r="67851" spans="7:7">
      <c r="G67851" s="162" t="s">
        <v>68096</v>
      </c>
    </row>
    <row r="67852" spans="7:7">
      <c r="G67852" s="162" t="s">
        <v>68097</v>
      </c>
    </row>
    <row r="67853" spans="7:7">
      <c r="G67853" s="162" t="s">
        <v>68098</v>
      </c>
    </row>
    <row r="67854" spans="7:7">
      <c r="G67854" s="162" t="s">
        <v>68099</v>
      </c>
    </row>
    <row r="67855" spans="7:7">
      <c r="G67855" s="162" t="s">
        <v>68100</v>
      </c>
    </row>
    <row r="67856" spans="7:7">
      <c r="G67856" s="162" t="s">
        <v>68101</v>
      </c>
    </row>
    <row r="67857" spans="7:7">
      <c r="G67857" s="162" t="s">
        <v>68102</v>
      </c>
    </row>
    <row r="67858" spans="7:7">
      <c r="G67858" s="162" t="s">
        <v>68103</v>
      </c>
    </row>
    <row r="67859" spans="7:7">
      <c r="G67859" s="162" t="s">
        <v>68104</v>
      </c>
    </row>
    <row r="67860" spans="7:7">
      <c r="G67860" s="162" t="s">
        <v>68105</v>
      </c>
    </row>
    <row r="67861" spans="7:7">
      <c r="G67861" s="162" t="s">
        <v>68106</v>
      </c>
    </row>
    <row r="67862" spans="7:7">
      <c r="G67862" s="162" t="s">
        <v>68107</v>
      </c>
    </row>
    <row r="67863" spans="7:7">
      <c r="G67863" s="162" t="s">
        <v>68108</v>
      </c>
    </row>
    <row r="67864" spans="7:7">
      <c r="G67864" s="162" t="s">
        <v>68109</v>
      </c>
    </row>
    <row r="67865" spans="7:7">
      <c r="G67865" s="162" t="s">
        <v>68110</v>
      </c>
    </row>
    <row r="67866" spans="7:7">
      <c r="G67866" s="162" t="s">
        <v>68111</v>
      </c>
    </row>
    <row r="67867" spans="7:7">
      <c r="G67867" s="162" t="s">
        <v>68112</v>
      </c>
    </row>
    <row r="67868" spans="7:7">
      <c r="G67868" s="162" t="s">
        <v>68113</v>
      </c>
    </row>
    <row r="67869" spans="7:7">
      <c r="G67869" s="162" t="s">
        <v>68114</v>
      </c>
    </row>
    <row r="67870" spans="7:7">
      <c r="G67870" s="162" t="s">
        <v>68115</v>
      </c>
    </row>
    <row r="67871" spans="7:7">
      <c r="G67871" s="162" t="s">
        <v>68116</v>
      </c>
    </row>
    <row r="67872" spans="7:7">
      <c r="G67872" s="162" t="s">
        <v>68117</v>
      </c>
    </row>
    <row r="67873" spans="7:7">
      <c r="G67873" s="162" t="s">
        <v>68118</v>
      </c>
    </row>
    <row r="67874" spans="7:7">
      <c r="G67874" s="162" t="s">
        <v>68119</v>
      </c>
    </row>
    <row r="67875" spans="7:7">
      <c r="G67875" s="162" t="s">
        <v>68120</v>
      </c>
    </row>
    <row r="67876" spans="7:7">
      <c r="G67876" s="162" t="s">
        <v>68121</v>
      </c>
    </row>
    <row r="67877" spans="7:7">
      <c r="G67877" s="162" t="s">
        <v>68122</v>
      </c>
    </row>
    <row r="67878" spans="7:7">
      <c r="G67878" s="162" t="s">
        <v>68123</v>
      </c>
    </row>
    <row r="67879" spans="7:7">
      <c r="G67879" s="162" t="s">
        <v>68124</v>
      </c>
    </row>
    <row r="67880" spans="7:7">
      <c r="G67880" s="162" t="s">
        <v>68125</v>
      </c>
    </row>
    <row r="67881" spans="7:7">
      <c r="G67881" s="162" t="s">
        <v>68126</v>
      </c>
    </row>
    <row r="67882" spans="7:7">
      <c r="G67882" s="162" t="s">
        <v>68127</v>
      </c>
    </row>
    <row r="67883" spans="7:7">
      <c r="G67883" s="162" t="s">
        <v>68128</v>
      </c>
    </row>
    <row r="67884" spans="7:7">
      <c r="G67884" s="162" t="s">
        <v>68129</v>
      </c>
    </row>
    <row r="67885" spans="7:7">
      <c r="G67885" s="162" t="s">
        <v>68130</v>
      </c>
    </row>
    <row r="67886" spans="7:7">
      <c r="G67886" s="162" t="s">
        <v>68131</v>
      </c>
    </row>
    <row r="67887" spans="7:7">
      <c r="G67887" s="162" t="s">
        <v>68132</v>
      </c>
    </row>
    <row r="67888" spans="7:7">
      <c r="G67888" s="162" t="s">
        <v>68133</v>
      </c>
    </row>
    <row r="67889" spans="7:7">
      <c r="G67889" s="162" t="s">
        <v>68134</v>
      </c>
    </row>
    <row r="67890" spans="7:7">
      <c r="G67890" s="162" t="s">
        <v>68135</v>
      </c>
    </row>
    <row r="67891" spans="7:7">
      <c r="G67891" s="162" t="s">
        <v>68136</v>
      </c>
    </row>
    <row r="67892" spans="7:7">
      <c r="G67892" s="162" t="s">
        <v>68137</v>
      </c>
    </row>
    <row r="67893" spans="7:7">
      <c r="G67893" s="162" t="s">
        <v>68138</v>
      </c>
    </row>
    <row r="67894" spans="7:7">
      <c r="G67894" s="162" t="s">
        <v>68139</v>
      </c>
    </row>
    <row r="67895" spans="7:7">
      <c r="G67895" s="162" t="s">
        <v>68140</v>
      </c>
    </row>
    <row r="67896" spans="7:7">
      <c r="G67896" s="162" t="s">
        <v>68141</v>
      </c>
    </row>
    <row r="67897" spans="7:7">
      <c r="G67897" s="162" t="s">
        <v>68142</v>
      </c>
    </row>
    <row r="67898" spans="7:7">
      <c r="G67898" s="162" t="s">
        <v>68143</v>
      </c>
    </row>
    <row r="67899" spans="7:7">
      <c r="G67899" s="162" t="s">
        <v>68144</v>
      </c>
    </row>
    <row r="67900" spans="7:7">
      <c r="G67900" s="162" t="s">
        <v>68145</v>
      </c>
    </row>
    <row r="67901" spans="7:7">
      <c r="G67901" s="162" t="s">
        <v>68146</v>
      </c>
    </row>
    <row r="67902" spans="7:7">
      <c r="G67902" s="162" t="s">
        <v>68147</v>
      </c>
    </row>
    <row r="67903" spans="7:7">
      <c r="G67903" s="162" t="s">
        <v>68148</v>
      </c>
    </row>
    <row r="67904" spans="7:7">
      <c r="G67904" s="162" t="s">
        <v>68149</v>
      </c>
    </row>
    <row r="67905" spans="7:7">
      <c r="G67905" s="162" t="s">
        <v>68150</v>
      </c>
    </row>
    <row r="67906" spans="7:7">
      <c r="G67906" s="162" t="s">
        <v>68151</v>
      </c>
    </row>
    <row r="67907" spans="7:7">
      <c r="G67907" s="162" t="s">
        <v>68152</v>
      </c>
    </row>
    <row r="67908" spans="7:7">
      <c r="G67908" s="162" t="s">
        <v>68153</v>
      </c>
    </row>
    <row r="67909" spans="7:7">
      <c r="G67909" s="162" t="s">
        <v>68154</v>
      </c>
    </row>
    <row r="67910" spans="7:7">
      <c r="G67910" s="162" t="s">
        <v>68155</v>
      </c>
    </row>
    <row r="67911" spans="7:7">
      <c r="G67911" s="162" t="s">
        <v>68156</v>
      </c>
    </row>
    <row r="67912" spans="7:7">
      <c r="G67912" s="162" t="s">
        <v>68157</v>
      </c>
    </row>
    <row r="67913" spans="7:7">
      <c r="G67913" s="162" t="s">
        <v>68158</v>
      </c>
    </row>
    <row r="67914" spans="7:7">
      <c r="G67914" s="162" t="s">
        <v>68159</v>
      </c>
    </row>
    <row r="67915" spans="7:7">
      <c r="G67915" s="162" t="s">
        <v>68160</v>
      </c>
    </row>
    <row r="67916" spans="7:7">
      <c r="G67916" s="162" t="s">
        <v>68161</v>
      </c>
    </row>
    <row r="67917" spans="7:7">
      <c r="G67917" s="162" t="s">
        <v>68162</v>
      </c>
    </row>
    <row r="67918" spans="7:7">
      <c r="G67918" s="162" t="s">
        <v>68163</v>
      </c>
    </row>
    <row r="67919" spans="7:7">
      <c r="G67919" s="162" t="s">
        <v>68164</v>
      </c>
    </row>
    <row r="67920" spans="7:7">
      <c r="G67920" s="162" t="s">
        <v>68165</v>
      </c>
    </row>
    <row r="67921" spans="7:7">
      <c r="G67921" s="162" t="s">
        <v>68166</v>
      </c>
    </row>
    <row r="67922" spans="7:7">
      <c r="G67922" s="162" t="s">
        <v>68167</v>
      </c>
    </row>
    <row r="67923" spans="7:7">
      <c r="G67923" s="162" t="s">
        <v>68168</v>
      </c>
    </row>
    <row r="67924" spans="7:7">
      <c r="G67924" s="162" t="s">
        <v>68169</v>
      </c>
    </row>
    <row r="67925" spans="7:7">
      <c r="G67925" s="162" t="s">
        <v>68170</v>
      </c>
    </row>
    <row r="67926" spans="7:7">
      <c r="G67926" s="162" t="s">
        <v>68171</v>
      </c>
    </row>
    <row r="67927" spans="7:7">
      <c r="G67927" s="162" t="s">
        <v>68172</v>
      </c>
    </row>
    <row r="67928" spans="7:7">
      <c r="G67928" s="162" t="s">
        <v>68173</v>
      </c>
    </row>
    <row r="67929" spans="7:7">
      <c r="G67929" s="162" t="s">
        <v>68174</v>
      </c>
    </row>
    <row r="67930" spans="7:7">
      <c r="G67930" s="162" t="s">
        <v>68175</v>
      </c>
    </row>
    <row r="67931" spans="7:7">
      <c r="G67931" s="162" t="s">
        <v>68176</v>
      </c>
    </row>
    <row r="67932" spans="7:7">
      <c r="G67932" s="162" t="s">
        <v>68177</v>
      </c>
    </row>
    <row r="67933" spans="7:7">
      <c r="G67933" s="162" t="s">
        <v>68178</v>
      </c>
    </row>
    <row r="67934" spans="7:7">
      <c r="G67934" s="162" t="s">
        <v>68179</v>
      </c>
    </row>
    <row r="67935" spans="7:7">
      <c r="G67935" s="162" t="s">
        <v>68180</v>
      </c>
    </row>
    <row r="67936" spans="7:7">
      <c r="G67936" s="162" t="s">
        <v>68181</v>
      </c>
    </row>
    <row r="67937" spans="7:7">
      <c r="G67937" s="162" t="s">
        <v>68182</v>
      </c>
    </row>
    <row r="67938" spans="7:7">
      <c r="G67938" s="162" t="s">
        <v>68183</v>
      </c>
    </row>
    <row r="67939" spans="7:7">
      <c r="G67939" s="162" t="s">
        <v>68184</v>
      </c>
    </row>
    <row r="67940" spans="7:7">
      <c r="G67940" s="162" t="s">
        <v>68185</v>
      </c>
    </row>
    <row r="67941" spans="7:7">
      <c r="G67941" s="162" t="s">
        <v>68186</v>
      </c>
    </row>
    <row r="67942" spans="7:7">
      <c r="G67942" s="162" t="s">
        <v>68187</v>
      </c>
    </row>
    <row r="67943" spans="7:7">
      <c r="G67943" s="162" t="s">
        <v>68188</v>
      </c>
    </row>
    <row r="67944" spans="7:7">
      <c r="G67944" s="162" t="s">
        <v>68189</v>
      </c>
    </row>
    <row r="67945" spans="7:7">
      <c r="G67945" s="162" t="s">
        <v>68190</v>
      </c>
    </row>
    <row r="67946" spans="7:7">
      <c r="G67946" s="162" t="s">
        <v>68191</v>
      </c>
    </row>
    <row r="67947" spans="7:7">
      <c r="G67947" s="162" t="s">
        <v>68192</v>
      </c>
    </row>
    <row r="67948" spans="7:7">
      <c r="G67948" s="162" t="s">
        <v>68193</v>
      </c>
    </row>
    <row r="67949" spans="7:7">
      <c r="G67949" s="162" t="s">
        <v>68194</v>
      </c>
    </row>
    <row r="67950" spans="7:7">
      <c r="G67950" s="162" t="s">
        <v>68195</v>
      </c>
    </row>
    <row r="67951" spans="7:7">
      <c r="G67951" s="162" t="s">
        <v>68196</v>
      </c>
    </row>
    <row r="67952" spans="7:7">
      <c r="G67952" s="162" t="s">
        <v>68197</v>
      </c>
    </row>
    <row r="67953" spans="7:7">
      <c r="G67953" s="162" t="s">
        <v>68198</v>
      </c>
    </row>
    <row r="67954" spans="7:7">
      <c r="G67954" s="162" t="s">
        <v>68199</v>
      </c>
    </row>
    <row r="67955" spans="7:7">
      <c r="G67955" s="162" t="s">
        <v>68200</v>
      </c>
    </row>
    <row r="67956" spans="7:7">
      <c r="G67956" s="162" t="s">
        <v>68201</v>
      </c>
    </row>
    <row r="67957" spans="7:7">
      <c r="G67957" s="162" t="s">
        <v>68202</v>
      </c>
    </row>
    <row r="67958" spans="7:7">
      <c r="G67958" s="162" t="s">
        <v>68203</v>
      </c>
    </row>
    <row r="67959" spans="7:7">
      <c r="G67959" s="162" t="s">
        <v>68204</v>
      </c>
    </row>
    <row r="67960" spans="7:7">
      <c r="G67960" s="162" t="s">
        <v>68205</v>
      </c>
    </row>
    <row r="67961" spans="7:7">
      <c r="G67961" s="162" t="s">
        <v>68206</v>
      </c>
    </row>
    <row r="67962" spans="7:7">
      <c r="G67962" s="162" t="s">
        <v>68207</v>
      </c>
    </row>
    <row r="67963" spans="7:7">
      <c r="G67963" s="162" t="s">
        <v>68208</v>
      </c>
    </row>
    <row r="67964" spans="7:7">
      <c r="G67964" s="162" t="s">
        <v>68209</v>
      </c>
    </row>
    <row r="67965" spans="7:7">
      <c r="G67965" s="162" t="s">
        <v>68210</v>
      </c>
    </row>
    <row r="67966" spans="7:7">
      <c r="G67966" s="162" t="s">
        <v>68211</v>
      </c>
    </row>
    <row r="67967" spans="7:7">
      <c r="G67967" s="162" t="s">
        <v>68212</v>
      </c>
    </row>
    <row r="67968" spans="7:7">
      <c r="G67968" s="162" t="s">
        <v>68213</v>
      </c>
    </row>
    <row r="67969" spans="7:7">
      <c r="G67969" s="162" t="s">
        <v>68214</v>
      </c>
    </row>
    <row r="67970" spans="7:7">
      <c r="G67970" s="162" t="s">
        <v>68215</v>
      </c>
    </row>
    <row r="67971" spans="7:7">
      <c r="G67971" s="162" t="s">
        <v>68216</v>
      </c>
    </row>
    <row r="67972" spans="7:7">
      <c r="G67972" s="162" t="s">
        <v>68217</v>
      </c>
    </row>
    <row r="67973" spans="7:7">
      <c r="G67973" s="162" t="s">
        <v>68218</v>
      </c>
    </row>
    <row r="67974" spans="7:7">
      <c r="G67974" s="162" t="s">
        <v>68219</v>
      </c>
    </row>
    <row r="67975" spans="7:7">
      <c r="G67975" s="162" t="s">
        <v>68220</v>
      </c>
    </row>
    <row r="67976" spans="7:7">
      <c r="G67976" s="162" t="s">
        <v>68221</v>
      </c>
    </row>
    <row r="67977" spans="7:7">
      <c r="G67977" s="162" t="s">
        <v>68222</v>
      </c>
    </row>
    <row r="67978" spans="7:7">
      <c r="G67978" s="162" t="s">
        <v>68223</v>
      </c>
    </row>
    <row r="67979" spans="7:7">
      <c r="G67979" s="162" t="s">
        <v>68224</v>
      </c>
    </row>
    <row r="67980" spans="7:7">
      <c r="G67980" s="162" t="s">
        <v>68225</v>
      </c>
    </row>
    <row r="67981" spans="7:7">
      <c r="G67981" s="162" t="s">
        <v>68226</v>
      </c>
    </row>
    <row r="67982" spans="7:7">
      <c r="G67982" s="162" t="s">
        <v>68227</v>
      </c>
    </row>
    <row r="67983" spans="7:7">
      <c r="G67983" s="162" t="s">
        <v>68228</v>
      </c>
    </row>
    <row r="67984" spans="7:7">
      <c r="G67984" s="162" t="s">
        <v>68229</v>
      </c>
    </row>
    <row r="67985" spans="7:7">
      <c r="G67985" s="162" t="s">
        <v>68230</v>
      </c>
    </row>
    <row r="67986" spans="7:7">
      <c r="G67986" s="162" t="s">
        <v>68231</v>
      </c>
    </row>
    <row r="67987" spans="7:7">
      <c r="G67987" s="162" t="s">
        <v>68232</v>
      </c>
    </row>
    <row r="67988" spans="7:7">
      <c r="G67988" s="162" t="s">
        <v>68233</v>
      </c>
    </row>
    <row r="67989" spans="7:7">
      <c r="G67989" s="162" t="s">
        <v>68234</v>
      </c>
    </row>
    <row r="67990" spans="7:7">
      <c r="G67990" s="162" t="s">
        <v>68235</v>
      </c>
    </row>
    <row r="67991" spans="7:7">
      <c r="G67991" s="162" t="s">
        <v>68236</v>
      </c>
    </row>
    <row r="67992" spans="7:7">
      <c r="G67992" s="162" t="s">
        <v>68237</v>
      </c>
    </row>
    <row r="67993" spans="7:7">
      <c r="G67993" s="162" t="s">
        <v>68238</v>
      </c>
    </row>
    <row r="67994" spans="7:7">
      <c r="G67994" s="162" t="s">
        <v>68239</v>
      </c>
    </row>
    <row r="67995" spans="7:7">
      <c r="G67995" s="162" t="s">
        <v>68240</v>
      </c>
    </row>
    <row r="67996" spans="7:7">
      <c r="G67996" s="162" t="s">
        <v>68241</v>
      </c>
    </row>
    <row r="67997" spans="7:7">
      <c r="G67997" s="162" t="s">
        <v>68242</v>
      </c>
    </row>
    <row r="67998" spans="7:7">
      <c r="G67998" s="162" t="s">
        <v>68243</v>
      </c>
    </row>
    <row r="67999" spans="7:7">
      <c r="G67999" s="162" t="s">
        <v>68244</v>
      </c>
    </row>
    <row r="68000" spans="7:7">
      <c r="G68000" s="162" t="s">
        <v>68245</v>
      </c>
    </row>
    <row r="68001" spans="7:7">
      <c r="G68001" s="162" t="s">
        <v>68246</v>
      </c>
    </row>
    <row r="68002" spans="7:7">
      <c r="G68002" s="162" t="s">
        <v>68247</v>
      </c>
    </row>
    <row r="68003" spans="7:7">
      <c r="G68003" s="162" t="s">
        <v>68248</v>
      </c>
    </row>
    <row r="68004" spans="7:7">
      <c r="G68004" s="162" t="s">
        <v>68249</v>
      </c>
    </row>
    <row r="68005" spans="7:7">
      <c r="G68005" s="162" t="s">
        <v>68250</v>
      </c>
    </row>
    <row r="68006" spans="7:7">
      <c r="G68006" s="162" t="s">
        <v>68251</v>
      </c>
    </row>
    <row r="68007" spans="7:7">
      <c r="G68007" s="162" t="s">
        <v>68252</v>
      </c>
    </row>
    <row r="68008" spans="7:7">
      <c r="G68008" s="162" t="s">
        <v>68253</v>
      </c>
    </row>
    <row r="68009" spans="7:7">
      <c r="G68009" s="162" t="s">
        <v>68254</v>
      </c>
    </row>
    <row r="68010" spans="7:7">
      <c r="G68010" s="162" t="s">
        <v>68255</v>
      </c>
    </row>
    <row r="68011" spans="7:7">
      <c r="G68011" s="162" t="s">
        <v>68256</v>
      </c>
    </row>
    <row r="68012" spans="7:7">
      <c r="G68012" s="162" t="s">
        <v>68257</v>
      </c>
    </row>
    <row r="68013" spans="7:7">
      <c r="G68013" s="162" t="s">
        <v>68258</v>
      </c>
    </row>
    <row r="68014" spans="7:7">
      <c r="G68014" s="162" t="s">
        <v>68259</v>
      </c>
    </row>
    <row r="68015" spans="7:7">
      <c r="G68015" s="162" t="s">
        <v>68260</v>
      </c>
    </row>
    <row r="68016" spans="7:7">
      <c r="G68016" s="162" t="s">
        <v>68261</v>
      </c>
    </row>
    <row r="68017" spans="7:7">
      <c r="G68017" s="162" t="s">
        <v>68262</v>
      </c>
    </row>
    <row r="68018" spans="7:7">
      <c r="G68018" s="162" t="s">
        <v>68263</v>
      </c>
    </row>
    <row r="68019" spans="7:7">
      <c r="G68019" s="162" t="s">
        <v>68264</v>
      </c>
    </row>
    <row r="68020" spans="7:7">
      <c r="G68020" s="162" t="s">
        <v>68265</v>
      </c>
    </row>
    <row r="68021" spans="7:7">
      <c r="G68021" s="162" t="s">
        <v>68266</v>
      </c>
    </row>
    <row r="68022" spans="7:7">
      <c r="G68022" s="162" t="s">
        <v>68267</v>
      </c>
    </row>
    <row r="68023" spans="7:7">
      <c r="G68023" s="162" t="s">
        <v>68268</v>
      </c>
    </row>
    <row r="68024" spans="7:7">
      <c r="G68024" s="162" t="s">
        <v>68269</v>
      </c>
    </row>
    <row r="68025" spans="7:7">
      <c r="G68025" s="162" t="s">
        <v>68270</v>
      </c>
    </row>
    <row r="68026" spans="7:7">
      <c r="G68026" s="162" t="s">
        <v>68271</v>
      </c>
    </row>
    <row r="68027" spans="7:7">
      <c r="G68027" s="162" t="s">
        <v>68272</v>
      </c>
    </row>
    <row r="68028" spans="7:7">
      <c r="G68028" s="162" t="s">
        <v>68273</v>
      </c>
    </row>
    <row r="68029" spans="7:7">
      <c r="G68029" s="162" t="s">
        <v>68274</v>
      </c>
    </row>
    <row r="68030" spans="7:7">
      <c r="G68030" s="162" t="s">
        <v>68275</v>
      </c>
    </row>
    <row r="68031" spans="7:7">
      <c r="G68031" s="162" t="s">
        <v>68276</v>
      </c>
    </row>
    <row r="68032" spans="7:7">
      <c r="G68032" s="162" t="s">
        <v>68277</v>
      </c>
    </row>
    <row r="68033" spans="7:7">
      <c r="G68033" s="162" t="s">
        <v>68278</v>
      </c>
    </row>
    <row r="68034" spans="7:7">
      <c r="G68034" s="162" t="s">
        <v>68279</v>
      </c>
    </row>
    <row r="68035" spans="7:7">
      <c r="G68035" s="162" t="s">
        <v>68280</v>
      </c>
    </row>
    <row r="68036" spans="7:7">
      <c r="G68036" s="162" t="s">
        <v>68281</v>
      </c>
    </row>
    <row r="68037" spans="7:7">
      <c r="G68037" s="162" t="s">
        <v>68282</v>
      </c>
    </row>
    <row r="68038" spans="7:7">
      <c r="G68038" s="162" t="s">
        <v>68283</v>
      </c>
    </row>
    <row r="68039" spans="7:7">
      <c r="G68039" s="162" t="s">
        <v>68284</v>
      </c>
    </row>
    <row r="68040" spans="7:7">
      <c r="G68040" s="162" t="s">
        <v>68285</v>
      </c>
    </row>
    <row r="68041" spans="7:7">
      <c r="G68041" s="162" t="s">
        <v>68286</v>
      </c>
    </row>
    <row r="68042" spans="7:7">
      <c r="G68042" s="162" t="s">
        <v>68287</v>
      </c>
    </row>
    <row r="68043" spans="7:7">
      <c r="G68043" s="162" t="s">
        <v>68288</v>
      </c>
    </row>
    <row r="68044" spans="7:7">
      <c r="G68044" s="162" t="s">
        <v>68289</v>
      </c>
    </row>
    <row r="68045" spans="7:7">
      <c r="G68045" s="162" t="s">
        <v>68290</v>
      </c>
    </row>
    <row r="68046" spans="7:7">
      <c r="G68046" s="162" t="s">
        <v>68291</v>
      </c>
    </row>
    <row r="68047" spans="7:7">
      <c r="G68047" s="162" t="s">
        <v>68292</v>
      </c>
    </row>
    <row r="68048" spans="7:7">
      <c r="G68048" s="162" t="s">
        <v>68293</v>
      </c>
    </row>
    <row r="68049" spans="7:7">
      <c r="G68049" s="162" t="s">
        <v>68294</v>
      </c>
    </row>
    <row r="68050" spans="7:7">
      <c r="G68050" s="162" t="s">
        <v>68295</v>
      </c>
    </row>
    <row r="68051" spans="7:7">
      <c r="G68051" s="162" t="s">
        <v>68296</v>
      </c>
    </row>
    <row r="68052" spans="7:7">
      <c r="G68052" s="162" t="s">
        <v>68297</v>
      </c>
    </row>
    <row r="68053" spans="7:7">
      <c r="G68053" s="162" t="s">
        <v>68298</v>
      </c>
    </row>
    <row r="68054" spans="7:7">
      <c r="G68054" s="162" t="s">
        <v>68299</v>
      </c>
    </row>
    <row r="68055" spans="7:7">
      <c r="G68055" s="162" t="s">
        <v>68300</v>
      </c>
    </row>
    <row r="68056" spans="7:7">
      <c r="G68056" s="162" t="s">
        <v>68301</v>
      </c>
    </row>
    <row r="68057" spans="7:7">
      <c r="G68057" s="162" t="s">
        <v>68302</v>
      </c>
    </row>
    <row r="68058" spans="7:7">
      <c r="G68058" s="162" t="s">
        <v>68303</v>
      </c>
    </row>
    <row r="68059" spans="7:7">
      <c r="G68059" s="162" t="s">
        <v>68304</v>
      </c>
    </row>
    <row r="68060" spans="7:7">
      <c r="G68060" s="162" t="s">
        <v>68305</v>
      </c>
    </row>
    <row r="68061" spans="7:7">
      <c r="G68061" s="162" t="s">
        <v>68306</v>
      </c>
    </row>
    <row r="68062" spans="7:7">
      <c r="G68062" s="162" t="s">
        <v>68307</v>
      </c>
    </row>
    <row r="68063" spans="7:7">
      <c r="G68063" s="162" t="s">
        <v>68308</v>
      </c>
    </row>
    <row r="68064" spans="7:7">
      <c r="G68064" s="162" t="s">
        <v>68309</v>
      </c>
    </row>
    <row r="68065" spans="7:7">
      <c r="G68065" s="162" t="s">
        <v>68310</v>
      </c>
    </row>
    <row r="68066" spans="7:7">
      <c r="G68066" s="162" t="s">
        <v>68311</v>
      </c>
    </row>
    <row r="68067" spans="7:7">
      <c r="G68067" s="162" t="s">
        <v>68312</v>
      </c>
    </row>
    <row r="68068" spans="7:7">
      <c r="G68068" s="162" t="s">
        <v>68313</v>
      </c>
    </row>
    <row r="68069" spans="7:7">
      <c r="G68069" s="162" t="s">
        <v>68314</v>
      </c>
    </row>
    <row r="68070" spans="7:7">
      <c r="G68070" s="162" t="s">
        <v>68315</v>
      </c>
    </row>
    <row r="68071" spans="7:7">
      <c r="G68071" s="162" t="s">
        <v>68316</v>
      </c>
    </row>
    <row r="68072" spans="7:7">
      <c r="G68072" s="162" t="s">
        <v>68317</v>
      </c>
    </row>
    <row r="68073" spans="7:7">
      <c r="G68073" s="162" t="s">
        <v>68318</v>
      </c>
    </row>
    <row r="68074" spans="7:7">
      <c r="G68074" s="162" t="s">
        <v>68319</v>
      </c>
    </row>
    <row r="68075" spans="7:7">
      <c r="G68075" s="162" t="s">
        <v>68320</v>
      </c>
    </row>
    <row r="68076" spans="7:7">
      <c r="G68076" s="162" t="s">
        <v>68321</v>
      </c>
    </row>
    <row r="68077" spans="7:7">
      <c r="G68077" s="162" t="s">
        <v>68322</v>
      </c>
    </row>
    <row r="68078" spans="7:7">
      <c r="G68078" s="162" t="s">
        <v>68323</v>
      </c>
    </row>
    <row r="68079" spans="7:7">
      <c r="G68079" s="162" t="s">
        <v>68324</v>
      </c>
    </row>
    <row r="68080" spans="7:7">
      <c r="G68080" s="162" t="s">
        <v>68325</v>
      </c>
    </row>
    <row r="68081" spans="7:7">
      <c r="G68081" s="162" t="s">
        <v>68326</v>
      </c>
    </row>
    <row r="68082" spans="7:7">
      <c r="G68082" s="162" t="s">
        <v>68327</v>
      </c>
    </row>
    <row r="68083" spans="7:7">
      <c r="G68083" s="162" t="s">
        <v>68328</v>
      </c>
    </row>
    <row r="68084" spans="7:7">
      <c r="G68084" s="162" t="s">
        <v>68329</v>
      </c>
    </row>
    <row r="68085" spans="7:7">
      <c r="G68085" s="162" t="s">
        <v>68330</v>
      </c>
    </row>
    <row r="68086" spans="7:7">
      <c r="G68086" s="162" t="s">
        <v>68331</v>
      </c>
    </row>
    <row r="68087" spans="7:7">
      <c r="G68087" s="162" t="s">
        <v>68332</v>
      </c>
    </row>
    <row r="68088" spans="7:7">
      <c r="G68088" s="162" t="s">
        <v>68333</v>
      </c>
    </row>
    <row r="68089" spans="7:7">
      <c r="G68089" s="162" t="s">
        <v>68334</v>
      </c>
    </row>
    <row r="68090" spans="7:7">
      <c r="G68090" s="162" t="s">
        <v>68335</v>
      </c>
    </row>
    <row r="68091" spans="7:7">
      <c r="G68091" s="162" t="s">
        <v>68336</v>
      </c>
    </row>
    <row r="68092" spans="7:7">
      <c r="G68092" s="162" t="s">
        <v>68337</v>
      </c>
    </row>
    <row r="68093" spans="7:7">
      <c r="G68093" s="162" t="s">
        <v>68338</v>
      </c>
    </row>
    <row r="68094" spans="7:7">
      <c r="G68094" s="162" t="s">
        <v>68339</v>
      </c>
    </row>
    <row r="68095" spans="7:7">
      <c r="G68095" s="162" t="s">
        <v>68340</v>
      </c>
    </row>
    <row r="68096" spans="7:7">
      <c r="G68096" s="162" t="s">
        <v>68341</v>
      </c>
    </row>
    <row r="68097" spans="7:7">
      <c r="G68097" s="162" t="s">
        <v>68342</v>
      </c>
    </row>
    <row r="68098" spans="7:7">
      <c r="G68098" s="162" t="s">
        <v>68343</v>
      </c>
    </row>
    <row r="68099" spans="7:7">
      <c r="G68099" s="162" t="s">
        <v>68344</v>
      </c>
    </row>
    <row r="68100" spans="7:7">
      <c r="G68100" s="162" t="s">
        <v>68345</v>
      </c>
    </row>
    <row r="68101" spans="7:7">
      <c r="G68101" s="162" t="s">
        <v>68346</v>
      </c>
    </row>
    <row r="68102" spans="7:7">
      <c r="G68102" s="162" t="s">
        <v>68347</v>
      </c>
    </row>
    <row r="68103" spans="7:7">
      <c r="G68103" s="162" t="s">
        <v>68348</v>
      </c>
    </row>
    <row r="68104" spans="7:7">
      <c r="G68104" s="162" t="s">
        <v>68349</v>
      </c>
    </row>
    <row r="68105" spans="7:7">
      <c r="G68105" s="162" t="s">
        <v>68350</v>
      </c>
    </row>
    <row r="68106" spans="7:7">
      <c r="G68106" s="162" t="s">
        <v>68351</v>
      </c>
    </row>
    <row r="68107" spans="7:7">
      <c r="G68107" s="162" t="s">
        <v>68352</v>
      </c>
    </row>
    <row r="68108" spans="7:7">
      <c r="G68108" s="162" t="s">
        <v>68353</v>
      </c>
    </row>
    <row r="68109" spans="7:7">
      <c r="G68109" s="162" t="s">
        <v>68354</v>
      </c>
    </row>
    <row r="68110" spans="7:7">
      <c r="G68110" s="162" t="s">
        <v>68355</v>
      </c>
    </row>
    <row r="68111" spans="7:7">
      <c r="G68111" s="162" t="s">
        <v>68356</v>
      </c>
    </row>
    <row r="68112" spans="7:7">
      <c r="G68112" s="162" t="s">
        <v>68357</v>
      </c>
    </row>
    <row r="68113" spans="7:7">
      <c r="G68113" s="162" t="s">
        <v>68358</v>
      </c>
    </row>
    <row r="68114" spans="7:7">
      <c r="G68114" s="162" t="s">
        <v>68359</v>
      </c>
    </row>
    <row r="68115" spans="7:7">
      <c r="G68115" s="162" t="s">
        <v>68360</v>
      </c>
    </row>
    <row r="68116" spans="7:7">
      <c r="G68116" s="162" t="s">
        <v>68361</v>
      </c>
    </row>
    <row r="68117" spans="7:7">
      <c r="G68117" s="162" t="s">
        <v>68362</v>
      </c>
    </row>
    <row r="68118" spans="7:7">
      <c r="G68118" s="162" t="s">
        <v>68363</v>
      </c>
    </row>
    <row r="68119" spans="7:7">
      <c r="G68119" s="162" t="s">
        <v>68364</v>
      </c>
    </row>
    <row r="68120" spans="7:7">
      <c r="G68120" s="162" t="s">
        <v>68365</v>
      </c>
    </row>
    <row r="68121" spans="7:7">
      <c r="G68121" s="162" t="s">
        <v>68366</v>
      </c>
    </row>
    <row r="68122" spans="7:7">
      <c r="G68122" s="162" t="s">
        <v>68367</v>
      </c>
    </row>
    <row r="68123" spans="7:7">
      <c r="G68123" s="162" t="s">
        <v>68368</v>
      </c>
    </row>
    <row r="68124" spans="7:7">
      <c r="G68124" s="162" t="s">
        <v>68369</v>
      </c>
    </row>
    <row r="68125" spans="7:7">
      <c r="G68125" s="162" t="s">
        <v>68370</v>
      </c>
    </row>
    <row r="68126" spans="7:7">
      <c r="G68126" s="162" t="s">
        <v>68371</v>
      </c>
    </row>
    <row r="68127" spans="7:7">
      <c r="G68127" s="162" t="s">
        <v>68372</v>
      </c>
    </row>
    <row r="68128" spans="7:7">
      <c r="G68128" s="162" t="s">
        <v>68373</v>
      </c>
    </row>
    <row r="68129" spans="7:7">
      <c r="G68129" s="162" t="s">
        <v>68374</v>
      </c>
    </row>
    <row r="68130" spans="7:7">
      <c r="G68130" s="162" t="s">
        <v>68375</v>
      </c>
    </row>
    <row r="68131" spans="7:7">
      <c r="G68131" s="162" t="s">
        <v>68376</v>
      </c>
    </row>
    <row r="68132" spans="7:7">
      <c r="G68132" s="162" t="s">
        <v>68377</v>
      </c>
    </row>
    <row r="68133" spans="7:7">
      <c r="G68133" s="162" t="s">
        <v>68378</v>
      </c>
    </row>
    <row r="68134" spans="7:7">
      <c r="G68134" s="162" t="s">
        <v>68379</v>
      </c>
    </row>
    <row r="68135" spans="7:7">
      <c r="G68135" s="162" t="s">
        <v>68380</v>
      </c>
    </row>
    <row r="68136" spans="7:7">
      <c r="G68136" s="162" t="s">
        <v>68381</v>
      </c>
    </row>
    <row r="68137" spans="7:7">
      <c r="G68137" s="162" t="s">
        <v>68382</v>
      </c>
    </row>
    <row r="68138" spans="7:7">
      <c r="G68138" s="162" t="s">
        <v>68383</v>
      </c>
    </row>
    <row r="68139" spans="7:7">
      <c r="G68139" s="162" t="s">
        <v>68384</v>
      </c>
    </row>
    <row r="68140" spans="7:7">
      <c r="G68140" s="162" t="s">
        <v>68385</v>
      </c>
    </row>
    <row r="68141" spans="7:7">
      <c r="G68141" s="162" t="s">
        <v>68386</v>
      </c>
    </row>
    <row r="68142" spans="7:7">
      <c r="G68142" s="162" t="s">
        <v>68387</v>
      </c>
    </row>
    <row r="68143" spans="7:7">
      <c r="G68143" s="162" t="s">
        <v>68388</v>
      </c>
    </row>
    <row r="68144" spans="7:7">
      <c r="G68144" s="162" t="s">
        <v>68389</v>
      </c>
    </row>
    <row r="68145" spans="7:7">
      <c r="G68145" s="162" t="s">
        <v>68390</v>
      </c>
    </row>
    <row r="68146" spans="7:7">
      <c r="G68146" s="162" t="s">
        <v>68391</v>
      </c>
    </row>
    <row r="68147" spans="7:7">
      <c r="G68147" s="162" t="s">
        <v>68392</v>
      </c>
    </row>
    <row r="68148" spans="7:7">
      <c r="G68148" s="162" t="s">
        <v>68393</v>
      </c>
    </row>
    <row r="68149" spans="7:7">
      <c r="G68149" s="162" t="s">
        <v>68394</v>
      </c>
    </row>
    <row r="68150" spans="7:7">
      <c r="G68150" s="162" t="s">
        <v>68395</v>
      </c>
    </row>
    <row r="68151" spans="7:7">
      <c r="G68151" s="162" t="s">
        <v>68396</v>
      </c>
    </row>
    <row r="68152" spans="7:7">
      <c r="G68152" s="162" t="s">
        <v>68397</v>
      </c>
    </row>
    <row r="68153" spans="7:7">
      <c r="G68153" s="162" t="s">
        <v>68398</v>
      </c>
    </row>
    <row r="68154" spans="7:7">
      <c r="G68154" s="162" t="s">
        <v>68399</v>
      </c>
    </row>
    <row r="68155" spans="7:7">
      <c r="G68155" s="162" t="s">
        <v>68400</v>
      </c>
    </row>
    <row r="68156" spans="7:7">
      <c r="G68156" s="162" t="s">
        <v>68401</v>
      </c>
    </row>
    <row r="68157" spans="7:7">
      <c r="G68157" s="162" t="s">
        <v>68402</v>
      </c>
    </row>
    <row r="68158" spans="7:7">
      <c r="G68158" s="162" t="s">
        <v>68403</v>
      </c>
    </row>
    <row r="68159" spans="7:7">
      <c r="G68159" s="162" t="s">
        <v>68404</v>
      </c>
    </row>
    <row r="68160" spans="7:7">
      <c r="G68160" s="162" t="s">
        <v>68405</v>
      </c>
    </row>
    <row r="68161" spans="7:7">
      <c r="G68161" s="162" t="s">
        <v>68406</v>
      </c>
    </row>
    <row r="68162" spans="7:7">
      <c r="G68162" s="162" t="s">
        <v>68407</v>
      </c>
    </row>
    <row r="68163" spans="7:7">
      <c r="G68163" s="162" t="s">
        <v>68408</v>
      </c>
    </row>
    <row r="68164" spans="7:7">
      <c r="G68164" s="162" t="s">
        <v>68409</v>
      </c>
    </row>
    <row r="68165" spans="7:7">
      <c r="G68165" s="162" t="s">
        <v>68410</v>
      </c>
    </row>
    <row r="68166" spans="7:7">
      <c r="G68166" s="162" t="s">
        <v>68411</v>
      </c>
    </row>
    <row r="68167" spans="7:7">
      <c r="G68167" s="162" t="s">
        <v>68412</v>
      </c>
    </row>
    <row r="68168" spans="7:7">
      <c r="G68168" s="162" t="s">
        <v>68413</v>
      </c>
    </row>
    <row r="68169" spans="7:7">
      <c r="G68169" s="162" t="s">
        <v>68414</v>
      </c>
    </row>
    <row r="68170" spans="7:7">
      <c r="G68170" s="162" t="s">
        <v>68415</v>
      </c>
    </row>
    <row r="68171" spans="7:7">
      <c r="G68171" s="162" t="s">
        <v>68416</v>
      </c>
    </row>
    <row r="68172" spans="7:7">
      <c r="G68172" s="162" t="s">
        <v>68417</v>
      </c>
    </row>
    <row r="68173" spans="7:7">
      <c r="G68173" s="162" t="s">
        <v>68418</v>
      </c>
    </row>
    <row r="68174" spans="7:7">
      <c r="G68174" s="162" t="s">
        <v>68419</v>
      </c>
    </row>
    <row r="68175" spans="7:7">
      <c r="G68175" s="162" t="s">
        <v>68420</v>
      </c>
    </row>
    <row r="68176" spans="7:7">
      <c r="G68176" s="162" t="s">
        <v>68421</v>
      </c>
    </row>
    <row r="68177" spans="7:7">
      <c r="G68177" s="162" t="s">
        <v>68422</v>
      </c>
    </row>
    <row r="68178" spans="7:7">
      <c r="G68178" s="162" t="s">
        <v>68423</v>
      </c>
    </row>
    <row r="68179" spans="7:7">
      <c r="G68179" s="162" t="s">
        <v>68424</v>
      </c>
    </row>
    <row r="68180" spans="7:7">
      <c r="G68180" s="162" t="s">
        <v>68425</v>
      </c>
    </row>
    <row r="68181" spans="7:7">
      <c r="G68181" s="162" t="s">
        <v>68426</v>
      </c>
    </row>
    <row r="68182" spans="7:7">
      <c r="G68182" s="162" t="s">
        <v>68427</v>
      </c>
    </row>
    <row r="68183" spans="7:7">
      <c r="G68183" s="162" t="s">
        <v>68428</v>
      </c>
    </row>
    <row r="68184" spans="7:7">
      <c r="G68184" s="162" t="s">
        <v>68429</v>
      </c>
    </row>
    <row r="68185" spans="7:7">
      <c r="G68185" s="162" t="s">
        <v>68430</v>
      </c>
    </row>
    <row r="68186" spans="7:7">
      <c r="G68186" s="162" t="s">
        <v>68431</v>
      </c>
    </row>
    <row r="68187" spans="7:7">
      <c r="G68187" s="162" t="s">
        <v>68432</v>
      </c>
    </row>
    <row r="68188" spans="7:7">
      <c r="G68188" s="162" t="s">
        <v>68433</v>
      </c>
    </row>
    <row r="68189" spans="7:7">
      <c r="G68189" s="162" t="s">
        <v>68434</v>
      </c>
    </row>
    <row r="68190" spans="7:7">
      <c r="G68190" s="162" t="s">
        <v>68435</v>
      </c>
    </row>
    <row r="68191" spans="7:7">
      <c r="G68191" s="162" t="s">
        <v>68436</v>
      </c>
    </row>
    <row r="68192" spans="7:7">
      <c r="G68192" s="162" t="s">
        <v>68437</v>
      </c>
    </row>
    <row r="68193" spans="7:7">
      <c r="G68193" s="162" t="s">
        <v>68438</v>
      </c>
    </row>
    <row r="68194" spans="7:7">
      <c r="G68194" s="162" t="s">
        <v>68439</v>
      </c>
    </row>
    <row r="68195" spans="7:7">
      <c r="G68195" s="162" t="s">
        <v>68440</v>
      </c>
    </row>
    <row r="68196" spans="7:7">
      <c r="G68196" s="162" t="s">
        <v>68441</v>
      </c>
    </row>
    <row r="68197" spans="7:7">
      <c r="G68197" s="162" t="s">
        <v>68442</v>
      </c>
    </row>
    <row r="68198" spans="7:7">
      <c r="G68198" s="162" t="s">
        <v>68443</v>
      </c>
    </row>
    <row r="68199" spans="7:7">
      <c r="G68199" s="162" t="s">
        <v>68444</v>
      </c>
    </row>
    <row r="68200" spans="7:7">
      <c r="G68200" s="162" t="s">
        <v>68445</v>
      </c>
    </row>
    <row r="68201" spans="7:7">
      <c r="G68201" s="162" t="s">
        <v>68446</v>
      </c>
    </row>
    <row r="68202" spans="7:7">
      <c r="G68202" s="162" t="s">
        <v>68447</v>
      </c>
    </row>
    <row r="68203" spans="7:7">
      <c r="G68203" s="162" t="s">
        <v>68448</v>
      </c>
    </row>
    <row r="68204" spans="7:7">
      <c r="G68204" s="162" t="s">
        <v>68449</v>
      </c>
    </row>
    <row r="68205" spans="7:7">
      <c r="G68205" s="162" t="s">
        <v>68450</v>
      </c>
    </row>
    <row r="68206" spans="7:7">
      <c r="G68206" s="162" t="s">
        <v>68451</v>
      </c>
    </row>
    <row r="68207" spans="7:7">
      <c r="G68207" s="162" t="s">
        <v>68452</v>
      </c>
    </row>
    <row r="68208" spans="7:7">
      <c r="G68208" s="162" t="s">
        <v>68453</v>
      </c>
    </row>
    <row r="68209" spans="7:7">
      <c r="G68209" s="162" t="s">
        <v>68454</v>
      </c>
    </row>
    <row r="68210" spans="7:7">
      <c r="G68210" s="162" t="s">
        <v>68455</v>
      </c>
    </row>
    <row r="68211" spans="7:7">
      <c r="G68211" s="162" t="s">
        <v>68456</v>
      </c>
    </row>
    <row r="68212" spans="7:7">
      <c r="G68212" s="162" t="s">
        <v>68457</v>
      </c>
    </row>
    <row r="68213" spans="7:7">
      <c r="G68213" s="162" t="s">
        <v>68458</v>
      </c>
    </row>
    <row r="68214" spans="7:7">
      <c r="G68214" s="162" t="s">
        <v>68459</v>
      </c>
    </row>
    <row r="68215" spans="7:7">
      <c r="G68215" s="162" t="s">
        <v>68460</v>
      </c>
    </row>
    <row r="68216" spans="7:7">
      <c r="G68216" s="162" t="s">
        <v>68461</v>
      </c>
    </row>
    <row r="68217" spans="7:7">
      <c r="G68217" s="162" t="s">
        <v>68462</v>
      </c>
    </row>
    <row r="68218" spans="7:7">
      <c r="G68218" s="162" t="s">
        <v>68463</v>
      </c>
    </row>
    <row r="68219" spans="7:7">
      <c r="G68219" s="162" t="s">
        <v>68464</v>
      </c>
    </row>
    <row r="68220" spans="7:7">
      <c r="G68220" s="162" t="s">
        <v>68465</v>
      </c>
    </row>
    <row r="68221" spans="7:7">
      <c r="G68221" s="162" t="s">
        <v>68466</v>
      </c>
    </row>
    <row r="68222" spans="7:7">
      <c r="G68222" s="162" t="s">
        <v>68467</v>
      </c>
    </row>
    <row r="68223" spans="7:7">
      <c r="G68223" s="162" t="s">
        <v>68468</v>
      </c>
    </row>
    <row r="68224" spans="7:7">
      <c r="G68224" s="162" t="s">
        <v>68469</v>
      </c>
    </row>
    <row r="68225" spans="7:7">
      <c r="G68225" s="162" t="s">
        <v>68470</v>
      </c>
    </row>
    <row r="68226" spans="7:7">
      <c r="G68226" s="162" t="s">
        <v>68471</v>
      </c>
    </row>
    <row r="68227" spans="7:7">
      <c r="G68227" s="162" t="s">
        <v>68472</v>
      </c>
    </row>
    <row r="68228" spans="7:7">
      <c r="G68228" s="162" t="s">
        <v>68473</v>
      </c>
    </row>
    <row r="68229" spans="7:7">
      <c r="G68229" s="162" t="s">
        <v>68474</v>
      </c>
    </row>
    <row r="68230" spans="7:7">
      <c r="G68230" s="162" t="s">
        <v>68475</v>
      </c>
    </row>
    <row r="68231" spans="7:7">
      <c r="G68231" s="162" t="s">
        <v>68476</v>
      </c>
    </row>
    <row r="68232" spans="7:7">
      <c r="G68232" s="162" t="s">
        <v>68477</v>
      </c>
    </row>
    <row r="68233" spans="7:7">
      <c r="G68233" s="162" t="s">
        <v>68478</v>
      </c>
    </row>
    <row r="68234" spans="7:7">
      <c r="G68234" s="162" t="s">
        <v>68479</v>
      </c>
    </row>
    <row r="68235" spans="7:7">
      <c r="G68235" s="162" t="s">
        <v>68480</v>
      </c>
    </row>
    <row r="68236" spans="7:7">
      <c r="G68236" s="162" t="s">
        <v>68481</v>
      </c>
    </row>
    <row r="68237" spans="7:7">
      <c r="G68237" s="162" t="s">
        <v>68482</v>
      </c>
    </row>
    <row r="68238" spans="7:7">
      <c r="G68238" s="162" t="s">
        <v>68483</v>
      </c>
    </row>
    <row r="68239" spans="7:7">
      <c r="G68239" s="162" t="s">
        <v>68484</v>
      </c>
    </row>
    <row r="68240" spans="7:7">
      <c r="G68240" s="162" t="s">
        <v>68485</v>
      </c>
    </row>
    <row r="68241" spans="7:7">
      <c r="G68241" s="162" t="s">
        <v>68486</v>
      </c>
    </row>
    <row r="68242" spans="7:7">
      <c r="G68242" s="162" t="s">
        <v>68487</v>
      </c>
    </row>
    <row r="68243" spans="7:7">
      <c r="G68243" s="162" t="s">
        <v>68488</v>
      </c>
    </row>
    <row r="68244" spans="7:7">
      <c r="G68244" s="162" t="s">
        <v>68489</v>
      </c>
    </row>
    <row r="68245" spans="7:7">
      <c r="G68245" s="162" t="s">
        <v>68490</v>
      </c>
    </row>
    <row r="68246" spans="7:7">
      <c r="G68246" s="162" t="s">
        <v>68491</v>
      </c>
    </row>
    <row r="68247" spans="7:7">
      <c r="G68247" s="162" t="s">
        <v>68492</v>
      </c>
    </row>
    <row r="68248" spans="7:7">
      <c r="G68248" s="162" t="s">
        <v>68493</v>
      </c>
    </row>
    <row r="68249" spans="7:7">
      <c r="G68249" s="162" t="s">
        <v>68494</v>
      </c>
    </row>
    <row r="68250" spans="7:7">
      <c r="G68250" s="162" t="s">
        <v>68495</v>
      </c>
    </row>
    <row r="68251" spans="7:7">
      <c r="G68251" s="162" t="s">
        <v>68496</v>
      </c>
    </row>
    <row r="68252" spans="7:7">
      <c r="G68252" s="162" t="s">
        <v>68497</v>
      </c>
    </row>
    <row r="68253" spans="7:7">
      <c r="G68253" s="162" t="s">
        <v>68498</v>
      </c>
    </row>
    <row r="68254" spans="7:7">
      <c r="G68254" s="162" t="s">
        <v>68499</v>
      </c>
    </row>
    <row r="68255" spans="7:7">
      <c r="G68255" s="162" t="s">
        <v>68500</v>
      </c>
    </row>
    <row r="68256" spans="7:7">
      <c r="G68256" s="162" t="s">
        <v>68501</v>
      </c>
    </row>
    <row r="68257" spans="7:7">
      <c r="G68257" s="162" t="s">
        <v>68502</v>
      </c>
    </row>
    <row r="68258" spans="7:7">
      <c r="G68258" s="162" t="s">
        <v>68503</v>
      </c>
    </row>
    <row r="68259" spans="7:7">
      <c r="G68259" s="162" t="s">
        <v>68504</v>
      </c>
    </row>
    <row r="68260" spans="7:7">
      <c r="G68260" s="162" t="s">
        <v>68505</v>
      </c>
    </row>
    <row r="68261" spans="7:7">
      <c r="G68261" s="162" t="s">
        <v>68506</v>
      </c>
    </row>
    <row r="68262" spans="7:7">
      <c r="G68262" s="162" t="s">
        <v>68507</v>
      </c>
    </row>
    <row r="68263" spans="7:7">
      <c r="G68263" s="162" t="s">
        <v>68508</v>
      </c>
    </row>
    <row r="68264" spans="7:7">
      <c r="G68264" s="162" t="s">
        <v>68509</v>
      </c>
    </row>
    <row r="68265" spans="7:7">
      <c r="G68265" s="162" t="s">
        <v>68510</v>
      </c>
    </row>
    <row r="68266" spans="7:7">
      <c r="G68266" s="162" t="s">
        <v>68511</v>
      </c>
    </row>
    <row r="68267" spans="7:7">
      <c r="G68267" s="162" t="s">
        <v>68512</v>
      </c>
    </row>
    <row r="68268" spans="7:7">
      <c r="G68268" s="162" t="s">
        <v>68513</v>
      </c>
    </row>
    <row r="68269" spans="7:7">
      <c r="G68269" s="162" t="s">
        <v>68514</v>
      </c>
    </row>
    <row r="68270" spans="7:7">
      <c r="G68270" s="162" t="s">
        <v>68515</v>
      </c>
    </row>
    <row r="68271" spans="7:7">
      <c r="G68271" s="162" t="s">
        <v>68516</v>
      </c>
    </row>
    <row r="68272" spans="7:7">
      <c r="G68272" s="162" t="s">
        <v>68517</v>
      </c>
    </row>
    <row r="68273" spans="7:7">
      <c r="G68273" s="162" t="s">
        <v>68518</v>
      </c>
    </row>
    <row r="68274" spans="7:7">
      <c r="G68274" s="162" t="s">
        <v>68519</v>
      </c>
    </row>
    <row r="68275" spans="7:7">
      <c r="G68275" s="162" t="s">
        <v>68520</v>
      </c>
    </row>
    <row r="68276" spans="7:7">
      <c r="G68276" s="162" t="s">
        <v>68521</v>
      </c>
    </row>
    <row r="68277" spans="7:7">
      <c r="G68277" s="162" t="s">
        <v>68522</v>
      </c>
    </row>
    <row r="68278" spans="7:7">
      <c r="G68278" s="162" t="s">
        <v>68523</v>
      </c>
    </row>
    <row r="68279" spans="7:7">
      <c r="G68279" s="162" t="s">
        <v>68524</v>
      </c>
    </row>
    <row r="68280" spans="7:7">
      <c r="G68280" s="162" t="s">
        <v>68525</v>
      </c>
    </row>
    <row r="68281" spans="7:7">
      <c r="G68281" s="162" t="s">
        <v>68526</v>
      </c>
    </row>
    <row r="68282" spans="7:7">
      <c r="G68282" s="162" t="s">
        <v>68527</v>
      </c>
    </row>
    <row r="68283" spans="7:7">
      <c r="G68283" s="162" t="s">
        <v>68528</v>
      </c>
    </row>
    <row r="68284" spans="7:7">
      <c r="G68284" s="162" t="s">
        <v>68529</v>
      </c>
    </row>
    <row r="68285" spans="7:7">
      <c r="G68285" s="162" t="s">
        <v>68530</v>
      </c>
    </row>
    <row r="68286" spans="7:7">
      <c r="G68286" s="162" t="s">
        <v>68531</v>
      </c>
    </row>
    <row r="68287" spans="7:7">
      <c r="G68287" s="162" t="s">
        <v>68532</v>
      </c>
    </row>
    <row r="68288" spans="7:7">
      <c r="G68288" s="162" t="s">
        <v>68533</v>
      </c>
    </row>
    <row r="68289" spans="7:7">
      <c r="G68289" s="162" t="s">
        <v>68534</v>
      </c>
    </row>
    <row r="68290" spans="7:7">
      <c r="G68290" s="162" t="s">
        <v>68535</v>
      </c>
    </row>
    <row r="68291" spans="7:7">
      <c r="G68291" s="162" t="s">
        <v>68536</v>
      </c>
    </row>
    <row r="68292" spans="7:7">
      <c r="G68292" s="162" t="s">
        <v>68537</v>
      </c>
    </row>
    <row r="68293" spans="7:7">
      <c r="G68293" s="162" t="s">
        <v>68538</v>
      </c>
    </row>
    <row r="68294" spans="7:7">
      <c r="G68294" s="162" t="s">
        <v>68539</v>
      </c>
    </row>
    <row r="68295" spans="7:7">
      <c r="G68295" s="162" t="s">
        <v>68540</v>
      </c>
    </row>
    <row r="68296" spans="7:7">
      <c r="G68296" s="162" t="s">
        <v>68541</v>
      </c>
    </row>
    <row r="68297" spans="7:7">
      <c r="G68297" s="162" t="s">
        <v>68542</v>
      </c>
    </row>
    <row r="68298" spans="7:7">
      <c r="G68298" s="162" t="s">
        <v>68543</v>
      </c>
    </row>
    <row r="68299" spans="7:7">
      <c r="G68299" s="162" t="s">
        <v>68544</v>
      </c>
    </row>
    <row r="68300" spans="7:7">
      <c r="G68300" s="162" t="s">
        <v>68545</v>
      </c>
    </row>
    <row r="68301" spans="7:7">
      <c r="G68301" s="162" t="s">
        <v>68546</v>
      </c>
    </row>
    <row r="68302" spans="7:7">
      <c r="G68302" s="162" t="s">
        <v>68547</v>
      </c>
    </row>
    <row r="68303" spans="7:7">
      <c r="G68303" s="162" t="s">
        <v>68548</v>
      </c>
    </row>
    <row r="68304" spans="7:7">
      <c r="G68304" s="162" t="s">
        <v>68549</v>
      </c>
    </row>
    <row r="68305" spans="7:7">
      <c r="G68305" s="162" t="s">
        <v>68550</v>
      </c>
    </row>
    <row r="68306" spans="7:7">
      <c r="G68306" s="162" t="s">
        <v>68551</v>
      </c>
    </row>
    <row r="68307" spans="7:7">
      <c r="G68307" s="162" t="s">
        <v>68552</v>
      </c>
    </row>
    <row r="68308" spans="7:7">
      <c r="G68308" s="162" t="s">
        <v>68553</v>
      </c>
    </row>
    <row r="68309" spans="7:7">
      <c r="G68309" s="162" t="s">
        <v>68554</v>
      </c>
    </row>
    <row r="68310" spans="7:7">
      <c r="G68310" s="162" t="s">
        <v>68555</v>
      </c>
    </row>
    <row r="68311" spans="7:7">
      <c r="G68311" s="162" t="s">
        <v>68556</v>
      </c>
    </row>
    <row r="68312" spans="7:7">
      <c r="G68312" s="162" t="s">
        <v>68557</v>
      </c>
    </row>
    <row r="68313" spans="7:7">
      <c r="G68313" s="162" t="s">
        <v>68558</v>
      </c>
    </row>
    <row r="68314" spans="7:7">
      <c r="G68314" s="162" t="s">
        <v>68559</v>
      </c>
    </row>
    <row r="68315" spans="7:7">
      <c r="G68315" s="162" t="s">
        <v>68560</v>
      </c>
    </row>
    <row r="68316" spans="7:7">
      <c r="G68316" s="162" t="s">
        <v>68561</v>
      </c>
    </row>
    <row r="68317" spans="7:7">
      <c r="G68317" s="162" t="s">
        <v>68562</v>
      </c>
    </row>
    <row r="68318" spans="7:7">
      <c r="G68318" s="162" t="s">
        <v>68563</v>
      </c>
    </row>
    <row r="68319" spans="7:7">
      <c r="G68319" s="162" t="s">
        <v>68564</v>
      </c>
    </row>
    <row r="68320" spans="7:7">
      <c r="G68320" s="162" t="s">
        <v>68565</v>
      </c>
    </row>
    <row r="68321" spans="7:7">
      <c r="G68321" s="162" t="s">
        <v>68566</v>
      </c>
    </row>
    <row r="68322" spans="7:7">
      <c r="G68322" s="162" t="s">
        <v>68567</v>
      </c>
    </row>
    <row r="68323" spans="7:7">
      <c r="G68323" s="162" t="s">
        <v>68568</v>
      </c>
    </row>
    <row r="68324" spans="7:7">
      <c r="G68324" s="162" t="s">
        <v>68569</v>
      </c>
    </row>
    <row r="68325" spans="7:7">
      <c r="G68325" s="162" t="s">
        <v>68570</v>
      </c>
    </row>
    <row r="68326" spans="7:7">
      <c r="G68326" s="162" t="s">
        <v>68571</v>
      </c>
    </row>
    <row r="68327" spans="7:7">
      <c r="G68327" s="162" t="s">
        <v>68572</v>
      </c>
    </row>
    <row r="68328" spans="7:7">
      <c r="G68328" s="162" t="s">
        <v>68573</v>
      </c>
    </row>
    <row r="68329" spans="7:7">
      <c r="G68329" s="162" t="s">
        <v>68574</v>
      </c>
    </row>
    <row r="68330" spans="7:7">
      <c r="G68330" s="162" t="s">
        <v>68575</v>
      </c>
    </row>
    <row r="68331" spans="7:7">
      <c r="G68331" s="162" t="s">
        <v>68576</v>
      </c>
    </row>
    <row r="68332" spans="7:7">
      <c r="G68332" s="162" t="s">
        <v>68577</v>
      </c>
    </row>
    <row r="68333" spans="7:7">
      <c r="G68333" s="162" t="s">
        <v>68578</v>
      </c>
    </row>
    <row r="68334" spans="7:7">
      <c r="G68334" s="162" t="s">
        <v>68579</v>
      </c>
    </row>
    <row r="68335" spans="7:7">
      <c r="G68335" s="162" t="s">
        <v>68580</v>
      </c>
    </row>
    <row r="68336" spans="7:7">
      <c r="G68336" s="162" t="s">
        <v>68581</v>
      </c>
    </row>
    <row r="68337" spans="7:7">
      <c r="G68337" s="162" t="s">
        <v>68582</v>
      </c>
    </row>
    <row r="68338" spans="7:7">
      <c r="G68338" s="162" t="s">
        <v>68583</v>
      </c>
    </row>
    <row r="68339" spans="7:7">
      <c r="G68339" s="162" t="s">
        <v>68584</v>
      </c>
    </row>
    <row r="68340" spans="7:7">
      <c r="G68340" s="162" t="s">
        <v>68585</v>
      </c>
    </row>
    <row r="68341" spans="7:7">
      <c r="G68341" s="162" t="s">
        <v>68586</v>
      </c>
    </row>
    <row r="68342" spans="7:7">
      <c r="G68342" s="162" t="s">
        <v>68587</v>
      </c>
    </row>
    <row r="68343" spans="7:7">
      <c r="G68343" s="162" t="s">
        <v>68588</v>
      </c>
    </row>
    <row r="68344" spans="7:7">
      <c r="G68344" s="162" t="s">
        <v>68589</v>
      </c>
    </row>
    <row r="68345" spans="7:7">
      <c r="G68345" s="162" t="s">
        <v>68590</v>
      </c>
    </row>
    <row r="68346" spans="7:7">
      <c r="G68346" s="162" t="s">
        <v>68591</v>
      </c>
    </row>
    <row r="68347" spans="7:7">
      <c r="G68347" s="162" t="s">
        <v>68592</v>
      </c>
    </row>
    <row r="68348" spans="7:7">
      <c r="G68348" s="162" t="s">
        <v>68593</v>
      </c>
    </row>
    <row r="68349" spans="7:7">
      <c r="G68349" s="162" t="s">
        <v>68594</v>
      </c>
    </row>
    <row r="68350" spans="7:7">
      <c r="G68350" s="162" t="s">
        <v>68595</v>
      </c>
    </row>
    <row r="68351" spans="7:7">
      <c r="G68351" s="162" t="s">
        <v>68596</v>
      </c>
    </row>
    <row r="68352" spans="7:7">
      <c r="G68352" s="162" t="s">
        <v>68597</v>
      </c>
    </row>
    <row r="68353" spans="7:7">
      <c r="G68353" s="162" t="s">
        <v>68598</v>
      </c>
    </row>
    <row r="68354" spans="7:7">
      <c r="G68354" s="162" t="s">
        <v>68599</v>
      </c>
    </row>
    <row r="68355" spans="7:7">
      <c r="G68355" s="162" t="s">
        <v>68600</v>
      </c>
    </row>
    <row r="68356" spans="7:7">
      <c r="G68356" s="162" t="s">
        <v>68601</v>
      </c>
    </row>
    <row r="68357" spans="7:7">
      <c r="G68357" s="162" t="s">
        <v>68602</v>
      </c>
    </row>
    <row r="68358" spans="7:7">
      <c r="G68358" s="162" t="s">
        <v>68603</v>
      </c>
    </row>
    <row r="68359" spans="7:7">
      <c r="G68359" s="162" t="s">
        <v>68604</v>
      </c>
    </row>
    <row r="68360" spans="7:7">
      <c r="G68360" s="162" t="s">
        <v>68605</v>
      </c>
    </row>
    <row r="68361" spans="7:7">
      <c r="G68361" s="162" t="s">
        <v>68606</v>
      </c>
    </row>
    <row r="68362" spans="7:7">
      <c r="G68362" s="162" t="s">
        <v>68607</v>
      </c>
    </row>
    <row r="68363" spans="7:7">
      <c r="G68363" s="162" t="s">
        <v>68608</v>
      </c>
    </row>
    <row r="68364" spans="7:7">
      <c r="G68364" s="162" t="s">
        <v>68609</v>
      </c>
    </row>
    <row r="68365" spans="7:7">
      <c r="G68365" s="162" t="s">
        <v>68610</v>
      </c>
    </row>
    <row r="68366" spans="7:7">
      <c r="G68366" s="162" t="s">
        <v>68611</v>
      </c>
    </row>
    <row r="68367" spans="7:7">
      <c r="G68367" s="162" t="s">
        <v>68612</v>
      </c>
    </row>
    <row r="68368" spans="7:7">
      <c r="G68368" s="162" t="s">
        <v>68613</v>
      </c>
    </row>
    <row r="68369" spans="7:7">
      <c r="G68369" s="162" t="s">
        <v>68614</v>
      </c>
    </row>
    <row r="68370" spans="7:7">
      <c r="G68370" s="162" t="s">
        <v>68615</v>
      </c>
    </row>
    <row r="68371" spans="7:7">
      <c r="G68371" s="162" t="s">
        <v>68616</v>
      </c>
    </row>
    <row r="68372" spans="7:7">
      <c r="G68372" s="162" t="s">
        <v>68617</v>
      </c>
    </row>
    <row r="68373" spans="7:7">
      <c r="G68373" s="162" t="s">
        <v>68618</v>
      </c>
    </row>
    <row r="68374" spans="7:7">
      <c r="G68374" s="162" t="s">
        <v>68619</v>
      </c>
    </row>
    <row r="68375" spans="7:7">
      <c r="G68375" s="162" t="s">
        <v>68620</v>
      </c>
    </row>
    <row r="68376" spans="7:7">
      <c r="G68376" s="162" t="s">
        <v>68621</v>
      </c>
    </row>
    <row r="68377" spans="7:7">
      <c r="G68377" s="162" t="s">
        <v>68622</v>
      </c>
    </row>
    <row r="68378" spans="7:7">
      <c r="G68378" s="162" t="s">
        <v>68623</v>
      </c>
    </row>
    <row r="68379" spans="7:7">
      <c r="G68379" s="162" t="s">
        <v>68624</v>
      </c>
    </row>
    <row r="68380" spans="7:7">
      <c r="G68380" s="162" t="s">
        <v>68625</v>
      </c>
    </row>
    <row r="68381" spans="7:7">
      <c r="G68381" s="162" t="s">
        <v>68626</v>
      </c>
    </row>
    <row r="68382" spans="7:7">
      <c r="G68382" s="162" t="s">
        <v>68627</v>
      </c>
    </row>
    <row r="68383" spans="7:7">
      <c r="G68383" s="162" t="s">
        <v>68628</v>
      </c>
    </row>
    <row r="68384" spans="7:7">
      <c r="G68384" s="162" t="s">
        <v>68629</v>
      </c>
    </row>
    <row r="68385" spans="7:7">
      <c r="G68385" s="162" t="s">
        <v>68630</v>
      </c>
    </row>
    <row r="68386" spans="7:7">
      <c r="G68386" s="162" t="s">
        <v>68631</v>
      </c>
    </row>
    <row r="68387" spans="7:7">
      <c r="G68387" s="162" t="s">
        <v>68632</v>
      </c>
    </row>
    <row r="68388" spans="7:7">
      <c r="G68388" s="162" t="s">
        <v>68633</v>
      </c>
    </row>
    <row r="68389" spans="7:7">
      <c r="G68389" s="162" t="s">
        <v>68634</v>
      </c>
    </row>
    <row r="68390" spans="7:7">
      <c r="G68390" s="162" t="s">
        <v>68635</v>
      </c>
    </row>
    <row r="68391" spans="7:7">
      <c r="G68391" s="162" t="s">
        <v>68636</v>
      </c>
    </row>
    <row r="68392" spans="7:7">
      <c r="G68392" s="162" t="s">
        <v>68637</v>
      </c>
    </row>
    <row r="68393" spans="7:7">
      <c r="G68393" s="162" t="s">
        <v>68638</v>
      </c>
    </row>
    <row r="68394" spans="7:7">
      <c r="G68394" s="162" t="s">
        <v>68639</v>
      </c>
    </row>
    <row r="68395" spans="7:7">
      <c r="G68395" s="162" t="s">
        <v>68640</v>
      </c>
    </row>
    <row r="68396" spans="7:7">
      <c r="G68396" s="162" t="s">
        <v>68641</v>
      </c>
    </row>
    <row r="68397" spans="7:7">
      <c r="G68397" s="162" t="s">
        <v>68642</v>
      </c>
    </row>
    <row r="68398" spans="7:7">
      <c r="G68398" s="162" t="s">
        <v>68643</v>
      </c>
    </row>
    <row r="68399" spans="7:7">
      <c r="G68399" s="162" t="s">
        <v>68644</v>
      </c>
    </row>
    <row r="68400" spans="7:7">
      <c r="G68400" s="162" t="s">
        <v>68645</v>
      </c>
    </row>
    <row r="68401" spans="7:7">
      <c r="G68401" s="162" t="s">
        <v>68646</v>
      </c>
    </row>
    <row r="68402" spans="7:7">
      <c r="G68402" s="162" t="s">
        <v>68647</v>
      </c>
    </row>
    <row r="68403" spans="7:7">
      <c r="G68403" s="162" t="s">
        <v>68648</v>
      </c>
    </row>
    <row r="68404" spans="7:7">
      <c r="G68404" s="162" t="s">
        <v>68649</v>
      </c>
    </row>
    <row r="68405" spans="7:7">
      <c r="G68405" s="162" t="s">
        <v>68650</v>
      </c>
    </row>
    <row r="68406" spans="7:7">
      <c r="G68406" s="162" t="s">
        <v>68651</v>
      </c>
    </row>
    <row r="68407" spans="7:7">
      <c r="G68407" s="162" t="s">
        <v>68652</v>
      </c>
    </row>
    <row r="68408" spans="7:7">
      <c r="G68408" s="162" t="s">
        <v>68653</v>
      </c>
    </row>
    <row r="68409" spans="7:7">
      <c r="G68409" s="162" t="s">
        <v>68654</v>
      </c>
    </row>
    <row r="68410" spans="7:7">
      <c r="G68410" s="162" t="s">
        <v>68655</v>
      </c>
    </row>
    <row r="68411" spans="7:7">
      <c r="G68411" s="162" t="s">
        <v>68656</v>
      </c>
    </row>
    <row r="68412" spans="7:7">
      <c r="G68412" s="162" t="s">
        <v>68657</v>
      </c>
    </row>
    <row r="68413" spans="7:7">
      <c r="G68413" s="162" t="s">
        <v>68658</v>
      </c>
    </row>
    <row r="68414" spans="7:7">
      <c r="G68414" s="162" t="s">
        <v>68659</v>
      </c>
    </row>
    <row r="68415" spans="7:7">
      <c r="G68415" s="162" t="s">
        <v>68660</v>
      </c>
    </row>
    <row r="68416" spans="7:7">
      <c r="G68416" s="162" t="s">
        <v>68661</v>
      </c>
    </row>
    <row r="68417" spans="7:7">
      <c r="G68417" s="162" t="s">
        <v>68662</v>
      </c>
    </row>
    <row r="68418" spans="7:7">
      <c r="G68418" s="162" t="s">
        <v>68663</v>
      </c>
    </row>
    <row r="68419" spans="7:7">
      <c r="G68419" s="162" t="s">
        <v>68664</v>
      </c>
    </row>
    <row r="68420" spans="7:7">
      <c r="G68420" s="162" t="s">
        <v>68665</v>
      </c>
    </row>
    <row r="68421" spans="7:7">
      <c r="G68421" s="162" t="s">
        <v>68666</v>
      </c>
    </row>
    <row r="68422" spans="7:7">
      <c r="G68422" s="162" t="s">
        <v>68667</v>
      </c>
    </row>
    <row r="68423" spans="7:7">
      <c r="G68423" s="162" t="s">
        <v>68668</v>
      </c>
    </row>
    <row r="68424" spans="7:7">
      <c r="G68424" s="162" t="s">
        <v>68669</v>
      </c>
    </row>
    <row r="68425" spans="7:7">
      <c r="G68425" s="162" t="s">
        <v>68670</v>
      </c>
    </row>
    <row r="68426" spans="7:7">
      <c r="G68426" s="162" t="s">
        <v>68671</v>
      </c>
    </row>
    <row r="68427" spans="7:7">
      <c r="G68427" s="162" t="s">
        <v>68672</v>
      </c>
    </row>
    <row r="68428" spans="7:7">
      <c r="G68428" s="162" t="s">
        <v>68673</v>
      </c>
    </row>
    <row r="68429" spans="7:7">
      <c r="G68429" s="162" t="s">
        <v>68674</v>
      </c>
    </row>
    <row r="68430" spans="7:7">
      <c r="G68430" s="162" t="s">
        <v>68675</v>
      </c>
    </row>
    <row r="68431" spans="7:7">
      <c r="G68431" s="162" t="s">
        <v>68676</v>
      </c>
    </row>
    <row r="68432" spans="7:7">
      <c r="G68432" s="162" t="s">
        <v>68677</v>
      </c>
    </row>
    <row r="68433" spans="7:7">
      <c r="G68433" s="162" t="s">
        <v>68678</v>
      </c>
    </row>
    <row r="68434" spans="7:7">
      <c r="G68434" s="162" t="s">
        <v>68679</v>
      </c>
    </row>
    <row r="68435" spans="7:7">
      <c r="G68435" s="162" t="s">
        <v>68680</v>
      </c>
    </row>
    <row r="68436" spans="7:7">
      <c r="G68436" s="162" t="s">
        <v>68681</v>
      </c>
    </row>
    <row r="68437" spans="7:7">
      <c r="G68437" s="162" t="s">
        <v>68682</v>
      </c>
    </row>
    <row r="68438" spans="7:7">
      <c r="G68438" s="162" t="s">
        <v>68683</v>
      </c>
    </row>
    <row r="68439" spans="7:7">
      <c r="G68439" s="162" t="s">
        <v>68684</v>
      </c>
    </row>
    <row r="68440" spans="7:7">
      <c r="G68440" s="162" t="s">
        <v>68685</v>
      </c>
    </row>
    <row r="68441" spans="7:7">
      <c r="G68441" s="162" t="s">
        <v>68686</v>
      </c>
    </row>
    <row r="68442" spans="7:7">
      <c r="G68442" s="162" t="s">
        <v>68687</v>
      </c>
    </row>
    <row r="68443" spans="7:7">
      <c r="G68443" s="162" t="s">
        <v>68688</v>
      </c>
    </row>
    <row r="68444" spans="7:7">
      <c r="G68444" s="162" t="s">
        <v>68689</v>
      </c>
    </row>
    <row r="68445" spans="7:7">
      <c r="G68445" s="162" t="s">
        <v>68690</v>
      </c>
    </row>
    <row r="68446" spans="7:7">
      <c r="G68446" s="162" t="s">
        <v>68691</v>
      </c>
    </row>
    <row r="68447" spans="7:7">
      <c r="G68447" s="162" t="s">
        <v>68692</v>
      </c>
    </row>
    <row r="68448" spans="7:7">
      <c r="G68448" s="162" t="s">
        <v>68693</v>
      </c>
    </row>
    <row r="68449" spans="7:7">
      <c r="G68449" s="162" t="s">
        <v>68694</v>
      </c>
    </row>
    <row r="68450" spans="7:7">
      <c r="G68450" s="162" t="s">
        <v>68695</v>
      </c>
    </row>
    <row r="68451" spans="7:7">
      <c r="G68451" s="162" t="s">
        <v>68696</v>
      </c>
    </row>
    <row r="68452" spans="7:7">
      <c r="G68452" s="162" t="s">
        <v>68697</v>
      </c>
    </row>
    <row r="68453" spans="7:7">
      <c r="G68453" s="162" t="s">
        <v>68698</v>
      </c>
    </row>
    <row r="68454" spans="7:7">
      <c r="G68454" s="162" t="s">
        <v>68699</v>
      </c>
    </row>
    <row r="68455" spans="7:7">
      <c r="G68455" s="162" t="s">
        <v>68700</v>
      </c>
    </row>
    <row r="68456" spans="7:7">
      <c r="G68456" s="162" t="s">
        <v>68701</v>
      </c>
    </row>
    <row r="68457" spans="7:7">
      <c r="G68457" s="162" t="s">
        <v>68702</v>
      </c>
    </row>
    <row r="68458" spans="7:7">
      <c r="G68458" s="162" t="s">
        <v>68703</v>
      </c>
    </row>
    <row r="68459" spans="7:7">
      <c r="G68459" s="162" t="s">
        <v>68704</v>
      </c>
    </row>
    <row r="68460" spans="7:7">
      <c r="G68460" s="162" t="s">
        <v>68705</v>
      </c>
    </row>
    <row r="68461" spans="7:7">
      <c r="G68461" s="162" t="s">
        <v>68706</v>
      </c>
    </row>
    <row r="68462" spans="7:7">
      <c r="G68462" s="162" t="s">
        <v>68707</v>
      </c>
    </row>
    <row r="68463" spans="7:7">
      <c r="G68463" s="162" t="s">
        <v>68708</v>
      </c>
    </row>
    <row r="68464" spans="7:7">
      <c r="G68464" s="162" t="s">
        <v>68709</v>
      </c>
    </row>
    <row r="68465" spans="7:7">
      <c r="G68465" s="162" t="s">
        <v>68710</v>
      </c>
    </row>
    <row r="68466" spans="7:7">
      <c r="G68466" s="162" t="s">
        <v>68711</v>
      </c>
    </row>
    <row r="68467" spans="7:7">
      <c r="G68467" s="162" t="s">
        <v>68712</v>
      </c>
    </row>
    <row r="68468" spans="7:7">
      <c r="G68468" s="162" t="s">
        <v>68713</v>
      </c>
    </row>
    <row r="68469" spans="7:7">
      <c r="G68469" s="162" t="s">
        <v>68714</v>
      </c>
    </row>
    <row r="68470" spans="7:7">
      <c r="G68470" s="162" t="s">
        <v>68715</v>
      </c>
    </row>
    <row r="68471" spans="7:7">
      <c r="G68471" s="162" t="s">
        <v>68716</v>
      </c>
    </row>
    <row r="68472" spans="7:7">
      <c r="G68472" s="162" t="s">
        <v>68717</v>
      </c>
    </row>
    <row r="68473" spans="7:7">
      <c r="G68473" s="162" t="s">
        <v>68718</v>
      </c>
    </row>
    <row r="68474" spans="7:7">
      <c r="G68474" s="162" t="s">
        <v>68719</v>
      </c>
    </row>
    <row r="68475" spans="7:7">
      <c r="G68475" s="162" t="s">
        <v>68720</v>
      </c>
    </row>
    <row r="68476" spans="7:7">
      <c r="G68476" s="162" t="s">
        <v>68721</v>
      </c>
    </row>
    <row r="68477" spans="7:7">
      <c r="G68477" s="162" t="s">
        <v>68722</v>
      </c>
    </row>
    <row r="68478" spans="7:7">
      <c r="G68478" s="162" t="s">
        <v>68723</v>
      </c>
    </row>
    <row r="68479" spans="7:7">
      <c r="G68479" s="162" t="s">
        <v>68724</v>
      </c>
    </row>
    <row r="68480" spans="7:7">
      <c r="G68480" s="162" t="s">
        <v>68725</v>
      </c>
    </row>
    <row r="68481" spans="7:7">
      <c r="G68481" s="162" t="s">
        <v>68726</v>
      </c>
    </row>
    <row r="68482" spans="7:7">
      <c r="G68482" s="162" t="s">
        <v>68727</v>
      </c>
    </row>
    <row r="68483" spans="7:7">
      <c r="G68483" s="162" t="s">
        <v>68728</v>
      </c>
    </row>
    <row r="68484" spans="7:7">
      <c r="G68484" s="162" t="s">
        <v>68729</v>
      </c>
    </row>
    <row r="68485" spans="7:7">
      <c r="G68485" s="162" t="s">
        <v>68730</v>
      </c>
    </row>
    <row r="68486" spans="7:7">
      <c r="G68486" s="162" t="s">
        <v>68731</v>
      </c>
    </row>
    <row r="68487" spans="7:7">
      <c r="G68487" s="162" t="s">
        <v>68732</v>
      </c>
    </row>
    <row r="68488" spans="7:7">
      <c r="G68488" s="162" t="s">
        <v>68733</v>
      </c>
    </row>
    <row r="68489" spans="7:7">
      <c r="G68489" s="162" t="s">
        <v>68734</v>
      </c>
    </row>
    <row r="68490" spans="7:7">
      <c r="G68490" s="162" t="s">
        <v>68735</v>
      </c>
    </row>
    <row r="68491" spans="7:7">
      <c r="G68491" s="162" t="s">
        <v>68736</v>
      </c>
    </row>
    <row r="68492" spans="7:7">
      <c r="G68492" s="162" t="s">
        <v>68737</v>
      </c>
    </row>
    <row r="68493" spans="7:7">
      <c r="G68493" s="162" t="s">
        <v>68738</v>
      </c>
    </row>
    <row r="68494" spans="7:7">
      <c r="G68494" s="162" t="s">
        <v>68739</v>
      </c>
    </row>
    <row r="68495" spans="7:7">
      <c r="G68495" s="162" t="s">
        <v>68740</v>
      </c>
    </row>
    <row r="68496" spans="7:7">
      <c r="G68496" s="162" t="s">
        <v>68741</v>
      </c>
    </row>
    <row r="68497" spans="7:7">
      <c r="G68497" s="162" t="s">
        <v>68742</v>
      </c>
    </row>
    <row r="68498" spans="7:7">
      <c r="G68498" s="162" t="s">
        <v>68743</v>
      </c>
    </row>
    <row r="68499" spans="7:7">
      <c r="G68499" s="162" t="s">
        <v>68744</v>
      </c>
    </row>
    <row r="68500" spans="7:7">
      <c r="G68500" s="162" t="s">
        <v>68745</v>
      </c>
    </row>
    <row r="68501" spans="7:7">
      <c r="G68501" s="162" t="s">
        <v>68746</v>
      </c>
    </row>
    <row r="68502" spans="7:7">
      <c r="G68502" s="162" t="s">
        <v>68747</v>
      </c>
    </row>
    <row r="68503" spans="7:7">
      <c r="G68503" s="162" t="s">
        <v>68748</v>
      </c>
    </row>
    <row r="68504" spans="7:7">
      <c r="G68504" s="162" t="s">
        <v>68749</v>
      </c>
    </row>
    <row r="68505" spans="7:7">
      <c r="G68505" s="162" t="s">
        <v>68750</v>
      </c>
    </row>
    <row r="68506" spans="7:7">
      <c r="G68506" s="162" t="s">
        <v>68751</v>
      </c>
    </row>
    <row r="68507" spans="7:7">
      <c r="G68507" s="162" t="s">
        <v>68752</v>
      </c>
    </row>
    <row r="68508" spans="7:7">
      <c r="G68508" s="162" t="s">
        <v>68753</v>
      </c>
    </row>
    <row r="68509" spans="7:7">
      <c r="G68509" s="162" t="s">
        <v>68754</v>
      </c>
    </row>
    <row r="68510" spans="7:7">
      <c r="G68510" s="162" t="s">
        <v>68755</v>
      </c>
    </row>
    <row r="68511" spans="7:7">
      <c r="G68511" s="162" t="s">
        <v>68756</v>
      </c>
    </row>
    <row r="68512" spans="7:7">
      <c r="G68512" s="162" t="s">
        <v>68757</v>
      </c>
    </row>
    <row r="68513" spans="7:7">
      <c r="G68513" s="162" t="s">
        <v>68758</v>
      </c>
    </row>
    <row r="68514" spans="7:7">
      <c r="G68514" s="162" t="s">
        <v>68759</v>
      </c>
    </row>
    <row r="68515" spans="7:7">
      <c r="G68515" s="162" t="s">
        <v>68760</v>
      </c>
    </row>
    <row r="68516" spans="7:7">
      <c r="G68516" s="162" t="s">
        <v>68761</v>
      </c>
    </row>
    <row r="68517" spans="7:7">
      <c r="G68517" s="162" t="s">
        <v>68762</v>
      </c>
    </row>
    <row r="68518" spans="7:7">
      <c r="G68518" s="162" t="s">
        <v>68763</v>
      </c>
    </row>
    <row r="68519" spans="7:7">
      <c r="G68519" s="162" t="s">
        <v>68764</v>
      </c>
    </row>
    <row r="68520" spans="7:7">
      <c r="G68520" s="162" t="s">
        <v>68765</v>
      </c>
    </row>
    <row r="68521" spans="7:7">
      <c r="G68521" s="162" t="s">
        <v>68766</v>
      </c>
    </row>
    <row r="68522" spans="7:7">
      <c r="G68522" s="162" t="s">
        <v>68767</v>
      </c>
    </row>
    <row r="68523" spans="7:7">
      <c r="G68523" s="162" t="s">
        <v>68768</v>
      </c>
    </row>
    <row r="68524" spans="7:7">
      <c r="G68524" s="162" t="s">
        <v>68769</v>
      </c>
    </row>
    <row r="68525" spans="7:7">
      <c r="G68525" s="162" t="s">
        <v>68770</v>
      </c>
    </row>
    <row r="68526" spans="7:7">
      <c r="G68526" s="162" t="s">
        <v>68771</v>
      </c>
    </row>
    <row r="68527" spans="7:7">
      <c r="G68527" s="162" t="s">
        <v>68772</v>
      </c>
    </row>
    <row r="68528" spans="7:7">
      <c r="G68528" s="162" t="s">
        <v>68773</v>
      </c>
    </row>
    <row r="68529" spans="7:7">
      <c r="G68529" s="162" t="s">
        <v>68774</v>
      </c>
    </row>
    <row r="68530" spans="7:7">
      <c r="G68530" s="162" t="s">
        <v>68775</v>
      </c>
    </row>
    <row r="68531" spans="7:7">
      <c r="G68531" s="162" t="s">
        <v>68776</v>
      </c>
    </row>
    <row r="68532" spans="7:7">
      <c r="G68532" s="162" t="s">
        <v>68777</v>
      </c>
    </row>
    <row r="68533" spans="7:7">
      <c r="G68533" s="162" t="s">
        <v>68778</v>
      </c>
    </row>
    <row r="68534" spans="7:7">
      <c r="G68534" s="162" t="s">
        <v>68779</v>
      </c>
    </row>
    <row r="68535" spans="7:7">
      <c r="G68535" s="162" t="s">
        <v>68780</v>
      </c>
    </row>
    <row r="68536" spans="7:7">
      <c r="G68536" s="162" t="s">
        <v>68781</v>
      </c>
    </row>
    <row r="68537" spans="7:7">
      <c r="G68537" s="162" t="s">
        <v>68782</v>
      </c>
    </row>
    <row r="68538" spans="7:7">
      <c r="G68538" s="162" t="s">
        <v>68783</v>
      </c>
    </row>
    <row r="68539" spans="7:7">
      <c r="G68539" s="162" t="s">
        <v>68784</v>
      </c>
    </row>
    <row r="68540" spans="7:7">
      <c r="G68540" s="162" t="s">
        <v>68785</v>
      </c>
    </row>
    <row r="68541" spans="7:7">
      <c r="G68541" s="162" t="s">
        <v>68786</v>
      </c>
    </row>
    <row r="68542" spans="7:7">
      <c r="G68542" s="162" t="s">
        <v>68787</v>
      </c>
    </row>
    <row r="68543" spans="7:7">
      <c r="G68543" s="162" t="s">
        <v>68788</v>
      </c>
    </row>
    <row r="68544" spans="7:7">
      <c r="G68544" s="162" t="s">
        <v>68789</v>
      </c>
    </row>
    <row r="68545" spans="7:7">
      <c r="G68545" s="162" t="s">
        <v>68790</v>
      </c>
    </row>
    <row r="68546" spans="7:7">
      <c r="G68546" s="162" t="s">
        <v>68791</v>
      </c>
    </row>
    <row r="68547" spans="7:7">
      <c r="G68547" s="162" t="s">
        <v>68792</v>
      </c>
    </row>
    <row r="68548" spans="7:7">
      <c r="G68548" s="162" t="s">
        <v>68793</v>
      </c>
    </row>
    <row r="68549" spans="7:7">
      <c r="G68549" s="162" t="s">
        <v>68794</v>
      </c>
    </row>
    <row r="68550" spans="7:7">
      <c r="G68550" s="162" t="s">
        <v>68795</v>
      </c>
    </row>
    <row r="68551" spans="7:7">
      <c r="G68551" s="162" t="s">
        <v>68796</v>
      </c>
    </row>
    <row r="68552" spans="7:7">
      <c r="G68552" s="162" t="s">
        <v>68797</v>
      </c>
    </row>
    <row r="68553" spans="7:7">
      <c r="G68553" s="162" t="s">
        <v>68798</v>
      </c>
    </row>
    <row r="68554" spans="7:7">
      <c r="G68554" s="162" t="s">
        <v>68799</v>
      </c>
    </row>
    <row r="68555" spans="7:7">
      <c r="G68555" s="162" t="s">
        <v>68800</v>
      </c>
    </row>
    <row r="68556" spans="7:7">
      <c r="G68556" s="162" t="s">
        <v>68801</v>
      </c>
    </row>
    <row r="68557" spans="7:7">
      <c r="G68557" s="162" t="s">
        <v>68802</v>
      </c>
    </row>
    <row r="68558" spans="7:7">
      <c r="G68558" s="162" t="s">
        <v>68803</v>
      </c>
    </row>
    <row r="68559" spans="7:7">
      <c r="G68559" s="162" t="s">
        <v>68804</v>
      </c>
    </row>
    <row r="68560" spans="7:7">
      <c r="G68560" s="162" t="s">
        <v>68805</v>
      </c>
    </row>
    <row r="68561" spans="7:7">
      <c r="G68561" s="162" t="s">
        <v>68806</v>
      </c>
    </row>
    <row r="68562" spans="7:7">
      <c r="G68562" s="162" t="s">
        <v>68807</v>
      </c>
    </row>
    <row r="68563" spans="7:7">
      <c r="G68563" s="162" t="s">
        <v>68808</v>
      </c>
    </row>
    <row r="68564" spans="7:7">
      <c r="G68564" s="162" t="s">
        <v>68809</v>
      </c>
    </row>
    <row r="68565" spans="7:7">
      <c r="G68565" s="162" t="s">
        <v>68810</v>
      </c>
    </row>
    <row r="68566" spans="7:7">
      <c r="G68566" s="162" t="s">
        <v>68811</v>
      </c>
    </row>
    <row r="68567" spans="7:7">
      <c r="G68567" s="162" t="s">
        <v>68812</v>
      </c>
    </row>
    <row r="68568" spans="7:7">
      <c r="G68568" s="162" t="s">
        <v>68813</v>
      </c>
    </row>
    <row r="68569" spans="7:7">
      <c r="G68569" s="162" t="s">
        <v>68814</v>
      </c>
    </row>
    <row r="68570" spans="7:7">
      <c r="G68570" s="162" t="s">
        <v>68815</v>
      </c>
    </row>
    <row r="68571" spans="7:7">
      <c r="G68571" s="162" t="s">
        <v>68816</v>
      </c>
    </row>
    <row r="68572" spans="7:7">
      <c r="G68572" s="162" t="s">
        <v>68817</v>
      </c>
    </row>
    <row r="68573" spans="7:7">
      <c r="G68573" s="162" t="s">
        <v>68818</v>
      </c>
    </row>
    <row r="68574" spans="7:7">
      <c r="G68574" s="162" t="s">
        <v>68819</v>
      </c>
    </row>
    <row r="68575" spans="7:7">
      <c r="G68575" s="162" t="s">
        <v>68820</v>
      </c>
    </row>
    <row r="68576" spans="7:7">
      <c r="G68576" s="162" t="s">
        <v>68821</v>
      </c>
    </row>
    <row r="68577" spans="7:7">
      <c r="G68577" s="162" t="s">
        <v>68822</v>
      </c>
    </row>
    <row r="68578" spans="7:7">
      <c r="G68578" s="162" t="s">
        <v>68823</v>
      </c>
    </row>
    <row r="68579" spans="7:7">
      <c r="G68579" s="162" t="s">
        <v>68824</v>
      </c>
    </row>
    <row r="68580" spans="7:7">
      <c r="G68580" s="162" t="s">
        <v>68825</v>
      </c>
    </row>
    <row r="68581" spans="7:7">
      <c r="G68581" s="162" t="s">
        <v>68826</v>
      </c>
    </row>
    <row r="68582" spans="7:7">
      <c r="G68582" s="162" t="s">
        <v>68827</v>
      </c>
    </row>
    <row r="68583" spans="7:7">
      <c r="G68583" s="162" t="s">
        <v>68828</v>
      </c>
    </row>
    <row r="68584" spans="7:7">
      <c r="G68584" s="162" t="s">
        <v>68829</v>
      </c>
    </row>
    <row r="68585" spans="7:7">
      <c r="G68585" s="162" t="s">
        <v>68830</v>
      </c>
    </row>
    <row r="68586" spans="7:7">
      <c r="G68586" s="162" t="s">
        <v>68831</v>
      </c>
    </row>
    <row r="68587" spans="7:7">
      <c r="G68587" s="162" t="s">
        <v>68832</v>
      </c>
    </row>
    <row r="68588" spans="7:7">
      <c r="G68588" s="162" t="s">
        <v>68833</v>
      </c>
    </row>
    <row r="68589" spans="7:7">
      <c r="G68589" s="162" t="s">
        <v>68834</v>
      </c>
    </row>
    <row r="68590" spans="7:7">
      <c r="G68590" s="162" t="s">
        <v>68835</v>
      </c>
    </row>
    <row r="68591" spans="7:7">
      <c r="G68591" s="162" t="s">
        <v>68836</v>
      </c>
    </row>
    <row r="68592" spans="7:7">
      <c r="G68592" s="162" t="s">
        <v>68837</v>
      </c>
    </row>
    <row r="68593" spans="7:7">
      <c r="G68593" s="162" t="s">
        <v>68838</v>
      </c>
    </row>
    <row r="68594" spans="7:7">
      <c r="G68594" s="162" t="s">
        <v>68839</v>
      </c>
    </row>
    <row r="68595" spans="7:7">
      <c r="G68595" s="162" t="s">
        <v>68840</v>
      </c>
    </row>
    <row r="68596" spans="7:7">
      <c r="G68596" s="162" t="s">
        <v>68841</v>
      </c>
    </row>
    <row r="68597" spans="7:7">
      <c r="G68597" s="162" t="s">
        <v>68842</v>
      </c>
    </row>
    <row r="68598" spans="7:7">
      <c r="G68598" s="162" t="s">
        <v>68843</v>
      </c>
    </row>
    <row r="68599" spans="7:7">
      <c r="G68599" s="162" t="s">
        <v>68844</v>
      </c>
    </row>
    <row r="68600" spans="7:7">
      <c r="G68600" s="162" t="s">
        <v>68845</v>
      </c>
    </row>
    <row r="68601" spans="7:7">
      <c r="G68601" s="162" t="s">
        <v>68846</v>
      </c>
    </row>
    <row r="68602" spans="7:7">
      <c r="G68602" s="162" t="s">
        <v>68847</v>
      </c>
    </row>
    <row r="68603" spans="7:7">
      <c r="G68603" s="162" t="s">
        <v>68848</v>
      </c>
    </row>
    <row r="68604" spans="7:7">
      <c r="G68604" s="162" t="s">
        <v>68849</v>
      </c>
    </row>
    <row r="68605" spans="7:7">
      <c r="G68605" s="162" t="s">
        <v>68850</v>
      </c>
    </row>
    <row r="68606" spans="7:7">
      <c r="G68606" s="162" t="s">
        <v>68851</v>
      </c>
    </row>
    <row r="68607" spans="7:7">
      <c r="G68607" s="162" t="s">
        <v>68852</v>
      </c>
    </row>
    <row r="68608" spans="7:7">
      <c r="G68608" s="162" t="s">
        <v>68853</v>
      </c>
    </row>
    <row r="68609" spans="7:7">
      <c r="G68609" s="162" t="s">
        <v>68854</v>
      </c>
    </row>
    <row r="68610" spans="7:7">
      <c r="G68610" s="162" t="s">
        <v>68855</v>
      </c>
    </row>
    <row r="68611" spans="7:7">
      <c r="G68611" s="162" t="s">
        <v>68856</v>
      </c>
    </row>
    <row r="68612" spans="7:7">
      <c r="G68612" s="162" t="s">
        <v>68857</v>
      </c>
    </row>
    <row r="68613" spans="7:7">
      <c r="G68613" s="162" t="s">
        <v>68858</v>
      </c>
    </row>
    <row r="68614" spans="7:7">
      <c r="G68614" s="162" t="s">
        <v>68859</v>
      </c>
    </row>
    <row r="68615" spans="7:7">
      <c r="G68615" s="162" t="s">
        <v>68860</v>
      </c>
    </row>
    <row r="68616" spans="7:7">
      <c r="G68616" s="162" t="s">
        <v>68861</v>
      </c>
    </row>
    <row r="68617" spans="7:7">
      <c r="G68617" s="162" t="s">
        <v>68862</v>
      </c>
    </row>
    <row r="68618" spans="7:7">
      <c r="G68618" s="162" t="s">
        <v>68863</v>
      </c>
    </row>
    <row r="68619" spans="7:7">
      <c r="G68619" s="162" t="s">
        <v>68864</v>
      </c>
    </row>
    <row r="68620" spans="7:7">
      <c r="G68620" s="162" t="s">
        <v>68865</v>
      </c>
    </row>
    <row r="68621" spans="7:7">
      <c r="G68621" s="162" t="s">
        <v>68866</v>
      </c>
    </row>
    <row r="68622" spans="7:7">
      <c r="G68622" s="162" t="s">
        <v>68867</v>
      </c>
    </row>
    <row r="68623" spans="7:7">
      <c r="G68623" s="162" t="s">
        <v>68868</v>
      </c>
    </row>
    <row r="68624" spans="7:7">
      <c r="G68624" s="162" t="s">
        <v>68869</v>
      </c>
    </row>
    <row r="68625" spans="7:7">
      <c r="G68625" s="162" t="s">
        <v>68870</v>
      </c>
    </row>
    <row r="68626" spans="7:7">
      <c r="G68626" s="162" t="s">
        <v>68871</v>
      </c>
    </row>
    <row r="68627" spans="7:7">
      <c r="G68627" s="162" t="s">
        <v>68872</v>
      </c>
    </row>
    <row r="68628" spans="7:7">
      <c r="G68628" s="162" t="s">
        <v>68873</v>
      </c>
    </row>
    <row r="68629" spans="7:7">
      <c r="G68629" s="162" t="s">
        <v>68874</v>
      </c>
    </row>
    <row r="68630" spans="7:7">
      <c r="G68630" s="162" t="s">
        <v>68875</v>
      </c>
    </row>
    <row r="68631" spans="7:7">
      <c r="G68631" s="162" t="s">
        <v>68876</v>
      </c>
    </row>
    <row r="68632" spans="7:7">
      <c r="G68632" s="162" t="s">
        <v>68877</v>
      </c>
    </row>
    <row r="68633" spans="7:7">
      <c r="G68633" s="162" t="s">
        <v>68878</v>
      </c>
    </row>
    <row r="68634" spans="7:7">
      <c r="G68634" s="162" t="s">
        <v>68879</v>
      </c>
    </row>
    <row r="68635" spans="7:7">
      <c r="G68635" s="162" t="s">
        <v>68880</v>
      </c>
    </row>
    <row r="68636" spans="7:7">
      <c r="G68636" s="162" t="s">
        <v>68881</v>
      </c>
    </row>
    <row r="68637" spans="7:7">
      <c r="G68637" s="162" t="s">
        <v>68882</v>
      </c>
    </row>
    <row r="68638" spans="7:7">
      <c r="G68638" s="162" t="s">
        <v>68883</v>
      </c>
    </row>
    <row r="68639" spans="7:7">
      <c r="G68639" s="162" t="s">
        <v>68884</v>
      </c>
    </row>
    <row r="68640" spans="7:7">
      <c r="G68640" s="162" t="s">
        <v>68885</v>
      </c>
    </row>
    <row r="68641" spans="7:7">
      <c r="G68641" s="162" t="s">
        <v>68886</v>
      </c>
    </row>
    <row r="68642" spans="7:7">
      <c r="G68642" s="162" t="s">
        <v>68887</v>
      </c>
    </row>
    <row r="68643" spans="7:7">
      <c r="G68643" s="162" t="s">
        <v>68888</v>
      </c>
    </row>
    <row r="68644" spans="7:7">
      <c r="G68644" s="162" t="s">
        <v>68889</v>
      </c>
    </row>
    <row r="68645" spans="7:7">
      <c r="G68645" s="162" t="s">
        <v>68890</v>
      </c>
    </row>
    <row r="68646" spans="7:7">
      <c r="G68646" s="162" t="s">
        <v>68891</v>
      </c>
    </row>
    <row r="68647" spans="7:7">
      <c r="G68647" s="162" t="s">
        <v>68892</v>
      </c>
    </row>
    <row r="68648" spans="7:7">
      <c r="G68648" s="162" t="s">
        <v>68893</v>
      </c>
    </row>
    <row r="68649" spans="7:7">
      <c r="G68649" s="162" t="s">
        <v>68894</v>
      </c>
    </row>
    <row r="68650" spans="7:7">
      <c r="G68650" s="162" t="s">
        <v>68895</v>
      </c>
    </row>
    <row r="68651" spans="7:7">
      <c r="G68651" s="162" t="s">
        <v>68896</v>
      </c>
    </row>
    <row r="68652" spans="7:7">
      <c r="G68652" s="162" t="s">
        <v>68897</v>
      </c>
    </row>
    <row r="68653" spans="7:7">
      <c r="G68653" s="162" t="s">
        <v>68898</v>
      </c>
    </row>
    <row r="68654" spans="7:7">
      <c r="G68654" s="162" t="s">
        <v>68899</v>
      </c>
    </row>
    <row r="68655" spans="7:7">
      <c r="G68655" s="162" t="s">
        <v>68900</v>
      </c>
    </row>
    <row r="68656" spans="7:7">
      <c r="G68656" s="162" t="s">
        <v>68901</v>
      </c>
    </row>
    <row r="68657" spans="7:7">
      <c r="G68657" s="162" t="s">
        <v>68902</v>
      </c>
    </row>
    <row r="68658" spans="7:7">
      <c r="G68658" s="162" t="s">
        <v>68903</v>
      </c>
    </row>
    <row r="68659" spans="7:7">
      <c r="G68659" s="162" t="s">
        <v>68904</v>
      </c>
    </row>
    <row r="68660" spans="7:7">
      <c r="G68660" s="162" t="s">
        <v>68905</v>
      </c>
    </row>
    <row r="68661" spans="7:7">
      <c r="G68661" s="162" t="s">
        <v>68906</v>
      </c>
    </row>
    <row r="68662" spans="7:7">
      <c r="G68662" s="162" t="s">
        <v>68907</v>
      </c>
    </row>
    <row r="68663" spans="7:7">
      <c r="G68663" s="162" t="s">
        <v>68908</v>
      </c>
    </row>
    <row r="68664" spans="7:7">
      <c r="G68664" s="162" t="s">
        <v>68909</v>
      </c>
    </row>
    <row r="68665" spans="7:7">
      <c r="G68665" s="162" t="s">
        <v>68910</v>
      </c>
    </row>
    <row r="68666" spans="7:7">
      <c r="G68666" s="162" t="s">
        <v>68911</v>
      </c>
    </row>
    <row r="68667" spans="7:7">
      <c r="G68667" s="162" t="s">
        <v>68912</v>
      </c>
    </row>
    <row r="68668" spans="7:7">
      <c r="G68668" s="162" t="s">
        <v>68913</v>
      </c>
    </row>
    <row r="68669" spans="7:7">
      <c r="G68669" s="162" t="s">
        <v>68914</v>
      </c>
    </row>
    <row r="68670" spans="7:7">
      <c r="G68670" s="162" t="s">
        <v>68915</v>
      </c>
    </row>
    <row r="68671" spans="7:7">
      <c r="G68671" s="162" t="s">
        <v>68916</v>
      </c>
    </row>
    <row r="68672" spans="7:7">
      <c r="G68672" s="162" t="s">
        <v>68917</v>
      </c>
    </row>
    <row r="68673" spans="7:7">
      <c r="G68673" s="162" t="s">
        <v>68918</v>
      </c>
    </row>
    <row r="68674" spans="7:7">
      <c r="G68674" s="162" t="s">
        <v>68919</v>
      </c>
    </row>
    <row r="68675" spans="7:7">
      <c r="G68675" s="162" t="s">
        <v>68920</v>
      </c>
    </row>
    <row r="68676" spans="7:7">
      <c r="G68676" s="162" t="s">
        <v>68921</v>
      </c>
    </row>
    <row r="68677" spans="7:7">
      <c r="G68677" s="162" t="s">
        <v>68922</v>
      </c>
    </row>
    <row r="68678" spans="7:7">
      <c r="G68678" s="162" t="s">
        <v>68923</v>
      </c>
    </row>
    <row r="68679" spans="7:7">
      <c r="G68679" s="162" t="s">
        <v>68924</v>
      </c>
    </row>
    <row r="68680" spans="7:7">
      <c r="G68680" s="162" t="s">
        <v>68925</v>
      </c>
    </row>
    <row r="68681" spans="7:7">
      <c r="G68681" s="162" t="s">
        <v>68926</v>
      </c>
    </row>
    <row r="68682" spans="7:7">
      <c r="G68682" s="162" t="s">
        <v>68927</v>
      </c>
    </row>
    <row r="68683" spans="7:7">
      <c r="G68683" s="162" t="s">
        <v>68928</v>
      </c>
    </row>
    <row r="68684" spans="7:7">
      <c r="G68684" s="162" t="s">
        <v>68929</v>
      </c>
    </row>
    <row r="68685" spans="7:7">
      <c r="G68685" s="162" t="s">
        <v>68930</v>
      </c>
    </row>
    <row r="68686" spans="7:7">
      <c r="G68686" s="162" t="s">
        <v>68931</v>
      </c>
    </row>
    <row r="68687" spans="7:7">
      <c r="G68687" s="162" t="s">
        <v>68932</v>
      </c>
    </row>
    <row r="68688" spans="7:7">
      <c r="G68688" s="162" t="s">
        <v>68933</v>
      </c>
    </row>
    <row r="68689" spans="7:7">
      <c r="G68689" s="162" t="s">
        <v>68934</v>
      </c>
    </row>
    <row r="68690" spans="7:7">
      <c r="G68690" s="162" t="s">
        <v>68935</v>
      </c>
    </row>
    <row r="68691" spans="7:7">
      <c r="G68691" s="162" t="s">
        <v>68936</v>
      </c>
    </row>
    <row r="68692" spans="7:7">
      <c r="G68692" s="162" t="s">
        <v>68937</v>
      </c>
    </row>
    <row r="68693" spans="7:7">
      <c r="G68693" s="162" t="s">
        <v>68938</v>
      </c>
    </row>
    <row r="68694" spans="7:7">
      <c r="G68694" s="162" t="s">
        <v>68939</v>
      </c>
    </row>
    <row r="68695" spans="7:7">
      <c r="G68695" s="162" t="s">
        <v>68940</v>
      </c>
    </row>
    <row r="68696" spans="7:7">
      <c r="G68696" s="162" t="s">
        <v>68941</v>
      </c>
    </row>
    <row r="68697" spans="7:7">
      <c r="G68697" s="162" t="s">
        <v>68942</v>
      </c>
    </row>
    <row r="68698" spans="7:7">
      <c r="G68698" s="162" t="s">
        <v>68943</v>
      </c>
    </row>
    <row r="68699" spans="7:7">
      <c r="G68699" s="162" t="s">
        <v>68944</v>
      </c>
    </row>
    <row r="68700" spans="7:7">
      <c r="G68700" s="162" t="s">
        <v>68945</v>
      </c>
    </row>
    <row r="68701" spans="7:7">
      <c r="G68701" s="162" t="s">
        <v>68946</v>
      </c>
    </row>
    <row r="68702" spans="7:7">
      <c r="G68702" s="162" t="s">
        <v>68947</v>
      </c>
    </row>
    <row r="68703" spans="7:7">
      <c r="G68703" s="162" t="s">
        <v>68948</v>
      </c>
    </row>
    <row r="68704" spans="7:7">
      <c r="G68704" s="162" t="s">
        <v>68949</v>
      </c>
    </row>
    <row r="68705" spans="7:7">
      <c r="G68705" s="162" t="s">
        <v>68950</v>
      </c>
    </row>
    <row r="68706" spans="7:7">
      <c r="G68706" s="162" t="s">
        <v>68951</v>
      </c>
    </row>
    <row r="68707" spans="7:7">
      <c r="G68707" s="162" t="s">
        <v>68952</v>
      </c>
    </row>
    <row r="68708" spans="7:7">
      <c r="G68708" s="162" t="s">
        <v>68953</v>
      </c>
    </row>
    <row r="68709" spans="7:7">
      <c r="G68709" s="162" t="s">
        <v>68954</v>
      </c>
    </row>
    <row r="68710" spans="7:7">
      <c r="G68710" s="162" t="s">
        <v>68955</v>
      </c>
    </row>
    <row r="68711" spans="7:7">
      <c r="G68711" s="162" t="s">
        <v>68956</v>
      </c>
    </row>
    <row r="68712" spans="7:7">
      <c r="G68712" s="162" t="s">
        <v>68957</v>
      </c>
    </row>
    <row r="68713" spans="7:7">
      <c r="G68713" s="162" t="s">
        <v>68958</v>
      </c>
    </row>
    <row r="68714" spans="7:7">
      <c r="G68714" s="162" t="s">
        <v>68959</v>
      </c>
    </row>
    <row r="68715" spans="7:7">
      <c r="G68715" s="162" t="s">
        <v>68960</v>
      </c>
    </row>
    <row r="68716" spans="7:7">
      <c r="G68716" s="162" t="s">
        <v>68961</v>
      </c>
    </row>
    <row r="68717" spans="7:7">
      <c r="G68717" s="162" t="s">
        <v>68962</v>
      </c>
    </row>
    <row r="68718" spans="7:7">
      <c r="G68718" s="162" t="s">
        <v>68963</v>
      </c>
    </row>
    <row r="68719" spans="7:7">
      <c r="G68719" s="162" t="s">
        <v>68964</v>
      </c>
    </row>
    <row r="68720" spans="7:7">
      <c r="G68720" s="162" t="s">
        <v>68965</v>
      </c>
    </row>
    <row r="68721" spans="7:7">
      <c r="G68721" s="162" t="s">
        <v>68966</v>
      </c>
    </row>
    <row r="68722" spans="7:7">
      <c r="G68722" s="162" t="s">
        <v>68967</v>
      </c>
    </row>
    <row r="68723" spans="7:7">
      <c r="G68723" s="162" t="s">
        <v>68968</v>
      </c>
    </row>
    <row r="68724" spans="7:7">
      <c r="G68724" s="162" t="s">
        <v>68969</v>
      </c>
    </row>
    <row r="68725" spans="7:7">
      <c r="G68725" s="162" t="s">
        <v>68970</v>
      </c>
    </row>
    <row r="68726" spans="7:7">
      <c r="G68726" s="162" t="s">
        <v>68971</v>
      </c>
    </row>
    <row r="68727" spans="7:7">
      <c r="G68727" s="162" t="s">
        <v>68972</v>
      </c>
    </row>
    <row r="68728" spans="7:7">
      <c r="G68728" s="162" t="s">
        <v>68973</v>
      </c>
    </row>
    <row r="68729" spans="7:7">
      <c r="G68729" s="162" t="s">
        <v>68974</v>
      </c>
    </row>
    <row r="68730" spans="7:7">
      <c r="G68730" s="162" t="s">
        <v>68975</v>
      </c>
    </row>
    <row r="68731" spans="7:7">
      <c r="G68731" s="162" t="s">
        <v>68976</v>
      </c>
    </row>
    <row r="68732" spans="7:7">
      <c r="G68732" s="162" t="s">
        <v>68977</v>
      </c>
    </row>
    <row r="68733" spans="7:7">
      <c r="G68733" s="162" t="s">
        <v>68978</v>
      </c>
    </row>
    <row r="68734" spans="7:7">
      <c r="G68734" s="162" t="s">
        <v>68979</v>
      </c>
    </row>
    <row r="68735" spans="7:7">
      <c r="G68735" s="162" t="s">
        <v>68980</v>
      </c>
    </row>
    <row r="68736" spans="7:7">
      <c r="G68736" s="162" t="s">
        <v>68981</v>
      </c>
    </row>
    <row r="68737" spans="7:7">
      <c r="G68737" s="162" t="s">
        <v>68982</v>
      </c>
    </row>
    <row r="68738" spans="7:7">
      <c r="G68738" s="162" t="s">
        <v>68983</v>
      </c>
    </row>
    <row r="68739" spans="7:7">
      <c r="G68739" s="162" t="s">
        <v>68984</v>
      </c>
    </row>
    <row r="68740" spans="7:7">
      <c r="G68740" s="162" t="s">
        <v>68985</v>
      </c>
    </row>
    <row r="68741" spans="7:7">
      <c r="G68741" s="162" t="s">
        <v>68986</v>
      </c>
    </row>
    <row r="68742" spans="7:7">
      <c r="G68742" s="162" t="s">
        <v>68987</v>
      </c>
    </row>
    <row r="68743" spans="7:7">
      <c r="G68743" s="162" t="s">
        <v>68988</v>
      </c>
    </row>
    <row r="68744" spans="7:7">
      <c r="G68744" s="162" t="s">
        <v>68989</v>
      </c>
    </row>
    <row r="68745" spans="7:7">
      <c r="G68745" s="162" t="s">
        <v>68990</v>
      </c>
    </row>
    <row r="68746" spans="7:7">
      <c r="G68746" s="162" t="s">
        <v>68991</v>
      </c>
    </row>
    <row r="68747" spans="7:7">
      <c r="G68747" s="162" t="s">
        <v>68992</v>
      </c>
    </row>
    <row r="68748" spans="7:7">
      <c r="G68748" s="162" t="s">
        <v>68993</v>
      </c>
    </row>
    <row r="68749" spans="7:7">
      <c r="G68749" s="162" t="s">
        <v>68994</v>
      </c>
    </row>
    <row r="68750" spans="7:7">
      <c r="G68750" s="162" t="s">
        <v>68995</v>
      </c>
    </row>
    <row r="68751" spans="7:7">
      <c r="G68751" s="162" t="s">
        <v>68996</v>
      </c>
    </row>
    <row r="68752" spans="7:7">
      <c r="G68752" s="162" t="s">
        <v>68997</v>
      </c>
    </row>
    <row r="68753" spans="7:7">
      <c r="G68753" s="162" t="s">
        <v>68998</v>
      </c>
    </row>
    <row r="68754" spans="7:7">
      <c r="G68754" s="162" t="s">
        <v>68999</v>
      </c>
    </row>
    <row r="68755" spans="7:7">
      <c r="G68755" s="162" t="s">
        <v>69000</v>
      </c>
    </row>
    <row r="68756" spans="7:7">
      <c r="G68756" s="162" t="s">
        <v>69001</v>
      </c>
    </row>
    <row r="68757" spans="7:7">
      <c r="G68757" s="162" t="s">
        <v>69002</v>
      </c>
    </row>
    <row r="68758" spans="7:7">
      <c r="G68758" s="162" t="s">
        <v>69003</v>
      </c>
    </row>
    <row r="68759" spans="7:7">
      <c r="G68759" s="162" t="s">
        <v>69004</v>
      </c>
    </row>
    <row r="68760" spans="7:7">
      <c r="G68760" s="162" t="s">
        <v>69005</v>
      </c>
    </row>
    <row r="68761" spans="7:7">
      <c r="G68761" s="162" t="s">
        <v>69006</v>
      </c>
    </row>
    <row r="68762" spans="7:7">
      <c r="G68762" s="162" t="s">
        <v>69007</v>
      </c>
    </row>
    <row r="68763" spans="7:7">
      <c r="G68763" s="162" t="s">
        <v>69008</v>
      </c>
    </row>
    <row r="68764" spans="7:7">
      <c r="G68764" s="162" t="s">
        <v>69009</v>
      </c>
    </row>
    <row r="68765" spans="7:7">
      <c r="G68765" s="162" t="s">
        <v>69010</v>
      </c>
    </row>
    <row r="68766" spans="7:7">
      <c r="G68766" s="162" t="s">
        <v>69011</v>
      </c>
    </row>
    <row r="68767" spans="7:7">
      <c r="G68767" s="162" t="s">
        <v>69012</v>
      </c>
    </row>
    <row r="68768" spans="7:7">
      <c r="G68768" s="162" t="s">
        <v>69013</v>
      </c>
    </row>
    <row r="68769" spans="7:7">
      <c r="G68769" s="162" t="s">
        <v>69014</v>
      </c>
    </row>
    <row r="68770" spans="7:7">
      <c r="G68770" s="162" t="s">
        <v>69015</v>
      </c>
    </row>
    <row r="68771" spans="7:7">
      <c r="G68771" s="162" t="s">
        <v>69016</v>
      </c>
    </row>
    <row r="68772" spans="7:7">
      <c r="G68772" s="162" t="s">
        <v>69017</v>
      </c>
    </row>
    <row r="68773" spans="7:7">
      <c r="G68773" s="162" t="s">
        <v>69018</v>
      </c>
    </row>
    <row r="68774" spans="7:7">
      <c r="G68774" s="162" t="s">
        <v>69019</v>
      </c>
    </row>
    <row r="68775" spans="7:7">
      <c r="G68775" s="162" t="s">
        <v>69020</v>
      </c>
    </row>
    <row r="68776" spans="7:7">
      <c r="G68776" s="162" t="s">
        <v>69021</v>
      </c>
    </row>
    <row r="68777" spans="7:7">
      <c r="G68777" s="162" t="s">
        <v>69022</v>
      </c>
    </row>
    <row r="68778" spans="7:7">
      <c r="G68778" s="162" t="s">
        <v>69023</v>
      </c>
    </row>
    <row r="68779" spans="7:7">
      <c r="G68779" s="162" t="s">
        <v>69024</v>
      </c>
    </row>
    <row r="68780" spans="7:7">
      <c r="G68780" s="162" t="s">
        <v>69025</v>
      </c>
    </row>
    <row r="68781" spans="7:7">
      <c r="G68781" s="162" t="s">
        <v>69026</v>
      </c>
    </row>
    <row r="68782" spans="7:7">
      <c r="G68782" s="162" t="s">
        <v>69027</v>
      </c>
    </row>
    <row r="68783" spans="7:7">
      <c r="G68783" s="162" t="s">
        <v>69028</v>
      </c>
    </row>
    <row r="68784" spans="7:7">
      <c r="G68784" s="162" t="s">
        <v>69029</v>
      </c>
    </row>
    <row r="68785" spans="7:7">
      <c r="G68785" s="162" t="s">
        <v>69030</v>
      </c>
    </row>
    <row r="68786" spans="7:7">
      <c r="G68786" s="162" t="s">
        <v>69031</v>
      </c>
    </row>
    <row r="68787" spans="7:7">
      <c r="G68787" s="162" t="s">
        <v>69032</v>
      </c>
    </row>
    <row r="68788" spans="7:7">
      <c r="G68788" s="162" t="s">
        <v>69033</v>
      </c>
    </row>
    <row r="68789" spans="7:7">
      <c r="G68789" s="162" t="s">
        <v>69034</v>
      </c>
    </row>
    <row r="68790" spans="7:7">
      <c r="G68790" s="162" t="s">
        <v>69035</v>
      </c>
    </row>
    <row r="68791" spans="7:7">
      <c r="G68791" s="162" t="s">
        <v>69036</v>
      </c>
    </row>
    <row r="68792" spans="7:7">
      <c r="G68792" s="162" t="s">
        <v>69037</v>
      </c>
    </row>
    <row r="68793" spans="7:7">
      <c r="G68793" s="162" t="s">
        <v>69038</v>
      </c>
    </row>
    <row r="68794" spans="7:7">
      <c r="G68794" s="162" t="s">
        <v>69039</v>
      </c>
    </row>
    <row r="68795" spans="7:7">
      <c r="G68795" s="162" t="s">
        <v>69040</v>
      </c>
    </row>
    <row r="68796" spans="7:7">
      <c r="G68796" s="162" t="s">
        <v>69041</v>
      </c>
    </row>
    <row r="68797" spans="7:7">
      <c r="G68797" s="162" t="s">
        <v>69042</v>
      </c>
    </row>
    <row r="68798" spans="7:7">
      <c r="G68798" s="162" t="s">
        <v>69043</v>
      </c>
    </row>
    <row r="68799" spans="7:7">
      <c r="G68799" s="162" t="s">
        <v>69044</v>
      </c>
    </row>
    <row r="68800" spans="7:7">
      <c r="G68800" s="162" t="s">
        <v>69045</v>
      </c>
    </row>
    <row r="68801" spans="7:7">
      <c r="G68801" s="162" t="s">
        <v>69046</v>
      </c>
    </row>
    <row r="68802" spans="7:7">
      <c r="G68802" s="162" t="s">
        <v>69047</v>
      </c>
    </row>
    <row r="68803" spans="7:7">
      <c r="G68803" s="162" t="s">
        <v>69048</v>
      </c>
    </row>
    <row r="68804" spans="7:7">
      <c r="G68804" s="162" t="s">
        <v>69049</v>
      </c>
    </row>
    <row r="68805" spans="7:7">
      <c r="G68805" s="162" t="s">
        <v>69050</v>
      </c>
    </row>
    <row r="68806" spans="7:7">
      <c r="G68806" s="162" t="s">
        <v>69051</v>
      </c>
    </row>
    <row r="68807" spans="7:7">
      <c r="G68807" s="162" t="s">
        <v>69052</v>
      </c>
    </row>
    <row r="68808" spans="7:7">
      <c r="G68808" s="162" t="s">
        <v>69053</v>
      </c>
    </row>
    <row r="68809" spans="7:7">
      <c r="G68809" s="162" t="s">
        <v>69054</v>
      </c>
    </row>
    <row r="68810" spans="7:7">
      <c r="G68810" s="162" t="s">
        <v>69055</v>
      </c>
    </row>
    <row r="68811" spans="7:7">
      <c r="G68811" s="162" t="s">
        <v>69056</v>
      </c>
    </row>
    <row r="68812" spans="7:7">
      <c r="G68812" s="162" t="s">
        <v>69057</v>
      </c>
    </row>
    <row r="68813" spans="7:7">
      <c r="G68813" s="162" t="s">
        <v>69058</v>
      </c>
    </row>
    <row r="68814" spans="7:7">
      <c r="G68814" s="162" t="s">
        <v>69059</v>
      </c>
    </row>
    <row r="68815" spans="7:7">
      <c r="G68815" s="162" t="s">
        <v>69060</v>
      </c>
    </row>
    <row r="68816" spans="7:7">
      <c r="G68816" s="162" t="s">
        <v>69061</v>
      </c>
    </row>
    <row r="68817" spans="7:7">
      <c r="G68817" s="162" t="s">
        <v>69062</v>
      </c>
    </row>
    <row r="68818" spans="7:7">
      <c r="G68818" s="162" t="s">
        <v>69063</v>
      </c>
    </row>
    <row r="68819" spans="7:7">
      <c r="G68819" s="162" t="s">
        <v>69064</v>
      </c>
    </row>
    <row r="68820" spans="7:7">
      <c r="G68820" s="162" t="s">
        <v>69065</v>
      </c>
    </row>
    <row r="68821" spans="7:7">
      <c r="G68821" s="162" t="s">
        <v>69066</v>
      </c>
    </row>
    <row r="68822" spans="7:7">
      <c r="G68822" s="162" t="s">
        <v>69067</v>
      </c>
    </row>
    <row r="68823" spans="7:7">
      <c r="G68823" s="162" t="s">
        <v>69068</v>
      </c>
    </row>
    <row r="68824" spans="7:7">
      <c r="G68824" s="162" t="s">
        <v>69069</v>
      </c>
    </row>
    <row r="68825" spans="7:7">
      <c r="G68825" s="162" t="s">
        <v>69070</v>
      </c>
    </row>
    <row r="68826" spans="7:7">
      <c r="G68826" s="162" t="s">
        <v>69071</v>
      </c>
    </row>
    <row r="68827" spans="7:7">
      <c r="G68827" s="162" t="s">
        <v>69072</v>
      </c>
    </row>
    <row r="68828" spans="7:7">
      <c r="G68828" s="162" t="s">
        <v>69073</v>
      </c>
    </row>
    <row r="68829" spans="7:7">
      <c r="G68829" s="162" t="s">
        <v>69074</v>
      </c>
    </row>
    <row r="68830" spans="7:7">
      <c r="G68830" s="162" t="s">
        <v>69075</v>
      </c>
    </row>
    <row r="68831" spans="7:7">
      <c r="G68831" s="162" t="s">
        <v>69076</v>
      </c>
    </row>
    <row r="68832" spans="7:7">
      <c r="G68832" s="162" t="s">
        <v>69077</v>
      </c>
    </row>
    <row r="68833" spans="7:7">
      <c r="G68833" s="162" t="s">
        <v>69078</v>
      </c>
    </row>
    <row r="68834" spans="7:7">
      <c r="G68834" s="162" t="s">
        <v>69079</v>
      </c>
    </row>
    <row r="68835" spans="7:7">
      <c r="G68835" s="162" t="s">
        <v>69080</v>
      </c>
    </row>
    <row r="68836" spans="7:7">
      <c r="G68836" s="162" t="s">
        <v>69081</v>
      </c>
    </row>
    <row r="68837" spans="7:7">
      <c r="G68837" s="162" t="s">
        <v>69082</v>
      </c>
    </row>
    <row r="68838" spans="7:7">
      <c r="G68838" s="162" t="s">
        <v>69083</v>
      </c>
    </row>
    <row r="68839" spans="7:7">
      <c r="G68839" s="162" t="s">
        <v>69084</v>
      </c>
    </row>
    <row r="68840" spans="7:7">
      <c r="G68840" s="162" t="s">
        <v>69085</v>
      </c>
    </row>
    <row r="68841" spans="7:7">
      <c r="G68841" s="162" t="s">
        <v>69086</v>
      </c>
    </row>
    <row r="68842" spans="7:7">
      <c r="G68842" s="162" t="s">
        <v>69087</v>
      </c>
    </row>
    <row r="68843" spans="7:7">
      <c r="G68843" s="162" t="s">
        <v>69088</v>
      </c>
    </row>
    <row r="68844" spans="7:7">
      <c r="G68844" s="162" t="s">
        <v>69089</v>
      </c>
    </row>
    <row r="68845" spans="7:7">
      <c r="G68845" s="162" t="s">
        <v>69090</v>
      </c>
    </row>
    <row r="68846" spans="7:7">
      <c r="G68846" s="162" t="s">
        <v>69091</v>
      </c>
    </row>
    <row r="68847" spans="7:7">
      <c r="G68847" s="162" t="s">
        <v>69092</v>
      </c>
    </row>
    <row r="68848" spans="7:7">
      <c r="G68848" s="162" t="s">
        <v>69093</v>
      </c>
    </row>
    <row r="68849" spans="7:7">
      <c r="G68849" s="162" t="s">
        <v>69094</v>
      </c>
    </row>
    <row r="68850" spans="7:7">
      <c r="G68850" s="162" t="s">
        <v>69095</v>
      </c>
    </row>
    <row r="68851" spans="7:7">
      <c r="G68851" s="162" t="s">
        <v>69096</v>
      </c>
    </row>
    <row r="68852" spans="7:7">
      <c r="G68852" s="162" t="s">
        <v>69097</v>
      </c>
    </row>
    <row r="68853" spans="7:7">
      <c r="G68853" s="162" t="s">
        <v>69098</v>
      </c>
    </row>
    <row r="68854" spans="7:7">
      <c r="G68854" s="162" t="s">
        <v>69099</v>
      </c>
    </row>
    <row r="68855" spans="7:7">
      <c r="G68855" s="162" t="s">
        <v>69100</v>
      </c>
    </row>
    <row r="68856" spans="7:7">
      <c r="G68856" s="162" t="s">
        <v>69101</v>
      </c>
    </row>
    <row r="68857" spans="7:7">
      <c r="G68857" s="162" t="s">
        <v>69102</v>
      </c>
    </row>
    <row r="68858" spans="7:7">
      <c r="G68858" s="162" t="s">
        <v>69103</v>
      </c>
    </row>
    <row r="68859" spans="7:7">
      <c r="G68859" s="162" t="s">
        <v>69104</v>
      </c>
    </row>
    <row r="68860" spans="7:7">
      <c r="G68860" s="162" t="s">
        <v>69105</v>
      </c>
    </row>
    <row r="68861" spans="7:7">
      <c r="G68861" s="162" t="s">
        <v>69106</v>
      </c>
    </row>
    <row r="68862" spans="7:7">
      <c r="G68862" s="162" t="s">
        <v>69107</v>
      </c>
    </row>
    <row r="68863" spans="7:7">
      <c r="G68863" s="162" t="s">
        <v>69108</v>
      </c>
    </row>
    <row r="68864" spans="7:7">
      <c r="G68864" s="162" t="s">
        <v>69109</v>
      </c>
    </row>
    <row r="68865" spans="7:7">
      <c r="G68865" s="162" t="s">
        <v>69110</v>
      </c>
    </row>
    <row r="68866" spans="7:7">
      <c r="G68866" s="162" t="s">
        <v>69111</v>
      </c>
    </row>
    <row r="68867" spans="7:7">
      <c r="G68867" s="162" t="s">
        <v>69112</v>
      </c>
    </row>
    <row r="68868" spans="7:7">
      <c r="G68868" s="162" t="s">
        <v>69113</v>
      </c>
    </row>
    <row r="68869" spans="7:7">
      <c r="G68869" s="162" t="s">
        <v>69114</v>
      </c>
    </row>
    <row r="68870" spans="7:7">
      <c r="G68870" s="162" t="s">
        <v>69115</v>
      </c>
    </row>
    <row r="68871" spans="7:7">
      <c r="G68871" s="162" t="s">
        <v>69116</v>
      </c>
    </row>
    <row r="68872" spans="7:7">
      <c r="G68872" s="162" t="s">
        <v>69117</v>
      </c>
    </row>
    <row r="68873" spans="7:7">
      <c r="G68873" s="162" t="s">
        <v>69118</v>
      </c>
    </row>
    <row r="68874" spans="7:7">
      <c r="G68874" s="162" t="s">
        <v>69119</v>
      </c>
    </row>
    <row r="68875" spans="7:7">
      <c r="G68875" s="162" t="s">
        <v>69120</v>
      </c>
    </row>
    <row r="68876" spans="7:7">
      <c r="G68876" s="162" t="s">
        <v>69121</v>
      </c>
    </row>
    <row r="68877" spans="7:7">
      <c r="G68877" s="162" t="s">
        <v>69122</v>
      </c>
    </row>
    <row r="68878" spans="7:7">
      <c r="G68878" s="162" t="s">
        <v>69123</v>
      </c>
    </row>
    <row r="68879" spans="7:7">
      <c r="G68879" s="162" t="s">
        <v>69124</v>
      </c>
    </row>
    <row r="68880" spans="7:7">
      <c r="G68880" s="162" t="s">
        <v>69125</v>
      </c>
    </row>
    <row r="68881" spans="7:7">
      <c r="G68881" s="162" t="s">
        <v>69126</v>
      </c>
    </row>
    <row r="68882" spans="7:7">
      <c r="G68882" s="162" t="s">
        <v>69127</v>
      </c>
    </row>
    <row r="68883" spans="7:7">
      <c r="G68883" s="162" t="s">
        <v>69128</v>
      </c>
    </row>
    <row r="68884" spans="7:7">
      <c r="G68884" s="162" t="s">
        <v>69129</v>
      </c>
    </row>
    <row r="68885" spans="7:7">
      <c r="G68885" s="162" t="s">
        <v>69130</v>
      </c>
    </row>
    <row r="68886" spans="7:7">
      <c r="G68886" s="162" t="s">
        <v>69131</v>
      </c>
    </row>
    <row r="68887" spans="7:7">
      <c r="G68887" s="162" t="s">
        <v>69132</v>
      </c>
    </row>
    <row r="68888" spans="7:7">
      <c r="G68888" s="162" t="s">
        <v>69133</v>
      </c>
    </row>
    <row r="68889" spans="7:7">
      <c r="G68889" s="162" t="s">
        <v>69134</v>
      </c>
    </row>
    <row r="68890" spans="7:7">
      <c r="G68890" s="162" t="s">
        <v>69135</v>
      </c>
    </row>
    <row r="68891" spans="7:7">
      <c r="G68891" s="162" t="s">
        <v>69136</v>
      </c>
    </row>
    <row r="68892" spans="7:7">
      <c r="G68892" s="162" t="s">
        <v>69137</v>
      </c>
    </row>
    <row r="68893" spans="7:7">
      <c r="G68893" s="162" t="s">
        <v>69138</v>
      </c>
    </row>
    <row r="68894" spans="7:7">
      <c r="G68894" s="162" t="s">
        <v>69139</v>
      </c>
    </row>
    <row r="68895" spans="7:7">
      <c r="G68895" s="162" t="s">
        <v>69140</v>
      </c>
    </row>
    <row r="68896" spans="7:7">
      <c r="G68896" s="162" t="s">
        <v>69141</v>
      </c>
    </row>
    <row r="68897" spans="7:7">
      <c r="G68897" s="162" t="s">
        <v>69142</v>
      </c>
    </row>
    <row r="68898" spans="7:7">
      <c r="G68898" s="162" t="s">
        <v>69143</v>
      </c>
    </row>
    <row r="68899" spans="7:7">
      <c r="G68899" s="162" t="s">
        <v>69144</v>
      </c>
    </row>
    <row r="68900" spans="7:7">
      <c r="G68900" s="162" t="s">
        <v>69145</v>
      </c>
    </row>
    <row r="68901" spans="7:7">
      <c r="G68901" s="162" t="s">
        <v>69146</v>
      </c>
    </row>
    <row r="68902" spans="7:7">
      <c r="G68902" s="162" t="s">
        <v>69147</v>
      </c>
    </row>
    <row r="68903" spans="7:7">
      <c r="G68903" s="162" t="s">
        <v>69148</v>
      </c>
    </row>
    <row r="68904" spans="7:7">
      <c r="G68904" s="162" t="s">
        <v>69149</v>
      </c>
    </row>
    <row r="68905" spans="7:7">
      <c r="G68905" s="162" t="s">
        <v>69150</v>
      </c>
    </row>
    <row r="68906" spans="7:7">
      <c r="G68906" s="162" t="s">
        <v>69151</v>
      </c>
    </row>
    <row r="68907" spans="7:7">
      <c r="G68907" s="162" t="s">
        <v>69152</v>
      </c>
    </row>
    <row r="68908" spans="7:7">
      <c r="G68908" s="162" t="s">
        <v>69153</v>
      </c>
    </row>
    <row r="68909" spans="7:7">
      <c r="G68909" s="162" t="s">
        <v>69154</v>
      </c>
    </row>
    <row r="68910" spans="7:7">
      <c r="G68910" s="162" t="s">
        <v>69155</v>
      </c>
    </row>
    <row r="68911" spans="7:7">
      <c r="G68911" s="162" t="s">
        <v>69156</v>
      </c>
    </row>
    <row r="68912" spans="7:7">
      <c r="G68912" s="162" t="s">
        <v>69157</v>
      </c>
    </row>
    <row r="68913" spans="7:7">
      <c r="G68913" s="162" t="s">
        <v>69158</v>
      </c>
    </row>
    <row r="68914" spans="7:7">
      <c r="G68914" s="162" t="s">
        <v>69159</v>
      </c>
    </row>
    <row r="68915" spans="7:7">
      <c r="G68915" s="162" t="s">
        <v>69160</v>
      </c>
    </row>
    <row r="68916" spans="7:7">
      <c r="G68916" s="162" t="s">
        <v>69161</v>
      </c>
    </row>
    <row r="68917" spans="7:7">
      <c r="G68917" s="162" t="s">
        <v>69162</v>
      </c>
    </row>
    <row r="68918" spans="7:7">
      <c r="G68918" s="162" t="s">
        <v>69163</v>
      </c>
    </row>
    <row r="68919" spans="7:7">
      <c r="G68919" s="162" t="s">
        <v>69164</v>
      </c>
    </row>
    <row r="68920" spans="7:7">
      <c r="G68920" s="162" t="s">
        <v>69165</v>
      </c>
    </row>
    <row r="68921" spans="7:7">
      <c r="G68921" s="162" t="s">
        <v>69166</v>
      </c>
    </row>
    <row r="68922" spans="7:7">
      <c r="G68922" s="162" t="s">
        <v>69167</v>
      </c>
    </row>
    <row r="68923" spans="7:7">
      <c r="G68923" s="162" t="s">
        <v>69168</v>
      </c>
    </row>
    <row r="68924" spans="7:7">
      <c r="G68924" s="162" t="s">
        <v>69169</v>
      </c>
    </row>
    <row r="68925" spans="7:7">
      <c r="G68925" s="162" t="s">
        <v>69170</v>
      </c>
    </row>
    <row r="68926" spans="7:7">
      <c r="G68926" s="162" t="s">
        <v>69171</v>
      </c>
    </row>
    <row r="68927" spans="7:7">
      <c r="G68927" s="162" t="s">
        <v>69172</v>
      </c>
    </row>
    <row r="68928" spans="7:7">
      <c r="G68928" s="162" t="s">
        <v>69173</v>
      </c>
    </row>
    <row r="68929" spans="7:7">
      <c r="G68929" s="162" t="s">
        <v>69174</v>
      </c>
    </row>
    <row r="68930" spans="7:7">
      <c r="G68930" s="162" t="s">
        <v>69175</v>
      </c>
    </row>
    <row r="68931" spans="7:7">
      <c r="G68931" s="162" t="s">
        <v>69176</v>
      </c>
    </row>
    <row r="68932" spans="7:7">
      <c r="G68932" s="162" t="s">
        <v>69177</v>
      </c>
    </row>
    <row r="68933" spans="7:7">
      <c r="G68933" s="162" t="s">
        <v>69178</v>
      </c>
    </row>
    <row r="68934" spans="7:7">
      <c r="G68934" s="162" t="s">
        <v>69179</v>
      </c>
    </row>
    <row r="68935" spans="7:7">
      <c r="G68935" s="162" t="s">
        <v>69180</v>
      </c>
    </row>
    <row r="68936" spans="7:7">
      <c r="G68936" s="162" t="s">
        <v>69181</v>
      </c>
    </row>
    <row r="68937" spans="7:7">
      <c r="G68937" s="162" t="s">
        <v>69182</v>
      </c>
    </row>
    <row r="68938" spans="7:7">
      <c r="G68938" s="162" t="s">
        <v>69183</v>
      </c>
    </row>
    <row r="68939" spans="7:7">
      <c r="G68939" s="162" t="s">
        <v>69184</v>
      </c>
    </row>
    <row r="68940" spans="7:7">
      <c r="G68940" s="162" t="s">
        <v>69185</v>
      </c>
    </row>
    <row r="68941" spans="7:7">
      <c r="G68941" s="162" t="s">
        <v>69186</v>
      </c>
    </row>
    <row r="68942" spans="7:7">
      <c r="G68942" s="162" t="s">
        <v>69187</v>
      </c>
    </row>
    <row r="68943" spans="7:7">
      <c r="G68943" s="162" t="s">
        <v>69188</v>
      </c>
    </row>
    <row r="68944" spans="7:7">
      <c r="G68944" s="162" t="s">
        <v>69189</v>
      </c>
    </row>
    <row r="68945" spans="7:7">
      <c r="G68945" s="162" t="s">
        <v>69190</v>
      </c>
    </row>
    <row r="68946" spans="7:7">
      <c r="G68946" s="162" t="s">
        <v>69191</v>
      </c>
    </row>
    <row r="68947" spans="7:7">
      <c r="G68947" s="162" t="s">
        <v>69192</v>
      </c>
    </row>
    <row r="68948" spans="7:7">
      <c r="G68948" s="162" t="s">
        <v>69193</v>
      </c>
    </row>
    <row r="68949" spans="7:7">
      <c r="G68949" s="162" t="s">
        <v>69194</v>
      </c>
    </row>
    <row r="68950" spans="7:7">
      <c r="G68950" s="162" t="s">
        <v>69195</v>
      </c>
    </row>
    <row r="68951" spans="7:7">
      <c r="G68951" s="162" t="s">
        <v>69196</v>
      </c>
    </row>
    <row r="68952" spans="7:7">
      <c r="G68952" s="162" t="s">
        <v>69197</v>
      </c>
    </row>
    <row r="68953" spans="7:7">
      <c r="G68953" s="162" t="s">
        <v>69198</v>
      </c>
    </row>
    <row r="68954" spans="7:7">
      <c r="G68954" s="162" t="s">
        <v>69199</v>
      </c>
    </row>
    <row r="68955" spans="7:7">
      <c r="G68955" s="162" t="s">
        <v>69200</v>
      </c>
    </row>
    <row r="68956" spans="7:7">
      <c r="G68956" s="162" t="s">
        <v>69201</v>
      </c>
    </row>
    <row r="68957" spans="7:7">
      <c r="G68957" s="162" t="s">
        <v>69202</v>
      </c>
    </row>
    <row r="68958" spans="7:7">
      <c r="G68958" s="162" t="s">
        <v>69203</v>
      </c>
    </row>
    <row r="68959" spans="7:7">
      <c r="G68959" s="162" t="s">
        <v>69204</v>
      </c>
    </row>
    <row r="68960" spans="7:7">
      <c r="G68960" s="162" t="s">
        <v>69205</v>
      </c>
    </row>
    <row r="68961" spans="7:7">
      <c r="G68961" s="162" t="s">
        <v>69206</v>
      </c>
    </row>
    <row r="68962" spans="7:7">
      <c r="G68962" s="162" t="s">
        <v>69207</v>
      </c>
    </row>
    <row r="68963" spans="7:7">
      <c r="G68963" s="162" t="s">
        <v>69208</v>
      </c>
    </row>
    <row r="68964" spans="7:7">
      <c r="G68964" s="162" t="s">
        <v>69209</v>
      </c>
    </row>
    <row r="68965" spans="7:7">
      <c r="G68965" s="162" t="s">
        <v>69210</v>
      </c>
    </row>
    <row r="68966" spans="7:7">
      <c r="G68966" s="162" t="s">
        <v>69211</v>
      </c>
    </row>
    <row r="68967" spans="7:7">
      <c r="G68967" s="162" t="s">
        <v>69212</v>
      </c>
    </row>
    <row r="68968" spans="7:7">
      <c r="G68968" s="162" t="s">
        <v>69213</v>
      </c>
    </row>
    <row r="68969" spans="7:7">
      <c r="G68969" s="162" t="s">
        <v>69214</v>
      </c>
    </row>
    <row r="68970" spans="7:7">
      <c r="G68970" s="162" t="s">
        <v>69215</v>
      </c>
    </row>
    <row r="68971" spans="7:7">
      <c r="G68971" s="162" t="s">
        <v>69216</v>
      </c>
    </row>
    <row r="68972" spans="7:7">
      <c r="G68972" s="162" t="s">
        <v>69217</v>
      </c>
    </row>
    <row r="68973" spans="7:7">
      <c r="G68973" s="162" t="s">
        <v>69218</v>
      </c>
    </row>
    <row r="68974" spans="7:7">
      <c r="G68974" s="162" t="s">
        <v>69219</v>
      </c>
    </row>
    <row r="68975" spans="7:7">
      <c r="G68975" s="162" t="s">
        <v>69220</v>
      </c>
    </row>
    <row r="68976" spans="7:7">
      <c r="G68976" s="162" t="s">
        <v>69221</v>
      </c>
    </row>
    <row r="68977" spans="7:7">
      <c r="G68977" s="162" t="s">
        <v>69222</v>
      </c>
    </row>
    <row r="68978" spans="7:7">
      <c r="G68978" s="162" t="s">
        <v>69223</v>
      </c>
    </row>
    <row r="68979" spans="7:7">
      <c r="G68979" s="162" t="s">
        <v>69224</v>
      </c>
    </row>
    <row r="68980" spans="7:7">
      <c r="G68980" s="162" t="s">
        <v>69225</v>
      </c>
    </row>
    <row r="68981" spans="7:7">
      <c r="G68981" s="162" t="s">
        <v>69226</v>
      </c>
    </row>
    <row r="68982" spans="7:7">
      <c r="G68982" s="162" t="s">
        <v>69227</v>
      </c>
    </row>
    <row r="68983" spans="7:7">
      <c r="G68983" s="162" t="s">
        <v>69228</v>
      </c>
    </row>
    <row r="68984" spans="7:7">
      <c r="G68984" s="162" t="s">
        <v>69229</v>
      </c>
    </row>
    <row r="68985" spans="7:7">
      <c r="G68985" s="162" t="s">
        <v>69230</v>
      </c>
    </row>
    <row r="68986" spans="7:7">
      <c r="G68986" s="162" t="s">
        <v>69231</v>
      </c>
    </row>
    <row r="68987" spans="7:7">
      <c r="G68987" s="162" t="s">
        <v>69232</v>
      </c>
    </row>
    <row r="68988" spans="7:7">
      <c r="G68988" s="162" t="s">
        <v>69233</v>
      </c>
    </row>
    <row r="68989" spans="7:7">
      <c r="G68989" s="162" t="s">
        <v>69234</v>
      </c>
    </row>
    <row r="68990" spans="7:7">
      <c r="G68990" s="162" t="s">
        <v>69235</v>
      </c>
    </row>
    <row r="68991" spans="7:7">
      <c r="G68991" s="162" t="s">
        <v>69236</v>
      </c>
    </row>
    <row r="68992" spans="7:7">
      <c r="G68992" s="162" t="s">
        <v>69237</v>
      </c>
    </row>
    <row r="68993" spans="7:7">
      <c r="G68993" s="162" t="s">
        <v>69238</v>
      </c>
    </row>
    <row r="68994" spans="7:7">
      <c r="G68994" s="162" t="s">
        <v>69239</v>
      </c>
    </row>
    <row r="68995" spans="7:7">
      <c r="G68995" s="162" t="s">
        <v>69240</v>
      </c>
    </row>
    <row r="68996" spans="7:7">
      <c r="G68996" s="162" t="s">
        <v>69241</v>
      </c>
    </row>
    <row r="68997" spans="7:7">
      <c r="G68997" s="162" t="s">
        <v>69242</v>
      </c>
    </row>
    <row r="68998" spans="7:7">
      <c r="G68998" s="162" t="s">
        <v>69243</v>
      </c>
    </row>
    <row r="68999" spans="7:7">
      <c r="G68999" s="162" t="s">
        <v>69244</v>
      </c>
    </row>
    <row r="69000" spans="7:7">
      <c r="G69000" s="162" t="s">
        <v>69245</v>
      </c>
    </row>
    <row r="69001" spans="7:7">
      <c r="G69001" s="162" t="s">
        <v>69246</v>
      </c>
    </row>
    <row r="69002" spans="7:7">
      <c r="G69002" s="162" t="s">
        <v>69247</v>
      </c>
    </row>
    <row r="69003" spans="7:7">
      <c r="G69003" s="162" t="s">
        <v>69248</v>
      </c>
    </row>
    <row r="69004" spans="7:7">
      <c r="G69004" s="162" t="s">
        <v>69249</v>
      </c>
    </row>
    <row r="69005" spans="7:7">
      <c r="G69005" s="162" t="s">
        <v>69250</v>
      </c>
    </row>
    <row r="69006" spans="7:7">
      <c r="G69006" s="162" t="s">
        <v>69251</v>
      </c>
    </row>
    <row r="69007" spans="7:7">
      <c r="G69007" s="162" t="s">
        <v>69252</v>
      </c>
    </row>
    <row r="69008" spans="7:7">
      <c r="G69008" s="162" t="s">
        <v>69253</v>
      </c>
    </row>
    <row r="69009" spans="7:7">
      <c r="G69009" s="162" t="s">
        <v>69254</v>
      </c>
    </row>
    <row r="69010" spans="7:7">
      <c r="G69010" s="162" t="s">
        <v>69255</v>
      </c>
    </row>
    <row r="69011" spans="7:7">
      <c r="G69011" s="162" t="s">
        <v>69256</v>
      </c>
    </row>
    <row r="69012" spans="7:7">
      <c r="G69012" s="162" t="s">
        <v>69257</v>
      </c>
    </row>
    <row r="69013" spans="7:7">
      <c r="G69013" s="162" t="s">
        <v>69258</v>
      </c>
    </row>
    <row r="69014" spans="7:7">
      <c r="G69014" s="162" t="s">
        <v>69259</v>
      </c>
    </row>
    <row r="69015" spans="7:7">
      <c r="G69015" s="162" t="s">
        <v>69260</v>
      </c>
    </row>
    <row r="69016" spans="7:7">
      <c r="G69016" s="162" t="s">
        <v>69261</v>
      </c>
    </row>
    <row r="69017" spans="7:7">
      <c r="G69017" s="162" t="s">
        <v>69262</v>
      </c>
    </row>
    <row r="69018" spans="7:7">
      <c r="G69018" s="162" t="s">
        <v>69263</v>
      </c>
    </row>
    <row r="69019" spans="7:7">
      <c r="G69019" s="162" t="s">
        <v>69264</v>
      </c>
    </row>
    <row r="69020" spans="7:7">
      <c r="G69020" s="162" t="s">
        <v>69265</v>
      </c>
    </row>
    <row r="69021" spans="7:7">
      <c r="G69021" s="162" t="s">
        <v>69266</v>
      </c>
    </row>
    <row r="69022" spans="7:7">
      <c r="G69022" s="162" t="s">
        <v>69267</v>
      </c>
    </row>
    <row r="69023" spans="7:7">
      <c r="G69023" s="162" t="s">
        <v>69268</v>
      </c>
    </row>
    <row r="69024" spans="7:7">
      <c r="G69024" s="162" t="s">
        <v>69269</v>
      </c>
    </row>
    <row r="69025" spans="7:7">
      <c r="G69025" s="162" t="s">
        <v>69270</v>
      </c>
    </row>
    <row r="69026" spans="7:7">
      <c r="G69026" s="162" t="s">
        <v>69271</v>
      </c>
    </row>
    <row r="69027" spans="7:7">
      <c r="G69027" s="162" t="s">
        <v>69272</v>
      </c>
    </row>
    <row r="69028" spans="7:7">
      <c r="G69028" s="162" t="s">
        <v>69273</v>
      </c>
    </row>
    <row r="69029" spans="7:7">
      <c r="G69029" s="162" t="s">
        <v>69274</v>
      </c>
    </row>
    <row r="69030" spans="7:7">
      <c r="G69030" s="162" t="s">
        <v>69275</v>
      </c>
    </row>
    <row r="69031" spans="7:7">
      <c r="G69031" s="162" t="s">
        <v>69276</v>
      </c>
    </row>
    <row r="69032" spans="7:7">
      <c r="G69032" s="162" t="s">
        <v>69277</v>
      </c>
    </row>
    <row r="69033" spans="7:7">
      <c r="G69033" s="162" t="s">
        <v>69278</v>
      </c>
    </row>
    <row r="69034" spans="7:7">
      <c r="G69034" s="162" t="s">
        <v>69279</v>
      </c>
    </row>
    <row r="69035" spans="7:7">
      <c r="G69035" s="162" t="s">
        <v>69280</v>
      </c>
    </row>
    <row r="69036" spans="7:7">
      <c r="G69036" s="162" t="s">
        <v>69281</v>
      </c>
    </row>
    <row r="69037" spans="7:7">
      <c r="G69037" s="162" t="s">
        <v>69282</v>
      </c>
    </row>
    <row r="69038" spans="7:7">
      <c r="G69038" s="162" t="s">
        <v>69283</v>
      </c>
    </row>
    <row r="69039" spans="7:7">
      <c r="G69039" s="162" t="s">
        <v>69284</v>
      </c>
    </row>
    <row r="69040" spans="7:7">
      <c r="G69040" s="162" t="s">
        <v>69285</v>
      </c>
    </row>
    <row r="69041" spans="7:7">
      <c r="G69041" s="162" t="s">
        <v>69286</v>
      </c>
    </row>
    <row r="69042" spans="7:7">
      <c r="G69042" s="162" t="s">
        <v>69287</v>
      </c>
    </row>
    <row r="69043" spans="7:7">
      <c r="G69043" s="162" t="s">
        <v>69288</v>
      </c>
    </row>
    <row r="69044" spans="7:7">
      <c r="G69044" s="162" t="s">
        <v>69289</v>
      </c>
    </row>
    <row r="69045" spans="7:7">
      <c r="G69045" s="162" t="s">
        <v>69290</v>
      </c>
    </row>
    <row r="69046" spans="7:7">
      <c r="G69046" s="162" t="s">
        <v>69291</v>
      </c>
    </row>
    <row r="69047" spans="7:7">
      <c r="G69047" s="162" t="s">
        <v>69292</v>
      </c>
    </row>
    <row r="69048" spans="7:7">
      <c r="G69048" s="162" t="s">
        <v>69293</v>
      </c>
    </row>
    <row r="69049" spans="7:7">
      <c r="G69049" s="162" t="s">
        <v>69294</v>
      </c>
    </row>
    <row r="69050" spans="7:7">
      <c r="G69050" s="162" t="s">
        <v>69295</v>
      </c>
    </row>
    <row r="69051" spans="7:7">
      <c r="G69051" s="162" t="s">
        <v>69296</v>
      </c>
    </row>
    <row r="69052" spans="7:7">
      <c r="G69052" s="162" t="s">
        <v>69297</v>
      </c>
    </row>
    <row r="69053" spans="7:7">
      <c r="G69053" s="162" t="s">
        <v>69298</v>
      </c>
    </row>
    <row r="69054" spans="7:7">
      <c r="G69054" s="162" t="s">
        <v>69299</v>
      </c>
    </row>
    <row r="69055" spans="7:7">
      <c r="G69055" s="162" t="s">
        <v>69300</v>
      </c>
    </row>
    <row r="69056" spans="7:7">
      <c r="G69056" s="162" t="s">
        <v>69301</v>
      </c>
    </row>
    <row r="69057" spans="7:7">
      <c r="G69057" s="162" t="s">
        <v>69302</v>
      </c>
    </row>
    <row r="69058" spans="7:7">
      <c r="G69058" s="162" t="s">
        <v>69303</v>
      </c>
    </row>
    <row r="69059" spans="7:7">
      <c r="G69059" s="162" t="s">
        <v>69304</v>
      </c>
    </row>
    <row r="69060" spans="7:7">
      <c r="G69060" s="162" t="s">
        <v>69305</v>
      </c>
    </row>
    <row r="69061" spans="7:7">
      <c r="G69061" s="162" t="s">
        <v>69306</v>
      </c>
    </row>
    <row r="69062" spans="7:7">
      <c r="G69062" s="162" t="s">
        <v>69307</v>
      </c>
    </row>
    <row r="69063" spans="7:7">
      <c r="G69063" s="162" t="s">
        <v>69308</v>
      </c>
    </row>
    <row r="69064" spans="7:7">
      <c r="G69064" s="162" t="s">
        <v>69309</v>
      </c>
    </row>
    <row r="69065" spans="7:7">
      <c r="G69065" s="162" t="s">
        <v>69310</v>
      </c>
    </row>
    <row r="69066" spans="7:7">
      <c r="G69066" s="162" t="s">
        <v>69311</v>
      </c>
    </row>
    <row r="69067" spans="7:7">
      <c r="G69067" s="162" t="s">
        <v>69312</v>
      </c>
    </row>
    <row r="69068" spans="7:7">
      <c r="G69068" s="162" t="s">
        <v>69313</v>
      </c>
    </row>
    <row r="69069" spans="7:7">
      <c r="G69069" s="162" t="s">
        <v>69314</v>
      </c>
    </row>
    <row r="69070" spans="7:7">
      <c r="G69070" s="162" t="s">
        <v>69315</v>
      </c>
    </row>
    <row r="69071" spans="7:7">
      <c r="G69071" s="162" t="s">
        <v>69316</v>
      </c>
    </row>
    <row r="69072" spans="7:7">
      <c r="G69072" s="162" t="s">
        <v>69317</v>
      </c>
    </row>
    <row r="69073" spans="7:7">
      <c r="G69073" s="162" t="s">
        <v>69318</v>
      </c>
    </row>
    <row r="69074" spans="7:7">
      <c r="G69074" s="162" t="s">
        <v>69319</v>
      </c>
    </row>
    <row r="69075" spans="7:7">
      <c r="G69075" s="162" t="s">
        <v>69320</v>
      </c>
    </row>
    <row r="69076" spans="7:7">
      <c r="G69076" s="162" t="s">
        <v>69321</v>
      </c>
    </row>
    <row r="69077" spans="7:7">
      <c r="G69077" s="162" t="s">
        <v>69322</v>
      </c>
    </row>
    <row r="69078" spans="7:7">
      <c r="G69078" s="162" t="s">
        <v>69323</v>
      </c>
    </row>
    <row r="69079" spans="7:7">
      <c r="G69079" s="162" t="s">
        <v>69324</v>
      </c>
    </row>
    <row r="69080" spans="7:7">
      <c r="G69080" s="162" t="s">
        <v>69325</v>
      </c>
    </row>
    <row r="69081" spans="7:7">
      <c r="G69081" s="162" t="s">
        <v>69326</v>
      </c>
    </row>
    <row r="69082" spans="7:7">
      <c r="G69082" s="162" t="s">
        <v>69327</v>
      </c>
    </row>
    <row r="69083" spans="7:7">
      <c r="G69083" s="162" t="s">
        <v>69328</v>
      </c>
    </row>
    <row r="69084" spans="7:7">
      <c r="G69084" s="162" t="s">
        <v>69329</v>
      </c>
    </row>
    <row r="69085" spans="7:7">
      <c r="G69085" s="162" t="s">
        <v>69330</v>
      </c>
    </row>
    <row r="69086" spans="7:7">
      <c r="G69086" s="162" t="s">
        <v>69331</v>
      </c>
    </row>
    <row r="69087" spans="7:7">
      <c r="G69087" s="162" t="s">
        <v>69332</v>
      </c>
    </row>
    <row r="69088" spans="7:7">
      <c r="G69088" s="162" t="s">
        <v>69333</v>
      </c>
    </row>
    <row r="69089" spans="7:7">
      <c r="G69089" s="162" t="s">
        <v>69334</v>
      </c>
    </row>
    <row r="69090" spans="7:7">
      <c r="G69090" s="162" t="s">
        <v>69335</v>
      </c>
    </row>
    <row r="69091" spans="7:7">
      <c r="G69091" s="162" t="s">
        <v>69336</v>
      </c>
    </row>
    <row r="69092" spans="7:7">
      <c r="G69092" s="162" t="s">
        <v>69337</v>
      </c>
    </row>
    <row r="69093" spans="7:7">
      <c r="G69093" s="162" t="s">
        <v>69338</v>
      </c>
    </row>
    <row r="69094" spans="7:7">
      <c r="G69094" s="162" t="s">
        <v>69339</v>
      </c>
    </row>
    <row r="69095" spans="7:7">
      <c r="G69095" s="162" t="s">
        <v>69340</v>
      </c>
    </row>
    <row r="69096" spans="7:7">
      <c r="G69096" s="162" t="s">
        <v>69341</v>
      </c>
    </row>
    <row r="69097" spans="7:7">
      <c r="G69097" s="162" t="s">
        <v>69342</v>
      </c>
    </row>
    <row r="69098" spans="7:7">
      <c r="G69098" s="162" t="s">
        <v>69343</v>
      </c>
    </row>
    <row r="69099" spans="7:7">
      <c r="G69099" s="162" t="s">
        <v>69344</v>
      </c>
    </row>
    <row r="69100" spans="7:7">
      <c r="G69100" s="162" t="s">
        <v>69345</v>
      </c>
    </row>
    <row r="69101" spans="7:7">
      <c r="G69101" s="162" t="s">
        <v>69346</v>
      </c>
    </row>
    <row r="69102" spans="7:7">
      <c r="G69102" s="162" t="s">
        <v>69347</v>
      </c>
    </row>
    <row r="69103" spans="7:7">
      <c r="G69103" s="162" t="s">
        <v>69348</v>
      </c>
    </row>
    <row r="69104" spans="7:7">
      <c r="G69104" s="162" t="s">
        <v>69349</v>
      </c>
    </row>
    <row r="69105" spans="7:7">
      <c r="G69105" s="162" t="s">
        <v>69350</v>
      </c>
    </row>
    <row r="69106" spans="7:7">
      <c r="G69106" s="162" t="s">
        <v>69351</v>
      </c>
    </row>
    <row r="69107" spans="7:7">
      <c r="G69107" s="162" t="s">
        <v>69352</v>
      </c>
    </row>
    <row r="69108" spans="7:7">
      <c r="G69108" s="162" t="s">
        <v>69353</v>
      </c>
    </row>
    <row r="69109" spans="7:7">
      <c r="G69109" s="162" t="s">
        <v>69354</v>
      </c>
    </row>
    <row r="69110" spans="7:7">
      <c r="G69110" s="162" t="s">
        <v>69355</v>
      </c>
    </row>
    <row r="69111" spans="7:7">
      <c r="G69111" s="162" t="s">
        <v>69356</v>
      </c>
    </row>
    <row r="69112" spans="7:7">
      <c r="G69112" s="162" t="s">
        <v>69357</v>
      </c>
    </row>
    <row r="69113" spans="7:7">
      <c r="G69113" s="162" t="s">
        <v>69358</v>
      </c>
    </row>
    <row r="69114" spans="7:7">
      <c r="G69114" s="162" t="s">
        <v>69359</v>
      </c>
    </row>
    <row r="69115" spans="7:7">
      <c r="G69115" s="162" t="s">
        <v>69360</v>
      </c>
    </row>
    <row r="69116" spans="7:7">
      <c r="G69116" s="162" t="s">
        <v>69361</v>
      </c>
    </row>
    <row r="69117" spans="7:7">
      <c r="G69117" s="162" t="s">
        <v>69362</v>
      </c>
    </row>
    <row r="69118" spans="7:7">
      <c r="G69118" s="162" t="s">
        <v>69363</v>
      </c>
    </row>
    <row r="69119" spans="7:7">
      <c r="G69119" s="162" t="s">
        <v>69364</v>
      </c>
    </row>
    <row r="69120" spans="7:7">
      <c r="G69120" s="162" t="s">
        <v>69365</v>
      </c>
    </row>
    <row r="69121" spans="7:7">
      <c r="G69121" s="162" t="s">
        <v>69366</v>
      </c>
    </row>
    <row r="69122" spans="7:7">
      <c r="G69122" s="162" t="s">
        <v>69367</v>
      </c>
    </row>
    <row r="69123" spans="7:7">
      <c r="G69123" s="162" t="s">
        <v>69368</v>
      </c>
    </row>
    <row r="69124" spans="7:7">
      <c r="G69124" s="162" t="s">
        <v>69369</v>
      </c>
    </row>
    <row r="69125" spans="7:7">
      <c r="G69125" s="162" t="s">
        <v>69370</v>
      </c>
    </row>
    <row r="69126" spans="7:7">
      <c r="G69126" s="162" t="s">
        <v>69371</v>
      </c>
    </row>
    <row r="69127" spans="7:7">
      <c r="G69127" s="162" t="s">
        <v>69372</v>
      </c>
    </row>
    <row r="69128" spans="7:7">
      <c r="G69128" s="162" t="s">
        <v>69373</v>
      </c>
    </row>
    <row r="69129" spans="7:7">
      <c r="G69129" s="162" t="s">
        <v>69374</v>
      </c>
    </row>
    <row r="69130" spans="7:7">
      <c r="G69130" s="162" t="s">
        <v>69375</v>
      </c>
    </row>
    <row r="69131" spans="7:7">
      <c r="G69131" s="162" t="s">
        <v>69376</v>
      </c>
    </row>
    <row r="69132" spans="7:7">
      <c r="G69132" s="162" t="s">
        <v>69377</v>
      </c>
    </row>
    <row r="69133" spans="7:7">
      <c r="G69133" s="162" t="s">
        <v>69378</v>
      </c>
    </row>
    <row r="69134" spans="7:7">
      <c r="G69134" s="162" t="s">
        <v>69379</v>
      </c>
    </row>
    <row r="69135" spans="7:7">
      <c r="G69135" s="162" t="s">
        <v>69380</v>
      </c>
    </row>
    <row r="69136" spans="7:7">
      <c r="G69136" s="162" t="s">
        <v>69381</v>
      </c>
    </row>
    <row r="69137" spans="7:7">
      <c r="G69137" s="162" t="s">
        <v>69382</v>
      </c>
    </row>
    <row r="69138" spans="7:7">
      <c r="G69138" s="162" t="s">
        <v>69383</v>
      </c>
    </row>
    <row r="69139" spans="7:7">
      <c r="G69139" s="162" t="s">
        <v>69384</v>
      </c>
    </row>
    <row r="69140" spans="7:7">
      <c r="G69140" s="162" t="s">
        <v>69385</v>
      </c>
    </row>
    <row r="69141" spans="7:7">
      <c r="G69141" s="162" t="s">
        <v>69386</v>
      </c>
    </row>
    <row r="69142" spans="7:7">
      <c r="G69142" s="162" t="s">
        <v>69387</v>
      </c>
    </row>
    <row r="69143" spans="7:7">
      <c r="G69143" s="162" t="s">
        <v>69388</v>
      </c>
    </row>
    <row r="69144" spans="7:7">
      <c r="G69144" s="162" t="s">
        <v>69389</v>
      </c>
    </row>
    <row r="69145" spans="7:7">
      <c r="G69145" s="162" t="s">
        <v>69390</v>
      </c>
    </row>
    <row r="69146" spans="7:7">
      <c r="G69146" s="162" t="s">
        <v>69391</v>
      </c>
    </row>
    <row r="69147" spans="7:7">
      <c r="G69147" s="162" t="s">
        <v>69392</v>
      </c>
    </row>
    <row r="69148" spans="7:7">
      <c r="G69148" s="162" t="s">
        <v>69393</v>
      </c>
    </row>
    <row r="69149" spans="7:7">
      <c r="G69149" s="162" t="s">
        <v>69394</v>
      </c>
    </row>
    <row r="69150" spans="7:7">
      <c r="G69150" s="162" t="s">
        <v>69395</v>
      </c>
    </row>
    <row r="69151" spans="7:7">
      <c r="G69151" s="162" t="s">
        <v>69396</v>
      </c>
    </row>
    <row r="69152" spans="7:7">
      <c r="G69152" s="162" t="s">
        <v>69397</v>
      </c>
    </row>
    <row r="69153" spans="7:7">
      <c r="G69153" s="162" t="s">
        <v>69398</v>
      </c>
    </row>
    <row r="69154" spans="7:7">
      <c r="G69154" s="162" t="s">
        <v>69399</v>
      </c>
    </row>
    <row r="69155" spans="7:7">
      <c r="G69155" s="162" t="s">
        <v>69400</v>
      </c>
    </row>
    <row r="69156" spans="7:7">
      <c r="G69156" s="162" t="s">
        <v>69401</v>
      </c>
    </row>
    <row r="69157" spans="7:7">
      <c r="G69157" s="162" t="s">
        <v>69402</v>
      </c>
    </row>
    <row r="69158" spans="7:7">
      <c r="G69158" s="162" t="s">
        <v>69403</v>
      </c>
    </row>
    <row r="69159" spans="7:7">
      <c r="G69159" s="162" t="s">
        <v>69404</v>
      </c>
    </row>
    <row r="69160" spans="7:7">
      <c r="G69160" s="162" t="s">
        <v>69405</v>
      </c>
    </row>
    <row r="69161" spans="7:7">
      <c r="G69161" s="162" t="s">
        <v>69406</v>
      </c>
    </row>
    <row r="69162" spans="7:7">
      <c r="G69162" s="162" t="s">
        <v>69407</v>
      </c>
    </row>
    <row r="69163" spans="7:7">
      <c r="G69163" s="162" t="s">
        <v>69408</v>
      </c>
    </row>
    <row r="69164" spans="7:7">
      <c r="G69164" s="162" t="s">
        <v>69409</v>
      </c>
    </row>
    <row r="69165" spans="7:7">
      <c r="G69165" s="162" t="s">
        <v>69410</v>
      </c>
    </row>
    <row r="69166" spans="7:7">
      <c r="G69166" s="162" t="s">
        <v>69411</v>
      </c>
    </row>
    <row r="69167" spans="7:7">
      <c r="G69167" s="162" t="s">
        <v>69412</v>
      </c>
    </row>
    <row r="69168" spans="7:7">
      <c r="G69168" s="162" t="s">
        <v>69413</v>
      </c>
    </row>
    <row r="69169" spans="7:7">
      <c r="G69169" s="162" t="s">
        <v>69414</v>
      </c>
    </row>
    <row r="69170" spans="7:7">
      <c r="G69170" s="162" t="s">
        <v>69415</v>
      </c>
    </row>
    <row r="69171" spans="7:7">
      <c r="G69171" s="162" t="s">
        <v>69416</v>
      </c>
    </row>
    <row r="69172" spans="7:7">
      <c r="G69172" s="162" t="s">
        <v>69417</v>
      </c>
    </row>
    <row r="69173" spans="7:7">
      <c r="G69173" s="162" t="s">
        <v>69418</v>
      </c>
    </row>
    <row r="69174" spans="7:7">
      <c r="G69174" s="162" t="s">
        <v>69419</v>
      </c>
    </row>
    <row r="69175" spans="7:7">
      <c r="G69175" s="162" t="s">
        <v>69420</v>
      </c>
    </row>
    <row r="69176" spans="7:7">
      <c r="G69176" s="162" t="s">
        <v>69421</v>
      </c>
    </row>
    <row r="69177" spans="7:7">
      <c r="G69177" s="162" t="s">
        <v>69422</v>
      </c>
    </row>
    <row r="69178" spans="7:7">
      <c r="G69178" s="162" t="s">
        <v>69423</v>
      </c>
    </row>
    <row r="69179" spans="7:7">
      <c r="G69179" s="162" t="s">
        <v>69424</v>
      </c>
    </row>
    <row r="69180" spans="7:7">
      <c r="G69180" s="162" t="s">
        <v>69425</v>
      </c>
    </row>
    <row r="69181" spans="7:7">
      <c r="G69181" s="162" t="s">
        <v>69426</v>
      </c>
    </row>
    <row r="69182" spans="7:7">
      <c r="G69182" s="162" t="s">
        <v>69427</v>
      </c>
    </row>
    <row r="69183" spans="7:7">
      <c r="G69183" s="162" t="s">
        <v>69428</v>
      </c>
    </row>
    <row r="69184" spans="7:7">
      <c r="G69184" s="162" t="s">
        <v>69429</v>
      </c>
    </row>
    <row r="69185" spans="7:7">
      <c r="G69185" s="162" t="s">
        <v>69430</v>
      </c>
    </row>
    <row r="69186" spans="7:7">
      <c r="G69186" s="162" t="s">
        <v>69431</v>
      </c>
    </row>
    <row r="69187" spans="7:7">
      <c r="G69187" s="162" t="s">
        <v>69432</v>
      </c>
    </row>
    <row r="69188" spans="7:7">
      <c r="G69188" s="162" t="s">
        <v>69433</v>
      </c>
    </row>
    <row r="69189" spans="7:7">
      <c r="G69189" s="162" t="s">
        <v>69434</v>
      </c>
    </row>
    <row r="69190" spans="7:7">
      <c r="G69190" s="162" t="s">
        <v>69435</v>
      </c>
    </row>
    <row r="69191" spans="7:7">
      <c r="G69191" s="162" t="s">
        <v>69436</v>
      </c>
    </row>
    <row r="69192" spans="7:7">
      <c r="G69192" s="162" t="s">
        <v>69437</v>
      </c>
    </row>
    <row r="69193" spans="7:7">
      <c r="G69193" s="162" t="s">
        <v>69438</v>
      </c>
    </row>
    <row r="69194" spans="7:7">
      <c r="G69194" s="162" t="s">
        <v>69439</v>
      </c>
    </row>
    <row r="69195" spans="7:7">
      <c r="G69195" s="162" t="s">
        <v>69440</v>
      </c>
    </row>
    <row r="69196" spans="7:7">
      <c r="G69196" s="162" t="s">
        <v>69441</v>
      </c>
    </row>
    <row r="69197" spans="7:7">
      <c r="G69197" s="162" t="s">
        <v>69442</v>
      </c>
    </row>
    <row r="69198" spans="7:7">
      <c r="G69198" s="162" t="s">
        <v>69443</v>
      </c>
    </row>
    <row r="69199" spans="7:7">
      <c r="G69199" s="162" t="s">
        <v>69444</v>
      </c>
    </row>
    <row r="69200" spans="7:7">
      <c r="G69200" s="162" t="s">
        <v>69445</v>
      </c>
    </row>
    <row r="69201" spans="7:7">
      <c r="G69201" s="162" t="s">
        <v>69446</v>
      </c>
    </row>
    <row r="69202" spans="7:7">
      <c r="G69202" s="162" t="s">
        <v>69447</v>
      </c>
    </row>
    <row r="69203" spans="7:7">
      <c r="G69203" s="162" t="s">
        <v>69448</v>
      </c>
    </row>
    <row r="69204" spans="7:7">
      <c r="G69204" s="162" t="s">
        <v>69449</v>
      </c>
    </row>
    <row r="69205" spans="7:7">
      <c r="G69205" s="162" t="s">
        <v>69450</v>
      </c>
    </row>
    <row r="69206" spans="7:7">
      <c r="G69206" s="162" t="s">
        <v>69451</v>
      </c>
    </row>
    <row r="69207" spans="7:7">
      <c r="G69207" s="162" t="s">
        <v>69452</v>
      </c>
    </row>
    <row r="69208" spans="7:7">
      <c r="G69208" s="162" t="s">
        <v>69453</v>
      </c>
    </row>
    <row r="69209" spans="7:7">
      <c r="G69209" s="162" t="s">
        <v>69454</v>
      </c>
    </row>
    <row r="69210" spans="7:7">
      <c r="G69210" s="162" t="s">
        <v>69455</v>
      </c>
    </row>
    <row r="69211" spans="7:7">
      <c r="G69211" s="162" t="s">
        <v>69456</v>
      </c>
    </row>
    <row r="69212" spans="7:7">
      <c r="G69212" s="162" t="s">
        <v>69457</v>
      </c>
    </row>
    <row r="69213" spans="7:7">
      <c r="G69213" s="162" t="s">
        <v>69458</v>
      </c>
    </row>
    <row r="69214" spans="7:7">
      <c r="G69214" s="162" t="s">
        <v>69459</v>
      </c>
    </row>
    <row r="69215" spans="7:7">
      <c r="G69215" s="162" t="s">
        <v>69460</v>
      </c>
    </row>
    <row r="69216" spans="7:7">
      <c r="G69216" s="162" t="s">
        <v>69461</v>
      </c>
    </row>
    <row r="69217" spans="7:7">
      <c r="G69217" s="162" t="s">
        <v>69462</v>
      </c>
    </row>
    <row r="69218" spans="7:7">
      <c r="G69218" s="162" t="s">
        <v>69463</v>
      </c>
    </row>
    <row r="69219" spans="7:7">
      <c r="G69219" s="162" t="s">
        <v>69464</v>
      </c>
    </row>
    <row r="69220" spans="7:7">
      <c r="G69220" s="162" t="s">
        <v>69465</v>
      </c>
    </row>
    <row r="69221" spans="7:7">
      <c r="G69221" s="162" t="s">
        <v>69466</v>
      </c>
    </row>
    <row r="69222" spans="7:7">
      <c r="G69222" s="162" t="s">
        <v>69467</v>
      </c>
    </row>
    <row r="69223" spans="7:7">
      <c r="G69223" s="162" t="s">
        <v>69468</v>
      </c>
    </row>
    <row r="69224" spans="7:7">
      <c r="G69224" s="162" t="s">
        <v>69469</v>
      </c>
    </row>
    <row r="69225" spans="7:7">
      <c r="G69225" s="162" t="s">
        <v>69470</v>
      </c>
    </row>
    <row r="69226" spans="7:7">
      <c r="G69226" s="162" t="s">
        <v>69471</v>
      </c>
    </row>
    <row r="69227" spans="7:7">
      <c r="G69227" s="162" t="s">
        <v>69472</v>
      </c>
    </row>
    <row r="69228" spans="7:7">
      <c r="G69228" s="162" t="s">
        <v>69473</v>
      </c>
    </row>
    <row r="69229" spans="7:7">
      <c r="G69229" s="162" t="s">
        <v>69474</v>
      </c>
    </row>
    <row r="69230" spans="7:7">
      <c r="G69230" s="162" t="s">
        <v>69475</v>
      </c>
    </row>
    <row r="69231" spans="7:7">
      <c r="G69231" s="162" t="s">
        <v>69476</v>
      </c>
    </row>
    <row r="69232" spans="7:7">
      <c r="G69232" s="162" t="s">
        <v>69477</v>
      </c>
    </row>
    <row r="69233" spans="7:7">
      <c r="G69233" s="162" t="s">
        <v>69478</v>
      </c>
    </row>
    <row r="69234" spans="7:7">
      <c r="G69234" s="162" t="s">
        <v>69479</v>
      </c>
    </row>
    <row r="69235" spans="7:7">
      <c r="G69235" s="162" t="s">
        <v>69480</v>
      </c>
    </row>
    <row r="69236" spans="7:7">
      <c r="G69236" s="162" t="s">
        <v>69481</v>
      </c>
    </row>
    <row r="69237" spans="7:7">
      <c r="G69237" s="162" t="s">
        <v>69482</v>
      </c>
    </row>
    <row r="69238" spans="7:7">
      <c r="G69238" s="162" t="s">
        <v>69483</v>
      </c>
    </row>
    <row r="69239" spans="7:7">
      <c r="G69239" s="162" t="s">
        <v>69484</v>
      </c>
    </row>
    <row r="69240" spans="7:7">
      <c r="G69240" s="162" t="s">
        <v>69485</v>
      </c>
    </row>
    <row r="69241" spans="7:7">
      <c r="G69241" s="162" t="s">
        <v>69486</v>
      </c>
    </row>
    <row r="69242" spans="7:7">
      <c r="G69242" s="162" t="s">
        <v>69487</v>
      </c>
    </row>
    <row r="69243" spans="7:7">
      <c r="G69243" s="162" t="s">
        <v>69488</v>
      </c>
    </row>
    <row r="69244" spans="7:7">
      <c r="G69244" s="162" t="s">
        <v>69489</v>
      </c>
    </row>
    <row r="69245" spans="7:7">
      <c r="G69245" s="162" t="s">
        <v>69490</v>
      </c>
    </row>
    <row r="69246" spans="7:7">
      <c r="G69246" s="162" t="s">
        <v>69491</v>
      </c>
    </row>
    <row r="69247" spans="7:7">
      <c r="G69247" s="162" t="s">
        <v>69492</v>
      </c>
    </row>
    <row r="69248" spans="7:7">
      <c r="G69248" s="162" t="s">
        <v>69493</v>
      </c>
    </row>
    <row r="69249" spans="7:7">
      <c r="G69249" s="162" t="s">
        <v>69494</v>
      </c>
    </row>
    <row r="69250" spans="7:7">
      <c r="G69250" s="162" t="s">
        <v>69495</v>
      </c>
    </row>
    <row r="69251" spans="7:7">
      <c r="G69251" s="162" t="s">
        <v>69496</v>
      </c>
    </row>
    <row r="69252" spans="7:7">
      <c r="G69252" s="162" t="s">
        <v>69497</v>
      </c>
    </row>
    <row r="69253" spans="7:7">
      <c r="G69253" s="162" t="s">
        <v>69498</v>
      </c>
    </row>
    <row r="69254" spans="7:7">
      <c r="G69254" s="162" t="s">
        <v>69499</v>
      </c>
    </row>
    <row r="69255" spans="7:7">
      <c r="G69255" s="162" t="s">
        <v>69500</v>
      </c>
    </row>
    <row r="69256" spans="7:7">
      <c r="G69256" s="162" t="s">
        <v>69501</v>
      </c>
    </row>
    <row r="69257" spans="7:7">
      <c r="G69257" s="162" t="s">
        <v>69502</v>
      </c>
    </row>
    <row r="69258" spans="7:7">
      <c r="G69258" s="162" t="s">
        <v>69503</v>
      </c>
    </row>
    <row r="69259" spans="7:7">
      <c r="G69259" s="162" t="s">
        <v>69504</v>
      </c>
    </row>
    <row r="69260" spans="7:7">
      <c r="G69260" s="162" t="s">
        <v>69505</v>
      </c>
    </row>
    <row r="69261" spans="7:7">
      <c r="G69261" s="162" t="s">
        <v>69506</v>
      </c>
    </row>
    <row r="69262" spans="7:7">
      <c r="G69262" s="162" t="s">
        <v>69507</v>
      </c>
    </row>
    <row r="69263" spans="7:7">
      <c r="G69263" s="162" t="s">
        <v>69508</v>
      </c>
    </row>
    <row r="69264" spans="7:7">
      <c r="G69264" s="162" t="s">
        <v>69509</v>
      </c>
    </row>
    <row r="69265" spans="7:7">
      <c r="G69265" s="162" t="s">
        <v>69510</v>
      </c>
    </row>
    <row r="69266" spans="7:7">
      <c r="G69266" s="162" t="s">
        <v>69511</v>
      </c>
    </row>
    <row r="69267" spans="7:7">
      <c r="G69267" s="162" t="s">
        <v>69512</v>
      </c>
    </row>
    <row r="69268" spans="7:7">
      <c r="G69268" s="162" t="s">
        <v>69513</v>
      </c>
    </row>
    <row r="69269" spans="7:7">
      <c r="G69269" s="162" t="s">
        <v>69514</v>
      </c>
    </row>
    <row r="69270" spans="7:7">
      <c r="G69270" s="162" t="s">
        <v>69515</v>
      </c>
    </row>
    <row r="69271" spans="7:7">
      <c r="G69271" s="162" t="s">
        <v>69516</v>
      </c>
    </row>
    <row r="69272" spans="7:7">
      <c r="G69272" s="162" t="s">
        <v>69517</v>
      </c>
    </row>
    <row r="69273" spans="7:7">
      <c r="G69273" s="162" t="s">
        <v>69518</v>
      </c>
    </row>
    <row r="69274" spans="7:7">
      <c r="G69274" s="162" t="s">
        <v>69519</v>
      </c>
    </row>
    <row r="69275" spans="7:7">
      <c r="G69275" s="162" t="s">
        <v>69520</v>
      </c>
    </row>
    <row r="69276" spans="7:7">
      <c r="G69276" s="162" t="s">
        <v>69521</v>
      </c>
    </row>
    <row r="69277" spans="7:7">
      <c r="G69277" s="162" t="s">
        <v>69522</v>
      </c>
    </row>
    <row r="69278" spans="7:7">
      <c r="G69278" s="162" t="s">
        <v>69523</v>
      </c>
    </row>
    <row r="69279" spans="7:7">
      <c r="G69279" s="162" t="s">
        <v>69524</v>
      </c>
    </row>
    <row r="69280" spans="7:7">
      <c r="G69280" s="162" t="s">
        <v>69525</v>
      </c>
    </row>
    <row r="69281" spans="7:7">
      <c r="G69281" s="162" t="s">
        <v>69526</v>
      </c>
    </row>
    <row r="69282" spans="7:7">
      <c r="G69282" s="162" t="s">
        <v>69527</v>
      </c>
    </row>
    <row r="69283" spans="7:7">
      <c r="G69283" s="162" t="s">
        <v>69528</v>
      </c>
    </row>
    <row r="69284" spans="7:7">
      <c r="G69284" s="162" t="s">
        <v>69529</v>
      </c>
    </row>
    <row r="69285" spans="7:7">
      <c r="G69285" s="162" t="s">
        <v>69530</v>
      </c>
    </row>
    <row r="69286" spans="7:7">
      <c r="G69286" s="162" t="s">
        <v>69531</v>
      </c>
    </row>
    <row r="69287" spans="7:7">
      <c r="G69287" s="162" t="s">
        <v>69532</v>
      </c>
    </row>
    <row r="69288" spans="7:7">
      <c r="G69288" s="162" t="s">
        <v>69533</v>
      </c>
    </row>
    <row r="69289" spans="7:7">
      <c r="G69289" s="162" t="s">
        <v>69534</v>
      </c>
    </row>
    <row r="69290" spans="7:7">
      <c r="G69290" s="162" t="s">
        <v>69535</v>
      </c>
    </row>
    <row r="69291" spans="7:7">
      <c r="G69291" s="162" t="s">
        <v>69536</v>
      </c>
    </row>
    <row r="69292" spans="7:7">
      <c r="G69292" s="162" t="s">
        <v>69537</v>
      </c>
    </row>
    <row r="69293" spans="7:7">
      <c r="G69293" s="162" t="s">
        <v>69538</v>
      </c>
    </row>
    <row r="69294" spans="7:7">
      <c r="G69294" s="162" t="s">
        <v>69539</v>
      </c>
    </row>
    <row r="69295" spans="7:7">
      <c r="G69295" s="162" t="s">
        <v>69540</v>
      </c>
    </row>
    <row r="69296" spans="7:7">
      <c r="G69296" s="162" t="s">
        <v>69541</v>
      </c>
    </row>
    <row r="69297" spans="7:7">
      <c r="G69297" s="162" t="s">
        <v>69542</v>
      </c>
    </row>
    <row r="69298" spans="7:7">
      <c r="G69298" s="162" t="s">
        <v>69543</v>
      </c>
    </row>
    <row r="69299" spans="7:7">
      <c r="G69299" s="162" t="s">
        <v>69544</v>
      </c>
    </row>
    <row r="69300" spans="7:7">
      <c r="G69300" s="162" t="s">
        <v>69545</v>
      </c>
    </row>
    <row r="69301" spans="7:7">
      <c r="G69301" s="162" t="s">
        <v>69546</v>
      </c>
    </row>
    <row r="69302" spans="7:7">
      <c r="G69302" s="162" t="s">
        <v>69547</v>
      </c>
    </row>
    <row r="69303" spans="7:7">
      <c r="G69303" s="162" t="s">
        <v>69548</v>
      </c>
    </row>
    <row r="69304" spans="7:7">
      <c r="G69304" s="162" t="s">
        <v>69549</v>
      </c>
    </row>
    <row r="69305" spans="7:7">
      <c r="G69305" s="162" t="s">
        <v>69550</v>
      </c>
    </row>
    <row r="69306" spans="7:7">
      <c r="G69306" s="162" t="s">
        <v>69551</v>
      </c>
    </row>
    <row r="69307" spans="7:7">
      <c r="G69307" s="162" t="s">
        <v>69552</v>
      </c>
    </row>
    <row r="69308" spans="7:7">
      <c r="G69308" s="162" t="s">
        <v>69553</v>
      </c>
    </row>
    <row r="69309" spans="7:7">
      <c r="G69309" s="162" t="s">
        <v>69554</v>
      </c>
    </row>
    <row r="69310" spans="7:7">
      <c r="G69310" s="162" t="s">
        <v>69555</v>
      </c>
    </row>
    <row r="69311" spans="7:7">
      <c r="G69311" s="162" t="s">
        <v>69556</v>
      </c>
    </row>
    <row r="69312" spans="7:7">
      <c r="G69312" s="162" t="s">
        <v>69557</v>
      </c>
    </row>
    <row r="69313" spans="7:7">
      <c r="G69313" s="162" t="s">
        <v>69558</v>
      </c>
    </row>
    <row r="69314" spans="7:7">
      <c r="G69314" s="162" t="s">
        <v>69559</v>
      </c>
    </row>
    <row r="69315" spans="7:7">
      <c r="G69315" s="162" t="s">
        <v>69560</v>
      </c>
    </row>
    <row r="69316" spans="7:7">
      <c r="G69316" s="162" t="s">
        <v>69561</v>
      </c>
    </row>
    <row r="69317" spans="7:7">
      <c r="G69317" s="162" t="s">
        <v>69562</v>
      </c>
    </row>
    <row r="69318" spans="7:7">
      <c r="G69318" s="162" t="s">
        <v>69563</v>
      </c>
    </row>
    <row r="69319" spans="7:7">
      <c r="G69319" s="162" t="s">
        <v>69564</v>
      </c>
    </row>
    <row r="69320" spans="7:7">
      <c r="G69320" s="162" t="s">
        <v>69565</v>
      </c>
    </row>
    <row r="69321" spans="7:7">
      <c r="G69321" s="162" t="s">
        <v>69566</v>
      </c>
    </row>
    <row r="69322" spans="7:7">
      <c r="G69322" s="162" t="s">
        <v>69567</v>
      </c>
    </row>
    <row r="69323" spans="7:7">
      <c r="G69323" s="162" t="s">
        <v>69568</v>
      </c>
    </row>
    <row r="69324" spans="7:7">
      <c r="G69324" s="162" t="s">
        <v>69569</v>
      </c>
    </row>
    <row r="69325" spans="7:7">
      <c r="G69325" s="162" t="s">
        <v>69570</v>
      </c>
    </row>
    <row r="69326" spans="7:7">
      <c r="G69326" s="162" t="s">
        <v>69571</v>
      </c>
    </row>
    <row r="69327" spans="7:7">
      <c r="G69327" s="162" t="s">
        <v>69572</v>
      </c>
    </row>
    <row r="69328" spans="7:7">
      <c r="G69328" s="162" t="s">
        <v>69573</v>
      </c>
    </row>
    <row r="69329" spans="7:7">
      <c r="G69329" s="162" t="s">
        <v>69574</v>
      </c>
    </row>
    <row r="69330" spans="7:7">
      <c r="G69330" s="162" t="s">
        <v>69575</v>
      </c>
    </row>
    <row r="69331" spans="7:7">
      <c r="G69331" s="162" t="s">
        <v>69576</v>
      </c>
    </row>
    <row r="69332" spans="7:7">
      <c r="G69332" s="162" t="s">
        <v>69577</v>
      </c>
    </row>
    <row r="69333" spans="7:7">
      <c r="G69333" s="162" t="s">
        <v>69578</v>
      </c>
    </row>
    <row r="69334" spans="7:7">
      <c r="G69334" s="162" t="s">
        <v>69579</v>
      </c>
    </row>
    <row r="69335" spans="7:7">
      <c r="G69335" s="162" t="s">
        <v>69580</v>
      </c>
    </row>
    <row r="69336" spans="7:7">
      <c r="G69336" s="162" t="s">
        <v>69581</v>
      </c>
    </row>
    <row r="69337" spans="7:7">
      <c r="G69337" s="162" t="s">
        <v>69582</v>
      </c>
    </row>
    <row r="69338" spans="7:7">
      <c r="G69338" s="162" t="s">
        <v>69583</v>
      </c>
    </row>
    <row r="69339" spans="7:7">
      <c r="G69339" s="162" t="s">
        <v>69584</v>
      </c>
    </row>
    <row r="69340" spans="7:7">
      <c r="G69340" s="162" t="s">
        <v>69585</v>
      </c>
    </row>
    <row r="69341" spans="7:7">
      <c r="G69341" s="162" t="s">
        <v>69586</v>
      </c>
    </row>
    <row r="69342" spans="7:7">
      <c r="G69342" s="162" t="s">
        <v>69587</v>
      </c>
    </row>
    <row r="69343" spans="7:7">
      <c r="G69343" s="162" t="s">
        <v>69588</v>
      </c>
    </row>
    <row r="69344" spans="7:7">
      <c r="G69344" s="162" t="s">
        <v>69589</v>
      </c>
    </row>
    <row r="69345" spans="7:7">
      <c r="G69345" s="162" t="s">
        <v>69590</v>
      </c>
    </row>
    <row r="69346" spans="7:7">
      <c r="G69346" s="162" t="s">
        <v>69591</v>
      </c>
    </row>
    <row r="69347" spans="7:7">
      <c r="G69347" s="162" t="s">
        <v>69592</v>
      </c>
    </row>
    <row r="69348" spans="7:7">
      <c r="G69348" s="162" t="s">
        <v>69593</v>
      </c>
    </row>
    <row r="69349" spans="7:7">
      <c r="G69349" s="162" t="s">
        <v>69594</v>
      </c>
    </row>
    <row r="69350" spans="7:7">
      <c r="G69350" s="162" t="s">
        <v>69595</v>
      </c>
    </row>
    <row r="69351" spans="7:7">
      <c r="G69351" s="162" t="s">
        <v>69596</v>
      </c>
    </row>
    <row r="69352" spans="7:7">
      <c r="G69352" s="162" t="s">
        <v>69597</v>
      </c>
    </row>
    <row r="69353" spans="7:7">
      <c r="G69353" s="162" t="s">
        <v>69598</v>
      </c>
    </row>
    <row r="69354" spans="7:7">
      <c r="G69354" s="162" t="s">
        <v>69599</v>
      </c>
    </row>
    <row r="69355" spans="7:7">
      <c r="G69355" s="162" t="s">
        <v>69600</v>
      </c>
    </row>
    <row r="69356" spans="7:7">
      <c r="G69356" s="162" t="s">
        <v>69601</v>
      </c>
    </row>
    <row r="69357" spans="7:7">
      <c r="G69357" s="162" t="s">
        <v>69602</v>
      </c>
    </row>
    <row r="69358" spans="7:7">
      <c r="G69358" s="162" t="s">
        <v>69603</v>
      </c>
    </row>
    <row r="69359" spans="7:7">
      <c r="G69359" s="162" t="s">
        <v>69604</v>
      </c>
    </row>
    <row r="69360" spans="7:7">
      <c r="G69360" s="162" t="s">
        <v>69605</v>
      </c>
    </row>
    <row r="69361" spans="7:7">
      <c r="G69361" s="162" t="s">
        <v>69606</v>
      </c>
    </row>
    <row r="69362" spans="7:7">
      <c r="G69362" s="162" t="s">
        <v>69607</v>
      </c>
    </row>
    <row r="69363" spans="7:7">
      <c r="G69363" s="162" t="s">
        <v>69608</v>
      </c>
    </row>
    <row r="69364" spans="7:7">
      <c r="G69364" s="162" t="s">
        <v>69609</v>
      </c>
    </row>
    <row r="69365" spans="7:7">
      <c r="G69365" s="162" t="s">
        <v>69610</v>
      </c>
    </row>
    <row r="69366" spans="7:7">
      <c r="G69366" s="162" t="s">
        <v>69611</v>
      </c>
    </row>
    <row r="69367" spans="7:7">
      <c r="G69367" s="162" t="s">
        <v>69612</v>
      </c>
    </row>
    <row r="69368" spans="7:7">
      <c r="G69368" s="162" t="s">
        <v>69613</v>
      </c>
    </row>
    <row r="69369" spans="7:7">
      <c r="G69369" s="162" t="s">
        <v>69614</v>
      </c>
    </row>
    <row r="69370" spans="7:7">
      <c r="G69370" s="162" t="s">
        <v>69615</v>
      </c>
    </row>
    <row r="69371" spans="7:7">
      <c r="G69371" s="162" t="s">
        <v>69616</v>
      </c>
    </row>
    <row r="69372" spans="7:7">
      <c r="G69372" s="162" t="s">
        <v>69617</v>
      </c>
    </row>
    <row r="69373" spans="7:7">
      <c r="G69373" s="162" t="s">
        <v>69618</v>
      </c>
    </row>
    <row r="69374" spans="7:7">
      <c r="G69374" s="162" t="s">
        <v>69619</v>
      </c>
    </row>
    <row r="69375" spans="7:7">
      <c r="G69375" s="162" t="s">
        <v>69620</v>
      </c>
    </row>
    <row r="69376" spans="7:7">
      <c r="G69376" s="162" t="s">
        <v>69621</v>
      </c>
    </row>
    <row r="69377" spans="7:7">
      <c r="G69377" s="162" t="s">
        <v>69622</v>
      </c>
    </row>
    <row r="69378" spans="7:7">
      <c r="G69378" s="162" t="s">
        <v>69623</v>
      </c>
    </row>
    <row r="69379" spans="7:7">
      <c r="G69379" s="162" t="s">
        <v>69624</v>
      </c>
    </row>
    <row r="69380" spans="7:7">
      <c r="G69380" s="162" t="s">
        <v>69625</v>
      </c>
    </row>
    <row r="69381" spans="7:7">
      <c r="G69381" s="162" t="s">
        <v>69626</v>
      </c>
    </row>
    <row r="69382" spans="7:7">
      <c r="G69382" s="162" t="s">
        <v>69627</v>
      </c>
    </row>
    <row r="69383" spans="7:7">
      <c r="G69383" s="162" t="s">
        <v>69628</v>
      </c>
    </row>
    <row r="69384" spans="7:7">
      <c r="G69384" s="162" t="s">
        <v>69629</v>
      </c>
    </row>
    <row r="69385" spans="7:7">
      <c r="G69385" s="162" t="s">
        <v>69630</v>
      </c>
    </row>
    <row r="69386" spans="7:7">
      <c r="G69386" s="162" t="s">
        <v>69631</v>
      </c>
    </row>
    <row r="69387" spans="7:7">
      <c r="G69387" s="162" t="s">
        <v>69632</v>
      </c>
    </row>
    <row r="69388" spans="7:7">
      <c r="G69388" s="162" t="s">
        <v>69633</v>
      </c>
    </row>
    <row r="69389" spans="7:7">
      <c r="G69389" s="162" t="s">
        <v>69634</v>
      </c>
    </row>
    <row r="69390" spans="7:7">
      <c r="G69390" s="162" t="s">
        <v>69635</v>
      </c>
    </row>
    <row r="69391" spans="7:7">
      <c r="G69391" s="162" t="s">
        <v>69636</v>
      </c>
    </row>
    <row r="69392" spans="7:7">
      <c r="G69392" s="162" t="s">
        <v>69637</v>
      </c>
    </row>
    <row r="69393" spans="7:7">
      <c r="G69393" s="162" t="s">
        <v>69638</v>
      </c>
    </row>
    <row r="69394" spans="7:7">
      <c r="G69394" s="162" t="s">
        <v>69639</v>
      </c>
    </row>
    <row r="69395" spans="7:7">
      <c r="G69395" s="162" t="s">
        <v>69640</v>
      </c>
    </row>
    <row r="69396" spans="7:7">
      <c r="G69396" s="162" t="s">
        <v>69641</v>
      </c>
    </row>
    <row r="69397" spans="7:7">
      <c r="G69397" s="162" t="s">
        <v>69642</v>
      </c>
    </row>
    <row r="69398" spans="7:7">
      <c r="G69398" s="162" t="s">
        <v>69643</v>
      </c>
    </row>
    <row r="69399" spans="7:7">
      <c r="G69399" s="162" t="s">
        <v>69644</v>
      </c>
    </row>
    <row r="69400" spans="7:7">
      <c r="G69400" s="162" t="s">
        <v>69645</v>
      </c>
    </row>
    <row r="69401" spans="7:7">
      <c r="G69401" s="162" t="s">
        <v>69646</v>
      </c>
    </row>
    <row r="69402" spans="7:7">
      <c r="G69402" s="162" t="s">
        <v>69647</v>
      </c>
    </row>
    <row r="69403" spans="7:7">
      <c r="G69403" s="162" t="s">
        <v>69648</v>
      </c>
    </row>
    <row r="69404" spans="7:7">
      <c r="G69404" s="162" t="s">
        <v>69649</v>
      </c>
    </row>
    <row r="69405" spans="7:7">
      <c r="G69405" s="162" t="s">
        <v>69650</v>
      </c>
    </row>
    <row r="69406" spans="7:7">
      <c r="G69406" s="162" t="s">
        <v>69651</v>
      </c>
    </row>
    <row r="69407" spans="7:7">
      <c r="G69407" s="162" t="s">
        <v>69652</v>
      </c>
    </row>
    <row r="69408" spans="7:7">
      <c r="G69408" s="162" t="s">
        <v>69653</v>
      </c>
    </row>
    <row r="69409" spans="7:7">
      <c r="G69409" s="162" t="s">
        <v>69654</v>
      </c>
    </row>
    <row r="69410" spans="7:7">
      <c r="G69410" s="162" t="s">
        <v>69655</v>
      </c>
    </row>
    <row r="69411" spans="7:7">
      <c r="G69411" s="162" t="s">
        <v>69656</v>
      </c>
    </row>
    <row r="69412" spans="7:7">
      <c r="G69412" s="162" t="s">
        <v>69657</v>
      </c>
    </row>
    <row r="69413" spans="7:7">
      <c r="G69413" s="162" t="s">
        <v>69658</v>
      </c>
    </row>
    <row r="69414" spans="7:7">
      <c r="G69414" s="162" t="s">
        <v>69659</v>
      </c>
    </row>
    <row r="69415" spans="7:7">
      <c r="G69415" s="162" t="s">
        <v>69660</v>
      </c>
    </row>
    <row r="69416" spans="7:7">
      <c r="G69416" s="162" t="s">
        <v>69661</v>
      </c>
    </row>
    <row r="69417" spans="7:7">
      <c r="G69417" s="162" t="s">
        <v>69662</v>
      </c>
    </row>
    <row r="69418" spans="7:7">
      <c r="G69418" s="162" t="s">
        <v>69663</v>
      </c>
    </row>
    <row r="69419" spans="7:7">
      <c r="G69419" s="162" t="s">
        <v>69664</v>
      </c>
    </row>
    <row r="69420" spans="7:7">
      <c r="G69420" s="162" t="s">
        <v>69665</v>
      </c>
    </row>
    <row r="69421" spans="7:7">
      <c r="G69421" s="162" t="s">
        <v>69666</v>
      </c>
    </row>
    <row r="69422" spans="7:7">
      <c r="G69422" s="162" t="s">
        <v>69667</v>
      </c>
    </row>
    <row r="69423" spans="7:7">
      <c r="G69423" s="162" t="s">
        <v>69668</v>
      </c>
    </row>
    <row r="69424" spans="7:7">
      <c r="G69424" s="162" t="s">
        <v>69669</v>
      </c>
    </row>
    <row r="69425" spans="7:7">
      <c r="G69425" s="162" t="s">
        <v>69670</v>
      </c>
    </row>
    <row r="69426" spans="7:7">
      <c r="G69426" s="162" t="s">
        <v>69671</v>
      </c>
    </row>
    <row r="69427" spans="7:7">
      <c r="G69427" s="162" t="s">
        <v>69672</v>
      </c>
    </row>
    <row r="69428" spans="7:7">
      <c r="G69428" s="162" t="s">
        <v>69673</v>
      </c>
    </row>
    <row r="69429" spans="7:7">
      <c r="G69429" s="162" t="s">
        <v>69674</v>
      </c>
    </row>
    <row r="69430" spans="7:7">
      <c r="G69430" s="162" t="s">
        <v>69675</v>
      </c>
    </row>
    <row r="69431" spans="7:7">
      <c r="G69431" s="162" t="s">
        <v>69676</v>
      </c>
    </row>
    <row r="69432" spans="7:7">
      <c r="G69432" s="162" t="s">
        <v>69677</v>
      </c>
    </row>
    <row r="69433" spans="7:7">
      <c r="G69433" s="162" t="s">
        <v>69678</v>
      </c>
    </row>
    <row r="69434" spans="7:7">
      <c r="G69434" s="162" t="s">
        <v>69679</v>
      </c>
    </row>
    <row r="69435" spans="7:7">
      <c r="G69435" s="162" t="s">
        <v>69680</v>
      </c>
    </row>
    <row r="69436" spans="7:7">
      <c r="G69436" s="162" t="s">
        <v>69681</v>
      </c>
    </row>
    <row r="69437" spans="7:7">
      <c r="G69437" s="162" t="s">
        <v>69682</v>
      </c>
    </row>
    <row r="69438" spans="7:7">
      <c r="G69438" s="162" t="s">
        <v>69683</v>
      </c>
    </row>
    <row r="69439" spans="7:7">
      <c r="G69439" s="162" t="s">
        <v>69684</v>
      </c>
    </row>
    <row r="69440" spans="7:7">
      <c r="G69440" s="162" t="s">
        <v>69685</v>
      </c>
    </row>
    <row r="69441" spans="7:7">
      <c r="G69441" s="162" t="s">
        <v>69686</v>
      </c>
    </row>
    <row r="69442" spans="7:7">
      <c r="G69442" s="162" t="s">
        <v>69687</v>
      </c>
    </row>
    <row r="69443" spans="7:7">
      <c r="G69443" s="162" t="s">
        <v>69688</v>
      </c>
    </row>
    <row r="69444" spans="7:7">
      <c r="G69444" s="162" t="s">
        <v>69689</v>
      </c>
    </row>
    <row r="69445" spans="7:7">
      <c r="G69445" s="162" t="s">
        <v>69690</v>
      </c>
    </row>
    <row r="69446" spans="7:7">
      <c r="G69446" s="162" t="s">
        <v>69691</v>
      </c>
    </row>
    <row r="69447" spans="7:7">
      <c r="G69447" s="162" t="s">
        <v>69692</v>
      </c>
    </row>
    <row r="69448" spans="7:7">
      <c r="G69448" s="162" t="s">
        <v>69693</v>
      </c>
    </row>
    <row r="69449" spans="7:7">
      <c r="G69449" s="162" t="s">
        <v>69694</v>
      </c>
    </row>
    <row r="69450" spans="7:7">
      <c r="G69450" s="162" t="s">
        <v>69695</v>
      </c>
    </row>
    <row r="69451" spans="7:7">
      <c r="G69451" s="162" t="s">
        <v>69696</v>
      </c>
    </row>
    <row r="69452" spans="7:7">
      <c r="G69452" s="162" t="s">
        <v>69697</v>
      </c>
    </row>
    <row r="69453" spans="7:7">
      <c r="G69453" s="162" t="s">
        <v>69698</v>
      </c>
    </row>
    <row r="69454" spans="7:7">
      <c r="G69454" s="162" t="s">
        <v>69699</v>
      </c>
    </row>
    <row r="69455" spans="7:7">
      <c r="G69455" s="162" t="s">
        <v>69700</v>
      </c>
    </row>
    <row r="69456" spans="7:7">
      <c r="G69456" s="162" t="s">
        <v>69701</v>
      </c>
    </row>
    <row r="69457" spans="7:7">
      <c r="G69457" s="162" t="s">
        <v>69702</v>
      </c>
    </row>
    <row r="69458" spans="7:7">
      <c r="G69458" s="162" t="s">
        <v>69703</v>
      </c>
    </row>
    <row r="69459" spans="7:7">
      <c r="G69459" s="162" t="s">
        <v>69704</v>
      </c>
    </row>
    <row r="69460" spans="7:7">
      <c r="G69460" s="162" t="s">
        <v>69705</v>
      </c>
    </row>
    <row r="69461" spans="7:7">
      <c r="G69461" s="162" t="s">
        <v>69706</v>
      </c>
    </row>
    <row r="69462" spans="7:7">
      <c r="G69462" s="162" t="s">
        <v>69707</v>
      </c>
    </row>
    <row r="69463" spans="7:7">
      <c r="G69463" s="162" t="s">
        <v>69708</v>
      </c>
    </row>
    <row r="69464" spans="7:7">
      <c r="G69464" s="162" t="s">
        <v>69709</v>
      </c>
    </row>
    <row r="69465" spans="7:7">
      <c r="G69465" s="162" t="s">
        <v>69710</v>
      </c>
    </row>
    <row r="69466" spans="7:7">
      <c r="G69466" s="162" t="s">
        <v>69711</v>
      </c>
    </row>
    <row r="69467" spans="7:7">
      <c r="G69467" s="162" t="s">
        <v>69712</v>
      </c>
    </row>
    <row r="69468" spans="7:7">
      <c r="G69468" s="162" t="s">
        <v>69713</v>
      </c>
    </row>
    <row r="69469" spans="7:7">
      <c r="G69469" s="162" t="s">
        <v>69714</v>
      </c>
    </row>
    <row r="69470" spans="7:7">
      <c r="G69470" s="162" t="s">
        <v>69715</v>
      </c>
    </row>
    <row r="69471" spans="7:7">
      <c r="G69471" s="162" t="s">
        <v>69716</v>
      </c>
    </row>
    <row r="69472" spans="7:7">
      <c r="G69472" s="162" t="s">
        <v>69717</v>
      </c>
    </row>
    <row r="69473" spans="7:7">
      <c r="G69473" s="162" t="s">
        <v>69718</v>
      </c>
    </row>
    <row r="69474" spans="7:7">
      <c r="G69474" s="162" t="s">
        <v>69719</v>
      </c>
    </row>
    <row r="69475" spans="7:7">
      <c r="G69475" s="162" t="s">
        <v>69720</v>
      </c>
    </row>
    <row r="69476" spans="7:7">
      <c r="G69476" s="162" t="s">
        <v>69721</v>
      </c>
    </row>
    <row r="69477" spans="7:7">
      <c r="G69477" s="162" t="s">
        <v>69722</v>
      </c>
    </row>
    <row r="69478" spans="7:7">
      <c r="G69478" s="162" t="s">
        <v>69723</v>
      </c>
    </row>
    <row r="69479" spans="7:7">
      <c r="G69479" s="162" t="s">
        <v>69724</v>
      </c>
    </row>
    <row r="69480" spans="7:7">
      <c r="G69480" s="162" t="s">
        <v>69725</v>
      </c>
    </row>
    <row r="69481" spans="7:7">
      <c r="G69481" s="162" t="s">
        <v>69726</v>
      </c>
    </row>
    <row r="69482" spans="7:7">
      <c r="G69482" s="162" t="s">
        <v>69727</v>
      </c>
    </row>
    <row r="69483" spans="7:7">
      <c r="G69483" s="162" t="s">
        <v>69728</v>
      </c>
    </row>
    <row r="69484" spans="7:7">
      <c r="G69484" s="162" t="s">
        <v>69729</v>
      </c>
    </row>
    <row r="69485" spans="7:7">
      <c r="G69485" s="162" t="s">
        <v>69730</v>
      </c>
    </row>
    <row r="69486" spans="7:7">
      <c r="G69486" s="162" t="s">
        <v>69731</v>
      </c>
    </row>
    <row r="69487" spans="7:7">
      <c r="G69487" s="162" t="s">
        <v>69732</v>
      </c>
    </row>
    <row r="69488" spans="7:7">
      <c r="G69488" s="162" t="s">
        <v>69733</v>
      </c>
    </row>
    <row r="69489" spans="7:7">
      <c r="G69489" s="162" t="s">
        <v>69734</v>
      </c>
    </row>
    <row r="69490" spans="7:7">
      <c r="G69490" s="162" t="s">
        <v>69735</v>
      </c>
    </row>
    <row r="69491" spans="7:7">
      <c r="G69491" s="162" t="s">
        <v>69736</v>
      </c>
    </row>
    <row r="69492" spans="7:7">
      <c r="G69492" s="162" t="s">
        <v>69737</v>
      </c>
    </row>
    <row r="69493" spans="7:7">
      <c r="G69493" s="162" t="s">
        <v>69738</v>
      </c>
    </row>
    <row r="69494" spans="7:7">
      <c r="G69494" s="162" t="s">
        <v>69739</v>
      </c>
    </row>
    <row r="69495" spans="7:7">
      <c r="G69495" s="162" t="s">
        <v>69740</v>
      </c>
    </row>
    <row r="69496" spans="7:7">
      <c r="G69496" s="162" t="s">
        <v>69741</v>
      </c>
    </row>
    <row r="69497" spans="7:7">
      <c r="G69497" s="162" t="s">
        <v>69742</v>
      </c>
    </row>
    <row r="69498" spans="7:7">
      <c r="G69498" s="162" t="s">
        <v>69743</v>
      </c>
    </row>
    <row r="69499" spans="7:7">
      <c r="G69499" s="162" t="s">
        <v>69744</v>
      </c>
    </row>
    <row r="69500" spans="7:7">
      <c r="G69500" s="162" t="s">
        <v>69745</v>
      </c>
    </row>
    <row r="69501" spans="7:7">
      <c r="G69501" s="162" t="s">
        <v>69746</v>
      </c>
    </row>
    <row r="69502" spans="7:7">
      <c r="G69502" s="162" t="s">
        <v>69747</v>
      </c>
    </row>
    <row r="69503" spans="7:7">
      <c r="G69503" s="162" t="s">
        <v>69748</v>
      </c>
    </row>
    <row r="69504" spans="7:7">
      <c r="G69504" s="162" t="s">
        <v>69749</v>
      </c>
    </row>
    <row r="69505" spans="7:7">
      <c r="G69505" s="162" t="s">
        <v>69750</v>
      </c>
    </row>
    <row r="69506" spans="7:7">
      <c r="G69506" s="162" t="s">
        <v>69751</v>
      </c>
    </row>
    <row r="69507" spans="7:7">
      <c r="G69507" s="162" t="s">
        <v>69752</v>
      </c>
    </row>
    <row r="69508" spans="7:7">
      <c r="G69508" s="162" t="s">
        <v>69753</v>
      </c>
    </row>
    <row r="69509" spans="7:7">
      <c r="G69509" s="162" t="s">
        <v>69754</v>
      </c>
    </row>
    <row r="69510" spans="7:7">
      <c r="G69510" s="162" t="s">
        <v>69755</v>
      </c>
    </row>
    <row r="69511" spans="7:7">
      <c r="G69511" s="162" t="s">
        <v>69756</v>
      </c>
    </row>
    <row r="69512" spans="7:7">
      <c r="G69512" s="162" t="s">
        <v>69757</v>
      </c>
    </row>
    <row r="69513" spans="7:7">
      <c r="G69513" s="162" t="s">
        <v>69758</v>
      </c>
    </row>
    <row r="69514" spans="7:7">
      <c r="G69514" s="162" t="s">
        <v>69759</v>
      </c>
    </row>
    <row r="69515" spans="7:7">
      <c r="G69515" s="162" t="s">
        <v>69760</v>
      </c>
    </row>
    <row r="69516" spans="7:7">
      <c r="G69516" s="162" t="s">
        <v>69761</v>
      </c>
    </row>
    <row r="69517" spans="7:7">
      <c r="G69517" s="162" t="s">
        <v>69762</v>
      </c>
    </row>
    <row r="69518" spans="7:7">
      <c r="G69518" s="162" t="s">
        <v>69763</v>
      </c>
    </row>
    <row r="69519" spans="7:7">
      <c r="G69519" s="162" t="s">
        <v>69764</v>
      </c>
    </row>
    <row r="69520" spans="7:7">
      <c r="G69520" s="162" t="s">
        <v>69765</v>
      </c>
    </row>
    <row r="69521" spans="7:7">
      <c r="G69521" s="162" t="s">
        <v>69766</v>
      </c>
    </row>
    <row r="69522" spans="7:7">
      <c r="G69522" s="162" t="s">
        <v>69767</v>
      </c>
    </row>
    <row r="69523" spans="7:7">
      <c r="G69523" s="162" t="s">
        <v>69768</v>
      </c>
    </row>
    <row r="69524" spans="7:7">
      <c r="G69524" s="162" t="s">
        <v>69769</v>
      </c>
    </row>
    <row r="69525" spans="7:7">
      <c r="G69525" s="162" t="s">
        <v>69770</v>
      </c>
    </row>
    <row r="69526" spans="7:7">
      <c r="G69526" s="162" t="s">
        <v>69771</v>
      </c>
    </row>
    <row r="69527" spans="7:7">
      <c r="G69527" s="162" t="s">
        <v>69772</v>
      </c>
    </row>
    <row r="69528" spans="7:7">
      <c r="G69528" s="162" t="s">
        <v>69773</v>
      </c>
    </row>
    <row r="69529" spans="7:7">
      <c r="G69529" s="162" t="s">
        <v>69774</v>
      </c>
    </row>
    <row r="69530" spans="7:7">
      <c r="G69530" s="162" t="s">
        <v>69775</v>
      </c>
    </row>
    <row r="69531" spans="7:7">
      <c r="G69531" s="162" t="s">
        <v>69776</v>
      </c>
    </row>
    <row r="69532" spans="7:7">
      <c r="G69532" s="162" t="s">
        <v>69777</v>
      </c>
    </row>
    <row r="69533" spans="7:7">
      <c r="G69533" s="162" t="s">
        <v>69778</v>
      </c>
    </row>
    <row r="69534" spans="7:7">
      <c r="G69534" s="162" t="s">
        <v>69779</v>
      </c>
    </row>
    <row r="69535" spans="7:7">
      <c r="G69535" s="162" t="s">
        <v>69780</v>
      </c>
    </row>
    <row r="69536" spans="7:7">
      <c r="G69536" s="162" t="s">
        <v>69781</v>
      </c>
    </row>
    <row r="69537" spans="7:7">
      <c r="G69537" s="162" t="s">
        <v>69782</v>
      </c>
    </row>
    <row r="69538" spans="7:7">
      <c r="G69538" s="162" t="s">
        <v>69783</v>
      </c>
    </row>
    <row r="69539" spans="7:7">
      <c r="G69539" s="162" t="s">
        <v>69784</v>
      </c>
    </row>
    <row r="69540" spans="7:7">
      <c r="G69540" s="162" t="s">
        <v>69785</v>
      </c>
    </row>
    <row r="69541" spans="7:7">
      <c r="G69541" s="162" t="s">
        <v>69786</v>
      </c>
    </row>
    <row r="69542" spans="7:7">
      <c r="G69542" s="162" t="s">
        <v>69787</v>
      </c>
    </row>
    <row r="69543" spans="7:7">
      <c r="G69543" s="162" t="s">
        <v>69788</v>
      </c>
    </row>
    <row r="69544" spans="7:7">
      <c r="G69544" s="162" t="s">
        <v>69789</v>
      </c>
    </row>
    <row r="69545" spans="7:7">
      <c r="G69545" s="162" t="s">
        <v>69790</v>
      </c>
    </row>
    <row r="69546" spans="7:7">
      <c r="G69546" s="162" t="s">
        <v>69791</v>
      </c>
    </row>
    <row r="69547" spans="7:7">
      <c r="G69547" s="162" t="s">
        <v>69792</v>
      </c>
    </row>
    <row r="69548" spans="7:7">
      <c r="G69548" s="162" t="s">
        <v>69793</v>
      </c>
    </row>
    <row r="69549" spans="7:7">
      <c r="G69549" s="162" t="s">
        <v>69794</v>
      </c>
    </row>
    <row r="69550" spans="7:7">
      <c r="G69550" s="162" t="s">
        <v>69795</v>
      </c>
    </row>
    <row r="69551" spans="7:7">
      <c r="G69551" s="162" t="s">
        <v>69796</v>
      </c>
    </row>
    <row r="69552" spans="7:7">
      <c r="G69552" s="162" t="s">
        <v>69797</v>
      </c>
    </row>
    <row r="69553" spans="7:7">
      <c r="G69553" s="162" t="s">
        <v>69798</v>
      </c>
    </row>
    <row r="69554" spans="7:7">
      <c r="G69554" s="162" t="s">
        <v>69799</v>
      </c>
    </row>
    <row r="69555" spans="7:7">
      <c r="G69555" s="162" t="s">
        <v>69800</v>
      </c>
    </row>
    <row r="69556" spans="7:7">
      <c r="G69556" s="162" t="s">
        <v>69801</v>
      </c>
    </row>
    <row r="69557" spans="7:7">
      <c r="G69557" s="162" t="s">
        <v>69802</v>
      </c>
    </row>
    <row r="69558" spans="7:7">
      <c r="G69558" s="162" t="s">
        <v>69803</v>
      </c>
    </row>
    <row r="69559" spans="7:7">
      <c r="G69559" s="162" t="s">
        <v>69804</v>
      </c>
    </row>
    <row r="69560" spans="7:7">
      <c r="G69560" s="162" t="s">
        <v>69805</v>
      </c>
    </row>
    <row r="69561" spans="7:7">
      <c r="G69561" s="162" t="s">
        <v>69806</v>
      </c>
    </row>
    <row r="69562" spans="7:7">
      <c r="G69562" s="162" t="s">
        <v>69807</v>
      </c>
    </row>
    <row r="69563" spans="7:7">
      <c r="G69563" s="162" t="s">
        <v>69808</v>
      </c>
    </row>
    <row r="69564" spans="7:7">
      <c r="G69564" s="162" t="s">
        <v>69809</v>
      </c>
    </row>
    <row r="69565" spans="7:7">
      <c r="G69565" s="162" t="s">
        <v>69810</v>
      </c>
    </row>
    <row r="69566" spans="7:7">
      <c r="G69566" s="162" t="s">
        <v>69811</v>
      </c>
    </row>
    <row r="69567" spans="7:7">
      <c r="G69567" s="162" t="s">
        <v>69812</v>
      </c>
    </row>
    <row r="69568" spans="7:7">
      <c r="G69568" s="162" t="s">
        <v>69813</v>
      </c>
    </row>
    <row r="69569" spans="7:7">
      <c r="G69569" s="162" t="s">
        <v>69814</v>
      </c>
    </row>
    <row r="69570" spans="7:7">
      <c r="G69570" s="162" t="s">
        <v>69815</v>
      </c>
    </row>
    <row r="69571" spans="7:7">
      <c r="G69571" s="162" t="s">
        <v>69816</v>
      </c>
    </row>
    <row r="69572" spans="7:7">
      <c r="G69572" s="162" t="s">
        <v>69817</v>
      </c>
    </row>
    <row r="69573" spans="7:7">
      <c r="G69573" s="162" t="s">
        <v>69818</v>
      </c>
    </row>
    <row r="69574" spans="7:7">
      <c r="G69574" s="162" t="s">
        <v>69819</v>
      </c>
    </row>
    <row r="69575" spans="7:7">
      <c r="G69575" s="162" t="s">
        <v>69820</v>
      </c>
    </row>
    <row r="69576" spans="7:7">
      <c r="G69576" s="162" t="s">
        <v>69821</v>
      </c>
    </row>
    <row r="69577" spans="7:7">
      <c r="G69577" s="162" t="s">
        <v>69822</v>
      </c>
    </row>
    <row r="69578" spans="7:7">
      <c r="G69578" s="162" t="s">
        <v>69823</v>
      </c>
    </row>
    <row r="69579" spans="7:7">
      <c r="G69579" s="162" t="s">
        <v>69824</v>
      </c>
    </row>
    <row r="69580" spans="7:7">
      <c r="G69580" s="162" t="s">
        <v>69825</v>
      </c>
    </row>
    <row r="69581" spans="7:7">
      <c r="G69581" s="162" t="s">
        <v>69826</v>
      </c>
    </row>
    <row r="69582" spans="7:7">
      <c r="G69582" s="162" t="s">
        <v>69827</v>
      </c>
    </row>
    <row r="69583" spans="7:7">
      <c r="G69583" s="162" t="s">
        <v>69828</v>
      </c>
    </row>
    <row r="69584" spans="7:7">
      <c r="G69584" s="162" t="s">
        <v>69829</v>
      </c>
    </row>
    <row r="69585" spans="7:7">
      <c r="G69585" s="162" t="s">
        <v>69830</v>
      </c>
    </row>
    <row r="69586" spans="7:7">
      <c r="G69586" s="162" t="s">
        <v>69831</v>
      </c>
    </row>
    <row r="69587" spans="7:7">
      <c r="G69587" s="162" t="s">
        <v>69832</v>
      </c>
    </row>
    <row r="69588" spans="7:7">
      <c r="G69588" s="162" t="s">
        <v>69833</v>
      </c>
    </row>
    <row r="69589" spans="7:7">
      <c r="G69589" s="162" t="s">
        <v>69834</v>
      </c>
    </row>
    <row r="69590" spans="7:7">
      <c r="G69590" s="162" t="s">
        <v>69835</v>
      </c>
    </row>
    <row r="69591" spans="7:7">
      <c r="G69591" s="162" t="s">
        <v>69836</v>
      </c>
    </row>
    <row r="69592" spans="7:7">
      <c r="G69592" s="162" t="s">
        <v>69837</v>
      </c>
    </row>
    <row r="69593" spans="7:7">
      <c r="G69593" s="162" t="s">
        <v>69838</v>
      </c>
    </row>
    <row r="69594" spans="7:7">
      <c r="G69594" s="162" t="s">
        <v>69839</v>
      </c>
    </row>
    <row r="69595" spans="7:7">
      <c r="G69595" s="162" t="s">
        <v>69840</v>
      </c>
    </row>
    <row r="69596" spans="7:7">
      <c r="G69596" s="162" t="s">
        <v>69841</v>
      </c>
    </row>
    <row r="69597" spans="7:7">
      <c r="G69597" s="162" t="s">
        <v>69842</v>
      </c>
    </row>
    <row r="69598" spans="7:7">
      <c r="G69598" s="162" t="s">
        <v>69843</v>
      </c>
    </row>
    <row r="69599" spans="7:7">
      <c r="G69599" s="162" t="s">
        <v>69844</v>
      </c>
    </row>
    <row r="69600" spans="7:7">
      <c r="G69600" s="162" t="s">
        <v>69845</v>
      </c>
    </row>
    <row r="69601" spans="7:7">
      <c r="G69601" s="162" t="s">
        <v>69846</v>
      </c>
    </row>
    <row r="69602" spans="7:7">
      <c r="G69602" s="162" t="s">
        <v>69847</v>
      </c>
    </row>
    <row r="69603" spans="7:7">
      <c r="G69603" s="162" t="s">
        <v>69848</v>
      </c>
    </row>
    <row r="69604" spans="7:7">
      <c r="G69604" s="162" t="s">
        <v>69849</v>
      </c>
    </row>
    <row r="69605" spans="7:7">
      <c r="G69605" s="162" t="s">
        <v>69850</v>
      </c>
    </row>
    <row r="69606" spans="7:7">
      <c r="G69606" s="162" t="s">
        <v>69851</v>
      </c>
    </row>
    <row r="69607" spans="7:7">
      <c r="G69607" s="162" t="s">
        <v>69852</v>
      </c>
    </row>
    <row r="69608" spans="7:7">
      <c r="G69608" s="162" t="s">
        <v>69853</v>
      </c>
    </row>
    <row r="69609" spans="7:7">
      <c r="G69609" s="162" t="s">
        <v>69854</v>
      </c>
    </row>
    <row r="69610" spans="7:7">
      <c r="G69610" s="162" t="s">
        <v>69855</v>
      </c>
    </row>
    <row r="69611" spans="7:7">
      <c r="G69611" s="162" t="s">
        <v>69856</v>
      </c>
    </row>
    <row r="69612" spans="7:7">
      <c r="G69612" s="162" t="s">
        <v>69857</v>
      </c>
    </row>
    <row r="69613" spans="7:7">
      <c r="G69613" s="162" t="s">
        <v>69858</v>
      </c>
    </row>
    <row r="69614" spans="7:7">
      <c r="G69614" s="162" t="s">
        <v>69859</v>
      </c>
    </row>
    <row r="69615" spans="7:7">
      <c r="G69615" s="162" t="s">
        <v>69860</v>
      </c>
    </row>
    <row r="69616" spans="7:7">
      <c r="G69616" s="162" t="s">
        <v>69861</v>
      </c>
    </row>
    <row r="69617" spans="7:7">
      <c r="G69617" s="162" t="s">
        <v>69862</v>
      </c>
    </row>
    <row r="69618" spans="7:7">
      <c r="G69618" s="162" t="s">
        <v>69863</v>
      </c>
    </row>
    <row r="69619" spans="7:7">
      <c r="G69619" s="162" t="s">
        <v>69864</v>
      </c>
    </row>
    <row r="69620" spans="7:7">
      <c r="G69620" s="162" t="s">
        <v>69865</v>
      </c>
    </row>
    <row r="69621" spans="7:7">
      <c r="G69621" s="162" t="s">
        <v>69866</v>
      </c>
    </row>
    <row r="69622" spans="7:7">
      <c r="G69622" s="162" t="s">
        <v>69867</v>
      </c>
    </row>
    <row r="69623" spans="7:7">
      <c r="G69623" s="162" t="s">
        <v>69868</v>
      </c>
    </row>
    <row r="69624" spans="7:7">
      <c r="G69624" s="162" t="s">
        <v>69869</v>
      </c>
    </row>
    <row r="69625" spans="7:7">
      <c r="G69625" s="162" t="s">
        <v>69870</v>
      </c>
    </row>
    <row r="69626" spans="7:7">
      <c r="G69626" s="162" t="s">
        <v>69871</v>
      </c>
    </row>
    <row r="69627" spans="7:7">
      <c r="G69627" s="162" t="s">
        <v>69872</v>
      </c>
    </row>
    <row r="69628" spans="7:7">
      <c r="G69628" s="162" t="s">
        <v>69873</v>
      </c>
    </row>
    <row r="69629" spans="7:7">
      <c r="G69629" s="162" t="s">
        <v>69874</v>
      </c>
    </row>
    <row r="69630" spans="7:7">
      <c r="G69630" s="162" t="s">
        <v>69875</v>
      </c>
    </row>
    <row r="69631" spans="7:7">
      <c r="G69631" s="162" t="s">
        <v>69876</v>
      </c>
    </row>
    <row r="69632" spans="7:7">
      <c r="G69632" s="162" t="s">
        <v>69877</v>
      </c>
    </row>
    <row r="69633" spans="7:7">
      <c r="G69633" s="162" t="s">
        <v>69878</v>
      </c>
    </row>
    <row r="69634" spans="7:7">
      <c r="G69634" s="162" t="s">
        <v>69879</v>
      </c>
    </row>
    <row r="69635" spans="7:7">
      <c r="G69635" s="162" t="s">
        <v>69880</v>
      </c>
    </row>
    <row r="69636" spans="7:7">
      <c r="G69636" s="162" t="s">
        <v>69881</v>
      </c>
    </row>
    <row r="69637" spans="7:7">
      <c r="G69637" s="162" t="s">
        <v>69882</v>
      </c>
    </row>
    <row r="69638" spans="7:7">
      <c r="G69638" s="162" t="s">
        <v>69883</v>
      </c>
    </row>
    <row r="69639" spans="7:7">
      <c r="G69639" s="162" t="s">
        <v>69884</v>
      </c>
    </row>
    <row r="69640" spans="7:7">
      <c r="G69640" s="162" t="s">
        <v>69885</v>
      </c>
    </row>
    <row r="69641" spans="7:7">
      <c r="G69641" s="162" t="s">
        <v>69886</v>
      </c>
    </row>
    <row r="69642" spans="7:7">
      <c r="G69642" s="162" t="s">
        <v>69887</v>
      </c>
    </row>
    <row r="69643" spans="7:7">
      <c r="G69643" s="162" t="s">
        <v>69888</v>
      </c>
    </row>
    <row r="69644" spans="7:7">
      <c r="G69644" s="162" t="s">
        <v>69889</v>
      </c>
    </row>
    <row r="69645" spans="7:7">
      <c r="G69645" s="162" t="s">
        <v>69890</v>
      </c>
    </row>
    <row r="69646" spans="7:7">
      <c r="G69646" s="162" t="s">
        <v>69891</v>
      </c>
    </row>
    <row r="69647" spans="7:7">
      <c r="G69647" s="162" t="s">
        <v>69892</v>
      </c>
    </row>
    <row r="69648" spans="7:7">
      <c r="G69648" s="162" t="s">
        <v>69893</v>
      </c>
    </row>
    <row r="69649" spans="7:7">
      <c r="G69649" s="162" t="s">
        <v>69894</v>
      </c>
    </row>
    <row r="69650" spans="7:7">
      <c r="G69650" s="162" t="s">
        <v>69895</v>
      </c>
    </row>
    <row r="69651" spans="7:7">
      <c r="G69651" s="162" t="s">
        <v>69896</v>
      </c>
    </row>
    <row r="69652" spans="7:7">
      <c r="G69652" s="162" t="s">
        <v>69897</v>
      </c>
    </row>
    <row r="69653" spans="7:7">
      <c r="G69653" s="162" t="s">
        <v>69898</v>
      </c>
    </row>
    <row r="69654" spans="7:7">
      <c r="G69654" s="162" t="s">
        <v>69899</v>
      </c>
    </row>
    <row r="69655" spans="7:7">
      <c r="G69655" s="162" t="s">
        <v>69900</v>
      </c>
    </row>
    <row r="69656" spans="7:7">
      <c r="G69656" s="162" t="s">
        <v>69901</v>
      </c>
    </row>
    <row r="69657" spans="7:7">
      <c r="G69657" s="162" t="s">
        <v>69902</v>
      </c>
    </row>
    <row r="69658" spans="7:7">
      <c r="G69658" s="162" t="s">
        <v>69903</v>
      </c>
    </row>
    <row r="69659" spans="7:7">
      <c r="G69659" s="162" t="s">
        <v>69904</v>
      </c>
    </row>
    <row r="69660" spans="7:7">
      <c r="G69660" s="162" t="s">
        <v>69905</v>
      </c>
    </row>
    <row r="69661" spans="7:7">
      <c r="G69661" s="162" t="s">
        <v>69906</v>
      </c>
    </row>
    <row r="69662" spans="7:7">
      <c r="G69662" s="162" t="s">
        <v>69907</v>
      </c>
    </row>
    <row r="69663" spans="7:7">
      <c r="G69663" s="162" t="s">
        <v>69908</v>
      </c>
    </row>
    <row r="69664" spans="7:7">
      <c r="G69664" s="162" t="s">
        <v>69909</v>
      </c>
    </row>
    <row r="69665" spans="7:7">
      <c r="G69665" s="162" t="s">
        <v>69910</v>
      </c>
    </row>
    <row r="69666" spans="7:7">
      <c r="G69666" s="162" t="s">
        <v>69911</v>
      </c>
    </row>
    <row r="69667" spans="7:7">
      <c r="G69667" s="162" t="s">
        <v>69912</v>
      </c>
    </row>
    <row r="69668" spans="7:7">
      <c r="G69668" s="162" t="s">
        <v>69913</v>
      </c>
    </row>
    <row r="69669" spans="7:7">
      <c r="G69669" s="162" t="s">
        <v>69914</v>
      </c>
    </row>
    <row r="69670" spans="7:7">
      <c r="G69670" s="162" t="s">
        <v>69915</v>
      </c>
    </row>
    <row r="69671" spans="7:7">
      <c r="G69671" s="162" t="s">
        <v>69916</v>
      </c>
    </row>
    <row r="69672" spans="7:7">
      <c r="G69672" s="162" t="s">
        <v>69917</v>
      </c>
    </row>
    <row r="69673" spans="7:7">
      <c r="G69673" s="162" t="s">
        <v>69918</v>
      </c>
    </row>
    <row r="69674" spans="7:7">
      <c r="G69674" s="162" t="s">
        <v>69919</v>
      </c>
    </row>
    <row r="69675" spans="7:7">
      <c r="G69675" s="162" t="s">
        <v>69920</v>
      </c>
    </row>
    <row r="69676" spans="7:7">
      <c r="G69676" s="162" t="s">
        <v>69921</v>
      </c>
    </row>
    <row r="69677" spans="7:7">
      <c r="G69677" s="162" t="s">
        <v>69922</v>
      </c>
    </row>
    <row r="69678" spans="7:7">
      <c r="G69678" s="162" t="s">
        <v>69923</v>
      </c>
    </row>
    <row r="69679" spans="7:7">
      <c r="G69679" s="162" t="s">
        <v>69924</v>
      </c>
    </row>
    <row r="69680" spans="7:7">
      <c r="G69680" s="162" t="s">
        <v>69925</v>
      </c>
    </row>
    <row r="69681" spans="7:7">
      <c r="G69681" s="162" t="s">
        <v>69926</v>
      </c>
    </row>
    <row r="69682" spans="7:7">
      <c r="G69682" s="162" t="s">
        <v>69927</v>
      </c>
    </row>
    <row r="69683" spans="7:7">
      <c r="G69683" s="162" t="s">
        <v>69928</v>
      </c>
    </row>
    <row r="69684" spans="7:7">
      <c r="G69684" s="162" t="s">
        <v>69929</v>
      </c>
    </row>
    <row r="69685" spans="7:7">
      <c r="G69685" s="162" t="s">
        <v>69930</v>
      </c>
    </row>
    <row r="69686" spans="7:7">
      <c r="G69686" s="162" t="s">
        <v>69931</v>
      </c>
    </row>
    <row r="69687" spans="7:7">
      <c r="G69687" s="162" t="s">
        <v>69932</v>
      </c>
    </row>
    <row r="69688" spans="7:7">
      <c r="G69688" s="162" t="s">
        <v>69933</v>
      </c>
    </row>
    <row r="69689" spans="7:7">
      <c r="G69689" s="162" t="s">
        <v>69934</v>
      </c>
    </row>
    <row r="69690" spans="7:7">
      <c r="G69690" s="162" t="s">
        <v>69935</v>
      </c>
    </row>
    <row r="69691" spans="7:7">
      <c r="G69691" s="162" t="s">
        <v>69936</v>
      </c>
    </row>
    <row r="69692" spans="7:7">
      <c r="G69692" s="162" t="s">
        <v>69937</v>
      </c>
    </row>
    <row r="69693" spans="7:7">
      <c r="G69693" s="162" t="s">
        <v>69938</v>
      </c>
    </row>
    <row r="69694" spans="7:7">
      <c r="G69694" s="162" t="s">
        <v>69939</v>
      </c>
    </row>
    <row r="69695" spans="7:7">
      <c r="G69695" s="162" t="s">
        <v>69940</v>
      </c>
    </row>
    <row r="69696" spans="7:7">
      <c r="G69696" s="162" t="s">
        <v>69941</v>
      </c>
    </row>
    <row r="69697" spans="7:7">
      <c r="G69697" s="162" t="s">
        <v>69942</v>
      </c>
    </row>
    <row r="69698" spans="7:7">
      <c r="G69698" s="162" t="s">
        <v>69943</v>
      </c>
    </row>
    <row r="69699" spans="7:7">
      <c r="G69699" s="162" t="s">
        <v>69944</v>
      </c>
    </row>
    <row r="69700" spans="7:7">
      <c r="G69700" s="162" t="s">
        <v>69945</v>
      </c>
    </row>
    <row r="69701" spans="7:7">
      <c r="G69701" s="162" t="s">
        <v>69946</v>
      </c>
    </row>
    <row r="69702" spans="7:7">
      <c r="G69702" s="162" t="s">
        <v>69947</v>
      </c>
    </row>
    <row r="69703" spans="7:7">
      <c r="G69703" s="162" t="s">
        <v>69948</v>
      </c>
    </row>
    <row r="69704" spans="7:7">
      <c r="G69704" s="162" t="s">
        <v>69949</v>
      </c>
    </row>
    <row r="69705" spans="7:7">
      <c r="G69705" s="162" t="s">
        <v>69950</v>
      </c>
    </row>
    <row r="69706" spans="7:7">
      <c r="G69706" s="162" t="s">
        <v>69951</v>
      </c>
    </row>
    <row r="69707" spans="7:7">
      <c r="G69707" s="162" t="s">
        <v>69952</v>
      </c>
    </row>
    <row r="69708" spans="7:7">
      <c r="G69708" s="162" t="s">
        <v>69953</v>
      </c>
    </row>
    <row r="69709" spans="7:7">
      <c r="G69709" s="162" t="s">
        <v>69954</v>
      </c>
    </row>
    <row r="69710" spans="7:7">
      <c r="G69710" s="162" t="s">
        <v>69955</v>
      </c>
    </row>
    <row r="69711" spans="7:7">
      <c r="G69711" s="162" t="s">
        <v>69956</v>
      </c>
    </row>
    <row r="69712" spans="7:7">
      <c r="G69712" s="162" t="s">
        <v>69957</v>
      </c>
    </row>
    <row r="69713" spans="7:7">
      <c r="G69713" s="162" t="s">
        <v>69958</v>
      </c>
    </row>
    <row r="69714" spans="7:7">
      <c r="G69714" s="162" t="s">
        <v>69959</v>
      </c>
    </row>
    <row r="69715" spans="7:7">
      <c r="G69715" s="162" t="s">
        <v>69960</v>
      </c>
    </row>
    <row r="69716" spans="7:7">
      <c r="G69716" s="162" t="s">
        <v>69961</v>
      </c>
    </row>
    <row r="69717" spans="7:7">
      <c r="G69717" s="162" t="s">
        <v>69962</v>
      </c>
    </row>
    <row r="69718" spans="7:7">
      <c r="G69718" s="162" t="s">
        <v>69963</v>
      </c>
    </row>
    <row r="69719" spans="7:7">
      <c r="G69719" s="162" t="s">
        <v>69964</v>
      </c>
    </row>
    <row r="69720" spans="7:7">
      <c r="G69720" s="162" t="s">
        <v>69965</v>
      </c>
    </row>
    <row r="69721" spans="7:7">
      <c r="G69721" s="162" t="s">
        <v>69966</v>
      </c>
    </row>
    <row r="69722" spans="7:7">
      <c r="G69722" s="162" t="s">
        <v>69967</v>
      </c>
    </row>
    <row r="69723" spans="7:7">
      <c r="G69723" s="162" t="s">
        <v>69968</v>
      </c>
    </row>
    <row r="69724" spans="7:7">
      <c r="G69724" s="162" t="s">
        <v>69969</v>
      </c>
    </row>
    <row r="69725" spans="7:7">
      <c r="G69725" s="162" t="s">
        <v>69970</v>
      </c>
    </row>
    <row r="69726" spans="7:7">
      <c r="G69726" s="162" t="s">
        <v>69971</v>
      </c>
    </row>
    <row r="69727" spans="7:7">
      <c r="G69727" s="162" t="s">
        <v>69972</v>
      </c>
    </row>
    <row r="69728" spans="7:7">
      <c r="G69728" s="162" t="s">
        <v>69973</v>
      </c>
    </row>
    <row r="69729" spans="7:7">
      <c r="G69729" s="162" t="s">
        <v>69974</v>
      </c>
    </row>
    <row r="69730" spans="7:7">
      <c r="G69730" s="162" t="s">
        <v>69975</v>
      </c>
    </row>
    <row r="69731" spans="7:7">
      <c r="G69731" s="162" t="s">
        <v>69976</v>
      </c>
    </row>
    <row r="69732" spans="7:7">
      <c r="G69732" s="162" t="s">
        <v>69977</v>
      </c>
    </row>
    <row r="69733" spans="7:7">
      <c r="G69733" s="162" t="s">
        <v>69978</v>
      </c>
    </row>
    <row r="69734" spans="7:7">
      <c r="G69734" s="162" t="s">
        <v>69979</v>
      </c>
    </row>
    <row r="69735" spans="7:7">
      <c r="G69735" s="162" t="s">
        <v>69980</v>
      </c>
    </row>
    <row r="69736" spans="7:7">
      <c r="G69736" s="162" t="s">
        <v>69981</v>
      </c>
    </row>
    <row r="69737" spans="7:7">
      <c r="G69737" s="162" t="s">
        <v>69982</v>
      </c>
    </row>
    <row r="69738" spans="7:7">
      <c r="G69738" s="162" t="s">
        <v>69983</v>
      </c>
    </row>
    <row r="69739" spans="7:7">
      <c r="G69739" s="162" t="s">
        <v>69984</v>
      </c>
    </row>
    <row r="69740" spans="7:7">
      <c r="G69740" s="162" t="s">
        <v>69985</v>
      </c>
    </row>
    <row r="69741" spans="7:7">
      <c r="G69741" s="162" t="s">
        <v>69986</v>
      </c>
    </row>
    <row r="69742" spans="7:7">
      <c r="G69742" s="162" t="s">
        <v>69987</v>
      </c>
    </row>
    <row r="69743" spans="7:7">
      <c r="G69743" s="162" t="s">
        <v>69988</v>
      </c>
    </row>
    <row r="69744" spans="7:7">
      <c r="G69744" s="162" t="s">
        <v>69989</v>
      </c>
    </row>
    <row r="69745" spans="7:7">
      <c r="G69745" s="162" t="s">
        <v>69990</v>
      </c>
    </row>
    <row r="69746" spans="7:7">
      <c r="G69746" s="162" t="s">
        <v>69991</v>
      </c>
    </row>
    <row r="69747" spans="7:7">
      <c r="G69747" s="162" t="s">
        <v>69992</v>
      </c>
    </row>
    <row r="69748" spans="7:7">
      <c r="G69748" s="162" t="s">
        <v>69993</v>
      </c>
    </row>
    <row r="69749" spans="7:7">
      <c r="G69749" s="162" t="s">
        <v>69994</v>
      </c>
    </row>
    <row r="69750" spans="7:7">
      <c r="G69750" s="162" t="s">
        <v>69995</v>
      </c>
    </row>
    <row r="69751" spans="7:7">
      <c r="G69751" s="162" t="s">
        <v>69996</v>
      </c>
    </row>
    <row r="69752" spans="7:7">
      <c r="G69752" s="162" t="s">
        <v>69997</v>
      </c>
    </row>
    <row r="69753" spans="7:7">
      <c r="G69753" s="162" t="s">
        <v>69998</v>
      </c>
    </row>
    <row r="69754" spans="7:7">
      <c r="G69754" s="162" t="s">
        <v>69999</v>
      </c>
    </row>
    <row r="69755" spans="7:7">
      <c r="G69755" s="162" t="s">
        <v>70000</v>
      </c>
    </row>
    <row r="69756" spans="7:7">
      <c r="G69756" s="162" t="s">
        <v>70001</v>
      </c>
    </row>
    <row r="69757" spans="7:7">
      <c r="G69757" s="162" t="s">
        <v>70002</v>
      </c>
    </row>
    <row r="69758" spans="7:7">
      <c r="G69758" s="162" t="s">
        <v>70003</v>
      </c>
    </row>
    <row r="69759" spans="7:7">
      <c r="G69759" s="162" t="s">
        <v>70004</v>
      </c>
    </row>
    <row r="69760" spans="7:7">
      <c r="G69760" s="162" t="s">
        <v>70005</v>
      </c>
    </row>
    <row r="69761" spans="7:7">
      <c r="G69761" s="162" t="s">
        <v>70006</v>
      </c>
    </row>
    <row r="69762" spans="7:7">
      <c r="G69762" s="162" t="s">
        <v>70007</v>
      </c>
    </row>
    <row r="69763" spans="7:7">
      <c r="G69763" s="162" t="s">
        <v>70008</v>
      </c>
    </row>
    <row r="69764" spans="7:7">
      <c r="G69764" s="162" t="s">
        <v>70009</v>
      </c>
    </row>
    <row r="69765" spans="7:7">
      <c r="G69765" s="162" t="s">
        <v>70010</v>
      </c>
    </row>
    <row r="69766" spans="7:7">
      <c r="G69766" s="162" t="s">
        <v>70011</v>
      </c>
    </row>
    <row r="69767" spans="7:7">
      <c r="G69767" s="162" t="s">
        <v>70012</v>
      </c>
    </row>
    <row r="69768" spans="7:7">
      <c r="G69768" s="162" t="s">
        <v>70013</v>
      </c>
    </row>
    <row r="69769" spans="7:7">
      <c r="G69769" s="162" t="s">
        <v>70014</v>
      </c>
    </row>
    <row r="69770" spans="7:7">
      <c r="G69770" s="162" t="s">
        <v>70015</v>
      </c>
    </row>
    <row r="69771" spans="7:7">
      <c r="G69771" s="162" t="s">
        <v>70016</v>
      </c>
    </row>
    <row r="69772" spans="7:7">
      <c r="G69772" s="162" t="s">
        <v>70017</v>
      </c>
    </row>
    <row r="69773" spans="7:7">
      <c r="G69773" s="162" t="s">
        <v>70018</v>
      </c>
    </row>
    <row r="69774" spans="7:7">
      <c r="G69774" s="162" t="s">
        <v>70019</v>
      </c>
    </row>
    <row r="69775" spans="7:7">
      <c r="G69775" s="162" t="s">
        <v>70020</v>
      </c>
    </row>
    <row r="69776" spans="7:7">
      <c r="G69776" s="162" t="s">
        <v>70021</v>
      </c>
    </row>
    <row r="69777" spans="7:7">
      <c r="G69777" s="162" t="s">
        <v>70022</v>
      </c>
    </row>
    <row r="69778" spans="7:7">
      <c r="G69778" s="162" t="s">
        <v>70023</v>
      </c>
    </row>
    <row r="69779" spans="7:7">
      <c r="G69779" s="162" t="s">
        <v>70024</v>
      </c>
    </row>
    <row r="69780" spans="7:7">
      <c r="G69780" s="162" t="s">
        <v>70025</v>
      </c>
    </row>
    <row r="69781" spans="7:7">
      <c r="G69781" s="162" t="s">
        <v>70026</v>
      </c>
    </row>
    <row r="69782" spans="7:7">
      <c r="G69782" s="162" t="s">
        <v>70027</v>
      </c>
    </row>
    <row r="69783" spans="7:7">
      <c r="G69783" s="162" t="s">
        <v>70028</v>
      </c>
    </row>
    <row r="69784" spans="7:7">
      <c r="G69784" s="162" t="s">
        <v>70029</v>
      </c>
    </row>
    <row r="69785" spans="7:7">
      <c r="G69785" s="162" t="s">
        <v>70030</v>
      </c>
    </row>
    <row r="69786" spans="7:7">
      <c r="G69786" s="162" t="s">
        <v>70031</v>
      </c>
    </row>
    <row r="69787" spans="7:7">
      <c r="G69787" s="162" t="s">
        <v>70032</v>
      </c>
    </row>
    <row r="69788" spans="7:7">
      <c r="G69788" s="162" t="s">
        <v>70033</v>
      </c>
    </row>
    <row r="69789" spans="7:7">
      <c r="G69789" s="162" t="s">
        <v>70034</v>
      </c>
    </row>
    <row r="69790" spans="7:7">
      <c r="G69790" s="162" t="s">
        <v>70035</v>
      </c>
    </row>
    <row r="69791" spans="7:7">
      <c r="G69791" s="162" t="s">
        <v>70036</v>
      </c>
    </row>
    <row r="69792" spans="7:7">
      <c r="G69792" s="162" t="s">
        <v>70037</v>
      </c>
    </row>
    <row r="69793" spans="7:7">
      <c r="G69793" s="162" t="s">
        <v>70038</v>
      </c>
    </row>
    <row r="69794" spans="7:7">
      <c r="G69794" s="162" t="s">
        <v>70039</v>
      </c>
    </row>
    <row r="69795" spans="7:7">
      <c r="G69795" s="162" t="s">
        <v>70040</v>
      </c>
    </row>
    <row r="69796" spans="7:7">
      <c r="G69796" s="162" t="s">
        <v>70041</v>
      </c>
    </row>
    <row r="69797" spans="7:7">
      <c r="G69797" s="162" t="s">
        <v>70042</v>
      </c>
    </row>
    <row r="69798" spans="7:7">
      <c r="G69798" s="162" t="s">
        <v>70043</v>
      </c>
    </row>
    <row r="69799" spans="7:7">
      <c r="G69799" s="162" t="s">
        <v>70044</v>
      </c>
    </row>
    <row r="69800" spans="7:7">
      <c r="G69800" s="162" t="s">
        <v>70045</v>
      </c>
    </row>
    <row r="69801" spans="7:7">
      <c r="G69801" s="162" t="s">
        <v>70046</v>
      </c>
    </row>
    <row r="69802" spans="7:7">
      <c r="G69802" s="162" t="s">
        <v>70047</v>
      </c>
    </row>
    <row r="69803" spans="7:7">
      <c r="G69803" s="162" t="s">
        <v>70048</v>
      </c>
    </row>
    <row r="69804" spans="7:7">
      <c r="G69804" s="162" t="s">
        <v>70049</v>
      </c>
    </row>
    <row r="69805" spans="7:7">
      <c r="G69805" s="162" t="s">
        <v>70050</v>
      </c>
    </row>
    <row r="69806" spans="7:7">
      <c r="G69806" s="162" t="s">
        <v>70051</v>
      </c>
    </row>
    <row r="69807" spans="7:7">
      <c r="G69807" s="162" t="s">
        <v>70052</v>
      </c>
    </row>
    <row r="69808" spans="7:7">
      <c r="G69808" s="162" t="s">
        <v>70053</v>
      </c>
    </row>
    <row r="69809" spans="7:7">
      <c r="G69809" s="162" t="s">
        <v>70054</v>
      </c>
    </row>
    <row r="69810" spans="7:7">
      <c r="G69810" s="162" t="s">
        <v>70055</v>
      </c>
    </row>
    <row r="69811" spans="7:7">
      <c r="G69811" s="162" t="s">
        <v>70056</v>
      </c>
    </row>
    <row r="69812" spans="7:7">
      <c r="G69812" s="162" t="s">
        <v>70057</v>
      </c>
    </row>
    <row r="69813" spans="7:7">
      <c r="G69813" s="162" t="s">
        <v>70058</v>
      </c>
    </row>
    <row r="69814" spans="7:7">
      <c r="G69814" s="162" t="s">
        <v>70059</v>
      </c>
    </row>
    <row r="69815" spans="7:7">
      <c r="G69815" s="162" t="s">
        <v>70060</v>
      </c>
    </row>
    <row r="69816" spans="7:7">
      <c r="G69816" s="162" t="s">
        <v>70061</v>
      </c>
    </row>
    <row r="69817" spans="7:7">
      <c r="G69817" s="162" t="s">
        <v>70062</v>
      </c>
    </row>
    <row r="69818" spans="7:7">
      <c r="G69818" s="162" t="s">
        <v>70063</v>
      </c>
    </row>
    <row r="69819" spans="7:7">
      <c r="G69819" s="162" t="s">
        <v>70064</v>
      </c>
    </row>
    <row r="69820" spans="7:7">
      <c r="G69820" s="162" t="s">
        <v>70065</v>
      </c>
    </row>
    <row r="69821" spans="7:7">
      <c r="G69821" s="162" t="s">
        <v>70066</v>
      </c>
    </row>
    <row r="69822" spans="7:7">
      <c r="G69822" s="162" t="s">
        <v>70067</v>
      </c>
    </row>
    <row r="69823" spans="7:7">
      <c r="G69823" s="162" t="s">
        <v>70068</v>
      </c>
    </row>
    <row r="69824" spans="7:7">
      <c r="G69824" s="162" t="s">
        <v>70069</v>
      </c>
    </row>
    <row r="69825" spans="7:7">
      <c r="G69825" s="162" t="s">
        <v>70070</v>
      </c>
    </row>
    <row r="69826" spans="7:7">
      <c r="G69826" s="162" t="s">
        <v>70071</v>
      </c>
    </row>
    <row r="69827" spans="7:7">
      <c r="G69827" s="162" t="s">
        <v>70072</v>
      </c>
    </row>
    <row r="69828" spans="7:7">
      <c r="G69828" s="162" t="s">
        <v>70073</v>
      </c>
    </row>
    <row r="69829" spans="7:7">
      <c r="G69829" s="162" t="s">
        <v>70074</v>
      </c>
    </row>
    <row r="69830" spans="7:7">
      <c r="G69830" s="162" t="s">
        <v>70075</v>
      </c>
    </row>
    <row r="69831" spans="7:7">
      <c r="G69831" s="162" t="s">
        <v>70076</v>
      </c>
    </row>
    <row r="69832" spans="7:7">
      <c r="G69832" s="162" t="s">
        <v>70077</v>
      </c>
    </row>
    <row r="69833" spans="7:7">
      <c r="G69833" s="162" t="s">
        <v>70078</v>
      </c>
    </row>
    <row r="69834" spans="7:7">
      <c r="G69834" s="162" t="s">
        <v>70079</v>
      </c>
    </row>
    <row r="69835" spans="7:7">
      <c r="G69835" s="162" t="s">
        <v>70080</v>
      </c>
    </row>
    <row r="69836" spans="7:7">
      <c r="G69836" s="162" t="s">
        <v>70081</v>
      </c>
    </row>
    <row r="69837" spans="7:7">
      <c r="G69837" s="162" t="s">
        <v>70082</v>
      </c>
    </row>
    <row r="69838" spans="7:7">
      <c r="G69838" s="162" t="s">
        <v>70083</v>
      </c>
    </row>
    <row r="69839" spans="7:7">
      <c r="G69839" s="162" t="s">
        <v>70084</v>
      </c>
    </row>
    <row r="69840" spans="7:7">
      <c r="G69840" s="162" t="s">
        <v>70085</v>
      </c>
    </row>
    <row r="69841" spans="7:7">
      <c r="G69841" s="162" t="s">
        <v>70086</v>
      </c>
    </row>
    <row r="69842" spans="7:7">
      <c r="G69842" s="162" t="s">
        <v>70087</v>
      </c>
    </row>
    <row r="69843" spans="7:7">
      <c r="G69843" s="162" t="s">
        <v>70088</v>
      </c>
    </row>
    <row r="69844" spans="7:7">
      <c r="G69844" s="162" t="s">
        <v>70089</v>
      </c>
    </row>
    <row r="69845" spans="7:7">
      <c r="G69845" s="162" t="s">
        <v>70090</v>
      </c>
    </row>
    <row r="69846" spans="7:7">
      <c r="G69846" s="162" t="s">
        <v>70091</v>
      </c>
    </row>
    <row r="69847" spans="7:7">
      <c r="G69847" s="162" t="s">
        <v>70092</v>
      </c>
    </row>
    <row r="69848" spans="7:7">
      <c r="G69848" s="162" t="s">
        <v>70093</v>
      </c>
    </row>
    <row r="69849" spans="7:7">
      <c r="G69849" s="162" t="s">
        <v>70094</v>
      </c>
    </row>
    <row r="69850" spans="7:7">
      <c r="G69850" s="162" t="s">
        <v>70095</v>
      </c>
    </row>
    <row r="69851" spans="7:7">
      <c r="G69851" s="162" t="s">
        <v>70096</v>
      </c>
    </row>
    <row r="69852" spans="7:7">
      <c r="G69852" s="162" t="s">
        <v>70097</v>
      </c>
    </row>
    <row r="69853" spans="7:7">
      <c r="G69853" s="162" t="s">
        <v>70098</v>
      </c>
    </row>
    <row r="69854" spans="7:7">
      <c r="G69854" s="162" t="s">
        <v>70099</v>
      </c>
    </row>
    <row r="69855" spans="7:7">
      <c r="G69855" s="162" t="s">
        <v>70100</v>
      </c>
    </row>
    <row r="69856" spans="7:7">
      <c r="G69856" s="162" t="s">
        <v>70101</v>
      </c>
    </row>
    <row r="69857" spans="7:7">
      <c r="G69857" s="162" t="s">
        <v>70102</v>
      </c>
    </row>
    <row r="69858" spans="7:7">
      <c r="G69858" s="162" t="s">
        <v>70103</v>
      </c>
    </row>
    <row r="69859" spans="7:7">
      <c r="G69859" s="162" t="s">
        <v>70104</v>
      </c>
    </row>
    <row r="69860" spans="7:7">
      <c r="G69860" s="162" t="s">
        <v>70105</v>
      </c>
    </row>
    <row r="69861" spans="7:7">
      <c r="G69861" s="162" t="s">
        <v>70106</v>
      </c>
    </row>
    <row r="69862" spans="7:7">
      <c r="G69862" s="162" t="s">
        <v>70107</v>
      </c>
    </row>
    <row r="69863" spans="7:7">
      <c r="G69863" s="162" t="s">
        <v>70108</v>
      </c>
    </row>
    <row r="69864" spans="7:7">
      <c r="G69864" s="162" t="s">
        <v>70109</v>
      </c>
    </row>
    <row r="69865" spans="7:7">
      <c r="G69865" s="162" t="s">
        <v>70110</v>
      </c>
    </row>
    <row r="69866" spans="7:7">
      <c r="G69866" s="162" t="s">
        <v>70111</v>
      </c>
    </row>
    <row r="69867" spans="7:7">
      <c r="G69867" s="162" t="s">
        <v>70112</v>
      </c>
    </row>
    <row r="69868" spans="7:7">
      <c r="G69868" s="162" t="s">
        <v>70113</v>
      </c>
    </row>
    <row r="69869" spans="7:7">
      <c r="G69869" s="162" t="s">
        <v>70114</v>
      </c>
    </row>
    <row r="69870" spans="7:7">
      <c r="G69870" s="162" t="s">
        <v>70115</v>
      </c>
    </row>
    <row r="69871" spans="7:7">
      <c r="G69871" s="162" t="s">
        <v>70116</v>
      </c>
    </row>
    <row r="69872" spans="7:7">
      <c r="G69872" s="162" t="s">
        <v>70117</v>
      </c>
    </row>
    <row r="69873" spans="7:7">
      <c r="G69873" s="162" t="s">
        <v>70118</v>
      </c>
    </row>
    <row r="69874" spans="7:7">
      <c r="G69874" s="162" t="s">
        <v>70119</v>
      </c>
    </row>
    <row r="69875" spans="7:7">
      <c r="G69875" s="162" t="s">
        <v>70120</v>
      </c>
    </row>
    <row r="69876" spans="7:7">
      <c r="G69876" s="162" t="s">
        <v>70121</v>
      </c>
    </row>
    <row r="69877" spans="7:7">
      <c r="G69877" s="162" t="s">
        <v>70122</v>
      </c>
    </row>
    <row r="69878" spans="7:7">
      <c r="G69878" s="162" t="s">
        <v>70123</v>
      </c>
    </row>
    <row r="69879" spans="7:7">
      <c r="G69879" s="162" t="s">
        <v>70124</v>
      </c>
    </row>
    <row r="69880" spans="7:7">
      <c r="G69880" s="162" t="s">
        <v>70125</v>
      </c>
    </row>
    <row r="69881" spans="7:7">
      <c r="G69881" s="162" t="s">
        <v>70126</v>
      </c>
    </row>
    <row r="69882" spans="7:7">
      <c r="G69882" s="162" t="s">
        <v>70127</v>
      </c>
    </row>
    <row r="69883" spans="7:7">
      <c r="G69883" s="162" t="s">
        <v>70128</v>
      </c>
    </row>
    <row r="69884" spans="7:7">
      <c r="G69884" s="162" t="s">
        <v>70129</v>
      </c>
    </row>
    <row r="69885" spans="7:7">
      <c r="G69885" s="162" t="s">
        <v>70130</v>
      </c>
    </row>
    <row r="69886" spans="7:7">
      <c r="G69886" s="162" t="s">
        <v>70131</v>
      </c>
    </row>
    <row r="69887" spans="7:7">
      <c r="G69887" s="162" t="s">
        <v>70132</v>
      </c>
    </row>
    <row r="69888" spans="7:7">
      <c r="G69888" s="162" t="s">
        <v>70133</v>
      </c>
    </row>
    <row r="69889" spans="7:7">
      <c r="G69889" s="162" t="s">
        <v>70134</v>
      </c>
    </row>
    <row r="69890" spans="7:7">
      <c r="G69890" s="162" t="s">
        <v>70135</v>
      </c>
    </row>
    <row r="69891" spans="7:7">
      <c r="G69891" s="162" t="s">
        <v>70136</v>
      </c>
    </row>
    <row r="69892" spans="7:7">
      <c r="G69892" s="162" t="s">
        <v>70137</v>
      </c>
    </row>
    <row r="69893" spans="7:7">
      <c r="G69893" s="162" t="s">
        <v>70138</v>
      </c>
    </row>
    <row r="69894" spans="7:7">
      <c r="G69894" s="162" t="s">
        <v>70139</v>
      </c>
    </row>
    <row r="69895" spans="7:7">
      <c r="G69895" s="162" t="s">
        <v>70140</v>
      </c>
    </row>
    <row r="69896" spans="7:7">
      <c r="G69896" s="162" t="s">
        <v>70141</v>
      </c>
    </row>
    <row r="69897" spans="7:7">
      <c r="G69897" s="162" t="s">
        <v>70142</v>
      </c>
    </row>
    <row r="69898" spans="7:7">
      <c r="G69898" s="162" t="s">
        <v>70143</v>
      </c>
    </row>
    <row r="69899" spans="7:7">
      <c r="G69899" s="162" t="s">
        <v>70144</v>
      </c>
    </row>
    <row r="69900" spans="7:7">
      <c r="G69900" s="162" t="s">
        <v>70145</v>
      </c>
    </row>
    <row r="69901" spans="7:7">
      <c r="G69901" s="162" t="s">
        <v>70146</v>
      </c>
    </row>
    <row r="69902" spans="7:7">
      <c r="G69902" s="162" t="s">
        <v>70147</v>
      </c>
    </row>
    <row r="69903" spans="7:7">
      <c r="G69903" s="162" t="s">
        <v>70148</v>
      </c>
    </row>
    <row r="69904" spans="7:7">
      <c r="G69904" s="162" t="s">
        <v>70149</v>
      </c>
    </row>
    <row r="69905" spans="7:7">
      <c r="G69905" s="162" t="s">
        <v>70150</v>
      </c>
    </row>
    <row r="69906" spans="7:7">
      <c r="G69906" s="162" t="s">
        <v>70151</v>
      </c>
    </row>
    <row r="69907" spans="7:7">
      <c r="G69907" s="162" t="s">
        <v>70152</v>
      </c>
    </row>
    <row r="69908" spans="7:7">
      <c r="G69908" s="162" t="s">
        <v>70153</v>
      </c>
    </row>
    <row r="69909" spans="7:7">
      <c r="G69909" s="162" t="s">
        <v>70154</v>
      </c>
    </row>
    <row r="69910" spans="7:7">
      <c r="G69910" s="162" t="s">
        <v>70155</v>
      </c>
    </row>
    <row r="69911" spans="7:7">
      <c r="G69911" s="162" t="s">
        <v>70156</v>
      </c>
    </row>
    <row r="69912" spans="7:7">
      <c r="G69912" s="162" t="s">
        <v>70157</v>
      </c>
    </row>
    <row r="69913" spans="7:7">
      <c r="G69913" s="162" t="s">
        <v>70158</v>
      </c>
    </row>
    <row r="69914" spans="7:7">
      <c r="G69914" s="162" t="s">
        <v>70159</v>
      </c>
    </row>
    <row r="69915" spans="7:7">
      <c r="G69915" s="162" t="s">
        <v>70160</v>
      </c>
    </row>
    <row r="69916" spans="7:7">
      <c r="G69916" s="162" t="s">
        <v>70161</v>
      </c>
    </row>
    <row r="69917" spans="7:7">
      <c r="G69917" s="162" t="s">
        <v>70162</v>
      </c>
    </row>
    <row r="69918" spans="7:7">
      <c r="G69918" s="162" t="s">
        <v>70163</v>
      </c>
    </row>
    <row r="69919" spans="7:7">
      <c r="G69919" s="162" t="s">
        <v>70164</v>
      </c>
    </row>
    <row r="69920" spans="7:7">
      <c r="G69920" s="162" t="s">
        <v>70165</v>
      </c>
    </row>
    <row r="69921" spans="7:7">
      <c r="G69921" s="162" t="s">
        <v>70166</v>
      </c>
    </row>
    <row r="69922" spans="7:7">
      <c r="G69922" s="162" t="s">
        <v>70167</v>
      </c>
    </row>
    <row r="69923" spans="7:7">
      <c r="G69923" s="162" t="s">
        <v>70168</v>
      </c>
    </row>
    <row r="69924" spans="7:7">
      <c r="G69924" s="162" t="s">
        <v>70169</v>
      </c>
    </row>
    <row r="69925" spans="7:7">
      <c r="G69925" s="162" t="s">
        <v>70170</v>
      </c>
    </row>
    <row r="69926" spans="7:7">
      <c r="G69926" s="162" t="s">
        <v>70171</v>
      </c>
    </row>
    <row r="69927" spans="7:7">
      <c r="G69927" s="162" t="s">
        <v>70172</v>
      </c>
    </row>
    <row r="69928" spans="7:7">
      <c r="G69928" s="162" t="s">
        <v>70173</v>
      </c>
    </row>
    <row r="69929" spans="7:7">
      <c r="G69929" s="162" t="s">
        <v>70174</v>
      </c>
    </row>
    <row r="69930" spans="7:7">
      <c r="G69930" s="162" t="s">
        <v>70175</v>
      </c>
    </row>
    <row r="69931" spans="7:7">
      <c r="G69931" s="162" t="s">
        <v>70176</v>
      </c>
    </row>
    <row r="69932" spans="7:7">
      <c r="G69932" s="162" t="s">
        <v>70177</v>
      </c>
    </row>
    <row r="69933" spans="7:7">
      <c r="G69933" s="162" t="s">
        <v>70178</v>
      </c>
    </row>
    <row r="69934" spans="7:7">
      <c r="G69934" s="162" t="s">
        <v>70179</v>
      </c>
    </row>
    <row r="69935" spans="7:7">
      <c r="G69935" s="162" t="s">
        <v>70180</v>
      </c>
    </row>
    <row r="69936" spans="7:7">
      <c r="G69936" s="162" t="s">
        <v>70181</v>
      </c>
    </row>
    <row r="69937" spans="7:7">
      <c r="G69937" s="162" t="s">
        <v>70182</v>
      </c>
    </row>
    <row r="69938" spans="7:7">
      <c r="G69938" s="162" t="s">
        <v>70183</v>
      </c>
    </row>
    <row r="69939" spans="7:7">
      <c r="G69939" s="162" t="s">
        <v>70184</v>
      </c>
    </row>
    <row r="69940" spans="7:7">
      <c r="G69940" s="162" t="s">
        <v>70185</v>
      </c>
    </row>
    <row r="69941" spans="7:7">
      <c r="G69941" s="162" t="s">
        <v>70186</v>
      </c>
    </row>
    <row r="69942" spans="7:7">
      <c r="G69942" s="162" t="s">
        <v>70187</v>
      </c>
    </row>
    <row r="69943" spans="7:7">
      <c r="G69943" s="162" t="s">
        <v>70188</v>
      </c>
    </row>
    <row r="69944" spans="7:7">
      <c r="G69944" s="162" t="s">
        <v>70189</v>
      </c>
    </row>
    <row r="69945" spans="7:7">
      <c r="G69945" s="162" t="s">
        <v>70190</v>
      </c>
    </row>
    <row r="69946" spans="7:7">
      <c r="G69946" s="162" t="s">
        <v>70191</v>
      </c>
    </row>
    <row r="69947" spans="7:7">
      <c r="G69947" s="162" t="s">
        <v>70192</v>
      </c>
    </row>
    <row r="69948" spans="7:7">
      <c r="G69948" s="162" t="s">
        <v>70193</v>
      </c>
    </row>
    <row r="69949" spans="7:7">
      <c r="G69949" s="162" t="s">
        <v>70194</v>
      </c>
    </row>
    <row r="69950" spans="7:7">
      <c r="G69950" s="162" t="s">
        <v>70195</v>
      </c>
    </row>
    <row r="69951" spans="7:7">
      <c r="G69951" s="162" t="s">
        <v>70196</v>
      </c>
    </row>
    <row r="69952" spans="7:7">
      <c r="G69952" s="162" t="s">
        <v>70197</v>
      </c>
    </row>
    <row r="69953" spans="7:7">
      <c r="G69953" s="162" t="s">
        <v>70198</v>
      </c>
    </row>
    <row r="69954" spans="7:7">
      <c r="G69954" s="162" t="s">
        <v>70199</v>
      </c>
    </row>
    <row r="69955" spans="7:7">
      <c r="G69955" s="162" t="s">
        <v>70200</v>
      </c>
    </row>
    <row r="69956" spans="7:7">
      <c r="G69956" s="162" t="s">
        <v>70201</v>
      </c>
    </row>
    <row r="69957" spans="7:7">
      <c r="G69957" s="162" t="s">
        <v>70202</v>
      </c>
    </row>
    <row r="69958" spans="7:7">
      <c r="G69958" s="162" t="s">
        <v>70203</v>
      </c>
    </row>
    <row r="69959" spans="7:7">
      <c r="G69959" s="162" t="s">
        <v>70204</v>
      </c>
    </row>
    <row r="69960" spans="7:7">
      <c r="G69960" s="162" t="s">
        <v>70205</v>
      </c>
    </row>
    <row r="69961" spans="7:7">
      <c r="G69961" s="162" t="s">
        <v>70206</v>
      </c>
    </row>
    <row r="69962" spans="7:7">
      <c r="G69962" s="162" t="s">
        <v>70207</v>
      </c>
    </row>
    <row r="69963" spans="7:7">
      <c r="G69963" s="162" t="s">
        <v>70208</v>
      </c>
    </row>
    <row r="69964" spans="7:7">
      <c r="G69964" s="162" t="s">
        <v>70209</v>
      </c>
    </row>
    <row r="69965" spans="7:7">
      <c r="G69965" s="162" t="s">
        <v>70210</v>
      </c>
    </row>
    <row r="69966" spans="7:7">
      <c r="G69966" s="162" t="s">
        <v>70211</v>
      </c>
    </row>
    <row r="69967" spans="7:7">
      <c r="G69967" s="162" t="s">
        <v>70212</v>
      </c>
    </row>
    <row r="69968" spans="7:7">
      <c r="G69968" s="162" t="s">
        <v>70213</v>
      </c>
    </row>
    <row r="69969" spans="7:7">
      <c r="G69969" s="162" t="s">
        <v>70214</v>
      </c>
    </row>
    <row r="69970" spans="7:7">
      <c r="G69970" s="162" t="s">
        <v>70215</v>
      </c>
    </row>
    <row r="69971" spans="7:7">
      <c r="G69971" s="162" t="s">
        <v>70216</v>
      </c>
    </row>
    <row r="69972" spans="7:7">
      <c r="G69972" s="162" t="s">
        <v>70217</v>
      </c>
    </row>
    <row r="69973" spans="7:7">
      <c r="G69973" s="162" t="s">
        <v>70218</v>
      </c>
    </row>
    <row r="69974" spans="7:7">
      <c r="G69974" s="162" t="s">
        <v>70219</v>
      </c>
    </row>
    <row r="69975" spans="7:7">
      <c r="G69975" s="162" t="s">
        <v>70220</v>
      </c>
    </row>
    <row r="69976" spans="7:7">
      <c r="G69976" s="162" t="s">
        <v>70221</v>
      </c>
    </row>
    <row r="69977" spans="7:7">
      <c r="G69977" s="162" t="s">
        <v>70222</v>
      </c>
    </row>
    <row r="69978" spans="7:7">
      <c r="G69978" s="162" t="s">
        <v>70223</v>
      </c>
    </row>
    <row r="69979" spans="7:7">
      <c r="G69979" s="162" t="s">
        <v>70224</v>
      </c>
    </row>
    <row r="69980" spans="7:7">
      <c r="G69980" s="162" t="s">
        <v>70225</v>
      </c>
    </row>
    <row r="69981" spans="7:7">
      <c r="G69981" s="162" t="s">
        <v>70226</v>
      </c>
    </row>
    <row r="69982" spans="7:7">
      <c r="G69982" s="162" t="s">
        <v>70227</v>
      </c>
    </row>
    <row r="69983" spans="7:7">
      <c r="G69983" s="162" t="s">
        <v>70228</v>
      </c>
    </row>
    <row r="69984" spans="7:7">
      <c r="G69984" s="162" t="s">
        <v>70229</v>
      </c>
    </row>
    <row r="69985" spans="7:7">
      <c r="G69985" s="162" t="s">
        <v>70230</v>
      </c>
    </row>
    <row r="69986" spans="7:7">
      <c r="G69986" s="162" t="s">
        <v>70231</v>
      </c>
    </row>
    <row r="69987" spans="7:7">
      <c r="G69987" s="162" t="s">
        <v>70232</v>
      </c>
    </row>
    <row r="69988" spans="7:7">
      <c r="G69988" s="162" t="s">
        <v>70233</v>
      </c>
    </row>
    <row r="69989" spans="7:7">
      <c r="G69989" s="162" t="s">
        <v>70234</v>
      </c>
    </row>
    <row r="69990" spans="7:7">
      <c r="G69990" s="162" t="s">
        <v>70235</v>
      </c>
    </row>
    <row r="69991" spans="7:7">
      <c r="G69991" s="162" t="s">
        <v>70236</v>
      </c>
    </row>
    <row r="69992" spans="7:7">
      <c r="G69992" s="162" t="s">
        <v>70237</v>
      </c>
    </row>
    <row r="69993" spans="7:7">
      <c r="G69993" s="162" t="s">
        <v>70238</v>
      </c>
    </row>
    <row r="69994" spans="7:7">
      <c r="G69994" s="162" t="s">
        <v>70239</v>
      </c>
    </row>
    <row r="69995" spans="7:7">
      <c r="G69995" s="162" t="s">
        <v>70240</v>
      </c>
    </row>
    <row r="69996" spans="7:7">
      <c r="G69996" s="162" t="s">
        <v>70241</v>
      </c>
    </row>
    <row r="69997" spans="7:7">
      <c r="G69997" s="162" t="s">
        <v>70242</v>
      </c>
    </row>
    <row r="69998" spans="7:7">
      <c r="G69998" s="162" t="s">
        <v>70243</v>
      </c>
    </row>
    <row r="69999" spans="7:7">
      <c r="G69999" s="162" t="s">
        <v>70244</v>
      </c>
    </row>
    <row r="70000" spans="7:7">
      <c r="G70000" s="162" t="s">
        <v>70245</v>
      </c>
    </row>
    <row r="70001" spans="7:7">
      <c r="G70001" s="162" t="s">
        <v>70246</v>
      </c>
    </row>
    <row r="70002" spans="7:7">
      <c r="G70002" s="162" t="s">
        <v>70247</v>
      </c>
    </row>
    <row r="70003" spans="7:7">
      <c r="G70003" s="162" t="s">
        <v>70248</v>
      </c>
    </row>
    <row r="70004" spans="7:7">
      <c r="G70004" s="162" t="s">
        <v>70249</v>
      </c>
    </row>
    <row r="70005" spans="7:7">
      <c r="G70005" s="162" t="s">
        <v>70250</v>
      </c>
    </row>
    <row r="70006" spans="7:7">
      <c r="G70006" s="162" t="s">
        <v>70251</v>
      </c>
    </row>
    <row r="70007" spans="7:7">
      <c r="G70007" s="162" t="s">
        <v>70252</v>
      </c>
    </row>
    <row r="70008" spans="7:7">
      <c r="G70008" s="162" t="s">
        <v>70253</v>
      </c>
    </row>
    <row r="70009" spans="7:7">
      <c r="G70009" s="162" t="s">
        <v>70254</v>
      </c>
    </row>
    <row r="70010" spans="7:7">
      <c r="G70010" s="162" t="s">
        <v>70255</v>
      </c>
    </row>
    <row r="70011" spans="7:7">
      <c r="G70011" s="162" t="s">
        <v>70256</v>
      </c>
    </row>
    <row r="70012" spans="7:7">
      <c r="G70012" s="162" t="s">
        <v>70257</v>
      </c>
    </row>
    <row r="70013" spans="7:7">
      <c r="G70013" s="162" t="s">
        <v>70258</v>
      </c>
    </row>
    <row r="70014" spans="7:7">
      <c r="G70014" s="162" t="s">
        <v>70259</v>
      </c>
    </row>
    <row r="70015" spans="7:7">
      <c r="G70015" s="162" t="s">
        <v>70260</v>
      </c>
    </row>
    <row r="70016" spans="7:7">
      <c r="G70016" s="162" t="s">
        <v>70261</v>
      </c>
    </row>
    <row r="70017" spans="7:7">
      <c r="G70017" s="162" t="s">
        <v>70262</v>
      </c>
    </row>
    <row r="70018" spans="7:7">
      <c r="G70018" s="162" t="s">
        <v>70263</v>
      </c>
    </row>
    <row r="70019" spans="7:7">
      <c r="G70019" s="162" t="s">
        <v>70264</v>
      </c>
    </row>
    <row r="70020" spans="7:7">
      <c r="G70020" s="162" t="s">
        <v>70265</v>
      </c>
    </row>
    <row r="70021" spans="7:7">
      <c r="G70021" s="162" t="s">
        <v>70266</v>
      </c>
    </row>
    <row r="70022" spans="7:7">
      <c r="G70022" s="162" t="s">
        <v>70267</v>
      </c>
    </row>
    <row r="70023" spans="7:7">
      <c r="G70023" s="162" t="s">
        <v>70268</v>
      </c>
    </row>
    <row r="70024" spans="7:7">
      <c r="G70024" s="162" t="s">
        <v>70269</v>
      </c>
    </row>
    <row r="70025" spans="7:7">
      <c r="G70025" s="162" t="s">
        <v>70270</v>
      </c>
    </row>
    <row r="70026" spans="7:7">
      <c r="G70026" s="162" t="s">
        <v>70271</v>
      </c>
    </row>
    <row r="70027" spans="7:7">
      <c r="G70027" s="162" t="s">
        <v>70272</v>
      </c>
    </row>
    <row r="70028" spans="7:7">
      <c r="G70028" s="162" t="s">
        <v>70273</v>
      </c>
    </row>
    <row r="70029" spans="7:7">
      <c r="G70029" s="162" t="s">
        <v>70274</v>
      </c>
    </row>
    <row r="70030" spans="7:7">
      <c r="G70030" s="162" t="s">
        <v>70275</v>
      </c>
    </row>
    <row r="70031" spans="7:7">
      <c r="G70031" s="162" t="s">
        <v>70276</v>
      </c>
    </row>
    <row r="70032" spans="7:7">
      <c r="G70032" s="162" t="s">
        <v>70277</v>
      </c>
    </row>
    <row r="70033" spans="7:7">
      <c r="G70033" s="162" t="s">
        <v>70278</v>
      </c>
    </row>
    <row r="70034" spans="7:7">
      <c r="G70034" s="162" t="s">
        <v>70279</v>
      </c>
    </row>
    <row r="70035" spans="7:7">
      <c r="G70035" s="162" t="s">
        <v>70280</v>
      </c>
    </row>
    <row r="70036" spans="7:7">
      <c r="G70036" s="162" t="s">
        <v>70281</v>
      </c>
    </row>
    <row r="70037" spans="7:7">
      <c r="G70037" s="162" t="s">
        <v>70282</v>
      </c>
    </row>
    <row r="70038" spans="7:7">
      <c r="G70038" s="162" t="s">
        <v>70283</v>
      </c>
    </row>
    <row r="70039" spans="7:7">
      <c r="G70039" s="162" t="s">
        <v>70284</v>
      </c>
    </row>
    <row r="70040" spans="7:7">
      <c r="G70040" s="162" t="s">
        <v>70285</v>
      </c>
    </row>
    <row r="70041" spans="7:7">
      <c r="G70041" s="162" t="s">
        <v>70286</v>
      </c>
    </row>
    <row r="70042" spans="7:7">
      <c r="G70042" s="162" t="s">
        <v>70287</v>
      </c>
    </row>
    <row r="70043" spans="7:7">
      <c r="G70043" s="162" t="s">
        <v>70288</v>
      </c>
    </row>
    <row r="70044" spans="7:7">
      <c r="G70044" s="162" t="s">
        <v>70289</v>
      </c>
    </row>
    <row r="70045" spans="7:7">
      <c r="G70045" s="162" t="s">
        <v>70290</v>
      </c>
    </row>
    <row r="70046" spans="7:7">
      <c r="G70046" s="162" t="s">
        <v>70291</v>
      </c>
    </row>
    <row r="70047" spans="7:7">
      <c r="G70047" s="162" t="s">
        <v>70292</v>
      </c>
    </row>
    <row r="70048" spans="7:7">
      <c r="G70048" s="162" t="s">
        <v>70293</v>
      </c>
    </row>
    <row r="70049" spans="7:7">
      <c r="G70049" s="162" t="s">
        <v>70294</v>
      </c>
    </row>
    <row r="70050" spans="7:7">
      <c r="G70050" s="162" t="s">
        <v>70295</v>
      </c>
    </row>
    <row r="70051" spans="7:7">
      <c r="G70051" s="162" t="s">
        <v>70296</v>
      </c>
    </row>
    <row r="70052" spans="7:7">
      <c r="G70052" s="162" t="s">
        <v>70297</v>
      </c>
    </row>
    <row r="70053" spans="7:7">
      <c r="G70053" s="162" t="s">
        <v>70298</v>
      </c>
    </row>
    <row r="70054" spans="7:7">
      <c r="G70054" s="162" t="s">
        <v>70299</v>
      </c>
    </row>
    <row r="70055" spans="7:7">
      <c r="G70055" s="162" t="s">
        <v>70300</v>
      </c>
    </row>
    <row r="70056" spans="7:7">
      <c r="G70056" s="162" t="s">
        <v>70301</v>
      </c>
    </row>
    <row r="70057" spans="7:7">
      <c r="G70057" s="162" t="s">
        <v>70302</v>
      </c>
    </row>
    <row r="70058" spans="7:7">
      <c r="G70058" s="162" t="s">
        <v>70303</v>
      </c>
    </row>
    <row r="70059" spans="7:7">
      <c r="G70059" s="162" t="s">
        <v>70304</v>
      </c>
    </row>
    <row r="70060" spans="7:7">
      <c r="G70060" s="162" t="s">
        <v>70305</v>
      </c>
    </row>
    <row r="70061" spans="7:7">
      <c r="G70061" s="162" t="s">
        <v>70306</v>
      </c>
    </row>
    <row r="70062" spans="7:7">
      <c r="G70062" s="162" t="s">
        <v>70307</v>
      </c>
    </row>
    <row r="70063" spans="7:7">
      <c r="G70063" s="162" t="s">
        <v>70308</v>
      </c>
    </row>
    <row r="70064" spans="7:7">
      <c r="G70064" s="162" t="s">
        <v>70309</v>
      </c>
    </row>
    <row r="70065" spans="7:7">
      <c r="G70065" s="162" t="s">
        <v>70310</v>
      </c>
    </row>
    <row r="70066" spans="7:7">
      <c r="G70066" s="162" t="s">
        <v>70311</v>
      </c>
    </row>
    <row r="70067" spans="7:7">
      <c r="G70067" s="162" t="s">
        <v>70312</v>
      </c>
    </row>
    <row r="70068" spans="7:7">
      <c r="G70068" s="162" t="s">
        <v>70313</v>
      </c>
    </row>
    <row r="70069" spans="7:7">
      <c r="G70069" s="162" t="s">
        <v>70314</v>
      </c>
    </row>
    <row r="70070" spans="7:7">
      <c r="G70070" s="162" t="s">
        <v>70315</v>
      </c>
    </row>
    <row r="70071" spans="7:7">
      <c r="G70071" s="162" t="s">
        <v>70316</v>
      </c>
    </row>
    <row r="70072" spans="7:7">
      <c r="G70072" s="162" t="s">
        <v>70317</v>
      </c>
    </row>
    <row r="70073" spans="7:7">
      <c r="G70073" s="162" t="s">
        <v>70318</v>
      </c>
    </row>
    <row r="70074" spans="7:7">
      <c r="G70074" s="162" t="s">
        <v>70319</v>
      </c>
    </row>
    <row r="70075" spans="7:7">
      <c r="G70075" s="162" t="s">
        <v>70320</v>
      </c>
    </row>
    <row r="70076" spans="7:7">
      <c r="G70076" s="162" t="s">
        <v>70321</v>
      </c>
    </row>
    <row r="70077" spans="7:7">
      <c r="G70077" s="162" t="s">
        <v>70322</v>
      </c>
    </row>
    <row r="70078" spans="7:7">
      <c r="G70078" s="162" t="s">
        <v>70323</v>
      </c>
    </row>
    <row r="70079" spans="7:7">
      <c r="G70079" s="162" t="s">
        <v>70324</v>
      </c>
    </row>
    <row r="70080" spans="7:7">
      <c r="G70080" s="162" t="s">
        <v>70325</v>
      </c>
    </row>
    <row r="70081" spans="7:7">
      <c r="G70081" s="162" t="s">
        <v>70326</v>
      </c>
    </row>
    <row r="70082" spans="7:7">
      <c r="G70082" s="162" t="s">
        <v>70327</v>
      </c>
    </row>
    <row r="70083" spans="7:7">
      <c r="G70083" s="162" t="s">
        <v>70328</v>
      </c>
    </row>
    <row r="70084" spans="7:7">
      <c r="G70084" s="162" t="s">
        <v>70329</v>
      </c>
    </row>
    <row r="70085" spans="7:7">
      <c r="G70085" s="162" t="s">
        <v>70330</v>
      </c>
    </row>
    <row r="70086" spans="7:7">
      <c r="G70086" s="162" t="s">
        <v>70331</v>
      </c>
    </row>
    <row r="70087" spans="7:7">
      <c r="G70087" s="162" t="s">
        <v>70332</v>
      </c>
    </row>
    <row r="70088" spans="7:7">
      <c r="G70088" s="162" t="s">
        <v>70333</v>
      </c>
    </row>
    <row r="70089" spans="7:7">
      <c r="G70089" s="162" t="s">
        <v>70334</v>
      </c>
    </row>
    <row r="70090" spans="7:7">
      <c r="G70090" s="162" t="s">
        <v>70335</v>
      </c>
    </row>
    <row r="70091" spans="7:7">
      <c r="G70091" s="162" t="s">
        <v>70336</v>
      </c>
    </row>
    <row r="70092" spans="7:7">
      <c r="G70092" s="162" t="s">
        <v>70337</v>
      </c>
    </row>
    <row r="70093" spans="7:7">
      <c r="G70093" s="162" t="s">
        <v>70338</v>
      </c>
    </row>
    <row r="70094" spans="7:7">
      <c r="G70094" s="162" t="s">
        <v>70339</v>
      </c>
    </row>
    <row r="70095" spans="7:7">
      <c r="G70095" s="162" t="s">
        <v>70340</v>
      </c>
    </row>
    <row r="70096" spans="7:7">
      <c r="G70096" s="162" t="s">
        <v>70341</v>
      </c>
    </row>
    <row r="70097" spans="7:7">
      <c r="G70097" s="162" t="s">
        <v>70342</v>
      </c>
    </row>
    <row r="70098" spans="7:7">
      <c r="G70098" s="162" t="s">
        <v>70343</v>
      </c>
    </row>
    <row r="70099" spans="7:7">
      <c r="G70099" s="162" t="s">
        <v>70344</v>
      </c>
    </row>
    <row r="70100" spans="7:7">
      <c r="G70100" s="162" t="s">
        <v>70345</v>
      </c>
    </row>
    <row r="70101" spans="7:7">
      <c r="G70101" s="162" t="s">
        <v>70346</v>
      </c>
    </row>
    <row r="70102" spans="7:7">
      <c r="G70102" s="162" t="s">
        <v>70347</v>
      </c>
    </row>
    <row r="70103" spans="7:7">
      <c r="G70103" s="162" t="s">
        <v>70348</v>
      </c>
    </row>
    <row r="70104" spans="7:7">
      <c r="G70104" s="162" t="s">
        <v>70349</v>
      </c>
    </row>
    <row r="70105" spans="7:7">
      <c r="G70105" s="162" t="s">
        <v>70350</v>
      </c>
    </row>
    <row r="70106" spans="7:7">
      <c r="G70106" s="162" t="s">
        <v>70351</v>
      </c>
    </row>
    <row r="70107" spans="7:7">
      <c r="G70107" s="162" t="s">
        <v>70352</v>
      </c>
    </row>
    <row r="70108" spans="7:7">
      <c r="G70108" s="162" t="s">
        <v>70353</v>
      </c>
    </row>
    <row r="70109" spans="7:7">
      <c r="G70109" s="162" t="s">
        <v>70354</v>
      </c>
    </row>
    <row r="70110" spans="7:7">
      <c r="G70110" s="162" t="s">
        <v>70355</v>
      </c>
    </row>
    <row r="70111" spans="7:7">
      <c r="G70111" s="162" t="s">
        <v>70356</v>
      </c>
    </row>
    <row r="70112" spans="7:7">
      <c r="G70112" s="162" t="s">
        <v>70357</v>
      </c>
    </row>
    <row r="70113" spans="7:7">
      <c r="G70113" s="162" t="s">
        <v>70358</v>
      </c>
    </row>
    <row r="70114" spans="7:7">
      <c r="G70114" s="162" t="s">
        <v>70359</v>
      </c>
    </row>
    <row r="70115" spans="7:7">
      <c r="G70115" s="162" t="s">
        <v>70360</v>
      </c>
    </row>
    <row r="70116" spans="7:7">
      <c r="G70116" s="162" t="s">
        <v>70361</v>
      </c>
    </row>
    <row r="70117" spans="7:7">
      <c r="G70117" s="162" t="s">
        <v>70362</v>
      </c>
    </row>
    <row r="70118" spans="7:7">
      <c r="G70118" s="162" t="s">
        <v>70363</v>
      </c>
    </row>
    <row r="70119" spans="7:7">
      <c r="G70119" s="162" t="s">
        <v>70364</v>
      </c>
    </row>
    <row r="70120" spans="7:7">
      <c r="G70120" s="162" t="s">
        <v>70365</v>
      </c>
    </row>
    <row r="70121" spans="7:7">
      <c r="G70121" s="162" t="s">
        <v>70366</v>
      </c>
    </row>
    <row r="70122" spans="7:7">
      <c r="G70122" s="162" t="s">
        <v>70367</v>
      </c>
    </row>
    <row r="70123" spans="7:7">
      <c r="G70123" s="162" t="s">
        <v>70368</v>
      </c>
    </row>
    <row r="70124" spans="7:7">
      <c r="G70124" s="162" t="s">
        <v>70369</v>
      </c>
    </row>
    <row r="70125" spans="7:7">
      <c r="G70125" s="162" t="s">
        <v>70370</v>
      </c>
    </row>
    <row r="70126" spans="7:7">
      <c r="G70126" s="162" t="s">
        <v>70371</v>
      </c>
    </row>
    <row r="70127" spans="7:7">
      <c r="G70127" s="162" t="s">
        <v>70372</v>
      </c>
    </row>
    <row r="70128" spans="7:7">
      <c r="G70128" s="162" t="s">
        <v>70373</v>
      </c>
    </row>
    <row r="70129" spans="7:7">
      <c r="G70129" s="162" t="s">
        <v>70374</v>
      </c>
    </row>
    <row r="70130" spans="7:7">
      <c r="G70130" s="162" t="s">
        <v>70375</v>
      </c>
    </row>
    <row r="70131" spans="7:7">
      <c r="G70131" s="162" t="s">
        <v>70376</v>
      </c>
    </row>
    <row r="70132" spans="7:7">
      <c r="G70132" s="162" t="s">
        <v>70377</v>
      </c>
    </row>
    <row r="70133" spans="7:7">
      <c r="G70133" s="162" t="s">
        <v>70378</v>
      </c>
    </row>
    <row r="70134" spans="7:7">
      <c r="G70134" s="162" t="s">
        <v>70379</v>
      </c>
    </row>
    <row r="70135" spans="7:7">
      <c r="G70135" s="162" t="s">
        <v>70380</v>
      </c>
    </row>
    <row r="70136" spans="7:7">
      <c r="G70136" s="162" t="s">
        <v>70381</v>
      </c>
    </row>
    <row r="70137" spans="7:7">
      <c r="G70137" s="162" t="s">
        <v>70382</v>
      </c>
    </row>
    <row r="70138" spans="7:7">
      <c r="G70138" s="162" t="s">
        <v>70383</v>
      </c>
    </row>
    <row r="70139" spans="7:7">
      <c r="G70139" s="162" t="s">
        <v>70384</v>
      </c>
    </row>
    <row r="70140" spans="7:7">
      <c r="G70140" s="162" t="s">
        <v>70385</v>
      </c>
    </row>
    <row r="70141" spans="7:7">
      <c r="G70141" s="162" t="s">
        <v>70386</v>
      </c>
    </row>
    <row r="70142" spans="7:7">
      <c r="G70142" s="162" t="s">
        <v>70387</v>
      </c>
    </row>
    <row r="70143" spans="7:7">
      <c r="G70143" s="162" t="s">
        <v>70388</v>
      </c>
    </row>
    <row r="70144" spans="7:7">
      <c r="G70144" s="162" t="s">
        <v>70389</v>
      </c>
    </row>
    <row r="70145" spans="7:7">
      <c r="G70145" s="162" t="s">
        <v>70390</v>
      </c>
    </row>
    <row r="70146" spans="7:7">
      <c r="G70146" s="162" t="s">
        <v>70391</v>
      </c>
    </row>
    <row r="70147" spans="7:7">
      <c r="G70147" s="162" t="s">
        <v>70392</v>
      </c>
    </row>
    <row r="70148" spans="7:7">
      <c r="G70148" s="162" t="s">
        <v>70393</v>
      </c>
    </row>
    <row r="70149" spans="7:7">
      <c r="G70149" s="162" t="s">
        <v>70394</v>
      </c>
    </row>
    <row r="70150" spans="7:7">
      <c r="G70150" s="162" t="s">
        <v>70395</v>
      </c>
    </row>
    <row r="70151" spans="7:7">
      <c r="G70151" s="162" t="s">
        <v>70396</v>
      </c>
    </row>
    <row r="70152" spans="7:7">
      <c r="G70152" s="162" t="s">
        <v>70397</v>
      </c>
    </row>
    <row r="70153" spans="7:7">
      <c r="G70153" s="162" t="s">
        <v>70398</v>
      </c>
    </row>
    <row r="70154" spans="7:7">
      <c r="G70154" s="162" t="s">
        <v>70399</v>
      </c>
    </row>
    <row r="70155" spans="7:7">
      <c r="G70155" s="162" t="s">
        <v>70400</v>
      </c>
    </row>
    <row r="70156" spans="7:7">
      <c r="G70156" s="162" t="s">
        <v>70401</v>
      </c>
    </row>
    <row r="70157" spans="7:7">
      <c r="G70157" s="162" t="s">
        <v>70402</v>
      </c>
    </row>
    <row r="70158" spans="7:7">
      <c r="G70158" s="162" t="s">
        <v>70403</v>
      </c>
    </row>
    <row r="70159" spans="7:7">
      <c r="G70159" s="162" t="s">
        <v>70404</v>
      </c>
    </row>
    <row r="70160" spans="7:7">
      <c r="G70160" s="162" t="s">
        <v>70405</v>
      </c>
    </row>
    <row r="70161" spans="7:7">
      <c r="G70161" s="162" t="s">
        <v>70406</v>
      </c>
    </row>
    <row r="70162" spans="7:7">
      <c r="G70162" s="162" t="s">
        <v>70407</v>
      </c>
    </row>
    <row r="70163" spans="7:7">
      <c r="G70163" s="162" t="s">
        <v>70408</v>
      </c>
    </row>
    <row r="70164" spans="7:7">
      <c r="G70164" s="162" t="s">
        <v>70409</v>
      </c>
    </row>
    <row r="70165" spans="7:7">
      <c r="G70165" s="162" t="s">
        <v>70410</v>
      </c>
    </row>
    <row r="70166" spans="7:7">
      <c r="G70166" s="162" t="s">
        <v>70411</v>
      </c>
    </row>
    <row r="70167" spans="7:7">
      <c r="G70167" s="162" t="s">
        <v>70412</v>
      </c>
    </row>
    <row r="70168" spans="7:7">
      <c r="G70168" s="162" t="s">
        <v>70413</v>
      </c>
    </row>
    <row r="70169" spans="7:7">
      <c r="G70169" s="162" t="s">
        <v>70414</v>
      </c>
    </row>
    <row r="70170" spans="7:7">
      <c r="G70170" s="162" t="s">
        <v>70415</v>
      </c>
    </row>
    <row r="70171" spans="7:7">
      <c r="G70171" s="162" t="s">
        <v>70416</v>
      </c>
    </row>
    <row r="70172" spans="7:7">
      <c r="G70172" s="162" t="s">
        <v>70417</v>
      </c>
    </row>
    <row r="70173" spans="7:7">
      <c r="G70173" s="162" t="s">
        <v>70418</v>
      </c>
    </row>
    <row r="70174" spans="7:7">
      <c r="G70174" s="162" t="s">
        <v>70419</v>
      </c>
    </row>
    <row r="70175" spans="7:7">
      <c r="G70175" s="162" t="s">
        <v>70420</v>
      </c>
    </row>
    <row r="70176" spans="7:7">
      <c r="G70176" s="162" t="s">
        <v>70421</v>
      </c>
    </row>
    <row r="70177" spans="7:7">
      <c r="G70177" s="162" t="s">
        <v>70422</v>
      </c>
    </row>
    <row r="70178" spans="7:7">
      <c r="G70178" s="162" t="s">
        <v>70423</v>
      </c>
    </row>
    <row r="70179" spans="7:7">
      <c r="G70179" s="162" t="s">
        <v>70424</v>
      </c>
    </row>
    <row r="70180" spans="7:7">
      <c r="G70180" s="162" t="s">
        <v>70425</v>
      </c>
    </row>
    <row r="70181" spans="7:7">
      <c r="G70181" s="162" t="s">
        <v>70426</v>
      </c>
    </row>
    <row r="70182" spans="7:7">
      <c r="G70182" s="162" t="s">
        <v>70427</v>
      </c>
    </row>
    <row r="70183" spans="7:7">
      <c r="G70183" s="162" t="s">
        <v>70428</v>
      </c>
    </row>
    <row r="70184" spans="7:7">
      <c r="G70184" s="162" t="s">
        <v>70429</v>
      </c>
    </row>
    <row r="70185" spans="7:7">
      <c r="G70185" s="162" t="s">
        <v>70430</v>
      </c>
    </row>
    <row r="70186" spans="7:7">
      <c r="G70186" s="162" t="s">
        <v>70431</v>
      </c>
    </row>
    <row r="70187" spans="7:7">
      <c r="G70187" s="162" t="s">
        <v>70432</v>
      </c>
    </row>
    <row r="70188" spans="7:7">
      <c r="G70188" s="162" t="s">
        <v>70433</v>
      </c>
    </row>
    <row r="70189" spans="7:7">
      <c r="G70189" s="162" t="s">
        <v>70434</v>
      </c>
    </row>
    <row r="70190" spans="7:7">
      <c r="G70190" s="162" t="s">
        <v>70435</v>
      </c>
    </row>
    <row r="70191" spans="7:7">
      <c r="G70191" s="162" t="s">
        <v>70436</v>
      </c>
    </row>
    <row r="70192" spans="7:7">
      <c r="G70192" s="162" t="s">
        <v>70437</v>
      </c>
    </row>
    <row r="70193" spans="7:7">
      <c r="G70193" s="162" t="s">
        <v>70438</v>
      </c>
    </row>
    <row r="70194" spans="7:7">
      <c r="G70194" s="162" t="s">
        <v>70439</v>
      </c>
    </row>
    <row r="70195" spans="7:7">
      <c r="G70195" s="162" t="s">
        <v>70440</v>
      </c>
    </row>
    <row r="70196" spans="7:7">
      <c r="G70196" s="162" t="s">
        <v>70441</v>
      </c>
    </row>
    <row r="70197" spans="7:7">
      <c r="G70197" s="162" t="s">
        <v>70442</v>
      </c>
    </row>
    <row r="70198" spans="7:7">
      <c r="G70198" s="162" t="s">
        <v>70443</v>
      </c>
    </row>
    <row r="70199" spans="7:7">
      <c r="G70199" s="162" t="s">
        <v>70444</v>
      </c>
    </row>
    <row r="70200" spans="7:7">
      <c r="G70200" s="162" t="s">
        <v>70445</v>
      </c>
    </row>
    <row r="70201" spans="7:7">
      <c r="G70201" s="162" t="s">
        <v>70446</v>
      </c>
    </row>
    <row r="70202" spans="7:7">
      <c r="G70202" s="162" t="s">
        <v>70447</v>
      </c>
    </row>
    <row r="70203" spans="7:7">
      <c r="G70203" s="162" t="s">
        <v>70448</v>
      </c>
    </row>
    <row r="70204" spans="7:7">
      <c r="G70204" s="162" t="s">
        <v>70449</v>
      </c>
    </row>
    <row r="70205" spans="7:7">
      <c r="G70205" s="162" t="s">
        <v>70450</v>
      </c>
    </row>
    <row r="70206" spans="7:7">
      <c r="G70206" s="162" t="s">
        <v>70451</v>
      </c>
    </row>
    <row r="70207" spans="7:7">
      <c r="G70207" s="162" t="s">
        <v>70452</v>
      </c>
    </row>
    <row r="70208" spans="7:7">
      <c r="G70208" s="162" t="s">
        <v>70453</v>
      </c>
    </row>
    <row r="70209" spans="7:7">
      <c r="G70209" s="162" t="s">
        <v>70454</v>
      </c>
    </row>
    <row r="70210" spans="7:7">
      <c r="G70210" s="162" t="s">
        <v>70455</v>
      </c>
    </row>
    <row r="70211" spans="7:7">
      <c r="G70211" s="162" t="s">
        <v>70456</v>
      </c>
    </row>
    <row r="70212" spans="7:7">
      <c r="G70212" s="162" t="s">
        <v>70457</v>
      </c>
    </row>
    <row r="70213" spans="7:7">
      <c r="G70213" s="162" t="s">
        <v>70458</v>
      </c>
    </row>
    <row r="70214" spans="7:7">
      <c r="G70214" s="162" t="s">
        <v>70459</v>
      </c>
    </row>
    <row r="70215" spans="7:7">
      <c r="G70215" s="162" t="s">
        <v>70460</v>
      </c>
    </row>
    <row r="70216" spans="7:7">
      <c r="G70216" s="162" t="s">
        <v>70461</v>
      </c>
    </row>
    <row r="70217" spans="7:7">
      <c r="G70217" s="162" t="s">
        <v>70462</v>
      </c>
    </row>
    <row r="70218" spans="7:7">
      <c r="G70218" s="162" t="s">
        <v>70463</v>
      </c>
    </row>
    <row r="70219" spans="7:7">
      <c r="G70219" s="162" t="s">
        <v>70464</v>
      </c>
    </row>
    <row r="70220" spans="7:7">
      <c r="G70220" s="162" t="s">
        <v>70465</v>
      </c>
    </row>
    <row r="70221" spans="7:7">
      <c r="G70221" s="162" t="s">
        <v>70466</v>
      </c>
    </row>
    <row r="70222" spans="7:7">
      <c r="G70222" s="162" t="s">
        <v>70467</v>
      </c>
    </row>
    <row r="70223" spans="7:7">
      <c r="G70223" s="162" t="s">
        <v>70468</v>
      </c>
    </row>
    <row r="70224" spans="7:7">
      <c r="G70224" s="162" t="s">
        <v>70469</v>
      </c>
    </row>
    <row r="70225" spans="7:7">
      <c r="G70225" s="162" t="s">
        <v>70470</v>
      </c>
    </row>
    <row r="70226" spans="7:7">
      <c r="G70226" s="162" t="s">
        <v>70471</v>
      </c>
    </row>
    <row r="70227" spans="7:7">
      <c r="G70227" s="162" t="s">
        <v>70472</v>
      </c>
    </row>
    <row r="70228" spans="7:7">
      <c r="G70228" s="162" t="s">
        <v>70473</v>
      </c>
    </row>
    <row r="70229" spans="7:7">
      <c r="G70229" s="162" t="s">
        <v>70474</v>
      </c>
    </row>
    <row r="70230" spans="7:7">
      <c r="G70230" s="162" t="s">
        <v>70475</v>
      </c>
    </row>
    <row r="70231" spans="7:7">
      <c r="G70231" s="162" t="s">
        <v>70476</v>
      </c>
    </row>
    <row r="70232" spans="7:7">
      <c r="G70232" s="162" t="s">
        <v>70477</v>
      </c>
    </row>
    <row r="70233" spans="7:7">
      <c r="G70233" s="162" t="s">
        <v>70478</v>
      </c>
    </row>
    <row r="70234" spans="7:7">
      <c r="G70234" s="162" t="s">
        <v>70479</v>
      </c>
    </row>
    <row r="70235" spans="7:7">
      <c r="G70235" s="162" t="s">
        <v>70480</v>
      </c>
    </row>
    <row r="70236" spans="7:7">
      <c r="G70236" s="162" t="s">
        <v>70481</v>
      </c>
    </row>
    <row r="70237" spans="7:7">
      <c r="G70237" s="162" t="s">
        <v>70482</v>
      </c>
    </row>
    <row r="70238" spans="7:7">
      <c r="G70238" s="162" t="s">
        <v>70483</v>
      </c>
    </row>
    <row r="70239" spans="7:7">
      <c r="G70239" s="162" t="s">
        <v>70484</v>
      </c>
    </row>
    <row r="70240" spans="7:7">
      <c r="G70240" s="162" t="s">
        <v>70485</v>
      </c>
    </row>
    <row r="70241" spans="7:7">
      <c r="G70241" s="162" t="s">
        <v>70486</v>
      </c>
    </row>
    <row r="70242" spans="7:7">
      <c r="G70242" s="162" t="s">
        <v>70487</v>
      </c>
    </row>
    <row r="70243" spans="7:7">
      <c r="G70243" s="162" t="s">
        <v>70488</v>
      </c>
    </row>
    <row r="70244" spans="7:7">
      <c r="G70244" s="162" t="s">
        <v>70489</v>
      </c>
    </row>
    <row r="70245" spans="7:7">
      <c r="G70245" s="162" t="s">
        <v>70490</v>
      </c>
    </row>
    <row r="70246" spans="7:7">
      <c r="G70246" s="162" t="s">
        <v>70491</v>
      </c>
    </row>
    <row r="70247" spans="7:7">
      <c r="G70247" s="162" t="s">
        <v>70492</v>
      </c>
    </row>
    <row r="70248" spans="7:7">
      <c r="G70248" s="162" t="s">
        <v>70493</v>
      </c>
    </row>
    <row r="70249" spans="7:7">
      <c r="G70249" s="162" t="s">
        <v>70494</v>
      </c>
    </row>
    <row r="70250" spans="7:7">
      <c r="G70250" s="162" t="s">
        <v>70495</v>
      </c>
    </row>
    <row r="70251" spans="7:7">
      <c r="G70251" s="162" t="s">
        <v>70496</v>
      </c>
    </row>
    <row r="70252" spans="7:7">
      <c r="G70252" s="162" t="s">
        <v>70497</v>
      </c>
    </row>
    <row r="70253" spans="7:7">
      <c r="G70253" s="162" t="s">
        <v>70498</v>
      </c>
    </row>
    <row r="70254" spans="7:7">
      <c r="G70254" s="162" t="s">
        <v>70499</v>
      </c>
    </row>
    <row r="70255" spans="7:7">
      <c r="G70255" s="162" t="s">
        <v>70500</v>
      </c>
    </row>
    <row r="70256" spans="7:7">
      <c r="G70256" s="162" t="s">
        <v>70501</v>
      </c>
    </row>
    <row r="70257" spans="7:7">
      <c r="G70257" s="162" t="s">
        <v>70502</v>
      </c>
    </row>
    <row r="70258" spans="7:7">
      <c r="G70258" s="162" t="s">
        <v>70503</v>
      </c>
    </row>
    <row r="70259" spans="7:7">
      <c r="G70259" s="162" t="s">
        <v>70504</v>
      </c>
    </row>
    <row r="70260" spans="7:7">
      <c r="G70260" s="162" t="s">
        <v>70505</v>
      </c>
    </row>
    <row r="70261" spans="7:7">
      <c r="G70261" s="162" t="s">
        <v>70506</v>
      </c>
    </row>
    <row r="70262" spans="7:7">
      <c r="G70262" s="162" t="s">
        <v>70507</v>
      </c>
    </row>
    <row r="70263" spans="7:7">
      <c r="G70263" s="162" t="s">
        <v>70508</v>
      </c>
    </row>
    <row r="70264" spans="7:7">
      <c r="G70264" s="162" t="s">
        <v>70509</v>
      </c>
    </row>
    <row r="70265" spans="7:7">
      <c r="G70265" s="162" t="s">
        <v>70510</v>
      </c>
    </row>
    <row r="70266" spans="7:7">
      <c r="G70266" s="162" t="s">
        <v>70511</v>
      </c>
    </row>
    <row r="70267" spans="7:7">
      <c r="G70267" s="162" t="s">
        <v>70512</v>
      </c>
    </row>
    <row r="70268" spans="7:7">
      <c r="G70268" s="162" t="s">
        <v>70513</v>
      </c>
    </row>
    <row r="70269" spans="7:7">
      <c r="G70269" s="162" t="s">
        <v>70514</v>
      </c>
    </row>
    <row r="70270" spans="7:7">
      <c r="G70270" s="162" t="s">
        <v>70515</v>
      </c>
    </row>
    <row r="70271" spans="7:7">
      <c r="G70271" s="162" t="s">
        <v>70516</v>
      </c>
    </row>
    <row r="70272" spans="7:7">
      <c r="G70272" s="162" t="s">
        <v>70517</v>
      </c>
    </row>
    <row r="70273" spans="7:7">
      <c r="G70273" s="162" t="s">
        <v>70518</v>
      </c>
    </row>
    <row r="70274" spans="7:7">
      <c r="G70274" s="162" t="s">
        <v>70519</v>
      </c>
    </row>
    <row r="70275" spans="7:7">
      <c r="G70275" s="162" t="s">
        <v>70520</v>
      </c>
    </row>
    <row r="70276" spans="7:7">
      <c r="G70276" s="162" t="s">
        <v>70521</v>
      </c>
    </row>
    <row r="70277" spans="7:7">
      <c r="G70277" s="162" t="s">
        <v>70522</v>
      </c>
    </row>
    <row r="70278" spans="7:7">
      <c r="G70278" s="162" t="s">
        <v>70523</v>
      </c>
    </row>
    <row r="70279" spans="7:7">
      <c r="G70279" s="162" t="s">
        <v>70524</v>
      </c>
    </row>
    <row r="70280" spans="7:7">
      <c r="G70280" s="162" t="s">
        <v>70525</v>
      </c>
    </row>
    <row r="70281" spans="7:7">
      <c r="G70281" s="162" t="s">
        <v>70526</v>
      </c>
    </row>
    <row r="70282" spans="7:7">
      <c r="G70282" s="162" t="s">
        <v>70527</v>
      </c>
    </row>
    <row r="70283" spans="7:7">
      <c r="G70283" s="162" t="s">
        <v>70528</v>
      </c>
    </row>
    <row r="70284" spans="7:7">
      <c r="G70284" s="162" t="s">
        <v>70529</v>
      </c>
    </row>
    <row r="70285" spans="7:7">
      <c r="G70285" s="162" t="s">
        <v>70530</v>
      </c>
    </row>
    <row r="70286" spans="7:7">
      <c r="G70286" s="162" t="s">
        <v>70531</v>
      </c>
    </row>
    <row r="70287" spans="7:7">
      <c r="G70287" s="162" t="s">
        <v>70532</v>
      </c>
    </row>
    <row r="70288" spans="7:7">
      <c r="G70288" s="162" t="s">
        <v>70533</v>
      </c>
    </row>
    <row r="70289" spans="7:7">
      <c r="G70289" s="162" t="s">
        <v>70534</v>
      </c>
    </row>
    <row r="70290" spans="7:7">
      <c r="G70290" s="162" t="s">
        <v>70535</v>
      </c>
    </row>
    <row r="70291" spans="7:7">
      <c r="G70291" s="162" t="s">
        <v>70536</v>
      </c>
    </row>
    <row r="70292" spans="7:7">
      <c r="G70292" s="162" t="s">
        <v>70537</v>
      </c>
    </row>
    <row r="70293" spans="7:7">
      <c r="G70293" s="162" t="s">
        <v>70538</v>
      </c>
    </row>
    <row r="70294" spans="7:7">
      <c r="G70294" s="162" t="s">
        <v>70539</v>
      </c>
    </row>
    <row r="70295" spans="7:7">
      <c r="G70295" s="162" t="s">
        <v>70540</v>
      </c>
    </row>
    <row r="70296" spans="7:7">
      <c r="G70296" s="162" t="s">
        <v>70541</v>
      </c>
    </row>
    <row r="70297" spans="7:7">
      <c r="G70297" s="162" t="s">
        <v>70542</v>
      </c>
    </row>
    <row r="70298" spans="7:7">
      <c r="G70298" s="162" t="s">
        <v>70543</v>
      </c>
    </row>
    <row r="70299" spans="7:7">
      <c r="G70299" s="162" t="s">
        <v>70544</v>
      </c>
    </row>
    <row r="70300" spans="7:7">
      <c r="G70300" s="162" t="s">
        <v>70545</v>
      </c>
    </row>
    <row r="70301" spans="7:7">
      <c r="G70301" s="162" t="s">
        <v>70546</v>
      </c>
    </row>
    <row r="70302" spans="7:7">
      <c r="G70302" s="162" t="s">
        <v>70547</v>
      </c>
    </row>
    <row r="70303" spans="7:7">
      <c r="G70303" s="162" t="s">
        <v>70548</v>
      </c>
    </row>
    <row r="70304" spans="7:7">
      <c r="G70304" s="162" t="s">
        <v>70549</v>
      </c>
    </row>
    <row r="70305" spans="7:7">
      <c r="G70305" s="162" t="s">
        <v>70550</v>
      </c>
    </row>
    <row r="70306" spans="7:7">
      <c r="G70306" s="162" t="s">
        <v>70551</v>
      </c>
    </row>
    <row r="70307" spans="7:7">
      <c r="G70307" s="162" t="s">
        <v>70552</v>
      </c>
    </row>
    <row r="70308" spans="7:7">
      <c r="G70308" s="162" t="s">
        <v>70553</v>
      </c>
    </row>
    <row r="70309" spans="7:7">
      <c r="G70309" s="162" t="s">
        <v>70554</v>
      </c>
    </row>
    <row r="70310" spans="7:7">
      <c r="G70310" s="162" t="s">
        <v>70555</v>
      </c>
    </row>
    <row r="70311" spans="7:7">
      <c r="G70311" s="162" t="s">
        <v>70556</v>
      </c>
    </row>
    <row r="70312" spans="7:7">
      <c r="G70312" s="162" t="s">
        <v>70557</v>
      </c>
    </row>
    <row r="70313" spans="7:7">
      <c r="G70313" s="162" t="s">
        <v>70558</v>
      </c>
    </row>
    <row r="70314" spans="7:7">
      <c r="G70314" s="162" t="s">
        <v>70559</v>
      </c>
    </row>
    <row r="70315" spans="7:7">
      <c r="G70315" s="162" t="s">
        <v>70560</v>
      </c>
    </row>
    <row r="70316" spans="7:7">
      <c r="G70316" s="162" t="s">
        <v>70561</v>
      </c>
    </row>
    <row r="70317" spans="7:7">
      <c r="G70317" s="162" t="s">
        <v>70562</v>
      </c>
    </row>
    <row r="70318" spans="7:7">
      <c r="G70318" s="162" t="s">
        <v>70563</v>
      </c>
    </row>
    <row r="70319" spans="7:7">
      <c r="G70319" s="162" t="s">
        <v>70564</v>
      </c>
    </row>
    <row r="70320" spans="7:7">
      <c r="G70320" s="162" t="s">
        <v>70565</v>
      </c>
    </row>
    <row r="70321" spans="7:7">
      <c r="G70321" s="162" t="s">
        <v>70566</v>
      </c>
    </row>
    <row r="70322" spans="7:7">
      <c r="G70322" s="162" t="s">
        <v>70567</v>
      </c>
    </row>
    <row r="70323" spans="7:7">
      <c r="G70323" s="162" t="s">
        <v>70568</v>
      </c>
    </row>
    <row r="70324" spans="7:7">
      <c r="G70324" s="162" t="s">
        <v>70569</v>
      </c>
    </row>
    <row r="70325" spans="7:7">
      <c r="G70325" s="162" t="s">
        <v>70570</v>
      </c>
    </row>
    <row r="70326" spans="7:7">
      <c r="G70326" s="162" t="s">
        <v>70571</v>
      </c>
    </row>
    <row r="70327" spans="7:7">
      <c r="G70327" s="162" t="s">
        <v>70572</v>
      </c>
    </row>
    <row r="70328" spans="7:7">
      <c r="G70328" s="162" t="s">
        <v>70573</v>
      </c>
    </row>
    <row r="70329" spans="7:7">
      <c r="G70329" s="162" t="s">
        <v>70574</v>
      </c>
    </row>
    <row r="70330" spans="7:7">
      <c r="G70330" s="162" t="s">
        <v>70575</v>
      </c>
    </row>
    <row r="70331" spans="7:7">
      <c r="G70331" s="162" t="s">
        <v>70576</v>
      </c>
    </row>
    <row r="70332" spans="7:7">
      <c r="G70332" s="162" t="s">
        <v>70577</v>
      </c>
    </row>
    <row r="70333" spans="7:7">
      <c r="G70333" s="162" t="s">
        <v>70578</v>
      </c>
    </row>
    <row r="70334" spans="7:7">
      <c r="G70334" s="162" t="s">
        <v>70579</v>
      </c>
    </row>
    <row r="70335" spans="7:7">
      <c r="G70335" s="162" t="s">
        <v>70580</v>
      </c>
    </row>
    <row r="70336" spans="7:7">
      <c r="G70336" s="162" t="s">
        <v>70581</v>
      </c>
    </row>
    <row r="70337" spans="7:7">
      <c r="G70337" s="162" t="s">
        <v>70582</v>
      </c>
    </row>
    <row r="70338" spans="7:7">
      <c r="G70338" s="162" t="s">
        <v>70583</v>
      </c>
    </row>
    <row r="70339" spans="7:7">
      <c r="G70339" s="162" t="s">
        <v>70584</v>
      </c>
    </row>
    <row r="70340" spans="7:7">
      <c r="G70340" s="162" t="s">
        <v>70585</v>
      </c>
    </row>
    <row r="70341" spans="7:7">
      <c r="G70341" s="162" t="s">
        <v>70586</v>
      </c>
    </row>
    <row r="70342" spans="7:7">
      <c r="G70342" s="162" t="s">
        <v>70587</v>
      </c>
    </row>
    <row r="70343" spans="7:7">
      <c r="G70343" s="162" t="s">
        <v>70588</v>
      </c>
    </row>
    <row r="70344" spans="7:7">
      <c r="G70344" s="162" t="s">
        <v>70589</v>
      </c>
    </row>
    <row r="70345" spans="7:7">
      <c r="G70345" s="162" t="s">
        <v>70590</v>
      </c>
    </row>
    <row r="70346" spans="7:7">
      <c r="G70346" s="162" t="s">
        <v>70591</v>
      </c>
    </row>
    <row r="70347" spans="7:7">
      <c r="G70347" s="162" t="s">
        <v>70592</v>
      </c>
    </row>
    <row r="70348" spans="7:7">
      <c r="G70348" s="162" t="s">
        <v>70593</v>
      </c>
    </row>
    <row r="70349" spans="7:7">
      <c r="G70349" s="162" t="s">
        <v>70594</v>
      </c>
    </row>
    <row r="70350" spans="7:7">
      <c r="G70350" s="162" t="s">
        <v>70595</v>
      </c>
    </row>
    <row r="70351" spans="7:7">
      <c r="G70351" s="162" t="s">
        <v>70596</v>
      </c>
    </row>
    <row r="70352" spans="7:7">
      <c r="G70352" s="162" t="s">
        <v>70597</v>
      </c>
    </row>
    <row r="70353" spans="7:7">
      <c r="G70353" s="162" t="s">
        <v>70598</v>
      </c>
    </row>
    <row r="70354" spans="7:7">
      <c r="G70354" s="162" t="s">
        <v>70599</v>
      </c>
    </row>
    <row r="70355" spans="7:7">
      <c r="G70355" s="162" t="s">
        <v>70600</v>
      </c>
    </row>
    <row r="70356" spans="7:7">
      <c r="G70356" s="162" t="s">
        <v>70601</v>
      </c>
    </row>
    <row r="70357" spans="7:7">
      <c r="G70357" s="162" t="s">
        <v>70602</v>
      </c>
    </row>
    <row r="70358" spans="7:7">
      <c r="G70358" s="162" t="s">
        <v>70603</v>
      </c>
    </row>
    <row r="70359" spans="7:7">
      <c r="G70359" s="162" t="s">
        <v>70604</v>
      </c>
    </row>
    <row r="70360" spans="7:7">
      <c r="G70360" s="162" t="s">
        <v>70605</v>
      </c>
    </row>
    <row r="70361" spans="7:7">
      <c r="G70361" s="162" t="s">
        <v>70606</v>
      </c>
    </row>
    <row r="70362" spans="7:7">
      <c r="G70362" s="162" t="s">
        <v>70607</v>
      </c>
    </row>
    <row r="70363" spans="7:7">
      <c r="G70363" s="162" t="s">
        <v>70608</v>
      </c>
    </row>
    <row r="70364" spans="7:7">
      <c r="G70364" s="162" t="s">
        <v>70609</v>
      </c>
    </row>
    <row r="70365" spans="7:7">
      <c r="G70365" s="162" t="s">
        <v>70610</v>
      </c>
    </row>
    <row r="70366" spans="7:7">
      <c r="G70366" s="162" t="s">
        <v>70611</v>
      </c>
    </row>
    <row r="70367" spans="7:7">
      <c r="G70367" s="162" t="s">
        <v>70612</v>
      </c>
    </row>
    <row r="70368" spans="7:7">
      <c r="G70368" s="162" t="s">
        <v>70613</v>
      </c>
    </row>
    <row r="70369" spans="7:7">
      <c r="G70369" s="162" t="s">
        <v>70614</v>
      </c>
    </row>
    <row r="70370" spans="7:7">
      <c r="G70370" s="162" t="s">
        <v>70615</v>
      </c>
    </row>
    <row r="70371" spans="7:7">
      <c r="G70371" s="162" t="s">
        <v>70616</v>
      </c>
    </row>
    <row r="70372" spans="7:7">
      <c r="G70372" s="162" t="s">
        <v>70617</v>
      </c>
    </row>
    <row r="70373" spans="7:7">
      <c r="G70373" s="162" t="s">
        <v>70618</v>
      </c>
    </row>
    <row r="70374" spans="7:7">
      <c r="G70374" s="162" t="s">
        <v>70619</v>
      </c>
    </row>
    <row r="70375" spans="7:7">
      <c r="G70375" s="162" t="s">
        <v>70620</v>
      </c>
    </row>
    <row r="70376" spans="7:7">
      <c r="G70376" s="162" t="s">
        <v>70621</v>
      </c>
    </row>
    <row r="70377" spans="7:7">
      <c r="G70377" s="162" t="s">
        <v>70622</v>
      </c>
    </row>
    <row r="70378" spans="7:7">
      <c r="G70378" s="162" t="s">
        <v>70623</v>
      </c>
    </row>
    <row r="70379" spans="7:7">
      <c r="G70379" s="162" t="s">
        <v>70624</v>
      </c>
    </row>
    <row r="70380" spans="7:7">
      <c r="G70380" s="162" t="s">
        <v>70625</v>
      </c>
    </row>
    <row r="70381" spans="7:7">
      <c r="G70381" s="162" t="s">
        <v>70626</v>
      </c>
    </row>
    <row r="70382" spans="7:7">
      <c r="G70382" s="162" t="s">
        <v>70627</v>
      </c>
    </row>
    <row r="70383" spans="7:7">
      <c r="G70383" s="162" t="s">
        <v>70628</v>
      </c>
    </row>
    <row r="70384" spans="7:7">
      <c r="G70384" s="162" t="s">
        <v>70629</v>
      </c>
    </row>
    <row r="70385" spans="7:7">
      <c r="G70385" s="162" t="s">
        <v>70630</v>
      </c>
    </row>
    <row r="70386" spans="7:7">
      <c r="G70386" s="162" t="s">
        <v>70631</v>
      </c>
    </row>
    <row r="70387" spans="7:7">
      <c r="G70387" s="162" t="s">
        <v>70632</v>
      </c>
    </row>
    <row r="70388" spans="7:7">
      <c r="G70388" s="162" t="s">
        <v>70633</v>
      </c>
    </row>
    <row r="70389" spans="7:7">
      <c r="G70389" s="162" t="s">
        <v>70634</v>
      </c>
    </row>
    <row r="70390" spans="7:7">
      <c r="G70390" s="162" t="s">
        <v>70635</v>
      </c>
    </row>
    <row r="70391" spans="7:7">
      <c r="G70391" s="162" t="s">
        <v>70636</v>
      </c>
    </row>
    <row r="70392" spans="7:7">
      <c r="G70392" s="162" t="s">
        <v>70637</v>
      </c>
    </row>
    <row r="70393" spans="7:7">
      <c r="G70393" s="162" t="s">
        <v>70638</v>
      </c>
    </row>
    <row r="70394" spans="7:7">
      <c r="G70394" s="162" t="s">
        <v>70639</v>
      </c>
    </row>
    <row r="70395" spans="7:7">
      <c r="G70395" s="162" t="s">
        <v>70640</v>
      </c>
    </row>
    <row r="70396" spans="7:7">
      <c r="G70396" s="162" t="s">
        <v>70641</v>
      </c>
    </row>
    <row r="70397" spans="7:7">
      <c r="G70397" s="162" t="s">
        <v>70642</v>
      </c>
    </row>
    <row r="70398" spans="7:7">
      <c r="G70398" s="162" t="s">
        <v>70643</v>
      </c>
    </row>
    <row r="70399" spans="7:7">
      <c r="G70399" s="162" t="s">
        <v>70644</v>
      </c>
    </row>
    <row r="70400" spans="7:7">
      <c r="G70400" s="162" t="s">
        <v>70645</v>
      </c>
    </row>
    <row r="70401" spans="7:7">
      <c r="G70401" s="162" t="s">
        <v>70646</v>
      </c>
    </row>
    <row r="70402" spans="7:7">
      <c r="G70402" s="162" t="s">
        <v>70647</v>
      </c>
    </row>
    <row r="70403" spans="7:7">
      <c r="G70403" s="162" t="s">
        <v>70648</v>
      </c>
    </row>
    <row r="70404" spans="7:7">
      <c r="G70404" s="162" t="s">
        <v>70649</v>
      </c>
    </row>
    <row r="70405" spans="7:7">
      <c r="G70405" s="162" t="s">
        <v>70650</v>
      </c>
    </row>
    <row r="70406" spans="7:7">
      <c r="G70406" s="162" t="s">
        <v>70651</v>
      </c>
    </row>
    <row r="70407" spans="7:7">
      <c r="G70407" s="162" t="s">
        <v>70652</v>
      </c>
    </row>
    <row r="70408" spans="7:7">
      <c r="G70408" s="162" t="s">
        <v>70653</v>
      </c>
    </row>
    <row r="70409" spans="7:7">
      <c r="G70409" s="162" t="s">
        <v>70654</v>
      </c>
    </row>
    <row r="70410" spans="7:7">
      <c r="G70410" s="162" t="s">
        <v>70655</v>
      </c>
    </row>
    <row r="70411" spans="7:7">
      <c r="G70411" s="162" t="s">
        <v>70656</v>
      </c>
    </row>
    <row r="70412" spans="7:7">
      <c r="G70412" s="162" t="s">
        <v>70657</v>
      </c>
    </row>
    <row r="70413" spans="7:7">
      <c r="G70413" s="162" t="s">
        <v>70658</v>
      </c>
    </row>
    <row r="70414" spans="7:7">
      <c r="G70414" s="162" t="s">
        <v>70659</v>
      </c>
    </row>
    <row r="70415" spans="7:7">
      <c r="G70415" s="162" t="s">
        <v>70660</v>
      </c>
    </row>
    <row r="70416" spans="7:7">
      <c r="G70416" s="162" t="s">
        <v>70661</v>
      </c>
    </row>
    <row r="70417" spans="7:7">
      <c r="G70417" s="162" t="s">
        <v>70662</v>
      </c>
    </row>
    <row r="70418" spans="7:7">
      <c r="G70418" s="162" t="s">
        <v>70663</v>
      </c>
    </row>
    <row r="70419" spans="7:7">
      <c r="G70419" s="162" t="s">
        <v>70664</v>
      </c>
    </row>
    <row r="70420" spans="7:7">
      <c r="G70420" s="162" t="s">
        <v>70665</v>
      </c>
    </row>
    <row r="70421" spans="7:7">
      <c r="G70421" s="162" t="s">
        <v>70666</v>
      </c>
    </row>
    <row r="70422" spans="7:7">
      <c r="G70422" s="162" t="s">
        <v>70667</v>
      </c>
    </row>
    <row r="70423" spans="7:7">
      <c r="G70423" s="162" t="s">
        <v>70668</v>
      </c>
    </row>
    <row r="70424" spans="7:7">
      <c r="G70424" s="162" t="s">
        <v>70669</v>
      </c>
    </row>
    <row r="70425" spans="7:7">
      <c r="G70425" s="162" t="s">
        <v>70670</v>
      </c>
    </row>
    <row r="70426" spans="7:7">
      <c r="G70426" s="162" t="s">
        <v>70671</v>
      </c>
    </row>
    <row r="70427" spans="7:7">
      <c r="G70427" s="162" t="s">
        <v>70672</v>
      </c>
    </row>
    <row r="70428" spans="7:7">
      <c r="G70428" s="162" t="s">
        <v>70673</v>
      </c>
    </row>
    <row r="70429" spans="7:7">
      <c r="G70429" s="162" t="s">
        <v>70674</v>
      </c>
    </row>
    <row r="70430" spans="7:7">
      <c r="G70430" s="162" t="s">
        <v>70675</v>
      </c>
    </row>
    <row r="70431" spans="7:7">
      <c r="G70431" s="162" t="s">
        <v>70676</v>
      </c>
    </row>
    <row r="70432" spans="7:7">
      <c r="G70432" s="162" t="s">
        <v>70677</v>
      </c>
    </row>
    <row r="70433" spans="7:7">
      <c r="G70433" s="162" t="s">
        <v>70678</v>
      </c>
    </row>
    <row r="70434" spans="7:7">
      <c r="G70434" s="162" t="s">
        <v>70679</v>
      </c>
    </row>
    <row r="70435" spans="7:7">
      <c r="G70435" s="162" t="s">
        <v>70680</v>
      </c>
    </row>
    <row r="70436" spans="7:7">
      <c r="G70436" s="162" t="s">
        <v>70681</v>
      </c>
    </row>
    <row r="70437" spans="7:7">
      <c r="G70437" s="162" t="s">
        <v>70682</v>
      </c>
    </row>
    <row r="70438" spans="7:7">
      <c r="G70438" s="162" t="s">
        <v>70683</v>
      </c>
    </row>
    <row r="70439" spans="7:7">
      <c r="G70439" s="162" t="s">
        <v>70684</v>
      </c>
    </row>
    <row r="70440" spans="7:7">
      <c r="G70440" s="162" t="s">
        <v>70685</v>
      </c>
    </row>
    <row r="70441" spans="7:7">
      <c r="G70441" s="162" t="s">
        <v>70686</v>
      </c>
    </row>
    <row r="70442" spans="7:7">
      <c r="G70442" s="162" t="s">
        <v>70687</v>
      </c>
    </row>
    <row r="70443" spans="7:7">
      <c r="G70443" s="162" t="s">
        <v>70688</v>
      </c>
    </row>
    <row r="70444" spans="7:7">
      <c r="G70444" s="162" t="s">
        <v>70689</v>
      </c>
    </row>
    <row r="70445" spans="7:7">
      <c r="G70445" s="162" t="s">
        <v>70690</v>
      </c>
    </row>
    <row r="70446" spans="7:7">
      <c r="G70446" s="162" t="s">
        <v>70691</v>
      </c>
    </row>
    <row r="70447" spans="7:7">
      <c r="G70447" s="162" t="s">
        <v>70692</v>
      </c>
    </row>
    <row r="70448" spans="7:7">
      <c r="G70448" s="162" t="s">
        <v>70693</v>
      </c>
    </row>
    <row r="70449" spans="7:7">
      <c r="G70449" s="162" t="s">
        <v>70694</v>
      </c>
    </row>
    <row r="70450" spans="7:7">
      <c r="G70450" s="162" t="s">
        <v>70695</v>
      </c>
    </row>
    <row r="70451" spans="7:7">
      <c r="G70451" s="162" t="s">
        <v>70696</v>
      </c>
    </row>
    <row r="70452" spans="7:7">
      <c r="G70452" s="162" t="s">
        <v>70697</v>
      </c>
    </row>
    <row r="70453" spans="7:7">
      <c r="G70453" s="162" t="s">
        <v>70698</v>
      </c>
    </row>
    <row r="70454" spans="7:7">
      <c r="G70454" s="162" t="s">
        <v>70699</v>
      </c>
    </row>
    <row r="70455" spans="7:7">
      <c r="G70455" s="162" t="s">
        <v>70700</v>
      </c>
    </row>
    <row r="70456" spans="7:7">
      <c r="G70456" s="162" t="s">
        <v>70701</v>
      </c>
    </row>
    <row r="70457" spans="7:7">
      <c r="G70457" s="162" t="s">
        <v>70702</v>
      </c>
    </row>
    <row r="70458" spans="7:7">
      <c r="G70458" s="162" t="s">
        <v>70703</v>
      </c>
    </row>
    <row r="70459" spans="7:7">
      <c r="G70459" s="162" t="s">
        <v>70704</v>
      </c>
    </row>
    <row r="70460" spans="7:7">
      <c r="G70460" s="162" t="s">
        <v>70705</v>
      </c>
    </row>
    <row r="70461" spans="7:7">
      <c r="G70461" s="162" t="s">
        <v>70706</v>
      </c>
    </row>
    <row r="70462" spans="7:7">
      <c r="G70462" s="162" t="s">
        <v>70707</v>
      </c>
    </row>
    <row r="70463" spans="7:7">
      <c r="G70463" s="162" t="s">
        <v>70708</v>
      </c>
    </row>
    <row r="70464" spans="7:7">
      <c r="G70464" s="162" t="s">
        <v>70709</v>
      </c>
    </row>
    <row r="70465" spans="7:7">
      <c r="G70465" s="162" t="s">
        <v>70710</v>
      </c>
    </row>
    <row r="70466" spans="7:7">
      <c r="G70466" s="162" t="s">
        <v>70711</v>
      </c>
    </row>
    <row r="70467" spans="7:7">
      <c r="G70467" s="162" t="s">
        <v>70712</v>
      </c>
    </row>
    <row r="70468" spans="7:7">
      <c r="G70468" s="162" t="s">
        <v>70713</v>
      </c>
    </row>
    <row r="70469" spans="7:7">
      <c r="G70469" s="162" t="s">
        <v>70714</v>
      </c>
    </row>
    <row r="70470" spans="7:7">
      <c r="G70470" s="162" t="s">
        <v>70715</v>
      </c>
    </row>
    <row r="70471" spans="7:7">
      <c r="G70471" s="162" t="s">
        <v>70716</v>
      </c>
    </row>
    <row r="70472" spans="7:7">
      <c r="G70472" s="162" t="s">
        <v>70717</v>
      </c>
    </row>
    <row r="70473" spans="7:7">
      <c r="G70473" s="162" t="s">
        <v>70718</v>
      </c>
    </row>
    <row r="70474" spans="7:7">
      <c r="G70474" s="162" t="s">
        <v>70719</v>
      </c>
    </row>
    <row r="70475" spans="7:7">
      <c r="G70475" s="162" t="s">
        <v>70720</v>
      </c>
    </row>
    <row r="70476" spans="7:7">
      <c r="G70476" s="162" t="s">
        <v>70721</v>
      </c>
    </row>
    <row r="70477" spans="7:7">
      <c r="G70477" s="162" t="s">
        <v>70722</v>
      </c>
    </row>
    <row r="70478" spans="7:7">
      <c r="G70478" s="162" t="s">
        <v>70723</v>
      </c>
    </row>
    <row r="70479" spans="7:7">
      <c r="G70479" s="162" t="s">
        <v>70724</v>
      </c>
    </row>
    <row r="70480" spans="7:7">
      <c r="G70480" s="162" t="s">
        <v>70725</v>
      </c>
    </row>
    <row r="70481" spans="7:7">
      <c r="G70481" s="162" t="s">
        <v>70726</v>
      </c>
    </row>
    <row r="70482" spans="7:7">
      <c r="G70482" s="162" t="s">
        <v>70727</v>
      </c>
    </row>
    <row r="70483" spans="7:7">
      <c r="G70483" s="162" t="s">
        <v>70728</v>
      </c>
    </row>
    <row r="70484" spans="7:7">
      <c r="G70484" s="162" t="s">
        <v>70729</v>
      </c>
    </row>
    <row r="70485" spans="7:7">
      <c r="G70485" s="162" t="s">
        <v>70730</v>
      </c>
    </row>
    <row r="70486" spans="7:7">
      <c r="G70486" s="162" t="s">
        <v>70731</v>
      </c>
    </row>
    <row r="70487" spans="7:7">
      <c r="G70487" s="162" t="s">
        <v>70732</v>
      </c>
    </row>
    <row r="70488" spans="7:7">
      <c r="G70488" s="162" t="s">
        <v>70733</v>
      </c>
    </row>
    <row r="70489" spans="7:7">
      <c r="G70489" s="162" t="s">
        <v>70734</v>
      </c>
    </row>
    <row r="70490" spans="7:7">
      <c r="G70490" s="162" t="s">
        <v>70735</v>
      </c>
    </row>
    <row r="70491" spans="7:7">
      <c r="G70491" s="162" t="s">
        <v>70736</v>
      </c>
    </row>
    <row r="70492" spans="7:7">
      <c r="G70492" s="162" t="s">
        <v>70737</v>
      </c>
    </row>
    <row r="70493" spans="7:7">
      <c r="G70493" s="162" t="s">
        <v>70738</v>
      </c>
    </row>
    <row r="70494" spans="7:7">
      <c r="G70494" s="162" t="s">
        <v>70739</v>
      </c>
    </row>
    <row r="70495" spans="7:7">
      <c r="G70495" s="162" t="s">
        <v>70740</v>
      </c>
    </row>
    <row r="70496" spans="7:7">
      <c r="G70496" s="162" t="s">
        <v>70741</v>
      </c>
    </row>
    <row r="70497" spans="7:7">
      <c r="G70497" s="162" t="s">
        <v>70742</v>
      </c>
    </row>
    <row r="70498" spans="7:7">
      <c r="G70498" s="162" t="s">
        <v>70743</v>
      </c>
    </row>
    <row r="70499" spans="7:7">
      <c r="G70499" s="162" t="s">
        <v>70744</v>
      </c>
    </row>
    <row r="70500" spans="7:7">
      <c r="G70500" s="162" t="s">
        <v>70745</v>
      </c>
    </row>
    <row r="70501" spans="7:7">
      <c r="G70501" s="162" t="s">
        <v>70746</v>
      </c>
    </row>
    <row r="70502" spans="7:7">
      <c r="G70502" s="162" t="s">
        <v>70747</v>
      </c>
    </row>
    <row r="70503" spans="7:7">
      <c r="G70503" s="162" t="s">
        <v>70748</v>
      </c>
    </row>
    <row r="70504" spans="7:7">
      <c r="G70504" s="162" t="s">
        <v>70749</v>
      </c>
    </row>
    <row r="70505" spans="7:7">
      <c r="G70505" s="162" t="s">
        <v>70750</v>
      </c>
    </row>
    <row r="70506" spans="7:7">
      <c r="G70506" s="162" t="s">
        <v>70751</v>
      </c>
    </row>
    <row r="70507" spans="7:7">
      <c r="G70507" s="162" t="s">
        <v>70752</v>
      </c>
    </row>
    <row r="70508" spans="7:7">
      <c r="G70508" s="162" t="s">
        <v>70753</v>
      </c>
    </row>
    <row r="70509" spans="7:7">
      <c r="G70509" s="162" t="s">
        <v>70754</v>
      </c>
    </row>
    <row r="70510" spans="7:7">
      <c r="G70510" s="162" t="s">
        <v>70755</v>
      </c>
    </row>
    <row r="70511" spans="7:7">
      <c r="G70511" s="162" t="s">
        <v>70756</v>
      </c>
    </row>
    <row r="70512" spans="7:7">
      <c r="G70512" s="162" t="s">
        <v>70757</v>
      </c>
    </row>
    <row r="70513" spans="7:7">
      <c r="G70513" s="162" t="s">
        <v>70758</v>
      </c>
    </row>
    <row r="70514" spans="7:7">
      <c r="G70514" s="162" t="s">
        <v>70759</v>
      </c>
    </row>
    <row r="70515" spans="7:7">
      <c r="G70515" s="162" t="s">
        <v>70760</v>
      </c>
    </row>
    <row r="70516" spans="7:7">
      <c r="G70516" s="162" t="s">
        <v>70761</v>
      </c>
    </row>
    <row r="70517" spans="7:7">
      <c r="G70517" s="162" t="s">
        <v>70762</v>
      </c>
    </row>
    <row r="70518" spans="7:7">
      <c r="G70518" s="162" t="s">
        <v>70763</v>
      </c>
    </row>
    <row r="70519" spans="7:7">
      <c r="G70519" s="162" t="s">
        <v>70764</v>
      </c>
    </row>
    <row r="70520" spans="7:7">
      <c r="G70520" s="162" t="s">
        <v>70765</v>
      </c>
    </row>
    <row r="70521" spans="7:7">
      <c r="G70521" s="162" t="s">
        <v>70766</v>
      </c>
    </row>
    <row r="70522" spans="7:7">
      <c r="G70522" s="162" t="s">
        <v>70767</v>
      </c>
    </row>
    <row r="70523" spans="7:7">
      <c r="G70523" s="162" t="s">
        <v>70768</v>
      </c>
    </row>
    <row r="70524" spans="7:7">
      <c r="G70524" s="162" t="s">
        <v>70769</v>
      </c>
    </row>
    <row r="70525" spans="7:7">
      <c r="G70525" s="162" t="s">
        <v>70770</v>
      </c>
    </row>
    <row r="70526" spans="7:7">
      <c r="G70526" s="162" t="s">
        <v>70771</v>
      </c>
    </row>
    <row r="70527" spans="7:7">
      <c r="G70527" s="162" t="s">
        <v>70772</v>
      </c>
    </row>
    <row r="70528" spans="7:7">
      <c r="G70528" s="162" t="s">
        <v>70773</v>
      </c>
    </row>
    <row r="70529" spans="7:7">
      <c r="G70529" s="162" t="s">
        <v>70774</v>
      </c>
    </row>
    <row r="70530" spans="7:7">
      <c r="G70530" s="162" t="s">
        <v>70775</v>
      </c>
    </row>
    <row r="70531" spans="7:7">
      <c r="G70531" s="162" t="s">
        <v>70776</v>
      </c>
    </row>
    <row r="70532" spans="7:7">
      <c r="G70532" s="162" t="s">
        <v>70777</v>
      </c>
    </row>
    <row r="70533" spans="7:7">
      <c r="G70533" s="162" t="s">
        <v>70778</v>
      </c>
    </row>
    <row r="70534" spans="7:7">
      <c r="G70534" s="162" t="s">
        <v>70779</v>
      </c>
    </row>
    <row r="70535" spans="7:7">
      <c r="G70535" s="162" t="s">
        <v>70780</v>
      </c>
    </row>
    <row r="70536" spans="7:7">
      <c r="G70536" s="162" t="s">
        <v>70781</v>
      </c>
    </row>
    <row r="70537" spans="7:7">
      <c r="G70537" s="162" t="s">
        <v>70782</v>
      </c>
    </row>
    <row r="70538" spans="7:7">
      <c r="G70538" s="162" t="s">
        <v>70783</v>
      </c>
    </row>
    <row r="70539" spans="7:7">
      <c r="G70539" s="162" t="s">
        <v>70784</v>
      </c>
    </row>
    <row r="70540" spans="7:7">
      <c r="G70540" s="162" t="s">
        <v>70785</v>
      </c>
    </row>
    <row r="70541" spans="7:7">
      <c r="G70541" s="162" t="s">
        <v>70786</v>
      </c>
    </row>
    <row r="70542" spans="7:7">
      <c r="G70542" s="162" t="s">
        <v>70787</v>
      </c>
    </row>
    <row r="70543" spans="7:7">
      <c r="G70543" s="162" t="s">
        <v>70788</v>
      </c>
    </row>
    <row r="70544" spans="7:7">
      <c r="G70544" s="162" t="s">
        <v>70789</v>
      </c>
    </row>
    <row r="70545" spans="7:7">
      <c r="G70545" s="162" t="s">
        <v>70790</v>
      </c>
    </row>
    <row r="70546" spans="7:7">
      <c r="G70546" s="162" t="s">
        <v>70791</v>
      </c>
    </row>
    <row r="70547" spans="7:7">
      <c r="G70547" s="162" t="s">
        <v>70792</v>
      </c>
    </row>
    <row r="70548" spans="7:7">
      <c r="G70548" s="162" t="s">
        <v>70793</v>
      </c>
    </row>
    <row r="70549" spans="7:7">
      <c r="G70549" s="162" t="s">
        <v>70794</v>
      </c>
    </row>
    <row r="70550" spans="7:7">
      <c r="G70550" s="162" t="s">
        <v>70795</v>
      </c>
    </row>
    <row r="70551" spans="7:7">
      <c r="G70551" s="162" t="s">
        <v>70796</v>
      </c>
    </row>
    <row r="70552" spans="7:7">
      <c r="G70552" s="162" t="s">
        <v>70797</v>
      </c>
    </row>
    <row r="70553" spans="7:7">
      <c r="G70553" s="162" t="s">
        <v>70798</v>
      </c>
    </row>
    <row r="70554" spans="7:7">
      <c r="G70554" s="162" t="s">
        <v>70799</v>
      </c>
    </row>
    <row r="70555" spans="7:7">
      <c r="G70555" s="162" t="s">
        <v>70800</v>
      </c>
    </row>
    <row r="70556" spans="7:7">
      <c r="G70556" s="162" t="s">
        <v>70801</v>
      </c>
    </row>
    <row r="70557" spans="7:7">
      <c r="G70557" s="162" t="s">
        <v>70802</v>
      </c>
    </row>
    <row r="70558" spans="7:7">
      <c r="G70558" s="162" t="s">
        <v>70803</v>
      </c>
    </row>
    <row r="70559" spans="7:7">
      <c r="G70559" s="162" t="s">
        <v>70804</v>
      </c>
    </row>
    <row r="70560" spans="7:7">
      <c r="G70560" s="162" t="s">
        <v>70805</v>
      </c>
    </row>
    <row r="70561" spans="7:7">
      <c r="G70561" s="162" t="s">
        <v>70806</v>
      </c>
    </row>
    <row r="70562" spans="7:7">
      <c r="G70562" s="162" t="s">
        <v>70807</v>
      </c>
    </row>
    <row r="70563" spans="7:7">
      <c r="G70563" s="162" t="s">
        <v>70808</v>
      </c>
    </row>
    <row r="70564" spans="7:7">
      <c r="G70564" s="162" t="s">
        <v>70809</v>
      </c>
    </row>
    <row r="70565" spans="7:7">
      <c r="G70565" s="162" t="s">
        <v>70810</v>
      </c>
    </row>
    <row r="70566" spans="7:7">
      <c r="G70566" s="162" t="s">
        <v>70811</v>
      </c>
    </row>
    <row r="70567" spans="7:7">
      <c r="G70567" s="162" t="s">
        <v>70812</v>
      </c>
    </row>
    <row r="70568" spans="7:7">
      <c r="G70568" s="162" t="s">
        <v>70813</v>
      </c>
    </row>
    <row r="70569" spans="7:7">
      <c r="G70569" s="162" t="s">
        <v>70814</v>
      </c>
    </row>
    <row r="70570" spans="7:7">
      <c r="G70570" s="162" t="s">
        <v>70815</v>
      </c>
    </row>
    <row r="70571" spans="7:7">
      <c r="G70571" s="162" t="s">
        <v>70816</v>
      </c>
    </row>
    <row r="70572" spans="7:7">
      <c r="G70572" s="162" t="s">
        <v>70817</v>
      </c>
    </row>
    <row r="70573" spans="7:7">
      <c r="G70573" s="162" t="s">
        <v>70818</v>
      </c>
    </row>
    <row r="70574" spans="7:7">
      <c r="G70574" s="162" t="s">
        <v>70819</v>
      </c>
    </row>
    <row r="70575" spans="7:7">
      <c r="G70575" s="162" t="s">
        <v>70820</v>
      </c>
    </row>
    <row r="70576" spans="7:7">
      <c r="G70576" s="162" t="s">
        <v>70821</v>
      </c>
    </row>
    <row r="70577" spans="7:7">
      <c r="G70577" s="162" t="s">
        <v>70822</v>
      </c>
    </row>
    <row r="70578" spans="7:7">
      <c r="G70578" s="162" t="s">
        <v>70823</v>
      </c>
    </row>
    <row r="70579" spans="7:7">
      <c r="G70579" s="162" t="s">
        <v>70824</v>
      </c>
    </row>
    <row r="70580" spans="7:7">
      <c r="G70580" s="162" t="s">
        <v>70825</v>
      </c>
    </row>
    <row r="70581" spans="7:7">
      <c r="G70581" s="162" t="s">
        <v>70826</v>
      </c>
    </row>
    <row r="70582" spans="7:7">
      <c r="G70582" s="162" t="s">
        <v>70827</v>
      </c>
    </row>
    <row r="70583" spans="7:7">
      <c r="G70583" s="162" t="s">
        <v>70828</v>
      </c>
    </row>
    <row r="70584" spans="7:7">
      <c r="G70584" s="162" t="s">
        <v>70829</v>
      </c>
    </row>
    <row r="70585" spans="7:7">
      <c r="G70585" s="162" t="s">
        <v>70830</v>
      </c>
    </row>
    <row r="70586" spans="7:7">
      <c r="G70586" s="162" t="s">
        <v>70831</v>
      </c>
    </row>
    <row r="70587" spans="7:7">
      <c r="G70587" s="162" t="s">
        <v>70832</v>
      </c>
    </row>
    <row r="70588" spans="7:7">
      <c r="G70588" s="162" t="s">
        <v>70833</v>
      </c>
    </row>
    <row r="70589" spans="7:7">
      <c r="G70589" s="162" t="s">
        <v>70834</v>
      </c>
    </row>
    <row r="70590" spans="7:7">
      <c r="G70590" s="162" t="s">
        <v>70835</v>
      </c>
    </row>
    <row r="70591" spans="7:7">
      <c r="G70591" s="162" t="s">
        <v>70836</v>
      </c>
    </row>
    <row r="70592" spans="7:7">
      <c r="G70592" s="162" t="s">
        <v>70837</v>
      </c>
    </row>
    <row r="70593" spans="7:7">
      <c r="G70593" s="162" t="s">
        <v>70838</v>
      </c>
    </row>
    <row r="70594" spans="7:7">
      <c r="G70594" s="162" t="s">
        <v>70839</v>
      </c>
    </row>
    <row r="70595" spans="7:7">
      <c r="G70595" s="162" t="s">
        <v>70840</v>
      </c>
    </row>
    <row r="70596" spans="7:7">
      <c r="G70596" s="162" t="s">
        <v>70841</v>
      </c>
    </row>
    <row r="70597" spans="7:7">
      <c r="G70597" s="162" t="s">
        <v>70842</v>
      </c>
    </row>
    <row r="70598" spans="7:7">
      <c r="G70598" s="162" t="s">
        <v>70843</v>
      </c>
    </row>
    <row r="70599" spans="7:7">
      <c r="G70599" s="162" t="s">
        <v>70844</v>
      </c>
    </row>
    <row r="70600" spans="7:7">
      <c r="G70600" s="162" t="s">
        <v>70845</v>
      </c>
    </row>
    <row r="70601" spans="7:7">
      <c r="G70601" s="162" t="s">
        <v>70846</v>
      </c>
    </row>
    <row r="70602" spans="7:7">
      <c r="G70602" s="162" t="s">
        <v>70847</v>
      </c>
    </row>
    <row r="70603" spans="7:7">
      <c r="G70603" s="162" t="s">
        <v>70848</v>
      </c>
    </row>
    <row r="70604" spans="7:7">
      <c r="G70604" s="162" t="s">
        <v>70849</v>
      </c>
    </row>
    <row r="70605" spans="7:7">
      <c r="G70605" s="162" t="s">
        <v>70850</v>
      </c>
    </row>
    <row r="70606" spans="7:7">
      <c r="G70606" s="162" t="s">
        <v>70851</v>
      </c>
    </row>
    <row r="70607" spans="7:7">
      <c r="G70607" s="162" t="s">
        <v>70852</v>
      </c>
    </row>
    <row r="70608" spans="7:7">
      <c r="G70608" s="162" t="s">
        <v>70853</v>
      </c>
    </row>
    <row r="70609" spans="7:7">
      <c r="G70609" s="162" t="s">
        <v>70854</v>
      </c>
    </row>
    <row r="70610" spans="7:7">
      <c r="G70610" s="162" t="s">
        <v>70855</v>
      </c>
    </row>
    <row r="70611" spans="7:7">
      <c r="G70611" s="162" t="s">
        <v>70856</v>
      </c>
    </row>
    <row r="70612" spans="7:7">
      <c r="G70612" s="162" t="s">
        <v>70857</v>
      </c>
    </row>
    <row r="70613" spans="7:7">
      <c r="G70613" s="162" t="s">
        <v>70858</v>
      </c>
    </row>
    <row r="70614" spans="7:7">
      <c r="G70614" s="162" t="s">
        <v>70859</v>
      </c>
    </row>
    <row r="70615" spans="7:7">
      <c r="G70615" s="162" t="s">
        <v>70860</v>
      </c>
    </row>
    <row r="70616" spans="7:7">
      <c r="G70616" s="162" t="s">
        <v>70861</v>
      </c>
    </row>
    <row r="70617" spans="7:7">
      <c r="G70617" s="162" t="s">
        <v>70862</v>
      </c>
    </row>
    <row r="70618" spans="7:7">
      <c r="G70618" s="162" t="s">
        <v>70863</v>
      </c>
    </row>
    <row r="70619" spans="7:7">
      <c r="G70619" s="162" t="s">
        <v>70864</v>
      </c>
    </row>
    <row r="70620" spans="7:7">
      <c r="G70620" s="162" t="s">
        <v>70865</v>
      </c>
    </row>
    <row r="70621" spans="7:7">
      <c r="G70621" s="162" t="s">
        <v>70866</v>
      </c>
    </row>
    <row r="70622" spans="7:7">
      <c r="G70622" s="162" t="s">
        <v>70867</v>
      </c>
    </row>
    <row r="70623" spans="7:7">
      <c r="G70623" s="162" t="s">
        <v>70868</v>
      </c>
    </row>
    <row r="70624" spans="7:7">
      <c r="G70624" s="162" t="s">
        <v>70869</v>
      </c>
    </row>
    <row r="70625" spans="7:7">
      <c r="G70625" s="162" t="s">
        <v>70870</v>
      </c>
    </row>
    <row r="70626" spans="7:7">
      <c r="G70626" s="162" t="s">
        <v>70871</v>
      </c>
    </row>
    <row r="70627" spans="7:7">
      <c r="G70627" s="162" t="s">
        <v>70872</v>
      </c>
    </row>
    <row r="70628" spans="7:7">
      <c r="G70628" s="162" t="s">
        <v>70873</v>
      </c>
    </row>
    <row r="70629" spans="7:7">
      <c r="G70629" s="162" t="s">
        <v>70874</v>
      </c>
    </row>
    <row r="70630" spans="7:7">
      <c r="G70630" s="162" t="s">
        <v>70875</v>
      </c>
    </row>
    <row r="70631" spans="7:7">
      <c r="G70631" s="162" t="s">
        <v>70876</v>
      </c>
    </row>
    <row r="70632" spans="7:7">
      <c r="G70632" s="162" t="s">
        <v>70877</v>
      </c>
    </row>
    <row r="70633" spans="7:7">
      <c r="G70633" s="162" t="s">
        <v>70878</v>
      </c>
    </row>
    <row r="70634" spans="7:7">
      <c r="G70634" s="162" t="s">
        <v>70879</v>
      </c>
    </row>
    <row r="70635" spans="7:7">
      <c r="G70635" s="162" t="s">
        <v>70880</v>
      </c>
    </row>
    <row r="70636" spans="7:7">
      <c r="G70636" s="162" t="s">
        <v>70881</v>
      </c>
    </row>
    <row r="70637" spans="7:7">
      <c r="G70637" s="162" t="s">
        <v>70882</v>
      </c>
    </row>
    <row r="70638" spans="7:7">
      <c r="G70638" s="162" t="s">
        <v>70883</v>
      </c>
    </row>
    <row r="70639" spans="7:7">
      <c r="G70639" s="162" t="s">
        <v>70884</v>
      </c>
    </row>
    <row r="70640" spans="7:7">
      <c r="G70640" s="162" t="s">
        <v>70885</v>
      </c>
    </row>
    <row r="70641" spans="7:7">
      <c r="G70641" s="162" t="s">
        <v>70886</v>
      </c>
    </row>
    <row r="70642" spans="7:7">
      <c r="G70642" s="162" t="s">
        <v>70887</v>
      </c>
    </row>
    <row r="70643" spans="7:7">
      <c r="G70643" s="162" t="s">
        <v>70888</v>
      </c>
    </row>
    <row r="70644" spans="7:7">
      <c r="G70644" s="162" t="s">
        <v>70889</v>
      </c>
    </row>
    <row r="70645" spans="7:7">
      <c r="G70645" s="162" t="s">
        <v>70890</v>
      </c>
    </row>
    <row r="70646" spans="7:7">
      <c r="G70646" s="162" t="s">
        <v>70891</v>
      </c>
    </row>
    <row r="70647" spans="7:7">
      <c r="G70647" s="162" t="s">
        <v>70892</v>
      </c>
    </row>
    <row r="70648" spans="7:7">
      <c r="G70648" s="162" t="s">
        <v>70893</v>
      </c>
    </row>
    <row r="70649" spans="7:7">
      <c r="G70649" s="162" t="s">
        <v>70894</v>
      </c>
    </row>
    <row r="70650" spans="7:7">
      <c r="G70650" s="162" t="s">
        <v>70895</v>
      </c>
    </row>
    <row r="70651" spans="7:7">
      <c r="G70651" s="162" t="s">
        <v>70896</v>
      </c>
    </row>
    <row r="70652" spans="7:7">
      <c r="G70652" s="162" t="s">
        <v>70897</v>
      </c>
    </row>
    <row r="70653" spans="7:7">
      <c r="G70653" s="162" t="s">
        <v>70898</v>
      </c>
    </row>
    <row r="70654" spans="7:7">
      <c r="G70654" s="162" t="s">
        <v>70899</v>
      </c>
    </row>
    <row r="70655" spans="7:7">
      <c r="G70655" s="162" t="s">
        <v>70900</v>
      </c>
    </row>
    <row r="70656" spans="7:7">
      <c r="G70656" s="162" t="s">
        <v>70901</v>
      </c>
    </row>
    <row r="70657" spans="7:7">
      <c r="G70657" s="162" t="s">
        <v>70902</v>
      </c>
    </row>
    <row r="70658" spans="7:7">
      <c r="G70658" s="162" t="s">
        <v>70903</v>
      </c>
    </row>
    <row r="70659" spans="7:7">
      <c r="G70659" s="162" t="s">
        <v>70904</v>
      </c>
    </row>
    <row r="70660" spans="7:7">
      <c r="G70660" s="162" t="s">
        <v>70905</v>
      </c>
    </row>
    <row r="70661" spans="7:7">
      <c r="G70661" s="162" t="s">
        <v>70906</v>
      </c>
    </row>
    <row r="70662" spans="7:7">
      <c r="G70662" s="162" t="s">
        <v>70907</v>
      </c>
    </row>
    <row r="70663" spans="7:7">
      <c r="G70663" s="162" t="s">
        <v>70908</v>
      </c>
    </row>
    <row r="70664" spans="7:7">
      <c r="G70664" s="162" t="s">
        <v>70909</v>
      </c>
    </row>
    <row r="70665" spans="7:7">
      <c r="G70665" s="162" t="s">
        <v>70910</v>
      </c>
    </row>
    <row r="70666" spans="7:7">
      <c r="G70666" s="162" t="s">
        <v>70911</v>
      </c>
    </row>
    <row r="70667" spans="7:7">
      <c r="G70667" s="162" t="s">
        <v>70912</v>
      </c>
    </row>
    <row r="70668" spans="7:7">
      <c r="G70668" s="162" t="s">
        <v>70913</v>
      </c>
    </row>
    <row r="70669" spans="7:7">
      <c r="G70669" s="162" t="s">
        <v>70914</v>
      </c>
    </row>
    <row r="70670" spans="7:7">
      <c r="G70670" s="162" t="s">
        <v>70915</v>
      </c>
    </row>
    <row r="70671" spans="7:7">
      <c r="G70671" s="162" t="s">
        <v>70916</v>
      </c>
    </row>
    <row r="70672" spans="7:7">
      <c r="G70672" s="162" t="s">
        <v>70917</v>
      </c>
    </row>
    <row r="70673" spans="7:7">
      <c r="G70673" s="162" t="s">
        <v>70918</v>
      </c>
    </row>
    <row r="70674" spans="7:7">
      <c r="G70674" s="162" t="s">
        <v>70919</v>
      </c>
    </row>
    <row r="70675" spans="7:7">
      <c r="G70675" s="162" t="s">
        <v>70920</v>
      </c>
    </row>
    <row r="70676" spans="7:7">
      <c r="G70676" s="162" t="s">
        <v>70921</v>
      </c>
    </row>
    <row r="70677" spans="7:7">
      <c r="G70677" s="162" t="s">
        <v>70922</v>
      </c>
    </row>
    <row r="70678" spans="7:7">
      <c r="G70678" s="162" t="s">
        <v>70923</v>
      </c>
    </row>
    <row r="70679" spans="7:7">
      <c r="G70679" s="162" t="s">
        <v>70924</v>
      </c>
    </row>
    <row r="70680" spans="7:7">
      <c r="G70680" s="162" t="s">
        <v>70925</v>
      </c>
    </row>
    <row r="70681" spans="7:7">
      <c r="G70681" s="162" t="s">
        <v>70926</v>
      </c>
    </row>
    <row r="70682" spans="7:7">
      <c r="G70682" s="162" t="s">
        <v>70927</v>
      </c>
    </row>
    <row r="70683" spans="7:7">
      <c r="G70683" s="162" t="s">
        <v>70928</v>
      </c>
    </row>
    <row r="70684" spans="7:7">
      <c r="G70684" s="162" t="s">
        <v>70929</v>
      </c>
    </row>
    <row r="70685" spans="7:7">
      <c r="G70685" s="162" t="s">
        <v>70930</v>
      </c>
    </row>
    <row r="70686" spans="7:7">
      <c r="G70686" s="162" t="s">
        <v>70931</v>
      </c>
    </row>
    <row r="70687" spans="7:7">
      <c r="G70687" s="162" t="s">
        <v>70932</v>
      </c>
    </row>
    <row r="70688" spans="7:7">
      <c r="G70688" s="162" t="s">
        <v>70933</v>
      </c>
    </row>
    <row r="70689" spans="7:7">
      <c r="G70689" s="162" t="s">
        <v>70934</v>
      </c>
    </row>
    <row r="70690" spans="7:7">
      <c r="G70690" s="162" t="s">
        <v>70935</v>
      </c>
    </row>
    <row r="70691" spans="7:7">
      <c r="G70691" s="162" t="s">
        <v>70936</v>
      </c>
    </row>
    <row r="70692" spans="7:7">
      <c r="G70692" s="162" t="s">
        <v>70937</v>
      </c>
    </row>
    <row r="70693" spans="7:7">
      <c r="G70693" s="162" t="s">
        <v>70938</v>
      </c>
    </row>
    <row r="70694" spans="7:7">
      <c r="G70694" s="162" t="s">
        <v>70939</v>
      </c>
    </row>
    <row r="70695" spans="7:7">
      <c r="G70695" s="162" t="s">
        <v>70940</v>
      </c>
    </row>
    <row r="70696" spans="7:7">
      <c r="G70696" s="162" t="s">
        <v>70941</v>
      </c>
    </row>
    <row r="70697" spans="7:7">
      <c r="G70697" s="162" t="s">
        <v>70942</v>
      </c>
    </row>
    <row r="70698" spans="7:7">
      <c r="G70698" s="162" t="s">
        <v>70943</v>
      </c>
    </row>
    <row r="70699" spans="7:7">
      <c r="G70699" s="162" t="s">
        <v>70944</v>
      </c>
    </row>
    <row r="70700" spans="7:7">
      <c r="G70700" s="162" t="s">
        <v>70945</v>
      </c>
    </row>
    <row r="70701" spans="7:7">
      <c r="G70701" s="162" t="s">
        <v>70946</v>
      </c>
    </row>
    <row r="70702" spans="7:7">
      <c r="G70702" s="162" t="s">
        <v>70947</v>
      </c>
    </row>
    <row r="70703" spans="7:7">
      <c r="G70703" s="162" t="s">
        <v>70948</v>
      </c>
    </row>
    <row r="70704" spans="7:7">
      <c r="G70704" s="162" t="s">
        <v>70949</v>
      </c>
    </row>
    <row r="70705" spans="7:7">
      <c r="G70705" s="162" t="s">
        <v>70950</v>
      </c>
    </row>
    <row r="70706" spans="7:7">
      <c r="G70706" s="162" t="s">
        <v>70951</v>
      </c>
    </row>
    <row r="70707" spans="7:7">
      <c r="G70707" s="162" t="s">
        <v>70952</v>
      </c>
    </row>
    <row r="70708" spans="7:7">
      <c r="G70708" s="162" t="s">
        <v>70953</v>
      </c>
    </row>
    <row r="70709" spans="7:7">
      <c r="G70709" s="162" t="s">
        <v>70954</v>
      </c>
    </row>
    <row r="70710" spans="7:7">
      <c r="G70710" s="162" t="s">
        <v>70955</v>
      </c>
    </row>
    <row r="70711" spans="7:7">
      <c r="G70711" s="162" t="s">
        <v>70956</v>
      </c>
    </row>
    <row r="70712" spans="7:7">
      <c r="G70712" s="162" t="s">
        <v>70957</v>
      </c>
    </row>
    <row r="70713" spans="7:7">
      <c r="G70713" s="162" t="s">
        <v>70958</v>
      </c>
    </row>
    <row r="70714" spans="7:7">
      <c r="G70714" s="162" t="s">
        <v>70959</v>
      </c>
    </row>
    <row r="70715" spans="7:7">
      <c r="G70715" s="162" t="s">
        <v>70960</v>
      </c>
    </row>
    <row r="70716" spans="7:7">
      <c r="G70716" s="162" t="s">
        <v>70961</v>
      </c>
    </row>
    <row r="70717" spans="7:7">
      <c r="G70717" s="162" t="s">
        <v>70962</v>
      </c>
    </row>
    <row r="70718" spans="7:7">
      <c r="G70718" s="162" t="s">
        <v>70963</v>
      </c>
    </row>
    <row r="70719" spans="7:7">
      <c r="G70719" s="162" t="s">
        <v>70964</v>
      </c>
    </row>
    <row r="70720" spans="7:7">
      <c r="G70720" s="162" t="s">
        <v>70965</v>
      </c>
    </row>
    <row r="70721" spans="7:7">
      <c r="G70721" s="162" t="s">
        <v>70966</v>
      </c>
    </row>
    <row r="70722" spans="7:7">
      <c r="G70722" s="162" t="s">
        <v>70967</v>
      </c>
    </row>
    <row r="70723" spans="7:7">
      <c r="G70723" s="162" t="s">
        <v>70968</v>
      </c>
    </row>
    <row r="70724" spans="7:7">
      <c r="G70724" s="162" t="s">
        <v>70969</v>
      </c>
    </row>
    <row r="70725" spans="7:7">
      <c r="G70725" s="162" t="s">
        <v>70970</v>
      </c>
    </row>
    <row r="70726" spans="7:7">
      <c r="G70726" s="162" t="s">
        <v>70971</v>
      </c>
    </row>
    <row r="70727" spans="7:7">
      <c r="G70727" s="162" t="s">
        <v>70972</v>
      </c>
    </row>
    <row r="70728" spans="7:7">
      <c r="G70728" s="162" t="s">
        <v>70973</v>
      </c>
    </row>
    <row r="70729" spans="7:7">
      <c r="G70729" s="162" t="s">
        <v>70974</v>
      </c>
    </row>
    <row r="70730" spans="7:7">
      <c r="G70730" s="162" t="s">
        <v>70975</v>
      </c>
    </row>
    <row r="70731" spans="7:7">
      <c r="G70731" s="162" t="s">
        <v>70976</v>
      </c>
    </row>
    <row r="70732" spans="7:7">
      <c r="G70732" s="162" t="s">
        <v>70977</v>
      </c>
    </row>
    <row r="70733" spans="7:7">
      <c r="G70733" s="162" t="s">
        <v>70978</v>
      </c>
    </row>
    <row r="70734" spans="7:7">
      <c r="G70734" s="162" t="s">
        <v>70979</v>
      </c>
    </row>
    <row r="70735" spans="7:7">
      <c r="G70735" s="162" t="s">
        <v>70980</v>
      </c>
    </row>
    <row r="70736" spans="7:7">
      <c r="G70736" s="162" t="s">
        <v>70981</v>
      </c>
    </row>
    <row r="70737" spans="7:7">
      <c r="G70737" s="162" t="s">
        <v>70982</v>
      </c>
    </row>
    <row r="70738" spans="7:7">
      <c r="G70738" s="162" t="s">
        <v>70983</v>
      </c>
    </row>
    <row r="70739" spans="7:7">
      <c r="G70739" s="162" t="s">
        <v>70984</v>
      </c>
    </row>
    <row r="70740" spans="7:7">
      <c r="G70740" s="162" t="s">
        <v>70985</v>
      </c>
    </row>
    <row r="70741" spans="7:7">
      <c r="G70741" s="162" t="s">
        <v>70986</v>
      </c>
    </row>
    <row r="70742" spans="7:7">
      <c r="G70742" s="162" t="s">
        <v>70987</v>
      </c>
    </row>
    <row r="70743" spans="7:7">
      <c r="G70743" s="162" t="s">
        <v>70988</v>
      </c>
    </row>
    <row r="70744" spans="7:7">
      <c r="G70744" s="162" t="s">
        <v>70989</v>
      </c>
    </row>
    <row r="70745" spans="7:7">
      <c r="G70745" s="162" t="s">
        <v>70990</v>
      </c>
    </row>
    <row r="70746" spans="7:7">
      <c r="G70746" s="162" t="s">
        <v>70991</v>
      </c>
    </row>
    <row r="70747" spans="7:7">
      <c r="G70747" s="162" t="s">
        <v>70992</v>
      </c>
    </row>
    <row r="70748" spans="7:7">
      <c r="G70748" s="162" t="s">
        <v>70993</v>
      </c>
    </row>
    <row r="70749" spans="7:7">
      <c r="G70749" s="162" t="s">
        <v>70994</v>
      </c>
    </row>
    <row r="70750" spans="7:7">
      <c r="G70750" s="162" t="s">
        <v>70995</v>
      </c>
    </row>
    <row r="70751" spans="7:7">
      <c r="G70751" s="162" t="s">
        <v>70996</v>
      </c>
    </row>
    <row r="70752" spans="7:7">
      <c r="G70752" s="162" t="s">
        <v>70997</v>
      </c>
    </row>
    <row r="70753" spans="7:7">
      <c r="G70753" s="162" t="s">
        <v>70998</v>
      </c>
    </row>
    <row r="70754" spans="7:7">
      <c r="G70754" s="162" t="s">
        <v>70999</v>
      </c>
    </row>
    <row r="70755" spans="7:7">
      <c r="G70755" s="162" t="s">
        <v>71000</v>
      </c>
    </row>
    <row r="70756" spans="7:7">
      <c r="G70756" s="162" t="s">
        <v>71001</v>
      </c>
    </row>
    <row r="70757" spans="7:7">
      <c r="G70757" s="162" t="s">
        <v>71002</v>
      </c>
    </row>
    <row r="70758" spans="7:7">
      <c r="G70758" s="162" t="s">
        <v>71003</v>
      </c>
    </row>
    <row r="70759" spans="7:7">
      <c r="G70759" s="162" t="s">
        <v>71004</v>
      </c>
    </row>
    <row r="70760" spans="7:7">
      <c r="G70760" s="162" t="s">
        <v>71005</v>
      </c>
    </row>
    <row r="70761" spans="7:7">
      <c r="G70761" s="162" t="s">
        <v>71006</v>
      </c>
    </row>
    <row r="70762" spans="7:7">
      <c r="G70762" s="162" t="s">
        <v>71007</v>
      </c>
    </row>
    <row r="70763" spans="7:7">
      <c r="G70763" s="162" t="s">
        <v>71008</v>
      </c>
    </row>
    <row r="70764" spans="7:7">
      <c r="G70764" s="162" t="s">
        <v>71009</v>
      </c>
    </row>
    <row r="70765" spans="7:7">
      <c r="G70765" s="162" t="s">
        <v>71010</v>
      </c>
    </row>
    <row r="70766" spans="7:7">
      <c r="G70766" s="162" t="s">
        <v>71011</v>
      </c>
    </row>
    <row r="70767" spans="7:7">
      <c r="G70767" s="162" t="s">
        <v>71012</v>
      </c>
    </row>
    <row r="70768" spans="7:7">
      <c r="G70768" s="162" t="s">
        <v>71013</v>
      </c>
    </row>
    <row r="70769" spans="7:7">
      <c r="G70769" s="162" t="s">
        <v>71014</v>
      </c>
    </row>
    <row r="70770" spans="7:7">
      <c r="G70770" s="162" t="s">
        <v>71015</v>
      </c>
    </row>
    <row r="70771" spans="7:7">
      <c r="G70771" s="162" t="s">
        <v>71016</v>
      </c>
    </row>
    <row r="70772" spans="7:7">
      <c r="G70772" s="162" t="s">
        <v>71017</v>
      </c>
    </row>
    <row r="70773" spans="7:7">
      <c r="G70773" s="162" t="s">
        <v>71018</v>
      </c>
    </row>
    <row r="70774" spans="7:7">
      <c r="G70774" s="162" t="s">
        <v>71019</v>
      </c>
    </row>
    <row r="70775" spans="7:7">
      <c r="G70775" s="162" t="s">
        <v>71020</v>
      </c>
    </row>
    <row r="70776" spans="7:7">
      <c r="G70776" s="162" t="s">
        <v>71021</v>
      </c>
    </row>
    <row r="70777" spans="7:7">
      <c r="G70777" s="162" t="s">
        <v>71022</v>
      </c>
    </row>
    <row r="70778" spans="7:7">
      <c r="G70778" s="162" t="s">
        <v>71023</v>
      </c>
    </row>
    <row r="70779" spans="7:7">
      <c r="G70779" s="162" t="s">
        <v>71024</v>
      </c>
    </row>
    <row r="70780" spans="7:7">
      <c r="G70780" s="162" t="s">
        <v>71025</v>
      </c>
    </row>
    <row r="70781" spans="7:7">
      <c r="G70781" s="162" t="s">
        <v>71026</v>
      </c>
    </row>
    <row r="70782" spans="7:7">
      <c r="G70782" s="162" t="s">
        <v>71027</v>
      </c>
    </row>
    <row r="70783" spans="7:7">
      <c r="G70783" s="162" t="s">
        <v>71028</v>
      </c>
    </row>
    <row r="70784" spans="7:7">
      <c r="G70784" s="162" t="s">
        <v>71029</v>
      </c>
    </row>
    <row r="70785" spans="7:7">
      <c r="G70785" s="162" t="s">
        <v>71030</v>
      </c>
    </row>
    <row r="70786" spans="7:7">
      <c r="G70786" s="162" t="s">
        <v>71031</v>
      </c>
    </row>
    <row r="70787" spans="7:7">
      <c r="G70787" s="162" t="s">
        <v>71032</v>
      </c>
    </row>
    <row r="70788" spans="7:7">
      <c r="G70788" s="162" t="s">
        <v>71033</v>
      </c>
    </row>
    <row r="70789" spans="7:7">
      <c r="G70789" s="162" t="s">
        <v>71034</v>
      </c>
    </row>
    <row r="70790" spans="7:7">
      <c r="G70790" s="162" t="s">
        <v>71035</v>
      </c>
    </row>
    <row r="70791" spans="7:7">
      <c r="G70791" s="162" t="s">
        <v>71036</v>
      </c>
    </row>
    <row r="70792" spans="7:7">
      <c r="G70792" s="162" t="s">
        <v>71037</v>
      </c>
    </row>
    <row r="70793" spans="7:7">
      <c r="G70793" s="162" t="s">
        <v>71038</v>
      </c>
    </row>
    <row r="70794" spans="7:7">
      <c r="G70794" s="162" t="s">
        <v>71039</v>
      </c>
    </row>
    <row r="70795" spans="7:7">
      <c r="G70795" s="162" t="s">
        <v>71040</v>
      </c>
    </row>
    <row r="70796" spans="7:7">
      <c r="G70796" s="162" t="s">
        <v>71041</v>
      </c>
    </row>
    <row r="70797" spans="7:7">
      <c r="G70797" s="162" t="s">
        <v>71042</v>
      </c>
    </row>
    <row r="70798" spans="7:7">
      <c r="G70798" s="162" t="s">
        <v>71043</v>
      </c>
    </row>
    <row r="70799" spans="7:7">
      <c r="G70799" s="162" t="s">
        <v>71044</v>
      </c>
    </row>
    <row r="70800" spans="7:7">
      <c r="G70800" s="162" t="s">
        <v>71045</v>
      </c>
    </row>
    <row r="70801" spans="7:7">
      <c r="G70801" s="162" t="s">
        <v>71046</v>
      </c>
    </row>
    <row r="70802" spans="7:7">
      <c r="G70802" s="162" t="s">
        <v>71047</v>
      </c>
    </row>
    <row r="70803" spans="7:7">
      <c r="G70803" s="162" t="s">
        <v>71048</v>
      </c>
    </row>
    <row r="70804" spans="7:7">
      <c r="G70804" s="162" t="s">
        <v>71049</v>
      </c>
    </row>
    <row r="70805" spans="7:7">
      <c r="G70805" s="162" t="s">
        <v>71050</v>
      </c>
    </row>
    <row r="70806" spans="7:7">
      <c r="G70806" s="162" t="s">
        <v>71051</v>
      </c>
    </row>
    <row r="70807" spans="7:7">
      <c r="G70807" s="162" t="s">
        <v>71052</v>
      </c>
    </row>
    <row r="70808" spans="7:7">
      <c r="G70808" s="162" t="s">
        <v>71053</v>
      </c>
    </row>
    <row r="70809" spans="7:7">
      <c r="G70809" s="162" t="s">
        <v>71054</v>
      </c>
    </row>
    <row r="70810" spans="7:7">
      <c r="G70810" s="162" t="s">
        <v>71055</v>
      </c>
    </row>
    <row r="70811" spans="7:7">
      <c r="G70811" s="162" t="s">
        <v>71056</v>
      </c>
    </row>
    <row r="70812" spans="7:7">
      <c r="G70812" s="162" t="s">
        <v>71057</v>
      </c>
    </row>
    <row r="70813" spans="7:7">
      <c r="G70813" s="162" t="s">
        <v>71058</v>
      </c>
    </row>
    <row r="70814" spans="7:7">
      <c r="G70814" s="162" t="s">
        <v>71059</v>
      </c>
    </row>
    <row r="70815" spans="7:7">
      <c r="G70815" s="162" t="s">
        <v>71060</v>
      </c>
    </row>
    <row r="70816" spans="7:7">
      <c r="G70816" s="162" t="s">
        <v>71061</v>
      </c>
    </row>
    <row r="70817" spans="7:7">
      <c r="G70817" s="162" t="s">
        <v>71062</v>
      </c>
    </row>
    <row r="70818" spans="7:7">
      <c r="G70818" s="162" t="s">
        <v>71063</v>
      </c>
    </row>
    <row r="70819" spans="7:7">
      <c r="G70819" s="162" t="s">
        <v>71064</v>
      </c>
    </row>
    <row r="70820" spans="7:7">
      <c r="G70820" s="162" t="s">
        <v>71065</v>
      </c>
    </row>
    <row r="70821" spans="7:7">
      <c r="G70821" s="162" t="s">
        <v>71066</v>
      </c>
    </row>
    <row r="70822" spans="7:7">
      <c r="G70822" s="162" t="s">
        <v>71067</v>
      </c>
    </row>
    <row r="70823" spans="7:7">
      <c r="G70823" s="162" t="s">
        <v>71068</v>
      </c>
    </row>
    <row r="70824" spans="7:7">
      <c r="G70824" s="162" t="s">
        <v>71069</v>
      </c>
    </row>
    <row r="70825" spans="7:7">
      <c r="G70825" s="162" t="s">
        <v>71070</v>
      </c>
    </row>
    <row r="70826" spans="7:7">
      <c r="G70826" s="162" t="s">
        <v>71071</v>
      </c>
    </row>
    <row r="70827" spans="7:7">
      <c r="G70827" s="162" t="s">
        <v>71072</v>
      </c>
    </row>
    <row r="70828" spans="7:7">
      <c r="G70828" s="162" t="s">
        <v>71073</v>
      </c>
    </row>
    <row r="70829" spans="7:7">
      <c r="G70829" s="162" t="s">
        <v>71074</v>
      </c>
    </row>
    <row r="70830" spans="7:7">
      <c r="G70830" s="162" t="s">
        <v>71075</v>
      </c>
    </row>
    <row r="70831" spans="7:7">
      <c r="G70831" s="162" t="s">
        <v>71076</v>
      </c>
    </row>
    <row r="70832" spans="7:7">
      <c r="G70832" s="162" t="s">
        <v>71077</v>
      </c>
    </row>
    <row r="70833" spans="7:7">
      <c r="G70833" s="162" t="s">
        <v>71078</v>
      </c>
    </row>
    <row r="70834" spans="7:7">
      <c r="G70834" s="162" t="s">
        <v>71079</v>
      </c>
    </row>
    <row r="70835" spans="7:7">
      <c r="G70835" s="162" t="s">
        <v>71080</v>
      </c>
    </row>
    <row r="70836" spans="7:7">
      <c r="G70836" s="162" t="s">
        <v>71081</v>
      </c>
    </row>
    <row r="70837" spans="7:7">
      <c r="G70837" s="162" t="s">
        <v>71082</v>
      </c>
    </row>
    <row r="70838" spans="7:7">
      <c r="G70838" s="162" t="s">
        <v>71083</v>
      </c>
    </row>
    <row r="70839" spans="7:7">
      <c r="G70839" s="162" t="s">
        <v>71084</v>
      </c>
    </row>
    <row r="70840" spans="7:7">
      <c r="G70840" s="162" t="s">
        <v>71085</v>
      </c>
    </row>
    <row r="70841" spans="7:7">
      <c r="G70841" s="162" t="s">
        <v>71086</v>
      </c>
    </row>
    <row r="70842" spans="7:7">
      <c r="G70842" s="162" t="s">
        <v>71087</v>
      </c>
    </row>
    <row r="70843" spans="7:7">
      <c r="G70843" s="162" t="s">
        <v>71088</v>
      </c>
    </row>
    <row r="70844" spans="7:7">
      <c r="G70844" s="162" t="s">
        <v>71089</v>
      </c>
    </row>
    <row r="70845" spans="7:7">
      <c r="G70845" s="162" t="s">
        <v>71090</v>
      </c>
    </row>
    <row r="70846" spans="7:7">
      <c r="G70846" s="162" t="s">
        <v>71091</v>
      </c>
    </row>
    <row r="70847" spans="7:7">
      <c r="G70847" s="162" t="s">
        <v>71092</v>
      </c>
    </row>
    <row r="70848" spans="7:7">
      <c r="G70848" s="162" t="s">
        <v>71093</v>
      </c>
    </row>
    <row r="70849" spans="7:7">
      <c r="G70849" s="162" t="s">
        <v>71094</v>
      </c>
    </row>
    <row r="70850" spans="7:7">
      <c r="G70850" s="162" t="s">
        <v>71095</v>
      </c>
    </row>
    <row r="70851" spans="7:7">
      <c r="G70851" s="162" t="s">
        <v>71096</v>
      </c>
    </row>
    <row r="70852" spans="7:7">
      <c r="G70852" s="162" t="s">
        <v>71097</v>
      </c>
    </row>
    <row r="70853" spans="7:7">
      <c r="G70853" s="162" t="s">
        <v>71098</v>
      </c>
    </row>
    <row r="70854" spans="7:7">
      <c r="G70854" s="162" t="s">
        <v>71099</v>
      </c>
    </row>
    <row r="70855" spans="7:7">
      <c r="G70855" s="162" t="s">
        <v>71100</v>
      </c>
    </row>
    <row r="70856" spans="7:7">
      <c r="G70856" s="162" t="s">
        <v>71101</v>
      </c>
    </row>
    <row r="70857" spans="7:7">
      <c r="G70857" s="162" t="s">
        <v>71102</v>
      </c>
    </row>
    <row r="70858" spans="7:7">
      <c r="G70858" s="162" t="s">
        <v>71103</v>
      </c>
    </row>
    <row r="70859" spans="7:7">
      <c r="G70859" s="162" t="s">
        <v>71104</v>
      </c>
    </row>
    <row r="70860" spans="7:7">
      <c r="G70860" s="162" t="s">
        <v>71105</v>
      </c>
    </row>
    <row r="70861" spans="7:7">
      <c r="G70861" s="162" t="s">
        <v>71106</v>
      </c>
    </row>
    <row r="70862" spans="7:7">
      <c r="G70862" s="162" t="s">
        <v>71107</v>
      </c>
    </row>
    <row r="70863" spans="7:7">
      <c r="G70863" s="162" t="s">
        <v>71108</v>
      </c>
    </row>
    <row r="70864" spans="7:7">
      <c r="G70864" s="162" t="s">
        <v>71109</v>
      </c>
    </row>
    <row r="70865" spans="7:7">
      <c r="G70865" s="162" t="s">
        <v>71110</v>
      </c>
    </row>
    <row r="70866" spans="7:7">
      <c r="G70866" s="162" t="s">
        <v>71111</v>
      </c>
    </row>
    <row r="70867" spans="7:7">
      <c r="G70867" s="162" t="s">
        <v>71112</v>
      </c>
    </row>
    <row r="70868" spans="7:7">
      <c r="G70868" s="162" t="s">
        <v>71113</v>
      </c>
    </row>
    <row r="70869" spans="7:7">
      <c r="G70869" s="162" t="s">
        <v>71114</v>
      </c>
    </row>
    <row r="70870" spans="7:7">
      <c r="G70870" s="162" t="s">
        <v>71115</v>
      </c>
    </row>
    <row r="70871" spans="7:7">
      <c r="G70871" s="162" t="s">
        <v>71116</v>
      </c>
    </row>
    <row r="70872" spans="7:7">
      <c r="G70872" s="162" t="s">
        <v>71117</v>
      </c>
    </row>
    <row r="70873" spans="7:7">
      <c r="G70873" s="162" t="s">
        <v>71118</v>
      </c>
    </row>
    <row r="70874" spans="7:7">
      <c r="G70874" s="162" t="s">
        <v>71119</v>
      </c>
    </row>
    <row r="70875" spans="7:7">
      <c r="G70875" s="162" t="s">
        <v>71120</v>
      </c>
    </row>
    <row r="70876" spans="7:7">
      <c r="G70876" s="162" t="s">
        <v>71121</v>
      </c>
    </row>
    <row r="70877" spans="7:7">
      <c r="G70877" s="162" t="s">
        <v>71122</v>
      </c>
    </row>
    <row r="70878" spans="7:7">
      <c r="G70878" s="162" t="s">
        <v>71123</v>
      </c>
    </row>
    <row r="70879" spans="7:7">
      <c r="G70879" s="162" t="s">
        <v>71124</v>
      </c>
    </row>
    <row r="70880" spans="7:7">
      <c r="G70880" s="162" t="s">
        <v>71125</v>
      </c>
    </row>
    <row r="70881" spans="7:7">
      <c r="G70881" s="162" t="s">
        <v>71126</v>
      </c>
    </row>
    <row r="70882" spans="7:7">
      <c r="G70882" s="162" t="s">
        <v>71127</v>
      </c>
    </row>
    <row r="70883" spans="7:7">
      <c r="G70883" s="162" t="s">
        <v>71128</v>
      </c>
    </row>
    <row r="70884" spans="7:7">
      <c r="G70884" s="162" t="s">
        <v>71129</v>
      </c>
    </row>
    <row r="70885" spans="7:7">
      <c r="G70885" s="162" t="s">
        <v>71130</v>
      </c>
    </row>
    <row r="70886" spans="7:7">
      <c r="G70886" s="162" t="s">
        <v>71131</v>
      </c>
    </row>
    <row r="70887" spans="7:7">
      <c r="G70887" s="162" t="s">
        <v>71132</v>
      </c>
    </row>
    <row r="70888" spans="7:7">
      <c r="G70888" s="162" t="s">
        <v>71133</v>
      </c>
    </row>
    <row r="70889" spans="7:7">
      <c r="G70889" s="162" t="s">
        <v>71134</v>
      </c>
    </row>
    <row r="70890" spans="7:7">
      <c r="G70890" s="162" t="s">
        <v>71135</v>
      </c>
    </row>
    <row r="70891" spans="7:7">
      <c r="G70891" s="162" t="s">
        <v>71136</v>
      </c>
    </row>
    <row r="70892" spans="7:7">
      <c r="G70892" s="162" t="s">
        <v>71137</v>
      </c>
    </row>
    <row r="70893" spans="7:7">
      <c r="G70893" s="162" t="s">
        <v>71138</v>
      </c>
    </row>
    <row r="70894" spans="7:7">
      <c r="G70894" s="162" t="s">
        <v>71139</v>
      </c>
    </row>
    <row r="70895" spans="7:7">
      <c r="G70895" s="162" t="s">
        <v>71140</v>
      </c>
    </row>
    <row r="70896" spans="7:7">
      <c r="G70896" s="162" t="s">
        <v>71141</v>
      </c>
    </row>
    <row r="70897" spans="7:7">
      <c r="G70897" s="162" t="s">
        <v>71142</v>
      </c>
    </row>
    <row r="70898" spans="7:7">
      <c r="G70898" s="162" t="s">
        <v>71143</v>
      </c>
    </row>
    <row r="70899" spans="7:7">
      <c r="G70899" s="162" t="s">
        <v>71144</v>
      </c>
    </row>
    <row r="70900" spans="7:7">
      <c r="G70900" s="162" t="s">
        <v>71145</v>
      </c>
    </row>
    <row r="70901" spans="7:7">
      <c r="G70901" s="162" t="s">
        <v>71146</v>
      </c>
    </row>
    <row r="70902" spans="7:7">
      <c r="G70902" s="162" t="s">
        <v>71147</v>
      </c>
    </row>
    <row r="70903" spans="7:7">
      <c r="G70903" s="162" t="s">
        <v>71148</v>
      </c>
    </row>
    <row r="70904" spans="7:7">
      <c r="G70904" s="162" t="s">
        <v>71149</v>
      </c>
    </row>
    <row r="70905" spans="7:7">
      <c r="G70905" s="162" t="s">
        <v>71150</v>
      </c>
    </row>
    <row r="70906" spans="7:7">
      <c r="G70906" s="162" t="s">
        <v>71151</v>
      </c>
    </row>
    <row r="70907" spans="7:7">
      <c r="G70907" s="162" t="s">
        <v>71152</v>
      </c>
    </row>
    <row r="70908" spans="7:7">
      <c r="G70908" s="162" t="s">
        <v>71153</v>
      </c>
    </row>
    <row r="70909" spans="7:7">
      <c r="G70909" s="162" t="s">
        <v>71154</v>
      </c>
    </row>
    <row r="70910" spans="7:7">
      <c r="G70910" s="162" t="s">
        <v>71155</v>
      </c>
    </row>
    <row r="70911" spans="7:7">
      <c r="G70911" s="162" t="s">
        <v>71156</v>
      </c>
    </row>
    <row r="70912" spans="7:7">
      <c r="G70912" s="162" t="s">
        <v>71157</v>
      </c>
    </row>
    <row r="70913" spans="7:7">
      <c r="G70913" s="162" t="s">
        <v>71158</v>
      </c>
    </row>
    <row r="70914" spans="7:7">
      <c r="G70914" s="162" t="s">
        <v>71159</v>
      </c>
    </row>
    <row r="70915" spans="7:7">
      <c r="G70915" s="162" t="s">
        <v>71160</v>
      </c>
    </row>
    <row r="70916" spans="7:7">
      <c r="G70916" s="162" t="s">
        <v>71161</v>
      </c>
    </row>
    <row r="70917" spans="7:7">
      <c r="G70917" s="162" t="s">
        <v>71162</v>
      </c>
    </row>
    <row r="70918" spans="7:7">
      <c r="G70918" s="162" t="s">
        <v>71163</v>
      </c>
    </row>
    <row r="70919" spans="7:7">
      <c r="G70919" s="162" t="s">
        <v>71164</v>
      </c>
    </row>
    <row r="70920" spans="7:7">
      <c r="G70920" s="162" t="s">
        <v>71165</v>
      </c>
    </row>
    <row r="70921" spans="7:7">
      <c r="G70921" s="162" t="s">
        <v>71166</v>
      </c>
    </row>
    <row r="70922" spans="7:7">
      <c r="G70922" s="162" t="s">
        <v>71167</v>
      </c>
    </row>
    <row r="70923" spans="7:7">
      <c r="G70923" s="162" t="s">
        <v>71168</v>
      </c>
    </row>
    <row r="70924" spans="7:7">
      <c r="G70924" s="162" t="s">
        <v>71169</v>
      </c>
    </row>
    <row r="70925" spans="7:7">
      <c r="G70925" s="162" t="s">
        <v>71170</v>
      </c>
    </row>
    <row r="70926" spans="7:7">
      <c r="G70926" s="162" t="s">
        <v>71171</v>
      </c>
    </row>
    <row r="70927" spans="7:7">
      <c r="G70927" s="162" t="s">
        <v>71172</v>
      </c>
    </row>
    <row r="70928" spans="7:7">
      <c r="G70928" s="162" t="s">
        <v>71173</v>
      </c>
    </row>
    <row r="70929" spans="7:7">
      <c r="G70929" s="162" t="s">
        <v>71174</v>
      </c>
    </row>
    <row r="70930" spans="7:7">
      <c r="G70930" s="162" t="s">
        <v>71175</v>
      </c>
    </row>
    <row r="70931" spans="7:7">
      <c r="G70931" s="162" t="s">
        <v>71176</v>
      </c>
    </row>
    <row r="70932" spans="7:7">
      <c r="G70932" s="162" t="s">
        <v>71177</v>
      </c>
    </row>
    <row r="70933" spans="7:7">
      <c r="G70933" s="162" t="s">
        <v>71178</v>
      </c>
    </row>
    <row r="70934" spans="7:7">
      <c r="G70934" s="162" t="s">
        <v>71179</v>
      </c>
    </row>
    <row r="70935" spans="7:7">
      <c r="G70935" s="162" t="s">
        <v>71180</v>
      </c>
    </row>
    <row r="70936" spans="7:7">
      <c r="G70936" s="162" t="s">
        <v>71181</v>
      </c>
    </row>
    <row r="70937" spans="7:7">
      <c r="G70937" s="162" t="s">
        <v>71182</v>
      </c>
    </row>
    <row r="70938" spans="7:7">
      <c r="G70938" s="162" t="s">
        <v>71183</v>
      </c>
    </row>
    <row r="70939" spans="7:7">
      <c r="G70939" s="162" t="s">
        <v>71184</v>
      </c>
    </row>
    <row r="70940" spans="7:7">
      <c r="G70940" s="162" t="s">
        <v>71185</v>
      </c>
    </row>
    <row r="70941" spans="7:7">
      <c r="G70941" s="162" t="s">
        <v>71186</v>
      </c>
    </row>
    <row r="70942" spans="7:7">
      <c r="G70942" s="162" t="s">
        <v>71187</v>
      </c>
    </row>
    <row r="70943" spans="7:7">
      <c r="G70943" s="162" t="s">
        <v>71188</v>
      </c>
    </row>
    <row r="70944" spans="7:7">
      <c r="G70944" s="162" t="s">
        <v>71189</v>
      </c>
    </row>
    <row r="70945" spans="7:7">
      <c r="G70945" s="162" t="s">
        <v>71190</v>
      </c>
    </row>
    <row r="70946" spans="7:7">
      <c r="G70946" s="162" t="s">
        <v>71191</v>
      </c>
    </row>
    <row r="70947" spans="7:7">
      <c r="G70947" s="162" t="s">
        <v>71192</v>
      </c>
    </row>
    <row r="70948" spans="7:7">
      <c r="G70948" s="162" t="s">
        <v>71193</v>
      </c>
    </row>
    <row r="70949" spans="7:7">
      <c r="G70949" s="162" t="s">
        <v>71194</v>
      </c>
    </row>
    <row r="70950" spans="7:7">
      <c r="G70950" s="162" t="s">
        <v>71195</v>
      </c>
    </row>
    <row r="70951" spans="7:7">
      <c r="G70951" s="162" t="s">
        <v>71196</v>
      </c>
    </row>
    <row r="70952" spans="7:7">
      <c r="G70952" s="162" t="s">
        <v>71197</v>
      </c>
    </row>
    <row r="70953" spans="7:7">
      <c r="G70953" s="162" t="s">
        <v>71198</v>
      </c>
    </row>
    <row r="70954" spans="7:7">
      <c r="G70954" s="162" t="s">
        <v>71199</v>
      </c>
    </row>
    <row r="70955" spans="7:7">
      <c r="G70955" s="162" t="s">
        <v>71200</v>
      </c>
    </row>
    <row r="70956" spans="7:7">
      <c r="G70956" s="162" t="s">
        <v>71201</v>
      </c>
    </row>
    <row r="70957" spans="7:7">
      <c r="G70957" s="162" t="s">
        <v>71202</v>
      </c>
    </row>
    <row r="70958" spans="7:7">
      <c r="G70958" s="162" t="s">
        <v>71203</v>
      </c>
    </row>
    <row r="70959" spans="7:7">
      <c r="G70959" s="162" t="s">
        <v>71204</v>
      </c>
    </row>
    <row r="70960" spans="7:7">
      <c r="G70960" s="162" t="s">
        <v>71205</v>
      </c>
    </row>
    <row r="70961" spans="7:7">
      <c r="G70961" s="162" t="s">
        <v>71206</v>
      </c>
    </row>
    <row r="70962" spans="7:7">
      <c r="G70962" s="162" t="s">
        <v>71207</v>
      </c>
    </row>
    <row r="70963" spans="7:7">
      <c r="G70963" s="162" t="s">
        <v>71208</v>
      </c>
    </row>
    <row r="70964" spans="7:7">
      <c r="G70964" s="162" t="s">
        <v>71209</v>
      </c>
    </row>
    <row r="70965" spans="7:7">
      <c r="G70965" s="162" t="s">
        <v>71210</v>
      </c>
    </row>
    <row r="70966" spans="7:7">
      <c r="G70966" s="162" t="s">
        <v>71211</v>
      </c>
    </row>
    <row r="70967" spans="7:7">
      <c r="G70967" s="162" t="s">
        <v>71212</v>
      </c>
    </row>
    <row r="70968" spans="7:7">
      <c r="G70968" s="162" t="s">
        <v>71213</v>
      </c>
    </row>
    <row r="70969" spans="7:7">
      <c r="G70969" s="162" t="s">
        <v>71214</v>
      </c>
    </row>
    <row r="70970" spans="7:7">
      <c r="G70970" s="162" t="s">
        <v>71215</v>
      </c>
    </row>
    <row r="70971" spans="7:7">
      <c r="G70971" s="162" t="s">
        <v>71216</v>
      </c>
    </row>
    <row r="70972" spans="7:7">
      <c r="G70972" s="162" t="s">
        <v>71217</v>
      </c>
    </row>
    <row r="70973" spans="7:7">
      <c r="G70973" s="162" t="s">
        <v>71218</v>
      </c>
    </row>
    <row r="70974" spans="7:7">
      <c r="G70974" s="162" t="s">
        <v>71219</v>
      </c>
    </row>
    <row r="70975" spans="7:7">
      <c r="G70975" s="162" t="s">
        <v>71220</v>
      </c>
    </row>
    <row r="70976" spans="7:7">
      <c r="G70976" s="162" t="s">
        <v>71221</v>
      </c>
    </row>
    <row r="70977" spans="7:7">
      <c r="G70977" s="162" t="s">
        <v>71222</v>
      </c>
    </row>
    <row r="70978" spans="7:7">
      <c r="G70978" s="162" t="s">
        <v>71223</v>
      </c>
    </row>
    <row r="70979" spans="7:7">
      <c r="G70979" s="162" t="s">
        <v>71224</v>
      </c>
    </row>
    <row r="70980" spans="7:7">
      <c r="G70980" s="162" t="s">
        <v>71225</v>
      </c>
    </row>
    <row r="70981" spans="7:7">
      <c r="G70981" s="162" t="s">
        <v>71226</v>
      </c>
    </row>
    <row r="70982" spans="7:7">
      <c r="G70982" s="162" t="s">
        <v>71227</v>
      </c>
    </row>
    <row r="70983" spans="7:7">
      <c r="G70983" s="162" t="s">
        <v>71228</v>
      </c>
    </row>
    <row r="70984" spans="7:7">
      <c r="G70984" s="162" t="s">
        <v>71229</v>
      </c>
    </row>
    <row r="70985" spans="7:7">
      <c r="G70985" s="162" t="s">
        <v>71230</v>
      </c>
    </row>
    <row r="70986" spans="7:7">
      <c r="G70986" s="162" t="s">
        <v>71231</v>
      </c>
    </row>
    <row r="70987" spans="7:7">
      <c r="G70987" s="162" t="s">
        <v>71232</v>
      </c>
    </row>
    <row r="70988" spans="7:7">
      <c r="G70988" s="162" t="s">
        <v>71233</v>
      </c>
    </row>
    <row r="70989" spans="7:7">
      <c r="G70989" s="162" t="s">
        <v>71234</v>
      </c>
    </row>
    <row r="70990" spans="7:7">
      <c r="G70990" s="162" t="s">
        <v>71235</v>
      </c>
    </row>
    <row r="70991" spans="7:7">
      <c r="G70991" s="162" t="s">
        <v>71236</v>
      </c>
    </row>
    <row r="70992" spans="7:7">
      <c r="G70992" s="162" t="s">
        <v>71237</v>
      </c>
    </row>
    <row r="70993" spans="7:7">
      <c r="G70993" s="162" t="s">
        <v>71238</v>
      </c>
    </row>
    <row r="70994" spans="7:7">
      <c r="G70994" s="162" t="s">
        <v>71239</v>
      </c>
    </row>
    <row r="70995" spans="7:7">
      <c r="G70995" s="162" t="s">
        <v>71240</v>
      </c>
    </row>
    <row r="70996" spans="7:7">
      <c r="G70996" s="162" t="s">
        <v>71241</v>
      </c>
    </row>
    <row r="70997" spans="7:7">
      <c r="G70997" s="162" t="s">
        <v>71242</v>
      </c>
    </row>
    <row r="70998" spans="7:7">
      <c r="G70998" s="162" t="s">
        <v>71243</v>
      </c>
    </row>
    <row r="70999" spans="7:7">
      <c r="G70999" s="162" t="s">
        <v>71244</v>
      </c>
    </row>
    <row r="71000" spans="7:7">
      <c r="G71000" s="162" t="s">
        <v>71245</v>
      </c>
    </row>
    <row r="71001" spans="7:7">
      <c r="G71001" s="162" t="s">
        <v>71246</v>
      </c>
    </row>
    <row r="71002" spans="7:7">
      <c r="G71002" s="162" t="s">
        <v>71247</v>
      </c>
    </row>
    <row r="71003" spans="7:7">
      <c r="G71003" s="162" t="s">
        <v>71248</v>
      </c>
    </row>
    <row r="71004" spans="7:7">
      <c r="G71004" s="162" t="s">
        <v>71249</v>
      </c>
    </row>
    <row r="71005" spans="7:7">
      <c r="G71005" s="162" t="s">
        <v>71250</v>
      </c>
    </row>
    <row r="71006" spans="7:7">
      <c r="G71006" s="162" t="s">
        <v>71251</v>
      </c>
    </row>
    <row r="71007" spans="7:7">
      <c r="G71007" s="162" t="s">
        <v>71252</v>
      </c>
    </row>
    <row r="71008" spans="7:7">
      <c r="G71008" s="162" t="s">
        <v>71253</v>
      </c>
    </row>
    <row r="71009" spans="7:7">
      <c r="G71009" s="162" t="s">
        <v>71254</v>
      </c>
    </row>
    <row r="71010" spans="7:7">
      <c r="G71010" s="162" t="s">
        <v>71255</v>
      </c>
    </row>
    <row r="71011" spans="7:7">
      <c r="G71011" s="162" t="s">
        <v>71256</v>
      </c>
    </row>
    <row r="71012" spans="7:7">
      <c r="G71012" s="162" t="s">
        <v>71257</v>
      </c>
    </row>
    <row r="71013" spans="7:7">
      <c r="G71013" s="162" t="s">
        <v>71258</v>
      </c>
    </row>
    <row r="71014" spans="7:7">
      <c r="G71014" s="162" t="s">
        <v>71259</v>
      </c>
    </row>
    <row r="71015" spans="7:7">
      <c r="G71015" s="162" t="s">
        <v>71260</v>
      </c>
    </row>
    <row r="71016" spans="7:7">
      <c r="G71016" s="162" t="s">
        <v>71261</v>
      </c>
    </row>
    <row r="71017" spans="7:7">
      <c r="G71017" s="162" t="s">
        <v>71262</v>
      </c>
    </row>
    <row r="71018" spans="7:7">
      <c r="G71018" s="162" t="s">
        <v>71263</v>
      </c>
    </row>
    <row r="71019" spans="7:7">
      <c r="G71019" s="162" t="s">
        <v>71264</v>
      </c>
    </row>
    <row r="71020" spans="7:7">
      <c r="G71020" s="162" t="s">
        <v>71265</v>
      </c>
    </row>
    <row r="71021" spans="7:7">
      <c r="G71021" s="162" t="s">
        <v>71266</v>
      </c>
    </row>
    <row r="71022" spans="7:7">
      <c r="G71022" s="162" t="s">
        <v>71267</v>
      </c>
    </row>
    <row r="71023" spans="7:7">
      <c r="G71023" s="162" t="s">
        <v>71268</v>
      </c>
    </row>
    <row r="71024" spans="7:7">
      <c r="G71024" s="162" t="s">
        <v>71269</v>
      </c>
    </row>
    <row r="71025" spans="7:7">
      <c r="G71025" s="162" t="s">
        <v>71270</v>
      </c>
    </row>
    <row r="71026" spans="7:7">
      <c r="G71026" s="162" t="s">
        <v>71271</v>
      </c>
    </row>
    <row r="71027" spans="7:7">
      <c r="G71027" s="162" t="s">
        <v>71272</v>
      </c>
    </row>
    <row r="71028" spans="7:7">
      <c r="G71028" s="162" t="s">
        <v>71273</v>
      </c>
    </row>
    <row r="71029" spans="7:7">
      <c r="G71029" s="162" t="s">
        <v>71274</v>
      </c>
    </row>
    <row r="71030" spans="7:7">
      <c r="G71030" s="162" t="s">
        <v>71275</v>
      </c>
    </row>
    <row r="71031" spans="7:7">
      <c r="G71031" s="162" t="s">
        <v>71276</v>
      </c>
    </row>
    <row r="71032" spans="7:7">
      <c r="G71032" s="162" t="s">
        <v>71277</v>
      </c>
    </row>
    <row r="71033" spans="7:7">
      <c r="G71033" s="162" t="s">
        <v>71278</v>
      </c>
    </row>
    <row r="71034" spans="7:7">
      <c r="G71034" s="162" t="s">
        <v>71279</v>
      </c>
    </row>
    <row r="71035" spans="7:7">
      <c r="G71035" s="162" t="s">
        <v>71280</v>
      </c>
    </row>
    <row r="71036" spans="7:7">
      <c r="G71036" s="162" t="s">
        <v>71281</v>
      </c>
    </row>
    <row r="71037" spans="7:7">
      <c r="G71037" s="162" t="s">
        <v>71282</v>
      </c>
    </row>
    <row r="71038" spans="7:7">
      <c r="G71038" s="162" t="s">
        <v>71283</v>
      </c>
    </row>
    <row r="71039" spans="7:7">
      <c r="G71039" s="162" t="s">
        <v>71284</v>
      </c>
    </row>
    <row r="71040" spans="7:7">
      <c r="G71040" s="162" t="s">
        <v>71285</v>
      </c>
    </row>
    <row r="71041" spans="7:7">
      <c r="G71041" s="162" t="s">
        <v>71286</v>
      </c>
    </row>
    <row r="71042" spans="7:7">
      <c r="G71042" s="162" t="s">
        <v>71287</v>
      </c>
    </row>
    <row r="71043" spans="7:7">
      <c r="G71043" s="162" t="s">
        <v>71288</v>
      </c>
    </row>
    <row r="71044" spans="7:7">
      <c r="G71044" s="162" t="s">
        <v>71289</v>
      </c>
    </row>
    <row r="71045" spans="7:7">
      <c r="G71045" s="162" t="s">
        <v>71290</v>
      </c>
    </row>
    <row r="71046" spans="7:7">
      <c r="G71046" s="162" t="s">
        <v>71291</v>
      </c>
    </row>
    <row r="71047" spans="7:7">
      <c r="G71047" s="162" t="s">
        <v>71292</v>
      </c>
    </row>
    <row r="71048" spans="7:7">
      <c r="G71048" s="162" t="s">
        <v>71293</v>
      </c>
    </row>
    <row r="71049" spans="7:7">
      <c r="G71049" s="162" t="s">
        <v>71294</v>
      </c>
    </row>
    <row r="71050" spans="7:7">
      <c r="G71050" s="162" t="s">
        <v>71295</v>
      </c>
    </row>
    <row r="71051" spans="7:7">
      <c r="G71051" s="162" t="s">
        <v>71296</v>
      </c>
    </row>
    <row r="71052" spans="7:7">
      <c r="G71052" s="162" t="s">
        <v>71297</v>
      </c>
    </row>
    <row r="71053" spans="7:7">
      <c r="G71053" s="162" t="s">
        <v>71298</v>
      </c>
    </row>
    <row r="71054" spans="7:7">
      <c r="G71054" s="162" t="s">
        <v>71299</v>
      </c>
    </row>
    <row r="71055" spans="7:7">
      <c r="G71055" s="162" t="s">
        <v>71300</v>
      </c>
    </row>
    <row r="71056" spans="7:7">
      <c r="G71056" s="162" t="s">
        <v>71301</v>
      </c>
    </row>
    <row r="71057" spans="7:7">
      <c r="G71057" s="162" t="s">
        <v>71302</v>
      </c>
    </row>
    <row r="71058" spans="7:7">
      <c r="G71058" s="162" t="s">
        <v>71303</v>
      </c>
    </row>
    <row r="71059" spans="7:7">
      <c r="G71059" s="162" t="s">
        <v>71304</v>
      </c>
    </row>
    <row r="71060" spans="7:7">
      <c r="G71060" s="162" t="s">
        <v>71305</v>
      </c>
    </row>
    <row r="71061" spans="7:7">
      <c r="G71061" s="162" t="s">
        <v>71306</v>
      </c>
    </row>
    <row r="71062" spans="7:7">
      <c r="G71062" s="162" t="s">
        <v>71307</v>
      </c>
    </row>
    <row r="71063" spans="7:7">
      <c r="G71063" s="162" t="s">
        <v>71308</v>
      </c>
    </row>
    <row r="71064" spans="7:7">
      <c r="G71064" s="162" t="s">
        <v>71309</v>
      </c>
    </row>
    <row r="71065" spans="7:7">
      <c r="G71065" s="162" t="s">
        <v>71310</v>
      </c>
    </row>
    <row r="71066" spans="7:7">
      <c r="G71066" s="162" t="s">
        <v>71311</v>
      </c>
    </row>
    <row r="71067" spans="7:7">
      <c r="G71067" s="162" t="s">
        <v>71312</v>
      </c>
    </row>
    <row r="71068" spans="7:7">
      <c r="G71068" s="162" t="s">
        <v>71313</v>
      </c>
    </row>
    <row r="71069" spans="7:7">
      <c r="G71069" s="162" t="s">
        <v>71314</v>
      </c>
    </row>
    <row r="71070" spans="7:7">
      <c r="G71070" s="162" t="s">
        <v>71315</v>
      </c>
    </row>
    <row r="71071" spans="7:7">
      <c r="G71071" s="162" t="s">
        <v>71316</v>
      </c>
    </row>
    <row r="71072" spans="7:7">
      <c r="G71072" s="162" t="s">
        <v>71317</v>
      </c>
    </row>
    <row r="71073" spans="7:7">
      <c r="G71073" s="162" t="s">
        <v>71318</v>
      </c>
    </row>
    <row r="71074" spans="7:7">
      <c r="G71074" s="162" t="s">
        <v>71319</v>
      </c>
    </row>
    <row r="71075" spans="7:7">
      <c r="G71075" s="162" t="s">
        <v>71320</v>
      </c>
    </row>
    <row r="71076" spans="7:7">
      <c r="G71076" s="162" t="s">
        <v>71321</v>
      </c>
    </row>
    <row r="71077" spans="7:7">
      <c r="G71077" s="162" t="s">
        <v>71322</v>
      </c>
    </row>
    <row r="71078" spans="7:7">
      <c r="G71078" s="162" t="s">
        <v>71323</v>
      </c>
    </row>
    <row r="71079" spans="7:7">
      <c r="G71079" s="162" t="s">
        <v>71324</v>
      </c>
    </row>
    <row r="71080" spans="7:7">
      <c r="G71080" s="162" t="s">
        <v>71325</v>
      </c>
    </row>
    <row r="71081" spans="7:7">
      <c r="G71081" s="162" t="s">
        <v>71326</v>
      </c>
    </row>
    <row r="71082" spans="7:7">
      <c r="G71082" s="162" t="s">
        <v>71327</v>
      </c>
    </row>
    <row r="71083" spans="7:7">
      <c r="G71083" s="162" t="s">
        <v>71328</v>
      </c>
    </row>
    <row r="71084" spans="7:7">
      <c r="G71084" s="162" t="s">
        <v>71329</v>
      </c>
    </row>
    <row r="71085" spans="7:7">
      <c r="G71085" s="162" t="s">
        <v>71330</v>
      </c>
    </row>
    <row r="71086" spans="7:7">
      <c r="G71086" s="162" t="s">
        <v>71331</v>
      </c>
    </row>
    <row r="71087" spans="7:7">
      <c r="G71087" s="162" t="s">
        <v>71332</v>
      </c>
    </row>
    <row r="71088" spans="7:7">
      <c r="G71088" s="162" t="s">
        <v>71333</v>
      </c>
    </row>
    <row r="71089" spans="7:7">
      <c r="G71089" s="162" t="s">
        <v>71334</v>
      </c>
    </row>
    <row r="71090" spans="7:7">
      <c r="G71090" s="162" t="s">
        <v>71335</v>
      </c>
    </row>
    <row r="71091" spans="7:7">
      <c r="G71091" s="162" t="s">
        <v>71336</v>
      </c>
    </row>
    <row r="71092" spans="7:7">
      <c r="G71092" s="162" t="s">
        <v>71337</v>
      </c>
    </row>
    <row r="71093" spans="7:7">
      <c r="G71093" s="162" t="s">
        <v>71338</v>
      </c>
    </row>
    <row r="71094" spans="7:7">
      <c r="G71094" s="162" t="s">
        <v>71339</v>
      </c>
    </row>
    <row r="71095" spans="7:7">
      <c r="G71095" s="162" t="s">
        <v>71340</v>
      </c>
    </row>
    <row r="71096" spans="7:7">
      <c r="G71096" s="162" t="s">
        <v>71341</v>
      </c>
    </row>
    <row r="71097" spans="7:7">
      <c r="G71097" s="162" t="s">
        <v>71342</v>
      </c>
    </row>
    <row r="71098" spans="7:7">
      <c r="G71098" s="162" t="s">
        <v>71343</v>
      </c>
    </row>
    <row r="71099" spans="7:7">
      <c r="G71099" s="162" t="s">
        <v>71344</v>
      </c>
    </row>
    <row r="71100" spans="7:7">
      <c r="G71100" s="162" t="s">
        <v>71345</v>
      </c>
    </row>
    <row r="71101" spans="7:7">
      <c r="G71101" s="162" t="s">
        <v>71346</v>
      </c>
    </row>
    <row r="71102" spans="7:7">
      <c r="G71102" s="162" t="s">
        <v>71347</v>
      </c>
    </row>
    <row r="71103" spans="7:7">
      <c r="G71103" s="162" t="s">
        <v>71348</v>
      </c>
    </row>
    <row r="71104" spans="7:7">
      <c r="G71104" s="162" t="s">
        <v>71349</v>
      </c>
    </row>
    <row r="71105" spans="7:7">
      <c r="G71105" s="162" t="s">
        <v>71350</v>
      </c>
    </row>
    <row r="71106" spans="7:7">
      <c r="G71106" s="162" t="s">
        <v>71351</v>
      </c>
    </row>
    <row r="71107" spans="7:7">
      <c r="G71107" s="162" t="s">
        <v>71352</v>
      </c>
    </row>
    <row r="71108" spans="7:7">
      <c r="G71108" s="162" t="s">
        <v>71353</v>
      </c>
    </row>
    <row r="71109" spans="7:7">
      <c r="G71109" s="162" t="s">
        <v>71354</v>
      </c>
    </row>
    <row r="71110" spans="7:7">
      <c r="G71110" s="162" t="s">
        <v>71355</v>
      </c>
    </row>
    <row r="71111" spans="7:7">
      <c r="G71111" s="162" t="s">
        <v>71356</v>
      </c>
    </row>
    <row r="71112" spans="7:7">
      <c r="G71112" s="162" t="s">
        <v>71357</v>
      </c>
    </row>
    <row r="71113" spans="7:7">
      <c r="G71113" s="162" t="s">
        <v>71358</v>
      </c>
    </row>
    <row r="71114" spans="7:7">
      <c r="G71114" s="162" t="s">
        <v>71359</v>
      </c>
    </row>
    <row r="71115" spans="7:7">
      <c r="G71115" s="162" t="s">
        <v>71360</v>
      </c>
    </row>
    <row r="71116" spans="7:7">
      <c r="G71116" s="162" t="s">
        <v>71361</v>
      </c>
    </row>
    <row r="71117" spans="7:7">
      <c r="G71117" s="162" t="s">
        <v>71362</v>
      </c>
    </row>
    <row r="71118" spans="7:7">
      <c r="G71118" s="162" t="s">
        <v>71363</v>
      </c>
    </row>
    <row r="71119" spans="7:7">
      <c r="G71119" s="162" t="s">
        <v>71364</v>
      </c>
    </row>
    <row r="71120" spans="7:7">
      <c r="G71120" s="162" t="s">
        <v>71365</v>
      </c>
    </row>
    <row r="71121" spans="7:7">
      <c r="G71121" s="162" t="s">
        <v>71366</v>
      </c>
    </row>
    <row r="71122" spans="7:7">
      <c r="G71122" s="162" t="s">
        <v>71367</v>
      </c>
    </row>
    <row r="71123" spans="7:7">
      <c r="G71123" s="162" t="s">
        <v>71368</v>
      </c>
    </row>
    <row r="71124" spans="7:7">
      <c r="G71124" s="162" t="s">
        <v>71369</v>
      </c>
    </row>
    <row r="71125" spans="7:7">
      <c r="G71125" s="162" t="s">
        <v>71370</v>
      </c>
    </row>
    <row r="71126" spans="7:7">
      <c r="G71126" s="162" t="s">
        <v>71371</v>
      </c>
    </row>
    <row r="71127" spans="7:7">
      <c r="G71127" s="162" t="s">
        <v>71372</v>
      </c>
    </row>
    <row r="71128" spans="7:7">
      <c r="G71128" s="162" t="s">
        <v>71373</v>
      </c>
    </row>
    <row r="71129" spans="7:7">
      <c r="G71129" s="162" t="s">
        <v>71374</v>
      </c>
    </row>
    <row r="71130" spans="7:7">
      <c r="G71130" s="162" t="s">
        <v>71375</v>
      </c>
    </row>
    <row r="71131" spans="7:7">
      <c r="G71131" s="162" t="s">
        <v>71376</v>
      </c>
    </row>
    <row r="71132" spans="7:7">
      <c r="G71132" s="162" t="s">
        <v>71377</v>
      </c>
    </row>
    <row r="71133" spans="7:7">
      <c r="G71133" s="162" t="s">
        <v>71378</v>
      </c>
    </row>
    <row r="71134" spans="7:7">
      <c r="G71134" s="162" t="s">
        <v>71379</v>
      </c>
    </row>
    <row r="71135" spans="7:7">
      <c r="G71135" s="162" t="s">
        <v>71380</v>
      </c>
    </row>
    <row r="71136" spans="7:7">
      <c r="G71136" s="162" t="s">
        <v>71381</v>
      </c>
    </row>
    <row r="71137" spans="7:7">
      <c r="G71137" s="162" t="s">
        <v>71382</v>
      </c>
    </row>
    <row r="71138" spans="7:7">
      <c r="G71138" s="162" t="s">
        <v>71383</v>
      </c>
    </row>
    <row r="71139" spans="7:7">
      <c r="G71139" s="162" t="s">
        <v>71384</v>
      </c>
    </row>
    <row r="71140" spans="7:7">
      <c r="G71140" s="162" t="s">
        <v>71385</v>
      </c>
    </row>
    <row r="71141" spans="7:7">
      <c r="G71141" s="162" t="s">
        <v>71386</v>
      </c>
    </row>
    <row r="71142" spans="7:7">
      <c r="G71142" s="162" t="s">
        <v>71387</v>
      </c>
    </row>
    <row r="71143" spans="7:7">
      <c r="G71143" s="162" t="s">
        <v>71388</v>
      </c>
    </row>
    <row r="71144" spans="7:7">
      <c r="G71144" s="162" t="s">
        <v>71389</v>
      </c>
    </row>
    <row r="71145" spans="7:7">
      <c r="G71145" s="162" t="s">
        <v>71390</v>
      </c>
    </row>
    <row r="71146" spans="7:7">
      <c r="G71146" s="162" t="s">
        <v>71391</v>
      </c>
    </row>
    <row r="71147" spans="7:7">
      <c r="G71147" s="162" t="s">
        <v>71392</v>
      </c>
    </row>
    <row r="71148" spans="7:7">
      <c r="G71148" s="162" t="s">
        <v>71393</v>
      </c>
    </row>
    <row r="71149" spans="7:7">
      <c r="G71149" s="162" t="s">
        <v>71394</v>
      </c>
    </row>
    <row r="71150" spans="7:7">
      <c r="G71150" s="162" t="s">
        <v>71395</v>
      </c>
    </row>
    <row r="71151" spans="7:7">
      <c r="G71151" s="162" t="s">
        <v>71396</v>
      </c>
    </row>
    <row r="71152" spans="7:7">
      <c r="G71152" s="162" t="s">
        <v>71397</v>
      </c>
    </row>
    <row r="71153" spans="7:7">
      <c r="G71153" s="162" t="s">
        <v>71398</v>
      </c>
    </row>
    <row r="71154" spans="7:7">
      <c r="G71154" s="162" t="s">
        <v>71399</v>
      </c>
    </row>
    <row r="71155" spans="7:7">
      <c r="G71155" s="162" t="s">
        <v>71400</v>
      </c>
    </row>
    <row r="71156" spans="7:7">
      <c r="G71156" s="162" t="s">
        <v>71401</v>
      </c>
    </row>
    <row r="71157" spans="7:7">
      <c r="G71157" s="162" t="s">
        <v>71402</v>
      </c>
    </row>
    <row r="71158" spans="7:7">
      <c r="G71158" s="162" t="s">
        <v>71403</v>
      </c>
    </row>
    <row r="71159" spans="7:7">
      <c r="G71159" s="162" t="s">
        <v>71404</v>
      </c>
    </row>
    <row r="71160" spans="7:7">
      <c r="G71160" s="162" t="s">
        <v>71405</v>
      </c>
    </row>
    <row r="71161" spans="7:7">
      <c r="G71161" s="162" t="s">
        <v>71406</v>
      </c>
    </row>
    <row r="71162" spans="7:7">
      <c r="G71162" s="162" t="s">
        <v>71407</v>
      </c>
    </row>
    <row r="71163" spans="7:7">
      <c r="G71163" s="162" t="s">
        <v>71408</v>
      </c>
    </row>
    <row r="71164" spans="7:7">
      <c r="G71164" s="162" t="s">
        <v>71409</v>
      </c>
    </row>
    <row r="71165" spans="7:7">
      <c r="G71165" s="162" t="s">
        <v>71410</v>
      </c>
    </row>
    <row r="71166" spans="7:7">
      <c r="G71166" s="162" t="s">
        <v>71411</v>
      </c>
    </row>
    <row r="71167" spans="7:7">
      <c r="G71167" s="162" t="s">
        <v>71412</v>
      </c>
    </row>
    <row r="71168" spans="7:7">
      <c r="G71168" s="162" t="s">
        <v>71413</v>
      </c>
    </row>
    <row r="71169" spans="7:7">
      <c r="G71169" s="162" t="s">
        <v>71414</v>
      </c>
    </row>
    <row r="71170" spans="7:7">
      <c r="G71170" s="162" t="s">
        <v>71415</v>
      </c>
    </row>
    <row r="71171" spans="7:7">
      <c r="G71171" s="162" t="s">
        <v>71416</v>
      </c>
    </row>
    <row r="71172" spans="7:7">
      <c r="G71172" s="162" t="s">
        <v>71417</v>
      </c>
    </row>
    <row r="71173" spans="7:7">
      <c r="G71173" s="162" t="s">
        <v>71418</v>
      </c>
    </row>
    <row r="71174" spans="7:7">
      <c r="G71174" s="162" t="s">
        <v>71419</v>
      </c>
    </row>
    <row r="71175" spans="7:7">
      <c r="G71175" s="162" t="s">
        <v>71420</v>
      </c>
    </row>
    <row r="71176" spans="7:7">
      <c r="G71176" s="162" t="s">
        <v>71421</v>
      </c>
    </row>
    <row r="71177" spans="7:7">
      <c r="G71177" s="162" t="s">
        <v>71422</v>
      </c>
    </row>
    <row r="71178" spans="7:7">
      <c r="G71178" s="162" t="s">
        <v>71423</v>
      </c>
    </row>
    <row r="71179" spans="7:7">
      <c r="G71179" s="162" t="s">
        <v>71424</v>
      </c>
    </row>
    <row r="71180" spans="7:7">
      <c r="G71180" s="162" t="s">
        <v>71425</v>
      </c>
    </row>
    <row r="71181" spans="7:7">
      <c r="G71181" s="162" t="s">
        <v>71426</v>
      </c>
    </row>
    <row r="71182" spans="7:7">
      <c r="G71182" s="162" t="s">
        <v>71427</v>
      </c>
    </row>
    <row r="71183" spans="7:7">
      <c r="G71183" s="162" t="s">
        <v>71428</v>
      </c>
    </row>
    <row r="71184" spans="7:7">
      <c r="G71184" s="162" t="s">
        <v>71429</v>
      </c>
    </row>
    <row r="71185" spans="7:7">
      <c r="G71185" s="162" t="s">
        <v>71430</v>
      </c>
    </row>
    <row r="71186" spans="7:7">
      <c r="G71186" s="162" t="s">
        <v>71431</v>
      </c>
    </row>
    <row r="71187" spans="7:7">
      <c r="G71187" s="162" t="s">
        <v>71432</v>
      </c>
    </row>
    <row r="71188" spans="7:7">
      <c r="G71188" s="162" t="s">
        <v>71433</v>
      </c>
    </row>
    <row r="71189" spans="7:7">
      <c r="G71189" s="162" t="s">
        <v>71434</v>
      </c>
    </row>
    <row r="71190" spans="7:7">
      <c r="G71190" s="162" t="s">
        <v>71435</v>
      </c>
    </row>
    <row r="71191" spans="7:7">
      <c r="G71191" s="162" t="s">
        <v>71436</v>
      </c>
    </row>
    <row r="71192" spans="7:7">
      <c r="G71192" s="162" t="s">
        <v>71437</v>
      </c>
    </row>
    <row r="71193" spans="7:7">
      <c r="G71193" s="162" t="s">
        <v>71438</v>
      </c>
    </row>
    <row r="71194" spans="7:7">
      <c r="G71194" s="162" t="s">
        <v>71439</v>
      </c>
    </row>
    <row r="71195" spans="7:7">
      <c r="G71195" s="162" t="s">
        <v>71440</v>
      </c>
    </row>
    <row r="71196" spans="7:7">
      <c r="G71196" s="162" t="s">
        <v>71441</v>
      </c>
    </row>
    <row r="71197" spans="7:7">
      <c r="G71197" s="162" t="s">
        <v>71442</v>
      </c>
    </row>
    <row r="71198" spans="7:7">
      <c r="G71198" s="162" t="s">
        <v>71443</v>
      </c>
    </row>
    <row r="71199" spans="7:7">
      <c r="G71199" s="162" t="s">
        <v>71444</v>
      </c>
    </row>
    <row r="71200" spans="7:7">
      <c r="G71200" s="162" t="s">
        <v>71445</v>
      </c>
    </row>
    <row r="71201" spans="7:7">
      <c r="G71201" s="162" t="s">
        <v>71446</v>
      </c>
    </row>
    <row r="71202" spans="7:7">
      <c r="G71202" s="162" t="s">
        <v>71447</v>
      </c>
    </row>
    <row r="71203" spans="7:7">
      <c r="G71203" s="162" t="s">
        <v>71448</v>
      </c>
    </row>
    <row r="71204" spans="7:7">
      <c r="G71204" s="162" t="s">
        <v>71449</v>
      </c>
    </row>
    <row r="71205" spans="7:7">
      <c r="G71205" s="162" t="s">
        <v>71450</v>
      </c>
    </row>
    <row r="71206" spans="7:7">
      <c r="G71206" s="162" t="s">
        <v>71451</v>
      </c>
    </row>
    <row r="71207" spans="7:7">
      <c r="G71207" s="162" t="s">
        <v>71452</v>
      </c>
    </row>
    <row r="71208" spans="7:7">
      <c r="G71208" s="162" t="s">
        <v>71453</v>
      </c>
    </row>
    <row r="71209" spans="7:7">
      <c r="G71209" s="162" t="s">
        <v>71454</v>
      </c>
    </row>
    <row r="71210" spans="7:7">
      <c r="G71210" s="162" t="s">
        <v>71455</v>
      </c>
    </row>
    <row r="71211" spans="7:7">
      <c r="G71211" s="162" t="s">
        <v>71456</v>
      </c>
    </row>
    <row r="71212" spans="7:7">
      <c r="G71212" s="162" t="s">
        <v>71457</v>
      </c>
    </row>
    <row r="71213" spans="7:7">
      <c r="G71213" s="162" t="s">
        <v>71458</v>
      </c>
    </row>
    <row r="71214" spans="7:7">
      <c r="G71214" s="162" t="s">
        <v>71459</v>
      </c>
    </row>
    <row r="71215" spans="7:7">
      <c r="G71215" s="162" t="s">
        <v>71460</v>
      </c>
    </row>
    <row r="71216" spans="7:7">
      <c r="G71216" s="162" t="s">
        <v>71461</v>
      </c>
    </row>
    <row r="71217" spans="7:7">
      <c r="G71217" s="162" t="s">
        <v>71462</v>
      </c>
    </row>
    <row r="71218" spans="7:7">
      <c r="G71218" s="162" t="s">
        <v>71463</v>
      </c>
    </row>
    <row r="71219" spans="7:7">
      <c r="G71219" s="162" t="s">
        <v>71464</v>
      </c>
    </row>
    <row r="71220" spans="7:7">
      <c r="G71220" s="162" t="s">
        <v>71465</v>
      </c>
    </row>
    <row r="71221" spans="7:7">
      <c r="G71221" s="162" t="s">
        <v>71466</v>
      </c>
    </row>
    <row r="71222" spans="7:7">
      <c r="G71222" s="162" t="s">
        <v>71467</v>
      </c>
    </row>
    <row r="71223" spans="7:7">
      <c r="G71223" s="162" t="s">
        <v>71468</v>
      </c>
    </row>
    <row r="71224" spans="7:7">
      <c r="G71224" s="162" t="s">
        <v>71469</v>
      </c>
    </row>
    <row r="71225" spans="7:7">
      <c r="G71225" s="162" t="s">
        <v>71470</v>
      </c>
    </row>
    <row r="71226" spans="7:7">
      <c r="G71226" s="162" t="s">
        <v>71471</v>
      </c>
    </row>
    <row r="71227" spans="7:7">
      <c r="G71227" s="162" t="s">
        <v>71472</v>
      </c>
    </row>
    <row r="71228" spans="7:7">
      <c r="G71228" s="162" t="s">
        <v>71473</v>
      </c>
    </row>
    <row r="71229" spans="7:7">
      <c r="G71229" s="162" t="s">
        <v>71474</v>
      </c>
    </row>
    <row r="71230" spans="7:7">
      <c r="G71230" s="162" t="s">
        <v>71475</v>
      </c>
    </row>
    <row r="71231" spans="7:7">
      <c r="G71231" s="162" t="s">
        <v>71476</v>
      </c>
    </row>
    <row r="71232" spans="7:7">
      <c r="G71232" s="162" t="s">
        <v>71477</v>
      </c>
    </row>
    <row r="71233" spans="7:7">
      <c r="G71233" s="162" t="s">
        <v>71478</v>
      </c>
    </row>
    <row r="71234" spans="7:7">
      <c r="G71234" s="162" t="s">
        <v>71479</v>
      </c>
    </row>
    <row r="71235" spans="7:7">
      <c r="G71235" s="162" t="s">
        <v>71480</v>
      </c>
    </row>
    <row r="71236" spans="7:7">
      <c r="G71236" s="162" t="s">
        <v>71481</v>
      </c>
    </row>
    <row r="71237" spans="7:7">
      <c r="G71237" s="162" t="s">
        <v>71482</v>
      </c>
    </row>
    <row r="71238" spans="7:7">
      <c r="G71238" s="162" t="s">
        <v>71483</v>
      </c>
    </row>
    <row r="71239" spans="7:7">
      <c r="G71239" s="162" t="s">
        <v>71484</v>
      </c>
    </row>
    <row r="71240" spans="7:7">
      <c r="G71240" s="162" t="s">
        <v>71485</v>
      </c>
    </row>
    <row r="71241" spans="7:7">
      <c r="G71241" s="162" t="s">
        <v>71486</v>
      </c>
    </row>
    <row r="71242" spans="7:7">
      <c r="G71242" s="162" t="s">
        <v>71487</v>
      </c>
    </row>
    <row r="71243" spans="7:7">
      <c r="G71243" s="162" t="s">
        <v>71488</v>
      </c>
    </row>
    <row r="71244" spans="7:7">
      <c r="G71244" s="162" t="s">
        <v>71489</v>
      </c>
    </row>
    <row r="71245" spans="7:7">
      <c r="G71245" s="162" t="s">
        <v>71490</v>
      </c>
    </row>
    <row r="71246" spans="7:7">
      <c r="G71246" s="162" t="s">
        <v>71491</v>
      </c>
    </row>
    <row r="71247" spans="7:7">
      <c r="G71247" s="162" t="s">
        <v>71492</v>
      </c>
    </row>
    <row r="71248" spans="7:7">
      <c r="G71248" s="162" t="s">
        <v>71493</v>
      </c>
    </row>
    <row r="71249" spans="7:7">
      <c r="G71249" s="162" t="s">
        <v>71494</v>
      </c>
    </row>
    <row r="71250" spans="7:7">
      <c r="G71250" s="162" t="s">
        <v>71495</v>
      </c>
    </row>
    <row r="71251" spans="7:7">
      <c r="G71251" s="162" t="s">
        <v>71496</v>
      </c>
    </row>
    <row r="71252" spans="7:7">
      <c r="G71252" s="162" t="s">
        <v>71497</v>
      </c>
    </row>
    <row r="71253" spans="7:7">
      <c r="G71253" s="162" t="s">
        <v>71498</v>
      </c>
    </row>
    <row r="71254" spans="7:7">
      <c r="G71254" s="162" t="s">
        <v>71499</v>
      </c>
    </row>
    <row r="71255" spans="7:7">
      <c r="G71255" s="162" t="s">
        <v>71500</v>
      </c>
    </row>
    <row r="71256" spans="7:7">
      <c r="G71256" s="162" t="s">
        <v>71501</v>
      </c>
    </row>
    <row r="71257" spans="7:7">
      <c r="G71257" s="162" t="s">
        <v>71502</v>
      </c>
    </row>
    <row r="71258" spans="7:7">
      <c r="G71258" s="162" t="s">
        <v>71503</v>
      </c>
    </row>
    <row r="71259" spans="7:7">
      <c r="G71259" s="162" t="s">
        <v>71504</v>
      </c>
    </row>
    <row r="71260" spans="7:7">
      <c r="G71260" s="162" t="s">
        <v>71505</v>
      </c>
    </row>
    <row r="71261" spans="7:7">
      <c r="G71261" s="162" t="s">
        <v>71506</v>
      </c>
    </row>
    <row r="71262" spans="7:7">
      <c r="G71262" s="162" t="s">
        <v>71507</v>
      </c>
    </row>
    <row r="71263" spans="7:7">
      <c r="G71263" s="162" t="s">
        <v>71508</v>
      </c>
    </row>
    <row r="71264" spans="7:7">
      <c r="G71264" s="162" t="s">
        <v>71509</v>
      </c>
    </row>
    <row r="71265" spans="7:7">
      <c r="G71265" s="162" t="s">
        <v>71510</v>
      </c>
    </row>
    <row r="71266" spans="7:7">
      <c r="G71266" s="162" t="s">
        <v>71511</v>
      </c>
    </row>
    <row r="71267" spans="7:7">
      <c r="G71267" s="162" t="s">
        <v>71512</v>
      </c>
    </row>
    <row r="71268" spans="7:7">
      <c r="G71268" s="162" t="s">
        <v>71513</v>
      </c>
    </row>
    <row r="71269" spans="7:7">
      <c r="G71269" s="162" t="s">
        <v>71514</v>
      </c>
    </row>
    <row r="71270" spans="7:7">
      <c r="G71270" s="162" t="s">
        <v>71515</v>
      </c>
    </row>
    <row r="71271" spans="7:7">
      <c r="G71271" s="162" t="s">
        <v>71516</v>
      </c>
    </row>
    <row r="71272" spans="7:7">
      <c r="G71272" s="162" t="s">
        <v>71517</v>
      </c>
    </row>
    <row r="71273" spans="7:7">
      <c r="G71273" s="162" t="s">
        <v>71518</v>
      </c>
    </row>
    <row r="71274" spans="7:7">
      <c r="G71274" s="162" t="s">
        <v>71519</v>
      </c>
    </row>
    <row r="71275" spans="7:7">
      <c r="G71275" s="162" t="s">
        <v>71520</v>
      </c>
    </row>
    <row r="71276" spans="7:7">
      <c r="G71276" s="162" t="s">
        <v>71521</v>
      </c>
    </row>
    <row r="71277" spans="7:7">
      <c r="G71277" s="162" t="s">
        <v>71522</v>
      </c>
    </row>
    <row r="71278" spans="7:7">
      <c r="G71278" s="162" t="s">
        <v>71523</v>
      </c>
    </row>
    <row r="71279" spans="7:7">
      <c r="G71279" s="162" t="s">
        <v>71524</v>
      </c>
    </row>
    <row r="71280" spans="7:7">
      <c r="G71280" s="162" t="s">
        <v>71525</v>
      </c>
    </row>
    <row r="71281" spans="7:7">
      <c r="G71281" s="162" t="s">
        <v>71526</v>
      </c>
    </row>
    <row r="71282" spans="7:7">
      <c r="G71282" s="162" t="s">
        <v>71527</v>
      </c>
    </row>
    <row r="71283" spans="7:7">
      <c r="G71283" s="162" t="s">
        <v>71528</v>
      </c>
    </row>
    <row r="71284" spans="7:7">
      <c r="G71284" s="162" t="s">
        <v>71529</v>
      </c>
    </row>
    <row r="71285" spans="7:7">
      <c r="G71285" s="162" t="s">
        <v>71530</v>
      </c>
    </row>
    <row r="71286" spans="7:7">
      <c r="G71286" s="162" t="s">
        <v>71531</v>
      </c>
    </row>
    <row r="71287" spans="7:7">
      <c r="G71287" s="162" t="s">
        <v>71532</v>
      </c>
    </row>
    <row r="71288" spans="7:7">
      <c r="G71288" s="162" t="s">
        <v>71533</v>
      </c>
    </row>
    <row r="71289" spans="7:7">
      <c r="G71289" s="162" t="s">
        <v>71534</v>
      </c>
    </row>
    <row r="71290" spans="7:7">
      <c r="G71290" s="162" t="s">
        <v>71535</v>
      </c>
    </row>
    <row r="71291" spans="7:7">
      <c r="G71291" s="162" t="s">
        <v>71536</v>
      </c>
    </row>
    <row r="71292" spans="7:7">
      <c r="G71292" s="162" t="s">
        <v>71537</v>
      </c>
    </row>
    <row r="71293" spans="7:7">
      <c r="G71293" s="162" t="s">
        <v>71538</v>
      </c>
    </row>
    <row r="71294" spans="7:7">
      <c r="G71294" s="162" t="s">
        <v>71539</v>
      </c>
    </row>
    <row r="71295" spans="7:7">
      <c r="G71295" s="162" t="s">
        <v>71540</v>
      </c>
    </row>
    <row r="71296" spans="7:7">
      <c r="G71296" s="162" t="s">
        <v>71541</v>
      </c>
    </row>
    <row r="71297" spans="7:7">
      <c r="G71297" s="162" t="s">
        <v>71542</v>
      </c>
    </row>
    <row r="71298" spans="7:7">
      <c r="G71298" s="162" t="s">
        <v>71543</v>
      </c>
    </row>
    <row r="71299" spans="7:7">
      <c r="G71299" s="162" t="s">
        <v>71544</v>
      </c>
    </row>
    <row r="71300" spans="7:7">
      <c r="G71300" s="162" t="s">
        <v>71545</v>
      </c>
    </row>
    <row r="71301" spans="7:7">
      <c r="G71301" s="162" t="s">
        <v>71546</v>
      </c>
    </row>
    <row r="71302" spans="7:7">
      <c r="G71302" s="162" t="s">
        <v>71547</v>
      </c>
    </row>
    <row r="71303" spans="7:7">
      <c r="G71303" s="162" t="s">
        <v>71548</v>
      </c>
    </row>
    <row r="71304" spans="7:7">
      <c r="G71304" s="162" t="s">
        <v>71549</v>
      </c>
    </row>
    <row r="71305" spans="7:7">
      <c r="G71305" s="162" t="s">
        <v>71550</v>
      </c>
    </row>
    <row r="71306" spans="7:7">
      <c r="G71306" s="162" t="s">
        <v>71551</v>
      </c>
    </row>
    <row r="71307" spans="7:7">
      <c r="G71307" s="162" t="s">
        <v>71552</v>
      </c>
    </row>
    <row r="71308" spans="7:7">
      <c r="G71308" s="162" t="s">
        <v>71553</v>
      </c>
    </row>
    <row r="71309" spans="7:7">
      <c r="G71309" s="162" t="s">
        <v>71554</v>
      </c>
    </row>
    <row r="71310" spans="7:7">
      <c r="G71310" s="162" t="s">
        <v>71555</v>
      </c>
    </row>
    <row r="71311" spans="7:7">
      <c r="G71311" s="162" t="s">
        <v>71556</v>
      </c>
    </row>
    <row r="71312" spans="7:7">
      <c r="G71312" s="162" t="s">
        <v>71557</v>
      </c>
    </row>
    <row r="71313" spans="7:7">
      <c r="G71313" s="162" t="s">
        <v>71558</v>
      </c>
    </row>
    <row r="71314" spans="7:7">
      <c r="G71314" s="162" t="s">
        <v>71559</v>
      </c>
    </row>
    <row r="71315" spans="7:7">
      <c r="G71315" s="162" t="s">
        <v>71560</v>
      </c>
    </row>
    <row r="71316" spans="7:7">
      <c r="G71316" s="162" t="s">
        <v>71561</v>
      </c>
    </row>
    <row r="71317" spans="7:7">
      <c r="G71317" s="162" t="s">
        <v>71562</v>
      </c>
    </row>
    <row r="71318" spans="7:7">
      <c r="G71318" s="162" t="s">
        <v>71563</v>
      </c>
    </row>
    <row r="71319" spans="7:7">
      <c r="G71319" s="162" t="s">
        <v>71564</v>
      </c>
    </row>
    <row r="71320" spans="7:7">
      <c r="G71320" s="162" t="s">
        <v>71565</v>
      </c>
    </row>
    <row r="71321" spans="7:7">
      <c r="G71321" s="162" t="s">
        <v>71566</v>
      </c>
    </row>
    <row r="71322" spans="7:7">
      <c r="G71322" s="162" t="s">
        <v>71567</v>
      </c>
    </row>
    <row r="71323" spans="7:7">
      <c r="G71323" s="162" t="s">
        <v>71568</v>
      </c>
    </row>
    <row r="71324" spans="7:7">
      <c r="G71324" s="162" t="s">
        <v>71569</v>
      </c>
    </row>
    <row r="71325" spans="7:7">
      <c r="G71325" s="162" t="s">
        <v>71570</v>
      </c>
    </row>
    <row r="71326" spans="7:7">
      <c r="G71326" s="162" t="s">
        <v>71571</v>
      </c>
    </row>
    <row r="71327" spans="7:7">
      <c r="G71327" s="162" t="s">
        <v>71572</v>
      </c>
    </row>
    <row r="71328" spans="7:7">
      <c r="G71328" s="162" t="s">
        <v>71573</v>
      </c>
    </row>
    <row r="71329" spans="7:7">
      <c r="G71329" s="162" t="s">
        <v>71574</v>
      </c>
    </row>
    <row r="71330" spans="7:7">
      <c r="G71330" s="162" t="s">
        <v>71575</v>
      </c>
    </row>
    <row r="71331" spans="7:7">
      <c r="G71331" s="162" t="s">
        <v>71576</v>
      </c>
    </row>
    <row r="71332" spans="7:7">
      <c r="G71332" s="162" t="s">
        <v>71577</v>
      </c>
    </row>
    <row r="71333" spans="7:7">
      <c r="G71333" s="162" t="s">
        <v>71578</v>
      </c>
    </row>
    <row r="71334" spans="7:7">
      <c r="G71334" s="162" t="s">
        <v>71579</v>
      </c>
    </row>
    <row r="71335" spans="7:7">
      <c r="G71335" s="162" t="s">
        <v>71580</v>
      </c>
    </row>
    <row r="71336" spans="7:7">
      <c r="G71336" s="162" t="s">
        <v>71581</v>
      </c>
    </row>
    <row r="71337" spans="7:7">
      <c r="G71337" s="162" t="s">
        <v>71582</v>
      </c>
    </row>
    <row r="71338" spans="7:7">
      <c r="G71338" s="162" t="s">
        <v>71583</v>
      </c>
    </row>
    <row r="71339" spans="7:7">
      <c r="G71339" s="162" t="s">
        <v>71584</v>
      </c>
    </row>
    <row r="71340" spans="7:7">
      <c r="G71340" s="162" t="s">
        <v>71585</v>
      </c>
    </row>
    <row r="71341" spans="7:7">
      <c r="G71341" s="162" t="s">
        <v>71586</v>
      </c>
    </row>
    <row r="71342" spans="7:7">
      <c r="G71342" s="162" t="s">
        <v>71587</v>
      </c>
    </row>
    <row r="71343" spans="7:7">
      <c r="G71343" s="162" t="s">
        <v>71588</v>
      </c>
    </row>
    <row r="71344" spans="7:7">
      <c r="G71344" s="162" t="s">
        <v>71589</v>
      </c>
    </row>
    <row r="71345" spans="7:7">
      <c r="G71345" s="162" t="s">
        <v>71590</v>
      </c>
    </row>
    <row r="71346" spans="7:7">
      <c r="G71346" s="162" t="s">
        <v>71591</v>
      </c>
    </row>
    <row r="71347" spans="7:7">
      <c r="G71347" s="162" t="s">
        <v>71592</v>
      </c>
    </row>
    <row r="71348" spans="7:7">
      <c r="G71348" s="162" t="s">
        <v>71593</v>
      </c>
    </row>
    <row r="71349" spans="7:7">
      <c r="G71349" s="162" t="s">
        <v>71594</v>
      </c>
    </row>
    <row r="71350" spans="7:7">
      <c r="G71350" s="162" t="s">
        <v>71595</v>
      </c>
    </row>
    <row r="71351" spans="7:7">
      <c r="G71351" s="162" t="s">
        <v>71596</v>
      </c>
    </row>
    <row r="71352" spans="7:7">
      <c r="G71352" s="162" t="s">
        <v>71597</v>
      </c>
    </row>
    <row r="71353" spans="7:7">
      <c r="G71353" s="162" t="s">
        <v>71598</v>
      </c>
    </row>
    <row r="71354" spans="7:7">
      <c r="G71354" s="162" t="s">
        <v>71599</v>
      </c>
    </row>
    <row r="71355" spans="7:7">
      <c r="G71355" s="162" t="s">
        <v>71600</v>
      </c>
    </row>
    <row r="71356" spans="7:7">
      <c r="G71356" s="162" t="s">
        <v>71601</v>
      </c>
    </row>
    <row r="71357" spans="7:7">
      <c r="G71357" s="162" t="s">
        <v>71602</v>
      </c>
    </row>
    <row r="71358" spans="7:7">
      <c r="G71358" s="162" t="s">
        <v>71603</v>
      </c>
    </row>
    <row r="71359" spans="7:7">
      <c r="G71359" s="162" t="s">
        <v>71604</v>
      </c>
    </row>
    <row r="71360" spans="7:7">
      <c r="G71360" s="162" t="s">
        <v>71605</v>
      </c>
    </row>
    <row r="71361" spans="7:7">
      <c r="G71361" s="162" t="s">
        <v>71606</v>
      </c>
    </row>
    <row r="71362" spans="7:7">
      <c r="G71362" s="162" t="s">
        <v>71607</v>
      </c>
    </row>
    <row r="71363" spans="7:7">
      <c r="G71363" s="162" t="s">
        <v>71608</v>
      </c>
    </row>
    <row r="71364" spans="7:7">
      <c r="G71364" s="162" t="s">
        <v>71609</v>
      </c>
    </row>
    <row r="71365" spans="7:7">
      <c r="G71365" s="162" t="s">
        <v>71610</v>
      </c>
    </row>
    <row r="71366" spans="7:7">
      <c r="G71366" s="162" t="s">
        <v>71611</v>
      </c>
    </row>
    <row r="71367" spans="7:7">
      <c r="G71367" s="162" t="s">
        <v>71612</v>
      </c>
    </row>
    <row r="71368" spans="7:7">
      <c r="G71368" s="162" t="s">
        <v>71613</v>
      </c>
    </row>
    <row r="71369" spans="7:7">
      <c r="G71369" s="162" t="s">
        <v>71614</v>
      </c>
    </row>
    <row r="71370" spans="7:7">
      <c r="G71370" s="162" t="s">
        <v>71615</v>
      </c>
    </row>
    <row r="71371" spans="7:7">
      <c r="G71371" s="162" t="s">
        <v>71616</v>
      </c>
    </row>
    <row r="71372" spans="7:7">
      <c r="G71372" s="162" t="s">
        <v>71617</v>
      </c>
    </row>
    <row r="71373" spans="7:7">
      <c r="G71373" s="162" t="s">
        <v>71618</v>
      </c>
    </row>
    <row r="71374" spans="7:7">
      <c r="G71374" s="162" t="s">
        <v>71619</v>
      </c>
    </row>
    <row r="71375" spans="7:7">
      <c r="G71375" s="162" t="s">
        <v>71620</v>
      </c>
    </row>
    <row r="71376" spans="7:7">
      <c r="G71376" s="162" t="s">
        <v>71621</v>
      </c>
    </row>
    <row r="71377" spans="7:7">
      <c r="G71377" s="162" t="s">
        <v>71622</v>
      </c>
    </row>
    <row r="71378" spans="7:7">
      <c r="G71378" s="162" t="s">
        <v>71623</v>
      </c>
    </row>
    <row r="71379" spans="7:7">
      <c r="G71379" s="162" t="s">
        <v>71624</v>
      </c>
    </row>
    <row r="71380" spans="7:7">
      <c r="G71380" s="162" t="s">
        <v>71625</v>
      </c>
    </row>
    <row r="71381" spans="7:7">
      <c r="G71381" s="162" t="s">
        <v>71626</v>
      </c>
    </row>
    <row r="71382" spans="7:7">
      <c r="G71382" s="162" t="s">
        <v>71627</v>
      </c>
    </row>
    <row r="71383" spans="7:7">
      <c r="G71383" s="162" t="s">
        <v>71628</v>
      </c>
    </row>
    <row r="71384" spans="7:7">
      <c r="G71384" s="162" t="s">
        <v>71629</v>
      </c>
    </row>
    <row r="71385" spans="7:7">
      <c r="G71385" s="162" t="s">
        <v>71630</v>
      </c>
    </row>
    <row r="71386" spans="7:7">
      <c r="G71386" s="162" t="s">
        <v>71631</v>
      </c>
    </row>
    <row r="71387" spans="7:7">
      <c r="G71387" s="162" t="s">
        <v>71632</v>
      </c>
    </row>
    <row r="71388" spans="7:7">
      <c r="G71388" s="162" t="s">
        <v>71633</v>
      </c>
    </row>
    <row r="71389" spans="7:7">
      <c r="G71389" s="162" t="s">
        <v>71634</v>
      </c>
    </row>
    <row r="71390" spans="7:7">
      <c r="G71390" s="162" t="s">
        <v>71635</v>
      </c>
    </row>
    <row r="71391" spans="7:7">
      <c r="G71391" s="162" t="s">
        <v>71636</v>
      </c>
    </row>
    <row r="71392" spans="7:7">
      <c r="G71392" s="162" t="s">
        <v>71637</v>
      </c>
    </row>
    <row r="71393" spans="7:7">
      <c r="G71393" s="162" t="s">
        <v>71638</v>
      </c>
    </row>
    <row r="71394" spans="7:7">
      <c r="G71394" s="162" t="s">
        <v>71639</v>
      </c>
    </row>
    <row r="71395" spans="7:7">
      <c r="G71395" s="162" t="s">
        <v>71640</v>
      </c>
    </row>
    <row r="71396" spans="7:7">
      <c r="G71396" s="162" t="s">
        <v>71641</v>
      </c>
    </row>
    <row r="71397" spans="7:7">
      <c r="G71397" s="162" t="s">
        <v>71642</v>
      </c>
    </row>
    <row r="71398" spans="7:7">
      <c r="G71398" s="162" t="s">
        <v>71643</v>
      </c>
    </row>
    <row r="71399" spans="7:7">
      <c r="G71399" s="162" t="s">
        <v>71644</v>
      </c>
    </row>
    <row r="71400" spans="7:7">
      <c r="G71400" s="162" t="s">
        <v>71645</v>
      </c>
    </row>
    <row r="71401" spans="7:7">
      <c r="G71401" s="162" t="s">
        <v>71646</v>
      </c>
    </row>
    <row r="71402" spans="7:7">
      <c r="G71402" s="162" t="s">
        <v>71647</v>
      </c>
    </row>
    <row r="71403" spans="7:7">
      <c r="G71403" s="162" t="s">
        <v>71648</v>
      </c>
    </row>
    <row r="71404" spans="7:7">
      <c r="G71404" s="162" t="s">
        <v>71649</v>
      </c>
    </row>
    <row r="71405" spans="7:7">
      <c r="G71405" s="162" t="s">
        <v>71650</v>
      </c>
    </row>
    <row r="71406" spans="7:7">
      <c r="G71406" s="162" t="s">
        <v>71651</v>
      </c>
    </row>
    <row r="71407" spans="7:7">
      <c r="G71407" s="162" t="s">
        <v>71652</v>
      </c>
    </row>
    <row r="71408" spans="7:7">
      <c r="G71408" s="162" t="s">
        <v>71653</v>
      </c>
    </row>
    <row r="71409" spans="7:7">
      <c r="G71409" s="162" t="s">
        <v>71654</v>
      </c>
    </row>
    <row r="71410" spans="7:7">
      <c r="G71410" s="162" t="s">
        <v>71655</v>
      </c>
    </row>
    <row r="71411" spans="7:7">
      <c r="G71411" s="162" t="s">
        <v>71656</v>
      </c>
    </row>
    <row r="71412" spans="7:7">
      <c r="G71412" s="162" t="s">
        <v>71657</v>
      </c>
    </row>
    <row r="71413" spans="7:7">
      <c r="G71413" s="162" t="s">
        <v>71658</v>
      </c>
    </row>
    <row r="71414" spans="7:7">
      <c r="G71414" s="162" t="s">
        <v>71659</v>
      </c>
    </row>
    <row r="71415" spans="7:7">
      <c r="G71415" s="162" t="s">
        <v>71660</v>
      </c>
    </row>
    <row r="71416" spans="7:7">
      <c r="G71416" s="162" t="s">
        <v>71661</v>
      </c>
    </row>
    <row r="71417" spans="7:7">
      <c r="G71417" s="162" t="s">
        <v>71662</v>
      </c>
    </row>
    <row r="71418" spans="7:7">
      <c r="G71418" s="162" t="s">
        <v>71663</v>
      </c>
    </row>
    <row r="71419" spans="7:7">
      <c r="G71419" s="162" t="s">
        <v>71664</v>
      </c>
    </row>
    <row r="71420" spans="7:7">
      <c r="G71420" s="162" t="s">
        <v>71665</v>
      </c>
    </row>
    <row r="71421" spans="7:7">
      <c r="G71421" s="162" t="s">
        <v>71666</v>
      </c>
    </row>
    <row r="71422" spans="7:7">
      <c r="G71422" s="162" t="s">
        <v>71667</v>
      </c>
    </row>
    <row r="71423" spans="7:7">
      <c r="G71423" s="162" t="s">
        <v>71668</v>
      </c>
    </row>
    <row r="71424" spans="7:7">
      <c r="G71424" s="162" t="s">
        <v>71669</v>
      </c>
    </row>
    <row r="71425" spans="7:7">
      <c r="G71425" s="162" t="s">
        <v>71670</v>
      </c>
    </row>
    <row r="71426" spans="7:7">
      <c r="G71426" s="162" t="s">
        <v>71671</v>
      </c>
    </row>
    <row r="71427" spans="7:7">
      <c r="G71427" s="162" t="s">
        <v>71672</v>
      </c>
    </row>
    <row r="71428" spans="7:7">
      <c r="G71428" s="162" t="s">
        <v>71673</v>
      </c>
    </row>
    <row r="71429" spans="7:7">
      <c r="G71429" s="162" t="s">
        <v>71674</v>
      </c>
    </row>
    <row r="71430" spans="7:7">
      <c r="G71430" s="162" t="s">
        <v>71675</v>
      </c>
    </row>
    <row r="71431" spans="7:7">
      <c r="G71431" s="162" t="s">
        <v>71676</v>
      </c>
    </row>
    <row r="71432" spans="7:7">
      <c r="G71432" s="162" t="s">
        <v>71677</v>
      </c>
    </row>
    <row r="71433" spans="7:7">
      <c r="G71433" s="162" t="s">
        <v>71678</v>
      </c>
    </row>
    <row r="71434" spans="7:7">
      <c r="G71434" s="162" t="s">
        <v>71679</v>
      </c>
    </row>
    <row r="71435" spans="7:7">
      <c r="G71435" s="162" t="s">
        <v>71680</v>
      </c>
    </row>
    <row r="71436" spans="7:7">
      <c r="G71436" s="162" t="s">
        <v>71681</v>
      </c>
    </row>
    <row r="71437" spans="7:7">
      <c r="G71437" s="162" t="s">
        <v>71682</v>
      </c>
    </row>
    <row r="71438" spans="7:7">
      <c r="G71438" s="162" t="s">
        <v>71683</v>
      </c>
    </row>
    <row r="71439" spans="7:7">
      <c r="G71439" s="162" t="s">
        <v>71684</v>
      </c>
    </row>
    <row r="71440" spans="7:7">
      <c r="G71440" s="162" t="s">
        <v>71685</v>
      </c>
    </row>
    <row r="71441" spans="7:7">
      <c r="G71441" s="162" t="s">
        <v>71686</v>
      </c>
    </row>
    <row r="71442" spans="7:7">
      <c r="G71442" s="162" t="s">
        <v>71687</v>
      </c>
    </row>
    <row r="71443" spans="7:7">
      <c r="G71443" s="162" t="s">
        <v>71688</v>
      </c>
    </row>
    <row r="71444" spans="7:7">
      <c r="G71444" s="162" t="s">
        <v>71689</v>
      </c>
    </row>
    <row r="71445" spans="7:7">
      <c r="G71445" s="162" t="s">
        <v>71690</v>
      </c>
    </row>
    <row r="71446" spans="7:7">
      <c r="G71446" s="162" t="s">
        <v>71691</v>
      </c>
    </row>
    <row r="71447" spans="7:7">
      <c r="G71447" s="162" t="s">
        <v>71692</v>
      </c>
    </row>
    <row r="71448" spans="7:7">
      <c r="G71448" s="162" t="s">
        <v>71693</v>
      </c>
    </row>
    <row r="71449" spans="7:7">
      <c r="G71449" s="162" t="s">
        <v>71694</v>
      </c>
    </row>
    <row r="71450" spans="7:7">
      <c r="G71450" s="162" t="s">
        <v>71695</v>
      </c>
    </row>
    <row r="71451" spans="7:7">
      <c r="G71451" s="162" t="s">
        <v>71696</v>
      </c>
    </row>
    <row r="71452" spans="7:7">
      <c r="G71452" s="162" t="s">
        <v>71697</v>
      </c>
    </row>
    <row r="71453" spans="7:7">
      <c r="G71453" s="162" t="s">
        <v>71698</v>
      </c>
    </row>
    <row r="71454" spans="7:7">
      <c r="G71454" s="162" t="s">
        <v>71699</v>
      </c>
    </row>
    <row r="71455" spans="7:7">
      <c r="G71455" s="162" t="s">
        <v>71700</v>
      </c>
    </row>
    <row r="71456" spans="7:7">
      <c r="G71456" s="162" t="s">
        <v>71701</v>
      </c>
    </row>
    <row r="71457" spans="7:7">
      <c r="G71457" s="162" t="s">
        <v>71702</v>
      </c>
    </row>
    <row r="71458" spans="7:7">
      <c r="G71458" s="162" t="s">
        <v>71703</v>
      </c>
    </row>
    <row r="71459" spans="7:7">
      <c r="G71459" s="162" t="s">
        <v>71704</v>
      </c>
    </row>
    <row r="71460" spans="7:7">
      <c r="G71460" s="162" t="s">
        <v>71705</v>
      </c>
    </row>
    <row r="71461" spans="7:7">
      <c r="G71461" s="162" t="s">
        <v>71706</v>
      </c>
    </row>
    <row r="71462" spans="7:7">
      <c r="G71462" s="162" t="s">
        <v>71707</v>
      </c>
    </row>
    <row r="71463" spans="7:7">
      <c r="G71463" s="162" t="s">
        <v>71708</v>
      </c>
    </row>
    <row r="71464" spans="7:7">
      <c r="G71464" s="162" t="s">
        <v>71709</v>
      </c>
    </row>
    <row r="71465" spans="7:7">
      <c r="G71465" s="162" t="s">
        <v>71710</v>
      </c>
    </row>
    <row r="71466" spans="7:7">
      <c r="G71466" s="162" t="s">
        <v>71711</v>
      </c>
    </row>
    <row r="71467" spans="7:7">
      <c r="G71467" s="162" t="s">
        <v>71712</v>
      </c>
    </row>
    <row r="71468" spans="7:7">
      <c r="G71468" s="162" t="s">
        <v>71713</v>
      </c>
    </row>
    <row r="71469" spans="7:7">
      <c r="G71469" s="162" t="s">
        <v>71714</v>
      </c>
    </row>
    <row r="71470" spans="7:7">
      <c r="G71470" s="162" t="s">
        <v>71715</v>
      </c>
    </row>
    <row r="71471" spans="7:7">
      <c r="G71471" s="162" t="s">
        <v>71716</v>
      </c>
    </row>
    <row r="71472" spans="7:7">
      <c r="G71472" s="162" t="s">
        <v>71717</v>
      </c>
    </row>
    <row r="71473" spans="7:7">
      <c r="G71473" s="162" t="s">
        <v>71718</v>
      </c>
    </row>
    <row r="71474" spans="7:7">
      <c r="G71474" s="162" t="s">
        <v>71719</v>
      </c>
    </row>
    <row r="71475" spans="7:7">
      <c r="G71475" s="162" t="s">
        <v>71720</v>
      </c>
    </row>
    <row r="71476" spans="7:7">
      <c r="G71476" s="162" t="s">
        <v>71721</v>
      </c>
    </row>
    <row r="71477" spans="7:7">
      <c r="G71477" s="162" t="s">
        <v>71722</v>
      </c>
    </row>
    <row r="71478" spans="7:7">
      <c r="G71478" s="162" t="s">
        <v>71723</v>
      </c>
    </row>
    <row r="71479" spans="7:7">
      <c r="G71479" s="162" t="s">
        <v>71724</v>
      </c>
    </row>
    <row r="71480" spans="7:7">
      <c r="G71480" s="162" t="s">
        <v>71725</v>
      </c>
    </row>
    <row r="71481" spans="7:7">
      <c r="G71481" s="162" t="s">
        <v>71726</v>
      </c>
    </row>
    <row r="71482" spans="7:7">
      <c r="G71482" s="162" t="s">
        <v>71727</v>
      </c>
    </row>
    <row r="71483" spans="7:7">
      <c r="G71483" s="162" t="s">
        <v>71728</v>
      </c>
    </row>
    <row r="71484" spans="7:7">
      <c r="G71484" s="162" t="s">
        <v>71729</v>
      </c>
    </row>
    <row r="71485" spans="7:7">
      <c r="G71485" s="162" t="s">
        <v>71730</v>
      </c>
    </row>
    <row r="71486" spans="7:7">
      <c r="G71486" s="162" t="s">
        <v>71731</v>
      </c>
    </row>
    <row r="71487" spans="7:7">
      <c r="G71487" s="162" t="s">
        <v>71732</v>
      </c>
    </row>
    <row r="71488" spans="7:7">
      <c r="G71488" s="162" t="s">
        <v>71733</v>
      </c>
    </row>
    <row r="71489" spans="7:7">
      <c r="G71489" s="162" t="s">
        <v>71734</v>
      </c>
    </row>
    <row r="71490" spans="7:7">
      <c r="G71490" s="162" t="s">
        <v>71735</v>
      </c>
    </row>
    <row r="71491" spans="7:7">
      <c r="G71491" s="162" t="s">
        <v>71736</v>
      </c>
    </row>
    <row r="71492" spans="7:7">
      <c r="G71492" s="162" t="s">
        <v>71737</v>
      </c>
    </row>
    <row r="71493" spans="7:7">
      <c r="G71493" s="162" t="s">
        <v>71738</v>
      </c>
    </row>
    <row r="71494" spans="7:7">
      <c r="G71494" s="162" t="s">
        <v>71739</v>
      </c>
    </row>
    <row r="71495" spans="7:7">
      <c r="G71495" s="162" t="s">
        <v>71740</v>
      </c>
    </row>
    <row r="71496" spans="7:7">
      <c r="G71496" s="162" t="s">
        <v>71741</v>
      </c>
    </row>
    <row r="71497" spans="7:7">
      <c r="G71497" s="162" t="s">
        <v>71742</v>
      </c>
    </row>
    <row r="71498" spans="7:7">
      <c r="G71498" s="162" t="s">
        <v>71743</v>
      </c>
    </row>
    <row r="71499" spans="7:7">
      <c r="G71499" s="162" t="s">
        <v>71744</v>
      </c>
    </row>
    <row r="71500" spans="7:7">
      <c r="G71500" s="162" t="s">
        <v>71745</v>
      </c>
    </row>
    <row r="71501" spans="7:7">
      <c r="G71501" s="162" t="s">
        <v>71746</v>
      </c>
    </row>
    <row r="71502" spans="7:7">
      <c r="G71502" s="162" t="s">
        <v>71747</v>
      </c>
    </row>
    <row r="71503" spans="7:7">
      <c r="G71503" s="162" t="s">
        <v>71748</v>
      </c>
    </row>
    <row r="71504" spans="7:7">
      <c r="G71504" s="162" t="s">
        <v>71749</v>
      </c>
    </row>
    <row r="71505" spans="7:7">
      <c r="G71505" s="162" t="s">
        <v>71750</v>
      </c>
    </row>
    <row r="71506" spans="7:7">
      <c r="G71506" s="162" t="s">
        <v>71751</v>
      </c>
    </row>
    <row r="71507" spans="7:7">
      <c r="G71507" s="162" t="s">
        <v>71752</v>
      </c>
    </row>
    <row r="71508" spans="7:7">
      <c r="G71508" s="162" t="s">
        <v>71753</v>
      </c>
    </row>
    <row r="71509" spans="7:7">
      <c r="G71509" s="162" t="s">
        <v>71754</v>
      </c>
    </row>
    <row r="71510" spans="7:7">
      <c r="G71510" s="162" t="s">
        <v>71755</v>
      </c>
    </row>
    <row r="71511" spans="7:7">
      <c r="G71511" s="162" t="s">
        <v>71756</v>
      </c>
    </row>
    <row r="71512" spans="7:7">
      <c r="G71512" s="162" t="s">
        <v>71757</v>
      </c>
    </row>
    <row r="71513" spans="7:7">
      <c r="G71513" s="162" t="s">
        <v>71758</v>
      </c>
    </row>
    <row r="71514" spans="7:7">
      <c r="G71514" s="162" t="s">
        <v>71759</v>
      </c>
    </row>
    <row r="71515" spans="7:7">
      <c r="G71515" s="162" t="s">
        <v>71760</v>
      </c>
    </row>
    <row r="71516" spans="7:7">
      <c r="G71516" s="162" t="s">
        <v>71761</v>
      </c>
    </row>
    <row r="71517" spans="7:7">
      <c r="G71517" s="162" t="s">
        <v>71762</v>
      </c>
    </row>
    <row r="71518" spans="7:7">
      <c r="G71518" s="162" t="s">
        <v>71763</v>
      </c>
    </row>
    <row r="71519" spans="7:7">
      <c r="G71519" s="162" t="s">
        <v>71764</v>
      </c>
    </row>
    <row r="71520" spans="7:7">
      <c r="G71520" s="162" t="s">
        <v>71765</v>
      </c>
    </row>
    <row r="71521" spans="7:7">
      <c r="G71521" s="162" t="s">
        <v>71766</v>
      </c>
    </row>
    <row r="71522" spans="7:7">
      <c r="G71522" s="162" t="s">
        <v>71767</v>
      </c>
    </row>
    <row r="71523" spans="7:7">
      <c r="G71523" s="162" t="s">
        <v>71768</v>
      </c>
    </row>
    <row r="71524" spans="7:7">
      <c r="G71524" s="162" t="s">
        <v>71769</v>
      </c>
    </row>
    <row r="71525" spans="7:7">
      <c r="G71525" s="162" t="s">
        <v>71770</v>
      </c>
    </row>
    <row r="71526" spans="7:7">
      <c r="G71526" s="162" t="s">
        <v>71771</v>
      </c>
    </row>
    <row r="71527" spans="7:7">
      <c r="G71527" s="162" t="s">
        <v>71772</v>
      </c>
    </row>
    <row r="71528" spans="7:7">
      <c r="G71528" s="162" t="s">
        <v>71773</v>
      </c>
    </row>
    <row r="71529" spans="7:7">
      <c r="G71529" s="162" t="s">
        <v>71774</v>
      </c>
    </row>
    <row r="71530" spans="7:7">
      <c r="G71530" s="162" t="s">
        <v>71775</v>
      </c>
    </row>
    <row r="71531" spans="7:7">
      <c r="G71531" s="162" t="s">
        <v>71776</v>
      </c>
    </row>
    <row r="71532" spans="7:7">
      <c r="G71532" s="162" t="s">
        <v>71777</v>
      </c>
    </row>
    <row r="71533" spans="7:7">
      <c r="G71533" s="162" t="s">
        <v>71778</v>
      </c>
    </row>
    <row r="71534" spans="7:7">
      <c r="G71534" s="162" t="s">
        <v>71779</v>
      </c>
    </row>
    <row r="71535" spans="7:7">
      <c r="G71535" s="162" t="s">
        <v>71780</v>
      </c>
    </row>
    <row r="71536" spans="7:7">
      <c r="G71536" s="162" t="s">
        <v>71781</v>
      </c>
    </row>
    <row r="71537" spans="7:7">
      <c r="G71537" s="162" t="s">
        <v>71782</v>
      </c>
    </row>
    <row r="71538" spans="7:7">
      <c r="G71538" s="162" t="s">
        <v>71783</v>
      </c>
    </row>
    <row r="71539" spans="7:7">
      <c r="G71539" s="162" t="s">
        <v>71784</v>
      </c>
    </row>
    <row r="71540" spans="7:7">
      <c r="G71540" s="162" t="s">
        <v>71785</v>
      </c>
    </row>
    <row r="71541" spans="7:7">
      <c r="G71541" s="162" t="s">
        <v>71786</v>
      </c>
    </row>
    <row r="71542" spans="7:7">
      <c r="G71542" s="162" t="s">
        <v>71787</v>
      </c>
    </row>
    <row r="71543" spans="7:7">
      <c r="G71543" s="162" t="s">
        <v>71788</v>
      </c>
    </row>
    <row r="71544" spans="7:7">
      <c r="G71544" s="162" t="s">
        <v>71789</v>
      </c>
    </row>
    <row r="71545" spans="7:7">
      <c r="G71545" s="162" t="s">
        <v>71790</v>
      </c>
    </row>
    <row r="71546" spans="7:7">
      <c r="G71546" s="162" t="s">
        <v>71791</v>
      </c>
    </row>
    <row r="71547" spans="7:7">
      <c r="G71547" s="162" t="s">
        <v>71792</v>
      </c>
    </row>
    <row r="71548" spans="7:7">
      <c r="G71548" s="162" t="s">
        <v>71793</v>
      </c>
    </row>
    <row r="71549" spans="7:7">
      <c r="G71549" s="162" t="s">
        <v>71794</v>
      </c>
    </row>
    <row r="71550" spans="7:7">
      <c r="G71550" s="162" t="s">
        <v>71795</v>
      </c>
    </row>
    <row r="71551" spans="7:7">
      <c r="G71551" s="162" t="s">
        <v>71796</v>
      </c>
    </row>
    <row r="71552" spans="7:7">
      <c r="G71552" s="162" t="s">
        <v>71797</v>
      </c>
    </row>
    <row r="71553" spans="7:7">
      <c r="G71553" s="162" t="s">
        <v>71798</v>
      </c>
    </row>
    <row r="71554" spans="7:7">
      <c r="G71554" s="162" t="s">
        <v>71799</v>
      </c>
    </row>
    <row r="71555" spans="7:7">
      <c r="G71555" s="162" t="s">
        <v>71800</v>
      </c>
    </row>
    <row r="71556" spans="7:7">
      <c r="G71556" s="162" t="s">
        <v>71801</v>
      </c>
    </row>
    <row r="71557" spans="7:7">
      <c r="G71557" s="162" t="s">
        <v>71802</v>
      </c>
    </row>
    <row r="71558" spans="7:7">
      <c r="G71558" s="162" t="s">
        <v>71803</v>
      </c>
    </row>
    <row r="71559" spans="7:7">
      <c r="G71559" s="162" t="s">
        <v>71804</v>
      </c>
    </row>
    <row r="71560" spans="7:7">
      <c r="G71560" s="162" t="s">
        <v>71805</v>
      </c>
    </row>
    <row r="71561" spans="7:7">
      <c r="G71561" s="162" t="s">
        <v>71806</v>
      </c>
    </row>
    <row r="71562" spans="7:7">
      <c r="G71562" s="162" t="s">
        <v>71807</v>
      </c>
    </row>
    <row r="71563" spans="7:7">
      <c r="G71563" s="162" t="s">
        <v>71808</v>
      </c>
    </row>
    <row r="71564" spans="7:7">
      <c r="G71564" s="162" t="s">
        <v>71809</v>
      </c>
    </row>
    <row r="71565" spans="7:7">
      <c r="G71565" s="162" t="s">
        <v>71810</v>
      </c>
    </row>
    <row r="71566" spans="7:7">
      <c r="G71566" s="162" t="s">
        <v>71811</v>
      </c>
    </row>
    <row r="71567" spans="7:7">
      <c r="G71567" s="162" t="s">
        <v>71812</v>
      </c>
    </row>
    <row r="71568" spans="7:7">
      <c r="G71568" s="162" t="s">
        <v>71813</v>
      </c>
    </row>
    <row r="71569" spans="7:7">
      <c r="G71569" s="162" t="s">
        <v>71814</v>
      </c>
    </row>
    <row r="71570" spans="7:7">
      <c r="G71570" s="162" t="s">
        <v>71815</v>
      </c>
    </row>
    <row r="71571" spans="7:7">
      <c r="G71571" s="162" t="s">
        <v>71816</v>
      </c>
    </row>
    <row r="71572" spans="7:7">
      <c r="G71572" s="162" t="s">
        <v>71817</v>
      </c>
    </row>
    <row r="71573" spans="7:7">
      <c r="G71573" s="162" t="s">
        <v>71818</v>
      </c>
    </row>
    <row r="71574" spans="7:7">
      <c r="G71574" s="162" t="s">
        <v>71819</v>
      </c>
    </row>
    <row r="71575" spans="7:7">
      <c r="G71575" s="162" t="s">
        <v>71820</v>
      </c>
    </row>
    <row r="71576" spans="7:7">
      <c r="G71576" s="162" t="s">
        <v>71821</v>
      </c>
    </row>
    <row r="71577" spans="7:7">
      <c r="G71577" s="162" t="s">
        <v>71822</v>
      </c>
    </row>
    <row r="71578" spans="7:7">
      <c r="G71578" s="162" t="s">
        <v>71823</v>
      </c>
    </row>
    <row r="71579" spans="7:7">
      <c r="G71579" s="162" t="s">
        <v>71824</v>
      </c>
    </row>
    <row r="71580" spans="7:7">
      <c r="G71580" s="162" t="s">
        <v>71825</v>
      </c>
    </row>
    <row r="71581" spans="7:7">
      <c r="G71581" s="162" t="s">
        <v>71826</v>
      </c>
    </row>
    <row r="71582" spans="7:7">
      <c r="G71582" s="162" t="s">
        <v>71827</v>
      </c>
    </row>
    <row r="71583" spans="7:7">
      <c r="G71583" s="162" t="s">
        <v>71828</v>
      </c>
    </row>
    <row r="71584" spans="7:7">
      <c r="G71584" s="162" t="s">
        <v>71829</v>
      </c>
    </row>
    <row r="71585" spans="7:7">
      <c r="G71585" s="162" t="s">
        <v>71830</v>
      </c>
    </row>
    <row r="71586" spans="7:7">
      <c r="G71586" s="162" t="s">
        <v>71831</v>
      </c>
    </row>
    <row r="71587" spans="7:7">
      <c r="G71587" s="162" t="s">
        <v>71832</v>
      </c>
    </row>
    <row r="71588" spans="7:7">
      <c r="G71588" s="162" t="s">
        <v>71833</v>
      </c>
    </row>
    <row r="71589" spans="7:7">
      <c r="G71589" s="162" t="s">
        <v>71834</v>
      </c>
    </row>
    <row r="71590" spans="7:7">
      <c r="G71590" s="162" t="s">
        <v>71835</v>
      </c>
    </row>
    <row r="71591" spans="7:7">
      <c r="G71591" s="162" t="s">
        <v>71836</v>
      </c>
    </row>
    <row r="71592" spans="7:7">
      <c r="G71592" s="162" t="s">
        <v>71837</v>
      </c>
    </row>
    <row r="71593" spans="7:7">
      <c r="G71593" s="162" t="s">
        <v>71838</v>
      </c>
    </row>
    <row r="71594" spans="7:7">
      <c r="G71594" s="162" t="s">
        <v>71839</v>
      </c>
    </row>
    <row r="71595" spans="7:7">
      <c r="G71595" s="162" t="s">
        <v>71840</v>
      </c>
    </row>
    <row r="71596" spans="7:7">
      <c r="G71596" s="162" t="s">
        <v>71841</v>
      </c>
    </row>
    <row r="71597" spans="7:7">
      <c r="G71597" s="162" t="s">
        <v>71842</v>
      </c>
    </row>
    <row r="71598" spans="7:7">
      <c r="G71598" s="162" t="s">
        <v>71843</v>
      </c>
    </row>
    <row r="71599" spans="7:7">
      <c r="G71599" s="162" t="s">
        <v>71844</v>
      </c>
    </row>
    <row r="71600" spans="7:7">
      <c r="G71600" s="162" t="s">
        <v>71845</v>
      </c>
    </row>
    <row r="71601" spans="7:7">
      <c r="G71601" s="162" t="s">
        <v>71846</v>
      </c>
    </row>
    <row r="71602" spans="7:7">
      <c r="G71602" s="162" t="s">
        <v>71847</v>
      </c>
    </row>
    <row r="71603" spans="7:7">
      <c r="G71603" s="162" t="s">
        <v>71848</v>
      </c>
    </row>
    <row r="71604" spans="7:7">
      <c r="G71604" s="162" t="s">
        <v>71849</v>
      </c>
    </row>
    <row r="71605" spans="7:7">
      <c r="G71605" s="162" t="s">
        <v>71850</v>
      </c>
    </row>
    <row r="71606" spans="7:7">
      <c r="G71606" s="162" t="s">
        <v>71851</v>
      </c>
    </row>
    <row r="71607" spans="7:7">
      <c r="G71607" s="162" t="s">
        <v>71852</v>
      </c>
    </row>
    <row r="71608" spans="7:7">
      <c r="G71608" s="162" t="s">
        <v>71853</v>
      </c>
    </row>
    <row r="71609" spans="7:7">
      <c r="G71609" s="162" t="s">
        <v>71854</v>
      </c>
    </row>
    <row r="71610" spans="7:7">
      <c r="G71610" s="162" t="s">
        <v>71855</v>
      </c>
    </row>
    <row r="71611" spans="7:7">
      <c r="G71611" s="162" t="s">
        <v>71856</v>
      </c>
    </row>
    <row r="71612" spans="7:7">
      <c r="G71612" s="162" t="s">
        <v>71857</v>
      </c>
    </row>
    <row r="71613" spans="7:7">
      <c r="G71613" s="162" t="s">
        <v>71858</v>
      </c>
    </row>
    <row r="71614" spans="7:7">
      <c r="G71614" s="162" t="s">
        <v>71859</v>
      </c>
    </row>
    <row r="71615" spans="7:7">
      <c r="G71615" s="162" t="s">
        <v>71860</v>
      </c>
    </row>
    <row r="71616" spans="7:7">
      <c r="G71616" s="162" t="s">
        <v>71861</v>
      </c>
    </row>
    <row r="71617" spans="7:7">
      <c r="G71617" s="162" t="s">
        <v>71862</v>
      </c>
    </row>
    <row r="71618" spans="7:7">
      <c r="G71618" s="162" t="s">
        <v>71863</v>
      </c>
    </row>
    <row r="71619" spans="7:7">
      <c r="G71619" s="162" t="s">
        <v>71864</v>
      </c>
    </row>
    <row r="71620" spans="7:7">
      <c r="G71620" s="162" t="s">
        <v>71865</v>
      </c>
    </row>
    <row r="71621" spans="7:7">
      <c r="G71621" s="162" t="s">
        <v>71866</v>
      </c>
    </row>
    <row r="71622" spans="7:7">
      <c r="G71622" s="162" t="s">
        <v>71867</v>
      </c>
    </row>
    <row r="71623" spans="7:7">
      <c r="G71623" s="162" t="s">
        <v>71868</v>
      </c>
    </row>
    <row r="71624" spans="7:7">
      <c r="G71624" s="162" t="s">
        <v>71869</v>
      </c>
    </row>
    <row r="71625" spans="7:7">
      <c r="G71625" s="162" t="s">
        <v>71870</v>
      </c>
    </row>
    <row r="71626" spans="7:7">
      <c r="G71626" s="162" t="s">
        <v>71871</v>
      </c>
    </row>
    <row r="71627" spans="7:7">
      <c r="G71627" s="162" t="s">
        <v>71872</v>
      </c>
    </row>
    <row r="71628" spans="7:7">
      <c r="G71628" s="162" t="s">
        <v>71873</v>
      </c>
    </row>
    <row r="71629" spans="7:7">
      <c r="G71629" s="162" t="s">
        <v>71874</v>
      </c>
    </row>
    <row r="71630" spans="7:7">
      <c r="G71630" s="162" t="s">
        <v>71875</v>
      </c>
    </row>
    <row r="71631" spans="7:7">
      <c r="G71631" s="162" t="s">
        <v>71876</v>
      </c>
    </row>
    <row r="71632" spans="7:7">
      <c r="G71632" s="162" t="s">
        <v>71877</v>
      </c>
    </row>
    <row r="71633" spans="7:7">
      <c r="G71633" s="162" t="s">
        <v>71878</v>
      </c>
    </row>
    <row r="71634" spans="7:7">
      <c r="G71634" s="162" t="s">
        <v>71879</v>
      </c>
    </row>
    <row r="71635" spans="7:7">
      <c r="G71635" s="162" t="s">
        <v>71880</v>
      </c>
    </row>
    <row r="71636" spans="7:7">
      <c r="G71636" s="162" t="s">
        <v>71881</v>
      </c>
    </row>
    <row r="71637" spans="7:7">
      <c r="G71637" s="162" t="s">
        <v>71882</v>
      </c>
    </row>
    <row r="71638" spans="7:7">
      <c r="G71638" s="162" t="s">
        <v>71883</v>
      </c>
    </row>
    <row r="71639" spans="7:7">
      <c r="G71639" s="162" t="s">
        <v>71884</v>
      </c>
    </row>
    <row r="71640" spans="7:7">
      <c r="G71640" s="162" t="s">
        <v>71885</v>
      </c>
    </row>
    <row r="71641" spans="7:7">
      <c r="G71641" s="162" t="s">
        <v>71886</v>
      </c>
    </row>
    <row r="71642" spans="7:7">
      <c r="G71642" s="162" t="s">
        <v>71887</v>
      </c>
    </row>
    <row r="71643" spans="7:7">
      <c r="G71643" s="162" t="s">
        <v>71888</v>
      </c>
    </row>
    <row r="71644" spans="7:7">
      <c r="G71644" s="162" t="s">
        <v>71889</v>
      </c>
    </row>
    <row r="71645" spans="7:7">
      <c r="G71645" s="162" t="s">
        <v>71890</v>
      </c>
    </row>
    <row r="71646" spans="7:7">
      <c r="G71646" s="162" t="s">
        <v>71891</v>
      </c>
    </row>
    <row r="71647" spans="7:7">
      <c r="G71647" s="162" t="s">
        <v>71892</v>
      </c>
    </row>
    <row r="71648" spans="7:7">
      <c r="G71648" s="162" t="s">
        <v>71893</v>
      </c>
    </row>
    <row r="71649" spans="7:7">
      <c r="G71649" s="162" t="s">
        <v>71894</v>
      </c>
    </row>
    <row r="71650" spans="7:7">
      <c r="G71650" s="162" t="s">
        <v>71895</v>
      </c>
    </row>
    <row r="71651" spans="7:7">
      <c r="G71651" s="162" t="s">
        <v>71896</v>
      </c>
    </row>
    <row r="71652" spans="7:7">
      <c r="G71652" s="162" t="s">
        <v>71897</v>
      </c>
    </row>
    <row r="71653" spans="7:7">
      <c r="G71653" s="162" t="s">
        <v>71898</v>
      </c>
    </row>
    <row r="71654" spans="7:7">
      <c r="G71654" s="162" t="s">
        <v>71899</v>
      </c>
    </row>
    <row r="71655" spans="7:7">
      <c r="G71655" s="162" t="s">
        <v>71900</v>
      </c>
    </row>
    <row r="71656" spans="7:7">
      <c r="G71656" s="162" t="s">
        <v>71901</v>
      </c>
    </row>
    <row r="71657" spans="7:7">
      <c r="G71657" s="162" t="s">
        <v>71902</v>
      </c>
    </row>
    <row r="71658" spans="7:7">
      <c r="G71658" s="162" t="s">
        <v>71903</v>
      </c>
    </row>
    <row r="71659" spans="7:7">
      <c r="G71659" s="162" t="s">
        <v>71904</v>
      </c>
    </row>
    <row r="71660" spans="7:7">
      <c r="G71660" s="162" t="s">
        <v>71905</v>
      </c>
    </row>
    <row r="71661" spans="7:7">
      <c r="G71661" s="162" t="s">
        <v>71906</v>
      </c>
    </row>
    <row r="71662" spans="7:7">
      <c r="G71662" s="162" t="s">
        <v>71907</v>
      </c>
    </row>
    <row r="71663" spans="7:7">
      <c r="G71663" s="162" t="s">
        <v>71908</v>
      </c>
    </row>
    <row r="71664" spans="7:7">
      <c r="G71664" s="162" t="s">
        <v>71909</v>
      </c>
    </row>
    <row r="71665" spans="7:7">
      <c r="G71665" s="162" t="s">
        <v>71910</v>
      </c>
    </row>
    <row r="71666" spans="7:7">
      <c r="G71666" s="162" t="s">
        <v>71911</v>
      </c>
    </row>
    <row r="71667" spans="7:7">
      <c r="G71667" s="162" t="s">
        <v>71912</v>
      </c>
    </row>
    <row r="71668" spans="7:7">
      <c r="G71668" s="162" t="s">
        <v>71913</v>
      </c>
    </row>
    <row r="71669" spans="7:7">
      <c r="G71669" s="162" t="s">
        <v>71914</v>
      </c>
    </row>
    <row r="71670" spans="7:7">
      <c r="G71670" s="162" t="s">
        <v>71915</v>
      </c>
    </row>
    <row r="71671" spans="7:7">
      <c r="G71671" s="162" t="s">
        <v>71916</v>
      </c>
    </row>
    <row r="71672" spans="7:7">
      <c r="G71672" s="162" t="s">
        <v>71917</v>
      </c>
    </row>
    <row r="71673" spans="7:7">
      <c r="G71673" s="162" t="s">
        <v>71918</v>
      </c>
    </row>
    <row r="71674" spans="7:7">
      <c r="G71674" s="162" t="s">
        <v>71919</v>
      </c>
    </row>
    <row r="71675" spans="7:7">
      <c r="G71675" s="162" t="s">
        <v>71920</v>
      </c>
    </row>
    <row r="71676" spans="7:7">
      <c r="G71676" s="162" t="s">
        <v>71921</v>
      </c>
    </row>
    <row r="71677" spans="7:7">
      <c r="G71677" s="162" t="s">
        <v>71922</v>
      </c>
    </row>
    <row r="71678" spans="7:7">
      <c r="G71678" s="162" t="s">
        <v>71923</v>
      </c>
    </row>
    <row r="71679" spans="7:7">
      <c r="G71679" s="162" t="s">
        <v>71924</v>
      </c>
    </row>
    <row r="71680" spans="7:7">
      <c r="G71680" s="162" t="s">
        <v>71925</v>
      </c>
    </row>
    <row r="71681" spans="7:7">
      <c r="G71681" s="162" t="s">
        <v>71926</v>
      </c>
    </row>
    <row r="71682" spans="7:7">
      <c r="G71682" s="162" t="s">
        <v>71927</v>
      </c>
    </row>
    <row r="71683" spans="7:7">
      <c r="G71683" s="162" t="s">
        <v>71928</v>
      </c>
    </row>
    <row r="71684" spans="7:7">
      <c r="G71684" s="162" t="s">
        <v>71929</v>
      </c>
    </row>
    <row r="71685" spans="7:7">
      <c r="G71685" s="162" t="s">
        <v>71930</v>
      </c>
    </row>
    <row r="71686" spans="7:7">
      <c r="G71686" s="162" t="s">
        <v>71931</v>
      </c>
    </row>
    <row r="71687" spans="7:7">
      <c r="G71687" s="162" t="s">
        <v>71932</v>
      </c>
    </row>
    <row r="71688" spans="7:7">
      <c r="G71688" s="162" t="s">
        <v>71933</v>
      </c>
    </row>
    <row r="71689" spans="7:7">
      <c r="G71689" s="162" t="s">
        <v>71934</v>
      </c>
    </row>
    <row r="71690" spans="7:7">
      <c r="G71690" s="162" t="s">
        <v>71935</v>
      </c>
    </row>
    <row r="71691" spans="7:7">
      <c r="G71691" s="162" t="s">
        <v>71936</v>
      </c>
    </row>
    <row r="71692" spans="7:7">
      <c r="G71692" s="162" t="s">
        <v>71937</v>
      </c>
    </row>
    <row r="71693" spans="7:7">
      <c r="G71693" s="162" t="s">
        <v>71938</v>
      </c>
    </row>
    <row r="71694" spans="7:7">
      <c r="G71694" s="162" t="s">
        <v>71939</v>
      </c>
    </row>
    <row r="71695" spans="7:7">
      <c r="G71695" s="162" t="s">
        <v>71940</v>
      </c>
    </row>
    <row r="71696" spans="7:7">
      <c r="G71696" s="162" t="s">
        <v>71941</v>
      </c>
    </row>
    <row r="71697" spans="7:7">
      <c r="G71697" s="162" t="s">
        <v>71942</v>
      </c>
    </row>
    <row r="71698" spans="7:7">
      <c r="G71698" s="162" t="s">
        <v>71943</v>
      </c>
    </row>
    <row r="71699" spans="7:7">
      <c r="G71699" s="162" t="s">
        <v>71944</v>
      </c>
    </row>
    <row r="71700" spans="7:7">
      <c r="G71700" s="162" t="s">
        <v>71945</v>
      </c>
    </row>
    <row r="71701" spans="7:7">
      <c r="G71701" s="162" t="s">
        <v>71946</v>
      </c>
    </row>
    <row r="71702" spans="7:7">
      <c r="G71702" s="162" t="s">
        <v>71947</v>
      </c>
    </row>
    <row r="71703" spans="7:7">
      <c r="G71703" s="162" t="s">
        <v>71948</v>
      </c>
    </row>
    <row r="71704" spans="7:7">
      <c r="G71704" s="162" t="s">
        <v>71949</v>
      </c>
    </row>
    <row r="71705" spans="7:7">
      <c r="G71705" s="162" t="s">
        <v>71950</v>
      </c>
    </row>
    <row r="71706" spans="7:7">
      <c r="G71706" s="162" t="s">
        <v>71951</v>
      </c>
    </row>
    <row r="71707" spans="7:7">
      <c r="G71707" s="162" t="s">
        <v>71952</v>
      </c>
    </row>
    <row r="71708" spans="7:7">
      <c r="G71708" s="162" t="s">
        <v>71953</v>
      </c>
    </row>
    <row r="71709" spans="7:7">
      <c r="G71709" s="162" t="s">
        <v>71954</v>
      </c>
    </row>
    <row r="71710" spans="7:7">
      <c r="G71710" s="162" t="s">
        <v>71955</v>
      </c>
    </row>
    <row r="71711" spans="7:7">
      <c r="G71711" s="162" t="s">
        <v>71956</v>
      </c>
    </row>
    <row r="71712" spans="7:7">
      <c r="G71712" s="162" t="s">
        <v>71957</v>
      </c>
    </row>
    <row r="71713" spans="7:7">
      <c r="G71713" s="162" t="s">
        <v>71958</v>
      </c>
    </row>
    <row r="71714" spans="7:7">
      <c r="G71714" s="162" t="s">
        <v>71959</v>
      </c>
    </row>
    <row r="71715" spans="7:7">
      <c r="G71715" s="162" t="s">
        <v>71960</v>
      </c>
    </row>
    <row r="71716" spans="7:7">
      <c r="G71716" s="162" t="s">
        <v>71961</v>
      </c>
    </row>
    <row r="71717" spans="7:7">
      <c r="G71717" s="162" t="s">
        <v>71962</v>
      </c>
    </row>
    <row r="71718" spans="7:7">
      <c r="G71718" s="162" t="s">
        <v>71963</v>
      </c>
    </row>
    <row r="71719" spans="7:7">
      <c r="G71719" s="162" t="s">
        <v>71964</v>
      </c>
    </row>
    <row r="71720" spans="7:7">
      <c r="G71720" s="162" t="s">
        <v>71965</v>
      </c>
    </row>
    <row r="71721" spans="7:7">
      <c r="G71721" s="162" t="s">
        <v>71966</v>
      </c>
    </row>
    <row r="71722" spans="7:7">
      <c r="G71722" s="162" t="s">
        <v>71967</v>
      </c>
    </row>
    <row r="71723" spans="7:7">
      <c r="G71723" s="162" t="s">
        <v>71968</v>
      </c>
    </row>
    <row r="71724" spans="7:7">
      <c r="G71724" s="162" t="s">
        <v>71969</v>
      </c>
    </row>
    <row r="71725" spans="7:7">
      <c r="G71725" s="162" t="s">
        <v>71970</v>
      </c>
    </row>
    <row r="71726" spans="7:7">
      <c r="G71726" s="162" t="s">
        <v>71971</v>
      </c>
    </row>
    <row r="71727" spans="7:7">
      <c r="G71727" s="162" t="s">
        <v>71972</v>
      </c>
    </row>
    <row r="71728" spans="7:7">
      <c r="G71728" s="162" t="s">
        <v>71973</v>
      </c>
    </row>
    <row r="71729" spans="7:7">
      <c r="G71729" s="162" t="s">
        <v>71974</v>
      </c>
    </row>
    <row r="71730" spans="7:7">
      <c r="G71730" s="162" t="s">
        <v>71975</v>
      </c>
    </row>
    <row r="71731" spans="7:7">
      <c r="G71731" s="162" t="s">
        <v>71976</v>
      </c>
    </row>
    <row r="71732" spans="7:7">
      <c r="G71732" s="162" t="s">
        <v>71977</v>
      </c>
    </row>
    <row r="71733" spans="7:7">
      <c r="G71733" s="162" t="s">
        <v>71978</v>
      </c>
    </row>
    <row r="71734" spans="7:7">
      <c r="G71734" s="162" t="s">
        <v>71979</v>
      </c>
    </row>
    <row r="71735" spans="7:7">
      <c r="G71735" s="162" t="s">
        <v>71980</v>
      </c>
    </row>
    <row r="71736" spans="7:7">
      <c r="G71736" s="162" t="s">
        <v>71981</v>
      </c>
    </row>
    <row r="71737" spans="7:7">
      <c r="G71737" s="162" t="s">
        <v>71982</v>
      </c>
    </row>
    <row r="71738" spans="7:7">
      <c r="G71738" s="162" t="s">
        <v>71983</v>
      </c>
    </row>
    <row r="71739" spans="7:7">
      <c r="G71739" s="162" t="s">
        <v>71984</v>
      </c>
    </row>
    <row r="71740" spans="7:7">
      <c r="G71740" s="162" t="s">
        <v>71985</v>
      </c>
    </row>
    <row r="71741" spans="7:7">
      <c r="G71741" s="162" t="s">
        <v>71986</v>
      </c>
    </row>
    <row r="71742" spans="7:7">
      <c r="G71742" s="162" t="s">
        <v>71987</v>
      </c>
    </row>
    <row r="71743" spans="7:7">
      <c r="G71743" s="162" t="s">
        <v>71988</v>
      </c>
    </row>
    <row r="71744" spans="7:7">
      <c r="G71744" s="162" t="s">
        <v>71989</v>
      </c>
    </row>
    <row r="71745" spans="7:7">
      <c r="G71745" s="162" t="s">
        <v>71990</v>
      </c>
    </row>
    <row r="71746" spans="7:7">
      <c r="G71746" s="162" t="s">
        <v>71991</v>
      </c>
    </row>
    <row r="71747" spans="7:7">
      <c r="G71747" s="162" t="s">
        <v>71992</v>
      </c>
    </row>
    <row r="71748" spans="7:7">
      <c r="G71748" s="162" t="s">
        <v>71993</v>
      </c>
    </row>
    <row r="71749" spans="7:7">
      <c r="G71749" s="162" t="s">
        <v>71994</v>
      </c>
    </row>
    <row r="71750" spans="7:7">
      <c r="G71750" s="162" t="s">
        <v>71995</v>
      </c>
    </row>
    <row r="71751" spans="7:7">
      <c r="G71751" s="162" t="s">
        <v>71996</v>
      </c>
    </row>
    <row r="71752" spans="7:7">
      <c r="G71752" s="162" t="s">
        <v>71997</v>
      </c>
    </row>
    <row r="71753" spans="7:7">
      <c r="G71753" s="162" t="s">
        <v>71998</v>
      </c>
    </row>
    <row r="71754" spans="7:7">
      <c r="G71754" s="162" t="s">
        <v>71999</v>
      </c>
    </row>
    <row r="71755" spans="7:7">
      <c r="G71755" s="162" t="s">
        <v>72000</v>
      </c>
    </row>
    <row r="71756" spans="7:7">
      <c r="G71756" s="162" t="s">
        <v>72001</v>
      </c>
    </row>
    <row r="71757" spans="7:7">
      <c r="G71757" s="162" t="s">
        <v>72002</v>
      </c>
    </row>
    <row r="71758" spans="7:7">
      <c r="G71758" s="162" t="s">
        <v>72003</v>
      </c>
    </row>
    <row r="71759" spans="7:7">
      <c r="G71759" s="162" t="s">
        <v>72004</v>
      </c>
    </row>
    <row r="71760" spans="7:7">
      <c r="G71760" s="162" t="s">
        <v>72005</v>
      </c>
    </row>
    <row r="71761" spans="7:7">
      <c r="G71761" s="162" t="s">
        <v>72006</v>
      </c>
    </row>
    <row r="71762" spans="7:7">
      <c r="G71762" s="162" t="s">
        <v>72007</v>
      </c>
    </row>
    <row r="71763" spans="7:7">
      <c r="G71763" s="162" t="s">
        <v>72008</v>
      </c>
    </row>
    <row r="71764" spans="7:7">
      <c r="G71764" s="162" t="s">
        <v>72009</v>
      </c>
    </row>
    <row r="71765" spans="7:7">
      <c r="G71765" s="162" t="s">
        <v>72010</v>
      </c>
    </row>
    <row r="71766" spans="7:7">
      <c r="G71766" s="162" t="s">
        <v>72011</v>
      </c>
    </row>
    <row r="71767" spans="7:7">
      <c r="G71767" s="162" t="s">
        <v>72012</v>
      </c>
    </row>
    <row r="71768" spans="7:7">
      <c r="G71768" s="162" t="s">
        <v>72013</v>
      </c>
    </row>
    <row r="71769" spans="7:7">
      <c r="G71769" s="162" t="s">
        <v>72014</v>
      </c>
    </row>
    <row r="71770" spans="7:7">
      <c r="G71770" s="162" t="s">
        <v>72015</v>
      </c>
    </row>
    <row r="71771" spans="7:7">
      <c r="G71771" s="162" t="s">
        <v>72016</v>
      </c>
    </row>
    <row r="71772" spans="7:7">
      <c r="G71772" s="162" t="s">
        <v>72017</v>
      </c>
    </row>
    <row r="71773" spans="7:7">
      <c r="G71773" s="162" t="s">
        <v>72018</v>
      </c>
    </row>
    <row r="71774" spans="7:7">
      <c r="G71774" s="162" t="s">
        <v>72019</v>
      </c>
    </row>
    <row r="71775" spans="7:7">
      <c r="G71775" s="162" t="s">
        <v>72020</v>
      </c>
    </row>
    <row r="71776" spans="7:7">
      <c r="G71776" s="162" t="s">
        <v>72021</v>
      </c>
    </row>
    <row r="71777" spans="7:7">
      <c r="G71777" s="162" t="s">
        <v>72022</v>
      </c>
    </row>
    <row r="71778" spans="7:7">
      <c r="G71778" s="162" t="s">
        <v>72023</v>
      </c>
    </row>
    <row r="71779" spans="7:7">
      <c r="G71779" s="162" t="s">
        <v>72024</v>
      </c>
    </row>
    <row r="71780" spans="7:7">
      <c r="G71780" s="162" t="s">
        <v>72025</v>
      </c>
    </row>
    <row r="71781" spans="7:7">
      <c r="G71781" s="162" t="s">
        <v>72026</v>
      </c>
    </row>
    <row r="71782" spans="7:7">
      <c r="G71782" s="162" t="s">
        <v>72027</v>
      </c>
    </row>
    <row r="71783" spans="7:7">
      <c r="G71783" s="162" t="s">
        <v>72028</v>
      </c>
    </row>
    <row r="71784" spans="7:7">
      <c r="G71784" s="162" t="s">
        <v>72029</v>
      </c>
    </row>
    <row r="71785" spans="7:7">
      <c r="G71785" s="162" t="s">
        <v>72030</v>
      </c>
    </row>
    <row r="71786" spans="7:7">
      <c r="G71786" s="162" t="s">
        <v>72031</v>
      </c>
    </row>
    <row r="71787" spans="7:7">
      <c r="G71787" s="162" t="s">
        <v>72032</v>
      </c>
    </row>
    <row r="71788" spans="7:7">
      <c r="G71788" s="162" t="s">
        <v>72033</v>
      </c>
    </row>
    <row r="71789" spans="7:7">
      <c r="G71789" s="162" t="s">
        <v>72034</v>
      </c>
    </row>
    <row r="71790" spans="7:7">
      <c r="G71790" s="162" t="s">
        <v>72035</v>
      </c>
    </row>
    <row r="71791" spans="7:7">
      <c r="G71791" s="162" t="s">
        <v>72036</v>
      </c>
    </row>
    <row r="71792" spans="7:7">
      <c r="G71792" s="162" t="s">
        <v>72037</v>
      </c>
    </row>
    <row r="71793" spans="7:7">
      <c r="G71793" s="162" t="s">
        <v>72038</v>
      </c>
    </row>
    <row r="71794" spans="7:7">
      <c r="G71794" s="162" t="s">
        <v>72039</v>
      </c>
    </row>
    <row r="71795" spans="7:7">
      <c r="G71795" s="162" t="s">
        <v>72040</v>
      </c>
    </row>
    <row r="71796" spans="7:7">
      <c r="G71796" s="162" t="s">
        <v>72041</v>
      </c>
    </row>
    <row r="71797" spans="7:7">
      <c r="G71797" s="162" t="s">
        <v>72042</v>
      </c>
    </row>
    <row r="71798" spans="7:7">
      <c r="G71798" s="162" t="s">
        <v>72043</v>
      </c>
    </row>
    <row r="71799" spans="7:7">
      <c r="G71799" s="162" t="s">
        <v>72044</v>
      </c>
    </row>
    <row r="71800" spans="7:7">
      <c r="G71800" s="162" t="s">
        <v>72045</v>
      </c>
    </row>
    <row r="71801" spans="7:7">
      <c r="G71801" s="162" t="s">
        <v>72046</v>
      </c>
    </row>
    <row r="71802" spans="7:7">
      <c r="G71802" s="162" t="s">
        <v>72047</v>
      </c>
    </row>
    <row r="71803" spans="7:7">
      <c r="G71803" s="162" t="s">
        <v>72048</v>
      </c>
    </row>
    <row r="71804" spans="7:7">
      <c r="G71804" s="162" t="s">
        <v>72049</v>
      </c>
    </row>
    <row r="71805" spans="7:7">
      <c r="G71805" s="162" t="s">
        <v>72050</v>
      </c>
    </row>
    <row r="71806" spans="7:7">
      <c r="G71806" s="162" t="s">
        <v>72051</v>
      </c>
    </row>
    <row r="71807" spans="7:7">
      <c r="G71807" s="162" t="s">
        <v>72052</v>
      </c>
    </row>
    <row r="71808" spans="7:7">
      <c r="G71808" s="162" t="s">
        <v>72053</v>
      </c>
    </row>
    <row r="71809" spans="7:7">
      <c r="G71809" s="162" t="s">
        <v>72054</v>
      </c>
    </row>
    <row r="71810" spans="7:7">
      <c r="G71810" s="162" t="s">
        <v>72055</v>
      </c>
    </row>
    <row r="71811" spans="7:7">
      <c r="G71811" s="162" t="s">
        <v>72056</v>
      </c>
    </row>
    <row r="71812" spans="7:7">
      <c r="G71812" s="162" t="s">
        <v>72057</v>
      </c>
    </row>
    <row r="71813" spans="7:7">
      <c r="G71813" s="162" t="s">
        <v>72058</v>
      </c>
    </row>
    <row r="71814" spans="7:7">
      <c r="G71814" s="162" t="s">
        <v>72059</v>
      </c>
    </row>
    <row r="71815" spans="7:7">
      <c r="G71815" s="162" t="s">
        <v>72060</v>
      </c>
    </row>
    <row r="71816" spans="7:7">
      <c r="G71816" s="162" t="s">
        <v>72061</v>
      </c>
    </row>
    <row r="71817" spans="7:7">
      <c r="G71817" s="162" t="s">
        <v>72062</v>
      </c>
    </row>
    <row r="71818" spans="7:7">
      <c r="G71818" s="162" t="s">
        <v>72063</v>
      </c>
    </row>
    <row r="71819" spans="7:7">
      <c r="G71819" s="162" t="s">
        <v>72064</v>
      </c>
    </row>
    <row r="71820" spans="7:7">
      <c r="G71820" s="162" t="s">
        <v>72065</v>
      </c>
    </row>
    <row r="71821" spans="7:7">
      <c r="G71821" s="162" t="s">
        <v>72066</v>
      </c>
    </row>
    <row r="71822" spans="7:7">
      <c r="G71822" s="162" t="s">
        <v>72067</v>
      </c>
    </row>
    <row r="71823" spans="7:7">
      <c r="G71823" s="162" t="s">
        <v>72068</v>
      </c>
    </row>
    <row r="71824" spans="7:7">
      <c r="G71824" s="162" t="s">
        <v>72069</v>
      </c>
    </row>
    <row r="71825" spans="7:7">
      <c r="G71825" s="162" t="s">
        <v>72070</v>
      </c>
    </row>
    <row r="71826" spans="7:7">
      <c r="G71826" s="162" t="s">
        <v>72071</v>
      </c>
    </row>
    <row r="71827" spans="7:7">
      <c r="G71827" s="162" t="s">
        <v>72072</v>
      </c>
    </row>
    <row r="71828" spans="7:7">
      <c r="G71828" s="162" t="s">
        <v>72073</v>
      </c>
    </row>
    <row r="71829" spans="7:7">
      <c r="G71829" s="162" t="s">
        <v>72074</v>
      </c>
    </row>
    <row r="71830" spans="7:7">
      <c r="G71830" s="162" t="s">
        <v>72075</v>
      </c>
    </row>
    <row r="71831" spans="7:7">
      <c r="G71831" s="162" t="s">
        <v>72076</v>
      </c>
    </row>
    <row r="71832" spans="7:7">
      <c r="G71832" s="162" t="s">
        <v>72077</v>
      </c>
    </row>
    <row r="71833" spans="7:7">
      <c r="G71833" s="162" t="s">
        <v>72078</v>
      </c>
    </row>
    <row r="71834" spans="7:7">
      <c r="G71834" s="162" t="s">
        <v>72079</v>
      </c>
    </row>
    <row r="71835" spans="7:7">
      <c r="G71835" s="162" t="s">
        <v>72080</v>
      </c>
    </row>
    <row r="71836" spans="7:7">
      <c r="G71836" s="162" t="s">
        <v>72081</v>
      </c>
    </row>
    <row r="71837" spans="7:7">
      <c r="G71837" s="162" t="s">
        <v>72082</v>
      </c>
    </row>
    <row r="71838" spans="7:7">
      <c r="G71838" s="162" t="s">
        <v>72083</v>
      </c>
    </row>
    <row r="71839" spans="7:7">
      <c r="G71839" s="162" t="s">
        <v>72084</v>
      </c>
    </row>
    <row r="71840" spans="7:7">
      <c r="G71840" s="162" t="s">
        <v>72085</v>
      </c>
    </row>
    <row r="71841" spans="7:7">
      <c r="G71841" s="162" t="s">
        <v>72086</v>
      </c>
    </row>
    <row r="71842" spans="7:7">
      <c r="G71842" s="162" t="s">
        <v>72087</v>
      </c>
    </row>
    <row r="71843" spans="7:7">
      <c r="G71843" s="162" t="s">
        <v>72088</v>
      </c>
    </row>
    <row r="71844" spans="7:7">
      <c r="G71844" s="162" t="s">
        <v>72089</v>
      </c>
    </row>
    <row r="71845" spans="7:7">
      <c r="G71845" s="162" t="s">
        <v>72090</v>
      </c>
    </row>
    <row r="71846" spans="7:7">
      <c r="G71846" s="162" t="s">
        <v>72091</v>
      </c>
    </row>
    <row r="71847" spans="7:7">
      <c r="G71847" s="162" t="s">
        <v>72092</v>
      </c>
    </row>
    <row r="71848" spans="7:7">
      <c r="G71848" s="162" t="s">
        <v>72093</v>
      </c>
    </row>
    <row r="71849" spans="7:7">
      <c r="G71849" s="162" t="s">
        <v>72094</v>
      </c>
    </row>
    <row r="71850" spans="7:7">
      <c r="G71850" s="162" t="s">
        <v>72095</v>
      </c>
    </row>
    <row r="71851" spans="7:7">
      <c r="G71851" s="162" t="s">
        <v>72096</v>
      </c>
    </row>
    <row r="71852" spans="7:7">
      <c r="G71852" s="162" t="s">
        <v>72097</v>
      </c>
    </row>
    <row r="71853" spans="7:7">
      <c r="G71853" s="162" t="s">
        <v>72098</v>
      </c>
    </row>
    <row r="71854" spans="7:7">
      <c r="G71854" s="162" t="s">
        <v>72099</v>
      </c>
    </row>
    <row r="71855" spans="7:7">
      <c r="G71855" s="162" t="s">
        <v>72100</v>
      </c>
    </row>
    <row r="71856" spans="7:7">
      <c r="G71856" s="162" t="s">
        <v>72101</v>
      </c>
    </row>
    <row r="71857" spans="7:7">
      <c r="G71857" s="162" t="s">
        <v>72102</v>
      </c>
    </row>
    <row r="71858" spans="7:7">
      <c r="G71858" s="162" t="s">
        <v>72103</v>
      </c>
    </row>
    <row r="71859" spans="7:7">
      <c r="G71859" s="162" t="s">
        <v>72104</v>
      </c>
    </row>
    <row r="71860" spans="7:7">
      <c r="G71860" s="162" t="s">
        <v>72105</v>
      </c>
    </row>
    <row r="71861" spans="7:7">
      <c r="G71861" s="162" t="s">
        <v>72106</v>
      </c>
    </row>
    <row r="71862" spans="7:7">
      <c r="G71862" s="162" t="s">
        <v>72107</v>
      </c>
    </row>
    <row r="71863" spans="7:7">
      <c r="G71863" s="162" t="s">
        <v>72108</v>
      </c>
    </row>
    <row r="71864" spans="7:7">
      <c r="G71864" s="162" t="s">
        <v>72109</v>
      </c>
    </row>
    <row r="71865" spans="7:7">
      <c r="G71865" s="162" t="s">
        <v>72110</v>
      </c>
    </row>
    <row r="71866" spans="7:7">
      <c r="G71866" s="162" t="s">
        <v>72111</v>
      </c>
    </row>
    <row r="71867" spans="7:7">
      <c r="G71867" s="162" t="s">
        <v>72112</v>
      </c>
    </row>
    <row r="71868" spans="7:7">
      <c r="G71868" s="162" t="s">
        <v>72113</v>
      </c>
    </row>
    <row r="71869" spans="7:7">
      <c r="G71869" s="162" t="s">
        <v>72114</v>
      </c>
    </row>
    <row r="71870" spans="7:7">
      <c r="G71870" s="162" t="s">
        <v>72115</v>
      </c>
    </row>
    <row r="71871" spans="7:7">
      <c r="G71871" s="162" t="s">
        <v>72116</v>
      </c>
    </row>
    <row r="71872" spans="7:7">
      <c r="G71872" s="162" t="s">
        <v>72117</v>
      </c>
    </row>
    <row r="71873" spans="7:7">
      <c r="G71873" s="162" t="s">
        <v>72118</v>
      </c>
    </row>
    <row r="71874" spans="7:7">
      <c r="G71874" s="162" t="s">
        <v>72119</v>
      </c>
    </row>
    <row r="71875" spans="7:7">
      <c r="G71875" s="162" t="s">
        <v>72120</v>
      </c>
    </row>
    <row r="71876" spans="7:7">
      <c r="G71876" s="162" t="s">
        <v>72121</v>
      </c>
    </row>
    <row r="71877" spans="7:7">
      <c r="G71877" s="162" t="s">
        <v>72122</v>
      </c>
    </row>
    <row r="71878" spans="7:7">
      <c r="G71878" s="162" t="s">
        <v>72123</v>
      </c>
    </row>
    <row r="71879" spans="7:7">
      <c r="G71879" s="162" t="s">
        <v>72124</v>
      </c>
    </row>
    <row r="71880" spans="7:7">
      <c r="G71880" s="162" t="s">
        <v>72125</v>
      </c>
    </row>
    <row r="71881" spans="7:7">
      <c r="G71881" s="162" t="s">
        <v>72126</v>
      </c>
    </row>
    <row r="71882" spans="7:7">
      <c r="G71882" s="162" t="s">
        <v>72127</v>
      </c>
    </row>
    <row r="71883" spans="7:7">
      <c r="G71883" s="162" t="s">
        <v>72128</v>
      </c>
    </row>
    <row r="71884" spans="7:7">
      <c r="G71884" s="162" t="s">
        <v>72129</v>
      </c>
    </row>
    <row r="71885" spans="7:7">
      <c r="G71885" s="162" t="s">
        <v>72130</v>
      </c>
    </row>
    <row r="71886" spans="7:7">
      <c r="G71886" s="162" t="s">
        <v>72131</v>
      </c>
    </row>
    <row r="71887" spans="7:7">
      <c r="G71887" s="162" t="s">
        <v>72132</v>
      </c>
    </row>
    <row r="71888" spans="7:7">
      <c r="G71888" s="162" t="s">
        <v>72133</v>
      </c>
    </row>
    <row r="71889" spans="7:7">
      <c r="G71889" s="162" t="s">
        <v>72134</v>
      </c>
    </row>
    <row r="71890" spans="7:7">
      <c r="G71890" s="162" t="s">
        <v>72135</v>
      </c>
    </row>
    <row r="71891" spans="7:7">
      <c r="G71891" s="162" t="s">
        <v>72136</v>
      </c>
    </row>
    <row r="71892" spans="7:7">
      <c r="G71892" s="162" t="s">
        <v>72137</v>
      </c>
    </row>
    <row r="71893" spans="7:7">
      <c r="G71893" s="162" t="s">
        <v>72138</v>
      </c>
    </row>
    <row r="71894" spans="7:7">
      <c r="G71894" s="162" t="s">
        <v>72139</v>
      </c>
    </row>
    <row r="71895" spans="7:7">
      <c r="G71895" s="162" t="s">
        <v>72140</v>
      </c>
    </row>
    <row r="71896" spans="7:7">
      <c r="G71896" s="162" t="s">
        <v>72141</v>
      </c>
    </row>
    <row r="71897" spans="7:7">
      <c r="G71897" s="162" t="s">
        <v>72142</v>
      </c>
    </row>
    <row r="71898" spans="7:7">
      <c r="G71898" s="162" t="s">
        <v>72143</v>
      </c>
    </row>
    <row r="71899" spans="7:7">
      <c r="G71899" s="162" t="s">
        <v>72144</v>
      </c>
    </row>
    <row r="71900" spans="7:7">
      <c r="G71900" s="162" t="s">
        <v>72145</v>
      </c>
    </row>
    <row r="71901" spans="7:7">
      <c r="G71901" s="162" t="s">
        <v>72146</v>
      </c>
    </row>
    <row r="71902" spans="7:7">
      <c r="G71902" s="162" t="s">
        <v>72147</v>
      </c>
    </row>
    <row r="71903" spans="7:7">
      <c r="G71903" s="162" t="s">
        <v>72148</v>
      </c>
    </row>
    <row r="71904" spans="7:7">
      <c r="G71904" s="162" t="s">
        <v>72149</v>
      </c>
    </row>
    <row r="71905" spans="7:7">
      <c r="G71905" s="162" t="s">
        <v>72150</v>
      </c>
    </row>
    <row r="71906" spans="7:7">
      <c r="G71906" s="162" t="s">
        <v>72151</v>
      </c>
    </row>
    <row r="71907" spans="7:7">
      <c r="G71907" s="162" t="s">
        <v>72152</v>
      </c>
    </row>
    <row r="71908" spans="7:7">
      <c r="G71908" s="162" t="s">
        <v>72153</v>
      </c>
    </row>
    <row r="71909" spans="7:7">
      <c r="G71909" s="162" t="s">
        <v>72154</v>
      </c>
    </row>
    <row r="71910" spans="7:7">
      <c r="G71910" s="162" t="s">
        <v>72155</v>
      </c>
    </row>
    <row r="71911" spans="7:7">
      <c r="G71911" s="162" t="s">
        <v>72156</v>
      </c>
    </row>
    <row r="71912" spans="7:7">
      <c r="G71912" s="162" t="s">
        <v>72157</v>
      </c>
    </row>
    <row r="71913" spans="7:7">
      <c r="G71913" s="162" t="s">
        <v>72158</v>
      </c>
    </row>
    <row r="71914" spans="7:7">
      <c r="G71914" s="162" t="s">
        <v>72159</v>
      </c>
    </row>
    <row r="71915" spans="7:7">
      <c r="G71915" s="162" t="s">
        <v>72160</v>
      </c>
    </row>
    <row r="71916" spans="7:7">
      <c r="G71916" s="162" t="s">
        <v>72161</v>
      </c>
    </row>
    <row r="71917" spans="7:7">
      <c r="G71917" s="162" t="s">
        <v>72162</v>
      </c>
    </row>
    <row r="71918" spans="7:7">
      <c r="G71918" s="162" t="s">
        <v>72163</v>
      </c>
    </row>
    <row r="71919" spans="7:7">
      <c r="G71919" s="162" t="s">
        <v>72164</v>
      </c>
    </row>
    <row r="71920" spans="7:7">
      <c r="G71920" s="162" t="s">
        <v>72165</v>
      </c>
    </row>
    <row r="71921" spans="7:7">
      <c r="G71921" s="162" t="s">
        <v>72166</v>
      </c>
    </row>
    <row r="71922" spans="7:7">
      <c r="G71922" s="162" t="s">
        <v>72167</v>
      </c>
    </row>
    <row r="71923" spans="7:7">
      <c r="G71923" s="162" t="s">
        <v>72168</v>
      </c>
    </row>
    <row r="71924" spans="7:7">
      <c r="G71924" s="162" t="s">
        <v>72169</v>
      </c>
    </row>
    <row r="71925" spans="7:7">
      <c r="G71925" s="162" t="s">
        <v>72170</v>
      </c>
    </row>
    <row r="71926" spans="7:7">
      <c r="G71926" s="162" t="s">
        <v>72171</v>
      </c>
    </row>
    <row r="71927" spans="7:7">
      <c r="G71927" s="162" t="s">
        <v>72172</v>
      </c>
    </row>
    <row r="71928" spans="7:7">
      <c r="G71928" s="162" t="s">
        <v>72173</v>
      </c>
    </row>
    <row r="71929" spans="7:7">
      <c r="G71929" s="162" t="s">
        <v>72174</v>
      </c>
    </row>
    <row r="71930" spans="7:7">
      <c r="G71930" s="162" t="s">
        <v>72175</v>
      </c>
    </row>
    <row r="71931" spans="7:7">
      <c r="G71931" s="162" t="s">
        <v>72176</v>
      </c>
    </row>
    <row r="71932" spans="7:7">
      <c r="G71932" s="162" t="s">
        <v>72177</v>
      </c>
    </row>
    <row r="71933" spans="7:7">
      <c r="G71933" s="162" t="s">
        <v>72178</v>
      </c>
    </row>
    <row r="71934" spans="7:7">
      <c r="G71934" s="162" t="s">
        <v>72179</v>
      </c>
    </row>
    <row r="71935" spans="7:7">
      <c r="G71935" s="162" t="s">
        <v>72180</v>
      </c>
    </row>
    <row r="71936" spans="7:7">
      <c r="G71936" s="162" t="s">
        <v>72181</v>
      </c>
    </row>
    <row r="71937" spans="7:7">
      <c r="G71937" s="162" t="s">
        <v>72182</v>
      </c>
    </row>
    <row r="71938" spans="7:7">
      <c r="G71938" s="162" t="s">
        <v>72183</v>
      </c>
    </row>
    <row r="71939" spans="7:7">
      <c r="G71939" s="162" t="s">
        <v>72184</v>
      </c>
    </row>
    <row r="71940" spans="7:7">
      <c r="G71940" s="162" t="s">
        <v>72185</v>
      </c>
    </row>
    <row r="71941" spans="7:7">
      <c r="G71941" s="162" t="s">
        <v>72186</v>
      </c>
    </row>
    <row r="71942" spans="7:7">
      <c r="G71942" s="162" t="s">
        <v>72187</v>
      </c>
    </row>
    <row r="71943" spans="7:7">
      <c r="G71943" s="162" t="s">
        <v>72188</v>
      </c>
    </row>
    <row r="71944" spans="7:7">
      <c r="G71944" s="162" t="s">
        <v>72189</v>
      </c>
    </row>
    <row r="71945" spans="7:7">
      <c r="G71945" s="162" t="s">
        <v>72190</v>
      </c>
    </row>
    <row r="71946" spans="7:7">
      <c r="G71946" s="162" t="s">
        <v>72191</v>
      </c>
    </row>
    <row r="71947" spans="7:7">
      <c r="G71947" s="162" t="s">
        <v>72192</v>
      </c>
    </row>
    <row r="71948" spans="7:7">
      <c r="G71948" s="162" t="s">
        <v>72193</v>
      </c>
    </row>
    <row r="71949" spans="7:7">
      <c r="G71949" s="162" t="s">
        <v>72194</v>
      </c>
    </row>
    <row r="71950" spans="7:7">
      <c r="G71950" s="162" t="s">
        <v>72195</v>
      </c>
    </row>
    <row r="71951" spans="7:7">
      <c r="G71951" s="162" t="s">
        <v>72196</v>
      </c>
    </row>
    <row r="71952" spans="7:7">
      <c r="G71952" s="162" t="s">
        <v>72197</v>
      </c>
    </row>
    <row r="71953" spans="7:7">
      <c r="G71953" s="162" t="s">
        <v>72198</v>
      </c>
    </row>
    <row r="71954" spans="7:7">
      <c r="G71954" s="162" t="s">
        <v>72199</v>
      </c>
    </row>
    <row r="71955" spans="7:7">
      <c r="G71955" s="162" t="s">
        <v>72200</v>
      </c>
    </row>
    <row r="71956" spans="7:7">
      <c r="G71956" s="162" t="s">
        <v>72201</v>
      </c>
    </row>
    <row r="71957" spans="7:7">
      <c r="G71957" s="162" t="s">
        <v>72202</v>
      </c>
    </row>
    <row r="71958" spans="7:7">
      <c r="G71958" s="162" t="s">
        <v>72203</v>
      </c>
    </row>
    <row r="71959" spans="7:7">
      <c r="G71959" s="162" t="s">
        <v>72204</v>
      </c>
    </row>
    <row r="71960" spans="7:7">
      <c r="G71960" s="162" t="s">
        <v>72205</v>
      </c>
    </row>
    <row r="71961" spans="7:7">
      <c r="G71961" s="162" t="s">
        <v>72206</v>
      </c>
    </row>
    <row r="71962" spans="7:7">
      <c r="G71962" s="162" t="s">
        <v>72207</v>
      </c>
    </row>
    <row r="71963" spans="7:7">
      <c r="G71963" s="162" t="s">
        <v>72208</v>
      </c>
    </row>
    <row r="71964" spans="7:7">
      <c r="G71964" s="162" t="s">
        <v>72209</v>
      </c>
    </row>
    <row r="71965" spans="7:7">
      <c r="G71965" s="162" t="s">
        <v>72210</v>
      </c>
    </row>
    <row r="71966" spans="7:7">
      <c r="G71966" s="162" t="s">
        <v>72211</v>
      </c>
    </row>
    <row r="71967" spans="7:7">
      <c r="G71967" s="162" t="s">
        <v>72212</v>
      </c>
    </row>
    <row r="71968" spans="7:7">
      <c r="G71968" s="162" t="s">
        <v>72213</v>
      </c>
    </row>
    <row r="71969" spans="7:7">
      <c r="G71969" s="162" t="s">
        <v>72214</v>
      </c>
    </row>
    <row r="71970" spans="7:7">
      <c r="G71970" s="162" t="s">
        <v>72215</v>
      </c>
    </row>
    <row r="71971" spans="7:7">
      <c r="G71971" s="162" t="s">
        <v>72216</v>
      </c>
    </row>
    <row r="71972" spans="7:7">
      <c r="G71972" s="162" t="s">
        <v>72217</v>
      </c>
    </row>
    <row r="71973" spans="7:7">
      <c r="G71973" s="162" t="s">
        <v>72218</v>
      </c>
    </row>
    <row r="71974" spans="7:7">
      <c r="G71974" s="162" t="s">
        <v>72219</v>
      </c>
    </row>
    <row r="71975" spans="7:7">
      <c r="G71975" s="162" t="s">
        <v>72220</v>
      </c>
    </row>
    <row r="71976" spans="7:7">
      <c r="G71976" s="162" t="s">
        <v>72221</v>
      </c>
    </row>
    <row r="71977" spans="7:7">
      <c r="G71977" s="162" t="s">
        <v>72222</v>
      </c>
    </row>
    <row r="71978" spans="7:7">
      <c r="G71978" s="162" t="s">
        <v>72223</v>
      </c>
    </row>
    <row r="71979" spans="7:7">
      <c r="G71979" s="162" t="s">
        <v>72224</v>
      </c>
    </row>
    <row r="71980" spans="7:7">
      <c r="G71980" s="162" t="s">
        <v>72225</v>
      </c>
    </row>
    <row r="71981" spans="7:7">
      <c r="G71981" s="162" t="s">
        <v>72226</v>
      </c>
    </row>
    <row r="71982" spans="7:7">
      <c r="G71982" s="162" t="s">
        <v>72227</v>
      </c>
    </row>
    <row r="71983" spans="7:7">
      <c r="G71983" s="162" t="s">
        <v>72228</v>
      </c>
    </row>
    <row r="71984" spans="7:7">
      <c r="G71984" s="162" t="s">
        <v>72229</v>
      </c>
    </row>
    <row r="71985" spans="7:7">
      <c r="G71985" s="162" t="s">
        <v>72230</v>
      </c>
    </row>
    <row r="71986" spans="7:7">
      <c r="G71986" s="162" t="s">
        <v>72231</v>
      </c>
    </row>
    <row r="71987" spans="7:7">
      <c r="G71987" s="162" t="s">
        <v>72232</v>
      </c>
    </row>
    <row r="71988" spans="7:7">
      <c r="G71988" s="162" t="s">
        <v>72233</v>
      </c>
    </row>
    <row r="71989" spans="7:7">
      <c r="G71989" s="162" t="s">
        <v>72234</v>
      </c>
    </row>
    <row r="71990" spans="7:7">
      <c r="G71990" s="162" t="s">
        <v>72235</v>
      </c>
    </row>
    <row r="71991" spans="7:7">
      <c r="G71991" s="162" t="s">
        <v>72236</v>
      </c>
    </row>
    <row r="71992" spans="7:7">
      <c r="G71992" s="162" t="s">
        <v>72237</v>
      </c>
    </row>
    <row r="71993" spans="7:7">
      <c r="G71993" s="162" t="s">
        <v>72238</v>
      </c>
    </row>
    <row r="71994" spans="7:7">
      <c r="G71994" s="162" t="s">
        <v>72239</v>
      </c>
    </row>
    <row r="71995" spans="7:7">
      <c r="G71995" s="162" t="s">
        <v>72240</v>
      </c>
    </row>
    <row r="71996" spans="7:7">
      <c r="G71996" s="162" t="s">
        <v>72241</v>
      </c>
    </row>
    <row r="71997" spans="7:7">
      <c r="G71997" s="162" t="s">
        <v>72242</v>
      </c>
    </row>
    <row r="71998" spans="7:7">
      <c r="G71998" s="162" t="s">
        <v>72243</v>
      </c>
    </row>
    <row r="71999" spans="7:7">
      <c r="G71999" s="162" t="s">
        <v>72244</v>
      </c>
    </row>
    <row r="72000" spans="7:7">
      <c r="G72000" s="162" t="s">
        <v>72245</v>
      </c>
    </row>
    <row r="72001" spans="7:7">
      <c r="G72001" s="162" t="s">
        <v>72246</v>
      </c>
    </row>
    <row r="72002" spans="7:7">
      <c r="G72002" s="162" t="s">
        <v>72247</v>
      </c>
    </row>
    <row r="72003" spans="7:7">
      <c r="G72003" s="162" t="s">
        <v>72248</v>
      </c>
    </row>
    <row r="72004" spans="7:7">
      <c r="G72004" s="162" t="s">
        <v>72249</v>
      </c>
    </row>
    <row r="72005" spans="7:7">
      <c r="G72005" s="162" t="s">
        <v>72250</v>
      </c>
    </row>
    <row r="72006" spans="7:7">
      <c r="G72006" s="162" t="s">
        <v>72251</v>
      </c>
    </row>
    <row r="72007" spans="7:7">
      <c r="G72007" s="162" t="s">
        <v>72252</v>
      </c>
    </row>
    <row r="72008" spans="7:7">
      <c r="G72008" s="162" t="s">
        <v>72253</v>
      </c>
    </row>
    <row r="72009" spans="7:7">
      <c r="G72009" s="162" t="s">
        <v>72254</v>
      </c>
    </row>
    <row r="72010" spans="7:7">
      <c r="G72010" s="162" t="s">
        <v>72255</v>
      </c>
    </row>
    <row r="72011" spans="7:7">
      <c r="G72011" s="162" t="s">
        <v>72256</v>
      </c>
    </row>
    <row r="72012" spans="7:7">
      <c r="G72012" s="162" t="s">
        <v>72257</v>
      </c>
    </row>
    <row r="72013" spans="7:7">
      <c r="G72013" s="162" t="s">
        <v>72258</v>
      </c>
    </row>
    <row r="72014" spans="7:7">
      <c r="G72014" s="162" t="s">
        <v>72259</v>
      </c>
    </row>
    <row r="72015" spans="7:7">
      <c r="G72015" s="162" t="s">
        <v>72260</v>
      </c>
    </row>
    <row r="72016" spans="7:7">
      <c r="G72016" s="162" t="s">
        <v>72261</v>
      </c>
    </row>
    <row r="72017" spans="7:7">
      <c r="G72017" s="162" t="s">
        <v>72262</v>
      </c>
    </row>
    <row r="72018" spans="7:7">
      <c r="G72018" s="162" t="s">
        <v>72263</v>
      </c>
    </row>
    <row r="72019" spans="7:7">
      <c r="G72019" s="162" t="s">
        <v>72264</v>
      </c>
    </row>
    <row r="72020" spans="7:7">
      <c r="G72020" s="162" t="s">
        <v>72265</v>
      </c>
    </row>
    <row r="72021" spans="7:7">
      <c r="G72021" s="162" t="s">
        <v>72266</v>
      </c>
    </row>
    <row r="72022" spans="7:7">
      <c r="G72022" s="162" t="s">
        <v>72267</v>
      </c>
    </row>
    <row r="72023" spans="7:7">
      <c r="G72023" s="162" t="s">
        <v>72268</v>
      </c>
    </row>
    <row r="72024" spans="7:7">
      <c r="G72024" s="162" t="s">
        <v>72269</v>
      </c>
    </row>
    <row r="72025" spans="7:7">
      <c r="G72025" s="162" t="s">
        <v>72270</v>
      </c>
    </row>
    <row r="72026" spans="7:7">
      <c r="G72026" s="162" t="s">
        <v>72271</v>
      </c>
    </row>
    <row r="72027" spans="7:7">
      <c r="G72027" s="162" t="s">
        <v>72272</v>
      </c>
    </row>
    <row r="72028" spans="7:7">
      <c r="G72028" s="162" t="s">
        <v>72273</v>
      </c>
    </row>
    <row r="72029" spans="7:7">
      <c r="G72029" s="162" t="s">
        <v>72274</v>
      </c>
    </row>
    <row r="72030" spans="7:7">
      <c r="G72030" s="162" t="s">
        <v>72275</v>
      </c>
    </row>
    <row r="72031" spans="7:7">
      <c r="G72031" s="162" t="s">
        <v>72276</v>
      </c>
    </row>
    <row r="72032" spans="7:7">
      <c r="G72032" s="162" t="s">
        <v>72277</v>
      </c>
    </row>
    <row r="72033" spans="7:7">
      <c r="G72033" s="162" t="s">
        <v>72278</v>
      </c>
    </row>
    <row r="72034" spans="7:7">
      <c r="G72034" s="162" t="s">
        <v>72279</v>
      </c>
    </row>
    <row r="72035" spans="7:7">
      <c r="G72035" s="162" t="s">
        <v>72280</v>
      </c>
    </row>
    <row r="72036" spans="7:7">
      <c r="G72036" s="162" t="s">
        <v>72281</v>
      </c>
    </row>
    <row r="72037" spans="7:7">
      <c r="G72037" s="162" t="s">
        <v>72282</v>
      </c>
    </row>
    <row r="72038" spans="7:7">
      <c r="G72038" s="162" t="s">
        <v>72283</v>
      </c>
    </row>
    <row r="72039" spans="7:7">
      <c r="G72039" s="162" t="s">
        <v>72284</v>
      </c>
    </row>
    <row r="72040" spans="7:7">
      <c r="G72040" s="162" t="s">
        <v>72285</v>
      </c>
    </row>
    <row r="72041" spans="7:7">
      <c r="G72041" s="162" t="s">
        <v>72286</v>
      </c>
    </row>
    <row r="72042" spans="7:7">
      <c r="G72042" s="162" t="s">
        <v>72287</v>
      </c>
    </row>
    <row r="72043" spans="7:7">
      <c r="G72043" s="162" t="s">
        <v>72288</v>
      </c>
    </row>
    <row r="72044" spans="7:7">
      <c r="G72044" s="162" t="s">
        <v>72289</v>
      </c>
    </row>
    <row r="72045" spans="7:7">
      <c r="G72045" s="162" t="s">
        <v>72290</v>
      </c>
    </row>
    <row r="72046" spans="7:7">
      <c r="G72046" s="162" t="s">
        <v>72291</v>
      </c>
    </row>
    <row r="72047" spans="7:7">
      <c r="G72047" s="162" t="s">
        <v>72292</v>
      </c>
    </row>
    <row r="72048" spans="7:7">
      <c r="G72048" s="162" t="s">
        <v>72293</v>
      </c>
    </row>
    <row r="72049" spans="7:7">
      <c r="G72049" s="162" t="s">
        <v>72294</v>
      </c>
    </row>
    <row r="72050" spans="7:7">
      <c r="G72050" s="162" t="s">
        <v>72295</v>
      </c>
    </row>
    <row r="72051" spans="7:7">
      <c r="G72051" s="162" t="s">
        <v>72296</v>
      </c>
    </row>
    <row r="72052" spans="7:7">
      <c r="G72052" s="162" t="s">
        <v>72297</v>
      </c>
    </row>
    <row r="72053" spans="7:7">
      <c r="G72053" s="162" t="s">
        <v>72298</v>
      </c>
    </row>
    <row r="72054" spans="7:7">
      <c r="G72054" s="162" t="s">
        <v>72299</v>
      </c>
    </row>
    <row r="72055" spans="7:7">
      <c r="G72055" s="162" t="s">
        <v>72300</v>
      </c>
    </row>
    <row r="72056" spans="7:7">
      <c r="G72056" s="162" t="s">
        <v>72301</v>
      </c>
    </row>
    <row r="72057" spans="7:7">
      <c r="G72057" s="162" t="s">
        <v>72302</v>
      </c>
    </row>
    <row r="72058" spans="7:7">
      <c r="G72058" s="162" t="s">
        <v>72303</v>
      </c>
    </row>
    <row r="72059" spans="7:7">
      <c r="G72059" s="162" t="s">
        <v>72304</v>
      </c>
    </row>
    <row r="72060" spans="7:7">
      <c r="G72060" s="162" t="s">
        <v>72305</v>
      </c>
    </row>
    <row r="72061" spans="7:7">
      <c r="G72061" s="162" t="s">
        <v>72306</v>
      </c>
    </row>
    <row r="72062" spans="7:7">
      <c r="G72062" s="162" t="s">
        <v>72307</v>
      </c>
    </row>
    <row r="72063" spans="7:7">
      <c r="G72063" s="162" t="s">
        <v>72308</v>
      </c>
    </row>
    <row r="72064" spans="7:7">
      <c r="G72064" s="162" t="s">
        <v>72309</v>
      </c>
    </row>
    <row r="72065" spans="7:7">
      <c r="G72065" s="162" t="s">
        <v>72310</v>
      </c>
    </row>
    <row r="72066" spans="7:7">
      <c r="G72066" s="162" t="s">
        <v>72311</v>
      </c>
    </row>
    <row r="72067" spans="7:7">
      <c r="G72067" s="162" t="s">
        <v>72312</v>
      </c>
    </row>
    <row r="72068" spans="7:7">
      <c r="G72068" s="162" t="s">
        <v>72313</v>
      </c>
    </row>
    <row r="72069" spans="7:7">
      <c r="G72069" s="162" t="s">
        <v>72314</v>
      </c>
    </row>
    <row r="72070" spans="7:7">
      <c r="G72070" s="162" t="s">
        <v>72315</v>
      </c>
    </row>
    <row r="72071" spans="7:7">
      <c r="G72071" s="162" t="s">
        <v>72316</v>
      </c>
    </row>
    <row r="72072" spans="7:7">
      <c r="G72072" s="162" t="s">
        <v>72317</v>
      </c>
    </row>
    <row r="72073" spans="7:7">
      <c r="G72073" s="162" t="s">
        <v>72318</v>
      </c>
    </row>
    <row r="72074" spans="7:7">
      <c r="G72074" s="162" t="s">
        <v>72319</v>
      </c>
    </row>
    <row r="72075" spans="7:7">
      <c r="G72075" s="162" t="s">
        <v>72320</v>
      </c>
    </row>
    <row r="72076" spans="7:7">
      <c r="G72076" s="162" t="s">
        <v>72321</v>
      </c>
    </row>
    <row r="72077" spans="7:7">
      <c r="G72077" s="162" t="s">
        <v>72322</v>
      </c>
    </row>
    <row r="72078" spans="7:7">
      <c r="G72078" s="162" t="s">
        <v>72323</v>
      </c>
    </row>
    <row r="72079" spans="7:7">
      <c r="G72079" s="162" t="s">
        <v>72324</v>
      </c>
    </row>
    <row r="72080" spans="7:7">
      <c r="G72080" s="162" t="s">
        <v>72325</v>
      </c>
    </row>
    <row r="72081" spans="7:7">
      <c r="G72081" s="162" t="s">
        <v>72326</v>
      </c>
    </row>
    <row r="72082" spans="7:7">
      <c r="G72082" s="162" t="s">
        <v>72327</v>
      </c>
    </row>
    <row r="72083" spans="7:7">
      <c r="G72083" s="162" t="s">
        <v>72328</v>
      </c>
    </row>
    <row r="72084" spans="7:7">
      <c r="G72084" s="162" t="s">
        <v>72329</v>
      </c>
    </row>
    <row r="72085" spans="7:7">
      <c r="G72085" s="162" t="s">
        <v>72330</v>
      </c>
    </row>
    <row r="72086" spans="7:7">
      <c r="G72086" s="162" t="s">
        <v>72331</v>
      </c>
    </row>
    <row r="72087" spans="7:7">
      <c r="G72087" s="162" t="s">
        <v>72332</v>
      </c>
    </row>
    <row r="72088" spans="7:7">
      <c r="G72088" s="162" t="s">
        <v>72333</v>
      </c>
    </row>
    <row r="72089" spans="7:7">
      <c r="G72089" s="162" t="s">
        <v>72334</v>
      </c>
    </row>
    <row r="72090" spans="7:7">
      <c r="G72090" s="162" t="s">
        <v>72335</v>
      </c>
    </row>
    <row r="72091" spans="7:7">
      <c r="G72091" s="162" t="s">
        <v>72336</v>
      </c>
    </row>
    <row r="72092" spans="7:7">
      <c r="G72092" s="162" t="s">
        <v>72337</v>
      </c>
    </row>
    <row r="72093" spans="7:7">
      <c r="G72093" s="162" t="s">
        <v>72338</v>
      </c>
    </row>
    <row r="72094" spans="7:7">
      <c r="G72094" s="162" t="s">
        <v>72339</v>
      </c>
    </row>
    <row r="72095" spans="7:7">
      <c r="G72095" s="162" t="s">
        <v>72340</v>
      </c>
    </row>
    <row r="72096" spans="7:7">
      <c r="G72096" s="162" t="s">
        <v>72341</v>
      </c>
    </row>
    <row r="72097" spans="7:7">
      <c r="G72097" s="162" t="s">
        <v>72342</v>
      </c>
    </row>
    <row r="72098" spans="7:7">
      <c r="G72098" s="162" t="s">
        <v>72343</v>
      </c>
    </row>
    <row r="72099" spans="7:7">
      <c r="G72099" s="162" t="s">
        <v>72344</v>
      </c>
    </row>
    <row r="72100" spans="7:7">
      <c r="G72100" s="162" t="s">
        <v>72345</v>
      </c>
    </row>
    <row r="72101" spans="7:7">
      <c r="G72101" s="162" t="s">
        <v>72346</v>
      </c>
    </row>
    <row r="72102" spans="7:7">
      <c r="G72102" s="162" t="s">
        <v>72347</v>
      </c>
    </row>
    <row r="72103" spans="7:7">
      <c r="G72103" s="162" t="s">
        <v>72348</v>
      </c>
    </row>
    <row r="72104" spans="7:7">
      <c r="G72104" s="162" t="s">
        <v>72349</v>
      </c>
    </row>
    <row r="72105" spans="7:7">
      <c r="G72105" s="162" t="s">
        <v>72350</v>
      </c>
    </row>
    <row r="72106" spans="7:7">
      <c r="G72106" s="162" t="s">
        <v>72351</v>
      </c>
    </row>
    <row r="72107" spans="7:7">
      <c r="G72107" s="162" t="s">
        <v>72352</v>
      </c>
    </row>
    <row r="72108" spans="7:7">
      <c r="G72108" s="162" t="s">
        <v>72353</v>
      </c>
    </row>
    <row r="72109" spans="7:7">
      <c r="G72109" s="162" t="s">
        <v>72354</v>
      </c>
    </row>
    <row r="72110" spans="7:7">
      <c r="G72110" s="162" t="s">
        <v>72355</v>
      </c>
    </row>
    <row r="72111" spans="7:7">
      <c r="G72111" s="162" t="s">
        <v>72356</v>
      </c>
    </row>
    <row r="72112" spans="7:7">
      <c r="G72112" s="162" t="s">
        <v>72357</v>
      </c>
    </row>
    <row r="72113" spans="7:7">
      <c r="G72113" s="162" t="s">
        <v>72358</v>
      </c>
    </row>
    <row r="72114" spans="7:7">
      <c r="G72114" s="162" t="s">
        <v>72359</v>
      </c>
    </row>
    <row r="72115" spans="7:7">
      <c r="G72115" s="162" t="s">
        <v>72360</v>
      </c>
    </row>
    <row r="72116" spans="7:7">
      <c r="G72116" s="162" t="s">
        <v>72361</v>
      </c>
    </row>
    <row r="72117" spans="7:7">
      <c r="G72117" s="162" t="s">
        <v>72362</v>
      </c>
    </row>
    <row r="72118" spans="7:7">
      <c r="G72118" s="162" t="s">
        <v>72363</v>
      </c>
    </row>
    <row r="72119" spans="7:7">
      <c r="G72119" s="162" t="s">
        <v>72364</v>
      </c>
    </row>
    <row r="72120" spans="7:7">
      <c r="G72120" s="162" t="s">
        <v>72365</v>
      </c>
    </row>
    <row r="72121" spans="7:7">
      <c r="G72121" s="162" t="s">
        <v>72366</v>
      </c>
    </row>
    <row r="72122" spans="7:7">
      <c r="G72122" s="162" t="s">
        <v>72367</v>
      </c>
    </row>
    <row r="72123" spans="7:7">
      <c r="G72123" s="162" t="s">
        <v>72368</v>
      </c>
    </row>
    <row r="72124" spans="7:7">
      <c r="G72124" s="162" t="s">
        <v>72369</v>
      </c>
    </row>
    <row r="72125" spans="7:7">
      <c r="G72125" s="162" t="s">
        <v>72370</v>
      </c>
    </row>
    <row r="72126" spans="7:7">
      <c r="G72126" s="162" t="s">
        <v>72371</v>
      </c>
    </row>
    <row r="72127" spans="7:7">
      <c r="G72127" s="162" t="s">
        <v>72372</v>
      </c>
    </row>
    <row r="72128" spans="7:7">
      <c r="G72128" s="162" t="s">
        <v>72373</v>
      </c>
    </row>
    <row r="72129" spans="7:7">
      <c r="G72129" s="162" t="s">
        <v>72374</v>
      </c>
    </row>
    <row r="72130" spans="7:7">
      <c r="G72130" s="162" t="s">
        <v>72375</v>
      </c>
    </row>
    <row r="72131" spans="7:7">
      <c r="G72131" s="162" t="s">
        <v>72376</v>
      </c>
    </row>
    <row r="72132" spans="7:7">
      <c r="G72132" s="162" t="s">
        <v>72377</v>
      </c>
    </row>
    <row r="72133" spans="7:7">
      <c r="G72133" s="162" t="s">
        <v>72378</v>
      </c>
    </row>
    <row r="72134" spans="7:7">
      <c r="G72134" s="162" t="s">
        <v>72379</v>
      </c>
    </row>
    <row r="72135" spans="7:7">
      <c r="G72135" s="162" t="s">
        <v>72380</v>
      </c>
    </row>
    <row r="72136" spans="7:7">
      <c r="G72136" s="162" t="s">
        <v>72381</v>
      </c>
    </row>
    <row r="72137" spans="7:7">
      <c r="G72137" s="162" t="s">
        <v>72382</v>
      </c>
    </row>
    <row r="72138" spans="7:7">
      <c r="G72138" s="162" t="s">
        <v>72383</v>
      </c>
    </row>
    <row r="72139" spans="7:7">
      <c r="G72139" s="162" t="s">
        <v>72384</v>
      </c>
    </row>
    <row r="72140" spans="7:7">
      <c r="G72140" s="162" t="s">
        <v>72385</v>
      </c>
    </row>
    <row r="72141" spans="7:7">
      <c r="G72141" s="162" t="s">
        <v>72386</v>
      </c>
    </row>
    <row r="72142" spans="7:7">
      <c r="G72142" s="162" t="s">
        <v>72387</v>
      </c>
    </row>
    <row r="72143" spans="7:7">
      <c r="G72143" s="162" t="s">
        <v>72388</v>
      </c>
    </row>
    <row r="72144" spans="7:7">
      <c r="G72144" s="162" t="s">
        <v>72389</v>
      </c>
    </row>
    <row r="72145" spans="7:7">
      <c r="G72145" s="162" t="s">
        <v>72390</v>
      </c>
    </row>
    <row r="72146" spans="7:7">
      <c r="G72146" s="162" t="s">
        <v>72391</v>
      </c>
    </row>
    <row r="72147" spans="7:7">
      <c r="G72147" s="162" t="s">
        <v>72392</v>
      </c>
    </row>
    <row r="72148" spans="7:7">
      <c r="G72148" s="162" t="s">
        <v>72393</v>
      </c>
    </row>
    <row r="72149" spans="7:7">
      <c r="G72149" s="162" t="s">
        <v>72394</v>
      </c>
    </row>
    <row r="72150" spans="7:7">
      <c r="G72150" s="162" t="s">
        <v>72395</v>
      </c>
    </row>
    <row r="72151" spans="7:7">
      <c r="G72151" s="162" t="s">
        <v>72396</v>
      </c>
    </row>
    <row r="72152" spans="7:7">
      <c r="G72152" s="162" t="s">
        <v>72397</v>
      </c>
    </row>
    <row r="72153" spans="7:7">
      <c r="G72153" s="162" t="s">
        <v>72398</v>
      </c>
    </row>
    <row r="72154" spans="7:7">
      <c r="G72154" s="162" t="s">
        <v>72399</v>
      </c>
    </row>
    <row r="72155" spans="7:7">
      <c r="G72155" s="162" t="s">
        <v>72400</v>
      </c>
    </row>
    <row r="72156" spans="7:7">
      <c r="G72156" s="162" t="s">
        <v>72401</v>
      </c>
    </row>
    <row r="72157" spans="7:7">
      <c r="G72157" s="162" t="s">
        <v>72402</v>
      </c>
    </row>
    <row r="72158" spans="7:7">
      <c r="G72158" s="162" t="s">
        <v>72403</v>
      </c>
    </row>
    <row r="72159" spans="7:7">
      <c r="G72159" s="162" t="s">
        <v>72404</v>
      </c>
    </row>
    <row r="72160" spans="7:7">
      <c r="G72160" s="162" t="s">
        <v>72405</v>
      </c>
    </row>
    <row r="72161" spans="7:7">
      <c r="G72161" s="162" t="s">
        <v>72406</v>
      </c>
    </row>
    <row r="72162" spans="7:7">
      <c r="G72162" s="162" t="s">
        <v>72407</v>
      </c>
    </row>
    <row r="72163" spans="7:7">
      <c r="G72163" s="162" t="s">
        <v>72408</v>
      </c>
    </row>
    <row r="72164" spans="7:7">
      <c r="G72164" s="162" t="s">
        <v>72409</v>
      </c>
    </row>
    <row r="72165" spans="7:7">
      <c r="G72165" s="162" t="s">
        <v>72410</v>
      </c>
    </row>
    <row r="72166" spans="7:7">
      <c r="G72166" s="162" t="s">
        <v>72411</v>
      </c>
    </row>
    <row r="72167" spans="7:7">
      <c r="G72167" s="162" t="s">
        <v>72412</v>
      </c>
    </row>
    <row r="72168" spans="7:7">
      <c r="G72168" s="162" t="s">
        <v>72413</v>
      </c>
    </row>
    <row r="72169" spans="7:7">
      <c r="G72169" s="162" t="s">
        <v>72414</v>
      </c>
    </row>
    <row r="72170" spans="7:7">
      <c r="G72170" s="162" t="s">
        <v>72415</v>
      </c>
    </row>
    <row r="72171" spans="7:7">
      <c r="G72171" s="162" t="s">
        <v>72416</v>
      </c>
    </row>
    <row r="72172" spans="7:7">
      <c r="G72172" s="162" t="s">
        <v>72417</v>
      </c>
    </row>
    <row r="72173" spans="7:7">
      <c r="G72173" s="162" t="s">
        <v>72418</v>
      </c>
    </row>
    <row r="72174" spans="7:7">
      <c r="G72174" s="162" t="s">
        <v>72419</v>
      </c>
    </row>
    <row r="72175" spans="7:7">
      <c r="G72175" s="162" t="s">
        <v>72420</v>
      </c>
    </row>
    <row r="72176" spans="7:7">
      <c r="G72176" s="162" t="s">
        <v>72421</v>
      </c>
    </row>
    <row r="72177" spans="7:7">
      <c r="G72177" s="162" t="s">
        <v>72422</v>
      </c>
    </row>
    <row r="72178" spans="7:7">
      <c r="G72178" s="162" t="s">
        <v>72423</v>
      </c>
    </row>
    <row r="72179" spans="7:7">
      <c r="G72179" s="162" t="s">
        <v>72424</v>
      </c>
    </row>
    <row r="72180" spans="7:7">
      <c r="G72180" s="162" t="s">
        <v>72425</v>
      </c>
    </row>
    <row r="72181" spans="7:7">
      <c r="G72181" s="162" t="s">
        <v>72426</v>
      </c>
    </row>
    <row r="72182" spans="7:7">
      <c r="G72182" s="162" t="s">
        <v>72427</v>
      </c>
    </row>
    <row r="72183" spans="7:7">
      <c r="G72183" s="162" t="s">
        <v>72428</v>
      </c>
    </row>
    <row r="72184" spans="7:7">
      <c r="G72184" s="162" t="s">
        <v>72429</v>
      </c>
    </row>
    <row r="72185" spans="7:7">
      <c r="G72185" s="162" t="s">
        <v>72430</v>
      </c>
    </row>
    <row r="72186" spans="7:7">
      <c r="G72186" s="162" t="s">
        <v>72431</v>
      </c>
    </row>
    <row r="72187" spans="7:7">
      <c r="G72187" s="162" t="s">
        <v>72432</v>
      </c>
    </row>
    <row r="72188" spans="7:7">
      <c r="G72188" s="162" t="s">
        <v>72433</v>
      </c>
    </row>
    <row r="72189" spans="7:7">
      <c r="G72189" s="162" t="s">
        <v>72434</v>
      </c>
    </row>
    <row r="72190" spans="7:7">
      <c r="G72190" s="162" t="s">
        <v>72435</v>
      </c>
    </row>
    <row r="72191" spans="7:7">
      <c r="G72191" s="162" t="s">
        <v>72436</v>
      </c>
    </row>
    <row r="72192" spans="7:7">
      <c r="G72192" s="162" t="s">
        <v>72437</v>
      </c>
    </row>
    <row r="72193" spans="7:7">
      <c r="G72193" s="162" t="s">
        <v>72438</v>
      </c>
    </row>
    <row r="72194" spans="7:7">
      <c r="G72194" s="162" t="s">
        <v>72439</v>
      </c>
    </row>
    <row r="72195" spans="7:7">
      <c r="G72195" s="162" t="s">
        <v>72440</v>
      </c>
    </row>
    <row r="72196" spans="7:7">
      <c r="G72196" s="162" t="s">
        <v>72441</v>
      </c>
    </row>
    <row r="72197" spans="7:7">
      <c r="G72197" s="162" t="s">
        <v>72442</v>
      </c>
    </row>
    <row r="72198" spans="7:7">
      <c r="G72198" s="162" t="s">
        <v>72443</v>
      </c>
    </row>
    <row r="72199" spans="7:7">
      <c r="G72199" s="162" t="s">
        <v>72444</v>
      </c>
    </row>
    <row r="72200" spans="7:7">
      <c r="G72200" s="162" t="s">
        <v>72445</v>
      </c>
    </row>
    <row r="72201" spans="7:7">
      <c r="G72201" s="162" t="s">
        <v>72446</v>
      </c>
    </row>
    <row r="72202" spans="7:7">
      <c r="G72202" s="162" t="s">
        <v>72447</v>
      </c>
    </row>
    <row r="72203" spans="7:7">
      <c r="G72203" s="162" t="s">
        <v>72448</v>
      </c>
    </row>
    <row r="72204" spans="7:7">
      <c r="G72204" s="162" t="s">
        <v>72449</v>
      </c>
    </row>
    <row r="72205" spans="7:7">
      <c r="G72205" s="162" t="s">
        <v>72450</v>
      </c>
    </row>
    <row r="72206" spans="7:7">
      <c r="G72206" s="162" t="s">
        <v>72451</v>
      </c>
    </row>
    <row r="72207" spans="7:7">
      <c r="G72207" s="162" t="s">
        <v>72452</v>
      </c>
    </row>
    <row r="72208" spans="7:7">
      <c r="G72208" s="162" t="s">
        <v>72453</v>
      </c>
    </row>
    <row r="72209" spans="7:7">
      <c r="G72209" s="162" t="s">
        <v>72454</v>
      </c>
    </row>
    <row r="72210" spans="7:7">
      <c r="G72210" s="162" t="s">
        <v>72455</v>
      </c>
    </row>
    <row r="72211" spans="7:7">
      <c r="G72211" s="162" t="s">
        <v>72456</v>
      </c>
    </row>
    <row r="72212" spans="7:7">
      <c r="G72212" s="162" t="s">
        <v>72457</v>
      </c>
    </row>
    <row r="72213" spans="7:7">
      <c r="G72213" s="162" t="s">
        <v>72458</v>
      </c>
    </row>
    <row r="72214" spans="7:7">
      <c r="G72214" s="162" t="s">
        <v>72459</v>
      </c>
    </row>
    <row r="72215" spans="7:7">
      <c r="G72215" s="162" t="s">
        <v>72460</v>
      </c>
    </row>
    <row r="72216" spans="7:7">
      <c r="G72216" s="162" t="s">
        <v>72461</v>
      </c>
    </row>
    <row r="72217" spans="7:7">
      <c r="G72217" s="162" t="s">
        <v>72462</v>
      </c>
    </row>
    <row r="72218" spans="7:7">
      <c r="G72218" s="162" t="s">
        <v>72463</v>
      </c>
    </row>
    <row r="72219" spans="7:7">
      <c r="G72219" s="162" t="s">
        <v>72464</v>
      </c>
    </row>
    <row r="72220" spans="7:7">
      <c r="G72220" s="162" t="s">
        <v>72465</v>
      </c>
    </row>
    <row r="72221" spans="7:7">
      <c r="G72221" s="162" t="s">
        <v>72466</v>
      </c>
    </row>
    <row r="72222" spans="7:7">
      <c r="G72222" s="162" t="s">
        <v>72467</v>
      </c>
    </row>
    <row r="72223" spans="7:7">
      <c r="G72223" s="162" t="s">
        <v>72468</v>
      </c>
    </row>
    <row r="72224" spans="7:7">
      <c r="G72224" s="162" t="s">
        <v>72469</v>
      </c>
    </row>
    <row r="72225" spans="7:7">
      <c r="G72225" s="162" t="s">
        <v>72470</v>
      </c>
    </row>
    <row r="72226" spans="7:7">
      <c r="G72226" s="162" t="s">
        <v>72471</v>
      </c>
    </row>
    <row r="72227" spans="7:7">
      <c r="G72227" s="162" t="s">
        <v>72472</v>
      </c>
    </row>
    <row r="72228" spans="7:7">
      <c r="G72228" s="162" t="s">
        <v>72473</v>
      </c>
    </row>
    <row r="72229" spans="7:7">
      <c r="G72229" s="162" t="s">
        <v>72474</v>
      </c>
    </row>
    <row r="72230" spans="7:7">
      <c r="G72230" s="162" t="s">
        <v>72475</v>
      </c>
    </row>
    <row r="72231" spans="7:7">
      <c r="G72231" s="162" t="s">
        <v>72476</v>
      </c>
    </row>
    <row r="72232" spans="7:7">
      <c r="G72232" s="162" t="s">
        <v>72477</v>
      </c>
    </row>
    <row r="72233" spans="7:7">
      <c r="G72233" s="162" t="s">
        <v>72478</v>
      </c>
    </row>
    <row r="72234" spans="7:7">
      <c r="G72234" s="162" t="s">
        <v>72479</v>
      </c>
    </row>
    <row r="72235" spans="7:7">
      <c r="G72235" s="162" t="s">
        <v>72480</v>
      </c>
    </row>
    <row r="72236" spans="7:7">
      <c r="G72236" s="162" t="s">
        <v>72481</v>
      </c>
    </row>
    <row r="72237" spans="7:7">
      <c r="G72237" s="162" t="s">
        <v>72482</v>
      </c>
    </row>
    <row r="72238" spans="7:7">
      <c r="G72238" s="162" t="s">
        <v>72483</v>
      </c>
    </row>
    <row r="72239" spans="7:7">
      <c r="G72239" s="162" t="s">
        <v>72484</v>
      </c>
    </row>
    <row r="72240" spans="7:7">
      <c r="G72240" s="162" t="s">
        <v>72485</v>
      </c>
    </row>
    <row r="72241" spans="7:7">
      <c r="G72241" s="162" t="s">
        <v>72486</v>
      </c>
    </row>
    <row r="72242" spans="7:7">
      <c r="G72242" s="162" t="s">
        <v>72487</v>
      </c>
    </row>
    <row r="72243" spans="7:7">
      <c r="G72243" s="162" t="s">
        <v>72488</v>
      </c>
    </row>
    <row r="72244" spans="7:7">
      <c r="G72244" s="162" t="s">
        <v>72489</v>
      </c>
    </row>
    <row r="72245" spans="7:7">
      <c r="G72245" s="162" t="s">
        <v>72490</v>
      </c>
    </row>
    <row r="72246" spans="7:7">
      <c r="G72246" s="162" t="s">
        <v>72491</v>
      </c>
    </row>
    <row r="72247" spans="7:7">
      <c r="G72247" s="162" t="s">
        <v>72492</v>
      </c>
    </row>
    <row r="72248" spans="7:7">
      <c r="G72248" s="162" t="s">
        <v>72493</v>
      </c>
    </row>
    <row r="72249" spans="7:7">
      <c r="G72249" s="162" t="s">
        <v>72494</v>
      </c>
    </row>
    <row r="72250" spans="7:7">
      <c r="G72250" s="162" t="s">
        <v>72495</v>
      </c>
    </row>
    <row r="72251" spans="7:7">
      <c r="G72251" s="162" t="s">
        <v>72496</v>
      </c>
    </row>
    <row r="72252" spans="7:7">
      <c r="G72252" s="162" t="s">
        <v>72497</v>
      </c>
    </row>
    <row r="72253" spans="7:7">
      <c r="G72253" s="162" t="s">
        <v>72498</v>
      </c>
    </row>
    <row r="72254" spans="7:7">
      <c r="G72254" s="162" t="s">
        <v>72499</v>
      </c>
    </row>
    <row r="72255" spans="7:7">
      <c r="G72255" s="162" t="s">
        <v>72500</v>
      </c>
    </row>
    <row r="72256" spans="7:7">
      <c r="G72256" s="162" t="s">
        <v>72501</v>
      </c>
    </row>
    <row r="72257" spans="7:7">
      <c r="G72257" s="162" t="s">
        <v>72502</v>
      </c>
    </row>
    <row r="72258" spans="7:7">
      <c r="G72258" s="162" t="s">
        <v>72503</v>
      </c>
    </row>
    <row r="72259" spans="7:7">
      <c r="G72259" s="162" t="s">
        <v>72504</v>
      </c>
    </row>
    <row r="72260" spans="7:7">
      <c r="G72260" s="162" t="s">
        <v>72505</v>
      </c>
    </row>
    <row r="72261" spans="7:7">
      <c r="G72261" s="162" t="s">
        <v>72506</v>
      </c>
    </row>
    <row r="72262" spans="7:7">
      <c r="G72262" s="162" t="s">
        <v>72507</v>
      </c>
    </row>
    <row r="72263" spans="7:7">
      <c r="G72263" s="162" t="s">
        <v>72508</v>
      </c>
    </row>
    <row r="72264" spans="7:7">
      <c r="G72264" s="162" t="s">
        <v>72509</v>
      </c>
    </row>
    <row r="72265" spans="7:7">
      <c r="G72265" s="162" t="s">
        <v>72510</v>
      </c>
    </row>
    <row r="72266" spans="7:7">
      <c r="G72266" s="162" t="s">
        <v>72511</v>
      </c>
    </row>
    <row r="72267" spans="7:7">
      <c r="G72267" s="162" t="s">
        <v>72512</v>
      </c>
    </row>
    <row r="72268" spans="7:7">
      <c r="G72268" s="162" t="s">
        <v>72513</v>
      </c>
    </row>
    <row r="72269" spans="7:7">
      <c r="G72269" s="162" t="s">
        <v>72514</v>
      </c>
    </row>
    <row r="72270" spans="7:7">
      <c r="G72270" s="162" t="s">
        <v>72515</v>
      </c>
    </row>
    <row r="72271" spans="7:7">
      <c r="G72271" s="162" t="s">
        <v>72516</v>
      </c>
    </row>
    <row r="72272" spans="7:7">
      <c r="G72272" s="162" t="s">
        <v>72517</v>
      </c>
    </row>
    <row r="72273" spans="7:7">
      <c r="G72273" s="162" t="s">
        <v>72518</v>
      </c>
    </row>
    <row r="72274" spans="7:7">
      <c r="G72274" s="162" t="s">
        <v>72519</v>
      </c>
    </row>
    <row r="72275" spans="7:7">
      <c r="G72275" s="162" t="s">
        <v>72520</v>
      </c>
    </row>
    <row r="72276" spans="7:7">
      <c r="G72276" s="162" t="s">
        <v>72521</v>
      </c>
    </row>
    <row r="72277" spans="7:7">
      <c r="G72277" s="162" t="s">
        <v>72522</v>
      </c>
    </row>
    <row r="72278" spans="7:7">
      <c r="G72278" s="162" t="s">
        <v>72523</v>
      </c>
    </row>
    <row r="72279" spans="7:7">
      <c r="G72279" s="162" t="s">
        <v>72524</v>
      </c>
    </row>
    <row r="72280" spans="7:7">
      <c r="G72280" s="162" t="s">
        <v>72525</v>
      </c>
    </row>
    <row r="72281" spans="7:7">
      <c r="G72281" s="162" t="s">
        <v>72526</v>
      </c>
    </row>
    <row r="72282" spans="7:7">
      <c r="G72282" s="162" t="s">
        <v>72527</v>
      </c>
    </row>
    <row r="72283" spans="7:7">
      <c r="G72283" s="162" t="s">
        <v>72528</v>
      </c>
    </row>
    <row r="72284" spans="7:7">
      <c r="G72284" s="162" t="s">
        <v>72529</v>
      </c>
    </row>
    <row r="72285" spans="7:7">
      <c r="G72285" s="162" t="s">
        <v>72530</v>
      </c>
    </row>
    <row r="72286" spans="7:7">
      <c r="G72286" s="162" t="s">
        <v>72531</v>
      </c>
    </row>
    <row r="72287" spans="7:7">
      <c r="G72287" s="162" t="s">
        <v>72532</v>
      </c>
    </row>
    <row r="72288" spans="7:7">
      <c r="G72288" s="162" t="s">
        <v>72533</v>
      </c>
    </row>
    <row r="72289" spans="7:7">
      <c r="G72289" s="162" t="s">
        <v>72534</v>
      </c>
    </row>
    <row r="72290" spans="7:7">
      <c r="G72290" s="162" t="s">
        <v>72535</v>
      </c>
    </row>
    <row r="72291" spans="7:7">
      <c r="G72291" s="162" t="s">
        <v>72536</v>
      </c>
    </row>
    <row r="72292" spans="7:7">
      <c r="G72292" s="162" t="s">
        <v>72537</v>
      </c>
    </row>
    <row r="72293" spans="7:7">
      <c r="G72293" s="162" t="s">
        <v>72538</v>
      </c>
    </row>
    <row r="72294" spans="7:7">
      <c r="G72294" s="162" t="s">
        <v>72539</v>
      </c>
    </row>
    <row r="72295" spans="7:7">
      <c r="G72295" s="162" t="s">
        <v>72540</v>
      </c>
    </row>
    <row r="72296" spans="7:7">
      <c r="G72296" s="162" t="s">
        <v>72541</v>
      </c>
    </row>
    <row r="72297" spans="7:7">
      <c r="G72297" s="162" t="s">
        <v>72542</v>
      </c>
    </row>
    <row r="72298" spans="7:7">
      <c r="G72298" s="162" t="s">
        <v>72543</v>
      </c>
    </row>
    <row r="72299" spans="7:7">
      <c r="G72299" s="162" t="s">
        <v>72544</v>
      </c>
    </row>
    <row r="72300" spans="7:7">
      <c r="G72300" s="162" t="s">
        <v>72545</v>
      </c>
    </row>
    <row r="72301" spans="7:7">
      <c r="G72301" s="162" t="s">
        <v>72546</v>
      </c>
    </row>
    <row r="72302" spans="7:7">
      <c r="G72302" s="162" t="s">
        <v>72547</v>
      </c>
    </row>
    <row r="72303" spans="7:7">
      <c r="G72303" s="162" t="s">
        <v>72548</v>
      </c>
    </row>
    <row r="72304" spans="7:7">
      <c r="G72304" s="162" t="s">
        <v>72549</v>
      </c>
    </row>
    <row r="72305" spans="7:7">
      <c r="G72305" s="162" t="s">
        <v>72550</v>
      </c>
    </row>
    <row r="72306" spans="7:7">
      <c r="G72306" s="162" t="s">
        <v>72551</v>
      </c>
    </row>
    <row r="72307" spans="7:7">
      <c r="G72307" s="162" t="s">
        <v>72552</v>
      </c>
    </row>
    <row r="72308" spans="7:7">
      <c r="G72308" s="162" t="s">
        <v>72553</v>
      </c>
    </row>
    <row r="72309" spans="7:7">
      <c r="G72309" s="162" t="s">
        <v>72554</v>
      </c>
    </row>
    <row r="72310" spans="7:7">
      <c r="G72310" s="162" t="s">
        <v>72555</v>
      </c>
    </row>
    <row r="72311" spans="7:7">
      <c r="G72311" s="162" t="s">
        <v>72556</v>
      </c>
    </row>
    <row r="72312" spans="7:7">
      <c r="G72312" s="162" t="s">
        <v>72557</v>
      </c>
    </row>
    <row r="72313" spans="7:7">
      <c r="G72313" s="162" t="s">
        <v>72558</v>
      </c>
    </row>
    <row r="72314" spans="7:7">
      <c r="G72314" s="162" t="s">
        <v>72559</v>
      </c>
    </row>
    <row r="72315" spans="7:7">
      <c r="G72315" s="162" t="s">
        <v>72560</v>
      </c>
    </row>
    <row r="72316" spans="7:7">
      <c r="G72316" s="162" t="s">
        <v>72561</v>
      </c>
    </row>
    <row r="72317" spans="7:7">
      <c r="G72317" s="162" t="s">
        <v>72562</v>
      </c>
    </row>
    <row r="72318" spans="7:7">
      <c r="G72318" s="162" t="s">
        <v>72563</v>
      </c>
    </row>
    <row r="72319" spans="7:7">
      <c r="G72319" s="162" t="s">
        <v>72564</v>
      </c>
    </row>
    <row r="72320" spans="7:7">
      <c r="G72320" s="162" t="s">
        <v>72565</v>
      </c>
    </row>
    <row r="72321" spans="7:7">
      <c r="G72321" s="162" t="s">
        <v>72566</v>
      </c>
    </row>
    <row r="72322" spans="7:7">
      <c r="G72322" s="162" t="s">
        <v>72567</v>
      </c>
    </row>
    <row r="72323" spans="7:7">
      <c r="G72323" s="162" t="s">
        <v>72568</v>
      </c>
    </row>
    <row r="72324" spans="7:7">
      <c r="G72324" s="162" t="s">
        <v>72569</v>
      </c>
    </row>
    <row r="72325" spans="7:7">
      <c r="G72325" s="162" t="s">
        <v>72570</v>
      </c>
    </row>
    <row r="72326" spans="7:7">
      <c r="G72326" s="162" t="s">
        <v>72571</v>
      </c>
    </row>
    <row r="72327" spans="7:7">
      <c r="G72327" s="162" t="s">
        <v>72572</v>
      </c>
    </row>
    <row r="72328" spans="7:7">
      <c r="G72328" s="162" t="s">
        <v>72573</v>
      </c>
    </row>
    <row r="72329" spans="7:7">
      <c r="G72329" s="162" t="s">
        <v>72574</v>
      </c>
    </row>
    <row r="72330" spans="7:7">
      <c r="G72330" s="162" t="s">
        <v>72575</v>
      </c>
    </row>
    <row r="72331" spans="7:7">
      <c r="G72331" s="162" t="s">
        <v>72576</v>
      </c>
    </row>
    <row r="72332" spans="7:7">
      <c r="G72332" s="162" t="s">
        <v>72577</v>
      </c>
    </row>
    <row r="72333" spans="7:7">
      <c r="G72333" s="162" t="s">
        <v>72578</v>
      </c>
    </row>
    <row r="72334" spans="7:7">
      <c r="G72334" s="162" t="s">
        <v>72579</v>
      </c>
    </row>
    <row r="72335" spans="7:7">
      <c r="G72335" s="162" t="s">
        <v>72580</v>
      </c>
    </row>
    <row r="72336" spans="7:7">
      <c r="G72336" s="162" t="s">
        <v>72581</v>
      </c>
    </row>
    <row r="72337" spans="7:7">
      <c r="G72337" s="162" t="s">
        <v>72582</v>
      </c>
    </row>
    <row r="72338" spans="7:7">
      <c r="G72338" s="162" t="s">
        <v>72583</v>
      </c>
    </row>
    <row r="72339" spans="7:7">
      <c r="G72339" s="162" t="s">
        <v>72584</v>
      </c>
    </row>
    <row r="72340" spans="7:7">
      <c r="G72340" s="162" t="s">
        <v>72585</v>
      </c>
    </row>
    <row r="72341" spans="7:7">
      <c r="G72341" s="162" t="s">
        <v>72586</v>
      </c>
    </row>
    <row r="72342" spans="7:7">
      <c r="G72342" s="162" t="s">
        <v>72587</v>
      </c>
    </row>
    <row r="72343" spans="7:7">
      <c r="G72343" s="162" t="s">
        <v>72588</v>
      </c>
    </row>
    <row r="72344" spans="7:7">
      <c r="G72344" s="162" t="s">
        <v>72589</v>
      </c>
    </row>
    <row r="72345" spans="7:7">
      <c r="G72345" s="162" t="s">
        <v>72590</v>
      </c>
    </row>
    <row r="72346" spans="7:7">
      <c r="G72346" s="162" t="s">
        <v>72591</v>
      </c>
    </row>
    <row r="72347" spans="7:7">
      <c r="G72347" s="162" t="s">
        <v>72592</v>
      </c>
    </row>
    <row r="72348" spans="7:7">
      <c r="G72348" s="162" t="s">
        <v>72593</v>
      </c>
    </row>
    <row r="72349" spans="7:7">
      <c r="G72349" s="162" t="s">
        <v>72594</v>
      </c>
    </row>
    <row r="72350" spans="7:7">
      <c r="G72350" s="162" t="s">
        <v>72595</v>
      </c>
    </row>
    <row r="72351" spans="7:7">
      <c r="G72351" s="162" t="s">
        <v>72596</v>
      </c>
    </row>
    <row r="72352" spans="7:7">
      <c r="G72352" s="162" t="s">
        <v>72597</v>
      </c>
    </row>
    <row r="72353" spans="7:7">
      <c r="G72353" s="162" t="s">
        <v>72598</v>
      </c>
    </row>
    <row r="72354" spans="7:7">
      <c r="G72354" s="162" t="s">
        <v>72599</v>
      </c>
    </row>
    <row r="72355" spans="7:7">
      <c r="G72355" s="162" t="s">
        <v>72600</v>
      </c>
    </row>
    <row r="72356" spans="7:7">
      <c r="G72356" s="162" t="s">
        <v>72601</v>
      </c>
    </row>
    <row r="72357" spans="7:7">
      <c r="G72357" s="162" t="s">
        <v>72602</v>
      </c>
    </row>
    <row r="72358" spans="7:7">
      <c r="G72358" s="162" t="s">
        <v>72603</v>
      </c>
    </row>
    <row r="72359" spans="7:7">
      <c r="G72359" s="162" t="s">
        <v>72604</v>
      </c>
    </row>
    <row r="72360" spans="7:7">
      <c r="G72360" s="162" t="s">
        <v>72605</v>
      </c>
    </row>
    <row r="72361" spans="7:7">
      <c r="G72361" s="162" t="s">
        <v>72606</v>
      </c>
    </row>
    <row r="72362" spans="7:7">
      <c r="G72362" s="162" t="s">
        <v>72607</v>
      </c>
    </row>
    <row r="72363" spans="7:7">
      <c r="G72363" s="162" t="s">
        <v>72608</v>
      </c>
    </row>
    <row r="72364" spans="7:7">
      <c r="G72364" s="162" t="s">
        <v>72609</v>
      </c>
    </row>
    <row r="72365" spans="7:7">
      <c r="G72365" s="162" t="s">
        <v>72610</v>
      </c>
    </row>
    <row r="72366" spans="7:7">
      <c r="G72366" s="162" t="s">
        <v>72611</v>
      </c>
    </row>
    <row r="72367" spans="7:7">
      <c r="G72367" s="162" t="s">
        <v>72612</v>
      </c>
    </row>
    <row r="72368" spans="7:7">
      <c r="G72368" s="162" t="s">
        <v>72613</v>
      </c>
    </row>
    <row r="72369" spans="7:7">
      <c r="G72369" s="162" t="s">
        <v>72614</v>
      </c>
    </row>
    <row r="72370" spans="7:7">
      <c r="G72370" s="162" t="s">
        <v>72615</v>
      </c>
    </row>
    <row r="72371" spans="7:7">
      <c r="G72371" s="162" t="s">
        <v>72616</v>
      </c>
    </row>
    <row r="72372" spans="7:7">
      <c r="G72372" s="162" t="s">
        <v>72617</v>
      </c>
    </row>
    <row r="72373" spans="7:7">
      <c r="G72373" s="162" t="s">
        <v>72618</v>
      </c>
    </row>
    <row r="72374" spans="7:7">
      <c r="G72374" s="162" t="s">
        <v>72619</v>
      </c>
    </row>
    <row r="72375" spans="7:7">
      <c r="G72375" s="162" t="s">
        <v>72620</v>
      </c>
    </row>
    <row r="72376" spans="7:7">
      <c r="G72376" s="162" t="s">
        <v>72621</v>
      </c>
    </row>
    <row r="72377" spans="7:7">
      <c r="G72377" s="162" t="s">
        <v>72622</v>
      </c>
    </row>
    <row r="72378" spans="7:7">
      <c r="G72378" s="162" t="s">
        <v>72623</v>
      </c>
    </row>
    <row r="72379" spans="7:7">
      <c r="G72379" s="162" t="s">
        <v>72624</v>
      </c>
    </row>
    <row r="72380" spans="7:7">
      <c r="G72380" s="162" t="s">
        <v>72625</v>
      </c>
    </row>
    <row r="72381" spans="7:7">
      <c r="G72381" s="162" t="s">
        <v>72626</v>
      </c>
    </row>
    <row r="72382" spans="7:7">
      <c r="G72382" s="162" t="s">
        <v>72627</v>
      </c>
    </row>
    <row r="72383" spans="7:7">
      <c r="G72383" s="162" t="s">
        <v>72628</v>
      </c>
    </row>
    <row r="72384" spans="7:7">
      <c r="G72384" s="162" t="s">
        <v>72629</v>
      </c>
    </row>
    <row r="72385" spans="7:7">
      <c r="G72385" s="162" t="s">
        <v>72630</v>
      </c>
    </row>
    <row r="72386" spans="7:7">
      <c r="G72386" s="162" t="s">
        <v>72631</v>
      </c>
    </row>
    <row r="72387" spans="7:7">
      <c r="G72387" s="162" t="s">
        <v>72632</v>
      </c>
    </row>
    <row r="72388" spans="7:7">
      <c r="G72388" s="162" t="s">
        <v>72633</v>
      </c>
    </row>
    <row r="72389" spans="7:7">
      <c r="G72389" s="162" t="s">
        <v>72634</v>
      </c>
    </row>
    <row r="72390" spans="7:7">
      <c r="G72390" s="162" t="s">
        <v>72635</v>
      </c>
    </row>
    <row r="72391" spans="7:7">
      <c r="G72391" s="162" t="s">
        <v>72636</v>
      </c>
    </row>
    <row r="72392" spans="7:7">
      <c r="G72392" s="162" t="s">
        <v>72637</v>
      </c>
    </row>
    <row r="72393" spans="7:7">
      <c r="G72393" s="162" t="s">
        <v>72638</v>
      </c>
    </row>
    <row r="72394" spans="7:7">
      <c r="G72394" s="162" t="s">
        <v>72639</v>
      </c>
    </row>
    <row r="72395" spans="7:7">
      <c r="G72395" s="162" t="s">
        <v>72640</v>
      </c>
    </row>
    <row r="72396" spans="7:7">
      <c r="G72396" s="162" t="s">
        <v>72641</v>
      </c>
    </row>
    <row r="72397" spans="7:7">
      <c r="G72397" s="162" t="s">
        <v>72642</v>
      </c>
    </row>
    <row r="72398" spans="7:7">
      <c r="G72398" s="162" t="s">
        <v>72643</v>
      </c>
    </row>
    <row r="72399" spans="7:7">
      <c r="G72399" s="162" t="s">
        <v>72644</v>
      </c>
    </row>
    <row r="72400" spans="7:7">
      <c r="G72400" s="162" t="s">
        <v>72645</v>
      </c>
    </row>
    <row r="72401" spans="7:7">
      <c r="G72401" s="162" t="s">
        <v>72646</v>
      </c>
    </row>
    <row r="72402" spans="7:7">
      <c r="G72402" s="162" t="s">
        <v>72647</v>
      </c>
    </row>
    <row r="72403" spans="7:7">
      <c r="G72403" s="162" t="s">
        <v>72648</v>
      </c>
    </row>
    <row r="72404" spans="7:7">
      <c r="G72404" s="162" t="s">
        <v>72649</v>
      </c>
    </row>
    <row r="72405" spans="7:7">
      <c r="G72405" s="162" t="s">
        <v>72650</v>
      </c>
    </row>
    <row r="72406" spans="7:7">
      <c r="G72406" s="162" t="s">
        <v>72651</v>
      </c>
    </row>
    <row r="72407" spans="7:7">
      <c r="G72407" s="162" t="s">
        <v>72652</v>
      </c>
    </row>
    <row r="72408" spans="7:7">
      <c r="G72408" s="162" t="s">
        <v>72653</v>
      </c>
    </row>
    <row r="72409" spans="7:7">
      <c r="G72409" s="162" t="s">
        <v>72654</v>
      </c>
    </row>
    <row r="72410" spans="7:7">
      <c r="G72410" s="162" t="s">
        <v>72655</v>
      </c>
    </row>
    <row r="72411" spans="7:7">
      <c r="G72411" s="162" t="s">
        <v>72656</v>
      </c>
    </row>
    <row r="72412" spans="7:7">
      <c r="G72412" s="162" t="s">
        <v>72657</v>
      </c>
    </row>
    <row r="72413" spans="7:7">
      <c r="G72413" s="162" t="s">
        <v>72658</v>
      </c>
    </row>
    <row r="72414" spans="7:7">
      <c r="G72414" s="162" t="s">
        <v>72659</v>
      </c>
    </row>
    <row r="72415" spans="7:7">
      <c r="G72415" s="162" t="s">
        <v>72660</v>
      </c>
    </row>
    <row r="72416" spans="7:7">
      <c r="G72416" s="162" t="s">
        <v>72661</v>
      </c>
    </row>
    <row r="72417" spans="7:7">
      <c r="G72417" s="162" t="s">
        <v>72662</v>
      </c>
    </row>
    <row r="72418" spans="7:7">
      <c r="G72418" s="162" t="s">
        <v>72663</v>
      </c>
    </row>
    <row r="72419" spans="7:7">
      <c r="G72419" s="162" t="s">
        <v>72664</v>
      </c>
    </row>
    <row r="72420" spans="7:7">
      <c r="G72420" s="162" t="s">
        <v>72665</v>
      </c>
    </row>
    <row r="72421" spans="7:7">
      <c r="G72421" s="162" t="s">
        <v>72666</v>
      </c>
    </row>
    <row r="72422" spans="7:7">
      <c r="G72422" s="162" t="s">
        <v>72667</v>
      </c>
    </row>
    <row r="72423" spans="7:7">
      <c r="G72423" s="162" t="s">
        <v>72668</v>
      </c>
    </row>
    <row r="72424" spans="7:7">
      <c r="G72424" s="162" t="s">
        <v>72669</v>
      </c>
    </row>
    <row r="72425" spans="7:7">
      <c r="G72425" s="162" t="s">
        <v>72670</v>
      </c>
    </row>
    <row r="72426" spans="7:7">
      <c r="G72426" s="162" t="s">
        <v>72671</v>
      </c>
    </row>
    <row r="72427" spans="7:7">
      <c r="G72427" s="162" t="s">
        <v>72672</v>
      </c>
    </row>
    <row r="72428" spans="7:7">
      <c r="G72428" s="162" t="s">
        <v>72673</v>
      </c>
    </row>
    <row r="72429" spans="7:7">
      <c r="G72429" s="162" t="s">
        <v>72674</v>
      </c>
    </row>
    <row r="72430" spans="7:7">
      <c r="G72430" s="162" t="s">
        <v>72675</v>
      </c>
    </row>
    <row r="72431" spans="7:7">
      <c r="G72431" s="162" t="s">
        <v>72676</v>
      </c>
    </row>
    <row r="72432" spans="7:7">
      <c r="G72432" s="162" t="s">
        <v>72677</v>
      </c>
    </row>
    <row r="72433" spans="7:7">
      <c r="G72433" s="162" t="s">
        <v>72678</v>
      </c>
    </row>
    <row r="72434" spans="7:7">
      <c r="G72434" s="162" t="s">
        <v>72679</v>
      </c>
    </row>
    <row r="72435" spans="7:7">
      <c r="G72435" s="162" t="s">
        <v>72680</v>
      </c>
    </row>
    <row r="72436" spans="7:7">
      <c r="G72436" s="162" t="s">
        <v>72681</v>
      </c>
    </row>
    <row r="72437" spans="7:7">
      <c r="G72437" s="162" t="s">
        <v>72682</v>
      </c>
    </row>
    <row r="72438" spans="7:7">
      <c r="G72438" s="162" t="s">
        <v>72683</v>
      </c>
    </row>
    <row r="72439" spans="7:7">
      <c r="G72439" s="162" t="s">
        <v>72684</v>
      </c>
    </row>
    <row r="72440" spans="7:7">
      <c r="G72440" s="162" t="s">
        <v>72685</v>
      </c>
    </row>
    <row r="72441" spans="7:7">
      <c r="G72441" s="162" t="s">
        <v>72686</v>
      </c>
    </row>
    <row r="72442" spans="7:7">
      <c r="G72442" s="162" t="s">
        <v>72687</v>
      </c>
    </row>
    <row r="72443" spans="7:7">
      <c r="G72443" s="162" t="s">
        <v>72688</v>
      </c>
    </row>
    <row r="72444" spans="7:7">
      <c r="G72444" s="162" t="s">
        <v>72689</v>
      </c>
    </row>
    <row r="72445" spans="7:7">
      <c r="G72445" s="162" t="s">
        <v>72690</v>
      </c>
    </row>
    <row r="72446" spans="7:7">
      <c r="G72446" s="162" t="s">
        <v>72691</v>
      </c>
    </row>
    <row r="72447" spans="7:7">
      <c r="G72447" s="162" t="s">
        <v>72692</v>
      </c>
    </row>
    <row r="72448" spans="7:7">
      <c r="G72448" s="162" t="s">
        <v>72693</v>
      </c>
    </row>
    <row r="72449" spans="7:7">
      <c r="G72449" s="162" t="s">
        <v>72694</v>
      </c>
    </row>
    <row r="72450" spans="7:7">
      <c r="G72450" s="162" t="s">
        <v>72695</v>
      </c>
    </row>
    <row r="72451" spans="7:7">
      <c r="G72451" s="162" t="s">
        <v>72696</v>
      </c>
    </row>
    <row r="72452" spans="7:7">
      <c r="G72452" s="162" t="s">
        <v>72697</v>
      </c>
    </row>
    <row r="72453" spans="7:7">
      <c r="G72453" s="162" t="s">
        <v>72698</v>
      </c>
    </row>
    <row r="72454" spans="7:7">
      <c r="G72454" s="162" t="s">
        <v>72699</v>
      </c>
    </row>
    <row r="72455" spans="7:7">
      <c r="G72455" s="162" t="s">
        <v>72700</v>
      </c>
    </row>
    <row r="72456" spans="7:7">
      <c r="G72456" s="162" t="s">
        <v>72701</v>
      </c>
    </row>
    <row r="72457" spans="7:7">
      <c r="G72457" s="162" t="s">
        <v>72702</v>
      </c>
    </row>
    <row r="72458" spans="7:7">
      <c r="G72458" s="162" t="s">
        <v>72703</v>
      </c>
    </row>
    <row r="72459" spans="7:7">
      <c r="G72459" s="162" t="s">
        <v>72704</v>
      </c>
    </row>
    <row r="72460" spans="7:7">
      <c r="G72460" s="162" t="s">
        <v>72705</v>
      </c>
    </row>
    <row r="72461" spans="7:7">
      <c r="G72461" s="162" t="s">
        <v>72706</v>
      </c>
    </row>
    <row r="72462" spans="7:7">
      <c r="G72462" s="162" t="s">
        <v>72707</v>
      </c>
    </row>
    <row r="72463" spans="7:7">
      <c r="G72463" s="162" t="s">
        <v>72708</v>
      </c>
    </row>
    <row r="72464" spans="7:7">
      <c r="G72464" s="162" t="s">
        <v>72709</v>
      </c>
    </row>
    <row r="72465" spans="7:7">
      <c r="G72465" s="162" t="s">
        <v>72710</v>
      </c>
    </row>
    <row r="72466" spans="7:7">
      <c r="G72466" s="162" t="s">
        <v>72711</v>
      </c>
    </row>
    <row r="72467" spans="7:7">
      <c r="G72467" s="162" t="s">
        <v>72712</v>
      </c>
    </row>
    <row r="72468" spans="7:7">
      <c r="G72468" s="162" t="s">
        <v>72713</v>
      </c>
    </row>
    <row r="72469" spans="7:7">
      <c r="G72469" s="162" t="s">
        <v>72714</v>
      </c>
    </row>
    <row r="72470" spans="7:7">
      <c r="G72470" s="162" t="s">
        <v>72715</v>
      </c>
    </row>
    <row r="72471" spans="7:7">
      <c r="G72471" s="162" t="s">
        <v>72716</v>
      </c>
    </row>
    <row r="72472" spans="7:7">
      <c r="G72472" s="162" t="s">
        <v>72717</v>
      </c>
    </row>
    <row r="72473" spans="7:7">
      <c r="G72473" s="162" t="s">
        <v>72718</v>
      </c>
    </row>
    <row r="72474" spans="7:7">
      <c r="G72474" s="162" t="s">
        <v>72719</v>
      </c>
    </row>
    <row r="72475" spans="7:7">
      <c r="G72475" s="162" t="s">
        <v>72720</v>
      </c>
    </row>
    <row r="72476" spans="7:7">
      <c r="G72476" s="162" t="s">
        <v>72721</v>
      </c>
    </row>
    <row r="72477" spans="7:7">
      <c r="G72477" s="162" t="s">
        <v>72722</v>
      </c>
    </row>
    <row r="72478" spans="7:7">
      <c r="G72478" s="162" t="s">
        <v>72723</v>
      </c>
    </row>
    <row r="72479" spans="7:7">
      <c r="G72479" s="162" t="s">
        <v>72724</v>
      </c>
    </row>
    <row r="72480" spans="7:7">
      <c r="G72480" s="162" t="s">
        <v>72725</v>
      </c>
    </row>
    <row r="72481" spans="7:7">
      <c r="G72481" s="162" t="s">
        <v>72726</v>
      </c>
    </row>
    <row r="72482" spans="7:7">
      <c r="G72482" s="162" t="s">
        <v>72727</v>
      </c>
    </row>
    <row r="72483" spans="7:7">
      <c r="G72483" s="162" t="s">
        <v>72728</v>
      </c>
    </row>
    <row r="72484" spans="7:7">
      <c r="G72484" s="162" t="s">
        <v>72729</v>
      </c>
    </row>
    <row r="72485" spans="7:7">
      <c r="G72485" s="162" t="s">
        <v>72730</v>
      </c>
    </row>
    <row r="72486" spans="7:7">
      <c r="G72486" s="162" t="s">
        <v>72731</v>
      </c>
    </row>
    <row r="72487" spans="7:7">
      <c r="G72487" s="162" t="s">
        <v>72732</v>
      </c>
    </row>
    <row r="72488" spans="7:7">
      <c r="G72488" s="162" t="s">
        <v>72733</v>
      </c>
    </row>
    <row r="72489" spans="7:7">
      <c r="G72489" s="162" t="s">
        <v>72734</v>
      </c>
    </row>
    <row r="72490" spans="7:7">
      <c r="G72490" s="162" t="s">
        <v>72735</v>
      </c>
    </row>
    <row r="72491" spans="7:7">
      <c r="G72491" s="162" t="s">
        <v>72736</v>
      </c>
    </row>
    <row r="72492" spans="7:7">
      <c r="G72492" s="162" t="s">
        <v>72737</v>
      </c>
    </row>
    <row r="72493" spans="7:7">
      <c r="G72493" s="162" t="s">
        <v>72738</v>
      </c>
    </row>
    <row r="72494" spans="7:7">
      <c r="G72494" s="162" t="s">
        <v>72739</v>
      </c>
    </row>
    <row r="72495" spans="7:7">
      <c r="G72495" s="162" t="s">
        <v>72740</v>
      </c>
    </row>
    <row r="72496" spans="7:7">
      <c r="G72496" s="162" t="s">
        <v>72741</v>
      </c>
    </row>
    <row r="72497" spans="7:7">
      <c r="G72497" s="162" t="s">
        <v>72742</v>
      </c>
    </row>
    <row r="72498" spans="7:7">
      <c r="G72498" s="162" t="s">
        <v>72743</v>
      </c>
    </row>
    <row r="72499" spans="7:7">
      <c r="G72499" s="162" t="s">
        <v>72744</v>
      </c>
    </row>
    <row r="72500" spans="7:7">
      <c r="G72500" s="162" t="s">
        <v>72745</v>
      </c>
    </row>
    <row r="72501" spans="7:7">
      <c r="G72501" s="162" t="s">
        <v>72746</v>
      </c>
    </row>
    <row r="72502" spans="7:7">
      <c r="G72502" s="162" t="s">
        <v>72747</v>
      </c>
    </row>
    <row r="72503" spans="7:7">
      <c r="G72503" s="162" t="s">
        <v>72748</v>
      </c>
    </row>
    <row r="72504" spans="7:7">
      <c r="G72504" s="162" t="s">
        <v>72749</v>
      </c>
    </row>
    <row r="72505" spans="7:7">
      <c r="G72505" s="162" t="s">
        <v>72750</v>
      </c>
    </row>
    <row r="72506" spans="7:7">
      <c r="G72506" s="162" t="s">
        <v>72751</v>
      </c>
    </row>
    <row r="72507" spans="7:7">
      <c r="G72507" s="162" t="s">
        <v>72752</v>
      </c>
    </row>
    <row r="72508" spans="7:7">
      <c r="G72508" s="162" t="s">
        <v>72753</v>
      </c>
    </row>
    <row r="72509" spans="7:7">
      <c r="G72509" s="162" t="s">
        <v>72754</v>
      </c>
    </row>
    <row r="72510" spans="7:7">
      <c r="G72510" s="162" t="s">
        <v>72755</v>
      </c>
    </row>
    <row r="72511" spans="7:7">
      <c r="G72511" s="162" t="s">
        <v>72756</v>
      </c>
    </row>
    <row r="72512" spans="7:7">
      <c r="G72512" s="162" t="s">
        <v>72757</v>
      </c>
    </row>
    <row r="72513" spans="7:7">
      <c r="G72513" s="162" t="s">
        <v>72758</v>
      </c>
    </row>
    <row r="72514" spans="7:7">
      <c r="G72514" s="162" t="s">
        <v>72759</v>
      </c>
    </row>
    <row r="72515" spans="7:7">
      <c r="G72515" s="162" t="s">
        <v>72760</v>
      </c>
    </row>
    <row r="72516" spans="7:7">
      <c r="G72516" s="162" t="s">
        <v>72761</v>
      </c>
    </row>
    <row r="72517" spans="7:7">
      <c r="G72517" s="162" t="s">
        <v>72762</v>
      </c>
    </row>
    <row r="72518" spans="7:7">
      <c r="G72518" s="162" t="s">
        <v>72763</v>
      </c>
    </row>
    <row r="72519" spans="7:7">
      <c r="G72519" s="162" t="s">
        <v>72764</v>
      </c>
    </row>
    <row r="72520" spans="7:7">
      <c r="G72520" s="162" t="s">
        <v>72765</v>
      </c>
    </row>
    <row r="72521" spans="7:7">
      <c r="G72521" s="162" t="s">
        <v>72766</v>
      </c>
    </row>
    <row r="72522" spans="7:7">
      <c r="G72522" s="162" t="s">
        <v>72767</v>
      </c>
    </row>
    <row r="72523" spans="7:7">
      <c r="G72523" s="162" t="s">
        <v>72768</v>
      </c>
    </row>
    <row r="72524" spans="7:7">
      <c r="G72524" s="162" t="s">
        <v>72769</v>
      </c>
    </row>
    <row r="72525" spans="7:7">
      <c r="G72525" s="162" t="s">
        <v>72770</v>
      </c>
    </row>
    <row r="72526" spans="7:7">
      <c r="G72526" s="162" t="s">
        <v>72771</v>
      </c>
    </row>
    <row r="72527" spans="7:7">
      <c r="G72527" s="162" t="s">
        <v>72772</v>
      </c>
    </row>
    <row r="72528" spans="7:7">
      <c r="G72528" s="162" t="s">
        <v>72773</v>
      </c>
    </row>
    <row r="72529" spans="7:7">
      <c r="G72529" s="162" t="s">
        <v>72774</v>
      </c>
    </row>
    <row r="72530" spans="7:7">
      <c r="G72530" s="162" t="s">
        <v>72775</v>
      </c>
    </row>
    <row r="72531" spans="7:7">
      <c r="G72531" s="162" t="s">
        <v>72776</v>
      </c>
    </row>
    <row r="72532" spans="7:7">
      <c r="G72532" s="162" t="s">
        <v>72777</v>
      </c>
    </row>
    <row r="72533" spans="7:7">
      <c r="G72533" s="162" t="s">
        <v>72778</v>
      </c>
    </row>
    <row r="72534" spans="7:7">
      <c r="G72534" s="162" t="s">
        <v>72779</v>
      </c>
    </row>
    <row r="72535" spans="7:7">
      <c r="G72535" s="162" t="s">
        <v>72780</v>
      </c>
    </row>
    <row r="72536" spans="7:7">
      <c r="G72536" s="162" t="s">
        <v>72781</v>
      </c>
    </row>
    <row r="72537" spans="7:7">
      <c r="G72537" s="162" t="s">
        <v>72782</v>
      </c>
    </row>
    <row r="72538" spans="7:7">
      <c r="G72538" s="162" t="s">
        <v>72783</v>
      </c>
    </row>
    <row r="72539" spans="7:7">
      <c r="G72539" s="162" t="s">
        <v>72784</v>
      </c>
    </row>
    <row r="72540" spans="7:7">
      <c r="G72540" s="162" t="s">
        <v>72785</v>
      </c>
    </row>
    <row r="72541" spans="7:7">
      <c r="G72541" s="162" t="s">
        <v>72786</v>
      </c>
    </row>
    <row r="72542" spans="7:7">
      <c r="G72542" s="162" t="s">
        <v>72787</v>
      </c>
    </row>
    <row r="72543" spans="7:7">
      <c r="G72543" s="162" t="s">
        <v>72788</v>
      </c>
    </row>
    <row r="72544" spans="7:7">
      <c r="G72544" s="162" t="s">
        <v>72789</v>
      </c>
    </row>
    <row r="72545" spans="7:7">
      <c r="G72545" s="162" t="s">
        <v>72790</v>
      </c>
    </row>
    <row r="72546" spans="7:7">
      <c r="G72546" s="162" t="s">
        <v>72791</v>
      </c>
    </row>
    <row r="72547" spans="7:7">
      <c r="G72547" s="162" t="s">
        <v>72792</v>
      </c>
    </row>
    <row r="72548" spans="7:7">
      <c r="G72548" s="162" t="s">
        <v>72793</v>
      </c>
    </row>
    <row r="72549" spans="7:7">
      <c r="G72549" s="162" t="s">
        <v>72794</v>
      </c>
    </row>
    <row r="72550" spans="7:7">
      <c r="G72550" s="162" t="s">
        <v>72795</v>
      </c>
    </row>
    <row r="72551" spans="7:7">
      <c r="G72551" s="162" t="s">
        <v>72796</v>
      </c>
    </row>
    <row r="72552" spans="7:7">
      <c r="G72552" s="162" t="s">
        <v>72797</v>
      </c>
    </row>
    <row r="72553" spans="7:7">
      <c r="G72553" s="162" t="s">
        <v>72798</v>
      </c>
    </row>
    <row r="72554" spans="7:7">
      <c r="G72554" s="162" t="s">
        <v>72799</v>
      </c>
    </row>
    <row r="72555" spans="7:7">
      <c r="G72555" s="162" t="s">
        <v>72800</v>
      </c>
    </row>
    <row r="72556" spans="7:7">
      <c r="G72556" s="162" t="s">
        <v>72801</v>
      </c>
    </row>
    <row r="72557" spans="7:7">
      <c r="G72557" s="162" t="s">
        <v>72802</v>
      </c>
    </row>
    <row r="72558" spans="7:7">
      <c r="G72558" s="162" t="s">
        <v>72803</v>
      </c>
    </row>
    <row r="72559" spans="7:7">
      <c r="G72559" s="162" t="s">
        <v>72804</v>
      </c>
    </row>
    <row r="72560" spans="7:7">
      <c r="G72560" s="162" t="s">
        <v>72805</v>
      </c>
    </row>
    <row r="72561" spans="7:7">
      <c r="G72561" s="162" t="s">
        <v>72806</v>
      </c>
    </row>
    <row r="72562" spans="7:7">
      <c r="G72562" s="162" t="s">
        <v>72807</v>
      </c>
    </row>
    <row r="72563" spans="7:7">
      <c r="G72563" s="162" t="s">
        <v>72808</v>
      </c>
    </row>
    <row r="72564" spans="7:7">
      <c r="G72564" s="162" t="s">
        <v>72809</v>
      </c>
    </row>
    <row r="72565" spans="7:7">
      <c r="G72565" s="162" t="s">
        <v>72810</v>
      </c>
    </row>
    <row r="72566" spans="7:7">
      <c r="G72566" s="162" t="s">
        <v>72811</v>
      </c>
    </row>
    <row r="72567" spans="7:7">
      <c r="G72567" s="162" t="s">
        <v>72812</v>
      </c>
    </row>
    <row r="72568" spans="7:7">
      <c r="G72568" s="162" t="s">
        <v>72813</v>
      </c>
    </row>
    <row r="72569" spans="7:7">
      <c r="G72569" s="162" t="s">
        <v>72814</v>
      </c>
    </row>
    <row r="72570" spans="7:7">
      <c r="G72570" s="162" t="s">
        <v>72815</v>
      </c>
    </row>
    <row r="72571" spans="7:7">
      <c r="G72571" s="162" t="s">
        <v>72816</v>
      </c>
    </row>
    <row r="72572" spans="7:7">
      <c r="G72572" s="162" t="s">
        <v>72817</v>
      </c>
    </row>
    <row r="72573" spans="7:7">
      <c r="G72573" s="162" t="s">
        <v>72818</v>
      </c>
    </row>
    <row r="72574" spans="7:7">
      <c r="G72574" s="162" t="s">
        <v>72819</v>
      </c>
    </row>
    <row r="72575" spans="7:7">
      <c r="G72575" s="162" t="s">
        <v>72820</v>
      </c>
    </row>
    <row r="72576" spans="7:7">
      <c r="G72576" s="162" t="s">
        <v>72821</v>
      </c>
    </row>
    <row r="72577" spans="7:7">
      <c r="G72577" s="162" t="s">
        <v>72822</v>
      </c>
    </row>
    <row r="72578" spans="7:7">
      <c r="G72578" s="162" t="s">
        <v>72823</v>
      </c>
    </row>
    <row r="72579" spans="7:7">
      <c r="G72579" s="162" t="s">
        <v>72824</v>
      </c>
    </row>
    <row r="72580" spans="7:7">
      <c r="G72580" s="162" t="s">
        <v>72825</v>
      </c>
    </row>
    <row r="72581" spans="7:7">
      <c r="G72581" s="162" t="s">
        <v>72826</v>
      </c>
    </row>
    <row r="72582" spans="7:7">
      <c r="G72582" s="162" t="s">
        <v>72827</v>
      </c>
    </row>
    <row r="72583" spans="7:7">
      <c r="G72583" s="162" t="s">
        <v>72828</v>
      </c>
    </row>
    <row r="72584" spans="7:7">
      <c r="G72584" s="162" t="s">
        <v>72829</v>
      </c>
    </row>
    <row r="72585" spans="7:7">
      <c r="G72585" s="162" t="s">
        <v>72830</v>
      </c>
    </row>
    <row r="72586" spans="7:7">
      <c r="G72586" s="162" t="s">
        <v>72831</v>
      </c>
    </row>
    <row r="72587" spans="7:7">
      <c r="G72587" s="162" t="s">
        <v>72832</v>
      </c>
    </row>
    <row r="72588" spans="7:7">
      <c r="G72588" s="162" t="s">
        <v>72833</v>
      </c>
    </row>
    <row r="72589" spans="7:7">
      <c r="G72589" s="162" t="s">
        <v>72834</v>
      </c>
    </row>
    <row r="72590" spans="7:7">
      <c r="G72590" s="162" t="s">
        <v>72835</v>
      </c>
    </row>
    <row r="72591" spans="7:7">
      <c r="G72591" s="162" t="s">
        <v>72836</v>
      </c>
    </row>
    <row r="72592" spans="7:7">
      <c r="G72592" s="162" t="s">
        <v>72837</v>
      </c>
    </row>
    <row r="72593" spans="7:7">
      <c r="G72593" s="162" t="s">
        <v>72838</v>
      </c>
    </row>
    <row r="72594" spans="7:7">
      <c r="G72594" s="162" t="s">
        <v>72839</v>
      </c>
    </row>
    <row r="72595" spans="7:7">
      <c r="G72595" s="162" t="s">
        <v>72840</v>
      </c>
    </row>
    <row r="72596" spans="7:7">
      <c r="G72596" s="162" t="s">
        <v>72841</v>
      </c>
    </row>
    <row r="72597" spans="7:7">
      <c r="G72597" s="162" t="s">
        <v>72842</v>
      </c>
    </row>
    <row r="72598" spans="7:7">
      <c r="G72598" s="162" t="s">
        <v>72843</v>
      </c>
    </row>
    <row r="72599" spans="7:7">
      <c r="G72599" s="162" t="s">
        <v>72844</v>
      </c>
    </row>
    <row r="72600" spans="7:7">
      <c r="G72600" s="162" t="s">
        <v>72845</v>
      </c>
    </row>
    <row r="72601" spans="7:7">
      <c r="G72601" s="162" t="s">
        <v>72846</v>
      </c>
    </row>
    <row r="72602" spans="7:7">
      <c r="G72602" s="162" t="s">
        <v>72847</v>
      </c>
    </row>
    <row r="72603" spans="7:7">
      <c r="G72603" s="162" t="s">
        <v>72848</v>
      </c>
    </row>
    <row r="72604" spans="7:7">
      <c r="G72604" s="162" t="s">
        <v>72849</v>
      </c>
    </row>
    <row r="72605" spans="7:7">
      <c r="G72605" s="162" t="s">
        <v>72850</v>
      </c>
    </row>
    <row r="72606" spans="7:7">
      <c r="G72606" s="162" t="s">
        <v>72851</v>
      </c>
    </row>
    <row r="72607" spans="7:7">
      <c r="G72607" s="162" t="s">
        <v>72852</v>
      </c>
    </row>
    <row r="72608" spans="7:7">
      <c r="G72608" s="162" t="s">
        <v>72853</v>
      </c>
    </row>
    <row r="72609" spans="7:7">
      <c r="G72609" s="162" t="s">
        <v>72854</v>
      </c>
    </row>
    <row r="72610" spans="7:7">
      <c r="G72610" s="162" t="s">
        <v>72855</v>
      </c>
    </row>
    <row r="72611" spans="7:7">
      <c r="G72611" s="162" t="s">
        <v>72856</v>
      </c>
    </row>
    <row r="72612" spans="7:7">
      <c r="G72612" s="162" t="s">
        <v>72857</v>
      </c>
    </row>
    <row r="72613" spans="7:7">
      <c r="G72613" s="162" t="s">
        <v>72858</v>
      </c>
    </row>
    <row r="72614" spans="7:7">
      <c r="G72614" s="162" t="s">
        <v>72859</v>
      </c>
    </row>
    <row r="72615" spans="7:7">
      <c r="G72615" s="162" t="s">
        <v>72860</v>
      </c>
    </row>
    <row r="72616" spans="7:7">
      <c r="G72616" s="162" t="s">
        <v>72861</v>
      </c>
    </row>
    <row r="72617" spans="7:7">
      <c r="G72617" s="162" t="s">
        <v>72862</v>
      </c>
    </row>
    <row r="72618" spans="7:7">
      <c r="G72618" s="162" t="s">
        <v>72863</v>
      </c>
    </row>
    <row r="72619" spans="7:7">
      <c r="G72619" s="162" t="s">
        <v>72864</v>
      </c>
    </row>
    <row r="72620" spans="7:7">
      <c r="G72620" s="162" t="s">
        <v>72865</v>
      </c>
    </row>
    <row r="72621" spans="7:7">
      <c r="G72621" s="162" t="s">
        <v>72866</v>
      </c>
    </row>
    <row r="72622" spans="7:7">
      <c r="G72622" s="162" t="s">
        <v>72867</v>
      </c>
    </row>
    <row r="72623" spans="7:7">
      <c r="G72623" s="162" t="s">
        <v>72868</v>
      </c>
    </row>
    <row r="72624" spans="7:7">
      <c r="G72624" s="162" t="s">
        <v>72869</v>
      </c>
    </row>
    <row r="72625" spans="7:7">
      <c r="G72625" s="162" t="s">
        <v>72870</v>
      </c>
    </row>
    <row r="72626" spans="7:7">
      <c r="G72626" s="162" t="s">
        <v>72871</v>
      </c>
    </row>
    <row r="72627" spans="7:7">
      <c r="G72627" s="162" t="s">
        <v>72872</v>
      </c>
    </row>
    <row r="72628" spans="7:7">
      <c r="G72628" s="162" t="s">
        <v>72873</v>
      </c>
    </row>
    <row r="72629" spans="7:7">
      <c r="G72629" s="162" t="s">
        <v>72874</v>
      </c>
    </row>
    <row r="72630" spans="7:7">
      <c r="G72630" s="162" t="s">
        <v>72875</v>
      </c>
    </row>
    <row r="72631" spans="7:7">
      <c r="G72631" s="162" t="s">
        <v>72876</v>
      </c>
    </row>
    <row r="72632" spans="7:7">
      <c r="G72632" s="162" t="s">
        <v>72877</v>
      </c>
    </row>
    <row r="72633" spans="7:7">
      <c r="G72633" s="162" t="s">
        <v>72878</v>
      </c>
    </row>
    <row r="72634" spans="7:7">
      <c r="G72634" s="162" t="s">
        <v>72879</v>
      </c>
    </row>
    <row r="72635" spans="7:7">
      <c r="G72635" s="162" t="s">
        <v>72880</v>
      </c>
    </row>
    <row r="72636" spans="7:7">
      <c r="G72636" s="162" t="s">
        <v>72881</v>
      </c>
    </row>
    <row r="72637" spans="7:7">
      <c r="G72637" s="162" t="s">
        <v>72882</v>
      </c>
    </row>
    <row r="72638" spans="7:7">
      <c r="G72638" s="162" t="s">
        <v>72883</v>
      </c>
    </row>
    <row r="72639" spans="7:7">
      <c r="G72639" s="162" t="s">
        <v>72884</v>
      </c>
    </row>
    <row r="72640" spans="7:7">
      <c r="G72640" s="162" t="s">
        <v>72885</v>
      </c>
    </row>
    <row r="72641" spans="7:7">
      <c r="G72641" s="162" t="s">
        <v>72886</v>
      </c>
    </row>
    <row r="72642" spans="7:7">
      <c r="G72642" s="162" t="s">
        <v>72887</v>
      </c>
    </row>
    <row r="72643" spans="7:7">
      <c r="G72643" s="162" t="s">
        <v>72888</v>
      </c>
    </row>
    <row r="72644" spans="7:7">
      <c r="G72644" s="162" t="s">
        <v>72889</v>
      </c>
    </row>
    <row r="72645" spans="7:7">
      <c r="G72645" s="162" t="s">
        <v>72890</v>
      </c>
    </row>
    <row r="72646" spans="7:7">
      <c r="G72646" s="162" t="s">
        <v>72891</v>
      </c>
    </row>
    <row r="72647" spans="7:7">
      <c r="G72647" s="162" t="s">
        <v>72892</v>
      </c>
    </row>
    <row r="72648" spans="7:7">
      <c r="G72648" s="162" t="s">
        <v>72893</v>
      </c>
    </row>
    <row r="72649" spans="7:7">
      <c r="G72649" s="162" t="s">
        <v>72894</v>
      </c>
    </row>
    <row r="72650" spans="7:7">
      <c r="G72650" s="162" t="s">
        <v>72895</v>
      </c>
    </row>
    <row r="72651" spans="7:7">
      <c r="G72651" s="162" t="s">
        <v>72896</v>
      </c>
    </row>
    <row r="72652" spans="7:7">
      <c r="G72652" s="162" t="s">
        <v>72897</v>
      </c>
    </row>
    <row r="72653" spans="7:7">
      <c r="G72653" s="162" t="s">
        <v>72898</v>
      </c>
    </row>
    <row r="72654" spans="7:7">
      <c r="G72654" s="162" t="s">
        <v>72899</v>
      </c>
    </row>
    <row r="72655" spans="7:7">
      <c r="G72655" s="162" t="s">
        <v>72900</v>
      </c>
    </row>
    <row r="72656" spans="7:7">
      <c r="G72656" s="162" t="s">
        <v>72901</v>
      </c>
    </row>
    <row r="72657" spans="7:7">
      <c r="G72657" s="162" t="s">
        <v>72902</v>
      </c>
    </row>
    <row r="72658" spans="7:7">
      <c r="G72658" s="162" t="s">
        <v>72903</v>
      </c>
    </row>
    <row r="72659" spans="7:7">
      <c r="G72659" s="162" t="s">
        <v>72904</v>
      </c>
    </row>
    <row r="72660" spans="7:7">
      <c r="G72660" s="162" t="s">
        <v>72905</v>
      </c>
    </row>
    <row r="72661" spans="7:7">
      <c r="G72661" s="162" t="s">
        <v>72906</v>
      </c>
    </row>
    <row r="72662" spans="7:7">
      <c r="G72662" s="162" t="s">
        <v>72907</v>
      </c>
    </row>
    <row r="72663" spans="7:7">
      <c r="G72663" s="162" t="s">
        <v>72908</v>
      </c>
    </row>
    <row r="72664" spans="7:7">
      <c r="G72664" s="162" t="s">
        <v>72909</v>
      </c>
    </row>
    <row r="72665" spans="7:7">
      <c r="G72665" s="162" t="s">
        <v>72910</v>
      </c>
    </row>
    <row r="72666" spans="7:7">
      <c r="G72666" s="162" t="s">
        <v>72911</v>
      </c>
    </row>
    <row r="72667" spans="7:7">
      <c r="G72667" s="162" t="s">
        <v>72912</v>
      </c>
    </row>
    <row r="72668" spans="7:7">
      <c r="G72668" s="162" t="s">
        <v>72913</v>
      </c>
    </row>
    <row r="72669" spans="7:7">
      <c r="G72669" s="162" t="s">
        <v>72914</v>
      </c>
    </row>
    <row r="72670" spans="7:7">
      <c r="G72670" s="162" t="s">
        <v>72915</v>
      </c>
    </row>
    <row r="72671" spans="7:7">
      <c r="G72671" s="162" t="s">
        <v>72916</v>
      </c>
    </row>
    <row r="72672" spans="7:7">
      <c r="G72672" s="162" t="s">
        <v>72917</v>
      </c>
    </row>
    <row r="72673" spans="7:7">
      <c r="G72673" s="162" t="s">
        <v>72918</v>
      </c>
    </row>
    <row r="72674" spans="7:7">
      <c r="G72674" s="162" t="s">
        <v>72919</v>
      </c>
    </row>
    <row r="72675" spans="7:7">
      <c r="G72675" s="162" t="s">
        <v>72920</v>
      </c>
    </row>
    <row r="72676" spans="7:7">
      <c r="G72676" s="162" t="s">
        <v>72921</v>
      </c>
    </row>
    <row r="72677" spans="7:7">
      <c r="G72677" s="162" t="s">
        <v>72922</v>
      </c>
    </row>
    <row r="72678" spans="7:7">
      <c r="G72678" s="162" t="s">
        <v>72923</v>
      </c>
    </row>
    <row r="72679" spans="7:7">
      <c r="G72679" s="162" t="s">
        <v>72924</v>
      </c>
    </row>
    <row r="72680" spans="7:7">
      <c r="G72680" s="162" t="s">
        <v>72925</v>
      </c>
    </row>
    <row r="72681" spans="7:7">
      <c r="G72681" s="162" t="s">
        <v>72926</v>
      </c>
    </row>
    <row r="72682" spans="7:7">
      <c r="G72682" s="162" t="s">
        <v>72927</v>
      </c>
    </row>
    <row r="72683" spans="7:7">
      <c r="G72683" s="162" t="s">
        <v>72928</v>
      </c>
    </row>
    <row r="72684" spans="7:7">
      <c r="G72684" s="162" t="s">
        <v>72929</v>
      </c>
    </row>
    <row r="72685" spans="7:7">
      <c r="G72685" s="162" t="s">
        <v>72930</v>
      </c>
    </row>
    <row r="72686" spans="7:7">
      <c r="G72686" s="162" t="s">
        <v>72931</v>
      </c>
    </row>
    <row r="72687" spans="7:7">
      <c r="G72687" s="162" t="s">
        <v>72932</v>
      </c>
    </row>
    <row r="72688" spans="7:7">
      <c r="G72688" s="162" t="s">
        <v>72933</v>
      </c>
    </row>
    <row r="72689" spans="7:7">
      <c r="G72689" s="162" t="s">
        <v>72934</v>
      </c>
    </row>
    <row r="72690" spans="7:7">
      <c r="G72690" s="162" t="s">
        <v>72935</v>
      </c>
    </row>
    <row r="72691" spans="7:7">
      <c r="G72691" s="162" t="s">
        <v>72936</v>
      </c>
    </row>
    <row r="72692" spans="7:7">
      <c r="G72692" s="162" t="s">
        <v>72937</v>
      </c>
    </row>
    <row r="72693" spans="7:7">
      <c r="G72693" s="162" t="s">
        <v>72938</v>
      </c>
    </row>
    <row r="72694" spans="7:7">
      <c r="G72694" s="162" t="s">
        <v>72939</v>
      </c>
    </row>
    <row r="72695" spans="7:7">
      <c r="G72695" s="162" t="s">
        <v>72940</v>
      </c>
    </row>
    <row r="72696" spans="7:7">
      <c r="G72696" s="162" t="s">
        <v>72941</v>
      </c>
    </row>
    <row r="72697" spans="7:7">
      <c r="G72697" s="162" t="s">
        <v>72942</v>
      </c>
    </row>
    <row r="72698" spans="7:7">
      <c r="G72698" s="162" t="s">
        <v>72943</v>
      </c>
    </row>
    <row r="72699" spans="7:7">
      <c r="G72699" s="162" t="s">
        <v>72944</v>
      </c>
    </row>
    <row r="72700" spans="7:7">
      <c r="G72700" s="162" t="s">
        <v>72945</v>
      </c>
    </row>
    <row r="72701" spans="7:7">
      <c r="G72701" s="162" t="s">
        <v>72946</v>
      </c>
    </row>
    <row r="72702" spans="7:7">
      <c r="G72702" s="162" t="s">
        <v>72947</v>
      </c>
    </row>
    <row r="72703" spans="7:7">
      <c r="G72703" s="162" t="s">
        <v>72948</v>
      </c>
    </row>
    <row r="72704" spans="7:7">
      <c r="G72704" s="162" t="s">
        <v>72949</v>
      </c>
    </row>
    <row r="72705" spans="7:7">
      <c r="G72705" s="162" t="s">
        <v>72950</v>
      </c>
    </row>
    <row r="72706" spans="7:7">
      <c r="G72706" s="162" t="s">
        <v>72951</v>
      </c>
    </row>
    <row r="72707" spans="7:7">
      <c r="G72707" s="162" t="s">
        <v>72952</v>
      </c>
    </row>
    <row r="72708" spans="7:7">
      <c r="G72708" s="162" t="s">
        <v>72953</v>
      </c>
    </row>
    <row r="72709" spans="7:7">
      <c r="G72709" s="162" t="s">
        <v>72954</v>
      </c>
    </row>
    <row r="72710" spans="7:7">
      <c r="G72710" s="162" t="s">
        <v>72955</v>
      </c>
    </row>
    <row r="72711" spans="7:7">
      <c r="G72711" s="162" t="s">
        <v>72956</v>
      </c>
    </row>
    <row r="72712" spans="7:7">
      <c r="G72712" s="162" t="s">
        <v>72957</v>
      </c>
    </row>
    <row r="72713" spans="7:7">
      <c r="G72713" s="162" t="s">
        <v>72958</v>
      </c>
    </row>
    <row r="72714" spans="7:7">
      <c r="G72714" s="162" t="s">
        <v>72959</v>
      </c>
    </row>
    <row r="72715" spans="7:7">
      <c r="G72715" s="162" t="s">
        <v>72960</v>
      </c>
    </row>
    <row r="72716" spans="7:7">
      <c r="G72716" s="162" t="s">
        <v>72961</v>
      </c>
    </row>
    <row r="72717" spans="7:7">
      <c r="G72717" s="162" t="s">
        <v>72962</v>
      </c>
    </row>
    <row r="72718" spans="7:7">
      <c r="G72718" s="162" t="s">
        <v>72963</v>
      </c>
    </row>
    <row r="72719" spans="7:7">
      <c r="G72719" s="162" t="s">
        <v>72964</v>
      </c>
    </row>
    <row r="72720" spans="7:7">
      <c r="G72720" s="162" t="s">
        <v>72965</v>
      </c>
    </row>
    <row r="72721" spans="7:7">
      <c r="G72721" s="162" t="s">
        <v>72966</v>
      </c>
    </row>
    <row r="72722" spans="7:7">
      <c r="G72722" s="162" t="s">
        <v>72967</v>
      </c>
    </row>
    <row r="72723" spans="7:7">
      <c r="G72723" s="162" t="s">
        <v>72968</v>
      </c>
    </row>
    <row r="72724" spans="7:7">
      <c r="G72724" s="162" t="s">
        <v>72969</v>
      </c>
    </row>
    <row r="72725" spans="7:7">
      <c r="G72725" s="162" t="s">
        <v>72970</v>
      </c>
    </row>
    <row r="72726" spans="7:7">
      <c r="G72726" s="162" t="s">
        <v>72971</v>
      </c>
    </row>
    <row r="72727" spans="7:7">
      <c r="G72727" s="162" t="s">
        <v>72972</v>
      </c>
    </row>
    <row r="72728" spans="7:7">
      <c r="G72728" s="162" t="s">
        <v>72973</v>
      </c>
    </row>
    <row r="72729" spans="7:7">
      <c r="G72729" s="162" t="s">
        <v>72974</v>
      </c>
    </row>
    <row r="72730" spans="7:7">
      <c r="G72730" s="162" t="s">
        <v>72975</v>
      </c>
    </row>
    <row r="72731" spans="7:7">
      <c r="G72731" s="162" t="s">
        <v>72976</v>
      </c>
    </row>
    <row r="72732" spans="7:7">
      <c r="G72732" s="162" t="s">
        <v>72977</v>
      </c>
    </row>
    <row r="72733" spans="7:7">
      <c r="G72733" s="162" t="s">
        <v>72978</v>
      </c>
    </row>
    <row r="72734" spans="7:7">
      <c r="G72734" s="162" t="s">
        <v>72979</v>
      </c>
    </row>
    <row r="72735" spans="7:7">
      <c r="G72735" s="162" t="s">
        <v>72980</v>
      </c>
    </row>
    <row r="72736" spans="7:7">
      <c r="G72736" s="162" t="s">
        <v>72981</v>
      </c>
    </row>
    <row r="72737" spans="7:7">
      <c r="G72737" s="162" t="s">
        <v>72982</v>
      </c>
    </row>
    <row r="72738" spans="7:7">
      <c r="G72738" s="162" t="s">
        <v>72983</v>
      </c>
    </row>
    <row r="72739" spans="7:7">
      <c r="G72739" s="162" t="s">
        <v>72984</v>
      </c>
    </row>
    <row r="72740" spans="7:7">
      <c r="G72740" s="162" t="s">
        <v>72985</v>
      </c>
    </row>
    <row r="72741" spans="7:7">
      <c r="G72741" s="162" t="s">
        <v>72986</v>
      </c>
    </row>
    <row r="72742" spans="7:7">
      <c r="G72742" s="162" t="s">
        <v>72987</v>
      </c>
    </row>
    <row r="72743" spans="7:7">
      <c r="G72743" s="162" t="s">
        <v>72988</v>
      </c>
    </row>
    <row r="72744" spans="7:7">
      <c r="G72744" s="162" t="s">
        <v>72989</v>
      </c>
    </row>
    <row r="72745" spans="7:7">
      <c r="G72745" s="162" t="s">
        <v>72990</v>
      </c>
    </row>
    <row r="72746" spans="7:7">
      <c r="G72746" s="162" t="s">
        <v>72991</v>
      </c>
    </row>
    <row r="72747" spans="7:7">
      <c r="G72747" s="162" t="s">
        <v>72992</v>
      </c>
    </row>
    <row r="72748" spans="7:7">
      <c r="G72748" s="162" t="s">
        <v>72993</v>
      </c>
    </row>
    <row r="72749" spans="7:7">
      <c r="G72749" s="162" t="s">
        <v>72994</v>
      </c>
    </row>
    <row r="72750" spans="7:7">
      <c r="G72750" s="162" t="s">
        <v>72995</v>
      </c>
    </row>
    <row r="72751" spans="7:7">
      <c r="G72751" s="162" t="s">
        <v>72996</v>
      </c>
    </row>
    <row r="72752" spans="7:7">
      <c r="G72752" s="162" t="s">
        <v>72997</v>
      </c>
    </row>
    <row r="72753" spans="7:7">
      <c r="G72753" s="162" t="s">
        <v>72998</v>
      </c>
    </row>
    <row r="72754" spans="7:7">
      <c r="G72754" s="162" t="s">
        <v>72999</v>
      </c>
    </row>
    <row r="72755" spans="7:7">
      <c r="G72755" s="162" t="s">
        <v>73000</v>
      </c>
    </row>
    <row r="72756" spans="7:7">
      <c r="G72756" s="162" t="s">
        <v>73001</v>
      </c>
    </row>
    <row r="72757" spans="7:7">
      <c r="G72757" s="162" t="s">
        <v>73002</v>
      </c>
    </row>
    <row r="72758" spans="7:7">
      <c r="G72758" s="162" t="s">
        <v>73003</v>
      </c>
    </row>
    <row r="72759" spans="7:7">
      <c r="G72759" s="162" t="s">
        <v>73004</v>
      </c>
    </row>
    <row r="72760" spans="7:7">
      <c r="G72760" s="162" t="s">
        <v>73005</v>
      </c>
    </row>
    <row r="72761" spans="7:7">
      <c r="G72761" s="162" t="s">
        <v>73006</v>
      </c>
    </row>
    <row r="72762" spans="7:7">
      <c r="G72762" s="162" t="s">
        <v>73007</v>
      </c>
    </row>
    <row r="72763" spans="7:7">
      <c r="G72763" s="162" t="s">
        <v>73008</v>
      </c>
    </row>
    <row r="72764" spans="7:7">
      <c r="G72764" s="162" t="s">
        <v>73009</v>
      </c>
    </row>
    <row r="72765" spans="7:7">
      <c r="G72765" s="162" t="s">
        <v>73010</v>
      </c>
    </row>
    <row r="72766" spans="7:7">
      <c r="G72766" s="162" t="s">
        <v>73011</v>
      </c>
    </row>
    <row r="72767" spans="7:7">
      <c r="G72767" s="162" t="s">
        <v>73012</v>
      </c>
    </row>
    <row r="72768" spans="7:7">
      <c r="G72768" s="162" t="s">
        <v>73013</v>
      </c>
    </row>
    <row r="72769" spans="7:7">
      <c r="G72769" s="162" t="s">
        <v>73014</v>
      </c>
    </row>
    <row r="72770" spans="7:7">
      <c r="G72770" s="162" t="s">
        <v>73015</v>
      </c>
    </row>
    <row r="72771" spans="7:7">
      <c r="G72771" s="162" t="s">
        <v>73016</v>
      </c>
    </row>
    <row r="72772" spans="7:7">
      <c r="G72772" s="162" t="s">
        <v>73017</v>
      </c>
    </row>
    <row r="72773" spans="7:7">
      <c r="G72773" s="162" t="s">
        <v>73018</v>
      </c>
    </row>
    <row r="72774" spans="7:7">
      <c r="G72774" s="162" t="s">
        <v>73019</v>
      </c>
    </row>
    <row r="72775" spans="7:7">
      <c r="G72775" s="162" t="s">
        <v>73020</v>
      </c>
    </row>
    <row r="72776" spans="7:7">
      <c r="G72776" s="162" t="s">
        <v>73021</v>
      </c>
    </row>
    <row r="72777" spans="7:7">
      <c r="G72777" s="162" t="s">
        <v>73022</v>
      </c>
    </row>
    <row r="72778" spans="7:7">
      <c r="G72778" s="162" t="s">
        <v>73023</v>
      </c>
    </row>
    <row r="72779" spans="7:7">
      <c r="G72779" s="162" t="s">
        <v>73024</v>
      </c>
    </row>
    <row r="72780" spans="7:7">
      <c r="G72780" s="162" t="s">
        <v>73025</v>
      </c>
    </row>
    <row r="72781" spans="7:7">
      <c r="G72781" s="162" t="s">
        <v>73026</v>
      </c>
    </row>
    <row r="72782" spans="7:7">
      <c r="G72782" s="162" t="s">
        <v>73027</v>
      </c>
    </row>
    <row r="72783" spans="7:7">
      <c r="G72783" s="162" t="s">
        <v>73028</v>
      </c>
    </row>
    <row r="72784" spans="7:7">
      <c r="G72784" s="162" t="s">
        <v>73029</v>
      </c>
    </row>
    <row r="72785" spans="7:7">
      <c r="G72785" s="162" t="s">
        <v>73030</v>
      </c>
    </row>
    <row r="72786" spans="7:7">
      <c r="G72786" s="162" t="s">
        <v>73031</v>
      </c>
    </row>
    <row r="72787" spans="7:7">
      <c r="G72787" s="162" t="s">
        <v>73032</v>
      </c>
    </row>
    <row r="72788" spans="7:7">
      <c r="G72788" s="162" t="s">
        <v>73033</v>
      </c>
    </row>
    <row r="72789" spans="7:7">
      <c r="G72789" s="162" t="s">
        <v>73034</v>
      </c>
    </row>
    <row r="72790" spans="7:7">
      <c r="G72790" s="162" t="s">
        <v>73035</v>
      </c>
    </row>
    <row r="72791" spans="7:7">
      <c r="G72791" s="162" t="s">
        <v>73036</v>
      </c>
    </row>
    <row r="72792" spans="7:7">
      <c r="G72792" s="162" t="s">
        <v>73037</v>
      </c>
    </row>
    <row r="72793" spans="7:7">
      <c r="G72793" s="162" t="s">
        <v>73038</v>
      </c>
    </row>
    <row r="72794" spans="7:7">
      <c r="G72794" s="162" t="s">
        <v>73039</v>
      </c>
    </row>
    <row r="72795" spans="7:7">
      <c r="G72795" s="162" t="s">
        <v>73040</v>
      </c>
    </row>
    <row r="72796" spans="7:7">
      <c r="G72796" s="162" t="s">
        <v>73041</v>
      </c>
    </row>
    <row r="72797" spans="7:7">
      <c r="G72797" s="162" t="s">
        <v>73042</v>
      </c>
    </row>
    <row r="72798" spans="7:7">
      <c r="G72798" s="162" t="s">
        <v>73043</v>
      </c>
    </row>
    <row r="72799" spans="7:7">
      <c r="G72799" s="162" t="s">
        <v>73044</v>
      </c>
    </row>
    <row r="72800" spans="7:7">
      <c r="G72800" s="162" t="s">
        <v>73045</v>
      </c>
    </row>
    <row r="72801" spans="7:7">
      <c r="G72801" s="162" t="s">
        <v>73046</v>
      </c>
    </row>
    <row r="72802" spans="7:7">
      <c r="G72802" s="162" t="s">
        <v>73047</v>
      </c>
    </row>
    <row r="72803" spans="7:7">
      <c r="G72803" s="162" t="s">
        <v>73048</v>
      </c>
    </row>
    <row r="72804" spans="7:7">
      <c r="G72804" s="162" t="s">
        <v>73049</v>
      </c>
    </row>
    <row r="72805" spans="7:7">
      <c r="G72805" s="162" t="s">
        <v>73050</v>
      </c>
    </row>
    <row r="72806" spans="7:7">
      <c r="G72806" s="162" t="s">
        <v>73051</v>
      </c>
    </row>
    <row r="72807" spans="7:7">
      <c r="G72807" s="162" t="s">
        <v>73052</v>
      </c>
    </row>
    <row r="72808" spans="7:7">
      <c r="G72808" s="162" t="s">
        <v>73053</v>
      </c>
    </row>
    <row r="72809" spans="7:7">
      <c r="G72809" s="162" t="s">
        <v>73054</v>
      </c>
    </row>
    <row r="72810" spans="7:7">
      <c r="G72810" s="162" t="s">
        <v>73055</v>
      </c>
    </row>
    <row r="72811" spans="7:7">
      <c r="G72811" s="162" t="s">
        <v>73056</v>
      </c>
    </row>
    <row r="72812" spans="7:7">
      <c r="G72812" s="162" t="s">
        <v>73057</v>
      </c>
    </row>
    <row r="72813" spans="7:7">
      <c r="G72813" s="162" t="s">
        <v>73058</v>
      </c>
    </row>
    <row r="72814" spans="7:7">
      <c r="G72814" s="162" t="s">
        <v>73059</v>
      </c>
    </row>
    <row r="72815" spans="7:7">
      <c r="G72815" s="162" t="s">
        <v>73060</v>
      </c>
    </row>
    <row r="72816" spans="7:7">
      <c r="G72816" s="162" t="s">
        <v>73061</v>
      </c>
    </row>
    <row r="72817" spans="7:7">
      <c r="G72817" s="162" t="s">
        <v>73062</v>
      </c>
    </row>
    <row r="72818" spans="7:7">
      <c r="G72818" s="162" t="s">
        <v>73063</v>
      </c>
    </row>
    <row r="72819" spans="7:7">
      <c r="G72819" s="162" t="s">
        <v>73064</v>
      </c>
    </row>
    <row r="72820" spans="7:7">
      <c r="G72820" s="162" t="s">
        <v>73065</v>
      </c>
    </row>
    <row r="72821" spans="7:7">
      <c r="G72821" s="162" t="s">
        <v>73066</v>
      </c>
    </row>
    <row r="72822" spans="7:7">
      <c r="G72822" s="162" t="s">
        <v>73067</v>
      </c>
    </row>
    <row r="72823" spans="7:7">
      <c r="G72823" s="162" t="s">
        <v>73068</v>
      </c>
    </row>
    <row r="72824" spans="7:7">
      <c r="G72824" s="162" t="s">
        <v>73069</v>
      </c>
    </row>
    <row r="72825" spans="7:7">
      <c r="G72825" s="162" t="s">
        <v>73070</v>
      </c>
    </row>
    <row r="72826" spans="7:7">
      <c r="G72826" s="162" t="s">
        <v>73071</v>
      </c>
    </row>
    <row r="72827" spans="7:7">
      <c r="G72827" s="162" t="s">
        <v>73072</v>
      </c>
    </row>
    <row r="72828" spans="7:7">
      <c r="G72828" s="162" t="s">
        <v>73073</v>
      </c>
    </row>
    <row r="72829" spans="7:7">
      <c r="G72829" s="162" t="s">
        <v>73074</v>
      </c>
    </row>
    <row r="72830" spans="7:7">
      <c r="G72830" s="162" t="s">
        <v>73075</v>
      </c>
    </row>
    <row r="72831" spans="7:7">
      <c r="G72831" s="162" t="s">
        <v>73076</v>
      </c>
    </row>
    <row r="72832" spans="7:7">
      <c r="G72832" s="162" t="s">
        <v>73077</v>
      </c>
    </row>
    <row r="72833" spans="7:7">
      <c r="G72833" s="162" t="s">
        <v>73078</v>
      </c>
    </row>
    <row r="72834" spans="7:7">
      <c r="G72834" s="162" t="s">
        <v>73079</v>
      </c>
    </row>
    <row r="72835" spans="7:7">
      <c r="G72835" s="162" t="s">
        <v>73080</v>
      </c>
    </row>
    <row r="72836" spans="7:7">
      <c r="G72836" s="162" t="s">
        <v>73081</v>
      </c>
    </row>
    <row r="72837" spans="7:7">
      <c r="G72837" s="162" t="s">
        <v>73082</v>
      </c>
    </row>
    <row r="72838" spans="7:7">
      <c r="G72838" s="162" t="s">
        <v>73083</v>
      </c>
    </row>
    <row r="72839" spans="7:7">
      <c r="G72839" s="162" t="s">
        <v>73084</v>
      </c>
    </row>
    <row r="72840" spans="7:7">
      <c r="G72840" s="162" t="s">
        <v>73085</v>
      </c>
    </row>
    <row r="72841" spans="7:7">
      <c r="G72841" s="162" t="s">
        <v>73086</v>
      </c>
    </row>
    <row r="72842" spans="7:7">
      <c r="G72842" s="162" t="s">
        <v>73087</v>
      </c>
    </row>
    <row r="72843" spans="7:7">
      <c r="G72843" s="162" t="s">
        <v>73088</v>
      </c>
    </row>
    <row r="72844" spans="7:7">
      <c r="G72844" s="162" t="s">
        <v>73089</v>
      </c>
    </row>
    <row r="72845" spans="7:7">
      <c r="G72845" s="162" t="s">
        <v>73090</v>
      </c>
    </row>
    <row r="72846" spans="7:7">
      <c r="G72846" s="162" t="s">
        <v>73091</v>
      </c>
    </row>
    <row r="72847" spans="7:7">
      <c r="G72847" s="162" t="s">
        <v>73092</v>
      </c>
    </row>
    <row r="72848" spans="7:7">
      <c r="G72848" s="162" t="s">
        <v>73093</v>
      </c>
    </row>
    <row r="72849" spans="7:7">
      <c r="G72849" s="162" t="s">
        <v>73094</v>
      </c>
    </row>
    <row r="72850" spans="7:7">
      <c r="G72850" s="162" t="s">
        <v>73095</v>
      </c>
    </row>
    <row r="72851" spans="7:7">
      <c r="G72851" s="162" t="s">
        <v>73096</v>
      </c>
    </row>
    <row r="72852" spans="7:7">
      <c r="G72852" s="162" t="s">
        <v>73097</v>
      </c>
    </row>
    <row r="72853" spans="7:7">
      <c r="G72853" s="162" t="s">
        <v>73098</v>
      </c>
    </row>
    <row r="72854" spans="7:7">
      <c r="G72854" s="162" t="s">
        <v>73099</v>
      </c>
    </row>
    <row r="72855" spans="7:7">
      <c r="G72855" s="162" t="s">
        <v>73100</v>
      </c>
    </row>
    <row r="72856" spans="7:7">
      <c r="G72856" s="162" t="s">
        <v>73101</v>
      </c>
    </row>
    <row r="72857" spans="7:7">
      <c r="G72857" s="162" t="s">
        <v>73102</v>
      </c>
    </row>
    <row r="72858" spans="7:7">
      <c r="G72858" s="162" t="s">
        <v>73103</v>
      </c>
    </row>
    <row r="72859" spans="7:7">
      <c r="G72859" s="162" t="s">
        <v>73104</v>
      </c>
    </row>
    <row r="72860" spans="7:7">
      <c r="G72860" s="162" t="s">
        <v>73105</v>
      </c>
    </row>
    <row r="72861" spans="7:7">
      <c r="G72861" s="162" t="s">
        <v>73106</v>
      </c>
    </row>
    <row r="72862" spans="7:7">
      <c r="G72862" s="162" t="s">
        <v>73107</v>
      </c>
    </row>
    <row r="72863" spans="7:7">
      <c r="G72863" s="162" t="s">
        <v>73108</v>
      </c>
    </row>
    <row r="72864" spans="7:7">
      <c r="G72864" s="162" t="s">
        <v>73109</v>
      </c>
    </row>
    <row r="72865" spans="7:7">
      <c r="G72865" s="162" t="s">
        <v>73110</v>
      </c>
    </row>
    <row r="72866" spans="7:7">
      <c r="G72866" s="162" t="s">
        <v>73111</v>
      </c>
    </row>
    <row r="72867" spans="7:7">
      <c r="G72867" s="162" t="s">
        <v>73112</v>
      </c>
    </row>
    <row r="72868" spans="7:7">
      <c r="G72868" s="162" t="s">
        <v>73113</v>
      </c>
    </row>
    <row r="72869" spans="7:7">
      <c r="G72869" s="162" t="s">
        <v>73114</v>
      </c>
    </row>
    <row r="72870" spans="7:7">
      <c r="G72870" s="162" t="s">
        <v>73115</v>
      </c>
    </row>
    <row r="72871" spans="7:7">
      <c r="G72871" s="162" t="s">
        <v>73116</v>
      </c>
    </row>
    <row r="72872" spans="7:7">
      <c r="G72872" s="162" t="s">
        <v>73117</v>
      </c>
    </row>
    <row r="72873" spans="7:7">
      <c r="G72873" s="162" t="s">
        <v>73118</v>
      </c>
    </row>
    <row r="72874" spans="7:7">
      <c r="G72874" s="162" t="s">
        <v>73119</v>
      </c>
    </row>
    <row r="72875" spans="7:7">
      <c r="G72875" s="162" t="s">
        <v>73120</v>
      </c>
    </row>
    <row r="72876" spans="7:7">
      <c r="G72876" s="162" t="s">
        <v>73121</v>
      </c>
    </row>
    <row r="72877" spans="7:7">
      <c r="G72877" s="162" t="s">
        <v>73122</v>
      </c>
    </row>
    <row r="72878" spans="7:7">
      <c r="G72878" s="162" t="s">
        <v>73123</v>
      </c>
    </row>
    <row r="72879" spans="7:7">
      <c r="G72879" s="162" t="s">
        <v>73124</v>
      </c>
    </row>
    <row r="72880" spans="7:7">
      <c r="G72880" s="162" t="s">
        <v>73125</v>
      </c>
    </row>
    <row r="72881" spans="7:7">
      <c r="G72881" s="162" t="s">
        <v>73126</v>
      </c>
    </row>
    <row r="72882" spans="7:7">
      <c r="G72882" s="162" t="s">
        <v>73127</v>
      </c>
    </row>
    <row r="72883" spans="7:7">
      <c r="G72883" s="162" t="s">
        <v>73128</v>
      </c>
    </row>
    <row r="72884" spans="7:7">
      <c r="G72884" s="162" t="s">
        <v>73129</v>
      </c>
    </row>
    <row r="72885" spans="7:7">
      <c r="G72885" s="162" t="s">
        <v>73130</v>
      </c>
    </row>
    <row r="72886" spans="7:7">
      <c r="G72886" s="162" t="s">
        <v>73131</v>
      </c>
    </row>
    <row r="72887" spans="7:7">
      <c r="G72887" s="162" t="s">
        <v>73132</v>
      </c>
    </row>
    <row r="72888" spans="7:7">
      <c r="G72888" s="162" t="s">
        <v>73133</v>
      </c>
    </row>
    <row r="72889" spans="7:7">
      <c r="G72889" s="162" t="s">
        <v>73134</v>
      </c>
    </row>
    <row r="72890" spans="7:7">
      <c r="G72890" s="162" t="s">
        <v>73135</v>
      </c>
    </row>
    <row r="72891" spans="7:7">
      <c r="G72891" s="162" t="s">
        <v>73136</v>
      </c>
    </row>
    <row r="72892" spans="7:7">
      <c r="G72892" s="162" t="s">
        <v>73137</v>
      </c>
    </row>
    <row r="72893" spans="7:7">
      <c r="G72893" s="162" t="s">
        <v>73138</v>
      </c>
    </row>
    <row r="72894" spans="7:7">
      <c r="G72894" s="162" t="s">
        <v>73139</v>
      </c>
    </row>
    <row r="72895" spans="7:7">
      <c r="G72895" s="162" t="s">
        <v>73140</v>
      </c>
    </row>
    <row r="72896" spans="7:7">
      <c r="G72896" s="162" t="s">
        <v>73141</v>
      </c>
    </row>
    <row r="72897" spans="7:7">
      <c r="G72897" s="162" t="s">
        <v>73142</v>
      </c>
    </row>
    <row r="72898" spans="7:7">
      <c r="G72898" s="162" t="s">
        <v>73143</v>
      </c>
    </row>
    <row r="72899" spans="7:7">
      <c r="G72899" s="162" t="s">
        <v>73144</v>
      </c>
    </row>
    <row r="72900" spans="7:7">
      <c r="G72900" s="162" t="s">
        <v>73145</v>
      </c>
    </row>
    <row r="72901" spans="7:7">
      <c r="G72901" s="162" t="s">
        <v>73146</v>
      </c>
    </row>
    <row r="72902" spans="7:7">
      <c r="G72902" s="162" t="s">
        <v>73147</v>
      </c>
    </row>
    <row r="72903" spans="7:7">
      <c r="G72903" s="162" t="s">
        <v>73148</v>
      </c>
    </row>
    <row r="72904" spans="7:7">
      <c r="G72904" s="162" t="s">
        <v>73149</v>
      </c>
    </row>
    <row r="72905" spans="7:7">
      <c r="G72905" s="162" t="s">
        <v>73150</v>
      </c>
    </row>
    <row r="72906" spans="7:7">
      <c r="G72906" s="162" t="s">
        <v>73151</v>
      </c>
    </row>
    <row r="72907" spans="7:7">
      <c r="G72907" s="162" t="s">
        <v>73152</v>
      </c>
    </row>
    <row r="72908" spans="7:7">
      <c r="G72908" s="162" t="s">
        <v>73153</v>
      </c>
    </row>
    <row r="72909" spans="7:7">
      <c r="G72909" s="162" t="s">
        <v>73154</v>
      </c>
    </row>
    <row r="72910" spans="7:7">
      <c r="G72910" s="162" t="s">
        <v>73155</v>
      </c>
    </row>
    <row r="72911" spans="7:7">
      <c r="G72911" s="162" t="s">
        <v>73156</v>
      </c>
    </row>
    <row r="72912" spans="7:7">
      <c r="G72912" s="162" t="s">
        <v>73157</v>
      </c>
    </row>
    <row r="72913" spans="7:7">
      <c r="G72913" s="162" t="s">
        <v>73158</v>
      </c>
    </row>
    <row r="72914" spans="7:7">
      <c r="G72914" s="162" t="s">
        <v>73159</v>
      </c>
    </row>
    <row r="72915" spans="7:7">
      <c r="G72915" s="162" t="s">
        <v>73160</v>
      </c>
    </row>
    <row r="72916" spans="7:7">
      <c r="G72916" s="162" t="s">
        <v>73161</v>
      </c>
    </row>
    <row r="72917" spans="7:7">
      <c r="G72917" s="162" t="s">
        <v>73162</v>
      </c>
    </row>
    <row r="72918" spans="7:7">
      <c r="G72918" s="162" t="s">
        <v>73163</v>
      </c>
    </row>
    <row r="72919" spans="7:7">
      <c r="G72919" s="162" t="s">
        <v>73164</v>
      </c>
    </row>
    <row r="72920" spans="7:7">
      <c r="G72920" s="162" t="s">
        <v>73165</v>
      </c>
    </row>
    <row r="72921" spans="7:7">
      <c r="G72921" s="162" t="s">
        <v>73166</v>
      </c>
    </row>
    <row r="72922" spans="7:7">
      <c r="G72922" s="162" t="s">
        <v>73167</v>
      </c>
    </row>
    <row r="72923" spans="7:7">
      <c r="G72923" s="162" t="s">
        <v>73168</v>
      </c>
    </row>
    <row r="72924" spans="7:7">
      <c r="G72924" s="162" t="s">
        <v>73169</v>
      </c>
    </row>
    <row r="72925" spans="7:7">
      <c r="G72925" s="162" t="s">
        <v>73170</v>
      </c>
    </row>
    <row r="72926" spans="7:7">
      <c r="G72926" s="162" t="s">
        <v>73171</v>
      </c>
    </row>
    <row r="72927" spans="7:7">
      <c r="G72927" s="162" t="s">
        <v>73172</v>
      </c>
    </row>
    <row r="72928" spans="7:7">
      <c r="G72928" s="162" t="s">
        <v>73173</v>
      </c>
    </row>
    <row r="72929" spans="7:7">
      <c r="G72929" s="162" t="s">
        <v>73174</v>
      </c>
    </row>
    <row r="72930" spans="7:7">
      <c r="G72930" s="162" t="s">
        <v>73175</v>
      </c>
    </row>
    <row r="72931" spans="7:7">
      <c r="G72931" s="162" t="s">
        <v>73176</v>
      </c>
    </row>
    <row r="72932" spans="7:7">
      <c r="G72932" s="162" t="s">
        <v>73177</v>
      </c>
    </row>
    <row r="72933" spans="7:7">
      <c r="G72933" s="162" t="s">
        <v>73178</v>
      </c>
    </row>
    <row r="72934" spans="7:7">
      <c r="G72934" s="162" t="s">
        <v>73179</v>
      </c>
    </row>
    <row r="72935" spans="7:7">
      <c r="G72935" s="162" t="s">
        <v>73180</v>
      </c>
    </row>
    <row r="72936" spans="7:7">
      <c r="G72936" s="162" t="s">
        <v>73181</v>
      </c>
    </row>
    <row r="72937" spans="7:7">
      <c r="G72937" s="162" t="s">
        <v>73182</v>
      </c>
    </row>
    <row r="72938" spans="7:7">
      <c r="G72938" s="162" t="s">
        <v>73183</v>
      </c>
    </row>
    <row r="72939" spans="7:7">
      <c r="G72939" s="162" t="s">
        <v>73184</v>
      </c>
    </row>
    <row r="72940" spans="7:7">
      <c r="G72940" s="162" t="s">
        <v>73185</v>
      </c>
    </row>
    <row r="72941" spans="7:7">
      <c r="G72941" s="162" t="s">
        <v>73186</v>
      </c>
    </row>
    <row r="72942" spans="7:7">
      <c r="G72942" s="162" t="s">
        <v>73187</v>
      </c>
    </row>
    <row r="72943" spans="7:7">
      <c r="G72943" s="162" t="s">
        <v>73188</v>
      </c>
    </row>
    <row r="72944" spans="7:7">
      <c r="G72944" s="162" t="s">
        <v>73189</v>
      </c>
    </row>
    <row r="72945" spans="7:7">
      <c r="G72945" s="162" t="s">
        <v>73190</v>
      </c>
    </row>
    <row r="72946" spans="7:7">
      <c r="G72946" s="162" t="s">
        <v>73191</v>
      </c>
    </row>
    <row r="72947" spans="7:7">
      <c r="G72947" s="162" t="s">
        <v>73192</v>
      </c>
    </row>
    <row r="72948" spans="7:7">
      <c r="G72948" s="162" t="s">
        <v>73193</v>
      </c>
    </row>
    <row r="72949" spans="7:7">
      <c r="G72949" s="162" t="s">
        <v>73194</v>
      </c>
    </row>
    <row r="72950" spans="7:7">
      <c r="G72950" s="162" t="s">
        <v>73195</v>
      </c>
    </row>
    <row r="72951" spans="7:7">
      <c r="G72951" s="162" t="s">
        <v>73196</v>
      </c>
    </row>
    <row r="72952" spans="7:7">
      <c r="G72952" s="162" t="s">
        <v>73197</v>
      </c>
    </row>
    <row r="72953" spans="7:7">
      <c r="G72953" s="162" t="s">
        <v>73198</v>
      </c>
    </row>
    <row r="72954" spans="7:7">
      <c r="G72954" s="162" t="s">
        <v>73199</v>
      </c>
    </row>
    <row r="72955" spans="7:7">
      <c r="G72955" s="162" t="s">
        <v>73200</v>
      </c>
    </row>
    <row r="72956" spans="7:7">
      <c r="G72956" s="162" t="s">
        <v>73201</v>
      </c>
    </row>
    <row r="72957" spans="7:7">
      <c r="G72957" s="162" t="s">
        <v>73202</v>
      </c>
    </row>
    <row r="72958" spans="7:7">
      <c r="G72958" s="162" t="s">
        <v>73203</v>
      </c>
    </row>
    <row r="72959" spans="7:7">
      <c r="G72959" s="162" t="s">
        <v>73204</v>
      </c>
    </row>
    <row r="72960" spans="7:7">
      <c r="G72960" s="162" t="s">
        <v>73205</v>
      </c>
    </row>
    <row r="72961" spans="7:7">
      <c r="G72961" s="162" t="s">
        <v>73206</v>
      </c>
    </row>
    <row r="72962" spans="7:7">
      <c r="G72962" s="162" t="s">
        <v>73207</v>
      </c>
    </row>
    <row r="72963" spans="7:7">
      <c r="G72963" s="162" t="s">
        <v>73208</v>
      </c>
    </row>
    <row r="72964" spans="7:7">
      <c r="G72964" s="162" t="s">
        <v>73209</v>
      </c>
    </row>
    <row r="72965" spans="7:7">
      <c r="G72965" s="162" t="s">
        <v>73210</v>
      </c>
    </row>
    <row r="72966" spans="7:7">
      <c r="G72966" s="162" t="s">
        <v>73211</v>
      </c>
    </row>
    <row r="72967" spans="7:7">
      <c r="G72967" s="162" t="s">
        <v>73212</v>
      </c>
    </row>
    <row r="72968" spans="7:7">
      <c r="G72968" s="162" t="s">
        <v>73213</v>
      </c>
    </row>
    <row r="72969" spans="7:7">
      <c r="G72969" s="162" t="s">
        <v>73214</v>
      </c>
    </row>
    <row r="72970" spans="7:7">
      <c r="G72970" s="162" t="s">
        <v>73215</v>
      </c>
    </row>
    <row r="72971" spans="7:7">
      <c r="G72971" s="162" t="s">
        <v>73216</v>
      </c>
    </row>
    <row r="72972" spans="7:7">
      <c r="G72972" s="162" t="s">
        <v>73217</v>
      </c>
    </row>
    <row r="72973" spans="7:7">
      <c r="G72973" s="162" t="s">
        <v>73218</v>
      </c>
    </row>
    <row r="72974" spans="7:7">
      <c r="G72974" s="162" t="s">
        <v>73219</v>
      </c>
    </row>
    <row r="72975" spans="7:7">
      <c r="G72975" s="162" t="s">
        <v>73220</v>
      </c>
    </row>
    <row r="72976" spans="7:7">
      <c r="G72976" s="162" t="s">
        <v>73221</v>
      </c>
    </row>
    <row r="72977" spans="7:7">
      <c r="G72977" s="162" t="s">
        <v>73222</v>
      </c>
    </row>
    <row r="72978" spans="7:7">
      <c r="G72978" s="162" t="s">
        <v>73223</v>
      </c>
    </row>
    <row r="72979" spans="7:7">
      <c r="G72979" s="162" t="s">
        <v>73224</v>
      </c>
    </row>
    <row r="72980" spans="7:7">
      <c r="G72980" s="162" t="s">
        <v>73225</v>
      </c>
    </row>
    <row r="72981" spans="7:7">
      <c r="G72981" s="162" t="s">
        <v>73226</v>
      </c>
    </row>
    <row r="72982" spans="7:7">
      <c r="G72982" s="162" t="s">
        <v>73227</v>
      </c>
    </row>
    <row r="72983" spans="7:7">
      <c r="G72983" s="162" t="s">
        <v>73228</v>
      </c>
    </row>
    <row r="72984" spans="7:7">
      <c r="G72984" s="162" t="s">
        <v>73229</v>
      </c>
    </row>
    <row r="72985" spans="7:7">
      <c r="G72985" s="162" t="s">
        <v>73230</v>
      </c>
    </row>
    <row r="72986" spans="7:7">
      <c r="G72986" s="162" t="s">
        <v>73231</v>
      </c>
    </row>
    <row r="72987" spans="7:7">
      <c r="G72987" s="162" t="s">
        <v>73232</v>
      </c>
    </row>
    <row r="72988" spans="7:7">
      <c r="G72988" s="162" t="s">
        <v>73233</v>
      </c>
    </row>
    <row r="72989" spans="7:7">
      <c r="G72989" s="162" t="s">
        <v>73234</v>
      </c>
    </row>
    <row r="72990" spans="7:7">
      <c r="G72990" s="162" t="s">
        <v>73235</v>
      </c>
    </row>
    <row r="72991" spans="7:7">
      <c r="G72991" s="162" t="s">
        <v>73236</v>
      </c>
    </row>
    <row r="72992" spans="7:7">
      <c r="G72992" s="162" t="s">
        <v>73237</v>
      </c>
    </row>
    <row r="72993" spans="7:7">
      <c r="G72993" s="162" t="s">
        <v>73238</v>
      </c>
    </row>
    <row r="72994" spans="7:7">
      <c r="G72994" s="162" t="s">
        <v>73239</v>
      </c>
    </row>
    <row r="72995" spans="7:7">
      <c r="G72995" s="162" t="s">
        <v>73240</v>
      </c>
    </row>
    <row r="72996" spans="7:7">
      <c r="G72996" s="162" t="s">
        <v>73241</v>
      </c>
    </row>
    <row r="72997" spans="7:7">
      <c r="G72997" s="162" t="s">
        <v>73242</v>
      </c>
    </row>
    <row r="72998" spans="7:7">
      <c r="G72998" s="162" t="s">
        <v>73243</v>
      </c>
    </row>
    <row r="72999" spans="7:7">
      <c r="G72999" s="162" t="s">
        <v>73244</v>
      </c>
    </row>
    <row r="73000" spans="7:7">
      <c r="G73000" s="162" t="s">
        <v>73245</v>
      </c>
    </row>
    <row r="73001" spans="7:7">
      <c r="G73001" s="162" t="s">
        <v>73246</v>
      </c>
    </row>
    <row r="73002" spans="7:7">
      <c r="G73002" s="162" t="s">
        <v>73247</v>
      </c>
    </row>
    <row r="73003" spans="7:7">
      <c r="G73003" s="162" t="s">
        <v>73248</v>
      </c>
    </row>
    <row r="73004" spans="7:7">
      <c r="G73004" s="162" t="s">
        <v>73249</v>
      </c>
    </row>
    <row r="73005" spans="7:7">
      <c r="G73005" s="162" t="s">
        <v>73250</v>
      </c>
    </row>
    <row r="73006" spans="7:7">
      <c r="G73006" s="162" t="s">
        <v>73251</v>
      </c>
    </row>
    <row r="73007" spans="7:7">
      <c r="G73007" s="162" t="s">
        <v>73252</v>
      </c>
    </row>
    <row r="73008" spans="7:7">
      <c r="G73008" s="162" t="s">
        <v>73253</v>
      </c>
    </row>
    <row r="73009" spans="7:7">
      <c r="G73009" s="162" t="s">
        <v>73254</v>
      </c>
    </row>
    <row r="73010" spans="7:7">
      <c r="G73010" s="162" t="s">
        <v>73255</v>
      </c>
    </row>
    <row r="73011" spans="7:7">
      <c r="G73011" s="162" t="s">
        <v>73256</v>
      </c>
    </row>
    <row r="73012" spans="7:7">
      <c r="G73012" s="162" t="s">
        <v>73257</v>
      </c>
    </row>
    <row r="73013" spans="7:7">
      <c r="G73013" s="162" t="s">
        <v>73258</v>
      </c>
    </row>
    <row r="73014" spans="7:7">
      <c r="G73014" s="162" t="s">
        <v>73259</v>
      </c>
    </row>
    <row r="73015" spans="7:7">
      <c r="G73015" s="162" t="s">
        <v>73260</v>
      </c>
    </row>
    <row r="73016" spans="7:7">
      <c r="G73016" s="162" t="s">
        <v>73261</v>
      </c>
    </row>
    <row r="73017" spans="7:7">
      <c r="G73017" s="162" t="s">
        <v>73262</v>
      </c>
    </row>
    <row r="73018" spans="7:7">
      <c r="G73018" s="162" t="s">
        <v>73263</v>
      </c>
    </row>
    <row r="73019" spans="7:7">
      <c r="G73019" s="162" t="s">
        <v>73264</v>
      </c>
    </row>
    <row r="73020" spans="7:7">
      <c r="G73020" s="162" t="s">
        <v>73265</v>
      </c>
    </row>
    <row r="73021" spans="7:7">
      <c r="G73021" s="162" t="s">
        <v>73266</v>
      </c>
    </row>
    <row r="73022" spans="7:7">
      <c r="G73022" s="162" t="s">
        <v>73267</v>
      </c>
    </row>
    <row r="73023" spans="7:7">
      <c r="G73023" s="162" t="s">
        <v>73268</v>
      </c>
    </row>
    <row r="73024" spans="7:7">
      <c r="G73024" s="162" t="s">
        <v>73269</v>
      </c>
    </row>
    <row r="73025" spans="7:7">
      <c r="G73025" s="162" t="s">
        <v>73270</v>
      </c>
    </row>
    <row r="73026" spans="7:7">
      <c r="G73026" s="162" t="s">
        <v>73271</v>
      </c>
    </row>
    <row r="73027" spans="7:7">
      <c r="G73027" s="162" t="s">
        <v>73272</v>
      </c>
    </row>
    <row r="73028" spans="7:7">
      <c r="G73028" s="162" t="s">
        <v>73273</v>
      </c>
    </row>
    <row r="73029" spans="7:7">
      <c r="G73029" s="162" t="s">
        <v>73274</v>
      </c>
    </row>
    <row r="73030" spans="7:7">
      <c r="G73030" s="162" t="s">
        <v>73275</v>
      </c>
    </row>
    <row r="73031" spans="7:7">
      <c r="G73031" s="162" t="s">
        <v>73276</v>
      </c>
    </row>
    <row r="73032" spans="7:7">
      <c r="G73032" s="162" t="s">
        <v>73277</v>
      </c>
    </row>
    <row r="73033" spans="7:7">
      <c r="G73033" s="162" t="s">
        <v>73278</v>
      </c>
    </row>
    <row r="73034" spans="7:7">
      <c r="G73034" s="162" t="s">
        <v>73279</v>
      </c>
    </row>
    <row r="73035" spans="7:7">
      <c r="G73035" s="162" t="s">
        <v>73280</v>
      </c>
    </row>
    <row r="73036" spans="7:7">
      <c r="G73036" s="162" t="s">
        <v>73281</v>
      </c>
    </row>
    <row r="73037" spans="7:7">
      <c r="G73037" s="162" t="s">
        <v>73282</v>
      </c>
    </row>
    <row r="73038" spans="7:7">
      <c r="G73038" s="162" t="s">
        <v>73283</v>
      </c>
    </row>
    <row r="73039" spans="7:7">
      <c r="G73039" s="162" t="s">
        <v>73284</v>
      </c>
    </row>
    <row r="73040" spans="7:7">
      <c r="G73040" s="162" t="s">
        <v>73285</v>
      </c>
    </row>
    <row r="73041" spans="7:7">
      <c r="G73041" s="162" t="s">
        <v>73286</v>
      </c>
    </row>
    <row r="73042" spans="7:7">
      <c r="G73042" s="162" t="s">
        <v>73287</v>
      </c>
    </row>
    <row r="73043" spans="7:7">
      <c r="G73043" s="162" t="s">
        <v>73288</v>
      </c>
    </row>
    <row r="73044" spans="7:7">
      <c r="G73044" s="162" t="s">
        <v>73289</v>
      </c>
    </row>
    <row r="73045" spans="7:7">
      <c r="G73045" s="162" t="s">
        <v>73290</v>
      </c>
    </row>
    <row r="73046" spans="7:7">
      <c r="G73046" s="162" t="s">
        <v>73291</v>
      </c>
    </row>
    <row r="73047" spans="7:7">
      <c r="G73047" s="162" t="s">
        <v>73292</v>
      </c>
    </row>
    <row r="73048" spans="7:7">
      <c r="G73048" s="162" t="s">
        <v>73293</v>
      </c>
    </row>
    <row r="73049" spans="7:7">
      <c r="G73049" s="162" t="s">
        <v>73294</v>
      </c>
    </row>
    <row r="73050" spans="7:7">
      <c r="G73050" s="162" t="s">
        <v>73295</v>
      </c>
    </row>
    <row r="73051" spans="7:7">
      <c r="G73051" s="162" t="s">
        <v>73296</v>
      </c>
    </row>
    <row r="73052" spans="7:7">
      <c r="G73052" s="162" t="s">
        <v>73297</v>
      </c>
    </row>
    <row r="73053" spans="7:7">
      <c r="G73053" s="162" t="s">
        <v>73298</v>
      </c>
    </row>
    <row r="73054" spans="7:7">
      <c r="G73054" s="162" t="s">
        <v>73299</v>
      </c>
    </row>
    <row r="73055" spans="7:7">
      <c r="G73055" s="162" t="s">
        <v>73300</v>
      </c>
    </row>
    <row r="73056" spans="7:7">
      <c r="G73056" s="162" t="s">
        <v>73301</v>
      </c>
    </row>
    <row r="73057" spans="7:7">
      <c r="G73057" s="162" t="s">
        <v>73302</v>
      </c>
    </row>
    <row r="73058" spans="7:7">
      <c r="G73058" s="162" t="s">
        <v>73303</v>
      </c>
    </row>
    <row r="73059" spans="7:7">
      <c r="G73059" s="162" t="s">
        <v>73304</v>
      </c>
    </row>
    <row r="73060" spans="7:7">
      <c r="G73060" s="162" t="s">
        <v>73305</v>
      </c>
    </row>
    <row r="73061" spans="7:7">
      <c r="G73061" s="162" t="s">
        <v>73306</v>
      </c>
    </row>
    <row r="73062" spans="7:7">
      <c r="G73062" s="162" t="s">
        <v>73307</v>
      </c>
    </row>
    <row r="73063" spans="7:7">
      <c r="G73063" s="162" t="s">
        <v>73308</v>
      </c>
    </row>
    <row r="73064" spans="7:7">
      <c r="G73064" s="162" t="s">
        <v>73309</v>
      </c>
    </row>
    <row r="73065" spans="7:7">
      <c r="G73065" s="162" t="s">
        <v>73310</v>
      </c>
    </row>
    <row r="73066" spans="7:7">
      <c r="G73066" s="162" t="s">
        <v>73311</v>
      </c>
    </row>
    <row r="73067" spans="7:7">
      <c r="G73067" s="162" t="s">
        <v>73312</v>
      </c>
    </row>
    <row r="73068" spans="7:7">
      <c r="G73068" s="162" t="s">
        <v>73313</v>
      </c>
    </row>
    <row r="73069" spans="7:7">
      <c r="G73069" s="162" t="s">
        <v>73314</v>
      </c>
    </row>
    <row r="73070" spans="7:7">
      <c r="G73070" s="162" t="s">
        <v>73315</v>
      </c>
    </row>
    <row r="73071" spans="7:7">
      <c r="G73071" s="162" t="s">
        <v>73316</v>
      </c>
    </row>
    <row r="73072" spans="7:7">
      <c r="G73072" s="162" t="s">
        <v>73317</v>
      </c>
    </row>
    <row r="73073" spans="7:7">
      <c r="G73073" s="162" t="s">
        <v>73318</v>
      </c>
    </row>
    <row r="73074" spans="7:7">
      <c r="G73074" s="162" t="s">
        <v>73319</v>
      </c>
    </row>
    <row r="73075" spans="7:7">
      <c r="G73075" s="162" t="s">
        <v>73320</v>
      </c>
    </row>
    <row r="73076" spans="7:7">
      <c r="G73076" s="162" t="s">
        <v>73321</v>
      </c>
    </row>
    <row r="73077" spans="7:7">
      <c r="G73077" s="162" t="s">
        <v>73322</v>
      </c>
    </row>
    <row r="73078" spans="7:7">
      <c r="G73078" s="162" t="s">
        <v>73323</v>
      </c>
    </row>
    <row r="73079" spans="7:7">
      <c r="G73079" s="162" t="s">
        <v>73324</v>
      </c>
    </row>
    <row r="73080" spans="7:7">
      <c r="G73080" s="162" t="s">
        <v>73325</v>
      </c>
    </row>
    <row r="73081" spans="7:7">
      <c r="G73081" s="162" t="s">
        <v>73326</v>
      </c>
    </row>
    <row r="73082" spans="7:7">
      <c r="G73082" s="162" t="s">
        <v>73327</v>
      </c>
    </row>
    <row r="73083" spans="7:7">
      <c r="G73083" s="162" t="s">
        <v>73328</v>
      </c>
    </row>
    <row r="73084" spans="7:7">
      <c r="G73084" s="162" t="s">
        <v>73329</v>
      </c>
    </row>
    <row r="73085" spans="7:7">
      <c r="G73085" s="162" t="s">
        <v>73330</v>
      </c>
    </row>
    <row r="73086" spans="7:7">
      <c r="G73086" s="162" t="s">
        <v>73331</v>
      </c>
    </row>
    <row r="73087" spans="7:7">
      <c r="G73087" s="162" t="s">
        <v>73332</v>
      </c>
    </row>
    <row r="73088" spans="7:7">
      <c r="G73088" s="162" t="s">
        <v>73333</v>
      </c>
    </row>
    <row r="73089" spans="7:7">
      <c r="G73089" s="162" t="s">
        <v>73334</v>
      </c>
    </row>
    <row r="73090" spans="7:7">
      <c r="G73090" s="162" t="s">
        <v>73335</v>
      </c>
    </row>
    <row r="73091" spans="7:7">
      <c r="G73091" s="162" t="s">
        <v>73336</v>
      </c>
    </row>
    <row r="73092" spans="7:7">
      <c r="G73092" s="162" t="s">
        <v>73337</v>
      </c>
    </row>
    <row r="73093" spans="7:7">
      <c r="G73093" s="162" t="s">
        <v>73338</v>
      </c>
    </row>
    <row r="73094" spans="7:7">
      <c r="G73094" s="162" t="s">
        <v>73339</v>
      </c>
    </row>
    <row r="73095" spans="7:7">
      <c r="G73095" s="162" t="s">
        <v>73340</v>
      </c>
    </row>
    <row r="73096" spans="7:7">
      <c r="G73096" s="162" t="s">
        <v>73341</v>
      </c>
    </row>
    <row r="73097" spans="7:7">
      <c r="G73097" s="162" t="s">
        <v>73342</v>
      </c>
    </row>
    <row r="73098" spans="7:7">
      <c r="G73098" s="162" t="s">
        <v>73343</v>
      </c>
    </row>
    <row r="73099" spans="7:7">
      <c r="G73099" s="162" t="s">
        <v>73344</v>
      </c>
    </row>
    <row r="73100" spans="7:7">
      <c r="G73100" s="162" t="s">
        <v>73345</v>
      </c>
    </row>
    <row r="73101" spans="7:7">
      <c r="G73101" s="162" t="s">
        <v>73346</v>
      </c>
    </row>
    <row r="73102" spans="7:7">
      <c r="G73102" s="162" t="s">
        <v>73347</v>
      </c>
    </row>
    <row r="73103" spans="7:7">
      <c r="G73103" s="162" t="s">
        <v>73348</v>
      </c>
    </row>
    <row r="73104" spans="7:7">
      <c r="G73104" s="162" t="s">
        <v>73349</v>
      </c>
    </row>
    <row r="73105" spans="7:7">
      <c r="G73105" s="162" t="s">
        <v>73350</v>
      </c>
    </row>
    <row r="73106" spans="7:7">
      <c r="G73106" s="162" t="s">
        <v>73351</v>
      </c>
    </row>
    <row r="73107" spans="7:7">
      <c r="G73107" s="162" t="s">
        <v>73352</v>
      </c>
    </row>
    <row r="73108" spans="7:7">
      <c r="G73108" s="162" t="s">
        <v>73353</v>
      </c>
    </row>
    <row r="73109" spans="7:7">
      <c r="G73109" s="162" t="s">
        <v>73354</v>
      </c>
    </row>
    <row r="73110" spans="7:7">
      <c r="G73110" s="162" t="s">
        <v>73355</v>
      </c>
    </row>
    <row r="73111" spans="7:7">
      <c r="G73111" s="162" t="s">
        <v>73356</v>
      </c>
    </row>
    <row r="73112" spans="7:7">
      <c r="G73112" s="162" t="s">
        <v>73357</v>
      </c>
    </row>
    <row r="73113" spans="7:7">
      <c r="G73113" s="162" t="s">
        <v>73358</v>
      </c>
    </row>
    <row r="73114" spans="7:7">
      <c r="G73114" s="162" t="s">
        <v>73359</v>
      </c>
    </row>
    <row r="73115" spans="7:7">
      <c r="G73115" s="162" t="s">
        <v>73360</v>
      </c>
    </row>
    <row r="73116" spans="7:7">
      <c r="G73116" s="162" t="s">
        <v>73361</v>
      </c>
    </row>
    <row r="73117" spans="7:7">
      <c r="G73117" s="162" t="s">
        <v>73362</v>
      </c>
    </row>
    <row r="73118" spans="7:7">
      <c r="G73118" s="162" t="s">
        <v>73363</v>
      </c>
    </row>
    <row r="73119" spans="7:7">
      <c r="G73119" s="162" t="s">
        <v>73364</v>
      </c>
    </row>
    <row r="73120" spans="7:7">
      <c r="G73120" s="162" t="s">
        <v>73365</v>
      </c>
    </row>
    <row r="73121" spans="7:7">
      <c r="G73121" s="162" t="s">
        <v>73366</v>
      </c>
    </row>
    <row r="73122" spans="7:7">
      <c r="G73122" s="162" t="s">
        <v>73367</v>
      </c>
    </row>
    <row r="73123" spans="7:7">
      <c r="G73123" s="162" t="s">
        <v>73368</v>
      </c>
    </row>
    <row r="73124" spans="7:7">
      <c r="G73124" s="162" t="s">
        <v>73369</v>
      </c>
    </row>
    <row r="73125" spans="7:7">
      <c r="G73125" s="162" t="s">
        <v>73370</v>
      </c>
    </row>
    <row r="73126" spans="7:7">
      <c r="G73126" s="162" t="s">
        <v>73371</v>
      </c>
    </row>
    <row r="73127" spans="7:7">
      <c r="G73127" s="162" t="s">
        <v>73372</v>
      </c>
    </row>
    <row r="73128" spans="7:7">
      <c r="G73128" s="162" t="s">
        <v>73373</v>
      </c>
    </row>
    <row r="73129" spans="7:7">
      <c r="G73129" s="162" t="s">
        <v>73374</v>
      </c>
    </row>
    <row r="73130" spans="7:7">
      <c r="G73130" s="162" t="s">
        <v>73375</v>
      </c>
    </row>
    <row r="73131" spans="7:7">
      <c r="G73131" s="162" t="s">
        <v>73376</v>
      </c>
    </row>
    <row r="73132" spans="7:7">
      <c r="G73132" s="162" t="s">
        <v>73377</v>
      </c>
    </row>
    <row r="73133" spans="7:7">
      <c r="G73133" s="162" t="s">
        <v>73378</v>
      </c>
    </row>
    <row r="73134" spans="7:7">
      <c r="G73134" s="162" t="s">
        <v>73379</v>
      </c>
    </row>
    <row r="73135" spans="7:7">
      <c r="G73135" s="162" t="s">
        <v>73380</v>
      </c>
    </row>
    <row r="73136" spans="7:7">
      <c r="G73136" s="162" t="s">
        <v>73381</v>
      </c>
    </row>
    <row r="73137" spans="7:7">
      <c r="G73137" s="162" t="s">
        <v>73382</v>
      </c>
    </row>
    <row r="73138" spans="7:7">
      <c r="G73138" s="162" t="s">
        <v>73383</v>
      </c>
    </row>
    <row r="73139" spans="7:7">
      <c r="G73139" s="162" t="s">
        <v>73384</v>
      </c>
    </row>
    <row r="73140" spans="7:7">
      <c r="G73140" s="162" t="s">
        <v>73385</v>
      </c>
    </row>
    <row r="73141" spans="7:7">
      <c r="G73141" s="162" t="s">
        <v>73386</v>
      </c>
    </row>
    <row r="73142" spans="7:7">
      <c r="G73142" s="162" t="s">
        <v>73387</v>
      </c>
    </row>
    <row r="73143" spans="7:7">
      <c r="G73143" s="162" t="s">
        <v>73388</v>
      </c>
    </row>
    <row r="73144" spans="7:7">
      <c r="G73144" s="162" t="s">
        <v>73389</v>
      </c>
    </row>
    <row r="73145" spans="7:7">
      <c r="G73145" s="162" t="s">
        <v>73390</v>
      </c>
    </row>
    <row r="73146" spans="7:7">
      <c r="G73146" s="162" t="s">
        <v>73391</v>
      </c>
    </row>
    <row r="73147" spans="7:7">
      <c r="G73147" s="162" t="s">
        <v>73392</v>
      </c>
    </row>
    <row r="73148" spans="7:7">
      <c r="G73148" s="162" t="s">
        <v>73393</v>
      </c>
    </row>
    <row r="73149" spans="7:7">
      <c r="G73149" s="162" t="s">
        <v>73394</v>
      </c>
    </row>
    <row r="73150" spans="7:7">
      <c r="G73150" s="162" t="s">
        <v>73395</v>
      </c>
    </row>
    <row r="73151" spans="7:7">
      <c r="G73151" s="162" t="s">
        <v>73396</v>
      </c>
    </row>
    <row r="73152" spans="7:7">
      <c r="G73152" s="162" t="s">
        <v>73397</v>
      </c>
    </row>
    <row r="73153" spans="7:7">
      <c r="G73153" s="162" t="s">
        <v>73398</v>
      </c>
    </row>
    <row r="73154" spans="7:7">
      <c r="G73154" s="162" t="s">
        <v>73399</v>
      </c>
    </row>
    <row r="73155" spans="7:7">
      <c r="G73155" s="162" t="s">
        <v>73400</v>
      </c>
    </row>
    <row r="73156" spans="7:7">
      <c r="G73156" s="162" t="s">
        <v>73401</v>
      </c>
    </row>
    <row r="73157" spans="7:7">
      <c r="G73157" s="162" t="s">
        <v>73402</v>
      </c>
    </row>
    <row r="73158" spans="7:7">
      <c r="G73158" s="162" t="s">
        <v>73403</v>
      </c>
    </row>
    <row r="73159" spans="7:7">
      <c r="G73159" s="162" t="s">
        <v>73404</v>
      </c>
    </row>
    <row r="73160" spans="7:7">
      <c r="G73160" s="162" t="s">
        <v>73405</v>
      </c>
    </row>
    <row r="73161" spans="7:7">
      <c r="G73161" s="162" t="s">
        <v>73406</v>
      </c>
    </row>
    <row r="73162" spans="7:7">
      <c r="G73162" s="162" t="s">
        <v>73407</v>
      </c>
    </row>
    <row r="73163" spans="7:7">
      <c r="G73163" s="162" t="s">
        <v>73408</v>
      </c>
    </row>
    <row r="73164" spans="7:7">
      <c r="G73164" s="162" t="s">
        <v>73409</v>
      </c>
    </row>
    <row r="73165" spans="7:7">
      <c r="G73165" s="162" t="s">
        <v>73410</v>
      </c>
    </row>
    <row r="73166" spans="7:7">
      <c r="G73166" s="162" t="s">
        <v>73411</v>
      </c>
    </row>
    <row r="73167" spans="7:7">
      <c r="G73167" s="162" t="s">
        <v>73412</v>
      </c>
    </row>
    <row r="73168" spans="7:7">
      <c r="G73168" s="162" t="s">
        <v>73413</v>
      </c>
    </row>
    <row r="73169" spans="7:7">
      <c r="G73169" s="162" t="s">
        <v>73414</v>
      </c>
    </row>
    <row r="73170" spans="7:7">
      <c r="G73170" s="162" t="s">
        <v>73415</v>
      </c>
    </row>
    <row r="73171" spans="7:7">
      <c r="G73171" s="162" t="s">
        <v>73416</v>
      </c>
    </row>
    <row r="73172" spans="7:7">
      <c r="G73172" s="162" t="s">
        <v>73417</v>
      </c>
    </row>
    <row r="73173" spans="7:7">
      <c r="G73173" s="162" t="s">
        <v>73418</v>
      </c>
    </row>
    <row r="73174" spans="7:7">
      <c r="G73174" s="162" t="s">
        <v>73419</v>
      </c>
    </row>
    <row r="73175" spans="7:7">
      <c r="G73175" s="162" t="s">
        <v>73420</v>
      </c>
    </row>
    <row r="73176" spans="7:7">
      <c r="G73176" s="162" t="s">
        <v>73421</v>
      </c>
    </row>
    <row r="73177" spans="7:7">
      <c r="G73177" s="162" t="s">
        <v>73422</v>
      </c>
    </row>
    <row r="73178" spans="7:7">
      <c r="G73178" s="162" t="s">
        <v>73423</v>
      </c>
    </row>
    <row r="73179" spans="7:7">
      <c r="G73179" s="162" t="s">
        <v>73424</v>
      </c>
    </row>
    <row r="73180" spans="7:7">
      <c r="G73180" s="162" t="s">
        <v>73425</v>
      </c>
    </row>
    <row r="73181" spans="7:7">
      <c r="G73181" s="162" t="s">
        <v>73426</v>
      </c>
    </row>
    <row r="73182" spans="7:7">
      <c r="G73182" s="162" t="s">
        <v>73427</v>
      </c>
    </row>
    <row r="73183" spans="7:7">
      <c r="G73183" s="162" t="s">
        <v>73428</v>
      </c>
    </row>
    <row r="73184" spans="7:7">
      <c r="G73184" s="162" t="s">
        <v>73429</v>
      </c>
    </row>
    <row r="73185" spans="7:7">
      <c r="G73185" s="162" t="s">
        <v>73430</v>
      </c>
    </row>
    <row r="73186" spans="7:7">
      <c r="G73186" s="162" t="s">
        <v>73431</v>
      </c>
    </row>
    <row r="73187" spans="7:7">
      <c r="G73187" s="162" t="s">
        <v>73432</v>
      </c>
    </row>
    <row r="73188" spans="7:7">
      <c r="G73188" s="162" t="s">
        <v>73433</v>
      </c>
    </row>
    <row r="73189" spans="7:7">
      <c r="G73189" s="162" t="s">
        <v>73434</v>
      </c>
    </row>
    <row r="73190" spans="7:7">
      <c r="G73190" s="162" t="s">
        <v>73435</v>
      </c>
    </row>
    <row r="73191" spans="7:7">
      <c r="G73191" s="162" t="s">
        <v>73436</v>
      </c>
    </row>
    <row r="73192" spans="7:7">
      <c r="G73192" s="162" t="s">
        <v>73437</v>
      </c>
    </row>
    <row r="73193" spans="7:7">
      <c r="G73193" s="162" t="s">
        <v>73438</v>
      </c>
    </row>
    <row r="73194" spans="7:7">
      <c r="G73194" s="162" t="s">
        <v>73439</v>
      </c>
    </row>
    <row r="73195" spans="7:7">
      <c r="G73195" s="162" t="s">
        <v>73440</v>
      </c>
    </row>
    <row r="73196" spans="7:7">
      <c r="G73196" s="162" t="s">
        <v>73441</v>
      </c>
    </row>
    <row r="73197" spans="7:7">
      <c r="G73197" s="162" t="s">
        <v>73442</v>
      </c>
    </row>
    <row r="73198" spans="7:7">
      <c r="G73198" s="162" t="s">
        <v>73443</v>
      </c>
    </row>
    <row r="73199" spans="7:7">
      <c r="G73199" s="162" t="s">
        <v>73444</v>
      </c>
    </row>
    <row r="73200" spans="7:7">
      <c r="G73200" s="162" t="s">
        <v>73445</v>
      </c>
    </row>
    <row r="73201" spans="7:7">
      <c r="G73201" s="162" t="s">
        <v>73446</v>
      </c>
    </row>
    <row r="73202" spans="7:7">
      <c r="G73202" s="162" t="s">
        <v>73447</v>
      </c>
    </row>
    <row r="73203" spans="7:7">
      <c r="G73203" s="162" t="s">
        <v>73448</v>
      </c>
    </row>
    <row r="73204" spans="7:7">
      <c r="G73204" s="162" t="s">
        <v>73449</v>
      </c>
    </row>
    <row r="73205" spans="7:7">
      <c r="G73205" s="162" t="s">
        <v>73450</v>
      </c>
    </row>
    <row r="73206" spans="7:7">
      <c r="G73206" s="162" t="s">
        <v>73451</v>
      </c>
    </row>
    <row r="73207" spans="7:7">
      <c r="G73207" s="162" t="s">
        <v>73452</v>
      </c>
    </row>
    <row r="73208" spans="7:7">
      <c r="G73208" s="162" t="s">
        <v>73453</v>
      </c>
    </row>
    <row r="73209" spans="7:7">
      <c r="G73209" s="162" t="s">
        <v>73454</v>
      </c>
    </row>
    <row r="73210" spans="7:7">
      <c r="G73210" s="162" t="s">
        <v>73455</v>
      </c>
    </row>
    <row r="73211" spans="7:7">
      <c r="G73211" s="162" t="s">
        <v>73456</v>
      </c>
    </row>
    <row r="73212" spans="7:7">
      <c r="G73212" s="162" t="s">
        <v>73457</v>
      </c>
    </row>
    <row r="73213" spans="7:7">
      <c r="G73213" s="162" t="s">
        <v>73458</v>
      </c>
    </row>
    <row r="73214" spans="7:7">
      <c r="G73214" s="162" t="s">
        <v>73459</v>
      </c>
    </row>
    <row r="73215" spans="7:7">
      <c r="G73215" s="162" t="s">
        <v>73460</v>
      </c>
    </row>
    <row r="73216" spans="7:7">
      <c r="G73216" s="162" t="s">
        <v>73461</v>
      </c>
    </row>
    <row r="73217" spans="7:7">
      <c r="G73217" s="162" t="s">
        <v>73462</v>
      </c>
    </row>
    <row r="73218" spans="7:7">
      <c r="G73218" s="162" t="s">
        <v>73463</v>
      </c>
    </row>
    <row r="73219" spans="7:7">
      <c r="G73219" s="162" t="s">
        <v>73464</v>
      </c>
    </row>
    <row r="73220" spans="7:7">
      <c r="G73220" s="162" t="s">
        <v>73465</v>
      </c>
    </row>
    <row r="73221" spans="7:7">
      <c r="G73221" s="162" t="s">
        <v>73466</v>
      </c>
    </row>
    <row r="73222" spans="7:7">
      <c r="G73222" s="162" t="s">
        <v>73467</v>
      </c>
    </row>
    <row r="73223" spans="7:7">
      <c r="G73223" s="162" t="s">
        <v>73468</v>
      </c>
    </row>
    <row r="73224" spans="7:7">
      <c r="G73224" s="162" t="s">
        <v>73469</v>
      </c>
    </row>
    <row r="73225" spans="7:7">
      <c r="G73225" s="162" t="s">
        <v>73470</v>
      </c>
    </row>
    <row r="73226" spans="7:7">
      <c r="G73226" s="162" t="s">
        <v>73471</v>
      </c>
    </row>
    <row r="73227" spans="7:7">
      <c r="G73227" s="162" t="s">
        <v>73472</v>
      </c>
    </row>
    <row r="73228" spans="7:7">
      <c r="G73228" s="162" t="s">
        <v>73473</v>
      </c>
    </row>
    <row r="73229" spans="7:7">
      <c r="G73229" s="162" t="s">
        <v>73474</v>
      </c>
    </row>
    <row r="73230" spans="7:7">
      <c r="G73230" s="162" t="s">
        <v>73475</v>
      </c>
    </row>
    <row r="73231" spans="7:7">
      <c r="G73231" s="162" t="s">
        <v>73476</v>
      </c>
    </row>
    <row r="73232" spans="7:7">
      <c r="G73232" s="162" t="s">
        <v>73477</v>
      </c>
    </row>
    <row r="73233" spans="7:7">
      <c r="G73233" s="162" t="s">
        <v>73478</v>
      </c>
    </row>
    <row r="73234" spans="7:7">
      <c r="G73234" s="162" t="s">
        <v>73479</v>
      </c>
    </row>
    <row r="73235" spans="7:7">
      <c r="G73235" s="162" t="s">
        <v>73480</v>
      </c>
    </row>
    <row r="73236" spans="7:7">
      <c r="G73236" s="162" t="s">
        <v>73481</v>
      </c>
    </row>
    <row r="73237" spans="7:7">
      <c r="G73237" s="162" t="s">
        <v>73482</v>
      </c>
    </row>
    <row r="73238" spans="7:7">
      <c r="G73238" s="162" t="s">
        <v>73483</v>
      </c>
    </row>
    <row r="73239" spans="7:7">
      <c r="G73239" s="162" t="s">
        <v>73484</v>
      </c>
    </row>
    <row r="73240" spans="7:7">
      <c r="G73240" s="162" t="s">
        <v>73485</v>
      </c>
    </row>
    <row r="73241" spans="7:7">
      <c r="G73241" s="162" t="s">
        <v>73486</v>
      </c>
    </row>
    <row r="73242" spans="7:7">
      <c r="G73242" s="162" t="s">
        <v>73487</v>
      </c>
    </row>
    <row r="73243" spans="7:7">
      <c r="G73243" s="162" t="s">
        <v>73488</v>
      </c>
    </row>
    <row r="73244" spans="7:7">
      <c r="G73244" s="162" t="s">
        <v>73489</v>
      </c>
    </row>
    <row r="73245" spans="7:7">
      <c r="G73245" s="162" t="s">
        <v>73490</v>
      </c>
    </row>
    <row r="73246" spans="7:7">
      <c r="G73246" s="162" t="s">
        <v>73491</v>
      </c>
    </row>
    <row r="73247" spans="7:7">
      <c r="G73247" s="162" t="s">
        <v>73492</v>
      </c>
    </row>
    <row r="73248" spans="7:7">
      <c r="G73248" s="162" t="s">
        <v>73493</v>
      </c>
    </row>
    <row r="73249" spans="7:7">
      <c r="G73249" s="162" t="s">
        <v>73494</v>
      </c>
    </row>
    <row r="73250" spans="7:7">
      <c r="G73250" s="162" t="s">
        <v>73495</v>
      </c>
    </row>
    <row r="73251" spans="7:7">
      <c r="G73251" s="162" t="s">
        <v>73496</v>
      </c>
    </row>
    <row r="73252" spans="7:7">
      <c r="G73252" s="162" t="s">
        <v>73497</v>
      </c>
    </row>
    <row r="73253" spans="7:7">
      <c r="G73253" s="162" t="s">
        <v>73498</v>
      </c>
    </row>
    <row r="73254" spans="7:7">
      <c r="G73254" s="162" t="s">
        <v>73499</v>
      </c>
    </row>
    <row r="73255" spans="7:7">
      <c r="G73255" s="162" t="s">
        <v>73500</v>
      </c>
    </row>
    <row r="73256" spans="7:7">
      <c r="G73256" s="162" t="s">
        <v>73501</v>
      </c>
    </row>
    <row r="73257" spans="7:7">
      <c r="G73257" s="162" t="s">
        <v>73502</v>
      </c>
    </row>
    <row r="73258" spans="7:7">
      <c r="G73258" s="162" t="s">
        <v>73503</v>
      </c>
    </row>
    <row r="73259" spans="7:7">
      <c r="G73259" s="162" t="s">
        <v>73504</v>
      </c>
    </row>
    <row r="73260" spans="7:7">
      <c r="G73260" s="162" t="s">
        <v>73505</v>
      </c>
    </row>
    <row r="73261" spans="7:7">
      <c r="G73261" s="162" t="s">
        <v>73506</v>
      </c>
    </row>
    <row r="73262" spans="7:7">
      <c r="G73262" s="162" t="s">
        <v>73507</v>
      </c>
    </row>
    <row r="73263" spans="7:7">
      <c r="G73263" s="162" t="s">
        <v>73508</v>
      </c>
    </row>
    <row r="73264" spans="7:7">
      <c r="G73264" s="162" t="s">
        <v>73509</v>
      </c>
    </row>
    <row r="73265" spans="7:7">
      <c r="G73265" s="162" t="s">
        <v>73510</v>
      </c>
    </row>
    <row r="73266" spans="7:7">
      <c r="G73266" s="162" t="s">
        <v>73511</v>
      </c>
    </row>
    <row r="73267" spans="7:7">
      <c r="G73267" s="162" t="s">
        <v>73512</v>
      </c>
    </row>
    <row r="73268" spans="7:7">
      <c r="G73268" s="162" t="s">
        <v>73513</v>
      </c>
    </row>
    <row r="73269" spans="7:7">
      <c r="G73269" s="162" t="s">
        <v>73514</v>
      </c>
    </row>
    <row r="73270" spans="7:7">
      <c r="G73270" s="162" t="s">
        <v>73515</v>
      </c>
    </row>
    <row r="73271" spans="7:7">
      <c r="G73271" s="162" t="s">
        <v>73516</v>
      </c>
    </row>
    <row r="73272" spans="7:7">
      <c r="G73272" s="162" t="s">
        <v>73517</v>
      </c>
    </row>
    <row r="73273" spans="7:7">
      <c r="G73273" s="162" t="s">
        <v>73518</v>
      </c>
    </row>
    <row r="73274" spans="7:7">
      <c r="G73274" s="162" t="s">
        <v>73519</v>
      </c>
    </row>
    <row r="73275" spans="7:7">
      <c r="G73275" s="162" t="s">
        <v>73520</v>
      </c>
    </row>
    <row r="73276" spans="7:7">
      <c r="G73276" s="162" t="s">
        <v>73521</v>
      </c>
    </row>
    <row r="73277" spans="7:7">
      <c r="G73277" s="162" t="s">
        <v>73522</v>
      </c>
    </row>
    <row r="73278" spans="7:7">
      <c r="G73278" s="162" t="s">
        <v>73523</v>
      </c>
    </row>
    <row r="73279" spans="7:7">
      <c r="G73279" s="162" t="s">
        <v>73524</v>
      </c>
    </row>
    <row r="73280" spans="7:7">
      <c r="G73280" s="162" t="s">
        <v>73525</v>
      </c>
    </row>
    <row r="73281" spans="7:7">
      <c r="G73281" s="162" t="s">
        <v>73526</v>
      </c>
    </row>
    <row r="73282" spans="7:7">
      <c r="G73282" s="162" t="s">
        <v>73527</v>
      </c>
    </row>
    <row r="73283" spans="7:7">
      <c r="G73283" s="162" t="s">
        <v>73528</v>
      </c>
    </row>
    <row r="73284" spans="7:7">
      <c r="G73284" s="162" t="s">
        <v>73529</v>
      </c>
    </row>
    <row r="73285" spans="7:7">
      <c r="G73285" s="162" t="s">
        <v>73530</v>
      </c>
    </row>
    <row r="73286" spans="7:7">
      <c r="G73286" s="162" t="s">
        <v>73531</v>
      </c>
    </row>
    <row r="73287" spans="7:7">
      <c r="G73287" s="162" t="s">
        <v>73532</v>
      </c>
    </row>
    <row r="73288" spans="7:7">
      <c r="G73288" s="162" t="s">
        <v>73533</v>
      </c>
    </row>
    <row r="73289" spans="7:7">
      <c r="G73289" s="162" t="s">
        <v>73534</v>
      </c>
    </row>
    <row r="73290" spans="7:7">
      <c r="G73290" s="162" t="s">
        <v>73535</v>
      </c>
    </row>
    <row r="73291" spans="7:7">
      <c r="G73291" s="162" t="s">
        <v>73536</v>
      </c>
    </row>
    <row r="73292" spans="7:7">
      <c r="G73292" s="162" t="s">
        <v>73537</v>
      </c>
    </row>
    <row r="73293" spans="7:7">
      <c r="G73293" s="162" t="s">
        <v>73538</v>
      </c>
    </row>
    <row r="73294" spans="7:7">
      <c r="G73294" s="162" t="s">
        <v>73539</v>
      </c>
    </row>
    <row r="73295" spans="7:7">
      <c r="G73295" s="162" t="s">
        <v>73540</v>
      </c>
    </row>
    <row r="73296" spans="7:7">
      <c r="G73296" s="162" t="s">
        <v>73541</v>
      </c>
    </row>
    <row r="73297" spans="7:7">
      <c r="G73297" s="162" t="s">
        <v>73542</v>
      </c>
    </row>
    <row r="73298" spans="7:7">
      <c r="G73298" s="162" t="s">
        <v>73543</v>
      </c>
    </row>
    <row r="73299" spans="7:7">
      <c r="G73299" s="162" t="s">
        <v>73544</v>
      </c>
    </row>
    <row r="73300" spans="7:7">
      <c r="G73300" s="162" t="s">
        <v>73545</v>
      </c>
    </row>
    <row r="73301" spans="7:7">
      <c r="G73301" s="162" t="s">
        <v>73546</v>
      </c>
    </row>
    <row r="73302" spans="7:7">
      <c r="G73302" s="162" t="s">
        <v>73547</v>
      </c>
    </row>
    <row r="73303" spans="7:7">
      <c r="G73303" s="162" t="s">
        <v>73548</v>
      </c>
    </row>
    <row r="73304" spans="7:7">
      <c r="G73304" s="162" t="s">
        <v>73549</v>
      </c>
    </row>
    <row r="73305" spans="7:7">
      <c r="G73305" s="162" t="s">
        <v>73550</v>
      </c>
    </row>
    <row r="73306" spans="7:7">
      <c r="G73306" s="162" t="s">
        <v>73551</v>
      </c>
    </row>
    <row r="73307" spans="7:7">
      <c r="G73307" s="162" t="s">
        <v>73552</v>
      </c>
    </row>
    <row r="73308" spans="7:7">
      <c r="G73308" s="162" t="s">
        <v>73553</v>
      </c>
    </row>
    <row r="73309" spans="7:7">
      <c r="G73309" s="162" t="s">
        <v>73554</v>
      </c>
    </row>
    <row r="73310" spans="7:7">
      <c r="G73310" s="162" t="s">
        <v>73555</v>
      </c>
    </row>
    <row r="73311" spans="7:7">
      <c r="G73311" s="162" t="s">
        <v>73556</v>
      </c>
    </row>
    <row r="73312" spans="7:7">
      <c r="G73312" s="162" t="s">
        <v>73557</v>
      </c>
    </row>
    <row r="73313" spans="7:7">
      <c r="G73313" s="162" t="s">
        <v>73558</v>
      </c>
    </row>
    <row r="73314" spans="7:7">
      <c r="G73314" s="162" t="s">
        <v>73559</v>
      </c>
    </row>
    <row r="73315" spans="7:7">
      <c r="G73315" s="162" t="s">
        <v>73560</v>
      </c>
    </row>
    <row r="73316" spans="7:7">
      <c r="G73316" s="162" t="s">
        <v>73561</v>
      </c>
    </row>
    <row r="73317" spans="7:7">
      <c r="G73317" s="162" t="s">
        <v>73562</v>
      </c>
    </row>
    <row r="73318" spans="7:7">
      <c r="G73318" s="162" t="s">
        <v>73563</v>
      </c>
    </row>
    <row r="73319" spans="7:7">
      <c r="G73319" s="162" t="s">
        <v>73564</v>
      </c>
    </row>
    <row r="73320" spans="7:7">
      <c r="G73320" s="162" t="s">
        <v>73565</v>
      </c>
    </row>
    <row r="73321" spans="7:7">
      <c r="G73321" s="162" t="s">
        <v>73566</v>
      </c>
    </row>
    <row r="73322" spans="7:7">
      <c r="G73322" s="162" t="s">
        <v>73567</v>
      </c>
    </row>
    <row r="73323" spans="7:7">
      <c r="G73323" s="162" t="s">
        <v>73568</v>
      </c>
    </row>
    <row r="73324" spans="7:7">
      <c r="G73324" s="162" t="s">
        <v>73569</v>
      </c>
    </row>
    <row r="73325" spans="7:7">
      <c r="G73325" s="162" t="s">
        <v>73570</v>
      </c>
    </row>
    <row r="73326" spans="7:7">
      <c r="G73326" s="162" t="s">
        <v>73571</v>
      </c>
    </row>
    <row r="73327" spans="7:7">
      <c r="G73327" s="162" t="s">
        <v>73572</v>
      </c>
    </row>
    <row r="73328" spans="7:7">
      <c r="G73328" s="162" t="s">
        <v>73573</v>
      </c>
    </row>
    <row r="73329" spans="7:7">
      <c r="G73329" s="162" t="s">
        <v>73574</v>
      </c>
    </row>
    <row r="73330" spans="7:7">
      <c r="G73330" s="162" t="s">
        <v>73575</v>
      </c>
    </row>
    <row r="73331" spans="7:7">
      <c r="G73331" s="162" t="s">
        <v>73576</v>
      </c>
    </row>
    <row r="73332" spans="7:7">
      <c r="G73332" s="162" t="s">
        <v>73577</v>
      </c>
    </row>
    <row r="73333" spans="7:7">
      <c r="G73333" s="162" t="s">
        <v>73578</v>
      </c>
    </row>
    <row r="73334" spans="7:7">
      <c r="G73334" s="162" t="s">
        <v>73579</v>
      </c>
    </row>
    <row r="73335" spans="7:7">
      <c r="G73335" s="162" t="s">
        <v>73580</v>
      </c>
    </row>
    <row r="73336" spans="7:7">
      <c r="G73336" s="162" t="s">
        <v>73581</v>
      </c>
    </row>
    <row r="73337" spans="7:7">
      <c r="G73337" s="162" t="s">
        <v>73582</v>
      </c>
    </row>
    <row r="73338" spans="7:7">
      <c r="G73338" s="162" t="s">
        <v>73583</v>
      </c>
    </row>
    <row r="73339" spans="7:7">
      <c r="G73339" s="162" t="s">
        <v>73584</v>
      </c>
    </row>
    <row r="73340" spans="7:7">
      <c r="G73340" s="162" t="s">
        <v>73585</v>
      </c>
    </row>
    <row r="73341" spans="7:7">
      <c r="G73341" s="162" t="s">
        <v>73586</v>
      </c>
    </row>
    <row r="73342" spans="7:7">
      <c r="G73342" s="162" t="s">
        <v>73587</v>
      </c>
    </row>
    <row r="73343" spans="7:7">
      <c r="G73343" s="162" t="s">
        <v>73588</v>
      </c>
    </row>
    <row r="73344" spans="7:7">
      <c r="G73344" s="162" t="s">
        <v>73589</v>
      </c>
    </row>
    <row r="73345" spans="7:7">
      <c r="G73345" s="162" t="s">
        <v>73590</v>
      </c>
    </row>
    <row r="73346" spans="7:7">
      <c r="G73346" s="162" t="s">
        <v>73591</v>
      </c>
    </row>
    <row r="73347" spans="7:7">
      <c r="G73347" s="162" t="s">
        <v>73592</v>
      </c>
    </row>
    <row r="73348" spans="7:7">
      <c r="G73348" s="162" t="s">
        <v>73593</v>
      </c>
    </row>
    <row r="73349" spans="7:7">
      <c r="G73349" s="162" t="s">
        <v>73594</v>
      </c>
    </row>
    <row r="73350" spans="7:7">
      <c r="G73350" s="162" t="s">
        <v>73595</v>
      </c>
    </row>
    <row r="73351" spans="7:7">
      <c r="G73351" s="162" t="s">
        <v>73596</v>
      </c>
    </row>
    <row r="73352" spans="7:7">
      <c r="G73352" s="162" t="s">
        <v>73597</v>
      </c>
    </row>
    <row r="73353" spans="7:7">
      <c r="G73353" s="162" t="s">
        <v>73598</v>
      </c>
    </row>
    <row r="73354" spans="7:7">
      <c r="G73354" s="162" t="s">
        <v>73599</v>
      </c>
    </row>
    <row r="73355" spans="7:7">
      <c r="G73355" s="162" t="s">
        <v>73600</v>
      </c>
    </row>
    <row r="73356" spans="7:7">
      <c r="G73356" s="162" t="s">
        <v>73601</v>
      </c>
    </row>
    <row r="73357" spans="7:7">
      <c r="G73357" s="162" t="s">
        <v>73602</v>
      </c>
    </row>
    <row r="73358" spans="7:7">
      <c r="G73358" s="162" t="s">
        <v>73603</v>
      </c>
    </row>
    <row r="73359" spans="7:7">
      <c r="G73359" s="162" t="s">
        <v>73604</v>
      </c>
    </row>
    <row r="73360" spans="7:7">
      <c r="G73360" s="162" t="s">
        <v>73605</v>
      </c>
    </row>
    <row r="73361" spans="7:7">
      <c r="G73361" s="162" t="s">
        <v>73606</v>
      </c>
    </row>
    <row r="73362" spans="7:7">
      <c r="G73362" s="162" t="s">
        <v>73607</v>
      </c>
    </row>
    <row r="73363" spans="7:7">
      <c r="G73363" s="162" t="s">
        <v>73608</v>
      </c>
    </row>
    <row r="73364" spans="7:7">
      <c r="G73364" s="162" t="s">
        <v>73609</v>
      </c>
    </row>
    <row r="73365" spans="7:7">
      <c r="G73365" s="162" t="s">
        <v>73610</v>
      </c>
    </row>
    <row r="73366" spans="7:7">
      <c r="G73366" s="162" t="s">
        <v>73611</v>
      </c>
    </row>
    <row r="73367" spans="7:7">
      <c r="G73367" s="162" t="s">
        <v>73612</v>
      </c>
    </row>
    <row r="73368" spans="7:7">
      <c r="G73368" s="162" t="s">
        <v>73613</v>
      </c>
    </row>
    <row r="73369" spans="7:7">
      <c r="G73369" s="162" t="s">
        <v>73614</v>
      </c>
    </row>
    <row r="73370" spans="7:7">
      <c r="G73370" s="162" t="s">
        <v>73615</v>
      </c>
    </row>
    <row r="73371" spans="7:7">
      <c r="G73371" s="162" t="s">
        <v>73616</v>
      </c>
    </row>
    <row r="73372" spans="7:7">
      <c r="G73372" s="162" t="s">
        <v>73617</v>
      </c>
    </row>
    <row r="73373" spans="7:7">
      <c r="G73373" s="162" t="s">
        <v>73618</v>
      </c>
    </row>
    <row r="73374" spans="7:7">
      <c r="G73374" s="162" t="s">
        <v>73619</v>
      </c>
    </row>
    <row r="73375" spans="7:7">
      <c r="G73375" s="162" t="s">
        <v>73620</v>
      </c>
    </row>
    <row r="73376" spans="7:7">
      <c r="G73376" s="162" t="s">
        <v>73621</v>
      </c>
    </row>
    <row r="73377" spans="7:7">
      <c r="G73377" s="162" t="s">
        <v>73622</v>
      </c>
    </row>
    <row r="73378" spans="7:7">
      <c r="G73378" s="162" t="s">
        <v>73623</v>
      </c>
    </row>
    <row r="73379" spans="7:7">
      <c r="G73379" s="162" t="s">
        <v>73624</v>
      </c>
    </row>
    <row r="73380" spans="7:7">
      <c r="G73380" s="162" t="s">
        <v>73625</v>
      </c>
    </row>
    <row r="73381" spans="7:7">
      <c r="G73381" s="162" t="s">
        <v>73626</v>
      </c>
    </row>
    <row r="73382" spans="7:7">
      <c r="G73382" s="162" t="s">
        <v>73627</v>
      </c>
    </row>
    <row r="73383" spans="7:7">
      <c r="G73383" s="162" t="s">
        <v>73628</v>
      </c>
    </row>
    <row r="73384" spans="7:7">
      <c r="G73384" s="162" t="s">
        <v>73629</v>
      </c>
    </row>
    <row r="73385" spans="7:7">
      <c r="G73385" s="162" t="s">
        <v>73630</v>
      </c>
    </row>
    <row r="73386" spans="7:7">
      <c r="G73386" s="162" t="s">
        <v>73631</v>
      </c>
    </row>
    <row r="73387" spans="7:7">
      <c r="G73387" s="162" t="s">
        <v>73632</v>
      </c>
    </row>
    <row r="73388" spans="7:7">
      <c r="G73388" s="162" t="s">
        <v>73633</v>
      </c>
    </row>
    <row r="73389" spans="7:7">
      <c r="G73389" s="162" t="s">
        <v>73634</v>
      </c>
    </row>
    <row r="73390" spans="7:7">
      <c r="G73390" s="162" t="s">
        <v>73635</v>
      </c>
    </row>
    <row r="73391" spans="7:7">
      <c r="G73391" s="162" t="s">
        <v>73636</v>
      </c>
    </row>
    <row r="73392" spans="7:7">
      <c r="G73392" s="162" t="s">
        <v>73637</v>
      </c>
    </row>
    <row r="73393" spans="7:7">
      <c r="G73393" s="162" t="s">
        <v>73638</v>
      </c>
    </row>
    <row r="73394" spans="7:7">
      <c r="G73394" s="162" t="s">
        <v>73639</v>
      </c>
    </row>
    <row r="73395" spans="7:7">
      <c r="G73395" s="162" t="s">
        <v>73640</v>
      </c>
    </row>
    <row r="73396" spans="7:7">
      <c r="G73396" s="162" t="s">
        <v>73641</v>
      </c>
    </row>
    <row r="73397" spans="7:7">
      <c r="G73397" s="162" t="s">
        <v>73642</v>
      </c>
    </row>
    <row r="73398" spans="7:7">
      <c r="G73398" s="162" t="s">
        <v>73643</v>
      </c>
    </row>
    <row r="73399" spans="7:7">
      <c r="G73399" s="162" t="s">
        <v>73644</v>
      </c>
    </row>
    <row r="73400" spans="7:7">
      <c r="G73400" s="162" t="s">
        <v>73645</v>
      </c>
    </row>
    <row r="73401" spans="7:7">
      <c r="G73401" s="162" t="s">
        <v>73646</v>
      </c>
    </row>
    <row r="73402" spans="7:7">
      <c r="G73402" s="162" t="s">
        <v>73647</v>
      </c>
    </row>
    <row r="73403" spans="7:7">
      <c r="G73403" s="162" t="s">
        <v>73648</v>
      </c>
    </row>
    <row r="73404" spans="7:7">
      <c r="G73404" s="162" t="s">
        <v>73649</v>
      </c>
    </row>
    <row r="73405" spans="7:7">
      <c r="G73405" s="162" t="s">
        <v>73650</v>
      </c>
    </row>
    <row r="73406" spans="7:7">
      <c r="G73406" s="162" t="s">
        <v>73651</v>
      </c>
    </row>
    <row r="73407" spans="7:7">
      <c r="G73407" s="162" t="s">
        <v>73652</v>
      </c>
    </row>
    <row r="73408" spans="7:7">
      <c r="G73408" s="162" t="s">
        <v>73653</v>
      </c>
    </row>
    <row r="73409" spans="7:7">
      <c r="G73409" s="162" t="s">
        <v>73654</v>
      </c>
    </row>
    <row r="73410" spans="7:7">
      <c r="G73410" s="162" t="s">
        <v>73655</v>
      </c>
    </row>
    <row r="73411" spans="7:7">
      <c r="G73411" s="162" t="s">
        <v>73656</v>
      </c>
    </row>
    <row r="73412" spans="7:7">
      <c r="G73412" s="162" t="s">
        <v>73657</v>
      </c>
    </row>
    <row r="73413" spans="7:7">
      <c r="G73413" s="162" t="s">
        <v>73658</v>
      </c>
    </row>
    <row r="73414" spans="7:7">
      <c r="G73414" s="162" t="s">
        <v>73659</v>
      </c>
    </row>
    <row r="73415" spans="7:7">
      <c r="G73415" s="162" t="s">
        <v>73660</v>
      </c>
    </row>
    <row r="73416" spans="7:7">
      <c r="G73416" s="162" t="s">
        <v>73661</v>
      </c>
    </row>
    <row r="73417" spans="7:7">
      <c r="G73417" s="162" t="s">
        <v>73662</v>
      </c>
    </row>
    <row r="73418" spans="7:7">
      <c r="G73418" s="162" t="s">
        <v>73663</v>
      </c>
    </row>
    <row r="73419" spans="7:7">
      <c r="G73419" s="162" t="s">
        <v>73664</v>
      </c>
    </row>
    <row r="73420" spans="7:7">
      <c r="G73420" s="162" t="s">
        <v>73665</v>
      </c>
    </row>
    <row r="73421" spans="7:7">
      <c r="G73421" s="162" t="s">
        <v>73666</v>
      </c>
    </row>
    <row r="73422" spans="7:7">
      <c r="G73422" s="162" t="s">
        <v>73667</v>
      </c>
    </row>
    <row r="73423" spans="7:7">
      <c r="G73423" s="162" t="s">
        <v>73668</v>
      </c>
    </row>
    <row r="73424" spans="7:7">
      <c r="G73424" s="162" t="s">
        <v>73669</v>
      </c>
    </row>
    <row r="73425" spans="7:7">
      <c r="G73425" s="162" t="s">
        <v>73670</v>
      </c>
    </row>
    <row r="73426" spans="7:7">
      <c r="G73426" s="162" t="s">
        <v>73671</v>
      </c>
    </row>
    <row r="73427" spans="7:7">
      <c r="G73427" s="162" t="s">
        <v>73672</v>
      </c>
    </row>
    <row r="73428" spans="7:7">
      <c r="G73428" s="162" t="s">
        <v>73673</v>
      </c>
    </row>
    <row r="73429" spans="7:7">
      <c r="G73429" s="162" t="s">
        <v>73674</v>
      </c>
    </row>
    <row r="73430" spans="7:7">
      <c r="G73430" s="162" t="s">
        <v>73675</v>
      </c>
    </row>
    <row r="73431" spans="7:7">
      <c r="G73431" s="162" t="s">
        <v>73676</v>
      </c>
    </row>
    <row r="73432" spans="7:7">
      <c r="G73432" s="162" t="s">
        <v>73677</v>
      </c>
    </row>
    <row r="73433" spans="7:7">
      <c r="G73433" s="162" t="s">
        <v>73678</v>
      </c>
    </row>
    <row r="73434" spans="7:7">
      <c r="G73434" s="162" t="s">
        <v>73679</v>
      </c>
    </row>
    <row r="73435" spans="7:7">
      <c r="G73435" s="162" t="s">
        <v>73680</v>
      </c>
    </row>
    <row r="73436" spans="7:7">
      <c r="G73436" s="162" t="s">
        <v>73681</v>
      </c>
    </row>
    <row r="73437" spans="7:7">
      <c r="G73437" s="162" t="s">
        <v>73682</v>
      </c>
    </row>
    <row r="73438" spans="7:7">
      <c r="G73438" s="162" t="s">
        <v>73683</v>
      </c>
    </row>
    <row r="73439" spans="7:7">
      <c r="G73439" s="162" t="s">
        <v>73684</v>
      </c>
    </row>
    <row r="73440" spans="7:7">
      <c r="G73440" s="162" t="s">
        <v>73685</v>
      </c>
    </row>
    <row r="73441" spans="7:7">
      <c r="G73441" s="162" t="s">
        <v>73686</v>
      </c>
    </row>
    <row r="73442" spans="7:7">
      <c r="G73442" s="162" t="s">
        <v>73687</v>
      </c>
    </row>
    <row r="73443" spans="7:7">
      <c r="G73443" s="162" t="s">
        <v>73688</v>
      </c>
    </row>
    <row r="73444" spans="7:7">
      <c r="G73444" s="162" t="s">
        <v>73689</v>
      </c>
    </row>
    <row r="73445" spans="7:7">
      <c r="G73445" s="162" t="s">
        <v>73690</v>
      </c>
    </row>
    <row r="73446" spans="7:7">
      <c r="G73446" s="162" t="s">
        <v>73691</v>
      </c>
    </row>
    <row r="73447" spans="7:7">
      <c r="G73447" s="162" t="s">
        <v>73692</v>
      </c>
    </row>
    <row r="73448" spans="7:7">
      <c r="G73448" s="162" t="s">
        <v>73693</v>
      </c>
    </row>
    <row r="73449" spans="7:7">
      <c r="G73449" s="162" t="s">
        <v>73694</v>
      </c>
    </row>
    <row r="73450" spans="7:7">
      <c r="G73450" s="162" t="s">
        <v>73695</v>
      </c>
    </row>
    <row r="73451" spans="7:7">
      <c r="G73451" s="162" t="s">
        <v>73696</v>
      </c>
    </row>
    <row r="73452" spans="7:7">
      <c r="G73452" s="162" t="s">
        <v>73697</v>
      </c>
    </row>
    <row r="73453" spans="7:7">
      <c r="G73453" s="162" t="s">
        <v>73698</v>
      </c>
    </row>
    <row r="73454" spans="7:7">
      <c r="G73454" s="162" t="s">
        <v>73699</v>
      </c>
    </row>
    <row r="73455" spans="7:7">
      <c r="G73455" s="162" t="s">
        <v>73700</v>
      </c>
    </row>
    <row r="73456" spans="7:7">
      <c r="G73456" s="162" t="s">
        <v>73701</v>
      </c>
    </row>
    <row r="73457" spans="7:7">
      <c r="G73457" s="162" t="s">
        <v>73702</v>
      </c>
    </row>
    <row r="73458" spans="7:7">
      <c r="G73458" s="162" t="s">
        <v>73703</v>
      </c>
    </row>
    <row r="73459" spans="7:7">
      <c r="G73459" s="162" t="s">
        <v>73704</v>
      </c>
    </row>
    <row r="73460" spans="7:7">
      <c r="G73460" s="162" t="s">
        <v>73705</v>
      </c>
    </row>
    <row r="73461" spans="7:7">
      <c r="G73461" s="162" t="s">
        <v>73706</v>
      </c>
    </row>
    <row r="73462" spans="7:7">
      <c r="G73462" s="162" t="s">
        <v>73707</v>
      </c>
    </row>
    <row r="73463" spans="7:7">
      <c r="G73463" s="162" t="s">
        <v>73708</v>
      </c>
    </row>
    <row r="73464" spans="7:7">
      <c r="G73464" s="162" t="s">
        <v>73709</v>
      </c>
    </row>
    <row r="73465" spans="7:7">
      <c r="G73465" s="162" t="s">
        <v>73710</v>
      </c>
    </row>
    <row r="73466" spans="7:7">
      <c r="G73466" s="162" t="s">
        <v>73711</v>
      </c>
    </row>
    <row r="73467" spans="7:7">
      <c r="G73467" s="162" t="s">
        <v>73712</v>
      </c>
    </row>
    <row r="73468" spans="7:7">
      <c r="G73468" s="162" t="s">
        <v>73713</v>
      </c>
    </row>
    <row r="73469" spans="7:7">
      <c r="G73469" s="162" t="s">
        <v>73714</v>
      </c>
    </row>
    <row r="73470" spans="7:7">
      <c r="G73470" s="162" t="s">
        <v>73715</v>
      </c>
    </row>
    <row r="73471" spans="7:7">
      <c r="G73471" s="162" t="s">
        <v>73716</v>
      </c>
    </row>
    <row r="73472" spans="7:7">
      <c r="G73472" s="162" t="s">
        <v>73717</v>
      </c>
    </row>
    <row r="73473" spans="7:7">
      <c r="G73473" s="162" t="s">
        <v>73718</v>
      </c>
    </row>
    <row r="73474" spans="7:7">
      <c r="G73474" s="162" t="s">
        <v>73719</v>
      </c>
    </row>
    <row r="73475" spans="7:7">
      <c r="G73475" s="162" t="s">
        <v>73720</v>
      </c>
    </row>
    <row r="73476" spans="7:7">
      <c r="G73476" s="162" t="s">
        <v>73721</v>
      </c>
    </row>
    <row r="73477" spans="7:7">
      <c r="G73477" s="162" t="s">
        <v>73722</v>
      </c>
    </row>
    <row r="73478" spans="7:7">
      <c r="G73478" s="162" t="s">
        <v>73723</v>
      </c>
    </row>
    <row r="73479" spans="7:7">
      <c r="G73479" s="162" t="s">
        <v>73724</v>
      </c>
    </row>
    <row r="73480" spans="7:7">
      <c r="G73480" s="162" t="s">
        <v>73725</v>
      </c>
    </row>
    <row r="73481" spans="7:7">
      <c r="G73481" s="162" t="s">
        <v>73726</v>
      </c>
    </row>
    <row r="73482" spans="7:7">
      <c r="G73482" s="162" t="s">
        <v>73727</v>
      </c>
    </row>
    <row r="73483" spans="7:7">
      <c r="G73483" s="162" t="s">
        <v>73728</v>
      </c>
    </row>
    <row r="73484" spans="7:7">
      <c r="G73484" s="162" t="s">
        <v>73729</v>
      </c>
    </row>
    <row r="73485" spans="7:7">
      <c r="G73485" s="162" t="s">
        <v>73730</v>
      </c>
    </row>
    <row r="73486" spans="7:7">
      <c r="G73486" s="162" t="s">
        <v>73731</v>
      </c>
    </row>
    <row r="73487" spans="7:7">
      <c r="G73487" s="162" t="s">
        <v>73732</v>
      </c>
    </row>
    <row r="73488" spans="7:7">
      <c r="G73488" s="162" t="s">
        <v>73733</v>
      </c>
    </row>
    <row r="73489" spans="7:7">
      <c r="G73489" s="162" t="s">
        <v>73734</v>
      </c>
    </row>
    <row r="73490" spans="7:7">
      <c r="G73490" s="162" t="s">
        <v>73735</v>
      </c>
    </row>
    <row r="73491" spans="7:7">
      <c r="G73491" s="162" t="s">
        <v>73736</v>
      </c>
    </row>
    <row r="73492" spans="7:7">
      <c r="G73492" s="162" t="s">
        <v>73737</v>
      </c>
    </row>
    <row r="73493" spans="7:7">
      <c r="G73493" s="162" t="s">
        <v>73738</v>
      </c>
    </row>
    <row r="73494" spans="7:7">
      <c r="G73494" s="162" t="s">
        <v>73739</v>
      </c>
    </row>
    <row r="73495" spans="7:7">
      <c r="G73495" s="162" t="s">
        <v>73740</v>
      </c>
    </row>
    <row r="73496" spans="7:7">
      <c r="G73496" s="162" t="s">
        <v>73741</v>
      </c>
    </row>
    <row r="73497" spans="7:7">
      <c r="G73497" s="162" t="s">
        <v>73742</v>
      </c>
    </row>
    <row r="73498" spans="7:7">
      <c r="G73498" s="162" t="s">
        <v>73743</v>
      </c>
    </row>
    <row r="73499" spans="7:7">
      <c r="G73499" s="162" t="s">
        <v>73744</v>
      </c>
    </row>
    <row r="73500" spans="7:7">
      <c r="G73500" s="162" t="s">
        <v>73745</v>
      </c>
    </row>
    <row r="73501" spans="7:7">
      <c r="G73501" s="162" t="s">
        <v>73746</v>
      </c>
    </row>
    <row r="73502" spans="7:7">
      <c r="G73502" s="162" t="s">
        <v>73747</v>
      </c>
    </row>
    <row r="73503" spans="7:7">
      <c r="G73503" s="162" t="s">
        <v>73748</v>
      </c>
    </row>
    <row r="73504" spans="7:7">
      <c r="G73504" s="162" t="s">
        <v>73749</v>
      </c>
    </row>
    <row r="73505" spans="7:7">
      <c r="G73505" s="162" t="s">
        <v>73750</v>
      </c>
    </row>
    <row r="73506" spans="7:7">
      <c r="G73506" s="162" t="s">
        <v>73751</v>
      </c>
    </row>
    <row r="73507" spans="7:7">
      <c r="G73507" s="162" t="s">
        <v>73752</v>
      </c>
    </row>
    <row r="73508" spans="7:7">
      <c r="G73508" s="162" t="s">
        <v>73753</v>
      </c>
    </row>
    <row r="73509" spans="7:7">
      <c r="G73509" s="162" t="s">
        <v>73754</v>
      </c>
    </row>
    <row r="73510" spans="7:7">
      <c r="G73510" s="162" t="s">
        <v>73755</v>
      </c>
    </row>
    <row r="73511" spans="7:7">
      <c r="G73511" s="162" t="s">
        <v>73756</v>
      </c>
    </row>
    <row r="73512" spans="7:7">
      <c r="G73512" s="162" t="s">
        <v>73757</v>
      </c>
    </row>
    <row r="73513" spans="7:7">
      <c r="G73513" s="162" t="s">
        <v>73758</v>
      </c>
    </row>
    <row r="73514" spans="7:7">
      <c r="G73514" s="162" t="s">
        <v>73759</v>
      </c>
    </row>
    <row r="73515" spans="7:7">
      <c r="G73515" s="162" t="s">
        <v>73760</v>
      </c>
    </row>
    <row r="73516" spans="7:7">
      <c r="G73516" s="162" t="s">
        <v>73761</v>
      </c>
    </row>
    <row r="73517" spans="7:7">
      <c r="G73517" s="162" t="s">
        <v>73762</v>
      </c>
    </row>
    <row r="73518" spans="7:7">
      <c r="G73518" s="162" t="s">
        <v>73763</v>
      </c>
    </row>
    <row r="73519" spans="7:7">
      <c r="G73519" s="162" t="s">
        <v>73764</v>
      </c>
    </row>
    <row r="73520" spans="7:7">
      <c r="G73520" s="162" t="s">
        <v>73765</v>
      </c>
    </row>
    <row r="73521" spans="7:7">
      <c r="G73521" s="162" t="s">
        <v>73766</v>
      </c>
    </row>
    <row r="73522" spans="7:7">
      <c r="G73522" s="162" t="s">
        <v>73767</v>
      </c>
    </row>
    <row r="73523" spans="7:7">
      <c r="G73523" s="162" t="s">
        <v>73768</v>
      </c>
    </row>
    <row r="73524" spans="7:7">
      <c r="G73524" s="162" t="s">
        <v>73769</v>
      </c>
    </row>
    <row r="73525" spans="7:7">
      <c r="G73525" s="162" t="s">
        <v>73770</v>
      </c>
    </row>
    <row r="73526" spans="7:7">
      <c r="G73526" s="162" t="s">
        <v>73771</v>
      </c>
    </row>
    <row r="73527" spans="7:7">
      <c r="G73527" s="162" t="s">
        <v>73772</v>
      </c>
    </row>
    <row r="73528" spans="7:7">
      <c r="G73528" s="162" t="s">
        <v>73773</v>
      </c>
    </row>
    <row r="73529" spans="7:7">
      <c r="G73529" s="162" t="s">
        <v>73774</v>
      </c>
    </row>
    <row r="73530" spans="7:7">
      <c r="G73530" s="162" t="s">
        <v>73775</v>
      </c>
    </row>
    <row r="73531" spans="7:7">
      <c r="G73531" s="162" t="s">
        <v>73776</v>
      </c>
    </row>
    <row r="73532" spans="7:7">
      <c r="G73532" s="162" t="s">
        <v>73777</v>
      </c>
    </row>
    <row r="73533" spans="7:7">
      <c r="G73533" s="162" t="s">
        <v>73778</v>
      </c>
    </row>
    <row r="73534" spans="7:7">
      <c r="G73534" s="162" t="s">
        <v>73779</v>
      </c>
    </row>
    <row r="73535" spans="7:7">
      <c r="G73535" s="162" t="s">
        <v>73780</v>
      </c>
    </row>
    <row r="73536" spans="7:7">
      <c r="G73536" s="162" t="s">
        <v>73781</v>
      </c>
    </row>
    <row r="73537" spans="7:7">
      <c r="G73537" s="162" t="s">
        <v>73782</v>
      </c>
    </row>
    <row r="73538" spans="7:7">
      <c r="G73538" s="162" t="s">
        <v>73783</v>
      </c>
    </row>
    <row r="73539" spans="7:7">
      <c r="G73539" s="162" t="s">
        <v>73784</v>
      </c>
    </row>
    <row r="73540" spans="7:7">
      <c r="G73540" s="162" t="s">
        <v>73785</v>
      </c>
    </row>
    <row r="73541" spans="7:7">
      <c r="G73541" s="162" t="s">
        <v>73786</v>
      </c>
    </row>
    <row r="73542" spans="7:7">
      <c r="G73542" s="162" t="s">
        <v>73787</v>
      </c>
    </row>
    <row r="73543" spans="7:7">
      <c r="G73543" s="162" t="s">
        <v>73788</v>
      </c>
    </row>
    <row r="73544" spans="7:7">
      <c r="G73544" s="162" t="s">
        <v>73789</v>
      </c>
    </row>
    <row r="73545" spans="7:7">
      <c r="G73545" s="162" t="s">
        <v>73790</v>
      </c>
    </row>
    <row r="73546" spans="7:7">
      <c r="G73546" s="162" t="s">
        <v>73791</v>
      </c>
    </row>
    <row r="73547" spans="7:7">
      <c r="G73547" s="162" t="s">
        <v>73792</v>
      </c>
    </row>
    <row r="73548" spans="7:7">
      <c r="G73548" s="162" t="s">
        <v>73793</v>
      </c>
    </row>
    <row r="73549" spans="7:7">
      <c r="G73549" s="162" t="s">
        <v>73794</v>
      </c>
    </row>
    <row r="73550" spans="7:7">
      <c r="G73550" s="162" t="s">
        <v>73795</v>
      </c>
    </row>
    <row r="73551" spans="7:7">
      <c r="G73551" s="162" t="s">
        <v>73796</v>
      </c>
    </row>
    <row r="73552" spans="7:7">
      <c r="G73552" s="162" t="s">
        <v>73797</v>
      </c>
    </row>
    <row r="73553" spans="7:7">
      <c r="G73553" s="162" t="s">
        <v>73798</v>
      </c>
    </row>
    <row r="73554" spans="7:7">
      <c r="G73554" s="162" t="s">
        <v>73799</v>
      </c>
    </row>
    <row r="73555" spans="7:7">
      <c r="G73555" s="162" t="s">
        <v>73800</v>
      </c>
    </row>
    <row r="73556" spans="7:7">
      <c r="G73556" s="162" t="s">
        <v>73801</v>
      </c>
    </row>
    <row r="73557" spans="7:7">
      <c r="G73557" s="162" t="s">
        <v>73802</v>
      </c>
    </row>
    <row r="73558" spans="7:7">
      <c r="G73558" s="162" t="s">
        <v>73803</v>
      </c>
    </row>
    <row r="73559" spans="7:7">
      <c r="G73559" s="162" t="s">
        <v>73804</v>
      </c>
    </row>
    <row r="73560" spans="7:7">
      <c r="G73560" s="162" t="s">
        <v>73805</v>
      </c>
    </row>
    <row r="73561" spans="7:7">
      <c r="G73561" s="162" t="s">
        <v>73806</v>
      </c>
    </row>
    <row r="73562" spans="7:7">
      <c r="G73562" s="162" t="s">
        <v>73807</v>
      </c>
    </row>
    <row r="73563" spans="7:7">
      <c r="G73563" s="162" t="s">
        <v>73808</v>
      </c>
    </row>
    <row r="73564" spans="7:7">
      <c r="G73564" s="162" t="s">
        <v>73809</v>
      </c>
    </row>
    <row r="73565" spans="7:7">
      <c r="G73565" s="162" t="s">
        <v>73810</v>
      </c>
    </row>
    <row r="73566" spans="7:7">
      <c r="G73566" s="162" t="s">
        <v>73811</v>
      </c>
    </row>
    <row r="73567" spans="7:7">
      <c r="G73567" s="162" t="s">
        <v>73812</v>
      </c>
    </row>
    <row r="73568" spans="7:7">
      <c r="G73568" s="162" t="s">
        <v>73813</v>
      </c>
    </row>
    <row r="73569" spans="7:7">
      <c r="G73569" s="162" t="s">
        <v>73814</v>
      </c>
    </row>
    <row r="73570" spans="7:7">
      <c r="G73570" s="162" t="s">
        <v>73815</v>
      </c>
    </row>
    <row r="73571" spans="7:7">
      <c r="G73571" s="162" t="s">
        <v>73816</v>
      </c>
    </row>
    <row r="73572" spans="7:7">
      <c r="G73572" s="162" t="s">
        <v>73817</v>
      </c>
    </row>
    <row r="73573" spans="7:7">
      <c r="G73573" s="162" t="s">
        <v>73818</v>
      </c>
    </row>
    <row r="73574" spans="7:7">
      <c r="G73574" s="162" t="s">
        <v>73819</v>
      </c>
    </row>
    <row r="73575" spans="7:7">
      <c r="G73575" s="162" t="s">
        <v>73820</v>
      </c>
    </row>
    <row r="73576" spans="7:7">
      <c r="G73576" s="162" t="s">
        <v>73821</v>
      </c>
    </row>
    <row r="73577" spans="7:7">
      <c r="G73577" s="162" t="s">
        <v>73822</v>
      </c>
    </row>
    <row r="73578" spans="7:7">
      <c r="G73578" s="162" t="s">
        <v>73823</v>
      </c>
    </row>
    <row r="73579" spans="7:7">
      <c r="G73579" s="162" t="s">
        <v>73824</v>
      </c>
    </row>
    <row r="73580" spans="7:7">
      <c r="G73580" s="162" t="s">
        <v>73825</v>
      </c>
    </row>
    <row r="73581" spans="7:7">
      <c r="G73581" s="162" t="s">
        <v>73826</v>
      </c>
    </row>
    <row r="73582" spans="7:7">
      <c r="G73582" s="162" t="s">
        <v>73827</v>
      </c>
    </row>
    <row r="73583" spans="7:7">
      <c r="G73583" s="162" t="s">
        <v>73828</v>
      </c>
    </row>
    <row r="73584" spans="7:7">
      <c r="G73584" s="162" t="s">
        <v>73829</v>
      </c>
    </row>
    <row r="73585" spans="7:7">
      <c r="G73585" s="162" t="s">
        <v>73830</v>
      </c>
    </row>
    <row r="73586" spans="7:7">
      <c r="G73586" s="162" t="s">
        <v>73831</v>
      </c>
    </row>
    <row r="73587" spans="7:7">
      <c r="G73587" s="162" t="s">
        <v>73832</v>
      </c>
    </row>
    <row r="73588" spans="7:7">
      <c r="G73588" s="162" t="s">
        <v>73833</v>
      </c>
    </row>
    <row r="73589" spans="7:7">
      <c r="G73589" s="162" t="s">
        <v>73834</v>
      </c>
    </row>
    <row r="73590" spans="7:7">
      <c r="G73590" s="162" t="s">
        <v>73835</v>
      </c>
    </row>
    <row r="73591" spans="7:7">
      <c r="G73591" s="162" t="s">
        <v>73836</v>
      </c>
    </row>
    <row r="73592" spans="7:7">
      <c r="G73592" s="162" t="s">
        <v>73837</v>
      </c>
    </row>
    <row r="73593" spans="7:7">
      <c r="G73593" s="162" t="s">
        <v>73838</v>
      </c>
    </row>
    <row r="73594" spans="7:7">
      <c r="G73594" s="162" t="s">
        <v>73839</v>
      </c>
    </row>
    <row r="73595" spans="7:7">
      <c r="G73595" s="162" t="s">
        <v>73840</v>
      </c>
    </row>
    <row r="73596" spans="7:7">
      <c r="G73596" s="162" t="s">
        <v>73841</v>
      </c>
    </row>
    <row r="73597" spans="7:7">
      <c r="G73597" s="162" t="s">
        <v>73842</v>
      </c>
    </row>
    <row r="73598" spans="7:7">
      <c r="G73598" s="162" t="s">
        <v>73843</v>
      </c>
    </row>
    <row r="73599" spans="7:7">
      <c r="G73599" s="162" t="s">
        <v>73844</v>
      </c>
    </row>
    <row r="73600" spans="7:7">
      <c r="G73600" s="162" t="s">
        <v>73845</v>
      </c>
    </row>
    <row r="73601" spans="7:7">
      <c r="G73601" s="162" t="s">
        <v>73846</v>
      </c>
    </row>
    <row r="73602" spans="7:7">
      <c r="G73602" s="162" t="s">
        <v>73847</v>
      </c>
    </row>
    <row r="73603" spans="7:7">
      <c r="G73603" s="162" t="s">
        <v>73848</v>
      </c>
    </row>
    <row r="73604" spans="7:7">
      <c r="G73604" s="162" t="s">
        <v>73849</v>
      </c>
    </row>
    <row r="73605" spans="7:7">
      <c r="G73605" s="162" t="s">
        <v>73850</v>
      </c>
    </row>
    <row r="73606" spans="7:7">
      <c r="G73606" s="162" t="s">
        <v>73851</v>
      </c>
    </row>
    <row r="73607" spans="7:7">
      <c r="G73607" s="162" t="s">
        <v>73852</v>
      </c>
    </row>
    <row r="73608" spans="7:7">
      <c r="G73608" s="162" t="s">
        <v>73853</v>
      </c>
    </row>
    <row r="73609" spans="7:7">
      <c r="G73609" s="162" t="s">
        <v>73854</v>
      </c>
    </row>
    <row r="73610" spans="7:7">
      <c r="G73610" s="162" t="s">
        <v>73855</v>
      </c>
    </row>
    <row r="73611" spans="7:7">
      <c r="G73611" s="162" t="s">
        <v>73856</v>
      </c>
    </row>
    <row r="73612" spans="7:7">
      <c r="G73612" s="162" t="s">
        <v>73857</v>
      </c>
    </row>
    <row r="73613" spans="7:7">
      <c r="G73613" s="162" t="s">
        <v>73858</v>
      </c>
    </row>
    <row r="73614" spans="7:7">
      <c r="G73614" s="162" t="s">
        <v>73859</v>
      </c>
    </row>
    <row r="73615" spans="7:7">
      <c r="G73615" s="162" t="s">
        <v>73860</v>
      </c>
    </row>
    <row r="73616" spans="7:7">
      <c r="G73616" s="162" t="s">
        <v>73861</v>
      </c>
    </row>
    <row r="73617" spans="7:7">
      <c r="G73617" s="162" t="s">
        <v>73862</v>
      </c>
    </row>
    <row r="73618" spans="7:7">
      <c r="G73618" s="162" t="s">
        <v>73863</v>
      </c>
    </row>
    <row r="73619" spans="7:7">
      <c r="G73619" s="162" t="s">
        <v>73864</v>
      </c>
    </row>
    <row r="73620" spans="7:7">
      <c r="G73620" s="162" t="s">
        <v>73865</v>
      </c>
    </row>
    <row r="73621" spans="7:7">
      <c r="G73621" s="162" t="s">
        <v>73866</v>
      </c>
    </row>
    <row r="73622" spans="7:7">
      <c r="G73622" s="162" t="s">
        <v>73867</v>
      </c>
    </row>
    <row r="73623" spans="7:7">
      <c r="G73623" s="162" t="s">
        <v>73868</v>
      </c>
    </row>
    <row r="73624" spans="7:7">
      <c r="G73624" s="162" t="s">
        <v>73869</v>
      </c>
    </row>
    <row r="73625" spans="7:7">
      <c r="G73625" s="162" t="s">
        <v>73870</v>
      </c>
    </row>
    <row r="73626" spans="7:7">
      <c r="G73626" s="162" t="s">
        <v>73871</v>
      </c>
    </row>
    <row r="73627" spans="7:7">
      <c r="G73627" s="162" t="s">
        <v>73872</v>
      </c>
    </row>
    <row r="73628" spans="7:7">
      <c r="G73628" s="162" t="s">
        <v>73873</v>
      </c>
    </row>
    <row r="73629" spans="7:7">
      <c r="G73629" s="162" t="s">
        <v>73874</v>
      </c>
    </row>
    <row r="73630" spans="7:7">
      <c r="G73630" s="162" t="s">
        <v>73875</v>
      </c>
    </row>
    <row r="73631" spans="7:7">
      <c r="G73631" s="162" t="s">
        <v>73876</v>
      </c>
    </row>
    <row r="73632" spans="7:7">
      <c r="G73632" s="162" t="s">
        <v>73877</v>
      </c>
    </row>
    <row r="73633" spans="7:7">
      <c r="G73633" s="162" t="s">
        <v>73878</v>
      </c>
    </row>
    <row r="73634" spans="7:7">
      <c r="G73634" s="162" t="s">
        <v>73879</v>
      </c>
    </row>
    <row r="73635" spans="7:7">
      <c r="G73635" s="162" t="s">
        <v>73880</v>
      </c>
    </row>
    <row r="73636" spans="7:7">
      <c r="G73636" s="162" t="s">
        <v>73881</v>
      </c>
    </row>
    <row r="73637" spans="7:7">
      <c r="G73637" s="162" t="s">
        <v>73882</v>
      </c>
    </row>
    <row r="73638" spans="7:7">
      <c r="G73638" s="162" t="s">
        <v>73883</v>
      </c>
    </row>
    <row r="73639" spans="7:7">
      <c r="G73639" s="162" t="s">
        <v>73884</v>
      </c>
    </row>
    <row r="73640" spans="7:7">
      <c r="G73640" s="162" t="s">
        <v>73885</v>
      </c>
    </row>
    <row r="73641" spans="7:7">
      <c r="G73641" s="162" t="s">
        <v>73886</v>
      </c>
    </row>
    <row r="73642" spans="7:7">
      <c r="G73642" s="162" t="s">
        <v>73887</v>
      </c>
    </row>
    <row r="73643" spans="7:7">
      <c r="G73643" s="162" t="s">
        <v>73888</v>
      </c>
    </row>
    <row r="73644" spans="7:7">
      <c r="G73644" s="162" t="s">
        <v>73889</v>
      </c>
    </row>
    <row r="73645" spans="7:7">
      <c r="G73645" s="162" t="s">
        <v>73890</v>
      </c>
    </row>
    <row r="73646" spans="7:7">
      <c r="G73646" s="162" t="s">
        <v>73891</v>
      </c>
    </row>
    <row r="73647" spans="7:7">
      <c r="G73647" s="162" t="s">
        <v>73892</v>
      </c>
    </row>
    <row r="73648" spans="7:7">
      <c r="G73648" s="162" t="s">
        <v>73893</v>
      </c>
    </row>
    <row r="73649" spans="7:7">
      <c r="G73649" s="162" t="s">
        <v>73894</v>
      </c>
    </row>
    <row r="73650" spans="7:7">
      <c r="G73650" s="162" t="s">
        <v>73895</v>
      </c>
    </row>
    <row r="73651" spans="7:7">
      <c r="G73651" s="162" t="s">
        <v>73896</v>
      </c>
    </row>
    <row r="73652" spans="7:7">
      <c r="G73652" s="162" t="s">
        <v>73897</v>
      </c>
    </row>
    <row r="73653" spans="7:7">
      <c r="G73653" s="162" t="s">
        <v>73898</v>
      </c>
    </row>
    <row r="73654" spans="7:7">
      <c r="G73654" s="162" t="s">
        <v>73899</v>
      </c>
    </row>
    <row r="73655" spans="7:7">
      <c r="G73655" s="162" t="s">
        <v>73900</v>
      </c>
    </row>
    <row r="73656" spans="7:7">
      <c r="G73656" s="162" t="s">
        <v>73901</v>
      </c>
    </row>
    <row r="73657" spans="7:7">
      <c r="G73657" s="162" t="s">
        <v>73902</v>
      </c>
    </row>
    <row r="73658" spans="7:7">
      <c r="G73658" s="162" t="s">
        <v>73903</v>
      </c>
    </row>
    <row r="73659" spans="7:7">
      <c r="G73659" s="162" t="s">
        <v>73904</v>
      </c>
    </row>
    <row r="73660" spans="7:7">
      <c r="G73660" s="162" t="s">
        <v>73905</v>
      </c>
    </row>
    <row r="73661" spans="7:7">
      <c r="G73661" s="162" t="s">
        <v>73906</v>
      </c>
    </row>
    <row r="73662" spans="7:7">
      <c r="G73662" s="162" t="s">
        <v>73907</v>
      </c>
    </row>
    <row r="73663" spans="7:7">
      <c r="G73663" s="162" t="s">
        <v>73908</v>
      </c>
    </row>
    <row r="73664" spans="7:7">
      <c r="G73664" s="162" t="s">
        <v>73909</v>
      </c>
    </row>
    <row r="73665" spans="7:7">
      <c r="G73665" s="162" t="s">
        <v>73910</v>
      </c>
    </row>
    <row r="73666" spans="7:7">
      <c r="G73666" s="162" t="s">
        <v>73911</v>
      </c>
    </row>
    <row r="73667" spans="7:7">
      <c r="G73667" s="162" t="s">
        <v>73912</v>
      </c>
    </row>
    <row r="73668" spans="7:7">
      <c r="G73668" s="162" t="s">
        <v>73913</v>
      </c>
    </row>
    <row r="73669" spans="7:7">
      <c r="G73669" s="162" t="s">
        <v>73914</v>
      </c>
    </row>
    <row r="73670" spans="7:7">
      <c r="G73670" s="162" t="s">
        <v>73915</v>
      </c>
    </row>
    <row r="73671" spans="7:7">
      <c r="G73671" s="162" t="s">
        <v>73916</v>
      </c>
    </row>
    <row r="73672" spans="7:7">
      <c r="G73672" s="162" t="s">
        <v>73917</v>
      </c>
    </row>
    <row r="73673" spans="7:7">
      <c r="G73673" s="162" t="s">
        <v>73918</v>
      </c>
    </row>
    <row r="73674" spans="7:7">
      <c r="G73674" s="162" t="s">
        <v>73919</v>
      </c>
    </row>
    <row r="73675" spans="7:7">
      <c r="G73675" s="162" t="s">
        <v>73920</v>
      </c>
    </row>
    <row r="73676" spans="7:7">
      <c r="G73676" s="162" t="s">
        <v>73921</v>
      </c>
    </row>
    <row r="73677" spans="7:7">
      <c r="G73677" s="162" t="s">
        <v>73922</v>
      </c>
    </row>
    <row r="73678" spans="7:7">
      <c r="G73678" s="162" t="s">
        <v>73923</v>
      </c>
    </row>
    <row r="73679" spans="7:7">
      <c r="G73679" s="162" t="s">
        <v>73924</v>
      </c>
    </row>
    <row r="73680" spans="7:7">
      <c r="G73680" s="162" t="s">
        <v>73925</v>
      </c>
    </row>
    <row r="73681" spans="7:7">
      <c r="G73681" s="162" t="s">
        <v>73926</v>
      </c>
    </row>
    <row r="73682" spans="7:7">
      <c r="G73682" s="162" t="s">
        <v>73927</v>
      </c>
    </row>
    <row r="73683" spans="7:7">
      <c r="G73683" s="162" t="s">
        <v>73928</v>
      </c>
    </row>
    <row r="73684" spans="7:7">
      <c r="G73684" s="162" t="s">
        <v>73929</v>
      </c>
    </row>
    <row r="73685" spans="7:7">
      <c r="G73685" s="162" t="s">
        <v>73930</v>
      </c>
    </row>
    <row r="73686" spans="7:7">
      <c r="G73686" s="162" t="s">
        <v>73931</v>
      </c>
    </row>
    <row r="73687" spans="7:7">
      <c r="G73687" s="162" t="s">
        <v>73932</v>
      </c>
    </row>
    <row r="73688" spans="7:7">
      <c r="G73688" s="162" t="s">
        <v>73933</v>
      </c>
    </row>
    <row r="73689" spans="7:7">
      <c r="G73689" s="162" t="s">
        <v>73934</v>
      </c>
    </row>
    <row r="73690" spans="7:7">
      <c r="G73690" s="162" t="s">
        <v>73935</v>
      </c>
    </row>
    <row r="73691" spans="7:7">
      <c r="G73691" s="162" t="s">
        <v>73936</v>
      </c>
    </row>
    <row r="73692" spans="7:7">
      <c r="G73692" s="162" t="s">
        <v>73937</v>
      </c>
    </row>
    <row r="73693" spans="7:7">
      <c r="G73693" s="162" t="s">
        <v>73938</v>
      </c>
    </row>
    <row r="73694" spans="7:7">
      <c r="G73694" s="162" t="s">
        <v>73939</v>
      </c>
    </row>
    <row r="73695" spans="7:7">
      <c r="G73695" s="162" t="s">
        <v>73940</v>
      </c>
    </row>
    <row r="73696" spans="7:7">
      <c r="G73696" s="162" t="s">
        <v>73941</v>
      </c>
    </row>
    <row r="73697" spans="7:7">
      <c r="G73697" s="162" t="s">
        <v>73942</v>
      </c>
    </row>
    <row r="73698" spans="7:7">
      <c r="G73698" s="162" t="s">
        <v>73943</v>
      </c>
    </row>
    <row r="73699" spans="7:7">
      <c r="G73699" s="162" t="s">
        <v>73944</v>
      </c>
    </row>
    <row r="73700" spans="7:7">
      <c r="G73700" s="162" t="s">
        <v>73945</v>
      </c>
    </row>
    <row r="73701" spans="7:7">
      <c r="G73701" s="162" t="s">
        <v>73946</v>
      </c>
    </row>
    <row r="73702" spans="7:7">
      <c r="G73702" s="162" t="s">
        <v>73947</v>
      </c>
    </row>
    <row r="73703" spans="7:7">
      <c r="G73703" s="162" t="s">
        <v>73948</v>
      </c>
    </row>
    <row r="73704" spans="7:7">
      <c r="G73704" s="162" t="s">
        <v>73949</v>
      </c>
    </row>
    <row r="73705" spans="7:7">
      <c r="G73705" s="162" t="s">
        <v>73950</v>
      </c>
    </row>
    <row r="73706" spans="7:7">
      <c r="G73706" s="162" t="s">
        <v>73951</v>
      </c>
    </row>
    <row r="73707" spans="7:7">
      <c r="G73707" s="162" t="s">
        <v>73952</v>
      </c>
    </row>
    <row r="73708" spans="7:7">
      <c r="G73708" s="162" t="s">
        <v>73953</v>
      </c>
    </row>
    <row r="73709" spans="7:7">
      <c r="G73709" s="162" t="s">
        <v>73954</v>
      </c>
    </row>
    <row r="73710" spans="7:7">
      <c r="G73710" s="162" t="s">
        <v>73955</v>
      </c>
    </row>
    <row r="73711" spans="7:7">
      <c r="G73711" s="162" t="s">
        <v>73956</v>
      </c>
    </row>
    <row r="73712" spans="7:7">
      <c r="G73712" s="162" t="s">
        <v>73957</v>
      </c>
    </row>
    <row r="73713" spans="7:7">
      <c r="G73713" s="162" t="s">
        <v>73958</v>
      </c>
    </row>
    <row r="73714" spans="7:7">
      <c r="G73714" s="162" t="s">
        <v>73959</v>
      </c>
    </row>
    <row r="73715" spans="7:7">
      <c r="G73715" s="162" t="s">
        <v>73960</v>
      </c>
    </row>
    <row r="73716" spans="7:7">
      <c r="G73716" s="162" t="s">
        <v>73961</v>
      </c>
    </row>
    <row r="73717" spans="7:7">
      <c r="G73717" s="162" t="s">
        <v>73962</v>
      </c>
    </row>
    <row r="73718" spans="7:7">
      <c r="G73718" s="162" t="s">
        <v>73963</v>
      </c>
    </row>
    <row r="73719" spans="7:7">
      <c r="G73719" s="162" t="s">
        <v>73964</v>
      </c>
    </row>
    <row r="73720" spans="7:7">
      <c r="G73720" s="162" t="s">
        <v>73965</v>
      </c>
    </row>
    <row r="73721" spans="7:7">
      <c r="G73721" s="162" t="s">
        <v>73966</v>
      </c>
    </row>
    <row r="73722" spans="7:7">
      <c r="G73722" s="162" t="s">
        <v>73967</v>
      </c>
    </row>
    <row r="73723" spans="7:7">
      <c r="G73723" s="162" t="s">
        <v>73968</v>
      </c>
    </row>
    <row r="73724" spans="7:7">
      <c r="G73724" s="162" t="s">
        <v>73969</v>
      </c>
    </row>
    <row r="73725" spans="7:7">
      <c r="G73725" s="162" t="s">
        <v>73970</v>
      </c>
    </row>
    <row r="73726" spans="7:7">
      <c r="G73726" s="162" t="s">
        <v>73971</v>
      </c>
    </row>
    <row r="73727" spans="7:7">
      <c r="G73727" s="162" t="s">
        <v>73972</v>
      </c>
    </row>
    <row r="73728" spans="7:7">
      <c r="G73728" s="162" t="s">
        <v>73973</v>
      </c>
    </row>
    <row r="73729" spans="7:7">
      <c r="G73729" s="162" t="s">
        <v>73974</v>
      </c>
    </row>
    <row r="73730" spans="7:7">
      <c r="G73730" s="162" t="s">
        <v>73975</v>
      </c>
    </row>
    <row r="73731" spans="7:7">
      <c r="G73731" s="162" t="s">
        <v>73976</v>
      </c>
    </row>
    <row r="73732" spans="7:7">
      <c r="G73732" s="162" t="s">
        <v>73977</v>
      </c>
    </row>
    <row r="73733" spans="7:7">
      <c r="G73733" s="162" t="s">
        <v>73978</v>
      </c>
    </row>
    <row r="73734" spans="7:7">
      <c r="G73734" s="162" t="s">
        <v>73979</v>
      </c>
    </row>
    <row r="73735" spans="7:7">
      <c r="G73735" s="162" t="s">
        <v>73980</v>
      </c>
    </row>
    <row r="73736" spans="7:7">
      <c r="G73736" s="162" t="s">
        <v>73981</v>
      </c>
    </row>
    <row r="73737" spans="7:7">
      <c r="G73737" s="162" t="s">
        <v>73982</v>
      </c>
    </row>
    <row r="73738" spans="7:7">
      <c r="G73738" s="162" t="s">
        <v>73983</v>
      </c>
    </row>
    <row r="73739" spans="7:7">
      <c r="G73739" s="162" t="s">
        <v>73984</v>
      </c>
    </row>
    <row r="73740" spans="7:7">
      <c r="G73740" s="162" t="s">
        <v>73985</v>
      </c>
    </row>
    <row r="73741" spans="7:7">
      <c r="G73741" s="162" t="s">
        <v>73986</v>
      </c>
    </row>
    <row r="73742" spans="7:7">
      <c r="G73742" s="162" t="s">
        <v>73987</v>
      </c>
    </row>
    <row r="73743" spans="7:7">
      <c r="G73743" s="162" t="s">
        <v>73988</v>
      </c>
    </row>
    <row r="73744" spans="7:7">
      <c r="G73744" s="162" t="s">
        <v>73989</v>
      </c>
    </row>
    <row r="73745" spans="7:7">
      <c r="G73745" s="162" t="s">
        <v>73990</v>
      </c>
    </row>
    <row r="73746" spans="7:7">
      <c r="G73746" s="162" t="s">
        <v>73991</v>
      </c>
    </row>
    <row r="73747" spans="7:7">
      <c r="G73747" s="162" t="s">
        <v>73992</v>
      </c>
    </row>
    <row r="73748" spans="7:7">
      <c r="G73748" s="162" t="s">
        <v>73993</v>
      </c>
    </row>
    <row r="73749" spans="7:7">
      <c r="G73749" s="162" t="s">
        <v>73994</v>
      </c>
    </row>
    <row r="73750" spans="7:7">
      <c r="G73750" s="162" t="s">
        <v>73995</v>
      </c>
    </row>
    <row r="73751" spans="7:7">
      <c r="G73751" s="162" t="s">
        <v>73996</v>
      </c>
    </row>
    <row r="73752" spans="7:7">
      <c r="G73752" s="162" t="s">
        <v>73997</v>
      </c>
    </row>
    <row r="73753" spans="7:7">
      <c r="G73753" s="162" t="s">
        <v>73998</v>
      </c>
    </row>
    <row r="73754" spans="7:7">
      <c r="G73754" s="162" t="s">
        <v>73999</v>
      </c>
    </row>
    <row r="73755" spans="7:7">
      <c r="G73755" s="162" t="s">
        <v>74000</v>
      </c>
    </row>
    <row r="73756" spans="7:7">
      <c r="G73756" s="162" t="s">
        <v>74001</v>
      </c>
    </row>
    <row r="73757" spans="7:7">
      <c r="G73757" s="162" t="s">
        <v>74002</v>
      </c>
    </row>
    <row r="73758" spans="7:7">
      <c r="G73758" s="162" t="s">
        <v>74003</v>
      </c>
    </row>
    <row r="73759" spans="7:7">
      <c r="G73759" s="162" t="s">
        <v>74004</v>
      </c>
    </row>
    <row r="73760" spans="7:7">
      <c r="G73760" s="162" t="s">
        <v>74005</v>
      </c>
    </row>
    <row r="73761" spans="7:7">
      <c r="G73761" s="162" t="s">
        <v>74006</v>
      </c>
    </row>
    <row r="73762" spans="7:7">
      <c r="G73762" s="162" t="s">
        <v>74007</v>
      </c>
    </row>
    <row r="73763" spans="7:7">
      <c r="G73763" s="162" t="s">
        <v>74008</v>
      </c>
    </row>
    <row r="73764" spans="7:7">
      <c r="G73764" s="162" t="s">
        <v>74009</v>
      </c>
    </row>
    <row r="73765" spans="7:7">
      <c r="G73765" s="162" t="s">
        <v>74010</v>
      </c>
    </row>
    <row r="73766" spans="7:7">
      <c r="G73766" s="162" t="s">
        <v>74011</v>
      </c>
    </row>
    <row r="73767" spans="7:7">
      <c r="G73767" s="162" t="s">
        <v>74012</v>
      </c>
    </row>
    <row r="73768" spans="7:7">
      <c r="G73768" s="162" t="s">
        <v>74013</v>
      </c>
    </row>
    <row r="73769" spans="7:7">
      <c r="G73769" s="162" t="s">
        <v>74014</v>
      </c>
    </row>
    <row r="73770" spans="7:7">
      <c r="G73770" s="162" t="s">
        <v>74015</v>
      </c>
    </row>
    <row r="73771" spans="7:7">
      <c r="G73771" s="162" t="s">
        <v>74016</v>
      </c>
    </row>
    <row r="73772" spans="7:7">
      <c r="G73772" s="162" t="s">
        <v>74017</v>
      </c>
    </row>
    <row r="73773" spans="7:7">
      <c r="G73773" s="162" t="s">
        <v>74018</v>
      </c>
    </row>
    <row r="73774" spans="7:7">
      <c r="G73774" s="162" t="s">
        <v>74019</v>
      </c>
    </row>
    <row r="73775" spans="7:7">
      <c r="G73775" s="162" t="s">
        <v>74020</v>
      </c>
    </row>
    <row r="73776" spans="7:7">
      <c r="G73776" s="162" t="s">
        <v>74021</v>
      </c>
    </row>
    <row r="73777" spans="7:7">
      <c r="G73777" s="162" t="s">
        <v>74022</v>
      </c>
    </row>
    <row r="73778" spans="7:7">
      <c r="G73778" s="162" t="s">
        <v>74023</v>
      </c>
    </row>
    <row r="73779" spans="7:7">
      <c r="G73779" s="162" t="s">
        <v>74024</v>
      </c>
    </row>
    <row r="73780" spans="7:7">
      <c r="G73780" s="162" t="s">
        <v>74025</v>
      </c>
    </row>
    <row r="73781" spans="7:7">
      <c r="G73781" s="162" t="s">
        <v>74026</v>
      </c>
    </row>
    <row r="73782" spans="7:7">
      <c r="G73782" s="162" t="s">
        <v>74027</v>
      </c>
    </row>
    <row r="73783" spans="7:7">
      <c r="G73783" s="162" t="s">
        <v>74028</v>
      </c>
    </row>
    <row r="73784" spans="7:7">
      <c r="G73784" s="162" t="s">
        <v>74029</v>
      </c>
    </row>
    <row r="73785" spans="7:7">
      <c r="G73785" s="162" t="s">
        <v>74030</v>
      </c>
    </row>
    <row r="73786" spans="7:7">
      <c r="G73786" s="162" t="s">
        <v>74031</v>
      </c>
    </row>
    <row r="73787" spans="7:7">
      <c r="G73787" s="162" t="s">
        <v>74032</v>
      </c>
    </row>
    <row r="73788" spans="7:7">
      <c r="G73788" s="162" t="s">
        <v>74033</v>
      </c>
    </row>
    <row r="73789" spans="7:7">
      <c r="G73789" s="162" t="s">
        <v>74034</v>
      </c>
    </row>
    <row r="73790" spans="7:7">
      <c r="G73790" s="162" t="s">
        <v>74035</v>
      </c>
    </row>
    <row r="73791" spans="7:7">
      <c r="G73791" s="162" t="s">
        <v>74036</v>
      </c>
    </row>
    <row r="73792" spans="7:7">
      <c r="G73792" s="162" t="s">
        <v>74037</v>
      </c>
    </row>
    <row r="73793" spans="7:7">
      <c r="G73793" s="162" t="s">
        <v>74038</v>
      </c>
    </row>
    <row r="73794" spans="7:7">
      <c r="G73794" s="162" t="s">
        <v>74039</v>
      </c>
    </row>
    <row r="73795" spans="7:7">
      <c r="G73795" s="162" t="s">
        <v>74040</v>
      </c>
    </row>
    <row r="73796" spans="7:7">
      <c r="G73796" s="162" t="s">
        <v>74041</v>
      </c>
    </row>
    <row r="73797" spans="7:7">
      <c r="G73797" s="162" t="s">
        <v>74042</v>
      </c>
    </row>
    <row r="73798" spans="7:7">
      <c r="G73798" s="162" t="s">
        <v>74043</v>
      </c>
    </row>
    <row r="73799" spans="7:7">
      <c r="G73799" s="162" t="s">
        <v>74044</v>
      </c>
    </row>
    <row r="73800" spans="7:7">
      <c r="G73800" s="162" t="s">
        <v>74045</v>
      </c>
    </row>
    <row r="73801" spans="7:7">
      <c r="G73801" s="162" t="s">
        <v>74046</v>
      </c>
    </row>
    <row r="73802" spans="7:7">
      <c r="G73802" s="162" t="s">
        <v>74047</v>
      </c>
    </row>
    <row r="73803" spans="7:7">
      <c r="G73803" s="162" t="s">
        <v>74048</v>
      </c>
    </row>
    <row r="73804" spans="7:7">
      <c r="G73804" s="162" t="s">
        <v>74049</v>
      </c>
    </row>
    <row r="73805" spans="7:7">
      <c r="G73805" s="162" t="s">
        <v>74050</v>
      </c>
    </row>
    <row r="73806" spans="7:7">
      <c r="G73806" s="162" t="s">
        <v>74051</v>
      </c>
    </row>
    <row r="73807" spans="7:7">
      <c r="G73807" s="162" t="s">
        <v>74052</v>
      </c>
    </row>
    <row r="73808" spans="7:7">
      <c r="G73808" s="162" t="s">
        <v>74053</v>
      </c>
    </row>
    <row r="73809" spans="7:7">
      <c r="G73809" s="162" t="s">
        <v>74054</v>
      </c>
    </row>
    <row r="73810" spans="7:7">
      <c r="G73810" s="162" t="s">
        <v>74055</v>
      </c>
    </row>
    <row r="73811" spans="7:7">
      <c r="G73811" s="162" t="s">
        <v>74056</v>
      </c>
    </row>
    <row r="73812" spans="7:7">
      <c r="G73812" s="162" t="s">
        <v>74057</v>
      </c>
    </row>
    <row r="73813" spans="7:7">
      <c r="G73813" s="162" t="s">
        <v>74058</v>
      </c>
    </row>
    <row r="73814" spans="7:7">
      <c r="G73814" s="162" t="s">
        <v>74059</v>
      </c>
    </row>
    <row r="73815" spans="7:7">
      <c r="G73815" s="162" t="s">
        <v>74060</v>
      </c>
    </row>
    <row r="73816" spans="7:7">
      <c r="G73816" s="162" t="s">
        <v>74061</v>
      </c>
    </row>
    <row r="73817" spans="7:7">
      <c r="G73817" s="162" t="s">
        <v>74062</v>
      </c>
    </row>
    <row r="73818" spans="7:7">
      <c r="G73818" s="162" t="s">
        <v>74063</v>
      </c>
    </row>
    <row r="73819" spans="7:7">
      <c r="G73819" s="162" t="s">
        <v>74064</v>
      </c>
    </row>
    <row r="73820" spans="7:7">
      <c r="G73820" s="162" t="s">
        <v>74065</v>
      </c>
    </row>
    <row r="73821" spans="7:7">
      <c r="G73821" s="162" t="s">
        <v>74066</v>
      </c>
    </row>
    <row r="73822" spans="7:7">
      <c r="G73822" s="162" t="s">
        <v>74067</v>
      </c>
    </row>
    <row r="73823" spans="7:7">
      <c r="G73823" s="162" t="s">
        <v>74068</v>
      </c>
    </row>
    <row r="73824" spans="7:7">
      <c r="G73824" s="162" t="s">
        <v>74069</v>
      </c>
    </row>
    <row r="73825" spans="7:7">
      <c r="G73825" s="162" t="s">
        <v>74070</v>
      </c>
    </row>
    <row r="73826" spans="7:7">
      <c r="G73826" s="162" t="s">
        <v>74071</v>
      </c>
    </row>
    <row r="73827" spans="7:7">
      <c r="G73827" s="162" t="s">
        <v>74072</v>
      </c>
    </row>
    <row r="73828" spans="7:7">
      <c r="G73828" s="162" t="s">
        <v>74073</v>
      </c>
    </row>
    <row r="73829" spans="7:7">
      <c r="G73829" s="162" t="s">
        <v>74074</v>
      </c>
    </row>
    <row r="73830" spans="7:7">
      <c r="G73830" s="162" t="s">
        <v>74075</v>
      </c>
    </row>
    <row r="73831" spans="7:7">
      <c r="G73831" s="162" t="s">
        <v>74076</v>
      </c>
    </row>
    <row r="73832" spans="7:7">
      <c r="G73832" s="162" t="s">
        <v>74077</v>
      </c>
    </row>
    <row r="73833" spans="7:7">
      <c r="G73833" s="162" t="s">
        <v>74078</v>
      </c>
    </row>
    <row r="73834" spans="7:7">
      <c r="G73834" s="162" t="s">
        <v>74079</v>
      </c>
    </row>
    <row r="73835" spans="7:7">
      <c r="G73835" s="162" t="s">
        <v>74080</v>
      </c>
    </row>
    <row r="73836" spans="7:7">
      <c r="G73836" s="162" t="s">
        <v>74081</v>
      </c>
    </row>
    <row r="73837" spans="7:7">
      <c r="G73837" s="162" t="s">
        <v>74082</v>
      </c>
    </row>
    <row r="73838" spans="7:7">
      <c r="G73838" s="162" t="s">
        <v>74083</v>
      </c>
    </row>
    <row r="73839" spans="7:7">
      <c r="G73839" s="162" t="s">
        <v>74084</v>
      </c>
    </row>
    <row r="73840" spans="7:7">
      <c r="G73840" s="162" t="s">
        <v>74085</v>
      </c>
    </row>
    <row r="73841" spans="7:7">
      <c r="G73841" s="162" t="s">
        <v>74086</v>
      </c>
    </row>
    <row r="73842" spans="7:7">
      <c r="G73842" s="162" t="s">
        <v>74087</v>
      </c>
    </row>
    <row r="73843" spans="7:7">
      <c r="G73843" s="162" t="s">
        <v>74088</v>
      </c>
    </row>
    <row r="73844" spans="7:7">
      <c r="G73844" s="162" t="s">
        <v>74089</v>
      </c>
    </row>
    <row r="73845" spans="7:7">
      <c r="G73845" s="162" t="s">
        <v>74090</v>
      </c>
    </row>
    <row r="73846" spans="7:7">
      <c r="G73846" s="162" t="s">
        <v>74091</v>
      </c>
    </row>
    <row r="73847" spans="7:7">
      <c r="G73847" s="162" t="s">
        <v>74092</v>
      </c>
    </row>
    <row r="73848" spans="7:7">
      <c r="G73848" s="162" t="s">
        <v>74093</v>
      </c>
    </row>
    <row r="73849" spans="7:7">
      <c r="G73849" s="162" t="s">
        <v>74094</v>
      </c>
    </row>
    <row r="73850" spans="7:7">
      <c r="G73850" s="162" t="s">
        <v>74095</v>
      </c>
    </row>
    <row r="73851" spans="7:7">
      <c r="G73851" s="162" t="s">
        <v>74096</v>
      </c>
    </row>
    <row r="73852" spans="7:7">
      <c r="G73852" s="162" t="s">
        <v>74097</v>
      </c>
    </row>
    <row r="73853" spans="7:7">
      <c r="G73853" s="162" t="s">
        <v>74098</v>
      </c>
    </row>
    <row r="73854" spans="7:7">
      <c r="G73854" s="162" t="s">
        <v>74099</v>
      </c>
    </row>
    <row r="73855" spans="7:7">
      <c r="G73855" s="162" t="s">
        <v>74100</v>
      </c>
    </row>
    <row r="73856" spans="7:7">
      <c r="G73856" s="162" t="s">
        <v>74101</v>
      </c>
    </row>
    <row r="73857" spans="7:7">
      <c r="G73857" s="162" t="s">
        <v>74102</v>
      </c>
    </row>
    <row r="73858" spans="7:7">
      <c r="G73858" s="162" t="s">
        <v>74103</v>
      </c>
    </row>
    <row r="73859" spans="7:7">
      <c r="G73859" s="162" t="s">
        <v>74104</v>
      </c>
    </row>
    <row r="73860" spans="7:7">
      <c r="G73860" s="162" t="s">
        <v>74105</v>
      </c>
    </row>
    <row r="73861" spans="7:7">
      <c r="G73861" s="162" t="s">
        <v>74106</v>
      </c>
    </row>
    <row r="73862" spans="7:7">
      <c r="G73862" s="162" t="s">
        <v>74107</v>
      </c>
    </row>
    <row r="73863" spans="7:7">
      <c r="G73863" s="162" t="s">
        <v>74108</v>
      </c>
    </row>
    <row r="73864" spans="7:7">
      <c r="G73864" s="162" t="s">
        <v>74109</v>
      </c>
    </row>
    <row r="73865" spans="7:7">
      <c r="G73865" s="162" t="s">
        <v>74110</v>
      </c>
    </row>
    <row r="73866" spans="7:7">
      <c r="G73866" s="162" t="s">
        <v>74111</v>
      </c>
    </row>
    <row r="73867" spans="7:7">
      <c r="G73867" s="162" t="s">
        <v>74112</v>
      </c>
    </row>
    <row r="73868" spans="7:7">
      <c r="G73868" s="162" t="s">
        <v>74113</v>
      </c>
    </row>
    <row r="73869" spans="7:7">
      <c r="G73869" s="162" t="s">
        <v>74114</v>
      </c>
    </row>
    <row r="73870" spans="7:7">
      <c r="G73870" s="162" t="s">
        <v>74115</v>
      </c>
    </row>
    <row r="73871" spans="7:7">
      <c r="G73871" s="162" t="s">
        <v>74116</v>
      </c>
    </row>
    <row r="73872" spans="7:7">
      <c r="G73872" s="162" t="s">
        <v>74117</v>
      </c>
    </row>
    <row r="73873" spans="7:7">
      <c r="G73873" s="162" t="s">
        <v>74118</v>
      </c>
    </row>
    <row r="73874" spans="7:7">
      <c r="G73874" s="162" t="s">
        <v>74119</v>
      </c>
    </row>
    <row r="73875" spans="7:7">
      <c r="G73875" s="162" t="s">
        <v>74120</v>
      </c>
    </row>
    <row r="73876" spans="7:7">
      <c r="G73876" s="162" t="s">
        <v>74121</v>
      </c>
    </row>
    <row r="73877" spans="7:7">
      <c r="G73877" s="162" t="s">
        <v>74122</v>
      </c>
    </row>
    <row r="73878" spans="7:7">
      <c r="G73878" s="162" t="s">
        <v>74123</v>
      </c>
    </row>
    <row r="73879" spans="7:7">
      <c r="G73879" s="162" t="s">
        <v>74124</v>
      </c>
    </row>
    <row r="73880" spans="7:7">
      <c r="G73880" s="162" t="s">
        <v>74125</v>
      </c>
    </row>
    <row r="73881" spans="7:7">
      <c r="G73881" s="162" t="s">
        <v>74126</v>
      </c>
    </row>
    <row r="73882" spans="7:7">
      <c r="G73882" s="162" t="s">
        <v>74127</v>
      </c>
    </row>
    <row r="73883" spans="7:7">
      <c r="G73883" s="162" t="s">
        <v>74128</v>
      </c>
    </row>
    <row r="73884" spans="7:7">
      <c r="G73884" s="162" t="s">
        <v>74129</v>
      </c>
    </row>
    <row r="73885" spans="7:7">
      <c r="G73885" s="162" t="s">
        <v>74130</v>
      </c>
    </row>
    <row r="73886" spans="7:7">
      <c r="G73886" s="162" t="s">
        <v>74131</v>
      </c>
    </row>
    <row r="73887" spans="7:7">
      <c r="G73887" s="162" t="s">
        <v>74132</v>
      </c>
    </row>
    <row r="73888" spans="7:7">
      <c r="G73888" s="162" t="s">
        <v>74133</v>
      </c>
    </row>
    <row r="73889" spans="7:7">
      <c r="G73889" s="162" t="s">
        <v>74134</v>
      </c>
    </row>
    <row r="73890" spans="7:7">
      <c r="G73890" s="162" t="s">
        <v>74135</v>
      </c>
    </row>
    <row r="73891" spans="7:7">
      <c r="G73891" s="162" t="s">
        <v>74136</v>
      </c>
    </row>
    <row r="73892" spans="7:7">
      <c r="G73892" s="162" t="s">
        <v>74137</v>
      </c>
    </row>
    <row r="73893" spans="7:7">
      <c r="G73893" s="162" t="s">
        <v>74138</v>
      </c>
    </row>
    <row r="73894" spans="7:7">
      <c r="G73894" s="162" t="s">
        <v>74139</v>
      </c>
    </row>
    <row r="73895" spans="7:7">
      <c r="G73895" s="162" t="s">
        <v>74140</v>
      </c>
    </row>
    <row r="73896" spans="7:7">
      <c r="G73896" s="162" t="s">
        <v>74141</v>
      </c>
    </row>
    <row r="73897" spans="7:7">
      <c r="G73897" s="162" t="s">
        <v>74142</v>
      </c>
    </row>
    <row r="73898" spans="7:7">
      <c r="G73898" s="162" t="s">
        <v>74143</v>
      </c>
    </row>
    <row r="73899" spans="7:7">
      <c r="G73899" s="162" t="s">
        <v>74144</v>
      </c>
    </row>
    <row r="73900" spans="7:7">
      <c r="G73900" s="162" t="s">
        <v>74145</v>
      </c>
    </row>
    <row r="73901" spans="7:7">
      <c r="G73901" s="162" t="s">
        <v>74146</v>
      </c>
    </row>
    <row r="73902" spans="7:7">
      <c r="G73902" s="162" t="s">
        <v>74147</v>
      </c>
    </row>
    <row r="73903" spans="7:7">
      <c r="G73903" s="162" t="s">
        <v>74148</v>
      </c>
    </row>
    <row r="73904" spans="7:7">
      <c r="G73904" s="162" t="s">
        <v>74149</v>
      </c>
    </row>
    <row r="73905" spans="7:7">
      <c r="G73905" s="162" t="s">
        <v>74150</v>
      </c>
    </row>
    <row r="73906" spans="7:7">
      <c r="G73906" s="162" t="s">
        <v>74151</v>
      </c>
    </row>
    <row r="73907" spans="7:7">
      <c r="G73907" s="162" t="s">
        <v>74152</v>
      </c>
    </row>
    <row r="73908" spans="7:7">
      <c r="G73908" s="162" t="s">
        <v>74153</v>
      </c>
    </row>
    <row r="73909" spans="7:7">
      <c r="G73909" s="162" t="s">
        <v>74154</v>
      </c>
    </row>
    <row r="73910" spans="7:7">
      <c r="G73910" s="162" t="s">
        <v>74155</v>
      </c>
    </row>
    <row r="73911" spans="7:7">
      <c r="G73911" s="162" t="s">
        <v>74156</v>
      </c>
    </row>
    <row r="73912" spans="7:7">
      <c r="G73912" s="162" t="s">
        <v>74157</v>
      </c>
    </row>
    <row r="73913" spans="7:7">
      <c r="G73913" s="162" t="s">
        <v>74158</v>
      </c>
    </row>
    <row r="73914" spans="7:7">
      <c r="G73914" s="162" t="s">
        <v>74159</v>
      </c>
    </row>
    <row r="73915" spans="7:7">
      <c r="G73915" s="162" t="s">
        <v>74160</v>
      </c>
    </row>
    <row r="73916" spans="7:7">
      <c r="G73916" s="162" t="s">
        <v>74161</v>
      </c>
    </row>
    <row r="73917" spans="7:7">
      <c r="G73917" s="162" t="s">
        <v>74162</v>
      </c>
    </row>
    <row r="73918" spans="7:7">
      <c r="G73918" s="162" t="s">
        <v>74163</v>
      </c>
    </row>
    <row r="73919" spans="7:7">
      <c r="G73919" s="162" t="s">
        <v>74164</v>
      </c>
    </row>
    <row r="73920" spans="7:7">
      <c r="G73920" s="162" t="s">
        <v>74165</v>
      </c>
    </row>
    <row r="73921" spans="7:7">
      <c r="G73921" s="162" t="s">
        <v>74166</v>
      </c>
    </row>
    <row r="73922" spans="7:7">
      <c r="G73922" s="162" t="s">
        <v>74167</v>
      </c>
    </row>
    <row r="73923" spans="7:7">
      <c r="G73923" s="162" t="s">
        <v>74168</v>
      </c>
    </row>
    <row r="73924" spans="7:7">
      <c r="G73924" s="162" t="s">
        <v>74169</v>
      </c>
    </row>
    <row r="73925" spans="7:7">
      <c r="G73925" s="162" t="s">
        <v>74170</v>
      </c>
    </row>
    <row r="73926" spans="7:7">
      <c r="G73926" s="162" t="s">
        <v>74171</v>
      </c>
    </row>
    <row r="73927" spans="7:7">
      <c r="G73927" s="162" t="s">
        <v>74172</v>
      </c>
    </row>
    <row r="73928" spans="7:7">
      <c r="G73928" s="162" t="s">
        <v>74173</v>
      </c>
    </row>
    <row r="73929" spans="7:7">
      <c r="G73929" s="162" t="s">
        <v>74174</v>
      </c>
    </row>
    <row r="73930" spans="7:7">
      <c r="G73930" s="162" t="s">
        <v>74175</v>
      </c>
    </row>
    <row r="73931" spans="7:7">
      <c r="G73931" s="162" t="s">
        <v>74176</v>
      </c>
    </row>
    <row r="73932" spans="7:7">
      <c r="G73932" s="162" t="s">
        <v>74177</v>
      </c>
    </row>
    <row r="73933" spans="7:7">
      <c r="G73933" s="162" t="s">
        <v>74178</v>
      </c>
    </row>
    <row r="73934" spans="7:7">
      <c r="G73934" s="162" t="s">
        <v>74179</v>
      </c>
    </row>
    <row r="73935" spans="7:7">
      <c r="G73935" s="162" t="s">
        <v>74180</v>
      </c>
    </row>
    <row r="73936" spans="7:7">
      <c r="G73936" s="162" t="s">
        <v>74181</v>
      </c>
    </row>
    <row r="73937" spans="7:7">
      <c r="G73937" s="162" t="s">
        <v>74182</v>
      </c>
    </row>
    <row r="73938" spans="7:7">
      <c r="G73938" s="162" t="s">
        <v>74183</v>
      </c>
    </row>
    <row r="73939" spans="7:7">
      <c r="G73939" s="162" t="s">
        <v>74184</v>
      </c>
    </row>
    <row r="73940" spans="7:7">
      <c r="G73940" s="162" t="s">
        <v>74185</v>
      </c>
    </row>
    <row r="73941" spans="7:7">
      <c r="G73941" s="162" t="s">
        <v>74186</v>
      </c>
    </row>
    <row r="73942" spans="7:7">
      <c r="G73942" s="162" t="s">
        <v>74187</v>
      </c>
    </row>
    <row r="73943" spans="7:7">
      <c r="G73943" s="162" t="s">
        <v>74188</v>
      </c>
    </row>
    <row r="73944" spans="7:7">
      <c r="G73944" s="162" t="s">
        <v>74189</v>
      </c>
    </row>
    <row r="73945" spans="7:7">
      <c r="G73945" s="162" t="s">
        <v>74190</v>
      </c>
    </row>
    <row r="73946" spans="7:7">
      <c r="G73946" s="162" t="s">
        <v>74191</v>
      </c>
    </row>
    <row r="73947" spans="7:7">
      <c r="G73947" s="162" t="s">
        <v>74192</v>
      </c>
    </row>
    <row r="73948" spans="7:7">
      <c r="G73948" s="162" t="s">
        <v>74193</v>
      </c>
    </row>
    <row r="73949" spans="7:7">
      <c r="G73949" s="162" t="s">
        <v>74194</v>
      </c>
    </row>
    <row r="73950" spans="7:7">
      <c r="G73950" s="162" t="s">
        <v>74195</v>
      </c>
    </row>
    <row r="73951" spans="7:7">
      <c r="G73951" s="162" t="s">
        <v>74196</v>
      </c>
    </row>
    <row r="73952" spans="7:7">
      <c r="G73952" s="162" t="s">
        <v>74197</v>
      </c>
    </row>
    <row r="73953" spans="7:7">
      <c r="G73953" s="162" t="s">
        <v>74198</v>
      </c>
    </row>
    <row r="73954" spans="7:7">
      <c r="G73954" s="162" t="s">
        <v>74199</v>
      </c>
    </row>
    <row r="73955" spans="7:7">
      <c r="G73955" s="162" t="s">
        <v>74200</v>
      </c>
    </row>
    <row r="73956" spans="7:7">
      <c r="G73956" s="162" t="s">
        <v>74201</v>
      </c>
    </row>
    <row r="73957" spans="7:7">
      <c r="G73957" s="162" t="s">
        <v>74202</v>
      </c>
    </row>
    <row r="73958" spans="7:7">
      <c r="G73958" s="162" t="s">
        <v>74203</v>
      </c>
    </row>
    <row r="73959" spans="7:7">
      <c r="G73959" s="162" t="s">
        <v>74204</v>
      </c>
    </row>
    <row r="73960" spans="7:7">
      <c r="G73960" s="162" t="s">
        <v>74205</v>
      </c>
    </row>
    <row r="73961" spans="7:7">
      <c r="G73961" s="162" t="s">
        <v>74206</v>
      </c>
    </row>
    <row r="73962" spans="7:7">
      <c r="G73962" s="162" t="s">
        <v>74207</v>
      </c>
    </row>
    <row r="73963" spans="7:7">
      <c r="G73963" s="162" t="s">
        <v>74208</v>
      </c>
    </row>
    <row r="73964" spans="7:7">
      <c r="G73964" s="162" t="s">
        <v>74209</v>
      </c>
    </row>
    <row r="73965" spans="7:7">
      <c r="G73965" s="162" t="s">
        <v>74210</v>
      </c>
    </row>
    <row r="73966" spans="7:7">
      <c r="G73966" s="162" t="s">
        <v>74211</v>
      </c>
    </row>
    <row r="73967" spans="7:7">
      <c r="G73967" s="162" t="s">
        <v>74212</v>
      </c>
    </row>
    <row r="73968" spans="7:7">
      <c r="G73968" s="162" t="s">
        <v>74213</v>
      </c>
    </row>
    <row r="73969" spans="7:7">
      <c r="G73969" s="162" t="s">
        <v>74214</v>
      </c>
    </row>
    <row r="73970" spans="7:7">
      <c r="G73970" s="162" t="s">
        <v>74215</v>
      </c>
    </row>
    <row r="73971" spans="7:7">
      <c r="G73971" s="162" t="s">
        <v>74216</v>
      </c>
    </row>
    <row r="73972" spans="7:7">
      <c r="G73972" s="162" t="s">
        <v>74217</v>
      </c>
    </row>
    <row r="73973" spans="7:7">
      <c r="G73973" s="162" t="s">
        <v>74218</v>
      </c>
    </row>
    <row r="73974" spans="7:7">
      <c r="G73974" s="162" t="s">
        <v>74219</v>
      </c>
    </row>
    <row r="73975" spans="7:7">
      <c r="G73975" s="162" t="s">
        <v>74220</v>
      </c>
    </row>
    <row r="73976" spans="7:7">
      <c r="G73976" s="162" t="s">
        <v>74221</v>
      </c>
    </row>
    <row r="73977" spans="7:7">
      <c r="G73977" s="162" t="s">
        <v>74222</v>
      </c>
    </row>
    <row r="73978" spans="7:7">
      <c r="G73978" s="162" t="s">
        <v>74223</v>
      </c>
    </row>
    <row r="73979" spans="7:7">
      <c r="G73979" s="162" t="s">
        <v>74224</v>
      </c>
    </row>
    <row r="73980" spans="7:7">
      <c r="G73980" s="162" t="s">
        <v>74225</v>
      </c>
    </row>
    <row r="73981" spans="7:7">
      <c r="G73981" s="162" t="s">
        <v>74226</v>
      </c>
    </row>
    <row r="73982" spans="7:7">
      <c r="G73982" s="162" t="s">
        <v>74227</v>
      </c>
    </row>
    <row r="73983" spans="7:7">
      <c r="G73983" s="162" t="s">
        <v>74228</v>
      </c>
    </row>
    <row r="73984" spans="7:7">
      <c r="G73984" s="162" t="s">
        <v>74229</v>
      </c>
    </row>
    <row r="73985" spans="7:7">
      <c r="G73985" s="162" t="s">
        <v>74230</v>
      </c>
    </row>
    <row r="73986" spans="7:7">
      <c r="G73986" s="162" t="s">
        <v>74231</v>
      </c>
    </row>
    <row r="73987" spans="7:7">
      <c r="G73987" s="162" t="s">
        <v>74232</v>
      </c>
    </row>
    <row r="73988" spans="7:7">
      <c r="G73988" s="162" t="s">
        <v>74233</v>
      </c>
    </row>
    <row r="73989" spans="7:7">
      <c r="G73989" s="162" t="s">
        <v>74234</v>
      </c>
    </row>
    <row r="73990" spans="7:7">
      <c r="G73990" s="162" t="s">
        <v>74235</v>
      </c>
    </row>
    <row r="73991" spans="7:7">
      <c r="G73991" s="162" t="s">
        <v>74236</v>
      </c>
    </row>
    <row r="73992" spans="7:7">
      <c r="G73992" s="162" t="s">
        <v>74237</v>
      </c>
    </row>
    <row r="73993" spans="7:7">
      <c r="G73993" s="162" t="s">
        <v>74238</v>
      </c>
    </row>
    <row r="73994" spans="7:7">
      <c r="G73994" s="162" t="s">
        <v>74239</v>
      </c>
    </row>
    <row r="73995" spans="7:7">
      <c r="G73995" s="162" t="s">
        <v>74240</v>
      </c>
    </row>
    <row r="73996" spans="7:7">
      <c r="G73996" s="162" t="s">
        <v>74241</v>
      </c>
    </row>
    <row r="73997" spans="7:7">
      <c r="G73997" s="162" t="s">
        <v>74242</v>
      </c>
    </row>
    <row r="73998" spans="7:7">
      <c r="G73998" s="162" t="s">
        <v>74243</v>
      </c>
    </row>
    <row r="73999" spans="7:7">
      <c r="G73999" s="162" t="s">
        <v>74244</v>
      </c>
    </row>
    <row r="74000" spans="7:7">
      <c r="G74000" s="162" t="s">
        <v>74245</v>
      </c>
    </row>
    <row r="74001" spans="7:7">
      <c r="G74001" s="162" t="s">
        <v>74246</v>
      </c>
    </row>
    <row r="74002" spans="7:7">
      <c r="G74002" s="162" t="s">
        <v>74247</v>
      </c>
    </row>
    <row r="74003" spans="7:7">
      <c r="G74003" s="162" t="s">
        <v>74248</v>
      </c>
    </row>
    <row r="74004" spans="7:7">
      <c r="G74004" s="162" t="s">
        <v>74249</v>
      </c>
    </row>
    <row r="74005" spans="7:7">
      <c r="G74005" s="162" t="s">
        <v>74250</v>
      </c>
    </row>
    <row r="74006" spans="7:7">
      <c r="G74006" s="162" t="s">
        <v>74251</v>
      </c>
    </row>
    <row r="74007" spans="7:7">
      <c r="G74007" s="162" t="s">
        <v>74252</v>
      </c>
    </row>
    <row r="74008" spans="7:7">
      <c r="G74008" s="162" t="s">
        <v>74253</v>
      </c>
    </row>
    <row r="74009" spans="7:7">
      <c r="G74009" s="162" t="s">
        <v>74254</v>
      </c>
    </row>
    <row r="74010" spans="7:7">
      <c r="G74010" s="162" t="s">
        <v>74255</v>
      </c>
    </row>
    <row r="74011" spans="7:7">
      <c r="G74011" s="162" t="s">
        <v>74256</v>
      </c>
    </row>
    <row r="74012" spans="7:7">
      <c r="G74012" s="162" t="s">
        <v>74257</v>
      </c>
    </row>
    <row r="74013" spans="7:7">
      <c r="G74013" s="162" t="s">
        <v>74258</v>
      </c>
    </row>
    <row r="74014" spans="7:7">
      <c r="G74014" s="162" t="s">
        <v>74259</v>
      </c>
    </row>
    <row r="74015" spans="7:7">
      <c r="G74015" s="162" t="s">
        <v>74260</v>
      </c>
    </row>
    <row r="74016" spans="7:7">
      <c r="G74016" s="162" t="s">
        <v>74261</v>
      </c>
    </row>
    <row r="74017" spans="7:7">
      <c r="G74017" s="162" t="s">
        <v>74262</v>
      </c>
    </row>
    <row r="74018" spans="7:7">
      <c r="G74018" s="162" t="s">
        <v>74263</v>
      </c>
    </row>
    <row r="74019" spans="7:7">
      <c r="G74019" s="162" t="s">
        <v>74264</v>
      </c>
    </row>
    <row r="74020" spans="7:7">
      <c r="G74020" s="162" t="s">
        <v>74265</v>
      </c>
    </row>
    <row r="74021" spans="7:7">
      <c r="G74021" s="162" t="s">
        <v>74266</v>
      </c>
    </row>
    <row r="74022" spans="7:7">
      <c r="G74022" s="162" t="s">
        <v>74267</v>
      </c>
    </row>
    <row r="74023" spans="7:7">
      <c r="G74023" s="162" t="s">
        <v>74268</v>
      </c>
    </row>
    <row r="74024" spans="7:7">
      <c r="G74024" s="162" t="s">
        <v>74269</v>
      </c>
    </row>
    <row r="74025" spans="7:7">
      <c r="G74025" s="162" t="s">
        <v>74270</v>
      </c>
    </row>
    <row r="74026" spans="7:7">
      <c r="G74026" s="162" t="s">
        <v>74271</v>
      </c>
    </row>
    <row r="74027" spans="7:7">
      <c r="G74027" s="162" t="s">
        <v>74272</v>
      </c>
    </row>
    <row r="74028" spans="7:7">
      <c r="G74028" s="162" t="s">
        <v>74273</v>
      </c>
    </row>
    <row r="74029" spans="7:7">
      <c r="G74029" s="162" t="s">
        <v>74274</v>
      </c>
    </row>
    <row r="74030" spans="7:7">
      <c r="G74030" s="162" t="s">
        <v>74275</v>
      </c>
    </row>
    <row r="74031" spans="7:7">
      <c r="G74031" s="162" t="s">
        <v>74276</v>
      </c>
    </row>
    <row r="74032" spans="7:7">
      <c r="G74032" s="162" t="s">
        <v>74277</v>
      </c>
    </row>
    <row r="74033" spans="7:7">
      <c r="G74033" s="162" t="s">
        <v>74278</v>
      </c>
    </row>
    <row r="74034" spans="7:7">
      <c r="G74034" s="162" t="s">
        <v>74279</v>
      </c>
    </row>
    <row r="74035" spans="7:7">
      <c r="G74035" s="162" t="s">
        <v>74280</v>
      </c>
    </row>
    <row r="74036" spans="7:7">
      <c r="G74036" s="162" t="s">
        <v>74281</v>
      </c>
    </row>
    <row r="74037" spans="7:7">
      <c r="G74037" s="162" t="s">
        <v>74282</v>
      </c>
    </row>
    <row r="74038" spans="7:7">
      <c r="G74038" s="162" t="s">
        <v>74283</v>
      </c>
    </row>
    <row r="74039" spans="7:7">
      <c r="G74039" s="162" t="s">
        <v>74284</v>
      </c>
    </row>
    <row r="74040" spans="7:7">
      <c r="G74040" s="162" t="s">
        <v>74285</v>
      </c>
    </row>
    <row r="74041" spans="7:7">
      <c r="G74041" s="162" t="s">
        <v>74286</v>
      </c>
    </row>
    <row r="74042" spans="7:7">
      <c r="G74042" s="162" t="s">
        <v>74287</v>
      </c>
    </row>
    <row r="74043" spans="7:7">
      <c r="G74043" s="162" t="s">
        <v>74288</v>
      </c>
    </row>
    <row r="74044" spans="7:7">
      <c r="G74044" s="162" t="s">
        <v>74289</v>
      </c>
    </row>
    <row r="74045" spans="7:7">
      <c r="G74045" s="162" t="s">
        <v>74290</v>
      </c>
    </row>
    <row r="74046" spans="7:7">
      <c r="G74046" s="162" t="s">
        <v>74291</v>
      </c>
    </row>
    <row r="74047" spans="7:7">
      <c r="G74047" s="162" t="s">
        <v>74292</v>
      </c>
    </row>
    <row r="74048" spans="7:7">
      <c r="G74048" s="162" t="s">
        <v>74293</v>
      </c>
    </row>
    <row r="74049" spans="7:7">
      <c r="G74049" s="162" t="s">
        <v>74294</v>
      </c>
    </row>
    <row r="74050" spans="7:7">
      <c r="G74050" s="162" t="s">
        <v>74295</v>
      </c>
    </row>
    <row r="74051" spans="7:7">
      <c r="G74051" s="162" t="s">
        <v>74296</v>
      </c>
    </row>
    <row r="74052" spans="7:7">
      <c r="G74052" s="162" t="s">
        <v>74297</v>
      </c>
    </row>
    <row r="74053" spans="7:7">
      <c r="G74053" s="162" t="s">
        <v>74298</v>
      </c>
    </row>
    <row r="74054" spans="7:7">
      <c r="G74054" s="162" t="s">
        <v>74299</v>
      </c>
    </row>
    <row r="74055" spans="7:7">
      <c r="G74055" s="162" t="s">
        <v>74300</v>
      </c>
    </row>
    <row r="74056" spans="7:7">
      <c r="G74056" s="162" t="s">
        <v>74301</v>
      </c>
    </row>
    <row r="74057" spans="7:7">
      <c r="G74057" s="162" t="s">
        <v>74302</v>
      </c>
    </row>
    <row r="74058" spans="7:7">
      <c r="G74058" s="162" t="s">
        <v>74303</v>
      </c>
    </row>
    <row r="74059" spans="7:7">
      <c r="G74059" s="162" t="s">
        <v>74304</v>
      </c>
    </row>
    <row r="74060" spans="7:7">
      <c r="G74060" s="162" t="s">
        <v>74305</v>
      </c>
    </row>
    <row r="74061" spans="7:7">
      <c r="G74061" s="162" t="s">
        <v>74306</v>
      </c>
    </row>
    <row r="74062" spans="7:7">
      <c r="G74062" s="162" t="s">
        <v>74307</v>
      </c>
    </row>
    <row r="74063" spans="7:7">
      <c r="G74063" s="162" t="s">
        <v>74308</v>
      </c>
    </row>
    <row r="74064" spans="7:7">
      <c r="G74064" s="162" t="s">
        <v>74309</v>
      </c>
    </row>
    <row r="74065" spans="7:7">
      <c r="G74065" s="162" t="s">
        <v>74310</v>
      </c>
    </row>
    <row r="74066" spans="7:7">
      <c r="G74066" s="162" t="s">
        <v>74311</v>
      </c>
    </row>
    <row r="74067" spans="7:7">
      <c r="G74067" s="162" t="s">
        <v>74312</v>
      </c>
    </row>
    <row r="74068" spans="7:7">
      <c r="G74068" s="162" t="s">
        <v>74313</v>
      </c>
    </row>
    <row r="74069" spans="7:7">
      <c r="G74069" s="162" t="s">
        <v>74314</v>
      </c>
    </row>
    <row r="74070" spans="7:7">
      <c r="G74070" s="162" t="s">
        <v>74315</v>
      </c>
    </row>
    <row r="74071" spans="7:7">
      <c r="G74071" s="162" t="s">
        <v>74316</v>
      </c>
    </row>
    <row r="74072" spans="7:7">
      <c r="G74072" s="162" t="s">
        <v>74317</v>
      </c>
    </row>
    <row r="74073" spans="7:7">
      <c r="G74073" s="162" t="s">
        <v>74318</v>
      </c>
    </row>
    <row r="74074" spans="7:7">
      <c r="G74074" s="162" t="s">
        <v>74319</v>
      </c>
    </row>
    <row r="74075" spans="7:7">
      <c r="G74075" s="162" t="s">
        <v>74320</v>
      </c>
    </row>
    <row r="74076" spans="7:7">
      <c r="G74076" s="162" t="s">
        <v>74321</v>
      </c>
    </row>
    <row r="74077" spans="7:7">
      <c r="G74077" s="162" t="s">
        <v>74322</v>
      </c>
    </row>
    <row r="74078" spans="7:7">
      <c r="G74078" s="162" t="s">
        <v>74323</v>
      </c>
    </row>
    <row r="74079" spans="7:7">
      <c r="G74079" s="162" t="s">
        <v>74324</v>
      </c>
    </row>
    <row r="74080" spans="7:7">
      <c r="G74080" s="162" t="s">
        <v>74325</v>
      </c>
    </row>
    <row r="74081" spans="7:7">
      <c r="G74081" s="162" t="s">
        <v>74326</v>
      </c>
    </row>
    <row r="74082" spans="7:7">
      <c r="G74082" s="162" t="s">
        <v>74327</v>
      </c>
    </row>
    <row r="74083" spans="7:7">
      <c r="G74083" s="162" t="s">
        <v>74328</v>
      </c>
    </row>
    <row r="74084" spans="7:7">
      <c r="G74084" s="162" t="s">
        <v>74329</v>
      </c>
    </row>
    <row r="74085" spans="7:7">
      <c r="G74085" s="162" t="s">
        <v>74330</v>
      </c>
    </row>
    <row r="74086" spans="7:7">
      <c r="G74086" s="162" t="s">
        <v>74331</v>
      </c>
    </row>
    <row r="74087" spans="7:7">
      <c r="G74087" s="162" t="s">
        <v>74332</v>
      </c>
    </row>
    <row r="74088" spans="7:7">
      <c r="G74088" s="162" t="s">
        <v>74333</v>
      </c>
    </row>
    <row r="74089" spans="7:7">
      <c r="G74089" s="162" t="s">
        <v>74334</v>
      </c>
    </row>
    <row r="74090" spans="7:7">
      <c r="G74090" s="162" t="s">
        <v>74335</v>
      </c>
    </row>
    <row r="74091" spans="7:7">
      <c r="G74091" s="162" t="s">
        <v>74336</v>
      </c>
    </row>
    <row r="74092" spans="7:7">
      <c r="G74092" s="162" t="s">
        <v>74337</v>
      </c>
    </row>
    <row r="74093" spans="7:7">
      <c r="G74093" s="162" t="s">
        <v>74338</v>
      </c>
    </row>
    <row r="74094" spans="7:7">
      <c r="G74094" s="162" t="s">
        <v>74339</v>
      </c>
    </row>
    <row r="74095" spans="7:7">
      <c r="G74095" s="162" t="s">
        <v>74340</v>
      </c>
    </row>
    <row r="74096" spans="7:7">
      <c r="G74096" s="162" t="s">
        <v>74341</v>
      </c>
    </row>
    <row r="74097" spans="7:7">
      <c r="G74097" s="162" t="s">
        <v>74342</v>
      </c>
    </row>
    <row r="74098" spans="7:7">
      <c r="G74098" s="162" t="s">
        <v>74343</v>
      </c>
    </row>
    <row r="74099" spans="7:7">
      <c r="G74099" s="162" t="s">
        <v>74344</v>
      </c>
    </row>
    <row r="74100" spans="7:7">
      <c r="G74100" s="162" t="s">
        <v>74345</v>
      </c>
    </row>
    <row r="74101" spans="7:7">
      <c r="G74101" s="162" t="s">
        <v>74346</v>
      </c>
    </row>
    <row r="74102" spans="7:7">
      <c r="G74102" s="162" t="s">
        <v>74347</v>
      </c>
    </row>
    <row r="74103" spans="7:7">
      <c r="G74103" s="162" t="s">
        <v>74348</v>
      </c>
    </row>
    <row r="74104" spans="7:7">
      <c r="G74104" s="162" t="s">
        <v>74349</v>
      </c>
    </row>
    <row r="74105" spans="7:7">
      <c r="G74105" s="162" t="s">
        <v>74350</v>
      </c>
    </row>
    <row r="74106" spans="7:7">
      <c r="G74106" s="162" t="s">
        <v>74351</v>
      </c>
    </row>
    <row r="74107" spans="7:7">
      <c r="G74107" s="162" t="s">
        <v>74352</v>
      </c>
    </row>
    <row r="74108" spans="7:7">
      <c r="G74108" s="162" t="s">
        <v>74353</v>
      </c>
    </row>
    <row r="74109" spans="7:7">
      <c r="G74109" s="162" t="s">
        <v>74354</v>
      </c>
    </row>
    <row r="74110" spans="7:7">
      <c r="G74110" s="162" t="s">
        <v>74355</v>
      </c>
    </row>
    <row r="74111" spans="7:7">
      <c r="G74111" s="162" t="s">
        <v>74356</v>
      </c>
    </row>
    <row r="74112" spans="7:7">
      <c r="G74112" s="162" t="s">
        <v>74357</v>
      </c>
    </row>
    <row r="74113" spans="7:7">
      <c r="G74113" s="162" t="s">
        <v>74358</v>
      </c>
    </row>
    <row r="74114" spans="7:7">
      <c r="G74114" s="162" t="s">
        <v>74359</v>
      </c>
    </row>
    <row r="74115" spans="7:7">
      <c r="G74115" s="162" t="s">
        <v>74360</v>
      </c>
    </row>
    <row r="74116" spans="7:7">
      <c r="G74116" s="162" t="s">
        <v>74361</v>
      </c>
    </row>
    <row r="74117" spans="7:7">
      <c r="G74117" s="162" t="s">
        <v>74362</v>
      </c>
    </row>
    <row r="74118" spans="7:7">
      <c r="G74118" s="162" t="s">
        <v>74363</v>
      </c>
    </row>
    <row r="74119" spans="7:7">
      <c r="G74119" s="162" t="s">
        <v>74364</v>
      </c>
    </row>
    <row r="74120" spans="7:7">
      <c r="G74120" s="162" t="s">
        <v>74365</v>
      </c>
    </row>
    <row r="74121" spans="7:7">
      <c r="G74121" s="162" t="s">
        <v>74366</v>
      </c>
    </row>
    <row r="74122" spans="7:7">
      <c r="G74122" s="162" t="s">
        <v>74367</v>
      </c>
    </row>
    <row r="74123" spans="7:7">
      <c r="G74123" s="162" t="s">
        <v>74368</v>
      </c>
    </row>
    <row r="74124" spans="7:7">
      <c r="G74124" s="162" t="s">
        <v>74369</v>
      </c>
    </row>
    <row r="74125" spans="7:7">
      <c r="G74125" s="162" t="s">
        <v>74370</v>
      </c>
    </row>
    <row r="74126" spans="7:7">
      <c r="G74126" s="162" t="s">
        <v>74371</v>
      </c>
    </row>
    <row r="74127" spans="7:7">
      <c r="G74127" s="162" t="s">
        <v>74372</v>
      </c>
    </row>
    <row r="74128" spans="7:7">
      <c r="G74128" s="162" t="s">
        <v>74373</v>
      </c>
    </row>
    <row r="74129" spans="7:7">
      <c r="G74129" s="162" t="s">
        <v>74374</v>
      </c>
    </row>
    <row r="74130" spans="7:7">
      <c r="G74130" s="162" t="s">
        <v>74375</v>
      </c>
    </row>
    <row r="74131" spans="7:7">
      <c r="G74131" s="162" t="s">
        <v>74376</v>
      </c>
    </row>
    <row r="74132" spans="7:7">
      <c r="G74132" s="162" t="s">
        <v>74377</v>
      </c>
    </row>
    <row r="74133" spans="7:7">
      <c r="G74133" s="162" t="s">
        <v>74378</v>
      </c>
    </row>
    <row r="74134" spans="7:7">
      <c r="G74134" s="162" t="s">
        <v>74379</v>
      </c>
    </row>
    <row r="74135" spans="7:7">
      <c r="G74135" s="162" t="s">
        <v>74380</v>
      </c>
    </row>
    <row r="74136" spans="7:7">
      <c r="G74136" s="162" t="s">
        <v>74381</v>
      </c>
    </row>
    <row r="74137" spans="7:7">
      <c r="G74137" s="162" t="s">
        <v>74382</v>
      </c>
    </row>
    <row r="74138" spans="7:7">
      <c r="G74138" s="162" t="s">
        <v>74383</v>
      </c>
    </row>
    <row r="74139" spans="7:7">
      <c r="G74139" s="162" t="s">
        <v>74384</v>
      </c>
    </row>
    <row r="74140" spans="7:7">
      <c r="G74140" s="162" t="s">
        <v>74385</v>
      </c>
    </row>
    <row r="74141" spans="7:7">
      <c r="G74141" s="162" t="s">
        <v>74386</v>
      </c>
    </row>
    <row r="74142" spans="7:7">
      <c r="G74142" s="162" t="s">
        <v>74387</v>
      </c>
    </row>
    <row r="74143" spans="7:7">
      <c r="G74143" s="162" t="s">
        <v>74388</v>
      </c>
    </row>
    <row r="74144" spans="7:7">
      <c r="G74144" s="162" t="s">
        <v>74389</v>
      </c>
    </row>
    <row r="74145" spans="7:7">
      <c r="G74145" s="162" t="s">
        <v>74390</v>
      </c>
    </row>
    <row r="74146" spans="7:7">
      <c r="G74146" s="162" t="s">
        <v>74391</v>
      </c>
    </row>
    <row r="74147" spans="7:7">
      <c r="G74147" s="162" t="s">
        <v>74392</v>
      </c>
    </row>
    <row r="74148" spans="7:7">
      <c r="G74148" s="162" t="s">
        <v>74393</v>
      </c>
    </row>
    <row r="74149" spans="7:7">
      <c r="G74149" s="162" t="s">
        <v>74394</v>
      </c>
    </row>
    <row r="74150" spans="7:7">
      <c r="G74150" s="162" t="s">
        <v>74395</v>
      </c>
    </row>
    <row r="74151" spans="7:7">
      <c r="G74151" s="162" t="s">
        <v>74396</v>
      </c>
    </row>
    <row r="74152" spans="7:7">
      <c r="G74152" s="162" t="s">
        <v>74397</v>
      </c>
    </row>
    <row r="74153" spans="7:7">
      <c r="G74153" s="162" t="s">
        <v>74398</v>
      </c>
    </row>
    <row r="74154" spans="7:7">
      <c r="G74154" s="162" t="s">
        <v>74399</v>
      </c>
    </row>
    <row r="74155" spans="7:7">
      <c r="G74155" s="162" t="s">
        <v>74400</v>
      </c>
    </row>
    <row r="74156" spans="7:7">
      <c r="G74156" s="162" t="s">
        <v>74401</v>
      </c>
    </row>
    <row r="74157" spans="7:7">
      <c r="G74157" s="162" t="s">
        <v>74402</v>
      </c>
    </row>
    <row r="74158" spans="7:7">
      <c r="G74158" s="162" t="s">
        <v>74403</v>
      </c>
    </row>
    <row r="74159" spans="7:7">
      <c r="G74159" s="162" t="s">
        <v>74404</v>
      </c>
    </row>
    <row r="74160" spans="7:7">
      <c r="G74160" s="162" t="s">
        <v>74405</v>
      </c>
    </row>
    <row r="74161" spans="7:7">
      <c r="G74161" s="162" t="s">
        <v>74406</v>
      </c>
    </row>
    <row r="74162" spans="7:7">
      <c r="G74162" s="162" t="s">
        <v>74407</v>
      </c>
    </row>
    <row r="74163" spans="7:7">
      <c r="G74163" s="162" t="s">
        <v>74408</v>
      </c>
    </row>
    <row r="74164" spans="7:7">
      <c r="G74164" s="162" t="s">
        <v>74409</v>
      </c>
    </row>
    <row r="74165" spans="7:7">
      <c r="G74165" s="162" t="s">
        <v>74410</v>
      </c>
    </row>
    <row r="74166" spans="7:7">
      <c r="G74166" s="162" t="s">
        <v>74411</v>
      </c>
    </row>
    <row r="74167" spans="7:7">
      <c r="G74167" s="162" t="s">
        <v>74412</v>
      </c>
    </row>
    <row r="74168" spans="7:7">
      <c r="G74168" s="162" t="s">
        <v>74413</v>
      </c>
    </row>
    <row r="74169" spans="7:7">
      <c r="G74169" s="162" t="s">
        <v>74414</v>
      </c>
    </row>
    <row r="74170" spans="7:7">
      <c r="G74170" s="162" t="s">
        <v>74415</v>
      </c>
    </row>
    <row r="74171" spans="7:7">
      <c r="G74171" s="162" t="s">
        <v>74416</v>
      </c>
    </row>
    <row r="74172" spans="7:7">
      <c r="G74172" s="162" t="s">
        <v>74417</v>
      </c>
    </row>
    <row r="74173" spans="7:7">
      <c r="G74173" s="162" t="s">
        <v>74418</v>
      </c>
    </row>
    <row r="74174" spans="7:7">
      <c r="G74174" s="162" t="s">
        <v>74419</v>
      </c>
    </row>
    <row r="74175" spans="7:7">
      <c r="G74175" s="162" t="s">
        <v>74420</v>
      </c>
    </row>
    <row r="74176" spans="7:7">
      <c r="G74176" s="162" t="s">
        <v>74421</v>
      </c>
    </row>
    <row r="74177" spans="7:7">
      <c r="G74177" s="162" t="s">
        <v>74422</v>
      </c>
    </row>
    <row r="74178" spans="7:7">
      <c r="G74178" s="162" t="s">
        <v>74423</v>
      </c>
    </row>
    <row r="74179" spans="7:7">
      <c r="G74179" s="162" t="s">
        <v>74424</v>
      </c>
    </row>
    <row r="74180" spans="7:7">
      <c r="G74180" s="162" t="s">
        <v>74425</v>
      </c>
    </row>
    <row r="74181" spans="7:7">
      <c r="G74181" s="162" t="s">
        <v>74426</v>
      </c>
    </row>
    <row r="74182" spans="7:7">
      <c r="G74182" s="162" t="s">
        <v>74427</v>
      </c>
    </row>
    <row r="74183" spans="7:7">
      <c r="G74183" s="162" t="s">
        <v>74428</v>
      </c>
    </row>
    <row r="74184" spans="7:7">
      <c r="G74184" s="162" t="s">
        <v>74429</v>
      </c>
    </row>
    <row r="74185" spans="7:7">
      <c r="G74185" s="162" t="s">
        <v>74430</v>
      </c>
    </row>
    <row r="74186" spans="7:7">
      <c r="G74186" s="162" t="s">
        <v>74431</v>
      </c>
    </row>
    <row r="74187" spans="7:7">
      <c r="G74187" s="162" t="s">
        <v>74432</v>
      </c>
    </row>
    <row r="74188" spans="7:7">
      <c r="G74188" s="162" t="s">
        <v>74433</v>
      </c>
    </row>
    <row r="74189" spans="7:7">
      <c r="G74189" s="162" t="s">
        <v>74434</v>
      </c>
    </row>
    <row r="74190" spans="7:7">
      <c r="G74190" s="162" t="s">
        <v>74435</v>
      </c>
    </row>
    <row r="74191" spans="7:7">
      <c r="G74191" s="162" t="s">
        <v>74436</v>
      </c>
    </row>
    <row r="74192" spans="7:7">
      <c r="G74192" s="162" t="s">
        <v>74437</v>
      </c>
    </row>
    <row r="74193" spans="7:7">
      <c r="G74193" s="162" t="s">
        <v>74438</v>
      </c>
    </row>
    <row r="74194" spans="7:7">
      <c r="G74194" s="162" t="s">
        <v>74439</v>
      </c>
    </row>
    <row r="74195" spans="7:7">
      <c r="G74195" s="162" t="s">
        <v>74440</v>
      </c>
    </row>
    <row r="74196" spans="7:7">
      <c r="G74196" s="162" t="s">
        <v>74441</v>
      </c>
    </row>
    <row r="74197" spans="7:7">
      <c r="G74197" s="162" t="s">
        <v>74442</v>
      </c>
    </row>
    <row r="74198" spans="7:7">
      <c r="G74198" s="162" t="s">
        <v>74443</v>
      </c>
    </row>
    <row r="74199" spans="7:7">
      <c r="G74199" s="162" t="s">
        <v>74444</v>
      </c>
    </row>
    <row r="74200" spans="7:7">
      <c r="G74200" s="162" t="s">
        <v>74445</v>
      </c>
    </row>
    <row r="74201" spans="7:7">
      <c r="G74201" s="162" t="s">
        <v>74446</v>
      </c>
    </row>
    <row r="74202" spans="7:7">
      <c r="G74202" s="162" t="s">
        <v>74447</v>
      </c>
    </row>
    <row r="74203" spans="7:7">
      <c r="G74203" s="162" t="s">
        <v>74448</v>
      </c>
    </row>
    <row r="74204" spans="7:7">
      <c r="G74204" s="162" t="s">
        <v>74449</v>
      </c>
    </row>
    <row r="74205" spans="7:7">
      <c r="G74205" s="162" t="s">
        <v>74450</v>
      </c>
    </row>
    <row r="74206" spans="7:7">
      <c r="G74206" s="162" t="s">
        <v>74451</v>
      </c>
    </row>
    <row r="74207" spans="7:7">
      <c r="G74207" s="162" t="s">
        <v>74452</v>
      </c>
    </row>
    <row r="74208" spans="7:7">
      <c r="G74208" s="162" t="s">
        <v>74453</v>
      </c>
    </row>
    <row r="74209" spans="7:7">
      <c r="G74209" s="162" t="s">
        <v>74454</v>
      </c>
    </row>
    <row r="74210" spans="7:7">
      <c r="G74210" s="162" t="s">
        <v>74455</v>
      </c>
    </row>
    <row r="74211" spans="7:7">
      <c r="G74211" s="162" t="s">
        <v>74456</v>
      </c>
    </row>
    <row r="74212" spans="7:7">
      <c r="G74212" s="162" t="s">
        <v>74457</v>
      </c>
    </row>
    <row r="74213" spans="7:7">
      <c r="G74213" s="162" t="s">
        <v>74458</v>
      </c>
    </row>
    <row r="74214" spans="7:7">
      <c r="G74214" s="162" t="s">
        <v>74459</v>
      </c>
    </row>
    <row r="74215" spans="7:7">
      <c r="G74215" s="162" t="s">
        <v>74460</v>
      </c>
    </row>
    <row r="74216" spans="7:7">
      <c r="G74216" s="162" t="s">
        <v>74461</v>
      </c>
    </row>
    <row r="74217" spans="7:7">
      <c r="G74217" s="162" t="s">
        <v>74462</v>
      </c>
    </row>
    <row r="74218" spans="7:7">
      <c r="G74218" s="162" t="s">
        <v>74463</v>
      </c>
    </row>
    <row r="74219" spans="7:7">
      <c r="G74219" s="162" t="s">
        <v>74464</v>
      </c>
    </row>
    <row r="74220" spans="7:7">
      <c r="G74220" s="162" t="s">
        <v>74465</v>
      </c>
    </row>
    <row r="74221" spans="7:7">
      <c r="G74221" s="162" t="s">
        <v>74466</v>
      </c>
    </row>
    <row r="74222" spans="7:7">
      <c r="G74222" s="162" t="s">
        <v>74467</v>
      </c>
    </row>
    <row r="74223" spans="7:7">
      <c r="G74223" s="162" t="s">
        <v>74468</v>
      </c>
    </row>
    <row r="74224" spans="7:7">
      <c r="G74224" s="162" t="s">
        <v>74469</v>
      </c>
    </row>
    <row r="74225" spans="7:7">
      <c r="G74225" s="162" t="s">
        <v>74470</v>
      </c>
    </row>
    <row r="74226" spans="7:7">
      <c r="G74226" s="162" t="s">
        <v>74471</v>
      </c>
    </row>
    <row r="74227" spans="7:7">
      <c r="G74227" s="162" t="s">
        <v>74472</v>
      </c>
    </row>
    <row r="74228" spans="7:7">
      <c r="G74228" s="162" t="s">
        <v>74473</v>
      </c>
    </row>
    <row r="74229" spans="7:7">
      <c r="G74229" s="162" t="s">
        <v>74474</v>
      </c>
    </row>
    <row r="74230" spans="7:7">
      <c r="G74230" s="162" t="s">
        <v>74475</v>
      </c>
    </row>
    <row r="74231" spans="7:7">
      <c r="G74231" s="162" t="s">
        <v>74476</v>
      </c>
    </row>
    <row r="74232" spans="7:7">
      <c r="G74232" s="162" t="s">
        <v>74477</v>
      </c>
    </row>
    <row r="74233" spans="7:7">
      <c r="G74233" s="162" t="s">
        <v>74478</v>
      </c>
    </row>
    <row r="74234" spans="7:7">
      <c r="G74234" s="162" t="s">
        <v>74479</v>
      </c>
    </row>
    <row r="74235" spans="7:7">
      <c r="G74235" s="162" t="s">
        <v>74480</v>
      </c>
    </row>
    <row r="74236" spans="7:7">
      <c r="G74236" s="162" t="s">
        <v>74481</v>
      </c>
    </row>
    <row r="74237" spans="7:7">
      <c r="G74237" s="162" t="s">
        <v>74482</v>
      </c>
    </row>
    <row r="74238" spans="7:7">
      <c r="G74238" s="162" t="s">
        <v>74483</v>
      </c>
    </row>
    <row r="74239" spans="7:7">
      <c r="G74239" s="162" t="s">
        <v>74484</v>
      </c>
    </row>
    <row r="74240" spans="7:7">
      <c r="G74240" s="162" t="s">
        <v>74485</v>
      </c>
    </row>
    <row r="74241" spans="7:7">
      <c r="G74241" s="162" t="s">
        <v>74486</v>
      </c>
    </row>
    <row r="74242" spans="7:7">
      <c r="G74242" s="162" t="s">
        <v>74487</v>
      </c>
    </row>
    <row r="74243" spans="7:7">
      <c r="G74243" s="162" t="s">
        <v>74488</v>
      </c>
    </row>
    <row r="74244" spans="7:7">
      <c r="G74244" s="162" t="s">
        <v>74489</v>
      </c>
    </row>
    <row r="74245" spans="7:7">
      <c r="G74245" s="162" t="s">
        <v>74490</v>
      </c>
    </row>
    <row r="74246" spans="7:7">
      <c r="G74246" s="162" t="s">
        <v>74491</v>
      </c>
    </row>
    <row r="74247" spans="7:7">
      <c r="G74247" s="162" t="s">
        <v>74492</v>
      </c>
    </row>
    <row r="74248" spans="7:7">
      <c r="G74248" s="162" t="s">
        <v>74493</v>
      </c>
    </row>
    <row r="74249" spans="7:7">
      <c r="G74249" s="162" t="s">
        <v>74494</v>
      </c>
    </row>
    <row r="74250" spans="7:7">
      <c r="G74250" s="162" t="s">
        <v>74495</v>
      </c>
    </row>
    <row r="74251" spans="7:7">
      <c r="G74251" s="162" t="s">
        <v>74496</v>
      </c>
    </row>
    <row r="74252" spans="7:7">
      <c r="G74252" s="162" t="s">
        <v>74497</v>
      </c>
    </row>
    <row r="74253" spans="7:7">
      <c r="G74253" s="162" t="s">
        <v>74498</v>
      </c>
    </row>
    <row r="74254" spans="7:7">
      <c r="G74254" s="162" t="s">
        <v>74499</v>
      </c>
    </row>
    <row r="74255" spans="7:7">
      <c r="G74255" s="162" t="s">
        <v>74500</v>
      </c>
    </row>
    <row r="74256" spans="7:7">
      <c r="G74256" s="162" t="s">
        <v>74501</v>
      </c>
    </row>
    <row r="74257" spans="7:7">
      <c r="G74257" s="162" t="s">
        <v>74502</v>
      </c>
    </row>
    <row r="74258" spans="7:7">
      <c r="G74258" s="162" t="s">
        <v>74503</v>
      </c>
    </row>
    <row r="74259" spans="7:7">
      <c r="G74259" s="162" t="s">
        <v>74504</v>
      </c>
    </row>
    <row r="74260" spans="7:7">
      <c r="G74260" s="162" t="s">
        <v>74505</v>
      </c>
    </row>
    <row r="74261" spans="7:7">
      <c r="G74261" s="162" t="s">
        <v>74506</v>
      </c>
    </row>
    <row r="74262" spans="7:7">
      <c r="G74262" s="162" t="s">
        <v>74507</v>
      </c>
    </row>
    <row r="74263" spans="7:7">
      <c r="G74263" s="162" t="s">
        <v>74508</v>
      </c>
    </row>
    <row r="74264" spans="7:7">
      <c r="G74264" s="162" t="s">
        <v>74509</v>
      </c>
    </row>
    <row r="74265" spans="7:7">
      <c r="G74265" s="162" t="s">
        <v>74510</v>
      </c>
    </row>
    <row r="74266" spans="7:7">
      <c r="G74266" s="162" t="s">
        <v>74511</v>
      </c>
    </row>
    <row r="74267" spans="7:7">
      <c r="G74267" s="162" t="s">
        <v>74512</v>
      </c>
    </row>
    <row r="74268" spans="7:7">
      <c r="G74268" s="162" t="s">
        <v>74513</v>
      </c>
    </row>
    <row r="74269" spans="7:7">
      <c r="G74269" s="162" t="s">
        <v>74514</v>
      </c>
    </row>
    <row r="74270" spans="7:7">
      <c r="G74270" s="162" t="s">
        <v>74515</v>
      </c>
    </row>
    <row r="74271" spans="7:7">
      <c r="G74271" s="162" t="s">
        <v>74516</v>
      </c>
    </row>
    <row r="74272" spans="7:7">
      <c r="G74272" s="162" t="s">
        <v>74517</v>
      </c>
    </row>
    <row r="74273" spans="7:7">
      <c r="G74273" s="162" t="s">
        <v>74518</v>
      </c>
    </row>
    <row r="74274" spans="7:7">
      <c r="G74274" s="162" t="s">
        <v>74519</v>
      </c>
    </row>
    <row r="74275" spans="7:7">
      <c r="G74275" s="162" t="s">
        <v>74520</v>
      </c>
    </row>
    <row r="74276" spans="7:7">
      <c r="G74276" s="162" t="s">
        <v>74521</v>
      </c>
    </row>
    <row r="74277" spans="7:7">
      <c r="G74277" s="162" t="s">
        <v>74522</v>
      </c>
    </row>
    <row r="74278" spans="7:7">
      <c r="G74278" s="162" t="s">
        <v>74523</v>
      </c>
    </row>
    <row r="74279" spans="7:7">
      <c r="G74279" s="162" t="s">
        <v>74524</v>
      </c>
    </row>
    <row r="74280" spans="7:7">
      <c r="G74280" s="162" t="s">
        <v>74525</v>
      </c>
    </row>
    <row r="74281" spans="7:7">
      <c r="G74281" s="162" t="s">
        <v>74526</v>
      </c>
    </row>
    <row r="74282" spans="7:7">
      <c r="G74282" s="162" t="s">
        <v>74527</v>
      </c>
    </row>
    <row r="74283" spans="7:7">
      <c r="G74283" s="162" t="s">
        <v>74528</v>
      </c>
    </row>
    <row r="74284" spans="7:7">
      <c r="G74284" s="162" t="s">
        <v>74529</v>
      </c>
    </row>
    <row r="74285" spans="7:7">
      <c r="G74285" s="162" t="s">
        <v>74530</v>
      </c>
    </row>
    <row r="74286" spans="7:7">
      <c r="G74286" s="162" t="s">
        <v>74531</v>
      </c>
    </row>
    <row r="74287" spans="7:7">
      <c r="G74287" s="162" t="s">
        <v>74532</v>
      </c>
    </row>
    <row r="74288" spans="7:7">
      <c r="G74288" s="162" t="s">
        <v>74533</v>
      </c>
    </row>
    <row r="74289" spans="7:7">
      <c r="G74289" s="162" t="s">
        <v>74534</v>
      </c>
    </row>
    <row r="74290" spans="7:7">
      <c r="G74290" s="162" t="s">
        <v>74535</v>
      </c>
    </row>
    <row r="74291" spans="7:7">
      <c r="G74291" s="162" t="s">
        <v>74536</v>
      </c>
    </row>
    <row r="74292" spans="7:7">
      <c r="G74292" s="162" t="s">
        <v>74537</v>
      </c>
    </row>
    <row r="74293" spans="7:7">
      <c r="G74293" s="162" t="s">
        <v>74538</v>
      </c>
    </row>
    <row r="74294" spans="7:7">
      <c r="G74294" s="162" t="s">
        <v>74539</v>
      </c>
    </row>
    <row r="74295" spans="7:7">
      <c r="G74295" s="162" t="s">
        <v>74540</v>
      </c>
    </row>
    <row r="74296" spans="7:7">
      <c r="G74296" s="162" t="s">
        <v>74541</v>
      </c>
    </row>
    <row r="74297" spans="7:7">
      <c r="G74297" s="162" t="s">
        <v>74542</v>
      </c>
    </row>
    <row r="74298" spans="7:7">
      <c r="G74298" s="162" t="s">
        <v>74543</v>
      </c>
    </row>
    <row r="74299" spans="7:7">
      <c r="G74299" s="162" t="s">
        <v>74544</v>
      </c>
    </row>
    <row r="74300" spans="7:7">
      <c r="G74300" s="162" t="s">
        <v>74545</v>
      </c>
    </row>
    <row r="74301" spans="7:7">
      <c r="G74301" s="162" t="s">
        <v>74546</v>
      </c>
    </row>
    <row r="74302" spans="7:7">
      <c r="G74302" s="162" t="s">
        <v>74547</v>
      </c>
    </row>
    <row r="74303" spans="7:7">
      <c r="G74303" s="162" t="s">
        <v>74548</v>
      </c>
    </row>
    <row r="74304" spans="7:7">
      <c r="G74304" s="162" t="s">
        <v>74549</v>
      </c>
    </row>
    <row r="74305" spans="7:7">
      <c r="G74305" s="162" t="s">
        <v>74550</v>
      </c>
    </row>
    <row r="74306" spans="7:7">
      <c r="G74306" s="162" t="s">
        <v>74551</v>
      </c>
    </row>
    <row r="74307" spans="7:7">
      <c r="G74307" s="162" t="s">
        <v>74552</v>
      </c>
    </row>
    <row r="74308" spans="7:7">
      <c r="G74308" s="162" t="s">
        <v>74553</v>
      </c>
    </row>
    <row r="74309" spans="7:7">
      <c r="G74309" s="162" t="s">
        <v>74554</v>
      </c>
    </row>
    <row r="74310" spans="7:7">
      <c r="G74310" s="162" t="s">
        <v>74555</v>
      </c>
    </row>
    <row r="74311" spans="7:7">
      <c r="G74311" s="162" t="s">
        <v>74556</v>
      </c>
    </row>
    <row r="74312" spans="7:7">
      <c r="G74312" s="162" t="s">
        <v>74557</v>
      </c>
    </row>
    <row r="74313" spans="7:7">
      <c r="G74313" s="162" t="s">
        <v>74558</v>
      </c>
    </row>
    <row r="74314" spans="7:7">
      <c r="G74314" s="162" t="s">
        <v>74559</v>
      </c>
    </row>
    <row r="74315" spans="7:7">
      <c r="G74315" s="162" t="s">
        <v>74560</v>
      </c>
    </row>
    <row r="74316" spans="7:7">
      <c r="G74316" s="162" t="s">
        <v>74561</v>
      </c>
    </row>
    <row r="74317" spans="7:7">
      <c r="G74317" s="162" t="s">
        <v>74562</v>
      </c>
    </row>
    <row r="74318" spans="7:7">
      <c r="G74318" s="162" t="s">
        <v>74563</v>
      </c>
    </row>
    <row r="74319" spans="7:7">
      <c r="G74319" s="162" t="s">
        <v>74564</v>
      </c>
    </row>
    <row r="74320" spans="7:7">
      <c r="G74320" s="162" t="s">
        <v>74565</v>
      </c>
    </row>
    <row r="74321" spans="7:7">
      <c r="G74321" s="162" t="s">
        <v>74566</v>
      </c>
    </row>
    <row r="74322" spans="7:7">
      <c r="G74322" s="162" t="s">
        <v>74567</v>
      </c>
    </row>
    <row r="74323" spans="7:7">
      <c r="G74323" s="162" t="s">
        <v>74568</v>
      </c>
    </row>
    <row r="74324" spans="7:7">
      <c r="G74324" s="162" t="s">
        <v>74569</v>
      </c>
    </row>
    <row r="74325" spans="7:7">
      <c r="G74325" s="162" t="s">
        <v>74570</v>
      </c>
    </row>
    <row r="74326" spans="7:7">
      <c r="G74326" s="162" t="s">
        <v>74571</v>
      </c>
    </row>
    <row r="74327" spans="7:7">
      <c r="G74327" s="162" t="s">
        <v>74572</v>
      </c>
    </row>
    <row r="74328" spans="7:7">
      <c r="G74328" s="162" t="s">
        <v>74573</v>
      </c>
    </row>
    <row r="74329" spans="7:7">
      <c r="G74329" s="162" t="s">
        <v>74574</v>
      </c>
    </row>
    <row r="74330" spans="7:7">
      <c r="G74330" s="162" t="s">
        <v>74575</v>
      </c>
    </row>
    <row r="74331" spans="7:7">
      <c r="G74331" s="162" t="s">
        <v>74576</v>
      </c>
    </row>
    <row r="74332" spans="7:7">
      <c r="G74332" s="162" t="s">
        <v>74577</v>
      </c>
    </row>
    <row r="74333" spans="7:7">
      <c r="G74333" s="162" t="s">
        <v>74578</v>
      </c>
    </row>
    <row r="74334" spans="7:7">
      <c r="G74334" s="162" t="s">
        <v>74579</v>
      </c>
    </row>
    <row r="74335" spans="7:7">
      <c r="G74335" s="162" t="s">
        <v>74580</v>
      </c>
    </row>
    <row r="74336" spans="7:7">
      <c r="G74336" s="162" t="s">
        <v>74581</v>
      </c>
    </row>
    <row r="74337" spans="7:7">
      <c r="G74337" s="162" t="s">
        <v>74582</v>
      </c>
    </row>
    <row r="74338" spans="7:7">
      <c r="G74338" s="162" t="s">
        <v>74583</v>
      </c>
    </row>
    <row r="74339" spans="7:7">
      <c r="G74339" s="162" t="s">
        <v>74584</v>
      </c>
    </row>
    <row r="74340" spans="7:7">
      <c r="G74340" s="162" t="s">
        <v>74585</v>
      </c>
    </row>
    <row r="74341" spans="7:7">
      <c r="G74341" s="162" t="s">
        <v>74586</v>
      </c>
    </row>
    <row r="74342" spans="7:7">
      <c r="G74342" s="162" t="s">
        <v>74587</v>
      </c>
    </row>
    <row r="74343" spans="7:7">
      <c r="G74343" s="162" t="s">
        <v>74588</v>
      </c>
    </row>
    <row r="74344" spans="7:7">
      <c r="G74344" s="162" t="s">
        <v>74589</v>
      </c>
    </row>
    <row r="74345" spans="7:7">
      <c r="G74345" s="162" t="s">
        <v>74590</v>
      </c>
    </row>
    <row r="74346" spans="7:7">
      <c r="G74346" s="162" t="s">
        <v>74591</v>
      </c>
    </row>
    <row r="74347" spans="7:7">
      <c r="G74347" s="162" t="s">
        <v>74592</v>
      </c>
    </row>
    <row r="74348" spans="7:7">
      <c r="G74348" s="162" t="s">
        <v>74593</v>
      </c>
    </row>
    <row r="74349" spans="7:7">
      <c r="G74349" s="162" t="s">
        <v>74594</v>
      </c>
    </row>
    <row r="74350" spans="7:7">
      <c r="G74350" s="162" t="s">
        <v>74595</v>
      </c>
    </row>
    <row r="74351" spans="7:7">
      <c r="G74351" s="162" t="s">
        <v>74596</v>
      </c>
    </row>
    <row r="74352" spans="7:7">
      <c r="G74352" s="162" t="s">
        <v>74597</v>
      </c>
    </row>
    <row r="74353" spans="7:7">
      <c r="G74353" s="162" t="s">
        <v>74598</v>
      </c>
    </row>
    <row r="74354" spans="7:7">
      <c r="G74354" s="162" t="s">
        <v>74599</v>
      </c>
    </row>
    <row r="74355" spans="7:7">
      <c r="G74355" s="162" t="s">
        <v>74600</v>
      </c>
    </row>
    <row r="74356" spans="7:7">
      <c r="G74356" s="162" t="s">
        <v>74601</v>
      </c>
    </row>
    <row r="74357" spans="7:7">
      <c r="G74357" s="162" t="s">
        <v>74602</v>
      </c>
    </row>
    <row r="74358" spans="7:7">
      <c r="G74358" s="162" t="s">
        <v>74603</v>
      </c>
    </row>
    <row r="74359" spans="7:7">
      <c r="G74359" s="162" t="s">
        <v>74604</v>
      </c>
    </row>
    <row r="74360" spans="7:7">
      <c r="G74360" s="162" t="s">
        <v>74605</v>
      </c>
    </row>
    <row r="74361" spans="7:7">
      <c r="G74361" s="162" t="s">
        <v>74606</v>
      </c>
    </row>
    <row r="74362" spans="7:7">
      <c r="G74362" s="162" t="s">
        <v>74607</v>
      </c>
    </row>
    <row r="74363" spans="7:7">
      <c r="G74363" s="162" t="s">
        <v>74608</v>
      </c>
    </row>
    <row r="74364" spans="7:7">
      <c r="G74364" s="162" t="s">
        <v>74609</v>
      </c>
    </row>
    <row r="74365" spans="7:7">
      <c r="G74365" s="162" t="s">
        <v>74610</v>
      </c>
    </row>
    <row r="74366" spans="7:7">
      <c r="G74366" s="162" t="s">
        <v>74611</v>
      </c>
    </row>
    <row r="74367" spans="7:7">
      <c r="G74367" s="162" t="s">
        <v>74612</v>
      </c>
    </row>
    <row r="74368" spans="7:7">
      <c r="G74368" s="162" t="s">
        <v>74613</v>
      </c>
    </row>
    <row r="74369" spans="7:7">
      <c r="G74369" s="162" t="s">
        <v>74614</v>
      </c>
    </row>
    <row r="74370" spans="7:7">
      <c r="G74370" s="162" t="s">
        <v>74615</v>
      </c>
    </row>
    <row r="74371" spans="7:7">
      <c r="G74371" s="162" t="s">
        <v>74616</v>
      </c>
    </row>
    <row r="74372" spans="7:7">
      <c r="G74372" s="162" t="s">
        <v>74617</v>
      </c>
    </row>
    <row r="74373" spans="7:7">
      <c r="G74373" s="162" t="s">
        <v>74618</v>
      </c>
    </row>
    <row r="74374" spans="7:7">
      <c r="G74374" s="162" t="s">
        <v>74619</v>
      </c>
    </row>
    <row r="74375" spans="7:7">
      <c r="G74375" s="162" t="s">
        <v>74620</v>
      </c>
    </row>
    <row r="74376" spans="7:7">
      <c r="G74376" s="162" t="s">
        <v>74621</v>
      </c>
    </row>
    <row r="74377" spans="7:7">
      <c r="G74377" s="162" t="s">
        <v>74622</v>
      </c>
    </row>
    <row r="74378" spans="7:7">
      <c r="G74378" s="162" t="s">
        <v>74623</v>
      </c>
    </row>
    <row r="74379" spans="7:7">
      <c r="G74379" s="162" t="s">
        <v>74624</v>
      </c>
    </row>
    <row r="74380" spans="7:7">
      <c r="G74380" s="162" t="s">
        <v>74625</v>
      </c>
    </row>
    <row r="74381" spans="7:7">
      <c r="G74381" s="162" t="s">
        <v>74626</v>
      </c>
    </row>
    <row r="74382" spans="7:7">
      <c r="G74382" s="162" t="s">
        <v>74627</v>
      </c>
    </row>
    <row r="74383" spans="7:7">
      <c r="G74383" s="162" t="s">
        <v>74628</v>
      </c>
    </row>
    <row r="74384" spans="7:7">
      <c r="G74384" s="162" t="s">
        <v>74629</v>
      </c>
    </row>
    <row r="74385" spans="7:7">
      <c r="G74385" s="162" t="s">
        <v>74630</v>
      </c>
    </row>
    <row r="74386" spans="7:7">
      <c r="G74386" s="162" t="s">
        <v>74631</v>
      </c>
    </row>
    <row r="74387" spans="7:7">
      <c r="G74387" s="162" t="s">
        <v>74632</v>
      </c>
    </row>
    <row r="74388" spans="7:7">
      <c r="G74388" s="162" t="s">
        <v>74633</v>
      </c>
    </row>
    <row r="74389" spans="7:7">
      <c r="G74389" s="162" t="s">
        <v>74634</v>
      </c>
    </row>
    <row r="74390" spans="7:7">
      <c r="G74390" s="162" t="s">
        <v>74635</v>
      </c>
    </row>
    <row r="74391" spans="7:7">
      <c r="G74391" s="162" t="s">
        <v>74636</v>
      </c>
    </row>
    <row r="74392" spans="7:7">
      <c r="G74392" s="162" t="s">
        <v>74637</v>
      </c>
    </row>
    <row r="74393" spans="7:7">
      <c r="G74393" s="162" t="s">
        <v>74638</v>
      </c>
    </row>
    <row r="74394" spans="7:7">
      <c r="G74394" s="162" t="s">
        <v>74639</v>
      </c>
    </row>
    <row r="74395" spans="7:7">
      <c r="G74395" s="162" t="s">
        <v>74640</v>
      </c>
    </row>
    <row r="74396" spans="7:7">
      <c r="G74396" s="162" t="s">
        <v>74641</v>
      </c>
    </row>
    <row r="74397" spans="7:7">
      <c r="G74397" s="162" t="s">
        <v>74642</v>
      </c>
    </row>
    <row r="74398" spans="7:7">
      <c r="G74398" s="162" t="s">
        <v>74643</v>
      </c>
    </row>
    <row r="74399" spans="7:7">
      <c r="G74399" s="162" t="s">
        <v>74644</v>
      </c>
    </row>
    <row r="74400" spans="7:7">
      <c r="G74400" s="162" t="s">
        <v>74645</v>
      </c>
    </row>
    <row r="74401" spans="7:7">
      <c r="G74401" s="162" t="s">
        <v>74646</v>
      </c>
    </row>
    <row r="74402" spans="7:7">
      <c r="G74402" s="162" t="s">
        <v>74647</v>
      </c>
    </row>
    <row r="74403" spans="7:7">
      <c r="G74403" s="162" t="s">
        <v>74648</v>
      </c>
    </row>
    <row r="74404" spans="7:7">
      <c r="G74404" s="162" t="s">
        <v>74649</v>
      </c>
    </row>
    <row r="74405" spans="7:7">
      <c r="G74405" s="162" t="s">
        <v>74650</v>
      </c>
    </row>
    <row r="74406" spans="7:7">
      <c r="G74406" s="162" t="s">
        <v>74651</v>
      </c>
    </row>
    <row r="74407" spans="7:7">
      <c r="G74407" s="162" t="s">
        <v>74652</v>
      </c>
    </row>
    <row r="74408" spans="7:7">
      <c r="G74408" s="162" t="s">
        <v>74653</v>
      </c>
    </row>
    <row r="74409" spans="7:7">
      <c r="G74409" s="162" t="s">
        <v>74654</v>
      </c>
    </row>
    <row r="74410" spans="7:7">
      <c r="G74410" s="162" t="s">
        <v>74655</v>
      </c>
    </row>
    <row r="74411" spans="7:7">
      <c r="G74411" s="162" t="s">
        <v>74656</v>
      </c>
    </row>
    <row r="74412" spans="7:7">
      <c r="G74412" s="162" t="s">
        <v>74657</v>
      </c>
    </row>
    <row r="74413" spans="7:7">
      <c r="G74413" s="162" t="s">
        <v>74658</v>
      </c>
    </row>
    <row r="74414" spans="7:7">
      <c r="G74414" s="162" t="s">
        <v>74659</v>
      </c>
    </row>
    <row r="74415" spans="7:7">
      <c r="G74415" s="162" t="s">
        <v>74660</v>
      </c>
    </row>
    <row r="74416" spans="7:7">
      <c r="G74416" s="162" t="s">
        <v>74661</v>
      </c>
    </row>
    <row r="74417" spans="7:7">
      <c r="G74417" s="162" t="s">
        <v>74662</v>
      </c>
    </row>
    <row r="74418" spans="7:7">
      <c r="G74418" s="162" t="s">
        <v>74663</v>
      </c>
    </row>
    <row r="74419" spans="7:7">
      <c r="G74419" s="162" t="s">
        <v>74664</v>
      </c>
    </row>
    <row r="74420" spans="7:7">
      <c r="G74420" s="162" t="s">
        <v>74665</v>
      </c>
    </row>
    <row r="74421" spans="7:7">
      <c r="G74421" s="162" t="s">
        <v>74666</v>
      </c>
    </row>
    <row r="74422" spans="7:7">
      <c r="G74422" s="162" t="s">
        <v>74667</v>
      </c>
    </row>
    <row r="74423" spans="7:7">
      <c r="G74423" s="162" t="s">
        <v>74668</v>
      </c>
    </row>
    <row r="74424" spans="7:7">
      <c r="G74424" s="162" t="s">
        <v>74669</v>
      </c>
    </row>
    <row r="74425" spans="7:7">
      <c r="G74425" s="162" t="s">
        <v>74670</v>
      </c>
    </row>
    <row r="74426" spans="7:7">
      <c r="G74426" s="162" t="s">
        <v>74671</v>
      </c>
    </row>
    <row r="74427" spans="7:7">
      <c r="G74427" s="162" t="s">
        <v>74672</v>
      </c>
    </row>
    <row r="74428" spans="7:7">
      <c r="G74428" s="162" t="s">
        <v>74673</v>
      </c>
    </row>
    <row r="74429" spans="7:7">
      <c r="G74429" s="162" t="s">
        <v>74674</v>
      </c>
    </row>
    <row r="74430" spans="7:7">
      <c r="G74430" s="162" t="s">
        <v>74675</v>
      </c>
    </row>
    <row r="74431" spans="7:7">
      <c r="G74431" s="162" t="s">
        <v>74676</v>
      </c>
    </row>
    <row r="74432" spans="7:7">
      <c r="G74432" s="162" t="s">
        <v>74677</v>
      </c>
    </row>
    <row r="74433" spans="7:7">
      <c r="G74433" s="162" t="s">
        <v>74678</v>
      </c>
    </row>
    <row r="74434" spans="7:7">
      <c r="G74434" s="162" t="s">
        <v>74679</v>
      </c>
    </row>
    <row r="74435" spans="7:7">
      <c r="G74435" s="162" t="s">
        <v>74680</v>
      </c>
    </row>
    <row r="74436" spans="7:7">
      <c r="G74436" s="162" t="s">
        <v>74681</v>
      </c>
    </row>
    <row r="74437" spans="7:7">
      <c r="G74437" s="162" t="s">
        <v>74682</v>
      </c>
    </row>
    <row r="74438" spans="7:7">
      <c r="G74438" s="162" t="s">
        <v>74683</v>
      </c>
    </row>
    <row r="74439" spans="7:7">
      <c r="G74439" s="162" t="s">
        <v>74684</v>
      </c>
    </row>
    <row r="74440" spans="7:7">
      <c r="G74440" s="162" t="s">
        <v>74685</v>
      </c>
    </row>
    <row r="74441" spans="7:7">
      <c r="G74441" s="162" t="s">
        <v>74686</v>
      </c>
    </row>
    <row r="74442" spans="7:7">
      <c r="G74442" s="162" t="s">
        <v>74687</v>
      </c>
    </row>
    <row r="74443" spans="7:7">
      <c r="G74443" s="162" t="s">
        <v>74688</v>
      </c>
    </row>
    <row r="74444" spans="7:7">
      <c r="G74444" s="162" t="s">
        <v>74689</v>
      </c>
    </row>
    <row r="74445" spans="7:7">
      <c r="G74445" s="162" t="s">
        <v>74690</v>
      </c>
    </row>
    <row r="74446" spans="7:7">
      <c r="G74446" s="162" t="s">
        <v>74691</v>
      </c>
    </row>
    <row r="74447" spans="7:7">
      <c r="G74447" s="162" t="s">
        <v>74692</v>
      </c>
    </row>
    <row r="74448" spans="7:7">
      <c r="G74448" s="162" t="s">
        <v>74693</v>
      </c>
    </row>
    <row r="74449" spans="7:7">
      <c r="G74449" s="162" t="s">
        <v>74694</v>
      </c>
    </row>
    <row r="74450" spans="7:7">
      <c r="G74450" s="162" t="s">
        <v>74695</v>
      </c>
    </row>
    <row r="74451" spans="7:7">
      <c r="G74451" s="162" t="s">
        <v>74696</v>
      </c>
    </row>
    <row r="74452" spans="7:7">
      <c r="G74452" s="162" t="s">
        <v>74697</v>
      </c>
    </row>
    <row r="74453" spans="7:7">
      <c r="G74453" s="162" t="s">
        <v>74698</v>
      </c>
    </row>
    <row r="74454" spans="7:7">
      <c r="G74454" s="162" t="s">
        <v>74699</v>
      </c>
    </row>
    <row r="74455" spans="7:7">
      <c r="G74455" s="162" t="s">
        <v>74700</v>
      </c>
    </row>
    <row r="74456" spans="7:7">
      <c r="G74456" s="162" t="s">
        <v>74701</v>
      </c>
    </row>
    <row r="74457" spans="7:7">
      <c r="G74457" s="162" t="s">
        <v>74702</v>
      </c>
    </row>
    <row r="74458" spans="7:7">
      <c r="G74458" s="162" t="s">
        <v>74703</v>
      </c>
    </row>
    <row r="74459" spans="7:7">
      <c r="G74459" s="162" t="s">
        <v>74704</v>
      </c>
    </row>
    <row r="74460" spans="7:7">
      <c r="G74460" s="162" t="s">
        <v>74705</v>
      </c>
    </row>
    <row r="74461" spans="7:7">
      <c r="G74461" s="162" t="s">
        <v>74706</v>
      </c>
    </row>
    <row r="74462" spans="7:7">
      <c r="G74462" s="162" t="s">
        <v>74707</v>
      </c>
    </row>
    <row r="74463" spans="7:7">
      <c r="G74463" s="162" t="s">
        <v>74708</v>
      </c>
    </row>
    <row r="74464" spans="7:7">
      <c r="G74464" s="162" t="s">
        <v>74709</v>
      </c>
    </row>
    <row r="74465" spans="7:7">
      <c r="G74465" s="162" t="s">
        <v>74710</v>
      </c>
    </row>
    <row r="74466" spans="7:7">
      <c r="G74466" s="162" t="s">
        <v>74711</v>
      </c>
    </row>
    <row r="74467" spans="7:7">
      <c r="G74467" s="162" t="s">
        <v>74712</v>
      </c>
    </row>
    <row r="74468" spans="7:7">
      <c r="G74468" s="162" t="s">
        <v>74713</v>
      </c>
    </row>
    <row r="74469" spans="7:7">
      <c r="G74469" s="162" t="s">
        <v>74714</v>
      </c>
    </row>
    <row r="74470" spans="7:7">
      <c r="G74470" s="162" t="s">
        <v>74715</v>
      </c>
    </row>
    <row r="74471" spans="7:7">
      <c r="G74471" s="162" t="s">
        <v>74716</v>
      </c>
    </row>
    <row r="74472" spans="7:7">
      <c r="G74472" s="162" t="s">
        <v>74717</v>
      </c>
    </row>
    <row r="74473" spans="7:7">
      <c r="G74473" s="162" t="s">
        <v>74718</v>
      </c>
    </row>
    <row r="74474" spans="7:7">
      <c r="G74474" s="162" t="s">
        <v>74719</v>
      </c>
    </row>
    <row r="74475" spans="7:7">
      <c r="G74475" s="162" t="s">
        <v>74720</v>
      </c>
    </row>
    <row r="74476" spans="7:7">
      <c r="G74476" s="162" t="s">
        <v>74721</v>
      </c>
    </row>
    <row r="74477" spans="7:7">
      <c r="G74477" s="162" t="s">
        <v>74722</v>
      </c>
    </row>
    <row r="74478" spans="7:7">
      <c r="G74478" s="162" t="s">
        <v>74723</v>
      </c>
    </row>
    <row r="74479" spans="7:7">
      <c r="G74479" s="162" t="s">
        <v>74724</v>
      </c>
    </row>
    <row r="74480" spans="7:7">
      <c r="G74480" s="162" t="s">
        <v>74725</v>
      </c>
    </row>
    <row r="74481" spans="7:7">
      <c r="G74481" s="162" t="s">
        <v>74726</v>
      </c>
    </row>
    <row r="74482" spans="7:7">
      <c r="G74482" s="162" t="s">
        <v>74727</v>
      </c>
    </row>
    <row r="74483" spans="7:7">
      <c r="G74483" s="162" t="s">
        <v>74728</v>
      </c>
    </row>
    <row r="74484" spans="7:7">
      <c r="G74484" s="162" t="s">
        <v>74729</v>
      </c>
    </row>
    <row r="74485" spans="7:7">
      <c r="G74485" s="162" t="s">
        <v>74730</v>
      </c>
    </row>
    <row r="74486" spans="7:7">
      <c r="G74486" s="162" t="s">
        <v>74731</v>
      </c>
    </row>
    <row r="74487" spans="7:7">
      <c r="G74487" s="162" t="s">
        <v>74732</v>
      </c>
    </row>
    <row r="74488" spans="7:7">
      <c r="G74488" s="162" t="s">
        <v>74733</v>
      </c>
    </row>
    <row r="74489" spans="7:7">
      <c r="G74489" s="162" t="s">
        <v>74734</v>
      </c>
    </row>
    <row r="74490" spans="7:7">
      <c r="G74490" s="162" t="s">
        <v>74735</v>
      </c>
    </row>
    <row r="74491" spans="7:7">
      <c r="G74491" s="162" t="s">
        <v>74736</v>
      </c>
    </row>
    <row r="74492" spans="7:7">
      <c r="G74492" s="162" t="s">
        <v>74737</v>
      </c>
    </row>
    <row r="74493" spans="7:7">
      <c r="G74493" s="162" t="s">
        <v>74738</v>
      </c>
    </row>
    <row r="74494" spans="7:7">
      <c r="G74494" s="162" t="s">
        <v>74739</v>
      </c>
    </row>
    <row r="74495" spans="7:7">
      <c r="G74495" s="162" t="s">
        <v>74740</v>
      </c>
    </row>
    <row r="74496" spans="7:7">
      <c r="G74496" s="162" t="s">
        <v>74741</v>
      </c>
    </row>
    <row r="74497" spans="7:7">
      <c r="G74497" s="162" t="s">
        <v>74742</v>
      </c>
    </row>
    <row r="74498" spans="7:7">
      <c r="G74498" s="162" t="s">
        <v>74743</v>
      </c>
    </row>
    <row r="74499" spans="7:7">
      <c r="G74499" s="162" t="s">
        <v>74744</v>
      </c>
    </row>
    <row r="74500" spans="7:7">
      <c r="G74500" s="162" t="s">
        <v>74745</v>
      </c>
    </row>
    <row r="74501" spans="7:7">
      <c r="G74501" s="162" t="s">
        <v>74746</v>
      </c>
    </row>
    <row r="74502" spans="7:7">
      <c r="G74502" s="162" t="s">
        <v>74747</v>
      </c>
    </row>
    <row r="74503" spans="7:7">
      <c r="G74503" s="162" t="s">
        <v>74748</v>
      </c>
    </row>
    <row r="74504" spans="7:7">
      <c r="G74504" s="162" t="s">
        <v>74749</v>
      </c>
    </row>
    <row r="74505" spans="7:7">
      <c r="G74505" s="162" t="s">
        <v>74750</v>
      </c>
    </row>
    <row r="74506" spans="7:7">
      <c r="G74506" s="162" t="s">
        <v>74751</v>
      </c>
    </row>
    <row r="74507" spans="7:7">
      <c r="G74507" s="162" t="s">
        <v>74752</v>
      </c>
    </row>
    <row r="74508" spans="7:7">
      <c r="G74508" s="162" t="s">
        <v>74753</v>
      </c>
    </row>
    <row r="74509" spans="7:7">
      <c r="G74509" s="162" t="s">
        <v>74754</v>
      </c>
    </row>
    <row r="74510" spans="7:7">
      <c r="G74510" s="162" t="s">
        <v>74755</v>
      </c>
    </row>
    <row r="74511" spans="7:7">
      <c r="G74511" s="162" t="s">
        <v>74756</v>
      </c>
    </row>
    <row r="74512" spans="7:7">
      <c r="G74512" s="162" t="s">
        <v>74757</v>
      </c>
    </row>
    <row r="74513" spans="7:7">
      <c r="G74513" s="162" t="s">
        <v>74758</v>
      </c>
    </row>
    <row r="74514" spans="7:7">
      <c r="G74514" s="162" t="s">
        <v>74759</v>
      </c>
    </row>
    <row r="74515" spans="7:7">
      <c r="G74515" s="162" t="s">
        <v>74760</v>
      </c>
    </row>
    <row r="74516" spans="7:7">
      <c r="G74516" s="162" t="s">
        <v>74761</v>
      </c>
    </row>
    <row r="74517" spans="7:7">
      <c r="G74517" s="162" t="s">
        <v>74762</v>
      </c>
    </row>
    <row r="74518" spans="7:7">
      <c r="G74518" s="162" t="s">
        <v>74763</v>
      </c>
    </row>
    <row r="74519" spans="7:7">
      <c r="G74519" s="162" t="s">
        <v>74764</v>
      </c>
    </row>
    <row r="74520" spans="7:7">
      <c r="G74520" s="162" t="s">
        <v>74765</v>
      </c>
    </row>
    <row r="74521" spans="7:7">
      <c r="G74521" s="162" t="s">
        <v>74766</v>
      </c>
    </row>
    <row r="74522" spans="7:7">
      <c r="G74522" s="162" t="s">
        <v>74767</v>
      </c>
    </row>
    <row r="74523" spans="7:7">
      <c r="G74523" s="162" t="s">
        <v>74768</v>
      </c>
    </row>
    <row r="74524" spans="7:7">
      <c r="G74524" s="162" t="s">
        <v>74769</v>
      </c>
    </row>
    <row r="74525" spans="7:7">
      <c r="G74525" s="162" t="s">
        <v>74770</v>
      </c>
    </row>
    <row r="74526" spans="7:7">
      <c r="G74526" s="162" t="s">
        <v>74771</v>
      </c>
    </row>
    <row r="74527" spans="7:7">
      <c r="G74527" s="162" t="s">
        <v>74772</v>
      </c>
    </row>
    <row r="74528" spans="7:7">
      <c r="G74528" s="162" t="s">
        <v>74773</v>
      </c>
    </row>
    <row r="74529" spans="7:7">
      <c r="G74529" s="162" t="s">
        <v>74774</v>
      </c>
    </row>
    <row r="74530" spans="7:7">
      <c r="G74530" s="162" t="s">
        <v>74775</v>
      </c>
    </row>
    <row r="74531" spans="7:7">
      <c r="G74531" s="162" t="s">
        <v>74776</v>
      </c>
    </row>
    <row r="74532" spans="7:7">
      <c r="G74532" s="162" t="s">
        <v>74777</v>
      </c>
    </row>
    <row r="74533" spans="7:7">
      <c r="G74533" s="162" t="s">
        <v>74778</v>
      </c>
    </row>
    <row r="74534" spans="7:7">
      <c r="G74534" s="162" t="s">
        <v>74779</v>
      </c>
    </row>
    <row r="74535" spans="7:7">
      <c r="G74535" s="162" t="s">
        <v>74780</v>
      </c>
    </row>
    <row r="74536" spans="7:7">
      <c r="G74536" s="162" t="s">
        <v>74781</v>
      </c>
    </row>
    <row r="74537" spans="7:7">
      <c r="G74537" s="162" t="s">
        <v>74782</v>
      </c>
    </row>
    <row r="74538" spans="7:7">
      <c r="G74538" s="162" t="s">
        <v>74783</v>
      </c>
    </row>
    <row r="74539" spans="7:7">
      <c r="G74539" s="162" t="s">
        <v>74784</v>
      </c>
    </row>
    <row r="74540" spans="7:7">
      <c r="G74540" s="162" t="s">
        <v>74785</v>
      </c>
    </row>
    <row r="74541" spans="7:7">
      <c r="G74541" s="162" t="s">
        <v>74786</v>
      </c>
    </row>
    <row r="74542" spans="7:7">
      <c r="G74542" s="162" t="s">
        <v>74787</v>
      </c>
    </row>
    <row r="74543" spans="7:7">
      <c r="G74543" s="162" t="s">
        <v>74788</v>
      </c>
    </row>
    <row r="74544" spans="7:7">
      <c r="G74544" s="162" t="s">
        <v>74789</v>
      </c>
    </row>
    <row r="74545" spans="7:7">
      <c r="G74545" s="162" t="s">
        <v>74790</v>
      </c>
    </row>
    <row r="74546" spans="7:7">
      <c r="G74546" s="162" t="s">
        <v>74791</v>
      </c>
    </row>
    <row r="74547" spans="7:7">
      <c r="G74547" s="162" t="s">
        <v>74792</v>
      </c>
    </row>
    <row r="74548" spans="7:7">
      <c r="G74548" s="162" t="s">
        <v>74793</v>
      </c>
    </row>
    <row r="74549" spans="7:7">
      <c r="G74549" s="162" t="s">
        <v>74794</v>
      </c>
    </row>
    <row r="74550" spans="7:7">
      <c r="G74550" s="162" t="s">
        <v>74795</v>
      </c>
    </row>
    <row r="74551" spans="7:7">
      <c r="G74551" s="162" t="s">
        <v>74796</v>
      </c>
    </row>
    <row r="74552" spans="7:7">
      <c r="G74552" s="162" t="s">
        <v>74797</v>
      </c>
    </row>
    <row r="74553" spans="7:7">
      <c r="G74553" s="162" t="s">
        <v>74798</v>
      </c>
    </row>
    <row r="74554" spans="7:7">
      <c r="G74554" s="162" t="s">
        <v>74799</v>
      </c>
    </row>
    <row r="74555" spans="7:7">
      <c r="G74555" s="162" t="s">
        <v>74800</v>
      </c>
    </row>
    <row r="74556" spans="7:7">
      <c r="G74556" s="162" t="s">
        <v>74801</v>
      </c>
    </row>
    <row r="74557" spans="7:7">
      <c r="G74557" s="162" t="s">
        <v>74802</v>
      </c>
    </row>
    <row r="74558" spans="7:7">
      <c r="G74558" s="162" t="s">
        <v>74803</v>
      </c>
    </row>
    <row r="74559" spans="7:7">
      <c r="G74559" s="162" t="s">
        <v>74804</v>
      </c>
    </row>
    <row r="74560" spans="7:7">
      <c r="G74560" s="162" t="s">
        <v>74805</v>
      </c>
    </row>
    <row r="74561" spans="7:7">
      <c r="G74561" s="162" t="s">
        <v>74806</v>
      </c>
    </row>
    <row r="74562" spans="7:7">
      <c r="G74562" s="162" t="s">
        <v>74807</v>
      </c>
    </row>
    <row r="74563" spans="7:7">
      <c r="G74563" s="162" t="s">
        <v>74808</v>
      </c>
    </row>
    <row r="74564" spans="7:7">
      <c r="G74564" s="162" t="s">
        <v>74809</v>
      </c>
    </row>
    <row r="74565" spans="7:7">
      <c r="G74565" s="162" t="s">
        <v>74810</v>
      </c>
    </row>
    <row r="74566" spans="7:7">
      <c r="G74566" s="162" t="s">
        <v>74811</v>
      </c>
    </row>
    <row r="74567" spans="7:7">
      <c r="G74567" s="162" t="s">
        <v>74812</v>
      </c>
    </row>
    <row r="74568" spans="7:7">
      <c r="G74568" s="162" t="s">
        <v>74813</v>
      </c>
    </row>
    <row r="74569" spans="7:7">
      <c r="G74569" s="162" t="s">
        <v>74814</v>
      </c>
    </row>
    <row r="74570" spans="7:7">
      <c r="G74570" s="162" t="s">
        <v>74815</v>
      </c>
    </row>
    <row r="74571" spans="7:7">
      <c r="G74571" s="162" t="s">
        <v>74816</v>
      </c>
    </row>
    <row r="74572" spans="7:7">
      <c r="G74572" s="162" t="s">
        <v>74817</v>
      </c>
    </row>
    <row r="74573" spans="7:7">
      <c r="G74573" s="162" t="s">
        <v>74818</v>
      </c>
    </row>
    <row r="74574" spans="7:7">
      <c r="G74574" s="162" t="s">
        <v>74819</v>
      </c>
    </row>
    <row r="74575" spans="7:7">
      <c r="G74575" s="162" t="s">
        <v>74820</v>
      </c>
    </row>
    <row r="74576" spans="7:7">
      <c r="G74576" s="162" t="s">
        <v>74821</v>
      </c>
    </row>
    <row r="74577" spans="7:7">
      <c r="G74577" s="162" t="s">
        <v>74822</v>
      </c>
    </row>
    <row r="74578" spans="7:7">
      <c r="G74578" s="162" t="s">
        <v>74823</v>
      </c>
    </row>
    <row r="74579" spans="7:7">
      <c r="G74579" s="162" t="s">
        <v>74824</v>
      </c>
    </row>
    <row r="74580" spans="7:7">
      <c r="G74580" s="162" t="s">
        <v>74825</v>
      </c>
    </row>
    <row r="74581" spans="7:7">
      <c r="G74581" s="162" t="s">
        <v>74826</v>
      </c>
    </row>
    <row r="74582" spans="7:7">
      <c r="G74582" s="162" t="s">
        <v>74827</v>
      </c>
    </row>
    <row r="74583" spans="7:7">
      <c r="G74583" s="162" t="s">
        <v>74828</v>
      </c>
    </row>
    <row r="74584" spans="7:7">
      <c r="G74584" s="162" t="s">
        <v>74829</v>
      </c>
    </row>
    <row r="74585" spans="7:7">
      <c r="G74585" s="162" t="s">
        <v>74830</v>
      </c>
    </row>
    <row r="74586" spans="7:7">
      <c r="G74586" s="162" t="s">
        <v>74831</v>
      </c>
    </row>
    <row r="74587" spans="7:7">
      <c r="G74587" s="162" t="s">
        <v>74832</v>
      </c>
    </row>
    <row r="74588" spans="7:7">
      <c r="G74588" s="162" t="s">
        <v>74833</v>
      </c>
    </row>
    <row r="74589" spans="7:7">
      <c r="G74589" s="162" t="s">
        <v>74834</v>
      </c>
    </row>
    <row r="74590" spans="7:7">
      <c r="G74590" s="162" t="s">
        <v>74835</v>
      </c>
    </row>
    <row r="74591" spans="7:7">
      <c r="G74591" s="162" t="s">
        <v>74836</v>
      </c>
    </row>
    <row r="74592" spans="7:7">
      <c r="G74592" s="162" t="s">
        <v>74837</v>
      </c>
    </row>
    <row r="74593" spans="7:7">
      <c r="G74593" s="162" t="s">
        <v>74838</v>
      </c>
    </row>
    <row r="74594" spans="7:7">
      <c r="G74594" s="162" t="s">
        <v>74839</v>
      </c>
    </row>
    <row r="74595" spans="7:7">
      <c r="G74595" s="162" t="s">
        <v>74840</v>
      </c>
    </row>
    <row r="74596" spans="7:7">
      <c r="G74596" s="162" t="s">
        <v>74841</v>
      </c>
    </row>
    <row r="74597" spans="7:7">
      <c r="G74597" s="162" t="s">
        <v>74842</v>
      </c>
    </row>
    <row r="74598" spans="7:7">
      <c r="G74598" s="162" t="s">
        <v>74843</v>
      </c>
    </row>
    <row r="74599" spans="7:7">
      <c r="G74599" s="162" t="s">
        <v>74844</v>
      </c>
    </row>
    <row r="74600" spans="7:7">
      <c r="G74600" s="162" t="s">
        <v>74845</v>
      </c>
    </row>
    <row r="74601" spans="7:7">
      <c r="G74601" s="162" t="s">
        <v>74846</v>
      </c>
    </row>
    <row r="74602" spans="7:7">
      <c r="G74602" s="162" t="s">
        <v>74847</v>
      </c>
    </row>
    <row r="74603" spans="7:7">
      <c r="G74603" s="162" t="s">
        <v>74848</v>
      </c>
    </row>
    <row r="74604" spans="7:7">
      <c r="G74604" s="162" t="s">
        <v>74849</v>
      </c>
    </row>
    <row r="74605" spans="7:7">
      <c r="G74605" s="162" t="s">
        <v>74850</v>
      </c>
    </row>
    <row r="74606" spans="7:7">
      <c r="G74606" s="162" t="s">
        <v>74851</v>
      </c>
    </row>
    <row r="74607" spans="7:7">
      <c r="G74607" s="162" t="s">
        <v>74852</v>
      </c>
    </row>
    <row r="74608" spans="7:7">
      <c r="G74608" s="162" t="s">
        <v>74853</v>
      </c>
    </row>
    <row r="74609" spans="7:7">
      <c r="G74609" s="162" t="s">
        <v>74854</v>
      </c>
    </row>
    <row r="74610" spans="7:7">
      <c r="G74610" s="162" t="s">
        <v>74855</v>
      </c>
    </row>
    <row r="74611" spans="7:7">
      <c r="G74611" s="162" t="s">
        <v>74856</v>
      </c>
    </row>
    <row r="74612" spans="7:7">
      <c r="G74612" s="162" t="s">
        <v>74857</v>
      </c>
    </row>
    <row r="74613" spans="7:7">
      <c r="G74613" s="162" t="s">
        <v>74858</v>
      </c>
    </row>
    <row r="74614" spans="7:7">
      <c r="G74614" s="162" t="s">
        <v>74859</v>
      </c>
    </row>
    <row r="74615" spans="7:7">
      <c r="G74615" s="162" t="s">
        <v>74860</v>
      </c>
    </row>
    <row r="74616" spans="7:7">
      <c r="G74616" s="162" t="s">
        <v>74861</v>
      </c>
    </row>
    <row r="74617" spans="7:7">
      <c r="G74617" s="162" t="s">
        <v>74862</v>
      </c>
    </row>
    <row r="74618" spans="7:7">
      <c r="G74618" s="162" t="s">
        <v>74863</v>
      </c>
    </row>
    <row r="74619" spans="7:7">
      <c r="G74619" s="162" t="s">
        <v>74864</v>
      </c>
    </row>
    <row r="74620" spans="7:7">
      <c r="G74620" s="162" t="s">
        <v>74865</v>
      </c>
    </row>
    <row r="74621" spans="7:7">
      <c r="G74621" s="162" t="s">
        <v>74866</v>
      </c>
    </row>
    <row r="74622" spans="7:7">
      <c r="G74622" s="162" t="s">
        <v>74867</v>
      </c>
    </row>
    <row r="74623" spans="7:7">
      <c r="G74623" s="162" t="s">
        <v>74868</v>
      </c>
    </row>
    <row r="74624" spans="7:7">
      <c r="G74624" s="162" t="s">
        <v>74869</v>
      </c>
    </row>
    <row r="74625" spans="7:7">
      <c r="G74625" s="162" t="s">
        <v>74870</v>
      </c>
    </row>
    <row r="74626" spans="7:7">
      <c r="G74626" s="162" t="s">
        <v>74871</v>
      </c>
    </row>
    <row r="74627" spans="7:7">
      <c r="G74627" s="162" t="s">
        <v>74872</v>
      </c>
    </row>
    <row r="74628" spans="7:7">
      <c r="G74628" s="162" t="s">
        <v>74873</v>
      </c>
    </row>
    <row r="74629" spans="7:7">
      <c r="G74629" s="162" t="s">
        <v>74874</v>
      </c>
    </row>
    <row r="74630" spans="7:7">
      <c r="G74630" s="162" t="s">
        <v>74875</v>
      </c>
    </row>
    <row r="74631" spans="7:7">
      <c r="G74631" s="162" t="s">
        <v>74876</v>
      </c>
    </row>
    <row r="74632" spans="7:7">
      <c r="G74632" s="162" t="s">
        <v>74877</v>
      </c>
    </row>
    <row r="74633" spans="7:7">
      <c r="G74633" s="162" t="s">
        <v>74878</v>
      </c>
    </row>
    <row r="74634" spans="7:7">
      <c r="G74634" s="162" t="s">
        <v>74879</v>
      </c>
    </row>
    <row r="74635" spans="7:7">
      <c r="G74635" s="162" t="s">
        <v>74880</v>
      </c>
    </row>
    <row r="74636" spans="7:7">
      <c r="G74636" s="162" t="s">
        <v>74881</v>
      </c>
    </row>
    <row r="74637" spans="7:7">
      <c r="G74637" s="162" t="s">
        <v>74882</v>
      </c>
    </row>
    <row r="74638" spans="7:7">
      <c r="G74638" s="162" t="s">
        <v>74883</v>
      </c>
    </row>
    <row r="74639" spans="7:7">
      <c r="G74639" s="162" t="s">
        <v>74884</v>
      </c>
    </row>
    <row r="74640" spans="7:7">
      <c r="G74640" s="162" t="s">
        <v>74885</v>
      </c>
    </row>
    <row r="74641" spans="7:7">
      <c r="G74641" s="162" t="s">
        <v>74886</v>
      </c>
    </row>
    <row r="74642" spans="7:7">
      <c r="G74642" s="162" t="s">
        <v>74887</v>
      </c>
    </row>
    <row r="74643" spans="7:7">
      <c r="G74643" s="162" t="s">
        <v>74888</v>
      </c>
    </row>
    <row r="74644" spans="7:7">
      <c r="G74644" s="162" t="s">
        <v>74889</v>
      </c>
    </row>
    <row r="74645" spans="7:7">
      <c r="G74645" s="162" t="s">
        <v>74890</v>
      </c>
    </row>
    <row r="74646" spans="7:7">
      <c r="G74646" s="162" t="s">
        <v>74891</v>
      </c>
    </row>
    <row r="74647" spans="7:7">
      <c r="G74647" s="162" t="s">
        <v>74892</v>
      </c>
    </row>
    <row r="74648" spans="7:7">
      <c r="G74648" s="162" t="s">
        <v>74893</v>
      </c>
    </row>
    <row r="74649" spans="7:7">
      <c r="G74649" s="162" t="s">
        <v>74894</v>
      </c>
    </row>
    <row r="74650" spans="7:7">
      <c r="G74650" s="162" t="s">
        <v>74895</v>
      </c>
    </row>
    <row r="74651" spans="7:7">
      <c r="G74651" s="162" t="s">
        <v>74896</v>
      </c>
    </row>
    <row r="74652" spans="7:7">
      <c r="G74652" s="162" t="s">
        <v>74897</v>
      </c>
    </row>
    <row r="74653" spans="7:7">
      <c r="G74653" s="162" t="s">
        <v>74898</v>
      </c>
    </row>
    <row r="74654" spans="7:7">
      <c r="G74654" s="162" t="s">
        <v>74899</v>
      </c>
    </row>
    <row r="74655" spans="7:7">
      <c r="G74655" s="162" t="s">
        <v>74900</v>
      </c>
    </row>
    <row r="74656" spans="7:7">
      <c r="G74656" s="162" t="s">
        <v>74901</v>
      </c>
    </row>
    <row r="74657" spans="7:7">
      <c r="G74657" s="162" t="s">
        <v>74902</v>
      </c>
    </row>
    <row r="74658" spans="7:7">
      <c r="G74658" s="162" t="s">
        <v>74903</v>
      </c>
    </row>
    <row r="74659" spans="7:7">
      <c r="G74659" s="162" t="s">
        <v>74904</v>
      </c>
    </row>
    <row r="74660" spans="7:7">
      <c r="G74660" s="162" t="s">
        <v>74905</v>
      </c>
    </row>
    <row r="74661" spans="7:7">
      <c r="G74661" s="162" t="s">
        <v>74906</v>
      </c>
    </row>
    <row r="74662" spans="7:7">
      <c r="G74662" s="162" t="s">
        <v>74907</v>
      </c>
    </row>
    <row r="74663" spans="7:7">
      <c r="G74663" s="162" t="s">
        <v>74908</v>
      </c>
    </row>
    <row r="74664" spans="7:7">
      <c r="G74664" s="162" t="s">
        <v>74909</v>
      </c>
    </row>
    <row r="74665" spans="7:7">
      <c r="G74665" s="162" t="s">
        <v>74910</v>
      </c>
    </row>
    <row r="74666" spans="7:7">
      <c r="G74666" s="162" t="s">
        <v>74911</v>
      </c>
    </row>
    <row r="74667" spans="7:7">
      <c r="G74667" s="162" t="s">
        <v>74912</v>
      </c>
    </row>
    <row r="74668" spans="7:7">
      <c r="G74668" s="162" t="s">
        <v>74913</v>
      </c>
    </row>
    <row r="74669" spans="7:7">
      <c r="G74669" s="162" t="s">
        <v>74914</v>
      </c>
    </row>
    <row r="74670" spans="7:7">
      <c r="G74670" s="162" t="s">
        <v>74915</v>
      </c>
    </row>
    <row r="74671" spans="7:7">
      <c r="G74671" s="162" t="s">
        <v>74916</v>
      </c>
    </row>
    <row r="74672" spans="7:7">
      <c r="G74672" s="162" t="s">
        <v>74917</v>
      </c>
    </row>
    <row r="74673" spans="7:7">
      <c r="G74673" s="162" t="s">
        <v>74918</v>
      </c>
    </row>
    <row r="74674" spans="7:7">
      <c r="G74674" s="162" t="s">
        <v>74919</v>
      </c>
    </row>
    <row r="74675" spans="7:7">
      <c r="G74675" s="162" t="s">
        <v>74920</v>
      </c>
    </row>
    <row r="74676" spans="7:7">
      <c r="G74676" s="162" t="s">
        <v>74921</v>
      </c>
    </row>
    <row r="74677" spans="7:7">
      <c r="G74677" s="162" t="s">
        <v>74922</v>
      </c>
    </row>
    <row r="74678" spans="7:7">
      <c r="G74678" s="162" t="s">
        <v>74923</v>
      </c>
    </row>
    <row r="74679" spans="7:7">
      <c r="G74679" s="162" t="s">
        <v>74924</v>
      </c>
    </row>
    <row r="74680" spans="7:7">
      <c r="G74680" s="162" t="s">
        <v>74925</v>
      </c>
    </row>
    <row r="74681" spans="7:7">
      <c r="G74681" s="162" t="s">
        <v>74926</v>
      </c>
    </row>
    <row r="74682" spans="7:7">
      <c r="G74682" s="162" t="s">
        <v>74927</v>
      </c>
    </row>
    <row r="74683" spans="7:7">
      <c r="G74683" s="162" t="s">
        <v>74928</v>
      </c>
    </row>
    <row r="74684" spans="7:7">
      <c r="G74684" s="162" t="s">
        <v>74929</v>
      </c>
    </row>
    <row r="74685" spans="7:7">
      <c r="G74685" s="162" t="s">
        <v>74930</v>
      </c>
    </row>
    <row r="74686" spans="7:7">
      <c r="G74686" s="162" t="s">
        <v>74931</v>
      </c>
    </row>
    <row r="74687" spans="7:7">
      <c r="G74687" s="162" t="s">
        <v>74932</v>
      </c>
    </row>
    <row r="74688" spans="7:7">
      <c r="G74688" s="162" t="s">
        <v>74933</v>
      </c>
    </row>
    <row r="74689" spans="7:7">
      <c r="G74689" s="162" t="s">
        <v>74934</v>
      </c>
    </row>
    <row r="74690" spans="7:7">
      <c r="G74690" s="162" t="s">
        <v>74935</v>
      </c>
    </row>
    <row r="74691" spans="7:7">
      <c r="G74691" s="162" t="s">
        <v>74936</v>
      </c>
    </row>
    <row r="74692" spans="7:7">
      <c r="G74692" s="162" t="s">
        <v>74937</v>
      </c>
    </row>
    <row r="74693" spans="7:7">
      <c r="G74693" s="162" t="s">
        <v>74938</v>
      </c>
    </row>
    <row r="74694" spans="7:7">
      <c r="G74694" s="162" t="s">
        <v>74939</v>
      </c>
    </row>
    <row r="74695" spans="7:7">
      <c r="G74695" s="162" t="s">
        <v>74940</v>
      </c>
    </row>
    <row r="74696" spans="7:7">
      <c r="G74696" s="162" t="s">
        <v>74941</v>
      </c>
    </row>
    <row r="74697" spans="7:7">
      <c r="G74697" s="162" t="s">
        <v>74942</v>
      </c>
    </row>
    <row r="74698" spans="7:7">
      <c r="G74698" s="162" t="s">
        <v>74943</v>
      </c>
    </row>
    <row r="74699" spans="7:7">
      <c r="G74699" s="162" t="s">
        <v>74944</v>
      </c>
    </row>
    <row r="74700" spans="7:7">
      <c r="G74700" s="162" t="s">
        <v>74945</v>
      </c>
    </row>
    <row r="74701" spans="7:7">
      <c r="G74701" s="162" t="s">
        <v>74946</v>
      </c>
    </row>
    <row r="74702" spans="7:7">
      <c r="G74702" s="162" t="s">
        <v>74947</v>
      </c>
    </row>
    <row r="74703" spans="7:7">
      <c r="G74703" s="162" t="s">
        <v>74948</v>
      </c>
    </row>
    <row r="74704" spans="7:7">
      <c r="G74704" s="162" t="s">
        <v>74949</v>
      </c>
    </row>
    <row r="74705" spans="7:7">
      <c r="G74705" s="162" t="s">
        <v>74950</v>
      </c>
    </row>
    <row r="74706" spans="7:7">
      <c r="G74706" s="162" t="s">
        <v>74951</v>
      </c>
    </row>
    <row r="74707" spans="7:7">
      <c r="G74707" s="162" t="s">
        <v>74952</v>
      </c>
    </row>
    <row r="74708" spans="7:7">
      <c r="G74708" s="162" t="s">
        <v>74953</v>
      </c>
    </row>
    <row r="74709" spans="7:7">
      <c r="G74709" s="162" t="s">
        <v>74954</v>
      </c>
    </row>
    <row r="74710" spans="7:7">
      <c r="G74710" s="162" t="s">
        <v>74955</v>
      </c>
    </row>
    <row r="74711" spans="7:7">
      <c r="G74711" s="162" t="s">
        <v>74956</v>
      </c>
    </row>
    <row r="74712" spans="7:7">
      <c r="G74712" s="162" t="s">
        <v>74957</v>
      </c>
    </row>
    <row r="74713" spans="7:7">
      <c r="G74713" s="162" t="s">
        <v>74958</v>
      </c>
    </row>
    <row r="74714" spans="7:7">
      <c r="G74714" s="162" t="s">
        <v>74959</v>
      </c>
    </row>
    <row r="74715" spans="7:7">
      <c r="G74715" s="162" t="s">
        <v>74960</v>
      </c>
    </row>
    <row r="74716" spans="7:7">
      <c r="G74716" s="162" t="s">
        <v>74961</v>
      </c>
    </row>
    <row r="74717" spans="7:7">
      <c r="G74717" s="162" t="s">
        <v>74962</v>
      </c>
    </row>
    <row r="74718" spans="7:7">
      <c r="G74718" s="162" t="s">
        <v>74963</v>
      </c>
    </row>
    <row r="74719" spans="7:7">
      <c r="G74719" s="162" t="s">
        <v>74964</v>
      </c>
    </row>
    <row r="74720" spans="7:7">
      <c r="G74720" s="162" t="s">
        <v>74965</v>
      </c>
    </row>
    <row r="74721" spans="7:7">
      <c r="G74721" s="162" t="s">
        <v>74966</v>
      </c>
    </row>
    <row r="74722" spans="7:7">
      <c r="G74722" s="162" t="s">
        <v>74967</v>
      </c>
    </row>
    <row r="74723" spans="7:7">
      <c r="G74723" s="162" t="s">
        <v>74968</v>
      </c>
    </row>
    <row r="74724" spans="7:7">
      <c r="G74724" s="162" t="s">
        <v>74969</v>
      </c>
    </row>
    <row r="74725" spans="7:7">
      <c r="G74725" s="162" t="s">
        <v>74970</v>
      </c>
    </row>
    <row r="74726" spans="7:7">
      <c r="G74726" s="162" t="s">
        <v>74971</v>
      </c>
    </row>
    <row r="74727" spans="7:7">
      <c r="G74727" s="162" t="s">
        <v>74972</v>
      </c>
    </row>
    <row r="74728" spans="7:7">
      <c r="G74728" s="162" t="s">
        <v>74973</v>
      </c>
    </row>
    <row r="74729" spans="7:7">
      <c r="G74729" s="162" t="s">
        <v>74974</v>
      </c>
    </row>
    <row r="74730" spans="7:7">
      <c r="G74730" s="162" t="s">
        <v>74975</v>
      </c>
    </row>
    <row r="74731" spans="7:7">
      <c r="G74731" s="162" t="s">
        <v>74976</v>
      </c>
    </row>
    <row r="74732" spans="7:7">
      <c r="G74732" s="162" t="s">
        <v>74977</v>
      </c>
    </row>
    <row r="74733" spans="7:7">
      <c r="G74733" s="162" t="s">
        <v>74978</v>
      </c>
    </row>
    <row r="74734" spans="7:7">
      <c r="G74734" s="162" t="s">
        <v>74979</v>
      </c>
    </row>
    <row r="74735" spans="7:7">
      <c r="G74735" s="162" t="s">
        <v>74980</v>
      </c>
    </row>
    <row r="74736" spans="7:7">
      <c r="G74736" s="162" t="s">
        <v>74981</v>
      </c>
    </row>
    <row r="74737" spans="7:7">
      <c r="G74737" s="162" t="s">
        <v>74982</v>
      </c>
    </row>
    <row r="74738" spans="7:7">
      <c r="G74738" s="162" t="s">
        <v>74983</v>
      </c>
    </row>
    <row r="74739" spans="7:7">
      <c r="G74739" s="162" t="s">
        <v>74984</v>
      </c>
    </row>
    <row r="74740" spans="7:7">
      <c r="G74740" s="162" t="s">
        <v>74985</v>
      </c>
    </row>
    <row r="74741" spans="7:7">
      <c r="G74741" s="162" t="s">
        <v>74986</v>
      </c>
    </row>
    <row r="74742" spans="7:7">
      <c r="G74742" s="162" t="s">
        <v>74987</v>
      </c>
    </row>
    <row r="74743" spans="7:7">
      <c r="G74743" s="162" t="s">
        <v>74988</v>
      </c>
    </row>
    <row r="74744" spans="7:7">
      <c r="G74744" s="162" t="s">
        <v>74989</v>
      </c>
    </row>
    <row r="74745" spans="7:7">
      <c r="G74745" s="162" t="s">
        <v>74990</v>
      </c>
    </row>
    <row r="74746" spans="7:7">
      <c r="G74746" s="162" t="s">
        <v>74991</v>
      </c>
    </row>
    <row r="74747" spans="7:7">
      <c r="G74747" s="162" t="s">
        <v>74992</v>
      </c>
    </row>
    <row r="74748" spans="7:7">
      <c r="G74748" s="162" t="s">
        <v>74993</v>
      </c>
    </row>
    <row r="74749" spans="7:7">
      <c r="G74749" s="162" t="s">
        <v>74994</v>
      </c>
    </row>
    <row r="74750" spans="7:7">
      <c r="G74750" s="162" t="s">
        <v>74995</v>
      </c>
    </row>
    <row r="74751" spans="7:7">
      <c r="G74751" s="162" t="s">
        <v>74996</v>
      </c>
    </row>
    <row r="74752" spans="7:7">
      <c r="G74752" s="162" t="s">
        <v>74997</v>
      </c>
    </row>
    <row r="74753" spans="7:7">
      <c r="G74753" s="162" t="s">
        <v>74998</v>
      </c>
    </row>
    <row r="74754" spans="7:7">
      <c r="G74754" s="162" t="s">
        <v>74999</v>
      </c>
    </row>
    <row r="74755" spans="7:7">
      <c r="G74755" s="162" t="s">
        <v>75000</v>
      </c>
    </row>
    <row r="74756" spans="7:7">
      <c r="G74756" s="162" t="s">
        <v>75001</v>
      </c>
    </row>
    <row r="74757" spans="7:7">
      <c r="G74757" s="162" t="s">
        <v>75002</v>
      </c>
    </row>
    <row r="74758" spans="7:7">
      <c r="G74758" s="162" t="s">
        <v>75003</v>
      </c>
    </row>
    <row r="74759" spans="7:7">
      <c r="G74759" s="162" t="s">
        <v>75004</v>
      </c>
    </row>
    <row r="74760" spans="7:7">
      <c r="G74760" s="162" t="s">
        <v>75005</v>
      </c>
    </row>
    <row r="74761" spans="7:7">
      <c r="G74761" s="162" t="s">
        <v>75006</v>
      </c>
    </row>
    <row r="74762" spans="7:7">
      <c r="G74762" s="162" t="s">
        <v>75007</v>
      </c>
    </row>
    <row r="74763" spans="7:7">
      <c r="G74763" s="162" t="s">
        <v>75008</v>
      </c>
    </row>
    <row r="74764" spans="7:7">
      <c r="G74764" s="162" t="s">
        <v>75009</v>
      </c>
    </row>
    <row r="74765" spans="7:7">
      <c r="G74765" s="162" t="s">
        <v>75010</v>
      </c>
    </row>
    <row r="74766" spans="7:7">
      <c r="G74766" s="162" t="s">
        <v>75011</v>
      </c>
    </row>
    <row r="74767" spans="7:7">
      <c r="G74767" s="162" t="s">
        <v>75012</v>
      </c>
    </row>
    <row r="74768" spans="7:7">
      <c r="G74768" s="162" t="s">
        <v>75013</v>
      </c>
    </row>
    <row r="74769" spans="7:7">
      <c r="G74769" s="162" t="s">
        <v>75014</v>
      </c>
    </row>
    <row r="74770" spans="7:7">
      <c r="G74770" s="162" t="s">
        <v>75015</v>
      </c>
    </row>
    <row r="74771" spans="7:7">
      <c r="G74771" s="162" t="s">
        <v>75016</v>
      </c>
    </row>
    <row r="74772" spans="7:7">
      <c r="G74772" s="162" t="s">
        <v>75017</v>
      </c>
    </row>
    <row r="74773" spans="7:7">
      <c r="G74773" s="162" t="s">
        <v>75018</v>
      </c>
    </row>
    <row r="74774" spans="7:7">
      <c r="G74774" s="162" t="s">
        <v>75019</v>
      </c>
    </row>
    <row r="74775" spans="7:7">
      <c r="G74775" s="162" t="s">
        <v>75020</v>
      </c>
    </row>
    <row r="74776" spans="7:7">
      <c r="G74776" s="162" t="s">
        <v>75021</v>
      </c>
    </row>
    <row r="74777" spans="7:7">
      <c r="G74777" s="162" t="s">
        <v>75022</v>
      </c>
    </row>
    <row r="74778" spans="7:7">
      <c r="G74778" s="162" t="s">
        <v>75023</v>
      </c>
    </row>
    <row r="74779" spans="7:7">
      <c r="G74779" s="162" t="s">
        <v>75024</v>
      </c>
    </row>
    <row r="74780" spans="7:7">
      <c r="G74780" s="162" t="s">
        <v>75025</v>
      </c>
    </row>
    <row r="74781" spans="7:7">
      <c r="G74781" s="162" t="s">
        <v>75026</v>
      </c>
    </row>
    <row r="74782" spans="7:7">
      <c r="G74782" s="162" t="s">
        <v>75027</v>
      </c>
    </row>
    <row r="74783" spans="7:7">
      <c r="G74783" s="162" t="s">
        <v>75028</v>
      </c>
    </row>
    <row r="74784" spans="7:7">
      <c r="G74784" s="162" t="s">
        <v>75029</v>
      </c>
    </row>
    <row r="74785" spans="7:7">
      <c r="G74785" s="162" t="s">
        <v>75030</v>
      </c>
    </row>
    <row r="74786" spans="7:7">
      <c r="G74786" s="162" t="s">
        <v>75031</v>
      </c>
    </row>
    <row r="74787" spans="7:7">
      <c r="G74787" s="162" t="s">
        <v>75032</v>
      </c>
    </row>
    <row r="74788" spans="7:7">
      <c r="G74788" s="162" t="s">
        <v>75033</v>
      </c>
    </row>
    <row r="74789" spans="7:7">
      <c r="G74789" s="162" t="s">
        <v>75034</v>
      </c>
    </row>
    <row r="74790" spans="7:7">
      <c r="G74790" s="162" t="s">
        <v>75035</v>
      </c>
    </row>
    <row r="74791" spans="7:7">
      <c r="G74791" s="162" t="s">
        <v>75036</v>
      </c>
    </row>
    <row r="74792" spans="7:7">
      <c r="G74792" s="162" t="s">
        <v>75037</v>
      </c>
    </row>
    <row r="74793" spans="7:7">
      <c r="G74793" s="162" t="s">
        <v>75038</v>
      </c>
    </row>
    <row r="74794" spans="7:7">
      <c r="G74794" s="162" t="s">
        <v>75039</v>
      </c>
    </row>
    <row r="74795" spans="7:7">
      <c r="G74795" s="162" t="s">
        <v>75040</v>
      </c>
    </row>
    <row r="74796" spans="7:7">
      <c r="G74796" s="162" t="s">
        <v>75041</v>
      </c>
    </row>
    <row r="74797" spans="7:7">
      <c r="G74797" s="162" t="s">
        <v>75042</v>
      </c>
    </row>
    <row r="74798" spans="7:7">
      <c r="G74798" s="162" t="s">
        <v>75043</v>
      </c>
    </row>
    <row r="74799" spans="7:7">
      <c r="G74799" s="162" t="s">
        <v>75044</v>
      </c>
    </row>
    <row r="74800" spans="7:7">
      <c r="G74800" s="162" t="s">
        <v>75045</v>
      </c>
    </row>
    <row r="74801" spans="7:7">
      <c r="G74801" s="162" t="s">
        <v>75046</v>
      </c>
    </row>
    <row r="74802" spans="7:7">
      <c r="G74802" s="162" t="s">
        <v>75047</v>
      </c>
    </row>
    <row r="74803" spans="7:7">
      <c r="G74803" s="162" t="s">
        <v>75048</v>
      </c>
    </row>
    <row r="74804" spans="7:7">
      <c r="G74804" s="162" t="s">
        <v>75049</v>
      </c>
    </row>
    <row r="74805" spans="7:7">
      <c r="G74805" s="162" t="s">
        <v>75050</v>
      </c>
    </row>
    <row r="74806" spans="7:7">
      <c r="G74806" s="162" t="s">
        <v>75051</v>
      </c>
    </row>
    <row r="74807" spans="7:7">
      <c r="G74807" s="162" t="s">
        <v>75052</v>
      </c>
    </row>
    <row r="74808" spans="7:7">
      <c r="G74808" s="162" t="s">
        <v>75053</v>
      </c>
    </row>
    <row r="74809" spans="7:7">
      <c r="G74809" s="162" t="s">
        <v>75054</v>
      </c>
    </row>
    <row r="74810" spans="7:7">
      <c r="G74810" s="162" t="s">
        <v>75055</v>
      </c>
    </row>
    <row r="74811" spans="7:7">
      <c r="G74811" s="162" t="s">
        <v>75056</v>
      </c>
    </row>
    <row r="74812" spans="7:7">
      <c r="G74812" s="162" t="s">
        <v>75057</v>
      </c>
    </row>
    <row r="74813" spans="7:7">
      <c r="G74813" s="162" t="s">
        <v>75058</v>
      </c>
    </row>
    <row r="74814" spans="7:7">
      <c r="G74814" s="162" t="s">
        <v>75059</v>
      </c>
    </row>
    <row r="74815" spans="7:7">
      <c r="G74815" s="162" t="s">
        <v>75060</v>
      </c>
    </row>
    <row r="74816" spans="7:7">
      <c r="G74816" s="162" t="s">
        <v>75061</v>
      </c>
    </row>
    <row r="74817" spans="7:7">
      <c r="G74817" s="162" t="s">
        <v>75062</v>
      </c>
    </row>
    <row r="74818" spans="7:7">
      <c r="G74818" s="162" t="s">
        <v>75063</v>
      </c>
    </row>
    <row r="74819" spans="7:7">
      <c r="G74819" s="162" t="s">
        <v>75064</v>
      </c>
    </row>
    <row r="74820" spans="7:7">
      <c r="G74820" s="162" t="s">
        <v>75065</v>
      </c>
    </row>
    <row r="74821" spans="7:7">
      <c r="G74821" s="162" t="s">
        <v>75066</v>
      </c>
    </row>
    <row r="74822" spans="7:7">
      <c r="G74822" s="162" t="s">
        <v>75067</v>
      </c>
    </row>
    <row r="74823" spans="7:7">
      <c r="G74823" s="162" t="s">
        <v>75068</v>
      </c>
    </row>
    <row r="74824" spans="7:7">
      <c r="G74824" s="162" t="s">
        <v>75069</v>
      </c>
    </row>
    <row r="74825" spans="7:7">
      <c r="G74825" s="162" t="s">
        <v>75070</v>
      </c>
    </row>
    <row r="74826" spans="7:7">
      <c r="G74826" s="162" t="s">
        <v>75071</v>
      </c>
    </row>
    <row r="74827" spans="7:7">
      <c r="G74827" s="162" t="s">
        <v>75072</v>
      </c>
    </row>
    <row r="74828" spans="7:7">
      <c r="G74828" s="162" t="s">
        <v>75073</v>
      </c>
    </row>
    <row r="74829" spans="7:7">
      <c r="G74829" s="162" t="s">
        <v>75074</v>
      </c>
    </row>
    <row r="74830" spans="7:7">
      <c r="G74830" s="162" t="s">
        <v>75075</v>
      </c>
    </row>
    <row r="74831" spans="7:7">
      <c r="G74831" s="162" t="s">
        <v>75076</v>
      </c>
    </row>
    <row r="74832" spans="7:7">
      <c r="G74832" s="162" t="s">
        <v>75077</v>
      </c>
    </row>
    <row r="74833" spans="7:7">
      <c r="G74833" s="162" t="s">
        <v>75078</v>
      </c>
    </row>
    <row r="74834" spans="7:7">
      <c r="G74834" s="162" t="s">
        <v>75079</v>
      </c>
    </row>
    <row r="74835" spans="7:7">
      <c r="G74835" s="162" t="s">
        <v>75080</v>
      </c>
    </row>
    <row r="74836" spans="7:7">
      <c r="G74836" s="162" t="s">
        <v>75081</v>
      </c>
    </row>
    <row r="74837" spans="7:7">
      <c r="G74837" s="162" t="s">
        <v>75082</v>
      </c>
    </row>
    <row r="74838" spans="7:7">
      <c r="G74838" s="162" t="s">
        <v>75083</v>
      </c>
    </row>
    <row r="74839" spans="7:7">
      <c r="G74839" s="162" t="s">
        <v>75084</v>
      </c>
    </row>
    <row r="74840" spans="7:7">
      <c r="G74840" s="162" t="s">
        <v>75085</v>
      </c>
    </row>
    <row r="74841" spans="7:7">
      <c r="G74841" s="162" t="s">
        <v>75086</v>
      </c>
    </row>
    <row r="74842" spans="7:7">
      <c r="G74842" s="162" t="s">
        <v>75087</v>
      </c>
    </row>
    <row r="74843" spans="7:7">
      <c r="G74843" s="162" t="s">
        <v>75088</v>
      </c>
    </row>
    <row r="74844" spans="7:7">
      <c r="G74844" s="162" t="s">
        <v>75089</v>
      </c>
    </row>
    <row r="74845" spans="7:7">
      <c r="G74845" s="162" t="s">
        <v>75090</v>
      </c>
    </row>
    <row r="74846" spans="7:7">
      <c r="G74846" s="162" t="s">
        <v>75091</v>
      </c>
    </row>
    <row r="74847" spans="7:7">
      <c r="G74847" s="162" t="s">
        <v>75092</v>
      </c>
    </row>
    <row r="74848" spans="7:7">
      <c r="G74848" s="162" t="s">
        <v>75093</v>
      </c>
    </row>
    <row r="74849" spans="7:7">
      <c r="G74849" s="162" t="s">
        <v>75094</v>
      </c>
    </row>
    <row r="74850" spans="7:7">
      <c r="G74850" s="162" t="s">
        <v>75095</v>
      </c>
    </row>
    <row r="74851" spans="7:7">
      <c r="G74851" s="162" t="s">
        <v>75096</v>
      </c>
    </row>
    <row r="74852" spans="7:7">
      <c r="G74852" s="162" t="s">
        <v>75097</v>
      </c>
    </row>
    <row r="74853" spans="7:7">
      <c r="G74853" s="162" t="s">
        <v>75098</v>
      </c>
    </row>
    <row r="74854" spans="7:7">
      <c r="G74854" s="162" t="s">
        <v>75099</v>
      </c>
    </row>
    <row r="74855" spans="7:7">
      <c r="G74855" s="162" t="s">
        <v>75100</v>
      </c>
    </row>
    <row r="74856" spans="7:7">
      <c r="G74856" s="162" t="s">
        <v>75101</v>
      </c>
    </row>
    <row r="74857" spans="7:7">
      <c r="G74857" s="162" t="s">
        <v>75102</v>
      </c>
    </row>
    <row r="74858" spans="7:7">
      <c r="G74858" s="162" t="s">
        <v>75103</v>
      </c>
    </row>
    <row r="74859" spans="7:7">
      <c r="G74859" s="162" t="s">
        <v>75104</v>
      </c>
    </row>
    <row r="74860" spans="7:7">
      <c r="G74860" s="162" t="s">
        <v>75105</v>
      </c>
    </row>
    <row r="74861" spans="7:7">
      <c r="G74861" s="162" t="s">
        <v>75106</v>
      </c>
    </row>
    <row r="74862" spans="7:7">
      <c r="G74862" s="162" t="s">
        <v>75107</v>
      </c>
    </row>
    <row r="74863" spans="7:7">
      <c r="G74863" s="162" t="s">
        <v>75108</v>
      </c>
    </row>
    <row r="74864" spans="7:7">
      <c r="G74864" s="162" t="s">
        <v>75109</v>
      </c>
    </row>
    <row r="74865" spans="7:7">
      <c r="G74865" s="162" t="s">
        <v>75110</v>
      </c>
    </row>
    <row r="74866" spans="7:7">
      <c r="G74866" s="162" t="s">
        <v>75111</v>
      </c>
    </row>
    <row r="74867" spans="7:7">
      <c r="G74867" s="162" t="s">
        <v>75112</v>
      </c>
    </row>
    <row r="74868" spans="7:7">
      <c r="G74868" s="162" t="s">
        <v>75113</v>
      </c>
    </row>
    <row r="74869" spans="7:7">
      <c r="G74869" s="162" t="s">
        <v>75114</v>
      </c>
    </row>
    <row r="74870" spans="7:7">
      <c r="G74870" s="162" t="s">
        <v>75115</v>
      </c>
    </row>
    <row r="74871" spans="7:7">
      <c r="G74871" s="162" t="s">
        <v>75116</v>
      </c>
    </row>
    <row r="74872" spans="7:7">
      <c r="G74872" s="162" t="s">
        <v>75117</v>
      </c>
    </row>
    <row r="74873" spans="7:7">
      <c r="G74873" s="162" t="s">
        <v>75118</v>
      </c>
    </row>
    <row r="74874" spans="7:7">
      <c r="G74874" s="162" t="s">
        <v>75119</v>
      </c>
    </row>
    <row r="74875" spans="7:7">
      <c r="G74875" s="162" t="s">
        <v>75120</v>
      </c>
    </row>
    <row r="74876" spans="7:7">
      <c r="G74876" s="162" t="s">
        <v>75121</v>
      </c>
    </row>
    <row r="74877" spans="7:7">
      <c r="G74877" s="162" t="s">
        <v>75122</v>
      </c>
    </row>
    <row r="74878" spans="7:7">
      <c r="G74878" s="162" t="s">
        <v>75123</v>
      </c>
    </row>
    <row r="74879" spans="7:7">
      <c r="G74879" s="162" t="s">
        <v>75124</v>
      </c>
    </row>
    <row r="74880" spans="7:7">
      <c r="G74880" s="162" t="s">
        <v>75125</v>
      </c>
    </row>
    <row r="74881" spans="7:7">
      <c r="G74881" s="162" t="s">
        <v>75126</v>
      </c>
    </row>
    <row r="74882" spans="7:7">
      <c r="G74882" s="162" t="s">
        <v>75127</v>
      </c>
    </row>
    <row r="74883" spans="7:7">
      <c r="G74883" s="162" t="s">
        <v>75128</v>
      </c>
    </row>
    <row r="74884" spans="7:7">
      <c r="G74884" s="162" t="s">
        <v>75129</v>
      </c>
    </row>
    <row r="74885" spans="7:7">
      <c r="G74885" s="162" t="s">
        <v>75130</v>
      </c>
    </row>
    <row r="74886" spans="7:7">
      <c r="G74886" s="162" t="s">
        <v>75131</v>
      </c>
    </row>
    <row r="74887" spans="7:7">
      <c r="G74887" s="162" t="s">
        <v>75132</v>
      </c>
    </row>
    <row r="74888" spans="7:7">
      <c r="G74888" s="162" t="s">
        <v>75133</v>
      </c>
    </row>
    <row r="74889" spans="7:7">
      <c r="G74889" s="162" t="s">
        <v>75134</v>
      </c>
    </row>
    <row r="74890" spans="7:7">
      <c r="G74890" s="162" t="s">
        <v>75135</v>
      </c>
    </row>
    <row r="74891" spans="7:7">
      <c r="G74891" s="162" t="s">
        <v>75136</v>
      </c>
    </row>
    <row r="74892" spans="7:7">
      <c r="G74892" s="162" t="s">
        <v>75137</v>
      </c>
    </row>
    <row r="74893" spans="7:7">
      <c r="G74893" s="162" t="s">
        <v>75138</v>
      </c>
    </row>
    <row r="74894" spans="7:7">
      <c r="G74894" s="162" t="s">
        <v>75139</v>
      </c>
    </row>
    <row r="74895" spans="7:7">
      <c r="G74895" s="162" t="s">
        <v>75140</v>
      </c>
    </row>
    <row r="74896" spans="7:7">
      <c r="G74896" s="162" t="s">
        <v>75141</v>
      </c>
    </row>
    <row r="74897" spans="7:7">
      <c r="G74897" s="162" t="s">
        <v>75142</v>
      </c>
    </row>
    <row r="74898" spans="7:7">
      <c r="G74898" s="162" t="s">
        <v>75143</v>
      </c>
    </row>
    <row r="74899" spans="7:7">
      <c r="G74899" s="162" t="s">
        <v>75144</v>
      </c>
    </row>
    <row r="74900" spans="7:7">
      <c r="G74900" s="162" t="s">
        <v>75145</v>
      </c>
    </row>
    <row r="74901" spans="7:7">
      <c r="G74901" s="162" t="s">
        <v>75146</v>
      </c>
    </row>
    <row r="74902" spans="7:7">
      <c r="G74902" s="162" t="s">
        <v>75147</v>
      </c>
    </row>
    <row r="74903" spans="7:7">
      <c r="G74903" s="162" t="s">
        <v>75148</v>
      </c>
    </row>
    <row r="74904" spans="7:7">
      <c r="G74904" s="162" t="s">
        <v>75149</v>
      </c>
    </row>
    <row r="74905" spans="7:7">
      <c r="G74905" s="162" t="s">
        <v>75150</v>
      </c>
    </row>
    <row r="74906" spans="7:7">
      <c r="G74906" s="162" t="s">
        <v>75151</v>
      </c>
    </row>
    <row r="74907" spans="7:7">
      <c r="G74907" s="162" t="s">
        <v>75152</v>
      </c>
    </row>
    <row r="74908" spans="7:7">
      <c r="G74908" s="162" t="s">
        <v>75153</v>
      </c>
    </row>
    <row r="74909" spans="7:7">
      <c r="G74909" s="162" t="s">
        <v>75154</v>
      </c>
    </row>
    <row r="74910" spans="7:7">
      <c r="G74910" s="162" t="s">
        <v>75155</v>
      </c>
    </row>
    <row r="74911" spans="7:7">
      <c r="G74911" s="162" t="s">
        <v>75156</v>
      </c>
    </row>
    <row r="74912" spans="7:7">
      <c r="G74912" s="162" t="s">
        <v>75157</v>
      </c>
    </row>
    <row r="74913" spans="7:7">
      <c r="G74913" s="162" t="s">
        <v>75158</v>
      </c>
    </row>
    <row r="74914" spans="7:7">
      <c r="G74914" s="162" t="s">
        <v>75159</v>
      </c>
    </row>
    <row r="74915" spans="7:7">
      <c r="G74915" s="162" t="s">
        <v>75160</v>
      </c>
    </row>
    <row r="74916" spans="7:7">
      <c r="G74916" s="162" t="s">
        <v>75161</v>
      </c>
    </row>
    <row r="74917" spans="7:7">
      <c r="G74917" s="162" t="s">
        <v>75162</v>
      </c>
    </row>
    <row r="74918" spans="7:7">
      <c r="G74918" s="162" t="s">
        <v>75163</v>
      </c>
    </row>
    <row r="74919" spans="7:7">
      <c r="G74919" s="162" t="s">
        <v>75164</v>
      </c>
    </row>
    <row r="74920" spans="7:7">
      <c r="G74920" s="162" t="s">
        <v>75165</v>
      </c>
    </row>
    <row r="74921" spans="7:7">
      <c r="G74921" s="162" t="s">
        <v>75166</v>
      </c>
    </row>
    <row r="74922" spans="7:7">
      <c r="G74922" s="162" t="s">
        <v>75167</v>
      </c>
    </row>
    <row r="74923" spans="7:7">
      <c r="G74923" s="162" t="s">
        <v>75168</v>
      </c>
    </row>
    <row r="74924" spans="7:7">
      <c r="G74924" s="162" t="s">
        <v>75169</v>
      </c>
    </row>
    <row r="74925" spans="7:7">
      <c r="G74925" s="162" t="s">
        <v>75170</v>
      </c>
    </row>
    <row r="74926" spans="7:7">
      <c r="G74926" s="162" t="s">
        <v>75171</v>
      </c>
    </row>
    <row r="74927" spans="7:7">
      <c r="G74927" s="162" t="s">
        <v>75172</v>
      </c>
    </row>
    <row r="74928" spans="7:7">
      <c r="G74928" s="162" t="s">
        <v>75173</v>
      </c>
    </row>
    <row r="74929" spans="7:7">
      <c r="G74929" s="162" t="s">
        <v>75174</v>
      </c>
    </row>
    <row r="74930" spans="7:7">
      <c r="G74930" s="162" t="s">
        <v>75175</v>
      </c>
    </row>
    <row r="74931" spans="7:7">
      <c r="G74931" s="162" t="s">
        <v>75176</v>
      </c>
    </row>
    <row r="74932" spans="7:7">
      <c r="G74932" s="162" t="s">
        <v>75177</v>
      </c>
    </row>
    <row r="74933" spans="7:7">
      <c r="G74933" s="162" t="s">
        <v>75178</v>
      </c>
    </row>
    <row r="74934" spans="7:7">
      <c r="G74934" s="162" t="s">
        <v>75179</v>
      </c>
    </row>
    <row r="74935" spans="7:7">
      <c r="G74935" s="162" t="s">
        <v>75180</v>
      </c>
    </row>
    <row r="74936" spans="7:7">
      <c r="G74936" s="162" t="s">
        <v>75181</v>
      </c>
    </row>
    <row r="74937" spans="7:7">
      <c r="G74937" s="162" t="s">
        <v>75182</v>
      </c>
    </row>
    <row r="74938" spans="7:7">
      <c r="G74938" s="162" t="s">
        <v>75183</v>
      </c>
    </row>
    <row r="74939" spans="7:7">
      <c r="G74939" s="162" t="s">
        <v>75184</v>
      </c>
    </row>
    <row r="74940" spans="7:7">
      <c r="G74940" s="162" t="s">
        <v>75185</v>
      </c>
    </row>
    <row r="74941" spans="7:7">
      <c r="G74941" s="162" t="s">
        <v>75186</v>
      </c>
    </row>
    <row r="74942" spans="7:7">
      <c r="G74942" s="162" t="s">
        <v>75187</v>
      </c>
    </row>
    <row r="74943" spans="7:7">
      <c r="G74943" s="162" t="s">
        <v>75188</v>
      </c>
    </row>
    <row r="74944" spans="7:7">
      <c r="G74944" s="162" t="s">
        <v>75189</v>
      </c>
    </row>
    <row r="74945" spans="7:7">
      <c r="G74945" s="162" t="s">
        <v>75190</v>
      </c>
    </row>
    <row r="74946" spans="7:7">
      <c r="G74946" s="162" t="s">
        <v>75191</v>
      </c>
    </row>
    <row r="74947" spans="7:7">
      <c r="G74947" s="162" t="s">
        <v>75192</v>
      </c>
    </row>
    <row r="74948" spans="7:7">
      <c r="G74948" s="162" t="s">
        <v>75193</v>
      </c>
    </row>
    <row r="74949" spans="7:7">
      <c r="G74949" s="162" t="s">
        <v>75194</v>
      </c>
    </row>
    <row r="74950" spans="7:7">
      <c r="G74950" s="162" t="s">
        <v>75195</v>
      </c>
    </row>
    <row r="74951" spans="7:7">
      <c r="G74951" s="162" t="s">
        <v>75196</v>
      </c>
    </row>
    <row r="74952" spans="7:7">
      <c r="G74952" s="162" t="s">
        <v>75197</v>
      </c>
    </row>
    <row r="74953" spans="7:7">
      <c r="G74953" s="162" t="s">
        <v>75198</v>
      </c>
    </row>
    <row r="74954" spans="7:7">
      <c r="G74954" s="162" t="s">
        <v>75199</v>
      </c>
    </row>
    <row r="74955" spans="7:7">
      <c r="G74955" s="162" t="s">
        <v>75200</v>
      </c>
    </row>
    <row r="74956" spans="7:7">
      <c r="G74956" s="162" t="s">
        <v>75201</v>
      </c>
    </row>
    <row r="74957" spans="7:7">
      <c r="G74957" s="162" t="s">
        <v>75202</v>
      </c>
    </row>
    <row r="74958" spans="7:7">
      <c r="G74958" s="162" t="s">
        <v>75203</v>
      </c>
    </row>
    <row r="74959" spans="7:7">
      <c r="G74959" s="162" t="s">
        <v>75204</v>
      </c>
    </row>
    <row r="74960" spans="7:7">
      <c r="G74960" s="162" t="s">
        <v>75205</v>
      </c>
    </row>
    <row r="74961" spans="7:7">
      <c r="G74961" s="162" t="s">
        <v>75206</v>
      </c>
    </row>
    <row r="74962" spans="7:7">
      <c r="G74962" s="162" t="s">
        <v>75207</v>
      </c>
    </row>
    <row r="74963" spans="7:7">
      <c r="G74963" s="162" t="s">
        <v>75208</v>
      </c>
    </row>
    <row r="74964" spans="7:7">
      <c r="G74964" s="162" t="s">
        <v>75209</v>
      </c>
    </row>
    <row r="74965" spans="7:7">
      <c r="G74965" s="162" t="s">
        <v>75210</v>
      </c>
    </row>
    <row r="74966" spans="7:7">
      <c r="G74966" s="162" t="s">
        <v>75211</v>
      </c>
    </row>
    <row r="74967" spans="7:7">
      <c r="G74967" s="162" t="s">
        <v>75212</v>
      </c>
    </row>
    <row r="74968" spans="7:7">
      <c r="G74968" s="162" t="s">
        <v>75213</v>
      </c>
    </row>
    <row r="74969" spans="7:7">
      <c r="G74969" s="162" t="s">
        <v>75214</v>
      </c>
    </row>
    <row r="74970" spans="7:7">
      <c r="G74970" s="162" t="s">
        <v>75215</v>
      </c>
    </row>
    <row r="74971" spans="7:7">
      <c r="G74971" s="162" t="s">
        <v>75216</v>
      </c>
    </row>
    <row r="74972" spans="7:7">
      <c r="G74972" s="162" t="s">
        <v>75217</v>
      </c>
    </row>
    <row r="74973" spans="7:7">
      <c r="G74973" s="162" t="s">
        <v>75218</v>
      </c>
    </row>
    <row r="74974" spans="7:7">
      <c r="G74974" s="162" t="s">
        <v>75219</v>
      </c>
    </row>
    <row r="74975" spans="7:7">
      <c r="G74975" s="162" t="s">
        <v>75220</v>
      </c>
    </row>
    <row r="74976" spans="7:7">
      <c r="G74976" s="162" t="s">
        <v>75221</v>
      </c>
    </row>
    <row r="74977" spans="7:7">
      <c r="G74977" s="162" t="s">
        <v>75222</v>
      </c>
    </row>
    <row r="74978" spans="7:7">
      <c r="G74978" s="162" t="s">
        <v>75223</v>
      </c>
    </row>
    <row r="74979" spans="7:7">
      <c r="G74979" s="162" t="s">
        <v>75224</v>
      </c>
    </row>
    <row r="74980" spans="7:7">
      <c r="G74980" s="162" t="s">
        <v>75225</v>
      </c>
    </row>
    <row r="74981" spans="7:7">
      <c r="G74981" s="162" t="s">
        <v>75226</v>
      </c>
    </row>
    <row r="74982" spans="7:7">
      <c r="G74982" s="162" t="s">
        <v>75227</v>
      </c>
    </row>
    <row r="74983" spans="7:7">
      <c r="G74983" s="162" t="s">
        <v>75228</v>
      </c>
    </row>
    <row r="74984" spans="7:7">
      <c r="G74984" s="162" t="s">
        <v>75229</v>
      </c>
    </row>
    <row r="74985" spans="7:7">
      <c r="G74985" s="162" t="s">
        <v>75230</v>
      </c>
    </row>
    <row r="74986" spans="7:7">
      <c r="G74986" s="162" t="s">
        <v>75231</v>
      </c>
    </row>
    <row r="74987" spans="7:7">
      <c r="G74987" s="162" t="s">
        <v>75232</v>
      </c>
    </row>
    <row r="74988" spans="7:7">
      <c r="G74988" s="162" t="s">
        <v>75233</v>
      </c>
    </row>
    <row r="74989" spans="7:7">
      <c r="G74989" s="162" t="s">
        <v>75234</v>
      </c>
    </row>
    <row r="74990" spans="7:7">
      <c r="G74990" s="162" t="s">
        <v>75235</v>
      </c>
    </row>
    <row r="74991" spans="7:7">
      <c r="G74991" s="162" t="s">
        <v>75236</v>
      </c>
    </row>
    <row r="74992" spans="7:7">
      <c r="G74992" s="162" t="s">
        <v>75237</v>
      </c>
    </row>
    <row r="74993" spans="7:7">
      <c r="G74993" s="162" t="s">
        <v>75238</v>
      </c>
    </row>
    <row r="74994" spans="7:7">
      <c r="G74994" s="162" t="s">
        <v>75239</v>
      </c>
    </row>
    <row r="74995" spans="7:7">
      <c r="G74995" s="162" t="s">
        <v>75240</v>
      </c>
    </row>
    <row r="74996" spans="7:7">
      <c r="G74996" s="162" t="s">
        <v>75241</v>
      </c>
    </row>
    <row r="74997" spans="7:7">
      <c r="G74997" s="162" t="s">
        <v>75242</v>
      </c>
    </row>
    <row r="74998" spans="7:7">
      <c r="G74998" s="162" t="s">
        <v>75243</v>
      </c>
    </row>
    <row r="74999" spans="7:7">
      <c r="G74999" s="162" t="s">
        <v>75244</v>
      </c>
    </row>
    <row r="75000" spans="7:7">
      <c r="G75000" s="162" t="s">
        <v>75245</v>
      </c>
    </row>
    <row r="75001" spans="7:7">
      <c r="G75001" s="162" t="s">
        <v>75246</v>
      </c>
    </row>
    <row r="75002" spans="7:7">
      <c r="G75002" s="162" t="s">
        <v>75247</v>
      </c>
    </row>
    <row r="75003" spans="7:7">
      <c r="G75003" s="162" t="s">
        <v>75248</v>
      </c>
    </row>
    <row r="75004" spans="7:7">
      <c r="G75004" s="162" t="s">
        <v>75249</v>
      </c>
    </row>
    <row r="75005" spans="7:7">
      <c r="G75005" s="162" t="s">
        <v>75250</v>
      </c>
    </row>
    <row r="75006" spans="7:7">
      <c r="G75006" s="162" t="s">
        <v>75251</v>
      </c>
    </row>
    <row r="75007" spans="7:7">
      <c r="G75007" s="162" t="s">
        <v>75252</v>
      </c>
    </row>
    <row r="75008" spans="7:7">
      <c r="G75008" s="162" t="s">
        <v>75253</v>
      </c>
    </row>
    <row r="75009" spans="7:7">
      <c r="G75009" s="162" t="s">
        <v>75254</v>
      </c>
    </row>
    <row r="75010" spans="7:7">
      <c r="G75010" s="162" t="s">
        <v>75255</v>
      </c>
    </row>
    <row r="75011" spans="7:7">
      <c r="G75011" s="162" t="s">
        <v>75256</v>
      </c>
    </row>
    <row r="75012" spans="7:7">
      <c r="G75012" s="162" t="s">
        <v>75257</v>
      </c>
    </row>
    <row r="75013" spans="7:7">
      <c r="G75013" s="162" t="s">
        <v>75258</v>
      </c>
    </row>
    <row r="75014" spans="7:7">
      <c r="G75014" s="162" t="s">
        <v>75259</v>
      </c>
    </row>
    <row r="75015" spans="7:7">
      <c r="G75015" s="162" t="s">
        <v>75260</v>
      </c>
    </row>
    <row r="75016" spans="7:7">
      <c r="G75016" s="162" t="s">
        <v>75261</v>
      </c>
    </row>
    <row r="75017" spans="7:7">
      <c r="G75017" s="162" t="s">
        <v>75262</v>
      </c>
    </row>
    <row r="75018" spans="7:7">
      <c r="G75018" s="162" t="s">
        <v>75263</v>
      </c>
    </row>
    <row r="75019" spans="7:7">
      <c r="G75019" s="162" t="s">
        <v>75264</v>
      </c>
    </row>
    <row r="75020" spans="7:7">
      <c r="G75020" s="162" t="s">
        <v>75265</v>
      </c>
    </row>
    <row r="75021" spans="7:7">
      <c r="G75021" s="162" t="s">
        <v>75266</v>
      </c>
    </row>
    <row r="75022" spans="7:7">
      <c r="G75022" s="162" t="s">
        <v>75267</v>
      </c>
    </row>
    <row r="75023" spans="7:7">
      <c r="G75023" s="162" t="s">
        <v>75268</v>
      </c>
    </row>
    <row r="75024" spans="7:7">
      <c r="G75024" s="162" t="s">
        <v>75269</v>
      </c>
    </row>
    <row r="75025" spans="7:7">
      <c r="G75025" s="162" t="s">
        <v>75270</v>
      </c>
    </row>
    <row r="75026" spans="7:7">
      <c r="G75026" s="162" t="s">
        <v>75271</v>
      </c>
    </row>
    <row r="75027" spans="7:7">
      <c r="G75027" s="162" t="s">
        <v>75272</v>
      </c>
    </row>
    <row r="75028" spans="7:7">
      <c r="G75028" s="162" t="s">
        <v>75273</v>
      </c>
    </row>
    <row r="75029" spans="7:7">
      <c r="G75029" s="162" t="s">
        <v>75274</v>
      </c>
    </row>
    <row r="75030" spans="7:7">
      <c r="G75030" s="162" t="s">
        <v>75275</v>
      </c>
    </row>
    <row r="75031" spans="7:7">
      <c r="G75031" s="162" t="s">
        <v>75276</v>
      </c>
    </row>
    <row r="75032" spans="7:7">
      <c r="G75032" s="162" t="s">
        <v>75277</v>
      </c>
    </row>
    <row r="75033" spans="7:7">
      <c r="G75033" s="162" t="s">
        <v>75278</v>
      </c>
    </row>
    <row r="75034" spans="7:7">
      <c r="G75034" s="162" t="s">
        <v>75279</v>
      </c>
    </row>
    <row r="75035" spans="7:7">
      <c r="G75035" s="162" t="s">
        <v>75280</v>
      </c>
    </row>
    <row r="75036" spans="7:7">
      <c r="G75036" s="162" t="s">
        <v>75281</v>
      </c>
    </row>
    <row r="75037" spans="7:7">
      <c r="G75037" s="162" t="s">
        <v>75282</v>
      </c>
    </row>
    <row r="75038" spans="7:7">
      <c r="G75038" s="162" t="s">
        <v>75283</v>
      </c>
    </row>
    <row r="75039" spans="7:7">
      <c r="G75039" s="162" t="s">
        <v>75284</v>
      </c>
    </row>
    <row r="75040" spans="7:7">
      <c r="G75040" s="162" t="s">
        <v>75285</v>
      </c>
    </row>
    <row r="75041" spans="7:7">
      <c r="G75041" s="162" t="s">
        <v>75286</v>
      </c>
    </row>
    <row r="75042" spans="7:7">
      <c r="G75042" s="162" t="s">
        <v>75287</v>
      </c>
    </row>
    <row r="75043" spans="7:7">
      <c r="G75043" s="162" t="s">
        <v>75288</v>
      </c>
    </row>
    <row r="75044" spans="7:7">
      <c r="G75044" s="162" t="s">
        <v>75289</v>
      </c>
    </row>
    <row r="75045" spans="7:7">
      <c r="G75045" s="162" t="s">
        <v>75290</v>
      </c>
    </row>
    <row r="75046" spans="7:7">
      <c r="G75046" s="162" t="s">
        <v>75291</v>
      </c>
    </row>
    <row r="75047" spans="7:7">
      <c r="G75047" s="162" t="s">
        <v>75292</v>
      </c>
    </row>
    <row r="75048" spans="7:7">
      <c r="G75048" s="162" t="s">
        <v>75293</v>
      </c>
    </row>
    <row r="75049" spans="7:7">
      <c r="G75049" s="162" t="s">
        <v>75294</v>
      </c>
    </row>
    <row r="75050" spans="7:7">
      <c r="G75050" s="162" t="s">
        <v>75295</v>
      </c>
    </row>
    <row r="75051" spans="7:7">
      <c r="G75051" s="162" t="s">
        <v>75296</v>
      </c>
    </row>
    <row r="75052" spans="7:7">
      <c r="G75052" s="162" t="s">
        <v>75297</v>
      </c>
    </row>
    <row r="75053" spans="7:7">
      <c r="G75053" s="162" t="s">
        <v>75298</v>
      </c>
    </row>
    <row r="75054" spans="7:7">
      <c r="G75054" s="162" t="s">
        <v>75299</v>
      </c>
    </row>
    <row r="75055" spans="7:7">
      <c r="G75055" s="162" t="s">
        <v>75300</v>
      </c>
    </row>
    <row r="75056" spans="7:7">
      <c r="G75056" s="162" t="s">
        <v>75301</v>
      </c>
    </row>
    <row r="75057" spans="7:7">
      <c r="G75057" s="162" t="s">
        <v>75302</v>
      </c>
    </row>
    <row r="75058" spans="7:7">
      <c r="G75058" s="162" t="s">
        <v>75303</v>
      </c>
    </row>
    <row r="75059" spans="7:7">
      <c r="G75059" s="162" t="s">
        <v>75304</v>
      </c>
    </row>
    <row r="75060" spans="7:7">
      <c r="G75060" s="162" t="s">
        <v>75305</v>
      </c>
    </row>
    <row r="75061" spans="7:7">
      <c r="G75061" s="162" t="s">
        <v>75306</v>
      </c>
    </row>
    <row r="75062" spans="7:7">
      <c r="G75062" s="162" t="s">
        <v>75307</v>
      </c>
    </row>
    <row r="75063" spans="7:7">
      <c r="G75063" s="162" t="s">
        <v>75308</v>
      </c>
    </row>
    <row r="75064" spans="7:7">
      <c r="G75064" s="162" t="s">
        <v>75309</v>
      </c>
    </row>
    <row r="75065" spans="7:7">
      <c r="G75065" s="162" t="s">
        <v>75310</v>
      </c>
    </row>
    <row r="75066" spans="7:7">
      <c r="G75066" s="162" t="s">
        <v>75311</v>
      </c>
    </row>
    <row r="75067" spans="7:7">
      <c r="G75067" s="162" t="s">
        <v>75312</v>
      </c>
    </row>
    <row r="75068" spans="7:7">
      <c r="G75068" s="162" t="s">
        <v>75313</v>
      </c>
    </row>
    <row r="75069" spans="7:7">
      <c r="G75069" s="162" t="s">
        <v>75314</v>
      </c>
    </row>
    <row r="75070" spans="7:7">
      <c r="G75070" s="162" t="s">
        <v>75315</v>
      </c>
    </row>
    <row r="75071" spans="7:7">
      <c r="G75071" s="162" t="s">
        <v>75316</v>
      </c>
    </row>
    <row r="75072" spans="7:7">
      <c r="G75072" s="162" t="s">
        <v>75317</v>
      </c>
    </row>
    <row r="75073" spans="7:7">
      <c r="G75073" s="162" t="s">
        <v>75318</v>
      </c>
    </row>
    <row r="75074" spans="7:7">
      <c r="G75074" s="162" t="s">
        <v>75319</v>
      </c>
    </row>
    <row r="75075" spans="7:7">
      <c r="G75075" s="162" t="s">
        <v>75320</v>
      </c>
    </row>
    <row r="75076" spans="7:7">
      <c r="G75076" s="162" t="s">
        <v>75321</v>
      </c>
    </row>
    <row r="75077" spans="7:7">
      <c r="G75077" s="162" t="s">
        <v>75322</v>
      </c>
    </row>
    <row r="75078" spans="7:7">
      <c r="G75078" s="162" t="s">
        <v>75323</v>
      </c>
    </row>
    <row r="75079" spans="7:7">
      <c r="G75079" s="162" t="s">
        <v>75324</v>
      </c>
    </row>
    <row r="75080" spans="7:7">
      <c r="G75080" s="162" t="s">
        <v>75325</v>
      </c>
    </row>
    <row r="75081" spans="7:7">
      <c r="G75081" s="162" t="s">
        <v>75326</v>
      </c>
    </row>
    <row r="75082" spans="7:7">
      <c r="G75082" s="162" t="s">
        <v>75327</v>
      </c>
    </row>
    <row r="75083" spans="7:7">
      <c r="G75083" s="162" t="s">
        <v>75328</v>
      </c>
    </row>
    <row r="75084" spans="7:7">
      <c r="G75084" s="162" t="s">
        <v>75329</v>
      </c>
    </row>
    <row r="75085" spans="7:7">
      <c r="G75085" s="162" t="s">
        <v>75330</v>
      </c>
    </row>
    <row r="75086" spans="7:7">
      <c r="G75086" s="162" t="s">
        <v>75331</v>
      </c>
    </row>
    <row r="75087" spans="7:7">
      <c r="G75087" s="162" t="s">
        <v>75332</v>
      </c>
    </row>
    <row r="75088" spans="7:7">
      <c r="G75088" s="162" t="s">
        <v>75333</v>
      </c>
    </row>
    <row r="75089" spans="7:7">
      <c r="G75089" s="162" t="s">
        <v>75334</v>
      </c>
    </row>
    <row r="75090" spans="7:7">
      <c r="G75090" s="162" t="s">
        <v>75335</v>
      </c>
    </row>
    <row r="75091" spans="7:7">
      <c r="G75091" s="162" t="s">
        <v>75336</v>
      </c>
    </row>
    <row r="75092" spans="7:7">
      <c r="G75092" s="162" t="s">
        <v>75337</v>
      </c>
    </row>
    <row r="75093" spans="7:7">
      <c r="G75093" s="162" t="s">
        <v>75338</v>
      </c>
    </row>
    <row r="75094" spans="7:7">
      <c r="G75094" s="162" t="s">
        <v>75339</v>
      </c>
    </row>
    <row r="75095" spans="7:7">
      <c r="G75095" s="162" t="s">
        <v>75340</v>
      </c>
    </row>
    <row r="75096" spans="7:7">
      <c r="G75096" s="162" t="s">
        <v>75341</v>
      </c>
    </row>
    <row r="75097" spans="7:7">
      <c r="G75097" s="162" t="s">
        <v>75342</v>
      </c>
    </row>
    <row r="75098" spans="7:7">
      <c r="G75098" s="162" t="s">
        <v>75343</v>
      </c>
    </row>
    <row r="75099" spans="7:7">
      <c r="G75099" s="162" t="s">
        <v>75344</v>
      </c>
    </row>
    <row r="75100" spans="7:7">
      <c r="G75100" s="162" t="s">
        <v>75345</v>
      </c>
    </row>
    <row r="75101" spans="7:7">
      <c r="G75101" s="162" t="s">
        <v>75346</v>
      </c>
    </row>
    <row r="75102" spans="7:7">
      <c r="G75102" s="162" t="s">
        <v>75347</v>
      </c>
    </row>
    <row r="75103" spans="7:7">
      <c r="G75103" s="162" t="s">
        <v>75348</v>
      </c>
    </row>
    <row r="75104" spans="7:7">
      <c r="G75104" s="162" t="s">
        <v>75349</v>
      </c>
    </row>
    <row r="75105" spans="7:7">
      <c r="G75105" s="162" t="s">
        <v>75350</v>
      </c>
    </row>
    <row r="75106" spans="7:7">
      <c r="G75106" s="162" t="s">
        <v>75351</v>
      </c>
    </row>
    <row r="75107" spans="7:7">
      <c r="G75107" s="162" t="s">
        <v>75352</v>
      </c>
    </row>
    <row r="75108" spans="7:7">
      <c r="G75108" s="162" t="s">
        <v>75353</v>
      </c>
    </row>
    <row r="75109" spans="7:7">
      <c r="G75109" s="162" t="s">
        <v>75354</v>
      </c>
    </row>
    <row r="75110" spans="7:7">
      <c r="G75110" s="162" t="s">
        <v>75355</v>
      </c>
    </row>
    <row r="75111" spans="7:7">
      <c r="G75111" s="162" t="s">
        <v>75356</v>
      </c>
    </row>
    <row r="75112" spans="7:7">
      <c r="G75112" s="162" t="s">
        <v>75357</v>
      </c>
    </row>
    <row r="75113" spans="7:7">
      <c r="G75113" s="162" t="s">
        <v>75358</v>
      </c>
    </row>
    <row r="75114" spans="7:7">
      <c r="G75114" s="162" t="s">
        <v>75359</v>
      </c>
    </row>
    <row r="75115" spans="7:7">
      <c r="G75115" s="162" t="s">
        <v>75360</v>
      </c>
    </row>
    <row r="75116" spans="7:7">
      <c r="G75116" s="162" t="s">
        <v>75361</v>
      </c>
    </row>
    <row r="75117" spans="7:7">
      <c r="G75117" s="162" t="s">
        <v>75362</v>
      </c>
    </row>
    <row r="75118" spans="7:7">
      <c r="G75118" s="162" t="s">
        <v>75363</v>
      </c>
    </row>
    <row r="75119" spans="7:7">
      <c r="G75119" s="162" t="s">
        <v>75364</v>
      </c>
    </row>
    <row r="75120" spans="7:7">
      <c r="G75120" s="162" t="s">
        <v>75365</v>
      </c>
    </row>
    <row r="75121" spans="7:7">
      <c r="G75121" s="162" t="s">
        <v>75366</v>
      </c>
    </row>
    <row r="75122" spans="7:7">
      <c r="G75122" s="162" t="s">
        <v>75367</v>
      </c>
    </row>
    <row r="75123" spans="7:7">
      <c r="G75123" s="162" t="s">
        <v>75368</v>
      </c>
    </row>
    <row r="75124" spans="7:7">
      <c r="G75124" s="162" t="s">
        <v>75369</v>
      </c>
    </row>
    <row r="75125" spans="7:7">
      <c r="G75125" s="162" t="s">
        <v>75370</v>
      </c>
    </row>
    <row r="75126" spans="7:7">
      <c r="G75126" s="162" t="s">
        <v>75371</v>
      </c>
    </row>
    <row r="75127" spans="7:7">
      <c r="G75127" s="162" t="s">
        <v>75372</v>
      </c>
    </row>
    <row r="75128" spans="7:7">
      <c r="G75128" s="162" t="s">
        <v>75373</v>
      </c>
    </row>
    <row r="75129" spans="7:7">
      <c r="G75129" s="162" t="s">
        <v>75374</v>
      </c>
    </row>
    <row r="75130" spans="7:7">
      <c r="G75130" s="162" t="s">
        <v>75375</v>
      </c>
    </row>
    <row r="75131" spans="7:7">
      <c r="G75131" s="162" t="s">
        <v>75376</v>
      </c>
    </row>
    <row r="75132" spans="7:7">
      <c r="G75132" s="162" t="s">
        <v>75377</v>
      </c>
    </row>
    <row r="75133" spans="7:7">
      <c r="G75133" s="162" t="s">
        <v>75378</v>
      </c>
    </row>
    <row r="75134" spans="7:7">
      <c r="G75134" s="162" t="s">
        <v>75379</v>
      </c>
    </row>
    <row r="75135" spans="7:7">
      <c r="G75135" s="162" t="s">
        <v>75380</v>
      </c>
    </row>
    <row r="75136" spans="7:7">
      <c r="G75136" s="162" t="s">
        <v>75381</v>
      </c>
    </row>
    <row r="75137" spans="7:7">
      <c r="G75137" s="162" t="s">
        <v>75382</v>
      </c>
    </row>
    <row r="75138" spans="7:7">
      <c r="G75138" s="162" t="s">
        <v>75383</v>
      </c>
    </row>
    <row r="75139" spans="7:7">
      <c r="G75139" s="162" t="s">
        <v>75384</v>
      </c>
    </row>
    <row r="75140" spans="7:7">
      <c r="G75140" s="162" t="s">
        <v>75385</v>
      </c>
    </row>
    <row r="75141" spans="7:7">
      <c r="G75141" s="162" t="s">
        <v>75386</v>
      </c>
    </row>
    <row r="75142" spans="7:7">
      <c r="G75142" s="162" t="s">
        <v>75387</v>
      </c>
    </row>
    <row r="75143" spans="7:7">
      <c r="G75143" s="162" t="s">
        <v>75388</v>
      </c>
    </row>
    <row r="75144" spans="7:7">
      <c r="G75144" s="162" t="s">
        <v>75389</v>
      </c>
    </row>
    <row r="75145" spans="7:7">
      <c r="G75145" s="162" t="s">
        <v>75390</v>
      </c>
    </row>
    <row r="75146" spans="7:7">
      <c r="G75146" s="162" t="s">
        <v>75391</v>
      </c>
    </row>
    <row r="75147" spans="7:7">
      <c r="G75147" s="162" t="s">
        <v>75392</v>
      </c>
    </row>
    <row r="75148" spans="7:7">
      <c r="G75148" s="162" t="s">
        <v>75393</v>
      </c>
    </row>
    <row r="75149" spans="7:7">
      <c r="G75149" s="162" t="s">
        <v>75394</v>
      </c>
    </row>
    <row r="75150" spans="7:7">
      <c r="G75150" s="162" t="s">
        <v>75395</v>
      </c>
    </row>
    <row r="75151" spans="7:7">
      <c r="G75151" s="162" t="s">
        <v>75396</v>
      </c>
    </row>
    <row r="75152" spans="7:7">
      <c r="G75152" s="162" t="s">
        <v>75397</v>
      </c>
    </row>
    <row r="75153" spans="7:7">
      <c r="G75153" s="162" t="s">
        <v>75398</v>
      </c>
    </row>
    <row r="75154" spans="7:7">
      <c r="G75154" s="162" t="s">
        <v>75399</v>
      </c>
    </row>
    <row r="75155" spans="7:7">
      <c r="G75155" s="162" t="s">
        <v>75400</v>
      </c>
    </row>
    <row r="75156" spans="7:7">
      <c r="G75156" s="162" t="s">
        <v>75401</v>
      </c>
    </row>
    <row r="75157" spans="7:7">
      <c r="G75157" s="162" t="s">
        <v>75402</v>
      </c>
    </row>
    <row r="75158" spans="7:7">
      <c r="G75158" s="162" t="s">
        <v>75403</v>
      </c>
    </row>
    <row r="75159" spans="7:7">
      <c r="G75159" s="162" t="s">
        <v>75404</v>
      </c>
    </row>
    <row r="75160" spans="7:7">
      <c r="G75160" s="162" t="s">
        <v>75405</v>
      </c>
    </row>
    <row r="75161" spans="7:7">
      <c r="G75161" s="162" t="s">
        <v>75406</v>
      </c>
    </row>
    <row r="75162" spans="7:7">
      <c r="G75162" s="162" t="s">
        <v>75407</v>
      </c>
    </row>
    <row r="75163" spans="7:7">
      <c r="G75163" s="162" t="s">
        <v>75408</v>
      </c>
    </row>
    <row r="75164" spans="7:7">
      <c r="G75164" s="162" t="s">
        <v>75409</v>
      </c>
    </row>
    <row r="75165" spans="7:7">
      <c r="G75165" s="162" t="s">
        <v>75410</v>
      </c>
    </row>
    <row r="75166" spans="7:7">
      <c r="G75166" s="162" t="s">
        <v>75411</v>
      </c>
    </row>
    <row r="75167" spans="7:7">
      <c r="G75167" s="162" t="s">
        <v>75412</v>
      </c>
    </row>
    <row r="75168" spans="7:7">
      <c r="G75168" s="162" t="s">
        <v>75413</v>
      </c>
    </row>
    <row r="75169" spans="7:7">
      <c r="G75169" s="162" t="s">
        <v>75414</v>
      </c>
    </row>
    <row r="75170" spans="7:7">
      <c r="G75170" s="162" t="s">
        <v>75415</v>
      </c>
    </row>
    <row r="75171" spans="7:7">
      <c r="G75171" s="162" t="s">
        <v>75416</v>
      </c>
    </row>
    <row r="75172" spans="7:7">
      <c r="G75172" s="162" t="s">
        <v>75417</v>
      </c>
    </row>
    <row r="75173" spans="7:7">
      <c r="G75173" s="162" t="s">
        <v>75418</v>
      </c>
    </row>
    <row r="75174" spans="7:7">
      <c r="G75174" s="162" t="s">
        <v>75419</v>
      </c>
    </row>
    <row r="75175" spans="7:7">
      <c r="G75175" s="162" t="s">
        <v>75420</v>
      </c>
    </row>
    <row r="75176" spans="7:7">
      <c r="G75176" s="162" t="s">
        <v>75421</v>
      </c>
    </row>
    <row r="75177" spans="7:7">
      <c r="G75177" s="162" t="s">
        <v>75422</v>
      </c>
    </row>
    <row r="75178" spans="7:7">
      <c r="G75178" s="162" t="s">
        <v>75423</v>
      </c>
    </row>
    <row r="75179" spans="7:7">
      <c r="G75179" s="162" t="s">
        <v>75424</v>
      </c>
    </row>
    <row r="75180" spans="7:7">
      <c r="G75180" s="162" t="s">
        <v>75425</v>
      </c>
    </row>
    <row r="75181" spans="7:7">
      <c r="G75181" s="162" t="s">
        <v>75426</v>
      </c>
    </row>
    <row r="75182" spans="7:7">
      <c r="G75182" s="162" t="s">
        <v>75427</v>
      </c>
    </row>
    <row r="75183" spans="7:7">
      <c r="G75183" s="162" t="s">
        <v>75428</v>
      </c>
    </row>
    <row r="75184" spans="7:7">
      <c r="G75184" s="162" t="s">
        <v>75429</v>
      </c>
    </row>
    <row r="75185" spans="7:7">
      <c r="G75185" s="162" t="s">
        <v>75430</v>
      </c>
    </row>
    <row r="75186" spans="7:7">
      <c r="G75186" s="162" t="s">
        <v>75431</v>
      </c>
    </row>
    <row r="75187" spans="7:7">
      <c r="G75187" s="162" t="s">
        <v>75432</v>
      </c>
    </row>
    <row r="75188" spans="7:7">
      <c r="G75188" s="162" t="s">
        <v>75433</v>
      </c>
    </row>
    <row r="75189" spans="7:7">
      <c r="G75189" s="162" t="s">
        <v>75434</v>
      </c>
    </row>
    <row r="75190" spans="7:7">
      <c r="G75190" s="162" t="s">
        <v>75435</v>
      </c>
    </row>
    <row r="75191" spans="7:7">
      <c r="G75191" s="162" t="s">
        <v>75436</v>
      </c>
    </row>
    <row r="75192" spans="7:7">
      <c r="G75192" s="162" t="s">
        <v>75437</v>
      </c>
    </row>
    <row r="75193" spans="7:7">
      <c r="G75193" s="162" t="s">
        <v>75438</v>
      </c>
    </row>
    <row r="75194" spans="7:7">
      <c r="G75194" s="162" t="s">
        <v>75439</v>
      </c>
    </row>
    <row r="75195" spans="7:7">
      <c r="G75195" s="162" t="s">
        <v>75440</v>
      </c>
    </row>
    <row r="75196" spans="7:7">
      <c r="G75196" s="162" t="s">
        <v>75441</v>
      </c>
    </row>
    <row r="75197" spans="7:7">
      <c r="G75197" s="162" t="s">
        <v>75442</v>
      </c>
    </row>
    <row r="75198" spans="7:7">
      <c r="G75198" s="162" t="s">
        <v>75443</v>
      </c>
    </row>
    <row r="75199" spans="7:7">
      <c r="G75199" s="162" t="s">
        <v>75444</v>
      </c>
    </row>
    <row r="75200" spans="7:7">
      <c r="G75200" s="162" t="s">
        <v>75445</v>
      </c>
    </row>
    <row r="75201" spans="7:7">
      <c r="G75201" s="162" t="s">
        <v>75446</v>
      </c>
    </row>
    <row r="75202" spans="7:7">
      <c r="G75202" s="162" t="s">
        <v>75447</v>
      </c>
    </row>
    <row r="75203" spans="7:7">
      <c r="G75203" s="162" t="s">
        <v>75448</v>
      </c>
    </row>
    <row r="75204" spans="7:7">
      <c r="G75204" s="162" t="s">
        <v>75449</v>
      </c>
    </row>
    <row r="75205" spans="7:7">
      <c r="G75205" s="162" t="s">
        <v>75450</v>
      </c>
    </row>
    <row r="75206" spans="7:7">
      <c r="G75206" s="162" t="s">
        <v>75451</v>
      </c>
    </row>
    <row r="75207" spans="7:7">
      <c r="G75207" s="162" t="s">
        <v>75452</v>
      </c>
    </row>
    <row r="75208" spans="7:7">
      <c r="G75208" s="162" t="s">
        <v>75453</v>
      </c>
    </row>
    <row r="75209" spans="7:7">
      <c r="G75209" s="162" t="s">
        <v>75454</v>
      </c>
    </row>
    <row r="75210" spans="7:7">
      <c r="G75210" s="162" t="s">
        <v>75455</v>
      </c>
    </row>
    <row r="75211" spans="7:7">
      <c r="G75211" s="162" t="s">
        <v>75456</v>
      </c>
    </row>
    <row r="75212" spans="7:7">
      <c r="G75212" s="162" t="s">
        <v>75457</v>
      </c>
    </row>
    <row r="75213" spans="7:7">
      <c r="G75213" s="162" t="s">
        <v>75458</v>
      </c>
    </row>
    <row r="75214" spans="7:7">
      <c r="G75214" s="162" t="s">
        <v>75459</v>
      </c>
    </row>
    <row r="75215" spans="7:7">
      <c r="G75215" s="162" t="s">
        <v>75460</v>
      </c>
    </row>
    <row r="75216" spans="7:7">
      <c r="G75216" s="162" t="s">
        <v>75461</v>
      </c>
    </row>
    <row r="75217" spans="7:7">
      <c r="G75217" s="162" t="s">
        <v>75462</v>
      </c>
    </row>
    <row r="75218" spans="7:7">
      <c r="G75218" s="162" t="s">
        <v>75463</v>
      </c>
    </row>
    <row r="75219" spans="7:7">
      <c r="G75219" s="162" t="s">
        <v>75464</v>
      </c>
    </row>
    <row r="75220" spans="7:7">
      <c r="G75220" s="162" t="s">
        <v>75465</v>
      </c>
    </row>
    <row r="75221" spans="7:7">
      <c r="G75221" s="162" t="s">
        <v>75466</v>
      </c>
    </row>
    <row r="75222" spans="7:7">
      <c r="G75222" s="162" t="s">
        <v>75467</v>
      </c>
    </row>
    <row r="75223" spans="7:7">
      <c r="G75223" s="162" t="s">
        <v>75468</v>
      </c>
    </row>
    <row r="75224" spans="7:7">
      <c r="G75224" s="162" t="s">
        <v>75469</v>
      </c>
    </row>
    <row r="75225" spans="7:7">
      <c r="G75225" s="162" t="s">
        <v>75470</v>
      </c>
    </row>
    <row r="75226" spans="7:7">
      <c r="G75226" s="162" t="s">
        <v>75471</v>
      </c>
    </row>
    <row r="75227" spans="7:7">
      <c r="G75227" s="162" t="s">
        <v>75472</v>
      </c>
    </row>
    <row r="75228" spans="7:7">
      <c r="G75228" s="162" t="s">
        <v>75473</v>
      </c>
    </row>
    <row r="75229" spans="7:7">
      <c r="G75229" s="162" t="s">
        <v>75474</v>
      </c>
    </row>
    <row r="75230" spans="7:7">
      <c r="G75230" s="162" t="s">
        <v>75475</v>
      </c>
    </row>
    <row r="75231" spans="7:7">
      <c r="G75231" s="162" t="s">
        <v>75476</v>
      </c>
    </row>
    <row r="75232" spans="7:7">
      <c r="G75232" s="162" t="s">
        <v>75477</v>
      </c>
    </row>
    <row r="75233" spans="7:7">
      <c r="G75233" s="162" t="s">
        <v>75478</v>
      </c>
    </row>
    <row r="75234" spans="7:7">
      <c r="G75234" s="162" t="s">
        <v>75479</v>
      </c>
    </row>
    <row r="75235" spans="7:7">
      <c r="G75235" s="162" t="s">
        <v>75480</v>
      </c>
    </row>
    <row r="75236" spans="7:7">
      <c r="G75236" s="162" t="s">
        <v>75481</v>
      </c>
    </row>
    <row r="75237" spans="7:7">
      <c r="G75237" s="162" t="s">
        <v>75482</v>
      </c>
    </row>
    <row r="75238" spans="7:7">
      <c r="G75238" s="162" t="s">
        <v>75483</v>
      </c>
    </row>
    <row r="75239" spans="7:7">
      <c r="G75239" s="162" t="s">
        <v>75484</v>
      </c>
    </row>
    <row r="75240" spans="7:7">
      <c r="G75240" s="162" t="s">
        <v>75485</v>
      </c>
    </row>
    <row r="75241" spans="7:7">
      <c r="G75241" s="162" t="s">
        <v>75486</v>
      </c>
    </row>
    <row r="75242" spans="7:7">
      <c r="G75242" s="162" t="s">
        <v>75487</v>
      </c>
    </row>
    <row r="75243" spans="7:7">
      <c r="G75243" s="162" t="s">
        <v>75488</v>
      </c>
    </row>
    <row r="75244" spans="7:7">
      <c r="G75244" s="162" t="s">
        <v>75489</v>
      </c>
    </row>
    <row r="75245" spans="7:7">
      <c r="G75245" s="162" t="s">
        <v>75490</v>
      </c>
    </row>
    <row r="75246" spans="7:7">
      <c r="G75246" s="162" t="s">
        <v>75491</v>
      </c>
    </row>
    <row r="75247" spans="7:7">
      <c r="G75247" s="162" t="s">
        <v>75492</v>
      </c>
    </row>
    <row r="75248" spans="7:7">
      <c r="G75248" s="162" t="s">
        <v>75493</v>
      </c>
    </row>
    <row r="75249" spans="7:7">
      <c r="G75249" s="162" t="s">
        <v>75494</v>
      </c>
    </row>
    <row r="75250" spans="7:7">
      <c r="G75250" s="162" t="s">
        <v>75495</v>
      </c>
    </row>
    <row r="75251" spans="7:7">
      <c r="G75251" s="162" t="s">
        <v>75496</v>
      </c>
    </row>
    <row r="75252" spans="7:7">
      <c r="G75252" s="162" t="s">
        <v>75497</v>
      </c>
    </row>
    <row r="75253" spans="7:7">
      <c r="G75253" s="162" t="s">
        <v>75498</v>
      </c>
    </row>
    <row r="75254" spans="7:7">
      <c r="G75254" s="162" t="s">
        <v>75499</v>
      </c>
    </row>
    <row r="75255" spans="7:7">
      <c r="G75255" s="162" t="s">
        <v>75500</v>
      </c>
    </row>
    <row r="75256" spans="7:7">
      <c r="G75256" s="162" t="s">
        <v>75501</v>
      </c>
    </row>
    <row r="75257" spans="7:7">
      <c r="G75257" s="162" t="s">
        <v>75502</v>
      </c>
    </row>
    <row r="75258" spans="7:7">
      <c r="G75258" s="162" t="s">
        <v>75503</v>
      </c>
    </row>
    <row r="75259" spans="7:7">
      <c r="G75259" s="162" t="s">
        <v>75504</v>
      </c>
    </row>
    <row r="75260" spans="7:7">
      <c r="G75260" s="162" t="s">
        <v>75505</v>
      </c>
    </row>
    <row r="75261" spans="7:7">
      <c r="G75261" s="162" t="s">
        <v>75506</v>
      </c>
    </row>
    <row r="75262" spans="7:7">
      <c r="G75262" s="162" t="s">
        <v>75507</v>
      </c>
    </row>
    <row r="75263" spans="7:7">
      <c r="G75263" s="162" t="s">
        <v>75508</v>
      </c>
    </row>
    <row r="75264" spans="7:7">
      <c r="G75264" s="162" t="s">
        <v>75509</v>
      </c>
    </row>
    <row r="75265" spans="7:7">
      <c r="G75265" s="162" t="s">
        <v>75510</v>
      </c>
    </row>
    <row r="75266" spans="7:7">
      <c r="G75266" s="162" t="s">
        <v>75511</v>
      </c>
    </row>
    <row r="75267" spans="7:7">
      <c r="G75267" s="162" t="s">
        <v>75512</v>
      </c>
    </row>
    <row r="75268" spans="7:7">
      <c r="G75268" s="162" t="s">
        <v>75513</v>
      </c>
    </row>
    <row r="75269" spans="7:7">
      <c r="G75269" s="162" t="s">
        <v>75514</v>
      </c>
    </row>
    <row r="75270" spans="7:7">
      <c r="G75270" s="162" t="s">
        <v>75515</v>
      </c>
    </row>
    <row r="75271" spans="7:7">
      <c r="G75271" s="162" t="s">
        <v>75516</v>
      </c>
    </row>
    <row r="75272" spans="7:7">
      <c r="G75272" s="162" t="s">
        <v>75517</v>
      </c>
    </row>
    <row r="75273" spans="7:7">
      <c r="G75273" s="162" t="s">
        <v>75518</v>
      </c>
    </row>
    <row r="75274" spans="7:7">
      <c r="G75274" s="162" t="s">
        <v>75519</v>
      </c>
    </row>
    <row r="75275" spans="7:7">
      <c r="G75275" s="162" t="s">
        <v>75520</v>
      </c>
    </row>
    <row r="75276" spans="7:7">
      <c r="G75276" s="162" t="s">
        <v>75521</v>
      </c>
    </row>
    <row r="75277" spans="7:7">
      <c r="G75277" s="162" t="s">
        <v>75522</v>
      </c>
    </row>
    <row r="75278" spans="7:7">
      <c r="G75278" s="162" t="s">
        <v>75523</v>
      </c>
    </row>
    <row r="75279" spans="7:7">
      <c r="G75279" s="162" t="s">
        <v>75524</v>
      </c>
    </row>
    <row r="75280" spans="7:7">
      <c r="G75280" s="162" t="s">
        <v>75525</v>
      </c>
    </row>
    <row r="75281" spans="7:7">
      <c r="G75281" s="162" t="s">
        <v>75526</v>
      </c>
    </row>
    <row r="75282" spans="7:7">
      <c r="G75282" s="162" t="s">
        <v>75527</v>
      </c>
    </row>
    <row r="75283" spans="7:7">
      <c r="G75283" s="162" t="s">
        <v>75528</v>
      </c>
    </row>
    <row r="75284" spans="7:7">
      <c r="G75284" s="162" t="s">
        <v>75529</v>
      </c>
    </row>
    <row r="75285" spans="7:7">
      <c r="G75285" s="162" t="s">
        <v>75530</v>
      </c>
    </row>
    <row r="75286" spans="7:7">
      <c r="G75286" s="162" t="s">
        <v>75531</v>
      </c>
    </row>
    <row r="75287" spans="7:7">
      <c r="G75287" s="162" t="s">
        <v>75532</v>
      </c>
    </row>
    <row r="75288" spans="7:7">
      <c r="G75288" s="162" t="s">
        <v>75533</v>
      </c>
    </row>
    <row r="75289" spans="7:7">
      <c r="G75289" s="162" t="s">
        <v>75534</v>
      </c>
    </row>
    <row r="75290" spans="7:7">
      <c r="G75290" s="162" t="s">
        <v>75535</v>
      </c>
    </row>
    <row r="75291" spans="7:7">
      <c r="G75291" s="162" t="s">
        <v>75536</v>
      </c>
    </row>
    <row r="75292" spans="7:7">
      <c r="G75292" s="162" t="s">
        <v>75537</v>
      </c>
    </row>
    <row r="75293" spans="7:7">
      <c r="G75293" s="162" t="s">
        <v>75538</v>
      </c>
    </row>
    <row r="75294" spans="7:7">
      <c r="G75294" s="162" t="s">
        <v>75539</v>
      </c>
    </row>
    <row r="75295" spans="7:7">
      <c r="G75295" s="162" t="s">
        <v>75540</v>
      </c>
    </row>
    <row r="75296" spans="7:7">
      <c r="G75296" s="162" t="s">
        <v>75541</v>
      </c>
    </row>
    <row r="75297" spans="7:7">
      <c r="G75297" s="162" t="s">
        <v>75542</v>
      </c>
    </row>
    <row r="75298" spans="7:7">
      <c r="G75298" s="162" t="s">
        <v>75543</v>
      </c>
    </row>
    <row r="75299" spans="7:7">
      <c r="G75299" s="162" t="s">
        <v>75544</v>
      </c>
    </row>
    <row r="75300" spans="7:7">
      <c r="G75300" s="162" t="s">
        <v>75545</v>
      </c>
    </row>
    <row r="75301" spans="7:7">
      <c r="G75301" s="162" t="s">
        <v>75546</v>
      </c>
    </row>
    <row r="75302" spans="7:7">
      <c r="G75302" s="162" t="s">
        <v>75547</v>
      </c>
    </row>
    <row r="75303" spans="7:7">
      <c r="G75303" s="162" t="s">
        <v>75548</v>
      </c>
    </row>
    <row r="75304" spans="7:7">
      <c r="G75304" s="162" t="s">
        <v>75549</v>
      </c>
    </row>
    <row r="75305" spans="7:7">
      <c r="G75305" s="162" t="s">
        <v>75550</v>
      </c>
    </row>
    <row r="75306" spans="7:7">
      <c r="G75306" s="162" t="s">
        <v>75551</v>
      </c>
    </row>
    <row r="75307" spans="7:7">
      <c r="G75307" s="162" t="s">
        <v>75552</v>
      </c>
    </row>
    <row r="75308" spans="7:7">
      <c r="G75308" s="162" t="s">
        <v>75553</v>
      </c>
    </row>
    <row r="75309" spans="7:7">
      <c r="G75309" s="162" t="s">
        <v>75554</v>
      </c>
    </row>
    <row r="75310" spans="7:7">
      <c r="G75310" s="162" t="s">
        <v>75555</v>
      </c>
    </row>
    <row r="75311" spans="7:7">
      <c r="G75311" s="162" t="s">
        <v>75556</v>
      </c>
    </row>
    <row r="75312" spans="7:7">
      <c r="G75312" s="162" t="s">
        <v>75557</v>
      </c>
    </row>
    <row r="75313" spans="7:7">
      <c r="G75313" s="162" t="s">
        <v>75558</v>
      </c>
    </row>
    <row r="75314" spans="7:7">
      <c r="G75314" s="162" t="s">
        <v>75559</v>
      </c>
    </row>
    <row r="75315" spans="7:7">
      <c r="G75315" s="162" t="s">
        <v>75560</v>
      </c>
    </row>
    <row r="75316" spans="7:7">
      <c r="G75316" s="162" t="s">
        <v>75561</v>
      </c>
    </row>
    <row r="75317" spans="7:7">
      <c r="G75317" s="162" t="s">
        <v>75562</v>
      </c>
    </row>
    <row r="75318" spans="7:7">
      <c r="G75318" s="162" t="s">
        <v>75563</v>
      </c>
    </row>
    <row r="75319" spans="7:7">
      <c r="G75319" s="162" t="s">
        <v>75564</v>
      </c>
    </row>
    <row r="75320" spans="7:7">
      <c r="G75320" s="162" t="s">
        <v>75565</v>
      </c>
    </row>
    <row r="75321" spans="7:7">
      <c r="G75321" s="162" t="s">
        <v>75566</v>
      </c>
    </row>
    <row r="75322" spans="7:7">
      <c r="G75322" s="162" t="s">
        <v>75567</v>
      </c>
    </row>
    <row r="75323" spans="7:7">
      <c r="G75323" s="162" t="s">
        <v>75568</v>
      </c>
    </row>
    <row r="75324" spans="7:7">
      <c r="G75324" s="162" t="s">
        <v>75569</v>
      </c>
    </row>
    <row r="75325" spans="7:7">
      <c r="G75325" s="162" t="s">
        <v>75570</v>
      </c>
    </row>
    <row r="75326" spans="7:7">
      <c r="G75326" s="162" t="s">
        <v>75571</v>
      </c>
    </row>
    <row r="75327" spans="7:7">
      <c r="G75327" s="162" t="s">
        <v>75572</v>
      </c>
    </row>
    <row r="75328" spans="7:7">
      <c r="G75328" s="162" t="s">
        <v>75573</v>
      </c>
    </row>
    <row r="75329" spans="7:7">
      <c r="G75329" s="162" t="s">
        <v>75574</v>
      </c>
    </row>
    <row r="75330" spans="7:7">
      <c r="G75330" s="162" t="s">
        <v>75575</v>
      </c>
    </row>
    <row r="75331" spans="7:7">
      <c r="G75331" s="162" t="s">
        <v>75576</v>
      </c>
    </row>
    <row r="75332" spans="7:7">
      <c r="G75332" s="162" t="s">
        <v>75577</v>
      </c>
    </row>
    <row r="75333" spans="7:7">
      <c r="G75333" s="162" t="s">
        <v>75578</v>
      </c>
    </row>
    <row r="75334" spans="7:7">
      <c r="G75334" s="162" t="s">
        <v>75579</v>
      </c>
    </row>
    <row r="75335" spans="7:7">
      <c r="G75335" s="162" t="s">
        <v>75580</v>
      </c>
    </row>
    <row r="75336" spans="7:7">
      <c r="G75336" s="162" t="s">
        <v>75581</v>
      </c>
    </row>
    <row r="75337" spans="7:7">
      <c r="G75337" s="162" t="s">
        <v>75582</v>
      </c>
    </row>
    <row r="75338" spans="7:7">
      <c r="G75338" s="162" t="s">
        <v>75583</v>
      </c>
    </row>
    <row r="75339" spans="7:7">
      <c r="G75339" s="162" t="s">
        <v>75584</v>
      </c>
    </row>
    <row r="75340" spans="7:7">
      <c r="G75340" s="162" t="s">
        <v>75585</v>
      </c>
    </row>
    <row r="75341" spans="7:7">
      <c r="G75341" s="162" t="s">
        <v>75586</v>
      </c>
    </row>
    <row r="75342" spans="7:7">
      <c r="G75342" s="162" t="s">
        <v>75587</v>
      </c>
    </row>
    <row r="75343" spans="7:7">
      <c r="G75343" s="162" t="s">
        <v>75588</v>
      </c>
    </row>
    <row r="75344" spans="7:7">
      <c r="G75344" s="162" t="s">
        <v>75589</v>
      </c>
    </row>
    <row r="75345" spans="7:7">
      <c r="G75345" s="162" t="s">
        <v>75590</v>
      </c>
    </row>
    <row r="75346" spans="7:7">
      <c r="G75346" s="162" t="s">
        <v>75591</v>
      </c>
    </row>
    <row r="75347" spans="7:7">
      <c r="G75347" s="162" t="s">
        <v>75592</v>
      </c>
    </row>
    <row r="75348" spans="7:7">
      <c r="G75348" s="162" t="s">
        <v>75593</v>
      </c>
    </row>
    <row r="75349" spans="7:7">
      <c r="G75349" s="162" t="s">
        <v>75594</v>
      </c>
    </row>
    <row r="75350" spans="7:7">
      <c r="G75350" s="162" t="s">
        <v>75595</v>
      </c>
    </row>
    <row r="75351" spans="7:7">
      <c r="G75351" s="162" t="s">
        <v>75596</v>
      </c>
    </row>
    <row r="75352" spans="7:7">
      <c r="G75352" s="162" t="s">
        <v>75597</v>
      </c>
    </row>
    <row r="75353" spans="7:7">
      <c r="G75353" s="162" t="s">
        <v>75598</v>
      </c>
    </row>
    <row r="75354" spans="7:7">
      <c r="G75354" s="162" t="s">
        <v>75599</v>
      </c>
    </row>
    <row r="75355" spans="7:7">
      <c r="G75355" s="162" t="s">
        <v>75600</v>
      </c>
    </row>
    <row r="75356" spans="7:7">
      <c r="G75356" s="162" t="s">
        <v>75601</v>
      </c>
    </row>
    <row r="75357" spans="7:7">
      <c r="G75357" s="162" t="s">
        <v>75602</v>
      </c>
    </row>
    <row r="75358" spans="7:7">
      <c r="G75358" s="162" t="s">
        <v>75603</v>
      </c>
    </row>
    <row r="75359" spans="7:7">
      <c r="G75359" s="162" t="s">
        <v>75604</v>
      </c>
    </row>
    <row r="75360" spans="7:7">
      <c r="G75360" s="162" t="s">
        <v>75605</v>
      </c>
    </row>
    <row r="75361" spans="7:7">
      <c r="G75361" s="162" t="s">
        <v>75606</v>
      </c>
    </row>
    <row r="75362" spans="7:7">
      <c r="G75362" s="162" t="s">
        <v>75607</v>
      </c>
    </row>
    <row r="75363" spans="7:7">
      <c r="G75363" s="162" t="s">
        <v>75608</v>
      </c>
    </row>
    <row r="75364" spans="7:7">
      <c r="G75364" s="162" t="s">
        <v>75609</v>
      </c>
    </row>
    <row r="75365" spans="7:7">
      <c r="G75365" s="162" t="s">
        <v>75610</v>
      </c>
    </row>
    <row r="75366" spans="7:7">
      <c r="G75366" s="162" t="s">
        <v>75611</v>
      </c>
    </row>
    <row r="75367" spans="7:7">
      <c r="G75367" s="162" t="s">
        <v>75612</v>
      </c>
    </row>
    <row r="75368" spans="7:7">
      <c r="G75368" s="162" t="s">
        <v>75613</v>
      </c>
    </row>
    <row r="75369" spans="7:7">
      <c r="G75369" s="162" t="s">
        <v>75614</v>
      </c>
    </row>
    <row r="75370" spans="7:7">
      <c r="G75370" s="162" t="s">
        <v>75615</v>
      </c>
    </row>
    <row r="75371" spans="7:7">
      <c r="G75371" s="162" t="s">
        <v>75616</v>
      </c>
    </row>
    <row r="75372" spans="7:7">
      <c r="G75372" s="162" t="s">
        <v>75617</v>
      </c>
    </row>
    <row r="75373" spans="7:7">
      <c r="G75373" s="162" t="s">
        <v>75618</v>
      </c>
    </row>
    <row r="75374" spans="7:7">
      <c r="G75374" s="162" t="s">
        <v>75619</v>
      </c>
    </row>
    <row r="75375" spans="7:7">
      <c r="G75375" s="162" t="s">
        <v>75620</v>
      </c>
    </row>
    <row r="75376" spans="7:7">
      <c r="G75376" s="162" t="s">
        <v>75621</v>
      </c>
    </row>
    <row r="75377" spans="7:7">
      <c r="G75377" s="162" t="s">
        <v>75622</v>
      </c>
    </row>
    <row r="75378" spans="7:7">
      <c r="G75378" s="162" t="s">
        <v>75623</v>
      </c>
    </row>
    <row r="75379" spans="7:7">
      <c r="G75379" s="162" t="s">
        <v>75624</v>
      </c>
    </row>
    <row r="75380" spans="7:7">
      <c r="G75380" s="162" t="s">
        <v>75625</v>
      </c>
    </row>
    <row r="75381" spans="7:7">
      <c r="G75381" s="162" t="s">
        <v>75626</v>
      </c>
    </row>
    <row r="75382" spans="7:7">
      <c r="G75382" s="162" t="s">
        <v>75627</v>
      </c>
    </row>
    <row r="75383" spans="7:7">
      <c r="G75383" s="162" t="s">
        <v>75628</v>
      </c>
    </row>
    <row r="75384" spans="7:7">
      <c r="G75384" s="162" t="s">
        <v>75629</v>
      </c>
    </row>
    <row r="75385" spans="7:7">
      <c r="G75385" s="162" t="s">
        <v>75630</v>
      </c>
    </row>
    <row r="75386" spans="7:7">
      <c r="G75386" s="162" t="s">
        <v>75631</v>
      </c>
    </row>
    <row r="75387" spans="7:7">
      <c r="G75387" s="162" t="s">
        <v>75632</v>
      </c>
    </row>
    <row r="75388" spans="7:7">
      <c r="G75388" s="162" t="s">
        <v>75633</v>
      </c>
    </row>
    <row r="75389" spans="7:7">
      <c r="G75389" s="162" t="s">
        <v>75634</v>
      </c>
    </row>
    <row r="75390" spans="7:7">
      <c r="G75390" s="162" t="s">
        <v>75635</v>
      </c>
    </row>
    <row r="75391" spans="7:7">
      <c r="G75391" s="162" t="s">
        <v>75636</v>
      </c>
    </row>
    <row r="75392" spans="7:7">
      <c r="G75392" s="162" t="s">
        <v>75637</v>
      </c>
    </row>
    <row r="75393" spans="7:7">
      <c r="G75393" s="162" t="s">
        <v>75638</v>
      </c>
    </row>
    <row r="75394" spans="7:7">
      <c r="G75394" s="162" t="s">
        <v>75639</v>
      </c>
    </row>
    <row r="75395" spans="7:7">
      <c r="G75395" s="162" t="s">
        <v>75640</v>
      </c>
    </row>
    <row r="75396" spans="7:7">
      <c r="G75396" s="162" t="s">
        <v>75641</v>
      </c>
    </row>
    <row r="75397" spans="7:7">
      <c r="G75397" s="162" t="s">
        <v>75642</v>
      </c>
    </row>
    <row r="75398" spans="7:7">
      <c r="G75398" s="162" t="s">
        <v>75643</v>
      </c>
    </row>
    <row r="75399" spans="7:7">
      <c r="G75399" s="162" t="s">
        <v>75644</v>
      </c>
    </row>
    <row r="75400" spans="7:7">
      <c r="G75400" s="162" t="s">
        <v>75645</v>
      </c>
    </row>
    <row r="75401" spans="7:7">
      <c r="G75401" s="162" t="s">
        <v>75646</v>
      </c>
    </row>
    <row r="75402" spans="7:7">
      <c r="G75402" s="162" t="s">
        <v>75647</v>
      </c>
    </row>
    <row r="75403" spans="7:7">
      <c r="G75403" s="162" t="s">
        <v>75648</v>
      </c>
    </row>
    <row r="75404" spans="7:7">
      <c r="G75404" s="162" t="s">
        <v>75649</v>
      </c>
    </row>
    <row r="75405" spans="7:7">
      <c r="G75405" s="162" t="s">
        <v>75650</v>
      </c>
    </row>
    <row r="75406" spans="7:7">
      <c r="G75406" s="162" t="s">
        <v>75651</v>
      </c>
    </row>
    <row r="75407" spans="7:7">
      <c r="G75407" s="162" t="s">
        <v>75652</v>
      </c>
    </row>
    <row r="75408" spans="7:7">
      <c r="G75408" s="162" t="s">
        <v>75653</v>
      </c>
    </row>
    <row r="75409" spans="7:7">
      <c r="G75409" s="162" t="s">
        <v>75654</v>
      </c>
    </row>
    <row r="75410" spans="7:7">
      <c r="G75410" s="162" t="s">
        <v>75655</v>
      </c>
    </row>
    <row r="75411" spans="7:7">
      <c r="G75411" s="162" t="s">
        <v>75656</v>
      </c>
    </row>
    <row r="75412" spans="7:7">
      <c r="G75412" s="162" t="s">
        <v>75657</v>
      </c>
    </row>
    <row r="75413" spans="7:7">
      <c r="G75413" s="162" t="s">
        <v>75658</v>
      </c>
    </row>
    <row r="75414" spans="7:7">
      <c r="G75414" s="162" t="s">
        <v>75659</v>
      </c>
    </row>
    <row r="75415" spans="7:7">
      <c r="G75415" s="162" t="s">
        <v>75660</v>
      </c>
    </row>
    <row r="75416" spans="7:7">
      <c r="G75416" s="162" t="s">
        <v>75661</v>
      </c>
    </row>
    <row r="75417" spans="7:7">
      <c r="G75417" s="162" t="s">
        <v>75662</v>
      </c>
    </row>
    <row r="75418" spans="7:7">
      <c r="G75418" s="162" t="s">
        <v>75663</v>
      </c>
    </row>
    <row r="75419" spans="7:7">
      <c r="G75419" s="162" t="s">
        <v>75664</v>
      </c>
    </row>
    <row r="75420" spans="7:7">
      <c r="G75420" s="162" t="s">
        <v>75665</v>
      </c>
    </row>
    <row r="75421" spans="7:7">
      <c r="G75421" s="162" t="s">
        <v>75666</v>
      </c>
    </row>
    <row r="75422" spans="7:7">
      <c r="G75422" s="162" t="s">
        <v>75667</v>
      </c>
    </row>
    <row r="75423" spans="7:7">
      <c r="G75423" s="162" t="s">
        <v>75668</v>
      </c>
    </row>
    <row r="75424" spans="7:7">
      <c r="G75424" s="162" t="s">
        <v>75669</v>
      </c>
    </row>
    <row r="75425" spans="7:7">
      <c r="G75425" s="162" t="s">
        <v>75670</v>
      </c>
    </row>
    <row r="75426" spans="7:7">
      <c r="G75426" s="162" t="s">
        <v>75671</v>
      </c>
    </row>
    <row r="75427" spans="7:7">
      <c r="G75427" s="162" t="s">
        <v>75672</v>
      </c>
    </row>
    <row r="75428" spans="7:7">
      <c r="G75428" s="162" t="s">
        <v>75673</v>
      </c>
    </row>
    <row r="75429" spans="7:7">
      <c r="G75429" s="162" t="s">
        <v>75674</v>
      </c>
    </row>
    <row r="75430" spans="7:7">
      <c r="G75430" s="162" t="s">
        <v>75675</v>
      </c>
    </row>
    <row r="75431" spans="7:7">
      <c r="G75431" s="162" t="s">
        <v>75676</v>
      </c>
    </row>
    <row r="75432" spans="7:7">
      <c r="G75432" s="162" t="s">
        <v>75677</v>
      </c>
    </row>
    <row r="75433" spans="7:7">
      <c r="G75433" s="162" t="s">
        <v>75678</v>
      </c>
    </row>
    <row r="75434" spans="7:7">
      <c r="G75434" s="162" t="s">
        <v>75679</v>
      </c>
    </row>
    <row r="75435" spans="7:7">
      <c r="G75435" s="162" t="s">
        <v>75680</v>
      </c>
    </row>
    <row r="75436" spans="7:7">
      <c r="G75436" s="162" t="s">
        <v>75681</v>
      </c>
    </row>
    <row r="75437" spans="7:7">
      <c r="G75437" s="162" t="s">
        <v>75682</v>
      </c>
    </row>
    <row r="75438" spans="7:7">
      <c r="G75438" s="162" t="s">
        <v>75683</v>
      </c>
    </row>
    <row r="75439" spans="7:7">
      <c r="G75439" s="162" t="s">
        <v>75684</v>
      </c>
    </row>
    <row r="75440" spans="7:7">
      <c r="G75440" s="162" t="s">
        <v>75685</v>
      </c>
    </row>
    <row r="75441" spans="7:7">
      <c r="G75441" s="162" t="s">
        <v>75686</v>
      </c>
    </row>
    <row r="75442" spans="7:7">
      <c r="G75442" s="162" t="s">
        <v>75687</v>
      </c>
    </row>
    <row r="75443" spans="7:7">
      <c r="G75443" s="162" t="s">
        <v>75688</v>
      </c>
    </row>
    <row r="75444" spans="7:7">
      <c r="G75444" s="162" t="s">
        <v>75689</v>
      </c>
    </row>
    <row r="75445" spans="7:7">
      <c r="G75445" s="162" t="s">
        <v>75690</v>
      </c>
    </row>
    <row r="75446" spans="7:7">
      <c r="G75446" s="162" t="s">
        <v>75691</v>
      </c>
    </row>
    <row r="75447" spans="7:7">
      <c r="G75447" s="162" t="s">
        <v>75692</v>
      </c>
    </row>
    <row r="75448" spans="7:7">
      <c r="G75448" s="162" t="s">
        <v>75693</v>
      </c>
    </row>
    <row r="75449" spans="7:7">
      <c r="G75449" s="162" t="s">
        <v>75694</v>
      </c>
    </row>
    <row r="75450" spans="7:7">
      <c r="G75450" s="162" t="s">
        <v>75695</v>
      </c>
    </row>
    <row r="75451" spans="7:7">
      <c r="G75451" s="162" t="s">
        <v>75696</v>
      </c>
    </row>
    <row r="75452" spans="7:7">
      <c r="G75452" s="162" t="s">
        <v>75697</v>
      </c>
    </row>
    <row r="75453" spans="7:7">
      <c r="G75453" s="162" t="s">
        <v>75698</v>
      </c>
    </row>
    <row r="75454" spans="7:7">
      <c r="G75454" s="162" t="s">
        <v>75699</v>
      </c>
    </row>
    <row r="75455" spans="7:7">
      <c r="G75455" s="162" t="s">
        <v>75700</v>
      </c>
    </row>
    <row r="75456" spans="7:7">
      <c r="G75456" s="162" t="s">
        <v>75701</v>
      </c>
    </row>
    <row r="75457" spans="7:7">
      <c r="G75457" s="162" t="s">
        <v>75702</v>
      </c>
    </row>
    <row r="75458" spans="7:7">
      <c r="G75458" s="162" t="s">
        <v>75703</v>
      </c>
    </row>
    <row r="75459" spans="7:7">
      <c r="G75459" s="162" t="s">
        <v>75704</v>
      </c>
    </row>
    <row r="75460" spans="7:7">
      <c r="G75460" s="162" t="s">
        <v>75705</v>
      </c>
    </row>
    <row r="75461" spans="7:7">
      <c r="G75461" s="162" t="s">
        <v>75706</v>
      </c>
    </row>
    <row r="75462" spans="7:7">
      <c r="G75462" s="162" t="s">
        <v>75707</v>
      </c>
    </row>
    <row r="75463" spans="7:7">
      <c r="G75463" s="162" t="s">
        <v>75708</v>
      </c>
    </row>
    <row r="75464" spans="7:7">
      <c r="G75464" s="162" t="s">
        <v>75709</v>
      </c>
    </row>
    <row r="75465" spans="7:7">
      <c r="G75465" s="162" t="s">
        <v>75710</v>
      </c>
    </row>
    <row r="75466" spans="7:7">
      <c r="G75466" s="162" t="s">
        <v>75711</v>
      </c>
    </row>
    <row r="75467" spans="7:7">
      <c r="G75467" s="162" t="s">
        <v>75712</v>
      </c>
    </row>
    <row r="75468" spans="7:7">
      <c r="G75468" s="162" t="s">
        <v>75713</v>
      </c>
    </row>
    <row r="75469" spans="7:7">
      <c r="G75469" s="162" t="s">
        <v>75714</v>
      </c>
    </row>
    <row r="75470" spans="7:7">
      <c r="G75470" s="162" t="s">
        <v>75715</v>
      </c>
    </row>
    <row r="75471" spans="7:7">
      <c r="G75471" s="162" t="s">
        <v>75716</v>
      </c>
    </row>
    <row r="75472" spans="7:7">
      <c r="G75472" s="162" t="s">
        <v>75717</v>
      </c>
    </row>
    <row r="75473" spans="7:7">
      <c r="G75473" s="162" t="s">
        <v>75718</v>
      </c>
    </row>
    <row r="75474" spans="7:7">
      <c r="G75474" s="162" t="s">
        <v>75719</v>
      </c>
    </row>
    <row r="75475" spans="7:7">
      <c r="G75475" s="162" t="s">
        <v>75720</v>
      </c>
    </row>
    <row r="75476" spans="7:7">
      <c r="G75476" s="162" t="s">
        <v>75721</v>
      </c>
    </row>
    <row r="75477" spans="7:7">
      <c r="G75477" s="162" t="s">
        <v>75722</v>
      </c>
    </row>
    <row r="75478" spans="7:7">
      <c r="G75478" s="162" t="s">
        <v>75723</v>
      </c>
    </row>
    <row r="75479" spans="7:7">
      <c r="G75479" s="162" t="s">
        <v>75724</v>
      </c>
    </row>
    <row r="75480" spans="7:7">
      <c r="G75480" s="162" t="s">
        <v>75725</v>
      </c>
    </row>
    <row r="75481" spans="7:7">
      <c r="G75481" s="162" t="s">
        <v>75726</v>
      </c>
    </row>
    <row r="75482" spans="7:7">
      <c r="G75482" s="162" t="s">
        <v>75727</v>
      </c>
    </row>
    <row r="75483" spans="7:7">
      <c r="G75483" s="162" t="s">
        <v>75728</v>
      </c>
    </row>
    <row r="75484" spans="7:7">
      <c r="G75484" s="162" t="s">
        <v>75729</v>
      </c>
    </row>
    <row r="75485" spans="7:7">
      <c r="G75485" s="162" t="s">
        <v>75730</v>
      </c>
    </row>
    <row r="75486" spans="7:7">
      <c r="G75486" s="162" t="s">
        <v>75731</v>
      </c>
    </row>
    <row r="75487" spans="7:7">
      <c r="G75487" s="162" t="s">
        <v>75732</v>
      </c>
    </row>
    <row r="75488" spans="7:7">
      <c r="G75488" s="162" t="s">
        <v>75733</v>
      </c>
    </row>
    <row r="75489" spans="7:7">
      <c r="G75489" s="162" t="s">
        <v>75734</v>
      </c>
    </row>
    <row r="75490" spans="7:7">
      <c r="G75490" s="162" t="s">
        <v>75735</v>
      </c>
    </row>
    <row r="75491" spans="7:7">
      <c r="G75491" s="162" t="s">
        <v>75736</v>
      </c>
    </row>
    <row r="75492" spans="7:7">
      <c r="G75492" s="162" t="s">
        <v>75737</v>
      </c>
    </row>
    <row r="75493" spans="7:7">
      <c r="G75493" s="162" t="s">
        <v>75738</v>
      </c>
    </row>
    <row r="75494" spans="7:7">
      <c r="G75494" s="162" t="s">
        <v>75739</v>
      </c>
    </row>
    <row r="75495" spans="7:7">
      <c r="G75495" s="162" t="s">
        <v>75740</v>
      </c>
    </row>
    <row r="75496" spans="7:7">
      <c r="G75496" s="162" t="s">
        <v>75741</v>
      </c>
    </row>
    <row r="75497" spans="7:7">
      <c r="G75497" s="162" t="s">
        <v>75742</v>
      </c>
    </row>
    <row r="75498" spans="7:7">
      <c r="G75498" s="162" t="s">
        <v>75743</v>
      </c>
    </row>
    <row r="75499" spans="7:7">
      <c r="G75499" s="162" t="s">
        <v>75744</v>
      </c>
    </row>
    <row r="75500" spans="7:7">
      <c r="G75500" s="162" t="s">
        <v>75745</v>
      </c>
    </row>
    <row r="75501" spans="7:7">
      <c r="G75501" s="162" t="s">
        <v>75746</v>
      </c>
    </row>
    <row r="75502" spans="7:7">
      <c r="G75502" s="162" t="s">
        <v>75747</v>
      </c>
    </row>
    <row r="75503" spans="7:7">
      <c r="G75503" s="162" t="s">
        <v>75748</v>
      </c>
    </row>
    <row r="75504" spans="7:7">
      <c r="G75504" s="162" t="s">
        <v>75749</v>
      </c>
    </row>
    <row r="75505" spans="7:7">
      <c r="G75505" s="162" t="s">
        <v>75750</v>
      </c>
    </row>
    <row r="75506" spans="7:7">
      <c r="G75506" s="162" t="s">
        <v>75751</v>
      </c>
    </row>
    <row r="75507" spans="7:7">
      <c r="G75507" s="162" t="s">
        <v>75752</v>
      </c>
    </row>
    <row r="75508" spans="7:7">
      <c r="G75508" s="162" t="s">
        <v>75753</v>
      </c>
    </row>
    <row r="75509" spans="7:7">
      <c r="G75509" s="162" t="s">
        <v>75754</v>
      </c>
    </row>
    <row r="75510" spans="7:7">
      <c r="G75510" s="162" t="s">
        <v>75755</v>
      </c>
    </row>
    <row r="75511" spans="7:7">
      <c r="G75511" s="162" t="s">
        <v>75756</v>
      </c>
    </row>
    <row r="75512" spans="7:7">
      <c r="G75512" s="162" t="s">
        <v>75757</v>
      </c>
    </row>
    <row r="75513" spans="7:7">
      <c r="G75513" s="162" t="s">
        <v>75758</v>
      </c>
    </row>
    <row r="75514" spans="7:7">
      <c r="G75514" s="162" t="s">
        <v>75759</v>
      </c>
    </row>
    <row r="75515" spans="7:7">
      <c r="G75515" s="162" t="s">
        <v>75760</v>
      </c>
    </row>
    <row r="75516" spans="7:7">
      <c r="G75516" s="162" t="s">
        <v>75761</v>
      </c>
    </row>
    <row r="75517" spans="7:7">
      <c r="G75517" s="162" t="s">
        <v>75762</v>
      </c>
    </row>
    <row r="75518" spans="7:7">
      <c r="G75518" s="162" t="s">
        <v>75763</v>
      </c>
    </row>
    <row r="75519" spans="7:7">
      <c r="G75519" s="162" t="s">
        <v>75764</v>
      </c>
    </row>
    <row r="75520" spans="7:7">
      <c r="G75520" s="162" t="s">
        <v>75765</v>
      </c>
    </row>
    <row r="75521" spans="7:7">
      <c r="G75521" s="162" t="s">
        <v>75766</v>
      </c>
    </row>
    <row r="75522" spans="7:7">
      <c r="G75522" s="162" t="s">
        <v>75767</v>
      </c>
    </row>
    <row r="75523" spans="7:7">
      <c r="G75523" s="162" t="s">
        <v>75768</v>
      </c>
    </row>
    <row r="75524" spans="7:7">
      <c r="G75524" s="162" t="s">
        <v>75769</v>
      </c>
    </row>
    <row r="75525" spans="7:7">
      <c r="G75525" s="162" t="s">
        <v>75770</v>
      </c>
    </row>
    <row r="75526" spans="7:7">
      <c r="G75526" s="162" t="s">
        <v>75771</v>
      </c>
    </row>
    <row r="75527" spans="7:7">
      <c r="G75527" s="162" t="s">
        <v>75772</v>
      </c>
    </row>
    <row r="75528" spans="7:7">
      <c r="G75528" s="162" t="s">
        <v>75773</v>
      </c>
    </row>
    <row r="75529" spans="7:7">
      <c r="G75529" s="162" t="s">
        <v>75774</v>
      </c>
    </row>
    <row r="75530" spans="7:7">
      <c r="G75530" s="162" t="s">
        <v>75775</v>
      </c>
    </row>
    <row r="75531" spans="7:7">
      <c r="G75531" s="162" t="s">
        <v>75776</v>
      </c>
    </row>
    <row r="75532" spans="7:7">
      <c r="G75532" s="162" t="s">
        <v>75777</v>
      </c>
    </row>
    <row r="75533" spans="7:7">
      <c r="G75533" s="162" t="s">
        <v>75778</v>
      </c>
    </row>
    <row r="75534" spans="7:7">
      <c r="G75534" s="162" t="s">
        <v>75779</v>
      </c>
    </row>
    <row r="75535" spans="7:7">
      <c r="G75535" s="162" t="s">
        <v>75780</v>
      </c>
    </row>
    <row r="75536" spans="7:7">
      <c r="G75536" s="162" t="s">
        <v>75781</v>
      </c>
    </row>
    <row r="75537" spans="7:7">
      <c r="G75537" s="162" t="s">
        <v>75782</v>
      </c>
    </row>
    <row r="75538" spans="7:7">
      <c r="G75538" s="162" t="s">
        <v>75783</v>
      </c>
    </row>
    <row r="75539" spans="7:7">
      <c r="G75539" s="162" t="s">
        <v>75784</v>
      </c>
    </row>
    <row r="75540" spans="7:7">
      <c r="G75540" s="162" t="s">
        <v>75785</v>
      </c>
    </row>
    <row r="75541" spans="7:7">
      <c r="G75541" s="162" t="s">
        <v>75786</v>
      </c>
    </row>
    <row r="75542" spans="7:7">
      <c r="G75542" s="162" t="s">
        <v>75787</v>
      </c>
    </row>
    <row r="75543" spans="7:7">
      <c r="G75543" s="162" t="s">
        <v>75788</v>
      </c>
    </row>
    <row r="75544" spans="7:7">
      <c r="G75544" s="162" t="s">
        <v>75789</v>
      </c>
    </row>
    <row r="75545" spans="7:7">
      <c r="G75545" s="162" t="s">
        <v>75790</v>
      </c>
    </row>
    <row r="75546" spans="7:7">
      <c r="G75546" s="162" t="s">
        <v>75791</v>
      </c>
    </row>
    <row r="75547" spans="7:7">
      <c r="G75547" s="162" t="s">
        <v>75792</v>
      </c>
    </row>
    <row r="75548" spans="7:7">
      <c r="G75548" s="162" t="s">
        <v>75793</v>
      </c>
    </row>
    <row r="75549" spans="7:7">
      <c r="G75549" s="162" t="s">
        <v>75794</v>
      </c>
    </row>
    <row r="75550" spans="7:7">
      <c r="G75550" s="162" t="s">
        <v>75795</v>
      </c>
    </row>
    <row r="75551" spans="7:7">
      <c r="G75551" s="162" t="s">
        <v>75796</v>
      </c>
    </row>
    <row r="75552" spans="7:7">
      <c r="G75552" s="162" t="s">
        <v>75797</v>
      </c>
    </row>
    <row r="75553" spans="7:7">
      <c r="G75553" s="162" t="s">
        <v>75798</v>
      </c>
    </row>
    <row r="75554" spans="7:7">
      <c r="G75554" s="162" t="s">
        <v>75799</v>
      </c>
    </row>
    <row r="75555" spans="7:7">
      <c r="G75555" s="162" t="s">
        <v>75800</v>
      </c>
    </row>
    <row r="75556" spans="7:7">
      <c r="G75556" s="162" t="s">
        <v>75801</v>
      </c>
    </row>
    <row r="75557" spans="7:7">
      <c r="G75557" s="162" t="s">
        <v>75802</v>
      </c>
    </row>
    <row r="75558" spans="7:7">
      <c r="G75558" s="162" t="s">
        <v>75803</v>
      </c>
    </row>
    <row r="75559" spans="7:7">
      <c r="G75559" s="162" t="s">
        <v>75804</v>
      </c>
    </row>
    <row r="75560" spans="7:7">
      <c r="G75560" s="162" t="s">
        <v>75805</v>
      </c>
    </row>
    <row r="75561" spans="7:7">
      <c r="G75561" s="162" t="s">
        <v>75806</v>
      </c>
    </row>
    <row r="75562" spans="7:7">
      <c r="G75562" s="162" t="s">
        <v>75807</v>
      </c>
    </row>
    <row r="75563" spans="7:7">
      <c r="G75563" s="162" t="s">
        <v>75808</v>
      </c>
    </row>
    <row r="75564" spans="7:7">
      <c r="G75564" s="162" t="s">
        <v>75809</v>
      </c>
    </row>
    <row r="75565" spans="7:7">
      <c r="G75565" s="162" t="s">
        <v>75810</v>
      </c>
    </row>
    <row r="75566" spans="7:7">
      <c r="G75566" s="162" t="s">
        <v>75811</v>
      </c>
    </row>
    <row r="75567" spans="7:7">
      <c r="G75567" s="162" t="s">
        <v>75812</v>
      </c>
    </row>
    <row r="75568" spans="7:7">
      <c r="G75568" s="162" t="s">
        <v>75813</v>
      </c>
    </row>
    <row r="75569" spans="7:7">
      <c r="G75569" s="162" t="s">
        <v>75814</v>
      </c>
    </row>
    <row r="75570" spans="7:7">
      <c r="G75570" s="162" t="s">
        <v>75815</v>
      </c>
    </row>
    <row r="75571" spans="7:7">
      <c r="G75571" s="162" t="s">
        <v>75816</v>
      </c>
    </row>
    <row r="75572" spans="7:7">
      <c r="G75572" s="162" t="s">
        <v>75817</v>
      </c>
    </row>
    <row r="75573" spans="7:7">
      <c r="G75573" s="162" t="s">
        <v>75818</v>
      </c>
    </row>
    <row r="75574" spans="7:7">
      <c r="G75574" s="162" t="s">
        <v>75819</v>
      </c>
    </row>
    <row r="75575" spans="7:7">
      <c r="G75575" s="162" t="s">
        <v>75820</v>
      </c>
    </row>
    <row r="75576" spans="7:7">
      <c r="G75576" s="162" t="s">
        <v>75821</v>
      </c>
    </row>
    <row r="75577" spans="7:7">
      <c r="G75577" s="162" t="s">
        <v>75822</v>
      </c>
    </row>
    <row r="75578" spans="7:7">
      <c r="G75578" s="162" t="s">
        <v>75823</v>
      </c>
    </row>
    <row r="75579" spans="7:7">
      <c r="G75579" s="162" t="s">
        <v>75824</v>
      </c>
    </row>
    <row r="75580" spans="7:7">
      <c r="G75580" s="162" t="s">
        <v>75825</v>
      </c>
    </row>
    <row r="75581" spans="7:7">
      <c r="G75581" s="162" t="s">
        <v>75826</v>
      </c>
    </row>
    <row r="75582" spans="7:7">
      <c r="G75582" s="162" t="s">
        <v>75827</v>
      </c>
    </row>
    <row r="75583" spans="7:7">
      <c r="G75583" s="162" t="s">
        <v>75828</v>
      </c>
    </row>
    <row r="75584" spans="7:7">
      <c r="G75584" s="162" t="s">
        <v>75829</v>
      </c>
    </row>
    <row r="75585" spans="7:7">
      <c r="G75585" s="162" t="s">
        <v>75830</v>
      </c>
    </row>
    <row r="75586" spans="7:7">
      <c r="G75586" s="162" t="s">
        <v>75831</v>
      </c>
    </row>
    <row r="75587" spans="7:7">
      <c r="G75587" s="162" t="s">
        <v>75832</v>
      </c>
    </row>
    <row r="75588" spans="7:7">
      <c r="G75588" s="162" t="s">
        <v>75833</v>
      </c>
    </row>
    <row r="75589" spans="7:7">
      <c r="G75589" s="162" t="s">
        <v>75834</v>
      </c>
    </row>
    <row r="75590" spans="7:7">
      <c r="G75590" s="162" t="s">
        <v>75835</v>
      </c>
    </row>
    <row r="75591" spans="7:7">
      <c r="G75591" s="162" t="s">
        <v>75836</v>
      </c>
    </row>
    <row r="75592" spans="7:7">
      <c r="G75592" s="162" t="s">
        <v>75837</v>
      </c>
    </row>
    <row r="75593" spans="7:7">
      <c r="G75593" s="162" t="s">
        <v>75838</v>
      </c>
    </row>
    <row r="75594" spans="7:7">
      <c r="G75594" s="162" t="s">
        <v>75839</v>
      </c>
    </row>
    <row r="75595" spans="7:7">
      <c r="G75595" s="162" t="s">
        <v>75840</v>
      </c>
    </row>
    <row r="75596" spans="7:7">
      <c r="G75596" s="162" t="s">
        <v>75841</v>
      </c>
    </row>
    <row r="75597" spans="7:7">
      <c r="G75597" s="162" t="s">
        <v>75842</v>
      </c>
    </row>
    <row r="75598" spans="7:7">
      <c r="G75598" s="162" t="s">
        <v>75843</v>
      </c>
    </row>
    <row r="75599" spans="7:7">
      <c r="G75599" s="162" t="s">
        <v>75844</v>
      </c>
    </row>
    <row r="75600" spans="7:7">
      <c r="G75600" s="162" t="s">
        <v>75845</v>
      </c>
    </row>
    <row r="75601" spans="7:7">
      <c r="G75601" s="162" t="s">
        <v>75846</v>
      </c>
    </row>
    <row r="75602" spans="7:7">
      <c r="G75602" s="162" t="s">
        <v>75847</v>
      </c>
    </row>
    <row r="75603" spans="7:7">
      <c r="G75603" s="162" t="s">
        <v>75848</v>
      </c>
    </row>
    <row r="75604" spans="7:7">
      <c r="G75604" s="162" t="s">
        <v>75849</v>
      </c>
    </row>
    <row r="75605" spans="7:7">
      <c r="G75605" s="162" t="s">
        <v>75850</v>
      </c>
    </row>
    <row r="75606" spans="7:7">
      <c r="G75606" s="162" t="s">
        <v>75851</v>
      </c>
    </row>
    <row r="75607" spans="7:7">
      <c r="G75607" s="162" t="s">
        <v>75852</v>
      </c>
    </row>
    <row r="75608" spans="7:7">
      <c r="G75608" s="162" t="s">
        <v>75853</v>
      </c>
    </row>
    <row r="75609" spans="7:7">
      <c r="G75609" s="162" t="s">
        <v>75854</v>
      </c>
    </row>
    <row r="75610" spans="7:7">
      <c r="G75610" s="162" t="s">
        <v>75855</v>
      </c>
    </row>
    <row r="75611" spans="7:7">
      <c r="G75611" s="162" t="s">
        <v>75856</v>
      </c>
    </row>
    <row r="75612" spans="7:7">
      <c r="G75612" s="162" t="s">
        <v>75857</v>
      </c>
    </row>
    <row r="75613" spans="7:7">
      <c r="G75613" s="162" t="s">
        <v>75858</v>
      </c>
    </row>
    <row r="75614" spans="7:7">
      <c r="G75614" s="162" t="s">
        <v>75859</v>
      </c>
    </row>
    <row r="75615" spans="7:7">
      <c r="G75615" s="162" t="s">
        <v>75860</v>
      </c>
    </row>
    <row r="75616" spans="7:7">
      <c r="G75616" s="162" t="s">
        <v>75861</v>
      </c>
    </row>
    <row r="75617" spans="7:7">
      <c r="G75617" s="162" t="s">
        <v>75862</v>
      </c>
    </row>
    <row r="75618" spans="7:7">
      <c r="G75618" s="162" t="s">
        <v>75863</v>
      </c>
    </row>
    <row r="75619" spans="7:7">
      <c r="G75619" s="162" t="s">
        <v>75864</v>
      </c>
    </row>
    <row r="75620" spans="7:7">
      <c r="G75620" s="162" t="s">
        <v>75865</v>
      </c>
    </row>
    <row r="75621" spans="7:7">
      <c r="G75621" s="162" t="s">
        <v>75866</v>
      </c>
    </row>
    <row r="75622" spans="7:7">
      <c r="G75622" s="162" t="s">
        <v>75867</v>
      </c>
    </row>
    <row r="75623" spans="7:7">
      <c r="G75623" s="162" t="s">
        <v>75868</v>
      </c>
    </row>
    <row r="75624" spans="7:7">
      <c r="G75624" s="162" t="s">
        <v>75869</v>
      </c>
    </row>
    <row r="75625" spans="7:7">
      <c r="G75625" s="162" t="s">
        <v>75870</v>
      </c>
    </row>
    <row r="75626" spans="7:7">
      <c r="G75626" s="162" t="s">
        <v>75871</v>
      </c>
    </row>
    <row r="75627" spans="7:7">
      <c r="G75627" s="162" t="s">
        <v>75872</v>
      </c>
    </row>
    <row r="75628" spans="7:7">
      <c r="G75628" s="162" t="s">
        <v>75873</v>
      </c>
    </row>
    <row r="75629" spans="7:7">
      <c r="G75629" s="162" t="s">
        <v>75874</v>
      </c>
    </row>
    <row r="75630" spans="7:7">
      <c r="G75630" s="162" t="s">
        <v>75875</v>
      </c>
    </row>
    <row r="75631" spans="7:7">
      <c r="G75631" s="162" t="s">
        <v>75876</v>
      </c>
    </row>
    <row r="75632" spans="7:7">
      <c r="G75632" s="162" t="s">
        <v>75877</v>
      </c>
    </row>
    <row r="75633" spans="7:7">
      <c r="G75633" s="162" t="s">
        <v>75878</v>
      </c>
    </row>
    <row r="75634" spans="7:7">
      <c r="G75634" s="162" t="s">
        <v>75879</v>
      </c>
    </row>
    <row r="75635" spans="7:7">
      <c r="G75635" s="162" t="s">
        <v>75880</v>
      </c>
    </row>
    <row r="75636" spans="7:7">
      <c r="G75636" s="162" t="s">
        <v>75881</v>
      </c>
    </row>
    <row r="75637" spans="7:7">
      <c r="G75637" s="162" t="s">
        <v>75882</v>
      </c>
    </row>
    <row r="75638" spans="7:7">
      <c r="G75638" s="162" t="s">
        <v>75883</v>
      </c>
    </row>
    <row r="75639" spans="7:7">
      <c r="G75639" s="162" t="s">
        <v>75884</v>
      </c>
    </row>
    <row r="75640" spans="7:7">
      <c r="G75640" s="162" t="s">
        <v>75885</v>
      </c>
    </row>
    <row r="75641" spans="7:7">
      <c r="G75641" s="162" t="s">
        <v>75886</v>
      </c>
    </row>
    <row r="75642" spans="7:7">
      <c r="G75642" s="162" t="s">
        <v>75887</v>
      </c>
    </row>
    <row r="75643" spans="7:7">
      <c r="G75643" s="162" t="s">
        <v>75888</v>
      </c>
    </row>
    <row r="75644" spans="7:7">
      <c r="G75644" s="162" t="s">
        <v>75889</v>
      </c>
    </row>
    <row r="75645" spans="7:7">
      <c r="G75645" s="162" t="s">
        <v>75890</v>
      </c>
    </row>
    <row r="75646" spans="7:7">
      <c r="G75646" s="162" t="s">
        <v>75891</v>
      </c>
    </row>
    <row r="75647" spans="7:7">
      <c r="G75647" s="162" t="s">
        <v>75892</v>
      </c>
    </row>
    <row r="75648" spans="7:7">
      <c r="G75648" s="162" t="s">
        <v>75893</v>
      </c>
    </row>
    <row r="75649" spans="7:7">
      <c r="G75649" s="162" t="s">
        <v>75894</v>
      </c>
    </row>
    <row r="75650" spans="7:7">
      <c r="G75650" s="162" t="s">
        <v>75895</v>
      </c>
    </row>
    <row r="75651" spans="7:7">
      <c r="G75651" s="162" t="s">
        <v>75896</v>
      </c>
    </row>
    <row r="75652" spans="7:7">
      <c r="G75652" s="162" t="s">
        <v>75897</v>
      </c>
    </row>
    <row r="75653" spans="7:7">
      <c r="G75653" s="162" t="s">
        <v>75898</v>
      </c>
    </row>
    <row r="75654" spans="7:7">
      <c r="G75654" s="162" t="s">
        <v>75899</v>
      </c>
    </row>
    <row r="75655" spans="7:7">
      <c r="G75655" s="162" t="s">
        <v>75900</v>
      </c>
    </row>
    <row r="75656" spans="7:7">
      <c r="G75656" s="162" t="s">
        <v>75901</v>
      </c>
    </row>
    <row r="75657" spans="7:7">
      <c r="G75657" s="162" t="s">
        <v>75902</v>
      </c>
    </row>
    <row r="75658" spans="7:7">
      <c r="G75658" s="162" t="s">
        <v>75903</v>
      </c>
    </row>
    <row r="75659" spans="7:7">
      <c r="G75659" s="162" t="s">
        <v>75904</v>
      </c>
    </row>
    <row r="75660" spans="7:7">
      <c r="G75660" s="162" t="s">
        <v>75905</v>
      </c>
    </row>
    <row r="75661" spans="7:7">
      <c r="G75661" s="162" t="s">
        <v>75906</v>
      </c>
    </row>
    <row r="75662" spans="7:7">
      <c r="G75662" s="162" t="s">
        <v>75907</v>
      </c>
    </row>
    <row r="75663" spans="7:7">
      <c r="G75663" s="162" t="s">
        <v>75908</v>
      </c>
    </row>
    <row r="75664" spans="7:7">
      <c r="G75664" s="162" t="s">
        <v>75909</v>
      </c>
    </row>
    <row r="75665" spans="7:7">
      <c r="G75665" s="162" t="s">
        <v>75910</v>
      </c>
    </row>
    <row r="75666" spans="7:7">
      <c r="G75666" s="162" t="s">
        <v>75911</v>
      </c>
    </row>
    <row r="75667" spans="7:7">
      <c r="G75667" s="162" t="s">
        <v>75912</v>
      </c>
    </row>
    <row r="75668" spans="7:7">
      <c r="G75668" s="162" t="s">
        <v>75913</v>
      </c>
    </row>
    <row r="75669" spans="7:7">
      <c r="G75669" s="162" t="s">
        <v>75914</v>
      </c>
    </row>
    <row r="75670" spans="7:7">
      <c r="G75670" s="162" t="s">
        <v>75915</v>
      </c>
    </row>
    <row r="75671" spans="7:7">
      <c r="G75671" s="162" t="s">
        <v>75916</v>
      </c>
    </row>
    <row r="75672" spans="7:7">
      <c r="G75672" s="162" t="s">
        <v>75917</v>
      </c>
    </row>
    <row r="75673" spans="7:7">
      <c r="G75673" s="162" t="s">
        <v>75918</v>
      </c>
    </row>
    <row r="75674" spans="7:7">
      <c r="G75674" s="162" t="s">
        <v>75919</v>
      </c>
    </row>
    <row r="75675" spans="7:7">
      <c r="G75675" s="162" t="s">
        <v>75920</v>
      </c>
    </row>
    <row r="75676" spans="7:7">
      <c r="G75676" s="162" t="s">
        <v>75921</v>
      </c>
    </row>
    <row r="75677" spans="7:7">
      <c r="G75677" s="162" t="s">
        <v>75922</v>
      </c>
    </row>
    <row r="75678" spans="7:7">
      <c r="G75678" s="162" t="s">
        <v>75923</v>
      </c>
    </row>
    <row r="75679" spans="7:7">
      <c r="G75679" s="162" t="s">
        <v>75924</v>
      </c>
    </row>
    <row r="75680" spans="7:7">
      <c r="G75680" s="162" t="s">
        <v>75925</v>
      </c>
    </row>
    <row r="75681" spans="7:7">
      <c r="G75681" s="162" t="s">
        <v>75926</v>
      </c>
    </row>
    <row r="75682" spans="7:7">
      <c r="G75682" s="162" t="s">
        <v>75927</v>
      </c>
    </row>
    <row r="75683" spans="7:7">
      <c r="G75683" s="162" t="s">
        <v>75928</v>
      </c>
    </row>
    <row r="75684" spans="7:7">
      <c r="G75684" s="162" t="s">
        <v>75929</v>
      </c>
    </row>
    <row r="75685" spans="7:7">
      <c r="G75685" s="162" t="s">
        <v>75930</v>
      </c>
    </row>
    <row r="75686" spans="7:7">
      <c r="G75686" s="162" t="s">
        <v>75931</v>
      </c>
    </row>
    <row r="75687" spans="7:7">
      <c r="G75687" s="162" t="s">
        <v>75932</v>
      </c>
    </row>
    <row r="75688" spans="7:7">
      <c r="G75688" s="162" t="s">
        <v>75933</v>
      </c>
    </row>
    <row r="75689" spans="7:7">
      <c r="G75689" s="162" t="s">
        <v>75934</v>
      </c>
    </row>
    <row r="75690" spans="7:7">
      <c r="G75690" s="162" t="s">
        <v>75935</v>
      </c>
    </row>
    <row r="75691" spans="7:7">
      <c r="G75691" s="162" t="s">
        <v>75936</v>
      </c>
    </row>
    <row r="75692" spans="7:7">
      <c r="G75692" s="162" t="s">
        <v>75937</v>
      </c>
    </row>
    <row r="75693" spans="7:7">
      <c r="G75693" s="162" t="s">
        <v>75938</v>
      </c>
    </row>
    <row r="75694" spans="7:7">
      <c r="G75694" s="162" t="s">
        <v>75939</v>
      </c>
    </row>
    <row r="75695" spans="7:7">
      <c r="G75695" s="162" t="s">
        <v>75940</v>
      </c>
    </row>
    <row r="75696" spans="7:7">
      <c r="G75696" s="162" t="s">
        <v>75941</v>
      </c>
    </row>
    <row r="75697" spans="7:7">
      <c r="G75697" s="162" t="s">
        <v>75942</v>
      </c>
    </row>
    <row r="75698" spans="7:7">
      <c r="G75698" s="162" t="s">
        <v>75943</v>
      </c>
    </row>
    <row r="75699" spans="7:7">
      <c r="G75699" s="162" t="s">
        <v>75944</v>
      </c>
    </row>
    <row r="75700" spans="7:7">
      <c r="G75700" s="162" t="s">
        <v>75945</v>
      </c>
    </row>
    <row r="75701" spans="7:7">
      <c r="G75701" s="162" t="s">
        <v>75946</v>
      </c>
    </row>
    <row r="75702" spans="7:7">
      <c r="G75702" s="162" t="s">
        <v>75947</v>
      </c>
    </row>
    <row r="75703" spans="7:7">
      <c r="G75703" s="162" t="s">
        <v>75948</v>
      </c>
    </row>
    <row r="75704" spans="7:7">
      <c r="G75704" s="162" t="s">
        <v>75949</v>
      </c>
    </row>
    <row r="75705" spans="7:7">
      <c r="G75705" s="162" t="s">
        <v>75950</v>
      </c>
    </row>
    <row r="75706" spans="7:7">
      <c r="G75706" s="162" t="s">
        <v>75951</v>
      </c>
    </row>
    <row r="75707" spans="7:7">
      <c r="G75707" s="162" t="s">
        <v>75952</v>
      </c>
    </row>
    <row r="75708" spans="7:7">
      <c r="G75708" s="162" t="s">
        <v>75953</v>
      </c>
    </row>
    <row r="75709" spans="7:7">
      <c r="G75709" s="162" t="s">
        <v>75954</v>
      </c>
    </row>
    <row r="75710" spans="7:7">
      <c r="G75710" s="162" t="s">
        <v>75955</v>
      </c>
    </row>
    <row r="75711" spans="7:7">
      <c r="G75711" s="162" t="s">
        <v>75956</v>
      </c>
    </row>
    <row r="75712" spans="7:7">
      <c r="G75712" s="162" t="s">
        <v>75957</v>
      </c>
    </row>
    <row r="75713" spans="7:7">
      <c r="G75713" s="162" t="s">
        <v>75958</v>
      </c>
    </row>
    <row r="75714" spans="7:7">
      <c r="G75714" s="162" t="s">
        <v>75959</v>
      </c>
    </row>
    <row r="75715" spans="7:7">
      <c r="G75715" s="162" t="s">
        <v>75960</v>
      </c>
    </row>
    <row r="75716" spans="7:7">
      <c r="G75716" s="162" t="s">
        <v>75961</v>
      </c>
    </row>
    <row r="75717" spans="7:7">
      <c r="G75717" s="162" t="s">
        <v>75962</v>
      </c>
    </row>
    <row r="75718" spans="7:7">
      <c r="G75718" s="162" t="s">
        <v>75963</v>
      </c>
    </row>
    <row r="75719" spans="7:7">
      <c r="G75719" s="162" t="s">
        <v>75964</v>
      </c>
    </row>
    <row r="75720" spans="7:7">
      <c r="G75720" s="162" t="s">
        <v>75965</v>
      </c>
    </row>
    <row r="75721" spans="7:7">
      <c r="G75721" s="162" t="s">
        <v>75966</v>
      </c>
    </row>
    <row r="75722" spans="7:7">
      <c r="G75722" s="162" t="s">
        <v>75967</v>
      </c>
    </row>
    <row r="75723" spans="7:7">
      <c r="G75723" s="162" t="s">
        <v>75968</v>
      </c>
    </row>
    <row r="75724" spans="7:7">
      <c r="G75724" s="162" t="s">
        <v>75969</v>
      </c>
    </row>
    <row r="75725" spans="7:7">
      <c r="G75725" s="162" t="s">
        <v>75970</v>
      </c>
    </row>
    <row r="75726" spans="7:7">
      <c r="G75726" s="162" t="s">
        <v>75971</v>
      </c>
    </row>
    <row r="75727" spans="7:7">
      <c r="G75727" s="162" t="s">
        <v>75972</v>
      </c>
    </row>
    <row r="75728" spans="7:7">
      <c r="G75728" s="162" t="s">
        <v>75973</v>
      </c>
    </row>
    <row r="75729" spans="7:7">
      <c r="G75729" s="162" t="s">
        <v>75974</v>
      </c>
    </row>
    <row r="75730" spans="7:7">
      <c r="G75730" s="162" t="s">
        <v>75975</v>
      </c>
    </row>
    <row r="75731" spans="7:7">
      <c r="G75731" s="162" t="s">
        <v>75976</v>
      </c>
    </row>
    <row r="75732" spans="7:7">
      <c r="G75732" s="162" t="s">
        <v>75977</v>
      </c>
    </row>
    <row r="75733" spans="7:7">
      <c r="G75733" s="162" t="s">
        <v>75978</v>
      </c>
    </row>
    <row r="75734" spans="7:7">
      <c r="G75734" s="162" t="s">
        <v>75979</v>
      </c>
    </row>
    <row r="75735" spans="7:7">
      <c r="G75735" s="162" t="s">
        <v>75980</v>
      </c>
    </row>
    <row r="75736" spans="7:7">
      <c r="G75736" s="162" t="s">
        <v>75981</v>
      </c>
    </row>
    <row r="75737" spans="7:7">
      <c r="G75737" s="162" t="s">
        <v>75982</v>
      </c>
    </row>
    <row r="75738" spans="7:7">
      <c r="G75738" s="162" t="s">
        <v>75983</v>
      </c>
    </row>
    <row r="75739" spans="7:7">
      <c r="G75739" s="162" t="s">
        <v>75984</v>
      </c>
    </row>
    <row r="75740" spans="7:7">
      <c r="G75740" s="162" t="s">
        <v>75985</v>
      </c>
    </row>
    <row r="75741" spans="7:7">
      <c r="G75741" s="162" t="s">
        <v>75986</v>
      </c>
    </row>
    <row r="75742" spans="7:7">
      <c r="G75742" s="162" t="s">
        <v>75987</v>
      </c>
    </row>
    <row r="75743" spans="7:7">
      <c r="G75743" s="162" t="s">
        <v>75988</v>
      </c>
    </row>
    <row r="75744" spans="7:7">
      <c r="G75744" s="162" t="s">
        <v>75989</v>
      </c>
    </row>
    <row r="75745" spans="7:7">
      <c r="G75745" s="162" t="s">
        <v>75990</v>
      </c>
    </row>
    <row r="75746" spans="7:7">
      <c r="G75746" s="162" t="s">
        <v>75991</v>
      </c>
    </row>
    <row r="75747" spans="7:7">
      <c r="G75747" s="162" t="s">
        <v>75992</v>
      </c>
    </row>
    <row r="75748" spans="7:7">
      <c r="G75748" s="162" t="s">
        <v>75993</v>
      </c>
    </row>
    <row r="75749" spans="7:7">
      <c r="G75749" s="162" t="s">
        <v>75994</v>
      </c>
    </row>
    <row r="75750" spans="7:7">
      <c r="G75750" s="162" t="s">
        <v>75995</v>
      </c>
    </row>
    <row r="75751" spans="7:7">
      <c r="G75751" s="162" t="s">
        <v>75996</v>
      </c>
    </row>
    <row r="75752" spans="7:7">
      <c r="G75752" s="162" t="s">
        <v>75997</v>
      </c>
    </row>
    <row r="75753" spans="7:7">
      <c r="G75753" s="162" t="s">
        <v>75998</v>
      </c>
    </row>
    <row r="75754" spans="7:7">
      <c r="G75754" s="162" t="s">
        <v>75999</v>
      </c>
    </row>
    <row r="75755" spans="7:7">
      <c r="G75755" s="162" t="s">
        <v>76000</v>
      </c>
    </row>
    <row r="75756" spans="7:7">
      <c r="G75756" s="162" t="s">
        <v>76001</v>
      </c>
    </row>
    <row r="75757" spans="7:7">
      <c r="G75757" s="162" t="s">
        <v>76002</v>
      </c>
    </row>
    <row r="75758" spans="7:7">
      <c r="G75758" s="162" t="s">
        <v>76003</v>
      </c>
    </row>
    <row r="75759" spans="7:7">
      <c r="G75759" s="162" t="s">
        <v>76004</v>
      </c>
    </row>
    <row r="75760" spans="7:7">
      <c r="G75760" s="162" t="s">
        <v>76005</v>
      </c>
    </row>
    <row r="75761" spans="7:7">
      <c r="G75761" s="162" t="s">
        <v>76006</v>
      </c>
    </row>
    <row r="75762" spans="7:7">
      <c r="G75762" s="162" t="s">
        <v>76007</v>
      </c>
    </row>
    <row r="75763" spans="7:7">
      <c r="G75763" s="162" t="s">
        <v>76008</v>
      </c>
    </row>
    <row r="75764" spans="7:7">
      <c r="G75764" s="162" t="s">
        <v>76009</v>
      </c>
    </row>
    <row r="75765" spans="7:7">
      <c r="G75765" s="162" t="s">
        <v>76010</v>
      </c>
    </row>
    <row r="75766" spans="7:7">
      <c r="G75766" s="162" t="s">
        <v>76011</v>
      </c>
    </row>
    <row r="75767" spans="7:7">
      <c r="G75767" s="162" t="s">
        <v>76012</v>
      </c>
    </row>
    <row r="75768" spans="7:7">
      <c r="G75768" s="162" t="s">
        <v>76013</v>
      </c>
    </row>
    <row r="75769" spans="7:7">
      <c r="G75769" s="162" t="s">
        <v>76014</v>
      </c>
    </row>
    <row r="75770" spans="7:7">
      <c r="G75770" s="162" t="s">
        <v>76015</v>
      </c>
    </row>
    <row r="75771" spans="7:7">
      <c r="G75771" s="162" t="s">
        <v>76016</v>
      </c>
    </row>
    <row r="75772" spans="7:7">
      <c r="G75772" s="162" t="s">
        <v>76017</v>
      </c>
    </row>
    <row r="75773" spans="7:7">
      <c r="G75773" s="162" t="s">
        <v>76018</v>
      </c>
    </row>
    <row r="75774" spans="7:7">
      <c r="G75774" s="162" t="s">
        <v>76019</v>
      </c>
    </row>
    <row r="75775" spans="7:7">
      <c r="G75775" s="162" t="s">
        <v>76020</v>
      </c>
    </row>
    <row r="75776" spans="7:7">
      <c r="G75776" s="162" t="s">
        <v>76021</v>
      </c>
    </row>
    <row r="75777" spans="7:7">
      <c r="G75777" s="162" t="s">
        <v>76022</v>
      </c>
    </row>
    <row r="75778" spans="7:7">
      <c r="G75778" s="162" t="s">
        <v>76023</v>
      </c>
    </row>
    <row r="75779" spans="7:7">
      <c r="G75779" s="162" t="s">
        <v>76024</v>
      </c>
    </row>
    <row r="75780" spans="7:7">
      <c r="G75780" s="162" t="s">
        <v>76025</v>
      </c>
    </row>
    <row r="75781" spans="7:7">
      <c r="G75781" s="162" t="s">
        <v>76026</v>
      </c>
    </row>
    <row r="75782" spans="7:7">
      <c r="G75782" s="162" t="s">
        <v>76027</v>
      </c>
    </row>
    <row r="75783" spans="7:7">
      <c r="G75783" s="162" t="s">
        <v>76028</v>
      </c>
    </row>
    <row r="75784" spans="7:7">
      <c r="G75784" s="162" t="s">
        <v>76029</v>
      </c>
    </row>
    <row r="75785" spans="7:7">
      <c r="G75785" s="162" t="s">
        <v>76030</v>
      </c>
    </row>
    <row r="75786" spans="7:7">
      <c r="G75786" s="162" t="s">
        <v>76031</v>
      </c>
    </row>
    <row r="75787" spans="7:7">
      <c r="G75787" s="162" t="s">
        <v>76032</v>
      </c>
    </row>
    <row r="75788" spans="7:7">
      <c r="G75788" s="162" t="s">
        <v>76033</v>
      </c>
    </row>
    <row r="75789" spans="7:7">
      <c r="G75789" s="162" t="s">
        <v>76034</v>
      </c>
    </row>
    <row r="75790" spans="7:7">
      <c r="G75790" s="162" t="s">
        <v>76035</v>
      </c>
    </row>
    <row r="75791" spans="7:7">
      <c r="G75791" s="162" t="s">
        <v>76036</v>
      </c>
    </row>
    <row r="75792" spans="7:7">
      <c r="G75792" s="162" t="s">
        <v>76037</v>
      </c>
    </row>
    <row r="75793" spans="7:7">
      <c r="G75793" s="162" t="s">
        <v>76038</v>
      </c>
    </row>
    <row r="75794" spans="7:7">
      <c r="G75794" s="162" t="s">
        <v>76039</v>
      </c>
    </row>
    <row r="75795" spans="7:7">
      <c r="G75795" s="162" t="s">
        <v>76040</v>
      </c>
    </row>
    <row r="75796" spans="7:7">
      <c r="G75796" s="162" t="s">
        <v>76041</v>
      </c>
    </row>
    <row r="75797" spans="7:7">
      <c r="G75797" s="162" t="s">
        <v>76042</v>
      </c>
    </row>
    <row r="75798" spans="7:7">
      <c r="G75798" s="162" t="s">
        <v>76043</v>
      </c>
    </row>
    <row r="75799" spans="7:7">
      <c r="G75799" s="162" t="s">
        <v>76044</v>
      </c>
    </row>
    <row r="75800" spans="7:7">
      <c r="G75800" s="162" t="s">
        <v>76045</v>
      </c>
    </row>
    <row r="75801" spans="7:7">
      <c r="G75801" s="162" t="s">
        <v>76046</v>
      </c>
    </row>
    <row r="75802" spans="7:7">
      <c r="G75802" s="162" t="s">
        <v>76047</v>
      </c>
    </row>
    <row r="75803" spans="7:7">
      <c r="G75803" s="162" t="s">
        <v>76048</v>
      </c>
    </row>
    <row r="75804" spans="7:7">
      <c r="G75804" s="162" t="s">
        <v>76049</v>
      </c>
    </row>
    <row r="75805" spans="7:7">
      <c r="G75805" s="162" t="s">
        <v>76050</v>
      </c>
    </row>
    <row r="75806" spans="7:7">
      <c r="G75806" s="162" t="s">
        <v>76051</v>
      </c>
    </row>
    <row r="75807" spans="7:7">
      <c r="G75807" s="162" t="s">
        <v>76052</v>
      </c>
    </row>
    <row r="75808" spans="7:7">
      <c r="G75808" s="162" t="s">
        <v>76053</v>
      </c>
    </row>
    <row r="75809" spans="7:7">
      <c r="G75809" s="162" t="s">
        <v>76054</v>
      </c>
    </row>
    <row r="75810" spans="7:7">
      <c r="G75810" s="162" t="s">
        <v>76055</v>
      </c>
    </row>
    <row r="75811" spans="7:7">
      <c r="G75811" s="162" t="s">
        <v>76056</v>
      </c>
    </row>
    <row r="75812" spans="7:7">
      <c r="G75812" s="162" t="s">
        <v>76057</v>
      </c>
    </row>
    <row r="75813" spans="7:7">
      <c r="G75813" s="162" t="s">
        <v>76058</v>
      </c>
    </row>
    <row r="75814" spans="7:7">
      <c r="G75814" s="162" t="s">
        <v>76059</v>
      </c>
    </row>
    <row r="75815" spans="7:7">
      <c r="G75815" s="162" t="s">
        <v>76060</v>
      </c>
    </row>
    <row r="75816" spans="7:7">
      <c r="G75816" s="162" t="s">
        <v>76061</v>
      </c>
    </row>
    <row r="75817" spans="7:7">
      <c r="G75817" s="162" t="s">
        <v>76062</v>
      </c>
    </row>
    <row r="75818" spans="7:7">
      <c r="G75818" s="162" t="s">
        <v>76063</v>
      </c>
    </row>
    <row r="75819" spans="7:7">
      <c r="G75819" s="162" t="s">
        <v>76064</v>
      </c>
    </row>
    <row r="75820" spans="7:7">
      <c r="G75820" s="162" t="s">
        <v>76065</v>
      </c>
    </row>
    <row r="75821" spans="7:7">
      <c r="G75821" s="162" t="s">
        <v>76066</v>
      </c>
    </row>
    <row r="75822" spans="7:7">
      <c r="G75822" s="162" t="s">
        <v>76067</v>
      </c>
    </row>
    <row r="75823" spans="7:7">
      <c r="G75823" s="162" t="s">
        <v>76068</v>
      </c>
    </row>
    <row r="75824" spans="7:7">
      <c r="G75824" s="162" t="s">
        <v>76069</v>
      </c>
    </row>
    <row r="75825" spans="7:7">
      <c r="G75825" s="162" t="s">
        <v>76070</v>
      </c>
    </row>
    <row r="75826" spans="7:7">
      <c r="G75826" s="162" t="s">
        <v>76071</v>
      </c>
    </row>
    <row r="75827" spans="7:7">
      <c r="G75827" s="162" t="s">
        <v>76072</v>
      </c>
    </row>
    <row r="75828" spans="7:7">
      <c r="G75828" s="162" t="s">
        <v>76073</v>
      </c>
    </row>
    <row r="75829" spans="7:7">
      <c r="G75829" s="162" t="s">
        <v>76074</v>
      </c>
    </row>
    <row r="75830" spans="7:7">
      <c r="G75830" s="162" t="s">
        <v>76075</v>
      </c>
    </row>
    <row r="75831" spans="7:7">
      <c r="G75831" s="162" t="s">
        <v>76076</v>
      </c>
    </row>
    <row r="75832" spans="7:7">
      <c r="G75832" s="162" t="s">
        <v>76077</v>
      </c>
    </row>
    <row r="75833" spans="7:7">
      <c r="G75833" s="162" t="s">
        <v>76078</v>
      </c>
    </row>
    <row r="75834" spans="7:7">
      <c r="G75834" s="162" t="s">
        <v>76079</v>
      </c>
    </row>
    <row r="75835" spans="7:7">
      <c r="G75835" s="162" t="s">
        <v>76080</v>
      </c>
    </row>
    <row r="75836" spans="7:7">
      <c r="G75836" s="162" t="s">
        <v>76081</v>
      </c>
    </row>
    <row r="75837" spans="7:7">
      <c r="G75837" s="162" t="s">
        <v>76082</v>
      </c>
    </row>
    <row r="75838" spans="7:7">
      <c r="G75838" s="162" t="s">
        <v>76083</v>
      </c>
    </row>
    <row r="75839" spans="7:7">
      <c r="G75839" s="162" t="s">
        <v>76084</v>
      </c>
    </row>
    <row r="75840" spans="7:7">
      <c r="G75840" s="162" t="s">
        <v>76085</v>
      </c>
    </row>
    <row r="75841" spans="7:7">
      <c r="G75841" s="162" t="s">
        <v>76086</v>
      </c>
    </row>
    <row r="75842" spans="7:7">
      <c r="G75842" s="162" t="s">
        <v>76087</v>
      </c>
    </row>
    <row r="75843" spans="7:7">
      <c r="G75843" s="162" t="s">
        <v>76088</v>
      </c>
    </row>
    <row r="75844" spans="7:7">
      <c r="G75844" s="162" t="s">
        <v>76089</v>
      </c>
    </row>
    <row r="75845" spans="7:7">
      <c r="G75845" s="162" t="s">
        <v>76090</v>
      </c>
    </row>
    <row r="75846" spans="7:7">
      <c r="G75846" s="162" t="s">
        <v>76091</v>
      </c>
    </row>
    <row r="75847" spans="7:7">
      <c r="G75847" s="162" t="s">
        <v>76092</v>
      </c>
    </row>
    <row r="75848" spans="7:7">
      <c r="G75848" s="162" t="s">
        <v>76093</v>
      </c>
    </row>
    <row r="75849" spans="7:7">
      <c r="G75849" s="162" t="s">
        <v>76094</v>
      </c>
    </row>
    <row r="75850" spans="7:7">
      <c r="G75850" s="162" t="s">
        <v>76095</v>
      </c>
    </row>
    <row r="75851" spans="7:7">
      <c r="G75851" s="162" t="s">
        <v>76096</v>
      </c>
    </row>
    <row r="75852" spans="7:7">
      <c r="G75852" s="162" t="s">
        <v>76097</v>
      </c>
    </row>
    <row r="75853" spans="7:7">
      <c r="G75853" s="162" t="s">
        <v>76098</v>
      </c>
    </row>
    <row r="75854" spans="7:7">
      <c r="G75854" s="162" t="s">
        <v>76099</v>
      </c>
    </row>
    <row r="75855" spans="7:7">
      <c r="G75855" s="162" t="s">
        <v>76100</v>
      </c>
    </row>
    <row r="75856" spans="7:7">
      <c r="G75856" s="162" t="s">
        <v>76101</v>
      </c>
    </row>
    <row r="75857" spans="7:7">
      <c r="G75857" s="162" t="s">
        <v>76102</v>
      </c>
    </row>
    <row r="75858" spans="7:7">
      <c r="G75858" s="162" t="s">
        <v>76103</v>
      </c>
    </row>
    <row r="75859" spans="7:7">
      <c r="G75859" s="162" t="s">
        <v>76104</v>
      </c>
    </row>
    <row r="75860" spans="7:7">
      <c r="G75860" s="162" t="s">
        <v>76105</v>
      </c>
    </row>
    <row r="75861" spans="7:7">
      <c r="G75861" s="162" t="s">
        <v>76106</v>
      </c>
    </row>
    <row r="75862" spans="7:7">
      <c r="G75862" s="162" t="s">
        <v>76107</v>
      </c>
    </row>
    <row r="75863" spans="7:7">
      <c r="G75863" s="162" t="s">
        <v>76108</v>
      </c>
    </row>
    <row r="75864" spans="7:7">
      <c r="G75864" s="162" t="s">
        <v>76109</v>
      </c>
    </row>
    <row r="75865" spans="7:7">
      <c r="G75865" s="162" t="s">
        <v>76110</v>
      </c>
    </row>
    <row r="75866" spans="7:7">
      <c r="G75866" s="162" t="s">
        <v>76111</v>
      </c>
    </row>
    <row r="75867" spans="7:7">
      <c r="G75867" s="162" t="s">
        <v>76112</v>
      </c>
    </row>
    <row r="75868" spans="7:7">
      <c r="G75868" s="162" t="s">
        <v>76113</v>
      </c>
    </row>
    <row r="75869" spans="7:7">
      <c r="G75869" s="162" t="s">
        <v>76114</v>
      </c>
    </row>
    <row r="75870" spans="7:7">
      <c r="G75870" s="162" t="s">
        <v>76115</v>
      </c>
    </row>
    <row r="75871" spans="7:7">
      <c r="G75871" s="162" t="s">
        <v>76116</v>
      </c>
    </row>
    <row r="75872" spans="7:7">
      <c r="G75872" s="162" t="s">
        <v>76117</v>
      </c>
    </row>
    <row r="75873" spans="7:7">
      <c r="G75873" s="162" t="s">
        <v>76118</v>
      </c>
    </row>
    <row r="75874" spans="7:7">
      <c r="G75874" s="162" t="s">
        <v>76119</v>
      </c>
    </row>
    <row r="75875" spans="7:7">
      <c r="G75875" s="162" t="s">
        <v>76120</v>
      </c>
    </row>
    <row r="75876" spans="7:7">
      <c r="G75876" s="162" t="s">
        <v>76121</v>
      </c>
    </row>
    <row r="75877" spans="7:7">
      <c r="G75877" s="162" t="s">
        <v>76122</v>
      </c>
    </row>
    <row r="75878" spans="7:7">
      <c r="G75878" s="162" t="s">
        <v>76123</v>
      </c>
    </row>
    <row r="75879" spans="7:7">
      <c r="G75879" s="162" t="s">
        <v>76124</v>
      </c>
    </row>
    <row r="75880" spans="7:7">
      <c r="G75880" s="162" t="s">
        <v>76125</v>
      </c>
    </row>
    <row r="75881" spans="7:7">
      <c r="G75881" s="162" t="s">
        <v>76126</v>
      </c>
    </row>
    <row r="75882" spans="7:7">
      <c r="G75882" s="162" t="s">
        <v>76127</v>
      </c>
    </row>
    <row r="75883" spans="7:7">
      <c r="G75883" s="162" t="s">
        <v>76128</v>
      </c>
    </row>
    <row r="75884" spans="7:7">
      <c r="G75884" s="162" t="s">
        <v>76129</v>
      </c>
    </row>
    <row r="75885" spans="7:7">
      <c r="G75885" s="162" t="s">
        <v>76130</v>
      </c>
    </row>
    <row r="75886" spans="7:7">
      <c r="G75886" s="162" t="s">
        <v>76131</v>
      </c>
    </row>
    <row r="75887" spans="7:7">
      <c r="G75887" s="162" t="s">
        <v>76132</v>
      </c>
    </row>
    <row r="75888" spans="7:7">
      <c r="G75888" s="162" t="s">
        <v>76133</v>
      </c>
    </row>
    <row r="75889" spans="7:7">
      <c r="G75889" s="162" t="s">
        <v>76134</v>
      </c>
    </row>
    <row r="75890" spans="7:7">
      <c r="G75890" s="162" t="s">
        <v>76135</v>
      </c>
    </row>
    <row r="75891" spans="7:7">
      <c r="G75891" s="162" t="s">
        <v>76136</v>
      </c>
    </row>
    <row r="75892" spans="7:7">
      <c r="G75892" s="162" t="s">
        <v>76137</v>
      </c>
    </row>
    <row r="75893" spans="7:7">
      <c r="G75893" s="162" t="s">
        <v>76138</v>
      </c>
    </row>
    <row r="75894" spans="7:7">
      <c r="G75894" s="162" t="s">
        <v>76139</v>
      </c>
    </row>
    <row r="75895" spans="7:7">
      <c r="G75895" s="162" t="s">
        <v>76140</v>
      </c>
    </row>
    <row r="75896" spans="7:7">
      <c r="G75896" s="162" t="s">
        <v>76141</v>
      </c>
    </row>
    <row r="75897" spans="7:7">
      <c r="G75897" s="162" t="s">
        <v>76142</v>
      </c>
    </row>
    <row r="75898" spans="7:7">
      <c r="G75898" s="162" t="s">
        <v>76143</v>
      </c>
    </row>
    <row r="75899" spans="7:7">
      <c r="G75899" s="162" t="s">
        <v>76144</v>
      </c>
    </row>
    <row r="75900" spans="7:7">
      <c r="G75900" s="162" t="s">
        <v>76145</v>
      </c>
    </row>
    <row r="75901" spans="7:7">
      <c r="G75901" s="162" t="s">
        <v>76146</v>
      </c>
    </row>
    <row r="75902" spans="7:7">
      <c r="G75902" s="162" t="s">
        <v>76147</v>
      </c>
    </row>
    <row r="75903" spans="7:7">
      <c r="G75903" s="162" t="s">
        <v>76148</v>
      </c>
    </row>
    <row r="75904" spans="7:7">
      <c r="G75904" s="162" t="s">
        <v>76149</v>
      </c>
    </row>
    <row r="75905" spans="7:7">
      <c r="G75905" s="162" t="s">
        <v>76150</v>
      </c>
    </row>
    <row r="75906" spans="7:7">
      <c r="G75906" s="162" t="s">
        <v>76151</v>
      </c>
    </row>
    <row r="75907" spans="7:7">
      <c r="G75907" s="162" t="s">
        <v>76152</v>
      </c>
    </row>
    <row r="75908" spans="7:7">
      <c r="G75908" s="162" t="s">
        <v>76153</v>
      </c>
    </row>
    <row r="75909" spans="7:7">
      <c r="G75909" s="162" t="s">
        <v>76154</v>
      </c>
    </row>
    <row r="75910" spans="7:7">
      <c r="G75910" s="162" t="s">
        <v>76155</v>
      </c>
    </row>
    <row r="75911" spans="7:7">
      <c r="G75911" s="162" t="s">
        <v>76156</v>
      </c>
    </row>
    <row r="75912" spans="7:7">
      <c r="G75912" s="162" t="s">
        <v>76157</v>
      </c>
    </row>
    <row r="75913" spans="7:7">
      <c r="G75913" s="162" t="s">
        <v>76158</v>
      </c>
    </row>
    <row r="75914" spans="7:7">
      <c r="G75914" s="162" t="s">
        <v>76159</v>
      </c>
    </row>
    <row r="75915" spans="7:7">
      <c r="G75915" s="162" t="s">
        <v>76160</v>
      </c>
    </row>
    <row r="75916" spans="7:7">
      <c r="G75916" s="162" t="s">
        <v>76161</v>
      </c>
    </row>
    <row r="75917" spans="7:7">
      <c r="G75917" s="162" t="s">
        <v>76162</v>
      </c>
    </row>
    <row r="75918" spans="7:7">
      <c r="G75918" s="162" t="s">
        <v>76163</v>
      </c>
    </row>
    <row r="75919" spans="7:7">
      <c r="G75919" s="162" t="s">
        <v>76164</v>
      </c>
    </row>
    <row r="75920" spans="7:7">
      <c r="G75920" s="162" t="s">
        <v>76165</v>
      </c>
    </row>
    <row r="75921" spans="7:7">
      <c r="G75921" s="162" t="s">
        <v>76166</v>
      </c>
    </row>
    <row r="75922" spans="7:7">
      <c r="G75922" s="162" t="s">
        <v>76167</v>
      </c>
    </row>
    <row r="75923" spans="7:7">
      <c r="G75923" s="162" t="s">
        <v>76168</v>
      </c>
    </row>
    <row r="75924" spans="7:7">
      <c r="G75924" s="162" t="s">
        <v>76169</v>
      </c>
    </row>
    <row r="75925" spans="7:7">
      <c r="G75925" s="162" t="s">
        <v>76170</v>
      </c>
    </row>
    <row r="75926" spans="7:7">
      <c r="G75926" s="162" t="s">
        <v>76171</v>
      </c>
    </row>
    <row r="75927" spans="7:7">
      <c r="G75927" s="162" t="s">
        <v>76172</v>
      </c>
    </row>
    <row r="75928" spans="7:7">
      <c r="G75928" s="162" t="s">
        <v>76173</v>
      </c>
    </row>
    <row r="75929" spans="7:7">
      <c r="G75929" s="162" t="s">
        <v>76174</v>
      </c>
    </row>
    <row r="75930" spans="7:7">
      <c r="G75930" s="162" t="s">
        <v>76175</v>
      </c>
    </row>
    <row r="75931" spans="7:7">
      <c r="G75931" s="162" t="s">
        <v>76176</v>
      </c>
    </row>
    <row r="75932" spans="7:7">
      <c r="G75932" s="162" t="s">
        <v>76177</v>
      </c>
    </row>
    <row r="75933" spans="7:7">
      <c r="G75933" s="162" t="s">
        <v>76178</v>
      </c>
    </row>
    <row r="75934" spans="7:7">
      <c r="G75934" s="162" t="s">
        <v>76179</v>
      </c>
    </row>
    <row r="75935" spans="7:7">
      <c r="G75935" s="162" t="s">
        <v>76180</v>
      </c>
    </row>
    <row r="75936" spans="7:7">
      <c r="G75936" s="162" t="s">
        <v>76181</v>
      </c>
    </row>
    <row r="75937" spans="7:7">
      <c r="G75937" s="162" t="s">
        <v>76182</v>
      </c>
    </row>
    <row r="75938" spans="7:7">
      <c r="G75938" s="162" t="s">
        <v>76183</v>
      </c>
    </row>
    <row r="75939" spans="7:7">
      <c r="G75939" s="162" t="s">
        <v>76184</v>
      </c>
    </row>
    <row r="75940" spans="7:7">
      <c r="G75940" s="162" t="s">
        <v>76185</v>
      </c>
    </row>
    <row r="75941" spans="7:7">
      <c r="G75941" s="162" t="s">
        <v>76186</v>
      </c>
    </row>
    <row r="75942" spans="7:7">
      <c r="G75942" s="162" t="s">
        <v>76187</v>
      </c>
    </row>
    <row r="75943" spans="7:7">
      <c r="G75943" s="162" t="s">
        <v>76188</v>
      </c>
    </row>
    <row r="75944" spans="7:7">
      <c r="G75944" s="162" t="s">
        <v>76189</v>
      </c>
    </row>
    <row r="75945" spans="7:7">
      <c r="G75945" s="162" t="s">
        <v>76190</v>
      </c>
    </row>
    <row r="75946" spans="7:7">
      <c r="G75946" s="162" t="s">
        <v>76191</v>
      </c>
    </row>
    <row r="75947" spans="7:7">
      <c r="G75947" s="162" t="s">
        <v>76192</v>
      </c>
    </row>
    <row r="75948" spans="7:7">
      <c r="G75948" s="162" t="s">
        <v>76193</v>
      </c>
    </row>
    <row r="75949" spans="7:7">
      <c r="G75949" s="162" t="s">
        <v>76194</v>
      </c>
    </row>
    <row r="75950" spans="7:7">
      <c r="G75950" s="162" t="s">
        <v>76195</v>
      </c>
    </row>
    <row r="75951" spans="7:7">
      <c r="G75951" s="162" t="s">
        <v>76196</v>
      </c>
    </row>
    <row r="75952" spans="7:7">
      <c r="G75952" s="162" t="s">
        <v>76197</v>
      </c>
    </row>
    <row r="75953" spans="7:7">
      <c r="G75953" s="162" t="s">
        <v>76198</v>
      </c>
    </row>
    <row r="75954" spans="7:7">
      <c r="G75954" s="162" t="s">
        <v>76199</v>
      </c>
    </row>
    <row r="75955" spans="7:7">
      <c r="G75955" s="162" t="s">
        <v>76200</v>
      </c>
    </row>
    <row r="75956" spans="7:7">
      <c r="G75956" s="162" t="s">
        <v>76201</v>
      </c>
    </row>
    <row r="75957" spans="7:7">
      <c r="G75957" s="162" t="s">
        <v>76202</v>
      </c>
    </row>
    <row r="75958" spans="7:7">
      <c r="G75958" s="162" t="s">
        <v>76203</v>
      </c>
    </row>
    <row r="75959" spans="7:7">
      <c r="G75959" s="162" t="s">
        <v>76204</v>
      </c>
    </row>
    <row r="75960" spans="7:7">
      <c r="G75960" s="162" t="s">
        <v>76205</v>
      </c>
    </row>
    <row r="75961" spans="7:7">
      <c r="G75961" s="162" t="s">
        <v>76206</v>
      </c>
    </row>
    <row r="75962" spans="7:7">
      <c r="G75962" s="162" t="s">
        <v>76207</v>
      </c>
    </row>
    <row r="75963" spans="7:7">
      <c r="G75963" s="162" t="s">
        <v>76208</v>
      </c>
    </row>
    <row r="75964" spans="7:7">
      <c r="G75964" s="162" t="s">
        <v>76209</v>
      </c>
    </row>
    <row r="75965" spans="7:7">
      <c r="G75965" s="162" t="s">
        <v>76210</v>
      </c>
    </row>
    <row r="75966" spans="7:7">
      <c r="G75966" s="162" t="s">
        <v>76211</v>
      </c>
    </row>
    <row r="75967" spans="7:7">
      <c r="G75967" s="162" t="s">
        <v>76212</v>
      </c>
    </row>
    <row r="75968" spans="7:7">
      <c r="G75968" s="162" t="s">
        <v>76213</v>
      </c>
    </row>
    <row r="75969" spans="7:7">
      <c r="G75969" s="162" t="s">
        <v>76214</v>
      </c>
    </row>
    <row r="75970" spans="7:7">
      <c r="G75970" s="162" t="s">
        <v>76215</v>
      </c>
    </row>
    <row r="75971" spans="7:7">
      <c r="G75971" s="162" t="s">
        <v>76216</v>
      </c>
    </row>
    <row r="75972" spans="7:7">
      <c r="G75972" s="162" t="s">
        <v>76217</v>
      </c>
    </row>
    <row r="75973" spans="7:7">
      <c r="G75973" s="162" t="s">
        <v>76218</v>
      </c>
    </row>
    <row r="75974" spans="7:7">
      <c r="G75974" s="162" t="s">
        <v>76219</v>
      </c>
    </row>
    <row r="75975" spans="7:7">
      <c r="G75975" s="162" t="s">
        <v>76220</v>
      </c>
    </row>
    <row r="75976" spans="7:7">
      <c r="G75976" s="162" t="s">
        <v>76221</v>
      </c>
    </row>
    <row r="75977" spans="7:7">
      <c r="G75977" s="162" t="s">
        <v>76222</v>
      </c>
    </row>
    <row r="75978" spans="7:7">
      <c r="G75978" s="162" t="s">
        <v>76223</v>
      </c>
    </row>
    <row r="75979" spans="7:7">
      <c r="G75979" s="162" t="s">
        <v>76224</v>
      </c>
    </row>
    <row r="75980" spans="7:7">
      <c r="G75980" s="162" t="s">
        <v>76225</v>
      </c>
    </row>
    <row r="75981" spans="7:7">
      <c r="G75981" s="162" t="s">
        <v>76226</v>
      </c>
    </row>
    <row r="75982" spans="7:7">
      <c r="G75982" s="162" t="s">
        <v>76227</v>
      </c>
    </row>
    <row r="75983" spans="7:7">
      <c r="G75983" s="162" t="s">
        <v>76228</v>
      </c>
    </row>
    <row r="75984" spans="7:7">
      <c r="G75984" s="162" t="s">
        <v>76229</v>
      </c>
    </row>
    <row r="75985" spans="7:7">
      <c r="G75985" s="162" t="s">
        <v>76230</v>
      </c>
    </row>
    <row r="75986" spans="7:7">
      <c r="G75986" s="162" t="s">
        <v>76231</v>
      </c>
    </row>
    <row r="75987" spans="7:7">
      <c r="G75987" s="162" t="s">
        <v>76232</v>
      </c>
    </row>
    <row r="75988" spans="7:7">
      <c r="G75988" s="162" t="s">
        <v>76233</v>
      </c>
    </row>
    <row r="75989" spans="7:7">
      <c r="G75989" s="162" t="s">
        <v>76234</v>
      </c>
    </row>
    <row r="75990" spans="7:7">
      <c r="G75990" s="162" t="s">
        <v>76235</v>
      </c>
    </row>
    <row r="75991" spans="7:7">
      <c r="G75991" s="162" t="s">
        <v>76236</v>
      </c>
    </row>
    <row r="75992" spans="7:7">
      <c r="G75992" s="162" t="s">
        <v>76237</v>
      </c>
    </row>
    <row r="75993" spans="7:7">
      <c r="G75993" s="162" t="s">
        <v>76238</v>
      </c>
    </row>
    <row r="75994" spans="7:7">
      <c r="G75994" s="162" t="s">
        <v>76239</v>
      </c>
    </row>
    <row r="75995" spans="7:7">
      <c r="G75995" s="162" t="s">
        <v>76240</v>
      </c>
    </row>
    <row r="75996" spans="7:7">
      <c r="G75996" s="162" t="s">
        <v>76241</v>
      </c>
    </row>
    <row r="75997" spans="7:7">
      <c r="G75997" s="162" t="s">
        <v>76242</v>
      </c>
    </row>
    <row r="75998" spans="7:7">
      <c r="G75998" s="162" t="s">
        <v>76243</v>
      </c>
    </row>
    <row r="75999" spans="7:7">
      <c r="G75999" s="162" t="s">
        <v>76244</v>
      </c>
    </row>
    <row r="76000" spans="7:7">
      <c r="G76000" s="162" t="s">
        <v>76245</v>
      </c>
    </row>
    <row r="76001" spans="7:7">
      <c r="G76001" s="162" t="s">
        <v>76246</v>
      </c>
    </row>
    <row r="76002" spans="7:7">
      <c r="G76002" s="162" t="s">
        <v>76247</v>
      </c>
    </row>
    <row r="76003" spans="7:7">
      <c r="G76003" s="162" t="s">
        <v>76248</v>
      </c>
    </row>
    <row r="76004" spans="7:7">
      <c r="G76004" s="162" t="s">
        <v>76249</v>
      </c>
    </row>
    <row r="76005" spans="7:7">
      <c r="G76005" s="162" t="s">
        <v>76250</v>
      </c>
    </row>
    <row r="76006" spans="7:7">
      <c r="G76006" s="162" t="s">
        <v>76251</v>
      </c>
    </row>
    <row r="76007" spans="7:7">
      <c r="G76007" s="162" t="s">
        <v>76252</v>
      </c>
    </row>
    <row r="76008" spans="7:7">
      <c r="G76008" s="162" t="s">
        <v>76253</v>
      </c>
    </row>
    <row r="76009" spans="7:7">
      <c r="G76009" s="162" t="s">
        <v>76254</v>
      </c>
    </row>
    <row r="76010" spans="7:7">
      <c r="G76010" s="162" t="s">
        <v>76255</v>
      </c>
    </row>
    <row r="76011" spans="7:7">
      <c r="G76011" s="162" t="s">
        <v>76256</v>
      </c>
    </row>
    <row r="76012" spans="7:7">
      <c r="G76012" s="162" t="s">
        <v>76257</v>
      </c>
    </row>
    <row r="76013" spans="7:7">
      <c r="G76013" s="162" t="s">
        <v>76258</v>
      </c>
    </row>
    <row r="76014" spans="7:7">
      <c r="G76014" s="162" t="s">
        <v>76259</v>
      </c>
    </row>
    <row r="76015" spans="7:7">
      <c r="G76015" s="162" t="s">
        <v>76260</v>
      </c>
    </row>
    <row r="76016" spans="7:7">
      <c r="G76016" s="162" t="s">
        <v>76261</v>
      </c>
    </row>
    <row r="76017" spans="7:7">
      <c r="G76017" s="162" t="s">
        <v>76262</v>
      </c>
    </row>
    <row r="76018" spans="7:7">
      <c r="G76018" s="162" t="s">
        <v>76263</v>
      </c>
    </row>
    <row r="76019" spans="7:7">
      <c r="G76019" s="162" t="s">
        <v>76264</v>
      </c>
    </row>
    <row r="76020" spans="7:7">
      <c r="G76020" s="162" t="s">
        <v>76265</v>
      </c>
    </row>
    <row r="76021" spans="7:7">
      <c r="G76021" s="162" t="s">
        <v>76266</v>
      </c>
    </row>
    <row r="76022" spans="7:7">
      <c r="G76022" s="162" t="s">
        <v>76267</v>
      </c>
    </row>
    <row r="76023" spans="7:7">
      <c r="G76023" s="162" t="s">
        <v>76268</v>
      </c>
    </row>
    <row r="76024" spans="7:7">
      <c r="G76024" s="162" t="s">
        <v>76269</v>
      </c>
    </row>
    <row r="76025" spans="7:7">
      <c r="G76025" s="162" t="s">
        <v>76270</v>
      </c>
    </row>
    <row r="76026" spans="7:7">
      <c r="G76026" s="162" t="s">
        <v>76271</v>
      </c>
    </row>
    <row r="76027" spans="7:7">
      <c r="G76027" s="162" t="s">
        <v>76272</v>
      </c>
    </row>
    <row r="76028" spans="7:7">
      <c r="G76028" s="162" t="s">
        <v>76273</v>
      </c>
    </row>
    <row r="76029" spans="7:7">
      <c r="G76029" s="162" t="s">
        <v>76274</v>
      </c>
    </row>
    <row r="76030" spans="7:7">
      <c r="G76030" s="162" t="s">
        <v>76275</v>
      </c>
    </row>
    <row r="76031" spans="7:7">
      <c r="G76031" s="162" t="s">
        <v>76276</v>
      </c>
    </row>
    <row r="76032" spans="7:7">
      <c r="G76032" s="162" t="s">
        <v>76277</v>
      </c>
    </row>
    <row r="76033" spans="7:7">
      <c r="G76033" s="162" t="s">
        <v>76278</v>
      </c>
    </row>
    <row r="76034" spans="7:7">
      <c r="G76034" s="162" t="s">
        <v>76279</v>
      </c>
    </row>
    <row r="76035" spans="7:7">
      <c r="G76035" s="162" t="s">
        <v>76280</v>
      </c>
    </row>
    <row r="76036" spans="7:7">
      <c r="G76036" s="162" t="s">
        <v>76281</v>
      </c>
    </row>
    <row r="76037" spans="7:7">
      <c r="G76037" s="162" t="s">
        <v>76282</v>
      </c>
    </row>
    <row r="76038" spans="7:7">
      <c r="G76038" s="162" t="s">
        <v>76283</v>
      </c>
    </row>
    <row r="76039" spans="7:7">
      <c r="G76039" s="162" t="s">
        <v>76284</v>
      </c>
    </row>
    <row r="76040" spans="7:7">
      <c r="G76040" s="162" t="s">
        <v>76285</v>
      </c>
    </row>
    <row r="76041" spans="7:7">
      <c r="G76041" s="162" t="s">
        <v>76286</v>
      </c>
    </row>
    <row r="76042" spans="7:7">
      <c r="G76042" s="162" t="s">
        <v>76287</v>
      </c>
    </row>
    <row r="76043" spans="7:7">
      <c r="G76043" s="162" t="s">
        <v>76288</v>
      </c>
    </row>
    <row r="76044" spans="7:7">
      <c r="G76044" s="162" t="s">
        <v>76289</v>
      </c>
    </row>
    <row r="76045" spans="7:7">
      <c r="G76045" s="162" t="s">
        <v>76290</v>
      </c>
    </row>
    <row r="76046" spans="7:7">
      <c r="G76046" s="162" t="s">
        <v>76291</v>
      </c>
    </row>
    <row r="76047" spans="7:7">
      <c r="G76047" s="162" t="s">
        <v>76292</v>
      </c>
    </row>
    <row r="76048" spans="7:7">
      <c r="G76048" s="162" t="s">
        <v>76293</v>
      </c>
    </row>
    <row r="76049" spans="7:7">
      <c r="G76049" s="162" t="s">
        <v>76294</v>
      </c>
    </row>
    <row r="76050" spans="7:7">
      <c r="G76050" s="162" t="s">
        <v>76295</v>
      </c>
    </row>
    <row r="76051" spans="7:7">
      <c r="G76051" s="162" t="s">
        <v>76296</v>
      </c>
    </row>
    <row r="76052" spans="7:7">
      <c r="G76052" s="162" t="s">
        <v>76297</v>
      </c>
    </row>
    <row r="76053" spans="7:7">
      <c r="G76053" s="162" t="s">
        <v>76298</v>
      </c>
    </row>
    <row r="76054" spans="7:7">
      <c r="G76054" s="162" t="s">
        <v>76299</v>
      </c>
    </row>
    <row r="76055" spans="7:7">
      <c r="G76055" s="162" t="s">
        <v>76300</v>
      </c>
    </row>
    <row r="76056" spans="7:7">
      <c r="G76056" s="162" t="s">
        <v>76301</v>
      </c>
    </row>
    <row r="76057" spans="7:7">
      <c r="G76057" s="162" t="s">
        <v>76302</v>
      </c>
    </row>
    <row r="76058" spans="7:7">
      <c r="G76058" s="162" t="s">
        <v>76303</v>
      </c>
    </row>
    <row r="76059" spans="7:7">
      <c r="G76059" s="162" t="s">
        <v>76304</v>
      </c>
    </row>
    <row r="76060" spans="7:7">
      <c r="G76060" s="162" t="s">
        <v>76305</v>
      </c>
    </row>
    <row r="76061" spans="7:7">
      <c r="G76061" s="162" t="s">
        <v>76306</v>
      </c>
    </row>
    <row r="76062" spans="7:7">
      <c r="G76062" s="162" t="s">
        <v>76307</v>
      </c>
    </row>
    <row r="76063" spans="7:7">
      <c r="G76063" s="162" t="s">
        <v>76308</v>
      </c>
    </row>
    <row r="76064" spans="7:7">
      <c r="G76064" s="162" t="s">
        <v>76309</v>
      </c>
    </row>
    <row r="76065" spans="7:7">
      <c r="G76065" s="162" t="s">
        <v>76310</v>
      </c>
    </row>
    <row r="76066" spans="7:7">
      <c r="G76066" s="162" t="s">
        <v>76311</v>
      </c>
    </row>
    <row r="76067" spans="7:7">
      <c r="G76067" s="162" t="s">
        <v>76312</v>
      </c>
    </row>
    <row r="76068" spans="7:7">
      <c r="G76068" s="162" t="s">
        <v>76313</v>
      </c>
    </row>
    <row r="76069" spans="7:7">
      <c r="G76069" s="162" t="s">
        <v>76314</v>
      </c>
    </row>
    <row r="76070" spans="7:7">
      <c r="G76070" s="162" t="s">
        <v>76315</v>
      </c>
    </row>
    <row r="76071" spans="7:7">
      <c r="G76071" s="162" t="s">
        <v>76316</v>
      </c>
    </row>
    <row r="76072" spans="7:7">
      <c r="G76072" s="162" t="s">
        <v>76317</v>
      </c>
    </row>
    <row r="76073" spans="7:7">
      <c r="G76073" s="162" t="s">
        <v>76318</v>
      </c>
    </row>
    <row r="76074" spans="7:7">
      <c r="G76074" s="162" t="s">
        <v>76319</v>
      </c>
    </row>
    <row r="76075" spans="7:7">
      <c r="G76075" s="162" t="s">
        <v>76320</v>
      </c>
    </row>
    <row r="76076" spans="7:7">
      <c r="G76076" s="162" t="s">
        <v>76321</v>
      </c>
    </row>
    <row r="76077" spans="7:7">
      <c r="G76077" s="162" t="s">
        <v>76322</v>
      </c>
    </row>
    <row r="76078" spans="7:7">
      <c r="G76078" s="162" t="s">
        <v>76323</v>
      </c>
    </row>
    <row r="76079" spans="7:7">
      <c r="G76079" s="162" t="s">
        <v>76324</v>
      </c>
    </row>
    <row r="76080" spans="7:7">
      <c r="G76080" s="162" t="s">
        <v>76325</v>
      </c>
    </row>
    <row r="76081" spans="7:7">
      <c r="G76081" s="162" t="s">
        <v>76326</v>
      </c>
    </row>
    <row r="76082" spans="7:7">
      <c r="G76082" s="162" t="s">
        <v>76327</v>
      </c>
    </row>
    <row r="76083" spans="7:7">
      <c r="G76083" s="162" t="s">
        <v>76328</v>
      </c>
    </row>
    <row r="76084" spans="7:7">
      <c r="G76084" s="162" t="s">
        <v>76329</v>
      </c>
    </row>
    <row r="76085" spans="7:7">
      <c r="G76085" s="162" t="s">
        <v>76330</v>
      </c>
    </row>
    <row r="76086" spans="7:7">
      <c r="G76086" s="162" t="s">
        <v>76331</v>
      </c>
    </row>
    <row r="76087" spans="7:7">
      <c r="G76087" s="162" t="s">
        <v>76332</v>
      </c>
    </row>
    <row r="76088" spans="7:7">
      <c r="G76088" s="162" t="s">
        <v>76333</v>
      </c>
    </row>
    <row r="76089" spans="7:7">
      <c r="G76089" s="162" t="s">
        <v>76334</v>
      </c>
    </row>
    <row r="76090" spans="7:7">
      <c r="G76090" s="162" t="s">
        <v>76335</v>
      </c>
    </row>
    <row r="76091" spans="7:7">
      <c r="G76091" s="162" t="s">
        <v>76336</v>
      </c>
    </row>
    <row r="76092" spans="7:7">
      <c r="G76092" s="162" t="s">
        <v>76337</v>
      </c>
    </row>
    <row r="76093" spans="7:7">
      <c r="G76093" s="162" t="s">
        <v>76338</v>
      </c>
    </row>
    <row r="76094" spans="7:7">
      <c r="G76094" s="162" t="s">
        <v>76339</v>
      </c>
    </row>
    <row r="76095" spans="7:7">
      <c r="G76095" s="162" t="s">
        <v>76340</v>
      </c>
    </row>
    <row r="76096" spans="7:7">
      <c r="G76096" s="162" t="s">
        <v>76341</v>
      </c>
    </row>
    <row r="76097" spans="7:7">
      <c r="G76097" s="162" t="s">
        <v>76342</v>
      </c>
    </row>
    <row r="76098" spans="7:7">
      <c r="G76098" s="162" t="s">
        <v>76343</v>
      </c>
    </row>
    <row r="76099" spans="7:7">
      <c r="G76099" s="162" t="s">
        <v>76344</v>
      </c>
    </row>
    <row r="76100" spans="7:7">
      <c r="G76100" s="162" t="s">
        <v>76345</v>
      </c>
    </row>
    <row r="76101" spans="7:7">
      <c r="G76101" s="162" t="s">
        <v>76346</v>
      </c>
    </row>
    <row r="76102" spans="7:7">
      <c r="G76102" s="162" t="s">
        <v>76347</v>
      </c>
    </row>
    <row r="76103" spans="7:7">
      <c r="G76103" s="162" t="s">
        <v>76348</v>
      </c>
    </row>
    <row r="76104" spans="7:7">
      <c r="G76104" s="162" t="s">
        <v>76349</v>
      </c>
    </row>
    <row r="76105" spans="7:7">
      <c r="G76105" s="162" t="s">
        <v>76350</v>
      </c>
    </row>
    <row r="76106" spans="7:7">
      <c r="G76106" s="162" t="s">
        <v>76351</v>
      </c>
    </row>
    <row r="76107" spans="7:7">
      <c r="G76107" s="162" t="s">
        <v>76352</v>
      </c>
    </row>
    <row r="76108" spans="7:7">
      <c r="G76108" s="162" t="s">
        <v>76353</v>
      </c>
    </row>
    <row r="76109" spans="7:7">
      <c r="G76109" s="162" t="s">
        <v>76354</v>
      </c>
    </row>
    <row r="76110" spans="7:7">
      <c r="G76110" s="162" t="s">
        <v>76355</v>
      </c>
    </row>
    <row r="76111" spans="7:7">
      <c r="G76111" s="162" t="s">
        <v>76356</v>
      </c>
    </row>
    <row r="76112" spans="7:7">
      <c r="G76112" s="162" t="s">
        <v>76357</v>
      </c>
    </row>
    <row r="76113" spans="7:7">
      <c r="G76113" s="162" t="s">
        <v>76358</v>
      </c>
    </row>
    <row r="76114" spans="7:7">
      <c r="G76114" s="162" t="s">
        <v>76359</v>
      </c>
    </row>
    <row r="76115" spans="7:7">
      <c r="G76115" s="162" t="s">
        <v>76360</v>
      </c>
    </row>
    <row r="76116" spans="7:7">
      <c r="G76116" s="162" t="s">
        <v>76361</v>
      </c>
    </row>
    <row r="76117" spans="7:7">
      <c r="G76117" s="162" t="s">
        <v>76362</v>
      </c>
    </row>
    <row r="76118" spans="7:7">
      <c r="G76118" s="162" t="s">
        <v>76363</v>
      </c>
    </row>
    <row r="76119" spans="7:7">
      <c r="G76119" s="162" t="s">
        <v>76364</v>
      </c>
    </row>
    <row r="76120" spans="7:7">
      <c r="G76120" s="162" t="s">
        <v>76365</v>
      </c>
    </row>
    <row r="76121" spans="7:7">
      <c r="G76121" s="162" t="s">
        <v>76366</v>
      </c>
    </row>
    <row r="76122" spans="7:7">
      <c r="G76122" s="162" t="s">
        <v>76367</v>
      </c>
    </row>
    <row r="76123" spans="7:7">
      <c r="G76123" s="162" t="s">
        <v>76368</v>
      </c>
    </row>
    <row r="76124" spans="7:7">
      <c r="G76124" s="162" t="s">
        <v>76369</v>
      </c>
    </row>
    <row r="76125" spans="7:7">
      <c r="G76125" s="162" t="s">
        <v>76370</v>
      </c>
    </row>
    <row r="76126" spans="7:7">
      <c r="G76126" s="162" t="s">
        <v>76371</v>
      </c>
    </row>
    <row r="76127" spans="7:7">
      <c r="G76127" s="162" t="s">
        <v>76372</v>
      </c>
    </row>
    <row r="76128" spans="7:7">
      <c r="G76128" s="162" t="s">
        <v>76373</v>
      </c>
    </row>
    <row r="76129" spans="7:7">
      <c r="G76129" s="162" t="s">
        <v>76374</v>
      </c>
    </row>
    <row r="76130" spans="7:7">
      <c r="G76130" s="162" t="s">
        <v>76375</v>
      </c>
    </row>
    <row r="76131" spans="7:7">
      <c r="G76131" s="162" t="s">
        <v>76376</v>
      </c>
    </row>
    <row r="76132" spans="7:7">
      <c r="G76132" s="162" t="s">
        <v>76377</v>
      </c>
    </row>
    <row r="76133" spans="7:7">
      <c r="G76133" s="162" t="s">
        <v>76378</v>
      </c>
    </row>
    <row r="76134" spans="7:7">
      <c r="G76134" s="162" t="s">
        <v>76379</v>
      </c>
    </row>
    <row r="76135" spans="7:7">
      <c r="G76135" s="162" t="s">
        <v>76380</v>
      </c>
    </row>
    <row r="76136" spans="7:7">
      <c r="G76136" s="162" t="s">
        <v>76381</v>
      </c>
    </row>
    <row r="76137" spans="7:7">
      <c r="G76137" s="162" t="s">
        <v>76382</v>
      </c>
    </row>
    <row r="76138" spans="7:7">
      <c r="G76138" s="162" t="s">
        <v>76383</v>
      </c>
    </row>
    <row r="76139" spans="7:7">
      <c r="G76139" s="162" t="s">
        <v>76384</v>
      </c>
    </row>
    <row r="76140" spans="7:7">
      <c r="G76140" s="162" t="s">
        <v>76385</v>
      </c>
    </row>
    <row r="76141" spans="7:7">
      <c r="G76141" s="162" t="s">
        <v>76386</v>
      </c>
    </row>
    <row r="76142" spans="7:7">
      <c r="G76142" s="162" t="s">
        <v>76387</v>
      </c>
    </row>
    <row r="76143" spans="7:7">
      <c r="G76143" s="162" t="s">
        <v>76388</v>
      </c>
    </row>
    <row r="76144" spans="7:7">
      <c r="G76144" s="162" t="s">
        <v>76389</v>
      </c>
    </row>
    <row r="76145" spans="7:7">
      <c r="G76145" s="162" t="s">
        <v>76390</v>
      </c>
    </row>
    <row r="76146" spans="7:7">
      <c r="G76146" s="162" t="s">
        <v>76391</v>
      </c>
    </row>
    <row r="76147" spans="7:7">
      <c r="G76147" s="162" t="s">
        <v>76392</v>
      </c>
    </row>
    <row r="76148" spans="7:7">
      <c r="G76148" s="162" t="s">
        <v>76393</v>
      </c>
    </row>
    <row r="76149" spans="7:7">
      <c r="G76149" s="162" t="s">
        <v>76394</v>
      </c>
    </row>
    <row r="76150" spans="7:7">
      <c r="G76150" s="162" t="s">
        <v>76395</v>
      </c>
    </row>
    <row r="76151" spans="7:7">
      <c r="G76151" s="162" t="s">
        <v>76396</v>
      </c>
    </row>
    <row r="76152" spans="7:7">
      <c r="G76152" s="162" t="s">
        <v>76397</v>
      </c>
    </row>
    <row r="76153" spans="7:7">
      <c r="G76153" s="162" t="s">
        <v>76398</v>
      </c>
    </row>
    <row r="76154" spans="7:7">
      <c r="G76154" s="162" t="s">
        <v>76399</v>
      </c>
    </row>
    <row r="76155" spans="7:7">
      <c r="G76155" s="162" t="s">
        <v>76400</v>
      </c>
    </row>
    <row r="76156" spans="7:7">
      <c r="G76156" s="162" t="s">
        <v>76401</v>
      </c>
    </row>
    <row r="76157" spans="7:7">
      <c r="G76157" s="162" t="s">
        <v>76402</v>
      </c>
    </row>
    <row r="76158" spans="7:7">
      <c r="G76158" s="162" t="s">
        <v>76403</v>
      </c>
    </row>
    <row r="76159" spans="7:7">
      <c r="G76159" s="162" t="s">
        <v>76404</v>
      </c>
    </row>
    <row r="76160" spans="7:7">
      <c r="G76160" s="162" t="s">
        <v>76405</v>
      </c>
    </row>
    <row r="76161" spans="7:7">
      <c r="G76161" s="162" t="s">
        <v>76406</v>
      </c>
    </row>
    <row r="76162" spans="7:7">
      <c r="G76162" s="162" t="s">
        <v>76407</v>
      </c>
    </row>
    <row r="76163" spans="7:7">
      <c r="G76163" s="162" t="s">
        <v>76408</v>
      </c>
    </row>
    <row r="76164" spans="7:7">
      <c r="G76164" s="162" t="s">
        <v>76409</v>
      </c>
    </row>
    <row r="76165" spans="7:7">
      <c r="G76165" s="162" t="s">
        <v>76410</v>
      </c>
    </row>
    <row r="76166" spans="7:7">
      <c r="G76166" s="162" t="s">
        <v>76411</v>
      </c>
    </row>
    <row r="76167" spans="7:7">
      <c r="G76167" s="162" t="s">
        <v>76412</v>
      </c>
    </row>
    <row r="76168" spans="7:7">
      <c r="G76168" s="162" t="s">
        <v>76413</v>
      </c>
    </row>
    <row r="76169" spans="7:7">
      <c r="G76169" s="162" t="s">
        <v>76414</v>
      </c>
    </row>
    <row r="76170" spans="7:7">
      <c r="G76170" s="162" t="s">
        <v>76415</v>
      </c>
    </row>
    <row r="76171" spans="7:7">
      <c r="G76171" s="162" t="s">
        <v>76416</v>
      </c>
    </row>
    <row r="76172" spans="7:7">
      <c r="G76172" s="162" t="s">
        <v>76417</v>
      </c>
    </row>
    <row r="76173" spans="7:7">
      <c r="G76173" s="162" t="s">
        <v>76418</v>
      </c>
    </row>
    <row r="76174" spans="7:7">
      <c r="G76174" s="162" t="s">
        <v>76419</v>
      </c>
    </row>
    <row r="76175" spans="7:7">
      <c r="G76175" s="162" t="s">
        <v>76420</v>
      </c>
    </row>
    <row r="76176" spans="7:7">
      <c r="G76176" s="162" t="s">
        <v>76421</v>
      </c>
    </row>
    <row r="76177" spans="7:7">
      <c r="G76177" s="162" t="s">
        <v>76422</v>
      </c>
    </row>
    <row r="76178" spans="7:7">
      <c r="G76178" s="162" t="s">
        <v>76423</v>
      </c>
    </row>
    <row r="76179" spans="7:7">
      <c r="G76179" s="162" t="s">
        <v>76424</v>
      </c>
    </row>
    <row r="76180" spans="7:7">
      <c r="G76180" s="162" t="s">
        <v>76425</v>
      </c>
    </row>
    <row r="76181" spans="7:7">
      <c r="G76181" s="162" t="s">
        <v>76426</v>
      </c>
    </row>
    <row r="76182" spans="7:7">
      <c r="G76182" s="162" t="s">
        <v>76427</v>
      </c>
    </row>
    <row r="76183" spans="7:7">
      <c r="G76183" s="162" t="s">
        <v>76428</v>
      </c>
    </row>
    <row r="76184" spans="7:7">
      <c r="G76184" s="162" t="s">
        <v>76429</v>
      </c>
    </row>
    <row r="76185" spans="7:7">
      <c r="G76185" s="162" t="s">
        <v>76430</v>
      </c>
    </row>
    <row r="76186" spans="7:7">
      <c r="G76186" s="162" t="s">
        <v>76431</v>
      </c>
    </row>
    <row r="76187" spans="7:7">
      <c r="G76187" s="162" t="s">
        <v>76432</v>
      </c>
    </row>
    <row r="76188" spans="7:7">
      <c r="G76188" s="162" t="s">
        <v>76433</v>
      </c>
    </row>
    <row r="76189" spans="7:7">
      <c r="G76189" s="162" t="s">
        <v>76434</v>
      </c>
    </row>
    <row r="76190" spans="7:7">
      <c r="G76190" s="162" t="s">
        <v>76435</v>
      </c>
    </row>
    <row r="76191" spans="7:7">
      <c r="G76191" s="162" t="s">
        <v>76436</v>
      </c>
    </row>
    <row r="76192" spans="7:7">
      <c r="G76192" s="162" t="s">
        <v>76437</v>
      </c>
    </row>
    <row r="76193" spans="7:7">
      <c r="G76193" s="162" t="s">
        <v>76438</v>
      </c>
    </row>
    <row r="76194" spans="7:7">
      <c r="G76194" s="162" t="s">
        <v>76439</v>
      </c>
    </row>
    <row r="76195" spans="7:7">
      <c r="G76195" s="162" t="s">
        <v>76440</v>
      </c>
    </row>
    <row r="76196" spans="7:7">
      <c r="G76196" s="162" t="s">
        <v>76441</v>
      </c>
    </row>
    <row r="76197" spans="7:7">
      <c r="G76197" s="162" t="s">
        <v>76442</v>
      </c>
    </row>
    <row r="76198" spans="7:7">
      <c r="G76198" s="162" t="s">
        <v>76443</v>
      </c>
    </row>
    <row r="76199" spans="7:7">
      <c r="G76199" s="162" t="s">
        <v>76444</v>
      </c>
    </row>
    <row r="76200" spans="7:7">
      <c r="G76200" s="162" t="s">
        <v>76445</v>
      </c>
    </row>
    <row r="76201" spans="7:7">
      <c r="G76201" s="162" t="s">
        <v>76446</v>
      </c>
    </row>
    <row r="76202" spans="7:7">
      <c r="G76202" s="162" t="s">
        <v>76447</v>
      </c>
    </row>
    <row r="76203" spans="7:7">
      <c r="G76203" s="162" t="s">
        <v>76448</v>
      </c>
    </row>
    <row r="76204" spans="7:7">
      <c r="G76204" s="162" t="s">
        <v>76449</v>
      </c>
    </row>
    <row r="76205" spans="7:7">
      <c r="G76205" s="162" t="s">
        <v>76450</v>
      </c>
    </row>
    <row r="76206" spans="7:7">
      <c r="G76206" s="162" t="s">
        <v>76451</v>
      </c>
    </row>
    <row r="76207" spans="7:7">
      <c r="G76207" s="162" t="s">
        <v>76452</v>
      </c>
    </row>
    <row r="76208" spans="7:7">
      <c r="G76208" s="162" t="s">
        <v>76453</v>
      </c>
    </row>
    <row r="76209" spans="7:7">
      <c r="G76209" s="162" t="s">
        <v>76454</v>
      </c>
    </row>
    <row r="76210" spans="7:7">
      <c r="G76210" s="162" t="s">
        <v>76455</v>
      </c>
    </row>
    <row r="76211" spans="7:7">
      <c r="G76211" s="162" t="s">
        <v>76456</v>
      </c>
    </row>
    <row r="76212" spans="7:7">
      <c r="G76212" s="162" t="s">
        <v>76457</v>
      </c>
    </row>
    <row r="76213" spans="7:7">
      <c r="G76213" s="162" t="s">
        <v>76458</v>
      </c>
    </row>
    <row r="76214" spans="7:7">
      <c r="G76214" s="162" t="s">
        <v>76459</v>
      </c>
    </row>
    <row r="76215" spans="7:7">
      <c r="G76215" s="162" t="s">
        <v>76460</v>
      </c>
    </row>
    <row r="76216" spans="7:7">
      <c r="G76216" s="162" t="s">
        <v>76461</v>
      </c>
    </row>
    <row r="76217" spans="7:7">
      <c r="G76217" s="162" t="s">
        <v>76462</v>
      </c>
    </row>
    <row r="76218" spans="7:7">
      <c r="G76218" s="162" t="s">
        <v>76463</v>
      </c>
    </row>
    <row r="76219" spans="7:7">
      <c r="G76219" s="162" t="s">
        <v>76464</v>
      </c>
    </row>
    <row r="76220" spans="7:7">
      <c r="G76220" s="162" t="s">
        <v>76465</v>
      </c>
    </row>
    <row r="76221" spans="7:7">
      <c r="G76221" s="162" t="s">
        <v>76466</v>
      </c>
    </row>
    <row r="76222" spans="7:7">
      <c r="G76222" s="162" t="s">
        <v>76467</v>
      </c>
    </row>
    <row r="76223" spans="7:7">
      <c r="G76223" s="162" t="s">
        <v>76468</v>
      </c>
    </row>
    <row r="76224" spans="7:7">
      <c r="G76224" s="162" t="s">
        <v>76469</v>
      </c>
    </row>
    <row r="76225" spans="7:7">
      <c r="G76225" s="162" t="s">
        <v>76470</v>
      </c>
    </row>
    <row r="76226" spans="7:7">
      <c r="G76226" s="162" t="s">
        <v>76471</v>
      </c>
    </row>
    <row r="76227" spans="7:7">
      <c r="G76227" s="162" t="s">
        <v>76472</v>
      </c>
    </row>
    <row r="76228" spans="7:7">
      <c r="G76228" s="162" t="s">
        <v>76473</v>
      </c>
    </row>
    <row r="76229" spans="7:7">
      <c r="G76229" s="162" t="s">
        <v>76474</v>
      </c>
    </row>
    <row r="76230" spans="7:7">
      <c r="G76230" s="162" t="s">
        <v>76475</v>
      </c>
    </row>
    <row r="76231" spans="7:7">
      <c r="G76231" s="162" t="s">
        <v>76476</v>
      </c>
    </row>
    <row r="76232" spans="7:7">
      <c r="G76232" s="162" t="s">
        <v>76477</v>
      </c>
    </row>
    <row r="76233" spans="7:7">
      <c r="G76233" s="162" t="s">
        <v>76478</v>
      </c>
    </row>
    <row r="76234" spans="7:7">
      <c r="G76234" s="162" t="s">
        <v>76479</v>
      </c>
    </row>
    <row r="76235" spans="7:7">
      <c r="G76235" s="162" t="s">
        <v>76480</v>
      </c>
    </row>
    <row r="76236" spans="7:7">
      <c r="G76236" s="162" t="s">
        <v>76481</v>
      </c>
    </row>
    <row r="76237" spans="7:7">
      <c r="G76237" s="162" t="s">
        <v>76482</v>
      </c>
    </row>
    <row r="76238" spans="7:7">
      <c r="G76238" s="162" t="s">
        <v>76483</v>
      </c>
    </row>
    <row r="76239" spans="7:7">
      <c r="G76239" s="162" t="s">
        <v>76484</v>
      </c>
    </row>
    <row r="76240" spans="7:7">
      <c r="G76240" s="162" t="s">
        <v>76485</v>
      </c>
    </row>
    <row r="76241" spans="7:7">
      <c r="G76241" s="162" t="s">
        <v>76486</v>
      </c>
    </row>
    <row r="76242" spans="7:7">
      <c r="G76242" s="162" t="s">
        <v>76487</v>
      </c>
    </row>
    <row r="76243" spans="7:7">
      <c r="G76243" s="162" t="s">
        <v>76488</v>
      </c>
    </row>
    <row r="76244" spans="7:7">
      <c r="G76244" s="162" t="s">
        <v>76489</v>
      </c>
    </row>
    <row r="76245" spans="7:7">
      <c r="G76245" s="162" t="s">
        <v>76490</v>
      </c>
    </row>
    <row r="76246" spans="7:7">
      <c r="G76246" s="162" t="s">
        <v>76491</v>
      </c>
    </row>
    <row r="76247" spans="7:7">
      <c r="G76247" s="162" t="s">
        <v>76492</v>
      </c>
    </row>
    <row r="76248" spans="7:7">
      <c r="G76248" s="162" t="s">
        <v>76493</v>
      </c>
    </row>
    <row r="76249" spans="7:7">
      <c r="G76249" s="162" t="s">
        <v>76494</v>
      </c>
    </row>
    <row r="76250" spans="7:7">
      <c r="G76250" s="162" t="s">
        <v>76495</v>
      </c>
    </row>
    <row r="76251" spans="7:7">
      <c r="G76251" s="162" t="s">
        <v>76496</v>
      </c>
    </row>
    <row r="76252" spans="7:7">
      <c r="G76252" s="162" t="s">
        <v>76497</v>
      </c>
    </row>
    <row r="76253" spans="7:7">
      <c r="G76253" s="162" t="s">
        <v>76498</v>
      </c>
    </row>
    <row r="76254" spans="7:7">
      <c r="G76254" s="162" t="s">
        <v>76499</v>
      </c>
    </row>
    <row r="76255" spans="7:7">
      <c r="G76255" s="162" t="s">
        <v>76500</v>
      </c>
    </row>
    <row r="76256" spans="7:7">
      <c r="G76256" s="162" t="s">
        <v>76501</v>
      </c>
    </row>
    <row r="76257" spans="7:7">
      <c r="G76257" s="162" t="s">
        <v>76502</v>
      </c>
    </row>
    <row r="76258" spans="7:7">
      <c r="G76258" s="162" t="s">
        <v>76503</v>
      </c>
    </row>
    <row r="76259" spans="7:7">
      <c r="G76259" s="162" t="s">
        <v>76504</v>
      </c>
    </row>
    <row r="76260" spans="7:7">
      <c r="G76260" s="162" t="s">
        <v>76505</v>
      </c>
    </row>
    <row r="76261" spans="7:7">
      <c r="G76261" s="162" t="s">
        <v>76506</v>
      </c>
    </row>
    <row r="76262" spans="7:7">
      <c r="G76262" s="162" t="s">
        <v>76507</v>
      </c>
    </row>
    <row r="76263" spans="7:7">
      <c r="G76263" s="162" t="s">
        <v>76508</v>
      </c>
    </row>
    <row r="76264" spans="7:7">
      <c r="G76264" s="162" t="s">
        <v>76509</v>
      </c>
    </row>
    <row r="76265" spans="7:7">
      <c r="G76265" s="162" t="s">
        <v>76510</v>
      </c>
    </row>
    <row r="76266" spans="7:7">
      <c r="G76266" s="162" t="s">
        <v>76511</v>
      </c>
    </row>
    <row r="76267" spans="7:7">
      <c r="G76267" s="162" t="s">
        <v>76512</v>
      </c>
    </row>
    <row r="76268" spans="7:7">
      <c r="G76268" s="162" t="s">
        <v>76513</v>
      </c>
    </row>
    <row r="76269" spans="7:7">
      <c r="G76269" s="162" t="s">
        <v>76514</v>
      </c>
    </row>
    <row r="76270" spans="7:7">
      <c r="G76270" s="162" t="s">
        <v>76515</v>
      </c>
    </row>
    <row r="76271" spans="7:7">
      <c r="G76271" s="162" t="s">
        <v>76516</v>
      </c>
    </row>
    <row r="76272" spans="7:7">
      <c r="G76272" s="162" t="s">
        <v>76517</v>
      </c>
    </row>
    <row r="76273" spans="7:7">
      <c r="G76273" s="162" t="s">
        <v>76518</v>
      </c>
    </row>
    <row r="76274" spans="7:7">
      <c r="G76274" s="162" t="s">
        <v>76519</v>
      </c>
    </row>
    <row r="76275" spans="7:7">
      <c r="G76275" s="162" t="s">
        <v>76520</v>
      </c>
    </row>
    <row r="76276" spans="7:7">
      <c r="G76276" s="162" t="s">
        <v>76521</v>
      </c>
    </row>
    <row r="76277" spans="7:7">
      <c r="G76277" s="162" t="s">
        <v>76522</v>
      </c>
    </row>
    <row r="76278" spans="7:7">
      <c r="G76278" s="162" t="s">
        <v>76523</v>
      </c>
    </row>
    <row r="76279" spans="7:7">
      <c r="G76279" s="162" t="s">
        <v>76524</v>
      </c>
    </row>
    <row r="76280" spans="7:7">
      <c r="G76280" s="162" t="s">
        <v>76525</v>
      </c>
    </row>
    <row r="76281" spans="7:7">
      <c r="G76281" s="162" t="s">
        <v>76526</v>
      </c>
    </row>
    <row r="76282" spans="7:7">
      <c r="G76282" s="162" t="s">
        <v>76527</v>
      </c>
    </row>
    <row r="76283" spans="7:7">
      <c r="G76283" s="162" t="s">
        <v>76528</v>
      </c>
    </row>
    <row r="76284" spans="7:7">
      <c r="G76284" s="162" t="s">
        <v>76529</v>
      </c>
    </row>
    <row r="76285" spans="7:7">
      <c r="G76285" s="162" t="s">
        <v>76530</v>
      </c>
    </row>
    <row r="76286" spans="7:7">
      <c r="G76286" s="162" t="s">
        <v>76531</v>
      </c>
    </row>
    <row r="76287" spans="7:7">
      <c r="G76287" s="162" t="s">
        <v>76532</v>
      </c>
    </row>
    <row r="76288" spans="7:7">
      <c r="G76288" s="162" t="s">
        <v>76533</v>
      </c>
    </row>
    <row r="76289" spans="7:7">
      <c r="G76289" s="162" t="s">
        <v>76534</v>
      </c>
    </row>
    <row r="76290" spans="7:7">
      <c r="G76290" s="162" t="s">
        <v>76535</v>
      </c>
    </row>
    <row r="76291" spans="7:7">
      <c r="G76291" s="162" t="s">
        <v>76536</v>
      </c>
    </row>
    <row r="76292" spans="7:7">
      <c r="G76292" s="162" t="s">
        <v>76537</v>
      </c>
    </row>
    <row r="76293" spans="7:7">
      <c r="G76293" s="162" t="s">
        <v>76538</v>
      </c>
    </row>
    <row r="76294" spans="7:7">
      <c r="G76294" s="162" t="s">
        <v>76539</v>
      </c>
    </row>
    <row r="76295" spans="7:7">
      <c r="G76295" s="162" t="s">
        <v>76540</v>
      </c>
    </row>
    <row r="76296" spans="7:7">
      <c r="G76296" s="162" t="s">
        <v>76541</v>
      </c>
    </row>
    <row r="76297" spans="7:7">
      <c r="G76297" s="162" t="s">
        <v>76542</v>
      </c>
    </row>
    <row r="76298" spans="7:7">
      <c r="G76298" s="162" t="s">
        <v>76543</v>
      </c>
    </row>
    <row r="76299" spans="7:7">
      <c r="G76299" s="162" t="s">
        <v>76544</v>
      </c>
    </row>
    <row r="76300" spans="7:7">
      <c r="G76300" s="162" t="s">
        <v>76545</v>
      </c>
    </row>
    <row r="76301" spans="7:7">
      <c r="G76301" s="162" t="s">
        <v>76546</v>
      </c>
    </row>
    <row r="76302" spans="7:7">
      <c r="G76302" s="162" t="s">
        <v>76547</v>
      </c>
    </row>
    <row r="76303" spans="7:7">
      <c r="G76303" s="162" t="s">
        <v>76548</v>
      </c>
    </row>
    <row r="76304" spans="7:7">
      <c r="G76304" s="162" t="s">
        <v>76549</v>
      </c>
    </row>
    <row r="76305" spans="7:7">
      <c r="G76305" s="162" t="s">
        <v>76550</v>
      </c>
    </row>
    <row r="76306" spans="7:7">
      <c r="G76306" s="162" t="s">
        <v>76551</v>
      </c>
    </row>
    <row r="76307" spans="7:7">
      <c r="G76307" s="162" t="s">
        <v>76552</v>
      </c>
    </row>
    <row r="76308" spans="7:7">
      <c r="G76308" s="162" t="s">
        <v>76553</v>
      </c>
    </row>
    <row r="76309" spans="7:7">
      <c r="G76309" s="162" t="s">
        <v>76554</v>
      </c>
    </row>
    <row r="76310" spans="7:7">
      <c r="G76310" s="162" t="s">
        <v>76555</v>
      </c>
    </row>
    <row r="76311" spans="7:7">
      <c r="G76311" s="162" t="s">
        <v>76556</v>
      </c>
    </row>
    <row r="76312" spans="7:7">
      <c r="G76312" s="162" t="s">
        <v>76557</v>
      </c>
    </row>
    <row r="76313" spans="7:7">
      <c r="G76313" s="162" t="s">
        <v>76558</v>
      </c>
    </row>
    <row r="76314" spans="7:7">
      <c r="G76314" s="162" t="s">
        <v>76559</v>
      </c>
    </row>
    <row r="76315" spans="7:7">
      <c r="G76315" s="162" t="s">
        <v>76560</v>
      </c>
    </row>
    <row r="76316" spans="7:7">
      <c r="G76316" s="162" t="s">
        <v>76561</v>
      </c>
    </row>
    <row r="76317" spans="7:7">
      <c r="G76317" s="162" t="s">
        <v>76562</v>
      </c>
    </row>
    <row r="76318" spans="7:7">
      <c r="G76318" s="162" t="s">
        <v>76563</v>
      </c>
    </row>
    <row r="76319" spans="7:7">
      <c r="G76319" s="162" t="s">
        <v>76564</v>
      </c>
    </row>
    <row r="76320" spans="7:7">
      <c r="G76320" s="162" t="s">
        <v>76565</v>
      </c>
    </row>
    <row r="76321" spans="7:7">
      <c r="G76321" s="162" t="s">
        <v>76566</v>
      </c>
    </row>
    <row r="76322" spans="7:7">
      <c r="G76322" s="162" t="s">
        <v>76567</v>
      </c>
    </row>
    <row r="76323" spans="7:7">
      <c r="G76323" s="162" t="s">
        <v>76568</v>
      </c>
    </row>
    <row r="76324" spans="7:7">
      <c r="G76324" s="162" t="s">
        <v>76569</v>
      </c>
    </row>
    <row r="76325" spans="7:7">
      <c r="G76325" s="162" t="s">
        <v>76570</v>
      </c>
    </row>
    <row r="76326" spans="7:7">
      <c r="G76326" s="162" t="s">
        <v>76571</v>
      </c>
    </row>
    <row r="76327" spans="7:7">
      <c r="G76327" s="162" t="s">
        <v>76572</v>
      </c>
    </row>
    <row r="76328" spans="7:7">
      <c r="G76328" s="162" t="s">
        <v>76573</v>
      </c>
    </row>
    <row r="76329" spans="7:7">
      <c r="G76329" s="162" t="s">
        <v>76574</v>
      </c>
    </row>
    <row r="76330" spans="7:7">
      <c r="G76330" s="162" t="s">
        <v>76575</v>
      </c>
    </row>
    <row r="76331" spans="7:7">
      <c r="G76331" s="162" t="s">
        <v>76576</v>
      </c>
    </row>
    <row r="76332" spans="7:7">
      <c r="G76332" s="162" t="s">
        <v>76577</v>
      </c>
    </row>
    <row r="76333" spans="7:7">
      <c r="G76333" s="162" t="s">
        <v>76578</v>
      </c>
    </row>
    <row r="76334" spans="7:7">
      <c r="G76334" s="162" t="s">
        <v>76579</v>
      </c>
    </row>
    <row r="76335" spans="7:7">
      <c r="G76335" s="162" t="s">
        <v>76580</v>
      </c>
    </row>
    <row r="76336" spans="7:7">
      <c r="G76336" s="162" t="s">
        <v>76581</v>
      </c>
    </row>
    <row r="76337" spans="7:7">
      <c r="G76337" s="162" t="s">
        <v>76582</v>
      </c>
    </row>
    <row r="76338" spans="7:7">
      <c r="G76338" s="162" t="s">
        <v>76583</v>
      </c>
    </row>
    <row r="76339" spans="7:7">
      <c r="G76339" s="162" t="s">
        <v>76584</v>
      </c>
    </row>
    <row r="76340" spans="7:7">
      <c r="G76340" s="162" t="s">
        <v>76585</v>
      </c>
    </row>
    <row r="76341" spans="7:7">
      <c r="G76341" s="162" t="s">
        <v>76586</v>
      </c>
    </row>
    <row r="76342" spans="7:7">
      <c r="G76342" s="162" t="s">
        <v>76587</v>
      </c>
    </row>
    <row r="76343" spans="7:7">
      <c r="G76343" s="162" t="s">
        <v>76588</v>
      </c>
    </row>
    <row r="76344" spans="7:7">
      <c r="G76344" s="162" t="s">
        <v>76589</v>
      </c>
    </row>
    <row r="76345" spans="7:7">
      <c r="G76345" s="162" t="s">
        <v>76590</v>
      </c>
    </row>
    <row r="76346" spans="7:7">
      <c r="G76346" s="162" t="s">
        <v>76591</v>
      </c>
    </row>
    <row r="76347" spans="7:7">
      <c r="G76347" s="162" t="s">
        <v>76592</v>
      </c>
    </row>
    <row r="76348" spans="7:7">
      <c r="G76348" s="162" t="s">
        <v>76593</v>
      </c>
    </row>
    <row r="76349" spans="7:7">
      <c r="G76349" s="162" t="s">
        <v>76594</v>
      </c>
    </row>
    <row r="76350" spans="7:7">
      <c r="G76350" s="162" t="s">
        <v>76595</v>
      </c>
    </row>
    <row r="76351" spans="7:7">
      <c r="G76351" s="162" t="s">
        <v>76596</v>
      </c>
    </row>
    <row r="76352" spans="7:7">
      <c r="G76352" s="162" t="s">
        <v>76597</v>
      </c>
    </row>
    <row r="76353" spans="7:7">
      <c r="G76353" s="162" t="s">
        <v>76598</v>
      </c>
    </row>
    <row r="76354" spans="7:7">
      <c r="G76354" s="162" t="s">
        <v>76599</v>
      </c>
    </row>
    <row r="76355" spans="7:7">
      <c r="G76355" s="162" t="s">
        <v>76600</v>
      </c>
    </row>
    <row r="76356" spans="7:7">
      <c r="G76356" s="162" t="s">
        <v>76601</v>
      </c>
    </row>
    <row r="76357" spans="7:7">
      <c r="G76357" s="162" t="s">
        <v>76602</v>
      </c>
    </row>
    <row r="76358" spans="7:7">
      <c r="G76358" s="162" t="s">
        <v>76603</v>
      </c>
    </row>
    <row r="76359" spans="7:7">
      <c r="G76359" s="162" t="s">
        <v>76604</v>
      </c>
    </row>
    <row r="76360" spans="7:7">
      <c r="G76360" s="162" t="s">
        <v>76605</v>
      </c>
    </row>
    <row r="76361" spans="7:7">
      <c r="G76361" s="162" t="s">
        <v>76606</v>
      </c>
    </row>
    <row r="76362" spans="7:7">
      <c r="G76362" s="162" t="s">
        <v>76607</v>
      </c>
    </row>
    <row r="76363" spans="7:7">
      <c r="G76363" s="162" t="s">
        <v>76608</v>
      </c>
    </row>
    <row r="76364" spans="7:7">
      <c r="G76364" s="162" t="s">
        <v>76609</v>
      </c>
    </row>
    <row r="76365" spans="7:7">
      <c r="G76365" s="162" t="s">
        <v>76610</v>
      </c>
    </row>
    <row r="76366" spans="7:7">
      <c r="G76366" s="162" t="s">
        <v>76611</v>
      </c>
    </row>
    <row r="76367" spans="7:7">
      <c r="G76367" s="162" t="s">
        <v>76612</v>
      </c>
    </row>
    <row r="76368" spans="7:7">
      <c r="G76368" s="162" t="s">
        <v>76613</v>
      </c>
    </row>
    <row r="76369" spans="7:7">
      <c r="G76369" s="162" t="s">
        <v>76614</v>
      </c>
    </row>
    <row r="76370" spans="7:7">
      <c r="G76370" s="162" t="s">
        <v>76615</v>
      </c>
    </row>
    <row r="76371" spans="7:7">
      <c r="G76371" s="162" t="s">
        <v>76616</v>
      </c>
    </row>
    <row r="76372" spans="7:7">
      <c r="G76372" s="162" t="s">
        <v>76617</v>
      </c>
    </row>
    <row r="76373" spans="7:7">
      <c r="G76373" s="162" t="s">
        <v>76618</v>
      </c>
    </row>
    <row r="76374" spans="7:7">
      <c r="G76374" s="162" t="s">
        <v>76619</v>
      </c>
    </row>
    <row r="76375" spans="7:7">
      <c r="G76375" s="162" t="s">
        <v>76620</v>
      </c>
    </row>
    <row r="76376" spans="7:7">
      <c r="G76376" s="162" t="s">
        <v>76621</v>
      </c>
    </row>
    <row r="76377" spans="7:7">
      <c r="G76377" s="162" t="s">
        <v>76622</v>
      </c>
    </row>
    <row r="76378" spans="7:7">
      <c r="G76378" s="162" t="s">
        <v>76623</v>
      </c>
    </row>
    <row r="76379" spans="7:7">
      <c r="G76379" s="162" t="s">
        <v>76624</v>
      </c>
    </row>
    <row r="76380" spans="7:7">
      <c r="G76380" s="162" t="s">
        <v>76625</v>
      </c>
    </row>
    <row r="76381" spans="7:7">
      <c r="G76381" s="162" t="s">
        <v>76626</v>
      </c>
    </row>
    <row r="76382" spans="7:7">
      <c r="G76382" s="162" t="s">
        <v>76627</v>
      </c>
    </row>
    <row r="76383" spans="7:7">
      <c r="G76383" s="162" t="s">
        <v>76628</v>
      </c>
    </row>
    <row r="76384" spans="7:7">
      <c r="G76384" s="162" t="s">
        <v>76629</v>
      </c>
    </row>
    <row r="76385" spans="7:7">
      <c r="G76385" s="162" t="s">
        <v>76630</v>
      </c>
    </row>
    <row r="76386" spans="7:7">
      <c r="G76386" s="162" t="s">
        <v>76631</v>
      </c>
    </row>
    <row r="76387" spans="7:7">
      <c r="G76387" s="162" t="s">
        <v>76632</v>
      </c>
    </row>
    <row r="76388" spans="7:7">
      <c r="G76388" s="162" t="s">
        <v>76633</v>
      </c>
    </row>
    <row r="76389" spans="7:7">
      <c r="G76389" s="162" t="s">
        <v>76634</v>
      </c>
    </row>
    <row r="76390" spans="7:7">
      <c r="G76390" s="162" t="s">
        <v>76635</v>
      </c>
    </row>
    <row r="76391" spans="7:7">
      <c r="G76391" s="162" t="s">
        <v>76636</v>
      </c>
    </row>
    <row r="76392" spans="7:7">
      <c r="G76392" s="162" t="s">
        <v>76637</v>
      </c>
    </row>
    <row r="76393" spans="7:7">
      <c r="G76393" s="162" t="s">
        <v>76638</v>
      </c>
    </row>
    <row r="76394" spans="7:7">
      <c r="G76394" s="162" t="s">
        <v>76639</v>
      </c>
    </row>
    <row r="76395" spans="7:7">
      <c r="G76395" s="162" t="s">
        <v>76640</v>
      </c>
    </row>
    <row r="76396" spans="7:7">
      <c r="G76396" s="162" t="s">
        <v>76641</v>
      </c>
    </row>
    <row r="76397" spans="7:7">
      <c r="G76397" s="162" t="s">
        <v>76642</v>
      </c>
    </row>
    <row r="76398" spans="7:7">
      <c r="G76398" s="162" t="s">
        <v>76643</v>
      </c>
    </row>
    <row r="76399" spans="7:7">
      <c r="G76399" s="162" t="s">
        <v>76644</v>
      </c>
    </row>
    <row r="76400" spans="7:7">
      <c r="G76400" s="162" t="s">
        <v>76645</v>
      </c>
    </row>
    <row r="76401" spans="7:7">
      <c r="G76401" s="162" t="s">
        <v>76646</v>
      </c>
    </row>
    <row r="76402" spans="7:7">
      <c r="G76402" s="162" t="s">
        <v>76647</v>
      </c>
    </row>
    <row r="76403" spans="7:7">
      <c r="G76403" s="162" t="s">
        <v>76648</v>
      </c>
    </row>
    <row r="76404" spans="7:7">
      <c r="G76404" s="162" t="s">
        <v>76649</v>
      </c>
    </row>
    <row r="76405" spans="7:7">
      <c r="G76405" s="162" t="s">
        <v>76650</v>
      </c>
    </row>
    <row r="76406" spans="7:7">
      <c r="G76406" s="162" t="s">
        <v>76651</v>
      </c>
    </row>
    <row r="76407" spans="7:7">
      <c r="G76407" s="162" t="s">
        <v>76652</v>
      </c>
    </row>
    <row r="76408" spans="7:7">
      <c r="G76408" s="162" t="s">
        <v>76653</v>
      </c>
    </row>
    <row r="76409" spans="7:7">
      <c r="G76409" s="162" t="s">
        <v>76654</v>
      </c>
    </row>
    <row r="76410" spans="7:7">
      <c r="G76410" s="162" t="s">
        <v>76655</v>
      </c>
    </row>
    <row r="76411" spans="7:7">
      <c r="G76411" s="162" t="s">
        <v>76656</v>
      </c>
    </row>
    <row r="76412" spans="7:7">
      <c r="G76412" s="162" t="s">
        <v>76657</v>
      </c>
    </row>
    <row r="76413" spans="7:7">
      <c r="G76413" s="162" t="s">
        <v>76658</v>
      </c>
    </row>
    <row r="76414" spans="7:7">
      <c r="G76414" s="162" t="s">
        <v>76659</v>
      </c>
    </row>
    <row r="76415" spans="7:7">
      <c r="G76415" s="162" t="s">
        <v>76660</v>
      </c>
    </row>
    <row r="76416" spans="7:7">
      <c r="G76416" s="162" t="s">
        <v>76661</v>
      </c>
    </row>
    <row r="76417" spans="7:7">
      <c r="G76417" s="162" t="s">
        <v>76662</v>
      </c>
    </row>
    <row r="76418" spans="7:7">
      <c r="G76418" s="162" t="s">
        <v>76663</v>
      </c>
    </row>
    <row r="76419" spans="7:7">
      <c r="G76419" s="162" t="s">
        <v>76664</v>
      </c>
    </row>
    <row r="76420" spans="7:7">
      <c r="G76420" s="162" t="s">
        <v>76665</v>
      </c>
    </row>
    <row r="76421" spans="7:7">
      <c r="G76421" s="162" t="s">
        <v>76666</v>
      </c>
    </row>
    <row r="76422" spans="7:7">
      <c r="G76422" s="162" t="s">
        <v>76667</v>
      </c>
    </row>
    <row r="76423" spans="7:7">
      <c r="G76423" s="162" t="s">
        <v>76668</v>
      </c>
    </row>
    <row r="76424" spans="7:7">
      <c r="G76424" s="162" t="s">
        <v>76669</v>
      </c>
    </row>
    <row r="76425" spans="7:7">
      <c r="G76425" s="162" t="s">
        <v>76670</v>
      </c>
    </row>
    <row r="76426" spans="7:7">
      <c r="G76426" s="162" t="s">
        <v>76671</v>
      </c>
    </row>
    <row r="76427" spans="7:7">
      <c r="G76427" s="162" t="s">
        <v>76672</v>
      </c>
    </row>
    <row r="76428" spans="7:7">
      <c r="G76428" s="162" t="s">
        <v>76673</v>
      </c>
    </row>
    <row r="76429" spans="7:7">
      <c r="G76429" s="162" t="s">
        <v>76674</v>
      </c>
    </row>
    <row r="76430" spans="7:7">
      <c r="G76430" s="162" t="s">
        <v>76675</v>
      </c>
    </row>
    <row r="76431" spans="7:7">
      <c r="G76431" s="162" t="s">
        <v>76676</v>
      </c>
    </row>
    <row r="76432" spans="7:7">
      <c r="G76432" s="162" t="s">
        <v>76677</v>
      </c>
    </row>
    <row r="76433" spans="7:7">
      <c r="G76433" s="162" t="s">
        <v>76678</v>
      </c>
    </row>
    <row r="76434" spans="7:7">
      <c r="G76434" s="162" t="s">
        <v>76679</v>
      </c>
    </row>
    <row r="76435" spans="7:7">
      <c r="G76435" s="162" t="s">
        <v>76680</v>
      </c>
    </row>
    <row r="76436" spans="7:7">
      <c r="G76436" s="162" t="s">
        <v>76681</v>
      </c>
    </row>
    <row r="76437" spans="7:7">
      <c r="G76437" s="162" t="s">
        <v>76682</v>
      </c>
    </row>
    <row r="76438" spans="7:7">
      <c r="G76438" s="162" t="s">
        <v>76683</v>
      </c>
    </row>
    <row r="76439" spans="7:7">
      <c r="G76439" s="162" t="s">
        <v>76684</v>
      </c>
    </row>
    <row r="76440" spans="7:7">
      <c r="G76440" s="162" t="s">
        <v>76685</v>
      </c>
    </row>
    <row r="76441" spans="7:7">
      <c r="G76441" s="162" t="s">
        <v>76686</v>
      </c>
    </row>
    <row r="76442" spans="7:7">
      <c r="G76442" s="162" t="s">
        <v>76687</v>
      </c>
    </row>
    <row r="76443" spans="7:7">
      <c r="G76443" s="162" t="s">
        <v>76688</v>
      </c>
    </row>
    <row r="76444" spans="7:7">
      <c r="G76444" s="162" t="s">
        <v>76689</v>
      </c>
    </row>
    <row r="76445" spans="7:7">
      <c r="G76445" s="162" t="s">
        <v>76690</v>
      </c>
    </row>
    <row r="76446" spans="7:7">
      <c r="G76446" s="162" t="s">
        <v>76691</v>
      </c>
    </row>
    <row r="76447" spans="7:7">
      <c r="G76447" s="162" t="s">
        <v>76692</v>
      </c>
    </row>
    <row r="76448" spans="7:7">
      <c r="G76448" s="162" t="s">
        <v>76693</v>
      </c>
    </row>
    <row r="76449" spans="7:7">
      <c r="G76449" s="162" t="s">
        <v>76694</v>
      </c>
    </row>
    <row r="76450" spans="7:7">
      <c r="G76450" s="162" t="s">
        <v>76695</v>
      </c>
    </row>
    <row r="76451" spans="7:7">
      <c r="G76451" s="162" t="s">
        <v>76696</v>
      </c>
    </row>
    <row r="76452" spans="7:7">
      <c r="G76452" s="162" t="s">
        <v>76697</v>
      </c>
    </row>
    <row r="76453" spans="7:7">
      <c r="G76453" s="162" t="s">
        <v>76698</v>
      </c>
    </row>
    <row r="76454" spans="7:7">
      <c r="G76454" s="162" t="s">
        <v>76699</v>
      </c>
    </row>
    <row r="76455" spans="7:7">
      <c r="G76455" s="162" t="s">
        <v>76700</v>
      </c>
    </row>
    <row r="76456" spans="7:7">
      <c r="G76456" s="162" t="s">
        <v>76701</v>
      </c>
    </row>
    <row r="76457" spans="7:7">
      <c r="G76457" s="162" t="s">
        <v>76702</v>
      </c>
    </row>
    <row r="76458" spans="7:7">
      <c r="G76458" s="162" t="s">
        <v>76703</v>
      </c>
    </row>
    <row r="76459" spans="7:7">
      <c r="G76459" s="162" t="s">
        <v>76704</v>
      </c>
    </row>
    <row r="76460" spans="7:7">
      <c r="G76460" s="162" t="s">
        <v>76705</v>
      </c>
    </row>
    <row r="76461" spans="7:7">
      <c r="G76461" s="162" t="s">
        <v>76706</v>
      </c>
    </row>
    <row r="76462" spans="7:7">
      <c r="G76462" s="162" t="s">
        <v>76707</v>
      </c>
    </row>
    <row r="76463" spans="7:7">
      <c r="G76463" s="162" t="s">
        <v>76708</v>
      </c>
    </row>
    <row r="76464" spans="7:7">
      <c r="G76464" s="162" t="s">
        <v>76709</v>
      </c>
    </row>
    <row r="76465" spans="7:7">
      <c r="G76465" s="162" t="s">
        <v>76710</v>
      </c>
    </row>
    <row r="76466" spans="7:7">
      <c r="G76466" s="162" t="s">
        <v>76711</v>
      </c>
    </row>
    <row r="76467" spans="7:7">
      <c r="G76467" s="162" t="s">
        <v>76712</v>
      </c>
    </row>
    <row r="76468" spans="7:7">
      <c r="G76468" s="162" t="s">
        <v>76713</v>
      </c>
    </row>
    <row r="76469" spans="7:7">
      <c r="G76469" s="162" t="s">
        <v>76714</v>
      </c>
    </row>
    <row r="76470" spans="7:7">
      <c r="G76470" s="162" t="s">
        <v>76715</v>
      </c>
    </row>
    <row r="76471" spans="7:7">
      <c r="G76471" s="162" t="s">
        <v>76716</v>
      </c>
    </row>
    <row r="76472" spans="7:7">
      <c r="G76472" s="162" t="s">
        <v>76717</v>
      </c>
    </row>
    <row r="76473" spans="7:7">
      <c r="G76473" s="162" t="s">
        <v>76718</v>
      </c>
    </row>
    <row r="76474" spans="7:7">
      <c r="G76474" s="162" t="s">
        <v>76719</v>
      </c>
    </row>
    <row r="76475" spans="7:7">
      <c r="G76475" s="162" t="s">
        <v>76720</v>
      </c>
    </row>
    <row r="76476" spans="7:7">
      <c r="G76476" s="162" t="s">
        <v>76721</v>
      </c>
    </row>
    <row r="76477" spans="7:7">
      <c r="G76477" s="162" t="s">
        <v>76722</v>
      </c>
    </row>
    <row r="76478" spans="7:7">
      <c r="G76478" s="162" t="s">
        <v>76723</v>
      </c>
    </row>
    <row r="76479" spans="7:7">
      <c r="G76479" s="162" t="s">
        <v>76724</v>
      </c>
    </row>
    <row r="76480" spans="7:7">
      <c r="G76480" s="162" t="s">
        <v>76725</v>
      </c>
    </row>
    <row r="76481" spans="7:7">
      <c r="G76481" s="162" t="s">
        <v>76726</v>
      </c>
    </row>
    <row r="76482" spans="7:7">
      <c r="G76482" s="162" t="s">
        <v>76727</v>
      </c>
    </row>
    <row r="76483" spans="7:7">
      <c r="G76483" s="162" t="s">
        <v>76728</v>
      </c>
    </row>
    <row r="76484" spans="7:7">
      <c r="G76484" s="162" t="s">
        <v>76729</v>
      </c>
    </row>
    <row r="76485" spans="7:7">
      <c r="G76485" s="162" t="s">
        <v>76730</v>
      </c>
    </row>
    <row r="76486" spans="7:7">
      <c r="G76486" s="162" t="s">
        <v>76731</v>
      </c>
    </row>
    <row r="76487" spans="7:7">
      <c r="G76487" s="162" t="s">
        <v>76732</v>
      </c>
    </row>
    <row r="76488" spans="7:7">
      <c r="G76488" s="162" t="s">
        <v>76733</v>
      </c>
    </row>
    <row r="76489" spans="7:7">
      <c r="G76489" s="162" t="s">
        <v>76734</v>
      </c>
    </row>
    <row r="76490" spans="7:7">
      <c r="G76490" s="162" t="s">
        <v>76735</v>
      </c>
    </row>
    <row r="76491" spans="7:7">
      <c r="G76491" s="162" t="s">
        <v>76736</v>
      </c>
    </row>
    <row r="76492" spans="7:7">
      <c r="G76492" s="162" t="s">
        <v>76737</v>
      </c>
    </row>
    <row r="76493" spans="7:7">
      <c r="G76493" s="162" t="s">
        <v>76738</v>
      </c>
    </row>
    <row r="76494" spans="7:7">
      <c r="G76494" s="162" t="s">
        <v>76739</v>
      </c>
    </row>
    <row r="76495" spans="7:7">
      <c r="G76495" s="162" t="s">
        <v>76740</v>
      </c>
    </row>
    <row r="76496" spans="7:7">
      <c r="G76496" s="162" t="s">
        <v>76741</v>
      </c>
    </row>
    <row r="76497" spans="7:7">
      <c r="G76497" s="162" t="s">
        <v>76742</v>
      </c>
    </row>
    <row r="76498" spans="7:7">
      <c r="G76498" s="162" t="s">
        <v>76743</v>
      </c>
    </row>
    <row r="76499" spans="7:7">
      <c r="G76499" s="162" t="s">
        <v>76744</v>
      </c>
    </row>
    <row r="76500" spans="7:7">
      <c r="G76500" s="162" t="s">
        <v>76745</v>
      </c>
    </row>
    <row r="76501" spans="7:7">
      <c r="G76501" s="162" t="s">
        <v>76746</v>
      </c>
    </row>
    <row r="76502" spans="7:7">
      <c r="G76502" s="162" t="s">
        <v>76747</v>
      </c>
    </row>
    <row r="76503" spans="7:7">
      <c r="G76503" s="162" t="s">
        <v>76748</v>
      </c>
    </row>
    <row r="76504" spans="7:7">
      <c r="G76504" s="162" t="s">
        <v>76749</v>
      </c>
    </row>
    <row r="76505" spans="7:7">
      <c r="G76505" s="162" t="s">
        <v>76750</v>
      </c>
    </row>
    <row r="76506" spans="7:7">
      <c r="G76506" s="162" t="s">
        <v>76751</v>
      </c>
    </row>
    <row r="76507" spans="7:7">
      <c r="G76507" s="162" t="s">
        <v>76752</v>
      </c>
    </row>
    <row r="76508" spans="7:7">
      <c r="G76508" s="162" t="s">
        <v>76753</v>
      </c>
    </row>
    <row r="76509" spans="7:7">
      <c r="G76509" s="162" t="s">
        <v>76754</v>
      </c>
    </row>
    <row r="76510" spans="7:7">
      <c r="G76510" s="162" t="s">
        <v>76755</v>
      </c>
    </row>
    <row r="76511" spans="7:7">
      <c r="G76511" s="162" t="s">
        <v>76756</v>
      </c>
    </row>
    <row r="76512" spans="7:7">
      <c r="G76512" s="162" t="s">
        <v>76757</v>
      </c>
    </row>
    <row r="76513" spans="7:7">
      <c r="G76513" s="162" t="s">
        <v>76758</v>
      </c>
    </row>
    <row r="76514" spans="7:7">
      <c r="G76514" s="162" t="s">
        <v>76759</v>
      </c>
    </row>
    <row r="76515" spans="7:7">
      <c r="G76515" s="162" t="s">
        <v>76760</v>
      </c>
    </row>
    <row r="76516" spans="7:7">
      <c r="G76516" s="162" t="s">
        <v>76761</v>
      </c>
    </row>
    <row r="76517" spans="7:7">
      <c r="G76517" s="162" t="s">
        <v>76762</v>
      </c>
    </row>
    <row r="76518" spans="7:7">
      <c r="G76518" s="162" t="s">
        <v>76763</v>
      </c>
    </row>
    <row r="76519" spans="7:7">
      <c r="G76519" s="162" t="s">
        <v>76764</v>
      </c>
    </row>
    <row r="76520" spans="7:7">
      <c r="G76520" s="162" t="s">
        <v>76765</v>
      </c>
    </row>
    <row r="76521" spans="7:7">
      <c r="G76521" s="162" t="s">
        <v>76766</v>
      </c>
    </row>
    <row r="76522" spans="7:7">
      <c r="G76522" s="162" t="s">
        <v>76767</v>
      </c>
    </row>
    <row r="76523" spans="7:7">
      <c r="G76523" s="162" t="s">
        <v>76768</v>
      </c>
    </row>
    <row r="76524" spans="7:7">
      <c r="G76524" s="162" t="s">
        <v>76769</v>
      </c>
    </row>
    <row r="76525" spans="7:7">
      <c r="G76525" s="162" t="s">
        <v>76770</v>
      </c>
    </row>
    <row r="76526" spans="7:7">
      <c r="G76526" s="162" t="s">
        <v>76771</v>
      </c>
    </row>
    <row r="76527" spans="7:7">
      <c r="G76527" s="162" t="s">
        <v>76772</v>
      </c>
    </row>
    <row r="76528" spans="7:7">
      <c r="G76528" s="162" t="s">
        <v>76773</v>
      </c>
    </row>
    <row r="76529" spans="7:7">
      <c r="G76529" s="162" t="s">
        <v>76774</v>
      </c>
    </row>
    <row r="76530" spans="7:7">
      <c r="G76530" s="162" t="s">
        <v>76775</v>
      </c>
    </row>
    <row r="76531" spans="7:7">
      <c r="G76531" s="162" t="s">
        <v>76776</v>
      </c>
    </row>
    <row r="76532" spans="7:7">
      <c r="G76532" s="162" t="s">
        <v>76777</v>
      </c>
    </row>
    <row r="76533" spans="7:7">
      <c r="G76533" s="162" t="s">
        <v>76778</v>
      </c>
    </row>
    <row r="76534" spans="7:7">
      <c r="G76534" s="162" t="s">
        <v>76779</v>
      </c>
    </row>
    <row r="76535" spans="7:7">
      <c r="G76535" s="162" t="s">
        <v>76780</v>
      </c>
    </row>
    <row r="76536" spans="7:7">
      <c r="G76536" s="162" t="s">
        <v>76781</v>
      </c>
    </row>
    <row r="76537" spans="7:7">
      <c r="G76537" s="162" t="s">
        <v>76782</v>
      </c>
    </row>
    <row r="76538" spans="7:7">
      <c r="G76538" s="162" t="s">
        <v>76783</v>
      </c>
    </row>
    <row r="76539" spans="7:7">
      <c r="G76539" s="162" t="s">
        <v>76784</v>
      </c>
    </row>
    <row r="76540" spans="7:7">
      <c r="G76540" s="162" t="s">
        <v>76785</v>
      </c>
    </row>
    <row r="76541" spans="7:7">
      <c r="G76541" s="162" t="s">
        <v>76786</v>
      </c>
    </row>
    <row r="76542" spans="7:7">
      <c r="G76542" s="162" t="s">
        <v>76787</v>
      </c>
    </row>
    <row r="76543" spans="7:7">
      <c r="G76543" s="162" t="s">
        <v>76788</v>
      </c>
    </row>
    <row r="76544" spans="7:7">
      <c r="G76544" s="162" t="s">
        <v>76789</v>
      </c>
    </row>
    <row r="76545" spans="7:7">
      <c r="G76545" s="162" t="s">
        <v>76790</v>
      </c>
    </row>
    <row r="76546" spans="7:7">
      <c r="G76546" s="162" t="s">
        <v>76791</v>
      </c>
    </row>
    <row r="76547" spans="7:7">
      <c r="G76547" s="162" t="s">
        <v>76792</v>
      </c>
    </row>
    <row r="76548" spans="7:7">
      <c r="G76548" s="162" t="s">
        <v>76793</v>
      </c>
    </row>
    <row r="76549" spans="7:7">
      <c r="G76549" s="162" t="s">
        <v>76794</v>
      </c>
    </row>
    <row r="76550" spans="7:7">
      <c r="G76550" s="162" t="s">
        <v>76795</v>
      </c>
    </row>
    <row r="76551" spans="7:7">
      <c r="G76551" s="162" t="s">
        <v>76796</v>
      </c>
    </row>
    <row r="76552" spans="7:7">
      <c r="G76552" s="162" t="s">
        <v>76797</v>
      </c>
    </row>
    <row r="76553" spans="7:7">
      <c r="G76553" s="162" t="s">
        <v>76798</v>
      </c>
    </row>
    <row r="76554" spans="7:7">
      <c r="G76554" s="162" t="s">
        <v>76799</v>
      </c>
    </row>
    <row r="76555" spans="7:7">
      <c r="G76555" s="162" t="s">
        <v>76800</v>
      </c>
    </row>
    <row r="76556" spans="7:7">
      <c r="G76556" s="162" t="s">
        <v>76801</v>
      </c>
    </row>
    <row r="76557" spans="7:7">
      <c r="G76557" s="162" t="s">
        <v>76802</v>
      </c>
    </row>
    <row r="76558" spans="7:7">
      <c r="G76558" s="162" t="s">
        <v>76803</v>
      </c>
    </row>
    <row r="76559" spans="7:7">
      <c r="G76559" s="162" t="s">
        <v>76804</v>
      </c>
    </row>
    <row r="76560" spans="7:7">
      <c r="G76560" s="162" t="s">
        <v>76805</v>
      </c>
    </row>
    <row r="76561" spans="7:7">
      <c r="G76561" s="162" t="s">
        <v>76806</v>
      </c>
    </row>
    <row r="76562" spans="7:7">
      <c r="G76562" s="162" t="s">
        <v>76807</v>
      </c>
    </row>
    <row r="76563" spans="7:7">
      <c r="G76563" s="162" t="s">
        <v>76808</v>
      </c>
    </row>
    <row r="76564" spans="7:7">
      <c r="G76564" s="162" t="s">
        <v>76809</v>
      </c>
    </row>
    <row r="76565" spans="7:7">
      <c r="G76565" s="162" t="s">
        <v>76810</v>
      </c>
    </row>
    <row r="76566" spans="7:7">
      <c r="G76566" s="162" t="s">
        <v>76811</v>
      </c>
    </row>
    <row r="76567" spans="7:7">
      <c r="G76567" s="162" t="s">
        <v>76812</v>
      </c>
    </row>
    <row r="76568" spans="7:7">
      <c r="G76568" s="162" t="s">
        <v>76813</v>
      </c>
    </row>
    <row r="76569" spans="7:7">
      <c r="G76569" s="162" t="s">
        <v>76814</v>
      </c>
    </row>
    <row r="76570" spans="7:7">
      <c r="G76570" s="162" t="s">
        <v>76815</v>
      </c>
    </row>
    <row r="76571" spans="7:7">
      <c r="G76571" s="162" t="s">
        <v>76816</v>
      </c>
    </row>
    <row r="76572" spans="7:7">
      <c r="G76572" s="162" t="s">
        <v>76817</v>
      </c>
    </row>
    <row r="76573" spans="7:7">
      <c r="G76573" s="162" t="s">
        <v>76818</v>
      </c>
    </row>
    <row r="76574" spans="7:7">
      <c r="G76574" s="162" t="s">
        <v>76819</v>
      </c>
    </row>
    <row r="76575" spans="7:7">
      <c r="G76575" s="162" t="s">
        <v>76820</v>
      </c>
    </row>
    <row r="76576" spans="7:7">
      <c r="G76576" s="162" t="s">
        <v>76821</v>
      </c>
    </row>
    <row r="76577" spans="7:7">
      <c r="G76577" s="162" t="s">
        <v>76822</v>
      </c>
    </row>
    <row r="76578" spans="7:7">
      <c r="G76578" s="162" t="s">
        <v>76823</v>
      </c>
    </row>
    <row r="76579" spans="7:7">
      <c r="G76579" s="162" t="s">
        <v>76824</v>
      </c>
    </row>
    <row r="76580" spans="7:7">
      <c r="G76580" s="162" t="s">
        <v>76825</v>
      </c>
    </row>
    <row r="76581" spans="7:7">
      <c r="G76581" s="162" t="s">
        <v>76826</v>
      </c>
    </row>
    <row r="76582" spans="7:7">
      <c r="G76582" s="162" t="s">
        <v>76827</v>
      </c>
    </row>
    <row r="76583" spans="7:7">
      <c r="G76583" s="162" t="s">
        <v>76828</v>
      </c>
    </row>
    <row r="76584" spans="7:7">
      <c r="G76584" s="162" t="s">
        <v>76829</v>
      </c>
    </row>
    <row r="76585" spans="7:7">
      <c r="G76585" s="162" t="s">
        <v>76830</v>
      </c>
    </row>
    <row r="76586" spans="7:7">
      <c r="G76586" s="162" t="s">
        <v>76831</v>
      </c>
    </row>
    <row r="76587" spans="7:7">
      <c r="G76587" s="162" t="s">
        <v>76832</v>
      </c>
    </row>
    <row r="76588" spans="7:7">
      <c r="G76588" s="162" t="s">
        <v>76833</v>
      </c>
    </row>
    <row r="76589" spans="7:7">
      <c r="G76589" s="162" t="s">
        <v>76834</v>
      </c>
    </row>
    <row r="76590" spans="7:7">
      <c r="G76590" s="162" t="s">
        <v>76835</v>
      </c>
    </row>
    <row r="76591" spans="7:7">
      <c r="G76591" s="162" t="s">
        <v>76836</v>
      </c>
    </row>
    <row r="76592" spans="7:7">
      <c r="G76592" s="162" t="s">
        <v>76837</v>
      </c>
    </row>
    <row r="76593" spans="7:7">
      <c r="G76593" s="162" t="s">
        <v>76838</v>
      </c>
    </row>
    <row r="76594" spans="7:7">
      <c r="G76594" s="162" t="s">
        <v>76839</v>
      </c>
    </row>
    <row r="76595" spans="7:7">
      <c r="G76595" s="162" t="s">
        <v>76840</v>
      </c>
    </row>
    <row r="76596" spans="7:7">
      <c r="G76596" s="162" t="s">
        <v>76841</v>
      </c>
    </row>
    <row r="76597" spans="7:7">
      <c r="G76597" s="162" t="s">
        <v>76842</v>
      </c>
    </row>
    <row r="76598" spans="7:7">
      <c r="G76598" s="162" t="s">
        <v>76843</v>
      </c>
    </row>
    <row r="76599" spans="7:7">
      <c r="G76599" s="162" t="s">
        <v>76844</v>
      </c>
    </row>
    <row r="76600" spans="7:7">
      <c r="G76600" s="162" t="s">
        <v>76845</v>
      </c>
    </row>
    <row r="76601" spans="7:7">
      <c r="G76601" s="162" t="s">
        <v>76846</v>
      </c>
    </row>
    <row r="76602" spans="7:7">
      <c r="G76602" s="162" t="s">
        <v>76847</v>
      </c>
    </row>
    <row r="76603" spans="7:7">
      <c r="G76603" s="162" t="s">
        <v>76848</v>
      </c>
    </row>
    <row r="76604" spans="7:7">
      <c r="G76604" s="162" t="s">
        <v>76849</v>
      </c>
    </row>
    <row r="76605" spans="7:7">
      <c r="G76605" s="162" t="s">
        <v>76850</v>
      </c>
    </row>
    <row r="76606" spans="7:7">
      <c r="G76606" s="162" t="s">
        <v>76851</v>
      </c>
    </row>
    <row r="76607" spans="7:7">
      <c r="G76607" s="162" t="s">
        <v>76852</v>
      </c>
    </row>
    <row r="76608" spans="7:7">
      <c r="G76608" s="162" t="s">
        <v>76853</v>
      </c>
    </row>
    <row r="76609" spans="7:7">
      <c r="G76609" s="162" t="s">
        <v>76854</v>
      </c>
    </row>
    <row r="76610" spans="7:7">
      <c r="G76610" s="162" t="s">
        <v>76855</v>
      </c>
    </row>
    <row r="76611" spans="7:7">
      <c r="G76611" s="162" t="s">
        <v>76856</v>
      </c>
    </row>
    <row r="76612" spans="7:7">
      <c r="G76612" s="162" t="s">
        <v>76857</v>
      </c>
    </row>
    <row r="76613" spans="7:7">
      <c r="G76613" s="162" t="s">
        <v>76858</v>
      </c>
    </row>
    <row r="76614" spans="7:7">
      <c r="G76614" s="162" t="s">
        <v>76859</v>
      </c>
    </row>
    <row r="76615" spans="7:7">
      <c r="G76615" s="162" t="s">
        <v>76860</v>
      </c>
    </row>
    <row r="76616" spans="7:7">
      <c r="G76616" s="162" t="s">
        <v>76861</v>
      </c>
    </row>
    <row r="76617" spans="7:7">
      <c r="G76617" s="162" t="s">
        <v>76862</v>
      </c>
    </row>
    <row r="76618" spans="7:7">
      <c r="G76618" s="162" t="s">
        <v>76863</v>
      </c>
    </row>
    <row r="76619" spans="7:7">
      <c r="G76619" s="162" t="s">
        <v>76864</v>
      </c>
    </row>
    <row r="76620" spans="7:7">
      <c r="G76620" s="162" t="s">
        <v>76865</v>
      </c>
    </row>
    <row r="76621" spans="7:7">
      <c r="G76621" s="162" t="s">
        <v>76866</v>
      </c>
    </row>
    <row r="76622" spans="7:7">
      <c r="G76622" s="162" t="s">
        <v>76867</v>
      </c>
    </row>
    <row r="76623" spans="7:7">
      <c r="G76623" s="162" t="s">
        <v>76868</v>
      </c>
    </row>
    <row r="76624" spans="7:7">
      <c r="G76624" s="162" t="s">
        <v>76869</v>
      </c>
    </row>
    <row r="76625" spans="7:7">
      <c r="G76625" s="162" t="s">
        <v>76870</v>
      </c>
    </row>
    <row r="76626" spans="7:7">
      <c r="G76626" s="162" t="s">
        <v>76871</v>
      </c>
    </row>
    <row r="76627" spans="7:7">
      <c r="G76627" s="162" t="s">
        <v>76872</v>
      </c>
    </row>
    <row r="76628" spans="7:7">
      <c r="G76628" s="162" t="s">
        <v>76873</v>
      </c>
    </row>
    <row r="76629" spans="7:7">
      <c r="G76629" s="162" t="s">
        <v>76874</v>
      </c>
    </row>
    <row r="76630" spans="7:7">
      <c r="G76630" s="162" t="s">
        <v>76875</v>
      </c>
    </row>
    <row r="76631" spans="7:7">
      <c r="G76631" s="162" t="s">
        <v>76876</v>
      </c>
    </row>
    <row r="76632" spans="7:7">
      <c r="G76632" s="162" t="s">
        <v>76877</v>
      </c>
    </row>
    <row r="76633" spans="7:7">
      <c r="G76633" s="162" t="s">
        <v>76878</v>
      </c>
    </row>
    <row r="76634" spans="7:7">
      <c r="G76634" s="162" t="s">
        <v>76879</v>
      </c>
    </row>
    <row r="76635" spans="7:7">
      <c r="G76635" s="162" t="s">
        <v>76880</v>
      </c>
    </row>
    <row r="76636" spans="7:7">
      <c r="G76636" s="162" t="s">
        <v>76881</v>
      </c>
    </row>
    <row r="76637" spans="7:7">
      <c r="G76637" s="162" t="s">
        <v>76882</v>
      </c>
    </row>
    <row r="76638" spans="7:7">
      <c r="G76638" s="162" t="s">
        <v>76883</v>
      </c>
    </row>
    <row r="76639" spans="7:7">
      <c r="G76639" s="162" t="s">
        <v>76884</v>
      </c>
    </row>
    <row r="76640" spans="7:7">
      <c r="G76640" s="162" t="s">
        <v>76885</v>
      </c>
    </row>
    <row r="76641" spans="7:7">
      <c r="G76641" s="162" t="s">
        <v>76886</v>
      </c>
    </row>
    <row r="76642" spans="7:7">
      <c r="G76642" s="162" t="s">
        <v>76887</v>
      </c>
    </row>
    <row r="76643" spans="7:7">
      <c r="G76643" s="162" t="s">
        <v>76888</v>
      </c>
    </row>
    <row r="76644" spans="7:7">
      <c r="G76644" s="162" t="s">
        <v>76889</v>
      </c>
    </row>
    <row r="76645" spans="7:7">
      <c r="G76645" s="162" t="s">
        <v>76890</v>
      </c>
    </row>
    <row r="76646" spans="7:7">
      <c r="G76646" s="162" t="s">
        <v>76891</v>
      </c>
    </row>
    <row r="76647" spans="7:7">
      <c r="G76647" s="162" t="s">
        <v>76892</v>
      </c>
    </row>
    <row r="76648" spans="7:7">
      <c r="G76648" s="162" t="s">
        <v>76893</v>
      </c>
    </row>
    <row r="76649" spans="7:7">
      <c r="G76649" s="162" t="s">
        <v>76894</v>
      </c>
    </row>
    <row r="76650" spans="7:7">
      <c r="G76650" s="162" t="s">
        <v>76895</v>
      </c>
    </row>
    <row r="76651" spans="7:7">
      <c r="G76651" s="162" t="s">
        <v>76896</v>
      </c>
    </row>
    <row r="76652" spans="7:7">
      <c r="G76652" s="162" t="s">
        <v>76897</v>
      </c>
    </row>
    <row r="76653" spans="7:7">
      <c r="G76653" s="162" t="s">
        <v>76898</v>
      </c>
    </row>
    <row r="76654" spans="7:7">
      <c r="G76654" s="162" t="s">
        <v>76899</v>
      </c>
    </row>
    <row r="76655" spans="7:7">
      <c r="G76655" s="162" t="s">
        <v>76900</v>
      </c>
    </row>
    <row r="76656" spans="7:7">
      <c r="G76656" s="162" t="s">
        <v>76901</v>
      </c>
    </row>
    <row r="76657" spans="7:7">
      <c r="G76657" s="162" t="s">
        <v>76902</v>
      </c>
    </row>
    <row r="76658" spans="7:7">
      <c r="G76658" s="162" t="s">
        <v>76903</v>
      </c>
    </row>
    <row r="76659" spans="7:7">
      <c r="G76659" s="162" t="s">
        <v>76904</v>
      </c>
    </row>
    <row r="76660" spans="7:7">
      <c r="G76660" s="162" t="s">
        <v>76905</v>
      </c>
    </row>
    <row r="76661" spans="7:7">
      <c r="G76661" s="162" t="s">
        <v>76906</v>
      </c>
    </row>
    <row r="76662" spans="7:7">
      <c r="G76662" s="162" t="s">
        <v>76907</v>
      </c>
    </row>
    <row r="76663" spans="7:7">
      <c r="G76663" s="162" t="s">
        <v>76908</v>
      </c>
    </row>
    <row r="76664" spans="7:7">
      <c r="G76664" s="162" t="s">
        <v>76909</v>
      </c>
    </row>
    <row r="76665" spans="7:7">
      <c r="G76665" s="162" t="s">
        <v>76910</v>
      </c>
    </row>
    <row r="76666" spans="7:7">
      <c r="G76666" s="162" t="s">
        <v>76911</v>
      </c>
    </row>
    <row r="76667" spans="7:7">
      <c r="G76667" s="162" t="s">
        <v>76912</v>
      </c>
    </row>
    <row r="76668" spans="7:7">
      <c r="G76668" s="162" t="s">
        <v>76913</v>
      </c>
    </row>
    <row r="76669" spans="7:7">
      <c r="G76669" s="162" t="s">
        <v>76914</v>
      </c>
    </row>
    <row r="76670" spans="7:7">
      <c r="G76670" s="162" t="s">
        <v>76915</v>
      </c>
    </row>
    <row r="76671" spans="7:7">
      <c r="G76671" s="162" t="s">
        <v>76916</v>
      </c>
    </row>
    <row r="76672" spans="7:7">
      <c r="G76672" s="162" t="s">
        <v>76917</v>
      </c>
    </row>
    <row r="76673" spans="7:7">
      <c r="G76673" s="162" t="s">
        <v>76918</v>
      </c>
    </row>
    <row r="76674" spans="7:7">
      <c r="G76674" s="162" t="s">
        <v>76919</v>
      </c>
    </row>
    <row r="76675" spans="7:7">
      <c r="G76675" s="162" t="s">
        <v>76920</v>
      </c>
    </row>
    <row r="76676" spans="7:7">
      <c r="G76676" s="162" t="s">
        <v>76921</v>
      </c>
    </row>
    <row r="76677" spans="7:7">
      <c r="G76677" s="162" t="s">
        <v>76922</v>
      </c>
    </row>
    <row r="76678" spans="7:7">
      <c r="G76678" s="162" t="s">
        <v>76923</v>
      </c>
    </row>
    <row r="76679" spans="7:7">
      <c r="G76679" s="162" t="s">
        <v>76924</v>
      </c>
    </row>
    <row r="76680" spans="7:7">
      <c r="G76680" s="162" t="s">
        <v>76925</v>
      </c>
    </row>
    <row r="76681" spans="7:7">
      <c r="G76681" s="162" t="s">
        <v>76926</v>
      </c>
    </row>
    <row r="76682" spans="7:7">
      <c r="G76682" s="162" t="s">
        <v>76927</v>
      </c>
    </row>
    <row r="76683" spans="7:7">
      <c r="G76683" s="162" t="s">
        <v>76928</v>
      </c>
    </row>
    <row r="76684" spans="7:7">
      <c r="G76684" s="162" t="s">
        <v>76929</v>
      </c>
    </row>
    <row r="76685" spans="7:7">
      <c r="G76685" s="162" t="s">
        <v>76930</v>
      </c>
    </row>
    <row r="76686" spans="7:7">
      <c r="G76686" s="162" t="s">
        <v>76931</v>
      </c>
    </row>
    <row r="76687" spans="7:7">
      <c r="G76687" s="162" t="s">
        <v>76932</v>
      </c>
    </row>
    <row r="76688" spans="7:7">
      <c r="G76688" s="162" t="s">
        <v>76933</v>
      </c>
    </row>
    <row r="76689" spans="7:7">
      <c r="G76689" s="162" t="s">
        <v>76934</v>
      </c>
    </row>
    <row r="76690" spans="7:7">
      <c r="G76690" s="162" t="s">
        <v>76935</v>
      </c>
    </row>
    <row r="76691" spans="7:7">
      <c r="G76691" s="162" t="s">
        <v>76936</v>
      </c>
    </row>
    <row r="76692" spans="7:7">
      <c r="G76692" s="162" t="s">
        <v>76937</v>
      </c>
    </row>
    <row r="76693" spans="7:7">
      <c r="G76693" s="162" t="s">
        <v>76938</v>
      </c>
    </row>
    <row r="76694" spans="7:7">
      <c r="G76694" s="162" t="s">
        <v>76939</v>
      </c>
    </row>
    <row r="76695" spans="7:7">
      <c r="G76695" s="162" t="s">
        <v>76940</v>
      </c>
    </row>
    <row r="76696" spans="7:7">
      <c r="G76696" s="162" t="s">
        <v>76941</v>
      </c>
    </row>
    <row r="76697" spans="7:7">
      <c r="G76697" s="162" t="s">
        <v>76942</v>
      </c>
    </row>
    <row r="76698" spans="7:7">
      <c r="G76698" s="162" t="s">
        <v>76943</v>
      </c>
    </row>
    <row r="76699" spans="7:7">
      <c r="G76699" s="162" t="s">
        <v>76944</v>
      </c>
    </row>
    <row r="76700" spans="7:7">
      <c r="G76700" s="162" t="s">
        <v>76945</v>
      </c>
    </row>
    <row r="76701" spans="7:7">
      <c r="G76701" s="162" t="s">
        <v>76946</v>
      </c>
    </row>
    <row r="76702" spans="7:7">
      <c r="G76702" s="162" t="s">
        <v>76947</v>
      </c>
    </row>
    <row r="76703" spans="7:7">
      <c r="G76703" s="162" t="s">
        <v>76948</v>
      </c>
    </row>
    <row r="76704" spans="7:7">
      <c r="G76704" s="162" t="s">
        <v>76949</v>
      </c>
    </row>
    <row r="76705" spans="7:7">
      <c r="G76705" s="162" t="s">
        <v>76950</v>
      </c>
    </row>
    <row r="76706" spans="7:7">
      <c r="G76706" s="162" t="s">
        <v>76951</v>
      </c>
    </row>
    <row r="76707" spans="7:7">
      <c r="G76707" s="162" t="s">
        <v>76952</v>
      </c>
    </row>
    <row r="76708" spans="7:7">
      <c r="G76708" s="162" t="s">
        <v>76953</v>
      </c>
    </row>
    <row r="76709" spans="7:7">
      <c r="G76709" s="162" t="s">
        <v>76954</v>
      </c>
    </row>
    <row r="76710" spans="7:7">
      <c r="G76710" s="162" t="s">
        <v>76955</v>
      </c>
    </row>
    <row r="76711" spans="7:7">
      <c r="G76711" s="162" t="s">
        <v>76956</v>
      </c>
    </row>
    <row r="76712" spans="7:7">
      <c r="G76712" s="162" t="s">
        <v>76957</v>
      </c>
    </row>
    <row r="76713" spans="7:7">
      <c r="G76713" s="162" t="s">
        <v>76958</v>
      </c>
    </row>
    <row r="76714" spans="7:7">
      <c r="G76714" s="162" t="s">
        <v>76959</v>
      </c>
    </row>
    <row r="76715" spans="7:7">
      <c r="G76715" s="162" t="s">
        <v>76960</v>
      </c>
    </row>
    <row r="76716" spans="7:7">
      <c r="G76716" s="162" t="s">
        <v>76961</v>
      </c>
    </row>
    <row r="76717" spans="7:7">
      <c r="G76717" s="162" t="s">
        <v>76962</v>
      </c>
    </row>
    <row r="76718" spans="7:7">
      <c r="G76718" s="162" t="s">
        <v>76963</v>
      </c>
    </row>
    <row r="76719" spans="7:7">
      <c r="G76719" s="162" t="s">
        <v>76964</v>
      </c>
    </row>
    <row r="76720" spans="7:7">
      <c r="G76720" s="162" t="s">
        <v>76965</v>
      </c>
    </row>
    <row r="76721" spans="7:7">
      <c r="G76721" s="162" t="s">
        <v>76966</v>
      </c>
    </row>
    <row r="76722" spans="7:7">
      <c r="G76722" s="162" t="s">
        <v>76967</v>
      </c>
    </row>
    <row r="76723" spans="7:7">
      <c r="G76723" s="162" t="s">
        <v>76968</v>
      </c>
    </row>
    <row r="76724" spans="7:7">
      <c r="G76724" s="162" t="s">
        <v>76969</v>
      </c>
    </row>
    <row r="76725" spans="7:7">
      <c r="G76725" s="162" t="s">
        <v>76970</v>
      </c>
    </row>
    <row r="76726" spans="7:7">
      <c r="G76726" s="162" t="s">
        <v>76971</v>
      </c>
    </row>
    <row r="76727" spans="7:7">
      <c r="G76727" s="162" t="s">
        <v>76972</v>
      </c>
    </row>
    <row r="76728" spans="7:7">
      <c r="G76728" s="162" t="s">
        <v>76973</v>
      </c>
    </row>
    <row r="76729" spans="7:7">
      <c r="G76729" s="162" t="s">
        <v>76974</v>
      </c>
    </row>
    <row r="76730" spans="7:7">
      <c r="G76730" s="162" t="s">
        <v>76975</v>
      </c>
    </row>
    <row r="76731" spans="7:7">
      <c r="G76731" s="162" t="s">
        <v>76976</v>
      </c>
    </row>
    <row r="76732" spans="7:7">
      <c r="G76732" s="162" t="s">
        <v>76977</v>
      </c>
    </row>
    <row r="76733" spans="7:7">
      <c r="G76733" s="162" t="s">
        <v>76978</v>
      </c>
    </row>
    <row r="76734" spans="7:7">
      <c r="G76734" s="162" t="s">
        <v>76979</v>
      </c>
    </row>
    <row r="76735" spans="7:7">
      <c r="G76735" s="162" t="s">
        <v>76980</v>
      </c>
    </row>
    <row r="76736" spans="7:7">
      <c r="G76736" s="162" t="s">
        <v>76981</v>
      </c>
    </row>
    <row r="76737" spans="7:7">
      <c r="G76737" s="162" t="s">
        <v>76982</v>
      </c>
    </row>
    <row r="76738" spans="7:7">
      <c r="G76738" s="162" t="s">
        <v>76983</v>
      </c>
    </row>
    <row r="76739" spans="7:7">
      <c r="G76739" s="162" t="s">
        <v>76984</v>
      </c>
    </row>
    <row r="76740" spans="7:7">
      <c r="G76740" s="162" t="s">
        <v>76985</v>
      </c>
    </row>
    <row r="76741" spans="7:7">
      <c r="G76741" s="162" t="s">
        <v>76986</v>
      </c>
    </row>
    <row r="76742" spans="7:7">
      <c r="G76742" s="162" t="s">
        <v>76987</v>
      </c>
    </row>
    <row r="76743" spans="7:7">
      <c r="G76743" s="162" t="s">
        <v>76988</v>
      </c>
    </row>
    <row r="76744" spans="7:7">
      <c r="G76744" s="162" t="s">
        <v>76989</v>
      </c>
    </row>
    <row r="76745" spans="7:7">
      <c r="G76745" s="162" t="s">
        <v>76990</v>
      </c>
    </row>
    <row r="76746" spans="7:7">
      <c r="G76746" s="162" t="s">
        <v>76991</v>
      </c>
    </row>
    <row r="76747" spans="7:7">
      <c r="G76747" s="162" t="s">
        <v>76992</v>
      </c>
    </row>
    <row r="76748" spans="7:7">
      <c r="G76748" s="162" t="s">
        <v>76993</v>
      </c>
    </row>
    <row r="76749" spans="7:7">
      <c r="G76749" s="162" t="s">
        <v>76994</v>
      </c>
    </row>
    <row r="76750" spans="7:7">
      <c r="G76750" s="162" t="s">
        <v>76995</v>
      </c>
    </row>
    <row r="76751" spans="7:7">
      <c r="G76751" s="162" t="s">
        <v>76996</v>
      </c>
    </row>
    <row r="76752" spans="7:7">
      <c r="G76752" s="162" t="s">
        <v>76997</v>
      </c>
    </row>
    <row r="76753" spans="7:7">
      <c r="G76753" s="162" t="s">
        <v>76998</v>
      </c>
    </row>
    <row r="76754" spans="7:7">
      <c r="G76754" s="162" t="s">
        <v>76999</v>
      </c>
    </row>
    <row r="76755" spans="7:7">
      <c r="G76755" s="162" t="s">
        <v>77000</v>
      </c>
    </row>
    <row r="76756" spans="7:7">
      <c r="G76756" s="162" t="s">
        <v>77001</v>
      </c>
    </row>
    <row r="76757" spans="7:7">
      <c r="G76757" s="162" t="s">
        <v>77002</v>
      </c>
    </row>
    <row r="76758" spans="7:7">
      <c r="G76758" s="162" t="s">
        <v>77003</v>
      </c>
    </row>
    <row r="76759" spans="7:7">
      <c r="G76759" s="162" t="s">
        <v>77004</v>
      </c>
    </row>
    <row r="76760" spans="7:7">
      <c r="G76760" s="162" t="s">
        <v>77005</v>
      </c>
    </row>
    <row r="76761" spans="7:7">
      <c r="G76761" s="162" t="s">
        <v>77006</v>
      </c>
    </row>
    <row r="76762" spans="7:7">
      <c r="G76762" s="162" t="s">
        <v>77007</v>
      </c>
    </row>
    <row r="76763" spans="7:7">
      <c r="G76763" s="162" t="s">
        <v>77008</v>
      </c>
    </row>
    <row r="76764" spans="7:7">
      <c r="G76764" s="162" t="s">
        <v>77009</v>
      </c>
    </row>
    <row r="76765" spans="7:7">
      <c r="G76765" s="162" t="s">
        <v>77010</v>
      </c>
    </row>
    <row r="76766" spans="7:7">
      <c r="G76766" s="162" t="s">
        <v>77011</v>
      </c>
    </row>
    <row r="76767" spans="7:7">
      <c r="G76767" s="162" t="s">
        <v>77012</v>
      </c>
    </row>
    <row r="76768" spans="7:7">
      <c r="G76768" s="162" t="s">
        <v>77013</v>
      </c>
    </row>
    <row r="76769" spans="7:7">
      <c r="G76769" s="162" t="s">
        <v>77014</v>
      </c>
    </row>
    <row r="76770" spans="7:7">
      <c r="G76770" s="162" t="s">
        <v>77015</v>
      </c>
    </row>
    <row r="76771" spans="7:7">
      <c r="G76771" s="162" t="s">
        <v>77016</v>
      </c>
    </row>
    <row r="76772" spans="7:7">
      <c r="G76772" s="162" t="s">
        <v>77017</v>
      </c>
    </row>
    <row r="76773" spans="7:7">
      <c r="G76773" s="162" t="s">
        <v>77018</v>
      </c>
    </row>
    <row r="76774" spans="7:7">
      <c r="G76774" s="162" t="s">
        <v>77019</v>
      </c>
    </row>
    <row r="76775" spans="7:7">
      <c r="G76775" s="162" t="s">
        <v>77020</v>
      </c>
    </row>
    <row r="76776" spans="7:7">
      <c r="G76776" s="162" t="s">
        <v>77021</v>
      </c>
    </row>
    <row r="76777" spans="7:7">
      <c r="G76777" s="162" t="s">
        <v>77022</v>
      </c>
    </row>
    <row r="76778" spans="7:7">
      <c r="G76778" s="162" t="s">
        <v>77023</v>
      </c>
    </row>
    <row r="76779" spans="7:7">
      <c r="G76779" s="162" t="s">
        <v>77024</v>
      </c>
    </row>
    <row r="76780" spans="7:7">
      <c r="G76780" s="162" t="s">
        <v>77025</v>
      </c>
    </row>
    <row r="76781" spans="7:7">
      <c r="G76781" s="162" t="s">
        <v>77026</v>
      </c>
    </row>
    <row r="76782" spans="7:7">
      <c r="G76782" s="162" t="s">
        <v>77027</v>
      </c>
    </row>
    <row r="76783" spans="7:7">
      <c r="G76783" s="162" t="s">
        <v>77028</v>
      </c>
    </row>
    <row r="76784" spans="7:7">
      <c r="G76784" s="162" t="s">
        <v>77029</v>
      </c>
    </row>
    <row r="76785" spans="7:7">
      <c r="G76785" s="162" t="s">
        <v>77030</v>
      </c>
    </row>
    <row r="76786" spans="7:7">
      <c r="G76786" s="162" t="s">
        <v>77031</v>
      </c>
    </row>
    <row r="76787" spans="7:7">
      <c r="G76787" s="162" t="s">
        <v>77032</v>
      </c>
    </row>
    <row r="76788" spans="7:7">
      <c r="G76788" s="162" t="s">
        <v>77033</v>
      </c>
    </row>
    <row r="76789" spans="7:7">
      <c r="G76789" s="162" t="s">
        <v>77034</v>
      </c>
    </row>
    <row r="76790" spans="7:7">
      <c r="G76790" s="162" t="s">
        <v>77035</v>
      </c>
    </row>
    <row r="76791" spans="7:7">
      <c r="G76791" s="162" t="s">
        <v>77036</v>
      </c>
    </row>
    <row r="76792" spans="7:7">
      <c r="G76792" s="162" t="s">
        <v>77037</v>
      </c>
    </row>
    <row r="76793" spans="7:7">
      <c r="G76793" s="162" t="s">
        <v>77038</v>
      </c>
    </row>
    <row r="76794" spans="7:7">
      <c r="G76794" s="162" t="s">
        <v>77039</v>
      </c>
    </row>
    <row r="76795" spans="7:7">
      <c r="G76795" s="162" t="s">
        <v>77040</v>
      </c>
    </row>
    <row r="76796" spans="7:7">
      <c r="G76796" s="162" t="s">
        <v>77041</v>
      </c>
    </row>
    <row r="76797" spans="7:7">
      <c r="G76797" s="162" t="s">
        <v>77042</v>
      </c>
    </row>
    <row r="76798" spans="7:7">
      <c r="G76798" s="162" t="s">
        <v>77043</v>
      </c>
    </row>
    <row r="76799" spans="7:7">
      <c r="G76799" s="162" t="s">
        <v>77044</v>
      </c>
    </row>
    <row r="76800" spans="7:7">
      <c r="G76800" s="162" t="s">
        <v>77045</v>
      </c>
    </row>
    <row r="76801" spans="7:7">
      <c r="G76801" s="162" t="s">
        <v>77046</v>
      </c>
    </row>
    <row r="76802" spans="7:7">
      <c r="G76802" s="162" t="s">
        <v>77047</v>
      </c>
    </row>
    <row r="76803" spans="7:7">
      <c r="G76803" s="162" t="s">
        <v>77048</v>
      </c>
    </row>
    <row r="76804" spans="7:7">
      <c r="G76804" s="162" t="s">
        <v>77049</v>
      </c>
    </row>
    <row r="76805" spans="7:7">
      <c r="G76805" s="162" t="s">
        <v>77050</v>
      </c>
    </row>
    <row r="76806" spans="7:7">
      <c r="G76806" s="162" t="s">
        <v>77051</v>
      </c>
    </row>
    <row r="76807" spans="7:7">
      <c r="G76807" s="162" t="s">
        <v>77052</v>
      </c>
    </row>
    <row r="76808" spans="7:7">
      <c r="G76808" s="162" t="s">
        <v>77053</v>
      </c>
    </row>
    <row r="76809" spans="7:7">
      <c r="G76809" s="162" t="s">
        <v>77054</v>
      </c>
    </row>
    <row r="76810" spans="7:7">
      <c r="G76810" s="162" t="s">
        <v>77055</v>
      </c>
    </row>
    <row r="76811" spans="7:7">
      <c r="G76811" s="162" t="s">
        <v>77056</v>
      </c>
    </row>
    <row r="76812" spans="7:7">
      <c r="G76812" s="162" t="s">
        <v>77057</v>
      </c>
    </row>
    <row r="76813" spans="7:7">
      <c r="G76813" s="162" t="s">
        <v>77058</v>
      </c>
    </row>
    <row r="76814" spans="7:7">
      <c r="G76814" s="162" t="s">
        <v>77059</v>
      </c>
    </row>
    <row r="76815" spans="7:7">
      <c r="G76815" s="162" t="s">
        <v>77060</v>
      </c>
    </row>
    <row r="76816" spans="7:7">
      <c r="G76816" s="162" t="s">
        <v>77061</v>
      </c>
    </row>
    <row r="76817" spans="7:7">
      <c r="G76817" s="162" t="s">
        <v>77062</v>
      </c>
    </row>
    <row r="76818" spans="7:7">
      <c r="G76818" s="162" t="s">
        <v>77063</v>
      </c>
    </row>
    <row r="76819" spans="7:7">
      <c r="G76819" s="162" t="s">
        <v>77064</v>
      </c>
    </row>
    <row r="76820" spans="7:7">
      <c r="G76820" s="162" t="s">
        <v>77065</v>
      </c>
    </row>
    <row r="76821" spans="7:7">
      <c r="G76821" s="162" t="s">
        <v>77066</v>
      </c>
    </row>
    <row r="76822" spans="7:7">
      <c r="G76822" s="162" t="s">
        <v>77067</v>
      </c>
    </row>
    <row r="76823" spans="7:7">
      <c r="G76823" s="162" t="s">
        <v>77068</v>
      </c>
    </row>
    <row r="76824" spans="7:7">
      <c r="G76824" s="162" t="s">
        <v>77069</v>
      </c>
    </row>
    <row r="76825" spans="7:7">
      <c r="G76825" s="162" t="s">
        <v>77070</v>
      </c>
    </row>
    <row r="76826" spans="7:7">
      <c r="G76826" s="162" t="s">
        <v>77071</v>
      </c>
    </row>
    <row r="76827" spans="7:7">
      <c r="G76827" s="162" t="s">
        <v>77072</v>
      </c>
    </row>
    <row r="76828" spans="7:7">
      <c r="G76828" s="162" t="s">
        <v>77073</v>
      </c>
    </row>
    <row r="76829" spans="7:7">
      <c r="G76829" s="162" t="s">
        <v>77074</v>
      </c>
    </row>
    <row r="76830" spans="7:7">
      <c r="G76830" s="162" t="s">
        <v>77075</v>
      </c>
    </row>
    <row r="76831" spans="7:7">
      <c r="G76831" s="162" t="s">
        <v>77076</v>
      </c>
    </row>
    <row r="76832" spans="7:7">
      <c r="G76832" s="162" t="s">
        <v>77077</v>
      </c>
    </row>
    <row r="76833" spans="7:7">
      <c r="G76833" s="162" t="s">
        <v>77078</v>
      </c>
    </row>
    <row r="76834" spans="7:7">
      <c r="G76834" s="162" t="s">
        <v>77079</v>
      </c>
    </row>
    <row r="76835" spans="7:7">
      <c r="G76835" s="162" t="s">
        <v>77080</v>
      </c>
    </row>
    <row r="76836" spans="7:7">
      <c r="G76836" s="162" t="s">
        <v>77081</v>
      </c>
    </row>
    <row r="76837" spans="7:7">
      <c r="G76837" s="162" t="s">
        <v>77082</v>
      </c>
    </row>
    <row r="76838" spans="7:7">
      <c r="G76838" s="162" t="s">
        <v>77083</v>
      </c>
    </row>
    <row r="76839" spans="7:7">
      <c r="G76839" s="162" t="s">
        <v>77084</v>
      </c>
    </row>
    <row r="76840" spans="7:7">
      <c r="G76840" s="162" t="s">
        <v>77085</v>
      </c>
    </row>
    <row r="76841" spans="7:7">
      <c r="G76841" s="162" t="s">
        <v>77086</v>
      </c>
    </row>
    <row r="76842" spans="7:7">
      <c r="G76842" s="162" t="s">
        <v>77087</v>
      </c>
    </row>
    <row r="76843" spans="7:7">
      <c r="G76843" s="162" t="s">
        <v>77088</v>
      </c>
    </row>
    <row r="76844" spans="7:7">
      <c r="G76844" s="162" t="s">
        <v>77089</v>
      </c>
    </row>
    <row r="76845" spans="7:7">
      <c r="G76845" s="162" t="s">
        <v>77090</v>
      </c>
    </row>
    <row r="76846" spans="7:7">
      <c r="G76846" s="162" t="s">
        <v>77091</v>
      </c>
    </row>
    <row r="76847" spans="7:7">
      <c r="G76847" s="162" t="s">
        <v>77092</v>
      </c>
    </row>
    <row r="76848" spans="7:7">
      <c r="G76848" s="162" t="s">
        <v>77093</v>
      </c>
    </row>
    <row r="76849" spans="7:7">
      <c r="G76849" s="162" t="s">
        <v>77094</v>
      </c>
    </row>
    <row r="76850" spans="7:7">
      <c r="G76850" s="162" t="s">
        <v>77095</v>
      </c>
    </row>
    <row r="76851" spans="7:7">
      <c r="G76851" s="162" t="s">
        <v>77096</v>
      </c>
    </row>
    <row r="76852" spans="7:7">
      <c r="G76852" s="162" t="s">
        <v>77097</v>
      </c>
    </row>
    <row r="76853" spans="7:7">
      <c r="G76853" s="162" t="s">
        <v>77098</v>
      </c>
    </row>
    <row r="76854" spans="7:7">
      <c r="G76854" s="162" t="s">
        <v>77099</v>
      </c>
    </row>
    <row r="76855" spans="7:7">
      <c r="G76855" s="162" t="s">
        <v>77100</v>
      </c>
    </row>
    <row r="76856" spans="7:7">
      <c r="G76856" s="162" t="s">
        <v>77101</v>
      </c>
    </row>
    <row r="76857" spans="7:7">
      <c r="G76857" s="162" t="s">
        <v>77102</v>
      </c>
    </row>
    <row r="76858" spans="7:7">
      <c r="G76858" s="162" t="s">
        <v>77103</v>
      </c>
    </row>
    <row r="76859" spans="7:7">
      <c r="G76859" s="162" t="s">
        <v>77104</v>
      </c>
    </row>
    <row r="76860" spans="7:7">
      <c r="G76860" s="162" t="s">
        <v>77105</v>
      </c>
    </row>
    <row r="76861" spans="7:7">
      <c r="G76861" s="162" t="s">
        <v>77106</v>
      </c>
    </row>
    <row r="76862" spans="7:7">
      <c r="G76862" s="162" t="s">
        <v>77107</v>
      </c>
    </row>
    <row r="76863" spans="7:7">
      <c r="G76863" s="162" t="s">
        <v>77108</v>
      </c>
    </row>
    <row r="76864" spans="7:7">
      <c r="G76864" s="162" t="s">
        <v>77109</v>
      </c>
    </row>
    <row r="76865" spans="7:7">
      <c r="G76865" s="162" t="s">
        <v>77110</v>
      </c>
    </row>
    <row r="76866" spans="7:7">
      <c r="G76866" s="162" t="s">
        <v>77111</v>
      </c>
    </row>
    <row r="76867" spans="7:7">
      <c r="G76867" s="162" t="s">
        <v>77112</v>
      </c>
    </row>
    <row r="76868" spans="7:7">
      <c r="G76868" s="162" t="s">
        <v>77113</v>
      </c>
    </row>
    <row r="76869" spans="7:7">
      <c r="G76869" s="162" t="s">
        <v>77114</v>
      </c>
    </row>
    <row r="76870" spans="7:7">
      <c r="G76870" s="162" t="s">
        <v>77115</v>
      </c>
    </row>
    <row r="76871" spans="7:7">
      <c r="G76871" s="162" t="s">
        <v>77116</v>
      </c>
    </row>
    <row r="76872" spans="7:7">
      <c r="G76872" s="162" t="s">
        <v>77117</v>
      </c>
    </row>
    <row r="76873" spans="7:7">
      <c r="G76873" s="162" t="s">
        <v>77118</v>
      </c>
    </row>
    <row r="76874" spans="7:7">
      <c r="G76874" s="162" t="s">
        <v>77119</v>
      </c>
    </row>
    <row r="76875" spans="7:7">
      <c r="G76875" s="162" t="s">
        <v>77120</v>
      </c>
    </row>
    <row r="76876" spans="7:7">
      <c r="G76876" s="162" t="s">
        <v>77121</v>
      </c>
    </row>
    <row r="76877" spans="7:7">
      <c r="G76877" s="162" t="s">
        <v>77122</v>
      </c>
    </row>
    <row r="76878" spans="7:7">
      <c r="G76878" s="162" t="s">
        <v>77123</v>
      </c>
    </row>
    <row r="76879" spans="7:7">
      <c r="G76879" s="162" t="s">
        <v>77124</v>
      </c>
    </row>
    <row r="76880" spans="7:7">
      <c r="G76880" s="162" t="s">
        <v>77125</v>
      </c>
    </row>
    <row r="76881" spans="7:7">
      <c r="G76881" s="162" t="s">
        <v>77126</v>
      </c>
    </row>
    <row r="76882" spans="7:7">
      <c r="G76882" s="162" t="s">
        <v>77127</v>
      </c>
    </row>
    <row r="76883" spans="7:7">
      <c r="G76883" s="162" t="s">
        <v>77128</v>
      </c>
    </row>
    <row r="76884" spans="7:7">
      <c r="G76884" s="162" t="s">
        <v>77129</v>
      </c>
    </row>
    <row r="76885" spans="7:7">
      <c r="G76885" s="162" t="s">
        <v>77130</v>
      </c>
    </row>
    <row r="76886" spans="7:7">
      <c r="G76886" s="162" t="s">
        <v>77131</v>
      </c>
    </row>
    <row r="76887" spans="7:7">
      <c r="G76887" s="162" t="s">
        <v>77132</v>
      </c>
    </row>
    <row r="76888" spans="7:7">
      <c r="G76888" s="162" t="s">
        <v>77133</v>
      </c>
    </row>
    <row r="76889" spans="7:7">
      <c r="G76889" s="162" t="s">
        <v>77134</v>
      </c>
    </row>
    <row r="76890" spans="7:7">
      <c r="G76890" s="162" t="s">
        <v>77135</v>
      </c>
    </row>
    <row r="76891" spans="7:7">
      <c r="G76891" s="162" t="s">
        <v>77136</v>
      </c>
    </row>
    <row r="76892" spans="7:7">
      <c r="G76892" s="162" t="s">
        <v>77137</v>
      </c>
    </row>
    <row r="76893" spans="7:7">
      <c r="G76893" s="162" t="s">
        <v>77138</v>
      </c>
    </row>
    <row r="76894" spans="7:7">
      <c r="G76894" s="162" t="s">
        <v>77139</v>
      </c>
    </row>
    <row r="76895" spans="7:7">
      <c r="G76895" s="162" t="s">
        <v>77140</v>
      </c>
    </row>
    <row r="76896" spans="7:7">
      <c r="G76896" s="162" t="s">
        <v>77141</v>
      </c>
    </row>
    <row r="76897" spans="7:7">
      <c r="G76897" s="162" t="s">
        <v>77142</v>
      </c>
    </row>
    <row r="76898" spans="7:7">
      <c r="G76898" s="162" t="s">
        <v>77143</v>
      </c>
    </row>
    <row r="76899" spans="7:7">
      <c r="G76899" s="162" t="s">
        <v>77144</v>
      </c>
    </row>
    <row r="76900" spans="7:7">
      <c r="G76900" s="162" t="s">
        <v>77145</v>
      </c>
    </row>
    <row r="76901" spans="7:7">
      <c r="G76901" s="162" t="s">
        <v>77146</v>
      </c>
    </row>
    <row r="76902" spans="7:7">
      <c r="G76902" s="162" t="s">
        <v>77147</v>
      </c>
    </row>
    <row r="76903" spans="7:7">
      <c r="G76903" s="162" t="s">
        <v>77148</v>
      </c>
    </row>
    <row r="76904" spans="7:7">
      <c r="G76904" s="162" t="s">
        <v>77149</v>
      </c>
    </row>
    <row r="76905" spans="7:7">
      <c r="G76905" s="162" t="s">
        <v>77150</v>
      </c>
    </row>
    <row r="76906" spans="7:7">
      <c r="G76906" s="162" t="s">
        <v>77151</v>
      </c>
    </row>
    <row r="76907" spans="7:7">
      <c r="G76907" s="162" t="s">
        <v>77152</v>
      </c>
    </row>
    <row r="76908" spans="7:7">
      <c r="G76908" s="162" t="s">
        <v>77153</v>
      </c>
    </row>
    <row r="76909" spans="7:7">
      <c r="G76909" s="162" t="s">
        <v>77154</v>
      </c>
    </row>
    <row r="76910" spans="7:7">
      <c r="G76910" s="162" t="s">
        <v>77155</v>
      </c>
    </row>
    <row r="76911" spans="7:7">
      <c r="G76911" s="162" t="s">
        <v>77156</v>
      </c>
    </row>
    <row r="76912" spans="7:7">
      <c r="G76912" s="162" t="s">
        <v>77157</v>
      </c>
    </row>
    <row r="76913" spans="7:7">
      <c r="G76913" s="162" t="s">
        <v>77158</v>
      </c>
    </row>
    <row r="76914" spans="7:7">
      <c r="G76914" s="162" t="s">
        <v>77159</v>
      </c>
    </row>
    <row r="76915" spans="7:7">
      <c r="G76915" s="162" t="s">
        <v>77160</v>
      </c>
    </row>
    <row r="76916" spans="7:7">
      <c r="G76916" s="162" t="s">
        <v>77161</v>
      </c>
    </row>
    <row r="76917" spans="7:7">
      <c r="G76917" s="162" t="s">
        <v>77162</v>
      </c>
    </row>
    <row r="76918" spans="7:7">
      <c r="G76918" s="162" t="s">
        <v>77163</v>
      </c>
    </row>
    <row r="76919" spans="7:7">
      <c r="G76919" s="162" t="s">
        <v>77164</v>
      </c>
    </row>
    <row r="76920" spans="7:7">
      <c r="G76920" s="162" t="s">
        <v>77165</v>
      </c>
    </row>
    <row r="76921" spans="7:7">
      <c r="G76921" s="162" t="s">
        <v>77166</v>
      </c>
    </row>
    <row r="76922" spans="7:7">
      <c r="G76922" s="162" t="s">
        <v>77167</v>
      </c>
    </row>
    <row r="76923" spans="7:7">
      <c r="G76923" s="162" t="s">
        <v>77168</v>
      </c>
    </row>
    <row r="76924" spans="7:7">
      <c r="G76924" s="162" t="s">
        <v>77169</v>
      </c>
    </row>
    <row r="76925" spans="7:7">
      <c r="G76925" s="162" t="s">
        <v>77170</v>
      </c>
    </row>
    <row r="76926" spans="7:7">
      <c r="G76926" s="162" t="s">
        <v>77171</v>
      </c>
    </row>
    <row r="76927" spans="7:7">
      <c r="G76927" s="162" t="s">
        <v>77172</v>
      </c>
    </row>
    <row r="76928" spans="7:7">
      <c r="G76928" s="162" t="s">
        <v>77173</v>
      </c>
    </row>
    <row r="76929" spans="7:7">
      <c r="G76929" s="162" t="s">
        <v>77174</v>
      </c>
    </row>
    <row r="76930" spans="7:7">
      <c r="G76930" s="162" t="s">
        <v>77175</v>
      </c>
    </row>
    <row r="76931" spans="7:7">
      <c r="G76931" s="162" t="s">
        <v>77176</v>
      </c>
    </row>
    <row r="76932" spans="7:7">
      <c r="G76932" s="162" t="s">
        <v>77177</v>
      </c>
    </row>
    <row r="76933" spans="7:7">
      <c r="G76933" s="162" t="s">
        <v>77178</v>
      </c>
    </row>
    <row r="76934" spans="7:7">
      <c r="G76934" s="162" t="s">
        <v>77179</v>
      </c>
    </row>
    <row r="76935" spans="7:7">
      <c r="G76935" s="162" t="s">
        <v>77180</v>
      </c>
    </row>
    <row r="76936" spans="7:7">
      <c r="G76936" s="162" t="s">
        <v>77181</v>
      </c>
    </row>
    <row r="76937" spans="7:7">
      <c r="G76937" s="162" t="s">
        <v>77182</v>
      </c>
    </row>
    <row r="76938" spans="7:7">
      <c r="G76938" s="162" t="s">
        <v>77183</v>
      </c>
    </row>
    <row r="76939" spans="7:7">
      <c r="G76939" s="162" t="s">
        <v>77184</v>
      </c>
    </row>
    <row r="76940" spans="7:7">
      <c r="G76940" s="162" t="s">
        <v>77185</v>
      </c>
    </row>
    <row r="76941" spans="7:7">
      <c r="G76941" s="162" t="s">
        <v>77186</v>
      </c>
    </row>
    <row r="76942" spans="7:7">
      <c r="G76942" s="162" t="s">
        <v>77187</v>
      </c>
    </row>
    <row r="76943" spans="7:7">
      <c r="G76943" s="162" t="s">
        <v>77188</v>
      </c>
    </row>
    <row r="76944" spans="7:7">
      <c r="G76944" s="162" t="s">
        <v>77189</v>
      </c>
    </row>
    <row r="76945" spans="7:7">
      <c r="G76945" s="162" t="s">
        <v>77190</v>
      </c>
    </row>
    <row r="76946" spans="7:7">
      <c r="G76946" s="162" t="s">
        <v>77191</v>
      </c>
    </row>
    <row r="76947" spans="7:7">
      <c r="G76947" s="162" t="s">
        <v>77192</v>
      </c>
    </row>
    <row r="76948" spans="7:7">
      <c r="G76948" s="162" t="s">
        <v>77193</v>
      </c>
    </row>
    <row r="76949" spans="7:7">
      <c r="G76949" s="162" t="s">
        <v>77194</v>
      </c>
    </row>
    <row r="76950" spans="7:7">
      <c r="G76950" s="162" t="s">
        <v>77195</v>
      </c>
    </row>
    <row r="76951" spans="7:7">
      <c r="G76951" s="162" t="s">
        <v>77196</v>
      </c>
    </row>
    <row r="76952" spans="7:7">
      <c r="G76952" s="162" t="s">
        <v>77197</v>
      </c>
    </row>
    <row r="76953" spans="7:7">
      <c r="G76953" s="162" t="s">
        <v>77198</v>
      </c>
    </row>
    <row r="76954" spans="7:7">
      <c r="G76954" s="162" t="s">
        <v>77199</v>
      </c>
    </row>
    <row r="76955" spans="7:7">
      <c r="G76955" s="162" t="s">
        <v>77200</v>
      </c>
    </row>
    <row r="76956" spans="7:7">
      <c r="G76956" s="162" t="s">
        <v>77201</v>
      </c>
    </row>
    <row r="76957" spans="7:7">
      <c r="G76957" s="162" t="s">
        <v>77202</v>
      </c>
    </row>
    <row r="76958" spans="7:7">
      <c r="G76958" s="162" t="s">
        <v>77203</v>
      </c>
    </row>
    <row r="76959" spans="7:7">
      <c r="G76959" s="162" t="s">
        <v>77204</v>
      </c>
    </row>
    <row r="76960" spans="7:7">
      <c r="G76960" s="162" t="s">
        <v>77205</v>
      </c>
    </row>
    <row r="76961" spans="7:7">
      <c r="G76961" s="162" t="s">
        <v>77206</v>
      </c>
    </row>
    <row r="76962" spans="7:7">
      <c r="G76962" s="162" t="s">
        <v>77207</v>
      </c>
    </row>
    <row r="76963" spans="7:7">
      <c r="G76963" s="162" t="s">
        <v>77208</v>
      </c>
    </row>
    <row r="76964" spans="7:7">
      <c r="G76964" s="162" t="s">
        <v>77209</v>
      </c>
    </row>
    <row r="76965" spans="7:7">
      <c r="G76965" s="162" t="s">
        <v>77210</v>
      </c>
    </row>
    <row r="76966" spans="7:7">
      <c r="G76966" s="162" t="s">
        <v>77211</v>
      </c>
    </row>
    <row r="76967" spans="7:7">
      <c r="G76967" s="162" t="s">
        <v>77212</v>
      </c>
    </row>
    <row r="76968" spans="7:7">
      <c r="G76968" s="162" t="s">
        <v>77213</v>
      </c>
    </row>
    <row r="76969" spans="7:7">
      <c r="G76969" s="162" t="s">
        <v>77214</v>
      </c>
    </row>
    <row r="76970" spans="7:7">
      <c r="G76970" s="162" t="s">
        <v>77215</v>
      </c>
    </row>
    <row r="76971" spans="7:7">
      <c r="G76971" s="162" t="s">
        <v>77216</v>
      </c>
    </row>
    <row r="76972" spans="7:7">
      <c r="G76972" s="162" t="s">
        <v>77217</v>
      </c>
    </row>
    <row r="76973" spans="7:7">
      <c r="G76973" s="162" t="s">
        <v>77218</v>
      </c>
    </row>
    <row r="76974" spans="7:7">
      <c r="G76974" s="162" t="s">
        <v>77219</v>
      </c>
    </row>
    <row r="76975" spans="7:7">
      <c r="G76975" s="162" t="s">
        <v>77220</v>
      </c>
    </row>
    <row r="76976" spans="7:7">
      <c r="G76976" s="162" t="s">
        <v>77221</v>
      </c>
    </row>
    <row r="76977" spans="7:7">
      <c r="G76977" s="162" t="s">
        <v>77222</v>
      </c>
    </row>
    <row r="76978" spans="7:7">
      <c r="G76978" s="162" t="s">
        <v>77223</v>
      </c>
    </row>
    <row r="76979" spans="7:7">
      <c r="G76979" s="162" t="s">
        <v>77224</v>
      </c>
    </row>
    <row r="76980" spans="7:7">
      <c r="G76980" s="162" t="s">
        <v>77225</v>
      </c>
    </row>
    <row r="76981" spans="7:7">
      <c r="G76981" s="162" t="s">
        <v>77226</v>
      </c>
    </row>
    <row r="76982" spans="7:7">
      <c r="G76982" s="162" t="s">
        <v>77227</v>
      </c>
    </row>
    <row r="76983" spans="7:7">
      <c r="G76983" s="162" t="s">
        <v>77228</v>
      </c>
    </row>
    <row r="76984" spans="7:7">
      <c r="G76984" s="162" t="s">
        <v>77229</v>
      </c>
    </row>
    <row r="76985" spans="7:7">
      <c r="G76985" s="162" t="s">
        <v>77230</v>
      </c>
    </row>
    <row r="76986" spans="7:7">
      <c r="G76986" s="162" t="s">
        <v>77231</v>
      </c>
    </row>
    <row r="76987" spans="7:7">
      <c r="G76987" s="162" t="s">
        <v>77232</v>
      </c>
    </row>
    <row r="76988" spans="7:7">
      <c r="G76988" s="162" t="s">
        <v>77233</v>
      </c>
    </row>
    <row r="76989" spans="7:7">
      <c r="G76989" s="162" t="s">
        <v>77234</v>
      </c>
    </row>
    <row r="76990" spans="7:7">
      <c r="G76990" s="162" t="s">
        <v>77235</v>
      </c>
    </row>
    <row r="76991" spans="7:7">
      <c r="G76991" s="162" t="s">
        <v>77236</v>
      </c>
    </row>
    <row r="76992" spans="7:7">
      <c r="G76992" s="162" t="s">
        <v>77237</v>
      </c>
    </row>
    <row r="76993" spans="7:7">
      <c r="G76993" s="162" t="s">
        <v>77238</v>
      </c>
    </row>
    <row r="76994" spans="7:7">
      <c r="G76994" s="162" t="s">
        <v>77239</v>
      </c>
    </row>
    <row r="76995" spans="7:7">
      <c r="G76995" s="162" t="s">
        <v>77240</v>
      </c>
    </row>
    <row r="76996" spans="7:7">
      <c r="G76996" s="162" t="s">
        <v>77241</v>
      </c>
    </row>
    <row r="76997" spans="7:7">
      <c r="G76997" s="162" t="s">
        <v>77242</v>
      </c>
    </row>
    <row r="76998" spans="7:7">
      <c r="G76998" s="162" t="s">
        <v>77243</v>
      </c>
    </row>
    <row r="76999" spans="7:7">
      <c r="G76999" s="162" t="s">
        <v>77244</v>
      </c>
    </row>
    <row r="77000" spans="7:7">
      <c r="G77000" s="162" t="s">
        <v>77245</v>
      </c>
    </row>
    <row r="77001" spans="7:7">
      <c r="G77001" s="162" t="s">
        <v>77246</v>
      </c>
    </row>
    <row r="77002" spans="7:7">
      <c r="G77002" s="162" t="s">
        <v>77247</v>
      </c>
    </row>
    <row r="77003" spans="7:7">
      <c r="G77003" s="162" t="s">
        <v>77248</v>
      </c>
    </row>
    <row r="77004" spans="7:7">
      <c r="G77004" s="162" t="s">
        <v>77249</v>
      </c>
    </row>
    <row r="77005" spans="7:7">
      <c r="G77005" s="162" t="s">
        <v>77250</v>
      </c>
    </row>
    <row r="77006" spans="7:7">
      <c r="G77006" s="162" t="s">
        <v>77251</v>
      </c>
    </row>
    <row r="77007" spans="7:7">
      <c r="G77007" s="162" t="s">
        <v>77252</v>
      </c>
    </row>
    <row r="77008" spans="7:7">
      <c r="G77008" s="162" t="s">
        <v>77253</v>
      </c>
    </row>
    <row r="77009" spans="7:7">
      <c r="G77009" s="162" t="s">
        <v>77254</v>
      </c>
    </row>
    <row r="77010" spans="7:7">
      <c r="G77010" s="162" t="s">
        <v>77255</v>
      </c>
    </row>
    <row r="77011" spans="7:7">
      <c r="G77011" s="162" t="s">
        <v>77256</v>
      </c>
    </row>
    <row r="77012" spans="7:7">
      <c r="G77012" s="162" t="s">
        <v>77257</v>
      </c>
    </row>
    <row r="77013" spans="7:7">
      <c r="G77013" s="162" t="s">
        <v>77258</v>
      </c>
    </row>
    <row r="77014" spans="7:7">
      <c r="G77014" s="162" t="s">
        <v>77259</v>
      </c>
    </row>
    <row r="77015" spans="7:7">
      <c r="G77015" s="162" t="s">
        <v>77260</v>
      </c>
    </row>
    <row r="77016" spans="7:7">
      <c r="G77016" s="162" t="s">
        <v>77261</v>
      </c>
    </row>
    <row r="77017" spans="7:7">
      <c r="G77017" s="162" t="s">
        <v>77262</v>
      </c>
    </row>
    <row r="77018" spans="7:7">
      <c r="G77018" s="162" t="s">
        <v>77263</v>
      </c>
    </row>
    <row r="77019" spans="7:7">
      <c r="G77019" s="162" t="s">
        <v>77264</v>
      </c>
    </row>
    <row r="77020" spans="7:7">
      <c r="G77020" s="162" t="s">
        <v>77265</v>
      </c>
    </row>
    <row r="77021" spans="7:7">
      <c r="G77021" s="162" t="s">
        <v>77266</v>
      </c>
    </row>
    <row r="77022" spans="7:7">
      <c r="G77022" s="162" t="s">
        <v>77267</v>
      </c>
    </row>
    <row r="77023" spans="7:7">
      <c r="G77023" s="162" t="s">
        <v>77268</v>
      </c>
    </row>
    <row r="77024" spans="7:7">
      <c r="G77024" s="162" t="s">
        <v>77269</v>
      </c>
    </row>
    <row r="77025" spans="7:7">
      <c r="G77025" s="162" t="s">
        <v>77270</v>
      </c>
    </row>
    <row r="77026" spans="7:7">
      <c r="G77026" s="162" t="s">
        <v>77271</v>
      </c>
    </row>
    <row r="77027" spans="7:7">
      <c r="G77027" s="162" t="s">
        <v>77272</v>
      </c>
    </row>
    <row r="77028" spans="7:7">
      <c r="G77028" s="162" t="s">
        <v>77273</v>
      </c>
    </row>
    <row r="77029" spans="7:7">
      <c r="G77029" s="162" t="s">
        <v>77274</v>
      </c>
    </row>
    <row r="77030" spans="7:7">
      <c r="G77030" s="162" t="s">
        <v>77275</v>
      </c>
    </row>
    <row r="77031" spans="7:7">
      <c r="G77031" s="162" t="s">
        <v>77276</v>
      </c>
    </row>
    <row r="77032" spans="7:7">
      <c r="G77032" s="162" t="s">
        <v>77277</v>
      </c>
    </row>
    <row r="77033" spans="7:7">
      <c r="G77033" s="162" t="s">
        <v>77278</v>
      </c>
    </row>
    <row r="77034" spans="7:7">
      <c r="G77034" s="162" t="s">
        <v>77279</v>
      </c>
    </row>
    <row r="77035" spans="7:7">
      <c r="G77035" s="162" t="s">
        <v>77280</v>
      </c>
    </row>
    <row r="77036" spans="7:7">
      <c r="G77036" s="162" t="s">
        <v>77281</v>
      </c>
    </row>
    <row r="77037" spans="7:7">
      <c r="G77037" s="162" t="s">
        <v>77282</v>
      </c>
    </row>
    <row r="77038" spans="7:7">
      <c r="G77038" s="162" t="s">
        <v>77283</v>
      </c>
    </row>
    <row r="77039" spans="7:7">
      <c r="G77039" s="162" t="s">
        <v>77284</v>
      </c>
    </row>
    <row r="77040" spans="7:7">
      <c r="G77040" s="162" t="s">
        <v>77285</v>
      </c>
    </row>
    <row r="77041" spans="7:7">
      <c r="G77041" s="162" t="s">
        <v>77286</v>
      </c>
    </row>
    <row r="77042" spans="7:7">
      <c r="G77042" s="162" t="s">
        <v>77287</v>
      </c>
    </row>
    <row r="77043" spans="7:7">
      <c r="G77043" s="162" t="s">
        <v>77288</v>
      </c>
    </row>
    <row r="77044" spans="7:7">
      <c r="G77044" s="162" t="s">
        <v>77289</v>
      </c>
    </row>
    <row r="77045" spans="7:7">
      <c r="G77045" s="162" t="s">
        <v>77290</v>
      </c>
    </row>
    <row r="77046" spans="7:7">
      <c r="G77046" s="162" t="s">
        <v>77291</v>
      </c>
    </row>
    <row r="77047" spans="7:7">
      <c r="G77047" s="162" t="s">
        <v>77292</v>
      </c>
    </row>
    <row r="77048" spans="7:7">
      <c r="G77048" s="162" t="s">
        <v>77293</v>
      </c>
    </row>
    <row r="77049" spans="7:7">
      <c r="G77049" s="162" t="s">
        <v>77294</v>
      </c>
    </row>
    <row r="77050" spans="7:7">
      <c r="G77050" s="162" t="s">
        <v>77295</v>
      </c>
    </row>
    <row r="77051" spans="7:7">
      <c r="G77051" s="162" t="s">
        <v>77296</v>
      </c>
    </row>
    <row r="77052" spans="7:7">
      <c r="G77052" s="162" t="s">
        <v>77297</v>
      </c>
    </row>
    <row r="77053" spans="7:7">
      <c r="G77053" s="162" t="s">
        <v>77298</v>
      </c>
    </row>
    <row r="77054" spans="7:7">
      <c r="G77054" s="162" t="s">
        <v>77299</v>
      </c>
    </row>
    <row r="77055" spans="7:7">
      <c r="G77055" s="162" t="s">
        <v>77300</v>
      </c>
    </row>
    <row r="77056" spans="7:7">
      <c r="G77056" s="162" t="s">
        <v>77301</v>
      </c>
    </row>
    <row r="77057" spans="7:7">
      <c r="G77057" s="162" t="s">
        <v>77302</v>
      </c>
    </row>
    <row r="77058" spans="7:7">
      <c r="G77058" s="162" t="s">
        <v>77303</v>
      </c>
    </row>
    <row r="77059" spans="7:7">
      <c r="G77059" s="162" t="s">
        <v>77304</v>
      </c>
    </row>
    <row r="77060" spans="7:7">
      <c r="G77060" s="162" t="s">
        <v>77305</v>
      </c>
    </row>
    <row r="77061" spans="7:7">
      <c r="G77061" s="162" t="s">
        <v>77306</v>
      </c>
    </row>
    <row r="77062" spans="7:7">
      <c r="G77062" s="162" t="s">
        <v>77307</v>
      </c>
    </row>
    <row r="77063" spans="7:7">
      <c r="G77063" s="162" t="s">
        <v>77308</v>
      </c>
    </row>
    <row r="77064" spans="7:7">
      <c r="G77064" s="162" t="s">
        <v>77309</v>
      </c>
    </row>
    <row r="77065" spans="7:7">
      <c r="G77065" s="162" t="s">
        <v>77310</v>
      </c>
    </row>
    <row r="77066" spans="7:7">
      <c r="G77066" s="162" t="s">
        <v>77311</v>
      </c>
    </row>
    <row r="77067" spans="7:7">
      <c r="G77067" s="162" t="s">
        <v>77312</v>
      </c>
    </row>
    <row r="77068" spans="7:7">
      <c r="G77068" s="162" t="s">
        <v>77313</v>
      </c>
    </row>
    <row r="77069" spans="7:7">
      <c r="G77069" s="162" t="s">
        <v>77314</v>
      </c>
    </row>
    <row r="77070" spans="7:7">
      <c r="G77070" s="162" t="s">
        <v>77315</v>
      </c>
    </row>
    <row r="77071" spans="7:7">
      <c r="G77071" s="162" t="s">
        <v>77316</v>
      </c>
    </row>
    <row r="77072" spans="7:7">
      <c r="G77072" s="162" t="s">
        <v>77317</v>
      </c>
    </row>
    <row r="77073" spans="7:7">
      <c r="G77073" s="162" t="s">
        <v>77318</v>
      </c>
    </row>
    <row r="77074" spans="7:7">
      <c r="G77074" s="162" t="s">
        <v>77319</v>
      </c>
    </row>
    <row r="77075" spans="7:7">
      <c r="G77075" s="162" t="s">
        <v>77320</v>
      </c>
    </row>
    <row r="77076" spans="7:7">
      <c r="G77076" s="162" t="s">
        <v>77321</v>
      </c>
    </row>
    <row r="77077" spans="7:7">
      <c r="G77077" s="162" t="s">
        <v>77322</v>
      </c>
    </row>
    <row r="77078" spans="7:7">
      <c r="G77078" s="162" t="s">
        <v>77323</v>
      </c>
    </row>
    <row r="77079" spans="7:7">
      <c r="G77079" s="162" t="s">
        <v>77324</v>
      </c>
    </row>
    <row r="77080" spans="7:7">
      <c r="G77080" s="162" t="s">
        <v>77325</v>
      </c>
    </row>
    <row r="77081" spans="7:7">
      <c r="G77081" s="162" t="s">
        <v>77326</v>
      </c>
    </row>
    <row r="77082" spans="7:7">
      <c r="G77082" s="162" t="s">
        <v>77327</v>
      </c>
    </row>
    <row r="77083" spans="7:7">
      <c r="G77083" s="162" t="s">
        <v>77328</v>
      </c>
    </row>
    <row r="77084" spans="7:7">
      <c r="G77084" s="162" t="s">
        <v>77329</v>
      </c>
    </row>
    <row r="77085" spans="7:7">
      <c r="G77085" s="162" t="s">
        <v>77330</v>
      </c>
    </row>
    <row r="77086" spans="7:7">
      <c r="G77086" s="162" t="s">
        <v>77331</v>
      </c>
    </row>
    <row r="77087" spans="7:7">
      <c r="G77087" s="162" t="s">
        <v>77332</v>
      </c>
    </row>
    <row r="77088" spans="7:7">
      <c r="G77088" s="162" t="s">
        <v>77333</v>
      </c>
    </row>
    <row r="77089" spans="7:7">
      <c r="G77089" s="162" t="s">
        <v>77334</v>
      </c>
    </row>
    <row r="77090" spans="7:7">
      <c r="G77090" s="162" t="s">
        <v>77335</v>
      </c>
    </row>
    <row r="77091" spans="7:7">
      <c r="G77091" s="162" t="s">
        <v>77336</v>
      </c>
    </row>
    <row r="77092" spans="7:7">
      <c r="G77092" s="162" t="s">
        <v>77337</v>
      </c>
    </row>
    <row r="77093" spans="7:7">
      <c r="G77093" s="162" t="s">
        <v>77338</v>
      </c>
    </row>
    <row r="77094" spans="7:7">
      <c r="G77094" s="162" t="s">
        <v>77339</v>
      </c>
    </row>
    <row r="77095" spans="7:7">
      <c r="G77095" s="162" t="s">
        <v>77340</v>
      </c>
    </row>
    <row r="77096" spans="7:7">
      <c r="G77096" s="162" t="s">
        <v>77341</v>
      </c>
    </row>
    <row r="77097" spans="7:7">
      <c r="G77097" s="162" t="s">
        <v>77342</v>
      </c>
    </row>
    <row r="77098" spans="7:7">
      <c r="G77098" s="162" t="s">
        <v>77343</v>
      </c>
    </row>
    <row r="77099" spans="7:7">
      <c r="G77099" s="162" t="s">
        <v>77344</v>
      </c>
    </row>
    <row r="77100" spans="7:7">
      <c r="G77100" s="162" t="s">
        <v>77345</v>
      </c>
    </row>
    <row r="77101" spans="7:7">
      <c r="G77101" s="162" t="s">
        <v>77346</v>
      </c>
    </row>
    <row r="77102" spans="7:7">
      <c r="G77102" s="162" t="s">
        <v>77347</v>
      </c>
    </row>
    <row r="77103" spans="7:7">
      <c r="G77103" s="162" t="s">
        <v>77348</v>
      </c>
    </row>
    <row r="77104" spans="7:7">
      <c r="G77104" s="162" t="s">
        <v>77349</v>
      </c>
    </row>
    <row r="77105" spans="7:7">
      <c r="G77105" s="162" t="s">
        <v>77350</v>
      </c>
    </row>
    <row r="77106" spans="7:7">
      <c r="G77106" s="162" t="s">
        <v>77351</v>
      </c>
    </row>
    <row r="77107" spans="7:7">
      <c r="G77107" s="162" t="s">
        <v>77352</v>
      </c>
    </row>
    <row r="77108" spans="7:7">
      <c r="G77108" s="162" t="s">
        <v>77353</v>
      </c>
    </row>
    <row r="77109" spans="7:7">
      <c r="G77109" s="162" t="s">
        <v>77354</v>
      </c>
    </row>
    <row r="77110" spans="7:7">
      <c r="G77110" s="162" t="s">
        <v>77355</v>
      </c>
    </row>
    <row r="77111" spans="7:7">
      <c r="G77111" s="162" t="s">
        <v>77356</v>
      </c>
    </row>
    <row r="77112" spans="7:7">
      <c r="G77112" s="162" t="s">
        <v>77357</v>
      </c>
    </row>
    <row r="77113" spans="7:7">
      <c r="G77113" s="162" t="s">
        <v>77358</v>
      </c>
    </row>
    <row r="77114" spans="7:7">
      <c r="G77114" s="162" t="s">
        <v>77359</v>
      </c>
    </row>
    <row r="77115" spans="7:7">
      <c r="G77115" s="162" t="s">
        <v>77360</v>
      </c>
    </row>
    <row r="77116" spans="7:7">
      <c r="G77116" s="162" t="s">
        <v>77361</v>
      </c>
    </row>
    <row r="77117" spans="7:7">
      <c r="G77117" s="162" t="s">
        <v>77362</v>
      </c>
    </row>
    <row r="77118" spans="7:7">
      <c r="G77118" s="162" t="s">
        <v>77363</v>
      </c>
    </row>
    <row r="77119" spans="7:7">
      <c r="G77119" s="162" t="s">
        <v>77364</v>
      </c>
    </row>
    <row r="77120" spans="7:7">
      <c r="G77120" s="162" t="s">
        <v>77365</v>
      </c>
    </row>
    <row r="77121" spans="7:7">
      <c r="G77121" s="162" t="s">
        <v>77366</v>
      </c>
    </row>
    <row r="77122" spans="7:7">
      <c r="G77122" s="162" t="s">
        <v>77367</v>
      </c>
    </row>
    <row r="77123" spans="7:7">
      <c r="G77123" s="162" t="s">
        <v>77368</v>
      </c>
    </row>
    <row r="77124" spans="7:7">
      <c r="G77124" s="162" t="s">
        <v>77369</v>
      </c>
    </row>
    <row r="77125" spans="7:7">
      <c r="G77125" s="162" t="s">
        <v>77370</v>
      </c>
    </row>
    <row r="77126" spans="7:7">
      <c r="G77126" s="162" t="s">
        <v>77371</v>
      </c>
    </row>
    <row r="77127" spans="7:7">
      <c r="G77127" s="162" t="s">
        <v>77372</v>
      </c>
    </row>
    <row r="77128" spans="7:7">
      <c r="G77128" s="162" t="s">
        <v>77373</v>
      </c>
    </row>
    <row r="77129" spans="7:7">
      <c r="G77129" s="162" t="s">
        <v>77374</v>
      </c>
    </row>
    <row r="77130" spans="7:7">
      <c r="G77130" s="162" t="s">
        <v>77375</v>
      </c>
    </row>
    <row r="77131" spans="7:7">
      <c r="G77131" s="162" t="s">
        <v>77376</v>
      </c>
    </row>
    <row r="77132" spans="7:7">
      <c r="G77132" s="162" t="s">
        <v>77377</v>
      </c>
    </row>
    <row r="77133" spans="7:7">
      <c r="G77133" s="162" t="s">
        <v>77378</v>
      </c>
    </row>
    <row r="77134" spans="7:7">
      <c r="G77134" s="162" t="s">
        <v>77379</v>
      </c>
    </row>
    <row r="77135" spans="7:7">
      <c r="G77135" s="162" t="s">
        <v>77380</v>
      </c>
    </row>
    <row r="77136" spans="7:7">
      <c r="G77136" s="162" t="s">
        <v>77381</v>
      </c>
    </row>
    <row r="77137" spans="7:7">
      <c r="G77137" s="162" t="s">
        <v>77382</v>
      </c>
    </row>
    <row r="77138" spans="7:7">
      <c r="G77138" s="162" t="s">
        <v>77383</v>
      </c>
    </row>
    <row r="77139" spans="7:7">
      <c r="G77139" s="162" t="s">
        <v>77384</v>
      </c>
    </row>
    <row r="77140" spans="7:7">
      <c r="G77140" s="162" t="s">
        <v>77385</v>
      </c>
    </row>
    <row r="77141" spans="7:7">
      <c r="G77141" s="162" t="s">
        <v>77386</v>
      </c>
    </row>
    <row r="77142" spans="7:7">
      <c r="G77142" s="162" t="s">
        <v>77387</v>
      </c>
    </row>
    <row r="77143" spans="7:7">
      <c r="G77143" s="162" t="s">
        <v>77388</v>
      </c>
    </row>
    <row r="77144" spans="7:7">
      <c r="G77144" s="162" t="s">
        <v>77389</v>
      </c>
    </row>
    <row r="77145" spans="7:7">
      <c r="G77145" s="162" t="s">
        <v>77390</v>
      </c>
    </row>
    <row r="77146" spans="7:7">
      <c r="G77146" s="162" t="s">
        <v>77391</v>
      </c>
    </row>
    <row r="77147" spans="7:7">
      <c r="G77147" s="162" t="s">
        <v>77392</v>
      </c>
    </row>
    <row r="77148" spans="7:7">
      <c r="G77148" s="162" t="s">
        <v>77393</v>
      </c>
    </row>
    <row r="77149" spans="7:7">
      <c r="G77149" s="162" t="s">
        <v>77394</v>
      </c>
    </row>
    <row r="77150" spans="7:7">
      <c r="G77150" s="162" t="s">
        <v>77395</v>
      </c>
    </row>
    <row r="77151" spans="7:7">
      <c r="G77151" s="162" t="s">
        <v>77396</v>
      </c>
    </row>
    <row r="77152" spans="7:7">
      <c r="G77152" s="162" t="s">
        <v>77397</v>
      </c>
    </row>
    <row r="77153" spans="7:7">
      <c r="G77153" s="162" t="s">
        <v>77398</v>
      </c>
    </row>
    <row r="77154" spans="7:7">
      <c r="G77154" s="162" t="s">
        <v>77399</v>
      </c>
    </row>
    <row r="77155" spans="7:7">
      <c r="G77155" s="162" t="s">
        <v>77400</v>
      </c>
    </row>
    <row r="77156" spans="7:7">
      <c r="G77156" s="162" t="s">
        <v>77401</v>
      </c>
    </row>
    <row r="77157" spans="7:7">
      <c r="G77157" s="162" t="s">
        <v>77402</v>
      </c>
    </row>
    <row r="77158" spans="7:7">
      <c r="G77158" s="162" t="s">
        <v>77403</v>
      </c>
    </row>
    <row r="77159" spans="7:7">
      <c r="G77159" s="162" t="s">
        <v>77404</v>
      </c>
    </row>
    <row r="77160" spans="7:7">
      <c r="G77160" s="162" t="s">
        <v>77405</v>
      </c>
    </row>
    <row r="77161" spans="7:7">
      <c r="G77161" s="162" t="s">
        <v>77406</v>
      </c>
    </row>
    <row r="77162" spans="7:7">
      <c r="G77162" s="162" t="s">
        <v>77407</v>
      </c>
    </row>
    <row r="77163" spans="7:7">
      <c r="G77163" s="162" t="s">
        <v>77408</v>
      </c>
    </row>
    <row r="77164" spans="7:7">
      <c r="G77164" s="162" t="s">
        <v>77409</v>
      </c>
    </row>
    <row r="77165" spans="7:7">
      <c r="G77165" s="162" t="s">
        <v>77410</v>
      </c>
    </row>
    <row r="77166" spans="7:7">
      <c r="G77166" s="162" t="s">
        <v>77411</v>
      </c>
    </row>
    <row r="77167" spans="7:7">
      <c r="G77167" s="162" t="s">
        <v>77412</v>
      </c>
    </row>
    <row r="77168" spans="7:7">
      <c r="G77168" s="162" t="s">
        <v>77413</v>
      </c>
    </row>
    <row r="77169" spans="7:7">
      <c r="G77169" s="162" t="s">
        <v>77414</v>
      </c>
    </row>
    <row r="77170" spans="7:7">
      <c r="G77170" s="162" t="s">
        <v>77415</v>
      </c>
    </row>
    <row r="77171" spans="7:7">
      <c r="G77171" s="162" t="s">
        <v>77416</v>
      </c>
    </row>
    <row r="77172" spans="7:7">
      <c r="G77172" s="162" t="s">
        <v>77417</v>
      </c>
    </row>
    <row r="77173" spans="7:7">
      <c r="G77173" s="162" t="s">
        <v>77418</v>
      </c>
    </row>
    <row r="77174" spans="7:7">
      <c r="G77174" s="162" t="s">
        <v>77419</v>
      </c>
    </row>
    <row r="77175" spans="7:7">
      <c r="G77175" s="162" t="s">
        <v>77420</v>
      </c>
    </row>
    <row r="77176" spans="7:7">
      <c r="G77176" s="162" t="s">
        <v>77421</v>
      </c>
    </row>
    <row r="77177" spans="7:7">
      <c r="G77177" s="162" t="s">
        <v>77422</v>
      </c>
    </row>
    <row r="77178" spans="7:7">
      <c r="G77178" s="162" t="s">
        <v>77423</v>
      </c>
    </row>
    <row r="77179" spans="7:7">
      <c r="G77179" s="162" t="s">
        <v>77424</v>
      </c>
    </row>
    <row r="77180" spans="7:7">
      <c r="G77180" s="162" t="s">
        <v>77425</v>
      </c>
    </row>
    <row r="77181" spans="7:7">
      <c r="G77181" s="162" t="s">
        <v>77426</v>
      </c>
    </row>
    <row r="77182" spans="7:7">
      <c r="G77182" s="162" t="s">
        <v>77427</v>
      </c>
    </row>
    <row r="77183" spans="7:7">
      <c r="G77183" s="162" t="s">
        <v>77428</v>
      </c>
    </row>
    <row r="77184" spans="7:7">
      <c r="G77184" s="162" t="s">
        <v>77429</v>
      </c>
    </row>
    <row r="77185" spans="7:7">
      <c r="G77185" s="162" t="s">
        <v>77430</v>
      </c>
    </row>
    <row r="77186" spans="7:7">
      <c r="G77186" s="162" t="s">
        <v>77431</v>
      </c>
    </row>
    <row r="77187" spans="7:7">
      <c r="G77187" s="162" t="s">
        <v>77432</v>
      </c>
    </row>
    <row r="77188" spans="7:7">
      <c r="G77188" s="162" t="s">
        <v>77433</v>
      </c>
    </row>
    <row r="77189" spans="7:7">
      <c r="G77189" s="162" t="s">
        <v>77434</v>
      </c>
    </row>
    <row r="77190" spans="7:7">
      <c r="G77190" s="162" t="s">
        <v>77435</v>
      </c>
    </row>
    <row r="77191" spans="7:7">
      <c r="G77191" s="162" t="s">
        <v>77436</v>
      </c>
    </row>
    <row r="77192" spans="7:7">
      <c r="G77192" s="162" t="s">
        <v>77437</v>
      </c>
    </row>
    <row r="77193" spans="7:7">
      <c r="G77193" s="162" t="s">
        <v>77438</v>
      </c>
    </row>
    <row r="77194" spans="7:7">
      <c r="G77194" s="162" t="s">
        <v>77439</v>
      </c>
    </row>
    <row r="77195" spans="7:7">
      <c r="G77195" s="162" t="s">
        <v>77440</v>
      </c>
    </row>
    <row r="77196" spans="7:7">
      <c r="G77196" s="162" t="s">
        <v>77441</v>
      </c>
    </row>
    <row r="77197" spans="7:7">
      <c r="G77197" s="162" t="s">
        <v>77442</v>
      </c>
    </row>
    <row r="77198" spans="7:7">
      <c r="G77198" s="162" t="s">
        <v>77443</v>
      </c>
    </row>
    <row r="77199" spans="7:7">
      <c r="G77199" s="162" t="s">
        <v>77444</v>
      </c>
    </row>
    <row r="77200" spans="7:7">
      <c r="G77200" s="162" t="s">
        <v>77445</v>
      </c>
    </row>
    <row r="77201" spans="7:7">
      <c r="G77201" s="162" t="s">
        <v>77446</v>
      </c>
    </row>
    <row r="77202" spans="7:7">
      <c r="G77202" s="162" t="s">
        <v>77447</v>
      </c>
    </row>
    <row r="77203" spans="7:7">
      <c r="G77203" s="162" t="s">
        <v>77448</v>
      </c>
    </row>
    <row r="77204" spans="7:7">
      <c r="G77204" s="162" t="s">
        <v>77449</v>
      </c>
    </row>
    <row r="77205" spans="7:7">
      <c r="G77205" s="162" t="s">
        <v>77450</v>
      </c>
    </row>
    <row r="77206" spans="7:7">
      <c r="G77206" s="162" t="s">
        <v>77451</v>
      </c>
    </row>
    <row r="77207" spans="7:7">
      <c r="G77207" s="162" t="s">
        <v>77452</v>
      </c>
    </row>
    <row r="77208" spans="7:7">
      <c r="G77208" s="162" t="s">
        <v>77453</v>
      </c>
    </row>
    <row r="77209" spans="7:7">
      <c r="G77209" s="162" t="s">
        <v>77454</v>
      </c>
    </row>
    <row r="77210" spans="7:7">
      <c r="G77210" s="162" t="s">
        <v>77455</v>
      </c>
    </row>
    <row r="77211" spans="7:7">
      <c r="G77211" s="162" t="s">
        <v>77456</v>
      </c>
    </row>
    <row r="77212" spans="7:7">
      <c r="G77212" s="162" t="s">
        <v>77457</v>
      </c>
    </row>
    <row r="77213" spans="7:7">
      <c r="G77213" s="162" t="s">
        <v>77458</v>
      </c>
    </row>
    <row r="77214" spans="7:7">
      <c r="G77214" s="162" t="s">
        <v>77459</v>
      </c>
    </row>
    <row r="77215" spans="7:7">
      <c r="G77215" s="162" t="s">
        <v>77460</v>
      </c>
    </row>
    <row r="77216" spans="7:7">
      <c r="G77216" s="162" t="s">
        <v>77461</v>
      </c>
    </row>
    <row r="77217" spans="7:7">
      <c r="G77217" s="162" t="s">
        <v>77462</v>
      </c>
    </row>
    <row r="77218" spans="7:7">
      <c r="G77218" s="162" t="s">
        <v>77463</v>
      </c>
    </row>
    <row r="77219" spans="7:7">
      <c r="G77219" s="162" t="s">
        <v>77464</v>
      </c>
    </row>
    <row r="77220" spans="7:7">
      <c r="G77220" s="162" t="s">
        <v>77465</v>
      </c>
    </row>
    <row r="77221" spans="7:7">
      <c r="G77221" s="162" t="s">
        <v>77466</v>
      </c>
    </row>
    <row r="77222" spans="7:7">
      <c r="G77222" s="162" t="s">
        <v>77467</v>
      </c>
    </row>
    <row r="77223" spans="7:7">
      <c r="G77223" s="162" t="s">
        <v>77468</v>
      </c>
    </row>
    <row r="77224" spans="7:7">
      <c r="G77224" s="162" t="s">
        <v>77469</v>
      </c>
    </row>
    <row r="77225" spans="7:7">
      <c r="G77225" s="162" t="s">
        <v>77470</v>
      </c>
    </row>
    <row r="77226" spans="7:7">
      <c r="G77226" s="162" t="s">
        <v>77471</v>
      </c>
    </row>
    <row r="77227" spans="7:7">
      <c r="G77227" s="162" t="s">
        <v>77472</v>
      </c>
    </row>
    <row r="77228" spans="7:7">
      <c r="G77228" s="162" t="s">
        <v>77473</v>
      </c>
    </row>
    <row r="77229" spans="7:7">
      <c r="G77229" s="162" t="s">
        <v>77474</v>
      </c>
    </row>
    <row r="77230" spans="7:7">
      <c r="G77230" s="162" t="s">
        <v>77475</v>
      </c>
    </row>
    <row r="77231" spans="7:7">
      <c r="G77231" s="162" t="s">
        <v>77476</v>
      </c>
    </row>
    <row r="77232" spans="7:7">
      <c r="G77232" s="162" t="s">
        <v>77477</v>
      </c>
    </row>
    <row r="77233" spans="7:7">
      <c r="G77233" s="162" t="s">
        <v>77478</v>
      </c>
    </row>
    <row r="77234" spans="7:7">
      <c r="G77234" s="162" t="s">
        <v>77479</v>
      </c>
    </row>
    <row r="77235" spans="7:7">
      <c r="G77235" s="162" t="s">
        <v>77480</v>
      </c>
    </row>
    <row r="77236" spans="7:7">
      <c r="G77236" s="162" t="s">
        <v>77481</v>
      </c>
    </row>
    <row r="77237" spans="7:7">
      <c r="G77237" s="162" t="s">
        <v>77482</v>
      </c>
    </row>
    <row r="77238" spans="7:7">
      <c r="G77238" s="162" t="s">
        <v>77483</v>
      </c>
    </row>
    <row r="77239" spans="7:7">
      <c r="G77239" s="162" t="s">
        <v>77484</v>
      </c>
    </row>
    <row r="77240" spans="7:7">
      <c r="G77240" s="162" t="s">
        <v>77485</v>
      </c>
    </row>
    <row r="77241" spans="7:7">
      <c r="G77241" s="162" t="s">
        <v>77486</v>
      </c>
    </row>
    <row r="77242" spans="7:7">
      <c r="G77242" s="162" t="s">
        <v>77487</v>
      </c>
    </row>
    <row r="77243" spans="7:7">
      <c r="G77243" s="162" t="s">
        <v>77488</v>
      </c>
    </row>
    <row r="77244" spans="7:7">
      <c r="G77244" s="162" t="s">
        <v>77489</v>
      </c>
    </row>
    <row r="77245" spans="7:7">
      <c r="G77245" s="162" t="s">
        <v>77490</v>
      </c>
    </row>
    <row r="77246" spans="7:7">
      <c r="G77246" s="162" t="s">
        <v>77491</v>
      </c>
    </row>
    <row r="77247" spans="7:7">
      <c r="G77247" s="162" t="s">
        <v>77492</v>
      </c>
    </row>
    <row r="77248" spans="7:7">
      <c r="G77248" s="162" t="s">
        <v>77493</v>
      </c>
    </row>
    <row r="77249" spans="7:7">
      <c r="G77249" s="162" t="s">
        <v>77494</v>
      </c>
    </row>
    <row r="77250" spans="7:7">
      <c r="G77250" s="162" t="s">
        <v>77495</v>
      </c>
    </row>
    <row r="77251" spans="7:7">
      <c r="G77251" s="162" t="s">
        <v>77496</v>
      </c>
    </row>
    <row r="77252" spans="7:7">
      <c r="G77252" s="162" t="s">
        <v>77497</v>
      </c>
    </row>
    <row r="77253" spans="7:7">
      <c r="G77253" s="162" t="s">
        <v>77498</v>
      </c>
    </row>
    <row r="77254" spans="7:7">
      <c r="G77254" s="162" t="s">
        <v>77499</v>
      </c>
    </row>
    <row r="77255" spans="7:7">
      <c r="G77255" s="162" t="s">
        <v>77500</v>
      </c>
    </row>
    <row r="77256" spans="7:7">
      <c r="G77256" s="162" t="s">
        <v>77501</v>
      </c>
    </row>
    <row r="77257" spans="7:7">
      <c r="G77257" s="162" t="s">
        <v>77502</v>
      </c>
    </row>
    <row r="77258" spans="7:7">
      <c r="G77258" s="162" t="s">
        <v>77503</v>
      </c>
    </row>
    <row r="77259" spans="7:7">
      <c r="G77259" s="162" t="s">
        <v>77504</v>
      </c>
    </row>
    <row r="77260" spans="7:7">
      <c r="G77260" s="162" t="s">
        <v>77505</v>
      </c>
    </row>
    <row r="77261" spans="7:7">
      <c r="G77261" s="162" t="s">
        <v>77506</v>
      </c>
    </row>
    <row r="77262" spans="7:7">
      <c r="G77262" s="162" t="s">
        <v>77507</v>
      </c>
    </row>
    <row r="77263" spans="7:7">
      <c r="G77263" s="162" t="s">
        <v>77508</v>
      </c>
    </row>
    <row r="77264" spans="7:7">
      <c r="G77264" s="162" t="s">
        <v>77509</v>
      </c>
    </row>
    <row r="77265" spans="7:7">
      <c r="G77265" s="162" t="s">
        <v>77510</v>
      </c>
    </row>
    <row r="77266" spans="7:7">
      <c r="G77266" s="162" t="s">
        <v>77511</v>
      </c>
    </row>
    <row r="77267" spans="7:7">
      <c r="G77267" s="162" t="s">
        <v>77512</v>
      </c>
    </row>
    <row r="77268" spans="7:7">
      <c r="G77268" s="162" t="s">
        <v>77513</v>
      </c>
    </row>
    <row r="77269" spans="7:7">
      <c r="G77269" s="162" t="s">
        <v>77514</v>
      </c>
    </row>
    <row r="77270" spans="7:7">
      <c r="G77270" s="162" t="s">
        <v>77515</v>
      </c>
    </row>
    <row r="77271" spans="7:7">
      <c r="G77271" s="162" t="s">
        <v>77516</v>
      </c>
    </row>
    <row r="77272" spans="7:7">
      <c r="G77272" s="162" t="s">
        <v>77517</v>
      </c>
    </row>
    <row r="77273" spans="7:7">
      <c r="G77273" s="162" t="s">
        <v>77518</v>
      </c>
    </row>
    <row r="77274" spans="7:7">
      <c r="G77274" s="162" t="s">
        <v>77519</v>
      </c>
    </row>
    <row r="77275" spans="7:7">
      <c r="G77275" s="162" t="s">
        <v>77520</v>
      </c>
    </row>
    <row r="77276" spans="7:7">
      <c r="G77276" s="162" t="s">
        <v>77521</v>
      </c>
    </row>
    <row r="77277" spans="7:7">
      <c r="G77277" s="162" t="s">
        <v>77522</v>
      </c>
    </row>
    <row r="77278" spans="7:7">
      <c r="G77278" s="162" t="s">
        <v>77523</v>
      </c>
    </row>
    <row r="77279" spans="7:7">
      <c r="G77279" s="162" t="s">
        <v>77524</v>
      </c>
    </row>
    <row r="77280" spans="7:7">
      <c r="G77280" s="162" t="s">
        <v>77525</v>
      </c>
    </row>
    <row r="77281" spans="7:7">
      <c r="G77281" s="162" t="s">
        <v>77526</v>
      </c>
    </row>
    <row r="77282" spans="7:7">
      <c r="G77282" s="162" t="s">
        <v>77527</v>
      </c>
    </row>
    <row r="77283" spans="7:7">
      <c r="G77283" s="162" t="s">
        <v>77528</v>
      </c>
    </row>
    <row r="77284" spans="7:7">
      <c r="G77284" s="162" t="s">
        <v>77529</v>
      </c>
    </row>
    <row r="77285" spans="7:7">
      <c r="G77285" s="162" t="s">
        <v>77530</v>
      </c>
    </row>
    <row r="77286" spans="7:7">
      <c r="G77286" s="162" t="s">
        <v>77531</v>
      </c>
    </row>
    <row r="77287" spans="7:7">
      <c r="G77287" s="162" t="s">
        <v>77532</v>
      </c>
    </row>
    <row r="77288" spans="7:7">
      <c r="G77288" s="162" t="s">
        <v>77533</v>
      </c>
    </row>
    <row r="77289" spans="7:7">
      <c r="G77289" s="162" t="s">
        <v>77534</v>
      </c>
    </row>
    <row r="77290" spans="7:7">
      <c r="G77290" s="162" t="s">
        <v>77535</v>
      </c>
    </row>
    <row r="77291" spans="7:7">
      <c r="G77291" s="162" t="s">
        <v>77536</v>
      </c>
    </row>
    <row r="77292" spans="7:7">
      <c r="G77292" s="162" t="s">
        <v>77537</v>
      </c>
    </row>
    <row r="77293" spans="7:7">
      <c r="G77293" s="162" t="s">
        <v>77538</v>
      </c>
    </row>
    <row r="77294" spans="7:7">
      <c r="G77294" s="162" t="s">
        <v>77539</v>
      </c>
    </row>
    <row r="77295" spans="7:7">
      <c r="G77295" s="162" t="s">
        <v>77540</v>
      </c>
    </row>
    <row r="77296" spans="7:7">
      <c r="G77296" s="162" t="s">
        <v>77541</v>
      </c>
    </row>
    <row r="77297" spans="7:7">
      <c r="G77297" s="162" t="s">
        <v>77542</v>
      </c>
    </row>
    <row r="77298" spans="7:7">
      <c r="G77298" s="162" t="s">
        <v>77543</v>
      </c>
    </row>
    <row r="77299" spans="7:7">
      <c r="G77299" s="162" t="s">
        <v>77544</v>
      </c>
    </row>
    <row r="77300" spans="7:7">
      <c r="G77300" s="162" t="s">
        <v>77545</v>
      </c>
    </row>
    <row r="77301" spans="7:7">
      <c r="G77301" s="162" t="s">
        <v>77546</v>
      </c>
    </row>
    <row r="77302" spans="7:7">
      <c r="G77302" s="162" t="s">
        <v>77547</v>
      </c>
    </row>
    <row r="77303" spans="7:7">
      <c r="G77303" s="162" t="s">
        <v>77548</v>
      </c>
    </row>
    <row r="77304" spans="7:7">
      <c r="G77304" s="162" t="s">
        <v>77549</v>
      </c>
    </row>
    <row r="77305" spans="7:7">
      <c r="G77305" s="162" t="s">
        <v>77550</v>
      </c>
    </row>
    <row r="77306" spans="7:7">
      <c r="G77306" s="162" t="s">
        <v>77551</v>
      </c>
    </row>
    <row r="77307" spans="7:7">
      <c r="G77307" s="162" t="s">
        <v>77552</v>
      </c>
    </row>
    <row r="77308" spans="7:7">
      <c r="G77308" s="162" t="s">
        <v>77553</v>
      </c>
    </row>
    <row r="77309" spans="7:7">
      <c r="G77309" s="162" t="s">
        <v>77554</v>
      </c>
    </row>
    <row r="77310" spans="7:7">
      <c r="G77310" s="162" t="s">
        <v>77555</v>
      </c>
    </row>
    <row r="77311" spans="7:7">
      <c r="G77311" s="162" t="s">
        <v>77556</v>
      </c>
    </row>
    <row r="77312" spans="7:7">
      <c r="G77312" s="162" t="s">
        <v>77557</v>
      </c>
    </row>
    <row r="77313" spans="7:7">
      <c r="G77313" s="162" t="s">
        <v>77558</v>
      </c>
    </row>
    <row r="77314" spans="7:7">
      <c r="G77314" s="162" t="s">
        <v>77559</v>
      </c>
    </row>
    <row r="77315" spans="7:7">
      <c r="G77315" s="162" t="s">
        <v>77560</v>
      </c>
    </row>
    <row r="77316" spans="7:7">
      <c r="G77316" s="162" t="s">
        <v>77561</v>
      </c>
    </row>
    <row r="77317" spans="7:7">
      <c r="G77317" s="162" t="s">
        <v>77562</v>
      </c>
    </row>
    <row r="77318" spans="7:7">
      <c r="G77318" s="162" t="s">
        <v>77563</v>
      </c>
    </row>
    <row r="77319" spans="7:7">
      <c r="G77319" s="162" t="s">
        <v>77564</v>
      </c>
    </row>
    <row r="77320" spans="7:7">
      <c r="G77320" s="162" t="s">
        <v>77565</v>
      </c>
    </row>
    <row r="77321" spans="7:7">
      <c r="G77321" s="162" t="s">
        <v>77566</v>
      </c>
    </row>
    <row r="77322" spans="7:7">
      <c r="G77322" s="162" t="s">
        <v>77567</v>
      </c>
    </row>
    <row r="77323" spans="7:7">
      <c r="G77323" s="162" t="s">
        <v>77568</v>
      </c>
    </row>
    <row r="77324" spans="7:7">
      <c r="G77324" s="162" t="s">
        <v>77569</v>
      </c>
    </row>
    <row r="77325" spans="7:7">
      <c r="G77325" s="162" t="s">
        <v>77570</v>
      </c>
    </row>
    <row r="77326" spans="7:7">
      <c r="G77326" s="162" t="s">
        <v>77571</v>
      </c>
    </row>
    <row r="77327" spans="7:7">
      <c r="G77327" s="162" t="s">
        <v>77572</v>
      </c>
    </row>
    <row r="77328" spans="7:7">
      <c r="G77328" s="162" t="s">
        <v>77573</v>
      </c>
    </row>
    <row r="77329" spans="7:7">
      <c r="G77329" s="162" t="s">
        <v>77574</v>
      </c>
    </row>
    <row r="77330" spans="7:7">
      <c r="G77330" s="162" t="s">
        <v>77575</v>
      </c>
    </row>
    <row r="77331" spans="7:7">
      <c r="G77331" s="162" t="s">
        <v>77576</v>
      </c>
    </row>
    <row r="77332" spans="7:7">
      <c r="G77332" s="162" t="s">
        <v>77577</v>
      </c>
    </row>
    <row r="77333" spans="7:7">
      <c r="G77333" s="162" t="s">
        <v>77578</v>
      </c>
    </row>
    <row r="77334" spans="7:7">
      <c r="G77334" s="162" t="s">
        <v>77579</v>
      </c>
    </row>
    <row r="77335" spans="7:7">
      <c r="G77335" s="162" t="s">
        <v>77580</v>
      </c>
    </row>
    <row r="77336" spans="7:7">
      <c r="G77336" s="162" t="s">
        <v>77581</v>
      </c>
    </row>
    <row r="77337" spans="7:7">
      <c r="G77337" s="162" t="s">
        <v>77582</v>
      </c>
    </row>
    <row r="77338" spans="7:7">
      <c r="G77338" s="162" t="s">
        <v>77583</v>
      </c>
    </row>
    <row r="77339" spans="7:7">
      <c r="G77339" s="162" t="s">
        <v>77584</v>
      </c>
    </row>
    <row r="77340" spans="7:7">
      <c r="G77340" s="162" t="s">
        <v>77585</v>
      </c>
    </row>
    <row r="77341" spans="7:7">
      <c r="G77341" s="162" t="s">
        <v>77586</v>
      </c>
    </row>
    <row r="77342" spans="7:7">
      <c r="G77342" s="162" t="s">
        <v>77587</v>
      </c>
    </row>
    <row r="77343" spans="7:7">
      <c r="G77343" s="162" t="s">
        <v>77588</v>
      </c>
    </row>
    <row r="77344" spans="7:7">
      <c r="G77344" s="162" t="s">
        <v>77589</v>
      </c>
    </row>
    <row r="77345" spans="7:7">
      <c r="G77345" s="162" t="s">
        <v>77590</v>
      </c>
    </row>
    <row r="77346" spans="7:7">
      <c r="G77346" s="162" t="s">
        <v>77591</v>
      </c>
    </row>
    <row r="77347" spans="7:7">
      <c r="G77347" s="162" t="s">
        <v>77592</v>
      </c>
    </row>
    <row r="77348" spans="7:7">
      <c r="G77348" s="162" t="s">
        <v>77593</v>
      </c>
    </row>
    <row r="77349" spans="7:7">
      <c r="G77349" s="162" t="s">
        <v>77594</v>
      </c>
    </row>
    <row r="77350" spans="7:7">
      <c r="G77350" s="162" t="s">
        <v>77595</v>
      </c>
    </row>
    <row r="77351" spans="7:7">
      <c r="G77351" s="162" t="s">
        <v>77596</v>
      </c>
    </row>
    <row r="77352" spans="7:7">
      <c r="G77352" s="162" t="s">
        <v>77597</v>
      </c>
    </row>
    <row r="77353" spans="7:7">
      <c r="G77353" s="162" t="s">
        <v>77598</v>
      </c>
    </row>
    <row r="77354" spans="7:7">
      <c r="G77354" s="162" t="s">
        <v>77599</v>
      </c>
    </row>
    <row r="77355" spans="7:7">
      <c r="G77355" s="162" t="s">
        <v>77600</v>
      </c>
    </row>
    <row r="77356" spans="7:7">
      <c r="G77356" s="162" t="s">
        <v>77601</v>
      </c>
    </row>
    <row r="77357" spans="7:7">
      <c r="G77357" s="162" t="s">
        <v>77602</v>
      </c>
    </row>
    <row r="77358" spans="7:7">
      <c r="G77358" s="162" t="s">
        <v>77603</v>
      </c>
    </row>
    <row r="77359" spans="7:7">
      <c r="G77359" s="162" t="s">
        <v>77604</v>
      </c>
    </row>
    <row r="77360" spans="7:7">
      <c r="G77360" s="162" t="s">
        <v>77605</v>
      </c>
    </row>
    <row r="77361" spans="7:7">
      <c r="G77361" s="162" t="s">
        <v>77606</v>
      </c>
    </row>
    <row r="77362" spans="7:7">
      <c r="G77362" s="162" t="s">
        <v>77607</v>
      </c>
    </row>
    <row r="77363" spans="7:7">
      <c r="G77363" s="162" t="s">
        <v>77608</v>
      </c>
    </row>
    <row r="77364" spans="7:7">
      <c r="G77364" s="162" t="s">
        <v>77609</v>
      </c>
    </row>
    <row r="77365" spans="7:7">
      <c r="G77365" s="162" t="s">
        <v>77610</v>
      </c>
    </row>
    <row r="77366" spans="7:7">
      <c r="G77366" s="162" t="s">
        <v>77611</v>
      </c>
    </row>
    <row r="77367" spans="7:7">
      <c r="G77367" s="162" t="s">
        <v>77612</v>
      </c>
    </row>
    <row r="77368" spans="7:7">
      <c r="G77368" s="162" t="s">
        <v>77613</v>
      </c>
    </row>
    <row r="77369" spans="7:7">
      <c r="G77369" s="162" t="s">
        <v>77614</v>
      </c>
    </row>
    <row r="77370" spans="7:7">
      <c r="G77370" s="162" t="s">
        <v>77615</v>
      </c>
    </row>
    <row r="77371" spans="7:7">
      <c r="G77371" s="162" t="s">
        <v>77616</v>
      </c>
    </row>
    <row r="77372" spans="7:7">
      <c r="G77372" s="162" t="s">
        <v>77617</v>
      </c>
    </row>
    <row r="77373" spans="7:7">
      <c r="G77373" s="162" t="s">
        <v>77618</v>
      </c>
    </row>
    <row r="77374" spans="7:7">
      <c r="G77374" s="162" t="s">
        <v>77619</v>
      </c>
    </row>
    <row r="77375" spans="7:7">
      <c r="G77375" s="162" t="s">
        <v>77620</v>
      </c>
    </row>
    <row r="77376" spans="7:7">
      <c r="G77376" s="162" t="s">
        <v>77621</v>
      </c>
    </row>
    <row r="77377" spans="7:7">
      <c r="G77377" s="162" t="s">
        <v>77622</v>
      </c>
    </row>
    <row r="77378" spans="7:7">
      <c r="G77378" s="162" t="s">
        <v>77623</v>
      </c>
    </row>
    <row r="77379" spans="7:7">
      <c r="G77379" s="162" t="s">
        <v>77624</v>
      </c>
    </row>
    <row r="77380" spans="7:7">
      <c r="G77380" s="162" t="s">
        <v>77625</v>
      </c>
    </row>
    <row r="77381" spans="7:7">
      <c r="G77381" s="162" t="s">
        <v>77626</v>
      </c>
    </row>
    <row r="77382" spans="7:7">
      <c r="G77382" s="162" t="s">
        <v>77627</v>
      </c>
    </row>
    <row r="77383" spans="7:7">
      <c r="G77383" s="162" t="s">
        <v>77628</v>
      </c>
    </row>
    <row r="77384" spans="7:7">
      <c r="G77384" s="162" t="s">
        <v>77629</v>
      </c>
    </row>
    <row r="77385" spans="7:7">
      <c r="G77385" s="162" t="s">
        <v>77630</v>
      </c>
    </row>
    <row r="77386" spans="7:7">
      <c r="G77386" s="162" t="s">
        <v>77631</v>
      </c>
    </row>
    <row r="77387" spans="7:7">
      <c r="G77387" s="162" t="s">
        <v>77632</v>
      </c>
    </row>
    <row r="77388" spans="7:7">
      <c r="G77388" s="162" t="s">
        <v>77633</v>
      </c>
    </row>
    <row r="77389" spans="7:7">
      <c r="G77389" s="162" t="s">
        <v>77634</v>
      </c>
    </row>
    <row r="77390" spans="7:7">
      <c r="G77390" s="162" t="s">
        <v>77635</v>
      </c>
    </row>
    <row r="77391" spans="7:7">
      <c r="G77391" s="162" t="s">
        <v>77636</v>
      </c>
    </row>
    <row r="77392" spans="7:7">
      <c r="G77392" s="162" t="s">
        <v>77637</v>
      </c>
    </row>
    <row r="77393" spans="7:7">
      <c r="G77393" s="162" t="s">
        <v>77638</v>
      </c>
    </row>
    <row r="77394" spans="7:7">
      <c r="G77394" s="162" t="s">
        <v>77639</v>
      </c>
    </row>
    <row r="77395" spans="7:7">
      <c r="G77395" s="162" t="s">
        <v>77640</v>
      </c>
    </row>
    <row r="77396" spans="7:7">
      <c r="G77396" s="162" t="s">
        <v>77641</v>
      </c>
    </row>
    <row r="77397" spans="7:7">
      <c r="G77397" s="162" t="s">
        <v>77642</v>
      </c>
    </row>
    <row r="77398" spans="7:7">
      <c r="G77398" s="162" t="s">
        <v>77643</v>
      </c>
    </row>
    <row r="77399" spans="7:7">
      <c r="G77399" s="162" t="s">
        <v>77644</v>
      </c>
    </row>
    <row r="77400" spans="7:7">
      <c r="G77400" s="162" t="s">
        <v>77645</v>
      </c>
    </row>
    <row r="77401" spans="7:7">
      <c r="G77401" s="162" t="s">
        <v>77646</v>
      </c>
    </row>
    <row r="77402" spans="7:7">
      <c r="G77402" s="162" t="s">
        <v>77647</v>
      </c>
    </row>
    <row r="77403" spans="7:7">
      <c r="G77403" s="162" t="s">
        <v>77648</v>
      </c>
    </row>
    <row r="77404" spans="7:7">
      <c r="G77404" s="162" t="s">
        <v>77649</v>
      </c>
    </row>
    <row r="77405" spans="7:7">
      <c r="G77405" s="162" t="s">
        <v>77650</v>
      </c>
    </row>
    <row r="77406" spans="7:7">
      <c r="G77406" s="162" t="s">
        <v>77651</v>
      </c>
    </row>
    <row r="77407" spans="7:7">
      <c r="G77407" s="162" t="s">
        <v>77652</v>
      </c>
    </row>
    <row r="77408" spans="7:7">
      <c r="G77408" s="162" t="s">
        <v>77653</v>
      </c>
    </row>
    <row r="77409" spans="7:7">
      <c r="G77409" s="162" t="s">
        <v>77654</v>
      </c>
    </row>
    <row r="77410" spans="7:7">
      <c r="G77410" s="162" t="s">
        <v>77655</v>
      </c>
    </row>
    <row r="77411" spans="7:7">
      <c r="G77411" s="162" t="s">
        <v>77656</v>
      </c>
    </row>
    <row r="77412" spans="7:7">
      <c r="G77412" s="162" t="s">
        <v>77657</v>
      </c>
    </row>
    <row r="77413" spans="7:7">
      <c r="G77413" s="162" t="s">
        <v>77658</v>
      </c>
    </row>
    <row r="77414" spans="7:7">
      <c r="G77414" s="162" t="s">
        <v>77659</v>
      </c>
    </row>
    <row r="77415" spans="7:7">
      <c r="G77415" s="162" t="s">
        <v>77660</v>
      </c>
    </row>
    <row r="77416" spans="7:7">
      <c r="G77416" s="162" t="s">
        <v>77661</v>
      </c>
    </row>
    <row r="77417" spans="7:7">
      <c r="G77417" s="162" t="s">
        <v>77662</v>
      </c>
    </row>
    <row r="77418" spans="7:7">
      <c r="G77418" s="162" t="s">
        <v>77663</v>
      </c>
    </row>
    <row r="77419" spans="7:7">
      <c r="G77419" s="162" t="s">
        <v>77664</v>
      </c>
    </row>
    <row r="77420" spans="7:7">
      <c r="G77420" s="162" t="s">
        <v>77665</v>
      </c>
    </row>
    <row r="77421" spans="7:7">
      <c r="G77421" s="162" t="s">
        <v>77666</v>
      </c>
    </row>
    <row r="77422" spans="7:7">
      <c r="G77422" s="162" t="s">
        <v>77667</v>
      </c>
    </row>
    <row r="77423" spans="7:7">
      <c r="G77423" s="162" t="s">
        <v>77668</v>
      </c>
    </row>
    <row r="77424" spans="7:7">
      <c r="G77424" s="162" t="s">
        <v>77669</v>
      </c>
    </row>
    <row r="77425" spans="7:7">
      <c r="G77425" s="162" t="s">
        <v>77670</v>
      </c>
    </row>
    <row r="77426" spans="7:7">
      <c r="G77426" s="162" t="s">
        <v>77671</v>
      </c>
    </row>
    <row r="77427" spans="7:7">
      <c r="G77427" s="162" t="s">
        <v>77672</v>
      </c>
    </row>
    <row r="77428" spans="7:7">
      <c r="G77428" s="162" t="s">
        <v>77673</v>
      </c>
    </row>
    <row r="77429" spans="7:7">
      <c r="G77429" s="162" t="s">
        <v>77674</v>
      </c>
    </row>
    <row r="77430" spans="7:7">
      <c r="G77430" s="162" t="s">
        <v>77675</v>
      </c>
    </row>
    <row r="77431" spans="7:7">
      <c r="G77431" s="162" t="s">
        <v>77676</v>
      </c>
    </row>
    <row r="77432" spans="7:7">
      <c r="G77432" s="162" t="s">
        <v>77677</v>
      </c>
    </row>
    <row r="77433" spans="7:7">
      <c r="G77433" s="162" t="s">
        <v>77678</v>
      </c>
    </row>
    <row r="77434" spans="7:7">
      <c r="G77434" s="162" t="s">
        <v>77679</v>
      </c>
    </row>
    <row r="77435" spans="7:7">
      <c r="G77435" s="162" t="s">
        <v>77680</v>
      </c>
    </row>
    <row r="77436" spans="7:7">
      <c r="G77436" s="162" t="s">
        <v>77681</v>
      </c>
    </row>
    <row r="77437" spans="7:7">
      <c r="G77437" s="162" t="s">
        <v>77682</v>
      </c>
    </row>
    <row r="77438" spans="7:7">
      <c r="G77438" s="162" t="s">
        <v>77683</v>
      </c>
    </row>
    <row r="77439" spans="7:7">
      <c r="G77439" s="162" t="s">
        <v>77684</v>
      </c>
    </row>
    <row r="77440" spans="7:7">
      <c r="G77440" s="162" t="s">
        <v>77685</v>
      </c>
    </row>
    <row r="77441" spans="7:7">
      <c r="G77441" s="162" t="s">
        <v>77686</v>
      </c>
    </row>
    <row r="77442" spans="7:7">
      <c r="G77442" s="162" t="s">
        <v>77687</v>
      </c>
    </row>
    <row r="77443" spans="7:7">
      <c r="G77443" s="162" t="s">
        <v>77688</v>
      </c>
    </row>
    <row r="77444" spans="7:7">
      <c r="G77444" s="162" t="s">
        <v>77689</v>
      </c>
    </row>
    <row r="77445" spans="7:7">
      <c r="G77445" s="162" t="s">
        <v>77690</v>
      </c>
    </row>
    <row r="77446" spans="7:7">
      <c r="G77446" s="162" t="s">
        <v>77691</v>
      </c>
    </row>
    <row r="77447" spans="7:7">
      <c r="G77447" s="162" t="s">
        <v>77692</v>
      </c>
    </row>
    <row r="77448" spans="7:7">
      <c r="G77448" s="162" t="s">
        <v>77693</v>
      </c>
    </row>
    <row r="77449" spans="7:7">
      <c r="G77449" s="162" t="s">
        <v>77694</v>
      </c>
    </row>
    <row r="77450" spans="7:7">
      <c r="G77450" s="162" t="s">
        <v>77695</v>
      </c>
    </row>
    <row r="77451" spans="7:7">
      <c r="G77451" s="162" t="s">
        <v>77696</v>
      </c>
    </row>
    <row r="77452" spans="7:7">
      <c r="G77452" s="162" t="s">
        <v>77697</v>
      </c>
    </row>
    <row r="77453" spans="7:7">
      <c r="G77453" s="162" t="s">
        <v>77698</v>
      </c>
    </row>
    <row r="77454" spans="7:7">
      <c r="G77454" s="162" t="s">
        <v>77699</v>
      </c>
    </row>
    <row r="77455" spans="7:7">
      <c r="G77455" s="162" t="s">
        <v>77700</v>
      </c>
    </row>
    <row r="77456" spans="7:7">
      <c r="G77456" s="162" t="s">
        <v>77701</v>
      </c>
    </row>
    <row r="77457" spans="7:7">
      <c r="G77457" s="162" t="s">
        <v>77702</v>
      </c>
    </row>
    <row r="77458" spans="7:7">
      <c r="G77458" s="162" t="s">
        <v>77703</v>
      </c>
    </row>
    <row r="77459" spans="7:7">
      <c r="G77459" s="162" t="s">
        <v>77704</v>
      </c>
    </row>
    <row r="77460" spans="7:7">
      <c r="G77460" s="162" t="s">
        <v>77705</v>
      </c>
    </row>
    <row r="77461" spans="7:7">
      <c r="G77461" s="162" t="s">
        <v>77706</v>
      </c>
    </row>
    <row r="77462" spans="7:7">
      <c r="G77462" s="162" t="s">
        <v>77707</v>
      </c>
    </row>
    <row r="77463" spans="7:7">
      <c r="G77463" s="162" t="s">
        <v>77708</v>
      </c>
    </row>
    <row r="77464" spans="7:7">
      <c r="G77464" s="162" t="s">
        <v>77709</v>
      </c>
    </row>
    <row r="77465" spans="7:7">
      <c r="G77465" s="162" t="s">
        <v>77710</v>
      </c>
    </row>
    <row r="77466" spans="7:7">
      <c r="G77466" s="162" t="s">
        <v>77711</v>
      </c>
    </row>
    <row r="77467" spans="7:7">
      <c r="G77467" s="162" t="s">
        <v>77712</v>
      </c>
    </row>
    <row r="77468" spans="7:7">
      <c r="G77468" s="162" t="s">
        <v>77713</v>
      </c>
    </row>
    <row r="77469" spans="7:7">
      <c r="G77469" s="162" t="s">
        <v>77714</v>
      </c>
    </row>
    <row r="77470" spans="7:7">
      <c r="G77470" s="162" t="s">
        <v>77715</v>
      </c>
    </row>
    <row r="77471" spans="7:7">
      <c r="G77471" s="162" t="s">
        <v>77716</v>
      </c>
    </row>
    <row r="77472" spans="7:7">
      <c r="G77472" s="162" t="s">
        <v>77717</v>
      </c>
    </row>
    <row r="77473" spans="7:7">
      <c r="G77473" s="162" t="s">
        <v>77718</v>
      </c>
    </row>
    <row r="77474" spans="7:7">
      <c r="G77474" s="162" t="s">
        <v>77719</v>
      </c>
    </row>
    <row r="77475" spans="7:7">
      <c r="G77475" s="162" t="s">
        <v>77720</v>
      </c>
    </row>
    <row r="77476" spans="7:7">
      <c r="G77476" s="162" t="s">
        <v>77721</v>
      </c>
    </row>
    <row r="77477" spans="7:7">
      <c r="G77477" s="162" t="s">
        <v>77722</v>
      </c>
    </row>
    <row r="77478" spans="7:7">
      <c r="G77478" s="162" t="s">
        <v>77723</v>
      </c>
    </row>
    <row r="77479" spans="7:7">
      <c r="G77479" s="162" t="s">
        <v>77724</v>
      </c>
    </row>
    <row r="77480" spans="7:7">
      <c r="G77480" s="162" t="s">
        <v>77725</v>
      </c>
    </row>
    <row r="77481" spans="7:7">
      <c r="G77481" s="162" t="s">
        <v>77726</v>
      </c>
    </row>
    <row r="77482" spans="7:7">
      <c r="G77482" s="162" t="s">
        <v>77727</v>
      </c>
    </row>
    <row r="77483" spans="7:7">
      <c r="G77483" s="162" t="s">
        <v>77728</v>
      </c>
    </row>
    <row r="77484" spans="7:7">
      <c r="G77484" s="162" t="s">
        <v>77729</v>
      </c>
    </row>
    <row r="77485" spans="7:7">
      <c r="G77485" s="162" t="s">
        <v>77730</v>
      </c>
    </row>
    <row r="77486" spans="7:7">
      <c r="G77486" s="162" t="s">
        <v>77731</v>
      </c>
    </row>
    <row r="77487" spans="7:7">
      <c r="G77487" s="162" t="s">
        <v>77732</v>
      </c>
    </row>
    <row r="77488" spans="7:7">
      <c r="G77488" s="162" t="s">
        <v>77733</v>
      </c>
    </row>
    <row r="77489" spans="7:7">
      <c r="G77489" s="162" t="s">
        <v>77734</v>
      </c>
    </row>
    <row r="77490" spans="7:7">
      <c r="G77490" s="162" t="s">
        <v>77735</v>
      </c>
    </row>
    <row r="77491" spans="7:7">
      <c r="G77491" s="162" t="s">
        <v>77736</v>
      </c>
    </row>
    <row r="77492" spans="7:7">
      <c r="G77492" s="162" t="s">
        <v>77737</v>
      </c>
    </row>
    <row r="77493" spans="7:7">
      <c r="G77493" s="162" t="s">
        <v>77738</v>
      </c>
    </row>
    <row r="77494" spans="7:7">
      <c r="G77494" s="162" t="s">
        <v>77739</v>
      </c>
    </row>
    <row r="77495" spans="7:7">
      <c r="G77495" s="162" t="s">
        <v>77740</v>
      </c>
    </row>
    <row r="77496" spans="7:7">
      <c r="G77496" s="162" t="s">
        <v>77741</v>
      </c>
    </row>
    <row r="77497" spans="7:7">
      <c r="G77497" s="162" t="s">
        <v>77742</v>
      </c>
    </row>
    <row r="77498" spans="7:7">
      <c r="G77498" s="162" t="s">
        <v>77743</v>
      </c>
    </row>
    <row r="77499" spans="7:7">
      <c r="G77499" s="162" t="s">
        <v>77744</v>
      </c>
    </row>
    <row r="77500" spans="7:7">
      <c r="G77500" s="162" t="s">
        <v>77745</v>
      </c>
    </row>
    <row r="77501" spans="7:7">
      <c r="G77501" s="162" t="s">
        <v>77746</v>
      </c>
    </row>
    <row r="77502" spans="7:7">
      <c r="G77502" s="162" t="s">
        <v>77747</v>
      </c>
    </row>
    <row r="77503" spans="7:7">
      <c r="G77503" s="162" t="s">
        <v>77748</v>
      </c>
    </row>
    <row r="77504" spans="7:7">
      <c r="G77504" s="162" t="s">
        <v>77749</v>
      </c>
    </row>
    <row r="77505" spans="7:7">
      <c r="G77505" s="162" t="s">
        <v>77750</v>
      </c>
    </row>
    <row r="77506" spans="7:7">
      <c r="G77506" s="162" t="s">
        <v>77751</v>
      </c>
    </row>
    <row r="77507" spans="7:7">
      <c r="G77507" s="162" t="s">
        <v>77752</v>
      </c>
    </row>
    <row r="77508" spans="7:7">
      <c r="G77508" s="162" t="s">
        <v>77753</v>
      </c>
    </row>
    <row r="77509" spans="7:7">
      <c r="G77509" s="162" t="s">
        <v>77754</v>
      </c>
    </row>
    <row r="77510" spans="7:7">
      <c r="G77510" s="162" t="s">
        <v>77755</v>
      </c>
    </row>
    <row r="77511" spans="7:7">
      <c r="G77511" s="162" t="s">
        <v>77756</v>
      </c>
    </row>
    <row r="77512" spans="7:7">
      <c r="G77512" s="162" t="s">
        <v>77757</v>
      </c>
    </row>
    <row r="77513" spans="7:7">
      <c r="G77513" s="162" t="s">
        <v>77758</v>
      </c>
    </row>
    <row r="77514" spans="7:7">
      <c r="G77514" s="162" t="s">
        <v>77759</v>
      </c>
    </row>
    <row r="77515" spans="7:7">
      <c r="G77515" s="162" t="s">
        <v>77760</v>
      </c>
    </row>
    <row r="77516" spans="7:7">
      <c r="G77516" s="162" t="s">
        <v>77761</v>
      </c>
    </row>
    <row r="77517" spans="7:7">
      <c r="G77517" s="162" t="s">
        <v>77762</v>
      </c>
    </row>
    <row r="77518" spans="7:7">
      <c r="G77518" s="162" t="s">
        <v>77763</v>
      </c>
    </row>
    <row r="77519" spans="7:7">
      <c r="G77519" s="162" t="s">
        <v>77764</v>
      </c>
    </row>
    <row r="77520" spans="7:7">
      <c r="G77520" s="162" t="s">
        <v>77765</v>
      </c>
    </row>
    <row r="77521" spans="7:7">
      <c r="G77521" s="162" t="s">
        <v>77766</v>
      </c>
    </row>
    <row r="77522" spans="7:7">
      <c r="G77522" s="162" t="s">
        <v>77767</v>
      </c>
    </row>
    <row r="77523" spans="7:7">
      <c r="G77523" s="162" t="s">
        <v>77768</v>
      </c>
    </row>
    <row r="77524" spans="7:7">
      <c r="G77524" s="162" t="s">
        <v>77769</v>
      </c>
    </row>
    <row r="77525" spans="7:7">
      <c r="G77525" s="162" t="s">
        <v>77770</v>
      </c>
    </row>
    <row r="77526" spans="7:7">
      <c r="G77526" s="162" t="s">
        <v>77771</v>
      </c>
    </row>
    <row r="77527" spans="7:7">
      <c r="G77527" s="162" t="s">
        <v>77772</v>
      </c>
    </row>
    <row r="77528" spans="7:7">
      <c r="G77528" s="162" t="s">
        <v>77773</v>
      </c>
    </row>
    <row r="77529" spans="7:7">
      <c r="G77529" s="162" t="s">
        <v>77774</v>
      </c>
    </row>
    <row r="77530" spans="7:7">
      <c r="G77530" s="162" t="s">
        <v>77775</v>
      </c>
    </row>
    <row r="77531" spans="7:7">
      <c r="G77531" s="162" t="s">
        <v>77776</v>
      </c>
    </row>
    <row r="77532" spans="7:7">
      <c r="G77532" s="162" t="s">
        <v>77777</v>
      </c>
    </row>
    <row r="77533" spans="7:7">
      <c r="G77533" s="162" t="s">
        <v>77778</v>
      </c>
    </row>
    <row r="77534" spans="7:7">
      <c r="G77534" s="162" t="s">
        <v>77779</v>
      </c>
    </row>
    <row r="77535" spans="7:7">
      <c r="G77535" s="162" t="s">
        <v>77780</v>
      </c>
    </row>
    <row r="77536" spans="7:7">
      <c r="G77536" s="162" t="s">
        <v>77781</v>
      </c>
    </row>
    <row r="77537" spans="7:7">
      <c r="G77537" s="162" t="s">
        <v>77782</v>
      </c>
    </row>
    <row r="77538" spans="7:7">
      <c r="G77538" s="162" t="s">
        <v>77783</v>
      </c>
    </row>
    <row r="77539" spans="7:7">
      <c r="G77539" s="162" t="s">
        <v>77784</v>
      </c>
    </row>
    <row r="77540" spans="7:7">
      <c r="G77540" s="162" t="s">
        <v>77785</v>
      </c>
    </row>
    <row r="77541" spans="7:7">
      <c r="G77541" s="162" t="s">
        <v>77786</v>
      </c>
    </row>
    <row r="77542" spans="7:7">
      <c r="G77542" s="162" t="s">
        <v>77787</v>
      </c>
    </row>
    <row r="77543" spans="7:7">
      <c r="G77543" s="162" t="s">
        <v>77788</v>
      </c>
    </row>
    <row r="77544" spans="7:7">
      <c r="G77544" s="162" t="s">
        <v>77789</v>
      </c>
    </row>
    <row r="77545" spans="7:7">
      <c r="G77545" s="162" t="s">
        <v>77790</v>
      </c>
    </row>
    <row r="77546" spans="7:7">
      <c r="G77546" s="162" t="s">
        <v>77791</v>
      </c>
    </row>
    <row r="77547" spans="7:7">
      <c r="G77547" s="162" t="s">
        <v>77792</v>
      </c>
    </row>
    <row r="77548" spans="7:7">
      <c r="G77548" s="162" t="s">
        <v>77793</v>
      </c>
    </row>
    <row r="77549" spans="7:7">
      <c r="G77549" s="162" t="s">
        <v>77794</v>
      </c>
    </row>
    <row r="77550" spans="7:7">
      <c r="G77550" s="162" t="s">
        <v>77795</v>
      </c>
    </row>
    <row r="77551" spans="7:7">
      <c r="G77551" s="162" t="s">
        <v>77796</v>
      </c>
    </row>
    <row r="77552" spans="7:7">
      <c r="G77552" s="162" t="s">
        <v>77797</v>
      </c>
    </row>
    <row r="77553" spans="7:7">
      <c r="G77553" s="162" t="s">
        <v>77798</v>
      </c>
    </row>
    <row r="77554" spans="7:7">
      <c r="G77554" s="162" t="s">
        <v>77799</v>
      </c>
    </row>
    <row r="77555" spans="7:7">
      <c r="G77555" s="162" t="s">
        <v>77800</v>
      </c>
    </row>
    <row r="77556" spans="7:7">
      <c r="G77556" s="162" t="s">
        <v>77801</v>
      </c>
    </row>
    <row r="77557" spans="7:7">
      <c r="G77557" s="162" t="s">
        <v>77802</v>
      </c>
    </row>
    <row r="77558" spans="7:7">
      <c r="G77558" s="162" t="s">
        <v>77803</v>
      </c>
    </row>
    <row r="77559" spans="7:7">
      <c r="G77559" s="162" t="s">
        <v>77804</v>
      </c>
    </row>
    <row r="77560" spans="7:7">
      <c r="G77560" s="162" t="s">
        <v>77805</v>
      </c>
    </row>
    <row r="77561" spans="7:7">
      <c r="G77561" s="162" t="s">
        <v>77806</v>
      </c>
    </row>
    <row r="77562" spans="7:7">
      <c r="G77562" s="162" t="s">
        <v>77807</v>
      </c>
    </row>
    <row r="77563" spans="7:7">
      <c r="G77563" s="162" t="s">
        <v>77808</v>
      </c>
    </row>
    <row r="77564" spans="7:7">
      <c r="G77564" s="162" t="s">
        <v>77809</v>
      </c>
    </row>
    <row r="77565" spans="7:7">
      <c r="G77565" s="162" t="s">
        <v>77810</v>
      </c>
    </row>
    <row r="77566" spans="7:7">
      <c r="G77566" s="162" t="s">
        <v>77811</v>
      </c>
    </row>
    <row r="77567" spans="7:7">
      <c r="G77567" s="162" t="s">
        <v>77812</v>
      </c>
    </row>
    <row r="77568" spans="7:7">
      <c r="G77568" s="162" t="s">
        <v>77813</v>
      </c>
    </row>
    <row r="77569" spans="7:7">
      <c r="G77569" s="162" t="s">
        <v>77814</v>
      </c>
    </row>
    <row r="77570" spans="7:7">
      <c r="G77570" s="162" t="s">
        <v>77815</v>
      </c>
    </row>
    <row r="77571" spans="7:7">
      <c r="G77571" s="162" t="s">
        <v>77816</v>
      </c>
    </row>
    <row r="77572" spans="7:7">
      <c r="G77572" s="162" t="s">
        <v>77817</v>
      </c>
    </row>
    <row r="77573" spans="7:7">
      <c r="G77573" s="162" t="s">
        <v>77818</v>
      </c>
    </row>
    <row r="77574" spans="7:7">
      <c r="G77574" s="162" t="s">
        <v>77819</v>
      </c>
    </row>
    <row r="77575" spans="7:7">
      <c r="G77575" s="162" t="s">
        <v>77820</v>
      </c>
    </row>
    <row r="77576" spans="7:7">
      <c r="G77576" s="162" t="s">
        <v>77821</v>
      </c>
    </row>
    <row r="77577" spans="7:7">
      <c r="G77577" s="162" t="s">
        <v>77822</v>
      </c>
    </row>
    <row r="77578" spans="7:7">
      <c r="G77578" s="162" t="s">
        <v>77823</v>
      </c>
    </row>
    <row r="77579" spans="7:7">
      <c r="G77579" s="162" t="s">
        <v>77824</v>
      </c>
    </row>
    <row r="77580" spans="7:7">
      <c r="G77580" s="162" t="s">
        <v>77825</v>
      </c>
    </row>
    <row r="77581" spans="7:7">
      <c r="G77581" s="162" t="s">
        <v>77826</v>
      </c>
    </row>
    <row r="77582" spans="7:7">
      <c r="G77582" s="162" t="s">
        <v>77827</v>
      </c>
    </row>
    <row r="77583" spans="7:7">
      <c r="G77583" s="162" t="s">
        <v>77828</v>
      </c>
    </row>
    <row r="77584" spans="7:7">
      <c r="G77584" s="162" t="s">
        <v>77829</v>
      </c>
    </row>
    <row r="77585" spans="7:7">
      <c r="G77585" s="162" t="s">
        <v>77830</v>
      </c>
    </row>
    <row r="77586" spans="7:7">
      <c r="G77586" s="162" t="s">
        <v>77831</v>
      </c>
    </row>
    <row r="77587" spans="7:7">
      <c r="G77587" s="162" t="s">
        <v>77832</v>
      </c>
    </row>
    <row r="77588" spans="7:7">
      <c r="G77588" s="162" t="s">
        <v>77833</v>
      </c>
    </row>
    <row r="77589" spans="7:7">
      <c r="G77589" s="162" t="s">
        <v>77834</v>
      </c>
    </row>
    <row r="77590" spans="7:7">
      <c r="G77590" s="162" t="s">
        <v>77835</v>
      </c>
    </row>
    <row r="77591" spans="7:7">
      <c r="G77591" s="162" t="s">
        <v>77836</v>
      </c>
    </row>
    <row r="77592" spans="7:7">
      <c r="G77592" s="162" t="s">
        <v>77837</v>
      </c>
    </row>
    <row r="77593" spans="7:7">
      <c r="G77593" s="162" t="s">
        <v>77838</v>
      </c>
    </row>
    <row r="77594" spans="7:7">
      <c r="G77594" s="162" t="s">
        <v>77839</v>
      </c>
    </row>
    <row r="77595" spans="7:7">
      <c r="G77595" s="162" t="s">
        <v>77840</v>
      </c>
    </row>
    <row r="77596" spans="7:7">
      <c r="G77596" s="162" t="s">
        <v>77841</v>
      </c>
    </row>
    <row r="77597" spans="7:7">
      <c r="G77597" s="162" t="s">
        <v>77842</v>
      </c>
    </row>
    <row r="77598" spans="7:7">
      <c r="G77598" s="162" t="s">
        <v>77843</v>
      </c>
    </row>
    <row r="77599" spans="7:7">
      <c r="G77599" s="162" t="s">
        <v>77844</v>
      </c>
    </row>
    <row r="77600" spans="7:7">
      <c r="G77600" s="162" t="s">
        <v>77845</v>
      </c>
    </row>
    <row r="77601" spans="7:7">
      <c r="G77601" s="162" t="s">
        <v>77846</v>
      </c>
    </row>
    <row r="77602" spans="7:7">
      <c r="G77602" s="162" t="s">
        <v>77847</v>
      </c>
    </row>
    <row r="77603" spans="7:7">
      <c r="G77603" s="162" t="s">
        <v>77848</v>
      </c>
    </row>
    <row r="77604" spans="7:7">
      <c r="G77604" s="162" t="s">
        <v>77849</v>
      </c>
    </row>
    <row r="77605" spans="7:7">
      <c r="G77605" s="162" t="s">
        <v>77850</v>
      </c>
    </row>
    <row r="77606" spans="7:7">
      <c r="G77606" s="162" t="s">
        <v>77851</v>
      </c>
    </row>
    <row r="77607" spans="7:7">
      <c r="G77607" s="162" t="s">
        <v>77852</v>
      </c>
    </row>
    <row r="77608" spans="7:7">
      <c r="G77608" s="162" t="s">
        <v>77853</v>
      </c>
    </row>
    <row r="77609" spans="7:7">
      <c r="G77609" s="162" t="s">
        <v>77854</v>
      </c>
    </row>
    <row r="77610" spans="7:7">
      <c r="G77610" s="162" t="s">
        <v>77855</v>
      </c>
    </row>
    <row r="77611" spans="7:7">
      <c r="G77611" s="162" t="s">
        <v>77856</v>
      </c>
    </row>
    <row r="77612" spans="7:7">
      <c r="G77612" s="162" t="s">
        <v>77857</v>
      </c>
    </row>
    <row r="77613" spans="7:7">
      <c r="G77613" s="162" t="s">
        <v>77858</v>
      </c>
    </row>
    <row r="77614" spans="7:7">
      <c r="G77614" s="162" t="s">
        <v>77859</v>
      </c>
    </row>
    <row r="77615" spans="7:7">
      <c r="G77615" s="162" t="s">
        <v>77860</v>
      </c>
    </row>
    <row r="77616" spans="7:7">
      <c r="G77616" s="162" t="s">
        <v>77861</v>
      </c>
    </row>
    <row r="77617" spans="7:7">
      <c r="G77617" s="162" t="s">
        <v>77862</v>
      </c>
    </row>
    <row r="77618" spans="7:7">
      <c r="G77618" s="162" t="s">
        <v>77863</v>
      </c>
    </row>
    <row r="77619" spans="7:7">
      <c r="G77619" s="162" t="s">
        <v>77864</v>
      </c>
    </row>
    <row r="77620" spans="7:7">
      <c r="G77620" s="162" t="s">
        <v>77865</v>
      </c>
    </row>
    <row r="77621" spans="7:7">
      <c r="G77621" s="162" t="s">
        <v>77866</v>
      </c>
    </row>
    <row r="77622" spans="7:7">
      <c r="G77622" s="162" t="s">
        <v>77867</v>
      </c>
    </row>
    <row r="77623" spans="7:7">
      <c r="G77623" s="162" t="s">
        <v>77868</v>
      </c>
    </row>
    <row r="77624" spans="7:7">
      <c r="G77624" s="162" t="s">
        <v>77869</v>
      </c>
    </row>
    <row r="77625" spans="7:7">
      <c r="G77625" s="162" t="s">
        <v>77870</v>
      </c>
    </row>
    <row r="77626" spans="7:7">
      <c r="G77626" s="162" t="s">
        <v>77871</v>
      </c>
    </row>
    <row r="77627" spans="7:7">
      <c r="G77627" s="162" t="s">
        <v>77872</v>
      </c>
    </row>
    <row r="77628" spans="7:7">
      <c r="G77628" s="162" t="s">
        <v>77873</v>
      </c>
    </row>
    <row r="77629" spans="7:7">
      <c r="G77629" s="162" t="s">
        <v>77874</v>
      </c>
    </row>
    <row r="77630" spans="7:7">
      <c r="G77630" s="162" t="s">
        <v>77875</v>
      </c>
    </row>
    <row r="77631" spans="7:7">
      <c r="G77631" s="162" t="s">
        <v>77876</v>
      </c>
    </row>
    <row r="77632" spans="7:7">
      <c r="G77632" s="162" t="s">
        <v>77877</v>
      </c>
    </row>
    <row r="77633" spans="7:7">
      <c r="G77633" s="162" t="s">
        <v>77878</v>
      </c>
    </row>
    <row r="77634" spans="7:7">
      <c r="G77634" s="162" t="s">
        <v>77879</v>
      </c>
    </row>
    <row r="77635" spans="7:7">
      <c r="G77635" s="162" t="s">
        <v>77880</v>
      </c>
    </row>
    <row r="77636" spans="7:7">
      <c r="G77636" s="162" t="s">
        <v>77881</v>
      </c>
    </row>
    <row r="77637" spans="7:7">
      <c r="G77637" s="162" t="s">
        <v>77882</v>
      </c>
    </row>
    <row r="77638" spans="7:7">
      <c r="G77638" s="162" t="s">
        <v>77883</v>
      </c>
    </row>
    <row r="77639" spans="7:7">
      <c r="G77639" s="162" t="s">
        <v>77884</v>
      </c>
    </row>
    <row r="77640" spans="7:7">
      <c r="G77640" s="162" t="s">
        <v>77885</v>
      </c>
    </row>
    <row r="77641" spans="7:7">
      <c r="G77641" s="162" t="s">
        <v>77886</v>
      </c>
    </row>
    <row r="77642" spans="7:7">
      <c r="G77642" s="162" t="s">
        <v>77887</v>
      </c>
    </row>
    <row r="77643" spans="7:7">
      <c r="G77643" s="162" t="s">
        <v>77888</v>
      </c>
    </row>
    <row r="77644" spans="7:7">
      <c r="G77644" s="162" t="s">
        <v>77889</v>
      </c>
    </row>
    <row r="77645" spans="7:7">
      <c r="G77645" s="162" t="s">
        <v>77890</v>
      </c>
    </row>
    <row r="77646" spans="7:7">
      <c r="G77646" s="162" t="s">
        <v>77891</v>
      </c>
    </row>
    <row r="77647" spans="7:7">
      <c r="G77647" s="162" t="s">
        <v>77892</v>
      </c>
    </row>
    <row r="77648" spans="7:7">
      <c r="G77648" s="162" t="s">
        <v>77893</v>
      </c>
    </row>
    <row r="77649" spans="7:7">
      <c r="G77649" s="162" t="s">
        <v>77894</v>
      </c>
    </row>
    <row r="77650" spans="7:7">
      <c r="G77650" s="162" t="s">
        <v>77895</v>
      </c>
    </row>
    <row r="77651" spans="7:7">
      <c r="G77651" s="162" t="s">
        <v>77896</v>
      </c>
    </row>
    <row r="77652" spans="7:7">
      <c r="G77652" s="162" t="s">
        <v>77897</v>
      </c>
    </row>
    <row r="77653" spans="7:7">
      <c r="G77653" s="162" t="s">
        <v>77898</v>
      </c>
    </row>
    <row r="77654" spans="7:7">
      <c r="G77654" s="162" t="s">
        <v>77899</v>
      </c>
    </row>
    <row r="77655" spans="7:7">
      <c r="G77655" s="162" t="s">
        <v>77900</v>
      </c>
    </row>
    <row r="77656" spans="7:7">
      <c r="G77656" s="162" t="s">
        <v>77901</v>
      </c>
    </row>
    <row r="77657" spans="7:7">
      <c r="G77657" s="162" t="s">
        <v>77902</v>
      </c>
    </row>
    <row r="77658" spans="7:7">
      <c r="G77658" s="162" t="s">
        <v>77903</v>
      </c>
    </row>
    <row r="77659" spans="7:7">
      <c r="G77659" s="162" t="s">
        <v>77904</v>
      </c>
    </row>
    <row r="77660" spans="7:7">
      <c r="G77660" s="162" t="s">
        <v>77905</v>
      </c>
    </row>
    <row r="77661" spans="7:7">
      <c r="G77661" s="162" t="s">
        <v>77906</v>
      </c>
    </row>
    <row r="77662" spans="7:7">
      <c r="G77662" s="162" t="s">
        <v>77907</v>
      </c>
    </row>
    <row r="77663" spans="7:7">
      <c r="G77663" s="162" t="s">
        <v>77908</v>
      </c>
    </row>
    <row r="77664" spans="7:7">
      <c r="G77664" s="162" t="s">
        <v>77909</v>
      </c>
    </row>
    <row r="77665" spans="7:7">
      <c r="G77665" s="162" t="s">
        <v>77910</v>
      </c>
    </row>
    <row r="77666" spans="7:7">
      <c r="G77666" s="162" t="s">
        <v>77911</v>
      </c>
    </row>
    <row r="77667" spans="7:7">
      <c r="G77667" s="162" t="s">
        <v>77912</v>
      </c>
    </row>
    <row r="77668" spans="7:7">
      <c r="G77668" s="162" t="s">
        <v>77913</v>
      </c>
    </row>
    <row r="77669" spans="7:7">
      <c r="G77669" s="162" t="s">
        <v>77914</v>
      </c>
    </row>
    <row r="77670" spans="7:7">
      <c r="G77670" s="162" t="s">
        <v>77915</v>
      </c>
    </row>
    <row r="77671" spans="7:7">
      <c r="G77671" s="162" t="s">
        <v>77916</v>
      </c>
    </row>
    <row r="77672" spans="7:7">
      <c r="G77672" s="162" t="s">
        <v>77917</v>
      </c>
    </row>
    <row r="77673" spans="7:7">
      <c r="G77673" s="162" t="s">
        <v>77918</v>
      </c>
    </row>
    <row r="77674" spans="7:7">
      <c r="G77674" s="162" t="s">
        <v>77919</v>
      </c>
    </row>
    <row r="77675" spans="7:7">
      <c r="G77675" s="162" t="s">
        <v>77920</v>
      </c>
    </row>
    <row r="77676" spans="7:7">
      <c r="G77676" s="162" t="s">
        <v>77921</v>
      </c>
    </row>
    <row r="77677" spans="7:7">
      <c r="G77677" s="162" t="s">
        <v>77922</v>
      </c>
    </row>
    <row r="77678" spans="7:7">
      <c r="G77678" s="162" t="s">
        <v>77923</v>
      </c>
    </row>
    <row r="77679" spans="7:7">
      <c r="G77679" s="162" t="s">
        <v>77924</v>
      </c>
    </row>
    <row r="77680" spans="7:7">
      <c r="G77680" s="162" t="s">
        <v>77925</v>
      </c>
    </row>
    <row r="77681" spans="7:7">
      <c r="G77681" s="162" t="s">
        <v>77926</v>
      </c>
    </row>
    <row r="77682" spans="7:7">
      <c r="G77682" s="162" t="s">
        <v>77927</v>
      </c>
    </row>
    <row r="77683" spans="7:7">
      <c r="G77683" s="162" t="s">
        <v>77928</v>
      </c>
    </row>
    <row r="77684" spans="7:7">
      <c r="G77684" s="162" t="s">
        <v>77929</v>
      </c>
    </row>
    <row r="77685" spans="7:7">
      <c r="G77685" s="162" t="s">
        <v>77930</v>
      </c>
    </row>
    <row r="77686" spans="7:7">
      <c r="G77686" s="162" t="s">
        <v>77931</v>
      </c>
    </row>
    <row r="77687" spans="7:7">
      <c r="G77687" s="162" t="s">
        <v>77932</v>
      </c>
    </row>
    <row r="77688" spans="7:7">
      <c r="G77688" s="162" t="s">
        <v>77933</v>
      </c>
    </row>
    <row r="77689" spans="7:7">
      <c r="G77689" s="162" t="s">
        <v>77934</v>
      </c>
    </row>
    <row r="77690" spans="7:7">
      <c r="G77690" s="162" t="s">
        <v>77935</v>
      </c>
    </row>
    <row r="77691" spans="7:7">
      <c r="G77691" s="162" t="s">
        <v>77936</v>
      </c>
    </row>
    <row r="77692" spans="7:7">
      <c r="G77692" s="162" t="s">
        <v>77937</v>
      </c>
    </row>
    <row r="77693" spans="7:7">
      <c r="G77693" s="162" t="s">
        <v>77938</v>
      </c>
    </row>
    <row r="77694" spans="7:7">
      <c r="G77694" s="162" t="s">
        <v>77939</v>
      </c>
    </row>
    <row r="77695" spans="7:7">
      <c r="G77695" s="162" t="s">
        <v>77940</v>
      </c>
    </row>
    <row r="77696" spans="7:7">
      <c r="G77696" s="162" t="s">
        <v>77941</v>
      </c>
    </row>
    <row r="77697" spans="7:7">
      <c r="G77697" s="162" t="s">
        <v>77942</v>
      </c>
    </row>
    <row r="77698" spans="7:7">
      <c r="G77698" s="162" t="s">
        <v>77943</v>
      </c>
    </row>
    <row r="77699" spans="7:7">
      <c r="G77699" s="162" t="s">
        <v>77944</v>
      </c>
    </row>
    <row r="77700" spans="7:7">
      <c r="G77700" s="162" t="s">
        <v>77945</v>
      </c>
    </row>
    <row r="77701" spans="7:7">
      <c r="G77701" s="162" t="s">
        <v>77946</v>
      </c>
    </row>
    <row r="77702" spans="7:7">
      <c r="G77702" s="162" t="s">
        <v>77947</v>
      </c>
    </row>
    <row r="77703" spans="7:7">
      <c r="G77703" s="162" t="s">
        <v>77948</v>
      </c>
    </row>
    <row r="77704" spans="7:7">
      <c r="G77704" s="162" t="s">
        <v>77949</v>
      </c>
    </row>
    <row r="77705" spans="7:7">
      <c r="G77705" s="162" t="s">
        <v>77950</v>
      </c>
    </row>
    <row r="77706" spans="7:7">
      <c r="G77706" s="162" t="s">
        <v>77951</v>
      </c>
    </row>
    <row r="77707" spans="7:7">
      <c r="G77707" s="162" t="s">
        <v>77952</v>
      </c>
    </row>
    <row r="77708" spans="7:7">
      <c r="G77708" s="162" t="s">
        <v>77953</v>
      </c>
    </row>
    <row r="77709" spans="7:7">
      <c r="G77709" s="162" t="s">
        <v>77954</v>
      </c>
    </row>
    <row r="77710" spans="7:7">
      <c r="G77710" s="162" t="s">
        <v>77955</v>
      </c>
    </row>
    <row r="77711" spans="7:7">
      <c r="G77711" s="162" t="s">
        <v>77956</v>
      </c>
    </row>
    <row r="77712" spans="7:7">
      <c r="G77712" s="162" t="s">
        <v>77957</v>
      </c>
    </row>
    <row r="77713" spans="7:7">
      <c r="G77713" s="162" t="s">
        <v>77958</v>
      </c>
    </row>
    <row r="77714" spans="7:7">
      <c r="G77714" s="162" t="s">
        <v>77959</v>
      </c>
    </row>
    <row r="77715" spans="7:7">
      <c r="G77715" s="162" t="s">
        <v>77960</v>
      </c>
    </row>
    <row r="77716" spans="7:7">
      <c r="G77716" s="162" t="s">
        <v>77961</v>
      </c>
    </row>
    <row r="77717" spans="7:7">
      <c r="G77717" s="162" t="s">
        <v>77962</v>
      </c>
    </row>
    <row r="77718" spans="7:7">
      <c r="G77718" s="162" t="s">
        <v>77963</v>
      </c>
    </row>
    <row r="77719" spans="7:7">
      <c r="G77719" s="162" t="s">
        <v>77964</v>
      </c>
    </row>
    <row r="77720" spans="7:7">
      <c r="G77720" s="162" t="s">
        <v>77965</v>
      </c>
    </row>
    <row r="77721" spans="7:7">
      <c r="G77721" s="162" t="s">
        <v>77966</v>
      </c>
    </row>
    <row r="77722" spans="7:7">
      <c r="G77722" s="162" t="s">
        <v>77967</v>
      </c>
    </row>
    <row r="77723" spans="7:7">
      <c r="G77723" s="162" t="s">
        <v>77968</v>
      </c>
    </row>
    <row r="77724" spans="7:7">
      <c r="G77724" s="162" t="s">
        <v>77969</v>
      </c>
    </row>
    <row r="77725" spans="7:7">
      <c r="G77725" s="162" t="s">
        <v>77970</v>
      </c>
    </row>
    <row r="77726" spans="7:7">
      <c r="G77726" s="162" t="s">
        <v>77971</v>
      </c>
    </row>
    <row r="77727" spans="7:7">
      <c r="G77727" s="162" t="s">
        <v>77972</v>
      </c>
    </row>
    <row r="77728" spans="7:7">
      <c r="G77728" s="162" t="s">
        <v>77973</v>
      </c>
    </row>
    <row r="77729" spans="7:7">
      <c r="G77729" s="162" t="s">
        <v>77974</v>
      </c>
    </row>
    <row r="77730" spans="7:7">
      <c r="G77730" s="162" t="s">
        <v>77975</v>
      </c>
    </row>
    <row r="77731" spans="7:7">
      <c r="G77731" s="162" t="s">
        <v>77976</v>
      </c>
    </row>
    <row r="77732" spans="7:7">
      <c r="G77732" s="162" t="s">
        <v>77977</v>
      </c>
    </row>
    <row r="77733" spans="7:7">
      <c r="G77733" s="162" t="s">
        <v>77978</v>
      </c>
    </row>
    <row r="77734" spans="7:7">
      <c r="G77734" s="162" t="s">
        <v>77979</v>
      </c>
    </row>
    <row r="77735" spans="7:7">
      <c r="G77735" s="162" t="s">
        <v>77980</v>
      </c>
    </row>
    <row r="77736" spans="7:7">
      <c r="G77736" s="162" t="s">
        <v>77981</v>
      </c>
    </row>
    <row r="77737" spans="7:7">
      <c r="G77737" s="162" t="s">
        <v>77982</v>
      </c>
    </row>
    <row r="77738" spans="7:7">
      <c r="G77738" s="162" t="s">
        <v>77983</v>
      </c>
    </row>
    <row r="77739" spans="7:7">
      <c r="G77739" s="162" t="s">
        <v>77984</v>
      </c>
    </row>
    <row r="77740" spans="7:7">
      <c r="G77740" s="162" t="s">
        <v>77985</v>
      </c>
    </row>
    <row r="77741" spans="7:7">
      <c r="G77741" s="162" t="s">
        <v>77986</v>
      </c>
    </row>
    <row r="77742" spans="7:7">
      <c r="G77742" s="162" t="s">
        <v>77987</v>
      </c>
    </row>
    <row r="77743" spans="7:7">
      <c r="G77743" s="162" t="s">
        <v>77988</v>
      </c>
    </row>
    <row r="77744" spans="7:7">
      <c r="G77744" s="162" t="s">
        <v>77989</v>
      </c>
    </row>
    <row r="77745" spans="7:7">
      <c r="G77745" s="162" t="s">
        <v>77990</v>
      </c>
    </row>
    <row r="77746" spans="7:7">
      <c r="G77746" s="162" t="s">
        <v>77991</v>
      </c>
    </row>
    <row r="77747" spans="7:7">
      <c r="G77747" s="162" t="s">
        <v>77992</v>
      </c>
    </row>
    <row r="77748" spans="7:7">
      <c r="G77748" s="162" t="s">
        <v>77993</v>
      </c>
    </row>
    <row r="77749" spans="7:7">
      <c r="G77749" s="162" t="s">
        <v>77994</v>
      </c>
    </row>
    <row r="77750" spans="7:7">
      <c r="G77750" s="162" t="s">
        <v>77995</v>
      </c>
    </row>
    <row r="77751" spans="7:7">
      <c r="G77751" s="162" t="s">
        <v>77996</v>
      </c>
    </row>
    <row r="77752" spans="7:7">
      <c r="G77752" s="162" t="s">
        <v>77997</v>
      </c>
    </row>
    <row r="77753" spans="7:7">
      <c r="G77753" s="162" t="s">
        <v>77998</v>
      </c>
    </row>
    <row r="77754" spans="7:7">
      <c r="G77754" s="162" t="s">
        <v>77999</v>
      </c>
    </row>
    <row r="77755" spans="7:7">
      <c r="G77755" s="162" t="s">
        <v>78000</v>
      </c>
    </row>
    <row r="77756" spans="7:7">
      <c r="G77756" s="162" t="s">
        <v>78001</v>
      </c>
    </row>
    <row r="77757" spans="7:7">
      <c r="G77757" s="162" t="s">
        <v>78002</v>
      </c>
    </row>
    <row r="77758" spans="7:7">
      <c r="G77758" s="162" t="s">
        <v>78003</v>
      </c>
    </row>
    <row r="77759" spans="7:7">
      <c r="G77759" s="162" t="s">
        <v>78004</v>
      </c>
    </row>
    <row r="77760" spans="7:7">
      <c r="G77760" s="162" t="s">
        <v>78005</v>
      </c>
    </row>
    <row r="77761" spans="7:7">
      <c r="G77761" s="162" t="s">
        <v>78006</v>
      </c>
    </row>
    <row r="77762" spans="7:7">
      <c r="G77762" s="162" t="s">
        <v>78007</v>
      </c>
    </row>
    <row r="77763" spans="7:7">
      <c r="G77763" s="162" t="s">
        <v>78008</v>
      </c>
    </row>
    <row r="77764" spans="7:7">
      <c r="G77764" s="162" t="s">
        <v>78009</v>
      </c>
    </row>
    <row r="77765" spans="7:7">
      <c r="G77765" s="162" t="s">
        <v>78010</v>
      </c>
    </row>
    <row r="77766" spans="7:7">
      <c r="G77766" s="162" t="s">
        <v>78011</v>
      </c>
    </row>
    <row r="77767" spans="7:7">
      <c r="G77767" s="162" t="s">
        <v>78012</v>
      </c>
    </row>
    <row r="77768" spans="7:7">
      <c r="G77768" s="162" t="s">
        <v>78013</v>
      </c>
    </row>
    <row r="77769" spans="7:7">
      <c r="G77769" s="162" t="s">
        <v>78014</v>
      </c>
    </row>
    <row r="77770" spans="7:7">
      <c r="G77770" s="162" t="s">
        <v>78015</v>
      </c>
    </row>
    <row r="77771" spans="7:7">
      <c r="G77771" s="162" t="s">
        <v>78016</v>
      </c>
    </row>
    <row r="77772" spans="7:7">
      <c r="G77772" s="162" t="s">
        <v>78017</v>
      </c>
    </row>
    <row r="77773" spans="7:7">
      <c r="G77773" s="162" t="s">
        <v>78018</v>
      </c>
    </row>
    <row r="77774" spans="7:7">
      <c r="G77774" s="162" t="s">
        <v>78019</v>
      </c>
    </row>
    <row r="77775" spans="7:7">
      <c r="G77775" s="162" t="s">
        <v>78020</v>
      </c>
    </row>
    <row r="77776" spans="7:7">
      <c r="G77776" s="162" t="s">
        <v>78021</v>
      </c>
    </row>
    <row r="77777" spans="7:7">
      <c r="G77777" s="162" t="s">
        <v>78022</v>
      </c>
    </row>
    <row r="77778" spans="7:7">
      <c r="G77778" s="162" t="s">
        <v>78023</v>
      </c>
    </row>
    <row r="77779" spans="7:7">
      <c r="G77779" s="162" t="s">
        <v>78024</v>
      </c>
    </row>
    <row r="77780" spans="7:7">
      <c r="G77780" s="162" t="s">
        <v>78025</v>
      </c>
    </row>
    <row r="77781" spans="7:7">
      <c r="G77781" s="162" t="s">
        <v>78026</v>
      </c>
    </row>
    <row r="77782" spans="7:7">
      <c r="G77782" s="162" t="s">
        <v>78027</v>
      </c>
    </row>
    <row r="77783" spans="7:7">
      <c r="G77783" s="162" t="s">
        <v>78028</v>
      </c>
    </row>
    <row r="77784" spans="7:7">
      <c r="G77784" s="162" t="s">
        <v>78029</v>
      </c>
    </row>
    <row r="77785" spans="7:7">
      <c r="G77785" s="162" t="s">
        <v>78030</v>
      </c>
    </row>
    <row r="77786" spans="7:7">
      <c r="G77786" s="162" t="s">
        <v>78031</v>
      </c>
    </row>
    <row r="77787" spans="7:7">
      <c r="G77787" s="162" t="s">
        <v>78032</v>
      </c>
    </row>
    <row r="77788" spans="7:7">
      <c r="G77788" s="162" t="s">
        <v>78033</v>
      </c>
    </row>
    <row r="77789" spans="7:7">
      <c r="G77789" s="162" t="s">
        <v>78034</v>
      </c>
    </row>
    <row r="77790" spans="7:7">
      <c r="G77790" s="162" t="s">
        <v>78035</v>
      </c>
    </row>
    <row r="77791" spans="7:7">
      <c r="G77791" s="162" t="s">
        <v>78036</v>
      </c>
    </row>
    <row r="77792" spans="7:7">
      <c r="G77792" s="162" t="s">
        <v>78037</v>
      </c>
    </row>
    <row r="77793" spans="7:7">
      <c r="G77793" s="162" t="s">
        <v>78038</v>
      </c>
    </row>
    <row r="77794" spans="7:7">
      <c r="G77794" s="162" t="s">
        <v>78039</v>
      </c>
    </row>
    <row r="77795" spans="7:7">
      <c r="G77795" s="162" t="s">
        <v>78040</v>
      </c>
    </row>
    <row r="77796" spans="7:7">
      <c r="G77796" s="162" t="s">
        <v>78041</v>
      </c>
    </row>
    <row r="77797" spans="7:7">
      <c r="G77797" s="162" t="s">
        <v>78042</v>
      </c>
    </row>
    <row r="77798" spans="7:7">
      <c r="G77798" s="162" t="s">
        <v>78043</v>
      </c>
    </row>
    <row r="77799" spans="7:7">
      <c r="G77799" s="162" t="s">
        <v>78044</v>
      </c>
    </row>
    <row r="77800" spans="7:7">
      <c r="G77800" s="162" t="s">
        <v>78045</v>
      </c>
    </row>
    <row r="77801" spans="7:7">
      <c r="G77801" s="162" t="s">
        <v>78046</v>
      </c>
    </row>
    <row r="77802" spans="7:7">
      <c r="G77802" s="162" t="s">
        <v>78047</v>
      </c>
    </row>
    <row r="77803" spans="7:7">
      <c r="G77803" s="162" t="s">
        <v>78048</v>
      </c>
    </row>
    <row r="77804" spans="7:7">
      <c r="G77804" s="162" t="s">
        <v>78049</v>
      </c>
    </row>
    <row r="77805" spans="7:7">
      <c r="G77805" s="162" t="s">
        <v>78050</v>
      </c>
    </row>
    <row r="77806" spans="7:7">
      <c r="G77806" s="162" t="s">
        <v>78051</v>
      </c>
    </row>
    <row r="77807" spans="7:7">
      <c r="G77807" s="162" t="s">
        <v>78052</v>
      </c>
    </row>
    <row r="77808" spans="7:7">
      <c r="G77808" s="162" t="s">
        <v>78053</v>
      </c>
    </row>
    <row r="77809" spans="7:7">
      <c r="G77809" s="162" t="s">
        <v>78054</v>
      </c>
    </row>
    <row r="77810" spans="7:7">
      <c r="G77810" s="162" t="s">
        <v>78055</v>
      </c>
    </row>
    <row r="77811" spans="7:7">
      <c r="G77811" s="162" t="s">
        <v>78056</v>
      </c>
    </row>
    <row r="77812" spans="7:7">
      <c r="G77812" s="162" t="s">
        <v>78057</v>
      </c>
    </row>
    <row r="77813" spans="7:7">
      <c r="G77813" s="162" t="s">
        <v>78058</v>
      </c>
    </row>
    <row r="77814" spans="7:7">
      <c r="G77814" s="162" t="s">
        <v>78059</v>
      </c>
    </row>
    <row r="77815" spans="7:7">
      <c r="G77815" s="162" t="s">
        <v>78060</v>
      </c>
    </row>
    <row r="77816" spans="7:7">
      <c r="G77816" s="162" t="s">
        <v>78061</v>
      </c>
    </row>
    <row r="77817" spans="7:7">
      <c r="G77817" s="162" t="s">
        <v>78062</v>
      </c>
    </row>
    <row r="77818" spans="7:7">
      <c r="G77818" s="162" t="s">
        <v>78063</v>
      </c>
    </row>
    <row r="77819" spans="7:7">
      <c r="G77819" s="162" t="s">
        <v>78064</v>
      </c>
    </row>
    <row r="77820" spans="7:7">
      <c r="G77820" s="162" t="s">
        <v>78065</v>
      </c>
    </row>
    <row r="77821" spans="7:7">
      <c r="G77821" s="162" t="s">
        <v>78066</v>
      </c>
    </row>
    <row r="77822" spans="7:7">
      <c r="G77822" s="162" t="s">
        <v>78067</v>
      </c>
    </row>
    <row r="77823" spans="7:7">
      <c r="G77823" s="162" t="s">
        <v>78068</v>
      </c>
    </row>
    <row r="77824" spans="7:7">
      <c r="G77824" s="162" t="s">
        <v>78069</v>
      </c>
    </row>
    <row r="77825" spans="7:7">
      <c r="G77825" s="162" t="s">
        <v>78070</v>
      </c>
    </row>
    <row r="77826" spans="7:7">
      <c r="G77826" s="162" t="s">
        <v>78071</v>
      </c>
    </row>
    <row r="77827" spans="7:7">
      <c r="G77827" s="162" t="s">
        <v>78072</v>
      </c>
    </row>
    <row r="77828" spans="7:7">
      <c r="G77828" s="162" t="s">
        <v>78073</v>
      </c>
    </row>
    <row r="77829" spans="7:7">
      <c r="G77829" s="162" t="s">
        <v>78074</v>
      </c>
    </row>
    <row r="77830" spans="7:7">
      <c r="G77830" s="162" t="s">
        <v>78075</v>
      </c>
    </row>
    <row r="77831" spans="7:7">
      <c r="G77831" s="162" t="s">
        <v>78076</v>
      </c>
    </row>
    <row r="77832" spans="7:7">
      <c r="G77832" s="162" t="s">
        <v>78077</v>
      </c>
    </row>
    <row r="77833" spans="7:7">
      <c r="G77833" s="162" t="s">
        <v>78078</v>
      </c>
    </row>
    <row r="77834" spans="7:7">
      <c r="G77834" s="162" t="s">
        <v>78079</v>
      </c>
    </row>
    <row r="77835" spans="7:7">
      <c r="G77835" s="162" t="s">
        <v>78080</v>
      </c>
    </row>
    <row r="77836" spans="7:7">
      <c r="G77836" s="162" t="s">
        <v>78081</v>
      </c>
    </row>
    <row r="77837" spans="7:7">
      <c r="G77837" s="162" t="s">
        <v>78082</v>
      </c>
    </row>
    <row r="77838" spans="7:7">
      <c r="G77838" s="162" t="s">
        <v>78083</v>
      </c>
    </row>
    <row r="77839" spans="7:7">
      <c r="G77839" s="162" t="s">
        <v>78084</v>
      </c>
    </row>
    <row r="77840" spans="7:7">
      <c r="G77840" s="162" t="s">
        <v>78085</v>
      </c>
    </row>
    <row r="77841" spans="7:7">
      <c r="G77841" s="162" t="s">
        <v>78086</v>
      </c>
    </row>
    <row r="77842" spans="7:7">
      <c r="G77842" s="162" t="s">
        <v>78087</v>
      </c>
    </row>
    <row r="77843" spans="7:7">
      <c r="G77843" s="162" t="s">
        <v>78088</v>
      </c>
    </row>
    <row r="77844" spans="7:7">
      <c r="G77844" s="162" t="s">
        <v>78089</v>
      </c>
    </row>
    <row r="77845" spans="7:7">
      <c r="G77845" s="162" t="s">
        <v>78090</v>
      </c>
    </row>
    <row r="77846" spans="7:7">
      <c r="G77846" s="162" t="s">
        <v>78091</v>
      </c>
    </row>
    <row r="77847" spans="7:7">
      <c r="G77847" s="162" t="s">
        <v>78092</v>
      </c>
    </row>
    <row r="77848" spans="7:7">
      <c r="G77848" s="162" t="s">
        <v>78093</v>
      </c>
    </row>
    <row r="77849" spans="7:7">
      <c r="G77849" s="162" t="s">
        <v>78094</v>
      </c>
    </row>
    <row r="77850" spans="7:7">
      <c r="G77850" s="162" t="s">
        <v>78095</v>
      </c>
    </row>
    <row r="77851" spans="7:7">
      <c r="G77851" s="162" t="s">
        <v>78096</v>
      </c>
    </row>
    <row r="77852" spans="7:7">
      <c r="G77852" s="162" t="s">
        <v>78097</v>
      </c>
    </row>
    <row r="77853" spans="7:7">
      <c r="G77853" s="162" t="s">
        <v>78098</v>
      </c>
    </row>
    <row r="77854" spans="7:7">
      <c r="G77854" s="162" t="s">
        <v>78099</v>
      </c>
    </row>
    <row r="77855" spans="7:7">
      <c r="G77855" s="162" t="s">
        <v>78100</v>
      </c>
    </row>
    <row r="77856" spans="7:7">
      <c r="G77856" s="162" t="s">
        <v>78101</v>
      </c>
    </row>
    <row r="77857" spans="7:7">
      <c r="G77857" s="162" t="s">
        <v>78102</v>
      </c>
    </row>
    <row r="77858" spans="7:7">
      <c r="G77858" s="162" t="s">
        <v>78103</v>
      </c>
    </row>
    <row r="77859" spans="7:7">
      <c r="G77859" s="162" t="s">
        <v>78104</v>
      </c>
    </row>
    <row r="77860" spans="7:7">
      <c r="G77860" s="162" t="s">
        <v>78105</v>
      </c>
    </row>
    <row r="77861" spans="7:7">
      <c r="G77861" s="162" t="s">
        <v>78106</v>
      </c>
    </row>
    <row r="77862" spans="7:7">
      <c r="G77862" s="162" t="s">
        <v>78107</v>
      </c>
    </row>
    <row r="77863" spans="7:7">
      <c r="G77863" s="162" t="s">
        <v>78108</v>
      </c>
    </row>
    <row r="77864" spans="7:7">
      <c r="G77864" s="162" t="s">
        <v>78109</v>
      </c>
    </row>
    <row r="77865" spans="7:7">
      <c r="G77865" s="162" t="s">
        <v>78110</v>
      </c>
    </row>
    <row r="77866" spans="7:7">
      <c r="G77866" s="162" t="s">
        <v>78111</v>
      </c>
    </row>
    <row r="77867" spans="7:7">
      <c r="G77867" s="162" t="s">
        <v>78112</v>
      </c>
    </row>
    <row r="77868" spans="7:7">
      <c r="G77868" s="162" t="s">
        <v>78113</v>
      </c>
    </row>
    <row r="77869" spans="7:7">
      <c r="G77869" s="162" t="s">
        <v>78114</v>
      </c>
    </row>
    <row r="77870" spans="7:7">
      <c r="G77870" s="162" t="s">
        <v>78115</v>
      </c>
    </row>
    <row r="77871" spans="7:7">
      <c r="G77871" s="162" t="s">
        <v>78116</v>
      </c>
    </row>
    <row r="77872" spans="7:7">
      <c r="G77872" s="162" t="s">
        <v>78117</v>
      </c>
    </row>
    <row r="77873" spans="7:7">
      <c r="G77873" s="162" t="s">
        <v>78118</v>
      </c>
    </row>
    <row r="77874" spans="7:7">
      <c r="G77874" s="162" t="s">
        <v>78119</v>
      </c>
    </row>
    <row r="77875" spans="7:7">
      <c r="G77875" s="162" t="s">
        <v>78120</v>
      </c>
    </row>
    <row r="77876" spans="7:7">
      <c r="G77876" s="162" t="s">
        <v>78121</v>
      </c>
    </row>
    <row r="77877" spans="7:7">
      <c r="G77877" s="162" t="s">
        <v>78122</v>
      </c>
    </row>
    <row r="77878" spans="7:7">
      <c r="G77878" s="162" t="s">
        <v>78123</v>
      </c>
    </row>
    <row r="77879" spans="7:7">
      <c r="G77879" s="162" t="s">
        <v>78124</v>
      </c>
    </row>
    <row r="77880" spans="7:7">
      <c r="G77880" s="162" t="s">
        <v>78125</v>
      </c>
    </row>
    <row r="77881" spans="7:7">
      <c r="G77881" s="162" t="s">
        <v>78126</v>
      </c>
    </row>
    <row r="77882" spans="7:7">
      <c r="G77882" s="162" t="s">
        <v>78127</v>
      </c>
    </row>
    <row r="77883" spans="7:7">
      <c r="G77883" s="162" t="s">
        <v>78128</v>
      </c>
    </row>
    <row r="77884" spans="7:7">
      <c r="G77884" s="162" t="s">
        <v>78129</v>
      </c>
    </row>
    <row r="77885" spans="7:7">
      <c r="G77885" s="162" t="s">
        <v>78130</v>
      </c>
    </row>
    <row r="77886" spans="7:7">
      <c r="G77886" s="162" t="s">
        <v>78131</v>
      </c>
    </row>
    <row r="77887" spans="7:7">
      <c r="G77887" s="162" t="s">
        <v>78132</v>
      </c>
    </row>
    <row r="77888" spans="7:7">
      <c r="G77888" s="162" t="s">
        <v>78133</v>
      </c>
    </row>
    <row r="77889" spans="7:7">
      <c r="G77889" s="162" t="s">
        <v>78134</v>
      </c>
    </row>
    <row r="77890" spans="7:7">
      <c r="G77890" s="162" t="s">
        <v>78135</v>
      </c>
    </row>
    <row r="77891" spans="7:7">
      <c r="G77891" s="162" t="s">
        <v>78136</v>
      </c>
    </row>
    <row r="77892" spans="7:7">
      <c r="G77892" s="162" t="s">
        <v>78137</v>
      </c>
    </row>
    <row r="77893" spans="7:7">
      <c r="G77893" s="162" t="s">
        <v>78138</v>
      </c>
    </row>
    <row r="77894" spans="7:7">
      <c r="G77894" s="162" t="s">
        <v>78139</v>
      </c>
    </row>
    <row r="77895" spans="7:7">
      <c r="G77895" s="162" t="s">
        <v>78140</v>
      </c>
    </row>
    <row r="77896" spans="7:7">
      <c r="G77896" s="162" t="s">
        <v>78141</v>
      </c>
    </row>
    <row r="77897" spans="7:7">
      <c r="G77897" s="162" t="s">
        <v>78142</v>
      </c>
    </row>
    <row r="77898" spans="7:7">
      <c r="G77898" s="162" t="s">
        <v>78143</v>
      </c>
    </row>
    <row r="77899" spans="7:7">
      <c r="G77899" s="162" t="s">
        <v>78144</v>
      </c>
    </row>
    <row r="77900" spans="7:7">
      <c r="G77900" s="162" t="s">
        <v>78145</v>
      </c>
    </row>
    <row r="77901" spans="7:7">
      <c r="G77901" s="162" t="s">
        <v>78146</v>
      </c>
    </row>
    <row r="77902" spans="7:7">
      <c r="G77902" s="162" t="s">
        <v>78147</v>
      </c>
    </row>
    <row r="77903" spans="7:7">
      <c r="G77903" s="162" t="s">
        <v>78148</v>
      </c>
    </row>
    <row r="77904" spans="7:7">
      <c r="G77904" s="162" t="s">
        <v>78149</v>
      </c>
    </row>
    <row r="77905" spans="7:7">
      <c r="G77905" s="162" t="s">
        <v>78150</v>
      </c>
    </row>
    <row r="77906" spans="7:7">
      <c r="G77906" s="162" t="s">
        <v>78151</v>
      </c>
    </row>
    <row r="77907" spans="7:7">
      <c r="G77907" s="162" t="s">
        <v>78152</v>
      </c>
    </row>
    <row r="77908" spans="7:7">
      <c r="G77908" s="162" t="s">
        <v>78153</v>
      </c>
    </row>
    <row r="77909" spans="7:7">
      <c r="G77909" s="162" t="s">
        <v>78154</v>
      </c>
    </row>
    <row r="77910" spans="7:7">
      <c r="G77910" s="162" t="s">
        <v>78155</v>
      </c>
    </row>
    <row r="77911" spans="7:7">
      <c r="G77911" s="162" t="s">
        <v>78156</v>
      </c>
    </row>
    <row r="77912" spans="7:7">
      <c r="G77912" s="162" t="s">
        <v>78157</v>
      </c>
    </row>
    <row r="77913" spans="7:7">
      <c r="G77913" s="162" t="s">
        <v>78158</v>
      </c>
    </row>
    <row r="77914" spans="7:7">
      <c r="G77914" s="162" t="s">
        <v>78159</v>
      </c>
    </row>
    <row r="77915" spans="7:7">
      <c r="G77915" s="162" t="s">
        <v>78160</v>
      </c>
    </row>
    <row r="77916" spans="7:7">
      <c r="G77916" s="162" t="s">
        <v>78161</v>
      </c>
    </row>
    <row r="77917" spans="7:7">
      <c r="G77917" s="162" t="s">
        <v>78162</v>
      </c>
    </row>
    <row r="77918" spans="7:7">
      <c r="G77918" s="162" t="s">
        <v>78163</v>
      </c>
    </row>
    <row r="77919" spans="7:7">
      <c r="G77919" s="162" t="s">
        <v>78164</v>
      </c>
    </row>
    <row r="77920" spans="7:7">
      <c r="G77920" s="162" t="s">
        <v>78165</v>
      </c>
    </row>
    <row r="77921" spans="7:7">
      <c r="G77921" s="162" t="s">
        <v>78166</v>
      </c>
    </row>
    <row r="77922" spans="7:7">
      <c r="G77922" s="162" t="s">
        <v>78167</v>
      </c>
    </row>
    <row r="77923" spans="7:7">
      <c r="G77923" s="162" t="s">
        <v>78168</v>
      </c>
    </row>
    <row r="77924" spans="7:7">
      <c r="G77924" s="162" t="s">
        <v>78169</v>
      </c>
    </row>
    <row r="77925" spans="7:7">
      <c r="G77925" s="162" t="s">
        <v>78170</v>
      </c>
    </row>
    <row r="77926" spans="7:7">
      <c r="G77926" s="162" t="s">
        <v>78171</v>
      </c>
    </row>
    <row r="77927" spans="7:7">
      <c r="G77927" s="162" t="s">
        <v>78172</v>
      </c>
    </row>
    <row r="77928" spans="7:7">
      <c r="G77928" s="162" t="s">
        <v>78173</v>
      </c>
    </row>
    <row r="77929" spans="7:7">
      <c r="G77929" s="162" t="s">
        <v>78174</v>
      </c>
    </row>
    <row r="77930" spans="7:7">
      <c r="G77930" s="162" t="s">
        <v>78175</v>
      </c>
    </row>
    <row r="77931" spans="7:7">
      <c r="G77931" s="162" t="s">
        <v>78176</v>
      </c>
    </row>
    <row r="77932" spans="7:7">
      <c r="G77932" s="162" t="s">
        <v>78177</v>
      </c>
    </row>
    <row r="77933" spans="7:7">
      <c r="G77933" s="162" t="s">
        <v>78178</v>
      </c>
    </row>
    <row r="77934" spans="7:7">
      <c r="G77934" s="162" t="s">
        <v>78179</v>
      </c>
    </row>
    <row r="77935" spans="7:7">
      <c r="G77935" s="162" t="s">
        <v>78180</v>
      </c>
    </row>
    <row r="77936" spans="7:7">
      <c r="G77936" s="162" t="s">
        <v>78181</v>
      </c>
    </row>
    <row r="77937" spans="7:7">
      <c r="G77937" s="162" t="s">
        <v>78182</v>
      </c>
    </row>
    <row r="77938" spans="7:7">
      <c r="G77938" s="162" t="s">
        <v>78183</v>
      </c>
    </row>
    <row r="77939" spans="7:7">
      <c r="G77939" s="162" t="s">
        <v>78184</v>
      </c>
    </row>
    <row r="77940" spans="7:7">
      <c r="G77940" s="162" t="s">
        <v>78185</v>
      </c>
    </row>
    <row r="77941" spans="7:7">
      <c r="G77941" s="162" t="s">
        <v>78186</v>
      </c>
    </row>
    <row r="77942" spans="7:7">
      <c r="G77942" s="162" t="s">
        <v>78187</v>
      </c>
    </row>
    <row r="77943" spans="7:7">
      <c r="G77943" s="162" t="s">
        <v>78188</v>
      </c>
    </row>
    <row r="77944" spans="7:7">
      <c r="G77944" s="162" t="s">
        <v>78189</v>
      </c>
    </row>
    <row r="77945" spans="7:7">
      <c r="G77945" s="162" t="s">
        <v>78190</v>
      </c>
    </row>
    <row r="77946" spans="7:7">
      <c r="G77946" s="162" t="s">
        <v>78191</v>
      </c>
    </row>
    <row r="77947" spans="7:7">
      <c r="G77947" s="162" t="s">
        <v>78192</v>
      </c>
    </row>
    <row r="77948" spans="7:7">
      <c r="G77948" s="162" t="s">
        <v>78193</v>
      </c>
    </row>
    <row r="77949" spans="7:7">
      <c r="G77949" s="162" t="s">
        <v>78194</v>
      </c>
    </row>
    <row r="77950" spans="7:7">
      <c r="G77950" s="162" t="s">
        <v>78195</v>
      </c>
    </row>
    <row r="77951" spans="7:7">
      <c r="G77951" s="162" t="s">
        <v>78196</v>
      </c>
    </row>
    <row r="77952" spans="7:7">
      <c r="G77952" s="162" t="s">
        <v>78197</v>
      </c>
    </row>
    <row r="77953" spans="7:7">
      <c r="G77953" s="162" t="s">
        <v>78198</v>
      </c>
    </row>
    <row r="77954" spans="7:7">
      <c r="G77954" s="162" t="s">
        <v>78199</v>
      </c>
    </row>
    <row r="77955" spans="7:7">
      <c r="G77955" s="162" t="s">
        <v>78200</v>
      </c>
    </row>
    <row r="77956" spans="7:7">
      <c r="G77956" s="162" t="s">
        <v>78201</v>
      </c>
    </row>
    <row r="77957" spans="7:7">
      <c r="G77957" s="162" t="s">
        <v>78202</v>
      </c>
    </row>
    <row r="77958" spans="7:7">
      <c r="G77958" s="162" t="s">
        <v>78203</v>
      </c>
    </row>
    <row r="77959" spans="7:7">
      <c r="G77959" s="162" t="s">
        <v>78204</v>
      </c>
    </row>
    <row r="77960" spans="7:7">
      <c r="G77960" s="162" t="s">
        <v>78205</v>
      </c>
    </row>
    <row r="77961" spans="7:7">
      <c r="G77961" s="162" t="s">
        <v>78206</v>
      </c>
    </row>
    <row r="77962" spans="7:7">
      <c r="G77962" s="162" t="s">
        <v>78207</v>
      </c>
    </row>
    <row r="77963" spans="7:7">
      <c r="G77963" s="162" t="s">
        <v>78208</v>
      </c>
    </row>
    <row r="77964" spans="7:7">
      <c r="G77964" s="162" t="s">
        <v>78209</v>
      </c>
    </row>
    <row r="77965" spans="7:7">
      <c r="G77965" s="162" t="s">
        <v>78210</v>
      </c>
    </row>
    <row r="77966" spans="7:7">
      <c r="G77966" s="162" t="s">
        <v>78211</v>
      </c>
    </row>
    <row r="77967" spans="7:7">
      <c r="G77967" s="162" t="s">
        <v>78212</v>
      </c>
    </row>
    <row r="77968" spans="7:7">
      <c r="G77968" s="162" t="s">
        <v>78213</v>
      </c>
    </row>
    <row r="77969" spans="7:7">
      <c r="G77969" s="162" t="s">
        <v>78214</v>
      </c>
    </row>
    <row r="77970" spans="7:7">
      <c r="G77970" s="162" t="s">
        <v>78215</v>
      </c>
    </row>
    <row r="77971" spans="7:7">
      <c r="G77971" s="162" t="s">
        <v>78216</v>
      </c>
    </row>
    <row r="77972" spans="7:7">
      <c r="G77972" s="162" t="s">
        <v>78217</v>
      </c>
    </row>
    <row r="77973" spans="7:7">
      <c r="G77973" s="162" t="s">
        <v>78218</v>
      </c>
    </row>
    <row r="77974" spans="7:7">
      <c r="G77974" s="162" t="s">
        <v>78219</v>
      </c>
    </row>
    <row r="77975" spans="7:7">
      <c r="G77975" s="162" t="s">
        <v>78220</v>
      </c>
    </row>
    <row r="77976" spans="7:7">
      <c r="G77976" s="162" t="s">
        <v>78221</v>
      </c>
    </row>
    <row r="77977" spans="7:7">
      <c r="G77977" s="162" t="s">
        <v>78222</v>
      </c>
    </row>
    <row r="77978" spans="7:7">
      <c r="G77978" s="162" t="s">
        <v>78223</v>
      </c>
    </row>
    <row r="77979" spans="7:7">
      <c r="G77979" s="162" t="s">
        <v>78224</v>
      </c>
    </row>
    <row r="77980" spans="7:7">
      <c r="G77980" s="162" t="s">
        <v>78225</v>
      </c>
    </row>
    <row r="77981" spans="7:7">
      <c r="G77981" s="162" t="s">
        <v>78226</v>
      </c>
    </row>
    <row r="77982" spans="7:7">
      <c r="G77982" s="162" t="s">
        <v>78227</v>
      </c>
    </row>
    <row r="77983" spans="7:7">
      <c r="G77983" s="162" t="s">
        <v>78228</v>
      </c>
    </row>
    <row r="77984" spans="7:7">
      <c r="G77984" s="162" t="s">
        <v>78229</v>
      </c>
    </row>
    <row r="77985" spans="7:7">
      <c r="G77985" s="162" t="s">
        <v>78230</v>
      </c>
    </row>
    <row r="77986" spans="7:7">
      <c r="G77986" s="162" t="s">
        <v>78231</v>
      </c>
    </row>
    <row r="77987" spans="7:7">
      <c r="G77987" s="162" t="s">
        <v>78232</v>
      </c>
    </row>
    <row r="77988" spans="7:7">
      <c r="G77988" s="162" t="s">
        <v>78233</v>
      </c>
    </row>
    <row r="77989" spans="7:7">
      <c r="G77989" s="162" t="s">
        <v>78234</v>
      </c>
    </row>
    <row r="77990" spans="7:7">
      <c r="G77990" s="162" t="s">
        <v>78235</v>
      </c>
    </row>
    <row r="77991" spans="7:7">
      <c r="G77991" s="162" t="s">
        <v>78236</v>
      </c>
    </row>
    <row r="77992" spans="7:7">
      <c r="G77992" s="162" t="s">
        <v>78237</v>
      </c>
    </row>
    <row r="77993" spans="7:7">
      <c r="G77993" s="162" t="s">
        <v>78238</v>
      </c>
    </row>
    <row r="77994" spans="7:7">
      <c r="G77994" s="162" t="s">
        <v>78239</v>
      </c>
    </row>
    <row r="77995" spans="7:7">
      <c r="G77995" s="162" t="s">
        <v>78240</v>
      </c>
    </row>
    <row r="77996" spans="7:7">
      <c r="G77996" s="162" t="s">
        <v>78241</v>
      </c>
    </row>
    <row r="77997" spans="7:7">
      <c r="G77997" s="162" t="s">
        <v>78242</v>
      </c>
    </row>
    <row r="77998" spans="7:7">
      <c r="G77998" s="162" t="s">
        <v>78243</v>
      </c>
    </row>
    <row r="77999" spans="7:7">
      <c r="G77999" s="162" t="s">
        <v>78244</v>
      </c>
    </row>
    <row r="78000" spans="7:7">
      <c r="G78000" s="162" t="s">
        <v>78245</v>
      </c>
    </row>
    <row r="78001" spans="7:7">
      <c r="G78001" s="162" t="s">
        <v>78246</v>
      </c>
    </row>
    <row r="78002" spans="7:7">
      <c r="G78002" s="162" t="s">
        <v>78247</v>
      </c>
    </row>
    <row r="78003" spans="7:7">
      <c r="G78003" s="162" t="s">
        <v>78248</v>
      </c>
    </row>
    <row r="78004" spans="7:7">
      <c r="G78004" s="162" t="s">
        <v>78249</v>
      </c>
    </row>
    <row r="78005" spans="7:7">
      <c r="G78005" s="162" t="s">
        <v>78250</v>
      </c>
    </row>
    <row r="78006" spans="7:7">
      <c r="G78006" s="162" t="s">
        <v>78251</v>
      </c>
    </row>
    <row r="78007" spans="7:7">
      <c r="G78007" s="162" t="s">
        <v>78252</v>
      </c>
    </row>
    <row r="78008" spans="7:7">
      <c r="G78008" s="162" t="s">
        <v>78253</v>
      </c>
    </row>
    <row r="78009" spans="7:7">
      <c r="G78009" s="162" t="s">
        <v>78254</v>
      </c>
    </row>
    <row r="78010" spans="7:7">
      <c r="G78010" s="162" t="s">
        <v>78255</v>
      </c>
    </row>
    <row r="78011" spans="7:7">
      <c r="G78011" s="162" t="s">
        <v>78256</v>
      </c>
    </row>
    <row r="78012" spans="7:7">
      <c r="G78012" s="162" t="s">
        <v>78257</v>
      </c>
    </row>
    <row r="78013" spans="7:7">
      <c r="G78013" s="162" t="s">
        <v>78258</v>
      </c>
    </row>
    <row r="78014" spans="7:7">
      <c r="G78014" s="162" t="s">
        <v>78259</v>
      </c>
    </row>
    <row r="78015" spans="7:7">
      <c r="G78015" s="162" t="s">
        <v>78260</v>
      </c>
    </row>
    <row r="78016" spans="7:7">
      <c r="G78016" s="162" t="s">
        <v>78261</v>
      </c>
    </row>
    <row r="78017" spans="7:7">
      <c r="G78017" s="162" t="s">
        <v>78262</v>
      </c>
    </row>
    <row r="78018" spans="7:7">
      <c r="G78018" s="162" t="s">
        <v>78263</v>
      </c>
    </row>
    <row r="78019" spans="7:7">
      <c r="G78019" s="162" t="s">
        <v>78264</v>
      </c>
    </row>
    <row r="78020" spans="7:7">
      <c r="G78020" s="162" t="s">
        <v>78265</v>
      </c>
    </row>
    <row r="78021" spans="7:7">
      <c r="G78021" s="162" t="s">
        <v>78266</v>
      </c>
    </row>
    <row r="78022" spans="7:7">
      <c r="G78022" s="162" t="s">
        <v>78267</v>
      </c>
    </row>
    <row r="78023" spans="7:7">
      <c r="G78023" s="162" t="s">
        <v>78268</v>
      </c>
    </row>
    <row r="78024" spans="7:7">
      <c r="G78024" s="162" t="s">
        <v>78269</v>
      </c>
    </row>
    <row r="78025" spans="7:7">
      <c r="G78025" s="162" t="s">
        <v>78270</v>
      </c>
    </row>
    <row r="78026" spans="7:7">
      <c r="G78026" s="162" t="s">
        <v>78271</v>
      </c>
    </row>
    <row r="78027" spans="7:7">
      <c r="G78027" s="162" t="s">
        <v>78272</v>
      </c>
    </row>
    <row r="78028" spans="7:7">
      <c r="G78028" s="162" t="s">
        <v>78273</v>
      </c>
    </row>
    <row r="78029" spans="7:7">
      <c r="G78029" s="162" t="s">
        <v>78274</v>
      </c>
    </row>
    <row r="78030" spans="7:7">
      <c r="G78030" s="162" t="s">
        <v>78275</v>
      </c>
    </row>
    <row r="78031" spans="7:7">
      <c r="G78031" s="162" t="s">
        <v>78276</v>
      </c>
    </row>
    <row r="78032" spans="7:7">
      <c r="G78032" s="162" t="s">
        <v>78277</v>
      </c>
    </row>
    <row r="78033" spans="7:7">
      <c r="G78033" s="162" t="s">
        <v>78278</v>
      </c>
    </row>
    <row r="78034" spans="7:7">
      <c r="G78034" s="162" t="s">
        <v>78279</v>
      </c>
    </row>
    <row r="78035" spans="7:7">
      <c r="G78035" s="162" t="s">
        <v>78280</v>
      </c>
    </row>
    <row r="78036" spans="7:7">
      <c r="G78036" s="162" t="s">
        <v>78281</v>
      </c>
    </row>
    <row r="78037" spans="7:7">
      <c r="G78037" s="162" t="s">
        <v>78282</v>
      </c>
    </row>
    <row r="78038" spans="7:7">
      <c r="G78038" s="162" t="s">
        <v>78283</v>
      </c>
    </row>
    <row r="78039" spans="7:7">
      <c r="G78039" s="162" t="s">
        <v>78284</v>
      </c>
    </row>
    <row r="78040" spans="7:7">
      <c r="G78040" s="162" t="s">
        <v>78285</v>
      </c>
    </row>
    <row r="78041" spans="7:7">
      <c r="G78041" s="162" t="s">
        <v>78286</v>
      </c>
    </row>
    <row r="78042" spans="7:7">
      <c r="G78042" s="162" t="s">
        <v>78287</v>
      </c>
    </row>
    <row r="78043" spans="7:7">
      <c r="G78043" s="162" t="s">
        <v>78288</v>
      </c>
    </row>
    <row r="78044" spans="7:7">
      <c r="G78044" s="162" t="s">
        <v>78289</v>
      </c>
    </row>
    <row r="78045" spans="7:7">
      <c r="G78045" s="162" t="s">
        <v>78290</v>
      </c>
    </row>
    <row r="78046" spans="7:7">
      <c r="G78046" s="162" t="s">
        <v>78291</v>
      </c>
    </row>
    <row r="78047" spans="7:7">
      <c r="G78047" s="162" t="s">
        <v>78292</v>
      </c>
    </row>
    <row r="78048" spans="7:7">
      <c r="G78048" s="162" t="s">
        <v>78293</v>
      </c>
    </row>
    <row r="78049" spans="7:7">
      <c r="G78049" s="162" t="s">
        <v>78294</v>
      </c>
    </row>
    <row r="78050" spans="7:7">
      <c r="G78050" s="162" t="s">
        <v>78295</v>
      </c>
    </row>
    <row r="78051" spans="7:7">
      <c r="G78051" s="162" t="s">
        <v>78296</v>
      </c>
    </row>
    <row r="78052" spans="7:7">
      <c r="G78052" s="162" t="s">
        <v>78297</v>
      </c>
    </row>
    <row r="78053" spans="7:7">
      <c r="G78053" s="162" t="s">
        <v>78298</v>
      </c>
    </row>
    <row r="78054" spans="7:7">
      <c r="G78054" s="162" t="s">
        <v>78299</v>
      </c>
    </row>
    <row r="78055" spans="7:7">
      <c r="G78055" s="162" t="s">
        <v>78300</v>
      </c>
    </row>
    <row r="78056" spans="7:7">
      <c r="G78056" s="162" t="s">
        <v>78301</v>
      </c>
    </row>
    <row r="78057" spans="7:7">
      <c r="G78057" s="162" t="s">
        <v>78302</v>
      </c>
    </row>
    <row r="78058" spans="7:7">
      <c r="G78058" s="162" t="s">
        <v>78303</v>
      </c>
    </row>
    <row r="78059" spans="7:7">
      <c r="G78059" s="162" t="s">
        <v>78304</v>
      </c>
    </row>
    <row r="78060" spans="7:7">
      <c r="G78060" s="162" t="s">
        <v>78305</v>
      </c>
    </row>
    <row r="78061" spans="7:7">
      <c r="G78061" s="162" t="s">
        <v>78306</v>
      </c>
    </row>
    <row r="78062" spans="7:7">
      <c r="G78062" s="162" t="s">
        <v>78307</v>
      </c>
    </row>
    <row r="78063" spans="7:7">
      <c r="G78063" s="162" t="s">
        <v>78308</v>
      </c>
    </row>
    <row r="78064" spans="7:7">
      <c r="G78064" s="162" t="s">
        <v>78309</v>
      </c>
    </row>
    <row r="78065" spans="7:7">
      <c r="G78065" s="162" t="s">
        <v>78310</v>
      </c>
    </row>
    <row r="78066" spans="7:7">
      <c r="G78066" s="162" t="s">
        <v>78311</v>
      </c>
    </row>
    <row r="78067" spans="7:7">
      <c r="G78067" s="162" t="s">
        <v>78312</v>
      </c>
    </row>
    <row r="78068" spans="7:7">
      <c r="G78068" s="162" t="s">
        <v>78313</v>
      </c>
    </row>
    <row r="78069" spans="7:7">
      <c r="G78069" s="162" t="s">
        <v>78314</v>
      </c>
    </row>
    <row r="78070" spans="7:7">
      <c r="G78070" s="162" t="s">
        <v>78315</v>
      </c>
    </row>
    <row r="78071" spans="7:7">
      <c r="G78071" s="162" t="s">
        <v>78316</v>
      </c>
    </row>
    <row r="78072" spans="7:7">
      <c r="G78072" s="162" t="s">
        <v>78317</v>
      </c>
    </row>
    <row r="78073" spans="7:7">
      <c r="G78073" s="162" t="s">
        <v>78318</v>
      </c>
    </row>
    <row r="78074" spans="7:7">
      <c r="G78074" s="162" t="s">
        <v>78319</v>
      </c>
    </row>
    <row r="78075" spans="7:7">
      <c r="G78075" s="162" t="s">
        <v>78320</v>
      </c>
    </row>
    <row r="78076" spans="7:7">
      <c r="G78076" s="162" t="s">
        <v>78321</v>
      </c>
    </row>
    <row r="78077" spans="7:7">
      <c r="G78077" s="162" t="s">
        <v>78322</v>
      </c>
    </row>
    <row r="78078" spans="7:7">
      <c r="G78078" s="162" t="s">
        <v>78323</v>
      </c>
    </row>
    <row r="78079" spans="7:7">
      <c r="G78079" s="162" t="s">
        <v>78324</v>
      </c>
    </row>
    <row r="78080" spans="7:7">
      <c r="G78080" s="162" t="s">
        <v>78325</v>
      </c>
    </row>
    <row r="78081" spans="7:7">
      <c r="G78081" s="162" t="s">
        <v>78326</v>
      </c>
    </row>
    <row r="78082" spans="7:7">
      <c r="G78082" s="162" t="s">
        <v>78327</v>
      </c>
    </row>
    <row r="78083" spans="7:7">
      <c r="G78083" s="162" t="s">
        <v>78328</v>
      </c>
    </row>
    <row r="78084" spans="7:7">
      <c r="G78084" s="162" t="s">
        <v>78329</v>
      </c>
    </row>
    <row r="78085" spans="7:7">
      <c r="G78085" s="162" t="s">
        <v>78330</v>
      </c>
    </row>
    <row r="78086" spans="7:7">
      <c r="G78086" s="162" t="s">
        <v>78331</v>
      </c>
    </row>
    <row r="78087" spans="7:7">
      <c r="G78087" s="162" t="s">
        <v>78332</v>
      </c>
    </row>
    <row r="78088" spans="7:7">
      <c r="G78088" s="162" t="s">
        <v>78333</v>
      </c>
    </row>
    <row r="78089" spans="7:7">
      <c r="G78089" s="162" t="s">
        <v>78334</v>
      </c>
    </row>
    <row r="78090" spans="7:7">
      <c r="G78090" s="162" t="s">
        <v>78335</v>
      </c>
    </row>
    <row r="78091" spans="7:7">
      <c r="G78091" s="162" t="s">
        <v>78336</v>
      </c>
    </row>
    <row r="78092" spans="7:7">
      <c r="G78092" s="162" t="s">
        <v>78337</v>
      </c>
    </row>
    <row r="78093" spans="7:7">
      <c r="G78093" s="162" t="s">
        <v>78338</v>
      </c>
    </row>
    <row r="78094" spans="7:7">
      <c r="G78094" s="162" t="s">
        <v>78339</v>
      </c>
    </row>
    <row r="78095" spans="7:7">
      <c r="G78095" s="162" t="s">
        <v>78340</v>
      </c>
    </row>
    <row r="78096" spans="7:7">
      <c r="G78096" s="162" t="s">
        <v>78341</v>
      </c>
    </row>
    <row r="78097" spans="7:7">
      <c r="G78097" s="162" t="s">
        <v>78342</v>
      </c>
    </row>
    <row r="78098" spans="7:7">
      <c r="G78098" s="162" t="s">
        <v>78343</v>
      </c>
    </row>
    <row r="78099" spans="7:7">
      <c r="G78099" s="162" t="s">
        <v>78344</v>
      </c>
    </row>
    <row r="78100" spans="7:7">
      <c r="G78100" s="162" t="s">
        <v>78345</v>
      </c>
    </row>
    <row r="78101" spans="7:7">
      <c r="G78101" s="162" t="s">
        <v>78346</v>
      </c>
    </row>
    <row r="78102" spans="7:7">
      <c r="G78102" s="162" t="s">
        <v>78347</v>
      </c>
    </row>
    <row r="78103" spans="7:7">
      <c r="G78103" s="162" t="s">
        <v>78348</v>
      </c>
    </row>
    <row r="78104" spans="7:7">
      <c r="G78104" s="162" t="s">
        <v>78349</v>
      </c>
    </row>
    <row r="78105" spans="7:7">
      <c r="G78105" s="162" t="s">
        <v>78350</v>
      </c>
    </row>
    <row r="78106" spans="7:7">
      <c r="G78106" s="162" t="s">
        <v>78351</v>
      </c>
    </row>
    <row r="78107" spans="7:7">
      <c r="G78107" s="162" t="s">
        <v>78352</v>
      </c>
    </row>
    <row r="78108" spans="7:7">
      <c r="G78108" s="162" t="s">
        <v>78353</v>
      </c>
    </row>
    <row r="78109" spans="7:7">
      <c r="G78109" s="162" t="s">
        <v>78354</v>
      </c>
    </row>
    <row r="78110" spans="7:7">
      <c r="G78110" s="162" t="s">
        <v>78355</v>
      </c>
    </row>
    <row r="78111" spans="7:7">
      <c r="G78111" s="162" t="s">
        <v>78356</v>
      </c>
    </row>
    <row r="78112" spans="7:7">
      <c r="G78112" s="162" t="s">
        <v>78357</v>
      </c>
    </row>
    <row r="78113" spans="7:7">
      <c r="G78113" s="162" t="s">
        <v>78358</v>
      </c>
    </row>
    <row r="78114" spans="7:7">
      <c r="G78114" s="162" t="s">
        <v>78359</v>
      </c>
    </row>
    <row r="78115" spans="7:7">
      <c r="G78115" s="162" t="s">
        <v>78360</v>
      </c>
    </row>
    <row r="78116" spans="7:7">
      <c r="G78116" s="162" t="s">
        <v>78361</v>
      </c>
    </row>
    <row r="78117" spans="7:7">
      <c r="G78117" s="162" t="s">
        <v>78362</v>
      </c>
    </row>
    <row r="78118" spans="7:7">
      <c r="G78118" s="162" t="s">
        <v>78363</v>
      </c>
    </row>
    <row r="78119" spans="7:7">
      <c r="G78119" s="162" t="s">
        <v>78364</v>
      </c>
    </row>
    <row r="78120" spans="7:7">
      <c r="G78120" s="162" t="s">
        <v>78365</v>
      </c>
    </row>
    <row r="78121" spans="7:7">
      <c r="G78121" s="162" t="s">
        <v>78366</v>
      </c>
    </row>
    <row r="78122" spans="7:7">
      <c r="G78122" s="162" t="s">
        <v>78367</v>
      </c>
    </row>
    <row r="78123" spans="7:7">
      <c r="G78123" s="162" t="s">
        <v>78368</v>
      </c>
    </row>
    <row r="78124" spans="7:7">
      <c r="G78124" s="162" t="s">
        <v>78369</v>
      </c>
    </row>
    <row r="78125" spans="7:7">
      <c r="G78125" s="162" t="s">
        <v>78370</v>
      </c>
    </row>
    <row r="78126" spans="7:7">
      <c r="G78126" s="162" t="s">
        <v>78371</v>
      </c>
    </row>
    <row r="78127" spans="7:7">
      <c r="G78127" s="162" t="s">
        <v>78372</v>
      </c>
    </row>
    <row r="78128" spans="7:7">
      <c r="G78128" s="162" t="s">
        <v>78373</v>
      </c>
    </row>
    <row r="78129" spans="7:7">
      <c r="G78129" s="162" t="s">
        <v>78374</v>
      </c>
    </row>
    <row r="78130" spans="7:7">
      <c r="G78130" s="162" t="s">
        <v>78375</v>
      </c>
    </row>
    <row r="78131" spans="7:7">
      <c r="G78131" s="162" t="s">
        <v>78376</v>
      </c>
    </row>
    <row r="78132" spans="7:7">
      <c r="G78132" s="162" t="s">
        <v>78377</v>
      </c>
    </row>
    <row r="78133" spans="7:7">
      <c r="G78133" s="162" t="s">
        <v>78378</v>
      </c>
    </row>
    <row r="78134" spans="7:7">
      <c r="G78134" s="162" t="s">
        <v>78379</v>
      </c>
    </row>
    <row r="78135" spans="7:7">
      <c r="G78135" s="162" t="s">
        <v>78380</v>
      </c>
    </row>
    <row r="78136" spans="7:7">
      <c r="G78136" s="162" t="s">
        <v>78381</v>
      </c>
    </row>
    <row r="78137" spans="7:7">
      <c r="G78137" s="162" t="s">
        <v>78382</v>
      </c>
    </row>
    <row r="78138" spans="7:7">
      <c r="G78138" s="162" t="s">
        <v>78383</v>
      </c>
    </row>
    <row r="78139" spans="7:7">
      <c r="G78139" s="162" t="s">
        <v>78384</v>
      </c>
    </row>
    <row r="78140" spans="7:7">
      <c r="G78140" s="162" t="s">
        <v>78385</v>
      </c>
    </row>
    <row r="78141" spans="7:7">
      <c r="G78141" s="162" t="s">
        <v>78386</v>
      </c>
    </row>
    <row r="78142" spans="7:7">
      <c r="G78142" s="162" t="s">
        <v>78387</v>
      </c>
    </row>
    <row r="78143" spans="7:7">
      <c r="G78143" s="162" t="s">
        <v>78388</v>
      </c>
    </row>
    <row r="78144" spans="7:7">
      <c r="G78144" s="162" t="s">
        <v>78389</v>
      </c>
    </row>
    <row r="78145" spans="7:7">
      <c r="G78145" s="162" t="s">
        <v>78390</v>
      </c>
    </row>
    <row r="78146" spans="7:7">
      <c r="G78146" s="162" t="s">
        <v>78391</v>
      </c>
    </row>
    <row r="78147" spans="7:7">
      <c r="G78147" s="162" t="s">
        <v>78392</v>
      </c>
    </row>
    <row r="78148" spans="7:7">
      <c r="G78148" s="162" t="s">
        <v>78393</v>
      </c>
    </row>
    <row r="78149" spans="7:7">
      <c r="G78149" s="162" t="s">
        <v>78394</v>
      </c>
    </row>
    <row r="78150" spans="7:7">
      <c r="G78150" s="162" t="s">
        <v>78395</v>
      </c>
    </row>
    <row r="78151" spans="7:7">
      <c r="G78151" s="162" t="s">
        <v>78396</v>
      </c>
    </row>
    <row r="78152" spans="7:7">
      <c r="G78152" s="162" t="s">
        <v>78397</v>
      </c>
    </row>
    <row r="78153" spans="7:7">
      <c r="G78153" s="162" t="s">
        <v>78398</v>
      </c>
    </row>
    <row r="78154" spans="7:7">
      <c r="G78154" s="162" t="s">
        <v>78399</v>
      </c>
    </row>
    <row r="78155" spans="7:7">
      <c r="G78155" s="162" t="s">
        <v>78400</v>
      </c>
    </row>
    <row r="78156" spans="7:7">
      <c r="G78156" s="162" t="s">
        <v>78401</v>
      </c>
    </row>
    <row r="78157" spans="7:7">
      <c r="G78157" s="162" t="s">
        <v>78402</v>
      </c>
    </row>
    <row r="78158" spans="7:7">
      <c r="G78158" s="162" t="s">
        <v>78403</v>
      </c>
    </row>
    <row r="78159" spans="7:7">
      <c r="G78159" s="162" t="s">
        <v>78404</v>
      </c>
    </row>
    <row r="78160" spans="7:7">
      <c r="G78160" s="162" t="s">
        <v>78405</v>
      </c>
    </row>
    <row r="78161" spans="7:7">
      <c r="G78161" s="162" t="s">
        <v>78406</v>
      </c>
    </row>
    <row r="78162" spans="7:7">
      <c r="G78162" s="162" t="s">
        <v>78407</v>
      </c>
    </row>
    <row r="78163" spans="7:7">
      <c r="G78163" s="162" t="s">
        <v>78408</v>
      </c>
    </row>
    <row r="78164" spans="7:7">
      <c r="G78164" s="162" t="s">
        <v>78409</v>
      </c>
    </row>
    <row r="78165" spans="7:7">
      <c r="G78165" s="162" t="s">
        <v>78410</v>
      </c>
    </row>
    <row r="78166" spans="7:7">
      <c r="G78166" s="162" t="s">
        <v>78411</v>
      </c>
    </row>
    <row r="78167" spans="7:7">
      <c r="G78167" s="162" t="s">
        <v>78412</v>
      </c>
    </row>
    <row r="78168" spans="7:7">
      <c r="G78168" s="162" t="s">
        <v>78413</v>
      </c>
    </row>
    <row r="78169" spans="7:7">
      <c r="G78169" s="162" t="s">
        <v>78414</v>
      </c>
    </row>
    <row r="78170" spans="7:7">
      <c r="G78170" s="162" t="s">
        <v>78415</v>
      </c>
    </row>
    <row r="78171" spans="7:7">
      <c r="G78171" s="162" t="s">
        <v>78416</v>
      </c>
    </row>
    <row r="78172" spans="7:7">
      <c r="G78172" s="162" t="s">
        <v>78417</v>
      </c>
    </row>
    <row r="78173" spans="7:7">
      <c r="G78173" s="162" t="s">
        <v>78418</v>
      </c>
    </row>
    <row r="78174" spans="7:7">
      <c r="G78174" s="162" t="s">
        <v>78419</v>
      </c>
    </row>
    <row r="78175" spans="7:7">
      <c r="G78175" s="162" t="s">
        <v>78420</v>
      </c>
    </row>
    <row r="78176" spans="7:7">
      <c r="G78176" s="162" t="s">
        <v>78421</v>
      </c>
    </row>
    <row r="78177" spans="7:7">
      <c r="G78177" s="162" t="s">
        <v>78422</v>
      </c>
    </row>
    <row r="78178" spans="7:7">
      <c r="G78178" s="162" t="s">
        <v>78423</v>
      </c>
    </row>
    <row r="78179" spans="7:7">
      <c r="G78179" s="162" t="s">
        <v>78424</v>
      </c>
    </row>
    <row r="78180" spans="7:7">
      <c r="G78180" s="162" t="s">
        <v>78425</v>
      </c>
    </row>
    <row r="78181" spans="7:7">
      <c r="G78181" s="162" t="s">
        <v>78426</v>
      </c>
    </row>
    <row r="78182" spans="7:7">
      <c r="G78182" s="162" t="s">
        <v>78427</v>
      </c>
    </row>
    <row r="78183" spans="7:7">
      <c r="G78183" s="162" t="s">
        <v>78428</v>
      </c>
    </row>
    <row r="78184" spans="7:7">
      <c r="G78184" s="162" t="s">
        <v>78429</v>
      </c>
    </row>
    <row r="78185" spans="7:7">
      <c r="G78185" s="162" t="s">
        <v>78430</v>
      </c>
    </row>
    <row r="78186" spans="7:7">
      <c r="G78186" s="162" t="s">
        <v>78431</v>
      </c>
    </row>
    <row r="78187" spans="7:7">
      <c r="G78187" s="162" t="s">
        <v>78432</v>
      </c>
    </row>
    <row r="78188" spans="7:7">
      <c r="G78188" s="162" t="s">
        <v>78433</v>
      </c>
    </row>
    <row r="78189" spans="7:7">
      <c r="G78189" s="162" t="s">
        <v>78434</v>
      </c>
    </row>
    <row r="78190" spans="7:7">
      <c r="G78190" s="162" t="s">
        <v>78435</v>
      </c>
    </row>
    <row r="78191" spans="7:7">
      <c r="G78191" s="162" t="s">
        <v>78436</v>
      </c>
    </row>
    <row r="78192" spans="7:7">
      <c r="G78192" s="162" t="s">
        <v>78437</v>
      </c>
    </row>
    <row r="78193" spans="7:7">
      <c r="G78193" s="162" t="s">
        <v>78438</v>
      </c>
    </row>
    <row r="78194" spans="7:7">
      <c r="G78194" s="162" t="s">
        <v>78439</v>
      </c>
    </row>
    <row r="78195" spans="7:7">
      <c r="G78195" s="162" t="s">
        <v>78440</v>
      </c>
    </row>
    <row r="78196" spans="7:7">
      <c r="G78196" s="162" t="s">
        <v>78441</v>
      </c>
    </row>
    <row r="78197" spans="7:7">
      <c r="G78197" s="162" t="s">
        <v>78442</v>
      </c>
    </row>
    <row r="78198" spans="7:7">
      <c r="G78198" s="162" t="s">
        <v>78443</v>
      </c>
    </row>
    <row r="78199" spans="7:7">
      <c r="G78199" s="162" t="s">
        <v>78444</v>
      </c>
    </row>
    <row r="78200" spans="7:7">
      <c r="G78200" s="162" t="s">
        <v>78445</v>
      </c>
    </row>
    <row r="78201" spans="7:7">
      <c r="G78201" s="162" t="s">
        <v>78446</v>
      </c>
    </row>
    <row r="78202" spans="7:7">
      <c r="G78202" s="162" t="s">
        <v>78447</v>
      </c>
    </row>
    <row r="78203" spans="7:7">
      <c r="G78203" s="162" t="s">
        <v>78448</v>
      </c>
    </row>
    <row r="78204" spans="7:7">
      <c r="G78204" s="162" t="s">
        <v>78449</v>
      </c>
    </row>
    <row r="78205" spans="7:7">
      <c r="G78205" s="162" t="s">
        <v>78450</v>
      </c>
    </row>
    <row r="78206" spans="7:7">
      <c r="G78206" s="162" t="s">
        <v>78451</v>
      </c>
    </row>
    <row r="78207" spans="7:7">
      <c r="G78207" s="162" t="s">
        <v>78452</v>
      </c>
    </row>
    <row r="78208" spans="7:7">
      <c r="G78208" s="162" t="s">
        <v>78453</v>
      </c>
    </row>
    <row r="78209" spans="7:7">
      <c r="G78209" s="162" t="s">
        <v>78454</v>
      </c>
    </row>
    <row r="78210" spans="7:7">
      <c r="G78210" s="162" t="s">
        <v>78455</v>
      </c>
    </row>
    <row r="78211" spans="7:7">
      <c r="G78211" s="162" t="s">
        <v>78456</v>
      </c>
    </row>
    <row r="78212" spans="7:7">
      <c r="G78212" s="162" t="s">
        <v>78457</v>
      </c>
    </row>
    <row r="78213" spans="7:7">
      <c r="G78213" s="162" t="s">
        <v>78458</v>
      </c>
    </row>
    <row r="78214" spans="7:7">
      <c r="G78214" s="162" t="s">
        <v>78459</v>
      </c>
    </row>
    <row r="78215" spans="7:7">
      <c r="G78215" s="162" t="s">
        <v>78460</v>
      </c>
    </row>
    <row r="78216" spans="7:7">
      <c r="G78216" s="162" t="s">
        <v>78461</v>
      </c>
    </row>
    <row r="78217" spans="7:7">
      <c r="G78217" s="162" t="s">
        <v>78462</v>
      </c>
    </row>
    <row r="78218" spans="7:7">
      <c r="G78218" s="162" t="s">
        <v>78463</v>
      </c>
    </row>
    <row r="78219" spans="7:7">
      <c r="G78219" s="162" t="s">
        <v>78464</v>
      </c>
    </row>
    <row r="78220" spans="7:7">
      <c r="G78220" s="162" t="s">
        <v>78465</v>
      </c>
    </row>
    <row r="78221" spans="7:7">
      <c r="G78221" s="162" t="s">
        <v>78466</v>
      </c>
    </row>
    <row r="78222" spans="7:7">
      <c r="G78222" s="162" t="s">
        <v>78467</v>
      </c>
    </row>
    <row r="78223" spans="7:7">
      <c r="G78223" s="162" t="s">
        <v>78468</v>
      </c>
    </row>
    <row r="78224" spans="7:7">
      <c r="G78224" s="162" t="s">
        <v>78469</v>
      </c>
    </row>
    <row r="78225" spans="7:7">
      <c r="G78225" s="162" t="s">
        <v>78470</v>
      </c>
    </row>
    <row r="78226" spans="7:7">
      <c r="G78226" s="162" t="s">
        <v>78471</v>
      </c>
    </row>
    <row r="78227" spans="7:7">
      <c r="G78227" s="162" t="s">
        <v>78472</v>
      </c>
    </row>
    <row r="78228" spans="7:7">
      <c r="G78228" s="162" t="s">
        <v>78473</v>
      </c>
    </row>
    <row r="78229" spans="7:7">
      <c r="G78229" s="162" t="s">
        <v>78474</v>
      </c>
    </row>
    <row r="78230" spans="7:7">
      <c r="G78230" s="162" t="s">
        <v>78475</v>
      </c>
    </row>
    <row r="78231" spans="7:7">
      <c r="G78231" s="162" t="s">
        <v>78476</v>
      </c>
    </row>
    <row r="78232" spans="7:7">
      <c r="G78232" s="162" t="s">
        <v>78477</v>
      </c>
    </row>
    <row r="78233" spans="7:7">
      <c r="G78233" s="162" t="s">
        <v>78478</v>
      </c>
    </row>
    <row r="78234" spans="7:7">
      <c r="G78234" s="162" t="s">
        <v>78479</v>
      </c>
    </row>
    <row r="78235" spans="7:7">
      <c r="G78235" s="162" t="s">
        <v>78480</v>
      </c>
    </row>
    <row r="78236" spans="7:7">
      <c r="G78236" s="162" t="s">
        <v>78481</v>
      </c>
    </row>
    <row r="78237" spans="7:7">
      <c r="G78237" s="162" t="s">
        <v>78482</v>
      </c>
    </row>
    <row r="78238" spans="7:7">
      <c r="G78238" s="162" t="s">
        <v>78483</v>
      </c>
    </row>
    <row r="78239" spans="7:7">
      <c r="G78239" s="162" t="s">
        <v>78484</v>
      </c>
    </row>
    <row r="78240" spans="7:7">
      <c r="G78240" s="162" t="s">
        <v>78485</v>
      </c>
    </row>
    <row r="78241" spans="7:7">
      <c r="G78241" s="162" t="s">
        <v>78486</v>
      </c>
    </row>
    <row r="78242" spans="7:7">
      <c r="G78242" s="162" t="s">
        <v>78487</v>
      </c>
    </row>
    <row r="78243" spans="7:7">
      <c r="G78243" s="162" t="s">
        <v>78488</v>
      </c>
    </row>
    <row r="78244" spans="7:7">
      <c r="G78244" s="162" t="s">
        <v>78489</v>
      </c>
    </row>
    <row r="78245" spans="7:7">
      <c r="G78245" s="162" t="s">
        <v>78490</v>
      </c>
    </row>
    <row r="78246" spans="7:7">
      <c r="G78246" s="162" t="s">
        <v>78491</v>
      </c>
    </row>
    <row r="78247" spans="7:7">
      <c r="G78247" s="162" t="s">
        <v>78492</v>
      </c>
    </row>
    <row r="78248" spans="7:7">
      <c r="G78248" s="162" t="s">
        <v>78493</v>
      </c>
    </row>
    <row r="78249" spans="7:7">
      <c r="G78249" s="162" t="s">
        <v>78494</v>
      </c>
    </row>
    <row r="78250" spans="7:7">
      <c r="G78250" s="162" t="s">
        <v>78495</v>
      </c>
    </row>
    <row r="78251" spans="7:7">
      <c r="G78251" s="162" t="s">
        <v>78496</v>
      </c>
    </row>
    <row r="78252" spans="7:7">
      <c r="G78252" s="162" t="s">
        <v>78497</v>
      </c>
    </row>
    <row r="78253" spans="7:7">
      <c r="G78253" s="162" t="s">
        <v>78498</v>
      </c>
    </row>
    <row r="78254" spans="7:7">
      <c r="G78254" s="162" t="s">
        <v>78499</v>
      </c>
    </row>
    <row r="78255" spans="7:7">
      <c r="G78255" s="162" t="s">
        <v>78500</v>
      </c>
    </row>
    <row r="78256" spans="7:7">
      <c r="G78256" s="162" t="s">
        <v>78501</v>
      </c>
    </row>
    <row r="78257" spans="7:7">
      <c r="G78257" s="162" t="s">
        <v>78502</v>
      </c>
    </row>
    <row r="78258" spans="7:7">
      <c r="G78258" s="162" t="s">
        <v>78503</v>
      </c>
    </row>
    <row r="78259" spans="7:7">
      <c r="G78259" s="162" t="s">
        <v>78504</v>
      </c>
    </row>
    <row r="78260" spans="7:7">
      <c r="G78260" s="162" t="s">
        <v>78505</v>
      </c>
    </row>
    <row r="78261" spans="7:7">
      <c r="G78261" s="162" t="s">
        <v>78506</v>
      </c>
    </row>
    <row r="78262" spans="7:7">
      <c r="G78262" s="162" t="s">
        <v>78507</v>
      </c>
    </row>
    <row r="78263" spans="7:7">
      <c r="G78263" s="162" t="s">
        <v>78508</v>
      </c>
    </row>
    <row r="78264" spans="7:7">
      <c r="G78264" s="162" t="s">
        <v>78509</v>
      </c>
    </row>
    <row r="78265" spans="7:7">
      <c r="G78265" s="162" t="s">
        <v>78510</v>
      </c>
    </row>
    <row r="78266" spans="7:7">
      <c r="G78266" s="162" t="s">
        <v>78511</v>
      </c>
    </row>
    <row r="78267" spans="7:7">
      <c r="G78267" s="162" t="s">
        <v>78512</v>
      </c>
    </row>
    <row r="78268" spans="7:7">
      <c r="G78268" s="162" t="s">
        <v>78513</v>
      </c>
    </row>
    <row r="78269" spans="7:7">
      <c r="G78269" s="162" t="s">
        <v>78514</v>
      </c>
    </row>
    <row r="78270" spans="7:7">
      <c r="G78270" s="162" t="s">
        <v>78515</v>
      </c>
    </row>
    <row r="78271" spans="7:7">
      <c r="G78271" s="162" t="s">
        <v>78516</v>
      </c>
    </row>
    <row r="78272" spans="7:7">
      <c r="G78272" s="162" t="s">
        <v>78517</v>
      </c>
    </row>
    <row r="78273" spans="7:7">
      <c r="G78273" s="162" t="s">
        <v>78518</v>
      </c>
    </row>
    <row r="78274" spans="7:7">
      <c r="G78274" s="162" t="s">
        <v>78519</v>
      </c>
    </row>
    <row r="78275" spans="7:7">
      <c r="G78275" s="162" t="s">
        <v>78520</v>
      </c>
    </row>
    <row r="78276" spans="7:7">
      <c r="G78276" s="162" t="s">
        <v>78521</v>
      </c>
    </row>
    <row r="78277" spans="7:7">
      <c r="G78277" s="162" t="s">
        <v>78522</v>
      </c>
    </row>
    <row r="78278" spans="7:7">
      <c r="G78278" s="162" t="s">
        <v>78523</v>
      </c>
    </row>
    <row r="78279" spans="7:7">
      <c r="G78279" s="162" t="s">
        <v>78524</v>
      </c>
    </row>
    <row r="78280" spans="7:7">
      <c r="G78280" s="162" t="s">
        <v>78525</v>
      </c>
    </row>
    <row r="78281" spans="7:7">
      <c r="G78281" s="162" t="s">
        <v>78526</v>
      </c>
    </row>
    <row r="78282" spans="7:7">
      <c r="G78282" s="162" t="s">
        <v>78527</v>
      </c>
    </row>
    <row r="78283" spans="7:7">
      <c r="G78283" s="162" t="s">
        <v>78528</v>
      </c>
    </row>
    <row r="78284" spans="7:7">
      <c r="G78284" s="162" t="s">
        <v>78529</v>
      </c>
    </row>
    <row r="78285" spans="7:7">
      <c r="G78285" s="162" t="s">
        <v>78530</v>
      </c>
    </row>
    <row r="78286" spans="7:7">
      <c r="G78286" s="162" t="s">
        <v>78531</v>
      </c>
    </row>
    <row r="78287" spans="7:7">
      <c r="G78287" s="162" t="s">
        <v>78532</v>
      </c>
    </row>
    <row r="78288" spans="7:7">
      <c r="G78288" s="162" t="s">
        <v>78533</v>
      </c>
    </row>
    <row r="78289" spans="7:7">
      <c r="G78289" s="162" t="s">
        <v>78534</v>
      </c>
    </row>
    <row r="78290" spans="7:7">
      <c r="G78290" s="162" t="s">
        <v>78535</v>
      </c>
    </row>
    <row r="78291" spans="7:7">
      <c r="G78291" s="162" t="s">
        <v>78536</v>
      </c>
    </row>
    <row r="78292" spans="7:7">
      <c r="G78292" s="162" t="s">
        <v>78537</v>
      </c>
    </row>
    <row r="78293" spans="7:7">
      <c r="G78293" s="162" t="s">
        <v>78538</v>
      </c>
    </row>
    <row r="78294" spans="7:7">
      <c r="G78294" s="162" t="s">
        <v>78539</v>
      </c>
    </row>
    <row r="78295" spans="7:7">
      <c r="G78295" s="162" t="s">
        <v>78540</v>
      </c>
    </row>
    <row r="78296" spans="7:7">
      <c r="G78296" s="162" t="s">
        <v>78541</v>
      </c>
    </row>
    <row r="78297" spans="7:7">
      <c r="G78297" s="162" t="s">
        <v>78542</v>
      </c>
    </row>
    <row r="78298" spans="7:7">
      <c r="G78298" s="162" t="s">
        <v>78543</v>
      </c>
    </row>
    <row r="78299" spans="7:7">
      <c r="G78299" s="162" t="s">
        <v>78544</v>
      </c>
    </row>
    <row r="78300" spans="7:7">
      <c r="G78300" s="162" t="s">
        <v>78545</v>
      </c>
    </row>
    <row r="78301" spans="7:7">
      <c r="G78301" s="162" t="s">
        <v>78546</v>
      </c>
    </row>
    <row r="78302" spans="7:7">
      <c r="G78302" s="162" t="s">
        <v>78547</v>
      </c>
    </row>
    <row r="78303" spans="7:7">
      <c r="G78303" s="162" t="s">
        <v>78548</v>
      </c>
    </row>
    <row r="78304" spans="7:7">
      <c r="G78304" s="162" t="s">
        <v>78549</v>
      </c>
    </row>
    <row r="78305" spans="7:7">
      <c r="G78305" s="162" t="s">
        <v>78550</v>
      </c>
    </row>
    <row r="78306" spans="7:7">
      <c r="G78306" s="162" t="s">
        <v>78551</v>
      </c>
    </row>
    <row r="78307" spans="7:7">
      <c r="G78307" s="162" t="s">
        <v>78552</v>
      </c>
    </row>
    <row r="78308" spans="7:7">
      <c r="G78308" s="162" t="s">
        <v>78553</v>
      </c>
    </row>
    <row r="78309" spans="7:7">
      <c r="G78309" s="162" t="s">
        <v>78554</v>
      </c>
    </row>
    <row r="78310" spans="7:7">
      <c r="G78310" s="162" t="s">
        <v>78555</v>
      </c>
    </row>
    <row r="78311" spans="7:7">
      <c r="G78311" s="162" t="s">
        <v>78556</v>
      </c>
    </row>
    <row r="78312" spans="7:7">
      <c r="G78312" s="162" t="s">
        <v>78557</v>
      </c>
    </row>
    <row r="78313" spans="7:7">
      <c r="G78313" s="162" t="s">
        <v>78558</v>
      </c>
    </row>
    <row r="78314" spans="7:7">
      <c r="G78314" s="162" t="s">
        <v>78559</v>
      </c>
    </row>
    <row r="78315" spans="7:7">
      <c r="G78315" s="162" t="s">
        <v>78560</v>
      </c>
    </row>
    <row r="78316" spans="7:7">
      <c r="G78316" s="162" t="s">
        <v>78561</v>
      </c>
    </row>
    <row r="78317" spans="7:7">
      <c r="G78317" s="162" t="s">
        <v>78562</v>
      </c>
    </row>
    <row r="78318" spans="7:7">
      <c r="G78318" s="162" t="s">
        <v>78563</v>
      </c>
    </row>
    <row r="78319" spans="7:7">
      <c r="G78319" s="162" t="s">
        <v>78564</v>
      </c>
    </row>
    <row r="78320" spans="7:7">
      <c r="G78320" s="162" t="s">
        <v>78565</v>
      </c>
    </row>
    <row r="78321" spans="7:7">
      <c r="G78321" s="162" t="s">
        <v>78566</v>
      </c>
    </row>
    <row r="78322" spans="7:7">
      <c r="G78322" s="162" t="s">
        <v>78567</v>
      </c>
    </row>
    <row r="78323" spans="7:7">
      <c r="G78323" s="162" t="s">
        <v>78568</v>
      </c>
    </row>
    <row r="78324" spans="7:7">
      <c r="G78324" s="162" t="s">
        <v>78569</v>
      </c>
    </row>
    <row r="78325" spans="7:7">
      <c r="G78325" s="162" t="s">
        <v>78570</v>
      </c>
    </row>
    <row r="78326" spans="7:7">
      <c r="G78326" s="162" t="s">
        <v>78571</v>
      </c>
    </row>
    <row r="78327" spans="7:7">
      <c r="G78327" s="162" t="s">
        <v>78572</v>
      </c>
    </row>
    <row r="78328" spans="7:7">
      <c r="G78328" s="162" t="s">
        <v>78573</v>
      </c>
    </row>
    <row r="78329" spans="7:7">
      <c r="G78329" s="162" t="s">
        <v>78574</v>
      </c>
    </row>
    <row r="78330" spans="7:7">
      <c r="G78330" s="162" t="s">
        <v>78575</v>
      </c>
    </row>
    <row r="78331" spans="7:7">
      <c r="G78331" s="162" t="s">
        <v>78576</v>
      </c>
    </row>
    <row r="78332" spans="7:7">
      <c r="G78332" s="162" t="s">
        <v>78577</v>
      </c>
    </row>
    <row r="78333" spans="7:7">
      <c r="G78333" s="162" t="s">
        <v>78578</v>
      </c>
    </row>
    <row r="78334" spans="7:7">
      <c r="G78334" s="162" t="s">
        <v>78579</v>
      </c>
    </row>
    <row r="78335" spans="7:7">
      <c r="G78335" s="162" t="s">
        <v>78580</v>
      </c>
    </row>
    <row r="78336" spans="7:7">
      <c r="G78336" s="162" t="s">
        <v>78581</v>
      </c>
    </row>
    <row r="78337" spans="7:7">
      <c r="G78337" s="162" t="s">
        <v>78582</v>
      </c>
    </row>
    <row r="78338" spans="7:7">
      <c r="G78338" s="162" t="s">
        <v>78583</v>
      </c>
    </row>
    <row r="78339" spans="7:7">
      <c r="G78339" s="162" t="s">
        <v>78584</v>
      </c>
    </row>
    <row r="78340" spans="7:7">
      <c r="G78340" s="162" t="s">
        <v>78585</v>
      </c>
    </row>
    <row r="78341" spans="7:7">
      <c r="G78341" s="162" t="s">
        <v>78586</v>
      </c>
    </row>
    <row r="78342" spans="7:7">
      <c r="G78342" s="162" t="s">
        <v>78587</v>
      </c>
    </row>
    <row r="78343" spans="7:7">
      <c r="G78343" s="162" t="s">
        <v>78588</v>
      </c>
    </row>
    <row r="78344" spans="7:7">
      <c r="G78344" s="162" t="s">
        <v>78589</v>
      </c>
    </row>
    <row r="78345" spans="7:7">
      <c r="G78345" s="162" t="s">
        <v>78590</v>
      </c>
    </row>
    <row r="78346" spans="7:7">
      <c r="G78346" s="162" t="s">
        <v>78591</v>
      </c>
    </row>
    <row r="78347" spans="7:7">
      <c r="G78347" s="162" t="s">
        <v>78592</v>
      </c>
    </row>
    <row r="78348" spans="7:7">
      <c r="G78348" s="162" t="s">
        <v>78593</v>
      </c>
    </row>
    <row r="78349" spans="7:7">
      <c r="G78349" s="162" t="s">
        <v>78594</v>
      </c>
    </row>
    <row r="78350" spans="7:7">
      <c r="G78350" s="162" t="s">
        <v>78595</v>
      </c>
    </row>
    <row r="78351" spans="7:7">
      <c r="G78351" s="162" t="s">
        <v>78596</v>
      </c>
    </row>
    <row r="78352" spans="7:7">
      <c r="G78352" s="162" t="s">
        <v>78597</v>
      </c>
    </row>
    <row r="78353" spans="7:7">
      <c r="G78353" s="162" t="s">
        <v>78598</v>
      </c>
    </row>
    <row r="78354" spans="7:7">
      <c r="G78354" s="162" t="s">
        <v>78599</v>
      </c>
    </row>
    <row r="78355" spans="7:7">
      <c r="G78355" s="162" t="s">
        <v>78600</v>
      </c>
    </row>
    <row r="78356" spans="7:7">
      <c r="G78356" s="162" t="s">
        <v>78601</v>
      </c>
    </row>
    <row r="78357" spans="7:7">
      <c r="G78357" s="162" t="s">
        <v>78602</v>
      </c>
    </row>
    <row r="78358" spans="7:7">
      <c r="G78358" s="162" t="s">
        <v>78603</v>
      </c>
    </row>
    <row r="78359" spans="7:7">
      <c r="G78359" s="162" t="s">
        <v>78604</v>
      </c>
    </row>
    <row r="78360" spans="7:7">
      <c r="G78360" s="162" t="s">
        <v>78605</v>
      </c>
    </row>
    <row r="78361" spans="7:7">
      <c r="G78361" s="162" t="s">
        <v>78606</v>
      </c>
    </row>
    <row r="78362" spans="7:7">
      <c r="G78362" s="162" t="s">
        <v>78607</v>
      </c>
    </row>
    <row r="78363" spans="7:7">
      <c r="G78363" s="162" t="s">
        <v>78608</v>
      </c>
    </row>
    <row r="78364" spans="7:7">
      <c r="G78364" s="162" t="s">
        <v>78609</v>
      </c>
    </row>
    <row r="78365" spans="7:7">
      <c r="G78365" s="162" t="s">
        <v>78610</v>
      </c>
    </row>
    <row r="78366" spans="7:7">
      <c r="G78366" s="162" t="s">
        <v>78611</v>
      </c>
    </row>
    <row r="78367" spans="7:7">
      <c r="G78367" s="162" t="s">
        <v>78612</v>
      </c>
    </row>
    <row r="78368" spans="7:7">
      <c r="G78368" s="162" t="s">
        <v>78613</v>
      </c>
    </row>
    <row r="78369" spans="7:7">
      <c r="G78369" s="162" t="s">
        <v>78614</v>
      </c>
    </row>
    <row r="78370" spans="7:7">
      <c r="G78370" s="162" t="s">
        <v>78615</v>
      </c>
    </row>
    <row r="78371" spans="7:7">
      <c r="G78371" s="162" t="s">
        <v>78616</v>
      </c>
    </row>
    <row r="78372" spans="7:7">
      <c r="G78372" s="162" t="s">
        <v>78617</v>
      </c>
    </row>
    <row r="78373" spans="7:7">
      <c r="G78373" s="162" t="s">
        <v>78618</v>
      </c>
    </row>
    <row r="78374" spans="7:7">
      <c r="G78374" s="162" t="s">
        <v>78619</v>
      </c>
    </row>
    <row r="78375" spans="7:7">
      <c r="G78375" s="162" t="s">
        <v>78620</v>
      </c>
    </row>
    <row r="78376" spans="7:7">
      <c r="G78376" s="162" t="s">
        <v>78621</v>
      </c>
    </row>
    <row r="78377" spans="7:7">
      <c r="G78377" s="162" t="s">
        <v>78622</v>
      </c>
    </row>
    <row r="78378" spans="7:7">
      <c r="G78378" s="162" t="s">
        <v>78623</v>
      </c>
    </row>
    <row r="78379" spans="7:7">
      <c r="G78379" s="162" t="s">
        <v>78624</v>
      </c>
    </row>
    <row r="78380" spans="7:7">
      <c r="G78380" s="162" t="s">
        <v>78625</v>
      </c>
    </row>
    <row r="78381" spans="7:7">
      <c r="G78381" s="162" t="s">
        <v>78626</v>
      </c>
    </row>
    <row r="78382" spans="7:7">
      <c r="G78382" s="162" t="s">
        <v>78627</v>
      </c>
    </row>
    <row r="78383" spans="7:7">
      <c r="G78383" s="162" t="s">
        <v>78628</v>
      </c>
    </row>
    <row r="78384" spans="7:7">
      <c r="G78384" s="162" t="s">
        <v>78629</v>
      </c>
    </row>
    <row r="78385" spans="7:7">
      <c r="G78385" s="162" t="s">
        <v>78630</v>
      </c>
    </row>
    <row r="78386" spans="7:7">
      <c r="G78386" s="162" t="s">
        <v>78631</v>
      </c>
    </row>
    <row r="78387" spans="7:7">
      <c r="G78387" s="162" t="s">
        <v>78632</v>
      </c>
    </row>
    <row r="78388" spans="7:7">
      <c r="G78388" s="162" t="s">
        <v>78633</v>
      </c>
    </row>
    <row r="78389" spans="7:7">
      <c r="G78389" s="162" t="s">
        <v>78634</v>
      </c>
    </row>
    <row r="78390" spans="7:7">
      <c r="G78390" s="162" t="s">
        <v>78635</v>
      </c>
    </row>
    <row r="78391" spans="7:7">
      <c r="G78391" s="162" t="s">
        <v>78636</v>
      </c>
    </row>
    <row r="78392" spans="7:7">
      <c r="G78392" s="162" t="s">
        <v>78637</v>
      </c>
    </row>
    <row r="78393" spans="7:7">
      <c r="G78393" s="162" t="s">
        <v>78638</v>
      </c>
    </row>
    <row r="78394" spans="7:7">
      <c r="G78394" s="162" t="s">
        <v>78639</v>
      </c>
    </row>
    <row r="78395" spans="7:7">
      <c r="G78395" s="162" t="s">
        <v>78640</v>
      </c>
    </row>
    <row r="78396" spans="7:7">
      <c r="G78396" s="162" t="s">
        <v>78641</v>
      </c>
    </row>
    <row r="78397" spans="7:7">
      <c r="G78397" s="162" t="s">
        <v>78642</v>
      </c>
    </row>
    <row r="78398" spans="7:7">
      <c r="G78398" s="162" t="s">
        <v>78643</v>
      </c>
    </row>
    <row r="78399" spans="7:7">
      <c r="G78399" s="162" t="s">
        <v>78644</v>
      </c>
    </row>
    <row r="78400" spans="7:7">
      <c r="G78400" s="162" t="s">
        <v>78645</v>
      </c>
    </row>
    <row r="78401" spans="7:7">
      <c r="G78401" s="162" t="s">
        <v>78646</v>
      </c>
    </row>
    <row r="78402" spans="7:7">
      <c r="G78402" s="162" t="s">
        <v>78647</v>
      </c>
    </row>
    <row r="78403" spans="7:7">
      <c r="G78403" s="162" t="s">
        <v>78648</v>
      </c>
    </row>
    <row r="78404" spans="7:7">
      <c r="G78404" s="162" t="s">
        <v>78649</v>
      </c>
    </row>
    <row r="78405" spans="7:7">
      <c r="G78405" s="162" t="s">
        <v>78650</v>
      </c>
    </row>
    <row r="78406" spans="7:7">
      <c r="G78406" s="162" t="s">
        <v>78651</v>
      </c>
    </row>
    <row r="78407" spans="7:7">
      <c r="G78407" s="162" t="s">
        <v>78652</v>
      </c>
    </row>
    <row r="78408" spans="7:7">
      <c r="G78408" s="162" t="s">
        <v>78653</v>
      </c>
    </row>
    <row r="78409" spans="7:7">
      <c r="G78409" s="162" t="s">
        <v>78654</v>
      </c>
    </row>
    <row r="78410" spans="7:7">
      <c r="G78410" s="162" t="s">
        <v>78655</v>
      </c>
    </row>
    <row r="78411" spans="7:7">
      <c r="G78411" s="162" t="s">
        <v>78656</v>
      </c>
    </row>
    <row r="78412" spans="7:7">
      <c r="G78412" s="162" t="s">
        <v>78657</v>
      </c>
    </row>
    <row r="78413" spans="7:7">
      <c r="G78413" s="162" t="s">
        <v>78658</v>
      </c>
    </row>
    <row r="78414" spans="7:7">
      <c r="G78414" s="162" t="s">
        <v>78659</v>
      </c>
    </row>
    <row r="78415" spans="7:7">
      <c r="G78415" s="162" t="s">
        <v>78660</v>
      </c>
    </row>
    <row r="78416" spans="7:7">
      <c r="G78416" s="162" t="s">
        <v>78661</v>
      </c>
    </row>
    <row r="78417" spans="7:7">
      <c r="G78417" s="162" t="s">
        <v>78662</v>
      </c>
    </row>
    <row r="78418" spans="7:7">
      <c r="G78418" s="162" t="s">
        <v>78663</v>
      </c>
    </row>
    <row r="78419" spans="7:7">
      <c r="G78419" s="162" t="s">
        <v>78664</v>
      </c>
    </row>
    <row r="78420" spans="7:7">
      <c r="G78420" s="162" t="s">
        <v>78665</v>
      </c>
    </row>
    <row r="78421" spans="7:7">
      <c r="G78421" s="162" t="s">
        <v>78666</v>
      </c>
    </row>
    <row r="78422" spans="7:7">
      <c r="G78422" s="162" t="s">
        <v>78667</v>
      </c>
    </row>
    <row r="78423" spans="7:7">
      <c r="G78423" s="162" t="s">
        <v>78668</v>
      </c>
    </row>
    <row r="78424" spans="7:7">
      <c r="G78424" s="162" t="s">
        <v>78669</v>
      </c>
    </row>
    <row r="78425" spans="7:7">
      <c r="G78425" s="162" t="s">
        <v>78670</v>
      </c>
    </row>
    <row r="78426" spans="7:7">
      <c r="G78426" s="162" t="s">
        <v>78671</v>
      </c>
    </row>
    <row r="78427" spans="7:7">
      <c r="G78427" s="162" t="s">
        <v>78672</v>
      </c>
    </row>
    <row r="78428" spans="7:7">
      <c r="G78428" s="162" t="s">
        <v>78673</v>
      </c>
    </row>
    <row r="78429" spans="7:7">
      <c r="G78429" s="162" t="s">
        <v>78674</v>
      </c>
    </row>
    <row r="78430" spans="7:7">
      <c r="G78430" s="162" t="s">
        <v>78675</v>
      </c>
    </row>
    <row r="78431" spans="7:7">
      <c r="G78431" s="162" t="s">
        <v>78676</v>
      </c>
    </row>
    <row r="78432" spans="7:7">
      <c r="G78432" s="162" t="s">
        <v>78677</v>
      </c>
    </row>
    <row r="78433" spans="7:7">
      <c r="G78433" s="162" t="s">
        <v>78678</v>
      </c>
    </row>
    <row r="78434" spans="7:7">
      <c r="G78434" s="162" t="s">
        <v>78679</v>
      </c>
    </row>
    <row r="78435" spans="7:7">
      <c r="G78435" s="162" t="s">
        <v>78680</v>
      </c>
    </row>
    <row r="78436" spans="7:7">
      <c r="G78436" s="162" t="s">
        <v>78681</v>
      </c>
    </row>
    <row r="78437" spans="7:7">
      <c r="G78437" s="162" t="s">
        <v>78682</v>
      </c>
    </row>
    <row r="78438" spans="7:7">
      <c r="G78438" s="162" t="s">
        <v>78683</v>
      </c>
    </row>
    <row r="78439" spans="7:7">
      <c r="G78439" s="162" t="s">
        <v>78684</v>
      </c>
    </row>
    <row r="78440" spans="7:7">
      <c r="G78440" s="162" t="s">
        <v>78685</v>
      </c>
    </row>
    <row r="78441" spans="7:7">
      <c r="G78441" s="162" t="s">
        <v>78686</v>
      </c>
    </row>
    <row r="78442" spans="7:7">
      <c r="G78442" s="162" t="s">
        <v>78687</v>
      </c>
    </row>
    <row r="78443" spans="7:7">
      <c r="G78443" s="162" t="s">
        <v>78688</v>
      </c>
    </row>
    <row r="78444" spans="7:7">
      <c r="G78444" s="162" t="s">
        <v>78689</v>
      </c>
    </row>
    <row r="78445" spans="7:7">
      <c r="G78445" s="162" t="s">
        <v>78690</v>
      </c>
    </row>
    <row r="78446" spans="7:7">
      <c r="G78446" s="162" t="s">
        <v>78691</v>
      </c>
    </row>
    <row r="78447" spans="7:7">
      <c r="G78447" s="162" t="s">
        <v>78692</v>
      </c>
    </row>
    <row r="78448" spans="7:7">
      <c r="G78448" s="162" t="s">
        <v>78693</v>
      </c>
    </row>
    <row r="78449" spans="7:7">
      <c r="G78449" s="162" t="s">
        <v>78694</v>
      </c>
    </row>
    <row r="78450" spans="7:7">
      <c r="G78450" s="162" t="s">
        <v>78695</v>
      </c>
    </row>
    <row r="78451" spans="7:7">
      <c r="G78451" s="162" t="s">
        <v>78696</v>
      </c>
    </row>
    <row r="78452" spans="7:7">
      <c r="G78452" s="162" t="s">
        <v>78697</v>
      </c>
    </row>
    <row r="78453" spans="7:7">
      <c r="G78453" s="162" t="s">
        <v>78698</v>
      </c>
    </row>
    <row r="78454" spans="7:7">
      <c r="G78454" s="162" t="s">
        <v>78699</v>
      </c>
    </row>
    <row r="78455" spans="7:7">
      <c r="G78455" s="162" t="s">
        <v>78700</v>
      </c>
    </row>
    <row r="78456" spans="7:7">
      <c r="G78456" s="162" t="s">
        <v>78701</v>
      </c>
    </row>
    <row r="78457" spans="7:7">
      <c r="G78457" s="162" t="s">
        <v>78702</v>
      </c>
    </row>
    <row r="78458" spans="7:7">
      <c r="G78458" s="162" t="s">
        <v>78703</v>
      </c>
    </row>
    <row r="78459" spans="7:7">
      <c r="G78459" s="162" t="s">
        <v>78704</v>
      </c>
    </row>
    <row r="78460" spans="7:7">
      <c r="G78460" s="162" t="s">
        <v>78705</v>
      </c>
    </row>
    <row r="78461" spans="7:7">
      <c r="G78461" s="162" t="s">
        <v>78706</v>
      </c>
    </row>
    <row r="78462" spans="7:7">
      <c r="G78462" s="162" t="s">
        <v>78707</v>
      </c>
    </row>
    <row r="78463" spans="7:7">
      <c r="G78463" s="162" t="s">
        <v>78708</v>
      </c>
    </row>
    <row r="78464" spans="7:7">
      <c r="G78464" s="162" t="s">
        <v>78709</v>
      </c>
    </row>
    <row r="78465" spans="7:7">
      <c r="G78465" s="162" t="s">
        <v>78710</v>
      </c>
    </row>
    <row r="78466" spans="7:7">
      <c r="G78466" s="162" t="s">
        <v>78711</v>
      </c>
    </row>
    <row r="78467" spans="7:7">
      <c r="G78467" s="162" t="s">
        <v>78712</v>
      </c>
    </row>
    <row r="78468" spans="7:7">
      <c r="G78468" s="162" t="s">
        <v>78713</v>
      </c>
    </row>
    <row r="78469" spans="7:7">
      <c r="G78469" s="162" t="s">
        <v>78714</v>
      </c>
    </row>
    <row r="78470" spans="7:7">
      <c r="G78470" s="162" t="s">
        <v>78715</v>
      </c>
    </row>
    <row r="78471" spans="7:7">
      <c r="G78471" s="162" t="s">
        <v>78716</v>
      </c>
    </row>
    <row r="78472" spans="7:7">
      <c r="G78472" s="162" t="s">
        <v>78717</v>
      </c>
    </row>
    <row r="78473" spans="7:7">
      <c r="G78473" s="162" t="s">
        <v>78718</v>
      </c>
    </row>
    <row r="78474" spans="7:7">
      <c r="G78474" s="162" t="s">
        <v>78719</v>
      </c>
    </row>
    <row r="78475" spans="7:7">
      <c r="G78475" s="162" t="s">
        <v>78720</v>
      </c>
    </row>
    <row r="78476" spans="7:7">
      <c r="G78476" s="162" t="s">
        <v>78721</v>
      </c>
    </row>
    <row r="78477" spans="7:7">
      <c r="G78477" s="162" t="s">
        <v>78722</v>
      </c>
    </row>
    <row r="78478" spans="7:7">
      <c r="G78478" s="162" t="s">
        <v>78723</v>
      </c>
    </row>
    <row r="78479" spans="7:7">
      <c r="G78479" s="162" t="s">
        <v>78724</v>
      </c>
    </row>
    <row r="78480" spans="7:7">
      <c r="G78480" s="162" t="s">
        <v>78725</v>
      </c>
    </row>
    <row r="78481" spans="7:7">
      <c r="G78481" s="162" t="s">
        <v>78726</v>
      </c>
    </row>
    <row r="78482" spans="7:7">
      <c r="G78482" s="162" t="s">
        <v>78727</v>
      </c>
    </row>
    <row r="78483" spans="7:7">
      <c r="G78483" s="162" t="s">
        <v>78728</v>
      </c>
    </row>
    <row r="78484" spans="7:7">
      <c r="G78484" s="162" t="s">
        <v>78729</v>
      </c>
    </row>
    <row r="78485" spans="7:7">
      <c r="G78485" s="162" t="s">
        <v>78730</v>
      </c>
    </row>
    <row r="78486" spans="7:7">
      <c r="G78486" s="162" t="s">
        <v>78731</v>
      </c>
    </row>
    <row r="78487" spans="7:7">
      <c r="G78487" s="162" t="s">
        <v>78732</v>
      </c>
    </row>
    <row r="78488" spans="7:7">
      <c r="G78488" s="162" t="s">
        <v>78733</v>
      </c>
    </row>
    <row r="78489" spans="7:7">
      <c r="G78489" s="162" t="s">
        <v>78734</v>
      </c>
    </row>
    <row r="78490" spans="7:7">
      <c r="G78490" s="162" t="s">
        <v>78735</v>
      </c>
    </row>
    <row r="78491" spans="7:7">
      <c r="G78491" s="162" t="s">
        <v>78736</v>
      </c>
    </row>
    <row r="78492" spans="7:7">
      <c r="G78492" s="162" t="s">
        <v>78737</v>
      </c>
    </row>
    <row r="78493" spans="7:7">
      <c r="G78493" s="162" t="s">
        <v>78738</v>
      </c>
    </row>
    <row r="78494" spans="7:7">
      <c r="G78494" s="162" t="s">
        <v>78739</v>
      </c>
    </row>
    <row r="78495" spans="7:7">
      <c r="G78495" s="162" t="s">
        <v>78740</v>
      </c>
    </row>
    <row r="78496" spans="7:7">
      <c r="G78496" s="162" t="s">
        <v>78741</v>
      </c>
    </row>
    <row r="78497" spans="7:7">
      <c r="G78497" s="162" t="s">
        <v>78742</v>
      </c>
    </row>
    <row r="78498" spans="7:7">
      <c r="G78498" s="162" t="s">
        <v>78743</v>
      </c>
    </row>
    <row r="78499" spans="7:7">
      <c r="G78499" s="162" t="s">
        <v>78744</v>
      </c>
    </row>
    <row r="78500" spans="7:7">
      <c r="G78500" s="162" t="s">
        <v>78745</v>
      </c>
    </row>
    <row r="78501" spans="7:7">
      <c r="G78501" s="162" t="s">
        <v>78746</v>
      </c>
    </row>
    <row r="78502" spans="7:7">
      <c r="G78502" s="162" t="s">
        <v>78747</v>
      </c>
    </row>
    <row r="78503" spans="7:7">
      <c r="G78503" s="162" t="s">
        <v>78748</v>
      </c>
    </row>
    <row r="78504" spans="7:7">
      <c r="G78504" s="162" t="s">
        <v>78749</v>
      </c>
    </row>
    <row r="78505" spans="7:7">
      <c r="G78505" s="162" t="s">
        <v>78750</v>
      </c>
    </row>
    <row r="78506" spans="7:7">
      <c r="G78506" s="162" t="s">
        <v>78751</v>
      </c>
    </row>
    <row r="78507" spans="7:7">
      <c r="G78507" s="162" t="s">
        <v>78752</v>
      </c>
    </row>
    <row r="78508" spans="7:7">
      <c r="G78508" s="162" t="s">
        <v>78753</v>
      </c>
    </row>
    <row r="78509" spans="7:7">
      <c r="G78509" s="162" t="s">
        <v>78754</v>
      </c>
    </row>
    <row r="78510" spans="7:7">
      <c r="G78510" s="162" t="s">
        <v>78755</v>
      </c>
    </row>
    <row r="78511" spans="7:7">
      <c r="G78511" s="162" t="s">
        <v>78756</v>
      </c>
    </row>
    <row r="78512" spans="7:7">
      <c r="G78512" s="162" t="s">
        <v>78757</v>
      </c>
    </row>
    <row r="78513" spans="7:7">
      <c r="G78513" s="162" t="s">
        <v>78758</v>
      </c>
    </row>
    <row r="78514" spans="7:7">
      <c r="G78514" s="162" t="s">
        <v>78759</v>
      </c>
    </row>
    <row r="78515" spans="7:7">
      <c r="G78515" s="162" t="s">
        <v>78760</v>
      </c>
    </row>
    <row r="78516" spans="7:7">
      <c r="G78516" s="162" t="s">
        <v>78761</v>
      </c>
    </row>
    <row r="78517" spans="7:7">
      <c r="G78517" s="162" t="s">
        <v>78762</v>
      </c>
    </row>
    <row r="78518" spans="7:7">
      <c r="G78518" s="162" t="s">
        <v>78763</v>
      </c>
    </row>
    <row r="78519" spans="7:7">
      <c r="G78519" s="162" t="s">
        <v>78764</v>
      </c>
    </row>
    <row r="78520" spans="7:7">
      <c r="G78520" s="162" t="s">
        <v>78765</v>
      </c>
    </row>
    <row r="78521" spans="7:7">
      <c r="G78521" s="162" t="s">
        <v>78766</v>
      </c>
    </row>
    <row r="78522" spans="7:7">
      <c r="G78522" s="162" t="s">
        <v>78767</v>
      </c>
    </row>
    <row r="78523" spans="7:7">
      <c r="G78523" s="162" t="s">
        <v>78768</v>
      </c>
    </row>
    <row r="78524" spans="7:7">
      <c r="G78524" s="162" t="s">
        <v>78769</v>
      </c>
    </row>
    <row r="78525" spans="7:7">
      <c r="G78525" s="162" t="s">
        <v>78770</v>
      </c>
    </row>
    <row r="78526" spans="7:7">
      <c r="G78526" s="162" t="s">
        <v>78771</v>
      </c>
    </row>
    <row r="78527" spans="7:7">
      <c r="G78527" s="162" t="s">
        <v>78772</v>
      </c>
    </row>
    <row r="78528" spans="7:7">
      <c r="G78528" s="162" t="s">
        <v>78773</v>
      </c>
    </row>
    <row r="78529" spans="7:7">
      <c r="G78529" s="162" t="s">
        <v>78774</v>
      </c>
    </row>
    <row r="78530" spans="7:7">
      <c r="G78530" s="162" t="s">
        <v>78775</v>
      </c>
    </row>
    <row r="78531" spans="7:7">
      <c r="G78531" s="162" t="s">
        <v>78776</v>
      </c>
    </row>
    <row r="78532" spans="7:7">
      <c r="G78532" s="162" t="s">
        <v>78777</v>
      </c>
    </row>
    <row r="78533" spans="7:7">
      <c r="G78533" s="162" t="s">
        <v>78778</v>
      </c>
    </row>
    <row r="78534" spans="7:7">
      <c r="G78534" s="162" t="s">
        <v>78779</v>
      </c>
    </row>
    <row r="78535" spans="7:7">
      <c r="G78535" s="162" t="s">
        <v>78780</v>
      </c>
    </row>
    <row r="78536" spans="7:7">
      <c r="G78536" s="162" t="s">
        <v>78781</v>
      </c>
    </row>
    <row r="78537" spans="7:7">
      <c r="G78537" s="162" t="s">
        <v>78782</v>
      </c>
    </row>
    <row r="78538" spans="7:7">
      <c r="G78538" s="162" t="s">
        <v>78783</v>
      </c>
    </row>
    <row r="78539" spans="7:7">
      <c r="G78539" s="162" t="s">
        <v>78784</v>
      </c>
    </row>
    <row r="78540" spans="7:7">
      <c r="G78540" s="162" t="s">
        <v>78785</v>
      </c>
    </row>
    <row r="78541" spans="7:7">
      <c r="G78541" s="162" t="s">
        <v>78786</v>
      </c>
    </row>
    <row r="78542" spans="7:7">
      <c r="G78542" s="162" t="s">
        <v>78787</v>
      </c>
    </row>
    <row r="78543" spans="7:7">
      <c r="G78543" s="162" t="s">
        <v>78788</v>
      </c>
    </row>
    <row r="78544" spans="7:7">
      <c r="G78544" s="162" t="s">
        <v>78789</v>
      </c>
    </row>
    <row r="78545" spans="7:7">
      <c r="G78545" s="162" t="s">
        <v>78790</v>
      </c>
    </row>
    <row r="78546" spans="7:7">
      <c r="G78546" s="162" t="s">
        <v>78791</v>
      </c>
    </row>
    <row r="78547" spans="7:7">
      <c r="G78547" s="162" t="s">
        <v>78792</v>
      </c>
    </row>
    <row r="78548" spans="7:7">
      <c r="G78548" s="162" t="s">
        <v>78793</v>
      </c>
    </row>
    <row r="78549" spans="7:7">
      <c r="G78549" s="162" t="s">
        <v>78794</v>
      </c>
    </row>
    <row r="78550" spans="7:7">
      <c r="G78550" s="162" t="s">
        <v>78795</v>
      </c>
    </row>
    <row r="78551" spans="7:7">
      <c r="G78551" s="162" t="s">
        <v>78796</v>
      </c>
    </row>
    <row r="78552" spans="7:7">
      <c r="G78552" s="162" t="s">
        <v>78797</v>
      </c>
    </row>
    <row r="78553" spans="7:7">
      <c r="G78553" s="162" t="s">
        <v>78798</v>
      </c>
    </row>
    <row r="78554" spans="7:7">
      <c r="G78554" s="162" t="s">
        <v>78799</v>
      </c>
    </row>
    <row r="78555" spans="7:7">
      <c r="G78555" s="162" t="s">
        <v>78800</v>
      </c>
    </row>
    <row r="78556" spans="7:7">
      <c r="G78556" s="162" t="s">
        <v>78801</v>
      </c>
    </row>
    <row r="78557" spans="7:7">
      <c r="G78557" s="162" t="s">
        <v>78802</v>
      </c>
    </row>
    <row r="78558" spans="7:7">
      <c r="G78558" s="162" t="s">
        <v>78803</v>
      </c>
    </row>
    <row r="78559" spans="7:7">
      <c r="G78559" s="162" t="s">
        <v>78804</v>
      </c>
    </row>
    <row r="78560" spans="7:7">
      <c r="G78560" s="162" t="s">
        <v>78805</v>
      </c>
    </row>
    <row r="78561" spans="7:7">
      <c r="G78561" s="162" t="s">
        <v>78806</v>
      </c>
    </row>
    <row r="78562" spans="7:7">
      <c r="G78562" s="162" t="s">
        <v>78807</v>
      </c>
    </row>
    <row r="78563" spans="7:7">
      <c r="G78563" s="162" t="s">
        <v>78808</v>
      </c>
    </row>
    <row r="78564" spans="7:7">
      <c r="G78564" s="162" t="s">
        <v>78809</v>
      </c>
    </row>
    <row r="78565" spans="7:7">
      <c r="G78565" s="162" t="s">
        <v>78810</v>
      </c>
    </row>
    <row r="78566" spans="7:7">
      <c r="G78566" s="162" t="s">
        <v>78811</v>
      </c>
    </row>
    <row r="78567" spans="7:7">
      <c r="G78567" s="162" t="s">
        <v>78812</v>
      </c>
    </row>
    <row r="78568" spans="7:7">
      <c r="G78568" s="162" t="s">
        <v>78813</v>
      </c>
    </row>
    <row r="78569" spans="7:7">
      <c r="G78569" s="162" t="s">
        <v>78814</v>
      </c>
    </row>
    <row r="78570" spans="7:7">
      <c r="G78570" s="162" t="s">
        <v>78815</v>
      </c>
    </row>
    <row r="78571" spans="7:7">
      <c r="G78571" s="162" t="s">
        <v>78816</v>
      </c>
    </row>
    <row r="78572" spans="7:7">
      <c r="G78572" s="162" t="s">
        <v>78817</v>
      </c>
    </row>
    <row r="78573" spans="7:7">
      <c r="G78573" s="162" t="s">
        <v>78818</v>
      </c>
    </row>
    <row r="78574" spans="7:7">
      <c r="G78574" s="162" t="s">
        <v>78819</v>
      </c>
    </row>
    <row r="78575" spans="7:7">
      <c r="G78575" s="162" t="s">
        <v>78820</v>
      </c>
    </row>
    <row r="78576" spans="7:7">
      <c r="G78576" s="162" t="s">
        <v>78821</v>
      </c>
    </row>
    <row r="78577" spans="7:7">
      <c r="G78577" s="162" t="s">
        <v>78822</v>
      </c>
    </row>
    <row r="78578" spans="7:7">
      <c r="G78578" s="162" t="s">
        <v>78823</v>
      </c>
    </row>
    <row r="78579" spans="7:7">
      <c r="G78579" s="162" t="s">
        <v>78824</v>
      </c>
    </row>
    <row r="78580" spans="7:7">
      <c r="G78580" s="162" t="s">
        <v>78825</v>
      </c>
    </row>
    <row r="78581" spans="7:7">
      <c r="G78581" s="162" t="s">
        <v>78826</v>
      </c>
    </row>
    <row r="78582" spans="7:7">
      <c r="G78582" s="162" t="s">
        <v>78827</v>
      </c>
    </row>
    <row r="78583" spans="7:7">
      <c r="G78583" s="162" t="s">
        <v>78828</v>
      </c>
    </row>
    <row r="78584" spans="7:7">
      <c r="G78584" s="162" t="s">
        <v>78829</v>
      </c>
    </row>
    <row r="78585" spans="7:7">
      <c r="G78585" s="162" t="s">
        <v>78830</v>
      </c>
    </row>
    <row r="78586" spans="7:7">
      <c r="G78586" s="162" t="s">
        <v>78831</v>
      </c>
    </row>
    <row r="78587" spans="7:7">
      <c r="G78587" s="162" t="s">
        <v>78832</v>
      </c>
    </row>
    <row r="78588" spans="7:7">
      <c r="G78588" s="162" t="s">
        <v>78833</v>
      </c>
    </row>
    <row r="78589" spans="7:7">
      <c r="G78589" s="162" t="s">
        <v>78834</v>
      </c>
    </row>
    <row r="78590" spans="7:7">
      <c r="G78590" s="162" t="s">
        <v>78835</v>
      </c>
    </row>
    <row r="78591" spans="7:7">
      <c r="G78591" s="162" t="s">
        <v>78836</v>
      </c>
    </row>
    <row r="78592" spans="7:7">
      <c r="G78592" s="162" t="s">
        <v>78837</v>
      </c>
    </row>
    <row r="78593" spans="7:7">
      <c r="G78593" s="162" t="s">
        <v>78838</v>
      </c>
    </row>
    <row r="78594" spans="7:7">
      <c r="G78594" s="162" t="s">
        <v>78839</v>
      </c>
    </row>
    <row r="78595" spans="7:7">
      <c r="G78595" s="162" t="s">
        <v>78840</v>
      </c>
    </row>
    <row r="78596" spans="7:7">
      <c r="G78596" s="162" t="s">
        <v>78841</v>
      </c>
    </row>
    <row r="78597" spans="7:7">
      <c r="G78597" s="162" t="s">
        <v>78842</v>
      </c>
    </row>
    <row r="78598" spans="7:7">
      <c r="G78598" s="162" t="s">
        <v>78843</v>
      </c>
    </row>
    <row r="78599" spans="7:7">
      <c r="G78599" s="162" t="s">
        <v>78844</v>
      </c>
    </row>
    <row r="78600" spans="7:7">
      <c r="G78600" s="162" t="s">
        <v>78845</v>
      </c>
    </row>
    <row r="78601" spans="7:7">
      <c r="G78601" s="162" t="s">
        <v>78846</v>
      </c>
    </row>
    <row r="78602" spans="7:7">
      <c r="G78602" s="162" t="s">
        <v>78847</v>
      </c>
    </row>
    <row r="78603" spans="7:7">
      <c r="G78603" s="162" t="s">
        <v>78848</v>
      </c>
    </row>
    <row r="78604" spans="7:7">
      <c r="G78604" s="162" t="s">
        <v>78849</v>
      </c>
    </row>
    <row r="78605" spans="7:7">
      <c r="G78605" s="162" t="s">
        <v>78850</v>
      </c>
    </row>
    <row r="78606" spans="7:7">
      <c r="G78606" s="162" t="s">
        <v>78851</v>
      </c>
    </row>
    <row r="78607" spans="7:7">
      <c r="G78607" s="162" t="s">
        <v>78852</v>
      </c>
    </row>
    <row r="78608" spans="7:7">
      <c r="G78608" s="162" t="s">
        <v>78853</v>
      </c>
    </row>
    <row r="78609" spans="7:7">
      <c r="G78609" s="162" t="s">
        <v>78854</v>
      </c>
    </row>
    <row r="78610" spans="7:7">
      <c r="G78610" s="162" t="s">
        <v>78855</v>
      </c>
    </row>
    <row r="78611" spans="7:7">
      <c r="G78611" s="162" t="s">
        <v>78856</v>
      </c>
    </row>
    <row r="78612" spans="7:7">
      <c r="G78612" s="162" t="s">
        <v>78857</v>
      </c>
    </row>
    <row r="78613" spans="7:7">
      <c r="G78613" s="162" t="s">
        <v>78858</v>
      </c>
    </row>
    <row r="78614" spans="7:7">
      <c r="G78614" s="162" t="s">
        <v>78859</v>
      </c>
    </row>
    <row r="78615" spans="7:7">
      <c r="G78615" s="162" t="s">
        <v>78860</v>
      </c>
    </row>
    <row r="78616" spans="7:7">
      <c r="G78616" s="162" t="s">
        <v>78861</v>
      </c>
    </row>
    <row r="78617" spans="7:7">
      <c r="G78617" s="162" t="s">
        <v>78862</v>
      </c>
    </row>
    <row r="78618" spans="7:7">
      <c r="G78618" s="162" t="s">
        <v>78863</v>
      </c>
    </row>
    <row r="78619" spans="7:7">
      <c r="G78619" s="162" t="s">
        <v>78864</v>
      </c>
    </row>
    <row r="78620" spans="7:7">
      <c r="G78620" s="162" t="s">
        <v>78865</v>
      </c>
    </row>
    <row r="78621" spans="7:7">
      <c r="G78621" s="162" t="s">
        <v>78866</v>
      </c>
    </row>
    <row r="78622" spans="7:7">
      <c r="G78622" s="162" t="s">
        <v>78867</v>
      </c>
    </row>
    <row r="78623" spans="7:7">
      <c r="G78623" s="162" t="s">
        <v>78868</v>
      </c>
    </row>
    <row r="78624" spans="7:7">
      <c r="G78624" s="162" t="s">
        <v>78869</v>
      </c>
    </row>
    <row r="78625" spans="7:7">
      <c r="G78625" s="162" t="s">
        <v>78870</v>
      </c>
    </row>
    <row r="78626" spans="7:7">
      <c r="G78626" s="162" t="s">
        <v>78871</v>
      </c>
    </row>
    <row r="78627" spans="7:7">
      <c r="G78627" s="162" t="s">
        <v>78872</v>
      </c>
    </row>
    <row r="78628" spans="7:7">
      <c r="G78628" s="162" t="s">
        <v>78873</v>
      </c>
    </row>
    <row r="78629" spans="7:7">
      <c r="G78629" s="162" t="s">
        <v>78874</v>
      </c>
    </row>
    <row r="78630" spans="7:7">
      <c r="G78630" s="162" t="s">
        <v>78875</v>
      </c>
    </row>
    <row r="78631" spans="7:7">
      <c r="G78631" s="162" t="s">
        <v>78876</v>
      </c>
    </row>
    <row r="78632" spans="7:7">
      <c r="G78632" s="162" t="s">
        <v>78877</v>
      </c>
    </row>
    <row r="78633" spans="7:7">
      <c r="G78633" s="162" t="s">
        <v>78878</v>
      </c>
    </row>
    <row r="78634" spans="7:7">
      <c r="G78634" s="162" t="s">
        <v>78879</v>
      </c>
    </row>
    <row r="78635" spans="7:7">
      <c r="G78635" s="162" t="s">
        <v>78880</v>
      </c>
    </row>
    <row r="78636" spans="7:7">
      <c r="G78636" s="162" t="s">
        <v>78881</v>
      </c>
    </row>
    <row r="78637" spans="7:7">
      <c r="G78637" s="162" t="s">
        <v>78882</v>
      </c>
    </row>
    <row r="78638" spans="7:7">
      <c r="G78638" s="162" t="s">
        <v>78883</v>
      </c>
    </row>
    <row r="78639" spans="7:7">
      <c r="G78639" s="162" t="s">
        <v>78884</v>
      </c>
    </row>
    <row r="78640" spans="7:7">
      <c r="G78640" s="162" t="s">
        <v>78885</v>
      </c>
    </row>
    <row r="78641" spans="7:7">
      <c r="G78641" s="162" t="s">
        <v>78886</v>
      </c>
    </row>
    <row r="78642" spans="7:7">
      <c r="G78642" s="162" t="s">
        <v>78887</v>
      </c>
    </row>
    <row r="78643" spans="7:7">
      <c r="G78643" s="162" t="s">
        <v>78888</v>
      </c>
    </row>
    <row r="78644" spans="7:7">
      <c r="G78644" s="162" t="s">
        <v>78889</v>
      </c>
    </row>
    <row r="78645" spans="7:7">
      <c r="G78645" s="162" t="s">
        <v>78890</v>
      </c>
    </row>
    <row r="78646" spans="7:7">
      <c r="G78646" s="162" t="s">
        <v>78891</v>
      </c>
    </row>
    <row r="78647" spans="7:7">
      <c r="G78647" s="162" t="s">
        <v>78892</v>
      </c>
    </row>
    <row r="78648" spans="7:7">
      <c r="G78648" s="162" t="s">
        <v>78893</v>
      </c>
    </row>
    <row r="78649" spans="7:7">
      <c r="G78649" s="162" t="s">
        <v>78894</v>
      </c>
    </row>
    <row r="78650" spans="7:7">
      <c r="G78650" s="162" t="s">
        <v>78895</v>
      </c>
    </row>
    <row r="78651" spans="7:7">
      <c r="G78651" s="162" t="s">
        <v>78896</v>
      </c>
    </row>
    <row r="78652" spans="7:7">
      <c r="G78652" s="162" t="s">
        <v>78897</v>
      </c>
    </row>
    <row r="78653" spans="7:7">
      <c r="G78653" s="162" t="s">
        <v>78898</v>
      </c>
    </row>
    <row r="78654" spans="7:7">
      <c r="G78654" s="162" t="s">
        <v>78899</v>
      </c>
    </row>
    <row r="78655" spans="7:7">
      <c r="G78655" s="162" t="s">
        <v>78900</v>
      </c>
    </row>
    <row r="78656" spans="7:7">
      <c r="G78656" s="162" t="s">
        <v>78901</v>
      </c>
    </row>
    <row r="78657" spans="7:7">
      <c r="G78657" s="162" t="s">
        <v>78902</v>
      </c>
    </row>
    <row r="78658" spans="7:7">
      <c r="G78658" s="162" t="s">
        <v>78903</v>
      </c>
    </row>
    <row r="78659" spans="7:7">
      <c r="G78659" s="162" t="s">
        <v>78904</v>
      </c>
    </row>
    <row r="78660" spans="7:7">
      <c r="G78660" s="162" t="s">
        <v>78905</v>
      </c>
    </row>
    <row r="78661" spans="7:7">
      <c r="G78661" s="162" t="s">
        <v>78906</v>
      </c>
    </row>
    <row r="78662" spans="7:7">
      <c r="G78662" s="162" t="s">
        <v>78907</v>
      </c>
    </row>
    <row r="78663" spans="7:7">
      <c r="G78663" s="162" t="s">
        <v>78908</v>
      </c>
    </row>
    <row r="78664" spans="7:7">
      <c r="G78664" s="162" t="s">
        <v>78909</v>
      </c>
    </row>
    <row r="78665" spans="7:7">
      <c r="G78665" s="162" t="s">
        <v>78910</v>
      </c>
    </row>
    <row r="78666" spans="7:7">
      <c r="G78666" s="162" t="s">
        <v>78911</v>
      </c>
    </row>
    <row r="78667" spans="7:7">
      <c r="G78667" s="162" t="s">
        <v>78912</v>
      </c>
    </row>
    <row r="78668" spans="7:7">
      <c r="G78668" s="162" t="s">
        <v>78913</v>
      </c>
    </row>
    <row r="78669" spans="7:7">
      <c r="G78669" s="162" t="s">
        <v>78914</v>
      </c>
    </row>
    <row r="78670" spans="7:7">
      <c r="G78670" s="162" t="s">
        <v>78915</v>
      </c>
    </row>
    <row r="78671" spans="7:7">
      <c r="G78671" s="162" t="s">
        <v>78916</v>
      </c>
    </row>
    <row r="78672" spans="7:7">
      <c r="G78672" s="162" t="s">
        <v>78917</v>
      </c>
    </row>
    <row r="78673" spans="7:7">
      <c r="G78673" s="162" t="s">
        <v>78918</v>
      </c>
    </row>
    <row r="78674" spans="7:7">
      <c r="G78674" s="162" t="s">
        <v>78919</v>
      </c>
    </row>
    <row r="78675" spans="7:7">
      <c r="G78675" s="162" t="s">
        <v>78920</v>
      </c>
    </row>
    <row r="78676" spans="7:7">
      <c r="G78676" s="162" t="s">
        <v>78921</v>
      </c>
    </row>
    <row r="78677" spans="7:7">
      <c r="G78677" s="162" t="s">
        <v>78922</v>
      </c>
    </row>
    <row r="78678" spans="7:7">
      <c r="G78678" s="162" t="s">
        <v>78923</v>
      </c>
    </row>
    <row r="78679" spans="7:7">
      <c r="G78679" s="162" t="s">
        <v>78924</v>
      </c>
    </row>
    <row r="78680" spans="7:7">
      <c r="G78680" s="162" t="s">
        <v>78925</v>
      </c>
    </row>
    <row r="78681" spans="7:7">
      <c r="G78681" s="162" t="s">
        <v>78926</v>
      </c>
    </row>
    <row r="78682" spans="7:7">
      <c r="G78682" s="162" t="s">
        <v>78927</v>
      </c>
    </row>
    <row r="78683" spans="7:7">
      <c r="G78683" s="162" t="s">
        <v>78928</v>
      </c>
    </row>
    <row r="78684" spans="7:7">
      <c r="G78684" s="162" t="s">
        <v>78929</v>
      </c>
    </row>
    <row r="78685" spans="7:7">
      <c r="G78685" s="162" t="s">
        <v>78930</v>
      </c>
    </row>
    <row r="78686" spans="7:7">
      <c r="G78686" s="162" t="s">
        <v>78931</v>
      </c>
    </row>
    <row r="78687" spans="7:7">
      <c r="G78687" s="162" t="s">
        <v>78932</v>
      </c>
    </row>
    <row r="78688" spans="7:7">
      <c r="G78688" s="162" t="s">
        <v>78933</v>
      </c>
    </row>
    <row r="78689" spans="7:7">
      <c r="G78689" s="162" t="s">
        <v>78934</v>
      </c>
    </row>
    <row r="78690" spans="7:7">
      <c r="G78690" s="162" t="s">
        <v>78935</v>
      </c>
    </row>
    <row r="78691" spans="7:7">
      <c r="G78691" s="162" t="s">
        <v>78936</v>
      </c>
    </row>
    <row r="78692" spans="7:7">
      <c r="G78692" s="162" t="s">
        <v>78937</v>
      </c>
    </row>
    <row r="78693" spans="7:7">
      <c r="G78693" s="162" t="s">
        <v>78938</v>
      </c>
    </row>
    <row r="78694" spans="7:7">
      <c r="G78694" s="162" t="s">
        <v>78939</v>
      </c>
    </row>
    <row r="78695" spans="7:7">
      <c r="G78695" s="162" t="s">
        <v>78940</v>
      </c>
    </row>
    <row r="78696" spans="7:7">
      <c r="G78696" s="162" t="s">
        <v>78941</v>
      </c>
    </row>
    <row r="78697" spans="7:7">
      <c r="G78697" s="162" t="s">
        <v>78942</v>
      </c>
    </row>
    <row r="78698" spans="7:7">
      <c r="G78698" s="162" t="s">
        <v>78943</v>
      </c>
    </row>
    <row r="78699" spans="7:7">
      <c r="G78699" s="162" t="s">
        <v>78944</v>
      </c>
    </row>
    <row r="78700" spans="7:7">
      <c r="G78700" s="162" t="s">
        <v>78945</v>
      </c>
    </row>
    <row r="78701" spans="7:7">
      <c r="G78701" s="162" t="s">
        <v>78946</v>
      </c>
    </row>
    <row r="78702" spans="7:7">
      <c r="G78702" s="162" t="s">
        <v>78947</v>
      </c>
    </row>
    <row r="78703" spans="7:7">
      <c r="G78703" s="162" t="s">
        <v>78948</v>
      </c>
    </row>
    <row r="78704" spans="7:7">
      <c r="G78704" s="162" t="s">
        <v>78949</v>
      </c>
    </row>
    <row r="78705" spans="7:7">
      <c r="G78705" s="162" t="s">
        <v>78950</v>
      </c>
    </row>
    <row r="78706" spans="7:7">
      <c r="G78706" s="162" t="s">
        <v>78951</v>
      </c>
    </row>
    <row r="78707" spans="7:7">
      <c r="G78707" s="162" t="s">
        <v>78952</v>
      </c>
    </row>
    <row r="78708" spans="7:7">
      <c r="G78708" s="162" t="s">
        <v>78953</v>
      </c>
    </row>
    <row r="78709" spans="7:7">
      <c r="G78709" s="162" t="s">
        <v>78954</v>
      </c>
    </row>
    <row r="78710" spans="7:7">
      <c r="G78710" s="162" t="s">
        <v>78955</v>
      </c>
    </row>
    <row r="78711" spans="7:7">
      <c r="G78711" s="162" t="s">
        <v>78956</v>
      </c>
    </row>
    <row r="78712" spans="7:7">
      <c r="G78712" s="162" t="s">
        <v>78957</v>
      </c>
    </row>
    <row r="78713" spans="7:7">
      <c r="G78713" s="162" t="s">
        <v>78958</v>
      </c>
    </row>
    <row r="78714" spans="7:7">
      <c r="G78714" s="162" t="s">
        <v>78959</v>
      </c>
    </row>
    <row r="78715" spans="7:7">
      <c r="G78715" s="162" t="s">
        <v>78960</v>
      </c>
    </row>
    <row r="78716" spans="7:7">
      <c r="G78716" s="162" t="s">
        <v>78961</v>
      </c>
    </row>
    <row r="78717" spans="7:7">
      <c r="G78717" s="162" t="s">
        <v>78962</v>
      </c>
    </row>
    <row r="78718" spans="7:7">
      <c r="G78718" s="162" t="s">
        <v>78963</v>
      </c>
    </row>
    <row r="78719" spans="7:7">
      <c r="G78719" s="162" t="s">
        <v>78964</v>
      </c>
    </row>
    <row r="78720" spans="7:7">
      <c r="G78720" s="162" t="s">
        <v>78965</v>
      </c>
    </row>
    <row r="78721" spans="7:7">
      <c r="G78721" s="162" t="s">
        <v>78966</v>
      </c>
    </row>
    <row r="78722" spans="7:7">
      <c r="G78722" s="162" t="s">
        <v>78967</v>
      </c>
    </row>
    <row r="78723" spans="7:7">
      <c r="G78723" s="162" t="s">
        <v>78968</v>
      </c>
    </row>
    <row r="78724" spans="7:7">
      <c r="G78724" s="162" t="s">
        <v>78969</v>
      </c>
    </row>
    <row r="78725" spans="7:7">
      <c r="G78725" s="162" t="s">
        <v>78970</v>
      </c>
    </row>
    <row r="78726" spans="7:7">
      <c r="G78726" s="162" t="s">
        <v>78971</v>
      </c>
    </row>
    <row r="78727" spans="7:7">
      <c r="G78727" s="162" t="s">
        <v>78972</v>
      </c>
    </row>
    <row r="78728" spans="7:7">
      <c r="G78728" s="162" t="s">
        <v>78973</v>
      </c>
    </row>
    <row r="78729" spans="7:7">
      <c r="G78729" s="162" t="s">
        <v>78974</v>
      </c>
    </row>
    <row r="78730" spans="7:7">
      <c r="G78730" s="162" t="s">
        <v>78975</v>
      </c>
    </row>
    <row r="78731" spans="7:7">
      <c r="G78731" s="162" t="s">
        <v>78976</v>
      </c>
    </row>
    <row r="78732" spans="7:7">
      <c r="G78732" s="162" t="s">
        <v>78977</v>
      </c>
    </row>
    <row r="78733" spans="7:7">
      <c r="G78733" s="162" t="s">
        <v>78978</v>
      </c>
    </row>
    <row r="78734" spans="7:7">
      <c r="G78734" s="162" t="s">
        <v>78979</v>
      </c>
    </row>
    <row r="78735" spans="7:7">
      <c r="G78735" s="162" t="s">
        <v>78980</v>
      </c>
    </row>
    <row r="78736" spans="7:7">
      <c r="G78736" s="162" t="s">
        <v>78981</v>
      </c>
    </row>
    <row r="78737" spans="7:7">
      <c r="G78737" s="162" t="s">
        <v>78982</v>
      </c>
    </row>
    <row r="78738" spans="7:7">
      <c r="G78738" s="162" t="s">
        <v>78983</v>
      </c>
    </row>
    <row r="78739" spans="7:7">
      <c r="G78739" s="162" t="s">
        <v>78984</v>
      </c>
    </row>
    <row r="78740" spans="7:7">
      <c r="G78740" s="162" t="s">
        <v>78985</v>
      </c>
    </row>
    <row r="78741" spans="7:7">
      <c r="G78741" s="162" t="s">
        <v>78986</v>
      </c>
    </row>
    <row r="78742" spans="7:7">
      <c r="G78742" s="162" t="s">
        <v>78987</v>
      </c>
    </row>
    <row r="78743" spans="7:7">
      <c r="G78743" s="162" t="s">
        <v>78988</v>
      </c>
    </row>
    <row r="78744" spans="7:7">
      <c r="G78744" s="162" t="s">
        <v>78989</v>
      </c>
    </row>
    <row r="78745" spans="7:7">
      <c r="G78745" s="162" t="s">
        <v>78990</v>
      </c>
    </row>
    <row r="78746" spans="7:7">
      <c r="G78746" s="162" t="s">
        <v>78991</v>
      </c>
    </row>
    <row r="78747" spans="7:7">
      <c r="G78747" s="162" t="s">
        <v>78992</v>
      </c>
    </row>
    <row r="78748" spans="7:7">
      <c r="G78748" s="162" t="s">
        <v>78993</v>
      </c>
    </row>
    <row r="78749" spans="7:7">
      <c r="G78749" s="162" t="s">
        <v>78994</v>
      </c>
    </row>
    <row r="78750" spans="7:7">
      <c r="G78750" s="162" t="s">
        <v>78995</v>
      </c>
    </row>
    <row r="78751" spans="7:7">
      <c r="G78751" s="162" t="s">
        <v>78996</v>
      </c>
    </row>
    <row r="78752" spans="7:7">
      <c r="G78752" s="162" t="s">
        <v>78997</v>
      </c>
    </row>
    <row r="78753" spans="7:7">
      <c r="G78753" s="162" t="s">
        <v>78998</v>
      </c>
    </row>
    <row r="78754" spans="7:7">
      <c r="G78754" s="162" t="s">
        <v>78999</v>
      </c>
    </row>
    <row r="78755" spans="7:7">
      <c r="G78755" s="162" t="s">
        <v>79000</v>
      </c>
    </row>
    <row r="78756" spans="7:7">
      <c r="G78756" s="162" t="s">
        <v>79001</v>
      </c>
    </row>
    <row r="78757" spans="7:7">
      <c r="G78757" s="162" t="s">
        <v>79002</v>
      </c>
    </row>
    <row r="78758" spans="7:7">
      <c r="G78758" s="162" t="s">
        <v>79003</v>
      </c>
    </row>
    <row r="78759" spans="7:7">
      <c r="G78759" s="162" t="s">
        <v>79004</v>
      </c>
    </row>
    <row r="78760" spans="7:7">
      <c r="G78760" s="162" t="s">
        <v>79005</v>
      </c>
    </row>
    <row r="78761" spans="7:7">
      <c r="G78761" s="162" t="s">
        <v>79006</v>
      </c>
    </row>
    <row r="78762" spans="7:7">
      <c r="G78762" s="162" t="s">
        <v>79007</v>
      </c>
    </row>
    <row r="78763" spans="7:7">
      <c r="G78763" s="162" t="s">
        <v>79008</v>
      </c>
    </row>
    <row r="78764" spans="7:7">
      <c r="G78764" s="162" t="s">
        <v>79009</v>
      </c>
    </row>
    <row r="78765" spans="7:7">
      <c r="G78765" s="162" t="s">
        <v>79010</v>
      </c>
    </row>
    <row r="78766" spans="7:7">
      <c r="G78766" s="162" t="s">
        <v>79011</v>
      </c>
    </row>
    <row r="78767" spans="7:7">
      <c r="G78767" s="162" t="s">
        <v>79012</v>
      </c>
    </row>
    <row r="78768" spans="7:7">
      <c r="G78768" s="162" t="s">
        <v>79013</v>
      </c>
    </row>
    <row r="78769" spans="7:7">
      <c r="G78769" s="162" t="s">
        <v>79014</v>
      </c>
    </row>
    <row r="78770" spans="7:7">
      <c r="G78770" s="162" t="s">
        <v>79015</v>
      </c>
    </row>
    <row r="78771" spans="7:7">
      <c r="G78771" s="162" t="s">
        <v>79016</v>
      </c>
    </row>
    <row r="78772" spans="7:7">
      <c r="G78772" s="162" t="s">
        <v>79017</v>
      </c>
    </row>
    <row r="78773" spans="7:7">
      <c r="G78773" s="162" t="s">
        <v>79018</v>
      </c>
    </row>
    <row r="78774" spans="7:7">
      <c r="G78774" s="162" t="s">
        <v>79019</v>
      </c>
    </row>
    <row r="78775" spans="7:7">
      <c r="G78775" s="162" t="s">
        <v>79020</v>
      </c>
    </row>
    <row r="78776" spans="7:7">
      <c r="G78776" s="162" t="s">
        <v>79021</v>
      </c>
    </row>
    <row r="78777" spans="7:7">
      <c r="G78777" s="162" t="s">
        <v>79022</v>
      </c>
    </row>
    <row r="78778" spans="7:7">
      <c r="G78778" s="162" t="s">
        <v>79023</v>
      </c>
    </row>
    <row r="78779" spans="7:7">
      <c r="G78779" s="162" t="s">
        <v>79024</v>
      </c>
    </row>
    <row r="78780" spans="7:7">
      <c r="G78780" s="162" t="s">
        <v>79025</v>
      </c>
    </row>
    <row r="78781" spans="7:7">
      <c r="G78781" s="162" t="s">
        <v>79026</v>
      </c>
    </row>
    <row r="78782" spans="7:7">
      <c r="G78782" s="162" t="s">
        <v>79027</v>
      </c>
    </row>
    <row r="78783" spans="7:7">
      <c r="G78783" s="162" t="s">
        <v>79028</v>
      </c>
    </row>
    <row r="78784" spans="7:7">
      <c r="G78784" s="162" t="s">
        <v>79029</v>
      </c>
    </row>
    <row r="78785" spans="7:7">
      <c r="G78785" s="162" t="s">
        <v>79030</v>
      </c>
    </row>
    <row r="78786" spans="7:7">
      <c r="G78786" s="162" t="s">
        <v>79031</v>
      </c>
    </row>
    <row r="78787" spans="7:7">
      <c r="G78787" s="162" t="s">
        <v>79032</v>
      </c>
    </row>
    <row r="78788" spans="7:7">
      <c r="G78788" s="162" t="s">
        <v>79033</v>
      </c>
    </row>
    <row r="78789" spans="7:7">
      <c r="G78789" s="162" t="s">
        <v>79034</v>
      </c>
    </row>
    <row r="78790" spans="7:7">
      <c r="G78790" s="162" t="s">
        <v>79035</v>
      </c>
    </row>
    <row r="78791" spans="7:7">
      <c r="G78791" s="162" t="s">
        <v>79036</v>
      </c>
    </row>
    <row r="78792" spans="7:7">
      <c r="G78792" s="162" t="s">
        <v>79037</v>
      </c>
    </row>
    <row r="78793" spans="7:7">
      <c r="G78793" s="162" t="s">
        <v>79038</v>
      </c>
    </row>
    <row r="78794" spans="7:7">
      <c r="G78794" s="162" t="s">
        <v>79039</v>
      </c>
    </row>
    <row r="78795" spans="7:7">
      <c r="G78795" s="162" t="s">
        <v>79040</v>
      </c>
    </row>
    <row r="78796" spans="7:7">
      <c r="G78796" s="162" t="s">
        <v>79041</v>
      </c>
    </row>
    <row r="78797" spans="7:7">
      <c r="G78797" s="162" t="s">
        <v>79042</v>
      </c>
    </row>
    <row r="78798" spans="7:7">
      <c r="G78798" s="162" t="s">
        <v>79043</v>
      </c>
    </row>
    <row r="78799" spans="7:7">
      <c r="G78799" s="162" t="s">
        <v>79044</v>
      </c>
    </row>
    <row r="78800" spans="7:7">
      <c r="G78800" s="162" t="s">
        <v>79045</v>
      </c>
    </row>
    <row r="78801" spans="7:7">
      <c r="G78801" s="162" t="s">
        <v>79046</v>
      </c>
    </row>
    <row r="78802" spans="7:7">
      <c r="G78802" s="162" t="s">
        <v>79047</v>
      </c>
    </row>
    <row r="78803" spans="7:7">
      <c r="G78803" s="162" t="s">
        <v>79048</v>
      </c>
    </row>
    <row r="78804" spans="7:7">
      <c r="G78804" s="162" t="s">
        <v>79049</v>
      </c>
    </row>
    <row r="78805" spans="7:7">
      <c r="G78805" s="162" t="s">
        <v>79050</v>
      </c>
    </row>
    <row r="78806" spans="7:7">
      <c r="G78806" s="162" t="s">
        <v>79051</v>
      </c>
    </row>
    <row r="78807" spans="7:7">
      <c r="G78807" s="162" t="s">
        <v>79052</v>
      </c>
    </row>
    <row r="78808" spans="7:7">
      <c r="G78808" s="162" t="s">
        <v>79053</v>
      </c>
    </row>
    <row r="78809" spans="7:7">
      <c r="G78809" s="162" t="s">
        <v>79054</v>
      </c>
    </row>
    <row r="78810" spans="7:7">
      <c r="G78810" s="162" t="s">
        <v>79055</v>
      </c>
    </row>
    <row r="78811" spans="7:7">
      <c r="G78811" s="162" t="s">
        <v>79056</v>
      </c>
    </row>
    <row r="78812" spans="7:7">
      <c r="G78812" s="162" t="s">
        <v>79057</v>
      </c>
    </row>
    <row r="78813" spans="7:7">
      <c r="G78813" s="162" t="s">
        <v>79058</v>
      </c>
    </row>
    <row r="78814" spans="7:7">
      <c r="G78814" s="162" t="s">
        <v>79059</v>
      </c>
    </row>
    <row r="78815" spans="7:7">
      <c r="G78815" s="162" t="s">
        <v>79060</v>
      </c>
    </row>
    <row r="78816" spans="7:7">
      <c r="G78816" s="162" t="s">
        <v>79061</v>
      </c>
    </row>
    <row r="78817" spans="7:7">
      <c r="G78817" s="162" t="s">
        <v>79062</v>
      </c>
    </row>
    <row r="78818" spans="7:7">
      <c r="G78818" s="162" t="s">
        <v>79063</v>
      </c>
    </row>
    <row r="78819" spans="7:7">
      <c r="G78819" s="162" t="s">
        <v>79064</v>
      </c>
    </row>
    <row r="78820" spans="7:7">
      <c r="G78820" s="162" t="s">
        <v>79065</v>
      </c>
    </row>
    <row r="78821" spans="7:7">
      <c r="G78821" s="162" t="s">
        <v>79066</v>
      </c>
    </row>
    <row r="78822" spans="7:7">
      <c r="G78822" s="162" t="s">
        <v>79067</v>
      </c>
    </row>
    <row r="78823" spans="7:7">
      <c r="G78823" s="162" t="s">
        <v>79068</v>
      </c>
    </row>
    <row r="78824" spans="7:7">
      <c r="G78824" s="162" t="s">
        <v>79069</v>
      </c>
    </row>
    <row r="78825" spans="7:7">
      <c r="G78825" s="162" t="s">
        <v>79070</v>
      </c>
    </row>
    <row r="78826" spans="7:7">
      <c r="G78826" s="162" t="s">
        <v>79071</v>
      </c>
    </row>
    <row r="78827" spans="7:7">
      <c r="G78827" s="162" t="s">
        <v>79072</v>
      </c>
    </row>
    <row r="78828" spans="7:7">
      <c r="G78828" s="162" t="s">
        <v>79073</v>
      </c>
    </row>
    <row r="78829" spans="7:7">
      <c r="G78829" s="162" t="s">
        <v>79074</v>
      </c>
    </row>
    <row r="78830" spans="7:7">
      <c r="G78830" s="162" t="s">
        <v>79075</v>
      </c>
    </row>
    <row r="78831" spans="7:7">
      <c r="G78831" s="162" t="s">
        <v>79076</v>
      </c>
    </row>
    <row r="78832" spans="7:7">
      <c r="G78832" s="162" t="s">
        <v>79077</v>
      </c>
    </row>
    <row r="78833" spans="7:7">
      <c r="G78833" s="162" t="s">
        <v>79078</v>
      </c>
    </row>
    <row r="78834" spans="7:7">
      <c r="G78834" s="162" t="s">
        <v>79079</v>
      </c>
    </row>
    <row r="78835" spans="7:7">
      <c r="G78835" s="162" t="s">
        <v>79080</v>
      </c>
    </row>
    <row r="78836" spans="7:7">
      <c r="G78836" s="162" t="s">
        <v>79081</v>
      </c>
    </row>
    <row r="78837" spans="7:7">
      <c r="G78837" s="162" t="s">
        <v>79082</v>
      </c>
    </row>
    <row r="78838" spans="7:7">
      <c r="G78838" s="162" t="s">
        <v>79083</v>
      </c>
    </row>
    <row r="78839" spans="7:7">
      <c r="G78839" s="162" t="s">
        <v>79084</v>
      </c>
    </row>
    <row r="78840" spans="7:7">
      <c r="G78840" s="162" t="s">
        <v>79085</v>
      </c>
    </row>
    <row r="78841" spans="7:7">
      <c r="G78841" s="162" t="s">
        <v>79086</v>
      </c>
    </row>
    <row r="78842" spans="7:7">
      <c r="G78842" s="162" t="s">
        <v>79087</v>
      </c>
    </row>
    <row r="78843" spans="7:7">
      <c r="G78843" s="162" t="s">
        <v>79088</v>
      </c>
    </row>
    <row r="78844" spans="7:7">
      <c r="G78844" s="162" t="s">
        <v>79089</v>
      </c>
    </row>
    <row r="78845" spans="7:7">
      <c r="G78845" s="162" t="s">
        <v>79090</v>
      </c>
    </row>
    <row r="78846" spans="7:7">
      <c r="G78846" s="162" t="s">
        <v>79091</v>
      </c>
    </row>
    <row r="78847" spans="7:7">
      <c r="G78847" s="162" t="s">
        <v>79092</v>
      </c>
    </row>
    <row r="78848" spans="7:7">
      <c r="G78848" s="162" t="s">
        <v>79093</v>
      </c>
    </row>
    <row r="78849" spans="7:7">
      <c r="G78849" s="162" t="s">
        <v>79094</v>
      </c>
    </row>
    <row r="78850" spans="7:7">
      <c r="G78850" s="162" t="s">
        <v>79095</v>
      </c>
    </row>
    <row r="78851" spans="7:7">
      <c r="G78851" s="162" t="s">
        <v>79096</v>
      </c>
    </row>
    <row r="78852" spans="7:7">
      <c r="G78852" s="162" t="s">
        <v>79097</v>
      </c>
    </row>
    <row r="78853" spans="7:7">
      <c r="G78853" s="162" t="s">
        <v>79098</v>
      </c>
    </row>
    <row r="78854" spans="7:7">
      <c r="G78854" s="162" t="s">
        <v>79099</v>
      </c>
    </row>
    <row r="78855" spans="7:7">
      <c r="G78855" s="162" t="s">
        <v>79100</v>
      </c>
    </row>
    <row r="78856" spans="7:7">
      <c r="G78856" s="162" t="s">
        <v>79101</v>
      </c>
    </row>
    <row r="78857" spans="7:7">
      <c r="G78857" s="162" t="s">
        <v>79102</v>
      </c>
    </row>
    <row r="78858" spans="7:7">
      <c r="G78858" s="162" t="s">
        <v>79103</v>
      </c>
    </row>
    <row r="78859" spans="7:7">
      <c r="G78859" s="162" t="s">
        <v>79104</v>
      </c>
    </row>
    <row r="78860" spans="7:7">
      <c r="G78860" s="162" t="s">
        <v>79105</v>
      </c>
    </row>
    <row r="78861" spans="7:7">
      <c r="G78861" s="162" t="s">
        <v>79106</v>
      </c>
    </row>
    <row r="78862" spans="7:7">
      <c r="G78862" s="162" t="s">
        <v>79107</v>
      </c>
    </row>
    <row r="78863" spans="7:7">
      <c r="G78863" s="162" t="s">
        <v>79108</v>
      </c>
    </row>
    <row r="78864" spans="7:7">
      <c r="G78864" s="162" t="s">
        <v>79109</v>
      </c>
    </row>
    <row r="78865" spans="7:7">
      <c r="G78865" s="162" t="s">
        <v>79110</v>
      </c>
    </row>
    <row r="78866" spans="7:7">
      <c r="G78866" s="162" t="s">
        <v>79111</v>
      </c>
    </row>
    <row r="78867" spans="7:7">
      <c r="G78867" s="162" t="s">
        <v>79112</v>
      </c>
    </row>
    <row r="78868" spans="7:7">
      <c r="G78868" s="162" t="s">
        <v>79113</v>
      </c>
    </row>
    <row r="78869" spans="7:7">
      <c r="G78869" s="162" t="s">
        <v>79114</v>
      </c>
    </row>
    <row r="78870" spans="7:7">
      <c r="G78870" s="162" t="s">
        <v>79115</v>
      </c>
    </row>
    <row r="78871" spans="7:7">
      <c r="G78871" s="162" t="s">
        <v>79116</v>
      </c>
    </row>
    <row r="78872" spans="7:7">
      <c r="G78872" s="162" t="s">
        <v>79117</v>
      </c>
    </row>
    <row r="78873" spans="7:7">
      <c r="G78873" s="162" t="s">
        <v>79118</v>
      </c>
    </row>
    <row r="78874" spans="7:7">
      <c r="G78874" s="162" t="s">
        <v>79119</v>
      </c>
    </row>
    <row r="78875" spans="7:7">
      <c r="G78875" s="162" t="s">
        <v>79120</v>
      </c>
    </row>
    <row r="78876" spans="7:7">
      <c r="G78876" s="162" t="s">
        <v>79121</v>
      </c>
    </row>
    <row r="78877" spans="7:7">
      <c r="G78877" s="162" t="s">
        <v>79122</v>
      </c>
    </row>
    <row r="78878" spans="7:7">
      <c r="G78878" s="162" t="s">
        <v>79123</v>
      </c>
    </row>
    <row r="78879" spans="7:7">
      <c r="G78879" s="162" t="s">
        <v>79124</v>
      </c>
    </row>
    <row r="78880" spans="7:7">
      <c r="G78880" s="162" t="s">
        <v>79125</v>
      </c>
    </row>
    <row r="78881" spans="7:7">
      <c r="G78881" s="162" t="s">
        <v>79126</v>
      </c>
    </row>
    <row r="78882" spans="7:7">
      <c r="G78882" s="162" t="s">
        <v>79127</v>
      </c>
    </row>
    <row r="78883" spans="7:7">
      <c r="G78883" s="162" t="s">
        <v>79128</v>
      </c>
    </row>
    <row r="78884" spans="7:7">
      <c r="G78884" s="162" t="s">
        <v>79129</v>
      </c>
    </row>
    <row r="78885" spans="7:7">
      <c r="G78885" s="162" t="s">
        <v>79130</v>
      </c>
    </row>
    <row r="78886" spans="7:7">
      <c r="G78886" s="162" t="s">
        <v>79131</v>
      </c>
    </row>
    <row r="78887" spans="7:7">
      <c r="G78887" s="162" t="s">
        <v>79132</v>
      </c>
    </row>
    <row r="78888" spans="7:7">
      <c r="G78888" s="162" t="s">
        <v>79133</v>
      </c>
    </row>
    <row r="78889" spans="7:7">
      <c r="G78889" s="162" t="s">
        <v>79134</v>
      </c>
    </row>
    <row r="78890" spans="7:7">
      <c r="G78890" s="162" t="s">
        <v>79135</v>
      </c>
    </row>
    <row r="78891" spans="7:7">
      <c r="G78891" s="162" t="s">
        <v>79136</v>
      </c>
    </row>
    <row r="78892" spans="7:7">
      <c r="G78892" s="162" t="s">
        <v>79137</v>
      </c>
    </row>
    <row r="78893" spans="7:7">
      <c r="G78893" s="162" t="s">
        <v>79138</v>
      </c>
    </row>
    <row r="78894" spans="7:7">
      <c r="G78894" s="162" t="s">
        <v>79139</v>
      </c>
    </row>
    <row r="78895" spans="7:7">
      <c r="G78895" s="162" t="s">
        <v>79140</v>
      </c>
    </row>
    <row r="78896" spans="7:7">
      <c r="G78896" s="162" t="s">
        <v>79141</v>
      </c>
    </row>
    <row r="78897" spans="7:7">
      <c r="G78897" s="162" t="s">
        <v>79142</v>
      </c>
    </row>
    <row r="78898" spans="7:7">
      <c r="G78898" s="162" t="s">
        <v>79143</v>
      </c>
    </row>
    <row r="78899" spans="7:7">
      <c r="G78899" s="162" t="s">
        <v>79144</v>
      </c>
    </row>
    <row r="78900" spans="7:7">
      <c r="G78900" s="162" t="s">
        <v>79145</v>
      </c>
    </row>
    <row r="78901" spans="7:7">
      <c r="G78901" s="162" t="s">
        <v>79146</v>
      </c>
    </row>
    <row r="78902" spans="7:7">
      <c r="G78902" s="162" t="s">
        <v>79147</v>
      </c>
    </row>
    <row r="78903" spans="7:7">
      <c r="G78903" s="162" t="s">
        <v>79148</v>
      </c>
    </row>
    <row r="78904" spans="7:7">
      <c r="G78904" s="162" t="s">
        <v>79149</v>
      </c>
    </row>
    <row r="78905" spans="7:7">
      <c r="G78905" s="162" t="s">
        <v>79150</v>
      </c>
    </row>
    <row r="78906" spans="7:7">
      <c r="G78906" s="162" t="s">
        <v>79151</v>
      </c>
    </row>
    <row r="78907" spans="7:7">
      <c r="G78907" s="162" t="s">
        <v>79152</v>
      </c>
    </row>
    <row r="78908" spans="7:7">
      <c r="G78908" s="162" t="s">
        <v>79153</v>
      </c>
    </row>
    <row r="78909" spans="7:7">
      <c r="G78909" s="162" t="s">
        <v>79154</v>
      </c>
    </row>
    <row r="78910" spans="7:7">
      <c r="G78910" s="162" t="s">
        <v>79155</v>
      </c>
    </row>
    <row r="78911" spans="7:7">
      <c r="G78911" s="162" t="s">
        <v>79156</v>
      </c>
    </row>
    <row r="78912" spans="7:7">
      <c r="G78912" s="162" t="s">
        <v>79157</v>
      </c>
    </row>
    <row r="78913" spans="7:7">
      <c r="G78913" s="162" t="s">
        <v>79158</v>
      </c>
    </row>
    <row r="78914" spans="7:7">
      <c r="G78914" s="162" t="s">
        <v>79159</v>
      </c>
    </row>
    <row r="78915" spans="7:7">
      <c r="G78915" s="162" t="s">
        <v>79160</v>
      </c>
    </row>
    <row r="78916" spans="7:7">
      <c r="G78916" s="162" t="s">
        <v>79161</v>
      </c>
    </row>
    <row r="78917" spans="7:7">
      <c r="G78917" s="162" t="s">
        <v>79162</v>
      </c>
    </row>
    <row r="78918" spans="7:7">
      <c r="G78918" s="162" t="s">
        <v>79163</v>
      </c>
    </row>
    <row r="78919" spans="7:7">
      <c r="G78919" s="162" t="s">
        <v>79164</v>
      </c>
    </row>
    <row r="78920" spans="7:7">
      <c r="G78920" s="162" t="s">
        <v>79165</v>
      </c>
    </row>
    <row r="78921" spans="7:7">
      <c r="G78921" s="162" t="s">
        <v>79166</v>
      </c>
    </row>
    <row r="78922" spans="7:7">
      <c r="G78922" s="162" t="s">
        <v>79167</v>
      </c>
    </row>
    <row r="78923" spans="7:7">
      <c r="G78923" s="162" t="s">
        <v>79168</v>
      </c>
    </row>
    <row r="78924" spans="7:7">
      <c r="G78924" s="162" t="s">
        <v>79169</v>
      </c>
    </row>
    <row r="78925" spans="7:7">
      <c r="G78925" s="162" t="s">
        <v>79170</v>
      </c>
    </row>
    <row r="78926" spans="7:7">
      <c r="G78926" s="162" t="s">
        <v>79171</v>
      </c>
    </row>
    <row r="78927" spans="7:7">
      <c r="G78927" s="162" t="s">
        <v>79172</v>
      </c>
    </row>
    <row r="78928" spans="7:7">
      <c r="G78928" s="162" t="s">
        <v>79173</v>
      </c>
    </row>
    <row r="78929" spans="7:7">
      <c r="G78929" s="162" t="s">
        <v>79174</v>
      </c>
    </row>
    <row r="78930" spans="7:7">
      <c r="G78930" s="162" t="s">
        <v>79175</v>
      </c>
    </row>
    <row r="78931" spans="7:7">
      <c r="G78931" s="162" t="s">
        <v>79176</v>
      </c>
    </row>
    <row r="78932" spans="7:7">
      <c r="G78932" s="162" t="s">
        <v>79177</v>
      </c>
    </row>
    <row r="78933" spans="7:7">
      <c r="G78933" s="162" t="s">
        <v>79178</v>
      </c>
    </row>
    <row r="78934" spans="7:7">
      <c r="G78934" s="162" t="s">
        <v>79179</v>
      </c>
    </row>
    <row r="78935" spans="7:7">
      <c r="G78935" s="162" t="s">
        <v>79180</v>
      </c>
    </row>
    <row r="78936" spans="7:7">
      <c r="G78936" s="162" t="s">
        <v>79181</v>
      </c>
    </row>
    <row r="78937" spans="7:7">
      <c r="G78937" s="162" t="s">
        <v>79182</v>
      </c>
    </row>
    <row r="78938" spans="7:7">
      <c r="G78938" s="162" t="s">
        <v>79183</v>
      </c>
    </row>
    <row r="78939" spans="7:7">
      <c r="G78939" s="162" t="s">
        <v>79184</v>
      </c>
    </row>
    <row r="78940" spans="7:7">
      <c r="G78940" s="162" t="s">
        <v>79185</v>
      </c>
    </row>
    <row r="78941" spans="7:7">
      <c r="G78941" s="162" t="s">
        <v>79186</v>
      </c>
    </row>
    <row r="78942" spans="7:7">
      <c r="G78942" s="162" t="s">
        <v>79187</v>
      </c>
    </row>
    <row r="78943" spans="7:7">
      <c r="G78943" s="162" t="s">
        <v>79188</v>
      </c>
    </row>
    <row r="78944" spans="7:7">
      <c r="G78944" s="162" t="s">
        <v>79189</v>
      </c>
    </row>
    <row r="78945" spans="7:7">
      <c r="G78945" s="162" t="s">
        <v>79190</v>
      </c>
    </row>
    <row r="78946" spans="7:7">
      <c r="G78946" s="162" t="s">
        <v>79191</v>
      </c>
    </row>
    <row r="78947" spans="7:7">
      <c r="G78947" s="162" t="s">
        <v>79192</v>
      </c>
    </row>
    <row r="78948" spans="7:7">
      <c r="G78948" s="162" t="s">
        <v>79193</v>
      </c>
    </row>
    <row r="78949" spans="7:7">
      <c r="G78949" s="162" t="s">
        <v>79194</v>
      </c>
    </row>
    <row r="78950" spans="7:7">
      <c r="G78950" s="162" t="s">
        <v>79195</v>
      </c>
    </row>
    <row r="78951" spans="7:7">
      <c r="G78951" s="162" t="s">
        <v>79196</v>
      </c>
    </row>
    <row r="78952" spans="7:7">
      <c r="G78952" s="162" t="s">
        <v>79197</v>
      </c>
    </row>
    <row r="78953" spans="7:7">
      <c r="G78953" s="162" t="s">
        <v>79198</v>
      </c>
    </row>
    <row r="78954" spans="7:7">
      <c r="G78954" s="162" t="s">
        <v>79199</v>
      </c>
    </row>
    <row r="78955" spans="7:7">
      <c r="G78955" s="162" t="s">
        <v>79200</v>
      </c>
    </row>
    <row r="78956" spans="7:7">
      <c r="G78956" s="162" t="s">
        <v>79201</v>
      </c>
    </row>
    <row r="78957" spans="7:7">
      <c r="G78957" s="162" t="s">
        <v>79202</v>
      </c>
    </row>
    <row r="78958" spans="7:7">
      <c r="G78958" s="162" t="s">
        <v>79203</v>
      </c>
    </row>
    <row r="78959" spans="7:7">
      <c r="G78959" s="162" t="s">
        <v>79204</v>
      </c>
    </row>
    <row r="78960" spans="7:7">
      <c r="G78960" s="162" t="s">
        <v>79205</v>
      </c>
    </row>
    <row r="78961" spans="7:7">
      <c r="G78961" s="162" t="s">
        <v>79206</v>
      </c>
    </row>
    <row r="78962" spans="7:7">
      <c r="G78962" s="162" t="s">
        <v>79207</v>
      </c>
    </row>
    <row r="78963" spans="7:7">
      <c r="G78963" s="162" t="s">
        <v>79208</v>
      </c>
    </row>
    <row r="78964" spans="7:7">
      <c r="G78964" s="162" t="s">
        <v>79209</v>
      </c>
    </row>
    <row r="78965" spans="7:7">
      <c r="G78965" s="162" t="s">
        <v>79210</v>
      </c>
    </row>
    <row r="78966" spans="7:7">
      <c r="G78966" s="162" t="s">
        <v>79211</v>
      </c>
    </row>
    <row r="78967" spans="7:7">
      <c r="G78967" s="162" t="s">
        <v>79212</v>
      </c>
    </row>
    <row r="78968" spans="7:7">
      <c r="G78968" s="162" t="s">
        <v>79213</v>
      </c>
    </row>
    <row r="78969" spans="7:7">
      <c r="G78969" s="162" t="s">
        <v>79214</v>
      </c>
    </row>
    <row r="78970" spans="7:7">
      <c r="G78970" s="162" t="s">
        <v>79215</v>
      </c>
    </row>
    <row r="78971" spans="7:7">
      <c r="G78971" s="162" t="s">
        <v>79216</v>
      </c>
    </row>
    <row r="78972" spans="7:7">
      <c r="G78972" s="162" t="s">
        <v>79217</v>
      </c>
    </row>
    <row r="78973" spans="7:7">
      <c r="G78973" s="162" t="s">
        <v>79218</v>
      </c>
    </row>
    <row r="78974" spans="7:7">
      <c r="G78974" s="162" t="s">
        <v>79219</v>
      </c>
    </row>
    <row r="78975" spans="7:7">
      <c r="G78975" s="162" t="s">
        <v>79220</v>
      </c>
    </row>
    <row r="78976" spans="7:7">
      <c r="G78976" s="162" t="s">
        <v>79221</v>
      </c>
    </row>
    <row r="78977" spans="7:7">
      <c r="G78977" s="162" t="s">
        <v>79222</v>
      </c>
    </row>
    <row r="78978" spans="7:7">
      <c r="G78978" s="162" t="s">
        <v>79223</v>
      </c>
    </row>
    <row r="78979" spans="7:7">
      <c r="G78979" s="162" t="s">
        <v>79224</v>
      </c>
    </row>
    <row r="78980" spans="7:7">
      <c r="G78980" s="162" t="s">
        <v>79225</v>
      </c>
    </row>
    <row r="78981" spans="7:7">
      <c r="G78981" s="162" t="s">
        <v>79226</v>
      </c>
    </row>
    <row r="78982" spans="7:7">
      <c r="G78982" s="162" t="s">
        <v>79227</v>
      </c>
    </row>
    <row r="78983" spans="7:7">
      <c r="G78983" s="162" t="s">
        <v>79228</v>
      </c>
    </row>
    <row r="78984" spans="7:7">
      <c r="G78984" s="162" t="s">
        <v>79229</v>
      </c>
    </row>
    <row r="78985" spans="7:7">
      <c r="G78985" s="162" t="s">
        <v>79230</v>
      </c>
    </row>
    <row r="78986" spans="7:7">
      <c r="G78986" s="162" t="s">
        <v>79231</v>
      </c>
    </row>
    <row r="78987" spans="7:7">
      <c r="G78987" s="162" t="s">
        <v>79232</v>
      </c>
    </row>
    <row r="78988" spans="7:7">
      <c r="G78988" s="162" t="s">
        <v>79233</v>
      </c>
    </row>
    <row r="78989" spans="7:7">
      <c r="G78989" s="162" t="s">
        <v>79234</v>
      </c>
    </row>
    <row r="78990" spans="7:7">
      <c r="G78990" s="162" t="s">
        <v>79235</v>
      </c>
    </row>
    <row r="78991" spans="7:7">
      <c r="G78991" s="162" t="s">
        <v>79236</v>
      </c>
    </row>
    <row r="78992" spans="7:7">
      <c r="G78992" s="162" t="s">
        <v>79237</v>
      </c>
    </row>
    <row r="78993" spans="7:7">
      <c r="G78993" s="162" t="s">
        <v>79238</v>
      </c>
    </row>
    <row r="78994" spans="7:7">
      <c r="G78994" s="162" t="s">
        <v>79239</v>
      </c>
    </row>
    <row r="78995" spans="7:7">
      <c r="G78995" s="162" t="s">
        <v>79240</v>
      </c>
    </row>
    <row r="78996" spans="7:7">
      <c r="G78996" s="162" t="s">
        <v>79241</v>
      </c>
    </row>
    <row r="78997" spans="7:7">
      <c r="G78997" s="162" t="s">
        <v>79242</v>
      </c>
    </row>
    <row r="78998" spans="7:7">
      <c r="G78998" s="162" t="s">
        <v>79243</v>
      </c>
    </row>
    <row r="78999" spans="7:7">
      <c r="G78999" s="162" t="s">
        <v>79244</v>
      </c>
    </row>
    <row r="79000" spans="7:7">
      <c r="G79000" s="162" t="s">
        <v>79245</v>
      </c>
    </row>
    <row r="79001" spans="7:7">
      <c r="G79001" s="162" t="s">
        <v>79246</v>
      </c>
    </row>
    <row r="79002" spans="7:7">
      <c r="G79002" s="162" t="s">
        <v>79247</v>
      </c>
    </row>
    <row r="79003" spans="7:7">
      <c r="G79003" s="162" t="s">
        <v>79248</v>
      </c>
    </row>
    <row r="79004" spans="7:7">
      <c r="G79004" s="162" t="s">
        <v>79249</v>
      </c>
    </row>
    <row r="79005" spans="7:7">
      <c r="G79005" s="162" t="s">
        <v>79250</v>
      </c>
    </row>
    <row r="79006" spans="7:7">
      <c r="G79006" s="162" t="s">
        <v>79251</v>
      </c>
    </row>
    <row r="79007" spans="7:7">
      <c r="G79007" s="162" t="s">
        <v>79252</v>
      </c>
    </row>
    <row r="79008" spans="7:7">
      <c r="G79008" s="162" t="s">
        <v>79253</v>
      </c>
    </row>
    <row r="79009" spans="7:7">
      <c r="G79009" s="162" t="s">
        <v>79254</v>
      </c>
    </row>
    <row r="79010" spans="7:7">
      <c r="G79010" s="162" t="s">
        <v>79255</v>
      </c>
    </row>
    <row r="79011" spans="7:7">
      <c r="G79011" s="162" t="s">
        <v>79256</v>
      </c>
    </row>
    <row r="79012" spans="7:7">
      <c r="G79012" s="162" t="s">
        <v>79257</v>
      </c>
    </row>
    <row r="79013" spans="7:7">
      <c r="G79013" s="162" t="s">
        <v>79258</v>
      </c>
    </row>
    <row r="79014" spans="7:7">
      <c r="G79014" s="162" t="s">
        <v>79259</v>
      </c>
    </row>
    <row r="79015" spans="7:7">
      <c r="G79015" s="162" t="s">
        <v>79260</v>
      </c>
    </row>
    <row r="79016" spans="7:7">
      <c r="G79016" s="162" t="s">
        <v>79261</v>
      </c>
    </row>
    <row r="79017" spans="7:7">
      <c r="G79017" s="162" t="s">
        <v>79262</v>
      </c>
    </row>
    <row r="79018" spans="7:7">
      <c r="G79018" s="162" t="s">
        <v>79263</v>
      </c>
    </row>
    <row r="79019" spans="7:7">
      <c r="G79019" s="162" t="s">
        <v>79264</v>
      </c>
    </row>
    <row r="79020" spans="7:7">
      <c r="G79020" s="162" t="s">
        <v>79265</v>
      </c>
    </row>
    <row r="79021" spans="7:7">
      <c r="G79021" s="162" t="s">
        <v>79266</v>
      </c>
    </row>
    <row r="79022" spans="7:7">
      <c r="G79022" s="162" t="s">
        <v>79267</v>
      </c>
    </row>
    <row r="79023" spans="7:7">
      <c r="G79023" s="162" t="s">
        <v>79268</v>
      </c>
    </row>
    <row r="79024" spans="7:7">
      <c r="G79024" s="162" t="s">
        <v>79269</v>
      </c>
    </row>
    <row r="79025" spans="7:7">
      <c r="G79025" s="162" t="s">
        <v>79270</v>
      </c>
    </row>
    <row r="79026" spans="7:7">
      <c r="G79026" s="162" t="s">
        <v>79271</v>
      </c>
    </row>
    <row r="79027" spans="7:7">
      <c r="G79027" s="162" t="s">
        <v>79272</v>
      </c>
    </row>
    <row r="79028" spans="7:7">
      <c r="G79028" s="162" t="s">
        <v>79273</v>
      </c>
    </row>
    <row r="79029" spans="7:7">
      <c r="G79029" s="162" t="s">
        <v>79274</v>
      </c>
    </row>
    <row r="79030" spans="7:7">
      <c r="G79030" s="162" t="s">
        <v>79275</v>
      </c>
    </row>
    <row r="79031" spans="7:7">
      <c r="G79031" s="162" t="s">
        <v>79276</v>
      </c>
    </row>
    <row r="79032" spans="7:7">
      <c r="G79032" s="162" t="s">
        <v>79277</v>
      </c>
    </row>
    <row r="79033" spans="7:7">
      <c r="G79033" s="162" t="s">
        <v>79278</v>
      </c>
    </row>
    <row r="79034" spans="7:7">
      <c r="G79034" s="162" t="s">
        <v>79279</v>
      </c>
    </row>
    <row r="79035" spans="7:7">
      <c r="G79035" s="162" t="s">
        <v>79280</v>
      </c>
    </row>
    <row r="79036" spans="7:7">
      <c r="G79036" s="162" t="s">
        <v>79281</v>
      </c>
    </row>
    <row r="79037" spans="7:7">
      <c r="G79037" s="162" t="s">
        <v>79282</v>
      </c>
    </row>
    <row r="79038" spans="7:7">
      <c r="G79038" s="162" t="s">
        <v>79283</v>
      </c>
    </row>
    <row r="79039" spans="7:7">
      <c r="G79039" s="162" t="s">
        <v>79284</v>
      </c>
    </row>
    <row r="79040" spans="7:7">
      <c r="G79040" s="162" t="s">
        <v>79285</v>
      </c>
    </row>
    <row r="79041" spans="7:7">
      <c r="G79041" s="162" t="s">
        <v>79286</v>
      </c>
    </row>
    <row r="79042" spans="7:7">
      <c r="G79042" s="162" t="s">
        <v>79287</v>
      </c>
    </row>
    <row r="79043" spans="7:7">
      <c r="G79043" s="162" t="s">
        <v>79288</v>
      </c>
    </row>
    <row r="79044" spans="7:7">
      <c r="G79044" s="162" t="s">
        <v>79289</v>
      </c>
    </row>
    <row r="79045" spans="7:7">
      <c r="G79045" s="162" t="s">
        <v>79290</v>
      </c>
    </row>
    <row r="79046" spans="7:7">
      <c r="G79046" s="162" t="s">
        <v>79291</v>
      </c>
    </row>
    <row r="79047" spans="7:7">
      <c r="G79047" s="162" t="s">
        <v>79292</v>
      </c>
    </row>
    <row r="79048" spans="7:7">
      <c r="G79048" s="162" t="s">
        <v>79293</v>
      </c>
    </row>
    <row r="79049" spans="7:7">
      <c r="G79049" s="162" t="s">
        <v>79294</v>
      </c>
    </row>
    <row r="79050" spans="7:7">
      <c r="G79050" s="162" t="s">
        <v>79295</v>
      </c>
    </row>
    <row r="79051" spans="7:7">
      <c r="G79051" s="162" t="s">
        <v>79296</v>
      </c>
    </row>
    <row r="79052" spans="7:7">
      <c r="G79052" s="162" t="s">
        <v>79297</v>
      </c>
    </row>
    <row r="79053" spans="7:7">
      <c r="G79053" s="162" t="s">
        <v>79298</v>
      </c>
    </row>
    <row r="79054" spans="7:7">
      <c r="G79054" s="162" t="s">
        <v>79299</v>
      </c>
    </row>
    <row r="79055" spans="7:7">
      <c r="G79055" s="162" t="s">
        <v>79300</v>
      </c>
    </row>
    <row r="79056" spans="7:7">
      <c r="G79056" s="162" t="s">
        <v>79301</v>
      </c>
    </row>
    <row r="79057" spans="7:7">
      <c r="G79057" s="162" t="s">
        <v>79302</v>
      </c>
    </row>
    <row r="79058" spans="7:7">
      <c r="G79058" s="162" t="s">
        <v>79303</v>
      </c>
    </row>
    <row r="79059" spans="7:7">
      <c r="G79059" s="162" t="s">
        <v>79304</v>
      </c>
    </row>
    <row r="79060" spans="7:7">
      <c r="G79060" s="162" t="s">
        <v>79305</v>
      </c>
    </row>
    <row r="79061" spans="7:7">
      <c r="G79061" s="162" t="s">
        <v>79306</v>
      </c>
    </row>
    <row r="79062" spans="7:7">
      <c r="G79062" s="162" t="s">
        <v>79307</v>
      </c>
    </row>
    <row r="79063" spans="7:7">
      <c r="G79063" s="162" t="s">
        <v>79308</v>
      </c>
    </row>
    <row r="79064" spans="7:7">
      <c r="G79064" s="162" t="s">
        <v>79309</v>
      </c>
    </row>
    <row r="79065" spans="7:7">
      <c r="G79065" s="162" t="s">
        <v>79310</v>
      </c>
    </row>
    <row r="79066" spans="7:7">
      <c r="G79066" s="162" t="s">
        <v>79311</v>
      </c>
    </row>
    <row r="79067" spans="7:7">
      <c r="G79067" s="162" t="s">
        <v>79312</v>
      </c>
    </row>
    <row r="79068" spans="7:7">
      <c r="G79068" s="162" t="s">
        <v>79313</v>
      </c>
    </row>
    <row r="79069" spans="7:7">
      <c r="G79069" s="162" t="s">
        <v>79314</v>
      </c>
    </row>
    <row r="79070" spans="7:7">
      <c r="G79070" s="162" t="s">
        <v>79315</v>
      </c>
    </row>
    <row r="79071" spans="7:7">
      <c r="G79071" s="162" t="s">
        <v>79316</v>
      </c>
    </row>
    <row r="79072" spans="7:7">
      <c r="G79072" s="162" t="s">
        <v>79317</v>
      </c>
    </row>
    <row r="79073" spans="7:7">
      <c r="G79073" s="162" t="s">
        <v>79318</v>
      </c>
    </row>
    <row r="79074" spans="7:7">
      <c r="G79074" s="162" t="s">
        <v>79319</v>
      </c>
    </row>
    <row r="79075" spans="7:7">
      <c r="G79075" s="162" t="s">
        <v>79320</v>
      </c>
    </row>
    <row r="79076" spans="7:7">
      <c r="G79076" s="162" t="s">
        <v>79321</v>
      </c>
    </row>
    <row r="79077" spans="7:7">
      <c r="G79077" s="162" t="s">
        <v>79322</v>
      </c>
    </row>
    <row r="79078" spans="7:7">
      <c r="G79078" s="162" t="s">
        <v>79323</v>
      </c>
    </row>
    <row r="79079" spans="7:7">
      <c r="G79079" s="162" t="s">
        <v>79324</v>
      </c>
    </row>
    <row r="79080" spans="7:7">
      <c r="G79080" s="162" t="s">
        <v>79325</v>
      </c>
    </row>
    <row r="79081" spans="7:7">
      <c r="G79081" s="162" t="s">
        <v>79326</v>
      </c>
    </row>
    <row r="79082" spans="7:7">
      <c r="G79082" s="162" t="s">
        <v>79327</v>
      </c>
    </row>
    <row r="79083" spans="7:7">
      <c r="G79083" s="162" t="s">
        <v>79328</v>
      </c>
    </row>
    <row r="79084" spans="7:7">
      <c r="G79084" s="162" t="s">
        <v>79329</v>
      </c>
    </row>
    <row r="79085" spans="7:7">
      <c r="G79085" s="162" t="s">
        <v>79330</v>
      </c>
    </row>
    <row r="79086" spans="7:7">
      <c r="G79086" s="162" t="s">
        <v>79331</v>
      </c>
    </row>
    <row r="79087" spans="7:7">
      <c r="G79087" s="162" t="s">
        <v>79332</v>
      </c>
    </row>
    <row r="79088" spans="7:7">
      <c r="G79088" s="162" t="s">
        <v>79333</v>
      </c>
    </row>
    <row r="79089" spans="7:7">
      <c r="G79089" s="162" t="s">
        <v>79334</v>
      </c>
    </row>
    <row r="79090" spans="7:7">
      <c r="G79090" s="162" t="s">
        <v>79335</v>
      </c>
    </row>
    <row r="79091" spans="7:7">
      <c r="G79091" s="162" t="s">
        <v>79336</v>
      </c>
    </row>
    <row r="79092" spans="7:7">
      <c r="G79092" s="162" t="s">
        <v>79337</v>
      </c>
    </row>
    <row r="79093" spans="7:7">
      <c r="G79093" s="162" t="s">
        <v>79338</v>
      </c>
    </row>
    <row r="79094" spans="7:7">
      <c r="G79094" s="162" t="s">
        <v>79339</v>
      </c>
    </row>
    <row r="79095" spans="7:7">
      <c r="G79095" s="162" t="s">
        <v>79340</v>
      </c>
    </row>
    <row r="79096" spans="7:7">
      <c r="G79096" s="162" t="s">
        <v>79341</v>
      </c>
    </row>
    <row r="79097" spans="7:7">
      <c r="G79097" s="162" t="s">
        <v>79342</v>
      </c>
    </row>
    <row r="79098" spans="7:7">
      <c r="G79098" s="162" t="s">
        <v>79343</v>
      </c>
    </row>
    <row r="79099" spans="7:7">
      <c r="G79099" s="162" t="s">
        <v>79344</v>
      </c>
    </row>
    <row r="79100" spans="7:7">
      <c r="G79100" s="162" t="s">
        <v>79345</v>
      </c>
    </row>
    <row r="79101" spans="7:7">
      <c r="G79101" s="162" t="s">
        <v>79346</v>
      </c>
    </row>
    <row r="79102" spans="7:7">
      <c r="G79102" s="162" t="s">
        <v>79347</v>
      </c>
    </row>
    <row r="79103" spans="7:7">
      <c r="G79103" s="162" t="s">
        <v>79348</v>
      </c>
    </row>
    <row r="79104" spans="7:7">
      <c r="G79104" s="162" t="s">
        <v>79349</v>
      </c>
    </row>
    <row r="79105" spans="7:7">
      <c r="G79105" s="162" t="s">
        <v>79350</v>
      </c>
    </row>
    <row r="79106" spans="7:7">
      <c r="G79106" s="162" t="s">
        <v>79351</v>
      </c>
    </row>
    <row r="79107" spans="7:7">
      <c r="G79107" s="162" t="s">
        <v>79352</v>
      </c>
    </row>
    <row r="79108" spans="7:7">
      <c r="G79108" s="162" t="s">
        <v>79353</v>
      </c>
    </row>
    <row r="79109" spans="7:7">
      <c r="G79109" s="162" t="s">
        <v>79354</v>
      </c>
    </row>
    <row r="79110" spans="7:7">
      <c r="G79110" s="162" t="s">
        <v>79355</v>
      </c>
    </row>
    <row r="79111" spans="7:7">
      <c r="G79111" s="162" t="s">
        <v>79356</v>
      </c>
    </row>
    <row r="79112" spans="7:7">
      <c r="G79112" s="162" t="s">
        <v>79357</v>
      </c>
    </row>
    <row r="79113" spans="7:7">
      <c r="G79113" s="162" t="s">
        <v>79358</v>
      </c>
    </row>
    <row r="79114" spans="7:7">
      <c r="G79114" s="162" t="s">
        <v>79359</v>
      </c>
    </row>
    <row r="79115" spans="7:7">
      <c r="G79115" s="162" t="s">
        <v>79360</v>
      </c>
    </row>
    <row r="79116" spans="7:7">
      <c r="G79116" s="162" t="s">
        <v>79361</v>
      </c>
    </row>
    <row r="79117" spans="7:7">
      <c r="G79117" s="162" t="s">
        <v>79362</v>
      </c>
    </row>
    <row r="79118" spans="7:7">
      <c r="G79118" s="162" t="s">
        <v>79363</v>
      </c>
    </row>
    <row r="79119" spans="7:7">
      <c r="G79119" s="162" t="s">
        <v>79364</v>
      </c>
    </row>
    <row r="79120" spans="7:7">
      <c r="G79120" s="162" t="s">
        <v>79365</v>
      </c>
    </row>
    <row r="79121" spans="7:7">
      <c r="G79121" s="162" t="s">
        <v>79366</v>
      </c>
    </row>
    <row r="79122" spans="7:7">
      <c r="G79122" s="162" t="s">
        <v>79367</v>
      </c>
    </row>
    <row r="79123" spans="7:7">
      <c r="G79123" s="162" t="s">
        <v>79368</v>
      </c>
    </row>
    <row r="79124" spans="7:7">
      <c r="G79124" s="162" t="s">
        <v>79369</v>
      </c>
    </row>
    <row r="79125" spans="7:7">
      <c r="G79125" s="162" t="s">
        <v>79370</v>
      </c>
    </row>
    <row r="79126" spans="7:7">
      <c r="G79126" s="162" t="s">
        <v>79371</v>
      </c>
    </row>
    <row r="79127" spans="7:7">
      <c r="G79127" s="162" t="s">
        <v>79372</v>
      </c>
    </row>
    <row r="79128" spans="7:7">
      <c r="G79128" s="162" t="s">
        <v>79373</v>
      </c>
    </row>
    <row r="79129" spans="7:7">
      <c r="G79129" s="162" t="s">
        <v>79374</v>
      </c>
    </row>
    <row r="79130" spans="7:7">
      <c r="G79130" s="162" t="s">
        <v>79375</v>
      </c>
    </row>
    <row r="79131" spans="7:7">
      <c r="G79131" s="162" t="s">
        <v>79376</v>
      </c>
    </row>
    <row r="79132" spans="7:7">
      <c r="G79132" s="162" t="s">
        <v>79377</v>
      </c>
    </row>
    <row r="79133" spans="7:7">
      <c r="G79133" s="162" t="s">
        <v>79378</v>
      </c>
    </row>
    <row r="79134" spans="7:7">
      <c r="G79134" s="162" t="s">
        <v>79379</v>
      </c>
    </row>
    <row r="79135" spans="7:7">
      <c r="G79135" s="162" t="s">
        <v>79380</v>
      </c>
    </row>
    <row r="79136" spans="7:7">
      <c r="G79136" s="162" t="s">
        <v>79381</v>
      </c>
    </row>
    <row r="79137" spans="7:7">
      <c r="G79137" s="162" t="s">
        <v>79382</v>
      </c>
    </row>
    <row r="79138" spans="7:7">
      <c r="G79138" s="162" t="s">
        <v>79383</v>
      </c>
    </row>
    <row r="79139" spans="7:7">
      <c r="G79139" s="162" t="s">
        <v>79384</v>
      </c>
    </row>
    <row r="79140" spans="7:7">
      <c r="G79140" s="162" t="s">
        <v>79385</v>
      </c>
    </row>
    <row r="79141" spans="7:7">
      <c r="G79141" s="162" t="s">
        <v>79386</v>
      </c>
    </row>
    <row r="79142" spans="7:7">
      <c r="G79142" s="162" t="s">
        <v>79387</v>
      </c>
    </row>
    <row r="79143" spans="7:7">
      <c r="G79143" s="162" t="s">
        <v>79388</v>
      </c>
    </row>
    <row r="79144" spans="7:7">
      <c r="G79144" s="162" t="s">
        <v>79389</v>
      </c>
    </row>
    <row r="79145" spans="7:7">
      <c r="G79145" s="162" t="s">
        <v>79390</v>
      </c>
    </row>
    <row r="79146" spans="7:7">
      <c r="G79146" s="162" t="s">
        <v>79391</v>
      </c>
    </row>
    <row r="79147" spans="7:7">
      <c r="G79147" s="162" t="s">
        <v>79392</v>
      </c>
    </row>
    <row r="79148" spans="7:7">
      <c r="G79148" s="162" t="s">
        <v>79393</v>
      </c>
    </row>
    <row r="79149" spans="7:7">
      <c r="G79149" s="162" t="s">
        <v>79394</v>
      </c>
    </row>
    <row r="79150" spans="7:7">
      <c r="G79150" s="162" t="s">
        <v>79395</v>
      </c>
    </row>
    <row r="79151" spans="7:7">
      <c r="G79151" s="162" t="s">
        <v>79396</v>
      </c>
    </row>
    <row r="79152" spans="7:7">
      <c r="G79152" s="162" t="s">
        <v>79397</v>
      </c>
    </row>
    <row r="79153" spans="7:7">
      <c r="G79153" s="162" t="s">
        <v>79398</v>
      </c>
    </row>
    <row r="79154" spans="7:7">
      <c r="G79154" s="162" t="s">
        <v>79399</v>
      </c>
    </row>
    <row r="79155" spans="7:7">
      <c r="G79155" s="162" t="s">
        <v>79400</v>
      </c>
    </row>
    <row r="79156" spans="7:7">
      <c r="G79156" s="162" t="s">
        <v>79401</v>
      </c>
    </row>
    <row r="79157" spans="7:7">
      <c r="G79157" s="162" t="s">
        <v>79402</v>
      </c>
    </row>
    <row r="79158" spans="7:7">
      <c r="G79158" s="162" t="s">
        <v>79403</v>
      </c>
    </row>
    <row r="79159" spans="7:7">
      <c r="G79159" s="162" t="s">
        <v>79404</v>
      </c>
    </row>
    <row r="79160" spans="7:7">
      <c r="G79160" s="162" t="s">
        <v>79405</v>
      </c>
    </row>
    <row r="79161" spans="7:7">
      <c r="G79161" s="162" t="s">
        <v>79406</v>
      </c>
    </row>
    <row r="79162" spans="7:7">
      <c r="G79162" s="162" t="s">
        <v>79407</v>
      </c>
    </row>
    <row r="79163" spans="7:7">
      <c r="G79163" s="162" t="s">
        <v>79408</v>
      </c>
    </row>
    <row r="79164" spans="7:7">
      <c r="G79164" s="162" t="s">
        <v>79409</v>
      </c>
    </row>
    <row r="79165" spans="7:7">
      <c r="G79165" s="162" t="s">
        <v>79410</v>
      </c>
    </row>
    <row r="79166" spans="7:7">
      <c r="G79166" s="162" t="s">
        <v>79411</v>
      </c>
    </row>
    <row r="79167" spans="7:7">
      <c r="G79167" s="162" t="s">
        <v>79412</v>
      </c>
    </row>
    <row r="79168" spans="7:7">
      <c r="G79168" s="162" t="s">
        <v>79413</v>
      </c>
    </row>
    <row r="79169" spans="7:7">
      <c r="G79169" s="162" t="s">
        <v>79414</v>
      </c>
    </row>
    <row r="79170" spans="7:7">
      <c r="G79170" s="162" t="s">
        <v>79415</v>
      </c>
    </row>
    <row r="79171" spans="7:7">
      <c r="G79171" s="162" t="s">
        <v>79416</v>
      </c>
    </row>
    <row r="79172" spans="7:7">
      <c r="G79172" s="162" t="s">
        <v>79417</v>
      </c>
    </row>
    <row r="79173" spans="7:7">
      <c r="G79173" s="162" t="s">
        <v>79418</v>
      </c>
    </row>
    <row r="79174" spans="7:7">
      <c r="G79174" s="162" t="s">
        <v>79419</v>
      </c>
    </row>
    <row r="79175" spans="7:7">
      <c r="G79175" s="162" t="s">
        <v>79420</v>
      </c>
    </row>
    <row r="79176" spans="7:7">
      <c r="G79176" s="162" t="s">
        <v>79421</v>
      </c>
    </row>
    <row r="79177" spans="7:7">
      <c r="G79177" s="162" t="s">
        <v>79422</v>
      </c>
    </row>
    <row r="79178" spans="7:7">
      <c r="G79178" s="162" t="s">
        <v>79423</v>
      </c>
    </row>
    <row r="79179" spans="7:7">
      <c r="G79179" s="162" t="s">
        <v>79424</v>
      </c>
    </row>
    <row r="79180" spans="7:7">
      <c r="G79180" s="162" t="s">
        <v>79425</v>
      </c>
    </row>
    <row r="79181" spans="7:7">
      <c r="G79181" s="162" t="s">
        <v>79426</v>
      </c>
    </row>
    <row r="79182" spans="7:7">
      <c r="G79182" s="162" t="s">
        <v>79427</v>
      </c>
    </row>
    <row r="79183" spans="7:7">
      <c r="G79183" s="162" t="s">
        <v>79428</v>
      </c>
    </row>
    <row r="79184" spans="7:7">
      <c r="G79184" s="162" t="s">
        <v>79429</v>
      </c>
    </row>
    <row r="79185" spans="7:7">
      <c r="G79185" s="162" t="s">
        <v>79430</v>
      </c>
    </row>
    <row r="79186" spans="7:7">
      <c r="G79186" s="162" t="s">
        <v>79431</v>
      </c>
    </row>
    <row r="79187" spans="7:7">
      <c r="G79187" s="162" t="s">
        <v>79432</v>
      </c>
    </row>
    <row r="79188" spans="7:7">
      <c r="G79188" s="162" t="s">
        <v>79433</v>
      </c>
    </row>
    <row r="79189" spans="7:7">
      <c r="G79189" s="162" t="s">
        <v>79434</v>
      </c>
    </row>
    <row r="79190" spans="7:7">
      <c r="G79190" s="162" t="s">
        <v>79435</v>
      </c>
    </row>
    <row r="79191" spans="7:7">
      <c r="G79191" s="162" t="s">
        <v>79436</v>
      </c>
    </row>
    <row r="79192" spans="7:7">
      <c r="G79192" s="162" t="s">
        <v>79437</v>
      </c>
    </row>
    <row r="79193" spans="7:7">
      <c r="G79193" s="162" t="s">
        <v>79438</v>
      </c>
    </row>
    <row r="79194" spans="7:7">
      <c r="G79194" s="162" t="s">
        <v>79439</v>
      </c>
    </row>
    <row r="79195" spans="7:7">
      <c r="G79195" s="162" t="s">
        <v>79440</v>
      </c>
    </row>
    <row r="79196" spans="7:7">
      <c r="G79196" s="162" t="s">
        <v>79441</v>
      </c>
    </row>
    <row r="79197" spans="7:7">
      <c r="G79197" s="162" t="s">
        <v>79442</v>
      </c>
    </row>
    <row r="79198" spans="7:7">
      <c r="G79198" s="162" t="s">
        <v>79443</v>
      </c>
    </row>
    <row r="79199" spans="7:7">
      <c r="G79199" s="162" t="s">
        <v>79444</v>
      </c>
    </row>
    <row r="79200" spans="7:7">
      <c r="G79200" s="162" t="s">
        <v>79445</v>
      </c>
    </row>
    <row r="79201" spans="7:7">
      <c r="G79201" s="162" t="s">
        <v>79446</v>
      </c>
    </row>
    <row r="79202" spans="7:7">
      <c r="G79202" s="162" t="s">
        <v>79447</v>
      </c>
    </row>
    <row r="79203" spans="7:7">
      <c r="G79203" s="162" t="s">
        <v>79448</v>
      </c>
    </row>
    <row r="79204" spans="7:7">
      <c r="G79204" s="162" t="s">
        <v>79449</v>
      </c>
    </row>
    <row r="79205" spans="7:7">
      <c r="G79205" s="162" t="s">
        <v>79450</v>
      </c>
    </row>
    <row r="79206" spans="7:7">
      <c r="G79206" s="162" t="s">
        <v>79451</v>
      </c>
    </row>
    <row r="79207" spans="7:7">
      <c r="G79207" s="162" t="s">
        <v>79452</v>
      </c>
    </row>
    <row r="79208" spans="7:7">
      <c r="G79208" s="162" t="s">
        <v>79453</v>
      </c>
    </row>
    <row r="79209" spans="7:7">
      <c r="G79209" s="162" t="s">
        <v>79454</v>
      </c>
    </row>
    <row r="79210" spans="7:7">
      <c r="G79210" s="162" t="s">
        <v>79455</v>
      </c>
    </row>
    <row r="79211" spans="7:7">
      <c r="G79211" s="162" t="s">
        <v>79456</v>
      </c>
    </row>
    <row r="79212" spans="7:7">
      <c r="G79212" s="162" t="s">
        <v>79457</v>
      </c>
    </row>
    <row r="79213" spans="7:7">
      <c r="G79213" s="162" t="s">
        <v>79458</v>
      </c>
    </row>
    <row r="79214" spans="7:7">
      <c r="G79214" s="162" t="s">
        <v>79459</v>
      </c>
    </row>
    <row r="79215" spans="7:7">
      <c r="G79215" s="162" t="s">
        <v>79460</v>
      </c>
    </row>
    <row r="79216" spans="7:7">
      <c r="G79216" s="162" t="s">
        <v>79461</v>
      </c>
    </row>
    <row r="79217" spans="7:7">
      <c r="G79217" s="162" t="s">
        <v>79462</v>
      </c>
    </row>
    <row r="79218" spans="7:7">
      <c r="G79218" s="162" t="s">
        <v>79463</v>
      </c>
    </row>
    <row r="79219" spans="7:7">
      <c r="G79219" s="162" t="s">
        <v>79464</v>
      </c>
    </row>
    <row r="79220" spans="7:7">
      <c r="G79220" s="162" t="s">
        <v>79465</v>
      </c>
    </row>
    <row r="79221" spans="7:7">
      <c r="G79221" s="162" t="s">
        <v>79466</v>
      </c>
    </row>
    <row r="79222" spans="7:7">
      <c r="G79222" s="162" t="s">
        <v>79467</v>
      </c>
    </row>
    <row r="79223" spans="7:7">
      <c r="G79223" s="162" t="s">
        <v>79468</v>
      </c>
    </row>
    <row r="79224" spans="7:7">
      <c r="G79224" s="162" t="s">
        <v>79469</v>
      </c>
    </row>
    <row r="79225" spans="7:7">
      <c r="G79225" s="162" t="s">
        <v>79470</v>
      </c>
    </row>
    <row r="79226" spans="7:7">
      <c r="G79226" s="162" t="s">
        <v>79471</v>
      </c>
    </row>
    <row r="79227" spans="7:7">
      <c r="G79227" s="162" t="s">
        <v>79472</v>
      </c>
    </row>
    <row r="79228" spans="7:7">
      <c r="G79228" s="162" t="s">
        <v>79473</v>
      </c>
    </row>
    <row r="79229" spans="7:7">
      <c r="G79229" s="162" t="s">
        <v>79474</v>
      </c>
    </row>
    <row r="79230" spans="7:7">
      <c r="G79230" s="162" t="s">
        <v>79475</v>
      </c>
    </row>
    <row r="79231" spans="7:7">
      <c r="G79231" s="162" t="s">
        <v>79476</v>
      </c>
    </row>
    <row r="79232" spans="7:7">
      <c r="G79232" s="162" t="s">
        <v>79477</v>
      </c>
    </row>
    <row r="79233" spans="7:7">
      <c r="G79233" s="162" t="s">
        <v>79478</v>
      </c>
    </row>
    <row r="79234" spans="7:7">
      <c r="G79234" s="162" t="s">
        <v>79479</v>
      </c>
    </row>
    <row r="79235" spans="7:7">
      <c r="G79235" s="162" t="s">
        <v>79480</v>
      </c>
    </row>
    <row r="79236" spans="7:7">
      <c r="G79236" s="162" t="s">
        <v>79481</v>
      </c>
    </row>
    <row r="79237" spans="7:7">
      <c r="G79237" s="162" t="s">
        <v>79482</v>
      </c>
    </row>
    <row r="79238" spans="7:7">
      <c r="G79238" s="162" t="s">
        <v>79483</v>
      </c>
    </row>
    <row r="79239" spans="7:7">
      <c r="G79239" s="162" t="s">
        <v>79484</v>
      </c>
    </row>
    <row r="79240" spans="7:7">
      <c r="G79240" s="162" t="s">
        <v>79485</v>
      </c>
    </row>
    <row r="79241" spans="7:7">
      <c r="G79241" s="162" t="s">
        <v>79486</v>
      </c>
    </row>
    <row r="79242" spans="7:7">
      <c r="G79242" s="162" t="s">
        <v>79487</v>
      </c>
    </row>
    <row r="79243" spans="7:7">
      <c r="G79243" s="162" t="s">
        <v>79488</v>
      </c>
    </row>
    <row r="79244" spans="7:7">
      <c r="G79244" s="162" t="s">
        <v>79489</v>
      </c>
    </row>
    <row r="79245" spans="7:7">
      <c r="G79245" s="162" t="s">
        <v>79490</v>
      </c>
    </row>
    <row r="79246" spans="7:7">
      <c r="G79246" s="162" t="s">
        <v>79491</v>
      </c>
    </row>
    <row r="79247" spans="7:7">
      <c r="G79247" s="162" t="s">
        <v>79492</v>
      </c>
    </row>
    <row r="79248" spans="7:7">
      <c r="G79248" s="162" t="s">
        <v>79493</v>
      </c>
    </row>
    <row r="79249" spans="7:7">
      <c r="G79249" s="162" t="s">
        <v>79494</v>
      </c>
    </row>
    <row r="79250" spans="7:7">
      <c r="G79250" s="162" t="s">
        <v>79495</v>
      </c>
    </row>
    <row r="79251" spans="7:7">
      <c r="G79251" s="162" t="s">
        <v>79496</v>
      </c>
    </row>
    <row r="79252" spans="7:7">
      <c r="G79252" s="162" t="s">
        <v>79497</v>
      </c>
    </row>
    <row r="79253" spans="7:7">
      <c r="G79253" s="162" t="s">
        <v>79498</v>
      </c>
    </row>
    <row r="79254" spans="7:7">
      <c r="G79254" s="162" t="s">
        <v>79499</v>
      </c>
    </row>
    <row r="79255" spans="7:7">
      <c r="G79255" s="162" t="s">
        <v>79500</v>
      </c>
    </row>
    <row r="79256" spans="7:7">
      <c r="G79256" s="162" t="s">
        <v>79501</v>
      </c>
    </row>
    <row r="79257" spans="7:7">
      <c r="G79257" s="162" t="s">
        <v>79502</v>
      </c>
    </row>
    <row r="79258" spans="7:7">
      <c r="G79258" s="162" t="s">
        <v>79503</v>
      </c>
    </row>
    <row r="79259" spans="7:7">
      <c r="G79259" s="162" t="s">
        <v>79504</v>
      </c>
    </row>
    <row r="79260" spans="7:7">
      <c r="G79260" s="162" t="s">
        <v>79505</v>
      </c>
    </row>
    <row r="79261" spans="7:7">
      <c r="G79261" s="162" t="s">
        <v>79506</v>
      </c>
    </row>
    <row r="79262" spans="7:7">
      <c r="G79262" s="162" t="s">
        <v>79507</v>
      </c>
    </row>
    <row r="79263" spans="7:7">
      <c r="G79263" s="162" t="s">
        <v>79508</v>
      </c>
    </row>
    <row r="79264" spans="7:7">
      <c r="G79264" s="162" t="s">
        <v>79509</v>
      </c>
    </row>
    <row r="79265" spans="7:7">
      <c r="G79265" s="162" t="s">
        <v>79510</v>
      </c>
    </row>
    <row r="79266" spans="7:7">
      <c r="G79266" s="162" t="s">
        <v>79511</v>
      </c>
    </row>
    <row r="79267" spans="7:7">
      <c r="G79267" s="162" t="s">
        <v>79512</v>
      </c>
    </row>
    <row r="79268" spans="7:7">
      <c r="G79268" s="162" t="s">
        <v>79513</v>
      </c>
    </row>
    <row r="79269" spans="7:7">
      <c r="G79269" s="162" t="s">
        <v>79514</v>
      </c>
    </row>
    <row r="79270" spans="7:7">
      <c r="G79270" s="162" t="s">
        <v>79515</v>
      </c>
    </row>
    <row r="79271" spans="7:7">
      <c r="G79271" s="162" t="s">
        <v>79516</v>
      </c>
    </row>
    <row r="79272" spans="7:7">
      <c r="G79272" s="162" t="s">
        <v>79517</v>
      </c>
    </row>
    <row r="79273" spans="7:7">
      <c r="G79273" s="162" t="s">
        <v>79518</v>
      </c>
    </row>
    <row r="79274" spans="7:7">
      <c r="G79274" s="162" t="s">
        <v>79519</v>
      </c>
    </row>
    <row r="79275" spans="7:7">
      <c r="G79275" s="162" t="s">
        <v>79520</v>
      </c>
    </row>
    <row r="79276" spans="7:7">
      <c r="G79276" s="162" t="s">
        <v>79521</v>
      </c>
    </row>
    <row r="79277" spans="7:7">
      <c r="G79277" s="162" t="s">
        <v>79522</v>
      </c>
    </row>
    <row r="79278" spans="7:7">
      <c r="G79278" s="162" t="s">
        <v>79523</v>
      </c>
    </row>
    <row r="79279" spans="7:7">
      <c r="G79279" s="162" t="s">
        <v>79524</v>
      </c>
    </row>
    <row r="79280" spans="7:7">
      <c r="G79280" s="162" t="s">
        <v>79525</v>
      </c>
    </row>
    <row r="79281" spans="7:7">
      <c r="G79281" s="162" t="s">
        <v>79526</v>
      </c>
    </row>
    <row r="79282" spans="7:7">
      <c r="G79282" s="162" t="s">
        <v>79527</v>
      </c>
    </row>
    <row r="79283" spans="7:7">
      <c r="G79283" s="162" t="s">
        <v>79528</v>
      </c>
    </row>
    <row r="79284" spans="7:7">
      <c r="G79284" s="162" t="s">
        <v>79529</v>
      </c>
    </row>
    <row r="79285" spans="7:7">
      <c r="G79285" s="162" t="s">
        <v>79530</v>
      </c>
    </row>
    <row r="79286" spans="7:7">
      <c r="G79286" s="162" t="s">
        <v>79531</v>
      </c>
    </row>
    <row r="79287" spans="7:7">
      <c r="G79287" s="162" t="s">
        <v>79532</v>
      </c>
    </row>
    <row r="79288" spans="7:7">
      <c r="G79288" s="162" t="s">
        <v>79533</v>
      </c>
    </row>
    <row r="79289" spans="7:7">
      <c r="G79289" s="162" t="s">
        <v>79534</v>
      </c>
    </row>
    <row r="79290" spans="7:7">
      <c r="G79290" s="162" t="s">
        <v>79535</v>
      </c>
    </row>
    <row r="79291" spans="7:7">
      <c r="G79291" s="162" t="s">
        <v>79536</v>
      </c>
    </row>
    <row r="79292" spans="7:7">
      <c r="G79292" s="162" t="s">
        <v>79537</v>
      </c>
    </row>
    <row r="79293" spans="7:7">
      <c r="G79293" s="162" t="s">
        <v>79538</v>
      </c>
    </row>
    <row r="79294" spans="7:7">
      <c r="G79294" s="162" t="s">
        <v>79539</v>
      </c>
    </row>
    <row r="79295" spans="7:7">
      <c r="G79295" s="162" t="s">
        <v>79540</v>
      </c>
    </row>
    <row r="79296" spans="7:7">
      <c r="G79296" s="162" t="s">
        <v>79541</v>
      </c>
    </row>
    <row r="79297" spans="7:7">
      <c r="G79297" s="162" t="s">
        <v>79542</v>
      </c>
    </row>
    <row r="79298" spans="7:7">
      <c r="G79298" s="162" t="s">
        <v>79543</v>
      </c>
    </row>
    <row r="79299" spans="7:7">
      <c r="G79299" s="162" t="s">
        <v>79544</v>
      </c>
    </row>
    <row r="79300" spans="7:7">
      <c r="G79300" s="162" t="s">
        <v>79545</v>
      </c>
    </row>
    <row r="79301" spans="7:7">
      <c r="G79301" s="162" t="s">
        <v>79546</v>
      </c>
    </row>
    <row r="79302" spans="7:7">
      <c r="G79302" s="162" t="s">
        <v>79547</v>
      </c>
    </row>
    <row r="79303" spans="7:7">
      <c r="G79303" s="162" t="s">
        <v>79548</v>
      </c>
    </row>
    <row r="79304" spans="7:7">
      <c r="G79304" s="162" t="s">
        <v>79549</v>
      </c>
    </row>
    <row r="79305" spans="7:7">
      <c r="G79305" s="162" t="s">
        <v>79550</v>
      </c>
    </row>
    <row r="79306" spans="7:7">
      <c r="G79306" s="162" t="s">
        <v>79551</v>
      </c>
    </row>
    <row r="79307" spans="7:7">
      <c r="G79307" s="162" t="s">
        <v>79552</v>
      </c>
    </row>
    <row r="79308" spans="7:7">
      <c r="G79308" s="162" t="s">
        <v>79553</v>
      </c>
    </row>
    <row r="79309" spans="7:7">
      <c r="G79309" s="162" t="s">
        <v>79554</v>
      </c>
    </row>
    <row r="79310" spans="7:7">
      <c r="G79310" s="162" t="s">
        <v>79555</v>
      </c>
    </row>
    <row r="79311" spans="7:7">
      <c r="G79311" s="162" t="s">
        <v>79556</v>
      </c>
    </row>
    <row r="79312" spans="7:7">
      <c r="G79312" s="162" t="s">
        <v>79557</v>
      </c>
    </row>
    <row r="79313" spans="7:7">
      <c r="G79313" s="162" t="s">
        <v>79558</v>
      </c>
    </row>
    <row r="79314" spans="7:7">
      <c r="G79314" s="162" t="s">
        <v>79559</v>
      </c>
    </row>
    <row r="79315" spans="7:7">
      <c r="G79315" s="162" t="s">
        <v>79560</v>
      </c>
    </row>
    <row r="79316" spans="7:7">
      <c r="G79316" s="162" t="s">
        <v>79561</v>
      </c>
    </row>
    <row r="79317" spans="7:7">
      <c r="G79317" s="162" t="s">
        <v>79562</v>
      </c>
    </row>
    <row r="79318" spans="7:7">
      <c r="G79318" s="162" t="s">
        <v>79563</v>
      </c>
    </row>
    <row r="79319" spans="7:7">
      <c r="G79319" s="162" t="s">
        <v>79564</v>
      </c>
    </row>
    <row r="79320" spans="7:7">
      <c r="G79320" s="162" t="s">
        <v>79565</v>
      </c>
    </row>
    <row r="79321" spans="7:7">
      <c r="G79321" s="162" t="s">
        <v>79566</v>
      </c>
    </row>
    <row r="79322" spans="7:7">
      <c r="G79322" s="162" t="s">
        <v>79567</v>
      </c>
    </row>
    <row r="79323" spans="7:7">
      <c r="G79323" s="162" t="s">
        <v>79568</v>
      </c>
    </row>
    <row r="79324" spans="7:7">
      <c r="G79324" s="162" t="s">
        <v>79569</v>
      </c>
    </row>
    <row r="79325" spans="7:7">
      <c r="G79325" s="162" t="s">
        <v>79570</v>
      </c>
    </row>
    <row r="79326" spans="7:7">
      <c r="G79326" s="162" t="s">
        <v>79571</v>
      </c>
    </row>
    <row r="79327" spans="7:7">
      <c r="G79327" s="162" t="s">
        <v>79572</v>
      </c>
    </row>
    <row r="79328" spans="7:7">
      <c r="G79328" s="162" t="s">
        <v>79573</v>
      </c>
    </row>
    <row r="79329" spans="7:7">
      <c r="G79329" s="162" t="s">
        <v>79574</v>
      </c>
    </row>
    <row r="79330" spans="7:7">
      <c r="G79330" s="162" t="s">
        <v>79575</v>
      </c>
    </row>
    <row r="79331" spans="7:7">
      <c r="G79331" s="162" t="s">
        <v>79576</v>
      </c>
    </row>
    <row r="79332" spans="7:7">
      <c r="G79332" s="162" t="s">
        <v>79577</v>
      </c>
    </row>
    <row r="79333" spans="7:7">
      <c r="G79333" s="162" t="s">
        <v>79578</v>
      </c>
    </row>
    <row r="79334" spans="7:7">
      <c r="G79334" s="162" t="s">
        <v>79579</v>
      </c>
    </row>
    <row r="79335" spans="7:7">
      <c r="G79335" s="162" t="s">
        <v>79580</v>
      </c>
    </row>
    <row r="79336" spans="7:7">
      <c r="G79336" s="162" t="s">
        <v>79581</v>
      </c>
    </row>
    <row r="79337" spans="7:7">
      <c r="G79337" s="162" t="s">
        <v>79582</v>
      </c>
    </row>
    <row r="79338" spans="7:7">
      <c r="G79338" s="162" t="s">
        <v>79583</v>
      </c>
    </row>
    <row r="79339" spans="7:7">
      <c r="G79339" s="162" t="s">
        <v>79584</v>
      </c>
    </row>
    <row r="79340" spans="7:7">
      <c r="G79340" s="162" t="s">
        <v>79585</v>
      </c>
    </row>
    <row r="79341" spans="7:7">
      <c r="G79341" s="162" t="s">
        <v>79586</v>
      </c>
    </row>
    <row r="79342" spans="7:7">
      <c r="G79342" s="162" t="s">
        <v>79587</v>
      </c>
    </row>
    <row r="79343" spans="7:7">
      <c r="G79343" s="162" t="s">
        <v>79588</v>
      </c>
    </row>
    <row r="79344" spans="7:7">
      <c r="G79344" s="162" t="s">
        <v>79589</v>
      </c>
    </row>
    <row r="79345" spans="7:7">
      <c r="G79345" s="162" t="s">
        <v>79590</v>
      </c>
    </row>
    <row r="79346" spans="7:7">
      <c r="G79346" s="162" t="s">
        <v>79591</v>
      </c>
    </row>
    <row r="79347" spans="7:7">
      <c r="G79347" s="162" t="s">
        <v>79592</v>
      </c>
    </row>
    <row r="79348" spans="7:7">
      <c r="G79348" s="162" t="s">
        <v>79593</v>
      </c>
    </row>
    <row r="79349" spans="7:7">
      <c r="G79349" s="162" t="s">
        <v>79594</v>
      </c>
    </row>
    <row r="79350" spans="7:7">
      <c r="G79350" s="162" t="s">
        <v>79595</v>
      </c>
    </row>
    <row r="79351" spans="7:7">
      <c r="G79351" s="162" t="s">
        <v>79596</v>
      </c>
    </row>
    <row r="79352" spans="7:7">
      <c r="G79352" s="162" t="s">
        <v>79597</v>
      </c>
    </row>
    <row r="79353" spans="7:7">
      <c r="G79353" s="162" t="s">
        <v>79598</v>
      </c>
    </row>
    <row r="79354" spans="7:7">
      <c r="G79354" s="162" t="s">
        <v>79599</v>
      </c>
    </row>
    <row r="79355" spans="7:7">
      <c r="G79355" s="162" t="s">
        <v>79600</v>
      </c>
    </row>
    <row r="79356" spans="7:7">
      <c r="G79356" s="162" t="s">
        <v>79601</v>
      </c>
    </row>
    <row r="79357" spans="7:7">
      <c r="G79357" s="162" t="s">
        <v>79602</v>
      </c>
    </row>
    <row r="79358" spans="7:7">
      <c r="G79358" s="162" t="s">
        <v>79603</v>
      </c>
    </row>
    <row r="79359" spans="7:7">
      <c r="G79359" s="162" t="s">
        <v>79604</v>
      </c>
    </row>
    <row r="79360" spans="7:7">
      <c r="G79360" s="162" t="s">
        <v>79605</v>
      </c>
    </row>
    <row r="79361" spans="7:7">
      <c r="G79361" s="162" t="s">
        <v>79606</v>
      </c>
    </row>
    <row r="79362" spans="7:7">
      <c r="G79362" s="162" t="s">
        <v>79607</v>
      </c>
    </row>
    <row r="79363" spans="7:7">
      <c r="G79363" s="162" t="s">
        <v>79608</v>
      </c>
    </row>
    <row r="79364" spans="7:7">
      <c r="G79364" s="162" t="s">
        <v>79609</v>
      </c>
    </row>
    <row r="79365" spans="7:7">
      <c r="G79365" s="162" t="s">
        <v>79610</v>
      </c>
    </row>
    <row r="79366" spans="7:7">
      <c r="G79366" s="162" t="s">
        <v>79611</v>
      </c>
    </row>
    <row r="79367" spans="7:7">
      <c r="G79367" s="162" t="s">
        <v>79612</v>
      </c>
    </row>
    <row r="79368" spans="7:7">
      <c r="G79368" s="162" t="s">
        <v>79613</v>
      </c>
    </row>
    <row r="79369" spans="7:7">
      <c r="G79369" s="162" t="s">
        <v>79614</v>
      </c>
    </row>
    <row r="79370" spans="7:7">
      <c r="G79370" s="162" t="s">
        <v>79615</v>
      </c>
    </row>
    <row r="79371" spans="7:7">
      <c r="G79371" s="162" t="s">
        <v>79616</v>
      </c>
    </row>
    <row r="79372" spans="7:7">
      <c r="G79372" s="162" t="s">
        <v>79617</v>
      </c>
    </row>
    <row r="79373" spans="7:7">
      <c r="G79373" s="162" t="s">
        <v>79618</v>
      </c>
    </row>
    <row r="79374" spans="7:7">
      <c r="G79374" s="162" t="s">
        <v>79619</v>
      </c>
    </row>
    <row r="79375" spans="7:7">
      <c r="G79375" s="162" t="s">
        <v>79620</v>
      </c>
    </row>
    <row r="79376" spans="7:7">
      <c r="G79376" s="162" t="s">
        <v>79621</v>
      </c>
    </row>
    <row r="79377" spans="7:7">
      <c r="G79377" s="162" t="s">
        <v>79622</v>
      </c>
    </row>
    <row r="79378" spans="7:7">
      <c r="G79378" s="162" t="s">
        <v>79623</v>
      </c>
    </row>
    <row r="79379" spans="7:7">
      <c r="G79379" s="162" t="s">
        <v>79624</v>
      </c>
    </row>
    <row r="79380" spans="7:7">
      <c r="G79380" s="162" t="s">
        <v>79625</v>
      </c>
    </row>
    <row r="79381" spans="7:7">
      <c r="G79381" s="162" t="s">
        <v>79626</v>
      </c>
    </row>
    <row r="79382" spans="7:7">
      <c r="G79382" s="162" t="s">
        <v>79627</v>
      </c>
    </row>
    <row r="79383" spans="7:7">
      <c r="G79383" s="162" t="s">
        <v>79628</v>
      </c>
    </row>
    <row r="79384" spans="7:7">
      <c r="G79384" s="162" t="s">
        <v>79629</v>
      </c>
    </row>
    <row r="79385" spans="7:7">
      <c r="G79385" s="162" t="s">
        <v>79630</v>
      </c>
    </row>
    <row r="79386" spans="7:7">
      <c r="G79386" s="162" t="s">
        <v>79631</v>
      </c>
    </row>
    <row r="79387" spans="7:7">
      <c r="G79387" s="162" t="s">
        <v>79632</v>
      </c>
    </row>
    <row r="79388" spans="7:7">
      <c r="G79388" s="162" t="s">
        <v>79633</v>
      </c>
    </row>
    <row r="79389" spans="7:7">
      <c r="G79389" s="162" t="s">
        <v>79634</v>
      </c>
    </row>
    <row r="79390" spans="7:7">
      <c r="G79390" s="162" t="s">
        <v>79635</v>
      </c>
    </row>
    <row r="79391" spans="7:7">
      <c r="G79391" s="162" t="s">
        <v>79636</v>
      </c>
    </row>
    <row r="79392" spans="7:7">
      <c r="G79392" s="162" t="s">
        <v>79637</v>
      </c>
    </row>
    <row r="79393" spans="7:7">
      <c r="G79393" s="162" t="s">
        <v>79638</v>
      </c>
    </row>
    <row r="79394" spans="7:7">
      <c r="G79394" s="162" t="s">
        <v>79639</v>
      </c>
    </row>
    <row r="79395" spans="7:7">
      <c r="G79395" s="162" t="s">
        <v>79640</v>
      </c>
    </row>
    <row r="79396" spans="7:7">
      <c r="G79396" s="162" t="s">
        <v>79641</v>
      </c>
    </row>
    <row r="79397" spans="7:7">
      <c r="G79397" s="162" t="s">
        <v>79642</v>
      </c>
    </row>
    <row r="79398" spans="7:7">
      <c r="G79398" s="162" t="s">
        <v>79643</v>
      </c>
    </row>
    <row r="79399" spans="7:7">
      <c r="G79399" s="162" t="s">
        <v>79644</v>
      </c>
    </row>
    <row r="79400" spans="7:7">
      <c r="G79400" s="162" t="s">
        <v>79645</v>
      </c>
    </row>
    <row r="79401" spans="7:7">
      <c r="G79401" s="162" t="s">
        <v>79646</v>
      </c>
    </row>
    <row r="79402" spans="7:7">
      <c r="G79402" s="162" t="s">
        <v>79647</v>
      </c>
    </row>
    <row r="79403" spans="7:7">
      <c r="G79403" s="162" t="s">
        <v>79648</v>
      </c>
    </row>
    <row r="79404" spans="7:7">
      <c r="G79404" s="162" t="s">
        <v>79649</v>
      </c>
    </row>
    <row r="79405" spans="7:7">
      <c r="G79405" s="162" t="s">
        <v>79650</v>
      </c>
    </row>
    <row r="79406" spans="7:7">
      <c r="G79406" s="162" t="s">
        <v>79651</v>
      </c>
    </row>
    <row r="79407" spans="7:7">
      <c r="G79407" s="162" t="s">
        <v>79652</v>
      </c>
    </row>
    <row r="79408" spans="7:7">
      <c r="G79408" s="162" t="s">
        <v>79653</v>
      </c>
    </row>
    <row r="79409" spans="7:7">
      <c r="G79409" s="162" t="s">
        <v>79654</v>
      </c>
    </row>
    <row r="79410" spans="7:7">
      <c r="G79410" s="162" t="s">
        <v>79655</v>
      </c>
    </row>
    <row r="79411" spans="7:7">
      <c r="G79411" s="162" t="s">
        <v>79656</v>
      </c>
    </row>
    <row r="79412" spans="7:7">
      <c r="G79412" s="162" t="s">
        <v>79657</v>
      </c>
    </row>
    <row r="79413" spans="7:7">
      <c r="G79413" s="162" t="s">
        <v>79658</v>
      </c>
    </row>
    <row r="79414" spans="7:7">
      <c r="G79414" s="162" t="s">
        <v>79659</v>
      </c>
    </row>
    <row r="79415" spans="7:7">
      <c r="G79415" s="162" t="s">
        <v>79660</v>
      </c>
    </row>
    <row r="79416" spans="7:7">
      <c r="G79416" s="162" t="s">
        <v>79661</v>
      </c>
    </row>
    <row r="79417" spans="7:7">
      <c r="G79417" s="162" t="s">
        <v>79662</v>
      </c>
    </row>
    <row r="79418" spans="7:7">
      <c r="G79418" s="162" t="s">
        <v>79663</v>
      </c>
    </row>
    <row r="79419" spans="7:7">
      <c r="G79419" s="162" t="s">
        <v>79664</v>
      </c>
    </row>
    <row r="79420" spans="7:7">
      <c r="G79420" s="162" t="s">
        <v>79665</v>
      </c>
    </row>
    <row r="79421" spans="7:7">
      <c r="G79421" s="162" t="s">
        <v>79666</v>
      </c>
    </row>
    <row r="79422" spans="7:7">
      <c r="G79422" s="162" t="s">
        <v>79667</v>
      </c>
    </row>
    <row r="79423" spans="7:7">
      <c r="G79423" s="162" t="s">
        <v>79668</v>
      </c>
    </row>
    <row r="79424" spans="7:7">
      <c r="G79424" s="162" t="s">
        <v>79669</v>
      </c>
    </row>
    <row r="79425" spans="7:7">
      <c r="G79425" s="162" t="s">
        <v>79670</v>
      </c>
    </row>
    <row r="79426" spans="7:7">
      <c r="G79426" s="162" t="s">
        <v>79671</v>
      </c>
    </row>
    <row r="79427" spans="7:7">
      <c r="G79427" s="162" t="s">
        <v>79672</v>
      </c>
    </row>
    <row r="79428" spans="7:7">
      <c r="G79428" s="162" t="s">
        <v>79673</v>
      </c>
    </row>
    <row r="79429" spans="7:7">
      <c r="G79429" s="162" t="s">
        <v>79674</v>
      </c>
    </row>
    <row r="79430" spans="7:7">
      <c r="G79430" s="162" t="s">
        <v>79675</v>
      </c>
    </row>
    <row r="79431" spans="7:7">
      <c r="G79431" s="162" t="s">
        <v>79676</v>
      </c>
    </row>
    <row r="79432" spans="7:7">
      <c r="G79432" s="162" t="s">
        <v>79677</v>
      </c>
    </row>
    <row r="79433" spans="7:7">
      <c r="G79433" s="162" t="s">
        <v>79678</v>
      </c>
    </row>
    <row r="79434" spans="7:7">
      <c r="G79434" s="162" t="s">
        <v>79679</v>
      </c>
    </row>
    <row r="79435" spans="7:7">
      <c r="G79435" s="162" t="s">
        <v>79680</v>
      </c>
    </row>
    <row r="79436" spans="7:7">
      <c r="G79436" s="162" t="s">
        <v>79681</v>
      </c>
    </row>
    <row r="79437" spans="7:7">
      <c r="G79437" s="162" t="s">
        <v>79682</v>
      </c>
    </row>
    <row r="79438" spans="7:7">
      <c r="G79438" s="162" t="s">
        <v>79683</v>
      </c>
    </row>
    <row r="79439" spans="7:7">
      <c r="G79439" s="162" t="s">
        <v>79684</v>
      </c>
    </row>
    <row r="79440" spans="7:7">
      <c r="G79440" s="162" t="s">
        <v>79685</v>
      </c>
    </row>
    <row r="79441" spans="7:7">
      <c r="G79441" s="162" t="s">
        <v>79686</v>
      </c>
    </row>
    <row r="79442" spans="7:7">
      <c r="G79442" s="162" t="s">
        <v>79687</v>
      </c>
    </row>
    <row r="79443" spans="7:7">
      <c r="G79443" s="162" t="s">
        <v>79688</v>
      </c>
    </row>
    <row r="79444" spans="7:7">
      <c r="G79444" s="162" t="s">
        <v>79689</v>
      </c>
    </row>
    <row r="79445" spans="7:7">
      <c r="G79445" s="162" t="s">
        <v>79690</v>
      </c>
    </row>
    <row r="79446" spans="7:7">
      <c r="G79446" s="162" t="s">
        <v>79691</v>
      </c>
    </row>
    <row r="79447" spans="7:7">
      <c r="G79447" s="162" t="s">
        <v>79692</v>
      </c>
    </row>
    <row r="79448" spans="7:7">
      <c r="G79448" s="162" t="s">
        <v>79693</v>
      </c>
    </row>
    <row r="79449" spans="7:7">
      <c r="G79449" s="162" t="s">
        <v>79694</v>
      </c>
    </row>
    <row r="79450" spans="7:7">
      <c r="G79450" s="162" t="s">
        <v>79695</v>
      </c>
    </row>
    <row r="79451" spans="7:7">
      <c r="G79451" s="162" t="s">
        <v>79696</v>
      </c>
    </row>
    <row r="79452" spans="7:7">
      <c r="G79452" s="162" t="s">
        <v>79697</v>
      </c>
    </row>
    <row r="79453" spans="7:7">
      <c r="G79453" s="162" t="s">
        <v>79698</v>
      </c>
    </row>
    <row r="79454" spans="7:7">
      <c r="G79454" s="162" t="s">
        <v>79699</v>
      </c>
    </row>
    <row r="79455" spans="7:7">
      <c r="G79455" s="162" t="s">
        <v>79700</v>
      </c>
    </row>
    <row r="79456" spans="7:7">
      <c r="G79456" s="162" t="s">
        <v>79701</v>
      </c>
    </row>
    <row r="79457" spans="7:7">
      <c r="G79457" s="162" t="s">
        <v>79702</v>
      </c>
    </row>
    <row r="79458" spans="7:7">
      <c r="G79458" s="162" t="s">
        <v>79703</v>
      </c>
    </row>
    <row r="79459" spans="7:7">
      <c r="G79459" s="162" t="s">
        <v>79704</v>
      </c>
    </row>
    <row r="79460" spans="7:7">
      <c r="G79460" s="162" t="s">
        <v>79705</v>
      </c>
    </row>
    <row r="79461" spans="7:7">
      <c r="G79461" s="162" t="s">
        <v>79706</v>
      </c>
    </row>
    <row r="79462" spans="7:7">
      <c r="G79462" s="162" t="s">
        <v>79707</v>
      </c>
    </row>
    <row r="79463" spans="7:7">
      <c r="G79463" s="162" t="s">
        <v>79708</v>
      </c>
    </row>
    <row r="79464" spans="7:7">
      <c r="G79464" s="162" t="s">
        <v>79709</v>
      </c>
    </row>
    <row r="79465" spans="7:7">
      <c r="G79465" s="162" t="s">
        <v>79710</v>
      </c>
    </row>
    <row r="79466" spans="7:7">
      <c r="G79466" s="162" t="s">
        <v>79711</v>
      </c>
    </row>
    <row r="79467" spans="7:7">
      <c r="G79467" s="162" t="s">
        <v>79712</v>
      </c>
    </row>
    <row r="79468" spans="7:7">
      <c r="G79468" s="162" t="s">
        <v>79713</v>
      </c>
    </row>
    <row r="79469" spans="7:7">
      <c r="G79469" s="162" t="s">
        <v>79714</v>
      </c>
    </row>
    <row r="79470" spans="7:7">
      <c r="G79470" s="162" t="s">
        <v>79715</v>
      </c>
    </row>
    <row r="79471" spans="7:7">
      <c r="G79471" s="162" t="s">
        <v>79716</v>
      </c>
    </row>
    <row r="79472" spans="7:7">
      <c r="G79472" s="162" t="s">
        <v>79717</v>
      </c>
    </row>
    <row r="79473" spans="7:7">
      <c r="G79473" s="162" t="s">
        <v>79718</v>
      </c>
    </row>
    <row r="79474" spans="7:7">
      <c r="G79474" s="162" t="s">
        <v>79719</v>
      </c>
    </row>
    <row r="79475" spans="7:7">
      <c r="G79475" s="162" t="s">
        <v>79720</v>
      </c>
    </row>
    <row r="79476" spans="7:7">
      <c r="G79476" s="162" t="s">
        <v>79721</v>
      </c>
    </row>
    <row r="79477" spans="7:7">
      <c r="G79477" s="162" t="s">
        <v>79722</v>
      </c>
    </row>
    <row r="79478" spans="7:7">
      <c r="G79478" s="162" t="s">
        <v>79723</v>
      </c>
    </row>
    <row r="79479" spans="7:7">
      <c r="G79479" s="162" t="s">
        <v>79724</v>
      </c>
    </row>
    <row r="79480" spans="7:7">
      <c r="G79480" s="162" t="s">
        <v>79725</v>
      </c>
    </row>
    <row r="79481" spans="7:7">
      <c r="G79481" s="162" t="s">
        <v>79726</v>
      </c>
    </row>
    <row r="79482" spans="7:7">
      <c r="G79482" s="162" t="s">
        <v>79727</v>
      </c>
    </row>
    <row r="79483" spans="7:7">
      <c r="G79483" s="162" t="s">
        <v>79728</v>
      </c>
    </row>
    <row r="79484" spans="7:7">
      <c r="G79484" s="162" t="s">
        <v>79729</v>
      </c>
    </row>
    <row r="79485" spans="7:7">
      <c r="G79485" s="162" t="s">
        <v>79730</v>
      </c>
    </row>
    <row r="79486" spans="7:7">
      <c r="G79486" s="162" t="s">
        <v>79731</v>
      </c>
    </row>
    <row r="79487" spans="7:7">
      <c r="G79487" s="162" t="s">
        <v>79732</v>
      </c>
    </row>
    <row r="79488" spans="7:7">
      <c r="G79488" s="162" t="s">
        <v>79733</v>
      </c>
    </row>
    <row r="79489" spans="7:7">
      <c r="G79489" s="162" t="s">
        <v>79734</v>
      </c>
    </row>
    <row r="79490" spans="7:7">
      <c r="G79490" s="162" t="s">
        <v>79735</v>
      </c>
    </row>
    <row r="79491" spans="7:7">
      <c r="G79491" s="162" t="s">
        <v>79736</v>
      </c>
    </row>
    <row r="79492" spans="7:7">
      <c r="G79492" s="162" t="s">
        <v>79737</v>
      </c>
    </row>
    <row r="79493" spans="7:7">
      <c r="G79493" s="162" t="s">
        <v>79738</v>
      </c>
    </row>
    <row r="79494" spans="7:7">
      <c r="G79494" s="162" t="s">
        <v>79739</v>
      </c>
    </row>
    <row r="79495" spans="7:7">
      <c r="G79495" s="162" t="s">
        <v>79740</v>
      </c>
    </row>
    <row r="79496" spans="7:7">
      <c r="G79496" s="162" t="s">
        <v>79741</v>
      </c>
    </row>
    <row r="79497" spans="7:7">
      <c r="G79497" s="162" t="s">
        <v>79742</v>
      </c>
    </row>
    <row r="79498" spans="7:7">
      <c r="G79498" s="162" t="s">
        <v>79743</v>
      </c>
    </row>
    <row r="79499" spans="7:7">
      <c r="G79499" s="162" t="s">
        <v>79744</v>
      </c>
    </row>
    <row r="79500" spans="7:7">
      <c r="G79500" s="162" t="s">
        <v>79745</v>
      </c>
    </row>
    <row r="79501" spans="7:7">
      <c r="G79501" s="162" t="s">
        <v>79746</v>
      </c>
    </row>
    <row r="79502" spans="7:7">
      <c r="G79502" s="162" t="s">
        <v>79747</v>
      </c>
    </row>
    <row r="79503" spans="7:7">
      <c r="G79503" s="162" t="s">
        <v>79748</v>
      </c>
    </row>
    <row r="79504" spans="7:7">
      <c r="G79504" s="162" t="s">
        <v>79749</v>
      </c>
    </row>
    <row r="79505" spans="7:7">
      <c r="G79505" s="162" t="s">
        <v>79750</v>
      </c>
    </row>
    <row r="79506" spans="7:7">
      <c r="G79506" s="162" t="s">
        <v>79751</v>
      </c>
    </row>
    <row r="79507" spans="7:7">
      <c r="G79507" s="162" t="s">
        <v>79752</v>
      </c>
    </row>
    <row r="79508" spans="7:7">
      <c r="G79508" s="162" t="s">
        <v>79753</v>
      </c>
    </row>
    <row r="79509" spans="7:7">
      <c r="G79509" s="162" t="s">
        <v>79754</v>
      </c>
    </row>
    <row r="79510" spans="7:7">
      <c r="G79510" s="162" t="s">
        <v>79755</v>
      </c>
    </row>
    <row r="79511" spans="7:7">
      <c r="G79511" s="162" t="s">
        <v>79756</v>
      </c>
    </row>
    <row r="79512" spans="7:7">
      <c r="G79512" s="162" t="s">
        <v>79757</v>
      </c>
    </row>
    <row r="79513" spans="7:7">
      <c r="G79513" s="162" t="s">
        <v>79758</v>
      </c>
    </row>
    <row r="79514" spans="7:7">
      <c r="G79514" s="162" t="s">
        <v>79759</v>
      </c>
    </row>
    <row r="79515" spans="7:7">
      <c r="G79515" s="162" t="s">
        <v>79760</v>
      </c>
    </row>
    <row r="79516" spans="7:7">
      <c r="G79516" s="162" t="s">
        <v>79761</v>
      </c>
    </row>
    <row r="79517" spans="7:7">
      <c r="G79517" s="162" t="s">
        <v>79762</v>
      </c>
    </row>
    <row r="79518" spans="7:7">
      <c r="G79518" s="162" t="s">
        <v>79763</v>
      </c>
    </row>
    <row r="79519" spans="7:7">
      <c r="G79519" s="162" t="s">
        <v>79764</v>
      </c>
    </row>
    <row r="79520" spans="7:7">
      <c r="G79520" s="162" t="s">
        <v>79765</v>
      </c>
    </row>
    <row r="79521" spans="7:7">
      <c r="G79521" s="162" t="s">
        <v>79766</v>
      </c>
    </row>
    <row r="79522" spans="7:7">
      <c r="G79522" s="162" t="s">
        <v>79767</v>
      </c>
    </row>
    <row r="79523" spans="7:7">
      <c r="G79523" s="162" t="s">
        <v>79768</v>
      </c>
    </row>
    <row r="79524" spans="7:7">
      <c r="G79524" s="162" t="s">
        <v>79769</v>
      </c>
    </row>
    <row r="79525" spans="7:7">
      <c r="G79525" s="162" t="s">
        <v>79770</v>
      </c>
    </row>
    <row r="79526" spans="7:7">
      <c r="G79526" s="162" t="s">
        <v>79771</v>
      </c>
    </row>
    <row r="79527" spans="7:7">
      <c r="G79527" s="162" t="s">
        <v>79772</v>
      </c>
    </row>
    <row r="79528" spans="7:7">
      <c r="G79528" s="162" t="s">
        <v>79773</v>
      </c>
    </row>
    <row r="79529" spans="7:7">
      <c r="G79529" s="162" t="s">
        <v>79774</v>
      </c>
    </row>
    <row r="79530" spans="7:7">
      <c r="G79530" s="162" t="s">
        <v>79775</v>
      </c>
    </row>
    <row r="79531" spans="7:7">
      <c r="G79531" s="162" t="s">
        <v>79776</v>
      </c>
    </row>
    <row r="79532" spans="7:7">
      <c r="G79532" s="162" t="s">
        <v>79777</v>
      </c>
    </row>
    <row r="79533" spans="7:7">
      <c r="G79533" s="162" t="s">
        <v>79778</v>
      </c>
    </row>
    <row r="79534" spans="7:7">
      <c r="G79534" s="162" t="s">
        <v>79779</v>
      </c>
    </row>
    <row r="79535" spans="7:7">
      <c r="G79535" s="162" t="s">
        <v>79780</v>
      </c>
    </row>
    <row r="79536" spans="7:7">
      <c r="G79536" s="162" t="s">
        <v>79781</v>
      </c>
    </row>
    <row r="79537" spans="7:7">
      <c r="G79537" s="162" t="s">
        <v>79782</v>
      </c>
    </row>
    <row r="79538" spans="7:7">
      <c r="G79538" s="162" t="s">
        <v>79783</v>
      </c>
    </row>
    <row r="79539" spans="7:7">
      <c r="G79539" s="162" t="s">
        <v>79784</v>
      </c>
    </row>
    <row r="79540" spans="7:7">
      <c r="G79540" s="162" t="s">
        <v>79785</v>
      </c>
    </row>
    <row r="79541" spans="7:7">
      <c r="G79541" s="162" t="s">
        <v>79786</v>
      </c>
    </row>
    <row r="79542" spans="7:7">
      <c r="G79542" s="162" t="s">
        <v>79787</v>
      </c>
    </row>
    <row r="79543" spans="7:7">
      <c r="G79543" s="162" t="s">
        <v>79788</v>
      </c>
    </row>
    <row r="79544" spans="7:7">
      <c r="G79544" s="162" t="s">
        <v>79789</v>
      </c>
    </row>
    <row r="79545" spans="7:7">
      <c r="G79545" s="162" t="s">
        <v>79790</v>
      </c>
    </row>
    <row r="79546" spans="7:7">
      <c r="G79546" s="162" t="s">
        <v>79791</v>
      </c>
    </row>
    <row r="79547" spans="7:7">
      <c r="G79547" s="162" t="s">
        <v>79792</v>
      </c>
    </row>
    <row r="79548" spans="7:7">
      <c r="G79548" s="162" t="s">
        <v>79793</v>
      </c>
    </row>
    <row r="79549" spans="7:7">
      <c r="G79549" s="162" t="s">
        <v>79794</v>
      </c>
    </row>
    <row r="79550" spans="7:7">
      <c r="G79550" s="162" t="s">
        <v>79795</v>
      </c>
    </row>
    <row r="79551" spans="7:7">
      <c r="G79551" s="162" t="s">
        <v>79796</v>
      </c>
    </row>
    <row r="79552" spans="7:7">
      <c r="G79552" s="162" t="s">
        <v>79797</v>
      </c>
    </row>
    <row r="79553" spans="7:7">
      <c r="G79553" s="162" t="s">
        <v>79798</v>
      </c>
    </row>
    <row r="79554" spans="7:7">
      <c r="G79554" s="162" t="s">
        <v>79799</v>
      </c>
    </row>
    <row r="79555" spans="7:7">
      <c r="G79555" s="162" t="s">
        <v>79800</v>
      </c>
    </row>
    <row r="79556" spans="7:7">
      <c r="G79556" s="162" t="s">
        <v>79801</v>
      </c>
    </row>
    <row r="79557" spans="7:7">
      <c r="G79557" s="162" t="s">
        <v>79802</v>
      </c>
    </row>
    <row r="79558" spans="7:7">
      <c r="G79558" s="162" t="s">
        <v>79803</v>
      </c>
    </row>
    <row r="79559" spans="7:7">
      <c r="G79559" s="162" t="s">
        <v>79804</v>
      </c>
    </row>
    <row r="79560" spans="7:7">
      <c r="G79560" s="162" t="s">
        <v>79805</v>
      </c>
    </row>
    <row r="79561" spans="7:7">
      <c r="G79561" s="162" t="s">
        <v>79806</v>
      </c>
    </row>
    <row r="79562" spans="7:7">
      <c r="G79562" s="162" t="s">
        <v>79807</v>
      </c>
    </row>
    <row r="79563" spans="7:7">
      <c r="G79563" s="162" t="s">
        <v>79808</v>
      </c>
    </row>
    <row r="79564" spans="7:7">
      <c r="G79564" s="162" t="s">
        <v>79809</v>
      </c>
    </row>
    <row r="79565" spans="7:7">
      <c r="G79565" s="162" t="s">
        <v>79810</v>
      </c>
    </row>
    <row r="79566" spans="7:7">
      <c r="G79566" s="162" t="s">
        <v>79811</v>
      </c>
    </row>
    <row r="79567" spans="7:7">
      <c r="G79567" s="162" t="s">
        <v>79812</v>
      </c>
    </row>
    <row r="79568" spans="7:7">
      <c r="G79568" s="162" t="s">
        <v>79813</v>
      </c>
    </row>
    <row r="79569" spans="7:7">
      <c r="G79569" s="162" t="s">
        <v>79814</v>
      </c>
    </row>
    <row r="79570" spans="7:7">
      <c r="G79570" s="162" t="s">
        <v>79815</v>
      </c>
    </row>
    <row r="79571" spans="7:7">
      <c r="G79571" s="162" t="s">
        <v>79816</v>
      </c>
    </row>
    <row r="79572" spans="7:7">
      <c r="G79572" s="162" t="s">
        <v>79817</v>
      </c>
    </row>
    <row r="79573" spans="7:7">
      <c r="G79573" s="162" t="s">
        <v>79818</v>
      </c>
    </row>
    <row r="79574" spans="7:7">
      <c r="G79574" s="162" t="s">
        <v>79819</v>
      </c>
    </row>
    <row r="79575" spans="7:7">
      <c r="G79575" s="162" t="s">
        <v>79820</v>
      </c>
    </row>
    <row r="79576" spans="7:7">
      <c r="G79576" s="162" t="s">
        <v>79821</v>
      </c>
    </row>
    <row r="79577" spans="7:7">
      <c r="G79577" s="162" t="s">
        <v>79822</v>
      </c>
    </row>
    <row r="79578" spans="7:7">
      <c r="G79578" s="162" t="s">
        <v>79823</v>
      </c>
    </row>
    <row r="79579" spans="7:7">
      <c r="G79579" s="162" t="s">
        <v>79824</v>
      </c>
    </row>
    <row r="79580" spans="7:7">
      <c r="G79580" s="162" t="s">
        <v>79825</v>
      </c>
    </row>
    <row r="79581" spans="7:7">
      <c r="G79581" s="162" t="s">
        <v>79826</v>
      </c>
    </row>
    <row r="79582" spans="7:7">
      <c r="G79582" s="162" t="s">
        <v>79827</v>
      </c>
    </row>
    <row r="79583" spans="7:7">
      <c r="G79583" s="162" t="s">
        <v>79828</v>
      </c>
    </row>
    <row r="79584" spans="7:7">
      <c r="G79584" s="162" t="s">
        <v>79829</v>
      </c>
    </row>
    <row r="79585" spans="7:7">
      <c r="G79585" s="162" t="s">
        <v>79830</v>
      </c>
    </row>
    <row r="79586" spans="7:7">
      <c r="G79586" s="162" t="s">
        <v>79831</v>
      </c>
    </row>
    <row r="79587" spans="7:7">
      <c r="G79587" s="162" t="s">
        <v>79832</v>
      </c>
    </row>
    <row r="79588" spans="7:7">
      <c r="G79588" s="162" t="s">
        <v>79833</v>
      </c>
    </row>
    <row r="79589" spans="7:7">
      <c r="G79589" s="162" t="s">
        <v>79834</v>
      </c>
    </row>
    <row r="79590" spans="7:7">
      <c r="G79590" s="162" t="s">
        <v>79835</v>
      </c>
    </row>
    <row r="79591" spans="7:7">
      <c r="G79591" s="162" t="s">
        <v>79836</v>
      </c>
    </row>
    <row r="79592" spans="7:7">
      <c r="G79592" s="162" t="s">
        <v>79837</v>
      </c>
    </row>
    <row r="79593" spans="7:7">
      <c r="G79593" s="162" t="s">
        <v>79838</v>
      </c>
    </row>
    <row r="79594" spans="7:7">
      <c r="G79594" s="162" t="s">
        <v>79839</v>
      </c>
    </row>
    <row r="79595" spans="7:7">
      <c r="G79595" s="162" t="s">
        <v>79840</v>
      </c>
    </row>
    <row r="79596" spans="7:7">
      <c r="G79596" s="162" t="s">
        <v>79841</v>
      </c>
    </row>
    <row r="79597" spans="7:7">
      <c r="G79597" s="162" t="s">
        <v>79842</v>
      </c>
    </row>
    <row r="79598" spans="7:7">
      <c r="G79598" s="162" t="s">
        <v>79843</v>
      </c>
    </row>
    <row r="79599" spans="7:7">
      <c r="G79599" s="162" t="s">
        <v>79844</v>
      </c>
    </row>
    <row r="79600" spans="7:7">
      <c r="G79600" s="162" t="s">
        <v>79845</v>
      </c>
    </row>
    <row r="79601" spans="7:7">
      <c r="G79601" s="162" t="s">
        <v>79846</v>
      </c>
    </row>
    <row r="79602" spans="7:7">
      <c r="G79602" s="162" t="s">
        <v>79847</v>
      </c>
    </row>
    <row r="79603" spans="7:7">
      <c r="G79603" s="162" t="s">
        <v>79848</v>
      </c>
    </row>
    <row r="79604" spans="7:7">
      <c r="G79604" s="162" t="s">
        <v>79849</v>
      </c>
    </row>
    <row r="79605" spans="7:7">
      <c r="G79605" s="162" t="s">
        <v>79850</v>
      </c>
    </row>
    <row r="79606" spans="7:7">
      <c r="G79606" s="162" t="s">
        <v>79851</v>
      </c>
    </row>
    <row r="79607" spans="7:7">
      <c r="G79607" s="162" t="s">
        <v>79852</v>
      </c>
    </row>
    <row r="79608" spans="7:7">
      <c r="G79608" s="162" t="s">
        <v>79853</v>
      </c>
    </row>
    <row r="79609" spans="7:7">
      <c r="G79609" s="162" t="s">
        <v>79854</v>
      </c>
    </row>
    <row r="79610" spans="7:7">
      <c r="G79610" s="162" t="s">
        <v>79855</v>
      </c>
    </row>
    <row r="79611" spans="7:7">
      <c r="G79611" s="162" t="s">
        <v>79856</v>
      </c>
    </row>
    <row r="79612" spans="7:7">
      <c r="G79612" s="162" t="s">
        <v>79857</v>
      </c>
    </row>
    <row r="79613" spans="7:7">
      <c r="G79613" s="162" t="s">
        <v>79858</v>
      </c>
    </row>
    <row r="79614" spans="7:7">
      <c r="G79614" s="162" t="s">
        <v>79859</v>
      </c>
    </row>
    <row r="79615" spans="7:7">
      <c r="G79615" s="162" t="s">
        <v>79860</v>
      </c>
    </row>
    <row r="79616" spans="7:7">
      <c r="G79616" s="162" t="s">
        <v>79861</v>
      </c>
    </row>
    <row r="79617" spans="7:7">
      <c r="G79617" s="162" t="s">
        <v>79862</v>
      </c>
    </row>
    <row r="79618" spans="7:7">
      <c r="G79618" s="162" t="s">
        <v>79863</v>
      </c>
    </row>
    <row r="79619" spans="7:7">
      <c r="G79619" s="162" t="s">
        <v>79864</v>
      </c>
    </row>
    <row r="79620" spans="7:7">
      <c r="G79620" s="162" t="s">
        <v>79865</v>
      </c>
    </row>
    <row r="79621" spans="7:7">
      <c r="G79621" s="162" t="s">
        <v>79866</v>
      </c>
    </row>
    <row r="79622" spans="7:7">
      <c r="G79622" s="162" t="s">
        <v>79867</v>
      </c>
    </row>
    <row r="79623" spans="7:7">
      <c r="G79623" s="162" t="s">
        <v>79868</v>
      </c>
    </row>
    <row r="79624" spans="7:7">
      <c r="G79624" s="162" t="s">
        <v>79869</v>
      </c>
    </row>
    <row r="79625" spans="7:7">
      <c r="G79625" s="162" t="s">
        <v>79870</v>
      </c>
    </row>
    <row r="79626" spans="7:7">
      <c r="G79626" s="162" t="s">
        <v>79871</v>
      </c>
    </row>
    <row r="79627" spans="7:7">
      <c r="G79627" s="162" t="s">
        <v>79872</v>
      </c>
    </row>
    <row r="79628" spans="7:7">
      <c r="G79628" s="162" t="s">
        <v>79873</v>
      </c>
    </row>
    <row r="79629" spans="7:7">
      <c r="G79629" s="162" t="s">
        <v>79874</v>
      </c>
    </row>
    <row r="79630" spans="7:7">
      <c r="G79630" s="162" t="s">
        <v>79875</v>
      </c>
    </row>
    <row r="79631" spans="7:7">
      <c r="G79631" s="162" t="s">
        <v>79876</v>
      </c>
    </row>
    <row r="79632" spans="7:7">
      <c r="G79632" s="162" t="s">
        <v>79877</v>
      </c>
    </row>
    <row r="79633" spans="7:7">
      <c r="G79633" s="162" t="s">
        <v>79878</v>
      </c>
    </row>
    <row r="79634" spans="7:7">
      <c r="G79634" s="162" t="s">
        <v>79879</v>
      </c>
    </row>
    <row r="79635" spans="7:7">
      <c r="G79635" s="162" t="s">
        <v>79880</v>
      </c>
    </row>
    <row r="79636" spans="7:7">
      <c r="G79636" s="162" t="s">
        <v>79881</v>
      </c>
    </row>
    <row r="79637" spans="7:7">
      <c r="G79637" s="162" t="s">
        <v>79882</v>
      </c>
    </row>
    <row r="79638" spans="7:7">
      <c r="G79638" s="162" t="s">
        <v>79883</v>
      </c>
    </row>
    <row r="79639" spans="7:7">
      <c r="G79639" s="162" t="s">
        <v>79884</v>
      </c>
    </row>
    <row r="79640" spans="7:7">
      <c r="G79640" s="162" t="s">
        <v>79885</v>
      </c>
    </row>
    <row r="79641" spans="7:7">
      <c r="G79641" s="162" t="s">
        <v>79886</v>
      </c>
    </row>
    <row r="79642" spans="7:7">
      <c r="G79642" s="162" t="s">
        <v>79887</v>
      </c>
    </row>
    <row r="79643" spans="7:7">
      <c r="G79643" s="162" t="s">
        <v>79888</v>
      </c>
    </row>
    <row r="79644" spans="7:7">
      <c r="G79644" s="162" t="s">
        <v>79889</v>
      </c>
    </row>
    <row r="79645" spans="7:7">
      <c r="G79645" s="162" t="s">
        <v>79890</v>
      </c>
    </row>
    <row r="79646" spans="7:7">
      <c r="G79646" s="162" t="s">
        <v>79891</v>
      </c>
    </row>
    <row r="79647" spans="7:7">
      <c r="G79647" s="162" t="s">
        <v>79892</v>
      </c>
    </row>
    <row r="79648" spans="7:7">
      <c r="G79648" s="162" t="s">
        <v>79893</v>
      </c>
    </row>
    <row r="79649" spans="7:7">
      <c r="G79649" s="162" t="s">
        <v>79894</v>
      </c>
    </row>
    <row r="79650" spans="7:7">
      <c r="G79650" s="162" t="s">
        <v>79895</v>
      </c>
    </row>
    <row r="79651" spans="7:7">
      <c r="G79651" s="162" t="s">
        <v>79896</v>
      </c>
    </row>
    <row r="79652" spans="7:7">
      <c r="G79652" s="162" t="s">
        <v>79897</v>
      </c>
    </row>
    <row r="79653" spans="7:7">
      <c r="G79653" s="162" t="s">
        <v>79898</v>
      </c>
    </row>
    <row r="79654" spans="7:7">
      <c r="G79654" s="162" t="s">
        <v>79899</v>
      </c>
    </row>
    <row r="79655" spans="7:7">
      <c r="G79655" s="162" t="s">
        <v>79900</v>
      </c>
    </row>
    <row r="79656" spans="7:7">
      <c r="G79656" s="162" t="s">
        <v>79901</v>
      </c>
    </row>
    <row r="79657" spans="7:7">
      <c r="G79657" s="162" t="s">
        <v>79902</v>
      </c>
    </row>
    <row r="79658" spans="7:7">
      <c r="G79658" s="162" t="s">
        <v>79903</v>
      </c>
    </row>
    <row r="79659" spans="7:7">
      <c r="G79659" s="162" t="s">
        <v>79904</v>
      </c>
    </row>
    <row r="79660" spans="7:7">
      <c r="G79660" s="162" t="s">
        <v>79905</v>
      </c>
    </row>
    <row r="79661" spans="7:7">
      <c r="G79661" s="162" t="s">
        <v>79906</v>
      </c>
    </row>
    <row r="79662" spans="7:7">
      <c r="G79662" s="162" t="s">
        <v>79907</v>
      </c>
    </row>
    <row r="79663" spans="7:7">
      <c r="G79663" s="162" t="s">
        <v>79908</v>
      </c>
    </row>
    <row r="79664" spans="7:7">
      <c r="G79664" s="162" t="s">
        <v>79909</v>
      </c>
    </row>
    <row r="79665" spans="7:7">
      <c r="G79665" s="162" t="s">
        <v>79910</v>
      </c>
    </row>
    <row r="79666" spans="7:7">
      <c r="G79666" s="162" t="s">
        <v>79911</v>
      </c>
    </row>
    <row r="79667" spans="7:7">
      <c r="G79667" s="162" t="s">
        <v>79912</v>
      </c>
    </row>
    <row r="79668" spans="7:7">
      <c r="G79668" s="162" t="s">
        <v>79913</v>
      </c>
    </row>
    <row r="79669" spans="7:7">
      <c r="G79669" s="162" t="s">
        <v>79914</v>
      </c>
    </row>
    <row r="79670" spans="7:7">
      <c r="G79670" s="162" t="s">
        <v>79915</v>
      </c>
    </row>
    <row r="79671" spans="7:7">
      <c r="G79671" s="162" t="s">
        <v>79916</v>
      </c>
    </row>
    <row r="79672" spans="7:7">
      <c r="G79672" s="162" t="s">
        <v>79917</v>
      </c>
    </row>
    <row r="79673" spans="7:7">
      <c r="G79673" s="162" t="s">
        <v>79918</v>
      </c>
    </row>
    <row r="79674" spans="7:7">
      <c r="G79674" s="162" t="s">
        <v>79919</v>
      </c>
    </row>
    <row r="79675" spans="7:7">
      <c r="G79675" s="162" t="s">
        <v>79920</v>
      </c>
    </row>
    <row r="79676" spans="7:7">
      <c r="G79676" s="162" t="s">
        <v>79921</v>
      </c>
    </row>
    <row r="79677" spans="7:7">
      <c r="G79677" s="162" t="s">
        <v>79922</v>
      </c>
    </row>
    <row r="79678" spans="7:7">
      <c r="G79678" s="162" t="s">
        <v>79923</v>
      </c>
    </row>
    <row r="79679" spans="7:7">
      <c r="G79679" s="162" t="s">
        <v>79924</v>
      </c>
    </row>
    <row r="79680" spans="7:7">
      <c r="G79680" s="162" t="s">
        <v>79925</v>
      </c>
    </row>
    <row r="79681" spans="7:7">
      <c r="G79681" s="162" t="s">
        <v>79926</v>
      </c>
    </row>
    <row r="79682" spans="7:7">
      <c r="G79682" s="162" t="s">
        <v>79927</v>
      </c>
    </row>
    <row r="79683" spans="7:7">
      <c r="G79683" s="162" t="s">
        <v>79928</v>
      </c>
    </row>
    <row r="79684" spans="7:7">
      <c r="G79684" s="162" t="s">
        <v>79929</v>
      </c>
    </row>
    <row r="79685" spans="7:7">
      <c r="G79685" s="162" t="s">
        <v>79930</v>
      </c>
    </row>
    <row r="79686" spans="7:7">
      <c r="G79686" s="162" t="s">
        <v>79931</v>
      </c>
    </row>
    <row r="79687" spans="7:7">
      <c r="G79687" s="162" t="s">
        <v>79932</v>
      </c>
    </row>
    <row r="79688" spans="7:7">
      <c r="G79688" s="162" t="s">
        <v>79933</v>
      </c>
    </row>
    <row r="79689" spans="7:7">
      <c r="G79689" s="162" t="s">
        <v>79934</v>
      </c>
    </row>
    <row r="79690" spans="7:7">
      <c r="G79690" s="162" t="s">
        <v>79935</v>
      </c>
    </row>
    <row r="79691" spans="7:7">
      <c r="G79691" s="162" t="s">
        <v>79936</v>
      </c>
    </row>
    <row r="79692" spans="7:7">
      <c r="G79692" s="162" t="s">
        <v>79937</v>
      </c>
    </row>
    <row r="79693" spans="7:7">
      <c r="G79693" s="162" t="s">
        <v>79938</v>
      </c>
    </row>
    <row r="79694" spans="7:7">
      <c r="G79694" s="162" t="s">
        <v>79939</v>
      </c>
    </row>
    <row r="79695" spans="7:7">
      <c r="G79695" s="162" t="s">
        <v>79940</v>
      </c>
    </row>
    <row r="79696" spans="7:7">
      <c r="G79696" s="162" t="s">
        <v>79941</v>
      </c>
    </row>
    <row r="79697" spans="7:7">
      <c r="G79697" s="162" t="s">
        <v>79942</v>
      </c>
    </row>
    <row r="79698" spans="7:7">
      <c r="G79698" s="162" t="s">
        <v>79943</v>
      </c>
    </row>
    <row r="79699" spans="7:7">
      <c r="G79699" s="162" t="s">
        <v>79944</v>
      </c>
    </row>
    <row r="79700" spans="7:7">
      <c r="G79700" s="162" t="s">
        <v>79945</v>
      </c>
    </row>
    <row r="79701" spans="7:7">
      <c r="G79701" s="162" t="s">
        <v>79946</v>
      </c>
    </row>
    <row r="79702" spans="7:7">
      <c r="G79702" s="162" t="s">
        <v>79947</v>
      </c>
    </row>
    <row r="79703" spans="7:7">
      <c r="G79703" s="162" t="s">
        <v>79948</v>
      </c>
    </row>
    <row r="79704" spans="7:7">
      <c r="G79704" s="162" t="s">
        <v>79949</v>
      </c>
    </row>
    <row r="79705" spans="7:7">
      <c r="G79705" s="162" t="s">
        <v>79950</v>
      </c>
    </row>
    <row r="79706" spans="7:7">
      <c r="G79706" s="162" t="s">
        <v>79951</v>
      </c>
    </row>
    <row r="79707" spans="7:7">
      <c r="G79707" s="162" t="s">
        <v>79952</v>
      </c>
    </row>
    <row r="79708" spans="7:7">
      <c r="G79708" s="162" t="s">
        <v>79953</v>
      </c>
    </row>
    <row r="79709" spans="7:7">
      <c r="G79709" s="162" t="s">
        <v>79954</v>
      </c>
    </row>
    <row r="79710" spans="7:7">
      <c r="G79710" s="162" t="s">
        <v>79955</v>
      </c>
    </row>
    <row r="79711" spans="7:7">
      <c r="G79711" s="162" t="s">
        <v>79956</v>
      </c>
    </row>
    <row r="79712" spans="7:7">
      <c r="G79712" s="162" t="s">
        <v>79957</v>
      </c>
    </row>
    <row r="79713" spans="7:7">
      <c r="G79713" s="162" t="s">
        <v>79958</v>
      </c>
    </row>
    <row r="79714" spans="7:7">
      <c r="G79714" s="162" t="s">
        <v>79959</v>
      </c>
    </row>
    <row r="79715" spans="7:7">
      <c r="G79715" s="162" t="s">
        <v>79960</v>
      </c>
    </row>
    <row r="79716" spans="7:7">
      <c r="G79716" s="162" t="s">
        <v>79961</v>
      </c>
    </row>
    <row r="79717" spans="7:7">
      <c r="G79717" s="162" t="s">
        <v>79962</v>
      </c>
    </row>
    <row r="79718" spans="7:7">
      <c r="G79718" s="162" t="s">
        <v>79963</v>
      </c>
    </row>
    <row r="79719" spans="7:7">
      <c r="G79719" s="162" t="s">
        <v>79964</v>
      </c>
    </row>
    <row r="79720" spans="7:7">
      <c r="G79720" s="162" t="s">
        <v>79965</v>
      </c>
    </row>
    <row r="79721" spans="7:7">
      <c r="G79721" s="162" t="s">
        <v>79966</v>
      </c>
    </row>
    <row r="79722" spans="7:7">
      <c r="G79722" s="162" t="s">
        <v>79967</v>
      </c>
    </row>
    <row r="79723" spans="7:7">
      <c r="G79723" s="162" t="s">
        <v>79968</v>
      </c>
    </row>
    <row r="79724" spans="7:7">
      <c r="G79724" s="162" t="s">
        <v>79969</v>
      </c>
    </row>
    <row r="79725" spans="7:7">
      <c r="G79725" s="162" t="s">
        <v>79970</v>
      </c>
    </row>
    <row r="79726" spans="7:7">
      <c r="G79726" s="162" t="s">
        <v>79971</v>
      </c>
    </row>
    <row r="79727" spans="7:7">
      <c r="G79727" s="162" t="s">
        <v>79972</v>
      </c>
    </row>
    <row r="79728" spans="7:7">
      <c r="G79728" s="162" t="s">
        <v>79973</v>
      </c>
    </row>
    <row r="79729" spans="7:7">
      <c r="G79729" s="162" t="s">
        <v>79974</v>
      </c>
    </row>
    <row r="79730" spans="7:7">
      <c r="G79730" s="162" t="s">
        <v>79975</v>
      </c>
    </row>
    <row r="79731" spans="7:7">
      <c r="G79731" s="162" t="s">
        <v>79976</v>
      </c>
    </row>
    <row r="79732" spans="7:7">
      <c r="G79732" s="162" t="s">
        <v>79977</v>
      </c>
    </row>
    <row r="79733" spans="7:7">
      <c r="G79733" s="162" t="s">
        <v>79978</v>
      </c>
    </row>
    <row r="79734" spans="7:7">
      <c r="G79734" s="162" t="s">
        <v>79979</v>
      </c>
    </row>
    <row r="79735" spans="7:7">
      <c r="G79735" s="162" t="s">
        <v>79980</v>
      </c>
    </row>
    <row r="79736" spans="7:7">
      <c r="G79736" s="162" t="s">
        <v>79981</v>
      </c>
    </row>
    <row r="79737" spans="7:7">
      <c r="G79737" s="162" t="s">
        <v>79982</v>
      </c>
    </row>
    <row r="79738" spans="7:7">
      <c r="G79738" s="162" t="s">
        <v>79983</v>
      </c>
    </row>
    <row r="79739" spans="7:7">
      <c r="G79739" s="162" t="s">
        <v>79984</v>
      </c>
    </row>
    <row r="79740" spans="7:7">
      <c r="G79740" s="162" t="s">
        <v>79985</v>
      </c>
    </row>
    <row r="79741" spans="7:7">
      <c r="G79741" s="162" t="s">
        <v>79986</v>
      </c>
    </row>
    <row r="79742" spans="7:7">
      <c r="G79742" s="162" t="s">
        <v>79987</v>
      </c>
    </row>
    <row r="79743" spans="7:7">
      <c r="G79743" s="162" t="s">
        <v>79988</v>
      </c>
    </row>
    <row r="79744" spans="7:7">
      <c r="G79744" s="162" t="s">
        <v>79989</v>
      </c>
    </row>
    <row r="79745" spans="7:7">
      <c r="G79745" s="162" t="s">
        <v>79990</v>
      </c>
    </row>
    <row r="79746" spans="7:7">
      <c r="G79746" s="162" t="s">
        <v>79991</v>
      </c>
    </row>
    <row r="79747" spans="7:7">
      <c r="G79747" s="162" t="s">
        <v>79992</v>
      </c>
    </row>
    <row r="79748" spans="7:7">
      <c r="G79748" s="162" t="s">
        <v>79993</v>
      </c>
    </row>
    <row r="79749" spans="7:7">
      <c r="G79749" s="162" t="s">
        <v>79994</v>
      </c>
    </row>
    <row r="79750" spans="7:7">
      <c r="G79750" s="162" t="s">
        <v>79995</v>
      </c>
    </row>
    <row r="79751" spans="7:7">
      <c r="G79751" s="162" t="s">
        <v>79996</v>
      </c>
    </row>
    <row r="79752" spans="7:7">
      <c r="G79752" s="162" t="s">
        <v>79997</v>
      </c>
    </row>
    <row r="79753" spans="7:7">
      <c r="G79753" s="162" t="s">
        <v>79998</v>
      </c>
    </row>
    <row r="79754" spans="7:7">
      <c r="G79754" s="162" t="s">
        <v>79999</v>
      </c>
    </row>
    <row r="79755" spans="7:7">
      <c r="G79755" s="162" t="s">
        <v>80000</v>
      </c>
    </row>
    <row r="79756" spans="7:7">
      <c r="G79756" s="162" t="s">
        <v>80001</v>
      </c>
    </row>
    <row r="79757" spans="7:7">
      <c r="G79757" s="162" t="s">
        <v>80002</v>
      </c>
    </row>
    <row r="79758" spans="7:7">
      <c r="G79758" s="162" t="s">
        <v>80003</v>
      </c>
    </row>
    <row r="79759" spans="7:7">
      <c r="G79759" s="162" t="s">
        <v>80004</v>
      </c>
    </row>
    <row r="79760" spans="7:7">
      <c r="G79760" s="162" t="s">
        <v>80005</v>
      </c>
    </row>
    <row r="79761" spans="7:7">
      <c r="G79761" s="162" t="s">
        <v>80006</v>
      </c>
    </row>
    <row r="79762" spans="7:7">
      <c r="G79762" s="162" t="s">
        <v>80007</v>
      </c>
    </row>
    <row r="79763" spans="7:7">
      <c r="G79763" s="162" t="s">
        <v>80008</v>
      </c>
    </row>
    <row r="79764" spans="7:7">
      <c r="G79764" s="162" t="s">
        <v>80009</v>
      </c>
    </row>
    <row r="79765" spans="7:7">
      <c r="G79765" s="162" t="s">
        <v>80010</v>
      </c>
    </row>
    <row r="79766" spans="7:7">
      <c r="G79766" s="162" t="s">
        <v>80011</v>
      </c>
    </row>
    <row r="79767" spans="7:7">
      <c r="G79767" s="162" t="s">
        <v>80012</v>
      </c>
    </row>
    <row r="79768" spans="7:7">
      <c r="G79768" s="162" t="s">
        <v>80013</v>
      </c>
    </row>
    <row r="79769" spans="7:7">
      <c r="G79769" s="162" t="s">
        <v>80014</v>
      </c>
    </row>
    <row r="79770" spans="7:7">
      <c r="G79770" s="162" t="s">
        <v>80015</v>
      </c>
    </row>
    <row r="79771" spans="7:7">
      <c r="G79771" s="162" t="s">
        <v>80016</v>
      </c>
    </row>
    <row r="79772" spans="7:7">
      <c r="G79772" s="162" t="s">
        <v>80017</v>
      </c>
    </row>
    <row r="79773" spans="7:7">
      <c r="G79773" s="162" t="s">
        <v>80018</v>
      </c>
    </row>
    <row r="79774" spans="7:7">
      <c r="G79774" s="162" t="s">
        <v>80019</v>
      </c>
    </row>
    <row r="79775" spans="7:7">
      <c r="G79775" s="162" t="s">
        <v>80020</v>
      </c>
    </row>
    <row r="79776" spans="7:7">
      <c r="G79776" s="162" t="s">
        <v>80021</v>
      </c>
    </row>
    <row r="79777" spans="7:7">
      <c r="G79777" s="162" t="s">
        <v>80022</v>
      </c>
    </row>
    <row r="79778" spans="7:7">
      <c r="G79778" s="162" t="s">
        <v>80023</v>
      </c>
    </row>
    <row r="79779" spans="7:7">
      <c r="G79779" s="162" t="s">
        <v>80024</v>
      </c>
    </row>
    <row r="79780" spans="7:7">
      <c r="G79780" s="162" t="s">
        <v>80025</v>
      </c>
    </row>
    <row r="79781" spans="7:7">
      <c r="G79781" s="162" t="s">
        <v>80026</v>
      </c>
    </row>
    <row r="79782" spans="7:7">
      <c r="G79782" s="162" t="s">
        <v>80027</v>
      </c>
    </row>
    <row r="79783" spans="7:7">
      <c r="G79783" s="162" t="s">
        <v>80028</v>
      </c>
    </row>
    <row r="79784" spans="7:7">
      <c r="G79784" s="162" t="s">
        <v>80029</v>
      </c>
    </row>
    <row r="79785" spans="7:7">
      <c r="G79785" s="162" t="s">
        <v>80030</v>
      </c>
    </row>
    <row r="79786" spans="7:7">
      <c r="G79786" s="162" t="s">
        <v>80031</v>
      </c>
    </row>
    <row r="79787" spans="7:7">
      <c r="G79787" s="162" t="s">
        <v>80032</v>
      </c>
    </row>
    <row r="79788" spans="7:7">
      <c r="G79788" s="162" t="s">
        <v>80033</v>
      </c>
    </row>
    <row r="79789" spans="7:7">
      <c r="G79789" s="162" t="s">
        <v>80034</v>
      </c>
    </row>
    <row r="79790" spans="7:7">
      <c r="G79790" s="162" t="s">
        <v>80035</v>
      </c>
    </row>
    <row r="79791" spans="7:7">
      <c r="G79791" s="162" t="s">
        <v>80036</v>
      </c>
    </row>
    <row r="79792" spans="7:7">
      <c r="G79792" s="162" t="s">
        <v>80037</v>
      </c>
    </row>
    <row r="79793" spans="7:7">
      <c r="G79793" s="162" t="s">
        <v>80038</v>
      </c>
    </row>
    <row r="79794" spans="7:7">
      <c r="G79794" s="162" t="s">
        <v>80039</v>
      </c>
    </row>
    <row r="79795" spans="7:7">
      <c r="G79795" s="162" t="s">
        <v>80040</v>
      </c>
    </row>
    <row r="79796" spans="7:7">
      <c r="G79796" s="162" t="s">
        <v>80041</v>
      </c>
    </row>
    <row r="79797" spans="7:7">
      <c r="G79797" s="162" t="s">
        <v>80042</v>
      </c>
    </row>
    <row r="79798" spans="7:7">
      <c r="G79798" s="162" t="s">
        <v>80043</v>
      </c>
    </row>
    <row r="79799" spans="7:7">
      <c r="G79799" s="162" t="s">
        <v>80044</v>
      </c>
    </row>
    <row r="79800" spans="7:7">
      <c r="G79800" s="162" t="s">
        <v>80045</v>
      </c>
    </row>
    <row r="79801" spans="7:7">
      <c r="G79801" s="162" t="s">
        <v>80046</v>
      </c>
    </row>
    <row r="79802" spans="7:7">
      <c r="G79802" s="162" t="s">
        <v>80047</v>
      </c>
    </row>
    <row r="79803" spans="7:7">
      <c r="G79803" s="162" t="s">
        <v>80048</v>
      </c>
    </row>
    <row r="79804" spans="7:7">
      <c r="G79804" s="162" t="s">
        <v>80049</v>
      </c>
    </row>
    <row r="79805" spans="7:7">
      <c r="G79805" s="162" t="s">
        <v>80050</v>
      </c>
    </row>
    <row r="79806" spans="7:7">
      <c r="G79806" s="162" t="s">
        <v>80051</v>
      </c>
    </row>
    <row r="79807" spans="7:7">
      <c r="G79807" s="162" t="s">
        <v>80052</v>
      </c>
    </row>
    <row r="79808" spans="7:7">
      <c r="G79808" s="162" t="s">
        <v>80053</v>
      </c>
    </row>
    <row r="79809" spans="7:7">
      <c r="G79809" s="162" t="s">
        <v>80054</v>
      </c>
    </row>
    <row r="79810" spans="7:7">
      <c r="G79810" s="162" t="s">
        <v>80055</v>
      </c>
    </row>
    <row r="79811" spans="7:7">
      <c r="G79811" s="162" t="s">
        <v>80056</v>
      </c>
    </row>
    <row r="79812" spans="7:7">
      <c r="G79812" s="162" t="s">
        <v>80057</v>
      </c>
    </row>
    <row r="79813" spans="7:7">
      <c r="G79813" s="162" t="s">
        <v>80058</v>
      </c>
    </row>
    <row r="79814" spans="7:7">
      <c r="G79814" s="162" t="s">
        <v>80059</v>
      </c>
    </row>
    <row r="79815" spans="7:7">
      <c r="G79815" s="162" t="s">
        <v>80060</v>
      </c>
    </row>
    <row r="79816" spans="7:7">
      <c r="G79816" s="162" t="s">
        <v>80061</v>
      </c>
    </row>
    <row r="79817" spans="7:7">
      <c r="G79817" s="162" t="s">
        <v>80062</v>
      </c>
    </row>
    <row r="79818" spans="7:7">
      <c r="G79818" s="162" t="s">
        <v>80063</v>
      </c>
    </row>
    <row r="79819" spans="7:7">
      <c r="G79819" s="162" t="s">
        <v>80064</v>
      </c>
    </row>
    <row r="79820" spans="7:7">
      <c r="G79820" s="162" t="s">
        <v>80065</v>
      </c>
    </row>
    <row r="79821" spans="7:7">
      <c r="G79821" s="162" t="s">
        <v>80066</v>
      </c>
    </row>
    <row r="79822" spans="7:7">
      <c r="G79822" s="162" t="s">
        <v>80067</v>
      </c>
    </row>
    <row r="79823" spans="7:7">
      <c r="G79823" s="162" t="s">
        <v>80068</v>
      </c>
    </row>
    <row r="79824" spans="7:7">
      <c r="G79824" s="162" t="s">
        <v>80069</v>
      </c>
    </row>
    <row r="79825" spans="7:7">
      <c r="G79825" s="162" t="s">
        <v>80070</v>
      </c>
    </row>
    <row r="79826" spans="7:7">
      <c r="G79826" s="162" t="s">
        <v>80071</v>
      </c>
    </row>
    <row r="79827" spans="7:7">
      <c r="G79827" s="162" t="s">
        <v>80072</v>
      </c>
    </row>
    <row r="79828" spans="7:7">
      <c r="G79828" s="162" t="s">
        <v>80073</v>
      </c>
    </row>
    <row r="79829" spans="7:7">
      <c r="G79829" s="162" t="s">
        <v>80074</v>
      </c>
    </row>
    <row r="79830" spans="7:7">
      <c r="G79830" s="162" t="s">
        <v>80075</v>
      </c>
    </row>
    <row r="79831" spans="7:7">
      <c r="G79831" s="162" t="s">
        <v>80076</v>
      </c>
    </row>
    <row r="79832" spans="7:7">
      <c r="G79832" s="162" t="s">
        <v>80077</v>
      </c>
    </row>
    <row r="79833" spans="7:7">
      <c r="G79833" s="162" t="s">
        <v>80078</v>
      </c>
    </row>
    <row r="79834" spans="7:7">
      <c r="G79834" s="162" t="s">
        <v>80079</v>
      </c>
    </row>
    <row r="79835" spans="7:7">
      <c r="G79835" s="162" t="s">
        <v>80080</v>
      </c>
    </row>
    <row r="79836" spans="7:7">
      <c r="G79836" s="162" t="s">
        <v>80081</v>
      </c>
    </row>
    <row r="79837" spans="7:7">
      <c r="G79837" s="162" t="s">
        <v>80082</v>
      </c>
    </row>
    <row r="79838" spans="7:7">
      <c r="G79838" s="162" t="s">
        <v>80083</v>
      </c>
    </row>
    <row r="79839" spans="7:7">
      <c r="G79839" s="162" t="s">
        <v>80084</v>
      </c>
    </row>
    <row r="79840" spans="7:7">
      <c r="G79840" s="162" t="s">
        <v>80085</v>
      </c>
    </row>
    <row r="79841" spans="7:7">
      <c r="G79841" s="162" t="s">
        <v>80086</v>
      </c>
    </row>
    <row r="79842" spans="7:7">
      <c r="G79842" s="162" t="s">
        <v>80087</v>
      </c>
    </row>
    <row r="79843" spans="7:7">
      <c r="G79843" s="162" t="s">
        <v>80088</v>
      </c>
    </row>
    <row r="79844" spans="7:7">
      <c r="G79844" s="162" t="s">
        <v>80089</v>
      </c>
    </row>
    <row r="79845" spans="7:7">
      <c r="G79845" s="162" t="s">
        <v>80090</v>
      </c>
    </row>
    <row r="79846" spans="7:7">
      <c r="G79846" s="162" t="s">
        <v>80091</v>
      </c>
    </row>
    <row r="79847" spans="7:7">
      <c r="G79847" s="162" t="s">
        <v>80092</v>
      </c>
    </row>
    <row r="79848" spans="7:7">
      <c r="G79848" s="162" t="s">
        <v>80093</v>
      </c>
    </row>
    <row r="79849" spans="7:7">
      <c r="G79849" s="162" t="s">
        <v>80094</v>
      </c>
    </row>
    <row r="79850" spans="7:7">
      <c r="G79850" s="162" t="s">
        <v>80095</v>
      </c>
    </row>
    <row r="79851" spans="7:7">
      <c r="G79851" s="162" t="s">
        <v>80096</v>
      </c>
    </row>
    <row r="79852" spans="7:7">
      <c r="G79852" s="162" t="s">
        <v>80097</v>
      </c>
    </row>
    <row r="79853" spans="7:7">
      <c r="G79853" s="162" t="s">
        <v>80098</v>
      </c>
    </row>
    <row r="79854" spans="7:7">
      <c r="G79854" s="162" t="s">
        <v>80099</v>
      </c>
    </row>
    <row r="79855" spans="7:7">
      <c r="G79855" s="162" t="s">
        <v>80100</v>
      </c>
    </row>
    <row r="79856" spans="7:7">
      <c r="G79856" s="162" t="s">
        <v>80101</v>
      </c>
    </row>
    <row r="79857" spans="7:7">
      <c r="G79857" s="162" t="s">
        <v>80102</v>
      </c>
    </row>
    <row r="79858" spans="7:7">
      <c r="G79858" s="162" t="s">
        <v>80103</v>
      </c>
    </row>
    <row r="79859" spans="7:7">
      <c r="G79859" s="162" t="s">
        <v>80104</v>
      </c>
    </row>
    <row r="79860" spans="7:7">
      <c r="G79860" s="162" t="s">
        <v>80105</v>
      </c>
    </row>
    <row r="79861" spans="7:7">
      <c r="G79861" s="162" t="s">
        <v>80106</v>
      </c>
    </row>
    <row r="79862" spans="7:7">
      <c r="G79862" s="162" t="s">
        <v>80107</v>
      </c>
    </row>
    <row r="79863" spans="7:7">
      <c r="G79863" s="162" t="s">
        <v>80108</v>
      </c>
    </row>
    <row r="79864" spans="7:7">
      <c r="G79864" s="162" t="s">
        <v>80109</v>
      </c>
    </row>
    <row r="79865" spans="7:7">
      <c r="G79865" s="162" t="s">
        <v>80110</v>
      </c>
    </row>
    <row r="79866" spans="7:7">
      <c r="G79866" s="162" t="s">
        <v>80111</v>
      </c>
    </row>
    <row r="79867" spans="7:7">
      <c r="G79867" s="162" t="s">
        <v>80112</v>
      </c>
    </row>
    <row r="79868" spans="7:7">
      <c r="G79868" s="162" t="s">
        <v>80113</v>
      </c>
    </row>
    <row r="79869" spans="7:7">
      <c r="G79869" s="162" t="s">
        <v>80114</v>
      </c>
    </row>
    <row r="79870" spans="7:7">
      <c r="G79870" s="162" t="s">
        <v>80115</v>
      </c>
    </row>
    <row r="79871" spans="7:7">
      <c r="G79871" s="162" t="s">
        <v>80116</v>
      </c>
    </row>
    <row r="79872" spans="7:7">
      <c r="G79872" s="162" t="s">
        <v>80117</v>
      </c>
    </row>
    <row r="79873" spans="7:7">
      <c r="G79873" s="162" t="s">
        <v>80118</v>
      </c>
    </row>
    <row r="79874" spans="7:7">
      <c r="G79874" s="162" t="s">
        <v>80119</v>
      </c>
    </row>
    <row r="79875" spans="7:7">
      <c r="G79875" s="162" t="s">
        <v>80120</v>
      </c>
    </row>
    <row r="79876" spans="7:7">
      <c r="G79876" s="162" t="s">
        <v>80121</v>
      </c>
    </row>
    <row r="79877" spans="7:7">
      <c r="G79877" s="162" t="s">
        <v>80122</v>
      </c>
    </row>
    <row r="79878" spans="7:7">
      <c r="G79878" s="162" t="s">
        <v>80123</v>
      </c>
    </row>
    <row r="79879" spans="7:7">
      <c r="G79879" s="162" t="s">
        <v>80124</v>
      </c>
    </row>
    <row r="79880" spans="7:7">
      <c r="G79880" s="162" t="s">
        <v>80125</v>
      </c>
    </row>
    <row r="79881" spans="7:7">
      <c r="G79881" s="162" t="s">
        <v>80126</v>
      </c>
    </row>
    <row r="79882" spans="7:7">
      <c r="G79882" s="162" t="s">
        <v>80127</v>
      </c>
    </row>
    <row r="79883" spans="7:7">
      <c r="G79883" s="162" t="s">
        <v>80128</v>
      </c>
    </row>
    <row r="79884" spans="7:7">
      <c r="G79884" s="162" t="s">
        <v>80129</v>
      </c>
    </row>
    <row r="79885" spans="7:7">
      <c r="G79885" s="162" t="s">
        <v>80130</v>
      </c>
    </row>
    <row r="79886" spans="7:7">
      <c r="G79886" s="162" t="s">
        <v>80131</v>
      </c>
    </row>
    <row r="79887" spans="7:7">
      <c r="G79887" s="162" t="s">
        <v>80132</v>
      </c>
    </row>
    <row r="79888" spans="7:7">
      <c r="G79888" s="162" t="s">
        <v>80133</v>
      </c>
    </row>
    <row r="79889" spans="7:7">
      <c r="G79889" s="162" t="s">
        <v>80134</v>
      </c>
    </row>
    <row r="79890" spans="7:7">
      <c r="G79890" s="162" t="s">
        <v>80135</v>
      </c>
    </row>
    <row r="79891" spans="7:7">
      <c r="G79891" s="162" t="s">
        <v>80136</v>
      </c>
    </row>
    <row r="79892" spans="7:7">
      <c r="G79892" s="162" t="s">
        <v>80137</v>
      </c>
    </row>
    <row r="79893" spans="7:7">
      <c r="G79893" s="162" t="s">
        <v>80138</v>
      </c>
    </row>
    <row r="79894" spans="7:7">
      <c r="G79894" s="162" t="s">
        <v>80139</v>
      </c>
    </row>
    <row r="79895" spans="7:7">
      <c r="G79895" s="162" t="s">
        <v>80140</v>
      </c>
    </row>
    <row r="79896" spans="7:7">
      <c r="G79896" s="162" t="s">
        <v>80141</v>
      </c>
    </row>
    <row r="79897" spans="7:7">
      <c r="G79897" s="162" t="s">
        <v>80142</v>
      </c>
    </row>
    <row r="79898" spans="7:7">
      <c r="G79898" s="162" t="s">
        <v>80143</v>
      </c>
    </row>
    <row r="79899" spans="7:7">
      <c r="G79899" s="162" t="s">
        <v>80144</v>
      </c>
    </row>
    <row r="79900" spans="7:7">
      <c r="G79900" s="162" t="s">
        <v>80145</v>
      </c>
    </row>
    <row r="79901" spans="7:7">
      <c r="G79901" s="162" t="s">
        <v>80146</v>
      </c>
    </row>
    <row r="79902" spans="7:7">
      <c r="G79902" s="162" t="s">
        <v>80147</v>
      </c>
    </row>
    <row r="79903" spans="7:7">
      <c r="G79903" s="162" t="s">
        <v>80148</v>
      </c>
    </row>
    <row r="79904" spans="7:7">
      <c r="G79904" s="162" t="s">
        <v>80149</v>
      </c>
    </row>
    <row r="79905" spans="7:7">
      <c r="G79905" s="162" t="s">
        <v>80150</v>
      </c>
    </row>
    <row r="79906" spans="7:7">
      <c r="G79906" s="162" t="s">
        <v>80151</v>
      </c>
    </row>
    <row r="79907" spans="7:7">
      <c r="G79907" s="162" t="s">
        <v>80152</v>
      </c>
    </row>
    <row r="79908" spans="7:7">
      <c r="G79908" s="162" t="s">
        <v>80153</v>
      </c>
    </row>
    <row r="79909" spans="7:7">
      <c r="G79909" s="162" t="s">
        <v>80154</v>
      </c>
    </row>
    <row r="79910" spans="7:7">
      <c r="G79910" s="162" t="s">
        <v>80155</v>
      </c>
    </row>
    <row r="79911" spans="7:7">
      <c r="G79911" s="162" t="s">
        <v>80156</v>
      </c>
    </row>
    <row r="79912" spans="7:7">
      <c r="G79912" s="162" t="s">
        <v>80157</v>
      </c>
    </row>
    <row r="79913" spans="7:7">
      <c r="G79913" s="162" t="s">
        <v>80158</v>
      </c>
    </row>
    <row r="79914" spans="7:7">
      <c r="G79914" s="162" t="s">
        <v>80159</v>
      </c>
    </row>
    <row r="79915" spans="7:7">
      <c r="G79915" s="162" t="s">
        <v>80160</v>
      </c>
    </row>
    <row r="79916" spans="7:7">
      <c r="G79916" s="162" t="s">
        <v>80161</v>
      </c>
    </row>
    <row r="79917" spans="7:7">
      <c r="G79917" s="162" t="s">
        <v>80162</v>
      </c>
    </row>
    <row r="79918" spans="7:7">
      <c r="G79918" s="162" t="s">
        <v>80163</v>
      </c>
    </row>
    <row r="79919" spans="7:7">
      <c r="G79919" s="162" t="s">
        <v>80164</v>
      </c>
    </row>
    <row r="79920" spans="7:7">
      <c r="G79920" s="162" t="s">
        <v>80165</v>
      </c>
    </row>
    <row r="79921" spans="7:7">
      <c r="G79921" s="162" t="s">
        <v>80166</v>
      </c>
    </row>
    <row r="79922" spans="7:7">
      <c r="G79922" s="162" t="s">
        <v>80167</v>
      </c>
    </row>
    <row r="79923" spans="7:7">
      <c r="G79923" s="162" t="s">
        <v>80168</v>
      </c>
    </row>
    <row r="79924" spans="7:7">
      <c r="G79924" s="162" t="s">
        <v>80169</v>
      </c>
    </row>
    <row r="79925" spans="7:7">
      <c r="G79925" s="162" t="s">
        <v>80170</v>
      </c>
    </row>
    <row r="79926" spans="7:7">
      <c r="G79926" s="162" t="s">
        <v>80171</v>
      </c>
    </row>
    <row r="79927" spans="7:7">
      <c r="G79927" s="162" t="s">
        <v>80172</v>
      </c>
    </row>
    <row r="79928" spans="7:7">
      <c r="G79928" s="162" t="s">
        <v>80173</v>
      </c>
    </row>
    <row r="79929" spans="7:7">
      <c r="G79929" s="162" t="s">
        <v>80174</v>
      </c>
    </row>
    <row r="79930" spans="7:7">
      <c r="G79930" s="162" t="s">
        <v>80175</v>
      </c>
    </row>
    <row r="79931" spans="7:7">
      <c r="G79931" s="162" t="s">
        <v>80176</v>
      </c>
    </row>
    <row r="79932" spans="7:7">
      <c r="G79932" s="162" t="s">
        <v>80177</v>
      </c>
    </row>
    <row r="79933" spans="7:7">
      <c r="G79933" s="162" t="s">
        <v>80178</v>
      </c>
    </row>
    <row r="79934" spans="7:7">
      <c r="G79934" s="162" t="s">
        <v>80179</v>
      </c>
    </row>
    <row r="79935" spans="7:7">
      <c r="G79935" s="162" t="s">
        <v>80180</v>
      </c>
    </row>
    <row r="79936" spans="7:7">
      <c r="G79936" s="162" t="s">
        <v>80181</v>
      </c>
    </row>
    <row r="79937" spans="7:7">
      <c r="G79937" s="162" t="s">
        <v>80182</v>
      </c>
    </row>
    <row r="79938" spans="7:7">
      <c r="G79938" s="162" t="s">
        <v>80183</v>
      </c>
    </row>
    <row r="79939" spans="7:7">
      <c r="G79939" s="162" t="s">
        <v>80184</v>
      </c>
    </row>
    <row r="79940" spans="7:7">
      <c r="G79940" s="162" t="s">
        <v>80185</v>
      </c>
    </row>
    <row r="79941" spans="7:7">
      <c r="G79941" s="162" t="s">
        <v>80186</v>
      </c>
    </row>
    <row r="79942" spans="7:7">
      <c r="G79942" s="162" t="s">
        <v>80187</v>
      </c>
    </row>
    <row r="79943" spans="7:7">
      <c r="G79943" s="162" t="s">
        <v>80188</v>
      </c>
    </row>
    <row r="79944" spans="7:7">
      <c r="G79944" s="162" t="s">
        <v>80189</v>
      </c>
    </row>
    <row r="79945" spans="7:7">
      <c r="G79945" s="162" t="s">
        <v>80190</v>
      </c>
    </row>
    <row r="79946" spans="7:7">
      <c r="G79946" s="162" t="s">
        <v>80191</v>
      </c>
    </row>
    <row r="79947" spans="7:7">
      <c r="G79947" s="162" t="s">
        <v>80192</v>
      </c>
    </row>
    <row r="79948" spans="7:7">
      <c r="G79948" s="162" t="s">
        <v>80193</v>
      </c>
    </row>
    <row r="79949" spans="7:7">
      <c r="G79949" s="162" t="s">
        <v>80194</v>
      </c>
    </row>
    <row r="79950" spans="7:7">
      <c r="G79950" s="162" t="s">
        <v>80195</v>
      </c>
    </row>
    <row r="79951" spans="7:7">
      <c r="G79951" s="162" t="s">
        <v>80196</v>
      </c>
    </row>
    <row r="79952" spans="7:7">
      <c r="G79952" s="162" t="s">
        <v>80197</v>
      </c>
    </row>
    <row r="79953" spans="7:7">
      <c r="G79953" s="162" t="s">
        <v>80198</v>
      </c>
    </row>
    <row r="79954" spans="7:7">
      <c r="G79954" s="162" t="s">
        <v>80199</v>
      </c>
    </row>
    <row r="79955" spans="7:7">
      <c r="G79955" s="162" t="s">
        <v>80200</v>
      </c>
    </row>
    <row r="79956" spans="7:7">
      <c r="G79956" s="162" t="s">
        <v>80201</v>
      </c>
    </row>
    <row r="79957" spans="7:7">
      <c r="G79957" s="162" t="s">
        <v>80202</v>
      </c>
    </row>
    <row r="79958" spans="7:7">
      <c r="G79958" s="162" t="s">
        <v>80203</v>
      </c>
    </row>
    <row r="79959" spans="7:7">
      <c r="G79959" s="162" t="s">
        <v>80204</v>
      </c>
    </row>
    <row r="79960" spans="7:7">
      <c r="G79960" s="162" t="s">
        <v>80205</v>
      </c>
    </row>
    <row r="79961" spans="7:7">
      <c r="G79961" s="162" t="s">
        <v>80206</v>
      </c>
    </row>
    <row r="79962" spans="7:7">
      <c r="G79962" s="162" t="s">
        <v>80207</v>
      </c>
    </row>
    <row r="79963" spans="7:7">
      <c r="G79963" s="162" t="s">
        <v>80208</v>
      </c>
    </row>
    <row r="79964" spans="7:7">
      <c r="G79964" s="162" t="s">
        <v>80209</v>
      </c>
    </row>
    <row r="79965" spans="7:7">
      <c r="G79965" s="162" t="s">
        <v>80210</v>
      </c>
    </row>
    <row r="79966" spans="7:7">
      <c r="G79966" s="162" t="s">
        <v>80211</v>
      </c>
    </row>
    <row r="79967" spans="7:7">
      <c r="G79967" s="162" t="s">
        <v>80212</v>
      </c>
    </row>
    <row r="79968" spans="7:7">
      <c r="G79968" s="162" t="s">
        <v>80213</v>
      </c>
    </row>
    <row r="79969" spans="7:7">
      <c r="G79969" s="162" t="s">
        <v>80214</v>
      </c>
    </row>
    <row r="79970" spans="7:7">
      <c r="G79970" s="162" t="s">
        <v>80215</v>
      </c>
    </row>
    <row r="79971" spans="7:7">
      <c r="G79971" s="162" t="s">
        <v>80216</v>
      </c>
    </row>
    <row r="79972" spans="7:7">
      <c r="G79972" s="162" t="s">
        <v>80217</v>
      </c>
    </row>
    <row r="79973" spans="7:7">
      <c r="G79973" s="162" t="s">
        <v>80218</v>
      </c>
    </row>
    <row r="79974" spans="7:7">
      <c r="G79974" s="162" t="s">
        <v>80219</v>
      </c>
    </row>
    <row r="79975" spans="7:7">
      <c r="G79975" s="162" t="s">
        <v>80220</v>
      </c>
    </row>
    <row r="79976" spans="7:7">
      <c r="G79976" s="162" t="s">
        <v>80221</v>
      </c>
    </row>
    <row r="79977" spans="7:7">
      <c r="G79977" s="162" t="s">
        <v>80222</v>
      </c>
    </row>
    <row r="79978" spans="7:7">
      <c r="G79978" s="162" t="s">
        <v>80223</v>
      </c>
    </row>
    <row r="79979" spans="7:7">
      <c r="G79979" s="162" t="s">
        <v>80224</v>
      </c>
    </row>
    <row r="79980" spans="7:7">
      <c r="G79980" s="162" t="s">
        <v>80225</v>
      </c>
    </row>
    <row r="79981" spans="7:7">
      <c r="G79981" s="162" t="s">
        <v>80226</v>
      </c>
    </row>
    <row r="79982" spans="7:7">
      <c r="G79982" s="162" t="s">
        <v>80227</v>
      </c>
    </row>
    <row r="79983" spans="7:7">
      <c r="G79983" s="162" t="s">
        <v>80228</v>
      </c>
    </row>
    <row r="79984" spans="7:7">
      <c r="G79984" s="162" t="s">
        <v>80229</v>
      </c>
    </row>
    <row r="79985" spans="7:7">
      <c r="G79985" s="162" t="s">
        <v>80230</v>
      </c>
    </row>
    <row r="79986" spans="7:7">
      <c r="G79986" s="162" t="s">
        <v>80231</v>
      </c>
    </row>
    <row r="79987" spans="7:7">
      <c r="G79987" s="162" t="s">
        <v>80232</v>
      </c>
    </row>
    <row r="79988" spans="7:7">
      <c r="G79988" s="162" t="s">
        <v>80233</v>
      </c>
    </row>
    <row r="79989" spans="7:7">
      <c r="G79989" s="162" t="s">
        <v>80234</v>
      </c>
    </row>
    <row r="79990" spans="7:7">
      <c r="G79990" s="162" t="s">
        <v>80235</v>
      </c>
    </row>
    <row r="79991" spans="7:7">
      <c r="G79991" s="162" t="s">
        <v>80236</v>
      </c>
    </row>
    <row r="79992" spans="7:7">
      <c r="G79992" s="162" t="s">
        <v>80237</v>
      </c>
    </row>
    <row r="79993" spans="7:7">
      <c r="G79993" s="162" t="s">
        <v>80238</v>
      </c>
    </row>
    <row r="79994" spans="7:7">
      <c r="G79994" s="162" t="s">
        <v>80239</v>
      </c>
    </row>
    <row r="79995" spans="7:7">
      <c r="G79995" s="162" t="s">
        <v>80240</v>
      </c>
    </row>
    <row r="79996" spans="7:7">
      <c r="G79996" s="162" t="s">
        <v>80241</v>
      </c>
    </row>
    <row r="79997" spans="7:7">
      <c r="G79997" s="162" t="s">
        <v>80242</v>
      </c>
    </row>
    <row r="79998" spans="7:7">
      <c r="G79998" s="162" t="s">
        <v>80243</v>
      </c>
    </row>
    <row r="79999" spans="7:7">
      <c r="G79999" s="162" t="s">
        <v>80244</v>
      </c>
    </row>
    <row r="80000" spans="7:7">
      <c r="G80000" s="162" t="s">
        <v>80245</v>
      </c>
    </row>
    <row r="80001" spans="7:7">
      <c r="G80001" s="162" t="s">
        <v>80246</v>
      </c>
    </row>
    <row r="80002" spans="7:7">
      <c r="G80002" s="162" t="s">
        <v>80247</v>
      </c>
    </row>
    <row r="80003" spans="7:7">
      <c r="G80003" s="162" t="s">
        <v>80248</v>
      </c>
    </row>
    <row r="80004" spans="7:7">
      <c r="G80004" s="162" t="s">
        <v>80249</v>
      </c>
    </row>
    <row r="80005" spans="7:7">
      <c r="G80005" s="162" t="s">
        <v>80250</v>
      </c>
    </row>
    <row r="80006" spans="7:7">
      <c r="G80006" s="162" t="s">
        <v>80251</v>
      </c>
    </row>
    <row r="80007" spans="7:7">
      <c r="G80007" s="162" t="s">
        <v>80252</v>
      </c>
    </row>
    <row r="80008" spans="7:7">
      <c r="G80008" s="162" t="s">
        <v>80253</v>
      </c>
    </row>
    <row r="80009" spans="7:7">
      <c r="G80009" s="162" t="s">
        <v>80254</v>
      </c>
    </row>
    <row r="80010" spans="7:7">
      <c r="G80010" s="162" t="s">
        <v>80255</v>
      </c>
    </row>
    <row r="80011" spans="7:7">
      <c r="G80011" s="162" t="s">
        <v>80256</v>
      </c>
    </row>
    <row r="80012" spans="7:7">
      <c r="G80012" s="162" t="s">
        <v>80257</v>
      </c>
    </row>
    <row r="80013" spans="7:7">
      <c r="G80013" s="162" t="s">
        <v>80258</v>
      </c>
    </row>
    <row r="80014" spans="7:7">
      <c r="G80014" s="162" t="s">
        <v>80259</v>
      </c>
    </row>
    <row r="80015" spans="7:7">
      <c r="G80015" s="162" t="s">
        <v>80260</v>
      </c>
    </row>
    <row r="80016" spans="7:7">
      <c r="G80016" s="162" t="s">
        <v>80261</v>
      </c>
    </row>
    <row r="80017" spans="7:7">
      <c r="G80017" s="162" t="s">
        <v>80262</v>
      </c>
    </row>
    <row r="80018" spans="7:7">
      <c r="G80018" s="162" t="s">
        <v>80263</v>
      </c>
    </row>
    <row r="80019" spans="7:7">
      <c r="G80019" s="162" t="s">
        <v>80264</v>
      </c>
    </row>
    <row r="80020" spans="7:7">
      <c r="G80020" s="162" t="s">
        <v>80265</v>
      </c>
    </row>
    <row r="80021" spans="7:7">
      <c r="G80021" s="162" t="s">
        <v>80266</v>
      </c>
    </row>
    <row r="80022" spans="7:7">
      <c r="G80022" s="162" t="s">
        <v>80267</v>
      </c>
    </row>
    <row r="80023" spans="7:7">
      <c r="G80023" s="162" t="s">
        <v>80268</v>
      </c>
    </row>
    <row r="80024" spans="7:7">
      <c r="G80024" s="162" t="s">
        <v>80269</v>
      </c>
    </row>
    <row r="80025" spans="7:7">
      <c r="G80025" s="162" t="s">
        <v>80270</v>
      </c>
    </row>
    <row r="80026" spans="7:7">
      <c r="G80026" s="162" t="s">
        <v>80271</v>
      </c>
    </row>
    <row r="80027" spans="7:7">
      <c r="G80027" s="162" t="s">
        <v>80272</v>
      </c>
    </row>
    <row r="80028" spans="7:7">
      <c r="G80028" s="162" t="s">
        <v>80273</v>
      </c>
    </row>
    <row r="80029" spans="7:7">
      <c r="G80029" s="162" t="s">
        <v>80274</v>
      </c>
    </row>
    <row r="80030" spans="7:7">
      <c r="G80030" s="162" t="s">
        <v>80275</v>
      </c>
    </row>
    <row r="80031" spans="7:7">
      <c r="G80031" s="162" t="s">
        <v>80276</v>
      </c>
    </row>
    <row r="80032" spans="7:7">
      <c r="G80032" s="162" t="s">
        <v>80277</v>
      </c>
    </row>
    <row r="80033" spans="7:7">
      <c r="G80033" s="162" t="s">
        <v>80278</v>
      </c>
    </row>
    <row r="80034" spans="7:7">
      <c r="G80034" s="162" t="s">
        <v>80279</v>
      </c>
    </row>
    <row r="80035" spans="7:7">
      <c r="G80035" s="162" t="s">
        <v>80280</v>
      </c>
    </row>
    <row r="80036" spans="7:7">
      <c r="G80036" s="162" t="s">
        <v>80281</v>
      </c>
    </row>
    <row r="80037" spans="7:7">
      <c r="G80037" s="162" t="s">
        <v>80282</v>
      </c>
    </row>
    <row r="80038" spans="7:7">
      <c r="G80038" s="162" t="s">
        <v>80283</v>
      </c>
    </row>
    <row r="80039" spans="7:7">
      <c r="G80039" s="162" t="s">
        <v>80284</v>
      </c>
    </row>
    <row r="80040" spans="7:7">
      <c r="G80040" s="162" t="s">
        <v>80285</v>
      </c>
    </row>
    <row r="80041" spans="7:7">
      <c r="G80041" s="162" t="s">
        <v>80286</v>
      </c>
    </row>
    <row r="80042" spans="7:7">
      <c r="G80042" s="162" t="s">
        <v>80287</v>
      </c>
    </row>
    <row r="80043" spans="7:7">
      <c r="G80043" s="162" t="s">
        <v>80288</v>
      </c>
    </row>
    <row r="80044" spans="7:7">
      <c r="G80044" s="162" t="s">
        <v>80289</v>
      </c>
    </row>
    <row r="80045" spans="7:7">
      <c r="G80045" s="162" t="s">
        <v>80290</v>
      </c>
    </row>
    <row r="80046" spans="7:7">
      <c r="G80046" s="162" t="s">
        <v>80291</v>
      </c>
    </row>
    <row r="80047" spans="7:7">
      <c r="G80047" s="162" t="s">
        <v>80292</v>
      </c>
    </row>
    <row r="80048" spans="7:7">
      <c r="G80048" s="162" t="s">
        <v>80293</v>
      </c>
    </row>
    <row r="80049" spans="7:7">
      <c r="G80049" s="162" t="s">
        <v>80294</v>
      </c>
    </row>
    <row r="80050" spans="7:7">
      <c r="G80050" s="162" t="s">
        <v>80295</v>
      </c>
    </row>
    <row r="80051" spans="7:7">
      <c r="G80051" s="162" t="s">
        <v>80296</v>
      </c>
    </row>
    <row r="80052" spans="7:7">
      <c r="G80052" s="162" t="s">
        <v>80297</v>
      </c>
    </row>
    <row r="80053" spans="7:7">
      <c r="G80053" s="162" t="s">
        <v>80298</v>
      </c>
    </row>
    <row r="80054" spans="7:7">
      <c r="G80054" s="162" t="s">
        <v>80299</v>
      </c>
    </row>
    <row r="80055" spans="7:7">
      <c r="G80055" s="162" t="s">
        <v>80300</v>
      </c>
    </row>
    <row r="80056" spans="7:7">
      <c r="G80056" s="162" t="s">
        <v>80301</v>
      </c>
    </row>
    <row r="80057" spans="7:7">
      <c r="G80057" s="162" t="s">
        <v>80302</v>
      </c>
    </row>
    <row r="80058" spans="7:7">
      <c r="G80058" s="162" t="s">
        <v>80303</v>
      </c>
    </row>
    <row r="80059" spans="7:7">
      <c r="G80059" s="162" t="s">
        <v>80304</v>
      </c>
    </row>
    <row r="80060" spans="7:7">
      <c r="G80060" s="162" t="s">
        <v>80305</v>
      </c>
    </row>
    <row r="80061" spans="7:7">
      <c r="G80061" s="162" t="s">
        <v>80306</v>
      </c>
    </row>
    <row r="80062" spans="7:7">
      <c r="G80062" s="162" t="s">
        <v>80307</v>
      </c>
    </row>
    <row r="80063" spans="7:7">
      <c r="G80063" s="162" t="s">
        <v>80308</v>
      </c>
    </row>
    <row r="80064" spans="7:7">
      <c r="G80064" s="162" t="s">
        <v>80309</v>
      </c>
    </row>
    <row r="80065" spans="7:7">
      <c r="G80065" s="162" t="s">
        <v>80310</v>
      </c>
    </row>
    <row r="80066" spans="7:7">
      <c r="G80066" s="162" t="s">
        <v>80311</v>
      </c>
    </row>
    <row r="80067" spans="7:7">
      <c r="G80067" s="162" t="s">
        <v>80312</v>
      </c>
    </row>
    <row r="80068" spans="7:7">
      <c r="G80068" s="162" t="s">
        <v>80313</v>
      </c>
    </row>
    <row r="80069" spans="7:7">
      <c r="G80069" s="162" t="s">
        <v>80314</v>
      </c>
    </row>
    <row r="80070" spans="7:7">
      <c r="G80070" s="162" t="s">
        <v>80315</v>
      </c>
    </row>
    <row r="80071" spans="7:7">
      <c r="G80071" s="162" t="s">
        <v>80316</v>
      </c>
    </row>
    <row r="80072" spans="7:7">
      <c r="G80072" s="162" t="s">
        <v>80317</v>
      </c>
    </row>
    <row r="80073" spans="7:7">
      <c r="G80073" s="162" t="s">
        <v>80318</v>
      </c>
    </row>
    <row r="80074" spans="7:7">
      <c r="G80074" s="162" t="s">
        <v>80319</v>
      </c>
    </row>
    <row r="80075" spans="7:7">
      <c r="G80075" s="162" t="s">
        <v>80320</v>
      </c>
    </row>
    <row r="80076" spans="7:7">
      <c r="G80076" s="162" t="s">
        <v>80321</v>
      </c>
    </row>
    <row r="80077" spans="7:7">
      <c r="G80077" s="162" t="s">
        <v>80322</v>
      </c>
    </row>
    <row r="80078" spans="7:7">
      <c r="G80078" s="162" t="s">
        <v>80323</v>
      </c>
    </row>
    <row r="80079" spans="7:7">
      <c r="G80079" s="162" t="s">
        <v>80324</v>
      </c>
    </row>
    <row r="80080" spans="7:7">
      <c r="G80080" s="162" t="s">
        <v>80325</v>
      </c>
    </row>
    <row r="80081" spans="7:7">
      <c r="G80081" s="162" t="s">
        <v>80326</v>
      </c>
    </row>
    <row r="80082" spans="7:7">
      <c r="G80082" s="162" t="s">
        <v>80327</v>
      </c>
    </row>
    <row r="80083" spans="7:7">
      <c r="G80083" s="162" t="s">
        <v>80328</v>
      </c>
    </row>
    <row r="80084" spans="7:7">
      <c r="G80084" s="162" t="s">
        <v>80329</v>
      </c>
    </row>
    <row r="80085" spans="7:7">
      <c r="G80085" s="162" t="s">
        <v>80330</v>
      </c>
    </row>
    <row r="80086" spans="7:7">
      <c r="G80086" s="162" t="s">
        <v>80331</v>
      </c>
    </row>
    <row r="80087" spans="7:7">
      <c r="G80087" s="162" t="s">
        <v>80332</v>
      </c>
    </row>
    <row r="80088" spans="7:7">
      <c r="G80088" s="162" t="s">
        <v>80333</v>
      </c>
    </row>
    <row r="80089" spans="7:7">
      <c r="G80089" s="162" t="s">
        <v>80334</v>
      </c>
    </row>
    <row r="80090" spans="7:7">
      <c r="G80090" s="162" t="s">
        <v>80335</v>
      </c>
    </row>
    <row r="80091" spans="7:7">
      <c r="G80091" s="162" t="s">
        <v>80336</v>
      </c>
    </row>
    <row r="80092" spans="7:7">
      <c r="G80092" s="162" t="s">
        <v>80337</v>
      </c>
    </row>
    <row r="80093" spans="7:7">
      <c r="G80093" s="162" t="s">
        <v>80338</v>
      </c>
    </row>
    <row r="80094" spans="7:7">
      <c r="G80094" s="162" t="s">
        <v>80339</v>
      </c>
    </row>
    <row r="80095" spans="7:7">
      <c r="G80095" s="162" t="s">
        <v>80340</v>
      </c>
    </row>
    <row r="80096" spans="7:7">
      <c r="G80096" s="162" t="s">
        <v>80341</v>
      </c>
    </row>
    <row r="80097" spans="7:7">
      <c r="G80097" s="162" t="s">
        <v>80342</v>
      </c>
    </row>
    <row r="80098" spans="7:7">
      <c r="G80098" s="162" t="s">
        <v>80343</v>
      </c>
    </row>
    <row r="80099" spans="7:7">
      <c r="G80099" s="162" t="s">
        <v>80344</v>
      </c>
    </row>
    <row r="80100" spans="7:7">
      <c r="G80100" s="162" t="s">
        <v>80345</v>
      </c>
    </row>
    <row r="80101" spans="7:7">
      <c r="G80101" s="162" t="s">
        <v>80346</v>
      </c>
    </row>
    <row r="80102" spans="7:7">
      <c r="G80102" s="162" t="s">
        <v>80347</v>
      </c>
    </row>
    <row r="80103" spans="7:7">
      <c r="G80103" s="162" t="s">
        <v>80348</v>
      </c>
    </row>
    <row r="80104" spans="7:7">
      <c r="G80104" s="162" t="s">
        <v>80349</v>
      </c>
    </row>
    <row r="80105" spans="7:7">
      <c r="G80105" s="162" t="s">
        <v>80350</v>
      </c>
    </row>
    <row r="80106" spans="7:7">
      <c r="G80106" s="162" t="s">
        <v>80351</v>
      </c>
    </row>
    <row r="80107" spans="7:7">
      <c r="G80107" s="162" t="s">
        <v>80352</v>
      </c>
    </row>
    <row r="80108" spans="7:7">
      <c r="G80108" s="162" t="s">
        <v>80353</v>
      </c>
    </row>
    <row r="80109" spans="7:7">
      <c r="G80109" s="162" t="s">
        <v>80354</v>
      </c>
    </row>
    <row r="80110" spans="7:7">
      <c r="G80110" s="162" t="s">
        <v>80355</v>
      </c>
    </row>
    <row r="80111" spans="7:7">
      <c r="G80111" s="162" t="s">
        <v>80356</v>
      </c>
    </row>
    <row r="80112" spans="7:7">
      <c r="G80112" s="162" t="s">
        <v>80357</v>
      </c>
    </row>
    <row r="80113" spans="7:7">
      <c r="G80113" s="162" t="s">
        <v>80358</v>
      </c>
    </row>
    <row r="80114" spans="7:7">
      <c r="G80114" s="162" t="s">
        <v>80359</v>
      </c>
    </row>
    <row r="80115" spans="7:7">
      <c r="G80115" s="162" t="s">
        <v>80360</v>
      </c>
    </row>
    <row r="80116" spans="7:7">
      <c r="G80116" s="162" t="s">
        <v>80361</v>
      </c>
    </row>
    <row r="80117" spans="7:7">
      <c r="G80117" s="162" t="s">
        <v>80362</v>
      </c>
    </row>
    <row r="80118" spans="7:7">
      <c r="G80118" s="162" t="s">
        <v>80363</v>
      </c>
    </row>
    <row r="80119" spans="7:7">
      <c r="G80119" s="162" t="s">
        <v>80364</v>
      </c>
    </row>
    <row r="80120" spans="7:7">
      <c r="G80120" s="162" t="s">
        <v>80365</v>
      </c>
    </row>
    <row r="80121" spans="7:7">
      <c r="G80121" s="162" t="s">
        <v>80366</v>
      </c>
    </row>
    <row r="80122" spans="7:7">
      <c r="G80122" s="162" t="s">
        <v>80367</v>
      </c>
    </row>
    <row r="80123" spans="7:7">
      <c r="G80123" s="162" t="s">
        <v>80368</v>
      </c>
    </row>
    <row r="80124" spans="7:7">
      <c r="G80124" s="162" t="s">
        <v>80369</v>
      </c>
    </row>
    <row r="80125" spans="7:7">
      <c r="G80125" s="162" t="s">
        <v>80370</v>
      </c>
    </row>
    <row r="80126" spans="7:7">
      <c r="G80126" s="162" t="s">
        <v>80371</v>
      </c>
    </row>
    <row r="80127" spans="7:7">
      <c r="G80127" s="162" t="s">
        <v>80372</v>
      </c>
    </row>
    <row r="80128" spans="7:7">
      <c r="G80128" s="162" t="s">
        <v>80373</v>
      </c>
    </row>
    <row r="80129" spans="7:7">
      <c r="G80129" s="162" t="s">
        <v>80374</v>
      </c>
    </row>
    <row r="80130" spans="7:7">
      <c r="G80130" s="162" t="s">
        <v>80375</v>
      </c>
    </row>
    <row r="80131" spans="7:7">
      <c r="G80131" s="162" t="s">
        <v>80376</v>
      </c>
    </row>
    <row r="80132" spans="7:7">
      <c r="G80132" s="162" t="s">
        <v>80377</v>
      </c>
    </row>
    <row r="80133" spans="7:7">
      <c r="G80133" s="162" t="s">
        <v>80378</v>
      </c>
    </row>
    <row r="80134" spans="7:7">
      <c r="G80134" s="162" t="s">
        <v>80379</v>
      </c>
    </row>
    <row r="80135" spans="7:7">
      <c r="G80135" s="162" t="s">
        <v>80380</v>
      </c>
    </row>
    <row r="80136" spans="7:7">
      <c r="G80136" s="162" t="s">
        <v>80381</v>
      </c>
    </row>
    <row r="80137" spans="7:7">
      <c r="G80137" s="162" t="s">
        <v>80382</v>
      </c>
    </row>
    <row r="80138" spans="7:7">
      <c r="G80138" s="162" t="s">
        <v>80383</v>
      </c>
    </row>
    <row r="80139" spans="7:7">
      <c r="G80139" s="162" t="s">
        <v>80384</v>
      </c>
    </row>
    <row r="80140" spans="7:7">
      <c r="G80140" s="162" t="s">
        <v>80385</v>
      </c>
    </row>
    <row r="80141" spans="7:7">
      <c r="G80141" s="162" t="s">
        <v>80386</v>
      </c>
    </row>
    <row r="80142" spans="7:7">
      <c r="G80142" s="162" t="s">
        <v>80387</v>
      </c>
    </row>
    <row r="80143" spans="7:7">
      <c r="G80143" s="162" t="s">
        <v>80388</v>
      </c>
    </row>
    <row r="80144" spans="7:7">
      <c r="G80144" s="162" t="s">
        <v>80389</v>
      </c>
    </row>
    <row r="80145" spans="7:7">
      <c r="G80145" s="162" t="s">
        <v>80390</v>
      </c>
    </row>
    <row r="80146" spans="7:7">
      <c r="G80146" s="162" t="s">
        <v>80391</v>
      </c>
    </row>
    <row r="80147" spans="7:7">
      <c r="G80147" s="162" t="s">
        <v>80392</v>
      </c>
    </row>
    <row r="80148" spans="7:7">
      <c r="G80148" s="162" t="s">
        <v>80393</v>
      </c>
    </row>
    <row r="80149" spans="7:7">
      <c r="G80149" s="162" t="s">
        <v>80394</v>
      </c>
    </row>
    <row r="80150" spans="7:7">
      <c r="G80150" s="162" t="s">
        <v>80395</v>
      </c>
    </row>
    <row r="80151" spans="7:7">
      <c r="G80151" s="162" t="s">
        <v>80396</v>
      </c>
    </row>
    <row r="80152" spans="7:7">
      <c r="G80152" s="162" t="s">
        <v>80397</v>
      </c>
    </row>
    <row r="80153" spans="7:7">
      <c r="G80153" s="162" t="s">
        <v>80398</v>
      </c>
    </row>
    <row r="80154" spans="7:7">
      <c r="G80154" s="162" t="s">
        <v>80399</v>
      </c>
    </row>
    <row r="80155" spans="7:7">
      <c r="G80155" s="162" t="s">
        <v>80400</v>
      </c>
    </row>
    <row r="80156" spans="7:7">
      <c r="G80156" s="162" t="s">
        <v>80401</v>
      </c>
    </row>
    <row r="80157" spans="7:7">
      <c r="G80157" s="162" t="s">
        <v>80402</v>
      </c>
    </row>
    <row r="80158" spans="7:7">
      <c r="G80158" s="162" t="s">
        <v>80403</v>
      </c>
    </row>
    <row r="80159" spans="7:7">
      <c r="G80159" s="162" t="s">
        <v>80404</v>
      </c>
    </row>
    <row r="80160" spans="7:7">
      <c r="G80160" s="162" t="s">
        <v>80405</v>
      </c>
    </row>
    <row r="80161" spans="7:7">
      <c r="G80161" s="162" t="s">
        <v>80406</v>
      </c>
    </row>
    <row r="80162" spans="7:7">
      <c r="G80162" s="162" t="s">
        <v>80407</v>
      </c>
    </row>
    <row r="80163" spans="7:7">
      <c r="G80163" s="162" t="s">
        <v>80408</v>
      </c>
    </row>
    <row r="80164" spans="7:7">
      <c r="G80164" s="162" t="s">
        <v>80409</v>
      </c>
    </row>
    <row r="80165" spans="7:7">
      <c r="G80165" s="162" t="s">
        <v>80410</v>
      </c>
    </row>
    <row r="80166" spans="7:7">
      <c r="G80166" s="162" t="s">
        <v>80411</v>
      </c>
    </row>
    <row r="80167" spans="7:7">
      <c r="G80167" s="162" t="s">
        <v>80412</v>
      </c>
    </row>
    <row r="80168" spans="7:7">
      <c r="G80168" s="162" t="s">
        <v>80413</v>
      </c>
    </row>
    <row r="80169" spans="7:7">
      <c r="G80169" s="162" t="s">
        <v>80414</v>
      </c>
    </row>
    <row r="80170" spans="7:7">
      <c r="G80170" s="162" t="s">
        <v>80415</v>
      </c>
    </row>
    <row r="80171" spans="7:7">
      <c r="G80171" s="162" t="s">
        <v>80416</v>
      </c>
    </row>
    <row r="80172" spans="7:7">
      <c r="G80172" s="162" t="s">
        <v>80417</v>
      </c>
    </row>
    <row r="80173" spans="7:7">
      <c r="G80173" s="162" t="s">
        <v>80418</v>
      </c>
    </row>
    <row r="80174" spans="7:7">
      <c r="G80174" s="162" t="s">
        <v>80419</v>
      </c>
    </row>
    <row r="80175" spans="7:7">
      <c r="G80175" s="162" t="s">
        <v>80420</v>
      </c>
    </row>
    <row r="80176" spans="7:7">
      <c r="G80176" s="162" t="s">
        <v>80421</v>
      </c>
    </row>
    <row r="80177" spans="7:7">
      <c r="G80177" s="162" t="s">
        <v>80422</v>
      </c>
    </row>
    <row r="80178" spans="7:7">
      <c r="G80178" s="162" t="s">
        <v>80423</v>
      </c>
    </row>
    <row r="80179" spans="7:7">
      <c r="G80179" s="162" t="s">
        <v>80424</v>
      </c>
    </row>
    <row r="80180" spans="7:7">
      <c r="G80180" s="162" t="s">
        <v>80425</v>
      </c>
    </row>
    <row r="80181" spans="7:7">
      <c r="G80181" s="162" t="s">
        <v>80426</v>
      </c>
    </row>
    <row r="80182" spans="7:7">
      <c r="G80182" s="162" t="s">
        <v>80427</v>
      </c>
    </row>
    <row r="80183" spans="7:7">
      <c r="G80183" s="162" t="s">
        <v>80428</v>
      </c>
    </row>
    <row r="80184" spans="7:7">
      <c r="G80184" s="162" t="s">
        <v>80429</v>
      </c>
    </row>
    <row r="80185" spans="7:7">
      <c r="G80185" s="162" t="s">
        <v>80430</v>
      </c>
    </row>
    <row r="80186" spans="7:7">
      <c r="G80186" s="162" t="s">
        <v>80431</v>
      </c>
    </row>
    <row r="80187" spans="7:7">
      <c r="G80187" s="162" t="s">
        <v>80432</v>
      </c>
    </row>
    <row r="80188" spans="7:7">
      <c r="G80188" s="162" t="s">
        <v>80433</v>
      </c>
    </row>
    <row r="80189" spans="7:7">
      <c r="G80189" s="162" t="s">
        <v>80434</v>
      </c>
    </row>
    <row r="80190" spans="7:7">
      <c r="G80190" s="162" t="s">
        <v>80435</v>
      </c>
    </row>
    <row r="80191" spans="7:7">
      <c r="G80191" s="162" t="s">
        <v>80436</v>
      </c>
    </row>
    <row r="80192" spans="7:7">
      <c r="G80192" s="162" t="s">
        <v>80437</v>
      </c>
    </row>
    <row r="80193" spans="7:7">
      <c r="G80193" s="162" t="s">
        <v>80438</v>
      </c>
    </row>
    <row r="80194" spans="7:7">
      <c r="G80194" s="162" t="s">
        <v>80439</v>
      </c>
    </row>
    <row r="80195" spans="7:7">
      <c r="G80195" s="162" t="s">
        <v>80440</v>
      </c>
    </row>
    <row r="80196" spans="7:7">
      <c r="G80196" s="162" t="s">
        <v>80441</v>
      </c>
    </row>
    <row r="80197" spans="7:7">
      <c r="G80197" s="162" t="s">
        <v>80442</v>
      </c>
    </row>
    <row r="80198" spans="7:7">
      <c r="G80198" s="162" t="s">
        <v>80443</v>
      </c>
    </row>
    <row r="80199" spans="7:7">
      <c r="G80199" s="162" t="s">
        <v>80444</v>
      </c>
    </row>
    <row r="80200" spans="7:7">
      <c r="G80200" s="162" t="s">
        <v>80445</v>
      </c>
    </row>
    <row r="80201" spans="7:7">
      <c r="G80201" s="162" t="s">
        <v>80446</v>
      </c>
    </row>
    <row r="80202" spans="7:7">
      <c r="G80202" s="162" t="s">
        <v>80447</v>
      </c>
    </row>
    <row r="80203" spans="7:7">
      <c r="G80203" s="162" t="s">
        <v>80448</v>
      </c>
    </row>
    <row r="80204" spans="7:7">
      <c r="G80204" s="162" t="s">
        <v>80449</v>
      </c>
    </row>
    <row r="80205" spans="7:7">
      <c r="G80205" s="162" t="s">
        <v>80450</v>
      </c>
    </row>
    <row r="80206" spans="7:7">
      <c r="G80206" s="162" t="s">
        <v>80451</v>
      </c>
    </row>
    <row r="80207" spans="7:7">
      <c r="G80207" s="162" t="s">
        <v>80452</v>
      </c>
    </row>
    <row r="80208" spans="7:7">
      <c r="G80208" s="162" t="s">
        <v>80453</v>
      </c>
    </row>
    <row r="80209" spans="7:7">
      <c r="G80209" s="162" t="s">
        <v>80454</v>
      </c>
    </row>
    <row r="80210" spans="7:7">
      <c r="G80210" s="162" t="s">
        <v>80455</v>
      </c>
    </row>
    <row r="80211" spans="7:7">
      <c r="G80211" s="162" t="s">
        <v>80456</v>
      </c>
    </row>
    <row r="80212" spans="7:7">
      <c r="G80212" s="162" t="s">
        <v>80457</v>
      </c>
    </row>
    <row r="80213" spans="7:7">
      <c r="G80213" s="162" t="s">
        <v>80458</v>
      </c>
    </row>
    <row r="80214" spans="7:7">
      <c r="G80214" s="162" t="s">
        <v>80459</v>
      </c>
    </row>
    <row r="80215" spans="7:7">
      <c r="G80215" s="162" t="s">
        <v>80460</v>
      </c>
    </row>
    <row r="80216" spans="7:7">
      <c r="G80216" s="162" t="s">
        <v>80461</v>
      </c>
    </row>
    <row r="80217" spans="7:7">
      <c r="G80217" s="162" t="s">
        <v>80462</v>
      </c>
    </row>
    <row r="80218" spans="7:7">
      <c r="G80218" s="162" t="s">
        <v>80463</v>
      </c>
    </row>
    <row r="80219" spans="7:7">
      <c r="G80219" s="162" t="s">
        <v>80464</v>
      </c>
    </row>
    <row r="80220" spans="7:7">
      <c r="G80220" s="162" t="s">
        <v>80465</v>
      </c>
    </row>
    <row r="80221" spans="7:7">
      <c r="G80221" s="162" t="s">
        <v>80466</v>
      </c>
    </row>
    <row r="80222" spans="7:7">
      <c r="G80222" s="162" t="s">
        <v>80467</v>
      </c>
    </row>
    <row r="80223" spans="7:7">
      <c r="G80223" s="162" t="s">
        <v>80468</v>
      </c>
    </row>
    <row r="80224" spans="7:7">
      <c r="G80224" s="162" t="s">
        <v>80469</v>
      </c>
    </row>
    <row r="80225" spans="7:7">
      <c r="G80225" s="162" t="s">
        <v>80470</v>
      </c>
    </row>
    <row r="80226" spans="7:7">
      <c r="G80226" s="162" t="s">
        <v>80471</v>
      </c>
    </row>
    <row r="80227" spans="7:7">
      <c r="G80227" s="162" t="s">
        <v>80472</v>
      </c>
    </row>
    <row r="80228" spans="7:7">
      <c r="G80228" s="162" t="s">
        <v>80473</v>
      </c>
    </row>
    <row r="80229" spans="7:7">
      <c r="G80229" s="162" t="s">
        <v>80474</v>
      </c>
    </row>
    <row r="80230" spans="7:7">
      <c r="G80230" s="162" t="s">
        <v>80475</v>
      </c>
    </row>
    <row r="80231" spans="7:7">
      <c r="G80231" s="162" t="s">
        <v>80476</v>
      </c>
    </row>
    <row r="80232" spans="7:7">
      <c r="G80232" s="162" t="s">
        <v>80477</v>
      </c>
    </row>
    <row r="80233" spans="7:7">
      <c r="G80233" s="162" t="s">
        <v>80478</v>
      </c>
    </row>
    <row r="80234" spans="7:7">
      <c r="G80234" s="162" t="s">
        <v>80479</v>
      </c>
    </row>
    <row r="80235" spans="7:7">
      <c r="G80235" s="162" t="s">
        <v>80480</v>
      </c>
    </row>
    <row r="80236" spans="7:7">
      <c r="G80236" s="162" t="s">
        <v>80481</v>
      </c>
    </row>
    <row r="80237" spans="7:7">
      <c r="G80237" s="162" t="s">
        <v>80482</v>
      </c>
    </row>
    <row r="80238" spans="7:7">
      <c r="G80238" s="162" t="s">
        <v>80483</v>
      </c>
    </row>
    <row r="80239" spans="7:7">
      <c r="G80239" s="162" t="s">
        <v>80484</v>
      </c>
    </row>
    <row r="80240" spans="7:7">
      <c r="G80240" s="162" t="s">
        <v>80485</v>
      </c>
    </row>
    <row r="80241" spans="7:7">
      <c r="G80241" s="162" t="s">
        <v>80486</v>
      </c>
    </row>
    <row r="80242" spans="7:7">
      <c r="G80242" s="162" t="s">
        <v>80487</v>
      </c>
    </row>
    <row r="80243" spans="7:7">
      <c r="G80243" s="162" t="s">
        <v>80488</v>
      </c>
    </row>
    <row r="80244" spans="7:7">
      <c r="G80244" s="162" t="s">
        <v>80489</v>
      </c>
    </row>
    <row r="80245" spans="7:7">
      <c r="G80245" s="162" t="s">
        <v>80490</v>
      </c>
    </row>
    <row r="80246" spans="7:7">
      <c r="G80246" s="162" t="s">
        <v>80491</v>
      </c>
    </row>
    <row r="80247" spans="7:7">
      <c r="G80247" s="162" t="s">
        <v>80492</v>
      </c>
    </row>
    <row r="80248" spans="7:7">
      <c r="G80248" s="162" t="s">
        <v>80493</v>
      </c>
    </row>
    <row r="80249" spans="7:7">
      <c r="G80249" s="162" t="s">
        <v>80494</v>
      </c>
    </row>
    <row r="80250" spans="7:7">
      <c r="G80250" s="162" t="s">
        <v>80495</v>
      </c>
    </row>
    <row r="80251" spans="7:7">
      <c r="G80251" s="162" t="s">
        <v>80496</v>
      </c>
    </row>
    <row r="80252" spans="7:7">
      <c r="G80252" s="162" t="s">
        <v>80497</v>
      </c>
    </row>
    <row r="80253" spans="7:7">
      <c r="G80253" s="162" t="s">
        <v>80498</v>
      </c>
    </row>
    <row r="80254" spans="7:7">
      <c r="G80254" s="162" t="s">
        <v>80499</v>
      </c>
    </row>
    <row r="80255" spans="7:7">
      <c r="G80255" s="162" t="s">
        <v>80500</v>
      </c>
    </row>
    <row r="80256" spans="7:7">
      <c r="G80256" s="162" t="s">
        <v>80501</v>
      </c>
    </row>
    <row r="80257" spans="7:7">
      <c r="G80257" s="162" t="s">
        <v>80502</v>
      </c>
    </row>
    <row r="80258" spans="7:7">
      <c r="G80258" s="162" t="s">
        <v>80503</v>
      </c>
    </row>
    <row r="80259" spans="7:7">
      <c r="G80259" s="162" t="s">
        <v>80504</v>
      </c>
    </row>
    <row r="80260" spans="7:7">
      <c r="G80260" s="162" t="s">
        <v>80505</v>
      </c>
    </row>
    <row r="80261" spans="7:7">
      <c r="G80261" s="162" t="s">
        <v>80506</v>
      </c>
    </row>
    <row r="80262" spans="7:7">
      <c r="G80262" s="162" t="s">
        <v>80507</v>
      </c>
    </row>
    <row r="80263" spans="7:7">
      <c r="G80263" s="162" t="s">
        <v>80508</v>
      </c>
    </row>
    <row r="80264" spans="7:7">
      <c r="G80264" s="162" t="s">
        <v>80509</v>
      </c>
    </row>
    <row r="80265" spans="7:7">
      <c r="G80265" s="162" t="s">
        <v>80510</v>
      </c>
    </row>
    <row r="80266" spans="7:7">
      <c r="G80266" s="162" t="s">
        <v>80511</v>
      </c>
    </row>
    <row r="80267" spans="7:7">
      <c r="G80267" s="162" t="s">
        <v>80512</v>
      </c>
    </row>
    <row r="80268" spans="7:7">
      <c r="G80268" s="162" t="s">
        <v>80513</v>
      </c>
    </row>
    <row r="80269" spans="7:7">
      <c r="G80269" s="162" t="s">
        <v>80514</v>
      </c>
    </row>
    <row r="80270" spans="7:7">
      <c r="G80270" s="162" t="s">
        <v>80515</v>
      </c>
    </row>
    <row r="80271" spans="7:7">
      <c r="G80271" s="162" t="s">
        <v>80516</v>
      </c>
    </row>
    <row r="80272" spans="7:7">
      <c r="G80272" s="162" t="s">
        <v>80517</v>
      </c>
    </row>
    <row r="80273" spans="7:7">
      <c r="G80273" s="162" t="s">
        <v>80518</v>
      </c>
    </row>
    <row r="80274" spans="7:7">
      <c r="G80274" s="162" t="s">
        <v>80519</v>
      </c>
    </row>
    <row r="80275" spans="7:7">
      <c r="G80275" s="162" t="s">
        <v>80520</v>
      </c>
    </row>
    <row r="80276" spans="7:7">
      <c r="G80276" s="162" t="s">
        <v>80521</v>
      </c>
    </row>
    <row r="80277" spans="7:7">
      <c r="G80277" s="162" t="s">
        <v>80522</v>
      </c>
    </row>
    <row r="80278" spans="7:7">
      <c r="G80278" s="162" t="s">
        <v>80523</v>
      </c>
    </row>
    <row r="80279" spans="7:7">
      <c r="G80279" s="162" t="s">
        <v>80524</v>
      </c>
    </row>
    <row r="80280" spans="7:7">
      <c r="G80280" s="162" t="s">
        <v>80525</v>
      </c>
    </row>
    <row r="80281" spans="7:7">
      <c r="G80281" s="162" t="s">
        <v>80526</v>
      </c>
    </row>
    <row r="80282" spans="7:7">
      <c r="G80282" s="162" t="s">
        <v>80527</v>
      </c>
    </row>
    <row r="80283" spans="7:7">
      <c r="G80283" s="162" t="s">
        <v>80528</v>
      </c>
    </row>
    <row r="80284" spans="7:7">
      <c r="G80284" s="162" t="s">
        <v>80529</v>
      </c>
    </row>
    <row r="80285" spans="7:7">
      <c r="G80285" s="162" t="s">
        <v>80530</v>
      </c>
    </row>
    <row r="80286" spans="7:7">
      <c r="G80286" s="162" t="s">
        <v>80531</v>
      </c>
    </row>
    <row r="80287" spans="7:7">
      <c r="G80287" s="162" t="s">
        <v>80532</v>
      </c>
    </row>
    <row r="80288" spans="7:7">
      <c r="G80288" s="162" t="s">
        <v>80533</v>
      </c>
    </row>
    <row r="80289" spans="7:7">
      <c r="G80289" s="162" t="s">
        <v>80534</v>
      </c>
    </row>
    <row r="80290" spans="7:7">
      <c r="G80290" s="162" t="s">
        <v>80535</v>
      </c>
    </row>
    <row r="80291" spans="7:7">
      <c r="G80291" s="162" t="s">
        <v>80536</v>
      </c>
    </row>
    <row r="80292" spans="7:7">
      <c r="G80292" s="162" t="s">
        <v>80537</v>
      </c>
    </row>
    <row r="80293" spans="7:7">
      <c r="G80293" s="162" t="s">
        <v>80538</v>
      </c>
    </row>
    <row r="80294" spans="7:7">
      <c r="G80294" s="162" t="s">
        <v>80539</v>
      </c>
    </row>
    <row r="80295" spans="7:7">
      <c r="G80295" s="162" t="s">
        <v>80540</v>
      </c>
    </row>
    <row r="80296" spans="7:7">
      <c r="G80296" s="162" t="s">
        <v>80541</v>
      </c>
    </row>
    <row r="80297" spans="7:7">
      <c r="G80297" s="162" t="s">
        <v>80542</v>
      </c>
    </row>
    <row r="80298" spans="7:7">
      <c r="G80298" s="162" t="s">
        <v>80543</v>
      </c>
    </row>
    <row r="80299" spans="7:7">
      <c r="G80299" s="162" t="s">
        <v>80544</v>
      </c>
    </row>
    <row r="80300" spans="7:7">
      <c r="G80300" s="162" t="s">
        <v>80545</v>
      </c>
    </row>
    <row r="80301" spans="7:7">
      <c r="G80301" s="162" t="s">
        <v>80546</v>
      </c>
    </row>
    <row r="80302" spans="7:7">
      <c r="G80302" s="162" t="s">
        <v>80547</v>
      </c>
    </row>
    <row r="80303" spans="7:7">
      <c r="G80303" s="162" t="s">
        <v>80548</v>
      </c>
    </row>
    <row r="80304" spans="7:7">
      <c r="G80304" s="162" t="s">
        <v>80549</v>
      </c>
    </row>
    <row r="80305" spans="7:7">
      <c r="G80305" s="162" t="s">
        <v>80550</v>
      </c>
    </row>
    <row r="80306" spans="7:7">
      <c r="G80306" s="162" t="s">
        <v>80551</v>
      </c>
    </row>
    <row r="80307" spans="7:7">
      <c r="G80307" s="162" t="s">
        <v>80552</v>
      </c>
    </row>
    <row r="80308" spans="7:7">
      <c r="G80308" s="162" t="s">
        <v>80553</v>
      </c>
    </row>
    <row r="80309" spans="7:7">
      <c r="G80309" s="162" t="s">
        <v>80554</v>
      </c>
    </row>
    <row r="80310" spans="7:7">
      <c r="G80310" s="162" t="s">
        <v>80555</v>
      </c>
    </row>
    <row r="80311" spans="7:7">
      <c r="G80311" s="162" t="s">
        <v>80556</v>
      </c>
    </row>
    <row r="80312" spans="7:7">
      <c r="G80312" s="162" t="s">
        <v>80557</v>
      </c>
    </row>
    <row r="80313" spans="7:7">
      <c r="G80313" s="162" t="s">
        <v>80558</v>
      </c>
    </row>
    <row r="80314" spans="7:7">
      <c r="G80314" s="162" t="s">
        <v>80559</v>
      </c>
    </row>
    <row r="80315" spans="7:7">
      <c r="G80315" s="162" t="s">
        <v>80560</v>
      </c>
    </row>
    <row r="80316" spans="7:7">
      <c r="G80316" s="162" t="s">
        <v>80561</v>
      </c>
    </row>
    <row r="80317" spans="7:7">
      <c r="G80317" s="162" t="s">
        <v>80562</v>
      </c>
    </row>
    <row r="80318" spans="7:7">
      <c r="G80318" s="162" t="s">
        <v>80563</v>
      </c>
    </row>
    <row r="80319" spans="7:7">
      <c r="G80319" s="162" t="s">
        <v>80564</v>
      </c>
    </row>
    <row r="80320" spans="7:7">
      <c r="G80320" s="162" t="s">
        <v>80565</v>
      </c>
    </row>
    <row r="80321" spans="7:7">
      <c r="G80321" s="162" t="s">
        <v>80566</v>
      </c>
    </row>
    <row r="80322" spans="7:7">
      <c r="G80322" s="162" t="s">
        <v>80567</v>
      </c>
    </row>
    <row r="80323" spans="7:7">
      <c r="G80323" s="162" t="s">
        <v>80568</v>
      </c>
    </row>
    <row r="80324" spans="7:7">
      <c r="G80324" s="162" t="s">
        <v>80569</v>
      </c>
    </row>
    <row r="80325" spans="7:7">
      <c r="G80325" s="162" t="s">
        <v>80570</v>
      </c>
    </row>
    <row r="80326" spans="7:7">
      <c r="G80326" s="162" t="s">
        <v>80571</v>
      </c>
    </row>
    <row r="80327" spans="7:7">
      <c r="G80327" s="162" t="s">
        <v>80572</v>
      </c>
    </row>
    <row r="80328" spans="7:7">
      <c r="G80328" s="162" t="s">
        <v>80573</v>
      </c>
    </row>
    <row r="80329" spans="7:7">
      <c r="G80329" s="162" t="s">
        <v>80574</v>
      </c>
    </row>
    <row r="80330" spans="7:7">
      <c r="G80330" s="162" t="s">
        <v>80575</v>
      </c>
    </row>
    <row r="80331" spans="7:7">
      <c r="G80331" s="162" t="s">
        <v>80576</v>
      </c>
    </row>
    <row r="80332" spans="7:7">
      <c r="G80332" s="162" t="s">
        <v>80577</v>
      </c>
    </row>
    <row r="80333" spans="7:7">
      <c r="G80333" s="162" t="s">
        <v>80578</v>
      </c>
    </row>
    <row r="80334" spans="7:7">
      <c r="G80334" s="162" t="s">
        <v>80579</v>
      </c>
    </row>
    <row r="80335" spans="7:7">
      <c r="G80335" s="162" t="s">
        <v>80580</v>
      </c>
    </row>
    <row r="80336" spans="7:7">
      <c r="G80336" s="162" t="s">
        <v>80581</v>
      </c>
    </row>
    <row r="80337" spans="7:7">
      <c r="G80337" s="162" t="s">
        <v>80582</v>
      </c>
    </row>
    <row r="80338" spans="7:7">
      <c r="G80338" s="162" t="s">
        <v>80583</v>
      </c>
    </row>
    <row r="80339" spans="7:7">
      <c r="G80339" s="162" t="s">
        <v>80584</v>
      </c>
    </row>
    <row r="80340" spans="7:7">
      <c r="G80340" s="162" t="s">
        <v>80585</v>
      </c>
    </row>
    <row r="80341" spans="7:7">
      <c r="G80341" s="162" t="s">
        <v>80586</v>
      </c>
    </row>
    <row r="80342" spans="7:7">
      <c r="G80342" s="162" t="s">
        <v>80587</v>
      </c>
    </row>
    <row r="80343" spans="7:7">
      <c r="G80343" s="162" t="s">
        <v>80588</v>
      </c>
    </row>
    <row r="80344" spans="7:7">
      <c r="G80344" s="162" t="s">
        <v>80589</v>
      </c>
    </row>
    <row r="80345" spans="7:7">
      <c r="G80345" s="162" t="s">
        <v>80590</v>
      </c>
    </row>
    <row r="80346" spans="7:7">
      <c r="G80346" s="162" t="s">
        <v>80591</v>
      </c>
    </row>
    <row r="80347" spans="7:7">
      <c r="G80347" s="162" t="s">
        <v>80592</v>
      </c>
    </row>
    <row r="80348" spans="7:7">
      <c r="G80348" s="162" t="s">
        <v>80593</v>
      </c>
    </row>
    <row r="80349" spans="7:7">
      <c r="G80349" s="162" t="s">
        <v>80594</v>
      </c>
    </row>
    <row r="80350" spans="7:7">
      <c r="G80350" s="162" t="s">
        <v>80595</v>
      </c>
    </row>
    <row r="80351" spans="7:7">
      <c r="G80351" s="162" t="s">
        <v>80596</v>
      </c>
    </row>
    <row r="80352" spans="7:7">
      <c r="G80352" s="162" t="s">
        <v>80597</v>
      </c>
    </row>
    <row r="80353" spans="7:7">
      <c r="G80353" s="162" t="s">
        <v>80598</v>
      </c>
    </row>
    <row r="80354" spans="7:7">
      <c r="G80354" s="162" t="s">
        <v>80599</v>
      </c>
    </row>
    <row r="80355" spans="7:7">
      <c r="G80355" s="162" t="s">
        <v>80600</v>
      </c>
    </row>
    <row r="80356" spans="7:7">
      <c r="G80356" s="162" t="s">
        <v>80601</v>
      </c>
    </row>
    <row r="80357" spans="7:7">
      <c r="G80357" s="162" t="s">
        <v>80602</v>
      </c>
    </row>
    <row r="80358" spans="7:7">
      <c r="G80358" s="162" t="s">
        <v>80603</v>
      </c>
    </row>
    <row r="80359" spans="7:7">
      <c r="G80359" s="162" t="s">
        <v>80604</v>
      </c>
    </row>
    <row r="80360" spans="7:7">
      <c r="G80360" s="162" t="s">
        <v>80605</v>
      </c>
    </row>
    <row r="80361" spans="7:7">
      <c r="G80361" s="162" t="s">
        <v>80606</v>
      </c>
    </row>
    <row r="80362" spans="7:7">
      <c r="G80362" s="162" t="s">
        <v>80607</v>
      </c>
    </row>
    <row r="80363" spans="7:7">
      <c r="G80363" s="162" t="s">
        <v>80608</v>
      </c>
    </row>
    <row r="80364" spans="7:7">
      <c r="G80364" s="162" t="s">
        <v>80609</v>
      </c>
    </row>
    <row r="80365" spans="7:7">
      <c r="G80365" s="162" t="s">
        <v>80610</v>
      </c>
    </row>
    <row r="80366" spans="7:7">
      <c r="G80366" s="162" t="s">
        <v>80611</v>
      </c>
    </row>
    <row r="80367" spans="7:7">
      <c r="G80367" s="162" t="s">
        <v>80612</v>
      </c>
    </row>
    <row r="80368" spans="7:7">
      <c r="G80368" s="162" t="s">
        <v>80613</v>
      </c>
    </row>
    <row r="80369" spans="7:7">
      <c r="G80369" s="162" t="s">
        <v>80614</v>
      </c>
    </row>
    <row r="80370" spans="7:7">
      <c r="G80370" s="162" t="s">
        <v>80615</v>
      </c>
    </row>
    <row r="80371" spans="7:7">
      <c r="G80371" s="162" t="s">
        <v>80616</v>
      </c>
    </row>
    <row r="80372" spans="7:7">
      <c r="G80372" s="162" t="s">
        <v>80617</v>
      </c>
    </row>
    <row r="80373" spans="7:7">
      <c r="G80373" s="162" t="s">
        <v>80618</v>
      </c>
    </row>
    <row r="80374" spans="7:7">
      <c r="G80374" s="162" t="s">
        <v>80619</v>
      </c>
    </row>
    <row r="80375" spans="7:7">
      <c r="G80375" s="162" t="s">
        <v>80620</v>
      </c>
    </row>
    <row r="80376" spans="7:7">
      <c r="G80376" s="162" t="s">
        <v>80621</v>
      </c>
    </row>
    <row r="80377" spans="7:7">
      <c r="G80377" s="162" t="s">
        <v>80622</v>
      </c>
    </row>
    <row r="80378" spans="7:7">
      <c r="G80378" s="162" t="s">
        <v>80623</v>
      </c>
    </row>
    <row r="80379" spans="7:7">
      <c r="G80379" s="162" t="s">
        <v>80624</v>
      </c>
    </row>
    <row r="80380" spans="7:7">
      <c r="G80380" s="162" t="s">
        <v>80625</v>
      </c>
    </row>
    <row r="80381" spans="7:7">
      <c r="G80381" s="162" t="s">
        <v>80626</v>
      </c>
    </row>
    <row r="80382" spans="7:7">
      <c r="G80382" s="162" t="s">
        <v>80627</v>
      </c>
    </row>
    <row r="80383" spans="7:7">
      <c r="G80383" s="162" t="s">
        <v>80628</v>
      </c>
    </row>
    <row r="80384" spans="7:7">
      <c r="G80384" s="162" t="s">
        <v>80629</v>
      </c>
    </row>
    <row r="80385" spans="7:7">
      <c r="G80385" s="162" t="s">
        <v>80630</v>
      </c>
    </row>
    <row r="80386" spans="7:7">
      <c r="G80386" s="162" t="s">
        <v>80631</v>
      </c>
    </row>
    <row r="80387" spans="7:7">
      <c r="G80387" s="162" t="s">
        <v>80632</v>
      </c>
    </row>
    <row r="80388" spans="7:7">
      <c r="G80388" s="162" t="s">
        <v>80633</v>
      </c>
    </row>
    <row r="80389" spans="7:7">
      <c r="G80389" s="162" t="s">
        <v>80634</v>
      </c>
    </row>
    <row r="80390" spans="7:7">
      <c r="G80390" s="162" t="s">
        <v>80635</v>
      </c>
    </row>
    <row r="80391" spans="7:7">
      <c r="G80391" s="162" t="s">
        <v>80636</v>
      </c>
    </row>
    <row r="80392" spans="7:7">
      <c r="G80392" s="162" t="s">
        <v>80637</v>
      </c>
    </row>
    <row r="80393" spans="7:7">
      <c r="G80393" s="162" t="s">
        <v>80638</v>
      </c>
    </row>
    <row r="80394" spans="7:7">
      <c r="G80394" s="162" t="s">
        <v>80639</v>
      </c>
    </row>
    <row r="80395" spans="7:7">
      <c r="G80395" s="162" t="s">
        <v>80640</v>
      </c>
    </row>
    <row r="80396" spans="7:7">
      <c r="G80396" s="162" t="s">
        <v>80641</v>
      </c>
    </row>
    <row r="80397" spans="7:7">
      <c r="G80397" s="162" t="s">
        <v>80642</v>
      </c>
    </row>
    <row r="80398" spans="7:7">
      <c r="G80398" s="162" t="s">
        <v>80643</v>
      </c>
    </row>
    <row r="80399" spans="7:7">
      <c r="G80399" s="162" t="s">
        <v>80644</v>
      </c>
    </row>
    <row r="80400" spans="7:7">
      <c r="G80400" s="162" t="s">
        <v>80645</v>
      </c>
    </row>
    <row r="80401" spans="7:7">
      <c r="G80401" s="162" t="s">
        <v>80646</v>
      </c>
    </row>
    <row r="80402" spans="7:7">
      <c r="G80402" s="162" t="s">
        <v>80647</v>
      </c>
    </row>
    <row r="80403" spans="7:7">
      <c r="G80403" s="162" t="s">
        <v>80648</v>
      </c>
    </row>
    <row r="80404" spans="7:7">
      <c r="G80404" s="162" t="s">
        <v>80649</v>
      </c>
    </row>
    <row r="80405" spans="7:7">
      <c r="G80405" s="162" t="s">
        <v>80650</v>
      </c>
    </row>
    <row r="80406" spans="7:7">
      <c r="G80406" s="162" t="s">
        <v>80651</v>
      </c>
    </row>
    <row r="80407" spans="7:7">
      <c r="G80407" s="162" t="s">
        <v>80652</v>
      </c>
    </row>
    <row r="80408" spans="7:7">
      <c r="G80408" s="162" t="s">
        <v>80653</v>
      </c>
    </row>
    <row r="80409" spans="7:7">
      <c r="G80409" s="162" t="s">
        <v>80654</v>
      </c>
    </row>
    <row r="80410" spans="7:7">
      <c r="G80410" s="162" t="s">
        <v>80655</v>
      </c>
    </row>
    <row r="80411" spans="7:7">
      <c r="G80411" s="162" t="s">
        <v>80656</v>
      </c>
    </row>
    <row r="80412" spans="7:7">
      <c r="G80412" s="162" t="s">
        <v>80657</v>
      </c>
    </row>
    <row r="80413" spans="7:7">
      <c r="G80413" s="162" t="s">
        <v>80658</v>
      </c>
    </row>
    <row r="80414" spans="7:7">
      <c r="G80414" s="162" t="s">
        <v>80659</v>
      </c>
    </row>
    <row r="80415" spans="7:7">
      <c r="G80415" s="162" t="s">
        <v>80660</v>
      </c>
    </row>
    <row r="80416" spans="7:7">
      <c r="G80416" s="162" t="s">
        <v>80661</v>
      </c>
    </row>
    <row r="80417" spans="7:7">
      <c r="G80417" s="162" t="s">
        <v>80662</v>
      </c>
    </row>
    <row r="80418" spans="7:7">
      <c r="G80418" s="162" t="s">
        <v>80663</v>
      </c>
    </row>
    <row r="80419" spans="7:7">
      <c r="G80419" s="162" t="s">
        <v>80664</v>
      </c>
    </row>
    <row r="80420" spans="7:7">
      <c r="G80420" s="162" t="s">
        <v>80665</v>
      </c>
    </row>
    <row r="80421" spans="7:7">
      <c r="G80421" s="162" t="s">
        <v>80666</v>
      </c>
    </row>
    <row r="80422" spans="7:7">
      <c r="G80422" s="162" t="s">
        <v>80667</v>
      </c>
    </row>
    <row r="80423" spans="7:7">
      <c r="G80423" s="162" t="s">
        <v>80668</v>
      </c>
    </row>
    <row r="80424" spans="7:7">
      <c r="G80424" s="162" t="s">
        <v>80669</v>
      </c>
    </row>
    <row r="80425" spans="7:7">
      <c r="G80425" s="162" t="s">
        <v>80670</v>
      </c>
    </row>
    <row r="80426" spans="7:7">
      <c r="G80426" s="162" t="s">
        <v>80671</v>
      </c>
    </row>
    <row r="80427" spans="7:7">
      <c r="G80427" s="162" t="s">
        <v>80672</v>
      </c>
    </row>
    <row r="80428" spans="7:7">
      <c r="G80428" s="162" t="s">
        <v>80673</v>
      </c>
    </row>
    <row r="80429" spans="7:7">
      <c r="G80429" s="162" t="s">
        <v>80674</v>
      </c>
    </row>
    <row r="80430" spans="7:7">
      <c r="G80430" s="162" t="s">
        <v>80675</v>
      </c>
    </row>
    <row r="80431" spans="7:7">
      <c r="G80431" s="162" t="s">
        <v>80676</v>
      </c>
    </row>
    <row r="80432" spans="7:7">
      <c r="G80432" s="162" t="s">
        <v>80677</v>
      </c>
    </row>
    <row r="80433" spans="7:7">
      <c r="G80433" s="162" t="s">
        <v>80678</v>
      </c>
    </row>
    <row r="80434" spans="7:7">
      <c r="G80434" s="162" t="s">
        <v>80679</v>
      </c>
    </row>
    <row r="80435" spans="7:7">
      <c r="G80435" s="162" t="s">
        <v>80680</v>
      </c>
    </row>
    <row r="80436" spans="7:7">
      <c r="G80436" s="162" t="s">
        <v>80681</v>
      </c>
    </row>
    <row r="80437" spans="7:7">
      <c r="G80437" s="162" t="s">
        <v>80682</v>
      </c>
    </row>
    <row r="80438" spans="7:7">
      <c r="G80438" s="162" t="s">
        <v>80683</v>
      </c>
    </row>
    <row r="80439" spans="7:7">
      <c r="G80439" s="162" t="s">
        <v>80684</v>
      </c>
    </row>
    <row r="80440" spans="7:7">
      <c r="G80440" s="162" t="s">
        <v>80685</v>
      </c>
    </row>
    <row r="80441" spans="7:7">
      <c r="G80441" s="162" t="s">
        <v>80686</v>
      </c>
    </row>
    <row r="80442" spans="7:7">
      <c r="G80442" s="162" t="s">
        <v>80687</v>
      </c>
    </row>
    <row r="80443" spans="7:7">
      <c r="G80443" s="162" t="s">
        <v>80688</v>
      </c>
    </row>
    <row r="80444" spans="7:7">
      <c r="G80444" s="162" t="s">
        <v>80689</v>
      </c>
    </row>
    <row r="80445" spans="7:7">
      <c r="G80445" s="162" t="s">
        <v>80690</v>
      </c>
    </row>
    <row r="80446" spans="7:7">
      <c r="G80446" s="162" t="s">
        <v>80691</v>
      </c>
    </row>
    <row r="80447" spans="7:7">
      <c r="G80447" s="162" t="s">
        <v>80692</v>
      </c>
    </row>
    <row r="80448" spans="7:7">
      <c r="G80448" s="162" t="s">
        <v>80693</v>
      </c>
    </row>
    <row r="80449" spans="7:7">
      <c r="G80449" s="162" t="s">
        <v>80694</v>
      </c>
    </row>
    <row r="80450" spans="7:7">
      <c r="G80450" s="162" t="s">
        <v>80695</v>
      </c>
    </row>
    <row r="80451" spans="7:7">
      <c r="G80451" s="162" t="s">
        <v>80696</v>
      </c>
    </row>
    <row r="80452" spans="7:7">
      <c r="G80452" s="162" t="s">
        <v>80697</v>
      </c>
    </row>
    <row r="80453" spans="7:7">
      <c r="G80453" s="162" t="s">
        <v>80698</v>
      </c>
    </row>
    <row r="80454" spans="7:7">
      <c r="G80454" s="162" t="s">
        <v>80699</v>
      </c>
    </row>
    <row r="80455" spans="7:7">
      <c r="G80455" s="162" t="s">
        <v>80700</v>
      </c>
    </row>
    <row r="80456" spans="7:7">
      <c r="G80456" s="162" t="s">
        <v>80701</v>
      </c>
    </row>
    <row r="80457" spans="7:7">
      <c r="G80457" s="162" t="s">
        <v>80702</v>
      </c>
    </row>
    <row r="80458" spans="7:7">
      <c r="G80458" s="162" t="s">
        <v>80703</v>
      </c>
    </row>
    <row r="80459" spans="7:7">
      <c r="G80459" s="162" t="s">
        <v>80704</v>
      </c>
    </row>
    <row r="80460" spans="7:7">
      <c r="G80460" s="162" t="s">
        <v>80705</v>
      </c>
    </row>
    <row r="80461" spans="7:7">
      <c r="G80461" s="162" t="s">
        <v>80706</v>
      </c>
    </row>
    <row r="80462" spans="7:7">
      <c r="G80462" s="162" t="s">
        <v>80707</v>
      </c>
    </row>
    <row r="80463" spans="7:7">
      <c r="G80463" s="162" t="s">
        <v>80708</v>
      </c>
    </row>
    <row r="80464" spans="7:7">
      <c r="G80464" s="162" t="s">
        <v>80709</v>
      </c>
    </row>
    <row r="80465" spans="7:7">
      <c r="G80465" s="162" t="s">
        <v>80710</v>
      </c>
    </row>
    <row r="80466" spans="7:7">
      <c r="G80466" s="162" t="s">
        <v>80711</v>
      </c>
    </row>
    <row r="80467" spans="7:7">
      <c r="G80467" s="162" t="s">
        <v>80712</v>
      </c>
    </row>
    <row r="80468" spans="7:7">
      <c r="G80468" s="162" t="s">
        <v>80713</v>
      </c>
    </row>
    <row r="80469" spans="7:7">
      <c r="G80469" s="162" t="s">
        <v>80714</v>
      </c>
    </row>
    <row r="80470" spans="7:7">
      <c r="G80470" s="162" t="s">
        <v>80715</v>
      </c>
    </row>
    <row r="80471" spans="7:7">
      <c r="G80471" s="162" t="s">
        <v>80716</v>
      </c>
    </row>
    <row r="80472" spans="7:7">
      <c r="G80472" s="162" t="s">
        <v>80717</v>
      </c>
    </row>
    <row r="80473" spans="7:7">
      <c r="G80473" s="162" t="s">
        <v>80718</v>
      </c>
    </row>
    <row r="80474" spans="7:7">
      <c r="G80474" s="162" t="s">
        <v>80719</v>
      </c>
    </row>
    <row r="80475" spans="7:7">
      <c r="G80475" s="162" t="s">
        <v>80720</v>
      </c>
    </row>
    <row r="80476" spans="7:7">
      <c r="G80476" s="162" t="s">
        <v>80721</v>
      </c>
    </row>
    <row r="80477" spans="7:7">
      <c r="G80477" s="162" t="s">
        <v>80722</v>
      </c>
    </row>
    <row r="80478" spans="7:7">
      <c r="G80478" s="162" t="s">
        <v>80723</v>
      </c>
    </row>
    <row r="80479" spans="7:7">
      <c r="G80479" s="162" t="s">
        <v>80724</v>
      </c>
    </row>
    <row r="80480" spans="7:7">
      <c r="G80480" s="162" t="s">
        <v>80725</v>
      </c>
    </row>
    <row r="80481" spans="7:7">
      <c r="G80481" s="162" t="s">
        <v>80726</v>
      </c>
    </row>
    <row r="80482" spans="7:7">
      <c r="G80482" s="162" t="s">
        <v>80727</v>
      </c>
    </row>
    <row r="80483" spans="7:7">
      <c r="G80483" s="162" t="s">
        <v>80728</v>
      </c>
    </row>
    <row r="80484" spans="7:7">
      <c r="G80484" s="162" t="s">
        <v>80729</v>
      </c>
    </row>
    <row r="80485" spans="7:7">
      <c r="G80485" s="162" t="s">
        <v>80730</v>
      </c>
    </row>
    <row r="80486" spans="7:7">
      <c r="G80486" s="162" t="s">
        <v>80731</v>
      </c>
    </row>
    <row r="80487" spans="7:7">
      <c r="G80487" s="162" t="s">
        <v>80732</v>
      </c>
    </row>
    <row r="80488" spans="7:7">
      <c r="G80488" s="162" t="s">
        <v>80733</v>
      </c>
    </row>
    <row r="80489" spans="7:7">
      <c r="G80489" s="162" t="s">
        <v>80734</v>
      </c>
    </row>
    <row r="80490" spans="7:7">
      <c r="G80490" s="162" t="s">
        <v>80735</v>
      </c>
    </row>
    <row r="80491" spans="7:7">
      <c r="G80491" s="162" t="s">
        <v>80736</v>
      </c>
    </row>
    <row r="80492" spans="7:7">
      <c r="G80492" s="162" t="s">
        <v>80737</v>
      </c>
    </row>
    <row r="80493" spans="7:7">
      <c r="G80493" s="162" t="s">
        <v>80738</v>
      </c>
    </row>
    <row r="80494" spans="7:7">
      <c r="G80494" s="162" t="s">
        <v>80739</v>
      </c>
    </row>
    <row r="80495" spans="7:7">
      <c r="G80495" s="162" t="s">
        <v>80740</v>
      </c>
    </row>
    <row r="80496" spans="7:7">
      <c r="G80496" s="162" t="s">
        <v>80741</v>
      </c>
    </row>
    <row r="80497" spans="7:7">
      <c r="G80497" s="162" t="s">
        <v>80742</v>
      </c>
    </row>
    <row r="80498" spans="7:7">
      <c r="G80498" s="162" t="s">
        <v>80743</v>
      </c>
    </row>
    <row r="80499" spans="7:7">
      <c r="G80499" s="162" t="s">
        <v>80744</v>
      </c>
    </row>
    <row r="80500" spans="7:7">
      <c r="G80500" s="162" t="s">
        <v>80745</v>
      </c>
    </row>
    <row r="80501" spans="7:7">
      <c r="G80501" s="162" t="s">
        <v>80746</v>
      </c>
    </row>
    <row r="80502" spans="7:7">
      <c r="G80502" s="162" t="s">
        <v>80747</v>
      </c>
    </row>
    <row r="80503" spans="7:7">
      <c r="G80503" s="162" t="s">
        <v>80748</v>
      </c>
    </row>
    <row r="80504" spans="7:7">
      <c r="G80504" s="162" t="s">
        <v>80749</v>
      </c>
    </row>
    <row r="80505" spans="7:7">
      <c r="G80505" s="162" t="s">
        <v>80750</v>
      </c>
    </row>
    <row r="80506" spans="7:7">
      <c r="G80506" s="162" t="s">
        <v>80751</v>
      </c>
    </row>
    <row r="80507" spans="7:7">
      <c r="G80507" s="162" t="s">
        <v>80752</v>
      </c>
    </row>
    <row r="80508" spans="7:7">
      <c r="G80508" s="162" t="s">
        <v>80753</v>
      </c>
    </row>
    <row r="80509" spans="7:7">
      <c r="G80509" s="162" t="s">
        <v>80754</v>
      </c>
    </row>
    <row r="80510" spans="7:7">
      <c r="G80510" s="162" t="s">
        <v>80755</v>
      </c>
    </row>
    <row r="80511" spans="7:7">
      <c r="G80511" s="162" t="s">
        <v>80756</v>
      </c>
    </row>
    <row r="80512" spans="7:7">
      <c r="G80512" s="162" t="s">
        <v>80757</v>
      </c>
    </row>
    <row r="80513" spans="7:7">
      <c r="G80513" s="162" t="s">
        <v>80758</v>
      </c>
    </row>
    <row r="80514" spans="7:7">
      <c r="G80514" s="162" t="s">
        <v>80759</v>
      </c>
    </row>
    <row r="80515" spans="7:7">
      <c r="G80515" s="162" t="s">
        <v>80760</v>
      </c>
    </row>
    <row r="80516" spans="7:7">
      <c r="G80516" s="162" t="s">
        <v>80761</v>
      </c>
    </row>
    <row r="80517" spans="7:7">
      <c r="G80517" s="162" t="s">
        <v>80762</v>
      </c>
    </row>
    <row r="80518" spans="7:7">
      <c r="G80518" s="162" t="s">
        <v>80763</v>
      </c>
    </row>
    <row r="80519" spans="7:7">
      <c r="G80519" s="162" t="s">
        <v>80764</v>
      </c>
    </row>
    <row r="80520" spans="7:7">
      <c r="G80520" s="162" t="s">
        <v>80765</v>
      </c>
    </row>
    <row r="80521" spans="7:7">
      <c r="G80521" s="162" t="s">
        <v>80766</v>
      </c>
    </row>
    <row r="80522" spans="7:7">
      <c r="G80522" s="162" t="s">
        <v>80767</v>
      </c>
    </row>
    <row r="80523" spans="7:7">
      <c r="G80523" s="162" t="s">
        <v>80768</v>
      </c>
    </row>
    <row r="80524" spans="7:7">
      <c r="G80524" s="162" t="s">
        <v>80769</v>
      </c>
    </row>
    <row r="80525" spans="7:7">
      <c r="G80525" s="162" t="s">
        <v>80770</v>
      </c>
    </row>
    <row r="80526" spans="7:7">
      <c r="G80526" s="162" t="s">
        <v>80771</v>
      </c>
    </row>
    <row r="80527" spans="7:7">
      <c r="G80527" s="162" t="s">
        <v>80772</v>
      </c>
    </row>
    <row r="80528" spans="7:7">
      <c r="G80528" s="162" t="s">
        <v>80773</v>
      </c>
    </row>
    <row r="80529" spans="7:7">
      <c r="G80529" s="162" t="s">
        <v>80774</v>
      </c>
    </row>
    <row r="80530" spans="7:7">
      <c r="G80530" s="162" t="s">
        <v>80775</v>
      </c>
    </row>
    <row r="80531" spans="7:7">
      <c r="G80531" s="162" t="s">
        <v>80776</v>
      </c>
    </row>
    <row r="80532" spans="7:7">
      <c r="G80532" s="162" t="s">
        <v>80777</v>
      </c>
    </row>
    <row r="80533" spans="7:7">
      <c r="G80533" s="162" t="s">
        <v>80778</v>
      </c>
    </row>
    <row r="80534" spans="7:7">
      <c r="G80534" s="162" t="s">
        <v>80779</v>
      </c>
    </row>
    <row r="80535" spans="7:7">
      <c r="G80535" s="162" t="s">
        <v>80780</v>
      </c>
    </row>
    <row r="80536" spans="7:7">
      <c r="G80536" s="162" t="s">
        <v>80781</v>
      </c>
    </row>
    <row r="80537" spans="7:7">
      <c r="G80537" s="162" t="s">
        <v>80782</v>
      </c>
    </row>
    <row r="80538" spans="7:7">
      <c r="G80538" s="162" t="s">
        <v>80783</v>
      </c>
    </row>
    <row r="80539" spans="7:7">
      <c r="G80539" s="162" t="s">
        <v>80784</v>
      </c>
    </row>
    <row r="80540" spans="7:7">
      <c r="G80540" s="162" t="s">
        <v>80785</v>
      </c>
    </row>
    <row r="80541" spans="7:7">
      <c r="G80541" s="162" t="s">
        <v>80786</v>
      </c>
    </row>
    <row r="80542" spans="7:7">
      <c r="G80542" s="162" t="s">
        <v>80787</v>
      </c>
    </row>
    <row r="80543" spans="7:7">
      <c r="G80543" s="162" t="s">
        <v>80788</v>
      </c>
    </row>
    <row r="80544" spans="7:7">
      <c r="G80544" s="162" t="s">
        <v>80789</v>
      </c>
    </row>
    <row r="80545" spans="7:7">
      <c r="G80545" s="162" t="s">
        <v>80790</v>
      </c>
    </row>
    <row r="80546" spans="7:7">
      <c r="G80546" s="162" t="s">
        <v>80791</v>
      </c>
    </row>
    <row r="80547" spans="7:7">
      <c r="G80547" s="162" t="s">
        <v>80792</v>
      </c>
    </row>
    <row r="80548" spans="7:7">
      <c r="G80548" s="162" t="s">
        <v>80793</v>
      </c>
    </row>
    <row r="80549" spans="7:7">
      <c r="G80549" s="162" t="s">
        <v>80794</v>
      </c>
    </row>
    <row r="80550" spans="7:7">
      <c r="G80550" s="162" t="s">
        <v>80795</v>
      </c>
    </row>
    <row r="80551" spans="7:7">
      <c r="G80551" s="162" t="s">
        <v>80796</v>
      </c>
    </row>
    <row r="80552" spans="7:7">
      <c r="G80552" s="162" t="s">
        <v>80797</v>
      </c>
    </row>
    <row r="80553" spans="7:7">
      <c r="G80553" s="162" t="s">
        <v>80798</v>
      </c>
    </row>
    <row r="80554" spans="7:7">
      <c r="G80554" s="162" t="s">
        <v>80799</v>
      </c>
    </row>
    <row r="80555" spans="7:7">
      <c r="G80555" s="162" t="s">
        <v>80800</v>
      </c>
    </row>
    <row r="80556" spans="7:7">
      <c r="G80556" s="162" t="s">
        <v>80801</v>
      </c>
    </row>
    <row r="80557" spans="7:7">
      <c r="G80557" s="162" t="s">
        <v>80802</v>
      </c>
    </row>
    <row r="80558" spans="7:7">
      <c r="G80558" s="162" t="s">
        <v>80803</v>
      </c>
    </row>
    <row r="80559" spans="7:7">
      <c r="G80559" s="162" t="s">
        <v>80804</v>
      </c>
    </row>
    <row r="80560" spans="7:7">
      <c r="G80560" s="162" t="s">
        <v>80805</v>
      </c>
    </row>
    <row r="80561" spans="7:7">
      <c r="G80561" s="162" t="s">
        <v>80806</v>
      </c>
    </row>
    <row r="80562" spans="7:7">
      <c r="G80562" s="162" t="s">
        <v>80807</v>
      </c>
    </row>
    <row r="80563" spans="7:7">
      <c r="G80563" s="162" t="s">
        <v>80808</v>
      </c>
    </row>
    <row r="80564" spans="7:7">
      <c r="G80564" s="162" t="s">
        <v>80809</v>
      </c>
    </row>
    <row r="80565" spans="7:7">
      <c r="G80565" s="162" t="s">
        <v>80810</v>
      </c>
    </row>
    <row r="80566" spans="7:7">
      <c r="G80566" s="162" t="s">
        <v>80811</v>
      </c>
    </row>
    <row r="80567" spans="7:7">
      <c r="G80567" s="162" t="s">
        <v>80812</v>
      </c>
    </row>
    <row r="80568" spans="7:7">
      <c r="G80568" s="162" t="s">
        <v>80813</v>
      </c>
    </row>
    <row r="80569" spans="7:7">
      <c r="G80569" s="162" t="s">
        <v>80814</v>
      </c>
    </row>
    <row r="80570" spans="7:7">
      <c r="G80570" s="162" t="s">
        <v>80815</v>
      </c>
    </row>
    <row r="80571" spans="7:7">
      <c r="G80571" s="162" t="s">
        <v>80816</v>
      </c>
    </row>
    <row r="80572" spans="7:7">
      <c r="G80572" s="162" t="s">
        <v>80817</v>
      </c>
    </row>
    <row r="80573" spans="7:7">
      <c r="G80573" s="162" t="s">
        <v>80818</v>
      </c>
    </row>
    <row r="80574" spans="7:7">
      <c r="G80574" s="162" t="s">
        <v>80819</v>
      </c>
    </row>
    <row r="80575" spans="7:7">
      <c r="G80575" s="162" t="s">
        <v>80820</v>
      </c>
    </row>
    <row r="80576" spans="7:7">
      <c r="G80576" s="162" t="s">
        <v>80821</v>
      </c>
    </row>
    <row r="80577" spans="7:7">
      <c r="G80577" s="162" t="s">
        <v>80822</v>
      </c>
    </row>
    <row r="80578" spans="7:7">
      <c r="G80578" s="162" t="s">
        <v>80823</v>
      </c>
    </row>
    <row r="80579" spans="7:7">
      <c r="G80579" s="162" t="s">
        <v>80824</v>
      </c>
    </row>
    <row r="80580" spans="7:7">
      <c r="G80580" s="162" t="s">
        <v>80825</v>
      </c>
    </row>
    <row r="80581" spans="7:7">
      <c r="G80581" s="162" t="s">
        <v>80826</v>
      </c>
    </row>
    <row r="80582" spans="7:7">
      <c r="G80582" s="162" t="s">
        <v>80827</v>
      </c>
    </row>
    <row r="80583" spans="7:7">
      <c r="G80583" s="162" t="s">
        <v>80828</v>
      </c>
    </row>
    <row r="80584" spans="7:7">
      <c r="G80584" s="162" t="s">
        <v>80829</v>
      </c>
    </row>
    <row r="80585" spans="7:7">
      <c r="G80585" s="162" t="s">
        <v>80830</v>
      </c>
    </row>
    <row r="80586" spans="7:7">
      <c r="G80586" s="162" t="s">
        <v>80831</v>
      </c>
    </row>
    <row r="80587" spans="7:7">
      <c r="G80587" s="162" t="s">
        <v>80832</v>
      </c>
    </row>
    <row r="80588" spans="7:7">
      <c r="G80588" s="162" t="s">
        <v>80833</v>
      </c>
    </row>
    <row r="80589" spans="7:7">
      <c r="G80589" s="162" t="s">
        <v>80834</v>
      </c>
    </row>
    <row r="80590" spans="7:7">
      <c r="G80590" s="162" t="s">
        <v>80835</v>
      </c>
    </row>
    <row r="80591" spans="7:7">
      <c r="G80591" s="162" t="s">
        <v>80836</v>
      </c>
    </row>
    <row r="80592" spans="7:7">
      <c r="G80592" s="162" t="s">
        <v>80837</v>
      </c>
    </row>
    <row r="80593" spans="7:7">
      <c r="G80593" s="162" t="s">
        <v>80838</v>
      </c>
    </row>
    <row r="80594" spans="7:7">
      <c r="G80594" s="162" t="s">
        <v>80839</v>
      </c>
    </row>
    <row r="80595" spans="7:7">
      <c r="G80595" s="162" t="s">
        <v>80840</v>
      </c>
    </row>
    <row r="80596" spans="7:7">
      <c r="G80596" s="162" t="s">
        <v>80841</v>
      </c>
    </row>
    <row r="80597" spans="7:7">
      <c r="G80597" s="162" t="s">
        <v>80842</v>
      </c>
    </row>
    <row r="80598" spans="7:7">
      <c r="G80598" s="162" t="s">
        <v>80843</v>
      </c>
    </row>
    <row r="80599" spans="7:7">
      <c r="G80599" s="162" t="s">
        <v>80844</v>
      </c>
    </row>
    <row r="80600" spans="7:7">
      <c r="G80600" s="162" t="s">
        <v>80845</v>
      </c>
    </row>
    <row r="80601" spans="7:7">
      <c r="G80601" s="162" t="s">
        <v>80846</v>
      </c>
    </row>
    <row r="80602" spans="7:7">
      <c r="G80602" s="162" t="s">
        <v>80847</v>
      </c>
    </row>
    <row r="80603" spans="7:7">
      <c r="G80603" s="162" t="s">
        <v>80848</v>
      </c>
    </row>
    <row r="80604" spans="7:7">
      <c r="G80604" s="162" t="s">
        <v>80849</v>
      </c>
    </row>
    <row r="80605" spans="7:7">
      <c r="G80605" s="162" t="s">
        <v>80850</v>
      </c>
    </row>
    <row r="80606" spans="7:7">
      <c r="G80606" s="162" t="s">
        <v>80851</v>
      </c>
    </row>
    <row r="80607" spans="7:7">
      <c r="G80607" s="162" t="s">
        <v>80852</v>
      </c>
    </row>
    <row r="80608" spans="7:7">
      <c r="G80608" s="162" t="s">
        <v>80853</v>
      </c>
    </row>
    <row r="80609" spans="7:7">
      <c r="G80609" s="162" t="s">
        <v>80854</v>
      </c>
    </row>
    <row r="80610" spans="7:7">
      <c r="G80610" s="162" t="s">
        <v>80855</v>
      </c>
    </row>
    <row r="80611" spans="7:7">
      <c r="G80611" s="162" t="s">
        <v>80856</v>
      </c>
    </row>
    <row r="80612" spans="7:7">
      <c r="G80612" s="162" t="s">
        <v>80857</v>
      </c>
    </row>
    <row r="80613" spans="7:7">
      <c r="G80613" s="162" t="s">
        <v>80858</v>
      </c>
    </row>
    <row r="80614" spans="7:7">
      <c r="G80614" s="162" t="s">
        <v>80859</v>
      </c>
    </row>
    <row r="80615" spans="7:7">
      <c r="G80615" s="162" t="s">
        <v>80860</v>
      </c>
    </row>
    <row r="80616" spans="7:7">
      <c r="G80616" s="162" t="s">
        <v>80861</v>
      </c>
    </row>
    <row r="80617" spans="7:7">
      <c r="G80617" s="162" t="s">
        <v>80862</v>
      </c>
    </row>
    <row r="80618" spans="7:7">
      <c r="G80618" s="162" t="s">
        <v>80863</v>
      </c>
    </row>
    <row r="80619" spans="7:7">
      <c r="G80619" s="162" t="s">
        <v>80864</v>
      </c>
    </row>
    <row r="80620" spans="7:7">
      <c r="G80620" s="162" t="s">
        <v>80865</v>
      </c>
    </row>
    <row r="80621" spans="7:7">
      <c r="G80621" s="162" t="s">
        <v>80866</v>
      </c>
    </row>
    <row r="80622" spans="7:7">
      <c r="G80622" s="162" t="s">
        <v>80867</v>
      </c>
    </row>
    <row r="80623" spans="7:7">
      <c r="G80623" s="162" t="s">
        <v>80868</v>
      </c>
    </row>
    <row r="80624" spans="7:7">
      <c r="G80624" s="162" t="s">
        <v>80869</v>
      </c>
    </row>
    <row r="80625" spans="7:7">
      <c r="G80625" s="162" t="s">
        <v>80870</v>
      </c>
    </row>
    <row r="80626" spans="7:7">
      <c r="G80626" s="162" t="s">
        <v>80871</v>
      </c>
    </row>
    <row r="80627" spans="7:7">
      <c r="G80627" s="162" t="s">
        <v>80872</v>
      </c>
    </row>
    <row r="80628" spans="7:7">
      <c r="G80628" s="162" t="s">
        <v>80873</v>
      </c>
    </row>
    <row r="80629" spans="7:7">
      <c r="G80629" s="162" t="s">
        <v>80874</v>
      </c>
    </row>
    <row r="80630" spans="7:7">
      <c r="G80630" s="162" t="s">
        <v>80875</v>
      </c>
    </row>
    <row r="80631" spans="7:7">
      <c r="G80631" s="162" t="s">
        <v>80876</v>
      </c>
    </row>
    <row r="80632" spans="7:7">
      <c r="G80632" s="162" t="s">
        <v>80877</v>
      </c>
    </row>
    <row r="80633" spans="7:7">
      <c r="G80633" s="162" t="s">
        <v>80878</v>
      </c>
    </row>
    <row r="80634" spans="7:7">
      <c r="G80634" s="162" t="s">
        <v>80879</v>
      </c>
    </row>
    <row r="80635" spans="7:7">
      <c r="G80635" s="162" t="s">
        <v>80880</v>
      </c>
    </row>
    <row r="80636" spans="7:7">
      <c r="G80636" s="162" t="s">
        <v>80881</v>
      </c>
    </row>
    <row r="80637" spans="7:7">
      <c r="G80637" s="162" t="s">
        <v>80882</v>
      </c>
    </row>
    <row r="80638" spans="7:7">
      <c r="G80638" s="162" t="s">
        <v>80883</v>
      </c>
    </row>
    <row r="80639" spans="7:7">
      <c r="G80639" s="162" t="s">
        <v>80884</v>
      </c>
    </row>
    <row r="80640" spans="7:7">
      <c r="G80640" s="162" t="s">
        <v>80885</v>
      </c>
    </row>
    <row r="80641" spans="7:7">
      <c r="G80641" s="162" t="s">
        <v>80886</v>
      </c>
    </row>
    <row r="80642" spans="7:7">
      <c r="G80642" s="162" t="s">
        <v>80887</v>
      </c>
    </row>
    <row r="80643" spans="7:7">
      <c r="G80643" s="162" t="s">
        <v>80888</v>
      </c>
    </row>
    <row r="80644" spans="7:7">
      <c r="G80644" s="162" t="s">
        <v>80889</v>
      </c>
    </row>
    <row r="80645" spans="7:7">
      <c r="G80645" s="162" t="s">
        <v>80890</v>
      </c>
    </row>
    <row r="80646" spans="7:7">
      <c r="G80646" s="162" t="s">
        <v>80891</v>
      </c>
    </row>
    <row r="80647" spans="7:7">
      <c r="G80647" s="162" t="s">
        <v>80892</v>
      </c>
    </row>
    <row r="80648" spans="7:7">
      <c r="G80648" s="162" t="s">
        <v>80893</v>
      </c>
    </row>
    <row r="80649" spans="7:7">
      <c r="G80649" s="162" t="s">
        <v>80894</v>
      </c>
    </row>
    <row r="80650" spans="7:7">
      <c r="G80650" s="162" t="s">
        <v>80895</v>
      </c>
    </row>
    <row r="80651" spans="7:7">
      <c r="G80651" s="162" t="s">
        <v>80896</v>
      </c>
    </row>
    <row r="80652" spans="7:7">
      <c r="G80652" s="162" t="s">
        <v>80897</v>
      </c>
    </row>
    <row r="80653" spans="7:7">
      <c r="G80653" s="162" t="s">
        <v>80898</v>
      </c>
    </row>
    <row r="80654" spans="7:7">
      <c r="G80654" s="162" t="s">
        <v>80899</v>
      </c>
    </row>
    <row r="80655" spans="7:7">
      <c r="G80655" s="162" t="s">
        <v>80900</v>
      </c>
    </row>
    <row r="80656" spans="7:7">
      <c r="G80656" s="162" t="s">
        <v>80901</v>
      </c>
    </row>
    <row r="80657" spans="7:7">
      <c r="G80657" s="162" t="s">
        <v>80902</v>
      </c>
    </row>
    <row r="80658" spans="7:7">
      <c r="G80658" s="162" t="s">
        <v>80903</v>
      </c>
    </row>
    <row r="80659" spans="7:7">
      <c r="G80659" s="162" t="s">
        <v>80904</v>
      </c>
    </row>
    <row r="80660" spans="7:7">
      <c r="G80660" s="162" t="s">
        <v>80905</v>
      </c>
    </row>
    <row r="80661" spans="7:7">
      <c r="G80661" s="162" t="s">
        <v>80906</v>
      </c>
    </row>
    <row r="80662" spans="7:7">
      <c r="G80662" s="162" t="s">
        <v>80907</v>
      </c>
    </row>
    <row r="80663" spans="7:7">
      <c r="G80663" s="162" t="s">
        <v>80908</v>
      </c>
    </row>
    <row r="80664" spans="7:7">
      <c r="G80664" s="162" t="s">
        <v>80909</v>
      </c>
    </row>
    <row r="80665" spans="7:7">
      <c r="G80665" s="162" t="s">
        <v>80910</v>
      </c>
    </row>
    <row r="80666" spans="7:7">
      <c r="G80666" s="162" t="s">
        <v>80911</v>
      </c>
    </row>
    <row r="80667" spans="7:7">
      <c r="G80667" s="162" t="s">
        <v>80912</v>
      </c>
    </row>
    <row r="80668" spans="7:7">
      <c r="G80668" s="162" t="s">
        <v>80913</v>
      </c>
    </row>
    <row r="80669" spans="7:7">
      <c r="G80669" s="162" t="s">
        <v>80914</v>
      </c>
    </row>
    <row r="80670" spans="7:7">
      <c r="G80670" s="162" t="s">
        <v>80915</v>
      </c>
    </row>
    <row r="80671" spans="7:7">
      <c r="G80671" s="162" t="s">
        <v>80916</v>
      </c>
    </row>
    <row r="80672" spans="7:7">
      <c r="G80672" s="162" t="s">
        <v>80917</v>
      </c>
    </row>
    <row r="80673" spans="7:7">
      <c r="G80673" s="162" t="s">
        <v>80918</v>
      </c>
    </row>
    <row r="80674" spans="7:7">
      <c r="G80674" s="162" t="s">
        <v>80919</v>
      </c>
    </row>
    <row r="80675" spans="7:7">
      <c r="G80675" s="162" t="s">
        <v>80920</v>
      </c>
    </row>
    <row r="80676" spans="7:7">
      <c r="G80676" s="162" t="s">
        <v>80921</v>
      </c>
    </row>
    <row r="80677" spans="7:7">
      <c r="G80677" s="162" t="s">
        <v>80922</v>
      </c>
    </row>
    <row r="80678" spans="7:7">
      <c r="G80678" s="162" t="s">
        <v>80923</v>
      </c>
    </row>
    <row r="80679" spans="7:7">
      <c r="G80679" s="162" t="s">
        <v>80924</v>
      </c>
    </row>
    <row r="80680" spans="7:7">
      <c r="G80680" s="162" t="s">
        <v>80925</v>
      </c>
    </row>
    <row r="80681" spans="7:7">
      <c r="G80681" s="162" t="s">
        <v>80926</v>
      </c>
    </row>
    <row r="80682" spans="7:7">
      <c r="G80682" s="162" t="s">
        <v>80927</v>
      </c>
    </row>
    <row r="80683" spans="7:7">
      <c r="G80683" s="162" t="s">
        <v>80928</v>
      </c>
    </row>
    <row r="80684" spans="7:7">
      <c r="G80684" s="162" t="s">
        <v>80929</v>
      </c>
    </row>
    <row r="80685" spans="7:7">
      <c r="G80685" s="162" t="s">
        <v>80930</v>
      </c>
    </row>
    <row r="80686" spans="7:7">
      <c r="G80686" s="162" t="s">
        <v>80931</v>
      </c>
    </row>
    <row r="80687" spans="7:7">
      <c r="G80687" s="162" t="s">
        <v>80932</v>
      </c>
    </row>
    <row r="80688" spans="7:7">
      <c r="G80688" s="162" t="s">
        <v>80933</v>
      </c>
    </row>
    <row r="80689" spans="7:7">
      <c r="G80689" s="162" t="s">
        <v>80934</v>
      </c>
    </row>
    <row r="80690" spans="7:7">
      <c r="G80690" s="162" t="s">
        <v>80935</v>
      </c>
    </row>
    <row r="80691" spans="7:7">
      <c r="G80691" s="162" t="s">
        <v>80936</v>
      </c>
    </row>
    <row r="80692" spans="7:7">
      <c r="G80692" s="162" t="s">
        <v>80937</v>
      </c>
    </row>
    <row r="80693" spans="7:7">
      <c r="G80693" s="162" t="s">
        <v>80938</v>
      </c>
    </row>
    <row r="80694" spans="7:7">
      <c r="G80694" s="162" t="s">
        <v>80939</v>
      </c>
    </row>
    <row r="80695" spans="7:7">
      <c r="G80695" s="162" t="s">
        <v>80940</v>
      </c>
    </row>
    <row r="80696" spans="7:7">
      <c r="G80696" s="162" t="s">
        <v>80941</v>
      </c>
    </row>
    <row r="80697" spans="7:7">
      <c r="G80697" s="162" t="s">
        <v>80942</v>
      </c>
    </row>
    <row r="80698" spans="7:7">
      <c r="G80698" s="162" t="s">
        <v>80943</v>
      </c>
    </row>
    <row r="80699" spans="7:7">
      <c r="G80699" s="162" t="s">
        <v>80944</v>
      </c>
    </row>
    <row r="80700" spans="7:7">
      <c r="G80700" s="162" t="s">
        <v>80945</v>
      </c>
    </row>
    <row r="80701" spans="7:7">
      <c r="G80701" s="162" t="s">
        <v>80946</v>
      </c>
    </row>
    <row r="80702" spans="7:7">
      <c r="G80702" s="162" t="s">
        <v>80947</v>
      </c>
    </row>
    <row r="80703" spans="7:7">
      <c r="G80703" s="162" t="s">
        <v>80948</v>
      </c>
    </row>
    <row r="80704" spans="7:7">
      <c r="G80704" s="162" t="s">
        <v>80949</v>
      </c>
    </row>
    <row r="80705" spans="7:7">
      <c r="G80705" s="162" t="s">
        <v>80950</v>
      </c>
    </row>
    <row r="80706" spans="7:7">
      <c r="G80706" s="162" t="s">
        <v>80951</v>
      </c>
    </row>
    <row r="80707" spans="7:7">
      <c r="G80707" s="162" t="s">
        <v>80952</v>
      </c>
    </row>
    <row r="80708" spans="7:7">
      <c r="G80708" s="162" t="s">
        <v>80953</v>
      </c>
    </row>
    <row r="80709" spans="7:7">
      <c r="G80709" s="162" t="s">
        <v>80954</v>
      </c>
    </row>
    <row r="80710" spans="7:7">
      <c r="G80710" s="162" t="s">
        <v>80955</v>
      </c>
    </row>
    <row r="80711" spans="7:7">
      <c r="G80711" s="162" t="s">
        <v>80956</v>
      </c>
    </row>
    <row r="80712" spans="7:7">
      <c r="G80712" s="162" t="s">
        <v>80957</v>
      </c>
    </row>
    <row r="80713" spans="7:7">
      <c r="G80713" s="162" t="s">
        <v>80958</v>
      </c>
    </row>
    <row r="80714" spans="7:7">
      <c r="G80714" s="162" t="s">
        <v>80959</v>
      </c>
    </row>
    <row r="80715" spans="7:7">
      <c r="G80715" s="162" t="s">
        <v>80960</v>
      </c>
    </row>
    <row r="80716" spans="7:7">
      <c r="G80716" s="162" t="s">
        <v>80961</v>
      </c>
    </row>
    <row r="80717" spans="7:7">
      <c r="G80717" s="162" t="s">
        <v>80962</v>
      </c>
    </row>
    <row r="80718" spans="7:7">
      <c r="G80718" s="162" t="s">
        <v>80963</v>
      </c>
    </row>
    <row r="80719" spans="7:7">
      <c r="G80719" s="162" t="s">
        <v>80964</v>
      </c>
    </row>
    <row r="80720" spans="7:7">
      <c r="G80720" s="162" t="s">
        <v>80965</v>
      </c>
    </row>
    <row r="80721" spans="7:7">
      <c r="G80721" s="162" t="s">
        <v>80966</v>
      </c>
    </row>
    <row r="80722" spans="7:7">
      <c r="G80722" s="162" t="s">
        <v>80967</v>
      </c>
    </row>
    <row r="80723" spans="7:7">
      <c r="G80723" s="162" t="s">
        <v>80968</v>
      </c>
    </row>
    <row r="80724" spans="7:7">
      <c r="G80724" s="162" t="s">
        <v>80969</v>
      </c>
    </row>
    <row r="80725" spans="7:7">
      <c r="G80725" s="162" t="s">
        <v>80970</v>
      </c>
    </row>
    <row r="80726" spans="7:7">
      <c r="G80726" s="162" t="s">
        <v>80971</v>
      </c>
    </row>
    <row r="80727" spans="7:7">
      <c r="G80727" s="162" t="s">
        <v>80972</v>
      </c>
    </row>
    <row r="80728" spans="7:7">
      <c r="G80728" s="162" t="s">
        <v>80973</v>
      </c>
    </row>
    <row r="80729" spans="7:7">
      <c r="G80729" s="162" t="s">
        <v>80974</v>
      </c>
    </row>
    <row r="80730" spans="7:7">
      <c r="G80730" s="162" t="s">
        <v>80975</v>
      </c>
    </row>
    <row r="80731" spans="7:7">
      <c r="G80731" s="162" t="s">
        <v>80976</v>
      </c>
    </row>
    <row r="80732" spans="7:7">
      <c r="G80732" s="162" t="s">
        <v>80977</v>
      </c>
    </row>
    <row r="80733" spans="7:7">
      <c r="G80733" s="162" t="s">
        <v>80978</v>
      </c>
    </row>
    <row r="80734" spans="7:7">
      <c r="G80734" s="162" t="s">
        <v>80979</v>
      </c>
    </row>
    <row r="80735" spans="7:7">
      <c r="G80735" s="162" t="s">
        <v>80980</v>
      </c>
    </row>
    <row r="80736" spans="7:7">
      <c r="G80736" s="162" t="s">
        <v>80981</v>
      </c>
    </row>
    <row r="80737" spans="7:7">
      <c r="G80737" s="162" t="s">
        <v>80982</v>
      </c>
    </row>
    <row r="80738" spans="7:7">
      <c r="G80738" s="162" t="s">
        <v>80983</v>
      </c>
    </row>
    <row r="80739" spans="7:7">
      <c r="G80739" s="162" t="s">
        <v>80984</v>
      </c>
    </row>
    <row r="80740" spans="7:7">
      <c r="G80740" s="162" t="s">
        <v>80985</v>
      </c>
    </row>
    <row r="80741" spans="7:7">
      <c r="G80741" s="162" t="s">
        <v>80986</v>
      </c>
    </row>
    <row r="80742" spans="7:7">
      <c r="G80742" s="162" t="s">
        <v>80987</v>
      </c>
    </row>
    <row r="80743" spans="7:7">
      <c r="G80743" s="162" t="s">
        <v>80988</v>
      </c>
    </row>
    <row r="80744" spans="7:7">
      <c r="G80744" s="162" t="s">
        <v>80989</v>
      </c>
    </row>
    <row r="80745" spans="7:7">
      <c r="G80745" s="162" t="s">
        <v>80990</v>
      </c>
    </row>
    <row r="80746" spans="7:7">
      <c r="G80746" s="162" t="s">
        <v>80991</v>
      </c>
    </row>
    <row r="80747" spans="7:7">
      <c r="G80747" s="162" t="s">
        <v>80992</v>
      </c>
    </row>
    <row r="80748" spans="7:7">
      <c r="G80748" s="162" t="s">
        <v>80993</v>
      </c>
    </row>
    <row r="80749" spans="7:7">
      <c r="G80749" s="162" t="s">
        <v>80994</v>
      </c>
    </row>
    <row r="80750" spans="7:7">
      <c r="G80750" s="162" t="s">
        <v>80995</v>
      </c>
    </row>
    <row r="80751" spans="7:7">
      <c r="G80751" s="162" t="s">
        <v>80996</v>
      </c>
    </row>
    <row r="80752" spans="7:7">
      <c r="G80752" s="162" t="s">
        <v>80997</v>
      </c>
    </row>
    <row r="80753" spans="7:7">
      <c r="G80753" s="162" t="s">
        <v>80998</v>
      </c>
    </row>
    <row r="80754" spans="7:7">
      <c r="G80754" s="162" t="s">
        <v>80999</v>
      </c>
    </row>
    <row r="80755" spans="7:7">
      <c r="G80755" s="162" t="s">
        <v>81000</v>
      </c>
    </row>
    <row r="80756" spans="7:7">
      <c r="G80756" s="162" t="s">
        <v>81001</v>
      </c>
    </row>
    <row r="80757" spans="7:7">
      <c r="G80757" s="162" t="s">
        <v>81002</v>
      </c>
    </row>
    <row r="80758" spans="7:7">
      <c r="G80758" s="162" t="s">
        <v>81003</v>
      </c>
    </row>
    <row r="80759" spans="7:7">
      <c r="G80759" s="162" t="s">
        <v>81004</v>
      </c>
    </row>
    <row r="80760" spans="7:7">
      <c r="G80760" s="162" t="s">
        <v>81005</v>
      </c>
    </row>
    <row r="80761" spans="7:7">
      <c r="G80761" s="162" t="s">
        <v>81006</v>
      </c>
    </row>
    <row r="80762" spans="7:7">
      <c r="G80762" s="162" t="s">
        <v>81007</v>
      </c>
    </row>
    <row r="80763" spans="7:7">
      <c r="G80763" s="162" t="s">
        <v>81008</v>
      </c>
    </row>
    <row r="80764" spans="7:7">
      <c r="G80764" s="162" t="s">
        <v>81009</v>
      </c>
    </row>
    <row r="80765" spans="7:7">
      <c r="G80765" s="162" t="s">
        <v>81010</v>
      </c>
    </row>
    <row r="80766" spans="7:7">
      <c r="G80766" s="162" t="s">
        <v>81011</v>
      </c>
    </row>
    <row r="80767" spans="7:7">
      <c r="G80767" s="162" t="s">
        <v>81012</v>
      </c>
    </row>
    <row r="80768" spans="7:7">
      <c r="G80768" s="162" t="s">
        <v>81013</v>
      </c>
    </row>
    <row r="80769" spans="7:7">
      <c r="G80769" s="162" t="s">
        <v>81014</v>
      </c>
    </row>
    <row r="80770" spans="7:7">
      <c r="G80770" s="162" t="s">
        <v>81015</v>
      </c>
    </row>
    <row r="80771" spans="7:7">
      <c r="G80771" s="162" t="s">
        <v>81016</v>
      </c>
    </row>
    <row r="80772" spans="7:7">
      <c r="G80772" s="162" t="s">
        <v>81017</v>
      </c>
    </row>
    <row r="80773" spans="7:7">
      <c r="G80773" s="162" t="s">
        <v>81018</v>
      </c>
    </row>
    <row r="80774" spans="7:7">
      <c r="G80774" s="162" t="s">
        <v>81019</v>
      </c>
    </row>
    <row r="80775" spans="7:7">
      <c r="G80775" s="162" t="s">
        <v>81020</v>
      </c>
    </row>
    <row r="80776" spans="7:7">
      <c r="G80776" s="162" t="s">
        <v>81021</v>
      </c>
    </row>
    <row r="80777" spans="7:7">
      <c r="G80777" s="162" t="s">
        <v>81022</v>
      </c>
    </row>
    <row r="80778" spans="7:7">
      <c r="G80778" s="162" t="s">
        <v>81023</v>
      </c>
    </row>
    <row r="80779" spans="7:7">
      <c r="G80779" s="162" t="s">
        <v>81024</v>
      </c>
    </row>
    <row r="80780" spans="7:7">
      <c r="G80780" s="162" t="s">
        <v>81025</v>
      </c>
    </row>
    <row r="80781" spans="7:7">
      <c r="G80781" s="162" t="s">
        <v>81026</v>
      </c>
    </row>
    <row r="80782" spans="7:7">
      <c r="G80782" s="162" t="s">
        <v>81027</v>
      </c>
    </row>
    <row r="80783" spans="7:7">
      <c r="G80783" s="162" t="s">
        <v>81028</v>
      </c>
    </row>
    <row r="80784" spans="7:7">
      <c r="G80784" s="162" t="s">
        <v>81029</v>
      </c>
    </row>
    <row r="80785" spans="7:7">
      <c r="G80785" s="162" t="s">
        <v>81030</v>
      </c>
    </row>
    <row r="80786" spans="7:7">
      <c r="G80786" s="162" t="s">
        <v>81031</v>
      </c>
    </row>
    <row r="80787" spans="7:7">
      <c r="G80787" s="162" t="s">
        <v>81032</v>
      </c>
    </row>
    <row r="80788" spans="7:7">
      <c r="G80788" s="162" t="s">
        <v>81033</v>
      </c>
    </row>
    <row r="80789" spans="7:7">
      <c r="G80789" s="162" t="s">
        <v>81034</v>
      </c>
    </row>
    <row r="80790" spans="7:7">
      <c r="G80790" s="162" t="s">
        <v>81035</v>
      </c>
    </row>
    <row r="80791" spans="7:7">
      <c r="G80791" s="162" t="s">
        <v>81036</v>
      </c>
    </row>
    <row r="80792" spans="7:7">
      <c r="G80792" s="162" t="s">
        <v>81037</v>
      </c>
    </row>
    <row r="80793" spans="7:7">
      <c r="G80793" s="162" t="s">
        <v>81038</v>
      </c>
    </row>
    <row r="80794" spans="7:7">
      <c r="G80794" s="162" t="s">
        <v>81039</v>
      </c>
    </row>
    <row r="80795" spans="7:7">
      <c r="G80795" s="162" t="s">
        <v>81040</v>
      </c>
    </row>
    <row r="80796" spans="7:7">
      <c r="G80796" s="162" t="s">
        <v>81041</v>
      </c>
    </row>
    <row r="80797" spans="7:7">
      <c r="G80797" s="162" t="s">
        <v>81042</v>
      </c>
    </row>
    <row r="80798" spans="7:7">
      <c r="G80798" s="162" t="s">
        <v>81043</v>
      </c>
    </row>
    <row r="80799" spans="7:7">
      <c r="G80799" s="162" t="s">
        <v>81044</v>
      </c>
    </row>
    <row r="80800" spans="7:7">
      <c r="G80800" s="162" t="s">
        <v>81045</v>
      </c>
    </row>
    <row r="80801" spans="7:7">
      <c r="G80801" s="162" t="s">
        <v>81046</v>
      </c>
    </row>
    <row r="80802" spans="7:7">
      <c r="G80802" s="162" t="s">
        <v>81047</v>
      </c>
    </row>
    <row r="80803" spans="7:7">
      <c r="G80803" s="162" t="s">
        <v>81048</v>
      </c>
    </row>
    <row r="80804" spans="7:7">
      <c r="G80804" s="162" t="s">
        <v>81049</v>
      </c>
    </row>
    <row r="80805" spans="7:7">
      <c r="G80805" s="162" t="s">
        <v>81050</v>
      </c>
    </row>
    <row r="80806" spans="7:7">
      <c r="G80806" s="162" t="s">
        <v>81051</v>
      </c>
    </row>
    <row r="80807" spans="7:7">
      <c r="G80807" s="162" t="s">
        <v>81052</v>
      </c>
    </row>
    <row r="80808" spans="7:7">
      <c r="G80808" s="162" t="s">
        <v>81053</v>
      </c>
    </row>
    <row r="80809" spans="7:7">
      <c r="G80809" s="162" t="s">
        <v>81054</v>
      </c>
    </row>
    <row r="80810" spans="7:7">
      <c r="G80810" s="162" t="s">
        <v>81055</v>
      </c>
    </row>
    <row r="80811" spans="7:7">
      <c r="G80811" s="162" t="s">
        <v>81056</v>
      </c>
    </row>
    <row r="80812" spans="7:7">
      <c r="G80812" s="162" t="s">
        <v>81057</v>
      </c>
    </row>
    <row r="80813" spans="7:7">
      <c r="G80813" s="162" t="s">
        <v>81058</v>
      </c>
    </row>
    <row r="80814" spans="7:7">
      <c r="G80814" s="162" t="s">
        <v>81059</v>
      </c>
    </row>
    <row r="80815" spans="7:7">
      <c r="G80815" s="162" t="s">
        <v>81060</v>
      </c>
    </row>
    <row r="80816" spans="7:7">
      <c r="G80816" s="162" t="s">
        <v>81061</v>
      </c>
    </row>
    <row r="80817" spans="7:7">
      <c r="G80817" s="162" t="s">
        <v>81062</v>
      </c>
    </row>
    <row r="80818" spans="7:7">
      <c r="G80818" s="162" t="s">
        <v>81063</v>
      </c>
    </row>
    <row r="80819" spans="7:7">
      <c r="G80819" s="162" t="s">
        <v>81064</v>
      </c>
    </row>
    <row r="80820" spans="7:7">
      <c r="G80820" s="162" t="s">
        <v>81065</v>
      </c>
    </row>
    <row r="80821" spans="7:7">
      <c r="G80821" s="162" t="s">
        <v>81066</v>
      </c>
    </row>
    <row r="80822" spans="7:7">
      <c r="G80822" s="162" t="s">
        <v>81067</v>
      </c>
    </row>
    <row r="80823" spans="7:7">
      <c r="G80823" s="162" t="s">
        <v>81068</v>
      </c>
    </row>
    <row r="80824" spans="7:7">
      <c r="G80824" s="162" t="s">
        <v>81069</v>
      </c>
    </row>
    <row r="80825" spans="7:7">
      <c r="G80825" s="162" t="s">
        <v>81070</v>
      </c>
    </row>
    <row r="80826" spans="7:7">
      <c r="G80826" s="162" t="s">
        <v>81071</v>
      </c>
    </row>
    <row r="80827" spans="7:7">
      <c r="G80827" s="162" t="s">
        <v>81072</v>
      </c>
    </row>
    <row r="80828" spans="7:7">
      <c r="G80828" s="162" t="s">
        <v>81073</v>
      </c>
    </row>
    <row r="80829" spans="7:7">
      <c r="G80829" s="162" t="s">
        <v>81074</v>
      </c>
    </row>
    <row r="80830" spans="7:7">
      <c r="G80830" s="162" t="s">
        <v>81075</v>
      </c>
    </row>
    <row r="80831" spans="7:7">
      <c r="G80831" s="162" t="s">
        <v>81076</v>
      </c>
    </row>
    <row r="80832" spans="7:7">
      <c r="G80832" s="162" t="s">
        <v>81077</v>
      </c>
    </row>
    <row r="80833" spans="7:7">
      <c r="G80833" s="162" t="s">
        <v>81078</v>
      </c>
    </row>
    <row r="80834" spans="7:7">
      <c r="G80834" s="162" t="s">
        <v>81079</v>
      </c>
    </row>
    <row r="80835" spans="7:7">
      <c r="G80835" s="162" t="s">
        <v>81080</v>
      </c>
    </row>
    <row r="80836" spans="7:7">
      <c r="G80836" s="162" t="s">
        <v>81081</v>
      </c>
    </row>
    <row r="80837" spans="7:7">
      <c r="G80837" s="162" t="s">
        <v>81082</v>
      </c>
    </row>
    <row r="80838" spans="7:7">
      <c r="G80838" s="162" t="s">
        <v>81083</v>
      </c>
    </row>
    <row r="80839" spans="7:7">
      <c r="G80839" s="162" t="s">
        <v>81084</v>
      </c>
    </row>
    <row r="80840" spans="7:7">
      <c r="G80840" s="162" t="s">
        <v>81085</v>
      </c>
    </row>
    <row r="80841" spans="7:7">
      <c r="G80841" s="162" t="s">
        <v>81086</v>
      </c>
    </row>
    <row r="80842" spans="7:7">
      <c r="G80842" s="162" t="s">
        <v>81087</v>
      </c>
    </row>
    <row r="80843" spans="7:7">
      <c r="G80843" s="162" t="s">
        <v>81088</v>
      </c>
    </row>
    <row r="80844" spans="7:7">
      <c r="G80844" s="162" t="s">
        <v>81089</v>
      </c>
    </row>
    <row r="80845" spans="7:7">
      <c r="G80845" s="162" t="s">
        <v>81090</v>
      </c>
    </row>
    <row r="80846" spans="7:7">
      <c r="G80846" s="162" t="s">
        <v>81091</v>
      </c>
    </row>
    <row r="80847" spans="7:7">
      <c r="G80847" s="162" t="s">
        <v>81092</v>
      </c>
    </row>
    <row r="80848" spans="7:7">
      <c r="G80848" s="162" t="s">
        <v>81093</v>
      </c>
    </row>
    <row r="80849" spans="7:7">
      <c r="G80849" s="162" t="s">
        <v>81094</v>
      </c>
    </row>
    <row r="80850" spans="7:7">
      <c r="G80850" s="162" t="s">
        <v>81095</v>
      </c>
    </row>
    <row r="80851" spans="7:7">
      <c r="G80851" s="162" t="s">
        <v>81096</v>
      </c>
    </row>
    <row r="80852" spans="7:7">
      <c r="G80852" s="162" t="s">
        <v>81097</v>
      </c>
    </row>
    <row r="80853" spans="7:7">
      <c r="G80853" s="162" t="s">
        <v>81098</v>
      </c>
    </row>
    <row r="80854" spans="7:7">
      <c r="G80854" s="162" t="s">
        <v>81099</v>
      </c>
    </row>
    <row r="80855" spans="7:7">
      <c r="G80855" s="162" t="s">
        <v>81100</v>
      </c>
    </row>
    <row r="80856" spans="7:7">
      <c r="G80856" s="162" t="s">
        <v>81101</v>
      </c>
    </row>
    <row r="80857" spans="7:7">
      <c r="G80857" s="162" t="s">
        <v>81102</v>
      </c>
    </row>
    <row r="80858" spans="7:7">
      <c r="G80858" s="162" t="s">
        <v>81103</v>
      </c>
    </row>
    <row r="80859" spans="7:7">
      <c r="G80859" s="162" t="s">
        <v>81104</v>
      </c>
    </row>
    <row r="80860" spans="7:7">
      <c r="G80860" s="162" t="s">
        <v>81105</v>
      </c>
    </row>
    <row r="80861" spans="7:7">
      <c r="G80861" s="162" t="s">
        <v>81106</v>
      </c>
    </row>
    <row r="80862" spans="7:7">
      <c r="G80862" s="162" t="s">
        <v>81107</v>
      </c>
    </row>
    <row r="80863" spans="7:7">
      <c r="G80863" s="162" t="s">
        <v>81108</v>
      </c>
    </row>
    <row r="80864" spans="7:7">
      <c r="G80864" s="162" t="s">
        <v>81109</v>
      </c>
    </row>
    <row r="80865" spans="7:7">
      <c r="G80865" s="162" t="s">
        <v>81110</v>
      </c>
    </row>
    <row r="80866" spans="7:7">
      <c r="G80866" s="162" t="s">
        <v>81111</v>
      </c>
    </row>
    <row r="80867" spans="7:7">
      <c r="G80867" s="162" t="s">
        <v>81112</v>
      </c>
    </row>
    <row r="80868" spans="7:7">
      <c r="G80868" s="162" t="s">
        <v>81113</v>
      </c>
    </row>
    <row r="80869" spans="7:7">
      <c r="G80869" s="162" t="s">
        <v>81114</v>
      </c>
    </row>
    <row r="80870" spans="7:7">
      <c r="G80870" s="162" t="s">
        <v>81115</v>
      </c>
    </row>
    <row r="80871" spans="7:7">
      <c r="G80871" s="162" t="s">
        <v>81116</v>
      </c>
    </row>
    <row r="80872" spans="7:7">
      <c r="G80872" s="162" t="s">
        <v>81117</v>
      </c>
    </row>
    <row r="80873" spans="7:7">
      <c r="G80873" s="162" t="s">
        <v>81118</v>
      </c>
    </row>
    <row r="80874" spans="7:7">
      <c r="G80874" s="162" t="s">
        <v>81119</v>
      </c>
    </row>
    <row r="80875" spans="7:7">
      <c r="G80875" s="162" t="s">
        <v>81120</v>
      </c>
    </row>
    <row r="80876" spans="7:7">
      <c r="G80876" s="162" t="s">
        <v>81121</v>
      </c>
    </row>
    <row r="80877" spans="7:7">
      <c r="G80877" s="162" t="s">
        <v>81122</v>
      </c>
    </row>
    <row r="80878" spans="7:7">
      <c r="G80878" s="162" t="s">
        <v>81123</v>
      </c>
    </row>
    <row r="80879" spans="7:7">
      <c r="G80879" s="162" t="s">
        <v>81124</v>
      </c>
    </row>
    <row r="80880" spans="7:7">
      <c r="G80880" s="162" t="s">
        <v>81125</v>
      </c>
    </row>
    <row r="80881" spans="7:7">
      <c r="G80881" s="162" t="s">
        <v>81126</v>
      </c>
    </row>
    <row r="80882" spans="7:7">
      <c r="G80882" s="162" t="s">
        <v>81127</v>
      </c>
    </row>
    <row r="80883" spans="7:7">
      <c r="G80883" s="162" t="s">
        <v>81128</v>
      </c>
    </row>
    <row r="80884" spans="7:7">
      <c r="G80884" s="162" t="s">
        <v>81129</v>
      </c>
    </row>
    <row r="80885" spans="7:7">
      <c r="G80885" s="162" t="s">
        <v>81130</v>
      </c>
    </row>
    <row r="80886" spans="7:7">
      <c r="G80886" s="162" t="s">
        <v>81131</v>
      </c>
    </row>
    <row r="80887" spans="7:7">
      <c r="G80887" s="162" t="s">
        <v>81132</v>
      </c>
    </row>
    <row r="80888" spans="7:7">
      <c r="G80888" s="162" t="s">
        <v>81133</v>
      </c>
    </row>
    <row r="80889" spans="7:7">
      <c r="G80889" s="162" t="s">
        <v>81134</v>
      </c>
    </row>
    <row r="80890" spans="7:7">
      <c r="G80890" s="162" t="s">
        <v>81135</v>
      </c>
    </row>
    <row r="80891" spans="7:7">
      <c r="G80891" s="162" t="s">
        <v>81136</v>
      </c>
    </row>
    <row r="80892" spans="7:7">
      <c r="G80892" s="162" t="s">
        <v>81137</v>
      </c>
    </row>
    <row r="80893" spans="7:7">
      <c r="G80893" s="162" t="s">
        <v>81138</v>
      </c>
    </row>
    <row r="80894" spans="7:7">
      <c r="G80894" s="162" t="s">
        <v>81139</v>
      </c>
    </row>
    <row r="80895" spans="7:7">
      <c r="G80895" s="162" t="s">
        <v>81140</v>
      </c>
    </row>
    <row r="80896" spans="7:7">
      <c r="G80896" s="162" t="s">
        <v>81141</v>
      </c>
    </row>
    <row r="80897" spans="7:7">
      <c r="G80897" s="162" t="s">
        <v>81142</v>
      </c>
    </row>
    <row r="80898" spans="7:7">
      <c r="G80898" s="162" t="s">
        <v>81143</v>
      </c>
    </row>
    <row r="80899" spans="7:7">
      <c r="G80899" s="162" t="s">
        <v>81144</v>
      </c>
    </row>
    <row r="80900" spans="7:7">
      <c r="G80900" s="162" t="s">
        <v>81145</v>
      </c>
    </row>
    <row r="80901" spans="7:7">
      <c r="G80901" s="162" t="s">
        <v>81146</v>
      </c>
    </row>
    <row r="80902" spans="7:7">
      <c r="G80902" s="162" t="s">
        <v>81147</v>
      </c>
    </row>
    <row r="80903" spans="7:7">
      <c r="G80903" s="162" t="s">
        <v>81148</v>
      </c>
    </row>
    <row r="80904" spans="7:7">
      <c r="G80904" s="162" t="s">
        <v>81149</v>
      </c>
    </row>
    <row r="80905" spans="7:7">
      <c r="G80905" s="162" t="s">
        <v>81150</v>
      </c>
    </row>
    <row r="80906" spans="7:7">
      <c r="G80906" s="162" t="s">
        <v>81151</v>
      </c>
    </row>
    <row r="80907" spans="7:7">
      <c r="G80907" s="162" t="s">
        <v>81152</v>
      </c>
    </row>
    <row r="80908" spans="7:7">
      <c r="G80908" s="162" t="s">
        <v>81153</v>
      </c>
    </row>
    <row r="80909" spans="7:7">
      <c r="G80909" s="162" t="s">
        <v>81154</v>
      </c>
    </row>
    <row r="80910" spans="7:7">
      <c r="G80910" s="162" t="s">
        <v>81155</v>
      </c>
    </row>
    <row r="80911" spans="7:7">
      <c r="G80911" s="162" t="s">
        <v>81156</v>
      </c>
    </row>
    <row r="80912" spans="7:7">
      <c r="G80912" s="162" t="s">
        <v>81157</v>
      </c>
    </row>
    <row r="80913" spans="7:7">
      <c r="G80913" s="162" t="s">
        <v>81158</v>
      </c>
    </row>
    <row r="80914" spans="7:7">
      <c r="G80914" s="162" t="s">
        <v>81159</v>
      </c>
    </row>
    <row r="80915" spans="7:7">
      <c r="G80915" s="162" t="s">
        <v>81160</v>
      </c>
    </row>
    <row r="80916" spans="7:7">
      <c r="G80916" s="162" t="s">
        <v>81161</v>
      </c>
    </row>
    <row r="80917" spans="7:7">
      <c r="G80917" s="162" t="s">
        <v>81162</v>
      </c>
    </row>
    <row r="80918" spans="7:7">
      <c r="G80918" s="162" t="s">
        <v>81163</v>
      </c>
    </row>
    <row r="80919" spans="7:7">
      <c r="G80919" s="162" t="s">
        <v>81164</v>
      </c>
    </row>
    <row r="80920" spans="7:7">
      <c r="G80920" s="162" t="s">
        <v>81165</v>
      </c>
    </row>
    <row r="80921" spans="7:7">
      <c r="G80921" s="162" t="s">
        <v>81166</v>
      </c>
    </row>
    <row r="80922" spans="7:7">
      <c r="G80922" s="162" t="s">
        <v>81167</v>
      </c>
    </row>
    <row r="80923" spans="7:7">
      <c r="G80923" s="162" t="s">
        <v>81168</v>
      </c>
    </row>
    <row r="80924" spans="7:7">
      <c r="G80924" s="162" t="s">
        <v>81169</v>
      </c>
    </row>
    <row r="80925" spans="7:7">
      <c r="G80925" s="162" t="s">
        <v>81170</v>
      </c>
    </row>
    <row r="80926" spans="7:7">
      <c r="G80926" s="162" t="s">
        <v>81171</v>
      </c>
    </row>
    <row r="80927" spans="7:7">
      <c r="G80927" s="162" t="s">
        <v>81172</v>
      </c>
    </row>
    <row r="80928" spans="7:7">
      <c r="G80928" s="162" t="s">
        <v>81173</v>
      </c>
    </row>
    <row r="80929" spans="7:7">
      <c r="G80929" s="162" t="s">
        <v>81174</v>
      </c>
    </row>
    <row r="80930" spans="7:7">
      <c r="G80930" s="162" t="s">
        <v>81175</v>
      </c>
    </row>
    <row r="80931" spans="7:7">
      <c r="G80931" s="162" t="s">
        <v>81176</v>
      </c>
    </row>
    <row r="80932" spans="7:7">
      <c r="G80932" s="162" t="s">
        <v>81177</v>
      </c>
    </row>
    <row r="80933" spans="7:7">
      <c r="G80933" s="162" t="s">
        <v>81178</v>
      </c>
    </row>
    <row r="80934" spans="7:7">
      <c r="G80934" s="162" t="s">
        <v>81179</v>
      </c>
    </row>
    <row r="80935" spans="7:7">
      <c r="G80935" s="162" t="s">
        <v>81180</v>
      </c>
    </row>
    <row r="80936" spans="7:7">
      <c r="G80936" s="162" t="s">
        <v>81181</v>
      </c>
    </row>
    <row r="80937" spans="7:7">
      <c r="G80937" s="162" t="s">
        <v>81182</v>
      </c>
    </row>
    <row r="80938" spans="7:7">
      <c r="G80938" s="162" t="s">
        <v>81183</v>
      </c>
    </row>
    <row r="80939" spans="7:7">
      <c r="G80939" s="162" t="s">
        <v>81184</v>
      </c>
    </row>
    <row r="80940" spans="7:7">
      <c r="G80940" s="162" t="s">
        <v>81185</v>
      </c>
    </row>
    <row r="80941" spans="7:7">
      <c r="G80941" s="162" t="s">
        <v>81186</v>
      </c>
    </row>
    <row r="80942" spans="7:7">
      <c r="G80942" s="162" t="s">
        <v>81187</v>
      </c>
    </row>
    <row r="80943" spans="7:7">
      <c r="G80943" s="162" t="s">
        <v>81188</v>
      </c>
    </row>
    <row r="80944" spans="7:7">
      <c r="G80944" s="162" t="s">
        <v>81189</v>
      </c>
    </row>
    <row r="80945" spans="7:7">
      <c r="G80945" s="162" t="s">
        <v>81190</v>
      </c>
    </row>
    <row r="80946" spans="7:7">
      <c r="G80946" s="162" t="s">
        <v>81191</v>
      </c>
    </row>
    <row r="80947" spans="7:7">
      <c r="G80947" s="162" t="s">
        <v>81192</v>
      </c>
    </row>
    <row r="80948" spans="7:7">
      <c r="G80948" s="162" t="s">
        <v>81193</v>
      </c>
    </row>
    <row r="80949" spans="7:7">
      <c r="G80949" s="162" t="s">
        <v>81194</v>
      </c>
    </row>
    <row r="80950" spans="7:7">
      <c r="G80950" s="162" t="s">
        <v>81195</v>
      </c>
    </row>
    <row r="80951" spans="7:7">
      <c r="G80951" s="162" t="s">
        <v>81196</v>
      </c>
    </row>
    <row r="80952" spans="7:7">
      <c r="G80952" s="162" t="s">
        <v>81197</v>
      </c>
    </row>
    <row r="80953" spans="7:7">
      <c r="G80953" s="162" t="s">
        <v>81198</v>
      </c>
    </row>
    <row r="80954" spans="7:7">
      <c r="G80954" s="162" t="s">
        <v>81199</v>
      </c>
    </row>
    <row r="80955" spans="7:7">
      <c r="G80955" s="162" t="s">
        <v>81200</v>
      </c>
    </row>
    <row r="80956" spans="7:7">
      <c r="G80956" s="162" t="s">
        <v>81201</v>
      </c>
    </row>
    <row r="80957" spans="7:7">
      <c r="G80957" s="162" t="s">
        <v>81202</v>
      </c>
    </row>
    <row r="80958" spans="7:7">
      <c r="G80958" s="162" t="s">
        <v>81203</v>
      </c>
    </row>
    <row r="80959" spans="7:7">
      <c r="G80959" s="162" t="s">
        <v>81204</v>
      </c>
    </row>
    <row r="80960" spans="7:7">
      <c r="G80960" s="162" t="s">
        <v>81205</v>
      </c>
    </row>
    <row r="80961" spans="7:7">
      <c r="G80961" s="162" t="s">
        <v>81206</v>
      </c>
    </row>
    <row r="80962" spans="7:7">
      <c r="G80962" s="162" t="s">
        <v>81207</v>
      </c>
    </row>
    <row r="80963" spans="7:7">
      <c r="G80963" s="162" t="s">
        <v>81208</v>
      </c>
    </row>
    <row r="80964" spans="7:7">
      <c r="G80964" s="162" t="s">
        <v>81209</v>
      </c>
    </row>
    <row r="80965" spans="7:7">
      <c r="G80965" s="162" t="s">
        <v>81210</v>
      </c>
    </row>
    <row r="80966" spans="7:7">
      <c r="G80966" s="162" t="s">
        <v>81211</v>
      </c>
    </row>
    <row r="80967" spans="7:7">
      <c r="G80967" s="162" t="s">
        <v>81212</v>
      </c>
    </row>
    <row r="80968" spans="7:7">
      <c r="G80968" s="162" t="s">
        <v>81213</v>
      </c>
    </row>
    <row r="80969" spans="7:7">
      <c r="G80969" s="162" t="s">
        <v>81214</v>
      </c>
    </row>
    <row r="80970" spans="7:7">
      <c r="G80970" s="162" t="s">
        <v>81215</v>
      </c>
    </row>
    <row r="80971" spans="7:7">
      <c r="G80971" s="162" t="s">
        <v>81216</v>
      </c>
    </row>
    <row r="80972" spans="7:7">
      <c r="G80972" s="162" t="s">
        <v>81217</v>
      </c>
    </row>
    <row r="80973" spans="7:7">
      <c r="G80973" s="162" t="s">
        <v>81218</v>
      </c>
    </row>
    <row r="80974" spans="7:7">
      <c r="G80974" s="162" t="s">
        <v>81219</v>
      </c>
    </row>
    <row r="80975" spans="7:7">
      <c r="G80975" s="162" t="s">
        <v>81220</v>
      </c>
    </row>
    <row r="80976" spans="7:7">
      <c r="G80976" s="162" t="s">
        <v>81221</v>
      </c>
    </row>
    <row r="80977" spans="7:7">
      <c r="G80977" s="162" t="s">
        <v>81222</v>
      </c>
    </row>
    <row r="80978" spans="7:7">
      <c r="G80978" s="162" t="s">
        <v>81223</v>
      </c>
    </row>
    <row r="80979" spans="7:7">
      <c r="G80979" s="162" t="s">
        <v>81224</v>
      </c>
    </row>
    <row r="80980" spans="7:7">
      <c r="G80980" s="162" t="s">
        <v>81225</v>
      </c>
    </row>
    <row r="80981" spans="7:7">
      <c r="G80981" s="162" t="s">
        <v>81226</v>
      </c>
    </row>
    <row r="80982" spans="7:7">
      <c r="G80982" s="162" t="s">
        <v>81227</v>
      </c>
    </row>
    <row r="80983" spans="7:7">
      <c r="G80983" s="162" t="s">
        <v>81228</v>
      </c>
    </row>
    <row r="80984" spans="7:7">
      <c r="G80984" s="162" t="s">
        <v>81229</v>
      </c>
    </row>
    <row r="80985" spans="7:7">
      <c r="G80985" s="162" t="s">
        <v>81230</v>
      </c>
    </row>
    <row r="80986" spans="7:7">
      <c r="G80986" s="162" t="s">
        <v>81231</v>
      </c>
    </row>
    <row r="80987" spans="7:7">
      <c r="G80987" s="162" t="s">
        <v>81232</v>
      </c>
    </row>
    <row r="80988" spans="7:7">
      <c r="G80988" s="162" t="s">
        <v>81233</v>
      </c>
    </row>
    <row r="80989" spans="7:7">
      <c r="G80989" s="162" t="s">
        <v>81234</v>
      </c>
    </row>
    <row r="80990" spans="7:7">
      <c r="G80990" s="162" t="s">
        <v>81235</v>
      </c>
    </row>
    <row r="80991" spans="7:7">
      <c r="G80991" s="162" t="s">
        <v>81236</v>
      </c>
    </row>
    <row r="80992" spans="7:7">
      <c r="G80992" s="162" t="s">
        <v>81237</v>
      </c>
    </row>
    <row r="80993" spans="7:7">
      <c r="G80993" s="162" t="s">
        <v>81238</v>
      </c>
    </row>
    <row r="80994" spans="7:7">
      <c r="G80994" s="162" t="s">
        <v>81239</v>
      </c>
    </row>
    <row r="80995" spans="7:7">
      <c r="G80995" s="162" t="s">
        <v>81240</v>
      </c>
    </row>
    <row r="80996" spans="7:7">
      <c r="G80996" s="162" t="s">
        <v>81241</v>
      </c>
    </row>
    <row r="80997" spans="7:7">
      <c r="G80997" s="162" t="s">
        <v>81242</v>
      </c>
    </row>
    <row r="80998" spans="7:7">
      <c r="G80998" s="162" t="s">
        <v>81243</v>
      </c>
    </row>
    <row r="80999" spans="7:7">
      <c r="G80999" s="162" t="s">
        <v>81244</v>
      </c>
    </row>
    <row r="81000" spans="7:7">
      <c r="G81000" s="162" t="s">
        <v>81245</v>
      </c>
    </row>
    <row r="81001" spans="7:7">
      <c r="G81001" s="162" t="s">
        <v>81246</v>
      </c>
    </row>
    <row r="81002" spans="7:7">
      <c r="G81002" s="162" t="s">
        <v>81247</v>
      </c>
    </row>
    <row r="81003" spans="7:7">
      <c r="G81003" s="162" t="s">
        <v>81248</v>
      </c>
    </row>
    <row r="81004" spans="7:7">
      <c r="G81004" s="162" t="s">
        <v>81249</v>
      </c>
    </row>
    <row r="81005" spans="7:7">
      <c r="G81005" s="162" t="s">
        <v>81250</v>
      </c>
    </row>
    <row r="81006" spans="7:7">
      <c r="G81006" s="162" t="s">
        <v>81251</v>
      </c>
    </row>
    <row r="81007" spans="7:7">
      <c r="G81007" s="162" t="s">
        <v>81252</v>
      </c>
    </row>
    <row r="81008" spans="7:7">
      <c r="G81008" s="162" t="s">
        <v>81253</v>
      </c>
    </row>
    <row r="81009" spans="7:7">
      <c r="G81009" s="162" t="s">
        <v>81254</v>
      </c>
    </row>
    <row r="81010" spans="7:7">
      <c r="G81010" s="162" t="s">
        <v>81255</v>
      </c>
    </row>
    <row r="81011" spans="7:7">
      <c r="G81011" s="162" t="s">
        <v>81256</v>
      </c>
    </row>
    <row r="81012" spans="7:7">
      <c r="G81012" s="162" t="s">
        <v>81257</v>
      </c>
    </row>
    <row r="81013" spans="7:7">
      <c r="G81013" s="162" t="s">
        <v>81258</v>
      </c>
    </row>
    <row r="81014" spans="7:7">
      <c r="G81014" s="162" t="s">
        <v>81259</v>
      </c>
    </row>
    <row r="81015" spans="7:7">
      <c r="G81015" s="162" t="s">
        <v>81260</v>
      </c>
    </row>
    <row r="81016" spans="7:7">
      <c r="G81016" s="162" t="s">
        <v>81261</v>
      </c>
    </row>
    <row r="81017" spans="7:7">
      <c r="G81017" s="162" t="s">
        <v>81262</v>
      </c>
    </row>
    <row r="81018" spans="7:7">
      <c r="G81018" s="162" t="s">
        <v>81263</v>
      </c>
    </row>
    <row r="81019" spans="7:7">
      <c r="G81019" s="162" t="s">
        <v>81264</v>
      </c>
    </row>
    <row r="81020" spans="7:7">
      <c r="G81020" s="162" t="s">
        <v>81265</v>
      </c>
    </row>
    <row r="81021" spans="7:7">
      <c r="G81021" s="162" t="s">
        <v>81266</v>
      </c>
    </row>
    <row r="81022" spans="7:7">
      <c r="G81022" s="162" t="s">
        <v>81267</v>
      </c>
    </row>
    <row r="81023" spans="7:7">
      <c r="G81023" s="162" t="s">
        <v>81268</v>
      </c>
    </row>
    <row r="81024" spans="7:7">
      <c r="G81024" s="162" t="s">
        <v>81269</v>
      </c>
    </row>
    <row r="81025" spans="7:7">
      <c r="G81025" s="162" t="s">
        <v>81270</v>
      </c>
    </row>
    <row r="81026" spans="7:7">
      <c r="G81026" s="162" t="s">
        <v>81271</v>
      </c>
    </row>
    <row r="81027" spans="7:7">
      <c r="G81027" s="162" t="s">
        <v>81272</v>
      </c>
    </row>
    <row r="81028" spans="7:7">
      <c r="G81028" s="162" t="s">
        <v>81273</v>
      </c>
    </row>
    <row r="81029" spans="7:7">
      <c r="G81029" s="162" t="s">
        <v>81274</v>
      </c>
    </row>
    <row r="81030" spans="7:7">
      <c r="G81030" s="162" t="s">
        <v>81275</v>
      </c>
    </row>
    <row r="81031" spans="7:7">
      <c r="G81031" s="162" t="s">
        <v>81276</v>
      </c>
    </row>
    <row r="81032" spans="7:7">
      <c r="G81032" s="162" t="s">
        <v>81277</v>
      </c>
    </row>
    <row r="81033" spans="7:7">
      <c r="G81033" s="162" t="s">
        <v>81278</v>
      </c>
    </row>
    <row r="81034" spans="7:7">
      <c r="G81034" s="162" t="s">
        <v>81279</v>
      </c>
    </row>
    <row r="81035" spans="7:7">
      <c r="G81035" s="162" t="s">
        <v>81280</v>
      </c>
    </row>
    <row r="81036" spans="7:7">
      <c r="G81036" s="162" t="s">
        <v>81281</v>
      </c>
    </row>
    <row r="81037" spans="7:7">
      <c r="G81037" s="162" t="s">
        <v>81282</v>
      </c>
    </row>
    <row r="81038" spans="7:7">
      <c r="G81038" s="162" t="s">
        <v>81283</v>
      </c>
    </row>
    <row r="81039" spans="7:7">
      <c r="G81039" s="162" t="s">
        <v>81284</v>
      </c>
    </row>
    <row r="81040" spans="7:7">
      <c r="G81040" s="162" t="s">
        <v>81285</v>
      </c>
    </row>
    <row r="81041" spans="7:7">
      <c r="G81041" s="162" t="s">
        <v>81286</v>
      </c>
    </row>
    <row r="81042" spans="7:7">
      <c r="G81042" s="162" t="s">
        <v>81287</v>
      </c>
    </row>
    <row r="81043" spans="7:7">
      <c r="G81043" s="162" t="s">
        <v>81288</v>
      </c>
    </row>
    <row r="81044" spans="7:7">
      <c r="G81044" s="162" t="s">
        <v>81289</v>
      </c>
    </row>
    <row r="81045" spans="7:7">
      <c r="G81045" s="162" t="s">
        <v>81290</v>
      </c>
    </row>
    <row r="81046" spans="7:7">
      <c r="G81046" s="162" t="s">
        <v>81291</v>
      </c>
    </row>
    <row r="81047" spans="7:7">
      <c r="G81047" s="162" t="s">
        <v>81292</v>
      </c>
    </row>
    <row r="81048" spans="7:7">
      <c r="G81048" s="162" t="s">
        <v>81293</v>
      </c>
    </row>
    <row r="81049" spans="7:7">
      <c r="G81049" s="162" t="s">
        <v>81294</v>
      </c>
    </row>
    <row r="81050" spans="7:7">
      <c r="G81050" s="162" t="s">
        <v>81295</v>
      </c>
    </row>
    <row r="81051" spans="7:7">
      <c r="G81051" s="162" t="s">
        <v>81296</v>
      </c>
    </row>
    <row r="81052" spans="7:7">
      <c r="G81052" s="162" t="s">
        <v>81297</v>
      </c>
    </row>
    <row r="81053" spans="7:7">
      <c r="G81053" s="162" t="s">
        <v>81298</v>
      </c>
    </row>
    <row r="81054" spans="7:7">
      <c r="G81054" s="162" t="s">
        <v>81299</v>
      </c>
    </row>
    <row r="81055" spans="7:7">
      <c r="G81055" s="162" t="s">
        <v>81300</v>
      </c>
    </row>
    <row r="81056" spans="7:7">
      <c r="G81056" s="162" t="s">
        <v>81301</v>
      </c>
    </row>
    <row r="81057" spans="7:7">
      <c r="G81057" s="162" t="s">
        <v>81302</v>
      </c>
    </row>
    <row r="81058" spans="7:7">
      <c r="G81058" s="162" t="s">
        <v>81303</v>
      </c>
    </row>
    <row r="81059" spans="7:7">
      <c r="G81059" s="162" t="s">
        <v>81304</v>
      </c>
    </row>
    <row r="81060" spans="7:7">
      <c r="G81060" s="162" t="s">
        <v>81305</v>
      </c>
    </row>
    <row r="81061" spans="7:7">
      <c r="G81061" s="162" t="s">
        <v>81306</v>
      </c>
    </row>
    <row r="81062" spans="7:7">
      <c r="G81062" s="162" t="s">
        <v>81307</v>
      </c>
    </row>
    <row r="81063" spans="7:7">
      <c r="G81063" s="162" t="s">
        <v>81308</v>
      </c>
    </row>
    <row r="81064" spans="7:7">
      <c r="G81064" s="162" t="s">
        <v>81309</v>
      </c>
    </row>
    <row r="81065" spans="7:7">
      <c r="G81065" s="162" t="s">
        <v>81310</v>
      </c>
    </row>
    <row r="81066" spans="7:7">
      <c r="G81066" s="162" t="s">
        <v>81311</v>
      </c>
    </row>
    <row r="81067" spans="7:7">
      <c r="G81067" s="162" t="s">
        <v>81312</v>
      </c>
    </row>
    <row r="81068" spans="7:7">
      <c r="G81068" s="162" t="s">
        <v>81313</v>
      </c>
    </row>
    <row r="81069" spans="7:7">
      <c r="G81069" s="162" t="s">
        <v>81314</v>
      </c>
    </row>
    <row r="81070" spans="7:7">
      <c r="G81070" s="162" t="s">
        <v>81315</v>
      </c>
    </row>
    <row r="81071" spans="7:7">
      <c r="G81071" s="162" t="s">
        <v>81316</v>
      </c>
    </row>
    <row r="81072" spans="7:7">
      <c r="G81072" s="162" t="s">
        <v>81317</v>
      </c>
    </row>
    <row r="81073" spans="7:7">
      <c r="G81073" s="162" t="s">
        <v>81318</v>
      </c>
    </row>
    <row r="81074" spans="7:7">
      <c r="G81074" s="162" t="s">
        <v>81319</v>
      </c>
    </row>
    <row r="81075" spans="7:7">
      <c r="G81075" s="162" t="s">
        <v>81320</v>
      </c>
    </row>
    <row r="81076" spans="7:7">
      <c r="G81076" s="162" t="s">
        <v>81321</v>
      </c>
    </row>
    <row r="81077" spans="7:7">
      <c r="G81077" s="162" t="s">
        <v>81322</v>
      </c>
    </row>
    <row r="81078" spans="7:7">
      <c r="G81078" s="162" t="s">
        <v>81323</v>
      </c>
    </row>
    <row r="81079" spans="7:7">
      <c r="G81079" s="162" t="s">
        <v>81324</v>
      </c>
    </row>
    <row r="81080" spans="7:7">
      <c r="G81080" s="162" t="s">
        <v>81325</v>
      </c>
    </row>
    <row r="81081" spans="7:7">
      <c r="G81081" s="162" t="s">
        <v>81326</v>
      </c>
    </row>
    <row r="81082" spans="7:7">
      <c r="G81082" s="162" t="s">
        <v>81327</v>
      </c>
    </row>
    <row r="81083" spans="7:7">
      <c r="G81083" s="162" t="s">
        <v>81328</v>
      </c>
    </row>
    <row r="81084" spans="7:7">
      <c r="G81084" s="162" t="s">
        <v>81329</v>
      </c>
    </row>
    <row r="81085" spans="7:7">
      <c r="G81085" s="162" t="s">
        <v>81330</v>
      </c>
    </row>
    <row r="81086" spans="7:7">
      <c r="G81086" s="162" t="s">
        <v>81331</v>
      </c>
    </row>
    <row r="81087" spans="7:7">
      <c r="G81087" s="162" t="s">
        <v>81332</v>
      </c>
    </row>
    <row r="81088" spans="7:7">
      <c r="G81088" s="162" t="s">
        <v>81333</v>
      </c>
    </row>
    <row r="81089" spans="7:7">
      <c r="G81089" s="162" t="s">
        <v>81334</v>
      </c>
    </row>
    <row r="81090" spans="7:7">
      <c r="G81090" s="162" t="s">
        <v>81335</v>
      </c>
    </row>
    <row r="81091" spans="7:7">
      <c r="G81091" s="162" t="s">
        <v>81336</v>
      </c>
    </row>
    <row r="81092" spans="7:7">
      <c r="G81092" s="162" t="s">
        <v>81337</v>
      </c>
    </row>
    <row r="81093" spans="7:7">
      <c r="G81093" s="162" t="s">
        <v>81338</v>
      </c>
    </row>
    <row r="81094" spans="7:7">
      <c r="G81094" s="162" t="s">
        <v>81339</v>
      </c>
    </row>
    <row r="81095" spans="7:7">
      <c r="G81095" s="162" t="s">
        <v>81340</v>
      </c>
    </row>
    <row r="81096" spans="7:7">
      <c r="G81096" s="162" t="s">
        <v>81341</v>
      </c>
    </row>
    <row r="81097" spans="7:7">
      <c r="G81097" s="162" t="s">
        <v>81342</v>
      </c>
    </row>
    <row r="81098" spans="7:7">
      <c r="G81098" s="162" t="s">
        <v>81343</v>
      </c>
    </row>
    <row r="81099" spans="7:7">
      <c r="G81099" s="162" t="s">
        <v>81344</v>
      </c>
    </row>
    <row r="81100" spans="7:7">
      <c r="G81100" s="162" t="s">
        <v>81345</v>
      </c>
    </row>
    <row r="81101" spans="7:7">
      <c r="G81101" s="162" t="s">
        <v>81346</v>
      </c>
    </row>
    <row r="81102" spans="7:7">
      <c r="G81102" s="162" t="s">
        <v>81347</v>
      </c>
    </row>
    <row r="81103" spans="7:7">
      <c r="G81103" s="162" t="s">
        <v>81348</v>
      </c>
    </row>
    <row r="81104" spans="7:7">
      <c r="G81104" s="162" t="s">
        <v>81349</v>
      </c>
    </row>
    <row r="81105" spans="7:7">
      <c r="G81105" s="162" t="s">
        <v>81350</v>
      </c>
    </row>
    <row r="81106" spans="7:7">
      <c r="G81106" s="162" t="s">
        <v>81351</v>
      </c>
    </row>
    <row r="81107" spans="7:7">
      <c r="G81107" s="162" t="s">
        <v>81352</v>
      </c>
    </row>
    <row r="81108" spans="7:7">
      <c r="G81108" s="162" t="s">
        <v>81353</v>
      </c>
    </row>
    <row r="81109" spans="7:7">
      <c r="G81109" s="162" t="s">
        <v>81354</v>
      </c>
    </row>
    <row r="81110" spans="7:7">
      <c r="G81110" s="162" t="s">
        <v>81355</v>
      </c>
    </row>
    <row r="81111" spans="7:7">
      <c r="G81111" s="162" t="s">
        <v>81356</v>
      </c>
    </row>
    <row r="81112" spans="7:7">
      <c r="G81112" s="162" t="s">
        <v>81357</v>
      </c>
    </row>
    <row r="81113" spans="7:7">
      <c r="G81113" s="162" t="s">
        <v>81358</v>
      </c>
    </row>
    <row r="81114" spans="7:7">
      <c r="G81114" s="162" t="s">
        <v>81359</v>
      </c>
    </row>
    <row r="81115" spans="7:7">
      <c r="G81115" s="162" t="s">
        <v>81360</v>
      </c>
    </row>
    <row r="81116" spans="7:7">
      <c r="G81116" s="162" t="s">
        <v>81361</v>
      </c>
    </row>
    <row r="81117" spans="7:7">
      <c r="G81117" s="162" t="s">
        <v>81362</v>
      </c>
    </row>
    <row r="81118" spans="7:7">
      <c r="G81118" s="162" t="s">
        <v>81363</v>
      </c>
    </row>
    <row r="81119" spans="7:7">
      <c r="G81119" s="162" t="s">
        <v>81364</v>
      </c>
    </row>
    <row r="81120" spans="7:7">
      <c r="G81120" s="162" t="s">
        <v>81365</v>
      </c>
    </row>
    <row r="81121" spans="7:7">
      <c r="G81121" s="162" t="s">
        <v>81366</v>
      </c>
    </row>
    <row r="81122" spans="7:7">
      <c r="G81122" s="162" t="s">
        <v>81367</v>
      </c>
    </row>
    <row r="81123" spans="7:7">
      <c r="G81123" s="162" t="s">
        <v>81368</v>
      </c>
    </row>
    <row r="81124" spans="7:7">
      <c r="G81124" s="162" t="s">
        <v>81369</v>
      </c>
    </row>
    <row r="81125" spans="7:7">
      <c r="G81125" s="162" t="s">
        <v>81370</v>
      </c>
    </row>
    <row r="81126" spans="7:7">
      <c r="G81126" s="162" t="s">
        <v>81371</v>
      </c>
    </row>
    <row r="81127" spans="7:7">
      <c r="G81127" s="162" t="s">
        <v>81372</v>
      </c>
    </row>
    <row r="81128" spans="7:7">
      <c r="G81128" s="162" t="s">
        <v>81373</v>
      </c>
    </row>
    <row r="81129" spans="7:7">
      <c r="G81129" s="162" t="s">
        <v>81374</v>
      </c>
    </row>
    <row r="81130" spans="7:7">
      <c r="G81130" s="162" t="s">
        <v>81375</v>
      </c>
    </row>
    <row r="81131" spans="7:7">
      <c r="G81131" s="162" t="s">
        <v>81376</v>
      </c>
    </row>
    <row r="81132" spans="7:7">
      <c r="G81132" s="162" t="s">
        <v>81377</v>
      </c>
    </row>
    <row r="81133" spans="7:7">
      <c r="G81133" s="162" t="s">
        <v>81378</v>
      </c>
    </row>
    <row r="81134" spans="7:7">
      <c r="G81134" s="162" t="s">
        <v>81379</v>
      </c>
    </row>
    <row r="81135" spans="7:7">
      <c r="G81135" s="162" t="s">
        <v>81380</v>
      </c>
    </row>
    <row r="81136" spans="7:7">
      <c r="G81136" s="162" t="s">
        <v>81381</v>
      </c>
    </row>
    <row r="81137" spans="7:7">
      <c r="G81137" s="162" t="s">
        <v>81382</v>
      </c>
    </row>
    <row r="81138" spans="7:7">
      <c r="G81138" s="162" t="s">
        <v>81383</v>
      </c>
    </row>
    <row r="81139" spans="7:7">
      <c r="G81139" s="162" t="s">
        <v>81384</v>
      </c>
    </row>
    <row r="81140" spans="7:7">
      <c r="G81140" s="162" t="s">
        <v>81385</v>
      </c>
    </row>
    <row r="81141" spans="7:7">
      <c r="G81141" s="162" t="s">
        <v>81386</v>
      </c>
    </row>
    <row r="81142" spans="7:7">
      <c r="G81142" s="162" t="s">
        <v>81387</v>
      </c>
    </row>
    <row r="81143" spans="7:7">
      <c r="G81143" s="162" t="s">
        <v>81388</v>
      </c>
    </row>
    <row r="81144" spans="7:7">
      <c r="G81144" s="162" t="s">
        <v>81389</v>
      </c>
    </row>
    <row r="81145" spans="7:7">
      <c r="G81145" s="162" t="s">
        <v>81390</v>
      </c>
    </row>
    <row r="81146" spans="7:7">
      <c r="G81146" s="162" t="s">
        <v>81391</v>
      </c>
    </row>
    <row r="81147" spans="7:7">
      <c r="G81147" s="162" t="s">
        <v>81392</v>
      </c>
    </row>
    <row r="81148" spans="7:7">
      <c r="G81148" s="162" t="s">
        <v>81393</v>
      </c>
    </row>
    <row r="81149" spans="7:7">
      <c r="G81149" s="162" t="s">
        <v>81394</v>
      </c>
    </row>
    <row r="81150" spans="7:7">
      <c r="G81150" s="162" t="s">
        <v>81395</v>
      </c>
    </row>
    <row r="81151" spans="7:7">
      <c r="G81151" s="162" t="s">
        <v>81396</v>
      </c>
    </row>
    <row r="81152" spans="7:7">
      <c r="G81152" s="162" t="s">
        <v>81397</v>
      </c>
    </row>
    <row r="81153" spans="7:7">
      <c r="G81153" s="162" t="s">
        <v>81398</v>
      </c>
    </row>
    <row r="81154" spans="7:7">
      <c r="G81154" s="162" t="s">
        <v>81399</v>
      </c>
    </row>
    <row r="81155" spans="7:7">
      <c r="G81155" s="162" t="s">
        <v>81400</v>
      </c>
    </row>
    <row r="81156" spans="7:7">
      <c r="G81156" s="162" t="s">
        <v>81401</v>
      </c>
    </row>
    <row r="81157" spans="7:7">
      <c r="G81157" s="162" t="s">
        <v>81402</v>
      </c>
    </row>
    <row r="81158" spans="7:7">
      <c r="G81158" s="162" t="s">
        <v>81403</v>
      </c>
    </row>
    <row r="81159" spans="7:7">
      <c r="G81159" s="162" t="s">
        <v>81404</v>
      </c>
    </row>
    <row r="81160" spans="7:7">
      <c r="G81160" s="162" t="s">
        <v>81405</v>
      </c>
    </row>
    <row r="81161" spans="7:7">
      <c r="G81161" s="162" t="s">
        <v>81406</v>
      </c>
    </row>
    <row r="81162" spans="7:7">
      <c r="G81162" s="162" t="s">
        <v>81407</v>
      </c>
    </row>
    <row r="81163" spans="7:7">
      <c r="G81163" s="162" t="s">
        <v>81408</v>
      </c>
    </row>
    <row r="81164" spans="7:7">
      <c r="G81164" s="162" t="s">
        <v>81409</v>
      </c>
    </row>
    <row r="81165" spans="7:7">
      <c r="G81165" s="162" t="s">
        <v>81410</v>
      </c>
    </row>
    <row r="81166" spans="7:7">
      <c r="G81166" s="162" t="s">
        <v>81411</v>
      </c>
    </row>
    <row r="81167" spans="7:7">
      <c r="G81167" s="162" t="s">
        <v>81412</v>
      </c>
    </row>
    <row r="81168" spans="7:7">
      <c r="G81168" s="162" t="s">
        <v>81413</v>
      </c>
    </row>
    <row r="81169" spans="7:7">
      <c r="G81169" s="162" t="s">
        <v>81414</v>
      </c>
    </row>
    <row r="81170" spans="7:7">
      <c r="G81170" s="162" t="s">
        <v>81415</v>
      </c>
    </row>
    <row r="81171" spans="7:7">
      <c r="G81171" s="162" t="s">
        <v>81416</v>
      </c>
    </row>
    <row r="81172" spans="7:7">
      <c r="G81172" s="162" t="s">
        <v>81417</v>
      </c>
    </row>
    <row r="81173" spans="7:7">
      <c r="G81173" s="162" t="s">
        <v>81418</v>
      </c>
    </row>
    <row r="81174" spans="7:7">
      <c r="G81174" s="162" t="s">
        <v>81419</v>
      </c>
    </row>
    <row r="81175" spans="7:7">
      <c r="G81175" s="162" t="s">
        <v>81420</v>
      </c>
    </row>
    <row r="81176" spans="7:7">
      <c r="G81176" s="162" t="s">
        <v>81421</v>
      </c>
    </row>
    <row r="81177" spans="7:7">
      <c r="G81177" s="162" t="s">
        <v>81422</v>
      </c>
    </row>
    <row r="81178" spans="7:7">
      <c r="G81178" s="162" t="s">
        <v>81423</v>
      </c>
    </row>
    <row r="81179" spans="7:7">
      <c r="G81179" s="162" t="s">
        <v>81424</v>
      </c>
    </row>
    <row r="81180" spans="7:7">
      <c r="G81180" s="162" t="s">
        <v>81425</v>
      </c>
    </row>
    <row r="81181" spans="7:7">
      <c r="G81181" s="162" t="s">
        <v>81426</v>
      </c>
    </row>
    <row r="81182" spans="7:7">
      <c r="G81182" s="162" t="s">
        <v>81427</v>
      </c>
    </row>
    <row r="81183" spans="7:7">
      <c r="G81183" s="162" t="s">
        <v>81428</v>
      </c>
    </row>
    <row r="81184" spans="7:7">
      <c r="G81184" s="162" t="s">
        <v>81429</v>
      </c>
    </row>
    <row r="81185" spans="7:7">
      <c r="G81185" s="162" t="s">
        <v>81430</v>
      </c>
    </row>
    <row r="81186" spans="7:7">
      <c r="G81186" s="162" t="s">
        <v>81431</v>
      </c>
    </row>
    <row r="81187" spans="7:7">
      <c r="G81187" s="162" t="s">
        <v>81432</v>
      </c>
    </row>
    <row r="81188" spans="7:7">
      <c r="G81188" s="162" t="s">
        <v>81433</v>
      </c>
    </row>
    <row r="81189" spans="7:7">
      <c r="G81189" s="162" t="s">
        <v>81434</v>
      </c>
    </row>
    <row r="81190" spans="7:7">
      <c r="G81190" s="162" t="s">
        <v>81435</v>
      </c>
    </row>
    <row r="81191" spans="7:7">
      <c r="G81191" s="162" t="s">
        <v>81436</v>
      </c>
    </row>
    <row r="81192" spans="7:7">
      <c r="G81192" s="162" t="s">
        <v>81437</v>
      </c>
    </row>
    <row r="81193" spans="7:7">
      <c r="G81193" s="162" t="s">
        <v>81438</v>
      </c>
    </row>
    <row r="81194" spans="7:7">
      <c r="G81194" s="162" t="s">
        <v>81439</v>
      </c>
    </row>
    <row r="81195" spans="7:7">
      <c r="G81195" s="162" t="s">
        <v>81440</v>
      </c>
    </row>
    <row r="81196" spans="7:7">
      <c r="G81196" s="162" t="s">
        <v>81441</v>
      </c>
    </row>
    <row r="81197" spans="7:7">
      <c r="G81197" s="162" t="s">
        <v>81442</v>
      </c>
    </row>
    <row r="81198" spans="7:7">
      <c r="G81198" s="162" t="s">
        <v>81443</v>
      </c>
    </row>
    <row r="81199" spans="7:7">
      <c r="G81199" s="162" t="s">
        <v>81444</v>
      </c>
    </row>
    <row r="81200" spans="7:7">
      <c r="G81200" s="162" t="s">
        <v>81445</v>
      </c>
    </row>
    <row r="81201" spans="7:7">
      <c r="G81201" s="162" t="s">
        <v>81446</v>
      </c>
    </row>
    <row r="81202" spans="7:7">
      <c r="G81202" s="162" t="s">
        <v>81447</v>
      </c>
    </row>
    <row r="81203" spans="7:7">
      <c r="G81203" s="162" t="s">
        <v>81448</v>
      </c>
    </row>
    <row r="81204" spans="7:7">
      <c r="G81204" s="162" t="s">
        <v>81449</v>
      </c>
    </row>
    <row r="81205" spans="7:7">
      <c r="G81205" s="162" t="s">
        <v>81450</v>
      </c>
    </row>
    <row r="81206" spans="7:7">
      <c r="G81206" s="162" t="s">
        <v>81451</v>
      </c>
    </row>
    <row r="81207" spans="7:7">
      <c r="G81207" s="162" t="s">
        <v>81452</v>
      </c>
    </row>
    <row r="81208" spans="7:7">
      <c r="G81208" s="162" t="s">
        <v>81453</v>
      </c>
    </row>
    <row r="81209" spans="7:7">
      <c r="G81209" s="162" t="s">
        <v>81454</v>
      </c>
    </row>
    <row r="81210" spans="7:7">
      <c r="G81210" s="162" t="s">
        <v>81455</v>
      </c>
    </row>
    <row r="81211" spans="7:7">
      <c r="G81211" s="162" t="s">
        <v>81456</v>
      </c>
    </row>
    <row r="81212" spans="7:7">
      <c r="G81212" s="162" t="s">
        <v>81457</v>
      </c>
    </row>
    <row r="81213" spans="7:7">
      <c r="G81213" s="162" t="s">
        <v>81458</v>
      </c>
    </row>
    <row r="81214" spans="7:7">
      <c r="G81214" s="162" t="s">
        <v>81459</v>
      </c>
    </row>
    <row r="81215" spans="7:7">
      <c r="G81215" s="162" t="s">
        <v>81460</v>
      </c>
    </row>
    <row r="81216" spans="7:7">
      <c r="G81216" s="162" t="s">
        <v>81461</v>
      </c>
    </row>
    <row r="81217" spans="7:7">
      <c r="G81217" s="162" t="s">
        <v>81462</v>
      </c>
    </row>
    <row r="81218" spans="7:7">
      <c r="G81218" s="162" t="s">
        <v>81463</v>
      </c>
    </row>
    <row r="81219" spans="7:7">
      <c r="G81219" s="162" t="s">
        <v>81464</v>
      </c>
    </row>
    <row r="81220" spans="7:7">
      <c r="G81220" s="162" t="s">
        <v>81465</v>
      </c>
    </row>
    <row r="81221" spans="7:7">
      <c r="G81221" s="162" t="s">
        <v>81466</v>
      </c>
    </row>
    <row r="81222" spans="7:7">
      <c r="G81222" s="162" t="s">
        <v>81467</v>
      </c>
    </row>
    <row r="81223" spans="7:7">
      <c r="G81223" s="162" t="s">
        <v>81468</v>
      </c>
    </row>
    <row r="81224" spans="7:7">
      <c r="G81224" s="162" t="s">
        <v>81469</v>
      </c>
    </row>
    <row r="81225" spans="7:7">
      <c r="G81225" s="162" t="s">
        <v>81470</v>
      </c>
    </row>
    <row r="81226" spans="7:7">
      <c r="G81226" s="162" t="s">
        <v>81471</v>
      </c>
    </row>
    <row r="81227" spans="7:7">
      <c r="G81227" s="162" t="s">
        <v>81472</v>
      </c>
    </row>
    <row r="81228" spans="7:7">
      <c r="G81228" s="162" t="s">
        <v>81473</v>
      </c>
    </row>
    <row r="81229" spans="7:7">
      <c r="G81229" s="162" t="s">
        <v>81474</v>
      </c>
    </row>
    <row r="81230" spans="7:7">
      <c r="G81230" s="162" t="s">
        <v>81475</v>
      </c>
    </row>
    <row r="81231" spans="7:7">
      <c r="G81231" s="162" t="s">
        <v>81476</v>
      </c>
    </row>
    <row r="81232" spans="7:7">
      <c r="G81232" s="162" t="s">
        <v>81477</v>
      </c>
    </row>
    <row r="81233" spans="7:7">
      <c r="G81233" s="162" t="s">
        <v>81478</v>
      </c>
    </row>
    <row r="81234" spans="7:7">
      <c r="G81234" s="162" t="s">
        <v>81479</v>
      </c>
    </row>
    <row r="81235" spans="7:7">
      <c r="G81235" s="162" t="s">
        <v>81480</v>
      </c>
    </row>
    <row r="81236" spans="7:7">
      <c r="G81236" s="162" t="s">
        <v>81481</v>
      </c>
    </row>
    <row r="81237" spans="7:7">
      <c r="G81237" s="162" t="s">
        <v>81482</v>
      </c>
    </row>
    <row r="81238" spans="7:7">
      <c r="G81238" s="162" t="s">
        <v>81483</v>
      </c>
    </row>
    <row r="81239" spans="7:7">
      <c r="G81239" s="162" t="s">
        <v>81484</v>
      </c>
    </row>
    <row r="81240" spans="7:7">
      <c r="G81240" s="162" t="s">
        <v>81485</v>
      </c>
    </row>
    <row r="81241" spans="7:7">
      <c r="G81241" s="162" t="s">
        <v>81486</v>
      </c>
    </row>
    <row r="81242" spans="7:7">
      <c r="G81242" s="162" t="s">
        <v>81487</v>
      </c>
    </row>
    <row r="81243" spans="7:7">
      <c r="G81243" s="162" t="s">
        <v>81488</v>
      </c>
    </row>
    <row r="81244" spans="7:7">
      <c r="G81244" s="162" t="s">
        <v>81489</v>
      </c>
    </row>
    <row r="81245" spans="7:7">
      <c r="G81245" s="162" t="s">
        <v>81490</v>
      </c>
    </row>
    <row r="81246" spans="7:7">
      <c r="G81246" s="162" t="s">
        <v>81491</v>
      </c>
    </row>
    <row r="81247" spans="7:7">
      <c r="G81247" s="162" t="s">
        <v>81492</v>
      </c>
    </row>
    <row r="81248" spans="7:7">
      <c r="G81248" s="162" t="s">
        <v>81493</v>
      </c>
    </row>
    <row r="81249" spans="7:7">
      <c r="G81249" s="162" t="s">
        <v>81494</v>
      </c>
    </row>
    <row r="81250" spans="7:7">
      <c r="G81250" s="162" t="s">
        <v>81495</v>
      </c>
    </row>
    <row r="81251" spans="7:7">
      <c r="G81251" s="162" t="s">
        <v>81496</v>
      </c>
    </row>
    <row r="81252" spans="7:7">
      <c r="G81252" s="162" t="s">
        <v>81497</v>
      </c>
    </row>
    <row r="81253" spans="7:7">
      <c r="G81253" s="162" t="s">
        <v>81498</v>
      </c>
    </row>
    <row r="81254" spans="7:7">
      <c r="G81254" s="162" t="s">
        <v>81499</v>
      </c>
    </row>
    <row r="81255" spans="7:7">
      <c r="G81255" s="162" t="s">
        <v>81500</v>
      </c>
    </row>
    <row r="81256" spans="7:7">
      <c r="G81256" s="162" t="s">
        <v>81501</v>
      </c>
    </row>
    <row r="81257" spans="7:7">
      <c r="G81257" s="162" t="s">
        <v>81502</v>
      </c>
    </row>
    <row r="81258" spans="7:7">
      <c r="G81258" s="162" t="s">
        <v>81503</v>
      </c>
    </row>
    <row r="81259" spans="7:7">
      <c r="G81259" s="162" t="s">
        <v>81504</v>
      </c>
    </row>
    <row r="81260" spans="7:7">
      <c r="G81260" s="162" t="s">
        <v>81505</v>
      </c>
    </row>
    <row r="81261" spans="7:7">
      <c r="G81261" s="162" t="s">
        <v>81506</v>
      </c>
    </row>
    <row r="81262" spans="7:7">
      <c r="G81262" s="162" t="s">
        <v>81507</v>
      </c>
    </row>
    <row r="81263" spans="7:7">
      <c r="G81263" s="162" t="s">
        <v>81508</v>
      </c>
    </row>
    <row r="81264" spans="7:7">
      <c r="G81264" s="162" t="s">
        <v>81509</v>
      </c>
    </row>
    <row r="81265" spans="7:7">
      <c r="G81265" s="162" t="s">
        <v>81510</v>
      </c>
    </row>
    <row r="81266" spans="7:7">
      <c r="G81266" s="162" t="s">
        <v>81511</v>
      </c>
    </row>
    <row r="81267" spans="7:7">
      <c r="G81267" s="162" t="s">
        <v>81512</v>
      </c>
    </row>
    <row r="81268" spans="7:7">
      <c r="G81268" s="162" t="s">
        <v>81513</v>
      </c>
    </row>
    <row r="81269" spans="7:7">
      <c r="G81269" s="162" t="s">
        <v>81514</v>
      </c>
    </row>
    <row r="81270" spans="7:7">
      <c r="G81270" s="162" t="s">
        <v>81515</v>
      </c>
    </row>
    <row r="81271" spans="7:7">
      <c r="G81271" s="162" t="s">
        <v>81516</v>
      </c>
    </row>
    <row r="81272" spans="7:7">
      <c r="G81272" s="162" t="s">
        <v>81517</v>
      </c>
    </row>
    <row r="81273" spans="7:7">
      <c r="G81273" s="162" t="s">
        <v>81518</v>
      </c>
    </row>
    <row r="81274" spans="7:7">
      <c r="G81274" s="162" t="s">
        <v>81519</v>
      </c>
    </row>
    <row r="81275" spans="7:7">
      <c r="G81275" s="162" t="s">
        <v>81520</v>
      </c>
    </row>
    <row r="81276" spans="7:7">
      <c r="G81276" s="162" t="s">
        <v>81521</v>
      </c>
    </row>
    <row r="81277" spans="7:7">
      <c r="G81277" s="162" t="s">
        <v>81522</v>
      </c>
    </row>
    <row r="81278" spans="7:7">
      <c r="G81278" s="162" t="s">
        <v>81523</v>
      </c>
    </row>
    <row r="81279" spans="7:7">
      <c r="G81279" s="162" t="s">
        <v>81524</v>
      </c>
    </row>
    <row r="81280" spans="7:7">
      <c r="G81280" s="162" t="s">
        <v>81525</v>
      </c>
    </row>
    <row r="81281" spans="7:7">
      <c r="G81281" s="162" t="s">
        <v>81526</v>
      </c>
    </row>
    <row r="81282" spans="7:7">
      <c r="G81282" s="162" t="s">
        <v>81527</v>
      </c>
    </row>
    <row r="81283" spans="7:7">
      <c r="G81283" s="162" t="s">
        <v>81528</v>
      </c>
    </row>
    <row r="81284" spans="7:7">
      <c r="G81284" s="162" t="s">
        <v>81529</v>
      </c>
    </row>
    <row r="81285" spans="7:7">
      <c r="G81285" s="162" t="s">
        <v>81530</v>
      </c>
    </row>
    <row r="81286" spans="7:7">
      <c r="G81286" s="162" t="s">
        <v>81531</v>
      </c>
    </row>
    <row r="81287" spans="7:7">
      <c r="G81287" s="162" t="s">
        <v>81532</v>
      </c>
    </row>
    <row r="81288" spans="7:7">
      <c r="G81288" s="162" t="s">
        <v>81533</v>
      </c>
    </row>
    <row r="81289" spans="7:7">
      <c r="G81289" s="162" t="s">
        <v>81534</v>
      </c>
    </row>
    <row r="81290" spans="7:7">
      <c r="G81290" s="162" t="s">
        <v>81535</v>
      </c>
    </row>
    <row r="81291" spans="7:7">
      <c r="G81291" s="162" t="s">
        <v>81536</v>
      </c>
    </row>
    <row r="81292" spans="7:7">
      <c r="G81292" s="162" t="s">
        <v>81537</v>
      </c>
    </row>
    <row r="81293" spans="7:7">
      <c r="G81293" s="162" t="s">
        <v>81538</v>
      </c>
    </row>
    <row r="81294" spans="7:7">
      <c r="G81294" s="162" t="s">
        <v>81539</v>
      </c>
    </row>
    <row r="81295" spans="7:7">
      <c r="G81295" s="162" t="s">
        <v>81540</v>
      </c>
    </row>
    <row r="81296" spans="7:7">
      <c r="G81296" s="162" t="s">
        <v>81541</v>
      </c>
    </row>
    <row r="81297" spans="7:7">
      <c r="G81297" s="162" t="s">
        <v>81542</v>
      </c>
    </row>
    <row r="81298" spans="7:7">
      <c r="G81298" s="162" t="s">
        <v>81543</v>
      </c>
    </row>
    <row r="81299" spans="7:7">
      <c r="G81299" s="162" t="s">
        <v>81544</v>
      </c>
    </row>
    <row r="81300" spans="7:7">
      <c r="G81300" s="162" t="s">
        <v>81545</v>
      </c>
    </row>
    <row r="81301" spans="7:7">
      <c r="G81301" s="162" t="s">
        <v>81546</v>
      </c>
    </row>
    <row r="81302" spans="7:7">
      <c r="G81302" s="162" t="s">
        <v>81547</v>
      </c>
    </row>
    <row r="81303" spans="7:7">
      <c r="G81303" s="162" t="s">
        <v>81548</v>
      </c>
    </row>
    <row r="81304" spans="7:7">
      <c r="G81304" s="162" t="s">
        <v>81549</v>
      </c>
    </row>
    <row r="81305" spans="7:7">
      <c r="G81305" s="162" t="s">
        <v>81550</v>
      </c>
    </row>
    <row r="81306" spans="7:7">
      <c r="G81306" s="162" t="s">
        <v>81551</v>
      </c>
    </row>
    <row r="81307" spans="7:7">
      <c r="G81307" s="162" t="s">
        <v>81552</v>
      </c>
    </row>
    <row r="81308" spans="7:7">
      <c r="G81308" s="162" t="s">
        <v>81553</v>
      </c>
    </row>
    <row r="81309" spans="7:7">
      <c r="G81309" s="162" t="s">
        <v>81554</v>
      </c>
    </row>
    <row r="81310" spans="7:7">
      <c r="G81310" s="162" t="s">
        <v>81555</v>
      </c>
    </row>
    <row r="81311" spans="7:7">
      <c r="G81311" s="162" t="s">
        <v>81556</v>
      </c>
    </row>
    <row r="81312" spans="7:7">
      <c r="G81312" s="162" t="s">
        <v>81557</v>
      </c>
    </row>
    <row r="81313" spans="7:7">
      <c r="G81313" s="162" t="s">
        <v>81558</v>
      </c>
    </row>
    <row r="81314" spans="7:7">
      <c r="G81314" s="162" t="s">
        <v>81559</v>
      </c>
    </row>
    <row r="81315" spans="7:7">
      <c r="G81315" s="162" t="s">
        <v>81560</v>
      </c>
    </row>
    <row r="81316" spans="7:7">
      <c r="G81316" s="162" t="s">
        <v>81561</v>
      </c>
    </row>
    <row r="81317" spans="7:7">
      <c r="G81317" s="162" t="s">
        <v>81562</v>
      </c>
    </row>
    <row r="81318" spans="7:7">
      <c r="G81318" s="162" t="s">
        <v>81563</v>
      </c>
    </row>
    <row r="81319" spans="7:7">
      <c r="G81319" s="162" t="s">
        <v>81564</v>
      </c>
    </row>
    <row r="81320" spans="7:7">
      <c r="G81320" s="162" t="s">
        <v>81565</v>
      </c>
    </row>
    <row r="81321" spans="7:7">
      <c r="G81321" s="162" t="s">
        <v>81566</v>
      </c>
    </row>
    <row r="81322" spans="7:7">
      <c r="G81322" s="162" t="s">
        <v>81567</v>
      </c>
    </row>
    <row r="81323" spans="7:7">
      <c r="G81323" s="162" t="s">
        <v>81568</v>
      </c>
    </row>
    <row r="81324" spans="7:7">
      <c r="G81324" s="162" t="s">
        <v>81569</v>
      </c>
    </row>
    <row r="81325" spans="7:7">
      <c r="G81325" s="162" t="s">
        <v>81570</v>
      </c>
    </row>
    <row r="81326" spans="7:7">
      <c r="G81326" s="162" t="s">
        <v>81571</v>
      </c>
    </row>
    <row r="81327" spans="7:7">
      <c r="G81327" s="162" t="s">
        <v>81572</v>
      </c>
    </row>
    <row r="81328" spans="7:7">
      <c r="G81328" s="162" t="s">
        <v>81573</v>
      </c>
    </row>
    <row r="81329" spans="7:7">
      <c r="G81329" s="162" t="s">
        <v>81574</v>
      </c>
    </row>
    <row r="81330" spans="7:7">
      <c r="G81330" s="162" t="s">
        <v>81575</v>
      </c>
    </row>
    <row r="81331" spans="7:7">
      <c r="G81331" s="162" t="s">
        <v>81576</v>
      </c>
    </row>
    <row r="81332" spans="7:7">
      <c r="G81332" s="162" t="s">
        <v>81577</v>
      </c>
    </row>
    <row r="81333" spans="7:7">
      <c r="G81333" s="162" t="s">
        <v>81578</v>
      </c>
    </row>
    <row r="81334" spans="7:7">
      <c r="G81334" s="162" t="s">
        <v>81579</v>
      </c>
    </row>
    <row r="81335" spans="7:7">
      <c r="G81335" s="162" t="s">
        <v>81580</v>
      </c>
    </row>
    <row r="81336" spans="7:7">
      <c r="G81336" s="162" t="s">
        <v>81581</v>
      </c>
    </row>
    <row r="81337" spans="7:7">
      <c r="G81337" s="162" t="s">
        <v>81582</v>
      </c>
    </row>
    <row r="81338" spans="7:7">
      <c r="G81338" s="162" t="s">
        <v>81583</v>
      </c>
    </row>
    <row r="81339" spans="7:7">
      <c r="G81339" s="162" t="s">
        <v>81584</v>
      </c>
    </row>
    <row r="81340" spans="7:7">
      <c r="G81340" s="162" t="s">
        <v>81585</v>
      </c>
    </row>
    <row r="81341" spans="7:7">
      <c r="G81341" s="162" t="s">
        <v>81586</v>
      </c>
    </row>
    <row r="81342" spans="7:7">
      <c r="G81342" s="162" t="s">
        <v>81587</v>
      </c>
    </row>
    <row r="81343" spans="7:7">
      <c r="G81343" s="162" t="s">
        <v>81588</v>
      </c>
    </row>
    <row r="81344" spans="7:7">
      <c r="G81344" s="162" t="s">
        <v>81589</v>
      </c>
    </row>
    <row r="81345" spans="7:7">
      <c r="G81345" s="162" t="s">
        <v>81590</v>
      </c>
    </row>
    <row r="81346" spans="7:7">
      <c r="G81346" s="162" t="s">
        <v>81591</v>
      </c>
    </row>
    <row r="81347" spans="7:7">
      <c r="G81347" s="162" t="s">
        <v>81592</v>
      </c>
    </row>
    <row r="81348" spans="7:7">
      <c r="G81348" s="162" t="s">
        <v>81593</v>
      </c>
    </row>
    <row r="81349" spans="7:7">
      <c r="G81349" s="162" t="s">
        <v>81594</v>
      </c>
    </row>
    <row r="81350" spans="7:7">
      <c r="G81350" s="162" t="s">
        <v>81595</v>
      </c>
    </row>
    <row r="81351" spans="7:7">
      <c r="G81351" s="162" t="s">
        <v>81596</v>
      </c>
    </row>
    <row r="81352" spans="7:7">
      <c r="G81352" s="162" t="s">
        <v>81597</v>
      </c>
    </row>
    <row r="81353" spans="7:7">
      <c r="G81353" s="162" t="s">
        <v>81598</v>
      </c>
    </row>
    <row r="81354" spans="7:7">
      <c r="G81354" s="162" t="s">
        <v>81599</v>
      </c>
    </row>
    <row r="81355" spans="7:7">
      <c r="G81355" s="162" t="s">
        <v>81600</v>
      </c>
    </row>
    <row r="81356" spans="7:7">
      <c r="G81356" s="162" t="s">
        <v>81601</v>
      </c>
    </row>
    <row r="81357" spans="7:7">
      <c r="G81357" s="162" t="s">
        <v>81602</v>
      </c>
    </row>
    <row r="81358" spans="7:7">
      <c r="G81358" s="162" t="s">
        <v>81603</v>
      </c>
    </row>
    <row r="81359" spans="7:7">
      <c r="G81359" s="162" t="s">
        <v>81604</v>
      </c>
    </row>
    <row r="81360" spans="7:7">
      <c r="G81360" s="162" t="s">
        <v>81605</v>
      </c>
    </row>
    <row r="81361" spans="7:7">
      <c r="G81361" s="162" t="s">
        <v>81606</v>
      </c>
    </row>
    <row r="81362" spans="7:7">
      <c r="G81362" s="162" t="s">
        <v>81607</v>
      </c>
    </row>
    <row r="81363" spans="7:7">
      <c r="G81363" s="162" t="s">
        <v>81608</v>
      </c>
    </row>
    <row r="81364" spans="7:7">
      <c r="G81364" s="162" t="s">
        <v>81609</v>
      </c>
    </row>
    <row r="81365" spans="7:7">
      <c r="G81365" s="162" t="s">
        <v>81610</v>
      </c>
    </row>
    <row r="81366" spans="7:7">
      <c r="G81366" s="162" t="s">
        <v>81611</v>
      </c>
    </row>
    <row r="81367" spans="7:7">
      <c r="G81367" s="162" t="s">
        <v>81612</v>
      </c>
    </row>
    <row r="81368" spans="7:7">
      <c r="G81368" s="162" t="s">
        <v>81613</v>
      </c>
    </row>
    <row r="81369" spans="7:7">
      <c r="G81369" s="162" t="s">
        <v>81614</v>
      </c>
    </row>
    <row r="81370" spans="7:7">
      <c r="G81370" s="162" t="s">
        <v>81615</v>
      </c>
    </row>
    <row r="81371" spans="7:7">
      <c r="G81371" s="162" t="s">
        <v>81616</v>
      </c>
    </row>
    <row r="81372" spans="7:7">
      <c r="G81372" s="162" t="s">
        <v>81617</v>
      </c>
    </row>
    <row r="81373" spans="7:7">
      <c r="G81373" s="162" t="s">
        <v>81618</v>
      </c>
    </row>
    <row r="81374" spans="7:7">
      <c r="G81374" s="162" t="s">
        <v>81619</v>
      </c>
    </row>
    <row r="81375" spans="7:7">
      <c r="G81375" s="162" t="s">
        <v>81620</v>
      </c>
    </row>
    <row r="81376" spans="7:7">
      <c r="G81376" s="162" t="s">
        <v>81621</v>
      </c>
    </row>
    <row r="81377" spans="7:7">
      <c r="G81377" s="162" t="s">
        <v>81622</v>
      </c>
    </row>
    <row r="81378" spans="7:7">
      <c r="G81378" s="162" t="s">
        <v>81623</v>
      </c>
    </row>
    <row r="81379" spans="7:7">
      <c r="G81379" s="162" t="s">
        <v>81624</v>
      </c>
    </row>
    <row r="81380" spans="7:7">
      <c r="G81380" s="162" t="s">
        <v>81625</v>
      </c>
    </row>
    <row r="81381" spans="7:7">
      <c r="G81381" s="162" t="s">
        <v>81626</v>
      </c>
    </row>
    <row r="81382" spans="7:7">
      <c r="G81382" s="162" t="s">
        <v>81627</v>
      </c>
    </row>
    <row r="81383" spans="7:7">
      <c r="G81383" s="162" t="s">
        <v>81628</v>
      </c>
    </row>
    <row r="81384" spans="7:7">
      <c r="G81384" s="162" t="s">
        <v>81629</v>
      </c>
    </row>
    <row r="81385" spans="7:7">
      <c r="G81385" s="162" t="s">
        <v>81630</v>
      </c>
    </row>
    <row r="81386" spans="7:7">
      <c r="G81386" s="162" t="s">
        <v>81631</v>
      </c>
    </row>
    <row r="81387" spans="7:7">
      <c r="G81387" s="162" t="s">
        <v>81632</v>
      </c>
    </row>
    <row r="81388" spans="7:7">
      <c r="G81388" s="162" t="s">
        <v>81633</v>
      </c>
    </row>
    <row r="81389" spans="7:7">
      <c r="G81389" s="162" t="s">
        <v>81634</v>
      </c>
    </row>
    <row r="81390" spans="7:7">
      <c r="G81390" s="162" t="s">
        <v>81635</v>
      </c>
    </row>
    <row r="81391" spans="7:7">
      <c r="G81391" s="162" t="s">
        <v>81636</v>
      </c>
    </row>
    <row r="81392" spans="7:7">
      <c r="G81392" s="162" t="s">
        <v>81637</v>
      </c>
    </row>
    <row r="81393" spans="7:7">
      <c r="G81393" s="162" t="s">
        <v>81638</v>
      </c>
    </row>
    <row r="81394" spans="7:7">
      <c r="G81394" s="162" t="s">
        <v>81639</v>
      </c>
    </row>
    <row r="81395" spans="7:7">
      <c r="G81395" s="162" t="s">
        <v>81640</v>
      </c>
    </row>
    <row r="81396" spans="7:7">
      <c r="G81396" s="162" t="s">
        <v>81641</v>
      </c>
    </row>
    <row r="81397" spans="7:7">
      <c r="G81397" s="162" t="s">
        <v>81642</v>
      </c>
    </row>
    <row r="81398" spans="7:7">
      <c r="G81398" s="162" t="s">
        <v>81643</v>
      </c>
    </row>
    <row r="81399" spans="7:7">
      <c r="G81399" s="162" t="s">
        <v>81644</v>
      </c>
    </row>
    <row r="81400" spans="7:7">
      <c r="G81400" s="162" t="s">
        <v>81645</v>
      </c>
    </row>
    <row r="81401" spans="7:7">
      <c r="G81401" s="162" t="s">
        <v>81646</v>
      </c>
    </row>
    <row r="81402" spans="7:7">
      <c r="G81402" s="162" t="s">
        <v>81647</v>
      </c>
    </row>
    <row r="81403" spans="7:7">
      <c r="G81403" s="162" t="s">
        <v>81648</v>
      </c>
    </row>
    <row r="81404" spans="7:7">
      <c r="G81404" s="162" t="s">
        <v>81649</v>
      </c>
    </row>
    <row r="81405" spans="7:7">
      <c r="G81405" s="162" t="s">
        <v>81650</v>
      </c>
    </row>
    <row r="81406" spans="7:7">
      <c r="G81406" s="162" t="s">
        <v>81651</v>
      </c>
    </row>
    <row r="81407" spans="7:7">
      <c r="G81407" s="162" t="s">
        <v>81652</v>
      </c>
    </row>
    <row r="81408" spans="7:7">
      <c r="G81408" s="162" t="s">
        <v>81653</v>
      </c>
    </row>
    <row r="81409" spans="7:7">
      <c r="G81409" s="162" t="s">
        <v>81654</v>
      </c>
    </row>
    <row r="81410" spans="7:7">
      <c r="G81410" s="162" t="s">
        <v>81655</v>
      </c>
    </row>
    <row r="81411" spans="7:7">
      <c r="G81411" s="162" t="s">
        <v>81656</v>
      </c>
    </row>
    <row r="81412" spans="7:7">
      <c r="G81412" s="162" t="s">
        <v>81657</v>
      </c>
    </row>
    <row r="81413" spans="7:7">
      <c r="G81413" s="162" t="s">
        <v>81658</v>
      </c>
    </row>
    <row r="81414" spans="7:7">
      <c r="G81414" s="162" t="s">
        <v>81659</v>
      </c>
    </row>
    <row r="81415" spans="7:7">
      <c r="G81415" s="162" t="s">
        <v>81660</v>
      </c>
    </row>
    <row r="81416" spans="7:7">
      <c r="G81416" s="162" t="s">
        <v>81661</v>
      </c>
    </row>
    <row r="81417" spans="7:7">
      <c r="G81417" s="162" t="s">
        <v>81662</v>
      </c>
    </row>
    <row r="81418" spans="7:7">
      <c r="G81418" s="162" t="s">
        <v>81663</v>
      </c>
    </row>
    <row r="81419" spans="7:7">
      <c r="G81419" s="162" t="s">
        <v>81664</v>
      </c>
    </row>
    <row r="81420" spans="7:7">
      <c r="G81420" s="162" t="s">
        <v>81665</v>
      </c>
    </row>
    <row r="81421" spans="7:7">
      <c r="G81421" s="162" t="s">
        <v>81666</v>
      </c>
    </row>
    <row r="81422" spans="7:7">
      <c r="G81422" s="162" t="s">
        <v>81667</v>
      </c>
    </row>
    <row r="81423" spans="7:7">
      <c r="G81423" s="162" t="s">
        <v>81668</v>
      </c>
    </row>
    <row r="81424" spans="7:7">
      <c r="G81424" s="162" t="s">
        <v>81669</v>
      </c>
    </row>
    <row r="81425" spans="7:7">
      <c r="G81425" s="162" t="s">
        <v>81670</v>
      </c>
    </row>
    <row r="81426" spans="7:7">
      <c r="G81426" s="162" t="s">
        <v>81671</v>
      </c>
    </row>
    <row r="81427" spans="7:7">
      <c r="G81427" s="162" t="s">
        <v>81672</v>
      </c>
    </row>
    <row r="81428" spans="7:7">
      <c r="G81428" s="162" t="s">
        <v>81673</v>
      </c>
    </row>
    <row r="81429" spans="7:7">
      <c r="G81429" s="162" t="s">
        <v>81674</v>
      </c>
    </row>
    <row r="81430" spans="7:7">
      <c r="G81430" s="162" t="s">
        <v>81675</v>
      </c>
    </row>
    <row r="81431" spans="7:7">
      <c r="G81431" s="162" t="s">
        <v>81676</v>
      </c>
    </row>
    <row r="81432" spans="7:7">
      <c r="G81432" s="162" t="s">
        <v>81677</v>
      </c>
    </row>
    <row r="81433" spans="7:7">
      <c r="G81433" s="162" t="s">
        <v>81678</v>
      </c>
    </row>
    <row r="81434" spans="7:7">
      <c r="G81434" s="162" t="s">
        <v>81679</v>
      </c>
    </row>
    <row r="81435" spans="7:7">
      <c r="G81435" s="162" t="s">
        <v>81680</v>
      </c>
    </row>
    <row r="81436" spans="7:7">
      <c r="G81436" s="162" t="s">
        <v>81681</v>
      </c>
    </row>
    <row r="81437" spans="7:7">
      <c r="G81437" s="162" t="s">
        <v>81682</v>
      </c>
    </row>
    <row r="81438" spans="7:7">
      <c r="G81438" s="162" t="s">
        <v>81683</v>
      </c>
    </row>
    <row r="81439" spans="7:7">
      <c r="G81439" s="162" t="s">
        <v>81684</v>
      </c>
    </row>
    <row r="81440" spans="7:7">
      <c r="G81440" s="162" t="s">
        <v>81685</v>
      </c>
    </row>
    <row r="81441" spans="7:7">
      <c r="G81441" s="162" t="s">
        <v>81686</v>
      </c>
    </row>
    <row r="81442" spans="7:7">
      <c r="G81442" s="162" t="s">
        <v>81687</v>
      </c>
    </row>
    <row r="81443" spans="7:7">
      <c r="G81443" s="162" t="s">
        <v>81688</v>
      </c>
    </row>
    <row r="81444" spans="7:7">
      <c r="G81444" s="162" t="s">
        <v>81689</v>
      </c>
    </row>
    <row r="81445" spans="7:7">
      <c r="G81445" s="162" t="s">
        <v>81690</v>
      </c>
    </row>
    <row r="81446" spans="7:7">
      <c r="G81446" s="162" t="s">
        <v>81691</v>
      </c>
    </row>
    <row r="81447" spans="7:7">
      <c r="G81447" s="162" t="s">
        <v>81692</v>
      </c>
    </row>
    <row r="81448" spans="7:7">
      <c r="G81448" s="162" t="s">
        <v>81693</v>
      </c>
    </row>
    <row r="81449" spans="7:7">
      <c r="G81449" s="162" t="s">
        <v>81694</v>
      </c>
    </row>
    <row r="81450" spans="7:7">
      <c r="G81450" s="162" t="s">
        <v>81695</v>
      </c>
    </row>
    <row r="81451" spans="7:7">
      <c r="G81451" s="162" t="s">
        <v>81696</v>
      </c>
    </row>
    <row r="81452" spans="7:7">
      <c r="G81452" s="162" t="s">
        <v>81697</v>
      </c>
    </row>
    <row r="81453" spans="7:7">
      <c r="G81453" s="162" t="s">
        <v>81698</v>
      </c>
    </row>
    <row r="81454" spans="7:7">
      <c r="G81454" s="162" t="s">
        <v>81699</v>
      </c>
    </row>
    <row r="81455" spans="7:7">
      <c r="G81455" s="162" t="s">
        <v>81700</v>
      </c>
    </row>
    <row r="81456" spans="7:7">
      <c r="G81456" s="162" t="s">
        <v>81701</v>
      </c>
    </row>
    <row r="81457" spans="7:7">
      <c r="G81457" s="162" t="s">
        <v>81702</v>
      </c>
    </row>
    <row r="81458" spans="7:7">
      <c r="G81458" s="162" t="s">
        <v>81703</v>
      </c>
    </row>
    <row r="81459" spans="7:7">
      <c r="G81459" s="162" t="s">
        <v>81704</v>
      </c>
    </row>
    <row r="81460" spans="7:7">
      <c r="G81460" s="162" t="s">
        <v>81705</v>
      </c>
    </row>
    <row r="81461" spans="7:7">
      <c r="G81461" s="162" t="s">
        <v>81706</v>
      </c>
    </row>
    <row r="81462" spans="7:7">
      <c r="G81462" s="162" t="s">
        <v>81707</v>
      </c>
    </row>
    <row r="81463" spans="7:7">
      <c r="G81463" s="162" t="s">
        <v>81708</v>
      </c>
    </row>
    <row r="81464" spans="7:7">
      <c r="G81464" s="162" t="s">
        <v>81709</v>
      </c>
    </row>
    <row r="81465" spans="7:7">
      <c r="G81465" s="162" t="s">
        <v>81710</v>
      </c>
    </row>
    <row r="81466" spans="7:7">
      <c r="G81466" s="162" t="s">
        <v>81711</v>
      </c>
    </row>
    <row r="81467" spans="7:7">
      <c r="G81467" s="162" t="s">
        <v>81712</v>
      </c>
    </row>
    <row r="81468" spans="7:7">
      <c r="G81468" s="162" t="s">
        <v>81713</v>
      </c>
    </row>
    <row r="81469" spans="7:7">
      <c r="G81469" s="162" t="s">
        <v>81714</v>
      </c>
    </row>
    <row r="81470" spans="7:7">
      <c r="G81470" s="162" t="s">
        <v>81715</v>
      </c>
    </row>
    <row r="81471" spans="7:7">
      <c r="G81471" s="162" t="s">
        <v>81716</v>
      </c>
    </row>
    <row r="81472" spans="7:7">
      <c r="G81472" s="162" t="s">
        <v>81717</v>
      </c>
    </row>
    <row r="81473" spans="7:7">
      <c r="G81473" s="162" t="s">
        <v>81718</v>
      </c>
    </row>
    <row r="81474" spans="7:7">
      <c r="G81474" s="162" t="s">
        <v>81719</v>
      </c>
    </row>
    <row r="81475" spans="7:7">
      <c r="G81475" s="162" t="s">
        <v>81720</v>
      </c>
    </row>
    <row r="81476" spans="7:7">
      <c r="G81476" s="162" t="s">
        <v>81721</v>
      </c>
    </row>
    <row r="81477" spans="7:7">
      <c r="G81477" s="162" t="s">
        <v>81722</v>
      </c>
    </row>
    <row r="81478" spans="7:7">
      <c r="G81478" s="162" t="s">
        <v>81723</v>
      </c>
    </row>
    <row r="81479" spans="7:7">
      <c r="G81479" s="162" t="s">
        <v>81724</v>
      </c>
    </row>
    <row r="81480" spans="7:7">
      <c r="G81480" s="162" t="s">
        <v>81725</v>
      </c>
    </row>
    <row r="81481" spans="7:7">
      <c r="G81481" s="162" t="s">
        <v>81726</v>
      </c>
    </row>
    <row r="81482" spans="7:7">
      <c r="G81482" s="162" t="s">
        <v>81727</v>
      </c>
    </row>
    <row r="81483" spans="7:7">
      <c r="G81483" s="162" t="s">
        <v>81728</v>
      </c>
    </row>
    <row r="81484" spans="7:7">
      <c r="G81484" s="162" t="s">
        <v>81729</v>
      </c>
    </row>
    <row r="81485" spans="7:7">
      <c r="G81485" s="162" t="s">
        <v>81730</v>
      </c>
    </row>
    <row r="81486" spans="7:7">
      <c r="G81486" s="162" t="s">
        <v>81731</v>
      </c>
    </row>
    <row r="81487" spans="7:7">
      <c r="G81487" s="162" t="s">
        <v>81732</v>
      </c>
    </row>
    <row r="81488" spans="7:7">
      <c r="G81488" s="162" t="s">
        <v>81733</v>
      </c>
    </row>
    <row r="81489" spans="7:7">
      <c r="G81489" s="162" t="s">
        <v>81734</v>
      </c>
    </row>
    <row r="81490" spans="7:7">
      <c r="G81490" s="162" t="s">
        <v>81735</v>
      </c>
    </row>
    <row r="81491" spans="7:7">
      <c r="G81491" s="162" t="s">
        <v>81736</v>
      </c>
    </row>
    <row r="81492" spans="7:7">
      <c r="G81492" s="162" t="s">
        <v>81737</v>
      </c>
    </row>
    <row r="81493" spans="7:7">
      <c r="G81493" s="162" t="s">
        <v>81738</v>
      </c>
    </row>
    <row r="81494" spans="7:7">
      <c r="G81494" s="162" t="s">
        <v>81739</v>
      </c>
    </row>
    <row r="81495" spans="7:7">
      <c r="G81495" s="162" t="s">
        <v>81740</v>
      </c>
    </row>
    <row r="81496" spans="7:7">
      <c r="G81496" s="162" t="s">
        <v>81741</v>
      </c>
    </row>
    <row r="81497" spans="7:7">
      <c r="G81497" s="162" t="s">
        <v>81742</v>
      </c>
    </row>
    <row r="81498" spans="7:7">
      <c r="G81498" s="162" t="s">
        <v>81743</v>
      </c>
    </row>
    <row r="81499" spans="7:7">
      <c r="G81499" s="162" t="s">
        <v>81744</v>
      </c>
    </row>
    <row r="81500" spans="7:7">
      <c r="G81500" s="162" t="s">
        <v>81745</v>
      </c>
    </row>
    <row r="81501" spans="7:7">
      <c r="G81501" s="162" t="s">
        <v>81746</v>
      </c>
    </row>
    <row r="81502" spans="7:7">
      <c r="G81502" s="162" t="s">
        <v>81747</v>
      </c>
    </row>
    <row r="81503" spans="7:7">
      <c r="G81503" s="162" t="s">
        <v>81748</v>
      </c>
    </row>
    <row r="81504" spans="7:7">
      <c r="G81504" s="162" t="s">
        <v>81749</v>
      </c>
    </row>
    <row r="81505" spans="7:7">
      <c r="G81505" s="162" t="s">
        <v>81750</v>
      </c>
    </row>
    <row r="81506" spans="7:7">
      <c r="G81506" s="162" t="s">
        <v>81751</v>
      </c>
    </row>
    <row r="81507" spans="7:7">
      <c r="G81507" s="162" t="s">
        <v>81752</v>
      </c>
    </row>
    <row r="81508" spans="7:7">
      <c r="G81508" s="162" t="s">
        <v>81753</v>
      </c>
    </row>
    <row r="81509" spans="7:7">
      <c r="G81509" s="162" t="s">
        <v>81754</v>
      </c>
    </row>
    <row r="81510" spans="7:7">
      <c r="G81510" s="162" t="s">
        <v>81755</v>
      </c>
    </row>
    <row r="81511" spans="7:7">
      <c r="G81511" s="162" t="s">
        <v>81756</v>
      </c>
    </row>
    <row r="81512" spans="7:7">
      <c r="G81512" s="162" t="s">
        <v>81757</v>
      </c>
    </row>
    <row r="81513" spans="7:7">
      <c r="G81513" s="162" t="s">
        <v>81758</v>
      </c>
    </row>
    <row r="81514" spans="7:7">
      <c r="G81514" s="162" t="s">
        <v>81759</v>
      </c>
    </row>
    <row r="81515" spans="7:7">
      <c r="G81515" s="162" t="s">
        <v>81760</v>
      </c>
    </row>
    <row r="81516" spans="7:7">
      <c r="G81516" s="162" t="s">
        <v>81761</v>
      </c>
    </row>
    <row r="81517" spans="7:7">
      <c r="G81517" s="162" t="s">
        <v>81762</v>
      </c>
    </row>
    <row r="81518" spans="7:7">
      <c r="G81518" s="162" t="s">
        <v>81763</v>
      </c>
    </row>
    <row r="81519" spans="7:7">
      <c r="G81519" s="162" t="s">
        <v>81764</v>
      </c>
    </row>
    <row r="81520" spans="7:7">
      <c r="G81520" s="162" t="s">
        <v>81765</v>
      </c>
    </row>
    <row r="81521" spans="7:7">
      <c r="G81521" s="162" t="s">
        <v>81766</v>
      </c>
    </row>
    <row r="81522" spans="7:7">
      <c r="G81522" s="162" t="s">
        <v>81767</v>
      </c>
    </row>
    <row r="81523" spans="7:7">
      <c r="G81523" s="162" t="s">
        <v>81768</v>
      </c>
    </row>
    <row r="81524" spans="7:7">
      <c r="G81524" s="162" t="s">
        <v>81769</v>
      </c>
    </row>
    <row r="81525" spans="7:7">
      <c r="G81525" s="162" t="s">
        <v>81770</v>
      </c>
    </row>
    <row r="81526" spans="7:7">
      <c r="G81526" s="162" t="s">
        <v>81771</v>
      </c>
    </row>
    <row r="81527" spans="7:7">
      <c r="G81527" s="162" t="s">
        <v>81772</v>
      </c>
    </row>
    <row r="81528" spans="7:7">
      <c r="G81528" s="162" t="s">
        <v>81773</v>
      </c>
    </row>
    <row r="81529" spans="7:7">
      <c r="G81529" s="162" t="s">
        <v>81774</v>
      </c>
    </row>
    <row r="81530" spans="7:7">
      <c r="G81530" s="162" t="s">
        <v>81775</v>
      </c>
    </row>
    <row r="81531" spans="7:7">
      <c r="G81531" s="162" t="s">
        <v>81776</v>
      </c>
    </row>
    <row r="81532" spans="7:7">
      <c r="G81532" s="162" t="s">
        <v>81777</v>
      </c>
    </row>
    <row r="81533" spans="7:7">
      <c r="G81533" s="162" t="s">
        <v>81778</v>
      </c>
    </row>
    <row r="81534" spans="7:7">
      <c r="G81534" s="162" t="s">
        <v>81779</v>
      </c>
    </row>
    <row r="81535" spans="7:7">
      <c r="G81535" s="162" t="s">
        <v>81780</v>
      </c>
    </row>
    <row r="81536" spans="7:7">
      <c r="G81536" s="162" t="s">
        <v>81781</v>
      </c>
    </row>
    <row r="81537" spans="7:7">
      <c r="G81537" s="162" t="s">
        <v>81782</v>
      </c>
    </row>
    <row r="81538" spans="7:7">
      <c r="G81538" s="162" t="s">
        <v>81783</v>
      </c>
    </row>
    <row r="81539" spans="7:7">
      <c r="G81539" s="162" t="s">
        <v>81784</v>
      </c>
    </row>
    <row r="81540" spans="7:7">
      <c r="G81540" s="162" t="s">
        <v>81785</v>
      </c>
    </row>
    <row r="81541" spans="7:7">
      <c r="G81541" s="162" t="s">
        <v>81786</v>
      </c>
    </row>
    <row r="81542" spans="7:7">
      <c r="G81542" s="162" t="s">
        <v>81787</v>
      </c>
    </row>
    <row r="81543" spans="7:7">
      <c r="G81543" s="162" t="s">
        <v>81788</v>
      </c>
    </row>
    <row r="81544" spans="7:7">
      <c r="G81544" s="162" t="s">
        <v>81789</v>
      </c>
    </row>
    <row r="81545" spans="7:7">
      <c r="G81545" s="162" t="s">
        <v>81790</v>
      </c>
    </row>
    <row r="81546" spans="7:7">
      <c r="G81546" s="162" t="s">
        <v>81791</v>
      </c>
    </row>
    <row r="81547" spans="7:7">
      <c r="G81547" s="162" t="s">
        <v>81792</v>
      </c>
    </row>
    <row r="81548" spans="7:7">
      <c r="G81548" s="162" t="s">
        <v>81793</v>
      </c>
    </row>
    <row r="81549" spans="7:7">
      <c r="G81549" s="162" t="s">
        <v>81794</v>
      </c>
    </row>
    <row r="81550" spans="7:7">
      <c r="G81550" s="162" t="s">
        <v>81795</v>
      </c>
    </row>
    <row r="81551" spans="7:7">
      <c r="G81551" s="162" t="s">
        <v>81796</v>
      </c>
    </row>
    <row r="81552" spans="7:7">
      <c r="G81552" s="162" t="s">
        <v>81797</v>
      </c>
    </row>
    <row r="81553" spans="7:7">
      <c r="G81553" s="162" t="s">
        <v>81798</v>
      </c>
    </row>
    <row r="81554" spans="7:7">
      <c r="G81554" s="162" t="s">
        <v>81799</v>
      </c>
    </row>
    <row r="81555" spans="7:7">
      <c r="G81555" s="162" t="s">
        <v>81800</v>
      </c>
    </row>
    <row r="81556" spans="7:7">
      <c r="G81556" s="162" t="s">
        <v>81801</v>
      </c>
    </row>
    <row r="81557" spans="7:7">
      <c r="G81557" s="162" t="s">
        <v>81802</v>
      </c>
    </row>
    <row r="81558" spans="7:7">
      <c r="G81558" s="162" t="s">
        <v>81803</v>
      </c>
    </row>
    <row r="81559" spans="7:7">
      <c r="G81559" s="162" t="s">
        <v>81804</v>
      </c>
    </row>
    <row r="81560" spans="7:7">
      <c r="G81560" s="162" t="s">
        <v>81805</v>
      </c>
    </row>
    <row r="81561" spans="7:7">
      <c r="G81561" s="162" t="s">
        <v>81806</v>
      </c>
    </row>
    <row r="81562" spans="7:7">
      <c r="G81562" s="162" t="s">
        <v>81807</v>
      </c>
    </row>
    <row r="81563" spans="7:7">
      <c r="G81563" s="162" t="s">
        <v>81808</v>
      </c>
    </row>
    <row r="81564" spans="7:7">
      <c r="G81564" s="162" t="s">
        <v>81809</v>
      </c>
    </row>
    <row r="81565" spans="7:7">
      <c r="G81565" s="162" t="s">
        <v>81810</v>
      </c>
    </row>
    <row r="81566" spans="7:7">
      <c r="G81566" s="162" t="s">
        <v>81811</v>
      </c>
    </row>
    <row r="81567" spans="7:7">
      <c r="G81567" s="162" t="s">
        <v>81812</v>
      </c>
    </row>
    <row r="81568" spans="7:7">
      <c r="G81568" s="162" t="s">
        <v>81813</v>
      </c>
    </row>
    <row r="81569" spans="7:7">
      <c r="G81569" s="162" t="s">
        <v>81814</v>
      </c>
    </row>
    <row r="81570" spans="7:7">
      <c r="G81570" s="162" t="s">
        <v>81815</v>
      </c>
    </row>
    <row r="81571" spans="7:7">
      <c r="G81571" s="162" t="s">
        <v>81816</v>
      </c>
    </row>
    <row r="81572" spans="7:7">
      <c r="G81572" s="162" t="s">
        <v>81817</v>
      </c>
    </row>
    <row r="81573" spans="7:7">
      <c r="G81573" s="162" t="s">
        <v>81818</v>
      </c>
    </row>
    <row r="81574" spans="7:7">
      <c r="G81574" s="162" t="s">
        <v>81819</v>
      </c>
    </row>
    <row r="81575" spans="7:7">
      <c r="G81575" s="162" t="s">
        <v>81820</v>
      </c>
    </row>
    <row r="81576" spans="7:7">
      <c r="G81576" s="162" t="s">
        <v>81821</v>
      </c>
    </row>
    <row r="81577" spans="7:7">
      <c r="G81577" s="162" t="s">
        <v>81822</v>
      </c>
    </row>
    <row r="81578" spans="7:7">
      <c r="G81578" s="162" t="s">
        <v>81823</v>
      </c>
    </row>
    <row r="81579" spans="7:7">
      <c r="G81579" s="162" t="s">
        <v>81824</v>
      </c>
    </row>
    <row r="81580" spans="7:7">
      <c r="G81580" s="162" t="s">
        <v>81825</v>
      </c>
    </row>
    <row r="81581" spans="7:7">
      <c r="G81581" s="162" t="s">
        <v>81826</v>
      </c>
    </row>
    <row r="81582" spans="7:7">
      <c r="G81582" s="162" t="s">
        <v>81827</v>
      </c>
    </row>
    <row r="81583" spans="7:7">
      <c r="G81583" s="162" t="s">
        <v>81828</v>
      </c>
    </row>
    <row r="81584" spans="7:7">
      <c r="G81584" s="162" t="s">
        <v>81829</v>
      </c>
    </row>
    <row r="81585" spans="7:7">
      <c r="G81585" s="162" t="s">
        <v>81830</v>
      </c>
    </row>
    <row r="81586" spans="7:7">
      <c r="G81586" s="162" t="s">
        <v>81831</v>
      </c>
    </row>
    <row r="81587" spans="7:7">
      <c r="G81587" s="162" t="s">
        <v>81832</v>
      </c>
    </row>
    <row r="81588" spans="7:7">
      <c r="G81588" s="162" t="s">
        <v>81833</v>
      </c>
    </row>
    <row r="81589" spans="7:7">
      <c r="G81589" s="162" t="s">
        <v>81834</v>
      </c>
    </row>
    <row r="81590" spans="7:7">
      <c r="G81590" s="162" t="s">
        <v>81835</v>
      </c>
    </row>
    <row r="81591" spans="7:7">
      <c r="G81591" s="162" t="s">
        <v>81836</v>
      </c>
    </row>
    <row r="81592" spans="7:7">
      <c r="G81592" s="162" t="s">
        <v>81837</v>
      </c>
    </row>
    <row r="81593" spans="7:7">
      <c r="G81593" s="162" t="s">
        <v>81838</v>
      </c>
    </row>
    <row r="81594" spans="7:7">
      <c r="G81594" s="162" t="s">
        <v>81839</v>
      </c>
    </row>
    <row r="81595" spans="7:7">
      <c r="G81595" s="162" t="s">
        <v>81840</v>
      </c>
    </row>
    <row r="81596" spans="7:7">
      <c r="G81596" s="162" t="s">
        <v>81841</v>
      </c>
    </row>
    <row r="81597" spans="7:7">
      <c r="G81597" s="162" t="s">
        <v>81842</v>
      </c>
    </row>
    <row r="81598" spans="7:7">
      <c r="G81598" s="162" t="s">
        <v>81843</v>
      </c>
    </row>
    <row r="81599" spans="7:7">
      <c r="G81599" s="162" t="s">
        <v>81844</v>
      </c>
    </row>
    <row r="81600" spans="7:7">
      <c r="G81600" s="162" t="s">
        <v>81845</v>
      </c>
    </row>
    <row r="81601" spans="7:7">
      <c r="G81601" s="162" t="s">
        <v>81846</v>
      </c>
    </row>
    <row r="81602" spans="7:7">
      <c r="G81602" s="162" t="s">
        <v>81847</v>
      </c>
    </row>
    <row r="81603" spans="7:7">
      <c r="G81603" s="162" t="s">
        <v>81848</v>
      </c>
    </row>
    <row r="81604" spans="7:7">
      <c r="G81604" s="162" t="s">
        <v>81849</v>
      </c>
    </row>
    <row r="81605" spans="7:7">
      <c r="G81605" s="162" t="s">
        <v>81850</v>
      </c>
    </row>
    <row r="81606" spans="7:7">
      <c r="G81606" s="162" t="s">
        <v>81851</v>
      </c>
    </row>
    <row r="81607" spans="7:7">
      <c r="G81607" s="162" t="s">
        <v>81852</v>
      </c>
    </row>
    <row r="81608" spans="7:7">
      <c r="G81608" s="162" t="s">
        <v>81853</v>
      </c>
    </row>
    <row r="81609" spans="7:7">
      <c r="G81609" s="162" t="s">
        <v>81854</v>
      </c>
    </row>
    <row r="81610" spans="7:7">
      <c r="G81610" s="162" t="s">
        <v>81855</v>
      </c>
    </row>
    <row r="81611" spans="7:7">
      <c r="G81611" s="162" t="s">
        <v>81856</v>
      </c>
    </row>
    <row r="81612" spans="7:7">
      <c r="G81612" s="162" t="s">
        <v>81857</v>
      </c>
    </row>
    <row r="81613" spans="7:7">
      <c r="G81613" s="162" t="s">
        <v>81858</v>
      </c>
    </row>
    <row r="81614" spans="7:7">
      <c r="G81614" s="162" t="s">
        <v>81859</v>
      </c>
    </row>
    <row r="81615" spans="7:7">
      <c r="G81615" s="162" t="s">
        <v>81860</v>
      </c>
    </row>
    <row r="81616" spans="7:7">
      <c r="G81616" s="162" t="s">
        <v>81861</v>
      </c>
    </row>
    <row r="81617" spans="7:7">
      <c r="G81617" s="162" t="s">
        <v>81862</v>
      </c>
    </row>
    <row r="81618" spans="7:7">
      <c r="G81618" s="162" t="s">
        <v>81863</v>
      </c>
    </row>
    <row r="81619" spans="7:7">
      <c r="G81619" s="162" t="s">
        <v>81864</v>
      </c>
    </row>
    <row r="81620" spans="7:7">
      <c r="G81620" s="162" t="s">
        <v>81865</v>
      </c>
    </row>
    <row r="81621" spans="7:7">
      <c r="G81621" s="162" t="s">
        <v>81866</v>
      </c>
    </row>
    <row r="81622" spans="7:7">
      <c r="G81622" s="162" t="s">
        <v>81867</v>
      </c>
    </row>
    <row r="81623" spans="7:7">
      <c r="G81623" s="162" t="s">
        <v>81868</v>
      </c>
    </row>
    <row r="81624" spans="7:7">
      <c r="G81624" s="162" t="s">
        <v>81869</v>
      </c>
    </row>
    <row r="81625" spans="7:7">
      <c r="G81625" s="162" t="s">
        <v>81870</v>
      </c>
    </row>
    <row r="81626" spans="7:7">
      <c r="G81626" s="162" t="s">
        <v>81871</v>
      </c>
    </row>
    <row r="81627" spans="7:7">
      <c r="G81627" s="162" t="s">
        <v>81872</v>
      </c>
    </row>
    <row r="81628" spans="7:7">
      <c r="G81628" s="162" t="s">
        <v>81873</v>
      </c>
    </row>
    <row r="81629" spans="7:7">
      <c r="G81629" s="162" t="s">
        <v>81874</v>
      </c>
    </row>
    <row r="81630" spans="7:7">
      <c r="G81630" s="162" t="s">
        <v>81875</v>
      </c>
    </row>
    <row r="81631" spans="7:7">
      <c r="G81631" s="162" t="s">
        <v>81876</v>
      </c>
    </row>
    <row r="81632" spans="7:7">
      <c r="G81632" s="162" t="s">
        <v>81877</v>
      </c>
    </row>
    <row r="81633" spans="7:7">
      <c r="G81633" s="162" t="s">
        <v>81878</v>
      </c>
    </row>
    <row r="81634" spans="7:7">
      <c r="G81634" s="162" t="s">
        <v>81879</v>
      </c>
    </row>
    <row r="81635" spans="7:7">
      <c r="G81635" s="162" t="s">
        <v>81880</v>
      </c>
    </row>
    <row r="81636" spans="7:7">
      <c r="G81636" s="162" t="s">
        <v>81881</v>
      </c>
    </row>
    <row r="81637" spans="7:7">
      <c r="G81637" s="162" t="s">
        <v>81882</v>
      </c>
    </row>
    <row r="81638" spans="7:7">
      <c r="G81638" s="162" t="s">
        <v>81883</v>
      </c>
    </row>
    <row r="81639" spans="7:7">
      <c r="G81639" s="162" t="s">
        <v>81884</v>
      </c>
    </row>
    <row r="81640" spans="7:7">
      <c r="G81640" s="162" t="s">
        <v>81885</v>
      </c>
    </row>
    <row r="81641" spans="7:7">
      <c r="G81641" s="162" t="s">
        <v>81886</v>
      </c>
    </row>
    <row r="81642" spans="7:7">
      <c r="G81642" s="162" t="s">
        <v>81887</v>
      </c>
    </row>
    <row r="81643" spans="7:7">
      <c r="G81643" s="162" t="s">
        <v>81888</v>
      </c>
    </row>
    <row r="81644" spans="7:7">
      <c r="G81644" s="162" t="s">
        <v>81889</v>
      </c>
    </row>
    <row r="81645" spans="7:7">
      <c r="G81645" s="162" t="s">
        <v>81890</v>
      </c>
    </row>
    <row r="81646" spans="7:7">
      <c r="G81646" s="162" t="s">
        <v>81891</v>
      </c>
    </row>
    <row r="81647" spans="7:7">
      <c r="G81647" s="162" t="s">
        <v>81892</v>
      </c>
    </row>
    <row r="81648" spans="7:7">
      <c r="G81648" s="162" t="s">
        <v>81893</v>
      </c>
    </row>
    <row r="81649" spans="7:7">
      <c r="G81649" s="162" t="s">
        <v>81894</v>
      </c>
    </row>
    <row r="81650" spans="7:7">
      <c r="G81650" s="162" t="s">
        <v>81895</v>
      </c>
    </row>
    <row r="81651" spans="7:7">
      <c r="G81651" s="162" t="s">
        <v>81896</v>
      </c>
    </row>
    <row r="81652" spans="7:7">
      <c r="G81652" s="162" t="s">
        <v>81897</v>
      </c>
    </row>
    <row r="81653" spans="7:7">
      <c r="G81653" s="162" t="s">
        <v>81898</v>
      </c>
    </row>
    <row r="81654" spans="7:7">
      <c r="G81654" s="162" t="s">
        <v>81899</v>
      </c>
    </row>
    <row r="81655" spans="7:7">
      <c r="G81655" s="162" t="s">
        <v>81900</v>
      </c>
    </row>
    <row r="81656" spans="7:7">
      <c r="G81656" s="162" t="s">
        <v>81901</v>
      </c>
    </row>
    <row r="81657" spans="7:7">
      <c r="G81657" s="162" t="s">
        <v>81902</v>
      </c>
    </row>
    <row r="81658" spans="7:7">
      <c r="G81658" s="162" t="s">
        <v>81903</v>
      </c>
    </row>
    <row r="81659" spans="7:7">
      <c r="G81659" s="162" t="s">
        <v>81904</v>
      </c>
    </row>
    <row r="81660" spans="7:7">
      <c r="G81660" s="162" t="s">
        <v>81905</v>
      </c>
    </row>
    <row r="81661" spans="7:7">
      <c r="G81661" s="162" t="s">
        <v>81906</v>
      </c>
    </row>
    <row r="81662" spans="7:7">
      <c r="G81662" s="162" t="s">
        <v>81907</v>
      </c>
    </row>
    <row r="81663" spans="7:7">
      <c r="G81663" s="162" t="s">
        <v>81908</v>
      </c>
    </row>
    <row r="81664" spans="7:7">
      <c r="G81664" s="162" t="s">
        <v>81909</v>
      </c>
    </row>
    <row r="81665" spans="7:7">
      <c r="G81665" s="162" t="s">
        <v>81910</v>
      </c>
    </row>
    <row r="81666" spans="7:7">
      <c r="G81666" s="162" t="s">
        <v>81911</v>
      </c>
    </row>
    <row r="81667" spans="7:7">
      <c r="G81667" s="162" t="s">
        <v>81912</v>
      </c>
    </row>
    <row r="81668" spans="7:7">
      <c r="G81668" s="162" t="s">
        <v>81913</v>
      </c>
    </row>
    <row r="81669" spans="7:7">
      <c r="G81669" s="162" t="s">
        <v>81914</v>
      </c>
    </row>
    <row r="81670" spans="7:7">
      <c r="G81670" s="162" t="s">
        <v>81915</v>
      </c>
    </row>
    <row r="81671" spans="7:7">
      <c r="G81671" s="162" t="s">
        <v>81916</v>
      </c>
    </row>
    <row r="81672" spans="7:7">
      <c r="G81672" s="162" t="s">
        <v>81917</v>
      </c>
    </row>
    <row r="81673" spans="7:7">
      <c r="G81673" s="162" t="s">
        <v>81918</v>
      </c>
    </row>
    <row r="81674" spans="7:7">
      <c r="G81674" s="162" t="s">
        <v>81919</v>
      </c>
    </row>
    <row r="81675" spans="7:7">
      <c r="G81675" s="162" t="s">
        <v>81920</v>
      </c>
    </row>
    <row r="81676" spans="7:7">
      <c r="G81676" s="162" t="s">
        <v>81921</v>
      </c>
    </row>
    <row r="81677" spans="7:7">
      <c r="G81677" s="162" t="s">
        <v>81922</v>
      </c>
    </row>
    <row r="81678" spans="7:7">
      <c r="G81678" s="162" t="s">
        <v>81923</v>
      </c>
    </row>
    <row r="81679" spans="7:7">
      <c r="G81679" s="162" t="s">
        <v>81924</v>
      </c>
    </row>
    <row r="81680" spans="7:7">
      <c r="G81680" s="162" t="s">
        <v>81925</v>
      </c>
    </row>
    <row r="81681" spans="7:7">
      <c r="G81681" s="162" t="s">
        <v>81926</v>
      </c>
    </row>
    <row r="81682" spans="7:7">
      <c r="G81682" s="162" t="s">
        <v>81927</v>
      </c>
    </row>
    <row r="81683" spans="7:7">
      <c r="G81683" s="162" t="s">
        <v>81928</v>
      </c>
    </row>
    <row r="81684" spans="7:7">
      <c r="G81684" s="162" t="s">
        <v>81929</v>
      </c>
    </row>
    <row r="81685" spans="7:7">
      <c r="G81685" s="162" t="s">
        <v>81930</v>
      </c>
    </row>
    <row r="81686" spans="7:7">
      <c r="G81686" s="162" t="s">
        <v>81931</v>
      </c>
    </row>
    <row r="81687" spans="7:7">
      <c r="G81687" s="162" t="s">
        <v>81932</v>
      </c>
    </row>
    <row r="81688" spans="7:7">
      <c r="G81688" s="162" t="s">
        <v>81933</v>
      </c>
    </row>
    <row r="81689" spans="7:7">
      <c r="G81689" s="162" t="s">
        <v>81934</v>
      </c>
    </row>
    <row r="81690" spans="7:7">
      <c r="G81690" s="162" t="s">
        <v>81935</v>
      </c>
    </row>
    <row r="81691" spans="7:7">
      <c r="G81691" s="162" t="s">
        <v>81936</v>
      </c>
    </row>
    <row r="81692" spans="7:7">
      <c r="G81692" s="162" t="s">
        <v>81937</v>
      </c>
    </row>
    <row r="81693" spans="7:7">
      <c r="G81693" s="162" t="s">
        <v>81938</v>
      </c>
    </row>
    <row r="81694" spans="7:7">
      <c r="G81694" s="162" t="s">
        <v>81939</v>
      </c>
    </row>
    <row r="81695" spans="7:7">
      <c r="G81695" s="162" t="s">
        <v>81940</v>
      </c>
    </row>
    <row r="81696" spans="7:7">
      <c r="G81696" s="162" t="s">
        <v>81941</v>
      </c>
    </row>
    <row r="81697" spans="7:7">
      <c r="G81697" s="162" t="s">
        <v>81942</v>
      </c>
    </row>
    <row r="81698" spans="7:7">
      <c r="G81698" s="162" t="s">
        <v>81943</v>
      </c>
    </row>
    <row r="81699" spans="7:7">
      <c r="G81699" s="162" t="s">
        <v>81944</v>
      </c>
    </row>
    <row r="81700" spans="7:7">
      <c r="G81700" s="162" t="s">
        <v>81945</v>
      </c>
    </row>
    <row r="81701" spans="7:7">
      <c r="G81701" s="162" t="s">
        <v>81946</v>
      </c>
    </row>
    <row r="81702" spans="7:7">
      <c r="G81702" s="162" t="s">
        <v>81947</v>
      </c>
    </row>
    <row r="81703" spans="7:7">
      <c r="G81703" s="162" t="s">
        <v>81948</v>
      </c>
    </row>
    <row r="81704" spans="7:7">
      <c r="G81704" s="162" t="s">
        <v>81949</v>
      </c>
    </row>
    <row r="81705" spans="7:7">
      <c r="G81705" s="162" t="s">
        <v>81950</v>
      </c>
    </row>
    <row r="81706" spans="7:7">
      <c r="G81706" s="162" t="s">
        <v>81951</v>
      </c>
    </row>
    <row r="81707" spans="7:7">
      <c r="G81707" s="162" t="s">
        <v>81952</v>
      </c>
    </row>
    <row r="81708" spans="7:7">
      <c r="G81708" s="162" t="s">
        <v>81953</v>
      </c>
    </row>
    <row r="81709" spans="7:7">
      <c r="G81709" s="162" t="s">
        <v>81954</v>
      </c>
    </row>
    <row r="81710" spans="7:7">
      <c r="G81710" s="162" t="s">
        <v>81955</v>
      </c>
    </row>
    <row r="81711" spans="7:7">
      <c r="G81711" s="162" t="s">
        <v>81956</v>
      </c>
    </row>
    <row r="81712" spans="7:7">
      <c r="G81712" s="162" t="s">
        <v>81957</v>
      </c>
    </row>
    <row r="81713" spans="7:7">
      <c r="G81713" s="162" t="s">
        <v>81958</v>
      </c>
    </row>
    <row r="81714" spans="7:7">
      <c r="G81714" s="162" t="s">
        <v>81959</v>
      </c>
    </row>
    <row r="81715" spans="7:7">
      <c r="G81715" s="162" t="s">
        <v>81960</v>
      </c>
    </row>
    <row r="81716" spans="7:7">
      <c r="G81716" s="162" t="s">
        <v>81961</v>
      </c>
    </row>
    <row r="81717" spans="7:7">
      <c r="G81717" s="162" t="s">
        <v>81962</v>
      </c>
    </row>
    <row r="81718" spans="7:7">
      <c r="G81718" s="162" t="s">
        <v>81963</v>
      </c>
    </row>
    <row r="81719" spans="7:7">
      <c r="G81719" s="162" t="s">
        <v>81964</v>
      </c>
    </row>
    <row r="81720" spans="7:7">
      <c r="G81720" s="162" t="s">
        <v>81965</v>
      </c>
    </row>
    <row r="81721" spans="7:7">
      <c r="G81721" s="162" t="s">
        <v>81966</v>
      </c>
    </row>
    <row r="81722" spans="7:7">
      <c r="G81722" s="162" t="s">
        <v>81967</v>
      </c>
    </row>
    <row r="81723" spans="7:7">
      <c r="G81723" s="162" t="s">
        <v>81968</v>
      </c>
    </row>
    <row r="81724" spans="7:7">
      <c r="G81724" s="162" t="s">
        <v>81969</v>
      </c>
    </row>
    <row r="81725" spans="7:7">
      <c r="G81725" s="162" t="s">
        <v>81970</v>
      </c>
    </row>
    <row r="81726" spans="7:7">
      <c r="G81726" s="162" t="s">
        <v>81971</v>
      </c>
    </row>
    <row r="81727" spans="7:7">
      <c r="G81727" s="162" t="s">
        <v>81972</v>
      </c>
    </row>
    <row r="81728" spans="7:7">
      <c r="G81728" s="162" t="s">
        <v>81973</v>
      </c>
    </row>
    <row r="81729" spans="7:7">
      <c r="G81729" s="162" t="s">
        <v>81974</v>
      </c>
    </row>
    <row r="81730" spans="7:7">
      <c r="G81730" s="162" t="s">
        <v>81975</v>
      </c>
    </row>
    <row r="81731" spans="7:7">
      <c r="G81731" s="162" t="s">
        <v>81976</v>
      </c>
    </row>
    <row r="81732" spans="7:7">
      <c r="G81732" s="162" t="s">
        <v>81977</v>
      </c>
    </row>
    <row r="81733" spans="7:7">
      <c r="G81733" s="162" t="s">
        <v>81978</v>
      </c>
    </row>
    <row r="81734" spans="7:7">
      <c r="G81734" s="162" t="s">
        <v>81979</v>
      </c>
    </row>
    <row r="81735" spans="7:7">
      <c r="G81735" s="162" t="s">
        <v>81980</v>
      </c>
    </row>
    <row r="81736" spans="7:7">
      <c r="G81736" s="162" t="s">
        <v>81981</v>
      </c>
    </row>
    <row r="81737" spans="7:7">
      <c r="G81737" s="162" t="s">
        <v>81982</v>
      </c>
    </row>
    <row r="81738" spans="7:7">
      <c r="G81738" s="162" t="s">
        <v>81983</v>
      </c>
    </row>
    <row r="81739" spans="7:7">
      <c r="G81739" s="162" t="s">
        <v>81984</v>
      </c>
    </row>
    <row r="81740" spans="7:7">
      <c r="G81740" s="162" t="s">
        <v>81985</v>
      </c>
    </row>
    <row r="81741" spans="7:7">
      <c r="G81741" s="162" t="s">
        <v>81986</v>
      </c>
    </row>
    <row r="81742" spans="7:7">
      <c r="G81742" s="162" t="s">
        <v>81987</v>
      </c>
    </row>
    <row r="81743" spans="7:7">
      <c r="G81743" s="162" t="s">
        <v>81988</v>
      </c>
    </row>
    <row r="81744" spans="7:7">
      <c r="G81744" s="162" t="s">
        <v>81989</v>
      </c>
    </row>
    <row r="81745" spans="7:7">
      <c r="G81745" s="162" t="s">
        <v>81990</v>
      </c>
    </row>
    <row r="81746" spans="7:7">
      <c r="G81746" s="162" t="s">
        <v>81991</v>
      </c>
    </row>
    <row r="81747" spans="7:7">
      <c r="G81747" s="162" t="s">
        <v>81992</v>
      </c>
    </row>
    <row r="81748" spans="7:7">
      <c r="G81748" s="162" t="s">
        <v>81993</v>
      </c>
    </row>
    <row r="81749" spans="7:7">
      <c r="G81749" s="162" t="s">
        <v>81994</v>
      </c>
    </row>
    <row r="81750" spans="7:7">
      <c r="G81750" s="162" t="s">
        <v>81995</v>
      </c>
    </row>
    <row r="81751" spans="7:7">
      <c r="G81751" s="162" t="s">
        <v>81996</v>
      </c>
    </row>
    <row r="81752" spans="7:7">
      <c r="G81752" s="162" t="s">
        <v>81997</v>
      </c>
    </row>
    <row r="81753" spans="7:7">
      <c r="G81753" s="162" t="s">
        <v>81998</v>
      </c>
    </row>
    <row r="81754" spans="7:7">
      <c r="G81754" s="162" t="s">
        <v>81999</v>
      </c>
    </row>
    <row r="81755" spans="7:7">
      <c r="G81755" s="162" t="s">
        <v>82000</v>
      </c>
    </row>
    <row r="81756" spans="7:7">
      <c r="G81756" s="162" t="s">
        <v>82001</v>
      </c>
    </row>
    <row r="81757" spans="7:7">
      <c r="G81757" s="162" t="s">
        <v>82002</v>
      </c>
    </row>
    <row r="81758" spans="7:7">
      <c r="G81758" s="162" t="s">
        <v>82003</v>
      </c>
    </row>
    <row r="81759" spans="7:7">
      <c r="G81759" s="162" t="s">
        <v>82004</v>
      </c>
    </row>
    <row r="81760" spans="7:7">
      <c r="G81760" s="162" t="s">
        <v>82005</v>
      </c>
    </row>
    <row r="81761" spans="7:7">
      <c r="G81761" s="162" t="s">
        <v>82006</v>
      </c>
    </row>
    <row r="81762" spans="7:7">
      <c r="G81762" s="162" t="s">
        <v>82007</v>
      </c>
    </row>
    <row r="81763" spans="7:7">
      <c r="G81763" s="162" t="s">
        <v>82008</v>
      </c>
    </row>
    <row r="81764" spans="7:7">
      <c r="G81764" s="162" t="s">
        <v>82009</v>
      </c>
    </row>
    <row r="81765" spans="7:7">
      <c r="G81765" s="162" t="s">
        <v>82010</v>
      </c>
    </row>
    <row r="81766" spans="7:7">
      <c r="G81766" s="162" t="s">
        <v>82011</v>
      </c>
    </row>
    <row r="81767" spans="7:7">
      <c r="G81767" s="162" t="s">
        <v>82012</v>
      </c>
    </row>
    <row r="81768" spans="7:7">
      <c r="G81768" s="162" t="s">
        <v>82013</v>
      </c>
    </row>
    <row r="81769" spans="7:7">
      <c r="G81769" s="162" t="s">
        <v>82014</v>
      </c>
    </row>
    <row r="81770" spans="7:7">
      <c r="G81770" s="162" t="s">
        <v>82015</v>
      </c>
    </row>
    <row r="81771" spans="7:7">
      <c r="G81771" s="162" t="s">
        <v>82016</v>
      </c>
    </row>
    <row r="81772" spans="7:7">
      <c r="G81772" s="162" t="s">
        <v>82017</v>
      </c>
    </row>
    <row r="81773" spans="7:7">
      <c r="G81773" s="162" t="s">
        <v>82018</v>
      </c>
    </row>
    <row r="81774" spans="7:7">
      <c r="G81774" s="162" t="s">
        <v>82019</v>
      </c>
    </row>
    <row r="81775" spans="7:7">
      <c r="G81775" s="162" t="s">
        <v>82020</v>
      </c>
    </row>
    <row r="81776" spans="7:7">
      <c r="G81776" s="162" t="s">
        <v>82021</v>
      </c>
    </row>
    <row r="81777" spans="7:7">
      <c r="G81777" s="162" t="s">
        <v>82022</v>
      </c>
    </row>
    <row r="81778" spans="7:7">
      <c r="G81778" s="162" t="s">
        <v>82023</v>
      </c>
    </row>
    <row r="81779" spans="7:7">
      <c r="G81779" s="162" t="s">
        <v>82024</v>
      </c>
    </row>
    <row r="81780" spans="7:7">
      <c r="G81780" s="162" t="s">
        <v>82025</v>
      </c>
    </row>
    <row r="81781" spans="7:7">
      <c r="G81781" s="162" t="s">
        <v>82026</v>
      </c>
    </row>
    <row r="81782" spans="7:7">
      <c r="G81782" s="162" t="s">
        <v>82027</v>
      </c>
    </row>
    <row r="81783" spans="7:7">
      <c r="G81783" s="162" t="s">
        <v>82028</v>
      </c>
    </row>
    <row r="81784" spans="7:7">
      <c r="G81784" s="162" t="s">
        <v>82029</v>
      </c>
    </row>
    <row r="81785" spans="7:7">
      <c r="G81785" s="162" t="s">
        <v>82030</v>
      </c>
    </row>
    <row r="81786" spans="7:7">
      <c r="G81786" s="162" t="s">
        <v>82031</v>
      </c>
    </row>
    <row r="81787" spans="7:7">
      <c r="G81787" s="162" t="s">
        <v>82032</v>
      </c>
    </row>
    <row r="81788" spans="7:7">
      <c r="G81788" s="162" t="s">
        <v>82033</v>
      </c>
    </row>
    <row r="81789" spans="7:7">
      <c r="G81789" s="162" t="s">
        <v>82034</v>
      </c>
    </row>
    <row r="81790" spans="7:7">
      <c r="G81790" s="162" t="s">
        <v>82035</v>
      </c>
    </row>
    <row r="81791" spans="7:7">
      <c r="G81791" s="162" t="s">
        <v>82036</v>
      </c>
    </row>
    <row r="81792" spans="7:7">
      <c r="G81792" s="162" t="s">
        <v>82037</v>
      </c>
    </row>
    <row r="81793" spans="7:7">
      <c r="G81793" s="162" t="s">
        <v>82038</v>
      </c>
    </row>
    <row r="81794" spans="7:7">
      <c r="G81794" s="162" t="s">
        <v>82039</v>
      </c>
    </row>
    <row r="81795" spans="7:7">
      <c r="G81795" s="162" t="s">
        <v>82040</v>
      </c>
    </row>
    <row r="81796" spans="7:7">
      <c r="G81796" s="162" t="s">
        <v>82041</v>
      </c>
    </row>
    <row r="81797" spans="7:7">
      <c r="G81797" s="162" t="s">
        <v>82042</v>
      </c>
    </row>
    <row r="81798" spans="7:7">
      <c r="G81798" s="162" t="s">
        <v>82043</v>
      </c>
    </row>
    <row r="81799" spans="7:7">
      <c r="G81799" s="162" t="s">
        <v>82044</v>
      </c>
    </row>
    <row r="81800" spans="7:7">
      <c r="G81800" s="162" t="s">
        <v>82045</v>
      </c>
    </row>
    <row r="81801" spans="7:7">
      <c r="G81801" s="162" t="s">
        <v>82046</v>
      </c>
    </row>
    <row r="81802" spans="7:7">
      <c r="G81802" s="162" t="s">
        <v>82047</v>
      </c>
    </row>
    <row r="81803" spans="7:7">
      <c r="G81803" s="162" t="s">
        <v>82048</v>
      </c>
    </row>
    <row r="81804" spans="7:7">
      <c r="G81804" s="162" t="s">
        <v>82049</v>
      </c>
    </row>
    <row r="81805" spans="7:7">
      <c r="G81805" s="162" t="s">
        <v>82050</v>
      </c>
    </row>
    <row r="81806" spans="7:7">
      <c r="G81806" s="162" t="s">
        <v>82051</v>
      </c>
    </row>
    <row r="81807" spans="7:7">
      <c r="G81807" s="162" t="s">
        <v>82052</v>
      </c>
    </row>
    <row r="81808" spans="7:7">
      <c r="G81808" s="162" t="s">
        <v>82053</v>
      </c>
    </row>
    <row r="81809" spans="7:7">
      <c r="G81809" s="162" t="s">
        <v>82054</v>
      </c>
    </row>
    <row r="81810" spans="7:7">
      <c r="G81810" s="162" t="s">
        <v>82055</v>
      </c>
    </row>
    <row r="81811" spans="7:7">
      <c r="G81811" s="162" t="s">
        <v>82056</v>
      </c>
    </row>
    <row r="81812" spans="7:7">
      <c r="G81812" s="162" t="s">
        <v>82057</v>
      </c>
    </row>
    <row r="81813" spans="7:7">
      <c r="G81813" s="162" t="s">
        <v>82058</v>
      </c>
    </row>
    <row r="81814" spans="7:7">
      <c r="G81814" s="162" t="s">
        <v>82059</v>
      </c>
    </row>
    <row r="81815" spans="7:7">
      <c r="G81815" s="162" t="s">
        <v>82060</v>
      </c>
    </row>
    <row r="81816" spans="7:7">
      <c r="G81816" s="162" t="s">
        <v>82061</v>
      </c>
    </row>
    <row r="81817" spans="7:7">
      <c r="G81817" s="162" t="s">
        <v>82062</v>
      </c>
    </row>
    <row r="81818" spans="7:7">
      <c r="G81818" s="162" t="s">
        <v>82063</v>
      </c>
    </row>
    <row r="81819" spans="7:7">
      <c r="G81819" s="162" t="s">
        <v>82064</v>
      </c>
    </row>
    <row r="81820" spans="7:7">
      <c r="G81820" s="162" t="s">
        <v>82065</v>
      </c>
    </row>
    <row r="81821" spans="7:7">
      <c r="G81821" s="162" t="s">
        <v>82066</v>
      </c>
    </row>
    <row r="81822" spans="7:7">
      <c r="G81822" s="162" t="s">
        <v>82067</v>
      </c>
    </row>
    <row r="81823" spans="7:7">
      <c r="G81823" s="162" t="s">
        <v>82068</v>
      </c>
    </row>
    <row r="81824" spans="7:7">
      <c r="G81824" s="162" t="s">
        <v>82069</v>
      </c>
    </row>
    <row r="81825" spans="7:7">
      <c r="G81825" s="162" t="s">
        <v>82070</v>
      </c>
    </row>
    <row r="81826" spans="7:7">
      <c r="G81826" s="162" t="s">
        <v>82071</v>
      </c>
    </row>
    <row r="81827" spans="7:7">
      <c r="G81827" s="162" t="s">
        <v>82072</v>
      </c>
    </row>
    <row r="81828" spans="7:7">
      <c r="G81828" s="162" t="s">
        <v>82073</v>
      </c>
    </row>
    <row r="81829" spans="7:7">
      <c r="G81829" s="162" t="s">
        <v>82074</v>
      </c>
    </row>
    <row r="81830" spans="7:7">
      <c r="G81830" s="162" t="s">
        <v>82075</v>
      </c>
    </row>
    <row r="81831" spans="7:7">
      <c r="G81831" s="162" t="s">
        <v>82076</v>
      </c>
    </row>
    <row r="81832" spans="7:7">
      <c r="G81832" s="162" t="s">
        <v>82077</v>
      </c>
    </row>
    <row r="81833" spans="7:7">
      <c r="G81833" s="162" t="s">
        <v>82078</v>
      </c>
    </row>
    <row r="81834" spans="7:7">
      <c r="G81834" s="162" t="s">
        <v>82079</v>
      </c>
    </row>
    <row r="81835" spans="7:7">
      <c r="G81835" s="162" t="s">
        <v>82080</v>
      </c>
    </row>
    <row r="81836" spans="7:7">
      <c r="G81836" s="162" t="s">
        <v>82081</v>
      </c>
    </row>
    <row r="81837" spans="7:7">
      <c r="G81837" s="162" t="s">
        <v>82082</v>
      </c>
    </row>
    <row r="81838" spans="7:7">
      <c r="G81838" s="162" t="s">
        <v>82083</v>
      </c>
    </row>
    <row r="81839" spans="7:7">
      <c r="G81839" s="162" t="s">
        <v>82084</v>
      </c>
    </row>
    <row r="81840" spans="7:7">
      <c r="G81840" s="162" t="s">
        <v>82085</v>
      </c>
    </row>
    <row r="81841" spans="7:7">
      <c r="G81841" s="162" t="s">
        <v>82086</v>
      </c>
    </row>
    <row r="81842" spans="7:7">
      <c r="G81842" s="162" t="s">
        <v>82087</v>
      </c>
    </row>
    <row r="81843" spans="7:7">
      <c r="G81843" s="162" t="s">
        <v>82088</v>
      </c>
    </row>
    <row r="81844" spans="7:7">
      <c r="G81844" s="162" t="s">
        <v>82089</v>
      </c>
    </row>
    <row r="81845" spans="7:7">
      <c r="G81845" s="162" t="s">
        <v>82090</v>
      </c>
    </row>
    <row r="81846" spans="7:7">
      <c r="G81846" s="162" t="s">
        <v>82091</v>
      </c>
    </row>
    <row r="81847" spans="7:7">
      <c r="G81847" s="162" t="s">
        <v>82092</v>
      </c>
    </row>
    <row r="81848" spans="7:7">
      <c r="G81848" s="162" t="s">
        <v>82093</v>
      </c>
    </row>
    <row r="81849" spans="7:7">
      <c r="G81849" s="162" t="s">
        <v>82094</v>
      </c>
    </row>
    <row r="81850" spans="7:7">
      <c r="G81850" s="162" t="s">
        <v>82095</v>
      </c>
    </row>
    <row r="81851" spans="7:7">
      <c r="G81851" s="162" t="s">
        <v>82096</v>
      </c>
    </row>
    <row r="81852" spans="7:7">
      <c r="G81852" s="162" t="s">
        <v>82097</v>
      </c>
    </row>
    <row r="81853" spans="7:7">
      <c r="G81853" s="162" t="s">
        <v>82098</v>
      </c>
    </row>
    <row r="81854" spans="7:7">
      <c r="G81854" s="162" t="s">
        <v>82099</v>
      </c>
    </row>
    <row r="81855" spans="7:7">
      <c r="G81855" s="162" t="s">
        <v>82100</v>
      </c>
    </row>
    <row r="81856" spans="7:7">
      <c r="G81856" s="162" t="s">
        <v>82101</v>
      </c>
    </row>
    <row r="81857" spans="7:7">
      <c r="G81857" s="162" t="s">
        <v>82102</v>
      </c>
    </row>
    <row r="81858" spans="7:7">
      <c r="G81858" s="162" t="s">
        <v>82103</v>
      </c>
    </row>
    <row r="81859" spans="7:7">
      <c r="G81859" s="162" t="s">
        <v>82104</v>
      </c>
    </row>
    <row r="81860" spans="7:7">
      <c r="G81860" s="162" t="s">
        <v>82105</v>
      </c>
    </row>
    <row r="81861" spans="7:7">
      <c r="G81861" s="162" t="s">
        <v>82106</v>
      </c>
    </row>
    <row r="81862" spans="7:7">
      <c r="G81862" s="162" t="s">
        <v>82107</v>
      </c>
    </row>
    <row r="81863" spans="7:7">
      <c r="G81863" s="162" t="s">
        <v>82108</v>
      </c>
    </row>
    <row r="81864" spans="7:7">
      <c r="G81864" s="162" t="s">
        <v>82109</v>
      </c>
    </row>
    <row r="81865" spans="7:7">
      <c r="G81865" s="162" t="s">
        <v>82110</v>
      </c>
    </row>
    <row r="81866" spans="7:7">
      <c r="G81866" s="162" t="s">
        <v>82111</v>
      </c>
    </row>
    <row r="81867" spans="7:7">
      <c r="G81867" s="162" t="s">
        <v>82112</v>
      </c>
    </row>
    <row r="81868" spans="7:7">
      <c r="G81868" s="162" t="s">
        <v>82113</v>
      </c>
    </row>
    <row r="81869" spans="7:7">
      <c r="G81869" s="162" t="s">
        <v>82114</v>
      </c>
    </row>
    <row r="81870" spans="7:7">
      <c r="G81870" s="162" t="s">
        <v>82115</v>
      </c>
    </row>
    <row r="81871" spans="7:7">
      <c r="G81871" s="162" t="s">
        <v>82116</v>
      </c>
    </row>
    <row r="81872" spans="7:7">
      <c r="G81872" s="162" t="s">
        <v>82117</v>
      </c>
    </row>
    <row r="81873" spans="7:7">
      <c r="G81873" s="162" t="s">
        <v>82118</v>
      </c>
    </row>
    <row r="81874" spans="7:7">
      <c r="G81874" s="162" t="s">
        <v>82119</v>
      </c>
    </row>
    <row r="81875" spans="7:7">
      <c r="G81875" s="162" t="s">
        <v>82120</v>
      </c>
    </row>
    <row r="81876" spans="7:7">
      <c r="G81876" s="162" t="s">
        <v>82121</v>
      </c>
    </row>
    <row r="81877" spans="7:7">
      <c r="G81877" s="162" t="s">
        <v>82122</v>
      </c>
    </row>
    <row r="81878" spans="7:7">
      <c r="G81878" s="162" t="s">
        <v>82123</v>
      </c>
    </row>
    <row r="81879" spans="7:7">
      <c r="G81879" s="162" t="s">
        <v>82124</v>
      </c>
    </row>
    <row r="81880" spans="7:7">
      <c r="G81880" s="162" t="s">
        <v>82125</v>
      </c>
    </row>
    <row r="81881" spans="7:7">
      <c r="G81881" s="162" t="s">
        <v>82126</v>
      </c>
    </row>
    <row r="81882" spans="7:7">
      <c r="G81882" s="162" t="s">
        <v>82127</v>
      </c>
    </row>
    <row r="81883" spans="7:7">
      <c r="G81883" s="162" t="s">
        <v>82128</v>
      </c>
    </row>
    <row r="81884" spans="7:7">
      <c r="G81884" s="162" t="s">
        <v>82129</v>
      </c>
    </row>
    <row r="81885" spans="7:7">
      <c r="G81885" s="162" t="s">
        <v>82130</v>
      </c>
    </row>
    <row r="81886" spans="7:7">
      <c r="G81886" s="162" t="s">
        <v>82131</v>
      </c>
    </row>
    <row r="81887" spans="7:7">
      <c r="G81887" s="162" t="s">
        <v>82132</v>
      </c>
    </row>
    <row r="81888" spans="7:7">
      <c r="G81888" s="162" t="s">
        <v>82133</v>
      </c>
    </row>
    <row r="81889" spans="7:7">
      <c r="G81889" s="162" t="s">
        <v>82134</v>
      </c>
    </row>
    <row r="81890" spans="7:7">
      <c r="G81890" s="162" t="s">
        <v>82135</v>
      </c>
    </row>
    <row r="81891" spans="7:7">
      <c r="G81891" s="162" t="s">
        <v>82136</v>
      </c>
    </row>
    <row r="81892" spans="7:7">
      <c r="G81892" s="162" t="s">
        <v>82137</v>
      </c>
    </row>
    <row r="81893" spans="7:7">
      <c r="G81893" s="162" t="s">
        <v>82138</v>
      </c>
    </row>
    <row r="81894" spans="7:7">
      <c r="G81894" s="162" t="s">
        <v>82139</v>
      </c>
    </row>
    <row r="81895" spans="7:7">
      <c r="G81895" s="162" t="s">
        <v>82140</v>
      </c>
    </row>
    <row r="81896" spans="7:7">
      <c r="G81896" s="162" t="s">
        <v>82141</v>
      </c>
    </row>
    <row r="81897" spans="7:7">
      <c r="G81897" s="162" t="s">
        <v>82142</v>
      </c>
    </row>
    <row r="81898" spans="7:7">
      <c r="G81898" s="162" t="s">
        <v>82143</v>
      </c>
    </row>
    <row r="81899" spans="7:7">
      <c r="G81899" s="162" t="s">
        <v>82144</v>
      </c>
    </row>
    <row r="81900" spans="7:7">
      <c r="G81900" s="162" t="s">
        <v>82145</v>
      </c>
    </row>
    <row r="81901" spans="7:7">
      <c r="G81901" s="162" t="s">
        <v>82146</v>
      </c>
    </row>
    <row r="81902" spans="7:7">
      <c r="G81902" s="162" t="s">
        <v>82147</v>
      </c>
    </row>
    <row r="81903" spans="7:7">
      <c r="G81903" s="162" t="s">
        <v>82148</v>
      </c>
    </row>
    <row r="81904" spans="7:7">
      <c r="G81904" s="162" t="s">
        <v>82149</v>
      </c>
    </row>
    <row r="81905" spans="7:7">
      <c r="G81905" s="162" t="s">
        <v>82150</v>
      </c>
    </row>
    <row r="81906" spans="7:7">
      <c r="G81906" s="162" t="s">
        <v>82151</v>
      </c>
    </row>
    <row r="81907" spans="7:7">
      <c r="G81907" s="162" t="s">
        <v>82152</v>
      </c>
    </row>
    <row r="81908" spans="7:7">
      <c r="G81908" s="162" t="s">
        <v>82153</v>
      </c>
    </row>
    <row r="81909" spans="7:7">
      <c r="G81909" s="162" t="s">
        <v>82154</v>
      </c>
    </row>
    <row r="81910" spans="7:7">
      <c r="G81910" s="162" t="s">
        <v>82155</v>
      </c>
    </row>
    <row r="81911" spans="7:7">
      <c r="G81911" s="162" t="s">
        <v>82156</v>
      </c>
    </row>
    <row r="81912" spans="7:7">
      <c r="G81912" s="162" t="s">
        <v>82157</v>
      </c>
    </row>
    <row r="81913" spans="7:7">
      <c r="G81913" s="162" t="s">
        <v>82158</v>
      </c>
    </row>
    <row r="81914" spans="7:7">
      <c r="G81914" s="162" t="s">
        <v>82159</v>
      </c>
    </row>
    <row r="81915" spans="7:7">
      <c r="G81915" s="162" t="s">
        <v>82160</v>
      </c>
    </row>
    <row r="81916" spans="7:7">
      <c r="G81916" s="162" t="s">
        <v>82161</v>
      </c>
    </row>
    <row r="81917" spans="7:7">
      <c r="G81917" s="162" t="s">
        <v>82162</v>
      </c>
    </row>
    <row r="81918" spans="7:7">
      <c r="G81918" s="162" t="s">
        <v>82163</v>
      </c>
    </row>
    <row r="81919" spans="7:7">
      <c r="G81919" s="162" t="s">
        <v>82164</v>
      </c>
    </row>
    <row r="81920" spans="7:7">
      <c r="G81920" s="162" t="s">
        <v>82165</v>
      </c>
    </row>
    <row r="81921" spans="7:7">
      <c r="G81921" s="162" t="s">
        <v>82166</v>
      </c>
    </row>
    <row r="81922" spans="7:7">
      <c r="G81922" s="162" t="s">
        <v>82167</v>
      </c>
    </row>
    <row r="81923" spans="7:7">
      <c r="G81923" s="162" t="s">
        <v>82168</v>
      </c>
    </row>
    <row r="81924" spans="7:7">
      <c r="G81924" s="162" t="s">
        <v>82169</v>
      </c>
    </row>
    <row r="81925" spans="7:7">
      <c r="G81925" s="162" t="s">
        <v>82170</v>
      </c>
    </row>
    <row r="81926" spans="7:7">
      <c r="G81926" s="162" t="s">
        <v>82171</v>
      </c>
    </row>
    <row r="81927" spans="7:7">
      <c r="G81927" s="162" t="s">
        <v>82172</v>
      </c>
    </row>
    <row r="81928" spans="7:7">
      <c r="G81928" s="162" t="s">
        <v>82173</v>
      </c>
    </row>
    <row r="81929" spans="7:7">
      <c r="G81929" s="162" t="s">
        <v>82174</v>
      </c>
    </row>
    <row r="81930" spans="7:7">
      <c r="G81930" s="162" t="s">
        <v>82175</v>
      </c>
    </row>
    <row r="81931" spans="7:7">
      <c r="G81931" s="162" t="s">
        <v>82176</v>
      </c>
    </row>
    <row r="81932" spans="7:7">
      <c r="G81932" s="162" t="s">
        <v>82177</v>
      </c>
    </row>
    <row r="81933" spans="7:7">
      <c r="G81933" s="162" t="s">
        <v>82178</v>
      </c>
    </row>
    <row r="81934" spans="7:7">
      <c r="G81934" s="162" t="s">
        <v>82179</v>
      </c>
    </row>
    <row r="81935" spans="7:7">
      <c r="G81935" s="162" t="s">
        <v>82180</v>
      </c>
    </row>
    <row r="81936" spans="7:7">
      <c r="G81936" s="162" t="s">
        <v>82181</v>
      </c>
    </row>
    <row r="81937" spans="7:7">
      <c r="G81937" s="162" t="s">
        <v>82182</v>
      </c>
    </row>
    <row r="81938" spans="7:7">
      <c r="G81938" s="162" t="s">
        <v>82183</v>
      </c>
    </row>
    <row r="81939" spans="7:7">
      <c r="G81939" s="162" t="s">
        <v>82184</v>
      </c>
    </row>
    <row r="81940" spans="7:7">
      <c r="G81940" s="162" t="s">
        <v>82185</v>
      </c>
    </row>
    <row r="81941" spans="7:7">
      <c r="G81941" s="162" t="s">
        <v>82186</v>
      </c>
    </row>
    <row r="81942" spans="7:7">
      <c r="G81942" s="162" t="s">
        <v>82187</v>
      </c>
    </row>
    <row r="81943" spans="7:7">
      <c r="G81943" s="162" t="s">
        <v>82188</v>
      </c>
    </row>
    <row r="81944" spans="7:7">
      <c r="G81944" s="162" t="s">
        <v>82189</v>
      </c>
    </row>
    <row r="81945" spans="7:7">
      <c r="G81945" s="162" t="s">
        <v>82190</v>
      </c>
    </row>
    <row r="81946" spans="7:7">
      <c r="G81946" s="162" t="s">
        <v>82191</v>
      </c>
    </row>
    <row r="81947" spans="7:7">
      <c r="G81947" s="162" t="s">
        <v>82192</v>
      </c>
    </row>
    <row r="81948" spans="7:7">
      <c r="G81948" s="162" t="s">
        <v>82193</v>
      </c>
    </row>
    <row r="81949" spans="7:7">
      <c r="G81949" s="162" t="s">
        <v>82194</v>
      </c>
    </row>
    <row r="81950" spans="7:7">
      <c r="G81950" s="162" t="s">
        <v>82195</v>
      </c>
    </row>
    <row r="81951" spans="7:7">
      <c r="G81951" s="162" t="s">
        <v>82196</v>
      </c>
    </row>
    <row r="81952" spans="7:7">
      <c r="G81952" s="162" t="s">
        <v>82197</v>
      </c>
    </row>
    <row r="81953" spans="7:7">
      <c r="G81953" s="162" t="s">
        <v>82198</v>
      </c>
    </row>
    <row r="81954" spans="7:7">
      <c r="G81954" s="162" t="s">
        <v>82199</v>
      </c>
    </row>
    <row r="81955" spans="7:7">
      <c r="G81955" s="162" t="s">
        <v>82200</v>
      </c>
    </row>
    <row r="81956" spans="7:7">
      <c r="G81956" s="162" t="s">
        <v>82201</v>
      </c>
    </row>
    <row r="81957" spans="7:7">
      <c r="G81957" s="162" t="s">
        <v>82202</v>
      </c>
    </row>
    <row r="81958" spans="7:7">
      <c r="G81958" s="162" t="s">
        <v>82203</v>
      </c>
    </row>
    <row r="81959" spans="7:7">
      <c r="G81959" s="162" t="s">
        <v>82204</v>
      </c>
    </row>
    <row r="81960" spans="7:7">
      <c r="G81960" s="162" t="s">
        <v>82205</v>
      </c>
    </row>
    <row r="81961" spans="7:7">
      <c r="G81961" s="162" t="s">
        <v>82206</v>
      </c>
    </row>
    <row r="81962" spans="7:7">
      <c r="G81962" s="162" t="s">
        <v>82207</v>
      </c>
    </row>
    <row r="81963" spans="7:7">
      <c r="G81963" s="162" t="s">
        <v>82208</v>
      </c>
    </row>
    <row r="81964" spans="7:7">
      <c r="G81964" s="162" t="s">
        <v>82209</v>
      </c>
    </row>
    <row r="81965" spans="7:7">
      <c r="G81965" s="162" t="s">
        <v>82210</v>
      </c>
    </row>
    <row r="81966" spans="7:7">
      <c r="G81966" s="162" t="s">
        <v>82211</v>
      </c>
    </row>
    <row r="81967" spans="7:7">
      <c r="G81967" s="162" t="s">
        <v>82212</v>
      </c>
    </row>
    <row r="81968" spans="7:7">
      <c r="G81968" s="162" t="s">
        <v>82213</v>
      </c>
    </row>
    <row r="81969" spans="7:7">
      <c r="G81969" s="162" t="s">
        <v>82214</v>
      </c>
    </row>
    <row r="81970" spans="7:7">
      <c r="G81970" s="162" t="s">
        <v>82215</v>
      </c>
    </row>
    <row r="81971" spans="7:7">
      <c r="G81971" s="162" t="s">
        <v>82216</v>
      </c>
    </row>
    <row r="81972" spans="7:7">
      <c r="G81972" s="162" t="s">
        <v>82217</v>
      </c>
    </row>
    <row r="81973" spans="7:7">
      <c r="G81973" s="162" t="s">
        <v>82218</v>
      </c>
    </row>
    <row r="81974" spans="7:7">
      <c r="G81974" s="162" t="s">
        <v>82219</v>
      </c>
    </row>
    <row r="81975" spans="7:7">
      <c r="G81975" s="162" t="s">
        <v>82220</v>
      </c>
    </row>
    <row r="81976" spans="7:7">
      <c r="G81976" s="162" t="s">
        <v>82221</v>
      </c>
    </row>
    <row r="81977" spans="7:7">
      <c r="G81977" s="162" t="s">
        <v>82222</v>
      </c>
    </row>
    <row r="81978" spans="7:7">
      <c r="G81978" s="162" t="s">
        <v>82223</v>
      </c>
    </row>
    <row r="81979" spans="7:7">
      <c r="G81979" s="162" t="s">
        <v>82224</v>
      </c>
    </row>
    <row r="81980" spans="7:7">
      <c r="G81980" s="162" t="s">
        <v>82225</v>
      </c>
    </row>
    <row r="81981" spans="7:7">
      <c r="G81981" s="162" t="s">
        <v>82226</v>
      </c>
    </row>
    <row r="81982" spans="7:7">
      <c r="G81982" s="162" t="s">
        <v>82227</v>
      </c>
    </row>
    <row r="81983" spans="7:7">
      <c r="G81983" s="162" t="s">
        <v>82228</v>
      </c>
    </row>
    <row r="81984" spans="7:7">
      <c r="G81984" s="162" t="s">
        <v>82229</v>
      </c>
    </row>
    <row r="81985" spans="7:7">
      <c r="G81985" s="162" t="s">
        <v>82230</v>
      </c>
    </row>
    <row r="81986" spans="7:7">
      <c r="G81986" s="162" t="s">
        <v>82231</v>
      </c>
    </row>
    <row r="81987" spans="7:7">
      <c r="G81987" s="162" t="s">
        <v>82232</v>
      </c>
    </row>
    <row r="81988" spans="7:7">
      <c r="G81988" s="162" t="s">
        <v>82233</v>
      </c>
    </row>
    <row r="81989" spans="7:7">
      <c r="G81989" s="162" t="s">
        <v>82234</v>
      </c>
    </row>
    <row r="81990" spans="7:7">
      <c r="G81990" s="162" t="s">
        <v>82235</v>
      </c>
    </row>
    <row r="81991" spans="7:7">
      <c r="G81991" s="162" t="s">
        <v>82236</v>
      </c>
    </row>
    <row r="81992" spans="7:7">
      <c r="G81992" s="162" t="s">
        <v>82237</v>
      </c>
    </row>
    <row r="81993" spans="7:7">
      <c r="G81993" s="162" t="s">
        <v>82238</v>
      </c>
    </row>
    <row r="81994" spans="7:7">
      <c r="G81994" s="162" t="s">
        <v>82239</v>
      </c>
    </row>
    <row r="81995" spans="7:7">
      <c r="G81995" s="162" t="s">
        <v>82240</v>
      </c>
    </row>
    <row r="81996" spans="7:7">
      <c r="G81996" s="162" t="s">
        <v>82241</v>
      </c>
    </row>
    <row r="81997" spans="7:7">
      <c r="G81997" s="162" t="s">
        <v>82242</v>
      </c>
    </row>
    <row r="81998" spans="7:7">
      <c r="G81998" s="162" t="s">
        <v>82243</v>
      </c>
    </row>
    <row r="81999" spans="7:7">
      <c r="G81999" s="162" t="s">
        <v>82244</v>
      </c>
    </row>
    <row r="82000" spans="7:7">
      <c r="G82000" s="162" t="s">
        <v>82245</v>
      </c>
    </row>
    <row r="82001" spans="7:7">
      <c r="G82001" s="162" t="s">
        <v>82246</v>
      </c>
    </row>
    <row r="82002" spans="7:7">
      <c r="G82002" s="162" t="s">
        <v>82247</v>
      </c>
    </row>
    <row r="82003" spans="7:7">
      <c r="G82003" s="162" t="s">
        <v>82248</v>
      </c>
    </row>
    <row r="82004" spans="7:7">
      <c r="G82004" s="162" t="s">
        <v>82249</v>
      </c>
    </row>
    <row r="82005" spans="7:7">
      <c r="G82005" s="162" t="s">
        <v>82250</v>
      </c>
    </row>
    <row r="82006" spans="7:7">
      <c r="G82006" s="162" t="s">
        <v>82251</v>
      </c>
    </row>
    <row r="82007" spans="7:7">
      <c r="G82007" s="162" t="s">
        <v>82252</v>
      </c>
    </row>
    <row r="82008" spans="7:7">
      <c r="G82008" s="162" t="s">
        <v>82253</v>
      </c>
    </row>
    <row r="82009" spans="7:7">
      <c r="G82009" s="162" t="s">
        <v>82254</v>
      </c>
    </row>
    <row r="82010" spans="7:7">
      <c r="G82010" s="162" t="s">
        <v>82255</v>
      </c>
    </row>
    <row r="82011" spans="7:7">
      <c r="G82011" s="162" t="s">
        <v>82256</v>
      </c>
    </row>
    <row r="82012" spans="7:7">
      <c r="G82012" s="162" t="s">
        <v>82257</v>
      </c>
    </row>
    <row r="82013" spans="7:7">
      <c r="G82013" s="162" t="s">
        <v>82258</v>
      </c>
    </row>
    <row r="82014" spans="7:7">
      <c r="G82014" s="162" t="s">
        <v>82259</v>
      </c>
    </row>
    <row r="82015" spans="7:7">
      <c r="G82015" s="162" t="s">
        <v>82260</v>
      </c>
    </row>
    <row r="82016" spans="7:7">
      <c r="G82016" s="162" t="s">
        <v>82261</v>
      </c>
    </row>
    <row r="82017" spans="7:7">
      <c r="G82017" s="162" t="s">
        <v>82262</v>
      </c>
    </row>
    <row r="82018" spans="7:7">
      <c r="G82018" s="162" t="s">
        <v>82263</v>
      </c>
    </row>
    <row r="82019" spans="7:7">
      <c r="G82019" s="162" t="s">
        <v>82264</v>
      </c>
    </row>
    <row r="82020" spans="7:7">
      <c r="G82020" s="162" t="s">
        <v>82265</v>
      </c>
    </row>
    <row r="82021" spans="7:7">
      <c r="G82021" s="162" t="s">
        <v>82266</v>
      </c>
    </row>
    <row r="82022" spans="7:7">
      <c r="G82022" s="162" t="s">
        <v>82267</v>
      </c>
    </row>
    <row r="82023" spans="7:7">
      <c r="G82023" s="162" t="s">
        <v>82268</v>
      </c>
    </row>
    <row r="82024" spans="7:7">
      <c r="G82024" s="162" t="s">
        <v>82269</v>
      </c>
    </row>
    <row r="82025" spans="7:7">
      <c r="G82025" s="162" t="s">
        <v>82270</v>
      </c>
    </row>
    <row r="82026" spans="7:7">
      <c r="G82026" s="162" t="s">
        <v>82271</v>
      </c>
    </row>
    <row r="82027" spans="7:7">
      <c r="G82027" s="162" t="s">
        <v>82272</v>
      </c>
    </row>
    <row r="82028" spans="7:7">
      <c r="G82028" s="162" t="s">
        <v>82273</v>
      </c>
    </row>
    <row r="82029" spans="7:7">
      <c r="G82029" s="162" t="s">
        <v>82274</v>
      </c>
    </row>
    <row r="82030" spans="7:7">
      <c r="G82030" s="162" t="s">
        <v>82275</v>
      </c>
    </row>
    <row r="82031" spans="7:7">
      <c r="G82031" s="162" t="s">
        <v>82276</v>
      </c>
    </row>
    <row r="82032" spans="7:7">
      <c r="G82032" s="162" t="s">
        <v>82277</v>
      </c>
    </row>
    <row r="82033" spans="7:7">
      <c r="G82033" s="162" t="s">
        <v>82278</v>
      </c>
    </row>
    <row r="82034" spans="7:7">
      <c r="G82034" s="162" t="s">
        <v>82279</v>
      </c>
    </row>
    <row r="82035" spans="7:7">
      <c r="G82035" s="162" t="s">
        <v>82280</v>
      </c>
    </row>
    <row r="82036" spans="7:7">
      <c r="G82036" s="162" t="s">
        <v>82281</v>
      </c>
    </row>
    <row r="82037" spans="7:7">
      <c r="G82037" s="162" t="s">
        <v>82282</v>
      </c>
    </row>
    <row r="82038" spans="7:7">
      <c r="G82038" s="162" t="s">
        <v>82283</v>
      </c>
    </row>
    <row r="82039" spans="7:7">
      <c r="G82039" s="162" t="s">
        <v>82284</v>
      </c>
    </row>
    <row r="82040" spans="7:7">
      <c r="G82040" s="162" t="s">
        <v>82285</v>
      </c>
    </row>
    <row r="82041" spans="7:7">
      <c r="G82041" s="162" t="s">
        <v>82286</v>
      </c>
    </row>
    <row r="82042" spans="7:7">
      <c r="G82042" s="162" t="s">
        <v>82287</v>
      </c>
    </row>
    <row r="82043" spans="7:7">
      <c r="G82043" s="162" t="s">
        <v>82288</v>
      </c>
    </row>
    <row r="82044" spans="7:7">
      <c r="G82044" s="162" t="s">
        <v>82289</v>
      </c>
    </row>
    <row r="82045" spans="7:7">
      <c r="G82045" s="162" t="s">
        <v>82290</v>
      </c>
    </row>
    <row r="82046" spans="7:7">
      <c r="G82046" s="162" t="s">
        <v>82291</v>
      </c>
    </row>
    <row r="82047" spans="7:7">
      <c r="G82047" s="162" t="s">
        <v>82292</v>
      </c>
    </row>
    <row r="82048" spans="7:7">
      <c r="G82048" s="162" t="s">
        <v>82293</v>
      </c>
    </row>
    <row r="82049" spans="7:7">
      <c r="G82049" s="162" t="s">
        <v>82294</v>
      </c>
    </row>
    <row r="82050" spans="7:7">
      <c r="G82050" s="162" t="s">
        <v>82295</v>
      </c>
    </row>
    <row r="82051" spans="7:7">
      <c r="G82051" s="162" t="s">
        <v>82296</v>
      </c>
    </row>
    <row r="82052" spans="7:7">
      <c r="G82052" s="162" t="s">
        <v>82297</v>
      </c>
    </row>
    <row r="82053" spans="7:7">
      <c r="G82053" s="162" t="s">
        <v>82298</v>
      </c>
    </row>
    <row r="82054" spans="7:7">
      <c r="G82054" s="162" t="s">
        <v>82299</v>
      </c>
    </row>
    <row r="82055" spans="7:7">
      <c r="G82055" s="162" t="s">
        <v>82300</v>
      </c>
    </row>
    <row r="82056" spans="7:7">
      <c r="G82056" s="162" t="s">
        <v>82301</v>
      </c>
    </row>
    <row r="82057" spans="7:7">
      <c r="G82057" s="162" t="s">
        <v>82302</v>
      </c>
    </row>
    <row r="82058" spans="7:7">
      <c r="G82058" s="162" t="s">
        <v>82303</v>
      </c>
    </row>
    <row r="82059" spans="7:7">
      <c r="G82059" s="162" t="s">
        <v>82304</v>
      </c>
    </row>
    <row r="82060" spans="7:7">
      <c r="G82060" s="162" t="s">
        <v>82305</v>
      </c>
    </row>
    <row r="82061" spans="7:7">
      <c r="G82061" s="162" t="s">
        <v>82306</v>
      </c>
    </row>
    <row r="82062" spans="7:7">
      <c r="G82062" s="162" t="s">
        <v>82307</v>
      </c>
    </row>
    <row r="82063" spans="7:7">
      <c r="G82063" s="162" t="s">
        <v>82308</v>
      </c>
    </row>
    <row r="82064" spans="7:7">
      <c r="G82064" s="162" t="s">
        <v>82309</v>
      </c>
    </row>
    <row r="82065" spans="7:7">
      <c r="G82065" s="162" t="s">
        <v>82310</v>
      </c>
    </row>
    <row r="82066" spans="7:7">
      <c r="G82066" s="162" t="s">
        <v>82311</v>
      </c>
    </row>
    <row r="82067" spans="7:7">
      <c r="G82067" s="162" t="s">
        <v>82312</v>
      </c>
    </row>
    <row r="82068" spans="7:7">
      <c r="G82068" s="162" t="s">
        <v>82313</v>
      </c>
    </row>
    <row r="82069" spans="7:7">
      <c r="G82069" s="162" t="s">
        <v>82314</v>
      </c>
    </row>
    <row r="82070" spans="7:7">
      <c r="G82070" s="162" t="s">
        <v>82315</v>
      </c>
    </row>
    <row r="82071" spans="7:7">
      <c r="G82071" s="162" t="s">
        <v>82316</v>
      </c>
    </row>
    <row r="82072" spans="7:7">
      <c r="G82072" s="162" t="s">
        <v>82317</v>
      </c>
    </row>
    <row r="82073" spans="7:7">
      <c r="G82073" s="162" t="s">
        <v>82318</v>
      </c>
    </row>
    <row r="82074" spans="7:7">
      <c r="G82074" s="162" t="s">
        <v>82319</v>
      </c>
    </row>
    <row r="82075" spans="7:7">
      <c r="G82075" s="162" t="s">
        <v>82320</v>
      </c>
    </row>
    <row r="82076" spans="7:7">
      <c r="G82076" s="162" t="s">
        <v>82321</v>
      </c>
    </row>
    <row r="82077" spans="7:7">
      <c r="G82077" s="162" t="s">
        <v>82322</v>
      </c>
    </row>
    <row r="82078" spans="7:7">
      <c r="G82078" s="162" t="s">
        <v>82323</v>
      </c>
    </row>
    <row r="82079" spans="7:7">
      <c r="G82079" s="162" t="s">
        <v>82324</v>
      </c>
    </row>
    <row r="82080" spans="7:7">
      <c r="G82080" s="162" t="s">
        <v>82325</v>
      </c>
    </row>
    <row r="82081" spans="7:7">
      <c r="G82081" s="162" t="s">
        <v>82326</v>
      </c>
    </row>
    <row r="82082" spans="7:7">
      <c r="G82082" s="162" t="s">
        <v>82327</v>
      </c>
    </row>
    <row r="82083" spans="7:7">
      <c r="G82083" s="162" t="s">
        <v>82328</v>
      </c>
    </row>
    <row r="82084" spans="7:7">
      <c r="G82084" s="162" t="s">
        <v>82329</v>
      </c>
    </row>
    <row r="82085" spans="7:7">
      <c r="G82085" s="162" t="s">
        <v>82330</v>
      </c>
    </row>
    <row r="82086" spans="7:7">
      <c r="G82086" s="162" t="s">
        <v>82331</v>
      </c>
    </row>
    <row r="82087" spans="7:7">
      <c r="G82087" s="162" t="s">
        <v>82332</v>
      </c>
    </row>
    <row r="82088" spans="7:7">
      <c r="G82088" s="162" t="s">
        <v>82333</v>
      </c>
    </row>
    <row r="82089" spans="7:7">
      <c r="G82089" s="162" t="s">
        <v>82334</v>
      </c>
    </row>
    <row r="82090" spans="7:7">
      <c r="G82090" s="162" t="s">
        <v>82335</v>
      </c>
    </row>
    <row r="82091" spans="7:7">
      <c r="G82091" s="162" t="s">
        <v>82336</v>
      </c>
    </row>
    <row r="82092" spans="7:7">
      <c r="G82092" s="162" t="s">
        <v>82337</v>
      </c>
    </row>
    <row r="82093" spans="7:7">
      <c r="G82093" s="162" t="s">
        <v>82338</v>
      </c>
    </row>
    <row r="82094" spans="7:7">
      <c r="G82094" s="162" t="s">
        <v>82339</v>
      </c>
    </row>
    <row r="82095" spans="7:7">
      <c r="G82095" s="162" t="s">
        <v>82340</v>
      </c>
    </row>
    <row r="82096" spans="7:7">
      <c r="G82096" s="162" t="s">
        <v>82341</v>
      </c>
    </row>
    <row r="82097" spans="7:7">
      <c r="G82097" s="162" t="s">
        <v>82342</v>
      </c>
    </row>
    <row r="82098" spans="7:7">
      <c r="G82098" s="162" t="s">
        <v>82343</v>
      </c>
    </row>
    <row r="82099" spans="7:7">
      <c r="G82099" s="162" t="s">
        <v>82344</v>
      </c>
    </row>
    <row r="82100" spans="7:7">
      <c r="G82100" s="162" t="s">
        <v>82345</v>
      </c>
    </row>
    <row r="82101" spans="7:7">
      <c r="G82101" s="162" t="s">
        <v>82346</v>
      </c>
    </row>
    <row r="82102" spans="7:7">
      <c r="G82102" s="162" t="s">
        <v>82347</v>
      </c>
    </row>
    <row r="82103" spans="7:7">
      <c r="G82103" s="162" t="s">
        <v>82348</v>
      </c>
    </row>
    <row r="82104" spans="7:7">
      <c r="G82104" s="162" t="s">
        <v>82349</v>
      </c>
    </row>
    <row r="82105" spans="7:7">
      <c r="G82105" s="162" t="s">
        <v>82350</v>
      </c>
    </row>
    <row r="82106" spans="7:7">
      <c r="G82106" s="162" t="s">
        <v>82351</v>
      </c>
    </row>
    <row r="82107" spans="7:7">
      <c r="G82107" s="162" t="s">
        <v>82352</v>
      </c>
    </row>
    <row r="82108" spans="7:7">
      <c r="G82108" s="162" t="s">
        <v>82353</v>
      </c>
    </row>
    <row r="82109" spans="7:7">
      <c r="G82109" s="162" t="s">
        <v>82354</v>
      </c>
    </row>
    <row r="82110" spans="7:7">
      <c r="G82110" s="162" t="s">
        <v>82355</v>
      </c>
    </row>
    <row r="82111" spans="7:7">
      <c r="G82111" s="162" t="s">
        <v>82356</v>
      </c>
    </row>
    <row r="82112" spans="7:7">
      <c r="G82112" s="162" t="s">
        <v>82357</v>
      </c>
    </row>
    <row r="82113" spans="7:7">
      <c r="G82113" s="162" t="s">
        <v>82358</v>
      </c>
    </row>
    <row r="82114" spans="7:7">
      <c r="G82114" s="162" t="s">
        <v>82359</v>
      </c>
    </row>
    <row r="82115" spans="7:7">
      <c r="G82115" s="162" t="s">
        <v>82360</v>
      </c>
    </row>
    <row r="82116" spans="7:7">
      <c r="G82116" s="162" t="s">
        <v>82361</v>
      </c>
    </row>
    <row r="82117" spans="7:7">
      <c r="G82117" s="162" t="s">
        <v>82362</v>
      </c>
    </row>
    <row r="82118" spans="7:7">
      <c r="G82118" s="162" t="s">
        <v>82363</v>
      </c>
    </row>
    <row r="82119" spans="7:7">
      <c r="G82119" s="162" t="s">
        <v>82364</v>
      </c>
    </row>
    <row r="82120" spans="7:7">
      <c r="G82120" s="162" t="s">
        <v>82365</v>
      </c>
    </row>
    <row r="82121" spans="7:7">
      <c r="G82121" s="162" t="s">
        <v>82366</v>
      </c>
    </row>
    <row r="82122" spans="7:7">
      <c r="G82122" s="162" t="s">
        <v>82367</v>
      </c>
    </row>
    <row r="82123" spans="7:7">
      <c r="G82123" s="162" t="s">
        <v>82368</v>
      </c>
    </row>
    <row r="82124" spans="7:7">
      <c r="G82124" s="162" t="s">
        <v>82369</v>
      </c>
    </row>
    <row r="82125" spans="7:7">
      <c r="G82125" s="162" t="s">
        <v>82370</v>
      </c>
    </row>
    <row r="82126" spans="7:7">
      <c r="G82126" s="162" t="s">
        <v>82371</v>
      </c>
    </row>
    <row r="82127" spans="7:7">
      <c r="G82127" s="162" t="s">
        <v>82372</v>
      </c>
    </row>
    <row r="82128" spans="7:7">
      <c r="G82128" s="162" t="s">
        <v>82373</v>
      </c>
    </row>
    <row r="82129" spans="7:7">
      <c r="G82129" s="162" t="s">
        <v>82374</v>
      </c>
    </row>
    <row r="82130" spans="7:7">
      <c r="G82130" s="162" t="s">
        <v>82375</v>
      </c>
    </row>
    <row r="82131" spans="7:7">
      <c r="G82131" s="162" t="s">
        <v>82376</v>
      </c>
    </row>
    <row r="82132" spans="7:7">
      <c r="G82132" s="162" t="s">
        <v>82377</v>
      </c>
    </row>
    <row r="82133" spans="7:7">
      <c r="G82133" s="162" t="s">
        <v>82378</v>
      </c>
    </row>
    <row r="82134" spans="7:7">
      <c r="G82134" s="162" t="s">
        <v>82379</v>
      </c>
    </row>
    <row r="82135" spans="7:7">
      <c r="G82135" s="162" t="s">
        <v>82380</v>
      </c>
    </row>
    <row r="82136" spans="7:7">
      <c r="G82136" s="162" t="s">
        <v>82381</v>
      </c>
    </row>
    <row r="82137" spans="7:7">
      <c r="G82137" s="162" t="s">
        <v>82382</v>
      </c>
    </row>
    <row r="82138" spans="7:7">
      <c r="G82138" s="162" t="s">
        <v>82383</v>
      </c>
    </row>
    <row r="82139" spans="7:7">
      <c r="G82139" s="162" t="s">
        <v>82384</v>
      </c>
    </row>
    <row r="82140" spans="7:7">
      <c r="G82140" s="162" t="s">
        <v>82385</v>
      </c>
    </row>
    <row r="82141" spans="7:7">
      <c r="G82141" s="162" t="s">
        <v>82386</v>
      </c>
    </row>
    <row r="82142" spans="7:7">
      <c r="G82142" s="162" t="s">
        <v>82387</v>
      </c>
    </row>
    <row r="82143" spans="7:7">
      <c r="G82143" s="162" t="s">
        <v>82388</v>
      </c>
    </row>
    <row r="82144" spans="7:7">
      <c r="G82144" s="162" t="s">
        <v>82389</v>
      </c>
    </row>
    <row r="82145" spans="7:7">
      <c r="G82145" s="162" t="s">
        <v>82390</v>
      </c>
    </row>
    <row r="82146" spans="7:7">
      <c r="G82146" s="162" t="s">
        <v>82391</v>
      </c>
    </row>
    <row r="82147" spans="7:7">
      <c r="G82147" s="162" t="s">
        <v>82392</v>
      </c>
    </row>
    <row r="82148" spans="7:7">
      <c r="G82148" s="162" t="s">
        <v>82393</v>
      </c>
    </row>
    <row r="82149" spans="7:7">
      <c r="G82149" s="162" t="s">
        <v>82394</v>
      </c>
    </row>
    <row r="82150" spans="7:7">
      <c r="G82150" s="162" t="s">
        <v>82395</v>
      </c>
    </row>
    <row r="82151" spans="7:7">
      <c r="G82151" s="162" t="s">
        <v>82396</v>
      </c>
    </row>
    <row r="82152" spans="7:7">
      <c r="G82152" s="162" t="s">
        <v>82397</v>
      </c>
    </row>
    <row r="82153" spans="7:7">
      <c r="G82153" s="162" t="s">
        <v>82398</v>
      </c>
    </row>
    <row r="82154" spans="7:7">
      <c r="G82154" s="162" t="s">
        <v>82399</v>
      </c>
    </row>
    <row r="82155" spans="7:7">
      <c r="G82155" s="162" t="s">
        <v>82400</v>
      </c>
    </row>
    <row r="82156" spans="7:7">
      <c r="G82156" s="162" t="s">
        <v>82401</v>
      </c>
    </row>
    <row r="82157" spans="7:7">
      <c r="G82157" s="162" t="s">
        <v>82402</v>
      </c>
    </row>
    <row r="82158" spans="7:7">
      <c r="G82158" s="162" t="s">
        <v>82403</v>
      </c>
    </row>
    <row r="82159" spans="7:7">
      <c r="G82159" s="162" t="s">
        <v>82404</v>
      </c>
    </row>
    <row r="82160" spans="7:7">
      <c r="G82160" s="162" t="s">
        <v>82405</v>
      </c>
    </row>
    <row r="82161" spans="7:7">
      <c r="G82161" s="162" t="s">
        <v>82406</v>
      </c>
    </row>
    <row r="82162" spans="7:7">
      <c r="G82162" s="162" t="s">
        <v>82407</v>
      </c>
    </row>
    <row r="82163" spans="7:7">
      <c r="G82163" s="162" t="s">
        <v>82408</v>
      </c>
    </row>
    <row r="82164" spans="7:7">
      <c r="G82164" s="162" t="s">
        <v>82409</v>
      </c>
    </row>
    <row r="82165" spans="7:7">
      <c r="G82165" s="162" t="s">
        <v>82410</v>
      </c>
    </row>
    <row r="82166" spans="7:7">
      <c r="G82166" s="162" t="s">
        <v>82411</v>
      </c>
    </row>
    <row r="82167" spans="7:7">
      <c r="G82167" s="162" t="s">
        <v>82412</v>
      </c>
    </row>
    <row r="82168" spans="7:7">
      <c r="G82168" s="162" t="s">
        <v>82413</v>
      </c>
    </row>
    <row r="82169" spans="7:7">
      <c r="G82169" s="162" t="s">
        <v>82414</v>
      </c>
    </row>
    <row r="82170" spans="7:7">
      <c r="G82170" s="162" t="s">
        <v>82415</v>
      </c>
    </row>
    <row r="82171" spans="7:7">
      <c r="G82171" s="162" t="s">
        <v>82416</v>
      </c>
    </row>
    <row r="82172" spans="7:7">
      <c r="G82172" s="162" t="s">
        <v>82417</v>
      </c>
    </row>
    <row r="82173" spans="7:7">
      <c r="G82173" s="162" t="s">
        <v>82418</v>
      </c>
    </row>
    <row r="82174" spans="7:7">
      <c r="G82174" s="162" t="s">
        <v>82419</v>
      </c>
    </row>
    <row r="82175" spans="7:7">
      <c r="G82175" s="162" t="s">
        <v>82420</v>
      </c>
    </row>
    <row r="82176" spans="7:7">
      <c r="G82176" s="162" t="s">
        <v>82421</v>
      </c>
    </row>
    <row r="82177" spans="7:7">
      <c r="G82177" s="162" t="s">
        <v>82422</v>
      </c>
    </row>
    <row r="82178" spans="7:7">
      <c r="G82178" s="162" t="s">
        <v>82423</v>
      </c>
    </row>
    <row r="82179" spans="7:7">
      <c r="G82179" s="162" t="s">
        <v>82424</v>
      </c>
    </row>
    <row r="82180" spans="7:7">
      <c r="G82180" s="162" t="s">
        <v>82425</v>
      </c>
    </row>
    <row r="82181" spans="7:7">
      <c r="G82181" s="162" t="s">
        <v>82426</v>
      </c>
    </row>
    <row r="82182" spans="7:7">
      <c r="G82182" s="162" t="s">
        <v>82427</v>
      </c>
    </row>
    <row r="82183" spans="7:7">
      <c r="G82183" s="162" t="s">
        <v>82428</v>
      </c>
    </row>
    <row r="82184" spans="7:7">
      <c r="G82184" s="162" t="s">
        <v>82429</v>
      </c>
    </row>
    <row r="82185" spans="7:7">
      <c r="G82185" s="162" t="s">
        <v>82430</v>
      </c>
    </row>
    <row r="82186" spans="7:7">
      <c r="G82186" s="162" t="s">
        <v>82431</v>
      </c>
    </row>
    <row r="82187" spans="7:7">
      <c r="G82187" s="162" t="s">
        <v>82432</v>
      </c>
    </row>
    <row r="82188" spans="7:7">
      <c r="G82188" s="162" t="s">
        <v>82433</v>
      </c>
    </row>
    <row r="82189" spans="7:7">
      <c r="G82189" s="162" t="s">
        <v>82434</v>
      </c>
    </row>
    <row r="82190" spans="7:7">
      <c r="G82190" s="162" t="s">
        <v>82435</v>
      </c>
    </row>
    <row r="82191" spans="7:7">
      <c r="G82191" s="162" t="s">
        <v>82436</v>
      </c>
    </row>
    <row r="82192" spans="7:7">
      <c r="G82192" s="162" t="s">
        <v>82437</v>
      </c>
    </row>
    <row r="82193" spans="7:7">
      <c r="G82193" s="162" t="s">
        <v>82438</v>
      </c>
    </row>
    <row r="82194" spans="7:7">
      <c r="G82194" s="162" t="s">
        <v>82439</v>
      </c>
    </row>
    <row r="82195" spans="7:7">
      <c r="G82195" s="162" t="s">
        <v>82440</v>
      </c>
    </row>
    <row r="82196" spans="7:7">
      <c r="G82196" s="162" t="s">
        <v>82441</v>
      </c>
    </row>
    <row r="82197" spans="7:7">
      <c r="G82197" s="162" t="s">
        <v>82442</v>
      </c>
    </row>
    <row r="82198" spans="7:7">
      <c r="G82198" s="162" t="s">
        <v>82443</v>
      </c>
    </row>
    <row r="82199" spans="7:7">
      <c r="G82199" s="162" t="s">
        <v>82444</v>
      </c>
    </row>
    <row r="82200" spans="7:7">
      <c r="G82200" s="162" t="s">
        <v>82445</v>
      </c>
    </row>
    <row r="82201" spans="7:7">
      <c r="G82201" s="162" t="s">
        <v>82446</v>
      </c>
    </row>
    <row r="82202" spans="7:7">
      <c r="G82202" s="162" t="s">
        <v>82447</v>
      </c>
    </row>
    <row r="82203" spans="7:7">
      <c r="G82203" s="162" t="s">
        <v>82448</v>
      </c>
    </row>
    <row r="82204" spans="7:7">
      <c r="G82204" s="162" t="s">
        <v>82449</v>
      </c>
    </row>
    <row r="82205" spans="7:7">
      <c r="G82205" s="162" t="s">
        <v>82450</v>
      </c>
    </row>
    <row r="82206" spans="7:7">
      <c r="G82206" s="162" t="s">
        <v>82451</v>
      </c>
    </row>
    <row r="82207" spans="7:7">
      <c r="G82207" s="162" t="s">
        <v>82452</v>
      </c>
    </row>
    <row r="82208" spans="7:7">
      <c r="G82208" s="162" t="s">
        <v>82453</v>
      </c>
    </row>
    <row r="82209" spans="7:7">
      <c r="G82209" s="162" t="s">
        <v>82454</v>
      </c>
    </row>
    <row r="82210" spans="7:7">
      <c r="G82210" s="162" t="s">
        <v>82455</v>
      </c>
    </row>
    <row r="82211" spans="7:7">
      <c r="G82211" s="162" t="s">
        <v>82456</v>
      </c>
    </row>
    <row r="82212" spans="7:7">
      <c r="G82212" s="162" t="s">
        <v>82457</v>
      </c>
    </row>
    <row r="82213" spans="7:7">
      <c r="G82213" s="162" t="s">
        <v>82458</v>
      </c>
    </row>
    <row r="82214" spans="7:7">
      <c r="G82214" s="162" t="s">
        <v>82459</v>
      </c>
    </row>
    <row r="82215" spans="7:7">
      <c r="G82215" s="162" t="s">
        <v>82460</v>
      </c>
    </row>
    <row r="82216" spans="7:7">
      <c r="G82216" s="162" t="s">
        <v>82461</v>
      </c>
    </row>
    <row r="82217" spans="7:7">
      <c r="G82217" s="162" t="s">
        <v>82462</v>
      </c>
    </row>
    <row r="82218" spans="7:7">
      <c r="G82218" s="162" t="s">
        <v>82463</v>
      </c>
    </row>
    <row r="82219" spans="7:7">
      <c r="G82219" s="162" t="s">
        <v>82464</v>
      </c>
    </row>
    <row r="82220" spans="7:7">
      <c r="G82220" s="162" t="s">
        <v>82465</v>
      </c>
    </row>
    <row r="82221" spans="7:7">
      <c r="G82221" s="162" t="s">
        <v>82466</v>
      </c>
    </row>
    <row r="82222" spans="7:7">
      <c r="G82222" s="162" t="s">
        <v>82467</v>
      </c>
    </row>
    <row r="82223" spans="7:7">
      <c r="G82223" s="162" t="s">
        <v>82468</v>
      </c>
    </row>
    <row r="82224" spans="7:7">
      <c r="G82224" s="162" t="s">
        <v>82469</v>
      </c>
    </row>
    <row r="82225" spans="7:7">
      <c r="G82225" s="162" t="s">
        <v>82470</v>
      </c>
    </row>
    <row r="82226" spans="7:7">
      <c r="G82226" s="162" t="s">
        <v>82471</v>
      </c>
    </row>
    <row r="82227" spans="7:7">
      <c r="G82227" s="162" t="s">
        <v>82472</v>
      </c>
    </row>
    <row r="82228" spans="7:7">
      <c r="G82228" s="162" t="s">
        <v>82473</v>
      </c>
    </row>
    <row r="82229" spans="7:7">
      <c r="G82229" s="162" t="s">
        <v>82474</v>
      </c>
    </row>
    <row r="82230" spans="7:7">
      <c r="G82230" s="162" t="s">
        <v>82475</v>
      </c>
    </row>
    <row r="82231" spans="7:7">
      <c r="G82231" s="162" t="s">
        <v>82476</v>
      </c>
    </row>
    <row r="82232" spans="7:7">
      <c r="G82232" s="162" t="s">
        <v>82477</v>
      </c>
    </row>
    <row r="82233" spans="7:7">
      <c r="G82233" s="162" t="s">
        <v>82478</v>
      </c>
    </row>
    <row r="82234" spans="7:7">
      <c r="G82234" s="162" t="s">
        <v>82479</v>
      </c>
    </row>
    <row r="82235" spans="7:7">
      <c r="G82235" s="162" t="s">
        <v>82480</v>
      </c>
    </row>
    <row r="82236" spans="7:7">
      <c r="G82236" s="162" t="s">
        <v>82481</v>
      </c>
    </row>
    <row r="82237" spans="7:7">
      <c r="G82237" s="162" t="s">
        <v>82482</v>
      </c>
    </row>
    <row r="82238" spans="7:7">
      <c r="G82238" s="162" t="s">
        <v>82483</v>
      </c>
    </row>
    <row r="82239" spans="7:7">
      <c r="G82239" s="162" t="s">
        <v>82484</v>
      </c>
    </row>
    <row r="82240" spans="7:7">
      <c r="G82240" s="162" t="s">
        <v>82485</v>
      </c>
    </row>
    <row r="82241" spans="7:7">
      <c r="G82241" s="162" t="s">
        <v>82486</v>
      </c>
    </row>
    <row r="82242" spans="7:7">
      <c r="G82242" s="162" t="s">
        <v>82487</v>
      </c>
    </row>
    <row r="82243" spans="7:7">
      <c r="G82243" s="162" t="s">
        <v>82488</v>
      </c>
    </row>
    <row r="82244" spans="7:7">
      <c r="G82244" s="162" t="s">
        <v>82489</v>
      </c>
    </row>
    <row r="82245" spans="7:7">
      <c r="G82245" s="162" t="s">
        <v>82490</v>
      </c>
    </row>
    <row r="82246" spans="7:7">
      <c r="G82246" s="162" t="s">
        <v>82491</v>
      </c>
    </row>
    <row r="82247" spans="7:7">
      <c r="G82247" s="162" t="s">
        <v>82492</v>
      </c>
    </row>
    <row r="82248" spans="7:7">
      <c r="G82248" s="162" t="s">
        <v>82493</v>
      </c>
    </row>
    <row r="82249" spans="7:7">
      <c r="G82249" s="162" t="s">
        <v>82494</v>
      </c>
    </row>
    <row r="82250" spans="7:7">
      <c r="G82250" s="162" t="s">
        <v>82495</v>
      </c>
    </row>
    <row r="82251" spans="7:7">
      <c r="G82251" s="162" t="s">
        <v>82496</v>
      </c>
    </row>
    <row r="82252" spans="7:7">
      <c r="G82252" s="162" t="s">
        <v>82497</v>
      </c>
    </row>
    <row r="82253" spans="7:7">
      <c r="G82253" s="162" t="s">
        <v>82498</v>
      </c>
    </row>
    <row r="82254" spans="7:7">
      <c r="G82254" s="162" t="s">
        <v>82499</v>
      </c>
    </row>
    <row r="82255" spans="7:7">
      <c r="G82255" s="162" t="s">
        <v>82500</v>
      </c>
    </row>
    <row r="82256" spans="7:7">
      <c r="G82256" s="162" t="s">
        <v>82501</v>
      </c>
    </row>
    <row r="82257" spans="7:7">
      <c r="G82257" s="162" t="s">
        <v>82502</v>
      </c>
    </row>
    <row r="82258" spans="7:7">
      <c r="G82258" s="162" t="s">
        <v>82503</v>
      </c>
    </row>
    <row r="82259" spans="7:7">
      <c r="G82259" s="162" t="s">
        <v>82504</v>
      </c>
    </row>
    <row r="82260" spans="7:7">
      <c r="G82260" s="162" t="s">
        <v>82505</v>
      </c>
    </row>
    <row r="82261" spans="7:7">
      <c r="G82261" s="162" t="s">
        <v>82506</v>
      </c>
    </row>
    <row r="82262" spans="7:7">
      <c r="G82262" s="162" t="s">
        <v>82507</v>
      </c>
    </row>
    <row r="82263" spans="7:7">
      <c r="G82263" s="162" t="s">
        <v>82508</v>
      </c>
    </row>
    <row r="82264" spans="7:7">
      <c r="G82264" s="162" t="s">
        <v>82509</v>
      </c>
    </row>
    <row r="82265" spans="7:7">
      <c r="G82265" s="162" t="s">
        <v>82510</v>
      </c>
    </row>
    <row r="82266" spans="7:7">
      <c r="G82266" s="162" t="s">
        <v>82511</v>
      </c>
    </row>
    <row r="82267" spans="7:7">
      <c r="G82267" s="162" t="s">
        <v>82512</v>
      </c>
    </row>
    <row r="82268" spans="7:7">
      <c r="G82268" s="162" t="s">
        <v>82513</v>
      </c>
    </row>
    <row r="82269" spans="7:7">
      <c r="G82269" s="162" t="s">
        <v>82514</v>
      </c>
    </row>
    <row r="82270" spans="7:7">
      <c r="G82270" s="162" t="s">
        <v>82515</v>
      </c>
    </row>
    <row r="82271" spans="7:7">
      <c r="G82271" s="162" t="s">
        <v>82516</v>
      </c>
    </row>
    <row r="82272" spans="7:7">
      <c r="G82272" s="162" t="s">
        <v>82517</v>
      </c>
    </row>
    <row r="82273" spans="7:7">
      <c r="G82273" s="162" t="s">
        <v>82518</v>
      </c>
    </row>
    <row r="82274" spans="7:7">
      <c r="G82274" s="162" t="s">
        <v>82519</v>
      </c>
    </row>
    <row r="82275" spans="7:7">
      <c r="G82275" s="162" t="s">
        <v>82520</v>
      </c>
    </row>
    <row r="82276" spans="7:7">
      <c r="G82276" s="162" t="s">
        <v>82521</v>
      </c>
    </row>
    <row r="82277" spans="7:7">
      <c r="G82277" s="162" t="s">
        <v>82522</v>
      </c>
    </row>
    <row r="82278" spans="7:7">
      <c r="G82278" s="162" t="s">
        <v>82523</v>
      </c>
    </row>
    <row r="82279" spans="7:7">
      <c r="G82279" s="162" t="s">
        <v>82524</v>
      </c>
    </row>
    <row r="82280" spans="7:7">
      <c r="G82280" s="162" t="s">
        <v>82525</v>
      </c>
    </row>
    <row r="82281" spans="7:7">
      <c r="G82281" s="162" t="s">
        <v>82526</v>
      </c>
    </row>
    <row r="82282" spans="7:7">
      <c r="G82282" s="162" t="s">
        <v>82527</v>
      </c>
    </row>
    <row r="82283" spans="7:7">
      <c r="G82283" s="162" t="s">
        <v>82528</v>
      </c>
    </row>
    <row r="82284" spans="7:7">
      <c r="G82284" s="162" t="s">
        <v>82529</v>
      </c>
    </row>
    <row r="82285" spans="7:7">
      <c r="G82285" s="162" t="s">
        <v>82530</v>
      </c>
    </row>
    <row r="82286" spans="7:7">
      <c r="G82286" s="162" t="s">
        <v>82531</v>
      </c>
    </row>
    <row r="82287" spans="7:7">
      <c r="G82287" s="162" t="s">
        <v>82532</v>
      </c>
    </row>
    <row r="82288" spans="7:7">
      <c r="G82288" s="162" t="s">
        <v>82533</v>
      </c>
    </row>
    <row r="82289" spans="7:7">
      <c r="G82289" s="162" t="s">
        <v>82534</v>
      </c>
    </row>
    <row r="82290" spans="7:7">
      <c r="G82290" s="162" t="s">
        <v>82535</v>
      </c>
    </row>
    <row r="82291" spans="7:7">
      <c r="G82291" s="162" t="s">
        <v>82536</v>
      </c>
    </row>
    <row r="82292" spans="7:7">
      <c r="G82292" s="162" t="s">
        <v>82537</v>
      </c>
    </row>
    <row r="82293" spans="7:7">
      <c r="G82293" s="162" t="s">
        <v>82538</v>
      </c>
    </row>
    <row r="82294" spans="7:7">
      <c r="G82294" s="162" t="s">
        <v>82539</v>
      </c>
    </row>
    <row r="82295" spans="7:7">
      <c r="G82295" s="162" t="s">
        <v>82540</v>
      </c>
    </row>
    <row r="82296" spans="7:7">
      <c r="G82296" s="162" t="s">
        <v>82541</v>
      </c>
    </row>
    <row r="82297" spans="7:7">
      <c r="G82297" s="162" t="s">
        <v>82542</v>
      </c>
    </row>
    <row r="82298" spans="7:7">
      <c r="G82298" s="162" t="s">
        <v>82543</v>
      </c>
    </row>
    <row r="82299" spans="7:7">
      <c r="G82299" s="162" t="s">
        <v>82544</v>
      </c>
    </row>
    <row r="82300" spans="7:7">
      <c r="G82300" s="162" t="s">
        <v>82545</v>
      </c>
    </row>
    <row r="82301" spans="7:7">
      <c r="G82301" s="162" t="s">
        <v>82546</v>
      </c>
    </row>
    <row r="82302" spans="7:7">
      <c r="G82302" s="162" t="s">
        <v>82547</v>
      </c>
    </row>
    <row r="82303" spans="7:7">
      <c r="G82303" s="162" t="s">
        <v>82548</v>
      </c>
    </row>
    <row r="82304" spans="7:7">
      <c r="G82304" s="162" t="s">
        <v>82549</v>
      </c>
    </row>
    <row r="82305" spans="7:7">
      <c r="G82305" s="162" t="s">
        <v>82550</v>
      </c>
    </row>
    <row r="82306" spans="7:7">
      <c r="G82306" s="162" t="s">
        <v>82551</v>
      </c>
    </row>
    <row r="82307" spans="7:7">
      <c r="G82307" s="162" t="s">
        <v>82552</v>
      </c>
    </row>
    <row r="82308" spans="7:7">
      <c r="G82308" s="162" t="s">
        <v>82553</v>
      </c>
    </row>
    <row r="82309" spans="7:7">
      <c r="G82309" s="162" t="s">
        <v>82554</v>
      </c>
    </row>
    <row r="82310" spans="7:7">
      <c r="G82310" s="162" t="s">
        <v>82555</v>
      </c>
    </row>
    <row r="82311" spans="7:7">
      <c r="G82311" s="162" t="s">
        <v>82556</v>
      </c>
    </row>
    <row r="82312" spans="7:7">
      <c r="G82312" s="162" t="s">
        <v>82557</v>
      </c>
    </row>
    <row r="82313" spans="7:7">
      <c r="G82313" s="162" t="s">
        <v>82558</v>
      </c>
    </row>
    <row r="82314" spans="7:7">
      <c r="G82314" s="162" t="s">
        <v>82559</v>
      </c>
    </row>
    <row r="82315" spans="7:7">
      <c r="G82315" s="162" t="s">
        <v>82560</v>
      </c>
    </row>
    <row r="82316" spans="7:7">
      <c r="G82316" s="162" t="s">
        <v>82561</v>
      </c>
    </row>
    <row r="82317" spans="7:7">
      <c r="G82317" s="162" t="s">
        <v>82562</v>
      </c>
    </row>
    <row r="82318" spans="7:7">
      <c r="G82318" s="162" t="s">
        <v>82563</v>
      </c>
    </row>
    <row r="82319" spans="7:7">
      <c r="G82319" s="162" t="s">
        <v>82564</v>
      </c>
    </row>
    <row r="82320" spans="7:7">
      <c r="G82320" s="162" t="s">
        <v>82565</v>
      </c>
    </row>
    <row r="82321" spans="7:7">
      <c r="G82321" s="162" t="s">
        <v>82566</v>
      </c>
    </row>
    <row r="82322" spans="7:7">
      <c r="G82322" s="162" t="s">
        <v>82567</v>
      </c>
    </row>
    <row r="82323" spans="7:7">
      <c r="G82323" s="162" t="s">
        <v>82568</v>
      </c>
    </row>
    <row r="82324" spans="7:7">
      <c r="G82324" s="162" t="s">
        <v>82569</v>
      </c>
    </row>
    <row r="82325" spans="7:7">
      <c r="G82325" s="162" t="s">
        <v>82570</v>
      </c>
    </row>
    <row r="82326" spans="7:7">
      <c r="G82326" s="162" t="s">
        <v>82571</v>
      </c>
    </row>
    <row r="82327" spans="7:7">
      <c r="G82327" s="162" t="s">
        <v>82572</v>
      </c>
    </row>
    <row r="82328" spans="7:7">
      <c r="G82328" s="162" t="s">
        <v>82573</v>
      </c>
    </row>
    <row r="82329" spans="7:7">
      <c r="G82329" s="162" t="s">
        <v>82574</v>
      </c>
    </row>
    <row r="82330" spans="7:7">
      <c r="G82330" s="162" t="s">
        <v>82575</v>
      </c>
    </row>
    <row r="82331" spans="7:7">
      <c r="G82331" s="162" t="s">
        <v>82576</v>
      </c>
    </row>
    <row r="82332" spans="7:7">
      <c r="G82332" s="162" t="s">
        <v>82577</v>
      </c>
    </row>
    <row r="82333" spans="7:7">
      <c r="G82333" s="162" t="s">
        <v>82578</v>
      </c>
    </row>
    <row r="82334" spans="7:7">
      <c r="G82334" s="162" t="s">
        <v>82579</v>
      </c>
    </row>
    <row r="82335" spans="7:7">
      <c r="G82335" s="162" t="s">
        <v>82580</v>
      </c>
    </row>
    <row r="82336" spans="7:7">
      <c r="G82336" s="162" t="s">
        <v>82581</v>
      </c>
    </row>
    <row r="82337" spans="7:7">
      <c r="G82337" s="162" t="s">
        <v>82582</v>
      </c>
    </row>
    <row r="82338" spans="7:7">
      <c r="G82338" s="162" t="s">
        <v>82583</v>
      </c>
    </row>
    <row r="82339" spans="7:7">
      <c r="G82339" s="162" t="s">
        <v>82584</v>
      </c>
    </row>
    <row r="82340" spans="7:7">
      <c r="G82340" s="162" t="s">
        <v>82585</v>
      </c>
    </row>
    <row r="82341" spans="7:7">
      <c r="G82341" s="162" t="s">
        <v>82586</v>
      </c>
    </row>
    <row r="82342" spans="7:7">
      <c r="G82342" s="162" t="s">
        <v>82587</v>
      </c>
    </row>
    <row r="82343" spans="7:7">
      <c r="G82343" s="162" t="s">
        <v>82588</v>
      </c>
    </row>
    <row r="82344" spans="7:7">
      <c r="G82344" s="162" t="s">
        <v>82589</v>
      </c>
    </row>
    <row r="82345" spans="7:7">
      <c r="G82345" s="162" t="s">
        <v>82590</v>
      </c>
    </row>
    <row r="82346" spans="7:7">
      <c r="G82346" s="162" t="s">
        <v>82591</v>
      </c>
    </row>
    <row r="82347" spans="7:7">
      <c r="G82347" s="162" t="s">
        <v>82592</v>
      </c>
    </row>
    <row r="82348" spans="7:7">
      <c r="G82348" s="162" t="s">
        <v>82593</v>
      </c>
    </row>
    <row r="82349" spans="7:7">
      <c r="G82349" s="162" t="s">
        <v>82594</v>
      </c>
    </row>
    <row r="82350" spans="7:7">
      <c r="G82350" s="162" t="s">
        <v>82595</v>
      </c>
    </row>
    <row r="82351" spans="7:7">
      <c r="G82351" s="162" t="s">
        <v>82596</v>
      </c>
    </row>
    <row r="82352" spans="7:7">
      <c r="G82352" s="162" t="s">
        <v>82597</v>
      </c>
    </row>
    <row r="82353" spans="7:7">
      <c r="G82353" s="162" t="s">
        <v>82598</v>
      </c>
    </row>
    <row r="82354" spans="7:7">
      <c r="G82354" s="162" t="s">
        <v>82599</v>
      </c>
    </row>
    <row r="82355" spans="7:7">
      <c r="G82355" s="162" t="s">
        <v>82600</v>
      </c>
    </row>
    <row r="82356" spans="7:7">
      <c r="G82356" s="162" t="s">
        <v>82601</v>
      </c>
    </row>
    <row r="82357" spans="7:7">
      <c r="G82357" s="162" t="s">
        <v>82602</v>
      </c>
    </row>
    <row r="82358" spans="7:7">
      <c r="G82358" s="162" t="s">
        <v>82603</v>
      </c>
    </row>
    <row r="82359" spans="7:7">
      <c r="G82359" s="162" t="s">
        <v>82604</v>
      </c>
    </row>
    <row r="82360" spans="7:7">
      <c r="G82360" s="162" t="s">
        <v>82605</v>
      </c>
    </row>
    <row r="82361" spans="7:7">
      <c r="G82361" s="162" t="s">
        <v>82606</v>
      </c>
    </row>
    <row r="82362" spans="7:7">
      <c r="G82362" s="162" t="s">
        <v>82607</v>
      </c>
    </row>
    <row r="82363" spans="7:7">
      <c r="G82363" s="162" t="s">
        <v>82608</v>
      </c>
    </row>
    <row r="82364" spans="7:7">
      <c r="G82364" s="162" t="s">
        <v>82609</v>
      </c>
    </row>
    <row r="82365" spans="7:7">
      <c r="G82365" s="162" t="s">
        <v>82610</v>
      </c>
    </row>
    <row r="82366" spans="7:7">
      <c r="G82366" s="162" t="s">
        <v>82611</v>
      </c>
    </row>
    <row r="82367" spans="7:7">
      <c r="G82367" s="162" t="s">
        <v>82612</v>
      </c>
    </row>
    <row r="82368" spans="7:7">
      <c r="G82368" s="162" t="s">
        <v>82613</v>
      </c>
    </row>
    <row r="82369" spans="7:7">
      <c r="G82369" s="162" t="s">
        <v>82614</v>
      </c>
    </row>
    <row r="82370" spans="7:7">
      <c r="G82370" s="162" t="s">
        <v>82615</v>
      </c>
    </row>
    <row r="82371" spans="7:7">
      <c r="G82371" s="162" t="s">
        <v>82616</v>
      </c>
    </row>
    <row r="82372" spans="7:7">
      <c r="G82372" s="162" t="s">
        <v>82617</v>
      </c>
    </row>
    <row r="82373" spans="7:7">
      <c r="G82373" s="162" t="s">
        <v>82618</v>
      </c>
    </row>
    <row r="82374" spans="7:7">
      <c r="G82374" s="162" t="s">
        <v>82619</v>
      </c>
    </row>
    <row r="82375" spans="7:7">
      <c r="G82375" s="162" t="s">
        <v>82620</v>
      </c>
    </row>
    <row r="82376" spans="7:7">
      <c r="G82376" s="162" t="s">
        <v>82621</v>
      </c>
    </row>
    <row r="82377" spans="7:7">
      <c r="G82377" s="162" t="s">
        <v>82622</v>
      </c>
    </row>
    <row r="82378" spans="7:7">
      <c r="G82378" s="162" t="s">
        <v>82623</v>
      </c>
    </row>
    <row r="82379" spans="7:7">
      <c r="G82379" s="162" t="s">
        <v>82624</v>
      </c>
    </row>
    <row r="82380" spans="7:7">
      <c r="G82380" s="162" t="s">
        <v>82625</v>
      </c>
    </row>
    <row r="82381" spans="7:7">
      <c r="G82381" s="162" t="s">
        <v>82626</v>
      </c>
    </row>
    <row r="82382" spans="7:7">
      <c r="G82382" s="162" t="s">
        <v>82627</v>
      </c>
    </row>
    <row r="82383" spans="7:7">
      <c r="G82383" s="162" t="s">
        <v>82628</v>
      </c>
    </row>
    <row r="82384" spans="7:7">
      <c r="G82384" s="162" t="s">
        <v>82629</v>
      </c>
    </row>
    <row r="82385" spans="7:7">
      <c r="G82385" s="162" t="s">
        <v>82630</v>
      </c>
    </row>
    <row r="82386" spans="7:7">
      <c r="G82386" s="162" t="s">
        <v>82631</v>
      </c>
    </row>
    <row r="82387" spans="7:7">
      <c r="G82387" s="162" t="s">
        <v>82632</v>
      </c>
    </row>
    <row r="82388" spans="7:7">
      <c r="G82388" s="162" t="s">
        <v>82633</v>
      </c>
    </row>
    <row r="82389" spans="7:7">
      <c r="G82389" s="162" t="s">
        <v>82634</v>
      </c>
    </row>
    <row r="82390" spans="7:7">
      <c r="G82390" s="162" t="s">
        <v>82635</v>
      </c>
    </row>
    <row r="82391" spans="7:7">
      <c r="G82391" s="162" t="s">
        <v>82636</v>
      </c>
    </row>
    <row r="82392" spans="7:7">
      <c r="G82392" s="162" t="s">
        <v>82637</v>
      </c>
    </row>
    <row r="82393" spans="7:7">
      <c r="G82393" s="162" t="s">
        <v>82638</v>
      </c>
    </row>
    <row r="82394" spans="7:7">
      <c r="G82394" s="162" t="s">
        <v>82639</v>
      </c>
    </row>
    <row r="82395" spans="7:7">
      <c r="G82395" s="162" t="s">
        <v>82640</v>
      </c>
    </row>
    <row r="82396" spans="7:7">
      <c r="G82396" s="162" t="s">
        <v>82641</v>
      </c>
    </row>
    <row r="82397" spans="7:7">
      <c r="G82397" s="162" t="s">
        <v>82642</v>
      </c>
    </row>
    <row r="82398" spans="7:7">
      <c r="G82398" s="162" t="s">
        <v>82643</v>
      </c>
    </row>
    <row r="82399" spans="7:7">
      <c r="G82399" s="162" t="s">
        <v>82644</v>
      </c>
    </row>
    <row r="82400" spans="7:7">
      <c r="G82400" s="162" t="s">
        <v>82645</v>
      </c>
    </row>
    <row r="82401" spans="7:7">
      <c r="G82401" s="162" t="s">
        <v>82646</v>
      </c>
    </row>
    <row r="82402" spans="7:7">
      <c r="G82402" s="162" t="s">
        <v>82647</v>
      </c>
    </row>
    <row r="82403" spans="7:7">
      <c r="G82403" s="162" t="s">
        <v>82648</v>
      </c>
    </row>
    <row r="82404" spans="7:7">
      <c r="G82404" s="162" t="s">
        <v>82649</v>
      </c>
    </row>
    <row r="82405" spans="7:7">
      <c r="G82405" s="162" t="s">
        <v>82650</v>
      </c>
    </row>
    <row r="82406" spans="7:7">
      <c r="G82406" s="162" t="s">
        <v>82651</v>
      </c>
    </row>
    <row r="82407" spans="7:7">
      <c r="G82407" s="162" t="s">
        <v>82652</v>
      </c>
    </row>
    <row r="82408" spans="7:7">
      <c r="G82408" s="162" t="s">
        <v>82653</v>
      </c>
    </row>
    <row r="82409" spans="7:7">
      <c r="G82409" s="162" t="s">
        <v>82654</v>
      </c>
    </row>
    <row r="82410" spans="7:7">
      <c r="G82410" s="162" t="s">
        <v>82655</v>
      </c>
    </row>
    <row r="82411" spans="7:7">
      <c r="G82411" s="162" t="s">
        <v>82656</v>
      </c>
    </row>
    <row r="82412" spans="7:7">
      <c r="G82412" s="162" t="s">
        <v>82657</v>
      </c>
    </row>
    <row r="82413" spans="7:7">
      <c r="G82413" s="162" t="s">
        <v>82658</v>
      </c>
    </row>
    <row r="82414" spans="7:7">
      <c r="G82414" s="162" t="s">
        <v>82659</v>
      </c>
    </row>
    <row r="82415" spans="7:7">
      <c r="G82415" s="162" t="s">
        <v>82660</v>
      </c>
    </row>
    <row r="82416" spans="7:7">
      <c r="G82416" s="162" t="s">
        <v>82661</v>
      </c>
    </row>
    <row r="82417" spans="7:7">
      <c r="G82417" s="162" t="s">
        <v>82662</v>
      </c>
    </row>
    <row r="82418" spans="7:7">
      <c r="G82418" s="162" t="s">
        <v>82663</v>
      </c>
    </row>
    <row r="82419" spans="7:7">
      <c r="G82419" s="162" t="s">
        <v>82664</v>
      </c>
    </row>
    <row r="82420" spans="7:7">
      <c r="G82420" s="162" t="s">
        <v>82665</v>
      </c>
    </row>
    <row r="82421" spans="7:7">
      <c r="G82421" s="162" t="s">
        <v>82666</v>
      </c>
    </row>
    <row r="82422" spans="7:7">
      <c r="G82422" s="162" t="s">
        <v>82667</v>
      </c>
    </row>
    <row r="82423" spans="7:7">
      <c r="G82423" s="162" t="s">
        <v>82668</v>
      </c>
    </row>
    <row r="82424" spans="7:7">
      <c r="G82424" s="162" t="s">
        <v>82669</v>
      </c>
    </row>
    <row r="82425" spans="7:7">
      <c r="G82425" s="162" t="s">
        <v>82670</v>
      </c>
    </row>
    <row r="82426" spans="7:7">
      <c r="G82426" s="162" t="s">
        <v>82671</v>
      </c>
    </row>
    <row r="82427" spans="7:7">
      <c r="G82427" s="162" t="s">
        <v>82672</v>
      </c>
    </row>
    <row r="82428" spans="7:7">
      <c r="G82428" s="162" t="s">
        <v>82673</v>
      </c>
    </row>
    <row r="82429" spans="7:7">
      <c r="G82429" s="162" t="s">
        <v>82674</v>
      </c>
    </row>
    <row r="82430" spans="7:7">
      <c r="G82430" s="162" t="s">
        <v>82675</v>
      </c>
    </row>
    <row r="82431" spans="7:7">
      <c r="G82431" s="162" t="s">
        <v>82676</v>
      </c>
    </row>
    <row r="82432" spans="7:7">
      <c r="G82432" s="162" t="s">
        <v>82677</v>
      </c>
    </row>
    <row r="82433" spans="7:7">
      <c r="G82433" s="162" t="s">
        <v>82678</v>
      </c>
    </row>
    <row r="82434" spans="7:7">
      <c r="G82434" s="162" t="s">
        <v>82679</v>
      </c>
    </row>
    <row r="82435" spans="7:7">
      <c r="G82435" s="162" t="s">
        <v>82680</v>
      </c>
    </row>
    <row r="82436" spans="7:7">
      <c r="G82436" s="162" t="s">
        <v>82681</v>
      </c>
    </row>
    <row r="82437" spans="7:7">
      <c r="G82437" s="162" t="s">
        <v>82682</v>
      </c>
    </row>
    <row r="82438" spans="7:7">
      <c r="G82438" s="162" t="s">
        <v>82683</v>
      </c>
    </row>
    <row r="82439" spans="7:7">
      <c r="G82439" s="162" t="s">
        <v>82684</v>
      </c>
    </row>
    <row r="82440" spans="7:7">
      <c r="G82440" s="162" t="s">
        <v>82685</v>
      </c>
    </row>
    <row r="82441" spans="7:7">
      <c r="G82441" s="162" t="s">
        <v>82686</v>
      </c>
    </row>
    <row r="82442" spans="7:7">
      <c r="G82442" s="162" t="s">
        <v>82687</v>
      </c>
    </row>
    <row r="82443" spans="7:7">
      <c r="G82443" s="162" t="s">
        <v>82688</v>
      </c>
    </row>
    <row r="82444" spans="7:7">
      <c r="G82444" s="162" t="s">
        <v>82689</v>
      </c>
    </row>
    <row r="82445" spans="7:7">
      <c r="G82445" s="162" t="s">
        <v>82690</v>
      </c>
    </row>
    <row r="82446" spans="7:7">
      <c r="G82446" s="162" t="s">
        <v>82691</v>
      </c>
    </row>
    <row r="82447" spans="7:7">
      <c r="G82447" s="162" t="s">
        <v>82692</v>
      </c>
    </row>
    <row r="82448" spans="7:7">
      <c r="G82448" s="162" t="s">
        <v>82693</v>
      </c>
    </row>
    <row r="82449" spans="7:7">
      <c r="G82449" s="162" t="s">
        <v>82694</v>
      </c>
    </row>
    <row r="82450" spans="7:7">
      <c r="G82450" s="162" t="s">
        <v>82695</v>
      </c>
    </row>
    <row r="82451" spans="7:7">
      <c r="G82451" s="162" t="s">
        <v>82696</v>
      </c>
    </row>
    <row r="82452" spans="7:7">
      <c r="G82452" s="162" t="s">
        <v>82697</v>
      </c>
    </row>
    <row r="82453" spans="7:7">
      <c r="G82453" s="162" t="s">
        <v>82698</v>
      </c>
    </row>
    <row r="82454" spans="7:7">
      <c r="G82454" s="162" t="s">
        <v>82699</v>
      </c>
    </row>
    <row r="82455" spans="7:7">
      <c r="G82455" s="162" t="s">
        <v>82700</v>
      </c>
    </row>
    <row r="82456" spans="7:7">
      <c r="G82456" s="162" t="s">
        <v>82701</v>
      </c>
    </row>
    <row r="82457" spans="7:7">
      <c r="G82457" s="162" t="s">
        <v>82702</v>
      </c>
    </row>
    <row r="82458" spans="7:7">
      <c r="G82458" s="162" t="s">
        <v>82703</v>
      </c>
    </row>
    <row r="82459" spans="7:7">
      <c r="G82459" s="162" t="s">
        <v>82704</v>
      </c>
    </row>
    <row r="82460" spans="7:7">
      <c r="G82460" s="162" t="s">
        <v>82705</v>
      </c>
    </row>
    <row r="82461" spans="7:7">
      <c r="G82461" s="162" t="s">
        <v>82706</v>
      </c>
    </row>
    <row r="82462" spans="7:7">
      <c r="G82462" s="162" t="s">
        <v>82707</v>
      </c>
    </row>
    <row r="82463" spans="7:7">
      <c r="G82463" s="162" t="s">
        <v>82708</v>
      </c>
    </row>
    <row r="82464" spans="7:7">
      <c r="G82464" s="162" t="s">
        <v>82709</v>
      </c>
    </row>
    <row r="82465" spans="7:7">
      <c r="G82465" s="162" t="s">
        <v>82710</v>
      </c>
    </row>
    <row r="82466" spans="7:7">
      <c r="G82466" s="162" t="s">
        <v>82711</v>
      </c>
    </row>
    <row r="82467" spans="7:7">
      <c r="G82467" s="162" t="s">
        <v>82712</v>
      </c>
    </row>
    <row r="82468" spans="7:7">
      <c r="G82468" s="162" t="s">
        <v>82713</v>
      </c>
    </row>
    <row r="82469" spans="7:7">
      <c r="G82469" s="162" t="s">
        <v>82714</v>
      </c>
    </row>
    <row r="82470" spans="7:7">
      <c r="G82470" s="162" t="s">
        <v>82715</v>
      </c>
    </row>
    <row r="82471" spans="7:7">
      <c r="G82471" s="162" t="s">
        <v>82716</v>
      </c>
    </row>
    <row r="82472" spans="7:7">
      <c r="G82472" s="162" t="s">
        <v>82717</v>
      </c>
    </row>
    <row r="82473" spans="7:7">
      <c r="G82473" s="162" t="s">
        <v>82718</v>
      </c>
    </row>
    <row r="82474" spans="7:7">
      <c r="G82474" s="162" t="s">
        <v>82719</v>
      </c>
    </row>
    <row r="82475" spans="7:7">
      <c r="G82475" s="162" t="s">
        <v>82720</v>
      </c>
    </row>
    <row r="82476" spans="7:7">
      <c r="G82476" s="162" t="s">
        <v>82721</v>
      </c>
    </row>
    <row r="82477" spans="7:7">
      <c r="G82477" s="162" t="s">
        <v>82722</v>
      </c>
    </row>
    <row r="82478" spans="7:7">
      <c r="G82478" s="162" t="s">
        <v>82723</v>
      </c>
    </row>
    <row r="82479" spans="7:7">
      <c r="G82479" s="162" t="s">
        <v>82724</v>
      </c>
    </row>
    <row r="82480" spans="7:7">
      <c r="G82480" s="162" t="s">
        <v>82725</v>
      </c>
    </row>
    <row r="82481" spans="7:7">
      <c r="G82481" s="162" t="s">
        <v>82726</v>
      </c>
    </row>
    <row r="82482" spans="7:7">
      <c r="G82482" s="162" t="s">
        <v>82727</v>
      </c>
    </row>
    <row r="82483" spans="7:7">
      <c r="G82483" s="162" t="s">
        <v>82728</v>
      </c>
    </row>
    <row r="82484" spans="7:7">
      <c r="G82484" s="162" t="s">
        <v>82729</v>
      </c>
    </row>
    <row r="82485" spans="7:7">
      <c r="G82485" s="162" t="s">
        <v>82730</v>
      </c>
    </row>
    <row r="82486" spans="7:7">
      <c r="G82486" s="162" t="s">
        <v>82731</v>
      </c>
    </row>
    <row r="82487" spans="7:7">
      <c r="G82487" s="162" t="s">
        <v>82732</v>
      </c>
    </row>
    <row r="82488" spans="7:7">
      <c r="G82488" s="162" t="s">
        <v>82733</v>
      </c>
    </row>
    <row r="82489" spans="7:7">
      <c r="G82489" s="162" t="s">
        <v>82734</v>
      </c>
    </row>
    <row r="82490" spans="7:7">
      <c r="G82490" s="162" t="s">
        <v>82735</v>
      </c>
    </row>
    <row r="82491" spans="7:7">
      <c r="G82491" s="162" t="s">
        <v>82736</v>
      </c>
    </row>
    <row r="82492" spans="7:7">
      <c r="G82492" s="162" t="s">
        <v>82737</v>
      </c>
    </row>
    <row r="82493" spans="7:7">
      <c r="G82493" s="162" t="s">
        <v>82738</v>
      </c>
    </row>
    <row r="82494" spans="7:7">
      <c r="G82494" s="162" t="s">
        <v>82739</v>
      </c>
    </row>
    <row r="82495" spans="7:7">
      <c r="G82495" s="162" t="s">
        <v>82740</v>
      </c>
    </row>
    <row r="82496" spans="7:7">
      <c r="G82496" s="162" t="s">
        <v>82741</v>
      </c>
    </row>
    <row r="82497" spans="7:7">
      <c r="G82497" s="162" t="s">
        <v>82742</v>
      </c>
    </row>
    <row r="82498" spans="7:7">
      <c r="G82498" s="162" t="s">
        <v>82743</v>
      </c>
    </row>
    <row r="82499" spans="7:7">
      <c r="G82499" s="162" t="s">
        <v>82744</v>
      </c>
    </row>
    <row r="82500" spans="7:7">
      <c r="G82500" s="162" t="s">
        <v>82745</v>
      </c>
    </row>
    <row r="82501" spans="7:7">
      <c r="G82501" s="162" t="s">
        <v>82746</v>
      </c>
    </row>
    <row r="82502" spans="7:7">
      <c r="G82502" s="162" t="s">
        <v>82747</v>
      </c>
    </row>
    <row r="82503" spans="7:7">
      <c r="G82503" s="162" t="s">
        <v>82748</v>
      </c>
    </row>
    <row r="82504" spans="7:7">
      <c r="G82504" s="162" t="s">
        <v>82749</v>
      </c>
    </row>
    <row r="82505" spans="7:7">
      <c r="G82505" s="162" t="s">
        <v>82750</v>
      </c>
    </row>
    <row r="82506" spans="7:7">
      <c r="G82506" s="162" t="s">
        <v>82751</v>
      </c>
    </row>
    <row r="82507" spans="7:7">
      <c r="G82507" s="162" t="s">
        <v>82752</v>
      </c>
    </row>
    <row r="82508" spans="7:7">
      <c r="G82508" s="162" t="s">
        <v>82753</v>
      </c>
    </row>
    <row r="82509" spans="7:7">
      <c r="G82509" s="162" t="s">
        <v>82754</v>
      </c>
    </row>
    <row r="82510" spans="7:7">
      <c r="G82510" s="162" t="s">
        <v>82755</v>
      </c>
    </row>
    <row r="82511" spans="7:7">
      <c r="G82511" s="162" t="s">
        <v>82756</v>
      </c>
    </row>
    <row r="82512" spans="7:7">
      <c r="G82512" s="162" t="s">
        <v>82757</v>
      </c>
    </row>
    <row r="82513" spans="7:7">
      <c r="G82513" s="162" t="s">
        <v>82758</v>
      </c>
    </row>
    <row r="82514" spans="7:7">
      <c r="G82514" s="162" t="s">
        <v>82759</v>
      </c>
    </row>
    <row r="82515" spans="7:7">
      <c r="G82515" s="162" t="s">
        <v>82760</v>
      </c>
    </row>
    <row r="82516" spans="7:7">
      <c r="G82516" s="162" t="s">
        <v>82761</v>
      </c>
    </row>
    <row r="82517" spans="7:7">
      <c r="G82517" s="162" t="s">
        <v>82762</v>
      </c>
    </row>
    <row r="82518" spans="7:7">
      <c r="G82518" s="162" t="s">
        <v>82763</v>
      </c>
    </row>
    <row r="82519" spans="7:7">
      <c r="G82519" s="162" t="s">
        <v>82764</v>
      </c>
    </row>
    <row r="82520" spans="7:7">
      <c r="G82520" s="162" t="s">
        <v>82765</v>
      </c>
    </row>
    <row r="82521" spans="7:7">
      <c r="G82521" s="162" t="s">
        <v>82766</v>
      </c>
    </row>
    <row r="82522" spans="7:7">
      <c r="G82522" s="162" t="s">
        <v>82767</v>
      </c>
    </row>
    <row r="82523" spans="7:7">
      <c r="G82523" s="162" t="s">
        <v>82768</v>
      </c>
    </row>
    <row r="82524" spans="7:7">
      <c r="G82524" s="162" t="s">
        <v>82769</v>
      </c>
    </row>
    <row r="82525" spans="7:7">
      <c r="G82525" s="162" t="s">
        <v>82770</v>
      </c>
    </row>
    <row r="82526" spans="7:7">
      <c r="G82526" s="162" t="s">
        <v>82771</v>
      </c>
    </row>
    <row r="82527" spans="7:7">
      <c r="G82527" s="162" t="s">
        <v>82772</v>
      </c>
    </row>
    <row r="82528" spans="7:7">
      <c r="G82528" s="162" t="s">
        <v>82773</v>
      </c>
    </row>
    <row r="82529" spans="7:7">
      <c r="G82529" s="162" t="s">
        <v>82774</v>
      </c>
    </row>
    <row r="82530" spans="7:7">
      <c r="G82530" s="162" t="s">
        <v>82775</v>
      </c>
    </row>
    <row r="82531" spans="7:7">
      <c r="G82531" s="162" t="s">
        <v>82776</v>
      </c>
    </row>
    <row r="82532" spans="7:7">
      <c r="G82532" s="162" t="s">
        <v>82777</v>
      </c>
    </row>
    <row r="82533" spans="7:7">
      <c r="G82533" s="162" t="s">
        <v>82778</v>
      </c>
    </row>
    <row r="82534" spans="7:7">
      <c r="G82534" s="162" t="s">
        <v>82779</v>
      </c>
    </row>
    <row r="82535" spans="7:7">
      <c r="G82535" s="162" t="s">
        <v>82780</v>
      </c>
    </row>
    <row r="82536" spans="7:7">
      <c r="G82536" s="162" t="s">
        <v>82781</v>
      </c>
    </row>
    <row r="82537" spans="7:7">
      <c r="G82537" s="162" t="s">
        <v>82782</v>
      </c>
    </row>
    <row r="82538" spans="7:7">
      <c r="G82538" s="162" t="s">
        <v>82783</v>
      </c>
    </row>
    <row r="82539" spans="7:7">
      <c r="G82539" s="162" t="s">
        <v>82784</v>
      </c>
    </row>
    <row r="82540" spans="7:7">
      <c r="G82540" s="162" t="s">
        <v>82785</v>
      </c>
    </row>
    <row r="82541" spans="7:7">
      <c r="G82541" s="162" t="s">
        <v>82786</v>
      </c>
    </row>
    <row r="82542" spans="7:7">
      <c r="G82542" s="162" t="s">
        <v>82787</v>
      </c>
    </row>
    <row r="82543" spans="7:7">
      <c r="G82543" s="162" t="s">
        <v>82788</v>
      </c>
    </row>
    <row r="82544" spans="7:7">
      <c r="G82544" s="162" t="s">
        <v>82789</v>
      </c>
    </row>
    <row r="82545" spans="7:7">
      <c r="G82545" s="162" t="s">
        <v>82790</v>
      </c>
    </row>
    <row r="82546" spans="7:7">
      <c r="G82546" s="162" t="s">
        <v>82791</v>
      </c>
    </row>
    <row r="82547" spans="7:7">
      <c r="G82547" s="162" t="s">
        <v>82792</v>
      </c>
    </row>
    <row r="82548" spans="7:7">
      <c r="G82548" s="162" t="s">
        <v>82793</v>
      </c>
    </row>
    <row r="82549" spans="7:7">
      <c r="G82549" s="162" t="s">
        <v>82794</v>
      </c>
    </row>
    <row r="82550" spans="7:7">
      <c r="G82550" s="162" t="s">
        <v>82795</v>
      </c>
    </row>
    <row r="82551" spans="7:7">
      <c r="G82551" s="162" t="s">
        <v>82796</v>
      </c>
    </row>
    <row r="82552" spans="7:7">
      <c r="G82552" s="162" t="s">
        <v>82797</v>
      </c>
    </row>
    <row r="82553" spans="7:7">
      <c r="G82553" s="162" t="s">
        <v>82798</v>
      </c>
    </row>
    <row r="82554" spans="7:7">
      <c r="G82554" s="162" t="s">
        <v>82799</v>
      </c>
    </row>
    <row r="82555" spans="7:7">
      <c r="G82555" s="162" t="s">
        <v>82800</v>
      </c>
    </row>
    <row r="82556" spans="7:7">
      <c r="G82556" s="162" t="s">
        <v>82801</v>
      </c>
    </row>
    <row r="82557" spans="7:7">
      <c r="G82557" s="162" t="s">
        <v>82802</v>
      </c>
    </row>
    <row r="82558" spans="7:7">
      <c r="G82558" s="162" t="s">
        <v>82803</v>
      </c>
    </row>
    <row r="82559" spans="7:7">
      <c r="G82559" s="162" t="s">
        <v>82804</v>
      </c>
    </row>
    <row r="82560" spans="7:7">
      <c r="G82560" s="162" t="s">
        <v>82805</v>
      </c>
    </row>
    <row r="82561" spans="7:7">
      <c r="G82561" s="162" t="s">
        <v>82806</v>
      </c>
    </row>
    <row r="82562" spans="7:7">
      <c r="G82562" s="162" t="s">
        <v>82807</v>
      </c>
    </row>
    <row r="82563" spans="7:7">
      <c r="G82563" s="162" t="s">
        <v>82808</v>
      </c>
    </row>
    <row r="82564" spans="7:7">
      <c r="G82564" s="162" t="s">
        <v>82809</v>
      </c>
    </row>
    <row r="82565" spans="7:7">
      <c r="G82565" s="162" t="s">
        <v>82810</v>
      </c>
    </row>
    <row r="82566" spans="7:7">
      <c r="G82566" s="162" t="s">
        <v>82811</v>
      </c>
    </row>
    <row r="82567" spans="7:7">
      <c r="G82567" s="162" t="s">
        <v>82812</v>
      </c>
    </row>
    <row r="82568" spans="7:7">
      <c r="G82568" s="162" t="s">
        <v>82813</v>
      </c>
    </row>
    <row r="82569" spans="7:7">
      <c r="G82569" s="162" t="s">
        <v>82814</v>
      </c>
    </row>
    <row r="82570" spans="7:7">
      <c r="G82570" s="162" t="s">
        <v>82815</v>
      </c>
    </row>
    <row r="82571" spans="7:7">
      <c r="G82571" s="162" t="s">
        <v>82816</v>
      </c>
    </row>
    <row r="82572" spans="7:7">
      <c r="G82572" s="162" t="s">
        <v>82817</v>
      </c>
    </row>
    <row r="82573" spans="7:7">
      <c r="G82573" s="162" t="s">
        <v>82818</v>
      </c>
    </row>
    <row r="82574" spans="7:7">
      <c r="G82574" s="162" t="s">
        <v>82819</v>
      </c>
    </row>
    <row r="82575" spans="7:7">
      <c r="G82575" s="162" t="s">
        <v>82820</v>
      </c>
    </row>
    <row r="82576" spans="7:7">
      <c r="G82576" s="162" t="s">
        <v>82821</v>
      </c>
    </row>
    <row r="82577" spans="7:7">
      <c r="G82577" s="162" t="s">
        <v>82822</v>
      </c>
    </row>
    <row r="82578" spans="7:7">
      <c r="G82578" s="162" t="s">
        <v>82823</v>
      </c>
    </row>
    <row r="82579" spans="7:7">
      <c r="G82579" s="162" t="s">
        <v>82824</v>
      </c>
    </row>
    <row r="82580" spans="7:7">
      <c r="G82580" s="162" t="s">
        <v>82825</v>
      </c>
    </row>
    <row r="82581" spans="7:7">
      <c r="G82581" s="162" t="s">
        <v>82826</v>
      </c>
    </row>
    <row r="82582" spans="7:7">
      <c r="G82582" s="162" t="s">
        <v>82827</v>
      </c>
    </row>
    <row r="82583" spans="7:7">
      <c r="G82583" s="162" t="s">
        <v>82828</v>
      </c>
    </row>
    <row r="82584" spans="7:7">
      <c r="G82584" s="162" t="s">
        <v>82829</v>
      </c>
    </row>
    <row r="82585" spans="7:7">
      <c r="G82585" s="162" t="s">
        <v>82830</v>
      </c>
    </row>
    <row r="82586" spans="7:7">
      <c r="G82586" s="162" t="s">
        <v>82831</v>
      </c>
    </row>
    <row r="82587" spans="7:7">
      <c r="G82587" s="162" t="s">
        <v>82832</v>
      </c>
    </row>
    <row r="82588" spans="7:7">
      <c r="G82588" s="162" t="s">
        <v>82833</v>
      </c>
    </row>
    <row r="82589" spans="7:7">
      <c r="G82589" s="162" t="s">
        <v>82834</v>
      </c>
    </row>
    <row r="82590" spans="7:7">
      <c r="G82590" s="162" t="s">
        <v>82835</v>
      </c>
    </row>
    <row r="82591" spans="7:7">
      <c r="G82591" s="162" t="s">
        <v>82836</v>
      </c>
    </row>
    <row r="82592" spans="7:7">
      <c r="G82592" s="162" t="s">
        <v>82837</v>
      </c>
    </row>
    <row r="82593" spans="7:7">
      <c r="G82593" s="162" t="s">
        <v>82838</v>
      </c>
    </row>
    <row r="82594" spans="7:7">
      <c r="G82594" s="162" t="s">
        <v>82839</v>
      </c>
    </row>
    <row r="82595" spans="7:7">
      <c r="G82595" s="162" t="s">
        <v>82840</v>
      </c>
    </row>
    <row r="82596" spans="7:7">
      <c r="G82596" s="162" t="s">
        <v>82841</v>
      </c>
    </row>
    <row r="82597" spans="7:7">
      <c r="G82597" s="162" t="s">
        <v>82842</v>
      </c>
    </row>
    <row r="82598" spans="7:7">
      <c r="G82598" s="162" t="s">
        <v>82843</v>
      </c>
    </row>
    <row r="82599" spans="7:7">
      <c r="G82599" s="162" t="s">
        <v>82844</v>
      </c>
    </row>
    <row r="82600" spans="7:7">
      <c r="G82600" s="162" t="s">
        <v>82845</v>
      </c>
    </row>
    <row r="82601" spans="7:7">
      <c r="G82601" s="162" t="s">
        <v>82846</v>
      </c>
    </row>
    <row r="82602" spans="7:7">
      <c r="G82602" s="162" t="s">
        <v>82847</v>
      </c>
    </row>
    <row r="82603" spans="7:7">
      <c r="G82603" s="162" t="s">
        <v>82848</v>
      </c>
    </row>
    <row r="82604" spans="7:7">
      <c r="G82604" s="162" t="s">
        <v>82849</v>
      </c>
    </row>
    <row r="82605" spans="7:7">
      <c r="G82605" s="162" t="s">
        <v>82850</v>
      </c>
    </row>
    <row r="82606" spans="7:7">
      <c r="G82606" s="162" t="s">
        <v>82851</v>
      </c>
    </row>
    <row r="82607" spans="7:7">
      <c r="G82607" s="162" t="s">
        <v>82852</v>
      </c>
    </row>
    <row r="82608" spans="7:7">
      <c r="G82608" s="162" t="s">
        <v>82853</v>
      </c>
    </row>
    <row r="82609" spans="7:7">
      <c r="G82609" s="162" t="s">
        <v>82854</v>
      </c>
    </row>
    <row r="82610" spans="7:7">
      <c r="G82610" s="162" t="s">
        <v>82855</v>
      </c>
    </row>
    <row r="82611" spans="7:7">
      <c r="G82611" s="162" t="s">
        <v>82856</v>
      </c>
    </row>
    <row r="82612" spans="7:7">
      <c r="G82612" s="162" t="s">
        <v>82857</v>
      </c>
    </row>
    <row r="82613" spans="7:7">
      <c r="G82613" s="162" t="s">
        <v>82858</v>
      </c>
    </row>
    <row r="82614" spans="7:7">
      <c r="G82614" s="162" t="s">
        <v>82859</v>
      </c>
    </row>
    <row r="82615" spans="7:7">
      <c r="G82615" s="162" t="s">
        <v>82860</v>
      </c>
    </row>
    <row r="82616" spans="7:7">
      <c r="G82616" s="162" t="s">
        <v>82861</v>
      </c>
    </row>
    <row r="82617" spans="7:7">
      <c r="G82617" s="162" t="s">
        <v>82862</v>
      </c>
    </row>
    <row r="82618" spans="7:7">
      <c r="G82618" s="162" t="s">
        <v>82863</v>
      </c>
    </row>
    <row r="82619" spans="7:7">
      <c r="G82619" s="162" t="s">
        <v>82864</v>
      </c>
    </row>
    <row r="82620" spans="7:7">
      <c r="G82620" s="162" t="s">
        <v>82865</v>
      </c>
    </row>
    <row r="82621" spans="7:7">
      <c r="G82621" s="162" t="s">
        <v>82866</v>
      </c>
    </row>
    <row r="82622" spans="7:7">
      <c r="G82622" s="162" t="s">
        <v>82867</v>
      </c>
    </row>
    <row r="82623" spans="7:7">
      <c r="G82623" s="162" t="s">
        <v>82868</v>
      </c>
    </row>
    <row r="82624" spans="7:7">
      <c r="G82624" s="162" t="s">
        <v>82869</v>
      </c>
    </row>
    <row r="82625" spans="7:7">
      <c r="G82625" s="162" t="s">
        <v>82870</v>
      </c>
    </row>
    <row r="82626" spans="7:7">
      <c r="G82626" s="162" t="s">
        <v>82871</v>
      </c>
    </row>
    <row r="82627" spans="7:7">
      <c r="G82627" s="162" t="s">
        <v>82872</v>
      </c>
    </row>
    <row r="82628" spans="7:7">
      <c r="G82628" s="162" t="s">
        <v>82873</v>
      </c>
    </row>
    <row r="82629" spans="7:7">
      <c r="G82629" s="162" t="s">
        <v>82874</v>
      </c>
    </row>
    <row r="82630" spans="7:7">
      <c r="G82630" s="162" t="s">
        <v>82875</v>
      </c>
    </row>
    <row r="82631" spans="7:7">
      <c r="G82631" s="162" t="s">
        <v>82876</v>
      </c>
    </row>
    <row r="82632" spans="7:7">
      <c r="G82632" s="162" t="s">
        <v>82877</v>
      </c>
    </row>
    <row r="82633" spans="7:7">
      <c r="G82633" s="162" t="s">
        <v>82878</v>
      </c>
    </row>
    <row r="82634" spans="7:7">
      <c r="G82634" s="162" t="s">
        <v>82879</v>
      </c>
    </row>
    <row r="82635" spans="7:7">
      <c r="G82635" s="162" t="s">
        <v>82880</v>
      </c>
    </row>
    <row r="82636" spans="7:7">
      <c r="G82636" s="162" t="s">
        <v>82881</v>
      </c>
    </row>
    <row r="82637" spans="7:7">
      <c r="G82637" s="162" t="s">
        <v>82882</v>
      </c>
    </row>
    <row r="82638" spans="7:7">
      <c r="G82638" s="162" t="s">
        <v>82883</v>
      </c>
    </row>
    <row r="82639" spans="7:7">
      <c r="G82639" s="162" t="s">
        <v>82884</v>
      </c>
    </row>
    <row r="82640" spans="7:7">
      <c r="G82640" s="162" t="s">
        <v>82885</v>
      </c>
    </row>
    <row r="82641" spans="7:7">
      <c r="G82641" s="162" t="s">
        <v>82886</v>
      </c>
    </row>
    <row r="82642" spans="7:7">
      <c r="G82642" s="162" t="s">
        <v>82887</v>
      </c>
    </row>
    <row r="82643" spans="7:7">
      <c r="G82643" s="162" t="s">
        <v>82888</v>
      </c>
    </row>
    <row r="82644" spans="7:7">
      <c r="G82644" s="162" t="s">
        <v>82889</v>
      </c>
    </row>
    <row r="82645" spans="7:7">
      <c r="G82645" s="162" t="s">
        <v>82890</v>
      </c>
    </row>
    <row r="82646" spans="7:7">
      <c r="G82646" s="162" t="s">
        <v>82891</v>
      </c>
    </row>
    <row r="82647" spans="7:7">
      <c r="G82647" s="162" t="s">
        <v>82892</v>
      </c>
    </row>
    <row r="82648" spans="7:7">
      <c r="G82648" s="162" t="s">
        <v>82893</v>
      </c>
    </row>
    <row r="82649" spans="7:7">
      <c r="G82649" s="162" t="s">
        <v>82894</v>
      </c>
    </row>
    <row r="82650" spans="7:7">
      <c r="G82650" s="162" t="s">
        <v>82895</v>
      </c>
    </row>
    <row r="82651" spans="7:7">
      <c r="G82651" s="162" t="s">
        <v>82896</v>
      </c>
    </row>
    <row r="82652" spans="7:7">
      <c r="G82652" s="162" t="s">
        <v>82897</v>
      </c>
    </row>
    <row r="82653" spans="7:7">
      <c r="G82653" s="162" t="s">
        <v>82898</v>
      </c>
    </row>
    <row r="82654" spans="7:7">
      <c r="G82654" s="162" t="s">
        <v>82899</v>
      </c>
    </row>
    <row r="82655" spans="7:7">
      <c r="G82655" s="162" t="s">
        <v>82900</v>
      </c>
    </row>
    <row r="82656" spans="7:7">
      <c r="G82656" s="162" t="s">
        <v>82901</v>
      </c>
    </row>
    <row r="82657" spans="7:7">
      <c r="G82657" s="162" t="s">
        <v>82902</v>
      </c>
    </row>
    <row r="82658" spans="7:7">
      <c r="G82658" s="162" t="s">
        <v>82903</v>
      </c>
    </row>
    <row r="82659" spans="7:7">
      <c r="G82659" s="162" t="s">
        <v>82904</v>
      </c>
    </row>
    <row r="82660" spans="7:7">
      <c r="G82660" s="162" t="s">
        <v>82905</v>
      </c>
    </row>
    <row r="82661" spans="7:7">
      <c r="G82661" s="162" t="s">
        <v>82906</v>
      </c>
    </row>
    <row r="82662" spans="7:7">
      <c r="G82662" s="162" t="s">
        <v>82907</v>
      </c>
    </row>
    <row r="82663" spans="7:7">
      <c r="G82663" s="162" t="s">
        <v>82908</v>
      </c>
    </row>
    <row r="82664" spans="7:7">
      <c r="G82664" s="162" t="s">
        <v>82909</v>
      </c>
    </row>
    <row r="82665" spans="7:7">
      <c r="G82665" s="162" t="s">
        <v>82910</v>
      </c>
    </row>
    <row r="82666" spans="7:7">
      <c r="G82666" s="162" t="s">
        <v>82911</v>
      </c>
    </row>
    <row r="82667" spans="7:7">
      <c r="G82667" s="162" t="s">
        <v>82912</v>
      </c>
    </row>
    <row r="82668" spans="7:7">
      <c r="G82668" s="162" t="s">
        <v>82913</v>
      </c>
    </row>
    <row r="82669" spans="7:7">
      <c r="G82669" s="162" t="s">
        <v>82914</v>
      </c>
    </row>
    <row r="82670" spans="7:7">
      <c r="G82670" s="162" t="s">
        <v>82915</v>
      </c>
    </row>
    <row r="82671" spans="7:7">
      <c r="G82671" s="162" t="s">
        <v>82916</v>
      </c>
    </row>
    <row r="82672" spans="7:7">
      <c r="G82672" s="162" t="s">
        <v>82917</v>
      </c>
    </row>
    <row r="82673" spans="7:7">
      <c r="G82673" s="162" t="s">
        <v>82918</v>
      </c>
    </row>
    <row r="82674" spans="7:7">
      <c r="G82674" s="162" t="s">
        <v>82919</v>
      </c>
    </row>
    <row r="82675" spans="7:7">
      <c r="G82675" s="162" t="s">
        <v>82920</v>
      </c>
    </row>
    <row r="82676" spans="7:7">
      <c r="G82676" s="162" t="s">
        <v>82921</v>
      </c>
    </row>
    <row r="82677" spans="7:7">
      <c r="G82677" s="162" t="s">
        <v>82922</v>
      </c>
    </row>
    <row r="82678" spans="7:7">
      <c r="G82678" s="162" t="s">
        <v>82923</v>
      </c>
    </row>
    <row r="82679" spans="7:7">
      <c r="G82679" s="162" t="s">
        <v>82924</v>
      </c>
    </row>
    <row r="82680" spans="7:7">
      <c r="G82680" s="162" t="s">
        <v>82925</v>
      </c>
    </row>
    <row r="82681" spans="7:7">
      <c r="G82681" s="162" t="s">
        <v>82926</v>
      </c>
    </row>
    <row r="82682" spans="7:7">
      <c r="G82682" s="162" t="s">
        <v>82927</v>
      </c>
    </row>
    <row r="82683" spans="7:7">
      <c r="G82683" s="162" t="s">
        <v>82928</v>
      </c>
    </row>
    <row r="82684" spans="7:7">
      <c r="G82684" s="162" t="s">
        <v>82929</v>
      </c>
    </row>
    <row r="82685" spans="7:7">
      <c r="G82685" s="162" t="s">
        <v>82930</v>
      </c>
    </row>
    <row r="82686" spans="7:7">
      <c r="G82686" s="162" t="s">
        <v>82931</v>
      </c>
    </row>
    <row r="82687" spans="7:7">
      <c r="G82687" s="162" t="s">
        <v>82932</v>
      </c>
    </row>
    <row r="82688" spans="7:7">
      <c r="G82688" s="162" t="s">
        <v>82933</v>
      </c>
    </row>
    <row r="82689" spans="7:7">
      <c r="G82689" s="162" t="s">
        <v>82934</v>
      </c>
    </row>
    <row r="82690" spans="7:7">
      <c r="G82690" s="162" t="s">
        <v>82935</v>
      </c>
    </row>
    <row r="82691" spans="7:7">
      <c r="G82691" s="162" t="s">
        <v>82936</v>
      </c>
    </row>
    <row r="82692" spans="7:7">
      <c r="G82692" s="162" t="s">
        <v>82937</v>
      </c>
    </row>
    <row r="82693" spans="7:7">
      <c r="G82693" s="162" t="s">
        <v>82938</v>
      </c>
    </row>
    <row r="82694" spans="7:7">
      <c r="G82694" s="162" t="s">
        <v>82939</v>
      </c>
    </row>
    <row r="82695" spans="7:7">
      <c r="G82695" s="162" t="s">
        <v>82940</v>
      </c>
    </row>
    <row r="82696" spans="7:7">
      <c r="G82696" s="162" t="s">
        <v>82941</v>
      </c>
    </row>
    <row r="82697" spans="7:7">
      <c r="G82697" s="162" t="s">
        <v>82942</v>
      </c>
    </row>
    <row r="82698" spans="7:7">
      <c r="G82698" s="162" t="s">
        <v>82943</v>
      </c>
    </row>
    <row r="82699" spans="7:7">
      <c r="G82699" s="162" t="s">
        <v>82944</v>
      </c>
    </row>
    <row r="82700" spans="7:7">
      <c r="G82700" s="162" t="s">
        <v>82945</v>
      </c>
    </row>
    <row r="82701" spans="7:7">
      <c r="G82701" s="162" t="s">
        <v>82946</v>
      </c>
    </row>
    <row r="82702" spans="7:7">
      <c r="G82702" s="162" t="s">
        <v>82947</v>
      </c>
    </row>
    <row r="82703" spans="7:7">
      <c r="G82703" s="162" t="s">
        <v>82948</v>
      </c>
    </row>
    <row r="82704" spans="7:7">
      <c r="G82704" s="162" t="s">
        <v>82949</v>
      </c>
    </row>
    <row r="82705" spans="7:7">
      <c r="G82705" s="162" t="s">
        <v>82950</v>
      </c>
    </row>
    <row r="82706" spans="7:7">
      <c r="G82706" s="162" t="s">
        <v>82951</v>
      </c>
    </row>
    <row r="82707" spans="7:7">
      <c r="G82707" s="162" t="s">
        <v>82952</v>
      </c>
    </row>
    <row r="82708" spans="7:7">
      <c r="G82708" s="162" t="s">
        <v>82953</v>
      </c>
    </row>
    <row r="82709" spans="7:7">
      <c r="G82709" s="162" t="s">
        <v>82954</v>
      </c>
    </row>
    <row r="82710" spans="7:7">
      <c r="G82710" s="162" t="s">
        <v>82955</v>
      </c>
    </row>
    <row r="82711" spans="7:7">
      <c r="G82711" s="162" t="s">
        <v>82956</v>
      </c>
    </row>
    <row r="82712" spans="7:7">
      <c r="G82712" s="162" t="s">
        <v>82957</v>
      </c>
    </row>
    <row r="82713" spans="7:7">
      <c r="G82713" s="162" t="s">
        <v>82958</v>
      </c>
    </row>
    <row r="82714" spans="7:7">
      <c r="G82714" s="162" t="s">
        <v>82959</v>
      </c>
    </row>
    <row r="82715" spans="7:7">
      <c r="G82715" s="162" t="s">
        <v>82960</v>
      </c>
    </row>
    <row r="82716" spans="7:7">
      <c r="G82716" s="162" t="s">
        <v>82961</v>
      </c>
    </row>
    <row r="82717" spans="7:7">
      <c r="G82717" s="162" t="s">
        <v>82962</v>
      </c>
    </row>
    <row r="82718" spans="7:7">
      <c r="G82718" s="162" t="s">
        <v>82963</v>
      </c>
    </row>
    <row r="82719" spans="7:7">
      <c r="G82719" s="162" t="s">
        <v>82964</v>
      </c>
    </row>
    <row r="82720" spans="7:7">
      <c r="G82720" s="162" t="s">
        <v>82965</v>
      </c>
    </row>
    <row r="82721" spans="7:7">
      <c r="G82721" s="162" t="s">
        <v>82966</v>
      </c>
    </row>
    <row r="82722" spans="7:7">
      <c r="G82722" s="162" t="s">
        <v>82967</v>
      </c>
    </row>
    <row r="82723" spans="7:7">
      <c r="G82723" s="162" t="s">
        <v>82968</v>
      </c>
    </row>
    <row r="82724" spans="7:7">
      <c r="G82724" s="162" t="s">
        <v>82969</v>
      </c>
    </row>
    <row r="82725" spans="7:7">
      <c r="G82725" s="162" t="s">
        <v>82970</v>
      </c>
    </row>
    <row r="82726" spans="7:7">
      <c r="G82726" s="162" t="s">
        <v>82971</v>
      </c>
    </row>
    <row r="82727" spans="7:7">
      <c r="G82727" s="162" t="s">
        <v>82972</v>
      </c>
    </row>
    <row r="82728" spans="7:7">
      <c r="G82728" s="162" t="s">
        <v>82973</v>
      </c>
    </row>
    <row r="82729" spans="7:7">
      <c r="G82729" s="162" t="s">
        <v>82974</v>
      </c>
    </row>
    <row r="82730" spans="7:7">
      <c r="G82730" s="162" t="s">
        <v>82975</v>
      </c>
    </row>
    <row r="82731" spans="7:7">
      <c r="G82731" s="162" t="s">
        <v>82976</v>
      </c>
    </row>
    <row r="82732" spans="7:7">
      <c r="G82732" s="162" t="s">
        <v>82977</v>
      </c>
    </row>
    <row r="82733" spans="7:7">
      <c r="G82733" s="162" t="s">
        <v>82978</v>
      </c>
    </row>
    <row r="82734" spans="7:7">
      <c r="G82734" s="162" t="s">
        <v>82979</v>
      </c>
    </row>
    <row r="82735" spans="7:7">
      <c r="G82735" s="162" t="s">
        <v>82980</v>
      </c>
    </row>
    <row r="82736" spans="7:7">
      <c r="G82736" s="162" t="s">
        <v>82981</v>
      </c>
    </row>
    <row r="82737" spans="7:7">
      <c r="G82737" s="162" t="s">
        <v>82982</v>
      </c>
    </row>
    <row r="82738" spans="7:7">
      <c r="G82738" s="162" t="s">
        <v>82983</v>
      </c>
    </row>
    <row r="82739" spans="7:7">
      <c r="G82739" s="162" t="s">
        <v>82984</v>
      </c>
    </row>
    <row r="82740" spans="7:7">
      <c r="G82740" s="162" t="s">
        <v>82985</v>
      </c>
    </row>
    <row r="82741" spans="7:7">
      <c r="G82741" s="162" t="s">
        <v>82986</v>
      </c>
    </row>
    <row r="82742" spans="7:7">
      <c r="G82742" s="162" t="s">
        <v>82987</v>
      </c>
    </row>
    <row r="82743" spans="7:7">
      <c r="G82743" s="162" t="s">
        <v>82988</v>
      </c>
    </row>
    <row r="82744" spans="7:7">
      <c r="G82744" s="162" t="s">
        <v>82989</v>
      </c>
    </row>
    <row r="82745" spans="7:7">
      <c r="G82745" s="162" t="s">
        <v>82990</v>
      </c>
    </row>
    <row r="82746" spans="7:7">
      <c r="G82746" s="162" t="s">
        <v>82991</v>
      </c>
    </row>
    <row r="82747" spans="7:7">
      <c r="G82747" s="162" t="s">
        <v>82992</v>
      </c>
    </row>
    <row r="82748" spans="7:7">
      <c r="G82748" s="162" t="s">
        <v>82993</v>
      </c>
    </row>
    <row r="82749" spans="7:7">
      <c r="G82749" s="162" t="s">
        <v>82994</v>
      </c>
    </row>
    <row r="82750" spans="7:7">
      <c r="G82750" s="162" t="s">
        <v>82995</v>
      </c>
    </row>
    <row r="82751" spans="7:7">
      <c r="G82751" s="162" t="s">
        <v>82996</v>
      </c>
    </row>
    <row r="82752" spans="7:7">
      <c r="G82752" s="162" t="s">
        <v>82997</v>
      </c>
    </row>
    <row r="82753" spans="7:7">
      <c r="G82753" s="162" t="s">
        <v>82998</v>
      </c>
    </row>
    <row r="82754" spans="7:7">
      <c r="G82754" s="162" t="s">
        <v>82999</v>
      </c>
    </row>
    <row r="82755" spans="7:7">
      <c r="G82755" s="162" t="s">
        <v>83000</v>
      </c>
    </row>
    <row r="82756" spans="7:7">
      <c r="G82756" s="162" t="s">
        <v>83001</v>
      </c>
    </row>
    <row r="82757" spans="7:7">
      <c r="G82757" s="162" t="s">
        <v>83002</v>
      </c>
    </row>
    <row r="82758" spans="7:7">
      <c r="G82758" s="162" t="s">
        <v>83003</v>
      </c>
    </row>
    <row r="82759" spans="7:7">
      <c r="G82759" s="162" t="s">
        <v>83004</v>
      </c>
    </row>
    <row r="82760" spans="7:7">
      <c r="G82760" s="162" t="s">
        <v>83005</v>
      </c>
    </row>
    <row r="82761" spans="7:7">
      <c r="G82761" s="162" t="s">
        <v>83006</v>
      </c>
    </row>
    <row r="82762" spans="7:7">
      <c r="G82762" s="162" t="s">
        <v>83007</v>
      </c>
    </row>
    <row r="82763" spans="7:7">
      <c r="G82763" s="162" t="s">
        <v>83008</v>
      </c>
    </row>
    <row r="82764" spans="7:7">
      <c r="G82764" s="162" t="s">
        <v>83009</v>
      </c>
    </row>
    <row r="82765" spans="7:7">
      <c r="G82765" s="162" t="s">
        <v>83010</v>
      </c>
    </row>
    <row r="82766" spans="7:7">
      <c r="G82766" s="162" t="s">
        <v>83011</v>
      </c>
    </row>
    <row r="82767" spans="7:7">
      <c r="G82767" s="162" t="s">
        <v>83012</v>
      </c>
    </row>
    <row r="82768" spans="7:7">
      <c r="G82768" s="162" t="s">
        <v>83013</v>
      </c>
    </row>
    <row r="82769" spans="7:7">
      <c r="G82769" s="162" t="s">
        <v>83014</v>
      </c>
    </row>
    <row r="82770" spans="7:7">
      <c r="G82770" s="162" t="s">
        <v>83015</v>
      </c>
    </row>
    <row r="82771" spans="7:7">
      <c r="G82771" s="162" t="s">
        <v>83016</v>
      </c>
    </row>
    <row r="82772" spans="7:7">
      <c r="G82772" s="162" t="s">
        <v>83017</v>
      </c>
    </row>
    <row r="82773" spans="7:7">
      <c r="G82773" s="162" t="s">
        <v>83018</v>
      </c>
    </row>
    <row r="82774" spans="7:7">
      <c r="G82774" s="162" t="s">
        <v>83019</v>
      </c>
    </row>
    <row r="82775" spans="7:7">
      <c r="G82775" s="162" t="s">
        <v>83020</v>
      </c>
    </row>
    <row r="82776" spans="7:7">
      <c r="G82776" s="162" t="s">
        <v>83021</v>
      </c>
    </row>
    <row r="82777" spans="7:7">
      <c r="G82777" s="162" t="s">
        <v>83022</v>
      </c>
    </row>
    <row r="82778" spans="7:7">
      <c r="G82778" s="162" t="s">
        <v>83023</v>
      </c>
    </row>
    <row r="82779" spans="7:7">
      <c r="G82779" s="162" t="s">
        <v>83024</v>
      </c>
    </row>
    <row r="82780" spans="7:7">
      <c r="G82780" s="162" t="s">
        <v>83025</v>
      </c>
    </row>
    <row r="82781" spans="7:7">
      <c r="G82781" s="162" t="s">
        <v>83026</v>
      </c>
    </row>
    <row r="82782" spans="7:7">
      <c r="G82782" s="162" t="s">
        <v>83027</v>
      </c>
    </row>
    <row r="82783" spans="7:7">
      <c r="G82783" s="162" t="s">
        <v>83028</v>
      </c>
    </row>
    <row r="82784" spans="7:7">
      <c r="G82784" s="162" t="s">
        <v>83029</v>
      </c>
    </row>
    <row r="82785" spans="7:7">
      <c r="G82785" s="162" t="s">
        <v>83030</v>
      </c>
    </row>
    <row r="82786" spans="7:7">
      <c r="G82786" s="162" t="s">
        <v>83031</v>
      </c>
    </row>
    <row r="82787" spans="7:7">
      <c r="G82787" s="162" t="s">
        <v>83032</v>
      </c>
    </row>
    <row r="82788" spans="7:7">
      <c r="G82788" s="162" t="s">
        <v>83033</v>
      </c>
    </row>
    <row r="82789" spans="7:7">
      <c r="G82789" s="162" t="s">
        <v>83034</v>
      </c>
    </row>
    <row r="82790" spans="7:7">
      <c r="G82790" s="162" t="s">
        <v>83035</v>
      </c>
    </row>
    <row r="82791" spans="7:7">
      <c r="G82791" s="162" t="s">
        <v>83036</v>
      </c>
    </row>
    <row r="82792" spans="7:7">
      <c r="G82792" s="162" t="s">
        <v>83037</v>
      </c>
    </row>
    <row r="82793" spans="7:7">
      <c r="G82793" s="162" t="s">
        <v>83038</v>
      </c>
    </row>
    <row r="82794" spans="7:7">
      <c r="G82794" s="162" t="s">
        <v>83039</v>
      </c>
    </row>
    <row r="82795" spans="7:7">
      <c r="G82795" s="162" t="s">
        <v>83040</v>
      </c>
    </row>
    <row r="82796" spans="7:7">
      <c r="G82796" s="162" t="s">
        <v>83041</v>
      </c>
    </row>
    <row r="82797" spans="7:7">
      <c r="G82797" s="162" t="s">
        <v>83042</v>
      </c>
    </row>
    <row r="82798" spans="7:7">
      <c r="G82798" s="162" t="s">
        <v>83043</v>
      </c>
    </row>
    <row r="82799" spans="7:7">
      <c r="G82799" s="162" t="s">
        <v>83044</v>
      </c>
    </row>
    <row r="82800" spans="7:7">
      <c r="G82800" s="162" t="s">
        <v>83045</v>
      </c>
    </row>
    <row r="82801" spans="7:7">
      <c r="G82801" s="162" t="s">
        <v>83046</v>
      </c>
    </row>
    <row r="82802" spans="7:7">
      <c r="G82802" s="162" t="s">
        <v>83047</v>
      </c>
    </row>
    <row r="82803" spans="7:7">
      <c r="G82803" s="162" t="s">
        <v>83048</v>
      </c>
    </row>
    <row r="82804" spans="7:7">
      <c r="G82804" s="162" t="s">
        <v>83049</v>
      </c>
    </row>
    <row r="82805" spans="7:7">
      <c r="G82805" s="162" t="s">
        <v>83050</v>
      </c>
    </row>
    <row r="82806" spans="7:7">
      <c r="G82806" s="162" t="s">
        <v>83051</v>
      </c>
    </row>
    <row r="82807" spans="7:7">
      <c r="G82807" s="162" t="s">
        <v>83052</v>
      </c>
    </row>
    <row r="82808" spans="7:7">
      <c r="G82808" s="162" t="s">
        <v>83053</v>
      </c>
    </row>
    <row r="82809" spans="7:7">
      <c r="G82809" s="162" t="s">
        <v>83054</v>
      </c>
    </row>
    <row r="82810" spans="7:7">
      <c r="G82810" s="162" t="s">
        <v>83055</v>
      </c>
    </row>
    <row r="82811" spans="7:7">
      <c r="G82811" s="162" t="s">
        <v>83056</v>
      </c>
    </row>
    <row r="82812" spans="7:7">
      <c r="G82812" s="162" t="s">
        <v>83057</v>
      </c>
    </row>
    <row r="82813" spans="7:7">
      <c r="G82813" s="162" t="s">
        <v>83058</v>
      </c>
    </row>
    <row r="82814" spans="7:7">
      <c r="G82814" s="162" t="s">
        <v>83059</v>
      </c>
    </row>
    <row r="82815" spans="7:7">
      <c r="G82815" s="162" t="s">
        <v>83060</v>
      </c>
    </row>
    <row r="82816" spans="7:7">
      <c r="G82816" s="162" t="s">
        <v>83061</v>
      </c>
    </row>
    <row r="82817" spans="7:7">
      <c r="G82817" s="162" t="s">
        <v>83062</v>
      </c>
    </row>
    <row r="82818" spans="7:7">
      <c r="G82818" s="162" t="s">
        <v>83063</v>
      </c>
    </row>
    <row r="82819" spans="7:7">
      <c r="G82819" s="162" t="s">
        <v>83064</v>
      </c>
    </row>
    <row r="82820" spans="7:7">
      <c r="G82820" s="162" t="s">
        <v>83065</v>
      </c>
    </row>
    <row r="82821" spans="7:7">
      <c r="G82821" s="162" t="s">
        <v>83066</v>
      </c>
    </row>
    <row r="82822" spans="7:7">
      <c r="G82822" s="162" t="s">
        <v>83067</v>
      </c>
    </row>
    <row r="82823" spans="7:7">
      <c r="G82823" s="162" t="s">
        <v>83068</v>
      </c>
    </row>
    <row r="82824" spans="7:7">
      <c r="G82824" s="162" t="s">
        <v>83069</v>
      </c>
    </row>
    <row r="82825" spans="7:7">
      <c r="G82825" s="162" t="s">
        <v>83070</v>
      </c>
    </row>
    <row r="82826" spans="7:7">
      <c r="G82826" s="162" t="s">
        <v>83071</v>
      </c>
    </row>
    <row r="82827" spans="7:7">
      <c r="G82827" s="162" t="s">
        <v>83072</v>
      </c>
    </row>
    <row r="82828" spans="7:7">
      <c r="G82828" s="162" t="s">
        <v>83073</v>
      </c>
    </row>
    <row r="82829" spans="7:7">
      <c r="G82829" s="162" t="s">
        <v>83074</v>
      </c>
    </row>
    <row r="82830" spans="7:7">
      <c r="G82830" s="162" t="s">
        <v>83075</v>
      </c>
    </row>
    <row r="82831" spans="7:7">
      <c r="G82831" s="162" t="s">
        <v>83076</v>
      </c>
    </row>
    <row r="82832" spans="7:7">
      <c r="G82832" s="162" t="s">
        <v>83077</v>
      </c>
    </row>
    <row r="82833" spans="7:7">
      <c r="G82833" s="162" t="s">
        <v>83078</v>
      </c>
    </row>
    <row r="82834" spans="7:7">
      <c r="G82834" s="162" t="s">
        <v>83079</v>
      </c>
    </row>
    <row r="82835" spans="7:7">
      <c r="G82835" s="162" t="s">
        <v>83080</v>
      </c>
    </row>
    <row r="82836" spans="7:7">
      <c r="G82836" s="162" t="s">
        <v>83081</v>
      </c>
    </row>
    <row r="82837" spans="7:7">
      <c r="G82837" s="162" t="s">
        <v>83082</v>
      </c>
    </row>
    <row r="82838" spans="7:7">
      <c r="G82838" s="162" t="s">
        <v>83083</v>
      </c>
    </row>
    <row r="82839" spans="7:7">
      <c r="G82839" s="162" t="s">
        <v>83084</v>
      </c>
    </row>
    <row r="82840" spans="7:7">
      <c r="G82840" s="162" t="s">
        <v>83085</v>
      </c>
    </row>
    <row r="82841" spans="7:7">
      <c r="G82841" s="162" t="s">
        <v>83086</v>
      </c>
    </row>
    <row r="82842" spans="7:7">
      <c r="G82842" s="162" t="s">
        <v>83087</v>
      </c>
    </row>
    <row r="82843" spans="7:7">
      <c r="G82843" s="162" t="s">
        <v>83088</v>
      </c>
    </row>
    <row r="82844" spans="7:7">
      <c r="G82844" s="162" t="s">
        <v>83089</v>
      </c>
    </row>
    <row r="82845" spans="7:7">
      <c r="G82845" s="162" t="s">
        <v>83090</v>
      </c>
    </row>
    <row r="82846" spans="7:7">
      <c r="G82846" s="162" t="s">
        <v>83091</v>
      </c>
    </row>
    <row r="82847" spans="7:7">
      <c r="G82847" s="162" t="s">
        <v>83092</v>
      </c>
    </row>
    <row r="82848" spans="7:7">
      <c r="G82848" s="162" t="s">
        <v>83093</v>
      </c>
    </row>
    <row r="82849" spans="7:7">
      <c r="G82849" s="162" t="s">
        <v>83094</v>
      </c>
    </row>
    <row r="82850" spans="7:7">
      <c r="G82850" s="162" t="s">
        <v>83095</v>
      </c>
    </row>
    <row r="82851" spans="7:7">
      <c r="G82851" s="162" t="s">
        <v>83096</v>
      </c>
    </row>
    <row r="82852" spans="7:7">
      <c r="G82852" s="162" t="s">
        <v>83097</v>
      </c>
    </row>
    <row r="82853" spans="7:7">
      <c r="G82853" s="162" t="s">
        <v>83098</v>
      </c>
    </row>
    <row r="82854" spans="7:7">
      <c r="G82854" s="162" t="s">
        <v>83099</v>
      </c>
    </row>
    <row r="82855" spans="7:7">
      <c r="G82855" s="162" t="s">
        <v>83100</v>
      </c>
    </row>
    <row r="82856" spans="7:7">
      <c r="G82856" s="162" t="s">
        <v>83101</v>
      </c>
    </row>
    <row r="82857" spans="7:7">
      <c r="G82857" s="162" t="s">
        <v>83102</v>
      </c>
    </row>
    <row r="82858" spans="7:7">
      <c r="G82858" s="162" t="s">
        <v>83103</v>
      </c>
    </row>
    <row r="82859" spans="7:7">
      <c r="G82859" s="162" t="s">
        <v>83104</v>
      </c>
    </row>
    <row r="82860" spans="7:7">
      <c r="G82860" s="162" t="s">
        <v>83105</v>
      </c>
    </row>
    <row r="82861" spans="7:7">
      <c r="G82861" s="162" t="s">
        <v>83106</v>
      </c>
    </row>
    <row r="82862" spans="7:7">
      <c r="G82862" s="162" t="s">
        <v>83107</v>
      </c>
    </row>
    <row r="82863" spans="7:7">
      <c r="G82863" s="162" t="s">
        <v>83108</v>
      </c>
    </row>
    <row r="82864" spans="7:7">
      <c r="G82864" s="162" t="s">
        <v>83109</v>
      </c>
    </row>
    <row r="82865" spans="7:7">
      <c r="G82865" s="162" t="s">
        <v>83110</v>
      </c>
    </row>
    <row r="82866" spans="7:7">
      <c r="G82866" s="162" t="s">
        <v>83111</v>
      </c>
    </row>
    <row r="82867" spans="7:7">
      <c r="G82867" s="162" t="s">
        <v>83112</v>
      </c>
    </row>
    <row r="82868" spans="7:7">
      <c r="G82868" s="162" t="s">
        <v>83113</v>
      </c>
    </row>
    <row r="82869" spans="7:7">
      <c r="G82869" s="162" t="s">
        <v>83114</v>
      </c>
    </row>
    <row r="82870" spans="7:7">
      <c r="G82870" s="162" t="s">
        <v>83115</v>
      </c>
    </row>
    <row r="82871" spans="7:7">
      <c r="G82871" s="162" t="s">
        <v>83116</v>
      </c>
    </row>
    <row r="82872" spans="7:7">
      <c r="G82872" s="162" t="s">
        <v>83117</v>
      </c>
    </row>
    <row r="82873" spans="7:7">
      <c r="G82873" s="162" t="s">
        <v>83118</v>
      </c>
    </row>
    <row r="82874" spans="7:7">
      <c r="G82874" s="162" t="s">
        <v>83119</v>
      </c>
    </row>
    <row r="82875" spans="7:7">
      <c r="G82875" s="162" t="s">
        <v>83120</v>
      </c>
    </row>
    <row r="82876" spans="7:7">
      <c r="G82876" s="162" t="s">
        <v>83121</v>
      </c>
    </row>
    <row r="82877" spans="7:7">
      <c r="G82877" s="162" t="s">
        <v>83122</v>
      </c>
    </row>
    <row r="82878" spans="7:7">
      <c r="G82878" s="162" t="s">
        <v>83123</v>
      </c>
    </row>
    <row r="82879" spans="7:7">
      <c r="G82879" s="162" t="s">
        <v>83124</v>
      </c>
    </row>
    <row r="82880" spans="7:7">
      <c r="G82880" s="162" t="s">
        <v>83125</v>
      </c>
    </row>
    <row r="82881" spans="7:7">
      <c r="G82881" s="162" t="s">
        <v>83126</v>
      </c>
    </row>
    <row r="82882" spans="7:7">
      <c r="G82882" s="162" t="s">
        <v>83127</v>
      </c>
    </row>
    <row r="82883" spans="7:7">
      <c r="G82883" s="162" t="s">
        <v>83128</v>
      </c>
    </row>
    <row r="82884" spans="7:7">
      <c r="G82884" s="162" t="s">
        <v>83129</v>
      </c>
    </row>
    <row r="82885" spans="7:7">
      <c r="G82885" s="162" t="s">
        <v>83130</v>
      </c>
    </row>
    <row r="82886" spans="7:7">
      <c r="G82886" s="162" t="s">
        <v>83131</v>
      </c>
    </row>
    <row r="82887" spans="7:7">
      <c r="G82887" s="162" t="s">
        <v>83132</v>
      </c>
    </row>
    <row r="82888" spans="7:7">
      <c r="G82888" s="162" t="s">
        <v>83133</v>
      </c>
    </row>
    <row r="82889" spans="7:7">
      <c r="G82889" s="162" t="s">
        <v>83134</v>
      </c>
    </row>
    <row r="82890" spans="7:7">
      <c r="G82890" s="162" t="s">
        <v>83135</v>
      </c>
    </row>
    <row r="82891" spans="7:7">
      <c r="G82891" s="162" t="s">
        <v>83136</v>
      </c>
    </row>
    <row r="82892" spans="7:7">
      <c r="G82892" s="162" t="s">
        <v>83137</v>
      </c>
    </row>
    <row r="82893" spans="7:7">
      <c r="G82893" s="162" t="s">
        <v>83138</v>
      </c>
    </row>
    <row r="82894" spans="7:7">
      <c r="G82894" s="162" t="s">
        <v>83139</v>
      </c>
    </row>
    <row r="82895" spans="7:7">
      <c r="G82895" s="162" t="s">
        <v>83140</v>
      </c>
    </row>
    <row r="82896" spans="7:7">
      <c r="G82896" s="162" t="s">
        <v>83141</v>
      </c>
    </row>
    <row r="82897" spans="7:7">
      <c r="G82897" s="162" t="s">
        <v>83142</v>
      </c>
    </row>
    <row r="82898" spans="7:7">
      <c r="G82898" s="162" t="s">
        <v>83143</v>
      </c>
    </row>
    <row r="82899" spans="7:7">
      <c r="G82899" s="162" t="s">
        <v>83144</v>
      </c>
    </row>
    <row r="82900" spans="7:7">
      <c r="G82900" s="162" t="s">
        <v>83145</v>
      </c>
    </row>
    <row r="82901" spans="7:7">
      <c r="G82901" s="162" t="s">
        <v>83146</v>
      </c>
    </row>
    <row r="82902" spans="7:7">
      <c r="G82902" s="162" t="s">
        <v>83147</v>
      </c>
    </row>
    <row r="82903" spans="7:7">
      <c r="G82903" s="162" t="s">
        <v>83148</v>
      </c>
    </row>
    <row r="82904" spans="7:7">
      <c r="G82904" s="162" t="s">
        <v>83149</v>
      </c>
    </row>
    <row r="82905" spans="7:7">
      <c r="G82905" s="162" t="s">
        <v>83150</v>
      </c>
    </row>
    <row r="82906" spans="7:7">
      <c r="G82906" s="162" t="s">
        <v>83151</v>
      </c>
    </row>
    <row r="82907" spans="7:7">
      <c r="G82907" s="162" t="s">
        <v>83152</v>
      </c>
    </row>
    <row r="82908" spans="7:7">
      <c r="G82908" s="162" t="s">
        <v>83153</v>
      </c>
    </row>
    <row r="82909" spans="7:7">
      <c r="G82909" s="162" t="s">
        <v>83154</v>
      </c>
    </row>
    <row r="82910" spans="7:7">
      <c r="G82910" s="162" t="s">
        <v>83155</v>
      </c>
    </row>
    <row r="82911" spans="7:7">
      <c r="G82911" s="162" t="s">
        <v>83156</v>
      </c>
    </row>
    <row r="82912" spans="7:7">
      <c r="G82912" s="162" t="s">
        <v>83157</v>
      </c>
    </row>
    <row r="82913" spans="7:7">
      <c r="G82913" s="162" t="s">
        <v>83158</v>
      </c>
    </row>
    <row r="82914" spans="7:7">
      <c r="G82914" s="162" t="s">
        <v>83159</v>
      </c>
    </row>
    <row r="82915" spans="7:7">
      <c r="G82915" s="162" t="s">
        <v>83160</v>
      </c>
    </row>
    <row r="82916" spans="7:7">
      <c r="G82916" s="162" t="s">
        <v>83161</v>
      </c>
    </row>
    <row r="82917" spans="7:7">
      <c r="G82917" s="162" t="s">
        <v>83162</v>
      </c>
    </row>
    <row r="82918" spans="7:7">
      <c r="G82918" s="162" t="s">
        <v>83163</v>
      </c>
    </row>
    <row r="82919" spans="7:7">
      <c r="G82919" s="162" t="s">
        <v>83164</v>
      </c>
    </row>
    <row r="82920" spans="7:7">
      <c r="G82920" s="162" t="s">
        <v>83165</v>
      </c>
    </row>
    <row r="82921" spans="7:7">
      <c r="G82921" s="162" t="s">
        <v>83166</v>
      </c>
    </row>
    <row r="82922" spans="7:7">
      <c r="G82922" s="162" t="s">
        <v>83167</v>
      </c>
    </row>
    <row r="82923" spans="7:7">
      <c r="G82923" s="162" t="s">
        <v>83168</v>
      </c>
    </row>
    <row r="82924" spans="7:7">
      <c r="G82924" s="162" t="s">
        <v>83169</v>
      </c>
    </row>
    <row r="82925" spans="7:7">
      <c r="G82925" s="162" t="s">
        <v>83170</v>
      </c>
    </row>
    <row r="82926" spans="7:7">
      <c r="G82926" s="162" t="s">
        <v>83171</v>
      </c>
    </row>
    <row r="82927" spans="7:7">
      <c r="G82927" s="162" t="s">
        <v>83172</v>
      </c>
    </row>
    <row r="82928" spans="7:7">
      <c r="G82928" s="162" t="s">
        <v>83173</v>
      </c>
    </row>
    <row r="82929" spans="7:7">
      <c r="G82929" s="162" t="s">
        <v>83174</v>
      </c>
    </row>
    <row r="82930" spans="7:7">
      <c r="G82930" s="162" t="s">
        <v>83175</v>
      </c>
    </row>
    <row r="82931" spans="7:7">
      <c r="G82931" s="162" t="s">
        <v>83176</v>
      </c>
    </row>
    <row r="82932" spans="7:7">
      <c r="G82932" s="162" t="s">
        <v>83177</v>
      </c>
    </row>
    <row r="82933" spans="7:7">
      <c r="G82933" s="162" t="s">
        <v>83178</v>
      </c>
    </row>
    <row r="82934" spans="7:7">
      <c r="G82934" s="162" t="s">
        <v>83179</v>
      </c>
    </row>
    <row r="82935" spans="7:7">
      <c r="G82935" s="162" t="s">
        <v>83180</v>
      </c>
    </row>
    <row r="82936" spans="7:7">
      <c r="G82936" s="162" t="s">
        <v>83181</v>
      </c>
    </row>
    <row r="82937" spans="7:7">
      <c r="G82937" s="162" t="s">
        <v>83182</v>
      </c>
    </row>
    <row r="82938" spans="7:7">
      <c r="G82938" s="162" t="s">
        <v>83183</v>
      </c>
    </row>
    <row r="82939" spans="7:7">
      <c r="G82939" s="162" t="s">
        <v>83184</v>
      </c>
    </row>
    <row r="82940" spans="7:7">
      <c r="G82940" s="162" t="s">
        <v>83185</v>
      </c>
    </row>
    <row r="82941" spans="7:7">
      <c r="G82941" s="162" t="s">
        <v>83186</v>
      </c>
    </row>
    <row r="82942" spans="7:7">
      <c r="G82942" s="162" t="s">
        <v>83187</v>
      </c>
    </row>
    <row r="82943" spans="7:7">
      <c r="G82943" s="162" t="s">
        <v>83188</v>
      </c>
    </row>
    <row r="82944" spans="7:7">
      <c r="G82944" s="162" t="s">
        <v>83189</v>
      </c>
    </row>
    <row r="82945" spans="7:7">
      <c r="G82945" s="162" t="s">
        <v>83190</v>
      </c>
    </row>
    <row r="82946" spans="7:7">
      <c r="G82946" s="162" t="s">
        <v>83191</v>
      </c>
    </row>
    <row r="82947" spans="7:7">
      <c r="G82947" s="162" t="s">
        <v>83192</v>
      </c>
    </row>
    <row r="82948" spans="7:7">
      <c r="G82948" s="162" t="s">
        <v>83193</v>
      </c>
    </row>
    <row r="82949" spans="7:7">
      <c r="G82949" s="162" t="s">
        <v>83194</v>
      </c>
    </row>
    <row r="82950" spans="7:7">
      <c r="G82950" s="162" t="s">
        <v>83195</v>
      </c>
    </row>
    <row r="82951" spans="7:7">
      <c r="G82951" s="162" t="s">
        <v>83196</v>
      </c>
    </row>
    <row r="82952" spans="7:7">
      <c r="G82952" s="162" t="s">
        <v>83197</v>
      </c>
    </row>
    <row r="82953" spans="7:7">
      <c r="G82953" s="162" t="s">
        <v>83198</v>
      </c>
    </row>
    <row r="82954" spans="7:7">
      <c r="G82954" s="162" t="s">
        <v>83199</v>
      </c>
    </row>
    <row r="82955" spans="7:7">
      <c r="G82955" s="162" t="s">
        <v>83200</v>
      </c>
    </row>
    <row r="82956" spans="7:7">
      <c r="G82956" s="162" t="s">
        <v>83201</v>
      </c>
    </row>
    <row r="82957" spans="7:7">
      <c r="G82957" s="162" t="s">
        <v>83202</v>
      </c>
    </row>
    <row r="82958" spans="7:7">
      <c r="G82958" s="162" t="s">
        <v>83203</v>
      </c>
    </row>
    <row r="82959" spans="7:7">
      <c r="G82959" s="162" t="s">
        <v>83204</v>
      </c>
    </row>
    <row r="82960" spans="7:7">
      <c r="G82960" s="162" t="s">
        <v>83205</v>
      </c>
    </row>
    <row r="82961" spans="7:7">
      <c r="G82961" s="162" t="s">
        <v>83206</v>
      </c>
    </row>
    <row r="82962" spans="7:7">
      <c r="G82962" s="162" t="s">
        <v>83207</v>
      </c>
    </row>
    <row r="82963" spans="7:7">
      <c r="G82963" s="162" t="s">
        <v>83208</v>
      </c>
    </row>
    <row r="82964" spans="7:7">
      <c r="G82964" s="162" t="s">
        <v>83209</v>
      </c>
    </row>
    <row r="82965" spans="7:7">
      <c r="G82965" s="162" t="s">
        <v>83210</v>
      </c>
    </row>
    <row r="82966" spans="7:7">
      <c r="G82966" s="162" t="s">
        <v>83211</v>
      </c>
    </row>
    <row r="82967" spans="7:7">
      <c r="G82967" s="162" t="s">
        <v>83212</v>
      </c>
    </row>
    <row r="82968" spans="7:7">
      <c r="G82968" s="162" t="s">
        <v>83213</v>
      </c>
    </row>
    <row r="82969" spans="7:7">
      <c r="G82969" s="162" t="s">
        <v>83214</v>
      </c>
    </row>
    <row r="82970" spans="7:7">
      <c r="G82970" s="162" t="s">
        <v>83215</v>
      </c>
    </row>
    <row r="82971" spans="7:7">
      <c r="G82971" s="162" t="s">
        <v>83216</v>
      </c>
    </row>
    <row r="82972" spans="7:7">
      <c r="G82972" s="162" t="s">
        <v>83217</v>
      </c>
    </row>
    <row r="82973" spans="7:7">
      <c r="G82973" s="162" t="s">
        <v>83218</v>
      </c>
    </row>
    <row r="82974" spans="7:7">
      <c r="G82974" s="162" t="s">
        <v>83219</v>
      </c>
    </row>
    <row r="82975" spans="7:7">
      <c r="G82975" s="162" t="s">
        <v>83220</v>
      </c>
    </row>
    <row r="82976" spans="7:7">
      <c r="G82976" s="162" t="s">
        <v>83221</v>
      </c>
    </row>
    <row r="82977" spans="7:7">
      <c r="G82977" s="162" t="s">
        <v>83222</v>
      </c>
    </row>
    <row r="82978" spans="7:7">
      <c r="G82978" s="162" t="s">
        <v>83223</v>
      </c>
    </row>
    <row r="82979" spans="7:7">
      <c r="G82979" s="162" t="s">
        <v>83224</v>
      </c>
    </row>
    <row r="82980" spans="7:7">
      <c r="G82980" s="162" t="s">
        <v>83225</v>
      </c>
    </row>
    <row r="82981" spans="7:7">
      <c r="G82981" s="162" t="s">
        <v>83226</v>
      </c>
    </row>
    <row r="82982" spans="7:7">
      <c r="G82982" s="162" t="s">
        <v>83227</v>
      </c>
    </row>
    <row r="82983" spans="7:7">
      <c r="G82983" s="162" t="s">
        <v>83228</v>
      </c>
    </row>
    <row r="82984" spans="7:7">
      <c r="G82984" s="162" t="s">
        <v>83229</v>
      </c>
    </row>
    <row r="82985" spans="7:7">
      <c r="G82985" s="162" t="s">
        <v>83230</v>
      </c>
    </row>
    <row r="82986" spans="7:7">
      <c r="G82986" s="162" t="s">
        <v>83231</v>
      </c>
    </row>
    <row r="82987" spans="7:7">
      <c r="G82987" s="162" t="s">
        <v>83232</v>
      </c>
    </row>
    <row r="82988" spans="7:7">
      <c r="G82988" s="162" t="s">
        <v>83233</v>
      </c>
    </row>
    <row r="82989" spans="7:7">
      <c r="G82989" s="162" t="s">
        <v>83234</v>
      </c>
    </row>
    <row r="82990" spans="7:7">
      <c r="G82990" s="162" t="s">
        <v>83235</v>
      </c>
    </row>
    <row r="82991" spans="7:7">
      <c r="G82991" s="162" t="s">
        <v>83236</v>
      </c>
    </row>
    <row r="82992" spans="7:7">
      <c r="G82992" s="162" t="s">
        <v>83237</v>
      </c>
    </row>
    <row r="82993" spans="7:7">
      <c r="G82993" s="162" t="s">
        <v>83238</v>
      </c>
    </row>
    <row r="82994" spans="7:7">
      <c r="G82994" s="162" t="s">
        <v>83239</v>
      </c>
    </row>
    <row r="82995" spans="7:7">
      <c r="G82995" s="162" t="s">
        <v>83240</v>
      </c>
    </row>
    <row r="82996" spans="7:7">
      <c r="G82996" s="162" t="s">
        <v>83241</v>
      </c>
    </row>
    <row r="82997" spans="7:7">
      <c r="G82997" s="162" t="s">
        <v>83242</v>
      </c>
    </row>
    <row r="82998" spans="7:7">
      <c r="G82998" s="162" t="s">
        <v>83243</v>
      </c>
    </row>
    <row r="82999" spans="7:7">
      <c r="G82999" s="162" t="s">
        <v>83244</v>
      </c>
    </row>
    <row r="83000" spans="7:7">
      <c r="G83000" s="162" t="s">
        <v>83245</v>
      </c>
    </row>
    <row r="83001" spans="7:7">
      <c r="G83001" s="162" t="s">
        <v>83246</v>
      </c>
    </row>
    <row r="83002" spans="7:7">
      <c r="G83002" s="162" t="s">
        <v>83247</v>
      </c>
    </row>
    <row r="83003" spans="7:7">
      <c r="G83003" s="162" t="s">
        <v>83248</v>
      </c>
    </row>
    <row r="83004" spans="7:7">
      <c r="G83004" s="162" t="s">
        <v>83249</v>
      </c>
    </row>
    <row r="83005" spans="7:7">
      <c r="G83005" s="162" t="s">
        <v>83250</v>
      </c>
    </row>
    <row r="83006" spans="7:7">
      <c r="G83006" s="162" t="s">
        <v>83251</v>
      </c>
    </row>
    <row r="83007" spans="7:7">
      <c r="G83007" s="162" t="s">
        <v>83252</v>
      </c>
    </row>
    <row r="83008" spans="7:7">
      <c r="G83008" s="162" t="s">
        <v>83253</v>
      </c>
    </row>
    <row r="83009" spans="7:7">
      <c r="G83009" s="162" t="s">
        <v>83254</v>
      </c>
    </row>
    <row r="83010" spans="7:7">
      <c r="G83010" s="162" t="s">
        <v>83255</v>
      </c>
    </row>
    <row r="83011" spans="7:7">
      <c r="G83011" s="162" t="s">
        <v>83256</v>
      </c>
    </row>
    <row r="83012" spans="7:7">
      <c r="G83012" s="162" t="s">
        <v>83257</v>
      </c>
    </row>
    <row r="83013" spans="7:7">
      <c r="G83013" s="162" t="s">
        <v>83258</v>
      </c>
    </row>
    <row r="83014" spans="7:7">
      <c r="G83014" s="162" t="s">
        <v>83259</v>
      </c>
    </row>
    <row r="83015" spans="7:7">
      <c r="G83015" s="162" t="s">
        <v>83260</v>
      </c>
    </row>
    <row r="83016" spans="7:7">
      <c r="G83016" s="162" t="s">
        <v>83261</v>
      </c>
    </row>
    <row r="83017" spans="7:7">
      <c r="G83017" s="162" t="s">
        <v>83262</v>
      </c>
    </row>
    <row r="83018" spans="7:7">
      <c r="G83018" s="162" t="s">
        <v>83263</v>
      </c>
    </row>
    <row r="83019" spans="7:7">
      <c r="G83019" s="162" t="s">
        <v>83264</v>
      </c>
    </row>
    <row r="83020" spans="7:7">
      <c r="G83020" s="162" t="s">
        <v>83265</v>
      </c>
    </row>
    <row r="83021" spans="7:7">
      <c r="G83021" s="162" t="s">
        <v>83266</v>
      </c>
    </row>
    <row r="83022" spans="7:7">
      <c r="G83022" s="162" t="s">
        <v>83267</v>
      </c>
    </row>
    <row r="83023" spans="7:7">
      <c r="G83023" s="162" t="s">
        <v>83268</v>
      </c>
    </row>
    <row r="83024" spans="7:7">
      <c r="G83024" s="162" t="s">
        <v>83269</v>
      </c>
    </row>
    <row r="83025" spans="7:7">
      <c r="G83025" s="162" t="s">
        <v>83270</v>
      </c>
    </row>
    <row r="83026" spans="7:7">
      <c r="G83026" s="162" t="s">
        <v>83271</v>
      </c>
    </row>
    <row r="83027" spans="7:7">
      <c r="G83027" s="162" t="s">
        <v>83272</v>
      </c>
    </row>
    <row r="83028" spans="7:7">
      <c r="G83028" s="162" t="s">
        <v>83273</v>
      </c>
    </row>
    <row r="83029" spans="7:7">
      <c r="G83029" s="162" t="s">
        <v>83274</v>
      </c>
    </row>
    <row r="83030" spans="7:7">
      <c r="G83030" s="162" t="s">
        <v>83275</v>
      </c>
    </row>
    <row r="83031" spans="7:7">
      <c r="G83031" s="162" t="s">
        <v>83276</v>
      </c>
    </row>
    <row r="83032" spans="7:7">
      <c r="G83032" s="162" t="s">
        <v>83277</v>
      </c>
    </row>
    <row r="83033" spans="7:7">
      <c r="G83033" s="162" t="s">
        <v>83278</v>
      </c>
    </row>
    <row r="83034" spans="7:7">
      <c r="G83034" s="162" t="s">
        <v>83279</v>
      </c>
    </row>
    <row r="83035" spans="7:7">
      <c r="G83035" s="162" t="s">
        <v>83280</v>
      </c>
    </row>
    <row r="83036" spans="7:7">
      <c r="G83036" s="162" t="s">
        <v>83281</v>
      </c>
    </row>
    <row r="83037" spans="7:7">
      <c r="G83037" s="162" t="s">
        <v>83282</v>
      </c>
    </row>
    <row r="83038" spans="7:7">
      <c r="G83038" s="162" t="s">
        <v>83283</v>
      </c>
    </row>
    <row r="83039" spans="7:7">
      <c r="G83039" s="162" t="s">
        <v>83284</v>
      </c>
    </row>
    <row r="83040" spans="7:7">
      <c r="G83040" s="162" t="s">
        <v>83285</v>
      </c>
    </row>
    <row r="83041" spans="7:7">
      <c r="G83041" s="162" t="s">
        <v>83286</v>
      </c>
    </row>
    <row r="83042" spans="7:7">
      <c r="G83042" s="162" t="s">
        <v>83287</v>
      </c>
    </row>
    <row r="83043" spans="7:7">
      <c r="G83043" s="162" t="s">
        <v>83288</v>
      </c>
    </row>
    <row r="83044" spans="7:7">
      <c r="G83044" s="162" t="s">
        <v>83289</v>
      </c>
    </row>
    <row r="83045" spans="7:7">
      <c r="G83045" s="162" t="s">
        <v>83290</v>
      </c>
    </row>
    <row r="83046" spans="7:7">
      <c r="G83046" s="162" t="s">
        <v>83291</v>
      </c>
    </row>
    <row r="83047" spans="7:7">
      <c r="G83047" s="162" t="s">
        <v>83292</v>
      </c>
    </row>
    <row r="83048" spans="7:7">
      <c r="G83048" s="162" t="s">
        <v>83293</v>
      </c>
    </row>
    <row r="83049" spans="7:7">
      <c r="G83049" s="162" t="s">
        <v>83294</v>
      </c>
    </row>
    <row r="83050" spans="7:7">
      <c r="G83050" s="162" t="s">
        <v>83295</v>
      </c>
    </row>
    <row r="83051" spans="7:7">
      <c r="G83051" s="162" t="s">
        <v>83296</v>
      </c>
    </row>
    <row r="83052" spans="7:7">
      <c r="G83052" s="162" t="s">
        <v>83297</v>
      </c>
    </row>
    <row r="83053" spans="7:7">
      <c r="G83053" s="162" t="s">
        <v>83298</v>
      </c>
    </row>
    <row r="83054" spans="7:7">
      <c r="G83054" s="162" t="s">
        <v>83299</v>
      </c>
    </row>
    <row r="83055" spans="7:7">
      <c r="G83055" s="162" t="s">
        <v>83300</v>
      </c>
    </row>
    <row r="83056" spans="7:7">
      <c r="G83056" s="162" t="s">
        <v>83301</v>
      </c>
    </row>
    <row r="83057" spans="7:7">
      <c r="G83057" s="162" t="s">
        <v>83302</v>
      </c>
    </row>
    <row r="83058" spans="7:7">
      <c r="G83058" s="162" t="s">
        <v>83303</v>
      </c>
    </row>
    <row r="83059" spans="7:7">
      <c r="G83059" s="162" t="s">
        <v>83304</v>
      </c>
    </row>
    <row r="83060" spans="7:7">
      <c r="G83060" s="162" t="s">
        <v>83305</v>
      </c>
    </row>
    <row r="83061" spans="7:7">
      <c r="G83061" s="162" t="s">
        <v>83306</v>
      </c>
    </row>
    <row r="83062" spans="7:7">
      <c r="G83062" s="162" t="s">
        <v>83307</v>
      </c>
    </row>
    <row r="83063" spans="7:7">
      <c r="G83063" s="162" t="s">
        <v>83308</v>
      </c>
    </row>
    <row r="83064" spans="7:7">
      <c r="G83064" s="162" t="s">
        <v>83309</v>
      </c>
    </row>
    <row r="83065" spans="7:7">
      <c r="G83065" s="162" t="s">
        <v>83310</v>
      </c>
    </row>
    <row r="83066" spans="7:7">
      <c r="G83066" s="162" t="s">
        <v>83311</v>
      </c>
    </row>
    <row r="83067" spans="7:7">
      <c r="G83067" s="162" t="s">
        <v>83312</v>
      </c>
    </row>
    <row r="83068" spans="7:7">
      <c r="G83068" s="162" t="s">
        <v>83313</v>
      </c>
    </row>
    <row r="83069" spans="7:7">
      <c r="G83069" s="162" t="s">
        <v>83314</v>
      </c>
    </row>
    <row r="83070" spans="7:7">
      <c r="G83070" s="162" t="s">
        <v>83315</v>
      </c>
    </row>
    <row r="83071" spans="7:7">
      <c r="G83071" s="162" t="s">
        <v>83316</v>
      </c>
    </row>
    <row r="83072" spans="7:7">
      <c r="G83072" s="162" t="s">
        <v>83317</v>
      </c>
    </row>
    <row r="83073" spans="7:7">
      <c r="G83073" s="162" t="s">
        <v>83318</v>
      </c>
    </row>
    <row r="83074" spans="7:7">
      <c r="G83074" s="162" t="s">
        <v>83319</v>
      </c>
    </row>
    <row r="83075" spans="7:7">
      <c r="G83075" s="162" t="s">
        <v>83320</v>
      </c>
    </row>
    <row r="83076" spans="7:7">
      <c r="G83076" s="162" t="s">
        <v>83321</v>
      </c>
    </row>
    <row r="83077" spans="7:7">
      <c r="G83077" s="162" t="s">
        <v>83322</v>
      </c>
    </row>
    <row r="83078" spans="7:7">
      <c r="G83078" s="162" t="s">
        <v>83323</v>
      </c>
    </row>
    <row r="83079" spans="7:7">
      <c r="G83079" s="162" t="s">
        <v>83324</v>
      </c>
    </row>
    <row r="83080" spans="7:7">
      <c r="G83080" s="162" t="s">
        <v>83325</v>
      </c>
    </row>
    <row r="83081" spans="7:7">
      <c r="G83081" s="162" t="s">
        <v>83326</v>
      </c>
    </row>
    <row r="83082" spans="7:7">
      <c r="G83082" s="162" t="s">
        <v>83327</v>
      </c>
    </row>
    <row r="83083" spans="7:7">
      <c r="G83083" s="162" t="s">
        <v>83328</v>
      </c>
    </row>
    <row r="83084" spans="7:7">
      <c r="G83084" s="162" t="s">
        <v>83329</v>
      </c>
    </row>
    <row r="83085" spans="7:7">
      <c r="G83085" s="162" t="s">
        <v>83330</v>
      </c>
    </row>
    <row r="83086" spans="7:7">
      <c r="G83086" s="162" t="s">
        <v>83331</v>
      </c>
    </row>
    <row r="83087" spans="7:7">
      <c r="G83087" s="162" t="s">
        <v>83332</v>
      </c>
    </row>
    <row r="83088" spans="7:7">
      <c r="G83088" s="162" t="s">
        <v>83333</v>
      </c>
    </row>
    <row r="83089" spans="7:7">
      <c r="G83089" s="162" t="s">
        <v>83334</v>
      </c>
    </row>
    <row r="83090" spans="7:7">
      <c r="G83090" s="162" t="s">
        <v>83335</v>
      </c>
    </row>
    <row r="83091" spans="7:7">
      <c r="G83091" s="162" t="s">
        <v>83336</v>
      </c>
    </row>
    <row r="83092" spans="7:7">
      <c r="G83092" s="162" t="s">
        <v>83337</v>
      </c>
    </row>
    <row r="83093" spans="7:7">
      <c r="G83093" s="162" t="s">
        <v>83338</v>
      </c>
    </row>
    <row r="83094" spans="7:7">
      <c r="G83094" s="162" t="s">
        <v>83339</v>
      </c>
    </row>
    <row r="83095" spans="7:7">
      <c r="G83095" s="162" t="s">
        <v>83340</v>
      </c>
    </row>
    <row r="83096" spans="7:7">
      <c r="G83096" s="162" t="s">
        <v>83341</v>
      </c>
    </row>
    <row r="83097" spans="7:7">
      <c r="G83097" s="162" t="s">
        <v>83342</v>
      </c>
    </row>
    <row r="83098" spans="7:7">
      <c r="G83098" s="162" t="s">
        <v>83343</v>
      </c>
    </row>
    <row r="83099" spans="7:7">
      <c r="G83099" s="162" t="s">
        <v>83344</v>
      </c>
    </row>
    <row r="83100" spans="7:7">
      <c r="G83100" s="162" t="s">
        <v>83345</v>
      </c>
    </row>
    <row r="83101" spans="7:7">
      <c r="G83101" s="162" t="s">
        <v>83346</v>
      </c>
    </row>
    <row r="83102" spans="7:7">
      <c r="G83102" s="162" t="s">
        <v>83347</v>
      </c>
    </row>
    <row r="83103" spans="7:7">
      <c r="G83103" s="162" t="s">
        <v>83348</v>
      </c>
    </row>
    <row r="83104" spans="7:7">
      <c r="G83104" s="162" t="s">
        <v>83349</v>
      </c>
    </row>
    <row r="83105" spans="7:7">
      <c r="G83105" s="162" t="s">
        <v>83350</v>
      </c>
    </row>
    <row r="83106" spans="7:7">
      <c r="G83106" s="162" t="s">
        <v>83351</v>
      </c>
    </row>
    <row r="83107" spans="7:7">
      <c r="G83107" s="162" t="s">
        <v>83352</v>
      </c>
    </row>
    <row r="83108" spans="7:7">
      <c r="G83108" s="162" t="s">
        <v>83353</v>
      </c>
    </row>
    <row r="83109" spans="7:7">
      <c r="G83109" s="162" t="s">
        <v>83354</v>
      </c>
    </row>
    <row r="83110" spans="7:7">
      <c r="G83110" s="162" t="s">
        <v>83355</v>
      </c>
    </row>
    <row r="83111" spans="7:7">
      <c r="G83111" s="162" t="s">
        <v>83356</v>
      </c>
    </row>
    <row r="83112" spans="7:7">
      <c r="G83112" s="162" t="s">
        <v>83357</v>
      </c>
    </row>
    <row r="83113" spans="7:7">
      <c r="G83113" s="162" t="s">
        <v>83358</v>
      </c>
    </row>
    <row r="83114" spans="7:7">
      <c r="G83114" s="162" t="s">
        <v>83359</v>
      </c>
    </row>
    <row r="83115" spans="7:7">
      <c r="G83115" s="162" t="s">
        <v>83360</v>
      </c>
    </row>
    <row r="83116" spans="7:7">
      <c r="G83116" s="162" t="s">
        <v>83361</v>
      </c>
    </row>
    <row r="83117" spans="7:7">
      <c r="G83117" s="162" t="s">
        <v>83362</v>
      </c>
    </row>
    <row r="83118" spans="7:7">
      <c r="G83118" s="162" t="s">
        <v>83363</v>
      </c>
    </row>
    <row r="83119" spans="7:7">
      <c r="G83119" s="162" t="s">
        <v>83364</v>
      </c>
    </row>
    <row r="83120" spans="7:7">
      <c r="G83120" s="162" t="s">
        <v>83365</v>
      </c>
    </row>
    <row r="83121" spans="7:7">
      <c r="G83121" s="162" t="s">
        <v>83366</v>
      </c>
    </row>
    <row r="83122" spans="7:7">
      <c r="G83122" s="162" t="s">
        <v>83367</v>
      </c>
    </row>
    <row r="83123" spans="7:7">
      <c r="G83123" s="162" t="s">
        <v>83368</v>
      </c>
    </row>
    <row r="83124" spans="7:7">
      <c r="G83124" s="162" t="s">
        <v>83369</v>
      </c>
    </row>
    <row r="83125" spans="7:7">
      <c r="G83125" s="162" t="s">
        <v>83370</v>
      </c>
    </row>
    <row r="83126" spans="7:7">
      <c r="G83126" s="162" t="s">
        <v>83371</v>
      </c>
    </row>
    <row r="83127" spans="7:7">
      <c r="G83127" s="162" t="s">
        <v>83372</v>
      </c>
    </row>
    <row r="83128" spans="7:7">
      <c r="G83128" s="162" t="s">
        <v>83373</v>
      </c>
    </row>
    <row r="83129" spans="7:7">
      <c r="G83129" s="162" t="s">
        <v>83374</v>
      </c>
    </row>
    <row r="83130" spans="7:7">
      <c r="G83130" s="162" t="s">
        <v>83375</v>
      </c>
    </row>
    <row r="83131" spans="7:7">
      <c r="G83131" s="162" t="s">
        <v>83376</v>
      </c>
    </row>
    <row r="83132" spans="7:7">
      <c r="G83132" s="162" t="s">
        <v>83377</v>
      </c>
    </row>
    <row r="83133" spans="7:7">
      <c r="G83133" s="162" t="s">
        <v>83378</v>
      </c>
    </row>
    <row r="83134" spans="7:7">
      <c r="G83134" s="162" t="s">
        <v>83379</v>
      </c>
    </row>
    <row r="83135" spans="7:7">
      <c r="G83135" s="162" t="s">
        <v>83380</v>
      </c>
    </row>
    <row r="83136" spans="7:7">
      <c r="G83136" s="162" t="s">
        <v>83381</v>
      </c>
    </row>
    <row r="83137" spans="7:7">
      <c r="G83137" s="162" t="s">
        <v>83382</v>
      </c>
    </row>
    <row r="83138" spans="7:7">
      <c r="G83138" s="162" t="s">
        <v>83383</v>
      </c>
    </row>
    <row r="83139" spans="7:7">
      <c r="G83139" s="162" t="s">
        <v>83384</v>
      </c>
    </row>
    <row r="83140" spans="7:7">
      <c r="G83140" s="162" t="s">
        <v>83385</v>
      </c>
    </row>
    <row r="83141" spans="7:7">
      <c r="G83141" s="162" t="s">
        <v>83386</v>
      </c>
    </row>
    <row r="83142" spans="7:7">
      <c r="G83142" s="162" t="s">
        <v>83387</v>
      </c>
    </row>
    <row r="83143" spans="7:7">
      <c r="G83143" s="162" t="s">
        <v>83388</v>
      </c>
    </row>
    <row r="83144" spans="7:7">
      <c r="G83144" s="162" t="s">
        <v>83389</v>
      </c>
    </row>
    <row r="83145" spans="7:7">
      <c r="G83145" s="162" t="s">
        <v>83390</v>
      </c>
    </row>
    <row r="83146" spans="7:7">
      <c r="G83146" s="162" t="s">
        <v>83391</v>
      </c>
    </row>
    <row r="83147" spans="7:7">
      <c r="G83147" s="162" t="s">
        <v>83392</v>
      </c>
    </row>
    <row r="83148" spans="7:7">
      <c r="G83148" s="162" t="s">
        <v>83393</v>
      </c>
    </row>
    <row r="83149" spans="7:7">
      <c r="G83149" s="162" t="s">
        <v>83394</v>
      </c>
    </row>
    <row r="83150" spans="7:7">
      <c r="G83150" s="162" t="s">
        <v>83395</v>
      </c>
    </row>
    <row r="83151" spans="7:7">
      <c r="G83151" s="162" t="s">
        <v>83396</v>
      </c>
    </row>
    <row r="83152" spans="7:7">
      <c r="G83152" s="162" t="s">
        <v>83397</v>
      </c>
    </row>
    <row r="83153" spans="7:7">
      <c r="G83153" s="162" t="s">
        <v>83398</v>
      </c>
    </row>
    <row r="83154" spans="7:7">
      <c r="G83154" s="162" t="s">
        <v>83399</v>
      </c>
    </row>
    <row r="83155" spans="7:7">
      <c r="G83155" s="162" t="s">
        <v>83400</v>
      </c>
    </row>
    <row r="83156" spans="7:7">
      <c r="G83156" s="162" t="s">
        <v>83401</v>
      </c>
    </row>
    <row r="83157" spans="7:7">
      <c r="G83157" s="162" t="s">
        <v>83402</v>
      </c>
    </row>
    <row r="83158" spans="7:7">
      <c r="G83158" s="162" t="s">
        <v>83403</v>
      </c>
    </row>
    <row r="83159" spans="7:7">
      <c r="G83159" s="162" t="s">
        <v>83404</v>
      </c>
    </row>
    <row r="83160" spans="7:7">
      <c r="G83160" s="162" t="s">
        <v>83405</v>
      </c>
    </row>
    <row r="83161" spans="7:7">
      <c r="G83161" s="162" t="s">
        <v>83406</v>
      </c>
    </row>
    <row r="83162" spans="7:7">
      <c r="G83162" s="162" t="s">
        <v>83407</v>
      </c>
    </row>
    <row r="83163" spans="7:7">
      <c r="G83163" s="162" t="s">
        <v>83408</v>
      </c>
    </row>
    <row r="83164" spans="7:7">
      <c r="G83164" s="162" t="s">
        <v>83409</v>
      </c>
    </row>
    <row r="83165" spans="7:7">
      <c r="G83165" s="162" t="s">
        <v>83410</v>
      </c>
    </row>
    <row r="83166" spans="7:7">
      <c r="G83166" s="162" t="s">
        <v>83411</v>
      </c>
    </row>
    <row r="83167" spans="7:7">
      <c r="G83167" s="162" t="s">
        <v>83412</v>
      </c>
    </row>
    <row r="83168" spans="7:7">
      <c r="G83168" s="162" t="s">
        <v>83413</v>
      </c>
    </row>
    <row r="83169" spans="7:7">
      <c r="G83169" s="162" t="s">
        <v>83414</v>
      </c>
    </row>
    <row r="83170" spans="7:7">
      <c r="G83170" s="162" t="s">
        <v>83415</v>
      </c>
    </row>
    <row r="83171" spans="7:7">
      <c r="G83171" s="162" t="s">
        <v>83416</v>
      </c>
    </row>
    <row r="83172" spans="7:7">
      <c r="G83172" s="162" t="s">
        <v>83417</v>
      </c>
    </row>
    <row r="83173" spans="7:7">
      <c r="G83173" s="162" t="s">
        <v>83418</v>
      </c>
    </row>
    <row r="83174" spans="7:7">
      <c r="G83174" s="162" t="s">
        <v>83419</v>
      </c>
    </row>
    <row r="83175" spans="7:7">
      <c r="G83175" s="162" t="s">
        <v>83420</v>
      </c>
    </row>
    <row r="83176" spans="7:7">
      <c r="G83176" s="162" t="s">
        <v>83421</v>
      </c>
    </row>
    <row r="83177" spans="7:7">
      <c r="G83177" s="162" t="s">
        <v>83422</v>
      </c>
    </row>
    <row r="83178" spans="7:7">
      <c r="G83178" s="162" t="s">
        <v>83423</v>
      </c>
    </row>
    <row r="83179" spans="7:7">
      <c r="G83179" s="162" t="s">
        <v>83424</v>
      </c>
    </row>
    <row r="83180" spans="7:7">
      <c r="G83180" s="162" t="s">
        <v>83425</v>
      </c>
    </row>
    <row r="83181" spans="7:7">
      <c r="G83181" s="162" t="s">
        <v>83426</v>
      </c>
    </row>
    <row r="83182" spans="7:7">
      <c r="G83182" s="162" t="s">
        <v>83427</v>
      </c>
    </row>
    <row r="83183" spans="7:7">
      <c r="G83183" s="162" t="s">
        <v>83428</v>
      </c>
    </row>
    <row r="83184" spans="7:7">
      <c r="G83184" s="162" t="s">
        <v>83429</v>
      </c>
    </row>
    <row r="83185" spans="7:7">
      <c r="G83185" s="162" t="s">
        <v>83430</v>
      </c>
    </row>
    <row r="83186" spans="7:7">
      <c r="G83186" s="162" t="s">
        <v>83431</v>
      </c>
    </row>
    <row r="83187" spans="7:7">
      <c r="G83187" s="162" t="s">
        <v>83432</v>
      </c>
    </row>
    <row r="83188" spans="7:7">
      <c r="G83188" s="162" t="s">
        <v>83433</v>
      </c>
    </row>
    <row r="83189" spans="7:7">
      <c r="G83189" s="162" t="s">
        <v>83434</v>
      </c>
    </row>
    <row r="83190" spans="7:7">
      <c r="G83190" s="162" t="s">
        <v>83435</v>
      </c>
    </row>
    <row r="83191" spans="7:7">
      <c r="G83191" s="162" t="s">
        <v>83436</v>
      </c>
    </row>
    <row r="83192" spans="7:7">
      <c r="G83192" s="162" t="s">
        <v>83437</v>
      </c>
    </row>
    <row r="83193" spans="7:7">
      <c r="G83193" s="162" t="s">
        <v>83438</v>
      </c>
    </row>
    <row r="83194" spans="7:7">
      <c r="G83194" s="162" t="s">
        <v>83439</v>
      </c>
    </row>
    <row r="83195" spans="7:7">
      <c r="G83195" s="162" t="s">
        <v>83440</v>
      </c>
    </row>
    <row r="83196" spans="7:7">
      <c r="G83196" s="162" t="s">
        <v>83441</v>
      </c>
    </row>
    <row r="83197" spans="7:7">
      <c r="G83197" s="162" t="s">
        <v>83442</v>
      </c>
    </row>
    <row r="83198" spans="7:7">
      <c r="G83198" s="162" t="s">
        <v>83443</v>
      </c>
    </row>
    <row r="83199" spans="7:7">
      <c r="G83199" s="162" t="s">
        <v>83444</v>
      </c>
    </row>
    <row r="83200" spans="7:7">
      <c r="G83200" s="162" t="s">
        <v>83445</v>
      </c>
    </row>
    <row r="83201" spans="7:7">
      <c r="G83201" s="162" t="s">
        <v>83446</v>
      </c>
    </row>
    <row r="83202" spans="7:7">
      <c r="G83202" s="162" t="s">
        <v>83447</v>
      </c>
    </row>
    <row r="83203" spans="7:7">
      <c r="G83203" s="162" t="s">
        <v>83448</v>
      </c>
    </row>
    <row r="83204" spans="7:7">
      <c r="G83204" s="162" t="s">
        <v>83449</v>
      </c>
    </row>
    <row r="83205" spans="7:7">
      <c r="G83205" s="162" t="s">
        <v>83450</v>
      </c>
    </row>
    <row r="83206" spans="7:7">
      <c r="G83206" s="162" t="s">
        <v>83451</v>
      </c>
    </row>
    <row r="83207" spans="7:7">
      <c r="G83207" s="162" t="s">
        <v>83452</v>
      </c>
    </row>
    <row r="83208" spans="7:7">
      <c r="G83208" s="162" t="s">
        <v>83453</v>
      </c>
    </row>
    <row r="83209" spans="7:7">
      <c r="G83209" s="162" t="s">
        <v>83454</v>
      </c>
    </row>
    <row r="83210" spans="7:7">
      <c r="G83210" s="162" t="s">
        <v>83455</v>
      </c>
    </row>
    <row r="83211" spans="7:7">
      <c r="G83211" s="162" t="s">
        <v>83456</v>
      </c>
    </row>
    <row r="83212" spans="7:7">
      <c r="G83212" s="162" t="s">
        <v>83457</v>
      </c>
    </row>
    <row r="83213" spans="7:7">
      <c r="G83213" s="162" t="s">
        <v>83458</v>
      </c>
    </row>
    <row r="83214" spans="7:7">
      <c r="G83214" s="162" t="s">
        <v>83459</v>
      </c>
    </row>
    <row r="83215" spans="7:7">
      <c r="G83215" s="162" t="s">
        <v>83460</v>
      </c>
    </row>
    <row r="83216" spans="7:7">
      <c r="G83216" s="162" t="s">
        <v>83461</v>
      </c>
    </row>
    <row r="83217" spans="7:7">
      <c r="G83217" s="162" t="s">
        <v>83462</v>
      </c>
    </row>
    <row r="83218" spans="7:7">
      <c r="G83218" s="162" t="s">
        <v>83463</v>
      </c>
    </row>
    <row r="83219" spans="7:7">
      <c r="G83219" s="162" t="s">
        <v>83464</v>
      </c>
    </row>
    <row r="83220" spans="7:7">
      <c r="G83220" s="162" t="s">
        <v>83465</v>
      </c>
    </row>
    <row r="83221" spans="7:7">
      <c r="G83221" s="162" t="s">
        <v>83466</v>
      </c>
    </row>
    <row r="83222" spans="7:7">
      <c r="G83222" s="162" t="s">
        <v>83467</v>
      </c>
    </row>
    <row r="83223" spans="7:7">
      <c r="G83223" s="162" t="s">
        <v>83468</v>
      </c>
    </row>
    <row r="83224" spans="7:7">
      <c r="G83224" s="162" t="s">
        <v>83469</v>
      </c>
    </row>
    <row r="83225" spans="7:7">
      <c r="G83225" s="162" t="s">
        <v>83470</v>
      </c>
    </row>
    <row r="83226" spans="7:7">
      <c r="G83226" s="162" t="s">
        <v>83471</v>
      </c>
    </row>
    <row r="83227" spans="7:7">
      <c r="G83227" s="162" t="s">
        <v>83472</v>
      </c>
    </row>
    <row r="83228" spans="7:7">
      <c r="G83228" s="162" t="s">
        <v>83473</v>
      </c>
    </row>
    <row r="83229" spans="7:7">
      <c r="G83229" s="162" t="s">
        <v>83474</v>
      </c>
    </row>
    <row r="83230" spans="7:7">
      <c r="G83230" s="162" t="s">
        <v>83475</v>
      </c>
    </row>
    <row r="83231" spans="7:7">
      <c r="G83231" s="162" t="s">
        <v>83476</v>
      </c>
    </row>
    <row r="83232" spans="7:7">
      <c r="G83232" s="162" t="s">
        <v>83477</v>
      </c>
    </row>
    <row r="83233" spans="7:7">
      <c r="G83233" s="162" t="s">
        <v>83478</v>
      </c>
    </row>
    <row r="83234" spans="7:7">
      <c r="G83234" s="162" t="s">
        <v>83479</v>
      </c>
    </row>
    <row r="83235" spans="7:7">
      <c r="G83235" s="162" t="s">
        <v>83480</v>
      </c>
    </row>
    <row r="83236" spans="7:7">
      <c r="G83236" s="162" t="s">
        <v>83481</v>
      </c>
    </row>
    <row r="83237" spans="7:7">
      <c r="G83237" s="162" t="s">
        <v>83482</v>
      </c>
    </row>
    <row r="83238" spans="7:7">
      <c r="G83238" s="162" t="s">
        <v>83483</v>
      </c>
    </row>
    <row r="83239" spans="7:7">
      <c r="G83239" s="162" t="s">
        <v>83484</v>
      </c>
    </row>
    <row r="83240" spans="7:7">
      <c r="G83240" s="162" t="s">
        <v>83485</v>
      </c>
    </row>
    <row r="83241" spans="7:7">
      <c r="G83241" s="162" t="s">
        <v>83486</v>
      </c>
    </row>
    <row r="83242" spans="7:7">
      <c r="G83242" s="162" t="s">
        <v>83487</v>
      </c>
    </row>
    <row r="83243" spans="7:7">
      <c r="G83243" s="162" t="s">
        <v>83488</v>
      </c>
    </row>
    <row r="83244" spans="7:7">
      <c r="G83244" s="162" t="s">
        <v>83489</v>
      </c>
    </row>
    <row r="83245" spans="7:7">
      <c r="G83245" s="162" t="s">
        <v>83490</v>
      </c>
    </row>
    <row r="83246" spans="7:7">
      <c r="G83246" s="162" t="s">
        <v>83491</v>
      </c>
    </row>
    <row r="83247" spans="7:7">
      <c r="G83247" s="162" t="s">
        <v>83492</v>
      </c>
    </row>
    <row r="83248" spans="7:7">
      <c r="G83248" s="162" t="s">
        <v>83493</v>
      </c>
    </row>
    <row r="83249" spans="7:7">
      <c r="G83249" s="162" t="s">
        <v>83494</v>
      </c>
    </row>
    <row r="83250" spans="7:7">
      <c r="G83250" s="162" t="s">
        <v>83495</v>
      </c>
    </row>
    <row r="83251" spans="7:7">
      <c r="G83251" s="162" t="s">
        <v>83496</v>
      </c>
    </row>
    <row r="83252" spans="7:7">
      <c r="G83252" s="162" t="s">
        <v>83497</v>
      </c>
    </row>
    <row r="83253" spans="7:7">
      <c r="G83253" s="162" t="s">
        <v>83498</v>
      </c>
    </row>
    <row r="83254" spans="7:7">
      <c r="G83254" s="162" t="s">
        <v>83499</v>
      </c>
    </row>
    <row r="83255" spans="7:7">
      <c r="G83255" s="162" t="s">
        <v>83500</v>
      </c>
    </row>
    <row r="83256" spans="7:7">
      <c r="G83256" s="162" t="s">
        <v>83501</v>
      </c>
    </row>
    <row r="83257" spans="7:7">
      <c r="G83257" s="162" t="s">
        <v>83502</v>
      </c>
    </row>
    <row r="83258" spans="7:7">
      <c r="G83258" s="162" t="s">
        <v>83503</v>
      </c>
    </row>
    <row r="83259" spans="7:7">
      <c r="G83259" s="162" t="s">
        <v>83504</v>
      </c>
    </row>
    <row r="83260" spans="7:7">
      <c r="G83260" s="162" t="s">
        <v>83505</v>
      </c>
    </row>
    <row r="83261" spans="7:7">
      <c r="G83261" s="162" t="s">
        <v>83506</v>
      </c>
    </row>
    <row r="83262" spans="7:7">
      <c r="G83262" s="162" t="s">
        <v>83507</v>
      </c>
    </row>
    <row r="83263" spans="7:7">
      <c r="G83263" s="162" t="s">
        <v>83508</v>
      </c>
    </row>
    <row r="83264" spans="7:7">
      <c r="G83264" s="162" t="s">
        <v>83509</v>
      </c>
    </row>
    <row r="83265" spans="7:7">
      <c r="G83265" s="162" t="s">
        <v>83510</v>
      </c>
    </row>
    <row r="83266" spans="7:7">
      <c r="G83266" s="162" t="s">
        <v>83511</v>
      </c>
    </row>
    <row r="83267" spans="7:7">
      <c r="G83267" s="162" t="s">
        <v>83512</v>
      </c>
    </row>
    <row r="83268" spans="7:7">
      <c r="G83268" s="162" t="s">
        <v>83513</v>
      </c>
    </row>
    <row r="83269" spans="7:7">
      <c r="G83269" s="162" t="s">
        <v>83514</v>
      </c>
    </row>
    <row r="83270" spans="7:7">
      <c r="G83270" s="162" t="s">
        <v>83515</v>
      </c>
    </row>
    <row r="83271" spans="7:7">
      <c r="G83271" s="162" t="s">
        <v>83516</v>
      </c>
    </row>
    <row r="83272" spans="7:7">
      <c r="G83272" s="162" t="s">
        <v>83517</v>
      </c>
    </row>
    <row r="83273" spans="7:7">
      <c r="G83273" s="162" t="s">
        <v>83518</v>
      </c>
    </row>
    <row r="83274" spans="7:7">
      <c r="G83274" s="162" t="s">
        <v>83519</v>
      </c>
    </row>
    <row r="83275" spans="7:7">
      <c r="G83275" s="162" t="s">
        <v>83520</v>
      </c>
    </row>
    <row r="83276" spans="7:7">
      <c r="G83276" s="162" t="s">
        <v>83521</v>
      </c>
    </row>
    <row r="83277" spans="7:7">
      <c r="G83277" s="162" t="s">
        <v>83522</v>
      </c>
    </row>
    <row r="83278" spans="7:7">
      <c r="G83278" s="162" t="s">
        <v>83523</v>
      </c>
    </row>
    <row r="83279" spans="7:7">
      <c r="G83279" s="162" t="s">
        <v>83524</v>
      </c>
    </row>
    <row r="83280" spans="7:7">
      <c r="G83280" s="162" t="s">
        <v>83525</v>
      </c>
    </row>
    <row r="83281" spans="7:7">
      <c r="G83281" s="162" t="s">
        <v>83526</v>
      </c>
    </row>
    <row r="83282" spans="7:7">
      <c r="G83282" s="162" t="s">
        <v>83527</v>
      </c>
    </row>
    <row r="83283" spans="7:7">
      <c r="G83283" s="162" t="s">
        <v>83528</v>
      </c>
    </row>
    <row r="83284" spans="7:7">
      <c r="G83284" s="162" t="s">
        <v>83529</v>
      </c>
    </row>
    <row r="83285" spans="7:7">
      <c r="G83285" s="162" t="s">
        <v>83530</v>
      </c>
    </row>
    <row r="83286" spans="7:7">
      <c r="G83286" s="162" t="s">
        <v>83531</v>
      </c>
    </row>
    <row r="83287" spans="7:7">
      <c r="G83287" s="162" t="s">
        <v>83532</v>
      </c>
    </row>
    <row r="83288" spans="7:7">
      <c r="G83288" s="162" t="s">
        <v>83533</v>
      </c>
    </row>
    <row r="83289" spans="7:7">
      <c r="G83289" s="162" t="s">
        <v>83534</v>
      </c>
    </row>
    <row r="83290" spans="7:7">
      <c r="G83290" s="162" t="s">
        <v>83535</v>
      </c>
    </row>
    <row r="83291" spans="7:7">
      <c r="G83291" s="162" t="s">
        <v>83536</v>
      </c>
    </row>
    <row r="83292" spans="7:7">
      <c r="G83292" s="162" t="s">
        <v>83537</v>
      </c>
    </row>
    <row r="83293" spans="7:7">
      <c r="G83293" s="162" t="s">
        <v>83538</v>
      </c>
    </row>
    <row r="83294" spans="7:7">
      <c r="G83294" s="162" t="s">
        <v>83539</v>
      </c>
    </row>
    <row r="83295" spans="7:7">
      <c r="G83295" s="162" t="s">
        <v>83540</v>
      </c>
    </row>
    <row r="83296" spans="7:7">
      <c r="G83296" s="162" t="s">
        <v>83541</v>
      </c>
    </row>
    <row r="83297" spans="7:7">
      <c r="G83297" s="162" t="s">
        <v>83542</v>
      </c>
    </row>
    <row r="83298" spans="7:7">
      <c r="G83298" s="162" t="s">
        <v>83543</v>
      </c>
    </row>
    <row r="83299" spans="7:7">
      <c r="G83299" s="162" t="s">
        <v>83544</v>
      </c>
    </row>
    <row r="83300" spans="7:7">
      <c r="G83300" s="162" t="s">
        <v>83545</v>
      </c>
    </row>
    <row r="83301" spans="7:7">
      <c r="G83301" s="162" t="s">
        <v>83546</v>
      </c>
    </row>
    <row r="83302" spans="7:7">
      <c r="G83302" s="162" t="s">
        <v>83547</v>
      </c>
    </row>
    <row r="83303" spans="7:7">
      <c r="G83303" s="162" t="s">
        <v>83548</v>
      </c>
    </row>
    <row r="83304" spans="7:7">
      <c r="G83304" s="162" t="s">
        <v>83549</v>
      </c>
    </row>
    <row r="83305" spans="7:7">
      <c r="G83305" s="162" t="s">
        <v>83550</v>
      </c>
    </row>
    <row r="83306" spans="7:7">
      <c r="G83306" s="162" t="s">
        <v>83551</v>
      </c>
    </row>
    <row r="83307" spans="7:7">
      <c r="G83307" s="162" t="s">
        <v>83552</v>
      </c>
    </row>
    <row r="83308" spans="7:7">
      <c r="G83308" s="162" t="s">
        <v>83553</v>
      </c>
    </row>
    <row r="83309" spans="7:7">
      <c r="G83309" s="162" t="s">
        <v>83554</v>
      </c>
    </row>
    <row r="83310" spans="7:7">
      <c r="G83310" s="162" t="s">
        <v>83555</v>
      </c>
    </row>
    <row r="83311" spans="7:7">
      <c r="G83311" s="162" t="s">
        <v>83556</v>
      </c>
    </row>
    <row r="83312" spans="7:7">
      <c r="G83312" s="162" t="s">
        <v>83557</v>
      </c>
    </row>
    <row r="83313" spans="7:7">
      <c r="G83313" s="162" t="s">
        <v>83558</v>
      </c>
    </row>
    <row r="83314" spans="7:7">
      <c r="G83314" s="162" t="s">
        <v>83559</v>
      </c>
    </row>
    <row r="83315" spans="7:7">
      <c r="G83315" s="162" t="s">
        <v>83560</v>
      </c>
    </row>
    <row r="83316" spans="7:7">
      <c r="G83316" s="162" t="s">
        <v>83561</v>
      </c>
    </row>
    <row r="83317" spans="7:7">
      <c r="G83317" s="162" t="s">
        <v>83562</v>
      </c>
    </row>
    <row r="83318" spans="7:7">
      <c r="G83318" s="162" t="s">
        <v>83563</v>
      </c>
    </row>
    <row r="83319" spans="7:7">
      <c r="G83319" s="162" t="s">
        <v>83564</v>
      </c>
    </row>
    <row r="83320" spans="7:7">
      <c r="G83320" s="162" t="s">
        <v>83565</v>
      </c>
    </row>
    <row r="83321" spans="7:7">
      <c r="G83321" s="162" t="s">
        <v>83566</v>
      </c>
    </row>
    <row r="83322" spans="7:7">
      <c r="G83322" s="162" t="s">
        <v>83567</v>
      </c>
    </row>
    <row r="83323" spans="7:7">
      <c r="G83323" s="162" t="s">
        <v>83568</v>
      </c>
    </row>
    <row r="83324" spans="7:7">
      <c r="G83324" s="162" t="s">
        <v>83569</v>
      </c>
    </row>
    <row r="83325" spans="7:7">
      <c r="G83325" s="162" t="s">
        <v>83570</v>
      </c>
    </row>
    <row r="83326" spans="7:7">
      <c r="G83326" s="162" t="s">
        <v>83571</v>
      </c>
    </row>
    <row r="83327" spans="7:7">
      <c r="G83327" s="162" t="s">
        <v>83572</v>
      </c>
    </row>
    <row r="83328" spans="7:7">
      <c r="G83328" s="162" t="s">
        <v>83573</v>
      </c>
    </row>
    <row r="83329" spans="7:7">
      <c r="G83329" s="162" t="s">
        <v>83574</v>
      </c>
    </row>
    <row r="83330" spans="7:7">
      <c r="G83330" s="162" t="s">
        <v>83575</v>
      </c>
    </row>
    <row r="83331" spans="7:7">
      <c r="G83331" s="162" t="s">
        <v>83576</v>
      </c>
    </row>
    <row r="83332" spans="7:7">
      <c r="G83332" s="162" t="s">
        <v>83577</v>
      </c>
    </row>
    <row r="83333" spans="7:7">
      <c r="G83333" s="162" t="s">
        <v>83578</v>
      </c>
    </row>
    <row r="83334" spans="7:7">
      <c r="G83334" s="162" t="s">
        <v>83579</v>
      </c>
    </row>
    <row r="83335" spans="7:7">
      <c r="G83335" s="162" t="s">
        <v>83580</v>
      </c>
    </row>
    <row r="83336" spans="7:7">
      <c r="G83336" s="162" t="s">
        <v>83581</v>
      </c>
    </row>
    <row r="83337" spans="7:7">
      <c r="G83337" s="162" t="s">
        <v>83582</v>
      </c>
    </row>
    <row r="83338" spans="7:7">
      <c r="G83338" s="162" t="s">
        <v>83583</v>
      </c>
    </row>
    <row r="83339" spans="7:7">
      <c r="G83339" s="162" t="s">
        <v>83584</v>
      </c>
    </row>
    <row r="83340" spans="7:7">
      <c r="G83340" s="162" t="s">
        <v>83585</v>
      </c>
    </row>
    <row r="83341" spans="7:7">
      <c r="G83341" s="162" t="s">
        <v>83586</v>
      </c>
    </row>
    <row r="83342" spans="7:7">
      <c r="G83342" s="162" t="s">
        <v>83587</v>
      </c>
    </row>
    <row r="83343" spans="7:7">
      <c r="G83343" s="162" t="s">
        <v>83588</v>
      </c>
    </row>
    <row r="83344" spans="7:7">
      <c r="G83344" s="162" t="s">
        <v>83589</v>
      </c>
    </row>
    <row r="83345" spans="7:7">
      <c r="G83345" s="162" t="s">
        <v>83590</v>
      </c>
    </row>
    <row r="83346" spans="7:7">
      <c r="G83346" s="162" t="s">
        <v>83591</v>
      </c>
    </row>
    <row r="83347" spans="7:7">
      <c r="G83347" s="162" t="s">
        <v>83592</v>
      </c>
    </row>
    <row r="83348" spans="7:7">
      <c r="G83348" s="162" t="s">
        <v>83593</v>
      </c>
    </row>
    <row r="83349" spans="7:7">
      <c r="G83349" s="162" t="s">
        <v>83594</v>
      </c>
    </row>
    <row r="83350" spans="7:7">
      <c r="G83350" s="162" t="s">
        <v>83595</v>
      </c>
    </row>
    <row r="83351" spans="7:7">
      <c r="G83351" s="162" t="s">
        <v>83596</v>
      </c>
    </row>
    <row r="83352" spans="7:7">
      <c r="G83352" s="162" t="s">
        <v>83597</v>
      </c>
    </row>
    <row r="83353" spans="7:7">
      <c r="G83353" s="162" t="s">
        <v>83598</v>
      </c>
    </row>
    <row r="83354" spans="7:7">
      <c r="G83354" s="162" t="s">
        <v>83599</v>
      </c>
    </row>
    <row r="83355" spans="7:7">
      <c r="G83355" s="162" t="s">
        <v>83600</v>
      </c>
    </row>
    <row r="83356" spans="7:7">
      <c r="G83356" s="162" t="s">
        <v>83601</v>
      </c>
    </row>
    <row r="83357" spans="7:7">
      <c r="G83357" s="162" t="s">
        <v>83602</v>
      </c>
    </row>
    <row r="83358" spans="7:7">
      <c r="G83358" s="162" t="s">
        <v>83603</v>
      </c>
    </row>
    <row r="83359" spans="7:7">
      <c r="G83359" s="162" t="s">
        <v>83604</v>
      </c>
    </row>
    <row r="83360" spans="7:7">
      <c r="G83360" s="162" t="s">
        <v>83605</v>
      </c>
    </row>
    <row r="83361" spans="7:7">
      <c r="G83361" s="162" t="s">
        <v>83606</v>
      </c>
    </row>
    <row r="83362" spans="7:7">
      <c r="G83362" s="162" t="s">
        <v>83607</v>
      </c>
    </row>
    <row r="83363" spans="7:7">
      <c r="G83363" s="162" t="s">
        <v>83608</v>
      </c>
    </row>
    <row r="83364" spans="7:7">
      <c r="G83364" s="162" t="s">
        <v>83609</v>
      </c>
    </row>
    <row r="83365" spans="7:7">
      <c r="G83365" s="162" t="s">
        <v>83610</v>
      </c>
    </row>
    <row r="83366" spans="7:7">
      <c r="G83366" s="162" t="s">
        <v>83611</v>
      </c>
    </row>
    <row r="83367" spans="7:7">
      <c r="G83367" s="162" t="s">
        <v>83612</v>
      </c>
    </row>
    <row r="83368" spans="7:7">
      <c r="G83368" s="162" t="s">
        <v>83613</v>
      </c>
    </row>
    <row r="83369" spans="7:7">
      <c r="G83369" s="162" t="s">
        <v>83614</v>
      </c>
    </row>
    <row r="83370" spans="7:7">
      <c r="G83370" s="162" t="s">
        <v>83615</v>
      </c>
    </row>
    <row r="83371" spans="7:7">
      <c r="G83371" s="162" t="s">
        <v>83616</v>
      </c>
    </row>
    <row r="83372" spans="7:7">
      <c r="G83372" s="162" t="s">
        <v>83617</v>
      </c>
    </row>
    <row r="83373" spans="7:7">
      <c r="G83373" s="162" t="s">
        <v>83618</v>
      </c>
    </row>
    <row r="83374" spans="7:7">
      <c r="G83374" s="162" t="s">
        <v>83619</v>
      </c>
    </row>
    <row r="83375" spans="7:7">
      <c r="G83375" s="162" t="s">
        <v>83620</v>
      </c>
    </row>
    <row r="83376" spans="7:7">
      <c r="G83376" s="162" t="s">
        <v>83621</v>
      </c>
    </row>
    <row r="83377" spans="7:7">
      <c r="G83377" s="162" t="s">
        <v>83622</v>
      </c>
    </row>
    <row r="83378" spans="7:7">
      <c r="G83378" s="162" t="s">
        <v>83623</v>
      </c>
    </row>
    <row r="83379" spans="7:7">
      <c r="G83379" s="162" t="s">
        <v>83624</v>
      </c>
    </row>
    <row r="83380" spans="7:7">
      <c r="G83380" s="162" t="s">
        <v>83625</v>
      </c>
    </row>
    <row r="83381" spans="7:7">
      <c r="G83381" s="162" t="s">
        <v>83626</v>
      </c>
    </row>
    <row r="83382" spans="7:7">
      <c r="G83382" s="162" t="s">
        <v>83627</v>
      </c>
    </row>
    <row r="83383" spans="7:7">
      <c r="G83383" s="162" t="s">
        <v>83628</v>
      </c>
    </row>
    <row r="83384" spans="7:7">
      <c r="G83384" s="162" t="s">
        <v>83629</v>
      </c>
    </row>
    <row r="83385" spans="7:7">
      <c r="G83385" s="162" t="s">
        <v>83630</v>
      </c>
    </row>
    <row r="83386" spans="7:7">
      <c r="G83386" s="162" t="s">
        <v>83631</v>
      </c>
    </row>
    <row r="83387" spans="7:7">
      <c r="G83387" s="162" t="s">
        <v>83632</v>
      </c>
    </row>
    <row r="83388" spans="7:7">
      <c r="G83388" s="162" t="s">
        <v>83633</v>
      </c>
    </row>
    <row r="83389" spans="7:7">
      <c r="G83389" s="162" t="s">
        <v>83634</v>
      </c>
    </row>
    <row r="83390" spans="7:7">
      <c r="G83390" s="162" t="s">
        <v>83635</v>
      </c>
    </row>
    <row r="83391" spans="7:7">
      <c r="G83391" s="162" t="s">
        <v>83636</v>
      </c>
    </row>
    <row r="83392" spans="7:7">
      <c r="G83392" s="162" t="s">
        <v>83637</v>
      </c>
    </row>
    <row r="83393" spans="7:7">
      <c r="G83393" s="162" t="s">
        <v>83638</v>
      </c>
    </row>
    <row r="83394" spans="7:7">
      <c r="G83394" s="162" t="s">
        <v>83639</v>
      </c>
    </row>
    <row r="83395" spans="7:7">
      <c r="G83395" s="162" t="s">
        <v>83640</v>
      </c>
    </row>
    <row r="83396" spans="7:7">
      <c r="G83396" s="162" t="s">
        <v>83641</v>
      </c>
    </row>
    <row r="83397" spans="7:7">
      <c r="G83397" s="162" t="s">
        <v>83642</v>
      </c>
    </row>
    <row r="83398" spans="7:7">
      <c r="G83398" s="162" t="s">
        <v>83643</v>
      </c>
    </row>
    <row r="83399" spans="7:7">
      <c r="G83399" s="162" t="s">
        <v>83644</v>
      </c>
    </row>
    <row r="83400" spans="7:7">
      <c r="G83400" s="162" t="s">
        <v>83645</v>
      </c>
    </row>
    <row r="83401" spans="7:7">
      <c r="G83401" s="162" t="s">
        <v>83646</v>
      </c>
    </row>
    <row r="83402" spans="7:7">
      <c r="G83402" s="162" t="s">
        <v>83647</v>
      </c>
    </row>
    <row r="83403" spans="7:7">
      <c r="G83403" s="162" t="s">
        <v>83648</v>
      </c>
    </row>
    <row r="83404" spans="7:7">
      <c r="G83404" s="162" t="s">
        <v>83649</v>
      </c>
    </row>
    <row r="83405" spans="7:7">
      <c r="G83405" s="162" t="s">
        <v>83650</v>
      </c>
    </row>
    <row r="83406" spans="7:7">
      <c r="G83406" s="162" t="s">
        <v>83651</v>
      </c>
    </row>
    <row r="83407" spans="7:7">
      <c r="G83407" s="162" t="s">
        <v>83652</v>
      </c>
    </row>
    <row r="83408" spans="7:7">
      <c r="G83408" s="162" t="s">
        <v>83653</v>
      </c>
    </row>
    <row r="83409" spans="7:7">
      <c r="G83409" s="162" t="s">
        <v>83654</v>
      </c>
    </row>
    <row r="83410" spans="7:7">
      <c r="G83410" s="162" t="s">
        <v>83655</v>
      </c>
    </row>
    <row r="83411" spans="7:7">
      <c r="G83411" s="162" t="s">
        <v>83656</v>
      </c>
    </row>
    <row r="83412" spans="7:7">
      <c r="G83412" s="162" t="s">
        <v>83657</v>
      </c>
    </row>
    <row r="83413" spans="7:7">
      <c r="G83413" s="162" t="s">
        <v>83658</v>
      </c>
    </row>
    <row r="83414" spans="7:7">
      <c r="G83414" s="162" t="s">
        <v>83659</v>
      </c>
    </row>
    <row r="83415" spans="7:7">
      <c r="G83415" s="162" t="s">
        <v>83660</v>
      </c>
    </row>
    <row r="83416" spans="7:7">
      <c r="G83416" s="162" t="s">
        <v>83661</v>
      </c>
    </row>
    <row r="83417" spans="7:7">
      <c r="G83417" s="162" t="s">
        <v>83662</v>
      </c>
    </row>
    <row r="83418" spans="7:7">
      <c r="G83418" s="162" t="s">
        <v>83663</v>
      </c>
    </row>
    <row r="83419" spans="7:7">
      <c r="G83419" s="162" t="s">
        <v>83664</v>
      </c>
    </row>
    <row r="83420" spans="7:7">
      <c r="G83420" s="162" t="s">
        <v>83665</v>
      </c>
    </row>
    <row r="83421" spans="7:7">
      <c r="G83421" s="162" t="s">
        <v>83666</v>
      </c>
    </row>
    <row r="83422" spans="7:7">
      <c r="G83422" s="162" t="s">
        <v>83667</v>
      </c>
    </row>
    <row r="83423" spans="7:7">
      <c r="G83423" s="162" t="s">
        <v>83668</v>
      </c>
    </row>
    <row r="83424" spans="7:7">
      <c r="G83424" s="162" t="s">
        <v>83669</v>
      </c>
    </row>
    <row r="83425" spans="7:7">
      <c r="G83425" s="162" t="s">
        <v>83670</v>
      </c>
    </row>
    <row r="83426" spans="7:7">
      <c r="G83426" s="162" t="s">
        <v>83671</v>
      </c>
    </row>
    <row r="83427" spans="7:7">
      <c r="G83427" s="162" t="s">
        <v>83672</v>
      </c>
    </row>
    <row r="83428" spans="7:7">
      <c r="G83428" s="162" t="s">
        <v>83673</v>
      </c>
    </row>
    <row r="83429" spans="7:7">
      <c r="G83429" s="162" t="s">
        <v>83674</v>
      </c>
    </row>
    <row r="83430" spans="7:7">
      <c r="G83430" s="162" t="s">
        <v>83675</v>
      </c>
    </row>
    <row r="83431" spans="7:7">
      <c r="G83431" s="162" t="s">
        <v>83676</v>
      </c>
    </row>
    <row r="83432" spans="7:7">
      <c r="G83432" s="162" t="s">
        <v>83677</v>
      </c>
    </row>
    <row r="83433" spans="7:7">
      <c r="G83433" s="162" t="s">
        <v>83678</v>
      </c>
    </row>
    <row r="83434" spans="7:7">
      <c r="G83434" s="162" t="s">
        <v>83679</v>
      </c>
    </row>
    <row r="83435" spans="7:7">
      <c r="G83435" s="162" t="s">
        <v>83680</v>
      </c>
    </row>
    <row r="83436" spans="7:7">
      <c r="G83436" s="162" t="s">
        <v>83681</v>
      </c>
    </row>
    <row r="83437" spans="7:7">
      <c r="G83437" s="162" t="s">
        <v>83682</v>
      </c>
    </row>
    <row r="83438" spans="7:7">
      <c r="G83438" s="162" t="s">
        <v>83683</v>
      </c>
    </row>
    <row r="83439" spans="7:7">
      <c r="G83439" s="162" t="s">
        <v>83684</v>
      </c>
    </row>
    <row r="83440" spans="7:7">
      <c r="G83440" s="162" t="s">
        <v>83685</v>
      </c>
    </row>
    <row r="83441" spans="7:7">
      <c r="G83441" s="162" t="s">
        <v>83686</v>
      </c>
    </row>
    <row r="83442" spans="7:7">
      <c r="G83442" s="162" t="s">
        <v>83687</v>
      </c>
    </row>
    <row r="83443" spans="7:7">
      <c r="G83443" s="162" t="s">
        <v>83688</v>
      </c>
    </row>
    <row r="83444" spans="7:7">
      <c r="G83444" s="162" t="s">
        <v>83689</v>
      </c>
    </row>
    <row r="83445" spans="7:7">
      <c r="G83445" s="162" t="s">
        <v>83690</v>
      </c>
    </row>
    <row r="83446" spans="7:7">
      <c r="G83446" s="162" t="s">
        <v>83691</v>
      </c>
    </row>
    <row r="83447" spans="7:7">
      <c r="G83447" s="162" t="s">
        <v>83692</v>
      </c>
    </row>
    <row r="83448" spans="7:7">
      <c r="G83448" s="162" t="s">
        <v>83693</v>
      </c>
    </row>
    <row r="83449" spans="7:7">
      <c r="G83449" s="162" t="s">
        <v>83694</v>
      </c>
    </row>
    <row r="83450" spans="7:7">
      <c r="G83450" s="162" t="s">
        <v>83695</v>
      </c>
    </row>
    <row r="83451" spans="7:7">
      <c r="G83451" s="162" t="s">
        <v>83696</v>
      </c>
    </row>
    <row r="83452" spans="7:7">
      <c r="G83452" s="162" t="s">
        <v>83697</v>
      </c>
    </row>
    <row r="83453" spans="7:7">
      <c r="G83453" s="162" t="s">
        <v>83698</v>
      </c>
    </row>
    <row r="83454" spans="7:7">
      <c r="G83454" s="162" t="s">
        <v>83699</v>
      </c>
    </row>
    <row r="83455" spans="7:7">
      <c r="G83455" s="162" t="s">
        <v>83700</v>
      </c>
    </row>
    <row r="83456" spans="7:7">
      <c r="G83456" s="162" t="s">
        <v>83701</v>
      </c>
    </row>
    <row r="83457" spans="7:7">
      <c r="G83457" s="162" t="s">
        <v>83702</v>
      </c>
    </row>
    <row r="83458" spans="7:7">
      <c r="G83458" s="162" t="s">
        <v>83703</v>
      </c>
    </row>
    <row r="83459" spans="7:7">
      <c r="G83459" s="162" t="s">
        <v>83704</v>
      </c>
    </row>
    <row r="83460" spans="7:7">
      <c r="G83460" s="162" t="s">
        <v>83705</v>
      </c>
    </row>
    <row r="83461" spans="7:7">
      <c r="G83461" s="162" t="s">
        <v>83706</v>
      </c>
    </row>
    <row r="83462" spans="7:7">
      <c r="G83462" s="162" t="s">
        <v>83707</v>
      </c>
    </row>
    <row r="83463" spans="7:7">
      <c r="G83463" s="162" t="s">
        <v>83708</v>
      </c>
    </row>
    <row r="83464" spans="7:7">
      <c r="G83464" s="162" t="s">
        <v>83709</v>
      </c>
    </row>
    <row r="83465" spans="7:7">
      <c r="G83465" s="162" t="s">
        <v>83710</v>
      </c>
    </row>
    <row r="83466" spans="7:7">
      <c r="G83466" s="162" t="s">
        <v>83711</v>
      </c>
    </row>
    <row r="83467" spans="7:7">
      <c r="G83467" s="162" t="s">
        <v>83712</v>
      </c>
    </row>
    <row r="83468" spans="7:7">
      <c r="G83468" s="162" t="s">
        <v>83713</v>
      </c>
    </row>
    <row r="83469" spans="7:7">
      <c r="G83469" s="162" t="s">
        <v>83714</v>
      </c>
    </row>
    <row r="83470" spans="7:7">
      <c r="G83470" s="162" t="s">
        <v>83715</v>
      </c>
    </row>
    <row r="83471" spans="7:7">
      <c r="G83471" s="162" t="s">
        <v>83716</v>
      </c>
    </row>
    <row r="83472" spans="7:7">
      <c r="G83472" s="162" t="s">
        <v>83717</v>
      </c>
    </row>
    <row r="83473" spans="7:7">
      <c r="G83473" s="162" t="s">
        <v>83718</v>
      </c>
    </row>
    <row r="83474" spans="7:7">
      <c r="G83474" s="162" t="s">
        <v>83719</v>
      </c>
    </row>
    <row r="83475" spans="7:7">
      <c r="G83475" s="162" t="s">
        <v>83720</v>
      </c>
    </row>
    <row r="83476" spans="7:7">
      <c r="G83476" s="162" t="s">
        <v>83721</v>
      </c>
    </row>
    <row r="83477" spans="7:7">
      <c r="G83477" s="162" t="s">
        <v>83722</v>
      </c>
    </row>
    <row r="83478" spans="7:7">
      <c r="G83478" s="162" t="s">
        <v>83723</v>
      </c>
    </row>
    <row r="83479" spans="7:7">
      <c r="G83479" s="162" t="s">
        <v>83724</v>
      </c>
    </row>
    <row r="83480" spans="7:7">
      <c r="G83480" s="162" t="s">
        <v>83725</v>
      </c>
    </row>
    <row r="83481" spans="7:7">
      <c r="G83481" s="162" t="s">
        <v>83726</v>
      </c>
    </row>
    <row r="83482" spans="7:7">
      <c r="G83482" s="162" t="s">
        <v>83727</v>
      </c>
    </row>
    <row r="83483" spans="7:7">
      <c r="G83483" s="162" t="s">
        <v>83728</v>
      </c>
    </row>
    <row r="83484" spans="7:7">
      <c r="G83484" s="162" t="s">
        <v>83729</v>
      </c>
    </row>
    <row r="83485" spans="7:7">
      <c r="G83485" s="162" t="s">
        <v>83730</v>
      </c>
    </row>
    <row r="83486" spans="7:7">
      <c r="G83486" s="162" t="s">
        <v>83731</v>
      </c>
    </row>
    <row r="83487" spans="7:7">
      <c r="G83487" s="162" t="s">
        <v>83732</v>
      </c>
    </row>
    <row r="83488" spans="7:7">
      <c r="G83488" s="162" t="s">
        <v>83733</v>
      </c>
    </row>
    <row r="83489" spans="7:7">
      <c r="G83489" s="162" t="s">
        <v>83734</v>
      </c>
    </row>
    <row r="83490" spans="7:7">
      <c r="G83490" s="162" t="s">
        <v>83735</v>
      </c>
    </row>
    <row r="83491" spans="7:7">
      <c r="G83491" s="162" t="s">
        <v>83736</v>
      </c>
    </row>
    <row r="83492" spans="7:7">
      <c r="G83492" s="162" t="s">
        <v>83737</v>
      </c>
    </row>
    <row r="83493" spans="7:7">
      <c r="G83493" s="162" t="s">
        <v>83738</v>
      </c>
    </row>
    <row r="83494" spans="7:7">
      <c r="G83494" s="162" t="s">
        <v>83739</v>
      </c>
    </row>
    <row r="83495" spans="7:7">
      <c r="G83495" s="162" t="s">
        <v>83740</v>
      </c>
    </row>
    <row r="83496" spans="7:7">
      <c r="G83496" s="162" t="s">
        <v>83741</v>
      </c>
    </row>
    <row r="83497" spans="7:7">
      <c r="G83497" s="162" t="s">
        <v>83742</v>
      </c>
    </row>
    <row r="83498" spans="7:7">
      <c r="G83498" s="162" t="s">
        <v>83743</v>
      </c>
    </row>
    <row r="83499" spans="7:7">
      <c r="G83499" s="162" t="s">
        <v>83744</v>
      </c>
    </row>
    <row r="83500" spans="7:7">
      <c r="G83500" s="162" t="s">
        <v>83745</v>
      </c>
    </row>
    <row r="83501" spans="7:7">
      <c r="G83501" s="162" t="s">
        <v>83746</v>
      </c>
    </row>
    <row r="83502" spans="7:7">
      <c r="G83502" s="162" t="s">
        <v>83747</v>
      </c>
    </row>
    <row r="83503" spans="7:7">
      <c r="G83503" s="162" t="s">
        <v>83748</v>
      </c>
    </row>
    <row r="83504" spans="7:7">
      <c r="G83504" s="162" t="s">
        <v>83749</v>
      </c>
    </row>
    <row r="83505" spans="7:7">
      <c r="G83505" s="162" t="s">
        <v>83750</v>
      </c>
    </row>
    <row r="83506" spans="7:7">
      <c r="G83506" s="162" t="s">
        <v>83751</v>
      </c>
    </row>
    <row r="83507" spans="7:7">
      <c r="G83507" s="162" t="s">
        <v>83752</v>
      </c>
    </row>
    <row r="83508" spans="7:7">
      <c r="G83508" s="162" t="s">
        <v>83753</v>
      </c>
    </row>
    <row r="83509" spans="7:7">
      <c r="G83509" s="162" t="s">
        <v>83754</v>
      </c>
    </row>
    <row r="83510" spans="7:7">
      <c r="G83510" s="162" t="s">
        <v>83755</v>
      </c>
    </row>
    <row r="83511" spans="7:7">
      <c r="G83511" s="162" t="s">
        <v>83756</v>
      </c>
    </row>
    <row r="83512" spans="7:7">
      <c r="G83512" s="162" t="s">
        <v>83757</v>
      </c>
    </row>
    <row r="83513" spans="7:7">
      <c r="G83513" s="162" t="s">
        <v>83758</v>
      </c>
    </row>
    <row r="83514" spans="7:7">
      <c r="G83514" s="162" t="s">
        <v>83759</v>
      </c>
    </row>
    <row r="83515" spans="7:7">
      <c r="G83515" s="162" t="s">
        <v>83760</v>
      </c>
    </row>
    <row r="83516" spans="7:7">
      <c r="G83516" s="162" t="s">
        <v>83761</v>
      </c>
    </row>
    <row r="83517" spans="7:7">
      <c r="G83517" s="162" t="s">
        <v>83762</v>
      </c>
    </row>
    <row r="83518" spans="7:7">
      <c r="G83518" s="162" t="s">
        <v>83763</v>
      </c>
    </row>
    <row r="83519" spans="7:7">
      <c r="G83519" s="162" t="s">
        <v>83764</v>
      </c>
    </row>
    <row r="83520" spans="7:7">
      <c r="G83520" s="162" t="s">
        <v>83765</v>
      </c>
    </row>
    <row r="83521" spans="7:7">
      <c r="G83521" s="162" t="s">
        <v>83766</v>
      </c>
    </row>
    <row r="83522" spans="7:7">
      <c r="G83522" s="162" t="s">
        <v>83767</v>
      </c>
    </row>
    <row r="83523" spans="7:7">
      <c r="G83523" s="162" t="s">
        <v>83768</v>
      </c>
    </row>
    <row r="83524" spans="7:7">
      <c r="G83524" s="162" t="s">
        <v>83769</v>
      </c>
    </row>
    <row r="83525" spans="7:7">
      <c r="G83525" s="162" t="s">
        <v>83770</v>
      </c>
    </row>
    <row r="83526" spans="7:7">
      <c r="G83526" s="162" t="s">
        <v>83771</v>
      </c>
    </row>
    <row r="83527" spans="7:7">
      <c r="G83527" s="162" t="s">
        <v>83772</v>
      </c>
    </row>
    <row r="83528" spans="7:7">
      <c r="G83528" s="162" t="s">
        <v>83773</v>
      </c>
    </row>
    <row r="83529" spans="7:7">
      <c r="G83529" s="162" t="s">
        <v>83774</v>
      </c>
    </row>
    <row r="83530" spans="7:7">
      <c r="G83530" s="162" t="s">
        <v>83775</v>
      </c>
    </row>
    <row r="83531" spans="7:7">
      <c r="G83531" s="162" t="s">
        <v>83776</v>
      </c>
    </row>
    <row r="83532" spans="7:7">
      <c r="G83532" s="162" t="s">
        <v>83777</v>
      </c>
    </row>
    <row r="83533" spans="7:7">
      <c r="G83533" s="162" t="s">
        <v>83778</v>
      </c>
    </row>
    <row r="83534" spans="7:7">
      <c r="G83534" s="162" t="s">
        <v>83779</v>
      </c>
    </row>
    <row r="83535" spans="7:7">
      <c r="G83535" s="162" t="s">
        <v>83780</v>
      </c>
    </row>
    <row r="83536" spans="7:7">
      <c r="G83536" s="162" t="s">
        <v>83781</v>
      </c>
    </row>
    <row r="83537" spans="7:7">
      <c r="G83537" s="162" t="s">
        <v>83782</v>
      </c>
    </row>
    <row r="83538" spans="7:7">
      <c r="G83538" s="162" t="s">
        <v>83783</v>
      </c>
    </row>
    <row r="83539" spans="7:7">
      <c r="G83539" s="162" t="s">
        <v>83784</v>
      </c>
    </row>
    <row r="83540" spans="7:7">
      <c r="G83540" s="162" t="s">
        <v>83785</v>
      </c>
    </row>
    <row r="83541" spans="7:7">
      <c r="G83541" s="162" t="s">
        <v>83786</v>
      </c>
    </row>
    <row r="83542" spans="7:7">
      <c r="G83542" s="162" t="s">
        <v>83787</v>
      </c>
    </row>
    <row r="83543" spans="7:7">
      <c r="G83543" s="162" t="s">
        <v>83788</v>
      </c>
    </row>
    <row r="83544" spans="7:7">
      <c r="G83544" s="162" t="s">
        <v>83789</v>
      </c>
    </row>
    <row r="83545" spans="7:7">
      <c r="G83545" s="162" t="s">
        <v>83790</v>
      </c>
    </row>
    <row r="83546" spans="7:7">
      <c r="G83546" s="162" t="s">
        <v>83791</v>
      </c>
    </row>
    <row r="83547" spans="7:7">
      <c r="G83547" s="162" t="s">
        <v>83792</v>
      </c>
    </row>
    <row r="83548" spans="7:7">
      <c r="G83548" s="162" t="s">
        <v>83793</v>
      </c>
    </row>
    <row r="83549" spans="7:7">
      <c r="G83549" s="162" t="s">
        <v>83794</v>
      </c>
    </row>
    <row r="83550" spans="7:7">
      <c r="G83550" s="162" t="s">
        <v>83795</v>
      </c>
    </row>
    <row r="83551" spans="7:7">
      <c r="G83551" s="162" t="s">
        <v>83796</v>
      </c>
    </row>
    <row r="83552" spans="7:7">
      <c r="G83552" s="162" t="s">
        <v>83797</v>
      </c>
    </row>
    <row r="83553" spans="7:7">
      <c r="G83553" s="162" t="s">
        <v>83798</v>
      </c>
    </row>
    <row r="83554" spans="7:7">
      <c r="G83554" s="162" t="s">
        <v>83799</v>
      </c>
    </row>
    <row r="83555" spans="7:7">
      <c r="G83555" s="162" t="s">
        <v>83800</v>
      </c>
    </row>
    <row r="83556" spans="7:7">
      <c r="G83556" s="162" t="s">
        <v>83801</v>
      </c>
    </row>
    <row r="83557" spans="7:7">
      <c r="G83557" s="162" t="s">
        <v>83802</v>
      </c>
    </row>
    <row r="83558" spans="7:7">
      <c r="G83558" s="162" t="s">
        <v>83803</v>
      </c>
    </row>
    <row r="83559" spans="7:7">
      <c r="G83559" s="162" t="s">
        <v>83804</v>
      </c>
    </row>
    <row r="83560" spans="7:7">
      <c r="G83560" s="162" t="s">
        <v>83805</v>
      </c>
    </row>
    <row r="83561" spans="7:7">
      <c r="G83561" s="162" t="s">
        <v>83806</v>
      </c>
    </row>
    <row r="83562" spans="7:7">
      <c r="G83562" s="162" t="s">
        <v>83807</v>
      </c>
    </row>
    <row r="83563" spans="7:7">
      <c r="G83563" s="162" t="s">
        <v>83808</v>
      </c>
    </row>
    <row r="83564" spans="7:7">
      <c r="G83564" s="162" t="s">
        <v>83809</v>
      </c>
    </row>
    <row r="83565" spans="7:7">
      <c r="G83565" s="162" t="s">
        <v>83810</v>
      </c>
    </row>
    <row r="83566" spans="7:7">
      <c r="G83566" s="162" t="s">
        <v>83811</v>
      </c>
    </row>
    <row r="83567" spans="7:7">
      <c r="G83567" s="162" t="s">
        <v>83812</v>
      </c>
    </row>
    <row r="83568" spans="7:7">
      <c r="G83568" s="162" t="s">
        <v>83813</v>
      </c>
    </row>
    <row r="83569" spans="7:7">
      <c r="G83569" s="162" t="s">
        <v>83814</v>
      </c>
    </row>
    <row r="83570" spans="7:7">
      <c r="G83570" s="162" t="s">
        <v>83815</v>
      </c>
    </row>
    <row r="83571" spans="7:7">
      <c r="G83571" s="162" t="s">
        <v>83816</v>
      </c>
    </row>
    <row r="83572" spans="7:7">
      <c r="G83572" s="162" t="s">
        <v>83817</v>
      </c>
    </row>
    <row r="83573" spans="7:7">
      <c r="G83573" s="162" t="s">
        <v>83818</v>
      </c>
    </row>
    <row r="83574" spans="7:7">
      <c r="G83574" s="162" t="s">
        <v>83819</v>
      </c>
    </row>
    <row r="83575" spans="7:7">
      <c r="G83575" s="162" t="s">
        <v>83820</v>
      </c>
    </row>
    <row r="83576" spans="7:7">
      <c r="G83576" s="162" t="s">
        <v>83821</v>
      </c>
    </row>
    <row r="83577" spans="7:7">
      <c r="G83577" s="162" t="s">
        <v>83822</v>
      </c>
    </row>
    <row r="83578" spans="7:7">
      <c r="G83578" s="162" t="s">
        <v>83823</v>
      </c>
    </row>
    <row r="83579" spans="7:7">
      <c r="G83579" s="162" t="s">
        <v>83824</v>
      </c>
    </row>
    <row r="83580" spans="7:7">
      <c r="G83580" s="162" t="s">
        <v>83825</v>
      </c>
    </row>
    <row r="83581" spans="7:7">
      <c r="G83581" s="162" t="s">
        <v>83826</v>
      </c>
    </row>
    <row r="83582" spans="7:7">
      <c r="G83582" s="162" t="s">
        <v>83827</v>
      </c>
    </row>
    <row r="83583" spans="7:7">
      <c r="G83583" s="162" t="s">
        <v>83828</v>
      </c>
    </row>
    <row r="83584" spans="7:7">
      <c r="G83584" s="162" t="s">
        <v>83829</v>
      </c>
    </row>
    <row r="83585" spans="7:7">
      <c r="G83585" s="162" t="s">
        <v>83830</v>
      </c>
    </row>
    <row r="83586" spans="7:7">
      <c r="G83586" s="162" t="s">
        <v>83831</v>
      </c>
    </row>
    <row r="83587" spans="7:7">
      <c r="G83587" s="162" t="s">
        <v>83832</v>
      </c>
    </row>
    <row r="83588" spans="7:7">
      <c r="G83588" s="162" t="s">
        <v>83833</v>
      </c>
    </row>
    <row r="83589" spans="7:7">
      <c r="G83589" s="162" t="s">
        <v>83834</v>
      </c>
    </row>
    <row r="83590" spans="7:7">
      <c r="G83590" s="162" t="s">
        <v>83835</v>
      </c>
    </row>
    <row r="83591" spans="7:7">
      <c r="G83591" s="162" t="s">
        <v>83836</v>
      </c>
    </row>
    <row r="83592" spans="7:7">
      <c r="G83592" s="162" t="s">
        <v>83837</v>
      </c>
    </row>
    <row r="83593" spans="7:7">
      <c r="G83593" s="162" t="s">
        <v>83838</v>
      </c>
    </row>
    <row r="83594" spans="7:7">
      <c r="G83594" s="162" t="s">
        <v>83839</v>
      </c>
    </row>
    <row r="83595" spans="7:7">
      <c r="G83595" s="162" t="s">
        <v>83840</v>
      </c>
    </row>
    <row r="83596" spans="7:7">
      <c r="G83596" s="162" t="s">
        <v>83841</v>
      </c>
    </row>
    <row r="83597" spans="7:7">
      <c r="G83597" s="162" t="s">
        <v>83842</v>
      </c>
    </row>
    <row r="83598" spans="7:7">
      <c r="G83598" s="162" t="s">
        <v>83843</v>
      </c>
    </row>
    <row r="83599" spans="7:7">
      <c r="G83599" s="162" t="s">
        <v>83844</v>
      </c>
    </row>
    <row r="83600" spans="7:7">
      <c r="G83600" s="162" t="s">
        <v>83845</v>
      </c>
    </row>
    <row r="83601" spans="7:7">
      <c r="G83601" s="162" t="s">
        <v>83846</v>
      </c>
    </row>
    <row r="83602" spans="7:7">
      <c r="G83602" s="162" t="s">
        <v>83847</v>
      </c>
    </row>
    <row r="83603" spans="7:7">
      <c r="G83603" s="162" t="s">
        <v>83848</v>
      </c>
    </row>
    <row r="83604" spans="7:7">
      <c r="G83604" s="162" t="s">
        <v>83849</v>
      </c>
    </row>
    <row r="83605" spans="7:7">
      <c r="G83605" s="162" t="s">
        <v>83850</v>
      </c>
    </row>
    <row r="83606" spans="7:7">
      <c r="G83606" s="162" t="s">
        <v>83851</v>
      </c>
    </row>
    <row r="83607" spans="7:7">
      <c r="G83607" s="162" t="s">
        <v>83852</v>
      </c>
    </row>
    <row r="83608" spans="7:7">
      <c r="G83608" s="162" t="s">
        <v>83853</v>
      </c>
    </row>
    <row r="83609" spans="7:7">
      <c r="G83609" s="162" t="s">
        <v>83854</v>
      </c>
    </row>
    <row r="83610" spans="7:7">
      <c r="G83610" s="162" t="s">
        <v>83855</v>
      </c>
    </row>
    <row r="83611" spans="7:7">
      <c r="G83611" s="162" t="s">
        <v>83856</v>
      </c>
    </row>
    <row r="83612" spans="7:7">
      <c r="G83612" s="162" t="s">
        <v>83857</v>
      </c>
    </row>
    <row r="83613" spans="7:7">
      <c r="G83613" s="162" t="s">
        <v>83858</v>
      </c>
    </row>
    <row r="83614" spans="7:7">
      <c r="G83614" s="162" t="s">
        <v>83859</v>
      </c>
    </row>
    <row r="83615" spans="7:7">
      <c r="G83615" s="162" t="s">
        <v>83860</v>
      </c>
    </row>
    <row r="83616" spans="7:7">
      <c r="G83616" s="162" t="s">
        <v>83861</v>
      </c>
    </row>
    <row r="83617" spans="7:7">
      <c r="G83617" s="162" t="s">
        <v>83862</v>
      </c>
    </row>
    <row r="83618" spans="7:7">
      <c r="G83618" s="162" t="s">
        <v>83863</v>
      </c>
    </row>
    <row r="83619" spans="7:7">
      <c r="G83619" s="162" t="s">
        <v>83864</v>
      </c>
    </row>
    <row r="83620" spans="7:7">
      <c r="G83620" s="162" t="s">
        <v>83865</v>
      </c>
    </row>
    <row r="83621" spans="7:7">
      <c r="G83621" s="162" t="s">
        <v>83866</v>
      </c>
    </row>
    <row r="83622" spans="7:7">
      <c r="G83622" s="162" t="s">
        <v>83867</v>
      </c>
    </row>
    <row r="83623" spans="7:7">
      <c r="G83623" s="162" t="s">
        <v>83868</v>
      </c>
    </row>
    <row r="83624" spans="7:7">
      <c r="G83624" s="162" t="s">
        <v>83869</v>
      </c>
    </row>
    <row r="83625" spans="7:7">
      <c r="G83625" s="162" t="s">
        <v>83870</v>
      </c>
    </row>
    <row r="83626" spans="7:7">
      <c r="G83626" s="162" t="s">
        <v>83871</v>
      </c>
    </row>
    <row r="83627" spans="7:7">
      <c r="G83627" s="162" t="s">
        <v>83872</v>
      </c>
    </row>
    <row r="83628" spans="7:7">
      <c r="G83628" s="162" t="s">
        <v>83873</v>
      </c>
    </row>
    <row r="83629" spans="7:7">
      <c r="G83629" s="162" t="s">
        <v>83874</v>
      </c>
    </row>
    <row r="83630" spans="7:7">
      <c r="G83630" s="162" t="s">
        <v>83875</v>
      </c>
    </row>
    <row r="83631" spans="7:7">
      <c r="G83631" s="162" t="s">
        <v>83876</v>
      </c>
    </row>
    <row r="83632" spans="7:7">
      <c r="G83632" s="162" t="s">
        <v>83877</v>
      </c>
    </row>
    <row r="83633" spans="7:7">
      <c r="G83633" s="162" t="s">
        <v>83878</v>
      </c>
    </row>
    <row r="83634" spans="7:7">
      <c r="G83634" s="162" t="s">
        <v>83879</v>
      </c>
    </row>
    <row r="83635" spans="7:7">
      <c r="G83635" s="162" t="s">
        <v>83880</v>
      </c>
    </row>
    <row r="83636" spans="7:7">
      <c r="G83636" s="162" t="s">
        <v>83881</v>
      </c>
    </row>
    <row r="83637" spans="7:7">
      <c r="G83637" s="162" t="s">
        <v>83882</v>
      </c>
    </row>
    <row r="83638" spans="7:7">
      <c r="G83638" s="162" t="s">
        <v>83883</v>
      </c>
    </row>
    <row r="83639" spans="7:7">
      <c r="G83639" s="162" t="s">
        <v>83884</v>
      </c>
    </row>
    <row r="83640" spans="7:7">
      <c r="G83640" s="162" t="s">
        <v>83885</v>
      </c>
    </row>
    <row r="83641" spans="7:7">
      <c r="G83641" s="162" t="s">
        <v>83886</v>
      </c>
    </row>
    <row r="83642" spans="7:7">
      <c r="G83642" s="162" t="s">
        <v>83887</v>
      </c>
    </row>
    <row r="83643" spans="7:7">
      <c r="G83643" s="162" t="s">
        <v>83888</v>
      </c>
    </row>
    <row r="83644" spans="7:7">
      <c r="G83644" s="162" t="s">
        <v>83889</v>
      </c>
    </row>
    <row r="83645" spans="7:7">
      <c r="G83645" s="162" t="s">
        <v>83890</v>
      </c>
    </row>
    <row r="83646" spans="7:7">
      <c r="G83646" s="162" t="s">
        <v>83891</v>
      </c>
    </row>
    <row r="83647" spans="7:7">
      <c r="G83647" s="162" t="s">
        <v>83892</v>
      </c>
    </row>
    <row r="83648" spans="7:7">
      <c r="G83648" s="162" t="s">
        <v>83893</v>
      </c>
    </row>
    <row r="83649" spans="7:7">
      <c r="G83649" s="162" t="s">
        <v>83894</v>
      </c>
    </row>
    <row r="83650" spans="7:7">
      <c r="G83650" s="162" t="s">
        <v>83895</v>
      </c>
    </row>
    <row r="83651" spans="7:7">
      <c r="G83651" s="162" t="s">
        <v>83896</v>
      </c>
    </row>
    <row r="83652" spans="7:7">
      <c r="G83652" s="162" t="s">
        <v>83897</v>
      </c>
    </row>
    <row r="83653" spans="7:7">
      <c r="G83653" s="162" t="s">
        <v>83898</v>
      </c>
    </row>
    <row r="83654" spans="7:7">
      <c r="G83654" s="162" t="s">
        <v>83899</v>
      </c>
    </row>
    <row r="83655" spans="7:7">
      <c r="G83655" s="162" t="s">
        <v>83900</v>
      </c>
    </row>
    <row r="83656" spans="7:7">
      <c r="G83656" s="162" t="s">
        <v>83901</v>
      </c>
    </row>
    <row r="83657" spans="7:7">
      <c r="G83657" s="162" t="s">
        <v>83902</v>
      </c>
    </row>
    <row r="83658" spans="7:7">
      <c r="G83658" s="162" t="s">
        <v>83903</v>
      </c>
    </row>
    <row r="83659" spans="7:7">
      <c r="G83659" s="162" t="s">
        <v>83904</v>
      </c>
    </row>
    <row r="83660" spans="7:7">
      <c r="G83660" s="162" t="s">
        <v>83905</v>
      </c>
    </row>
    <row r="83661" spans="7:7">
      <c r="G83661" s="162" t="s">
        <v>83906</v>
      </c>
    </row>
    <row r="83662" spans="7:7">
      <c r="G83662" s="162" t="s">
        <v>83907</v>
      </c>
    </row>
    <row r="83663" spans="7:7">
      <c r="G83663" s="162" t="s">
        <v>83908</v>
      </c>
    </row>
    <row r="83664" spans="7:7">
      <c r="G83664" s="162" t="s">
        <v>83909</v>
      </c>
    </row>
    <row r="83665" spans="7:7">
      <c r="G83665" s="162" t="s">
        <v>83910</v>
      </c>
    </row>
    <row r="83666" spans="7:7">
      <c r="G83666" s="162" t="s">
        <v>83911</v>
      </c>
    </row>
    <row r="83667" spans="7:7">
      <c r="G83667" s="162" t="s">
        <v>83912</v>
      </c>
    </row>
    <row r="83668" spans="7:7">
      <c r="G83668" s="162" t="s">
        <v>83913</v>
      </c>
    </row>
    <row r="83669" spans="7:7">
      <c r="G83669" s="162" t="s">
        <v>83914</v>
      </c>
    </row>
    <row r="83670" spans="7:7">
      <c r="G83670" s="162" t="s">
        <v>83915</v>
      </c>
    </row>
    <row r="83671" spans="7:7">
      <c r="G83671" s="162" t="s">
        <v>83916</v>
      </c>
    </row>
    <row r="83672" spans="7:7">
      <c r="G83672" s="162" t="s">
        <v>83917</v>
      </c>
    </row>
    <row r="83673" spans="7:7">
      <c r="G83673" s="162" t="s">
        <v>83918</v>
      </c>
    </row>
    <row r="83674" spans="7:7">
      <c r="G83674" s="162" t="s">
        <v>83919</v>
      </c>
    </row>
    <row r="83675" spans="7:7">
      <c r="G83675" s="162" t="s">
        <v>83920</v>
      </c>
    </row>
    <row r="83676" spans="7:7">
      <c r="G83676" s="162" t="s">
        <v>83921</v>
      </c>
    </row>
    <row r="83677" spans="7:7">
      <c r="G83677" s="162" t="s">
        <v>83922</v>
      </c>
    </row>
    <row r="83678" spans="7:7">
      <c r="G83678" s="162" t="s">
        <v>83923</v>
      </c>
    </row>
    <row r="83679" spans="7:7">
      <c r="G83679" s="162" t="s">
        <v>83924</v>
      </c>
    </row>
    <row r="83680" spans="7:7">
      <c r="G83680" s="162" t="s">
        <v>83925</v>
      </c>
    </row>
    <row r="83681" spans="7:7">
      <c r="G83681" s="162" t="s">
        <v>83926</v>
      </c>
    </row>
    <row r="83682" spans="7:7">
      <c r="G83682" s="162" t="s">
        <v>83927</v>
      </c>
    </row>
    <row r="83683" spans="7:7">
      <c r="G83683" s="162" t="s">
        <v>83928</v>
      </c>
    </row>
    <row r="83684" spans="7:7">
      <c r="G83684" s="162" t="s">
        <v>83929</v>
      </c>
    </row>
    <row r="83685" spans="7:7">
      <c r="G83685" s="162" t="s">
        <v>83930</v>
      </c>
    </row>
    <row r="83686" spans="7:7">
      <c r="G83686" s="162" t="s">
        <v>83931</v>
      </c>
    </row>
    <row r="83687" spans="7:7">
      <c r="G83687" s="162" t="s">
        <v>83932</v>
      </c>
    </row>
    <row r="83688" spans="7:7">
      <c r="G83688" s="162" t="s">
        <v>83933</v>
      </c>
    </row>
    <row r="83689" spans="7:7">
      <c r="G83689" s="162" t="s">
        <v>83934</v>
      </c>
    </row>
    <row r="83690" spans="7:7">
      <c r="G83690" s="162" t="s">
        <v>83935</v>
      </c>
    </row>
    <row r="83691" spans="7:7">
      <c r="G83691" s="162" t="s">
        <v>83936</v>
      </c>
    </row>
    <row r="83692" spans="7:7">
      <c r="G83692" s="162" t="s">
        <v>83937</v>
      </c>
    </row>
    <row r="83693" spans="7:7">
      <c r="G83693" s="162" t="s">
        <v>83938</v>
      </c>
    </row>
    <row r="83694" spans="7:7">
      <c r="G83694" s="162" t="s">
        <v>83939</v>
      </c>
    </row>
    <row r="83695" spans="7:7">
      <c r="G83695" s="162" t="s">
        <v>83940</v>
      </c>
    </row>
    <row r="83696" spans="7:7">
      <c r="G83696" s="162" t="s">
        <v>83941</v>
      </c>
    </row>
    <row r="83697" spans="7:7">
      <c r="G83697" s="162" t="s">
        <v>83942</v>
      </c>
    </row>
    <row r="83698" spans="7:7">
      <c r="G83698" s="162" t="s">
        <v>83943</v>
      </c>
    </row>
    <row r="83699" spans="7:7">
      <c r="G83699" s="162" t="s">
        <v>83944</v>
      </c>
    </row>
    <row r="83700" spans="7:7">
      <c r="G83700" s="162" t="s">
        <v>83945</v>
      </c>
    </row>
    <row r="83701" spans="7:7">
      <c r="G83701" s="162" t="s">
        <v>83946</v>
      </c>
    </row>
    <row r="83702" spans="7:7">
      <c r="G83702" s="162" t="s">
        <v>83947</v>
      </c>
    </row>
    <row r="83703" spans="7:7">
      <c r="G83703" s="162" t="s">
        <v>83948</v>
      </c>
    </row>
    <row r="83704" spans="7:7">
      <c r="G83704" s="162" t="s">
        <v>83949</v>
      </c>
    </row>
    <row r="83705" spans="7:7">
      <c r="G83705" s="162" t="s">
        <v>83950</v>
      </c>
    </row>
    <row r="83706" spans="7:7">
      <c r="G83706" s="162" t="s">
        <v>83951</v>
      </c>
    </row>
    <row r="83707" spans="7:7">
      <c r="G83707" s="162" t="s">
        <v>83952</v>
      </c>
    </row>
    <row r="83708" spans="7:7">
      <c r="G83708" s="162" t="s">
        <v>83953</v>
      </c>
    </row>
    <row r="83709" spans="7:7">
      <c r="G83709" s="162" t="s">
        <v>83954</v>
      </c>
    </row>
    <row r="83710" spans="7:7">
      <c r="G83710" s="162" t="s">
        <v>83955</v>
      </c>
    </row>
    <row r="83711" spans="7:7">
      <c r="G83711" s="162" t="s">
        <v>83956</v>
      </c>
    </row>
    <row r="83712" spans="7:7">
      <c r="G83712" s="162" t="s">
        <v>83957</v>
      </c>
    </row>
    <row r="83713" spans="7:7">
      <c r="G83713" s="162" t="s">
        <v>83958</v>
      </c>
    </row>
    <row r="83714" spans="7:7">
      <c r="G83714" s="162" t="s">
        <v>83959</v>
      </c>
    </row>
    <row r="83715" spans="7:7">
      <c r="G83715" s="162" t="s">
        <v>83960</v>
      </c>
    </row>
    <row r="83716" spans="7:7">
      <c r="G83716" s="162" t="s">
        <v>83961</v>
      </c>
    </row>
    <row r="83717" spans="7:7">
      <c r="G83717" s="162" t="s">
        <v>83962</v>
      </c>
    </row>
    <row r="83718" spans="7:7">
      <c r="G83718" s="162" t="s">
        <v>83963</v>
      </c>
    </row>
    <row r="83719" spans="7:7">
      <c r="G83719" s="162" t="s">
        <v>83964</v>
      </c>
    </row>
    <row r="83720" spans="7:7">
      <c r="G83720" s="162" t="s">
        <v>83965</v>
      </c>
    </row>
    <row r="83721" spans="7:7">
      <c r="G83721" s="162" t="s">
        <v>83966</v>
      </c>
    </row>
    <row r="83722" spans="7:7">
      <c r="G83722" s="162" t="s">
        <v>83967</v>
      </c>
    </row>
    <row r="83723" spans="7:7">
      <c r="G83723" s="162" t="s">
        <v>83968</v>
      </c>
    </row>
    <row r="83724" spans="7:7">
      <c r="G83724" s="162" t="s">
        <v>83969</v>
      </c>
    </row>
    <row r="83725" spans="7:7">
      <c r="G83725" s="162" t="s">
        <v>83970</v>
      </c>
    </row>
    <row r="83726" spans="7:7">
      <c r="G83726" s="162" t="s">
        <v>83971</v>
      </c>
    </row>
    <row r="83727" spans="7:7">
      <c r="G83727" s="162" t="s">
        <v>83972</v>
      </c>
    </row>
    <row r="83728" spans="7:7">
      <c r="G83728" s="162" t="s">
        <v>83973</v>
      </c>
    </row>
    <row r="83729" spans="7:7">
      <c r="G83729" s="162" t="s">
        <v>83974</v>
      </c>
    </row>
    <row r="83730" spans="7:7">
      <c r="G83730" s="162" t="s">
        <v>83975</v>
      </c>
    </row>
    <row r="83731" spans="7:7">
      <c r="G83731" s="162" t="s">
        <v>83976</v>
      </c>
    </row>
    <row r="83732" spans="7:7">
      <c r="G83732" s="162" t="s">
        <v>83977</v>
      </c>
    </row>
    <row r="83733" spans="7:7">
      <c r="G83733" s="162" t="s">
        <v>83978</v>
      </c>
    </row>
    <row r="83734" spans="7:7">
      <c r="G83734" s="162" t="s">
        <v>83979</v>
      </c>
    </row>
    <row r="83735" spans="7:7">
      <c r="G83735" s="162" t="s">
        <v>83980</v>
      </c>
    </row>
    <row r="83736" spans="7:7">
      <c r="G83736" s="162" t="s">
        <v>83981</v>
      </c>
    </row>
    <row r="83737" spans="7:7">
      <c r="G83737" s="162" t="s">
        <v>83982</v>
      </c>
    </row>
    <row r="83738" spans="7:7">
      <c r="G83738" s="162" t="s">
        <v>83983</v>
      </c>
    </row>
    <row r="83739" spans="7:7">
      <c r="G83739" s="162" t="s">
        <v>83984</v>
      </c>
    </row>
    <row r="83740" spans="7:7">
      <c r="G83740" s="162" t="s">
        <v>83985</v>
      </c>
    </row>
    <row r="83741" spans="7:7">
      <c r="G83741" s="162" t="s">
        <v>83986</v>
      </c>
    </row>
    <row r="83742" spans="7:7">
      <c r="G83742" s="162" t="s">
        <v>83987</v>
      </c>
    </row>
    <row r="83743" spans="7:7">
      <c r="G83743" s="162" t="s">
        <v>83988</v>
      </c>
    </row>
    <row r="83744" spans="7:7">
      <c r="G83744" s="162" t="s">
        <v>83989</v>
      </c>
    </row>
    <row r="83745" spans="7:7">
      <c r="G83745" s="162" t="s">
        <v>83990</v>
      </c>
    </row>
    <row r="83746" spans="7:7">
      <c r="G83746" s="162" t="s">
        <v>83991</v>
      </c>
    </row>
    <row r="83747" spans="7:7">
      <c r="G83747" s="162" t="s">
        <v>83992</v>
      </c>
    </row>
    <row r="83748" spans="7:7">
      <c r="G83748" s="162" t="s">
        <v>83993</v>
      </c>
    </row>
    <row r="83749" spans="7:7">
      <c r="G83749" s="162" t="s">
        <v>83994</v>
      </c>
    </row>
    <row r="83750" spans="7:7">
      <c r="G83750" s="162" t="s">
        <v>83995</v>
      </c>
    </row>
    <row r="83751" spans="7:7">
      <c r="G83751" s="162" t="s">
        <v>83996</v>
      </c>
    </row>
    <row r="83752" spans="7:7">
      <c r="G83752" s="162" t="s">
        <v>83997</v>
      </c>
    </row>
    <row r="83753" spans="7:7">
      <c r="G83753" s="162" t="s">
        <v>83998</v>
      </c>
    </row>
    <row r="83754" spans="7:7">
      <c r="G83754" s="162" t="s">
        <v>83999</v>
      </c>
    </row>
    <row r="83755" spans="7:7">
      <c r="G83755" s="162" t="s">
        <v>84000</v>
      </c>
    </row>
    <row r="83756" spans="7:7">
      <c r="G83756" s="162" t="s">
        <v>84001</v>
      </c>
    </row>
    <row r="83757" spans="7:7">
      <c r="G83757" s="162" t="s">
        <v>84002</v>
      </c>
    </row>
    <row r="83758" spans="7:7">
      <c r="G83758" s="162" t="s">
        <v>84003</v>
      </c>
    </row>
    <row r="83759" spans="7:7">
      <c r="G83759" s="162" t="s">
        <v>84004</v>
      </c>
    </row>
    <row r="83760" spans="7:7">
      <c r="G83760" s="162" t="s">
        <v>84005</v>
      </c>
    </row>
    <row r="83761" spans="7:7">
      <c r="G83761" s="162" t="s">
        <v>84006</v>
      </c>
    </row>
    <row r="83762" spans="7:7">
      <c r="G83762" s="162" t="s">
        <v>84007</v>
      </c>
    </row>
    <row r="83763" spans="7:7">
      <c r="G83763" s="162" t="s">
        <v>84008</v>
      </c>
    </row>
    <row r="83764" spans="7:7">
      <c r="G83764" s="162" t="s">
        <v>84009</v>
      </c>
    </row>
    <row r="83765" spans="7:7">
      <c r="G83765" s="162" t="s">
        <v>84010</v>
      </c>
    </row>
    <row r="83766" spans="7:7">
      <c r="G83766" s="162" t="s">
        <v>84011</v>
      </c>
    </row>
    <row r="83767" spans="7:7">
      <c r="G83767" s="162" t="s">
        <v>84012</v>
      </c>
    </row>
    <row r="83768" spans="7:7">
      <c r="G83768" s="162" t="s">
        <v>84013</v>
      </c>
    </row>
    <row r="83769" spans="7:7">
      <c r="G83769" s="162" t="s">
        <v>84014</v>
      </c>
    </row>
    <row r="83770" spans="7:7">
      <c r="G83770" s="162" t="s">
        <v>84015</v>
      </c>
    </row>
    <row r="83771" spans="7:7">
      <c r="G83771" s="162" t="s">
        <v>84016</v>
      </c>
    </row>
    <row r="83772" spans="7:7">
      <c r="G83772" s="162" t="s">
        <v>84017</v>
      </c>
    </row>
    <row r="83773" spans="7:7">
      <c r="G83773" s="162" t="s">
        <v>84018</v>
      </c>
    </row>
    <row r="83774" spans="7:7">
      <c r="G83774" s="162" t="s">
        <v>84019</v>
      </c>
    </row>
    <row r="83775" spans="7:7">
      <c r="G83775" s="162" t="s">
        <v>84020</v>
      </c>
    </row>
    <row r="83776" spans="7:7">
      <c r="G83776" s="162" t="s">
        <v>84021</v>
      </c>
    </row>
    <row r="83777" spans="7:7">
      <c r="G83777" s="162" t="s">
        <v>84022</v>
      </c>
    </row>
    <row r="83778" spans="7:7">
      <c r="G83778" s="162" t="s">
        <v>84023</v>
      </c>
    </row>
    <row r="83779" spans="7:7">
      <c r="G83779" s="162" t="s">
        <v>84024</v>
      </c>
    </row>
    <row r="83780" spans="7:7">
      <c r="G83780" s="162" t="s">
        <v>84025</v>
      </c>
    </row>
    <row r="83781" spans="7:7">
      <c r="G83781" s="162" t="s">
        <v>84026</v>
      </c>
    </row>
    <row r="83782" spans="7:7">
      <c r="G83782" s="162" t="s">
        <v>84027</v>
      </c>
    </row>
    <row r="83783" spans="7:7">
      <c r="G83783" s="162" t="s">
        <v>84028</v>
      </c>
    </row>
    <row r="83784" spans="7:7">
      <c r="G83784" s="162" t="s">
        <v>84029</v>
      </c>
    </row>
    <row r="83785" spans="7:7">
      <c r="G83785" s="162" t="s">
        <v>84030</v>
      </c>
    </row>
    <row r="83786" spans="7:7">
      <c r="G83786" s="162" t="s">
        <v>84031</v>
      </c>
    </row>
    <row r="83787" spans="7:7">
      <c r="G83787" s="162" t="s">
        <v>84032</v>
      </c>
    </row>
    <row r="83788" spans="7:7">
      <c r="G83788" s="162" t="s">
        <v>84033</v>
      </c>
    </row>
    <row r="83789" spans="7:7">
      <c r="G83789" s="162" t="s">
        <v>84034</v>
      </c>
    </row>
    <row r="83790" spans="7:7">
      <c r="G83790" s="162" t="s">
        <v>84035</v>
      </c>
    </row>
    <row r="83791" spans="7:7">
      <c r="G83791" s="162" t="s">
        <v>84036</v>
      </c>
    </row>
    <row r="83792" spans="7:7">
      <c r="G83792" s="162" t="s">
        <v>84037</v>
      </c>
    </row>
    <row r="83793" spans="7:7">
      <c r="G83793" s="162" t="s">
        <v>84038</v>
      </c>
    </row>
    <row r="83794" spans="7:7">
      <c r="G83794" s="162" t="s">
        <v>84039</v>
      </c>
    </row>
    <row r="83795" spans="7:7">
      <c r="G83795" s="162" t="s">
        <v>84040</v>
      </c>
    </row>
    <row r="83796" spans="7:7">
      <c r="G83796" s="162" t="s">
        <v>84041</v>
      </c>
    </row>
    <row r="83797" spans="7:7">
      <c r="G83797" s="162" t="s">
        <v>84042</v>
      </c>
    </row>
    <row r="83798" spans="7:7">
      <c r="G83798" s="162" t="s">
        <v>84043</v>
      </c>
    </row>
    <row r="83799" spans="7:7">
      <c r="G83799" s="162" t="s">
        <v>84044</v>
      </c>
    </row>
    <row r="83800" spans="7:7">
      <c r="G83800" s="162" t="s">
        <v>84045</v>
      </c>
    </row>
    <row r="83801" spans="7:7">
      <c r="G83801" s="162" t="s">
        <v>84046</v>
      </c>
    </row>
    <row r="83802" spans="7:7">
      <c r="G83802" s="162" t="s">
        <v>84047</v>
      </c>
    </row>
    <row r="83803" spans="7:7">
      <c r="G83803" s="162" t="s">
        <v>84048</v>
      </c>
    </row>
    <row r="83804" spans="7:7">
      <c r="G83804" s="162" t="s">
        <v>84049</v>
      </c>
    </row>
    <row r="83805" spans="7:7">
      <c r="G83805" s="162" t="s">
        <v>84050</v>
      </c>
    </row>
    <row r="83806" spans="7:7">
      <c r="G83806" s="162" t="s">
        <v>84051</v>
      </c>
    </row>
    <row r="83807" spans="7:7">
      <c r="G83807" s="162" t="s">
        <v>84052</v>
      </c>
    </row>
    <row r="83808" spans="7:7">
      <c r="G83808" s="162" t="s">
        <v>84053</v>
      </c>
    </row>
    <row r="83809" spans="7:7">
      <c r="G83809" s="162" t="s">
        <v>84054</v>
      </c>
    </row>
    <row r="83810" spans="7:7">
      <c r="G83810" s="162" t="s">
        <v>84055</v>
      </c>
    </row>
    <row r="83811" spans="7:7">
      <c r="G83811" s="162" t="s">
        <v>84056</v>
      </c>
    </row>
    <row r="83812" spans="7:7">
      <c r="G83812" s="162" t="s">
        <v>84057</v>
      </c>
    </row>
    <row r="83813" spans="7:7">
      <c r="G83813" s="162" t="s">
        <v>84058</v>
      </c>
    </row>
    <row r="83814" spans="7:7">
      <c r="G83814" s="162" t="s">
        <v>84059</v>
      </c>
    </row>
    <row r="83815" spans="7:7">
      <c r="G83815" s="162" t="s">
        <v>84060</v>
      </c>
    </row>
    <row r="83816" spans="7:7">
      <c r="G83816" s="162" t="s">
        <v>84061</v>
      </c>
    </row>
    <row r="83817" spans="7:7">
      <c r="G83817" s="162" t="s">
        <v>84062</v>
      </c>
    </row>
    <row r="83818" spans="7:7">
      <c r="G83818" s="162" t="s">
        <v>84063</v>
      </c>
    </row>
    <row r="83819" spans="7:7">
      <c r="G83819" s="162" t="s">
        <v>84064</v>
      </c>
    </row>
    <row r="83820" spans="7:7">
      <c r="G83820" s="162" t="s">
        <v>84065</v>
      </c>
    </row>
    <row r="83821" spans="7:7">
      <c r="G83821" s="162" t="s">
        <v>84066</v>
      </c>
    </row>
    <row r="83822" spans="7:7">
      <c r="G83822" s="162" t="s">
        <v>84067</v>
      </c>
    </row>
    <row r="83823" spans="7:7">
      <c r="G83823" s="162" t="s">
        <v>84068</v>
      </c>
    </row>
    <row r="83824" spans="7:7">
      <c r="G83824" s="162" t="s">
        <v>84069</v>
      </c>
    </row>
    <row r="83825" spans="7:7">
      <c r="G83825" s="162" t="s">
        <v>84070</v>
      </c>
    </row>
    <row r="83826" spans="7:7">
      <c r="G83826" s="162" t="s">
        <v>84071</v>
      </c>
    </row>
    <row r="83827" spans="7:7">
      <c r="G83827" s="162" t="s">
        <v>84072</v>
      </c>
    </row>
    <row r="83828" spans="7:7">
      <c r="G83828" s="162" t="s">
        <v>84073</v>
      </c>
    </row>
    <row r="83829" spans="7:7">
      <c r="G83829" s="162" t="s">
        <v>84074</v>
      </c>
    </row>
    <row r="83830" spans="7:7">
      <c r="G83830" s="162" t="s">
        <v>84075</v>
      </c>
    </row>
    <row r="83831" spans="7:7">
      <c r="G83831" s="162" t="s">
        <v>84076</v>
      </c>
    </row>
    <row r="83832" spans="7:7">
      <c r="G83832" s="162" t="s">
        <v>84077</v>
      </c>
    </row>
    <row r="83833" spans="7:7">
      <c r="G83833" s="162" t="s">
        <v>84078</v>
      </c>
    </row>
    <row r="83834" spans="7:7">
      <c r="G83834" s="162" t="s">
        <v>84079</v>
      </c>
    </row>
    <row r="83835" spans="7:7">
      <c r="G83835" s="162" t="s">
        <v>84080</v>
      </c>
    </row>
    <row r="83836" spans="7:7">
      <c r="G83836" s="162" t="s">
        <v>84081</v>
      </c>
    </row>
    <row r="83837" spans="7:7">
      <c r="G83837" s="162" t="s">
        <v>84082</v>
      </c>
    </row>
    <row r="83838" spans="7:7">
      <c r="G83838" s="162" t="s">
        <v>84083</v>
      </c>
    </row>
    <row r="83839" spans="7:7">
      <c r="G83839" s="162" t="s">
        <v>84084</v>
      </c>
    </row>
    <row r="83840" spans="7:7">
      <c r="G83840" s="162" t="s">
        <v>84085</v>
      </c>
    </row>
    <row r="83841" spans="7:7">
      <c r="G83841" s="162" t="s">
        <v>84086</v>
      </c>
    </row>
    <row r="83842" spans="7:7">
      <c r="G83842" s="162" t="s">
        <v>84087</v>
      </c>
    </row>
    <row r="83843" spans="7:7">
      <c r="G83843" s="162" t="s">
        <v>84088</v>
      </c>
    </row>
    <row r="83844" spans="7:7">
      <c r="G83844" s="162" t="s">
        <v>84089</v>
      </c>
    </row>
    <row r="83845" spans="7:7">
      <c r="G83845" s="162" t="s">
        <v>84090</v>
      </c>
    </row>
    <row r="83846" spans="7:7">
      <c r="G83846" s="162" t="s">
        <v>84091</v>
      </c>
    </row>
    <row r="83847" spans="7:7">
      <c r="G83847" s="162" t="s">
        <v>84092</v>
      </c>
    </row>
    <row r="83848" spans="7:7">
      <c r="G83848" s="162" t="s">
        <v>84093</v>
      </c>
    </row>
    <row r="83849" spans="7:7">
      <c r="G83849" s="162" t="s">
        <v>84094</v>
      </c>
    </row>
    <row r="83850" spans="7:7">
      <c r="G83850" s="162" t="s">
        <v>84095</v>
      </c>
    </row>
    <row r="83851" spans="7:7">
      <c r="G83851" s="162" t="s">
        <v>84096</v>
      </c>
    </row>
    <row r="83852" spans="7:7">
      <c r="G83852" s="162" t="s">
        <v>84097</v>
      </c>
    </row>
    <row r="83853" spans="7:7">
      <c r="G83853" s="162" t="s">
        <v>84098</v>
      </c>
    </row>
    <row r="83854" spans="7:7">
      <c r="G83854" s="162" t="s">
        <v>84099</v>
      </c>
    </row>
    <row r="83855" spans="7:7">
      <c r="G83855" s="162" t="s">
        <v>84100</v>
      </c>
    </row>
    <row r="83856" spans="7:7">
      <c r="G83856" s="162" t="s">
        <v>84101</v>
      </c>
    </row>
    <row r="83857" spans="7:7">
      <c r="G83857" s="162" t="s">
        <v>84102</v>
      </c>
    </row>
    <row r="83858" spans="7:7">
      <c r="G83858" s="162" t="s">
        <v>84103</v>
      </c>
    </row>
    <row r="83859" spans="7:7">
      <c r="G83859" s="162" t="s">
        <v>84104</v>
      </c>
    </row>
    <row r="83860" spans="7:7">
      <c r="G83860" s="162" t="s">
        <v>84105</v>
      </c>
    </row>
    <row r="83861" spans="7:7">
      <c r="G83861" s="162" t="s">
        <v>84106</v>
      </c>
    </row>
    <row r="83862" spans="7:7">
      <c r="G83862" s="162" t="s">
        <v>84107</v>
      </c>
    </row>
    <row r="83863" spans="7:7">
      <c r="G83863" s="162" t="s">
        <v>84108</v>
      </c>
    </row>
    <row r="83864" spans="7:7">
      <c r="G83864" s="162" t="s">
        <v>84109</v>
      </c>
    </row>
    <row r="83865" spans="7:7">
      <c r="G83865" s="162" t="s">
        <v>84110</v>
      </c>
    </row>
    <row r="83866" spans="7:7">
      <c r="G83866" s="162" t="s">
        <v>84111</v>
      </c>
    </row>
    <row r="83867" spans="7:7">
      <c r="G83867" s="162" t="s">
        <v>84112</v>
      </c>
    </row>
    <row r="83868" spans="7:7">
      <c r="G83868" s="162" t="s">
        <v>84113</v>
      </c>
    </row>
    <row r="83869" spans="7:7">
      <c r="G83869" s="162" t="s">
        <v>84114</v>
      </c>
    </row>
    <row r="83870" spans="7:7">
      <c r="G83870" s="162" t="s">
        <v>84115</v>
      </c>
    </row>
    <row r="83871" spans="7:7">
      <c r="G83871" s="162" t="s">
        <v>84116</v>
      </c>
    </row>
    <row r="83872" spans="7:7">
      <c r="G83872" s="162" t="s">
        <v>84117</v>
      </c>
    </row>
    <row r="83873" spans="7:7">
      <c r="G83873" s="162" t="s">
        <v>84118</v>
      </c>
    </row>
    <row r="83874" spans="7:7">
      <c r="G83874" s="162" t="s">
        <v>84119</v>
      </c>
    </row>
    <row r="83875" spans="7:7">
      <c r="G83875" s="162" t="s">
        <v>84120</v>
      </c>
    </row>
    <row r="83876" spans="7:7">
      <c r="G83876" s="162" t="s">
        <v>84121</v>
      </c>
    </row>
    <row r="83877" spans="7:7">
      <c r="G83877" s="162" t="s">
        <v>84122</v>
      </c>
    </row>
    <row r="83878" spans="7:7">
      <c r="G83878" s="162" t="s">
        <v>84123</v>
      </c>
    </row>
    <row r="83879" spans="7:7">
      <c r="G83879" s="162" t="s">
        <v>84124</v>
      </c>
    </row>
    <row r="83880" spans="7:7">
      <c r="G83880" s="162" t="s">
        <v>84125</v>
      </c>
    </row>
    <row r="83881" spans="7:7">
      <c r="G83881" s="162" t="s">
        <v>84126</v>
      </c>
    </row>
    <row r="83882" spans="7:7">
      <c r="G83882" s="162" t="s">
        <v>84127</v>
      </c>
    </row>
    <row r="83883" spans="7:7">
      <c r="G83883" s="162" t="s">
        <v>84128</v>
      </c>
    </row>
    <row r="83884" spans="7:7">
      <c r="G83884" s="162" t="s">
        <v>84129</v>
      </c>
    </row>
    <row r="83885" spans="7:7">
      <c r="G83885" s="162" t="s">
        <v>84130</v>
      </c>
    </row>
    <row r="83886" spans="7:7">
      <c r="G83886" s="162" t="s">
        <v>84131</v>
      </c>
    </row>
    <row r="83887" spans="7:7">
      <c r="G83887" s="162" t="s">
        <v>84132</v>
      </c>
    </row>
    <row r="83888" spans="7:7">
      <c r="G83888" s="162" t="s">
        <v>84133</v>
      </c>
    </row>
    <row r="83889" spans="7:7">
      <c r="G83889" s="162" t="s">
        <v>84134</v>
      </c>
    </row>
    <row r="83890" spans="7:7">
      <c r="G83890" s="162" t="s">
        <v>84135</v>
      </c>
    </row>
    <row r="83891" spans="7:7">
      <c r="G83891" s="162" t="s">
        <v>84136</v>
      </c>
    </row>
    <row r="83892" spans="7:7">
      <c r="G83892" s="162" t="s">
        <v>84137</v>
      </c>
    </row>
    <row r="83893" spans="7:7">
      <c r="G83893" s="162" t="s">
        <v>84138</v>
      </c>
    </row>
    <row r="83894" spans="7:7">
      <c r="G83894" s="162" t="s">
        <v>84139</v>
      </c>
    </row>
    <row r="83895" spans="7:7">
      <c r="G83895" s="162" t="s">
        <v>84140</v>
      </c>
    </row>
    <row r="83896" spans="7:7">
      <c r="G83896" s="162" t="s">
        <v>84141</v>
      </c>
    </row>
    <row r="83897" spans="7:7">
      <c r="G83897" s="162" t="s">
        <v>84142</v>
      </c>
    </row>
    <row r="83898" spans="7:7">
      <c r="G83898" s="162" t="s">
        <v>84143</v>
      </c>
    </row>
    <row r="83899" spans="7:7">
      <c r="G83899" s="162" t="s">
        <v>84144</v>
      </c>
    </row>
    <row r="83900" spans="7:7">
      <c r="G83900" s="162" t="s">
        <v>84145</v>
      </c>
    </row>
    <row r="83901" spans="7:7">
      <c r="G83901" s="162" t="s">
        <v>84146</v>
      </c>
    </row>
    <row r="83902" spans="7:7">
      <c r="G83902" s="162" t="s">
        <v>84147</v>
      </c>
    </row>
    <row r="83903" spans="7:7">
      <c r="G83903" s="162" t="s">
        <v>84148</v>
      </c>
    </row>
    <row r="83904" spans="7:7">
      <c r="G83904" s="162" t="s">
        <v>84149</v>
      </c>
    </row>
    <row r="83905" spans="7:7">
      <c r="G83905" s="162" t="s">
        <v>84150</v>
      </c>
    </row>
    <row r="83906" spans="7:7">
      <c r="G83906" s="162" t="s">
        <v>84151</v>
      </c>
    </row>
    <row r="83907" spans="7:7">
      <c r="G83907" s="162" t="s">
        <v>84152</v>
      </c>
    </row>
    <row r="83908" spans="7:7">
      <c r="G83908" s="162" t="s">
        <v>84153</v>
      </c>
    </row>
    <row r="83909" spans="7:7">
      <c r="G83909" s="162" t="s">
        <v>84154</v>
      </c>
    </row>
    <row r="83910" spans="7:7">
      <c r="G83910" s="162" t="s">
        <v>84155</v>
      </c>
    </row>
    <row r="83911" spans="7:7">
      <c r="G83911" s="162" t="s">
        <v>84156</v>
      </c>
    </row>
    <row r="83912" spans="7:7">
      <c r="G83912" s="162" t="s">
        <v>84157</v>
      </c>
    </row>
    <row r="83913" spans="7:7">
      <c r="G83913" s="162" t="s">
        <v>84158</v>
      </c>
    </row>
    <row r="83914" spans="7:7">
      <c r="G83914" s="162" t="s">
        <v>84159</v>
      </c>
    </row>
    <row r="83915" spans="7:7">
      <c r="G83915" s="162" t="s">
        <v>84160</v>
      </c>
    </row>
    <row r="83916" spans="7:7">
      <c r="G83916" s="162" t="s">
        <v>84161</v>
      </c>
    </row>
    <row r="83917" spans="7:7">
      <c r="G83917" s="162" t="s">
        <v>84162</v>
      </c>
    </row>
    <row r="83918" spans="7:7">
      <c r="G83918" s="162" t="s">
        <v>84163</v>
      </c>
    </row>
    <row r="83919" spans="7:7">
      <c r="G83919" s="162" t="s">
        <v>84164</v>
      </c>
    </row>
    <row r="83920" spans="7:7">
      <c r="G83920" s="162" t="s">
        <v>84165</v>
      </c>
    </row>
    <row r="83921" spans="7:7">
      <c r="G83921" s="162" t="s">
        <v>84166</v>
      </c>
    </row>
    <row r="83922" spans="7:7">
      <c r="G83922" s="162" t="s">
        <v>84167</v>
      </c>
    </row>
    <row r="83923" spans="7:7">
      <c r="G83923" s="162" t="s">
        <v>84168</v>
      </c>
    </row>
    <row r="83924" spans="7:7">
      <c r="G83924" s="162" t="s">
        <v>84169</v>
      </c>
    </row>
    <row r="83925" spans="7:7">
      <c r="G83925" s="162" t="s">
        <v>84170</v>
      </c>
    </row>
    <row r="83926" spans="7:7">
      <c r="G83926" s="162" t="s">
        <v>84171</v>
      </c>
    </row>
    <row r="83927" spans="7:7">
      <c r="G83927" s="162" t="s">
        <v>84172</v>
      </c>
    </row>
    <row r="83928" spans="7:7">
      <c r="G83928" s="162" t="s">
        <v>84173</v>
      </c>
    </row>
    <row r="83929" spans="7:7">
      <c r="G83929" s="162" t="s">
        <v>84174</v>
      </c>
    </row>
    <row r="83930" spans="7:7">
      <c r="G83930" s="162" t="s">
        <v>84175</v>
      </c>
    </row>
    <row r="83931" spans="7:7">
      <c r="G83931" s="162" t="s">
        <v>84176</v>
      </c>
    </row>
    <row r="83932" spans="7:7">
      <c r="G83932" s="162" t="s">
        <v>84177</v>
      </c>
    </row>
    <row r="83933" spans="7:7">
      <c r="G83933" s="162" t="s">
        <v>84178</v>
      </c>
    </row>
    <row r="83934" spans="7:7">
      <c r="G83934" s="162" t="s">
        <v>84179</v>
      </c>
    </row>
    <row r="83935" spans="7:7">
      <c r="G83935" s="162" t="s">
        <v>84180</v>
      </c>
    </row>
    <row r="83936" spans="7:7">
      <c r="G83936" s="162" t="s">
        <v>84181</v>
      </c>
    </row>
    <row r="83937" spans="7:7">
      <c r="G83937" s="162" t="s">
        <v>84182</v>
      </c>
    </row>
    <row r="83938" spans="7:7">
      <c r="G83938" s="162" t="s">
        <v>84183</v>
      </c>
    </row>
    <row r="83939" spans="7:7">
      <c r="G83939" s="162" t="s">
        <v>84184</v>
      </c>
    </row>
    <row r="83940" spans="7:7">
      <c r="G83940" s="162" t="s">
        <v>84185</v>
      </c>
    </row>
    <row r="83941" spans="7:7">
      <c r="G83941" s="162" t="s">
        <v>84186</v>
      </c>
    </row>
    <row r="83942" spans="7:7">
      <c r="G83942" s="162" t="s">
        <v>84187</v>
      </c>
    </row>
    <row r="83943" spans="7:7">
      <c r="G83943" s="162" t="s">
        <v>84188</v>
      </c>
    </row>
    <row r="83944" spans="7:7">
      <c r="G83944" s="162" t="s">
        <v>84189</v>
      </c>
    </row>
    <row r="83945" spans="7:7">
      <c r="G83945" s="162" t="s">
        <v>84190</v>
      </c>
    </row>
    <row r="83946" spans="7:7">
      <c r="G83946" s="162" t="s">
        <v>84191</v>
      </c>
    </row>
    <row r="83947" spans="7:7">
      <c r="G83947" s="162" t="s">
        <v>84192</v>
      </c>
    </row>
    <row r="83948" spans="7:7">
      <c r="G83948" s="162" t="s">
        <v>84193</v>
      </c>
    </row>
    <row r="83949" spans="7:7">
      <c r="G83949" s="162" t="s">
        <v>84194</v>
      </c>
    </row>
    <row r="83950" spans="7:7">
      <c r="G83950" s="162" t="s">
        <v>84195</v>
      </c>
    </row>
    <row r="83951" spans="7:7">
      <c r="G83951" s="162" t="s">
        <v>84196</v>
      </c>
    </row>
    <row r="83952" spans="7:7">
      <c r="G83952" s="162" t="s">
        <v>84197</v>
      </c>
    </row>
    <row r="83953" spans="7:7">
      <c r="G83953" s="162" t="s">
        <v>84198</v>
      </c>
    </row>
    <row r="83954" spans="7:7">
      <c r="G83954" s="162" t="s">
        <v>84199</v>
      </c>
    </row>
    <row r="83955" spans="7:7">
      <c r="G83955" s="162" t="s">
        <v>84200</v>
      </c>
    </row>
    <row r="83956" spans="7:7">
      <c r="G83956" s="162" t="s">
        <v>84201</v>
      </c>
    </row>
    <row r="83957" spans="7:7">
      <c r="G83957" s="162" t="s">
        <v>84202</v>
      </c>
    </row>
    <row r="83958" spans="7:7">
      <c r="G83958" s="162" t="s">
        <v>84203</v>
      </c>
    </row>
    <row r="83959" spans="7:7">
      <c r="G83959" s="162" t="s">
        <v>84204</v>
      </c>
    </row>
    <row r="83960" spans="7:7">
      <c r="G83960" s="162" t="s">
        <v>84205</v>
      </c>
    </row>
    <row r="83961" spans="7:7">
      <c r="G83961" s="162" t="s">
        <v>84206</v>
      </c>
    </row>
    <row r="83962" spans="7:7">
      <c r="G83962" s="162" t="s">
        <v>84207</v>
      </c>
    </row>
    <row r="83963" spans="7:7">
      <c r="G83963" s="162" t="s">
        <v>84208</v>
      </c>
    </row>
    <row r="83964" spans="7:7">
      <c r="G83964" s="162" t="s">
        <v>84209</v>
      </c>
    </row>
    <row r="83965" spans="7:7">
      <c r="G83965" s="162" t="s">
        <v>84210</v>
      </c>
    </row>
    <row r="83966" spans="7:7">
      <c r="G83966" s="162" t="s">
        <v>84211</v>
      </c>
    </row>
    <row r="83967" spans="7:7">
      <c r="G83967" s="162" t="s">
        <v>84212</v>
      </c>
    </row>
    <row r="83968" spans="7:7">
      <c r="G83968" s="162" t="s">
        <v>84213</v>
      </c>
    </row>
    <row r="83969" spans="7:7">
      <c r="G83969" s="162" t="s">
        <v>84214</v>
      </c>
    </row>
    <row r="83970" spans="7:7">
      <c r="G83970" s="162" t="s">
        <v>84215</v>
      </c>
    </row>
    <row r="83971" spans="7:7">
      <c r="G83971" s="162" t="s">
        <v>84216</v>
      </c>
    </row>
    <row r="83972" spans="7:7">
      <c r="G83972" s="162" t="s">
        <v>84217</v>
      </c>
    </row>
    <row r="83973" spans="7:7">
      <c r="G83973" s="162" t="s">
        <v>84218</v>
      </c>
    </row>
    <row r="83974" spans="7:7">
      <c r="G83974" s="162" t="s">
        <v>84219</v>
      </c>
    </row>
    <row r="83975" spans="7:7">
      <c r="G83975" s="162" t="s">
        <v>84220</v>
      </c>
    </row>
    <row r="83976" spans="7:7">
      <c r="G83976" s="162" t="s">
        <v>84221</v>
      </c>
    </row>
    <row r="83977" spans="7:7">
      <c r="G83977" s="162" t="s">
        <v>84222</v>
      </c>
    </row>
    <row r="83978" spans="7:7">
      <c r="G83978" s="162" t="s">
        <v>84223</v>
      </c>
    </row>
    <row r="83979" spans="7:7">
      <c r="G83979" s="162" t="s">
        <v>84224</v>
      </c>
    </row>
    <row r="83980" spans="7:7">
      <c r="G83980" s="162" t="s">
        <v>84225</v>
      </c>
    </row>
    <row r="83981" spans="7:7">
      <c r="G83981" s="162" t="s">
        <v>84226</v>
      </c>
    </row>
    <row r="83982" spans="7:7">
      <c r="G83982" s="162" t="s">
        <v>84227</v>
      </c>
    </row>
    <row r="83983" spans="7:7">
      <c r="G83983" s="162" t="s">
        <v>84228</v>
      </c>
    </row>
    <row r="83984" spans="7:7">
      <c r="G83984" s="162" t="s">
        <v>84229</v>
      </c>
    </row>
    <row r="83985" spans="7:7">
      <c r="G83985" s="162" t="s">
        <v>84230</v>
      </c>
    </row>
    <row r="83986" spans="7:7">
      <c r="G83986" s="162" t="s">
        <v>84231</v>
      </c>
    </row>
    <row r="83987" spans="7:7">
      <c r="G83987" s="162" t="s">
        <v>84232</v>
      </c>
    </row>
    <row r="83988" spans="7:7">
      <c r="G83988" s="162" t="s">
        <v>84233</v>
      </c>
    </row>
    <row r="83989" spans="7:7">
      <c r="G83989" s="162" t="s">
        <v>84234</v>
      </c>
    </row>
    <row r="83990" spans="7:7">
      <c r="G83990" s="162" t="s">
        <v>84235</v>
      </c>
    </row>
    <row r="83991" spans="7:7">
      <c r="G83991" s="162" t="s">
        <v>84236</v>
      </c>
    </row>
    <row r="83992" spans="7:7">
      <c r="G83992" s="162" t="s">
        <v>84237</v>
      </c>
    </row>
    <row r="83993" spans="7:7">
      <c r="G83993" s="162" t="s">
        <v>84238</v>
      </c>
    </row>
    <row r="83994" spans="7:7">
      <c r="G83994" s="162" t="s">
        <v>84239</v>
      </c>
    </row>
    <row r="83995" spans="7:7">
      <c r="G83995" s="162" t="s">
        <v>84240</v>
      </c>
    </row>
    <row r="83996" spans="7:7">
      <c r="G83996" s="162" t="s">
        <v>84241</v>
      </c>
    </row>
    <row r="83997" spans="7:7">
      <c r="G83997" s="162" t="s">
        <v>84242</v>
      </c>
    </row>
    <row r="83998" spans="7:7">
      <c r="G83998" s="162" t="s">
        <v>84243</v>
      </c>
    </row>
    <row r="83999" spans="7:7">
      <c r="G83999" s="162" t="s">
        <v>84244</v>
      </c>
    </row>
    <row r="84000" spans="7:7">
      <c r="G84000" s="162" t="s">
        <v>84245</v>
      </c>
    </row>
    <row r="84001" spans="7:7">
      <c r="G84001" s="162" t="s">
        <v>84246</v>
      </c>
    </row>
    <row r="84002" spans="7:7">
      <c r="G84002" s="162" t="s">
        <v>84247</v>
      </c>
    </row>
    <row r="84003" spans="7:7">
      <c r="G84003" s="162" t="s">
        <v>84248</v>
      </c>
    </row>
    <row r="84004" spans="7:7">
      <c r="G84004" s="162" t="s">
        <v>84249</v>
      </c>
    </row>
    <row r="84005" spans="7:7">
      <c r="G84005" s="162" t="s">
        <v>84250</v>
      </c>
    </row>
    <row r="84006" spans="7:7">
      <c r="G84006" s="162" t="s">
        <v>84251</v>
      </c>
    </row>
    <row r="84007" spans="7:7">
      <c r="G84007" s="162" t="s">
        <v>84252</v>
      </c>
    </row>
    <row r="84008" spans="7:7">
      <c r="G84008" s="162" t="s">
        <v>84253</v>
      </c>
    </row>
    <row r="84009" spans="7:7">
      <c r="G84009" s="162" t="s">
        <v>84254</v>
      </c>
    </row>
    <row r="84010" spans="7:7">
      <c r="G84010" s="162" t="s">
        <v>84255</v>
      </c>
    </row>
    <row r="84011" spans="7:7">
      <c r="G84011" s="162" t="s">
        <v>84256</v>
      </c>
    </row>
    <row r="84012" spans="7:7">
      <c r="G84012" s="162" t="s">
        <v>84257</v>
      </c>
    </row>
    <row r="84013" spans="7:7">
      <c r="G84013" s="162" t="s">
        <v>84258</v>
      </c>
    </row>
    <row r="84014" spans="7:7">
      <c r="G84014" s="162" t="s">
        <v>84259</v>
      </c>
    </row>
    <row r="84015" spans="7:7">
      <c r="G84015" s="162" t="s">
        <v>84260</v>
      </c>
    </row>
    <row r="84016" spans="7:7">
      <c r="G84016" s="162" t="s">
        <v>84261</v>
      </c>
    </row>
    <row r="84017" spans="7:7">
      <c r="G84017" s="162" t="s">
        <v>84262</v>
      </c>
    </row>
    <row r="84018" spans="7:7">
      <c r="G84018" s="162" t="s">
        <v>84263</v>
      </c>
    </row>
    <row r="84019" spans="7:7">
      <c r="G84019" s="162" t="s">
        <v>84264</v>
      </c>
    </row>
    <row r="84020" spans="7:7">
      <c r="G84020" s="162" t="s">
        <v>84265</v>
      </c>
    </row>
    <row r="84021" spans="7:7">
      <c r="G84021" s="162" t="s">
        <v>84266</v>
      </c>
    </row>
    <row r="84022" spans="7:7">
      <c r="G84022" s="162" t="s">
        <v>84267</v>
      </c>
    </row>
    <row r="84023" spans="7:7">
      <c r="G84023" s="162" t="s">
        <v>84268</v>
      </c>
    </row>
    <row r="84024" spans="7:7">
      <c r="G84024" s="162" t="s">
        <v>84269</v>
      </c>
    </row>
    <row r="84025" spans="7:7">
      <c r="G84025" s="162" t="s">
        <v>84270</v>
      </c>
    </row>
    <row r="84026" spans="7:7">
      <c r="G84026" s="162" t="s">
        <v>84271</v>
      </c>
    </row>
    <row r="84027" spans="7:7">
      <c r="G84027" s="162" t="s">
        <v>84272</v>
      </c>
    </row>
    <row r="84028" spans="7:7">
      <c r="G84028" s="162" t="s">
        <v>84273</v>
      </c>
    </row>
    <row r="84029" spans="7:7">
      <c r="G84029" s="162" t="s">
        <v>84274</v>
      </c>
    </row>
    <row r="84030" spans="7:7">
      <c r="G84030" s="162" t="s">
        <v>84275</v>
      </c>
    </row>
    <row r="84031" spans="7:7">
      <c r="G84031" s="162" t="s">
        <v>84276</v>
      </c>
    </row>
    <row r="84032" spans="7:7">
      <c r="G84032" s="162" t="s">
        <v>84277</v>
      </c>
    </row>
    <row r="84033" spans="7:7">
      <c r="G84033" s="162" t="s">
        <v>84278</v>
      </c>
    </row>
    <row r="84034" spans="7:7">
      <c r="G84034" s="162" t="s">
        <v>84279</v>
      </c>
    </row>
    <row r="84035" spans="7:7">
      <c r="G84035" s="162" t="s">
        <v>84280</v>
      </c>
    </row>
    <row r="84036" spans="7:7">
      <c r="G84036" s="162" t="s">
        <v>84281</v>
      </c>
    </row>
    <row r="84037" spans="7:7">
      <c r="G84037" s="162" t="s">
        <v>84282</v>
      </c>
    </row>
    <row r="84038" spans="7:7">
      <c r="G84038" s="162" t="s">
        <v>84283</v>
      </c>
    </row>
    <row r="84039" spans="7:7">
      <c r="G84039" s="162" t="s">
        <v>84284</v>
      </c>
    </row>
    <row r="84040" spans="7:7">
      <c r="G84040" s="162" t="s">
        <v>84285</v>
      </c>
    </row>
    <row r="84041" spans="7:7">
      <c r="G84041" s="162" t="s">
        <v>84286</v>
      </c>
    </row>
    <row r="84042" spans="7:7">
      <c r="G84042" s="162" t="s">
        <v>84287</v>
      </c>
    </row>
    <row r="84043" spans="7:7">
      <c r="G84043" s="162" t="s">
        <v>84288</v>
      </c>
    </row>
    <row r="84044" spans="7:7">
      <c r="G84044" s="162" t="s">
        <v>84289</v>
      </c>
    </row>
    <row r="84045" spans="7:7">
      <c r="G84045" s="162" t="s">
        <v>84290</v>
      </c>
    </row>
    <row r="84046" spans="7:7">
      <c r="G84046" s="162" t="s">
        <v>84291</v>
      </c>
    </row>
    <row r="84047" spans="7:7">
      <c r="G84047" s="162" t="s">
        <v>84292</v>
      </c>
    </row>
    <row r="84048" spans="7:7">
      <c r="G84048" s="162" t="s">
        <v>84293</v>
      </c>
    </row>
    <row r="84049" spans="7:7">
      <c r="G84049" s="162" t="s">
        <v>84294</v>
      </c>
    </row>
    <row r="84050" spans="7:7">
      <c r="G84050" s="162" t="s">
        <v>84295</v>
      </c>
    </row>
    <row r="84051" spans="7:7">
      <c r="G84051" s="162" t="s">
        <v>84296</v>
      </c>
    </row>
    <row r="84052" spans="7:7">
      <c r="G84052" s="162" t="s">
        <v>84297</v>
      </c>
    </row>
    <row r="84053" spans="7:7">
      <c r="G84053" s="162" t="s">
        <v>84298</v>
      </c>
    </row>
    <row r="84054" spans="7:7">
      <c r="G84054" s="162" t="s">
        <v>84299</v>
      </c>
    </row>
    <row r="84055" spans="7:7">
      <c r="G84055" s="162" t="s">
        <v>84300</v>
      </c>
    </row>
    <row r="84056" spans="7:7">
      <c r="G84056" s="162" t="s">
        <v>84301</v>
      </c>
    </row>
    <row r="84057" spans="7:7">
      <c r="G84057" s="162" t="s">
        <v>84302</v>
      </c>
    </row>
    <row r="84058" spans="7:7">
      <c r="G84058" s="162" t="s">
        <v>84303</v>
      </c>
    </row>
    <row r="84059" spans="7:7">
      <c r="G84059" s="162" t="s">
        <v>84304</v>
      </c>
    </row>
    <row r="84060" spans="7:7">
      <c r="G84060" s="162" t="s">
        <v>84305</v>
      </c>
    </row>
    <row r="84061" spans="7:7">
      <c r="G84061" s="162" t="s">
        <v>84306</v>
      </c>
    </row>
    <row r="84062" spans="7:7">
      <c r="G84062" s="162" t="s">
        <v>84307</v>
      </c>
    </row>
    <row r="84063" spans="7:7">
      <c r="G84063" s="162" t="s">
        <v>84308</v>
      </c>
    </row>
    <row r="84064" spans="7:7">
      <c r="G84064" s="162" t="s">
        <v>84309</v>
      </c>
    </row>
    <row r="84065" spans="7:7">
      <c r="G84065" s="162" t="s">
        <v>84310</v>
      </c>
    </row>
    <row r="84066" spans="7:7">
      <c r="G84066" s="162" t="s">
        <v>84311</v>
      </c>
    </row>
    <row r="84067" spans="7:7">
      <c r="G84067" s="162" t="s">
        <v>84312</v>
      </c>
    </row>
    <row r="84068" spans="7:7">
      <c r="G84068" s="162" t="s">
        <v>84313</v>
      </c>
    </row>
    <row r="84069" spans="7:7">
      <c r="G84069" s="162" t="s">
        <v>84314</v>
      </c>
    </row>
    <row r="84070" spans="7:7">
      <c r="G84070" s="162" t="s">
        <v>84315</v>
      </c>
    </row>
    <row r="84071" spans="7:7">
      <c r="G84071" s="162" t="s">
        <v>84316</v>
      </c>
    </row>
    <row r="84072" spans="7:7">
      <c r="G84072" s="162" t="s">
        <v>84317</v>
      </c>
    </row>
    <row r="84073" spans="7:7">
      <c r="G84073" s="162" t="s">
        <v>84318</v>
      </c>
    </row>
    <row r="84074" spans="7:7">
      <c r="G84074" s="162" t="s">
        <v>84319</v>
      </c>
    </row>
    <row r="84075" spans="7:7">
      <c r="G84075" s="162" t="s">
        <v>84320</v>
      </c>
    </row>
    <row r="84076" spans="7:7">
      <c r="G84076" s="162" t="s">
        <v>84321</v>
      </c>
    </row>
    <row r="84077" spans="7:7">
      <c r="G84077" s="162" t="s">
        <v>84322</v>
      </c>
    </row>
    <row r="84078" spans="7:7">
      <c r="G84078" s="162" t="s">
        <v>84323</v>
      </c>
    </row>
    <row r="84079" spans="7:7">
      <c r="G84079" s="162" t="s">
        <v>84324</v>
      </c>
    </row>
    <row r="84080" spans="7:7">
      <c r="G84080" s="162" t="s">
        <v>84325</v>
      </c>
    </row>
    <row r="84081" spans="7:7">
      <c r="G84081" s="162" t="s">
        <v>84326</v>
      </c>
    </row>
    <row r="84082" spans="7:7">
      <c r="G84082" s="162" t="s">
        <v>84327</v>
      </c>
    </row>
    <row r="84083" spans="7:7">
      <c r="G84083" s="162" t="s">
        <v>84328</v>
      </c>
    </row>
    <row r="84084" spans="7:7">
      <c r="G84084" s="162" t="s">
        <v>84329</v>
      </c>
    </row>
    <row r="84085" spans="7:7">
      <c r="G84085" s="162" t="s">
        <v>84330</v>
      </c>
    </row>
    <row r="84086" spans="7:7">
      <c r="G84086" s="162" t="s">
        <v>84331</v>
      </c>
    </row>
    <row r="84087" spans="7:7">
      <c r="G84087" s="162" t="s">
        <v>84332</v>
      </c>
    </row>
    <row r="84088" spans="7:7">
      <c r="G84088" s="162" t="s">
        <v>84333</v>
      </c>
    </row>
    <row r="84089" spans="7:7">
      <c r="G84089" s="162" t="s">
        <v>84334</v>
      </c>
    </row>
    <row r="84090" spans="7:7">
      <c r="G84090" s="162" t="s">
        <v>84335</v>
      </c>
    </row>
    <row r="84091" spans="7:7">
      <c r="G84091" s="162" t="s">
        <v>84336</v>
      </c>
    </row>
    <row r="84092" spans="7:7">
      <c r="G84092" s="162" t="s">
        <v>84337</v>
      </c>
    </row>
    <row r="84093" spans="7:7">
      <c r="G84093" s="162" t="s">
        <v>84338</v>
      </c>
    </row>
    <row r="84094" spans="7:7">
      <c r="G84094" s="162" t="s">
        <v>84339</v>
      </c>
    </row>
    <row r="84095" spans="7:7">
      <c r="G84095" s="162" t="s">
        <v>84340</v>
      </c>
    </row>
    <row r="84096" spans="7:7">
      <c r="G84096" s="162" t="s">
        <v>84341</v>
      </c>
    </row>
    <row r="84097" spans="7:7">
      <c r="G84097" s="162" t="s">
        <v>84342</v>
      </c>
    </row>
    <row r="84098" spans="7:7">
      <c r="G84098" s="162" t="s">
        <v>84343</v>
      </c>
    </row>
    <row r="84099" spans="7:7">
      <c r="G84099" s="162" t="s">
        <v>84344</v>
      </c>
    </row>
    <row r="84100" spans="7:7">
      <c r="G84100" s="162" t="s">
        <v>84345</v>
      </c>
    </row>
    <row r="84101" spans="7:7">
      <c r="G84101" s="162" t="s">
        <v>84346</v>
      </c>
    </row>
    <row r="84102" spans="7:7">
      <c r="G84102" s="162" t="s">
        <v>84347</v>
      </c>
    </row>
    <row r="84103" spans="7:7">
      <c r="G84103" s="162" t="s">
        <v>84348</v>
      </c>
    </row>
    <row r="84104" spans="7:7">
      <c r="G84104" s="162" t="s">
        <v>84349</v>
      </c>
    </row>
    <row r="84105" spans="7:7">
      <c r="G84105" s="162" t="s">
        <v>84350</v>
      </c>
    </row>
    <row r="84106" spans="7:7">
      <c r="G84106" s="162" t="s">
        <v>84351</v>
      </c>
    </row>
    <row r="84107" spans="7:7">
      <c r="G84107" s="162" t="s">
        <v>84352</v>
      </c>
    </row>
    <row r="84108" spans="7:7">
      <c r="G84108" s="162" t="s">
        <v>84353</v>
      </c>
    </row>
    <row r="84109" spans="7:7">
      <c r="G84109" s="162" t="s">
        <v>84354</v>
      </c>
    </row>
    <row r="84110" spans="7:7">
      <c r="G84110" s="162" t="s">
        <v>84355</v>
      </c>
    </row>
    <row r="84111" spans="7:7">
      <c r="G84111" s="162" t="s">
        <v>84356</v>
      </c>
    </row>
    <row r="84112" spans="7:7">
      <c r="G84112" s="162" t="s">
        <v>84357</v>
      </c>
    </row>
    <row r="84113" spans="7:7">
      <c r="G84113" s="162" t="s">
        <v>84358</v>
      </c>
    </row>
    <row r="84114" spans="7:7">
      <c r="G84114" s="162" t="s">
        <v>84359</v>
      </c>
    </row>
    <row r="84115" spans="7:7">
      <c r="G84115" s="162" t="s">
        <v>84360</v>
      </c>
    </row>
    <row r="84116" spans="7:7">
      <c r="G84116" s="162" t="s">
        <v>84361</v>
      </c>
    </row>
    <row r="84117" spans="7:7">
      <c r="G84117" s="162" t="s">
        <v>84362</v>
      </c>
    </row>
    <row r="84118" spans="7:7">
      <c r="G84118" s="162" t="s">
        <v>84363</v>
      </c>
    </row>
    <row r="84119" spans="7:7">
      <c r="G84119" s="162" t="s">
        <v>84364</v>
      </c>
    </row>
    <row r="84120" spans="7:7">
      <c r="G84120" s="162" t="s">
        <v>84365</v>
      </c>
    </row>
    <row r="84121" spans="7:7">
      <c r="G84121" s="162" t="s">
        <v>84366</v>
      </c>
    </row>
    <row r="84122" spans="7:7">
      <c r="G84122" s="162" t="s">
        <v>84367</v>
      </c>
    </row>
    <row r="84123" spans="7:7">
      <c r="G84123" s="162" t="s">
        <v>84368</v>
      </c>
    </row>
    <row r="84124" spans="7:7">
      <c r="G84124" s="162" t="s">
        <v>84369</v>
      </c>
    </row>
    <row r="84125" spans="7:7">
      <c r="G84125" s="162" t="s">
        <v>84370</v>
      </c>
    </row>
    <row r="84126" spans="7:7">
      <c r="G84126" s="162" t="s">
        <v>84371</v>
      </c>
    </row>
    <row r="84127" spans="7:7">
      <c r="G84127" s="162" t="s">
        <v>84372</v>
      </c>
    </row>
    <row r="84128" spans="7:7">
      <c r="G84128" s="162" t="s">
        <v>84373</v>
      </c>
    </row>
    <row r="84129" spans="7:7">
      <c r="G84129" s="162" t="s">
        <v>84374</v>
      </c>
    </row>
    <row r="84130" spans="7:7">
      <c r="G84130" s="162" t="s">
        <v>84375</v>
      </c>
    </row>
    <row r="84131" spans="7:7">
      <c r="G84131" s="162" t="s">
        <v>84376</v>
      </c>
    </row>
    <row r="84132" spans="7:7">
      <c r="G84132" s="162" t="s">
        <v>84377</v>
      </c>
    </row>
    <row r="84133" spans="7:7">
      <c r="G84133" s="162" t="s">
        <v>84378</v>
      </c>
    </row>
    <row r="84134" spans="7:7">
      <c r="G84134" s="162" t="s">
        <v>84379</v>
      </c>
    </row>
    <row r="84135" spans="7:7">
      <c r="G84135" s="162" t="s">
        <v>84380</v>
      </c>
    </row>
    <row r="84136" spans="7:7">
      <c r="G84136" s="162" t="s">
        <v>84381</v>
      </c>
    </row>
    <row r="84137" spans="7:7">
      <c r="G84137" s="162" t="s">
        <v>84382</v>
      </c>
    </row>
    <row r="84138" spans="7:7">
      <c r="G84138" s="162" t="s">
        <v>84383</v>
      </c>
    </row>
    <row r="84139" spans="7:7">
      <c r="G84139" s="162" t="s">
        <v>84384</v>
      </c>
    </row>
    <row r="84140" spans="7:7">
      <c r="G84140" s="162" t="s">
        <v>84385</v>
      </c>
    </row>
    <row r="84141" spans="7:7">
      <c r="G84141" s="162" t="s">
        <v>84386</v>
      </c>
    </row>
    <row r="84142" spans="7:7">
      <c r="G84142" s="162" t="s">
        <v>84387</v>
      </c>
    </row>
    <row r="84143" spans="7:7">
      <c r="G84143" s="162" t="s">
        <v>84388</v>
      </c>
    </row>
    <row r="84144" spans="7:7">
      <c r="G84144" s="162" t="s">
        <v>84389</v>
      </c>
    </row>
    <row r="84145" spans="7:7">
      <c r="G84145" s="162" t="s">
        <v>84390</v>
      </c>
    </row>
    <row r="84146" spans="7:7">
      <c r="G84146" s="162" t="s">
        <v>84391</v>
      </c>
    </row>
    <row r="84147" spans="7:7">
      <c r="G84147" s="162" t="s">
        <v>84392</v>
      </c>
    </row>
    <row r="84148" spans="7:7">
      <c r="G84148" s="162" t="s">
        <v>84393</v>
      </c>
    </row>
    <row r="84149" spans="7:7">
      <c r="G84149" s="162" t="s">
        <v>84394</v>
      </c>
    </row>
    <row r="84150" spans="7:7">
      <c r="G84150" s="162" t="s">
        <v>84395</v>
      </c>
    </row>
    <row r="84151" spans="7:7">
      <c r="G84151" s="162" t="s">
        <v>84396</v>
      </c>
    </row>
    <row r="84152" spans="7:7">
      <c r="G84152" s="162" t="s">
        <v>84397</v>
      </c>
    </row>
    <row r="84153" spans="7:7">
      <c r="G84153" s="162" t="s">
        <v>84398</v>
      </c>
    </row>
    <row r="84154" spans="7:7">
      <c r="G84154" s="162" t="s">
        <v>84399</v>
      </c>
    </row>
    <row r="84155" spans="7:7">
      <c r="G84155" s="162" t="s">
        <v>84400</v>
      </c>
    </row>
    <row r="84156" spans="7:7">
      <c r="G84156" s="162" t="s">
        <v>84401</v>
      </c>
    </row>
    <row r="84157" spans="7:7">
      <c r="G84157" s="162" t="s">
        <v>84402</v>
      </c>
    </row>
    <row r="84158" spans="7:7">
      <c r="G84158" s="162" t="s">
        <v>84403</v>
      </c>
    </row>
    <row r="84159" spans="7:7">
      <c r="G84159" s="162" t="s">
        <v>84404</v>
      </c>
    </row>
    <row r="84160" spans="7:7">
      <c r="G84160" s="162" t="s">
        <v>84405</v>
      </c>
    </row>
    <row r="84161" spans="7:7">
      <c r="G84161" s="162" t="s">
        <v>84406</v>
      </c>
    </row>
    <row r="84162" spans="7:7">
      <c r="G84162" s="162" t="s">
        <v>84407</v>
      </c>
    </row>
    <row r="84163" spans="7:7">
      <c r="G84163" s="162" t="s">
        <v>84408</v>
      </c>
    </row>
    <row r="84164" spans="7:7">
      <c r="G84164" s="162" t="s">
        <v>84409</v>
      </c>
    </row>
    <row r="84165" spans="7:7">
      <c r="G84165" s="162" t="s">
        <v>84410</v>
      </c>
    </row>
    <row r="84166" spans="7:7">
      <c r="G84166" s="162" t="s">
        <v>84411</v>
      </c>
    </row>
    <row r="84167" spans="7:7">
      <c r="G84167" s="162" t="s">
        <v>84412</v>
      </c>
    </row>
    <row r="84168" spans="7:7">
      <c r="G84168" s="162" t="s">
        <v>84413</v>
      </c>
    </row>
    <row r="84169" spans="7:7">
      <c r="G84169" s="162" t="s">
        <v>84414</v>
      </c>
    </row>
    <row r="84170" spans="7:7">
      <c r="G84170" s="162" t="s">
        <v>84415</v>
      </c>
    </row>
    <row r="84171" spans="7:7">
      <c r="G84171" s="162" t="s">
        <v>84416</v>
      </c>
    </row>
    <row r="84172" spans="7:7">
      <c r="G84172" s="162" t="s">
        <v>84417</v>
      </c>
    </row>
    <row r="84173" spans="7:7">
      <c r="G84173" s="162" t="s">
        <v>84418</v>
      </c>
    </row>
    <row r="84174" spans="7:7">
      <c r="G84174" s="162" t="s">
        <v>84419</v>
      </c>
    </row>
    <row r="84175" spans="7:7">
      <c r="G84175" s="162" t="s">
        <v>84420</v>
      </c>
    </row>
    <row r="84176" spans="7:7">
      <c r="G84176" s="162" t="s">
        <v>84421</v>
      </c>
    </row>
    <row r="84177" spans="7:7">
      <c r="G84177" s="162" t="s">
        <v>84422</v>
      </c>
    </row>
    <row r="84178" spans="7:7">
      <c r="G84178" s="162" t="s">
        <v>84423</v>
      </c>
    </row>
    <row r="84179" spans="7:7">
      <c r="G84179" s="162" t="s">
        <v>84424</v>
      </c>
    </row>
    <row r="84180" spans="7:7">
      <c r="G84180" s="162" t="s">
        <v>84425</v>
      </c>
    </row>
    <row r="84181" spans="7:7">
      <c r="G84181" s="162" t="s">
        <v>84426</v>
      </c>
    </row>
    <row r="84182" spans="7:7">
      <c r="G84182" s="162" t="s">
        <v>84427</v>
      </c>
    </row>
    <row r="84183" spans="7:7">
      <c r="G84183" s="162" t="s">
        <v>84428</v>
      </c>
    </row>
    <row r="84184" spans="7:7">
      <c r="G84184" s="162" t="s">
        <v>84429</v>
      </c>
    </row>
    <row r="84185" spans="7:7">
      <c r="G84185" s="162" t="s">
        <v>84430</v>
      </c>
    </row>
    <row r="84186" spans="7:7">
      <c r="G84186" s="162" t="s">
        <v>84431</v>
      </c>
    </row>
    <row r="84187" spans="7:7">
      <c r="G84187" s="162" t="s">
        <v>84432</v>
      </c>
    </row>
    <row r="84188" spans="7:7">
      <c r="G84188" s="162" t="s">
        <v>84433</v>
      </c>
    </row>
    <row r="84189" spans="7:7">
      <c r="G84189" s="162" t="s">
        <v>84434</v>
      </c>
    </row>
    <row r="84190" spans="7:7">
      <c r="G84190" s="162" t="s">
        <v>84435</v>
      </c>
    </row>
    <row r="84191" spans="7:7">
      <c r="G84191" s="162" t="s">
        <v>84436</v>
      </c>
    </row>
    <row r="84192" spans="7:7">
      <c r="G84192" s="162" t="s">
        <v>84437</v>
      </c>
    </row>
    <row r="84193" spans="7:7">
      <c r="G84193" s="162" t="s">
        <v>84438</v>
      </c>
    </row>
    <row r="84194" spans="7:7">
      <c r="G84194" s="162" t="s">
        <v>84439</v>
      </c>
    </row>
    <row r="84195" spans="7:7">
      <c r="G84195" s="162" t="s">
        <v>84440</v>
      </c>
    </row>
    <row r="84196" spans="7:7">
      <c r="G84196" s="162" t="s">
        <v>84441</v>
      </c>
    </row>
    <row r="84197" spans="7:7">
      <c r="G84197" s="162" t="s">
        <v>84442</v>
      </c>
    </row>
    <row r="84198" spans="7:7">
      <c r="G84198" s="162" t="s">
        <v>84443</v>
      </c>
    </row>
    <row r="84199" spans="7:7">
      <c r="G84199" s="162" t="s">
        <v>84444</v>
      </c>
    </row>
    <row r="84200" spans="7:7">
      <c r="G84200" s="162" t="s">
        <v>84445</v>
      </c>
    </row>
    <row r="84201" spans="7:7">
      <c r="G84201" s="162" t="s">
        <v>84446</v>
      </c>
    </row>
    <row r="84202" spans="7:7">
      <c r="G84202" s="162" t="s">
        <v>84447</v>
      </c>
    </row>
    <row r="84203" spans="7:7">
      <c r="G84203" s="162" t="s">
        <v>84448</v>
      </c>
    </row>
    <row r="84204" spans="7:7">
      <c r="G84204" s="162" t="s">
        <v>84449</v>
      </c>
    </row>
    <row r="84205" spans="7:7">
      <c r="G84205" s="162" t="s">
        <v>84450</v>
      </c>
    </row>
    <row r="84206" spans="7:7">
      <c r="G84206" s="162" t="s">
        <v>84451</v>
      </c>
    </row>
    <row r="84207" spans="7:7">
      <c r="G84207" s="162" t="s">
        <v>84452</v>
      </c>
    </row>
    <row r="84208" spans="7:7">
      <c r="G84208" s="162" t="s">
        <v>84453</v>
      </c>
    </row>
    <row r="84209" spans="7:7">
      <c r="G84209" s="162" t="s">
        <v>84454</v>
      </c>
    </row>
    <row r="84210" spans="7:7">
      <c r="G84210" s="162" t="s">
        <v>84455</v>
      </c>
    </row>
    <row r="84211" spans="7:7">
      <c r="G84211" s="162" t="s">
        <v>84456</v>
      </c>
    </row>
    <row r="84212" spans="7:7">
      <c r="G84212" s="162" t="s">
        <v>84457</v>
      </c>
    </row>
    <row r="84213" spans="7:7">
      <c r="G84213" s="162" t="s">
        <v>84458</v>
      </c>
    </row>
    <row r="84214" spans="7:7">
      <c r="G84214" s="162" t="s">
        <v>84459</v>
      </c>
    </row>
    <row r="84215" spans="7:7">
      <c r="G84215" s="162" t="s">
        <v>84460</v>
      </c>
    </row>
    <row r="84216" spans="7:7">
      <c r="G84216" s="162" t="s">
        <v>84461</v>
      </c>
    </row>
    <row r="84217" spans="7:7">
      <c r="G84217" s="162" t="s">
        <v>84462</v>
      </c>
    </row>
    <row r="84218" spans="7:7">
      <c r="G84218" s="162" t="s">
        <v>84463</v>
      </c>
    </row>
    <row r="84219" spans="7:7">
      <c r="G84219" s="162" t="s">
        <v>84464</v>
      </c>
    </row>
    <row r="84220" spans="7:7">
      <c r="G84220" s="162" t="s">
        <v>84465</v>
      </c>
    </row>
    <row r="84221" spans="7:7">
      <c r="G84221" s="162" t="s">
        <v>84466</v>
      </c>
    </row>
    <row r="84222" spans="7:7">
      <c r="G84222" s="162" t="s">
        <v>84467</v>
      </c>
    </row>
    <row r="84223" spans="7:7">
      <c r="G84223" s="162" t="s">
        <v>84468</v>
      </c>
    </row>
    <row r="84224" spans="7:7">
      <c r="G84224" s="162" t="s">
        <v>84469</v>
      </c>
    </row>
    <row r="84225" spans="7:7">
      <c r="G84225" s="162" t="s">
        <v>84470</v>
      </c>
    </row>
    <row r="84226" spans="7:7">
      <c r="G84226" s="162" t="s">
        <v>84471</v>
      </c>
    </row>
    <row r="84227" spans="7:7">
      <c r="G84227" s="162" t="s">
        <v>84472</v>
      </c>
    </row>
    <row r="84228" spans="7:7">
      <c r="G84228" s="162" t="s">
        <v>84473</v>
      </c>
    </row>
    <row r="84229" spans="7:7">
      <c r="G84229" s="162" t="s">
        <v>84474</v>
      </c>
    </row>
    <row r="84230" spans="7:7">
      <c r="G84230" s="162" t="s">
        <v>84475</v>
      </c>
    </row>
    <row r="84231" spans="7:7">
      <c r="G84231" s="162" t="s">
        <v>84476</v>
      </c>
    </row>
    <row r="84232" spans="7:7">
      <c r="G84232" s="162" t="s">
        <v>84477</v>
      </c>
    </row>
    <row r="84233" spans="7:7">
      <c r="G84233" s="162" t="s">
        <v>84478</v>
      </c>
    </row>
    <row r="84234" spans="7:7">
      <c r="G84234" s="162" t="s">
        <v>84479</v>
      </c>
    </row>
    <row r="84235" spans="7:7">
      <c r="G84235" s="162" t="s">
        <v>84480</v>
      </c>
    </row>
    <row r="84236" spans="7:7">
      <c r="G84236" s="162" t="s">
        <v>84481</v>
      </c>
    </row>
    <row r="84237" spans="7:7">
      <c r="G84237" s="162" t="s">
        <v>84482</v>
      </c>
    </row>
    <row r="84238" spans="7:7">
      <c r="G84238" s="162" t="s">
        <v>84483</v>
      </c>
    </row>
    <row r="84239" spans="7:7">
      <c r="G84239" s="162" t="s">
        <v>84484</v>
      </c>
    </row>
    <row r="84240" spans="7:7">
      <c r="G84240" s="162" t="s">
        <v>84485</v>
      </c>
    </row>
    <row r="84241" spans="7:7">
      <c r="G84241" s="162" t="s">
        <v>84486</v>
      </c>
    </row>
    <row r="84242" spans="7:7">
      <c r="G84242" s="162" t="s">
        <v>84487</v>
      </c>
    </row>
    <row r="84243" spans="7:7">
      <c r="G84243" s="162" t="s">
        <v>84488</v>
      </c>
    </row>
    <row r="84244" spans="7:7">
      <c r="G84244" s="162" t="s">
        <v>84489</v>
      </c>
    </row>
    <row r="84245" spans="7:7">
      <c r="G84245" s="162" t="s">
        <v>84490</v>
      </c>
    </row>
    <row r="84246" spans="7:7">
      <c r="G84246" s="162" t="s">
        <v>84491</v>
      </c>
    </row>
    <row r="84247" spans="7:7">
      <c r="G84247" s="162" t="s">
        <v>84492</v>
      </c>
    </row>
    <row r="84248" spans="7:7">
      <c r="G84248" s="162" t="s">
        <v>84493</v>
      </c>
    </row>
    <row r="84249" spans="7:7">
      <c r="G84249" s="162" t="s">
        <v>84494</v>
      </c>
    </row>
    <row r="84250" spans="7:7">
      <c r="G84250" s="162" t="s">
        <v>84495</v>
      </c>
    </row>
    <row r="84251" spans="7:7">
      <c r="G84251" s="162" t="s">
        <v>84496</v>
      </c>
    </row>
    <row r="84252" spans="7:7">
      <c r="G84252" s="162" t="s">
        <v>84497</v>
      </c>
    </row>
    <row r="84253" spans="7:7">
      <c r="G84253" s="162" t="s">
        <v>84498</v>
      </c>
    </row>
    <row r="84254" spans="7:7">
      <c r="G84254" s="162" t="s">
        <v>84499</v>
      </c>
    </row>
    <row r="84255" spans="7:7">
      <c r="G84255" s="162" t="s">
        <v>84500</v>
      </c>
    </row>
    <row r="84256" spans="7:7">
      <c r="G84256" s="162" t="s">
        <v>84501</v>
      </c>
    </row>
    <row r="84257" spans="7:7">
      <c r="G84257" s="162" t="s">
        <v>84502</v>
      </c>
    </row>
    <row r="84258" spans="7:7">
      <c r="G84258" s="162" t="s">
        <v>84503</v>
      </c>
    </row>
    <row r="84259" spans="7:7">
      <c r="G84259" s="162" t="s">
        <v>84504</v>
      </c>
    </row>
    <row r="84260" spans="7:7">
      <c r="G84260" s="162" t="s">
        <v>84505</v>
      </c>
    </row>
    <row r="84261" spans="7:7">
      <c r="G84261" s="162" t="s">
        <v>84506</v>
      </c>
    </row>
    <row r="84262" spans="7:7">
      <c r="G84262" s="162" t="s">
        <v>84507</v>
      </c>
    </row>
    <row r="84263" spans="7:7">
      <c r="G84263" s="162" t="s">
        <v>84508</v>
      </c>
    </row>
    <row r="84264" spans="7:7">
      <c r="G84264" s="162" t="s">
        <v>84509</v>
      </c>
    </row>
    <row r="84265" spans="7:7">
      <c r="G84265" s="162" t="s">
        <v>84510</v>
      </c>
    </row>
    <row r="84266" spans="7:7">
      <c r="G84266" s="162" t="s">
        <v>84511</v>
      </c>
    </row>
    <row r="84267" spans="7:7">
      <c r="G84267" s="162" t="s">
        <v>84512</v>
      </c>
    </row>
    <row r="84268" spans="7:7">
      <c r="G84268" s="162" t="s">
        <v>84513</v>
      </c>
    </row>
    <row r="84269" spans="7:7">
      <c r="G84269" s="162" t="s">
        <v>84514</v>
      </c>
    </row>
    <row r="84270" spans="7:7">
      <c r="G84270" s="162" t="s">
        <v>84515</v>
      </c>
    </row>
    <row r="84271" spans="7:7">
      <c r="G84271" s="162" t="s">
        <v>84516</v>
      </c>
    </row>
    <row r="84272" spans="7:7">
      <c r="G84272" s="162" t="s">
        <v>84517</v>
      </c>
    </row>
    <row r="84273" spans="7:7">
      <c r="G84273" s="162" t="s">
        <v>84518</v>
      </c>
    </row>
    <row r="84274" spans="7:7">
      <c r="G84274" s="162" t="s">
        <v>84519</v>
      </c>
    </row>
    <row r="84275" spans="7:7">
      <c r="G84275" s="162" t="s">
        <v>84520</v>
      </c>
    </row>
    <row r="84276" spans="7:7">
      <c r="G84276" s="162" t="s">
        <v>84521</v>
      </c>
    </row>
    <row r="84277" spans="7:7">
      <c r="G84277" s="162" t="s">
        <v>84522</v>
      </c>
    </row>
    <row r="84278" spans="7:7">
      <c r="G84278" s="162" t="s">
        <v>84523</v>
      </c>
    </row>
    <row r="84279" spans="7:7">
      <c r="G84279" s="162" t="s">
        <v>84524</v>
      </c>
    </row>
    <row r="84280" spans="7:7">
      <c r="G84280" s="162" t="s">
        <v>84525</v>
      </c>
    </row>
    <row r="84281" spans="7:7">
      <c r="G84281" s="162" t="s">
        <v>84526</v>
      </c>
    </row>
    <row r="84282" spans="7:7">
      <c r="G84282" s="162" t="s">
        <v>84527</v>
      </c>
    </row>
    <row r="84283" spans="7:7">
      <c r="G84283" s="162" t="s">
        <v>84528</v>
      </c>
    </row>
    <row r="84284" spans="7:7">
      <c r="G84284" s="162" t="s">
        <v>84529</v>
      </c>
    </row>
    <row r="84285" spans="7:7">
      <c r="G84285" s="162" t="s">
        <v>84530</v>
      </c>
    </row>
    <row r="84286" spans="7:7">
      <c r="G84286" s="162" t="s">
        <v>84531</v>
      </c>
    </row>
    <row r="84287" spans="7:7">
      <c r="G84287" s="162" t="s">
        <v>84532</v>
      </c>
    </row>
    <row r="84288" spans="7:7">
      <c r="G84288" s="162" t="s">
        <v>84533</v>
      </c>
    </row>
    <row r="84289" spans="7:7">
      <c r="G84289" s="162" t="s">
        <v>84534</v>
      </c>
    </row>
    <row r="84290" spans="7:7">
      <c r="G84290" s="162" t="s">
        <v>84535</v>
      </c>
    </row>
    <row r="84291" spans="7:7">
      <c r="G84291" s="162" t="s">
        <v>84536</v>
      </c>
    </row>
    <row r="84292" spans="7:7">
      <c r="G84292" s="162" t="s">
        <v>84537</v>
      </c>
    </row>
    <row r="84293" spans="7:7">
      <c r="G84293" s="162" t="s">
        <v>84538</v>
      </c>
    </row>
    <row r="84294" spans="7:7">
      <c r="G84294" s="162" t="s">
        <v>84539</v>
      </c>
    </row>
    <row r="84295" spans="7:7">
      <c r="G84295" s="162" t="s">
        <v>84540</v>
      </c>
    </row>
    <row r="84296" spans="7:7">
      <c r="G84296" s="162" t="s">
        <v>84541</v>
      </c>
    </row>
    <row r="84297" spans="7:7">
      <c r="G84297" s="162" t="s">
        <v>84542</v>
      </c>
    </row>
    <row r="84298" spans="7:7">
      <c r="G84298" s="162" t="s">
        <v>84543</v>
      </c>
    </row>
    <row r="84299" spans="7:7">
      <c r="G84299" s="162" t="s">
        <v>84544</v>
      </c>
    </row>
    <row r="84300" spans="7:7">
      <c r="G84300" s="162" t="s">
        <v>84545</v>
      </c>
    </row>
    <row r="84301" spans="7:7">
      <c r="G84301" s="162" t="s">
        <v>84546</v>
      </c>
    </row>
    <row r="84302" spans="7:7">
      <c r="G84302" s="162" t="s">
        <v>84547</v>
      </c>
    </row>
    <row r="84303" spans="7:7">
      <c r="G84303" s="162" t="s">
        <v>84548</v>
      </c>
    </row>
    <row r="84304" spans="7:7">
      <c r="G84304" s="162" t="s">
        <v>84549</v>
      </c>
    </row>
    <row r="84305" spans="7:7">
      <c r="G84305" s="162" t="s">
        <v>84550</v>
      </c>
    </row>
    <row r="84306" spans="7:7">
      <c r="G84306" s="162" t="s">
        <v>84551</v>
      </c>
    </row>
    <row r="84307" spans="7:7">
      <c r="G84307" s="162" t="s">
        <v>84552</v>
      </c>
    </row>
    <row r="84308" spans="7:7">
      <c r="G84308" s="162" t="s">
        <v>84553</v>
      </c>
    </row>
    <row r="84309" spans="7:7">
      <c r="G84309" s="162" t="s">
        <v>84554</v>
      </c>
    </row>
    <row r="84310" spans="7:7">
      <c r="G84310" s="162" t="s">
        <v>84555</v>
      </c>
    </row>
    <row r="84311" spans="7:7">
      <c r="G84311" s="162" t="s">
        <v>84556</v>
      </c>
    </row>
    <row r="84312" spans="7:7">
      <c r="G84312" s="162" t="s">
        <v>84557</v>
      </c>
    </row>
    <row r="84313" spans="7:7">
      <c r="G84313" s="162" t="s">
        <v>84558</v>
      </c>
    </row>
    <row r="84314" spans="7:7">
      <c r="G84314" s="162" t="s">
        <v>84559</v>
      </c>
    </row>
    <row r="84315" spans="7:7">
      <c r="G84315" s="162" t="s">
        <v>84560</v>
      </c>
    </row>
    <row r="84316" spans="7:7">
      <c r="G84316" s="162" t="s">
        <v>84561</v>
      </c>
    </row>
    <row r="84317" spans="7:7">
      <c r="G84317" s="162" t="s">
        <v>84562</v>
      </c>
    </row>
    <row r="84318" spans="7:7">
      <c r="G84318" s="162" t="s">
        <v>84563</v>
      </c>
    </row>
    <row r="84319" spans="7:7">
      <c r="G84319" s="162" t="s">
        <v>84564</v>
      </c>
    </row>
    <row r="84320" spans="7:7">
      <c r="G84320" s="162" t="s">
        <v>84565</v>
      </c>
    </row>
    <row r="84321" spans="7:7">
      <c r="G84321" s="162" t="s">
        <v>84566</v>
      </c>
    </row>
    <row r="84322" spans="7:7">
      <c r="G84322" s="162" t="s">
        <v>84567</v>
      </c>
    </row>
    <row r="84323" spans="7:7">
      <c r="G84323" s="162" t="s">
        <v>84568</v>
      </c>
    </row>
    <row r="84324" spans="7:7">
      <c r="G84324" s="162" t="s">
        <v>84569</v>
      </c>
    </row>
    <row r="84325" spans="7:7">
      <c r="G84325" s="162" t="s">
        <v>84570</v>
      </c>
    </row>
    <row r="84326" spans="7:7">
      <c r="G84326" s="162" t="s">
        <v>84571</v>
      </c>
    </row>
    <row r="84327" spans="7:7">
      <c r="G84327" s="162" t="s">
        <v>84572</v>
      </c>
    </row>
    <row r="84328" spans="7:7">
      <c r="G84328" s="162" t="s">
        <v>84573</v>
      </c>
    </row>
    <row r="84329" spans="7:7">
      <c r="G84329" s="162" t="s">
        <v>84574</v>
      </c>
    </row>
    <row r="84330" spans="7:7">
      <c r="G84330" s="162" t="s">
        <v>84575</v>
      </c>
    </row>
    <row r="84331" spans="7:7">
      <c r="G84331" s="162" t="s">
        <v>84576</v>
      </c>
    </row>
    <row r="84332" spans="7:7">
      <c r="G84332" s="162" t="s">
        <v>84577</v>
      </c>
    </row>
    <row r="84333" spans="7:7">
      <c r="G84333" s="162" t="s">
        <v>84578</v>
      </c>
    </row>
    <row r="84334" spans="7:7">
      <c r="G84334" s="162" t="s">
        <v>84579</v>
      </c>
    </row>
    <row r="84335" spans="7:7">
      <c r="G84335" s="162" t="s">
        <v>84580</v>
      </c>
    </row>
    <row r="84336" spans="7:7">
      <c r="G84336" s="162" t="s">
        <v>84581</v>
      </c>
    </row>
    <row r="84337" spans="7:7">
      <c r="G84337" s="162" t="s">
        <v>84582</v>
      </c>
    </row>
    <row r="84338" spans="7:7">
      <c r="G84338" s="162" t="s">
        <v>84583</v>
      </c>
    </row>
    <row r="84339" spans="7:7">
      <c r="G84339" s="162" t="s">
        <v>84584</v>
      </c>
    </row>
    <row r="84340" spans="7:7">
      <c r="G84340" s="162" t="s">
        <v>84585</v>
      </c>
    </row>
    <row r="84341" spans="7:7">
      <c r="G84341" s="162" t="s">
        <v>84586</v>
      </c>
    </row>
    <row r="84342" spans="7:7">
      <c r="G84342" s="162" t="s">
        <v>84587</v>
      </c>
    </row>
    <row r="84343" spans="7:7">
      <c r="G84343" s="162" t="s">
        <v>84588</v>
      </c>
    </row>
    <row r="84344" spans="7:7">
      <c r="G84344" s="162" t="s">
        <v>84589</v>
      </c>
    </row>
    <row r="84345" spans="7:7">
      <c r="G84345" s="162" t="s">
        <v>84590</v>
      </c>
    </row>
    <row r="84346" spans="7:7">
      <c r="G84346" s="162" t="s">
        <v>84591</v>
      </c>
    </row>
    <row r="84347" spans="7:7">
      <c r="G84347" s="162" t="s">
        <v>84592</v>
      </c>
    </row>
    <row r="84348" spans="7:7">
      <c r="G84348" s="162" t="s">
        <v>84593</v>
      </c>
    </row>
    <row r="84349" spans="7:7">
      <c r="G84349" s="162" t="s">
        <v>84594</v>
      </c>
    </row>
    <row r="84350" spans="7:7">
      <c r="G84350" s="162" t="s">
        <v>84595</v>
      </c>
    </row>
    <row r="84351" spans="7:7">
      <c r="G84351" s="162" t="s">
        <v>84596</v>
      </c>
    </row>
    <row r="84352" spans="7:7">
      <c r="G84352" s="162" t="s">
        <v>84597</v>
      </c>
    </row>
    <row r="84353" spans="7:7">
      <c r="G84353" s="162" t="s">
        <v>84598</v>
      </c>
    </row>
    <row r="84354" spans="7:7">
      <c r="G84354" s="162" t="s">
        <v>84599</v>
      </c>
    </row>
    <row r="84355" spans="7:7">
      <c r="G84355" s="162" t="s">
        <v>84600</v>
      </c>
    </row>
    <row r="84356" spans="7:7">
      <c r="G84356" s="162" t="s">
        <v>84601</v>
      </c>
    </row>
    <row r="84357" spans="7:7">
      <c r="G84357" s="162" t="s">
        <v>84602</v>
      </c>
    </row>
    <row r="84358" spans="7:7">
      <c r="G84358" s="162" t="s">
        <v>84603</v>
      </c>
    </row>
    <row r="84359" spans="7:7">
      <c r="G84359" s="162" t="s">
        <v>84604</v>
      </c>
    </row>
    <row r="84360" spans="7:7">
      <c r="G84360" s="162" t="s">
        <v>84605</v>
      </c>
    </row>
    <row r="84361" spans="7:7">
      <c r="G84361" s="162" t="s">
        <v>84606</v>
      </c>
    </row>
    <row r="84362" spans="7:7">
      <c r="G84362" s="162" t="s">
        <v>84607</v>
      </c>
    </row>
    <row r="84363" spans="7:7">
      <c r="G84363" s="162" t="s">
        <v>84608</v>
      </c>
    </row>
    <row r="84364" spans="7:7">
      <c r="G84364" s="162" t="s">
        <v>84609</v>
      </c>
    </row>
    <row r="84365" spans="7:7">
      <c r="G84365" s="162" t="s">
        <v>84610</v>
      </c>
    </row>
    <row r="84366" spans="7:7">
      <c r="G84366" s="162" t="s">
        <v>84611</v>
      </c>
    </row>
    <row r="84367" spans="7:7">
      <c r="G84367" s="162" t="s">
        <v>84612</v>
      </c>
    </row>
    <row r="84368" spans="7:7">
      <c r="G84368" s="162" t="s">
        <v>84613</v>
      </c>
    </row>
    <row r="84369" spans="7:7">
      <c r="G84369" s="162" t="s">
        <v>84614</v>
      </c>
    </row>
    <row r="84370" spans="7:7">
      <c r="G84370" s="162" t="s">
        <v>84615</v>
      </c>
    </row>
    <row r="84371" spans="7:7">
      <c r="G84371" s="162" t="s">
        <v>84616</v>
      </c>
    </row>
    <row r="84372" spans="7:7">
      <c r="G84372" s="162" t="s">
        <v>84617</v>
      </c>
    </row>
    <row r="84373" spans="7:7">
      <c r="G84373" s="162" t="s">
        <v>84618</v>
      </c>
    </row>
    <row r="84374" spans="7:7">
      <c r="G84374" s="162" t="s">
        <v>84619</v>
      </c>
    </row>
    <row r="84375" spans="7:7">
      <c r="G84375" s="162" t="s">
        <v>84620</v>
      </c>
    </row>
    <row r="84376" spans="7:7">
      <c r="G84376" s="162" t="s">
        <v>84621</v>
      </c>
    </row>
    <row r="84377" spans="7:7">
      <c r="G84377" s="162" t="s">
        <v>84622</v>
      </c>
    </row>
    <row r="84378" spans="7:7">
      <c r="G84378" s="162" t="s">
        <v>84623</v>
      </c>
    </row>
    <row r="84379" spans="7:7">
      <c r="G84379" s="162" t="s">
        <v>84624</v>
      </c>
    </row>
    <row r="84380" spans="7:7">
      <c r="G84380" s="162" t="s">
        <v>84625</v>
      </c>
    </row>
    <row r="84381" spans="7:7">
      <c r="G84381" s="162" t="s">
        <v>84626</v>
      </c>
    </row>
    <row r="84382" spans="7:7">
      <c r="G84382" s="162" t="s">
        <v>84627</v>
      </c>
    </row>
    <row r="84383" spans="7:7">
      <c r="G84383" s="162" t="s">
        <v>84628</v>
      </c>
    </row>
    <row r="84384" spans="7:7">
      <c r="G84384" s="162" t="s">
        <v>84629</v>
      </c>
    </row>
    <row r="84385" spans="7:7">
      <c r="G84385" s="162" t="s">
        <v>84630</v>
      </c>
    </row>
    <row r="84386" spans="7:7">
      <c r="G84386" s="162" t="s">
        <v>84631</v>
      </c>
    </row>
    <row r="84387" spans="7:7">
      <c r="G84387" s="162" t="s">
        <v>84632</v>
      </c>
    </row>
    <row r="84388" spans="7:7">
      <c r="G84388" s="162" t="s">
        <v>84633</v>
      </c>
    </row>
    <row r="84389" spans="7:7">
      <c r="G84389" s="162" t="s">
        <v>84634</v>
      </c>
    </row>
    <row r="84390" spans="7:7">
      <c r="G84390" s="162" t="s">
        <v>84635</v>
      </c>
    </row>
    <row r="84391" spans="7:7">
      <c r="G84391" s="162" t="s">
        <v>84636</v>
      </c>
    </row>
    <row r="84392" spans="7:7">
      <c r="G84392" s="162" t="s">
        <v>84637</v>
      </c>
    </row>
    <row r="84393" spans="7:7">
      <c r="G84393" s="162" t="s">
        <v>84638</v>
      </c>
    </row>
    <row r="84394" spans="7:7">
      <c r="G84394" s="162" t="s">
        <v>84639</v>
      </c>
    </row>
    <row r="84395" spans="7:7">
      <c r="G84395" s="162" t="s">
        <v>84640</v>
      </c>
    </row>
    <row r="84396" spans="7:7">
      <c r="G84396" s="162" t="s">
        <v>84641</v>
      </c>
    </row>
    <row r="84397" spans="7:7">
      <c r="G84397" s="162" t="s">
        <v>84642</v>
      </c>
    </row>
    <row r="84398" spans="7:7">
      <c r="G84398" s="162" t="s">
        <v>84643</v>
      </c>
    </row>
    <row r="84399" spans="7:7">
      <c r="G84399" s="162" t="s">
        <v>84644</v>
      </c>
    </row>
    <row r="84400" spans="7:7">
      <c r="G84400" s="162" t="s">
        <v>84645</v>
      </c>
    </row>
    <row r="84401" spans="7:7">
      <c r="G84401" s="162" t="s">
        <v>84646</v>
      </c>
    </row>
    <row r="84402" spans="7:7">
      <c r="G84402" s="162" t="s">
        <v>84647</v>
      </c>
    </row>
    <row r="84403" spans="7:7">
      <c r="G84403" s="162" t="s">
        <v>84648</v>
      </c>
    </row>
    <row r="84404" spans="7:7">
      <c r="G84404" s="162" t="s">
        <v>84649</v>
      </c>
    </row>
    <row r="84405" spans="7:7">
      <c r="G84405" s="162" t="s">
        <v>84650</v>
      </c>
    </row>
    <row r="84406" spans="7:7">
      <c r="G84406" s="162" t="s">
        <v>84651</v>
      </c>
    </row>
    <row r="84407" spans="7:7">
      <c r="G84407" s="162" t="s">
        <v>84652</v>
      </c>
    </row>
    <row r="84408" spans="7:7">
      <c r="G84408" s="162" t="s">
        <v>84653</v>
      </c>
    </row>
    <row r="84409" spans="7:7">
      <c r="G84409" s="162" t="s">
        <v>84654</v>
      </c>
    </row>
    <row r="84410" spans="7:7">
      <c r="G84410" s="162" t="s">
        <v>84655</v>
      </c>
    </row>
    <row r="84411" spans="7:7">
      <c r="G84411" s="162" t="s">
        <v>84656</v>
      </c>
    </row>
    <row r="84412" spans="7:7">
      <c r="G84412" s="162" t="s">
        <v>84657</v>
      </c>
    </row>
    <row r="84413" spans="7:7">
      <c r="G84413" s="162" t="s">
        <v>84658</v>
      </c>
    </row>
    <row r="84414" spans="7:7">
      <c r="G84414" s="162" t="s">
        <v>84659</v>
      </c>
    </row>
    <row r="84415" spans="7:7">
      <c r="G84415" s="162" t="s">
        <v>84660</v>
      </c>
    </row>
    <row r="84416" spans="7:7">
      <c r="G84416" s="162" t="s">
        <v>84661</v>
      </c>
    </row>
    <row r="84417" spans="7:7">
      <c r="G84417" s="162" t="s">
        <v>84662</v>
      </c>
    </row>
    <row r="84418" spans="7:7">
      <c r="G84418" s="162" t="s">
        <v>84663</v>
      </c>
    </row>
    <row r="84419" spans="7:7">
      <c r="G84419" s="162" t="s">
        <v>84664</v>
      </c>
    </row>
    <row r="84420" spans="7:7">
      <c r="G84420" s="162" t="s">
        <v>84665</v>
      </c>
    </row>
    <row r="84421" spans="7:7">
      <c r="G84421" s="162" t="s">
        <v>84666</v>
      </c>
    </row>
    <row r="84422" spans="7:7">
      <c r="G84422" s="162" t="s">
        <v>84667</v>
      </c>
    </row>
    <row r="84423" spans="7:7">
      <c r="G84423" s="162" t="s">
        <v>84668</v>
      </c>
    </row>
    <row r="84424" spans="7:7">
      <c r="G84424" s="162" t="s">
        <v>84669</v>
      </c>
    </row>
    <row r="84425" spans="7:7">
      <c r="G84425" s="162" t="s">
        <v>84670</v>
      </c>
    </row>
    <row r="84426" spans="7:7">
      <c r="G84426" s="162" t="s">
        <v>84671</v>
      </c>
    </row>
    <row r="84427" spans="7:7">
      <c r="G84427" s="162" t="s">
        <v>84672</v>
      </c>
    </row>
    <row r="84428" spans="7:7">
      <c r="G84428" s="162" t="s">
        <v>84673</v>
      </c>
    </row>
    <row r="84429" spans="7:7">
      <c r="G84429" s="162" t="s">
        <v>84674</v>
      </c>
    </row>
    <row r="84430" spans="7:7">
      <c r="G84430" s="162" t="s">
        <v>84675</v>
      </c>
    </row>
    <row r="84431" spans="7:7">
      <c r="G84431" s="162" t="s">
        <v>84676</v>
      </c>
    </row>
    <row r="84432" spans="7:7">
      <c r="G84432" s="162" t="s">
        <v>84677</v>
      </c>
    </row>
    <row r="84433" spans="7:7">
      <c r="G84433" s="162" t="s">
        <v>84678</v>
      </c>
    </row>
    <row r="84434" spans="7:7">
      <c r="G84434" s="162" t="s">
        <v>84679</v>
      </c>
    </row>
    <row r="84435" spans="7:7">
      <c r="G84435" s="162" t="s">
        <v>84680</v>
      </c>
    </row>
    <row r="84436" spans="7:7">
      <c r="G84436" s="162" t="s">
        <v>84681</v>
      </c>
    </row>
    <row r="84437" spans="7:7">
      <c r="G84437" s="162" t="s">
        <v>84682</v>
      </c>
    </row>
    <row r="84438" spans="7:7">
      <c r="G84438" s="162" t="s">
        <v>84683</v>
      </c>
    </row>
    <row r="84439" spans="7:7">
      <c r="G84439" s="162" t="s">
        <v>84684</v>
      </c>
    </row>
    <row r="84440" spans="7:7">
      <c r="G84440" s="162" t="s">
        <v>84685</v>
      </c>
    </row>
    <row r="84441" spans="7:7">
      <c r="G84441" s="162" t="s">
        <v>84686</v>
      </c>
    </row>
    <row r="84442" spans="7:7">
      <c r="G84442" s="162" t="s">
        <v>84687</v>
      </c>
    </row>
    <row r="84443" spans="7:7">
      <c r="G84443" s="162" t="s">
        <v>84688</v>
      </c>
    </row>
    <row r="84444" spans="7:7">
      <c r="G84444" s="162" t="s">
        <v>84689</v>
      </c>
    </row>
    <row r="84445" spans="7:7">
      <c r="G84445" s="162" t="s">
        <v>84690</v>
      </c>
    </row>
    <row r="84446" spans="7:7">
      <c r="G84446" s="162" t="s">
        <v>84691</v>
      </c>
    </row>
    <row r="84447" spans="7:7">
      <c r="G84447" s="162" t="s">
        <v>84692</v>
      </c>
    </row>
    <row r="84448" spans="7:7">
      <c r="G84448" s="162" t="s">
        <v>84693</v>
      </c>
    </row>
    <row r="84449" spans="7:7">
      <c r="G84449" s="162" t="s">
        <v>84694</v>
      </c>
    </row>
    <row r="84450" spans="7:7">
      <c r="G84450" s="162" t="s">
        <v>84695</v>
      </c>
    </row>
    <row r="84451" spans="7:7">
      <c r="G84451" s="162" t="s">
        <v>84696</v>
      </c>
    </row>
    <row r="84452" spans="7:7">
      <c r="G84452" s="162" t="s">
        <v>84697</v>
      </c>
    </row>
    <row r="84453" spans="7:7">
      <c r="G84453" s="162" t="s">
        <v>84698</v>
      </c>
    </row>
    <row r="84454" spans="7:7">
      <c r="G84454" s="162" t="s">
        <v>84699</v>
      </c>
    </row>
    <row r="84455" spans="7:7">
      <c r="G84455" s="162" t="s">
        <v>84700</v>
      </c>
    </row>
    <row r="84456" spans="7:7">
      <c r="G84456" s="162" t="s">
        <v>84701</v>
      </c>
    </row>
    <row r="84457" spans="7:7">
      <c r="G84457" s="162" t="s">
        <v>84702</v>
      </c>
    </row>
    <row r="84458" spans="7:7">
      <c r="G84458" s="162" t="s">
        <v>84703</v>
      </c>
    </row>
    <row r="84459" spans="7:7">
      <c r="G84459" s="162" t="s">
        <v>84704</v>
      </c>
    </row>
    <row r="84460" spans="7:7">
      <c r="G84460" s="162" t="s">
        <v>84705</v>
      </c>
    </row>
    <row r="84461" spans="7:7">
      <c r="G84461" s="162" t="s">
        <v>84706</v>
      </c>
    </row>
    <row r="84462" spans="7:7">
      <c r="G84462" s="162" t="s">
        <v>84707</v>
      </c>
    </row>
    <row r="84463" spans="7:7">
      <c r="G84463" s="162" t="s">
        <v>84708</v>
      </c>
    </row>
    <row r="84464" spans="7:7">
      <c r="G84464" s="162" t="s">
        <v>84709</v>
      </c>
    </row>
    <row r="84465" spans="7:7">
      <c r="G84465" s="162" t="s">
        <v>84710</v>
      </c>
    </row>
    <row r="84466" spans="7:7">
      <c r="G84466" s="162" t="s">
        <v>84711</v>
      </c>
    </row>
    <row r="84467" spans="7:7">
      <c r="G84467" s="162" t="s">
        <v>84712</v>
      </c>
    </row>
    <row r="84468" spans="7:7">
      <c r="G84468" s="162" t="s">
        <v>84713</v>
      </c>
    </row>
    <row r="84469" spans="7:7">
      <c r="G84469" s="162" t="s">
        <v>84714</v>
      </c>
    </row>
    <row r="84470" spans="7:7">
      <c r="G84470" s="162" t="s">
        <v>84715</v>
      </c>
    </row>
    <row r="84471" spans="7:7">
      <c r="G84471" s="162" t="s">
        <v>84716</v>
      </c>
    </row>
    <row r="84472" spans="7:7">
      <c r="G84472" s="162" t="s">
        <v>84717</v>
      </c>
    </row>
    <row r="84473" spans="7:7">
      <c r="G84473" s="162" t="s">
        <v>84718</v>
      </c>
    </row>
    <row r="84474" spans="7:7">
      <c r="G84474" s="162" t="s">
        <v>84719</v>
      </c>
    </row>
    <row r="84475" spans="7:7">
      <c r="G84475" s="162" t="s">
        <v>84720</v>
      </c>
    </row>
    <row r="84476" spans="7:7">
      <c r="G84476" s="162" t="s">
        <v>84721</v>
      </c>
    </row>
    <row r="84477" spans="7:7">
      <c r="G84477" s="162" t="s">
        <v>84722</v>
      </c>
    </row>
    <row r="84478" spans="7:7">
      <c r="G84478" s="162" t="s">
        <v>84723</v>
      </c>
    </row>
    <row r="84479" spans="7:7">
      <c r="G84479" s="162" t="s">
        <v>84724</v>
      </c>
    </row>
    <row r="84480" spans="7:7">
      <c r="G84480" s="162" t="s">
        <v>84725</v>
      </c>
    </row>
    <row r="84481" spans="7:7">
      <c r="G84481" s="162" t="s">
        <v>84726</v>
      </c>
    </row>
    <row r="84482" spans="7:7">
      <c r="G84482" s="162" t="s">
        <v>84727</v>
      </c>
    </row>
    <row r="84483" spans="7:7">
      <c r="G84483" s="162" t="s">
        <v>84728</v>
      </c>
    </row>
    <row r="84484" spans="7:7">
      <c r="G84484" s="162" t="s">
        <v>84729</v>
      </c>
    </row>
    <row r="84485" spans="7:7">
      <c r="G84485" s="162" t="s">
        <v>84730</v>
      </c>
    </row>
    <row r="84486" spans="7:7">
      <c r="G84486" s="162" t="s">
        <v>84731</v>
      </c>
    </row>
    <row r="84487" spans="7:7">
      <c r="G84487" s="162" t="s">
        <v>84732</v>
      </c>
    </row>
    <row r="84488" spans="7:7">
      <c r="G84488" s="162" t="s">
        <v>84733</v>
      </c>
    </row>
    <row r="84489" spans="7:7">
      <c r="G84489" s="162" t="s">
        <v>84734</v>
      </c>
    </row>
    <row r="84490" spans="7:7">
      <c r="G84490" s="162" t="s">
        <v>84735</v>
      </c>
    </row>
    <row r="84491" spans="7:7">
      <c r="G84491" s="162" t="s">
        <v>84736</v>
      </c>
    </row>
    <row r="84492" spans="7:7">
      <c r="G84492" s="162" t="s">
        <v>84737</v>
      </c>
    </row>
    <row r="84493" spans="7:7">
      <c r="G84493" s="162" t="s">
        <v>84738</v>
      </c>
    </row>
    <row r="84494" spans="7:7">
      <c r="G84494" s="162" t="s">
        <v>84739</v>
      </c>
    </row>
    <row r="84495" spans="7:7">
      <c r="G84495" s="162" t="s">
        <v>84740</v>
      </c>
    </row>
    <row r="84496" spans="7:7">
      <c r="G84496" s="162" t="s">
        <v>84741</v>
      </c>
    </row>
    <row r="84497" spans="7:7">
      <c r="G84497" s="162" t="s">
        <v>84742</v>
      </c>
    </row>
    <row r="84498" spans="7:7">
      <c r="G84498" s="162" t="s">
        <v>84743</v>
      </c>
    </row>
    <row r="84499" spans="7:7">
      <c r="G84499" s="162" t="s">
        <v>84744</v>
      </c>
    </row>
    <row r="84500" spans="7:7">
      <c r="G84500" s="162" t="s">
        <v>84745</v>
      </c>
    </row>
    <row r="84501" spans="7:7">
      <c r="G84501" s="162" t="s">
        <v>84746</v>
      </c>
    </row>
    <row r="84502" spans="7:7">
      <c r="G84502" s="162" t="s">
        <v>84747</v>
      </c>
    </row>
    <row r="84503" spans="7:7">
      <c r="G84503" s="162" t="s">
        <v>84748</v>
      </c>
    </row>
    <row r="84504" spans="7:7">
      <c r="G84504" s="162" t="s">
        <v>84749</v>
      </c>
    </row>
    <row r="84505" spans="7:7">
      <c r="G84505" s="162" t="s">
        <v>84750</v>
      </c>
    </row>
    <row r="84506" spans="7:7">
      <c r="G84506" s="162" t="s">
        <v>84751</v>
      </c>
    </row>
    <row r="84507" spans="7:7">
      <c r="G84507" s="162" t="s">
        <v>84752</v>
      </c>
    </row>
    <row r="84508" spans="7:7">
      <c r="G84508" s="162" t="s">
        <v>84753</v>
      </c>
    </row>
    <row r="84509" spans="7:7">
      <c r="G84509" s="162" t="s">
        <v>84754</v>
      </c>
    </row>
    <row r="84510" spans="7:7">
      <c r="G84510" s="162" t="s">
        <v>84755</v>
      </c>
    </row>
    <row r="84511" spans="7:7">
      <c r="G84511" s="162" t="s">
        <v>84756</v>
      </c>
    </row>
    <row r="84512" spans="7:7">
      <c r="G84512" s="162" t="s">
        <v>84757</v>
      </c>
    </row>
    <row r="84513" spans="7:7">
      <c r="G84513" s="162" t="s">
        <v>84758</v>
      </c>
    </row>
    <row r="84514" spans="7:7">
      <c r="G84514" s="162" t="s">
        <v>84759</v>
      </c>
    </row>
    <row r="84515" spans="7:7">
      <c r="G84515" s="162" t="s">
        <v>84760</v>
      </c>
    </row>
    <row r="84516" spans="7:7">
      <c r="G84516" s="162" t="s">
        <v>84761</v>
      </c>
    </row>
    <row r="84517" spans="7:7">
      <c r="G84517" s="162" t="s">
        <v>84762</v>
      </c>
    </row>
    <row r="84518" spans="7:7">
      <c r="G84518" s="162" t="s">
        <v>84763</v>
      </c>
    </row>
    <row r="84519" spans="7:7">
      <c r="G84519" s="162" t="s">
        <v>84764</v>
      </c>
    </row>
    <row r="84520" spans="7:7">
      <c r="G84520" s="162" t="s">
        <v>84765</v>
      </c>
    </row>
    <row r="84521" spans="7:7">
      <c r="G84521" s="162" t="s">
        <v>84766</v>
      </c>
    </row>
    <row r="84522" spans="7:7">
      <c r="G84522" s="162" t="s">
        <v>84767</v>
      </c>
    </row>
    <row r="84523" spans="7:7">
      <c r="G84523" s="162" t="s">
        <v>84768</v>
      </c>
    </row>
    <row r="84524" spans="7:7">
      <c r="G84524" s="162" t="s">
        <v>84769</v>
      </c>
    </row>
    <row r="84525" spans="7:7">
      <c r="G84525" s="162" t="s">
        <v>84770</v>
      </c>
    </row>
    <row r="84526" spans="7:7">
      <c r="G84526" s="162" t="s">
        <v>84771</v>
      </c>
    </row>
    <row r="84527" spans="7:7">
      <c r="G84527" s="162" t="s">
        <v>84772</v>
      </c>
    </row>
    <row r="84528" spans="7:7">
      <c r="G84528" s="162" t="s">
        <v>84773</v>
      </c>
    </row>
    <row r="84529" spans="7:7">
      <c r="G84529" s="162" t="s">
        <v>84774</v>
      </c>
    </row>
    <row r="84530" spans="7:7">
      <c r="G84530" s="162" t="s">
        <v>84775</v>
      </c>
    </row>
    <row r="84531" spans="7:7">
      <c r="G84531" s="162" t="s">
        <v>84776</v>
      </c>
    </row>
    <row r="84532" spans="7:7">
      <c r="G84532" s="162" t="s">
        <v>84777</v>
      </c>
    </row>
    <row r="84533" spans="7:7">
      <c r="G84533" s="162" t="s">
        <v>84778</v>
      </c>
    </row>
    <row r="84534" spans="7:7">
      <c r="G84534" s="162" t="s">
        <v>84779</v>
      </c>
    </row>
    <row r="84535" spans="7:7">
      <c r="G84535" s="162" t="s">
        <v>84780</v>
      </c>
    </row>
    <row r="84536" spans="7:7">
      <c r="G84536" s="162" t="s">
        <v>84781</v>
      </c>
    </row>
    <row r="84537" spans="7:7">
      <c r="G84537" s="162" t="s">
        <v>84782</v>
      </c>
    </row>
    <row r="84538" spans="7:7">
      <c r="G84538" s="162" t="s">
        <v>84783</v>
      </c>
    </row>
    <row r="84539" spans="7:7">
      <c r="G84539" s="162" t="s">
        <v>84784</v>
      </c>
    </row>
    <row r="84540" spans="7:7">
      <c r="G84540" s="162" t="s">
        <v>84785</v>
      </c>
    </row>
    <row r="84541" spans="7:7">
      <c r="G84541" s="162" t="s">
        <v>84786</v>
      </c>
    </row>
    <row r="84542" spans="7:7">
      <c r="G84542" s="162" t="s">
        <v>84787</v>
      </c>
    </row>
    <row r="84543" spans="7:7">
      <c r="G84543" s="162" t="s">
        <v>84788</v>
      </c>
    </row>
    <row r="84544" spans="7:7">
      <c r="G84544" s="162" t="s">
        <v>84789</v>
      </c>
    </row>
    <row r="84545" spans="7:7">
      <c r="G84545" s="162" t="s">
        <v>84790</v>
      </c>
    </row>
    <row r="84546" spans="7:7">
      <c r="G84546" s="162" t="s">
        <v>84791</v>
      </c>
    </row>
    <row r="84547" spans="7:7">
      <c r="G84547" s="162" t="s">
        <v>84792</v>
      </c>
    </row>
    <row r="84548" spans="7:7">
      <c r="G84548" s="162" t="s">
        <v>84793</v>
      </c>
    </row>
    <row r="84549" spans="7:7">
      <c r="G84549" s="162" t="s">
        <v>84794</v>
      </c>
    </row>
    <row r="84550" spans="7:7">
      <c r="G84550" s="162" t="s">
        <v>84795</v>
      </c>
    </row>
    <row r="84551" spans="7:7">
      <c r="G84551" s="162" t="s">
        <v>84796</v>
      </c>
    </row>
    <row r="84552" spans="7:7">
      <c r="G84552" s="162" t="s">
        <v>84797</v>
      </c>
    </row>
    <row r="84553" spans="7:7">
      <c r="G84553" s="162" t="s">
        <v>84798</v>
      </c>
    </row>
    <row r="84554" spans="7:7">
      <c r="G84554" s="162" t="s">
        <v>84799</v>
      </c>
    </row>
    <row r="84555" spans="7:7">
      <c r="G84555" s="162" t="s">
        <v>84800</v>
      </c>
    </row>
    <row r="84556" spans="7:7">
      <c r="G84556" s="162" t="s">
        <v>84801</v>
      </c>
    </row>
    <row r="84557" spans="7:7">
      <c r="G84557" s="162" t="s">
        <v>84802</v>
      </c>
    </row>
    <row r="84558" spans="7:7">
      <c r="G84558" s="162" t="s">
        <v>84803</v>
      </c>
    </row>
    <row r="84559" spans="7:7">
      <c r="G84559" s="162" t="s">
        <v>84804</v>
      </c>
    </row>
    <row r="84560" spans="7:7">
      <c r="G84560" s="162" t="s">
        <v>84805</v>
      </c>
    </row>
    <row r="84561" spans="7:7">
      <c r="G84561" s="162" t="s">
        <v>84806</v>
      </c>
    </row>
    <row r="84562" spans="7:7">
      <c r="G84562" s="162" t="s">
        <v>84807</v>
      </c>
    </row>
    <row r="84563" spans="7:7">
      <c r="G84563" s="162" t="s">
        <v>84808</v>
      </c>
    </row>
    <row r="84564" spans="7:7">
      <c r="G84564" s="162" t="s">
        <v>84809</v>
      </c>
    </row>
    <row r="84565" spans="7:7">
      <c r="G84565" s="162" t="s">
        <v>84810</v>
      </c>
    </row>
    <row r="84566" spans="7:7">
      <c r="G84566" s="162" t="s">
        <v>84811</v>
      </c>
    </row>
    <row r="84567" spans="7:7">
      <c r="G84567" s="162" t="s">
        <v>84812</v>
      </c>
    </row>
    <row r="84568" spans="7:7">
      <c r="G84568" s="162" t="s">
        <v>84813</v>
      </c>
    </row>
    <row r="84569" spans="7:7">
      <c r="G84569" s="162" t="s">
        <v>84814</v>
      </c>
    </row>
    <row r="84570" spans="7:7">
      <c r="G84570" s="162" t="s">
        <v>84815</v>
      </c>
    </row>
    <row r="84571" spans="7:7">
      <c r="G84571" s="162" t="s">
        <v>84816</v>
      </c>
    </row>
    <row r="84572" spans="7:7">
      <c r="G84572" s="162" t="s">
        <v>84817</v>
      </c>
    </row>
    <row r="84573" spans="7:7">
      <c r="G84573" s="162" t="s">
        <v>84818</v>
      </c>
    </row>
    <row r="84574" spans="7:7">
      <c r="G84574" s="162" t="s">
        <v>84819</v>
      </c>
    </row>
    <row r="84575" spans="7:7">
      <c r="G84575" s="162" t="s">
        <v>84820</v>
      </c>
    </row>
    <row r="84576" spans="7:7">
      <c r="G84576" s="162" t="s">
        <v>84821</v>
      </c>
    </row>
    <row r="84577" spans="7:7">
      <c r="G84577" s="162" t="s">
        <v>84822</v>
      </c>
    </row>
    <row r="84578" spans="7:7">
      <c r="G84578" s="162" t="s">
        <v>84823</v>
      </c>
    </row>
    <row r="84579" spans="7:7">
      <c r="G84579" s="162" t="s">
        <v>84824</v>
      </c>
    </row>
    <row r="84580" spans="7:7">
      <c r="G84580" s="162" t="s">
        <v>84825</v>
      </c>
    </row>
    <row r="84581" spans="7:7">
      <c r="G84581" s="162" t="s">
        <v>84826</v>
      </c>
    </row>
    <row r="84582" spans="7:7">
      <c r="G84582" s="162" t="s">
        <v>84827</v>
      </c>
    </row>
    <row r="84583" spans="7:7">
      <c r="G84583" s="162" t="s">
        <v>84828</v>
      </c>
    </row>
    <row r="84584" spans="7:7">
      <c r="G84584" s="162" t="s">
        <v>84829</v>
      </c>
    </row>
    <row r="84585" spans="7:7">
      <c r="G84585" s="162" t="s">
        <v>84830</v>
      </c>
    </row>
    <row r="84586" spans="7:7">
      <c r="G84586" s="162" t="s">
        <v>84831</v>
      </c>
    </row>
    <row r="84587" spans="7:7">
      <c r="G84587" s="162" t="s">
        <v>84832</v>
      </c>
    </row>
    <row r="84588" spans="7:7">
      <c r="G84588" s="162" t="s">
        <v>84833</v>
      </c>
    </row>
    <row r="84589" spans="7:7">
      <c r="G84589" s="162" t="s">
        <v>84834</v>
      </c>
    </row>
    <row r="84590" spans="7:7">
      <c r="G84590" s="162" t="s">
        <v>84835</v>
      </c>
    </row>
    <row r="84591" spans="7:7">
      <c r="G84591" s="162" t="s">
        <v>84836</v>
      </c>
    </row>
    <row r="84592" spans="7:7">
      <c r="G84592" s="162" t="s">
        <v>84837</v>
      </c>
    </row>
    <row r="84593" spans="7:7">
      <c r="G84593" s="162" t="s">
        <v>84838</v>
      </c>
    </row>
    <row r="84594" spans="7:7">
      <c r="G84594" s="162" t="s">
        <v>84839</v>
      </c>
    </row>
    <row r="84595" spans="7:7">
      <c r="G84595" s="162" t="s">
        <v>84840</v>
      </c>
    </row>
    <row r="84596" spans="7:7">
      <c r="G84596" s="162" t="s">
        <v>84841</v>
      </c>
    </row>
    <row r="84597" spans="7:7">
      <c r="G84597" s="162" t="s">
        <v>84842</v>
      </c>
    </row>
    <row r="84598" spans="7:7">
      <c r="G84598" s="162" t="s">
        <v>84843</v>
      </c>
    </row>
    <row r="84599" spans="7:7">
      <c r="G84599" s="162" t="s">
        <v>84844</v>
      </c>
    </row>
    <row r="84600" spans="7:7">
      <c r="G84600" s="162" t="s">
        <v>84845</v>
      </c>
    </row>
    <row r="84601" spans="7:7">
      <c r="G84601" s="162" t="s">
        <v>84846</v>
      </c>
    </row>
    <row r="84602" spans="7:7">
      <c r="G84602" s="162" t="s">
        <v>84847</v>
      </c>
    </row>
    <row r="84603" spans="7:7">
      <c r="G84603" s="162" t="s">
        <v>84848</v>
      </c>
    </row>
    <row r="84604" spans="7:7">
      <c r="G84604" s="162" t="s">
        <v>84849</v>
      </c>
    </row>
    <row r="84605" spans="7:7">
      <c r="G84605" s="162" t="s">
        <v>84850</v>
      </c>
    </row>
    <row r="84606" spans="7:7">
      <c r="G84606" s="162" t="s">
        <v>84851</v>
      </c>
    </row>
    <row r="84607" spans="7:7">
      <c r="G84607" s="162" t="s">
        <v>84852</v>
      </c>
    </row>
    <row r="84608" spans="7:7">
      <c r="G84608" s="162" t="s">
        <v>84853</v>
      </c>
    </row>
    <row r="84609" spans="7:7">
      <c r="G84609" s="162" t="s">
        <v>84854</v>
      </c>
    </row>
    <row r="84610" spans="7:7">
      <c r="G84610" s="162" t="s">
        <v>84855</v>
      </c>
    </row>
    <row r="84611" spans="7:7">
      <c r="G84611" s="162" t="s">
        <v>84856</v>
      </c>
    </row>
    <row r="84612" spans="7:7">
      <c r="G84612" s="162" t="s">
        <v>84857</v>
      </c>
    </row>
    <row r="84613" spans="7:7">
      <c r="G84613" s="162" t="s">
        <v>84858</v>
      </c>
    </row>
    <row r="84614" spans="7:7">
      <c r="G84614" s="162" t="s">
        <v>84859</v>
      </c>
    </row>
    <row r="84615" spans="7:7">
      <c r="G84615" s="162" t="s">
        <v>84860</v>
      </c>
    </row>
    <row r="84616" spans="7:7">
      <c r="G84616" s="162" t="s">
        <v>84861</v>
      </c>
    </row>
    <row r="84617" spans="7:7">
      <c r="G84617" s="162" t="s">
        <v>84862</v>
      </c>
    </row>
    <row r="84618" spans="7:7">
      <c r="G84618" s="162" t="s">
        <v>84863</v>
      </c>
    </row>
    <row r="84619" spans="7:7">
      <c r="G84619" s="162" t="s">
        <v>84864</v>
      </c>
    </row>
    <row r="84620" spans="7:7">
      <c r="G84620" s="162" t="s">
        <v>84865</v>
      </c>
    </row>
    <row r="84621" spans="7:7">
      <c r="G84621" s="162" t="s">
        <v>84866</v>
      </c>
    </row>
    <row r="84622" spans="7:7">
      <c r="G84622" s="162" t="s">
        <v>84867</v>
      </c>
    </row>
    <row r="84623" spans="7:7">
      <c r="G84623" s="162" t="s">
        <v>84868</v>
      </c>
    </row>
    <row r="84624" spans="7:7">
      <c r="G84624" s="162" t="s">
        <v>84869</v>
      </c>
    </row>
    <row r="84625" spans="7:7">
      <c r="G84625" s="162" t="s">
        <v>84870</v>
      </c>
    </row>
    <row r="84626" spans="7:7">
      <c r="G84626" s="162" t="s">
        <v>84871</v>
      </c>
    </row>
    <row r="84627" spans="7:7">
      <c r="G84627" s="162" t="s">
        <v>84872</v>
      </c>
    </row>
    <row r="84628" spans="7:7">
      <c r="G84628" s="162" t="s">
        <v>84873</v>
      </c>
    </row>
    <row r="84629" spans="7:7">
      <c r="G84629" s="162" t="s">
        <v>84874</v>
      </c>
    </row>
    <row r="84630" spans="7:7">
      <c r="G84630" s="162" t="s">
        <v>84875</v>
      </c>
    </row>
    <row r="84631" spans="7:7">
      <c r="G84631" s="162" t="s">
        <v>84876</v>
      </c>
    </row>
    <row r="84632" spans="7:7">
      <c r="G84632" s="162" t="s">
        <v>84877</v>
      </c>
    </row>
    <row r="84633" spans="7:7">
      <c r="G84633" s="162" t="s">
        <v>84878</v>
      </c>
    </row>
    <row r="84634" spans="7:7">
      <c r="G84634" s="162" t="s">
        <v>84879</v>
      </c>
    </row>
    <row r="84635" spans="7:7">
      <c r="G84635" s="162" t="s">
        <v>84880</v>
      </c>
    </row>
    <row r="84636" spans="7:7">
      <c r="G84636" s="162" t="s">
        <v>84881</v>
      </c>
    </row>
    <row r="84637" spans="7:7">
      <c r="G84637" s="162" t="s">
        <v>84882</v>
      </c>
    </row>
    <row r="84638" spans="7:7">
      <c r="G84638" s="162" t="s">
        <v>84883</v>
      </c>
    </row>
    <row r="84639" spans="7:7">
      <c r="G84639" s="162" t="s">
        <v>84884</v>
      </c>
    </row>
    <row r="84640" spans="7:7">
      <c r="G84640" s="162" t="s">
        <v>84885</v>
      </c>
    </row>
    <row r="84641" spans="7:7">
      <c r="G84641" s="162" t="s">
        <v>84886</v>
      </c>
    </row>
    <row r="84642" spans="7:7">
      <c r="G84642" s="162" t="s">
        <v>84887</v>
      </c>
    </row>
    <row r="84643" spans="7:7">
      <c r="G84643" s="162" t="s">
        <v>84888</v>
      </c>
    </row>
    <row r="84644" spans="7:7">
      <c r="G84644" s="162" t="s">
        <v>84889</v>
      </c>
    </row>
    <row r="84645" spans="7:7">
      <c r="G84645" s="162" t="s">
        <v>84890</v>
      </c>
    </row>
    <row r="84646" spans="7:7">
      <c r="G84646" s="162" t="s">
        <v>84891</v>
      </c>
    </row>
    <row r="84647" spans="7:7">
      <c r="G84647" s="162" t="s">
        <v>84892</v>
      </c>
    </row>
    <row r="84648" spans="7:7">
      <c r="G84648" s="162" t="s">
        <v>84893</v>
      </c>
    </row>
    <row r="84649" spans="7:7">
      <c r="G84649" s="162" t="s">
        <v>84894</v>
      </c>
    </row>
    <row r="84650" spans="7:7">
      <c r="G84650" s="162" t="s">
        <v>84895</v>
      </c>
    </row>
    <row r="84651" spans="7:7">
      <c r="G84651" s="162" t="s">
        <v>84896</v>
      </c>
    </row>
    <row r="84652" spans="7:7">
      <c r="G84652" s="162" t="s">
        <v>84897</v>
      </c>
    </row>
    <row r="84653" spans="7:7">
      <c r="G84653" s="162" t="s">
        <v>84898</v>
      </c>
    </row>
    <row r="84654" spans="7:7">
      <c r="G84654" s="162" t="s">
        <v>84899</v>
      </c>
    </row>
    <row r="84655" spans="7:7">
      <c r="G84655" s="162" t="s">
        <v>84900</v>
      </c>
    </row>
    <row r="84656" spans="7:7">
      <c r="G84656" s="162" t="s">
        <v>84901</v>
      </c>
    </row>
    <row r="84657" spans="7:7">
      <c r="G84657" s="162" t="s">
        <v>84902</v>
      </c>
    </row>
    <row r="84658" spans="7:7">
      <c r="G84658" s="162" t="s">
        <v>84903</v>
      </c>
    </row>
    <row r="84659" spans="7:7">
      <c r="G84659" s="162" t="s">
        <v>84904</v>
      </c>
    </row>
    <row r="84660" spans="7:7">
      <c r="G84660" s="162" t="s">
        <v>84905</v>
      </c>
    </row>
    <row r="84661" spans="7:7">
      <c r="G84661" s="162" t="s">
        <v>84906</v>
      </c>
    </row>
    <row r="84662" spans="7:7">
      <c r="G84662" s="162" t="s">
        <v>84907</v>
      </c>
    </row>
    <row r="84663" spans="7:7">
      <c r="G84663" s="162" t="s">
        <v>84908</v>
      </c>
    </row>
    <row r="84664" spans="7:7">
      <c r="G84664" s="162" t="s">
        <v>84909</v>
      </c>
    </row>
    <row r="84665" spans="7:7">
      <c r="G84665" s="162" t="s">
        <v>84910</v>
      </c>
    </row>
    <row r="84666" spans="7:7">
      <c r="G84666" s="162" t="s">
        <v>84911</v>
      </c>
    </row>
    <row r="84667" spans="7:7">
      <c r="G84667" s="162" t="s">
        <v>84912</v>
      </c>
    </row>
    <row r="84668" spans="7:7">
      <c r="G84668" s="162" t="s">
        <v>84913</v>
      </c>
    </row>
    <row r="84669" spans="7:7">
      <c r="G84669" s="162" t="s">
        <v>84914</v>
      </c>
    </row>
    <row r="84670" spans="7:7">
      <c r="G84670" s="162" t="s">
        <v>84915</v>
      </c>
    </row>
    <row r="84671" spans="7:7">
      <c r="G84671" s="162" t="s">
        <v>84916</v>
      </c>
    </row>
    <row r="84672" spans="7:7">
      <c r="G84672" s="162" t="s">
        <v>84917</v>
      </c>
    </row>
    <row r="84673" spans="7:7">
      <c r="G84673" s="162" t="s">
        <v>84918</v>
      </c>
    </row>
    <row r="84674" spans="7:7">
      <c r="G84674" s="162" t="s">
        <v>84919</v>
      </c>
    </row>
    <row r="84675" spans="7:7">
      <c r="G84675" s="162" t="s">
        <v>84920</v>
      </c>
    </row>
    <row r="84676" spans="7:7">
      <c r="G84676" s="162" t="s">
        <v>84921</v>
      </c>
    </row>
    <row r="84677" spans="7:7">
      <c r="G84677" s="162" t="s">
        <v>84922</v>
      </c>
    </row>
    <row r="84678" spans="7:7">
      <c r="G84678" s="162" t="s">
        <v>84923</v>
      </c>
    </row>
    <row r="84679" spans="7:7">
      <c r="G84679" s="162" t="s">
        <v>84924</v>
      </c>
    </row>
    <row r="84680" spans="7:7">
      <c r="G84680" s="162" t="s">
        <v>84925</v>
      </c>
    </row>
    <row r="84681" spans="7:7">
      <c r="G84681" s="162" t="s">
        <v>84926</v>
      </c>
    </row>
    <row r="84682" spans="7:7">
      <c r="G84682" s="162" t="s">
        <v>84927</v>
      </c>
    </row>
    <row r="84683" spans="7:7">
      <c r="G84683" s="162" t="s">
        <v>84928</v>
      </c>
    </row>
    <row r="84684" spans="7:7">
      <c r="G84684" s="162" t="s">
        <v>84929</v>
      </c>
    </row>
    <row r="84685" spans="7:7">
      <c r="G84685" s="162" t="s">
        <v>84930</v>
      </c>
    </row>
    <row r="84686" spans="7:7">
      <c r="G84686" s="162" t="s">
        <v>84931</v>
      </c>
    </row>
    <row r="84687" spans="7:7">
      <c r="G84687" s="162" t="s">
        <v>84932</v>
      </c>
    </row>
    <row r="84688" spans="7:7">
      <c r="G84688" s="162" t="s">
        <v>84933</v>
      </c>
    </row>
    <row r="84689" spans="7:7">
      <c r="G84689" s="162" t="s">
        <v>84934</v>
      </c>
    </row>
    <row r="84690" spans="7:7">
      <c r="G84690" s="162" t="s">
        <v>84935</v>
      </c>
    </row>
    <row r="84691" spans="7:7">
      <c r="G84691" s="162" t="s">
        <v>84936</v>
      </c>
    </row>
    <row r="84692" spans="7:7">
      <c r="G84692" s="162" t="s">
        <v>84937</v>
      </c>
    </row>
    <row r="84693" spans="7:7">
      <c r="G84693" s="162" t="s">
        <v>84938</v>
      </c>
    </row>
    <row r="84694" spans="7:7">
      <c r="G84694" s="162" t="s">
        <v>84939</v>
      </c>
    </row>
    <row r="84695" spans="7:7">
      <c r="G84695" s="162" t="s">
        <v>84940</v>
      </c>
    </row>
    <row r="84696" spans="7:7">
      <c r="G84696" s="162" t="s">
        <v>84941</v>
      </c>
    </row>
    <row r="84697" spans="7:7">
      <c r="G84697" s="162" t="s">
        <v>84942</v>
      </c>
    </row>
    <row r="84698" spans="7:7">
      <c r="G84698" s="162" t="s">
        <v>84943</v>
      </c>
    </row>
    <row r="84699" spans="7:7">
      <c r="G84699" s="162" t="s">
        <v>84944</v>
      </c>
    </row>
    <row r="84700" spans="7:7">
      <c r="G84700" s="162" t="s">
        <v>84945</v>
      </c>
    </row>
    <row r="84701" spans="7:7">
      <c r="G84701" s="162" t="s">
        <v>84946</v>
      </c>
    </row>
    <row r="84702" spans="7:7">
      <c r="G84702" s="162" t="s">
        <v>84947</v>
      </c>
    </row>
    <row r="84703" spans="7:7">
      <c r="G84703" s="162" t="s">
        <v>84948</v>
      </c>
    </row>
    <row r="84704" spans="7:7">
      <c r="G84704" s="162" t="s">
        <v>84949</v>
      </c>
    </row>
    <row r="84705" spans="7:7">
      <c r="G84705" s="162" t="s">
        <v>84950</v>
      </c>
    </row>
    <row r="84706" spans="7:7">
      <c r="G84706" s="162" t="s">
        <v>84951</v>
      </c>
    </row>
    <row r="84707" spans="7:7">
      <c r="G84707" s="162" t="s">
        <v>84952</v>
      </c>
    </row>
    <row r="84708" spans="7:7">
      <c r="G84708" s="162" t="s">
        <v>84953</v>
      </c>
    </row>
    <row r="84709" spans="7:7">
      <c r="G84709" s="162" t="s">
        <v>84954</v>
      </c>
    </row>
    <row r="84710" spans="7:7">
      <c r="G84710" s="162" t="s">
        <v>84955</v>
      </c>
    </row>
    <row r="84711" spans="7:7">
      <c r="G84711" s="162" t="s">
        <v>84956</v>
      </c>
    </row>
    <row r="84712" spans="7:7">
      <c r="G84712" s="162" t="s">
        <v>84957</v>
      </c>
    </row>
    <row r="84713" spans="7:7">
      <c r="G84713" s="162" t="s">
        <v>84958</v>
      </c>
    </row>
    <row r="84714" spans="7:7">
      <c r="G84714" s="162" t="s">
        <v>84959</v>
      </c>
    </row>
    <row r="84715" spans="7:7">
      <c r="G84715" s="162" t="s">
        <v>84960</v>
      </c>
    </row>
    <row r="84716" spans="7:7">
      <c r="G84716" s="162" t="s">
        <v>84961</v>
      </c>
    </row>
    <row r="84717" spans="7:7">
      <c r="G84717" s="162" t="s">
        <v>84962</v>
      </c>
    </row>
    <row r="84718" spans="7:7">
      <c r="G84718" s="162" t="s">
        <v>84963</v>
      </c>
    </row>
    <row r="84719" spans="7:7">
      <c r="G84719" s="162" t="s">
        <v>84964</v>
      </c>
    </row>
    <row r="84720" spans="7:7">
      <c r="G84720" s="162" t="s">
        <v>84965</v>
      </c>
    </row>
    <row r="84721" spans="7:7">
      <c r="G84721" s="162" t="s">
        <v>84966</v>
      </c>
    </row>
    <row r="84722" spans="7:7">
      <c r="G84722" s="162" t="s">
        <v>84967</v>
      </c>
    </row>
    <row r="84723" spans="7:7">
      <c r="G84723" s="162" t="s">
        <v>84968</v>
      </c>
    </row>
    <row r="84724" spans="7:7">
      <c r="G84724" s="162" t="s">
        <v>84969</v>
      </c>
    </row>
    <row r="84725" spans="7:7">
      <c r="G84725" s="162" t="s">
        <v>84970</v>
      </c>
    </row>
    <row r="84726" spans="7:7">
      <c r="G84726" s="162" t="s">
        <v>84971</v>
      </c>
    </row>
    <row r="84727" spans="7:7">
      <c r="G84727" s="162" t="s">
        <v>84972</v>
      </c>
    </row>
    <row r="84728" spans="7:7">
      <c r="G84728" s="162" t="s">
        <v>84973</v>
      </c>
    </row>
    <row r="84729" spans="7:7">
      <c r="G84729" s="162" t="s">
        <v>84974</v>
      </c>
    </row>
    <row r="84730" spans="7:7">
      <c r="G84730" s="162" t="s">
        <v>84975</v>
      </c>
    </row>
    <row r="84731" spans="7:7">
      <c r="G84731" s="162" t="s">
        <v>84976</v>
      </c>
    </row>
    <row r="84732" spans="7:7">
      <c r="G84732" s="162" t="s">
        <v>84977</v>
      </c>
    </row>
    <row r="84733" spans="7:7">
      <c r="G84733" s="162" t="s">
        <v>84978</v>
      </c>
    </row>
    <row r="84734" spans="7:7">
      <c r="G84734" s="162" t="s">
        <v>84979</v>
      </c>
    </row>
    <row r="84735" spans="7:7">
      <c r="G84735" s="162" t="s">
        <v>84980</v>
      </c>
    </row>
    <row r="84736" spans="7:7">
      <c r="G84736" s="162" t="s">
        <v>84981</v>
      </c>
    </row>
    <row r="84737" spans="7:7">
      <c r="G84737" s="162" t="s">
        <v>84982</v>
      </c>
    </row>
    <row r="84738" spans="7:7">
      <c r="G84738" s="162" t="s">
        <v>84983</v>
      </c>
    </row>
    <row r="84739" spans="7:7">
      <c r="G84739" s="162" t="s">
        <v>84984</v>
      </c>
    </row>
    <row r="84740" spans="7:7">
      <c r="G84740" s="162" t="s">
        <v>84985</v>
      </c>
    </row>
    <row r="84741" spans="7:7">
      <c r="G84741" s="162" t="s">
        <v>84986</v>
      </c>
    </row>
    <row r="84742" spans="7:7">
      <c r="G84742" s="162" t="s">
        <v>84987</v>
      </c>
    </row>
    <row r="84743" spans="7:7">
      <c r="G84743" s="162" t="s">
        <v>84988</v>
      </c>
    </row>
    <row r="84744" spans="7:7">
      <c r="G84744" s="162" t="s">
        <v>84989</v>
      </c>
    </row>
    <row r="84745" spans="7:7">
      <c r="G84745" s="162" t="s">
        <v>84990</v>
      </c>
    </row>
    <row r="84746" spans="7:7">
      <c r="G84746" s="162" t="s">
        <v>84991</v>
      </c>
    </row>
    <row r="84747" spans="7:7">
      <c r="G84747" s="162" t="s">
        <v>84992</v>
      </c>
    </row>
    <row r="84748" spans="7:7">
      <c r="G84748" s="162" t="s">
        <v>84993</v>
      </c>
    </row>
    <row r="84749" spans="7:7">
      <c r="G84749" s="162" t="s">
        <v>84994</v>
      </c>
    </row>
    <row r="84750" spans="7:7">
      <c r="G84750" s="162" t="s">
        <v>84995</v>
      </c>
    </row>
    <row r="84751" spans="7:7">
      <c r="G84751" s="162" t="s">
        <v>84996</v>
      </c>
    </row>
    <row r="84752" spans="7:7">
      <c r="G84752" s="162" t="s">
        <v>84997</v>
      </c>
    </row>
    <row r="84753" spans="7:7">
      <c r="G84753" s="162" t="s">
        <v>84998</v>
      </c>
    </row>
    <row r="84754" spans="7:7">
      <c r="G84754" s="162" t="s">
        <v>84999</v>
      </c>
    </row>
    <row r="84755" spans="7:7">
      <c r="G84755" s="162" t="s">
        <v>85000</v>
      </c>
    </row>
    <row r="84756" spans="7:7">
      <c r="G84756" s="162" t="s">
        <v>85001</v>
      </c>
    </row>
    <row r="84757" spans="7:7">
      <c r="G84757" s="162" t="s">
        <v>85002</v>
      </c>
    </row>
    <row r="84758" spans="7:7">
      <c r="G84758" s="162" t="s">
        <v>85003</v>
      </c>
    </row>
    <row r="84759" spans="7:7">
      <c r="G84759" s="162" t="s">
        <v>85004</v>
      </c>
    </row>
    <row r="84760" spans="7:7">
      <c r="G84760" s="162" t="s">
        <v>85005</v>
      </c>
    </row>
    <row r="84761" spans="7:7">
      <c r="G84761" s="162" t="s">
        <v>85006</v>
      </c>
    </row>
    <row r="84762" spans="7:7">
      <c r="G84762" s="162" t="s">
        <v>85007</v>
      </c>
    </row>
    <row r="84763" spans="7:7">
      <c r="G84763" s="162" t="s">
        <v>85008</v>
      </c>
    </row>
    <row r="84764" spans="7:7">
      <c r="G84764" s="162" t="s">
        <v>85009</v>
      </c>
    </row>
    <row r="84765" spans="7:7">
      <c r="G84765" s="162" t="s">
        <v>85010</v>
      </c>
    </row>
    <row r="84766" spans="7:7">
      <c r="G84766" s="162" t="s">
        <v>85011</v>
      </c>
    </row>
    <row r="84767" spans="7:7">
      <c r="G84767" s="162" t="s">
        <v>85012</v>
      </c>
    </row>
    <row r="84768" spans="7:7">
      <c r="G84768" s="162" t="s">
        <v>85013</v>
      </c>
    </row>
    <row r="84769" spans="7:7">
      <c r="G84769" s="162" t="s">
        <v>85014</v>
      </c>
    </row>
    <row r="84770" spans="7:7">
      <c r="G84770" s="162" t="s">
        <v>85015</v>
      </c>
    </row>
    <row r="84771" spans="7:7">
      <c r="G84771" s="162" t="s">
        <v>85016</v>
      </c>
    </row>
    <row r="84772" spans="7:7">
      <c r="G84772" s="162" t="s">
        <v>85017</v>
      </c>
    </row>
    <row r="84773" spans="7:7">
      <c r="G84773" s="162" t="s">
        <v>85018</v>
      </c>
    </row>
    <row r="84774" spans="7:7">
      <c r="G84774" s="162" t="s">
        <v>85019</v>
      </c>
    </row>
    <row r="84775" spans="7:7">
      <c r="G84775" s="162" t="s">
        <v>85020</v>
      </c>
    </row>
    <row r="84776" spans="7:7">
      <c r="G84776" s="162" t="s">
        <v>85021</v>
      </c>
    </row>
    <row r="84777" spans="7:7">
      <c r="G84777" s="162" t="s">
        <v>85022</v>
      </c>
    </row>
    <row r="84778" spans="7:7">
      <c r="G84778" s="162" t="s">
        <v>85023</v>
      </c>
    </row>
    <row r="84779" spans="7:7">
      <c r="G84779" s="162" t="s">
        <v>85024</v>
      </c>
    </row>
    <row r="84780" spans="7:7">
      <c r="G84780" s="162" t="s">
        <v>85025</v>
      </c>
    </row>
    <row r="84781" spans="7:7">
      <c r="G84781" s="162" t="s">
        <v>85026</v>
      </c>
    </row>
    <row r="84782" spans="7:7">
      <c r="G84782" s="162" t="s">
        <v>85027</v>
      </c>
    </row>
    <row r="84783" spans="7:7">
      <c r="G84783" s="162" t="s">
        <v>85028</v>
      </c>
    </row>
    <row r="84784" spans="7:7">
      <c r="G84784" s="162" t="s">
        <v>85029</v>
      </c>
    </row>
    <row r="84785" spans="7:7">
      <c r="G84785" s="162" t="s">
        <v>85030</v>
      </c>
    </row>
    <row r="84786" spans="7:7">
      <c r="G84786" s="162" t="s">
        <v>85031</v>
      </c>
    </row>
    <row r="84787" spans="7:7">
      <c r="G84787" s="162" t="s">
        <v>85032</v>
      </c>
    </row>
    <row r="84788" spans="7:7">
      <c r="G84788" s="162" t="s">
        <v>85033</v>
      </c>
    </row>
    <row r="84789" spans="7:7">
      <c r="G84789" s="162" t="s">
        <v>85034</v>
      </c>
    </row>
    <row r="84790" spans="7:7">
      <c r="G84790" s="162" t="s">
        <v>85035</v>
      </c>
    </row>
    <row r="84791" spans="7:7">
      <c r="G84791" s="162" t="s">
        <v>85036</v>
      </c>
    </row>
    <row r="84792" spans="7:7">
      <c r="G84792" s="162" t="s">
        <v>85037</v>
      </c>
    </row>
    <row r="84793" spans="7:7">
      <c r="G84793" s="162" t="s">
        <v>85038</v>
      </c>
    </row>
    <row r="84794" spans="7:7">
      <c r="G84794" s="162" t="s">
        <v>85039</v>
      </c>
    </row>
    <row r="84795" spans="7:7">
      <c r="G84795" s="162" t="s">
        <v>85040</v>
      </c>
    </row>
    <row r="84796" spans="7:7">
      <c r="G84796" s="162" t="s">
        <v>85041</v>
      </c>
    </row>
    <row r="84797" spans="7:7">
      <c r="G84797" s="162" t="s">
        <v>85042</v>
      </c>
    </row>
    <row r="84798" spans="7:7">
      <c r="G84798" s="162" t="s">
        <v>85043</v>
      </c>
    </row>
    <row r="84799" spans="7:7">
      <c r="G84799" s="162" t="s">
        <v>85044</v>
      </c>
    </row>
    <row r="84800" spans="7:7">
      <c r="G84800" s="162" t="s">
        <v>85045</v>
      </c>
    </row>
    <row r="84801" spans="7:7">
      <c r="G84801" s="162" t="s">
        <v>85046</v>
      </c>
    </row>
    <row r="84802" spans="7:7">
      <c r="G84802" s="162" t="s">
        <v>85047</v>
      </c>
    </row>
    <row r="84803" spans="7:7">
      <c r="G84803" s="162" t="s">
        <v>85048</v>
      </c>
    </row>
    <row r="84804" spans="7:7">
      <c r="G84804" s="162" t="s">
        <v>85049</v>
      </c>
    </row>
    <row r="84805" spans="7:7">
      <c r="G84805" s="162" t="s">
        <v>85050</v>
      </c>
    </row>
    <row r="84806" spans="7:7">
      <c r="G84806" s="162" t="s">
        <v>85051</v>
      </c>
    </row>
    <row r="84807" spans="7:7">
      <c r="G84807" s="162" t="s">
        <v>85052</v>
      </c>
    </row>
    <row r="84808" spans="7:7">
      <c r="G84808" s="162" t="s">
        <v>85053</v>
      </c>
    </row>
    <row r="84809" spans="7:7">
      <c r="G84809" s="162" t="s">
        <v>85054</v>
      </c>
    </row>
    <row r="84810" spans="7:7">
      <c r="G84810" s="162" t="s">
        <v>85055</v>
      </c>
    </row>
    <row r="84811" spans="7:7">
      <c r="G84811" s="162" t="s">
        <v>85056</v>
      </c>
    </row>
    <row r="84812" spans="7:7">
      <c r="G84812" s="162" t="s">
        <v>85057</v>
      </c>
    </row>
    <row r="84813" spans="7:7">
      <c r="G84813" s="162" t="s">
        <v>85058</v>
      </c>
    </row>
    <row r="84814" spans="7:7">
      <c r="G84814" s="162" t="s">
        <v>85059</v>
      </c>
    </row>
    <row r="84815" spans="7:7">
      <c r="G84815" s="162" t="s">
        <v>85060</v>
      </c>
    </row>
    <row r="84816" spans="7:7">
      <c r="G84816" s="162" t="s">
        <v>85061</v>
      </c>
    </row>
    <row r="84817" spans="7:7">
      <c r="G84817" s="162" t="s">
        <v>85062</v>
      </c>
    </row>
    <row r="84818" spans="7:7">
      <c r="G84818" s="162" t="s">
        <v>85063</v>
      </c>
    </row>
    <row r="84819" spans="7:7">
      <c r="G84819" s="162" t="s">
        <v>85064</v>
      </c>
    </row>
    <row r="84820" spans="7:7">
      <c r="G84820" s="162" t="s">
        <v>85065</v>
      </c>
    </row>
    <row r="84821" spans="7:7">
      <c r="G84821" s="162" t="s">
        <v>85066</v>
      </c>
    </row>
    <row r="84822" spans="7:7">
      <c r="G84822" s="162" t="s">
        <v>85067</v>
      </c>
    </row>
    <row r="84823" spans="7:7">
      <c r="G84823" s="162" t="s">
        <v>85068</v>
      </c>
    </row>
    <row r="84824" spans="7:7">
      <c r="G84824" s="162" t="s">
        <v>85069</v>
      </c>
    </row>
    <row r="84825" spans="7:7">
      <c r="G84825" s="162" t="s">
        <v>85070</v>
      </c>
    </row>
    <row r="84826" spans="7:7">
      <c r="G84826" s="162" t="s">
        <v>85071</v>
      </c>
    </row>
    <row r="84827" spans="7:7">
      <c r="G84827" s="162" t="s">
        <v>85072</v>
      </c>
    </row>
    <row r="84828" spans="7:7">
      <c r="G84828" s="162" t="s">
        <v>85073</v>
      </c>
    </row>
    <row r="84829" spans="7:7">
      <c r="G84829" s="162" t="s">
        <v>85074</v>
      </c>
    </row>
    <row r="84830" spans="7:7">
      <c r="G84830" s="162" t="s">
        <v>85075</v>
      </c>
    </row>
    <row r="84831" spans="7:7">
      <c r="G84831" s="162" t="s">
        <v>85076</v>
      </c>
    </row>
    <row r="84832" spans="7:7">
      <c r="G84832" s="162" t="s">
        <v>85077</v>
      </c>
    </row>
    <row r="84833" spans="7:7">
      <c r="G84833" s="162" t="s">
        <v>85078</v>
      </c>
    </row>
    <row r="84834" spans="7:7">
      <c r="G84834" s="162" t="s">
        <v>85079</v>
      </c>
    </row>
    <row r="84835" spans="7:7">
      <c r="G84835" s="162" t="s">
        <v>85080</v>
      </c>
    </row>
    <row r="84836" spans="7:7">
      <c r="G84836" s="162" t="s">
        <v>85081</v>
      </c>
    </row>
    <row r="84837" spans="7:7">
      <c r="G84837" s="162" t="s">
        <v>85082</v>
      </c>
    </row>
    <row r="84838" spans="7:7">
      <c r="G84838" s="162" t="s">
        <v>85083</v>
      </c>
    </row>
    <row r="84839" spans="7:7">
      <c r="G84839" s="162" t="s">
        <v>85084</v>
      </c>
    </row>
    <row r="84840" spans="7:7">
      <c r="G84840" s="162" t="s">
        <v>85085</v>
      </c>
    </row>
    <row r="84841" spans="7:7">
      <c r="G84841" s="162" t="s">
        <v>85086</v>
      </c>
    </row>
    <row r="84842" spans="7:7">
      <c r="G84842" s="162" t="s">
        <v>85087</v>
      </c>
    </row>
    <row r="84843" spans="7:7">
      <c r="G84843" s="162" t="s">
        <v>85088</v>
      </c>
    </row>
    <row r="84844" spans="7:7">
      <c r="G84844" s="162" t="s">
        <v>85089</v>
      </c>
    </row>
    <row r="84845" spans="7:7">
      <c r="G84845" s="162" t="s">
        <v>85090</v>
      </c>
    </row>
    <row r="84846" spans="7:7">
      <c r="G84846" s="162" t="s">
        <v>85091</v>
      </c>
    </row>
    <row r="84847" spans="7:7">
      <c r="G84847" s="162" t="s">
        <v>85092</v>
      </c>
    </row>
    <row r="84848" spans="7:7">
      <c r="G84848" s="162" t="s">
        <v>85093</v>
      </c>
    </row>
    <row r="84849" spans="7:7">
      <c r="G84849" s="162" t="s">
        <v>85094</v>
      </c>
    </row>
    <row r="84850" spans="7:7">
      <c r="G84850" s="162" t="s">
        <v>85095</v>
      </c>
    </row>
    <row r="84851" spans="7:7">
      <c r="G84851" s="162" t="s">
        <v>85096</v>
      </c>
    </row>
    <row r="84852" spans="7:7">
      <c r="G84852" s="162" t="s">
        <v>85097</v>
      </c>
    </row>
    <row r="84853" spans="7:7">
      <c r="G84853" s="162" t="s">
        <v>85098</v>
      </c>
    </row>
    <row r="84854" spans="7:7">
      <c r="G84854" s="162" t="s">
        <v>85099</v>
      </c>
    </row>
    <row r="84855" spans="7:7">
      <c r="G84855" s="162" t="s">
        <v>85100</v>
      </c>
    </row>
    <row r="84856" spans="7:7">
      <c r="G84856" s="162" t="s">
        <v>85101</v>
      </c>
    </row>
    <row r="84857" spans="7:7">
      <c r="G84857" s="162" t="s">
        <v>85102</v>
      </c>
    </row>
    <row r="84858" spans="7:7">
      <c r="G84858" s="162" t="s">
        <v>85103</v>
      </c>
    </row>
    <row r="84859" spans="7:7">
      <c r="G84859" s="162" t="s">
        <v>85104</v>
      </c>
    </row>
    <row r="84860" spans="7:7">
      <c r="G84860" s="162" t="s">
        <v>85105</v>
      </c>
    </row>
    <row r="84861" spans="7:7">
      <c r="G84861" s="162" t="s">
        <v>85106</v>
      </c>
    </row>
    <row r="84862" spans="7:7">
      <c r="G84862" s="162" t="s">
        <v>85107</v>
      </c>
    </row>
    <row r="84863" spans="7:7">
      <c r="G84863" s="162" t="s">
        <v>85108</v>
      </c>
    </row>
    <row r="84864" spans="7:7">
      <c r="G84864" s="162" t="s">
        <v>85109</v>
      </c>
    </row>
    <row r="84865" spans="7:7">
      <c r="G84865" s="162" t="s">
        <v>85110</v>
      </c>
    </row>
    <row r="84866" spans="7:7">
      <c r="G84866" s="162" t="s">
        <v>85111</v>
      </c>
    </row>
    <row r="84867" spans="7:7">
      <c r="G84867" s="162" t="s">
        <v>85112</v>
      </c>
    </row>
    <row r="84868" spans="7:7">
      <c r="G84868" s="162" t="s">
        <v>85113</v>
      </c>
    </row>
    <row r="84869" spans="7:7">
      <c r="G84869" s="162" t="s">
        <v>85114</v>
      </c>
    </row>
    <row r="84870" spans="7:7">
      <c r="G84870" s="162" t="s">
        <v>85115</v>
      </c>
    </row>
    <row r="84871" spans="7:7">
      <c r="G84871" s="162" t="s">
        <v>85116</v>
      </c>
    </row>
    <row r="84872" spans="7:7">
      <c r="G84872" s="162" t="s">
        <v>85117</v>
      </c>
    </row>
    <row r="84873" spans="7:7">
      <c r="G84873" s="162" t="s">
        <v>85118</v>
      </c>
    </row>
    <row r="84874" spans="7:7">
      <c r="G84874" s="162" t="s">
        <v>85119</v>
      </c>
    </row>
    <row r="84875" spans="7:7">
      <c r="G84875" s="162" t="s">
        <v>85120</v>
      </c>
    </row>
    <row r="84876" spans="7:7">
      <c r="G84876" s="162" t="s">
        <v>85121</v>
      </c>
    </row>
    <row r="84877" spans="7:7">
      <c r="G84877" s="162" t="s">
        <v>85122</v>
      </c>
    </row>
    <row r="84878" spans="7:7">
      <c r="G84878" s="162" t="s">
        <v>85123</v>
      </c>
    </row>
    <row r="84879" spans="7:7">
      <c r="G84879" s="162" t="s">
        <v>85124</v>
      </c>
    </row>
    <row r="84880" spans="7:7">
      <c r="G84880" s="162" t="s">
        <v>85125</v>
      </c>
    </row>
    <row r="84881" spans="7:7">
      <c r="G84881" s="162" t="s">
        <v>85126</v>
      </c>
    </row>
    <row r="84882" spans="7:7">
      <c r="G84882" s="162" t="s">
        <v>85127</v>
      </c>
    </row>
    <row r="84883" spans="7:7">
      <c r="G84883" s="162" t="s">
        <v>85128</v>
      </c>
    </row>
    <row r="84884" spans="7:7">
      <c r="G84884" s="162" t="s">
        <v>85129</v>
      </c>
    </row>
    <row r="84885" spans="7:7">
      <c r="G84885" s="162" t="s">
        <v>85130</v>
      </c>
    </row>
    <row r="84886" spans="7:7">
      <c r="G84886" s="162" t="s">
        <v>85131</v>
      </c>
    </row>
    <row r="84887" spans="7:7">
      <c r="G84887" s="162" t="s">
        <v>85132</v>
      </c>
    </row>
    <row r="84888" spans="7:7">
      <c r="G84888" s="162" t="s">
        <v>85133</v>
      </c>
    </row>
    <row r="84889" spans="7:7">
      <c r="G84889" s="162" t="s">
        <v>85134</v>
      </c>
    </row>
    <row r="84890" spans="7:7">
      <c r="G84890" s="162" t="s">
        <v>85135</v>
      </c>
    </row>
    <row r="84891" spans="7:7">
      <c r="G84891" s="162" t="s">
        <v>85136</v>
      </c>
    </row>
    <row r="84892" spans="7:7">
      <c r="G84892" s="162" t="s">
        <v>85137</v>
      </c>
    </row>
    <row r="84893" spans="7:7">
      <c r="G84893" s="162" t="s">
        <v>85138</v>
      </c>
    </row>
    <row r="84894" spans="7:7">
      <c r="G84894" s="162" t="s">
        <v>85139</v>
      </c>
    </row>
    <row r="84895" spans="7:7">
      <c r="G84895" s="162" t="s">
        <v>85140</v>
      </c>
    </row>
    <row r="84896" spans="7:7">
      <c r="G84896" s="162" t="s">
        <v>85141</v>
      </c>
    </row>
    <row r="84897" spans="7:7">
      <c r="G84897" s="162" t="s">
        <v>85142</v>
      </c>
    </row>
    <row r="84898" spans="7:7">
      <c r="G84898" s="162" t="s">
        <v>85143</v>
      </c>
    </row>
    <row r="84899" spans="7:7">
      <c r="G84899" s="162" t="s">
        <v>85144</v>
      </c>
    </row>
    <row r="84900" spans="7:7">
      <c r="G84900" s="162" t="s">
        <v>85145</v>
      </c>
    </row>
    <row r="84901" spans="7:7">
      <c r="G84901" s="162" t="s">
        <v>85146</v>
      </c>
    </row>
    <row r="84902" spans="7:7">
      <c r="G84902" s="162" t="s">
        <v>85147</v>
      </c>
    </row>
    <row r="84903" spans="7:7">
      <c r="G84903" s="162" t="s">
        <v>85148</v>
      </c>
    </row>
    <row r="84904" spans="7:7">
      <c r="G84904" s="162" t="s">
        <v>85149</v>
      </c>
    </row>
    <row r="84905" spans="7:7">
      <c r="G84905" s="162" t="s">
        <v>85150</v>
      </c>
    </row>
    <row r="84906" spans="7:7">
      <c r="G84906" s="162" t="s">
        <v>85151</v>
      </c>
    </row>
    <row r="84907" spans="7:7">
      <c r="G84907" s="162" t="s">
        <v>85152</v>
      </c>
    </row>
    <row r="84908" spans="7:7">
      <c r="G84908" s="162" t="s">
        <v>85153</v>
      </c>
    </row>
    <row r="84909" spans="7:7">
      <c r="G84909" s="162" t="s">
        <v>85154</v>
      </c>
    </row>
    <row r="84910" spans="7:7">
      <c r="G84910" s="162" t="s">
        <v>85155</v>
      </c>
    </row>
    <row r="84911" spans="7:7">
      <c r="G84911" s="162" t="s">
        <v>85156</v>
      </c>
    </row>
    <row r="84912" spans="7:7">
      <c r="G84912" s="162" t="s">
        <v>85157</v>
      </c>
    </row>
    <row r="84913" spans="7:7">
      <c r="G84913" s="162" t="s">
        <v>85158</v>
      </c>
    </row>
    <row r="84914" spans="7:7">
      <c r="G84914" s="162" t="s">
        <v>85159</v>
      </c>
    </row>
    <row r="84915" spans="7:7">
      <c r="G84915" s="162" t="s">
        <v>85160</v>
      </c>
    </row>
    <row r="84916" spans="7:7">
      <c r="G84916" s="162" t="s">
        <v>85161</v>
      </c>
    </row>
    <row r="84917" spans="7:7">
      <c r="G84917" s="162" t="s">
        <v>85162</v>
      </c>
    </row>
    <row r="84918" spans="7:7">
      <c r="G84918" s="162" t="s">
        <v>85163</v>
      </c>
    </row>
    <row r="84919" spans="7:7">
      <c r="G84919" s="162" t="s">
        <v>85164</v>
      </c>
    </row>
    <row r="84920" spans="7:7">
      <c r="G84920" s="162" t="s">
        <v>85165</v>
      </c>
    </row>
    <row r="84921" spans="7:7">
      <c r="G84921" s="162" t="s">
        <v>85166</v>
      </c>
    </row>
    <row r="84922" spans="7:7">
      <c r="G84922" s="162" t="s">
        <v>85167</v>
      </c>
    </row>
    <row r="84923" spans="7:7">
      <c r="G84923" s="162" t="s">
        <v>85168</v>
      </c>
    </row>
    <row r="84924" spans="7:7">
      <c r="G84924" s="162" t="s">
        <v>85169</v>
      </c>
    </row>
    <row r="84925" spans="7:7">
      <c r="G84925" s="162" t="s">
        <v>85170</v>
      </c>
    </row>
    <row r="84926" spans="7:7">
      <c r="G84926" s="162" t="s">
        <v>85171</v>
      </c>
    </row>
    <row r="84927" spans="7:7">
      <c r="G84927" s="162" t="s">
        <v>85172</v>
      </c>
    </row>
    <row r="84928" spans="7:7">
      <c r="G84928" s="162" t="s">
        <v>85173</v>
      </c>
    </row>
    <row r="84929" spans="7:7">
      <c r="G84929" s="162" t="s">
        <v>85174</v>
      </c>
    </row>
    <row r="84930" spans="7:7">
      <c r="G84930" s="162" t="s">
        <v>85175</v>
      </c>
    </row>
    <row r="84931" spans="7:7">
      <c r="G84931" s="162" t="s">
        <v>85176</v>
      </c>
    </row>
    <row r="84932" spans="7:7">
      <c r="G84932" s="162" t="s">
        <v>85177</v>
      </c>
    </row>
    <row r="84933" spans="7:7">
      <c r="G84933" s="162" t="s">
        <v>85178</v>
      </c>
    </row>
    <row r="84934" spans="7:7">
      <c r="G84934" s="162" t="s">
        <v>85179</v>
      </c>
    </row>
    <row r="84935" spans="7:7">
      <c r="G84935" s="162" t="s">
        <v>85180</v>
      </c>
    </row>
    <row r="84936" spans="7:7">
      <c r="G84936" s="162" t="s">
        <v>85181</v>
      </c>
    </row>
    <row r="84937" spans="7:7">
      <c r="G84937" s="162" t="s">
        <v>85182</v>
      </c>
    </row>
    <row r="84938" spans="7:7">
      <c r="G84938" s="162" t="s">
        <v>85183</v>
      </c>
    </row>
    <row r="84939" spans="7:7">
      <c r="G84939" s="162" t="s">
        <v>85184</v>
      </c>
    </row>
    <row r="84940" spans="7:7">
      <c r="G84940" s="162" t="s">
        <v>85185</v>
      </c>
    </row>
    <row r="84941" spans="7:7">
      <c r="G84941" s="162" t="s">
        <v>85186</v>
      </c>
    </row>
    <row r="84942" spans="7:7">
      <c r="G84942" s="162" t="s">
        <v>85187</v>
      </c>
    </row>
    <row r="84943" spans="7:7">
      <c r="G84943" s="162" t="s">
        <v>85188</v>
      </c>
    </row>
    <row r="84944" spans="7:7">
      <c r="G84944" s="162" t="s">
        <v>85189</v>
      </c>
    </row>
    <row r="84945" spans="7:7">
      <c r="G84945" s="162" t="s">
        <v>85190</v>
      </c>
    </row>
    <row r="84946" spans="7:7">
      <c r="G84946" s="162" t="s">
        <v>85191</v>
      </c>
    </row>
    <row r="84947" spans="7:7">
      <c r="G84947" s="162" t="s">
        <v>85192</v>
      </c>
    </row>
    <row r="84948" spans="7:7">
      <c r="G84948" s="162" t="s">
        <v>85193</v>
      </c>
    </row>
    <row r="84949" spans="7:7">
      <c r="G84949" s="162" t="s">
        <v>85194</v>
      </c>
    </row>
    <row r="84950" spans="7:7">
      <c r="G84950" s="162" t="s">
        <v>85195</v>
      </c>
    </row>
    <row r="84951" spans="7:7">
      <c r="G84951" s="162" t="s">
        <v>85196</v>
      </c>
    </row>
    <row r="84952" spans="7:7">
      <c r="G84952" s="162" t="s">
        <v>85197</v>
      </c>
    </row>
    <row r="84953" spans="7:7">
      <c r="G84953" s="162" t="s">
        <v>85198</v>
      </c>
    </row>
    <row r="84954" spans="7:7">
      <c r="G84954" s="162" t="s">
        <v>85199</v>
      </c>
    </row>
    <row r="84955" spans="7:7">
      <c r="G84955" s="162" t="s">
        <v>85200</v>
      </c>
    </row>
    <row r="84956" spans="7:7">
      <c r="G84956" s="162" t="s">
        <v>85201</v>
      </c>
    </row>
    <row r="84957" spans="7:7">
      <c r="G84957" s="162" t="s">
        <v>85202</v>
      </c>
    </row>
    <row r="84958" spans="7:7">
      <c r="G84958" s="162" t="s">
        <v>85203</v>
      </c>
    </row>
    <row r="84959" spans="7:7">
      <c r="G84959" s="162" t="s">
        <v>85204</v>
      </c>
    </row>
    <row r="84960" spans="7:7">
      <c r="G84960" s="162" t="s">
        <v>85205</v>
      </c>
    </row>
    <row r="84961" spans="7:7">
      <c r="G84961" s="162" t="s">
        <v>85206</v>
      </c>
    </row>
    <row r="84962" spans="7:7">
      <c r="G84962" s="162" t="s">
        <v>85207</v>
      </c>
    </row>
    <row r="84963" spans="7:7">
      <c r="G84963" s="162" t="s">
        <v>85208</v>
      </c>
    </row>
    <row r="84964" spans="7:7">
      <c r="G84964" s="162" t="s">
        <v>85209</v>
      </c>
    </row>
    <row r="84965" spans="7:7">
      <c r="G84965" s="162" t="s">
        <v>85210</v>
      </c>
    </row>
    <row r="84966" spans="7:7">
      <c r="G84966" s="162" t="s">
        <v>85211</v>
      </c>
    </row>
    <row r="84967" spans="7:7">
      <c r="G84967" s="162" t="s">
        <v>85212</v>
      </c>
    </row>
    <row r="84968" spans="7:7">
      <c r="G84968" s="162" t="s">
        <v>85213</v>
      </c>
    </row>
    <row r="84969" spans="7:7">
      <c r="G84969" s="162" t="s">
        <v>85214</v>
      </c>
    </row>
    <row r="84970" spans="7:7">
      <c r="G84970" s="162" t="s">
        <v>85215</v>
      </c>
    </row>
    <row r="84971" spans="7:7">
      <c r="G84971" s="162" t="s">
        <v>85216</v>
      </c>
    </row>
    <row r="84972" spans="7:7">
      <c r="G84972" s="162" t="s">
        <v>85217</v>
      </c>
    </row>
    <row r="84973" spans="7:7">
      <c r="G84973" s="162" t="s">
        <v>85218</v>
      </c>
    </row>
    <row r="84974" spans="7:7">
      <c r="G84974" s="162" t="s">
        <v>85219</v>
      </c>
    </row>
    <row r="84975" spans="7:7">
      <c r="G84975" s="162" t="s">
        <v>85220</v>
      </c>
    </row>
    <row r="84976" spans="7:7">
      <c r="G84976" s="162" t="s">
        <v>85221</v>
      </c>
    </row>
    <row r="84977" spans="7:7">
      <c r="G84977" s="162" t="s">
        <v>85222</v>
      </c>
    </row>
    <row r="84978" spans="7:7">
      <c r="G84978" s="162" t="s">
        <v>85223</v>
      </c>
    </row>
    <row r="84979" spans="7:7">
      <c r="G84979" s="162" t="s">
        <v>85224</v>
      </c>
    </row>
    <row r="84980" spans="7:7">
      <c r="G84980" s="162" t="s">
        <v>85225</v>
      </c>
    </row>
    <row r="84981" spans="7:7">
      <c r="G84981" s="162" t="s">
        <v>85226</v>
      </c>
    </row>
    <row r="84982" spans="7:7">
      <c r="G84982" s="162" t="s">
        <v>85227</v>
      </c>
    </row>
    <row r="84983" spans="7:7">
      <c r="G84983" s="162" t="s">
        <v>85228</v>
      </c>
    </row>
    <row r="84984" spans="7:7">
      <c r="G84984" s="162" t="s">
        <v>85229</v>
      </c>
    </row>
    <row r="84985" spans="7:7">
      <c r="G84985" s="162" t="s">
        <v>85230</v>
      </c>
    </row>
    <row r="84986" spans="7:7">
      <c r="G84986" s="162" t="s">
        <v>85231</v>
      </c>
    </row>
    <row r="84987" spans="7:7">
      <c r="G84987" s="162" t="s">
        <v>85232</v>
      </c>
    </row>
    <row r="84988" spans="7:7">
      <c r="G84988" s="162" t="s">
        <v>85233</v>
      </c>
    </row>
    <row r="84989" spans="7:7">
      <c r="G84989" s="162" t="s">
        <v>85234</v>
      </c>
    </row>
    <row r="84990" spans="7:7">
      <c r="G84990" s="162" t="s">
        <v>85235</v>
      </c>
    </row>
    <row r="84991" spans="7:7">
      <c r="G84991" s="162" t="s">
        <v>85236</v>
      </c>
    </row>
    <row r="84992" spans="7:7">
      <c r="G84992" s="162" t="s">
        <v>85237</v>
      </c>
    </row>
    <row r="84993" spans="7:7">
      <c r="G84993" s="162" t="s">
        <v>85238</v>
      </c>
    </row>
    <row r="84994" spans="7:7">
      <c r="G84994" s="162" t="s">
        <v>85239</v>
      </c>
    </row>
    <row r="84995" spans="7:7">
      <c r="G84995" s="162" t="s">
        <v>85240</v>
      </c>
    </row>
    <row r="84996" spans="7:7">
      <c r="G84996" s="162" t="s">
        <v>85241</v>
      </c>
    </row>
    <row r="84997" spans="7:7">
      <c r="G84997" s="162" t="s">
        <v>85242</v>
      </c>
    </row>
    <row r="84998" spans="7:7">
      <c r="G84998" s="162" t="s">
        <v>85243</v>
      </c>
    </row>
    <row r="84999" spans="7:7">
      <c r="G84999" s="162" t="s">
        <v>85244</v>
      </c>
    </row>
    <row r="85000" spans="7:7">
      <c r="G85000" s="162" t="s">
        <v>85245</v>
      </c>
    </row>
    <row r="85001" spans="7:7">
      <c r="G85001" s="162" t="s">
        <v>85246</v>
      </c>
    </row>
    <row r="85002" spans="7:7">
      <c r="G85002" s="162" t="s">
        <v>85247</v>
      </c>
    </row>
    <row r="85003" spans="7:7">
      <c r="G85003" s="162" t="s">
        <v>85248</v>
      </c>
    </row>
    <row r="85004" spans="7:7">
      <c r="G85004" s="162" t="s">
        <v>85249</v>
      </c>
    </row>
    <row r="85005" spans="7:7">
      <c r="G85005" s="162" t="s">
        <v>85250</v>
      </c>
    </row>
    <row r="85006" spans="7:7">
      <c r="G85006" s="162" t="s">
        <v>85251</v>
      </c>
    </row>
    <row r="85007" spans="7:7">
      <c r="G85007" s="162" t="s">
        <v>85252</v>
      </c>
    </row>
    <row r="85008" spans="7:7">
      <c r="G85008" s="162" t="s">
        <v>85253</v>
      </c>
    </row>
    <row r="85009" spans="7:7">
      <c r="G85009" s="162" t="s">
        <v>85254</v>
      </c>
    </row>
    <row r="85010" spans="7:7">
      <c r="G85010" s="162" t="s">
        <v>85255</v>
      </c>
    </row>
    <row r="85011" spans="7:7">
      <c r="G85011" s="162" t="s">
        <v>85256</v>
      </c>
    </row>
    <row r="85012" spans="7:7">
      <c r="G85012" s="162" t="s">
        <v>85257</v>
      </c>
    </row>
    <row r="85013" spans="7:7">
      <c r="G85013" s="162" t="s">
        <v>85258</v>
      </c>
    </row>
    <row r="85014" spans="7:7">
      <c r="G85014" s="162" t="s">
        <v>85259</v>
      </c>
    </row>
    <row r="85015" spans="7:7">
      <c r="G85015" s="162" t="s">
        <v>85260</v>
      </c>
    </row>
    <row r="85016" spans="7:7">
      <c r="G85016" s="162" t="s">
        <v>85261</v>
      </c>
    </row>
    <row r="85017" spans="7:7">
      <c r="G85017" s="162" t="s">
        <v>85262</v>
      </c>
    </row>
    <row r="85018" spans="7:7">
      <c r="G85018" s="162" t="s">
        <v>85263</v>
      </c>
    </row>
    <row r="85019" spans="7:7">
      <c r="G85019" s="162" t="s">
        <v>85264</v>
      </c>
    </row>
    <row r="85020" spans="7:7">
      <c r="G85020" s="162" t="s">
        <v>85265</v>
      </c>
    </row>
    <row r="85021" spans="7:7">
      <c r="G85021" s="162" t="s">
        <v>85266</v>
      </c>
    </row>
    <row r="85022" spans="7:7">
      <c r="G85022" s="162" t="s">
        <v>85267</v>
      </c>
    </row>
    <row r="85023" spans="7:7">
      <c r="G85023" s="162" t="s">
        <v>85268</v>
      </c>
    </row>
    <row r="85024" spans="7:7">
      <c r="G85024" s="162" t="s">
        <v>85269</v>
      </c>
    </row>
    <row r="85025" spans="7:7">
      <c r="G85025" s="162" t="s">
        <v>85270</v>
      </c>
    </row>
    <row r="85026" spans="7:7">
      <c r="G85026" s="162" t="s">
        <v>85271</v>
      </c>
    </row>
    <row r="85027" spans="7:7">
      <c r="G85027" s="162" t="s">
        <v>85272</v>
      </c>
    </row>
    <row r="85028" spans="7:7">
      <c r="G85028" s="162" t="s">
        <v>85273</v>
      </c>
    </row>
    <row r="85029" spans="7:7">
      <c r="G85029" s="162" t="s">
        <v>85274</v>
      </c>
    </row>
    <row r="85030" spans="7:7">
      <c r="G85030" s="162" t="s">
        <v>85275</v>
      </c>
    </row>
    <row r="85031" spans="7:7">
      <c r="G85031" s="162" t="s">
        <v>85276</v>
      </c>
    </row>
    <row r="85032" spans="7:7">
      <c r="G85032" s="162" t="s">
        <v>85277</v>
      </c>
    </row>
    <row r="85033" spans="7:7">
      <c r="G85033" s="162" t="s">
        <v>85278</v>
      </c>
    </row>
    <row r="85034" spans="7:7">
      <c r="G85034" s="162" t="s">
        <v>85279</v>
      </c>
    </row>
    <row r="85035" spans="7:7">
      <c r="G85035" s="162" t="s">
        <v>85280</v>
      </c>
    </row>
    <row r="85036" spans="7:7">
      <c r="G85036" s="162" t="s">
        <v>85281</v>
      </c>
    </row>
    <row r="85037" spans="7:7">
      <c r="G85037" s="162" t="s">
        <v>85282</v>
      </c>
    </row>
    <row r="85038" spans="7:7">
      <c r="G85038" s="162" t="s">
        <v>85283</v>
      </c>
    </row>
    <row r="85039" spans="7:7">
      <c r="G85039" s="162" t="s">
        <v>85284</v>
      </c>
    </row>
    <row r="85040" spans="7:7">
      <c r="G85040" s="162" t="s">
        <v>85285</v>
      </c>
    </row>
    <row r="85041" spans="7:7">
      <c r="G85041" s="162" t="s">
        <v>85286</v>
      </c>
    </row>
    <row r="85042" spans="7:7">
      <c r="G85042" s="162" t="s">
        <v>85287</v>
      </c>
    </row>
    <row r="85043" spans="7:7">
      <c r="G85043" s="162" t="s">
        <v>85288</v>
      </c>
    </row>
    <row r="85044" spans="7:7">
      <c r="G85044" s="162" t="s">
        <v>85289</v>
      </c>
    </row>
    <row r="85045" spans="7:7">
      <c r="G85045" s="162" t="s">
        <v>85290</v>
      </c>
    </row>
    <row r="85046" spans="7:7">
      <c r="G85046" s="162" t="s">
        <v>85291</v>
      </c>
    </row>
    <row r="85047" spans="7:7">
      <c r="G85047" s="162" t="s">
        <v>85292</v>
      </c>
    </row>
    <row r="85048" spans="7:7">
      <c r="G85048" s="162" t="s">
        <v>85293</v>
      </c>
    </row>
    <row r="85049" spans="7:7">
      <c r="G85049" s="162" t="s">
        <v>85294</v>
      </c>
    </row>
    <row r="85050" spans="7:7">
      <c r="G85050" s="162" t="s">
        <v>85295</v>
      </c>
    </row>
    <row r="85051" spans="7:7">
      <c r="G85051" s="162" t="s">
        <v>85296</v>
      </c>
    </row>
    <row r="85052" spans="7:7">
      <c r="G85052" s="162" t="s">
        <v>85297</v>
      </c>
    </row>
    <row r="85053" spans="7:7">
      <c r="G85053" s="162" t="s">
        <v>85298</v>
      </c>
    </row>
    <row r="85054" spans="7:7">
      <c r="G85054" s="162" t="s">
        <v>85299</v>
      </c>
    </row>
    <row r="85055" spans="7:7">
      <c r="G85055" s="162" t="s">
        <v>85300</v>
      </c>
    </row>
    <row r="85056" spans="7:7">
      <c r="G85056" s="162" t="s">
        <v>85301</v>
      </c>
    </row>
    <row r="85057" spans="7:7">
      <c r="G85057" s="162" t="s">
        <v>85302</v>
      </c>
    </row>
    <row r="85058" spans="7:7">
      <c r="G85058" s="162" t="s">
        <v>85303</v>
      </c>
    </row>
    <row r="85059" spans="7:7">
      <c r="G85059" s="162" t="s">
        <v>85304</v>
      </c>
    </row>
    <row r="85060" spans="7:7">
      <c r="G85060" s="162" t="s">
        <v>85305</v>
      </c>
    </row>
    <row r="85061" spans="7:7">
      <c r="G85061" s="162" t="s">
        <v>85306</v>
      </c>
    </row>
    <row r="85062" spans="7:7">
      <c r="G85062" s="162" t="s">
        <v>85307</v>
      </c>
    </row>
    <row r="85063" spans="7:7">
      <c r="G85063" s="162" t="s">
        <v>85308</v>
      </c>
    </row>
    <row r="85064" spans="7:7">
      <c r="G85064" s="162" t="s">
        <v>85309</v>
      </c>
    </row>
    <row r="85065" spans="7:7">
      <c r="G85065" s="162" t="s">
        <v>85310</v>
      </c>
    </row>
    <row r="85066" spans="7:7">
      <c r="G85066" s="162" t="s">
        <v>85311</v>
      </c>
    </row>
    <row r="85067" spans="7:7">
      <c r="G85067" s="162" t="s">
        <v>85312</v>
      </c>
    </row>
    <row r="85068" spans="7:7">
      <c r="G85068" s="162" t="s">
        <v>85313</v>
      </c>
    </row>
    <row r="85069" spans="7:7">
      <c r="G85069" s="162" t="s">
        <v>85314</v>
      </c>
    </row>
    <row r="85070" spans="7:7">
      <c r="G85070" s="162" t="s">
        <v>85315</v>
      </c>
    </row>
    <row r="85071" spans="7:7">
      <c r="G85071" s="162" t="s">
        <v>85316</v>
      </c>
    </row>
    <row r="85072" spans="7:7">
      <c r="G85072" s="162" t="s">
        <v>85317</v>
      </c>
    </row>
    <row r="85073" spans="7:7">
      <c r="G85073" s="162" t="s">
        <v>85318</v>
      </c>
    </row>
    <row r="85074" spans="7:7">
      <c r="G85074" s="162" t="s">
        <v>85319</v>
      </c>
    </row>
    <row r="85075" spans="7:7">
      <c r="G85075" s="162" t="s">
        <v>85320</v>
      </c>
    </row>
    <row r="85076" spans="7:7">
      <c r="G85076" s="162" t="s">
        <v>85321</v>
      </c>
    </row>
    <row r="85077" spans="7:7">
      <c r="G85077" s="162" t="s">
        <v>85322</v>
      </c>
    </row>
    <row r="85078" spans="7:7">
      <c r="G85078" s="162" t="s">
        <v>85323</v>
      </c>
    </row>
    <row r="85079" spans="7:7">
      <c r="G85079" s="162" t="s">
        <v>85324</v>
      </c>
    </row>
    <row r="85080" spans="7:7">
      <c r="G85080" s="162" t="s">
        <v>85325</v>
      </c>
    </row>
    <row r="85081" spans="7:7">
      <c r="G85081" s="162" t="s">
        <v>85326</v>
      </c>
    </row>
    <row r="85082" spans="7:7">
      <c r="G85082" s="162" t="s">
        <v>85327</v>
      </c>
    </row>
    <row r="85083" spans="7:7">
      <c r="G85083" s="162" t="s">
        <v>85328</v>
      </c>
    </row>
    <row r="85084" spans="7:7">
      <c r="G85084" s="162" t="s">
        <v>85329</v>
      </c>
    </row>
    <row r="85085" spans="7:7">
      <c r="G85085" s="162" t="s">
        <v>85330</v>
      </c>
    </row>
    <row r="85086" spans="7:7">
      <c r="G85086" s="162" t="s">
        <v>85331</v>
      </c>
    </row>
    <row r="85087" spans="7:7">
      <c r="G85087" s="162" t="s">
        <v>85332</v>
      </c>
    </row>
    <row r="85088" spans="7:7">
      <c r="G85088" s="162" t="s">
        <v>85333</v>
      </c>
    </row>
    <row r="85089" spans="7:7">
      <c r="G85089" s="162" t="s">
        <v>85334</v>
      </c>
    </row>
    <row r="85090" spans="7:7">
      <c r="G85090" s="162" t="s">
        <v>85335</v>
      </c>
    </row>
    <row r="85091" spans="7:7">
      <c r="G85091" s="162" t="s">
        <v>85336</v>
      </c>
    </row>
    <row r="85092" spans="7:7">
      <c r="G85092" s="162" t="s">
        <v>85337</v>
      </c>
    </row>
    <row r="85093" spans="7:7">
      <c r="G85093" s="162" t="s">
        <v>85338</v>
      </c>
    </row>
    <row r="85094" spans="7:7">
      <c r="G85094" s="162" t="s">
        <v>85339</v>
      </c>
    </row>
    <row r="85095" spans="7:7">
      <c r="G85095" s="162" t="s">
        <v>85340</v>
      </c>
    </row>
    <row r="85096" spans="7:7">
      <c r="G85096" s="162" t="s">
        <v>85341</v>
      </c>
    </row>
    <row r="85097" spans="7:7">
      <c r="G85097" s="162" t="s">
        <v>85342</v>
      </c>
    </row>
    <row r="85098" spans="7:7">
      <c r="G85098" s="162" t="s">
        <v>85343</v>
      </c>
    </row>
    <row r="85099" spans="7:7">
      <c r="G85099" s="162" t="s">
        <v>85344</v>
      </c>
    </row>
    <row r="85100" spans="7:7">
      <c r="G85100" s="162" t="s">
        <v>85345</v>
      </c>
    </row>
    <row r="85101" spans="7:7">
      <c r="G85101" s="162" t="s">
        <v>85346</v>
      </c>
    </row>
    <row r="85102" spans="7:7">
      <c r="G85102" s="162" t="s">
        <v>85347</v>
      </c>
    </row>
    <row r="85103" spans="7:7">
      <c r="G85103" s="162" t="s">
        <v>85348</v>
      </c>
    </row>
    <row r="85104" spans="7:7">
      <c r="G85104" s="162" t="s">
        <v>85349</v>
      </c>
    </row>
    <row r="85105" spans="7:7">
      <c r="G85105" s="162" t="s">
        <v>85350</v>
      </c>
    </row>
    <row r="85106" spans="7:7">
      <c r="G85106" s="162" t="s">
        <v>85351</v>
      </c>
    </row>
    <row r="85107" spans="7:7">
      <c r="G85107" s="162" t="s">
        <v>85352</v>
      </c>
    </row>
    <row r="85108" spans="7:7">
      <c r="G85108" s="162" t="s">
        <v>85353</v>
      </c>
    </row>
    <row r="85109" spans="7:7">
      <c r="G85109" s="162" t="s">
        <v>85354</v>
      </c>
    </row>
    <row r="85110" spans="7:7">
      <c r="G85110" s="162" t="s">
        <v>85355</v>
      </c>
    </row>
    <row r="85111" spans="7:7">
      <c r="G85111" s="162" t="s">
        <v>85356</v>
      </c>
    </row>
    <row r="85112" spans="7:7">
      <c r="G85112" s="162" t="s">
        <v>85357</v>
      </c>
    </row>
    <row r="85113" spans="7:7">
      <c r="G85113" s="162" t="s">
        <v>85358</v>
      </c>
    </row>
    <row r="85114" spans="7:7">
      <c r="G85114" s="162" t="s">
        <v>85359</v>
      </c>
    </row>
    <row r="85115" spans="7:7">
      <c r="G85115" s="162" t="s">
        <v>85360</v>
      </c>
    </row>
    <row r="85116" spans="7:7">
      <c r="G85116" s="162" t="s">
        <v>85361</v>
      </c>
    </row>
    <row r="85117" spans="7:7">
      <c r="G85117" s="162" t="s">
        <v>85362</v>
      </c>
    </row>
    <row r="85118" spans="7:7">
      <c r="G85118" s="162" t="s">
        <v>85363</v>
      </c>
    </row>
    <row r="85119" spans="7:7">
      <c r="G85119" s="162" t="s">
        <v>85364</v>
      </c>
    </row>
    <row r="85120" spans="7:7">
      <c r="G85120" s="162" t="s">
        <v>85365</v>
      </c>
    </row>
    <row r="85121" spans="7:7">
      <c r="G85121" s="162" t="s">
        <v>85366</v>
      </c>
    </row>
    <row r="85122" spans="7:7">
      <c r="G85122" s="162" t="s">
        <v>85367</v>
      </c>
    </row>
    <row r="85123" spans="7:7">
      <c r="G85123" s="162" t="s">
        <v>85368</v>
      </c>
    </row>
    <row r="85124" spans="7:7">
      <c r="G85124" s="162" t="s">
        <v>85369</v>
      </c>
    </row>
    <row r="85125" spans="7:7">
      <c r="G85125" s="162" t="s">
        <v>85370</v>
      </c>
    </row>
    <row r="85126" spans="7:7">
      <c r="G85126" s="162" t="s">
        <v>85371</v>
      </c>
    </row>
    <row r="85127" spans="7:7">
      <c r="G85127" s="162" t="s">
        <v>85372</v>
      </c>
    </row>
    <row r="85128" spans="7:7">
      <c r="G85128" s="162" t="s">
        <v>85373</v>
      </c>
    </row>
    <row r="85129" spans="7:7">
      <c r="G85129" s="162" t="s">
        <v>85374</v>
      </c>
    </row>
    <row r="85130" spans="7:7">
      <c r="G85130" s="162" t="s">
        <v>85375</v>
      </c>
    </row>
    <row r="85131" spans="7:7">
      <c r="G85131" s="162" t="s">
        <v>85376</v>
      </c>
    </row>
    <row r="85132" spans="7:7">
      <c r="G85132" s="162" t="s">
        <v>85377</v>
      </c>
    </row>
    <row r="85133" spans="7:7">
      <c r="G85133" s="162" t="s">
        <v>85378</v>
      </c>
    </row>
    <row r="85134" spans="7:7">
      <c r="G85134" s="162" t="s">
        <v>85379</v>
      </c>
    </row>
    <row r="85135" spans="7:7">
      <c r="G85135" s="162" t="s">
        <v>85380</v>
      </c>
    </row>
    <row r="85136" spans="7:7">
      <c r="G85136" s="162" t="s">
        <v>85381</v>
      </c>
    </row>
    <row r="85137" spans="7:7">
      <c r="G85137" s="162" t="s">
        <v>85382</v>
      </c>
    </row>
    <row r="85138" spans="7:7">
      <c r="G85138" s="162" t="s">
        <v>85383</v>
      </c>
    </row>
    <row r="85139" spans="7:7">
      <c r="G85139" s="162" t="s">
        <v>85384</v>
      </c>
    </row>
    <row r="85140" spans="7:7">
      <c r="G85140" s="162" t="s">
        <v>85385</v>
      </c>
    </row>
    <row r="85141" spans="7:7">
      <c r="G85141" s="162" t="s">
        <v>85386</v>
      </c>
    </row>
    <row r="85142" spans="7:7">
      <c r="G85142" s="162" t="s">
        <v>85387</v>
      </c>
    </row>
    <row r="85143" spans="7:7">
      <c r="G85143" s="162" t="s">
        <v>85388</v>
      </c>
    </row>
    <row r="85144" spans="7:7">
      <c r="G85144" s="162" t="s">
        <v>85389</v>
      </c>
    </row>
    <row r="85145" spans="7:7">
      <c r="G85145" s="162" t="s">
        <v>85390</v>
      </c>
    </row>
    <row r="85146" spans="7:7">
      <c r="G85146" s="162" t="s">
        <v>85391</v>
      </c>
    </row>
    <row r="85147" spans="7:7">
      <c r="G85147" s="162" t="s">
        <v>85392</v>
      </c>
    </row>
    <row r="85148" spans="7:7">
      <c r="G85148" s="162" t="s">
        <v>85393</v>
      </c>
    </row>
    <row r="85149" spans="7:7">
      <c r="G85149" s="162" t="s">
        <v>85394</v>
      </c>
    </row>
    <row r="85150" spans="7:7">
      <c r="G85150" s="162" t="s">
        <v>85395</v>
      </c>
    </row>
    <row r="85151" spans="7:7">
      <c r="G85151" s="162" t="s">
        <v>85396</v>
      </c>
    </row>
    <row r="85152" spans="7:7">
      <c r="G85152" s="162" t="s">
        <v>85397</v>
      </c>
    </row>
    <row r="85153" spans="7:7">
      <c r="G85153" s="162" t="s">
        <v>85398</v>
      </c>
    </row>
    <row r="85154" spans="7:7">
      <c r="G85154" s="162" t="s">
        <v>85399</v>
      </c>
    </row>
    <row r="85155" spans="7:7">
      <c r="G85155" s="162" t="s">
        <v>85400</v>
      </c>
    </row>
    <row r="85156" spans="7:7">
      <c r="G85156" s="162" t="s">
        <v>85401</v>
      </c>
    </row>
    <row r="85157" spans="7:7">
      <c r="G85157" s="162" t="s">
        <v>85402</v>
      </c>
    </row>
    <row r="85158" spans="7:7">
      <c r="G85158" s="162" t="s">
        <v>85403</v>
      </c>
    </row>
    <row r="85159" spans="7:7">
      <c r="G85159" s="162" t="s">
        <v>85404</v>
      </c>
    </row>
    <row r="85160" spans="7:7">
      <c r="G85160" s="162" t="s">
        <v>85405</v>
      </c>
    </row>
    <row r="85161" spans="7:7">
      <c r="G85161" s="162" t="s">
        <v>85406</v>
      </c>
    </row>
    <row r="85162" spans="7:7">
      <c r="G85162" s="162" t="s">
        <v>85407</v>
      </c>
    </row>
    <row r="85163" spans="7:7">
      <c r="G85163" s="162" t="s">
        <v>85408</v>
      </c>
    </row>
    <row r="85164" spans="7:7">
      <c r="G85164" s="162" t="s">
        <v>85409</v>
      </c>
    </row>
    <row r="85165" spans="7:7">
      <c r="G85165" s="162" t="s">
        <v>85410</v>
      </c>
    </row>
    <row r="85166" spans="7:7">
      <c r="G85166" s="162" t="s">
        <v>85411</v>
      </c>
    </row>
    <row r="85167" spans="7:7">
      <c r="G85167" s="162" t="s">
        <v>85412</v>
      </c>
    </row>
    <row r="85168" spans="7:7">
      <c r="G85168" s="162" t="s">
        <v>85413</v>
      </c>
    </row>
    <row r="85169" spans="7:7">
      <c r="G85169" s="162" t="s">
        <v>85414</v>
      </c>
    </row>
    <row r="85170" spans="7:7">
      <c r="G85170" s="162" t="s">
        <v>85415</v>
      </c>
    </row>
    <row r="85171" spans="7:7">
      <c r="G85171" s="162" t="s">
        <v>85416</v>
      </c>
    </row>
    <row r="85172" spans="7:7">
      <c r="G85172" s="162" t="s">
        <v>85417</v>
      </c>
    </row>
    <row r="85173" spans="7:7">
      <c r="G85173" s="162" t="s">
        <v>85418</v>
      </c>
    </row>
    <row r="85174" spans="7:7">
      <c r="G85174" s="162" t="s">
        <v>85419</v>
      </c>
    </row>
    <row r="85175" spans="7:7">
      <c r="G85175" s="162" t="s">
        <v>85420</v>
      </c>
    </row>
    <row r="85176" spans="7:7">
      <c r="G85176" s="162" t="s">
        <v>85421</v>
      </c>
    </row>
    <row r="85177" spans="7:7">
      <c r="G85177" s="162" t="s">
        <v>85422</v>
      </c>
    </row>
    <row r="85178" spans="7:7">
      <c r="G85178" s="162" t="s">
        <v>85423</v>
      </c>
    </row>
    <row r="85179" spans="7:7">
      <c r="G85179" s="162" t="s">
        <v>85424</v>
      </c>
    </row>
    <row r="85180" spans="7:7">
      <c r="G85180" s="162" t="s">
        <v>85425</v>
      </c>
    </row>
    <row r="85181" spans="7:7">
      <c r="G85181" s="162" t="s">
        <v>85426</v>
      </c>
    </row>
    <row r="85182" spans="7:7">
      <c r="G85182" s="162" t="s">
        <v>85427</v>
      </c>
    </row>
    <row r="85183" spans="7:7">
      <c r="G85183" s="162" t="s">
        <v>85428</v>
      </c>
    </row>
    <row r="85184" spans="7:7">
      <c r="G85184" s="162" t="s">
        <v>85429</v>
      </c>
    </row>
    <row r="85185" spans="7:7">
      <c r="G85185" s="162" t="s">
        <v>85430</v>
      </c>
    </row>
    <row r="85186" spans="7:7">
      <c r="G85186" s="162" t="s">
        <v>85431</v>
      </c>
    </row>
    <row r="85187" spans="7:7">
      <c r="G85187" s="162" t="s">
        <v>85432</v>
      </c>
    </row>
    <row r="85188" spans="7:7">
      <c r="G85188" s="162" t="s">
        <v>85433</v>
      </c>
    </row>
    <row r="85189" spans="7:7">
      <c r="G85189" s="162" t="s">
        <v>85434</v>
      </c>
    </row>
    <row r="85190" spans="7:7">
      <c r="G85190" s="162" t="s">
        <v>85435</v>
      </c>
    </row>
    <row r="85191" spans="7:7">
      <c r="G85191" s="162" t="s">
        <v>85436</v>
      </c>
    </row>
    <row r="85192" spans="7:7">
      <c r="G85192" s="162" t="s">
        <v>85437</v>
      </c>
    </row>
    <row r="85193" spans="7:7">
      <c r="G85193" s="162" t="s">
        <v>85438</v>
      </c>
    </row>
    <row r="85194" spans="7:7">
      <c r="G85194" s="162" t="s">
        <v>85439</v>
      </c>
    </row>
    <row r="85195" spans="7:7">
      <c r="G85195" s="162" t="s">
        <v>85440</v>
      </c>
    </row>
    <row r="85196" spans="7:7">
      <c r="G85196" s="162" t="s">
        <v>85441</v>
      </c>
    </row>
    <row r="85197" spans="7:7">
      <c r="G85197" s="162" t="s">
        <v>85442</v>
      </c>
    </row>
    <row r="85198" spans="7:7">
      <c r="G85198" s="162" t="s">
        <v>85443</v>
      </c>
    </row>
    <row r="85199" spans="7:7">
      <c r="G85199" s="162" t="s">
        <v>85444</v>
      </c>
    </row>
    <row r="85200" spans="7:7">
      <c r="G85200" s="162" t="s">
        <v>85445</v>
      </c>
    </row>
    <row r="85201" spans="7:7">
      <c r="G85201" s="162" t="s">
        <v>85446</v>
      </c>
    </row>
    <row r="85202" spans="7:7">
      <c r="G85202" s="162" t="s">
        <v>85447</v>
      </c>
    </row>
    <row r="85203" spans="7:7">
      <c r="G85203" s="162" t="s">
        <v>85448</v>
      </c>
    </row>
    <row r="85204" spans="7:7">
      <c r="G85204" s="162" t="s">
        <v>85449</v>
      </c>
    </row>
    <row r="85205" spans="7:7">
      <c r="G85205" s="162" t="s">
        <v>85450</v>
      </c>
    </row>
    <row r="85206" spans="7:7">
      <c r="G85206" s="162" t="s">
        <v>85451</v>
      </c>
    </row>
    <row r="85207" spans="7:7">
      <c r="G85207" s="162" t="s">
        <v>85452</v>
      </c>
    </row>
    <row r="85208" spans="7:7">
      <c r="G85208" s="162" t="s">
        <v>85453</v>
      </c>
    </row>
    <row r="85209" spans="7:7">
      <c r="G85209" s="162" t="s">
        <v>85454</v>
      </c>
    </row>
    <row r="85210" spans="7:7">
      <c r="G85210" s="162" t="s">
        <v>85455</v>
      </c>
    </row>
    <row r="85211" spans="7:7">
      <c r="G85211" s="162" t="s">
        <v>85456</v>
      </c>
    </row>
    <row r="85212" spans="7:7">
      <c r="G85212" s="162" t="s">
        <v>85457</v>
      </c>
    </row>
    <row r="85213" spans="7:7">
      <c r="G85213" s="162" t="s">
        <v>85458</v>
      </c>
    </row>
    <row r="85214" spans="7:7">
      <c r="G85214" s="162" t="s">
        <v>85459</v>
      </c>
    </row>
    <row r="85215" spans="7:7">
      <c r="G85215" s="162" t="s">
        <v>85460</v>
      </c>
    </row>
    <row r="85216" spans="7:7">
      <c r="G85216" s="162" t="s">
        <v>85461</v>
      </c>
    </row>
    <row r="85217" spans="7:7">
      <c r="G85217" s="162" t="s">
        <v>85462</v>
      </c>
    </row>
    <row r="85218" spans="7:7">
      <c r="G85218" s="162" t="s">
        <v>85463</v>
      </c>
    </row>
    <row r="85219" spans="7:7">
      <c r="G85219" s="162" t="s">
        <v>85464</v>
      </c>
    </row>
    <row r="85220" spans="7:7">
      <c r="G85220" s="162" t="s">
        <v>85465</v>
      </c>
    </row>
    <row r="85221" spans="7:7">
      <c r="G85221" s="162" t="s">
        <v>85466</v>
      </c>
    </row>
    <row r="85222" spans="7:7">
      <c r="G85222" s="162" t="s">
        <v>85467</v>
      </c>
    </row>
    <row r="85223" spans="7:7">
      <c r="G85223" s="162" t="s">
        <v>85468</v>
      </c>
    </row>
    <row r="85224" spans="7:7">
      <c r="G85224" s="162" t="s">
        <v>85469</v>
      </c>
    </row>
    <row r="85225" spans="7:7">
      <c r="G85225" s="162" t="s">
        <v>85470</v>
      </c>
    </row>
    <row r="85226" spans="7:7">
      <c r="G85226" s="162" t="s">
        <v>85471</v>
      </c>
    </row>
    <row r="85227" spans="7:7">
      <c r="G85227" s="162" t="s">
        <v>85472</v>
      </c>
    </row>
    <row r="85228" spans="7:7">
      <c r="G85228" s="162" t="s">
        <v>85473</v>
      </c>
    </row>
    <row r="85229" spans="7:7">
      <c r="G85229" s="162" t="s">
        <v>85474</v>
      </c>
    </row>
    <row r="85230" spans="7:7">
      <c r="G85230" s="162" t="s">
        <v>85475</v>
      </c>
    </row>
    <row r="85231" spans="7:7">
      <c r="G85231" s="162" t="s">
        <v>85476</v>
      </c>
    </row>
    <row r="85232" spans="7:7">
      <c r="G85232" s="162" t="s">
        <v>85477</v>
      </c>
    </row>
    <row r="85233" spans="7:7">
      <c r="G85233" s="162" t="s">
        <v>85478</v>
      </c>
    </row>
    <row r="85234" spans="7:7">
      <c r="G85234" s="162" t="s">
        <v>85479</v>
      </c>
    </row>
    <row r="85235" spans="7:7">
      <c r="G85235" s="162" t="s">
        <v>85480</v>
      </c>
    </row>
    <row r="85236" spans="7:7">
      <c r="G85236" s="162" t="s">
        <v>85481</v>
      </c>
    </row>
    <row r="85237" spans="7:7">
      <c r="G85237" s="162" t="s">
        <v>85482</v>
      </c>
    </row>
    <row r="85238" spans="7:7">
      <c r="G85238" s="162" t="s">
        <v>85483</v>
      </c>
    </row>
    <row r="85239" spans="7:7">
      <c r="G85239" s="162" t="s">
        <v>85484</v>
      </c>
    </row>
    <row r="85240" spans="7:7">
      <c r="G85240" s="162" t="s">
        <v>85485</v>
      </c>
    </row>
    <row r="85241" spans="7:7">
      <c r="G85241" s="162" t="s">
        <v>85486</v>
      </c>
    </row>
    <row r="85242" spans="7:7">
      <c r="G85242" s="162" t="s">
        <v>85487</v>
      </c>
    </row>
    <row r="85243" spans="7:7">
      <c r="G85243" s="162" t="s">
        <v>85488</v>
      </c>
    </row>
    <row r="85244" spans="7:7">
      <c r="G85244" s="162" t="s">
        <v>85489</v>
      </c>
    </row>
    <row r="85245" spans="7:7">
      <c r="G85245" s="162" t="s">
        <v>85490</v>
      </c>
    </row>
    <row r="85246" spans="7:7">
      <c r="G85246" s="162" t="s">
        <v>85491</v>
      </c>
    </row>
    <row r="85247" spans="7:7">
      <c r="G85247" s="162" t="s">
        <v>85492</v>
      </c>
    </row>
    <row r="85248" spans="7:7">
      <c r="G85248" s="162" t="s">
        <v>85493</v>
      </c>
    </row>
    <row r="85249" spans="7:7">
      <c r="G85249" s="162" t="s">
        <v>85494</v>
      </c>
    </row>
    <row r="85250" spans="7:7">
      <c r="G85250" s="162" t="s">
        <v>85495</v>
      </c>
    </row>
    <row r="85251" spans="7:7">
      <c r="G85251" s="162" t="s">
        <v>85496</v>
      </c>
    </row>
    <row r="85252" spans="7:7">
      <c r="G85252" s="162" t="s">
        <v>85497</v>
      </c>
    </row>
    <row r="85253" spans="7:7">
      <c r="G85253" s="162" t="s">
        <v>85498</v>
      </c>
    </row>
    <row r="85254" spans="7:7">
      <c r="G85254" s="162" t="s">
        <v>85499</v>
      </c>
    </row>
    <row r="85255" spans="7:7">
      <c r="G85255" s="162" t="s">
        <v>85500</v>
      </c>
    </row>
    <row r="85256" spans="7:7">
      <c r="G85256" s="162" t="s">
        <v>85501</v>
      </c>
    </row>
    <row r="85257" spans="7:7">
      <c r="G85257" s="162" t="s">
        <v>85502</v>
      </c>
    </row>
    <row r="85258" spans="7:7">
      <c r="G85258" s="162" t="s">
        <v>85503</v>
      </c>
    </row>
    <row r="85259" spans="7:7">
      <c r="G85259" s="162" t="s">
        <v>85504</v>
      </c>
    </row>
    <row r="85260" spans="7:7">
      <c r="G85260" s="162" t="s">
        <v>85505</v>
      </c>
    </row>
    <row r="85261" spans="7:7">
      <c r="G85261" s="162" t="s">
        <v>85506</v>
      </c>
    </row>
    <row r="85262" spans="7:7">
      <c r="G85262" s="162" t="s">
        <v>85507</v>
      </c>
    </row>
    <row r="85263" spans="7:7">
      <c r="G85263" s="162" t="s">
        <v>85508</v>
      </c>
    </row>
    <row r="85264" spans="7:7">
      <c r="G85264" s="162" t="s">
        <v>85509</v>
      </c>
    </row>
    <row r="85265" spans="7:7">
      <c r="G85265" s="162" t="s">
        <v>85510</v>
      </c>
    </row>
    <row r="85266" spans="7:7">
      <c r="G85266" s="162" t="s">
        <v>85511</v>
      </c>
    </row>
    <row r="85267" spans="7:7">
      <c r="G85267" s="162" t="s">
        <v>85512</v>
      </c>
    </row>
    <row r="85268" spans="7:7">
      <c r="G85268" s="162" t="s">
        <v>85513</v>
      </c>
    </row>
    <row r="85269" spans="7:7">
      <c r="G85269" s="162" t="s">
        <v>85514</v>
      </c>
    </row>
    <row r="85270" spans="7:7">
      <c r="G85270" s="162" t="s">
        <v>85515</v>
      </c>
    </row>
    <row r="85271" spans="7:7">
      <c r="G85271" s="162" t="s">
        <v>85516</v>
      </c>
    </row>
    <row r="85272" spans="7:7">
      <c r="G85272" s="162" t="s">
        <v>85517</v>
      </c>
    </row>
    <row r="85273" spans="7:7">
      <c r="G85273" s="162" t="s">
        <v>85518</v>
      </c>
    </row>
    <row r="85274" spans="7:7">
      <c r="G85274" s="162" t="s">
        <v>85519</v>
      </c>
    </row>
    <row r="85275" spans="7:7">
      <c r="G85275" s="162" t="s">
        <v>85520</v>
      </c>
    </row>
    <row r="85276" spans="7:7">
      <c r="G85276" s="162" t="s">
        <v>85521</v>
      </c>
    </row>
    <row r="85277" spans="7:7">
      <c r="G85277" s="162" t="s">
        <v>85522</v>
      </c>
    </row>
    <row r="85278" spans="7:7">
      <c r="G85278" s="162" t="s">
        <v>85523</v>
      </c>
    </row>
    <row r="85279" spans="7:7">
      <c r="G85279" s="162" t="s">
        <v>85524</v>
      </c>
    </row>
    <row r="85280" spans="7:7">
      <c r="G85280" s="162" t="s">
        <v>85525</v>
      </c>
    </row>
    <row r="85281" spans="7:7">
      <c r="G85281" s="162" t="s">
        <v>85526</v>
      </c>
    </row>
    <row r="85282" spans="7:7">
      <c r="G85282" s="162" t="s">
        <v>85527</v>
      </c>
    </row>
    <row r="85283" spans="7:7">
      <c r="G85283" s="162" t="s">
        <v>85528</v>
      </c>
    </row>
    <row r="85284" spans="7:7">
      <c r="G85284" s="162" t="s">
        <v>85529</v>
      </c>
    </row>
    <row r="85285" spans="7:7">
      <c r="G85285" s="162" t="s">
        <v>85530</v>
      </c>
    </row>
    <row r="85286" spans="7:7">
      <c r="G85286" s="162" t="s">
        <v>85531</v>
      </c>
    </row>
    <row r="85287" spans="7:7">
      <c r="G85287" s="162" t="s">
        <v>85532</v>
      </c>
    </row>
    <row r="85288" spans="7:7">
      <c r="G85288" s="162" t="s">
        <v>85533</v>
      </c>
    </row>
    <row r="85289" spans="7:7">
      <c r="G85289" s="162" t="s">
        <v>85534</v>
      </c>
    </row>
    <row r="85290" spans="7:7">
      <c r="G85290" s="162" t="s">
        <v>85535</v>
      </c>
    </row>
    <row r="85291" spans="7:7">
      <c r="G85291" s="162" t="s">
        <v>85536</v>
      </c>
    </row>
    <row r="85292" spans="7:7">
      <c r="G85292" s="162" t="s">
        <v>85537</v>
      </c>
    </row>
    <row r="85293" spans="7:7">
      <c r="G85293" s="162" t="s">
        <v>85538</v>
      </c>
    </row>
    <row r="85294" spans="7:7">
      <c r="G85294" s="162" t="s">
        <v>85539</v>
      </c>
    </row>
    <row r="85295" spans="7:7">
      <c r="G85295" s="162" t="s">
        <v>85540</v>
      </c>
    </row>
    <row r="85296" spans="7:7">
      <c r="G85296" s="162" t="s">
        <v>85541</v>
      </c>
    </row>
    <row r="85297" spans="7:7">
      <c r="G85297" s="162" t="s">
        <v>85542</v>
      </c>
    </row>
    <row r="85298" spans="7:7">
      <c r="G85298" s="162" t="s">
        <v>85543</v>
      </c>
    </row>
    <row r="85299" spans="7:7">
      <c r="G85299" s="162" t="s">
        <v>85544</v>
      </c>
    </row>
    <row r="85300" spans="7:7">
      <c r="G85300" s="162" t="s">
        <v>85545</v>
      </c>
    </row>
    <row r="85301" spans="7:7">
      <c r="G85301" s="162" t="s">
        <v>85546</v>
      </c>
    </row>
    <row r="85302" spans="7:7">
      <c r="G85302" s="162" t="s">
        <v>85547</v>
      </c>
    </row>
    <row r="85303" spans="7:7">
      <c r="G85303" s="162" t="s">
        <v>85548</v>
      </c>
    </row>
    <row r="85304" spans="7:7">
      <c r="G85304" s="162" t="s">
        <v>85549</v>
      </c>
    </row>
    <row r="85305" spans="7:7">
      <c r="G85305" s="162" t="s">
        <v>85550</v>
      </c>
    </row>
    <row r="85306" spans="7:7">
      <c r="G85306" s="162" t="s">
        <v>85551</v>
      </c>
    </row>
    <row r="85307" spans="7:7">
      <c r="G85307" s="162" t="s">
        <v>85552</v>
      </c>
    </row>
    <row r="85308" spans="7:7">
      <c r="G85308" s="162" t="s">
        <v>85553</v>
      </c>
    </row>
    <row r="85309" spans="7:7">
      <c r="G85309" s="162" t="s">
        <v>85554</v>
      </c>
    </row>
    <row r="85310" spans="7:7">
      <c r="G85310" s="162" t="s">
        <v>85555</v>
      </c>
    </row>
    <row r="85311" spans="7:7">
      <c r="G85311" s="162" t="s">
        <v>85556</v>
      </c>
    </row>
    <row r="85312" spans="7:7">
      <c r="G85312" s="162" t="s">
        <v>85557</v>
      </c>
    </row>
    <row r="85313" spans="7:7">
      <c r="G85313" s="162" t="s">
        <v>85558</v>
      </c>
    </row>
    <row r="85314" spans="7:7">
      <c r="G85314" s="162" t="s">
        <v>85559</v>
      </c>
    </row>
    <row r="85315" spans="7:7">
      <c r="G85315" s="162" t="s">
        <v>85560</v>
      </c>
    </row>
    <row r="85316" spans="7:7">
      <c r="G85316" s="162" t="s">
        <v>85561</v>
      </c>
    </row>
    <row r="85317" spans="7:7">
      <c r="G85317" s="162" t="s">
        <v>85562</v>
      </c>
    </row>
    <row r="85318" spans="7:7">
      <c r="G85318" s="162" t="s">
        <v>85563</v>
      </c>
    </row>
    <row r="85319" spans="7:7">
      <c r="G85319" s="162" t="s">
        <v>85564</v>
      </c>
    </row>
    <row r="85320" spans="7:7">
      <c r="G85320" s="162" t="s">
        <v>85565</v>
      </c>
    </row>
    <row r="85321" spans="7:7">
      <c r="G85321" s="162" t="s">
        <v>85566</v>
      </c>
    </row>
    <row r="85322" spans="7:7">
      <c r="G85322" s="162" t="s">
        <v>85567</v>
      </c>
    </row>
    <row r="85323" spans="7:7">
      <c r="G85323" s="162" t="s">
        <v>85568</v>
      </c>
    </row>
    <row r="85324" spans="7:7">
      <c r="G85324" s="162" t="s">
        <v>85569</v>
      </c>
    </row>
    <row r="85325" spans="7:7">
      <c r="G85325" s="162" t="s">
        <v>85570</v>
      </c>
    </row>
    <row r="85326" spans="7:7">
      <c r="G85326" s="162" t="s">
        <v>85571</v>
      </c>
    </row>
    <row r="85327" spans="7:7">
      <c r="G85327" s="162" t="s">
        <v>85572</v>
      </c>
    </row>
    <row r="85328" spans="7:7">
      <c r="G85328" s="162" t="s">
        <v>85573</v>
      </c>
    </row>
    <row r="85329" spans="7:7">
      <c r="G85329" s="162" t="s">
        <v>85574</v>
      </c>
    </row>
    <row r="85330" spans="7:7">
      <c r="G85330" s="162" t="s">
        <v>85575</v>
      </c>
    </row>
    <row r="85331" spans="7:7">
      <c r="G85331" s="162" t="s">
        <v>85576</v>
      </c>
    </row>
    <row r="85332" spans="7:7">
      <c r="G85332" s="162" t="s">
        <v>85577</v>
      </c>
    </row>
    <row r="85333" spans="7:7">
      <c r="G85333" s="162" t="s">
        <v>85578</v>
      </c>
    </row>
    <row r="85334" spans="7:7">
      <c r="G85334" s="162" t="s">
        <v>85579</v>
      </c>
    </row>
    <row r="85335" spans="7:7">
      <c r="G85335" s="162" t="s">
        <v>85580</v>
      </c>
    </row>
    <row r="85336" spans="7:7">
      <c r="G85336" s="162" t="s">
        <v>85581</v>
      </c>
    </row>
    <row r="85337" spans="7:7">
      <c r="G85337" s="162" t="s">
        <v>85582</v>
      </c>
    </row>
    <row r="85338" spans="7:7">
      <c r="G85338" s="162" t="s">
        <v>85583</v>
      </c>
    </row>
    <row r="85339" spans="7:7">
      <c r="G85339" s="162" t="s">
        <v>85584</v>
      </c>
    </row>
    <row r="85340" spans="7:7">
      <c r="G85340" s="162" t="s">
        <v>85585</v>
      </c>
    </row>
    <row r="85341" spans="7:7">
      <c r="G85341" s="162" t="s">
        <v>85586</v>
      </c>
    </row>
    <row r="85342" spans="7:7">
      <c r="G85342" s="162" t="s">
        <v>85587</v>
      </c>
    </row>
    <row r="85343" spans="7:7">
      <c r="G85343" s="162" t="s">
        <v>85588</v>
      </c>
    </row>
    <row r="85344" spans="7:7">
      <c r="G85344" s="162" t="s">
        <v>85589</v>
      </c>
    </row>
    <row r="85345" spans="7:7">
      <c r="G85345" s="162" t="s">
        <v>85590</v>
      </c>
    </row>
    <row r="85346" spans="7:7">
      <c r="G85346" s="162" t="s">
        <v>85591</v>
      </c>
    </row>
    <row r="85347" spans="7:7">
      <c r="G85347" s="162" t="s">
        <v>85592</v>
      </c>
    </row>
    <row r="85348" spans="7:7">
      <c r="G85348" s="162" t="s">
        <v>85593</v>
      </c>
    </row>
    <row r="85349" spans="7:7">
      <c r="G85349" s="162" t="s">
        <v>85594</v>
      </c>
    </row>
    <row r="85350" spans="7:7">
      <c r="G85350" s="162" t="s">
        <v>85595</v>
      </c>
    </row>
    <row r="85351" spans="7:7">
      <c r="G85351" s="162" t="s">
        <v>85596</v>
      </c>
    </row>
    <row r="85352" spans="7:7">
      <c r="G85352" s="162" t="s">
        <v>85597</v>
      </c>
    </row>
    <row r="85353" spans="7:7">
      <c r="G85353" s="162" t="s">
        <v>85598</v>
      </c>
    </row>
    <row r="85354" spans="7:7">
      <c r="G85354" s="162" t="s">
        <v>85599</v>
      </c>
    </row>
    <row r="85355" spans="7:7">
      <c r="G85355" s="162" t="s">
        <v>85600</v>
      </c>
    </row>
    <row r="85356" spans="7:7">
      <c r="G85356" s="162" t="s">
        <v>85601</v>
      </c>
    </row>
    <row r="85357" spans="7:7">
      <c r="G85357" s="162" t="s">
        <v>85602</v>
      </c>
    </row>
    <row r="85358" spans="7:7">
      <c r="G85358" s="162" t="s">
        <v>85603</v>
      </c>
    </row>
    <row r="85359" spans="7:7">
      <c r="G85359" s="162" t="s">
        <v>85604</v>
      </c>
    </row>
    <row r="85360" spans="7:7">
      <c r="G85360" s="162" t="s">
        <v>85605</v>
      </c>
    </row>
    <row r="85361" spans="7:7">
      <c r="G85361" s="162" t="s">
        <v>85606</v>
      </c>
    </row>
    <row r="85362" spans="7:7">
      <c r="G85362" s="162" t="s">
        <v>85607</v>
      </c>
    </row>
    <row r="85363" spans="7:7">
      <c r="G85363" s="162" t="s">
        <v>85608</v>
      </c>
    </row>
    <row r="85364" spans="7:7">
      <c r="G85364" s="162" t="s">
        <v>85609</v>
      </c>
    </row>
    <row r="85365" spans="7:7">
      <c r="G85365" s="162" t="s">
        <v>85610</v>
      </c>
    </row>
    <row r="85366" spans="7:7">
      <c r="G85366" s="162" t="s">
        <v>85611</v>
      </c>
    </row>
    <row r="85367" spans="7:7">
      <c r="G85367" s="162" t="s">
        <v>85612</v>
      </c>
    </row>
    <row r="85368" spans="7:7">
      <c r="G85368" s="162" t="s">
        <v>85613</v>
      </c>
    </row>
    <row r="85369" spans="7:7">
      <c r="G85369" s="162" t="s">
        <v>85614</v>
      </c>
    </row>
    <row r="85370" spans="7:7">
      <c r="G85370" s="162" t="s">
        <v>85615</v>
      </c>
    </row>
    <row r="85371" spans="7:7">
      <c r="G85371" s="162" t="s">
        <v>85616</v>
      </c>
    </row>
    <row r="85372" spans="7:7">
      <c r="G85372" s="162" t="s">
        <v>85617</v>
      </c>
    </row>
    <row r="85373" spans="7:7">
      <c r="G85373" s="162" t="s">
        <v>85618</v>
      </c>
    </row>
    <row r="85374" spans="7:7">
      <c r="G85374" s="162" t="s">
        <v>85619</v>
      </c>
    </row>
    <row r="85375" spans="7:7">
      <c r="G85375" s="162" t="s">
        <v>85620</v>
      </c>
    </row>
    <row r="85376" spans="7:7">
      <c r="G85376" s="162" t="s">
        <v>85621</v>
      </c>
    </row>
    <row r="85377" spans="7:7">
      <c r="G85377" s="162" t="s">
        <v>85622</v>
      </c>
    </row>
    <row r="85378" spans="7:7">
      <c r="G85378" s="162" t="s">
        <v>85623</v>
      </c>
    </row>
    <row r="85379" spans="7:7">
      <c r="G85379" s="162" t="s">
        <v>85624</v>
      </c>
    </row>
    <row r="85380" spans="7:7">
      <c r="G85380" s="162" t="s">
        <v>85625</v>
      </c>
    </row>
    <row r="85381" spans="7:7">
      <c r="G85381" s="162" t="s">
        <v>85626</v>
      </c>
    </row>
    <row r="85382" spans="7:7">
      <c r="G85382" s="162" t="s">
        <v>85627</v>
      </c>
    </row>
    <row r="85383" spans="7:7">
      <c r="G85383" s="162" t="s">
        <v>85628</v>
      </c>
    </row>
    <row r="85384" spans="7:7">
      <c r="G85384" s="162" t="s">
        <v>85629</v>
      </c>
    </row>
    <row r="85385" spans="7:7">
      <c r="G85385" s="162" t="s">
        <v>85630</v>
      </c>
    </row>
    <row r="85386" spans="7:7">
      <c r="G85386" s="162" t="s">
        <v>85631</v>
      </c>
    </row>
    <row r="85387" spans="7:7">
      <c r="G85387" s="162" t="s">
        <v>85632</v>
      </c>
    </row>
    <row r="85388" spans="7:7">
      <c r="G85388" s="162" t="s">
        <v>85633</v>
      </c>
    </row>
    <row r="85389" spans="7:7">
      <c r="G85389" s="162" t="s">
        <v>85634</v>
      </c>
    </row>
    <row r="85390" spans="7:7">
      <c r="G85390" s="162" t="s">
        <v>85635</v>
      </c>
    </row>
    <row r="85391" spans="7:7">
      <c r="G85391" s="162" t="s">
        <v>85636</v>
      </c>
    </row>
    <row r="85392" spans="7:7">
      <c r="G85392" s="162" t="s">
        <v>85637</v>
      </c>
    </row>
    <row r="85393" spans="7:7">
      <c r="G85393" s="162" t="s">
        <v>85638</v>
      </c>
    </row>
    <row r="85394" spans="7:7">
      <c r="G85394" s="162" t="s">
        <v>85639</v>
      </c>
    </row>
    <row r="85395" spans="7:7">
      <c r="G85395" s="162" t="s">
        <v>85640</v>
      </c>
    </row>
    <row r="85396" spans="7:7">
      <c r="G85396" s="162" t="s">
        <v>85641</v>
      </c>
    </row>
    <row r="85397" spans="7:7">
      <c r="G85397" s="162" t="s">
        <v>85642</v>
      </c>
    </row>
    <row r="85398" spans="7:7">
      <c r="G85398" s="162" t="s">
        <v>85643</v>
      </c>
    </row>
    <row r="85399" spans="7:7">
      <c r="G85399" s="162" t="s">
        <v>85644</v>
      </c>
    </row>
    <row r="85400" spans="7:7">
      <c r="G85400" s="162" t="s">
        <v>85645</v>
      </c>
    </row>
    <row r="85401" spans="7:7">
      <c r="G85401" s="162" t="s">
        <v>85646</v>
      </c>
    </row>
    <row r="85402" spans="7:7">
      <c r="G85402" s="162" t="s">
        <v>85647</v>
      </c>
    </row>
    <row r="85403" spans="7:7">
      <c r="G85403" s="162" t="s">
        <v>85648</v>
      </c>
    </row>
    <row r="85404" spans="7:7">
      <c r="G85404" s="162" t="s">
        <v>85649</v>
      </c>
    </row>
    <row r="85405" spans="7:7">
      <c r="G85405" s="162" t="s">
        <v>85650</v>
      </c>
    </row>
    <row r="85406" spans="7:7">
      <c r="G85406" s="162" t="s">
        <v>85651</v>
      </c>
    </row>
    <row r="85407" spans="7:7">
      <c r="G85407" s="162" t="s">
        <v>85652</v>
      </c>
    </row>
    <row r="85408" spans="7:7">
      <c r="G85408" s="162" t="s">
        <v>85653</v>
      </c>
    </row>
    <row r="85409" spans="7:7">
      <c r="G85409" s="162" t="s">
        <v>85654</v>
      </c>
    </row>
    <row r="85410" spans="7:7">
      <c r="G85410" s="162" t="s">
        <v>85655</v>
      </c>
    </row>
    <row r="85411" spans="7:7">
      <c r="G85411" s="162" t="s">
        <v>85656</v>
      </c>
    </row>
    <row r="85412" spans="7:7">
      <c r="G85412" s="162" t="s">
        <v>85657</v>
      </c>
    </row>
    <row r="85413" spans="7:7">
      <c r="G85413" s="162" t="s">
        <v>85658</v>
      </c>
    </row>
    <row r="85414" spans="7:7">
      <c r="G85414" s="162" t="s">
        <v>85659</v>
      </c>
    </row>
    <row r="85415" spans="7:7">
      <c r="G85415" s="162" t="s">
        <v>85660</v>
      </c>
    </row>
    <row r="85416" spans="7:7">
      <c r="G85416" s="162" t="s">
        <v>85661</v>
      </c>
    </row>
    <row r="85417" spans="7:7">
      <c r="G85417" s="162" t="s">
        <v>85662</v>
      </c>
    </row>
    <row r="85418" spans="7:7">
      <c r="G85418" s="162" t="s">
        <v>85663</v>
      </c>
    </row>
    <row r="85419" spans="7:7">
      <c r="G85419" s="162" t="s">
        <v>85664</v>
      </c>
    </row>
    <row r="85420" spans="7:7">
      <c r="G85420" s="162" t="s">
        <v>85665</v>
      </c>
    </row>
    <row r="85421" spans="7:7">
      <c r="G85421" s="162" t="s">
        <v>85666</v>
      </c>
    </row>
    <row r="85422" spans="7:7">
      <c r="G85422" s="162" t="s">
        <v>85667</v>
      </c>
    </row>
    <row r="85423" spans="7:7">
      <c r="G85423" s="162" t="s">
        <v>85668</v>
      </c>
    </row>
    <row r="85424" spans="7:7">
      <c r="G85424" s="162" t="s">
        <v>85669</v>
      </c>
    </row>
    <row r="85425" spans="7:7">
      <c r="G85425" s="162" t="s">
        <v>85670</v>
      </c>
    </row>
    <row r="85426" spans="7:7">
      <c r="G85426" s="162" t="s">
        <v>85671</v>
      </c>
    </row>
    <row r="85427" spans="7:7">
      <c r="G85427" s="162" t="s">
        <v>85672</v>
      </c>
    </row>
    <row r="85428" spans="7:7">
      <c r="G85428" s="162" t="s">
        <v>85673</v>
      </c>
    </row>
    <row r="85429" spans="7:7">
      <c r="G85429" s="162" t="s">
        <v>85674</v>
      </c>
    </row>
    <row r="85430" spans="7:7">
      <c r="G85430" s="162" t="s">
        <v>85675</v>
      </c>
    </row>
    <row r="85431" spans="7:7">
      <c r="G85431" s="162" t="s">
        <v>85676</v>
      </c>
    </row>
    <row r="85432" spans="7:7">
      <c r="G85432" s="162" t="s">
        <v>85677</v>
      </c>
    </row>
    <row r="85433" spans="7:7">
      <c r="G85433" s="162" t="s">
        <v>85678</v>
      </c>
    </row>
    <row r="85434" spans="7:7">
      <c r="G85434" s="162" t="s">
        <v>85679</v>
      </c>
    </row>
    <row r="85435" spans="7:7">
      <c r="G85435" s="162" t="s">
        <v>85680</v>
      </c>
    </row>
    <row r="85436" spans="7:7">
      <c r="G85436" s="162" t="s">
        <v>85681</v>
      </c>
    </row>
    <row r="85437" spans="7:7">
      <c r="G85437" s="162" t="s">
        <v>85682</v>
      </c>
    </row>
    <row r="85438" spans="7:7">
      <c r="G85438" s="162" t="s">
        <v>85683</v>
      </c>
    </row>
    <row r="85439" spans="7:7">
      <c r="G85439" s="162" t="s">
        <v>85684</v>
      </c>
    </row>
    <row r="85440" spans="7:7">
      <c r="G85440" s="162" t="s">
        <v>85685</v>
      </c>
    </row>
    <row r="85441" spans="7:7">
      <c r="G85441" s="162" t="s">
        <v>85686</v>
      </c>
    </row>
    <row r="85442" spans="7:7">
      <c r="G85442" s="162" t="s">
        <v>85687</v>
      </c>
    </row>
    <row r="85443" spans="7:7">
      <c r="G85443" s="162" t="s">
        <v>85688</v>
      </c>
    </row>
    <row r="85444" spans="7:7">
      <c r="G85444" s="162" t="s">
        <v>85689</v>
      </c>
    </row>
    <row r="85445" spans="7:7">
      <c r="G85445" s="162" t="s">
        <v>85690</v>
      </c>
    </row>
    <row r="85446" spans="7:7">
      <c r="G85446" s="162" t="s">
        <v>85691</v>
      </c>
    </row>
    <row r="85447" spans="7:7">
      <c r="G85447" s="162" t="s">
        <v>85692</v>
      </c>
    </row>
    <row r="85448" spans="7:7">
      <c r="G85448" s="162" t="s">
        <v>85693</v>
      </c>
    </row>
    <row r="85449" spans="7:7">
      <c r="G85449" s="162" t="s">
        <v>85694</v>
      </c>
    </row>
    <row r="85450" spans="7:7">
      <c r="G85450" s="162" t="s">
        <v>85695</v>
      </c>
    </row>
    <row r="85451" spans="7:7">
      <c r="G85451" s="162" t="s">
        <v>85696</v>
      </c>
    </row>
    <row r="85452" spans="7:7">
      <c r="G85452" s="162" t="s">
        <v>85697</v>
      </c>
    </row>
    <row r="85453" spans="7:7">
      <c r="G85453" s="162" t="s">
        <v>85698</v>
      </c>
    </row>
    <row r="85454" spans="7:7">
      <c r="G85454" s="162" t="s">
        <v>85699</v>
      </c>
    </row>
    <row r="85455" spans="7:7">
      <c r="G85455" s="162" t="s">
        <v>85700</v>
      </c>
    </row>
    <row r="85456" spans="7:7">
      <c r="G85456" s="162" t="s">
        <v>85701</v>
      </c>
    </row>
    <row r="85457" spans="7:7">
      <c r="G85457" s="162" t="s">
        <v>85702</v>
      </c>
    </row>
    <row r="85458" spans="7:7">
      <c r="G85458" s="162" t="s">
        <v>85703</v>
      </c>
    </row>
    <row r="85459" spans="7:7">
      <c r="G85459" s="162" t="s">
        <v>85704</v>
      </c>
    </row>
    <row r="85460" spans="7:7">
      <c r="G85460" s="162" t="s">
        <v>85705</v>
      </c>
    </row>
    <row r="85461" spans="7:7">
      <c r="G85461" s="162" t="s">
        <v>85706</v>
      </c>
    </row>
    <row r="85462" spans="7:7">
      <c r="G85462" s="162" t="s">
        <v>85707</v>
      </c>
    </row>
    <row r="85463" spans="7:7">
      <c r="G85463" s="162" t="s">
        <v>85708</v>
      </c>
    </row>
    <row r="85464" spans="7:7">
      <c r="G85464" s="162" t="s">
        <v>85709</v>
      </c>
    </row>
    <row r="85465" spans="7:7">
      <c r="G85465" s="162" t="s">
        <v>85710</v>
      </c>
    </row>
    <row r="85466" spans="7:7">
      <c r="G85466" s="162" t="s">
        <v>85711</v>
      </c>
    </row>
    <row r="85467" spans="7:7">
      <c r="G85467" s="162" t="s">
        <v>85712</v>
      </c>
    </row>
    <row r="85468" spans="7:7">
      <c r="G85468" s="162" t="s">
        <v>85713</v>
      </c>
    </row>
    <row r="85469" spans="7:7">
      <c r="G85469" s="162" t="s">
        <v>85714</v>
      </c>
    </row>
    <row r="85470" spans="7:7">
      <c r="G85470" s="162" t="s">
        <v>85715</v>
      </c>
    </row>
    <row r="85471" spans="7:7">
      <c r="G85471" s="162" t="s">
        <v>85716</v>
      </c>
    </row>
    <row r="85472" spans="7:7">
      <c r="G85472" s="162" t="s">
        <v>85717</v>
      </c>
    </row>
    <row r="85473" spans="7:7">
      <c r="G85473" s="162" t="s">
        <v>85718</v>
      </c>
    </row>
    <row r="85474" spans="7:7">
      <c r="G85474" s="162" t="s">
        <v>85719</v>
      </c>
    </row>
    <row r="85475" spans="7:7">
      <c r="G85475" s="162" t="s">
        <v>85720</v>
      </c>
    </row>
    <row r="85476" spans="7:7">
      <c r="G85476" s="162" t="s">
        <v>85721</v>
      </c>
    </row>
    <row r="85477" spans="7:7">
      <c r="G85477" s="162" t="s">
        <v>85722</v>
      </c>
    </row>
    <row r="85478" spans="7:7">
      <c r="G85478" s="162" t="s">
        <v>85723</v>
      </c>
    </row>
    <row r="85479" spans="7:7">
      <c r="G85479" s="162" t="s">
        <v>85724</v>
      </c>
    </row>
    <row r="85480" spans="7:7">
      <c r="G85480" s="162" t="s">
        <v>85725</v>
      </c>
    </row>
    <row r="85481" spans="7:7">
      <c r="G85481" s="162" t="s">
        <v>85726</v>
      </c>
    </row>
    <row r="85482" spans="7:7">
      <c r="G85482" s="162" t="s">
        <v>85727</v>
      </c>
    </row>
    <row r="85483" spans="7:7">
      <c r="G85483" s="162" t="s">
        <v>85728</v>
      </c>
    </row>
    <row r="85484" spans="7:7">
      <c r="G85484" s="162" t="s">
        <v>85729</v>
      </c>
    </row>
    <row r="85485" spans="7:7">
      <c r="G85485" s="162" t="s">
        <v>85730</v>
      </c>
    </row>
    <row r="85486" spans="7:7">
      <c r="G85486" s="162" t="s">
        <v>85731</v>
      </c>
    </row>
    <row r="85487" spans="7:7">
      <c r="G85487" s="162" t="s">
        <v>85732</v>
      </c>
    </row>
    <row r="85488" spans="7:7">
      <c r="G85488" s="162" t="s">
        <v>85733</v>
      </c>
    </row>
    <row r="85489" spans="7:7">
      <c r="G85489" s="162" t="s">
        <v>85734</v>
      </c>
    </row>
    <row r="85490" spans="7:7">
      <c r="G85490" s="162" t="s">
        <v>85735</v>
      </c>
    </row>
    <row r="85491" spans="7:7">
      <c r="G85491" s="162" t="s">
        <v>85736</v>
      </c>
    </row>
    <row r="85492" spans="7:7">
      <c r="G85492" s="162" t="s">
        <v>85737</v>
      </c>
    </row>
    <row r="85493" spans="7:7">
      <c r="G85493" s="162" t="s">
        <v>85738</v>
      </c>
    </row>
    <row r="85494" spans="7:7">
      <c r="G85494" s="162" t="s">
        <v>85739</v>
      </c>
    </row>
    <row r="85495" spans="7:7">
      <c r="G85495" s="162" t="s">
        <v>85740</v>
      </c>
    </row>
    <row r="85496" spans="7:7">
      <c r="G85496" s="162" t="s">
        <v>85741</v>
      </c>
    </row>
    <row r="85497" spans="7:7">
      <c r="G85497" s="162" t="s">
        <v>85742</v>
      </c>
    </row>
    <row r="85498" spans="7:7">
      <c r="G85498" s="162" t="s">
        <v>85743</v>
      </c>
    </row>
    <row r="85499" spans="7:7">
      <c r="G85499" s="162" t="s">
        <v>85744</v>
      </c>
    </row>
    <row r="85500" spans="7:7">
      <c r="G85500" s="162" t="s">
        <v>85745</v>
      </c>
    </row>
    <row r="85501" spans="7:7">
      <c r="G85501" s="162" t="s">
        <v>85746</v>
      </c>
    </row>
    <row r="85502" spans="7:7">
      <c r="G85502" s="162" t="s">
        <v>85747</v>
      </c>
    </row>
    <row r="85503" spans="7:7">
      <c r="G85503" s="162" t="s">
        <v>85748</v>
      </c>
    </row>
    <row r="85504" spans="7:7">
      <c r="G85504" s="162" t="s">
        <v>85749</v>
      </c>
    </row>
    <row r="85505" spans="7:7">
      <c r="G85505" s="162" t="s">
        <v>85750</v>
      </c>
    </row>
    <row r="85506" spans="7:7">
      <c r="G85506" s="162" t="s">
        <v>85751</v>
      </c>
    </row>
    <row r="85507" spans="7:7">
      <c r="G85507" s="162" t="s">
        <v>85752</v>
      </c>
    </row>
    <row r="85508" spans="7:7">
      <c r="G85508" s="162" t="s">
        <v>85753</v>
      </c>
    </row>
    <row r="85509" spans="7:7">
      <c r="G85509" s="162" t="s">
        <v>85754</v>
      </c>
    </row>
    <row r="85510" spans="7:7">
      <c r="G85510" s="162" t="s">
        <v>85755</v>
      </c>
    </row>
    <row r="85511" spans="7:7">
      <c r="G85511" s="162" t="s">
        <v>85756</v>
      </c>
    </row>
    <row r="85512" spans="7:7">
      <c r="G85512" s="162" t="s">
        <v>85757</v>
      </c>
    </row>
    <row r="85513" spans="7:7">
      <c r="G85513" s="162" t="s">
        <v>85758</v>
      </c>
    </row>
    <row r="85514" spans="7:7">
      <c r="G85514" s="162" t="s">
        <v>85759</v>
      </c>
    </row>
    <row r="85515" spans="7:7">
      <c r="G85515" s="162" t="s">
        <v>85760</v>
      </c>
    </row>
    <row r="85516" spans="7:7">
      <c r="G85516" s="162" t="s">
        <v>85761</v>
      </c>
    </row>
    <row r="85517" spans="7:7">
      <c r="G85517" s="162" t="s">
        <v>85762</v>
      </c>
    </row>
    <row r="85518" spans="7:7">
      <c r="G85518" s="162" t="s">
        <v>85763</v>
      </c>
    </row>
    <row r="85519" spans="7:7">
      <c r="G85519" s="162" t="s">
        <v>85764</v>
      </c>
    </row>
    <row r="85520" spans="7:7">
      <c r="G85520" s="162" t="s">
        <v>85765</v>
      </c>
    </row>
    <row r="85521" spans="7:7">
      <c r="G85521" s="162" t="s">
        <v>85766</v>
      </c>
    </row>
    <row r="85522" spans="7:7">
      <c r="G85522" s="162" t="s">
        <v>85767</v>
      </c>
    </row>
    <row r="85523" spans="7:7">
      <c r="G85523" s="162" t="s">
        <v>85768</v>
      </c>
    </row>
    <row r="85524" spans="7:7">
      <c r="G85524" s="162" t="s">
        <v>85769</v>
      </c>
    </row>
    <row r="85525" spans="7:7">
      <c r="G85525" s="162" t="s">
        <v>85770</v>
      </c>
    </row>
    <row r="85526" spans="7:7">
      <c r="G85526" s="162" t="s">
        <v>85771</v>
      </c>
    </row>
    <row r="85527" spans="7:7">
      <c r="G85527" s="162" t="s">
        <v>85772</v>
      </c>
    </row>
    <row r="85528" spans="7:7">
      <c r="G85528" s="162" t="s">
        <v>85773</v>
      </c>
    </row>
    <row r="85529" spans="7:7">
      <c r="G85529" s="162" t="s">
        <v>85774</v>
      </c>
    </row>
    <row r="85530" spans="7:7">
      <c r="G85530" s="162" t="s">
        <v>85775</v>
      </c>
    </row>
    <row r="85531" spans="7:7">
      <c r="G85531" s="162" t="s">
        <v>85776</v>
      </c>
    </row>
    <row r="85532" spans="7:7">
      <c r="G85532" s="162" t="s">
        <v>85777</v>
      </c>
    </row>
    <row r="85533" spans="7:7">
      <c r="G85533" s="162" t="s">
        <v>85778</v>
      </c>
    </row>
    <row r="85534" spans="7:7">
      <c r="G85534" s="162" t="s">
        <v>85779</v>
      </c>
    </row>
    <row r="85535" spans="7:7">
      <c r="G85535" s="162" t="s">
        <v>85780</v>
      </c>
    </row>
    <row r="85536" spans="7:7">
      <c r="G85536" s="162" t="s">
        <v>85781</v>
      </c>
    </row>
    <row r="85537" spans="7:7">
      <c r="G85537" s="162" t="s">
        <v>85782</v>
      </c>
    </row>
    <row r="85538" spans="7:7">
      <c r="G85538" s="162" t="s">
        <v>85783</v>
      </c>
    </row>
    <row r="85539" spans="7:7">
      <c r="G85539" s="162" t="s">
        <v>85784</v>
      </c>
    </row>
    <row r="85540" spans="7:7">
      <c r="G85540" s="162" t="s">
        <v>85785</v>
      </c>
    </row>
    <row r="85541" spans="7:7">
      <c r="G85541" s="162" t="s">
        <v>85786</v>
      </c>
    </row>
    <row r="85542" spans="7:7">
      <c r="G85542" s="162" t="s">
        <v>85787</v>
      </c>
    </row>
    <row r="85543" spans="7:7">
      <c r="G85543" s="162" t="s">
        <v>85788</v>
      </c>
    </row>
    <row r="85544" spans="7:7">
      <c r="G85544" s="162" t="s">
        <v>85789</v>
      </c>
    </row>
    <row r="85545" spans="7:7">
      <c r="G85545" s="162" t="s">
        <v>85790</v>
      </c>
    </row>
    <row r="85546" spans="7:7">
      <c r="G85546" s="162" t="s">
        <v>85791</v>
      </c>
    </row>
    <row r="85547" spans="7:7">
      <c r="G85547" s="162" t="s">
        <v>85792</v>
      </c>
    </row>
    <row r="85548" spans="7:7">
      <c r="G85548" s="162" t="s">
        <v>85793</v>
      </c>
    </row>
    <row r="85549" spans="7:7">
      <c r="G85549" s="162" t="s">
        <v>85794</v>
      </c>
    </row>
    <row r="85550" spans="7:7">
      <c r="G85550" s="162" t="s">
        <v>85795</v>
      </c>
    </row>
    <row r="85551" spans="7:7">
      <c r="G85551" s="162" t="s">
        <v>85796</v>
      </c>
    </row>
    <row r="85552" spans="7:7">
      <c r="G85552" s="162" t="s">
        <v>85797</v>
      </c>
    </row>
    <row r="85553" spans="7:7">
      <c r="G85553" s="162" t="s">
        <v>85798</v>
      </c>
    </row>
    <row r="85554" spans="7:7">
      <c r="G85554" s="162" t="s">
        <v>85799</v>
      </c>
    </row>
    <row r="85555" spans="7:7">
      <c r="G85555" s="162" t="s">
        <v>85800</v>
      </c>
    </row>
    <row r="85556" spans="7:7">
      <c r="G85556" s="162" t="s">
        <v>85801</v>
      </c>
    </row>
    <row r="85557" spans="7:7">
      <c r="G85557" s="162" t="s">
        <v>85802</v>
      </c>
    </row>
    <row r="85558" spans="7:7">
      <c r="G85558" s="162" t="s">
        <v>85803</v>
      </c>
    </row>
    <row r="85559" spans="7:7">
      <c r="G85559" s="162" t="s">
        <v>85804</v>
      </c>
    </row>
    <row r="85560" spans="7:7">
      <c r="G85560" s="162" t="s">
        <v>85805</v>
      </c>
    </row>
    <row r="85561" spans="7:7">
      <c r="G85561" s="162" t="s">
        <v>85806</v>
      </c>
    </row>
    <row r="85562" spans="7:7">
      <c r="G85562" s="162" t="s">
        <v>85807</v>
      </c>
    </row>
    <row r="85563" spans="7:7">
      <c r="G85563" s="162" t="s">
        <v>85808</v>
      </c>
    </row>
    <row r="85564" spans="7:7">
      <c r="G85564" s="162" t="s">
        <v>85809</v>
      </c>
    </row>
    <row r="85565" spans="7:7">
      <c r="G85565" s="162" t="s">
        <v>85810</v>
      </c>
    </row>
    <row r="85566" spans="7:7">
      <c r="G85566" s="162" t="s">
        <v>85811</v>
      </c>
    </row>
    <row r="85567" spans="7:7">
      <c r="G85567" s="162" t="s">
        <v>85812</v>
      </c>
    </row>
    <row r="85568" spans="7:7">
      <c r="G85568" s="162" t="s">
        <v>85813</v>
      </c>
    </row>
    <row r="85569" spans="7:7">
      <c r="G85569" s="162" t="s">
        <v>85814</v>
      </c>
    </row>
    <row r="85570" spans="7:7">
      <c r="G85570" s="162" t="s">
        <v>85815</v>
      </c>
    </row>
    <row r="85571" spans="7:7">
      <c r="G85571" s="162" t="s">
        <v>85816</v>
      </c>
    </row>
    <row r="85572" spans="7:7">
      <c r="G85572" s="162" t="s">
        <v>85817</v>
      </c>
    </row>
    <row r="85573" spans="7:7">
      <c r="G85573" s="162" t="s">
        <v>85818</v>
      </c>
    </row>
    <row r="85574" spans="7:7">
      <c r="G85574" s="162" t="s">
        <v>85819</v>
      </c>
    </row>
    <row r="85575" spans="7:7">
      <c r="G85575" s="162" t="s">
        <v>85820</v>
      </c>
    </row>
    <row r="85576" spans="7:7">
      <c r="G85576" s="162" t="s">
        <v>85821</v>
      </c>
    </row>
    <row r="85577" spans="7:7">
      <c r="G85577" s="162" t="s">
        <v>85822</v>
      </c>
    </row>
    <row r="85578" spans="7:7">
      <c r="G85578" s="162" t="s">
        <v>85823</v>
      </c>
    </row>
    <row r="85579" spans="7:7">
      <c r="G85579" s="162" t="s">
        <v>85824</v>
      </c>
    </row>
    <row r="85580" spans="7:7">
      <c r="G85580" s="162" t="s">
        <v>85825</v>
      </c>
    </row>
    <row r="85581" spans="7:7">
      <c r="G85581" s="162" t="s">
        <v>85826</v>
      </c>
    </row>
    <row r="85582" spans="7:7">
      <c r="G85582" s="162" t="s">
        <v>85827</v>
      </c>
    </row>
    <row r="85583" spans="7:7">
      <c r="G85583" s="162" t="s">
        <v>85828</v>
      </c>
    </row>
    <row r="85584" spans="7:7">
      <c r="G85584" s="162" t="s">
        <v>85829</v>
      </c>
    </row>
    <row r="85585" spans="7:7">
      <c r="G85585" s="162" t="s">
        <v>85830</v>
      </c>
    </row>
    <row r="85586" spans="7:7">
      <c r="G85586" s="162" t="s">
        <v>85831</v>
      </c>
    </row>
    <row r="85587" spans="7:7">
      <c r="G85587" s="162" t="s">
        <v>85832</v>
      </c>
    </row>
    <row r="85588" spans="7:7">
      <c r="G85588" s="162" t="s">
        <v>85833</v>
      </c>
    </row>
    <row r="85589" spans="7:7">
      <c r="G85589" s="162" t="s">
        <v>85834</v>
      </c>
    </row>
    <row r="85590" spans="7:7">
      <c r="G85590" s="162" t="s">
        <v>85835</v>
      </c>
    </row>
    <row r="85591" spans="7:7">
      <c r="G85591" s="162" t="s">
        <v>85836</v>
      </c>
    </row>
    <row r="85592" spans="7:7">
      <c r="G85592" s="162" t="s">
        <v>85837</v>
      </c>
    </row>
    <row r="85593" spans="7:7">
      <c r="G85593" s="162" t="s">
        <v>85838</v>
      </c>
    </row>
    <row r="85594" spans="7:7">
      <c r="G85594" s="162" t="s">
        <v>85839</v>
      </c>
    </row>
    <row r="85595" spans="7:7">
      <c r="G85595" s="162" t="s">
        <v>85840</v>
      </c>
    </row>
    <row r="85596" spans="7:7">
      <c r="G85596" s="162" t="s">
        <v>85841</v>
      </c>
    </row>
    <row r="85597" spans="7:7">
      <c r="G85597" s="162" t="s">
        <v>85842</v>
      </c>
    </row>
    <row r="85598" spans="7:7">
      <c r="G85598" s="162" t="s">
        <v>85843</v>
      </c>
    </row>
    <row r="85599" spans="7:7">
      <c r="G85599" s="162" t="s">
        <v>85844</v>
      </c>
    </row>
    <row r="85600" spans="7:7">
      <c r="G85600" s="162" t="s">
        <v>85845</v>
      </c>
    </row>
    <row r="85601" spans="7:7">
      <c r="G85601" s="162" t="s">
        <v>85846</v>
      </c>
    </row>
    <row r="85602" spans="7:7">
      <c r="G85602" s="162" t="s">
        <v>85847</v>
      </c>
    </row>
    <row r="85603" spans="7:7">
      <c r="G85603" s="162" t="s">
        <v>85848</v>
      </c>
    </row>
    <row r="85604" spans="7:7">
      <c r="G85604" s="162" t="s">
        <v>85849</v>
      </c>
    </row>
    <row r="85605" spans="7:7">
      <c r="G85605" s="162" t="s">
        <v>85850</v>
      </c>
    </row>
    <row r="85606" spans="7:7">
      <c r="G85606" s="162" t="s">
        <v>85851</v>
      </c>
    </row>
    <row r="85607" spans="7:7">
      <c r="G85607" s="162" t="s">
        <v>85852</v>
      </c>
    </row>
    <row r="85608" spans="7:7">
      <c r="G85608" s="162" t="s">
        <v>85853</v>
      </c>
    </row>
    <row r="85609" spans="7:7">
      <c r="G85609" s="162" t="s">
        <v>85854</v>
      </c>
    </row>
    <row r="85610" spans="7:7">
      <c r="G85610" s="162" t="s">
        <v>85855</v>
      </c>
    </row>
    <row r="85611" spans="7:7">
      <c r="G85611" s="162" t="s">
        <v>85856</v>
      </c>
    </row>
    <row r="85612" spans="7:7">
      <c r="G85612" s="162" t="s">
        <v>85857</v>
      </c>
    </row>
    <row r="85613" spans="7:7">
      <c r="G85613" s="162" t="s">
        <v>85858</v>
      </c>
    </row>
    <row r="85614" spans="7:7">
      <c r="G85614" s="162" t="s">
        <v>85859</v>
      </c>
    </row>
    <row r="85615" spans="7:7">
      <c r="G85615" s="162" t="s">
        <v>85860</v>
      </c>
    </row>
    <row r="85616" spans="7:7">
      <c r="G85616" s="162" t="s">
        <v>85861</v>
      </c>
    </row>
    <row r="85617" spans="7:7">
      <c r="G85617" s="162" t="s">
        <v>85862</v>
      </c>
    </row>
    <row r="85618" spans="7:7">
      <c r="G85618" s="162" t="s">
        <v>85863</v>
      </c>
    </row>
    <row r="85619" spans="7:7">
      <c r="G85619" s="162" t="s">
        <v>85864</v>
      </c>
    </row>
    <row r="85620" spans="7:7">
      <c r="G85620" s="162" t="s">
        <v>85865</v>
      </c>
    </row>
    <row r="85621" spans="7:7">
      <c r="G85621" s="162" t="s">
        <v>85866</v>
      </c>
    </row>
    <row r="85622" spans="7:7">
      <c r="G85622" s="162" t="s">
        <v>85867</v>
      </c>
    </row>
    <row r="85623" spans="7:7">
      <c r="G85623" s="162" t="s">
        <v>85868</v>
      </c>
    </row>
    <row r="85624" spans="7:7">
      <c r="G85624" s="162" t="s">
        <v>85869</v>
      </c>
    </row>
    <row r="85625" spans="7:7">
      <c r="G85625" s="162" t="s">
        <v>85870</v>
      </c>
    </row>
    <row r="85626" spans="7:7">
      <c r="G85626" s="162" t="s">
        <v>85871</v>
      </c>
    </row>
    <row r="85627" spans="7:7">
      <c r="G85627" s="162" t="s">
        <v>85872</v>
      </c>
    </row>
    <row r="85628" spans="7:7">
      <c r="G85628" s="162" t="s">
        <v>85873</v>
      </c>
    </row>
    <row r="85629" spans="7:7">
      <c r="G85629" s="162" t="s">
        <v>85874</v>
      </c>
    </row>
    <row r="85630" spans="7:7">
      <c r="G85630" s="162" t="s">
        <v>85875</v>
      </c>
    </row>
    <row r="85631" spans="7:7">
      <c r="G85631" s="162" t="s">
        <v>85876</v>
      </c>
    </row>
    <row r="85632" spans="7:7">
      <c r="G85632" s="162" t="s">
        <v>85877</v>
      </c>
    </row>
    <row r="85633" spans="7:7">
      <c r="G85633" s="162" t="s">
        <v>85878</v>
      </c>
    </row>
    <row r="85634" spans="7:7">
      <c r="G85634" s="162" t="s">
        <v>85879</v>
      </c>
    </row>
    <row r="85635" spans="7:7">
      <c r="G85635" s="162" t="s">
        <v>85880</v>
      </c>
    </row>
    <row r="85636" spans="7:7">
      <c r="G85636" s="162" t="s">
        <v>85881</v>
      </c>
    </row>
    <row r="85637" spans="7:7">
      <c r="G85637" s="162" t="s">
        <v>85882</v>
      </c>
    </row>
    <row r="85638" spans="7:7">
      <c r="G85638" s="162" t="s">
        <v>85883</v>
      </c>
    </row>
    <row r="85639" spans="7:7">
      <c r="G85639" s="162" t="s">
        <v>85884</v>
      </c>
    </row>
    <row r="85640" spans="7:7">
      <c r="G85640" s="162" t="s">
        <v>85885</v>
      </c>
    </row>
    <row r="85641" spans="7:7">
      <c r="G85641" s="162" t="s">
        <v>85886</v>
      </c>
    </row>
    <row r="85642" spans="7:7">
      <c r="G85642" s="162" t="s">
        <v>85887</v>
      </c>
    </row>
    <row r="85643" spans="7:7">
      <c r="G85643" s="162" t="s">
        <v>85888</v>
      </c>
    </row>
    <row r="85644" spans="7:7">
      <c r="G85644" s="162" t="s">
        <v>85889</v>
      </c>
    </row>
    <row r="85645" spans="7:7">
      <c r="G85645" s="162" t="s">
        <v>85890</v>
      </c>
    </row>
    <row r="85646" spans="7:7">
      <c r="G85646" s="162" t="s">
        <v>85891</v>
      </c>
    </row>
    <row r="85647" spans="7:7">
      <c r="G85647" s="162" t="s">
        <v>85892</v>
      </c>
    </row>
    <row r="85648" spans="7:7">
      <c r="G85648" s="162" t="s">
        <v>85893</v>
      </c>
    </row>
    <row r="85649" spans="7:7">
      <c r="G85649" s="162" t="s">
        <v>85894</v>
      </c>
    </row>
    <row r="85650" spans="7:7">
      <c r="G85650" s="162" t="s">
        <v>85895</v>
      </c>
    </row>
    <row r="85651" spans="7:7">
      <c r="G85651" s="162" t="s">
        <v>85896</v>
      </c>
    </row>
    <row r="85652" spans="7:7">
      <c r="G85652" s="162" t="s">
        <v>85897</v>
      </c>
    </row>
    <row r="85653" spans="7:7">
      <c r="G85653" s="162" t="s">
        <v>85898</v>
      </c>
    </row>
    <row r="85654" spans="7:7">
      <c r="G85654" s="162" t="s">
        <v>85899</v>
      </c>
    </row>
    <row r="85655" spans="7:7">
      <c r="G85655" s="162" t="s">
        <v>85900</v>
      </c>
    </row>
    <row r="85656" spans="7:7">
      <c r="G85656" s="162" t="s">
        <v>85901</v>
      </c>
    </row>
    <row r="85657" spans="7:7">
      <c r="G85657" s="162" t="s">
        <v>85902</v>
      </c>
    </row>
    <row r="85658" spans="7:7">
      <c r="G85658" s="162" t="s">
        <v>85903</v>
      </c>
    </row>
    <row r="85659" spans="7:7">
      <c r="G85659" s="162" t="s">
        <v>85904</v>
      </c>
    </row>
    <row r="85660" spans="7:7">
      <c r="G85660" s="162" t="s">
        <v>85905</v>
      </c>
    </row>
    <row r="85661" spans="7:7">
      <c r="G85661" s="162" t="s">
        <v>85906</v>
      </c>
    </row>
    <row r="85662" spans="7:7">
      <c r="G85662" s="162" t="s">
        <v>85907</v>
      </c>
    </row>
    <row r="85663" spans="7:7">
      <c r="G85663" s="162" t="s">
        <v>85908</v>
      </c>
    </row>
    <row r="85664" spans="7:7">
      <c r="G85664" s="162" t="s">
        <v>85909</v>
      </c>
    </row>
    <row r="85665" spans="7:7">
      <c r="G85665" s="162" t="s">
        <v>85910</v>
      </c>
    </row>
    <row r="85666" spans="7:7">
      <c r="G85666" s="162" t="s">
        <v>85911</v>
      </c>
    </row>
    <row r="85667" spans="7:7">
      <c r="G85667" s="162" t="s">
        <v>85912</v>
      </c>
    </row>
    <row r="85668" spans="7:7">
      <c r="G85668" s="162" t="s">
        <v>85913</v>
      </c>
    </row>
    <row r="85669" spans="7:7">
      <c r="G85669" s="162" t="s">
        <v>85914</v>
      </c>
    </row>
    <row r="85670" spans="7:7">
      <c r="G85670" s="162" t="s">
        <v>85915</v>
      </c>
    </row>
    <row r="85671" spans="7:7">
      <c r="G85671" s="162" t="s">
        <v>85916</v>
      </c>
    </row>
    <row r="85672" spans="7:7">
      <c r="G85672" s="162" t="s">
        <v>85917</v>
      </c>
    </row>
    <row r="85673" spans="7:7">
      <c r="G85673" s="162" t="s">
        <v>85918</v>
      </c>
    </row>
    <row r="85674" spans="7:7">
      <c r="G85674" s="162" t="s">
        <v>85919</v>
      </c>
    </row>
    <row r="85675" spans="7:7">
      <c r="G85675" s="162" t="s">
        <v>85920</v>
      </c>
    </row>
    <row r="85676" spans="7:7">
      <c r="G85676" s="162" t="s">
        <v>85921</v>
      </c>
    </row>
    <row r="85677" spans="7:7">
      <c r="G85677" s="162" t="s">
        <v>85922</v>
      </c>
    </row>
    <row r="85678" spans="7:7">
      <c r="G85678" s="162" t="s">
        <v>85923</v>
      </c>
    </row>
    <row r="85679" spans="7:7">
      <c r="G85679" s="162" t="s">
        <v>85924</v>
      </c>
    </row>
    <row r="85680" spans="7:7">
      <c r="G85680" s="162" t="s">
        <v>85925</v>
      </c>
    </row>
    <row r="85681" spans="7:7">
      <c r="G85681" s="162" t="s">
        <v>85926</v>
      </c>
    </row>
    <row r="85682" spans="7:7">
      <c r="G85682" s="162" t="s">
        <v>85927</v>
      </c>
    </row>
    <row r="85683" spans="7:7">
      <c r="G85683" s="162" t="s">
        <v>85928</v>
      </c>
    </row>
    <row r="85684" spans="7:7">
      <c r="G85684" s="162" t="s">
        <v>85929</v>
      </c>
    </row>
    <row r="85685" spans="7:7">
      <c r="G85685" s="162" t="s">
        <v>85930</v>
      </c>
    </row>
    <row r="85686" spans="7:7">
      <c r="G85686" s="162" t="s">
        <v>85931</v>
      </c>
    </row>
    <row r="85687" spans="7:7">
      <c r="G85687" s="162" t="s">
        <v>85932</v>
      </c>
    </row>
    <row r="85688" spans="7:7">
      <c r="G85688" s="162" t="s">
        <v>85933</v>
      </c>
    </row>
    <row r="85689" spans="7:7">
      <c r="G85689" s="162" t="s">
        <v>85934</v>
      </c>
    </row>
    <row r="85690" spans="7:7">
      <c r="G85690" s="162" t="s">
        <v>85935</v>
      </c>
    </row>
    <row r="85691" spans="7:7">
      <c r="G85691" s="162" t="s">
        <v>85936</v>
      </c>
    </row>
    <row r="85692" spans="7:7">
      <c r="G85692" s="162" t="s">
        <v>85937</v>
      </c>
    </row>
    <row r="85693" spans="7:7">
      <c r="G85693" s="162" t="s">
        <v>85938</v>
      </c>
    </row>
    <row r="85694" spans="7:7">
      <c r="G85694" s="162" t="s">
        <v>85939</v>
      </c>
    </row>
    <row r="85695" spans="7:7">
      <c r="G85695" s="162" t="s">
        <v>85940</v>
      </c>
    </row>
    <row r="85696" spans="7:7">
      <c r="G85696" s="162" t="s">
        <v>85941</v>
      </c>
    </row>
    <row r="85697" spans="7:7">
      <c r="G85697" s="162" t="s">
        <v>85942</v>
      </c>
    </row>
    <row r="85698" spans="7:7">
      <c r="G85698" s="162" t="s">
        <v>85943</v>
      </c>
    </row>
    <row r="85699" spans="7:7">
      <c r="G85699" s="162" t="s">
        <v>85944</v>
      </c>
    </row>
    <row r="85700" spans="7:7">
      <c r="G85700" s="162" t="s">
        <v>85945</v>
      </c>
    </row>
    <row r="85701" spans="7:7">
      <c r="G85701" s="162" t="s">
        <v>85946</v>
      </c>
    </row>
    <row r="85702" spans="7:7">
      <c r="G85702" s="162" t="s">
        <v>85947</v>
      </c>
    </row>
    <row r="85703" spans="7:7">
      <c r="G85703" s="162" t="s">
        <v>85948</v>
      </c>
    </row>
    <row r="85704" spans="7:7">
      <c r="G85704" s="162" t="s">
        <v>85949</v>
      </c>
    </row>
    <row r="85705" spans="7:7">
      <c r="G85705" s="162" t="s">
        <v>85950</v>
      </c>
    </row>
    <row r="85706" spans="7:7">
      <c r="G85706" s="162" t="s">
        <v>85951</v>
      </c>
    </row>
    <row r="85707" spans="7:7">
      <c r="G85707" s="162" t="s">
        <v>85952</v>
      </c>
    </row>
    <row r="85708" spans="7:7">
      <c r="G85708" s="162" t="s">
        <v>85953</v>
      </c>
    </row>
    <row r="85709" spans="7:7">
      <c r="G85709" s="162" t="s">
        <v>85954</v>
      </c>
    </row>
    <row r="85710" spans="7:7">
      <c r="G85710" s="162" t="s">
        <v>85955</v>
      </c>
    </row>
    <row r="85711" spans="7:7">
      <c r="G85711" s="162" t="s">
        <v>85956</v>
      </c>
    </row>
    <row r="85712" spans="7:7">
      <c r="G85712" s="162" t="s">
        <v>85957</v>
      </c>
    </row>
    <row r="85713" spans="7:7">
      <c r="G85713" s="162" t="s">
        <v>85958</v>
      </c>
    </row>
    <row r="85714" spans="7:7">
      <c r="G85714" s="162" t="s">
        <v>85959</v>
      </c>
    </row>
    <row r="85715" spans="7:7">
      <c r="G85715" s="162" t="s">
        <v>85960</v>
      </c>
    </row>
    <row r="85716" spans="7:7">
      <c r="G85716" s="162" t="s">
        <v>85961</v>
      </c>
    </row>
    <row r="85717" spans="7:7">
      <c r="G85717" s="162" t="s">
        <v>85962</v>
      </c>
    </row>
    <row r="85718" spans="7:7">
      <c r="G85718" s="162" t="s">
        <v>85963</v>
      </c>
    </row>
    <row r="85719" spans="7:7">
      <c r="G85719" s="162" t="s">
        <v>85964</v>
      </c>
    </row>
    <row r="85720" spans="7:7">
      <c r="G85720" s="162" t="s">
        <v>85965</v>
      </c>
    </row>
    <row r="85721" spans="7:7">
      <c r="G85721" s="162" t="s">
        <v>85966</v>
      </c>
    </row>
    <row r="85722" spans="7:7">
      <c r="G85722" s="162" t="s">
        <v>85967</v>
      </c>
    </row>
    <row r="85723" spans="7:7">
      <c r="G85723" s="162" t="s">
        <v>85968</v>
      </c>
    </row>
    <row r="85724" spans="7:7">
      <c r="G85724" s="162" t="s">
        <v>85969</v>
      </c>
    </row>
    <row r="85725" spans="7:7">
      <c r="G85725" s="162" t="s">
        <v>85970</v>
      </c>
    </row>
    <row r="85726" spans="7:7">
      <c r="G85726" s="162" t="s">
        <v>85971</v>
      </c>
    </row>
    <row r="85727" spans="7:7">
      <c r="G85727" s="162" t="s">
        <v>85972</v>
      </c>
    </row>
    <row r="85728" spans="7:7">
      <c r="G85728" s="162" t="s">
        <v>85973</v>
      </c>
    </row>
    <row r="85729" spans="7:7">
      <c r="G85729" s="162" t="s">
        <v>85974</v>
      </c>
    </row>
    <row r="85730" spans="7:7">
      <c r="G85730" s="162" t="s">
        <v>85975</v>
      </c>
    </row>
    <row r="85731" spans="7:7">
      <c r="G85731" s="162" t="s">
        <v>85976</v>
      </c>
    </row>
    <row r="85732" spans="7:7">
      <c r="G85732" s="162" t="s">
        <v>85977</v>
      </c>
    </row>
    <row r="85733" spans="7:7">
      <c r="G85733" s="162" t="s">
        <v>85978</v>
      </c>
    </row>
    <row r="85734" spans="7:7">
      <c r="G85734" s="162" t="s">
        <v>85979</v>
      </c>
    </row>
    <row r="85735" spans="7:7">
      <c r="G85735" s="162" t="s">
        <v>85980</v>
      </c>
    </row>
    <row r="85736" spans="7:7">
      <c r="G85736" s="162" t="s">
        <v>85981</v>
      </c>
    </row>
    <row r="85737" spans="7:7">
      <c r="G85737" s="162" t="s">
        <v>85982</v>
      </c>
    </row>
    <row r="85738" spans="7:7">
      <c r="G85738" s="162" t="s">
        <v>85983</v>
      </c>
    </row>
    <row r="85739" spans="7:7">
      <c r="G85739" s="162" t="s">
        <v>85984</v>
      </c>
    </row>
    <row r="85740" spans="7:7">
      <c r="G85740" s="162" t="s">
        <v>85985</v>
      </c>
    </row>
    <row r="85741" spans="7:7">
      <c r="G85741" s="162" t="s">
        <v>85986</v>
      </c>
    </row>
    <row r="85742" spans="7:7">
      <c r="G85742" s="162" t="s">
        <v>85987</v>
      </c>
    </row>
    <row r="85743" spans="7:7">
      <c r="G85743" s="162" t="s">
        <v>85988</v>
      </c>
    </row>
    <row r="85744" spans="7:7">
      <c r="G85744" s="162" t="s">
        <v>85989</v>
      </c>
    </row>
    <row r="85745" spans="7:7">
      <c r="G85745" s="162" t="s">
        <v>85990</v>
      </c>
    </row>
    <row r="85746" spans="7:7">
      <c r="G85746" s="162" t="s">
        <v>85991</v>
      </c>
    </row>
    <row r="85747" spans="7:7">
      <c r="G85747" s="162" t="s">
        <v>85992</v>
      </c>
    </row>
    <row r="85748" spans="7:7">
      <c r="G85748" s="162" t="s">
        <v>85993</v>
      </c>
    </row>
    <row r="85749" spans="7:7">
      <c r="G85749" s="162" t="s">
        <v>85994</v>
      </c>
    </row>
    <row r="85750" spans="7:7">
      <c r="G85750" s="162" t="s">
        <v>85995</v>
      </c>
    </row>
    <row r="85751" spans="7:7">
      <c r="G85751" s="162" t="s">
        <v>85996</v>
      </c>
    </row>
    <row r="85752" spans="7:7">
      <c r="G85752" s="162" t="s">
        <v>85997</v>
      </c>
    </row>
    <row r="85753" spans="7:7">
      <c r="G85753" s="162" t="s">
        <v>85998</v>
      </c>
    </row>
    <row r="85754" spans="7:7">
      <c r="G85754" s="162" t="s">
        <v>85999</v>
      </c>
    </row>
    <row r="85755" spans="7:7">
      <c r="G85755" s="162" t="s">
        <v>86000</v>
      </c>
    </row>
    <row r="85756" spans="7:7">
      <c r="G85756" s="162" t="s">
        <v>86001</v>
      </c>
    </row>
    <row r="85757" spans="7:7">
      <c r="G85757" s="162" t="s">
        <v>86002</v>
      </c>
    </row>
    <row r="85758" spans="7:7">
      <c r="G85758" s="162" t="s">
        <v>86003</v>
      </c>
    </row>
    <row r="85759" spans="7:7">
      <c r="G85759" s="162" t="s">
        <v>86004</v>
      </c>
    </row>
    <row r="85760" spans="7:7">
      <c r="G85760" s="162" t="s">
        <v>86005</v>
      </c>
    </row>
    <row r="85761" spans="7:7">
      <c r="G85761" s="162" t="s">
        <v>86006</v>
      </c>
    </row>
    <row r="85762" spans="7:7">
      <c r="G85762" s="162" t="s">
        <v>86007</v>
      </c>
    </row>
    <row r="85763" spans="7:7">
      <c r="G85763" s="162" t="s">
        <v>86008</v>
      </c>
    </row>
    <row r="85764" spans="7:7">
      <c r="G85764" s="162" t="s">
        <v>86009</v>
      </c>
    </row>
    <row r="85765" spans="7:7">
      <c r="G85765" s="162" t="s">
        <v>86010</v>
      </c>
    </row>
    <row r="85766" spans="7:7">
      <c r="G85766" s="162" t="s">
        <v>86011</v>
      </c>
    </row>
    <row r="85767" spans="7:7">
      <c r="G85767" s="162" t="s">
        <v>86012</v>
      </c>
    </row>
    <row r="85768" spans="7:7">
      <c r="G85768" s="162" t="s">
        <v>86013</v>
      </c>
    </row>
    <row r="85769" spans="7:7">
      <c r="G85769" s="162" t="s">
        <v>86014</v>
      </c>
    </row>
    <row r="85770" spans="7:7">
      <c r="G85770" s="162" t="s">
        <v>86015</v>
      </c>
    </row>
    <row r="85771" spans="7:7">
      <c r="G85771" s="162" t="s">
        <v>86016</v>
      </c>
    </row>
    <row r="85772" spans="7:7">
      <c r="G85772" s="162" t="s">
        <v>86017</v>
      </c>
    </row>
    <row r="85773" spans="7:7">
      <c r="G85773" s="162" t="s">
        <v>86018</v>
      </c>
    </row>
    <row r="85774" spans="7:7">
      <c r="G85774" s="162" t="s">
        <v>86019</v>
      </c>
    </row>
    <row r="85775" spans="7:7">
      <c r="G85775" s="162" t="s">
        <v>86020</v>
      </c>
    </row>
    <row r="85776" spans="7:7">
      <c r="G85776" s="162" t="s">
        <v>86021</v>
      </c>
    </row>
    <row r="85777" spans="7:7">
      <c r="G85777" s="162" t="s">
        <v>86022</v>
      </c>
    </row>
    <row r="85778" spans="7:7">
      <c r="G85778" s="162" t="s">
        <v>86023</v>
      </c>
    </row>
    <row r="85779" spans="7:7">
      <c r="G85779" s="162" t="s">
        <v>86024</v>
      </c>
    </row>
    <row r="85780" spans="7:7">
      <c r="G85780" s="162" t="s">
        <v>86025</v>
      </c>
    </row>
    <row r="85781" spans="7:7">
      <c r="G85781" s="162" t="s">
        <v>86026</v>
      </c>
    </row>
    <row r="85782" spans="7:7">
      <c r="G85782" s="162" t="s">
        <v>86027</v>
      </c>
    </row>
    <row r="85783" spans="7:7">
      <c r="G85783" s="162" t="s">
        <v>86028</v>
      </c>
    </row>
    <row r="85784" spans="7:7">
      <c r="G85784" s="162" t="s">
        <v>86029</v>
      </c>
    </row>
    <row r="85785" spans="7:7">
      <c r="G85785" s="162" t="s">
        <v>86030</v>
      </c>
    </row>
    <row r="85786" spans="7:7">
      <c r="G85786" s="162" t="s">
        <v>86031</v>
      </c>
    </row>
    <row r="85787" spans="7:7">
      <c r="G85787" s="162" t="s">
        <v>86032</v>
      </c>
    </row>
    <row r="85788" spans="7:7">
      <c r="G85788" s="162" t="s">
        <v>86033</v>
      </c>
    </row>
    <row r="85789" spans="7:7">
      <c r="G85789" s="162" t="s">
        <v>86034</v>
      </c>
    </row>
    <row r="85790" spans="7:7">
      <c r="G85790" s="162" t="s">
        <v>86035</v>
      </c>
    </row>
    <row r="85791" spans="7:7">
      <c r="G85791" s="162" t="s">
        <v>86036</v>
      </c>
    </row>
    <row r="85792" spans="7:7">
      <c r="G85792" s="162" t="s">
        <v>86037</v>
      </c>
    </row>
    <row r="85793" spans="7:7">
      <c r="G85793" s="162" t="s">
        <v>86038</v>
      </c>
    </row>
    <row r="85794" spans="7:7">
      <c r="G85794" s="162" t="s">
        <v>86039</v>
      </c>
    </row>
    <row r="85795" spans="7:7">
      <c r="G85795" s="162" t="s">
        <v>86040</v>
      </c>
    </row>
    <row r="85796" spans="7:7">
      <c r="G85796" s="162" t="s">
        <v>86041</v>
      </c>
    </row>
    <row r="85797" spans="7:7">
      <c r="G85797" s="162" t="s">
        <v>86042</v>
      </c>
    </row>
    <row r="85798" spans="7:7">
      <c r="G85798" s="162" t="s">
        <v>86043</v>
      </c>
    </row>
    <row r="85799" spans="7:7">
      <c r="G85799" s="162" t="s">
        <v>86044</v>
      </c>
    </row>
    <row r="85800" spans="7:7">
      <c r="G85800" s="162" t="s">
        <v>86045</v>
      </c>
    </row>
    <row r="85801" spans="7:7">
      <c r="G85801" s="162" t="s">
        <v>86046</v>
      </c>
    </row>
    <row r="85802" spans="7:7">
      <c r="G85802" s="162" t="s">
        <v>86047</v>
      </c>
    </row>
    <row r="85803" spans="7:7">
      <c r="G85803" s="162" t="s">
        <v>86048</v>
      </c>
    </row>
    <row r="85804" spans="7:7">
      <c r="G85804" s="162" t="s">
        <v>86049</v>
      </c>
    </row>
    <row r="85805" spans="7:7">
      <c r="G85805" s="162" t="s">
        <v>86050</v>
      </c>
    </row>
    <row r="85806" spans="7:7">
      <c r="G85806" s="162" t="s">
        <v>86051</v>
      </c>
    </row>
    <row r="85807" spans="7:7">
      <c r="G85807" s="162" t="s">
        <v>86052</v>
      </c>
    </row>
    <row r="85808" spans="7:7">
      <c r="G85808" s="162" t="s">
        <v>86053</v>
      </c>
    </row>
    <row r="85809" spans="7:7">
      <c r="G85809" s="162" t="s">
        <v>86054</v>
      </c>
    </row>
    <row r="85810" spans="7:7">
      <c r="G85810" s="162" t="s">
        <v>86055</v>
      </c>
    </row>
    <row r="85811" spans="7:7">
      <c r="G85811" s="162" t="s">
        <v>86056</v>
      </c>
    </row>
    <row r="85812" spans="7:7">
      <c r="G85812" s="162" t="s">
        <v>86057</v>
      </c>
    </row>
    <row r="85813" spans="7:7">
      <c r="G85813" s="162" t="s">
        <v>86058</v>
      </c>
    </row>
    <row r="85814" spans="7:7">
      <c r="G85814" s="162" t="s">
        <v>86059</v>
      </c>
    </row>
    <row r="85815" spans="7:7">
      <c r="G85815" s="162" t="s">
        <v>86060</v>
      </c>
    </row>
    <row r="85816" spans="7:7">
      <c r="G85816" s="162" t="s">
        <v>86061</v>
      </c>
    </row>
    <row r="85817" spans="7:7">
      <c r="G85817" s="162" t="s">
        <v>86062</v>
      </c>
    </row>
    <row r="85818" spans="7:7">
      <c r="G85818" s="162" t="s">
        <v>86063</v>
      </c>
    </row>
    <row r="85819" spans="7:7">
      <c r="G85819" s="162" t="s">
        <v>86064</v>
      </c>
    </row>
    <row r="85820" spans="7:7">
      <c r="G85820" s="162" t="s">
        <v>86065</v>
      </c>
    </row>
    <row r="85821" spans="7:7">
      <c r="G85821" s="162" t="s">
        <v>86066</v>
      </c>
    </row>
    <row r="85822" spans="7:7">
      <c r="G85822" s="162" t="s">
        <v>86067</v>
      </c>
    </row>
    <row r="85823" spans="7:7">
      <c r="G85823" s="162" t="s">
        <v>86068</v>
      </c>
    </row>
    <row r="85824" spans="7:7">
      <c r="G85824" s="162" t="s">
        <v>86069</v>
      </c>
    </row>
    <row r="85825" spans="7:7">
      <c r="G85825" s="162" t="s">
        <v>86070</v>
      </c>
    </row>
    <row r="85826" spans="7:7">
      <c r="G85826" s="162" t="s">
        <v>86071</v>
      </c>
    </row>
    <row r="85827" spans="7:7">
      <c r="G85827" s="162" t="s">
        <v>86072</v>
      </c>
    </row>
    <row r="85828" spans="7:7">
      <c r="G85828" s="162" t="s">
        <v>86073</v>
      </c>
    </row>
    <row r="85829" spans="7:7">
      <c r="G85829" s="162" t="s">
        <v>86074</v>
      </c>
    </row>
    <row r="85830" spans="7:7">
      <c r="G85830" s="162" t="s">
        <v>86075</v>
      </c>
    </row>
    <row r="85831" spans="7:7">
      <c r="G85831" s="162" t="s">
        <v>86076</v>
      </c>
    </row>
    <row r="85832" spans="7:7">
      <c r="G85832" s="162" t="s">
        <v>86077</v>
      </c>
    </row>
    <row r="85833" spans="7:7">
      <c r="G85833" s="162" t="s">
        <v>86078</v>
      </c>
    </row>
    <row r="85834" spans="7:7">
      <c r="G85834" s="162" t="s">
        <v>86079</v>
      </c>
    </row>
    <row r="85835" spans="7:7">
      <c r="G85835" s="162" t="s">
        <v>86080</v>
      </c>
    </row>
    <row r="85836" spans="7:7">
      <c r="G85836" s="162" t="s">
        <v>86081</v>
      </c>
    </row>
    <row r="85837" spans="7:7">
      <c r="G85837" s="162" t="s">
        <v>86082</v>
      </c>
    </row>
    <row r="85838" spans="7:7">
      <c r="G85838" s="162" t="s">
        <v>86083</v>
      </c>
    </row>
    <row r="85839" spans="7:7">
      <c r="G85839" s="162" t="s">
        <v>86084</v>
      </c>
    </row>
    <row r="85840" spans="7:7">
      <c r="G85840" s="162" t="s">
        <v>86085</v>
      </c>
    </row>
    <row r="85841" spans="7:7">
      <c r="G85841" s="162" t="s">
        <v>86086</v>
      </c>
    </row>
    <row r="85842" spans="7:7">
      <c r="G85842" s="162" t="s">
        <v>86087</v>
      </c>
    </row>
    <row r="85843" spans="7:7">
      <c r="G85843" s="162" t="s">
        <v>86088</v>
      </c>
    </row>
    <row r="85844" spans="7:7">
      <c r="G85844" s="162" t="s">
        <v>86089</v>
      </c>
    </row>
    <row r="85845" spans="7:7">
      <c r="G85845" s="162" t="s">
        <v>86090</v>
      </c>
    </row>
    <row r="85846" spans="7:7">
      <c r="G85846" s="162" t="s">
        <v>86091</v>
      </c>
    </row>
    <row r="85847" spans="7:7">
      <c r="G85847" s="162" t="s">
        <v>86092</v>
      </c>
    </row>
    <row r="85848" spans="7:7">
      <c r="G85848" s="162" t="s">
        <v>86093</v>
      </c>
    </row>
    <row r="85849" spans="7:7">
      <c r="G85849" s="162" t="s">
        <v>86094</v>
      </c>
    </row>
    <row r="85850" spans="7:7">
      <c r="G85850" s="162" t="s">
        <v>86095</v>
      </c>
    </row>
    <row r="85851" spans="7:7">
      <c r="G85851" s="162" t="s">
        <v>86096</v>
      </c>
    </row>
    <row r="85852" spans="7:7">
      <c r="G85852" s="162" t="s">
        <v>86097</v>
      </c>
    </row>
    <row r="85853" spans="7:7">
      <c r="G85853" s="162" t="s">
        <v>86098</v>
      </c>
    </row>
    <row r="85854" spans="7:7">
      <c r="G85854" s="162" t="s">
        <v>86099</v>
      </c>
    </row>
    <row r="85855" spans="7:7">
      <c r="G85855" s="162" t="s">
        <v>86100</v>
      </c>
    </row>
    <row r="85856" spans="7:7">
      <c r="G85856" s="162" t="s">
        <v>86101</v>
      </c>
    </row>
    <row r="85857" spans="7:7">
      <c r="G85857" s="162" t="s">
        <v>86102</v>
      </c>
    </row>
    <row r="85858" spans="7:7">
      <c r="G85858" s="162" t="s">
        <v>86103</v>
      </c>
    </row>
    <row r="85859" spans="7:7">
      <c r="G85859" s="162" t="s">
        <v>86104</v>
      </c>
    </row>
    <row r="85860" spans="7:7">
      <c r="G85860" s="162" t="s">
        <v>86105</v>
      </c>
    </row>
    <row r="85861" spans="7:7">
      <c r="G85861" s="162" t="s">
        <v>86106</v>
      </c>
    </row>
    <row r="85862" spans="7:7">
      <c r="G85862" s="162" t="s">
        <v>86107</v>
      </c>
    </row>
    <row r="85863" spans="7:7">
      <c r="G85863" s="162" t="s">
        <v>86108</v>
      </c>
    </row>
    <row r="85864" spans="7:7">
      <c r="G85864" s="162" t="s">
        <v>86109</v>
      </c>
    </row>
    <row r="85865" spans="7:7">
      <c r="G85865" s="162" t="s">
        <v>86110</v>
      </c>
    </row>
    <row r="85866" spans="7:7">
      <c r="G85866" s="162" t="s">
        <v>86111</v>
      </c>
    </row>
    <row r="85867" spans="7:7">
      <c r="G85867" s="162" t="s">
        <v>86112</v>
      </c>
    </row>
    <row r="85868" spans="7:7">
      <c r="G85868" s="162" t="s">
        <v>86113</v>
      </c>
    </row>
    <row r="85869" spans="7:7">
      <c r="G85869" s="162" t="s">
        <v>86114</v>
      </c>
    </row>
    <row r="85870" spans="7:7">
      <c r="G85870" s="162" t="s">
        <v>86115</v>
      </c>
    </row>
    <row r="85871" spans="7:7">
      <c r="G85871" s="162" t="s">
        <v>86116</v>
      </c>
    </row>
    <row r="85872" spans="7:7">
      <c r="G85872" s="162" t="s">
        <v>86117</v>
      </c>
    </row>
    <row r="85873" spans="7:7">
      <c r="G85873" s="162" t="s">
        <v>86118</v>
      </c>
    </row>
    <row r="85874" spans="7:7">
      <c r="G85874" s="162" t="s">
        <v>86119</v>
      </c>
    </row>
    <row r="85875" spans="7:7">
      <c r="G85875" s="162" t="s">
        <v>86120</v>
      </c>
    </row>
    <row r="85876" spans="7:7">
      <c r="G85876" s="162" t="s">
        <v>86121</v>
      </c>
    </row>
    <row r="85877" spans="7:7">
      <c r="G85877" s="162" t="s">
        <v>86122</v>
      </c>
    </row>
    <row r="85878" spans="7:7">
      <c r="G85878" s="162" t="s">
        <v>86123</v>
      </c>
    </row>
    <row r="85879" spans="7:7">
      <c r="G85879" s="162" t="s">
        <v>86124</v>
      </c>
    </row>
    <row r="85880" spans="7:7">
      <c r="G85880" s="162" t="s">
        <v>86125</v>
      </c>
    </row>
    <row r="85881" spans="7:7">
      <c r="G85881" s="162" t="s">
        <v>86126</v>
      </c>
    </row>
    <row r="85882" spans="7:7">
      <c r="G85882" s="162" t="s">
        <v>86127</v>
      </c>
    </row>
    <row r="85883" spans="7:7">
      <c r="G85883" s="162" t="s">
        <v>86128</v>
      </c>
    </row>
    <row r="85884" spans="7:7">
      <c r="G85884" s="162" t="s">
        <v>86129</v>
      </c>
    </row>
    <row r="85885" spans="7:7">
      <c r="G85885" s="162" t="s">
        <v>86130</v>
      </c>
    </row>
    <row r="85886" spans="7:7">
      <c r="G85886" s="162" t="s">
        <v>86131</v>
      </c>
    </row>
    <row r="85887" spans="7:7">
      <c r="G85887" s="162" t="s">
        <v>86132</v>
      </c>
    </row>
    <row r="85888" spans="7:7">
      <c r="G85888" s="162" t="s">
        <v>86133</v>
      </c>
    </row>
    <row r="85889" spans="7:7">
      <c r="G85889" s="162" t="s">
        <v>86134</v>
      </c>
    </row>
    <row r="85890" spans="7:7">
      <c r="G85890" s="162" t="s">
        <v>86135</v>
      </c>
    </row>
    <row r="85891" spans="7:7">
      <c r="G85891" s="162" t="s">
        <v>86136</v>
      </c>
    </row>
    <row r="85892" spans="7:7">
      <c r="G85892" s="162" t="s">
        <v>86137</v>
      </c>
    </row>
    <row r="85893" spans="7:7">
      <c r="G85893" s="162" t="s">
        <v>86138</v>
      </c>
    </row>
    <row r="85894" spans="7:7">
      <c r="G85894" s="162" t="s">
        <v>86139</v>
      </c>
    </row>
    <row r="85895" spans="7:7">
      <c r="G85895" s="162" t="s">
        <v>86140</v>
      </c>
    </row>
    <row r="85896" spans="7:7">
      <c r="G85896" s="162" t="s">
        <v>86141</v>
      </c>
    </row>
    <row r="85897" spans="7:7">
      <c r="G85897" s="162" t="s">
        <v>86142</v>
      </c>
    </row>
    <row r="85898" spans="7:7">
      <c r="G85898" s="162" t="s">
        <v>86143</v>
      </c>
    </row>
    <row r="85899" spans="7:7">
      <c r="G85899" s="162" t="s">
        <v>86144</v>
      </c>
    </row>
    <row r="85900" spans="7:7">
      <c r="G85900" s="162" t="s">
        <v>86145</v>
      </c>
    </row>
    <row r="85901" spans="7:7">
      <c r="G85901" s="162" t="s">
        <v>86146</v>
      </c>
    </row>
    <row r="85902" spans="7:7">
      <c r="G85902" s="162" t="s">
        <v>86147</v>
      </c>
    </row>
    <row r="85903" spans="7:7">
      <c r="G85903" s="162" t="s">
        <v>86148</v>
      </c>
    </row>
    <row r="85904" spans="7:7">
      <c r="G85904" s="162" t="s">
        <v>86149</v>
      </c>
    </row>
    <row r="85905" spans="7:7">
      <c r="G85905" s="162" t="s">
        <v>86150</v>
      </c>
    </row>
    <row r="85906" spans="7:7">
      <c r="G85906" s="162" t="s">
        <v>86151</v>
      </c>
    </row>
    <row r="85907" spans="7:7">
      <c r="G85907" s="162" t="s">
        <v>86152</v>
      </c>
    </row>
    <row r="85908" spans="7:7">
      <c r="G85908" s="162" t="s">
        <v>86153</v>
      </c>
    </row>
    <row r="85909" spans="7:7">
      <c r="G85909" s="162" t="s">
        <v>86154</v>
      </c>
    </row>
    <row r="85910" spans="7:7">
      <c r="G85910" s="162" t="s">
        <v>86155</v>
      </c>
    </row>
    <row r="85911" spans="7:7">
      <c r="G85911" s="162" t="s">
        <v>86156</v>
      </c>
    </row>
    <row r="85912" spans="7:7">
      <c r="G85912" s="162" t="s">
        <v>86157</v>
      </c>
    </row>
    <row r="85913" spans="7:7">
      <c r="G85913" s="162" t="s">
        <v>86158</v>
      </c>
    </row>
    <row r="85914" spans="7:7">
      <c r="G85914" s="162" t="s">
        <v>86159</v>
      </c>
    </row>
    <row r="85915" spans="7:7">
      <c r="G85915" s="162" t="s">
        <v>86160</v>
      </c>
    </row>
    <row r="85916" spans="7:7">
      <c r="G85916" s="162" t="s">
        <v>86161</v>
      </c>
    </row>
    <row r="85917" spans="7:7">
      <c r="G85917" s="162" t="s">
        <v>86162</v>
      </c>
    </row>
    <row r="85918" spans="7:7">
      <c r="G85918" s="162" t="s">
        <v>86163</v>
      </c>
    </row>
    <row r="85919" spans="7:7">
      <c r="G85919" s="162" t="s">
        <v>86164</v>
      </c>
    </row>
    <row r="85920" spans="7:7">
      <c r="G85920" s="162" t="s">
        <v>86165</v>
      </c>
    </row>
    <row r="85921" spans="7:7">
      <c r="G85921" s="162" t="s">
        <v>86166</v>
      </c>
    </row>
    <row r="85922" spans="7:7">
      <c r="G85922" s="162" t="s">
        <v>86167</v>
      </c>
    </row>
    <row r="85923" spans="7:7">
      <c r="G85923" s="162" t="s">
        <v>86168</v>
      </c>
    </row>
    <row r="85924" spans="7:7">
      <c r="G85924" s="162" t="s">
        <v>86169</v>
      </c>
    </row>
    <row r="85925" spans="7:7">
      <c r="G85925" s="162" t="s">
        <v>86170</v>
      </c>
    </row>
    <row r="85926" spans="7:7">
      <c r="G85926" s="162" t="s">
        <v>86171</v>
      </c>
    </row>
    <row r="85927" spans="7:7">
      <c r="G85927" s="162" t="s">
        <v>86172</v>
      </c>
    </row>
    <row r="85928" spans="7:7">
      <c r="G85928" s="162" t="s">
        <v>86173</v>
      </c>
    </row>
    <row r="85929" spans="7:7">
      <c r="G85929" s="162" t="s">
        <v>86174</v>
      </c>
    </row>
    <row r="85930" spans="7:7">
      <c r="G85930" s="162" t="s">
        <v>86175</v>
      </c>
    </row>
    <row r="85931" spans="7:7">
      <c r="G85931" s="162" t="s">
        <v>86176</v>
      </c>
    </row>
    <row r="85932" spans="7:7">
      <c r="G85932" s="162" t="s">
        <v>86177</v>
      </c>
    </row>
    <row r="85933" spans="7:7">
      <c r="G85933" s="162" t="s">
        <v>86178</v>
      </c>
    </row>
    <row r="85934" spans="7:7">
      <c r="G85934" s="162" t="s">
        <v>86179</v>
      </c>
    </row>
    <row r="85935" spans="7:7">
      <c r="G85935" s="162" t="s">
        <v>86180</v>
      </c>
    </row>
    <row r="85936" spans="7:7">
      <c r="G85936" s="162" t="s">
        <v>86181</v>
      </c>
    </row>
    <row r="85937" spans="7:7">
      <c r="G85937" s="162" t="s">
        <v>86182</v>
      </c>
    </row>
    <row r="85938" spans="7:7">
      <c r="G85938" s="162" t="s">
        <v>86183</v>
      </c>
    </row>
    <row r="85939" spans="7:7">
      <c r="G85939" s="162" t="s">
        <v>86184</v>
      </c>
    </row>
    <row r="85940" spans="7:7">
      <c r="G85940" s="162" t="s">
        <v>86185</v>
      </c>
    </row>
    <row r="85941" spans="7:7">
      <c r="G85941" s="162" t="s">
        <v>86186</v>
      </c>
    </row>
    <row r="85942" spans="7:7">
      <c r="G85942" s="162" t="s">
        <v>86187</v>
      </c>
    </row>
    <row r="85943" spans="7:7">
      <c r="G85943" s="162" t="s">
        <v>86188</v>
      </c>
    </row>
    <row r="85944" spans="7:7">
      <c r="G85944" s="162" t="s">
        <v>86189</v>
      </c>
    </row>
    <row r="85945" spans="7:7">
      <c r="G85945" s="162" t="s">
        <v>86190</v>
      </c>
    </row>
    <row r="85946" spans="7:7">
      <c r="G85946" s="162" t="s">
        <v>86191</v>
      </c>
    </row>
    <row r="85947" spans="7:7">
      <c r="G85947" s="162" t="s">
        <v>86192</v>
      </c>
    </row>
    <row r="85948" spans="7:7">
      <c r="G85948" s="162" t="s">
        <v>86193</v>
      </c>
    </row>
    <row r="85949" spans="7:7">
      <c r="G85949" s="162" t="s">
        <v>86194</v>
      </c>
    </row>
    <row r="85950" spans="7:7">
      <c r="G85950" s="162" t="s">
        <v>86195</v>
      </c>
    </row>
    <row r="85951" spans="7:7">
      <c r="G85951" s="162" t="s">
        <v>86196</v>
      </c>
    </row>
    <row r="85952" spans="7:7">
      <c r="G85952" s="162" t="s">
        <v>86197</v>
      </c>
    </row>
    <row r="85953" spans="7:7">
      <c r="G85953" s="162" t="s">
        <v>86198</v>
      </c>
    </row>
    <row r="85954" spans="7:7">
      <c r="G85954" s="162" t="s">
        <v>86199</v>
      </c>
    </row>
    <row r="85955" spans="7:7">
      <c r="G85955" s="162" t="s">
        <v>86200</v>
      </c>
    </row>
    <row r="85956" spans="7:7">
      <c r="G85956" s="162" t="s">
        <v>86201</v>
      </c>
    </row>
    <row r="85957" spans="7:7">
      <c r="G85957" s="162" t="s">
        <v>86202</v>
      </c>
    </row>
    <row r="85958" spans="7:7">
      <c r="G85958" s="162" t="s">
        <v>86203</v>
      </c>
    </row>
    <row r="85959" spans="7:7">
      <c r="G85959" s="162" t="s">
        <v>86204</v>
      </c>
    </row>
    <row r="85960" spans="7:7">
      <c r="G85960" s="162" t="s">
        <v>86205</v>
      </c>
    </row>
    <row r="85961" spans="7:7">
      <c r="G85961" s="162" t="s">
        <v>86206</v>
      </c>
    </row>
    <row r="85962" spans="7:7">
      <c r="G85962" s="162" t="s">
        <v>86207</v>
      </c>
    </row>
    <row r="85963" spans="7:7">
      <c r="G85963" s="162" t="s">
        <v>86208</v>
      </c>
    </row>
    <row r="85964" spans="7:7">
      <c r="G85964" s="162" t="s">
        <v>86209</v>
      </c>
    </row>
    <row r="85965" spans="7:7">
      <c r="G85965" s="162" t="s">
        <v>86210</v>
      </c>
    </row>
    <row r="85966" spans="7:7">
      <c r="G85966" s="162" t="s">
        <v>86211</v>
      </c>
    </row>
    <row r="85967" spans="7:7">
      <c r="G85967" s="162" t="s">
        <v>86212</v>
      </c>
    </row>
    <row r="85968" spans="7:7">
      <c r="G85968" s="162" t="s">
        <v>86213</v>
      </c>
    </row>
    <row r="85969" spans="7:7">
      <c r="G85969" s="162" t="s">
        <v>86214</v>
      </c>
    </row>
    <row r="85970" spans="7:7">
      <c r="G85970" s="162" t="s">
        <v>86215</v>
      </c>
    </row>
    <row r="85971" spans="7:7">
      <c r="G85971" s="162" t="s">
        <v>86216</v>
      </c>
    </row>
    <row r="85972" spans="7:7">
      <c r="G85972" s="162" t="s">
        <v>86217</v>
      </c>
    </row>
    <row r="85973" spans="7:7">
      <c r="G85973" s="162" t="s">
        <v>86218</v>
      </c>
    </row>
    <row r="85974" spans="7:7">
      <c r="G85974" s="162" t="s">
        <v>86219</v>
      </c>
    </row>
    <row r="85975" spans="7:7">
      <c r="G85975" s="162" t="s">
        <v>86220</v>
      </c>
    </row>
    <row r="85976" spans="7:7">
      <c r="G85976" s="162" t="s">
        <v>86221</v>
      </c>
    </row>
    <row r="85977" spans="7:7">
      <c r="G85977" s="162" t="s">
        <v>86222</v>
      </c>
    </row>
    <row r="85978" spans="7:7">
      <c r="G85978" s="162" t="s">
        <v>86223</v>
      </c>
    </row>
    <row r="85979" spans="7:7">
      <c r="G85979" s="162" t="s">
        <v>86224</v>
      </c>
    </row>
    <row r="85980" spans="7:7">
      <c r="G85980" s="162" t="s">
        <v>86225</v>
      </c>
    </row>
    <row r="85981" spans="7:7">
      <c r="G85981" s="162" t="s">
        <v>86226</v>
      </c>
    </row>
    <row r="85982" spans="7:7">
      <c r="G85982" s="162" t="s">
        <v>86227</v>
      </c>
    </row>
    <row r="85983" spans="7:7">
      <c r="G85983" s="162" t="s">
        <v>86228</v>
      </c>
    </row>
    <row r="85984" spans="7:7">
      <c r="G85984" s="162" t="s">
        <v>86229</v>
      </c>
    </row>
    <row r="85985" spans="7:7">
      <c r="G85985" s="162" t="s">
        <v>86230</v>
      </c>
    </row>
    <row r="85986" spans="7:7">
      <c r="G85986" s="162" t="s">
        <v>86231</v>
      </c>
    </row>
    <row r="85987" spans="7:7">
      <c r="G85987" s="162" t="s">
        <v>86232</v>
      </c>
    </row>
    <row r="85988" spans="7:7">
      <c r="G85988" s="162" t="s">
        <v>86233</v>
      </c>
    </row>
    <row r="85989" spans="7:7">
      <c r="G85989" s="162" t="s">
        <v>86234</v>
      </c>
    </row>
    <row r="85990" spans="7:7">
      <c r="G85990" s="162" t="s">
        <v>86235</v>
      </c>
    </row>
    <row r="85991" spans="7:7">
      <c r="G85991" s="162" t="s">
        <v>86236</v>
      </c>
    </row>
    <row r="85992" spans="7:7">
      <c r="G85992" s="162" t="s">
        <v>86237</v>
      </c>
    </row>
    <row r="85993" spans="7:7">
      <c r="G85993" s="162" t="s">
        <v>86238</v>
      </c>
    </row>
    <row r="85994" spans="7:7">
      <c r="G85994" s="162" t="s">
        <v>86239</v>
      </c>
    </row>
    <row r="85995" spans="7:7">
      <c r="G85995" s="162" t="s">
        <v>86240</v>
      </c>
    </row>
    <row r="85996" spans="7:7">
      <c r="G85996" s="162" t="s">
        <v>86241</v>
      </c>
    </row>
    <row r="85997" spans="7:7">
      <c r="G85997" s="162" t="s">
        <v>86242</v>
      </c>
    </row>
    <row r="85998" spans="7:7">
      <c r="G85998" s="162" t="s">
        <v>86243</v>
      </c>
    </row>
    <row r="85999" spans="7:7">
      <c r="G85999" s="162" t="s">
        <v>86244</v>
      </c>
    </row>
    <row r="86000" spans="7:7">
      <c r="G86000" s="162" t="s">
        <v>86245</v>
      </c>
    </row>
    <row r="86001" spans="7:7">
      <c r="G86001" s="162" t="s">
        <v>86246</v>
      </c>
    </row>
    <row r="86002" spans="7:7">
      <c r="G86002" s="162" t="s">
        <v>86247</v>
      </c>
    </row>
    <row r="86003" spans="7:7">
      <c r="G86003" s="162" t="s">
        <v>86248</v>
      </c>
    </row>
    <row r="86004" spans="7:7">
      <c r="G86004" s="162" t="s">
        <v>86249</v>
      </c>
    </row>
    <row r="86005" spans="7:7">
      <c r="G86005" s="162" t="s">
        <v>86250</v>
      </c>
    </row>
    <row r="86006" spans="7:7">
      <c r="G86006" s="162" t="s">
        <v>86251</v>
      </c>
    </row>
    <row r="86007" spans="7:7">
      <c r="G86007" s="162" t="s">
        <v>86252</v>
      </c>
    </row>
    <row r="86008" spans="7:7">
      <c r="G86008" s="162" t="s">
        <v>86253</v>
      </c>
    </row>
    <row r="86009" spans="7:7">
      <c r="G86009" s="162" t="s">
        <v>86254</v>
      </c>
    </row>
    <row r="86010" spans="7:7">
      <c r="G86010" s="162" t="s">
        <v>86255</v>
      </c>
    </row>
    <row r="86011" spans="7:7">
      <c r="G86011" s="162" t="s">
        <v>86256</v>
      </c>
    </row>
    <row r="86012" spans="7:7">
      <c r="G86012" s="162" t="s">
        <v>86257</v>
      </c>
    </row>
    <row r="86013" spans="7:7">
      <c r="G86013" s="162" t="s">
        <v>86258</v>
      </c>
    </row>
    <row r="86014" spans="7:7">
      <c r="G86014" s="162" t="s">
        <v>86259</v>
      </c>
    </row>
    <row r="86015" spans="7:7">
      <c r="G86015" s="162" t="s">
        <v>86260</v>
      </c>
    </row>
    <row r="86016" spans="7:7">
      <c r="G86016" s="162" t="s">
        <v>86261</v>
      </c>
    </row>
    <row r="86017" spans="7:7">
      <c r="G86017" s="162" t="s">
        <v>86262</v>
      </c>
    </row>
    <row r="86018" spans="7:7">
      <c r="G86018" s="162" t="s">
        <v>86263</v>
      </c>
    </row>
    <row r="86019" spans="7:7">
      <c r="G86019" s="162" t="s">
        <v>86264</v>
      </c>
    </row>
    <row r="86020" spans="7:7">
      <c r="G86020" s="162" t="s">
        <v>86265</v>
      </c>
    </row>
    <row r="86021" spans="7:7">
      <c r="G86021" s="162" t="s">
        <v>86266</v>
      </c>
    </row>
    <row r="86022" spans="7:7">
      <c r="G86022" s="162" t="s">
        <v>86267</v>
      </c>
    </row>
    <row r="86023" spans="7:7">
      <c r="G86023" s="162" t="s">
        <v>86268</v>
      </c>
    </row>
    <row r="86024" spans="7:7">
      <c r="G86024" s="162" t="s">
        <v>86269</v>
      </c>
    </row>
    <row r="86025" spans="7:7">
      <c r="G86025" s="162" t="s">
        <v>86270</v>
      </c>
    </row>
    <row r="86026" spans="7:7">
      <c r="G86026" s="162" t="s">
        <v>86271</v>
      </c>
    </row>
    <row r="86027" spans="7:7">
      <c r="G86027" s="162" t="s">
        <v>86272</v>
      </c>
    </row>
    <row r="86028" spans="7:7">
      <c r="G86028" s="162" t="s">
        <v>86273</v>
      </c>
    </row>
    <row r="86029" spans="7:7">
      <c r="G86029" s="162" t="s">
        <v>86274</v>
      </c>
    </row>
    <row r="86030" spans="7:7">
      <c r="G86030" s="162" t="s">
        <v>86275</v>
      </c>
    </row>
    <row r="86031" spans="7:7">
      <c r="G86031" s="162" t="s">
        <v>86276</v>
      </c>
    </row>
    <row r="86032" spans="7:7">
      <c r="G86032" s="162" t="s">
        <v>86277</v>
      </c>
    </row>
    <row r="86033" spans="7:7">
      <c r="G86033" s="162" t="s">
        <v>86278</v>
      </c>
    </row>
    <row r="86034" spans="7:7">
      <c r="G86034" s="162" t="s">
        <v>86279</v>
      </c>
    </row>
    <row r="86035" spans="7:7">
      <c r="G86035" s="162" t="s">
        <v>86280</v>
      </c>
    </row>
    <row r="86036" spans="7:7">
      <c r="G86036" s="162" t="s">
        <v>86281</v>
      </c>
    </row>
    <row r="86037" spans="7:7">
      <c r="G86037" s="162" t="s">
        <v>86282</v>
      </c>
    </row>
    <row r="86038" spans="7:7">
      <c r="G86038" s="162" t="s">
        <v>86283</v>
      </c>
    </row>
    <row r="86039" spans="7:7">
      <c r="G86039" s="162" t="s">
        <v>86284</v>
      </c>
    </row>
    <row r="86040" spans="7:7">
      <c r="G86040" s="162" t="s">
        <v>86285</v>
      </c>
    </row>
    <row r="86041" spans="7:7">
      <c r="G86041" s="162" t="s">
        <v>86286</v>
      </c>
    </row>
    <row r="86042" spans="7:7">
      <c r="G86042" s="162" t="s">
        <v>86287</v>
      </c>
    </row>
    <row r="86043" spans="7:7">
      <c r="G86043" s="162" t="s">
        <v>86288</v>
      </c>
    </row>
    <row r="86044" spans="7:7">
      <c r="G86044" s="162" t="s">
        <v>86289</v>
      </c>
    </row>
    <row r="86045" spans="7:7">
      <c r="G86045" s="162" t="s">
        <v>86290</v>
      </c>
    </row>
    <row r="86046" spans="7:7">
      <c r="G86046" s="162" t="s">
        <v>86291</v>
      </c>
    </row>
    <row r="86047" spans="7:7">
      <c r="G86047" s="162" t="s">
        <v>86292</v>
      </c>
    </row>
    <row r="86048" spans="7:7">
      <c r="G86048" s="162" t="s">
        <v>86293</v>
      </c>
    </row>
    <row r="86049" spans="7:7">
      <c r="G86049" s="162" t="s">
        <v>86294</v>
      </c>
    </row>
    <row r="86050" spans="7:7">
      <c r="G86050" s="162" t="s">
        <v>86295</v>
      </c>
    </row>
    <row r="86051" spans="7:7">
      <c r="G86051" s="162" t="s">
        <v>86296</v>
      </c>
    </row>
    <row r="86052" spans="7:7">
      <c r="G86052" s="162" t="s">
        <v>86297</v>
      </c>
    </row>
    <row r="86053" spans="7:7">
      <c r="G86053" s="162" t="s">
        <v>86298</v>
      </c>
    </row>
    <row r="86054" spans="7:7">
      <c r="G86054" s="162" t="s">
        <v>86299</v>
      </c>
    </row>
    <row r="86055" spans="7:7">
      <c r="G86055" s="162" t="s">
        <v>86300</v>
      </c>
    </row>
    <row r="86056" spans="7:7">
      <c r="G86056" s="162" t="s">
        <v>86301</v>
      </c>
    </row>
    <row r="86057" spans="7:7">
      <c r="G86057" s="162" t="s">
        <v>86302</v>
      </c>
    </row>
    <row r="86058" spans="7:7">
      <c r="G86058" s="162" t="s">
        <v>86303</v>
      </c>
    </row>
    <row r="86059" spans="7:7">
      <c r="G86059" s="162" t="s">
        <v>86304</v>
      </c>
    </row>
    <row r="86060" spans="7:7">
      <c r="G86060" s="162" t="s">
        <v>86305</v>
      </c>
    </row>
    <row r="86061" spans="7:7">
      <c r="G86061" s="162" t="s">
        <v>86306</v>
      </c>
    </row>
    <row r="86062" spans="7:7">
      <c r="G86062" s="162" t="s">
        <v>86307</v>
      </c>
    </row>
    <row r="86063" spans="7:7">
      <c r="G86063" s="162" t="s">
        <v>86308</v>
      </c>
    </row>
    <row r="86064" spans="7:7">
      <c r="G86064" s="162" t="s">
        <v>86309</v>
      </c>
    </row>
    <row r="86065" spans="7:7">
      <c r="G86065" s="162" t="s">
        <v>86310</v>
      </c>
    </row>
    <row r="86066" spans="7:7">
      <c r="G86066" s="162" t="s">
        <v>86311</v>
      </c>
    </row>
    <row r="86067" spans="7:7">
      <c r="G86067" s="162" t="s">
        <v>86312</v>
      </c>
    </row>
    <row r="86068" spans="7:7">
      <c r="G86068" s="162" t="s">
        <v>86313</v>
      </c>
    </row>
    <row r="86069" spans="7:7">
      <c r="G86069" s="162" t="s">
        <v>86314</v>
      </c>
    </row>
    <row r="86070" spans="7:7">
      <c r="G86070" s="162" t="s">
        <v>86315</v>
      </c>
    </row>
    <row r="86071" spans="7:7">
      <c r="G86071" s="162" t="s">
        <v>86316</v>
      </c>
    </row>
    <row r="86072" spans="7:7">
      <c r="G86072" s="162" t="s">
        <v>86317</v>
      </c>
    </row>
    <row r="86073" spans="7:7">
      <c r="G86073" s="162" t="s">
        <v>86318</v>
      </c>
    </row>
    <row r="86074" spans="7:7">
      <c r="G86074" s="162" t="s">
        <v>86319</v>
      </c>
    </row>
    <row r="86075" spans="7:7">
      <c r="G86075" s="162" t="s">
        <v>86320</v>
      </c>
    </row>
    <row r="86076" spans="7:7">
      <c r="G86076" s="162" t="s">
        <v>86321</v>
      </c>
    </row>
    <row r="86077" spans="7:7">
      <c r="G86077" s="162" t="s">
        <v>86322</v>
      </c>
    </row>
    <row r="86078" spans="7:7">
      <c r="G86078" s="162" t="s">
        <v>86323</v>
      </c>
    </row>
    <row r="86079" spans="7:7">
      <c r="G86079" s="162" t="s">
        <v>86324</v>
      </c>
    </row>
    <row r="86080" spans="7:7">
      <c r="G86080" s="162" t="s">
        <v>86325</v>
      </c>
    </row>
    <row r="86081" spans="7:7">
      <c r="G86081" s="162" t="s">
        <v>86326</v>
      </c>
    </row>
    <row r="86082" spans="7:7">
      <c r="G86082" s="162" t="s">
        <v>86327</v>
      </c>
    </row>
    <row r="86083" spans="7:7">
      <c r="G86083" s="162" t="s">
        <v>86328</v>
      </c>
    </row>
    <row r="86084" spans="7:7">
      <c r="G86084" s="162" t="s">
        <v>86329</v>
      </c>
    </row>
    <row r="86085" spans="7:7">
      <c r="G86085" s="162" t="s">
        <v>86330</v>
      </c>
    </row>
    <row r="86086" spans="7:7">
      <c r="G86086" s="162" t="s">
        <v>86331</v>
      </c>
    </row>
    <row r="86087" spans="7:7">
      <c r="G86087" s="162" t="s">
        <v>86332</v>
      </c>
    </row>
    <row r="86088" spans="7:7">
      <c r="G86088" s="162" t="s">
        <v>86333</v>
      </c>
    </row>
    <row r="86089" spans="7:7">
      <c r="G86089" s="162" t="s">
        <v>86334</v>
      </c>
    </row>
    <row r="86090" spans="7:7">
      <c r="G86090" s="162" t="s">
        <v>86335</v>
      </c>
    </row>
    <row r="86091" spans="7:7">
      <c r="G86091" s="162" t="s">
        <v>86336</v>
      </c>
    </row>
    <row r="86092" spans="7:7">
      <c r="G86092" s="162" t="s">
        <v>86337</v>
      </c>
    </row>
    <row r="86093" spans="7:7">
      <c r="G86093" s="162" t="s">
        <v>86338</v>
      </c>
    </row>
    <row r="86094" spans="7:7">
      <c r="G86094" s="162" t="s">
        <v>86339</v>
      </c>
    </row>
    <row r="86095" spans="7:7">
      <c r="G86095" s="162" t="s">
        <v>86340</v>
      </c>
    </row>
    <row r="86096" spans="7:7">
      <c r="G86096" s="162" t="s">
        <v>86341</v>
      </c>
    </row>
    <row r="86097" spans="7:7">
      <c r="G86097" s="162" t="s">
        <v>86342</v>
      </c>
    </row>
    <row r="86098" spans="7:7">
      <c r="G86098" s="162" t="s">
        <v>86343</v>
      </c>
    </row>
    <row r="86099" spans="7:7">
      <c r="G86099" s="162" t="s">
        <v>86344</v>
      </c>
    </row>
    <row r="86100" spans="7:7">
      <c r="G86100" s="162" t="s">
        <v>86345</v>
      </c>
    </row>
    <row r="86101" spans="7:7">
      <c r="G86101" s="162" t="s">
        <v>86346</v>
      </c>
    </row>
    <row r="86102" spans="7:7">
      <c r="G86102" s="162" t="s">
        <v>86347</v>
      </c>
    </row>
    <row r="86103" spans="7:7">
      <c r="G86103" s="162" t="s">
        <v>86348</v>
      </c>
    </row>
    <row r="86104" spans="7:7">
      <c r="G86104" s="162" t="s">
        <v>86349</v>
      </c>
    </row>
    <row r="86105" spans="7:7">
      <c r="G86105" s="162" t="s">
        <v>86350</v>
      </c>
    </row>
    <row r="86106" spans="7:7">
      <c r="G86106" s="162" t="s">
        <v>86351</v>
      </c>
    </row>
    <row r="86107" spans="7:7">
      <c r="G86107" s="162" t="s">
        <v>86352</v>
      </c>
    </row>
    <row r="86108" spans="7:7">
      <c r="G86108" s="162" t="s">
        <v>86353</v>
      </c>
    </row>
    <row r="86109" spans="7:7">
      <c r="G86109" s="162" t="s">
        <v>86354</v>
      </c>
    </row>
    <row r="86110" spans="7:7">
      <c r="G86110" s="162" t="s">
        <v>86355</v>
      </c>
    </row>
    <row r="86111" spans="7:7">
      <c r="G86111" s="162" t="s">
        <v>86356</v>
      </c>
    </row>
    <row r="86112" spans="7:7">
      <c r="G86112" s="162" t="s">
        <v>86357</v>
      </c>
    </row>
    <row r="86113" spans="7:7">
      <c r="G86113" s="162" t="s">
        <v>86358</v>
      </c>
    </row>
    <row r="86114" spans="7:7">
      <c r="G86114" s="162" t="s">
        <v>86359</v>
      </c>
    </row>
    <row r="86115" spans="7:7">
      <c r="G86115" s="162" t="s">
        <v>86360</v>
      </c>
    </row>
    <row r="86116" spans="7:7">
      <c r="G86116" s="162" t="s">
        <v>86361</v>
      </c>
    </row>
    <row r="86117" spans="7:7">
      <c r="G86117" s="162" t="s">
        <v>86362</v>
      </c>
    </row>
    <row r="86118" spans="7:7">
      <c r="G86118" s="162" t="s">
        <v>86363</v>
      </c>
    </row>
    <row r="86119" spans="7:7">
      <c r="G86119" s="162" t="s">
        <v>86364</v>
      </c>
    </row>
    <row r="86120" spans="7:7">
      <c r="G86120" s="162" t="s">
        <v>86365</v>
      </c>
    </row>
    <row r="86121" spans="7:7">
      <c r="G86121" s="162" t="s">
        <v>86366</v>
      </c>
    </row>
    <row r="86122" spans="7:7">
      <c r="G86122" s="162" t="s">
        <v>86367</v>
      </c>
    </row>
    <row r="86123" spans="7:7">
      <c r="G86123" s="162" t="s">
        <v>86368</v>
      </c>
    </row>
    <row r="86124" spans="7:7">
      <c r="G86124" s="162" t="s">
        <v>86369</v>
      </c>
    </row>
    <row r="86125" spans="7:7">
      <c r="G86125" s="162" t="s">
        <v>86370</v>
      </c>
    </row>
    <row r="86126" spans="7:7">
      <c r="G86126" s="162" t="s">
        <v>86371</v>
      </c>
    </row>
    <row r="86127" spans="7:7">
      <c r="G86127" s="162" t="s">
        <v>86372</v>
      </c>
    </row>
    <row r="86128" spans="7:7">
      <c r="G86128" s="162" t="s">
        <v>86373</v>
      </c>
    </row>
    <row r="86129" spans="7:7">
      <c r="G86129" s="162" t="s">
        <v>86374</v>
      </c>
    </row>
    <row r="86130" spans="7:7">
      <c r="G86130" s="162" t="s">
        <v>86375</v>
      </c>
    </row>
    <row r="86131" spans="7:7">
      <c r="G86131" s="162" t="s">
        <v>86376</v>
      </c>
    </row>
    <row r="86132" spans="7:7">
      <c r="G86132" s="162" t="s">
        <v>86377</v>
      </c>
    </row>
    <row r="86133" spans="7:7">
      <c r="G86133" s="162" t="s">
        <v>86378</v>
      </c>
    </row>
    <row r="86134" spans="7:7">
      <c r="G86134" s="162" t="s">
        <v>86379</v>
      </c>
    </row>
    <row r="86135" spans="7:7">
      <c r="G86135" s="162" t="s">
        <v>86380</v>
      </c>
    </row>
    <row r="86136" spans="7:7">
      <c r="G86136" s="162" t="s">
        <v>86381</v>
      </c>
    </row>
    <row r="86137" spans="7:7">
      <c r="G86137" s="162" t="s">
        <v>86382</v>
      </c>
    </row>
    <row r="86138" spans="7:7">
      <c r="G86138" s="162" t="s">
        <v>86383</v>
      </c>
    </row>
    <row r="86139" spans="7:7">
      <c r="G86139" s="162" t="s">
        <v>86384</v>
      </c>
    </row>
    <row r="86140" spans="7:7">
      <c r="G86140" s="162" t="s">
        <v>86385</v>
      </c>
    </row>
    <row r="86141" spans="7:7">
      <c r="G86141" s="162" t="s">
        <v>86386</v>
      </c>
    </row>
    <row r="86142" spans="7:7">
      <c r="G86142" s="162" t="s">
        <v>86387</v>
      </c>
    </row>
    <row r="86143" spans="7:7">
      <c r="G86143" s="162" t="s">
        <v>86388</v>
      </c>
    </row>
    <row r="86144" spans="7:7">
      <c r="G86144" s="162" t="s">
        <v>86389</v>
      </c>
    </row>
    <row r="86145" spans="7:7">
      <c r="G86145" s="162" t="s">
        <v>86390</v>
      </c>
    </row>
    <row r="86146" spans="7:7">
      <c r="G86146" s="162" t="s">
        <v>86391</v>
      </c>
    </row>
    <row r="86147" spans="7:7">
      <c r="G86147" s="162" t="s">
        <v>86392</v>
      </c>
    </row>
    <row r="86148" spans="7:7">
      <c r="G86148" s="162" t="s">
        <v>86393</v>
      </c>
    </row>
    <row r="86149" spans="7:7">
      <c r="G86149" s="162" t="s">
        <v>86394</v>
      </c>
    </row>
    <row r="86150" spans="7:7">
      <c r="G86150" s="162" t="s">
        <v>86395</v>
      </c>
    </row>
    <row r="86151" spans="7:7">
      <c r="G86151" s="162" t="s">
        <v>86396</v>
      </c>
    </row>
    <row r="86152" spans="7:7">
      <c r="G86152" s="162" t="s">
        <v>86397</v>
      </c>
    </row>
    <row r="86153" spans="7:7">
      <c r="G86153" s="162" t="s">
        <v>86398</v>
      </c>
    </row>
    <row r="86154" spans="7:7">
      <c r="G86154" s="162" t="s">
        <v>86399</v>
      </c>
    </row>
    <row r="86155" spans="7:7">
      <c r="G86155" s="162" t="s">
        <v>86400</v>
      </c>
    </row>
    <row r="86156" spans="7:7">
      <c r="G86156" s="162" t="s">
        <v>86401</v>
      </c>
    </row>
    <row r="86157" spans="7:7">
      <c r="G86157" s="162" t="s">
        <v>86402</v>
      </c>
    </row>
    <row r="86158" spans="7:7">
      <c r="G86158" s="162" t="s">
        <v>86403</v>
      </c>
    </row>
    <row r="86159" spans="7:7">
      <c r="G86159" s="162" t="s">
        <v>86404</v>
      </c>
    </row>
    <row r="86160" spans="7:7">
      <c r="G86160" s="162" t="s">
        <v>86405</v>
      </c>
    </row>
    <row r="86161" spans="7:7">
      <c r="G86161" s="162" t="s">
        <v>86406</v>
      </c>
    </row>
    <row r="86162" spans="7:7">
      <c r="G86162" s="162" t="s">
        <v>86407</v>
      </c>
    </row>
    <row r="86163" spans="7:7">
      <c r="G86163" s="162" t="s">
        <v>86408</v>
      </c>
    </row>
    <row r="86164" spans="7:7">
      <c r="G86164" s="162" t="s">
        <v>86409</v>
      </c>
    </row>
    <row r="86165" spans="7:7">
      <c r="G86165" s="162" t="s">
        <v>86410</v>
      </c>
    </row>
    <row r="86166" spans="7:7">
      <c r="G86166" s="162" t="s">
        <v>86411</v>
      </c>
    </row>
    <row r="86167" spans="7:7">
      <c r="G86167" s="162" t="s">
        <v>86412</v>
      </c>
    </row>
    <row r="86168" spans="7:7">
      <c r="G86168" s="162" t="s">
        <v>86413</v>
      </c>
    </row>
    <row r="86169" spans="7:7">
      <c r="G86169" s="162" t="s">
        <v>86414</v>
      </c>
    </row>
    <row r="86170" spans="7:7">
      <c r="G86170" s="162" t="s">
        <v>86415</v>
      </c>
    </row>
    <row r="86171" spans="7:7">
      <c r="G86171" s="162" t="s">
        <v>86416</v>
      </c>
    </row>
    <row r="86172" spans="7:7">
      <c r="G86172" s="162" t="s">
        <v>86417</v>
      </c>
    </row>
    <row r="86173" spans="7:7">
      <c r="G86173" s="162" t="s">
        <v>86418</v>
      </c>
    </row>
    <row r="86174" spans="7:7">
      <c r="G86174" s="162" t="s">
        <v>86419</v>
      </c>
    </row>
    <row r="86175" spans="7:7">
      <c r="G86175" s="162" t="s">
        <v>86420</v>
      </c>
    </row>
    <row r="86176" spans="7:7">
      <c r="G86176" s="162" t="s">
        <v>86421</v>
      </c>
    </row>
    <row r="86177" spans="7:7">
      <c r="G86177" s="162" t="s">
        <v>86422</v>
      </c>
    </row>
    <row r="86178" spans="7:7">
      <c r="G86178" s="162" t="s">
        <v>86423</v>
      </c>
    </row>
    <row r="86179" spans="7:7">
      <c r="G86179" s="162" t="s">
        <v>86424</v>
      </c>
    </row>
    <row r="86180" spans="7:7">
      <c r="G86180" s="162" t="s">
        <v>86425</v>
      </c>
    </row>
    <row r="86181" spans="7:7">
      <c r="G86181" s="162" t="s">
        <v>86426</v>
      </c>
    </row>
    <row r="86182" spans="7:7">
      <c r="G86182" s="162" t="s">
        <v>86427</v>
      </c>
    </row>
    <row r="86183" spans="7:7">
      <c r="G86183" s="162" t="s">
        <v>86428</v>
      </c>
    </row>
    <row r="86184" spans="7:7">
      <c r="G86184" s="162" t="s">
        <v>86429</v>
      </c>
    </row>
    <row r="86185" spans="7:7">
      <c r="G86185" s="162" t="s">
        <v>86430</v>
      </c>
    </row>
    <row r="86186" spans="7:7">
      <c r="G86186" s="162" t="s">
        <v>86431</v>
      </c>
    </row>
    <row r="86187" spans="7:7">
      <c r="G86187" s="162" t="s">
        <v>86432</v>
      </c>
    </row>
    <row r="86188" spans="7:7">
      <c r="G86188" s="162" t="s">
        <v>86433</v>
      </c>
    </row>
    <row r="86189" spans="7:7">
      <c r="G86189" s="162" t="s">
        <v>86434</v>
      </c>
    </row>
    <row r="86190" spans="7:7">
      <c r="G86190" s="162" t="s">
        <v>86435</v>
      </c>
    </row>
    <row r="86191" spans="7:7">
      <c r="G86191" s="162" t="s">
        <v>86436</v>
      </c>
    </row>
    <row r="86192" spans="7:7">
      <c r="G86192" s="162" t="s">
        <v>86437</v>
      </c>
    </row>
    <row r="86193" spans="7:7">
      <c r="G86193" s="162" t="s">
        <v>86438</v>
      </c>
    </row>
    <row r="86194" spans="7:7">
      <c r="G86194" s="162" t="s">
        <v>86439</v>
      </c>
    </row>
    <row r="86195" spans="7:7">
      <c r="G86195" s="162" t="s">
        <v>86440</v>
      </c>
    </row>
    <row r="86196" spans="7:7">
      <c r="G86196" s="162" t="s">
        <v>86441</v>
      </c>
    </row>
    <row r="86197" spans="7:7">
      <c r="G86197" s="162" t="s">
        <v>86442</v>
      </c>
    </row>
    <row r="86198" spans="7:7">
      <c r="G86198" s="162" t="s">
        <v>86443</v>
      </c>
    </row>
    <row r="86199" spans="7:7">
      <c r="G86199" s="162" t="s">
        <v>86444</v>
      </c>
    </row>
    <row r="86200" spans="7:7">
      <c r="G86200" s="162" t="s">
        <v>86445</v>
      </c>
    </row>
    <row r="86201" spans="7:7">
      <c r="G86201" s="162" t="s">
        <v>86446</v>
      </c>
    </row>
    <row r="86202" spans="7:7">
      <c r="G86202" s="162" t="s">
        <v>86447</v>
      </c>
    </row>
    <row r="86203" spans="7:7">
      <c r="G86203" s="162" t="s">
        <v>86448</v>
      </c>
    </row>
    <row r="86204" spans="7:7">
      <c r="G86204" s="162" t="s">
        <v>86449</v>
      </c>
    </row>
    <row r="86205" spans="7:7">
      <c r="G86205" s="162" t="s">
        <v>86450</v>
      </c>
    </row>
    <row r="86206" spans="7:7">
      <c r="G86206" s="162" t="s">
        <v>86451</v>
      </c>
    </row>
    <row r="86207" spans="7:7">
      <c r="G86207" s="162" t="s">
        <v>86452</v>
      </c>
    </row>
    <row r="86208" spans="7:7">
      <c r="G86208" s="162" t="s">
        <v>86453</v>
      </c>
    </row>
    <row r="86209" spans="7:7">
      <c r="G86209" s="162" t="s">
        <v>86454</v>
      </c>
    </row>
    <row r="86210" spans="7:7">
      <c r="G86210" s="162" t="s">
        <v>86455</v>
      </c>
    </row>
    <row r="86211" spans="7:7">
      <c r="G86211" s="162" t="s">
        <v>86456</v>
      </c>
    </row>
    <row r="86212" spans="7:7">
      <c r="G86212" s="162" t="s">
        <v>86457</v>
      </c>
    </row>
    <row r="86213" spans="7:7">
      <c r="G86213" s="162" t="s">
        <v>86458</v>
      </c>
    </row>
    <row r="86214" spans="7:7">
      <c r="G86214" s="162" t="s">
        <v>86459</v>
      </c>
    </row>
    <row r="86215" spans="7:7">
      <c r="G86215" s="162" t="s">
        <v>86460</v>
      </c>
    </row>
    <row r="86216" spans="7:7">
      <c r="G86216" s="162" t="s">
        <v>86461</v>
      </c>
    </row>
    <row r="86217" spans="7:7">
      <c r="G86217" s="162" t="s">
        <v>86462</v>
      </c>
    </row>
    <row r="86218" spans="7:7">
      <c r="G86218" s="162" t="s">
        <v>86463</v>
      </c>
    </row>
    <row r="86219" spans="7:7">
      <c r="G86219" s="162" t="s">
        <v>86464</v>
      </c>
    </row>
    <row r="86220" spans="7:7">
      <c r="G86220" s="162" t="s">
        <v>86465</v>
      </c>
    </row>
    <row r="86221" spans="7:7">
      <c r="G86221" s="162" t="s">
        <v>86466</v>
      </c>
    </row>
    <row r="86222" spans="7:7">
      <c r="G86222" s="162" t="s">
        <v>86467</v>
      </c>
    </row>
    <row r="86223" spans="7:7">
      <c r="G86223" s="162" t="s">
        <v>86468</v>
      </c>
    </row>
    <row r="86224" spans="7:7">
      <c r="G86224" s="162" t="s">
        <v>86469</v>
      </c>
    </row>
    <row r="86225" spans="7:7">
      <c r="G86225" s="162" t="s">
        <v>86470</v>
      </c>
    </row>
    <row r="86226" spans="7:7">
      <c r="G86226" s="162" t="s">
        <v>86471</v>
      </c>
    </row>
    <row r="86227" spans="7:7">
      <c r="G86227" s="162" t="s">
        <v>86472</v>
      </c>
    </row>
    <row r="86228" spans="7:7">
      <c r="G86228" s="162" t="s">
        <v>86473</v>
      </c>
    </row>
    <row r="86229" spans="7:7">
      <c r="G86229" s="162" t="s">
        <v>86474</v>
      </c>
    </row>
    <row r="86230" spans="7:7">
      <c r="G86230" s="162" t="s">
        <v>86475</v>
      </c>
    </row>
    <row r="86231" spans="7:7">
      <c r="G86231" s="162" t="s">
        <v>86476</v>
      </c>
    </row>
    <row r="86232" spans="7:7">
      <c r="G86232" s="162" t="s">
        <v>86477</v>
      </c>
    </row>
    <row r="86233" spans="7:7">
      <c r="G86233" s="162" t="s">
        <v>86478</v>
      </c>
    </row>
    <row r="86234" spans="7:7">
      <c r="G86234" s="162" t="s">
        <v>86479</v>
      </c>
    </row>
    <row r="86235" spans="7:7">
      <c r="G86235" s="162" t="s">
        <v>86480</v>
      </c>
    </row>
    <row r="86236" spans="7:7">
      <c r="G86236" s="162" t="s">
        <v>86481</v>
      </c>
    </row>
    <row r="86237" spans="7:7">
      <c r="G86237" s="162" t="s">
        <v>86482</v>
      </c>
    </row>
    <row r="86238" spans="7:7">
      <c r="G86238" s="162" t="s">
        <v>86483</v>
      </c>
    </row>
    <row r="86239" spans="7:7">
      <c r="G86239" s="162" t="s">
        <v>86484</v>
      </c>
    </row>
    <row r="86240" spans="7:7">
      <c r="G86240" s="162" t="s">
        <v>86485</v>
      </c>
    </row>
    <row r="86241" spans="7:7">
      <c r="G86241" s="162" t="s">
        <v>86486</v>
      </c>
    </row>
    <row r="86242" spans="7:7">
      <c r="G86242" s="162" t="s">
        <v>86487</v>
      </c>
    </row>
    <row r="86243" spans="7:7">
      <c r="G86243" s="162" t="s">
        <v>86488</v>
      </c>
    </row>
    <row r="86244" spans="7:7">
      <c r="G86244" s="162" t="s">
        <v>86489</v>
      </c>
    </row>
    <row r="86245" spans="7:7">
      <c r="G86245" s="162" t="s">
        <v>86490</v>
      </c>
    </row>
    <row r="86246" spans="7:7">
      <c r="G86246" s="162" t="s">
        <v>86491</v>
      </c>
    </row>
    <row r="86247" spans="7:7">
      <c r="G86247" s="162" t="s">
        <v>86492</v>
      </c>
    </row>
    <row r="86248" spans="7:7">
      <c r="G86248" s="162" t="s">
        <v>86493</v>
      </c>
    </row>
    <row r="86249" spans="7:7">
      <c r="G86249" s="162" t="s">
        <v>86494</v>
      </c>
    </row>
    <row r="86250" spans="7:7">
      <c r="G86250" s="162" t="s">
        <v>86495</v>
      </c>
    </row>
    <row r="86251" spans="7:7">
      <c r="G86251" s="162" t="s">
        <v>86496</v>
      </c>
    </row>
    <row r="86252" spans="7:7">
      <c r="G86252" s="162" t="s">
        <v>86497</v>
      </c>
    </row>
    <row r="86253" spans="7:7">
      <c r="G86253" s="162" t="s">
        <v>86498</v>
      </c>
    </row>
    <row r="86254" spans="7:7">
      <c r="G86254" s="162" t="s">
        <v>86499</v>
      </c>
    </row>
    <row r="86255" spans="7:7">
      <c r="G86255" s="162" t="s">
        <v>86500</v>
      </c>
    </row>
    <row r="86256" spans="7:7">
      <c r="G86256" s="162" t="s">
        <v>86501</v>
      </c>
    </row>
    <row r="86257" spans="7:7">
      <c r="G86257" s="162" t="s">
        <v>86502</v>
      </c>
    </row>
    <row r="86258" spans="7:7">
      <c r="G86258" s="162" t="s">
        <v>86503</v>
      </c>
    </row>
    <row r="86259" spans="7:7">
      <c r="G86259" s="162" t="s">
        <v>86504</v>
      </c>
    </row>
    <row r="86260" spans="7:7">
      <c r="G86260" s="162" t="s">
        <v>86505</v>
      </c>
    </row>
    <row r="86261" spans="7:7">
      <c r="G86261" s="162" t="s">
        <v>86506</v>
      </c>
    </row>
    <row r="86262" spans="7:7">
      <c r="G86262" s="162" t="s">
        <v>86507</v>
      </c>
    </row>
    <row r="86263" spans="7:7">
      <c r="G86263" s="162" t="s">
        <v>86508</v>
      </c>
    </row>
    <row r="86264" spans="7:7">
      <c r="G86264" s="162" t="s">
        <v>86509</v>
      </c>
    </row>
    <row r="86265" spans="7:7">
      <c r="G86265" s="162" t="s">
        <v>86510</v>
      </c>
    </row>
    <row r="86266" spans="7:7">
      <c r="G86266" s="162" t="s">
        <v>86511</v>
      </c>
    </row>
    <row r="86267" spans="7:7">
      <c r="G86267" s="162" t="s">
        <v>86512</v>
      </c>
    </row>
    <row r="86268" spans="7:7">
      <c r="G86268" s="162" t="s">
        <v>86513</v>
      </c>
    </row>
    <row r="86269" spans="7:7">
      <c r="G86269" s="162" t="s">
        <v>86514</v>
      </c>
    </row>
    <row r="86270" spans="7:7">
      <c r="G86270" s="162" t="s">
        <v>86515</v>
      </c>
    </row>
    <row r="86271" spans="7:7">
      <c r="G86271" s="162" t="s">
        <v>86516</v>
      </c>
    </row>
    <row r="86272" spans="7:7">
      <c r="G86272" s="162" t="s">
        <v>86517</v>
      </c>
    </row>
    <row r="86273" spans="7:7">
      <c r="G86273" s="162" t="s">
        <v>86518</v>
      </c>
    </row>
    <row r="86274" spans="7:7">
      <c r="G86274" s="162" t="s">
        <v>86519</v>
      </c>
    </row>
    <row r="86275" spans="7:7">
      <c r="G86275" s="162" t="s">
        <v>86520</v>
      </c>
    </row>
    <row r="86276" spans="7:7">
      <c r="G86276" s="162" t="s">
        <v>86521</v>
      </c>
    </row>
    <row r="86277" spans="7:7">
      <c r="G86277" s="162" t="s">
        <v>86522</v>
      </c>
    </row>
    <row r="86278" spans="7:7">
      <c r="G86278" s="162" t="s">
        <v>86523</v>
      </c>
    </row>
    <row r="86279" spans="7:7">
      <c r="G86279" s="162" t="s">
        <v>86524</v>
      </c>
    </row>
    <row r="86280" spans="7:7">
      <c r="G86280" s="162" t="s">
        <v>86525</v>
      </c>
    </row>
    <row r="86281" spans="7:7">
      <c r="G86281" s="162" t="s">
        <v>86526</v>
      </c>
    </row>
    <row r="86282" spans="7:7">
      <c r="G86282" s="162" t="s">
        <v>86527</v>
      </c>
    </row>
    <row r="86283" spans="7:7">
      <c r="G86283" s="162" t="s">
        <v>86528</v>
      </c>
    </row>
    <row r="86284" spans="7:7">
      <c r="G86284" s="162" t="s">
        <v>86529</v>
      </c>
    </row>
    <row r="86285" spans="7:7">
      <c r="G86285" s="162" t="s">
        <v>86530</v>
      </c>
    </row>
    <row r="86286" spans="7:7">
      <c r="G86286" s="162" t="s">
        <v>86531</v>
      </c>
    </row>
    <row r="86287" spans="7:7">
      <c r="G86287" s="162" t="s">
        <v>86532</v>
      </c>
    </row>
    <row r="86288" spans="7:7">
      <c r="G86288" s="162" t="s">
        <v>86533</v>
      </c>
    </row>
    <row r="86289" spans="7:7">
      <c r="G86289" s="162" t="s">
        <v>86534</v>
      </c>
    </row>
    <row r="86290" spans="7:7">
      <c r="G86290" s="162" t="s">
        <v>86535</v>
      </c>
    </row>
    <row r="86291" spans="7:7">
      <c r="G86291" s="162" t="s">
        <v>86536</v>
      </c>
    </row>
    <row r="86292" spans="7:7">
      <c r="G86292" s="162" t="s">
        <v>86537</v>
      </c>
    </row>
    <row r="86293" spans="7:7">
      <c r="G86293" s="162" t="s">
        <v>86538</v>
      </c>
    </row>
    <row r="86294" spans="7:7">
      <c r="G86294" s="162" t="s">
        <v>86539</v>
      </c>
    </row>
    <row r="86295" spans="7:7">
      <c r="G86295" s="162" t="s">
        <v>86540</v>
      </c>
    </row>
    <row r="86296" spans="7:7">
      <c r="G86296" s="162" t="s">
        <v>86541</v>
      </c>
    </row>
    <row r="86297" spans="7:7">
      <c r="G86297" s="162" t="s">
        <v>86542</v>
      </c>
    </row>
    <row r="86298" spans="7:7">
      <c r="G86298" s="162" t="s">
        <v>86543</v>
      </c>
    </row>
    <row r="86299" spans="7:7">
      <c r="G86299" s="162" t="s">
        <v>86544</v>
      </c>
    </row>
    <row r="86300" spans="7:7">
      <c r="G86300" s="162" t="s">
        <v>86545</v>
      </c>
    </row>
    <row r="86301" spans="7:7">
      <c r="G86301" s="162" t="s">
        <v>86546</v>
      </c>
    </row>
    <row r="86302" spans="7:7">
      <c r="G86302" s="162" t="s">
        <v>86547</v>
      </c>
    </row>
    <row r="86303" spans="7:7">
      <c r="G86303" s="162" t="s">
        <v>86548</v>
      </c>
    </row>
    <row r="86304" spans="7:7">
      <c r="G86304" s="162" t="s">
        <v>86549</v>
      </c>
    </row>
    <row r="86305" spans="7:7">
      <c r="G86305" s="162" t="s">
        <v>86550</v>
      </c>
    </row>
    <row r="86306" spans="7:7">
      <c r="G86306" s="162" t="s">
        <v>86551</v>
      </c>
    </row>
    <row r="86307" spans="7:7">
      <c r="G86307" s="162" t="s">
        <v>86552</v>
      </c>
    </row>
    <row r="86308" spans="7:7">
      <c r="G86308" s="162" t="s">
        <v>86553</v>
      </c>
    </row>
    <row r="86309" spans="7:7">
      <c r="G86309" s="162" t="s">
        <v>86554</v>
      </c>
    </row>
    <row r="86310" spans="7:7">
      <c r="G86310" s="162" t="s">
        <v>86555</v>
      </c>
    </row>
    <row r="86311" spans="7:7">
      <c r="G86311" s="162" t="s">
        <v>86556</v>
      </c>
    </row>
    <row r="86312" spans="7:7">
      <c r="G86312" s="162" t="s">
        <v>86557</v>
      </c>
    </row>
    <row r="86313" spans="7:7">
      <c r="G86313" s="162" t="s">
        <v>86558</v>
      </c>
    </row>
    <row r="86314" spans="7:7">
      <c r="G86314" s="162" t="s">
        <v>86559</v>
      </c>
    </row>
    <row r="86315" spans="7:7">
      <c r="G86315" s="162" t="s">
        <v>86560</v>
      </c>
    </row>
    <row r="86316" spans="7:7">
      <c r="G86316" s="162" t="s">
        <v>86561</v>
      </c>
    </row>
    <row r="86317" spans="7:7">
      <c r="G86317" s="162" t="s">
        <v>86562</v>
      </c>
    </row>
    <row r="86318" spans="7:7">
      <c r="G86318" s="162" t="s">
        <v>86563</v>
      </c>
    </row>
    <row r="86319" spans="7:7">
      <c r="G86319" s="162" t="s">
        <v>86564</v>
      </c>
    </row>
    <row r="86320" spans="7:7">
      <c r="G86320" s="162" t="s">
        <v>86565</v>
      </c>
    </row>
    <row r="86321" spans="7:7">
      <c r="G86321" s="162" t="s">
        <v>86566</v>
      </c>
    </row>
    <row r="86322" spans="7:7">
      <c r="G86322" s="162" t="s">
        <v>86567</v>
      </c>
    </row>
    <row r="86323" spans="7:7">
      <c r="G86323" s="162" t="s">
        <v>86568</v>
      </c>
    </row>
    <row r="86324" spans="7:7">
      <c r="G86324" s="162" t="s">
        <v>86569</v>
      </c>
    </row>
    <row r="86325" spans="7:7">
      <c r="G86325" s="162" t="s">
        <v>86570</v>
      </c>
    </row>
    <row r="86326" spans="7:7">
      <c r="G86326" s="162" t="s">
        <v>86571</v>
      </c>
    </row>
    <row r="86327" spans="7:7">
      <c r="G86327" s="162" t="s">
        <v>86572</v>
      </c>
    </row>
    <row r="86328" spans="7:7">
      <c r="G86328" s="162" t="s">
        <v>86573</v>
      </c>
    </row>
    <row r="86329" spans="7:7">
      <c r="G86329" s="162" t="s">
        <v>86574</v>
      </c>
    </row>
    <row r="86330" spans="7:7">
      <c r="G86330" s="162" t="s">
        <v>86575</v>
      </c>
    </row>
    <row r="86331" spans="7:7">
      <c r="G86331" s="162" t="s">
        <v>86576</v>
      </c>
    </row>
    <row r="86332" spans="7:7">
      <c r="G86332" s="162" t="s">
        <v>86577</v>
      </c>
    </row>
    <row r="86333" spans="7:7">
      <c r="G86333" s="162" t="s">
        <v>86578</v>
      </c>
    </row>
    <row r="86334" spans="7:7">
      <c r="G86334" s="162" t="s">
        <v>86579</v>
      </c>
    </row>
    <row r="86335" spans="7:7">
      <c r="G86335" s="162" t="s">
        <v>86580</v>
      </c>
    </row>
    <row r="86336" spans="7:7">
      <c r="G86336" s="162" t="s">
        <v>86581</v>
      </c>
    </row>
    <row r="86337" spans="7:7">
      <c r="G86337" s="162" t="s">
        <v>86582</v>
      </c>
    </row>
    <row r="86338" spans="7:7">
      <c r="G86338" s="162" t="s">
        <v>86583</v>
      </c>
    </row>
    <row r="86339" spans="7:7">
      <c r="G86339" s="162" t="s">
        <v>86584</v>
      </c>
    </row>
    <row r="86340" spans="7:7">
      <c r="G86340" s="162" t="s">
        <v>86585</v>
      </c>
    </row>
    <row r="86341" spans="7:7">
      <c r="G86341" s="162" t="s">
        <v>86586</v>
      </c>
    </row>
    <row r="86342" spans="7:7">
      <c r="G86342" s="162" t="s">
        <v>86587</v>
      </c>
    </row>
    <row r="86343" spans="7:7">
      <c r="G86343" s="162" t="s">
        <v>86588</v>
      </c>
    </row>
    <row r="86344" spans="7:7">
      <c r="G86344" s="162" t="s">
        <v>86589</v>
      </c>
    </row>
    <row r="86345" spans="7:7">
      <c r="G86345" s="162" t="s">
        <v>86590</v>
      </c>
    </row>
    <row r="86346" spans="7:7">
      <c r="G86346" s="162" t="s">
        <v>86591</v>
      </c>
    </row>
    <row r="86347" spans="7:7">
      <c r="G86347" s="162" t="s">
        <v>86592</v>
      </c>
    </row>
    <row r="86348" spans="7:7">
      <c r="G86348" s="162" t="s">
        <v>86593</v>
      </c>
    </row>
    <row r="86349" spans="7:7">
      <c r="G86349" s="162" t="s">
        <v>86594</v>
      </c>
    </row>
    <row r="86350" spans="7:7">
      <c r="G86350" s="162" t="s">
        <v>86595</v>
      </c>
    </row>
    <row r="86351" spans="7:7">
      <c r="G86351" s="162" t="s">
        <v>86596</v>
      </c>
    </row>
    <row r="86352" spans="7:7">
      <c r="G86352" s="162" t="s">
        <v>86597</v>
      </c>
    </row>
    <row r="86353" spans="7:7">
      <c r="G86353" s="162" t="s">
        <v>86598</v>
      </c>
    </row>
    <row r="86354" spans="7:7">
      <c r="G86354" s="162" t="s">
        <v>86599</v>
      </c>
    </row>
    <row r="86355" spans="7:7">
      <c r="G86355" s="162" t="s">
        <v>86600</v>
      </c>
    </row>
    <row r="86356" spans="7:7">
      <c r="G86356" s="162" t="s">
        <v>86601</v>
      </c>
    </row>
    <row r="86357" spans="7:7">
      <c r="G86357" s="162" t="s">
        <v>86602</v>
      </c>
    </row>
    <row r="86358" spans="7:7">
      <c r="G86358" s="162" t="s">
        <v>86603</v>
      </c>
    </row>
    <row r="86359" spans="7:7">
      <c r="G86359" s="162" t="s">
        <v>86604</v>
      </c>
    </row>
    <row r="86360" spans="7:7">
      <c r="G86360" s="162" t="s">
        <v>86605</v>
      </c>
    </row>
    <row r="86361" spans="7:7">
      <c r="G86361" s="162" t="s">
        <v>86606</v>
      </c>
    </row>
    <row r="86362" spans="7:7">
      <c r="G86362" s="162" t="s">
        <v>86607</v>
      </c>
    </row>
    <row r="86363" spans="7:7">
      <c r="G86363" s="162" t="s">
        <v>86608</v>
      </c>
    </row>
    <row r="86364" spans="7:7">
      <c r="G86364" s="162" t="s">
        <v>86609</v>
      </c>
    </row>
    <row r="86365" spans="7:7">
      <c r="G86365" s="162" t="s">
        <v>86610</v>
      </c>
    </row>
    <row r="86366" spans="7:7">
      <c r="G86366" s="162" t="s">
        <v>86611</v>
      </c>
    </row>
    <row r="86367" spans="7:7">
      <c r="G86367" s="162" t="s">
        <v>86612</v>
      </c>
    </row>
    <row r="86368" spans="7:7">
      <c r="G86368" s="162" t="s">
        <v>86613</v>
      </c>
    </row>
    <row r="86369" spans="7:7">
      <c r="G86369" s="162" t="s">
        <v>86614</v>
      </c>
    </row>
    <row r="86370" spans="7:7">
      <c r="G86370" s="162" t="s">
        <v>86615</v>
      </c>
    </row>
    <row r="86371" spans="7:7">
      <c r="G86371" s="162" t="s">
        <v>86616</v>
      </c>
    </row>
    <row r="86372" spans="7:7">
      <c r="G86372" s="162" t="s">
        <v>86617</v>
      </c>
    </row>
    <row r="86373" spans="7:7">
      <c r="G86373" s="162" t="s">
        <v>86618</v>
      </c>
    </row>
    <row r="86374" spans="7:7">
      <c r="G86374" s="162" t="s">
        <v>86619</v>
      </c>
    </row>
    <row r="86375" spans="7:7">
      <c r="G86375" s="162" t="s">
        <v>86620</v>
      </c>
    </row>
    <row r="86376" spans="7:7">
      <c r="G86376" s="162" t="s">
        <v>86621</v>
      </c>
    </row>
    <row r="86377" spans="7:7">
      <c r="G86377" s="162" t="s">
        <v>86622</v>
      </c>
    </row>
    <row r="86378" spans="7:7">
      <c r="G86378" s="162" t="s">
        <v>86623</v>
      </c>
    </row>
    <row r="86379" spans="7:7">
      <c r="G86379" s="162" t="s">
        <v>86624</v>
      </c>
    </row>
    <row r="86380" spans="7:7">
      <c r="G86380" s="162" t="s">
        <v>86625</v>
      </c>
    </row>
    <row r="86381" spans="7:7">
      <c r="G86381" s="162" t="s">
        <v>86626</v>
      </c>
    </row>
    <row r="86382" spans="7:7">
      <c r="G86382" s="162" t="s">
        <v>86627</v>
      </c>
    </row>
    <row r="86383" spans="7:7">
      <c r="G86383" s="162" t="s">
        <v>86628</v>
      </c>
    </row>
    <row r="86384" spans="7:7">
      <c r="G86384" s="162" t="s">
        <v>86629</v>
      </c>
    </row>
    <row r="86385" spans="7:7">
      <c r="G86385" s="162" t="s">
        <v>86630</v>
      </c>
    </row>
    <row r="86386" spans="7:7">
      <c r="G86386" s="162" t="s">
        <v>86631</v>
      </c>
    </row>
    <row r="86387" spans="7:7">
      <c r="G86387" s="162" t="s">
        <v>86632</v>
      </c>
    </row>
    <row r="86388" spans="7:7">
      <c r="G86388" s="162" t="s">
        <v>86633</v>
      </c>
    </row>
    <row r="86389" spans="7:7">
      <c r="G86389" s="162" t="s">
        <v>86634</v>
      </c>
    </row>
    <row r="86390" spans="7:7">
      <c r="G86390" s="162" t="s">
        <v>86635</v>
      </c>
    </row>
    <row r="86391" spans="7:7">
      <c r="G86391" s="162" t="s">
        <v>86636</v>
      </c>
    </row>
    <row r="86392" spans="7:7">
      <c r="G86392" s="162" t="s">
        <v>86637</v>
      </c>
    </row>
    <row r="86393" spans="7:7">
      <c r="G86393" s="162" t="s">
        <v>86638</v>
      </c>
    </row>
    <row r="86394" spans="7:7">
      <c r="G86394" s="162" t="s">
        <v>86639</v>
      </c>
    </row>
    <row r="86395" spans="7:7">
      <c r="G86395" s="162" t="s">
        <v>86640</v>
      </c>
    </row>
    <row r="86396" spans="7:7">
      <c r="G86396" s="162" t="s">
        <v>86641</v>
      </c>
    </row>
    <row r="86397" spans="7:7">
      <c r="G86397" s="162" t="s">
        <v>86642</v>
      </c>
    </row>
    <row r="86398" spans="7:7">
      <c r="G86398" s="162" t="s">
        <v>86643</v>
      </c>
    </row>
    <row r="86399" spans="7:7">
      <c r="G86399" s="162" t="s">
        <v>86644</v>
      </c>
    </row>
    <row r="86400" spans="7:7">
      <c r="G86400" s="162" t="s">
        <v>86645</v>
      </c>
    </row>
    <row r="86401" spans="7:7">
      <c r="G86401" s="162" t="s">
        <v>86646</v>
      </c>
    </row>
    <row r="86402" spans="7:7">
      <c r="G86402" s="162" t="s">
        <v>86647</v>
      </c>
    </row>
    <row r="86403" spans="7:7">
      <c r="G86403" s="162" t="s">
        <v>86648</v>
      </c>
    </row>
    <row r="86404" spans="7:7">
      <c r="G86404" s="162" t="s">
        <v>86649</v>
      </c>
    </row>
    <row r="86405" spans="7:7">
      <c r="G86405" s="162" t="s">
        <v>86650</v>
      </c>
    </row>
    <row r="86406" spans="7:7">
      <c r="G86406" s="162" t="s">
        <v>86651</v>
      </c>
    </row>
    <row r="86407" spans="7:7">
      <c r="G86407" s="162" t="s">
        <v>86652</v>
      </c>
    </row>
    <row r="86408" spans="7:7">
      <c r="G86408" s="162" t="s">
        <v>86653</v>
      </c>
    </row>
    <row r="86409" spans="7:7">
      <c r="G86409" s="162" t="s">
        <v>86654</v>
      </c>
    </row>
    <row r="86410" spans="7:7">
      <c r="G86410" s="162" t="s">
        <v>86655</v>
      </c>
    </row>
    <row r="86411" spans="7:7">
      <c r="G86411" s="162" t="s">
        <v>86656</v>
      </c>
    </row>
    <row r="86412" spans="7:7">
      <c r="G86412" s="162" t="s">
        <v>86657</v>
      </c>
    </row>
    <row r="86413" spans="7:7">
      <c r="G86413" s="162" t="s">
        <v>86658</v>
      </c>
    </row>
    <row r="86414" spans="7:7">
      <c r="G86414" s="162" t="s">
        <v>86659</v>
      </c>
    </row>
    <row r="86415" spans="7:7">
      <c r="G86415" s="162" t="s">
        <v>86660</v>
      </c>
    </row>
    <row r="86416" spans="7:7">
      <c r="G86416" s="162" t="s">
        <v>86661</v>
      </c>
    </row>
    <row r="86417" spans="7:7">
      <c r="G86417" s="162" t="s">
        <v>86662</v>
      </c>
    </row>
    <row r="86418" spans="7:7">
      <c r="G86418" s="162" t="s">
        <v>86663</v>
      </c>
    </row>
    <row r="86419" spans="7:7">
      <c r="G86419" s="162" t="s">
        <v>86664</v>
      </c>
    </row>
    <row r="86420" spans="7:7">
      <c r="G86420" s="162" t="s">
        <v>86665</v>
      </c>
    </row>
    <row r="86421" spans="7:7">
      <c r="G86421" s="162" t="s">
        <v>86666</v>
      </c>
    </row>
    <row r="86422" spans="7:7">
      <c r="G86422" s="162" t="s">
        <v>86667</v>
      </c>
    </row>
    <row r="86423" spans="7:7">
      <c r="G86423" s="162" t="s">
        <v>86668</v>
      </c>
    </row>
    <row r="86424" spans="7:7">
      <c r="G86424" s="162" t="s">
        <v>86669</v>
      </c>
    </row>
    <row r="86425" spans="7:7">
      <c r="G86425" s="162" t="s">
        <v>86670</v>
      </c>
    </row>
    <row r="86426" spans="7:7">
      <c r="G86426" s="162" t="s">
        <v>86671</v>
      </c>
    </row>
    <row r="86427" spans="7:7">
      <c r="G86427" s="162" t="s">
        <v>86672</v>
      </c>
    </row>
    <row r="86428" spans="7:7">
      <c r="G86428" s="162" t="s">
        <v>86673</v>
      </c>
    </row>
    <row r="86429" spans="7:7">
      <c r="G86429" s="162" t="s">
        <v>86674</v>
      </c>
    </row>
    <row r="86430" spans="7:7">
      <c r="G86430" s="162" t="s">
        <v>86675</v>
      </c>
    </row>
    <row r="86431" spans="7:7">
      <c r="G86431" s="162" t="s">
        <v>86676</v>
      </c>
    </row>
    <row r="86432" spans="7:7">
      <c r="G86432" s="162" t="s">
        <v>86677</v>
      </c>
    </row>
    <row r="86433" spans="7:7">
      <c r="G86433" s="162" t="s">
        <v>86678</v>
      </c>
    </row>
    <row r="86434" spans="7:7">
      <c r="G86434" s="162" t="s">
        <v>86679</v>
      </c>
    </row>
    <row r="86435" spans="7:7">
      <c r="G86435" s="162" t="s">
        <v>86680</v>
      </c>
    </row>
    <row r="86436" spans="7:7">
      <c r="G86436" s="162" t="s">
        <v>86681</v>
      </c>
    </row>
    <row r="86437" spans="7:7">
      <c r="G86437" s="162" t="s">
        <v>86682</v>
      </c>
    </row>
    <row r="86438" spans="7:7">
      <c r="G86438" s="162" t="s">
        <v>86683</v>
      </c>
    </row>
    <row r="86439" spans="7:7">
      <c r="G86439" s="162" t="s">
        <v>86684</v>
      </c>
    </row>
    <row r="86440" spans="7:7">
      <c r="G86440" s="162" t="s">
        <v>86685</v>
      </c>
    </row>
    <row r="86441" spans="7:7">
      <c r="G86441" s="162" t="s">
        <v>86686</v>
      </c>
    </row>
    <row r="86442" spans="7:7">
      <c r="G86442" s="162" t="s">
        <v>86687</v>
      </c>
    </row>
    <row r="86443" spans="7:7">
      <c r="G86443" s="162" t="s">
        <v>86688</v>
      </c>
    </row>
    <row r="86444" spans="7:7">
      <c r="G86444" s="162" t="s">
        <v>86689</v>
      </c>
    </row>
    <row r="86445" spans="7:7">
      <c r="G86445" s="162" t="s">
        <v>86690</v>
      </c>
    </row>
    <row r="86446" spans="7:7">
      <c r="G86446" s="162" t="s">
        <v>86691</v>
      </c>
    </row>
    <row r="86447" spans="7:7">
      <c r="G86447" s="162" t="s">
        <v>86692</v>
      </c>
    </row>
    <row r="86448" spans="7:7">
      <c r="G86448" s="162" t="s">
        <v>86693</v>
      </c>
    </row>
    <row r="86449" spans="7:7">
      <c r="G86449" s="162" t="s">
        <v>86694</v>
      </c>
    </row>
    <row r="86450" spans="7:7">
      <c r="G86450" s="162" t="s">
        <v>86695</v>
      </c>
    </row>
    <row r="86451" spans="7:7">
      <c r="G86451" s="162" t="s">
        <v>86696</v>
      </c>
    </row>
    <row r="86452" spans="7:7">
      <c r="G86452" s="162" t="s">
        <v>86697</v>
      </c>
    </row>
    <row r="86453" spans="7:7">
      <c r="G86453" s="162" t="s">
        <v>86698</v>
      </c>
    </row>
    <row r="86454" spans="7:7">
      <c r="G86454" s="162" t="s">
        <v>86699</v>
      </c>
    </row>
    <row r="86455" spans="7:7">
      <c r="G86455" s="162" t="s">
        <v>86700</v>
      </c>
    </row>
    <row r="86456" spans="7:7">
      <c r="G86456" s="162" t="s">
        <v>86701</v>
      </c>
    </row>
    <row r="86457" spans="7:7">
      <c r="G86457" s="162" t="s">
        <v>86702</v>
      </c>
    </row>
    <row r="86458" spans="7:7">
      <c r="G86458" s="162" t="s">
        <v>86703</v>
      </c>
    </row>
    <row r="86459" spans="7:7">
      <c r="G86459" s="162" t="s">
        <v>86704</v>
      </c>
    </row>
    <row r="86460" spans="7:7">
      <c r="G86460" s="162" t="s">
        <v>86705</v>
      </c>
    </row>
    <row r="86461" spans="7:7">
      <c r="G86461" s="162" t="s">
        <v>86706</v>
      </c>
    </row>
    <row r="86462" spans="7:7">
      <c r="G86462" s="162" t="s">
        <v>86707</v>
      </c>
    </row>
    <row r="86463" spans="7:7">
      <c r="G86463" s="162" t="s">
        <v>86708</v>
      </c>
    </row>
    <row r="86464" spans="7:7">
      <c r="G86464" s="162" t="s">
        <v>86709</v>
      </c>
    </row>
    <row r="86465" spans="7:7">
      <c r="G86465" s="162" t="s">
        <v>86710</v>
      </c>
    </row>
    <row r="86466" spans="7:7">
      <c r="G86466" s="162" t="s">
        <v>86711</v>
      </c>
    </row>
    <row r="86467" spans="7:7">
      <c r="G86467" s="162" t="s">
        <v>86712</v>
      </c>
    </row>
    <row r="86468" spans="7:7">
      <c r="G86468" s="162" t="s">
        <v>86713</v>
      </c>
    </row>
    <row r="86469" spans="7:7">
      <c r="G86469" s="162" t="s">
        <v>86714</v>
      </c>
    </row>
    <row r="86470" spans="7:7">
      <c r="G86470" s="162" t="s">
        <v>86715</v>
      </c>
    </row>
    <row r="86471" spans="7:7">
      <c r="G86471" s="162" t="s">
        <v>86716</v>
      </c>
    </row>
    <row r="86472" spans="7:7">
      <c r="G86472" s="162" t="s">
        <v>86717</v>
      </c>
    </row>
    <row r="86473" spans="7:7">
      <c r="G86473" s="162" t="s">
        <v>86718</v>
      </c>
    </row>
    <row r="86474" spans="7:7">
      <c r="G86474" s="162" t="s">
        <v>86719</v>
      </c>
    </row>
    <row r="86475" spans="7:7">
      <c r="G86475" s="162" t="s">
        <v>86720</v>
      </c>
    </row>
    <row r="86476" spans="7:7">
      <c r="G86476" s="162" t="s">
        <v>86721</v>
      </c>
    </row>
    <row r="86477" spans="7:7">
      <c r="G86477" s="162" t="s">
        <v>86722</v>
      </c>
    </row>
    <row r="86478" spans="7:7">
      <c r="G86478" s="162" t="s">
        <v>86723</v>
      </c>
    </row>
    <row r="86479" spans="7:7">
      <c r="G86479" s="162" t="s">
        <v>86724</v>
      </c>
    </row>
    <row r="86480" spans="7:7">
      <c r="G86480" s="162" t="s">
        <v>86725</v>
      </c>
    </row>
    <row r="86481" spans="7:7">
      <c r="G86481" s="162" t="s">
        <v>86726</v>
      </c>
    </row>
    <row r="86482" spans="7:7">
      <c r="G86482" s="162" t="s">
        <v>86727</v>
      </c>
    </row>
    <row r="86483" spans="7:7">
      <c r="G86483" s="162" t="s">
        <v>86728</v>
      </c>
    </row>
    <row r="86484" spans="7:7">
      <c r="G86484" s="162" t="s">
        <v>86729</v>
      </c>
    </row>
    <row r="86485" spans="7:7">
      <c r="G86485" s="162" t="s">
        <v>86730</v>
      </c>
    </row>
    <row r="86486" spans="7:7">
      <c r="G86486" s="162" t="s">
        <v>86731</v>
      </c>
    </row>
    <row r="86487" spans="7:7">
      <c r="G86487" s="162" t="s">
        <v>86732</v>
      </c>
    </row>
    <row r="86488" spans="7:7">
      <c r="G86488" s="162" t="s">
        <v>86733</v>
      </c>
    </row>
    <row r="86489" spans="7:7">
      <c r="G86489" s="162" t="s">
        <v>86734</v>
      </c>
    </row>
    <row r="86490" spans="7:7">
      <c r="G86490" s="162" t="s">
        <v>86735</v>
      </c>
    </row>
    <row r="86491" spans="7:7">
      <c r="G86491" s="162" t="s">
        <v>86736</v>
      </c>
    </row>
    <row r="86492" spans="7:7">
      <c r="G86492" s="162" t="s">
        <v>86737</v>
      </c>
    </row>
    <row r="86493" spans="7:7">
      <c r="G86493" s="162" t="s">
        <v>86738</v>
      </c>
    </row>
    <row r="86494" spans="7:7">
      <c r="G86494" s="162" t="s">
        <v>86739</v>
      </c>
    </row>
    <row r="86495" spans="7:7">
      <c r="G86495" s="162" t="s">
        <v>86740</v>
      </c>
    </row>
    <row r="86496" spans="7:7">
      <c r="G86496" s="162" t="s">
        <v>86741</v>
      </c>
    </row>
    <row r="86497" spans="7:7">
      <c r="G86497" s="162" t="s">
        <v>86742</v>
      </c>
    </row>
    <row r="86498" spans="7:7">
      <c r="G86498" s="162" t="s">
        <v>86743</v>
      </c>
    </row>
    <row r="86499" spans="7:7">
      <c r="G86499" s="162" t="s">
        <v>86744</v>
      </c>
    </row>
    <row r="86500" spans="7:7">
      <c r="G86500" s="162" t="s">
        <v>86745</v>
      </c>
    </row>
    <row r="86501" spans="7:7">
      <c r="G86501" s="162" t="s">
        <v>86746</v>
      </c>
    </row>
    <row r="86502" spans="7:7">
      <c r="G86502" s="162" t="s">
        <v>86747</v>
      </c>
    </row>
    <row r="86503" spans="7:7">
      <c r="G86503" s="162" t="s">
        <v>86748</v>
      </c>
    </row>
    <row r="86504" spans="7:7">
      <c r="G86504" s="162" t="s">
        <v>86749</v>
      </c>
    </row>
    <row r="86505" spans="7:7">
      <c r="G86505" s="162" t="s">
        <v>86750</v>
      </c>
    </row>
    <row r="86506" spans="7:7">
      <c r="G86506" s="162" t="s">
        <v>86751</v>
      </c>
    </row>
    <row r="86507" spans="7:7">
      <c r="G86507" s="162" t="s">
        <v>86752</v>
      </c>
    </row>
    <row r="86508" spans="7:7">
      <c r="G86508" s="162" t="s">
        <v>86753</v>
      </c>
    </row>
    <row r="86509" spans="7:7">
      <c r="G86509" s="162" t="s">
        <v>86754</v>
      </c>
    </row>
    <row r="86510" spans="7:7">
      <c r="G86510" s="162" t="s">
        <v>86755</v>
      </c>
    </row>
    <row r="86511" spans="7:7">
      <c r="G86511" s="162" t="s">
        <v>86756</v>
      </c>
    </row>
    <row r="86512" spans="7:7">
      <c r="G86512" s="162" t="s">
        <v>86757</v>
      </c>
    </row>
    <row r="86513" spans="7:7">
      <c r="G86513" s="162" t="s">
        <v>86758</v>
      </c>
    </row>
    <row r="86514" spans="7:7">
      <c r="G86514" s="162" t="s">
        <v>86759</v>
      </c>
    </row>
    <row r="86515" spans="7:7">
      <c r="G86515" s="162" t="s">
        <v>86760</v>
      </c>
    </row>
    <row r="86516" spans="7:7">
      <c r="G86516" s="162" t="s">
        <v>86761</v>
      </c>
    </row>
    <row r="86517" spans="7:7">
      <c r="G86517" s="162" t="s">
        <v>86762</v>
      </c>
    </row>
    <row r="86518" spans="7:7">
      <c r="G86518" s="162" t="s">
        <v>86763</v>
      </c>
    </row>
    <row r="86519" spans="7:7">
      <c r="G86519" s="162" t="s">
        <v>86764</v>
      </c>
    </row>
    <row r="86520" spans="7:7">
      <c r="G86520" s="162" t="s">
        <v>86765</v>
      </c>
    </row>
    <row r="86521" spans="7:7">
      <c r="G86521" s="162" t="s">
        <v>86766</v>
      </c>
    </row>
    <row r="86522" spans="7:7">
      <c r="G86522" s="162" t="s">
        <v>86767</v>
      </c>
    </row>
    <row r="86523" spans="7:7">
      <c r="G86523" s="162" t="s">
        <v>86768</v>
      </c>
    </row>
    <row r="86524" spans="7:7">
      <c r="G86524" s="162" t="s">
        <v>86769</v>
      </c>
    </row>
    <row r="86525" spans="7:7">
      <c r="G86525" s="162" t="s">
        <v>86770</v>
      </c>
    </row>
    <row r="86526" spans="7:7">
      <c r="G86526" s="162" t="s">
        <v>86771</v>
      </c>
    </row>
    <row r="86527" spans="7:7">
      <c r="G86527" s="162" t="s">
        <v>86772</v>
      </c>
    </row>
    <row r="86528" spans="7:7">
      <c r="G86528" s="162" t="s">
        <v>86773</v>
      </c>
    </row>
    <row r="86529" spans="7:7">
      <c r="G86529" s="162" t="s">
        <v>86774</v>
      </c>
    </row>
    <row r="86530" spans="7:7">
      <c r="G86530" s="162" t="s">
        <v>86775</v>
      </c>
    </row>
    <row r="86531" spans="7:7">
      <c r="G86531" s="162" t="s">
        <v>86776</v>
      </c>
    </row>
    <row r="86532" spans="7:7">
      <c r="G86532" s="162" t="s">
        <v>86777</v>
      </c>
    </row>
    <row r="86533" spans="7:7">
      <c r="G86533" s="162" t="s">
        <v>86778</v>
      </c>
    </row>
    <row r="86534" spans="7:7">
      <c r="G86534" s="162" t="s">
        <v>86779</v>
      </c>
    </row>
    <row r="86535" spans="7:7">
      <c r="G86535" s="162" t="s">
        <v>86780</v>
      </c>
    </row>
    <row r="86536" spans="7:7">
      <c r="G86536" s="162" t="s">
        <v>86781</v>
      </c>
    </row>
    <row r="86537" spans="7:7">
      <c r="G86537" s="162" t="s">
        <v>86782</v>
      </c>
    </row>
    <row r="86538" spans="7:7">
      <c r="G86538" s="162" t="s">
        <v>86783</v>
      </c>
    </row>
    <row r="86539" spans="7:7">
      <c r="G86539" s="162" t="s">
        <v>86784</v>
      </c>
    </row>
    <row r="86540" spans="7:7">
      <c r="G86540" s="162" t="s">
        <v>86785</v>
      </c>
    </row>
    <row r="86541" spans="7:7">
      <c r="G86541" s="162" t="s">
        <v>86786</v>
      </c>
    </row>
    <row r="86542" spans="7:7">
      <c r="G86542" s="162" t="s">
        <v>86787</v>
      </c>
    </row>
    <row r="86543" spans="7:7">
      <c r="G86543" s="162" t="s">
        <v>86788</v>
      </c>
    </row>
    <row r="86544" spans="7:7">
      <c r="G86544" s="162" t="s">
        <v>86789</v>
      </c>
    </row>
    <row r="86545" spans="7:7">
      <c r="G86545" s="162" t="s">
        <v>86790</v>
      </c>
    </row>
    <row r="86546" spans="7:7">
      <c r="G86546" s="162" t="s">
        <v>86791</v>
      </c>
    </row>
    <row r="86547" spans="7:7">
      <c r="G86547" s="162" t="s">
        <v>86792</v>
      </c>
    </row>
    <row r="86548" spans="7:7">
      <c r="G86548" s="162" t="s">
        <v>86793</v>
      </c>
    </row>
    <row r="86549" spans="7:7">
      <c r="G86549" s="162" t="s">
        <v>86794</v>
      </c>
    </row>
    <row r="86550" spans="7:7">
      <c r="G86550" s="162" t="s">
        <v>86795</v>
      </c>
    </row>
    <row r="86551" spans="7:7">
      <c r="G86551" s="162" t="s">
        <v>86796</v>
      </c>
    </row>
    <row r="86552" spans="7:7">
      <c r="G86552" s="162" t="s">
        <v>86797</v>
      </c>
    </row>
    <row r="86553" spans="7:7">
      <c r="G86553" s="162" t="s">
        <v>86798</v>
      </c>
    </row>
    <row r="86554" spans="7:7">
      <c r="G86554" s="162" t="s">
        <v>86799</v>
      </c>
    </row>
    <row r="86555" spans="7:7">
      <c r="G86555" s="162" t="s">
        <v>86800</v>
      </c>
    </row>
    <row r="86556" spans="7:7">
      <c r="G86556" s="162" t="s">
        <v>86801</v>
      </c>
    </row>
    <row r="86557" spans="7:7">
      <c r="G86557" s="162" t="s">
        <v>86802</v>
      </c>
    </row>
    <row r="86558" spans="7:7">
      <c r="G86558" s="162" t="s">
        <v>86803</v>
      </c>
    </row>
    <row r="86559" spans="7:7">
      <c r="G86559" s="162" t="s">
        <v>86804</v>
      </c>
    </row>
    <row r="86560" spans="7:7">
      <c r="G86560" s="162" t="s">
        <v>86805</v>
      </c>
    </row>
    <row r="86561" spans="7:7">
      <c r="G86561" s="162" t="s">
        <v>86806</v>
      </c>
    </row>
    <row r="86562" spans="7:7">
      <c r="G86562" s="162" t="s">
        <v>86807</v>
      </c>
    </row>
    <row r="86563" spans="7:7">
      <c r="G86563" s="162" t="s">
        <v>86808</v>
      </c>
    </row>
    <row r="86564" spans="7:7">
      <c r="G86564" s="162" t="s">
        <v>86809</v>
      </c>
    </row>
    <row r="86565" spans="7:7">
      <c r="G86565" s="162" t="s">
        <v>86810</v>
      </c>
    </row>
    <row r="86566" spans="7:7">
      <c r="G86566" s="162" t="s">
        <v>86811</v>
      </c>
    </row>
    <row r="86567" spans="7:7">
      <c r="G86567" s="162" t="s">
        <v>86812</v>
      </c>
    </row>
    <row r="86568" spans="7:7">
      <c r="G86568" s="162" t="s">
        <v>86813</v>
      </c>
    </row>
    <row r="86569" spans="7:7">
      <c r="G86569" s="162" t="s">
        <v>86814</v>
      </c>
    </row>
    <row r="86570" spans="7:7">
      <c r="G86570" s="162" t="s">
        <v>86815</v>
      </c>
    </row>
    <row r="86571" spans="7:7">
      <c r="G86571" s="162" t="s">
        <v>86816</v>
      </c>
    </row>
    <row r="86572" spans="7:7">
      <c r="G86572" s="162" t="s">
        <v>86817</v>
      </c>
    </row>
    <row r="86573" spans="7:7">
      <c r="G86573" s="162" t="s">
        <v>86818</v>
      </c>
    </row>
    <row r="86574" spans="7:7">
      <c r="G86574" s="162" t="s">
        <v>86819</v>
      </c>
    </row>
    <row r="86575" spans="7:7">
      <c r="G86575" s="162" t="s">
        <v>86820</v>
      </c>
    </row>
    <row r="86576" spans="7:7">
      <c r="G86576" s="162" t="s">
        <v>86821</v>
      </c>
    </row>
    <row r="86577" spans="7:7">
      <c r="G86577" s="162" t="s">
        <v>86822</v>
      </c>
    </row>
    <row r="86578" spans="7:7">
      <c r="G86578" s="162" t="s">
        <v>86823</v>
      </c>
    </row>
    <row r="86579" spans="7:7">
      <c r="G86579" s="162" t="s">
        <v>86824</v>
      </c>
    </row>
    <row r="86580" spans="7:7">
      <c r="G86580" s="162" t="s">
        <v>86825</v>
      </c>
    </row>
    <row r="86581" spans="7:7">
      <c r="G86581" s="162" t="s">
        <v>86826</v>
      </c>
    </row>
    <row r="86582" spans="7:7">
      <c r="G86582" s="162" t="s">
        <v>86827</v>
      </c>
    </row>
    <row r="86583" spans="7:7">
      <c r="G86583" s="162" t="s">
        <v>86828</v>
      </c>
    </row>
    <row r="86584" spans="7:7">
      <c r="G86584" s="162" t="s">
        <v>86829</v>
      </c>
    </row>
    <row r="86585" spans="7:7">
      <c r="G86585" s="162" t="s">
        <v>86830</v>
      </c>
    </row>
    <row r="86586" spans="7:7">
      <c r="G86586" s="162" t="s">
        <v>86831</v>
      </c>
    </row>
    <row r="86587" spans="7:7">
      <c r="G86587" s="162" t="s">
        <v>86832</v>
      </c>
    </row>
    <row r="86588" spans="7:7">
      <c r="G86588" s="162" t="s">
        <v>86833</v>
      </c>
    </row>
    <row r="86589" spans="7:7">
      <c r="G86589" s="162" t="s">
        <v>86834</v>
      </c>
    </row>
    <row r="86590" spans="7:7">
      <c r="G86590" s="162" t="s">
        <v>86835</v>
      </c>
    </row>
    <row r="86591" spans="7:7">
      <c r="G86591" s="162" t="s">
        <v>86836</v>
      </c>
    </row>
    <row r="86592" spans="7:7">
      <c r="G86592" s="162" t="s">
        <v>86837</v>
      </c>
    </row>
    <row r="86593" spans="7:7">
      <c r="G86593" s="162" t="s">
        <v>86838</v>
      </c>
    </row>
    <row r="86594" spans="7:7">
      <c r="G86594" s="162" t="s">
        <v>86839</v>
      </c>
    </row>
    <row r="86595" spans="7:7">
      <c r="G86595" s="162" t="s">
        <v>86840</v>
      </c>
    </row>
    <row r="86596" spans="7:7">
      <c r="G86596" s="162" t="s">
        <v>86841</v>
      </c>
    </row>
    <row r="86597" spans="7:7">
      <c r="G86597" s="162" t="s">
        <v>86842</v>
      </c>
    </row>
    <row r="86598" spans="7:7">
      <c r="G86598" s="162" t="s">
        <v>86843</v>
      </c>
    </row>
    <row r="86599" spans="7:7">
      <c r="G86599" s="162" t="s">
        <v>86844</v>
      </c>
    </row>
    <row r="86600" spans="7:7">
      <c r="G86600" s="162" t="s">
        <v>86845</v>
      </c>
    </row>
    <row r="86601" spans="7:7">
      <c r="G86601" s="162" t="s">
        <v>86846</v>
      </c>
    </row>
    <row r="86602" spans="7:7">
      <c r="G86602" s="162" t="s">
        <v>86847</v>
      </c>
    </row>
    <row r="86603" spans="7:7">
      <c r="G86603" s="162" t="s">
        <v>86848</v>
      </c>
    </row>
    <row r="86604" spans="7:7">
      <c r="G86604" s="162" t="s">
        <v>86849</v>
      </c>
    </row>
    <row r="86605" spans="7:7">
      <c r="G86605" s="162" t="s">
        <v>86850</v>
      </c>
    </row>
    <row r="86606" spans="7:7">
      <c r="G86606" s="162" t="s">
        <v>86851</v>
      </c>
    </row>
    <row r="86607" spans="7:7">
      <c r="G86607" s="162" t="s">
        <v>86852</v>
      </c>
    </row>
    <row r="86608" spans="7:7">
      <c r="G86608" s="162" t="s">
        <v>86853</v>
      </c>
    </row>
    <row r="86609" spans="7:7">
      <c r="G86609" s="162" t="s">
        <v>86854</v>
      </c>
    </row>
    <row r="86610" spans="7:7">
      <c r="G86610" s="162" t="s">
        <v>86855</v>
      </c>
    </row>
    <row r="86611" spans="7:7">
      <c r="G86611" s="162" t="s">
        <v>86856</v>
      </c>
    </row>
    <row r="86612" spans="7:7">
      <c r="G86612" s="162" t="s">
        <v>86857</v>
      </c>
    </row>
    <row r="86613" spans="7:7">
      <c r="G86613" s="162" t="s">
        <v>86858</v>
      </c>
    </row>
    <row r="86614" spans="7:7">
      <c r="G86614" s="162" t="s">
        <v>86859</v>
      </c>
    </row>
    <row r="86615" spans="7:7">
      <c r="G86615" s="162" t="s">
        <v>86860</v>
      </c>
    </row>
    <row r="86616" spans="7:7">
      <c r="G86616" s="162" t="s">
        <v>86861</v>
      </c>
    </row>
    <row r="86617" spans="7:7">
      <c r="G86617" s="162" t="s">
        <v>86862</v>
      </c>
    </row>
    <row r="86618" spans="7:7">
      <c r="G86618" s="162" t="s">
        <v>86863</v>
      </c>
    </row>
    <row r="86619" spans="7:7">
      <c r="G86619" s="162" t="s">
        <v>86864</v>
      </c>
    </row>
    <row r="86620" spans="7:7">
      <c r="G86620" s="162" t="s">
        <v>86865</v>
      </c>
    </row>
    <row r="86621" spans="7:7">
      <c r="G86621" s="162" t="s">
        <v>86866</v>
      </c>
    </row>
    <row r="86622" spans="7:7">
      <c r="G86622" s="162" t="s">
        <v>86867</v>
      </c>
    </row>
    <row r="86623" spans="7:7">
      <c r="G86623" s="162" t="s">
        <v>86868</v>
      </c>
    </row>
    <row r="86624" spans="7:7">
      <c r="G86624" s="162" t="s">
        <v>86869</v>
      </c>
    </row>
    <row r="86625" spans="7:7">
      <c r="G86625" s="162" t="s">
        <v>86870</v>
      </c>
    </row>
    <row r="86626" spans="7:7">
      <c r="G86626" s="162" t="s">
        <v>86871</v>
      </c>
    </row>
    <row r="86627" spans="7:7">
      <c r="G86627" s="162" t="s">
        <v>86872</v>
      </c>
    </row>
    <row r="86628" spans="7:7">
      <c r="G86628" s="162" t="s">
        <v>86873</v>
      </c>
    </row>
    <row r="86629" spans="7:7">
      <c r="G86629" s="162" t="s">
        <v>86874</v>
      </c>
    </row>
    <row r="86630" spans="7:7">
      <c r="G86630" s="162" t="s">
        <v>86875</v>
      </c>
    </row>
    <row r="86631" spans="7:7">
      <c r="G86631" s="162" t="s">
        <v>86876</v>
      </c>
    </row>
    <row r="86632" spans="7:7">
      <c r="G86632" s="162" t="s">
        <v>86877</v>
      </c>
    </row>
    <row r="86633" spans="7:7">
      <c r="G86633" s="162" t="s">
        <v>86878</v>
      </c>
    </row>
    <row r="86634" spans="7:7">
      <c r="G86634" s="162" t="s">
        <v>86879</v>
      </c>
    </row>
    <row r="86635" spans="7:7">
      <c r="G86635" s="162" t="s">
        <v>86880</v>
      </c>
    </row>
    <row r="86636" spans="7:7">
      <c r="G86636" s="162" t="s">
        <v>86881</v>
      </c>
    </row>
    <row r="86637" spans="7:7">
      <c r="G86637" s="162" t="s">
        <v>86882</v>
      </c>
    </row>
    <row r="86638" spans="7:7">
      <c r="G86638" s="162" t="s">
        <v>86883</v>
      </c>
    </row>
    <row r="86639" spans="7:7">
      <c r="G86639" s="162" t="s">
        <v>86884</v>
      </c>
    </row>
    <row r="86640" spans="7:7">
      <c r="G86640" s="162" t="s">
        <v>86885</v>
      </c>
    </row>
    <row r="86641" spans="7:7">
      <c r="G86641" s="162" t="s">
        <v>86886</v>
      </c>
    </row>
    <row r="86642" spans="7:7">
      <c r="G86642" s="162" t="s">
        <v>86887</v>
      </c>
    </row>
    <row r="86643" spans="7:7">
      <c r="G86643" s="162" t="s">
        <v>86888</v>
      </c>
    </row>
    <row r="86644" spans="7:7">
      <c r="G86644" s="162" t="s">
        <v>86889</v>
      </c>
    </row>
    <row r="86645" spans="7:7">
      <c r="G86645" s="162" t="s">
        <v>86890</v>
      </c>
    </row>
    <row r="86646" spans="7:7">
      <c r="G86646" s="162" t="s">
        <v>86891</v>
      </c>
    </row>
    <row r="86647" spans="7:7">
      <c r="G86647" s="162" t="s">
        <v>86892</v>
      </c>
    </row>
    <row r="86648" spans="7:7">
      <c r="G86648" s="162" t="s">
        <v>86893</v>
      </c>
    </row>
    <row r="86649" spans="7:7">
      <c r="G86649" s="162" t="s">
        <v>86894</v>
      </c>
    </row>
    <row r="86650" spans="7:7">
      <c r="G86650" s="162" t="s">
        <v>86895</v>
      </c>
    </row>
    <row r="86651" spans="7:7">
      <c r="G86651" s="162" t="s">
        <v>86896</v>
      </c>
    </row>
    <row r="86652" spans="7:7">
      <c r="G86652" s="162" t="s">
        <v>86897</v>
      </c>
    </row>
    <row r="86653" spans="7:7">
      <c r="G86653" s="162" t="s">
        <v>86898</v>
      </c>
    </row>
    <row r="86654" spans="7:7">
      <c r="G86654" s="162" t="s">
        <v>86899</v>
      </c>
    </row>
    <row r="86655" spans="7:7">
      <c r="G86655" s="162" t="s">
        <v>86900</v>
      </c>
    </row>
    <row r="86656" spans="7:7">
      <c r="G86656" s="162" t="s">
        <v>86901</v>
      </c>
    </row>
    <row r="86657" spans="7:7">
      <c r="G86657" s="162" t="s">
        <v>86902</v>
      </c>
    </row>
    <row r="86658" spans="7:7">
      <c r="G86658" s="162" t="s">
        <v>86903</v>
      </c>
    </row>
    <row r="86659" spans="7:7">
      <c r="G86659" s="162" t="s">
        <v>86904</v>
      </c>
    </row>
    <row r="86660" spans="7:7">
      <c r="G86660" s="162" t="s">
        <v>86905</v>
      </c>
    </row>
    <row r="86661" spans="7:7">
      <c r="G86661" s="162" t="s">
        <v>86906</v>
      </c>
    </row>
    <row r="86662" spans="7:7">
      <c r="G86662" s="162" t="s">
        <v>86907</v>
      </c>
    </row>
    <row r="86663" spans="7:7">
      <c r="G86663" s="162" t="s">
        <v>86908</v>
      </c>
    </row>
    <row r="86664" spans="7:7">
      <c r="G86664" s="162" t="s">
        <v>86909</v>
      </c>
    </row>
    <row r="86665" spans="7:7">
      <c r="G86665" s="162" t="s">
        <v>86910</v>
      </c>
    </row>
    <row r="86666" spans="7:7">
      <c r="G86666" s="162" t="s">
        <v>86911</v>
      </c>
    </row>
    <row r="86667" spans="7:7">
      <c r="G86667" s="162" t="s">
        <v>86912</v>
      </c>
    </row>
    <row r="86668" spans="7:7">
      <c r="G86668" s="162" t="s">
        <v>86913</v>
      </c>
    </row>
    <row r="86669" spans="7:7">
      <c r="G86669" s="162" t="s">
        <v>86914</v>
      </c>
    </row>
    <row r="86670" spans="7:7">
      <c r="G86670" s="162" t="s">
        <v>86915</v>
      </c>
    </row>
    <row r="86671" spans="7:7">
      <c r="G86671" s="162" t="s">
        <v>86916</v>
      </c>
    </row>
    <row r="86672" spans="7:7">
      <c r="G86672" s="162" t="s">
        <v>86917</v>
      </c>
    </row>
    <row r="86673" spans="7:7">
      <c r="G86673" s="162" t="s">
        <v>86918</v>
      </c>
    </row>
    <row r="86674" spans="7:7">
      <c r="G86674" s="162" t="s">
        <v>86919</v>
      </c>
    </row>
    <row r="86675" spans="7:7">
      <c r="G86675" s="162" t="s">
        <v>86920</v>
      </c>
    </row>
    <row r="86676" spans="7:7">
      <c r="G86676" s="162" t="s">
        <v>86921</v>
      </c>
    </row>
    <row r="86677" spans="7:7">
      <c r="G86677" s="162" t="s">
        <v>86922</v>
      </c>
    </row>
    <row r="86678" spans="7:7">
      <c r="G86678" s="162" t="s">
        <v>86923</v>
      </c>
    </row>
    <row r="86679" spans="7:7">
      <c r="G86679" s="162" t="s">
        <v>86924</v>
      </c>
    </row>
    <row r="86680" spans="7:7">
      <c r="G86680" s="162" t="s">
        <v>86925</v>
      </c>
    </row>
    <row r="86681" spans="7:7">
      <c r="G86681" s="162" t="s">
        <v>86926</v>
      </c>
    </row>
    <row r="86682" spans="7:7">
      <c r="G86682" s="162" t="s">
        <v>86927</v>
      </c>
    </row>
    <row r="86683" spans="7:7">
      <c r="G86683" s="162" t="s">
        <v>86928</v>
      </c>
    </row>
    <row r="86684" spans="7:7">
      <c r="G86684" s="162" t="s">
        <v>86929</v>
      </c>
    </row>
    <row r="86685" spans="7:7">
      <c r="G86685" s="162" t="s">
        <v>86930</v>
      </c>
    </row>
    <row r="86686" spans="7:7">
      <c r="G86686" s="162" t="s">
        <v>86931</v>
      </c>
    </row>
    <row r="86687" spans="7:7">
      <c r="G86687" s="162" t="s">
        <v>86932</v>
      </c>
    </row>
    <row r="86688" spans="7:7">
      <c r="G86688" s="162" t="s">
        <v>86933</v>
      </c>
    </row>
    <row r="86689" spans="7:7">
      <c r="G86689" s="162" t="s">
        <v>86934</v>
      </c>
    </row>
    <row r="86690" spans="7:7">
      <c r="G86690" s="162" t="s">
        <v>86935</v>
      </c>
    </row>
    <row r="86691" spans="7:7">
      <c r="G86691" s="162" t="s">
        <v>86936</v>
      </c>
    </row>
    <row r="86692" spans="7:7">
      <c r="G86692" s="162" t="s">
        <v>86937</v>
      </c>
    </row>
    <row r="86693" spans="7:7">
      <c r="G86693" s="162" t="s">
        <v>86938</v>
      </c>
    </row>
    <row r="86694" spans="7:7">
      <c r="G86694" s="162" t="s">
        <v>86939</v>
      </c>
    </row>
    <row r="86695" spans="7:7">
      <c r="G86695" s="162" t="s">
        <v>86940</v>
      </c>
    </row>
    <row r="86696" spans="7:7">
      <c r="G86696" s="162" t="s">
        <v>86941</v>
      </c>
    </row>
    <row r="86697" spans="7:7">
      <c r="G86697" s="162" t="s">
        <v>86942</v>
      </c>
    </row>
    <row r="86698" spans="7:7">
      <c r="G86698" s="162" t="s">
        <v>86943</v>
      </c>
    </row>
    <row r="86699" spans="7:7">
      <c r="G86699" s="162" t="s">
        <v>86944</v>
      </c>
    </row>
    <row r="86700" spans="7:7">
      <c r="G86700" s="162" t="s">
        <v>86945</v>
      </c>
    </row>
    <row r="86701" spans="7:7">
      <c r="G86701" s="162" t="s">
        <v>86946</v>
      </c>
    </row>
    <row r="86702" spans="7:7">
      <c r="G86702" s="162" t="s">
        <v>86947</v>
      </c>
    </row>
    <row r="86703" spans="7:7">
      <c r="G86703" s="162" t="s">
        <v>86948</v>
      </c>
    </row>
    <row r="86704" spans="7:7">
      <c r="G86704" s="162" t="s">
        <v>86949</v>
      </c>
    </row>
    <row r="86705" spans="7:7">
      <c r="G86705" s="162" t="s">
        <v>86950</v>
      </c>
    </row>
    <row r="86706" spans="7:7">
      <c r="G86706" s="162" t="s">
        <v>86951</v>
      </c>
    </row>
    <row r="86707" spans="7:7">
      <c r="G86707" s="162" t="s">
        <v>86952</v>
      </c>
    </row>
    <row r="86708" spans="7:7">
      <c r="G86708" s="162" t="s">
        <v>86953</v>
      </c>
    </row>
    <row r="86709" spans="7:7">
      <c r="G86709" s="162" t="s">
        <v>86954</v>
      </c>
    </row>
    <row r="86710" spans="7:7">
      <c r="G86710" s="162" t="s">
        <v>86955</v>
      </c>
    </row>
    <row r="86711" spans="7:7">
      <c r="G86711" s="162" t="s">
        <v>86956</v>
      </c>
    </row>
    <row r="86712" spans="7:7">
      <c r="G86712" s="162" t="s">
        <v>86957</v>
      </c>
    </row>
    <row r="86713" spans="7:7">
      <c r="G86713" s="162" t="s">
        <v>86958</v>
      </c>
    </row>
    <row r="86714" spans="7:7">
      <c r="G86714" s="162" t="s">
        <v>86959</v>
      </c>
    </row>
    <row r="86715" spans="7:7">
      <c r="G86715" s="162" t="s">
        <v>86960</v>
      </c>
    </row>
    <row r="86716" spans="7:7">
      <c r="G86716" s="162" t="s">
        <v>86961</v>
      </c>
    </row>
    <row r="86717" spans="7:7">
      <c r="G86717" s="162" t="s">
        <v>86962</v>
      </c>
    </row>
    <row r="86718" spans="7:7">
      <c r="G86718" s="162" t="s">
        <v>86963</v>
      </c>
    </row>
    <row r="86719" spans="7:7">
      <c r="G86719" s="162" t="s">
        <v>86964</v>
      </c>
    </row>
    <row r="86720" spans="7:7">
      <c r="G86720" s="162" t="s">
        <v>86965</v>
      </c>
    </row>
    <row r="86721" spans="7:7">
      <c r="G86721" s="162" t="s">
        <v>86966</v>
      </c>
    </row>
    <row r="86722" spans="7:7">
      <c r="G86722" s="162" t="s">
        <v>86967</v>
      </c>
    </row>
    <row r="86723" spans="7:7">
      <c r="G86723" s="162" t="s">
        <v>86968</v>
      </c>
    </row>
    <row r="86724" spans="7:7">
      <c r="G86724" s="162" t="s">
        <v>86969</v>
      </c>
    </row>
    <row r="86725" spans="7:7">
      <c r="G86725" s="162" t="s">
        <v>86970</v>
      </c>
    </row>
    <row r="86726" spans="7:7">
      <c r="G86726" s="162" t="s">
        <v>86971</v>
      </c>
    </row>
    <row r="86727" spans="7:7">
      <c r="G86727" s="162" t="s">
        <v>86972</v>
      </c>
    </row>
    <row r="86728" spans="7:7">
      <c r="G86728" s="162" t="s">
        <v>86973</v>
      </c>
    </row>
    <row r="86729" spans="7:7">
      <c r="G86729" s="162" t="s">
        <v>86974</v>
      </c>
    </row>
    <row r="86730" spans="7:7">
      <c r="G86730" s="162" t="s">
        <v>86975</v>
      </c>
    </row>
    <row r="86731" spans="7:7">
      <c r="G86731" s="162" t="s">
        <v>86976</v>
      </c>
    </row>
    <row r="86732" spans="7:7">
      <c r="G86732" s="162" t="s">
        <v>86977</v>
      </c>
    </row>
    <row r="86733" spans="7:7">
      <c r="G86733" s="162" t="s">
        <v>86978</v>
      </c>
    </row>
    <row r="86734" spans="7:7">
      <c r="G86734" s="162" t="s">
        <v>86979</v>
      </c>
    </row>
    <row r="86735" spans="7:7">
      <c r="G86735" s="162" t="s">
        <v>86980</v>
      </c>
    </row>
    <row r="86736" spans="7:7">
      <c r="G86736" s="162" t="s">
        <v>86981</v>
      </c>
    </row>
    <row r="86737" spans="7:7">
      <c r="G86737" s="162" t="s">
        <v>86982</v>
      </c>
    </row>
    <row r="86738" spans="7:7">
      <c r="G86738" s="162" t="s">
        <v>86983</v>
      </c>
    </row>
    <row r="86739" spans="7:7">
      <c r="G86739" s="162" t="s">
        <v>86984</v>
      </c>
    </row>
    <row r="86740" spans="7:7">
      <c r="G86740" s="162" t="s">
        <v>86985</v>
      </c>
    </row>
    <row r="86741" spans="7:7">
      <c r="G86741" s="162" t="s">
        <v>86986</v>
      </c>
    </row>
    <row r="86742" spans="7:7">
      <c r="G86742" s="162" t="s">
        <v>86987</v>
      </c>
    </row>
    <row r="86743" spans="7:7">
      <c r="G86743" s="162" t="s">
        <v>86988</v>
      </c>
    </row>
    <row r="86744" spans="7:7">
      <c r="G86744" s="162" t="s">
        <v>86989</v>
      </c>
    </row>
    <row r="86745" spans="7:7">
      <c r="G86745" s="162" t="s">
        <v>86990</v>
      </c>
    </row>
    <row r="86746" spans="7:7">
      <c r="G86746" s="162" t="s">
        <v>86991</v>
      </c>
    </row>
    <row r="86747" spans="7:7">
      <c r="G86747" s="162" t="s">
        <v>86992</v>
      </c>
    </row>
    <row r="86748" spans="7:7">
      <c r="G86748" s="162" t="s">
        <v>86993</v>
      </c>
    </row>
    <row r="86749" spans="7:7">
      <c r="G86749" s="162" t="s">
        <v>86994</v>
      </c>
    </row>
    <row r="86750" spans="7:7">
      <c r="G86750" s="162" t="s">
        <v>86995</v>
      </c>
    </row>
    <row r="86751" spans="7:7">
      <c r="G86751" s="162" t="s">
        <v>86996</v>
      </c>
    </row>
    <row r="86752" spans="7:7">
      <c r="G86752" s="162" t="s">
        <v>86997</v>
      </c>
    </row>
    <row r="86753" spans="7:7">
      <c r="G86753" s="162" t="s">
        <v>86998</v>
      </c>
    </row>
    <row r="86754" spans="7:7">
      <c r="G86754" s="162" t="s">
        <v>86999</v>
      </c>
    </row>
    <row r="86755" spans="7:7">
      <c r="G86755" s="162" t="s">
        <v>87000</v>
      </c>
    </row>
    <row r="86756" spans="7:7">
      <c r="G86756" s="162" t="s">
        <v>87001</v>
      </c>
    </row>
    <row r="86757" spans="7:7">
      <c r="G86757" s="162" t="s">
        <v>87002</v>
      </c>
    </row>
    <row r="86758" spans="7:7">
      <c r="G86758" s="162" t="s">
        <v>87003</v>
      </c>
    </row>
    <row r="86759" spans="7:7">
      <c r="G86759" s="162" t="s">
        <v>87004</v>
      </c>
    </row>
    <row r="86760" spans="7:7">
      <c r="G86760" s="162" t="s">
        <v>87005</v>
      </c>
    </row>
    <row r="86761" spans="7:7">
      <c r="G86761" s="162" t="s">
        <v>87006</v>
      </c>
    </row>
    <row r="86762" spans="7:7">
      <c r="G86762" s="162" t="s">
        <v>87007</v>
      </c>
    </row>
    <row r="86763" spans="7:7">
      <c r="G86763" s="162" t="s">
        <v>87008</v>
      </c>
    </row>
    <row r="86764" spans="7:7">
      <c r="G86764" s="162" t="s">
        <v>87009</v>
      </c>
    </row>
    <row r="86765" spans="7:7">
      <c r="G86765" s="162" t="s">
        <v>87010</v>
      </c>
    </row>
    <row r="86766" spans="7:7">
      <c r="G86766" s="162" t="s">
        <v>87011</v>
      </c>
    </row>
    <row r="86767" spans="7:7">
      <c r="G86767" s="162" t="s">
        <v>87012</v>
      </c>
    </row>
    <row r="86768" spans="7:7">
      <c r="G86768" s="162" t="s">
        <v>87013</v>
      </c>
    </row>
    <row r="86769" spans="7:7">
      <c r="G86769" s="162" t="s">
        <v>87014</v>
      </c>
    </row>
    <row r="86770" spans="7:7">
      <c r="G86770" s="162" t="s">
        <v>87015</v>
      </c>
    </row>
    <row r="86771" spans="7:7">
      <c r="G86771" s="162" t="s">
        <v>87016</v>
      </c>
    </row>
    <row r="86772" spans="7:7">
      <c r="G86772" s="162" t="s">
        <v>87017</v>
      </c>
    </row>
    <row r="86773" spans="7:7">
      <c r="G86773" s="162" t="s">
        <v>87018</v>
      </c>
    </row>
    <row r="86774" spans="7:7">
      <c r="G86774" s="162" t="s">
        <v>87019</v>
      </c>
    </row>
    <row r="86775" spans="7:7">
      <c r="G86775" s="162" t="s">
        <v>87020</v>
      </c>
    </row>
    <row r="86776" spans="7:7">
      <c r="G86776" s="162" t="s">
        <v>87021</v>
      </c>
    </row>
    <row r="86777" spans="7:7">
      <c r="G86777" s="162" t="s">
        <v>87022</v>
      </c>
    </row>
    <row r="86778" spans="7:7">
      <c r="G86778" s="162" t="s">
        <v>87023</v>
      </c>
    </row>
    <row r="86779" spans="7:7">
      <c r="G86779" s="162" t="s">
        <v>87024</v>
      </c>
    </row>
    <row r="86780" spans="7:7">
      <c r="G86780" s="162" t="s">
        <v>87025</v>
      </c>
    </row>
    <row r="86781" spans="7:7">
      <c r="G86781" s="162" t="s">
        <v>87026</v>
      </c>
    </row>
    <row r="86782" spans="7:7">
      <c r="G86782" s="162" t="s">
        <v>87027</v>
      </c>
    </row>
    <row r="86783" spans="7:7">
      <c r="G86783" s="162" t="s">
        <v>87028</v>
      </c>
    </row>
    <row r="86784" spans="7:7">
      <c r="G86784" s="162" t="s">
        <v>87029</v>
      </c>
    </row>
    <row r="86785" spans="7:7">
      <c r="G86785" s="162" t="s">
        <v>87030</v>
      </c>
    </row>
    <row r="86786" spans="7:7">
      <c r="G86786" s="162" t="s">
        <v>87031</v>
      </c>
    </row>
    <row r="86787" spans="7:7">
      <c r="G86787" s="162" t="s">
        <v>87032</v>
      </c>
    </row>
    <row r="86788" spans="7:7">
      <c r="G86788" s="162" t="s">
        <v>87033</v>
      </c>
    </row>
    <row r="86789" spans="7:7">
      <c r="G86789" s="162" t="s">
        <v>87034</v>
      </c>
    </row>
    <row r="86790" spans="7:7">
      <c r="G86790" s="162" t="s">
        <v>87035</v>
      </c>
    </row>
    <row r="86791" spans="7:7">
      <c r="G86791" s="162" t="s">
        <v>87036</v>
      </c>
    </row>
    <row r="86792" spans="7:7">
      <c r="G86792" s="162" t="s">
        <v>87037</v>
      </c>
    </row>
    <row r="86793" spans="7:7">
      <c r="G86793" s="162" t="s">
        <v>87038</v>
      </c>
    </row>
    <row r="86794" spans="7:7">
      <c r="G86794" s="162" t="s">
        <v>87039</v>
      </c>
    </row>
    <row r="86795" spans="7:7">
      <c r="G86795" s="162" t="s">
        <v>87040</v>
      </c>
    </row>
    <row r="86796" spans="7:7">
      <c r="G86796" s="162" t="s">
        <v>87041</v>
      </c>
    </row>
    <row r="86797" spans="7:7">
      <c r="G86797" s="162" t="s">
        <v>87042</v>
      </c>
    </row>
    <row r="86798" spans="7:7">
      <c r="G86798" s="162" t="s">
        <v>87043</v>
      </c>
    </row>
    <row r="86799" spans="7:7">
      <c r="G86799" s="162" t="s">
        <v>87044</v>
      </c>
    </row>
    <row r="86800" spans="7:7">
      <c r="G86800" s="162" t="s">
        <v>87045</v>
      </c>
    </row>
    <row r="86801" spans="7:7">
      <c r="G86801" s="162" t="s">
        <v>87046</v>
      </c>
    </row>
    <row r="86802" spans="7:7">
      <c r="G86802" s="162" t="s">
        <v>87047</v>
      </c>
    </row>
    <row r="86803" spans="7:7">
      <c r="G86803" s="162" t="s">
        <v>87048</v>
      </c>
    </row>
    <row r="86804" spans="7:7">
      <c r="G86804" s="162" t="s">
        <v>87049</v>
      </c>
    </row>
    <row r="86805" spans="7:7">
      <c r="G86805" s="162" t="s">
        <v>87050</v>
      </c>
    </row>
    <row r="86806" spans="7:7">
      <c r="G86806" s="162" t="s">
        <v>87051</v>
      </c>
    </row>
    <row r="86807" spans="7:7">
      <c r="G86807" s="162" t="s">
        <v>87052</v>
      </c>
    </row>
    <row r="86808" spans="7:7">
      <c r="G86808" s="162" t="s">
        <v>87053</v>
      </c>
    </row>
    <row r="86809" spans="7:7">
      <c r="G86809" s="162" t="s">
        <v>87054</v>
      </c>
    </row>
    <row r="86810" spans="7:7">
      <c r="G86810" s="162" t="s">
        <v>87055</v>
      </c>
    </row>
    <row r="86811" spans="7:7">
      <c r="G86811" s="162" t="s">
        <v>87056</v>
      </c>
    </row>
    <row r="86812" spans="7:7">
      <c r="G86812" s="162" t="s">
        <v>87057</v>
      </c>
    </row>
    <row r="86813" spans="7:7">
      <c r="G86813" s="162" t="s">
        <v>87058</v>
      </c>
    </row>
    <row r="86814" spans="7:7">
      <c r="G86814" s="162" t="s">
        <v>87059</v>
      </c>
    </row>
    <row r="86815" spans="7:7">
      <c r="G86815" s="162" t="s">
        <v>87060</v>
      </c>
    </row>
    <row r="86816" spans="7:7">
      <c r="G86816" s="162" t="s">
        <v>87061</v>
      </c>
    </row>
    <row r="86817" spans="7:7">
      <c r="G86817" s="162" t="s">
        <v>87062</v>
      </c>
    </row>
    <row r="86818" spans="7:7">
      <c r="G86818" s="162" t="s">
        <v>87063</v>
      </c>
    </row>
    <row r="86819" spans="7:7">
      <c r="G86819" s="162" t="s">
        <v>87064</v>
      </c>
    </row>
    <row r="86820" spans="7:7">
      <c r="G86820" s="162" t="s">
        <v>87065</v>
      </c>
    </row>
    <row r="86821" spans="7:7">
      <c r="G86821" s="162" t="s">
        <v>87066</v>
      </c>
    </row>
    <row r="86822" spans="7:7">
      <c r="G86822" s="162" t="s">
        <v>87067</v>
      </c>
    </row>
    <row r="86823" spans="7:7">
      <c r="G86823" s="162" t="s">
        <v>87068</v>
      </c>
    </row>
    <row r="86824" spans="7:7">
      <c r="G86824" s="162" t="s">
        <v>87069</v>
      </c>
    </row>
    <row r="86825" spans="7:7">
      <c r="G86825" s="162" t="s">
        <v>87070</v>
      </c>
    </row>
    <row r="86826" spans="7:7">
      <c r="G86826" s="162" t="s">
        <v>87071</v>
      </c>
    </row>
    <row r="86827" spans="7:7">
      <c r="G86827" s="162" t="s">
        <v>87072</v>
      </c>
    </row>
    <row r="86828" spans="7:7">
      <c r="G86828" s="162" t="s">
        <v>87073</v>
      </c>
    </row>
    <row r="86829" spans="7:7">
      <c r="G86829" s="162" t="s">
        <v>87074</v>
      </c>
    </row>
    <row r="86830" spans="7:7">
      <c r="G86830" s="162" t="s">
        <v>87075</v>
      </c>
    </row>
    <row r="86831" spans="7:7">
      <c r="G86831" s="162" t="s">
        <v>87076</v>
      </c>
    </row>
    <row r="86832" spans="7:7">
      <c r="G86832" s="162" t="s">
        <v>87077</v>
      </c>
    </row>
    <row r="86833" spans="7:7">
      <c r="G86833" s="162" t="s">
        <v>87078</v>
      </c>
    </row>
    <row r="86834" spans="7:7">
      <c r="G86834" s="162" t="s">
        <v>87079</v>
      </c>
    </row>
    <row r="86835" spans="7:7">
      <c r="G86835" s="162" t="s">
        <v>87080</v>
      </c>
    </row>
    <row r="86836" spans="7:7">
      <c r="G86836" s="162" t="s">
        <v>87081</v>
      </c>
    </row>
    <row r="86837" spans="7:7">
      <c r="G86837" s="162" t="s">
        <v>87082</v>
      </c>
    </row>
    <row r="86838" spans="7:7">
      <c r="G86838" s="162" t="s">
        <v>87083</v>
      </c>
    </row>
    <row r="86839" spans="7:7">
      <c r="G86839" s="162" t="s">
        <v>87084</v>
      </c>
    </row>
    <row r="86840" spans="7:7">
      <c r="G86840" s="162" t="s">
        <v>87085</v>
      </c>
    </row>
    <row r="86841" spans="7:7">
      <c r="G86841" s="162" t="s">
        <v>87086</v>
      </c>
    </row>
    <row r="86842" spans="7:7">
      <c r="G86842" s="162" t="s">
        <v>87087</v>
      </c>
    </row>
    <row r="86843" spans="7:7">
      <c r="G86843" s="162" t="s">
        <v>87088</v>
      </c>
    </row>
    <row r="86844" spans="7:7">
      <c r="G86844" s="162" t="s">
        <v>87089</v>
      </c>
    </row>
    <row r="86845" spans="7:7">
      <c r="G86845" s="162" t="s">
        <v>87090</v>
      </c>
    </row>
    <row r="86846" spans="7:7">
      <c r="G86846" s="162" t="s">
        <v>87091</v>
      </c>
    </row>
    <row r="86847" spans="7:7">
      <c r="G86847" s="162" t="s">
        <v>87092</v>
      </c>
    </row>
    <row r="86848" spans="7:7">
      <c r="G86848" s="162" t="s">
        <v>87093</v>
      </c>
    </row>
    <row r="86849" spans="7:7">
      <c r="G86849" s="162" t="s">
        <v>87094</v>
      </c>
    </row>
    <row r="86850" spans="7:7">
      <c r="G86850" s="162" t="s">
        <v>87095</v>
      </c>
    </row>
    <row r="86851" spans="7:7">
      <c r="G86851" s="162" t="s">
        <v>87096</v>
      </c>
    </row>
    <row r="86852" spans="7:7">
      <c r="G86852" s="162" t="s">
        <v>87097</v>
      </c>
    </row>
    <row r="86853" spans="7:7">
      <c r="G86853" s="162" t="s">
        <v>87098</v>
      </c>
    </row>
    <row r="86854" spans="7:7">
      <c r="G86854" s="162" t="s">
        <v>87099</v>
      </c>
    </row>
    <row r="86855" spans="7:7">
      <c r="G86855" s="162" t="s">
        <v>87100</v>
      </c>
    </row>
    <row r="86856" spans="7:7">
      <c r="G86856" s="162" t="s">
        <v>87101</v>
      </c>
    </row>
    <row r="86857" spans="7:7">
      <c r="G86857" s="162" t="s">
        <v>87102</v>
      </c>
    </row>
    <row r="86858" spans="7:7">
      <c r="G86858" s="162" t="s">
        <v>87103</v>
      </c>
    </row>
    <row r="86859" spans="7:7">
      <c r="G86859" s="162" t="s">
        <v>87104</v>
      </c>
    </row>
    <row r="86860" spans="7:7">
      <c r="G86860" s="162" t="s">
        <v>87105</v>
      </c>
    </row>
    <row r="86861" spans="7:7">
      <c r="G86861" s="162" t="s">
        <v>87106</v>
      </c>
    </row>
    <row r="86862" spans="7:7">
      <c r="G86862" s="162" t="s">
        <v>87107</v>
      </c>
    </row>
    <row r="86863" spans="7:7">
      <c r="G86863" s="162" t="s">
        <v>87108</v>
      </c>
    </row>
    <row r="86864" spans="7:7">
      <c r="G86864" s="162" t="s">
        <v>87109</v>
      </c>
    </row>
    <row r="86865" spans="7:7">
      <c r="G86865" s="162" t="s">
        <v>87110</v>
      </c>
    </row>
    <row r="86866" spans="7:7">
      <c r="G86866" s="162" t="s">
        <v>87111</v>
      </c>
    </row>
    <row r="86867" spans="7:7">
      <c r="G86867" s="162" t="s">
        <v>87112</v>
      </c>
    </row>
    <row r="86868" spans="7:7">
      <c r="G86868" s="162" t="s">
        <v>87113</v>
      </c>
    </row>
    <row r="86869" spans="7:7">
      <c r="G86869" s="162" t="s">
        <v>87114</v>
      </c>
    </row>
    <row r="86870" spans="7:7">
      <c r="G86870" s="162" t="s">
        <v>87115</v>
      </c>
    </row>
    <row r="86871" spans="7:7">
      <c r="G86871" s="162" t="s">
        <v>87116</v>
      </c>
    </row>
    <row r="86872" spans="7:7">
      <c r="G86872" s="162" t="s">
        <v>87117</v>
      </c>
    </row>
    <row r="86873" spans="7:7">
      <c r="G86873" s="162" t="s">
        <v>87118</v>
      </c>
    </row>
    <row r="86874" spans="7:7">
      <c r="G86874" s="162" t="s">
        <v>87119</v>
      </c>
    </row>
    <row r="86875" spans="7:7">
      <c r="G86875" s="162" t="s">
        <v>87120</v>
      </c>
    </row>
    <row r="86876" spans="7:7">
      <c r="G86876" s="162" t="s">
        <v>87121</v>
      </c>
    </row>
    <row r="86877" spans="7:7">
      <c r="G86877" s="162" t="s">
        <v>87122</v>
      </c>
    </row>
    <row r="86878" spans="7:7">
      <c r="G86878" s="162" t="s">
        <v>87123</v>
      </c>
    </row>
    <row r="86879" spans="7:7">
      <c r="G86879" s="162" t="s">
        <v>87124</v>
      </c>
    </row>
    <row r="86880" spans="7:7">
      <c r="G86880" s="162" t="s">
        <v>87125</v>
      </c>
    </row>
    <row r="86881" spans="7:7">
      <c r="G86881" s="162" t="s">
        <v>87126</v>
      </c>
    </row>
    <row r="86882" spans="7:7">
      <c r="G86882" s="162" t="s">
        <v>87127</v>
      </c>
    </row>
    <row r="86883" spans="7:7">
      <c r="G86883" s="162" t="s">
        <v>87128</v>
      </c>
    </row>
    <row r="86884" spans="7:7">
      <c r="G86884" s="162" t="s">
        <v>87129</v>
      </c>
    </row>
    <row r="86885" spans="7:7">
      <c r="G86885" s="162" t="s">
        <v>87130</v>
      </c>
    </row>
    <row r="86886" spans="7:7">
      <c r="G86886" s="162" t="s">
        <v>87131</v>
      </c>
    </row>
    <row r="86887" spans="7:7">
      <c r="G86887" s="162" t="s">
        <v>87132</v>
      </c>
    </row>
    <row r="86888" spans="7:7">
      <c r="G86888" s="162" t="s">
        <v>87133</v>
      </c>
    </row>
    <row r="86889" spans="7:7">
      <c r="G86889" s="162" t="s">
        <v>87134</v>
      </c>
    </row>
    <row r="86890" spans="7:7">
      <c r="G86890" s="162" t="s">
        <v>87135</v>
      </c>
    </row>
    <row r="86891" spans="7:7">
      <c r="G86891" s="162" t="s">
        <v>87136</v>
      </c>
    </row>
    <row r="86892" spans="7:7">
      <c r="G86892" s="162" t="s">
        <v>87137</v>
      </c>
    </row>
    <row r="86893" spans="7:7">
      <c r="G86893" s="162" t="s">
        <v>87138</v>
      </c>
    </row>
    <row r="86894" spans="7:7">
      <c r="G86894" s="162" t="s">
        <v>87139</v>
      </c>
    </row>
    <row r="86895" spans="7:7">
      <c r="G86895" s="162" t="s">
        <v>87140</v>
      </c>
    </row>
    <row r="86896" spans="7:7">
      <c r="G86896" s="162" t="s">
        <v>87141</v>
      </c>
    </row>
    <row r="86897" spans="7:7">
      <c r="G86897" s="162" t="s">
        <v>87142</v>
      </c>
    </row>
    <row r="86898" spans="7:7">
      <c r="G86898" s="162" t="s">
        <v>87143</v>
      </c>
    </row>
    <row r="86899" spans="7:7">
      <c r="G86899" s="162" t="s">
        <v>87144</v>
      </c>
    </row>
    <row r="86900" spans="7:7">
      <c r="G86900" s="162" t="s">
        <v>87145</v>
      </c>
    </row>
    <row r="86901" spans="7:7">
      <c r="G86901" s="162" t="s">
        <v>87146</v>
      </c>
    </row>
    <row r="86902" spans="7:7">
      <c r="G86902" s="162" t="s">
        <v>87147</v>
      </c>
    </row>
    <row r="86903" spans="7:7">
      <c r="G86903" s="162" t="s">
        <v>87148</v>
      </c>
    </row>
    <row r="86904" spans="7:7">
      <c r="G86904" s="162" t="s">
        <v>87149</v>
      </c>
    </row>
    <row r="86905" spans="7:7">
      <c r="G86905" s="162" t="s">
        <v>87150</v>
      </c>
    </row>
    <row r="86906" spans="7:7">
      <c r="G86906" s="162" t="s">
        <v>87151</v>
      </c>
    </row>
    <row r="86907" spans="7:7">
      <c r="G86907" s="162" t="s">
        <v>87152</v>
      </c>
    </row>
    <row r="86908" spans="7:7">
      <c r="G86908" s="162" t="s">
        <v>87153</v>
      </c>
    </row>
    <row r="86909" spans="7:7">
      <c r="G86909" s="162" t="s">
        <v>87154</v>
      </c>
    </row>
    <row r="86910" spans="7:7">
      <c r="G86910" s="162" t="s">
        <v>87155</v>
      </c>
    </row>
    <row r="86911" spans="7:7">
      <c r="G86911" s="162" t="s">
        <v>87156</v>
      </c>
    </row>
    <row r="86912" spans="7:7">
      <c r="G86912" s="162" t="s">
        <v>87157</v>
      </c>
    </row>
    <row r="86913" spans="7:7">
      <c r="G86913" s="162" t="s">
        <v>87158</v>
      </c>
    </row>
    <row r="86914" spans="7:7">
      <c r="G86914" s="162" t="s">
        <v>87159</v>
      </c>
    </row>
    <row r="86915" spans="7:7">
      <c r="G86915" s="162" t="s">
        <v>87160</v>
      </c>
    </row>
    <row r="86916" spans="7:7">
      <c r="G86916" s="162" t="s">
        <v>87161</v>
      </c>
    </row>
    <row r="86917" spans="7:7">
      <c r="G86917" s="162" t="s">
        <v>87162</v>
      </c>
    </row>
    <row r="86918" spans="7:7">
      <c r="G86918" s="162" t="s">
        <v>87163</v>
      </c>
    </row>
    <row r="86919" spans="7:7">
      <c r="G86919" s="162" t="s">
        <v>87164</v>
      </c>
    </row>
    <row r="86920" spans="7:7">
      <c r="G86920" s="162" t="s">
        <v>87165</v>
      </c>
    </row>
    <row r="86921" spans="7:7">
      <c r="G86921" s="162" t="s">
        <v>87166</v>
      </c>
    </row>
    <row r="86922" spans="7:7">
      <c r="G86922" s="162" t="s">
        <v>87167</v>
      </c>
    </row>
    <row r="86923" spans="7:7">
      <c r="G86923" s="162" t="s">
        <v>87168</v>
      </c>
    </row>
    <row r="86924" spans="7:7">
      <c r="G86924" s="162" t="s">
        <v>87169</v>
      </c>
    </row>
    <row r="86925" spans="7:7">
      <c r="G86925" s="162" t="s">
        <v>87170</v>
      </c>
    </row>
    <row r="86926" spans="7:7">
      <c r="G86926" s="162" t="s">
        <v>87171</v>
      </c>
    </row>
    <row r="86927" spans="7:7">
      <c r="G86927" s="162" t="s">
        <v>87172</v>
      </c>
    </row>
    <row r="86928" spans="7:7">
      <c r="G86928" s="162" t="s">
        <v>87173</v>
      </c>
    </row>
    <row r="86929" spans="7:7">
      <c r="G86929" s="162" t="s">
        <v>87174</v>
      </c>
    </row>
    <row r="86930" spans="7:7">
      <c r="G86930" s="162" t="s">
        <v>87175</v>
      </c>
    </row>
    <row r="86931" spans="7:7">
      <c r="G86931" s="162" t="s">
        <v>87176</v>
      </c>
    </row>
    <row r="86932" spans="7:7">
      <c r="G86932" s="162" t="s">
        <v>87177</v>
      </c>
    </row>
    <row r="86933" spans="7:7">
      <c r="G86933" s="162" t="s">
        <v>87178</v>
      </c>
    </row>
    <row r="86934" spans="7:7">
      <c r="G86934" s="162" t="s">
        <v>87179</v>
      </c>
    </row>
    <row r="86935" spans="7:7">
      <c r="G86935" s="162" t="s">
        <v>87180</v>
      </c>
    </row>
    <row r="86936" spans="7:7">
      <c r="G86936" s="162" t="s">
        <v>87181</v>
      </c>
    </row>
    <row r="86937" spans="7:7">
      <c r="G86937" s="162" t="s">
        <v>87182</v>
      </c>
    </row>
    <row r="86938" spans="7:7">
      <c r="G86938" s="162" t="s">
        <v>87183</v>
      </c>
    </row>
    <row r="86939" spans="7:7">
      <c r="G86939" s="162" t="s">
        <v>87184</v>
      </c>
    </row>
    <row r="86940" spans="7:7">
      <c r="G86940" s="162" t="s">
        <v>87185</v>
      </c>
    </row>
    <row r="86941" spans="7:7">
      <c r="G86941" s="162" t="s">
        <v>87186</v>
      </c>
    </row>
    <row r="86942" spans="7:7">
      <c r="G86942" s="162" t="s">
        <v>87187</v>
      </c>
    </row>
    <row r="86943" spans="7:7">
      <c r="G86943" s="162" t="s">
        <v>87188</v>
      </c>
    </row>
    <row r="86944" spans="7:7">
      <c r="G86944" s="162" t="s">
        <v>87189</v>
      </c>
    </row>
    <row r="86945" spans="7:7">
      <c r="G86945" s="162" t="s">
        <v>87190</v>
      </c>
    </row>
    <row r="86946" spans="7:7">
      <c r="G86946" s="162" t="s">
        <v>87191</v>
      </c>
    </row>
    <row r="86947" spans="7:7">
      <c r="G86947" s="162" t="s">
        <v>87192</v>
      </c>
    </row>
    <row r="86948" spans="7:7">
      <c r="G86948" s="162" t="s">
        <v>87193</v>
      </c>
    </row>
    <row r="86949" spans="7:7">
      <c r="G86949" s="162" t="s">
        <v>87194</v>
      </c>
    </row>
    <row r="86950" spans="7:7">
      <c r="G86950" s="162" t="s">
        <v>87195</v>
      </c>
    </row>
    <row r="86951" spans="7:7">
      <c r="G86951" s="162" t="s">
        <v>87196</v>
      </c>
    </row>
    <row r="86952" spans="7:7">
      <c r="G86952" s="162" t="s">
        <v>87197</v>
      </c>
    </row>
    <row r="86953" spans="7:7">
      <c r="G86953" s="162" t="s">
        <v>87198</v>
      </c>
    </row>
    <row r="86954" spans="7:7">
      <c r="G86954" s="162" t="s">
        <v>87199</v>
      </c>
    </row>
    <row r="86955" spans="7:7">
      <c r="G86955" s="162" t="s">
        <v>87200</v>
      </c>
    </row>
    <row r="86956" spans="7:7">
      <c r="G86956" s="162" t="s">
        <v>87201</v>
      </c>
    </row>
    <row r="86957" spans="7:7">
      <c r="G86957" s="162" t="s">
        <v>87202</v>
      </c>
    </row>
    <row r="86958" spans="7:7">
      <c r="G86958" s="162" t="s">
        <v>87203</v>
      </c>
    </row>
    <row r="86959" spans="7:7">
      <c r="G86959" s="162" t="s">
        <v>87204</v>
      </c>
    </row>
    <row r="86960" spans="7:7">
      <c r="G86960" s="162" t="s">
        <v>87205</v>
      </c>
    </row>
    <row r="86961" spans="7:7">
      <c r="G86961" s="162" t="s">
        <v>87206</v>
      </c>
    </row>
    <row r="86962" spans="7:7">
      <c r="G86962" s="162" t="s">
        <v>87207</v>
      </c>
    </row>
    <row r="86963" spans="7:7">
      <c r="G86963" s="162" t="s">
        <v>87208</v>
      </c>
    </row>
    <row r="86964" spans="7:7">
      <c r="G86964" s="162" t="s">
        <v>87209</v>
      </c>
    </row>
    <row r="86965" spans="7:7">
      <c r="G86965" s="162" t="s">
        <v>87210</v>
      </c>
    </row>
    <row r="86966" spans="7:7">
      <c r="G86966" s="162" t="s">
        <v>87211</v>
      </c>
    </row>
    <row r="86967" spans="7:7">
      <c r="G86967" s="162" t="s">
        <v>87212</v>
      </c>
    </row>
    <row r="86968" spans="7:7">
      <c r="G86968" s="162" t="s">
        <v>87213</v>
      </c>
    </row>
    <row r="86969" spans="7:7">
      <c r="G86969" s="162" t="s">
        <v>87214</v>
      </c>
    </row>
    <row r="86970" spans="7:7">
      <c r="G86970" s="162" t="s">
        <v>87215</v>
      </c>
    </row>
    <row r="86971" spans="7:7">
      <c r="G86971" s="162" t="s">
        <v>87216</v>
      </c>
    </row>
    <row r="86972" spans="7:7">
      <c r="G86972" s="162" t="s">
        <v>87217</v>
      </c>
    </row>
    <row r="86973" spans="7:7">
      <c r="G86973" s="162" t="s">
        <v>87218</v>
      </c>
    </row>
    <row r="86974" spans="7:7">
      <c r="G86974" s="162" t="s">
        <v>87219</v>
      </c>
    </row>
    <row r="86975" spans="7:7">
      <c r="G86975" s="162" t="s">
        <v>87220</v>
      </c>
    </row>
    <row r="86976" spans="7:7">
      <c r="G86976" s="162" t="s">
        <v>87221</v>
      </c>
    </row>
    <row r="86977" spans="7:7">
      <c r="G86977" s="162" t="s">
        <v>87222</v>
      </c>
    </row>
    <row r="86978" spans="7:7">
      <c r="G86978" s="162" t="s">
        <v>87223</v>
      </c>
    </row>
    <row r="86979" spans="7:7">
      <c r="G86979" s="162" t="s">
        <v>87224</v>
      </c>
    </row>
    <row r="86980" spans="7:7">
      <c r="G86980" s="162" t="s">
        <v>87225</v>
      </c>
    </row>
    <row r="86981" spans="7:7">
      <c r="G86981" s="162" t="s">
        <v>87226</v>
      </c>
    </row>
    <row r="86982" spans="7:7">
      <c r="G86982" s="162" t="s">
        <v>87227</v>
      </c>
    </row>
    <row r="86983" spans="7:7">
      <c r="G86983" s="162" t="s">
        <v>87228</v>
      </c>
    </row>
    <row r="86984" spans="7:7">
      <c r="G86984" s="162" t="s">
        <v>87229</v>
      </c>
    </row>
    <row r="86985" spans="7:7">
      <c r="G86985" s="162" t="s">
        <v>87230</v>
      </c>
    </row>
    <row r="86986" spans="7:7">
      <c r="G86986" s="162" t="s">
        <v>87231</v>
      </c>
    </row>
    <row r="86987" spans="7:7">
      <c r="G86987" s="162" t="s">
        <v>87232</v>
      </c>
    </row>
    <row r="86988" spans="7:7">
      <c r="G86988" s="162" t="s">
        <v>87233</v>
      </c>
    </row>
    <row r="86989" spans="7:7">
      <c r="G86989" s="162" t="s">
        <v>87234</v>
      </c>
    </row>
    <row r="86990" spans="7:7">
      <c r="G86990" s="162" t="s">
        <v>87235</v>
      </c>
    </row>
    <row r="86991" spans="7:7">
      <c r="G86991" s="162" t="s">
        <v>87236</v>
      </c>
    </row>
    <row r="86992" spans="7:7">
      <c r="G86992" s="162" t="s">
        <v>87237</v>
      </c>
    </row>
    <row r="86993" spans="7:7">
      <c r="G86993" s="162" t="s">
        <v>87238</v>
      </c>
    </row>
    <row r="86994" spans="7:7">
      <c r="G86994" s="162" t="s">
        <v>87239</v>
      </c>
    </row>
    <row r="86995" spans="7:7">
      <c r="G86995" s="162" t="s">
        <v>87240</v>
      </c>
    </row>
    <row r="86996" spans="7:7">
      <c r="G86996" s="162" t="s">
        <v>87241</v>
      </c>
    </row>
    <row r="86997" spans="7:7">
      <c r="G86997" s="162" t="s">
        <v>87242</v>
      </c>
    </row>
    <row r="86998" spans="7:7">
      <c r="G86998" s="162" t="s">
        <v>87243</v>
      </c>
    </row>
    <row r="86999" spans="7:7">
      <c r="G86999" s="162" t="s">
        <v>87244</v>
      </c>
    </row>
    <row r="87000" spans="7:7">
      <c r="G87000" s="162" t="s">
        <v>87245</v>
      </c>
    </row>
    <row r="87001" spans="7:7">
      <c r="G87001" s="162" t="s">
        <v>87246</v>
      </c>
    </row>
    <row r="87002" spans="7:7">
      <c r="G87002" s="162" t="s">
        <v>87247</v>
      </c>
    </row>
    <row r="87003" spans="7:7">
      <c r="G87003" s="162" t="s">
        <v>87248</v>
      </c>
    </row>
    <row r="87004" spans="7:7">
      <c r="G87004" s="162" t="s">
        <v>87249</v>
      </c>
    </row>
    <row r="87005" spans="7:7">
      <c r="G87005" s="162" t="s">
        <v>87250</v>
      </c>
    </row>
    <row r="87006" spans="7:7">
      <c r="G87006" s="162" t="s">
        <v>87251</v>
      </c>
    </row>
    <row r="87007" spans="7:7">
      <c r="G87007" s="162" t="s">
        <v>87252</v>
      </c>
    </row>
    <row r="87008" spans="7:7">
      <c r="G87008" s="162" t="s">
        <v>87253</v>
      </c>
    </row>
    <row r="87009" spans="7:7">
      <c r="G87009" s="162" t="s">
        <v>87254</v>
      </c>
    </row>
    <row r="87010" spans="7:7">
      <c r="G87010" s="162" t="s">
        <v>87255</v>
      </c>
    </row>
    <row r="87011" spans="7:7">
      <c r="G87011" s="162" t="s">
        <v>87256</v>
      </c>
    </row>
    <row r="87012" spans="7:7">
      <c r="G87012" s="162" t="s">
        <v>87257</v>
      </c>
    </row>
    <row r="87013" spans="7:7">
      <c r="G87013" s="162" t="s">
        <v>87258</v>
      </c>
    </row>
    <row r="87014" spans="7:7">
      <c r="G87014" s="162" t="s">
        <v>87259</v>
      </c>
    </row>
    <row r="87015" spans="7:7">
      <c r="G87015" s="162" t="s">
        <v>87260</v>
      </c>
    </row>
    <row r="87016" spans="7:7">
      <c r="G87016" s="162" t="s">
        <v>87261</v>
      </c>
    </row>
    <row r="87017" spans="7:7">
      <c r="G87017" s="162" t="s">
        <v>87262</v>
      </c>
    </row>
    <row r="87018" spans="7:7">
      <c r="G87018" s="162" t="s">
        <v>87263</v>
      </c>
    </row>
    <row r="87019" spans="7:7">
      <c r="G87019" s="162" t="s">
        <v>87264</v>
      </c>
    </row>
    <row r="87020" spans="7:7">
      <c r="G87020" s="162" t="s">
        <v>87265</v>
      </c>
    </row>
    <row r="87021" spans="7:7">
      <c r="G87021" s="162" t="s">
        <v>87266</v>
      </c>
    </row>
    <row r="87022" spans="7:7">
      <c r="G87022" s="162" t="s">
        <v>87267</v>
      </c>
    </row>
    <row r="87023" spans="7:7">
      <c r="G87023" s="162" t="s">
        <v>87268</v>
      </c>
    </row>
    <row r="87024" spans="7:7">
      <c r="G87024" s="162" t="s">
        <v>87269</v>
      </c>
    </row>
    <row r="87025" spans="7:7">
      <c r="G87025" s="162" t="s">
        <v>87270</v>
      </c>
    </row>
    <row r="87026" spans="7:7">
      <c r="G87026" s="162" t="s">
        <v>87271</v>
      </c>
    </row>
    <row r="87027" spans="7:7">
      <c r="G87027" s="162" t="s">
        <v>87272</v>
      </c>
    </row>
    <row r="87028" spans="7:7">
      <c r="G87028" s="162" t="s">
        <v>87273</v>
      </c>
    </row>
    <row r="87029" spans="7:7">
      <c r="G87029" s="162" t="s">
        <v>87274</v>
      </c>
    </row>
    <row r="87030" spans="7:7">
      <c r="G87030" s="162" t="s">
        <v>87275</v>
      </c>
    </row>
    <row r="87031" spans="7:7">
      <c r="G87031" s="162" t="s">
        <v>87276</v>
      </c>
    </row>
    <row r="87032" spans="7:7">
      <c r="G87032" s="162" t="s">
        <v>87277</v>
      </c>
    </row>
    <row r="87033" spans="7:7">
      <c r="G87033" s="162" t="s">
        <v>87278</v>
      </c>
    </row>
    <row r="87034" spans="7:7">
      <c r="G87034" s="162" t="s">
        <v>87279</v>
      </c>
    </row>
    <row r="87035" spans="7:7">
      <c r="G87035" s="162" t="s">
        <v>87280</v>
      </c>
    </row>
    <row r="87036" spans="7:7">
      <c r="G87036" s="162" t="s">
        <v>87281</v>
      </c>
    </row>
    <row r="87037" spans="7:7">
      <c r="G87037" s="162" t="s">
        <v>87282</v>
      </c>
    </row>
    <row r="87038" spans="7:7">
      <c r="G87038" s="162" t="s">
        <v>87283</v>
      </c>
    </row>
    <row r="87039" spans="7:7">
      <c r="G87039" s="162" t="s">
        <v>87284</v>
      </c>
    </row>
    <row r="87040" spans="7:7">
      <c r="G87040" s="162" t="s">
        <v>87285</v>
      </c>
    </row>
    <row r="87041" spans="7:7">
      <c r="G87041" s="162" t="s">
        <v>87286</v>
      </c>
    </row>
    <row r="87042" spans="7:7">
      <c r="G87042" s="162" t="s">
        <v>87287</v>
      </c>
    </row>
    <row r="87043" spans="7:7">
      <c r="G87043" s="162" t="s">
        <v>87288</v>
      </c>
    </row>
    <row r="87044" spans="7:7">
      <c r="G87044" s="162" t="s">
        <v>87289</v>
      </c>
    </row>
    <row r="87045" spans="7:7">
      <c r="G87045" s="162" t="s">
        <v>87290</v>
      </c>
    </row>
    <row r="87046" spans="7:7">
      <c r="G87046" s="162" t="s">
        <v>87291</v>
      </c>
    </row>
    <row r="87047" spans="7:7">
      <c r="G87047" s="162" t="s">
        <v>87292</v>
      </c>
    </row>
    <row r="87048" spans="7:7">
      <c r="G87048" s="162" t="s">
        <v>87293</v>
      </c>
    </row>
    <row r="87049" spans="7:7">
      <c r="G87049" s="162" t="s">
        <v>87294</v>
      </c>
    </row>
    <row r="87050" spans="7:7">
      <c r="G87050" s="162" t="s">
        <v>87295</v>
      </c>
    </row>
    <row r="87051" spans="7:7">
      <c r="G87051" s="162" t="s">
        <v>87296</v>
      </c>
    </row>
    <row r="87052" spans="7:7">
      <c r="G87052" s="162" t="s">
        <v>87297</v>
      </c>
    </row>
    <row r="87053" spans="7:7">
      <c r="G87053" s="162" t="s">
        <v>87298</v>
      </c>
    </row>
    <row r="87054" spans="7:7">
      <c r="G87054" s="162" t="s">
        <v>87299</v>
      </c>
    </row>
    <row r="87055" spans="7:7">
      <c r="G87055" s="162" t="s">
        <v>87300</v>
      </c>
    </row>
    <row r="87056" spans="7:7">
      <c r="G87056" s="162" t="s">
        <v>87301</v>
      </c>
    </row>
    <row r="87057" spans="7:7">
      <c r="G87057" s="162" t="s">
        <v>87302</v>
      </c>
    </row>
    <row r="87058" spans="7:7">
      <c r="G87058" s="162" t="s">
        <v>87303</v>
      </c>
    </row>
    <row r="87059" spans="7:7">
      <c r="G87059" s="162" t="s">
        <v>87304</v>
      </c>
    </row>
    <row r="87060" spans="7:7">
      <c r="G87060" s="162" t="s">
        <v>87305</v>
      </c>
    </row>
    <row r="87061" spans="7:7">
      <c r="G87061" s="162" t="s">
        <v>87306</v>
      </c>
    </row>
    <row r="87062" spans="7:7">
      <c r="G87062" s="162" t="s">
        <v>87307</v>
      </c>
    </row>
    <row r="87063" spans="7:7">
      <c r="G87063" s="162" t="s">
        <v>87308</v>
      </c>
    </row>
    <row r="87064" spans="7:7">
      <c r="G87064" s="162" t="s">
        <v>87309</v>
      </c>
    </row>
    <row r="87065" spans="7:7">
      <c r="G87065" s="162" t="s">
        <v>87310</v>
      </c>
    </row>
    <row r="87066" spans="7:7">
      <c r="G87066" s="162" t="s">
        <v>87311</v>
      </c>
    </row>
    <row r="87067" spans="7:7">
      <c r="G87067" s="162" t="s">
        <v>87312</v>
      </c>
    </row>
    <row r="87068" spans="7:7">
      <c r="G87068" s="162" t="s">
        <v>87313</v>
      </c>
    </row>
    <row r="87069" spans="7:7">
      <c r="G87069" s="162" t="s">
        <v>87314</v>
      </c>
    </row>
    <row r="87070" spans="7:7">
      <c r="G87070" s="162" t="s">
        <v>87315</v>
      </c>
    </row>
    <row r="87071" spans="7:7">
      <c r="G87071" s="162" t="s">
        <v>87316</v>
      </c>
    </row>
    <row r="87072" spans="7:7">
      <c r="G87072" s="162" t="s">
        <v>87317</v>
      </c>
    </row>
    <row r="87073" spans="7:7">
      <c r="G87073" s="162" t="s">
        <v>87318</v>
      </c>
    </row>
    <row r="87074" spans="7:7">
      <c r="G87074" s="162" t="s">
        <v>87319</v>
      </c>
    </row>
    <row r="87075" spans="7:7">
      <c r="G87075" s="162" t="s">
        <v>87320</v>
      </c>
    </row>
    <row r="87076" spans="7:7">
      <c r="G87076" s="162" t="s">
        <v>87321</v>
      </c>
    </row>
    <row r="87077" spans="7:7">
      <c r="G87077" s="162" t="s">
        <v>87322</v>
      </c>
    </row>
    <row r="87078" spans="7:7">
      <c r="G87078" s="162" t="s">
        <v>87323</v>
      </c>
    </row>
    <row r="87079" spans="7:7">
      <c r="G87079" s="162" t="s">
        <v>87324</v>
      </c>
    </row>
    <row r="87080" spans="7:7">
      <c r="G87080" s="162" t="s">
        <v>87325</v>
      </c>
    </row>
    <row r="87081" spans="7:7">
      <c r="G87081" s="162" t="s">
        <v>87326</v>
      </c>
    </row>
    <row r="87082" spans="7:7">
      <c r="G87082" s="162" t="s">
        <v>87327</v>
      </c>
    </row>
    <row r="87083" spans="7:7">
      <c r="G87083" s="162" t="s">
        <v>87328</v>
      </c>
    </row>
    <row r="87084" spans="7:7">
      <c r="G87084" s="162" t="s">
        <v>87329</v>
      </c>
    </row>
    <row r="87085" spans="7:7">
      <c r="G87085" s="162" t="s">
        <v>87330</v>
      </c>
    </row>
    <row r="87086" spans="7:7">
      <c r="G87086" s="162" t="s">
        <v>87331</v>
      </c>
    </row>
    <row r="87087" spans="7:7">
      <c r="G87087" s="162" t="s">
        <v>87332</v>
      </c>
    </row>
    <row r="87088" spans="7:7">
      <c r="G87088" s="162" t="s">
        <v>87333</v>
      </c>
    </row>
    <row r="87089" spans="7:7">
      <c r="G87089" s="162" t="s">
        <v>87334</v>
      </c>
    </row>
    <row r="87090" spans="7:7">
      <c r="G87090" s="162" t="s">
        <v>87335</v>
      </c>
    </row>
    <row r="87091" spans="7:7">
      <c r="G87091" s="162" t="s">
        <v>87336</v>
      </c>
    </row>
    <row r="87092" spans="7:7">
      <c r="G87092" s="162" t="s">
        <v>87337</v>
      </c>
    </row>
    <row r="87093" spans="7:7">
      <c r="G87093" s="162" t="s">
        <v>87338</v>
      </c>
    </row>
    <row r="87094" spans="7:7">
      <c r="G87094" s="162" t="s">
        <v>87339</v>
      </c>
    </row>
    <row r="87095" spans="7:7">
      <c r="G87095" s="162" t="s">
        <v>87340</v>
      </c>
    </row>
    <row r="87096" spans="7:7">
      <c r="G87096" s="162" t="s">
        <v>87341</v>
      </c>
    </row>
    <row r="87097" spans="7:7">
      <c r="G87097" s="162" t="s">
        <v>87342</v>
      </c>
    </row>
    <row r="87098" spans="7:7">
      <c r="G87098" s="162" t="s">
        <v>87343</v>
      </c>
    </row>
    <row r="87099" spans="7:7">
      <c r="G87099" s="162" t="s">
        <v>87344</v>
      </c>
    </row>
    <row r="87100" spans="7:7">
      <c r="G87100" s="162" t="s">
        <v>87345</v>
      </c>
    </row>
    <row r="87101" spans="7:7">
      <c r="G87101" s="162" t="s">
        <v>87346</v>
      </c>
    </row>
    <row r="87102" spans="7:7">
      <c r="G87102" s="162" t="s">
        <v>87347</v>
      </c>
    </row>
    <row r="87103" spans="7:7">
      <c r="G87103" s="162" t="s">
        <v>87348</v>
      </c>
    </row>
    <row r="87104" spans="7:7">
      <c r="G87104" s="162" t="s">
        <v>87349</v>
      </c>
    </row>
    <row r="87105" spans="7:7">
      <c r="G87105" s="162" t="s">
        <v>87350</v>
      </c>
    </row>
    <row r="87106" spans="7:7">
      <c r="G87106" s="162" t="s">
        <v>87351</v>
      </c>
    </row>
    <row r="87107" spans="7:7">
      <c r="G87107" s="162" t="s">
        <v>87352</v>
      </c>
    </row>
    <row r="87108" spans="7:7">
      <c r="G87108" s="162" t="s">
        <v>87353</v>
      </c>
    </row>
    <row r="87109" spans="7:7">
      <c r="G87109" s="162" t="s">
        <v>87354</v>
      </c>
    </row>
    <row r="87110" spans="7:7">
      <c r="G87110" s="162" t="s">
        <v>87355</v>
      </c>
    </row>
    <row r="87111" spans="7:7">
      <c r="G87111" s="162" t="s">
        <v>87356</v>
      </c>
    </row>
    <row r="87112" spans="7:7">
      <c r="G87112" s="162" t="s">
        <v>87357</v>
      </c>
    </row>
    <row r="87113" spans="7:7">
      <c r="G87113" s="162" t="s">
        <v>87358</v>
      </c>
    </row>
    <row r="87114" spans="7:7">
      <c r="G87114" s="162" t="s">
        <v>87359</v>
      </c>
    </row>
    <row r="87115" spans="7:7">
      <c r="G87115" s="162" t="s">
        <v>87360</v>
      </c>
    </row>
    <row r="87116" spans="7:7">
      <c r="G87116" s="162" t="s">
        <v>87361</v>
      </c>
    </row>
    <row r="87117" spans="7:7">
      <c r="G87117" s="162" t="s">
        <v>87362</v>
      </c>
    </row>
    <row r="87118" spans="7:7">
      <c r="G87118" s="162" t="s">
        <v>87363</v>
      </c>
    </row>
    <row r="87119" spans="7:7">
      <c r="G87119" s="162" t="s">
        <v>87364</v>
      </c>
    </row>
    <row r="87120" spans="7:7">
      <c r="G87120" s="162" t="s">
        <v>87365</v>
      </c>
    </row>
    <row r="87121" spans="7:7">
      <c r="G87121" s="162" t="s">
        <v>87366</v>
      </c>
    </row>
    <row r="87122" spans="7:7">
      <c r="G87122" s="162" t="s">
        <v>87367</v>
      </c>
    </row>
    <row r="87123" spans="7:7">
      <c r="G87123" s="162" t="s">
        <v>87368</v>
      </c>
    </row>
    <row r="87124" spans="7:7">
      <c r="G87124" s="162" t="s">
        <v>87369</v>
      </c>
    </row>
    <row r="87125" spans="7:7">
      <c r="G87125" s="162" t="s">
        <v>87370</v>
      </c>
    </row>
    <row r="87126" spans="7:7">
      <c r="G87126" s="162" t="s">
        <v>87371</v>
      </c>
    </row>
    <row r="87127" spans="7:7">
      <c r="G87127" s="162" t="s">
        <v>87372</v>
      </c>
    </row>
    <row r="87128" spans="7:7">
      <c r="G87128" s="162" t="s">
        <v>87373</v>
      </c>
    </row>
    <row r="87129" spans="7:7">
      <c r="G87129" s="162" t="s">
        <v>87374</v>
      </c>
    </row>
    <row r="87130" spans="7:7">
      <c r="G87130" s="162" t="s">
        <v>87375</v>
      </c>
    </row>
    <row r="87131" spans="7:7">
      <c r="G87131" s="162" t="s">
        <v>87376</v>
      </c>
    </row>
    <row r="87132" spans="7:7">
      <c r="G87132" s="162" t="s">
        <v>87377</v>
      </c>
    </row>
    <row r="87133" spans="7:7">
      <c r="G87133" s="162" t="s">
        <v>87378</v>
      </c>
    </row>
    <row r="87134" spans="7:7">
      <c r="G87134" s="162" t="s">
        <v>87379</v>
      </c>
    </row>
    <row r="87135" spans="7:7">
      <c r="G87135" s="162" t="s">
        <v>87380</v>
      </c>
    </row>
    <row r="87136" spans="7:7">
      <c r="G87136" s="162" t="s">
        <v>87381</v>
      </c>
    </row>
    <row r="87137" spans="7:7">
      <c r="G87137" s="162" t="s">
        <v>87382</v>
      </c>
    </row>
    <row r="87138" spans="7:7">
      <c r="G87138" s="162" t="s">
        <v>87383</v>
      </c>
    </row>
    <row r="87139" spans="7:7">
      <c r="G87139" s="162" t="s">
        <v>87384</v>
      </c>
    </row>
    <row r="87140" spans="7:7">
      <c r="G87140" s="162" t="s">
        <v>87385</v>
      </c>
    </row>
    <row r="87141" spans="7:7">
      <c r="G87141" s="162" t="s">
        <v>87386</v>
      </c>
    </row>
    <row r="87142" spans="7:7">
      <c r="G87142" s="162" t="s">
        <v>87387</v>
      </c>
    </row>
    <row r="87143" spans="7:7">
      <c r="G87143" s="162" t="s">
        <v>87388</v>
      </c>
    </row>
    <row r="87144" spans="7:7">
      <c r="G87144" s="162" t="s">
        <v>87389</v>
      </c>
    </row>
    <row r="87145" spans="7:7">
      <c r="G87145" s="162" t="s">
        <v>87390</v>
      </c>
    </row>
    <row r="87146" spans="7:7">
      <c r="G87146" s="162" t="s">
        <v>87391</v>
      </c>
    </row>
    <row r="87147" spans="7:7">
      <c r="G87147" s="162" t="s">
        <v>87392</v>
      </c>
    </row>
    <row r="87148" spans="7:7">
      <c r="G87148" s="162" t="s">
        <v>87393</v>
      </c>
    </row>
    <row r="87149" spans="7:7">
      <c r="G87149" s="162" t="s">
        <v>87394</v>
      </c>
    </row>
    <row r="87150" spans="7:7">
      <c r="G87150" s="162" t="s">
        <v>87395</v>
      </c>
    </row>
    <row r="87151" spans="7:7">
      <c r="G87151" s="162" t="s">
        <v>87396</v>
      </c>
    </row>
    <row r="87152" spans="7:7">
      <c r="G87152" s="162" t="s">
        <v>87397</v>
      </c>
    </row>
    <row r="87153" spans="7:7">
      <c r="G87153" s="162" t="s">
        <v>87398</v>
      </c>
    </row>
    <row r="87154" spans="7:7">
      <c r="G87154" s="162" t="s">
        <v>87399</v>
      </c>
    </row>
    <row r="87155" spans="7:7">
      <c r="G87155" s="162" t="s">
        <v>87400</v>
      </c>
    </row>
    <row r="87156" spans="7:7">
      <c r="G87156" s="162" t="s">
        <v>87401</v>
      </c>
    </row>
    <row r="87157" spans="7:7">
      <c r="G87157" s="162" t="s">
        <v>87402</v>
      </c>
    </row>
    <row r="87158" spans="7:7">
      <c r="G87158" s="162" t="s">
        <v>87403</v>
      </c>
    </row>
    <row r="87159" spans="7:7">
      <c r="G87159" s="162" t="s">
        <v>87404</v>
      </c>
    </row>
    <row r="87160" spans="7:7">
      <c r="G87160" s="162" t="s">
        <v>87405</v>
      </c>
    </row>
    <row r="87161" spans="7:7">
      <c r="G87161" s="162" t="s">
        <v>87406</v>
      </c>
    </row>
    <row r="87162" spans="7:7">
      <c r="G87162" s="162" t="s">
        <v>87407</v>
      </c>
    </row>
    <row r="87163" spans="7:7">
      <c r="G87163" s="162" t="s">
        <v>87408</v>
      </c>
    </row>
    <row r="87164" spans="7:7">
      <c r="G87164" s="162" t="s">
        <v>87409</v>
      </c>
    </row>
    <row r="87165" spans="7:7">
      <c r="G87165" s="162" t="s">
        <v>87410</v>
      </c>
    </row>
    <row r="87166" spans="7:7">
      <c r="G87166" s="162" t="s">
        <v>87411</v>
      </c>
    </row>
    <row r="87167" spans="7:7">
      <c r="G87167" s="162" t="s">
        <v>87412</v>
      </c>
    </row>
    <row r="87168" spans="7:7">
      <c r="G87168" s="162" t="s">
        <v>87413</v>
      </c>
    </row>
    <row r="87169" spans="7:7">
      <c r="G87169" s="162" t="s">
        <v>87414</v>
      </c>
    </row>
    <row r="87170" spans="7:7">
      <c r="G87170" s="162" t="s">
        <v>87415</v>
      </c>
    </row>
    <row r="87171" spans="7:7">
      <c r="G87171" s="162" t="s">
        <v>87416</v>
      </c>
    </row>
    <row r="87172" spans="7:7">
      <c r="G87172" s="162" t="s">
        <v>87417</v>
      </c>
    </row>
    <row r="87173" spans="7:7">
      <c r="G87173" s="162" t="s">
        <v>87418</v>
      </c>
    </row>
    <row r="87174" spans="7:7">
      <c r="G87174" s="162" t="s">
        <v>87419</v>
      </c>
    </row>
    <row r="87175" spans="7:7">
      <c r="G87175" s="162" t="s">
        <v>87420</v>
      </c>
    </row>
    <row r="87176" spans="7:7">
      <c r="G87176" s="162" t="s">
        <v>87421</v>
      </c>
    </row>
    <row r="87177" spans="7:7">
      <c r="G87177" s="162" t="s">
        <v>87422</v>
      </c>
    </row>
    <row r="87178" spans="7:7">
      <c r="G87178" s="162" t="s">
        <v>87423</v>
      </c>
    </row>
    <row r="87179" spans="7:7">
      <c r="G87179" s="162" t="s">
        <v>87424</v>
      </c>
    </row>
    <row r="87180" spans="7:7">
      <c r="G87180" s="162" t="s">
        <v>87425</v>
      </c>
    </row>
    <row r="87181" spans="7:7">
      <c r="G87181" s="162" t="s">
        <v>87426</v>
      </c>
    </row>
    <row r="87182" spans="7:7">
      <c r="G87182" s="162" t="s">
        <v>87427</v>
      </c>
    </row>
    <row r="87183" spans="7:7">
      <c r="G87183" s="162" t="s">
        <v>87428</v>
      </c>
    </row>
    <row r="87184" spans="7:7">
      <c r="G87184" s="162" t="s">
        <v>87429</v>
      </c>
    </row>
    <row r="87185" spans="7:7">
      <c r="G87185" s="162" t="s">
        <v>87430</v>
      </c>
    </row>
    <row r="87186" spans="7:7">
      <c r="G87186" s="162" t="s">
        <v>87431</v>
      </c>
    </row>
    <row r="87187" spans="7:7">
      <c r="G87187" s="162" t="s">
        <v>87432</v>
      </c>
    </row>
    <row r="87188" spans="7:7">
      <c r="G87188" s="162" t="s">
        <v>87433</v>
      </c>
    </row>
    <row r="87189" spans="7:7">
      <c r="G87189" s="162" t="s">
        <v>87434</v>
      </c>
    </row>
    <row r="87190" spans="7:7">
      <c r="G87190" s="162" t="s">
        <v>87435</v>
      </c>
    </row>
    <row r="87191" spans="7:7">
      <c r="G87191" s="162" t="s">
        <v>87436</v>
      </c>
    </row>
    <row r="87192" spans="7:7">
      <c r="G87192" s="162" t="s">
        <v>87437</v>
      </c>
    </row>
    <row r="87193" spans="7:7">
      <c r="G87193" s="162" t="s">
        <v>87438</v>
      </c>
    </row>
    <row r="87194" spans="7:7">
      <c r="G87194" s="162" t="s">
        <v>87439</v>
      </c>
    </row>
    <row r="87195" spans="7:7">
      <c r="G87195" s="162" t="s">
        <v>87440</v>
      </c>
    </row>
    <row r="87196" spans="7:7">
      <c r="G87196" s="162" t="s">
        <v>87441</v>
      </c>
    </row>
    <row r="87197" spans="7:7">
      <c r="G87197" s="162" t="s">
        <v>87442</v>
      </c>
    </row>
    <row r="87198" spans="7:7">
      <c r="G87198" s="162" t="s">
        <v>87443</v>
      </c>
    </row>
    <row r="87199" spans="7:7">
      <c r="G87199" s="162" t="s">
        <v>87444</v>
      </c>
    </row>
    <row r="87200" spans="7:7">
      <c r="G87200" s="162" t="s">
        <v>87445</v>
      </c>
    </row>
    <row r="87201" spans="7:7">
      <c r="G87201" s="162" t="s">
        <v>87446</v>
      </c>
    </row>
    <row r="87202" spans="7:7">
      <c r="G87202" s="162" t="s">
        <v>87447</v>
      </c>
    </row>
    <row r="87203" spans="7:7">
      <c r="G87203" s="162" t="s">
        <v>87448</v>
      </c>
    </row>
    <row r="87204" spans="7:7">
      <c r="G87204" s="162" t="s">
        <v>87449</v>
      </c>
    </row>
    <row r="87205" spans="7:7">
      <c r="G87205" s="162" t="s">
        <v>87450</v>
      </c>
    </row>
    <row r="87206" spans="7:7">
      <c r="G87206" s="162" t="s">
        <v>87451</v>
      </c>
    </row>
    <row r="87207" spans="7:7">
      <c r="G87207" s="162" t="s">
        <v>87452</v>
      </c>
    </row>
    <row r="87208" spans="7:7">
      <c r="G87208" s="162" t="s">
        <v>87453</v>
      </c>
    </row>
    <row r="87209" spans="7:7">
      <c r="G87209" s="162" t="s">
        <v>87454</v>
      </c>
    </row>
    <row r="87210" spans="7:7">
      <c r="G87210" s="162" t="s">
        <v>87455</v>
      </c>
    </row>
    <row r="87211" spans="7:7">
      <c r="G87211" s="162" t="s">
        <v>87456</v>
      </c>
    </row>
    <row r="87212" spans="7:7">
      <c r="G87212" s="162" t="s">
        <v>87457</v>
      </c>
    </row>
    <row r="87213" spans="7:7">
      <c r="G87213" s="162" t="s">
        <v>87458</v>
      </c>
    </row>
    <row r="87214" spans="7:7">
      <c r="G87214" s="162" t="s">
        <v>87459</v>
      </c>
    </row>
    <row r="87215" spans="7:7">
      <c r="G87215" s="162" t="s">
        <v>87460</v>
      </c>
    </row>
    <row r="87216" spans="7:7">
      <c r="G87216" s="162" t="s">
        <v>87461</v>
      </c>
    </row>
    <row r="87217" spans="7:7">
      <c r="G87217" s="162" t="s">
        <v>87462</v>
      </c>
    </row>
    <row r="87218" spans="7:7">
      <c r="G87218" s="162" t="s">
        <v>87463</v>
      </c>
    </row>
    <row r="87219" spans="7:7">
      <c r="G87219" s="162" t="s">
        <v>87464</v>
      </c>
    </row>
    <row r="87220" spans="7:7">
      <c r="G87220" s="162" t="s">
        <v>87465</v>
      </c>
    </row>
    <row r="87221" spans="7:7">
      <c r="G87221" s="162" t="s">
        <v>87466</v>
      </c>
    </row>
    <row r="87222" spans="7:7">
      <c r="G87222" s="162" t="s">
        <v>87467</v>
      </c>
    </row>
    <row r="87223" spans="7:7">
      <c r="G87223" s="162" t="s">
        <v>87468</v>
      </c>
    </row>
    <row r="87224" spans="7:7">
      <c r="G87224" s="162" t="s">
        <v>87469</v>
      </c>
    </row>
    <row r="87225" spans="7:7">
      <c r="G87225" s="162" t="s">
        <v>87470</v>
      </c>
    </row>
    <row r="87226" spans="7:7">
      <c r="G87226" s="162" t="s">
        <v>87471</v>
      </c>
    </row>
    <row r="87227" spans="7:7">
      <c r="G87227" s="162" t="s">
        <v>87472</v>
      </c>
    </row>
    <row r="87228" spans="7:7">
      <c r="G87228" s="162" t="s">
        <v>87473</v>
      </c>
    </row>
    <row r="87229" spans="7:7">
      <c r="G87229" s="162" t="s">
        <v>87474</v>
      </c>
    </row>
    <row r="87230" spans="7:7">
      <c r="G87230" s="162" t="s">
        <v>87475</v>
      </c>
    </row>
    <row r="87231" spans="7:7">
      <c r="G87231" s="162" t="s">
        <v>87476</v>
      </c>
    </row>
    <row r="87232" spans="7:7">
      <c r="G87232" s="162" t="s">
        <v>87477</v>
      </c>
    </row>
    <row r="87233" spans="7:7">
      <c r="G87233" s="162" t="s">
        <v>87478</v>
      </c>
    </row>
    <row r="87234" spans="7:7">
      <c r="G87234" s="162" t="s">
        <v>87479</v>
      </c>
    </row>
    <row r="87235" spans="7:7">
      <c r="G87235" s="162" t="s">
        <v>87480</v>
      </c>
    </row>
    <row r="87236" spans="7:7">
      <c r="G87236" s="162" t="s">
        <v>87481</v>
      </c>
    </row>
    <row r="87237" spans="7:7">
      <c r="G87237" s="162" t="s">
        <v>87482</v>
      </c>
    </row>
    <row r="87238" spans="7:7">
      <c r="G87238" s="162" t="s">
        <v>87483</v>
      </c>
    </row>
    <row r="87239" spans="7:7">
      <c r="G87239" s="162" t="s">
        <v>87484</v>
      </c>
    </row>
    <row r="87240" spans="7:7">
      <c r="G87240" s="162" t="s">
        <v>87485</v>
      </c>
    </row>
    <row r="87241" spans="7:7">
      <c r="G87241" s="162" t="s">
        <v>87486</v>
      </c>
    </row>
    <row r="87242" spans="7:7">
      <c r="G87242" s="162" t="s">
        <v>87487</v>
      </c>
    </row>
    <row r="87243" spans="7:7">
      <c r="G87243" s="162" t="s">
        <v>87488</v>
      </c>
    </row>
    <row r="87244" spans="7:7">
      <c r="G87244" s="162" t="s">
        <v>87489</v>
      </c>
    </row>
    <row r="87245" spans="7:7">
      <c r="G87245" s="162" t="s">
        <v>87490</v>
      </c>
    </row>
    <row r="87246" spans="7:7">
      <c r="G87246" s="162" t="s">
        <v>87491</v>
      </c>
    </row>
    <row r="87247" spans="7:7">
      <c r="G87247" s="162" t="s">
        <v>87492</v>
      </c>
    </row>
    <row r="87248" spans="7:7">
      <c r="G87248" s="162" t="s">
        <v>87493</v>
      </c>
    </row>
    <row r="87249" spans="7:7">
      <c r="G87249" s="162" t="s">
        <v>87494</v>
      </c>
    </row>
    <row r="87250" spans="7:7">
      <c r="G87250" s="162" t="s">
        <v>87495</v>
      </c>
    </row>
    <row r="87251" spans="7:7">
      <c r="G87251" s="162" t="s">
        <v>87496</v>
      </c>
    </row>
    <row r="87252" spans="7:7">
      <c r="G87252" s="162" t="s">
        <v>87497</v>
      </c>
    </row>
    <row r="87253" spans="7:7">
      <c r="G87253" s="162" t="s">
        <v>87498</v>
      </c>
    </row>
    <row r="87254" spans="7:7">
      <c r="G87254" s="162" t="s">
        <v>87499</v>
      </c>
    </row>
    <row r="87255" spans="7:7">
      <c r="G87255" s="162" t="s">
        <v>87500</v>
      </c>
    </row>
    <row r="87256" spans="7:7">
      <c r="G87256" s="162" t="s">
        <v>87501</v>
      </c>
    </row>
    <row r="87257" spans="7:7">
      <c r="G87257" s="162" t="s">
        <v>87502</v>
      </c>
    </row>
    <row r="87258" spans="7:7">
      <c r="G87258" s="162" t="s">
        <v>87503</v>
      </c>
    </row>
    <row r="87259" spans="7:7">
      <c r="G87259" s="162" t="s">
        <v>87504</v>
      </c>
    </row>
    <row r="87260" spans="7:7">
      <c r="G87260" s="162" t="s">
        <v>87505</v>
      </c>
    </row>
    <row r="87261" spans="7:7">
      <c r="G87261" s="162" t="s">
        <v>87506</v>
      </c>
    </row>
    <row r="87262" spans="7:7">
      <c r="G87262" s="162" t="s">
        <v>87507</v>
      </c>
    </row>
    <row r="87263" spans="7:7">
      <c r="G87263" s="162" t="s">
        <v>87508</v>
      </c>
    </row>
    <row r="87264" spans="7:7">
      <c r="G87264" s="162" t="s">
        <v>87509</v>
      </c>
    </row>
    <row r="87265" spans="7:7">
      <c r="G87265" s="162" t="s">
        <v>87510</v>
      </c>
    </row>
    <row r="87266" spans="7:7">
      <c r="G87266" s="162" t="s">
        <v>87511</v>
      </c>
    </row>
    <row r="87267" spans="7:7">
      <c r="G87267" s="162" t="s">
        <v>87512</v>
      </c>
    </row>
    <row r="87268" spans="7:7">
      <c r="G87268" s="162" t="s">
        <v>87513</v>
      </c>
    </row>
    <row r="87269" spans="7:7">
      <c r="G87269" s="162" t="s">
        <v>87514</v>
      </c>
    </row>
    <row r="87270" spans="7:7">
      <c r="G87270" s="162" t="s">
        <v>87515</v>
      </c>
    </row>
    <row r="87271" spans="7:7">
      <c r="G87271" s="162" t="s">
        <v>87516</v>
      </c>
    </row>
    <row r="87272" spans="7:7">
      <c r="G87272" s="162" t="s">
        <v>87517</v>
      </c>
    </row>
    <row r="87273" spans="7:7">
      <c r="G87273" s="162" t="s">
        <v>87518</v>
      </c>
    </row>
    <row r="87274" spans="7:7">
      <c r="G87274" s="162" t="s">
        <v>87519</v>
      </c>
    </row>
    <row r="87275" spans="7:7">
      <c r="G87275" s="162" t="s">
        <v>87520</v>
      </c>
    </row>
    <row r="87276" spans="7:7">
      <c r="G87276" s="162" t="s">
        <v>87521</v>
      </c>
    </row>
    <row r="87277" spans="7:7">
      <c r="G87277" s="162" t="s">
        <v>87522</v>
      </c>
    </row>
    <row r="87278" spans="7:7">
      <c r="G87278" s="162" t="s">
        <v>87523</v>
      </c>
    </row>
    <row r="87279" spans="7:7">
      <c r="G87279" s="162" t="s">
        <v>87524</v>
      </c>
    </row>
    <row r="87280" spans="7:7">
      <c r="G87280" s="162" t="s">
        <v>87525</v>
      </c>
    </row>
    <row r="87281" spans="7:7">
      <c r="G87281" s="162" t="s">
        <v>87526</v>
      </c>
    </row>
    <row r="87282" spans="7:7">
      <c r="G87282" s="162" t="s">
        <v>87527</v>
      </c>
    </row>
    <row r="87283" spans="7:7">
      <c r="G87283" s="162" t="s">
        <v>87528</v>
      </c>
    </row>
    <row r="87284" spans="7:7">
      <c r="G87284" s="162" t="s">
        <v>87529</v>
      </c>
    </row>
    <row r="87285" spans="7:7">
      <c r="G87285" s="162" t="s">
        <v>87530</v>
      </c>
    </row>
    <row r="87286" spans="7:7">
      <c r="G87286" s="162" t="s">
        <v>87531</v>
      </c>
    </row>
    <row r="87287" spans="7:7">
      <c r="G87287" s="162" t="s">
        <v>87532</v>
      </c>
    </row>
    <row r="87288" spans="7:7">
      <c r="G87288" s="162" t="s">
        <v>87533</v>
      </c>
    </row>
    <row r="87289" spans="7:7">
      <c r="G87289" s="162" t="s">
        <v>87534</v>
      </c>
    </row>
    <row r="87290" spans="7:7">
      <c r="G87290" s="162" t="s">
        <v>87535</v>
      </c>
    </row>
    <row r="87291" spans="7:7">
      <c r="G87291" s="162" t="s">
        <v>87536</v>
      </c>
    </row>
    <row r="87292" spans="7:7">
      <c r="G87292" s="162" t="s">
        <v>87537</v>
      </c>
    </row>
    <row r="87293" spans="7:7">
      <c r="G87293" s="162" t="s">
        <v>87538</v>
      </c>
    </row>
    <row r="87294" spans="7:7">
      <c r="G87294" s="162" t="s">
        <v>87539</v>
      </c>
    </row>
    <row r="87295" spans="7:7">
      <c r="G87295" s="162" t="s">
        <v>87540</v>
      </c>
    </row>
    <row r="87296" spans="7:7">
      <c r="G87296" s="162" t="s">
        <v>87541</v>
      </c>
    </row>
    <row r="87297" spans="7:7">
      <c r="G87297" s="162" t="s">
        <v>87542</v>
      </c>
    </row>
    <row r="87298" spans="7:7">
      <c r="G87298" s="162" t="s">
        <v>87543</v>
      </c>
    </row>
    <row r="87299" spans="7:7">
      <c r="G87299" s="162" t="s">
        <v>87544</v>
      </c>
    </row>
    <row r="87300" spans="7:7">
      <c r="G87300" s="162" t="s">
        <v>87545</v>
      </c>
    </row>
    <row r="87301" spans="7:7">
      <c r="G87301" s="162" t="s">
        <v>87546</v>
      </c>
    </row>
    <row r="87302" spans="7:7">
      <c r="G87302" s="162" t="s">
        <v>87547</v>
      </c>
    </row>
    <row r="87303" spans="7:7">
      <c r="G87303" s="162" t="s">
        <v>87548</v>
      </c>
    </row>
    <row r="87304" spans="7:7">
      <c r="G87304" s="162" t="s">
        <v>87549</v>
      </c>
    </row>
    <row r="87305" spans="7:7">
      <c r="G87305" s="162" t="s">
        <v>87550</v>
      </c>
    </row>
    <row r="87306" spans="7:7">
      <c r="G87306" s="162" t="s">
        <v>87551</v>
      </c>
    </row>
    <row r="87307" spans="7:7">
      <c r="G87307" s="162" t="s">
        <v>87552</v>
      </c>
    </row>
    <row r="87308" spans="7:7">
      <c r="G87308" s="162" t="s">
        <v>87553</v>
      </c>
    </row>
    <row r="87309" spans="7:7">
      <c r="G87309" s="162" t="s">
        <v>87554</v>
      </c>
    </row>
    <row r="87310" spans="7:7">
      <c r="G87310" s="162" t="s">
        <v>87555</v>
      </c>
    </row>
    <row r="87311" spans="7:7">
      <c r="G87311" s="162" t="s">
        <v>87556</v>
      </c>
    </row>
    <row r="87312" spans="7:7">
      <c r="G87312" s="162" t="s">
        <v>87557</v>
      </c>
    </row>
    <row r="87313" spans="7:7">
      <c r="G87313" s="162" t="s">
        <v>87558</v>
      </c>
    </row>
    <row r="87314" spans="7:7">
      <c r="G87314" s="162" t="s">
        <v>87559</v>
      </c>
    </row>
    <row r="87315" spans="7:7">
      <c r="G87315" s="162" t="s">
        <v>87560</v>
      </c>
    </row>
    <row r="87316" spans="7:7">
      <c r="G87316" s="162" t="s">
        <v>87561</v>
      </c>
    </row>
    <row r="87317" spans="7:7">
      <c r="G87317" s="162" t="s">
        <v>87562</v>
      </c>
    </row>
    <row r="87318" spans="7:7">
      <c r="G87318" s="162" t="s">
        <v>87563</v>
      </c>
    </row>
    <row r="87319" spans="7:7">
      <c r="G87319" s="162" t="s">
        <v>87564</v>
      </c>
    </row>
    <row r="87320" spans="7:7">
      <c r="G87320" s="162" t="s">
        <v>87565</v>
      </c>
    </row>
    <row r="87321" spans="7:7">
      <c r="G87321" s="162" t="s">
        <v>87566</v>
      </c>
    </row>
    <row r="87322" spans="7:7">
      <c r="G87322" s="162" t="s">
        <v>87567</v>
      </c>
    </row>
    <row r="87323" spans="7:7">
      <c r="G87323" s="162" t="s">
        <v>87568</v>
      </c>
    </row>
    <row r="87324" spans="7:7">
      <c r="G87324" s="162" t="s">
        <v>87569</v>
      </c>
    </row>
    <row r="87325" spans="7:7">
      <c r="G87325" s="162" t="s">
        <v>87570</v>
      </c>
    </row>
    <row r="87326" spans="7:7">
      <c r="G87326" s="162" t="s">
        <v>87571</v>
      </c>
    </row>
    <row r="87327" spans="7:7">
      <c r="G87327" s="162" t="s">
        <v>87572</v>
      </c>
    </row>
    <row r="87328" spans="7:7">
      <c r="G87328" s="162" t="s">
        <v>87573</v>
      </c>
    </row>
    <row r="87329" spans="7:7">
      <c r="G87329" s="162" t="s">
        <v>87574</v>
      </c>
    </row>
    <row r="87330" spans="7:7">
      <c r="G87330" s="162" t="s">
        <v>87575</v>
      </c>
    </row>
    <row r="87331" spans="7:7">
      <c r="G87331" s="162" t="s">
        <v>87576</v>
      </c>
    </row>
    <row r="87332" spans="7:7">
      <c r="G87332" s="162" t="s">
        <v>87577</v>
      </c>
    </row>
    <row r="87333" spans="7:7">
      <c r="G87333" s="162" t="s">
        <v>87578</v>
      </c>
    </row>
    <row r="87334" spans="7:7">
      <c r="G87334" s="162" t="s">
        <v>87579</v>
      </c>
    </row>
    <row r="87335" spans="7:7">
      <c r="G87335" s="162" t="s">
        <v>87580</v>
      </c>
    </row>
    <row r="87336" spans="7:7">
      <c r="G87336" s="162" t="s">
        <v>87581</v>
      </c>
    </row>
    <row r="87337" spans="7:7">
      <c r="G87337" s="162" t="s">
        <v>87582</v>
      </c>
    </row>
    <row r="87338" spans="7:7">
      <c r="G87338" s="162" t="s">
        <v>87583</v>
      </c>
    </row>
    <row r="87339" spans="7:7">
      <c r="G87339" s="162" t="s">
        <v>87584</v>
      </c>
    </row>
    <row r="87340" spans="7:7">
      <c r="G87340" s="162" t="s">
        <v>87585</v>
      </c>
    </row>
    <row r="87341" spans="7:7">
      <c r="G87341" s="162" t="s">
        <v>87586</v>
      </c>
    </row>
    <row r="87342" spans="7:7">
      <c r="G87342" s="162" t="s">
        <v>87587</v>
      </c>
    </row>
    <row r="87343" spans="7:7">
      <c r="G87343" s="162" t="s">
        <v>87588</v>
      </c>
    </row>
    <row r="87344" spans="7:7">
      <c r="G87344" s="162" t="s">
        <v>87589</v>
      </c>
    </row>
    <row r="87345" spans="7:7">
      <c r="G87345" s="162" t="s">
        <v>87590</v>
      </c>
    </row>
    <row r="87346" spans="7:7">
      <c r="G87346" s="162" t="s">
        <v>87591</v>
      </c>
    </row>
    <row r="87347" spans="7:7">
      <c r="G87347" s="162" t="s">
        <v>87592</v>
      </c>
    </row>
    <row r="87348" spans="7:7">
      <c r="G87348" s="162" t="s">
        <v>87593</v>
      </c>
    </row>
    <row r="87349" spans="7:7">
      <c r="G87349" s="162" t="s">
        <v>87594</v>
      </c>
    </row>
    <row r="87350" spans="7:7">
      <c r="G87350" s="162" t="s">
        <v>87595</v>
      </c>
    </row>
    <row r="87351" spans="7:7">
      <c r="G87351" s="162" t="s">
        <v>87596</v>
      </c>
    </row>
    <row r="87352" spans="7:7">
      <c r="G87352" s="162" t="s">
        <v>87597</v>
      </c>
    </row>
    <row r="87353" spans="7:7">
      <c r="G87353" s="162" t="s">
        <v>87598</v>
      </c>
    </row>
    <row r="87354" spans="7:7">
      <c r="G87354" s="162" t="s">
        <v>87599</v>
      </c>
    </row>
    <row r="87355" spans="7:7">
      <c r="G87355" s="162" t="s">
        <v>87600</v>
      </c>
    </row>
    <row r="87356" spans="7:7">
      <c r="G87356" s="162" t="s">
        <v>87601</v>
      </c>
    </row>
    <row r="87357" spans="7:7">
      <c r="G87357" s="162" t="s">
        <v>87602</v>
      </c>
    </row>
    <row r="87358" spans="7:7">
      <c r="G87358" s="162" t="s">
        <v>87603</v>
      </c>
    </row>
    <row r="87359" spans="7:7">
      <c r="G87359" s="162" t="s">
        <v>87604</v>
      </c>
    </row>
    <row r="87360" spans="7:7">
      <c r="G87360" s="162" t="s">
        <v>87605</v>
      </c>
    </row>
    <row r="87361" spans="7:7">
      <c r="G87361" s="162" t="s">
        <v>87606</v>
      </c>
    </row>
    <row r="87362" spans="7:7">
      <c r="G87362" s="162" t="s">
        <v>87607</v>
      </c>
    </row>
    <row r="87363" spans="7:7">
      <c r="G87363" s="162" t="s">
        <v>87608</v>
      </c>
    </row>
    <row r="87364" spans="7:7">
      <c r="G87364" s="162" t="s">
        <v>87609</v>
      </c>
    </row>
    <row r="87365" spans="7:7">
      <c r="G87365" s="162" t="s">
        <v>87610</v>
      </c>
    </row>
    <row r="87366" spans="7:7">
      <c r="G87366" s="162" t="s">
        <v>87611</v>
      </c>
    </row>
    <row r="87367" spans="7:7">
      <c r="G87367" s="162" t="s">
        <v>87612</v>
      </c>
    </row>
    <row r="87368" spans="7:7">
      <c r="G87368" s="162" t="s">
        <v>87613</v>
      </c>
    </row>
    <row r="87369" spans="7:7">
      <c r="G87369" s="162" t="s">
        <v>87614</v>
      </c>
    </row>
    <row r="87370" spans="7:7">
      <c r="G87370" s="162" t="s">
        <v>87615</v>
      </c>
    </row>
    <row r="87371" spans="7:7">
      <c r="G87371" s="162" t="s">
        <v>87616</v>
      </c>
    </row>
    <row r="87372" spans="7:7">
      <c r="G87372" s="162" t="s">
        <v>87617</v>
      </c>
    </row>
    <row r="87373" spans="7:7">
      <c r="G87373" s="162" t="s">
        <v>87618</v>
      </c>
    </row>
    <row r="87374" spans="7:7">
      <c r="G87374" s="162" t="s">
        <v>87619</v>
      </c>
    </row>
    <row r="87375" spans="7:7">
      <c r="G87375" s="162" t="s">
        <v>87620</v>
      </c>
    </row>
    <row r="87376" spans="7:7">
      <c r="G87376" s="162" t="s">
        <v>87621</v>
      </c>
    </row>
    <row r="87377" spans="7:7">
      <c r="G87377" s="162" t="s">
        <v>87622</v>
      </c>
    </row>
    <row r="87378" spans="7:7">
      <c r="G87378" s="162" t="s">
        <v>87623</v>
      </c>
    </row>
    <row r="87379" spans="7:7">
      <c r="G87379" s="162" t="s">
        <v>87624</v>
      </c>
    </row>
    <row r="87380" spans="7:7">
      <c r="G87380" s="162" t="s">
        <v>87625</v>
      </c>
    </row>
    <row r="87381" spans="7:7">
      <c r="G87381" s="162" t="s">
        <v>87626</v>
      </c>
    </row>
    <row r="87382" spans="7:7">
      <c r="G87382" s="162" t="s">
        <v>87627</v>
      </c>
    </row>
    <row r="87383" spans="7:7">
      <c r="G87383" s="162" t="s">
        <v>87628</v>
      </c>
    </row>
    <row r="87384" spans="7:7">
      <c r="G87384" s="162" t="s">
        <v>87629</v>
      </c>
    </row>
    <row r="87385" spans="7:7">
      <c r="G87385" s="162" t="s">
        <v>87630</v>
      </c>
    </row>
    <row r="87386" spans="7:7">
      <c r="G87386" s="162" t="s">
        <v>87631</v>
      </c>
    </row>
    <row r="87387" spans="7:7">
      <c r="G87387" s="162" t="s">
        <v>87632</v>
      </c>
    </row>
    <row r="87388" spans="7:7">
      <c r="G87388" s="162" t="s">
        <v>87633</v>
      </c>
    </row>
    <row r="87389" spans="7:7">
      <c r="G87389" s="162" t="s">
        <v>87634</v>
      </c>
    </row>
    <row r="87390" spans="7:7">
      <c r="G87390" s="162" t="s">
        <v>87635</v>
      </c>
    </row>
    <row r="87391" spans="7:7">
      <c r="G87391" s="162" t="s">
        <v>87636</v>
      </c>
    </row>
    <row r="87392" spans="7:7">
      <c r="G87392" s="162" t="s">
        <v>87637</v>
      </c>
    </row>
    <row r="87393" spans="7:7">
      <c r="G87393" s="162" t="s">
        <v>87638</v>
      </c>
    </row>
    <row r="87394" spans="7:7">
      <c r="G87394" s="162" t="s">
        <v>87639</v>
      </c>
    </row>
    <row r="87395" spans="7:7">
      <c r="G87395" s="162" t="s">
        <v>87640</v>
      </c>
    </row>
    <row r="87396" spans="7:7">
      <c r="G87396" s="162" t="s">
        <v>87641</v>
      </c>
    </row>
    <row r="87397" spans="7:7">
      <c r="G87397" s="162" t="s">
        <v>87642</v>
      </c>
    </row>
    <row r="87398" spans="7:7">
      <c r="G87398" s="162" t="s">
        <v>87643</v>
      </c>
    </row>
    <row r="87399" spans="7:7">
      <c r="G87399" s="162" t="s">
        <v>87644</v>
      </c>
    </row>
    <row r="87400" spans="7:7">
      <c r="G87400" s="162" t="s">
        <v>87645</v>
      </c>
    </row>
    <row r="87401" spans="7:7">
      <c r="G87401" s="162" t="s">
        <v>87646</v>
      </c>
    </row>
    <row r="87402" spans="7:7">
      <c r="G87402" s="162" t="s">
        <v>87647</v>
      </c>
    </row>
    <row r="87403" spans="7:7">
      <c r="G87403" s="162" t="s">
        <v>87648</v>
      </c>
    </row>
    <row r="87404" spans="7:7">
      <c r="G87404" s="162" t="s">
        <v>87649</v>
      </c>
    </row>
    <row r="87405" spans="7:7">
      <c r="G87405" s="162" t="s">
        <v>87650</v>
      </c>
    </row>
    <row r="87406" spans="7:7">
      <c r="G87406" s="162" t="s">
        <v>87651</v>
      </c>
    </row>
    <row r="87407" spans="7:7">
      <c r="G87407" s="162" t="s">
        <v>87652</v>
      </c>
    </row>
    <row r="87408" spans="7:7">
      <c r="G87408" s="162" t="s">
        <v>87653</v>
      </c>
    </row>
    <row r="87409" spans="7:7">
      <c r="G87409" s="162" t="s">
        <v>87654</v>
      </c>
    </row>
    <row r="87410" spans="7:7">
      <c r="G87410" s="162" t="s">
        <v>87655</v>
      </c>
    </row>
    <row r="87411" spans="7:7">
      <c r="G87411" s="162" t="s">
        <v>87656</v>
      </c>
    </row>
    <row r="87412" spans="7:7">
      <c r="G87412" s="162" t="s">
        <v>87657</v>
      </c>
    </row>
    <row r="87413" spans="7:7">
      <c r="G87413" s="162" t="s">
        <v>87658</v>
      </c>
    </row>
    <row r="87414" spans="7:7">
      <c r="G87414" s="162" t="s">
        <v>87659</v>
      </c>
    </row>
    <row r="87415" spans="7:7">
      <c r="G87415" s="162" t="s">
        <v>87660</v>
      </c>
    </row>
    <row r="87416" spans="7:7">
      <c r="G87416" s="162" t="s">
        <v>87661</v>
      </c>
    </row>
    <row r="87417" spans="7:7">
      <c r="G87417" s="162" t="s">
        <v>87662</v>
      </c>
    </row>
    <row r="87418" spans="7:7">
      <c r="G87418" s="162" t="s">
        <v>87663</v>
      </c>
    </row>
    <row r="87419" spans="7:7">
      <c r="G87419" s="162" t="s">
        <v>87664</v>
      </c>
    </row>
    <row r="87420" spans="7:7">
      <c r="G87420" s="162" t="s">
        <v>87665</v>
      </c>
    </row>
    <row r="87421" spans="7:7">
      <c r="G87421" s="162" t="s">
        <v>87666</v>
      </c>
    </row>
    <row r="87422" spans="7:7">
      <c r="G87422" s="162" t="s">
        <v>87667</v>
      </c>
    </row>
    <row r="87423" spans="7:7">
      <c r="G87423" s="162" t="s">
        <v>87668</v>
      </c>
    </row>
    <row r="87424" spans="7:7">
      <c r="G87424" s="162" t="s">
        <v>87669</v>
      </c>
    </row>
    <row r="87425" spans="7:7">
      <c r="G87425" s="162" t="s">
        <v>87670</v>
      </c>
    </row>
    <row r="87426" spans="7:7">
      <c r="G87426" s="162" t="s">
        <v>87671</v>
      </c>
    </row>
    <row r="87427" spans="7:7">
      <c r="G87427" s="162" t="s">
        <v>87672</v>
      </c>
    </row>
    <row r="87428" spans="7:7">
      <c r="G87428" s="162" t="s">
        <v>87673</v>
      </c>
    </row>
    <row r="87429" spans="7:7">
      <c r="G87429" s="162" t="s">
        <v>87674</v>
      </c>
    </row>
    <row r="87430" spans="7:7">
      <c r="G87430" s="162" t="s">
        <v>87675</v>
      </c>
    </row>
    <row r="87431" spans="7:7">
      <c r="G87431" s="162" t="s">
        <v>87676</v>
      </c>
    </row>
    <row r="87432" spans="7:7">
      <c r="G87432" s="162" t="s">
        <v>87677</v>
      </c>
    </row>
    <row r="87433" spans="7:7">
      <c r="G87433" s="162" t="s">
        <v>87678</v>
      </c>
    </row>
    <row r="87434" spans="7:7">
      <c r="G87434" s="162" t="s">
        <v>87679</v>
      </c>
    </row>
    <row r="87435" spans="7:7">
      <c r="G87435" s="162" t="s">
        <v>87680</v>
      </c>
    </row>
    <row r="87436" spans="7:7">
      <c r="G87436" s="162" t="s">
        <v>87681</v>
      </c>
    </row>
    <row r="87437" spans="7:7">
      <c r="G87437" s="162" t="s">
        <v>87682</v>
      </c>
    </row>
    <row r="87438" spans="7:7">
      <c r="G87438" s="162" t="s">
        <v>87683</v>
      </c>
    </row>
    <row r="87439" spans="7:7">
      <c r="G87439" s="162" t="s">
        <v>87684</v>
      </c>
    </row>
    <row r="87440" spans="7:7">
      <c r="G87440" s="162" t="s">
        <v>87685</v>
      </c>
    </row>
    <row r="87441" spans="7:7">
      <c r="G87441" s="162" t="s">
        <v>87686</v>
      </c>
    </row>
    <row r="87442" spans="7:7">
      <c r="G87442" s="162" t="s">
        <v>87687</v>
      </c>
    </row>
    <row r="87443" spans="7:7">
      <c r="G87443" s="162" t="s">
        <v>87688</v>
      </c>
    </row>
    <row r="87444" spans="7:7">
      <c r="G87444" s="162" t="s">
        <v>87689</v>
      </c>
    </row>
    <row r="87445" spans="7:7">
      <c r="G87445" s="162" t="s">
        <v>87690</v>
      </c>
    </row>
    <row r="87446" spans="7:7">
      <c r="G87446" s="162" t="s">
        <v>87691</v>
      </c>
    </row>
    <row r="87447" spans="7:7">
      <c r="G87447" s="162" t="s">
        <v>87692</v>
      </c>
    </row>
    <row r="87448" spans="7:7">
      <c r="G87448" s="162" t="s">
        <v>87693</v>
      </c>
    </row>
    <row r="87449" spans="7:7">
      <c r="G87449" s="162" t="s">
        <v>87694</v>
      </c>
    </row>
    <row r="87450" spans="7:7">
      <c r="G87450" s="162" t="s">
        <v>87695</v>
      </c>
    </row>
    <row r="87451" spans="7:7">
      <c r="G87451" s="162" t="s">
        <v>87696</v>
      </c>
    </row>
    <row r="87452" spans="7:7">
      <c r="G87452" s="162" t="s">
        <v>87697</v>
      </c>
    </row>
    <row r="87453" spans="7:7">
      <c r="G87453" s="162" t="s">
        <v>87698</v>
      </c>
    </row>
    <row r="87454" spans="7:7">
      <c r="G87454" s="162" t="s">
        <v>87699</v>
      </c>
    </row>
    <row r="87455" spans="7:7">
      <c r="G87455" s="162" t="s">
        <v>87700</v>
      </c>
    </row>
    <row r="87456" spans="7:7">
      <c r="G87456" s="162" t="s">
        <v>87701</v>
      </c>
    </row>
    <row r="87457" spans="7:7">
      <c r="G87457" s="162" t="s">
        <v>87702</v>
      </c>
    </row>
    <row r="87458" spans="7:7">
      <c r="G87458" s="162" t="s">
        <v>87703</v>
      </c>
    </row>
    <row r="87459" spans="7:7">
      <c r="G87459" s="162" t="s">
        <v>87704</v>
      </c>
    </row>
    <row r="87460" spans="7:7">
      <c r="G87460" s="162" t="s">
        <v>87705</v>
      </c>
    </row>
    <row r="87461" spans="7:7">
      <c r="G87461" s="162" t="s">
        <v>87706</v>
      </c>
    </row>
    <row r="87462" spans="7:7">
      <c r="G87462" s="162" t="s">
        <v>87707</v>
      </c>
    </row>
    <row r="87463" spans="7:7">
      <c r="G87463" s="162" t="s">
        <v>87708</v>
      </c>
    </row>
    <row r="87464" spans="7:7">
      <c r="G87464" s="162" t="s">
        <v>87709</v>
      </c>
    </row>
    <row r="87465" spans="7:7">
      <c r="G87465" s="162" t="s">
        <v>87710</v>
      </c>
    </row>
    <row r="87466" spans="7:7">
      <c r="G87466" s="162" t="s">
        <v>87711</v>
      </c>
    </row>
    <row r="87467" spans="7:7">
      <c r="G87467" s="162" t="s">
        <v>87712</v>
      </c>
    </row>
    <row r="87468" spans="7:7">
      <c r="G87468" s="162" t="s">
        <v>87713</v>
      </c>
    </row>
    <row r="87469" spans="7:7">
      <c r="G87469" s="162" t="s">
        <v>87714</v>
      </c>
    </row>
    <row r="87470" spans="7:7">
      <c r="G87470" s="162" t="s">
        <v>87715</v>
      </c>
    </row>
    <row r="87471" spans="7:7">
      <c r="G87471" s="162" t="s">
        <v>87716</v>
      </c>
    </row>
    <row r="87472" spans="7:7">
      <c r="G87472" s="162" t="s">
        <v>87717</v>
      </c>
    </row>
    <row r="87473" spans="7:7">
      <c r="G87473" s="162" t="s">
        <v>87718</v>
      </c>
    </row>
    <row r="87474" spans="7:7">
      <c r="G87474" s="162" t="s">
        <v>87719</v>
      </c>
    </row>
    <row r="87475" spans="7:7">
      <c r="G87475" s="162" t="s">
        <v>87720</v>
      </c>
    </row>
    <row r="87476" spans="7:7">
      <c r="G87476" s="162" t="s">
        <v>87721</v>
      </c>
    </row>
    <row r="87477" spans="7:7">
      <c r="G87477" s="162" t="s">
        <v>87722</v>
      </c>
    </row>
    <row r="87478" spans="7:7">
      <c r="G87478" s="162" t="s">
        <v>87723</v>
      </c>
    </row>
    <row r="87479" spans="7:7">
      <c r="G87479" s="162" t="s">
        <v>87724</v>
      </c>
    </row>
    <row r="87480" spans="7:7">
      <c r="G87480" s="162" t="s">
        <v>87725</v>
      </c>
    </row>
    <row r="87481" spans="7:7">
      <c r="G87481" s="162" t="s">
        <v>87726</v>
      </c>
    </row>
    <row r="87482" spans="7:7">
      <c r="G87482" s="162" t="s">
        <v>87727</v>
      </c>
    </row>
    <row r="87483" spans="7:7">
      <c r="G87483" s="162" t="s">
        <v>87728</v>
      </c>
    </row>
    <row r="87484" spans="7:7">
      <c r="G87484" s="162" t="s">
        <v>87729</v>
      </c>
    </row>
    <row r="87485" spans="7:7">
      <c r="G87485" s="162" t="s">
        <v>87730</v>
      </c>
    </row>
    <row r="87486" spans="7:7">
      <c r="G87486" s="162" t="s">
        <v>87731</v>
      </c>
    </row>
    <row r="87487" spans="7:7">
      <c r="G87487" s="162" t="s">
        <v>87732</v>
      </c>
    </row>
    <row r="87488" spans="7:7">
      <c r="G87488" s="162" t="s">
        <v>87733</v>
      </c>
    </row>
    <row r="87489" spans="7:7">
      <c r="G87489" s="162" t="s">
        <v>87734</v>
      </c>
    </row>
    <row r="87490" spans="7:7">
      <c r="G87490" s="162" t="s">
        <v>87735</v>
      </c>
    </row>
    <row r="87491" spans="7:7">
      <c r="G87491" s="162" t="s">
        <v>87736</v>
      </c>
    </row>
    <row r="87492" spans="7:7">
      <c r="G87492" s="162" t="s">
        <v>87737</v>
      </c>
    </row>
    <row r="87493" spans="7:7">
      <c r="G87493" s="162" t="s">
        <v>87738</v>
      </c>
    </row>
    <row r="87494" spans="7:7">
      <c r="G87494" s="162" t="s">
        <v>87739</v>
      </c>
    </row>
    <row r="87495" spans="7:7">
      <c r="G87495" s="162" t="s">
        <v>87740</v>
      </c>
    </row>
    <row r="87496" spans="7:7">
      <c r="G87496" s="162" t="s">
        <v>87741</v>
      </c>
    </row>
    <row r="87497" spans="7:7">
      <c r="G87497" s="162" t="s">
        <v>87742</v>
      </c>
    </row>
    <row r="87498" spans="7:7">
      <c r="G87498" s="162" t="s">
        <v>87743</v>
      </c>
    </row>
    <row r="87499" spans="7:7">
      <c r="G87499" s="162" t="s">
        <v>87744</v>
      </c>
    </row>
    <row r="87500" spans="7:7">
      <c r="G87500" s="162" t="s">
        <v>87745</v>
      </c>
    </row>
    <row r="87501" spans="7:7">
      <c r="G87501" s="162" t="s">
        <v>87746</v>
      </c>
    </row>
    <row r="87502" spans="7:7">
      <c r="G87502" s="162" t="s">
        <v>87747</v>
      </c>
    </row>
    <row r="87503" spans="7:7">
      <c r="G87503" s="162" t="s">
        <v>87748</v>
      </c>
    </row>
    <row r="87504" spans="7:7">
      <c r="G87504" s="162" t="s">
        <v>87749</v>
      </c>
    </row>
    <row r="87505" spans="7:7">
      <c r="G87505" s="162" t="s">
        <v>87750</v>
      </c>
    </row>
    <row r="87506" spans="7:7">
      <c r="G87506" s="162" t="s">
        <v>87751</v>
      </c>
    </row>
    <row r="87507" spans="7:7">
      <c r="G87507" s="162" t="s">
        <v>87752</v>
      </c>
    </row>
    <row r="87508" spans="7:7">
      <c r="G87508" s="162" t="s">
        <v>87753</v>
      </c>
    </row>
    <row r="87509" spans="7:7">
      <c r="G87509" s="162" t="s">
        <v>87754</v>
      </c>
    </row>
    <row r="87510" spans="7:7">
      <c r="G87510" s="162" t="s">
        <v>87755</v>
      </c>
    </row>
    <row r="87511" spans="7:7">
      <c r="G87511" s="162" t="s">
        <v>87756</v>
      </c>
    </row>
    <row r="87512" spans="7:7">
      <c r="G87512" s="162" t="s">
        <v>87757</v>
      </c>
    </row>
    <row r="87513" spans="7:7">
      <c r="G87513" s="162" t="s">
        <v>87758</v>
      </c>
    </row>
    <row r="87514" spans="7:7">
      <c r="G87514" s="162" t="s">
        <v>87759</v>
      </c>
    </row>
    <row r="87515" spans="7:7">
      <c r="G87515" s="162" t="s">
        <v>87760</v>
      </c>
    </row>
    <row r="87516" spans="7:7">
      <c r="G87516" s="162" t="s">
        <v>87761</v>
      </c>
    </row>
    <row r="87517" spans="7:7">
      <c r="G87517" s="162" t="s">
        <v>87762</v>
      </c>
    </row>
    <row r="87518" spans="7:7">
      <c r="G87518" s="162" t="s">
        <v>87763</v>
      </c>
    </row>
    <row r="87519" spans="7:7">
      <c r="G87519" s="162" t="s">
        <v>87764</v>
      </c>
    </row>
    <row r="87520" spans="7:7">
      <c r="G87520" s="162" t="s">
        <v>87765</v>
      </c>
    </row>
    <row r="87521" spans="7:7">
      <c r="G87521" s="162" t="s">
        <v>87766</v>
      </c>
    </row>
    <row r="87522" spans="7:7">
      <c r="G87522" s="162" t="s">
        <v>87767</v>
      </c>
    </row>
    <row r="87523" spans="7:7">
      <c r="G87523" s="162" t="s">
        <v>87768</v>
      </c>
    </row>
    <row r="87524" spans="7:7">
      <c r="G87524" s="162" t="s">
        <v>87769</v>
      </c>
    </row>
    <row r="87525" spans="7:7">
      <c r="G87525" s="162" t="s">
        <v>87770</v>
      </c>
    </row>
    <row r="87526" spans="7:7">
      <c r="G87526" s="162" t="s">
        <v>87771</v>
      </c>
    </row>
    <row r="87527" spans="7:7">
      <c r="G87527" s="162" t="s">
        <v>87772</v>
      </c>
    </row>
    <row r="87528" spans="7:7">
      <c r="G87528" s="162" t="s">
        <v>87773</v>
      </c>
    </row>
    <row r="87529" spans="7:7">
      <c r="G87529" s="162" t="s">
        <v>87774</v>
      </c>
    </row>
    <row r="87530" spans="7:7">
      <c r="G87530" s="162" t="s">
        <v>87775</v>
      </c>
    </row>
    <row r="87531" spans="7:7">
      <c r="G87531" s="162" t="s">
        <v>87776</v>
      </c>
    </row>
    <row r="87532" spans="7:7">
      <c r="G87532" s="162" t="s">
        <v>87777</v>
      </c>
    </row>
    <row r="87533" spans="7:7">
      <c r="G87533" s="162" t="s">
        <v>87778</v>
      </c>
    </row>
    <row r="87534" spans="7:7">
      <c r="G87534" s="162" t="s">
        <v>87779</v>
      </c>
    </row>
    <row r="87535" spans="7:7">
      <c r="G87535" s="162" t="s">
        <v>87780</v>
      </c>
    </row>
    <row r="87536" spans="7:7">
      <c r="G87536" s="162" t="s">
        <v>87781</v>
      </c>
    </row>
    <row r="87537" spans="7:7">
      <c r="G87537" s="162" t="s">
        <v>87782</v>
      </c>
    </row>
    <row r="87538" spans="7:7">
      <c r="G87538" s="162" t="s">
        <v>87783</v>
      </c>
    </row>
    <row r="87539" spans="7:7">
      <c r="G87539" s="162" t="s">
        <v>87784</v>
      </c>
    </row>
    <row r="87540" spans="7:7">
      <c r="G87540" s="162" t="s">
        <v>87785</v>
      </c>
    </row>
    <row r="87541" spans="7:7">
      <c r="G87541" s="162" t="s">
        <v>87786</v>
      </c>
    </row>
    <row r="87542" spans="7:7">
      <c r="G87542" s="162" t="s">
        <v>87787</v>
      </c>
    </row>
    <row r="87543" spans="7:7">
      <c r="G87543" s="162" t="s">
        <v>87788</v>
      </c>
    </row>
    <row r="87544" spans="7:7">
      <c r="G87544" s="162" t="s">
        <v>87789</v>
      </c>
    </row>
    <row r="87545" spans="7:7">
      <c r="G87545" s="162" t="s">
        <v>87790</v>
      </c>
    </row>
    <row r="87546" spans="7:7">
      <c r="G87546" s="162" t="s">
        <v>87791</v>
      </c>
    </row>
    <row r="87547" spans="7:7">
      <c r="G87547" s="162" t="s">
        <v>87792</v>
      </c>
    </row>
    <row r="87548" spans="7:7">
      <c r="G87548" s="162" t="s">
        <v>87793</v>
      </c>
    </row>
    <row r="87549" spans="7:7">
      <c r="G87549" s="162" t="s">
        <v>87794</v>
      </c>
    </row>
    <row r="87550" spans="7:7">
      <c r="G87550" s="162" t="s">
        <v>87795</v>
      </c>
    </row>
    <row r="87551" spans="7:7">
      <c r="G87551" s="162" t="s">
        <v>87796</v>
      </c>
    </row>
    <row r="87552" spans="7:7">
      <c r="G87552" s="162" t="s">
        <v>87797</v>
      </c>
    </row>
    <row r="87553" spans="7:7">
      <c r="G87553" s="162" t="s">
        <v>87798</v>
      </c>
    </row>
    <row r="87554" spans="7:7">
      <c r="G87554" s="162" t="s">
        <v>87799</v>
      </c>
    </row>
    <row r="87555" spans="7:7">
      <c r="G87555" s="162" t="s">
        <v>87800</v>
      </c>
    </row>
    <row r="87556" spans="7:7">
      <c r="G87556" s="162" t="s">
        <v>87801</v>
      </c>
    </row>
    <row r="87557" spans="7:7">
      <c r="G87557" s="162" t="s">
        <v>87802</v>
      </c>
    </row>
    <row r="87558" spans="7:7">
      <c r="G87558" s="162" t="s">
        <v>87803</v>
      </c>
    </row>
    <row r="87559" spans="7:7">
      <c r="G87559" s="162" t="s">
        <v>87804</v>
      </c>
    </row>
    <row r="87560" spans="7:7">
      <c r="G87560" s="162" t="s">
        <v>87805</v>
      </c>
    </row>
    <row r="87561" spans="7:7">
      <c r="G87561" s="162" t="s">
        <v>87806</v>
      </c>
    </row>
    <row r="87562" spans="7:7">
      <c r="G87562" s="162" t="s">
        <v>87807</v>
      </c>
    </row>
    <row r="87563" spans="7:7">
      <c r="G87563" s="162" t="s">
        <v>87808</v>
      </c>
    </row>
    <row r="87564" spans="7:7">
      <c r="G87564" s="162" t="s">
        <v>87809</v>
      </c>
    </row>
    <row r="87565" spans="7:7">
      <c r="G87565" s="162" t="s">
        <v>87810</v>
      </c>
    </row>
    <row r="87566" spans="7:7">
      <c r="G87566" s="162" t="s">
        <v>87811</v>
      </c>
    </row>
    <row r="87567" spans="7:7">
      <c r="G87567" s="162" t="s">
        <v>87812</v>
      </c>
    </row>
    <row r="87568" spans="7:7">
      <c r="G87568" s="162" t="s">
        <v>87813</v>
      </c>
    </row>
    <row r="87569" spans="7:7">
      <c r="G87569" s="162" t="s">
        <v>87814</v>
      </c>
    </row>
    <row r="87570" spans="7:7">
      <c r="G87570" s="162" t="s">
        <v>87815</v>
      </c>
    </row>
    <row r="87571" spans="7:7">
      <c r="G87571" s="162" t="s">
        <v>87816</v>
      </c>
    </row>
    <row r="87572" spans="7:7">
      <c r="G87572" s="162" t="s">
        <v>87817</v>
      </c>
    </row>
    <row r="87573" spans="7:7">
      <c r="G87573" s="162" t="s">
        <v>87818</v>
      </c>
    </row>
    <row r="87574" spans="7:7">
      <c r="G87574" s="162" t="s">
        <v>87819</v>
      </c>
    </row>
    <row r="87575" spans="7:7">
      <c r="G87575" s="162" t="s">
        <v>87820</v>
      </c>
    </row>
    <row r="87576" spans="7:7">
      <c r="G87576" s="162" t="s">
        <v>87821</v>
      </c>
    </row>
    <row r="87577" spans="7:7">
      <c r="G87577" s="162" t="s">
        <v>87822</v>
      </c>
    </row>
    <row r="87578" spans="7:7">
      <c r="G87578" s="162" t="s">
        <v>87823</v>
      </c>
    </row>
    <row r="87579" spans="7:7">
      <c r="G87579" s="162" t="s">
        <v>87824</v>
      </c>
    </row>
    <row r="87580" spans="7:7">
      <c r="G87580" s="162" t="s">
        <v>87825</v>
      </c>
    </row>
    <row r="87581" spans="7:7">
      <c r="G87581" s="162" t="s">
        <v>87826</v>
      </c>
    </row>
    <row r="87582" spans="7:7">
      <c r="G87582" s="162" t="s">
        <v>87827</v>
      </c>
    </row>
    <row r="87583" spans="7:7">
      <c r="G87583" s="162" t="s">
        <v>87828</v>
      </c>
    </row>
    <row r="87584" spans="7:7">
      <c r="G87584" s="162" t="s">
        <v>87829</v>
      </c>
    </row>
    <row r="87585" spans="7:7">
      <c r="G87585" s="162" t="s">
        <v>87830</v>
      </c>
    </row>
    <row r="87586" spans="7:7">
      <c r="G87586" s="162" t="s">
        <v>87831</v>
      </c>
    </row>
    <row r="87587" spans="7:7">
      <c r="G87587" s="162" t="s">
        <v>87832</v>
      </c>
    </row>
    <row r="87588" spans="7:7">
      <c r="G87588" s="162" t="s">
        <v>87833</v>
      </c>
    </row>
    <row r="87589" spans="7:7">
      <c r="G87589" s="162" t="s">
        <v>87834</v>
      </c>
    </row>
    <row r="87590" spans="7:7">
      <c r="G87590" s="162" t="s">
        <v>87835</v>
      </c>
    </row>
    <row r="87591" spans="7:7">
      <c r="G87591" s="162" t="s">
        <v>87836</v>
      </c>
    </row>
    <row r="87592" spans="7:7">
      <c r="G87592" s="162" t="s">
        <v>87837</v>
      </c>
    </row>
    <row r="87593" spans="7:7">
      <c r="G87593" s="162" t="s">
        <v>87838</v>
      </c>
    </row>
    <row r="87594" spans="7:7">
      <c r="G87594" s="162" t="s">
        <v>87839</v>
      </c>
    </row>
    <row r="87595" spans="7:7">
      <c r="G87595" s="162" t="s">
        <v>87840</v>
      </c>
    </row>
    <row r="87596" spans="7:7">
      <c r="G87596" s="162" t="s">
        <v>87841</v>
      </c>
    </row>
    <row r="87597" spans="7:7">
      <c r="G87597" s="162" t="s">
        <v>87842</v>
      </c>
    </row>
    <row r="87598" spans="7:7">
      <c r="G87598" s="162" t="s">
        <v>87843</v>
      </c>
    </row>
    <row r="87599" spans="7:7">
      <c r="G87599" s="162" t="s">
        <v>87844</v>
      </c>
    </row>
    <row r="87600" spans="7:7">
      <c r="G87600" s="162" t="s">
        <v>87845</v>
      </c>
    </row>
    <row r="87601" spans="7:7">
      <c r="G87601" s="162" t="s">
        <v>87846</v>
      </c>
    </row>
    <row r="87602" spans="7:7">
      <c r="G87602" s="162" t="s">
        <v>87847</v>
      </c>
    </row>
    <row r="87603" spans="7:7">
      <c r="G87603" s="162" t="s">
        <v>87848</v>
      </c>
    </row>
    <row r="87604" spans="7:7">
      <c r="G87604" s="162" t="s">
        <v>87849</v>
      </c>
    </row>
    <row r="87605" spans="7:7">
      <c r="G87605" s="162" t="s">
        <v>87850</v>
      </c>
    </row>
    <row r="87606" spans="7:7">
      <c r="G87606" s="162" t="s">
        <v>87851</v>
      </c>
    </row>
    <row r="87607" spans="7:7">
      <c r="G87607" s="162" t="s">
        <v>87852</v>
      </c>
    </row>
    <row r="87608" spans="7:7">
      <c r="G87608" s="162" t="s">
        <v>87853</v>
      </c>
    </row>
    <row r="87609" spans="7:7">
      <c r="G87609" s="162" t="s">
        <v>87854</v>
      </c>
    </row>
    <row r="87610" spans="7:7">
      <c r="G87610" s="162" t="s">
        <v>87855</v>
      </c>
    </row>
    <row r="87611" spans="7:7">
      <c r="G87611" s="162" t="s">
        <v>87856</v>
      </c>
    </row>
    <row r="87612" spans="7:7">
      <c r="G87612" s="162" t="s">
        <v>87857</v>
      </c>
    </row>
    <row r="87613" spans="7:7">
      <c r="G87613" s="162" t="s">
        <v>87858</v>
      </c>
    </row>
    <row r="87614" spans="7:7">
      <c r="G87614" s="162" t="s">
        <v>87859</v>
      </c>
    </row>
    <row r="87615" spans="7:7">
      <c r="G87615" s="162" t="s">
        <v>87860</v>
      </c>
    </row>
    <row r="87616" spans="7:7">
      <c r="G87616" s="162" t="s">
        <v>87861</v>
      </c>
    </row>
    <row r="87617" spans="7:7">
      <c r="G87617" s="162" t="s">
        <v>87862</v>
      </c>
    </row>
    <row r="87618" spans="7:7">
      <c r="G87618" s="162" t="s">
        <v>87863</v>
      </c>
    </row>
    <row r="87619" spans="7:7">
      <c r="G87619" s="162" t="s">
        <v>87864</v>
      </c>
    </row>
    <row r="87620" spans="7:7">
      <c r="G87620" s="162" t="s">
        <v>87865</v>
      </c>
    </row>
    <row r="87621" spans="7:7">
      <c r="G87621" s="162" t="s">
        <v>87866</v>
      </c>
    </row>
    <row r="87622" spans="7:7">
      <c r="G87622" s="162" t="s">
        <v>87867</v>
      </c>
    </row>
    <row r="87623" spans="7:7">
      <c r="G87623" s="162" t="s">
        <v>87868</v>
      </c>
    </row>
    <row r="87624" spans="7:7">
      <c r="G87624" s="162" t="s">
        <v>87869</v>
      </c>
    </row>
    <row r="87625" spans="7:7">
      <c r="G87625" s="162" t="s">
        <v>87870</v>
      </c>
    </row>
    <row r="87626" spans="7:7">
      <c r="G87626" s="162" t="s">
        <v>87871</v>
      </c>
    </row>
    <row r="87627" spans="7:7">
      <c r="G87627" s="162" t="s">
        <v>87872</v>
      </c>
    </row>
    <row r="87628" spans="7:7">
      <c r="G87628" s="162" t="s">
        <v>87873</v>
      </c>
    </row>
    <row r="87629" spans="7:7">
      <c r="G87629" s="162" t="s">
        <v>87874</v>
      </c>
    </row>
    <row r="87630" spans="7:7">
      <c r="G87630" s="162" t="s">
        <v>87875</v>
      </c>
    </row>
    <row r="87631" spans="7:7">
      <c r="G87631" s="162" t="s">
        <v>87876</v>
      </c>
    </row>
    <row r="87632" spans="7:7">
      <c r="G87632" s="162" t="s">
        <v>87877</v>
      </c>
    </row>
    <row r="87633" spans="7:7">
      <c r="G87633" s="162" t="s">
        <v>87878</v>
      </c>
    </row>
    <row r="87634" spans="7:7">
      <c r="G87634" s="162" t="s">
        <v>87879</v>
      </c>
    </row>
    <row r="87635" spans="7:7">
      <c r="G87635" s="162" t="s">
        <v>87880</v>
      </c>
    </row>
    <row r="87636" spans="7:7">
      <c r="G87636" s="162" t="s">
        <v>87881</v>
      </c>
    </row>
    <row r="87637" spans="7:7">
      <c r="G87637" s="162" t="s">
        <v>87882</v>
      </c>
    </row>
    <row r="87638" spans="7:7">
      <c r="G87638" s="162" t="s">
        <v>87883</v>
      </c>
    </row>
    <row r="87639" spans="7:7">
      <c r="G87639" s="162" t="s">
        <v>87884</v>
      </c>
    </row>
    <row r="87640" spans="7:7">
      <c r="G87640" s="162" t="s">
        <v>87885</v>
      </c>
    </row>
    <row r="87641" spans="7:7">
      <c r="G87641" s="162" t="s">
        <v>87886</v>
      </c>
    </row>
    <row r="87642" spans="7:7">
      <c r="G87642" s="162" t="s">
        <v>87887</v>
      </c>
    </row>
    <row r="87643" spans="7:7">
      <c r="G87643" s="162" t="s">
        <v>87888</v>
      </c>
    </row>
    <row r="87644" spans="7:7">
      <c r="G87644" s="162" t="s">
        <v>87889</v>
      </c>
    </row>
    <row r="87645" spans="7:7">
      <c r="G87645" s="162" t="s">
        <v>87890</v>
      </c>
    </row>
    <row r="87646" spans="7:7">
      <c r="G87646" s="162" t="s">
        <v>87891</v>
      </c>
    </row>
    <row r="87647" spans="7:7">
      <c r="G87647" s="162" t="s">
        <v>87892</v>
      </c>
    </row>
    <row r="87648" spans="7:7">
      <c r="G87648" s="162" t="s">
        <v>87893</v>
      </c>
    </row>
    <row r="87649" spans="7:7">
      <c r="G87649" s="162" t="s">
        <v>87894</v>
      </c>
    </row>
    <row r="87650" spans="7:7">
      <c r="G87650" s="162" t="s">
        <v>87895</v>
      </c>
    </row>
    <row r="87651" spans="7:7">
      <c r="G87651" s="162" t="s">
        <v>87896</v>
      </c>
    </row>
    <row r="87652" spans="7:7">
      <c r="G87652" s="162" t="s">
        <v>87897</v>
      </c>
    </row>
    <row r="87653" spans="7:7">
      <c r="G87653" s="162" t="s">
        <v>87898</v>
      </c>
    </row>
    <row r="87654" spans="7:7">
      <c r="G87654" s="162" t="s">
        <v>87899</v>
      </c>
    </row>
    <row r="87655" spans="7:7">
      <c r="G87655" s="162" t="s">
        <v>87900</v>
      </c>
    </row>
    <row r="87656" spans="7:7">
      <c r="G87656" s="162" t="s">
        <v>87901</v>
      </c>
    </row>
    <row r="87657" spans="7:7">
      <c r="G87657" s="162" t="s">
        <v>87902</v>
      </c>
    </row>
    <row r="87658" spans="7:7">
      <c r="G87658" s="162" t="s">
        <v>87903</v>
      </c>
    </row>
    <row r="87659" spans="7:7">
      <c r="G87659" s="162" t="s">
        <v>87904</v>
      </c>
    </row>
    <row r="87660" spans="7:7">
      <c r="G87660" s="162" t="s">
        <v>87905</v>
      </c>
    </row>
    <row r="87661" spans="7:7">
      <c r="G87661" s="162" t="s">
        <v>87906</v>
      </c>
    </row>
    <row r="87662" spans="7:7">
      <c r="G87662" s="162" t="s">
        <v>87907</v>
      </c>
    </row>
    <row r="87663" spans="7:7">
      <c r="G87663" s="162" t="s">
        <v>87908</v>
      </c>
    </row>
    <row r="87664" spans="7:7">
      <c r="G87664" s="162" t="s">
        <v>87909</v>
      </c>
    </row>
    <row r="87665" spans="7:7">
      <c r="G87665" s="162" t="s">
        <v>87910</v>
      </c>
    </row>
    <row r="87666" spans="7:7">
      <c r="G87666" s="162" t="s">
        <v>87911</v>
      </c>
    </row>
    <row r="87667" spans="7:7">
      <c r="G87667" s="162" t="s">
        <v>87912</v>
      </c>
    </row>
    <row r="87668" spans="7:7">
      <c r="G87668" s="162" t="s">
        <v>87913</v>
      </c>
    </row>
    <row r="87669" spans="7:7">
      <c r="G87669" s="162" t="s">
        <v>87914</v>
      </c>
    </row>
    <row r="87670" spans="7:7">
      <c r="G87670" s="162" t="s">
        <v>87915</v>
      </c>
    </row>
    <row r="87671" spans="7:7">
      <c r="G87671" s="162" t="s">
        <v>87916</v>
      </c>
    </row>
    <row r="87672" spans="7:7">
      <c r="G87672" s="162" t="s">
        <v>87917</v>
      </c>
    </row>
    <row r="87673" spans="7:7">
      <c r="G87673" s="162" t="s">
        <v>87918</v>
      </c>
    </row>
    <row r="87674" spans="7:7">
      <c r="G87674" s="162" t="s">
        <v>87919</v>
      </c>
    </row>
    <row r="87675" spans="7:7">
      <c r="G87675" s="162" t="s">
        <v>87920</v>
      </c>
    </row>
    <row r="87676" spans="7:7">
      <c r="G87676" s="162" t="s">
        <v>87921</v>
      </c>
    </row>
    <row r="87677" spans="7:7">
      <c r="G87677" s="162" t="s">
        <v>87922</v>
      </c>
    </row>
    <row r="87678" spans="7:7">
      <c r="G87678" s="162" t="s">
        <v>87923</v>
      </c>
    </row>
    <row r="87679" spans="7:7">
      <c r="G87679" s="162" t="s">
        <v>87924</v>
      </c>
    </row>
    <row r="87680" spans="7:7">
      <c r="G87680" s="162" t="s">
        <v>87925</v>
      </c>
    </row>
    <row r="87681" spans="7:7">
      <c r="G87681" s="162" t="s">
        <v>87926</v>
      </c>
    </row>
    <row r="87682" spans="7:7">
      <c r="G87682" s="162" t="s">
        <v>87927</v>
      </c>
    </row>
    <row r="87683" spans="7:7">
      <c r="G87683" s="162" t="s">
        <v>87928</v>
      </c>
    </row>
    <row r="87684" spans="7:7">
      <c r="G87684" s="162" t="s">
        <v>87929</v>
      </c>
    </row>
    <row r="87685" spans="7:7">
      <c r="G87685" s="162" t="s">
        <v>87930</v>
      </c>
    </row>
    <row r="87686" spans="7:7">
      <c r="G87686" s="162" t="s">
        <v>87931</v>
      </c>
    </row>
    <row r="87687" spans="7:7">
      <c r="G87687" s="162" t="s">
        <v>87932</v>
      </c>
    </row>
    <row r="87688" spans="7:7">
      <c r="G87688" s="162" t="s">
        <v>87933</v>
      </c>
    </row>
    <row r="87689" spans="7:7">
      <c r="G87689" s="162" t="s">
        <v>87934</v>
      </c>
    </row>
    <row r="87690" spans="7:7">
      <c r="G87690" s="162" t="s">
        <v>87935</v>
      </c>
    </row>
    <row r="87691" spans="7:7">
      <c r="G87691" s="162" t="s">
        <v>87936</v>
      </c>
    </row>
    <row r="87692" spans="7:7">
      <c r="G87692" s="162" t="s">
        <v>87937</v>
      </c>
    </row>
    <row r="87693" spans="7:7">
      <c r="G87693" s="162" t="s">
        <v>87938</v>
      </c>
    </row>
    <row r="87694" spans="7:7">
      <c r="G87694" s="162" t="s">
        <v>87939</v>
      </c>
    </row>
    <row r="87695" spans="7:7">
      <c r="G87695" s="162" t="s">
        <v>87940</v>
      </c>
    </row>
    <row r="87696" spans="7:7">
      <c r="G87696" s="162" t="s">
        <v>87941</v>
      </c>
    </row>
    <row r="87697" spans="7:7">
      <c r="G87697" s="162" t="s">
        <v>87942</v>
      </c>
    </row>
    <row r="87698" spans="7:7">
      <c r="G87698" s="162" t="s">
        <v>87943</v>
      </c>
    </row>
    <row r="87699" spans="7:7">
      <c r="G87699" s="162" t="s">
        <v>87944</v>
      </c>
    </row>
    <row r="87700" spans="7:7">
      <c r="G87700" s="162" t="s">
        <v>87945</v>
      </c>
    </row>
    <row r="87701" spans="7:7">
      <c r="G87701" s="162" t="s">
        <v>87946</v>
      </c>
    </row>
    <row r="87702" spans="7:7">
      <c r="G87702" s="162" t="s">
        <v>87947</v>
      </c>
    </row>
    <row r="87703" spans="7:7">
      <c r="G87703" s="162" t="s">
        <v>87948</v>
      </c>
    </row>
    <row r="87704" spans="7:7">
      <c r="G87704" s="162" t="s">
        <v>87949</v>
      </c>
    </row>
    <row r="87705" spans="7:7">
      <c r="G87705" s="162" t="s">
        <v>87950</v>
      </c>
    </row>
    <row r="87706" spans="7:7">
      <c r="G87706" s="162" t="s">
        <v>87951</v>
      </c>
    </row>
    <row r="87707" spans="7:7">
      <c r="G87707" s="162" t="s">
        <v>87952</v>
      </c>
    </row>
    <row r="87708" spans="7:7">
      <c r="G87708" s="162" t="s">
        <v>87953</v>
      </c>
    </row>
    <row r="87709" spans="7:7">
      <c r="G87709" s="162" t="s">
        <v>87954</v>
      </c>
    </row>
    <row r="87710" spans="7:7">
      <c r="G87710" s="162" t="s">
        <v>87955</v>
      </c>
    </row>
    <row r="87711" spans="7:7">
      <c r="G87711" s="162" t="s">
        <v>87956</v>
      </c>
    </row>
    <row r="87712" spans="7:7">
      <c r="G87712" s="162" t="s">
        <v>87957</v>
      </c>
    </row>
    <row r="87713" spans="7:7">
      <c r="G87713" s="162" t="s">
        <v>87958</v>
      </c>
    </row>
    <row r="87714" spans="7:7">
      <c r="G87714" s="162" t="s">
        <v>87959</v>
      </c>
    </row>
    <row r="87715" spans="7:7">
      <c r="G87715" s="162" t="s">
        <v>87960</v>
      </c>
    </row>
    <row r="87716" spans="7:7">
      <c r="G87716" s="162" t="s">
        <v>87961</v>
      </c>
    </row>
    <row r="87717" spans="7:7">
      <c r="G87717" s="162" t="s">
        <v>87962</v>
      </c>
    </row>
    <row r="87718" spans="7:7">
      <c r="G87718" s="162" t="s">
        <v>87963</v>
      </c>
    </row>
    <row r="87719" spans="7:7">
      <c r="G87719" s="162" t="s">
        <v>87964</v>
      </c>
    </row>
    <row r="87720" spans="7:7">
      <c r="G87720" s="162" t="s">
        <v>87965</v>
      </c>
    </row>
    <row r="87721" spans="7:7">
      <c r="G87721" s="162" t="s">
        <v>87966</v>
      </c>
    </row>
    <row r="87722" spans="7:7">
      <c r="G87722" s="162" t="s">
        <v>87967</v>
      </c>
    </row>
    <row r="87723" spans="7:7">
      <c r="G87723" s="162" t="s">
        <v>87968</v>
      </c>
    </row>
    <row r="87724" spans="7:7">
      <c r="G87724" s="162" t="s">
        <v>87969</v>
      </c>
    </row>
    <row r="87725" spans="7:7">
      <c r="G87725" s="162" t="s">
        <v>87970</v>
      </c>
    </row>
    <row r="87726" spans="7:7">
      <c r="G87726" s="162" t="s">
        <v>87971</v>
      </c>
    </row>
    <row r="87727" spans="7:7">
      <c r="G87727" s="162" t="s">
        <v>87972</v>
      </c>
    </row>
    <row r="87728" spans="7:7">
      <c r="G87728" s="162" t="s">
        <v>87973</v>
      </c>
    </row>
    <row r="87729" spans="7:7">
      <c r="G87729" s="162" t="s">
        <v>87974</v>
      </c>
    </row>
    <row r="87730" spans="7:7">
      <c r="G87730" s="162" t="s">
        <v>87975</v>
      </c>
    </row>
    <row r="87731" spans="7:7">
      <c r="G87731" s="162" t="s">
        <v>87976</v>
      </c>
    </row>
    <row r="87732" spans="7:7">
      <c r="G87732" s="162" t="s">
        <v>87977</v>
      </c>
    </row>
    <row r="87733" spans="7:7">
      <c r="G87733" s="162" t="s">
        <v>87978</v>
      </c>
    </row>
    <row r="87734" spans="7:7">
      <c r="G87734" s="162" t="s">
        <v>87979</v>
      </c>
    </row>
    <row r="87735" spans="7:7">
      <c r="G87735" s="162" t="s">
        <v>87980</v>
      </c>
    </row>
    <row r="87736" spans="7:7">
      <c r="G87736" s="162" t="s">
        <v>87981</v>
      </c>
    </row>
    <row r="87737" spans="7:7">
      <c r="G87737" s="162" t="s">
        <v>87982</v>
      </c>
    </row>
    <row r="87738" spans="7:7">
      <c r="G87738" s="162" t="s">
        <v>87983</v>
      </c>
    </row>
    <row r="87739" spans="7:7">
      <c r="G87739" s="162" t="s">
        <v>87984</v>
      </c>
    </row>
    <row r="87740" spans="7:7">
      <c r="G87740" s="162" t="s">
        <v>87985</v>
      </c>
    </row>
    <row r="87741" spans="7:7">
      <c r="G87741" s="162" t="s">
        <v>87986</v>
      </c>
    </row>
    <row r="87742" spans="7:7">
      <c r="G87742" s="162" t="s">
        <v>87987</v>
      </c>
    </row>
    <row r="87743" spans="7:7">
      <c r="G87743" s="162" t="s">
        <v>87988</v>
      </c>
    </row>
    <row r="87744" spans="7:7">
      <c r="G87744" s="162" t="s">
        <v>87989</v>
      </c>
    </row>
    <row r="87745" spans="7:7">
      <c r="G87745" s="162" t="s">
        <v>87990</v>
      </c>
    </row>
    <row r="87746" spans="7:7">
      <c r="G87746" s="162" t="s">
        <v>87991</v>
      </c>
    </row>
    <row r="87747" spans="7:7">
      <c r="G87747" s="162" t="s">
        <v>87992</v>
      </c>
    </row>
    <row r="87748" spans="7:7">
      <c r="G87748" s="162" t="s">
        <v>87993</v>
      </c>
    </row>
    <row r="87749" spans="7:7">
      <c r="G87749" s="162" t="s">
        <v>87994</v>
      </c>
    </row>
    <row r="87750" spans="7:7">
      <c r="G87750" s="162" t="s">
        <v>87995</v>
      </c>
    </row>
    <row r="87751" spans="7:7">
      <c r="G87751" s="162" t="s">
        <v>87996</v>
      </c>
    </row>
    <row r="87752" spans="7:7">
      <c r="G87752" s="162" t="s">
        <v>87997</v>
      </c>
    </row>
    <row r="87753" spans="7:7">
      <c r="G87753" s="162" t="s">
        <v>87998</v>
      </c>
    </row>
    <row r="87754" spans="7:7">
      <c r="G87754" s="162" t="s">
        <v>87999</v>
      </c>
    </row>
    <row r="87755" spans="7:7">
      <c r="G87755" s="162" t="s">
        <v>88000</v>
      </c>
    </row>
    <row r="87756" spans="7:7">
      <c r="G87756" s="162" t="s">
        <v>88001</v>
      </c>
    </row>
    <row r="87757" spans="7:7">
      <c r="G87757" s="162" t="s">
        <v>88002</v>
      </c>
    </row>
    <row r="87758" spans="7:7">
      <c r="G87758" s="162" t="s">
        <v>88003</v>
      </c>
    </row>
    <row r="87759" spans="7:7">
      <c r="G87759" s="162" t="s">
        <v>88004</v>
      </c>
    </row>
    <row r="87760" spans="7:7">
      <c r="G87760" s="162" t="s">
        <v>88005</v>
      </c>
    </row>
    <row r="87761" spans="7:7">
      <c r="G87761" s="162" t="s">
        <v>88006</v>
      </c>
    </row>
    <row r="87762" spans="7:7">
      <c r="G87762" s="162" t="s">
        <v>88007</v>
      </c>
    </row>
    <row r="87763" spans="7:7">
      <c r="G87763" s="162" t="s">
        <v>88008</v>
      </c>
    </row>
    <row r="87764" spans="7:7">
      <c r="G87764" s="162" t="s">
        <v>88009</v>
      </c>
    </row>
    <row r="87765" spans="7:7">
      <c r="G87765" s="162" t="s">
        <v>88010</v>
      </c>
    </row>
    <row r="87766" spans="7:7">
      <c r="G87766" s="162" t="s">
        <v>88011</v>
      </c>
    </row>
    <row r="87767" spans="7:7">
      <c r="G87767" s="162" t="s">
        <v>88012</v>
      </c>
    </row>
    <row r="87768" spans="7:7">
      <c r="G87768" s="162" t="s">
        <v>88013</v>
      </c>
    </row>
    <row r="87769" spans="7:7">
      <c r="G87769" s="162" t="s">
        <v>88014</v>
      </c>
    </row>
    <row r="87770" spans="7:7">
      <c r="G87770" s="162" t="s">
        <v>88015</v>
      </c>
    </row>
    <row r="87771" spans="7:7">
      <c r="G87771" s="162" t="s">
        <v>88016</v>
      </c>
    </row>
    <row r="87772" spans="7:7">
      <c r="G87772" s="162" t="s">
        <v>88017</v>
      </c>
    </row>
    <row r="87773" spans="7:7">
      <c r="G87773" s="162" t="s">
        <v>88018</v>
      </c>
    </row>
    <row r="87774" spans="7:7">
      <c r="G87774" s="162" t="s">
        <v>88019</v>
      </c>
    </row>
    <row r="87775" spans="7:7">
      <c r="G87775" s="162" t="s">
        <v>88020</v>
      </c>
    </row>
    <row r="87776" spans="7:7">
      <c r="G87776" s="162" t="s">
        <v>88021</v>
      </c>
    </row>
    <row r="87777" spans="7:7">
      <c r="G87777" s="162" t="s">
        <v>88022</v>
      </c>
    </row>
    <row r="87778" spans="7:7">
      <c r="G87778" s="162" t="s">
        <v>88023</v>
      </c>
    </row>
    <row r="87779" spans="7:7">
      <c r="G87779" s="162" t="s">
        <v>88024</v>
      </c>
    </row>
    <row r="87780" spans="7:7">
      <c r="G87780" s="162" t="s">
        <v>88025</v>
      </c>
    </row>
    <row r="87781" spans="7:7">
      <c r="G87781" s="162" t="s">
        <v>88026</v>
      </c>
    </row>
    <row r="87782" spans="7:7">
      <c r="G87782" s="162" t="s">
        <v>88027</v>
      </c>
    </row>
    <row r="87783" spans="7:7">
      <c r="G87783" s="162" t="s">
        <v>88028</v>
      </c>
    </row>
    <row r="87784" spans="7:7">
      <c r="G87784" s="162" t="s">
        <v>88029</v>
      </c>
    </row>
    <row r="87785" spans="7:7">
      <c r="G87785" s="162" t="s">
        <v>88030</v>
      </c>
    </row>
    <row r="87786" spans="7:7">
      <c r="G87786" s="162" t="s">
        <v>88031</v>
      </c>
    </row>
    <row r="87787" spans="7:7">
      <c r="G87787" s="162" t="s">
        <v>88032</v>
      </c>
    </row>
    <row r="87788" spans="7:7">
      <c r="G87788" s="162" t="s">
        <v>88033</v>
      </c>
    </row>
    <row r="87789" spans="7:7">
      <c r="G87789" s="162" t="s">
        <v>88034</v>
      </c>
    </row>
    <row r="87790" spans="7:7">
      <c r="G87790" s="162" t="s">
        <v>88035</v>
      </c>
    </row>
    <row r="87791" spans="7:7">
      <c r="G87791" s="162" t="s">
        <v>88036</v>
      </c>
    </row>
    <row r="87792" spans="7:7">
      <c r="G87792" s="162" t="s">
        <v>88037</v>
      </c>
    </row>
    <row r="87793" spans="7:7">
      <c r="G87793" s="162" t="s">
        <v>88038</v>
      </c>
    </row>
    <row r="87794" spans="7:7">
      <c r="G87794" s="162" t="s">
        <v>88039</v>
      </c>
    </row>
    <row r="87795" spans="7:7">
      <c r="G87795" s="162" t="s">
        <v>88040</v>
      </c>
    </row>
    <row r="87796" spans="7:7">
      <c r="G87796" s="162" t="s">
        <v>88041</v>
      </c>
    </row>
    <row r="87797" spans="7:7">
      <c r="G87797" s="162" t="s">
        <v>88042</v>
      </c>
    </row>
    <row r="87798" spans="7:7">
      <c r="G87798" s="162" t="s">
        <v>88043</v>
      </c>
    </row>
    <row r="87799" spans="7:7">
      <c r="G87799" s="162" t="s">
        <v>88044</v>
      </c>
    </row>
    <row r="87800" spans="7:7">
      <c r="G87800" s="162" t="s">
        <v>88045</v>
      </c>
    </row>
    <row r="87801" spans="7:7">
      <c r="G87801" s="162" t="s">
        <v>88046</v>
      </c>
    </row>
    <row r="87802" spans="7:7">
      <c r="G87802" s="162" t="s">
        <v>88047</v>
      </c>
    </row>
    <row r="87803" spans="7:7">
      <c r="G87803" s="162" t="s">
        <v>88048</v>
      </c>
    </row>
    <row r="87804" spans="7:7">
      <c r="G87804" s="162" t="s">
        <v>88049</v>
      </c>
    </row>
    <row r="87805" spans="7:7">
      <c r="G87805" s="162" t="s">
        <v>88050</v>
      </c>
    </row>
    <row r="87806" spans="7:7">
      <c r="G87806" s="162" t="s">
        <v>88051</v>
      </c>
    </row>
    <row r="87807" spans="7:7">
      <c r="G87807" s="162" t="s">
        <v>88052</v>
      </c>
    </row>
    <row r="87808" spans="7:7">
      <c r="G87808" s="162" t="s">
        <v>88053</v>
      </c>
    </row>
    <row r="87809" spans="7:7">
      <c r="G87809" s="162" t="s">
        <v>88054</v>
      </c>
    </row>
    <row r="87810" spans="7:7">
      <c r="G87810" s="162" t="s">
        <v>88055</v>
      </c>
    </row>
    <row r="87811" spans="7:7">
      <c r="G87811" s="162" t="s">
        <v>88056</v>
      </c>
    </row>
    <row r="87812" spans="7:7">
      <c r="G87812" s="162" t="s">
        <v>88057</v>
      </c>
    </row>
    <row r="87813" spans="7:7">
      <c r="G87813" s="162" t="s">
        <v>88058</v>
      </c>
    </row>
    <row r="87814" spans="7:7">
      <c r="G87814" s="162" t="s">
        <v>88059</v>
      </c>
    </row>
    <row r="87815" spans="7:7">
      <c r="G87815" s="162" t="s">
        <v>88060</v>
      </c>
    </row>
    <row r="87816" spans="7:7">
      <c r="G87816" s="162" t="s">
        <v>88061</v>
      </c>
    </row>
    <row r="87817" spans="7:7">
      <c r="G87817" s="162" t="s">
        <v>88062</v>
      </c>
    </row>
    <row r="87818" spans="7:7">
      <c r="G87818" s="162" t="s">
        <v>88063</v>
      </c>
    </row>
    <row r="87819" spans="7:7">
      <c r="G87819" s="162" t="s">
        <v>88064</v>
      </c>
    </row>
    <row r="87820" spans="7:7">
      <c r="G87820" s="162" t="s">
        <v>88065</v>
      </c>
    </row>
    <row r="87821" spans="7:7">
      <c r="G87821" s="162" t="s">
        <v>88066</v>
      </c>
    </row>
    <row r="87822" spans="7:7">
      <c r="G87822" s="162" t="s">
        <v>88067</v>
      </c>
    </row>
    <row r="87823" spans="7:7">
      <c r="G87823" s="162" t="s">
        <v>88068</v>
      </c>
    </row>
    <row r="87824" spans="7:7">
      <c r="G87824" s="162" t="s">
        <v>88069</v>
      </c>
    </row>
    <row r="87825" spans="7:7">
      <c r="G87825" s="162" t="s">
        <v>88070</v>
      </c>
    </row>
    <row r="87826" spans="7:7">
      <c r="G87826" s="162" t="s">
        <v>88071</v>
      </c>
    </row>
    <row r="87827" spans="7:7">
      <c r="G87827" s="162" t="s">
        <v>88072</v>
      </c>
    </row>
    <row r="87828" spans="7:7">
      <c r="G87828" s="162" t="s">
        <v>88073</v>
      </c>
    </row>
    <row r="87829" spans="7:7">
      <c r="G87829" s="162" t="s">
        <v>88074</v>
      </c>
    </row>
    <row r="87830" spans="7:7">
      <c r="G87830" s="162" t="s">
        <v>88075</v>
      </c>
    </row>
    <row r="87831" spans="7:7">
      <c r="G87831" s="162" t="s">
        <v>88076</v>
      </c>
    </row>
    <row r="87832" spans="7:7">
      <c r="G87832" s="162" t="s">
        <v>88077</v>
      </c>
    </row>
    <row r="87833" spans="7:7">
      <c r="G87833" s="162" t="s">
        <v>88078</v>
      </c>
    </row>
    <row r="87834" spans="7:7">
      <c r="G87834" s="162" t="s">
        <v>88079</v>
      </c>
    </row>
    <row r="87835" spans="7:7">
      <c r="G87835" s="162" t="s">
        <v>88080</v>
      </c>
    </row>
    <row r="87836" spans="7:7">
      <c r="G87836" s="162" t="s">
        <v>88081</v>
      </c>
    </row>
    <row r="87837" spans="7:7">
      <c r="G87837" s="162" t="s">
        <v>88082</v>
      </c>
    </row>
    <row r="87838" spans="7:7">
      <c r="G87838" s="162" t="s">
        <v>88083</v>
      </c>
    </row>
    <row r="87839" spans="7:7">
      <c r="G87839" s="162" t="s">
        <v>88084</v>
      </c>
    </row>
    <row r="87840" spans="7:7">
      <c r="G87840" s="162" t="s">
        <v>88085</v>
      </c>
    </row>
    <row r="87841" spans="7:7">
      <c r="G87841" s="162" t="s">
        <v>88086</v>
      </c>
    </row>
    <row r="87842" spans="7:7">
      <c r="G87842" s="162" t="s">
        <v>88087</v>
      </c>
    </row>
    <row r="87843" spans="7:7">
      <c r="G87843" s="162" t="s">
        <v>88088</v>
      </c>
    </row>
    <row r="87844" spans="7:7">
      <c r="G87844" s="162" t="s">
        <v>88089</v>
      </c>
    </row>
    <row r="87845" spans="7:7">
      <c r="G87845" s="162" t="s">
        <v>88090</v>
      </c>
    </row>
    <row r="87846" spans="7:7">
      <c r="G87846" s="162" t="s">
        <v>88091</v>
      </c>
    </row>
    <row r="87847" spans="7:7">
      <c r="G87847" s="162" t="s">
        <v>88092</v>
      </c>
    </row>
    <row r="87848" spans="7:7">
      <c r="G87848" s="162" t="s">
        <v>88093</v>
      </c>
    </row>
    <row r="87849" spans="7:7">
      <c r="G87849" s="162" t="s">
        <v>88094</v>
      </c>
    </row>
    <row r="87850" spans="7:7">
      <c r="G87850" s="162" t="s">
        <v>88095</v>
      </c>
    </row>
    <row r="87851" spans="7:7">
      <c r="G87851" s="162" t="s">
        <v>88096</v>
      </c>
    </row>
    <row r="87852" spans="7:7">
      <c r="G87852" s="162" t="s">
        <v>88097</v>
      </c>
    </row>
    <row r="87853" spans="7:7">
      <c r="G87853" s="162" t="s">
        <v>88098</v>
      </c>
    </row>
    <row r="87854" spans="7:7">
      <c r="G87854" s="162" t="s">
        <v>88099</v>
      </c>
    </row>
    <row r="87855" spans="7:7">
      <c r="G87855" s="162" t="s">
        <v>88100</v>
      </c>
    </row>
    <row r="87856" spans="7:7">
      <c r="G87856" s="162" t="s">
        <v>88101</v>
      </c>
    </row>
    <row r="87857" spans="7:7">
      <c r="G87857" s="162" t="s">
        <v>88102</v>
      </c>
    </row>
    <row r="87858" spans="7:7">
      <c r="G87858" s="162" t="s">
        <v>88103</v>
      </c>
    </row>
    <row r="87859" spans="7:7">
      <c r="G87859" s="162" t="s">
        <v>88104</v>
      </c>
    </row>
    <row r="87860" spans="7:7">
      <c r="G87860" s="162" t="s">
        <v>88105</v>
      </c>
    </row>
    <row r="87861" spans="7:7">
      <c r="G87861" s="162" t="s">
        <v>88106</v>
      </c>
    </row>
    <row r="87862" spans="7:7">
      <c r="G87862" s="162" t="s">
        <v>88107</v>
      </c>
    </row>
    <row r="87863" spans="7:7">
      <c r="G87863" s="162" t="s">
        <v>88108</v>
      </c>
    </row>
    <row r="87864" spans="7:7">
      <c r="G87864" s="162" t="s">
        <v>88109</v>
      </c>
    </row>
    <row r="87865" spans="7:7">
      <c r="G87865" s="162" t="s">
        <v>88110</v>
      </c>
    </row>
    <row r="87866" spans="7:7">
      <c r="G87866" s="162" t="s">
        <v>88111</v>
      </c>
    </row>
    <row r="87867" spans="7:7">
      <c r="G87867" s="162" t="s">
        <v>88112</v>
      </c>
    </row>
    <row r="87868" spans="7:7">
      <c r="G87868" s="162" t="s">
        <v>88113</v>
      </c>
    </row>
    <row r="87869" spans="7:7">
      <c r="G87869" s="162" t="s">
        <v>88114</v>
      </c>
    </row>
    <row r="87870" spans="7:7">
      <c r="G87870" s="162" t="s">
        <v>88115</v>
      </c>
    </row>
    <row r="87871" spans="7:7">
      <c r="G87871" s="162" t="s">
        <v>88116</v>
      </c>
    </row>
    <row r="87872" spans="7:7">
      <c r="G87872" s="162" t="s">
        <v>88117</v>
      </c>
    </row>
    <row r="87873" spans="7:7">
      <c r="G87873" s="162" t="s">
        <v>88118</v>
      </c>
    </row>
    <row r="87874" spans="7:7">
      <c r="G87874" s="162" t="s">
        <v>88119</v>
      </c>
    </row>
    <row r="87875" spans="7:7">
      <c r="G87875" s="162" t="s">
        <v>88120</v>
      </c>
    </row>
    <row r="87876" spans="7:7">
      <c r="G87876" s="162" t="s">
        <v>88121</v>
      </c>
    </row>
    <row r="87877" spans="7:7">
      <c r="G87877" s="162" t="s">
        <v>88122</v>
      </c>
    </row>
    <row r="87878" spans="7:7">
      <c r="G87878" s="162" t="s">
        <v>88123</v>
      </c>
    </row>
    <row r="87879" spans="7:7">
      <c r="G87879" s="162" t="s">
        <v>88124</v>
      </c>
    </row>
    <row r="87880" spans="7:7">
      <c r="G87880" s="162" t="s">
        <v>88125</v>
      </c>
    </row>
    <row r="87881" spans="7:7">
      <c r="G87881" s="162" t="s">
        <v>88126</v>
      </c>
    </row>
    <row r="87882" spans="7:7">
      <c r="G87882" s="162" t="s">
        <v>88127</v>
      </c>
    </row>
    <row r="87883" spans="7:7">
      <c r="G87883" s="162" t="s">
        <v>88128</v>
      </c>
    </row>
    <row r="87884" spans="7:7">
      <c r="G87884" s="162" t="s">
        <v>88129</v>
      </c>
    </row>
    <row r="87885" spans="7:7">
      <c r="G87885" s="162" t="s">
        <v>88130</v>
      </c>
    </row>
    <row r="87886" spans="7:7">
      <c r="G87886" s="162" t="s">
        <v>88131</v>
      </c>
    </row>
    <row r="87887" spans="7:7">
      <c r="G87887" s="162" t="s">
        <v>88132</v>
      </c>
    </row>
    <row r="87888" spans="7:7">
      <c r="G87888" s="162" t="s">
        <v>88133</v>
      </c>
    </row>
    <row r="87889" spans="7:7">
      <c r="G87889" s="162" t="s">
        <v>88134</v>
      </c>
    </row>
    <row r="87890" spans="7:7">
      <c r="G87890" s="162" t="s">
        <v>88135</v>
      </c>
    </row>
    <row r="87891" spans="7:7">
      <c r="G87891" s="162" t="s">
        <v>88136</v>
      </c>
    </row>
    <row r="87892" spans="7:7">
      <c r="G87892" s="162" t="s">
        <v>88137</v>
      </c>
    </row>
    <row r="87893" spans="7:7">
      <c r="G87893" s="162" t="s">
        <v>88138</v>
      </c>
    </row>
    <row r="87894" spans="7:7">
      <c r="G87894" s="162" t="s">
        <v>88139</v>
      </c>
    </row>
    <row r="87895" spans="7:7">
      <c r="G87895" s="162" t="s">
        <v>88140</v>
      </c>
    </row>
    <row r="87896" spans="7:7">
      <c r="G87896" s="162" t="s">
        <v>88141</v>
      </c>
    </row>
    <row r="87897" spans="7:7">
      <c r="G87897" s="162" t="s">
        <v>88142</v>
      </c>
    </row>
    <row r="87898" spans="7:7">
      <c r="G87898" s="162" t="s">
        <v>88143</v>
      </c>
    </row>
    <row r="87899" spans="7:7">
      <c r="G87899" s="162" t="s">
        <v>88144</v>
      </c>
    </row>
    <row r="87900" spans="7:7">
      <c r="G87900" s="162" t="s">
        <v>88145</v>
      </c>
    </row>
    <row r="87901" spans="7:7">
      <c r="G87901" s="162" t="s">
        <v>88146</v>
      </c>
    </row>
    <row r="87902" spans="7:7">
      <c r="G87902" s="162" t="s">
        <v>88147</v>
      </c>
    </row>
    <row r="87903" spans="7:7">
      <c r="G87903" s="162" t="s">
        <v>88148</v>
      </c>
    </row>
    <row r="87904" spans="7:7">
      <c r="G87904" s="162" t="s">
        <v>88149</v>
      </c>
    </row>
    <row r="87905" spans="7:7">
      <c r="G87905" s="162" t="s">
        <v>88150</v>
      </c>
    </row>
    <row r="87906" spans="7:7">
      <c r="G87906" s="162" t="s">
        <v>88151</v>
      </c>
    </row>
    <row r="87907" spans="7:7">
      <c r="G87907" s="162" t="s">
        <v>88152</v>
      </c>
    </row>
    <row r="87908" spans="7:7">
      <c r="G87908" s="162" t="s">
        <v>88153</v>
      </c>
    </row>
    <row r="87909" spans="7:7">
      <c r="G87909" s="162" t="s">
        <v>88154</v>
      </c>
    </row>
    <row r="87910" spans="7:7">
      <c r="G87910" s="162" t="s">
        <v>88155</v>
      </c>
    </row>
    <row r="87911" spans="7:7">
      <c r="G87911" s="162" t="s">
        <v>88156</v>
      </c>
    </row>
    <row r="87912" spans="7:7">
      <c r="G87912" s="162" t="s">
        <v>88157</v>
      </c>
    </row>
    <row r="87913" spans="7:7">
      <c r="G87913" s="162" t="s">
        <v>88158</v>
      </c>
    </row>
    <row r="87914" spans="7:7">
      <c r="G87914" s="162" t="s">
        <v>88159</v>
      </c>
    </row>
    <row r="87915" spans="7:7">
      <c r="G87915" s="162" t="s">
        <v>88160</v>
      </c>
    </row>
    <row r="87916" spans="7:7">
      <c r="G87916" s="162" t="s">
        <v>88161</v>
      </c>
    </row>
    <row r="87917" spans="7:7">
      <c r="G87917" s="162" t="s">
        <v>88162</v>
      </c>
    </row>
    <row r="87918" spans="7:7">
      <c r="G87918" s="162" t="s">
        <v>88163</v>
      </c>
    </row>
    <row r="87919" spans="7:7">
      <c r="G87919" s="162" t="s">
        <v>88164</v>
      </c>
    </row>
    <row r="87920" spans="7:7">
      <c r="G87920" s="162" t="s">
        <v>88165</v>
      </c>
    </row>
    <row r="87921" spans="7:7">
      <c r="G87921" s="162" t="s">
        <v>88166</v>
      </c>
    </row>
    <row r="87922" spans="7:7">
      <c r="G87922" s="162" t="s">
        <v>88167</v>
      </c>
    </row>
    <row r="87923" spans="7:7">
      <c r="G87923" s="162" t="s">
        <v>88168</v>
      </c>
    </row>
    <row r="87924" spans="7:7">
      <c r="G87924" s="162" t="s">
        <v>88169</v>
      </c>
    </row>
    <row r="87925" spans="7:7">
      <c r="G87925" s="162" t="s">
        <v>88170</v>
      </c>
    </row>
    <row r="87926" spans="7:7">
      <c r="G87926" s="162" t="s">
        <v>88171</v>
      </c>
    </row>
    <row r="87927" spans="7:7">
      <c r="G87927" s="162" t="s">
        <v>88172</v>
      </c>
    </row>
    <row r="87928" spans="7:7">
      <c r="G87928" s="162" t="s">
        <v>88173</v>
      </c>
    </row>
    <row r="87929" spans="7:7">
      <c r="G87929" s="162" t="s">
        <v>88174</v>
      </c>
    </row>
    <row r="87930" spans="7:7">
      <c r="G87930" s="162" t="s">
        <v>88175</v>
      </c>
    </row>
    <row r="87931" spans="7:7">
      <c r="G87931" s="162" t="s">
        <v>88176</v>
      </c>
    </row>
    <row r="87932" spans="7:7">
      <c r="G87932" s="162" t="s">
        <v>88177</v>
      </c>
    </row>
    <row r="87933" spans="7:7">
      <c r="G87933" s="162" t="s">
        <v>88178</v>
      </c>
    </row>
    <row r="87934" spans="7:7">
      <c r="G87934" s="162" t="s">
        <v>88179</v>
      </c>
    </row>
    <row r="87935" spans="7:7">
      <c r="G87935" s="162" t="s">
        <v>88180</v>
      </c>
    </row>
    <row r="87936" spans="7:7">
      <c r="G87936" s="162" t="s">
        <v>88181</v>
      </c>
    </row>
    <row r="87937" spans="7:7">
      <c r="G87937" s="162" t="s">
        <v>88182</v>
      </c>
    </row>
    <row r="87938" spans="7:7">
      <c r="G87938" s="162" t="s">
        <v>88183</v>
      </c>
    </row>
    <row r="87939" spans="7:7">
      <c r="G87939" s="162" t="s">
        <v>88184</v>
      </c>
    </row>
    <row r="87940" spans="7:7">
      <c r="G87940" s="162" t="s">
        <v>88185</v>
      </c>
    </row>
    <row r="87941" spans="7:7">
      <c r="G87941" s="162" t="s">
        <v>88186</v>
      </c>
    </row>
    <row r="87942" spans="7:7">
      <c r="G87942" s="162" t="s">
        <v>88187</v>
      </c>
    </row>
    <row r="87943" spans="7:7">
      <c r="G87943" s="162" t="s">
        <v>88188</v>
      </c>
    </row>
    <row r="87944" spans="7:7">
      <c r="G87944" s="162" t="s">
        <v>88189</v>
      </c>
    </row>
    <row r="87945" spans="7:7">
      <c r="G87945" s="162" t="s">
        <v>88190</v>
      </c>
    </row>
    <row r="87946" spans="7:7">
      <c r="G87946" s="162" t="s">
        <v>88191</v>
      </c>
    </row>
    <row r="87947" spans="7:7">
      <c r="G87947" s="162" t="s">
        <v>88192</v>
      </c>
    </row>
    <row r="87948" spans="7:7">
      <c r="G87948" s="162" t="s">
        <v>88193</v>
      </c>
    </row>
    <row r="87949" spans="7:7">
      <c r="G87949" s="162" t="s">
        <v>88194</v>
      </c>
    </row>
    <row r="87950" spans="7:7">
      <c r="G87950" s="162" t="s">
        <v>88195</v>
      </c>
    </row>
    <row r="87951" spans="7:7">
      <c r="G87951" s="162" t="s">
        <v>88196</v>
      </c>
    </row>
    <row r="87952" spans="7:7">
      <c r="G87952" s="162" t="s">
        <v>88197</v>
      </c>
    </row>
    <row r="87953" spans="7:7">
      <c r="G87953" s="162" t="s">
        <v>88198</v>
      </c>
    </row>
    <row r="87954" spans="7:7">
      <c r="G87954" s="162" t="s">
        <v>88199</v>
      </c>
    </row>
    <row r="87955" spans="7:7">
      <c r="G87955" s="162" t="s">
        <v>88200</v>
      </c>
    </row>
    <row r="87956" spans="7:7">
      <c r="G87956" s="162" t="s">
        <v>88201</v>
      </c>
    </row>
    <row r="87957" spans="7:7">
      <c r="G87957" s="162" t="s">
        <v>88202</v>
      </c>
    </row>
    <row r="87958" spans="7:7">
      <c r="G87958" s="162" t="s">
        <v>88203</v>
      </c>
    </row>
    <row r="87959" spans="7:7">
      <c r="G87959" s="162" t="s">
        <v>88204</v>
      </c>
    </row>
    <row r="87960" spans="7:7">
      <c r="G87960" s="162" t="s">
        <v>88205</v>
      </c>
    </row>
    <row r="87961" spans="7:7">
      <c r="G87961" s="162" t="s">
        <v>88206</v>
      </c>
    </row>
    <row r="87962" spans="7:7">
      <c r="G87962" s="162" t="s">
        <v>88207</v>
      </c>
    </row>
    <row r="87963" spans="7:7">
      <c r="G87963" s="162" t="s">
        <v>88208</v>
      </c>
    </row>
    <row r="87964" spans="7:7">
      <c r="G87964" s="162" t="s">
        <v>88209</v>
      </c>
    </row>
    <row r="87965" spans="7:7">
      <c r="G87965" s="162" t="s">
        <v>88210</v>
      </c>
    </row>
    <row r="87966" spans="7:7">
      <c r="G87966" s="162" t="s">
        <v>88211</v>
      </c>
    </row>
    <row r="87967" spans="7:7">
      <c r="G87967" s="162" t="s">
        <v>88212</v>
      </c>
    </row>
    <row r="87968" spans="7:7">
      <c r="G87968" s="162" t="s">
        <v>88213</v>
      </c>
    </row>
    <row r="87969" spans="7:7">
      <c r="G87969" s="162" t="s">
        <v>88214</v>
      </c>
    </row>
    <row r="87970" spans="7:7">
      <c r="G87970" s="162" t="s">
        <v>88215</v>
      </c>
    </row>
    <row r="87971" spans="7:7">
      <c r="G87971" s="162" t="s">
        <v>88216</v>
      </c>
    </row>
    <row r="87972" spans="7:7">
      <c r="G87972" s="162" t="s">
        <v>88217</v>
      </c>
    </row>
    <row r="87973" spans="7:7">
      <c r="G87973" s="162" t="s">
        <v>88218</v>
      </c>
    </row>
    <row r="87974" spans="7:7">
      <c r="G87974" s="162" t="s">
        <v>88219</v>
      </c>
    </row>
    <row r="87975" spans="7:7">
      <c r="G87975" s="162" t="s">
        <v>88220</v>
      </c>
    </row>
    <row r="87976" spans="7:7">
      <c r="G87976" s="162" t="s">
        <v>88221</v>
      </c>
    </row>
    <row r="87977" spans="7:7">
      <c r="G87977" s="162" t="s">
        <v>88222</v>
      </c>
    </row>
    <row r="87978" spans="7:7">
      <c r="G87978" s="162" t="s">
        <v>88223</v>
      </c>
    </row>
    <row r="87979" spans="7:7">
      <c r="G87979" s="162" t="s">
        <v>88224</v>
      </c>
    </row>
    <row r="87980" spans="7:7">
      <c r="G87980" s="162" t="s">
        <v>88225</v>
      </c>
    </row>
    <row r="87981" spans="7:7">
      <c r="G87981" s="162" t="s">
        <v>88226</v>
      </c>
    </row>
    <row r="87982" spans="7:7">
      <c r="G87982" s="162" t="s">
        <v>88227</v>
      </c>
    </row>
    <row r="87983" spans="7:7">
      <c r="G87983" s="162" t="s">
        <v>88228</v>
      </c>
    </row>
    <row r="87984" spans="7:7">
      <c r="G87984" s="162" t="s">
        <v>88229</v>
      </c>
    </row>
    <row r="87985" spans="7:7">
      <c r="G87985" s="162" t="s">
        <v>88230</v>
      </c>
    </row>
    <row r="87986" spans="7:7">
      <c r="G87986" s="162" t="s">
        <v>88231</v>
      </c>
    </row>
    <row r="87987" spans="7:7">
      <c r="G87987" s="162" t="s">
        <v>88232</v>
      </c>
    </row>
    <row r="87988" spans="7:7">
      <c r="G87988" s="162" t="s">
        <v>88233</v>
      </c>
    </row>
    <row r="87989" spans="7:7">
      <c r="G87989" s="162" t="s">
        <v>88234</v>
      </c>
    </row>
    <row r="87990" spans="7:7">
      <c r="G87990" s="162" t="s">
        <v>88235</v>
      </c>
    </row>
    <row r="87991" spans="7:7">
      <c r="G87991" s="162" t="s">
        <v>88236</v>
      </c>
    </row>
    <row r="87992" spans="7:7">
      <c r="G87992" s="162" t="s">
        <v>88237</v>
      </c>
    </row>
    <row r="87993" spans="7:7">
      <c r="G87993" s="162" t="s">
        <v>88238</v>
      </c>
    </row>
    <row r="87994" spans="7:7">
      <c r="G87994" s="162" t="s">
        <v>88239</v>
      </c>
    </row>
    <row r="87995" spans="7:7">
      <c r="G87995" s="162" t="s">
        <v>88240</v>
      </c>
    </row>
    <row r="87996" spans="7:7">
      <c r="G87996" s="162" t="s">
        <v>88241</v>
      </c>
    </row>
    <row r="87997" spans="7:7">
      <c r="G87997" s="162" t="s">
        <v>88242</v>
      </c>
    </row>
    <row r="87998" spans="7:7">
      <c r="G87998" s="162" t="s">
        <v>88243</v>
      </c>
    </row>
    <row r="87999" spans="7:7">
      <c r="G87999" s="162" t="s">
        <v>88244</v>
      </c>
    </row>
    <row r="88000" spans="7:7">
      <c r="G88000" s="162" t="s">
        <v>88245</v>
      </c>
    </row>
    <row r="88001" spans="7:7">
      <c r="G88001" s="162" t="s">
        <v>88246</v>
      </c>
    </row>
    <row r="88002" spans="7:7">
      <c r="G88002" s="162" t="s">
        <v>88247</v>
      </c>
    </row>
    <row r="88003" spans="7:7">
      <c r="G88003" s="162" t="s">
        <v>88248</v>
      </c>
    </row>
    <row r="88004" spans="7:7">
      <c r="G88004" s="162" t="s">
        <v>88249</v>
      </c>
    </row>
    <row r="88005" spans="7:7">
      <c r="G88005" s="162" t="s">
        <v>88250</v>
      </c>
    </row>
    <row r="88006" spans="7:7">
      <c r="G88006" s="162" t="s">
        <v>88251</v>
      </c>
    </row>
    <row r="88007" spans="7:7">
      <c r="G88007" s="162" t="s">
        <v>88252</v>
      </c>
    </row>
    <row r="88008" spans="7:7">
      <c r="G88008" s="162" t="s">
        <v>88253</v>
      </c>
    </row>
    <row r="88009" spans="7:7">
      <c r="G88009" s="162" t="s">
        <v>88254</v>
      </c>
    </row>
    <row r="88010" spans="7:7">
      <c r="G88010" s="162" t="s">
        <v>88255</v>
      </c>
    </row>
    <row r="88011" spans="7:7">
      <c r="G88011" s="162" t="s">
        <v>88256</v>
      </c>
    </row>
    <row r="88012" spans="7:7">
      <c r="G88012" s="162" t="s">
        <v>88257</v>
      </c>
    </row>
    <row r="88013" spans="7:7">
      <c r="G88013" s="162" t="s">
        <v>88258</v>
      </c>
    </row>
    <row r="88014" spans="7:7">
      <c r="G88014" s="162" t="s">
        <v>88259</v>
      </c>
    </row>
    <row r="88015" spans="7:7">
      <c r="G88015" s="162" t="s">
        <v>88260</v>
      </c>
    </row>
    <row r="88016" spans="7:7">
      <c r="G88016" s="162" t="s">
        <v>88261</v>
      </c>
    </row>
    <row r="88017" spans="7:7">
      <c r="G88017" s="162" t="s">
        <v>88262</v>
      </c>
    </row>
    <row r="88018" spans="7:7">
      <c r="G88018" s="162" t="s">
        <v>88263</v>
      </c>
    </row>
    <row r="88019" spans="7:7">
      <c r="G88019" s="162" t="s">
        <v>88264</v>
      </c>
    </row>
    <row r="88020" spans="7:7">
      <c r="G88020" s="162" t="s">
        <v>88265</v>
      </c>
    </row>
    <row r="88021" spans="7:7">
      <c r="G88021" s="162" t="s">
        <v>88266</v>
      </c>
    </row>
    <row r="88022" spans="7:7">
      <c r="G88022" s="162" t="s">
        <v>88267</v>
      </c>
    </row>
    <row r="88023" spans="7:7">
      <c r="G88023" s="162" t="s">
        <v>88268</v>
      </c>
    </row>
    <row r="88024" spans="7:7">
      <c r="G88024" s="162" t="s">
        <v>88269</v>
      </c>
    </row>
    <row r="88025" spans="7:7">
      <c r="G88025" s="162" t="s">
        <v>88270</v>
      </c>
    </row>
    <row r="88026" spans="7:7">
      <c r="G88026" s="162" t="s">
        <v>88271</v>
      </c>
    </row>
    <row r="88027" spans="7:7">
      <c r="G88027" s="162" t="s">
        <v>88272</v>
      </c>
    </row>
    <row r="88028" spans="7:7">
      <c r="G88028" s="162" t="s">
        <v>88273</v>
      </c>
    </row>
    <row r="88029" spans="7:7">
      <c r="G88029" s="162" t="s">
        <v>88274</v>
      </c>
    </row>
    <row r="88030" spans="7:7">
      <c r="G88030" s="162" t="s">
        <v>88275</v>
      </c>
    </row>
    <row r="88031" spans="7:7">
      <c r="G88031" s="162" t="s">
        <v>88276</v>
      </c>
    </row>
    <row r="88032" spans="7:7">
      <c r="G88032" s="162" t="s">
        <v>88277</v>
      </c>
    </row>
    <row r="88033" spans="7:7">
      <c r="G88033" s="162" t="s">
        <v>88278</v>
      </c>
    </row>
    <row r="88034" spans="7:7">
      <c r="G88034" s="162" t="s">
        <v>88279</v>
      </c>
    </row>
    <row r="88035" spans="7:7">
      <c r="G88035" s="162" t="s">
        <v>88280</v>
      </c>
    </row>
    <row r="88036" spans="7:7">
      <c r="G88036" s="162" t="s">
        <v>88281</v>
      </c>
    </row>
    <row r="88037" spans="7:7">
      <c r="G88037" s="162" t="s">
        <v>88282</v>
      </c>
    </row>
    <row r="88038" spans="7:7">
      <c r="G88038" s="162" t="s">
        <v>88283</v>
      </c>
    </row>
    <row r="88039" spans="7:7">
      <c r="G88039" s="162" t="s">
        <v>88284</v>
      </c>
    </row>
    <row r="88040" spans="7:7">
      <c r="G88040" s="162" t="s">
        <v>88285</v>
      </c>
    </row>
    <row r="88041" spans="7:7">
      <c r="G88041" s="162" t="s">
        <v>88286</v>
      </c>
    </row>
    <row r="88042" spans="7:7">
      <c r="G88042" s="162" t="s">
        <v>88287</v>
      </c>
    </row>
    <row r="88043" spans="7:7">
      <c r="G88043" s="162" t="s">
        <v>88288</v>
      </c>
    </row>
    <row r="88044" spans="7:7">
      <c r="G88044" s="162" t="s">
        <v>88289</v>
      </c>
    </row>
    <row r="88045" spans="7:7">
      <c r="G88045" s="162" t="s">
        <v>88290</v>
      </c>
    </row>
    <row r="88046" spans="7:7">
      <c r="G88046" s="162" t="s">
        <v>88291</v>
      </c>
    </row>
    <row r="88047" spans="7:7">
      <c r="G88047" s="162" t="s">
        <v>88292</v>
      </c>
    </row>
    <row r="88048" spans="7:7">
      <c r="G88048" s="162" t="s">
        <v>88293</v>
      </c>
    </row>
    <row r="88049" spans="7:7">
      <c r="G88049" s="162" t="s">
        <v>88294</v>
      </c>
    </row>
    <row r="88050" spans="7:7">
      <c r="G88050" s="162" t="s">
        <v>88295</v>
      </c>
    </row>
    <row r="88051" spans="7:7">
      <c r="G88051" s="162" t="s">
        <v>88296</v>
      </c>
    </row>
    <row r="88052" spans="7:7">
      <c r="G88052" s="162" t="s">
        <v>88297</v>
      </c>
    </row>
    <row r="88053" spans="7:7">
      <c r="G88053" s="162" t="s">
        <v>88298</v>
      </c>
    </row>
    <row r="88054" spans="7:7">
      <c r="G88054" s="162" t="s">
        <v>88299</v>
      </c>
    </row>
    <row r="88055" spans="7:7">
      <c r="G88055" s="162" t="s">
        <v>88300</v>
      </c>
    </row>
    <row r="88056" spans="7:7">
      <c r="G88056" s="162" t="s">
        <v>88301</v>
      </c>
    </row>
    <row r="88057" spans="7:7">
      <c r="G88057" s="162" t="s">
        <v>88302</v>
      </c>
    </row>
    <row r="88058" spans="7:7">
      <c r="G88058" s="162" t="s">
        <v>88303</v>
      </c>
    </row>
    <row r="88059" spans="7:7">
      <c r="G88059" s="162" t="s">
        <v>88304</v>
      </c>
    </row>
    <row r="88060" spans="7:7">
      <c r="G88060" s="162" t="s">
        <v>88305</v>
      </c>
    </row>
    <row r="88061" spans="7:7">
      <c r="G88061" s="162" t="s">
        <v>88306</v>
      </c>
    </row>
    <row r="88062" spans="7:7">
      <c r="G88062" s="162" t="s">
        <v>88307</v>
      </c>
    </row>
    <row r="88063" spans="7:7">
      <c r="G88063" s="162" t="s">
        <v>88308</v>
      </c>
    </row>
    <row r="88064" spans="7:7">
      <c r="G88064" s="162" t="s">
        <v>88309</v>
      </c>
    </row>
    <row r="88065" spans="7:7">
      <c r="G88065" s="162" t="s">
        <v>88310</v>
      </c>
    </row>
    <row r="88066" spans="7:7">
      <c r="G88066" s="162" t="s">
        <v>88311</v>
      </c>
    </row>
    <row r="88067" spans="7:7">
      <c r="G88067" s="162" t="s">
        <v>88312</v>
      </c>
    </row>
    <row r="88068" spans="7:7">
      <c r="G88068" s="162" t="s">
        <v>88313</v>
      </c>
    </row>
    <row r="88069" spans="7:7">
      <c r="G88069" s="162" t="s">
        <v>88314</v>
      </c>
    </row>
    <row r="88070" spans="7:7">
      <c r="G88070" s="162" t="s">
        <v>88315</v>
      </c>
    </row>
    <row r="88071" spans="7:7">
      <c r="G88071" s="162" t="s">
        <v>88316</v>
      </c>
    </row>
    <row r="88072" spans="7:7">
      <c r="G88072" s="162" t="s">
        <v>88317</v>
      </c>
    </row>
    <row r="88073" spans="7:7">
      <c r="G88073" s="162" t="s">
        <v>88318</v>
      </c>
    </row>
    <row r="88074" spans="7:7">
      <c r="G88074" s="162" t="s">
        <v>88319</v>
      </c>
    </row>
    <row r="88075" spans="7:7">
      <c r="G88075" s="162" t="s">
        <v>88320</v>
      </c>
    </row>
    <row r="88076" spans="7:7">
      <c r="G88076" s="162" t="s">
        <v>88321</v>
      </c>
    </row>
    <row r="88077" spans="7:7">
      <c r="G88077" s="162" t="s">
        <v>88322</v>
      </c>
    </row>
    <row r="88078" spans="7:7">
      <c r="G88078" s="162" t="s">
        <v>88323</v>
      </c>
    </row>
    <row r="88079" spans="7:7">
      <c r="G88079" s="162" t="s">
        <v>88324</v>
      </c>
    </row>
    <row r="88080" spans="7:7">
      <c r="G88080" s="162" t="s">
        <v>88325</v>
      </c>
    </row>
    <row r="88081" spans="7:7">
      <c r="G88081" s="162" t="s">
        <v>88326</v>
      </c>
    </row>
    <row r="88082" spans="7:7">
      <c r="G88082" s="162" t="s">
        <v>88327</v>
      </c>
    </row>
    <row r="88083" spans="7:7">
      <c r="G88083" s="162" t="s">
        <v>88328</v>
      </c>
    </row>
    <row r="88084" spans="7:7">
      <c r="G88084" s="162" t="s">
        <v>88329</v>
      </c>
    </row>
    <row r="88085" spans="7:7">
      <c r="G88085" s="162" t="s">
        <v>88330</v>
      </c>
    </row>
    <row r="88086" spans="7:7">
      <c r="G88086" s="162" t="s">
        <v>88331</v>
      </c>
    </row>
    <row r="88087" spans="7:7">
      <c r="G88087" s="162" t="s">
        <v>88332</v>
      </c>
    </row>
    <row r="88088" spans="7:7">
      <c r="G88088" s="162" t="s">
        <v>88333</v>
      </c>
    </row>
    <row r="88089" spans="7:7">
      <c r="G88089" s="162" t="s">
        <v>88334</v>
      </c>
    </row>
    <row r="88090" spans="7:7">
      <c r="G88090" s="162" t="s">
        <v>88335</v>
      </c>
    </row>
    <row r="88091" spans="7:7">
      <c r="G88091" s="162" t="s">
        <v>88336</v>
      </c>
    </row>
    <row r="88092" spans="7:7">
      <c r="G88092" s="162" t="s">
        <v>88337</v>
      </c>
    </row>
    <row r="88093" spans="7:7">
      <c r="G88093" s="162" t="s">
        <v>88338</v>
      </c>
    </row>
    <row r="88094" spans="7:7">
      <c r="G88094" s="162" t="s">
        <v>88339</v>
      </c>
    </row>
    <row r="88095" spans="7:7">
      <c r="G88095" s="162" t="s">
        <v>88340</v>
      </c>
    </row>
    <row r="88096" spans="7:7">
      <c r="G88096" s="162" t="s">
        <v>88341</v>
      </c>
    </row>
    <row r="88097" spans="7:7">
      <c r="G88097" s="162" t="s">
        <v>88342</v>
      </c>
    </row>
    <row r="88098" spans="7:7">
      <c r="G88098" s="162" t="s">
        <v>88343</v>
      </c>
    </row>
    <row r="88099" spans="7:7">
      <c r="G88099" s="162" t="s">
        <v>88344</v>
      </c>
    </row>
    <row r="88100" spans="7:7">
      <c r="G88100" s="162" t="s">
        <v>88345</v>
      </c>
    </row>
    <row r="88101" spans="7:7">
      <c r="G88101" s="162" t="s">
        <v>88346</v>
      </c>
    </row>
    <row r="88102" spans="7:7">
      <c r="G88102" s="162" t="s">
        <v>88347</v>
      </c>
    </row>
    <row r="88103" spans="7:7">
      <c r="G88103" s="162" t="s">
        <v>88348</v>
      </c>
    </row>
    <row r="88104" spans="7:7">
      <c r="G88104" s="162" t="s">
        <v>88349</v>
      </c>
    </row>
    <row r="88105" spans="7:7">
      <c r="G88105" s="162" t="s">
        <v>88350</v>
      </c>
    </row>
    <row r="88106" spans="7:7">
      <c r="G88106" s="162" t="s">
        <v>88351</v>
      </c>
    </row>
    <row r="88107" spans="7:7">
      <c r="G88107" s="162" t="s">
        <v>88352</v>
      </c>
    </row>
    <row r="88108" spans="7:7">
      <c r="G88108" s="162" t="s">
        <v>88353</v>
      </c>
    </row>
    <row r="88109" spans="7:7">
      <c r="G88109" s="162" t="s">
        <v>88354</v>
      </c>
    </row>
    <row r="88110" spans="7:7">
      <c r="G88110" s="162" t="s">
        <v>88355</v>
      </c>
    </row>
    <row r="88111" spans="7:7">
      <c r="G88111" s="162" t="s">
        <v>88356</v>
      </c>
    </row>
    <row r="88112" spans="7:7">
      <c r="G88112" s="162" t="s">
        <v>88357</v>
      </c>
    </row>
    <row r="88113" spans="7:7">
      <c r="G88113" s="162" t="s">
        <v>88358</v>
      </c>
    </row>
    <row r="88114" spans="7:7">
      <c r="G88114" s="162" t="s">
        <v>88359</v>
      </c>
    </row>
    <row r="88115" spans="7:7">
      <c r="G88115" s="162" t="s">
        <v>88360</v>
      </c>
    </row>
    <row r="88116" spans="7:7">
      <c r="G88116" s="162" t="s">
        <v>88361</v>
      </c>
    </row>
    <row r="88117" spans="7:7">
      <c r="G88117" s="162" t="s">
        <v>88362</v>
      </c>
    </row>
    <row r="88118" spans="7:7">
      <c r="G88118" s="162" t="s">
        <v>88363</v>
      </c>
    </row>
    <row r="88119" spans="7:7">
      <c r="G88119" s="162" t="s">
        <v>88364</v>
      </c>
    </row>
    <row r="88120" spans="7:7">
      <c r="G88120" s="162" t="s">
        <v>88365</v>
      </c>
    </row>
    <row r="88121" spans="7:7">
      <c r="G88121" s="162" t="s">
        <v>88366</v>
      </c>
    </row>
    <row r="88122" spans="7:7">
      <c r="G88122" s="162" t="s">
        <v>88367</v>
      </c>
    </row>
    <row r="88123" spans="7:7">
      <c r="G88123" s="162" t="s">
        <v>88368</v>
      </c>
    </row>
    <row r="88124" spans="7:7">
      <c r="G88124" s="162" t="s">
        <v>88369</v>
      </c>
    </row>
    <row r="88125" spans="7:7">
      <c r="G88125" s="162" t="s">
        <v>88370</v>
      </c>
    </row>
    <row r="88126" spans="7:7">
      <c r="G88126" s="162" t="s">
        <v>88371</v>
      </c>
    </row>
    <row r="88127" spans="7:7">
      <c r="G88127" s="162" t="s">
        <v>88372</v>
      </c>
    </row>
    <row r="88128" spans="7:7">
      <c r="G88128" s="162" t="s">
        <v>88373</v>
      </c>
    </row>
    <row r="88129" spans="7:7">
      <c r="G88129" s="162" t="s">
        <v>88374</v>
      </c>
    </row>
    <row r="88130" spans="7:7">
      <c r="G88130" s="162" t="s">
        <v>88375</v>
      </c>
    </row>
    <row r="88131" spans="7:7">
      <c r="G88131" s="162" t="s">
        <v>88376</v>
      </c>
    </row>
    <row r="88132" spans="7:7">
      <c r="G88132" s="162" t="s">
        <v>88377</v>
      </c>
    </row>
    <row r="88133" spans="7:7">
      <c r="G88133" s="162" t="s">
        <v>88378</v>
      </c>
    </row>
    <row r="88134" spans="7:7">
      <c r="G88134" s="162" t="s">
        <v>88379</v>
      </c>
    </row>
    <row r="88135" spans="7:7">
      <c r="G88135" s="162" t="s">
        <v>88380</v>
      </c>
    </row>
    <row r="88136" spans="7:7">
      <c r="G88136" s="162" t="s">
        <v>88381</v>
      </c>
    </row>
    <row r="88137" spans="7:7">
      <c r="G88137" s="162" t="s">
        <v>88382</v>
      </c>
    </row>
    <row r="88138" spans="7:7">
      <c r="G88138" s="162" t="s">
        <v>88383</v>
      </c>
    </row>
    <row r="88139" spans="7:7">
      <c r="G88139" s="162" t="s">
        <v>88384</v>
      </c>
    </row>
    <row r="88140" spans="7:7">
      <c r="G88140" s="162" t="s">
        <v>88385</v>
      </c>
    </row>
    <row r="88141" spans="7:7">
      <c r="G88141" s="162" t="s">
        <v>88386</v>
      </c>
    </row>
    <row r="88142" spans="7:7">
      <c r="G88142" s="162" t="s">
        <v>88387</v>
      </c>
    </row>
    <row r="88143" spans="7:7">
      <c r="G88143" s="162" t="s">
        <v>88388</v>
      </c>
    </row>
    <row r="88144" spans="7:7">
      <c r="G88144" s="162" t="s">
        <v>88389</v>
      </c>
    </row>
    <row r="88145" spans="7:7">
      <c r="G88145" s="162" t="s">
        <v>88390</v>
      </c>
    </row>
    <row r="88146" spans="7:7">
      <c r="G88146" s="162" t="s">
        <v>88391</v>
      </c>
    </row>
    <row r="88147" spans="7:7">
      <c r="G88147" s="162" t="s">
        <v>88392</v>
      </c>
    </row>
    <row r="88148" spans="7:7">
      <c r="G88148" s="162" t="s">
        <v>88393</v>
      </c>
    </row>
    <row r="88149" spans="7:7">
      <c r="G88149" s="162" t="s">
        <v>88394</v>
      </c>
    </row>
    <row r="88150" spans="7:7">
      <c r="G88150" s="162" t="s">
        <v>88395</v>
      </c>
    </row>
    <row r="88151" spans="7:7">
      <c r="G88151" s="162" t="s">
        <v>88396</v>
      </c>
    </row>
    <row r="88152" spans="7:7">
      <c r="G88152" s="162" t="s">
        <v>88397</v>
      </c>
    </row>
    <row r="88153" spans="7:7">
      <c r="G88153" s="162" t="s">
        <v>88398</v>
      </c>
    </row>
    <row r="88154" spans="7:7">
      <c r="G88154" s="162" t="s">
        <v>88399</v>
      </c>
    </row>
    <row r="88155" spans="7:7">
      <c r="G88155" s="162" t="s">
        <v>88400</v>
      </c>
    </row>
    <row r="88156" spans="7:7">
      <c r="G88156" s="162" t="s">
        <v>88401</v>
      </c>
    </row>
    <row r="88157" spans="7:7">
      <c r="G88157" s="162" t="s">
        <v>88402</v>
      </c>
    </row>
    <row r="88158" spans="7:7">
      <c r="G88158" s="162" t="s">
        <v>88403</v>
      </c>
    </row>
    <row r="88159" spans="7:7">
      <c r="G88159" s="162" t="s">
        <v>88404</v>
      </c>
    </row>
    <row r="88160" spans="7:7">
      <c r="G88160" s="162" t="s">
        <v>88405</v>
      </c>
    </row>
    <row r="88161" spans="7:7">
      <c r="G88161" s="162" t="s">
        <v>88406</v>
      </c>
    </row>
    <row r="88162" spans="7:7">
      <c r="G88162" s="162" t="s">
        <v>88407</v>
      </c>
    </row>
    <row r="88163" spans="7:7">
      <c r="G88163" s="162" t="s">
        <v>88408</v>
      </c>
    </row>
    <row r="88164" spans="7:7">
      <c r="G88164" s="162" t="s">
        <v>88409</v>
      </c>
    </row>
    <row r="88165" spans="7:7">
      <c r="G88165" s="162" t="s">
        <v>88410</v>
      </c>
    </row>
    <row r="88166" spans="7:7">
      <c r="G88166" s="162" t="s">
        <v>88411</v>
      </c>
    </row>
    <row r="88167" spans="7:7">
      <c r="G88167" s="162" t="s">
        <v>88412</v>
      </c>
    </row>
    <row r="88168" spans="7:7">
      <c r="G88168" s="162" t="s">
        <v>88413</v>
      </c>
    </row>
    <row r="88169" spans="7:7">
      <c r="G88169" s="162" t="s">
        <v>88414</v>
      </c>
    </row>
    <row r="88170" spans="7:7">
      <c r="G88170" s="162" t="s">
        <v>88415</v>
      </c>
    </row>
    <row r="88171" spans="7:7">
      <c r="G88171" s="162" t="s">
        <v>88416</v>
      </c>
    </row>
    <row r="88172" spans="7:7">
      <c r="G88172" s="162" t="s">
        <v>88417</v>
      </c>
    </row>
    <row r="88173" spans="7:7">
      <c r="G88173" s="162" t="s">
        <v>88418</v>
      </c>
    </row>
    <row r="88174" spans="7:7">
      <c r="G88174" s="162" t="s">
        <v>88419</v>
      </c>
    </row>
    <row r="88175" spans="7:7">
      <c r="G88175" s="162" t="s">
        <v>88420</v>
      </c>
    </row>
    <row r="88176" spans="7:7">
      <c r="G88176" s="162" t="s">
        <v>88421</v>
      </c>
    </row>
    <row r="88177" spans="7:7">
      <c r="G88177" s="162" t="s">
        <v>88422</v>
      </c>
    </row>
    <row r="88178" spans="7:7">
      <c r="G88178" s="162" t="s">
        <v>88423</v>
      </c>
    </row>
    <row r="88179" spans="7:7">
      <c r="G88179" s="162" t="s">
        <v>88424</v>
      </c>
    </row>
    <row r="88180" spans="7:7">
      <c r="G88180" s="162" t="s">
        <v>88425</v>
      </c>
    </row>
    <row r="88181" spans="7:7">
      <c r="G88181" s="162" t="s">
        <v>88426</v>
      </c>
    </row>
    <row r="88182" spans="7:7">
      <c r="G88182" s="162" t="s">
        <v>88427</v>
      </c>
    </row>
    <row r="88183" spans="7:7">
      <c r="G88183" s="162" t="s">
        <v>88428</v>
      </c>
    </row>
    <row r="88184" spans="7:7">
      <c r="G88184" s="162" t="s">
        <v>88429</v>
      </c>
    </row>
    <row r="88185" spans="7:7">
      <c r="G88185" s="162" t="s">
        <v>88430</v>
      </c>
    </row>
    <row r="88186" spans="7:7">
      <c r="G88186" s="162" t="s">
        <v>88431</v>
      </c>
    </row>
    <row r="88187" spans="7:7">
      <c r="G88187" s="162" t="s">
        <v>88432</v>
      </c>
    </row>
    <row r="88188" spans="7:7">
      <c r="G88188" s="162" t="s">
        <v>88433</v>
      </c>
    </row>
    <row r="88189" spans="7:7">
      <c r="G88189" s="162" t="s">
        <v>88434</v>
      </c>
    </row>
    <row r="88190" spans="7:7">
      <c r="G88190" s="162" t="s">
        <v>88435</v>
      </c>
    </row>
    <row r="88191" spans="7:7">
      <c r="G88191" s="162" t="s">
        <v>88436</v>
      </c>
    </row>
    <row r="88192" spans="7:7">
      <c r="G88192" s="162" t="s">
        <v>88437</v>
      </c>
    </row>
    <row r="88193" spans="7:7">
      <c r="G88193" s="162" t="s">
        <v>88438</v>
      </c>
    </row>
    <row r="88194" spans="7:7">
      <c r="G88194" s="162" t="s">
        <v>88439</v>
      </c>
    </row>
    <row r="88195" spans="7:7">
      <c r="G88195" s="162" t="s">
        <v>88440</v>
      </c>
    </row>
    <row r="88196" spans="7:7">
      <c r="G88196" s="162" t="s">
        <v>88441</v>
      </c>
    </row>
    <row r="88197" spans="7:7">
      <c r="G88197" s="162" t="s">
        <v>88442</v>
      </c>
    </row>
    <row r="88198" spans="7:7">
      <c r="G88198" s="162" t="s">
        <v>88443</v>
      </c>
    </row>
    <row r="88199" spans="7:7">
      <c r="G88199" s="162" t="s">
        <v>88444</v>
      </c>
    </row>
    <row r="88200" spans="7:7">
      <c r="G88200" s="162" t="s">
        <v>88445</v>
      </c>
    </row>
    <row r="88201" spans="7:7">
      <c r="G88201" s="162" t="s">
        <v>88446</v>
      </c>
    </row>
    <row r="88202" spans="7:7">
      <c r="G88202" s="162" t="s">
        <v>88447</v>
      </c>
    </row>
    <row r="88203" spans="7:7">
      <c r="G88203" s="162" t="s">
        <v>88448</v>
      </c>
    </row>
    <row r="88204" spans="7:7">
      <c r="G88204" s="162" t="s">
        <v>88449</v>
      </c>
    </row>
    <row r="88205" spans="7:7">
      <c r="G88205" s="162" t="s">
        <v>88450</v>
      </c>
    </row>
    <row r="88206" spans="7:7">
      <c r="G88206" s="162" t="s">
        <v>88451</v>
      </c>
    </row>
    <row r="88207" spans="7:7">
      <c r="G88207" s="162" t="s">
        <v>88452</v>
      </c>
    </row>
    <row r="88208" spans="7:7">
      <c r="G88208" s="162" t="s">
        <v>88453</v>
      </c>
    </row>
    <row r="88209" spans="7:7">
      <c r="G88209" s="162" t="s">
        <v>88454</v>
      </c>
    </row>
    <row r="88210" spans="7:7">
      <c r="G88210" s="162" t="s">
        <v>88455</v>
      </c>
    </row>
    <row r="88211" spans="7:7">
      <c r="G88211" s="162" t="s">
        <v>88456</v>
      </c>
    </row>
    <row r="88212" spans="7:7">
      <c r="G88212" s="162" t="s">
        <v>88457</v>
      </c>
    </row>
    <row r="88213" spans="7:7">
      <c r="G88213" s="162" t="s">
        <v>88458</v>
      </c>
    </row>
    <row r="88214" spans="7:7">
      <c r="G88214" s="162" t="s">
        <v>88459</v>
      </c>
    </row>
    <row r="88215" spans="7:7">
      <c r="G88215" s="162" t="s">
        <v>88460</v>
      </c>
    </row>
    <row r="88216" spans="7:7">
      <c r="G88216" s="162" t="s">
        <v>88461</v>
      </c>
    </row>
    <row r="88217" spans="7:7">
      <c r="G88217" s="162" t="s">
        <v>88462</v>
      </c>
    </row>
    <row r="88218" spans="7:7">
      <c r="G88218" s="162" t="s">
        <v>88463</v>
      </c>
    </row>
    <row r="88219" spans="7:7">
      <c r="G88219" s="162" t="s">
        <v>88464</v>
      </c>
    </row>
    <row r="88220" spans="7:7">
      <c r="G88220" s="162" t="s">
        <v>88465</v>
      </c>
    </row>
    <row r="88221" spans="7:7">
      <c r="G88221" s="162" t="s">
        <v>88466</v>
      </c>
    </row>
    <row r="88222" spans="7:7">
      <c r="G88222" s="162" t="s">
        <v>88467</v>
      </c>
    </row>
    <row r="88223" spans="7:7">
      <c r="G88223" s="162" t="s">
        <v>88468</v>
      </c>
    </row>
    <row r="88224" spans="7:7">
      <c r="G88224" s="162" t="s">
        <v>88469</v>
      </c>
    </row>
    <row r="88225" spans="7:7">
      <c r="G88225" s="162" t="s">
        <v>88470</v>
      </c>
    </row>
    <row r="88226" spans="7:7">
      <c r="G88226" s="162" t="s">
        <v>88471</v>
      </c>
    </row>
    <row r="88227" spans="7:7">
      <c r="G88227" s="162" t="s">
        <v>88472</v>
      </c>
    </row>
    <row r="88228" spans="7:7">
      <c r="G88228" s="162" t="s">
        <v>88473</v>
      </c>
    </row>
    <row r="88229" spans="7:7">
      <c r="G88229" s="162" t="s">
        <v>88474</v>
      </c>
    </row>
    <row r="88230" spans="7:7">
      <c r="G88230" s="162" t="s">
        <v>88475</v>
      </c>
    </row>
    <row r="88231" spans="7:7">
      <c r="G88231" s="162" t="s">
        <v>88476</v>
      </c>
    </row>
    <row r="88232" spans="7:7">
      <c r="G88232" s="162" t="s">
        <v>88477</v>
      </c>
    </row>
    <row r="88233" spans="7:7">
      <c r="G88233" s="162" t="s">
        <v>88478</v>
      </c>
    </row>
    <row r="88234" spans="7:7">
      <c r="G88234" s="162" t="s">
        <v>88479</v>
      </c>
    </row>
    <row r="88235" spans="7:7">
      <c r="G88235" s="162" t="s">
        <v>88480</v>
      </c>
    </row>
    <row r="88236" spans="7:7">
      <c r="G88236" s="162" t="s">
        <v>88481</v>
      </c>
    </row>
    <row r="88237" spans="7:7">
      <c r="G88237" s="162" t="s">
        <v>88482</v>
      </c>
    </row>
    <row r="88238" spans="7:7">
      <c r="G88238" s="162" t="s">
        <v>88483</v>
      </c>
    </row>
    <row r="88239" spans="7:7">
      <c r="G88239" s="162" t="s">
        <v>88484</v>
      </c>
    </row>
    <row r="88240" spans="7:7">
      <c r="G88240" s="162" t="s">
        <v>88485</v>
      </c>
    </row>
    <row r="88241" spans="7:7">
      <c r="G88241" s="162" t="s">
        <v>88486</v>
      </c>
    </row>
    <row r="88242" spans="7:7">
      <c r="G88242" s="162" t="s">
        <v>88487</v>
      </c>
    </row>
    <row r="88243" spans="7:7">
      <c r="G88243" s="162" t="s">
        <v>88488</v>
      </c>
    </row>
    <row r="88244" spans="7:7">
      <c r="G88244" s="162" t="s">
        <v>88489</v>
      </c>
    </row>
    <row r="88245" spans="7:7">
      <c r="G88245" s="162" t="s">
        <v>88490</v>
      </c>
    </row>
    <row r="88246" spans="7:7">
      <c r="G88246" s="162" t="s">
        <v>88491</v>
      </c>
    </row>
    <row r="88247" spans="7:7">
      <c r="G88247" s="162" t="s">
        <v>88492</v>
      </c>
    </row>
    <row r="88248" spans="7:7">
      <c r="G88248" s="162" t="s">
        <v>88493</v>
      </c>
    </row>
    <row r="88249" spans="7:7">
      <c r="G88249" s="162" t="s">
        <v>88494</v>
      </c>
    </row>
    <row r="88250" spans="7:7">
      <c r="G88250" s="162" t="s">
        <v>88495</v>
      </c>
    </row>
    <row r="88251" spans="7:7">
      <c r="G88251" s="162" t="s">
        <v>88496</v>
      </c>
    </row>
    <row r="88252" spans="7:7">
      <c r="G88252" s="162" t="s">
        <v>88497</v>
      </c>
    </row>
    <row r="88253" spans="7:7">
      <c r="G88253" s="162" t="s">
        <v>88498</v>
      </c>
    </row>
    <row r="88254" spans="7:7">
      <c r="G88254" s="162" t="s">
        <v>88499</v>
      </c>
    </row>
    <row r="88255" spans="7:7">
      <c r="G88255" s="162" t="s">
        <v>88500</v>
      </c>
    </row>
    <row r="88256" spans="7:7">
      <c r="G88256" s="162" t="s">
        <v>88501</v>
      </c>
    </row>
    <row r="88257" spans="7:7">
      <c r="G88257" s="162" t="s">
        <v>88502</v>
      </c>
    </row>
    <row r="88258" spans="7:7">
      <c r="G88258" s="162" t="s">
        <v>88503</v>
      </c>
    </row>
    <row r="88259" spans="7:7">
      <c r="G88259" s="162" t="s">
        <v>88504</v>
      </c>
    </row>
    <row r="88260" spans="7:7">
      <c r="G88260" s="162" t="s">
        <v>88505</v>
      </c>
    </row>
    <row r="88261" spans="7:7">
      <c r="G88261" s="162" t="s">
        <v>88506</v>
      </c>
    </row>
    <row r="88262" spans="7:7">
      <c r="G88262" s="162" t="s">
        <v>88507</v>
      </c>
    </row>
    <row r="88263" spans="7:7">
      <c r="G88263" s="162" t="s">
        <v>88508</v>
      </c>
    </row>
    <row r="88264" spans="7:7">
      <c r="G88264" s="162" t="s">
        <v>88509</v>
      </c>
    </row>
    <row r="88265" spans="7:7">
      <c r="G88265" s="162" t="s">
        <v>88510</v>
      </c>
    </row>
    <row r="88266" spans="7:7">
      <c r="G88266" s="162" t="s">
        <v>88511</v>
      </c>
    </row>
    <row r="88267" spans="7:7">
      <c r="G88267" s="162" t="s">
        <v>88512</v>
      </c>
    </row>
    <row r="88268" spans="7:7">
      <c r="G88268" s="162" t="s">
        <v>88513</v>
      </c>
    </row>
    <row r="88269" spans="7:7">
      <c r="G88269" s="162" t="s">
        <v>88514</v>
      </c>
    </row>
    <row r="88270" spans="7:7">
      <c r="G88270" s="162" t="s">
        <v>88515</v>
      </c>
    </row>
    <row r="88271" spans="7:7">
      <c r="G88271" s="162" t="s">
        <v>88516</v>
      </c>
    </row>
    <row r="88272" spans="7:7">
      <c r="G88272" s="162" t="s">
        <v>88517</v>
      </c>
    </row>
    <row r="88273" spans="7:7">
      <c r="G88273" s="162" t="s">
        <v>88518</v>
      </c>
    </row>
    <row r="88274" spans="7:7">
      <c r="G88274" s="162" t="s">
        <v>88519</v>
      </c>
    </row>
    <row r="88275" spans="7:7">
      <c r="G88275" s="162" t="s">
        <v>88520</v>
      </c>
    </row>
    <row r="88276" spans="7:7">
      <c r="G88276" s="162" t="s">
        <v>88521</v>
      </c>
    </row>
    <row r="88277" spans="7:7">
      <c r="G88277" s="162" t="s">
        <v>88522</v>
      </c>
    </row>
    <row r="88278" spans="7:7">
      <c r="G88278" s="162" t="s">
        <v>88523</v>
      </c>
    </row>
    <row r="88279" spans="7:7">
      <c r="G88279" s="162" t="s">
        <v>88524</v>
      </c>
    </row>
    <row r="88280" spans="7:7">
      <c r="G88280" s="162" t="s">
        <v>88525</v>
      </c>
    </row>
    <row r="88281" spans="7:7">
      <c r="G88281" s="162" t="s">
        <v>88526</v>
      </c>
    </row>
    <row r="88282" spans="7:7">
      <c r="G88282" s="162" t="s">
        <v>88527</v>
      </c>
    </row>
    <row r="88283" spans="7:7">
      <c r="G88283" s="162" t="s">
        <v>88528</v>
      </c>
    </row>
    <row r="88284" spans="7:7">
      <c r="G88284" s="162" t="s">
        <v>88529</v>
      </c>
    </row>
    <row r="88285" spans="7:7">
      <c r="G88285" s="162" t="s">
        <v>88530</v>
      </c>
    </row>
    <row r="88286" spans="7:7">
      <c r="G88286" s="162" t="s">
        <v>88531</v>
      </c>
    </row>
    <row r="88287" spans="7:7">
      <c r="G88287" s="162" t="s">
        <v>88532</v>
      </c>
    </row>
    <row r="88288" spans="7:7">
      <c r="G88288" s="162" t="s">
        <v>88533</v>
      </c>
    </row>
    <row r="88289" spans="7:7">
      <c r="G88289" s="162" t="s">
        <v>88534</v>
      </c>
    </row>
    <row r="88290" spans="7:7">
      <c r="G88290" s="162" t="s">
        <v>88535</v>
      </c>
    </row>
    <row r="88291" spans="7:7">
      <c r="G88291" s="162" t="s">
        <v>88536</v>
      </c>
    </row>
    <row r="88292" spans="7:7">
      <c r="G88292" s="162" t="s">
        <v>88537</v>
      </c>
    </row>
    <row r="88293" spans="7:7">
      <c r="G88293" s="162" t="s">
        <v>88538</v>
      </c>
    </row>
    <row r="88294" spans="7:7">
      <c r="G88294" s="162" t="s">
        <v>88539</v>
      </c>
    </row>
    <row r="88295" spans="7:7">
      <c r="G88295" s="162" t="s">
        <v>88540</v>
      </c>
    </row>
    <row r="88296" spans="7:7">
      <c r="G88296" s="162" t="s">
        <v>88541</v>
      </c>
    </row>
    <row r="88297" spans="7:7">
      <c r="G88297" s="162" t="s">
        <v>88542</v>
      </c>
    </row>
    <row r="88298" spans="7:7">
      <c r="G88298" s="162" t="s">
        <v>88543</v>
      </c>
    </row>
    <row r="88299" spans="7:7">
      <c r="G88299" s="162" t="s">
        <v>88544</v>
      </c>
    </row>
    <row r="88300" spans="7:7">
      <c r="G88300" s="162" t="s">
        <v>88545</v>
      </c>
    </row>
    <row r="88301" spans="7:7">
      <c r="G88301" s="162" t="s">
        <v>88546</v>
      </c>
    </row>
    <row r="88302" spans="7:7">
      <c r="G88302" s="162" t="s">
        <v>88547</v>
      </c>
    </row>
    <row r="88303" spans="7:7">
      <c r="G88303" s="162" t="s">
        <v>88548</v>
      </c>
    </row>
    <row r="88304" spans="7:7">
      <c r="G88304" s="162" t="s">
        <v>88549</v>
      </c>
    </row>
    <row r="88305" spans="7:7">
      <c r="G88305" s="162" t="s">
        <v>88550</v>
      </c>
    </row>
    <row r="88306" spans="7:7">
      <c r="G88306" s="162" t="s">
        <v>88551</v>
      </c>
    </row>
    <row r="88307" spans="7:7">
      <c r="G88307" s="162" t="s">
        <v>88552</v>
      </c>
    </row>
    <row r="88308" spans="7:7">
      <c r="G88308" s="162" t="s">
        <v>88553</v>
      </c>
    </row>
    <row r="88309" spans="7:7">
      <c r="G88309" s="162" t="s">
        <v>88554</v>
      </c>
    </row>
    <row r="88310" spans="7:7">
      <c r="G88310" s="162" t="s">
        <v>88555</v>
      </c>
    </row>
    <row r="88311" spans="7:7">
      <c r="G88311" s="162" t="s">
        <v>88556</v>
      </c>
    </row>
    <row r="88312" spans="7:7">
      <c r="G88312" s="162" t="s">
        <v>88557</v>
      </c>
    </row>
    <row r="88313" spans="7:7">
      <c r="G88313" s="162" t="s">
        <v>88558</v>
      </c>
    </row>
    <row r="88314" spans="7:7">
      <c r="G88314" s="162" t="s">
        <v>88559</v>
      </c>
    </row>
    <row r="88315" spans="7:7">
      <c r="G88315" s="162" t="s">
        <v>88560</v>
      </c>
    </row>
    <row r="88316" spans="7:7">
      <c r="G88316" s="162" t="s">
        <v>88561</v>
      </c>
    </row>
    <row r="88317" spans="7:7">
      <c r="G88317" s="162" t="s">
        <v>88562</v>
      </c>
    </row>
    <row r="88318" spans="7:7">
      <c r="G88318" s="162" t="s">
        <v>88563</v>
      </c>
    </row>
    <row r="88319" spans="7:7">
      <c r="G88319" s="162" t="s">
        <v>88564</v>
      </c>
    </row>
    <row r="88320" spans="7:7">
      <c r="G88320" s="162" t="s">
        <v>88565</v>
      </c>
    </row>
    <row r="88321" spans="7:7">
      <c r="G88321" s="162" t="s">
        <v>88566</v>
      </c>
    </row>
    <row r="88322" spans="7:7">
      <c r="G88322" s="162" t="s">
        <v>88567</v>
      </c>
    </row>
    <row r="88323" spans="7:7">
      <c r="G88323" s="162" t="s">
        <v>88568</v>
      </c>
    </row>
    <row r="88324" spans="7:7">
      <c r="G88324" s="162" t="s">
        <v>88569</v>
      </c>
    </row>
    <row r="88325" spans="7:7">
      <c r="G88325" s="162" t="s">
        <v>88570</v>
      </c>
    </row>
    <row r="88326" spans="7:7">
      <c r="G88326" s="162" t="s">
        <v>88571</v>
      </c>
    </row>
    <row r="88327" spans="7:7">
      <c r="G88327" s="162" t="s">
        <v>88572</v>
      </c>
    </row>
    <row r="88328" spans="7:7">
      <c r="G88328" s="162" t="s">
        <v>88573</v>
      </c>
    </row>
    <row r="88329" spans="7:7">
      <c r="G88329" s="162" t="s">
        <v>88574</v>
      </c>
    </row>
    <row r="88330" spans="7:7">
      <c r="G88330" s="162" t="s">
        <v>88575</v>
      </c>
    </row>
    <row r="88331" spans="7:7">
      <c r="G88331" s="162" t="s">
        <v>88576</v>
      </c>
    </row>
    <row r="88332" spans="7:7">
      <c r="G88332" s="162" t="s">
        <v>88577</v>
      </c>
    </row>
    <row r="88333" spans="7:7">
      <c r="G88333" s="162" t="s">
        <v>88578</v>
      </c>
    </row>
    <row r="88334" spans="7:7">
      <c r="G88334" s="162" t="s">
        <v>88579</v>
      </c>
    </row>
    <row r="88335" spans="7:7">
      <c r="G88335" s="162" t="s">
        <v>88580</v>
      </c>
    </row>
    <row r="88336" spans="7:7">
      <c r="G88336" s="162" t="s">
        <v>88581</v>
      </c>
    </row>
    <row r="88337" spans="7:7">
      <c r="G88337" s="162" t="s">
        <v>88582</v>
      </c>
    </row>
    <row r="88338" spans="7:7">
      <c r="G88338" s="162" t="s">
        <v>88583</v>
      </c>
    </row>
    <row r="88339" spans="7:7">
      <c r="G88339" s="162" t="s">
        <v>88584</v>
      </c>
    </row>
    <row r="88340" spans="7:7">
      <c r="G88340" s="162" t="s">
        <v>88585</v>
      </c>
    </row>
    <row r="88341" spans="7:7">
      <c r="G88341" s="162" t="s">
        <v>88586</v>
      </c>
    </row>
    <row r="88342" spans="7:7">
      <c r="G88342" s="162" t="s">
        <v>88587</v>
      </c>
    </row>
    <row r="88343" spans="7:7">
      <c r="G88343" s="162" t="s">
        <v>88588</v>
      </c>
    </row>
    <row r="88344" spans="7:7">
      <c r="G88344" s="162" t="s">
        <v>88589</v>
      </c>
    </row>
    <row r="88345" spans="7:7">
      <c r="G88345" s="162" t="s">
        <v>88590</v>
      </c>
    </row>
    <row r="88346" spans="7:7">
      <c r="G88346" s="162" t="s">
        <v>88591</v>
      </c>
    </row>
    <row r="88347" spans="7:7">
      <c r="G88347" s="162" t="s">
        <v>88592</v>
      </c>
    </row>
    <row r="88348" spans="7:7">
      <c r="G88348" s="162" t="s">
        <v>88593</v>
      </c>
    </row>
    <row r="88349" spans="7:7">
      <c r="G88349" s="162" t="s">
        <v>88594</v>
      </c>
    </row>
    <row r="88350" spans="7:7">
      <c r="G88350" s="162" t="s">
        <v>88595</v>
      </c>
    </row>
    <row r="88351" spans="7:7">
      <c r="G88351" s="162" t="s">
        <v>88596</v>
      </c>
    </row>
    <row r="88352" spans="7:7">
      <c r="G88352" s="162" t="s">
        <v>88597</v>
      </c>
    </row>
    <row r="88353" spans="7:7">
      <c r="G88353" s="162" t="s">
        <v>88598</v>
      </c>
    </row>
    <row r="88354" spans="7:7">
      <c r="G88354" s="162" t="s">
        <v>88599</v>
      </c>
    </row>
    <row r="88355" spans="7:7">
      <c r="G88355" s="162" t="s">
        <v>88600</v>
      </c>
    </row>
    <row r="88356" spans="7:7">
      <c r="G88356" s="162" t="s">
        <v>88601</v>
      </c>
    </row>
    <row r="88357" spans="7:7">
      <c r="G88357" s="162" t="s">
        <v>88602</v>
      </c>
    </row>
    <row r="88358" spans="7:7">
      <c r="G88358" s="162" t="s">
        <v>88603</v>
      </c>
    </row>
    <row r="88359" spans="7:7">
      <c r="G88359" s="162" t="s">
        <v>88604</v>
      </c>
    </row>
    <row r="88360" spans="7:7">
      <c r="G88360" s="162" t="s">
        <v>88605</v>
      </c>
    </row>
    <row r="88361" spans="7:7">
      <c r="G88361" s="162" t="s">
        <v>88606</v>
      </c>
    </row>
    <row r="88362" spans="7:7">
      <c r="G88362" s="162" t="s">
        <v>88607</v>
      </c>
    </row>
    <row r="88363" spans="7:7">
      <c r="G88363" s="162" t="s">
        <v>88608</v>
      </c>
    </row>
    <row r="88364" spans="7:7">
      <c r="G88364" s="162" t="s">
        <v>88609</v>
      </c>
    </row>
    <row r="88365" spans="7:7">
      <c r="G88365" s="162" t="s">
        <v>88610</v>
      </c>
    </row>
    <row r="88366" spans="7:7">
      <c r="G88366" s="162" t="s">
        <v>88611</v>
      </c>
    </row>
    <row r="88367" spans="7:7">
      <c r="G88367" s="162" t="s">
        <v>88612</v>
      </c>
    </row>
    <row r="88368" spans="7:7">
      <c r="G88368" s="162" t="s">
        <v>88613</v>
      </c>
    </row>
    <row r="88369" spans="7:7">
      <c r="G88369" s="162" t="s">
        <v>88614</v>
      </c>
    </row>
    <row r="88370" spans="7:7">
      <c r="G88370" s="162" t="s">
        <v>88615</v>
      </c>
    </row>
    <row r="88371" spans="7:7">
      <c r="G88371" s="162" t="s">
        <v>88616</v>
      </c>
    </row>
    <row r="88372" spans="7:7">
      <c r="G88372" s="162" t="s">
        <v>88617</v>
      </c>
    </row>
    <row r="88373" spans="7:7">
      <c r="G88373" s="162" t="s">
        <v>88618</v>
      </c>
    </row>
    <row r="88374" spans="7:7">
      <c r="G88374" s="162" t="s">
        <v>88619</v>
      </c>
    </row>
    <row r="88375" spans="7:7">
      <c r="G88375" s="162" t="s">
        <v>88620</v>
      </c>
    </row>
    <row r="88376" spans="7:7">
      <c r="G88376" s="162" t="s">
        <v>88621</v>
      </c>
    </row>
    <row r="88377" spans="7:7">
      <c r="G88377" s="162" t="s">
        <v>88622</v>
      </c>
    </row>
    <row r="88378" spans="7:7">
      <c r="G88378" s="162" t="s">
        <v>88623</v>
      </c>
    </row>
    <row r="88379" spans="7:7">
      <c r="G88379" s="162" t="s">
        <v>88624</v>
      </c>
    </row>
    <row r="88380" spans="7:7">
      <c r="G88380" s="162" t="s">
        <v>88625</v>
      </c>
    </row>
    <row r="88381" spans="7:7">
      <c r="G88381" s="162" t="s">
        <v>88626</v>
      </c>
    </row>
    <row r="88382" spans="7:7">
      <c r="G88382" s="162" t="s">
        <v>88627</v>
      </c>
    </row>
    <row r="88383" spans="7:7">
      <c r="G88383" s="162" t="s">
        <v>88628</v>
      </c>
    </row>
    <row r="88384" spans="7:7">
      <c r="G88384" s="162" t="s">
        <v>88629</v>
      </c>
    </row>
    <row r="88385" spans="7:7">
      <c r="G88385" s="162" t="s">
        <v>88630</v>
      </c>
    </row>
    <row r="88386" spans="7:7">
      <c r="G88386" s="162" t="s">
        <v>88631</v>
      </c>
    </row>
    <row r="88387" spans="7:7">
      <c r="G88387" s="162" t="s">
        <v>88632</v>
      </c>
    </row>
    <row r="88388" spans="7:7">
      <c r="G88388" s="162" t="s">
        <v>88633</v>
      </c>
    </row>
    <row r="88389" spans="7:7">
      <c r="G88389" s="162" t="s">
        <v>88634</v>
      </c>
    </row>
    <row r="88390" spans="7:7">
      <c r="G88390" s="162" t="s">
        <v>88635</v>
      </c>
    </row>
    <row r="88391" spans="7:7">
      <c r="G88391" s="162" t="s">
        <v>88636</v>
      </c>
    </row>
    <row r="88392" spans="7:7">
      <c r="G88392" s="162" t="s">
        <v>88637</v>
      </c>
    </row>
    <row r="88393" spans="7:7">
      <c r="G88393" s="162" t="s">
        <v>88638</v>
      </c>
    </row>
    <row r="88394" spans="7:7">
      <c r="G88394" s="162" t="s">
        <v>88639</v>
      </c>
    </row>
    <row r="88395" spans="7:7">
      <c r="G88395" s="162" t="s">
        <v>88640</v>
      </c>
    </row>
    <row r="88396" spans="7:7">
      <c r="G88396" s="162" t="s">
        <v>88641</v>
      </c>
    </row>
    <row r="88397" spans="7:7">
      <c r="G88397" s="162" t="s">
        <v>88642</v>
      </c>
    </row>
    <row r="88398" spans="7:7">
      <c r="G88398" s="162" t="s">
        <v>88643</v>
      </c>
    </row>
    <row r="88399" spans="7:7">
      <c r="G88399" s="162" t="s">
        <v>88644</v>
      </c>
    </row>
    <row r="88400" spans="7:7">
      <c r="G88400" s="162" t="s">
        <v>88645</v>
      </c>
    </row>
    <row r="88401" spans="7:7">
      <c r="G88401" s="162" t="s">
        <v>88646</v>
      </c>
    </row>
    <row r="88402" spans="7:7">
      <c r="G88402" s="162" t="s">
        <v>88647</v>
      </c>
    </row>
    <row r="88403" spans="7:7">
      <c r="G88403" s="162" t="s">
        <v>88648</v>
      </c>
    </row>
    <row r="88404" spans="7:7">
      <c r="G88404" s="162" t="s">
        <v>88649</v>
      </c>
    </row>
    <row r="88405" spans="7:7">
      <c r="G88405" s="162" t="s">
        <v>88650</v>
      </c>
    </row>
    <row r="88406" spans="7:7">
      <c r="G88406" s="162" t="s">
        <v>88651</v>
      </c>
    </row>
    <row r="88407" spans="7:7">
      <c r="G88407" s="162" t="s">
        <v>88652</v>
      </c>
    </row>
    <row r="88408" spans="7:7">
      <c r="G88408" s="162" t="s">
        <v>88653</v>
      </c>
    </row>
    <row r="88409" spans="7:7">
      <c r="G88409" s="162" t="s">
        <v>88654</v>
      </c>
    </row>
    <row r="88410" spans="7:7">
      <c r="G88410" s="162" t="s">
        <v>88655</v>
      </c>
    </row>
    <row r="88411" spans="7:7">
      <c r="G88411" s="162" t="s">
        <v>88656</v>
      </c>
    </row>
    <row r="88412" spans="7:7">
      <c r="G88412" s="162" t="s">
        <v>88657</v>
      </c>
    </row>
    <row r="88413" spans="7:7">
      <c r="G88413" s="162" t="s">
        <v>88658</v>
      </c>
    </row>
    <row r="88414" spans="7:7">
      <c r="G88414" s="162" t="s">
        <v>88659</v>
      </c>
    </row>
    <row r="88415" spans="7:7">
      <c r="G88415" s="162" t="s">
        <v>88660</v>
      </c>
    </row>
    <row r="88416" spans="7:7">
      <c r="G88416" s="162" t="s">
        <v>88661</v>
      </c>
    </row>
    <row r="88417" spans="7:7">
      <c r="G88417" s="162" t="s">
        <v>88662</v>
      </c>
    </row>
    <row r="88418" spans="7:7">
      <c r="G88418" s="162" t="s">
        <v>88663</v>
      </c>
    </row>
    <row r="88419" spans="7:7">
      <c r="G88419" s="162" t="s">
        <v>88664</v>
      </c>
    </row>
    <row r="88420" spans="7:7">
      <c r="G88420" s="162" t="s">
        <v>88665</v>
      </c>
    </row>
    <row r="88421" spans="7:7">
      <c r="G88421" s="162" t="s">
        <v>88666</v>
      </c>
    </row>
    <row r="88422" spans="7:7">
      <c r="G88422" s="162" t="s">
        <v>88667</v>
      </c>
    </row>
    <row r="88423" spans="7:7">
      <c r="G88423" s="162" t="s">
        <v>88668</v>
      </c>
    </row>
    <row r="88424" spans="7:7">
      <c r="G88424" s="162" t="s">
        <v>88669</v>
      </c>
    </row>
    <row r="88425" spans="7:7">
      <c r="G88425" s="162" t="s">
        <v>88670</v>
      </c>
    </row>
    <row r="88426" spans="7:7">
      <c r="G88426" s="162" t="s">
        <v>88671</v>
      </c>
    </row>
    <row r="88427" spans="7:7">
      <c r="G88427" s="162" t="s">
        <v>88672</v>
      </c>
    </row>
    <row r="88428" spans="7:7">
      <c r="G88428" s="162" t="s">
        <v>88673</v>
      </c>
    </row>
    <row r="88429" spans="7:7">
      <c r="G88429" s="162" t="s">
        <v>88674</v>
      </c>
    </row>
    <row r="88430" spans="7:7">
      <c r="G88430" s="162" t="s">
        <v>88675</v>
      </c>
    </row>
    <row r="88431" spans="7:7">
      <c r="G88431" s="162" t="s">
        <v>88676</v>
      </c>
    </row>
    <row r="88432" spans="7:7">
      <c r="G88432" s="162" t="s">
        <v>88677</v>
      </c>
    </row>
    <row r="88433" spans="7:7">
      <c r="G88433" s="162" t="s">
        <v>88678</v>
      </c>
    </row>
    <row r="88434" spans="7:7">
      <c r="G88434" s="162" t="s">
        <v>88679</v>
      </c>
    </row>
    <row r="88435" spans="7:7">
      <c r="G88435" s="162" t="s">
        <v>88680</v>
      </c>
    </row>
    <row r="88436" spans="7:7">
      <c r="G88436" s="162" t="s">
        <v>88681</v>
      </c>
    </row>
    <row r="88437" spans="7:7">
      <c r="G88437" s="162" t="s">
        <v>88682</v>
      </c>
    </row>
    <row r="88438" spans="7:7">
      <c r="G88438" s="162" t="s">
        <v>88683</v>
      </c>
    </row>
    <row r="88439" spans="7:7">
      <c r="G88439" s="162" t="s">
        <v>88684</v>
      </c>
    </row>
    <row r="88440" spans="7:7">
      <c r="G88440" s="162" t="s">
        <v>88685</v>
      </c>
    </row>
    <row r="88441" spans="7:7">
      <c r="G88441" s="162" t="s">
        <v>88686</v>
      </c>
    </row>
    <row r="88442" spans="7:7">
      <c r="G88442" s="162" t="s">
        <v>88687</v>
      </c>
    </row>
    <row r="88443" spans="7:7">
      <c r="G88443" s="162" t="s">
        <v>88688</v>
      </c>
    </row>
    <row r="88444" spans="7:7">
      <c r="G88444" s="162" t="s">
        <v>88689</v>
      </c>
    </row>
    <row r="88445" spans="7:7">
      <c r="G88445" s="162" t="s">
        <v>88690</v>
      </c>
    </row>
    <row r="88446" spans="7:7">
      <c r="G88446" s="162" t="s">
        <v>88691</v>
      </c>
    </row>
    <row r="88447" spans="7:7">
      <c r="G88447" s="162" t="s">
        <v>88692</v>
      </c>
    </row>
    <row r="88448" spans="7:7">
      <c r="G88448" s="162" t="s">
        <v>88693</v>
      </c>
    </row>
    <row r="88449" spans="7:7">
      <c r="G88449" s="162" t="s">
        <v>88694</v>
      </c>
    </row>
    <row r="88450" spans="7:7">
      <c r="G88450" s="162" t="s">
        <v>88695</v>
      </c>
    </row>
    <row r="88451" spans="7:7">
      <c r="G88451" s="162" t="s">
        <v>88696</v>
      </c>
    </row>
    <row r="88452" spans="7:7">
      <c r="G88452" s="162" t="s">
        <v>88697</v>
      </c>
    </row>
    <row r="88453" spans="7:7">
      <c r="G88453" s="162" t="s">
        <v>88698</v>
      </c>
    </row>
    <row r="88454" spans="7:7">
      <c r="G88454" s="162" t="s">
        <v>88699</v>
      </c>
    </row>
    <row r="88455" spans="7:7">
      <c r="G88455" s="162" t="s">
        <v>88700</v>
      </c>
    </row>
    <row r="88456" spans="7:7">
      <c r="G88456" s="162" t="s">
        <v>88701</v>
      </c>
    </row>
    <row r="88457" spans="7:7">
      <c r="G88457" s="162" t="s">
        <v>88702</v>
      </c>
    </row>
    <row r="88458" spans="7:7">
      <c r="G88458" s="162" t="s">
        <v>88703</v>
      </c>
    </row>
    <row r="88459" spans="7:7">
      <c r="G88459" s="162" t="s">
        <v>88704</v>
      </c>
    </row>
    <row r="88460" spans="7:7">
      <c r="G88460" s="162" t="s">
        <v>88705</v>
      </c>
    </row>
    <row r="88461" spans="7:7">
      <c r="G88461" s="162" t="s">
        <v>88706</v>
      </c>
    </row>
    <row r="88462" spans="7:7">
      <c r="G88462" s="162" t="s">
        <v>88707</v>
      </c>
    </row>
    <row r="88463" spans="7:7">
      <c r="G88463" s="162" t="s">
        <v>88708</v>
      </c>
    </row>
    <row r="88464" spans="7:7">
      <c r="G88464" s="162" t="s">
        <v>88709</v>
      </c>
    </row>
    <row r="88465" spans="7:7">
      <c r="G88465" s="162" t="s">
        <v>88710</v>
      </c>
    </row>
    <row r="88466" spans="7:7">
      <c r="G88466" s="162" t="s">
        <v>88711</v>
      </c>
    </row>
    <row r="88467" spans="7:7">
      <c r="G88467" s="162" t="s">
        <v>88712</v>
      </c>
    </row>
    <row r="88468" spans="7:7">
      <c r="G88468" s="162" t="s">
        <v>88713</v>
      </c>
    </row>
    <row r="88469" spans="7:7">
      <c r="G88469" s="162" t="s">
        <v>88714</v>
      </c>
    </row>
    <row r="88470" spans="7:7">
      <c r="G88470" s="162" t="s">
        <v>88715</v>
      </c>
    </row>
    <row r="88471" spans="7:7">
      <c r="G88471" s="162" t="s">
        <v>88716</v>
      </c>
    </row>
    <row r="88472" spans="7:7">
      <c r="G88472" s="162" t="s">
        <v>88717</v>
      </c>
    </row>
    <row r="88473" spans="7:7">
      <c r="G88473" s="162" t="s">
        <v>88718</v>
      </c>
    </row>
    <row r="88474" spans="7:7">
      <c r="G88474" s="162" t="s">
        <v>88719</v>
      </c>
    </row>
    <row r="88475" spans="7:7">
      <c r="G88475" s="162" t="s">
        <v>88720</v>
      </c>
    </row>
    <row r="88476" spans="7:7">
      <c r="G88476" s="162" t="s">
        <v>88721</v>
      </c>
    </row>
    <row r="88477" spans="7:7">
      <c r="G88477" s="162" t="s">
        <v>88722</v>
      </c>
    </row>
    <row r="88478" spans="7:7">
      <c r="G88478" s="162" t="s">
        <v>88723</v>
      </c>
    </row>
    <row r="88479" spans="7:7">
      <c r="G88479" s="162" t="s">
        <v>88724</v>
      </c>
    </row>
    <row r="88480" spans="7:7">
      <c r="G88480" s="162" t="s">
        <v>88725</v>
      </c>
    </row>
    <row r="88481" spans="7:7">
      <c r="G88481" s="162" t="s">
        <v>88726</v>
      </c>
    </row>
    <row r="88482" spans="7:7">
      <c r="G88482" s="162" t="s">
        <v>88727</v>
      </c>
    </row>
    <row r="88483" spans="7:7">
      <c r="G88483" s="162" t="s">
        <v>88728</v>
      </c>
    </row>
    <row r="88484" spans="7:7">
      <c r="G88484" s="162" t="s">
        <v>88729</v>
      </c>
    </row>
    <row r="88485" spans="7:7">
      <c r="G88485" s="162" t="s">
        <v>88730</v>
      </c>
    </row>
    <row r="88486" spans="7:7">
      <c r="G88486" s="162" t="s">
        <v>88731</v>
      </c>
    </row>
    <row r="88487" spans="7:7">
      <c r="G88487" s="162" t="s">
        <v>88732</v>
      </c>
    </row>
    <row r="88488" spans="7:7">
      <c r="G88488" s="162" t="s">
        <v>88733</v>
      </c>
    </row>
    <row r="88489" spans="7:7">
      <c r="G88489" s="162" t="s">
        <v>88734</v>
      </c>
    </row>
    <row r="88490" spans="7:7">
      <c r="G88490" s="162" t="s">
        <v>88735</v>
      </c>
    </row>
    <row r="88491" spans="7:7">
      <c r="G88491" s="162" t="s">
        <v>88736</v>
      </c>
    </row>
    <row r="88492" spans="7:7">
      <c r="G88492" s="162" t="s">
        <v>88737</v>
      </c>
    </row>
    <row r="88493" spans="7:7">
      <c r="G88493" s="162" t="s">
        <v>88738</v>
      </c>
    </row>
    <row r="88494" spans="7:7">
      <c r="G88494" s="162" t="s">
        <v>88739</v>
      </c>
    </row>
    <row r="88495" spans="7:7">
      <c r="G88495" s="162" t="s">
        <v>88740</v>
      </c>
    </row>
    <row r="88496" spans="7:7">
      <c r="G88496" s="162" t="s">
        <v>88741</v>
      </c>
    </row>
    <row r="88497" spans="7:7">
      <c r="G88497" s="162" t="s">
        <v>88742</v>
      </c>
    </row>
    <row r="88498" spans="7:7">
      <c r="G88498" s="162" t="s">
        <v>88743</v>
      </c>
    </row>
    <row r="88499" spans="7:7">
      <c r="G88499" s="162" t="s">
        <v>88744</v>
      </c>
    </row>
    <row r="88500" spans="7:7">
      <c r="G88500" s="162" t="s">
        <v>88745</v>
      </c>
    </row>
    <row r="88501" spans="7:7">
      <c r="G88501" s="162" t="s">
        <v>88746</v>
      </c>
    </row>
    <row r="88502" spans="7:7">
      <c r="G88502" s="162" t="s">
        <v>88747</v>
      </c>
    </row>
    <row r="88503" spans="7:7">
      <c r="G88503" s="162" t="s">
        <v>88748</v>
      </c>
    </row>
    <row r="88504" spans="7:7">
      <c r="G88504" s="162" t="s">
        <v>88749</v>
      </c>
    </row>
    <row r="88505" spans="7:7">
      <c r="G88505" s="162" t="s">
        <v>88750</v>
      </c>
    </row>
    <row r="88506" spans="7:7">
      <c r="G88506" s="162" t="s">
        <v>88751</v>
      </c>
    </row>
    <row r="88507" spans="7:7">
      <c r="G88507" s="162" t="s">
        <v>88752</v>
      </c>
    </row>
    <row r="88508" spans="7:7">
      <c r="G88508" s="162" t="s">
        <v>88753</v>
      </c>
    </row>
    <row r="88509" spans="7:7">
      <c r="G88509" s="162" t="s">
        <v>88754</v>
      </c>
    </row>
    <row r="88510" spans="7:7">
      <c r="G88510" s="162" t="s">
        <v>88755</v>
      </c>
    </row>
    <row r="88511" spans="7:7">
      <c r="G88511" s="162" t="s">
        <v>88756</v>
      </c>
    </row>
    <row r="88512" spans="7:7">
      <c r="G88512" s="162" t="s">
        <v>88757</v>
      </c>
    </row>
    <row r="88513" spans="7:7">
      <c r="G88513" s="162" t="s">
        <v>88758</v>
      </c>
    </row>
    <row r="88514" spans="7:7">
      <c r="G88514" s="162" t="s">
        <v>88759</v>
      </c>
    </row>
    <row r="88515" spans="7:7">
      <c r="G88515" s="162" t="s">
        <v>88760</v>
      </c>
    </row>
    <row r="88516" spans="7:7">
      <c r="G88516" s="162" t="s">
        <v>88761</v>
      </c>
    </row>
    <row r="88517" spans="7:7">
      <c r="G88517" s="162" t="s">
        <v>88762</v>
      </c>
    </row>
    <row r="88518" spans="7:7">
      <c r="G88518" s="162" t="s">
        <v>88763</v>
      </c>
    </row>
    <row r="88519" spans="7:7">
      <c r="G88519" s="162" t="s">
        <v>88764</v>
      </c>
    </row>
    <row r="88520" spans="7:7">
      <c r="G88520" s="162" t="s">
        <v>88765</v>
      </c>
    </row>
    <row r="88521" spans="7:7">
      <c r="G88521" s="162" t="s">
        <v>88766</v>
      </c>
    </row>
    <row r="88522" spans="7:7">
      <c r="G88522" s="162" t="s">
        <v>88767</v>
      </c>
    </row>
    <row r="88523" spans="7:7">
      <c r="G88523" s="162" t="s">
        <v>88768</v>
      </c>
    </row>
    <row r="88524" spans="7:7">
      <c r="G88524" s="162" t="s">
        <v>88769</v>
      </c>
    </row>
    <row r="88525" spans="7:7">
      <c r="G88525" s="162" t="s">
        <v>88770</v>
      </c>
    </row>
    <row r="88526" spans="7:7">
      <c r="G88526" s="162" t="s">
        <v>88771</v>
      </c>
    </row>
    <row r="88527" spans="7:7">
      <c r="G88527" s="162" t="s">
        <v>88772</v>
      </c>
    </row>
    <row r="88528" spans="7:7">
      <c r="G88528" s="162" t="s">
        <v>88773</v>
      </c>
    </row>
    <row r="88529" spans="7:7">
      <c r="G88529" s="162" t="s">
        <v>88774</v>
      </c>
    </row>
    <row r="88530" spans="7:7">
      <c r="G88530" s="162" t="s">
        <v>88775</v>
      </c>
    </row>
    <row r="88531" spans="7:7">
      <c r="G88531" s="162" t="s">
        <v>88776</v>
      </c>
    </row>
    <row r="88532" spans="7:7">
      <c r="G88532" s="162" t="s">
        <v>88777</v>
      </c>
    </row>
    <row r="88533" spans="7:7">
      <c r="G88533" s="162" t="s">
        <v>88778</v>
      </c>
    </row>
    <row r="88534" spans="7:7">
      <c r="G88534" s="162" t="s">
        <v>88779</v>
      </c>
    </row>
    <row r="88535" spans="7:7">
      <c r="G88535" s="162" t="s">
        <v>88780</v>
      </c>
    </row>
    <row r="88536" spans="7:7">
      <c r="G88536" s="162" t="s">
        <v>88781</v>
      </c>
    </row>
    <row r="88537" spans="7:7">
      <c r="G88537" s="162" t="s">
        <v>88782</v>
      </c>
    </row>
    <row r="88538" spans="7:7">
      <c r="G88538" s="162" t="s">
        <v>88783</v>
      </c>
    </row>
    <row r="88539" spans="7:7">
      <c r="G88539" s="162" t="s">
        <v>88784</v>
      </c>
    </row>
    <row r="88540" spans="7:7">
      <c r="G88540" s="162" t="s">
        <v>88785</v>
      </c>
    </row>
    <row r="88541" spans="7:7">
      <c r="G88541" s="162" t="s">
        <v>88786</v>
      </c>
    </row>
    <row r="88542" spans="7:7">
      <c r="G88542" s="162" t="s">
        <v>88787</v>
      </c>
    </row>
    <row r="88543" spans="7:7">
      <c r="G88543" s="162" t="s">
        <v>88788</v>
      </c>
    </row>
    <row r="88544" spans="7:7">
      <c r="G88544" s="162" t="s">
        <v>88789</v>
      </c>
    </row>
    <row r="88545" spans="7:7">
      <c r="G88545" s="162" t="s">
        <v>88790</v>
      </c>
    </row>
    <row r="88546" spans="7:7">
      <c r="G88546" s="162" t="s">
        <v>88791</v>
      </c>
    </row>
    <row r="88547" spans="7:7">
      <c r="G88547" s="162" t="s">
        <v>88792</v>
      </c>
    </row>
    <row r="88548" spans="7:7">
      <c r="G88548" s="162" t="s">
        <v>88793</v>
      </c>
    </row>
    <row r="88549" spans="7:7">
      <c r="G88549" s="162" t="s">
        <v>88794</v>
      </c>
    </row>
    <row r="88550" spans="7:7">
      <c r="G88550" s="162" t="s">
        <v>88795</v>
      </c>
    </row>
    <row r="88551" spans="7:7">
      <c r="G88551" s="162" t="s">
        <v>88796</v>
      </c>
    </row>
    <row r="88552" spans="7:7">
      <c r="G88552" s="162" t="s">
        <v>88797</v>
      </c>
    </row>
    <row r="88553" spans="7:7">
      <c r="G88553" s="162" t="s">
        <v>88798</v>
      </c>
    </row>
    <row r="88554" spans="7:7">
      <c r="G88554" s="162" t="s">
        <v>88799</v>
      </c>
    </row>
    <row r="88555" spans="7:7">
      <c r="G88555" s="162" t="s">
        <v>88800</v>
      </c>
    </row>
    <row r="88556" spans="7:7">
      <c r="G88556" s="162" t="s">
        <v>88801</v>
      </c>
    </row>
    <row r="88557" spans="7:7">
      <c r="G88557" s="162" t="s">
        <v>88802</v>
      </c>
    </row>
    <row r="88558" spans="7:7">
      <c r="G88558" s="162" t="s">
        <v>88803</v>
      </c>
    </row>
    <row r="88559" spans="7:7">
      <c r="G88559" s="162" t="s">
        <v>88804</v>
      </c>
    </row>
    <row r="88560" spans="7:7">
      <c r="G88560" s="162" t="s">
        <v>88805</v>
      </c>
    </row>
    <row r="88561" spans="7:7">
      <c r="G88561" s="162" t="s">
        <v>88806</v>
      </c>
    </row>
    <row r="88562" spans="7:7">
      <c r="G88562" s="162" t="s">
        <v>88807</v>
      </c>
    </row>
    <row r="88563" spans="7:7">
      <c r="G88563" s="162" t="s">
        <v>88808</v>
      </c>
    </row>
    <row r="88564" spans="7:7">
      <c r="G88564" s="162" t="s">
        <v>88809</v>
      </c>
    </row>
    <row r="88565" spans="7:7">
      <c r="G88565" s="162" t="s">
        <v>88810</v>
      </c>
    </row>
    <row r="88566" spans="7:7">
      <c r="G88566" s="162" t="s">
        <v>88811</v>
      </c>
    </row>
    <row r="88567" spans="7:7">
      <c r="G88567" s="162" t="s">
        <v>88812</v>
      </c>
    </row>
    <row r="88568" spans="7:7">
      <c r="G88568" s="162" t="s">
        <v>88813</v>
      </c>
    </row>
    <row r="88569" spans="7:7">
      <c r="G88569" s="162" t="s">
        <v>88814</v>
      </c>
    </row>
    <row r="88570" spans="7:7">
      <c r="G88570" s="162" t="s">
        <v>88815</v>
      </c>
    </row>
    <row r="88571" spans="7:7">
      <c r="G88571" s="162" t="s">
        <v>88816</v>
      </c>
    </row>
    <row r="88572" spans="7:7">
      <c r="G88572" s="162" t="s">
        <v>88817</v>
      </c>
    </row>
    <row r="88573" spans="7:7">
      <c r="G88573" s="162" t="s">
        <v>88818</v>
      </c>
    </row>
    <row r="88574" spans="7:7">
      <c r="G88574" s="162" t="s">
        <v>88819</v>
      </c>
    </row>
    <row r="88575" spans="7:7">
      <c r="G88575" s="162" t="s">
        <v>88820</v>
      </c>
    </row>
    <row r="88576" spans="7:7">
      <c r="G88576" s="162" t="s">
        <v>88821</v>
      </c>
    </row>
    <row r="88577" spans="7:7">
      <c r="G88577" s="162" t="s">
        <v>88822</v>
      </c>
    </row>
    <row r="88578" spans="7:7">
      <c r="G88578" s="162" t="s">
        <v>88823</v>
      </c>
    </row>
    <row r="88579" spans="7:7">
      <c r="G88579" s="162" t="s">
        <v>88824</v>
      </c>
    </row>
    <row r="88580" spans="7:7">
      <c r="G88580" s="162" t="s">
        <v>88825</v>
      </c>
    </row>
    <row r="88581" spans="7:7">
      <c r="G88581" s="162" t="s">
        <v>88826</v>
      </c>
    </row>
    <row r="88582" spans="7:7">
      <c r="G88582" s="162" t="s">
        <v>88827</v>
      </c>
    </row>
    <row r="88583" spans="7:7">
      <c r="G88583" s="162" t="s">
        <v>88828</v>
      </c>
    </row>
    <row r="88584" spans="7:7">
      <c r="G88584" s="162" t="s">
        <v>88829</v>
      </c>
    </row>
    <row r="88585" spans="7:7">
      <c r="G88585" s="162" t="s">
        <v>88830</v>
      </c>
    </row>
    <row r="88586" spans="7:7">
      <c r="G88586" s="162" t="s">
        <v>88831</v>
      </c>
    </row>
    <row r="88587" spans="7:7">
      <c r="G88587" s="162" t="s">
        <v>88832</v>
      </c>
    </row>
    <row r="88588" spans="7:7">
      <c r="G88588" s="162" t="s">
        <v>88833</v>
      </c>
    </row>
    <row r="88589" spans="7:7">
      <c r="G88589" s="162" t="s">
        <v>88834</v>
      </c>
    </row>
    <row r="88590" spans="7:7">
      <c r="G88590" s="162" t="s">
        <v>88835</v>
      </c>
    </row>
    <row r="88591" spans="7:7">
      <c r="G88591" s="162" t="s">
        <v>88836</v>
      </c>
    </row>
    <row r="88592" spans="7:7">
      <c r="G88592" s="162" t="s">
        <v>88837</v>
      </c>
    </row>
    <row r="88593" spans="7:7">
      <c r="G88593" s="162" t="s">
        <v>88838</v>
      </c>
    </row>
    <row r="88594" spans="7:7">
      <c r="G88594" s="162" t="s">
        <v>88839</v>
      </c>
    </row>
    <row r="88595" spans="7:7">
      <c r="G88595" s="162" t="s">
        <v>88840</v>
      </c>
    </row>
    <row r="88596" spans="7:7">
      <c r="G88596" s="162" t="s">
        <v>88841</v>
      </c>
    </row>
    <row r="88597" spans="7:7">
      <c r="G88597" s="162" t="s">
        <v>88842</v>
      </c>
    </row>
    <row r="88598" spans="7:7">
      <c r="G88598" s="162" t="s">
        <v>88843</v>
      </c>
    </row>
    <row r="88599" spans="7:7">
      <c r="G88599" s="162" t="s">
        <v>88844</v>
      </c>
    </row>
    <row r="88600" spans="7:7">
      <c r="G88600" s="162" t="s">
        <v>88845</v>
      </c>
    </row>
    <row r="88601" spans="7:7">
      <c r="G88601" s="162" t="s">
        <v>88846</v>
      </c>
    </row>
    <row r="88602" spans="7:7">
      <c r="G88602" s="162" t="s">
        <v>88847</v>
      </c>
    </row>
    <row r="88603" spans="7:7">
      <c r="G88603" s="162" t="s">
        <v>88848</v>
      </c>
    </row>
    <row r="88604" spans="7:7">
      <c r="G88604" s="162" t="s">
        <v>88849</v>
      </c>
    </row>
    <row r="88605" spans="7:7">
      <c r="G88605" s="162" t="s">
        <v>88850</v>
      </c>
    </row>
    <row r="88606" spans="7:7">
      <c r="G88606" s="162" t="s">
        <v>88851</v>
      </c>
    </row>
    <row r="88607" spans="7:7">
      <c r="G88607" s="162" t="s">
        <v>88852</v>
      </c>
    </row>
    <row r="88608" spans="7:7">
      <c r="G88608" s="162" t="s">
        <v>88853</v>
      </c>
    </row>
    <row r="88609" spans="7:7">
      <c r="G88609" s="162" t="s">
        <v>88854</v>
      </c>
    </row>
    <row r="88610" spans="7:7">
      <c r="G88610" s="162" t="s">
        <v>88855</v>
      </c>
    </row>
    <row r="88611" spans="7:7">
      <c r="G88611" s="162" t="s">
        <v>88856</v>
      </c>
    </row>
    <row r="88612" spans="7:7">
      <c r="G88612" s="162" t="s">
        <v>88857</v>
      </c>
    </row>
    <row r="88613" spans="7:7">
      <c r="G88613" s="162" t="s">
        <v>88858</v>
      </c>
    </row>
    <row r="88614" spans="7:7">
      <c r="G88614" s="162" t="s">
        <v>88859</v>
      </c>
    </row>
    <row r="88615" spans="7:7">
      <c r="G88615" s="162" t="s">
        <v>88860</v>
      </c>
    </row>
    <row r="88616" spans="7:7">
      <c r="G88616" s="162" t="s">
        <v>88861</v>
      </c>
    </row>
    <row r="88617" spans="7:7">
      <c r="G88617" s="162" t="s">
        <v>88862</v>
      </c>
    </row>
    <row r="88618" spans="7:7">
      <c r="G88618" s="162" t="s">
        <v>88863</v>
      </c>
    </row>
    <row r="88619" spans="7:7">
      <c r="G88619" s="162" t="s">
        <v>88864</v>
      </c>
    </row>
    <row r="88620" spans="7:7">
      <c r="G88620" s="162" t="s">
        <v>88865</v>
      </c>
    </row>
    <row r="88621" spans="7:7">
      <c r="G88621" s="162" t="s">
        <v>88866</v>
      </c>
    </row>
    <row r="88622" spans="7:7">
      <c r="G88622" s="162" t="s">
        <v>88867</v>
      </c>
    </row>
    <row r="88623" spans="7:7">
      <c r="G88623" s="162" t="s">
        <v>88868</v>
      </c>
    </row>
    <row r="88624" spans="7:7">
      <c r="G88624" s="162" t="s">
        <v>88869</v>
      </c>
    </row>
    <row r="88625" spans="7:7">
      <c r="G88625" s="162" t="s">
        <v>88870</v>
      </c>
    </row>
    <row r="88626" spans="7:7">
      <c r="G88626" s="162" t="s">
        <v>88871</v>
      </c>
    </row>
    <row r="88627" spans="7:7">
      <c r="G88627" s="162" t="s">
        <v>88872</v>
      </c>
    </row>
    <row r="88628" spans="7:7">
      <c r="G88628" s="162" t="s">
        <v>88873</v>
      </c>
    </row>
    <row r="88629" spans="7:7">
      <c r="G88629" s="162" t="s">
        <v>88874</v>
      </c>
    </row>
    <row r="88630" spans="7:7">
      <c r="G88630" s="162" t="s">
        <v>88875</v>
      </c>
    </row>
    <row r="88631" spans="7:7">
      <c r="G88631" s="162" t="s">
        <v>88876</v>
      </c>
    </row>
    <row r="88632" spans="7:7">
      <c r="G88632" s="162" t="s">
        <v>88877</v>
      </c>
    </row>
    <row r="88633" spans="7:7">
      <c r="G88633" s="162" t="s">
        <v>88878</v>
      </c>
    </row>
    <row r="88634" spans="7:7">
      <c r="G88634" s="162" t="s">
        <v>88879</v>
      </c>
    </row>
    <row r="88635" spans="7:7">
      <c r="G88635" s="162" t="s">
        <v>88880</v>
      </c>
    </row>
    <row r="88636" spans="7:7">
      <c r="G88636" s="162" t="s">
        <v>88881</v>
      </c>
    </row>
    <row r="88637" spans="7:7">
      <c r="G88637" s="162" t="s">
        <v>88882</v>
      </c>
    </row>
    <row r="88638" spans="7:7">
      <c r="G88638" s="162" t="s">
        <v>88883</v>
      </c>
    </row>
    <row r="88639" spans="7:7">
      <c r="G88639" s="162" t="s">
        <v>88884</v>
      </c>
    </row>
    <row r="88640" spans="7:7">
      <c r="G88640" s="162" t="s">
        <v>88885</v>
      </c>
    </row>
    <row r="88641" spans="7:7">
      <c r="G88641" s="162" t="s">
        <v>88886</v>
      </c>
    </row>
    <row r="88642" spans="7:7">
      <c r="G88642" s="162" t="s">
        <v>88887</v>
      </c>
    </row>
    <row r="88643" spans="7:7">
      <c r="G88643" s="162" t="s">
        <v>88888</v>
      </c>
    </row>
    <row r="88644" spans="7:7">
      <c r="G88644" s="162" t="s">
        <v>88889</v>
      </c>
    </row>
    <row r="88645" spans="7:7">
      <c r="G88645" s="162" t="s">
        <v>88890</v>
      </c>
    </row>
    <row r="88646" spans="7:7">
      <c r="G88646" s="162" t="s">
        <v>88891</v>
      </c>
    </row>
    <row r="88647" spans="7:7">
      <c r="G88647" s="162" t="s">
        <v>88892</v>
      </c>
    </row>
    <row r="88648" spans="7:7">
      <c r="G88648" s="162" t="s">
        <v>88893</v>
      </c>
    </row>
    <row r="88649" spans="7:7">
      <c r="G88649" s="162" t="s">
        <v>88894</v>
      </c>
    </row>
    <row r="88650" spans="7:7">
      <c r="G88650" s="162" t="s">
        <v>88895</v>
      </c>
    </row>
    <row r="88651" spans="7:7">
      <c r="G88651" s="162" t="s">
        <v>88896</v>
      </c>
    </row>
    <row r="88652" spans="7:7">
      <c r="G88652" s="162" t="s">
        <v>88897</v>
      </c>
    </row>
    <row r="88653" spans="7:7">
      <c r="G88653" s="162" t="s">
        <v>88898</v>
      </c>
    </row>
    <row r="88654" spans="7:7">
      <c r="G88654" s="162" t="s">
        <v>88899</v>
      </c>
    </row>
    <row r="88655" spans="7:7">
      <c r="G88655" s="162" t="s">
        <v>88900</v>
      </c>
    </row>
    <row r="88656" spans="7:7">
      <c r="G88656" s="162" t="s">
        <v>88901</v>
      </c>
    </row>
    <row r="88657" spans="7:7">
      <c r="G88657" s="162" t="s">
        <v>88902</v>
      </c>
    </row>
    <row r="88658" spans="7:7">
      <c r="G88658" s="162" t="s">
        <v>88903</v>
      </c>
    </row>
    <row r="88659" spans="7:7">
      <c r="G88659" s="162" t="s">
        <v>88904</v>
      </c>
    </row>
    <row r="88660" spans="7:7">
      <c r="G88660" s="162" t="s">
        <v>88905</v>
      </c>
    </row>
    <row r="88661" spans="7:7">
      <c r="G88661" s="162" t="s">
        <v>88906</v>
      </c>
    </row>
    <row r="88662" spans="7:7">
      <c r="G88662" s="162" t="s">
        <v>88907</v>
      </c>
    </row>
    <row r="88663" spans="7:7">
      <c r="G88663" s="162" t="s">
        <v>88908</v>
      </c>
    </row>
    <row r="88664" spans="7:7">
      <c r="G88664" s="162" t="s">
        <v>88909</v>
      </c>
    </row>
    <row r="88665" spans="7:7">
      <c r="G88665" s="162" t="s">
        <v>88910</v>
      </c>
    </row>
    <row r="88666" spans="7:7">
      <c r="G88666" s="162" t="s">
        <v>88911</v>
      </c>
    </row>
    <row r="88667" spans="7:7">
      <c r="G88667" s="162" t="s">
        <v>88912</v>
      </c>
    </row>
    <row r="88668" spans="7:7">
      <c r="G88668" s="162" t="s">
        <v>88913</v>
      </c>
    </row>
    <row r="88669" spans="7:7">
      <c r="G88669" s="162" t="s">
        <v>88914</v>
      </c>
    </row>
    <row r="88670" spans="7:7">
      <c r="G88670" s="162" t="s">
        <v>88915</v>
      </c>
    </row>
    <row r="88671" spans="7:7">
      <c r="G88671" s="162" t="s">
        <v>88916</v>
      </c>
    </row>
    <row r="88672" spans="7:7">
      <c r="G88672" s="162" t="s">
        <v>88917</v>
      </c>
    </row>
    <row r="88673" spans="7:7">
      <c r="G88673" s="162" t="s">
        <v>88918</v>
      </c>
    </row>
    <row r="88674" spans="7:7">
      <c r="G88674" s="162" t="s">
        <v>88919</v>
      </c>
    </row>
    <row r="88675" spans="7:7">
      <c r="G88675" s="162" t="s">
        <v>88920</v>
      </c>
    </row>
    <row r="88676" spans="7:7">
      <c r="G88676" s="162" t="s">
        <v>88921</v>
      </c>
    </row>
    <row r="88677" spans="7:7">
      <c r="G88677" s="162" t="s">
        <v>88922</v>
      </c>
    </row>
    <row r="88678" spans="7:7">
      <c r="G88678" s="162" t="s">
        <v>88923</v>
      </c>
    </row>
    <row r="88679" spans="7:7">
      <c r="G88679" s="162" t="s">
        <v>88924</v>
      </c>
    </row>
    <row r="88680" spans="7:7">
      <c r="G88680" s="162" t="s">
        <v>88925</v>
      </c>
    </row>
    <row r="88681" spans="7:7">
      <c r="G88681" s="162" t="s">
        <v>88926</v>
      </c>
    </row>
    <row r="88682" spans="7:7">
      <c r="G88682" s="162" t="s">
        <v>88927</v>
      </c>
    </row>
    <row r="88683" spans="7:7">
      <c r="G88683" s="162" t="s">
        <v>88928</v>
      </c>
    </row>
    <row r="88684" spans="7:7">
      <c r="G88684" s="162" t="s">
        <v>88929</v>
      </c>
    </row>
    <row r="88685" spans="7:7">
      <c r="G88685" s="162" t="s">
        <v>88930</v>
      </c>
    </row>
    <row r="88686" spans="7:7">
      <c r="G88686" s="162" t="s">
        <v>88931</v>
      </c>
    </row>
    <row r="88687" spans="7:7">
      <c r="G88687" s="162" t="s">
        <v>88932</v>
      </c>
    </row>
    <row r="88688" spans="7:7">
      <c r="G88688" s="162" t="s">
        <v>88933</v>
      </c>
    </row>
    <row r="88689" spans="7:7">
      <c r="G88689" s="162" t="s">
        <v>88934</v>
      </c>
    </row>
    <row r="88690" spans="7:7">
      <c r="G88690" s="162" t="s">
        <v>88935</v>
      </c>
    </row>
    <row r="88691" spans="7:7">
      <c r="G88691" s="162" t="s">
        <v>88936</v>
      </c>
    </row>
    <row r="88692" spans="7:7">
      <c r="G88692" s="162" t="s">
        <v>88937</v>
      </c>
    </row>
    <row r="88693" spans="7:7">
      <c r="G88693" s="162" t="s">
        <v>88938</v>
      </c>
    </row>
    <row r="88694" spans="7:7">
      <c r="G88694" s="162" t="s">
        <v>88939</v>
      </c>
    </row>
    <row r="88695" spans="7:7">
      <c r="G88695" s="162" t="s">
        <v>88940</v>
      </c>
    </row>
    <row r="88696" spans="7:7">
      <c r="G88696" s="162" t="s">
        <v>88941</v>
      </c>
    </row>
    <row r="88697" spans="7:7">
      <c r="G88697" s="162" t="s">
        <v>88942</v>
      </c>
    </row>
    <row r="88698" spans="7:7">
      <c r="G88698" s="162" t="s">
        <v>88943</v>
      </c>
    </row>
    <row r="88699" spans="7:7">
      <c r="G88699" s="162" t="s">
        <v>88944</v>
      </c>
    </row>
    <row r="88700" spans="7:7">
      <c r="G88700" s="162" t="s">
        <v>88945</v>
      </c>
    </row>
    <row r="88701" spans="7:7">
      <c r="G88701" s="162" t="s">
        <v>88946</v>
      </c>
    </row>
    <row r="88702" spans="7:7">
      <c r="G88702" s="162" t="s">
        <v>88947</v>
      </c>
    </row>
    <row r="88703" spans="7:7">
      <c r="G88703" s="162" t="s">
        <v>88948</v>
      </c>
    </row>
    <row r="88704" spans="7:7">
      <c r="G88704" s="162" t="s">
        <v>88949</v>
      </c>
    </row>
    <row r="88705" spans="7:7">
      <c r="G88705" s="162" t="s">
        <v>88950</v>
      </c>
    </row>
    <row r="88706" spans="7:7">
      <c r="G88706" s="162" t="s">
        <v>88951</v>
      </c>
    </row>
    <row r="88707" spans="7:7">
      <c r="G88707" s="162" t="s">
        <v>88952</v>
      </c>
    </row>
    <row r="88708" spans="7:7">
      <c r="G88708" s="162" t="s">
        <v>88953</v>
      </c>
    </row>
    <row r="88709" spans="7:7">
      <c r="G88709" s="162" t="s">
        <v>88954</v>
      </c>
    </row>
    <row r="88710" spans="7:7">
      <c r="G88710" s="162" t="s">
        <v>88955</v>
      </c>
    </row>
    <row r="88711" spans="7:7">
      <c r="G88711" s="162" t="s">
        <v>88956</v>
      </c>
    </row>
    <row r="88712" spans="7:7">
      <c r="G88712" s="162" t="s">
        <v>88957</v>
      </c>
    </row>
    <row r="88713" spans="7:7">
      <c r="G88713" s="162" t="s">
        <v>88958</v>
      </c>
    </row>
    <row r="88714" spans="7:7">
      <c r="G88714" s="162" t="s">
        <v>88959</v>
      </c>
    </row>
    <row r="88715" spans="7:7">
      <c r="G88715" s="162" t="s">
        <v>88960</v>
      </c>
    </row>
    <row r="88716" spans="7:7">
      <c r="G88716" s="162" t="s">
        <v>88961</v>
      </c>
    </row>
    <row r="88717" spans="7:7">
      <c r="G88717" s="162" t="s">
        <v>88962</v>
      </c>
    </row>
    <row r="88718" spans="7:7">
      <c r="G88718" s="162" t="s">
        <v>88963</v>
      </c>
    </row>
    <row r="88719" spans="7:7">
      <c r="G88719" s="162" t="s">
        <v>88964</v>
      </c>
    </row>
    <row r="88720" spans="7:7">
      <c r="G88720" s="162" t="s">
        <v>88965</v>
      </c>
    </row>
    <row r="88721" spans="7:7">
      <c r="G88721" s="162" t="s">
        <v>88966</v>
      </c>
    </row>
    <row r="88722" spans="7:7">
      <c r="G88722" s="162" t="s">
        <v>88967</v>
      </c>
    </row>
    <row r="88723" spans="7:7">
      <c r="G88723" s="162" t="s">
        <v>88968</v>
      </c>
    </row>
    <row r="88724" spans="7:7">
      <c r="G88724" s="162" t="s">
        <v>88969</v>
      </c>
    </row>
    <row r="88725" spans="7:7">
      <c r="G88725" s="162" t="s">
        <v>88970</v>
      </c>
    </row>
    <row r="88726" spans="7:7">
      <c r="G88726" s="162" t="s">
        <v>88971</v>
      </c>
    </row>
    <row r="88727" spans="7:7">
      <c r="G88727" s="162" t="s">
        <v>88972</v>
      </c>
    </row>
    <row r="88728" spans="7:7">
      <c r="G88728" s="162" t="s">
        <v>88973</v>
      </c>
    </row>
    <row r="88729" spans="7:7">
      <c r="G88729" s="162" t="s">
        <v>88974</v>
      </c>
    </row>
    <row r="88730" spans="7:7">
      <c r="G88730" s="162" t="s">
        <v>88975</v>
      </c>
    </row>
    <row r="88731" spans="7:7">
      <c r="G88731" s="162" t="s">
        <v>88976</v>
      </c>
    </row>
    <row r="88732" spans="7:7">
      <c r="G88732" s="162" t="s">
        <v>88977</v>
      </c>
    </row>
    <row r="88733" spans="7:7">
      <c r="G88733" s="162" t="s">
        <v>88978</v>
      </c>
    </row>
    <row r="88734" spans="7:7">
      <c r="G88734" s="162" t="s">
        <v>88979</v>
      </c>
    </row>
    <row r="88735" spans="7:7">
      <c r="G88735" s="162" t="s">
        <v>88980</v>
      </c>
    </row>
    <row r="88736" spans="7:7">
      <c r="G88736" s="162" t="s">
        <v>88981</v>
      </c>
    </row>
    <row r="88737" spans="7:7">
      <c r="G88737" s="162" t="s">
        <v>88982</v>
      </c>
    </row>
    <row r="88738" spans="7:7">
      <c r="G88738" s="162" t="s">
        <v>88983</v>
      </c>
    </row>
    <row r="88739" spans="7:7">
      <c r="G88739" s="162" t="s">
        <v>88984</v>
      </c>
    </row>
    <row r="88740" spans="7:7">
      <c r="G88740" s="162" t="s">
        <v>88985</v>
      </c>
    </row>
    <row r="88741" spans="7:7">
      <c r="G88741" s="162" t="s">
        <v>88986</v>
      </c>
    </row>
    <row r="88742" spans="7:7">
      <c r="G88742" s="162" t="s">
        <v>88987</v>
      </c>
    </row>
    <row r="88743" spans="7:7">
      <c r="G88743" s="162" t="s">
        <v>88988</v>
      </c>
    </row>
    <row r="88744" spans="7:7">
      <c r="G88744" s="162" t="s">
        <v>88989</v>
      </c>
    </row>
    <row r="88745" spans="7:7">
      <c r="G88745" s="162" t="s">
        <v>88990</v>
      </c>
    </row>
    <row r="88746" spans="7:7">
      <c r="G88746" s="162" t="s">
        <v>88991</v>
      </c>
    </row>
    <row r="88747" spans="7:7">
      <c r="G88747" s="162" t="s">
        <v>88992</v>
      </c>
    </row>
    <row r="88748" spans="7:7">
      <c r="G88748" s="162" t="s">
        <v>88993</v>
      </c>
    </row>
    <row r="88749" spans="7:7">
      <c r="G88749" s="162" t="s">
        <v>88994</v>
      </c>
    </row>
    <row r="88750" spans="7:7">
      <c r="G88750" s="162" t="s">
        <v>88995</v>
      </c>
    </row>
    <row r="88751" spans="7:7">
      <c r="G88751" s="162" t="s">
        <v>88996</v>
      </c>
    </row>
    <row r="88752" spans="7:7">
      <c r="G88752" s="162" t="s">
        <v>88997</v>
      </c>
    </row>
    <row r="88753" spans="7:7">
      <c r="G88753" s="162" t="s">
        <v>88998</v>
      </c>
    </row>
    <row r="88754" spans="7:7">
      <c r="G88754" s="162" t="s">
        <v>88999</v>
      </c>
    </row>
    <row r="88755" spans="7:7">
      <c r="G88755" s="162" t="s">
        <v>89000</v>
      </c>
    </row>
    <row r="88756" spans="7:7">
      <c r="G88756" s="162" t="s">
        <v>89001</v>
      </c>
    </row>
    <row r="88757" spans="7:7">
      <c r="G88757" s="162" t="s">
        <v>89002</v>
      </c>
    </row>
    <row r="88758" spans="7:7">
      <c r="G88758" s="162" t="s">
        <v>89003</v>
      </c>
    </row>
    <row r="88759" spans="7:7">
      <c r="G88759" s="162" t="s">
        <v>89004</v>
      </c>
    </row>
    <row r="88760" spans="7:7">
      <c r="G88760" s="162" t="s">
        <v>89005</v>
      </c>
    </row>
    <row r="88761" spans="7:7">
      <c r="G88761" s="162" t="s">
        <v>89006</v>
      </c>
    </row>
    <row r="88762" spans="7:7">
      <c r="G88762" s="162" t="s">
        <v>89007</v>
      </c>
    </row>
    <row r="88763" spans="7:7">
      <c r="G88763" s="162" t="s">
        <v>89008</v>
      </c>
    </row>
    <row r="88764" spans="7:7">
      <c r="G88764" s="162" t="s">
        <v>89009</v>
      </c>
    </row>
    <row r="88765" spans="7:7">
      <c r="G88765" s="162" t="s">
        <v>89010</v>
      </c>
    </row>
    <row r="88766" spans="7:7">
      <c r="G88766" s="162" t="s">
        <v>89011</v>
      </c>
    </row>
    <row r="88767" spans="7:7">
      <c r="G88767" s="162" t="s">
        <v>89012</v>
      </c>
    </row>
    <row r="88768" spans="7:7">
      <c r="G88768" s="162" t="s">
        <v>89013</v>
      </c>
    </row>
    <row r="88769" spans="7:7">
      <c r="G88769" s="162" t="s">
        <v>89014</v>
      </c>
    </row>
    <row r="88770" spans="7:7">
      <c r="G88770" s="162" t="s">
        <v>89015</v>
      </c>
    </row>
    <row r="88771" spans="7:7">
      <c r="G88771" s="162" t="s">
        <v>89016</v>
      </c>
    </row>
    <row r="88772" spans="7:7">
      <c r="G88772" s="162" t="s">
        <v>89017</v>
      </c>
    </row>
    <row r="88773" spans="7:7">
      <c r="G88773" s="162" t="s">
        <v>89018</v>
      </c>
    </row>
    <row r="88774" spans="7:7">
      <c r="G88774" s="162" t="s">
        <v>89019</v>
      </c>
    </row>
    <row r="88775" spans="7:7">
      <c r="G88775" s="162" t="s">
        <v>89020</v>
      </c>
    </row>
    <row r="88776" spans="7:7">
      <c r="G88776" s="162" t="s">
        <v>89021</v>
      </c>
    </row>
    <row r="88777" spans="7:7">
      <c r="G88777" s="162" t="s">
        <v>89022</v>
      </c>
    </row>
    <row r="88778" spans="7:7">
      <c r="G88778" s="162" t="s">
        <v>89023</v>
      </c>
    </row>
    <row r="88779" spans="7:7">
      <c r="G88779" s="162" t="s">
        <v>89024</v>
      </c>
    </row>
    <row r="88780" spans="7:7">
      <c r="G88780" s="162" t="s">
        <v>89025</v>
      </c>
    </row>
    <row r="88781" spans="7:7">
      <c r="G88781" s="162" t="s">
        <v>89026</v>
      </c>
    </row>
    <row r="88782" spans="7:7">
      <c r="G88782" s="162" t="s">
        <v>89027</v>
      </c>
    </row>
    <row r="88783" spans="7:7">
      <c r="G88783" s="162" t="s">
        <v>89028</v>
      </c>
    </row>
    <row r="88784" spans="7:7">
      <c r="G88784" s="162" t="s">
        <v>89029</v>
      </c>
    </row>
    <row r="88785" spans="7:7">
      <c r="G88785" s="162" t="s">
        <v>89030</v>
      </c>
    </row>
    <row r="88786" spans="7:7">
      <c r="G88786" s="162" t="s">
        <v>89031</v>
      </c>
    </row>
    <row r="88787" spans="7:7">
      <c r="G88787" s="162" t="s">
        <v>89032</v>
      </c>
    </row>
    <row r="88788" spans="7:7">
      <c r="G88788" s="162" t="s">
        <v>89033</v>
      </c>
    </row>
    <row r="88789" spans="7:7">
      <c r="G88789" s="162" t="s">
        <v>89034</v>
      </c>
    </row>
    <row r="88790" spans="7:7">
      <c r="G88790" s="162" t="s">
        <v>89035</v>
      </c>
    </row>
    <row r="88791" spans="7:7">
      <c r="G88791" s="162" t="s">
        <v>89036</v>
      </c>
    </row>
    <row r="88792" spans="7:7">
      <c r="G88792" s="162" t="s">
        <v>89037</v>
      </c>
    </row>
    <row r="88793" spans="7:7">
      <c r="G88793" s="162" t="s">
        <v>89038</v>
      </c>
    </row>
    <row r="88794" spans="7:7">
      <c r="G88794" s="162" t="s">
        <v>89039</v>
      </c>
    </row>
    <row r="88795" spans="7:7">
      <c r="G88795" s="162" t="s">
        <v>89040</v>
      </c>
    </row>
    <row r="88796" spans="7:7">
      <c r="G88796" s="162" t="s">
        <v>89041</v>
      </c>
    </row>
    <row r="88797" spans="7:7">
      <c r="G88797" s="162" t="s">
        <v>89042</v>
      </c>
    </row>
    <row r="88798" spans="7:7">
      <c r="G88798" s="162" t="s">
        <v>89043</v>
      </c>
    </row>
    <row r="88799" spans="7:7">
      <c r="G88799" s="162" t="s">
        <v>89044</v>
      </c>
    </row>
    <row r="88800" spans="7:7">
      <c r="G88800" s="162" t="s">
        <v>89045</v>
      </c>
    </row>
    <row r="88801" spans="7:7">
      <c r="G88801" s="162" t="s">
        <v>89046</v>
      </c>
    </row>
    <row r="88802" spans="7:7">
      <c r="G88802" s="162" t="s">
        <v>89047</v>
      </c>
    </row>
    <row r="88803" spans="7:7">
      <c r="G88803" s="162" t="s">
        <v>89048</v>
      </c>
    </row>
    <row r="88804" spans="7:7">
      <c r="G88804" s="162" t="s">
        <v>89049</v>
      </c>
    </row>
    <row r="88805" spans="7:7">
      <c r="G88805" s="162" t="s">
        <v>89050</v>
      </c>
    </row>
    <row r="88806" spans="7:7">
      <c r="G88806" s="162" t="s">
        <v>89051</v>
      </c>
    </row>
    <row r="88807" spans="7:7">
      <c r="G88807" s="162" t="s">
        <v>89052</v>
      </c>
    </row>
    <row r="88808" spans="7:7">
      <c r="G88808" s="162" t="s">
        <v>89053</v>
      </c>
    </row>
    <row r="88809" spans="7:7">
      <c r="G88809" s="162" t="s">
        <v>89054</v>
      </c>
    </row>
    <row r="88810" spans="7:7">
      <c r="G88810" s="162" t="s">
        <v>89055</v>
      </c>
    </row>
    <row r="88811" spans="7:7">
      <c r="G88811" s="162" t="s">
        <v>89056</v>
      </c>
    </row>
    <row r="88812" spans="7:7">
      <c r="G88812" s="162" t="s">
        <v>89057</v>
      </c>
    </row>
    <row r="88813" spans="7:7">
      <c r="G88813" s="162" t="s">
        <v>89058</v>
      </c>
    </row>
    <row r="88814" spans="7:7">
      <c r="G88814" s="162" t="s">
        <v>89059</v>
      </c>
    </row>
    <row r="88815" spans="7:7">
      <c r="G88815" s="162" t="s">
        <v>89060</v>
      </c>
    </row>
    <row r="88816" spans="7:7">
      <c r="G88816" s="162" t="s">
        <v>89061</v>
      </c>
    </row>
    <row r="88817" spans="7:7">
      <c r="G88817" s="162" t="s">
        <v>89062</v>
      </c>
    </row>
    <row r="88818" spans="7:7">
      <c r="G88818" s="162" t="s">
        <v>89063</v>
      </c>
    </row>
    <row r="88819" spans="7:7">
      <c r="G88819" s="162" t="s">
        <v>89064</v>
      </c>
    </row>
    <row r="88820" spans="7:7">
      <c r="G88820" s="162" t="s">
        <v>89065</v>
      </c>
    </row>
    <row r="88821" spans="7:7">
      <c r="G88821" s="162" t="s">
        <v>89066</v>
      </c>
    </row>
    <row r="88822" spans="7:7">
      <c r="G88822" s="162" t="s">
        <v>89067</v>
      </c>
    </row>
    <row r="88823" spans="7:7">
      <c r="G88823" s="162" t="s">
        <v>89068</v>
      </c>
    </row>
    <row r="88824" spans="7:7">
      <c r="G88824" s="162" t="s">
        <v>89069</v>
      </c>
    </row>
    <row r="88825" spans="7:7">
      <c r="G88825" s="162" t="s">
        <v>89070</v>
      </c>
    </row>
    <row r="88826" spans="7:7">
      <c r="G88826" s="162" t="s">
        <v>89071</v>
      </c>
    </row>
    <row r="88827" spans="7:7">
      <c r="G88827" s="162" t="s">
        <v>89072</v>
      </c>
    </row>
    <row r="88828" spans="7:7">
      <c r="G88828" s="162" t="s">
        <v>89073</v>
      </c>
    </row>
    <row r="88829" spans="7:7">
      <c r="G88829" s="162" t="s">
        <v>89074</v>
      </c>
    </row>
    <row r="88830" spans="7:7">
      <c r="G88830" s="162" t="s">
        <v>89075</v>
      </c>
    </row>
    <row r="88831" spans="7:7">
      <c r="G88831" s="162" t="s">
        <v>89076</v>
      </c>
    </row>
    <row r="88832" spans="7:7">
      <c r="G88832" s="162" t="s">
        <v>89077</v>
      </c>
    </row>
    <row r="88833" spans="7:7">
      <c r="G88833" s="162" t="s">
        <v>89078</v>
      </c>
    </row>
    <row r="88834" spans="7:7">
      <c r="G88834" s="162" t="s">
        <v>89079</v>
      </c>
    </row>
    <row r="88835" spans="7:7">
      <c r="G88835" s="162" t="s">
        <v>89080</v>
      </c>
    </row>
    <row r="88836" spans="7:7">
      <c r="G88836" s="162" t="s">
        <v>89081</v>
      </c>
    </row>
    <row r="88837" spans="7:7">
      <c r="G88837" s="162" t="s">
        <v>89082</v>
      </c>
    </row>
    <row r="88838" spans="7:7">
      <c r="G88838" s="162" t="s">
        <v>89083</v>
      </c>
    </row>
    <row r="88839" spans="7:7">
      <c r="G88839" s="162" t="s">
        <v>89084</v>
      </c>
    </row>
    <row r="88840" spans="7:7">
      <c r="G88840" s="162" t="s">
        <v>89085</v>
      </c>
    </row>
    <row r="88841" spans="7:7">
      <c r="G88841" s="162" t="s">
        <v>89086</v>
      </c>
    </row>
    <row r="88842" spans="7:7">
      <c r="G88842" s="162" t="s">
        <v>89087</v>
      </c>
    </row>
    <row r="88843" spans="7:7">
      <c r="G88843" s="162" t="s">
        <v>89088</v>
      </c>
    </row>
    <row r="88844" spans="7:7">
      <c r="G88844" s="162" t="s">
        <v>89089</v>
      </c>
    </row>
    <row r="88845" spans="7:7">
      <c r="G88845" s="162" t="s">
        <v>89090</v>
      </c>
    </row>
    <row r="88846" spans="7:7">
      <c r="G88846" s="162" t="s">
        <v>89091</v>
      </c>
    </row>
    <row r="88847" spans="7:7">
      <c r="G88847" s="162" t="s">
        <v>89092</v>
      </c>
    </row>
    <row r="88848" spans="7:7">
      <c r="G88848" s="162" t="s">
        <v>89093</v>
      </c>
    </row>
    <row r="88849" spans="7:7">
      <c r="G88849" s="162" t="s">
        <v>89094</v>
      </c>
    </row>
    <row r="88850" spans="7:7">
      <c r="G88850" s="162" t="s">
        <v>89095</v>
      </c>
    </row>
    <row r="88851" spans="7:7">
      <c r="G88851" s="162" t="s">
        <v>89096</v>
      </c>
    </row>
    <row r="88852" spans="7:7">
      <c r="G88852" s="162" t="s">
        <v>89097</v>
      </c>
    </row>
    <row r="88853" spans="7:7">
      <c r="G88853" s="162" t="s">
        <v>89098</v>
      </c>
    </row>
    <row r="88854" spans="7:7">
      <c r="G88854" s="162" t="s">
        <v>89099</v>
      </c>
    </row>
    <row r="88855" spans="7:7">
      <c r="G88855" s="162" t="s">
        <v>89100</v>
      </c>
    </row>
    <row r="88856" spans="7:7">
      <c r="G88856" s="162" t="s">
        <v>89101</v>
      </c>
    </row>
    <row r="88857" spans="7:7">
      <c r="G88857" s="162" t="s">
        <v>89102</v>
      </c>
    </row>
    <row r="88858" spans="7:7">
      <c r="G88858" s="162" t="s">
        <v>89103</v>
      </c>
    </row>
    <row r="88859" spans="7:7">
      <c r="G88859" s="162" t="s">
        <v>89104</v>
      </c>
    </row>
    <row r="88860" spans="7:7">
      <c r="G88860" s="162" t="s">
        <v>89105</v>
      </c>
    </row>
    <row r="88861" spans="7:7">
      <c r="G88861" s="162" t="s">
        <v>89106</v>
      </c>
    </row>
    <row r="88862" spans="7:7">
      <c r="G88862" s="162" t="s">
        <v>89107</v>
      </c>
    </row>
    <row r="88863" spans="7:7">
      <c r="G88863" s="162" t="s">
        <v>89108</v>
      </c>
    </row>
    <row r="88864" spans="7:7">
      <c r="G88864" s="162" t="s">
        <v>89109</v>
      </c>
    </row>
    <row r="88865" spans="7:7">
      <c r="G88865" s="162" t="s">
        <v>89110</v>
      </c>
    </row>
    <row r="88866" spans="7:7">
      <c r="G88866" s="162" t="s">
        <v>89111</v>
      </c>
    </row>
    <row r="88867" spans="7:7">
      <c r="G88867" s="162" t="s">
        <v>89112</v>
      </c>
    </row>
    <row r="88868" spans="7:7">
      <c r="G88868" s="162" t="s">
        <v>89113</v>
      </c>
    </row>
    <row r="88869" spans="7:7">
      <c r="G88869" s="162" t="s">
        <v>89114</v>
      </c>
    </row>
    <row r="88870" spans="7:7">
      <c r="G88870" s="162" t="s">
        <v>89115</v>
      </c>
    </row>
    <row r="88871" spans="7:7">
      <c r="G88871" s="162" t="s">
        <v>89116</v>
      </c>
    </row>
    <row r="88872" spans="7:7">
      <c r="G88872" s="162" t="s">
        <v>89117</v>
      </c>
    </row>
    <row r="88873" spans="7:7">
      <c r="G88873" s="162" t="s">
        <v>89118</v>
      </c>
    </row>
    <row r="88874" spans="7:7">
      <c r="G88874" s="162" t="s">
        <v>89119</v>
      </c>
    </row>
    <row r="88875" spans="7:7">
      <c r="G88875" s="162" t="s">
        <v>89120</v>
      </c>
    </row>
    <row r="88876" spans="7:7">
      <c r="G88876" s="162" t="s">
        <v>89121</v>
      </c>
    </row>
    <row r="88877" spans="7:7">
      <c r="G88877" s="162" t="s">
        <v>89122</v>
      </c>
    </row>
    <row r="88878" spans="7:7">
      <c r="G88878" s="162" t="s">
        <v>89123</v>
      </c>
    </row>
    <row r="88879" spans="7:7">
      <c r="G88879" s="162" t="s">
        <v>89124</v>
      </c>
    </row>
    <row r="88880" spans="7:7">
      <c r="G88880" s="162" t="s">
        <v>89125</v>
      </c>
    </row>
    <row r="88881" spans="7:7">
      <c r="G88881" s="162" t="s">
        <v>89126</v>
      </c>
    </row>
    <row r="88882" spans="7:7">
      <c r="G88882" s="162" t="s">
        <v>89127</v>
      </c>
    </row>
    <row r="88883" spans="7:7">
      <c r="G88883" s="162" t="s">
        <v>89128</v>
      </c>
    </row>
    <row r="88884" spans="7:7">
      <c r="G88884" s="162" t="s">
        <v>89129</v>
      </c>
    </row>
    <row r="88885" spans="7:7">
      <c r="G88885" s="162" t="s">
        <v>89130</v>
      </c>
    </row>
    <row r="88886" spans="7:7">
      <c r="G88886" s="162" t="s">
        <v>89131</v>
      </c>
    </row>
    <row r="88887" spans="7:7">
      <c r="G88887" s="162" t="s">
        <v>89132</v>
      </c>
    </row>
    <row r="88888" spans="7:7">
      <c r="G88888" s="162" t="s">
        <v>89133</v>
      </c>
    </row>
    <row r="88889" spans="7:7">
      <c r="G88889" s="162" t="s">
        <v>89134</v>
      </c>
    </row>
    <row r="88890" spans="7:7">
      <c r="G88890" s="162" t="s">
        <v>89135</v>
      </c>
    </row>
    <row r="88891" spans="7:7">
      <c r="G88891" s="162" t="s">
        <v>89136</v>
      </c>
    </row>
    <row r="88892" spans="7:7">
      <c r="G88892" s="162" t="s">
        <v>89137</v>
      </c>
    </row>
    <row r="88893" spans="7:7">
      <c r="G88893" s="162" t="s">
        <v>89138</v>
      </c>
    </row>
    <row r="88894" spans="7:7">
      <c r="G88894" s="162" t="s">
        <v>89139</v>
      </c>
    </row>
    <row r="88895" spans="7:7">
      <c r="G88895" s="162" t="s">
        <v>89140</v>
      </c>
    </row>
    <row r="88896" spans="7:7">
      <c r="G88896" s="162" t="s">
        <v>89141</v>
      </c>
    </row>
    <row r="88897" spans="7:7">
      <c r="G88897" s="162" t="s">
        <v>89142</v>
      </c>
    </row>
    <row r="88898" spans="7:7">
      <c r="G88898" s="162" t="s">
        <v>89143</v>
      </c>
    </row>
    <row r="88899" spans="7:7">
      <c r="G88899" s="162" t="s">
        <v>89144</v>
      </c>
    </row>
    <row r="88900" spans="7:7">
      <c r="G88900" s="162" t="s">
        <v>89145</v>
      </c>
    </row>
    <row r="88901" spans="7:7">
      <c r="G88901" s="162" t="s">
        <v>89146</v>
      </c>
    </row>
    <row r="88902" spans="7:7">
      <c r="G88902" s="162" t="s">
        <v>89147</v>
      </c>
    </row>
    <row r="88903" spans="7:7">
      <c r="G88903" s="162" t="s">
        <v>89148</v>
      </c>
    </row>
    <row r="88904" spans="7:7">
      <c r="G88904" s="162" t="s">
        <v>89149</v>
      </c>
    </row>
    <row r="88905" spans="7:7">
      <c r="G88905" s="162" t="s">
        <v>89150</v>
      </c>
    </row>
    <row r="88906" spans="7:7">
      <c r="G88906" s="162" t="s">
        <v>89151</v>
      </c>
    </row>
    <row r="88907" spans="7:7">
      <c r="G88907" s="162" t="s">
        <v>89152</v>
      </c>
    </row>
    <row r="88908" spans="7:7">
      <c r="G88908" s="162" t="s">
        <v>89153</v>
      </c>
    </row>
    <row r="88909" spans="7:7">
      <c r="G88909" s="162" t="s">
        <v>89154</v>
      </c>
    </row>
    <row r="88910" spans="7:7">
      <c r="G88910" s="162" t="s">
        <v>89155</v>
      </c>
    </row>
    <row r="88911" spans="7:7">
      <c r="G88911" s="162" t="s">
        <v>89156</v>
      </c>
    </row>
    <row r="88912" spans="7:7">
      <c r="G88912" s="162" t="s">
        <v>89157</v>
      </c>
    </row>
    <row r="88913" spans="7:7">
      <c r="G88913" s="162" t="s">
        <v>89158</v>
      </c>
    </row>
    <row r="88914" spans="7:7">
      <c r="G88914" s="162" t="s">
        <v>89159</v>
      </c>
    </row>
    <row r="88915" spans="7:7">
      <c r="G88915" s="162" t="s">
        <v>89160</v>
      </c>
    </row>
    <row r="88916" spans="7:7">
      <c r="G88916" s="162" t="s">
        <v>89161</v>
      </c>
    </row>
    <row r="88917" spans="7:7">
      <c r="G88917" s="162" t="s">
        <v>89162</v>
      </c>
    </row>
    <row r="88918" spans="7:7">
      <c r="G88918" s="162" t="s">
        <v>89163</v>
      </c>
    </row>
    <row r="88919" spans="7:7">
      <c r="G88919" s="162" t="s">
        <v>89164</v>
      </c>
    </row>
    <row r="88920" spans="7:7">
      <c r="G88920" s="162" t="s">
        <v>89165</v>
      </c>
    </row>
    <row r="88921" spans="7:7">
      <c r="G88921" s="162" t="s">
        <v>89166</v>
      </c>
    </row>
    <row r="88922" spans="7:7">
      <c r="G88922" s="162" t="s">
        <v>89167</v>
      </c>
    </row>
    <row r="88923" spans="7:7">
      <c r="G88923" s="162" t="s">
        <v>89168</v>
      </c>
    </row>
    <row r="88924" spans="7:7">
      <c r="G88924" s="162" t="s">
        <v>89169</v>
      </c>
    </row>
    <row r="88925" spans="7:7">
      <c r="G88925" s="162" t="s">
        <v>89170</v>
      </c>
    </row>
    <row r="88926" spans="7:7">
      <c r="G88926" s="162" t="s">
        <v>89171</v>
      </c>
    </row>
    <row r="88927" spans="7:7">
      <c r="G88927" s="162" t="s">
        <v>89172</v>
      </c>
    </row>
    <row r="88928" spans="7:7">
      <c r="G88928" s="162" t="s">
        <v>89173</v>
      </c>
    </row>
    <row r="88929" spans="7:7">
      <c r="G88929" s="162" t="s">
        <v>89174</v>
      </c>
    </row>
    <row r="88930" spans="7:7">
      <c r="G88930" s="162" t="s">
        <v>89175</v>
      </c>
    </row>
    <row r="88931" spans="7:7">
      <c r="G88931" s="162" t="s">
        <v>89176</v>
      </c>
    </row>
    <row r="88932" spans="7:7">
      <c r="G88932" s="162" t="s">
        <v>89177</v>
      </c>
    </row>
    <row r="88933" spans="7:7">
      <c r="G88933" s="162" t="s">
        <v>89178</v>
      </c>
    </row>
    <row r="88934" spans="7:7">
      <c r="G88934" s="162" t="s">
        <v>89179</v>
      </c>
    </row>
    <row r="88935" spans="7:7">
      <c r="G88935" s="162" t="s">
        <v>89180</v>
      </c>
    </row>
    <row r="88936" spans="7:7">
      <c r="G88936" s="162" t="s">
        <v>89181</v>
      </c>
    </row>
    <row r="88937" spans="7:7">
      <c r="G88937" s="162" t="s">
        <v>89182</v>
      </c>
    </row>
    <row r="88938" spans="7:7">
      <c r="G88938" s="162" t="s">
        <v>89183</v>
      </c>
    </row>
    <row r="88939" spans="7:7">
      <c r="G88939" s="162" t="s">
        <v>89184</v>
      </c>
    </row>
    <row r="88940" spans="7:7">
      <c r="G88940" s="162" t="s">
        <v>89185</v>
      </c>
    </row>
    <row r="88941" spans="7:7">
      <c r="G88941" s="162" t="s">
        <v>89186</v>
      </c>
    </row>
    <row r="88942" spans="7:7">
      <c r="G88942" s="162" t="s">
        <v>89187</v>
      </c>
    </row>
    <row r="88943" spans="7:7">
      <c r="G88943" s="162" t="s">
        <v>89188</v>
      </c>
    </row>
    <row r="88944" spans="7:7">
      <c r="G88944" s="162" t="s">
        <v>89189</v>
      </c>
    </row>
    <row r="88945" spans="7:7">
      <c r="G88945" s="162" t="s">
        <v>89190</v>
      </c>
    </row>
    <row r="88946" spans="7:7">
      <c r="G88946" s="162" t="s">
        <v>89191</v>
      </c>
    </row>
    <row r="88947" spans="7:7">
      <c r="G88947" s="162" t="s">
        <v>89192</v>
      </c>
    </row>
    <row r="88948" spans="7:7">
      <c r="G88948" s="162" t="s">
        <v>89193</v>
      </c>
    </row>
    <row r="88949" spans="7:7">
      <c r="G88949" s="162" t="s">
        <v>89194</v>
      </c>
    </row>
    <row r="88950" spans="7:7">
      <c r="G88950" s="162" t="s">
        <v>89195</v>
      </c>
    </row>
    <row r="88951" spans="7:7">
      <c r="G88951" s="162" t="s">
        <v>89196</v>
      </c>
    </row>
    <row r="88952" spans="7:7">
      <c r="G88952" s="162" t="s">
        <v>89197</v>
      </c>
    </row>
    <row r="88953" spans="7:7">
      <c r="G88953" s="162" t="s">
        <v>89198</v>
      </c>
    </row>
    <row r="88954" spans="7:7">
      <c r="G88954" s="162" t="s">
        <v>89199</v>
      </c>
    </row>
    <row r="88955" spans="7:7">
      <c r="G88955" s="162" t="s">
        <v>89200</v>
      </c>
    </row>
    <row r="88956" spans="7:7">
      <c r="G88956" s="162" t="s">
        <v>89201</v>
      </c>
    </row>
    <row r="88957" spans="7:7">
      <c r="G88957" s="162" t="s">
        <v>89202</v>
      </c>
    </row>
    <row r="88958" spans="7:7">
      <c r="G88958" s="162" t="s">
        <v>89203</v>
      </c>
    </row>
    <row r="88959" spans="7:7">
      <c r="G88959" s="162" t="s">
        <v>89204</v>
      </c>
    </row>
    <row r="88960" spans="7:7">
      <c r="G88960" s="162" t="s">
        <v>89205</v>
      </c>
    </row>
    <row r="88961" spans="7:7">
      <c r="G88961" s="162" t="s">
        <v>89206</v>
      </c>
    </row>
    <row r="88962" spans="7:7">
      <c r="G88962" s="162" t="s">
        <v>89207</v>
      </c>
    </row>
    <row r="88963" spans="7:7">
      <c r="G88963" s="162" t="s">
        <v>89208</v>
      </c>
    </row>
    <row r="88964" spans="7:7">
      <c r="G88964" s="162" t="s">
        <v>89209</v>
      </c>
    </row>
    <row r="88965" spans="7:7">
      <c r="G88965" s="162" t="s">
        <v>89210</v>
      </c>
    </row>
    <row r="88966" spans="7:7">
      <c r="G88966" s="162" t="s">
        <v>89211</v>
      </c>
    </row>
    <row r="88967" spans="7:7">
      <c r="G88967" s="162" t="s">
        <v>89212</v>
      </c>
    </row>
    <row r="88968" spans="7:7">
      <c r="G88968" s="162" t="s">
        <v>89213</v>
      </c>
    </row>
    <row r="88969" spans="7:7">
      <c r="G88969" s="162" t="s">
        <v>89214</v>
      </c>
    </row>
    <row r="88970" spans="7:7">
      <c r="G88970" s="162" t="s">
        <v>89215</v>
      </c>
    </row>
    <row r="88971" spans="7:7">
      <c r="G88971" s="162" t="s">
        <v>89216</v>
      </c>
    </row>
    <row r="88972" spans="7:7">
      <c r="G88972" s="162" t="s">
        <v>89217</v>
      </c>
    </row>
    <row r="88973" spans="7:7">
      <c r="G88973" s="162" t="s">
        <v>89218</v>
      </c>
    </row>
    <row r="88974" spans="7:7">
      <c r="G88974" s="162" t="s">
        <v>89219</v>
      </c>
    </row>
    <row r="88975" spans="7:7">
      <c r="G88975" s="162" t="s">
        <v>89220</v>
      </c>
    </row>
    <row r="88976" spans="7:7">
      <c r="G88976" s="162" t="s">
        <v>89221</v>
      </c>
    </row>
    <row r="88977" spans="7:7">
      <c r="G88977" s="162" t="s">
        <v>89222</v>
      </c>
    </row>
    <row r="88978" spans="7:7">
      <c r="G88978" s="162" t="s">
        <v>89223</v>
      </c>
    </row>
    <row r="88979" spans="7:7">
      <c r="G88979" s="162" t="s">
        <v>89224</v>
      </c>
    </row>
    <row r="88980" spans="7:7">
      <c r="G88980" s="162" t="s">
        <v>89225</v>
      </c>
    </row>
    <row r="88981" spans="7:7">
      <c r="G88981" s="162" t="s">
        <v>89226</v>
      </c>
    </row>
    <row r="88982" spans="7:7">
      <c r="G88982" s="162" t="s">
        <v>89227</v>
      </c>
    </row>
    <row r="88983" spans="7:7">
      <c r="G88983" s="162" t="s">
        <v>89228</v>
      </c>
    </row>
    <row r="88984" spans="7:7">
      <c r="G88984" s="162" t="s">
        <v>89229</v>
      </c>
    </row>
    <row r="88985" spans="7:7">
      <c r="G88985" s="162" t="s">
        <v>89230</v>
      </c>
    </row>
    <row r="88986" spans="7:7">
      <c r="G88986" s="162" t="s">
        <v>89231</v>
      </c>
    </row>
    <row r="88987" spans="7:7">
      <c r="G88987" s="162" t="s">
        <v>89232</v>
      </c>
    </row>
    <row r="88988" spans="7:7">
      <c r="G88988" s="162" t="s">
        <v>89233</v>
      </c>
    </row>
    <row r="88989" spans="7:7">
      <c r="G88989" s="162" t="s">
        <v>89234</v>
      </c>
    </row>
    <row r="88990" spans="7:7">
      <c r="G88990" s="162" t="s">
        <v>89235</v>
      </c>
    </row>
    <row r="88991" spans="7:7">
      <c r="G88991" s="162" t="s">
        <v>89236</v>
      </c>
    </row>
    <row r="88992" spans="7:7">
      <c r="G88992" s="162" t="s">
        <v>89237</v>
      </c>
    </row>
    <row r="88993" spans="7:7">
      <c r="G88993" s="162" t="s">
        <v>89238</v>
      </c>
    </row>
    <row r="88994" spans="7:7">
      <c r="G88994" s="162" t="s">
        <v>89239</v>
      </c>
    </row>
    <row r="88995" spans="7:7">
      <c r="G88995" s="162" t="s">
        <v>89240</v>
      </c>
    </row>
    <row r="88996" spans="7:7">
      <c r="G88996" s="162" t="s">
        <v>89241</v>
      </c>
    </row>
    <row r="88997" spans="7:7">
      <c r="G88997" s="162" t="s">
        <v>89242</v>
      </c>
    </row>
    <row r="88998" spans="7:7">
      <c r="G88998" s="162" t="s">
        <v>89243</v>
      </c>
    </row>
    <row r="88999" spans="7:7">
      <c r="G88999" s="162" t="s">
        <v>89244</v>
      </c>
    </row>
    <row r="89000" spans="7:7">
      <c r="G89000" s="162" t="s">
        <v>89245</v>
      </c>
    </row>
    <row r="89001" spans="7:7">
      <c r="G89001" s="162" t="s">
        <v>89246</v>
      </c>
    </row>
    <row r="89002" spans="7:7">
      <c r="G89002" s="162" t="s">
        <v>89247</v>
      </c>
    </row>
    <row r="89003" spans="7:7">
      <c r="G89003" s="162" t="s">
        <v>89248</v>
      </c>
    </row>
    <row r="89004" spans="7:7">
      <c r="G89004" s="162" t="s">
        <v>89249</v>
      </c>
    </row>
    <row r="89005" spans="7:7">
      <c r="G89005" s="162" t="s">
        <v>89250</v>
      </c>
    </row>
    <row r="89006" spans="7:7">
      <c r="G89006" s="162" t="s">
        <v>89251</v>
      </c>
    </row>
    <row r="89007" spans="7:7">
      <c r="G89007" s="162" t="s">
        <v>89252</v>
      </c>
    </row>
    <row r="89008" spans="7:7">
      <c r="G89008" s="162" t="s">
        <v>89253</v>
      </c>
    </row>
    <row r="89009" spans="7:7">
      <c r="G89009" s="162" t="s">
        <v>89254</v>
      </c>
    </row>
    <row r="89010" spans="7:7">
      <c r="G89010" s="162" t="s">
        <v>89255</v>
      </c>
    </row>
    <row r="89011" spans="7:7">
      <c r="G89011" s="162" t="s">
        <v>89256</v>
      </c>
    </row>
    <row r="89012" spans="7:7">
      <c r="G89012" s="162" t="s">
        <v>89257</v>
      </c>
    </row>
    <row r="89013" spans="7:7">
      <c r="G89013" s="162" t="s">
        <v>89258</v>
      </c>
    </row>
    <row r="89014" spans="7:7">
      <c r="G89014" s="162" t="s">
        <v>89259</v>
      </c>
    </row>
    <row r="89015" spans="7:7">
      <c r="G89015" s="162" t="s">
        <v>89260</v>
      </c>
    </row>
    <row r="89016" spans="7:7">
      <c r="G89016" s="162" t="s">
        <v>89261</v>
      </c>
    </row>
    <row r="89017" spans="7:7">
      <c r="G89017" s="162" t="s">
        <v>89262</v>
      </c>
    </row>
    <row r="89018" spans="7:7">
      <c r="G89018" s="162" t="s">
        <v>89263</v>
      </c>
    </row>
    <row r="89019" spans="7:7">
      <c r="G89019" s="162" t="s">
        <v>89264</v>
      </c>
    </row>
    <row r="89020" spans="7:7">
      <c r="G89020" s="162" t="s">
        <v>89265</v>
      </c>
    </row>
    <row r="89021" spans="7:7">
      <c r="G89021" s="162" t="s">
        <v>89266</v>
      </c>
    </row>
    <row r="89022" spans="7:7">
      <c r="G89022" s="162" t="s">
        <v>89267</v>
      </c>
    </row>
    <row r="89023" spans="7:7">
      <c r="G89023" s="162" t="s">
        <v>89268</v>
      </c>
    </row>
    <row r="89024" spans="7:7">
      <c r="G89024" s="162" t="s">
        <v>89269</v>
      </c>
    </row>
    <row r="89025" spans="7:7">
      <c r="G89025" s="162" t="s">
        <v>89270</v>
      </c>
    </row>
    <row r="89026" spans="7:7">
      <c r="G89026" s="162" t="s">
        <v>89271</v>
      </c>
    </row>
    <row r="89027" spans="7:7">
      <c r="G89027" s="162" t="s">
        <v>89272</v>
      </c>
    </row>
    <row r="89028" spans="7:7">
      <c r="G89028" s="162" t="s">
        <v>89273</v>
      </c>
    </row>
    <row r="89029" spans="7:7">
      <c r="G89029" s="162" t="s">
        <v>89274</v>
      </c>
    </row>
    <row r="89030" spans="7:7">
      <c r="G89030" s="162" t="s">
        <v>89275</v>
      </c>
    </row>
    <row r="89031" spans="7:7">
      <c r="G89031" s="162" t="s">
        <v>89276</v>
      </c>
    </row>
    <row r="89032" spans="7:7">
      <c r="G89032" s="162" t="s">
        <v>89277</v>
      </c>
    </row>
    <row r="89033" spans="7:7">
      <c r="G89033" s="162" t="s">
        <v>89278</v>
      </c>
    </row>
    <row r="89034" spans="7:7">
      <c r="G89034" s="162" t="s">
        <v>89279</v>
      </c>
    </row>
    <row r="89035" spans="7:7">
      <c r="G89035" s="162" t="s">
        <v>89280</v>
      </c>
    </row>
    <row r="89036" spans="7:7">
      <c r="G89036" s="162" t="s">
        <v>89281</v>
      </c>
    </row>
    <row r="89037" spans="7:7">
      <c r="G89037" s="162" t="s">
        <v>89282</v>
      </c>
    </row>
    <row r="89038" spans="7:7">
      <c r="G89038" s="162" t="s">
        <v>89283</v>
      </c>
    </row>
    <row r="89039" spans="7:7">
      <c r="G89039" s="162" t="s">
        <v>89284</v>
      </c>
    </row>
    <row r="89040" spans="7:7">
      <c r="G89040" s="162" t="s">
        <v>89285</v>
      </c>
    </row>
    <row r="89041" spans="7:7">
      <c r="G89041" s="162" t="s">
        <v>89286</v>
      </c>
    </row>
    <row r="89042" spans="7:7">
      <c r="G89042" s="162" t="s">
        <v>89287</v>
      </c>
    </row>
    <row r="89043" spans="7:7">
      <c r="G89043" s="162" t="s">
        <v>89288</v>
      </c>
    </row>
    <row r="89044" spans="7:7">
      <c r="G89044" s="162" t="s">
        <v>89289</v>
      </c>
    </row>
    <row r="89045" spans="7:7">
      <c r="G89045" s="162" t="s">
        <v>89290</v>
      </c>
    </row>
    <row r="89046" spans="7:7">
      <c r="G89046" s="162" t="s">
        <v>89291</v>
      </c>
    </row>
    <row r="89047" spans="7:7">
      <c r="G89047" s="162" t="s">
        <v>89292</v>
      </c>
    </row>
    <row r="89048" spans="7:7">
      <c r="G89048" s="162" t="s">
        <v>89293</v>
      </c>
    </row>
    <row r="89049" spans="7:7">
      <c r="G89049" s="162" t="s">
        <v>89294</v>
      </c>
    </row>
    <row r="89050" spans="7:7">
      <c r="G89050" s="162" t="s">
        <v>89295</v>
      </c>
    </row>
    <row r="89051" spans="7:7">
      <c r="G89051" s="162" t="s">
        <v>89296</v>
      </c>
    </row>
    <row r="89052" spans="7:7">
      <c r="G89052" s="162" t="s">
        <v>89297</v>
      </c>
    </row>
    <row r="89053" spans="7:7">
      <c r="G89053" s="162" t="s">
        <v>89298</v>
      </c>
    </row>
    <row r="89054" spans="7:7">
      <c r="G89054" s="162" t="s">
        <v>89299</v>
      </c>
    </row>
    <row r="89055" spans="7:7">
      <c r="G89055" s="162" t="s">
        <v>89300</v>
      </c>
    </row>
    <row r="89056" spans="7:7">
      <c r="G89056" s="162" t="s">
        <v>89301</v>
      </c>
    </row>
    <row r="89057" spans="7:7">
      <c r="G89057" s="162" t="s">
        <v>89302</v>
      </c>
    </row>
    <row r="89058" spans="7:7">
      <c r="G89058" s="162" t="s">
        <v>89303</v>
      </c>
    </row>
    <row r="89059" spans="7:7">
      <c r="G89059" s="162" t="s">
        <v>89304</v>
      </c>
    </row>
    <row r="89060" spans="7:7">
      <c r="G89060" s="162" t="s">
        <v>89305</v>
      </c>
    </row>
    <row r="89061" spans="7:7">
      <c r="G89061" s="162" t="s">
        <v>89306</v>
      </c>
    </row>
    <row r="89062" spans="7:7">
      <c r="G89062" s="162" t="s">
        <v>89307</v>
      </c>
    </row>
    <row r="89063" spans="7:7">
      <c r="G89063" s="162" t="s">
        <v>89308</v>
      </c>
    </row>
    <row r="89064" spans="7:7">
      <c r="G89064" s="162" t="s">
        <v>89309</v>
      </c>
    </row>
    <row r="89065" spans="7:7">
      <c r="G89065" s="162" t="s">
        <v>89310</v>
      </c>
    </row>
    <row r="89066" spans="7:7">
      <c r="G89066" s="162" t="s">
        <v>89311</v>
      </c>
    </row>
    <row r="89067" spans="7:7">
      <c r="G89067" s="162" t="s">
        <v>89312</v>
      </c>
    </row>
    <row r="89068" spans="7:7">
      <c r="G89068" s="162" t="s">
        <v>89313</v>
      </c>
    </row>
    <row r="89069" spans="7:7">
      <c r="G89069" s="162" t="s">
        <v>89314</v>
      </c>
    </row>
    <row r="89070" spans="7:7">
      <c r="G89070" s="162" t="s">
        <v>89315</v>
      </c>
    </row>
    <row r="89071" spans="7:7">
      <c r="G89071" s="162" t="s">
        <v>89316</v>
      </c>
    </row>
    <row r="89072" spans="7:7">
      <c r="G89072" s="162" t="s">
        <v>89317</v>
      </c>
    </row>
    <row r="89073" spans="7:7">
      <c r="G89073" s="162" t="s">
        <v>89318</v>
      </c>
    </row>
    <row r="89074" spans="7:7">
      <c r="G89074" s="162" t="s">
        <v>89319</v>
      </c>
    </row>
    <row r="89075" spans="7:7">
      <c r="G89075" s="162" t="s">
        <v>89320</v>
      </c>
    </row>
    <row r="89076" spans="7:7">
      <c r="G89076" s="162" t="s">
        <v>89321</v>
      </c>
    </row>
    <row r="89077" spans="7:7">
      <c r="G89077" s="162" t="s">
        <v>89322</v>
      </c>
    </row>
    <row r="89078" spans="7:7">
      <c r="G89078" s="162" t="s">
        <v>89323</v>
      </c>
    </row>
    <row r="89079" spans="7:7">
      <c r="G89079" s="162" t="s">
        <v>89324</v>
      </c>
    </row>
    <row r="89080" spans="7:7">
      <c r="G89080" s="162" t="s">
        <v>89325</v>
      </c>
    </row>
    <row r="89081" spans="7:7">
      <c r="G89081" s="162" t="s">
        <v>89326</v>
      </c>
    </row>
    <row r="89082" spans="7:7">
      <c r="G89082" s="162" t="s">
        <v>89327</v>
      </c>
    </row>
    <row r="89083" spans="7:7">
      <c r="G89083" s="162" t="s">
        <v>89328</v>
      </c>
    </row>
    <row r="89084" spans="7:7">
      <c r="G89084" s="162" t="s">
        <v>89329</v>
      </c>
    </row>
    <row r="89085" spans="7:7">
      <c r="G89085" s="162" t="s">
        <v>89330</v>
      </c>
    </row>
    <row r="89086" spans="7:7">
      <c r="G89086" s="162" t="s">
        <v>89331</v>
      </c>
    </row>
    <row r="89087" spans="7:7">
      <c r="G89087" s="162" t="s">
        <v>89332</v>
      </c>
    </row>
    <row r="89088" spans="7:7">
      <c r="G89088" s="162" t="s">
        <v>89333</v>
      </c>
    </row>
    <row r="89089" spans="7:7">
      <c r="G89089" s="162" t="s">
        <v>89334</v>
      </c>
    </row>
    <row r="89090" spans="7:7">
      <c r="G89090" s="162" t="s">
        <v>89335</v>
      </c>
    </row>
    <row r="89091" spans="7:7">
      <c r="G89091" s="162" t="s">
        <v>89336</v>
      </c>
    </row>
    <row r="89092" spans="7:7">
      <c r="G89092" s="162" t="s">
        <v>89337</v>
      </c>
    </row>
    <row r="89093" spans="7:7">
      <c r="G89093" s="162" t="s">
        <v>89338</v>
      </c>
    </row>
    <row r="89094" spans="7:7">
      <c r="G89094" s="162" t="s">
        <v>89339</v>
      </c>
    </row>
    <row r="89095" spans="7:7">
      <c r="G89095" s="162" t="s">
        <v>89340</v>
      </c>
    </row>
    <row r="89096" spans="7:7">
      <c r="G89096" s="162" t="s">
        <v>89341</v>
      </c>
    </row>
    <row r="89097" spans="7:7">
      <c r="G89097" s="162" t="s">
        <v>89342</v>
      </c>
    </row>
    <row r="89098" spans="7:7">
      <c r="G89098" s="162" t="s">
        <v>89343</v>
      </c>
    </row>
    <row r="89099" spans="7:7">
      <c r="G89099" s="162" t="s">
        <v>89344</v>
      </c>
    </row>
    <row r="89100" spans="7:7">
      <c r="G89100" s="162" t="s">
        <v>89345</v>
      </c>
    </row>
    <row r="89101" spans="7:7">
      <c r="G89101" s="162" t="s">
        <v>89346</v>
      </c>
    </row>
    <row r="89102" spans="7:7">
      <c r="G89102" s="162" t="s">
        <v>89347</v>
      </c>
    </row>
    <row r="89103" spans="7:7">
      <c r="G89103" s="162" t="s">
        <v>89348</v>
      </c>
    </row>
    <row r="89104" spans="7:7">
      <c r="G89104" s="162" t="s">
        <v>89349</v>
      </c>
    </row>
    <row r="89105" spans="7:7">
      <c r="G89105" s="162" t="s">
        <v>89350</v>
      </c>
    </row>
    <row r="89106" spans="7:7">
      <c r="G89106" s="162" t="s">
        <v>89351</v>
      </c>
    </row>
    <row r="89107" spans="7:7">
      <c r="G89107" s="162" t="s">
        <v>89352</v>
      </c>
    </row>
    <row r="89108" spans="7:7">
      <c r="G89108" s="162" t="s">
        <v>89353</v>
      </c>
    </row>
    <row r="89109" spans="7:7">
      <c r="G89109" s="162" t="s">
        <v>89354</v>
      </c>
    </row>
    <row r="89110" spans="7:7">
      <c r="G89110" s="162" t="s">
        <v>89355</v>
      </c>
    </row>
    <row r="89111" spans="7:7">
      <c r="G89111" s="162" t="s">
        <v>89356</v>
      </c>
    </row>
    <row r="89112" spans="7:7">
      <c r="G89112" s="162" t="s">
        <v>89357</v>
      </c>
    </row>
    <row r="89113" spans="7:7">
      <c r="G89113" s="162" t="s">
        <v>89358</v>
      </c>
    </row>
    <row r="89114" spans="7:7">
      <c r="G89114" s="162" t="s">
        <v>89359</v>
      </c>
    </row>
    <row r="89115" spans="7:7">
      <c r="G89115" s="162" t="s">
        <v>89360</v>
      </c>
    </row>
    <row r="89116" spans="7:7">
      <c r="G89116" s="162" t="s">
        <v>89361</v>
      </c>
    </row>
    <row r="89117" spans="7:7">
      <c r="G89117" s="162" t="s">
        <v>89362</v>
      </c>
    </row>
    <row r="89118" spans="7:7">
      <c r="G89118" s="162" t="s">
        <v>89363</v>
      </c>
    </row>
    <row r="89119" spans="7:7">
      <c r="G89119" s="162" t="s">
        <v>89364</v>
      </c>
    </row>
    <row r="89120" spans="7:7">
      <c r="G89120" s="162" t="s">
        <v>89365</v>
      </c>
    </row>
    <row r="89121" spans="7:7">
      <c r="G89121" s="162" t="s">
        <v>89366</v>
      </c>
    </row>
    <row r="89122" spans="7:7">
      <c r="G89122" s="162" t="s">
        <v>89367</v>
      </c>
    </row>
    <row r="89123" spans="7:7">
      <c r="G89123" s="162" t="s">
        <v>89368</v>
      </c>
    </row>
    <row r="89124" spans="7:7">
      <c r="G89124" s="162" t="s">
        <v>89369</v>
      </c>
    </row>
    <row r="89125" spans="7:7">
      <c r="G89125" s="162" t="s">
        <v>89370</v>
      </c>
    </row>
    <row r="89126" spans="7:7">
      <c r="G89126" s="162" t="s">
        <v>89371</v>
      </c>
    </row>
    <row r="89127" spans="7:7">
      <c r="G89127" s="162" t="s">
        <v>89372</v>
      </c>
    </row>
    <row r="89128" spans="7:7">
      <c r="G89128" s="162" t="s">
        <v>89373</v>
      </c>
    </row>
    <row r="89129" spans="7:7">
      <c r="G89129" s="162" t="s">
        <v>89374</v>
      </c>
    </row>
    <row r="89130" spans="7:7">
      <c r="G89130" s="162" t="s">
        <v>89375</v>
      </c>
    </row>
    <row r="89131" spans="7:7">
      <c r="G89131" s="162" t="s">
        <v>89376</v>
      </c>
    </row>
    <row r="89132" spans="7:7">
      <c r="G89132" s="162" t="s">
        <v>89377</v>
      </c>
    </row>
    <row r="89133" spans="7:7">
      <c r="G89133" s="162" t="s">
        <v>89378</v>
      </c>
    </row>
    <row r="89134" spans="7:7">
      <c r="G89134" s="162" t="s">
        <v>89379</v>
      </c>
    </row>
    <row r="89135" spans="7:7">
      <c r="G89135" s="162" t="s">
        <v>89380</v>
      </c>
    </row>
    <row r="89136" spans="7:7">
      <c r="G89136" s="162" t="s">
        <v>89381</v>
      </c>
    </row>
    <row r="89137" spans="7:7">
      <c r="G89137" s="162" t="s">
        <v>89382</v>
      </c>
    </row>
    <row r="89138" spans="7:7">
      <c r="G89138" s="162" t="s">
        <v>89383</v>
      </c>
    </row>
    <row r="89139" spans="7:7">
      <c r="G89139" s="162" t="s">
        <v>89384</v>
      </c>
    </row>
    <row r="89140" spans="7:7">
      <c r="G89140" s="162" t="s">
        <v>89385</v>
      </c>
    </row>
    <row r="89141" spans="7:7">
      <c r="G89141" s="162" t="s">
        <v>89386</v>
      </c>
    </row>
    <row r="89142" spans="7:7">
      <c r="G89142" s="162" t="s">
        <v>89387</v>
      </c>
    </row>
    <row r="89143" spans="7:7">
      <c r="G89143" s="162" t="s">
        <v>89388</v>
      </c>
    </row>
    <row r="89144" spans="7:7">
      <c r="G89144" s="162" t="s">
        <v>89389</v>
      </c>
    </row>
    <row r="89145" spans="7:7">
      <c r="G89145" s="162" t="s">
        <v>89390</v>
      </c>
    </row>
    <row r="89146" spans="7:7">
      <c r="G89146" s="162" t="s">
        <v>89391</v>
      </c>
    </row>
    <row r="89147" spans="7:7">
      <c r="G89147" s="162" t="s">
        <v>89392</v>
      </c>
    </row>
    <row r="89148" spans="7:7">
      <c r="G89148" s="162" t="s">
        <v>89393</v>
      </c>
    </row>
    <row r="89149" spans="7:7">
      <c r="G89149" s="162" t="s">
        <v>89394</v>
      </c>
    </row>
    <row r="89150" spans="7:7">
      <c r="G89150" s="162" t="s">
        <v>89395</v>
      </c>
    </row>
    <row r="89151" spans="7:7">
      <c r="G89151" s="162" t="s">
        <v>89396</v>
      </c>
    </row>
    <row r="89152" spans="7:7">
      <c r="G89152" s="162" t="s">
        <v>89397</v>
      </c>
    </row>
    <row r="89153" spans="7:7">
      <c r="G89153" s="162" t="s">
        <v>89398</v>
      </c>
    </row>
    <row r="89154" spans="7:7">
      <c r="G89154" s="162" t="s">
        <v>89399</v>
      </c>
    </row>
    <row r="89155" spans="7:7">
      <c r="G89155" s="162" t="s">
        <v>89400</v>
      </c>
    </row>
    <row r="89156" spans="7:7">
      <c r="G89156" s="162" t="s">
        <v>89401</v>
      </c>
    </row>
    <row r="89157" spans="7:7">
      <c r="G89157" s="162" t="s">
        <v>89402</v>
      </c>
    </row>
    <row r="89158" spans="7:7">
      <c r="G89158" s="162" t="s">
        <v>89403</v>
      </c>
    </row>
    <row r="89159" spans="7:7">
      <c r="G89159" s="162" t="s">
        <v>89404</v>
      </c>
    </row>
    <row r="89160" spans="7:7">
      <c r="G89160" s="162" t="s">
        <v>89405</v>
      </c>
    </row>
    <row r="89161" spans="7:7">
      <c r="G89161" s="162" t="s">
        <v>89406</v>
      </c>
    </row>
    <row r="89162" spans="7:7">
      <c r="G89162" s="162" t="s">
        <v>89407</v>
      </c>
    </row>
    <row r="89163" spans="7:7">
      <c r="G89163" s="162" t="s">
        <v>89408</v>
      </c>
    </row>
    <row r="89164" spans="7:7">
      <c r="G89164" s="162" t="s">
        <v>89409</v>
      </c>
    </row>
    <row r="89165" spans="7:7">
      <c r="G89165" s="162" t="s">
        <v>89410</v>
      </c>
    </row>
    <row r="89166" spans="7:7">
      <c r="G89166" s="162" t="s">
        <v>89411</v>
      </c>
    </row>
    <row r="89167" spans="7:7">
      <c r="G89167" s="162" t="s">
        <v>89412</v>
      </c>
    </row>
    <row r="89168" spans="7:7">
      <c r="G89168" s="162" t="s">
        <v>89413</v>
      </c>
    </row>
    <row r="89169" spans="7:7">
      <c r="G89169" s="162" t="s">
        <v>89414</v>
      </c>
    </row>
    <row r="89170" spans="7:7">
      <c r="G89170" s="162" t="s">
        <v>89415</v>
      </c>
    </row>
    <row r="89171" spans="7:7">
      <c r="G89171" s="162" t="s">
        <v>89416</v>
      </c>
    </row>
    <row r="89172" spans="7:7">
      <c r="G89172" s="162" t="s">
        <v>89417</v>
      </c>
    </row>
    <row r="89173" spans="7:7">
      <c r="G89173" s="162" t="s">
        <v>89418</v>
      </c>
    </row>
    <row r="89174" spans="7:7">
      <c r="G89174" s="162" t="s">
        <v>89419</v>
      </c>
    </row>
    <row r="89175" spans="7:7">
      <c r="G89175" s="162" t="s">
        <v>89420</v>
      </c>
    </row>
    <row r="89176" spans="7:7">
      <c r="G89176" s="162" t="s">
        <v>89421</v>
      </c>
    </row>
    <row r="89177" spans="7:7">
      <c r="G89177" s="162" t="s">
        <v>89422</v>
      </c>
    </row>
    <row r="89178" spans="7:7">
      <c r="G89178" s="162" t="s">
        <v>89423</v>
      </c>
    </row>
    <row r="89179" spans="7:7">
      <c r="G89179" s="162" t="s">
        <v>89424</v>
      </c>
    </row>
    <row r="89180" spans="7:7">
      <c r="G89180" s="162" t="s">
        <v>89425</v>
      </c>
    </row>
    <row r="89181" spans="7:7">
      <c r="G89181" s="162" t="s">
        <v>89426</v>
      </c>
    </row>
    <row r="89182" spans="7:7">
      <c r="G89182" s="162" t="s">
        <v>89427</v>
      </c>
    </row>
    <row r="89183" spans="7:7">
      <c r="G89183" s="162" t="s">
        <v>89428</v>
      </c>
    </row>
    <row r="89184" spans="7:7">
      <c r="G89184" s="162" t="s">
        <v>89429</v>
      </c>
    </row>
    <row r="89185" spans="7:7">
      <c r="G89185" s="162" t="s">
        <v>89430</v>
      </c>
    </row>
    <row r="89186" spans="7:7">
      <c r="G89186" s="162" t="s">
        <v>89431</v>
      </c>
    </row>
    <row r="89187" spans="7:7">
      <c r="G89187" s="162" t="s">
        <v>89432</v>
      </c>
    </row>
    <row r="89188" spans="7:7">
      <c r="G89188" s="162" t="s">
        <v>89433</v>
      </c>
    </row>
    <row r="89189" spans="7:7">
      <c r="G89189" s="162" t="s">
        <v>89434</v>
      </c>
    </row>
    <row r="89190" spans="7:7">
      <c r="G89190" s="162" t="s">
        <v>89435</v>
      </c>
    </row>
    <row r="89191" spans="7:7">
      <c r="G89191" s="162" t="s">
        <v>89436</v>
      </c>
    </row>
    <row r="89192" spans="7:7">
      <c r="G89192" s="162" t="s">
        <v>89437</v>
      </c>
    </row>
    <row r="89193" spans="7:7">
      <c r="G89193" s="162" t="s">
        <v>89438</v>
      </c>
    </row>
    <row r="89194" spans="7:7">
      <c r="G89194" s="162" t="s">
        <v>89439</v>
      </c>
    </row>
    <row r="89195" spans="7:7">
      <c r="G89195" s="162" t="s">
        <v>89440</v>
      </c>
    </row>
    <row r="89196" spans="7:7">
      <c r="G89196" s="162" t="s">
        <v>89441</v>
      </c>
    </row>
    <row r="89197" spans="7:7">
      <c r="G89197" s="162" t="s">
        <v>89442</v>
      </c>
    </row>
    <row r="89198" spans="7:7">
      <c r="G89198" s="162" t="s">
        <v>89443</v>
      </c>
    </row>
    <row r="89199" spans="7:7">
      <c r="G89199" s="162" t="s">
        <v>89444</v>
      </c>
    </row>
    <row r="89200" spans="7:7">
      <c r="G89200" s="162" t="s">
        <v>89445</v>
      </c>
    </row>
    <row r="89201" spans="7:7">
      <c r="G89201" s="162" t="s">
        <v>89446</v>
      </c>
    </row>
    <row r="89202" spans="7:7">
      <c r="G89202" s="162" t="s">
        <v>89447</v>
      </c>
    </row>
    <row r="89203" spans="7:7">
      <c r="G89203" s="162" t="s">
        <v>89448</v>
      </c>
    </row>
    <row r="89204" spans="7:7">
      <c r="G89204" s="162" t="s">
        <v>89449</v>
      </c>
    </row>
    <row r="89205" spans="7:7">
      <c r="G89205" s="162" t="s">
        <v>89450</v>
      </c>
    </row>
    <row r="89206" spans="7:7">
      <c r="G89206" s="162" t="s">
        <v>89451</v>
      </c>
    </row>
    <row r="89207" spans="7:7">
      <c r="G89207" s="162" t="s">
        <v>89452</v>
      </c>
    </row>
    <row r="89208" spans="7:7">
      <c r="G89208" s="162" t="s">
        <v>89453</v>
      </c>
    </row>
    <row r="89209" spans="7:7">
      <c r="G89209" s="162" t="s">
        <v>89454</v>
      </c>
    </row>
    <row r="89210" spans="7:7">
      <c r="G89210" s="162" t="s">
        <v>89455</v>
      </c>
    </row>
    <row r="89211" spans="7:7">
      <c r="G89211" s="162" t="s">
        <v>89456</v>
      </c>
    </row>
    <row r="89212" spans="7:7">
      <c r="G89212" s="162" t="s">
        <v>89457</v>
      </c>
    </row>
    <row r="89213" spans="7:7">
      <c r="G89213" s="162" t="s">
        <v>89458</v>
      </c>
    </row>
    <row r="89214" spans="7:7">
      <c r="G89214" s="162" t="s">
        <v>89459</v>
      </c>
    </row>
    <row r="89215" spans="7:7">
      <c r="G89215" s="162" t="s">
        <v>89460</v>
      </c>
    </row>
    <row r="89216" spans="7:7">
      <c r="G89216" s="162" t="s">
        <v>89461</v>
      </c>
    </row>
    <row r="89217" spans="7:7">
      <c r="G89217" s="162" t="s">
        <v>89462</v>
      </c>
    </row>
    <row r="89218" spans="7:7">
      <c r="G89218" s="162" t="s">
        <v>89463</v>
      </c>
    </row>
    <row r="89219" spans="7:7">
      <c r="G89219" s="162" t="s">
        <v>89464</v>
      </c>
    </row>
    <row r="89220" spans="7:7">
      <c r="G89220" s="162" t="s">
        <v>89465</v>
      </c>
    </row>
    <row r="89221" spans="7:7">
      <c r="G89221" s="162" t="s">
        <v>89466</v>
      </c>
    </row>
    <row r="89222" spans="7:7">
      <c r="G89222" s="162" t="s">
        <v>89467</v>
      </c>
    </row>
    <row r="89223" spans="7:7">
      <c r="G89223" s="162" t="s">
        <v>89468</v>
      </c>
    </row>
    <row r="89224" spans="7:7">
      <c r="G89224" s="162" t="s">
        <v>89469</v>
      </c>
    </row>
    <row r="89225" spans="7:7">
      <c r="G89225" s="162" t="s">
        <v>89470</v>
      </c>
    </row>
    <row r="89226" spans="7:7">
      <c r="G89226" s="162" t="s">
        <v>89471</v>
      </c>
    </row>
    <row r="89227" spans="7:7">
      <c r="G89227" s="162" t="s">
        <v>89472</v>
      </c>
    </row>
    <row r="89228" spans="7:7">
      <c r="G89228" s="162" t="s">
        <v>89473</v>
      </c>
    </row>
    <row r="89229" spans="7:7">
      <c r="G89229" s="162" t="s">
        <v>89474</v>
      </c>
    </row>
    <row r="89230" spans="7:7">
      <c r="G89230" s="162" t="s">
        <v>89475</v>
      </c>
    </row>
    <row r="89231" spans="7:7">
      <c r="G89231" s="162" t="s">
        <v>89476</v>
      </c>
    </row>
    <row r="89232" spans="7:7">
      <c r="G89232" s="162" t="s">
        <v>89477</v>
      </c>
    </row>
    <row r="89233" spans="7:7">
      <c r="G89233" s="162" t="s">
        <v>89478</v>
      </c>
    </row>
    <row r="89234" spans="7:7">
      <c r="G89234" s="162" t="s">
        <v>89479</v>
      </c>
    </row>
    <row r="89235" spans="7:7">
      <c r="G89235" s="162" t="s">
        <v>89480</v>
      </c>
    </row>
    <row r="89236" spans="7:7">
      <c r="G89236" s="162" t="s">
        <v>89481</v>
      </c>
    </row>
    <row r="89237" spans="7:7">
      <c r="G89237" s="162" t="s">
        <v>89482</v>
      </c>
    </row>
    <row r="89238" spans="7:7">
      <c r="G89238" s="162" t="s">
        <v>89483</v>
      </c>
    </row>
    <row r="89239" spans="7:7">
      <c r="G89239" s="162" t="s">
        <v>89484</v>
      </c>
    </row>
    <row r="89240" spans="7:7">
      <c r="G89240" s="162" t="s">
        <v>89485</v>
      </c>
    </row>
    <row r="89241" spans="7:7">
      <c r="G89241" s="162" t="s">
        <v>89486</v>
      </c>
    </row>
    <row r="89242" spans="7:7">
      <c r="G89242" s="162" t="s">
        <v>89487</v>
      </c>
    </row>
    <row r="89243" spans="7:7">
      <c r="G89243" s="162" t="s">
        <v>89488</v>
      </c>
    </row>
    <row r="89244" spans="7:7">
      <c r="G89244" s="162" t="s">
        <v>89489</v>
      </c>
    </row>
    <row r="89245" spans="7:7">
      <c r="G89245" s="162" t="s">
        <v>89490</v>
      </c>
    </row>
    <row r="89246" spans="7:7">
      <c r="G89246" s="162" t="s">
        <v>89491</v>
      </c>
    </row>
    <row r="89247" spans="7:7">
      <c r="G89247" s="162" t="s">
        <v>89492</v>
      </c>
    </row>
    <row r="89248" spans="7:7">
      <c r="G89248" s="162" t="s">
        <v>89493</v>
      </c>
    </row>
    <row r="89249" spans="7:7">
      <c r="G89249" s="162" t="s">
        <v>89494</v>
      </c>
    </row>
    <row r="89250" spans="7:7">
      <c r="G89250" s="162" t="s">
        <v>89495</v>
      </c>
    </row>
    <row r="89251" spans="7:7">
      <c r="G89251" s="162" t="s">
        <v>89496</v>
      </c>
    </row>
    <row r="89252" spans="7:7">
      <c r="G89252" s="162" t="s">
        <v>89497</v>
      </c>
    </row>
    <row r="89253" spans="7:7">
      <c r="G89253" s="162" t="s">
        <v>89498</v>
      </c>
    </row>
    <row r="89254" spans="7:7">
      <c r="G89254" s="162" t="s">
        <v>89499</v>
      </c>
    </row>
    <row r="89255" spans="7:7">
      <c r="G89255" s="162" t="s">
        <v>89500</v>
      </c>
    </row>
    <row r="89256" spans="7:7">
      <c r="G89256" s="162" t="s">
        <v>89501</v>
      </c>
    </row>
    <row r="89257" spans="7:7">
      <c r="G89257" s="162" t="s">
        <v>89502</v>
      </c>
    </row>
    <row r="89258" spans="7:7">
      <c r="G89258" s="162" t="s">
        <v>89503</v>
      </c>
    </row>
    <row r="89259" spans="7:7">
      <c r="G89259" s="162" t="s">
        <v>89504</v>
      </c>
    </row>
    <row r="89260" spans="7:7">
      <c r="G89260" s="162" t="s">
        <v>89505</v>
      </c>
    </row>
    <row r="89261" spans="7:7">
      <c r="G89261" s="162" t="s">
        <v>89506</v>
      </c>
    </row>
    <row r="89262" spans="7:7">
      <c r="G89262" s="162" t="s">
        <v>89507</v>
      </c>
    </row>
    <row r="89263" spans="7:7">
      <c r="G89263" s="162" t="s">
        <v>89508</v>
      </c>
    </row>
    <row r="89264" spans="7:7">
      <c r="G89264" s="162" t="s">
        <v>89509</v>
      </c>
    </row>
    <row r="89265" spans="7:7">
      <c r="G89265" s="162" t="s">
        <v>89510</v>
      </c>
    </row>
    <row r="89266" spans="7:7">
      <c r="G89266" s="162" t="s">
        <v>89511</v>
      </c>
    </row>
    <row r="89267" spans="7:7">
      <c r="G89267" s="162" t="s">
        <v>89512</v>
      </c>
    </row>
    <row r="89268" spans="7:7">
      <c r="G89268" s="162" t="s">
        <v>89513</v>
      </c>
    </row>
    <row r="89269" spans="7:7">
      <c r="G89269" s="162" t="s">
        <v>89514</v>
      </c>
    </row>
    <row r="89270" spans="7:7">
      <c r="G89270" s="162" t="s">
        <v>89515</v>
      </c>
    </row>
    <row r="89271" spans="7:7">
      <c r="G89271" s="162" t="s">
        <v>89516</v>
      </c>
    </row>
    <row r="89272" spans="7:7">
      <c r="G89272" s="162" t="s">
        <v>89517</v>
      </c>
    </row>
    <row r="89273" spans="7:7">
      <c r="G89273" s="162" t="s">
        <v>89518</v>
      </c>
    </row>
    <row r="89274" spans="7:7">
      <c r="G89274" s="162" t="s">
        <v>89519</v>
      </c>
    </row>
    <row r="89275" spans="7:7">
      <c r="G89275" s="162" t="s">
        <v>89520</v>
      </c>
    </row>
    <row r="89276" spans="7:7">
      <c r="G89276" s="162" t="s">
        <v>89521</v>
      </c>
    </row>
    <row r="89277" spans="7:7">
      <c r="G89277" s="162" t="s">
        <v>89522</v>
      </c>
    </row>
    <row r="89278" spans="7:7">
      <c r="G89278" s="162" t="s">
        <v>89523</v>
      </c>
    </row>
    <row r="89279" spans="7:7">
      <c r="G89279" s="162" t="s">
        <v>89524</v>
      </c>
    </row>
    <row r="89280" spans="7:7">
      <c r="G89280" s="162" t="s">
        <v>89525</v>
      </c>
    </row>
    <row r="89281" spans="7:7">
      <c r="G89281" s="162" t="s">
        <v>89526</v>
      </c>
    </row>
    <row r="89282" spans="7:7">
      <c r="G89282" s="162" t="s">
        <v>89527</v>
      </c>
    </row>
    <row r="89283" spans="7:7">
      <c r="G89283" s="162" t="s">
        <v>89528</v>
      </c>
    </row>
    <row r="89284" spans="7:7">
      <c r="G89284" s="162" t="s">
        <v>89529</v>
      </c>
    </row>
    <row r="89285" spans="7:7">
      <c r="G89285" s="162" t="s">
        <v>89530</v>
      </c>
    </row>
    <row r="89286" spans="7:7">
      <c r="G89286" s="162" t="s">
        <v>89531</v>
      </c>
    </row>
    <row r="89287" spans="7:7">
      <c r="G89287" s="162" t="s">
        <v>89532</v>
      </c>
    </row>
    <row r="89288" spans="7:7">
      <c r="G89288" s="162" t="s">
        <v>89533</v>
      </c>
    </row>
    <row r="89289" spans="7:7">
      <c r="G89289" s="162" t="s">
        <v>89534</v>
      </c>
    </row>
    <row r="89290" spans="7:7">
      <c r="G89290" s="162" t="s">
        <v>89535</v>
      </c>
    </row>
    <row r="89291" spans="7:7">
      <c r="G89291" s="162" t="s">
        <v>89536</v>
      </c>
    </row>
    <row r="89292" spans="7:7">
      <c r="G89292" s="162" t="s">
        <v>89537</v>
      </c>
    </row>
    <row r="89293" spans="7:7">
      <c r="G89293" s="162" t="s">
        <v>89538</v>
      </c>
    </row>
    <row r="89294" spans="7:7">
      <c r="G89294" s="162" t="s">
        <v>89539</v>
      </c>
    </row>
    <row r="89295" spans="7:7">
      <c r="G89295" s="162" t="s">
        <v>89540</v>
      </c>
    </row>
    <row r="89296" spans="7:7">
      <c r="G89296" s="162" t="s">
        <v>89541</v>
      </c>
    </row>
    <row r="89297" spans="7:7">
      <c r="G89297" s="162" t="s">
        <v>89542</v>
      </c>
    </row>
    <row r="89298" spans="7:7">
      <c r="G89298" s="162" t="s">
        <v>89543</v>
      </c>
    </row>
    <row r="89299" spans="7:7">
      <c r="G89299" s="162" t="s">
        <v>89544</v>
      </c>
    </row>
    <row r="89300" spans="7:7">
      <c r="G89300" s="162" t="s">
        <v>89545</v>
      </c>
    </row>
    <row r="89301" spans="7:7">
      <c r="G89301" s="162" t="s">
        <v>89546</v>
      </c>
    </row>
    <row r="89302" spans="7:7">
      <c r="G89302" s="162" t="s">
        <v>89547</v>
      </c>
    </row>
    <row r="89303" spans="7:7">
      <c r="G89303" s="162" t="s">
        <v>89548</v>
      </c>
    </row>
    <row r="89304" spans="7:7">
      <c r="G89304" s="162" t="s">
        <v>89549</v>
      </c>
    </row>
    <row r="89305" spans="7:7">
      <c r="G89305" s="162" t="s">
        <v>89550</v>
      </c>
    </row>
    <row r="89306" spans="7:7">
      <c r="G89306" s="162" t="s">
        <v>89551</v>
      </c>
    </row>
    <row r="89307" spans="7:7">
      <c r="G89307" s="162" t="s">
        <v>89552</v>
      </c>
    </row>
    <row r="89308" spans="7:7">
      <c r="G89308" s="162" t="s">
        <v>89553</v>
      </c>
    </row>
    <row r="89309" spans="7:7">
      <c r="G89309" s="162" t="s">
        <v>89554</v>
      </c>
    </row>
    <row r="89310" spans="7:7">
      <c r="G89310" s="162" t="s">
        <v>89555</v>
      </c>
    </row>
    <row r="89311" spans="7:7">
      <c r="G89311" s="162" t="s">
        <v>89556</v>
      </c>
    </row>
    <row r="89312" spans="7:7">
      <c r="G89312" s="162" t="s">
        <v>89557</v>
      </c>
    </row>
    <row r="89313" spans="7:7">
      <c r="G89313" s="162" t="s">
        <v>89558</v>
      </c>
    </row>
    <row r="89314" spans="7:7">
      <c r="G89314" s="162" t="s">
        <v>89559</v>
      </c>
    </row>
    <row r="89315" spans="7:7">
      <c r="G89315" s="162" t="s">
        <v>89560</v>
      </c>
    </row>
    <row r="89316" spans="7:7">
      <c r="G89316" s="162" t="s">
        <v>89561</v>
      </c>
    </row>
    <row r="89317" spans="7:7">
      <c r="G89317" s="162" t="s">
        <v>89562</v>
      </c>
    </row>
    <row r="89318" spans="7:7">
      <c r="G89318" s="162" t="s">
        <v>89563</v>
      </c>
    </row>
    <row r="89319" spans="7:7">
      <c r="G89319" s="162" t="s">
        <v>89564</v>
      </c>
    </row>
    <row r="89320" spans="7:7">
      <c r="G89320" s="162" t="s">
        <v>89565</v>
      </c>
    </row>
    <row r="89321" spans="7:7">
      <c r="G89321" s="162" t="s">
        <v>89566</v>
      </c>
    </row>
    <row r="89322" spans="7:7">
      <c r="G89322" s="162" t="s">
        <v>89567</v>
      </c>
    </row>
    <row r="89323" spans="7:7">
      <c r="G89323" s="162" t="s">
        <v>89568</v>
      </c>
    </row>
    <row r="89324" spans="7:7">
      <c r="G89324" s="162" t="s">
        <v>89569</v>
      </c>
    </row>
    <row r="89325" spans="7:7">
      <c r="G89325" s="162" t="s">
        <v>89570</v>
      </c>
    </row>
    <row r="89326" spans="7:7">
      <c r="G89326" s="162" t="s">
        <v>89571</v>
      </c>
    </row>
    <row r="89327" spans="7:7">
      <c r="G89327" s="162" t="s">
        <v>89572</v>
      </c>
    </row>
    <row r="89328" spans="7:7">
      <c r="G89328" s="162" t="s">
        <v>89573</v>
      </c>
    </row>
    <row r="89329" spans="7:7">
      <c r="G89329" s="162" t="s">
        <v>89574</v>
      </c>
    </row>
    <row r="89330" spans="7:7">
      <c r="G89330" s="162" t="s">
        <v>89575</v>
      </c>
    </row>
    <row r="89331" spans="7:7">
      <c r="G89331" s="162" t="s">
        <v>89576</v>
      </c>
    </row>
    <row r="89332" spans="7:7">
      <c r="G89332" s="162" t="s">
        <v>89577</v>
      </c>
    </row>
    <row r="89333" spans="7:7">
      <c r="G89333" s="162" t="s">
        <v>89578</v>
      </c>
    </row>
    <row r="89334" spans="7:7">
      <c r="G89334" s="162" t="s">
        <v>89579</v>
      </c>
    </row>
    <row r="89335" spans="7:7">
      <c r="G89335" s="162" t="s">
        <v>89580</v>
      </c>
    </row>
    <row r="89336" spans="7:7">
      <c r="G89336" s="162" t="s">
        <v>89581</v>
      </c>
    </row>
    <row r="89337" spans="7:7">
      <c r="G89337" s="162" t="s">
        <v>89582</v>
      </c>
    </row>
    <row r="89338" spans="7:7">
      <c r="G89338" s="162" t="s">
        <v>89583</v>
      </c>
    </row>
    <row r="89339" spans="7:7">
      <c r="G89339" s="162" t="s">
        <v>89584</v>
      </c>
    </row>
    <row r="89340" spans="7:7">
      <c r="G89340" s="162" t="s">
        <v>89585</v>
      </c>
    </row>
    <row r="89341" spans="7:7">
      <c r="G89341" s="162" t="s">
        <v>89586</v>
      </c>
    </row>
    <row r="89342" spans="7:7">
      <c r="G89342" s="162" t="s">
        <v>89587</v>
      </c>
    </row>
    <row r="89343" spans="7:7">
      <c r="G89343" s="162" t="s">
        <v>89588</v>
      </c>
    </row>
    <row r="89344" spans="7:7">
      <c r="G89344" s="162" t="s">
        <v>89589</v>
      </c>
    </row>
    <row r="89345" spans="7:7">
      <c r="G89345" s="162" t="s">
        <v>89590</v>
      </c>
    </row>
    <row r="89346" spans="7:7">
      <c r="G89346" s="162" t="s">
        <v>89591</v>
      </c>
    </row>
    <row r="89347" spans="7:7">
      <c r="G89347" s="162" t="s">
        <v>89592</v>
      </c>
    </row>
    <row r="89348" spans="7:7">
      <c r="G89348" s="162" t="s">
        <v>89593</v>
      </c>
    </row>
    <row r="89349" spans="7:7">
      <c r="G89349" s="162" t="s">
        <v>89594</v>
      </c>
    </row>
    <row r="89350" spans="7:7">
      <c r="G89350" s="162" t="s">
        <v>89595</v>
      </c>
    </row>
    <row r="89351" spans="7:7">
      <c r="G89351" s="162" t="s">
        <v>89596</v>
      </c>
    </row>
    <row r="89352" spans="7:7">
      <c r="G89352" s="162" t="s">
        <v>89597</v>
      </c>
    </row>
    <row r="89353" spans="7:7">
      <c r="G89353" s="162" t="s">
        <v>89598</v>
      </c>
    </row>
    <row r="89354" spans="7:7">
      <c r="G89354" s="162" t="s">
        <v>89599</v>
      </c>
    </row>
    <row r="89355" spans="7:7">
      <c r="G89355" s="162" t="s">
        <v>89600</v>
      </c>
    </row>
    <row r="89356" spans="7:7">
      <c r="G89356" s="162" t="s">
        <v>89601</v>
      </c>
    </row>
    <row r="89357" spans="7:7">
      <c r="G89357" s="162" t="s">
        <v>89602</v>
      </c>
    </row>
    <row r="89358" spans="7:7">
      <c r="G89358" s="162" t="s">
        <v>89603</v>
      </c>
    </row>
    <row r="89359" spans="7:7">
      <c r="G89359" s="162" t="s">
        <v>89604</v>
      </c>
    </row>
    <row r="89360" spans="7:7">
      <c r="G89360" s="162" t="s">
        <v>89605</v>
      </c>
    </row>
    <row r="89361" spans="7:7">
      <c r="G89361" s="162" t="s">
        <v>89606</v>
      </c>
    </row>
    <row r="89362" spans="7:7">
      <c r="G89362" s="162" t="s">
        <v>89607</v>
      </c>
    </row>
    <row r="89363" spans="7:7">
      <c r="G89363" s="162" t="s">
        <v>89608</v>
      </c>
    </row>
    <row r="89364" spans="7:7">
      <c r="G89364" s="162" t="s">
        <v>89609</v>
      </c>
    </row>
    <row r="89365" spans="7:7">
      <c r="G89365" s="162" t="s">
        <v>89610</v>
      </c>
    </row>
    <row r="89366" spans="7:7">
      <c r="G89366" s="162" t="s">
        <v>89611</v>
      </c>
    </row>
    <row r="89367" spans="7:7">
      <c r="G89367" s="162" t="s">
        <v>89612</v>
      </c>
    </row>
    <row r="89368" spans="7:7">
      <c r="G89368" s="162" t="s">
        <v>89613</v>
      </c>
    </row>
    <row r="89369" spans="7:7">
      <c r="G89369" s="162" t="s">
        <v>89614</v>
      </c>
    </row>
    <row r="89370" spans="7:7">
      <c r="G89370" s="162" t="s">
        <v>89615</v>
      </c>
    </row>
    <row r="89371" spans="7:7">
      <c r="G89371" s="162" t="s">
        <v>89616</v>
      </c>
    </row>
    <row r="89372" spans="7:7">
      <c r="G89372" s="162" t="s">
        <v>89617</v>
      </c>
    </row>
    <row r="89373" spans="7:7">
      <c r="G89373" s="162" t="s">
        <v>89618</v>
      </c>
    </row>
    <row r="89374" spans="7:7">
      <c r="G89374" s="162" t="s">
        <v>89619</v>
      </c>
    </row>
    <row r="89375" spans="7:7">
      <c r="G89375" s="162" t="s">
        <v>89620</v>
      </c>
    </row>
    <row r="89376" spans="7:7">
      <c r="G89376" s="162" t="s">
        <v>89621</v>
      </c>
    </row>
    <row r="89377" spans="7:7">
      <c r="G89377" s="162" t="s">
        <v>89622</v>
      </c>
    </row>
    <row r="89378" spans="7:7">
      <c r="G89378" s="162" t="s">
        <v>89623</v>
      </c>
    </row>
    <row r="89379" spans="7:7">
      <c r="G89379" s="162" t="s">
        <v>89624</v>
      </c>
    </row>
    <row r="89380" spans="7:7">
      <c r="G89380" s="162" t="s">
        <v>89625</v>
      </c>
    </row>
    <row r="89381" spans="7:7">
      <c r="G89381" s="162" t="s">
        <v>89626</v>
      </c>
    </row>
    <row r="89382" spans="7:7">
      <c r="G89382" s="162" t="s">
        <v>89627</v>
      </c>
    </row>
    <row r="89383" spans="7:7">
      <c r="G89383" s="162" t="s">
        <v>89628</v>
      </c>
    </row>
    <row r="89384" spans="7:7">
      <c r="G89384" s="162" t="s">
        <v>89629</v>
      </c>
    </row>
    <row r="89385" spans="7:7">
      <c r="G89385" s="162" t="s">
        <v>89630</v>
      </c>
    </row>
    <row r="89386" spans="7:7">
      <c r="G89386" s="162" t="s">
        <v>89631</v>
      </c>
    </row>
    <row r="89387" spans="7:7">
      <c r="G89387" s="162" t="s">
        <v>89632</v>
      </c>
    </row>
    <row r="89388" spans="7:7">
      <c r="G89388" s="162" t="s">
        <v>89633</v>
      </c>
    </row>
    <row r="89389" spans="7:7">
      <c r="G89389" s="162" t="s">
        <v>89634</v>
      </c>
    </row>
    <row r="89390" spans="7:7">
      <c r="G89390" s="162" t="s">
        <v>89635</v>
      </c>
    </row>
    <row r="89391" spans="7:7">
      <c r="G89391" s="162" t="s">
        <v>89636</v>
      </c>
    </row>
    <row r="89392" spans="7:7">
      <c r="G89392" s="162" t="s">
        <v>89637</v>
      </c>
    </row>
    <row r="89393" spans="7:7">
      <c r="G89393" s="162" t="s">
        <v>89638</v>
      </c>
    </row>
    <row r="89394" spans="7:7">
      <c r="G89394" s="162" t="s">
        <v>89639</v>
      </c>
    </row>
    <row r="89395" spans="7:7">
      <c r="G89395" s="162" t="s">
        <v>89640</v>
      </c>
    </row>
    <row r="89396" spans="7:7">
      <c r="G89396" s="162" t="s">
        <v>89641</v>
      </c>
    </row>
    <row r="89397" spans="7:7">
      <c r="G89397" s="162" t="s">
        <v>89642</v>
      </c>
    </row>
    <row r="89398" spans="7:7">
      <c r="G89398" s="162" t="s">
        <v>89643</v>
      </c>
    </row>
    <row r="89399" spans="7:7">
      <c r="G89399" s="162" t="s">
        <v>89644</v>
      </c>
    </row>
    <row r="89400" spans="7:7">
      <c r="G89400" s="162" t="s">
        <v>89645</v>
      </c>
    </row>
    <row r="89401" spans="7:7">
      <c r="G89401" s="162" t="s">
        <v>89646</v>
      </c>
    </row>
    <row r="89402" spans="7:7">
      <c r="G89402" s="162" t="s">
        <v>89647</v>
      </c>
    </row>
    <row r="89403" spans="7:7">
      <c r="G89403" s="162" t="s">
        <v>89648</v>
      </c>
    </row>
    <row r="89404" spans="7:7">
      <c r="G89404" s="162" t="s">
        <v>89649</v>
      </c>
    </row>
    <row r="89405" spans="7:7">
      <c r="G89405" s="162" t="s">
        <v>89650</v>
      </c>
    </row>
    <row r="89406" spans="7:7">
      <c r="G89406" s="162" t="s">
        <v>89651</v>
      </c>
    </row>
    <row r="89407" spans="7:7">
      <c r="G89407" s="162" t="s">
        <v>89652</v>
      </c>
    </row>
    <row r="89408" spans="7:7">
      <c r="G89408" s="162" t="s">
        <v>89653</v>
      </c>
    </row>
    <row r="89409" spans="7:7">
      <c r="G89409" s="162" t="s">
        <v>89654</v>
      </c>
    </row>
    <row r="89410" spans="7:7">
      <c r="G89410" s="162" t="s">
        <v>89655</v>
      </c>
    </row>
    <row r="89411" spans="7:7">
      <c r="G89411" s="162" t="s">
        <v>89656</v>
      </c>
    </row>
    <row r="89412" spans="7:7">
      <c r="G89412" s="162" t="s">
        <v>89657</v>
      </c>
    </row>
    <row r="89413" spans="7:7">
      <c r="G89413" s="162" t="s">
        <v>89658</v>
      </c>
    </row>
    <row r="89414" spans="7:7">
      <c r="G89414" s="162" t="s">
        <v>89659</v>
      </c>
    </row>
    <row r="89415" spans="7:7">
      <c r="G89415" s="162" t="s">
        <v>89660</v>
      </c>
    </row>
    <row r="89416" spans="7:7">
      <c r="G89416" s="162" t="s">
        <v>89661</v>
      </c>
    </row>
    <row r="89417" spans="7:7">
      <c r="G89417" s="162" t="s">
        <v>89662</v>
      </c>
    </row>
    <row r="89418" spans="7:7">
      <c r="G89418" s="162" t="s">
        <v>89663</v>
      </c>
    </row>
    <row r="89419" spans="7:7">
      <c r="G89419" s="162" t="s">
        <v>89664</v>
      </c>
    </row>
    <row r="89420" spans="7:7">
      <c r="G89420" s="162" t="s">
        <v>89665</v>
      </c>
    </row>
    <row r="89421" spans="7:7">
      <c r="G89421" s="162" t="s">
        <v>89666</v>
      </c>
    </row>
    <row r="89422" spans="7:7">
      <c r="G89422" s="162" t="s">
        <v>89667</v>
      </c>
    </row>
    <row r="89423" spans="7:7">
      <c r="G89423" s="162" t="s">
        <v>89668</v>
      </c>
    </row>
    <row r="89424" spans="7:7">
      <c r="G89424" s="162" t="s">
        <v>89669</v>
      </c>
    </row>
    <row r="89425" spans="7:7">
      <c r="G89425" s="162" t="s">
        <v>89670</v>
      </c>
    </row>
    <row r="89426" spans="7:7">
      <c r="G89426" s="162" t="s">
        <v>89671</v>
      </c>
    </row>
    <row r="89427" spans="7:7">
      <c r="G89427" s="162" t="s">
        <v>89672</v>
      </c>
    </row>
    <row r="89428" spans="7:7">
      <c r="G89428" s="162" t="s">
        <v>89673</v>
      </c>
    </row>
    <row r="89429" spans="7:7">
      <c r="G89429" s="162" t="s">
        <v>89674</v>
      </c>
    </row>
    <row r="89430" spans="7:7">
      <c r="G89430" s="162" t="s">
        <v>89675</v>
      </c>
    </row>
    <row r="89431" spans="7:7">
      <c r="G89431" s="162" t="s">
        <v>89676</v>
      </c>
    </row>
    <row r="89432" spans="7:7">
      <c r="G89432" s="162" t="s">
        <v>89677</v>
      </c>
    </row>
    <row r="89433" spans="7:7">
      <c r="G89433" s="162" t="s">
        <v>89678</v>
      </c>
    </row>
    <row r="89434" spans="7:7">
      <c r="G89434" s="162" t="s">
        <v>89679</v>
      </c>
    </row>
    <row r="89435" spans="7:7">
      <c r="G89435" s="162" t="s">
        <v>89680</v>
      </c>
    </row>
    <row r="89436" spans="7:7">
      <c r="G89436" s="162" t="s">
        <v>89681</v>
      </c>
    </row>
    <row r="89437" spans="7:7">
      <c r="G89437" s="162" t="s">
        <v>89682</v>
      </c>
    </row>
    <row r="89438" spans="7:7">
      <c r="G89438" s="162" t="s">
        <v>89683</v>
      </c>
    </row>
    <row r="89439" spans="7:7">
      <c r="G89439" s="162" t="s">
        <v>89684</v>
      </c>
    </row>
    <row r="89440" spans="7:7">
      <c r="G89440" s="162" t="s">
        <v>89685</v>
      </c>
    </row>
    <row r="89441" spans="7:7">
      <c r="G89441" s="162" t="s">
        <v>89686</v>
      </c>
    </row>
    <row r="89442" spans="7:7">
      <c r="G89442" s="162" t="s">
        <v>89687</v>
      </c>
    </row>
    <row r="89443" spans="7:7">
      <c r="G89443" s="162" t="s">
        <v>89688</v>
      </c>
    </row>
    <row r="89444" spans="7:7">
      <c r="G89444" s="162" t="s">
        <v>89689</v>
      </c>
    </row>
    <row r="89445" spans="7:7">
      <c r="G89445" s="162" t="s">
        <v>89690</v>
      </c>
    </row>
    <row r="89446" spans="7:7">
      <c r="G89446" s="162" t="s">
        <v>89691</v>
      </c>
    </row>
    <row r="89447" spans="7:7">
      <c r="G89447" s="162" t="s">
        <v>89692</v>
      </c>
    </row>
    <row r="89448" spans="7:7">
      <c r="G89448" s="162" t="s">
        <v>89693</v>
      </c>
    </row>
    <row r="89449" spans="7:7">
      <c r="G89449" s="162" t="s">
        <v>89694</v>
      </c>
    </row>
    <row r="89450" spans="7:7">
      <c r="G89450" s="162" t="s">
        <v>89695</v>
      </c>
    </row>
    <row r="89451" spans="7:7">
      <c r="G89451" s="162" t="s">
        <v>89696</v>
      </c>
    </row>
    <row r="89452" spans="7:7">
      <c r="G89452" s="162" t="s">
        <v>89697</v>
      </c>
    </row>
    <row r="89453" spans="7:7">
      <c r="G89453" s="162" t="s">
        <v>89698</v>
      </c>
    </row>
    <row r="89454" spans="7:7">
      <c r="G89454" s="162" t="s">
        <v>89699</v>
      </c>
    </row>
    <row r="89455" spans="7:7">
      <c r="G89455" s="162" t="s">
        <v>89700</v>
      </c>
    </row>
    <row r="89456" spans="7:7">
      <c r="G89456" s="162" t="s">
        <v>89701</v>
      </c>
    </row>
    <row r="89457" spans="7:7">
      <c r="G89457" s="162" t="s">
        <v>89702</v>
      </c>
    </row>
    <row r="89458" spans="7:7">
      <c r="G89458" s="162" t="s">
        <v>89703</v>
      </c>
    </row>
    <row r="89459" spans="7:7">
      <c r="G89459" s="162" t="s">
        <v>89704</v>
      </c>
    </row>
    <row r="89460" spans="7:7">
      <c r="G89460" s="162" t="s">
        <v>89705</v>
      </c>
    </row>
    <row r="89461" spans="7:7">
      <c r="G89461" s="162" t="s">
        <v>89706</v>
      </c>
    </row>
    <row r="89462" spans="7:7">
      <c r="G89462" s="162" t="s">
        <v>89707</v>
      </c>
    </row>
    <row r="89463" spans="7:7">
      <c r="G89463" s="162" t="s">
        <v>89708</v>
      </c>
    </row>
    <row r="89464" spans="7:7">
      <c r="G89464" s="162" t="s">
        <v>89709</v>
      </c>
    </row>
    <row r="89465" spans="7:7">
      <c r="G89465" s="162" t="s">
        <v>89710</v>
      </c>
    </row>
    <row r="89466" spans="7:7">
      <c r="G89466" s="162" t="s">
        <v>89711</v>
      </c>
    </row>
    <row r="89467" spans="7:7">
      <c r="G89467" s="162" t="s">
        <v>89712</v>
      </c>
    </row>
    <row r="89468" spans="7:7">
      <c r="G89468" s="162" t="s">
        <v>89713</v>
      </c>
    </row>
    <row r="89469" spans="7:7">
      <c r="G89469" s="162" t="s">
        <v>89714</v>
      </c>
    </row>
    <row r="89470" spans="7:7">
      <c r="G89470" s="162" t="s">
        <v>89715</v>
      </c>
    </row>
    <row r="89471" spans="7:7">
      <c r="G89471" s="162" t="s">
        <v>89716</v>
      </c>
    </row>
    <row r="89472" spans="7:7">
      <c r="G89472" s="162" t="s">
        <v>89717</v>
      </c>
    </row>
    <row r="89473" spans="7:7">
      <c r="G89473" s="162" t="s">
        <v>89718</v>
      </c>
    </row>
    <row r="89474" spans="7:7">
      <c r="G89474" s="162" t="s">
        <v>89719</v>
      </c>
    </row>
    <row r="89475" spans="7:7">
      <c r="G89475" s="162" t="s">
        <v>89720</v>
      </c>
    </row>
    <row r="89476" spans="7:7">
      <c r="G89476" s="162" t="s">
        <v>89721</v>
      </c>
    </row>
    <row r="89477" spans="7:7">
      <c r="G89477" s="162" t="s">
        <v>89722</v>
      </c>
    </row>
    <row r="89478" spans="7:7">
      <c r="G89478" s="162" t="s">
        <v>89723</v>
      </c>
    </row>
    <row r="89479" spans="7:7">
      <c r="G89479" s="162" t="s">
        <v>89724</v>
      </c>
    </row>
    <row r="89480" spans="7:7">
      <c r="G89480" s="162" t="s">
        <v>89725</v>
      </c>
    </row>
    <row r="89481" spans="7:7">
      <c r="G89481" s="162" t="s">
        <v>89726</v>
      </c>
    </row>
    <row r="89482" spans="7:7">
      <c r="G89482" s="162" t="s">
        <v>89727</v>
      </c>
    </row>
    <row r="89483" spans="7:7">
      <c r="G89483" s="162" t="s">
        <v>89728</v>
      </c>
    </row>
    <row r="89484" spans="7:7">
      <c r="G89484" s="162" t="s">
        <v>89729</v>
      </c>
    </row>
    <row r="89485" spans="7:7">
      <c r="G89485" s="162" t="s">
        <v>89730</v>
      </c>
    </row>
    <row r="89486" spans="7:7">
      <c r="G89486" s="162" t="s">
        <v>89731</v>
      </c>
    </row>
    <row r="89487" spans="7:7">
      <c r="G89487" s="162" t="s">
        <v>89732</v>
      </c>
    </row>
    <row r="89488" spans="7:7">
      <c r="G89488" s="162" t="s">
        <v>89733</v>
      </c>
    </row>
    <row r="89489" spans="7:7">
      <c r="G89489" s="162" t="s">
        <v>89734</v>
      </c>
    </row>
    <row r="89490" spans="7:7">
      <c r="G89490" s="162" t="s">
        <v>89735</v>
      </c>
    </row>
    <row r="89491" spans="7:7">
      <c r="G89491" s="162" t="s">
        <v>89736</v>
      </c>
    </row>
    <row r="89492" spans="7:7">
      <c r="G89492" s="162" t="s">
        <v>89737</v>
      </c>
    </row>
    <row r="89493" spans="7:7">
      <c r="G89493" s="162" t="s">
        <v>89738</v>
      </c>
    </row>
    <row r="89494" spans="7:7">
      <c r="G89494" s="162" t="s">
        <v>89739</v>
      </c>
    </row>
    <row r="89495" spans="7:7">
      <c r="G89495" s="162" t="s">
        <v>89740</v>
      </c>
    </row>
    <row r="89496" spans="7:7">
      <c r="G89496" s="162" t="s">
        <v>89741</v>
      </c>
    </row>
    <row r="89497" spans="7:7">
      <c r="G89497" s="162" t="s">
        <v>89742</v>
      </c>
    </row>
    <row r="89498" spans="7:7">
      <c r="G89498" s="162" t="s">
        <v>89743</v>
      </c>
    </row>
    <row r="89499" spans="7:7">
      <c r="G89499" s="162" t="s">
        <v>89744</v>
      </c>
    </row>
    <row r="89500" spans="7:7">
      <c r="G89500" s="162" t="s">
        <v>89745</v>
      </c>
    </row>
    <row r="89501" spans="7:7">
      <c r="G89501" s="162" t="s">
        <v>89746</v>
      </c>
    </row>
    <row r="89502" spans="7:7">
      <c r="G89502" s="162" t="s">
        <v>89747</v>
      </c>
    </row>
    <row r="89503" spans="7:7">
      <c r="G89503" s="162" t="s">
        <v>89748</v>
      </c>
    </row>
    <row r="89504" spans="7:7">
      <c r="G89504" s="162" t="s">
        <v>89749</v>
      </c>
    </row>
    <row r="89505" spans="7:7">
      <c r="G89505" s="162" t="s">
        <v>89750</v>
      </c>
    </row>
    <row r="89506" spans="7:7">
      <c r="G89506" s="162" t="s">
        <v>89751</v>
      </c>
    </row>
    <row r="89507" spans="7:7">
      <c r="G89507" s="162" t="s">
        <v>89752</v>
      </c>
    </row>
    <row r="89508" spans="7:7">
      <c r="G89508" s="162" t="s">
        <v>89753</v>
      </c>
    </row>
    <row r="89509" spans="7:7">
      <c r="G89509" s="162" t="s">
        <v>89754</v>
      </c>
    </row>
    <row r="89510" spans="7:7">
      <c r="G89510" s="162" t="s">
        <v>89755</v>
      </c>
    </row>
    <row r="89511" spans="7:7">
      <c r="G89511" s="162" t="s">
        <v>89756</v>
      </c>
    </row>
    <row r="89512" spans="7:7">
      <c r="G89512" s="162" t="s">
        <v>89757</v>
      </c>
    </row>
    <row r="89513" spans="7:7">
      <c r="G89513" s="162" t="s">
        <v>89758</v>
      </c>
    </row>
    <row r="89514" spans="7:7">
      <c r="G89514" s="162" t="s">
        <v>89759</v>
      </c>
    </row>
    <row r="89515" spans="7:7">
      <c r="G89515" s="162" t="s">
        <v>89760</v>
      </c>
    </row>
    <row r="89516" spans="7:7">
      <c r="G89516" s="162" t="s">
        <v>89761</v>
      </c>
    </row>
    <row r="89517" spans="7:7">
      <c r="G89517" s="162" t="s">
        <v>89762</v>
      </c>
    </row>
    <row r="89518" spans="7:7">
      <c r="G89518" s="162" t="s">
        <v>89763</v>
      </c>
    </row>
    <row r="89519" spans="7:7">
      <c r="G89519" s="162" t="s">
        <v>89764</v>
      </c>
    </row>
    <row r="89520" spans="7:7">
      <c r="G89520" s="162" t="s">
        <v>89765</v>
      </c>
    </row>
    <row r="89521" spans="7:7">
      <c r="G89521" s="162" t="s">
        <v>89766</v>
      </c>
    </row>
    <row r="89522" spans="7:7">
      <c r="G89522" s="162" t="s">
        <v>89767</v>
      </c>
    </row>
    <row r="89523" spans="7:7">
      <c r="G89523" s="162" t="s">
        <v>89768</v>
      </c>
    </row>
    <row r="89524" spans="7:7">
      <c r="G89524" s="162" t="s">
        <v>89769</v>
      </c>
    </row>
    <row r="89525" spans="7:7">
      <c r="G89525" s="162" t="s">
        <v>89770</v>
      </c>
    </row>
    <row r="89526" spans="7:7">
      <c r="G89526" s="162" t="s">
        <v>89771</v>
      </c>
    </row>
    <row r="89527" spans="7:7">
      <c r="G89527" s="162" t="s">
        <v>89772</v>
      </c>
    </row>
    <row r="89528" spans="7:7">
      <c r="G89528" s="162" t="s">
        <v>89773</v>
      </c>
    </row>
    <row r="89529" spans="7:7">
      <c r="G89529" s="162" t="s">
        <v>89774</v>
      </c>
    </row>
    <row r="89530" spans="7:7">
      <c r="G89530" s="162" t="s">
        <v>89775</v>
      </c>
    </row>
    <row r="89531" spans="7:7">
      <c r="G89531" s="162" t="s">
        <v>89776</v>
      </c>
    </row>
    <row r="89532" spans="7:7">
      <c r="G89532" s="162" t="s">
        <v>89777</v>
      </c>
    </row>
    <row r="89533" spans="7:7">
      <c r="G89533" s="162" t="s">
        <v>89778</v>
      </c>
    </row>
    <row r="89534" spans="7:7">
      <c r="G89534" s="162" t="s">
        <v>89779</v>
      </c>
    </row>
    <row r="89535" spans="7:7">
      <c r="G89535" s="162" t="s">
        <v>89780</v>
      </c>
    </row>
    <row r="89536" spans="7:7">
      <c r="G89536" s="162" t="s">
        <v>89781</v>
      </c>
    </row>
    <row r="89537" spans="7:7">
      <c r="G89537" s="162" t="s">
        <v>89782</v>
      </c>
    </row>
    <row r="89538" spans="7:7">
      <c r="G89538" s="162" t="s">
        <v>89783</v>
      </c>
    </row>
    <row r="89539" spans="7:7">
      <c r="G89539" s="162" t="s">
        <v>89784</v>
      </c>
    </row>
    <row r="89540" spans="7:7">
      <c r="G89540" s="162" t="s">
        <v>89785</v>
      </c>
    </row>
    <row r="89541" spans="7:7">
      <c r="G89541" s="162" t="s">
        <v>89786</v>
      </c>
    </row>
    <row r="89542" spans="7:7">
      <c r="G89542" s="162" t="s">
        <v>89787</v>
      </c>
    </row>
    <row r="89543" spans="7:7">
      <c r="G89543" s="162" t="s">
        <v>89788</v>
      </c>
    </row>
    <row r="89544" spans="7:7">
      <c r="G89544" s="162" t="s">
        <v>89789</v>
      </c>
    </row>
    <row r="89545" spans="7:7">
      <c r="G89545" s="162" t="s">
        <v>89790</v>
      </c>
    </row>
    <row r="89546" spans="7:7">
      <c r="G89546" s="162" t="s">
        <v>89791</v>
      </c>
    </row>
    <row r="89547" spans="7:7">
      <c r="G89547" s="162" t="s">
        <v>89792</v>
      </c>
    </row>
    <row r="89548" spans="7:7">
      <c r="G89548" s="162" t="s">
        <v>89793</v>
      </c>
    </row>
    <row r="89549" spans="7:7">
      <c r="G89549" s="162" t="s">
        <v>89794</v>
      </c>
    </row>
    <row r="89550" spans="7:7">
      <c r="G89550" s="162" t="s">
        <v>89795</v>
      </c>
    </row>
    <row r="89551" spans="7:7">
      <c r="G89551" s="162" t="s">
        <v>89796</v>
      </c>
    </row>
    <row r="89552" spans="7:7">
      <c r="G89552" s="162" t="s">
        <v>89797</v>
      </c>
    </row>
    <row r="89553" spans="7:7">
      <c r="G89553" s="162" t="s">
        <v>89798</v>
      </c>
    </row>
    <row r="89554" spans="7:7">
      <c r="G89554" s="162" t="s">
        <v>89799</v>
      </c>
    </row>
    <row r="89555" spans="7:7">
      <c r="G89555" s="162" t="s">
        <v>89800</v>
      </c>
    </row>
    <row r="89556" spans="7:7">
      <c r="G89556" s="162" t="s">
        <v>89801</v>
      </c>
    </row>
    <row r="89557" spans="7:7">
      <c r="G89557" s="162" t="s">
        <v>89802</v>
      </c>
    </row>
    <row r="89558" spans="7:7">
      <c r="G89558" s="162" t="s">
        <v>89803</v>
      </c>
    </row>
    <row r="89559" spans="7:7">
      <c r="G89559" s="162" t="s">
        <v>89804</v>
      </c>
    </row>
    <row r="89560" spans="7:7">
      <c r="G89560" s="162" t="s">
        <v>89805</v>
      </c>
    </row>
    <row r="89561" spans="7:7">
      <c r="G89561" s="162" t="s">
        <v>89806</v>
      </c>
    </row>
    <row r="89562" spans="7:7">
      <c r="G89562" s="162" t="s">
        <v>89807</v>
      </c>
    </row>
    <row r="89563" spans="7:7">
      <c r="G89563" s="162" t="s">
        <v>89808</v>
      </c>
    </row>
    <row r="89564" spans="7:7">
      <c r="G89564" s="162" t="s">
        <v>89809</v>
      </c>
    </row>
    <row r="89565" spans="7:7">
      <c r="G89565" s="162" t="s">
        <v>89810</v>
      </c>
    </row>
    <row r="89566" spans="7:7">
      <c r="G89566" s="162" t="s">
        <v>89811</v>
      </c>
    </row>
    <row r="89567" spans="7:7">
      <c r="G89567" s="162" t="s">
        <v>89812</v>
      </c>
    </row>
    <row r="89568" spans="7:7">
      <c r="G89568" s="162" t="s">
        <v>89813</v>
      </c>
    </row>
    <row r="89569" spans="7:7">
      <c r="G89569" s="162" t="s">
        <v>89814</v>
      </c>
    </row>
    <row r="89570" spans="7:7">
      <c r="G89570" s="162" t="s">
        <v>89815</v>
      </c>
    </row>
    <row r="89571" spans="7:7">
      <c r="G89571" s="162" t="s">
        <v>89816</v>
      </c>
    </row>
    <row r="89572" spans="7:7">
      <c r="G89572" s="162" t="s">
        <v>89817</v>
      </c>
    </row>
    <row r="89573" spans="7:7">
      <c r="G89573" s="162" t="s">
        <v>89818</v>
      </c>
    </row>
    <row r="89574" spans="7:7">
      <c r="G89574" s="162" t="s">
        <v>89819</v>
      </c>
    </row>
    <row r="89575" spans="7:7">
      <c r="G89575" s="162" t="s">
        <v>89820</v>
      </c>
    </row>
    <row r="89576" spans="7:7">
      <c r="G89576" s="162" t="s">
        <v>89821</v>
      </c>
    </row>
    <row r="89577" spans="7:7">
      <c r="G89577" s="162" t="s">
        <v>89822</v>
      </c>
    </row>
    <row r="89578" spans="7:7">
      <c r="G89578" s="162" t="s">
        <v>89823</v>
      </c>
    </row>
    <row r="89579" spans="7:7">
      <c r="G89579" s="162" t="s">
        <v>89824</v>
      </c>
    </row>
    <row r="89580" spans="7:7">
      <c r="G89580" s="162" t="s">
        <v>89825</v>
      </c>
    </row>
    <row r="89581" spans="7:7">
      <c r="G89581" s="162" t="s">
        <v>89826</v>
      </c>
    </row>
    <row r="89582" spans="7:7">
      <c r="G89582" s="162" t="s">
        <v>89827</v>
      </c>
    </row>
    <row r="89583" spans="7:7">
      <c r="G89583" s="162" t="s">
        <v>89828</v>
      </c>
    </row>
    <row r="89584" spans="7:7">
      <c r="G89584" s="162" t="s">
        <v>89829</v>
      </c>
    </row>
    <row r="89585" spans="7:7">
      <c r="G89585" s="162" t="s">
        <v>89830</v>
      </c>
    </row>
    <row r="89586" spans="7:7">
      <c r="G89586" s="162" t="s">
        <v>89831</v>
      </c>
    </row>
    <row r="89587" spans="7:7">
      <c r="G89587" s="162" t="s">
        <v>89832</v>
      </c>
    </row>
    <row r="89588" spans="7:7">
      <c r="G89588" s="162" t="s">
        <v>89833</v>
      </c>
    </row>
    <row r="89589" spans="7:7">
      <c r="G89589" s="162" t="s">
        <v>89834</v>
      </c>
    </row>
    <row r="89590" spans="7:7">
      <c r="G89590" s="162" t="s">
        <v>89835</v>
      </c>
    </row>
    <row r="89591" spans="7:7">
      <c r="G89591" s="162" t="s">
        <v>89836</v>
      </c>
    </row>
    <row r="89592" spans="7:7">
      <c r="G89592" s="162" t="s">
        <v>89837</v>
      </c>
    </row>
    <row r="89593" spans="7:7">
      <c r="G89593" s="162" t="s">
        <v>89838</v>
      </c>
    </row>
    <row r="89594" spans="7:7">
      <c r="G89594" s="162" t="s">
        <v>89839</v>
      </c>
    </row>
    <row r="89595" spans="7:7">
      <c r="G89595" s="162" t="s">
        <v>89840</v>
      </c>
    </row>
    <row r="89596" spans="7:7">
      <c r="G89596" s="162" t="s">
        <v>89841</v>
      </c>
    </row>
    <row r="89597" spans="7:7">
      <c r="G89597" s="162" t="s">
        <v>89842</v>
      </c>
    </row>
    <row r="89598" spans="7:7">
      <c r="G89598" s="162" t="s">
        <v>89843</v>
      </c>
    </row>
    <row r="89599" spans="7:7">
      <c r="G89599" s="162" t="s">
        <v>89844</v>
      </c>
    </row>
    <row r="89600" spans="7:7">
      <c r="G89600" s="162" t="s">
        <v>89845</v>
      </c>
    </row>
    <row r="89601" spans="7:7">
      <c r="G89601" s="162" t="s">
        <v>89846</v>
      </c>
    </row>
    <row r="89602" spans="7:7">
      <c r="G89602" s="162" t="s">
        <v>89847</v>
      </c>
    </row>
    <row r="89603" spans="7:7">
      <c r="G89603" s="162" t="s">
        <v>89848</v>
      </c>
    </row>
    <row r="89604" spans="7:7">
      <c r="G89604" s="162" t="s">
        <v>89849</v>
      </c>
    </row>
    <row r="89605" spans="7:7">
      <c r="G89605" s="162" t="s">
        <v>89850</v>
      </c>
    </row>
    <row r="89606" spans="7:7">
      <c r="G89606" s="162" t="s">
        <v>89851</v>
      </c>
    </row>
    <row r="89607" spans="7:7">
      <c r="G89607" s="162" t="s">
        <v>89852</v>
      </c>
    </row>
    <row r="89608" spans="7:7">
      <c r="G89608" s="162" t="s">
        <v>89853</v>
      </c>
    </row>
    <row r="89609" spans="7:7">
      <c r="G89609" s="162" t="s">
        <v>89854</v>
      </c>
    </row>
    <row r="89610" spans="7:7">
      <c r="G89610" s="162" t="s">
        <v>89855</v>
      </c>
    </row>
    <row r="89611" spans="7:7">
      <c r="G89611" s="162" t="s">
        <v>89856</v>
      </c>
    </row>
    <row r="89612" spans="7:7">
      <c r="G89612" s="162" t="s">
        <v>89857</v>
      </c>
    </row>
    <row r="89613" spans="7:7">
      <c r="G89613" s="162" t="s">
        <v>89858</v>
      </c>
    </row>
    <row r="89614" spans="7:7">
      <c r="G89614" s="162" t="s">
        <v>89859</v>
      </c>
    </row>
    <row r="89615" spans="7:7">
      <c r="G89615" s="162" t="s">
        <v>89860</v>
      </c>
    </row>
    <row r="89616" spans="7:7">
      <c r="G89616" s="162" t="s">
        <v>89861</v>
      </c>
    </row>
    <row r="89617" spans="7:7">
      <c r="G89617" s="162" t="s">
        <v>89862</v>
      </c>
    </row>
    <row r="89618" spans="7:7">
      <c r="G89618" s="162" t="s">
        <v>89863</v>
      </c>
    </row>
    <row r="89619" spans="7:7">
      <c r="G89619" s="162" t="s">
        <v>89864</v>
      </c>
    </row>
    <row r="89620" spans="7:7">
      <c r="G89620" s="162" t="s">
        <v>89865</v>
      </c>
    </row>
    <row r="89621" spans="7:7">
      <c r="G89621" s="162" t="s">
        <v>89866</v>
      </c>
    </row>
    <row r="89622" spans="7:7">
      <c r="G89622" s="162" t="s">
        <v>89867</v>
      </c>
    </row>
    <row r="89623" spans="7:7">
      <c r="G89623" s="162" t="s">
        <v>89868</v>
      </c>
    </row>
    <row r="89624" spans="7:7">
      <c r="G89624" s="162" t="s">
        <v>89869</v>
      </c>
    </row>
    <row r="89625" spans="7:7">
      <c r="G89625" s="162" t="s">
        <v>89870</v>
      </c>
    </row>
    <row r="89626" spans="7:7">
      <c r="G89626" s="162" t="s">
        <v>89871</v>
      </c>
    </row>
    <row r="89627" spans="7:7">
      <c r="G89627" s="162" t="s">
        <v>89872</v>
      </c>
    </row>
    <row r="89628" spans="7:7">
      <c r="G89628" s="162" t="s">
        <v>89873</v>
      </c>
    </row>
    <row r="89629" spans="7:7">
      <c r="G89629" s="162" t="s">
        <v>89874</v>
      </c>
    </row>
    <row r="89630" spans="7:7">
      <c r="G89630" s="162" t="s">
        <v>89875</v>
      </c>
    </row>
    <row r="89631" spans="7:7">
      <c r="G89631" s="162" t="s">
        <v>89876</v>
      </c>
    </row>
    <row r="89632" spans="7:7">
      <c r="G89632" s="162" t="s">
        <v>89877</v>
      </c>
    </row>
    <row r="89633" spans="7:7">
      <c r="G89633" s="162" t="s">
        <v>89878</v>
      </c>
    </row>
    <row r="89634" spans="7:7">
      <c r="G89634" s="162" t="s">
        <v>89879</v>
      </c>
    </row>
    <row r="89635" spans="7:7">
      <c r="G89635" s="162" t="s">
        <v>89880</v>
      </c>
    </row>
    <row r="89636" spans="7:7">
      <c r="G89636" s="162" t="s">
        <v>89881</v>
      </c>
    </row>
    <row r="89637" spans="7:7">
      <c r="G89637" s="162" t="s">
        <v>89882</v>
      </c>
    </row>
    <row r="89638" spans="7:7">
      <c r="G89638" s="162" t="s">
        <v>89883</v>
      </c>
    </row>
    <row r="89639" spans="7:7">
      <c r="G89639" s="162" t="s">
        <v>89884</v>
      </c>
    </row>
    <row r="89640" spans="7:7">
      <c r="G89640" s="162" t="s">
        <v>89885</v>
      </c>
    </row>
    <row r="89641" spans="7:7">
      <c r="G89641" s="162" t="s">
        <v>89886</v>
      </c>
    </row>
    <row r="89642" spans="7:7">
      <c r="G89642" s="162" t="s">
        <v>89887</v>
      </c>
    </row>
    <row r="89643" spans="7:7">
      <c r="G89643" s="162" t="s">
        <v>89888</v>
      </c>
    </row>
    <row r="89644" spans="7:7">
      <c r="G89644" s="162" t="s">
        <v>89889</v>
      </c>
    </row>
    <row r="89645" spans="7:7">
      <c r="G89645" s="162" t="s">
        <v>89890</v>
      </c>
    </row>
    <row r="89646" spans="7:7">
      <c r="G89646" s="162" t="s">
        <v>89891</v>
      </c>
    </row>
    <row r="89647" spans="7:7">
      <c r="G89647" s="162" t="s">
        <v>89892</v>
      </c>
    </row>
    <row r="89648" spans="7:7">
      <c r="G89648" s="162" t="s">
        <v>89893</v>
      </c>
    </row>
    <row r="89649" spans="7:7">
      <c r="G89649" s="162" t="s">
        <v>89894</v>
      </c>
    </row>
    <row r="89650" spans="7:7">
      <c r="G89650" s="162" t="s">
        <v>89895</v>
      </c>
    </row>
    <row r="89651" spans="7:7">
      <c r="G89651" s="162" t="s">
        <v>89896</v>
      </c>
    </row>
    <row r="89652" spans="7:7">
      <c r="G89652" s="162" t="s">
        <v>89897</v>
      </c>
    </row>
    <row r="89653" spans="7:7">
      <c r="G89653" s="162" t="s">
        <v>89898</v>
      </c>
    </row>
    <row r="89654" spans="7:7">
      <c r="G89654" s="162" t="s">
        <v>89899</v>
      </c>
    </row>
    <row r="89655" spans="7:7">
      <c r="G89655" s="162" t="s">
        <v>89900</v>
      </c>
    </row>
    <row r="89656" spans="7:7">
      <c r="G89656" s="162" t="s">
        <v>89901</v>
      </c>
    </row>
    <row r="89657" spans="7:7">
      <c r="G89657" s="162" t="s">
        <v>89902</v>
      </c>
    </row>
    <row r="89658" spans="7:7">
      <c r="G89658" s="162" t="s">
        <v>89903</v>
      </c>
    </row>
    <row r="89659" spans="7:7">
      <c r="G89659" s="162" t="s">
        <v>89904</v>
      </c>
    </row>
    <row r="89660" spans="7:7">
      <c r="G89660" s="162" t="s">
        <v>89905</v>
      </c>
    </row>
    <row r="89661" spans="7:7">
      <c r="G89661" s="162" t="s">
        <v>89906</v>
      </c>
    </row>
    <row r="89662" spans="7:7">
      <c r="G89662" s="162" t="s">
        <v>89907</v>
      </c>
    </row>
    <row r="89663" spans="7:7">
      <c r="G89663" s="162" t="s">
        <v>89908</v>
      </c>
    </row>
    <row r="89664" spans="7:7">
      <c r="G89664" s="162" t="s">
        <v>89909</v>
      </c>
    </row>
    <row r="89665" spans="7:7">
      <c r="G89665" s="162" t="s">
        <v>89910</v>
      </c>
    </row>
    <row r="89666" spans="7:7">
      <c r="G89666" s="162" t="s">
        <v>89911</v>
      </c>
    </row>
    <row r="89667" spans="7:7">
      <c r="G89667" s="162" t="s">
        <v>89912</v>
      </c>
    </row>
    <row r="89668" spans="7:7">
      <c r="G89668" s="162" t="s">
        <v>89913</v>
      </c>
    </row>
    <row r="89669" spans="7:7">
      <c r="G89669" s="162" t="s">
        <v>89914</v>
      </c>
    </row>
    <row r="89670" spans="7:7">
      <c r="G89670" s="162" t="s">
        <v>89915</v>
      </c>
    </row>
    <row r="89671" spans="7:7">
      <c r="G89671" s="162" t="s">
        <v>89916</v>
      </c>
    </row>
    <row r="89672" spans="7:7">
      <c r="G89672" s="162" t="s">
        <v>89917</v>
      </c>
    </row>
    <row r="89673" spans="7:7">
      <c r="G89673" s="162" t="s">
        <v>89918</v>
      </c>
    </row>
    <row r="89674" spans="7:7">
      <c r="G89674" s="162" t="s">
        <v>89919</v>
      </c>
    </row>
    <row r="89675" spans="7:7">
      <c r="G89675" s="162" t="s">
        <v>89920</v>
      </c>
    </row>
    <row r="89676" spans="7:7">
      <c r="G89676" s="162" t="s">
        <v>89921</v>
      </c>
    </row>
    <row r="89677" spans="7:7">
      <c r="G89677" s="162" t="s">
        <v>89922</v>
      </c>
    </row>
    <row r="89678" spans="7:7">
      <c r="G89678" s="162" t="s">
        <v>89923</v>
      </c>
    </row>
    <row r="89679" spans="7:7">
      <c r="G89679" s="162" t="s">
        <v>89924</v>
      </c>
    </row>
    <row r="89680" spans="7:7">
      <c r="G89680" s="162" t="s">
        <v>89925</v>
      </c>
    </row>
    <row r="89681" spans="7:7">
      <c r="G89681" s="162" t="s">
        <v>89926</v>
      </c>
    </row>
    <row r="89682" spans="7:7">
      <c r="G89682" s="162" t="s">
        <v>89927</v>
      </c>
    </row>
    <row r="89683" spans="7:7">
      <c r="G89683" s="162" t="s">
        <v>89928</v>
      </c>
    </row>
    <row r="89684" spans="7:7">
      <c r="G89684" s="162" t="s">
        <v>89929</v>
      </c>
    </row>
    <row r="89685" spans="7:7">
      <c r="G89685" s="162" t="s">
        <v>89930</v>
      </c>
    </row>
    <row r="89686" spans="7:7">
      <c r="G89686" s="162" t="s">
        <v>89931</v>
      </c>
    </row>
    <row r="89687" spans="7:7">
      <c r="G89687" s="162" t="s">
        <v>89932</v>
      </c>
    </row>
    <row r="89688" spans="7:7">
      <c r="G89688" s="162" t="s">
        <v>89933</v>
      </c>
    </row>
    <row r="89689" spans="7:7">
      <c r="G89689" s="162" t="s">
        <v>89934</v>
      </c>
    </row>
    <row r="89690" spans="7:7">
      <c r="G89690" s="162" t="s">
        <v>89935</v>
      </c>
    </row>
    <row r="89691" spans="7:7">
      <c r="G89691" s="162" t="s">
        <v>89936</v>
      </c>
    </row>
    <row r="89692" spans="7:7">
      <c r="G89692" s="162" t="s">
        <v>89937</v>
      </c>
    </row>
    <row r="89693" spans="7:7">
      <c r="G89693" s="162" t="s">
        <v>89938</v>
      </c>
    </row>
    <row r="89694" spans="7:7">
      <c r="G89694" s="162" t="s">
        <v>89939</v>
      </c>
    </row>
    <row r="89695" spans="7:7">
      <c r="G89695" s="162" t="s">
        <v>89940</v>
      </c>
    </row>
    <row r="89696" spans="7:7">
      <c r="G89696" s="162" t="s">
        <v>89941</v>
      </c>
    </row>
    <row r="89697" spans="7:7">
      <c r="G89697" s="162" t="s">
        <v>89942</v>
      </c>
    </row>
    <row r="89698" spans="7:7">
      <c r="G89698" s="162" t="s">
        <v>89943</v>
      </c>
    </row>
    <row r="89699" spans="7:7">
      <c r="G89699" s="162" t="s">
        <v>89944</v>
      </c>
    </row>
    <row r="89700" spans="7:7">
      <c r="G89700" s="162" t="s">
        <v>89945</v>
      </c>
    </row>
    <row r="89701" spans="7:7">
      <c r="G89701" s="162" t="s">
        <v>89946</v>
      </c>
    </row>
    <row r="89702" spans="7:7">
      <c r="G89702" s="162" t="s">
        <v>89947</v>
      </c>
    </row>
    <row r="89703" spans="7:7">
      <c r="G89703" s="162" t="s">
        <v>89948</v>
      </c>
    </row>
    <row r="89704" spans="7:7">
      <c r="G89704" s="162" t="s">
        <v>89949</v>
      </c>
    </row>
    <row r="89705" spans="7:7">
      <c r="G89705" s="162" t="s">
        <v>89950</v>
      </c>
    </row>
    <row r="89706" spans="7:7">
      <c r="G89706" s="162" t="s">
        <v>89951</v>
      </c>
    </row>
    <row r="89707" spans="7:7">
      <c r="G89707" s="162" t="s">
        <v>89952</v>
      </c>
    </row>
    <row r="89708" spans="7:7">
      <c r="G89708" s="162" t="s">
        <v>89953</v>
      </c>
    </row>
    <row r="89709" spans="7:7">
      <c r="G89709" s="162" t="s">
        <v>89954</v>
      </c>
    </row>
    <row r="89710" spans="7:7">
      <c r="G89710" s="162" t="s">
        <v>89955</v>
      </c>
    </row>
    <row r="89711" spans="7:7">
      <c r="G89711" s="162" t="s">
        <v>89956</v>
      </c>
    </row>
    <row r="89712" spans="7:7">
      <c r="G89712" s="162" t="s">
        <v>89957</v>
      </c>
    </row>
    <row r="89713" spans="7:7">
      <c r="G89713" s="162" t="s">
        <v>89958</v>
      </c>
    </row>
    <row r="89714" spans="7:7">
      <c r="G89714" s="162" t="s">
        <v>89959</v>
      </c>
    </row>
    <row r="89715" spans="7:7">
      <c r="G89715" s="162" t="s">
        <v>89960</v>
      </c>
    </row>
    <row r="89716" spans="7:7">
      <c r="G89716" s="162" t="s">
        <v>89961</v>
      </c>
    </row>
    <row r="89717" spans="7:7">
      <c r="G89717" s="162" t="s">
        <v>89962</v>
      </c>
    </row>
    <row r="89718" spans="7:7">
      <c r="G89718" s="162" t="s">
        <v>89963</v>
      </c>
    </row>
    <row r="89719" spans="7:7">
      <c r="G89719" s="162" t="s">
        <v>89964</v>
      </c>
    </row>
    <row r="89720" spans="7:7">
      <c r="G89720" s="162" t="s">
        <v>89965</v>
      </c>
    </row>
    <row r="89721" spans="7:7">
      <c r="G89721" s="162" t="s">
        <v>89966</v>
      </c>
    </row>
    <row r="89722" spans="7:7">
      <c r="G89722" s="162" t="s">
        <v>89967</v>
      </c>
    </row>
    <row r="89723" spans="7:7">
      <c r="G89723" s="162" t="s">
        <v>89968</v>
      </c>
    </row>
    <row r="89724" spans="7:7">
      <c r="G89724" s="162" t="s">
        <v>89969</v>
      </c>
    </row>
    <row r="89725" spans="7:7">
      <c r="G89725" s="162" t="s">
        <v>89970</v>
      </c>
    </row>
    <row r="89726" spans="7:7">
      <c r="G89726" s="162" t="s">
        <v>89971</v>
      </c>
    </row>
    <row r="89727" spans="7:7">
      <c r="G89727" s="162" t="s">
        <v>89972</v>
      </c>
    </row>
    <row r="89728" spans="7:7">
      <c r="G89728" s="162" t="s">
        <v>89973</v>
      </c>
    </row>
    <row r="89729" spans="7:7">
      <c r="G89729" s="162" t="s">
        <v>89974</v>
      </c>
    </row>
    <row r="89730" spans="7:7">
      <c r="G89730" s="162" t="s">
        <v>89975</v>
      </c>
    </row>
    <row r="89731" spans="7:7">
      <c r="G89731" s="162" t="s">
        <v>89976</v>
      </c>
    </row>
    <row r="89732" spans="7:7">
      <c r="G89732" s="162" t="s">
        <v>89977</v>
      </c>
    </row>
    <row r="89733" spans="7:7">
      <c r="G89733" s="162" t="s">
        <v>89978</v>
      </c>
    </row>
    <row r="89734" spans="7:7">
      <c r="G89734" s="162" t="s">
        <v>89979</v>
      </c>
    </row>
    <row r="89735" spans="7:7">
      <c r="G89735" s="162" t="s">
        <v>89980</v>
      </c>
    </row>
    <row r="89736" spans="7:7">
      <c r="G89736" s="162" t="s">
        <v>89981</v>
      </c>
    </row>
    <row r="89737" spans="7:7">
      <c r="G89737" s="162" t="s">
        <v>89982</v>
      </c>
    </row>
    <row r="89738" spans="7:7">
      <c r="G89738" s="162" t="s">
        <v>89983</v>
      </c>
    </row>
    <row r="89739" spans="7:7">
      <c r="G89739" s="162" t="s">
        <v>89984</v>
      </c>
    </row>
    <row r="89740" spans="7:7">
      <c r="G89740" s="162" t="s">
        <v>89985</v>
      </c>
    </row>
    <row r="89741" spans="7:7">
      <c r="G89741" s="162" t="s">
        <v>89986</v>
      </c>
    </row>
    <row r="89742" spans="7:7">
      <c r="G89742" s="162" t="s">
        <v>89987</v>
      </c>
    </row>
    <row r="89743" spans="7:7">
      <c r="G89743" s="162" t="s">
        <v>89988</v>
      </c>
    </row>
    <row r="89744" spans="7:7">
      <c r="G89744" s="162" t="s">
        <v>89989</v>
      </c>
    </row>
    <row r="89745" spans="7:7">
      <c r="G89745" s="162" t="s">
        <v>89990</v>
      </c>
    </row>
    <row r="89746" spans="7:7">
      <c r="G89746" s="162" t="s">
        <v>89991</v>
      </c>
    </row>
    <row r="89747" spans="7:7">
      <c r="G89747" s="162" t="s">
        <v>89992</v>
      </c>
    </row>
    <row r="89748" spans="7:7">
      <c r="G89748" s="162" t="s">
        <v>89993</v>
      </c>
    </row>
    <row r="89749" spans="7:7">
      <c r="G89749" s="162" t="s">
        <v>89994</v>
      </c>
    </row>
    <row r="89750" spans="7:7">
      <c r="G89750" s="162" t="s">
        <v>89995</v>
      </c>
    </row>
    <row r="89751" spans="7:7">
      <c r="G89751" s="162" t="s">
        <v>89996</v>
      </c>
    </row>
    <row r="89752" spans="7:7">
      <c r="G89752" s="162" t="s">
        <v>89997</v>
      </c>
    </row>
    <row r="89753" spans="7:7">
      <c r="G89753" s="162" t="s">
        <v>89998</v>
      </c>
    </row>
    <row r="89754" spans="7:7">
      <c r="G89754" s="162" t="s">
        <v>89999</v>
      </c>
    </row>
    <row r="89755" spans="7:7">
      <c r="G89755" s="162" t="s">
        <v>90000</v>
      </c>
    </row>
    <row r="89756" spans="7:7">
      <c r="G89756" s="162" t="s">
        <v>90001</v>
      </c>
    </row>
    <row r="89757" spans="7:7">
      <c r="G89757" s="162" t="s">
        <v>90002</v>
      </c>
    </row>
    <row r="89758" spans="7:7">
      <c r="G89758" s="162" t="s">
        <v>90003</v>
      </c>
    </row>
    <row r="89759" spans="7:7">
      <c r="G89759" s="162" t="s">
        <v>90004</v>
      </c>
    </row>
    <row r="89760" spans="7:7">
      <c r="G89760" s="162" t="s">
        <v>90005</v>
      </c>
    </row>
    <row r="89761" spans="7:7">
      <c r="G89761" s="162" t="s">
        <v>90006</v>
      </c>
    </row>
    <row r="89762" spans="7:7">
      <c r="G89762" s="162" t="s">
        <v>90007</v>
      </c>
    </row>
    <row r="89763" spans="7:7">
      <c r="G89763" s="162" t="s">
        <v>90008</v>
      </c>
    </row>
    <row r="89764" spans="7:7">
      <c r="G89764" s="162" t="s">
        <v>90009</v>
      </c>
    </row>
    <row r="89765" spans="7:7">
      <c r="G89765" s="162" t="s">
        <v>90010</v>
      </c>
    </row>
    <row r="89766" spans="7:7">
      <c r="G89766" s="162" t="s">
        <v>90011</v>
      </c>
    </row>
    <row r="89767" spans="7:7">
      <c r="G89767" s="162" t="s">
        <v>90012</v>
      </c>
    </row>
    <row r="89768" spans="7:7">
      <c r="G89768" s="162" t="s">
        <v>90013</v>
      </c>
    </row>
    <row r="89769" spans="7:7">
      <c r="G89769" s="162" t="s">
        <v>90014</v>
      </c>
    </row>
    <row r="89770" spans="7:7">
      <c r="G89770" s="162" t="s">
        <v>90015</v>
      </c>
    </row>
    <row r="89771" spans="7:7">
      <c r="G89771" s="162" t="s">
        <v>90016</v>
      </c>
    </row>
    <row r="89772" spans="7:7">
      <c r="G89772" s="162" t="s">
        <v>90017</v>
      </c>
    </row>
    <row r="89773" spans="7:7">
      <c r="G89773" s="162" t="s">
        <v>90018</v>
      </c>
    </row>
    <row r="89774" spans="7:7">
      <c r="G89774" s="162" t="s">
        <v>90019</v>
      </c>
    </row>
    <row r="89775" spans="7:7">
      <c r="G89775" s="162" t="s">
        <v>90020</v>
      </c>
    </row>
    <row r="89776" spans="7:7">
      <c r="G89776" s="162" t="s">
        <v>90021</v>
      </c>
    </row>
    <row r="89777" spans="7:7">
      <c r="G89777" s="162" t="s">
        <v>90022</v>
      </c>
    </row>
    <row r="89778" spans="7:7">
      <c r="G89778" s="162" t="s">
        <v>90023</v>
      </c>
    </row>
    <row r="89779" spans="7:7">
      <c r="G89779" s="162" t="s">
        <v>90024</v>
      </c>
    </row>
    <row r="89780" spans="7:7">
      <c r="G89780" s="162" t="s">
        <v>90025</v>
      </c>
    </row>
    <row r="89781" spans="7:7">
      <c r="G89781" s="162" t="s">
        <v>90026</v>
      </c>
    </row>
    <row r="89782" spans="7:7">
      <c r="G89782" s="162" t="s">
        <v>90027</v>
      </c>
    </row>
    <row r="89783" spans="7:7">
      <c r="G89783" s="162" t="s">
        <v>90028</v>
      </c>
    </row>
    <row r="89784" spans="7:7">
      <c r="G89784" s="162" t="s">
        <v>90029</v>
      </c>
    </row>
    <row r="89785" spans="7:7">
      <c r="G89785" s="162" t="s">
        <v>90030</v>
      </c>
    </row>
    <row r="89786" spans="7:7">
      <c r="G89786" s="162" t="s">
        <v>90031</v>
      </c>
    </row>
    <row r="89787" spans="7:7">
      <c r="G89787" s="162" t="s">
        <v>90032</v>
      </c>
    </row>
    <row r="89788" spans="7:7">
      <c r="G89788" s="162" t="s">
        <v>90033</v>
      </c>
    </row>
    <row r="89789" spans="7:7">
      <c r="G89789" s="162" t="s">
        <v>90034</v>
      </c>
    </row>
    <row r="89790" spans="7:7">
      <c r="G89790" s="162" t="s">
        <v>90035</v>
      </c>
    </row>
    <row r="89791" spans="7:7">
      <c r="G89791" s="162" t="s">
        <v>90036</v>
      </c>
    </row>
    <row r="89792" spans="7:7">
      <c r="G89792" s="162" t="s">
        <v>90037</v>
      </c>
    </row>
    <row r="89793" spans="7:7">
      <c r="G89793" s="162" t="s">
        <v>90038</v>
      </c>
    </row>
    <row r="89794" spans="7:7">
      <c r="G89794" s="162" t="s">
        <v>90039</v>
      </c>
    </row>
    <row r="89795" spans="7:7">
      <c r="G89795" s="162" t="s">
        <v>90040</v>
      </c>
    </row>
    <row r="89796" spans="7:7">
      <c r="G89796" s="162" t="s">
        <v>90041</v>
      </c>
    </row>
    <row r="89797" spans="7:7">
      <c r="G89797" s="162" t="s">
        <v>90042</v>
      </c>
    </row>
    <row r="89798" spans="7:7">
      <c r="G89798" s="162" t="s">
        <v>90043</v>
      </c>
    </row>
    <row r="89799" spans="7:7">
      <c r="G89799" s="162" t="s">
        <v>90044</v>
      </c>
    </row>
    <row r="89800" spans="7:7">
      <c r="G89800" s="162" t="s">
        <v>90045</v>
      </c>
    </row>
    <row r="89801" spans="7:7">
      <c r="G89801" s="162" t="s">
        <v>90046</v>
      </c>
    </row>
    <row r="89802" spans="7:7">
      <c r="G89802" s="162" t="s">
        <v>90047</v>
      </c>
    </row>
    <row r="89803" spans="7:7">
      <c r="G89803" s="162" t="s">
        <v>90048</v>
      </c>
    </row>
    <row r="89804" spans="7:7">
      <c r="G89804" s="162" t="s">
        <v>90049</v>
      </c>
    </row>
    <row r="89805" spans="7:7">
      <c r="G89805" s="162" t="s">
        <v>90050</v>
      </c>
    </row>
    <row r="89806" spans="7:7">
      <c r="G89806" s="162" t="s">
        <v>90051</v>
      </c>
    </row>
    <row r="89807" spans="7:7">
      <c r="G89807" s="162" t="s">
        <v>90052</v>
      </c>
    </row>
    <row r="89808" spans="7:7">
      <c r="G89808" s="162" t="s">
        <v>90053</v>
      </c>
    </row>
    <row r="89809" spans="7:7">
      <c r="G89809" s="162" t="s">
        <v>90054</v>
      </c>
    </row>
    <row r="89810" spans="7:7">
      <c r="G89810" s="162" t="s">
        <v>90055</v>
      </c>
    </row>
    <row r="89811" spans="7:7">
      <c r="G89811" s="162" t="s">
        <v>90056</v>
      </c>
    </row>
    <row r="89812" spans="7:7">
      <c r="G89812" s="162" t="s">
        <v>90057</v>
      </c>
    </row>
    <row r="89813" spans="7:7">
      <c r="G89813" s="162" t="s">
        <v>90058</v>
      </c>
    </row>
    <row r="89814" spans="7:7">
      <c r="G89814" s="162" t="s">
        <v>90059</v>
      </c>
    </row>
    <row r="89815" spans="7:7">
      <c r="G89815" s="162" t="s">
        <v>90060</v>
      </c>
    </row>
    <row r="89816" spans="7:7">
      <c r="G89816" s="162" t="s">
        <v>90061</v>
      </c>
    </row>
    <row r="89817" spans="7:7">
      <c r="G89817" s="162" t="s">
        <v>90062</v>
      </c>
    </row>
    <row r="89818" spans="7:7">
      <c r="G89818" s="162" t="s">
        <v>90063</v>
      </c>
    </row>
    <row r="89819" spans="7:7">
      <c r="G89819" s="162" t="s">
        <v>90064</v>
      </c>
    </row>
    <row r="89820" spans="7:7">
      <c r="G89820" s="162" t="s">
        <v>90065</v>
      </c>
    </row>
    <row r="89821" spans="7:7">
      <c r="G89821" s="162" t="s">
        <v>90066</v>
      </c>
    </row>
    <row r="89822" spans="7:7">
      <c r="G89822" s="162" t="s">
        <v>90067</v>
      </c>
    </row>
    <row r="89823" spans="7:7">
      <c r="G89823" s="162" t="s">
        <v>90068</v>
      </c>
    </row>
    <row r="89824" spans="7:7">
      <c r="G89824" s="162" t="s">
        <v>90069</v>
      </c>
    </row>
    <row r="89825" spans="7:7">
      <c r="G89825" s="162" t="s">
        <v>90070</v>
      </c>
    </row>
    <row r="89826" spans="7:7">
      <c r="G89826" s="162" t="s">
        <v>90071</v>
      </c>
    </row>
    <row r="89827" spans="7:7">
      <c r="G89827" s="162" t="s">
        <v>90072</v>
      </c>
    </row>
    <row r="89828" spans="7:7">
      <c r="G89828" s="162" t="s">
        <v>90073</v>
      </c>
    </row>
    <row r="89829" spans="7:7">
      <c r="G89829" s="162" t="s">
        <v>90074</v>
      </c>
    </row>
    <row r="89830" spans="7:7">
      <c r="G89830" s="162" t="s">
        <v>90075</v>
      </c>
    </row>
    <row r="89831" spans="7:7">
      <c r="G89831" s="162" t="s">
        <v>90076</v>
      </c>
    </row>
    <row r="89832" spans="7:7">
      <c r="G89832" s="162" t="s">
        <v>90077</v>
      </c>
    </row>
    <row r="89833" spans="7:7">
      <c r="G89833" s="162" t="s">
        <v>90078</v>
      </c>
    </row>
    <row r="89834" spans="7:7">
      <c r="G89834" s="162" t="s">
        <v>90079</v>
      </c>
    </row>
    <row r="89835" spans="7:7">
      <c r="G89835" s="162" t="s">
        <v>90080</v>
      </c>
    </row>
    <row r="89836" spans="7:7">
      <c r="G89836" s="162" t="s">
        <v>90081</v>
      </c>
    </row>
    <row r="89837" spans="7:7">
      <c r="G89837" s="162" t="s">
        <v>90082</v>
      </c>
    </row>
    <row r="89838" spans="7:7">
      <c r="G89838" s="162" t="s">
        <v>90083</v>
      </c>
    </row>
    <row r="89839" spans="7:7">
      <c r="G89839" s="162" t="s">
        <v>90084</v>
      </c>
    </row>
    <row r="89840" spans="7:7">
      <c r="G89840" s="162" t="s">
        <v>90085</v>
      </c>
    </row>
    <row r="89841" spans="7:7">
      <c r="G89841" s="162" t="s">
        <v>90086</v>
      </c>
    </row>
    <row r="89842" spans="7:7">
      <c r="G89842" s="162" t="s">
        <v>90087</v>
      </c>
    </row>
    <row r="89843" spans="7:7">
      <c r="G89843" s="162" t="s">
        <v>90088</v>
      </c>
    </row>
    <row r="89844" spans="7:7">
      <c r="G89844" s="162" t="s">
        <v>90089</v>
      </c>
    </row>
    <row r="89845" spans="7:7">
      <c r="G89845" s="162" t="s">
        <v>90090</v>
      </c>
    </row>
    <row r="89846" spans="7:7">
      <c r="G89846" s="162" t="s">
        <v>90091</v>
      </c>
    </row>
    <row r="89847" spans="7:7">
      <c r="G89847" s="162" t="s">
        <v>90092</v>
      </c>
    </row>
    <row r="89848" spans="7:7">
      <c r="G89848" s="162" t="s">
        <v>90093</v>
      </c>
    </row>
    <row r="89849" spans="7:7">
      <c r="G89849" s="162" t="s">
        <v>90094</v>
      </c>
    </row>
    <row r="89850" spans="7:7">
      <c r="G89850" s="162" t="s">
        <v>90095</v>
      </c>
    </row>
    <row r="89851" spans="7:7">
      <c r="G89851" s="162" t="s">
        <v>90096</v>
      </c>
    </row>
    <row r="89852" spans="7:7">
      <c r="G89852" s="162" t="s">
        <v>90097</v>
      </c>
    </row>
    <row r="89853" spans="7:7">
      <c r="G89853" s="162" t="s">
        <v>90098</v>
      </c>
    </row>
    <row r="89854" spans="7:7">
      <c r="G89854" s="162" t="s">
        <v>90099</v>
      </c>
    </row>
    <row r="89855" spans="7:7">
      <c r="G89855" s="162" t="s">
        <v>90100</v>
      </c>
    </row>
    <row r="89856" spans="7:7">
      <c r="G89856" s="162" t="s">
        <v>90101</v>
      </c>
    </row>
    <row r="89857" spans="7:7">
      <c r="G89857" s="162" t="s">
        <v>90102</v>
      </c>
    </row>
    <row r="89858" spans="7:7">
      <c r="G89858" s="162" t="s">
        <v>90103</v>
      </c>
    </row>
    <row r="89859" spans="7:7">
      <c r="G89859" s="162" t="s">
        <v>90104</v>
      </c>
    </row>
    <row r="89860" spans="7:7">
      <c r="G89860" s="162" t="s">
        <v>90105</v>
      </c>
    </row>
    <row r="89861" spans="7:7">
      <c r="G89861" s="162" t="s">
        <v>90106</v>
      </c>
    </row>
    <row r="89862" spans="7:7">
      <c r="G89862" s="162" t="s">
        <v>90107</v>
      </c>
    </row>
    <row r="89863" spans="7:7">
      <c r="G89863" s="162" t="s">
        <v>90108</v>
      </c>
    </row>
    <row r="89864" spans="7:7">
      <c r="G89864" s="162" t="s">
        <v>90109</v>
      </c>
    </row>
    <row r="89865" spans="7:7">
      <c r="G89865" s="162" t="s">
        <v>90110</v>
      </c>
    </row>
    <row r="89866" spans="7:7">
      <c r="G89866" s="162" t="s">
        <v>90111</v>
      </c>
    </row>
    <row r="89867" spans="7:7">
      <c r="G89867" s="162" t="s">
        <v>90112</v>
      </c>
    </row>
    <row r="89868" spans="7:7">
      <c r="G89868" s="162" t="s">
        <v>90113</v>
      </c>
    </row>
    <row r="89869" spans="7:7">
      <c r="G89869" s="162" t="s">
        <v>90114</v>
      </c>
    </row>
    <row r="89870" spans="7:7">
      <c r="G89870" s="162" t="s">
        <v>90115</v>
      </c>
    </row>
    <row r="89871" spans="7:7">
      <c r="G89871" s="162" t="s">
        <v>90116</v>
      </c>
    </row>
    <row r="89872" spans="7:7">
      <c r="G89872" s="162" t="s">
        <v>90117</v>
      </c>
    </row>
    <row r="89873" spans="7:7">
      <c r="G89873" s="162" t="s">
        <v>90118</v>
      </c>
    </row>
    <row r="89874" spans="7:7">
      <c r="G89874" s="162" t="s">
        <v>90119</v>
      </c>
    </row>
    <row r="89875" spans="7:7">
      <c r="G89875" s="162" t="s">
        <v>90120</v>
      </c>
    </row>
    <row r="89876" spans="7:7">
      <c r="G89876" s="162" t="s">
        <v>90121</v>
      </c>
    </row>
    <row r="89877" spans="7:7">
      <c r="G89877" s="162" t="s">
        <v>90122</v>
      </c>
    </row>
    <row r="89878" spans="7:7">
      <c r="G89878" s="162" t="s">
        <v>90123</v>
      </c>
    </row>
    <row r="89879" spans="7:7">
      <c r="G89879" s="162" t="s">
        <v>90124</v>
      </c>
    </row>
    <row r="89880" spans="7:7">
      <c r="G89880" s="162" t="s">
        <v>90125</v>
      </c>
    </row>
    <row r="89881" spans="7:7">
      <c r="G89881" s="162" t="s">
        <v>90126</v>
      </c>
    </row>
    <row r="89882" spans="7:7">
      <c r="G89882" s="162" t="s">
        <v>90127</v>
      </c>
    </row>
    <row r="89883" spans="7:7">
      <c r="G89883" s="162" t="s">
        <v>90128</v>
      </c>
    </row>
    <row r="89884" spans="7:7">
      <c r="G89884" s="162" t="s">
        <v>90129</v>
      </c>
    </row>
    <row r="89885" spans="7:7">
      <c r="G89885" s="162" t="s">
        <v>90130</v>
      </c>
    </row>
    <row r="89886" spans="7:7">
      <c r="G89886" s="162" t="s">
        <v>90131</v>
      </c>
    </row>
    <row r="89887" spans="7:7">
      <c r="G89887" s="162" t="s">
        <v>90132</v>
      </c>
    </row>
    <row r="89888" spans="7:7">
      <c r="G89888" s="162" t="s">
        <v>90133</v>
      </c>
    </row>
    <row r="89889" spans="7:7">
      <c r="G89889" s="162" t="s">
        <v>90134</v>
      </c>
    </row>
    <row r="89890" spans="7:7">
      <c r="G89890" s="162" t="s">
        <v>90135</v>
      </c>
    </row>
    <row r="89891" spans="7:7">
      <c r="G89891" s="162" t="s">
        <v>90136</v>
      </c>
    </row>
    <row r="89892" spans="7:7">
      <c r="G89892" s="162" t="s">
        <v>90137</v>
      </c>
    </row>
    <row r="89893" spans="7:7">
      <c r="G89893" s="162" t="s">
        <v>90138</v>
      </c>
    </row>
    <row r="89894" spans="7:7">
      <c r="G89894" s="162" t="s">
        <v>90139</v>
      </c>
    </row>
    <row r="89895" spans="7:7">
      <c r="G89895" s="162" t="s">
        <v>90140</v>
      </c>
    </row>
    <row r="89896" spans="7:7">
      <c r="G89896" s="162" t="s">
        <v>90141</v>
      </c>
    </row>
    <row r="89897" spans="7:7">
      <c r="G89897" s="162" t="s">
        <v>90142</v>
      </c>
    </row>
    <row r="89898" spans="7:7">
      <c r="G89898" s="162" t="s">
        <v>90143</v>
      </c>
    </row>
    <row r="89899" spans="7:7">
      <c r="G89899" s="162" t="s">
        <v>90144</v>
      </c>
    </row>
    <row r="89900" spans="7:7">
      <c r="G89900" s="162" t="s">
        <v>90145</v>
      </c>
    </row>
    <row r="89901" spans="7:7">
      <c r="G89901" s="162" t="s">
        <v>90146</v>
      </c>
    </row>
    <row r="89902" spans="7:7">
      <c r="G89902" s="162" t="s">
        <v>90147</v>
      </c>
    </row>
    <row r="89903" spans="7:7">
      <c r="G89903" s="162" t="s">
        <v>90148</v>
      </c>
    </row>
    <row r="89904" spans="7:7">
      <c r="G89904" s="162" t="s">
        <v>90149</v>
      </c>
    </row>
    <row r="89905" spans="7:7">
      <c r="G89905" s="162" t="s">
        <v>90150</v>
      </c>
    </row>
    <row r="89906" spans="7:7">
      <c r="G89906" s="162" t="s">
        <v>90151</v>
      </c>
    </row>
    <row r="89907" spans="7:7">
      <c r="G89907" s="162" t="s">
        <v>90152</v>
      </c>
    </row>
    <row r="89908" spans="7:7">
      <c r="G89908" s="162" t="s">
        <v>90153</v>
      </c>
    </row>
    <row r="89909" spans="7:7">
      <c r="G89909" s="162" t="s">
        <v>90154</v>
      </c>
    </row>
    <row r="89910" spans="7:7">
      <c r="G89910" s="162" t="s">
        <v>90155</v>
      </c>
    </row>
    <row r="89911" spans="7:7">
      <c r="G89911" s="162" t="s">
        <v>90156</v>
      </c>
    </row>
    <row r="89912" spans="7:7">
      <c r="G89912" s="162" t="s">
        <v>90157</v>
      </c>
    </row>
    <row r="89913" spans="7:7">
      <c r="G89913" s="162" t="s">
        <v>90158</v>
      </c>
    </row>
    <row r="89914" spans="7:7">
      <c r="G89914" s="162" t="s">
        <v>90159</v>
      </c>
    </row>
    <row r="89915" spans="7:7">
      <c r="G89915" s="162" t="s">
        <v>90160</v>
      </c>
    </row>
    <row r="89916" spans="7:7">
      <c r="G89916" s="162" t="s">
        <v>90161</v>
      </c>
    </row>
    <row r="89917" spans="7:7">
      <c r="G89917" s="162" t="s">
        <v>90162</v>
      </c>
    </row>
    <row r="89918" spans="7:7">
      <c r="G89918" s="162" t="s">
        <v>90163</v>
      </c>
    </row>
    <row r="89919" spans="7:7">
      <c r="G89919" s="162" t="s">
        <v>90164</v>
      </c>
    </row>
    <row r="89920" spans="7:7">
      <c r="G89920" s="162" t="s">
        <v>90165</v>
      </c>
    </row>
    <row r="89921" spans="7:7">
      <c r="G89921" s="162" t="s">
        <v>90166</v>
      </c>
    </row>
    <row r="89922" spans="7:7">
      <c r="G89922" s="162" t="s">
        <v>90167</v>
      </c>
    </row>
    <row r="89923" spans="7:7">
      <c r="G89923" s="162" t="s">
        <v>90168</v>
      </c>
    </row>
    <row r="89924" spans="7:7">
      <c r="G89924" s="162" t="s">
        <v>90169</v>
      </c>
    </row>
    <row r="89925" spans="7:7">
      <c r="G89925" s="162" t="s">
        <v>90170</v>
      </c>
    </row>
    <row r="89926" spans="7:7">
      <c r="G89926" s="162" t="s">
        <v>90171</v>
      </c>
    </row>
    <row r="89927" spans="7:7">
      <c r="G89927" s="162" t="s">
        <v>90172</v>
      </c>
    </row>
    <row r="89928" spans="7:7">
      <c r="G89928" s="162" t="s">
        <v>90173</v>
      </c>
    </row>
    <row r="89929" spans="7:7">
      <c r="G89929" s="162" t="s">
        <v>90174</v>
      </c>
    </row>
    <row r="89930" spans="7:7">
      <c r="G89930" s="162" t="s">
        <v>90175</v>
      </c>
    </row>
    <row r="89931" spans="7:7">
      <c r="G89931" s="162" t="s">
        <v>90176</v>
      </c>
    </row>
    <row r="89932" spans="7:7">
      <c r="G89932" s="162" t="s">
        <v>90177</v>
      </c>
    </row>
    <row r="89933" spans="7:7">
      <c r="G89933" s="162" t="s">
        <v>90178</v>
      </c>
    </row>
    <row r="89934" spans="7:7">
      <c r="G89934" s="162" t="s">
        <v>90179</v>
      </c>
    </row>
    <row r="89935" spans="7:7">
      <c r="G89935" s="162" t="s">
        <v>90180</v>
      </c>
    </row>
    <row r="89936" spans="7:7">
      <c r="G89936" s="162" t="s">
        <v>90181</v>
      </c>
    </row>
    <row r="89937" spans="7:7">
      <c r="G89937" s="162" t="s">
        <v>90182</v>
      </c>
    </row>
    <row r="89938" spans="7:7">
      <c r="G89938" s="162" t="s">
        <v>90183</v>
      </c>
    </row>
    <row r="89939" spans="7:7">
      <c r="G89939" s="162" t="s">
        <v>90184</v>
      </c>
    </row>
    <row r="89940" spans="7:7">
      <c r="G89940" s="162" t="s">
        <v>90185</v>
      </c>
    </row>
    <row r="89941" spans="7:7">
      <c r="G89941" s="162" t="s">
        <v>90186</v>
      </c>
    </row>
    <row r="89942" spans="7:7">
      <c r="G89942" s="162" t="s">
        <v>90187</v>
      </c>
    </row>
    <row r="89943" spans="7:7">
      <c r="G89943" s="162" t="s">
        <v>90188</v>
      </c>
    </row>
    <row r="89944" spans="7:7">
      <c r="G89944" s="162" t="s">
        <v>90189</v>
      </c>
    </row>
    <row r="89945" spans="7:7">
      <c r="G89945" s="162" t="s">
        <v>90190</v>
      </c>
    </row>
    <row r="89946" spans="7:7">
      <c r="G89946" s="162" t="s">
        <v>90191</v>
      </c>
    </row>
    <row r="89947" spans="7:7">
      <c r="G89947" s="162" t="s">
        <v>90192</v>
      </c>
    </row>
    <row r="89948" spans="7:7">
      <c r="G89948" s="162" t="s">
        <v>90193</v>
      </c>
    </row>
    <row r="89949" spans="7:7">
      <c r="G89949" s="162" t="s">
        <v>90194</v>
      </c>
    </row>
    <row r="89950" spans="7:7">
      <c r="G89950" s="162" t="s">
        <v>90195</v>
      </c>
    </row>
    <row r="89951" spans="7:7">
      <c r="G89951" s="162" t="s">
        <v>90196</v>
      </c>
    </row>
    <row r="89952" spans="7:7">
      <c r="G89952" s="162" t="s">
        <v>90197</v>
      </c>
    </row>
    <row r="89953" spans="7:7">
      <c r="G89953" s="162" t="s">
        <v>90198</v>
      </c>
    </row>
    <row r="89954" spans="7:7">
      <c r="G89954" s="162" t="s">
        <v>90199</v>
      </c>
    </row>
    <row r="89955" spans="7:7">
      <c r="G89955" s="162" t="s">
        <v>90200</v>
      </c>
    </row>
    <row r="89956" spans="7:7">
      <c r="G89956" s="162" t="s">
        <v>90201</v>
      </c>
    </row>
    <row r="89957" spans="7:7">
      <c r="G89957" s="162" t="s">
        <v>90202</v>
      </c>
    </row>
    <row r="89958" spans="7:7">
      <c r="G89958" s="162" t="s">
        <v>90203</v>
      </c>
    </row>
    <row r="89959" spans="7:7">
      <c r="G89959" s="162" t="s">
        <v>90204</v>
      </c>
    </row>
    <row r="89960" spans="7:7">
      <c r="G89960" s="162" t="s">
        <v>90205</v>
      </c>
    </row>
    <row r="89961" spans="7:7">
      <c r="G89961" s="162" t="s">
        <v>90206</v>
      </c>
    </row>
    <row r="89962" spans="7:7">
      <c r="G89962" s="162" t="s">
        <v>90207</v>
      </c>
    </row>
    <row r="89963" spans="7:7">
      <c r="G89963" s="162" t="s">
        <v>90208</v>
      </c>
    </row>
    <row r="89964" spans="7:7">
      <c r="G89964" s="162" t="s">
        <v>90209</v>
      </c>
    </row>
    <row r="89965" spans="7:7">
      <c r="G89965" s="162" t="s">
        <v>90210</v>
      </c>
    </row>
    <row r="89966" spans="7:7">
      <c r="G89966" s="162" t="s">
        <v>90211</v>
      </c>
    </row>
    <row r="89967" spans="7:7">
      <c r="G89967" s="162" t="s">
        <v>90212</v>
      </c>
    </row>
    <row r="89968" spans="7:7">
      <c r="G89968" s="162" t="s">
        <v>90213</v>
      </c>
    </row>
    <row r="89969" spans="7:7">
      <c r="G89969" s="162" t="s">
        <v>90214</v>
      </c>
    </row>
    <row r="89970" spans="7:7">
      <c r="G89970" s="162" t="s">
        <v>90215</v>
      </c>
    </row>
    <row r="89971" spans="7:7">
      <c r="G89971" s="162" t="s">
        <v>90216</v>
      </c>
    </row>
    <row r="89972" spans="7:7">
      <c r="G89972" s="162" t="s">
        <v>90217</v>
      </c>
    </row>
    <row r="89973" spans="7:7">
      <c r="G89973" s="162" t="s">
        <v>90218</v>
      </c>
    </row>
    <row r="89974" spans="7:7">
      <c r="G89974" s="162" t="s">
        <v>90219</v>
      </c>
    </row>
    <row r="89975" spans="7:7">
      <c r="G89975" s="162" t="s">
        <v>90220</v>
      </c>
    </row>
    <row r="89976" spans="7:7">
      <c r="G89976" s="162" t="s">
        <v>90221</v>
      </c>
    </row>
    <row r="89977" spans="7:7">
      <c r="G89977" s="162" t="s">
        <v>90222</v>
      </c>
    </row>
    <row r="89978" spans="7:7">
      <c r="G89978" s="162" t="s">
        <v>90223</v>
      </c>
    </row>
    <row r="89979" spans="7:7">
      <c r="G89979" s="162" t="s">
        <v>90224</v>
      </c>
    </row>
    <row r="89980" spans="7:7">
      <c r="G89980" s="162" t="s">
        <v>90225</v>
      </c>
    </row>
    <row r="89981" spans="7:7">
      <c r="G89981" s="162" t="s">
        <v>90226</v>
      </c>
    </row>
    <row r="89982" spans="7:7">
      <c r="G89982" s="162" t="s">
        <v>90227</v>
      </c>
    </row>
    <row r="89983" spans="7:7">
      <c r="G89983" s="162" t="s">
        <v>90228</v>
      </c>
    </row>
    <row r="89984" spans="7:7">
      <c r="G89984" s="162" t="s">
        <v>90229</v>
      </c>
    </row>
    <row r="89985" spans="7:7">
      <c r="G89985" s="162" t="s">
        <v>90230</v>
      </c>
    </row>
    <row r="89986" spans="7:7">
      <c r="G89986" s="162" t="s">
        <v>90231</v>
      </c>
    </row>
    <row r="89987" spans="7:7">
      <c r="G89987" s="162" t="s">
        <v>90232</v>
      </c>
    </row>
    <row r="89988" spans="7:7">
      <c r="G89988" s="162" t="s">
        <v>90233</v>
      </c>
    </row>
    <row r="89989" spans="7:7">
      <c r="G89989" s="162" t="s">
        <v>90234</v>
      </c>
    </row>
    <row r="89990" spans="7:7">
      <c r="G89990" s="162" t="s">
        <v>90235</v>
      </c>
    </row>
    <row r="89991" spans="7:7">
      <c r="G89991" s="162" t="s">
        <v>90236</v>
      </c>
    </row>
    <row r="89992" spans="7:7">
      <c r="G89992" s="162" t="s">
        <v>90237</v>
      </c>
    </row>
    <row r="89993" spans="7:7">
      <c r="G89993" s="162" t="s">
        <v>90238</v>
      </c>
    </row>
    <row r="89994" spans="7:7">
      <c r="G89994" s="162" t="s">
        <v>90239</v>
      </c>
    </row>
    <row r="89995" spans="7:7">
      <c r="G89995" s="162" t="s">
        <v>90240</v>
      </c>
    </row>
    <row r="89996" spans="7:7">
      <c r="G89996" s="162" t="s">
        <v>90241</v>
      </c>
    </row>
    <row r="89997" spans="7:7">
      <c r="G89997" s="162" t="s">
        <v>90242</v>
      </c>
    </row>
    <row r="89998" spans="7:7">
      <c r="G89998" s="162" t="s">
        <v>90243</v>
      </c>
    </row>
    <row r="89999" spans="7:7">
      <c r="G89999" s="162" t="s">
        <v>90244</v>
      </c>
    </row>
    <row r="90000" spans="7:7">
      <c r="G90000" s="162" t="s">
        <v>90245</v>
      </c>
    </row>
    <row r="90001" spans="7:7">
      <c r="G90001" s="162" t="s">
        <v>90246</v>
      </c>
    </row>
    <row r="90002" spans="7:7">
      <c r="G90002" s="162" t="s">
        <v>90247</v>
      </c>
    </row>
    <row r="90003" spans="7:7">
      <c r="G90003" s="162" t="s">
        <v>90248</v>
      </c>
    </row>
    <row r="90004" spans="7:7">
      <c r="G90004" s="162" t="s">
        <v>90249</v>
      </c>
    </row>
    <row r="90005" spans="7:7">
      <c r="G90005" s="162" t="s">
        <v>90250</v>
      </c>
    </row>
    <row r="90006" spans="7:7">
      <c r="G90006" s="162" t="s">
        <v>90251</v>
      </c>
    </row>
    <row r="90007" spans="7:7">
      <c r="G90007" s="162" t="s">
        <v>90252</v>
      </c>
    </row>
    <row r="90008" spans="7:7">
      <c r="G90008" s="162" t="s">
        <v>90253</v>
      </c>
    </row>
    <row r="90009" spans="7:7">
      <c r="G90009" s="162" t="s">
        <v>90254</v>
      </c>
    </row>
    <row r="90010" spans="7:7">
      <c r="G90010" s="162" t="s">
        <v>90255</v>
      </c>
    </row>
    <row r="90011" spans="7:7">
      <c r="G90011" s="162" t="s">
        <v>90256</v>
      </c>
    </row>
    <row r="90012" spans="7:7">
      <c r="G90012" s="162" t="s">
        <v>90257</v>
      </c>
    </row>
    <row r="90013" spans="7:7">
      <c r="G90013" s="162" t="s">
        <v>90258</v>
      </c>
    </row>
    <row r="90014" spans="7:7">
      <c r="G90014" s="162" t="s">
        <v>90259</v>
      </c>
    </row>
    <row r="90015" spans="7:7">
      <c r="G90015" s="162" t="s">
        <v>90260</v>
      </c>
    </row>
    <row r="90016" spans="7:7">
      <c r="G90016" s="162" t="s">
        <v>90261</v>
      </c>
    </row>
    <row r="90017" spans="7:7">
      <c r="G90017" s="162" t="s">
        <v>90262</v>
      </c>
    </row>
    <row r="90018" spans="7:7">
      <c r="G90018" s="162" t="s">
        <v>90263</v>
      </c>
    </row>
    <row r="90019" spans="7:7">
      <c r="G90019" s="162" t="s">
        <v>90264</v>
      </c>
    </row>
    <row r="90020" spans="7:7">
      <c r="G90020" s="162" t="s">
        <v>90265</v>
      </c>
    </row>
    <row r="90021" spans="7:7">
      <c r="G90021" s="162" t="s">
        <v>90266</v>
      </c>
    </row>
    <row r="90022" spans="7:7">
      <c r="G90022" s="162" t="s">
        <v>90267</v>
      </c>
    </row>
    <row r="90023" spans="7:7">
      <c r="G90023" s="162" t="s">
        <v>90268</v>
      </c>
    </row>
    <row r="90024" spans="7:7">
      <c r="G90024" s="162" t="s">
        <v>90269</v>
      </c>
    </row>
    <row r="90025" spans="7:7">
      <c r="G90025" s="162" t="s">
        <v>90270</v>
      </c>
    </row>
    <row r="90026" spans="7:7">
      <c r="G90026" s="162" t="s">
        <v>90271</v>
      </c>
    </row>
    <row r="90027" spans="7:7">
      <c r="G90027" s="162" t="s">
        <v>90272</v>
      </c>
    </row>
    <row r="90028" spans="7:7">
      <c r="G90028" s="162" t="s">
        <v>90273</v>
      </c>
    </row>
    <row r="90029" spans="7:7">
      <c r="G90029" s="162" t="s">
        <v>90274</v>
      </c>
    </row>
    <row r="90030" spans="7:7">
      <c r="G90030" s="162" t="s">
        <v>90275</v>
      </c>
    </row>
    <row r="90031" spans="7:7">
      <c r="G90031" s="162" t="s">
        <v>90276</v>
      </c>
    </row>
    <row r="90032" spans="7:7">
      <c r="G90032" s="162" t="s">
        <v>90277</v>
      </c>
    </row>
    <row r="90033" spans="7:7">
      <c r="G90033" s="162" t="s">
        <v>90278</v>
      </c>
    </row>
    <row r="90034" spans="7:7">
      <c r="G90034" s="162" t="s">
        <v>90279</v>
      </c>
    </row>
    <row r="90035" spans="7:7">
      <c r="G90035" s="162" t="s">
        <v>90280</v>
      </c>
    </row>
    <row r="90036" spans="7:7">
      <c r="G90036" s="162" t="s">
        <v>90281</v>
      </c>
    </row>
    <row r="90037" spans="7:7">
      <c r="G90037" s="162" t="s">
        <v>90282</v>
      </c>
    </row>
    <row r="90038" spans="7:7">
      <c r="G90038" s="162" t="s">
        <v>90283</v>
      </c>
    </row>
    <row r="90039" spans="7:7">
      <c r="G90039" s="162" t="s">
        <v>90284</v>
      </c>
    </row>
    <row r="90040" spans="7:7">
      <c r="G90040" s="162" t="s">
        <v>90285</v>
      </c>
    </row>
    <row r="90041" spans="7:7">
      <c r="G90041" s="162" t="s">
        <v>90286</v>
      </c>
    </row>
    <row r="90042" spans="7:7">
      <c r="G90042" s="162" t="s">
        <v>90287</v>
      </c>
    </row>
    <row r="90043" spans="7:7">
      <c r="G90043" s="162" t="s">
        <v>90288</v>
      </c>
    </row>
    <row r="90044" spans="7:7">
      <c r="G90044" s="162" t="s">
        <v>90289</v>
      </c>
    </row>
    <row r="90045" spans="7:7">
      <c r="G90045" s="162" t="s">
        <v>90290</v>
      </c>
    </row>
    <row r="90046" spans="7:7">
      <c r="G90046" s="162" t="s">
        <v>90291</v>
      </c>
    </row>
    <row r="90047" spans="7:7">
      <c r="G90047" s="162" t="s">
        <v>90292</v>
      </c>
    </row>
    <row r="90048" spans="7:7">
      <c r="G90048" s="162" t="s">
        <v>90293</v>
      </c>
    </row>
    <row r="90049" spans="7:7">
      <c r="G90049" s="162" t="s">
        <v>90294</v>
      </c>
    </row>
    <row r="90050" spans="7:7">
      <c r="G90050" s="162" t="s">
        <v>90295</v>
      </c>
    </row>
    <row r="90051" spans="7:7">
      <c r="G90051" s="162" t="s">
        <v>90296</v>
      </c>
    </row>
    <row r="90052" spans="7:7">
      <c r="G90052" s="162" t="s">
        <v>90297</v>
      </c>
    </row>
    <row r="90053" spans="7:7">
      <c r="G90053" s="162" t="s">
        <v>90298</v>
      </c>
    </row>
    <row r="90054" spans="7:7">
      <c r="G90054" s="162" t="s">
        <v>90299</v>
      </c>
    </row>
    <row r="90055" spans="7:7">
      <c r="G90055" s="162" t="s">
        <v>90300</v>
      </c>
    </row>
    <row r="90056" spans="7:7">
      <c r="G90056" s="162" t="s">
        <v>90301</v>
      </c>
    </row>
    <row r="90057" spans="7:7">
      <c r="G90057" s="162" t="s">
        <v>90302</v>
      </c>
    </row>
    <row r="90058" spans="7:7">
      <c r="G90058" s="162" t="s">
        <v>90303</v>
      </c>
    </row>
    <row r="90059" spans="7:7">
      <c r="G90059" s="162" t="s">
        <v>90304</v>
      </c>
    </row>
    <row r="90060" spans="7:7">
      <c r="G90060" s="162" t="s">
        <v>90305</v>
      </c>
    </row>
    <row r="90061" spans="7:7">
      <c r="G90061" s="162" t="s">
        <v>90306</v>
      </c>
    </row>
    <row r="90062" spans="7:7">
      <c r="G90062" s="162" t="s">
        <v>90307</v>
      </c>
    </row>
    <row r="90063" spans="7:7">
      <c r="G90063" s="162" t="s">
        <v>90308</v>
      </c>
    </row>
    <row r="90064" spans="7:7">
      <c r="G90064" s="162" t="s">
        <v>90309</v>
      </c>
    </row>
    <row r="90065" spans="7:7">
      <c r="G90065" s="162" t="s">
        <v>90310</v>
      </c>
    </row>
    <row r="90066" spans="7:7">
      <c r="G90066" s="162" t="s">
        <v>90311</v>
      </c>
    </row>
    <row r="90067" spans="7:7">
      <c r="G90067" s="162" t="s">
        <v>90312</v>
      </c>
    </row>
    <row r="90068" spans="7:7">
      <c r="G90068" s="162" t="s">
        <v>90313</v>
      </c>
    </row>
    <row r="90069" spans="7:7">
      <c r="G90069" s="162" t="s">
        <v>90314</v>
      </c>
    </row>
    <row r="90070" spans="7:7">
      <c r="G90070" s="162" t="s">
        <v>90315</v>
      </c>
    </row>
    <row r="90071" spans="7:7">
      <c r="G90071" s="162" t="s">
        <v>90316</v>
      </c>
    </row>
    <row r="90072" spans="7:7">
      <c r="G90072" s="162" t="s">
        <v>90317</v>
      </c>
    </row>
    <row r="90073" spans="7:7">
      <c r="G90073" s="162" t="s">
        <v>90318</v>
      </c>
    </row>
    <row r="90074" spans="7:7">
      <c r="G90074" s="162" t="s">
        <v>90319</v>
      </c>
    </row>
    <row r="90075" spans="7:7">
      <c r="G90075" s="162" t="s">
        <v>90320</v>
      </c>
    </row>
    <row r="90076" spans="7:7">
      <c r="G90076" s="162" t="s">
        <v>90321</v>
      </c>
    </row>
    <row r="90077" spans="7:7">
      <c r="G90077" s="162" t="s">
        <v>90322</v>
      </c>
    </row>
    <row r="90078" spans="7:7">
      <c r="G90078" s="162" t="s">
        <v>90323</v>
      </c>
    </row>
    <row r="90079" spans="7:7">
      <c r="G90079" s="162" t="s">
        <v>90324</v>
      </c>
    </row>
    <row r="90080" spans="7:7">
      <c r="G90080" s="162" t="s">
        <v>90325</v>
      </c>
    </row>
    <row r="90081" spans="7:7">
      <c r="G90081" s="162" t="s">
        <v>90326</v>
      </c>
    </row>
    <row r="90082" spans="7:7">
      <c r="G90082" s="162" t="s">
        <v>90327</v>
      </c>
    </row>
    <row r="90083" spans="7:7">
      <c r="G90083" s="162" t="s">
        <v>90328</v>
      </c>
    </row>
    <row r="90084" spans="7:7">
      <c r="G90084" s="162" t="s">
        <v>90329</v>
      </c>
    </row>
    <row r="90085" spans="7:7">
      <c r="G90085" s="162" t="s">
        <v>90330</v>
      </c>
    </row>
    <row r="90086" spans="7:7">
      <c r="G90086" s="162" t="s">
        <v>90331</v>
      </c>
    </row>
    <row r="90087" spans="7:7">
      <c r="G90087" s="162" t="s">
        <v>90332</v>
      </c>
    </row>
    <row r="90088" spans="7:7">
      <c r="G90088" s="162" t="s">
        <v>90333</v>
      </c>
    </row>
    <row r="90089" spans="7:7">
      <c r="G90089" s="162" t="s">
        <v>90334</v>
      </c>
    </row>
    <row r="90090" spans="7:7">
      <c r="G90090" s="162" t="s">
        <v>90335</v>
      </c>
    </row>
    <row r="90091" spans="7:7">
      <c r="G90091" s="162" t="s">
        <v>90336</v>
      </c>
    </row>
    <row r="90092" spans="7:7">
      <c r="G90092" s="162" t="s">
        <v>90337</v>
      </c>
    </row>
    <row r="90093" spans="7:7">
      <c r="G90093" s="162" t="s">
        <v>90338</v>
      </c>
    </row>
    <row r="90094" spans="7:7">
      <c r="G90094" s="162" t="s">
        <v>90339</v>
      </c>
    </row>
    <row r="90095" spans="7:7">
      <c r="G90095" s="162" t="s">
        <v>90340</v>
      </c>
    </row>
    <row r="90096" spans="7:7">
      <c r="G90096" s="162" t="s">
        <v>90341</v>
      </c>
    </row>
    <row r="90097" spans="7:7">
      <c r="G90097" s="162" t="s">
        <v>90342</v>
      </c>
    </row>
    <row r="90098" spans="7:7">
      <c r="G90098" s="162" t="s">
        <v>90343</v>
      </c>
    </row>
    <row r="90099" spans="7:7">
      <c r="G90099" s="162" t="s">
        <v>90344</v>
      </c>
    </row>
    <row r="90100" spans="7:7">
      <c r="G90100" s="162" t="s">
        <v>90345</v>
      </c>
    </row>
    <row r="90101" spans="7:7">
      <c r="G90101" s="162" t="s">
        <v>90346</v>
      </c>
    </row>
    <row r="90102" spans="7:7">
      <c r="G90102" s="162" t="s">
        <v>90347</v>
      </c>
    </row>
    <row r="90103" spans="7:7">
      <c r="G90103" s="162" t="s">
        <v>90348</v>
      </c>
    </row>
    <row r="90104" spans="7:7">
      <c r="G90104" s="162" t="s">
        <v>90349</v>
      </c>
    </row>
    <row r="90105" spans="7:7">
      <c r="G90105" s="162" t="s">
        <v>90350</v>
      </c>
    </row>
    <row r="90106" spans="7:7">
      <c r="G90106" s="162" t="s">
        <v>90351</v>
      </c>
    </row>
    <row r="90107" spans="7:7">
      <c r="G90107" s="162" t="s">
        <v>90352</v>
      </c>
    </row>
    <row r="90108" spans="7:7">
      <c r="G90108" s="162" t="s">
        <v>90353</v>
      </c>
    </row>
    <row r="90109" spans="7:7">
      <c r="G90109" s="162" t="s">
        <v>90354</v>
      </c>
    </row>
    <row r="90110" spans="7:7">
      <c r="G90110" s="162" t="s">
        <v>90355</v>
      </c>
    </row>
    <row r="90111" spans="7:7">
      <c r="G90111" s="162" t="s">
        <v>90356</v>
      </c>
    </row>
    <row r="90112" spans="7:7">
      <c r="G90112" s="162" t="s">
        <v>90357</v>
      </c>
    </row>
    <row r="90113" spans="7:7">
      <c r="G90113" s="162" t="s">
        <v>90358</v>
      </c>
    </row>
    <row r="90114" spans="7:7">
      <c r="G90114" s="162" t="s">
        <v>90359</v>
      </c>
    </row>
    <row r="90115" spans="7:7">
      <c r="G90115" s="162" t="s">
        <v>90360</v>
      </c>
    </row>
    <row r="90116" spans="7:7">
      <c r="G90116" s="162" t="s">
        <v>90361</v>
      </c>
    </row>
    <row r="90117" spans="7:7">
      <c r="G90117" s="162" t="s">
        <v>90362</v>
      </c>
    </row>
    <row r="90118" spans="7:7">
      <c r="G90118" s="162" t="s">
        <v>90363</v>
      </c>
    </row>
    <row r="90119" spans="7:7">
      <c r="G90119" s="162" t="s">
        <v>90364</v>
      </c>
    </row>
    <row r="90120" spans="7:7">
      <c r="G90120" s="162" t="s">
        <v>90365</v>
      </c>
    </row>
    <row r="90121" spans="7:7">
      <c r="G90121" s="162" t="s">
        <v>90366</v>
      </c>
    </row>
    <row r="90122" spans="7:7">
      <c r="G90122" s="162" t="s">
        <v>90367</v>
      </c>
    </row>
    <row r="90123" spans="7:7">
      <c r="G90123" s="162" t="s">
        <v>90368</v>
      </c>
    </row>
    <row r="90124" spans="7:7">
      <c r="G90124" s="162" t="s">
        <v>90369</v>
      </c>
    </row>
    <row r="90125" spans="7:7">
      <c r="G90125" s="162" t="s">
        <v>90370</v>
      </c>
    </row>
    <row r="90126" spans="7:7">
      <c r="G90126" s="162" t="s">
        <v>90371</v>
      </c>
    </row>
    <row r="90127" spans="7:7">
      <c r="G90127" s="162" t="s">
        <v>90372</v>
      </c>
    </row>
    <row r="90128" spans="7:7">
      <c r="G90128" s="162" t="s">
        <v>90373</v>
      </c>
    </row>
    <row r="90129" spans="7:7">
      <c r="G90129" s="162" t="s">
        <v>90374</v>
      </c>
    </row>
    <row r="90130" spans="7:7">
      <c r="G90130" s="162" t="s">
        <v>90375</v>
      </c>
    </row>
    <row r="90131" spans="7:7">
      <c r="G90131" s="162" t="s">
        <v>90376</v>
      </c>
    </row>
    <row r="90132" spans="7:7">
      <c r="G90132" s="162" t="s">
        <v>90377</v>
      </c>
    </row>
    <row r="90133" spans="7:7">
      <c r="G90133" s="162" t="s">
        <v>90378</v>
      </c>
    </row>
    <row r="90134" spans="7:7">
      <c r="G90134" s="162" t="s">
        <v>90379</v>
      </c>
    </row>
    <row r="90135" spans="7:7">
      <c r="G90135" s="162" t="s">
        <v>90380</v>
      </c>
    </row>
    <row r="90136" spans="7:7">
      <c r="G90136" s="162" t="s">
        <v>90381</v>
      </c>
    </row>
    <row r="90137" spans="7:7">
      <c r="G90137" s="162" t="s">
        <v>90382</v>
      </c>
    </row>
    <row r="90138" spans="7:7">
      <c r="G90138" s="162" t="s">
        <v>90383</v>
      </c>
    </row>
    <row r="90139" spans="7:7">
      <c r="G90139" s="162" t="s">
        <v>90384</v>
      </c>
    </row>
    <row r="90140" spans="7:7">
      <c r="G90140" s="162" t="s">
        <v>90385</v>
      </c>
    </row>
    <row r="90141" spans="7:7">
      <c r="G90141" s="162" t="s">
        <v>90386</v>
      </c>
    </row>
    <row r="90142" spans="7:7">
      <c r="G90142" s="162" t="s">
        <v>90387</v>
      </c>
    </row>
    <row r="90143" spans="7:7">
      <c r="G90143" s="162" t="s">
        <v>90388</v>
      </c>
    </row>
    <row r="90144" spans="7:7">
      <c r="G90144" s="162" t="s">
        <v>90389</v>
      </c>
    </row>
    <row r="90145" spans="7:7">
      <c r="G90145" s="162" t="s">
        <v>90390</v>
      </c>
    </row>
    <row r="90146" spans="7:7">
      <c r="G90146" s="162" t="s">
        <v>90391</v>
      </c>
    </row>
    <row r="90147" spans="7:7">
      <c r="G90147" s="162" t="s">
        <v>90392</v>
      </c>
    </row>
    <row r="90148" spans="7:7">
      <c r="G90148" s="162" t="s">
        <v>90393</v>
      </c>
    </row>
    <row r="90149" spans="7:7">
      <c r="G90149" s="162" t="s">
        <v>90394</v>
      </c>
    </row>
    <row r="90150" spans="7:7">
      <c r="G90150" s="162" t="s">
        <v>90395</v>
      </c>
    </row>
    <row r="90151" spans="7:7">
      <c r="G90151" s="162" t="s">
        <v>90396</v>
      </c>
    </row>
    <row r="90152" spans="7:7">
      <c r="G90152" s="162" t="s">
        <v>90397</v>
      </c>
    </row>
    <row r="90153" spans="7:7">
      <c r="G90153" s="162" t="s">
        <v>90398</v>
      </c>
    </row>
    <row r="90154" spans="7:7">
      <c r="G90154" s="162" t="s">
        <v>90399</v>
      </c>
    </row>
    <row r="90155" spans="7:7">
      <c r="G90155" s="162" t="s">
        <v>90400</v>
      </c>
    </row>
    <row r="90156" spans="7:7">
      <c r="G90156" s="162" t="s">
        <v>90401</v>
      </c>
    </row>
    <row r="90157" spans="7:7">
      <c r="G90157" s="162" t="s">
        <v>90402</v>
      </c>
    </row>
    <row r="90158" spans="7:7">
      <c r="G90158" s="162" t="s">
        <v>90403</v>
      </c>
    </row>
    <row r="90159" spans="7:7">
      <c r="G90159" s="162" t="s">
        <v>90404</v>
      </c>
    </row>
    <row r="90160" spans="7:7">
      <c r="G90160" s="162" t="s">
        <v>90405</v>
      </c>
    </row>
    <row r="90161" spans="7:7">
      <c r="G90161" s="162" t="s">
        <v>90406</v>
      </c>
    </row>
    <row r="90162" spans="7:7">
      <c r="G90162" s="162" t="s">
        <v>90407</v>
      </c>
    </row>
    <row r="90163" spans="7:7">
      <c r="G90163" s="162" t="s">
        <v>90408</v>
      </c>
    </row>
    <row r="90164" spans="7:7">
      <c r="G90164" s="162" t="s">
        <v>90409</v>
      </c>
    </row>
    <row r="90165" spans="7:7">
      <c r="G90165" s="162" t="s">
        <v>90410</v>
      </c>
    </row>
    <row r="90166" spans="7:7">
      <c r="G90166" s="162" t="s">
        <v>90411</v>
      </c>
    </row>
    <row r="90167" spans="7:7">
      <c r="G90167" s="162" t="s">
        <v>90412</v>
      </c>
    </row>
    <row r="90168" spans="7:7">
      <c r="G90168" s="162" t="s">
        <v>90413</v>
      </c>
    </row>
    <row r="90169" spans="7:7">
      <c r="G90169" s="162" t="s">
        <v>90414</v>
      </c>
    </row>
    <row r="90170" spans="7:7">
      <c r="G90170" s="162" t="s">
        <v>90415</v>
      </c>
    </row>
    <row r="90171" spans="7:7">
      <c r="G90171" s="162" t="s">
        <v>90416</v>
      </c>
    </row>
    <row r="90172" spans="7:7">
      <c r="G90172" s="162" t="s">
        <v>90417</v>
      </c>
    </row>
    <row r="90173" spans="7:7">
      <c r="G90173" s="162" t="s">
        <v>90418</v>
      </c>
    </row>
    <row r="90174" spans="7:7">
      <c r="G90174" s="162" t="s">
        <v>90419</v>
      </c>
    </row>
    <row r="90175" spans="7:7">
      <c r="G90175" s="162" t="s">
        <v>90420</v>
      </c>
    </row>
    <row r="90176" spans="7:7">
      <c r="G90176" s="162" t="s">
        <v>90421</v>
      </c>
    </row>
    <row r="90177" spans="7:7">
      <c r="G90177" s="162" t="s">
        <v>90422</v>
      </c>
    </row>
    <row r="90178" spans="7:7">
      <c r="G90178" s="162" t="s">
        <v>90423</v>
      </c>
    </row>
    <row r="90179" spans="7:7">
      <c r="G90179" s="162" t="s">
        <v>90424</v>
      </c>
    </row>
    <row r="90180" spans="7:7">
      <c r="G90180" s="162" t="s">
        <v>90425</v>
      </c>
    </row>
    <row r="90181" spans="7:7">
      <c r="G90181" s="162" t="s">
        <v>90426</v>
      </c>
    </row>
    <row r="90182" spans="7:7">
      <c r="G90182" s="162" t="s">
        <v>90427</v>
      </c>
    </row>
    <row r="90183" spans="7:7">
      <c r="G90183" s="162" t="s">
        <v>90428</v>
      </c>
    </row>
    <row r="90184" spans="7:7">
      <c r="G90184" s="162" t="s">
        <v>90429</v>
      </c>
    </row>
    <row r="90185" spans="7:7">
      <c r="G90185" s="162" t="s">
        <v>90430</v>
      </c>
    </row>
    <row r="90186" spans="7:7">
      <c r="G90186" s="162" t="s">
        <v>90431</v>
      </c>
    </row>
    <row r="90187" spans="7:7">
      <c r="G90187" s="162" t="s">
        <v>90432</v>
      </c>
    </row>
    <row r="90188" spans="7:7">
      <c r="G90188" s="162" t="s">
        <v>90433</v>
      </c>
    </row>
    <row r="90189" spans="7:7">
      <c r="G90189" s="162" t="s">
        <v>90434</v>
      </c>
    </row>
    <row r="90190" spans="7:7">
      <c r="G90190" s="162" t="s">
        <v>90435</v>
      </c>
    </row>
    <row r="90191" spans="7:7">
      <c r="G90191" s="162" t="s">
        <v>90436</v>
      </c>
    </row>
    <row r="90192" spans="7:7">
      <c r="G90192" s="162" t="s">
        <v>90437</v>
      </c>
    </row>
    <row r="90193" spans="7:7">
      <c r="G90193" s="162" t="s">
        <v>90438</v>
      </c>
    </row>
    <row r="90194" spans="7:7">
      <c r="G90194" s="162" t="s">
        <v>90439</v>
      </c>
    </row>
    <row r="90195" spans="7:7">
      <c r="G90195" s="162" t="s">
        <v>90440</v>
      </c>
    </row>
    <row r="90196" spans="7:7">
      <c r="G90196" s="162" t="s">
        <v>90441</v>
      </c>
    </row>
    <row r="90197" spans="7:7">
      <c r="G90197" s="162" t="s">
        <v>90442</v>
      </c>
    </row>
    <row r="90198" spans="7:7">
      <c r="G90198" s="162" t="s">
        <v>90443</v>
      </c>
    </row>
    <row r="90199" spans="7:7">
      <c r="G90199" s="162" t="s">
        <v>90444</v>
      </c>
    </row>
    <row r="90200" spans="7:7">
      <c r="G90200" s="162" t="s">
        <v>90445</v>
      </c>
    </row>
    <row r="90201" spans="7:7">
      <c r="G90201" s="162" t="s">
        <v>90446</v>
      </c>
    </row>
    <row r="90202" spans="7:7">
      <c r="G90202" s="162" t="s">
        <v>90447</v>
      </c>
    </row>
    <row r="90203" spans="7:7">
      <c r="G90203" s="162" t="s">
        <v>90448</v>
      </c>
    </row>
    <row r="90204" spans="7:7">
      <c r="G90204" s="162" t="s">
        <v>90449</v>
      </c>
    </row>
    <row r="90205" spans="7:7">
      <c r="G90205" s="162" t="s">
        <v>90450</v>
      </c>
    </row>
    <row r="90206" spans="7:7">
      <c r="G90206" s="162" t="s">
        <v>90451</v>
      </c>
    </row>
    <row r="90207" spans="7:7">
      <c r="G90207" s="162" t="s">
        <v>90452</v>
      </c>
    </row>
    <row r="90208" spans="7:7">
      <c r="G90208" s="162" t="s">
        <v>90453</v>
      </c>
    </row>
    <row r="90209" spans="7:7">
      <c r="G90209" s="162" t="s">
        <v>90454</v>
      </c>
    </row>
    <row r="90210" spans="7:7">
      <c r="G90210" s="162" t="s">
        <v>90455</v>
      </c>
    </row>
    <row r="90211" spans="7:7">
      <c r="G90211" s="162" t="s">
        <v>90456</v>
      </c>
    </row>
    <row r="90212" spans="7:7">
      <c r="G90212" s="162" t="s">
        <v>90457</v>
      </c>
    </row>
    <row r="90213" spans="7:7">
      <c r="G90213" s="162" t="s">
        <v>90458</v>
      </c>
    </row>
    <row r="90214" spans="7:7">
      <c r="G90214" s="162" t="s">
        <v>90459</v>
      </c>
    </row>
    <row r="90215" spans="7:7">
      <c r="G90215" s="162" t="s">
        <v>90460</v>
      </c>
    </row>
    <row r="90216" spans="7:7">
      <c r="G90216" s="162" t="s">
        <v>90461</v>
      </c>
    </row>
    <row r="90217" spans="7:7">
      <c r="G90217" s="162" t="s">
        <v>90462</v>
      </c>
    </row>
    <row r="90218" spans="7:7">
      <c r="G90218" s="162" t="s">
        <v>90463</v>
      </c>
    </row>
    <row r="90219" spans="7:7">
      <c r="G90219" s="162" t="s">
        <v>90464</v>
      </c>
    </row>
    <row r="90220" spans="7:7">
      <c r="G90220" s="162" t="s">
        <v>90465</v>
      </c>
    </row>
    <row r="90221" spans="7:7">
      <c r="G90221" s="162" t="s">
        <v>90466</v>
      </c>
    </row>
    <row r="90222" spans="7:7">
      <c r="G90222" s="162" t="s">
        <v>90467</v>
      </c>
    </row>
    <row r="90223" spans="7:7">
      <c r="G90223" s="162" t="s">
        <v>90468</v>
      </c>
    </row>
    <row r="90224" spans="7:7">
      <c r="G90224" s="162" t="s">
        <v>90469</v>
      </c>
    </row>
    <row r="90225" spans="7:7">
      <c r="G90225" s="162" t="s">
        <v>90470</v>
      </c>
    </row>
    <row r="90226" spans="7:7">
      <c r="G90226" s="162" t="s">
        <v>90471</v>
      </c>
    </row>
    <row r="90227" spans="7:7">
      <c r="G90227" s="162" t="s">
        <v>90472</v>
      </c>
    </row>
    <row r="90228" spans="7:7">
      <c r="G90228" s="162" t="s">
        <v>90473</v>
      </c>
    </row>
    <row r="90229" spans="7:7">
      <c r="G90229" s="162" t="s">
        <v>90474</v>
      </c>
    </row>
    <row r="90230" spans="7:7">
      <c r="G90230" s="162" t="s">
        <v>90475</v>
      </c>
    </row>
    <row r="90231" spans="7:7">
      <c r="G90231" s="162" t="s">
        <v>90476</v>
      </c>
    </row>
    <row r="90232" spans="7:7">
      <c r="G90232" s="162" t="s">
        <v>90477</v>
      </c>
    </row>
    <row r="90233" spans="7:7">
      <c r="G90233" s="162" t="s">
        <v>90478</v>
      </c>
    </row>
    <row r="90234" spans="7:7">
      <c r="G90234" s="162" t="s">
        <v>90479</v>
      </c>
    </row>
    <row r="90235" spans="7:7">
      <c r="G90235" s="162" t="s">
        <v>90480</v>
      </c>
    </row>
    <row r="90236" spans="7:7">
      <c r="G90236" s="162" t="s">
        <v>90481</v>
      </c>
    </row>
    <row r="90237" spans="7:7">
      <c r="G90237" s="162" t="s">
        <v>90482</v>
      </c>
    </row>
    <row r="90238" spans="7:7">
      <c r="G90238" s="162" t="s">
        <v>90483</v>
      </c>
    </row>
    <row r="90239" spans="7:7">
      <c r="G90239" s="162" t="s">
        <v>90484</v>
      </c>
    </row>
    <row r="90240" spans="7:7">
      <c r="G90240" s="162" t="s">
        <v>90485</v>
      </c>
    </row>
    <row r="90241" spans="7:7">
      <c r="G90241" s="162" t="s">
        <v>90486</v>
      </c>
    </row>
    <row r="90242" spans="7:7">
      <c r="G90242" s="162" t="s">
        <v>90487</v>
      </c>
    </row>
    <row r="90243" spans="7:7">
      <c r="G90243" s="162" t="s">
        <v>90488</v>
      </c>
    </row>
    <row r="90244" spans="7:7">
      <c r="G90244" s="162" t="s">
        <v>90489</v>
      </c>
    </row>
    <row r="90245" spans="7:7">
      <c r="G90245" s="162" t="s">
        <v>90490</v>
      </c>
    </row>
    <row r="90246" spans="7:7">
      <c r="G90246" s="162" t="s">
        <v>90491</v>
      </c>
    </row>
    <row r="90247" spans="7:7">
      <c r="G90247" s="162" t="s">
        <v>90492</v>
      </c>
    </row>
    <row r="90248" spans="7:7">
      <c r="G90248" s="162" t="s">
        <v>90493</v>
      </c>
    </row>
    <row r="90249" spans="7:7">
      <c r="G90249" s="162" t="s">
        <v>90494</v>
      </c>
    </row>
    <row r="90250" spans="7:7">
      <c r="G90250" s="162" t="s">
        <v>90495</v>
      </c>
    </row>
    <row r="90251" spans="7:7">
      <c r="G90251" s="162" t="s">
        <v>90496</v>
      </c>
    </row>
    <row r="90252" spans="7:7">
      <c r="G90252" s="162" t="s">
        <v>90497</v>
      </c>
    </row>
    <row r="90253" spans="7:7">
      <c r="G90253" s="162" t="s">
        <v>90498</v>
      </c>
    </row>
    <row r="90254" spans="7:7">
      <c r="G90254" s="162" t="s">
        <v>90499</v>
      </c>
    </row>
    <row r="90255" spans="7:7">
      <c r="G90255" s="162" t="s">
        <v>90500</v>
      </c>
    </row>
    <row r="90256" spans="7:7">
      <c r="G90256" s="162" t="s">
        <v>90501</v>
      </c>
    </row>
    <row r="90257" spans="7:7">
      <c r="G90257" s="162" t="s">
        <v>90502</v>
      </c>
    </row>
    <row r="90258" spans="7:7">
      <c r="G90258" s="162" t="s">
        <v>90503</v>
      </c>
    </row>
    <row r="90259" spans="7:7">
      <c r="G90259" s="162" t="s">
        <v>90504</v>
      </c>
    </row>
    <row r="90260" spans="7:7">
      <c r="G90260" s="162" t="s">
        <v>90505</v>
      </c>
    </row>
    <row r="90261" spans="7:7">
      <c r="G90261" s="162" t="s">
        <v>90506</v>
      </c>
    </row>
    <row r="90262" spans="7:7">
      <c r="G90262" s="162" t="s">
        <v>90507</v>
      </c>
    </row>
    <row r="90263" spans="7:7">
      <c r="G90263" s="162" t="s">
        <v>90508</v>
      </c>
    </row>
    <row r="90264" spans="7:7">
      <c r="G90264" s="162" t="s">
        <v>90509</v>
      </c>
    </row>
    <row r="90265" spans="7:7">
      <c r="G90265" s="162" t="s">
        <v>90510</v>
      </c>
    </row>
    <row r="90266" spans="7:7">
      <c r="G90266" s="162" t="s">
        <v>90511</v>
      </c>
    </row>
    <row r="90267" spans="7:7">
      <c r="G90267" s="162" t="s">
        <v>90512</v>
      </c>
    </row>
    <row r="90268" spans="7:7">
      <c r="G90268" s="162" t="s">
        <v>90513</v>
      </c>
    </row>
    <row r="90269" spans="7:7">
      <c r="G90269" s="162" t="s">
        <v>90514</v>
      </c>
    </row>
    <row r="90270" spans="7:7">
      <c r="G90270" s="162" t="s">
        <v>90515</v>
      </c>
    </row>
    <row r="90271" spans="7:7">
      <c r="G90271" s="162" t="s">
        <v>90516</v>
      </c>
    </row>
    <row r="90272" spans="7:7">
      <c r="G90272" s="162" t="s">
        <v>90517</v>
      </c>
    </row>
    <row r="90273" spans="7:7">
      <c r="G90273" s="162" t="s">
        <v>90518</v>
      </c>
    </row>
    <row r="90274" spans="7:7">
      <c r="G90274" s="162" t="s">
        <v>90519</v>
      </c>
    </row>
    <row r="90275" spans="7:7">
      <c r="G90275" s="162" t="s">
        <v>90520</v>
      </c>
    </row>
    <row r="90276" spans="7:7">
      <c r="G90276" s="162" t="s">
        <v>90521</v>
      </c>
    </row>
    <row r="90277" spans="7:7">
      <c r="G90277" s="162" t="s">
        <v>90522</v>
      </c>
    </row>
    <row r="90278" spans="7:7">
      <c r="G90278" s="162" t="s">
        <v>90523</v>
      </c>
    </row>
    <row r="90279" spans="7:7">
      <c r="G90279" s="162" t="s">
        <v>90524</v>
      </c>
    </row>
    <row r="90280" spans="7:7">
      <c r="G90280" s="162" t="s">
        <v>90525</v>
      </c>
    </row>
    <row r="90281" spans="7:7">
      <c r="G90281" s="162" t="s">
        <v>90526</v>
      </c>
    </row>
    <row r="90282" spans="7:7">
      <c r="G90282" s="162" t="s">
        <v>90527</v>
      </c>
    </row>
    <row r="90283" spans="7:7">
      <c r="G90283" s="162" t="s">
        <v>90528</v>
      </c>
    </row>
    <row r="90284" spans="7:7">
      <c r="G90284" s="162" t="s">
        <v>90529</v>
      </c>
    </row>
    <row r="90285" spans="7:7">
      <c r="G90285" s="162" t="s">
        <v>90530</v>
      </c>
    </row>
    <row r="90286" spans="7:7">
      <c r="G90286" s="162" t="s">
        <v>90531</v>
      </c>
    </row>
    <row r="90287" spans="7:7">
      <c r="G90287" s="162" t="s">
        <v>90532</v>
      </c>
    </row>
    <row r="90288" spans="7:7">
      <c r="G90288" s="162" t="s">
        <v>90533</v>
      </c>
    </row>
    <row r="90289" spans="7:7">
      <c r="G90289" s="162" t="s">
        <v>90534</v>
      </c>
    </row>
    <row r="90290" spans="7:7">
      <c r="G90290" s="162" t="s">
        <v>90535</v>
      </c>
    </row>
    <row r="90291" spans="7:7">
      <c r="G90291" s="162" t="s">
        <v>90536</v>
      </c>
    </row>
    <row r="90292" spans="7:7">
      <c r="G90292" s="162" t="s">
        <v>90537</v>
      </c>
    </row>
    <row r="90293" spans="7:7">
      <c r="G90293" s="162" t="s">
        <v>90538</v>
      </c>
    </row>
    <row r="90294" spans="7:7">
      <c r="G90294" s="162" t="s">
        <v>90539</v>
      </c>
    </row>
    <row r="90295" spans="7:7">
      <c r="G90295" s="162" t="s">
        <v>90540</v>
      </c>
    </row>
    <row r="90296" spans="7:7">
      <c r="G90296" s="162" t="s">
        <v>90541</v>
      </c>
    </row>
    <row r="90297" spans="7:7">
      <c r="G90297" s="162" t="s">
        <v>90542</v>
      </c>
    </row>
    <row r="90298" spans="7:7">
      <c r="G90298" s="162" t="s">
        <v>90543</v>
      </c>
    </row>
    <row r="90299" spans="7:7">
      <c r="G90299" s="162" t="s">
        <v>90544</v>
      </c>
    </row>
    <row r="90300" spans="7:7">
      <c r="G90300" s="162" t="s">
        <v>90545</v>
      </c>
    </row>
    <row r="90301" spans="7:7">
      <c r="G90301" s="162" t="s">
        <v>90546</v>
      </c>
    </row>
    <row r="90302" spans="7:7">
      <c r="G90302" s="162" t="s">
        <v>90547</v>
      </c>
    </row>
    <row r="90303" spans="7:7">
      <c r="G90303" s="162" t="s">
        <v>90548</v>
      </c>
    </row>
    <row r="90304" spans="7:7">
      <c r="G90304" s="162" t="s">
        <v>90549</v>
      </c>
    </row>
    <row r="90305" spans="7:7">
      <c r="G90305" s="162" t="s">
        <v>90550</v>
      </c>
    </row>
    <row r="90306" spans="7:7">
      <c r="G90306" s="162" t="s">
        <v>90551</v>
      </c>
    </row>
    <row r="90307" spans="7:7">
      <c r="G90307" s="162" t="s">
        <v>90552</v>
      </c>
    </row>
    <row r="90308" spans="7:7">
      <c r="G90308" s="162" t="s">
        <v>90553</v>
      </c>
    </row>
    <row r="90309" spans="7:7">
      <c r="G90309" s="162" t="s">
        <v>90554</v>
      </c>
    </row>
    <row r="90310" spans="7:7">
      <c r="G90310" s="162" t="s">
        <v>90555</v>
      </c>
    </row>
    <row r="90311" spans="7:7">
      <c r="G90311" s="162" t="s">
        <v>90556</v>
      </c>
    </row>
    <row r="90312" spans="7:7">
      <c r="G90312" s="162" t="s">
        <v>90557</v>
      </c>
    </row>
    <row r="90313" spans="7:7">
      <c r="G90313" s="162" t="s">
        <v>90558</v>
      </c>
    </row>
    <row r="90314" spans="7:7">
      <c r="G90314" s="162" t="s">
        <v>90559</v>
      </c>
    </row>
    <row r="90315" spans="7:7">
      <c r="G90315" s="162" t="s">
        <v>90560</v>
      </c>
    </row>
    <row r="90316" spans="7:7">
      <c r="G90316" s="162" t="s">
        <v>90561</v>
      </c>
    </row>
    <row r="90317" spans="7:7">
      <c r="G90317" s="162" t="s">
        <v>90562</v>
      </c>
    </row>
    <row r="90318" spans="7:7">
      <c r="G90318" s="162" t="s">
        <v>90563</v>
      </c>
    </row>
    <row r="90319" spans="7:7">
      <c r="G90319" s="162" t="s">
        <v>90564</v>
      </c>
    </row>
    <row r="90320" spans="7:7">
      <c r="G90320" s="162" t="s">
        <v>90565</v>
      </c>
    </row>
    <row r="90321" spans="7:7">
      <c r="G90321" s="162" t="s">
        <v>90566</v>
      </c>
    </row>
    <row r="90322" spans="7:7">
      <c r="G90322" s="162" t="s">
        <v>90567</v>
      </c>
    </row>
    <row r="90323" spans="7:7">
      <c r="G90323" s="162" t="s">
        <v>90568</v>
      </c>
    </row>
    <row r="90324" spans="7:7">
      <c r="G90324" s="162" t="s">
        <v>90569</v>
      </c>
    </row>
    <row r="90325" spans="7:7">
      <c r="G90325" s="162" t="s">
        <v>90570</v>
      </c>
    </row>
    <row r="90326" spans="7:7">
      <c r="G90326" s="162" t="s">
        <v>90571</v>
      </c>
    </row>
    <row r="90327" spans="7:7">
      <c r="G90327" s="162" t="s">
        <v>90572</v>
      </c>
    </row>
    <row r="90328" spans="7:7">
      <c r="G90328" s="162" t="s">
        <v>90573</v>
      </c>
    </row>
    <row r="90329" spans="7:7">
      <c r="G90329" s="162" t="s">
        <v>90574</v>
      </c>
    </row>
    <row r="90330" spans="7:7">
      <c r="G90330" s="162" t="s">
        <v>90575</v>
      </c>
    </row>
    <row r="90331" spans="7:7">
      <c r="G90331" s="162" t="s">
        <v>90576</v>
      </c>
    </row>
    <row r="90332" spans="7:7">
      <c r="G90332" s="162" t="s">
        <v>90577</v>
      </c>
    </row>
    <row r="90333" spans="7:7">
      <c r="G90333" s="162" t="s">
        <v>90578</v>
      </c>
    </row>
    <row r="90334" spans="7:7">
      <c r="G90334" s="162" t="s">
        <v>90579</v>
      </c>
    </row>
    <row r="90335" spans="7:7">
      <c r="G90335" s="162" t="s">
        <v>90580</v>
      </c>
    </row>
    <row r="90336" spans="7:7">
      <c r="G90336" s="162" t="s">
        <v>90581</v>
      </c>
    </row>
    <row r="90337" spans="7:7">
      <c r="G90337" s="162" t="s">
        <v>90582</v>
      </c>
    </row>
    <row r="90338" spans="7:7">
      <c r="G90338" s="162" t="s">
        <v>90583</v>
      </c>
    </row>
    <row r="90339" spans="7:7">
      <c r="G90339" s="162" t="s">
        <v>90584</v>
      </c>
    </row>
    <row r="90340" spans="7:7">
      <c r="G90340" s="162" t="s">
        <v>90585</v>
      </c>
    </row>
    <row r="90341" spans="7:7">
      <c r="G90341" s="162" t="s">
        <v>90586</v>
      </c>
    </row>
    <row r="90342" spans="7:7">
      <c r="G90342" s="162" t="s">
        <v>90587</v>
      </c>
    </row>
    <row r="90343" spans="7:7">
      <c r="G90343" s="162" t="s">
        <v>90588</v>
      </c>
    </row>
    <row r="90344" spans="7:7">
      <c r="G90344" s="162" t="s">
        <v>90589</v>
      </c>
    </row>
    <row r="90345" spans="7:7">
      <c r="G90345" s="162" t="s">
        <v>90590</v>
      </c>
    </row>
    <row r="90346" spans="7:7">
      <c r="G90346" s="162" t="s">
        <v>90591</v>
      </c>
    </row>
    <row r="90347" spans="7:7">
      <c r="G90347" s="162" t="s">
        <v>90592</v>
      </c>
    </row>
    <row r="90348" spans="7:7">
      <c r="G90348" s="162" t="s">
        <v>90593</v>
      </c>
    </row>
    <row r="90349" spans="7:7">
      <c r="G90349" s="162" t="s">
        <v>90594</v>
      </c>
    </row>
    <row r="90350" spans="7:7">
      <c r="G90350" s="162" t="s">
        <v>90595</v>
      </c>
    </row>
    <row r="90351" spans="7:7">
      <c r="G90351" s="162" t="s">
        <v>90596</v>
      </c>
    </row>
    <row r="90352" spans="7:7">
      <c r="G90352" s="162" t="s">
        <v>90597</v>
      </c>
    </row>
    <row r="90353" spans="7:7">
      <c r="G90353" s="162" t="s">
        <v>90598</v>
      </c>
    </row>
    <row r="90354" spans="7:7">
      <c r="G90354" s="162" t="s">
        <v>90599</v>
      </c>
    </row>
    <row r="90355" spans="7:7">
      <c r="G90355" s="162" t="s">
        <v>90600</v>
      </c>
    </row>
    <row r="90356" spans="7:7">
      <c r="G90356" s="162" t="s">
        <v>90601</v>
      </c>
    </row>
    <row r="90357" spans="7:7">
      <c r="G90357" s="162" t="s">
        <v>90602</v>
      </c>
    </row>
    <row r="90358" spans="7:7">
      <c r="G90358" s="162" t="s">
        <v>90603</v>
      </c>
    </row>
    <row r="90359" spans="7:7">
      <c r="G90359" s="162" t="s">
        <v>90604</v>
      </c>
    </row>
    <row r="90360" spans="7:7">
      <c r="G90360" s="162" t="s">
        <v>90605</v>
      </c>
    </row>
    <row r="90361" spans="7:7">
      <c r="G90361" s="162" t="s">
        <v>90606</v>
      </c>
    </row>
    <row r="90362" spans="7:7">
      <c r="G90362" s="162" t="s">
        <v>90607</v>
      </c>
    </row>
    <row r="90363" spans="7:7">
      <c r="G90363" s="162" t="s">
        <v>90608</v>
      </c>
    </row>
    <row r="90364" spans="7:7">
      <c r="G90364" s="162" t="s">
        <v>90609</v>
      </c>
    </row>
    <row r="90365" spans="7:7">
      <c r="G90365" s="162" t="s">
        <v>90610</v>
      </c>
    </row>
    <row r="90366" spans="7:7">
      <c r="G90366" s="162" t="s">
        <v>90611</v>
      </c>
    </row>
    <row r="90367" spans="7:7">
      <c r="G90367" s="162" t="s">
        <v>90612</v>
      </c>
    </row>
    <row r="90368" spans="7:7">
      <c r="G90368" s="162" t="s">
        <v>90613</v>
      </c>
    </row>
    <row r="90369" spans="7:7">
      <c r="G90369" s="162" t="s">
        <v>90614</v>
      </c>
    </row>
    <row r="90370" spans="7:7">
      <c r="G90370" s="162" t="s">
        <v>90615</v>
      </c>
    </row>
    <row r="90371" spans="7:7">
      <c r="G90371" s="162" t="s">
        <v>90616</v>
      </c>
    </row>
    <row r="90372" spans="7:7">
      <c r="G90372" s="162" t="s">
        <v>90617</v>
      </c>
    </row>
    <row r="90373" spans="7:7">
      <c r="G90373" s="162" t="s">
        <v>90618</v>
      </c>
    </row>
    <row r="90374" spans="7:7">
      <c r="G90374" s="162" t="s">
        <v>90619</v>
      </c>
    </row>
    <row r="90375" spans="7:7">
      <c r="G90375" s="162" t="s">
        <v>90620</v>
      </c>
    </row>
    <row r="90376" spans="7:7">
      <c r="G90376" s="162" t="s">
        <v>90621</v>
      </c>
    </row>
    <row r="90377" spans="7:7">
      <c r="G90377" s="162" t="s">
        <v>90622</v>
      </c>
    </row>
    <row r="90378" spans="7:7">
      <c r="G90378" s="162" t="s">
        <v>90623</v>
      </c>
    </row>
    <row r="90379" spans="7:7">
      <c r="G90379" s="162" t="s">
        <v>90624</v>
      </c>
    </row>
    <row r="90380" spans="7:7">
      <c r="G90380" s="162" t="s">
        <v>90625</v>
      </c>
    </row>
    <row r="90381" spans="7:7">
      <c r="G90381" s="162" t="s">
        <v>90626</v>
      </c>
    </row>
    <row r="90382" spans="7:7">
      <c r="G90382" s="162" t="s">
        <v>90627</v>
      </c>
    </row>
    <row r="90383" spans="7:7">
      <c r="G90383" s="162" t="s">
        <v>90628</v>
      </c>
    </row>
    <row r="90384" spans="7:7">
      <c r="G90384" s="162" t="s">
        <v>90629</v>
      </c>
    </row>
    <row r="90385" spans="7:7">
      <c r="G90385" s="162" t="s">
        <v>90630</v>
      </c>
    </row>
    <row r="90386" spans="7:7">
      <c r="G90386" s="162" t="s">
        <v>90631</v>
      </c>
    </row>
    <row r="90387" spans="7:7">
      <c r="G90387" s="162" t="s">
        <v>90632</v>
      </c>
    </row>
    <row r="90388" spans="7:7">
      <c r="G90388" s="162" t="s">
        <v>90633</v>
      </c>
    </row>
    <row r="90389" spans="7:7">
      <c r="G90389" s="162" t="s">
        <v>90634</v>
      </c>
    </row>
    <row r="90390" spans="7:7">
      <c r="G90390" s="162" t="s">
        <v>90635</v>
      </c>
    </row>
    <row r="90391" spans="7:7">
      <c r="G90391" s="162" t="s">
        <v>90636</v>
      </c>
    </row>
    <row r="90392" spans="7:7">
      <c r="G90392" s="162" t="s">
        <v>90637</v>
      </c>
    </row>
    <row r="90393" spans="7:7">
      <c r="G90393" s="162" t="s">
        <v>90638</v>
      </c>
    </row>
    <row r="90394" spans="7:7">
      <c r="G90394" s="162" t="s">
        <v>90639</v>
      </c>
    </row>
    <row r="90395" spans="7:7">
      <c r="G90395" s="162" t="s">
        <v>90640</v>
      </c>
    </row>
    <row r="90396" spans="7:7">
      <c r="G90396" s="162" t="s">
        <v>90641</v>
      </c>
    </row>
    <row r="90397" spans="7:7">
      <c r="G90397" s="162" t="s">
        <v>90642</v>
      </c>
    </row>
    <row r="90398" spans="7:7">
      <c r="G90398" s="162" t="s">
        <v>90643</v>
      </c>
    </row>
    <row r="90399" spans="7:7">
      <c r="G90399" s="162" t="s">
        <v>90644</v>
      </c>
    </row>
    <row r="90400" spans="7:7">
      <c r="G90400" s="162" t="s">
        <v>90645</v>
      </c>
    </row>
    <row r="90401" spans="7:7">
      <c r="G90401" s="162" t="s">
        <v>90646</v>
      </c>
    </row>
    <row r="90402" spans="7:7">
      <c r="G90402" s="162" t="s">
        <v>90647</v>
      </c>
    </row>
    <row r="90403" spans="7:7">
      <c r="G90403" s="162" t="s">
        <v>90648</v>
      </c>
    </row>
    <row r="90404" spans="7:7">
      <c r="G90404" s="162" t="s">
        <v>90649</v>
      </c>
    </row>
    <row r="90405" spans="7:7">
      <c r="G90405" s="162" t="s">
        <v>90650</v>
      </c>
    </row>
    <row r="90406" spans="7:7">
      <c r="G90406" s="162" t="s">
        <v>90651</v>
      </c>
    </row>
    <row r="90407" spans="7:7">
      <c r="G90407" s="162" t="s">
        <v>90652</v>
      </c>
    </row>
    <row r="90408" spans="7:7">
      <c r="G90408" s="162" t="s">
        <v>90653</v>
      </c>
    </row>
    <row r="90409" spans="7:7">
      <c r="G90409" s="162" t="s">
        <v>90654</v>
      </c>
    </row>
    <row r="90410" spans="7:7">
      <c r="G90410" s="162" t="s">
        <v>90655</v>
      </c>
    </row>
    <row r="90411" spans="7:7">
      <c r="G90411" s="162" t="s">
        <v>90656</v>
      </c>
    </row>
    <row r="90412" spans="7:7">
      <c r="G90412" s="162" t="s">
        <v>90657</v>
      </c>
    </row>
    <row r="90413" spans="7:7">
      <c r="G90413" s="162" t="s">
        <v>90658</v>
      </c>
    </row>
    <row r="90414" spans="7:7">
      <c r="G90414" s="162" t="s">
        <v>90659</v>
      </c>
    </row>
    <row r="90415" spans="7:7">
      <c r="G90415" s="162" t="s">
        <v>90660</v>
      </c>
    </row>
    <row r="90416" spans="7:7">
      <c r="G90416" s="162" t="s">
        <v>90661</v>
      </c>
    </row>
    <row r="90417" spans="7:7">
      <c r="G90417" s="162" t="s">
        <v>90662</v>
      </c>
    </row>
    <row r="90418" spans="7:7">
      <c r="G90418" s="162" t="s">
        <v>90663</v>
      </c>
    </row>
    <row r="90419" spans="7:7">
      <c r="G90419" s="162" t="s">
        <v>90664</v>
      </c>
    </row>
    <row r="90420" spans="7:7">
      <c r="G90420" s="162" t="s">
        <v>90665</v>
      </c>
    </row>
    <row r="90421" spans="7:7">
      <c r="G90421" s="162" t="s">
        <v>90666</v>
      </c>
    </row>
    <row r="90422" spans="7:7">
      <c r="G90422" s="162" t="s">
        <v>90667</v>
      </c>
    </row>
    <row r="90423" spans="7:7">
      <c r="G90423" s="162" t="s">
        <v>90668</v>
      </c>
    </row>
    <row r="90424" spans="7:7">
      <c r="G90424" s="162" t="s">
        <v>90669</v>
      </c>
    </row>
    <row r="90425" spans="7:7">
      <c r="G90425" s="162" t="s">
        <v>90670</v>
      </c>
    </row>
    <row r="90426" spans="7:7">
      <c r="G90426" s="162" t="s">
        <v>90671</v>
      </c>
    </row>
    <row r="90427" spans="7:7">
      <c r="G90427" s="162" t="s">
        <v>90672</v>
      </c>
    </row>
    <row r="90428" spans="7:7">
      <c r="G90428" s="162" t="s">
        <v>90673</v>
      </c>
    </row>
    <row r="90429" spans="7:7">
      <c r="G90429" s="162" t="s">
        <v>90674</v>
      </c>
    </row>
    <row r="90430" spans="7:7">
      <c r="G90430" s="162" t="s">
        <v>90675</v>
      </c>
    </row>
    <row r="90431" spans="7:7">
      <c r="G90431" s="162" t="s">
        <v>90676</v>
      </c>
    </row>
    <row r="90432" spans="7:7">
      <c r="G90432" s="162" t="s">
        <v>90677</v>
      </c>
    </row>
    <row r="90433" spans="7:7">
      <c r="G90433" s="162" t="s">
        <v>90678</v>
      </c>
    </row>
    <row r="90434" spans="7:7">
      <c r="G90434" s="162" t="s">
        <v>90679</v>
      </c>
    </row>
    <row r="90435" spans="7:7">
      <c r="G90435" s="162" t="s">
        <v>90680</v>
      </c>
    </row>
    <row r="90436" spans="7:7">
      <c r="G90436" s="162" t="s">
        <v>90681</v>
      </c>
    </row>
    <row r="90437" spans="7:7">
      <c r="G90437" s="162" t="s">
        <v>90682</v>
      </c>
    </row>
    <row r="90438" spans="7:7">
      <c r="G90438" s="162" t="s">
        <v>90683</v>
      </c>
    </row>
    <row r="90439" spans="7:7">
      <c r="G90439" s="162" t="s">
        <v>90684</v>
      </c>
    </row>
    <row r="90440" spans="7:7">
      <c r="G90440" s="162" t="s">
        <v>90685</v>
      </c>
    </row>
    <row r="90441" spans="7:7">
      <c r="G90441" s="162" t="s">
        <v>90686</v>
      </c>
    </row>
    <row r="90442" spans="7:7">
      <c r="G90442" s="162" t="s">
        <v>90687</v>
      </c>
    </row>
    <row r="90443" spans="7:7">
      <c r="G90443" s="162" t="s">
        <v>90688</v>
      </c>
    </row>
    <row r="90444" spans="7:7">
      <c r="G90444" s="162" t="s">
        <v>90689</v>
      </c>
    </row>
    <row r="90445" spans="7:7">
      <c r="G90445" s="162" t="s">
        <v>90690</v>
      </c>
    </row>
    <row r="90446" spans="7:7">
      <c r="G90446" s="162" t="s">
        <v>90691</v>
      </c>
    </row>
    <row r="90447" spans="7:7">
      <c r="G90447" s="162" t="s">
        <v>90692</v>
      </c>
    </row>
    <row r="90448" spans="7:7">
      <c r="G90448" s="162" t="s">
        <v>90693</v>
      </c>
    </row>
    <row r="90449" spans="7:7">
      <c r="G90449" s="162" t="s">
        <v>90694</v>
      </c>
    </row>
    <row r="90450" spans="7:7">
      <c r="G90450" s="162" t="s">
        <v>90695</v>
      </c>
    </row>
    <row r="90451" spans="7:7">
      <c r="G90451" s="162" t="s">
        <v>90696</v>
      </c>
    </row>
    <row r="90452" spans="7:7">
      <c r="G90452" s="162" t="s">
        <v>90697</v>
      </c>
    </row>
    <row r="90453" spans="7:7">
      <c r="G90453" s="162" t="s">
        <v>90698</v>
      </c>
    </row>
    <row r="90454" spans="7:7">
      <c r="G90454" s="162" t="s">
        <v>90699</v>
      </c>
    </row>
    <row r="90455" spans="7:7">
      <c r="G90455" s="162" t="s">
        <v>90700</v>
      </c>
    </row>
    <row r="90456" spans="7:7">
      <c r="G90456" s="162" t="s">
        <v>90701</v>
      </c>
    </row>
    <row r="90457" spans="7:7">
      <c r="G90457" s="162" t="s">
        <v>90702</v>
      </c>
    </row>
    <row r="90458" spans="7:7">
      <c r="G90458" s="162" t="s">
        <v>90703</v>
      </c>
    </row>
    <row r="90459" spans="7:7">
      <c r="G90459" s="162" t="s">
        <v>90704</v>
      </c>
    </row>
    <row r="90460" spans="7:7">
      <c r="G90460" s="162" t="s">
        <v>90705</v>
      </c>
    </row>
    <row r="90461" spans="7:7">
      <c r="G90461" s="162" t="s">
        <v>90706</v>
      </c>
    </row>
    <row r="90462" spans="7:7">
      <c r="G90462" s="162" t="s">
        <v>90707</v>
      </c>
    </row>
    <row r="90463" spans="7:7">
      <c r="G90463" s="162" t="s">
        <v>90708</v>
      </c>
    </row>
    <row r="90464" spans="7:7">
      <c r="G90464" s="162" t="s">
        <v>90709</v>
      </c>
    </row>
    <row r="90465" spans="7:7">
      <c r="G90465" s="162" t="s">
        <v>90710</v>
      </c>
    </row>
    <row r="90466" spans="7:7">
      <c r="G90466" s="162" t="s">
        <v>90711</v>
      </c>
    </row>
    <row r="90467" spans="7:7">
      <c r="G90467" s="162" t="s">
        <v>90712</v>
      </c>
    </row>
    <row r="90468" spans="7:7">
      <c r="G90468" s="162" t="s">
        <v>90713</v>
      </c>
    </row>
    <row r="90469" spans="7:7">
      <c r="G90469" s="162" t="s">
        <v>90714</v>
      </c>
    </row>
    <row r="90470" spans="7:7">
      <c r="G90470" s="162" t="s">
        <v>90715</v>
      </c>
    </row>
    <row r="90471" spans="7:7">
      <c r="G90471" s="162" t="s">
        <v>90716</v>
      </c>
    </row>
    <row r="90472" spans="7:7">
      <c r="G90472" s="162" t="s">
        <v>90717</v>
      </c>
    </row>
    <row r="90473" spans="7:7">
      <c r="G90473" s="162" t="s">
        <v>90718</v>
      </c>
    </row>
    <row r="90474" spans="7:7">
      <c r="G90474" s="162" t="s">
        <v>90719</v>
      </c>
    </row>
    <row r="90475" spans="7:7">
      <c r="G90475" s="162" t="s">
        <v>90720</v>
      </c>
    </row>
    <row r="90476" spans="7:7">
      <c r="G90476" s="162" t="s">
        <v>90721</v>
      </c>
    </row>
    <row r="90477" spans="7:7">
      <c r="G90477" s="162" t="s">
        <v>90722</v>
      </c>
    </row>
    <row r="90478" spans="7:7">
      <c r="G90478" s="162" t="s">
        <v>90723</v>
      </c>
    </row>
    <row r="90479" spans="7:7">
      <c r="G90479" s="162" t="s">
        <v>90724</v>
      </c>
    </row>
    <row r="90480" spans="7:7">
      <c r="G90480" s="162" t="s">
        <v>90725</v>
      </c>
    </row>
    <row r="90481" spans="7:7">
      <c r="G90481" s="162" t="s">
        <v>90726</v>
      </c>
    </row>
    <row r="90482" spans="7:7">
      <c r="G90482" s="162" t="s">
        <v>90727</v>
      </c>
    </row>
    <row r="90483" spans="7:7">
      <c r="G90483" s="162" t="s">
        <v>90728</v>
      </c>
    </row>
    <row r="90484" spans="7:7">
      <c r="G90484" s="162" t="s">
        <v>90729</v>
      </c>
    </row>
    <row r="90485" spans="7:7">
      <c r="G90485" s="162" t="s">
        <v>90730</v>
      </c>
    </row>
    <row r="90486" spans="7:7">
      <c r="G90486" s="162" t="s">
        <v>90731</v>
      </c>
    </row>
    <row r="90487" spans="7:7">
      <c r="G90487" s="162" t="s">
        <v>90732</v>
      </c>
    </row>
    <row r="90488" spans="7:7">
      <c r="G90488" s="162" t="s">
        <v>90733</v>
      </c>
    </row>
    <row r="90489" spans="7:7">
      <c r="G90489" s="162" t="s">
        <v>90734</v>
      </c>
    </row>
    <row r="90490" spans="7:7">
      <c r="G90490" s="162" t="s">
        <v>90735</v>
      </c>
    </row>
    <row r="90491" spans="7:7">
      <c r="G90491" s="162" t="s">
        <v>90736</v>
      </c>
    </row>
    <row r="90492" spans="7:7">
      <c r="G90492" s="162" t="s">
        <v>90737</v>
      </c>
    </row>
    <row r="90493" spans="7:7">
      <c r="G90493" s="162" t="s">
        <v>90738</v>
      </c>
    </row>
    <row r="90494" spans="7:7">
      <c r="G90494" s="162" t="s">
        <v>90739</v>
      </c>
    </row>
    <row r="90495" spans="7:7">
      <c r="G90495" s="162" t="s">
        <v>90740</v>
      </c>
    </row>
    <row r="90496" spans="7:7">
      <c r="G90496" s="162" t="s">
        <v>90741</v>
      </c>
    </row>
    <row r="90497" spans="7:7">
      <c r="G90497" s="162" t="s">
        <v>90742</v>
      </c>
    </row>
    <row r="90498" spans="7:7">
      <c r="G90498" s="162" t="s">
        <v>90743</v>
      </c>
    </row>
    <row r="90499" spans="7:7">
      <c r="G90499" s="162" t="s">
        <v>90744</v>
      </c>
    </row>
    <row r="90500" spans="7:7">
      <c r="G90500" s="162" t="s">
        <v>90745</v>
      </c>
    </row>
    <row r="90501" spans="7:7">
      <c r="G90501" s="162" t="s">
        <v>90746</v>
      </c>
    </row>
    <row r="90502" spans="7:7">
      <c r="G90502" s="162" t="s">
        <v>90747</v>
      </c>
    </row>
    <row r="90503" spans="7:7">
      <c r="G90503" s="162" t="s">
        <v>90748</v>
      </c>
    </row>
    <row r="90504" spans="7:7">
      <c r="G90504" s="162" t="s">
        <v>90749</v>
      </c>
    </row>
    <row r="90505" spans="7:7">
      <c r="G90505" s="162" t="s">
        <v>90750</v>
      </c>
    </row>
    <row r="90506" spans="7:7">
      <c r="G90506" s="162" t="s">
        <v>90751</v>
      </c>
    </row>
    <row r="90507" spans="7:7">
      <c r="G90507" s="162" t="s">
        <v>90752</v>
      </c>
    </row>
    <row r="90508" spans="7:7">
      <c r="G90508" s="162" t="s">
        <v>90753</v>
      </c>
    </row>
    <row r="90509" spans="7:7">
      <c r="G90509" s="162" t="s">
        <v>90754</v>
      </c>
    </row>
    <row r="90510" spans="7:7">
      <c r="G90510" s="162" t="s">
        <v>90755</v>
      </c>
    </row>
    <row r="90511" spans="7:7">
      <c r="G90511" s="162" t="s">
        <v>90756</v>
      </c>
    </row>
    <row r="90512" spans="7:7">
      <c r="G90512" s="162" t="s">
        <v>90757</v>
      </c>
    </row>
    <row r="90513" spans="7:7">
      <c r="G90513" s="162" t="s">
        <v>90758</v>
      </c>
    </row>
    <row r="90514" spans="7:7">
      <c r="G90514" s="162" t="s">
        <v>90759</v>
      </c>
    </row>
    <row r="90515" spans="7:7">
      <c r="G90515" s="162" t="s">
        <v>90760</v>
      </c>
    </row>
    <row r="90516" spans="7:7">
      <c r="G90516" s="162" t="s">
        <v>90761</v>
      </c>
    </row>
    <row r="90517" spans="7:7">
      <c r="G90517" s="162" t="s">
        <v>90762</v>
      </c>
    </row>
    <row r="90518" spans="7:7">
      <c r="G90518" s="162" t="s">
        <v>90763</v>
      </c>
    </row>
    <row r="90519" spans="7:7">
      <c r="G90519" s="162" t="s">
        <v>90764</v>
      </c>
    </row>
    <row r="90520" spans="7:7">
      <c r="G90520" s="162" t="s">
        <v>90765</v>
      </c>
    </row>
    <row r="90521" spans="7:7">
      <c r="G90521" s="162" t="s">
        <v>90766</v>
      </c>
    </row>
    <row r="90522" spans="7:7">
      <c r="G90522" s="162" t="s">
        <v>90767</v>
      </c>
    </row>
    <row r="90523" spans="7:7">
      <c r="G90523" s="162" t="s">
        <v>90768</v>
      </c>
    </row>
    <row r="90524" spans="7:7">
      <c r="G90524" s="162" t="s">
        <v>90769</v>
      </c>
    </row>
    <row r="90525" spans="7:7">
      <c r="G90525" s="162" t="s">
        <v>90770</v>
      </c>
    </row>
    <row r="90526" spans="7:7">
      <c r="G90526" s="162" t="s">
        <v>90771</v>
      </c>
    </row>
    <row r="90527" spans="7:7">
      <c r="G90527" s="162" t="s">
        <v>90772</v>
      </c>
    </row>
    <row r="90528" spans="7:7">
      <c r="G90528" s="162" t="s">
        <v>90773</v>
      </c>
    </row>
    <row r="90529" spans="7:7">
      <c r="G90529" s="162" t="s">
        <v>90774</v>
      </c>
    </row>
    <row r="90530" spans="7:7">
      <c r="G90530" s="162" t="s">
        <v>90775</v>
      </c>
    </row>
    <row r="90531" spans="7:7">
      <c r="G90531" s="162" t="s">
        <v>90776</v>
      </c>
    </row>
    <row r="90532" spans="7:7">
      <c r="G90532" s="162" t="s">
        <v>90777</v>
      </c>
    </row>
    <row r="90533" spans="7:7">
      <c r="G90533" s="162" t="s">
        <v>90778</v>
      </c>
    </row>
    <row r="90534" spans="7:7">
      <c r="G90534" s="162" t="s">
        <v>90779</v>
      </c>
    </row>
    <row r="90535" spans="7:7">
      <c r="G90535" s="162" t="s">
        <v>90780</v>
      </c>
    </row>
    <row r="90536" spans="7:7">
      <c r="G90536" s="162" t="s">
        <v>90781</v>
      </c>
    </row>
    <row r="90537" spans="7:7">
      <c r="G90537" s="162" t="s">
        <v>90782</v>
      </c>
    </row>
    <row r="90538" spans="7:7">
      <c r="G90538" s="162" t="s">
        <v>90783</v>
      </c>
    </row>
    <row r="90539" spans="7:7">
      <c r="G90539" s="162" t="s">
        <v>90784</v>
      </c>
    </row>
    <row r="90540" spans="7:7">
      <c r="G90540" s="162" t="s">
        <v>90785</v>
      </c>
    </row>
    <row r="90541" spans="7:7">
      <c r="G90541" s="162" t="s">
        <v>90786</v>
      </c>
    </row>
    <row r="90542" spans="7:7">
      <c r="G90542" s="162" t="s">
        <v>90787</v>
      </c>
    </row>
    <row r="90543" spans="7:7">
      <c r="G90543" s="162" t="s">
        <v>90788</v>
      </c>
    </row>
    <row r="90544" spans="7:7">
      <c r="G90544" s="162" t="s">
        <v>90789</v>
      </c>
    </row>
    <row r="90545" spans="7:7">
      <c r="G90545" s="162" t="s">
        <v>90790</v>
      </c>
    </row>
    <row r="90546" spans="7:7">
      <c r="G90546" s="162" t="s">
        <v>90791</v>
      </c>
    </row>
    <row r="90547" spans="7:7">
      <c r="G90547" s="162" t="s">
        <v>90792</v>
      </c>
    </row>
    <row r="90548" spans="7:7">
      <c r="G90548" s="162" t="s">
        <v>90793</v>
      </c>
    </row>
    <row r="90549" spans="7:7">
      <c r="G90549" s="162" t="s">
        <v>90794</v>
      </c>
    </row>
    <row r="90550" spans="7:7">
      <c r="G90550" s="162" t="s">
        <v>90795</v>
      </c>
    </row>
    <row r="90551" spans="7:7">
      <c r="G90551" s="162" t="s">
        <v>90796</v>
      </c>
    </row>
    <row r="90552" spans="7:7">
      <c r="G90552" s="162" t="s">
        <v>90797</v>
      </c>
    </row>
    <row r="90553" spans="7:7">
      <c r="G90553" s="162" t="s">
        <v>90798</v>
      </c>
    </row>
    <row r="90554" spans="7:7">
      <c r="G90554" s="162" t="s">
        <v>90799</v>
      </c>
    </row>
    <row r="90555" spans="7:7">
      <c r="G90555" s="162" t="s">
        <v>90800</v>
      </c>
    </row>
    <row r="90556" spans="7:7">
      <c r="G90556" s="162" t="s">
        <v>90801</v>
      </c>
    </row>
    <row r="90557" spans="7:7">
      <c r="G90557" s="162" t="s">
        <v>90802</v>
      </c>
    </row>
    <row r="90558" spans="7:7">
      <c r="G90558" s="162" t="s">
        <v>90803</v>
      </c>
    </row>
    <row r="90559" spans="7:7">
      <c r="G90559" s="162" t="s">
        <v>90804</v>
      </c>
    </row>
    <row r="90560" spans="7:7">
      <c r="G90560" s="162" t="s">
        <v>90805</v>
      </c>
    </row>
    <row r="90561" spans="7:7">
      <c r="G90561" s="162" t="s">
        <v>90806</v>
      </c>
    </row>
    <row r="90562" spans="7:7">
      <c r="G90562" s="162" t="s">
        <v>90807</v>
      </c>
    </row>
    <row r="90563" spans="7:7">
      <c r="G90563" s="162" t="s">
        <v>90808</v>
      </c>
    </row>
    <row r="90564" spans="7:7">
      <c r="G90564" s="162" t="s">
        <v>90809</v>
      </c>
    </row>
    <row r="90565" spans="7:7">
      <c r="G90565" s="162" t="s">
        <v>90810</v>
      </c>
    </row>
    <row r="90566" spans="7:7">
      <c r="G90566" s="162" t="s">
        <v>90811</v>
      </c>
    </row>
    <row r="90567" spans="7:7">
      <c r="G90567" s="162" t="s">
        <v>90812</v>
      </c>
    </row>
    <row r="90568" spans="7:7">
      <c r="G90568" s="162" t="s">
        <v>90813</v>
      </c>
    </row>
    <row r="90569" spans="7:7">
      <c r="G90569" s="162" t="s">
        <v>90814</v>
      </c>
    </row>
    <row r="90570" spans="7:7">
      <c r="G90570" s="162" t="s">
        <v>90815</v>
      </c>
    </row>
    <row r="90571" spans="7:7">
      <c r="G90571" s="162" t="s">
        <v>90816</v>
      </c>
    </row>
    <row r="90572" spans="7:7">
      <c r="G90572" s="162" t="s">
        <v>90817</v>
      </c>
    </row>
    <row r="90573" spans="7:7">
      <c r="G90573" s="162" t="s">
        <v>90818</v>
      </c>
    </row>
    <row r="90574" spans="7:7">
      <c r="G90574" s="162" t="s">
        <v>90819</v>
      </c>
    </row>
    <row r="90575" spans="7:7">
      <c r="G90575" s="162" t="s">
        <v>90820</v>
      </c>
    </row>
    <row r="90576" spans="7:7">
      <c r="G90576" s="162" t="s">
        <v>90821</v>
      </c>
    </row>
    <row r="90577" spans="7:7">
      <c r="G90577" s="162" t="s">
        <v>90822</v>
      </c>
    </row>
    <row r="90578" spans="7:7">
      <c r="G90578" s="162" t="s">
        <v>90823</v>
      </c>
    </row>
    <row r="90579" spans="7:7">
      <c r="G90579" s="162" t="s">
        <v>90824</v>
      </c>
    </row>
    <row r="90580" spans="7:7">
      <c r="G90580" s="162" t="s">
        <v>90825</v>
      </c>
    </row>
    <row r="90581" spans="7:7">
      <c r="G90581" s="162" t="s">
        <v>90826</v>
      </c>
    </row>
    <row r="90582" spans="7:7">
      <c r="G90582" s="162" t="s">
        <v>90827</v>
      </c>
    </row>
    <row r="90583" spans="7:7">
      <c r="G90583" s="162" t="s">
        <v>90828</v>
      </c>
    </row>
    <row r="90584" spans="7:7">
      <c r="G90584" s="162" t="s">
        <v>90829</v>
      </c>
    </row>
    <row r="90585" spans="7:7">
      <c r="G90585" s="162" t="s">
        <v>90830</v>
      </c>
    </row>
    <row r="90586" spans="7:7">
      <c r="G90586" s="162" t="s">
        <v>90831</v>
      </c>
    </row>
    <row r="90587" spans="7:7">
      <c r="G90587" s="162" t="s">
        <v>90832</v>
      </c>
    </row>
    <row r="90588" spans="7:7">
      <c r="G90588" s="162" t="s">
        <v>90833</v>
      </c>
    </row>
    <row r="90589" spans="7:7">
      <c r="G90589" s="162" t="s">
        <v>90834</v>
      </c>
    </row>
    <row r="90590" spans="7:7">
      <c r="G90590" s="162" t="s">
        <v>90835</v>
      </c>
    </row>
    <row r="90591" spans="7:7">
      <c r="G90591" s="162" t="s">
        <v>90836</v>
      </c>
    </row>
    <row r="90592" spans="7:7">
      <c r="G90592" s="162" t="s">
        <v>90837</v>
      </c>
    </row>
    <row r="90593" spans="7:7">
      <c r="G90593" s="162" t="s">
        <v>90838</v>
      </c>
    </row>
    <row r="90594" spans="7:7">
      <c r="G90594" s="162" t="s">
        <v>90839</v>
      </c>
    </row>
    <row r="90595" spans="7:7">
      <c r="G90595" s="162" t="s">
        <v>90840</v>
      </c>
    </row>
    <row r="90596" spans="7:7">
      <c r="G90596" s="162" t="s">
        <v>90841</v>
      </c>
    </row>
    <row r="90597" spans="7:7">
      <c r="G90597" s="162" t="s">
        <v>90842</v>
      </c>
    </row>
    <row r="90598" spans="7:7">
      <c r="G90598" s="162" t="s">
        <v>90843</v>
      </c>
    </row>
    <row r="90599" spans="7:7">
      <c r="G90599" s="162" t="s">
        <v>90844</v>
      </c>
    </row>
    <row r="90600" spans="7:7">
      <c r="G90600" s="162" t="s">
        <v>90845</v>
      </c>
    </row>
    <row r="90601" spans="7:7">
      <c r="G90601" s="162" t="s">
        <v>90846</v>
      </c>
    </row>
    <row r="90602" spans="7:7">
      <c r="G90602" s="162" t="s">
        <v>90847</v>
      </c>
    </row>
    <row r="90603" spans="7:7">
      <c r="G90603" s="162" t="s">
        <v>90848</v>
      </c>
    </row>
    <row r="90604" spans="7:7">
      <c r="G90604" s="162" t="s">
        <v>90849</v>
      </c>
    </row>
    <row r="90605" spans="7:7">
      <c r="G90605" s="162" t="s">
        <v>90850</v>
      </c>
    </row>
    <row r="90606" spans="7:7">
      <c r="G90606" s="162" t="s">
        <v>90851</v>
      </c>
    </row>
    <row r="90607" spans="7:7">
      <c r="G90607" s="162" t="s">
        <v>90852</v>
      </c>
    </row>
    <row r="90608" spans="7:7">
      <c r="G90608" s="162" t="s">
        <v>90853</v>
      </c>
    </row>
    <row r="90609" spans="7:7">
      <c r="G90609" s="162" t="s">
        <v>90854</v>
      </c>
    </row>
    <row r="90610" spans="7:7">
      <c r="G90610" s="162" t="s">
        <v>90855</v>
      </c>
    </row>
    <row r="90611" spans="7:7">
      <c r="G90611" s="162" t="s">
        <v>90856</v>
      </c>
    </row>
    <row r="90612" spans="7:7">
      <c r="G90612" s="162" t="s">
        <v>90857</v>
      </c>
    </row>
    <row r="90613" spans="7:7">
      <c r="G90613" s="162" t="s">
        <v>90858</v>
      </c>
    </row>
    <row r="90614" spans="7:7">
      <c r="G90614" s="162" t="s">
        <v>90859</v>
      </c>
    </row>
    <row r="90615" spans="7:7">
      <c r="G90615" s="162" t="s">
        <v>90860</v>
      </c>
    </row>
    <row r="90616" spans="7:7">
      <c r="G90616" s="162" t="s">
        <v>90861</v>
      </c>
    </row>
    <row r="90617" spans="7:7">
      <c r="G90617" s="162" t="s">
        <v>90862</v>
      </c>
    </row>
    <row r="90618" spans="7:7">
      <c r="G90618" s="162" t="s">
        <v>90863</v>
      </c>
    </row>
    <row r="90619" spans="7:7">
      <c r="G90619" s="162" t="s">
        <v>90864</v>
      </c>
    </row>
    <row r="90620" spans="7:7">
      <c r="G90620" s="162" t="s">
        <v>90865</v>
      </c>
    </row>
    <row r="90621" spans="7:7">
      <c r="G90621" s="162" t="s">
        <v>90866</v>
      </c>
    </row>
    <row r="90622" spans="7:7">
      <c r="G90622" s="162" t="s">
        <v>90867</v>
      </c>
    </row>
    <row r="90623" spans="7:7">
      <c r="G90623" s="162" t="s">
        <v>90868</v>
      </c>
    </row>
    <row r="90624" spans="7:7">
      <c r="G90624" s="162" t="s">
        <v>90869</v>
      </c>
    </row>
    <row r="90625" spans="7:7">
      <c r="G90625" s="162" t="s">
        <v>90870</v>
      </c>
    </row>
    <row r="90626" spans="7:7">
      <c r="G90626" s="162" t="s">
        <v>90871</v>
      </c>
    </row>
    <row r="90627" spans="7:7">
      <c r="G90627" s="162" t="s">
        <v>90872</v>
      </c>
    </row>
    <row r="90628" spans="7:7">
      <c r="G90628" s="162" t="s">
        <v>90873</v>
      </c>
    </row>
    <row r="90629" spans="7:7">
      <c r="G90629" s="162" t="s">
        <v>90874</v>
      </c>
    </row>
    <row r="90630" spans="7:7">
      <c r="G90630" s="162" t="s">
        <v>90875</v>
      </c>
    </row>
    <row r="90631" spans="7:7">
      <c r="G90631" s="162" t="s">
        <v>90876</v>
      </c>
    </row>
    <row r="90632" spans="7:7">
      <c r="G90632" s="162" t="s">
        <v>90877</v>
      </c>
    </row>
    <row r="90633" spans="7:7">
      <c r="G90633" s="162" t="s">
        <v>90878</v>
      </c>
    </row>
    <row r="90634" spans="7:7">
      <c r="G90634" s="162" t="s">
        <v>90879</v>
      </c>
    </row>
    <row r="90635" spans="7:7">
      <c r="G90635" s="162" t="s">
        <v>90880</v>
      </c>
    </row>
    <row r="90636" spans="7:7">
      <c r="G90636" s="162" t="s">
        <v>90881</v>
      </c>
    </row>
    <row r="90637" spans="7:7">
      <c r="G90637" s="162" t="s">
        <v>90882</v>
      </c>
    </row>
    <row r="90638" spans="7:7">
      <c r="G90638" s="162" t="s">
        <v>90883</v>
      </c>
    </row>
    <row r="90639" spans="7:7">
      <c r="G90639" s="162" t="s">
        <v>90884</v>
      </c>
    </row>
    <row r="90640" spans="7:7">
      <c r="G90640" s="162" t="s">
        <v>90885</v>
      </c>
    </row>
    <row r="90641" spans="7:7">
      <c r="G90641" s="162" t="s">
        <v>90886</v>
      </c>
    </row>
    <row r="90642" spans="7:7">
      <c r="G90642" s="162" t="s">
        <v>90887</v>
      </c>
    </row>
    <row r="90643" spans="7:7">
      <c r="G90643" s="162" t="s">
        <v>90888</v>
      </c>
    </row>
    <row r="90644" spans="7:7">
      <c r="G90644" s="162" t="s">
        <v>90889</v>
      </c>
    </row>
    <row r="90645" spans="7:7">
      <c r="G90645" s="162" t="s">
        <v>90890</v>
      </c>
    </row>
    <row r="90646" spans="7:7">
      <c r="G90646" s="162" t="s">
        <v>90891</v>
      </c>
    </row>
    <row r="90647" spans="7:7">
      <c r="G90647" s="162" t="s">
        <v>90892</v>
      </c>
    </row>
    <row r="90648" spans="7:7">
      <c r="G90648" s="162" t="s">
        <v>90893</v>
      </c>
    </row>
    <row r="90649" spans="7:7">
      <c r="G90649" s="162" t="s">
        <v>90894</v>
      </c>
    </row>
    <row r="90650" spans="7:7">
      <c r="G90650" s="162" t="s">
        <v>90895</v>
      </c>
    </row>
    <row r="90651" spans="7:7">
      <c r="G90651" s="162" t="s">
        <v>90896</v>
      </c>
    </row>
    <row r="90652" spans="7:7">
      <c r="G90652" s="162" t="s">
        <v>90897</v>
      </c>
    </row>
    <row r="90653" spans="7:7">
      <c r="G90653" s="162" t="s">
        <v>90898</v>
      </c>
    </row>
    <row r="90654" spans="7:7">
      <c r="G90654" s="162" t="s">
        <v>90899</v>
      </c>
    </row>
    <row r="90655" spans="7:7">
      <c r="G90655" s="162" t="s">
        <v>90900</v>
      </c>
    </row>
    <row r="90656" spans="7:7">
      <c r="G90656" s="162" t="s">
        <v>90901</v>
      </c>
    </row>
    <row r="90657" spans="7:7">
      <c r="G90657" s="162" t="s">
        <v>90902</v>
      </c>
    </row>
    <row r="90658" spans="7:7">
      <c r="G90658" s="162" t="s">
        <v>90903</v>
      </c>
    </row>
    <row r="90659" spans="7:7">
      <c r="G90659" s="162" t="s">
        <v>90904</v>
      </c>
    </row>
    <row r="90660" spans="7:7">
      <c r="G90660" s="162" t="s">
        <v>90905</v>
      </c>
    </row>
    <row r="90661" spans="7:7">
      <c r="G90661" s="162" t="s">
        <v>90906</v>
      </c>
    </row>
    <row r="90662" spans="7:7">
      <c r="G90662" s="162" t="s">
        <v>90907</v>
      </c>
    </row>
    <row r="90663" spans="7:7">
      <c r="G90663" s="162" t="s">
        <v>90908</v>
      </c>
    </row>
    <row r="90664" spans="7:7">
      <c r="G90664" s="162" t="s">
        <v>90909</v>
      </c>
    </row>
    <row r="90665" spans="7:7">
      <c r="G90665" s="162" t="s">
        <v>90910</v>
      </c>
    </row>
    <row r="90666" spans="7:7">
      <c r="G90666" s="162" t="s">
        <v>90911</v>
      </c>
    </row>
    <row r="90667" spans="7:7">
      <c r="G90667" s="162" t="s">
        <v>90912</v>
      </c>
    </row>
    <row r="90668" spans="7:7">
      <c r="G90668" s="162" t="s">
        <v>90913</v>
      </c>
    </row>
    <row r="90669" spans="7:7">
      <c r="G90669" s="162" t="s">
        <v>90914</v>
      </c>
    </row>
    <row r="90670" spans="7:7">
      <c r="G90670" s="162" t="s">
        <v>90915</v>
      </c>
    </row>
    <row r="90671" spans="7:7">
      <c r="G90671" s="162" t="s">
        <v>90916</v>
      </c>
    </row>
    <row r="90672" spans="7:7">
      <c r="G90672" s="162" t="s">
        <v>90917</v>
      </c>
    </row>
    <row r="90673" spans="7:7">
      <c r="G90673" s="162" t="s">
        <v>90918</v>
      </c>
    </row>
    <row r="90674" spans="7:7">
      <c r="G90674" s="162" t="s">
        <v>90919</v>
      </c>
    </row>
    <row r="90675" spans="7:7">
      <c r="G90675" s="162" t="s">
        <v>90920</v>
      </c>
    </row>
    <row r="90676" spans="7:7">
      <c r="G90676" s="162" t="s">
        <v>90921</v>
      </c>
    </row>
    <row r="90677" spans="7:7">
      <c r="G90677" s="162" t="s">
        <v>90922</v>
      </c>
    </row>
    <row r="90678" spans="7:7">
      <c r="G90678" s="162" t="s">
        <v>90923</v>
      </c>
    </row>
    <row r="90679" spans="7:7">
      <c r="G90679" s="162" t="s">
        <v>90924</v>
      </c>
    </row>
    <row r="90680" spans="7:7">
      <c r="G90680" s="162" t="s">
        <v>90925</v>
      </c>
    </row>
    <row r="90681" spans="7:7">
      <c r="G90681" s="162" t="s">
        <v>90926</v>
      </c>
    </row>
    <row r="90682" spans="7:7">
      <c r="G90682" s="162" t="s">
        <v>90927</v>
      </c>
    </row>
    <row r="90683" spans="7:7">
      <c r="G90683" s="162" t="s">
        <v>90928</v>
      </c>
    </row>
    <row r="90684" spans="7:7">
      <c r="G90684" s="162" t="s">
        <v>90929</v>
      </c>
    </row>
    <row r="90685" spans="7:7">
      <c r="G90685" s="162" t="s">
        <v>90930</v>
      </c>
    </row>
    <row r="90686" spans="7:7">
      <c r="G90686" s="162" t="s">
        <v>90931</v>
      </c>
    </row>
    <row r="90687" spans="7:7">
      <c r="G90687" s="162" t="s">
        <v>90932</v>
      </c>
    </row>
    <row r="90688" spans="7:7">
      <c r="G90688" s="162" t="s">
        <v>90933</v>
      </c>
    </row>
    <row r="90689" spans="7:7">
      <c r="G90689" s="162" t="s">
        <v>90934</v>
      </c>
    </row>
    <row r="90690" spans="7:7">
      <c r="G90690" s="162" t="s">
        <v>90935</v>
      </c>
    </row>
    <row r="90691" spans="7:7">
      <c r="G90691" s="162" t="s">
        <v>90936</v>
      </c>
    </row>
    <row r="90692" spans="7:7">
      <c r="G90692" s="162" t="s">
        <v>90937</v>
      </c>
    </row>
    <row r="90693" spans="7:7">
      <c r="G90693" s="162" t="s">
        <v>90938</v>
      </c>
    </row>
    <row r="90694" spans="7:7">
      <c r="G90694" s="162" t="s">
        <v>90939</v>
      </c>
    </row>
    <row r="90695" spans="7:7">
      <c r="G90695" s="162" t="s">
        <v>90940</v>
      </c>
    </row>
    <row r="90696" spans="7:7">
      <c r="G90696" s="162" t="s">
        <v>90941</v>
      </c>
    </row>
    <row r="90697" spans="7:7">
      <c r="G90697" s="162" t="s">
        <v>90942</v>
      </c>
    </row>
    <row r="90698" spans="7:7">
      <c r="G90698" s="162" t="s">
        <v>90943</v>
      </c>
    </row>
    <row r="90699" spans="7:7">
      <c r="G90699" s="162" t="s">
        <v>90944</v>
      </c>
    </row>
    <row r="90700" spans="7:7">
      <c r="G90700" s="162" t="s">
        <v>90945</v>
      </c>
    </row>
    <row r="90701" spans="7:7">
      <c r="G90701" s="162" t="s">
        <v>90946</v>
      </c>
    </row>
    <row r="90702" spans="7:7">
      <c r="G90702" s="162" t="s">
        <v>90947</v>
      </c>
    </row>
    <row r="90703" spans="7:7">
      <c r="G90703" s="162" t="s">
        <v>90948</v>
      </c>
    </row>
    <row r="90704" spans="7:7">
      <c r="G90704" s="162" t="s">
        <v>90949</v>
      </c>
    </row>
    <row r="90705" spans="7:7">
      <c r="G90705" s="162" t="s">
        <v>90950</v>
      </c>
    </row>
    <row r="90706" spans="7:7">
      <c r="G90706" s="162" t="s">
        <v>90951</v>
      </c>
    </row>
    <row r="90707" spans="7:7">
      <c r="G90707" s="162" t="s">
        <v>90952</v>
      </c>
    </row>
    <row r="90708" spans="7:7">
      <c r="G90708" s="162" t="s">
        <v>90953</v>
      </c>
    </row>
    <row r="90709" spans="7:7">
      <c r="G90709" s="162" t="s">
        <v>90954</v>
      </c>
    </row>
    <row r="90710" spans="7:7">
      <c r="G90710" s="162" t="s">
        <v>90955</v>
      </c>
    </row>
    <row r="90711" spans="7:7">
      <c r="G90711" s="162" t="s">
        <v>90956</v>
      </c>
    </row>
    <row r="90712" spans="7:7">
      <c r="G90712" s="162" t="s">
        <v>90957</v>
      </c>
    </row>
    <row r="90713" spans="7:7">
      <c r="G90713" s="162" t="s">
        <v>90958</v>
      </c>
    </row>
    <row r="90714" spans="7:7">
      <c r="G90714" s="162" t="s">
        <v>90959</v>
      </c>
    </row>
    <row r="90715" spans="7:7">
      <c r="G90715" s="162" t="s">
        <v>90960</v>
      </c>
    </row>
    <row r="90716" spans="7:7">
      <c r="G90716" s="162" t="s">
        <v>90961</v>
      </c>
    </row>
    <row r="90717" spans="7:7">
      <c r="G90717" s="162" t="s">
        <v>90962</v>
      </c>
    </row>
    <row r="90718" spans="7:7">
      <c r="G90718" s="162" t="s">
        <v>90963</v>
      </c>
    </row>
    <row r="90719" spans="7:7">
      <c r="G90719" s="162" t="s">
        <v>90964</v>
      </c>
    </row>
    <row r="90720" spans="7:7">
      <c r="G90720" s="162" t="s">
        <v>90965</v>
      </c>
    </row>
    <row r="90721" spans="7:7">
      <c r="G90721" s="162" t="s">
        <v>90966</v>
      </c>
    </row>
    <row r="90722" spans="7:7">
      <c r="G90722" s="162" t="s">
        <v>90967</v>
      </c>
    </row>
    <row r="90723" spans="7:7">
      <c r="G90723" s="162" t="s">
        <v>90968</v>
      </c>
    </row>
    <row r="90724" spans="7:7">
      <c r="G90724" s="162" t="s">
        <v>90969</v>
      </c>
    </row>
    <row r="90725" spans="7:7">
      <c r="G90725" s="162" t="s">
        <v>90970</v>
      </c>
    </row>
    <row r="90726" spans="7:7">
      <c r="G90726" s="162" t="s">
        <v>90971</v>
      </c>
    </row>
    <row r="90727" spans="7:7">
      <c r="G90727" s="162" t="s">
        <v>90972</v>
      </c>
    </row>
    <row r="90728" spans="7:7">
      <c r="G90728" s="162" t="s">
        <v>90973</v>
      </c>
    </row>
    <row r="90729" spans="7:7">
      <c r="G90729" s="162" t="s">
        <v>90974</v>
      </c>
    </row>
    <row r="90730" spans="7:7">
      <c r="G90730" s="162" t="s">
        <v>90975</v>
      </c>
    </row>
    <row r="90731" spans="7:7">
      <c r="G90731" s="162" t="s">
        <v>90976</v>
      </c>
    </row>
    <row r="90732" spans="7:7">
      <c r="G90732" s="162" t="s">
        <v>90977</v>
      </c>
    </row>
    <row r="90733" spans="7:7">
      <c r="G90733" s="162" t="s">
        <v>90978</v>
      </c>
    </row>
    <row r="90734" spans="7:7">
      <c r="G90734" s="162" t="s">
        <v>90979</v>
      </c>
    </row>
    <row r="90735" spans="7:7">
      <c r="G90735" s="162" t="s">
        <v>90980</v>
      </c>
    </row>
    <row r="90736" spans="7:7">
      <c r="G90736" s="162" t="s">
        <v>90981</v>
      </c>
    </row>
    <row r="90737" spans="7:7">
      <c r="G90737" s="162" t="s">
        <v>90982</v>
      </c>
    </row>
    <row r="90738" spans="7:7">
      <c r="G90738" s="162" t="s">
        <v>90983</v>
      </c>
    </row>
    <row r="90739" spans="7:7">
      <c r="G90739" s="162" t="s">
        <v>90984</v>
      </c>
    </row>
    <row r="90740" spans="7:7">
      <c r="G90740" s="162" t="s">
        <v>90985</v>
      </c>
    </row>
    <row r="90741" spans="7:7">
      <c r="G90741" s="162" t="s">
        <v>90986</v>
      </c>
    </row>
    <row r="90742" spans="7:7">
      <c r="G90742" s="162" t="s">
        <v>90987</v>
      </c>
    </row>
    <row r="90743" spans="7:7">
      <c r="G90743" s="162" t="s">
        <v>90988</v>
      </c>
    </row>
    <row r="90744" spans="7:7">
      <c r="G90744" s="162" t="s">
        <v>90989</v>
      </c>
    </row>
    <row r="90745" spans="7:7">
      <c r="G90745" s="162" t="s">
        <v>90990</v>
      </c>
    </row>
    <row r="90746" spans="7:7">
      <c r="G90746" s="162" t="s">
        <v>90991</v>
      </c>
    </row>
    <row r="90747" spans="7:7">
      <c r="G90747" s="162" t="s">
        <v>90992</v>
      </c>
    </row>
    <row r="90748" spans="7:7">
      <c r="G90748" s="162" t="s">
        <v>90993</v>
      </c>
    </row>
    <row r="90749" spans="7:7">
      <c r="G90749" s="162" t="s">
        <v>90994</v>
      </c>
    </row>
    <row r="90750" spans="7:7">
      <c r="G90750" s="162" t="s">
        <v>90995</v>
      </c>
    </row>
    <row r="90751" spans="7:7">
      <c r="G90751" s="162" t="s">
        <v>90996</v>
      </c>
    </row>
    <row r="90752" spans="7:7">
      <c r="G90752" s="162" t="s">
        <v>90997</v>
      </c>
    </row>
    <row r="90753" spans="7:7">
      <c r="G90753" s="162" t="s">
        <v>90998</v>
      </c>
    </row>
    <row r="90754" spans="7:7">
      <c r="G90754" s="162" t="s">
        <v>90999</v>
      </c>
    </row>
    <row r="90755" spans="7:7">
      <c r="G90755" s="162" t="s">
        <v>91000</v>
      </c>
    </row>
    <row r="90756" spans="7:7">
      <c r="G90756" s="162" t="s">
        <v>91001</v>
      </c>
    </row>
    <row r="90757" spans="7:7">
      <c r="G90757" s="162" t="s">
        <v>91002</v>
      </c>
    </row>
    <row r="90758" spans="7:7">
      <c r="G90758" s="162" t="s">
        <v>91003</v>
      </c>
    </row>
    <row r="90759" spans="7:7">
      <c r="G90759" s="162" t="s">
        <v>91004</v>
      </c>
    </row>
    <row r="90760" spans="7:7">
      <c r="G90760" s="162" t="s">
        <v>91005</v>
      </c>
    </row>
    <row r="90761" spans="7:7">
      <c r="G90761" s="162" t="s">
        <v>91006</v>
      </c>
    </row>
    <row r="90762" spans="7:7">
      <c r="G90762" s="162" t="s">
        <v>91007</v>
      </c>
    </row>
    <row r="90763" spans="7:7">
      <c r="G90763" s="162" t="s">
        <v>91008</v>
      </c>
    </row>
    <row r="90764" spans="7:7">
      <c r="G90764" s="162" t="s">
        <v>91009</v>
      </c>
    </row>
    <row r="90765" spans="7:7">
      <c r="G90765" s="162" t="s">
        <v>91010</v>
      </c>
    </row>
    <row r="90766" spans="7:7">
      <c r="G90766" s="162" t="s">
        <v>91011</v>
      </c>
    </row>
    <row r="90767" spans="7:7">
      <c r="G90767" s="162" t="s">
        <v>91012</v>
      </c>
    </row>
    <row r="90768" spans="7:7">
      <c r="G90768" s="162" t="s">
        <v>91013</v>
      </c>
    </row>
    <row r="90769" spans="7:7">
      <c r="G90769" s="162" t="s">
        <v>91014</v>
      </c>
    </row>
    <row r="90770" spans="7:7">
      <c r="G90770" s="162" t="s">
        <v>91015</v>
      </c>
    </row>
    <row r="90771" spans="7:7">
      <c r="G90771" s="162" t="s">
        <v>91016</v>
      </c>
    </row>
    <row r="90772" spans="7:7">
      <c r="G90772" s="162" t="s">
        <v>91017</v>
      </c>
    </row>
    <row r="90773" spans="7:7">
      <c r="G90773" s="162" t="s">
        <v>91018</v>
      </c>
    </row>
    <row r="90774" spans="7:7">
      <c r="G90774" s="162" t="s">
        <v>91019</v>
      </c>
    </row>
    <row r="90775" spans="7:7">
      <c r="G90775" s="162" t="s">
        <v>91020</v>
      </c>
    </row>
    <row r="90776" spans="7:7">
      <c r="G90776" s="162" t="s">
        <v>91021</v>
      </c>
    </row>
    <row r="90777" spans="7:7">
      <c r="G90777" s="162" t="s">
        <v>91022</v>
      </c>
    </row>
    <row r="90778" spans="7:7">
      <c r="G90778" s="162" t="s">
        <v>91023</v>
      </c>
    </row>
    <row r="90779" spans="7:7">
      <c r="G90779" s="162" t="s">
        <v>91024</v>
      </c>
    </row>
    <row r="90780" spans="7:7">
      <c r="G90780" s="162" t="s">
        <v>91025</v>
      </c>
    </row>
    <row r="90781" spans="7:7">
      <c r="G90781" s="162" t="s">
        <v>91026</v>
      </c>
    </row>
    <row r="90782" spans="7:7">
      <c r="G90782" s="162" t="s">
        <v>91027</v>
      </c>
    </row>
    <row r="90783" spans="7:7">
      <c r="G90783" s="162" t="s">
        <v>91028</v>
      </c>
    </row>
    <row r="90784" spans="7:7">
      <c r="G90784" s="162" t="s">
        <v>91029</v>
      </c>
    </row>
    <row r="90785" spans="7:7">
      <c r="G90785" s="162" t="s">
        <v>91030</v>
      </c>
    </row>
    <row r="90786" spans="7:7">
      <c r="G90786" s="162" t="s">
        <v>91031</v>
      </c>
    </row>
    <row r="90787" spans="7:7">
      <c r="G90787" s="162" t="s">
        <v>91032</v>
      </c>
    </row>
    <row r="90788" spans="7:7">
      <c r="G90788" s="162" t="s">
        <v>91033</v>
      </c>
    </row>
    <row r="90789" spans="7:7">
      <c r="G90789" s="162" t="s">
        <v>91034</v>
      </c>
    </row>
    <row r="90790" spans="7:7">
      <c r="G90790" s="162" t="s">
        <v>91035</v>
      </c>
    </row>
    <row r="90791" spans="7:7">
      <c r="G90791" s="162" t="s">
        <v>91036</v>
      </c>
    </row>
    <row r="90792" spans="7:7">
      <c r="G90792" s="162" t="s">
        <v>91037</v>
      </c>
    </row>
    <row r="90793" spans="7:7">
      <c r="G90793" s="162" t="s">
        <v>91038</v>
      </c>
    </row>
    <row r="90794" spans="7:7">
      <c r="G90794" s="162" t="s">
        <v>91039</v>
      </c>
    </row>
    <row r="90795" spans="7:7">
      <c r="G90795" s="162" t="s">
        <v>91040</v>
      </c>
    </row>
    <row r="90796" spans="7:7">
      <c r="G90796" s="162" t="s">
        <v>91041</v>
      </c>
    </row>
    <row r="90797" spans="7:7">
      <c r="G90797" s="162" t="s">
        <v>91042</v>
      </c>
    </row>
    <row r="90798" spans="7:7">
      <c r="G90798" s="162" t="s">
        <v>91043</v>
      </c>
    </row>
    <row r="90799" spans="7:7">
      <c r="G90799" s="162" t="s">
        <v>91044</v>
      </c>
    </row>
    <row r="90800" spans="7:7">
      <c r="G90800" s="162" t="s">
        <v>91045</v>
      </c>
    </row>
    <row r="90801" spans="7:7">
      <c r="G90801" s="162" t="s">
        <v>91046</v>
      </c>
    </row>
    <row r="90802" spans="7:7">
      <c r="G90802" s="162" t="s">
        <v>91047</v>
      </c>
    </row>
    <row r="90803" spans="7:7">
      <c r="G90803" s="162" t="s">
        <v>91048</v>
      </c>
    </row>
    <row r="90804" spans="7:7">
      <c r="G90804" s="162" t="s">
        <v>91049</v>
      </c>
    </row>
    <row r="90805" spans="7:7">
      <c r="G90805" s="162" t="s">
        <v>91050</v>
      </c>
    </row>
    <row r="90806" spans="7:7">
      <c r="G90806" s="162" t="s">
        <v>91051</v>
      </c>
    </row>
    <row r="90807" spans="7:7">
      <c r="G90807" s="162" t="s">
        <v>91052</v>
      </c>
    </row>
    <row r="90808" spans="7:7">
      <c r="G90808" s="162" t="s">
        <v>91053</v>
      </c>
    </row>
    <row r="90809" spans="7:7">
      <c r="G90809" s="162" t="s">
        <v>91054</v>
      </c>
    </row>
    <row r="90810" spans="7:7">
      <c r="G90810" s="162" t="s">
        <v>91055</v>
      </c>
    </row>
    <row r="90811" spans="7:7">
      <c r="G90811" s="162" t="s">
        <v>91056</v>
      </c>
    </row>
    <row r="90812" spans="7:7">
      <c r="G90812" s="162" t="s">
        <v>91057</v>
      </c>
    </row>
    <row r="90813" spans="7:7">
      <c r="G90813" s="162" t="s">
        <v>91058</v>
      </c>
    </row>
    <row r="90814" spans="7:7">
      <c r="G90814" s="162" t="s">
        <v>91059</v>
      </c>
    </row>
    <row r="90815" spans="7:7">
      <c r="G90815" s="162" t="s">
        <v>91060</v>
      </c>
    </row>
    <row r="90816" spans="7:7">
      <c r="G90816" s="162" t="s">
        <v>91061</v>
      </c>
    </row>
    <row r="90817" spans="7:7">
      <c r="G90817" s="162" t="s">
        <v>91062</v>
      </c>
    </row>
    <row r="90818" spans="7:7">
      <c r="G90818" s="162" t="s">
        <v>91063</v>
      </c>
    </row>
    <row r="90819" spans="7:7">
      <c r="G90819" s="162" t="s">
        <v>91064</v>
      </c>
    </row>
    <row r="90820" spans="7:7">
      <c r="G90820" s="162" t="s">
        <v>91065</v>
      </c>
    </row>
    <row r="90821" spans="7:7">
      <c r="G90821" s="162" t="s">
        <v>91066</v>
      </c>
    </row>
    <row r="90822" spans="7:7">
      <c r="G90822" s="162" t="s">
        <v>91067</v>
      </c>
    </row>
    <row r="90823" spans="7:7">
      <c r="G90823" s="162" t="s">
        <v>91068</v>
      </c>
    </row>
    <row r="90824" spans="7:7">
      <c r="G90824" s="162" t="s">
        <v>91069</v>
      </c>
    </row>
    <row r="90825" spans="7:7">
      <c r="G90825" s="162" t="s">
        <v>91070</v>
      </c>
    </row>
    <row r="90826" spans="7:7">
      <c r="G90826" s="162" t="s">
        <v>91071</v>
      </c>
    </row>
    <row r="90827" spans="7:7">
      <c r="G90827" s="162" t="s">
        <v>91072</v>
      </c>
    </row>
    <row r="90828" spans="7:7">
      <c r="G90828" s="162" t="s">
        <v>91073</v>
      </c>
    </row>
    <row r="90829" spans="7:7">
      <c r="G90829" s="162" t="s">
        <v>91074</v>
      </c>
    </row>
    <row r="90830" spans="7:7">
      <c r="G90830" s="162" t="s">
        <v>91075</v>
      </c>
    </row>
    <row r="90831" spans="7:7">
      <c r="G90831" s="162" t="s">
        <v>91076</v>
      </c>
    </row>
    <row r="90832" spans="7:7">
      <c r="G90832" s="162" t="s">
        <v>91077</v>
      </c>
    </row>
    <row r="90833" spans="7:7">
      <c r="G90833" s="162" t="s">
        <v>91078</v>
      </c>
    </row>
    <row r="90834" spans="7:7">
      <c r="G90834" s="162" t="s">
        <v>91079</v>
      </c>
    </row>
    <row r="90835" spans="7:7">
      <c r="G90835" s="162" t="s">
        <v>91080</v>
      </c>
    </row>
    <row r="90836" spans="7:7">
      <c r="G90836" s="162" t="s">
        <v>91081</v>
      </c>
    </row>
    <row r="90837" spans="7:7">
      <c r="G90837" s="162" t="s">
        <v>91082</v>
      </c>
    </row>
    <row r="90838" spans="7:7">
      <c r="G90838" s="162" t="s">
        <v>91083</v>
      </c>
    </row>
    <row r="90839" spans="7:7">
      <c r="G90839" s="162" t="s">
        <v>91084</v>
      </c>
    </row>
    <row r="90840" spans="7:7">
      <c r="G90840" s="162" t="s">
        <v>91085</v>
      </c>
    </row>
    <row r="90841" spans="7:7">
      <c r="G90841" s="162" t="s">
        <v>91086</v>
      </c>
    </row>
    <row r="90842" spans="7:7">
      <c r="G90842" s="162" t="s">
        <v>91087</v>
      </c>
    </row>
    <row r="90843" spans="7:7">
      <c r="G90843" s="162" t="s">
        <v>91088</v>
      </c>
    </row>
    <row r="90844" spans="7:7">
      <c r="G90844" s="162" t="s">
        <v>91089</v>
      </c>
    </row>
    <row r="90845" spans="7:7">
      <c r="G90845" s="162" t="s">
        <v>91090</v>
      </c>
    </row>
    <row r="90846" spans="7:7">
      <c r="G90846" s="162" t="s">
        <v>91091</v>
      </c>
    </row>
    <row r="90847" spans="7:7">
      <c r="G90847" s="162" t="s">
        <v>91092</v>
      </c>
    </row>
    <row r="90848" spans="7:7">
      <c r="G90848" s="162" t="s">
        <v>91093</v>
      </c>
    </row>
    <row r="90849" spans="7:7">
      <c r="G90849" s="162" t="s">
        <v>91094</v>
      </c>
    </row>
    <row r="90850" spans="7:7">
      <c r="G90850" s="162" t="s">
        <v>91095</v>
      </c>
    </row>
    <row r="90851" spans="7:7">
      <c r="G90851" s="162" t="s">
        <v>91096</v>
      </c>
    </row>
    <row r="90852" spans="7:7">
      <c r="G90852" s="162" t="s">
        <v>91097</v>
      </c>
    </row>
    <row r="90853" spans="7:7">
      <c r="G90853" s="162" t="s">
        <v>91098</v>
      </c>
    </row>
    <row r="90854" spans="7:7">
      <c r="G90854" s="162" t="s">
        <v>91099</v>
      </c>
    </row>
    <row r="90855" spans="7:7">
      <c r="G90855" s="162" t="s">
        <v>91100</v>
      </c>
    </row>
    <row r="90856" spans="7:7">
      <c r="G90856" s="162" t="s">
        <v>91101</v>
      </c>
    </row>
    <row r="90857" spans="7:7">
      <c r="G90857" s="162" t="s">
        <v>91102</v>
      </c>
    </row>
    <row r="90858" spans="7:7">
      <c r="G90858" s="162" t="s">
        <v>91103</v>
      </c>
    </row>
    <row r="90859" spans="7:7">
      <c r="G90859" s="162" t="s">
        <v>91104</v>
      </c>
    </row>
    <row r="90860" spans="7:7">
      <c r="G90860" s="162" t="s">
        <v>91105</v>
      </c>
    </row>
    <row r="90861" spans="7:7">
      <c r="G90861" s="162" t="s">
        <v>91106</v>
      </c>
    </row>
    <row r="90862" spans="7:7">
      <c r="G90862" s="162" t="s">
        <v>91107</v>
      </c>
    </row>
    <row r="90863" spans="7:7">
      <c r="G90863" s="162" t="s">
        <v>91108</v>
      </c>
    </row>
    <row r="90864" spans="7:7">
      <c r="G90864" s="162" t="s">
        <v>91109</v>
      </c>
    </row>
    <row r="90865" spans="7:7">
      <c r="G90865" s="162" t="s">
        <v>91110</v>
      </c>
    </row>
    <row r="90866" spans="7:7">
      <c r="G90866" s="162" t="s">
        <v>91111</v>
      </c>
    </row>
    <row r="90867" spans="7:7">
      <c r="G90867" s="162" t="s">
        <v>91112</v>
      </c>
    </row>
    <row r="90868" spans="7:7">
      <c r="G90868" s="162" t="s">
        <v>91113</v>
      </c>
    </row>
    <row r="90869" spans="7:7">
      <c r="G90869" s="162" t="s">
        <v>91114</v>
      </c>
    </row>
    <row r="90870" spans="7:7">
      <c r="G90870" s="162" t="s">
        <v>91115</v>
      </c>
    </row>
    <row r="90871" spans="7:7">
      <c r="G90871" s="162" t="s">
        <v>91116</v>
      </c>
    </row>
    <row r="90872" spans="7:7">
      <c r="G90872" s="162" t="s">
        <v>91117</v>
      </c>
    </row>
    <row r="90873" spans="7:7">
      <c r="G90873" s="162" t="s">
        <v>91118</v>
      </c>
    </row>
    <row r="90874" spans="7:7">
      <c r="G90874" s="162" t="s">
        <v>91119</v>
      </c>
    </row>
    <row r="90875" spans="7:7">
      <c r="G90875" s="162" t="s">
        <v>91120</v>
      </c>
    </row>
    <row r="90876" spans="7:7">
      <c r="G90876" s="162" t="s">
        <v>91121</v>
      </c>
    </row>
    <row r="90877" spans="7:7">
      <c r="G90877" s="162" t="s">
        <v>91122</v>
      </c>
    </row>
    <row r="90878" spans="7:7">
      <c r="G90878" s="162" t="s">
        <v>91123</v>
      </c>
    </row>
    <row r="90879" spans="7:7">
      <c r="G90879" s="162" t="s">
        <v>91124</v>
      </c>
    </row>
    <row r="90880" spans="7:7">
      <c r="G90880" s="162" t="s">
        <v>91125</v>
      </c>
    </row>
    <row r="90881" spans="7:7">
      <c r="G90881" s="162" t="s">
        <v>91126</v>
      </c>
    </row>
    <row r="90882" spans="7:7">
      <c r="G90882" s="162" t="s">
        <v>91127</v>
      </c>
    </row>
    <row r="90883" spans="7:7">
      <c r="G90883" s="162" t="s">
        <v>91128</v>
      </c>
    </row>
    <row r="90884" spans="7:7">
      <c r="G90884" s="162" t="s">
        <v>91129</v>
      </c>
    </row>
    <row r="90885" spans="7:7">
      <c r="G90885" s="162" t="s">
        <v>91130</v>
      </c>
    </row>
    <row r="90886" spans="7:7">
      <c r="G90886" s="162" t="s">
        <v>91131</v>
      </c>
    </row>
    <row r="90887" spans="7:7">
      <c r="G90887" s="162" t="s">
        <v>91132</v>
      </c>
    </row>
    <row r="90888" spans="7:7">
      <c r="G90888" s="162" t="s">
        <v>91133</v>
      </c>
    </row>
    <row r="90889" spans="7:7">
      <c r="G90889" s="162" t="s">
        <v>91134</v>
      </c>
    </row>
    <row r="90890" spans="7:7">
      <c r="G90890" s="162" t="s">
        <v>91135</v>
      </c>
    </row>
    <row r="90891" spans="7:7">
      <c r="G90891" s="162" t="s">
        <v>91136</v>
      </c>
    </row>
    <row r="90892" spans="7:7">
      <c r="G90892" s="162" t="s">
        <v>91137</v>
      </c>
    </row>
    <row r="90893" spans="7:7">
      <c r="G90893" s="162" t="s">
        <v>91138</v>
      </c>
    </row>
    <row r="90894" spans="7:7">
      <c r="G90894" s="162" t="s">
        <v>91139</v>
      </c>
    </row>
    <row r="90895" spans="7:7">
      <c r="G90895" s="162" t="s">
        <v>91140</v>
      </c>
    </row>
    <row r="90896" spans="7:7">
      <c r="G90896" s="162" t="s">
        <v>91141</v>
      </c>
    </row>
    <row r="90897" spans="7:7">
      <c r="G90897" s="162" t="s">
        <v>91142</v>
      </c>
    </row>
    <row r="90898" spans="7:7">
      <c r="G90898" s="162" t="s">
        <v>91143</v>
      </c>
    </row>
    <row r="90899" spans="7:7">
      <c r="G90899" s="162" t="s">
        <v>91144</v>
      </c>
    </row>
    <row r="90900" spans="7:7">
      <c r="G90900" s="162" t="s">
        <v>91145</v>
      </c>
    </row>
    <row r="90901" spans="7:7">
      <c r="G90901" s="162" t="s">
        <v>91146</v>
      </c>
    </row>
    <row r="90902" spans="7:7">
      <c r="G90902" s="162" t="s">
        <v>91147</v>
      </c>
    </row>
    <row r="90903" spans="7:7">
      <c r="G90903" s="162" t="s">
        <v>91148</v>
      </c>
    </row>
    <row r="90904" spans="7:7">
      <c r="G90904" s="162" t="s">
        <v>91149</v>
      </c>
    </row>
    <row r="90905" spans="7:7">
      <c r="G90905" s="162" t="s">
        <v>91150</v>
      </c>
    </row>
    <row r="90906" spans="7:7">
      <c r="G90906" s="162" t="s">
        <v>91151</v>
      </c>
    </row>
    <row r="90907" spans="7:7">
      <c r="G90907" s="162" t="s">
        <v>91152</v>
      </c>
    </row>
    <row r="90908" spans="7:7">
      <c r="G90908" s="162" t="s">
        <v>91153</v>
      </c>
    </row>
    <row r="90909" spans="7:7">
      <c r="G90909" s="162" t="s">
        <v>91154</v>
      </c>
    </row>
    <row r="90910" spans="7:7">
      <c r="G90910" s="162" t="s">
        <v>91155</v>
      </c>
    </row>
    <row r="90911" spans="7:7">
      <c r="G90911" s="162" t="s">
        <v>91156</v>
      </c>
    </row>
    <row r="90912" spans="7:7">
      <c r="G90912" s="162" t="s">
        <v>91157</v>
      </c>
    </row>
    <row r="90913" spans="7:7">
      <c r="G90913" s="162" t="s">
        <v>91158</v>
      </c>
    </row>
    <row r="90914" spans="7:7">
      <c r="G90914" s="162" t="s">
        <v>91159</v>
      </c>
    </row>
    <row r="90915" spans="7:7">
      <c r="G90915" s="162" t="s">
        <v>91160</v>
      </c>
    </row>
    <row r="90916" spans="7:7">
      <c r="G90916" s="162" t="s">
        <v>91161</v>
      </c>
    </row>
    <row r="90917" spans="7:7">
      <c r="G90917" s="162" t="s">
        <v>91162</v>
      </c>
    </row>
    <row r="90918" spans="7:7">
      <c r="G90918" s="162" t="s">
        <v>91163</v>
      </c>
    </row>
    <row r="90919" spans="7:7">
      <c r="G90919" s="162" t="s">
        <v>91164</v>
      </c>
    </row>
    <row r="90920" spans="7:7">
      <c r="G90920" s="162" t="s">
        <v>91165</v>
      </c>
    </row>
    <row r="90921" spans="7:7">
      <c r="G90921" s="162" t="s">
        <v>91166</v>
      </c>
    </row>
    <row r="90922" spans="7:7">
      <c r="G90922" s="162" t="s">
        <v>91167</v>
      </c>
    </row>
    <row r="90923" spans="7:7">
      <c r="G90923" s="162" t="s">
        <v>91168</v>
      </c>
    </row>
    <row r="90924" spans="7:7">
      <c r="G90924" s="162" t="s">
        <v>91169</v>
      </c>
    </row>
    <row r="90925" spans="7:7">
      <c r="G90925" s="162" t="s">
        <v>91170</v>
      </c>
    </row>
    <row r="90926" spans="7:7">
      <c r="G90926" s="162" t="s">
        <v>91171</v>
      </c>
    </row>
    <row r="90927" spans="7:7">
      <c r="G90927" s="162" t="s">
        <v>91172</v>
      </c>
    </row>
    <row r="90928" spans="7:7">
      <c r="G90928" s="162" t="s">
        <v>91173</v>
      </c>
    </row>
    <row r="90929" spans="7:7">
      <c r="G90929" s="162" t="s">
        <v>91174</v>
      </c>
    </row>
    <row r="90930" spans="7:7">
      <c r="G90930" s="162" t="s">
        <v>91175</v>
      </c>
    </row>
    <row r="90931" spans="7:7">
      <c r="G90931" s="162" t="s">
        <v>91176</v>
      </c>
    </row>
    <row r="90932" spans="7:7">
      <c r="G90932" s="162" t="s">
        <v>91177</v>
      </c>
    </row>
    <row r="90933" spans="7:7">
      <c r="G90933" s="162" t="s">
        <v>91178</v>
      </c>
    </row>
    <row r="90934" spans="7:7">
      <c r="G90934" s="162" t="s">
        <v>91179</v>
      </c>
    </row>
    <row r="90935" spans="7:7">
      <c r="G90935" s="162" t="s">
        <v>91180</v>
      </c>
    </row>
    <row r="90936" spans="7:7">
      <c r="G90936" s="162" t="s">
        <v>91181</v>
      </c>
    </row>
    <row r="90937" spans="7:7">
      <c r="G90937" s="162" t="s">
        <v>91182</v>
      </c>
    </row>
    <row r="90938" spans="7:7">
      <c r="G90938" s="162" t="s">
        <v>91183</v>
      </c>
    </row>
    <row r="90939" spans="7:7">
      <c r="G90939" s="162" t="s">
        <v>91184</v>
      </c>
    </row>
    <row r="90940" spans="7:7">
      <c r="G90940" s="162" t="s">
        <v>91185</v>
      </c>
    </row>
    <row r="90941" spans="7:7">
      <c r="G90941" s="162" t="s">
        <v>91186</v>
      </c>
    </row>
    <row r="90942" spans="7:7">
      <c r="G90942" s="162" t="s">
        <v>91187</v>
      </c>
    </row>
    <row r="90943" spans="7:7">
      <c r="G90943" s="162" t="s">
        <v>91188</v>
      </c>
    </row>
    <row r="90944" spans="7:7">
      <c r="G90944" s="162" t="s">
        <v>91189</v>
      </c>
    </row>
    <row r="90945" spans="7:7">
      <c r="G90945" s="162" t="s">
        <v>91190</v>
      </c>
    </row>
    <row r="90946" spans="7:7">
      <c r="G90946" s="162" t="s">
        <v>91191</v>
      </c>
    </row>
    <row r="90947" spans="7:7">
      <c r="G90947" s="162" t="s">
        <v>91192</v>
      </c>
    </row>
    <row r="90948" spans="7:7">
      <c r="G90948" s="162" t="s">
        <v>91193</v>
      </c>
    </row>
    <row r="90949" spans="7:7">
      <c r="G90949" s="162" t="s">
        <v>91194</v>
      </c>
    </row>
    <row r="90950" spans="7:7">
      <c r="G90950" s="162" t="s">
        <v>91195</v>
      </c>
    </row>
    <row r="90951" spans="7:7">
      <c r="G90951" s="162" t="s">
        <v>91196</v>
      </c>
    </row>
    <row r="90952" spans="7:7">
      <c r="G90952" s="162" t="s">
        <v>91197</v>
      </c>
    </row>
    <row r="90953" spans="7:7">
      <c r="G90953" s="162" t="s">
        <v>91198</v>
      </c>
    </row>
    <row r="90954" spans="7:7">
      <c r="G90954" s="162" t="s">
        <v>91199</v>
      </c>
    </row>
    <row r="90955" spans="7:7">
      <c r="G90955" s="162" t="s">
        <v>91200</v>
      </c>
    </row>
    <row r="90956" spans="7:7">
      <c r="G90956" s="162" t="s">
        <v>91201</v>
      </c>
    </row>
    <row r="90957" spans="7:7">
      <c r="G90957" s="162" t="s">
        <v>91202</v>
      </c>
    </row>
    <row r="90958" spans="7:7">
      <c r="G90958" s="162" t="s">
        <v>91203</v>
      </c>
    </row>
    <row r="90959" spans="7:7">
      <c r="G90959" s="162" t="s">
        <v>91204</v>
      </c>
    </row>
    <row r="90960" spans="7:7">
      <c r="G90960" s="162" t="s">
        <v>91205</v>
      </c>
    </row>
    <row r="90961" spans="7:7">
      <c r="G90961" s="162" t="s">
        <v>91206</v>
      </c>
    </row>
    <row r="90962" spans="7:7">
      <c r="G90962" s="162" t="s">
        <v>91207</v>
      </c>
    </row>
    <row r="90963" spans="7:7">
      <c r="G90963" s="162" t="s">
        <v>91208</v>
      </c>
    </row>
    <row r="90964" spans="7:7">
      <c r="G90964" s="162" t="s">
        <v>91209</v>
      </c>
    </row>
    <row r="90965" spans="7:7">
      <c r="G90965" s="162" t="s">
        <v>91210</v>
      </c>
    </row>
    <row r="90966" spans="7:7">
      <c r="G90966" s="162" t="s">
        <v>91211</v>
      </c>
    </row>
    <row r="90967" spans="7:7">
      <c r="G90967" s="162" t="s">
        <v>91212</v>
      </c>
    </row>
    <row r="90968" spans="7:7">
      <c r="G90968" s="162" t="s">
        <v>91213</v>
      </c>
    </row>
    <row r="90969" spans="7:7">
      <c r="G90969" s="162" t="s">
        <v>91214</v>
      </c>
    </row>
    <row r="90970" spans="7:7">
      <c r="G90970" s="162" t="s">
        <v>91215</v>
      </c>
    </row>
    <row r="90971" spans="7:7">
      <c r="G90971" s="162" t="s">
        <v>91216</v>
      </c>
    </row>
    <row r="90972" spans="7:7">
      <c r="G90972" s="162" t="s">
        <v>91217</v>
      </c>
    </row>
    <row r="90973" spans="7:7">
      <c r="G90973" s="162" t="s">
        <v>91218</v>
      </c>
    </row>
    <row r="90974" spans="7:7">
      <c r="G90974" s="162" t="s">
        <v>91219</v>
      </c>
    </row>
    <row r="90975" spans="7:7">
      <c r="G90975" s="162" t="s">
        <v>91220</v>
      </c>
    </row>
    <row r="90976" spans="7:7">
      <c r="G90976" s="162" t="s">
        <v>91221</v>
      </c>
    </row>
    <row r="90977" spans="7:7">
      <c r="G90977" s="162" t="s">
        <v>91222</v>
      </c>
    </row>
    <row r="90978" spans="7:7">
      <c r="G90978" s="162" t="s">
        <v>91223</v>
      </c>
    </row>
    <row r="90979" spans="7:7">
      <c r="G90979" s="162" t="s">
        <v>91224</v>
      </c>
    </row>
    <row r="90980" spans="7:7">
      <c r="G90980" s="162" t="s">
        <v>91225</v>
      </c>
    </row>
    <row r="90981" spans="7:7">
      <c r="G90981" s="162" t="s">
        <v>91226</v>
      </c>
    </row>
    <row r="90982" spans="7:7">
      <c r="G90982" s="162" t="s">
        <v>91227</v>
      </c>
    </row>
    <row r="90983" spans="7:7">
      <c r="G90983" s="162" t="s">
        <v>91228</v>
      </c>
    </row>
    <row r="90984" spans="7:7">
      <c r="G90984" s="162" t="s">
        <v>91229</v>
      </c>
    </row>
    <row r="90985" spans="7:7">
      <c r="G90985" s="162" t="s">
        <v>91230</v>
      </c>
    </row>
    <row r="90986" spans="7:7">
      <c r="G90986" s="162" t="s">
        <v>91231</v>
      </c>
    </row>
    <row r="90987" spans="7:7">
      <c r="G90987" s="162" t="s">
        <v>91232</v>
      </c>
    </row>
    <row r="90988" spans="7:7">
      <c r="G90988" s="162" t="s">
        <v>91233</v>
      </c>
    </row>
    <row r="90989" spans="7:7">
      <c r="G90989" s="162" t="s">
        <v>91234</v>
      </c>
    </row>
    <row r="90990" spans="7:7">
      <c r="G90990" s="162" t="s">
        <v>91235</v>
      </c>
    </row>
    <row r="90991" spans="7:7">
      <c r="G90991" s="162" t="s">
        <v>91236</v>
      </c>
    </row>
    <row r="90992" spans="7:7">
      <c r="G90992" s="162" t="s">
        <v>91237</v>
      </c>
    </row>
    <row r="90993" spans="7:7">
      <c r="G90993" s="162" t="s">
        <v>91238</v>
      </c>
    </row>
    <row r="90994" spans="7:7">
      <c r="G90994" s="162" t="s">
        <v>91239</v>
      </c>
    </row>
    <row r="90995" spans="7:7">
      <c r="G90995" s="162" t="s">
        <v>91240</v>
      </c>
    </row>
    <row r="90996" spans="7:7">
      <c r="G90996" s="162" t="s">
        <v>91241</v>
      </c>
    </row>
    <row r="90997" spans="7:7">
      <c r="G90997" s="162" t="s">
        <v>91242</v>
      </c>
    </row>
    <row r="90998" spans="7:7">
      <c r="G90998" s="162" t="s">
        <v>91243</v>
      </c>
    </row>
    <row r="90999" spans="7:7">
      <c r="G90999" s="162" t="s">
        <v>91244</v>
      </c>
    </row>
    <row r="91000" spans="7:7">
      <c r="G91000" s="162" t="s">
        <v>91245</v>
      </c>
    </row>
    <row r="91001" spans="7:7">
      <c r="G91001" s="162" t="s">
        <v>91246</v>
      </c>
    </row>
    <row r="91002" spans="7:7">
      <c r="G91002" s="162" t="s">
        <v>91247</v>
      </c>
    </row>
    <row r="91003" spans="7:7">
      <c r="G91003" s="162" t="s">
        <v>91248</v>
      </c>
    </row>
    <row r="91004" spans="7:7">
      <c r="G91004" s="162" t="s">
        <v>91249</v>
      </c>
    </row>
    <row r="91005" spans="7:7">
      <c r="G91005" s="162" t="s">
        <v>91250</v>
      </c>
    </row>
    <row r="91006" spans="7:7">
      <c r="G91006" s="162" t="s">
        <v>91251</v>
      </c>
    </row>
    <row r="91007" spans="7:7">
      <c r="G91007" s="162" t="s">
        <v>91252</v>
      </c>
    </row>
    <row r="91008" spans="7:7">
      <c r="G91008" s="162" t="s">
        <v>91253</v>
      </c>
    </row>
    <row r="91009" spans="7:7">
      <c r="G91009" s="162" t="s">
        <v>91254</v>
      </c>
    </row>
    <row r="91010" spans="7:7">
      <c r="G91010" s="162" t="s">
        <v>91255</v>
      </c>
    </row>
    <row r="91011" spans="7:7">
      <c r="G91011" s="162" t="s">
        <v>91256</v>
      </c>
    </row>
    <row r="91012" spans="7:7">
      <c r="G91012" s="162" t="s">
        <v>91257</v>
      </c>
    </row>
    <row r="91013" spans="7:7">
      <c r="G91013" s="162" t="s">
        <v>91258</v>
      </c>
    </row>
    <row r="91014" spans="7:7">
      <c r="G91014" s="162" t="s">
        <v>91259</v>
      </c>
    </row>
    <row r="91015" spans="7:7">
      <c r="G91015" s="162" t="s">
        <v>91260</v>
      </c>
    </row>
    <row r="91016" spans="7:7">
      <c r="G91016" s="162" t="s">
        <v>91261</v>
      </c>
    </row>
    <row r="91017" spans="7:7">
      <c r="G91017" s="162" t="s">
        <v>91262</v>
      </c>
    </row>
    <row r="91018" spans="7:7">
      <c r="G91018" s="162" t="s">
        <v>91263</v>
      </c>
    </row>
    <row r="91019" spans="7:7">
      <c r="G91019" s="162" t="s">
        <v>91264</v>
      </c>
    </row>
    <row r="91020" spans="7:7">
      <c r="G91020" s="162" t="s">
        <v>91265</v>
      </c>
    </row>
    <row r="91021" spans="7:7">
      <c r="G91021" s="162" t="s">
        <v>91266</v>
      </c>
    </row>
    <row r="91022" spans="7:7">
      <c r="G91022" s="162" t="s">
        <v>91267</v>
      </c>
    </row>
    <row r="91023" spans="7:7">
      <c r="G91023" s="162" t="s">
        <v>91268</v>
      </c>
    </row>
    <row r="91024" spans="7:7">
      <c r="G91024" s="162" t="s">
        <v>91269</v>
      </c>
    </row>
    <row r="91025" spans="7:7">
      <c r="G91025" s="162" t="s">
        <v>91270</v>
      </c>
    </row>
    <row r="91026" spans="7:7">
      <c r="G91026" s="162" t="s">
        <v>91271</v>
      </c>
    </row>
    <row r="91027" spans="7:7">
      <c r="G91027" s="162" t="s">
        <v>91272</v>
      </c>
    </row>
    <row r="91028" spans="7:7">
      <c r="G91028" s="162" t="s">
        <v>91273</v>
      </c>
    </row>
    <row r="91029" spans="7:7">
      <c r="G91029" s="162" t="s">
        <v>91274</v>
      </c>
    </row>
    <row r="91030" spans="7:7">
      <c r="G91030" s="162" t="s">
        <v>91275</v>
      </c>
    </row>
    <row r="91031" spans="7:7">
      <c r="G91031" s="162" t="s">
        <v>91276</v>
      </c>
    </row>
    <row r="91032" spans="7:7">
      <c r="G91032" s="162" t="s">
        <v>91277</v>
      </c>
    </row>
    <row r="91033" spans="7:7">
      <c r="G91033" s="162" t="s">
        <v>91278</v>
      </c>
    </row>
    <row r="91034" spans="7:7">
      <c r="G91034" s="162" t="s">
        <v>91279</v>
      </c>
    </row>
    <row r="91035" spans="7:7">
      <c r="G91035" s="162" t="s">
        <v>91280</v>
      </c>
    </row>
    <row r="91036" spans="7:7">
      <c r="G91036" s="162" t="s">
        <v>91281</v>
      </c>
    </row>
    <row r="91037" spans="7:7">
      <c r="G91037" s="162" t="s">
        <v>91282</v>
      </c>
    </row>
    <row r="91038" spans="7:7">
      <c r="G91038" s="162" t="s">
        <v>91283</v>
      </c>
    </row>
    <row r="91039" spans="7:7">
      <c r="G91039" s="162" t="s">
        <v>91284</v>
      </c>
    </row>
    <row r="91040" spans="7:7">
      <c r="G91040" s="162" t="s">
        <v>91285</v>
      </c>
    </row>
    <row r="91041" spans="7:7">
      <c r="G91041" s="162" t="s">
        <v>91286</v>
      </c>
    </row>
    <row r="91042" spans="7:7">
      <c r="G91042" s="162" t="s">
        <v>91287</v>
      </c>
    </row>
    <row r="91043" spans="7:7">
      <c r="G91043" s="162" t="s">
        <v>91288</v>
      </c>
    </row>
    <row r="91044" spans="7:7">
      <c r="G91044" s="162" t="s">
        <v>91289</v>
      </c>
    </row>
    <row r="91045" spans="7:7">
      <c r="G91045" s="162" t="s">
        <v>91290</v>
      </c>
    </row>
    <row r="91046" spans="7:7">
      <c r="G91046" s="162" t="s">
        <v>91291</v>
      </c>
    </row>
    <row r="91047" spans="7:7">
      <c r="G91047" s="162" t="s">
        <v>91292</v>
      </c>
    </row>
    <row r="91048" spans="7:7">
      <c r="G91048" s="162" t="s">
        <v>91293</v>
      </c>
    </row>
    <row r="91049" spans="7:7">
      <c r="G91049" s="162" t="s">
        <v>91294</v>
      </c>
    </row>
    <row r="91050" spans="7:7">
      <c r="G91050" s="162" t="s">
        <v>91295</v>
      </c>
    </row>
    <row r="91051" spans="7:7">
      <c r="G91051" s="162" t="s">
        <v>91296</v>
      </c>
    </row>
    <row r="91052" spans="7:7">
      <c r="G91052" s="162" t="s">
        <v>91297</v>
      </c>
    </row>
    <row r="91053" spans="7:7">
      <c r="G91053" s="162" t="s">
        <v>91298</v>
      </c>
    </row>
    <row r="91054" spans="7:7">
      <c r="G91054" s="162" t="s">
        <v>91299</v>
      </c>
    </row>
    <row r="91055" spans="7:7">
      <c r="G91055" s="162" t="s">
        <v>91300</v>
      </c>
    </row>
    <row r="91056" spans="7:7">
      <c r="G91056" s="162" t="s">
        <v>91301</v>
      </c>
    </row>
    <row r="91057" spans="7:7">
      <c r="G91057" s="162" t="s">
        <v>91302</v>
      </c>
    </row>
    <row r="91058" spans="7:7">
      <c r="G91058" s="162" t="s">
        <v>91303</v>
      </c>
    </row>
    <row r="91059" spans="7:7">
      <c r="G91059" s="162" t="s">
        <v>91304</v>
      </c>
    </row>
    <row r="91060" spans="7:7">
      <c r="G91060" s="162" t="s">
        <v>91305</v>
      </c>
    </row>
    <row r="91061" spans="7:7">
      <c r="G91061" s="162" t="s">
        <v>91306</v>
      </c>
    </row>
    <row r="91062" spans="7:7">
      <c r="G91062" s="162" t="s">
        <v>91307</v>
      </c>
    </row>
    <row r="91063" spans="7:7">
      <c r="G91063" s="162" t="s">
        <v>91308</v>
      </c>
    </row>
    <row r="91064" spans="7:7">
      <c r="G91064" s="162" t="s">
        <v>91309</v>
      </c>
    </row>
    <row r="91065" spans="7:7">
      <c r="G91065" s="162" t="s">
        <v>91310</v>
      </c>
    </row>
    <row r="91066" spans="7:7">
      <c r="G91066" s="162" t="s">
        <v>91311</v>
      </c>
    </row>
    <row r="91067" spans="7:7">
      <c r="G91067" s="162" t="s">
        <v>91312</v>
      </c>
    </row>
    <row r="91068" spans="7:7">
      <c r="G91068" s="162" t="s">
        <v>91313</v>
      </c>
    </row>
    <row r="91069" spans="7:7">
      <c r="G91069" s="162" t="s">
        <v>91314</v>
      </c>
    </row>
    <row r="91070" spans="7:7">
      <c r="G91070" s="162" t="s">
        <v>91315</v>
      </c>
    </row>
    <row r="91071" spans="7:7">
      <c r="G91071" s="162" t="s">
        <v>91316</v>
      </c>
    </row>
    <row r="91072" spans="7:7">
      <c r="G91072" s="162" t="s">
        <v>91317</v>
      </c>
    </row>
    <row r="91073" spans="7:7">
      <c r="G91073" s="162" t="s">
        <v>91318</v>
      </c>
    </row>
    <row r="91074" spans="7:7">
      <c r="G91074" s="162" t="s">
        <v>91319</v>
      </c>
    </row>
    <row r="91075" spans="7:7">
      <c r="G91075" s="162" t="s">
        <v>91320</v>
      </c>
    </row>
    <row r="91076" spans="7:7">
      <c r="G91076" s="162" t="s">
        <v>91321</v>
      </c>
    </row>
    <row r="91077" spans="7:7">
      <c r="G91077" s="162" t="s">
        <v>91322</v>
      </c>
    </row>
    <row r="91078" spans="7:7">
      <c r="G91078" s="162" t="s">
        <v>91323</v>
      </c>
    </row>
    <row r="91079" spans="7:7">
      <c r="G91079" s="162" t="s">
        <v>91324</v>
      </c>
    </row>
    <row r="91080" spans="7:7">
      <c r="G91080" s="162" t="s">
        <v>91325</v>
      </c>
    </row>
    <row r="91081" spans="7:7">
      <c r="G91081" s="162" t="s">
        <v>91326</v>
      </c>
    </row>
    <row r="91082" spans="7:7">
      <c r="G91082" s="162" t="s">
        <v>91327</v>
      </c>
    </row>
    <row r="91083" spans="7:7">
      <c r="G91083" s="162" t="s">
        <v>91328</v>
      </c>
    </row>
    <row r="91084" spans="7:7">
      <c r="G91084" s="162" t="s">
        <v>91329</v>
      </c>
    </row>
    <row r="91085" spans="7:7">
      <c r="G91085" s="162" t="s">
        <v>91330</v>
      </c>
    </row>
    <row r="91086" spans="7:7">
      <c r="G91086" s="162" t="s">
        <v>91331</v>
      </c>
    </row>
    <row r="91087" spans="7:7">
      <c r="G91087" s="162" t="s">
        <v>91332</v>
      </c>
    </row>
    <row r="91088" spans="7:7">
      <c r="G91088" s="162" t="s">
        <v>91333</v>
      </c>
    </row>
    <row r="91089" spans="7:7">
      <c r="G91089" s="162" t="s">
        <v>91334</v>
      </c>
    </row>
    <row r="91090" spans="7:7">
      <c r="G91090" s="162" t="s">
        <v>91335</v>
      </c>
    </row>
    <row r="91091" spans="7:7">
      <c r="G91091" s="162" t="s">
        <v>91336</v>
      </c>
    </row>
    <row r="91092" spans="7:7">
      <c r="G91092" s="162" t="s">
        <v>91337</v>
      </c>
    </row>
    <row r="91093" spans="7:7">
      <c r="G91093" s="162" t="s">
        <v>91338</v>
      </c>
    </row>
    <row r="91094" spans="7:7">
      <c r="G91094" s="162" t="s">
        <v>91339</v>
      </c>
    </row>
    <row r="91095" spans="7:7">
      <c r="G91095" s="162" t="s">
        <v>91340</v>
      </c>
    </row>
    <row r="91096" spans="7:7">
      <c r="G91096" s="162" t="s">
        <v>91341</v>
      </c>
    </row>
    <row r="91097" spans="7:7">
      <c r="G91097" s="162" t="s">
        <v>91342</v>
      </c>
    </row>
    <row r="91098" spans="7:7">
      <c r="G91098" s="162" t="s">
        <v>91343</v>
      </c>
    </row>
    <row r="91099" spans="7:7">
      <c r="G91099" s="162" t="s">
        <v>91344</v>
      </c>
    </row>
    <row r="91100" spans="7:7">
      <c r="G91100" s="162" t="s">
        <v>91345</v>
      </c>
    </row>
    <row r="91101" spans="7:7">
      <c r="G91101" s="162" t="s">
        <v>91346</v>
      </c>
    </row>
    <row r="91102" spans="7:7">
      <c r="G91102" s="162" t="s">
        <v>91347</v>
      </c>
    </row>
    <row r="91103" spans="7:7">
      <c r="G91103" s="162" t="s">
        <v>91348</v>
      </c>
    </row>
    <row r="91104" spans="7:7">
      <c r="G91104" s="162" t="s">
        <v>91349</v>
      </c>
    </row>
    <row r="91105" spans="7:7">
      <c r="G91105" s="162" t="s">
        <v>91350</v>
      </c>
    </row>
    <row r="91106" spans="7:7">
      <c r="G91106" s="162" t="s">
        <v>91351</v>
      </c>
    </row>
    <row r="91107" spans="7:7">
      <c r="G91107" s="162" t="s">
        <v>91352</v>
      </c>
    </row>
    <row r="91108" spans="7:7">
      <c r="G91108" s="162" t="s">
        <v>91353</v>
      </c>
    </row>
    <row r="91109" spans="7:7">
      <c r="G91109" s="162" t="s">
        <v>91354</v>
      </c>
    </row>
    <row r="91110" spans="7:7">
      <c r="G91110" s="162" t="s">
        <v>91355</v>
      </c>
    </row>
    <row r="91111" spans="7:7">
      <c r="G91111" s="162" t="s">
        <v>91356</v>
      </c>
    </row>
    <row r="91112" spans="7:7">
      <c r="G91112" s="162" t="s">
        <v>91357</v>
      </c>
    </row>
    <row r="91113" spans="7:7">
      <c r="G91113" s="162" t="s">
        <v>91358</v>
      </c>
    </row>
    <row r="91114" spans="7:7">
      <c r="G91114" s="162" t="s">
        <v>91359</v>
      </c>
    </row>
    <row r="91115" spans="7:7">
      <c r="G91115" s="162" t="s">
        <v>91360</v>
      </c>
    </row>
    <row r="91116" spans="7:7">
      <c r="G91116" s="162" t="s">
        <v>91361</v>
      </c>
    </row>
    <row r="91117" spans="7:7">
      <c r="G91117" s="162" t="s">
        <v>91362</v>
      </c>
    </row>
    <row r="91118" spans="7:7">
      <c r="G91118" s="162" t="s">
        <v>91363</v>
      </c>
    </row>
    <row r="91119" spans="7:7">
      <c r="G91119" s="162" t="s">
        <v>91364</v>
      </c>
    </row>
    <row r="91120" spans="7:7">
      <c r="G91120" s="162" t="s">
        <v>91365</v>
      </c>
    </row>
    <row r="91121" spans="7:7">
      <c r="G91121" s="162" t="s">
        <v>91366</v>
      </c>
    </row>
    <row r="91122" spans="7:7">
      <c r="G91122" s="162" t="s">
        <v>91367</v>
      </c>
    </row>
    <row r="91123" spans="7:7">
      <c r="G91123" s="162" t="s">
        <v>91368</v>
      </c>
    </row>
    <row r="91124" spans="7:7">
      <c r="G91124" s="162" t="s">
        <v>91369</v>
      </c>
    </row>
    <row r="91125" spans="7:7">
      <c r="G91125" s="162" t="s">
        <v>91370</v>
      </c>
    </row>
    <row r="91126" spans="7:7">
      <c r="G91126" s="162" t="s">
        <v>91371</v>
      </c>
    </row>
    <row r="91127" spans="7:7">
      <c r="G91127" s="162" t="s">
        <v>91372</v>
      </c>
    </row>
    <row r="91128" spans="7:7">
      <c r="G91128" s="162" t="s">
        <v>91373</v>
      </c>
    </row>
    <row r="91129" spans="7:7">
      <c r="G91129" s="162" t="s">
        <v>91374</v>
      </c>
    </row>
    <row r="91130" spans="7:7">
      <c r="G91130" s="162" t="s">
        <v>91375</v>
      </c>
    </row>
    <row r="91131" spans="7:7">
      <c r="G91131" s="162" t="s">
        <v>91376</v>
      </c>
    </row>
    <row r="91132" spans="7:7">
      <c r="G91132" s="162" t="s">
        <v>91377</v>
      </c>
    </row>
    <row r="91133" spans="7:7">
      <c r="G91133" s="162" t="s">
        <v>91378</v>
      </c>
    </row>
    <row r="91134" spans="7:7">
      <c r="G91134" s="162" t="s">
        <v>91379</v>
      </c>
    </row>
    <row r="91135" spans="7:7">
      <c r="G91135" s="162" t="s">
        <v>91380</v>
      </c>
    </row>
    <row r="91136" spans="7:7">
      <c r="G91136" s="162" t="s">
        <v>91381</v>
      </c>
    </row>
    <row r="91137" spans="7:7">
      <c r="G91137" s="162" t="s">
        <v>91382</v>
      </c>
    </row>
    <row r="91138" spans="7:7">
      <c r="G91138" s="162" t="s">
        <v>91383</v>
      </c>
    </row>
    <row r="91139" spans="7:7">
      <c r="G91139" s="162" t="s">
        <v>91384</v>
      </c>
    </row>
    <row r="91140" spans="7:7">
      <c r="G91140" s="162" t="s">
        <v>91385</v>
      </c>
    </row>
    <row r="91141" spans="7:7">
      <c r="G91141" s="162" t="s">
        <v>91386</v>
      </c>
    </row>
    <row r="91142" spans="7:7">
      <c r="G91142" s="162" t="s">
        <v>91387</v>
      </c>
    </row>
    <row r="91143" spans="7:7">
      <c r="G91143" s="162" t="s">
        <v>91388</v>
      </c>
    </row>
    <row r="91144" spans="7:7">
      <c r="G91144" s="162" t="s">
        <v>91389</v>
      </c>
    </row>
    <row r="91145" spans="7:7">
      <c r="G91145" s="162" t="s">
        <v>91390</v>
      </c>
    </row>
    <row r="91146" spans="7:7">
      <c r="G91146" s="162" t="s">
        <v>91391</v>
      </c>
    </row>
    <row r="91147" spans="7:7">
      <c r="G91147" s="162" t="s">
        <v>91392</v>
      </c>
    </row>
    <row r="91148" spans="7:7">
      <c r="G91148" s="162" t="s">
        <v>91393</v>
      </c>
    </row>
    <row r="91149" spans="7:7">
      <c r="G91149" s="162" t="s">
        <v>91394</v>
      </c>
    </row>
    <row r="91150" spans="7:7">
      <c r="G91150" s="162" t="s">
        <v>91395</v>
      </c>
    </row>
    <row r="91151" spans="7:7">
      <c r="G91151" s="162" t="s">
        <v>91396</v>
      </c>
    </row>
    <row r="91152" spans="7:7">
      <c r="G91152" s="162" t="s">
        <v>91397</v>
      </c>
    </row>
    <row r="91153" spans="7:7">
      <c r="G91153" s="162" t="s">
        <v>91398</v>
      </c>
    </row>
    <row r="91154" spans="7:7">
      <c r="G91154" s="162" t="s">
        <v>91399</v>
      </c>
    </row>
    <row r="91155" spans="7:7">
      <c r="G91155" s="162" t="s">
        <v>91400</v>
      </c>
    </row>
    <row r="91156" spans="7:7">
      <c r="G91156" s="162" t="s">
        <v>91401</v>
      </c>
    </row>
    <row r="91157" spans="7:7">
      <c r="G91157" s="162" t="s">
        <v>91402</v>
      </c>
    </row>
    <row r="91158" spans="7:7">
      <c r="G91158" s="162" t="s">
        <v>91403</v>
      </c>
    </row>
    <row r="91159" spans="7:7">
      <c r="G91159" s="162" t="s">
        <v>91404</v>
      </c>
    </row>
    <row r="91160" spans="7:7">
      <c r="G91160" s="162" t="s">
        <v>91405</v>
      </c>
    </row>
    <row r="91161" spans="7:7">
      <c r="G91161" s="162" t="s">
        <v>91406</v>
      </c>
    </row>
    <row r="91162" spans="7:7">
      <c r="G91162" s="162" t="s">
        <v>91407</v>
      </c>
    </row>
    <row r="91163" spans="7:7">
      <c r="G91163" s="162" t="s">
        <v>91408</v>
      </c>
    </row>
    <row r="91164" spans="7:7">
      <c r="G91164" s="162" t="s">
        <v>91409</v>
      </c>
    </row>
    <row r="91165" spans="7:7">
      <c r="G91165" s="162" t="s">
        <v>91410</v>
      </c>
    </row>
    <row r="91166" spans="7:7">
      <c r="G91166" s="162" t="s">
        <v>91411</v>
      </c>
    </row>
    <row r="91167" spans="7:7">
      <c r="G91167" s="162" t="s">
        <v>91412</v>
      </c>
    </row>
    <row r="91168" spans="7:7">
      <c r="G91168" s="162" t="s">
        <v>91413</v>
      </c>
    </row>
    <row r="91169" spans="7:7">
      <c r="G91169" s="162" t="s">
        <v>91414</v>
      </c>
    </row>
    <row r="91170" spans="7:7">
      <c r="G91170" s="162" t="s">
        <v>91415</v>
      </c>
    </row>
    <row r="91171" spans="7:7">
      <c r="G91171" s="162" t="s">
        <v>91416</v>
      </c>
    </row>
    <row r="91172" spans="7:7">
      <c r="G91172" s="162" t="s">
        <v>91417</v>
      </c>
    </row>
    <row r="91173" spans="7:7">
      <c r="G91173" s="162" t="s">
        <v>91418</v>
      </c>
    </row>
    <row r="91174" spans="7:7">
      <c r="G91174" s="162" t="s">
        <v>91419</v>
      </c>
    </row>
    <row r="91175" spans="7:7">
      <c r="G91175" s="162" t="s">
        <v>91420</v>
      </c>
    </row>
    <row r="91176" spans="7:7">
      <c r="G91176" s="162" t="s">
        <v>91421</v>
      </c>
    </row>
    <row r="91177" spans="7:7">
      <c r="G91177" s="162" t="s">
        <v>91422</v>
      </c>
    </row>
    <row r="91178" spans="7:7">
      <c r="G91178" s="162" t="s">
        <v>91423</v>
      </c>
    </row>
    <row r="91179" spans="7:7">
      <c r="G91179" s="162" t="s">
        <v>91424</v>
      </c>
    </row>
    <row r="91180" spans="7:7">
      <c r="G91180" s="162" t="s">
        <v>91425</v>
      </c>
    </row>
    <row r="91181" spans="7:7">
      <c r="G91181" s="162" t="s">
        <v>91426</v>
      </c>
    </row>
    <row r="91182" spans="7:7">
      <c r="G91182" s="162" t="s">
        <v>91427</v>
      </c>
    </row>
    <row r="91183" spans="7:7">
      <c r="G91183" s="162" t="s">
        <v>91428</v>
      </c>
    </row>
    <row r="91184" spans="7:7">
      <c r="G91184" s="162" t="s">
        <v>91429</v>
      </c>
    </row>
    <row r="91185" spans="7:7">
      <c r="G91185" s="162" t="s">
        <v>91430</v>
      </c>
    </row>
    <row r="91186" spans="7:7">
      <c r="G91186" s="162" t="s">
        <v>91431</v>
      </c>
    </row>
    <row r="91187" spans="7:7">
      <c r="G91187" s="162" t="s">
        <v>91432</v>
      </c>
    </row>
    <row r="91188" spans="7:7">
      <c r="G91188" s="162" t="s">
        <v>91433</v>
      </c>
    </row>
    <row r="91189" spans="7:7">
      <c r="G91189" s="162" t="s">
        <v>91434</v>
      </c>
    </row>
    <row r="91190" spans="7:7">
      <c r="G91190" s="162" t="s">
        <v>91435</v>
      </c>
    </row>
    <row r="91191" spans="7:7">
      <c r="G91191" s="162" t="s">
        <v>91436</v>
      </c>
    </row>
    <row r="91192" spans="7:7">
      <c r="G91192" s="162" t="s">
        <v>91437</v>
      </c>
    </row>
    <row r="91193" spans="7:7">
      <c r="G91193" s="162" t="s">
        <v>91438</v>
      </c>
    </row>
    <row r="91194" spans="7:7">
      <c r="G91194" s="162" t="s">
        <v>91439</v>
      </c>
    </row>
    <row r="91195" spans="7:7">
      <c r="G91195" s="162" t="s">
        <v>91440</v>
      </c>
    </row>
    <row r="91196" spans="7:7">
      <c r="G91196" s="162" t="s">
        <v>91441</v>
      </c>
    </row>
    <row r="91197" spans="7:7">
      <c r="G91197" s="162" t="s">
        <v>91442</v>
      </c>
    </row>
    <row r="91198" spans="7:7">
      <c r="G91198" s="162" t="s">
        <v>91443</v>
      </c>
    </row>
    <row r="91199" spans="7:7">
      <c r="G91199" s="162" t="s">
        <v>91444</v>
      </c>
    </row>
    <row r="91200" spans="7:7">
      <c r="G91200" s="162" t="s">
        <v>91445</v>
      </c>
    </row>
    <row r="91201" spans="7:7">
      <c r="G91201" s="162" t="s">
        <v>91446</v>
      </c>
    </row>
    <row r="91202" spans="7:7">
      <c r="G91202" s="162" t="s">
        <v>91447</v>
      </c>
    </row>
    <row r="91203" spans="7:7">
      <c r="G91203" s="162" t="s">
        <v>91448</v>
      </c>
    </row>
    <row r="91204" spans="7:7">
      <c r="G91204" s="162" t="s">
        <v>91449</v>
      </c>
    </row>
    <row r="91205" spans="7:7">
      <c r="G91205" s="162" t="s">
        <v>91450</v>
      </c>
    </row>
    <row r="91206" spans="7:7">
      <c r="G91206" s="162" t="s">
        <v>91451</v>
      </c>
    </row>
    <row r="91207" spans="7:7">
      <c r="G91207" s="162" t="s">
        <v>91452</v>
      </c>
    </row>
    <row r="91208" spans="7:7">
      <c r="G91208" s="162" t="s">
        <v>91453</v>
      </c>
    </row>
    <row r="91209" spans="7:7">
      <c r="G91209" s="162" t="s">
        <v>91454</v>
      </c>
    </row>
    <row r="91210" spans="7:7">
      <c r="G91210" s="162" t="s">
        <v>91455</v>
      </c>
    </row>
    <row r="91211" spans="7:7">
      <c r="G91211" s="162" t="s">
        <v>91456</v>
      </c>
    </row>
    <row r="91212" spans="7:7">
      <c r="G91212" s="162" t="s">
        <v>91457</v>
      </c>
    </row>
    <row r="91213" spans="7:7">
      <c r="G91213" s="162" t="s">
        <v>91458</v>
      </c>
    </row>
    <row r="91214" spans="7:7">
      <c r="G91214" s="162" t="s">
        <v>91459</v>
      </c>
    </row>
    <row r="91215" spans="7:7">
      <c r="G91215" s="162" t="s">
        <v>91460</v>
      </c>
    </row>
    <row r="91216" spans="7:7">
      <c r="G91216" s="162" t="s">
        <v>91461</v>
      </c>
    </row>
    <row r="91217" spans="7:7">
      <c r="G91217" s="162" t="s">
        <v>91462</v>
      </c>
    </row>
    <row r="91218" spans="7:7">
      <c r="G91218" s="162" t="s">
        <v>91463</v>
      </c>
    </row>
    <row r="91219" spans="7:7">
      <c r="G91219" s="162" t="s">
        <v>91464</v>
      </c>
    </row>
    <row r="91220" spans="7:7">
      <c r="G91220" s="162" t="s">
        <v>91465</v>
      </c>
    </row>
    <row r="91221" spans="7:7">
      <c r="G91221" s="162" t="s">
        <v>91466</v>
      </c>
    </row>
    <row r="91222" spans="7:7">
      <c r="G91222" s="162" t="s">
        <v>91467</v>
      </c>
    </row>
    <row r="91223" spans="7:7">
      <c r="G91223" s="162" t="s">
        <v>91468</v>
      </c>
    </row>
    <row r="91224" spans="7:7">
      <c r="G91224" s="162" t="s">
        <v>91469</v>
      </c>
    </row>
    <row r="91225" spans="7:7">
      <c r="G91225" s="162" t="s">
        <v>91470</v>
      </c>
    </row>
    <row r="91226" spans="7:7">
      <c r="G91226" s="162" t="s">
        <v>91471</v>
      </c>
    </row>
    <row r="91227" spans="7:7">
      <c r="G91227" s="162" t="s">
        <v>91472</v>
      </c>
    </row>
    <row r="91228" spans="7:7">
      <c r="G91228" s="162" t="s">
        <v>91473</v>
      </c>
    </row>
    <row r="91229" spans="7:7">
      <c r="G91229" s="162" t="s">
        <v>91474</v>
      </c>
    </row>
    <row r="91230" spans="7:7">
      <c r="G91230" s="162" t="s">
        <v>91475</v>
      </c>
    </row>
    <row r="91231" spans="7:7">
      <c r="G91231" s="162" t="s">
        <v>91476</v>
      </c>
    </row>
    <row r="91232" spans="7:7">
      <c r="G91232" s="162" t="s">
        <v>91477</v>
      </c>
    </row>
    <row r="91233" spans="7:7">
      <c r="G91233" s="162" t="s">
        <v>91478</v>
      </c>
    </row>
    <row r="91234" spans="7:7">
      <c r="G91234" s="162" t="s">
        <v>91479</v>
      </c>
    </row>
    <row r="91235" spans="7:7">
      <c r="G91235" s="162" t="s">
        <v>91480</v>
      </c>
    </row>
    <row r="91236" spans="7:7">
      <c r="G91236" s="162" t="s">
        <v>91481</v>
      </c>
    </row>
    <row r="91237" spans="7:7">
      <c r="G91237" s="162" t="s">
        <v>91482</v>
      </c>
    </row>
    <row r="91238" spans="7:7">
      <c r="G91238" s="162" t="s">
        <v>91483</v>
      </c>
    </row>
    <row r="91239" spans="7:7">
      <c r="G91239" s="162" t="s">
        <v>91484</v>
      </c>
    </row>
    <row r="91240" spans="7:7">
      <c r="G91240" s="162" t="s">
        <v>91485</v>
      </c>
    </row>
    <row r="91241" spans="7:7">
      <c r="G91241" s="162" t="s">
        <v>91486</v>
      </c>
    </row>
    <row r="91242" spans="7:7">
      <c r="G91242" s="162" t="s">
        <v>91487</v>
      </c>
    </row>
    <row r="91243" spans="7:7">
      <c r="G91243" s="162" t="s">
        <v>91488</v>
      </c>
    </row>
    <row r="91244" spans="7:7">
      <c r="G91244" s="162" t="s">
        <v>91489</v>
      </c>
    </row>
    <row r="91245" spans="7:7">
      <c r="G91245" s="162" t="s">
        <v>91490</v>
      </c>
    </row>
    <row r="91246" spans="7:7">
      <c r="G91246" s="162" t="s">
        <v>91491</v>
      </c>
    </row>
    <row r="91247" spans="7:7">
      <c r="G91247" s="162" t="s">
        <v>91492</v>
      </c>
    </row>
    <row r="91248" spans="7:7">
      <c r="G91248" s="162" t="s">
        <v>91493</v>
      </c>
    </row>
    <row r="91249" spans="7:7">
      <c r="G91249" s="162" t="s">
        <v>91494</v>
      </c>
    </row>
    <row r="91250" spans="7:7">
      <c r="G91250" s="162" t="s">
        <v>91495</v>
      </c>
    </row>
    <row r="91251" spans="7:7">
      <c r="G91251" s="162" t="s">
        <v>91496</v>
      </c>
    </row>
    <row r="91252" spans="7:7">
      <c r="G91252" s="162" t="s">
        <v>91497</v>
      </c>
    </row>
    <row r="91253" spans="7:7">
      <c r="G91253" s="162" t="s">
        <v>91498</v>
      </c>
    </row>
    <row r="91254" spans="7:7">
      <c r="G91254" s="162" t="s">
        <v>91499</v>
      </c>
    </row>
    <row r="91255" spans="7:7">
      <c r="G91255" s="162" t="s">
        <v>91500</v>
      </c>
    </row>
    <row r="91256" spans="7:7">
      <c r="G91256" s="162" t="s">
        <v>91501</v>
      </c>
    </row>
    <row r="91257" spans="7:7">
      <c r="G91257" s="162" t="s">
        <v>91502</v>
      </c>
    </row>
    <row r="91258" spans="7:7">
      <c r="G91258" s="162" t="s">
        <v>91503</v>
      </c>
    </row>
    <row r="91259" spans="7:7">
      <c r="G91259" s="162" t="s">
        <v>91504</v>
      </c>
    </row>
    <row r="91260" spans="7:7">
      <c r="G91260" s="162" t="s">
        <v>91505</v>
      </c>
    </row>
    <row r="91261" spans="7:7">
      <c r="G91261" s="162" t="s">
        <v>91506</v>
      </c>
    </row>
    <row r="91262" spans="7:7">
      <c r="G91262" s="162" t="s">
        <v>91507</v>
      </c>
    </row>
    <row r="91263" spans="7:7">
      <c r="G91263" s="162" t="s">
        <v>91508</v>
      </c>
    </row>
    <row r="91264" spans="7:7">
      <c r="G91264" s="162" t="s">
        <v>91509</v>
      </c>
    </row>
    <row r="91265" spans="7:7">
      <c r="G91265" s="162" t="s">
        <v>91510</v>
      </c>
    </row>
    <row r="91266" spans="7:7">
      <c r="G91266" s="162" t="s">
        <v>91511</v>
      </c>
    </row>
    <row r="91267" spans="7:7">
      <c r="G91267" s="162" t="s">
        <v>91512</v>
      </c>
    </row>
    <row r="91268" spans="7:7">
      <c r="G91268" s="162" t="s">
        <v>91513</v>
      </c>
    </row>
    <row r="91269" spans="7:7">
      <c r="G91269" s="162" t="s">
        <v>91514</v>
      </c>
    </row>
    <row r="91270" spans="7:7">
      <c r="G91270" s="162" t="s">
        <v>91515</v>
      </c>
    </row>
    <row r="91271" spans="7:7">
      <c r="G91271" s="162" t="s">
        <v>91516</v>
      </c>
    </row>
    <row r="91272" spans="7:7">
      <c r="G91272" s="162" t="s">
        <v>91517</v>
      </c>
    </row>
    <row r="91273" spans="7:7">
      <c r="G91273" s="162" t="s">
        <v>91518</v>
      </c>
    </row>
    <row r="91274" spans="7:7">
      <c r="G91274" s="162" t="s">
        <v>91519</v>
      </c>
    </row>
    <row r="91275" spans="7:7">
      <c r="G91275" s="162" t="s">
        <v>91520</v>
      </c>
    </row>
    <row r="91276" spans="7:7">
      <c r="G91276" s="162" t="s">
        <v>91521</v>
      </c>
    </row>
    <row r="91277" spans="7:7">
      <c r="G91277" s="162" t="s">
        <v>91522</v>
      </c>
    </row>
    <row r="91278" spans="7:7">
      <c r="G91278" s="162" t="s">
        <v>91523</v>
      </c>
    </row>
    <row r="91279" spans="7:7">
      <c r="G91279" s="162" t="s">
        <v>91524</v>
      </c>
    </row>
    <row r="91280" spans="7:7">
      <c r="G91280" s="162" t="s">
        <v>91525</v>
      </c>
    </row>
    <row r="91281" spans="7:7">
      <c r="G91281" s="162" t="s">
        <v>91526</v>
      </c>
    </row>
    <row r="91282" spans="7:7">
      <c r="G91282" s="162" t="s">
        <v>91527</v>
      </c>
    </row>
    <row r="91283" spans="7:7">
      <c r="G91283" s="162" t="s">
        <v>91528</v>
      </c>
    </row>
    <row r="91284" spans="7:7">
      <c r="G91284" s="162" t="s">
        <v>91529</v>
      </c>
    </row>
    <row r="91285" spans="7:7">
      <c r="G91285" s="162" t="s">
        <v>91530</v>
      </c>
    </row>
    <row r="91286" spans="7:7">
      <c r="G91286" s="162" t="s">
        <v>91531</v>
      </c>
    </row>
    <row r="91287" spans="7:7">
      <c r="G91287" s="162" t="s">
        <v>91532</v>
      </c>
    </row>
    <row r="91288" spans="7:7">
      <c r="G91288" s="162" t="s">
        <v>91533</v>
      </c>
    </row>
    <row r="91289" spans="7:7">
      <c r="G91289" s="162" t="s">
        <v>91534</v>
      </c>
    </row>
    <row r="91290" spans="7:7">
      <c r="G91290" s="162" t="s">
        <v>91535</v>
      </c>
    </row>
    <row r="91291" spans="7:7">
      <c r="G91291" s="162" t="s">
        <v>91536</v>
      </c>
    </row>
    <row r="91292" spans="7:7">
      <c r="G91292" s="162" t="s">
        <v>91537</v>
      </c>
    </row>
    <row r="91293" spans="7:7">
      <c r="G91293" s="162" t="s">
        <v>91538</v>
      </c>
    </row>
    <row r="91294" spans="7:7">
      <c r="G91294" s="162" t="s">
        <v>91539</v>
      </c>
    </row>
    <row r="91295" spans="7:7">
      <c r="G91295" s="162" t="s">
        <v>91540</v>
      </c>
    </row>
    <row r="91296" spans="7:7">
      <c r="G91296" s="162" t="s">
        <v>91541</v>
      </c>
    </row>
    <row r="91297" spans="7:7">
      <c r="G91297" s="162" t="s">
        <v>91542</v>
      </c>
    </row>
    <row r="91298" spans="7:7">
      <c r="G91298" s="162" t="s">
        <v>91543</v>
      </c>
    </row>
    <row r="91299" spans="7:7">
      <c r="G91299" s="162" t="s">
        <v>91544</v>
      </c>
    </row>
    <row r="91300" spans="7:7">
      <c r="G91300" s="162" t="s">
        <v>91545</v>
      </c>
    </row>
    <row r="91301" spans="7:7">
      <c r="G91301" s="162" t="s">
        <v>91546</v>
      </c>
    </row>
    <row r="91302" spans="7:7">
      <c r="G91302" s="162" t="s">
        <v>91547</v>
      </c>
    </row>
    <row r="91303" spans="7:7">
      <c r="G91303" s="162" t="s">
        <v>91548</v>
      </c>
    </row>
    <row r="91304" spans="7:7">
      <c r="G91304" s="162" t="s">
        <v>91549</v>
      </c>
    </row>
    <row r="91305" spans="7:7">
      <c r="G91305" s="162" t="s">
        <v>91550</v>
      </c>
    </row>
    <row r="91306" spans="7:7">
      <c r="G91306" s="162" t="s">
        <v>91551</v>
      </c>
    </row>
    <row r="91307" spans="7:7">
      <c r="G91307" s="162" t="s">
        <v>91552</v>
      </c>
    </row>
    <row r="91308" spans="7:7">
      <c r="G91308" s="162" t="s">
        <v>91553</v>
      </c>
    </row>
    <row r="91309" spans="7:7">
      <c r="G91309" s="162" t="s">
        <v>91554</v>
      </c>
    </row>
    <row r="91310" spans="7:7">
      <c r="G91310" s="162" t="s">
        <v>91555</v>
      </c>
    </row>
    <row r="91311" spans="7:7">
      <c r="G91311" s="162" t="s">
        <v>91556</v>
      </c>
    </row>
    <row r="91312" spans="7:7">
      <c r="G91312" s="162" t="s">
        <v>91557</v>
      </c>
    </row>
    <row r="91313" spans="7:7">
      <c r="G91313" s="162" t="s">
        <v>91558</v>
      </c>
    </row>
    <row r="91314" spans="7:7">
      <c r="G91314" s="162" t="s">
        <v>91559</v>
      </c>
    </row>
    <row r="91315" spans="7:7">
      <c r="G91315" s="162" t="s">
        <v>91560</v>
      </c>
    </row>
    <row r="91316" spans="7:7">
      <c r="G91316" s="162" t="s">
        <v>91561</v>
      </c>
    </row>
    <row r="91317" spans="7:7">
      <c r="G91317" s="162" t="s">
        <v>91562</v>
      </c>
    </row>
    <row r="91318" spans="7:7">
      <c r="G91318" s="162" t="s">
        <v>91563</v>
      </c>
    </row>
    <row r="91319" spans="7:7">
      <c r="G91319" s="162" t="s">
        <v>91564</v>
      </c>
    </row>
    <row r="91320" spans="7:7">
      <c r="G91320" s="162" t="s">
        <v>91565</v>
      </c>
    </row>
    <row r="91321" spans="7:7">
      <c r="G91321" s="162" t="s">
        <v>91566</v>
      </c>
    </row>
    <row r="91322" spans="7:7">
      <c r="G91322" s="162" t="s">
        <v>91567</v>
      </c>
    </row>
    <row r="91323" spans="7:7">
      <c r="G91323" s="162" t="s">
        <v>91568</v>
      </c>
    </row>
    <row r="91324" spans="7:7">
      <c r="G91324" s="162" t="s">
        <v>91569</v>
      </c>
    </row>
    <row r="91325" spans="7:7">
      <c r="G91325" s="162" t="s">
        <v>91570</v>
      </c>
    </row>
    <row r="91326" spans="7:7">
      <c r="G91326" s="162" t="s">
        <v>91571</v>
      </c>
    </row>
    <row r="91327" spans="7:7">
      <c r="G91327" s="162" t="s">
        <v>91572</v>
      </c>
    </row>
    <row r="91328" spans="7:7">
      <c r="G91328" s="162" t="s">
        <v>91573</v>
      </c>
    </row>
    <row r="91329" spans="7:7">
      <c r="G91329" s="162" t="s">
        <v>91574</v>
      </c>
    </row>
    <row r="91330" spans="7:7">
      <c r="G91330" s="162" t="s">
        <v>91575</v>
      </c>
    </row>
    <row r="91331" spans="7:7">
      <c r="G91331" s="162" t="s">
        <v>91576</v>
      </c>
    </row>
    <row r="91332" spans="7:7">
      <c r="G91332" s="162" t="s">
        <v>91577</v>
      </c>
    </row>
    <row r="91333" spans="7:7">
      <c r="G91333" s="162" t="s">
        <v>91578</v>
      </c>
    </row>
    <row r="91334" spans="7:7">
      <c r="G91334" s="162" t="s">
        <v>91579</v>
      </c>
    </row>
    <row r="91335" spans="7:7">
      <c r="G91335" s="162" t="s">
        <v>91580</v>
      </c>
    </row>
    <row r="91336" spans="7:7">
      <c r="G91336" s="162" t="s">
        <v>91581</v>
      </c>
    </row>
    <row r="91337" spans="7:7">
      <c r="G91337" s="162" t="s">
        <v>91582</v>
      </c>
    </row>
    <row r="91338" spans="7:7">
      <c r="G91338" s="162" t="s">
        <v>91583</v>
      </c>
    </row>
    <row r="91339" spans="7:7">
      <c r="G91339" s="162" t="s">
        <v>91584</v>
      </c>
    </row>
    <row r="91340" spans="7:7">
      <c r="G91340" s="162" t="s">
        <v>91585</v>
      </c>
    </row>
    <row r="91341" spans="7:7">
      <c r="G91341" s="162" t="s">
        <v>91586</v>
      </c>
    </row>
    <row r="91342" spans="7:7">
      <c r="G91342" s="162" t="s">
        <v>91587</v>
      </c>
    </row>
    <row r="91343" spans="7:7">
      <c r="G91343" s="162" t="s">
        <v>91588</v>
      </c>
    </row>
    <row r="91344" spans="7:7">
      <c r="G91344" s="162" t="s">
        <v>91589</v>
      </c>
    </row>
    <row r="91345" spans="7:7">
      <c r="G91345" s="162" t="s">
        <v>91590</v>
      </c>
    </row>
    <row r="91346" spans="7:7">
      <c r="G91346" s="162" t="s">
        <v>91591</v>
      </c>
    </row>
    <row r="91347" spans="7:7">
      <c r="G91347" s="162" t="s">
        <v>91592</v>
      </c>
    </row>
    <row r="91348" spans="7:7">
      <c r="G91348" s="162" t="s">
        <v>91593</v>
      </c>
    </row>
    <row r="91349" spans="7:7">
      <c r="G91349" s="162" t="s">
        <v>91594</v>
      </c>
    </row>
    <row r="91350" spans="7:7">
      <c r="G91350" s="162" t="s">
        <v>91595</v>
      </c>
    </row>
    <row r="91351" spans="7:7">
      <c r="G91351" s="162" t="s">
        <v>91596</v>
      </c>
    </row>
    <row r="91352" spans="7:7">
      <c r="G91352" s="162" t="s">
        <v>91597</v>
      </c>
    </row>
    <row r="91353" spans="7:7">
      <c r="G91353" s="162" t="s">
        <v>91598</v>
      </c>
    </row>
    <row r="91354" spans="7:7">
      <c r="G91354" s="162" t="s">
        <v>91599</v>
      </c>
    </row>
    <row r="91355" spans="7:7">
      <c r="G91355" s="162" t="s">
        <v>91600</v>
      </c>
    </row>
    <row r="91356" spans="7:7">
      <c r="G91356" s="162" t="s">
        <v>91601</v>
      </c>
    </row>
    <row r="91357" spans="7:7">
      <c r="G91357" s="162" t="s">
        <v>91602</v>
      </c>
    </row>
    <row r="91358" spans="7:7">
      <c r="G91358" s="162" t="s">
        <v>91603</v>
      </c>
    </row>
    <row r="91359" spans="7:7">
      <c r="G91359" s="162" t="s">
        <v>91604</v>
      </c>
    </row>
    <row r="91360" spans="7:7">
      <c r="G91360" s="162" t="s">
        <v>91605</v>
      </c>
    </row>
    <row r="91361" spans="7:7">
      <c r="G91361" s="162" t="s">
        <v>91606</v>
      </c>
    </row>
    <row r="91362" spans="7:7">
      <c r="G91362" s="162" t="s">
        <v>91607</v>
      </c>
    </row>
    <row r="91363" spans="7:7">
      <c r="G91363" s="162" t="s">
        <v>91608</v>
      </c>
    </row>
    <row r="91364" spans="7:7">
      <c r="G91364" s="162" t="s">
        <v>91609</v>
      </c>
    </row>
    <row r="91365" spans="7:7">
      <c r="G91365" s="162" t="s">
        <v>91610</v>
      </c>
    </row>
    <row r="91366" spans="7:7">
      <c r="G91366" s="162" t="s">
        <v>91611</v>
      </c>
    </row>
    <row r="91367" spans="7:7">
      <c r="G91367" s="162" t="s">
        <v>91612</v>
      </c>
    </row>
    <row r="91368" spans="7:7">
      <c r="G91368" s="162" t="s">
        <v>91613</v>
      </c>
    </row>
    <row r="91369" spans="7:7">
      <c r="G91369" s="162" t="s">
        <v>91614</v>
      </c>
    </row>
    <row r="91370" spans="7:7">
      <c r="G91370" s="162" t="s">
        <v>91615</v>
      </c>
    </row>
    <row r="91371" spans="7:7">
      <c r="G91371" s="162" t="s">
        <v>91616</v>
      </c>
    </row>
    <row r="91372" spans="7:7">
      <c r="G91372" s="162" t="s">
        <v>91617</v>
      </c>
    </row>
    <row r="91373" spans="7:7">
      <c r="G91373" s="162" t="s">
        <v>91618</v>
      </c>
    </row>
    <row r="91374" spans="7:7">
      <c r="G91374" s="162" t="s">
        <v>91619</v>
      </c>
    </row>
    <row r="91375" spans="7:7">
      <c r="G91375" s="162" t="s">
        <v>91620</v>
      </c>
    </row>
    <row r="91376" spans="7:7">
      <c r="G91376" s="162" t="s">
        <v>91621</v>
      </c>
    </row>
    <row r="91377" spans="7:7">
      <c r="G91377" s="162" t="s">
        <v>91622</v>
      </c>
    </row>
    <row r="91378" spans="7:7">
      <c r="G91378" s="162" t="s">
        <v>91623</v>
      </c>
    </row>
    <row r="91379" spans="7:7">
      <c r="G91379" s="162" t="s">
        <v>91624</v>
      </c>
    </row>
    <row r="91380" spans="7:7">
      <c r="G91380" s="162" t="s">
        <v>91625</v>
      </c>
    </row>
    <row r="91381" spans="7:7">
      <c r="G91381" s="162" t="s">
        <v>91626</v>
      </c>
    </row>
    <row r="91382" spans="7:7">
      <c r="G91382" s="162" t="s">
        <v>91627</v>
      </c>
    </row>
    <row r="91383" spans="7:7">
      <c r="G91383" s="162" t="s">
        <v>91628</v>
      </c>
    </row>
    <row r="91384" spans="7:7">
      <c r="G91384" s="162" t="s">
        <v>91629</v>
      </c>
    </row>
    <row r="91385" spans="7:7">
      <c r="G91385" s="162" t="s">
        <v>91630</v>
      </c>
    </row>
    <row r="91386" spans="7:7">
      <c r="G91386" s="162" t="s">
        <v>91631</v>
      </c>
    </row>
    <row r="91387" spans="7:7">
      <c r="G91387" s="162" t="s">
        <v>91632</v>
      </c>
    </row>
    <row r="91388" spans="7:7">
      <c r="G91388" s="162" t="s">
        <v>91633</v>
      </c>
    </row>
    <row r="91389" spans="7:7">
      <c r="G91389" s="162" t="s">
        <v>91634</v>
      </c>
    </row>
    <row r="91390" spans="7:7">
      <c r="G91390" s="162" t="s">
        <v>91635</v>
      </c>
    </row>
    <row r="91391" spans="7:7">
      <c r="G91391" s="162" t="s">
        <v>91636</v>
      </c>
    </row>
    <row r="91392" spans="7:7">
      <c r="G91392" s="162" t="s">
        <v>91637</v>
      </c>
    </row>
    <row r="91393" spans="7:7">
      <c r="G91393" s="162" t="s">
        <v>91638</v>
      </c>
    </row>
    <row r="91394" spans="7:7">
      <c r="G91394" s="162" t="s">
        <v>91639</v>
      </c>
    </row>
    <row r="91395" spans="7:7">
      <c r="G91395" s="162" t="s">
        <v>91640</v>
      </c>
    </row>
    <row r="91396" spans="7:7">
      <c r="G91396" s="162" t="s">
        <v>91641</v>
      </c>
    </row>
    <row r="91397" spans="7:7">
      <c r="G91397" s="162" t="s">
        <v>91642</v>
      </c>
    </row>
    <row r="91398" spans="7:7">
      <c r="G91398" s="162" t="s">
        <v>91643</v>
      </c>
    </row>
    <row r="91399" spans="7:7">
      <c r="G91399" s="162" t="s">
        <v>91644</v>
      </c>
    </row>
    <row r="91400" spans="7:7">
      <c r="G91400" s="162" t="s">
        <v>91645</v>
      </c>
    </row>
    <row r="91401" spans="7:7">
      <c r="G91401" s="162" t="s">
        <v>91646</v>
      </c>
    </row>
    <row r="91402" spans="7:7">
      <c r="G91402" s="162" t="s">
        <v>91647</v>
      </c>
    </row>
    <row r="91403" spans="7:7">
      <c r="G91403" s="162" t="s">
        <v>91648</v>
      </c>
    </row>
    <row r="91404" spans="7:7">
      <c r="G91404" s="162" t="s">
        <v>91649</v>
      </c>
    </row>
    <row r="91405" spans="7:7">
      <c r="G91405" s="162" t="s">
        <v>91650</v>
      </c>
    </row>
    <row r="91406" spans="7:7">
      <c r="G91406" s="162" t="s">
        <v>91651</v>
      </c>
    </row>
    <row r="91407" spans="7:7">
      <c r="G91407" s="162" t="s">
        <v>91652</v>
      </c>
    </row>
    <row r="91408" spans="7:7">
      <c r="G91408" s="162" t="s">
        <v>91653</v>
      </c>
    </row>
    <row r="91409" spans="7:7">
      <c r="G91409" s="162" t="s">
        <v>91654</v>
      </c>
    </row>
    <row r="91410" spans="7:7">
      <c r="G91410" s="162" t="s">
        <v>91655</v>
      </c>
    </row>
    <row r="91411" spans="7:7">
      <c r="G91411" s="162" t="s">
        <v>91656</v>
      </c>
    </row>
    <row r="91412" spans="7:7">
      <c r="G91412" s="162" t="s">
        <v>91657</v>
      </c>
    </row>
    <row r="91413" spans="7:7">
      <c r="G91413" s="162" t="s">
        <v>91658</v>
      </c>
    </row>
    <row r="91414" spans="7:7">
      <c r="G91414" s="162" t="s">
        <v>91659</v>
      </c>
    </row>
    <row r="91415" spans="7:7">
      <c r="G91415" s="162" t="s">
        <v>91660</v>
      </c>
    </row>
    <row r="91416" spans="7:7">
      <c r="G91416" s="162" t="s">
        <v>91661</v>
      </c>
    </row>
    <row r="91417" spans="7:7">
      <c r="G91417" s="162" t="s">
        <v>91662</v>
      </c>
    </row>
    <row r="91418" spans="7:7">
      <c r="G91418" s="162" t="s">
        <v>91663</v>
      </c>
    </row>
    <row r="91419" spans="7:7">
      <c r="G91419" s="162" t="s">
        <v>91664</v>
      </c>
    </row>
    <row r="91420" spans="7:7">
      <c r="G91420" s="162" t="s">
        <v>91665</v>
      </c>
    </row>
    <row r="91421" spans="7:7">
      <c r="G91421" s="162" t="s">
        <v>91666</v>
      </c>
    </row>
    <row r="91422" spans="7:7">
      <c r="G91422" s="162" t="s">
        <v>91667</v>
      </c>
    </row>
    <row r="91423" spans="7:7">
      <c r="G91423" s="162" t="s">
        <v>91668</v>
      </c>
    </row>
    <row r="91424" spans="7:7">
      <c r="G91424" s="162" t="s">
        <v>91669</v>
      </c>
    </row>
    <row r="91425" spans="7:7">
      <c r="G91425" s="162" t="s">
        <v>91670</v>
      </c>
    </row>
    <row r="91426" spans="7:7">
      <c r="G91426" s="162" t="s">
        <v>91671</v>
      </c>
    </row>
    <row r="91427" spans="7:7">
      <c r="G91427" s="162" t="s">
        <v>91672</v>
      </c>
    </row>
    <row r="91428" spans="7:7">
      <c r="G91428" s="162" t="s">
        <v>91673</v>
      </c>
    </row>
    <row r="91429" spans="7:7">
      <c r="G91429" s="162" t="s">
        <v>91674</v>
      </c>
    </row>
    <row r="91430" spans="7:7">
      <c r="G91430" s="162" t="s">
        <v>91675</v>
      </c>
    </row>
    <row r="91431" spans="7:7">
      <c r="G91431" s="162" t="s">
        <v>91676</v>
      </c>
    </row>
    <row r="91432" spans="7:7">
      <c r="G91432" s="162" t="s">
        <v>91677</v>
      </c>
    </row>
    <row r="91433" spans="7:7">
      <c r="G91433" s="162" t="s">
        <v>91678</v>
      </c>
    </row>
    <row r="91434" spans="7:7">
      <c r="G91434" s="162" t="s">
        <v>91679</v>
      </c>
    </row>
    <row r="91435" spans="7:7">
      <c r="G91435" s="162" t="s">
        <v>91680</v>
      </c>
    </row>
    <row r="91436" spans="7:7">
      <c r="G91436" s="162" t="s">
        <v>91681</v>
      </c>
    </row>
    <row r="91437" spans="7:7">
      <c r="G91437" s="162" t="s">
        <v>91682</v>
      </c>
    </row>
    <row r="91438" spans="7:7">
      <c r="G91438" s="162" t="s">
        <v>91683</v>
      </c>
    </row>
    <row r="91439" spans="7:7">
      <c r="G91439" s="162" t="s">
        <v>91684</v>
      </c>
    </row>
    <row r="91440" spans="7:7">
      <c r="G91440" s="162" t="s">
        <v>91685</v>
      </c>
    </row>
    <row r="91441" spans="7:7">
      <c r="G91441" s="162" t="s">
        <v>91686</v>
      </c>
    </row>
    <row r="91442" spans="7:7">
      <c r="G91442" s="162" t="s">
        <v>91687</v>
      </c>
    </row>
    <row r="91443" spans="7:7">
      <c r="G91443" s="162" t="s">
        <v>91688</v>
      </c>
    </row>
    <row r="91444" spans="7:7">
      <c r="G91444" s="162" t="s">
        <v>91689</v>
      </c>
    </row>
    <row r="91445" spans="7:7">
      <c r="G91445" s="162" t="s">
        <v>91690</v>
      </c>
    </row>
    <row r="91446" spans="7:7">
      <c r="G91446" s="162" t="s">
        <v>91691</v>
      </c>
    </row>
    <row r="91447" spans="7:7">
      <c r="G91447" s="162" t="s">
        <v>91692</v>
      </c>
    </row>
    <row r="91448" spans="7:7">
      <c r="G91448" s="162" t="s">
        <v>91693</v>
      </c>
    </row>
    <row r="91449" spans="7:7">
      <c r="G91449" s="162" t="s">
        <v>91694</v>
      </c>
    </row>
    <row r="91450" spans="7:7">
      <c r="G91450" s="162" t="s">
        <v>91695</v>
      </c>
    </row>
    <row r="91451" spans="7:7">
      <c r="G91451" s="162" t="s">
        <v>91696</v>
      </c>
    </row>
    <row r="91452" spans="7:7">
      <c r="G91452" s="162" t="s">
        <v>91697</v>
      </c>
    </row>
    <row r="91453" spans="7:7">
      <c r="G91453" s="162" t="s">
        <v>91698</v>
      </c>
    </row>
    <row r="91454" spans="7:7">
      <c r="G91454" s="162" t="s">
        <v>91699</v>
      </c>
    </row>
    <row r="91455" spans="7:7">
      <c r="G91455" s="162" t="s">
        <v>91700</v>
      </c>
    </row>
    <row r="91456" spans="7:7">
      <c r="G91456" s="162" t="s">
        <v>91701</v>
      </c>
    </row>
    <row r="91457" spans="7:7">
      <c r="G91457" s="162" t="s">
        <v>91702</v>
      </c>
    </row>
    <row r="91458" spans="7:7">
      <c r="G91458" s="162" t="s">
        <v>91703</v>
      </c>
    </row>
    <row r="91459" spans="7:7">
      <c r="G91459" s="162" t="s">
        <v>91704</v>
      </c>
    </row>
    <row r="91460" spans="7:7">
      <c r="G91460" s="162" t="s">
        <v>91705</v>
      </c>
    </row>
    <row r="91461" spans="7:7">
      <c r="G91461" s="162" t="s">
        <v>91706</v>
      </c>
    </row>
    <row r="91462" spans="7:7">
      <c r="G91462" s="162" t="s">
        <v>91707</v>
      </c>
    </row>
    <row r="91463" spans="7:7">
      <c r="G91463" s="162" t="s">
        <v>91708</v>
      </c>
    </row>
    <row r="91464" spans="7:7">
      <c r="G91464" s="162" t="s">
        <v>91709</v>
      </c>
    </row>
    <row r="91465" spans="7:7">
      <c r="G91465" s="162" t="s">
        <v>91710</v>
      </c>
    </row>
    <row r="91466" spans="7:7">
      <c r="G91466" s="162" t="s">
        <v>91711</v>
      </c>
    </row>
    <row r="91467" spans="7:7">
      <c r="G91467" s="162" t="s">
        <v>91712</v>
      </c>
    </row>
    <row r="91468" spans="7:7">
      <c r="G91468" s="162" t="s">
        <v>91713</v>
      </c>
    </row>
    <row r="91469" spans="7:7">
      <c r="G91469" s="162" t="s">
        <v>91714</v>
      </c>
    </row>
    <row r="91470" spans="7:7">
      <c r="G91470" s="162" t="s">
        <v>91715</v>
      </c>
    </row>
    <row r="91471" spans="7:7">
      <c r="G91471" s="162" t="s">
        <v>91716</v>
      </c>
    </row>
    <row r="91472" spans="7:7">
      <c r="G91472" s="162" t="s">
        <v>91717</v>
      </c>
    </row>
    <row r="91473" spans="7:7">
      <c r="G91473" s="162" t="s">
        <v>91718</v>
      </c>
    </row>
    <row r="91474" spans="7:7">
      <c r="G91474" s="162" t="s">
        <v>91719</v>
      </c>
    </row>
    <row r="91475" spans="7:7">
      <c r="G91475" s="162" t="s">
        <v>91720</v>
      </c>
    </row>
    <row r="91476" spans="7:7">
      <c r="G91476" s="162" t="s">
        <v>91721</v>
      </c>
    </row>
    <row r="91477" spans="7:7">
      <c r="G91477" s="162" t="s">
        <v>91722</v>
      </c>
    </row>
    <row r="91478" spans="7:7">
      <c r="G91478" s="162" t="s">
        <v>91723</v>
      </c>
    </row>
    <row r="91479" spans="7:7">
      <c r="G91479" s="162" t="s">
        <v>91724</v>
      </c>
    </row>
    <row r="91480" spans="7:7">
      <c r="G91480" s="162" t="s">
        <v>91725</v>
      </c>
    </row>
    <row r="91481" spans="7:7">
      <c r="G91481" s="162" t="s">
        <v>91726</v>
      </c>
    </row>
    <row r="91482" spans="7:7">
      <c r="G91482" s="162" t="s">
        <v>91727</v>
      </c>
    </row>
    <row r="91483" spans="7:7">
      <c r="G91483" s="162" t="s">
        <v>91728</v>
      </c>
    </row>
    <row r="91484" spans="7:7">
      <c r="G91484" s="162" t="s">
        <v>91729</v>
      </c>
    </row>
    <row r="91485" spans="7:7">
      <c r="G91485" s="162" t="s">
        <v>91730</v>
      </c>
    </row>
    <row r="91486" spans="7:7">
      <c r="G91486" s="162" t="s">
        <v>91731</v>
      </c>
    </row>
    <row r="91487" spans="7:7">
      <c r="G91487" s="162" t="s">
        <v>91732</v>
      </c>
    </row>
    <row r="91488" spans="7:7">
      <c r="G91488" s="162" t="s">
        <v>91733</v>
      </c>
    </row>
    <row r="91489" spans="7:7">
      <c r="G91489" s="162" t="s">
        <v>91734</v>
      </c>
    </row>
    <row r="91490" spans="7:7">
      <c r="G91490" s="162" t="s">
        <v>91735</v>
      </c>
    </row>
    <row r="91491" spans="7:7">
      <c r="G91491" s="162" t="s">
        <v>91736</v>
      </c>
    </row>
    <row r="91492" spans="7:7">
      <c r="G91492" s="162" t="s">
        <v>91737</v>
      </c>
    </row>
    <row r="91493" spans="7:7">
      <c r="G91493" s="162" t="s">
        <v>91738</v>
      </c>
    </row>
    <row r="91494" spans="7:7">
      <c r="G91494" s="162" t="s">
        <v>91739</v>
      </c>
    </row>
    <row r="91495" spans="7:7">
      <c r="G91495" s="162" t="s">
        <v>91740</v>
      </c>
    </row>
    <row r="91496" spans="7:7">
      <c r="G91496" s="162" t="s">
        <v>91741</v>
      </c>
    </row>
    <row r="91497" spans="7:7">
      <c r="G91497" s="162" t="s">
        <v>91742</v>
      </c>
    </row>
    <row r="91498" spans="7:7">
      <c r="G91498" s="162" t="s">
        <v>91743</v>
      </c>
    </row>
    <row r="91499" spans="7:7">
      <c r="G91499" s="162" t="s">
        <v>91744</v>
      </c>
    </row>
    <row r="91500" spans="7:7">
      <c r="G91500" s="162" t="s">
        <v>91745</v>
      </c>
    </row>
    <row r="91501" spans="7:7">
      <c r="G91501" s="162" t="s">
        <v>91746</v>
      </c>
    </row>
    <row r="91502" spans="7:7">
      <c r="G91502" s="162" t="s">
        <v>91747</v>
      </c>
    </row>
    <row r="91503" spans="7:7">
      <c r="G91503" s="162" t="s">
        <v>91748</v>
      </c>
    </row>
    <row r="91504" spans="7:7">
      <c r="G91504" s="162" t="s">
        <v>91749</v>
      </c>
    </row>
    <row r="91505" spans="7:7">
      <c r="G91505" s="162" t="s">
        <v>91750</v>
      </c>
    </row>
    <row r="91506" spans="7:7">
      <c r="G91506" s="162" t="s">
        <v>91751</v>
      </c>
    </row>
    <row r="91507" spans="7:7">
      <c r="G91507" s="162" t="s">
        <v>91752</v>
      </c>
    </row>
    <row r="91508" spans="7:7">
      <c r="G91508" s="162" t="s">
        <v>91753</v>
      </c>
    </row>
    <row r="91509" spans="7:7">
      <c r="G91509" s="162" t="s">
        <v>91754</v>
      </c>
    </row>
    <row r="91510" spans="7:7">
      <c r="G91510" s="162" t="s">
        <v>91755</v>
      </c>
    </row>
    <row r="91511" spans="7:7">
      <c r="G91511" s="162" t="s">
        <v>91756</v>
      </c>
    </row>
    <row r="91512" spans="7:7">
      <c r="G91512" s="162" t="s">
        <v>91757</v>
      </c>
    </row>
    <row r="91513" spans="7:7">
      <c r="G91513" s="162" t="s">
        <v>91758</v>
      </c>
    </row>
    <row r="91514" spans="7:7">
      <c r="G91514" s="162" t="s">
        <v>91759</v>
      </c>
    </row>
    <row r="91515" spans="7:7">
      <c r="G91515" s="162" t="s">
        <v>91760</v>
      </c>
    </row>
    <row r="91516" spans="7:7">
      <c r="G91516" s="162" t="s">
        <v>91761</v>
      </c>
    </row>
    <row r="91517" spans="7:7">
      <c r="G91517" s="162" t="s">
        <v>91762</v>
      </c>
    </row>
    <row r="91518" spans="7:7">
      <c r="G91518" s="162" t="s">
        <v>91763</v>
      </c>
    </row>
    <row r="91519" spans="7:7">
      <c r="G91519" s="162" t="s">
        <v>91764</v>
      </c>
    </row>
    <row r="91520" spans="7:7">
      <c r="G91520" s="162" t="s">
        <v>91765</v>
      </c>
    </row>
    <row r="91521" spans="7:7">
      <c r="G91521" s="162" t="s">
        <v>91766</v>
      </c>
    </row>
    <row r="91522" spans="7:7">
      <c r="G91522" s="162" t="s">
        <v>91767</v>
      </c>
    </row>
    <row r="91523" spans="7:7">
      <c r="G91523" s="162" t="s">
        <v>91768</v>
      </c>
    </row>
    <row r="91524" spans="7:7">
      <c r="G91524" s="162" t="s">
        <v>91769</v>
      </c>
    </row>
    <row r="91525" spans="7:7">
      <c r="G91525" s="162" t="s">
        <v>91770</v>
      </c>
    </row>
    <row r="91526" spans="7:7">
      <c r="G91526" s="162" t="s">
        <v>91771</v>
      </c>
    </row>
    <row r="91527" spans="7:7">
      <c r="G91527" s="162" t="s">
        <v>91772</v>
      </c>
    </row>
    <row r="91528" spans="7:7">
      <c r="G91528" s="162" t="s">
        <v>91773</v>
      </c>
    </row>
    <row r="91529" spans="7:7">
      <c r="G91529" s="162" t="s">
        <v>91774</v>
      </c>
    </row>
    <row r="91530" spans="7:7">
      <c r="G91530" s="162" t="s">
        <v>91775</v>
      </c>
    </row>
    <row r="91531" spans="7:7">
      <c r="G91531" s="162" t="s">
        <v>91776</v>
      </c>
    </row>
    <row r="91532" spans="7:7">
      <c r="G91532" s="162" t="s">
        <v>91777</v>
      </c>
    </row>
    <row r="91533" spans="7:7">
      <c r="G91533" s="162" t="s">
        <v>91778</v>
      </c>
    </row>
    <row r="91534" spans="7:7">
      <c r="G91534" s="162" t="s">
        <v>91779</v>
      </c>
    </row>
    <row r="91535" spans="7:7">
      <c r="G91535" s="162" t="s">
        <v>91780</v>
      </c>
    </row>
    <row r="91536" spans="7:7">
      <c r="G91536" s="162" t="s">
        <v>91781</v>
      </c>
    </row>
    <row r="91537" spans="7:7">
      <c r="G91537" s="162" t="s">
        <v>91782</v>
      </c>
    </row>
    <row r="91538" spans="7:7">
      <c r="G91538" s="162" t="s">
        <v>91783</v>
      </c>
    </row>
    <row r="91539" spans="7:7">
      <c r="G91539" s="162" t="s">
        <v>91784</v>
      </c>
    </row>
    <row r="91540" spans="7:7">
      <c r="G91540" s="162" t="s">
        <v>91785</v>
      </c>
    </row>
    <row r="91541" spans="7:7">
      <c r="G91541" s="162" t="s">
        <v>91786</v>
      </c>
    </row>
    <row r="91542" spans="7:7">
      <c r="G91542" s="162" t="s">
        <v>91787</v>
      </c>
    </row>
    <row r="91543" spans="7:7">
      <c r="G91543" s="162" t="s">
        <v>91788</v>
      </c>
    </row>
    <row r="91544" spans="7:7">
      <c r="G91544" s="162" t="s">
        <v>91789</v>
      </c>
    </row>
    <row r="91545" spans="7:7">
      <c r="G91545" s="162" t="s">
        <v>91790</v>
      </c>
    </row>
    <row r="91546" spans="7:7">
      <c r="G91546" s="162" t="s">
        <v>91791</v>
      </c>
    </row>
    <row r="91547" spans="7:7">
      <c r="G91547" s="162" t="s">
        <v>91792</v>
      </c>
    </row>
    <row r="91548" spans="7:7">
      <c r="G91548" s="162" t="s">
        <v>91793</v>
      </c>
    </row>
    <row r="91549" spans="7:7">
      <c r="G91549" s="162" t="s">
        <v>91794</v>
      </c>
    </row>
    <row r="91550" spans="7:7">
      <c r="G91550" s="162" t="s">
        <v>91795</v>
      </c>
    </row>
    <row r="91551" spans="7:7">
      <c r="G91551" s="162" t="s">
        <v>91796</v>
      </c>
    </row>
    <row r="91552" spans="7:7">
      <c r="G91552" s="162" t="s">
        <v>91797</v>
      </c>
    </row>
    <row r="91553" spans="7:7">
      <c r="G91553" s="162" t="s">
        <v>91798</v>
      </c>
    </row>
    <row r="91554" spans="7:7">
      <c r="G91554" s="162" t="s">
        <v>91799</v>
      </c>
    </row>
    <row r="91555" spans="7:7">
      <c r="G91555" s="162" t="s">
        <v>91800</v>
      </c>
    </row>
    <row r="91556" spans="7:7">
      <c r="G91556" s="162" t="s">
        <v>91801</v>
      </c>
    </row>
    <row r="91557" spans="7:7">
      <c r="G91557" s="162" t="s">
        <v>91802</v>
      </c>
    </row>
    <row r="91558" spans="7:7">
      <c r="G91558" s="162" t="s">
        <v>91803</v>
      </c>
    </row>
    <row r="91559" spans="7:7">
      <c r="G91559" s="162" t="s">
        <v>91804</v>
      </c>
    </row>
    <row r="91560" spans="7:7">
      <c r="G91560" s="162" t="s">
        <v>91805</v>
      </c>
    </row>
    <row r="91561" spans="7:7">
      <c r="G91561" s="162" t="s">
        <v>91806</v>
      </c>
    </row>
    <row r="91562" spans="7:7">
      <c r="G91562" s="162" t="s">
        <v>91807</v>
      </c>
    </row>
    <row r="91563" spans="7:7">
      <c r="G91563" s="162" t="s">
        <v>91808</v>
      </c>
    </row>
    <row r="91564" spans="7:7">
      <c r="G91564" s="162" t="s">
        <v>91809</v>
      </c>
    </row>
    <row r="91565" spans="7:7">
      <c r="G91565" s="162" t="s">
        <v>91810</v>
      </c>
    </row>
    <row r="91566" spans="7:7">
      <c r="G91566" s="162" t="s">
        <v>91811</v>
      </c>
    </row>
    <row r="91567" spans="7:7">
      <c r="G91567" s="162" t="s">
        <v>91812</v>
      </c>
    </row>
    <row r="91568" spans="7:7">
      <c r="G91568" s="162" t="s">
        <v>91813</v>
      </c>
    </row>
    <row r="91569" spans="7:7">
      <c r="G91569" s="162" t="s">
        <v>91814</v>
      </c>
    </row>
    <row r="91570" spans="7:7">
      <c r="G91570" s="162" t="s">
        <v>91815</v>
      </c>
    </row>
    <row r="91571" spans="7:7">
      <c r="G91571" s="162" t="s">
        <v>91816</v>
      </c>
    </row>
    <row r="91572" spans="7:7">
      <c r="G91572" s="162" t="s">
        <v>91817</v>
      </c>
    </row>
    <row r="91573" spans="7:7">
      <c r="G91573" s="162" t="s">
        <v>91818</v>
      </c>
    </row>
    <row r="91574" spans="7:7">
      <c r="G91574" s="162" t="s">
        <v>91819</v>
      </c>
    </row>
    <row r="91575" spans="7:7">
      <c r="G91575" s="162" t="s">
        <v>91820</v>
      </c>
    </row>
    <row r="91576" spans="7:7">
      <c r="G91576" s="162" t="s">
        <v>91821</v>
      </c>
    </row>
    <row r="91577" spans="7:7">
      <c r="G91577" s="162" t="s">
        <v>91822</v>
      </c>
    </row>
    <row r="91578" spans="7:7">
      <c r="G91578" s="162" t="s">
        <v>91823</v>
      </c>
    </row>
    <row r="91579" spans="7:7">
      <c r="G91579" s="162" t="s">
        <v>91824</v>
      </c>
    </row>
    <row r="91580" spans="7:7">
      <c r="G91580" s="162" t="s">
        <v>91825</v>
      </c>
    </row>
    <row r="91581" spans="7:7">
      <c r="G91581" s="162" t="s">
        <v>91826</v>
      </c>
    </row>
    <row r="91582" spans="7:7">
      <c r="G91582" s="162" t="s">
        <v>91827</v>
      </c>
    </row>
    <row r="91583" spans="7:7">
      <c r="G91583" s="162" t="s">
        <v>91828</v>
      </c>
    </row>
    <row r="91584" spans="7:7">
      <c r="G91584" s="162" t="s">
        <v>91829</v>
      </c>
    </row>
    <row r="91585" spans="7:7">
      <c r="G91585" s="162" t="s">
        <v>91830</v>
      </c>
    </row>
    <row r="91586" spans="7:7">
      <c r="G91586" s="162" t="s">
        <v>91831</v>
      </c>
    </row>
    <row r="91587" spans="7:7">
      <c r="G91587" s="162" t="s">
        <v>91832</v>
      </c>
    </row>
    <row r="91588" spans="7:7">
      <c r="G91588" s="162" t="s">
        <v>91833</v>
      </c>
    </row>
    <row r="91589" spans="7:7">
      <c r="G91589" s="162" t="s">
        <v>91834</v>
      </c>
    </row>
    <row r="91590" spans="7:7">
      <c r="G91590" s="162" t="s">
        <v>91835</v>
      </c>
    </row>
    <row r="91591" spans="7:7">
      <c r="G91591" s="162" t="s">
        <v>91836</v>
      </c>
    </row>
    <row r="91592" spans="7:7">
      <c r="G91592" s="162" t="s">
        <v>91837</v>
      </c>
    </row>
    <row r="91593" spans="7:7">
      <c r="G91593" s="162" t="s">
        <v>91838</v>
      </c>
    </row>
    <row r="91594" spans="7:7">
      <c r="G91594" s="162" t="s">
        <v>91839</v>
      </c>
    </row>
    <row r="91595" spans="7:7">
      <c r="G91595" s="162" t="s">
        <v>91840</v>
      </c>
    </row>
    <row r="91596" spans="7:7">
      <c r="G91596" s="162" t="s">
        <v>91841</v>
      </c>
    </row>
    <row r="91597" spans="7:7">
      <c r="G91597" s="162" t="s">
        <v>91842</v>
      </c>
    </row>
    <row r="91598" spans="7:7">
      <c r="G91598" s="162" t="s">
        <v>91843</v>
      </c>
    </row>
    <row r="91599" spans="7:7">
      <c r="G91599" s="162" t="s">
        <v>91844</v>
      </c>
    </row>
    <row r="91600" spans="7:7">
      <c r="G91600" s="162" t="s">
        <v>91845</v>
      </c>
    </row>
    <row r="91601" spans="7:7">
      <c r="G91601" s="162" t="s">
        <v>91846</v>
      </c>
    </row>
    <row r="91602" spans="7:7">
      <c r="G91602" s="162" t="s">
        <v>91847</v>
      </c>
    </row>
    <row r="91603" spans="7:7">
      <c r="G91603" s="162" t="s">
        <v>91848</v>
      </c>
    </row>
    <row r="91604" spans="7:7">
      <c r="G91604" s="162" t="s">
        <v>91849</v>
      </c>
    </row>
    <row r="91605" spans="7:7">
      <c r="G91605" s="162" t="s">
        <v>91850</v>
      </c>
    </row>
    <row r="91606" spans="7:7">
      <c r="G91606" s="162" t="s">
        <v>91851</v>
      </c>
    </row>
    <row r="91607" spans="7:7">
      <c r="G91607" s="162" t="s">
        <v>91852</v>
      </c>
    </row>
    <row r="91608" spans="7:7">
      <c r="G91608" s="162" t="s">
        <v>91853</v>
      </c>
    </row>
    <row r="91609" spans="7:7">
      <c r="G91609" s="162" t="s">
        <v>91854</v>
      </c>
    </row>
    <row r="91610" spans="7:7">
      <c r="G91610" s="162" t="s">
        <v>91855</v>
      </c>
    </row>
    <row r="91611" spans="7:7">
      <c r="G91611" s="162" t="s">
        <v>91856</v>
      </c>
    </row>
    <row r="91612" spans="7:7">
      <c r="G91612" s="162" t="s">
        <v>91857</v>
      </c>
    </row>
    <row r="91613" spans="7:7">
      <c r="G91613" s="162" t="s">
        <v>91858</v>
      </c>
    </row>
    <row r="91614" spans="7:7">
      <c r="G91614" s="162" t="s">
        <v>91859</v>
      </c>
    </row>
    <row r="91615" spans="7:7">
      <c r="G91615" s="162" t="s">
        <v>91860</v>
      </c>
    </row>
    <row r="91616" spans="7:7">
      <c r="G91616" s="162" t="s">
        <v>91861</v>
      </c>
    </row>
    <row r="91617" spans="7:7">
      <c r="G91617" s="162" t="s">
        <v>91862</v>
      </c>
    </row>
    <row r="91618" spans="7:7">
      <c r="G91618" s="162" t="s">
        <v>91863</v>
      </c>
    </row>
    <row r="91619" spans="7:7">
      <c r="G91619" s="162" t="s">
        <v>91864</v>
      </c>
    </row>
    <row r="91620" spans="7:7">
      <c r="G91620" s="162" t="s">
        <v>91865</v>
      </c>
    </row>
    <row r="91621" spans="7:7">
      <c r="G91621" s="162" t="s">
        <v>91866</v>
      </c>
    </row>
    <row r="91622" spans="7:7">
      <c r="G91622" s="162" t="s">
        <v>91867</v>
      </c>
    </row>
    <row r="91623" spans="7:7">
      <c r="G91623" s="162" t="s">
        <v>91868</v>
      </c>
    </row>
    <row r="91624" spans="7:7">
      <c r="G91624" s="162" t="s">
        <v>91869</v>
      </c>
    </row>
    <row r="91625" spans="7:7">
      <c r="G91625" s="162" t="s">
        <v>91870</v>
      </c>
    </row>
    <row r="91626" spans="7:7">
      <c r="G91626" s="162" t="s">
        <v>91871</v>
      </c>
    </row>
    <row r="91627" spans="7:7">
      <c r="G91627" s="162" t="s">
        <v>91872</v>
      </c>
    </row>
    <row r="91628" spans="7:7">
      <c r="G91628" s="162" t="s">
        <v>91873</v>
      </c>
    </row>
    <row r="91629" spans="7:7">
      <c r="G91629" s="162" t="s">
        <v>91874</v>
      </c>
    </row>
    <row r="91630" spans="7:7">
      <c r="G91630" s="162" t="s">
        <v>91875</v>
      </c>
    </row>
    <row r="91631" spans="7:7">
      <c r="G91631" s="162" t="s">
        <v>91876</v>
      </c>
    </row>
    <row r="91632" spans="7:7">
      <c r="G91632" s="162" t="s">
        <v>91877</v>
      </c>
    </row>
    <row r="91633" spans="7:7">
      <c r="G91633" s="162" t="s">
        <v>91878</v>
      </c>
    </row>
    <row r="91634" spans="7:7">
      <c r="G91634" s="162" t="s">
        <v>91879</v>
      </c>
    </row>
    <row r="91635" spans="7:7">
      <c r="G91635" s="162" t="s">
        <v>91880</v>
      </c>
    </row>
    <row r="91636" spans="7:7">
      <c r="G91636" s="162" t="s">
        <v>91881</v>
      </c>
    </row>
    <row r="91637" spans="7:7">
      <c r="G91637" s="162" t="s">
        <v>91882</v>
      </c>
    </row>
    <row r="91638" spans="7:7">
      <c r="G91638" s="162" t="s">
        <v>91883</v>
      </c>
    </row>
    <row r="91639" spans="7:7">
      <c r="G91639" s="162" t="s">
        <v>91884</v>
      </c>
    </row>
    <row r="91640" spans="7:7">
      <c r="G91640" s="162" t="s">
        <v>91885</v>
      </c>
    </row>
    <row r="91641" spans="7:7">
      <c r="G91641" s="162" t="s">
        <v>91886</v>
      </c>
    </row>
    <row r="91642" spans="7:7">
      <c r="G91642" s="162" t="s">
        <v>91887</v>
      </c>
    </row>
    <row r="91643" spans="7:7">
      <c r="G91643" s="162" t="s">
        <v>91888</v>
      </c>
    </row>
    <row r="91644" spans="7:7">
      <c r="G91644" s="162" t="s">
        <v>91889</v>
      </c>
    </row>
    <row r="91645" spans="7:7">
      <c r="G91645" s="162" t="s">
        <v>91890</v>
      </c>
    </row>
    <row r="91646" spans="7:7">
      <c r="G91646" s="162" t="s">
        <v>91891</v>
      </c>
    </row>
    <row r="91647" spans="7:7">
      <c r="G91647" s="162" t="s">
        <v>91892</v>
      </c>
    </row>
    <row r="91648" spans="7:7">
      <c r="G91648" s="162" t="s">
        <v>91893</v>
      </c>
    </row>
    <row r="91649" spans="7:7">
      <c r="G91649" s="162" t="s">
        <v>91894</v>
      </c>
    </row>
    <row r="91650" spans="7:7">
      <c r="G91650" s="162" t="s">
        <v>91895</v>
      </c>
    </row>
    <row r="91651" spans="7:7">
      <c r="G91651" s="162" t="s">
        <v>91896</v>
      </c>
    </row>
    <row r="91652" spans="7:7">
      <c r="G91652" s="162" t="s">
        <v>91897</v>
      </c>
    </row>
    <row r="91653" spans="7:7">
      <c r="G91653" s="162" t="s">
        <v>91898</v>
      </c>
    </row>
    <row r="91654" spans="7:7">
      <c r="G91654" s="162" t="s">
        <v>91899</v>
      </c>
    </row>
    <row r="91655" spans="7:7">
      <c r="G91655" s="162" t="s">
        <v>91900</v>
      </c>
    </row>
    <row r="91656" spans="7:7">
      <c r="G91656" s="162" t="s">
        <v>91901</v>
      </c>
    </row>
    <row r="91657" spans="7:7">
      <c r="G91657" s="162" t="s">
        <v>91902</v>
      </c>
    </row>
    <row r="91658" spans="7:7">
      <c r="G91658" s="162" t="s">
        <v>91903</v>
      </c>
    </row>
    <row r="91659" spans="7:7">
      <c r="G91659" s="162" t="s">
        <v>91904</v>
      </c>
    </row>
    <row r="91660" spans="7:7">
      <c r="G91660" s="162" t="s">
        <v>91905</v>
      </c>
    </row>
    <row r="91661" spans="7:7">
      <c r="G91661" s="162" t="s">
        <v>91906</v>
      </c>
    </row>
    <row r="91662" spans="7:7">
      <c r="G91662" s="162" t="s">
        <v>91907</v>
      </c>
    </row>
    <row r="91663" spans="7:7">
      <c r="G91663" s="162" t="s">
        <v>91908</v>
      </c>
    </row>
    <row r="91664" spans="7:7">
      <c r="G91664" s="162" t="s">
        <v>91909</v>
      </c>
    </row>
    <row r="91665" spans="7:7">
      <c r="G91665" s="162" t="s">
        <v>91910</v>
      </c>
    </row>
    <row r="91666" spans="7:7">
      <c r="G91666" s="162" t="s">
        <v>91911</v>
      </c>
    </row>
    <row r="91667" spans="7:7">
      <c r="G91667" s="162" t="s">
        <v>91912</v>
      </c>
    </row>
    <row r="91668" spans="7:7">
      <c r="G91668" s="162" t="s">
        <v>91913</v>
      </c>
    </row>
    <row r="91669" spans="7:7">
      <c r="G91669" s="162" t="s">
        <v>91914</v>
      </c>
    </row>
    <row r="91670" spans="7:7">
      <c r="G91670" s="162" t="s">
        <v>91915</v>
      </c>
    </row>
    <row r="91671" spans="7:7">
      <c r="G91671" s="162" t="s">
        <v>91916</v>
      </c>
    </row>
    <row r="91672" spans="7:7">
      <c r="G91672" s="162" t="s">
        <v>91917</v>
      </c>
    </row>
    <row r="91673" spans="7:7">
      <c r="G91673" s="162" t="s">
        <v>91918</v>
      </c>
    </row>
    <row r="91674" spans="7:7">
      <c r="G91674" s="162" t="s">
        <v>91919</v>
      </c>
    </row>
    <row r="91675" spans="7:7">
      <c r="G91675" s="162" t="s">
        <v>91920</v>
      </c>
    </row>
    <row r="91676" spans="7:7">
      <c r="G91676" s="162" t="s">
        <v>91921</v>
      </c>
    </row>
    <row r="91677" spans="7:7">
      <c r="G91677" s="162" t="s">
        <v>91922</v>
      </c>
    </row>
    <row r="91678" spans="7:7">
      <c r="G91678" s="162" t="s">
        <v>91923</v>
      </c>
    </row>
    <row r="91679" spans="7:7">
      <c r="G91679" s="162" t="s">
        <v>91924</v>
      </c>
    </row>
    <row r="91680" spans="7:7">
      <c r="G91680" s="162" t="s">
        <v>91925</v>
      </c>
    </row>
    <row r="91681" spans="7:7">
      <c r="G91681" s="162" t="s">
        <v>91926</v>
      </c>
    </row>
    <row r="91682" spans="7:7">
      <c r="G91682" s="162" t="s">
        <v>91927</v>
      </c>
    </row>
    <row r="91683" spans="7:7">
      <c r="G91683" s="162" t="s">
        <v>91928</v>
      </c>
    </row>
    <row r="91684" spans="7:7">
      <c r="G91684" s="162" t="s">
        <v>91929</v>
      </c>
    </row>
    <row r="91685" spans="7:7">
      <c r="G91685" s="162" t="s">
        <v>91930</v>
      </c>
    </row>
    <row r="91686" spans="7:7">
      <c r="G91686" s="162" t="s">
        <v>91931</v>
      </c>
    </row>
    <row r="91687" spans="7:7">
      <c r="G91687" s="162" t="s">
        <v>91932</v>
      </c>
    </row>
    <row r="91688" spans="7:7">
      <c r="G91688" s="162" t="s">
        <v>91933</v>
      </c>
    </row>
    <row r="91689" spans="7:7">
      <c r="G91689" s="162" t="s">
        <v>91934</v>
      </c>
    </row>
    <row r="91690" spans="7:7">
      <c r="G91690" s="162" t="s">
        <v>91935</v>
      </c>
    </row>
    <row r="91691" spans="7:7">
      <c r="G91691" s="162" t="s">
        <v>91936</v>
      </c>
    </row>
    <row r="91692" spans="7:7">
      <c r="G91692" s="162" t="s">
        <v>91937</v>
      </c>
    </row>
    <row r="91693" spans="7:7">
      <c r="G91693" s="162" t="s">
        <v>91938</v>
      </c>
    </row>
    <row r="91694" spans="7:7">
      <c r="G91694" s="162" t="s">
        <v>91939</v>
      </c>
    </row>
    <row r="91695" spans="7:7">
      <c r="G91695" s="162" t="s">
        <v>91940</v>
      </c>
    </row>
    <row r="91696" spans="7:7">
      <c r="G91696" s="162" t="s">
        <v>91941</v>
      </c>
    </row>
    <row r="91697" spans="7:7">
      <c r="G91697" s="162" t="s">
        <v>91942</v>
      </c>
    </row>
    <row r="91698" spans="7:7">
      <c r="G91698" s="162" t="s">
        <v>91943</v>
      </c>
    </row>
    <row r="91699" spans="7:7">
      <c r="G91699" s="162" t="s">
        <v>91944</v>
      </c>
    </row>
    <row r="91700" spans="7:7">
      <c r="G91700" s="162" t="s">
        <v>91945</v>
      </c>
    </row>
    <row r="91701" spans="7:7">
      <c r="G91701" s="162" t="s">
        <v>91946</v>
      </c>
    </row>
    <row r="91702" spans="7:7">
      <c r="G91702" s="162" t="s">
        <v>91947</v>
      </c>
    </row>
    <row r="91703" spans="7:7">
      <c r="G91703" s="162" t="s">
        <v>91948</v>
      </c>
    </row>
    <row r="91704" spans="7:7">
      <c r="G91704" s="162" t="s">
        <v>91949</v>
      </c>
    </row>
    <row r="91705" spans="7:7">
      <c r="G91705" s="162" t="s">
        <v>91950</v>
      </c>
    </row>
    <row r="91706" spans="7:7">
      <c r="G91706" s="162" t="s">
        <v>91951</v>
      </c>
    </row>
    <row r="91707" spans="7:7">
      <c r="G91707" s="162" t="s">
        <v>91952</v>
      </c>
    </row>
    <row r="91708" spans="7:7">
      <c r="G91708" s="162" t="s">
        <v>91953</v>
      </c>
    </row>
    <row r="91709" spans="7:7">
      <c r="G91709" s="162" t="s">
        <v>91954</v>
      </c>
    </row>
    <row r="91710" spans="7:7">
      <c r="G91710" s="162" t="s">
        <v>91955</v>
      </c>
    </row>
    <row r="91711" spans="7:7">
      <c r="G91711" s="162" t="s">
        <v>91956</v>
      </c>
    </row>
    <row r="91712" spans="7:7">
      <c r="G91712" s="162" t="s">
        <v>91957</v>
      </c>
    </row>
    <row r="91713" spans="7:7">
      <c r="G91713" s="162" t="s">
        <v>91958</v>
      </c>
    </row>
    <row r="91714" spans="7:7">
      <c r="G91714" s="162" t="s">
        <v>91959</v>
      </c>
    </row>
    <row r="91715" spans="7:7">
      <c r="G91715" s="162" t="s">
        <v>91960</v>
      </c>
    </row>
    <row r="91716" spans="7:7">
      <c r="G91716" s="162" t="s">
        <v>91961</v>
      </c>
    </row>
    <row r="91717" spans="7:7">
      <c r="G91717" s="162" t="s">
        <v>91962</v>
      </c>
    </row>
    <row r="91718" spans="7:7">
      <c r="G91718" s="162" t="s">
        <v>91963</v>
      </c>
    </row>
    <row r="91719" spans="7:7">
      <c r="G91719" s="162" t="s">
        <v>91964</v>
      </c>
    </row>
    <row r="91720" spans="7:7">
      <c r="G91720" s="162" t="s">
        <v>91965</v>
      </c>
    </row>
    <row r="91721" spans="7:7">
      <c r="G91721" s="162" t="s">
        <v>91966</v>
      </c>
    </row>
    <row r="91722" spans="7:7">
      <c r="G91722" s="162" t="s">
        <v>91967</v>
      </c>
    </row>
    <row r="91723" spans="7:7">
      <c r="G91723" s="162" t="s">
        <v>91968</v>
      </c>
    </row>
    <row r="91724" spans="7:7">
      <c r="G91724" s="162" t="s">
        <v>91969</v>
      </c>
    </row>
    <row r="91725" spans="7:7">
      <c r="G91725" s="162" t="s">
        <v>91970</v>
      </c>
    </row>
    <row r="91726" spans="7:7">
      <c r="G91726" s="162" t="s">
        <v>91971</v>
      </c>
    </row>
    <row r="91727" spans="7:7">
      <c r="G91727" s="162" t="s">
        <v>91972</v>
      </c>
    </row>
    <row r="91728" spans="7:7">
      <c r="G91728" s="162" t="s">
        <v>91973</v>
      </c>
    </row>
    <row r="91729" spans="7:7">
      <c r="G91729" s="162" t="s">
        <v>91974</v>
      </c>
    </row>
    <row r="91730" spans="7:7">
      <c r="G91730" s="162" t="s">
        <v>91975</v>
      </c>
    </row>
    <row r="91731" spans="7:7">
      <c r="G91731" s="162" t="s">
        <v>91976</v>
      </c>
    </row>
    <row r="91732" spans="7:7">
      <c r="G91732" s="162" t="s">
        <v>91977</v>
      </c>
    </row>
    <row r="91733" spans="7:7">
      <c r="G91733" s="162" t="s">
        <v>91978</v>
      </c>
    </row>
    <row r="91734" spans="7:7">
      <c r="G91734" s="162" t="s">
        <v>91979</v>
      </c>
    </row>
    <row r="91735" spans="7:7">
      <c r="G91735" s="162" t="s">
        <v>91980</v>
      </c>
    </row>
    <row r="91736" spans="7:7">
      <c r="G91736" s="162" t="s">
        <v>91981</v>
      </c>
    </row>
    <row r="91737" spans="7:7">
      <c r="G91737" s="162" t="s">
        <v>91982</v>
      </c>
    </row>
    <row r="91738" spans="7:7">
      <c r="G91738" s="162" t="s">
        <v>91983</v>
      </c>
    </row>
    <row r="91739" spans="7:7">
      <c r="G91739" s="162" t="s">
        <v>91984</v>
      </c>
    </row>
    <row r="91740" spans="7:7">
      <c r="G91740" s="162" t="s">
        <v>91985</v>
      </c>
    </row>
    <row r="91741" spans="7:7">
      <c r="G91741" s="162" t="s">
        <v>91986</v>
      </c>
    </row>
    <row r="91742" spans="7:7">
      <c r="G91742" s="162" t="s">
        <v>91987</v>
      </c>
    </row>
    <row r="91743" spans="7:7">
      <c r="G91743" s="162" t="s">
        <v>91988</v>
      </c>
    </row>
    <row r="91744" spans="7:7">
      <c r="G91744" s="162" t="s">
        <v>91989</v>
      </c>
    </row>
    <row r="91745" spans="7:7">
      <c r="G91745" s="162" t="s">
        <v>91990</v>
      </c>
    </row>
    <row r="91746" spans="7:7">
      <c r="G91746" s="162" t="s">
        <v>91991</v>
      </c>
    </row>
    <row r="91747" spans="7:7">
      <c r="G91747" s="162" t="s">
        <v>91992</v>
      </c>
    </row>
    <row r="91748" spans="7:7">
      <c r="G91748" s="162" t="s">
        <v>91993</v>
      </c>
    </row>
    <row r="91749" spans="7:7">
      <c r="G91749" s="162" t="s">
        <v>91994</v>
      </c>
    </row>
    <row r="91750" spans="7:7">
      <c r="G91750" s="162" t="s">
        <v>91995</v>
      </c>
    </row>
    <row r="91751" spans="7:7">
      <c r="G91751" s="162" t="s">
        <v>91996</v>
      </c>
    </row>
    <row r="91752" spans="7:7">
      <c r="G91752" s="162" t="s">
        <v>91997</v>
      </c>
    </row>
    <row r="91753" spans="7:7">
      <c r="G91753" s="162" t="s">
        <v>91998</v>
      </c>
    </row>
    <row r="91754" spans="7:7">
      <c r="G91754" s="162" t="s">
        <v>91999</v>
      </c>
    </row>
    <row r="91755" spans="7:7">
      <c r="G91755" s="162" t="s">
        <v>92000</v>
      </c>
    </row>
    <row r="91756" spans="7:7">
      <c r="G91756" s="162" t="s">
        <v>92001</v>
      </c>
    </row>
    <row r="91757" spans="7:7">
      <c r="G91757" s="162" t="s">
        <v>92002</v>
      </c>
    </row>
    <row r="91758" spans="7:7">
      <c r="G91758" s="162" t="s">
        <v>92003</v>
      </c>
    </row>
    <row r="91759" spans="7:7">
      <c r="G91759" s="162" t="s">
        <v>92004</v>
      </c>
    </row>
    <row r="91760" spans="7:7">
      <c r="G91760" s="162" t="s">
        <v>92005</v>
      </c>
    </row>
    <row r="91761" spans="7:7">
      <c r="G91761" s="162" t="s">
        <v>92006</v>
      </c>
    </row>
    <row r="91762" spans="7:7">
      <c r="G91762" s="162" t="s">
        <v>92007</v>
      </c>
    </row>
    <row r="91763" spans="7:7">
      <c r="G91763" s="162" t="s">
        <v>92008</v>
      </c>
    </row>
    <row r="91764" spans="7:7">
      <c r="G91764" s="162" t="s">
        <v>92009</v>
      </c>
    </row>
    <row r="91765" spans="7:7">
      <c r="G91765" s="162" t="s">
        <v>92010</v>
      </c>
    </row>
    <row r="91766" spans="7:7">
      <c r="G91766" s="162" t="s">
        <v>92011</v>
      </c>
    </row>
    <row r="91767" spans="7:7">
      <c r="G91767" s="162" t="s">
        <v>92012</v>
      </c>
    </row>
    <row r="91768" spans="7:7">
      <c r="G91768" s="162" t="s">
        <v>92013</v>
      </c>
    </row>
    <row r="91769" spans="7:7">
      <c r="G91769" s="162" t="s">
        <v>92014</v>
      </c>
    </row>
    <row r="91770" spans="7:7">
      <c r="G91770" s="162" t="s">
        <v>92015</v>
      </c>
    </row>
    <row r="91771" spans="7:7">
      <c r="G91771" s="162" t="s">
        <v>92016</v>
      </c>
    </row>
    <row r="91772" spans="7:7">
      <c r="G91772" s="162" t="s">
        <v>92017</v>
      </c>
    </row>
    <row r="91773" spans="7:7">
      <c r="G91773" s="162" t="s">
        <v>92018</v>
      </c>
    </row>
    <row r="91774" spans="7:7">
      <c r="G91774" s="162" t="s">
        <v>92019</v>
      </c>
    </row>
    <row r="91775" spans="7:7">
      <c r="G91775" s="162" t="s">
        <v>92020</v>
      </c>
    </row>
    <row r="91776" spans="7:7">
      <c r="G91776" s="162" t="s">
        <v>92021</v>
      </c>
    </row>
    <row r="91777" spans="7:7">
      <c r="G91777" s="162" t="s">
        <v>92022</v>
      </c>
    </row>
    <row r="91778" spans="7:7">
      <c r="G91778" s="162" t="s">
        <v>92023</v>
      </c>
    </row>
    <row r="91779" spans="7:7">
      <c r="G91779" s="162" t="s">
        <v>92024</v>
      </c>
    </row>
    <row r="91780" spans="7:7">
      <c r="G91780" s="162" t="s">
        <v>92025</v>
      </c>
    </row>
    <row r="91781" spans="7:7">
      <c r="G91781" s="162" t="s">
        <v>92026</v>
      </c>
    </row>
    <row r="91782" spans="7:7">
      <c r="G91782" s="162" t="s">
        <v>92027</v>
      </c>
    </row>
    <row r="91783" spans="7:7">
      <c r="G91783" s="162" t="s">
        <v>92028</v>
      </c>
    </row>
    <row r="91784" spans="7:7">
      <c r="G91784" s="162" t="s">
        <v>92029</v>
      </c>
    </row>
    <row r="91785" spans="7:7">
      <c r="G91785" s="162" t="s">
        <v>92030</v>
      </c>
    </row>
    <row r="91786" spans="7:7">
      <c r="G91786" s="162" t="s">
        <v>92031</v>
      </c>
    </row>
    <row r="91787" spans="7:7">
      <c r="G91787" s="162" t="s">
        <v>92032</v>
      </c>
    </row>
    <row r="91788" spans="7:7">
      <c r="G91788" s="162" t="s">
        <v>92033</v>
      </c>
    </row>
    <row r="91789" spans="7:7">
      <c r="G91789" s="162" t="s">
        <v>92034</v>
      </c>
    </row>
    <row r="91790" spans="7:7">
      <c r="G91790" s="162" t="s">
        <v>92035</v>
      </c>
    </row>
    <row r="91791" spans="7:7">
      <c r="G91791" s="162" t="s">
        <v>92036</v>
      </c>
    </row>
    <row r="91792" spans="7:7">
      <c r="G91792" s="162" t="s">
        <v>92037</v>
      </c>
    </row>
    <row r="91793" spans="7:7">
      <c r="G91793" s="162" t="s">
        <v>92038</v>
      </c>
    </row>
    <row r="91794" spans="7:7">
      <c r="G91794" s="162" t="s">
        <v>92039</v>
      </c>
    </row>
    <row r="91795" spans="7:7">
      <c r="G91795" s="162" t="s">
        <v>92040</v>
      </c>
    </row>
    <row r="91796" spans="7:7">
      <c r="G91796" s="162" t="s">
        <v>92041</v>
      </c>
    </row>
    <row r="91797" spans="7:7">
      <c r="G91797" s="162" t="s">
        <v>92042</v>
      </c>
    </row>
    <row r="91798" spans="7:7">
      <c r="G91798" s="162" t="s">
        <v>92043</v>
      </c>
    </row>
    <row r="91799" spans="7:7">
      <c r="G91799" s="162" t="s">
        <v>92044</v>
      </c>
    </row>
    <row r="91800" spans="7:7">
      <c r="G91800" s="162" t="s">
        <v>92045</v>
      </c>
    </row>
    <row r="91801" spans="7:7">
      <c r="G91801" s="162" t="s">
        <v>92046</v>
      </c>
    </row>
    <row r="91802" spans="7:7">
      <c r="G91802" s="162" t="s">
        <v>92047</v>
      </c>
    </row>
    <row r="91803" spans="7:7">
      <c r="G91803" s="162" t="s">
        <v>92048</v>
      </c>
    </row>
    <row r="91804" spans="7:7">
      <c r="G91804" s="162" t="s">
        <v>92049</v>
      </c>
    </row>
    <row r="91805" spans="7:7">
      <c r="G91805" s="162" t="s">
        <v>92050</v>
      </c>
    </row>
    <row r="91806" spans="7:7">
      <c r="G91806" s="162" t="s">
        <v>92051</v>
      </c>
    </row>
    <row r="91807" spans="7:7">
      <c r="G91807" s="162" t="s">
        <v>92052</v>
      </c>
    </row>
    <row r="91808" spans="7:7">
      <c r="G91808" s="162" t="s">
        <v>92053</v>
      </c>
    </row>
    <row r="91809" spans="7:7">
      <c r="G91809" s="162" t="s">
        <v>92054</v>
      </c>
    </row>
    <row r="91810" spans="7:7">
      <c r="G91810" s="162" t="s">
        <v>92055</v>
      </c>
    </row>
    <row r="91811" spans="7:7">
      <c r="G91811" s="162" t="s">
        <v>92056</v>
      </c>
    </row>
    <row r="91812" spans="7:7">
      <c r="G91812" s="162" t="s">
        <v>92057</v>
      </c>
    </row>
    <row r="91813" spans="7:7">
      <c r="G91813" s="162" t="s">
        <v>92058</v>
      </c>
    </row>
    <row r="91814" spans="7:7">
      <c r="G91814" s="162" t="s">
        <v>92059</v>
      </c>
    </row>
    <row r="91815" spans="7:7">
      <c r="G91815" s="162" t="s">
        <v>92060</v>
      </c>
    </row>
    <row r="91816" spans="7:7">
      <c r="G91816" s="162" t="s">
        <v>92061</v>
      </c>
    </row>
    <row r="91817" spans="7:7">
      <c r="G91817" s="162" t="s">
        <v>92062</v>
      </c>
    </row>
    <row r="91818" spans="7:7">
      <c r="G91818" s="162" t="s">
        <v>92063</v>
      </c>
    </row>
    <row r="91819" spans="7:7">
      <c r="G91819" s="162" t="s">
        <v>92064</v>
      </c>
    </row>
    <row r="91820" spans="7:7">
      <c r="G91820" s="162" t="s">
        <v>92065</v>
      </c>
    </row>
    <row r="91821" spans="7:7">
      <c r="G91821" s="162" t="s">
        <v>92066</v>
      </c>
    </row>
    <row r="91822" spans="7:7">
      <c r="G91822" s="162" t="s">
        <v>92067</v>
      </c>
    </row>
    <row r="91823" spans="7:7">
      <c r="G91823" s="162" t="s">
        <v>92068</v>
      </c>
    </row>
    <row r="91824" spans="7:7">
      <c r="G91824" s="162" t="s">
        <v>92069</v>
      </c>
    </row>
    <row r="91825" spans="7:7">
      <c r="G91825" s="162" t="s">
        <v>92070</v>
      </c>
    </row>
    <row r="91826" spans="7:7">
      <c r="G91826" s="162" t="s">
        <v>92071</v>
      </c>
    </row>
    <row r="91827" spans="7:7">
      <c r="G91827" s="162" t="s">
        <v>92072</v>
      </c>
    </row>
    <row r="91828" spans="7:7">
      <c r="G91828" s="162" t="s">
        <v>92073</v>
      </c>
    </row>
    <row r="91829" spans="7:7">
      <c r="G91829" s="162" t="s">
        <v>92074</v>
      </c>
    </row>
    <row r="91830" spans="7:7">
      <c r="G91830" s="162" t="s">
        <v>92075</v>
      </c>
    </row>
    <row r="91831" spans="7:7">
      <c r="G91831" s="162" t="s">
        <v>92076</v>
      </c>
    </row>
    <row r="91832" spans="7:7">
      <c r="G91832" s="162" t="s">
        <v>92077</v>
      </c>
    </row>
    <row r="91833" spans="7:7">
      <c r="G91833" s="162" t="s">
        <v>92078</v>
      </c>
    </row>
    <row r="91834" spans="7:7">
      <c r="G91834" s="162" t="s">
        <v>92079</v>
      </c>
    </row>
    <row r="91835" spans="7:7">
      <c r="G91835" s="162" t="s">
        <v>92080</v>
      </c>
    </row>
    <row r="91836" spans="7:7">
      <c r="G91836" s="162" t="s">
        <v>92081</v>
      </c>
    </row>
    <row r="91837" spans="7:7">
      <c r="G91837" s="162" t="s">
        <v>92082</v>
      </c>
    </row>
    <row r="91838" spans="7:7">
      <c r="G91838" s="162" t="s">
        <v>92083</v>
      </c>
    </row>
    <row r="91839" spans="7:7">
      <c r="G91839" s="162" t="s">
        <v>92084</v>
      </c>
    </row>
    <row r="91840" spans="7:7">
      <c r="G91840" s="162" t="s">
        <v>92085</v>
      </c>
    </row>
    <row r="91841" spans="7:7">
      <c r="G91841" s="162" t="s">
        <v>92086</v>
      </c>
    </row>
    <row r="91842" spans="7:7">
      <c r="G91842" s="162" t="s">
        <v>92087</v>
      </c>
    </row>
    <row r="91843" spans="7:7">
      <c r="G91843" s="162" t="s">
        <v>92088</v>
      </c>
    </row>
    <row r="91844" spans="7:7">
      <c r="G91844" s="162" t="s">
        <v>92089</v>
      </c>
    </row>
    <row r="91845" spans="7:7">
      <c r="G91845" s="162" t="s">
        <v>92090</v>
      </c>
    </row>
    <row r="91846" spans="7:7">
      <c r="G91846" s="162" t="s">
        <v>92091</v>
      </c>
    </row>
    <row r="91847" spans="7:7">
      <c r="G91847" s="162" t="s">
        <v>92092</v>
      </c>
    </row>
    <row r="91848" spans="7:7">
      <c r="G91848" s="162" t="s">
        <v>92093</v>
      </c>
    </row>
    <row r="91849" spans="7:7">
      <c r="G91849" s="162" t="s">
        <v>92094</v>
      </c>
    </row>
    <row r="91850" spans="7:7">
      <c r="G91850" s="162" t="s">
        <v>92095</v>
      </c>
    </row>
    <row r="91851" spans="7:7">
      <c r="G91851" s="162" t="s">
        <v>92096</v>
      </c>
    </row>
    <row r="91852" spans="7:7">
      <c r="G91852" s="162" t="s">
        <v>92097</v>
      </c>
    </row>
    <row r="91853" spans="7:7">
      <c r="G91853" s="162" t="s">
        <v>92098</v>
      </c>
    </row>
    <row r="91854" spans="7:7">
      <c r="G91854" s="162" t="s">
        <v>92099</v>
      </c>
    </row>
    <row r="91855" spans="7:7">
      <c r="G91855" s="162" t="s">
        <v>92100</v>
      </c>
    </row>
    <row r="91856" spans="7:7">
      <c r="G91856" s="162" t="s">
        <v>92101</v>
      </c>
    </row>
    <row r="91857" spans="7:7">
      <c r="G91857" s="162" t="s">
        <v>92102</v>
      </c>
    </row>
    <row r="91858" spans="7:7">
      <c r="G91858" s="162" t="s">
        <v>92103</v>
      </c>
    </row>
    <row r="91859" spans="7:7">
      <c r="G91859" s="162" t="s">
        <v>92104</v>
      </c>
    </row>
    <row r="91860" spans="7:7">
      <c r="G91860" s="162" t="s">
        <v>92105</v>
      </c>
    </row>
    <row r="91861" spans="7:7">
      <c r="G91861" s="162" t="s">
        <v>92106</v>
      </c>
    </row>
    <row r="91862" spans="7:7">
      <c r="G91862" s="162" t="s">
        <v>92107</v>
      </c>
    </row>
    <row r="91863" spans="7:7">
      <c r="G91863" s="162" t="s">
        <v>92108</v>
      </c>
    </row>
    <row r="91864" spans="7:7">
      <c r="G91864" s="162" t="s">
        <v>92109</v>
      </c>
    </row>
    <row r="91865" spans="7:7">
      <c r="G91865" s="162" t="s">
        <v>92110</v>
      </c>
    </row>
    <row r="91866" spans="7:7">
      <c r="G91866" s="162" t="s">
        <v>92111</v>
      </c>
    </row>
    <row r="91867" spans="7:7">
      <c r="G91867" s="162" t="s">
        <v>92112</v>
      </c>
    </row>
    <row r="91868" spans="7:7">
      <c r="G91868" s="162" t="s">
        <v>92113</v>
      </c>
    </row>
    <row r="91869" spans="7:7">
      <c r="G91869" s="162" t="s">
        <v>92114</v>
      </c>
    </row>
    <row r="91870" spans="7:7">
      <c r="G91870" s="162" t="s">
        <v>92115</v>
      </c>
    </row>
    <row r="91871" spans="7:7">
      <c r="G91871" s="162" t="s">
        <v>92116</v>
      </c>
    </row>
    <row r="91872" spans="7:7">
      <c r="G91872" s="162" t="s">
        <v>92117</v>
      </c>
    </row>
    <row r="91873" spans="7:7">
      <c r="G91873" s="162" t="s">
        <v>92118</v>
      </c>
    </row>
    <row r="91874" spans="7:7">
      <c r="G91874" s="162" t="s">
        <v>92119</v>
      </c>
    </row>
    <row r="91875" spans="7:7">
      <c r="G91875" s="162" t="s">
        <v>92120</v>
      </c>
    </row>
    <row r="91876" spans="7:7">
      <c r="G91876" s="162" t="s">
        <v>92121</v>
      </c>
    </row>
    <row r="91877" spans="7:7">
      <c r="G91877" s="162" t="s">
        <v>92122</v>
      </c>
    </row>
    <row r="91878" spans="7:7">
      <c r="G91878" s="162" t="s">
        <v>92123</v>
      </c>
    </row>
    <row r="91879" spans="7:7">
      <c r="G91879" s="162" t="s">
        <v>92124</v>
      </c>
    </row>
    <row r="91880" spans="7:7">
      <c r="G91880" s="162" t="s">
        <v>92125</v>
      </c>
    </row>
    <row r="91881" spans="7:7">
      <c r="G91881" s="162" t="s">
        <v>92126</v>
      </c>
    </row>
    <row r="91882" spans="7:7">
      <c r="G91882" s="162" t="s">
        <v>92127</v>
      </c>
    </row>
    <row r="91883" spans="7:7">
      <c r="G91883" s="162" t="s">
        <v>92128</v>
      </c>
    </row>
    <row r="91884" spans="7:7">
      <c r="G91884" s="162" t="s">
        <v>92129</v>
      </c>
    </row>
    <row r="91885" spans="7:7">
      <c r="G91885" s="162" t="s">
        <v>92130</v>
      </c>
    </row>
    <row r="91886" spans="7:7">
      <c r="G91886" s="162" t="s">
        <v>92131</v>
      </c>
    </row>
    <row r="91887" spans="7:7">
      <c r="G91887" s="162" t="s">
        <v>92132</v>
      </c>
    </row>
    <row r="91888" spans="7:7">
      <c r="G91888" s="162" t="s">
        <v>92133</v>
      </c>
    </row>
    <row r="91889" spans="7:7">
      <c r="G91889" s="162" t="s">
        <v>92134</v>
      </c>
    </row>
    <row r="91890" spans="7:7">
      <c r="G91890" s="162" t="s">
        <v>92135</v>
      </c>
    </row>
    <row r="91891" spans="7:7">
      <c r="G91891" s="162" t="s">
        <v>92136</v>
      </c>
    </row>
    <row r="91892" spans="7:7">
      <c r="G91892" s="162" t="s">
        <v>92137</v>
      </c>
    </row>
    <row r="91893" spans="7:7">
      <c r="G91893" s="162" t="s">
        <v>92138</v>
      </c>
    </row>
    <row r="91894" spans="7:7">
      <c r="G91894" s="162" t="s">
        <v>92139</v>
      </c>
    </row>
    <row r="91895" spans="7:7">
      <c r="G91895" s="162" t="s">
        <v>92140</v>
      </c>
    </row>
    <row r="91896" spans="7:7">
      <c r="G91896" s="162" t="s">
        <v>92141</v>
      </c>
    </row>
    <row r="91897" spans="7:7">
      <c r="G91897" s="162" t="s">
        <v>92142</v>
      </c>
    </row>
    <row r="91898" spans="7:7">
      <c r="G91898" s="162" t="s">
        <v>92143</v>
      </c>
    </row>
    <row r="91899" spans="7:7">
      <c r="G91899" s="162" t="s">
        <v>92144</v>
      </c>
    </row>
    <row r="91900" spans="7:7">
      <c r="G91900" s="162" t="s">
        <v>92145</v>
      </c>
    </row>
    <row r="91901" spans="7:7">
      <c r="G91901" s="162" t="s">
        <v>92146</v>
      </c>
    </row>
    <row r="91902" spans="7:7">
      <c r="G91902" s="162" t="s">
        <v>92147</v>
      </c>
    </row>
    <row r="91903" spans="7:7">
      <c r="G91903" s="162" t="s">
        <v>92148</v>
      </c>
    </row>
    <row r="91904" spans="7:7">
      <c r="G91904" s="162" t="s">
        <v>92149</v>
      </c>
    </row>
    <row r="91905" spans="7:7">
      <c r="G91905" s="162" t="s">
        <v>92150</v>
      </c>
    </row>
    <row r="91906" spans="7:7">
      <c r="G91906" s="162" t="s">
        <v>92151</v>
      </c>
    </row>
    <row r="91907" spans="7:7">
      <c r="G91907" s="162" t="s">
        <v>92152</v>
      </c>
    </row>
    <row r="91908" spans="7:7">
      <c r="G91908" s="162" t="s">
        <v>92153</v>
      </c>
    </row>
    <row r="91909" spans="7:7">
      <c r="G91909" s="162" t="s">
        <v>92154</v>
      </c>
    </row>
    <row r="91910" spans="7:7">
      <c r="G91910" s="162" t="s">
        <v>92155</v>
      </c>
    </row>
    <row r="91911" spans="7:7">
      <c r="G91911" s="162" t="s">
        <v>92156</v>
      </c>
    </row>
    <row r="91912" spans="7:7">
      <c r="G91912" s="162" t="s">
        <v>92157</v>
      </c>
    </row>
    <row r="91913" spans="7:7">
      <c r="G91913" s="162" t="s">
        <v>92158</v>
      </c>
    </row>
    <row r="91914" spans="7:7">
      <c r="G91914" s="162" t="s">
        <v>92159</v>
      </c>
    </row>
    <row r="91915" spans="7:7">
      <c r="G91915" s="162" t="s">
        <v>92160</v>
      </c>
    </row>
    <row r="91916" spans="7:7">
      <c r="G91916" s="162" t="s">
        <v>92161</v>
      </c>
    </row>
    <row r="91917" spans="7:7">
      <c r="G91917" s="162" t="s">
        <v>92162</v>
      </c>
    </row>
    <row r="91918" spans="7:7">
      <c r="G91918" s="162" t="s">
        <v>92163</v>
      </c>
    </row>
    <row r="91919" spans="7:7">
      <c r="G91919" s="162" t="s">
        <v>92164</v>
      </c>
    </row>
    <row r="91920" spans="7:7">
      <c r="G91920" s="162" t="s">
        <v>92165</v>
      </c>
    </row>
    <row r="91921" spans="7:7">
      <c r="G91921" s="162" t="s">
        <v>92166</v>
      </c>
    </row>
    <row r="91922" spans="7:7">
      <c r="G91922" s="162" t="s">
        <v>92167</v>
      </c>
    </row>
    <row r="91923" spans="7:7">
      <c r="G91923" s="162" t="s">
        <v>92168</v>
      </c>
    </row>
    <row r="91924" spans="7:7">
      <c r="G91924" s="162" t="s">
        <v>92169</v>
      </c>
    </row>
    <row r="91925" spans="7:7">
      <c r="G91925" s="162" t="s">
        <v>92170</v>
      </c>
    </row>
    <row r="91926" spans="7:7">
      <c r="G91926" s="162" t="s">
        <v>92171</v>
      </c>
    </row>
    <row r="91927" spans="7:7">
      <c r="G91927" s="162" t="s">
        <v>92172</v>
      </c>
    </row>
    <row r="91928" spans="7:7">
      <c r="G91928" s="162" t="s">
        <v>92173</v>
      </c>
    </row>
    <row r="91929" spans="7:7">
      <c r="G91929" s="162" t="s">
        <v>92174</v>
      </c>
    </row>
    <row r="91930" spans="7:7">
      <c r="G91930" s="162" t="s">
        <v>92175</v>
      </c>
    </row>
    <row r="91931" spans="7:7">
      <c r="G91931" s="162" t="s">
        <v>92176</v>
      </c>
    </row>
    <row r="91932" spans="7:7">
      <c r="G91932" s="162" t="s">
        <v>92177</v>
      </c>
    </row>
    <row r="91933" spans="7:7">
      <c r="G91933" s="162" t="s">
        <v>92178</v>
      </c>
    </row>
    <row r="91934" spans="7:7">
      <c r="G91934" s="162" t="s">
        <v>92179</v>
      </c>
    </row>
    <row r="91935" spans="7:7">
      <c r="G91935" s="162" t="s">
        <v>92180</v>
      </c>
    </row>
    <row r="91936" spans="7:7">
      <c r="G91936" s="162" t="s">
        <v>92181</v>
      </c>
    </row>
    <row r="91937" spans="7:7">
      <c r="G91937" s="162" t="s">
        <v>92182</v>
      </c>
    </row>
    <row r="91938" spans="7:7">
      <c r="G91938" s="162" t="s">
        <v>92183</v>
      </c>
    </row>
    <row r="91939" spans="7:7">
      <c r="G91939" s="162" t="s">
        <v>92184</v>
      </c>
    </row>
    <row r="91940" spans="7:7">
      <c r="G91940" s="162" t="s">
        <v>92185</v>
      </c>
    </row>
    <row r="91941" spans="7:7">
      <c r="G91941" s="162" t="s">
        <v>92186</v>
      </c>
    </row>
    <row r="91942" spans="7:7">
      <c r="G91942" s="162" t="s">
        <v>92187</v>
      </c>
    </row>
    <row r="91943" spans="7:7">
      <c r="G91943" s="162" t="s">
        <v>92188</v>
      </c>
    </row>
    <row r="91944" spans="7:7">
      <c r="G91944" s="162" t="s">
        <v>92189</v>
      </c>
    </row>
    <row r="91945" spans="7:7">
      <c r="G91945" s="162" t="s">
        <v>92190</v>
      </c>
    </row>
    <row r="91946" spans="7:7">
      <c r="G91946" s="162" t="s">
        <v>92191</v>
      </c>
    </row>
    <row r="91947" spans="7:7">
      <c r="G91947" s="162" t="s">
        <v>92192</v>
      </c>
    </row>
    <row r="91948" spans="7:7">
      <c r="G91948" s="162" t="s">
        <v>92193</v>
      </c>
    </row>
    <row r="91949" spans="7:7">
      <c r="G91949" s="162" t="s">
        <v>92194</v>
      </c>
    </row>
    <row r="91950" spans="7:7">
      <c r="G91950" s="162" t="s">
        <v>92195</v>
      </c>
    </row>
    <row r="91951" spans="7:7">
      <c r="G91951" s="162" t="s">
        <v>92196</v>
      </c>
    </row>
    <row r="91952" spans="7:7">
      <c r="G91952" s="162" t="s">
        <v>92197</v>
      </c>
    </row>
    <row r="91953" spans="7:7">
      <c r="G91953" s="162" t="s">
        <v>92198</v>
      </c>
    </row>
    <row r="91954" spans="7:7">
      <c r="G91954" s="162" t="s">
        <v>92199</v>
      </c>
    </row>
    <row r="91955" spans="7:7">
      <c r="G91955" s="162" t="s">
        <v>92200</v>
      </c>
    </row>
    <row r="91956" spans="7:7">
      <c r="G91956" s="162" t="s">
        <v>92201</v>
      </c>
    </row>
    <row r="91957" spans="7:7">
      <c r="G91957" s="162" t="s">
        <v>92202</v>
      </c>
    </row>
    <row r="91958" spans="7:7">
      <c r="G91958" s="162" t="s">
        <v>92203</v>
      </c>
    </row>
    <row r="91959" spans="7:7">
      <c r="G91959" s="162" t="s">
        <v>92204</v>
      </c>
    </row>
    <row r="91960" spans="7:7">
      <c r="G91960" s="162" t="s">
        <v>92205</v>
      </c>
    </row>
    <row r="91961" spans="7:7">
      <c r="G91961" s="162" t="s">
        <v>92206</v>
      </c>
    </row>
    <row r="91962" spans="7:7">
      <c r="G91962" s="162" t="s">
        <v>92207</v>
      </c>
    </row>
    <row r="91963" spans="7:7">
      <c r="G91963" s="162" t="s">
        <v>92208</v>
      </c>
    </row>
    <row r="91964" spans="7:7">
      <c r="G91964" s="162" t="s">
        <v>92209</v>
      </c>
    </row>
    <row r="91965" spans="7:7">
      <c r="G91965" s="162" t="s">
        <v>92210</v>
      </c>
    </row>
    <row r="91966" spans="7:7">
      <c r="G91966" s="162" t="s">
        <v>92211</v>
      </c>
    </row>
    <row r="91967" spans="7:7">
      <c r="G91967" s="162" t="s">
        <v>92212</v>
      </c>
    </row>
    <row r="91968" spans="7:7">
      <c r="G91968" s="162" t="s">
        <v>92213</v>
      </c>
    </row>
    <row r="91969" spans="7:7">
      <c r="G91969" s="162" t="s">
        <v>92214</v>
      </c>
    </row>
    <row r="91970" spans="7:7">
      <c r="G91970" s="162" t="s">
        <v>92215</v>
      </c>
    </row>
    <row r="91971" spans="7:7">
      <c r="G91971" s="162" t="s">
        <v>92216</v>
      </c>
    </row>
    <row r="91972" spans="7:7">
      <c r="G91972" s="162" t="s">
        <v>92217</v>
      </c>
    </row>
    <row r="91973" spans="7:7">
      <c r="G91973" s="162" t="s">
        <v>92218</v>
      </c>
    </row>
    <row r="91974" spans="7:7">
      <c r="G91974" s="162" t="s">
        <v>92219</v>
      </c>
    </row>
    <row r="91975" spans="7:7">
      <c r="G91975" s="162" t="s">
        <v>92220</v>
      </c>
    </row>
    <row r="91976" spans="7:7">
      <c r="G91976" s="162" t="s">
        <v>92221</v>
      </c>
    </row>
    <row r="91977" spans="7:7">
      <c r="G91977" s="162" t="s">
        <v>92222</v>
      </c>
    </row>
    <row r="91978" spans="7:7">
      <c r="G91978" s="162" t="s">
        <v>92223</v>
      </c>
    </row>
    <row r="91979" spans="7:7">
      <c r="G91979" s="162" t="s">
        <v>92224</v>
      </c>
    </row>
    <row r="91980" spans="7:7">
      <c r="G91980" s="162" t="s">
        <v>92225</v>
      </c>
    </row>
    <row r="91981" spans="7:7">
      <c r="G91981" s="162" t="s">
        <v>92226</v>
      </c>
    </row>
    <row r="91982" spans="7:7">
      <c r="G91982" s="162" t="s">
        <v>92227</v>
      </c>
    </row>
    <row r="91983" spans="7:7">
      <c r="G91983" s="162" t="s">
        <v>92228</v>
      </c>
    </row>
    <row r="91984" spans="7:7">
      <c r="G91984" s="162" t="s">
        <v>92229</v>
      </c>
    </row>
    <row r="91985" spans="7:7">
      <c r="G91985" s="162" t="s">
        <v>92230</v>
      </c>
    </row>
    <row r="91986" spans="7:7">
      <c r="G91986" s="162" t="s">
        <v>92231</v>
      </c>
    </row>
    <row r="91987" spans="7:7">
      <c r="G91987" s="162" t="s">
        <v>92232</v>
      </c>
    </row>
    <row r="91988" spans="7:7">
      <c r="G91988" s="162" t="s">
        <v>92233</v>
      </c>
    </row>
    <row r="91989" spans="7:7">
      <c r="G91989" s="162" t="s">
        <v>92234</v>
      </c>
    </row>
    <row r="91990" spans="7:7">
      <c r="G91990" s="162" t="s">
        <v>92235</v>
      </c>
    </row>
    <row r="91991" spans="7:7">
      <c r="G91991" s="162" t="s">
        <v>92236</v>
      </c>
    </row>
    <row r="91992" spans="7:7">
      <c r="G91992" s="162" t="s">
        <v>92237</v>
      </c>
    </row>
    <row r="91993" spans="7:7">
      <c r="G91993" s="162" t="s">
        <v>92238</v>
      </c>
    </row>
    <row r="91994" spans="7:7">
      <c r="G91994" s="162" t="s">
        <v>92239</v>
      </c>
    </row>
    <row r="91995" spans="7:7">
      <c r="G91995" s="162" t="s">
        <v>92240</v>
      </c>
    </row>
    <row r="91996" spans="7:7">
      <c r="G91996" s="162" t="s">
        <v>92241</v>
      </c>
    </row>
    <row r="91997" spans="7:7">
      <c r="G91997" s="162" t="s">
        <v>92242</v>
      </c>
    </row>
    <row r="91998" spans="7:7">
      <c r="G91998" s="162" t="s">
        <v>92243</v>
      </c>
    </row>
    <row r="91999" spans="7:7">
      <c r="G91999" s="162" t="s">
        <v>92244</v>
      </c>
    </row>
    <row r="92000" spans="7:7">
      <c r="G92000" s="162" t="s">
        <v>92245</v>
      </c>
    </row>
    <row r="92001" spans="7:7">
      <c r="G92001" s="162" t="s">
        <v>92246</v>
      </c>
    </row>
    <row r="92002" spans="7:7">
      <c r="G92002" s="162" t="s">
        <v>92247</v>
      </c>
    </row>
    <row r="92003" spans="7:7">
      <c r="G92003" s="162" t="s">
        <v>92248</v>
      </c>
    </row>
    <row r="92004" spans="7:7">
      <c r="G92004" s="162" t="s">
        <v>92249</v>
      </c>
    </row>
    <row r="92005" spans="7:7">
      <c r="G92005" s="162" t="s">
        <v>92250</v>
      </c>
    </row>
    <row r="92006" spans="7:7">
      <c r="G92006" s="162" t="s">
        <v>92251</v>
      </c>
    </row>
    <row r="92007" spans="7:7">
      <c r="G92007" s="162" t="s">
        <v>92252</v>
      </c>
    </row>
    <row r="92008" spans="7:7">
      <c r="G92008" s="162" t="s">
        <v>92253</v>
      </c>
    </row>
    <row r="92009" spans="7:7">
      <c r="G92009" s="162" t="s">
        <v>92254</v>
      </c>
    </row>
    <row r="92010" spans="7:7">
      <c r="G92010" s="162" t="s">
        <v>92255</v>
      </c>
    </row>
    <row r="92011" spans="7:7">
      <c r="G92011" s="162" t="s">
        <v>92256</v>
      </c>
    </row>
    <row r="92012" spans="7:7">
      <c r="G92012" s="162" t="s">
        <v>92257</v>
      </c>
    </row>
    <row r="92013" spans="7:7">
      <c r="G92013" s="162" t="s">
        <v>92258</v>
      </c>
    </row>
    <row r="92014" spans="7:7">
      <c r="G92014" s="162" t="s">
        <v>92259</v>
      </c>
    </row>
    <row r="92015" spans="7:7">
      <c r="G92015" s="162" t="s">
        <v>92260</v>
      </c>
    </row>
    <row r="92016" spans="7:7">
      <c r="G92016" s="162" t="s">
        <v>92261</v>
      </c>
    </row>
    <row r="92017" spans="7:7">
      <c r="G92017" s="162" t="s">
        <v>92262</v>
      </c>
    </row>
    <row r="92018" spans="7:7">
      <c r="G92018" s="162" t="s">
        <v>92263</v>
      </c>
    </row>
    <row r="92019" spans="7:7">
      <c r="G92019" s="162" t="s">
        <v>92264</v>
      </c>
    </row>
    <row r="92020" spans="7:7">
      <c r="G92020" s="162" t="s">
        <v>92265</v>
      </c>
    </row>
    <row r="92021" spans="7:7">
      <c r="G92021" s="162" t="s">
        <v>92266</v>
      </c>
    </row>
    <row r="92022" spans="7:7">
      <c r="G92022" s="162" t="s">
        <v>92267</v>
      </c>
    </row>
    <row r="92023" spans="7:7">
      <c r="G92023" s="162" t="s">
        <v>92268</v>
      </c>
    </row>
    <row r="92024" spans="7:7">
      <c r="G92024" s="162" t="s">
        <v>92269</v>
      </c>
    </row>
    <row r="92025" spans="7:7">
      <c r="G92025" s="162" t="s">
        <v>92270</v>
      </c>
    </row>
    <row r="92026" spans="7:7">
      <c r="G92026" s="162" t="s">
        <v>92271</v>
      </c>
    </row>
    <row r="92027" spans="7:7">
      <c r="G92027" s="162" t="s">
        <v>92272</v>
      </c>
    </row>
    <row r="92028" spans="7:7">
      <c r="G92028" s="162" t="s">
        <v>92273</v>
      </c>
    </row>
    <row r="92029" spans="7:7">
      <c r="G92029" s="162" t="s">
        <v>92274</v>
      </c>
    </row>
    <row r="92030" spans="7:7">
      <c r="G92030" s="162" t="s">
        <v>92275</v>
      </c>
    </row>
    <row r="92031" spans="7:7">
      <c r="G92031" s="162" t="s">
        <v>92276</v>
      </c>
    </row>
    <row r="92032" spans="7:7">
      <c r="G92032" s="162" t="s">
        <v>92277</v>
      </c>
    </row>
    <row r="92033" spans="7:7">
      <c r="G92033" s="162" t="s">
        <v>92278</v>
      </c>
    </row>
    <row r="92034" spans="7:7">
      <c r="G92034" s="162" t="s">
        <v>92279</v>
      </c>
    </row>
    <row r="92035" spans="7:7">
      <c r="G92035" s="162" t="s">
        <v>92280</v>
      </c>
    </row>
    <row r="92036" spans="7:7">
      <c r="G92036" s="162" t="s">
        <v>92281</v>
      </c>
    </row>
    <row r="92037" spans="7:7">
      <c r="G92037" s="162" t="s">
        <v>92282</v>
      </c>
    </row>
    <row r="92038" spans="7:7">
      <c r="G92038" s="162" t="s">
        <v>92283</v>
      </c>
    </row>
    <row r="92039" spans="7:7">
      <c r="G92039" s="162" t="s">
        <v>92284</v>
      </c>
    </row>
    <row r="92040" spans="7:7">
      <c r="G92040" s="162" t="s">
        <v>92285</v>
      </c>
    </row>
    <row r="92041" spans="7:7">
      <c r="G92041" s="162" t="s">
        <v>92286</v>
      </c>
    </row>
    <row r="92042" spans="7:7">
      <c r="G92042" s="162" t="s">
        <v>92287</v>
      </c>
    </row>
    <row r="92043" spans="7:7">
      <c r="G92043" s="162" t="s">
        <v>92288</v>
      </c>
    </row>
    <row r="92044" spans="7:7">
      <c r="G92044" s="162" t="s">
        <v>92289</v>
      </c>
    </row>
    <row r="92045" spans="7:7">
      <c r="G92045" s="162" t="s">
        <v>92290</v>
      </c>
    </row>
    <row r="92046" spans="7:7">
      <c r="G92046" s="162" t="s">
        <v>92291</v>
      </c>
    </row>
    <row r="92047" spans="7:7">
      <c r="G92047" s="162" t="s">
        <v>92292</v>
      </c>
    </row>
    <row r="92048" spans="7:7">
      <c r="G92048" s="162" t="s">
        <v>92293</v>
      </c>
    </row>
    <row r="92049" spans="7:7">
      <c r="G92049" s="162" t="s">
        <v>92294</v>
      </c>
    </row>
    <row r="92050" spans="7:7">
      <c r="G92050" s="162" t="s">
        <v>92295</v>
      </c>
    </row>
    <row r="92051" spans="7:7">
      <c r="G92051" s="162" t="s">
        <v>92296</v>
      </c>
    </row>
    <row r="92052" spans="7:7">
      <c r="G92052" s="162" t="s">
        <v>92297</v>
      </c>
    </row>
    <row r="92053" spans="7:7">
      <c r="G92053" s="162" t="s">
        <v>92298</v>
      </c>
    </row>
    <row r="92054" spans="7:7">
      <c r="G92054" s="162" t="s">
        <v>92299</v>
      </c>
    </row>
    <row r="92055" spans="7:7">
      <c r="G92055" s="162" t="s">
        <v>92300</v>
      </c>
    </row>
    <row r="92056" spans="7:7">
      <c r="G92056" s="162" t="s">
        <v>92301</v>
      </c>
    </row>
    <row r="92057" spans="7:7">
      <c r="G92057" s="162" t="s">
        <v>92302</v>
      </c>
    </row>
    <row r="92058" spans="7:7">
      <c r="G92058" s="162" t="s">
        <v>92303</v>
      </c>
    </row>
    <row r="92059" spans="7:7">
      <c r="G92059" s="162" t="s">
        <v>92304</v>
      </c>
    </row>
    <row r="92060" spans="7:7">
      <c r="G92060" s="162" t="s">
        <v>92305</v>
      </c>
    </row>
    <row r="92061" spans="7:7">
      <c r="G92061" s="162" t="s">
        <v>92306</v>
      </c>
    </row>
    <row r="92062" spans="7:7">
      <c r="G92062" s="162" t="s">
        <v>92307</v>
      </c>
    </row>
    <row r="92063" spans="7:7">
      <c r="G92063" s="162" t="s">
        <v>92308</v>
      </c>
    </row>
    <row r="92064" spans="7:7">
      <c r="G92064" s="162" t="s">
        <v>92309</v>
      </c>
    </row>
    <row r="92065" spans="7:7">
      <c r="G92065" s="162" t="s">
        <v>92310</v>
      </c>
    </row>
    <row r="92066" spans="7:7">
      <c r="G92066" s="162" t="s">
        <v>92311</v>
      </c>
    </row>
    <row r="92067" spans="7:7">
      <c r="G92067" s="162" t="s">
        <v>92312</v>
      </c>
    </row>
    <row r="92068" spans="7:7">
      <c r="G92068" s="162" t="s">
        <v>92313</v>
      </c>
    </row>
    <row r="92069" spans="7:7">
      <c r="G92069" s="162" t="s">
        <v>92314</v>
      </c>
    </row>
    <row r="92070" spans="7:7">
      <c r="G92070" s="162" t="s">
        <v>92315</v>
      </c>
    </row>
    <row r="92071" spans="7:7">
      <c r="G92071" s="162" t="s">
        <v>92316</v>
      </c>
    </row>
    <row r="92072" spans="7:7">
      <c r="G92072" s="162" t="s">
        <v>92317</v>
      </c>
    </row>
    <row r="92073" spans="7:7">
      <c r="G92073" s="162" t="s">
        <v>92318</v>
      </c>
    </row>
    <row r="92074" spans="7:7">
      <c r="G92074" s="162" t="s">
        <v>92319</v>
      </c>
    </row>
    <row r="92075" spans="7:7">
      <c r="G92075" s="162" t="s">
        <v>92320</v>
      </c>
    </row>
    <row r="92076" spans="7:7">
      <c r="G92076" s="162" t="s">
        <v>92321</v>
      </c>
    </row>
    <row r="92077" spans="7:7">
      <c r="G92077" s="162" t="s">
        <v>92322</v>
      </c>
    </row>
    <row r="92078" spans="7:7">
      <c r="G92078" s="162" t="s">
        <v>92323</v>
      </c>
    </row>
    <row r="92079" spans="7:7">
      <c r="G92079" s="162" t="s">
        <v>92324</v>
      </c>
    </row>
    <row r="92080" spans="7:7">
      <c r="G92080" s="162" t="s">
        <v>92325</v>
      </c>
    </row>
    <row r="92081" spans="7:7">
      <c r="G92081" s="162" t="s">
        <v>92326</v>
      </c>
    </row>
    <row r="92082" spans="7:7">
      <c r="G92082" s="162" t="s">
        <v>92327</v>
      </c>
    </row>
    <row r="92083" spans="7:7">
      <c r="G92083" s="162" t="s">
        <v>92328</v>
      </c>
    </row>
    <row r="92084" spans="7:7">
      <c r="G92084" s="162" t="s">
        <v>92329</v>
      </c>
    </row>
    <row r="92085" spans="7:7">
      <c r="G92085" s="162" t="s">
        <v>92330</v>
      </c>
    </row>
    <row r="92086" spans="7:7">
      <c r="G92086" s="162" t="s">
        <v>92331</v>
      </c>
    </row>
    <row r="92087" spans="7:7">
      <c r="G92087" s="162" t="s">
        <v>92332</v>
      </c>
    </row>
    <row r="92088" spans="7:7">
      <c r="G92088" s="162" t="s">
        <v>92333</v>
      </c>
    </row>
    <row r="92089" spans="7:7">
      <c r="G92089" s="162" t="s">
        <v>92334</v>
      </c>
    </row>
    <row r="92090" spans="7:7">
      <c r="G92090" s="162" t="s">
        <v>92335</v>
      </c>
    </row>
    <row r="92091" spans="7:7">
      <c r="G92091" s="162" t="s">
        <v>92336</v>
      </c>
    </row>
    <row r="92092" spans="7:7">
      <c r="G92092" s="162" t="s">
        <v>92337</v>
      </c>
    </row>
    <row r="92093" spans="7:7">
      <c r="G92093" s="162" t="s">
        <v>92338</v>
      </c>
    </row>
    <row r="92094" spans="7:7">
      <c r="G92094" s="162" t="s">
        <v>92339</v>
      </c>
    </row>
    <row r="92095" spans="7:7">
      <c r="G92095" s="162" t="s">
        <v>92340</v>
      </c>
    </row>
    <row r="92096" spans="7:7">
      <c r="G92096" s="162" t="s">
        <v>92341</v>
      </c>
    </row>
    <row r="92097" spans="7:7">
      <c r="G92097" s="162" t="s">
        <v>92342</v>
      </c>
    </row>
    <row r="92098" spans="7:7">
      <c r="G92098" s="162" t="s">
        <v>92343</v>
      </c>
    </row>
    <row r="92099" spans="7:7">
      <c r="G92099" s="162" t="s">
        <v>92344</v>
      </c>
    </row>
    <row r="92100" spans="7:7">
      <c r="G92100" s="162" t="s">
        <v>92345</v>
      </c>
    </row>
    <row r="92101" spans="7:7">
      <c r="G92101" s="162" t="s">
        <v>92346</v>
      </c>
    </row>
    <row r="92102" spans="7:7">
      <c r="G92102" s="162" t="s">
        <v>92347</v>
      </c>
    </row>
    <row r="92103" spans="7:7">
      <c r="G92103" s="162" t="s">
        <v>92348</v>
      </c>
    </row>
    <row r="92104" spans="7:7">
      <c r="G92104" s="162" t="s">
        <v>92349</v>
      </c>
    </row>
    <row r="92105" spans="7:7">
      <c r="G92105" s="162" t="s">
        <v>92350</v>
      </c>
    </row>
    <row r="92106" spans="7:7">
      <c r="G92106" s="162" t="s">
        <v>92351</v>
      </c>
    </row>
    <row r="92107" spans="7:7">
      <c r="G92107" s="162" t="s">
        <v>92352</v>
      </c>
    </row>
    <row r="92108" spans="7:7">
      <c r="G92108" s="162" t="s">
        <v>92353</v>
      </c>
    </row>
    <row r="92109" spans="7:7">
      <c r="G92109" s="162" t="s">
        <v>92354</v>
      </c>
    </row>
    <row r="92110" spans="7:7">
      <c r="G92110" s="162" t="s">
        <v>92355</v>
      </c>
    </row>
    <row r="92111" spans="7:7">
      <c r="G92111" s="162" t="s">
        <v>92356</v>
      </c>
    </row>
    <row r="92112" spans="7:7">
      <c r="G92112" s="162" t="s">
        <v>92357</v>
      </c>
    </row>
    <row r="92113" spans="7:7">
      <c r="G92113" s="162" t="s">
        <v>92358</v>
      </c>
    </row>
    <row r="92114" spans="7:7">
      <c r="G92114" s="162" t="s">
        <v>92359</v>
      </c>
    </row>
    <row r="92115" spans="7:7">
      <c r="G92115" s="162" t="s">
        <v>92360</v>
      </c>
    </row>
    <row r="92116" spans="7:7">
      <c r="G92116" s="162" t="s">
        <v>92361</v>
      </c>
    </row>
    <row r="92117" spans="7:7">
      <c r="G92117" s="162" t="s">
        <v>92362</v>
      </c>
    </row>
    <row r="92118" spans="7:7">
      <c r="G92118" s="162" t="s">
        <v>92363</v>
      </c>
    </row>
    <row r="92119" spans="7:7">
      <c r="G92119" s="162" t="s">
        <v>92364</v>
      </c>
    </row>
    <row r="92120" spans="7:7">
      <c r="G92120" s="162" t="s">
        <v>92365</v>
      </c>
    </row>
    <row r="92121" spans="7:7">
      <c r="G92121" s="162" t="s">
        <v>92366</v>
      </c>
    </row>
    <row r="92122" spans="7:7">
      <c r="G92122" s="162" t="s">
        <v>92367</v>
      </c>
    </row>
    <row r="92123" spans="7:7">
      <c r="G92123" s="162" t="s">
        <v>92368</v>
      </c>
    </row>
    <row r="92124" spans="7:7">
      <c r="G92124" s="162" t="s">
        <v>92369</v>
      </c>
    </row>
    <row r="92125" spans="7:7">
      <c r="G92125" s="162" t="s">
        <v>92370</v>
      </c>
    </row>
    <row r="92126" spans="7:7">
      <c r="G92126" s="162" t="s">
        <v>92371</v>
      </c>
    </row>
    <row r="92127" spans="7:7">
      <c r="G92127" s="162" t="s">
        <v>92372</v>
      </c>
    </row>
    <row r="92128" spans="7:7">
      <c r="G92128" s="162" t="s">
        <v>92373</v>
      </c>
    </row>
    <row r="92129" spans="7:7">
      <c r="G92129" s="162" t="s">
        <v>92374</v>
      </c>
    </row>
    <row r="92130" spans="7:7">
      <c r="G92130" s="162" t="s">
        <v>92375</v>
      </c>
    </row>
    <row r="92131" spans="7:7">
      <c r="G92131" s="162" t="s">
        <v>92376</v>
      </c>
    </row>
    <row r="92132" spans="7:7">
      <c r="G92132" s="162" t="s">
        <v>92377</v>
      </c>
    </row>
    <row r="92133" spans="7:7">
      <c r="G92133" s="162" t="s">
        <v>92378</v>
      </c>
    </row>
    <row r="92134" spans="7:7">
      <c r="G92134" s="162" t="s">
        <v>92379</v>
      </c>
    </row>
    <row r="92135" spans="7:7">
      <c r="G92135" s="162" t="s">
        <v>92380</v>
      </c>
    </row>
    <row r="92136" spans="7:7">
      <c r="G92136" s="162" t="s">
        <v>92381</v>
      </c>
    </row>
    <row r="92137" spans="7:7">
      <c r="G92137" s="162" t="s">
        <v>92382</v>
      </c>
    </row>
    <row r="92138" spans="7:7">
      <c r="G92138" s="162" t="s">
        <v>92383</v>
      </c>
    </row>
    <row r="92139" spans="7:7">
      <c r="G92139" s="162" t="s">
        <v>92384</v>
      </c>
    </row>
    <row r="92140" spans="7:7">
      <c r="G92140" s="162" t="s">
        <v>92385</v>
      </c>
    </row>
    <row r="92141" spans="7:7">
      <c r="G92141" s="162" t="s">
        <v>92386</v>
      </c>
    </row>
    <row r="92142" spans="7:7">
      <c r="G92142" s="162" t="s">
        <v>92387</v>
      </c>
    </row>
    <row r="92143" spans="7:7">
      <c r="G92143" s="162" t="s">
        <v>92388</v>
      </c>
    </row>
    <row r="92144" spans="7:7">
      <c r="G92144" s="162" t="s">
        <v>92389</v>
      </c>
    </row>
    <row r="92145" spans="7:7">
      <c r="G92145" s="162" t="s">
        <v>92390</v>
      </c>
    </row>
    <row r="92146" spans="7:7">
      <c r="G92146" s="162" t="s">
        <v>92391</v>
      </c>
    </row>
    <row r="92147" spans="7:7">
      <c r="G92147" s="162" t="s">
        <v>92392</v>
      </c>
    </row>
    <row r="92148" spans="7:7">
      <c r="G92148" s="162" t="s">
        <v>92393</v>
      </c>
    </row>
    <row r="92149" spans="7:7">
      <c r="G92149" s="162" t="s">
        <v>92394</v>
      </c>
    </row>
    <row r="92150" spans="7:7">
      <c r="G92150" s="162" t="s">
        <v>92395</v>
      </c>
    </row>
    <row r="92151" spans="7:7">
      <c r="G92151" s="162" t="s">
        <v>92396</v>
      </c>
    </row>
    <row r="92152" spans="7:7">
      <c r="G92152" s="162" t="s">
        <v>92397</v>
      </c>
    </row>
    <row r="92153" spans="7:7">
      <c r="G92153" s="162" t="s">
        <v>92398</v>
      </c>
    </row>
    <row r="92154" spans="7:7">
      <c r="G92154" s="162" t="s">
        <v>92399</v>
      </c>
    </row>
    <row r="92155" spans="7:7">
      <c r="G92155" s="162" t="s">
        <v>92400</v>
      </c>
    </row>
    <row r="92156" spans="7:7">
      <c r="G92156" s="162" t="s">
        <v>92401</v>
      </c>
    </row>
    <row r="92157" spans="7:7">
      <c r="G92157" s="162" t="s">
        <v>92402</v>
      </c>
    </row>
    <row r="92158" spans="7:7">
      <c r="G92158" s="162" t="s">
        <v>92403</v>
      </c>
    </row>
    <row r="92159" spans="7:7">
      <c r="G92159" s="162" t="s">
        <v>92404</v>
      </c>
    </row>
    <row r="92160" spans="7:7">
      <c r="G92160" s="162" t="s">
        <v>92405</v>
      </c>
    </row>
    <row r="92161" spans="7:7">
      <c r="G92161" s="162" t="s">
        <v>92406</v>
      </c>
    </row>
    <row r="92162" spans="7:7">
      <c r="G92162" s="162" t="s">
        <v>92407</v>
      </c>
    </row>
    <row r="92163" spans="7:7">
      <c r="G92163" s="162" t="s">
        <v>92408</v>
      </c>
    </row>
    <row r="92164" spans="7:7">
      <c r="G92164" s="162" t="s">
        <v>92409</v>
      </c>
    </row>
    <row r="92165" spans="7:7">
      <c r="G92165" s="162" t="s">
        <v>92410</v>
      </c>
    </row>
    <row r="92166" spans="7:7">
      <c r="G92166" s="162" t="s">
        <v>92411</v>
      </c>
    </row>
    <row r="92167" spans="7:7">
      <c r="G92167" s="162" t="s">
        <v>92412</v>
      </c>
    </row>
    <row r="92168" spans="7:7">
      <c r="G92168" s="162" t="s">
        <v>92413</v>
      </c>
    </row>
    <row r="92169" spans="7:7">
      <c r="G92169" s="162" t="s">
        <v>92414</v>
      </c>
    </row>
    <row r="92170" spans="7:7">
      <c r="G92170" s="162" t="s">
        <v>92415</v>
      </c>
    </row>
    <row r="92171" spans="7:7">
      <c r="G92171" s="162" t="s">
        <v>92416</v>
      </c>
    </row>
    <row r="92172" spans="7:7">
      <c r="G92172" s="162" t="s">
        <v>92417</v>
      </c>
    </row>
    <row r="92173" spans="7:7">
      <c r="G92173" s="162" t="s">
        <v>92418</v>
      </c>
    </row>
    <row r="92174" spans="7:7">
      <c r="G92174" s="162" t="s">
        <v>92419</v>
      </c>
    </row>
    <row r="92175" spans="7:7">
      <c r="G92175" s="162" t="s">
        <v>92420</v>
      </c>
    </row>
    <row r="92176" spans="7:7">
      <c r="G92176" s="162" t="s">
        <v>92421</v>
      </c>
    </row>
    <row r="92177" spans="7:7">
      <c r="G92177" s="162" t="s">
        <v>92422</v>
      </c>
    </row>
    <row r="92178" spans="7:7">
      <c r="G92178" s="162" t="s">
        <v>92423</v>
      </c>
    </row>
    <row r="92179" spans="7:7">
      <c r="G92179" s="162" t="s">
        <v>92424</v>
      </c>
    </row>
    <row r="92180" spans="7:7">
      <c r="G92180" s="162" t="s">
        <v>92425</v>
      </c>
    </row>
    <row r="92181" spans="7:7">
      <c r="G92181" s="162" t="s">
        <v>92426</v>
      </c>
    </row>
    <row r="92182" spans="7:7">
      <c r="G92182" s="162" t="s">
        <v>92427</v>
      </c>
    </row>
    <row r="92183" spans="7:7">
      <c r="G92183" s="162" t="s">
        <v>92428</v>
      </c>
    </row>
    <row r="92184" spans="7:7">
      <c r="G92184" s="162" t="s">
        <v>92429</v>
      </c>
    </row>
    <row r="92185" spans="7:7">
      <c r="G92185" s="162" t="s">
        <v>92430</v>
      </c>
    </row>
    <row r="92186" spans="7:7">
      <c r="G92186" s="162" t="s">
        <v>92431</v>
      </c>
    </row>
    <row r="92187" spans="7:7">
      <c r="G92187" s="162" t="s">
        <v>92432</v>
      </c>
    </row>
    <row r="92188" spans="7:7">
      <c r="G92188" s="162" t="s">
        <v>92433</v>
      </c>
    </row>
    <row r="92189" spans="7:7">
      <c r="G92189" s="162" t="s">
        <v>92434</v>
      </c>
    </row>
    <row r="92190" spans="7:7">
      <c r="G92190" s="162" t="s">
        <v>92435</v>
      </c>
    </row>
    <row r="92191" spans="7:7">
      <c r="G92191" s="162" t="s">
        <v>92436</v>
      </c>
    </row>
    <row r="92192" spans="7:7">
      <c r="G92192" s="162" t="s">
        <v>92437</v>
      </c>
    </row>
    <row r="92193" spans="7:7">
      <c r="G92193" s="162" t="s">
        <v>92438</v>
      </c>
    </row>
    <row r="92194" spans="7:7">
      <c r="G92194" s="162" t="s">
        <v>92439</v>
      </c>
    </row>
    <row r="92195" spans="7:7">
      <c r="G92195" s="162" t="s">
        <v>92440</v>
      </c>
    </row>
    <row r="92196" spans="7:7">
      <c r="G92196" s="162" t="s">
        <v>92441</v>
      </c>
    </row>
    <row r="92197" spans="7:7">
      <c r="G92197" s="162" t="s">
        <v>92442</v>
      </c>
    </row>
    <row r="92198" spans="7:7">
      <c r="G92198" s="162" t="s">
        <v>92443</v>
      </c>
    </row>
    <row r="92199" spans="7:7">
      <c r="G92199" s="162" t="s">
        <v>92444</v>
      </c>
    </row>
    <row r="92200" spans="7:7">
      <c r="G92200" s="162" t="s">
        <v>92445</v>
      </c>
    </row>
    <row r="92201" spans="7:7">
      <c r="G92201" s="162" t="s">
        <v>92446</v>
      </c>
    </row>
    <row r="92202" spans="7:7">
      <c r="G92202" s="162" t="s">
        <v>92447</v>
      </c>
    </row>
    <row r="92203" spans="7:7">
      <c r="G92203" s="162" t="s">
        <v>92448</v>
      </c>
    </row>
    <row r="92204" spans="7:7">
      <c r="G92204" s="162" t="s">
        <v>92449</v>
      </c>
    </row>
    <row r="92205" spans="7:7">
      <c r="G92205" s="162" t="s">
        <v>92450</v>
      </c>
    </row>
    <row r="92206" spans="7:7">
      <c r="G92206" s="162" t="s">
        <v>92451</v>
      </c>
    </row>
    <row r="92207" spans="7:7">
      <c r="G92207" s="162" t="s">
        <v>92452</v>
      </c>
    </row>
    <row r="92208" spans="7:7">
      <c r="G92208" s="162" t="s">
        <v>92453</v>
      </c>
    </row>
    <row r="92209" spans="7:7">
      <c r="G92209" s="162" t="s">
        <v>92454</v>
      </c>
    </row>
    <row r="92210" spans="7:7">
      <c r="G92210" s="162" t="s">
        <v>92455</v>
      </c>
    </row>
    <row r="92211" spans="7:7">
      <c r="G92211" s="162" t="s">
        <v>92456</v>
      </c>
    </row>
    <row r="92212" spans="7:7">
      <c r="G92212" s="162" t="s">
        <v>92457</v>
      </c>
    </row>
    <row r="92213" spans="7:7">
      <c r="G92213" s="162" t="s">
        <v>92458</v>
      </c>
    </row>
    <row r="92214" spans="7:7">
      <c r="G92214" s="162" t="s">
        <v>92459</v>
      </c>
    </row>
    <row r="92215" spans="7:7">
      <c r="G92215" s="162" t="s">
        <v>92460</v>
      </c>
    </row>
    <row r="92216" spans="7:7">
      <c r="G92216" s="162" t="s">
        <v>92461</v>
      </c>
    </row>
    <row r="92217" spans="7:7">
      <c r="G92217" s="162" t="s">
        <v>92462</v>
      </c>
    </row>
    <row r="92218" spans="7:7">
      <c r="G92218" s="162" t="s">
        <v>92463</v>
      </c>
    </row>
    <row r="92219" spans="7:7">
      <c r="G92219" s="162" t="s">
        <v>92464</v>
      </c>
    </row>
    <row r="92220" spans="7:7">
      <c r="G92220" s="162" t="s">
        <v>92465</v>
      </c>
    </row>
    <row r="92221" spans="7:7">
      <c r="G92221" s="162" t="s">
        <v>92466</v>
      </c>
    </row>
    <row r="92222" spans="7:7">
      <c r="G92222" s="162" t="s">
        <v>92467</v>
      </c>
    </row>
    <row r="92223" spans="7:7">
      <c r="G92223" s="162" t="s">
        <v>92468</v>
      </c>
    </row>
    <row r="92224" spans="7:7">
      <c r="G92224" s="162" t="s">
        <v>92469</v>
      </c>
    </row>
    <row r="92225" spans="7:7">
      <c r="G92225" s="162" t="s">
        <v>92470</v>
      </c>
    </row>
    <row r="92226" spans="7:7">
      <c r="G92226" s="162" t="s">
        <v>92471</v>
      </c>
    </row>
    <row r="92227" spans="7:7">
      <c r="G92227" s="162" t="s">
        <v>92472</v>
      </c>
    </row>
    <row r="92228" spans="7:7">
      <c r="G92228" s="162" t="s">
        <v>92473</v>
      </c>
    </row>
    <row r="92229" spans="7:7">
      <c r="G92229" s="162" t="s">
        <v>92474</v>
      </c>
    </row>
    <row r="92230" spans="7:7">
      <c r="G92230" s="162" t="s">
        <v>92475</v>
      </c>
    </row>
    <row r="92231" spans="7:7">
      <c r="G92231" s="162" t="s">
        <v>92476</v>
      </c>
    </row>
    <row r="92232" spans="7:7">
      <c r="G92232" s="162" t="s">
        <v>92477</v>
      </c>
    </row>
    <row r="92233" spans="7:7">
      <c r="G92233" s="162" t="s">
        <v>92478</v>
      </c>
    </row>
    <row r="92234" spans="7:7">
      <c r="G92234" s="162" t="s">
        <v>92479</v>
      </c>
    </row>
    <row r="92235" spans="7:7">
      <c r="G92235" s="162" t="s">
        <v>92480</v>
      </c>
    </row>
    <row r="92236" spans="7:7">
      <c r="G92236" s="162" t="s">
        <v>92481</v>
      </c>
    </row>
    <row r="92237" spans="7:7">
      <c r="G92237" s="162" t="s">
        <v>92482</v>
      </c>
    </row>
    <row r="92238" spans="7:7">
      <c r="G92238" s="162" t="s">
        <v>92483</v>
      </c>
    </row>
    <row r="92239" spans="7:7">
      <c r="G92239" s="162" t="s">
        <v>92484</v>
      </c>
    </row>
    <row r="92240" spans="7:7">
      <c r="G92240" s="162" t="s">
        <v>92485</v>
      </c>
    </row>
    <row r="92241" spans="7:7">
      <c r="G92241" s="162" t="s">
        <v>92486</v>
      </c>
    </row>
    <row r="92242" spans="7:7">
      <c r="G92242" s="162" t="s">
        <v>92487</v>
      </c>
    </row>
    <row r="92243" spans="7:7">
      <c r="G92243" s="162" t="s">
        <v>92488</v>
      </c>
    </row>
    <row r="92244" spans="7:7">
      <c r="G92244" s="162" t="s">
        <v>92489</v>
      </c>
    </row>
    <row r="92245" spans="7:7">
      <c r="G92245" s="162" t="s">
        <v>92490</v>
      </c>
    </row>
    <row r="92246" spans="7:7">
      <c r="G92246" s="162" t="s">
        <v>92491</v>
      </c>
    </row>
    <row r="92247" spans="7:7">
      <c r="G92247" s="162" t="s">
        <v>92492</v>
      </c>
    </row>
    <row r="92248" spans="7:7">
      <c r="G92248" s="162" t="s">
        <v>92493</v>
      </c>
    </row>
    <row r="92249" spans="7:7">
      <c r="G92249" s="162" t="s">
        <v>92494</v>
      </c>
    </row>
    <row r="92250" spans="7:7">
      <c r="G92250" s="162" t="s">
        <v>92495</v>
      </c>
    </row>
    <row r="92251" spans="7:7">
      <c r="G92251" s="162" t="s">
        <v>92496</v>
      </c>
    </row>
    <row r="92252" spans="7:7">
      <c r="G92252" s="162" t="s">
        <v>92497</v>
      </c>
    </row>
    <row r="92253" spans="7:7">
      <c r="G92253" s="162" t="s">
        <v>92498</v>
      </c>
    </row>
    <row r="92254" spans="7:7">
      <c r="G92254" s="162" t="s">
        <v>92499</v>
      </c>
    </row>
    <row r="92255" spans="7:7">
      <c r="G92255" s="162" t="s">
        <v>92500</v>
      </c>
    </row>
    <row r="92256" spans="7:7">
      <c r="G92256" s="162" t="s">
        <v>92501</v>
      </c>
    </row>
    <row r="92257" spans="7:7">
      <c r="G92257" s="162" t="s">
        <v>92502</v>
      </c>
    </row>
    <row r="92258" spans="7:7">
      <c r="G92258" s="162" t="s">
        <v>92503</v>
      </c>
    </row>
    <row r="92259" spans="7:7">
      <c r="G92259" s="162" t="s">
        <v>92504</v>
      </c>
    </row>
    <row r="92260" spans="7:7">
      <c r="G92260" s="162" t="s">
        <v>92505</v>
      </c>
    </row>
    <row r="92261" spans="7:7">
      <c r="G92261" s="162" t="s">
        <v>92506</v>
      </c>
    </row>
    <row r="92262" spans="7:7">
      <c r="G92262" s="162" t="s">
        <v>92507</v>
      </c>
    </row>
    <row r="92263" spans="7:7">
      <c r="G92263" s="162" t="s">
        <v>92508</v>
      </c>
    </row>
    <row r="92264" spans="7:7">
      <c r="G92264" s="162" t="s">
        <v>92509</v>
      </c>
    </row>
    <row r="92265" spans="7:7">
      <c r="G92265" s="162" t="s">
        <v>92510</v>
      </c>
    </row>
    <row r="92266" spans="7:7">
      <c r="G92266" s="162" t="s">
        <v>92511</v>
      </c>
    </row>
    <row r="92267" spans="7:7">
      <c r="G92267" s="162" t="s">
        <v>92512</v>
      </c>
    </row>
    <row r="92268" spans="7:7">
      <c r="G92268" s="162" t="s">
        <v>92513</v>
      </c>
    </row>
    <row r="92269" spans="7:7">
      <c r="G92269" s="162" t="s">
        <v>92514</v>
      </c>
    </row>
    <row r="92270" spans="7:7">
      <c r="G92270" s="162" t="s">
        <v>92515</v>
      </c>
    </row>
    <row r="92271" spans="7:7">
      <c r="G92271" s="162" t="s">
        <v>92516</v>
      </c>
    </row>
    <row r="92272" spans="7:7">
      <c r="G92272" s="162" t="s">
        <v>92517</v>
      </c>
    </row>
    <row r="92273" spans="7:7">
      <c r="G92273" s="162" t="s">
        <v>92518</v>
      </c>
    </row>
    <row r="92274" spans="7:7">
      <c r="G92274" s="162" t="s">
        <v>92519</v>
      </c>
    </row>
    <row r="92275" spans="7:7">
      <c r="G92275" s="162" t="s">
        <v>92520</v>
      </c>
    </row>
    <row r="92276" spans="7:7">
      <c r="G92276" s="162" t="s">
        <v>92521</v>
      </c>
    </row>
    <row r="92277" spans="7:7">
      <c r="G92277" s="162" t="s">
        <v>92522</v>
      </c>
    </row>
    <row r="92278" spans="7:7">
      <c r="G92278" s="162" t="s">
        <v>92523</v>
      </c>
    </row>
    <row r="92279" spans="7:7">
      <c r="G92279" s="162" t="s">
        <v>92524</v>
      </c>
    </row>
    <row r="92280" spans="7:7">
      <c r="G92280" s="162" t="s">
        <v>92525</v>
      </c>
    </row>
    <row r="92281" spans="7:7">
      <c r="G92281" s="162" t="s">
        <v>92526</v>
      </c>
    </row>
    <row r="92282" spans="7:7">
      <c r="G92282" s="162" t="s">
        <v>92527</v>
      </c>
    </row>
    <row r="92283" spans="7:7">
      <c r="G92283" s="162" t="s">
        <v>92528</v>
      </c>
    </row>
    <row r="92284" spans="7:7">
      <c r="G92284" s="162" t="s">
        <v>92529</v>
      </c>
    </row>
    <row r="92285" spans="7:7">
      <c r="G92285" s="162" t="s">
        <v>92530</v>
      </c>
    </row>
    <row r="92286" spans="7:7">
      <c r="G92286" s="162" t="s">
        <v>92531</v>
      </c>
    </row>
    <row r="92287" spans="7:7">
      <c r="G92287" s="162" t="s">
        <v>92532</v>
      </c>
    </row>
    <row r="92288" spans="7:7">
      <c r="G92288" s="162" t="s">
        <v>92533</v>
      </c>
    </row>
    <row r="92289" spans="7:7">
      <c r="G92289" s="162" t="s">
        <v>92534</v>
      </c>
    </row>
    <row r="92290" spans="7:7">
      <c r="G92290" s="162" t="s">
        <v>92535</v>
      </c>
    </row>
    <row r="92291" spans="7:7">
      <c r="G92291" s="162" t="s">
        <v>92536</v>
      </c>
    </row>
    <row r="92292" spans="7:7">
      <c r="G92292" s="162" t="s">
        <v>92537</v>
      </c>
    </row>
    <row r="92293" spans="7:7">
      <c r="G92293" s="162" t="s">
        <v>92538</v>
      </c>
    </row>
    <row r="92294" spans="7:7">
      <c r="G92294" s="162" t="s">
        <v>92539</v>
      </c>
    </row>
    <row r="92295" spans="7:7">
      <c r="G92295" s="162" t="s">
        <v>92540</v>
      </c>
    </row>
    <row r="92296" spans="7:7">
      <c r="G92296" s="162" t="s">
        <v>92541</v>
      </c>
    </row>
    <row r="92297" spans="7:7">
      <c r="G92297" s="162" t="s">
        <v>92542</v>
      </c>
    </row>
    <row r="92298" spans="7:7">
      <c r="G92298" s="162" t="s">
        <v>92543</v>
      </c>
    </row>
    <row r="92299" spans="7:7">
      <c r="G92299" s="162" t="s">
        <v>92544</v>
      </c>
    </row>
    <row r="92300" spans="7:7">
      <c r="G92300" s="162" t="s">
        <v>92545</v>
      </c>
    </row>
    <row r="92301" spans="7:7">
      <c r="G92301" s="162" t="s">
        <v>92546</v>
      </c>
    </row>
    <row r="92302" spans="7:7">
      <c r="G92302" s="162" t="s">
        <v>92547</v>
      </c>
    </row>
    <row r="92303" spans="7:7">
      <c r="G92303" s="162" t="s">
        <v>92548</v>
      </c>
    </row>
    <row r="92304" spans="7:7">
      <c r="G92304" s="162" t="s">
        <v>92549</v>
      </c>
    </row>
    <row r="92305" spans="7:7">
      <c r="G92305" s="162" t="s">
        <v>92550</v>
      </c>
    </row>
    <row r="92306" spans="7:7">
      <c r="G92306" s="162" t="s">
        <v>92551</v>
      </c>
    </row>
    <row r="92307" spans="7:7">
      <c r="G92307" s="162" t="s">
        <v>92552</v>
      </c>
    </row>
    <row r="92308" spans="7:7">
      <c r="G92308" s="162" t="s">
        <v>92553</v>
      </c>
    </row>
    <row r="92309" spans="7:7">
      <c r="G92309" s="162" t="s">
        <v>92554</v>
      </c>
    </row>
    <row r="92310" spans="7:7">
      <c r="G92310" s="162" t="s">
        <v>92555</v>
      </c>
    </row>
    <row r="92311" spans="7:7">
      <c r="G92311" s="162" t="s">
        <v>92556</v>
      </c>
    </row>
    <row r="92312" spans="7:7">
      <c r="G92312" s="162" t="s">
        <v>92557</v>
      </c>
    </row>
    <row r="92313" spans="7:7">
      <c r="G92313" s="162" t="s">
        <v>92558</v>
      </c>
    </row>
    <row r="92314" spans="7:7">
      <c r="G92314" s="162" t="s">
        <v>92559</v>
      </c>
    </row>
    <row r="92315" spans="7:7">
      <c r="G92315" s="162" t="s">
        <v>92560</v>
      </c>
    </row>
    <row r="92316" spans="7:7">
      <c r="G92316" s="162" t="s">
        <v>92561</v>
      </c>
    </row>
    <row r="92317" spans="7:7">
      <c r="G92317" s="162" t="s">
        <v>92562</v>
      </c>
    </row>
    <row r="92318" spans="7:7">
      <c r="G92318" s="162" t="s">
        <v>92563</v>
      </c>
    </row>
    <row r="92319" spans="7:7">
      <c r="G92319" s="162" t="s">
        <v>92564</v>
      </c>
    </row>
    <row r="92320" spans="7:7">
      <c r="G92320" s="162" t="s">
        <v>92565</v>
      </c>
    </row>
    <row r="92321" spans="7:7">
      <c r="G92321" s="162" t="s">
        <v>92566</v>
      </c>
    </row>
    <row r="92322" spans="7:7">
      <c r="G92322" s="162" t="s">
        <v>92567</v>
      </c>
    </row>
    <row r="92323" spans="7:7">
      <c r="G92323" s="162" t="s">
        <v>92568</v>
      </c>
    </row>
    <row r="92324" spans="7:7">
      <c r="G92324" s="162" t="s">
        <v>92569</v>
      </c>
    </row>
    <row r="92325" spans="7:7">
      <c r="G92325" s="162" t="s">
        <v>92570</v>
      </c>
    </row>
    <row r="92326" spans="7:7">
      <c r="G92326" s="162" t="s">
        <v>92571</v>
      </c>
    </row>
    <row r="92327" spans="7:7">
      <c r="G92327" s="162" t="s">
        <v>92572</v>
      </c>
    </row>
    <row r="92328" spans="7:7">
      <c r="G92328" s="162" t="s">
        <v>92573</v>
      </c>
    </row>
    <row r="92329" spans="7:7">
      <c r="G92329" s="162" t="s">
        <v>92574</v>
      </c>
    </row>
    <row r="92330" spans="7:7">
      <c r="G92330" s="162" t="s">
        <v>92575</v>
      </c>
    </row>
    <row r="92331" spans="7:7">
      <c r="G92331" s="162" t="s">
        <v>92576</v>
      </c>
    </row>
    <row r="92332" spans="7:7">
      <c r="G92332" s="162" t="s">
        <v>92577</v>
      </c>
    </row>
    <row r="92333" spans="7:7">
      <c r="G92333" s="162" t="s">
        <v>92578</v>
      </c>
    </row>
    <row r="92334" spans="7:7">
      <c r="G92334" s="162" t="s">
        <v>92579</v>
      </c>
    </row>
    <row r="92335" spans="7:7">
      <c r="G92335" s="162" t="s">
        <v>92580</v>
      </c>
    </row>
    <row r="92336" spans="7:7">
      <c r="G92336" s="162" t="s">
        <v>92581</v>
      </c>
    </row>
    <row r="92337" spans="7:7">
      <c r="G92337" s="162" t="s">
        <v>92582</v>
      </c>
    </row>
    <row r="92338" spans="7:7">
      <c r="G92338" s="162" t="s">
        <v>92583</v>
      </c>
    </row>
    <row r="92339" spans="7:7">
      <c r="G92339" s="162" t="s">
        <v>92584</v>
      </c>
    </row>
    <row r="92340" spans="7:7">
      <c r="G92340" s="162" t="s">
        <v>92585</v>
      </c>
    </row>
    <row r="92341" spans="7:7">
      <c r="G92341" s="162" t="s">
        <v>92586</v>
      </c>
    </row>
    <row r="92342" spans="7:7">
      <c r="G92342" s="162" t="s">
        <v>92587</v>
      </c>
    </row>
    <row r="92343" spans="7:7">
      <c r="G92343" s="162" t="s">
        <v>92588</v>
      </c>
    </row>
    <row r="92344" spans="7:7">
      <c r="G92344" s="162" t="s">
        <v>92589</v>
      </c>
    </row>
    <row r="92345" spans="7:7">
      <c r="G92345" s="162" t="s">
        <v>92590</v>
      </c>
    </row>
    <row r="92346" spans="7:7">
      <c r="G92346" s="162" t="s">
        <v>92591</v>
      </c>
    </row>
    <row r="92347" spans="7:7">
      <c r="G92347" s="162" t="s">
        <v>92592</v>
      </c>
    </row>
    <row r="92348" spans="7:7">
      <c r="G92348" s="162" t="s">
        <v>92593</v>
      </c>
    </row>
    <row r="92349" spans="7:7">
      <c r="G92349" s="162" t="s">
        <v>92594</v>
      </c>
    </row>
    <row r="92350" spans="7:7">
      <c r="G92350" s="162" t="s">
        <v>92595</v>
      </c>
    </row>
    <row r="92351" spans="7:7">
      <c r="G92351" s="162" t="s">
        <v>92596</v>
      </c>
    </row>
    <row r="92352" spans="7:7">
      <c r="G92352" s="162" t="s">
        <v>92597</v>
      </c>
    </row>
    <row r="92353" spans="7:7">
      <c r="G92353" s="162" t="s">
        <v>92598</v>
      </c>
    </row>
    <row r="92354" spans="7:7">
      <c r="G92354" s="162" t="s">
        <v>92599</v>
      </c>
    </row>
    <row r="92355" spans="7:7">
      <c r="G92355" s="162" t="s">
        <v>92600</v>
      </c>
    </row>
    <row r="92356" spans="7:7">
      <c r="G92356" s="162" t="s">
        <v>92601</v>
      </c>
    </row>
    <row r="92357" spans="7:7">
      <c r="G92357" s="162" t="s">
        <v>92602</v>
      </c>
    </row>
    <row r="92358" spans="7:7">
      <c r="G92358" s="162" t="s">
        <v>92603</v>
      </c>
    </row>
    <row r="92359" spans="7:7">
      <c r="G92359" s="162" t="s">
        <v>92604</v>
      </c>
    </row>
    <row r="92360" spans="7:7">
      <c r="G92360" s="162" t="s">
        <v>92605</v>
      </c>
    </row>
    <row r="92361" spans="7:7">
      <c r="G92361" s="162" t="s">
        <v>92606</v>
      </c>
    </row>
    <row r="92362" spans="7:7">
      <c r="G92362" s="162" t="s">
        <v>92607</v>
      </c>
    </row>
    <row r="92363" spans="7:7">
      <c r="G92363" s="162" t="s">
        <v>92608</v>
      </c>
    </row>
    <row r="92364" spans="7:7">
      <c r="G92364" s="162" t="s">
        <v>92609</v>
      </c>
    </row>
    <row r="92365" spans="7:7">
      <c r="G92365" s="162" t="s">
        <v>92610</v>
      </c>
    </row>
    <row r="92366" spans="7:7">
      <c r="G92366" s="162" t="s">
        <v>92611</v>
      </c>
    </row>
    <row r="92367" spans="7:7">
      <c r="G92367" s="162" t="s">
        <v>92612</v>
      </c>
    </row>
    <row r="92368" spans="7:7">
      <c r="G92368" s="162" t="s">
        <v>92613</v>
      </c>
    </row>
    <row r="92369" spans="7:7">
      <c r="G92369" s="162" t="s">
        <v>92614</v>
      </c>
    </row>
    <row r="92370" spans="7:7">
      <c r="G92370" s="162" t="s">
        <v>92615</v>
      </c>
    </row>
    <row r="92371" spans="7:7">
      <c r="G92371" s="162" t="s">
        <v>92616</v>
      </c>
    </row>
    <row r="92372" spans="7:7">
      <c r="G92372" s="162" t="s">
        <v>92617</v>
      </c>
    </row>
    <row r="92373" spans="7:7">
      <c r="G92373" s="162" t="s">
        <v>92618</v>
      </c>
    </row>
    <row r="92374" spans="7:7">
      <c r="G92374" s="162" t="s">
        <v>92619</v>
      </c>
    </row>
    <row r="92375" spans="7:7">
      <c r="G92375" s="162" t="s">
        <v>92620</v>
      </c>
    </row>
    <row r="92376" spans="7:7">
      <c r="G92376" s="162" t="s">
        <v>92621</v>
      </c>
    </row>
    <row r="92377" spans="7:7">
      <c r="G92377" s="162" t="s">
        <v>92622</v>
      </c>
    </row>
    <row r="92378" spans="7:7">
      <c r="G92378" s="162" t="s">
        <v>92623</v>
      </c>
    </row>
    <row r="92379" spans="7:7">
      <c r="G92379" s="162" t="s">
        <v>92624</v>
      </c>
    </row>
    <row r="92380" spans="7:7">
      <c r="G92380" s="162" t="s">
        <v>92625</v>
      </c>
    </row>
    <row r="92381" spans="7:7">
      <c r="G92381" s="162" t="s">
        <v>92626</v>
      </c>
    </row>
    <row r="92382" spans="7:7">
      <c r="G92382" s="162" t="s">
        <v>92627</v>
      </c>
    </row>
    <row r="92383" spans="7:7">
      <c r="G92383" s="162" t="s">
        <v>92628</v>
      </c>
    </row>
    <row r="92384" spans="7:7">
      <c r="G92384" s="162" t="s">
        <v>92629</v>
      </c>
    </row>
    <row r="92385" spans="7:7">
      <c r="G92385" s="162" t="s">
        <v>92630</v>
      </c>
    </row>
    <row r="92386" spans="7:7">
      <c r="G92386" s="162" t="s">
        <v>92631</v>
      </c>
    </row>
    <row r="92387" spans="7:7">
      <c r="G92387" s="162" t="s">
        <v>92632</v>
      </c>
    </row>
    <row r="92388" spans="7:7">
      <c r="G92388" s="162" t="s">
        <v>92633</v>
      </c>
    </row>
    <row r="92389" spans="7:7">
      <c r="G92389" s="162" t="s">
        <v>92634</v>
      </c>
    </row>
    <row r="92390" spans="7:7">
      <c r="G92390" s="162" t="s">
        <v>92635</v>
      </c>
    </row>
    <row r="92391" spans="7:7">
      <c r="G92391" s="162" t="s">
        <v>92636</v>
      </c>
    </row>
    <row r="92392" spans="7:7">
      <c r="G92392" s="162" t="s">
        <v>92637</v>
      </c>
    </row>
    <row r="92393" spans="7:7">
      <c r="G92393" s="162" t="s">
        <v>92638</v>
      </c>
    </row>
    <row r="92394" spans="7:7">
      <c r="G92394" s="162" t="s">
        <v>92639</v>
      </c>
    </row>
    <row r="92395" spans="7:7">
      <c r="G92395" s="162" t="s">
        <v>92640</v>
      </c>
    </row>
    <row r="92396" spans="7:7">
      <c r="G92396" s="162" t="s">
        <v>92641</v>
      </c>
    </row>
    <row r="92397" spans="7:7">
      <c r="G92397" s="162" t="s">
        <v>92642</v>
      </c>
    </row>
    <row r="92398" spans="7:7">
      <c r="G92398" s="162" t="s">
        <v>92643</v>
      </c>
    </row>
    <row r="92399" spans="7:7">
      <c r="G92399" s="162" t="s">
        <v>92644</v>
      </c>
    </row>
    <row r="92400" spans="7:7">
      <c r="G92400" s="162" t="s">
        <v>92645</v>
      </c>
    </row>
    <row r="92401" spans="7:7">
      <c r="G92401" s="162" t="s">
        <v>92646</v>
      </c>
    </row>
    <row r="92402" spans="7:7">
      <c r="G92402" s="162" t="s">
        <v>92647</v>
      </c>
    </row>
    <row r="92403" spans="7:7">
      <c r="G92403" s="162" t="s">
        <v>92648</v>
      </c>
    </row>
    <row r="92404" spans="7:7">
      <c r="G92404" s="162" t="s">
        <v>92649</v>
      </c>
    </row>
    <row r="92405" spans="7:7">
      <c r="G92405" s="162" t="s">
        <v>92650</v>
      </c>
    </row>
    <row r="92406" spans="7:7">
      <c r="G92406" s="162" t="s">
        <v>92651</v>
      </c>
    </row>
    <row r="92407" spans="7:7">
      <c r="G92407" s="162" t="s">
        <v>92652</v>
      </c>
    </row>
    <row r="92408" spans="7:7">
      <c r="G92408" s="162" t="s">
        <v>92653</v>
      </c>
    </row>
    <row r="92409" spans="7:7">
      <c r="G92409" s="162" t="s">
        <v>92654</v>
      </c>
    </row>
    <row r="92410" spans="7:7">
      <c r="G92410" s="162" t="s">
        <v>92655</v>
      </c>
    </row>
    <row r="92411" spans="7:7">
      <c r="G92411" s="162" t="s">
        <v>92656</v>
      </c>
    </row>
    <row r="92412" spans="7:7">
      <c r="G92412" s="162" t="s">
        <v>92657</v>
      </c>
    </row>
    <row r="92413" spans="7:7">
      <c r="G92413" s="162" t="s">
        <v>92658</v>
      </c>
    </row>
    <row r="92414" spans="7:7">
      <c r="G92414" s="162" t="s">
        <v>92659</v>
      </c>
    </row>
    <row r="92415" spans="7:7">
      <c r="G92415" s="162" t="s">
        <v>92660</v>
      </c>
    </row>
    <row r="92416" spans="7:7">
      <c r="G92416" s="162" t="s">
        <v>92661</v>
      </c>
    </row>
    <row r="92417" spans="7:7">
      <c r="G92417" s="162" t="s">
        <v>92662</v>
      </c>
    </row>
    <row r="92418" spans="7:7">
      <c r="G92418" s="162" t="s">
        <v>92663</v>
      </c>
    </row>
    <row r="92419" spans="7:7">
      <c r="G92419" s="162" t="s">
        <v>92664</v>
      </c>
    </row>
    <row r="92420" spans="7:7">
      <c r="G92420" s="162" t="s">
        <v>92665</v>
      </c>
    </row>
    <row r="92421" spans="7:7">
      <c r="G92421" s="162" t="s">
        <v>92666</v>
      </c>
    </row>
    <row r="92422" spans="7:7">
      <c r="G92422" s="162" t="s">
        <v>92667</v>
      </c>
    </row>
    <row r="92423" spans="7:7">
      <c r="G92423" s="162" t="s">
        <v>92668</v>
      </c>
    </row>
    <row r="92424" spans="7:7">
      <c r="G92424" s="162" t="s">
        <v>92669</v>
      </c>
    </row>
    <row r="92425" spans="7:7">
      <c r="G92425" s="162" t="s">
        <v>92670</v>
      </c>
    </row>
    <row r="92426" spans="7:7">
      <c r="G92426" s="162" t="s">
        <v>92671</v>
      </c>
    </row>
    <row r="92427" spans="7:7">
      <c r="G92427" s="162" t="s">
        <v>92672</v>
      </c>
    </row>
    <row r="92428" spans="7:7">
      <c r="G92428" s="162" t="s">
        <v>92673</v>
      </c>
    </row>
    <row r="92429" spans="7:7">
      <c r="G92429" s="162" t="s">
        <v>92674</v>
      </c>
    </row>
    <row r="92430" spans="7:7">
      <c r="G92430" s="162" t="s">
        <v>92675</v>
      </c>
    </row>
    <row r="92431" spans="7:7">
      <c r="G92431" s="162" t="s">
        <v>92676</v>
      </c>
    </row>
    <row r="92432" spans="7:7">
      <c r="G92432" s="162" t="s">
        <v>92677</v>
      </c>
    </row>
    <row r="92433" spans="7:7">
      <c r="G92433" s="162" t="s">
        <v>92678</v>
      </c>
    </row>
    <row r="92434" spans="7:7">
      <c r="G92434" s="162" t="s">
        <v>92679</v>
      </c>
    </row>
    <row r="92435" spans="7:7">
      <c r="G92435" s="162" t="s">
        <v>92680</v>
      </c>
    </row>
    <row r="92436" spans="7:7">
      <c r="G92436" s="162" t="s">
        <v>92681</v>
      </c>
    </row>
    <row r="92437" spans="7:7">
      <c r="G92437" s="162" t="s">
        <v>92682</v>
      </c>
    </row>
    <row r="92438" spans="7:7">
      <c r="G92438" s="162" t="s">
        <v>92683</v>
      </c>
    </row>
    <row r="92439" spans="7:7">
      <c r="G92439" s="162" t="s">
        <v>92684</v>
      </c>
    </row>
    <row r="92440" spans="7:7">
      <c r="G92440" s="162" t="s">
        <v>92685</v>
      </c>
    </row>
    <row r="92441" spans="7:7">
      <c r="G92441" s="162" t="s">
        <v>92686</v>
      </c>
    </row>
    <row r="92442" spans="7:7">
      <c r="G92442" s="162" t="s">
        <v>92687</v>
      </c>
    </row>
    <row r="92443" spans="7:7">
      <c r="G92443" s="162" t="s">
        <v>92688</v>
      </c>
    </row>
    <row r="92444" spans="7:7">
      <c r="G92444" s="162" t="s">
        <v>92689</v>
      </c>
    </row>
    <row r="92445" spans="7:7">
      <c r="G92445" s="162" t="s">
        <v>92690</v>
      </c>
    </row>
    <row r="92446" spans="7:7">
      <c r="G92446" s="162" t="s">
        <v>92691</v>
      </c>
    </row>
    <row r="92447" spans="7:7">
      <c r="G92447" s="162" t="s">
        <v>92692</v>
      </c>
    </row>
    <row r="92448" spans="7:7">
      <c r="G92448" s="162" t="s">
        <v>92693</v>
      </c>
    </row>
    <row r="92449" spans="7:7">
      <c r="G92449" s="162" t="s">
        <v>92694</v>
      </c>
    </row>
    <row r="92450" spans="7:7">
      <c r="G92450" s="162" t="s">
        <v>92695</v>
      </c>
    </row>
    <row r="92451" spans="7:7">
      <c r="G92451" s="162" t="s">
        <v>92696</v>
      </c>
    </row>
    <row r="92452" spans="7:7">
      <c r="G92452" s="162" t="s">
        <v>92697</v>
      </c>
    </row>
    <row r="92453" spans="7:7">
      <c r="G92453" s="162" t="s">
        <v>92698</v>
      </c>
    </row>
    <row r="92454" spans="7:7">
      <c r="G92454" s="162" t="s">
        <v>92699</v>
      </c>
    </row>
    <row r="92455" spans="7:7">
      <c r="G92455" s="162" t="s">
        <v>92700</v>
      </c>
    </row>
    <row r="92456" spans="7:7">
      <c r="G92456" s="162" t="s">
        <v>92701</v>
      </c>
    </row>
    <row r="92457" spans="7:7">
      <c r="G92457" s="162" t="s">
        <v>92702</v>
      </c>
    </row>
    <row r="92458" spans="7:7">
      <c r="G92458" s="162" t="s">
        <v>92703</v>
      </c>
    </row>
    <row r="92459" spans="7:7">
      <c r="G92459" s="162" t="s">
        <v>92704</v>
      </c>
    </row>
    <row r="92460" spans="7:7">
      <c r="G92460" s="162" t="s">
        <v>92705</v>
      </c>
    </row>
    <row r="92461" spans="7:7">
      <c r="G92461" s="162" t="s">
        <v>92706</v>
      </c>
    </row>
    <row r="92462" spans="7:7">
      <c r="G92462" s="162" t="s">
        <v>92707</v>
      </c>
    </row>
    <row r="92463" spans="7:7">
      <c r="G92463" s="162" t="s">
        <v>92708</v>
      </c>
    </row>
    <row r="92464" spans="7:7">
      <c r="G92464" s="162" t="s">
        <v>92709</v>
      </c>
    </row>
    <row r="92465" spans="7:7">
      <c r="G92465" s="162" t="s">
        <v>92710</v>
      </c>
    </row>
    <row r="92466" spans="7:7">
      <c r="G92466" s="162" t="s">
        <v>92711</v>
      </c>
    </row>
    <row r="92467" spans="7:7">
      <c r="G92467" s="162" t="s">
        <v>92712</v>
      </c>
    </row>
    <row r="92468" spans="7:7">
      <c r="G92468" s="162" t="s">
        <v>92713</v>
      </c>
    </row>
    <row r="92469" spans="7:7">
      <c r="G92469" s="162" t="s">
        <v>92714</v>
      </c>
    </row>
    <row r="92470" spans="7:7">
      <c r="G92470" s="162" t="s">
        <v>92715</v>
      </c>
    </row>
    <row r="92471" spans="7:7">
      <c r="G92471" s="162" t="s">
        <v>92716</v>
      </c>
    </row>
    <row r="92472" spans="7:7">
      <c r="G92472" s="162" t="s">
        <v>92717</v>
      </c>
    </row>
    <row r="92473" spans="7:7">
      <c r="G92473" s="162" t="s">
        <v>92718</v>
      </c>
    </row>
    <row r="92474" spans="7:7">
      <c r="G92474" s="162" t="s">
        <v>92719</v>
      </c>
    </row>
    <row r="92475" spans="7:7">
      <c r="G92475" s="162" t="s">
        <v>92720</v>
      </c>
    </row>
    <row r="92476" spans="7:7">
      <c r="G92476" s="162" t="s">
        <v>92721</v>
      </c>
    </row>
    <row r="92477" spans="7:7">
      <c r="G92477" s="162" t="s">
        <v>92722</v>
      </c>
    </row>
    <row r="92478" spans="7:7">
      <c r="G92478" s="162" t="s">
        <v>92723</v>
      </c>
    </row>
    <row r="92479" spans="7:7">
      <c r="G92479" s="162" t="s">
        <v>92724</v>
      </c>
    </row>
    <row r="92480" spans="7:7">
      <c r="G92480" s="162" t="s">
        <v>92725</v>
      </c>
    </row>
    <row r="92481" spans="7:7">
      <c r="G92481" s="162" t="s">
        <v>92726</v>
      </c>
    </row>
    <row r="92482" spans="7:7">
      <c r="G92482" s="162" t="s">
        <v>92727</v>
      </c>
    </row>
    <row r="92483" spans="7:7">
      <c r="G92483" s="162" t="s">
        <v>92728</v>
      </c>
    </row>
    <row r="92484" spans="7:7">
      <c r="G92484" s="162" t="s">
        <v>92729</v>
      </c>
    </row>
    <row r="92485" spans="7:7">
      <c r="G92485" s="162" t="s">
        <v>92730</v>
      </c>
    </row>
    <row r="92486" spans="7:7">
      <c r="G92486" s="162" t="s">
        <v>92731</v>
      </c>
    </row>
    <row r="92487" spans="7:7">
      <c r="G92487" s="162" t="s">
        <v>92732</v>
      </c>
    </row>
    <row r="92488" spans="7:7">
      <c r="G92488" s="162" t="s">
        <v>92733</v>
      </c>
    </row>
    <row r="92489" spans="7:7">
      <c r="G92489" s="162" t="s">
        <v>92734</v>
      </c>
    </row>
    <row r="92490" spans="7:7">
      <c r="G92490" s="162" t="s">
        <v>92735</v>
      </c>
    </row>
    <row r="92491" spans="7:7">
      <c r="G92491" s="162" t="s">
        <v>92736</v>
      </c>
    </row>
    <row r="92492" spans="7:7">
      <c r="G92492" s="162" t="s">
        <v>92737</v>
      </c>
    </row>
    <row r="92493" spans="7:7">
      <c r="G92493" s="162" t="s">
        <v>92738</v>
      </c>
    </row>
    <row r="92494" spans="7:7">
      <c r="G92494" s="162" t="s">
        <v>92739</v>
      </c>
    </row>
    <row r="92495" spans="7:7">
      <c r="G92495" s="162" t="s">
        <v>92740</v>
      </c>
    </row>
    <row r="92496" spans="7:7">
      <c r="G92496" s="162" t="s">
        <v>92741</v>
      </c>
    </row>
    <row r="92497" spans="7:7">
      <c r="G92497" s="162" t="s">
        <v>92742</v>
      </c>
    </row>
    <row r="92498" spans="7:7">
      <c r="G92498" s="162" t="s">
        <v>92743</v>
      </c>
    </row>
    <row r="92499" spans="7:7">
      <c r="G92499" s="162" t="s">
        <v>92744</v>
      </c>
    </row>
    <row r="92500" spans="7:7">
      <c r="G92500" s="162" t="s">
        <v>92745</v>
      </c>
    </row>
    <row r="92501" spans="7:7">
      <c r="G92501" s="162" t="s">
        <v>92746</v>
      </c>
    </row>
    <row r="92502" spans="7:7">
      <c r="G92502" s="162" t="s">
        <v>92747</v>
      </c>
    </row>
    <row r="92503" spans="7:7">
      <c r="G92503" s="162" t="s">
        <v>92748</v>
      </c>
    </row>
    <row r="92504" spans="7:7">
      <c r="G92504" s="162" t="s">
        <v>92749</v>
      </c>
    </row>
    <row r="92505" spans="7:7">
      <c r="G92505" s="162" t="s">
        <v>92750</v>
      </c>
    </row>
    <row r="92506" spans="7:7">
      <c r="G92506" s="162" t="s">
        <v>92751</v>
      </c>
    </row>
    <row r="92507" spans="7:7">
      <c r="G92507" s="162" t="s">
        <v>92752</v>
      </c>
    </row>
    <row r="92508" spans="7:7">
      <c r="G92508" s="162" t="s">
        <v>92753</v>
      </c>
    </row>
    <row r="92509" spans="7:7">
      <c r="G92509" s="162" t="s">
        <v>92754</v>
      </c>
    </row>
    <row r="92510" spans="7:7">
      <c r="G92510" s="162" t="s">
        <v>92755</v>
      </c>
    </row>
    <row r="92511" spans="7:7">
      <c r="G92511" s="162" t="s">
        <v>92756</v>
      </c>
    </row>
    <row r="92512" spans="7:7">
      <c r="G92512" s="162" t="s">
        <v>92757</v>
      </c>
    </row>
    <row r="92513" spans="7:7">
      <c r="G92513" s="162" t="s">
        <v>92758</v>
      </c>
    </row>
    <row r="92514" spans="7:7">
      <c r="G92514" s="162" t="s">
        <v>92759</v>
      </c>
    </row>
    <row r="92515" spans="7:7">
      <c r="G92515" s="162" t="s">
        <v>92760</v>
      </c>
    </row>
    <row r="92516" spans="7:7">
      <c r="G92516" s="162" t="s">
        <v>92761</v>
      </c>
    </row>
    <row r="92517" spans="7:7">
      <c r="G92517" s="162" t="s">
        <v>92762</v>
      </c>
    </row>
    <row r="92518" spans="7:7">
      <c r="G92518" s="162" t="s">
        <v>92763</v>
      </c>
    </row>
    <row r="92519" spans="7:7">
      <c r="G92519" s="162" t="s">
        <v>92764</v>
      </c>
    </row>
    <row r="92520" spans="7:7">
      <c r="G92520" s="162" t="s">
        <v>92765</v>
      </c>
    </row>
    <row r="92521" spans="7:7">
      <c r="G92521" s="162" t="s">
        <v>92766</v>
      </c>
    </row>
    <row r="92522" spans="7:7">
      <c r="G92522" s="162" t="s">
        <v>92767</v>
      </c>
    </row>
    <row r="92523" spans="7:7">
      <c r="G92523" s="162" t="s">
        <v>92768</v>
      </c>
    </row>
    <row r="92524" spans="7:7">
      <c r="G92524" s="162" t="s">
        <v>92769</v>
      </c>
    </row>
    <row r="92525" spans="7:7">
      <c r="G92525" s="162" t="s">
        <v>92770</v>
      </c>
    </row>
    <row r="92526" spans="7:7">
      <c r="G92526" s="162" t="s">
        <v>92771</v>
      </c>
    </row>
    <row r="92527" spans="7:7">
      <c r="G92527" s="162" t="s">
        <v>92772</v>
      </c>
    </row>
    <row r="92528" spans="7:7">
      <c r="G92528" s="162" t="s">
        <v>92773</v>
      </c>
    </row>
    <row r="92529" spans="7:7">
      <c r="G92529" s="162" t="s">
        <v>92774</v>
      </c>
    </row>
    <row r="92530" spans="7:7">
      <c r="G92530" s="162" t="s">
        <v>92775</v>
      </c>
    </row>
    <row r="92531" spans="7:7">
      <c r="G92531" s="162" t="s">
        <v>92776</v>
      </c>
    </row>
    <row r="92532" spans="7:7">
      <c r="G92532" s="162" t="s">
        <v>92777</v>
      </c>
    </row>
    <row r="92533" spans="7:7">
      <c r="G92533" s="162" t="s">
        <v>92778</v>
      </c>
    </row>
    <row r="92534" spans="7:7">
      <c r="G92534" s="162" t="s">
        <v>92779</v>
      </c>
    </row>
    <row r="92535" spans="7:7">
      <c r="G92535" s="162" t="s">
        <v>92780</v>
      </c>
    </row>
    <row r="92536" spans="7:7">
      <c r="G92536" s="162" t="s">
        <v>92781</v>
      </c>
    </row>
    <row r="92537" spans="7:7">
      <c r="G92537" s="162" t="s">
        <v>92782</v>
      </c>
    </row>
    <row r="92538" spans="7:7">
      <c r="G92538" s="162" t="s">
        <v>92783</v>
      </c>
    </row>
    <row r="92539" spans="7:7">
      <c r="G92539" s="162" t="s">
        <v>92784</v>
      </c>
    </row>
    <row r="92540" spans="7:7">
      <c r="G92540" s="162" t="s">
        <v>92785</v>
      </c>
    </row>
    <row r="92541" spans="7:7">
      <c r="G92541" s="162" t="s">
        <v>92786</v>
      </c>
    </row>
    <row r="92542" spans="7:7">
      <c r="G92542" s="162" t="s">
        <v>92787</v>
      </c>
    </row>
    <row r="92543" spans="7:7">
      <c r="G92543" s="162" t="s">
        <v>92788</v>
      </c>
    </row>
    <row r="92544" spans="7:7">
      <c r="G92544" s="162" t="s">
        <v>92789</v>
      </c>
    </row>
    <row r="92545" spans="7:7">
      <c r="G92545" s="162" t="s">
        <v>92790</v>
      </c>
    </row>
    <row r="92546" spans="7:7">
      <c r="G92546" s="162" t="s">
        <v>92791</v>
      </c>
    </row>
    <row r="92547" spans="7:7">
      <c r="G92547" s="162" t="s">
        <v>92792</v>
      </c>
    </row>
    <row r="92548" spans="7:7">
      <c r="G92548" s="162" t="s">
        <v>92793</v>
      </c>
    </row>
    <row r="92549" spans="7:7">
      <c r="G92549" s="162" t="s">
        <v>92794</v>
      </c>
    </row>
    <row r="92550" spans="7:7">
      <c r="G92550" s="162" t="s">
        <v>92795</v>
      </c>
    </row>
    <row r="92551" spans="7:7">
      <c r="G92551" s="162" t="s">
        <v>92796</v>
      </c>
    </row>
    <row r="92552" spans="7:7">
      <c r="G92552" s="162" t="s">
        <v>92797</v>
      </c>
    </row>
    <row r="92553" spans="7:7">
      <c r="G92553" s="162" t="s">
        <v>92798</v>
      </c>
    </row>
    <row r="92554" spans="7:7">
      <c r="G92554" s="162" t="s">
        <v>92799</v>
      </c>
    </row>
    <row r="92555" spans="7:7">
      <c r="G92555" s="162" t="s">
        <v>92800</v>
      </c>
    </row>
    <row r="92556" spans="7:7">
      <c r="G92556" s="162" t="s">
        <v>92801</v>
      </c>
    </row>
    <row r="92557" spans="7:7">
      <c r="G92557" s="162" t="s">
        <v>92802</v>
      </c>
    </row>
    <row r="92558" spans="7:7">
      <c r="G92558" s="162" t="s">
        <v>92803</v>
      </c>
    </row>
    <row r="92559" spans="7:7">
      <c r="G92559" s="162" t="s">
        <v>92804</v>
      </c>
    </row>
    <row r="92560" spans="7:7">
      <c r="G92560" s="162" t="s">
        <v>92805</v>
      </c>
    </row>
    <row r="92561" spans="7:7">
      <c r="G92561" s="162" t="s">
        <v>92806</v>
      </c>
    </row>
    <row r="92562" spans="7:7">
      <c r="G92562" s="162" t="s">
        <v>92807</v>
      </c>
    </row>
    <row r="92563" spans="7:7">
      <c r="G92563" s="162" t="s">
        <v>92808</v>
      </c>
    </row>
    <row r="92564" spans="7:7">
      <c r="G92564" s="162" t="s">
        <v>92809</v>
      </c>
    </row>
    <row r="92565" spans="7:7">
      <c r="G92565" s="162" t="s">
        <v>92810</v>
      </c>
    </row>
    <row r="92566" spans="7:7">
      <c r="G92566" s="162" t="s">
        <v>92811</v>
      </c>
    </row>
    <row r="92567" spans="7:7">
      <c r="G92567" s="162" t="s">
        <v>92812</v>
      </c>
    </row>
    <row r="92568" spans="7:7">
      <c r="G92568" s="162" t="s">
        <v>92813</v>
      </c>
    </row>
    <row r="92569" spans="7:7">
      <c r="G92569" s="162" t="s">
        <v>92814</v>
      </c>
    </row>
    <row r="92570" spans="7:7">
      <c r="G92570" s="162" t="s">
        <v>92815</v>
      </c>
    </row>
    <row r="92571" spans="7:7">
      <c r="G92571" s="162" t="s">
        <v>92816</v>
      </c>
    </row>
    <row r="92572" spans="7:7">
      <c r="G92572" s="162" t="s">
        <v>92817</v>
      </c>
    </row>
    <row r="92573" spans="7:7">
      <c r="G92573" s="162" t="s">
        <v>92818</v>
      </c>
    </row>
    <row r="92574" spans="7:7">
      <c r="G92574" s="162" t="s">
        <v>92819</v>
      </c>
    </row>
    <row r="92575" spans="7:7">
      <c r="G92575" s="162" t="s">
        <v>92820</v>
      </c>
    </row>
    <row r="92576" spans="7:7">
      <c r="G92576" s="162" t="s">
        <v>92821</v>
      </c>
    </row>
    <row r="92577" spans="7:7">
      <c r="G92577" s="162" t="s">
        <v>92822</v>
      </c>
    </row>
    <row r="92578" spans="7:7">
      <c r="G92578" s="162" t="s">
        <v>92823</v>
      </c>
    </row>
    <row r="92579" spans="7:7">
      <c r="G92579" s="162" t="s">
        <v>92824</v>
      </c>
    </row>
    <row r="92580" spans="7:7">
      <c r="G92580" s="162" t="s">
        <v>92825</v>
      </c>
    </row>
    <row r="92581" spans="7:7">
      <c r="G92581" s="162" t="s">
        <v>92826</v>
      </c>
    </row>
    <row r="92582" spans="7:7">
      <c r="G92582" s="162" t="s">
        <v>92827</v>
      </c>
    </row>
    <row r="92583" spans="7:7">
      <c r="G92583" s="162" t="s">
        <v>92828</v>
      </c>
    </row>
    <row r="92584" spans="7:7">
      <c r="G92584" s="162" t="s">
        <v>92829</v>
      </c>
    </row>
    <row r="92585" spans="7:7">
      <c r="G92585" s="162" t="s">
        <v>92830</v>
      </c>
    </row>
    <row r="92586" spans="7:7">
      <c r="G92586" s="162" t="s">
        <v>92831</v>
      </c>
    </row>
    <row r="92587" spans="7:7">
      <c r="G92587" s="162" t="s">
        <v>92832</v>
      </c>
    </row>
    <row r="92588" spans="7:7">
      <c r="G92588" s="162" t="s">
        <v>92833</v>
      </c>
    </row>
    <row r="92589" spans="7:7">
      <c r="G92589" s="162" t="s">
        <v>92834</v>
      </c>
    </row>
    <row r="92590" spans="7:7">
      <c r="G92590" s="162" t="s">
        <v>92835</v>
      </c>
    </row>
    <row r="92591" spans="7:7">
      <c r="G92591" s="162" t="s">
        <v>92836</v>
      </c>
    </row>
    <row r="92592" spans="7:7">
      <c r="G92592" s="162" t="s">
        <v>92837</v>
      </c>
    </row>
    <row r="92593" spans="7:7">
      <c r="G92593" s="162" t="s">
        <v>92838</v>
      </c>
    </row>
    <row r="92594" spans="7:7">
      <c r="G92594" s="162" t="s">
        <v>92839</v>
      </c>
    </row>
    <row r="92595" spans="7:7">
      <c r="G92595" s="162" t="s">
        <v>92840</v>
      </c>
    </row>
    <row r="92596" spans="7:7">
      <c r="G92596" s="162" t="s">
        <v>92841</v>
      </c>
    </row>
    <row r="92597" spans="7:7">
      <c r="G92597" s="162" t="s">
        <v>92842</v>
      </c>
    </row>
    <row r="92598" spans="7:7">
      <c r="G92598" s="162" t="s">
        <v>92843</v>
      </c>
    </row>
    <row r="92599" spans="7:7">
      <c r="G92599" s="162" t="s">
        <v>92844</v>
      </c>
    </row>
    <row r="92600" spans="7:7">
      <c r="G92600" s="162" t="s">
        <v>92845</v>
      </c>
    </row>
    <row r="92601" spans="7:7">
      <c r="G92601" s="162" t="s">
        <v>92846</v>
      </c>
    </row>
    <row r="92602" spans="7:7">
      <c r="G92602" s="162" t="s">
        <v>92847</v>
      </c>
    </row>
    <row r="92603" spans="7:7">
      <c r="G92603" s="162" t="s">
        <v>92848</v>
      </c>
    </row>
    <row r="92604" spans="7:7">
      <c r="G92604" s="162" t="s">
        <v>92849</v>
      </c>
    </row>
    <row r="92605" spans="7:7">
      <c r="G92605" s="162" t="s">
        <v>92850</v>
      </c>
    </row>
    <row r="92606" spans="7:7">
      <c r="G92606" s="162" t="s">
        <v>92851</v>
      </c>
    </row>
    <row r="92607" spans="7:7">
      <c r="G92607" s="162" t="s">
        <v>92852</v>
      </c>
    </row>
    <row r="92608" spans="7:7">
      <c r="G92608" s="162" t="s">
        <v>92853</v>
      </c>
    </row>
    <row r="92609" spans="7:7">
      <c r="G92609" s="162" t="s">
        <v>92854</v>
      </c>
    </row>
    <row r="92610" spans="7:7">
      <c r="G92610" s="162" t="s">
        <v>92855</v>
      </c>
    </row>
    <row r="92611" spans="7:7">
      <c r="G92611" s="162" t="s">
        <v>92856</v>
      </c>
    </row>
    <row r="92612" spans="7:7">
      <c r="G92612" s="162" t="s">
        <v>92857</v>
      </c>
    </row>
    <row r="92613" spans="7:7">
      <c r="G92613" s="162" t="s">
        <v>92858</v>
      </c>
    </row>
    <row r="92614" spans="7:7">
      <c r="G92614" s="162" t="s">
        <v>92859</v>
      </c>
    </row>
    <row r="92615" spans="7:7">
      <c r="G92615" s="162" t="s">
        <v>92860</v>
      </c>
    </row>
    <row r="92616" spans="7:7">
      <c r="G92616" s="162" t="s">
        <v>92861</v>
      </c>
    </row>
    <row r="92617" spans="7:7">
      <c r="G92617" s="162" t="s">
        <v>92862</v>
      </c>
    </row>
    <row r="92618" spans="7:7">
      <c r="G92618" s="162" t="s">
        <v>92863</v>
      </c>
    </row>
    <row r="92619" spans="7:7">
      <c r="G92619" s="162" t="s">
        <v>92864</v>
      </c>
    </row>
    <row r="92620" spans="7:7">
      <c r="G92620" s="162" t="s">
        <v>92865</v>
      </c>
    </row>
    <row r="92621" spans="7:7">
      <c r="G92621" s="162" t="s">
        <v>92866</v>
      </c>
    </row>
    <row r="92622" spans="7:7">
      <c r="G92622" s="162" t="s">
        <v>92867</v>
      </c>
    </row>
    <row r="92623" spans="7:7">
      <c r="G92623" s="162" t="s">
        <v>92868</v>
      </c>
    </row>
    <row r="92624" spans="7:7">
      <c r="G92624" s="162" t="s">
        <v>92869</v>
      </c>
    </row>
    <row r="92625" spans="7:7">
      <c r="G92625" s="162" t="s">
        <v>92870</v>
      </c>
    </row>
    <row r="92626" spans="7:7">
      <c r="G92626" s="162" t="s">
        <v>92871</v>
      </c>
    </row>
    <row r="92627" spans="7:7">
      <c r="G92627" s="162" t="s">
        <v>92872</v>
      </c>
    </row>
    <row r="92628" spans="7:7">
      <c r="G92628" s="162" t="s">
        <v>92873</v>
      </c>
    </row>
    <row r="92629" spans="7:7">
      <c r="G92629" s="162" t="s">
        <v>92874</v>
      </c>
    </row>
    <row r="92630" spans="7:7">
      <c r="G92630" s="162" t="s">
        <v>92875</v>
      </c>
    </row>
    <row r="92631" spans="7:7">
      <c r="G92631" s="162" t="s">
        <v>92876</v>
      </c>
    </row>
    <row r="92632" spans="7:7">
      <c r="G92632" s="162" t="s">
        <v>92877</v>
      </c>
    </row>
    <row r="92633" spans="7:7">
      <c r="G92633" s="162" t="s">
        <v>92878</v>
      </c>
    </row>
    <row r="92634" spans="7:7">
      <c r="G92634" s="162" t="s">
        <v>92879</v>
      </c>
    </row>
    <row r="92635" spans="7:7">
      <c r="G92635" s="162" t="s">
        <v>92880</v>
      </c>
    </row>
    <row r="92636" spans="7:7">
      <c r="G92636" s="162" t="s">
        <v>92881</v>
      </c>
    </row>
    <row r="92637" spans="7:7">
      <c r="G92637" s="162" t="s">
        <v>92882</v>
      </c>
    </row>
    <row r="92638" spans="7:7">
      <c r="G92638" s="162" t="s">
        <v>92883</v>
      </c>
    </row>
    <row r="92639" spans="7:7">
      <c r="G92639" s="162" t="s">
        <v>92884</v>
      </c>
    </row>
    <row r="92640" spans="7:7">
      <c r="G92640" s="162" t="s">
        <v>92885</v>
      </c>
    </row>
    <row r="92641" spans="7:7">
      <c r="G92641" s="162" t="s">
        <v>92886</v>
      </c>
    </row>
    <row r="92642" spans="7:7">
      <c r="G92642" s="162" t="s">
        <v>92887</v>
      </c>
    </row>
    <row r="92643" spans="7:7">
      <c r="G92643" s="162" t="s">
        <v>92888</v>
      </c>
    </row>
    <row r="92644" spans="7:7">
      <c r="G92644" s="162" t="s">
        <v>92889</v>
      </c>
    </row>
    <row r="92645" spans="7:7">
      <c r="G92645" s="162" t="s">
        <v>92890</v>
      </c>
    </row>
    <row r="92646" spans="7:7">
      <c r="G92646" s="162" t="s">
        <v>92891</v>
      </c>
    </row>
    <row r="92647" spans="7:7">
      <c r="G92647" s="162" t="s">
        <v>92892</v>
      </c>
    </row>
    <row r="92648" spans="7:7">
      <c r="G92648" s="162" t="s">
        <v>92893</v>
      </c>
    </row>
    <row r="92649" spans="7:7">
      <c r="G92649" s="162" t="s">
        <v>92894</v>
      </c>
    </row>
    <row r="92650" spans="7:7">
      <c r="G92650" s="162" t="s">
        <v>92895</v>
      </c>
    </row>
    <row r="92651" spans="7:7">
      <c r="G92651" s="162" t="s">
        <v>92896</v>
      </c>
    </row>
    <row r="92652" spans="7:7">
      <c r="G92652" s="162" t="s">
        <v>92897</v>
      </c>
    </row>
    <row r="92653" spans="7:7">
      <c r="G92653" s="162" t="s">
        <v>92898</v>
      </c>
    </row>
    <row r="92654" spans="7:7">
      <c r="G92654" s="162" t="s">
        <v>92899</v>
      </c>
    </row>
    <row r="92655" spans="7:7">
      <c r="G92655" s="162" t="s">
        <v>92900</v>
      </c>
    </row>
    <row r="92656" spans="7:7">
      <c r="G92656" s="162" t="s">
        <v>92901</v>
      </c>
    </row>
    <row r="92657" spans="7:7">
      <c r="G92657" s="162" t="s">
        <v>92902</v>
      </c>
    </row>
    <row r="92658" spans="7:7">
      <c r="G92658" s="162" t="s">
        <v>92903</v>
      </c>
    </row>
    <row r="92659" spans="7:7">
      <c r="G92659" s="162" t="s">
        <v>92904</v>
      </c>
    </row>
    <row r="92660" spans="7:7">
      <c r="G92660" s="162" t="s">
        <v>92905</v>
      </c>
    </row>
    <row r="92661" spans="7:7">
      <c r="G92661" s="162" t="s">
        <v>92906</v>
      </c>
    </row>
    <row r="92662" spans="7:7">
      <c r="G92662" s="162" t="s">
        <v>92907</v>
      </c>
    </row>
    <row r="92663" spans="7:7">
      <c r="G92663" s="162" t="s">
        <v>92908</v>
      </c>
    </row>
    <row r="92664" spans="7:7">
      <c r="G92664" s="162" t="s">
        <v>92909</v>
      </c>
    </row>
    <row r="92665" spans="7:7">
      <c r="G92665" s="162" t="s">
        <v>92910</v>
      </c>
    </row>
    <row r="92666" spans="7:7">
      <c r="G92666" s="162" t="s">
        <v>92911</v>
      </c>
    </row>
    <row r="92667" spans="7:7">
      <c r="G92667" s="162" t="s">
        <v>92912</v>
      </c>
    </row>
    <row r="92668" spans="7:7">
      <c r="G92668" s="162" t="s">
        <v>92913</v>
      </c>
    </row>
    <row r="92669" spans="7:7">
      <c r="G92669" s="162" t="s">
        <v>92914</v>
      </c>
    </row>
    <row r="92670" spans="7:7">
      <c r="G92670" s="162" t="s">
        <v>92915</v>
      </c>
    </row>
    <row r="92671" spans="7:7">
      <c r="G92671" s="162" t="s">
        <v>92916</v>
      </c>
    </row>
    <row r="92672" spans="7:7">
      <c r="G92672" s="162" t="s">
        <v>92917</v>
      </c>
    </row>
    <row r="92673" spans="7:7">
      <c r="G92673" s="162" t="s">
        <v>92918</v>
      </c>
    </row>
    <row r="92674" spans="7:7">
      <c r="G92674" s="162" t="s">
        <v>92919</v>
      </c>
    </row>
    <row r="92675" spans="7:7">
      <c r="G92675" s="162" t="s">
        <v>92920</v>
      </c>
    </row>
    <row r="92676" spans="7:7">
      <c r="G92676" s="162" t="s">
        <v>92921</v>
      </c>
    </row>
    <row r="92677" spans="7:7">
      <c r="G92677" s="162" t="s">
        <v>92922</v>
      </c>
    </row>
    <row r="92678" spans="7:7">
      <c r="G92678" s="162" t="s">
        <v>92923</v>
      </c>
    </row>
    <row r="92679" spans="7:7">
      <c r="G92679" s="162" t="s">
        <v>92924</v>
      </c>
    </row>
    <row r="92680" spans="7:7">
      <c r="G92680" s="162" t="s">
        <v>92925</v>
      </c>
    </row>
    <row r="92681" spans="7:7">
      <c r="G92681" s="162" t="s">
        <v>92926</v>
      </c>
    </row>
    <row r="92682" spans="7:7">
      <c r="G92682" s="162" t="s">
        <v>92927</v>
      </c>
    </row>
    <row r="92683" spans="7:7">
      <c r="G92683" s="162" t="s">
        <v>92928</v>
      </c>
    </row>
    <row r="92684" spans="7:7">
      <c r="G92684" s="162" t="s">
        <v>92929</v>
      </c>
    </row>
    <row r="92685" spans="7:7">
      <c r="G92685" s="162" t="s">
        <v>92930</v>
      </c>
    </row>
    <row r="92686" spans="7:7">
      <c r="G92686" s="162" t="s">
        <v>92931</v>
      </c>
    </row>
    <row r="92687" spans="7:7">
      <c r="G92687" s="162" t="s">
        <v>92932</v>
      </c>
    </row>
    <row r="92688" spans="7:7">
      <c r="G92688" s="162" t="s">
        <v>92933</v>
      </c>
    </row>
    <row r="92689" spans="7:7">
      <c r="G92689" s="162" t="s">
        <v>92934</v>
      </c>
    </row>
    <row r="92690" spans="7:7">
      <c r="G92690" s="162" t="s">
        <v>92935</v>
      </c>
    </row>
    <row r="92691" spans="7:7">
      <c r="G92691" s="162" t="s">
        <v>92936</v>
      </c>
    </row>
    <row r="92692" spans="7:7">
      <c r="G92692" s="162" t="s">
        <v>92937</v>
      </c>
    </row>
    <row r="92693" spans="7:7">
      <c r="G92693" s="162" t="s">
        <v>92938</v>
      </c>
    </row>
    <row r="92694" spans="7:7">
      <c r="G92694" s="162" t="s">
        <v>92939</v>
      </c>
    </row>
    <row r="92695" spans="7:7">
      <c r="G92695" s="162" t="s">
        <v>92940</v>
      </c>
    </row>
    <row r="92696" spans="7:7">
      <c r="G92696" s="162" t="s">
        <v>92941</v>
      </c>
    </row>
    <row r="92697" spans="7:7">
      <c r="G92697" s="162" t="s">
        <v>92942</v>
      </c>
    </row>
    <row r="92698" spans="7:7">
      <c r="G92698" s="162" t="s">
        <v>92943</v>
      </c>
    </row>
    <row r="92699" spans="7:7">
      <c r="G92699" s="162" t="s">
        <v>92944</v>
      </c>
    </row>
    <row r="92700" spans="7:7">
      <c r="G92700" s="162" t="s">
        <v>92945</v>
      </c>
    </row>
    <row r="92701" spans="7:7">
      <c r="G92701" s="162" t="s">
        <v>92946</v>
      </c>
    </row>
    <row r="92702" spans="7:7">
      <c r="G92702" s="162" t="s">
        <v>92947</v>
      </c>
    </row>
    <row r="92703" spans="7:7">
      <c r="G92703" s="162" t="s">
        <v>92948</v>
      </c>
    </row>
    <row r="92704" spans="7:7">
      <c r="G92704" s="162" t="s">
        <v>92949</v>
      </c>
    </row>
    <row r="92705" spans="7:7">
      <c r="G92705" s="162" t="s">
        <v>92950</v>
      </c>
    </row>
    <row r="92706" spans="7:7">
      <c r="G92706" s="162" t="s">
        <v>92951</v>
      </c>
    </row>
    <row r="92707" spans="7:7">
      <c r="G92707" s="162" t="s">
        <v>92952</v>
      </c>
    </row>
    <row r="92708" spans="7:7">
      <c r="G92708" s="162" t="s">
        <v>92953</v>
      </c>
    </row>
    <row r="92709" spans="7:7">
      <c r="G92709" s="162" t="s">
        <v>92954</v>
      </c>
    </row>
    <row r="92710" spans="7:7">
      <c r="G92710" s="162" t="s">
        <v>92955</v>
      </c>
    </row>
    <row r="92711" spans="7:7">
      <c r="G92711" s="162" t="s">
        <v>92956</v>
      </c>
    </row>
    <row r="92712" spans="7:7">
      <c r="G92712" s="162" t="s">
        <v>92957</v>
      </c>
    </row>
    <row r="92713" spans="7:7">
      <c r="G92713" s="162" t="s">
        <v>92958</v>
      </c>
    </row>
    <row r="92714" spans="7:7">
      <c r="G92714" s="162" t="s">
        <v>92959</v>
      </c>
    </row>
    <row r="92715" spans="7:7">
      <c r="G92715" s="162" t="s">
        <v>92960</v>
      </c>
    </row>
    <row r="92716" spans="7:7">
      <c r="G92716" s="162" t="s">
        <v>92961</v>
      </c>
    </row>
    <row r="92717" spans="7:7">
      <c r="G92717" s="162" t="s">
        <v>92962</v>
      </c>
    </row>
    <row r="92718" spans="7:7">
      <c r="G92718" s="162" t="s">
        <v>92963</v>
      </c>
    </row>
    <row r="92719" spans="7:7">
      <c r="G92719" s="162" t="s">
        <v>92964</v>
      </c>
    </row>
    <row r="92720" spans="7:7">
      <c r="G92720" s="162" t="s">
        <v>92965</v>
      </c>
    </row>
    <row r="92721" spans="7:7">
      <c r="G92721" s="162" t="s">
        <v>92966</v>
      </c>
    </row>
    <row r="92722" spans="7:7">
      <c r="G92722" s="162" t="s">
        <v>92967</v>
      </c>
    </row>
    <row r="92723" spans="7:7">
      <c r="G92723" s="162" t="s">
        <v>92968</v>
      </c>
    </row>
    <row r="92724" spans="7:7">
      <c r="G92724" s="162" t="s">
        <v>92969</v>
      </c>
    </row>
    <row r="92725" spans="7:7">
      <c r="G92725" s="162" t="s">
        <v>92970</v>
      </c>
    </row>
    <row r="92726" spans="7:7">
      <c r="G92726" s="162" t="s">
        <v>92971</v>
      </c>
    </row>
    <row r="92727" spans="7:7">
      <c r="G92727" s="162" t="s">
        <v>92972</v>
      </c>
    </row>
    <row r="92728" spans="7:7">
      <c r="G92728" s="162" t="s">
        <v>92973</v>
      </c>
    </row>
    <row r="92729" spans="7:7">
      <c r="G92729" s="162" t="s">
        <v>92974</v>
      </c>
    </row>
    <row r="92730" spans="7:7">
      <c r="G92730" s="162" t="s">
        <v>92975</v>
      </c>
    </row>
    <row r="92731" spans="7:7">
      <c r="G92731" s="162" t="s">
        <v>92976</v>
      </c>
    </row>
    <row r="92732" spans="7:7">
      <c r="G92732" s="162" t="s">
        <v>92977</v>
      </c>
    </row>
    <row r="92733" spans="7:7">
      <c r="G92733" s="162" t="s">
        <v>92978</v>
      </c>
    </row>
    <row r="92734" spans="7:7">
      <c r="G92734" s="162" t="s">
        <v>92979</v>
      </c>
    </row>
    <row r="92735" spans="7:7">
      <c r="G92735" s="162" t="s">
        <v>92980</v>
      </c>
    </row>
    <row r="92736" spans="7:7">
      <c r="G92736" s="162" t="s">
        <v>92981</v>
      </c>
    </row>
    <row r="92737" spans="7:7">
      <c r="G92737" s="162" t="s">
        <v>92982</v>
      </c>
    </row>
    <row r="92738" spans="7:7">
      <c r="G92738" s="162" t="s">
        <v>92983</v>
      </c>
    </row>
    <row r="92739" spans="7:7">
      <c r="G92739" s="162" t="s">
        <v>92984</v>
      </c>
    </row>
    <row r="92740" spans="7:7">
      <c r="G92740" s="162" t="s">
        <v>92985</v>
      </c>
    </row>
    <row r="92741" spans="7:7">
      <c r="G92741" s="162" t="s">
        <v>92986</v>
      </c>
    </row>
    <row r="92742" spans="7:7">
      <c r="G92742" s="162" t="s">
        <v>92987</v>
      </c>
    </row>
    <row r="92743" spans="7:7">
      <c r="G92743" s="162" t="s">
        <v>92988</v>
      </c>
    </row>
    <row r="92744" spans="7:7">
      <c r="G92744" s="162" t="s">
        <v>92989</v>
      </c>
    </row>
    <row r="92745" spans="7:7">
      <c r="G92745" s="162" t="s">
        <v>92990</v>
      </c>
    </row>
    <row r="92746" spans="7:7">
      <c r="G92746" s="162" t="s">
        <v>92991</v>
      </c>
    </row>
    <row r="92747" spans="7:7">
      <c r="G92747" s="162" t="s">
        <v>92992</v>
      </c>
    </row>
    <row r="92748" spans="7:7">
      <c r="G92748" s="162" t="s">
        <v>92993</v>
      </c>
    </row>
    <row r="92749" spans="7:7">
      <c r="G92749" s="162" t="s">
        <v>92994</v>
      </c>
    </row>
    <row r="92750" spans="7:7">
      <c r="G92750" s="162" t="s">
        <v>92995</v>
      </c>
    </row>
    <row r="92751" spans="7:7">
      <c r="G92751" s="162" t="s">
        <v>92996</v>
      </c>
    </row>
    <row r="92752" spans="7:7">
      <c r="G92752" s="162" t="s">
        <v>92997</v>
      </c>
    </row>
    <row r="92753" spans="7:7">
      <c r="G92753" s="162" t="s">
        <v>92998</v>
      </c>
    </row>
    <row r="92754" spans="7:7">
      <c r="G92754" s="162" t="s">
        <v>92999</v>
      </c>
    </row>
    <row r="92755" spans="7:7">
      <c r="G92755" s="162" t="s">
        <v>93000</v>
      </c>
    </row>
    <row r="92756" spans="7:7">
      <c r="G92756" s="162" t="s">
        <v>93001</v>
      </c>
    </row>
    <row r="92757" spans="7:7">
      <c r="G92757" s="162" t="s">
        <v>93002</v>
      </c>
    </row>
    <row r="92758" spans="7:7">
      <c r="G92758" s="162" t="s">
        <v>93003</v>
      </c>
    </row>
    <row r="92759" spans="7:7">
      <c r="G92759" s="162" t="s">
        <v>93004</v>
      </c>
    </row>
    <row r="92760" spans="7:7">
      <c r="G92760" s="162" t="s">
        <v>93005</v>
      </c>
    </row>
    <row r="92761" spans="7:7">
      <c r="G92761" s="162" t="s">
        <v>93006</v>
      </c>
    </row>
    <row r="92762" spans="7:7">
      <c r="G92762" s="162" t="s">
        <v>93007</v>
      </c>
    </row>
    <row r="92763" spans="7:7">
      <c r="G92763" s="162" t="s">
        <v>93008</v>
      </c>
    </row>
    <row r="92764" spans="7:7">
      <c r="G92764" s="162" t="s">
        <v>93009</v>
      </c>
    </row>
    <row r="92765" spans="7:7">
      <c r="G92765" s="162" t="s">
        <v>93010</v>
      </c>
    </row>
    <row r="92766" spans="7:7">
      <c r="G92766" s="162" t="s">
        <v>93011</v>
      </c>
    </row>
    <row r="92767" spans="7:7">
      <c r="G92767" s="162" t="s">
        <v>93012</v>
      </c>
    </row>
    <row r="92768" spans="7:7">
      <c r="G92768" s="162" t="s">
        <v>93013</v>
      </c>
    </row>
    <row r="92769" spans="7:7">
      <c r="G92769" s="162" t="s">
        <v>93014</v>
      </c>
    </row>
    <row r="92770" spans="7:7">
      <c r="G92770" s="162" t="s">
        <v>93015</v>
      </c>
    </row>
    <row r="92771" spans="7:7">
      <c r="G92771" s="162" t="s">
        <v>93016</v>
      </c>
    </row>
    <row r="92772" spans="7:7">
      <c r="G92772" s="162" t="s">
        <v>93017</v>
      </c>
    </row>
    <row r="92773" spans="7:7">
      <c r="G92773" s="162" t="s">
        <v>93018</v>
      </c>
    </row>
    <row r="92774" spans="7:7">
      <c r="G92774" s="162" t="s">
        <v>93019</v>
      </c>
    </row>
    <row r="92775" spans="7:7">
      <c r="G92775" s="162" t="s">
        <v>93020</v>
      </c>
    </row>
    <row r="92776" spans="7:7">
      <c r="G92776" s="162" t="s">
        <v>93021</v>
      </c>
    </row>
    <row r="92777" spans="7:7">
      <c r="G92777" s="162" t="s">
        <v>93022</v>
      </c>
    </row>
    <row r="92778" spans="7:7">
      <c r="G92778" s="162" t="s">
        <v>93023</v>
      </c>
    </row>
    <row r="92779" spans="7:7">
      <c r="G92779" s="162" t="s">
        <v>93024</v>
      </c>
    </row>
    <row r="92780" spans="7:7">
      <c r="G92780" s="162" t="s">
        <v>93025</v>
      </c>
    </row>
    <row r="92781" spans="7:7">
      <c r="G92781" s="162" t="s">
        <v>93026</v>
      </c>
    </row>
    <row r="92782" spans="7:7">
      <c r="G92782" s="162" t="s">
        <v>93027</v>
      </c>
    </row>
    <row r="92783" spans="7:7">
      <c r="G92783" s="162" t="s">
        <v>93028</v>
      </c>
    </row>
    <row r="92784" spans="7:7">
      <c r="G92784" s="162" t="s">
        <v>93029</v>
      </c>
    </row>
    <row r="92785" spans="7:7">
      <c r="G92785" s="162" t="s">
        <v>93030</v>
      </c>
    </row>
    <row r="92786" spans="7:7">
      <c r="G92786" s="162" t="s">
        <v>93031</v>
      </c>
    </row>
    <row r="92787" spans="7:7">
      <c r="G92787" s="162" t="s">
        <v>93032</v>
      </c>
    </row>
    <row r="92788" spans="7:7">
      <c r="G92788" s="162" t="s">
        <v>93033</v>
      </c>
    </row>
    <row r="92789" spans="7:7">
      <c r="G92789" s="162" t="s">
        <v>93034</v>
      </c>
    </row>
    <row r="92790" spans="7:7">
      <c r="G92790" s="162" t="s">
        <v>93035</v>
      </c>
    </row>
    <row r="92791" spans="7:7">
      <c r="G92791" s="162" t="s">
        <v>93036</v>
      </c>
    </row>
    <row r="92792" spans="7:7">
      <c r="G92792" s="162" t="s">
        <v>93037</v>
      </c>
    </row>
    <row r="92793" spans="7:7">
      <c r="G92793" s="162" t="s">
        <v>93038</v>
      </c>
    </row>
    <row r="92794" spans="7:7">
      <c r="G92794" s="162" t="s">
        <v>93039</v>
      </c>
    </row>
    <row r="92795" spans="7:7">
      <c r="G92795" s="162" t="s">
        <v>93040</v>
      </c>
    </row>
    <row r="92796" spans="7:7">
      <c r="G92796" s="162" t="s">
        <v>93041</v>
      </c>
    </row>
    <row r="92797" spans="7:7">
      <c r="G92797" s="162" t="s">
        <v>93042</v>
      </c>
    </row>
    <row r="92798" spans="7:7">
      <c r="G92798" s="162" t="s">
        <v>93043</v>
      </c>
    </row>
    <row r="92799" spans="7:7">
      <c r="G92799" s="162" t="s">
        <v>93044</v>
      </c>
    </row>
    <row r="92800" spans="7:7">
      <c r="G92800" s="162" t="s">
        <v>93045</v>
      </c>
    </row>
    <row r="92801" spans="7:7">
      <c r="G92801" s="162" t="s">
        <v>93046</v>
      </c>
    </row>
    <row r="92802" spans="7:7">
      <c r="G92802" s="162" t="s">
        <v>93047</v>
      </c>
    </row>
    <row r="92803" spans="7:7">
      <c r="G92803" s="162" t="s">
        <v>93048</v>
      </c>
    </row>
    <row r="92804" spans="7:7">
      <c r="G92804" s="162" t="s">
        <v>93049</v>
      </c>
    </row>
    <row r="92805" spans="7:7">
      <c r="G92805" s="162" t="s">
        <v>93050</v>
      </c>
    </row>
    <row r="92806" spans="7:7">
      <c r="G92806" s="162" t="s">
        <v>93051</v>
      </c>
    </row>
    <row r="92807" spans="7:7">
      <c r="G92807" s="162" t="s">
        <v>93052</v>
      </c>
    </row>
    <row r="92808" spans="7:7">
      <c r="G92808" s="162" t="s">
        <v>93053</v>
      </c>
    </row>
    <row r="92809" spans="7:7">
      <c r="G92809" s="162" t="s">
        <v>93054</v>
      </c>
    </row>
    <row r="92810" spans="7:7">
      <c r="G92810" s="162" t="s">
        <v>93055</v>
      </c>
    </row>
    <row r="92811" spans="7:7">
      <c r="G92811" s="162" t="s">
        <v>93056</v>
      </c>
    </row>
    <row r="92812" spans="7:7">
      <c r="G92812" s="162" t="s">
        <v>93057</v>
      </c>
    </row>
    <row r="92813" spans="7:7">
      <c r="G92813" s="162" t="s">
        <v>93058</v>
      </c>
    </row>
    <row r="92814" spans="7:7">
      <c r="G92814" s="162" t="s">
        <v>93059</v>
      </c>
    </row>
    <row r="92815" spans="7:7">
      <c r="G92815" s="162" t="s">
        <v>93060</v>
      </c>
    </row>
    <row r="92816" spans="7:7">
      <c r="G92816" s="162" t="s">
        <v>93061</v>
      </c>
    </row>
    <row r="92817" spans="7:7">
      <c r="G92817" s="162" t="s">
        <v>93062</v>
      </c>
    </row>
    <row r="92818" spans="7:7">
      <c r="G92818" s="162" t="s">
        <v>93063</v>
      </c>
    </row>
    <row r="92819" spans="7:7">
      <c r="G92819" s="162" t="s">
        <v>93064</v>
      </c>
    </row>
    <row r="92820" spans="7:7">
      <c r="G92820" s="162" t="s">
        <v>93065</v>
      </c>
    </row>
    <row r="92821" spans="7:7">
      <c r="G92821" s="162" t="s">
        <v>93066</v>
      </c>
    </row>
    <row r="92822" spans="7:7">
      <c r="G92822" s="162" t="s">
        <v>93067</v>
      </c>
    </row>
    <row r="92823" spans="7:7">
      <c r="G92823" s="162" t="s">
        <v>93068</v>
      </c>
    </row>
    <row r="92824" spans="7:7">
      <c r="G92824" s="162" t="s">
        <v>93069</v>
      </c>
    </row>
    <row r="92825" spans="7:7">
      <c r="G92825" s="162" t="s">
        <v>93070</v>
      </c>
    </row>
    <row r="92826" spans="7:7">
      <c r="G92826" s="162" t="s">
        <v>93071</v>
      </c>
    </row>
    <row r="92827" spans="7:7">
      <c r="G92827" s="162" t="s">
        <v>93072</v>
      </c>
    </row>
    <row r="92828" spans="7:7">
      <c r="G92828" s="162" t="s">
        <v>93073</v>
      </c>
    </row>
    <row r="92829" spans="7:7">
      <c r="G92829" s="162" t="s">
        <v>93074</v>
      </c>
    </row>
    <row r="92830" spans="7:7">
      <c r="G92830" s="162" t="s">
        <v>93075</v>
      </c>
    </row>
    <row r="92831" spans="7:7">
      <c r="G92831" s="162" t="s">
        <v>93076</v>
      </c>
    </row>
    <row r="92832" spans="7:7">
      <c r="G92832" s="162" t="s">
        <v>93077</v>
      </c>
    </row>
    <row r="92833" spans="7:7">
      <c r="G92833" s="162" t="s">
        <v>93078</v>
      </c>
    </row>
    <row r="92834" spans="7:7">
      <c r="G92834" s="162" t="s">
        <v>93079</v>
      </c>
    </row>
    <row r="92835" spans="7:7">
      <c r="G92835" s="162" t="s">
        <v>93080</v>
      </c>
    </row>
    <row r="92836" spans="7:7">
      <c r="G92836" s="162" t="s">
        <v>93081</v>
      </c>
    </row>
    <row r="92837" spans="7:7">
      <c r="G92837" s="162" t="s">
        <v>93082</v>
      </c>
    </row>
    <row r="92838" spans="7:7">
      <c r="G92838" s="162" t="s">
        <v>93083</v>
      </c>
    </row>
    <row r="92839" spans="7:7">
      <c r="G92839" s="162" t="s">
        <v>93084</v>
      </c>
    </row>
    <row r="92840" spans="7:7">
      <c r="G92840" s="162" t="s">
        <v>93085</v>
      </c>
    </row>
    <row r="92841" spans="7:7">
      <c r="G92841" s="162" t="s">
        <v>93086</v>
      </c>
    </row>
    <row r="92842" spans="7:7">
      <c r="G92842" s="162" t="s">
        <v>93087</v>
      </c>
    </row>
    <row r="92843" spans="7:7">
      <c r="G92843" s="162" t="s">
        <v>93088</v>
      </c>
    </row>
    <row r="92844" spans="7:7">
      <c r="G92844" s="162" t="s">
        <v>93089</v>
      </c>
    </row>
    <row r="92845" spans="7:7">
      <c r="G92845" s="162" t="s">
        <v>93090</v>
      </c>
    </row>
    <row r="92846" spans="7:7">
      <c r="G92846" s="162" t="s">
        <v>93091</v>
      </c>
    </row>
    <row r="92847" spans="7:7">
      <c r="G92847" s="162" t="s">
        <v>93092</v>
      </c>
    </row>
    <row r="92848" spans="7:7">
      <c r="G92848" s="162" t="s">
        <v>93093</v>
      </c>
    </row>
    <row r="92849" spans="7:7">
      <c r="G92849" s="162" t="s">
        <v>93094</v>
      </c>
    </row>
    <row r="92850" spans="7:7">
      <c r="G92850" s="162" t="s">
        <v>93095</v>
      </c>
    </row>
    <row r="92851" spans="7:7">
      <c r="G92851" s="162" t="s">
        <v>93096</v>
      </c>
    </row>
    <row r="92852" spans="7:7">
      <c r="G92852" s="162" t="s">
        <v>93097</v>
      </c>
    </row>
    <row r="92853" spans="7:7">
      <c r="G92853" s="162" t="s">
        <v>93098</v>
      </c>
    </row>
    <row r="92854" spans="7:7">
      <c r="G92854" s="162" t="s">
        <v>93099</v>
      </c>
    </row>
    <row r="92855" spans="7:7">
      <c r="G92855" s="162" t="s">
        <v>93100</v>
      </c>
    </row>
    <row r="92856" spans="7:7">
      <c r="G92856" s="162" t="s">
        <v>93101</v>
      </c>
    </row>
    <row r="92857" spans="7:7">
      <c r="G92857" s="162" t="s">
        <v>93102</v>
      </c>
    </row>
    <row r="92858" spans="7:7">
      <c r="G92858" s="162" t="s">
        <v>93103</v>
      </c>
    </row>
    <row r="92859" spans="7:7">
      <c r="G92859" s="162" t="s">
        <v>93104</v>
      </c>
    </row>
    <row r="92860" spans="7:7">
      <c r="G92860" s="162" t="s">
        <v>93105</v>
      </c>
    </row>
    <row r="92861" spans="7:7">
      <c r="G92861" s="162" t="s">
        <v>93106</v>
      </c>
    </row>
    <row r="92862" spans="7:7">
      <c r="G92862" s="162" t="s">
        <v>93107</v>
      </c>
    </row>
    <row r="92863" spans="7:7">
      <c r="G92863" s="162" t="s">
        <v>93108</v>
      </c>
    </row>
    <row r="92864" spans="7:7">
      <c r="G92864" s="162" t="s">
        <v>93109</v>
      </c>
    </row>
    <row r="92865" spans="7:7">
      <c r="G92865" s="162" t="s">
        <v>93110</v>
      </c>
    </row>
    <row r="92866" spans="7:7">
      <c r="G92866" s="162" t="s">
        <v>93111</v>
      </c>
    </row>
    <row r="92867" spans="7:7">
      <c r="G92867" s="162" t="s">
        <v>93112</v>
      </c>
    </row>
    <row r="92868" spans="7:7">
      <c r="G92868" s="162" t="s">
        <v>93113</v>
      </c>
    </row>
    <row r="92869" spans="7:7">
      <c r="G92869" s="162" t="s">
        <v>93114</v>
      </c>
    </row>
    <row r="92870" spans="7:7">
      <c r="G92870" s="162" t="s">
        <v>93115</v>
      </c>
    </row>
    <row r="92871" spans="7:7">
      <c r="G92871" s="162" t="s">
        <v>93116</v>
      </c>
    </row>
    <row r="92872" spans="7:7">
      <c r="G92872" s="162" t="s">
        <v>93117</v>
      </c>
    </row>
    <row r="92873" spans="7:7">
      <c r="G92873" s="162" t="s">
        <v>93118</v>
      </c>
    </row>
    <row r="92874" spans="7:7">
      <c r="G92874" s="162" t="s">
        <v>93119</v>
      </c>
    </row>
    <row r="92875" spans="7:7">
      <c r="G92875" s="162" t="s">
        <v>93120</v>
      </c>
    </row>
    <row r="92876" spans="7:7">
      <c r="G92876" s="162" t="s">
        <v>93121</v>
      </c>
    </row>
    <row r="92877" spans="7:7">
      <c r="G92877" s="162" t="s">
        <v>93122</v>
      </c>
    </row>
    <row r="92878" spans="7:7">
      <c r="G92878" s="162" t="s">
        <v>93123</v>
      </c>
    </row>
    <row r="92879" spans="7:7">
      <c r="G92879" s="162" t="s">
        <v>93124</v>
      </c>
    </row>
    <row r="92880" spans="7:7">
      <c r="G92880" s="162" t="s">
        <v>93125</v>
      </c>
    </row>
    <row r="92881" spans="7:7">
      <c r="G92881" s="162" t="s">
        <v>93126</v>
      </c>
    </row>
    <row r="92882" spans="7:7">
      <c r="G92882" s="162" t="s">
        <v>93127</v>
      </c>
    </row>
    <row r="92883" spans="7:7">
      <c r="G92883" s="162" t="s">
        <v>93128</v>
      </c>
    </row>
    <row r="92884" spans="7:7">
      <c r="G92884" s="162" t="s">
        <v>93129</v>
      </c>
    </row>
    <row r="92885" spans="7:7">
      <c r="G92885" s="162" t="s">
        <v>93130</v>
      </c>
    </row>
    <row r="92886" spans="7:7">
      <c r="G92886" s="162" t="s">
        <v>93131</v>
      </c>
    </row>
    <row r="92887" spans="7:7">
      <c r="G92887" s="162" t="s">
        <v>93132</v>
      </c>
    </row>
    <row r="92888" spans="7:7">
      <c r="G92888" s="162" t="s">
        <v>93133</v>
      </c>
    </row>
    <row r="92889" spans="7:7">
      <c r="G92889" s="162" t="s">
        <v>93134</v>
      </c>
    </row>
    <row r="92890" spans="7:7">
      <c r="G92890" s="162" t="s">
        <v>93135</v>
      </c>
    </row>
    <row r="92891" spans="7:7">
      <c r="G92891" s="162" t="s">
        <v>93136</v>
      </c>
    </row>
    <row r="92892" spans="7:7">
      <c r="G92892" s="162" t="s">
        <v>93137</v>
      </c>
    </row>
    <row r="92893" spans="7:7">
      <c r="G92893" s="162" t="s">
        <v>93138</v>
      </c>
    </row>
    <row r="92894" spans="7:7">
      <c r="G92894" s="162" t="s">
        <v>93139</v>
      </c>
    </row>
    <row r="92895" spans="7:7">
      <c r="G92895" s="162" t="s">
        <v>93140</v>
      </c>
    </row>
    <row r="92896" spans="7:7">
      <c r="G92896" s="162" t="s">
        <v>93141</v>
      </c>
    </row>
    <row r="92897" spans="7:7">
      <c r="G92897" s="162" t="s">
        <v>93142</v>
      </c>
    </row>
    <row r="92898" spans="7:7">
      <c r="G92898" s="162" t="s">
        <v>93143</v>
      </c>
    </row>
    <row r="92899" spans="7:7">
      <c r="G92899" s="162" t="s">
        <v>93144</v>
      </c>
    </row>
    <row r="92900" spans="7:7">
      <c r="G92900" s="162" t="s">
        <v>93145</v>
      </c>
    </row>
    <row r="92901" spans="7:7">
      <c r="G92901" s="162" t="s">
        <v>93146</v>
      </c>
    </row>
    <row r="92902" spans="7:7">
      <c r="G92902" s="162" t="s">
        <v>93147</v>
      </c>
    </row>
    <row r="92903" spans="7:7">
      <c r="G92903" s="162" t="s">
        <v>93148</v>
      </c>
    </row>
    <row r="92904" spans="7:7">
      <c r="G92904" s="162" t="s">
        <v>93149</v>
      </c>
    </row>
    <row r="92905" spans="7:7">
      <c r="G92905" s="162" t="s">
        <v>93150</v>
      </c>
    </row>
    <row r="92906" spans="7:7">
      <c r="G92906" s="162" t="s">
        <v>93151</v>
      </c>
    </row>
    <row r="92907" spans="7:7">
      <c r="G92907" s="162" t="s">
        <v>93152</v>
      </c>
    </row>
    <row r="92908" spans="7:7">
      <c r="G92908" s="162" t="s">
        <v>93153</v>
      </c>
    </row>
    <row r="92909" spans="7:7">
      <c r="G92909" s="162" t="s">
        <v>93154</v>
      </c>
    </row>
    <row r="92910" spans="7:7">
      <c r="G92910" s="162" t="s">
        <v>93155</v>
      </c>
    </row>
    <row r="92911" spans="7:7">
      <c r="G92911" s="162" t="s">
        <v>93156</v>
      </c>
    </row>
    <row r="92912" spans="7:7">
      <c r="G92912" s="162" t="s">
        <v>93157</v>
      </c>
    </row>
    <row r="92913" spans="7:7">
      <c r="G92913" s="162" t="s">
        <v>93158</v>
      </c>
    </row>
    <row r="92914" spans="7:7">
      <c r="G92914" s="162" t="s">
        <v>93159</v>
      </c>
    </row>
    <row r="92915" spans="7:7">
      <c r="G92915" s="162" t="s">
        <v>93160</v>
      </c>
    </row>
    <row r="92916" spans="7:7">
      <c r="G92916" s="162" t="s">
        <v>93161</v>
      </c>
    </row>
    <row r="92917" spans="7:7">
      <c r="G92917" s="162" t="s">
        <v>93162</v>
      </c>
    </row>
    <row r="92918" spans="7:7">
      <c r="G92918" s="162" t="s">
        <v>93163</v>
      </c>
    </row>
    <row r="92919" spans="7:7">
      <c r="G92919" s="162" t="s">
        <v>93164</v>
      </c>
    </row>
    <row r="92920" spans="7:7">
      <c r="G92920" s="162" t="s">
        <v>93165</v>
      </c>
    </row>
    <row r="92921" spans="7:7">
      <c r="G92921" s="162" t="s">
        <v>93166</v>
      </c>
    </row>
    <row r="92922" spans="7:7">
      <c r="G92922" s="162" t="s">
        <v>93167</v>
      </c>
    </row>
    <row r="92923" spans="7:7">
      <c r="G92923" s="162" t="s">
        <v>93168</v>
      </c>
    </row>
    <row r="92924" spans="7:7">
      <c r="G92924" s="162" t="s">
        <v>93169</v>
      </c>
    </row>
    <row r="92925" spans="7:7">
      <c r="G92925" s="162" t="s">
        <v>93170</v>
      </c>
    </row>
    <row r="92926" spans="7:7">
      <c r="G92926" s="162" t="s">
        <v>93171</v>
      </c>
    </row>
    <row r="92927" spans="7:7">
      <c r="G92927" s="162" t="s">
        <v>93172</v>
      </c>
    </row>
    <row r="92928" spans="7:7">
      <c r="G92928" s="162" t="s">
        <v>93173</v>
      </c>
    </row>
    <row r="92929" spans="7:7">
      <c r="G92929" s="162" t="s">
        <v>93174</v>
      </c>
    </row>
    <row r="92930" spans="7:7">
      <c r="G92930" s="162" t="s">
        <v>93175</v>
      </c>
    </row>
    <row r="92931" spans="7:7">
      <c r="G92931" s="162" t="s">
        <v>93176</v>
      </c>
    </row>
    <row r="92932" spans="7:7">
      <c r="G92932" s="162" t="s">
        <v>93177</v>
      </c>
    </row>
    <row r="92933" spans="7:7">
      <c r="G92933" s="162" t="s">
        <v>93178</v>
      </c>
    </row>
    <row r="92934" spans="7:7">
      <c r="G92934" s="162" t="s">
        <v>93179</v>
      </c>
    </row>
    <row r="92935" spans="7:7">
      <c r="G92935" s="162" t="s">
        <v>93180</v>
      </c>
    </row>
    <row r="92936" spans="7:7">
      <c r="G92936" s="162" t="s">
        <v>93181</v>
      </c>
    </row>
    <row r="92937" spans="7:7">
      <c r="G92937" s="162" t="s">
        <v>93182</v>
      </c>
    </row>
    <row r="92938" spans="7:7">
      <c r="G92938" s="162" t="s">
        <v>93183</v>
      </c>
    </row>
    <row r="92939" spans="7:7">
      <c r="G92939" s="162" t="s">
        <v>93184</v>
      </c>
    </row>
    <row r="92940" spans="7:7">
      <c r="G92940" s="162" t="s">
        <v>93185</v>
      </c>
    </row>
    <row r="92941" spans="7:7">
      <c r="G92941" s="162" t="s">
        <v>93186</v>
      </c>
    </row>
    <row r="92942" spans="7:7">
      <c r="G92942" s="162" t="s">
        <v>93187</v>
      </c>
    </row>
    <row r="92943" spans="7:7">
      <c r="G92943" s="162" t="s">
        <v>93188</v>
      </c>
    </row>
    <row r="92944" spans="7:7">
      <c r="G92944" s="162" t="s">
        <v>93189</v>
      </c>
    </row>
    <row r="92945" spans="7:7">
      <c r="G92945" s="162" t="s">
        <v>93190</v>
      </c>
    </row>
    <row r="92946" spans="7:7">
      <c r="G92946" s="162" t="s">
        <v>93191</v>
      </c>
    </row>
    <row r="92947" spans="7:7">
      <c r="G92947" s="162" t="s">
        <v>93192</v>
      </c>
    </row>
    <row r="92948" spans="7:7">
      <c r="G92948" s="162" t="s">
        <v>93193</v>
      </c>
    </row>
    <row r="92949" spans="7:7">
      <c r="G92949" s="162" t="s">
        <v>93194</v>
      </c>
    </row>
    <row r="92950" spans="7:7">
      <c r="G92950" s="162" t="s">
        <v>93195</v>
      </c>
    </row>
    <row r="92951" spans="7:7">
      <c r="G92951" s="162" t="s">
        <v>93196</v>
      </c>
    </row>
    <row r="92952" spans="7:7">
      <c r="G92952" s="162" t="s">
        <v>93197</v>
      </c>
    </row>
    <row r="92953" spans="7:7">
      <c r="G92953" s="162" t="s">
        <v>93198</v>
      </c>
    </row>
    <row r="92954" spans="7:7">
      <c r="G92954" s="162" t="s">
        <v>93199</v>
      </c>
    </row>
    <row r="92955" spans="7:7">
      <c r="G92955" s="162" t="s">
        <v>93200</v>
      </c>
    </row>
    <row r="92956" spans="7:7">
      <c r="G92956" s="162" t="s">
        <v>93201</v>
      </c>
    </row>
    <row r="92957" spans="7:7">
      <c r="G92957" s="162" t="s">
        <v>93202</v>
      </c>
    </row>
    <row r="92958" spans="7:7">
      <c r="G92958" s="162" t="s">
        <v>93203</v>
      </c>
    </row>
    <row r="92959" spans="7:7">
      <c r="G92959" s="162" t="s">
        <v>93204</v>
      </c>
    </row>
    <row r="92960" spans="7:7">
      <c r="G92960" s="162" t="s">
        <v>93205</v>
      </c>
    </row>
    <row r="92961" spans="7:7">
      <c r="G92961" s="162" t="s">
        <v>93206</v>
      </c>
    </row>
    <row r="92962" spans="7:7">
      <c r="G92962" s="162" t="s">
        <v>93207</v>
      </c>
    </row>
    <row r="92963" spans="7:7">
      <c r="G92963" s="162" t="s">
        <v>93208</v>
      </c>
    </row>
    <row r="92964" spans="7:7">
      <c r="G92964" s="162" t="s">
        <v>93209</v>
      </c>
    </row>
    <row r="92965" spans="7:7">
      <c r="G92965" s="162" t="s">
        <v>93210</v>
      </c>
    </row>
    <row r="92966" spans="7:7">
      <c r="G92966" s="162" t="s">
        <v>93211</v>
      </c>
    </row>
    <row r="92967" spans="7:7">
      <c r="G92967" s="162" t="s">
        <v>93212</v>
      </c>
    </row>
    <row r="92968" spans="7:7">
      <c r="G92968" s="162" t="s">
        <v>93213</v>
      </c>
    </row>
    <row r="92969" spans="7:7">
      <c r="G92969" s="162" t="s">
        <v>93214</v>
      </c>
    </row>
    <row r="92970" spans="7:7">
      <c r="G92970" s="162" t="s">
        <v>93215</v>
      </c>
    </row>
    <row r="92971" spans="7:7">
      <c r="G92971" s="162" t="s">
        <v>93216</v>
      </c>
    </row>
    <row r="92972" spans="7:7">
      <c r="G92972" s="162" t="s">
        <v>93217</v>
      </c>
    </row>
    <row r="92973" spans="7:7">
      <c r="G92973" s="162" t="s">
        <v>93218</v>
      </c>
    </row>
    <row r="92974" spans="7:7">
      <c r="G92974" s="162" t="s">
        <v>93219</v>
      </c>
    </row>
    <row r="92975" spans="7:7">
      <c r="G92975" s="162" t="s">
        <v>93220</v>
      </c>
    </row>
    <row r="92976" spans="7:7">
      <c r="G92976" s="162" t="s">
        <v>93221</v>
      </c>
    </row>
    <row r="92977" spans="7:7">
      <c r="G92977" s="162" t="s">
        <v>93222</v>
      </c>
    </row>
    <row r="92978" spans="7:7">
      <c r="G92978" s="162" t="s">
        <v>93223</v>
      </c>
    </row>
    <row r="92979" spans="7:7">
      <c r="G92979" s="162" t="s">
        <v>93224</v>
      </c>
    </row>
    <row r="92980" spans="7:7">
      <c r="G92980" s="162" t="s">
        <v>93225</v>
      </c>
    </row>
    <row r="92981" spans="7:7">
      <c r="G92981" s="162" t="s">
        <v>93226</v>
      </c>
    </row>
    <row r="92982" spans="7:7">
      <c r="G92982" s="162" t="s">
        <v>93227</v>
      </c>
    </row>
    <row r="92983" spans="7:7">
      <c r="G92983" s="162" t="s">
        <v>93228</v>
      </c>
    </row>
    <row r="92984" spans="7:7">
      <c r="G92984" s="162" t="s">
        <v>93229</v>
      </c>
    </row>
    <row r="92985" spans="7:7">
      <c r="G92985" s="162" t="s">
        <v>93230</v>
      </c>
    </row>
    <row r="92986" spans="7:7">
      <c r="G92986" s="162" t="s">
        <v>93231</v>
      </c>
    </row>
    <row r="92987" spans="7:7">
      <c r="G92987" s="162" t="s">
        <v>93232</v>
      </c>
    </row>
    <row r="92988" spans="7:7">
      <c r="G92988" s="162" t="s">
        <v>93233</v>
      </c>
    </row>
    <row r="92989" spans="7:7">
      <c r="G92989" s="162" t="s">
        <v>93234</v>
      </c>
    </row>
    <row r="92990" spans="7:7">
      <c r="G92990" s="162" t="s">
        <v>93235</v>
      </c>
    </row>
    <row r="92991" spans="7:7">
      <c r="G92991" s="162" t="s">
        <v>93236</v>
      </c>
    </row>
    <row r="92992" spans="7:7">
      <c r="G92992" s="162" t="s">
        <v>93237</v>
      </c>
    </row>
    <row r="92993" spans="7:7">
      <c r="G92993" s="162" t="s">
        <v>93238</v>
      </c>
    </row>
    <row r="92994" spans="7:7">
      <c r="G92994" s="162" t="s">
        <v>93239</v>
      </c>
    </row>
    <row r="92995" spans="7:7">
      <c r="G92995" s="162" t="s">
        <v>93240</v>
      </c>
    </row>
    <row r="92996" spans="7:7">
      <c r="G92996" s="162" t="s">
        <v>93241</v>
      </c>
    </row>
    <row r="92997" spans="7:7">
      <c r="G92997" s="162" t="s">
        <v>93242</v>
      </c>
    </row>
    <row r="92998" spans="7:7">
      <c r="G92998" s="162" t="s">
        <v>93243</v>
      </c>
    </row>
    <row r="92999" spans="7:7">
      <c r="G92999" s="162" t="s">
        <v>93244</v>
      </c>
    </row>
    <row r="93000" spans="7:7">
      <c r="G93000" s="162" t="s">
        <v>93245</v>
      </c>
    </row>
    <row r="93001" spans="7:7">
      <c r="G93001" s="162" t="s">
        <v>93246</v>
      </c>
    </row>
    <row r="93002" spans="7:7">
      <c r="G93002" s="162" t="s">
        <v>93247</v>
      </c>
    </row>
    <row r="93003" spans="7:7">
      <c r="G93003" s="162" t="s">
        <v>93248</v>
      </c>
    </row>
    <row r="93004" spans="7:7">
      <c r="G93004" s="162" t="s">
        <v>93249</v>
      </c>
    </row>
    <row r="93005" spans="7:7">
      <c r="G93005" s="162" t="s">
        <v>93250</v>
      </c>
    </row>
    <row r="93006" spans="7:7">
      <c r="G93006" s="162" t="s">
        <v>93251</v>
      </c>
    </row>
    <row r="93007" spans="7:7">
      <c r="G93007" s="162" t="s">
        <v>93252</v>
      </c>
    </row>
    <row r="93008" spans="7:7">
      <c r="G93008" s="162" t="s">
        <v>93253</v>
      </c>
    </row>
    <row r="93009" spans="7:7">
      <c r="G93009" s="162" t="s">
        <v>93254</v>
      </c>
    </row>
    <row r="93010" spans="7:7">
      <c r="G93010" s="162" t="s">
        <v>93255</v>
      </c>
    </row>
    <row r="93011" spans="7:7">
      <c r="G93011" s="162" t="s">
        <v>93256</v>
      </c>
    </row>
    <row r="93012" spans="7:7">
      <c r="G93012" s="162" t="s">
        <v>93257</v>
      </c>
    </row>
    <row r="93013" spans="7:7">
      <c r="G93013" s="162" t="s">
        <v>93258</v>
      </c>
    </row>
    <row r="93014" spans="7:7">
      <c r="G93014" s="162" t="s">
        <v>93259</v>
      </c>
    </row>
    <row r="93015" spans="7:7">
      <c r="G93015" s="162" t="s">
        <v>93260</v>
      </c>
    </row>
    <row r="93016" spans="7:7">
      <c r="G93016" s="162" t="s">
        <v>93261</v>
      </c>
    </row>
    <row r="93017" spans="7:7">
      <c r="G93017" s="162" t="s">
        <v>93262</v>
      </c>
    </row>
    <row r="93018" spans="7:7">
      <c r="G93018" s="162" t="s">
        <v>93263</v>
      </c>
    </row>
    <row r="93019" spans="7:7">
      <c r="G93019" s="162" t="s">
        <v>93264</v>
      </c>
    </row>
    <row r="93020" spans="7:7">
      <c r="G93020" s="162" t="s">
        <v>93265</v>
      </c>
    </row>
    <row r="93021" spans="7:7">
      <c r="G93021" s="162" t="s">
        <v>93266</v>
      </c>
    </row>
    <row r="93022" spans="7:7">
      <c r="G93022" s="162" t="s">
        <v>93267</v>
      </c>
    </row>
    <row r="93023" spans="7:7">
      <c r="G93023" s="162" t="s">
        <v>93268</v>
      </c>
    </row>
    <row r="93024" spans="7:7">
      <c r="G93024" s="162" t="s">
        <v>93269</v>
      </c>
    </row>
    <row r="93025" spans="7:7">
      <c r="G93025" s="162" t="s">
        <v>93270</v>
      </c>
    </row>
    <row r="93026" spans="7:7">
      <c r="G93026" s="162" t="s">
        <v>93271</v>
      </c>
    </row>
    <row r="93027" spans="7:7">
      <c r="G93027" s="162" t="s">
        <v>93272</v>
      </c>
    </row>
    <row r="93028" spans="7:7">
      <c r="G93028" s="162" t="s">
        <v>93273</v>
      </c>
    </row>
    <row r="93029" spans="7:7">
      <c r="G93029" s="162" t="s">
        <v>93274</v>
      </c>
    </row>
    <row r="93030" spans="7:7">
      <c r="G93030" s="162" t="s">
        <v>93275</v>
      </c>
    </row>
    <row r="93031" spans="7:7">
      <c r="G93031" s="162" t="s">
        <v>93276</v>
      </c>
    </row>
    <row r="93032" spans="7:7">
      <c r="G93032" s="162" t="s">
        <v>93277</v>
      </c>
    </row>
    <row r="93033" spans="7:7">
      <c r="G93033" s="162" t="s">
        <v>93278</v>
      </c>
    </row>
    <row r="93034" spans="7:7">
      <c r="G93034" s="162" t="s">
        <v>93279</v>
      </c>
    </row>
    <row r="93035" spans="7:7">
      <c r="G93035" s="162" t="s">
        <v>93280</v>
      </c>
    </row>
    <row r="93036" spans="7:7">
      <c r="G93036" s="162" t="s">
        <v>93281</v>
      </c>
    </row>
    <row r="93037" spans="7:7">
      <c r="G93037" s="162" t="s">
        <v>93282</v>
      </c>
    </row>
    <row r="93038" spans="7:7">
      <c r="G93038" s="162" t="s">
        <v>93283</v>
      </c>
    </row>
    <row r="93039" spans="7:7">
      <c r="G93039" s="162" t="s">
        <v>93284</v>
      </c>
    </row>
    <row r="93040" spans="7:7">
      <c r="G93040" s="162" t="s">
        <v>93285</v>
      </c>
    </row>
    <row r="93041" spans="7:7">
      <c r="G93041" s="162" t="s">
        <v>93286</v>
      </c>
    </row>
    <row r="93042" spans="7:7">
      <c r="G93042" s="162" t="s">
        <v>93287</v>
      </c>
    </row>
    <row r="93043" spans="7:7">
      <c r="G93043" s="162" t="s">
        <v>93288</v>
      </c>
    </row>
    <row r="93044" spans="7:7">
      <c r="G93044" s="162" t="s">
        <v>93289</v>
      </c>
    </row>
    <row r="93045" spans="7:7">
      <c r="G93045" s="162" t="s">
        <v>93290</v>
      </c>
    </row>
    <row r="93046" spans="7:7">
      <c r="G93046" s="162" t="s">
        <v>93291</v>
      </c>
    </row>
    <row r="93047" spans="7:7">
      <c r="G93047" s="162" t="s">
        <v>93292</v>
      </c>
    </row>
    <row r="93048" spans="7:7">
      <c r="G93048" s="162" t="s">
        <v>93293</v>
      </c>
    </row>
    <row r="93049" spans="7:7">
      <c r="G93049" s="162" t="s">
        <v>93294</v>
      </c>
    </row>
    <row r="93050" spans="7:7">
      <c r="G93050" s="162" t="s">
        <v>93295</v>
      </c>
    </row>
    <row r="93051" spans="7:7">
      <c r="G93051" s="162" t="s">
        <v>93296</v>
      </c>
    </row>
    <row r="93052" spans="7:7">
      <c r="G93052" s="162" t="s">
        <v>93297</v>
      </c>
    </row>
    <row r="93053" spans="7:7">
      <c r="G93053" s="162" t="s">
        <v>93298</v>
      </c>
    </row>
    <row r="93054" spans="7:7">
      <c r="G93054" s="162" t="s">
        <v>93299</v>
      </c>
    </row>
    <row r="93055" spans="7:7">
      <c r="G93055" s="162" t="s">
        <v>93300</v>
      </c>
    </row>
    <row r="93056" spans="7:7">
      <c r="G93056" s="162" t="s">
        <v>93301</v>
      </c>
    </row>
    <row r="93057" spans="7:7">
      <c r="G93057" s="162" t="s">
        <v>93302</v>
      </c>
    </row>
    <row r="93058" spans="7:7">
      <c r="G93058" s="162" t="s">
        <v>93303</v>
      </c>
    </row>
    <row r="93059" spans="7:7">
      <c r="G93059" s="162" t="s">
        <v>93304</v>
      </c>
    </row>
    <row r="93060" spans="7:7">
      <c r="G93060" s="162" t="s">
        <v>93305</v>
      </c>
    </row>
    <row r="93061" spans="7:7">
      <c r="G93061" s="162" t="s">
        <v>93306</v>
      </c>
    </row>
    <row r="93062" spans="7:7">
      <c r="G93062" s="162" t="s">
        <v>93307</v>
      </c>
    </row>
    <row r="93063" spans="7:7">
      <c r="G93063" s="162" t="s">
        <v>93308</v>
      </c>
    </row>
    <row r="93064" spans="7:7">
      <c r="G93064" s="162" t="s">
        <v>93309</v>
      </c>
    </row>
    <row r="93065" spans="7:7">
      <c r="G93065" s="162" t="s">
        <v>93310</v>
      </c>
    </row>
    <row r="93066" spans="7:7">
      <c r="G93066" s="162" t="s">
        <v>93311</v>
      </c>
    </row>
    <row r="93067" spans="7:7">
      <c r="G93067" s="162" t="s">
        <v>93312</v>
      </c>
    </row>
    <row r="93068" spans="7:7">
      <c r="G93068" s="162" t="s">
        <v>93313</v>
      </c>
    </row>
    <row r="93069" spans="7:7">
      <c r="G93069" s="162" t="s">
        <v>93314</v>
      </c>
    </row>
    <row r="93070" spans="7:7">
      <c r="G93070" s="162" t="s">
        <v>93315</v>
      </c>
    </row>
    <row r="93071" spans="7:7">
      <c r="G93071" s="162" t="s">
        <v>93316</v>
      </c>
    </row>
    <row r="93072" spans="7:7">
      <c r="G93072" s="162" t="s">
        <v>93317</v>
      </c>
    </row>
    <row r="93073" spans="7:7">
      <c r="G93073" s="162" t="s">
        <v>93318</v>
      </c>
    </row>
    <row r="93074" spans="7:7">
      <c r="G93074" s="162" t="s">
        <v>93319</v>
      </c>
    </row>
    <row r="93075" spans="7:7">
      <c r="G93075" s="162" t="s">
        <v>93320</v>
      </c>
    </row>
    <row r="93076" spans="7:7">
      <c r="G93076" s="162" t="s">
        <v>93321</v>
      </c>
    </row>
    <row r="93077" spans="7:7">
      <c r="G93077" s="162" t="s">
        <v>93322</v>
      </c>
    </row>
    <row r="93078" spans="7:7">
      <c r="G93078" s="162" t="s">
        <v>93323</v>
      </c>
    </row>
    <row r="93079" spans="7:7">
      <c r="G93079" s="162" t="s">
        <v>93324</v>
      </c>
    </row>
    <row r="93080" spans="7:7">
      <c r="G93080" s="162" t="s">
        <v>93325</v>
      </c>
    </row>
    <row r="93081" spans="7:7">
      <c r="G93081" s="162" t="s">
        <v>93326</v>
      </c>
    </row>
    <row r="93082" spans="7:7">
      <c r="G93082" s="162" t="s">
        <v>93327</v>
      </c>
    </row>
    <row r="93083" spans="7:7">
      <c r="G93083" s="162" t="s">
        <v>93328</v>
      </c>
    </row>
    <row r="93084" spans="7:7">
      <c r="G93084" s="162" t="s">
        <v>93329</v>
      </c>
    </row>
    <row r="93085" spans="7:7">
      <c r="G93085" s="162" t="s">
        <v>93330</v>
      </c>
    </row>
    <row r="93086" spans="7:7">
      <c r="G93086" s="162" t="s">
        <v>93331</v>
      </c>
    </row>
    <row r="93087" spans="7:7">
      <c r="G93087" s="162" t="s">
        <v>93332</v>
      </c>
    </row>
    <row r="93088" spans="7:7">
      <c r="G93088" s="162" t="s">
        <v>93333</v>
      </c>
    </row>
    <row r="93089" spans="7:7">
      <c r="G93089" s="162" t="s">
        <v>93334</v>
      </c>
    </row>
    <row r="93090" spans="7:7">
      <c r="G93090" s="162" t="s">
        <v>93335</v>
      </c>
    </row>
    <row r="93091" spans="7:7">
      <c r="G93091" s="162" t="s">
        <v>93336</v>
      </c>
    </row>
    <row r="93092" spans="7:7">
      <c r="G93092" s="162" t="s">
        <v>93337</v>
      </c>
    </row>
    <row r="93093" spans="7:7">
      <c r="G93093" s="162" t="s">
        <v>93338</v>
      </c>
    </row>
    <row r="93094" spans="7:7">
      <c r="G93094" s="162" t="s">
        <v>93339</v>
      </c>
    </row>
    <row r="93095" spans="7:7">
      <c r="G93095" s="162" t="s">
        <v>93340</v>
      </c>
    </row>
    <row r="93096" spans="7:7">
      <c r="G93096" s="162" t="s">
        <v>93341</v>
      </c>
    </row>
    <row r="93097" spans="7:7">
      <c r="G93097" s="162" t="s">
        <v>93342</v>
      </c>
    </row>
    <row r="93098" spans="7:7">
      <c r="G93098" s="162" t="s">
        <v>93343</v>
      </c>
    </row>
    <row r="93099" spans="7:7">
      <c r="G93099" s="162" t="s">
        <v>93344</v>
      </c>
    </row>
    <row r="93100" spans="7:7">
      <c r="G93100" s="162" t="s">
        <v>93345</v>
      </c>
    </row>
    <row r="93101" spans="7:7">
      <c r="G93101" s="162" t="s">
        <v>93346</v>
      </c>
    </row>
    <row r="93102" spans="7:7">
      <c r="G93102" s="162" t="s">
        <v>93347</v>
      </c>
    </row>
    <row r="93103" spans="7:7">
      <c r="G93103" s="162" t="s">
        <v>93348</v>
      </c>
    </row>
    <row r="93104" spans="7:7">
      <c r="G93104" s="162" t="s">
        <v>93349</v>
      </c>
    </row>
    <row r="93105" spans="7:7">
      <c r="G93105" s="162" t="s">
        <v>93350</v>
      </c>
    </row>
    <row r="93106" spans="7:7">
      <c r="G93106" s="162" t="s">
        <v>93351</v>
      </c>
    </row>
    <row r="93107" spans="7:7">
      <c r="G93107" s="162" t="s">
        <v>93352</v>
      </c>
    </row>
    <row r="93108" spans="7:7">
      <c r="G93108" s="162" t="s">
        <v>93353</v>
      </c>
    </row>
    <row r="93109" spans="7:7">
      <c r="G93109" s="162" t="s">
        <v>93354</v>
      </c>
    </row>
    <row r="93110" spans="7:7">
      <c r="G93110" s="162" t="s">
        <v>93355</v>
      </c>
    </row>
    <row r="93111" spans="7:7">
      <c r="G93111" s="162" t="s">
        <v>93356</v>
      </c>
    </row>
    <row r="93112" spans="7:7">
      <c r="G93112" s="162" t="s">
        <v>93357</v>
      </c>
    </row>
    <row r="93113" spans="7:7">
      <c r="G93113" s="162" t="s">
        <v>93358</v>
      </c>
    </row>
    <row r="93114" spans="7:7">
      <c r="G93114" s="162" t="s">
        <v>93359</v>
      </c>
    </row>
    <row r="93115" spans="7:7">
      <c r="G93115" s="162" t="s">
        <v>93360</v>
      </c>
    </row>
    <row r="93116" spans="7:7">
      <c r="G93116" s="162" t="s">
        <v>93361</v>
      </c>
    </row>
    <row r="93117" spans="7:7">
      <c r="G93117" s="162" t="s">
        <v>93362</v>
      </c>
    </row>
    <row r="93118" spans="7:7">
      <c r="G93118" s="162" t="s">
        <v>93363</v>
      </c>
    </row>
    <row r="93119" spans="7:7">
      <c r="G93119" s="162" t="s">
        <v>93364</v>
      </c>
    </row>
    <row r="93120" spans="7:7">
      <c r="G93120" s="162" t="s">
        <v>93365</v>
      </c>
    </row>
    <row r="93121" spans="7:7">
      <c r="G93121" s="162" t="s">
        <v>93366</v>
      </c>
    </row>
    <row r="93122" spans="7:7">
      <c r="G93122" s="162" t="s">
        <v>93367</v>
      </c>
    </row>
    <row r="93123" spans="7:7">
      <c r="G93123" s="162" t="s">
        <v>93368</v>
      </c>
    </row>
    <row r="93124" spans="7:7">
      <c r="G93124" s="162" t="s">
        <v>93369</v>
      </c>
    </row>
    <row r="93125" spans="7:7">
      <c r="G93125" s="162" t="s">
        <v>93370</v>
      </c>
    </row>
    <row r="93126" spans="7:7">
      <c r="G93126" s="162" t="s">
        <v>93371</v>
      </c>
    </row>
    <row r="93127" spans="7:7">
      <c r="G93127" s="162" t="s">
        <v>93372</v>
      </c>
    </row>
    <row r="93128" spans="7:7">
      <c r="G93128" s="162" t="s">
        <v>93373</v>
      </c>
    </row>
    <row r="93129" spans="7:7">
      <c r="G93129" s="162" t="s">
        <v>93374</v>
      </c>
    </row>
    <row r="93130" spans="7:7">
      <c r="G93130" s="162" t="s">
        <v>93375</v>
      </c>
    </row>
    <row r="93131" spans="7:7">
      <c r="G93131" s="162" t="s">
        <v>93376</v>
      </c>
    </row>
    <row r="93132" spans="7:7">
      <c r="G93132" s="162" t="s">
        <v>93377</v>
      </c>
    </row>
    <row r="93133" spans="7:7">
      <c r="G93133" s="162" t="s">
        <v>93378</v>
      </c>
    </row>
    <row r="93134" spans="7:7">
      <c r="G93134" s="162" t="s">
        <v>93379</v>
      </c>
    </row>
    <row r="93135" spans="7:7">
      <c r="G93135" s="162" t="s">
        <v>93380</v>
      </c>
    </row>
    <row r="93136" spans="7:7">
      <c r="G93136" s="162" t="s">
        <v>93381</v>
      </c>
    </row>
    <row r="93137" spans="7:7">
      <c r="G93137" s="162" t="s">
        <v>93382</v>
      </c>
    </row>
    <row r="93138" spans="7:7">
      <c r="G93138" s="162" t="s">
        <v>93383</v>
      </c>
    </row>
    <row r="93139" spans="7:7">
      <c r="G93139" s="162" t="s">
        <v>93384</v>
      </c>
    </row>
    <row r="93140" spans="7:7">
      <c r="G93140" s="162" t="s">
        <v>93385</v>
      </c>
    </row>
    <row r="93141" spans="7:7">
      <c r="G93141" s="162" t="s">
        <v>93386</v>
      </c>
    </row>
    <row r="93142" spans="7:7">
      <c r="G93142" s="162" t="s">
        <v>93387</v>
      </c>
    </row>
    <row r="93143" spans="7:7">
      <c r="G93143" s="162" t="s">
        <v>93388</v>
      </c>
    </row>
    <row r="93144" spans="7:7">
      <c r="G93144" s="162" t="s">
        <v>93389</v>
      </c>
    </row>
    <row r="93145" spans="7:7">
      <c r="G93145" s="162" t="s">
        <v>93390</v>
      </c>
    </row>
    <row r="93146" spans="7:7">
      <c r="G93146" s="162" t="s">
        <v>93391</v>
      </c>
    </row>
    <row r="93147" spans="7:7">
      <c r="G93147" s="162" t="s">
        <v>93392</v>
      </c>
    </row>
    <row r="93148" spans="7:7">
      <c r="G93148" s="162" t="s">
        <v>93393</v>
      </c>
    </row>
    <row r="93149" spans="7:7">
      <c r="G93149" s="162" t="s">
        <v>93394</v>
      </c>
    </row>
    <row r="93150" spans="7:7">
      <c r="G93150" s="162" t="s">
        <v>93395</v>
      </c>
    </row>
    <row r="93151" spans="7:7">
      <c r="G93151" s="162" t="s">
        <v>93396</v>
      </c>
    </row>
    <row r="93152" spans="7:7">
      <c r="G93152" s="162" t="s">
        <v>93397</v>
      </c>
    </row>
    <row r="93153" spans="7:7">
      <c r="G93153" s="162" t="s">
        <v>93398</v>
      </c>
    </row>
    <row r="93154" spans="7:7">
      <c r="G93154" s="162" t="s">
        <v>93399</v>
      </c>
    </row>
    <row r="93155" spans="7:7">
      <c r="G93155" s="162" t="s">
        <v>93400</v>
      </c>
    </row>
    <row r="93156" spans="7:7">
      <c r="G93156" s="162" t="s">
        <v>93401</v>
      </c>
    </row>
    <row r="93157" spans="7:7">
      <c r="G93157" s="162" t="s">
        <v>93402</v>
      </c>
    </row>
    <row r="93158" spans="7:7">
      <c r="G93158" s="162" t="s">
        <v>93403</v>
      </c>
    </row>
    <row r="93159" spans="7:7">
      <c r="G93159" s="162" t="s">
        <v>93404</v>
      </c>
    </row>
    <row r="93160" spans="7:7">
      <c r="G93160" s="162" t="s">
        <v>93405</v>
      </c>
    </row>
    <row r="93161" spans="7:7">
      <c r="G93161" s="162" t="s">
        <v>93406</v>
      </c>
    </row>
    <row r="93162" spans="7:7">
      <c r="G93162" s="162" t="s">
        <v>93407</v>
      </c>
    </row>
    <row r="93163" spans="7:7">
      <c r="G93163" s="162" t="s">
        <v>93408</v>
      </c>
    </row>
    <row r="93164" spans="7:7">
      <c r="G93164" s="162" t="s">
        <v>93409</v>
      </c>
    </row>
    <row r="93165" spans="7:7">
      <c r="G93165" s="162" t="s">
        <v>93410</v>
      </c>
    </row>
    <row r="93166" spans="7:7">
      <c r="G93166" s="162" t="s">
        <v>93411</v>
      </c>
    </row>
    <row r="93167" spans="7:7">
      <c r="G93167" s="162" t="s">
        <v>93412</v>
      </c>
    </row>
    <row r="93168" spans="7:7">
      <c r="G93168" s="162" t="s">
        <v>93413</v>
      </c>
    </row>
    <row r="93169" spans="7:7">
      <c r="G93169" s="162" t="s">
        <v>93414</v>
      </c>
    </row>
    <row r="93170" spans="7:7">
      <c r="G93170" s="162" t="s">
        <v>93415</v>
      </c>
    </row>
    <row r="93171" spans="7:7">
      <c r="G93171" s="162" t="s">
        <v>93416</v>
      </c>
    </row>
    <row r="93172" spans="7:7">
      <c r="G93172" s="162" t="s">
        <v>93417</v>
      </c>
    </row>
    <row r="93173" spans="7:7">
      <c r="G93173" s="162" t="s">
        <v>93418</v>
      </c>
    </row>
    <row r="93174" spans="7:7">
      <c r="G93174" s="162" t="s">
        <v>93419</v>
      </c>
    </row>
    <row r="93175" spans="7:7">
      <c r="G93175" s="162" t="s">
        <v>93420</v>
      </c>
    </row>
    <row r="93176" spans="7:7">
      <c r="G93176" s="162" t="s">
        <v>93421</v>
      </c>
    </row>
    <row r="93177" spans="7:7">
      <c r="G93177" s="162" t="s">
        <v>93422</v>
      </c>
    </row>
    <row r="93178" spans="7:7">
      <c r="G93178" s="162" t="s">
        <v>93423</v>
      </c>
    </row>
    <row r="93179" spans="7:7">
      <c r="G93179" s="162" t="s">
        <v>93424</v>
      </c>
    </row>
    <row r="93180" spans="7:7">
      <c r="G93180" s="162" t="s">
        <v>93425</v>
      </c>
    </row>
    <row r="93181" spans="7:7">
      <c r="G93181" s="162" t="s">
        <v>93426</v>
      </c>
    </row>
    <row r="93182" spans="7:7">
      <c r="G93182" s="162" t="s">
        <v>93427</v>
      </c>
    </row>
    <row r="93183" spans="7:7">
      <c r="G93183" s="162" t="s">
        <v>93428</v>
      </c>
    </row>
    <row r="93184" spans="7:7">
      <c r="G93184" s="162" t="s">
        <v>93429</v>
      </c>
    </row>
    <row r="93185" spans="7:7">
      <c r="G93185" s="162" t="s">
        <v>93430</v>
      </c>
    </row>
    <row r="93186" spans="7:7">
      <c r="G93186" s="162" t="s">
        <v>93431</v>
      </c>
    </row>
    <row r="93187" spans="7:7">
      <c r="G93187" s="162" t="s">
        <v>93432</v>
      </c>
    </row>
    <row r="93188" spans="7:7">
      <c r="G93188" s="162" t="s">
        <v>93433</v>
      </c>
    </row>
    <row r="93189" spans="7:7">
      <c r="G93189" s="162" t="s">
        <v>93434</v>
      </c>
    </row>
    <row r="93190" spans="7:7">
      <c r="G93190" s="162" t="s">
        <v>93435</v>
      </c>
    </row>
    <row r="93191" spans="7:7">
      <c r="G93191" s="162" t="s">
        <v>93436</v>
      </c>
    </row>
    <row r="93192" spans="7:7">
      <c r="G93192" s="162" t="s">
        <v>93437</v>
      </c>
    </row>
    <row r="93193" spans="7:7">
      <c r="G93193" s="162" t="s">
        <v>93438</v>
      </c>
    </row>
    <row r="93194" spans="7:7">
      <c r="G93194" s="162" t="s">
        <v>93439</v>
      </c>
    </row>
    <row r="93195" spans="7:7">
      <c r="G93195" s="162" t="s">
        <v>93440</v>
      </c>
    </row>
    <row r="93196" spans="7:7">
      <c r="G93196" s="162" t="s">
        <v>93441</v>
      </c>
    </row>
    <row r="93197" spans="7:7">
      <c r="G93197" s="162" t="s">
        <v>93442</v>
      </c>
    </row>
    <row r="93198" spans="7:7">
      <c r="G93198" s="162" t="s">
        <v>93443</v>
      </c>
    </row>
    <row r="93199" spans="7:7">
      <c r="G93199" s="162" t="s">
        <v>93444</v>
      </c>
    </row>
    <row r="93200" spans="7:7">
      <c r="G93200" s="162" t="s">
        <v>93445</v>
      </c>
    </row>
    <row r="93201" spans="7:7">
      <c r="G93201" s="162" t="s">
        <v>93446</v>
      </c>
    </row>
    <row r="93202" spans="7:7">
      <c r="G93202" s="162" t="s">
        <v>93447</v>
      </c>
    </row>
    <row r="93203" spans="7:7">
      <c r="G93203" s="162" t="s">
        <v>93448</v>
      </c>
    </row>
    <row r="93204" spans="7:7">
      <c r="G93204" s="162" t="s">
        <v>93449</v>
      </c>
    </row>
    <row r="93205" spans="7:7">
      <c r="G93205" s="162" t="s">
        <v>93450</v>
      </c>
    </row>
    <row r="93206" spans="7:7">
      <c r="G93206" s="162" t="s">
        <v>93451</v>
      </c>
    </row>
    <row r="93207" spans="7:7">
      <c r="G93207" s="162" t="s">
        <v>93452</v>
      </c>
    </row>
    <row r="93208" spans="7:7">
      <c r="G93208" s="162" t="s">
        <v>93453</v>
      </c>
    </row>
    <row r="93209" spans="7:7">
      <c r="G93209" s="162" t="s">
        <v>93454</v>
      </c>
    </row>
    <row r="93210" spans="7:7">
      <c r="G93210" s="162" t="s">
        <v>93455</v>
      </c>
    </row>
    <row r="93211" spans="7:7">
      <c r="G93211" s="162" t="s">
        <v>93456</v>
      </c>
    </row>
    <row r="93212" spans="7:7">
      <c r="G93212" s="162" t="s">
        <v>93457</v>
      </c>
    </row>
    <row r="93213" spans="7:7">
      <c r="G93213" s="162" t="s">
        <v>93458</v>
      </c>
    </row>
    <row r="93214" spans="7:7">
      <c r="G93214" s="162" t="s">
        <v>93459</v>
      </c>
    </row>
    <row r="93215" spans="7:7">
      <c r="G93215" s="162" t="s">
        <v>93460</v>
      </c>
    </row>
    <row r="93216" spans="7:7">
      <c r="G93216" s="162" t="s">
        <v>93461</v>
      </c>
    </row>
    <row r="93217" spans="7:7">
      <c r="G93217" s="162" t="s">
        <v>93462</v>
      </c>
    </row>
    <row r="93218" spans="7:7">
      <c r="G93218" s="162" t="s">
        <v>93463</v>
      </c>
    </row>
    <row r="93219" spans="7:7">
      <c r="G93219" s="162" t="s">
        <v>93464</v>
      </c>
    </row>
    <row r="93220" spans="7:7">
      <c r="G93220" s="162" t="s">
        <v>93465</v>
      </c>
    </row>
    <row r="93221" spans="7:7">
      <c r="G93221" s="162" t="s">
        <v>93466</v>
      </c>
    </row>
    <row r="93222" spans="7:7">
      <c r="G93222" s="162" t="s">
        <v>93467</v>
      </c>
    </row>
    <row r="93223" spans="7:7">
      <c r="G93223" s="162" t="s">
        <v>93468</v>
      </c>
    </row>
    <row r="93224" spans="7:7">
      <c r="G93224" s="162" t="s">
        <v>93469</v>
      </c>
    </row>
    <row r="93225" spans="7:7">
      <c r="G93225" s="162" t="s">
        <v>93470</v>
      </c>
    </row>
    <row r="93226" spans="7:7">
      <c r="G93226" s="162" t="s">
        <v>93471</v>
      </c>
    </row>
    <row r="93227" spans="7:7">
      <c r="G93227" s="162" t="s">
        <v>93472</v>
      </c>
    </row>
    <row r="93228" spans="7:7">
      <c r="G93228" s="162" t="s">
        <v>93473</v>
      </c>
    </row>
    <row r="93229" spans="7:7">
      <c r="G93229" s="162" t="s">
        <v>93474</v>
      </c>
    </row>
    <row r="93230" spans="7:7">
      <c r="G93230" s="162" t="s">
        <v>93475</v>
      </c>
    </row>
    <row r="93231" spans="7:7">
      <c r="G93231" s="162" t="s">
        <v>93476</v>
      </c>
    </row>
    <row r="93232" spans="7:7">
      <c r="G93232" s="162" t="s">
        <v>93477</v>
      </c>
    </row>
    <row r="93233" spans="7:7">
      <c r="G93233" s="162" t="s">
        <v>93478</v>
      </c>
    </row>
    <row r="93234" spans="7:7">
      <c r="G93234" s="162" t="s">
        <v>93479</v>
      </c>
    </row>
    <row r="93235" spans="7:7">
      <c r="G93235" s="162" t="s">
        <v>93480</v>
      </c>
    </row>
    <row r="93236" spans="7:7">
      <c r="G93236" s="162" t="s">
        <v>93481</v>
      </c>
    </row>
    <row r="93237" spans="7:7">
      <c r="G93237" s="162" t="s">
        <v>93482</v>
      </c>
    </row>
    <row r="93238" spans="7:7">
      <c r="G93238" s="162" t="s">
        <v>93483</v>
      </c>
    </row>
    <row r="93239" spans="7:7">
      <c r="G93239" s="162" t="s">
        <v>93484</v>
      </c>
    </row>
    <row r="93240" spans="7:7">
      <c r="G93240" s="162" t="s">
        <v>93485</v>
      </c>
    </row>
    <row r="93241" spans="7:7">
      <c r="G93241" s="162" t="s">
        <v>93486</v>
      </c>
    </row>
    <row r="93242" spans="7:7">
      <c r="G93242" s="162" t="s">
        <v>93487</v>
      </c>
    </row>
    <row r="93243" spans="7:7">
      <c r="G93243" s="162" t="s">
        <v>93488</v>
      </c>
    </row>
    <row r="93244" spans="7:7">
      <c r="G93244" s="162" t="s">
        <v>93489</v>
      </c>
    </row>
    <row r="93245" spans="7:7">
      <c r="G93245" s="162" t="s">
        <v>93490</v>
      </c>
    </row>
    <row r="93246" spans="7:7">
      <c r="G93246" s="162" t="s">
        <v>93491</v>
      </c>
    </row>
    <row r="93247" spans="7:7">
      <c r="G93247" s="162" t="s">
        <v>93492</v>
      </c>
    </row>
    <row r="93248" spans="7:7">
      <c r="G93248" s="162" t="s">
        <v>93493</v>
      </c>
    </row>
    <row r="93249" spans="7:7">
      <c r="G93249" s="162" t="s">
        <v>93494</v>
      </c>
    </row>
    <row r="93250" spans="7:7">
      <c r="G93250" s="162" t="s">
        <v>93495</v>
      </c>
    </row>
    <row r="93251" spans="7:7">
      <c r="G93251" s="162" t="s">
        <v>93496</v>
      </c>
    </row>
    <row r="93252" spans="7:7">
      <c r="G93252" s="162" t="s">
        <v>93497</v>
      </c>
    </row>
    <row r="93253" spans="7:7">
      <c r="G93253" s="162" t="s">
        <v>93498</v>
      </c>
    </row>
    <row r="93254" spans="7:7">
      <c r="G93254" s="162" t="s">
        <v>93499</v>
      </c>
    </row>
    <row r="93255" spans="7:7">
      <c r="G93255" s="162" t="s">
        <v>93500</v>
      </c>
    </row>
    <row r="93256" spans="7:7">
      <c r="G93256" s="162" t="s">
        <v>93501</v>
      </c>
    </row>
    <row r="93257" spans="7:7">
      <c r="G93257" s="162" t="s">
        <v>93502</v>
      </c>
    </row>
    <row r="93258" spans="7:7">
      <c r="G93258" s="162" t="s">
        <v>93503</v>
      </c>
    </row>
    <row r="93259" spans="7:7">
      <c r="G93259" s="162" t="s">
        <v>93504</v>
      </c>
    </row>
    <row r="93260" spans="7:7">
      <c r="G93260" s="162" t="s">
        <v>93505</v>
      </c>
    </row>
    <row r="93261" spans="7:7">
      <c r="G93261" s="162" t="s">
        <v>93506</v>
      </c>
    </row>
    <row r="93262" spans="7:7">
      <c r="G93262" s="162" t="s">
        <v>93507</v>
      </c>
    </row>
    <row r="93263" spans="7:7">
      <c r="G93263" s="162" t="s">
        <v>93508</v>
      </c>
    </row>
    <row r="93264" spans="7:7">
      <c r="G93264" s="162" t="s">
        <v>93509</v>
      </c>
    </row>
    <row r="93265" spans="7:7">
      <c r="G93265" s="162" t="s">
        <v>93510</v>
      </c>
    </row>
    <row r="93266" spans="7:7">
      <c r="G93266" s="162" t="s">
        <v>93511</v>
      </c>
    </row>
    <row r="93267" spans="7:7">
      <c r="G93267" s="162" t="s">
        <v>93512</v>
      </c>
    </row>
    <row r="93268" spans="7:7">
      <c r="G93268" s="162" t="s">
        <v>93513</v>
      </c>
    </row>
    <row r="93269" spans="7:7">
      <c r="G93269" s="162" t="s">
        <v>93514</v>
      </c>
    </row>
    <row r="93270" spans="7:7">
      <c r="G93270" s="162" t="s">
        <v>93515</v>
      </c>
    </row>
    <row r="93271" spans="7:7">
      <c r="G93271" s="162" t="s">
        <v>93516</v>
      </c>
    </row>
    <row r="93272" spans="7:7">
      <c r="G93272" s="162" t="s">
        <v>93517</v>
      </c>
    </row>
    <row r="93273" spans="7:7">
      <c r="G93273" s="162" t="s">
        <v>93518</v>
      </c>
    </row>
    <row r="93274" spans="7:7">
      <c r="G93274" s="162" t="s">
        <v>93519</v>
      </c>
    </row>
    <row r="93275" spans="7:7">
      <c r="G93275" s="162" t="s">
        <v>93520</v>
      </c>
    </row>
    <row r="93276" spans="7:7">
      <c r="G93276" s="162" t="s">
        <v>93521</v>
      </c>
    </row>
    <row r="93277" spans="7:7">
      <c r="G93277" s="162" t="s">
        <v>93522</v>
      </c>
    </row>
    <row r="93278" spans="7:7">
      <c r="G93278" s="162" t="s">
        <v>93523</v>
      </c>
    </row>
    <row r="93279" spans="7:7">
      <c r="G93279" s="162" t="s">
        <v>93524</v>
      </c>
    </row>
    <row r="93280" spans="7:7">
      <c r="G93280" s="162" t="s">
        <v>93525</v>
      </c>
    </row>
    <row r="93281" spans="7:7">
      <c r="G93281" s="162" t="s">
        <v>93526</v>
      </c>
    </row>
    <row r="93282" spans="7:7">
      <c r="G93282" s="162" t="s">
        <v>93527</v>
      </c>
    </row>
    <row r="93283" spans="7:7">
      <c r="G93283" s="162" t="s">
        <v>93528</v>
      </c>
    </row>
    <row r="93284" spans="7:7">
      <c r="G93284" s="162" t="s">
        <v>93529</v>
      </c>
    </row>
    <row r="93285" spans="7:7">
      <c r="G93285" s="162" t="s">
        <v>93530</v>
      </c>
    </row>
    <row r="93286" spans="7:7">
      <c r="G93286" s="162" t="s">
        <v>93531</v>
      </c>
    </row>
    <row r="93287" spans="7:7">
      <c r="G93287" s="162" t="s">
        <v>93532</v>
      </c>
    </row>
    <row r="93288" spans="7:7">
      <c r="G93288" s="162" t="s">
        <v>93533</v>
      </c>
    </row>
    <row r="93289" spans="7:7">
      <c r="G93289" s="162" t="s">
        <v>93534</v>
      </c>
    </row>
    <row r="93290" spans="7:7">
      <c r="G93290" s="162" t="s">
        <v>93535</v>
      </c>
    </row>
    <row r="93291" spans="7:7">
      <c r="G93291" s="162" t="s">
        <v>93536</v>
      </c>
    </row>
    <row r="93292" spans="7:7">
      <c r="G93292" s="162" t="s">
        <v>93537</v>
      </c>
    </row>
    <row r="93293" spans="7:7">
      <c r="G93293" s="162" t="s">
        <v>93538</v>
      </c>
    </row>
    <row r="93294" spans="7:7">
      <c r="G93294" s="162" t="s">
        <v>93539</v>
      </c>
    </row>
    <row r="93295" spans="7:7">
      <c r="G93295" s="162" t="s">
        <v>93540</v>
      </c>
    </row>
    <row r="93296" spans="7:7">
      <c r="G93296" s="162" t="s">
        <v>93541</v>
      </c>
    </row>
    <row r="93297" spans="7:7">
      <c r="G93297" s="162" t="s">
        <v>93542</v>
      </c>
    </row>
    <row r="93298" spans="7:7">
      <c r="G93298" s="162" t="s">
        <v>93543</v>
      </c>
    </row>
    <row r="93299" spans="7:7">
      <c r="G93299" s="162" t="s">
        <v>93544</v>
      </c>
    </row>
    <row r="93300" spans="7:7">
      <c r="G93300" s="162" t="s">
        <v>93545</v>
      </c>
    </row>
    <row r="93301" spans="7:7">
      <c r="G93301" s="162" t="s">
        <v>93546</v>
      </c>
    </row>
    <row r="93302" spans="7:7">
      <c r="G93302" s="162" t="s">
        <v>93547</v>
      </c>
    </row>
    <row r="93303" spans="7:7">
      <c r="G93303" s="162" t="s">
        <v>93548</v>
      </c>
    </row>
    <row r="93304" spans="7:7">
      <c r="G93304" s="162" t="s">
        <v>93549</v>
      </c>
    </row>
    <row r="93305" spans="7:7">
      <c r="G93305" s="162" t="s">
        <v>93550</v>
      </c>
    </row>
    <row r="93306" spans="7:7">
      <c r="G93306" s="162" t="s">
        <v>93551</v>
      </c>
    </row>
    <row r="93307" spans="7:7">
      <c r="G93307" s="162" t="s">
        <v>93552</v>
      </c>
    </row>
    <row r="93308" spans="7:7">
      <c r="G93308" s="162" t="s">
        <v>93553</v>
      </c>
    </row>
    <row r="93309" spans="7:7">
      <c r="G93309" s="162" t="s">
        <v>93554</v>
      </c>
    </row>
    <row r="93310" spans="7:7">
      <c r="G93310" s="162" t="s">
        <v>93555</v>
      </c>
    </row>
    <row r="93311" spans="7:7">
      <c r="G93311" s="162" t="s">
        <v>93556</v>
      </c>
    </row>
    <row r="93312" spans="7:7">
      <c r="G93312" s="162" t="s">
        <v>93557</v>
      </c>
    </row>
    <row r="93313" spans="7:7">
      <c r="G93313" s="162" t="s">
        <v>93558</v>
      </c>
    </row>
    <row r="93314" spans="7:7">
      <c r="G93314" s="162" t="s">
        <v>93559</v>
      </c>
    </row>
    <row r="93315" spans="7:7">
      <c r="G93315" s="162" t="s">
        <v>93560</v>
      </c>
    </row>
    <row r="93316" spans="7:7">
      <c r="G93316" s="162" t="s">
        <v>93561</v>
      </c>
    </row>
    <row r="93317" spans="7:7">
      <c r="G93317" s="162" t="s">
        <v>93562</v>
      </c>
    </row>
    <row r="93318" spans="7:7">
      <c r="G93318" s="162" t="s">
        <v>93563</v>
      </c>
    </row>
    <row r="93319" spans="7:7">
      <c r="G93319" s="162" t="s">
        <v>93564</v>
      </c>
    </row>
    <row r="93320" spans="7:7">
      <c r="G93320" s="162" t="s">
        <v>93565</v>
      </c>
    </row>
    <row r="93321" spans="7:7">
      <c r="G93321" s="162" t="s">
        <v>93566</v>
      </c>
    </row>
    <row r="93322" spans="7:7">
      <c r="G93322" s="162" t="s">
        <v>93567</v>
      </c>
    </row>
    <row r="93323" spans="7:7">
      <c r="G93323" s="162" t="s">
        <v>93568</v>
      </c>
    </row>
    <row r="93324" spans="7:7">
      <c r="G93324" s="162" t="s">
        <v>93569</v>
      </c>
    </row>
    <row r="93325" spans="7:7">
      <c r="G93325" s="162" t="s">
        <v>93570</v>
      </c>
    </row>
    <row r="93326" spans="7:7">
      <c r="G93326" s="162" t="s">
        <v>93571</v>
      </c>
    </row>
    <row r="93327" spans="7:7">
      <c r="G93327" s="162" t="s">
        <v>93572</v>
      </c>
    </row>
    <row r="93328" spans="7:7">
      <c r="G93328" s="162" t="s">
        <v>93573</v>
      </c>
    </row>
    <row r="93329" spans="7:7">
      <c r="G93329" s="162" t="s">
        <v>93574</v>
      </c>
    </row>
    <row r="93330" spans="7:7">
      <c r="G93330" s="162" t="s">
        <v>93575</v>
      </c>
    </row>
    <row r="93331" spans="7:7">
      <c r="G93331" s="162" t="s">
        <v>93576</v>
      </c>
    </row>
    <row r="93332" spans="7:7">
      <c r="G93332" s="162" t="s">
        <v>93577</v>
      </c>
    </row>
    <row r="93333" spans="7:7">
      <c r="G93333" s="162" t="s">
        <v>93578</v>
      </c>
    </row>
    <row r="93334" spans="7:7">
      <c r="G93334" s="162" t="s">
        <v>93579</v>
      </c>
    </row>
    <row r="93335" spans="7:7">
      <c r="G93335" s="162" t="s">
        <v>93580</v>
      </c>
    </row>
    <row r="93336" spans="7:7">
      <c r="G93336" s="162" t="s">
        <v>93581</v>
      </c>
    </row>
    <row r="93337" spans="7:7">
      <c r="G93337" s="162" t="s">
        <v>93582</v>
      </c>
    </row>
    <row r="93338" spans="7:7">
      <c r="G93338" s="162" t="s">
        <v>93583</v>
      </c>
    </row>
    <row r="93339" spans="7:7">
      <c r="G93339" s="162" t="s">
        <v>93584</v>
      </c>
    </row>
    <row r="93340" spans="7:7">
      <c r="G93340" s="162" t="s">
        <v>93585</v>
      </c>
    </row>
    <row r="93341" spans="7:7">
      <c r="G93341" s="162" t="s">
        <v>93586</v>
      </c>
    </row>
    <row r="93342" spans="7:7">
      <c r="G93342" s="162" t="s">
        <v>93587</v>
      </c>
    </row>
    <row r="93343" spans="7:7">
      <c r="G93343" s="162" t="s">
        <v>93588</v>
      </c>
    </row>
    <row r="93344" spans="7:7">
      <c r="G93344" s="162" t="s">
        <v>93589</v>
      </c>
    </row>
    <row r="93345" spans="7:7">
      <c r="G93345" s="162" t="s">
        <v>93590</v>
      </c>
    </row>
    <row r="93346" spans="7:7">
      <c r="G93346" s="162" t="s">
        <v>93591</v>
      </c>
    </row>
    <row r="93347" spans="7:7">
      <c r="G93347" s="162" t="s">
        <v>93592</v>
      </c>
    </row>
    <row r="93348" spans="7:7">
      <c r="G93348" s="162" t="s">
        <v>93593</v>
      </c>
    </row>
    <row r="93349" spans="7:7">
      <c r="G93349" s="162" t="s">
        <v>93594</v>
      </c>
    </row>
    <row r="93350" spans="7:7">
      <c r="G93350" s="162" t="s">
        <v>93595</v>
      </c>
    </row>
    <row r="93351" spans="7:7">
      <c r="G93351" s="162" t="s">
        <v>93596</v>
      </c>
    </row>
    <row r="93352" spans="7:7">
      <c r="G93352" s="162" t="s">
        <v>93597</v>
      </c>
    </row>
    <row r="93353" spans="7:7">
      <c r="G93353" s="162" t="s">
        <v>93598</v>
      </c>
    </row>
    <row r="93354" spans="7:7">
      <c r="G93354" s="162" t="s">
        <v>93599</v>
      </c>
    </row>
    <row r="93355" spans="7:7">
      <c r="G93355" s="162" t="s">
        <v>93600</v>
      </c>
    </row>
    <row r="93356" spans="7:7">
      <c r="G93356" s="162" t="s">
        <v>93601</v>
      </c>
    </row>
    <row r="93357" spans="7:7">
      <c r="G93357" s="162" t="s">
        <v>93602</v>
      </c>
    </row>
    <row r="93358" spans="7:7">
      <c r="G93358" s="162" t="s">
        <v>93603</v>
      </c>
    </row>
    <row r="93359" spans="7:7">
      <c r="G93359" s="162" t="s">
        <v>93604</v>
      </c>
    </row>
    <row r="93360" spans="7:7">
      <c r="G93360" s="162" t="s">
        <v>93605</v>
      </c>
    </row>
    <row r="93361" spans="7:7">
      <c r="G93361" s="162" t="s">
        <v>93606</v>
      </c>
    </row>
    <row r="93362" spans="7:7">
      <c r="G93362" s="162" t="s">
        <v>93607</v>
      </c>
    </row>
    <row r="93363" spans="7:7">
      <c r="G93363" s="162" t="s">
        <v>93608</v>
      </c>
    </row>
    <row r="93364" spans="7:7">
      <c r="G93364" s="162" t="s">
        <v>93609</v>
      </c>
    </row>
    <row r="93365" spans="7:7">
      <c r="G93365" s="162" t="s">
        <v>93610</v>
      </c>
    </row>
    <row r="93366" spans="7:7">
      <c r="G93366" s="162" t="s">
        <v>93611</v>
      </c>
    </row>
    <row r="93367" spans="7:7">
      <c r="G93367" s="162" t="s">
        <v>93612</v>
      </c>
    </row>
    <row r="93368" spans="7:7">
      <c r="G93368" s="162" t="s">
        <v>93613</v>
      </c>
    </row>
    <row r="93369" spans="7:7">
      <c r="G93369" s="162" t="s">
        <v>93614</v>
      </c>
    </row>
    <row r="93370" spans="7:7">
      <c r="G93370" s="162" t="s">
        <v>93615</v>
      </c>
    </row>
    <row r="93371" spans="7:7">
      <c r="G93371" s="162" t="s">
        <v>93616</v>
      </c>
    </row>
    <row r="93372" spans="7:7">
      <c r="G93372" s="162" t="s">
        <v>93617</v>
      </c>
    </row>
    <row r="93373" spans="7:7">
      <c r="G93373" s="162" t="s">
        <v>93618</v>
      </c>
    </row>
    <row r="93374" spans="7:7">
      <c r="G93374" s="162" t="s">
        <v>93619</v>
      </c>
    </row>
    <row r="93375" spans="7:7">
      <c r="G93375" s="162" t="s">
        <v>93620</v>
      </c>
    </row>
    <row r="93376" spans="7:7">
      <c r="G93376" s="162" t="s">
        <v>93621</v>
      </c>
    </row>
    <row r="93377" spans="7:7">
      <c r="G93377" s="162" t="s">
        <v>93622</v>
      </c>
    </row>
    <row r="93378" spans="7:7">
      <c r="G93378" s="162" t="s">
        <v>93623</v>
      </c>
    </row>
    <row r="93379" spans="7:7">
      <c r="G93379" s="162" t="s">
        <v>93624</v>
      </c>
    </row>
    <row r="93380" spans="7:7">
      <c r="G93380" s="162" t="s">
        <v>93625</v>
      </c>
    </row>
    <row r="93381" spans="7:7">
      <c r="G93381" s="162" t="s">
        <v>93626</v>
      </c>
    </row>
    <row r="93382" spans="7:7">
      <c r="G93382" s="162" t="s">
        <v>93627</v>
      </c>
    </row>
    <row r="93383" spans="7:7">
      <c r="G93383" s="162" t="s">
        <v>93628</v>
      </c>
    </row>
    <row r="93384" spans="7:7">
      <c r="G93384" s="162" t="s">
        <v>93629</v>
      </c>
    </row>
    <row r="93385" spans="7:7">
      <c r="G93385" s="162" t="s">
        <v>93630</v>
      </c>
    </row>
    <row r="93386" spans="7:7">
      <c r="G93386" s="162" t="s">
        <v>93631</v>
      </c>
    </row>
    <row r="93387" spans="7:7">
      <c r="G93387" s="162" t="s">
        <v>93632</v>
      </c>
    </row>
    <row r="93388" spans="7:7">
      <c r="G93388" s="162" t="s">
        <v>93633</v>
      </c>
    </row>
    <row r="93389" spans="7:7">
      <c r="G93389" s="162" t="s">
        <v>93634</v>
      </c>
    </row>
    <row r="93390" spans="7:7">
      <c r="G93390" s="162" t="s">
        <v>93635</v>
      </c>
    </row>
    <row r="93391" spans="7:7">
      <c r="G93391" s="162" t="s">
        <v>93636</v>
      </c>
    </row>
    <row r="93392" spans="7:7">
      <c r="G93392" s="162" t="s">
        <v>93637</v>
      </c>
    </row>
    <row r="93393" spans="7:7">
      <c r="G93393" s="162" t="s">
        <v>93638</v>
      </c>
    </row>
    <row r="93394" spans="7:7">
      <c r="G93394" s="162" t="s">
        <v>93639</v>
      </c>
    </row>
    <row r="93395" spans="7:7">
      <c r="G93395" s="162" t="s">
        <v>93640</v>
      </c>
    </row>
    <row r="93396" spans="7:7">
      <c r="G93396" s="162" t="s">
        <v>93641</v>
      </c>
    </row>
    <row r="93397" spans="7:7">
      <c r="G93397" s="162" t="s">
        <v>93642</v>
      </c>
    </row>
    <row r="93398" spans="7:7">
      <c r="G93398" s="162" t="s">
        <v>93643</v>
      </c>
    </row>
    <row r="93399" spans="7:7">
      <c r="G93399" s="162" t="s">
        <v>93644</v>
      </c>
    </row>
    <row r="93400" spans="7:7">
      <c r="G93400" s="162" t="s">
        <v>93645</v>
      </c>
    </row>
    <row r="93401" spans="7:7">
      <c r="G93401" s="162" t="s">
        <v>93646</v>
      </c>
    </row>
    <row r="93402" spans="7:7">
      <c r="G93402" s="162" t="s">
        <v>93647</v>
      </c>
    </row>
    <row r="93403" spans="7:7">
      <c r="G93403" s="162" t="s">
        <v>93648</v>
      </c>
    </row>
    <row r="93404" spans="7:7">
      <c r="G93404" s="162" t="s">
        <v>93649</v>
      </c>
    </row>
    <row r="93405" spans="7:7">
      <c r="G93405" s="162" t="s">
        <v>93650</v>
      </c>
    </row>
    <row r="93406" spans="7:7">
      <c r="G93406" s="162" t="s">
        <v>93651</v>
      </c>
    </row>
    <row r="93407" spans="7:7">
      <c r="G93407" s="162" t="s">
        <v>93652</v>
      </c>
    </row>
    <row r="93408" spans="7:7">
      <c r="G93408" s="162" t="s">
        <v>93653</v>
      </c>
    </row>
    <row r="93409" spans="7:7">
      <c r="G93409" s="162" t="s">
        <v>93654</v>
      </c>
    </row>
    <row r="93410" spans="7:7">
      <c r="G93410" s="162" t="s">
        <v>93655</v>
      </c>
    </row>
    <row r="93411" spans="7:7">
      <c r="G93411" s="162" t="s">
        <v>93656</v>
      </c>
    </row>
    <row r="93412" spans="7:7">
      <c r="G93412" s="162" t="s">
        <v>93657</v>
      </c>
    </row>
    <row r="93413" spans="7:7">
      <c r="G93413" s="162" t="s">
        <v>93658</v>
      </c>
    </row>
    <row r="93414" spans="7:7">
      <c r="G93414" s="162" t="s">
        <v>93659</v>
      </c>
    </row>
    <row r="93415" spans="7:7">
      <c r="G93415" s="162" t="s">
        <v>93660</v>
      </c>
    </row>
    <row r="93416" spans="7:7">
      <c r="G93416" s="162" t="s">
        <v>93661</v>
      </c>
    </row>
    <row r="93417" spans="7:7">
      <c r="G93417" s="162" t="s">
        <v>93662</v>
      </c>
    </row>
    <row r="93418" spans="7:7">
      <c r="G93418" s="162" t="s">
        <v>93663</v>
      </c>
    </row>
    <row r="93419" spans="7:7">
      <c r="G93419" s="162" t="s">
        <v>93664</v>
      </c>
    </row>
    <row r="93420" spans="7:7">
      <c r="G93420" s="162" t="s">
        <v>93665</v>
      </c>
    </row>
    <row r="93421" spans="7:7">
      <c r="G93421" s="162" t="s">
        <v>93666</v>
      </c>
    </row>
    <row r="93422" spans="7:7">
      <c r="G93422" s="162" t="s">
        <v>93667</v>
      </c>
    </row>
    <row r="93423" spans="7:7">
      <c r="G93423" s="162" t="s">
        <v>93668</v>
      </c>
    </row>
    <row r="93424" spans="7:7">
      <c r="G93424" s="162" t="s">
        <v>93669</v>
      </c>
    </row>
    <row r="93425" spans="7:7">
      <c r="G93425" s="162" t="s">
        <v>93670</v>
      </c>
    </row>
    <row r="93426" spans="7:7">
      <c r="G93426" s="162" t="s">
        <v>93671</v>
      </c>
    </row>
    <row r="93427" spans="7:7">
      <c r="G93427" s="162" t="s">
        <v>93672</v>
      </c>
    </row>
    <row r="93428" spans="7:7">
      <c r="G93428" s="162" t="s">
        <v>93673</v>
      </c>
    </row>
    <row r="93429" spans="7:7">
      <c r="G93429" s="162" t="s">
        <v>93674</v>
      </c>
    </row>
    <row r="93430" spans="7:7">
      <c r="G93430" s="162" t="s">
        <v>93675</v>
      </c>
    </row>
    <row r="93431" spans="7:7">
      <c r="G93431" s="162" t="s">
        <v>93676</v>
      </c>
    </row>
    <row r="93432" spans="7:7">
      <c r="G93432" s="162" t="s">
        <v>93677</v>
      </c>
    </row>
    <row r="93433" spans="7:7">
      <c r="G93433" s="162" t="s">
        <v>93678</v>
      </c>
    </row>
    <row r="93434" spans="7:7">
      <c r="G93434" s="162" t="s">
        <v>93679</v>
      </c>
    </row>
    <row r="93435" spans="7:7">
      <c r="G93435" s="162" t="s">
        <v>93680</v>
      </c>
    </row>
    <row r="93436" spans="7:7">
      <c r="G93436" s="162" t="s">
        <v>93681</v>
      </c>
    </row>
    <row r="93437" spans="7:7">
      <c r="G93437" s="162" t="s">
        <v>93682</v>
      </c>
    </row>
    <row r="93438" spans="7:7">
      <c r="G93438" s="162" t="s">
        <v>93683</v>
      </c>
    </row>
    <row r="93439" spans="7:7">
      <c r="G93439" s="162" t="s">
        <v>93684</v>
      </c>
    </row>
    <row r="93440" spans="7:7">
      <c r="G93440" s="162" t="s">
        <v>93685</v>
      </c>
    </row>
    <row r="93441" spans="7:7">
      <c r="G93441" s="162" t="s">
        <v>93686</v>
      </c>
    </row>
    <row r="93442" spans="7:7">
      <c r="G93442" s="162" t="s">
        <v>93687</v>
      </c>
    </row>
    <row r="93443" spans="7:7">
      <c r="G93443" s="162" t="s">
        <v>93688</v>
      </c>
    </row>
    <row r="93444" spans="7:7">
      <c r="G93444" s="162" t="s">
        <v>93689</v>
      </c>
    </row>
    <row r="93445" spans="7:7">
      <c r="G93445" s="162" t="s">
        <v>93690</v>
      </c>
    </row>
    <row r="93446" spans="7:7">
      <c r="G93446" s="162" t="s">
        <v>93691</v>
      </c>
    </row>
    <row r="93447" spans="7:7">
      <c r="G93447" s="162" t="s">
        <v>93692</v>
      </c>
    </row>
    <row r="93448" spans="7:7">
      <c r="G93448" s="162" t="s">
        <v>93693</v>
      </c>
    </row>
    <row r="93449" spans="7:7">
      <c r="G93449" s="162" t="s">
        <v>93694</v>
      </c>
    </row>
    <row r="93450" spans="7:7">
      <c r="G93450" s="162" t="s">
        <v>93695</v>
      </c>
    </row>
    <row r="93451" spans="7:7">
      <c r="G93451" s="162" t="s">
        <v>93696</v>
      </c>
    </row>
    <row r="93452" spans="7:7">
      <c r="G93452" s="162" t="s">
        <v>93697</v>
      </c>
    </row>
    <row r="93453" spans="7:7">
      <c r="G93453" s="162" t="s">
        <v>93698</v>
      </c>
    </row>
    <row r="93454" spans="7:7">
      <c r="G93454" s="162" t="s">
        <v>93699</v>
      </c>
    </row>
    <row r="93455" spans="7:7">
      <c r="G93455" s="162" t="s">
        <v>93700</v>
      </c>
    </row>
    <row r="93456" spans="7:7">
      <c r="G93456" s="162" t="s">
        <v>93701</v>
      </c>
    </row>
    <row r="93457" spans="7:7">
      <c r="G93457" s="162" t="s">
        <v>93702</v>
      </c>
    </row>
    <row r="93458" spans="7:7">
      <c r="G93458" s="162" t="s">
        <v>93703</v>
      </c>
    </row>
    <row r="93459" spans="7:7">
      <c r="G93459" s="162" t="s">
        <v>93704</v>
      </c>
    </row>
    <row r="93460" spans="7:7">
      <c r="G93460" s="162" t="s">
        <v>93705</v>
      </c>
    </row>
    <row r="93461" spans="7:7">
      <c r="G93461" s="162" t="s">
        <v>93706</v>
      </c>
    </row>
    <row r="93462" spans="7:7">
      <c r="G93462" s="162" t="s">
        <v>93707</v>
      </c>
    </row>
    <row r="93463" spans="7:7">
      <c r="G93463" s="162" t="s">
        <v>93708</v>
      </c>
    </row>
    <row r="93464" spans="7:7">
      <c r="G93464" s="162" t="s">
        <v>93709</v>
      </c>
    </row>
    <row r="93465" spans="7:7">
      <c r="G93465" s="162" t="s">
        <v>93710</v>
      </c>
    </row>
    <row r="93466" spans="7:7">
      <c r="G93466" s="162" t="s">
        <v>93711</v>
      </c>
    </row>
    <row r="93467" spans="7:7">
      <c r="G93467" s="162" t="s">
        <v>93712</v>
      </c>
    </row>
    <row r="93468" spans="7:7">
      <c r="G93468" s="162" t="s">
        <v>93713</v>
      </c>
    </row>
    <row r="93469" spans="7:7">
      <c r="G93469" s="162" t="s">
        <v>93714</v>
      </c>
    </row>
    <row r="93470" spans="7:7">
      <c r="G93470" s="162" t="s">
        <v>93715</v>
      </c>
    </row>
    <row r="93471" spans="7:7">
      <c r="G93471" s="162" t="s">
        <v>93716</v>
      </c>
    </row>
    <row r="93472" spans="7:7">
      <c r="G93472" s="162" t="s">
        <v>93717</v>
      </c>
    </row>
    <row r="93473" spans="7:7">
      <c r="G93473" s="162" t="s">
        <v>93718</v>
      </c>
    </row>
    <row r="93474" spans="7:7">
      <c r="G93474" s="162" t="s">
        <v>93719</v>
      </c>
    </row>
    <row r="93475" spans="7:7">
      <c r="G93475" s="162" t="s">
        <v>93720</v>
      </c>
    </row>
    <row r="93476" spans="7:7">
      <c r="G93476" s="162" t="s">
        <v>93721</v>
      </c>
    </row>
    <row r="93477" spans="7:7">
      <c r="G93477" s="162" t="s">
        <v>93722</v>
      </c>
    </row>
    <row r="93478" spans="7:7">
      <c r="G93478" s="162" t="s">
        <v>93723</v>
      </c>
    </row>
    <row r="93479" spans="7:7">
      <c r="G93479" s="162" t="s">
        <v>93724</v>
      </c>
    </row>
    <row r="93480" spans="7:7">
      <c r="G93480" s="162" t="s">
        <v>93725</v>
      </c>
    </row>
    <row r="93481" spans="7:7">
      <c r="G93481" s="162" t="s">
        <v>93726</v>
      </c>
    </row>
    <row r="93482" spans="7:7">
      <c r="G93482" s="162" t="s">
        <v>93727</v>
      </c>
    </row>
    <row r="93483" spans="7:7">
      <c r="G93483" s="162" t="s">
        <v>93728</v>
      </c>
    </row>
    <row r="93484" spans="7:7">
      <c r="G93484" s="162" t="s">
        <v>93729</v>
      </c>
    </row>
    <row r="93485" spans="7:7">
      <c r="G93485" s="162" t="s">
        <v>93730</v>
      </c>
    </row>
    <row r="93486" spans="7:7">
      <c r="G93486" s="162" t="s">
        <v>93731</v>
      </c>
    </row>
    <row r="93487" spans="7:7">
      <c r="G93487" s="162" t="s">
        <v>93732</v>
      </c>
    </row>
    <row r="93488" spans="7:7">
      <c r="G93488" s="162" t="s">
        <v>93733</v>
      </c>
    </row>
    <row r="93489" spans="7:7">
      <c r="G93489" s="162" t="s">
        <v>93734</v>
      </c>
    </row>
    <row r="93490" spans="7:7">
      <c r="G93490" s="162" t="s">
        <v>93735</v>
      </c>
    </row>
    <row r="93491" spans="7:7">
      <c r="G93491" s="162" t="s">
        <v>93736</v>
      </c>
    </row>
    <row r="93492" spans="7:7">
      <c r="G93492" s="162" t="s">
        <v>93737</v>
      </c>
    </row>
    <row r="93493" spans="7:7">
      <c r="G93493" s="162" t="s">
        <v>93738</v>
      </c>
    </row>
    <row r="93494" spans="7:7">
      <c r="G93494" s="162" t="s">
        <v>93739</v>
      </c>
    </row>
    <row r="93495" spans="7:7">
      <c r="G93495" s="162" t="s">
        <v>93740</v>
      </c>
    </row>
    <row r="93496" spans="7:7">
      <c r="G93496" s="162" t="s">
        <v>93741</v>
      </c>
    </row>
    <row r="93497" spans="7:7">
      <c r="G93497" s="162" t="s">
        <v>93742</v>
      </c>
    </row>
    <row r="93498" spans="7:7">
      <c r="G93498" s="162" t="s">
        <v>93743</v>
      </c>
    </row>
    <row r="93499" spans="7:7">
      <c r="G93499" s="162" t="s">
        <v>93744</v>
      </c>
    </row>
    <row r="93500" spans="7:7">
      <c r="G93500" s="162" t="s">
        <v>93745</v>
      </c>
    </row>
    <row r="93501" spans="7:7">
      <c r="G93501" s="162" t="s">
        <v>93746</v>
      </c>
    </row>
    <row r="93502" spans="7:7">
      <c r="G93502" s="162" t="s">
        <v>93747</v>
      </c>
    </row>
    <row r="93503" spans="7:7">
      <c r="G93503" s="162" t="s">
        <v>93748</v>
      </c>
    </row>
    <row r="93504" spans="7:7">
      <c r="G93504" s="162" t="s">
        <v>93749</v>
      </c>
    </row>
    <row r="93505" spans="7:7">
      <c r="G93505" s="162" t="s">
        <v>93750</v>
      </c>
    </row>
    <row r="93506" spans="7:7">
      <c r="G93506" s="162" t="s">
        <v>93751</v>
      </c>
    </row>
    <row r="93507" spans="7:7">
      <c r="G93507" s="162" t="s">
        <v>93752</v>
      </c>
    </row>
    <row r="93508" spans="7:7">
      <c r="G93508" s="162" t="s">
        <v>93753</v>
      </c>
    </row>
    <row r="93509" spans="7:7">
      <c r="G93509" s="162" t="s">
        <v>93754</v>
      </c>
    </row>
    <row r="93510" spans="7:7">
      <c r="G93510" s="162" t="s">
        <v>93755</v>
      </c>
    </row>
    <row r="93511" spans="7:7">
      <c r="G93511" s="162" t="s">
        <v>93756</v>
      </c>
    </row>
    <row r="93512" spans="7:7">
      <c r="G93512" s="162" t="s">
        <v>93757</v>
      </c>
    </row>
    <row r="93513" spans="7:7">
      <c r="G93513" s="162" t="s">
        <v>93758</v>
      </c>
    </row>
    <row r="93514" spans="7:7">
      <c r="G93514" s="162" t="s">
        <v>93759</v>
      </c>
    </row>
    <row r="93515" spans="7:7">
      <c r="G93515" s="162" t="s">
        <v>93760</v>
      </c>
    </row>
    <row r="93516" spans="7:7">
      <c r="G93516" s="162" t="s">
        <v>93761</v>
      </c>
    </row>
    <row r="93517" spans="7:7">
      <c r="G93517" s="162" t="s">
        <v>93762</v>
      </c>
    </row>
    <row r="93518" spans="7:7">
      <c r="G93518" s="162" t="s">
        <v>93763</v>
      </c>
    </row>
    <row r="93519" spans="7:7">
      <c r="G93519" s="162" t="s">
        <v>93764</v>
      </c>
    </row>
    <row r="93520" spans="7:7">
      <c r="G93520" s="162" t="s">
        <v>93765</v>
      </c>
    </row>
    <row r="93521" spans="7:7">
      <c r="G93521" s="162" t="s">
        <v>93766</v>
      </c>
    </row>
    <row r="93522" spans="7:7">
      <c r="G93522" s="162" t="s">
        <v>93767</v>
      </c>
    </row>
    <row r="93523" spans="7:7">
      <c r="G93523" s="162" t="s">
        <v>93768</v>
      </c>
    </row>
    <row r="93524" spans="7:7">
      <c r="G93524" s="162" t="s">
        <v>93769</v>
      </c>
    </row>
    <row r="93525" spans="7:7">
      <c r="G93525" s="162" t="s">
        <v>93770</v>
      </c>
    </row>
    <row r="93526" spans="7:7">
      <c r="G93526" s="162" t="s">
        <v>93771</v>
      </c>
    </row>
    <row r="93527" spans="7:7">
      <c r="G93527" s="162" t="s">
        <v>93772</v>
      </c>
    </row>
    <row r="93528" spans="7:7">
      <c r="G93528" s="162" t="s">
        <v>93773</v>
      </c>
    </row>
    <row r="93529" spans="7:7">
      <c r="G93529" s="162" t="s">
        <v>93774</v>
      </c>
    </row>
    <row r="93530" spans="7:7">
      <c r="G93530" s="162" t="s">
        <v>93775</v>
      </c>
    </row>
    <row r="93531" spans="7:7">
      <c r="G93531" s="162" t="s">
        <v>93776</v>
      </c>
    </row>
    <row r="93532" spans="7:7">
      <c r="G93532" s="162" t="s">
        <v>93777</v>
      </c>
    </row>
    <row r="93533" spans="7:7">
      <c r="G93533" s="162" t="s">
        <v>93778</v>
      </c>
    </row>
    <row r="93534" spans="7:7">
      <c r="G93534" s="162" t="s">
        <v>93779</v>
      </c>
    </row>
    <row r="93535" spans="7:7">
      <c r="G93535" s="162" t="s">
        <v>93780</v>
      </c>
    </row>
    <row r="93536" spans="7:7">
      <c r="G93536" s="162" t="s">
        <v>93781</v>
      </c>
    </row>
    <row r="93537" spans="7:7">
      <c r="G93537" s="162" t="s">
        <v>93782</v>
      </c>
    </row>
    <row r="93538" spans="7:7">
      <c r="G93538" s="162" t="s">
        <v>93783</v>
      </c>
    </row>
    <row r="93539" spans="7:7">
      <c r="G93539" s="162" t="s">
        <v>93784</v>
      </c>
    </row>
    <row r="93540" spans="7:7">
      <c r="G93540" s="162" t="s">
        <v>93785</v>
      </c>
    </row>
    <row r="93541" spans="7:7">
      <c r="G93541" s="162" t="s">
        <v>93786</v>
      </c>
    </row>
    <row r="93542" spans="7:7">
      <c r="G93542" s="162" t="s">
        <v>93787</v>
      </c>
    </row>
    <row r="93543" spans="7:7">
      <c r="G93543" s="162" t="s">
        <v>93788</v>
      </c>
    </row>
    <row r="93544" spans="7:7">
      <c r="G93544" s="162" t="s">
        <v>93789</v>
      </c>
    </row>
    <row r="93545" spans="7:7">
      <c r="G93545" s="162" t="s">
        <v>93790</v>
      </c>
    </row>
    <row r="93546" spans="7:7">
      <c r="G93546" s="162" t="s">
        <v>93791</v>
      </c>
    </row>
    <row r="93547" spans="7:7">
      <c r="G93547" s="162" t="s">
        <v>93792</v>
      </c>
    </row>
    <row r="93548" spans="7:7">
      <c r="G93548" s="162" t="s">
        <v>93793</v>
      </c>
    </row>
    <row r="93549" spans="7:7">
      <c r="G93549" s="162" t="s">
        <v>93794</v>
      </c>
    </row>
    <row r="93550" spans="7:7">
      <c r="G93550" s="162" t="s">
        <v>93795</v>
      </c>
    </row>
    <row r="93551" spans="7:7">
      <c r="G93551" s="162" t="s">
        <v>93796</v>
      </c>
    </row>
    <row r="93552" spans="7:7">
      <c r="G93552" s="162" t="s">
        <v>93797</v>
      </c>
    </row>
    <row r="93553" spans="7:7">
      <c r="G93553" s="162" t="s">
        <v>93798</v>
      </c>
    </row>
    <row r="93554" spans="7:7">
      <c r="G93554" s="162" t="s">
        <v>93799</v>
      </c>
    </row>
    <row r="93555" spans="7:7">
      <c r="G93555" s="162" t="s">
        <v>93800</v>
      </c>
    </row>
    <row r="93556" spans="7:7">
      <c r="G93556" s="162" t="s">
        <v>93801</v>
      </c>
    </row>
    <row r="93557" spans="7:7">
      <c r="G93557" s="162" t="s">
        <v>93802</v>
      </c>
    </row>
    <row r="93558" spans="7:7">
      <c r="G93558" s="162" t="s">
        <v>93803</v>
      </c>
    </row>
    <row r="93559" spans="7:7">
      <c r="G93559" s="162" t="s">
        <v>93804</v>
      </c>
    </row>
    <row r="93560" spans="7:7">
      <c r="G93560" s="162" t="s">
        <v>93805</v>
      </c>
    </row>
    <row r="93561" spans="7:7">
      <c r="G93561" s="162" t="s">
        <v>93806</v>
      </c>
    </row>
    <row r="93562" spans="7:7">
      <c r="G93562" s="162" t="s">
        <v>93807</v>
      </c>
    </row>
    <row r="93563" spans="7:7">
      <c r="G93563" s="162" t="s">
        <v>93808</v>
      </c>
    </row>
    <row r="93564" spans="7:7">
      <c r="G93564" s="162" t="s">
        <v>93809</v>
      </c>
    </row>
    <row r="93565" spans="7:7">
      <c r="G93565" s="162" t="s">
        <v>93810</v>
      </c>
    </row>
    <row r="93566" spans="7:7">
      <c r="G93566" s="162" t="s">
        <v>93811</v>
      </c>
    </row>
    <row r="93567" spans="7:7">
      <c r="G93567" s="162" t="s">
        <v>93812</v>
      </c>
    </row>
    <row r="93568" spans="7:7">
      <c r="G93568" s="162" t="s">
        <v>93813</v>
      </c>
    </row>
    <row r="93569" spans="7:7">
      <c r="G93569" s="162" t="s">
        <v>93814</v>
      </c>
    </row>
    <row r="93570" spans="7:7">
      <c r="G93570" s="162" t="s">
        <v>93815</v>
      </c>
    </row>
    <row r="93571" spans="7:7">
      <c r="G93571" s="162" t="s">
        <v>93816</v>
      </c>
    </row>
    <row r="93572" spans="7:7">
      <c r="G93572" s="162" t="s">
        <v>93817</v>
      </c>
    </row>
    <row r="93573" spans="7:7">
      <c r="G93573" s="162" t="s">
        <v>93818</v>
      </c>
    </row>
    <row r="93574" spans="7:7">
      <c r="G93574" s="162" t="s">
        <v>93819</v>
      </c>
    </row>
    <row r="93575" spans="7:7">
      <c r="G93575" s="162" t="s">
        <v>93820</v>
      </c>
    </row>
    <row r="93576" spans="7:7">
      <c r="G93576" s="162" t="s">
        <v>93821</v>
      </c>
    </row>
    <row r="93577" spans="7:7">
      <c r="G93577" s="162" t="s">
        <v>93822</v>
      </c>
    </row>
    <row r="93578" spans="7:7">
      <c r="G93578" s="162" t="s">
        <v>93823</v>
      </c>
    </row>
    <row r="93579" spans="7:7">
      <c r="G93579" s="162" t="s">
        <v>93824</v>
      </c>
    </row>
    <row r="93580" spans="7:7">
      <c r="G93580" s="162" t="s">
        <v>93825</v>
      </c>
    </row>
    <row r="93581" spans="7:7">
      <c r="G93581" s="162" t="s">
        <v>93826</v>
      </c>
    </row>
    <row r="93582" spans="7:7">
      <c r="G93582" s="162" t="s">
        <v>93827</v>
      </c>
    </row>
    <row r="93583" spans="7:7">
      <c r="G93583" s="162" t="s">
        <v>93828</v>
      </c>
    </row>
    <row r="93584" spans="7:7">
      <c r="G93584" s="162" t="s">
        <v>93829</v>
      </c>
    </row>
    <row r="93585" spans="7:7">
      <c r="G93585" s="162" t="s">
        <v>93830</v>
      </c>
    </row>
    <row r="93586" spans="7:7">
      <c r="G93586" s="162" t="s">
        <v>93831</v>
      </c>
    </row>
    <row r="93587" spans="7:7">
      <c r="G93587" s="162" t="s">
        <v>93832</v>
      </c>
    </row>
    <row r="93588" spans="7:7">
      <c r="G93588" s="162" t="s">
        <v>93833</v>
      </c>
    </row>
    <row r="93589" spans="7:7">
      <c r="G93589" s="162" t="s">
        <v>93834</v>
      </c>
    </row>
    <row r="93590" spans="7:7">
      <c r="G93590" s="162" t="s">
        <v>93835</v>
      </c>
    </row>
    <row r="93591" spans="7:7">
      <c r="G93591" s="162" t="s">
        <v>93836</v>
      </c>
    </row>
    <row r="93592" spans="7:7">
      <c r="G93592" s="162" t="s">
        <v>93837</v>
      </c>
    </row>
    <row r="93593" spans="7:7">
      <c r="G93593" s="162" t="s">
        <v>93838</v>
      </c>
    </row>
    <row r="93594" spans="7:7">
      <c r="G93594" s="162" t="s">
        <v>93839</v>
      </c>
    </row>
    <row r="93595" spans="7:7">
      <c r="G93595" s="162" t="s">
        <v>93840</v>
      </c>
    </row>
    <row r="93596" spans="7:7">
      <c r="G93596" s="162" t="s">
        <v>93841</v>
      </c>
    </row>
    <row r="93597" spans="7:7">
      <c r="G93597" s="162" t="s">
        <v>93842</v>
      </c>
    </row>
    <row r="93598" spans="7:7">
      <c r="G93598" s="162" t="s">
        <v>93843</v>
      </c>
    </row>
    <row r="93599" spans="7:7">
      <c r="G93599" s="162" t="s">
        <v>93844</v>
      </c>
    </row>
    <row r="93600" spans="7:7">
      <c r="G93600" s="162" t="s">
        <v>93845</v>
      </c>
    </row>
    <row r="93601" spans="7:7">
      <c r="G93601" s="162" t="s">
        <v>93846</v>
      </c>
    </row>
    <row r="93602" spans="7:7">
      <c r="G93602" s="162" t="s">
        <v>93847</v>
      </c>
    </row>
    <row r="93603" spans="7:7">
      <c r="G93603" s="162" t="s">
        <v>93848</v>
      </c>
    </row>
    <row r="93604" spans="7:7">
      <c r="G93604" s="162" t="s">
        <v>93849</v>
      </c>
    </row>
    <row r="93605" spans="7:7">
      <c r="G93605" s="162" t="s">
        <v>93850</v>
      </c>
    </row>
    <row r="93606" spans="7:7">
      <c r="G93606" s="162" t="s">
        <v>93851</v>
      </c>
    </row>
    <row r="93607" spans="7:7">
      <c r="G93607" s="162" t="s">
        <v>93852</v>
      </c>
    </row>
    <row r="93608" spans="7:7">
      <c r="G93608" s="162" t="s">
        <v>93853</v>
      </c>
    </row>
    <row r="93609" spans="7:7">
      <c r="G93609" s="162" t="s">
        <v>93854</v>
      </c>
    </row>
    <row r="93610" spans="7:7">
      <c r="G93610" s="162" t="s">
        <v>93855</v>
      </c>
    </row>
    <row r="93611" spans="7:7">
      <c r="G93611" s="162" t="s">
        <v>93856</v>
      </c>
    </row>
    <row r="93612" spans="7:7">
      <c r="G93612" s="162" t="s">
        <v>93857</v>
      </c>
    </row>
    <row r="93613" spans="7:7">
      <c r="G93613" s="162" t="s">
        <v>93858</v>
      </c>
    </row>
    <row r="93614" spans="7:7">
      <c r="G93614" s="162" t="s">
        <v>93859</v>
      </c>
    </row>
    <row r="93615" spans="7:7">
      <c r="G93615" s="162" t="s">
        <v>93860</v>
      </c>
    </row>
    <row r="93616" spans="7:7">
      <c r="G93616" s="162" t="s">
        <v>93861</v>
      </c>
    </row>
    <row r="93617" spans="7:7">
      <c r="G93617" s="162" t="s">
        <v>93862</v>
      </c>
    </row>
    <row r="93618" spans="7:7">
      <c r="G93618" s="162" t="s">
        <v>93863</v>
      </c>
    </row>
    <row r="93619" spans="7:7">
      <c r="G93619" s="162" t="s">
        <v>93864</v>
      </c>
    </row>
    <row r="93620" spans="7:7">
      <c r="G93620" s="162" t="s">
        <v>93865</v>
      </c>
    </row>
    <row r="93621" spans="7:7">
      <c r="G93621" s="162" t="s">
        <v>93866</v>
      </c>
    </row>
    <row r="93622" spans="7:7">
      <c r="G93622" s="162" t="s">
        <v>93867</v>
      </c>
    </row>
    <row r="93623" spans="7:7">
      <c r="G93623" s="162" t="s">
        <v>93868</v>
      </c>
    </row>
    <row r="93624" spans="7:7">
      <c r="G93624" s="162" t="s">
        <v>93869</v>
      </c>
    </row>
    <row r="93625" spans="7:7">
      <c r="G93625" s="162" t="s">
        <v>93870</v>
      </c>
    </row>
    <row r="93626" spans="7:7">
      <c r="G93626" s="162" t="s">
        <v>93871</v>
      </c>
    </row>
    <row r="93627" spans="7:7">
      <c r="G93627" s="162" t="s">
        <v>93872</v>
      </c>
    </row>
    <row r="93628" spans="7:7">
      <c r="G93628" s="162" t="s">
        <v>93873</v>
      </c>
    </row>
    <row r="93629" spans="7:7">
      <c r="G93629" s="162" t="s">
        <v>93874</v>
      </c>
    </row>
    <row r="93630" spans="7:7">
      <c r="G93630" s="162" t="s">
        <v>93875</v>
      </c>
    </row>
    <row r="93631" spans="7:7">
      <c r="G93631" s="162" t="s">
        <v>93876</v>
      </c>
    </row>
    <row r="93632" spans="7:7">
      <c r="G93632" s="162" t="s">
        <v>93877</v>
      </c>
    </row>
    <row r="93633" spans="7:7">
      <c r="G93633" s="162" t="s">
        <v>93878</v>
      </c>
    </row>
    <row r="93634" spans="7:7">
      <c r="G93634" s="162" t="s">
        <v>93879</v>
      </c>
    </row>
    <row r="93635" spans="7:7">
      <c r="G93635" s="162" t="s">
        <v>93880</v>
      </c>
    </row>
    <row r="93636" spans="7:7">
      <c r="G93636" s="162" t="s">
        <v>93881</v>
      </c>
    </row>
    <row r="93637" spans="7:7">
      <c r="G93637" s="162" t="s">
        <v>93882</v>
      </c>
    </row>
    <row r="93638" spans="7:7">
      <c r="G93638" s="162" t="s">
        <v>93883</v>
      </c>
    </row>
    <row r="93639" spans="7:7">
      <c r="G93639" s="162" t="s">
        <v>93884</v>
      </c>
    </row>
    <row r="93640" spans="7:7">
      <c r="G93640" s="162" t="s">
        <v>93885</v>
      </c>
    </row>
    <row r="93641" spans="7:7">
      <c r="G93641" s="162" t="s">
        <v>93886</v>
      </c>
    </row>
    <row r="93642" spans="7:7">
      <c r="G93642" s="162" t="s">
        <v>93887</v>
      </c>
    </row>
    <row r="93643" spans="7:7">
      <c r="G93643" s="162" t="s">
        <v>93888</v>
      </c>
    </row>
    <row r="93644" spans="7:7">
      <c r="G93644" s="162" t="s">
        <v>93889</v>
      </c>
    </row>
    <row r="93645" spans="7:7">
      <c r="G93645" s="162" t="s">
        <v>93890</v>
      </c>
    </row>
    <row r="93646" spans="7:7">
      <c r="G93646" s="162" t="s">
        <v>93891</v>
      </c>
    </row>
    <row r="93647" spans="7:7">
      <c r="G93647" s="162" t="s">
        <v>93892</v>
      </c>
    </row>
    <row r="93648" spans="7:7">
      <c r="G93648" s="162" t="s">
        <v>93893</v>
      </c>
    </row>
    <row r="93649" spans="7:7">
      <c r="G93649" s="162" t="s">
        <v>93894</v>
      </c>
    </row>
    <row r="93650" spans="7:7">
      <c r="G93650" s="162" t="s">
        <v>93895</v>
      </c>
    </row>
    <row r="93651" spans="7:7">
      <c r="G93651" s="162" t="s">
        <v>93896</v>
      </c>
    </row>
    <row r="93652" spans="7:7">
      <c r="G93652" s="162" t="s">
        <v>93897</v>
      </c>
    </row>
    <row r="93653" spans="7:7">
      <c r="G93653" s="162" t="s">
        <v>93898</v>
      </c>
    </row>
    <row r="93654" spans="7:7">
      <c r="G93654" s="162" t="s">
        <v>93899</v>
      </c>
    </row>
    <row r="93655" spans="7:7">
      <c r="G93655" s="162" t="s">
        <v>93900</v>
      </c>
    </row>
    <row r="93656" spans="7:7">
      <c r="G93656" s="162" t="s">
        <v>93901</v>
      </c>
    </row>
    <row r="93657" spans="7:7">
      <c r="G93657" s="162" t="s">
        <v>93902</v>
      </c>
    </row>
    <row r="93658" spans="7:7">
      <c r="G93658" s="162" t="s">
        <v>93903</v>
      </c>
    </row>
    <row r="93659" spans="7:7">
      <c r="G93659" s="162" t="s">
        <v>93904</v>
      </c>
    </row>
    <row r="93660" spans="7:7">
      <c r="G93660" s="162" t="s">
        <v>93905</v>
      </c>
    </row>
    <row r="93661" spans="7:7">
      <c r="G93661" s="162" t="s">
        <v>93906</v>
      </c>
    </row>
    <row r="93662" spans="7:7">
      <c r="G93662" s="162" t="s">
        <v>93907</v>
      </c>
    </row>
    <row r="93663" spans="7:7">
      <c r="G93663" s="162" t="s">
        <v>93908</v>
      </c>
    </row>
    <row r="93664" spans="7:7">
      <c r="G93664" s="162" t="s">
        <v>93909</v>
      </c>
    </row>
    <row r="93665" spans="7:7">
      <c r="G93665" s="162" t="s">
        <v>93910</v>
      </c>
    </row>
    <row r="93666" spans="7:7">
      <c r="G93666" s="162" t="s">
        <v>93911</v>
      </c>
    </row>
    <row r="93667" spans="7:7">
      <c r="G93667" s="162" t="s">
        <v>93912</v>
      </c>
    </row>
    <row r="93668" spans="7:7">
      <c r="G93668" s="162" t="s">
        <v>93913</v>
      </c>
    </row>
    <row r="93669" spans="7:7">
      <c r="G93669" s="162" t="s">
        <v>93914</v>
      </c>
    </row>
    <row r="93670" spans="7:7">
      <c r="G93670" s="162" t="s">
        <v>93915</v>
      </c>
    </row>
    <row r="93671" spans="7:7">
      <c r="G93671" s="162" t="s">
        <v>93916</v>
      </c>
    </row>
    <row r="93672" spans="7:7">
      <c r="G93672" s="162" t="s">
        <v>93917</v>
      </c>
    </row>
    <row r="93673" spans="7:7">
      <c r="G93673" s="162" t="s">
        <v>93918</v>
      </c>
    </row>
    <row r="93674" spans="7:7">
      <c r="G93674" s="162" t="s">
        <v>93919</v>
      </c>
    </row>
    <row r="93675" spans="7:7">
      <c r="G93675" s="162" t="s">
        <v>93920</v>
      </c>
    </row>
    <row r="93676" spans="7:7">
      <c r="G93676" s="162" t="s">
        <v>93921</v>
      </c>
    </row>
    <row r="93677" spans="7:7">
      <c r="G93677" s="162" t="s">
        <v>93922</v>
      </c>
    </row>
    <row r="93678" spans="7:7">
      <c r="G93678" s="162" t="s">
        <v>93923</v>
      </c>
    </row>
    <row r="93679" spans="7:7">
      <c r="G93679" s="162" t="s">
        <v>93924</v>
      </c>
    </row>
    <row r="93680" spans="7:7">
      <c r="G93680" s="162" t="s">
        <v>93925</v>
      </c>
    </row>
    <row r="93681" spans="7:7">
      <c r="G93681" s="162" t="s">
        <v>93926</v>
      </c>
    </row>
    <row r="93682" spans="7:7">
      <c r="G93682" s="162" t="s">
        <v>93927</v>
      </c>
    </row>
    <row r="93683" spans="7:7">
      <c r="G93683" s="162" t="s">
        <v>93928</v>
      </c>
    </row>
    <row r="93684" spans="7:7">
      <c r="G93684" s="162" t="s">
        <v>93929</v>
      </c>
    </row>
    <row r="93685" spans="7:7">
      <c r="G93685" s="162" t="s">
        <v>93930</v>
      </c>
    </row>
    <row r="93686" spans="7:7">
      <c r="G93686" s="162" t="s">
        <v>93931</v>
      </c>
    </row>
    <row r="93687" spans="7:7">
      <c r="G93687" s="162" t="s">
        <v>93932</v>
      </c>
    </row>
    <row r="93688" spans="7:7">
      <c r="G93688" s="162" t="s">
        <v>93933</v>
      </c>
    </row>
    <row r="93689" spans="7:7">
      <c r="G93689" s="162" t="s">
        <v>93934</v>
      </c>
    </row>
    <row r="93690" spans="7:7">
      <c r="G93690" s="162" t="s">
        <v>93935</v>
      </c>
    </row>
    <row r="93691" spans="7:7">
      <c r="G93691" s="162" t="s">
        <v>93936</v>
      </c>
    </row>
    <row r="93692" spans="7:7">
      <c r="G93692" s="162" t="s">
        <v>93937</v>
      </c>
    </row>
    <row r="93693" spans="7:7">
      <c r="G93693" s="162" t="s">
        <v>93938</v>
      </c>
    </row>
    <row r="93694" spans="7:7">
      <c r="G93694" s="162" t="s">
        <v>93939</v>
      </c>
    </row>
    <row r="93695" spans="7:7">
      <c r="G93695" s="162" t="s">
        <v>93940</v>
      </c>
    </row>
    <row r="93696" spans="7:7">
      <c r="G93696" s="162" t="s">
        <v>93941</v>
      </c>
    </row>
    <row r="93697" spans="7:7">
      <c r="G93697" s="162" t="s">
        <v>93942</v>
      </c>
    </row>
    <row r="93698" spans="7:7">
      <c r="G93698" s="162" t="s">
        <v>93943</v>
      </c>
    </row>
    <row r="93699" spans="7:7">
      <c r="G93699" s="162" t="s">
        <v>93944</v>
      </c>
    </row>
    <row r="93700" spans="7:7">
      <c r="G93700" s="162" t="s">
        <v>93945</v>
      </c>
    </row>
    <row r="93701" spans="7:7">
      <c r="G93701" s="162" t="s">
        <v>93946</v>
      </c>
    </row>
    <row r="93702" spans="7:7">
      <c r="G93702" s="162" t="s">
        <v>93947</v>
      </c>
    </row>
    <row r="93703" spans="7:7">
      <c r="G93703" s="162" t="s">
        <v>93948</v>
      </c>
    </row>
    <row r="93704" spans="7:7">
      <c r="G93704" s="162" t="s">
        <v>93949</v>
      </c>
    </row>
    <row r="93705" spans="7:7">
      <c r="G93705" s="162" t="s">
        <v>93950</v>
      </c>
    </row>
    <row r="93706" spans="7:7">
      <c r="G93706" s="162" t="s">
        <v>93951</v>
      </c>
    </row>
    <row r="93707" spans="7:7">
      <c r="G93707" s="162" t="s">
        <v>93952</v>
      </c>
    </row>
    <row r="93708" spans="7:7">
      <c r="G93708" s="162" t="s">
        <v>93953</v>
      </c>
    </row>
    <row r="93709" spans="7:7">
      <c r="G93709" s="162" t="s">
        <v>93954</v>
      </c>
    </row>
    <row r="93710" spans="7:7">
      <c r="G93710" s="162" t="s">
        <v>93955</v>
      </c>
    </row>
    <row r="93711" spans="7:7">
      <c r="G93711" s="162" t="s">
        <v>93956</v>
      </c>
    </row>
    <row r="93712" spans="7:7">
      <c r="G93712" s="162" t="s">
        <v>93957</v>
      </c>
    </row>
    <row r="93713" spans="7:7">
      <c r="G93713" s="162" t="s">
        <v>93958</v>
      </c>
    </row>
    <row r="93714" spans="7:7">
      <c r="G93714" s="162" t="s">
        <v>93959</v>
      </c>
    </row>
    <row r="93715" spans="7:7">
      <c r="G93715" s="162" t="s">
        <v>93960</v>
      </c>
    </row>
    <row r="93716" spans="7:7">
      <c r="G93716" s="162" t="s">
        <v>93961</v>
      </c>
    </row>
    <row r="93717" spans="7:7">
      <c r="G93717" s="162" t="s">
        <v>93962</v>
      </c>
    </row>
    <row r="93718" spans="7:7">
      <c r="G93718" s="162" t="s">
        <v>93963</v>
      </c>
    </row>
    <row r="93719" spans="7:7">
      <c r="G93719" s="162" t="s">
        <v>93964</v>
      </c>
    </row>
    <row r="93720" spans="7:7">
      <c r="G93720" s="162" t="s">
        <v>93965</v>
      </c>
    </row>
    <row r="93721" spans="7:7">
      <c r="G93721" s="162" t="s">
        <v>93966</v>
      </c>
    </row>
    <row r="93722" spans="7:7">
      <c r="G93722" s="162" t="s">
        <v>93967</v>
      </c>
    </row>
    <row r="93723" spans="7:7">
      <c r="G93723" s="162" t="s">
        <v>93968</v>
      </c>
    </row>
    <row r="93724" spans="7:7">
      <c r="G93724" s="162" t="s">
        <v>93969</v>
      </c>
    </row>
    <row r="93725" spans="7:7">
      <c r="G93725" s="162" t="s">
        <v>93970</v>
      </c>
    </row>
    <row r="93726" spans="7:7">
      <c r="G93726" s="162" t="s">
        <v>93971</v>
      </c>
    </row>
    <row r="93727" spans="7:7">
      <c r="G93727" s="162" t="s">
        <v>93972</v>
      </c>
    </row>
    <row r="93728" spans="7:7">
      <c r="G93728" s="162" t="s">
        <v>93973</v>
      </c>
    </row>
    <row r="93729" spans="7:7">
      <c r="G93729" s="162" t="s">
        <v>93974</v>
      </c>
    </row>
    <row r="93730" spans="7:7">
      <c r="G93730" s="162" t="s">
        <v>93975</v>
      </c>
    </row>
    <row r="93731" spans="7:7">
      <c r="G93731" s="162" t="s">
        <v>93976</v>
      </c>
    </row>
    <row r="93732" spans="7:7">
      <c r="G93732" s="162" t="s">
        <v>93977</v>
      </c>
    </row>
    <row r="93733" spans="7:7">
      <c r="G93733" s="162" t="s">
        <v>93978</v>
      </c>
    </row>
    <row r="93734" spans="7:7">
      <c r="G93734" s="162" t="s">
        <v>93979</v>
      </c>
    </row>
    <row r="93735" spans="7:7">
      <c r="G93735" s="162" t="s">
        <v>93980</v>
      </c>
    </row>
    <row r="93736" spans="7:7">
      <c r="G93736" s="162" t="s">
        <v>93981</v>
      </c>
    </row>
    <row r="93737" spans="7:7">
      <c r="G93737" s="162" t="s">
        <v>93982</v>
      </c>
    </row>
    <row r="93738" spans="7:7">
      <c r="G93738" s="162" t="s">
        <v>93983</v>
      </c>
    </row>
    <row r="93739" spans="7:7">
      <c r="G93739" s="162" t="s">
        <v>93984</v>
      </c>
    </row>
    <row r="93740" spans="7:7">
      <c r="G93740" s="162" t="s">
        <v>93985</v>
      </c>
    </row>
    <row r="93741" spans="7:7">
      <c r="G93741" s="162" t="s">
        <v>93986</v>
      </c>
    </row>
    <row r="93742" spans="7:7">
      <c r="G93742" s="162" t="s">
        <v>93987</v>
      </c>
    </row>
    <row r="93743" spans="7:7">
      <c r="G93743" s="162" t="s">
        <v>93988</v>
      </c>
    </row>
    <row r="93744" spans="7:7">
      <c r="G93744" s="162" t="s">
        <v>93989</v>
      </c>
    </row>
    <row r="93745" spans="7:7">
      <c r="G93745" s="162" t="s">
        <v>93990</v>
      </c>
    </row>
    <row r="93746" spans="7:7">
      <c r="G93746" s="162" t="s">
        <v>93991</v>
      </c>
    </row>
    <row r="93747" spans="7:7">
      <c r="G93747" s="162" t="s">
        <v>93992</v>
      </c>
    </row>
    <row r="93748" spans="7:7">
      <c r="G93748" s="162" t="s">
        <v>93993</v>
      </c>
    </row>
    <row r="93749" spans="7:7">
      <c r="G93749" s="162" t="s">
        <v>93994</v>
      </c>
    </row>
    <row r="93750" spans="7:7">
      <c r="G93750" s="162" t="s">
        <v>93995</v>
      </c>
    </row>
    <row r="93751" spans="7:7">
      <c r="G93751" s="162" t="s">
        <v>93996</v>
      </c>
    </row>
    <row r="93752" spans="7:7">
      <c r="G93752" s="162" t="s">
        <v>93997</v>
      </c>
    </row>
    <row r="93753" spans="7:7">
      <c r="G93753" s="162" t="s">
        <v>93998</v>
      </c>
    </row>
    <row r="93754" spans="7:7">
      <c r="G93754" s="162" t="s">
        <v>93999</v>
      </c>
    </row>
    <row r="93755" spans="7:7">
      <c r="G93755" s="162" t="s">
        <v>94000</v>
      </c>
    </row>
    <row r="93756" spans="7:7">
      <c r="G93756" s="162" t="s">
        <v>94001</v>
      </c>
    </row>
    <row r="93757" spans="7:7">
      <c r="G93757" s="162" t="s">
        <v>94002</v>
      </c>
    </row>
    <row r="93758" spans="7:7">
      <c r="G93758" s="162" t="s">
        <v>94003</v>
      </c>
    </row>
    <row r="93759" spans="7:7">
      <c r="G93759" s="162" t="s">
        <v>94004</v>
      </c>
    </row>
    <row r="93760" spans="7:7">
      <c r="G93760" s="162" t="s">
        <v>94005</v>
      </c>
    </row>
    <row r="93761" spans="7:7">
      <c r="G93761" s="162" t="s">
        <v>94006</v>
      </c>
    </row>
    <row r="93762" spans="7:7">
      <c r="G93762" s="162" t="s">
        <v>94007</v>
      </c>
    </row>
    <row r="93763" spans="7:7">
      <c r="G93763" s="162" t="s">
        <v>94008</v>
      </c>
    </row>
    <row r="93764" spans="7:7">
      <c r="G93764" s="162" t="s">
        <v>94009</v>
      </c>
    </row>
    <row r="93765" spans="7:7">
      <c r="G93765" s="162" t="s">
        <v>94010</v>
      </c>
    </row>
    <row r="93766" spans="7:7">
      <c r="G93766" s="162" t="s">
        <v>94011</v>
      </c>
    </row>
    <row r="93767" spans="7:7">
      <c r="G93767" s="162" t="s">
        <v>94012</v>
      </c>
    </row>
    <row r="93768" spans="7:7">
      <c r="G93768" s="162" t="s">
        <v>94013</v>
      </c>
    </row>
    <row r="93769" spans="7:7">
      <c r="G93769" s="162" t="s">
        <v>94014</v>
      </c>
    </row>
    <row r="93770" spans="7:7">
      <c r="G93770" s="162" t="s">
        <v>94015</v>
      </c>
    </row>
    <row r="93771" spans="7:7">
      <c r="G93771" s="162" t="s">
        <v>94016</v>
      </c>
    </row>
    <row r="93772" spans="7:7">
      <c r="G93772" s="162" t="s">
        <v>94017</v>
      </c>
    </row>
    <row r="93773" spans="7:7">
      <c r="G93773" s="162" t="s">
        <v>94018</v>
      </c>
    </row>
    <row r="93774" spans="7:7">
      <c r="G93774" s="162" t="s">
        <v>94019</v>
      </c>
    </row>
    <row r="93775" spans="7:7">
      <c r="G93775" s="162" t="s">
        <v>94020</v>
      </c>
    </row>
    <row r="93776" spans="7:7">
      <c r="G93776" s="162" t="s">
        <v>94021</v>
      </c>
    </row>
    <row r="93777" spans="7:7">
      <c r="G93777" s="162" t="s">
        <v>94022</v>
      </c>
    </row>
    <row r="93778" spans="7:7">
      <c r="G93778" s="162" t="s">
        <v>94023</v>
      </c>
    </row>
    <row r="93779" spans="7:7">
      <c r="G93779" s="162" t="s">
        <v>94024</v>
      </c>
    </row>
    <row r="93780" spans="7:7">
      <c r="G93780" s="162" t="s">
        <v>94025</v>
      </c>
    </row>
    <row r="93781" spans="7:7">
      <c r="G93781" s="162" t="s">
        <v>94026</v>
      </c>
    </row>
    <row r="93782" spans="7:7">
      <c r="G93782" s="162" t="s">
        <v>94027</v>
      </c>
    </row>
    <row r="93783" spans="7:7">
      <c r="G93783" s="162" t="s">
        <v>94028</v>
      </c>
    </row>
    <row r="93784" spans="7:7">
      <c r="G93784" s="162" t="s">
        <v>94029</v>
      </c>
    </row>
    <row r="93785" spans="7:7">
      <c r="G93785" s="162" t="s">
        <v>94030</v>
      </c>
    </row>
    <row r="93786" spans="7:7">
      <c r="G93786" s="162" t="s">
        <v>94031</v>
      </c>
    </row>
    <row r="93787" spans="7:7">
      <c r="G93787" s="162" t="s">
        <v>94032</v>
      </c>
    </row>
    <row r="93788" spans="7:7">
      <c r="G93788" s="162" t="s">
        <v>94033</v>
      </c>
    </row>
    <row r="93789" spans="7:7">
      <c r="G93789" s="162" t="s">
        <v>94034</v>
      </c>
    </row>
    <row r="93790" spans="7:7">
      <c r="G93790" s="162" t="s">
        <v>94035</v>
      </c>
    </row>
    <row r="93791" spans="7:7">
      <c r="G93791" s="162" t="s">
        <v>94036</v>
      </c>
    </row>
    <row r="93792" spans="7:7">
      <c r="G93792" s="162" t="s">
        <v>94037</v>
      </c>
    </row>
    <row r="93793" spans="7:7">
      <c r="G93793" s="162" t="s">
        <v>94038</v>
      </c>
    </row>
    <row r="93794" spans="7:7">
      <c r="G93794" s="162" t="s">
        <v>94039</v>
      </c>
    </row>
    <row r="93795" spans="7:7">
      <c r="G93795" s="162" t="s">
        <v>94040</v>
      </c>
    </row>
    <row r="93796" spans="7:7">
      <c r="G93796" s="162" t="s">
        <v>94041</v>
      </c>
    </row>
    <row r="93797" spans="7:7">
      <c r="G93797" s="162" t="s">
        <v>94042</v>
      </c>
    </row>
    <row r="93798" spans="7:7">
      <c r="G93798" s="162" t="s">
        <v>94043</v>
      </c>
    </row>
    <row r="93799" spans="7:7">
      <c r="G93799" s="162" t="s">
        <v>94044</v>
      </c>
    </row>
    <row r="93800" spans="7:7">
      <c r="G93800" s="162" t="s">
        <v>94045</v>
      </c>
    </row>
    <row r="93801" spans="7:7">
      <c r="G93801" s="162" t="s">
        <v>94046</v>
      </c>
    </row>
    <row r="93802" spans="7:7">
      <c r="G93802" s="162" t="s">
        <v>94047</v>
      </c>
    </row>
    <row r="93803" spans="7:7">
      <c r="G93803" s="162" t="s">
        <v>94048</v>
      </c>
    </row>
    <row r="93804" spans="7:7">
      <c r="G93804" s="162" t="s">
        <v>94049</v>
      </c>
    </row>
    <row r="93805" spans="7:7">
      <c r="G93805" s="162" t="s">
        <v>94050</v>
      </c>
    </row>
    <row r="93806" spans="7:7">
      <c r="G93806" s="162" t="s">
        <v>94051</v>
      </c>
    </row>
    <row r="93807" spans="7:7">
      <c r="G93807" s="162" t="s">
        <v>94052</v>
      </c>
    </row>
    <row r="93808" spans="7:7">
      <c r="G93808" s="162" t="s">
        <v>94053</v>
      </c>
    </row>
    <row r="93809" spans="7:7">
      <c r="G93809" s="162" t="s">
        <v>94054</v>
      </c>
    </row>
    <row r="93810" spans="7:7">
      <c r="G93810" s="162" t="s">
        <v>94055</v>
      </c>
    </row>
    <row r="93811" spans="7:7">
      <c r="G93811" s="162" t="s">
        <v>94056</v>
      </c>
    </row>
    <row r="93812" spans="7:7">
      <c r="G93812" s="162" t="s">
        <v>94057</v>
      </c>
    </row>
    <row r="93813" spans="7:7">
      <c r="G93813" s="162" t="s">
        <v>94058</v>
      </c>
    </row>
    <row r="93814" spans="7:7">
      <c r="G93814" s="162" t="s">
        <v>94059</v>
      </c>
    </row>
    <row r="93815" spans="7:7">
      <c r="G93815" s="162" t="s">
        <v>94060</v>
      </c>
    </row>
    <row r="93816" spans="7:7">
      <c r="G93816" s="162" t="s">
        <v>94061</v>
      </c>
    </row>
    <row r="93817" spans="7:7">
      <c r="G93817" s="162" t="s">
        <v>94062</v>
      </c>
    </row>
    <row r="93818" spans="7:7">
      <c r="G93818" s="162" t="s">
        <v>94063</v>
      </c>
    </row>
    <row r="93819" spans="7:7">
      <c r="G93819" s="162" t="s">
        <v>94064</v>
      </c>
    </row>
    <row r="93820" spans="7:7">
      <c r="G93820" s="162" t="s">
        <v>94065</v>
      </c>
    </row>
    <row r="93821" spans="7:7">
      <c r="G93821" s="162" t="s">
        <v>94066</v>
      </c>
    </row>
    <row r="93822" spans="7:7">
      <c r="G93822" s="162" t="s">
        <v>94067</v>
      </c>
    </row>
    <row r="93823" spans="7:7">
      <c r="G93823" s="162" t="s">
        <v>94068</v>
      </c>
    </row>
    <row r="93824" spans="7:7">
      <c r="G93824" s="162" t="s">
        <v>94069</v>
      </c>
    </row>
    <row r="93825" spans="7:7">
      <c r="G93825" s="162" t="s">
        <v>94070</v>
      </c>
    </row>
    <row r="93826" spans="7:7">
      <c r="G93826" s="162" t="s">
        <v>94071</v>
      </c>
    </row>
    <row r="93827" spans="7:7">
      <c r="G93827" s="162" t="s">
        <v>94072</v>
      </c>
    </row>
    <row r="93828" spans="7:7">
      <c r="G93828" s="162" t="s">
        <v>94073</v>
      </c>
    </row>
    <row r="93829" spans="7:7">
      <c r="G93829" s="162" t="s">
        <v>94074</v>
      </c>
    </row>
    <row r="93830" spans="7:7">
      <c r="G93830" s="162" t="s">
        <v>94075</v>
      </c>
    </row>
    <row r="93831" spans="7:7">
      <c r="G93831" s="162" t="s">
        <v>94076</v>
      </c>
    </row>
    <row r="93832" spans="7:7">
      <c r="G93832" s="162" t="s">
        <v>94077</v>
      </c>
    </row>
    <row r="93833" spans="7:7">
      <c r="G93833" s="162" t="s">
        <v>94078</v>
      </c>
    </row>
    <row r="93834" spans="7:7">
      <c r="G93834" s="162" t="s">
        <v>94079</v>
      </c>
    </row>
    <row r="93835" spans="7:7">
      <c r="G93835" s="162" t="s">
        <v>94080</v>
      </c>
    </row>
    <row r="93836" spans="7:7">
      <c r="G93836" s="162" t="s">
        <v>94081</v>
      </c>
    </row>
    <row r="93837" spans="7:7">
      <c r="G93837" s="162" t="s">
        <v>94082</v>
      </c>
    </row>
    <row r="93838" spans="7:7">
      <c r="G93838" s="162" t="s">
        <v>94083</v>
      </c>
    </row>
    <row r="93839" spans="7:7">
      <c r="G93839" s="162" t="s">
        <v>94084</v>
      </c>
    </row>
    <row r="93840" spans="7:7">
      <c r="G93840" s="162" t="s">
        <v>94085</v>
      </c>
    </row>
    <row r="93841" spans="7:7">
      <c r="G93841" s="162" t="s">
        <v>94086</v>
      </c>
    </row>
    <row r="93842" spans="7:7">
      <c r="G93842" s="162" t="s">
        <v>94087</v>
      </c>
    </row>
    <row r="93843" spans="7:7">
      <c r="G93843" s="162" t="s">
        <v>94088</v>
      </c>
    </row>
    <row r="93844" spans="7:7">
      <c r="G93844" s="162" t="s">
        <v>94089</v>
      </c>
    </row>
    <row r="93845" spans="7:7">
      <c r="G93845" s="162" t="s">
        <v>94090</v>
      </c>
    </row>
    <row r="93846" spans="7:7">
      <c r="G93846" s="162" t="s">
        <v>94091</v>
      </c>
    </row>
    <row r="93847" spans="7:7">
      <c r="G93847" s="162" t="s">
        <v>94092</v>
      </c>
    </row>
    <row r="93848" spans="7:7">
      <c r="G93848" s="162" t="s">
        <v>94093</v>
      </c>
    </row>
    <row r="93849" spans="7:7">
      <c r="G93849" s="162" t="s">
        <v>94094</v>
      </c>
    </row>
    <row r="93850" spans="7:7">
      <c r="G93850" s="162" t="s">
        <v>94095</v>
      </c>
    </row>
    <row r="93851" spans="7:7">
      <c r="G93851" s="162" t="s">
        <v>94096</v>
      </c>
    </row>
    <row r="93852" spans="7:7">
      <c r="G93852" s="162" t="s">
        <v>94097</v>
      </c>
    </row>
    <row r="93853" spans="7:7">
      <c r="G93853" s="162" t="s">
        <v>94098</v>
      </c>
    </row>
    <row r="93854" spans="7:7">
      <c r="G93854" s="162" t="s">
        <v>94099</v>
      </c>
    </row>
    <row r="93855" spans="7:7">
      <c r="G93855" s="162" t="s">
        <v>94100</v>
      </c>
    </row>
    <row r="93856" spans="7:7">
      <c r="G93856" s="162" t="s">
        <v>94101</v>
      </c>
    </row>
    <row r="93857" spans="7:7">
      <c r="G93857" s="162" t="s">
        <v>94102</v>
      </c>
    </row>
    <row r="93858" spans="7:7">
      <c r="G93858" s="162" t="s">
        <v>94103</v>
      </c>
    </row>
    <row r="93859" spans="7:7">
      <c r="G93859" s="162" t="s">
        <v>94104</v>
      </c>
    </row>
    <row r="93860" spans="7:7">
      <c r="G93860" s="162" t="s">
        <v>94105</v>
      </c>
    </row>
    <row r="93861" spans="7:7">
      <c r="G93861" s="162" t="s">
        <v>94106</v>
      </c>
    </row>
    <row r="93862" spans="7:7">
      <c r="G93862" s="162" t="s">
        <v>94107</v>
      </c>
    </row>
    <row r="93863" spans="7:7">
      <c r="G93863" s="162" t="s">
        <v>94108</v>
      </c>
    </row>
    <row r="93864" spans="7:7">
      <c r="G93864" s="162" t="s">
        <v>94109</v>
      </c>
    </row>
    <row r="93865" spans="7:7">
      <c r="G93865" s="162" t="s">
        <v>94110</v>
      </c>
    </row>
    <row r="93866" spans="7:7">
      <c r="G93866" s="162" t="s">
        <v>94111</v>
      </c>
    </row>
    <row r="93867" spans="7:7">
      <c r="G93867" s="162" t="s">
        <v>94112</v>
      </c>
    </row>
    <row r="93868" spans="7:7">
      <c r="G93868" s="162" t="s">
        <v>94113</v>
      </c>
    </row>
    <row r="93869" spans="7:7">
      <c r="G93869" s="162" t="s">
        <v>94114</v>
      </c>
    </row>
    <row r="93870" spans="7:7">
      <c r="G93870" s="162" t="s">
        <v>94115</v>
      </c>
    </row>
    <row r="93871" spans="7:7">
      <c r="G93871" s="162" t="s">
        <v>94116</v>
      </c>
    </row>
    <row r="93872" spans="7:7">
      <c r="G93872" s="162" t="s">
        <v>94117</v>
      </c>
    </row>
    <row r="93873" spans="7:7">
      <c r="G93873" s="162" t="s">
        <v>94118</v>
      </c>
    </row>
    <row r="93874" spans="7:7">
      <c r="G93874" s="162" t="s">
        <v>94119</v>
      </c>
    </row>
    <row r="93875" spans="7:7">
      <c r="G93875" s="162" t="s">
        <v>94120</v>
      </c>
    </row>
    <row r="93876" spans="7:7">
      <c r="G93876" s="162" t="s">
        <v>94121</v>
      </c>
    </row>
    <row r="93877" spans="7:7">
      <c r="G93877" s="162" t="s">
        <v>94122</v>
      </c>
    </row>
    <row r="93878" spans="7:7">
      <c r="G93878" s="162" t="s">
        <v>94123</v>
      </c>
    </row>
    <row r="93879" spans="7:7">
      <c r="G93879" s="162" t="s">
        <v>94124</v>
      </c>
    </row>
    <row r="93880" spans="7:7">
      <c r="G93880" s="162" t="s">
        <v>94125</v>
      </c>
    </row>
    <row r="93881" spans="7:7">
      <c r="G93881" s="162" t="s">
        <v>94126</v>
      </c>
    </row>
    <row r="93882" spans="7:7">
      <c r="G93882" s="162" t="s">
        <v>94127</v>
      </c>
    </row>
    <row r="93883" spans="7:7">
      <c r="G93883" s="162" t="s">
        <v>94128</v>
      </c>
    </row>
    <row r="93884" spans="7:7">
      <c r="G93884" s="162" t="s">
        <v>94129</v>
      </c>
    </row>
    <row r="93885" spans="7:7">
      <c r="G93885" s="162" t="s">
        <v>94130</v>
      </c>
    </row>
    <row r="93886" spans="7:7">
      <c r="G93886" s="162" t="s">
        <v>94131</v>
      </c>
    </row>
    <row r="93887" spans="7:7">
      <c r="G93887" s="162" t="s">
        <v>94132</v>
      </c>
    </row>
    <row r="93888" spans="7:7">
      <c r="G93888" s="162" t="s">
        <v>94133</v>
      </c>
    </row>
    <row r="93889" spans="7:7">
      <c r="G93889" s="162" t="s">
        <v>94134</v>
      </c>
    </row>
    <row r="93890" spans="7:7">
      <c r="G93890" s="162" t="s">
        <v>94135</v>
      </c>
    </row>
    <row r="93891" spans="7:7">
      <c r="G93891" s="162" t="s">
        <v>94136</v>
      </c>
    </row>
    <row r="93892" spans="7:7">
      <c r="G93892" s="162" t="s">
        <v>94137</v>
      </c>
    </row>
    <row r="93893" spans="7:7">
      <c r="G93893" s="162" t="s">
        <v>94138</v>
      </c>
    </row>
    <row r="93894" spans="7:7">
      <c r="G93894" s="162" t="s">
        <v>94139</v>
      </c>
    </row>
    <row r="93895" spans="7:7">
      <c r="G93895" s="162" t="s">
        <v>94140</v>
      </c>
    </row>
    <row r="93896" spans="7:7">
      <c r="G93896" s="162" t="s">
        <v>94141</v>
      </c>
    </row>
    <row r="93897" spans="7:7">
      <c r="G93897" s="162" t="s">
        <v>94142</v>
      </c>
    </row>
    <row r="93898" spans="7:7">
      <c r="G93898" s="162" t="s">
        <v>94143</v>
      </c>
    </row>
    <row r="93899" spans="7:7">
      <c r="G93899" s="162" t="s">
        <v>94144</v>
      </c>
    </row>
    <row r="93900" spans="7:7">
      <c r="G93900" s="162" t="s">
        <v>94145</v>
      </c>
    </row>
    <row r="93901" spans="7:7">
      <c r="G93901" s="162" t="s">
        <v>94146</v>
      </c>
    </row>
    <row r="93902" spans="7:7">
      <c r="G93902" s="162" t="s">
        <v>94147</v>
      </c>
    </row>
    <row r="93903" spans="7:7">
      <c r="G93903" s="162" t="s">
        <v>94148</v>
      </c>
    </row>
    <row r="93904" spans="7:7">
      <c r="G93904" s="162" t="s">
        <v>94149</v>
      </c>
    </row>
    <row r="93905" spans="7:7">
      <c r="G93905" s="162" t="s">
        <v>94150</v>
      </c>
    </row>
    <row r="93906" spans="7:7">
      <c r="G93906" s="162" t="s">
        <v>94151</v>
      </c>
    </row>
    <row r="93907" spans="7:7">
      <c r="G93907" s="162" t="s">
        <v>94152</v>
      </c>
    </row>
    <row r="93908" spans="7:7">
      <c r="G93908" s="162" t="s">
        <v>94153</v>
      </c>
    </row>
    <row r="93909" spans="7:7">
      <c r="G93909" s="162" t="s">
        <v>94154</v>
      </c>
    </row>
    <row r="93910" spans="7:7">
      <c r="G93910" s="162" t="s">
        <v>94155</v>
      </c>
    </row>
    <row r="93911" spans="7:7">
      <c r="G93911" s="162" t="s">
        <v>94156</v>
      </c>
    </row>
    <row r="93912" spans="7:7">
      <c r="G93912" s="162" t="s">
        <v>94157</v>
      </c>
    </row>
    <row r="93913" spans="7:7">
      <c r="G93913" s="162" t="s">
        <v>94158</v>
      </c>
    </row>
    <row r="93914" spans="7:7">
      <c r="G93914" s="162" t="s">
        <v>94159</v>
      </c>
    </row>
    <row r="93915" spans="7:7">
      <c r="G93915" s="162" t="s">
        <v>94160</v>
      </c>
    </row>
    <row r="93916" spans="7:7">
      <c r="G93916" s="162" t="s">
        <v>94161</v>
      </c>
    </row>
    <row r="93917" spans="7:7">
      <c r="G93917" s="162" t="s">
        <v>94162</v>
      </c>
    </row>
    <row r="93918" spans="7:7">
      <c r="G93918" s="162" t="s">
        <v>94163</v>
      </c>
    </row>
    <row r="93919" spans="7:7">
      <c r="G93919" s="162" t="s">
        <v>94164</v>
      </c>
    </row>
    <row r="93920" spans="7:7">
      <c r="G93920" s="162" t="s">
        <v>94165</v>
      </c>
    </row>
    <row r="93921" spans="7:7">
      <c r="G93921" s="162" t="s">
        <v>94166</v>
      </c>
    </row>
    <row r="93922" spans="7:7">
      <c r="G93922" s="162" t="s">
        <v>94167</v>
      </c>
    </row>
    <row r="93923" spans="7:7">
      <c r="G93923" s="162" t="s">
        <v>94168</v>
      </c>
    </row>
    <row r="93924" spans="7:7">
      <c r="G93924" s="162" t="s">
        <v>94169</v>
      </c>
    </row>
    <row r="93925" spans="7:7">
      <c r="G93925" s="162" t="s">
        <v>94170</v>
      </c>
    </row>
    <row r="93926" spans="7:7">
      <c r="G93926" s="162" t="s">
        <v>94171</v>
      </c>
    </row>
    <row r="93927" spans="7:7">
      <c r="G93927" s="162" t="s">
        <v>94172</v>
      </c>
    </row>
    <row r="93928" spans="7:7">
      <c r="G93928" s="162" t="s">
        <v>94173</v>
      </c>
    </row>
    <row r="93929" spans="7:7">
      <c r="G93929" s="162" t="s">
        <v>94174</v>
      </c>
    </row>
    <row r="93930" spans="7:7">
      <c r="G93930" s="162" t="s">
        <v>94175</v>
      </c>
    </row>
    <row r="93931" spans="7:7">
      <c r="G93931" s="162" t="s">
        <v>94176</v>
      </c>
    </row>
    <row r="93932" spans="7:7">
      <c r="G93932" s="162" t="s">
        <v>94177</v>
      </c>
    </row>
    <row r="93933" spans="7:7">
      <c r="G93933" s="162" t="s">
        <v>94178</v>
      </c>
    </row>
    <row r="93934" spans="7:7">
      <c r="G93934" s="162" t="s">
        <v>94179</v>
      </c>
    </row>
    <row r="93935" spans="7:7">
      <c r="G93935" s="162" t="s">
        <v>94180</v>
      </c>
    </row>
    <row r="93936" spans="7:7">
      <c r="G93936" s="162" t="s">
        <v>94181</v>
      </c>
    </row>
    <row r="93937" spans="7:7">
      <c r="G93937" s="162" t="s">
        <v>94182</v>
      </c>
    </row>
    <row r="93938" spans="7:7">
      <c r="G93938" s="162" t="s">
        <v>94183</v>
      </c>
    </row>
    <row r="93939" spans="7:7">
      <c r="G93939" s="162" t="s">
        <v>94184</v>
      </c>
    </row>
    <row r="93940" spans="7:7">
      <c r="G93940" s="162" t="s">
        <v>94185</v>
      </c>
    </row>
    <row r="93941" spans="7:7">
      <c r="G93941" s="162" t="s">
        <v>94186</v>
      </c>
    </row>
    <row r="93942" spans="7:7">
      <c r="G93942" s="162" t="s">
        <v>94187</v>
      </c>
    </row>
    <row r="93943" spans="7:7">
      <c r="G93943" s="162" t="s">
        <v>94188</v>
      </c>
    </row>
    <row r="93944" spans="7:7">
      <c r="G93944" s="162" t="s">
        <v>94189</v>
      </c>
    </row>
    <row r="93945" spans="7:7">
      <c r="G93945" s="162" t="s">
        <v>94190</v>
      </c>
    </row>
    <row r="93946" spans="7:7">
      <c r="G93946" s="162" t="s">
        <v>94191</v>
      </c>
    </row>
    <row r="93947" spans="7:7">
      <c r="G93947" s="162" t="s">
        <v>94192</v>
      </c>
    </row>
    <row r="93948" spans="7:7">
      <c r="G93948" s="162" t="s">
        <v>94193</v>
      </c>
    </row>
    <row r="93949" spans="7:7">
      <c r="G93949" s="162" t="s">
        <v>94194</v>
      </c>
    </row>
    <row r="93950" spans="7:7">
      <c r="G93950" s="162" t="s">
        <v>94195</v>
      </c>
    </row>
    <row r="93951" spans="7:7">
      <c r="G93951" s="162" t="s">
        <v>94196</v>
      </c>
    </row>
    <row r="93952" spans="7:7">
      <c r="G93952" s="162" t="s">
        <v>94197</v>
      </c>
    </row>
    <row r="93953" spans="7:7">
      <c r="G93953" s="162" t="s">
        <v>94198</v>
      </c>
    </row>
    <row r="93954" spans="7:7">
      <c r="G93954" s="162" t="s">
        <v>94199</v>
      </c>
    </row>
    <row r="93955" spans="7:7">
      <c r="G93955" s="162" t="s">
        <v>94200</v>
      </c>
    </row>
    <row r="93956" spans="7:7">
      <c r="G93956" s="162" t="s">
        <v>94201</v>
      </c>
    </row>
    <row r="93957" spans="7:7">
      <c r="G93957" s="162" t="s">
        <v>94202</v>
      </c>
    </row>
    <row r="93958" spans="7:7">
      <c r="G93958" s="162" t="s">
        <v>94203</v>
      </c>
    </row>
    <row r="93959" spans="7:7">
      <c r="G93959" s="162" t="s">
        <v>94204</v>
      </c>
    </row>
    <row r="93960" spans="7:7">
      <c r="G93960" s="162" t="s">
        <v>94205</v>
      </c>
    </row>
    <row r="93961" spans="7:7">
      <c r="G93961" s="162" t="s">
        <v>94206</v>
      </c>
    </row>
    <row r="93962" spans="7:7">
      <c r="G93962" s="162" t="s">
        <v>94207</v>
      </c>
    </row>
    <row r="93963" spans="7:7">
      <c r="G93963" s="162" t="s">
        <v>94208</v>
      </c>
    </row>
    <row r="93964" spans="7:7">
      <c r="G93964" s="162" t="s">
        <v>94209</v>
      </c>
    </row>
    <row r="93965" spans="7:7">
      <c r="G93965" s="162" t="s">
        <v>94210</v>
      </c>
    </row>
    <row r="93966" spans="7:7">
      <c r="G93966" s="162" t="s">
        <v>94211</v>
      </c>
    </row>
    <row r="93967" spans="7:7">
      <c r="G93967" s="162" t="s">
        <v>94212</v>
      </c>
    </row>
    <row r="93968" spans="7:7">
      <c r="G93968" s="162" t="s">
        <v>94213</v>
      </c>
    </row>
    <row r="93969" spans="7:7">
      <c r="G93969" s="162" t="s">
        <v>94214</v>
      </c>
    </row>
    <row r="93970" spans="7:7">
      <c r="G93970" s="162" t="s">
        <v>94215</v>
      </c>
    </row>
    <row r="93971" spans="7:7">
      <c r="G93971" s="162" t="s">
        <v>94216</v>
      </c>
    </row>
    <row r="93972" spans="7:7">
      <c r="G93972" s="162" t="s">
        <v>94217</v>
      </c>
    </row>
    <row r="93973" spans="7:7">
      <c r="G93973" s="162" t="s">
        <v>94218</v>
      </c>
    </row>
    <row r="93974" spans="7:7">
      <c r="G93974" s="162" t="s">
        <v>94219</v>
      </c>
    </row>
    <row r="93975" spans="7:7">
      <c r="G93975" s="162" t="s">
        <v>94220</v>
      </c>
    </row>
    <row r="93976" spans="7:7">
      <c r="G93976" s="162" t="s">
        <v>94221</v>
      </c>
    </row>
    <row r="93977" spans="7:7">
      <c r="G93977" s="162" t="s">
        <v>94222</v>
      </c>
    </row>
    <row r="93978" spans="7:7">
      <c r="G93978" s="162" t="s">
        <v>94223</v>
      </c>
    </row>
    <row r="93979" spans="7:7">
      <c r="G93979" s="162" t="s">
        <v>94224</v>
      </c>
    </row>
    <row r="93980" spans="7:7">
      <c r="G93980" s="162" t="s">
        <v>94225</v>
      </c>
    </row>
    <row r="93981" spans="7:7">
      <c r="G93981" s="162" t="s">
        <v>94226</v>
      </c>
    </row>
    <row r="93982" spans="7:7">
      <c r="G93982" s="162" t="s">
        <v>94227</v>
      </c>
    </row>
    <row r="93983" spans="7:7">
      <c r="G93983" s="162" t="s">
        <v>94228</v>
      </c>
    </row>
    <row r="93984" spans="7:7">
      <c r="G93984" s="162" t="s">
        <v>94229</v>
      </c>
    </row>
    <row r="93985" spans="7:7">
      <c r="G93985" s="162" t="s">
        <v>94230</v>
      </c>
    </row>
    <row r="93986" spans="7:7">
      <c r="G93986" s="162" t="s">
        <v>94231</v>
      </c>
    </row>
    <row r="93987" spans="7:7">
      <c r="G93987" s="162" t="s">
        <v>94232</v>
      </c>
    </row>
    <row r="93988" spans="7:7">
      <c r="G93988" s="162" t="s">
        <v>94233</v>
      </c>
    </row>
    <row r="93989" spans="7:7">
      <c r="G93989" s="162" t="s">
        <v>94234</v>
      </c>
    </row>
    <row r="93990" spans="7:7">
      <c r="G93990" s="162" t="s">
        <v>94235</v>
      </c>
    </row>
    <row r="93991" spans="7:7">
      <c r="G93991" s="162" t="s">
        <v>94236</v>
      </c>
    </row>
    <row r="93992" spans="7:7">
      <c r="G93992" s="162" t="s">
        <v>94237</v>
      </c>
    </row>
    <row r="93993" spans="7:7">
      <c r="G93993" s="162" t="s">
        <v>94238</v>
      </c>
    </row>
    <row r="93994" spans="7:7">
      <c r="G93994" s="162" t="s">
        <v>94239</v>
      </c>
    </row>
    <row r="93995" spans="7:7">
      <c r="G93995" s="162" t="s">
        <v>94240</v>
      </c>
    </row>
    <row r="93996" spans="7:7">
      <c r="G93996" s="162" t="s">
        <v>94241</v>
      </c>
    </row>
    <row r="93997" spans="7:7">
      <c r="G93997" s="162" t="s">
        <v>94242</v>
      </c>
    </row>
    <row r="93998" spans="7:7">
      <c r="G93998" s="162" t="s">
        <v>94243</v>
      </c>
    </row>
    <row r="93999" spans="7:7">
      <c r="G93999" s="162" t="s">
        <v>94244</v>
      </c>
    </row>
    <row r="94000" spans="7:7">
      <c r="G94000" s="162" t="s">
        <v>94245</v>
      </c>
    </row>
    <row r="94001" spans="7:7">
      <c r="G94001" s="162" t="s">
        <v>94246</v>
      </c>
    </row>
    <row r="94002" spans="7:7">
      <c r="G94002" s="162" t="s">
        <v>94247</v>
      </c>
    </row>
    <row r="94003" spans="7:7">
      <c r="G94003" s="162" t="s">
        <v>94248</v>
      </c>
    </row>
    <row r="94004" spans="7:7">
      <c r="G94004" s="162" t="s">
        <v>94249</v>
      </c>
    </row>
    <row r="94005" spans="7:7">
      <c r="G94005" s="162" t="s">
        <v>94250</v>
      </c>
    </row>
    <row r="94006" spans="7:7">
      <c r="G94006" s="162" t="s">
        <v>94251</v>
      </c>
    </row>
    <row r="94007" spans="7:7">
      <c r="G94007" s="162" t="s">
        <v>94252</v>
      </c>
    </row>
    <row r="94008" spans="7:7">
      <c r="G94008" s="162" t="s">
        <v>94253</v>
      </c>
    </row>
    <row r="94009" spans="7:7">
      <c r="G94009" s="162" t="s">
        <v>94254</v>
      </c>
    </row>
    <row r="94010" spans="7:7">
      <c r="G94010" s="162" t="s">
        <v>94255</v>
      </c>
    </row>
    <row r="94011" spans="7:7">
      <c r="G94011" s="162" t="s">
        <v>94256</v>
      </c>
    </row>
    <row r="94012" spans="7:7">
      <c r="G94012" s="162" t="s">
        <v>94257</v>
      </c>
    </row>
    <row r="94013" spans="7:7">
      <c r="G94013" s="162" t="s">
        <v>94258</v>
      </c>
    </row>
    <row r="94014" spans="7:7">
      <c r="G94014" s="162" t="s">
        <v>94259</v>
      </c>
    </row>
    <row r="94015" spans="7:7">
      <c r="G94015" s="162" t="s">
        <v>94260</v>
      </c>
    </row>
    <row r="94016" spans="7:7">
      <c r="G94016" s="162" t="s">
        <v>94261</v>
      </c>
    </row>
    <row r="94017" spans="7:7">
      <c r="G94017" s="162" t="s">
        <v>94262</v>
      </c>
    </row>
    <row r="94018" spans="7:7">
      <c r="G94018" s="162" t="s">
        <v>94263</v>
      </c>
    </row>
    <row r="94019" spans="7:7">
      <c r="G94019" s="162" t="s">
        <v>94264</v>
      </c>
    </row>
    <row r="94020" spans="7:7">
      <c r="G94020" s="162" t="s">
        <v>94265</v>
      </c>
    </row>
    <row r="94021" spans="7:7">
      <c r="G94021" s="162" t="s">
        <v>94266</v>
      </c>
    </row>
    <row r="94022" spans="7:7">
      <c r="G94022" s="162" t="s">
        <v>94267</v>
      </c>
    </row>
    <row r="94023" spans="7:7">
      <c r="G94023" s="162" t="s">
        <v>94268</v>
      </c>
    </row>
    <row r="94024" spans="7:7">
      <c r="G94024" s="162" t="s">
        <v>94269</v>
      </c>
    </row>
    <row r="94025" spans="7:7">
      <c r="G94025" s="162" t="s">
        <v>94270</v>
      </c>
    </row>
    <row r="94026" spans="7:7">
      <c r="G94026" s="162" t="s">
        <v>94271</v>
      </c>
    </row>
    <row r="94027" spans="7:7">
      <c r="G94027" s="162" t="s">
        <v>94272</v>
      </c>
    </row>
    <row r="94028" spans="7:7">
      <c r="G94028" s="162" t="s">
        <v>94273</v>
      </c>
    </row>
    <row r="94029" spans="7:7">
      <c r="G94029" s="162" t="s">
        <v>94274</v>
      </c>
    </row>
    <row r="94030" spans="7:7">
      <c r="G94030" s="162" t="s">
        <v>94275</v>
      </c>
    </row>
    <row r="94031" spans="7:7">
      <c r="G94031" s="162" t="s">
        <v>94276</v>
      </c>
    </row>
    <row r="94032" spans="7:7">
      <c r="G94032" s="162" t="s">
        <v>94277</v>
      </c>
    </row>
    <row r="94033" spans="7:7">
      <c r="G94033" s="162" t="s">
        <v>94278</v>
      </c>
    </row>
    <row r="94034" spans="7:7">
      <c r="G94034" s="162" t="s">
        <v>94279</v>
      </c>
    </row>
    <row r="94035" spans="7:7">
      <c r="G94035" s="162" t="s">
        <v>94280</v>
      </c>
    </row>
    <row r="94036" spans="7:7">
      <c r="G94036" s="162" t="s">
        <v>94281</v>
      </c>
    </row>
    <row r="94037" spans="7:7">
      <c r="G94037" s="162" t="s">
        <v>94282</v>
      </c>
    </row>
    <row r="94038" spans="7:7">
      <c r="G94038" s="162" t="s">
        <v>94283</v>
      </c>
    </row>
    <row r="94039" spans="7:7">
      <c r="G94039" s="162" t="s">
        <v>94284</v>
      </c>
    </row>
    <row r="94040" spans="7:7">
      <c r="G94040" s="162" t="s">
        <v>94285</v>
      </c>
    </row>
    <row r="94041" spans="7:7">
      <c r="G94041" s="162" t="s">
        <v>94286</v>
      </c>
    </row>
    <row r="94042" spans="7:7">
      <c r="G94042" s="162" t="s">
        <v>94287</v>
      </c>
    </row>
    <row r="94043" spans="7:7">
      <c r="G94043" s="162" t="s">
        <v>94288</v>
      </c>
    </row>
    <row r="94044" spans="7:7">
      <c r="G94044" s="162" t="s">
        <v>94289</v>
      </c>
    </row>
    <row r="94045" spans="7:7">
      <c r="G94045" s="162" t="s">
        <v>94290</v>
      </c>
    </row>
    <row r="94046" spans="7:7">
      <c r="G94046" s="162" t="s">
        <v>94291</v>
      </c>
    </row>
    <row r="94047" spans="7:7">
      <c r="G94047" s="162" t="s">
        <v>94292</v>
      </c>
    </row>
    <row r="94048" spans="7:7">
      <c r="G94048" s="162" t="s">
        <v>94293</v>
      </c>
    </row>
    <row r="94049" spans="7:7">
      <c r="G94049" s="162" t="s">
        <v>94294</v>
      </c>
    </row>
    <row r="94050" spans="7:7">
      <c r="G94050" s="162" t="s">
        <v>94295</v>
      </c>
    </row>
    <row r="94051" spans="7:7">
      <c r="G94051" s="162" t="s">
        <v>94296</v>
      </c>
    </row>
    <row r="94052" spans="7:7">
      <c r="G94052" s="162" t="s">
        <v>94297</v>
      </c>
    </row>
    <row r="94053" spans="7:7">
      <c r="G94053" s="162" t="s">
        <v>94298</v>
      </c>
    </row>
    <row r="94054" spans="7:7">
      <c r="G94054" s="162" t="s">
        <v>94299</v>
      </c>
    </row>
    <row r="94055" spans="7:7">
      <c r="G94055" s="162" t="s">
        <v>94300</v>
      </c>
    </row>
    <row r="94056" spans="7:7">
      <c r="G94056" s="162" t="s">
        <v>94301</v>
      </c>
    </row>
    <row r="94057" spans="7:7">
      <c r="G94057" s="162" t="s">
        <v>94302</v>
      </c>
    </row>
    <row r="94058" spans="7:7">
      <c r="G94058" s="162" t="s">
        <v>94303</v>
      </c>
    </row>
    <row r="94059" spans="7:7">
      <c r="G94059" s="162" t="s">
        <v>94304</v>
      </c>
    </row>
    <row r="94060" spans="7:7">
      <c r="G94060" s="162" t="s">
        <v>94305</v>
      </c>
    </row>
    <row r="94061" spans="7:7">
      <c r="G94061" s="162" t="s">
        <v>94306</v>
      </c>
    </row>
    <row r="94062" spans="7:7">
      <c r="G94062" s="162" t="s">
        <v>94307</v>
      </c>
    </row>
    <row r="94063" spans="7:7">
      <c r="G94063" s="162" t="s">
        <v>94308</v>
      </c>
    </row>
    <row r="94064" spans="7:7">
      <c r="G94064" s="162" t="s">
        <v>94309</v>
      </c>
    </row>
    <row r="94065" spans="7:7">
      <c r="G94065" s="162" t="s">
        <v>94310</v>
      </c>
    </row>
    <row r="94066" spans="7:7">
      <c r="G94066" s="162" t="s">
        <v>94311</v>
      </c>
    </row>
    <row r="94067" spans="7:7">
      <c r="G94067" s="162" t="s">
        <v>94312</v>
      </c>
    </row>
    <row r="94068" spans="7:7">
      <c r="G94068" s="162" t="s">
        <v>94313</v>
      </c>
    </row>
    <row r="94069" spans="7:7">
      <c r="G94069" s="162" t="s">
        <v>94314</v>
      </c>
    </row>
    <row r="94070" spans="7:7">
      <c r="G94070" s="162" t="s">
        <v>94315</v>
      </c>
    </row>
    <row r="94071" spans="7:7">
      <c r="G94071" s="162" t="s">
        <v>94316</v>
      </c>
    </row>
    <row r="94072" spans="7:7">
      <c r="G94072" s="162" t="s">
        <v>94317</v>
      </c>
    </row>
    <row r="94073" spans="7:7">
      <c r="G94073" s="162" t="s">
        <v>94318</v>
      </c>
    </row>
    <row r="94074" spans="7:7">
      <c r="G94074" s="162" t="s">
        <v>94319</v>
      </c>
    </row>
    <row r="94075" spans="7:7">
      <c r="G94075" s="162" t="s">
        <v>94320</v>
      </c>
    </row>
    <row r="94076" spans="7:7">
      <c r="G94076" s="162" t="s">
        <v>94321</v>
      </c>
    </row>
    <row r="94077" spans="7:7">
      <c r="G94077" s="162" t="s">
        <v>94322</v>
      </c>
    </row>
    <row r="94078" spans="7:7">
      <c r="G94078" s="162" t="s">
        <v>94323</v>
      </c>
    </row>
    <row r="94079" spans="7:7">
      <c r="G94079" s="162" t="s">
        <v>94324</v>
      </c>
    </row>
    <row r="94080" spans="7:7">
      <c r="G94080" s="162" t="s">
        <v>94325</v>
      </c>
    </row>
    <row r="94081" spans="7:7">
      <c r="G94081" s="162" t="s">
        <v>94326</v>
      </c>
    </row>
    <row r="94082" spans="7:7">
      <c r="G94082" s="162" t="s">
        <v>94327</v>
      </c>
    </row>
    <row r="94083" spans="7:7">
      <c r="G94083" s="162" t="s">
        <v>94328</v>
      </c>
    </row>
    <row r="94084" spans="7:7">
      <c r="G94084" s="162" t="s">
        <v>94329</v>
      </c>
    </row>
    <row r="94085" spans="7:7">
      <c r="G94085" s="162" t="s">
        <v>94330</v>
      </c>
    </row>
    <row r="94086" spans="7:7">
      <c r="G94086" s="162" t="s">
        <v>94331</v>
      </c>
    </row>
    <row r="94087" spans="7:7">
      <c r="G94087" s="162" t="s">
        <v>94332</v>
      </c>
    </row>
    <row r="94088" spans="7:7">
      <c r="G94088" s="162" t="s">
        <v>94333</v>
      </c>
    </row>
    <row r="94089" spans="7:7">
      <c r="G94089" s="162" t="s">
        <v>94334</v>
      </c>
    </row>
    <row r="94090" spans="7:7">
      <c r="G94090" s="162" t="s">
        <v>94335</v>
      </c>
    </row>
    <row r="94091" spans="7:7">
      <c r="G94091" s="162" t="s">
        <v>94336</v>
      </c>
    </row>
    <row r="94092" spans="7:7">
      <c r="G94092" s="162" t="s">
        <v>94337</v>
      </c>
    </row>
    <row r="94093" spans="7:7">
      <c r="G94093" s="162" t="s">
        <v>94338</v>
      </c>
    </row>
    <row r="94094" spans="7:7">
      <c r="G94094" s="162" t="s">
        <v>94339</v>
      </c>
    </row>
    <row r="94095" spans="7:7">
      <c r="G94095" s="162" t="s">
        <v>94340</v>
      </c>
    </row>
    <row r="94096" spans="7:7">
      <c r="G94096" s="162" t="s">
        <v>94341</v>
      </c>
    </row>
    <row r="94097" spans="7:7">
      <c r="G94097" s="162" t="s">
        <v>94342</v>
      </c>
    </row>
    <row r="94098" spans="7:7">
      <c r="G94098" s="162" t="s">
        <v>94343</v>
      </c>
    </row>
    <row r="94099" spans="7:7">
      <c r="G94099" s="162" t="s">
        <v>94344</v>
      </c>
    </row>
    <row r="94100" spans="7:7">
      <c r="G94100" s="162" t="s">
        <v>94345</v>
      </c>
    </row>
    <row r="94101" spans="7:7">
      <c r="G94101" s="162" t="s">
        <v>94346</v>
      </c>
    </row>
    <row r="94102" spans="7:7">
      <c r="G94102" s="162" t="s">
        <v>94347</v>
      </c>
    </row>
    <row r="94103" spans="7:7">
      <c r="G94103" s="162" t="s">
        <v>94348</v>
      </c>
    </row>
    <row r="94104" spans="7:7">
      <c r="G94104" s="162" t="s">
        <v>94349</v>
      </c>
    </row>
    <row r="94105" spans="7:7">
      <c r="G94105" s="162" t="s">
        <v>94350</v>
      </c>
    </row>
    <row r="94106" spans="7:7">
      <c r="G94106" s="162" t="s">
        <v>94351</v>
      </c>
    </row>
    <row r="94107" spans="7:7">
      <c r="G94107" s="162" t="s">
        <v>94352</v>
      </c>
    </row>
    <row r="94108" spans="7:7">
      <c r="G94108" s="162" t="s">
        <v>94353</v>
      </c>
    </row>
    <row r="94109" spans="7:7">
      <c r="G94109" s="162" t="s">
        <v>94354</v>
      </c>
    </row>
    <row r="94110" spans="7:7">
      <c r="G94110" s="162" t="s">
        <v>94355</v>
      </c>
    </row>
    <row r="94111" spans="7:7">
      <c r="G94111" s="162" t="s">
        <v>94356</v>
      </c>
    </row>
    <row r="94112" spans="7:7">
      <c r="G94112" s="162" t="s">
        <v>94357</v>
      </c>
    </row>
    <row r="94113" spans="7:7">
      <c r="G94113" s="162" t="s">
        <v>94358</v>
      </c>
    </row>
    <row r="94114" spans="7:7">
      <c r="G94114" s="162" t="s">
        <v>94359</v>
      </c>
    </row>
    <row r="94115" spans="7:7">
      <c r="G94115" s="162" t="s">
        <v>94360</v>
      </c>
    </row>
    <row r="94116" spans="7:7">
      <c r="G94116" s="162" t="s">
        <v>94361</v>
      </c>
    </row>
    <row r="94117" spans="7:7">
      <c r="G94117" s="162" t="s">
        <v>94362</v>
      </c>
    </row>
    <row r="94118" spans="7:7">
      <c r="G94118" s="162" t="s">
        <v>94363</v>
      </c>
    </row>
    <row r="94119" spans="7:7">
      <c r="G94119" s="162" t="s">
        <v>94364</v>
      </c>
    </row>
    <row r="94120" spans="7:7">
      <c r="G94120" s="162" t="s">
        <v>94365</v>
      </c>
    </row>
    <row r="94121" spans="7:7">
      <c r="G94121" s="162" t="s">
        <v>94366</v>
      </c>
    </row>
    <row r="94122" spans="7:7">
      <c r="G94122" s="162" t="s">
        <v>94367</v>
      </c>
    </row>
    <row r="94123" spans="7:7">
      <c r="G94123" s="162" t="s">
        <v>94368</v>
      </c>
    </row>
    <row r="94124" spans="7:7">
      <c r="G94124" s="162" t="s">
        <v>94369</v>
      </c>
    </row>
    <row r="94125" spans="7:7">
      <c r="G94125" s="162" t="s">
        <v>94370</v>
      </c>
    </row>
    <row r="94126" spans="7:7">
      <c r="G94126" s="162" t="s">
        <v>94371</v>
      </c>
    </row>
    <row r="94127" spans="7:7">
      <c r="G94127" s="162" t="s">
        <v>94372</v>
      </c>
    </row>
    <row r="94128" spans="7:7">
      <c r="G94128" s="162" t="s">
        <v>94373</v>
      </c>
    </row>
    <row r="94129" spans="7:7">
      <c r="G94129" s="162" t="s">
        <v>94374</v>
      </c>
    </row>
    <row r="94130" spans="7:7">
      <c r="G94130" s="162" t="s">
        <v>94375</v>
      </c>
    </row>
    <row r="94131" spans="7:7">
      <c r="G94131" s="162" t="s">
        <v>94376</v>
      </c>
    </row>
    <row r="94132" spans="7:7">
      <c r="G94132" s="162" t="s">
        <v>94377</v>
      </c>
    </row>
    <row r="94133" spans="7:7">
      <c r="G94133" s="162" t="s">
        <v>94378</v>
      </c>
    </row>
    <row r="94134" spans="7:7">
      <c r="G94134" s="162" t="s">
        <v>94379</v>
      </c>
    </row>
    <row r="94135" spans="7:7">
      <c r="G94135" s="162" t="s">
        <v>94380</v>
      </c>
    </row>
    <row r="94136" spans="7:7">
      <c r="G94136" s="162" t="s">
        <v>94381</v>
      </c>
    </row>
    <row r="94137" spans="7:7">
      <c r="G94137" s="162" t="s">
        <v>94382</v>
      </c>
    </row>
    <row r="94138" spans="7:7">
      <c r="G94138" s="162" t="s">
        <v>94383</v>
      </c>
    </row>
    <row r="94139" spans="7:7">
      <c r="G94139" s="162" t="s">
        <v>94384</v>
      </c>
    </row>
    <row r="94140" spans="7:7">
      <c r="G94140" s="162" t="s">
        <v>94385</v>
      </c>
    </row>
    <row r="94141" spans="7:7">
      <c r="G94141" s="162" t="s">
        <v>94386</v>
      </c>
    </row>
    <row r="94142" spans="7:7">
      <c r="G94142" s="162" t="s">
        <v>94387</v>
      </c>
    </row>
    <row r="94143" spans="7:7">
      <c r="G94143" s="162" t="s">
        <v>94388</v>
      </c>
    </row>
    <row r="94144" spans="7:7">
      <c r="G94144" s="162" t="s">
        <v>94389</v>
      </c>
    </row>
    <row r="94145" spans="7:7">
      <c r="G94145" s="162" t="s">
        <v>94390</v>
      </c>
    </row>
    <row r="94146" spans="7:7">
      <c r="G94146" s="162" t="s">
        <v>94391</v>
      </c>
    </row>
    <row r="94147" spans="7:7">
      <c r="G94147" s="162" t="s">
        <v>94392</v>
      </c>
    </row>
    <row r="94148" spans="7:7">
      <c r="G94148" s="162" t="s">
        <v>94393</v>
      </c>
    </row>
    <row r="94149" spans="7:7">
      <c r="G94149" s="162" t="s">
        <v>94394</v>
      </c>
    </row>
    <row r="94150" spans="7:7">
      <c r="G94150" s="162" t="s">
        <v>94395</v>
      </c>
    </row>
    <row r="94151" spans="7:7">
      <c r="G94151" s="162" t="s">
        <v>94396</v>
      </c>
    </row>
    <row r="94152" spans="7:7">
      <c r="G94152" s="162" t="s">
        <v>94397</v>
      </c>
    </row>
    <row r="94153" spans="7:7">
      <c r="G94153" s="162" t="s">
        <v>94398</v>
      </c>
    </row>
    <row r="94154" spans="7:7">
      <c r="G94154" s="162" t="s">
        <v>94399</v>
      </c>
    </row>
    <row r="94155" spans="7:7">
      <c r="G94155" s="162" t="s">
        <v>94400</v>
      </c>
    </row>
    <row r="94156" spans="7:7">
      <c r="G94156" s="162" t="s">
        <v>94401</v>
      </c>
    </row>
    <row r="94157" spans="7:7">
      <c r="G94157" s="162" t="s">
        <v>94402</v>
      </c>
    </row>
    <row r="94158" spans="7:7">
      <c r="G94158" s="162" t="s">
        <v>94403</v>
      </c>
    </row>
    <row r="94159" spans="7:7">
      <c r="G94159" s="162" t="s">
        <v>94404</v>
      </c>
    </row>
    <row r="94160" spans="7:7">
      <c r="G94160" s="162" t="s">
        <v>94405</v>
      </c>
    </row>
    <row r="94161" spans="7:7">
      <c r="G94161" s="162" t="s">
        <v>94406</v>
      </c>
    </row>
    <row r="94162" spans="7:7">
      <c r="G94162" s="162" t="s">
        <v>94407</v>
      </c>
    </row>
    <row r="94163" spans="7:7">
      <c r="G94163" s="162" t="s">
        <v>94408</v>
      </c>
    </row>
    <row r="94164" spans="7:7">
      <c r="G94164" s="162" t="s">
        <v>94409</v>
      </c>
    </row>
    <row r="94165" spans="7:7">
      <c r="G94165" s="162" t="s">
        <v>94410</v>
      </c>
    </row>
    <row r="94166" spans="7:7">
      <c r="G94166" s="162" t="s">
        <v>94411</v>
      </c>
    </row>
    <row r="94167" spans="7:7">
      <c r="G94167" s="162" t="s">
        <v>94412</v>
      </c>
    </row>
    <row r="94168" spans="7:7">
      <c r="G94168" s="162" t="s">
        <v>94413</v>
      </c>
    </row>
    <row r="94169" spans="7:7">
      <c r="G94169" s="162" t="s">
        <v>94414</v>
      </c>
    </row>
    <row r="94170" spans="7:7">
      <c r="G94170" s="162" t="s">
        <v>94415</v>
      </c>
    </row>
    <row r="94171" spans="7:7">
      <c r="G94171" s="162" t="s">
        <v>94416</v>
      </c>
    </row>
    <row r="94172" spans="7:7">
      <c r="G94172" s="162" t="s">
        <v>94417</v>
      </c>
    </row>
    <row r="94173" spans="7:7">
      <c r="G94173" s="162" t="s">
        <v>94418</v>
      </c>
    </row>
    <row r="94174" spans="7:7">
      <c r="G94174" s="162" t="s">
        <v>94419</v>
      </c>
    </row>
    <row r="94175" spans="7:7">
      <c r="G94175" s="162" t="s">
        <v>94420</v>
      </c>
    </row>
    <row r="94176" spans="7:7">
      <c r="G94176" s="162" t="s">
        <v>94421</v>
      </c>
    </row>
    <row r="94177" spans="7:7">
      <c r="G94177" s="162" t="s">
        <v>94422</v>
      </c>
    </row>
    <row r="94178" spans="7:7">
      <c r="G94178" s="162" t="s">
        <v>94423</v>
      </c>
    </row>
    <row r="94179" spans="7:7">
      <c r="G94179" s="162" t="s">
        <v>94424</v>
      </c>
    </row>
    <row r="94180" spans="7:7">
      <c r="G94180" s="162" t="s">
        <v>94425</v>
      </c>
    </row>
    <row r="94181" spans="7:7">
      <c r="G94181" s="162" t="s">
        <v>94426</v>
      </c>
    </row>
    <row r="94182" spans="7:7">
      <c r="G94182" s="162" t="s">
        <v>94427</v>
      </c>
    </row>
    <row r="94183" spans="7:7">
      <c r="G94183" s="162" t="s">
        <v>94428</v>
      </c>
    </row>
    <row r="94184" spans="7:7">
      <c r="G94184" s="162" t="s">
        <v>94429</v>
      </c>
    </row>
    <row r="94185" spans="7:7">
      <c r="G94185" s="162" t="s">
        <v>94430</v>
      </c>
    </row>
    <row r="94186" spans="7:7">
      <c r="G94186" s="162" t="s">
        <v>94431</v>
      </c>
    </row>
    <row r="94187" spans="7:7">
      <c r="G94187" s="162" t="s">
        <v>94432</v>
      </c>
    </row>
    <row r="94188" spans="7:7">
      <c r="G94188" s="162" t="s">
        <v>94433</v>
      </c>
    </row>
    <row r="94189" spans="7:7">
      <c r="G94189" s="162" t="s">
        <v>94434</v>
      </c>
    </row>
    <row r="94190" spans="7:7">
      <c r="G94190" s="162" t="s">
        <v>94435</v>
      </c>
    </row>
    <row r="94191" spans="7:7">
      <c r="G94191" s="162" t="s">
        <v>94436</v>
      </c>
    </row>
    <row r="94192" spans="7:7">
      <c r="G94192" s="162" t="s">
        <v>94437</v>
      </c>
    </row>
    <row r="94193" spans="7:7">
      <c r="G94193" s="162" t="s">
        <v>94438</v>
      </c>
    </row>
    <row r="94194" spans="7:7">
      <c r="G94194" s="162" t="s">
        <v>94439</v>
      </c>
    </row>
    <row r="94195" spans="7:7">
      <c r="G94195" s="162" t="s">
        <v>94440</v>
      </c>
    </row>
    <row r="94196" spans="7:7">
      <c r="G94196" s="162" t="s">
        <v>94441</v>
      </c>
    </row>
    <row r="94197" spans="7:7">
      <c r="G94197" s="162" t="s">
        <v>94442</v>
      </c>
    </row>
    <row r="94198" spans="7:7">
      <c r="G94198" s="162" t="s">
        <v>94443</v>
      </c>
    </row>
    <row r="94199" spans="7:7">
      <c r="G94199" s="162" t="s">
        <v>94444</v>
      </c>
    </row>
    <row r="94200" spans="7:7">
      <c r="G94200" s="162" t="s">
        <v>94445</v>
      </c>
    </row>
    <row r="94201" spans="7:7">
      <c r="G94201" s="162" t="s">
        <v>94446</v>
      </c>
    </row>
    <row r="94202" spans="7:7">
      <c r="G94202" s="162" t="s">
        <v>94447</v>
      </c>
    </row>
    <row r="94203" spans="7:7">
      <c r="G94203" s="162" t="s">
        <v>94448</v>
      </c>
    </row>
    <row r="94204" spans="7:7">
      <c r="G94204" s="162" t="s">
        <v>94449</v>
      </c>
    </row>
    <row r="94205" spans="7:7">
      <c r="G94205" s="162" t="s">
        <v>94450</v>
      </c>
    </row>
    <row r="94206" spans="7:7">
      <c r="G94206" s="162" t="s">
        <v>94451</v>
      </c>
    </row>
    <row r="94207" spans="7:7">
      <c r="G94207" s="162" t="s">
        <v>94452</v>
      </c>
    </row>
    <row r="94208" spans="7:7">
      <c r="G94208" s="162" t="s">
        <v>94453</v>
      </c>
    </row>
    <row r="94209" spans="7:7">
      <c r="G94209" s="162" t="s">
        <v>94454</v>
      </c>
    </row>
    <row r="94210" spans="7:7">
      <c r="G94210" s="162" t="s">
        <v>94455</v>
      </c>
    </row>
    <row r="94211" spans="7:7">
      <c r="G94211" s="162" t="s">
        <v>94456</v>
      </c>
    </row>
    <row r="94212" spans="7:7">
      <c r="G94212" s="162" t="s">
        <v>94457</v>
      </c>
    </row>
    <row r="94213" spans="7:7">
      <c r="G94213" s="162" t="s">
        <v>94458</v>
      </c>
    </row>
    <row r="94214" spans="7:7">
      <c r="G94214" s="162" t="s">
        <v>94459</v>
      </c>
    </row>
    <row r="94215" spans="7:7">
      <c r="G94215" s="162" t="s">
        <v>94460</v>
      </c>
    </row>
    <row r="94216" spans="7:7">
      <c r="G94216" s="162" t="s">
        <v>94461</v>
      </c>
    </row>
    <row r="94217" spans="7:7">
      <c r="G94217" s="162" t="s">
        <v>94462</v>
      </c>
    </row>
    <row r="94218" spans="7:7">
      <c r="G94218" s="162" t="s">
        <v>94463</v>
      </c>
    </row>
    <row r="94219" spans="7:7">
      <c r="G94219" s="162" t="s">
        <v>94464</v>
      </c>
    </row>
    <row r="94220" spans="7:7">
      <c r="G94220" s="162" t="s">
        <v>94465</v>
      </c>
    </row>
    <row r="94221" spans="7:7">
      <c r="G94221" s="162" t="s">
        <v>94466</v>
      </c>
    </row>
    <row r="94222" spans="7:7">
      <c r="G94222" s="162" t="s">
        <v>94467</v>
      </c>
    </row>
    <row r="94223" spans="7:7">
      <c r="G94223" s="162" t="s">
        <v>94468</v>
      </c>
    </row>
    <row r="94224" spans="7:7">
      <c r="G94224" s="162" t="s">
        <v>94469</v>
      </c>
    </row>
    <row r="94225" spans="7:7">
      <c r="G94225" s="162" t="s">
        <v>94470</v>
      </c>
    </row>
    <row r="94226" spans="7:7">
      <c r="G94226" s="162" t="s">
        <v>94471</v>
      </c>
    </row>
    <row r="94227" spans="7:7">
      <c r="G94227" s="162" t="s">
        <v>94472</v>
      </c>
    </row>
    <row r="94228" spans="7:7">
      <c r="G94228" s="162" t="s">
        <v>94473</v>
      </c>
    </row>
    <row r="94229" spans="7:7">
      <c r="G94229" s="162" t="s">
        <v>94474</v>
      </c>
    </row>
    <row r="94230" spans="7:7">
      <c r="G94230" s="162" t="s">
        <v>94475</v>
      </c>
    </row>
    <row r="94231" spans="7:7">
      <c r="G94231" s="162" t="s">
        <v>94476</v>
      </c>
    </row>
    <row r="94232" spans="7:7">
      <c r="G94232" s="162" t="s">
        <v>94477</v>
      </c>
    </row>
    <row r="94233" spans="7:7">
      <c r="G94233" s="162" t="s">
        <v>94478</v>
      </c>
    </row>
    <row r="94234" spans="7:7">
      <c r="G94234" s="162" t="s">
        <v>94479</v>
      </c>
    </row>
    <row r="94235" spans="7:7">
      <c r="G94235" s="162" t="s">
        <v>94480</v>
      </c>
    </row>
    <row r="94236" spans="7:7">
      <c r="G94236" s="162" t="s">
        <v>94481</v>
      </c>
    </row>
    <row r="94237" spans="7:7">
      <c r="G94237" s="162" t="s">
        <v>94482</v>
      </c>
    </row>
    <row r="94238" spans="7:7">
      <c r="G94238" s="162" t="s">
        <v>94483</v>
      </c>
    </row>
    <row r="94239" spans="7:7">
      <c r="G94239" s="162" t="s">
        <v>94484</v>
      </c>
    </row>
    <row r="94240" spans="7:7">
      <c r="G94240" s="162" t="s">
        <v>94485</v>
      </c>
    </row>
    <row r="94241" spans="7:7">
      <c r="G94241" s="162" t="s">
        <v>94486</v>
      </c>
    </row>
    <row r="94242" spans="7:7">
      <c r="G94242" s="162" t="s">
        <v>94487</v>
      </c>
    </row>
    <row r="94243" spans="7:7">
      <c r="G94243" s="162" t="s">
        <v>94488</v>
      </c>
    </row>
    <row r="94244" spans="7:7">
      <c r="G94244" s="162" t="s">
        <v>94489</v>
      </c>
    </row>
    <row r="94245" spans="7:7">
      <c r="G94245" s="162" t="s">
        <v>94490</v>
      </c>
    </row>
    <row r="94246" spans="7:7">
      <c r="G94246" s="162" t="s">
        <v>94491</v>
      </c>
    </row>
    <row r="94247" spans="7:7">
      <c r="G94247" s="162" t="s">
        <v>94492</v>
      </c>
    </row>
    <row r="94248" spans="7:7">
      <c r="G94248" s="162" t="s">
        <v>94493</v>
      </c>
    </row>
    <row r="94249" spans="7:7">
      <c r="G94249" s="162" t="s">
        <v>94494</v>
      </c>
    </row>
    <row r="94250" spans="7:7">
      <c r="G94250" s="162" t="s">
        <v>94495</v>
      </c>
    </row>
    <row r="94251" spans="7:7">
      <c r="G94251" s="162" t="s">
        <v>94496</v>
      </c>
    </row>
    <row r="94252" spans="7:7">
      <c r="G94252" s="162" t="s">
        <v>94497</v>
      </c>
    </row>
    <row r="94253" spans="7:7">
      <c r="G94253" s="162" t="s">
        <v>94498</v>
      </c>
    </row>
    <row r="94254" spans="7:7">
      <c r="G94254" s="162" t="s">
        <v>94499</v>
      </c>
    </row>
    <row r="94255" spans="7:7">
      <c r="G94255" s="162" t="s">
        <v>94500</v>
      </c>
    </row>
    <row r="94256" spans="7:7">
      <c r="G94256" s="162" t="s">
        <v>94501</v>
      </c>
    </row>
    <row r="94257" spans="7:7">
      <c r="G94257" s="162" t="s">
        <v>94502</v>
      </c>
    </row>
    <row r="94258" spans="7:7">
      <c r="G94258" s="162" t="s">
        <v>94503</v>
      </c>
    </row>
    <row r="94259" spans="7:7">
      <c r="G94259" s="162" t="s">
        <v>94504</v>
      </c>
    </row>
    <row r="94260" spans="7:7">
      <c r="G94260" s="162" t="s">
        <v>94505</v>
      </c>
    </row>
    <row r="94261" spans="7:7">
      <c r="G94261" s="162" t="s">
        <v>94506</v>
      </c>
    </row>
    <row r="94262" spans="7:7">
      <c r="G94262" s="162" t="s">
        <v>94507</v>
      </c>
    </row>
    <row r="94263" spans="7:7">
      <c r="G94263" s="162" t="s">
        <v>94508</v>
      </c>
    </row>
    <row r="94264" spans="7:7">
      <c r="G94264" s="162" t="s">
        <v>94509</v>
      </c>
    </row>
    <row r="94265" spans="7:7">
      <c r="G94265" s="162" t="s">
        <v>94510</v>
      </c>
    </row>
    <row r="94266" spans="7:7">
      <c r="G94266" s="162" t="s">
        <v>94511</v>
      </c>
    </row>
    <row r="94267" spans="7:7">
      <c r="G94267" s="162" t="s">
        <v>94512</v>
      </c>
    </row>
    <row r="94268" spans="7:7">
      <c r="G94268" s="162" t="s">
        <v>94513</v>
      </c>
    </row>
    <row r="94269" spans="7:7">
      <c r="G94269" s="162" t="s">
        <v>94514</v>
      </c>
    </row>
    <row r="94270" spans="7:7">
      <c r="G94270" s="162" t="s">
        <v>94515</v>
      </c>
    </row>
    <row r="94271" spans="7:7">
      <c r="G94271" s="162" t="s">
        <v>94516</v>
      </c>
    </row>
    <row r="94272" spans="7:7">
      <c r="G94272" s="162" t="s">
        <v>94517</v>
      </c>
    </row>
    <row r="94273" spans="7:7">
      <c r="G94273" s="162" t="s">
        <v>94518</v>
      </c>
    </row>
    <row r="94274" spans="7:7">
      <c r="G94274" s="162" t="s">
        <v>94519</v>
      </c>
    </row>
    <row r="94275" spans="7:7">
      <c r="G94275" s="162" t="s">
        <v>94520</v>
      </c>
    </row>
    <row r="94276" spans="7:7">
      <c r="G94276" s="162" t="s">
        <v>94521</v>
      </c>
    </row>
    <row r="94277" spans="7:7">
      <c r="G94277" s="162" t="s">
        <v>94522</v>
      </c>
    </row>
    <row r="94278" spans="7:7">
      <c r="G94278" s="162" t="s">
        <v>94523</v>
      </c>
    </row>
    <row r="94279" spans="7:7">
      <c r="G94279" s="162" t="s">
        <v>94524</v>
      </c>
    </row>
    <row r="94280" spans="7:7">
      <c r="G94280" s="162" t="s">
        <v>94525</v>
      </c>
    </row>
    <row r="94281" spans="7:7">
      <c r="G94281" s="162" t="s">
        <v>94526</v>
      </c>
    </row>
    <row r="94282" spans="7:7">
      <c r="G94282" s="162" t="s">
        <v>94527</v>
      </c>
    </row>
    <row r="94283" spans="7:7">
      <c r="G94283" s="162" t="s">
        <v>94528</v>
      </c>
    </row>
    <row r="94284" spans="7:7">
      <c r="G94284" s="162" t="s">
        <v>94529</v>
      </c>
    </row>
    <row r="94285" spans="7:7">
      <c r="G94285" s="162" t="s">
        <v>94530</v>
      </c>
    </row>
    <row r="94286" spans="7:7">
      <c r="G94286" s="162" t="s">
        <v>94531</v>
      </c>
    </row>
    <row r="94287" spans="7:7">
      <c r="G94287" s="162" t="s">
        <v>94532</v>
      </c>
    </row>
    <row r="94288" spans="7:7">
      <c r="G94288" s="162" t="s">
        <v>94533</v>
      </c>
    </row>
    <row r="94289" spans="7:7">
      <c r="G94289" s="162" t="s">
        <v>94534</v>
      </c>
    </row>
    <row r="94290" spans="7:7">
      <c r="G94290" s="162" t="s">
        <v>94535</v>
      </c>
    </row>
    <row r="94291" spans="7:7">
      <c r="G94291" s="162" t="s">
        <v>94536</v>
      </c>
    </row>
    <row r="94292" spans="7:7">
      <c r="G94292" s="162" t="s">
        <v>94537</v>
      </c>
    </row>
    <row r="94293" spans="7:7">
      <c r="G94293" s="162" t="s">
        <v>94538</v>
      </c>
    </row>
    <row r="94294" spans="7:7">
      <c r="G94294" s="162" t="s">
        <v>94539</v>
      </c>
    </row>
    <row r="94295" spans="7:7">
      <c r="G94295" s="162" t="s">
        <v>94540</v>
      </c>
    </row>
    <row r="94296" spans="7:7">
      <c r="G94296" s="162" t="s">
        <v>94541</v>
      </c>
    </row>
    <row r="94297" spans="7:7">
      <c r="G94297" s="162" t="s">
        <v>94542</v>
      </c>
    </row>
    <row r="94298" spans="7:7">
      <c r="G94298" s="162" t="s">
        <v>94543</v>
      </c>
    </row>
    <row r="94299" spans="7:7">
      <c r="G94299" s="162" t="s">
        <v>94544</v>
      </c>
    </row>
    <row r="94300" spans="7:7">
      <c r="G94300" s="162" t="s">
        <v>94545</v>
      </c>
    </row>
    <row r="94301" spans="7:7">
      <c r="G94301" s="162" t="s">
        <v>94546</v>
      </c>
    </row>
    <row r="94302" spans="7:7">
      <c r="G94302" s="162" t="s">
        <v>94547</v>
      </c>
    </row>
    <row r="94303" spans="7:7">
      <c r="G94303" s="162" t="s">
        <v>94548</v>
      </c>
    </row>
    <row r="94304" spans="7:7">
      <c r="G94304" s="162" t="s">
        <v>94549</v>
      </c>
    </row>
    <row r="94305" spans="7:7">
      <c r="G94305" s="162" t="s">
        <v>94550</v>
      </c>
    </row>
    <row r="94306" spans="7:7">
      <c r="G94306" s="162" t="s">
        <v>94551</v>
      </c>
    </row>
    <row r="94307" spans="7:7">
      <c r="G94307" s="162" t="s">
        <v>94552</v>
      </c>
    </row>
    <row r="94308" spans="7:7">
      <c r="G94308" s="162" t="s">
        <v>94553</v>
      </c>
    </row>
    <row r="94309" spans="7:7">
      <c r="G94309" s="162" t="s">
        <v>94554</v>
      </c>
    </row>
    <row r="94310" spans="7:7">
      <c r="G94310" s="162" t="s">
        <v>94555</v>
      </c>
    </row>
    <row r="94311" spans="7:7">
      <c r="G94311" s="162" t="s">
        <v>94556</v>
      </c>
    </row>
    <row r="94312" spans="7:7">
      <c r="G94312" s="162" t="s">
        <v>94557</v>
      </c>
    </row>
    <row r="94313" spans="7:7">
      <c r="G94313" s="162" t="s">
        <v>94558</v>
      </c>
    </row>
    <row r="94314" spans="7:7">
      <c r="G94314" s="162" t="s">
        <v>94559</v>
      </c>
    </row>
    <row r="94315" spans="7:7">
      <c r="G94315" s="162" t="s">
        <v>94560</v>
      </c>
    </row>
    <row r="94316" spans="7:7">
      <c r="G94316" s="162" t="s">
        <v>94561</v>
      </c>
    </row>
    <row r="94317" spans="7:7">
      <c r="G94317" s="162" t="s">
        <v>94562</v>
      </c>
    </row>
    <row r="94318" spans="7:7">
      <c r="G94318" s="162" t="s">
        <v>94563</v>
      </c>
    </row>
    <row r="94319" spans="7:7">
      <c r="G94319" s="162" t="s">
        <v>94564</v>
      </c>
    </row>
    <row r="94320" spans="7:7">
      <c r="G94320" s="162" t="s">
        <v>94565</v>
      </c>
    </row>
    <row r="94321" spans="7:7">
      <c r="G94321" s="162" t="s">
        <v>94566</v>
      </c>
    </row>
    <row r="94322" spans="7:7">
      <c r="G94322" s="162" t="s">
        <v>94567</v>
      </c>
    </row>
    <row r="94323" spans="7:7">
      <c r="G94323" s="162" t="s">
        <v>94568</v>
      </c>
    </row>
    <row r="94324" spans="7:7">
      <c r="G94324" s="162" t="s">
        <v>94569</v>
      </c>
    </row>
    <row r="94325" spans="7:7">
      <c r="G94325" s="162" t="s">
        <v>94570</v>
      </c>
    </row>
    <row r="94326" spans="7:7">
      <c r="G94326" s="162" t="s">
        <v>94571</v>
      </c>
    </row>
    <row r="94327" spans="7:7">
      <c r="G94327" s="162" t="s">
        <v>94572</v>
      </c>
    </row>
    <row r="94328" spans="7:7">
      <c r="G94328" s="162" t="s">
        <v>94573</v>
      </c>
    </row>
    <row r="94329" spans="7:7">
      <c r="G94329" s="162" t="s">
        <v>94574</v>
      </c>
    </row>
    <row r="94330" spans="7:7">
      <c r="G94330" s="162" t="s">
        <v>94575</v>
      </c>
    </row>
    <row r="94331" spans="7:7">
      <c r="G94331" s="162" t="s">
        <v>94576</v>
      </c>
    </row>
    <row r="94332" spans="7:7">
      <c r="G94332" s="162" t="s">
        <v>94577</v>
      </c>
    </row>
    <row r="94333" spans="7:7">
      <c r="G94333" s="162" t="s">
        <v>94578</v>
      </c>
    </row>
    <row r="94334" spans="7:7">
      <c r="G94334" s="162" t="s">
        <v>94579</v>
      </c>
    </row>
    <row r="94335" spans="7:7">
      <c r="G94335" s="162" t="s">
        <v>94580</v>
      </c>
    </row>
    <row r="94336" spans="7:7">
      <c r="G94336" s="162" t="s">
        <v>94581</v>
      </c>
    </row>
    <row r="94337" spans="7:7">
      <c r="G94337" s="162" t="s">
        <v>94582</v>
      </c>
    </row>
    <row r="94338" spans="7:7">
      <c r="G94338" s="162" t="s">
        <v>94583</v>
      </c>
    </row>
    <row r="94339" spans="7:7">
      <c r="G94339" s="162" t="s">
        <v>94584</v>
      </c>
    </row>
    <row r="94340" spans="7:7">
      <c r="G94340" s="162" t="s">
        <v>94585</v>
      </c>
    </row>
    <row r="94341" spans="7:7">
      <c r="G94341" s="162" t="s">
        <v>94586</v>
      </c>
    </row>
    <row r="94342" spans="7:7">
      <c r="G94342" s="162" t="s">
        <v>94587</v>
      </c>
    </row>
    <row r="94343" spans="7:7">
      <c r="G94343" s="162" t="s">
        <v>94588</v>
      </c>
    </row>
    <row r="94344" spans="7:7">
      <c r="G94344" s="162" t="s">
        <v>94589</v>
      </c>
    </row>
    <row r="94345" spans="7:7">
      <c r="G94345" s="162" t="s">
        <v>94590</v>
      </c>
    </row>
    <row r="94346" spans="7:7">
      <c r="G94346" s="162" t="s">
        <v>94591</v>
      </c>
    </row>
    <row r="94347" spans="7:7">
      <c r="G94347" s="162" t="s">
        <v>94592</v>
      </c>
    </row>
    <row r="94348" spans="7:7">
      <c r="G94348" s="162" t="s">
        <v>94593</v>
      </c>
    </row>
    <row r="94349" spans="7:7">
      <c r="G94349" s="162" t="s">
        <v>94594</v>
      </c>
    </row>
    <row r="94350" spans="7:7">
      <c r="G94350" s="162" t="s">
        <v>94595</v>
      </c>
    </row>
    <row r="94351" spans="7:7">
      <c r="G94351" s="162" t="s">
        <v>94596</v>
      </c>
    </row>
    <row r="94352" spans="7:7">
      <c r="G94352" s="162" t="s">
        <v>94597</v>
      </c>
    </row>
    <row r="94353" spans="7:7">
      <c r="G94353" s="162" t="s">
        <v>94598</v>
      </c>
    </row>
    <row r="94354" spans="7:7">
      <c r="G94354" s="162" t="s">
        <v>94599</v>
      </c>
    </row>
    <row r="94355" spans="7:7">
      <c r="G94355" s="162" t="s">
        <v>94600</v>
      </c>
    </row>
    <row r="94356" spans="7:7">
      <c r="G94356" s="162" t="s">
        <v>94601</v>
      </c>
    </row>
    <row r="94357" spans="7:7">
      <c r="G94357" s="162" t="s">
        <v>94602</v>
      </c>
    </row>
    <row r="94358" spans="7:7">
      <c r="G94358" s="162" t="s">
        <v>94603</v>
      </c>
    </row>
    <row r="94359" spans="7:7">
      <c r="G94359" s="162" t="s">
        <v>94604</v>
      </c>
    </row>
    <row r="94360" spans="7:7">
      <c r="G94360" s="162" t="s">
        <v>94605</v>
      </c>
    </row>
    <row r="94361" spans="7:7">
      <c r="G94361" s="162" t="s">
        <v>94606</v>
      </c>
    </row>
    <row r="94362" spans="7:7">
      <c r="G94362" s="162" t="s">
        <v>94607</v>
      </c>
    </row>
    <row r="94363" spans="7:7">
      <c r="G94363" s="162" t="s">
        <v>94608</v>
      </c>
    </row>
    <row r="94364" spans="7:7">
      <c r="G94364" s="162" t="s">
        <v>94609</v>
      </c>
    </row>
    <row r="94365" spans="7:7">
      <c r="G94365" s="162" t="s">
        <v>94610</v>
      </c>
    </row>
    <row r="94366" spans="7:7">
      <c r="G94366" s="162" t="s">
        <v>94611</v>
      </c>
    </row>
    <row r="94367" spans="7:7">
      <c r="G94367" s="162" t="s">
        <v>94612</v>
      </c>
    </row>
    <row r="94368" spans="7:7">
      <c r="G94368" s="162" t="s">
        <v>94613</v>
      </c>
    </row>
    <row r="94369" spans="7:7">
      <c r="G94369" s="162" t="s">
        <v>94614</v>
      </c>
    </row>
    <row r="94370" spans="7:7">
      <c r="G94370" s="162" t="s">
        <v>94615</v>
      </c>
    </row>
    <row r="94371" spans="7:7">
      <c r="G94371" s="162" t="s">
        <v>94616</v>
      </c>
    </row>
    <row r="94372" spans="7:7">
      <c r="G94372" s="162" t="s">
        <v>94617</v>
      </c>
    </row>
    <row r="94373" spans="7:7">
      <c r="G94373" s="162" t="s">
        <v>94618</v>
      </c>
    </row>
    <row r="94374" spans="7:7">
      <c r="G94374" s="162" t="s">
        <v>94619</v>
      </c>
    </row>
    <row r="94375" spans="7:7">
      <c r="G94375" s="162" t="s">
        <v>94620</v>
      </c>
    </row>
    <row r="94376" spans="7:7">
      <c r="G94376" s="162" t="s">
        <v>94621</v>
      </c>
    </row>
    <row r="94377" spans="7:7">
      <c r="G94377" s="162" t="s">
        <v>94622</v>
      </c>
    </row>
    <row r="94378" spans="7:7">
      <c r="G94378" s="162" t="s">
        <v>94623</v>
      </c>
    </row>
    <row r="94379" spans="7:7">
      <c r="G94379" s="162" t="s">
        <v>94624</v>
      </c>
    </row>
    <row r="94380" spans="7:7">
      <c r="G94380" s="162" t="s">
        <v>94625</v>
      </c>
    </row>
    <row r="94381" spans="7:7">
      <c r="G94381" s="162" t="s">
        <v>94626</v>
      </c>
    </row>
    <row r="94382" spans="7:7">
      <c r="G94382" s="162" t="s">
        <v>94627</v>
      </c>
    </row>
    <row r="94383" spans="7:7">
      <c r="G94383" s="162" t="s">
        <v>94628</v>
      </c>
    </row>
    <row r="94384" spans="7:7">
      <c r="G94384" s="162" t="s">
        <v>94629</v>
      </c>
    </row>
    <row r="94385" spans="7:7">
      <c r="G94385" s="162" t="s">
        <v>94630</v>
      </c>
    </row>
    <row r="94386" spans="7:7">
      <c r="G94386" s="162" t="s">
        <v>94631</v>
      </c>
    </row>
    <row r="94387" spans="7:7">
      <c r="G94387" s="162" t="s">
        <v>94632</v>
      </c>
    </row>
    <row r="94388" spans="7:7">
      <c r="G94388" s="162" t="s">
        <v>94633</v>
      </c>
    </row>
    <row r="94389" spans="7:7">
      <c r="G94389" s="162" t="s">
        <v>94634</v>
      </c>
    </row>
    <row r="94390" spans="7:7">
      <c r="G94390" s="162" t="s">
        <v>94635</v>
      </c>
    </row>
    <row r="94391" spans="7:7">
      <c r="G94391" s="162" t="s">
        <v>94636</v>
      </c>
    </row>
    <row r="94392" spans="7:7">
      <c r="G94392" s="162" t="s">
        <v>94637</v>
      </c>
    </row>
    <row r="94393" spans="7:7">
      <c r="G94393" s="162" t="s">
        <v>94638</v>
      </c>
    </row>
    <row r="94394" spans="7:7">
      <c r="G94394" s="162" t="s">
        <v>94639</v>
      </c>
    </row>
    <row r="94395" spans="7:7">
      <c r="G94395" s="162" t="s">
        <v>94640</v>
      </c>
    </row>
    <row r="94396" spans="7:7">
      <c r="G94396" s="162" t="s">
        <v>94641</v>
      </c>
    </row>
    <row r="94397" spans="7:7">
      <c r="G94397" s="162" t="s">
        <v>94642</v>
      </c>
    </row>
    <row r="94398" spans="7:7">
      <c r="G94398" s="162" t="s">
        <v>94643</v>
      </c>
    </row>
    <row r="94399" spans="7:7">
      <c r="G94399" s="162" t="s">
        <v>94644</v>
      </c>
    </row>
    <row r="94400" spans="7:7">
      <c r="G94400" s="162" t="s">
        <v>94645</v>
      </c>
    </row>
    <row r="94401" spans="7:7">
      <c r="G94401" s="162" t="s">
        <v>94646</v>
      </c>
    </row>
    <row r="94402" spans="7:7">
      <c r="G94402" s="162" t="s">
        <v>94647</v>
      </c>
    </row>
    <row r="94403" spans="7:7">
      <c r="G94403" s="162" t="s">
        <v>94648</v>
      </c>
    </row>
    <row r="94404" spans="7:7">
      <c r="G94404" s="162" t="s">
        <v>94649</v>
      </c>
    </row>
    <row r="94405" spans="7:7">
      <c r="G94405" s="162" t="s">
        <v>94650</v>
      </c>
    </row>
    <row r="94406" spans="7:7">
      <c r="G94406" s="162" t="s">
        <v>94651</v>
      </c>
    </row>
    <row r="94407" spans="7:7">
      <c r="G94407" s="162" t="s">
        <v>94652</v>
      </c>
    </row>
    <row r="94408" spans="7:7">
      <c r="G94408" s="162" t="s">
        <v>94653</v>
      </c>
    </row>
    <row r="94409" spans="7:7">
      <c r="G94409" s="162" t="s">
        <v>94654</v>
      </c>
    </row>
    <row r="94410" spans="7:7">
      <c r="G94410" s="162" t="s">
        <v>94655</v>
      </c>
    </row>
    <row r="94411" spans="7:7">
      <c r="G94411" s="162" t="s">
        <v>94656</v>
      </c>
    </row>
    <row r="94412" spans="7:7">
      <c r="G94412" s="162" t="s">
        <v>94657</v>
      </c>
    </row>
    <row r="94413" spans="7:7">
      <c r="G94413" s="162" t="s">
        <v>94658</v>
      </c>
    </row>
    <row r="94414" spans="7:7">
      <c r="G94414" s="162" t="s">
        <v>94659</v>
      </c>
    </row>
    <row r="94415" spans="7:7">
      <c r="G94415" s="162" t="s">
        <v>94660</v>
      </c>
    </row>
    <row r="94416" spans="7:7">
      <c r="G94416" s="162" t="s">
        <v>94661</v>
      </c>
    </row>
    <row r="94417" spans="7:7">
      <c r="G94417" s="162" t="s">
        <v>94662</v>
      </c>
    </row>
    <row r="94418" spans="7:7">
      <c r="G94418" s="162" t="s">
        <v>94663</v>
      </c>
    </row>
    <row r="94419" spans="7:7">
      <c r="G94419" s="162" t="s">
        <v>94664</v>
      </c>
    </row>
    <row r="94420" spans="7:7">
      <c r="G94420" s="162" t="s">
        <v>94665</v>
      </c>
    </row>
    <row r="94421" spans="7:7">
      <c r="G94421" s="162" t="s">
        <v>94666</v>
      </c>
    </row>
    <row r="94422" spans="7:7">
      <c r="G94422" s="162" t="s">
        <v>94667</v>
      </c>
    </row>
    <row r="94423" spans="7:7">
      <c r="G94423" s="162" t="s">
        <v>94668</v>
      </c>
    </row>
    <row r="94424" spans="7:7">
      <c r="G94424" s="162" t="s">
        <v>94669</v>
      </c>
    </row>
    <row r="94425" spans="7:7">
      <c r="G94425" s="162" t="s">
        <v>94670</v>
      </c>
    </row>
    <row r="94426" spans="7:7">
      <c r="G94426" s="162" t="s">
        <v>94671</v>
      </c>
    </row>
    <row r="94427" spans="7:7">
      <c r="G94427" s="162" t="s">
        <v>94672</v>
      </c>
    </row>
    <row r="94428" spans="7:7">
      <c r="G94428" s="162" t="s">
        <v>94673</v>
      </c>
    </row>
    <row r="94429" spans="7:7">
      <c r="G94429" s="162" t="s">
        <v>94674</v>
      </c>
    </row>
    <row r="94430" spans="7:7">
      <c r="G94430" s="162" t="s">
        <v>94675</v>
      </c>
    </row>
    <row r="94431" spans="7:7">
      <c r="G94431" s="162" t="s">
        <v>94676</v>
      </c>
    </row>
    <row r="94432" spans="7:7">
      <c r="G94432" s="162" t="s">
        <v>94677</v>
      </c>
    </row>
    <row r="94433" spans="7:7">
      <c r="G94433" s="162" t="s">
        <v>94678</v>
      </c>
    </row>
    <row r="94434" spans="7:7">
      <c r="G94434" s="162" t="s">
        <v>94679</v>
      </c>
    </row>
    <row r="94435" spans="7:7">
      <c r="G94435" s="162" t="s">
        <v>94680</v>
      </c>
    </row>
    <row r="94436" spans="7:7">
      <c r="G94436" s="162" t="s">
        <v>94681</v>
      </c>
    </row>
    <row r="94437" spans="7:7">
      <c r="G94437" s="162" t="s">
        <v>94682</v>
      </c>
    </row>
    <row r="94438" spans="7:7">
      <c r="G94438" s="162" t="s">
        <v>94683</v>
      </c>
    </row>
    <row r="94439" spans="7:7">
      <c r="G94439" s="162" t="s">
        <v>94684</v>
      </c>
    </row>
    <row r="94440" spans="7:7">
      <c r="G94440" s="162" t="s">
        <v>94685</v>
      </c>
    </row>
    <row r="94441" spans="7:7">
      <c r="G94441" s="162" t="s">
        <v>94686</v>
      </c>
    </row>
    <row r="94442" spans="7:7">
      <c r="G94442" s="162" t="s">
        <v>94687</v>
      </c>
    </row>
    <row r="94443" spans="7:7">
      <c r="G94443" s="162" t="s">
        <v>94688</v>
      </c>
    </row>
    <row r="94444" spans="7:7">
      <c r="G94444" s="162" t="s">
        <v>94689</v>
      </c>
    </row>
    <row r="94445" spans="7:7">
      <c r="G94445" s="162" t="s">
        <v>94690</v>
      </c>
    </row>
    <row r="94446" spans="7:7">
      <c r="G94446" s="162" t="s">
        <v>94691</v>
      </c>
    </row>
    <row r="94447" spans="7:7">
      <c r="G94447" s="162" t="s">
        <v>94692</v>
      </c>
    </row>
    <row r="94448" spans="7:7">
      <c r="G94448" s="162" t="s">
        <v>94693</v>
      </c>
    </row>
    <row r="94449" spans="7:7">
      <c r="G94449" s="162" t="s">
        <v>94694</v>
      </c>
    </row>
    <row r="94450" spans="7:7">
      <c r="G94450" s="162" t="s">
        <v>94695</v>
      </c>
    </row>
    <row r="94451" spans="7:7">
      <c r="G94451" s="162" t="s">
        <v>94696</v>
      </c>
    </row>
    <row r="94452" spans="7:7">
      <c r="G94452" s="162" t="s">
        <v>94697</v>
      </c>
    </row>
    <row r="94453" spans="7:7">
      <c r="G94453" s="162" t="s">
        <v>94698</v>
      </c>
    </row>
    <row r="94454" spans="7:7">
      <c r="G94454" s="162" t="s">
        <v>94699</v>
      </c>
    </row>
    <row r="94455" spans="7:7">
      <c r="G94455" s="162" t="s">
        <v>94700</v>
      </c>
    </row>
    <row r="94456" spans="7:7">
      <c r="G94456" s="162" t="s">
        <v>94701</v>
      </c>
    </row>
    <row r="94457" spans="7:7">
      <c r="G94457" s="162" t="s">
        <v>94702</v>
      </c>
    </row>
    <row r="94458" spans="7:7">
      <c r="G94458" s="162" t="s">
        <v>94703</v>
      </c>
    </row>
    <row r="94459" spans="7:7">
      <c r="G94459" s="162" t="s">
        <v>94704</v>
      </c>
    </row>
    <row r="94460" spans="7:7">
      <c r="G94460" s="162" t="s">
        <v>94705</v>
      </c>
    </row>
    <row r="94461" spans="7:7">
      <c r="G94461" s="162" t="s">
        <v>94706</v>
      </c>
    </row>
    <row r="94462" spans="7:7">
      <c r="G94462" s="162" t="s">
        <v>94707</v>
      </c>
    </row>
    <row r="94463" spans="7:7">
      <c r="G94463" s="162" t="s">
        <v>94708</v>
      </c>
    </row>
    <row r="94464" spans="7:7">
      <c r="G94464" s="162" t="s">
        <v>94709</v>
      </c>
    </row>
    <row r="94465" spans="7:7">
      <c r="G94465" s="162" t="s">
        <v>94710</v>
      </c>
    </row>
    <row r="94466" spans="7:7">
      <c r="G94466" s="162" t="s">
        <v>94711</v>
      </c>
    </row>
    <row r="94467" spans="7:7">
      <c r="G94467" s="162" t="s">
        <v>94712</v>
      </c>
    </row>
    <row r="94468" spans="7:7">
      <c r="G94468" s="162" t="s">
        <v>94713</v>
      </c>
    </row>
    <row r="94469" spans="7:7">
      <c r="G94469" s="162" t="s">
        <v>94714</v>
      </c>
    </row>
    <row r="94470" spans="7:7">
      <c r="G94470" s="162" t="s">
        <v>94715</v>
      </c>
    </row>
    <row r="94471" spans="7:7">
      <c r="G94471" s="162" t="s">
        <v>94716</v>
      </c>
    </row>
    <row r="94472" spans="7:7">
      <c r="G94472" s="162" t="s">
        <v>94717</v>
      </c>
    </row>
    <row r="94473" spans="7:7">
      <c r="G94473" s="162" t="s">
        <v>94718</v>
      </c>
    </row>
    <row r="94474" spans="7:7">
      <c r="G94474" s="162" t="s">
        <v>94719</v>
      </c>
    </row>
    <row r="94475" spans="7:7">
      <c r="G94475" s="162" t="s">
        <v>94720</v>
      </c>
    </row>
    <row r="94476" spans="7:7">
      <c r="G94476" s="162" t="s">
        <v>94721</v>
      </c>
    </row>
    <row r="94477" spans="7:7">
      <c r="G94477" s="162" t="s">
        <v>94722</v>
      </c>
    </row>
    <row r="94478" spans="7:7">
      <c r="G94478" s="162" t="s">
        <v>94723</v>
      </c>
    </row>
    <row r="94479" spans="7:7">
      <c r="G94479" s="162" t="s">
        <v>94724</v>
      </c>
    </row>
    <row r="94480" spans="7:7">
      <c r="G94480" s="162" t="s">
        <v>94725</v>
      </c>
    </row>
    <row r="94481" spans="7:7">
      <c r="G94481" s="162" t="s">
        <v>94726</v>
      </c>
    </row>
    <row r="94482" spans="7:7">
      <c r="G94482" s="162" t="s">
        <v>94727</v>
      </c>
    </row>
    <row r="94483" spans="7:7">
      <c r="G94483" s="162" t="s">
        <v>94728</v>
      </c>
    </row>
    <row r="94484" spans="7:7">
      <c r="G94484" s="162" t="s">
        <v>94729</v>
      </c>
    </row>
    <row r="94485" spans="7:7">
      <c r="G94485" s="162" t="s">
        <v>94730</v>
      </c>
    </row>
    <row r="94486" spans="7:7">
      <c r="G94486" s="162" t="s">
        <v>94731</v>
      </c>
    </row>
    <row r="94487" spans="7:7">
      <c r="G94487" s="162" t="s">
        <v>94732</v>
      </c>
    </row>
    <row r="94488" spans="7:7">
      <c r="G94488" s="162" t="s">
        <v>94733</v>
      </c>
    </row>
    <row r="94489" spans="7:7">
      <c r="G94489" s="162" t="s">
        <v>94734</v>
      </c>
    </row>
    <row r="94490" spans="7:7">
      <c r="G94490" s="162" t="s">
        <v>94735</v>
      </c>
    </row>
    <row r="94491" spans="7:7">
      <c r="G94491" s="162" t="s">
        <v>94736</v>
      </c>
    </row>
    <row r="94492" spans="7:7">
      <c r="G94492" s="162" t="s">
        <v>94737</v>
      </c>
    </row>
    <row r="94493" spans="7:7">
      <c r="G94493" s="162" t="s">
        <v>94738</v>
      </c>
    </row>
    <row r="94494" spans="7:7">
      <c r="G94494" s="162" t="s">
        <v>94739</v>
      </c>
    </row>
    <row r="94495" spans="7:7">
      <c r="G94495" s="162" t="s">
        <v>94740</v>
      </c>
    </row>
    <row r="94496" spans="7:7">
      <c r="G94496" s="162" t="s">
        <v>94741</v>
      </c>
    </row>
    <row r="94497" spans="7:7">
      <c r="G94497" s="162" t="s">
        <v>94742</v>
      </c>
    </row>
    <row r="94498" spans="7:7">
      <c r="G94498" s="162" t="s">
        <v>94743</v>
      </c>
    </row>
    <row r="94499" spans="7:7">
      <c r="G94499" s="162" t="s">
        <v>94744</v>
      </c>
    </row>
    <row r="94500" spans="7:7">
      <c r="G94500" s="162" t="s">
        <v>94745</v>
      </c>
    </row>
    <row r="94501" spans="7:7">
      <c r="G94501" s="162" t="s">
        <v>94746</v>
      </c>
    </row>
    <row r="94502" spans="7:7">
      <c r="G94502" s="162" t="s">
        <v>94747</v>
      </c>
    </row>
    <row r="94503" spans="7:7">
      <c r="G94503" s="162" t="s">
        <v>94748</v>
      </c>
    </row>
    <row r="94504" spans="7:7">
      <c r="G94504" s="162" t="s">
        <v>94749</v>
      </c>
    </row>
    <row r="94505" spans="7:7">
      <c r="G94505" s="162" t="s">
        <v>94750</v>
      </c>
    </row>
    <row r="94506" spans="7:7">
      <c r="G94506" s="162" t="s">
        <v>94751</v>
      </c>
    </row>
    <row r="94507" spans="7:7">
      <c r="G94507" s="162" t="s">
        <v>94752</v>
      </c>
    </row>
    <row r="94508" spans="7:7">
      <c r="G94508" s="162" t="s">
        <v>94753</v>
      </c>
    </row>
    <row r="94509" spans="7:7">
      <c r="G94509" s="162" t="s">
        <v>94754</v>
      </c>
    </row>
    <row r="94510" spans="7:7">
      <c r="G94510" s="162" t="s">
        <v>94755</v>
      </c>
    </row>
    <row r="94511" spans="7:7">
      <c r="G94511" s="162" t="s">
        <v>94756</v>
      </c>
    </row>
    <row r="94512" spans="7:7">
      <c r="G94512" s="162" t="s">
        <v>94757</v>
      </c>
    </row>
    <row r="94513" spans="7:7">
      <c r="G94513" s="162" t="s">
        <v>94758</v>
      </c>
    </row>
    <row r="94514" spans="7:7">
      <c r="G94514" s="162" t="s">
        <v>94759</v>
      </c>
    </row>
    <row r="94515" spans="7:7">
      <c r="G94515" s="162" t="s">
        <v>94760</v>
      </c>
    </row>
    <row r="94516" spans="7:7">
      <c r="G94516" s="162" t="s">
        <v>94761</v>
      </c>
    </row>
    <row r="94517" spans="7:7">
      <c r="G94517" s="162" t="s">
        <v>94762</v>
      </c>
    </row>
    <row r="94518" spans="7:7">
      <c r="G94518" s="162" t="s">
        <v>94763</v>
      </c>
    </row>
    <row r="94519" spans="7:7">
      <c r="G94519" s="162" t="s">
        <v>94764</v>
      </c>
    </row>
    <row r="94520" spans="7:7">
      <c r="G94520" s="162" t="s">
        <v>94765</v>
      </c>
    </row>
    <row r="94521" spans="7:7">
      <c r="G94521" s="162" t="s">
        <v>94766</v>
      </c>
    </row>
    <row r="94522" spans="7:7">
      <c r="G94522" s="162" t="s">
        <v>94767</v>
      </c>
    </row>
    <row r="94523" spans="7:7">
      <c r="G94523" s="162" t="s">
        <v>94768</v>
      </c>
    </row>
    <row r="94524" spans="7:7">
      <c r="G94524" s="162" t="s">
        <v>94769</v>
      </c>
    </row>
    <row r="94525" spans="7:7">
      <c r="G94525" s="162" t="s">
        <v>94770</v>
      </c>
    </row>
    <row r="94526" spans="7:7">
      <c r="G94526" s="162" t="s">
        <v>94771</v>
      </c>
    </row>
    <row r="94527" spans="7:7">
      <c r="G94527" s="162" t="s">
        <v>94772</v>
      </c>
    </row>
    <row r="94528" spans="7:7">
      <c r="G94528" s="162" t="s">
        <v>94773</v>
      </c>
    </row>
    <row r="94529" spans="7:7">
      <c r="G94529" s="162" t="s">
        <v>94774</v>
      </c>
    </row>
    <row r="94530" spans="7:7">
      <c r="G94530" s="162" t="s">
        <v>94775</v>
      </c>
    </row>
    <row r="94531" spans="7:7">
      <c r="G94531" s="162" t="s">
        <v>94776</v>
      </c>
    </row>
    <row r="94532" spans="7:7">
      <c r="G94532" s="162" t="s">
        <v>94777</v>
      </c>
    </row>
    <row r="94533" spans="7:7">
      <c r="G94533" s="162" t="s">
        <v>94778</v>
      </c>
    </row>
    <row r="94534" spans="7:7">
      <c r="G94534" s="162" t="s">
        <v>94779</v>
      </c>
    </row>
    <row r="94535" spans="7:7">
      <c r="G94535" s="162" t="s">
        <v>94780</v>
      </c>
    </row>
    <row r="94536" spans="7:7">
      <c r="G94536" s="162" t="s">
        <v>94781</v>
      </c>
    </row>
    <row r="94537" spans="7:7">
      <c r="G94537" s="162" t="s">
        <v>94782</v>
      </c>
    </row>
    <row r="94538" spans="7:7">
      <c r="G94538" s="162" t="s">
        <v>94783</v>
      </c>
    </row>
    <row r="94539" spans="7:7">
      <c r="G94539" s="162" t="s">
        <v>94784</v>
      </c>
    </row>
    <row r="94540" spans="7:7">
      <c r="G94540" s="162" t="s">
        <v>94785</v>
      </c>
    </row>
    <row r="94541" spans="7:7">
      <c r="G94541" s="162" t="s">
        <v>94786</v>
      </c>
    </row>
    <row r="94542" spans="7:7">
      <c r="G94542" s="162" t="s">
        <v>94787</v>
      </c>
    </row>
    <row r="94543" spans="7:7">
      <c r="G94543" s="162" t="s">
        <v>94788</v>
      </c>
    </row>
    <row r="94544" spans="7:7">
      <c r="G94544" s="162" t="s">
        <v>94789</v>
      </c>
    </row>
    <row r="94545" spans="7:7">
      <c r="G94545" s="162" t="s">
        <v>94790</v>
      </c>
    </row>
    <row r="94546" spans="7:7">
      <c r="G94546" s="162" t="s">
        <v>94791</v>
      </c>
    </row>
    <row r="94547" spans="7:7">
      <c r="G94547" s="162" t="s">
        <v>94792</v>
      </c>
    </row>
    <row r="94548" spans="7:7">
      <c r="G94548" s="162" t="s">
        <v>94793</v>
      </c>
    </row>
    <row r="94549" spans="7:7">
      <c r="G94549" s="162" t="s">
        <v>94794</v>
      </c>
    </row>
    <row r="94550" spans="7:7">
      <c r="G94550" s="162" t="s">
        <v>94795</v>
      </c>
    </row>
    <row r="94551" spans="7:7">
      <c r="G94551" s="162" t="s">
        <v>94796</v>
      </c>
    </row>
    <row r="94552" spans="7:7">
      <c r="G94552" s="162" t="s">
        <v>94797</v>
      </c>
    </row>
    <row r="94553" spans="7:7">
      <c r="G94553" s="162" t="s">
        <v>94798</v>
      </c>
    </row>
    <row r="94554" spans="7:7">
      <c r="G94554" s="162" t="s">
        <v>94799</v>
      </c>
    </row>
    <row r="94555" spans="7:7">
      <c r="G94555" s="162" t="s">
        <v>94800</v>
      </c>
    </row>
    <row r="94556" spans="7:7">
      <c r="G94556" s="162" t="s">
        <v>94801</v>
      </c>
    </row>
    <row r="94557" spans="7:7">
      <c r="G94557" s="162" t="s">
        <v>94802</v>
      </c>
    </row>
    <row r="94558" spans="7:7">
      <c r="G94558" s="162" t="s">
        <v>94803</v>
      </c>
    </row>
    <row r="94559" spans="7:7">
      <c r="G94559" s="162" t="s">
        <v>94804</v>
      </c>
    </row>
    <row r="94560" spans="7:7">
      <c r="G94560" s="162" t="s">
        <v>94805</v>
      </c>
    </row>
    <row r="94561" spans="7:7">
      <c r="G94561" s="162" t="s">
        <v>94806</v>
      </c>
    </row>
    <row r="94562" spans="7:7">
      <c r="G94562" s="162" t="s">
        <v>94807</v>
      </c>
    </row>
    <row r="94563" spans="7:7">
      <c r="G94563" s="162" t="s">
        <v>94808</v>
      </c>
    </row>
    <row r="94564" spans="7:7">
      <c r="G94564" s="162" t="s">
        <v>94809</v>
      </c>
    </row>
    <row r="94565" spans="7:7">
      <c r="G94565" s="162" t="s">
        <v>94810</v>
      </c>
    </row>
    <row r="94566" spans="7:7">
      <c r="G94566" s="162" t="s">
        <v>94811</v>
      </c>
    </row>
    <row r="94567" spans="7:7">
      <c r="G94567" s="162" t="s">
        <v>94812</v>
      </c>
    </row>
    <row r="94568" spans="7:7">
      <c r="G94568" s="162" t="s">
        <v>94813</v>
      </c>
    </row>
    <row r="94569" spans="7:7">
      <c r="G94569" s="162" t="s">
        <v>94814</v>
      </c>
    </row>
    <row r="94570" spans="7:7">
      <c r="G94570" s="162" t="s">
        <v>94815</v>
      </c>
    </row>
    <row r="94571" spans="7:7">
      <c r="G94571" s="162" t="s">
        <v>94816</v>
      </c>
    </row>
    <row r="94572" spans="7:7">
      <c r="G94572" s="162" t="s">
        <v>94817</v>
      </c>
    </row>
    <row r="94573" spans="7:7">
      <c r="G94573" s="162" t="s">
        <v>94818</v>
      </c>
    </row>
    <row r="94574" spans="7:7">
      <c r="G94574" s="162" t="s">
        <v>94819</v>
      </c>
    </row>
    <row r="94575" spans="7:7">
      <c r="G94575" s="162" t="s">
        <v>94820</v>
      </c>
    </row>
    <row r="94576" spans="7:7">
      <c r="G94576" s="162" t="s">
        <v>94821</v>
      </c>
    </row>
    <row r="94577" spans="7:7">
      <c r="G94577" s="162" t="s">
        <v>94822</v>
      </c>
    </row>
    <row r="94578" spans="7:7">
      <c r="G94578" s="162" t="s">
        <v>94823</v>
      </c>
    </row>
    <row r="94579" spans="7:7">
      <c r="G94579" s="162" t="s">
        <v>94824</v>
      </c>
    </row>
    <row r="94580" spans="7:7">
      <c r="G94580" s="162" t="s">
        <v>94825</v>
      </c>
    </row>
    <row r="94581" spans="7:7">
      <c r="G94581" s="162" t="s">
        <v>94826</v>
      </c>
    </row>
    <row r="94582" spans="7:7">
      <c r="G94582" s="162" t="s">
        <v>94827</v>
      </c>
    </row>
    <row r="94583" spans="7:7">
      <c r="G94583" s="162" t="s">
        <v>94828</v>
      </c>
    </row>
    <row r="94584" spans="7:7">
      <c r="G94584" s="162" t="s">
        <v>94829</v>
      </c>
    </row>
    <row r="94585" spans="7:7">
      <c r="G94585" s="162" t="s">
        <v>94830</v>
      </c>
    </row>
    <row r="94586" spans="7:7">
      <c r="G94586" s="162" t="s">
        <v>94831</v>
      </c>
    </row>
    <row r="94587" spans="7:7">
      <c r="G94587" s="162" t="s">
        <v>94832</v>
      </c>
    </row>
    <row r="94588" spans="7:7">
      <c r="G94588" s="162" t="s">
        <v>94833</v>
      </c>
    </row>
    <row r="94589" spans="7:7">
      <c r="G94589" s="162" t="s">
        <v>94834</v>
      </c>
    </row>
    <row r="94590" spans="7:7">
      <c r="G94590" s="162" t="s">
        <v>94835</v>
      </c>
    </row>
    <row r="94591" spans="7:7">
      <c r="G94591" s="162" t="s">
        <v>94836</v>
      </c>
    </row>
    <row r="94592" spans="7:7">
      <c r="G94592" s="162" t="s">
        <v>94837</v>
      </c>
    </row>
    <row r="94593" spans="7:7">
      <c r="G94593" s="162" t="s">
        <v>94838</v>
      </c>
    </row>
    <row r="94594" spans="7:7">
      <c r="G94594" s="162" t="s">
        <v>94839</v>
      </c>
    </row>
    <row r="94595" spans="7:7">
      <c r="G94595" s="162" t="s">
        <v>94840</v>
      </c>
    </row>
    <row r="94596" spans="7:7">
      <c r="G94596" s="162" t="s">
        <v>94841</v>
      </c>
    </row>
    <row r="94597" spans="7:7">
      <c r="G94597" s="162" t="s">
        <v>94842</v>
      </c>
    </row>
    <row r="94598" spans="7:7">
      <c r="G94598" s="162" t="s">
        <v>94843</v>
      </c>
    </row>
    <row r="94599" spans="7:7">
      <c r="G94599" s="162" t="s">
        <v>94844</v>
      </c>
    </row>
    <row r="94600" spans="7:7">
      <c r="G94600" s="162" t="s">
        <v>94845</v>
      </c>
    </row>
    <row r="94601" spans="7:7">
      <c r="G94601" s="162" t="s">
        <v>94846</v>
      </c>
    </row>
    <row r="94602" spans="7:7">
      <c r="G94602" s="162" t="s">
        <v>94847</v>
      </c>
    </row>
    <row r="94603" spans="7:7">
      <c r="G94603" s="162" t="s">
        <v>94848</v>
      </c>
    </row>
    <row r="94604" spans="7:7">
      <c r="G94604" s="162" t="s">
        <v>94849</v>
      </c>
    </row>
    <row r="94605" spans="7:7">
      <c r="G94605" s="162" t="s">
        <v>94850</v>
      </c>
    </row>
    <row r="94606" spans="7:7">
      <c r="G94606" s="162" t="s">
        <v>94851</v>
      </c>
    </row>
    <row r="94607" spans="7:7">
      <c r="G94607" s="162" t="s">
        <v>94852</v>
      </c>
    </row>
    <row r="94608" spans="7:7">
      <c r="G94608" s="162" t="s">
        <v>94853</v>
      </c>
    </row>
    <row r="94609" spans="7:7">
      <c r="G94609" s="162" t="s">
        <v>94854</v>
      </c>
    </row>
    <row r="94610" spans="7:7">
      <c r="G94610" s="162" t="s">
        <v>94855</v>
      </c>
    </row>
    <row r="94611" spans="7:7">
      <c r="G94611" s="162" t="s">
        <v>94856</v>
      </c>
    </row>
    <row r="94612" spans="7:7">
      <c r="G94612" s="162" t="s">
        <v>94857</v>
      </c>
    </row>
    <row r="94613" spans="7:7">
      <c r="G94613" s="162" t="s">
        <v>94858</v>
      </c>
    </row>
    <row r="94614" spans="7:7">
      <c r="G94614" s="162" t="s">
        <v>94859</v>
      </c>
    </row>
    <row r="94615" spans="7:7">
      <c r="G94615" s="162" t="s">
        <v>94860</v>
      </c>
    </row>
    <row r="94616" spans="7:7">
      <c r="G94616" s="162" t="s">
        <v>94861</v>
      </c>
    </row>
    <row r="94617" spans="7:7">
      <c r="G94617" s="162" t="s">
        <v>94862</v>
      </c>
    </row>
    <row r="94618" spans="7:7">
      <c r="G94618" s="162" t="s">
        <v>94863</v>
      </c>
    </row>
    <row r="94619" spans="7:7">
      <c r="G94619" s="162" t="s">
        <v>94864</v>
      </c>
    </row>
    <row r="94620" spans="7:7">
      <c r="G94620" s="162" t="s">
        <v>94865</v>
      </c>
    </row>
    <row r="94621" spans="7:7">
      <c r="G94621" s="162" t="s">
        <v>94866</v>
      </c>
    </row>
    <row r="94622" spans="7:7">
      <c r="G94622" s="162" t="s">
        <v>94867</v>
      </c>
    </row>
    <row r="94623" spans="7:7">
      <c r="G94623" s="162" t="s">
        <v>94868</v>
      </c>
    </row>
    <row r="94624" spans="7:7">
      <c r="G94624" s="162" t="s">
        <v>94869</v>
      </c>
    </row>
    <row r="94625" spans="7:7">
      <c r="G94625" s="162" t="s">
        <v>94870</v>
      </c>
    </row>
    <row r="94626" spans="7:7">
      <c r="G94626" s="162" t="s">
        <v>94871</v>
      </c>
    </row>
    <row r="94627" spans="7:7">
      <c r="G94627" s="162" t="s">
        <v>94872</v>
      </c>
    </row>
    <row r="94628" spans="7:7">
      <c r="G94628" s="162" t="s">
        <v>94873</v>
      </c>
    </row>
    <row r="94629" spans="7:7">
      <c r="G94629" s="162" t="s">
        <v>94874</v>
      </c>
    </row>
    <row r="94630" spans="7:7">
      <c r="G94630" s="162" t="s">
        <v>94875</v>
      </c>
    </row>
    <row r="94631" spans="7:7">
      <c r="G94631" s="162" t="s">
        <v>94876</v>
      </c>
    </row>
    <row r="94632" spans="7:7">
      <c r="G94632" s="162" t="s">
        <v>94877</v>
      </c>
    </row>
    <row r="94633" spans="7:7">
      <c r="G94633" s="162" t="s">
        <v>94878</v>
      </c>
    </row>
    <row r="94634" spans="7:7">
      <c r="G94634" s="162" t="s">
        <v>94879</v>
      </c>
    </row>
    <row r="94635" spans="7:7">
      <c r="G94635" s="162" t="s">
        <v>94880</v>
      </c>
    </row>
    <row r="94636" spans="7:7">
      <c r="G94636" s="162" t="s">
        <v>94881</v>
      </c>
    </row>
    <row r="94637" spans="7:7">
      <c r="G94637" s="162" t="s">
        <v>94882</v>
      </c>
    </row>
    <row r="94638" spans="7:7">
      <c r="G94638" s="162" t="s">
        <v>94883</v>
      </c>
    </row>
    <row r="94639" spans="7:7">
      <c r="G94639" s="162" t="s">
        <v>94884</v>
      </c>
    </row>
    <row r="94640" spans="7:7">
      <c r="G94640" s="162" t="s">
        <v>94885</v>
      </c>
    </row>
    <row r="94641" spans="7:7">
      <c r="G94641" s="162" t="s">
        <v>94886</v>
      </c>
    </row>
    <row r="94642" spans="7:7">
      <c r="G94642" s="162" t="s">
        <v>94887</v>
      </c>
    </row>
    <row r="94643" spans="7:7">
      <c r="G94643" s="162" t="s">
        <v>94888</v>
      </c>
    </row>
    <row r="94644" spans="7:7">
      <c r="G94644" s="162" t="s">
        <v>94889</v>
      </c>
    </row>
    <row r="94645" spans="7:7">
      <c r="G94645" s="162" t="s">
        <v>94890</v>
      </c>
    </row>
    <row r="94646" spans="7:7">
      <c r="G94646" s="162" t="s">
        <v>94891</v>
      </c>
    </row>
    <row r="94647" spans="7:7">
      <c r="G94647" s="162" t="s">
        <v>94892</v>
      </c>
    </row>
    <row r="94648" spans="7:7">
      <c r="G94648" s="162" t="s">
        <v>94893</v>
      </c>
    </row>
    <row r="94649" spans="7:7">
      <c r="G94649" s="162" t="s">
        <v>94894</v>
      </c>
    </row>
    <row r="94650" spans="7:7">
      <c r="G94650" s="162" t="s">
        <v>94895</v>
      </c>
    </row>
    <row r="94651" spans="7:7">
      <c r="G94651" s="162" t="s">
        <v>94896</v>
      </c>
    </row>
    <row r="94652" spans="7:7">
      <c r="G94652" s="162" t="s">
        <v>94897</v>
      </c>
    </row>
    <row r="94653" spans="7:7">
      <c r="G94653" s="162" t="s">
        <v>94898</v>
      </c>
    </row>
    <row r="94654" spans="7:7">
      <c r="G94654" s="162" t="s">
        <v>94899</v>
      </c>
    </row>
    <row r="94655" spans="7:7">
      <c r="G94655" s="162" t="s">
        <v>94900</v>
      </c>
    </row>
    <row r="94656" spans="7:7">
      <c r="G94656" s="162" t="s">
        <v>94901</v>
      </c>
    </row>
    <row r="94657" spans="7:7">
      <c r="G94657" s="162" t="s">
        <v>94902</v>
      </c>
    </row>
    <row r="94658" spans="7:7">
      <c r="G94658" s="162" t="s">
        <v>94903</v>
      </c>
    </row>
    <row r="94659" spans="7:7">
      <c r="G94659" s="162" t="s">
        <v>94904</v>
      </c>
    </row>
    <row r="94660" spans="7:7">
      <c r="G94660" s="162" t="s">
        <v>94905</v>
      </c>
    </row>
    <row r="94661" spans="7:7">
      <c r="G94661" s="162" t="s">
        <v>94906</v>
      </c>
    </row>
    <row r="94662" spans="7:7">
      <c r="G94662" s="162" t="s">
        <v>94907</v>
      </c>
    </row>
    <row r="94663" spans="7:7">
      <c r="G94663" s="162" t="s">
        <v>94908</v>
      </c>
    </row>
    <row r="94664" spans="7:7">
      <c r="G94664" s="162" t="s">
        <v>94909</v>
      </c>
    </row>
    <row r="94665" spans="7:7">
      <c r="G94665" s="162" t="s">
        <v>94910</v>
      </c>
    </row>
    <row r="94666" spans="7:7">
      <c r="G94666" s="162" t="s">
        <v>94911</v>
      </c>
    </row>
    <row r="94667" spans="7:7">
      <c r="G94667" s="162" t="s">
        <v>94912</v>
      </c>
    </row>
    <row r="94668" spans="7:7">
      <c r="G94668" s="162" t="s">
        <v>94913</v>
      </c>
    </row>
    <row r="94669" spans="7:7">
      <c r="G94669" s="162" t="s">
        <v>94914</v>
      </c>
    </row>
    <row r="94670" spans="7:7">
      <c r="G94670" s="162" t="s">
        <v>94915</v>
      </c>
    </row>
    <row r="94671" spans="7:7">
      <c r="G94671" s="162" t="s">
        <v>94916</v>
      </c>
    </row>
    <row r="94672" spans="7:7">
      <c r="G94672" s="162" t="s">
        <v>94917</v>
      </c>
    </row>
    <row r="94673" spans="7:7">
      <c r="G94673" s="162" t="s">
        <v>94918</v>
      </c>
    </row>
    <row r="94674" spans="7:7">
      <c r="G94674" s="162" t="s">
        <v>94919</v>
      </c>
    </row>
    <row r="94675" spans="7:7">
      <c r="G94675" s="162" t="s">
        <v>94920</v>
      </c>
    </row>
    <row r="94676" spans="7:7">
      <c r="G94676" s="162" t="s">
        <v>94921</v>
      </c>
    </row>
    <row r="94677" spans="7:7">
      <c r="G94677" s="162" t="s">
        <v>94922</v>
      </c>
    </row>
    <row r="94678" spans="7:7">
      <c r="G94678" s="162" t="s">
        <v>94923</v>
      </c>
    </row>
    <row r="94679" spans="7:7">
      <c r="G94679" s="162" t="s">
        <v>94924</v>
      </c>
    </row>
    <row r="94680" spans="7:7">
      <c r="G94680" s="162" t="s">
        <v>94925</v>
      </c>
    </row>
    <row r="94681" spans="7:7">
      <c r="G94681" s="162" t="s">
        <v>94926</v>
      </c>
    </row>
    <row r="94682" spans="7:7">
      <c r="G94682" s="162" t="s">
        <v>94927</v>
      </c>
    </row>
    <row r="94683" spans="7:7">
      <c r="G94683" s="162" t="s">
        <v>94928</v>
      </c>
    </row>
    <row r="94684" spans="7:7">
      <c r="G94684" s="162" t="s">
        <v>94929</v>
      </c>
    </row>
    <row r="94685" spans="7:7">
      <c r="G94685" s="162" t="s">
        <v>94930</v>
      </c>
    </row>
    <row r="94686" spans="7:7">
      <c r="G94686" s="162" t="s">
        <v>94931</v>
      </c>
    </row>
    <row r="94687" spans="7:7">
      <c r="G94687" s="162" t="s">
        <v>94932</v>
      </c>
    </row>
    <row r="94688" spans="7:7">
      <c r="G94688" s="162" t="s">
        <v>94933</v>
      </c>
    </row>
    <row r="94689" spans="7:7">
      <c r="G94689" s="162" t="s">
        <v>94934</v>
      </c>
    </row>
    <row r="94690" spans="7:7">
      <c r="G94690" s="162" t="s">
        <v>94935</v>
      </c>
    </row>
    <row r="94691" spans="7:7">
      <c r="G94691" s="162" t="s">
        <v>94936</v>
      </c>
    </row>
    <row r="94692" spans="7:7">
      <c r="G94692" s="162" t="s">
        <v>94937</v>
      </c>
    </row>
    <row r="94693" spans="7:7">
      <c r="G94693" s="162" t="s">
        <v>94938</v>
      </c>
    </row>
    <row r="94694" spans="7:7">
      <c r="G94694" s="162" t="s">
        <v>94939</v>
      </c>
    </row>
    <row r="94695" spans="7:7">
      <c r="G94695" s="162" t="s">
        <v>94940</v>
      </c>
    </row>
    <row r="94696" spans="7:7">
      <c r="G94696" s="162" t="s">
        <v>94941</v>
      </c>
    </row>
    <row r="94697" spans="7:7">
      <c r="G94697" s="162" t="s">
        <v>94942</v>
      </c>
    </row>
    <row r="94698" spans="7:7">
      <c r="G94698" s="162" t="s">
        <v>94943</v>
      </c>
    </row>
    <row r="94699" spans="7:7">
      <c r="G94699" s="162" t="s">
        <v>94944</v>
      </c>
    </row>
    <row r="94700" spans="7:7">
      <c r="G94700" s="162" t="s">
        <v>94945</v>
      </c>
    </row>
    <row r="94701" spans="7:7">
      <c r="G94701" s="162" t="s">
        <v>94946</v>
      </c>
    </row>
    <row r="94702" spans="7:7">
      <c r="G94702" s="162" t="s">
        <v>94947</v>
      </c>
    </row>
    <row r="94703" spans="7:7">
      <c r="G94703" s="162" t="s">
        <v>94948</v>
      </c>
    </row>
    <row r="94704" spans="7:7">
      <c r="G94704" s="162" t="s">
        <v>94949</v>
      </c>
    </row>
    <row r="94705" spans="7:7">
      <c r="G94705" s="162" t="s">
        <v>94950</v>
      </c>
    </row>
    <row r="94706" spans="7:7">
      <c r="G94706" s="162" t="s">
        <v>94951</v>
      </c>
    </row>
    <row r="94707" spans="7:7">
      <c r="G94707" s="162" t="s">
        <v>94952</v>
      </c>
    </row>
    <row r="94708" spans="7:7">
      <c r="G94708" s="162" t="s">
        <v>94953</v>
      </c>
    </row>
    <row r="94709" spans="7:7">
      <c r="G94709" s="162" t="s">
        <v>94954</v>
      </c>
    </row>
    <row r="94710" spans="7:7">
      <c r="G94710" s="162" t="s">
        <v>94955</v>
      </c>
    </row>
    <row r="94711" spans="7:7">
      <c r="G94711" s="162" t="s">
        <v>94956</v>
      </c>
    </row>
    <row r="94712" spans="7:7">
      <c r="G94712" s="162" t="s">
        <v>94957</v>
      </c>
    </row>
    <row r="94713" spans="7:7">
      <c r="G94713" s="162" t="s">
        <v>94958</v>
      </c>
    </row>
    <row r="94714" spans="7:7">
      <c r="G94714" s="162" t="s">
        <v>94959</v>
      </c>
    </row>
    <row r="94715" spans="7:7">
      <c r="G94715" s="162" t="s">
        <v>94960</v>
      </c>
    </row>
    <row r="94716" spans="7:7">
      <c r="G94716" s="162" t="s">
        <v>94961</v>
      </c>
    </row>
    <row r="94717" spans="7:7">
      <c r="G94717" s="162" t="s">
        <v>94962</v>
      </c>
    </row>
    <row r="94718" spans="7:7">
      <c r="G94718" s="162" t="s">
        <v>94963</v>
      </c>
    </row>
    <row r="94719" spans="7:7">
      <c r="G94719" s="162" t="s">
        <v>94964</v>
      </c>
    </row>
    <row r="94720" spans="7:7">
      <c r="G94720" s="162" t="s">
        <v>94965</v>
      </c>
    </row>
    <row r="94721" spans="7:7">
      <c r="G94721" s="162" t="s">
        <v>94966</v>
      </c>
    </row>
    <row r="94722" spans="7:7">
      <c r="G94722" s="162" t="s">
        <v>94967</v>
      </c>
    </row>
    <row r="94723" spans="7:7">
      <c r="G94723" s="162" t="s">
        <v>94968</v>
      </c>
    </row>
    <row r="94724" spans="7:7">
      <c r="G94724" s="162" t="s">
        <v>94969</v>
      </c>
    </row>
    <row r="94725" spans="7:7">
      <c r="G94725" s="162" t="s">
        <v>94970</v>
      </c>
    </row>
    <row r="94726" spans="7:7">
      <c r="G94726" s="162" t="s">
        <v>94971</v>
      </c>
    </row>
    <row r="94727" spans="7:7">
      <c r="G94727" s="162" t="s">
        <v>94972</v>
      </c>
    </row>
    <row r="94728" spans="7:7">
      <c r="G94728" s="162" t="s">
        <v>94973</v>
      </c>
    </row>
    <row r="94729" spans="7:7">
      <c r="G94729" s="162" t="s">
        <v>94974</v>
      </c>
    </row>
    <row r="94730" spans="7:7">
      <c r="G94730" s="162" t="s">
        <v>94975</v>
      </c>
    </row>
    <row r="94731" spans="7:7">
      <c r="G94731" s="162" t="s">
        <v>94976</v>
      </c>
    </row>
    <row r="94732" spans="7:7">
      <c r="G94732" s="162" t="s">
        <v>94977</v>
      </c>
    </row>
    <row r="94733" spans="7:7">
      <c r="G94733" s="162" t="s">
        <v>94978</v>
      </c>
    </row>
    <row r="94734" spans="7:7">
      <c r="G94734" s="162" t="s">
        <v>94979</v>
      </c>
    </row>
    <row r="94735" spans="7:7">
      <c r="G94735" s="162" t="s">
        <v>94980</v>
      </c>
    </row>
    <row r="94736" spans="7:7">
      <c r="G94736" s="162" t="s">
        <v>94981</v>
      </c>
    </row>
    <row r="94737" spans="7:7">
      <c r="G94737" s="162" t="s">
        <v>94982</v>
      </c>
    </row>
    <row r="94738" spans="7:7">
      <c r="G94738" s="162" t="s">
        <v>94983</v>
      </c>
    </row>
    <row r="94739" spans="7:7">
      <c r="G94739" s="162" t="s">
        <v>94984</v>
      </c>
    </row>
    <row r="94740" spans="7:7">
      <c r="G94740" s="162" t="s">
        <v>94985</v>
      </c>
    </row>
    <row r="94741" spans="7:7">
      <c r="G94741" s="162" t="s">
        <v>94986</v>
      </c>
    </row>
    <row r="94742" spans="7:7">
      <c r="G94742" s="162" t="s">
        <v>94987</v>
      </c>
    </row>
    <row r="94743" spans="7:7">
      <c r="G94743" s="162" t="s">
        <v>94988</v>
      </c>
    </row>
    <row r="94744" spans="7:7">
      <c r="G94744" s="162" t="s">
        <v>94989</v>
      </c>
    </row>
    <row r="94745" spans="7:7">
      <c r="G94745" s="162" t="s">
        <v>94990</v>
      </c>
    </row>
    <row r="94746" spans="7:7">
      <c r="G94746" s="162" t="s">
        <v>94991</v>
      </c>
    </row>
    <row r="94747" spans="7:7">
      <c r="G94747" s="162" t="s">
        <v>94992</v>
      </c>
    </row>
    <row r="94748" spans="7:7">
      <c r="G94748" s="162" t="s">
        <v>94993</v>
      </c>
    </row>
    <row r="94749" spans="7:7">
      <c r="G94749" s="162" t="s">
        <v>94994</v>
      </c>
    </row>
    <row r="94750" spans="7:7">
      <c r="G94750" s="162" t="s">
        <v>94995</v>
      </c>
    </row>
    <row r="94751" spans="7:7">
      <c r="G94751" s="162" t="s">
        <v>94996</v>
      </c>
    </row>
    <row r="94752" spans="7:7">
      <c r="G94752" s="162" t="s">
        <v>94997</v>
      </c>
    </row>
    <row r="94753" spans="7:7">
      <c r="G94753" s="162" t="s">
        <v>94998</v>
      </c>
    </row>
    <row r="94754" spans="7:7">
      <c r="G94754" s="162" t="s">
        <v>94999</v>
      </c>
    </row>
    <row r="94755" spans="7:7">
      <c r="G94755" s="162" t="s">
        <v>95000</v>
      </c>
    </row>
    <row r="94756" spans="7:7">
      <c r="G94756" s="162" t="s">
        <v>95001</v>
      </c>
    </row>
    <row r="94757" spans="7:7">
      <c r="G94757" s="162" t="s">
        <v>95002</v>
      </c>
    </row>
    <row r="94758" spans="7:7">
      <c r="G94758" s="162" t="s">
        <v>95003</v>
      </c>
    </row>
    <row r="94759" spans="7:7">
      <c r="G94759" s="162" t="s">
        <v>95004</v>
      </c>
    </row>
    <row r="94760" spans="7:7">
      <c r="G94760" s="162" t="s">
        <v>95005</v>
      </c>
    </row>
    <row r="94761" spans="7:7">
      <c r="G94761" s="162" t="s">
        <v>95006</v>
      </c>
    </row>
    <row r="94762" spans="7:7">
      <c r="G94762" s="162" t="s">
        <v>95007</v>
      </c>
    </row>
    <row r="94763" spans="7:7">
      <c r="G94763" s="162" t="s">
        <v>95008</v>
      </c>
    </row>
    <row r="94764" spans="7:7">
      <c r="G94764" s="162" t="s">
        <v>95009</v>
      </c>
    </row>
    <row r="94765" spans="7:7">
      <c r="G94765" s="162" t="s">
        <v>95010</v>
      </c>
    </row>
    <row r="94766" spans="7:7">
      <c r="G94766" s="162" t="s">
        <v>95011</v>
      </c>
    </row>
    <row r="94767" spans="7:7">
      <c r="G94767" s="162" t="s">
        <v>95012</v>
      </c>
    </row>
    <row r="94768" spans="7:7">
      <c r="G94768" s="162" t="s">
        <v>95013</v>
      </c>
    </row>
    <row r="94769" spans="7:7">
      <c r="G94769" s="162" t="s">
        <v>95014</v>
      </c>
    </row>
    <row r="94770" spans="7:7">
      <c r="G94770" s="162" t="s">
        <v>95015</v>
      </c>
    </row>
    <row r="94771" spans="7:7">
      <c r="G94771" s="162" t="s">
        <v>95016</v>
      </c>
    </row>
    <row r="94772" spans="7:7">
      <c r="G94772" s="162" t="s">
        <v>95017</v>
      </c>
    </row>
    <row r="94773" spans="7:7">
      <c r="G94773" s="162" t="s">
        <v>95018</v>
      </c>
    </row>
    <row r="94774" spans="7:7">
      <c r="G94774" s="162" t="s">
        <v>95019</v>
      </c>
    </row>
    <row r="94775" spans="7:7">
      <c r="G94775" s="162" t="s">
        <v>95020</v>
      </c>
    </row>
    <row r="94776" spans="7:7">
      <c r="G94776" s="162" t="s">
        <v>95021</v>
      </c>
    </row>
    <row r="94777" spans="7:7">
      <c r="G94777" s="162" t="s">
        <v>95022</v>
      </c>
    </row>
    <row r="94778" spans="7:7">
      <c r="G94778" s="162" t="s">
        <v>95023</v>
      </c>
    </row>
    <row r="94779" spans="7:7">
      <c r="G94779" s="162" t="s">
        <v>95024</v>
      </c>
    </row>
    <row r="94780" spans="7:7">
      <c r="G94780" s="162" t="s">
        <v>95025</v>
      </c>
    </row>
    <row r="94781" spans="7:7">
      <c r="G94781" s="162" t="s">
        <v>95026</v>
      </c>
    </row>
    <row r="94782" spans="7:7">
      <c r="G94782" s="162" t="s">
        <v>95027</v>
      </c>
    </row>
    <row r="94783" spans="7:7">
      <c r="G94783" s="162" t="s">
        <v>95028</v>
      </c>
    </row>
    <row r="94784" spans="7:7">
      <c r="G94784" s="162" t="s">
        <v>95029</v>
      </c>
    </row>
    <row r="94785" spans="7:7">
      <c r="G94785" s="162" t="s">
        <v>95030</v>
      </c>
    </row>
    <row r="94786" spans="7:7">
      <c r="G94786" s="162" t="s">
        <v>95031</v>
      </c>
    </row>
    <row r="94787" spans="7:7">
      <c r="G94787" s="162" t="s">
        <v>95032</v>
      </c>
    </row>
    <row r="94788" spans="7:7">
      <c r="G94788" s="162" t="s">
        <v>95033</v>
      </c>
    </row>
    <row r="94789" spans="7:7">
      <c r="G94789" s="162" t="s">
        <v>95034</v>
      </c>
    </row>
    <row r="94790" spans="7:7">
      <c r="G94790" s="162" t="s">
        <v>95035</v>
      </c>
    </row>
    <row r="94791" spans="7:7">
      <c r="G94791" s="162" t="s">
        <v>95036</v>
      </c>
    </row>
    <row r="94792" spans="7:7">
      <c r="G94792" s="162" t="s">
        <v>95037</v>
      </c>
    </row>
    <row r="94793" spans="7:7">
      <c r="G94793" s="162" t="s">
        <v>95038</v>
      </c>
    </row>
    <row r="94794" spans="7:7">
      <c r="G94794" s="162" t="s">
        <v>95039</v>
      </c>
    </row>
    <row r="94795" spans="7:7">
      <c r="G94795" s="162" t="s">
        <v>95040</v>
      </c>
    </row>
    <row r="94796" spans="7:7">
      <c r="G94796" s="162" t="s">
        <v>95041</v>
      </c>
    </row>
    <row r="94797" spans="7:7">
      <c r="G94797" s="162" t="s">
        <v>95042</v>
      </c>
    </row>
    <row r="94798" spans="7:7">
      <c r="G94798" s="162" t="s">
        <v>95043</v>
      </c>
    </row>
    <row r="94799" spans="7:7">
      <c r="G94799" s="162" t="s">
        <v>95044</v>
      </c>
    </row>
    <row r="94800" spans="7:7">
      <c r="G94800" s="162" t="s">
        <v>95045</v>
      </c>
    </row>
    <row r="94801" spans="7:7">
      <c r="G94801" s="162" t="s">
        <v>95046</v>
      </c>
    </row>
    <row r="94802" spans="7:7">
      <c r="G94802" s="162" t="s">
        <v>95047</v>
      </c>
    </row>
    <row r="94803" spans="7:7">
      <c r="G94803" s="162" t="s">
        <v>95048</v>
      </c>
    </row>
    <row r="94804" spans="7:7">
      <c r="G94804" s="162" t="s">
        <v>95049</v>
      </c>
    </row>
    <row r="94805" spans="7:7">
      <c r="G94805" s="162" t="s">
        <v>95050</v>
      </c>
    </row>
    <row r="94806" spans="7:7">
      <c r="G94806" s="162" t="s">
        <v>95051</v>
      </c>
    </row>
    <row r="94807" spans="7:7">
      <c r="G94807" s="162" t="s">
        <v>95052</v>
      </c>
    </row>
    <row r="94808" spans="7:7">
      <c r="G94808" s="162" t="s">
        <v>95053</v>
      </c>
    </row>
    <row r="94809" spans="7:7">
      <c r="G94809" s="162" t="s">
        <v>95054</v>
      </c>
    </row>
    <row r="94810" spans="7:7">
      <c r="G94810" s="162" t="s">
        <v>95055</v>
      </c>
    </row>
    <row r="94811" spans="7:7">
      <c r="G94811" s="162" t="s">
        <v>95056</v>
      </c>
    </row>
    <row r="94812" spans="7:7">
      <c r="G94812" s="162" t="s">
        <v>95057</v>
      </c>
    </row>
    <row r="94813" spans="7:7">
      <c r="G94813" s="162" t="s">
        <v>95058</v>
      </c>
    </row>
    <row r="94814" spans="7:7">
      <c r="G94814" s="162" t="s">
        <v>95059</v>
      </c>
    </row>
    <row r="94815" spans="7:7">
      <c r="G94815" s="162" t="s">
        <v>95060</v>
      </c>
    </row>
    <row r="94816" spans="7:7">
      <c r="G94816" s="162" t="s">
        <v>95061</v>
      </c>
    </row>
    <row r="94817" spans="7:7">
      <c r="G94817" s="162" t="s">
        <v>95062</v>
      </c>
    </row>
    <row r="94818" spans="7:7">
      <c r="G94818" s="162" t="s">
        <v>95063</v>
      </c>
    </row>
    <row r="94819" spans="7:7">
      <c r="G94819" s="162" t="s">
        <v>95064</v>
      </c>
    </row>
    <row r="94820" spans="7:7">
      <c r="G94820" s="162" t="s">
        <v>95065</v>
      </c>
    </row>
    <row r="94821" spans="7:7">
      <c r="G94821" s="162" t="s">
        <v>95066</v>
      </c>
    </row>
    <row r="94822" spans="7:7">
      <c r="G94822" s="162" t="s">
        <v>95067</v>
      </c>
    </row>
    <row r="94823" spans="7:7">
      <c r="G94823" s="162" t="s">
        <v>95068</v>
      </c>
    </row>
    <row r="94824" spans="7:7">
      <c r="G94824" s="162" t="s">
        <v>95069</v>
      </c>
    </row>
    <row r="94825" spans="7:7">
      <c r="G94825" s="162" t="s">
        <v>95070</v>
      </c>
    </row>
    <row r="94826" spans="7:7">
      <c r="G94826" s="162" t="s">
        <v>95071</v>
      </c>
    </row>
    <row r="94827" spans="7:7">
      <c r="G94827" s="162" t="s">
        <v>95072</v>
      </c>
    </row>
    <row r="94828" spans="7:7">
      <c r="G94828" s="162" t="s">
        <v>95073</v>
      </c>
    </row>
    <row r="94829" spans="7:7">
      <c r="G94829" s="162" t="s">
        <v>95074</v>
      </c>
    </row>
    <row r="94830" spans="7:7">
      <c r="G94830" s="162" t="s">
        <v>95075</v>
      </c>
    </row>
    <row r="94831" spans="7:7">
      <c r="G94831" s="162" t="s">
        <v>95076</v>
      </c>
    </row>
    <row r="94832" spans="7:7">
      <c r="G94832" s="162" t="s">
        <v>95077</v>
      </c>
    </row>
    <row r="94833" spans="7:7">
      <c r="G94833" s="162" t="s">
        <v>95078</v>
      </c>
    </row>
    <row r="94834" spans="7:7">
      <c r="G94834" s="162" t="s">
        <v>95079</v>
      </c>
    </row>
    <row r="94835" spans="7:7">
      <c r="G94835" s="162" t="s">
        <v>95080</v>
      </c>
    </row>
    <row r="94836" spans="7:7">
      <c r="G94836" s="162" t="s">
        <v>95081</v>
      </c>
    </row>
    <row r="94837" spans="7:7">
      <c r="G94837" s="162" t="s">
        <v>95082</v>
      </c>
    </row>
    <row r="94838" spans="7:7">
      <c r="G94838" s="162" t="s">
        <v>95083</v>
      </c>
    </row>
    <row r="94839" spans="7:7">
      <c r="G94839" s="162" t="s">
        <v>95084</v>
      </c>
    </row>
    <row r="94840" spans="7:7">
      <c r="G94840" s="162" t="s">
        <v>95085</v>
      </c>
    </row>
    <row r="94841" spans="7:7">
      <c r="G94841" s="162" t="s">
        <v>95086</v>
      </c>
    </row>
    <row r="94842" spans="7:7">
      <c r="G94842" s="162" t="s">
        <v>95087</v>
      </c>
    </row>
    <row r="94843" spans="7:7">
      <c r="G94843" s="162" t="s">
        <v>95088</v>
      </c>
    </row>
    <row r="94844" spans="7:7">
      <c r="G94844" s="162" t="s">
        <v>95089</v>
      </c>
    </row>
    <row r="94845" spans="7:7">
      <c r="G94845" s="162" t="s">
        <v>95090</v>
      </c>
    </row>
    <row r="94846" spans="7:7">
      <c r="G94846" s="162" t="s">
        <v>95091</v>
      </c>
    </row>
    <row r="94847" spans="7:7">
      <c r="G94847" s="162" t="s">
        <v>95092</v>
      </c>
    </row>
    <row r="94848" spans="7:7">
      <c r="G94848" s="162" t="s">
        <v>95093</v>
      </c>
    </row>
    <row r="94849" spans="7:7">
      <c r="G94849" s="162" t="s">
        <v>95094</v>
      </c>
    </row>
    <row r="94850" spans="7:7">
      <c r="G94850" s="162" t="s">
        <v>95095</v>
      </c>
    </row>
    <row r="94851" spans="7:7">
      <c r="G94851" s="162" t="s">
        <v>95096</v>
      </c>
    </row>
    <row r="94852" spans="7:7">
      <c r="G94852" s="162" t="s">
        <v>95097</v>
      </c>
    </row>
    <row r="94853" spans="7:7">
      <c r="G94853" s="162" t="s">
        <v>95098</v>
      </c>
    </row>
    <row r="94854" spans="7:7">
      <c r="G94854" s="162" t="s">
        <v>95099</v>
      </c>
    </row>
    <row r="94855" spans="7:7">
      <c r="G94855" s="162" t="s">
        <v>95100</v>
      </c>
    </row>
    <row r="94856" spans="7:7">
      <c r="G94856" s="162" t="s">
        <v>95101</v>
      </c>
    </row>
    <row r="94857" spans="7:7">
      <c r="G94857" s="162" t="s">
        <v>95102</v>
      </c>
    </row>
    <row r="94858" spans="7:7">
      <c r="G94858" s="162" t="s">
        <v>95103</v>
      </c>
    </row>
    <row r="94859" spans="7:7">
      <c r="G94859" s="162" t="s">
        <v>95104</v>
      </c>
    </row>
    <row r="94860" spans="7:7">
      <c r="G94860" s="162" t="s">
        <v>95105</v>
      </c>
    </row>
    <row r="94861" spans="7:7">
      <c r="G94861" s="162" t="s">
        <v>95106</v>
      </c>
    </row>
    <row r="94862" spans="7:7">
      <c r="G94862" s="162" t="s">
        <v>95107</v>
      </c>
    </row>
    <row r="94863" spans="7:7">
      <c r="G94863" s="162" t="s">
        <v>95108</v>
      </c>
    </row>
    <row r="94864" spans="7:7">
      <c r="G94864" s="162" t="s">
        <v>95109</v>
      </c>
    </row>
    <row r="94865" spans="7:7">
      <c r="G94865" s="162" t="s">
        <v>95110</v>
      </c>
    </row>
    <row r="94866" spans="7:7">
      <c r="G94866" s="162" t="s">
        <v>95111</v>
      </c>
    </row>
    <row r="94867" spans="7:7">
      <c r="G94867" s="162" t="s">
        <v>95112</v>
      </c>
    </row>
    <row r="94868" spans="7:7">
      <c r="G94868" s="162" t="s">
        <v>95113</v>
      </c>
    </row>
    <row r="94869" spans="7:7">
      <c r="G94869" s="162" t="s">
        <v>95114</v>
      </c>
    </row>
    <row r="94870" spans="7:7">
      <c r="G94870" s="162" t="s">
        <v>95115</v>
      </c>
    </row>
    <row r="94871" spans="7:7">
      <c r="G94871" s="162" t="s">
        <v>95116</v>
      </c>
    </row>
    <row r="94872" spans="7:7">
      <c r="G94872" s="162" t="s">
        <v>95117</v>
      </c>
    </row>
    <row r="94873" spans="7:7">
      <c r="G94873" s="162" t="s">
        <v>95118</v>
      </c>
    </row>
    <row r="94874" spans="7:7">
      <c r="G94874" s="162" t="s">
        <v>95119</v>
      </c>
    </row>
    <row r="94875" spans="7:7">
      <c r="G94875" s="162" t="s">
        <v>95120</v>
      </c>
    </row>
    <row r="94876" spans="7:7">
      <c r="G94876" s="162" t="s">
        <v>95121</v>
      </c>
    </row>
    <row r="94877" spans="7:7">
      <c r="G94877" s="162" t="s">
        <v>95122</v>
      </c>
    </row>
    <row r="94878" spans="7:7">
      <c r="G94878" s="162" t="s">
        <v>95123</v>
      </c>
    </row>
    <row r="94879" spans="7:7">
      <c r="G94879" s="162" t="s">
        <v>95124</v>
      </c>
    </row>
    <row r="94880" spans="7:7">
      <c r="G94880" s="162" t="s">
        <v>95125</v>
      </c>
    </row>
    <row r="94881" spans="7:7">
      <c r="G94881" s="162" t="s">
        <v>95126</v>
      </c>
    </row>
    <row r="94882" spans="7:7">
      <c r="G94882" s="162" t="s">
        <v>95127</v>
      </c>
    </row>
    <row r="94883" spans="7:7">
      <c r="G94883" s="162" t="s">
        <v>95128</v>
      </c>
    </row>
    <row r="94884" spans="7:7">
      <c r="G94884" s="162" t="s">
        <v>95129</v>
      </c>
    </row>
    <row r="94885" spans="7:7">
      <c r="G94885" s="162" t="s">
        <v>95130</v>
      </c>
    </row>
    <row r="94886" spans="7:7">
      <c r="G94886" s="162" t="s">
        <v>95131</v>
      </c>
    </row>
    <row r="94887" spans="7:7">
      <c r="G94887" s="162" t="s">
        <v>95132</v>
      </c>
    </row>
    <row r="94888" spans="7:7">
      <c r="G94888" s="162" t="s">
        <v>95133</v>
      </c>
    </row>
    <row r="94889" spans="7:7">
      <c r="G94889" s="162" t="s">
        <v>95134</v>
      </c>
    </row>
    <row r="94890" spans="7:7">
      <c r="G94890" s="162" t="s">
        <v>95135</v>
      </c>
    </row>
    <row r="94891" spans="7:7">
      <c r="G94891" s="162" t="s">
        <v>95136</v>
      </c>
    </row>
    <row r="94892" spans="7:7">
      <c r="G94892" s="162" t="s">
        <v>95137</v>
      </c>
    </row>
    <row r="94893" spans="7:7">
      <c r="G94893" s="162" t="s">
        <v>95138</v>
      </c>
    </row>
    <row r="94894" spans="7:7">
      <c r="G94894" s="162" t="s">
        <v>95139</v>
      </c>
    </row>
    <row r="94895" spans="7:7">
      <c r="G94895" s="162" t="s">
        <v>95140</v>
      </c>
    </row>
    <row r="94896" spans="7:7">
      <c r="G94896" s="162" t="s">
        <v>95141</v>
      </c>
    </row>
    <row r="94897" spans="7:7">
      <c r="G94897" s="162" t="s">
        <v>95142</v>
      </c>
    </row>
    <row r="94898" spans="7:7">
      <c r="G94898" s="162" t="s">
        <v>95143</v>
      </c>
    </row>
    <row r="94899" spans="7:7">
      <c r="G94899" s="162" t="s">
        <v>95144</v>
      </c>
    </row>
    <row r="94900" spans="7:7">
      <c r="G94900" s="162" t="s">
        <v>95145</v>
      </c>
    </row>
    <row r="94901" spans="7:7">
      <c r="G94901" s="162" t="s">
        <v>95146</v>
      </c>
    </row>
    <row r="94902" spans="7:7">
      <c r="G94902" s="162" t="s">
        <v>95147</v>
      </c>
    </row>
    <row r="94903" spans="7:7">
      <c r="G94903" s="162" t="s">
        <v>95148</v>
      </c>
    </row>
    <row r="94904" spans="7:7">
      <c r="G94904" s="162" t="s">
        <v>95149</v>
      </c>
    </row>
    <row r="94905" spans="7:7">
      <c r="G94905" s="162" t="s">
        <v>95150</v>
      </c>
    </row>
    <row r="94906" spans="7:7">
      <c r="G94906" s="162" t="s">
        <v>95151</v>
      </c>
    </row>
    <row r="94907" spans="7:7">
      <c r="G94907" s="162" t="s">
        <v>95152</v>
      </c>
    </row>
    <row r="94908" spans="7:7">
      <c r="G94908" s="162" t="s">
        <v>95153</v>
      </c>
    </row>
    <row r="94909" spans="7:7">
      <c r="G94909" s="162" t="s">
        <v>95154</v>
      </c>
    </row>
    <row r="94910" spans="7:7">
      <c r="G94910" s="162" t="s">
        <v>95155</v>
      </c>
    </row>
    <row r="94911" spans="7:7">
      <c r="G94911" s="162" t="s">
        <v>95156</v>
      </c>
    </row>
    <row r="94912" spans="7:7">
      <c r="G94912" s="162" t="s">
        <v>95157</v>
      </c>
    </row>
    <row r="94913" spans="7:7">
      <c r="G94913" s="162" t="s">
        <v>95158</v>
      </c>
    </row>
    <row r="94914" spans="7:7">
      <c r="G94914" s="162" t="s">
        <v>95159</v>
      </c>
    </row>
    <row r="94915" spans="7:7">
      <c r="G94915" s="162" t="s">
        <v>95160</v>
      </c>
    </row>
    <row r="94916" spans="7:7">
      <c r="G94916" s="162" t="s">
        <v>95161</v>
      </c>
    </row>
    <row r="94917" spans="7:7">
      <c r="G94917" s="162" t="s">
        <v>95162</v>
      </c>
    </row>
    <row r="94918" spans="7:7">
      <c r="G94918" s="162" t="s">
        <v>95163</v>
      </c>
    </row>
    <row r="94919" spans="7:7">
      <c r="G94919" s="162" t="s">
        <v>95164</v>
      </c>
    </row>
    <row r="94920" spans="7:7">
      <c r="G94920" s="162" t="s">
        <v>95165</v>
      </c>
    </row>
    <row r="94921" spans="7:7">
      <c r="G94921" s="162" t="s">
        <v>95166</v>
      </c>
    </row>
    <row r="94922" spans="7:7">
      <c r="G94922" s="162" t="s">
        <v>95167</v>
      </c>
    </row>
    <row r="94923" spans="7:7">
      <c r="G94923" s="162" t="s">
        <v>95168</v>
      </c>
    </row>
    <row r="94924" spans="7:7">
      <c r="G94924" s="162" t="s">
        <v>95169</v>
      </c>
    </row>
    <row r="94925" spans="7:7">
      <c r="G94925" s="162" t="s">
        <v>95170</v>
      </c>
    </row>
    <row r="94926" spans="7:7">
      <c r="G94926" s="162" t="s">
        <v>95171</v>
      </c>
    </row>
    <row r="94927" spans="7:7">
      <c r="G94927" s="162" t="s">
        <v>95172</v>
      </c>
    </row>
    <row r="94928" spans="7:7">
      <c r="G94928" s="162" t="s">
        <v>95173</v>
      </c>
    </row>
    <row r="94929" spans="7:7">
      <c r="G94929" s="162" t="s">
        <v>95174</v>
      </c>
    </row>
    <row r="94930" spans="7:7">
      <c r="G94930" s="162" t="s">
        <v>95175</v>
      </c>
    </row>
    <row r="94931" spans="7:7">
      <c r="G94931" s="162" t="s">
        <v>95176</v>
      </c>
    </row>
    <row r="94932" spans="7:7">
      <c r="G94932" s="162" t="s">
        <v>95177</v>
      </c>
    </row>
    <row r="94933" spans="7:7">
      <c r="G94933" s="162" t="s">
        <v>95178</v>
      </c>
    </row>
    <row r="94934" spans="7:7">
      <c r="G94934" s="162" t="s">
        <v>95179</v>
      </c>
    </row>
    <row r="94935" spans="7:7">
      <c r="G94935" s="162" t="s">
        <v>95180</v>
      </c>
    </row>
    <row r="94936" spans="7:7">
      <c r="G94936" s="162" t="s">
        <v>95181</v>
      </c>
    </row>
    <row r="94937" spans="7:7">
      <c r="G94937" s="162" t="s">
        <v>95182</v>
      </c>
    </row>
    <row r="94938" spans="7:7">
      <c r="G94938" s="162" t="s">
        <v>95183</v>
      </c>
    </row>
    <row r="94939" spans="7:7">
      <c r="G94939" s="162" t="s">
        <v>95184</v>
      </c>
    </row>
    <row r="94940" spans="7:7">
      <c r="G94940" s="162" t="s">
        <v>95185</v>
      </c>
    </row>
    <row r="94941" spans="7:7">
      <c r="G94941" s="162" t="s">
        <v>95186</v>
      </c>
    </row>
    <row r="94942" spans="7:7">
      <c r="G94942" s="162" t="s">
        <v>95187</v>
      </c>
    </row>
    <row r="94943" spans="7:7">
      <c r="G94943" s="162" t="s">
        <v>95188</v>
      </c>
    </row>
    <row r="94944" spans="7:7">
      <c r="G94944" s="162" t="s">
        <v>95189</v>
      </c>
    </row>
    <row r="94945" spans="7:7">
      <c r="G94945" s="162" t="s">
        <v>95190</v>
      </c>
    </row>
    <row r="94946" spans="7:7">
      <c r="G94946" s="162" t="s">
        <v>95191</v>
      </c>
    </row>
    <row r="94947" spans="7:7">
      <c r="G94947" s="162" t="s">
        <v>95192</v>
      </c>
    </row>
    <row r="94948" spans="7:7">
      <c r="G94948" s="162" t="s">
        <v>95193</v>
      </c>
    </row>
    <row r="94949" spans="7:7">
      <c r="G94949" s="162" t="s">
        <v>95194</v>
      </c>
    </row>
    <row r="94950" spans="7:7">
      <c r="G94950" s="162" t="s">
        <v>95195</v>
      </c>
    </row>
    <row r="94951" spans="7:7">
      <c r="G94951" s="162" t="s">
        <v>95196</v>
      </c>
    </row>
    <row r="94952" spans="7:7">
      <c r="G94952" s="162" t="s">
        <v>95197</v>
      </c>
    </row>
    <row r="94953" spans="7:7">
      <c r="G94953" s="162" t="s">
        <v>95198</v>
      </c>
    </row>
    <row r="94954" spans="7:7">
      <c r="G94954" s="162" t="s">
        <v>95199</v>
      </c>
    </row>
    <row r="94955" spans="7:7">
      <c r="G94955" s="162" t="s">
        <v>95200</v>
      </c>
    </row>
    <row r="94956" spans="7:7">
      <c r="G94956" s="162" t="s">
        <v>95201</v>
      </c>
    </row>
    <row r="94957" spans="7:7">
      <c r="G94957" s="162" t="s">
        <v>95202</v>
      </c>
    </row>
    <row r="94958" spans="7:7">
      <c r="G94958" s="162" t="s">
        <v>95203</v>
      </c>
    </row>
    <row r="94959" spans="7:7">
      <c r="G94959" s="162" t="s">
        <v>95204</v>
      </c>
    </row>
    <row r="94960" spans="7:7">
      <c r="G94960" s="162" t="s">
        <v>95205</v>
      </c>
    </row>
    <row r="94961" spans="7:7">
      <c r="G94961" s="162" t="s">
        <v>95206</v>
      </c>
    </row>
    <row r="94962" spans="7:7">
      <c r="G94962" s="162" t="s">
        <v>95207</v>
      </c>
    </row>
    <row r="94963" spans="7:7">
      <c r="G94963" s="162" t="s">
        <v>95208</v>
      </c>
    </row>
    <row r="94964" spans="7:7">
      <c r="G94964" s="162" t="s">
        <v>95209</v>
      </c>
    </row>
    <row r="94965" spans="7:7">
      <c r="G94965" s="162" t="s">
        <v>95210</v>
      </c>
    </row>
    <row r="94966" spans="7:7">
      <c r="G94966" s="162" t="s">
        <v>95211</v>
      </c>
    </row>
    <row r="94967" spans="7:7">
      <c r="G94967" s="162" t="s">
        <v>95212</v>
      </c>
    </row>
    <row r="94968" spans="7:7">
      <c r="G94968" s="162" t="s">
        <v>95213</v>
      </c>
    </row>
    <row r="94969" spans="7:7">
      <c r="G94969" s="162" t="s">
        <v>95214</v>
      </c>
    </row>
    <row r="94970" spans="7:7">
      <c r="G94970" s="162" t="s">
        <v>95215</v>
      </c>
    </row>
    <row r="94971" spans="7:7">
      <c r="G94971" s="162" t="s">
        <v>95216</v>
      </c>
    </row>
    <row r="94972" spans="7:7">
      <c r="G94972" s="162" t="s">
        <v>95217</v>
      </c>
    </row>
    <row r="94973" spans="7:7">
      <c r="G94973" s="162" t="s">
        <v>95218</v>
      </c>
    </row>
    <row r="94974" spans="7:7">
      <c r="G94974" s="162" t="s">
        <v>95219</v>
      </c>
    </row>
    <row r="94975" spans="7:7">
      <c r="G94975" s="162" t="s">
        <v>95220</v>
      </c>
    </row>
    <row r="94976" spans="7:7">
      <c r="G94976" s="162" t="s">
        <v>95221</v>
      </c>
    </row>
    <row r="94977" spans="7:7">
      <c r="G94977" s="162" t="s">
        <v>95222</v>
      </c>
    </row>
    <row r="94978" spans="7:7">
      <c r="G94978" s="162" t="s">
        <v>95223</v>
      </c>
    </row>
    <row r="94979" spans="7:7">
      <c r="G94979" s="162" t="s">
        <v>95224</v>
      </c>
    </row>
    <row r="94980" spans="7:7">
      <c r="G94980" s="162" t="s">
        <v>95225</v>
      </c>
    </row>
    <row r="94981" spans="7:7">
      <c r="G94981" s="162" t="s">
        <v>95226</v>
      </c>
    </row>
    <row r="94982" spans="7:7">
      <c r="G94982" s="162" t="s">
        <v>95227</v>
      </c>
    </row>
    <row r="94983" spans="7:7">
      <c r="G94983" s="162" t="s">
        <v>95228</v>
      </c>
    </row>
    <row r="94984" spans="7:7">
      <c r="G94984" s="162" t="s">
        <v>95229</v>
      </c>
    </row>
    <row r="94985" spans="7:7">
      <c r="G94985" s="162" t="s">
        <v>95230</v>
      </c>
    </row>
    <row r="94986" spans="7:7">
      <c r="G94986" s="162" t="s">
        <v>95231</v>
      </c>
    </row>
    <row r="94987" spans="7:7">
      <c r="G94987" s="162" t="s">
        <v>95232</v>
      </c>
    </row>
    <row r="94988" spans="7:7">
      <c r="G94988" s="162" t="s">
        <v>95233</v>
      </c>
    </row>
    <row r="94989" spans="7:7">
      <c r="G94989" s="162" t="s">
        <v>95234</v>
      </c>
    </row>
    <row r="94990" spans="7:7">
      <c r="G94990" s="162" t="s">
        <v>95235</v>
      </c>
    </row>
    <row r="94991" spans="7:7">
      <c r="G94991" s="162" t="s">
        <v>95236</v>
      </c>
    </row>
    <row r="94992" spans="7:7">
      <c r="G94992" s="162" t="s">
        <v>95237</v>
      </c>
    </row>
    <row r="94993" spans="7:7">
      <c r="G94993" s="162" t="s">
        <v>95238</v>
      </c>
    </row>
    <row r="94994" spans="7:7">
      <c r="G94994" s="162" t="s">
        <v>95239</v>
      </c>
    </row>
    <row r="94995" spans="7:7">
      <c r="G94995" s="162" t="s">
        <v>95240</v>
      </c>
    </row>
    <row r="94996" spans="7:7">
      <c r="G94996" s="162" t="s">
        <v>95241</v>
      </c>
    </row>
    <row r="94997" spans="7:7">
      <c r="G94997" s="162" t="s">
        <v>95242</v>
      </c>
    </row>
    <row r="94998" spans="7:7">
      <c r="G94998" s="162" t="s">
        <v>95243</v>
      </c>
    </row>
    <row r="94999" spans="7:7">
      <c r="G94999" s="162" t="s">
        <v>95244</v>
      </c>
    </row>
    <row r="95000" spans="7:7">
      <c r="G95000" s="162" t="s">
        <v>95245</v>
      </c>
    </row>
    <row r="95001" spans="7:7">
      <c r="G95001" s="162" t="s">
        <v>95246</v>
      </c>
    </row>
    <row r="95002" spans="7:7">
      <c r="G95002" s="162" t="s">
        <v>95247</v>
      </c>
    </row>
    <row r="95003" spans="7:7">
      <c r="G95003" s="162" t="s">
        <v>95248</v>
      </c>
    </row>
    <row r="95004" spans="7:7">
      <c r="G95004" s="162" t="s">
        <v>95249</v>
      </c>
    </row>
    <row r="95005" spans="7:7">
      <c r="G95005" s="162" t="s">
        <v>95250</v>
      </c>
    </row>
    <row r="95006" spans="7:7">
      <c r="G95006" s="162" t="s">
        <v>95251</v>
      </c>
    </row>
    <row r="95007" spans="7:7">
      <c r="G95007" s="162" t="s">
        <v>95252</v>
      </c>
    </row>
    <row r="95008" spans="7:7">
      <c r="G95008" s="162" t="s">
        <v>95253</v>
      </c>
    </row>
    <row r="95009" spans="7:7">
      <c r="G95009" s="162" t="s">
        <v>95254</v>
      </c>
    </row>
    <row r="95010" spans="7:7">
      <c r="G95010" s="162" t="s">
        <v>95255</v>
      </c>
    </row>
    <row r="95011" spans="7:7">
      <c r="G95011" s="162" t="s">
        <v>95256</v>
      </c>
    </row>
    <row r="95012" spans="7:7">
      <c r="G95012" s="162" t="s">
        <v>95257</v>
      </c>
    </row>
    <row r="95013" spans="7:7">
      <c r="G95013" s="162" t="s">
        <v>95258</v>
      </c>
    </row>
    <row r="95014" spans="7:7">
      <c r="G95014" s="162" t="s">
        <v>95259</v>
      </c>
    </row>
    <row r="95015" spans="7:7">
      <c r="G95015" s="162" t="s">
        <v>95260</v>
      </c>
    </row>
    <row r="95016" spans="7:7">
      <c r="G95016" s="162" t="s">
        <v>95261</v>
      </c>
    </row>
    <row r="95017" spans="7:7">
      <c r="G95017" s="162" t="s">
        <v>95262</v>
      </c>
    </row>
    <row r="95018" spans="7:7">
      <c r="G95018" s="162" t="s">
        <v>95263</v>
      </c>
    </row>
    <row r="95019" spans="7:7">
      <c r="G95019" s="162" t="s">
        <v>95264</v>
      </c>
    </row>
    <row r="95020" spans="7:7">
      <c r="G95020" s="162" t="s">
        <v>95265</v>
      </c>
    </row>
    <row r="95021" spans="7:7">
      <c r="G95021" s="162" t="s">
        <v>95266</v>
      </c>
    </row>
    <row r="95022" spans="7:7">
      <c r="G95022" s="162" t="s">
        <v>95267</v>
      </c>
    </row>
    <row r="95023" spans="7:7">
      <c r="G95023" s="162" t="s">
        <v>95268</v>
      </c>
    </row>
    <row r="95024" spans="7:7">
      <c r="G95024" s="162" t="s">
        <v>95269</v>
      </c>
    </row>
    <row r="95025" spans="7:7">
      <c r="G95025" s="162" t="s">
        <v>95270</v>
      </c>
    </row>
    <row r="95026" spans="7:7">
      <c r="G95026" s="162" t="s">
        <v>95271</v>
      </c>
    </row>
    <row r="95027" spans="7:7">
      <c r="G95027" s="162" t="s">
        <v>95272</v>
      </c>
    </row>
    <row r="95028" spans="7:7">
      <c r="G95028" s="162" t="s">
        <v>95273</v>
      </c>
    </row>
    <row r="95029" spans="7:7">
      <c r="G95029" s="162" t="s">
        <v>95274</v>
      </c>
    </row>
    <row r="95030" spans="7:7">
      <c r="G95030" s="162" t="s">
        <v>95275</v>
      </c>
    </row>
    <row r="95031" spans="7:7">
      <c r="G95031" s="162" t="s">
        <v>95276</v>
      </c>
    </row>
    <row r="95032" spans="7:7">
      <c r="G95032" s="162" t="s">
        <v>95277</v>
      </c>
    </row>
    <row r="95033" spans="7:7">
      <c r="G95033" s="162" t="s">
        <v>95278</v>
      </c>
    </row>
    <row r="95034" spans="7:7">
      <c r="G95034" s="162" t="s">
        <v>95279</v>
      </c>
    </row>
    <row r="95035" spans="7:7">
      <c r="G95035" s="162" t="s">
        <v>95280</v>
      </c>
    </row>
    <row r="95036" spans="7:7">
      <c r="G95036" s="162" t="s">
        <v>95281</v>
      </c>
    </row>
    <row r="95037" spans="7:7">
      <c r="G95037" s="162" t="s">
        <v>95282</v>
      </c>
    </row>
    <row r="95038" spans="7:7">
      <c r="G95038" s="162" t="s">
        <v>95283</v>
      </c>
    </row>
    <row r="95039" spans="7:7">
      <c r="G95039" s="162" t="s">
        <v>95284</v>
      </c>
    </row>
    <row r="95040" spans="7:7">
      <c r="G95040" s="162" t="s">
        <v>95285</v>
      </c>
    </row>
    <row r="95041" spans="7:7">
      <c r="G95041" s="162" t="s">
        <v>95286</v>
      </c>
    </row>
    <row r="95042" spans="7:7">
      <c r="G95042" s="162" t="s">
        <v>95287</v>
      </c>
    </row>
    <row r="95043" spans="7:7">
      <c r="G95043" s="162" t="s">
        <v>95288</v>
      </c>
    </row>
    <row r="95044" spans="7:7">
      <c r="G95044" s="162" t="s">
        <v>95289</v>
      </c>
    </row>
    <row r="95045" spans="7:7">
      <c r="G95045" s="162" t="s">
        <v>95290</v>
      </c>
    </row>
    <row r="95046" spans="7:7">
      <c r="G95046" s="162" t="s">
        <v>95291</v>
      </c>
    </row>
    <row r="95047" spans="7:7">
      <c r="G95047" s="162" t="s">
        <v>95292</v>
      </c>
    </row>
    <row r="95048" spans="7:7">
      <c r="G95048" s="162" t="s">
        <v>95293</v>
      </c>
    </row>
    <row r="95049" spans="7:7">
      <c r="G95049" s="162" t="s">
        <v>95294</v>
      </c>
    </row>
    <row r="95050" spans="7:7">
      <c r="G95050" s="162" t="s">
        <v>95295</v>
      </c>
    </row>
    <row r="95051" spans="7:7">
      <c r="G95051" s="162" t="s">
        <v>95296</v>
      </c>
    </row>
    <row r="95052" spans="7:7">
      <c r="G95052" s="162" t="s">
        <v>95297</v>
      </c>
    </row>
    <row r="95053" spans="7:7">
      <c r="G95053" s="162" t="s">
        <v>95298</v>
      </c>
    </row>
    <row r="95054" spans="7:7">
      <c r="G95054" s="162" t="s">
        <v>95299</v>
      </c>
    </row>
    <row r="95055" spans="7:7">
      <c r="G95055" s="162" t="s">
        <v>95300</v>
      </c>
    </row>
    <row r="95056" spans="7:7">
      <c r="G95056" s="162" t="s">
        <v>95301</v>
      </c>
    </row>
    <row r="95057" spans="7:7">
      <c r="G95057" s="162" t="s">
        <v>95302</v>
      </c>
    </row>
    <row r="95058" spans="7:7">
      <c r="G95058" s="162" t="s">
        <v>95303</v>
      </c>
    </row>
    <row r="95059" spans="7:7">
      <c r="G95059" s="162" t="s">
        <v>95304</v>
      </c>
    </row>
    <row r="95060" spans="7:7">
      <c r="G95060" s="162" t="s">
        <v>95305</v>
      </c>
    </row>
    <row r="95061" spans="7:7">
      <c r="G95061" s="162" t="s">
        <v>95306</v>
      </c>
    </row>
    <row r="95062" spans="7:7">
      <c r="G95062" s="162" t="s">
        <v>95307</v>
      </c>
    </row>
    <row r="95063" spans="7:7">
      <c r="G95063" s="162" t="s">
        <v>95308</v>
      </c>
    </row>
    <row r="95064" spans="7:7">
      <c r="G95064" s="162" t="s">
        <v>95309</v>
      </c>
    </row>
    <row r="95065" spans="7:7">
      <c r="G95065" s="162" t="s">
        <v>95310</v>
      </c>
    </row>
    <row r="95066" spans="7:7">
      <c r="G95066" s="162" t="s">
        <v>95311</v>
      </c>
    </row>
    <row r="95067" spans="7:7">
      <c r="G95067" s="162" t="s">
        <v>95312</v>
      </c>
    </row>
    <row r="95068" spans="7:7">
      <c r="G95068" s="162" t="s">
        <v>95313</v>
      </c>
    </row>
    <row r="95069" spans="7:7">
      <c r="G95069" s="162" t="s">
        <v>95314</v>
      </c>
    </row>
    <row r="95070" spans="7:7">
      <c r="G95070" s="162" t="s">
        <v>95315</v>
      </c>
    </row>
    <row r="95071" spans="7:7">
      <c r="G95071" s="162" t="s">
        <v>95316</v>
      </c>
    </row>
    <row r="95072" spans="7:7">
      <c r="G95072" s="162" t="s">
        <v>95317</v>
      </c>
    </row>
    <row r="95073" spans="7:7">
      <c r="G95073" s="162" t="s">
        <v>95318</v>
      </c>
    </row>
    <row r="95074" spans="7:7">
      <c r="G95074" s="162" t="s">
        <v>95319</v>
      </c>
    </row>
    <row r="95075" spans="7:7">
      <c r="G95075" s="162" t="s">
        <v>95320</v>
      </c>
    </row>
    <row r="95076" spans="7:7">
      <c r="G95076" s="162" t="s">
        <v>95321</v>
      </c>
    </row>
    <row r="95077" spans="7:7">
      <c r="G95077" s="162" t="s">
        <v>95322</v>
      </c>
    </row>
    <row r="95078" spans="7:7">
      <c r="G95078" s="162" t="s">
        <v>95323</v>
      </c>
    </row>
    <row r="95079" spans="7:7">
      <c r="G95079" s="162" t="s">
        <v>95324</v>
      </c>
    </row>
    <row r="95080" spans="7:7">
      <c r="G95080" s="162" t="s">
        <v>95325</v>
      </c>
    </row>
    <row r="95081" spans="7:7">
      <c r="G95081" s="162" t="s">
        <v>95326</v>
      </c>
    </row>
    <row r="95082" spans="7:7">
      <c r="G95082" s="162" t="s">
        <v>95327</v>
      </c>
    </row>
    <row r="95083" spans="7:7">
      <c r="G95083" s="162" t="s">
        <v>95328</v>
      </c>
    </row>
    <row r="95084" spans="7:7">
      <c r="G95084" s="162" t="s">
        <v>95329</v>
      </c>
    </row>
    <row r="95085" spans="7:7">
      <c r="G95085" s="162" t="s">
        <v>95330</v>
      </c>
    </row>
    <row r="95086" spans="7:7">
      <c r="G95086" s="162" t="s">
        <v>95331</v>
      </c>
    </row>
    <row r="95087" spans="7:7">
      <c r="G95087" s="162" t="s">
        <v>95332</v>
      </c>
    </row>
    <row r="95088" spans="7:7">
      <c r="G95088" s="162" t="s">
        <v>95333</v>
      </c>
    </row>
    <row r="95089" spans="7:7">
      <c r="G95089" s="162" t="s">
        <v>95334</v>
      </c>
    </row>
    <row r="95090" spans="7:7">
      <c r="G95090" s="162" t="s">
        <v>95335</v>
      </c>
    </row>
    <row r="95091" spans="7:7">
      <c r="G95091" s="162" t="s">
        <v>95336</v>
      </c>
    </row>
    <row r="95092" spans="7:7">
      <c r="G95092" s="162" t="s">
        <v>95337</v>
      </c>
    </row>
    <row r="95093" spans="7:7">
      <c r="G95093" s="162" t="s">
        <v>95338</v>
      </c>
    </row>
    <row r="95094" spans="7:7">
      <c r="G95094" s="162" t="s">
        <v>95339</v>
      </c>
    </row>
    <row r="95095" spans="7:7">
      <c r="G95095" s="162" t="s">
        <v>95340</v>
      </c>
    </row>
    <row r="95096" spans="7:7">
      <c r="G95096" s="162" t="s">
        <v>95341</v>
      </c>
    </row>
    <row r="95097" spans="7:7">
      <c r="G95097" s="162" t="s">
        <v>95342</v>
      </c>
    </row>
    <row r="95098" spans="7:7">
      <c r="G95098" s="162" t="s">
        <v>95343</v>
      </c>
    </row>
    <row r="95099" spans="7:7">
      <c r="G95099" s="162" t="s">
        <v>95344</v>
      </c>
    </row>
    <row r="95100" spans="7:7">
      <c r="G95100" s="162" t="s">
        <v>95345</v>
      </c>
    </row>
    <row r="95101" spans="7:7">
      <c r="G95101" s="162" t="s">
        <v>95346</v>
      </c>
    </row>
    <row r="95102" spans="7:7">
      <c r="G95102" s="162" t="s">
        <v>95347</v>
      </c>
    </row>
    <row r="95103" spans="7:7">
      <c r="G95103" s="162" t="s">
        <v>95348</v>
      </c>
    </row>
    <row r="95104" spans="7:7">
      <c r="G95104" s="162" t="s">
        <v>95349</v>
      </c>
    </row>
    <row r="95105" spans="7:7">
      <c r="G95105" s="162" t="s">
        <v>95350</v>
      </c>
    </row>
    <row r="95106" spans="7:7">
      <c r="G95106" s="162" t="s">
        <v>95351</v>
      </c>
    </row>
    <row r="95107" spans="7:7">
      <c r="G95107" s="162" t="s">
        <v>95352</v>
      </c>
    </row>
    <row r="95108" spans="7:7">
      <c r="G95108" s="162" t="s">
        <v>95353</v>
      </c>
    </row>
    <row r="95109" spans="7:7">
      <c r="G95109" s="162" t="s">
        <v>95354</v>
      </c>
    </row>
    <row r="95110" spans="7:7">
      <c r="G95110" s="162" t="s">
        <v>95355</v>
      </c>
    </row>
    <row r="95111" spans="7:7">
      <c r="G95111" s="162" t="s">
        <v>95356</v>
      </c>
    </row>
    <row r="95112" spans="7:7">
      <c r="G95112" s="162" t="s">
        <v>95357</v>
      </c>
    </row>
    <row r="95113" spans="7:7">
      <c r="G95113" s="162" t="s">
        <v>95358</v>
      </c>
    </row>
    <row r="95114" spans="7:7">
      <c r="G95114" s="162" t="s">
        <v>95359</v>
      </c>
    </row>
    <row r="95115" spans="7:7">
      <c r="G95115" s="162" t="s">
        <v>95360</v>
      </c>
    </row>
    <row r="95116" spans="7:7">
      <c r="G95116" s="162" t="s">
        <v>95361</v>
      </c>
    </row>
    <row r="95117" spans="7:7">
      <c r="G95117" s="162" t="s">
        <v>95362</v>
      </c>
    </row>
    <row r="95118" spans="7:7">
      <c r="G95118" s="162" t="s">
        <v>95363</v>
      </c>
    </row>
    <row r="95119" spans="7:7">
      <c r="G95119" s="162" t="s">
        <v>95364</v>
      </c>
    </row>
    <row r="95120" spans="7:7">
      <c r="G95120" s="162" t="s">
        <v>95365</v>
      </c>
    </row>
    <row r="95121" spans="7:7">
      <c r="G95121" s="162" t="s">
        <v>95366</v>
      </c>
    </row>
    <row r="95122" spans="7:7">
      <c r="G95122" s="162" t="s">
        <v>95367</v>
      </c>
    </row>
    <row r="95123" spans="7:7">
      <c r="G95123" s="162" t="s">
        <v>95368</v>
      </c>
    </row>
    <row r="95124" spans="7:7">
      <c r="G95124" s="162" t="s">
        <v>95369</v>
      </c>
    </row>
    <row r="95125" spans="7:7">
      <c r="G95125" s="162" t="s">
        <v>95370</v>
      </c>
    </row>
    <row r="95126" spans="7:7">
      <c r="G95126" s="162" t="s">
        <v>95371</v>
      </c>
    </row>
    <row r="95127" spans="7:7">
      <c r="G95127" s="162" t="s">
        <v>95372</v>
      </c>
    </row>
    <row r="95128" spans="7:7">
      <c r="G95128" s="162" t="s">
        <v>95373</v>
      </c>
    </row>
    <row r="95129" spans="7:7">
      <c r="G95129" s="162" t="s">
        <v>95374</v>
      </c>
    </row>
    <row r="95130" spans="7:7">
      <c r="G95130" s="162" t="s">
        <v>95375</v>
      </c>
    </row>
    <row r="95131" spans="7:7">
      <c r="G95131" s="162" t="s">
        <v>95376</v>
      </c>
    </row>
    <row r="95132" spans="7:7">
      <c r="G95132" s="162" t="s">
        <v>95377</v>
      </c>
    </row>
    <row r="95133" spans="7:7">
      <c r="G95133" s="162" t="s">
        <v>95378</v>
      </c>
    </row>
    <row r="95134" spans="7:7">
      <c r="G95134" s="162" t="s">
        <v>95379</v>
      </c>
    </row>
    <row r="95135" spans="7:7">
      <c r="G95135" s="162" t="s">
        <v>95380</v>
      </c>
    </row>
    <row r="95136" spans="7:7">
      <c r="G95136" s="162" t="s">
        <v>95381</v>
      </c>
    </row>
    <row r="95137" spans="7:7">
      <c r="G95137" s="162" t="s">
        <v>95382</v>
      </c>
    </row>
    <row r="95138" spans="7:7">
      <c r="G95138" s="162" t="s">
        <v>95383</v>
      </c>
    </row>
    <row r="95139" spans="7:7">
      <c r="G95139" s="162" t="s">
        <v>95384</v>
      </c>
    </row>
    <row r="95140" spans="7:7">
      <c r="G95140" s="162" t="s">
        <v>95385</v>
      </c>
    </row>
    <row r="95141" spans="7:7">
      <c r="G95141" s="162" t="s">
        <v>95386</v>
      </c>
    </row>
    <row r="95142" spans="7:7">
      <c r="G95142" s="162" t="s">
        <v>95387</v>
      </c>
    </row>
    <row r="95143" spans="7:7">
      <c r="G95143" s="162" t="s">
        <v>95388</v>
      </c>
    </row>
    <row r="95144" spans="7:7">
      <c r="G95144" s="162" t="s">
        <v>95389</v>
      </c>
    </row>
    <row r="95145" spans="7:7">
      <c r="G95145" s="162" t="s">
        <v>95390</v>
      </c>
    </row>
    <row r="95146" spans="7:7">
      <c r="G95146" s="162" t="s">
        <v>95391</v>
      </c>
    </row>
    <row r="95147" spans="7:7">
      <c r="G95147" s="162" t="s">
        <v>95392</v>
      </c>
    </row>
    <row r="95148" spans="7:7">
      <c r="G95148" s="162" t="s">
        <v>95393</v>
      </c>
    </row>
    <row r="95149" spans="7:7">
      <c r="G95149" s="162" t="s">
        <v>95394</v>
      </c>
    </row>
    <row r="95150" spans="7:7">
      <c r="G95150" s="162" t="s">
        <v>95395</v>
      </c>
    </row>
    <row r="95151" spans="7:7">
      <c r="G95151" s="162" t="s">
        <v>95396</v>
      </c>
    </row>
    <row r="95152" spans="7:7">
      <c r="G95152" s="162" t="s">
        <v>95397</v>
      </c>
    </row>
    <row r="95153" spans="7:7">
      <c r="G95153" s="162" t="s">
        <v>95398</v>
      </c>
    </row>
    <row r="95154" spans="7:7">
      <c r="G95154" s="162" t="s">
        <v>95399</v>
      </c>
    </row>
    <row r="95155" spans="7:7">
      <c r="G95155" s="162" t="s">
        <v>95400</v>
      </c>
    </row>
    <row r="95156" spans="7:7">
      <c r="G95156" s="162" t="s">
        <v>95401</v>
      </c>
    </row>
    <row r="95157" spans="7:7">
      <c r="G95157" s="162" t="s">
        <v>95402</v>
      </c>
    </row>
    <row r="95158" spans="7:7">
      <c r="G95158" s="162" t="s">
        <v>95403</v>
      </c>
    </row>
    <row r="95159" spans="7:7">
      <c r="G95159" s="162" t="s">
        <v>95404</v>
      </c>
    </row>
    <row r="95160" spans="7:7">
      <c r="G95160" s="162" t="s">
        <v>95405</v>
      </c>
    </row>
    <row r="95161" spans="7:7">
      <c r="G95161" s="162" t="s">
        <v>95406</v>
      </c>
    </row>
    <row r="95162" spans="7:7">
      <c r="G95162" s="162" t="s">
        <v>95407</v>
      </c>
    </row>
    <row r="95163" spans="7:7">
      <c r="G95163" s="162" t="s">
        <v>95408</v>
      </c>
    </row>
    <row r="95164" spans="7:7">
      <c r="G95164" s="162" t="s">
        <v>95409</v>
      </c>
    </row>
    <row r="95165" spans="7:7">
      <c r="G95165" s="162" t="s">
        <v>95410</v>
      </c>
    </row>
    <row r="95166" spans="7:7">
      <c r="G95166" s="162" t="s">
        <v>95411</v>
      </c>
    </row>
    <row r="95167" spans="7:7">
      <c r="G95167" s="162" t="s">
        <v>95412</v>
      </c>
    </row>
    <row r="95168" spans="7:7">
      <c r="G95168" s="162" t="s">
        <v>95413</v>
      </c>
    </row>
    <row r="95169" spans="7:7">
      <c r="G95169" s="162" t="s">
        <v>95414</v>
      </c>
    </row>
    <row r="95170" spans="7:7">
      <c r="G95170" s="162" t="s">
        <v>95415</v>
      </c>
    </row>
    <row r="95171" spans="7:7">
      <c r="G95171" s="162" t="s">
        <v>95416</v>
      </c>
    </row>
    <row r="95172" spans="7:7">
      <c r="G95172" s="162" t="s">
        <v>95417</v>
      </c>
    </row>
    <row r="95173" spans="7:7">
      <c r="G95173" s="162" t="s">
        <v>95418</v>
      </c>
    </row>
    <row r="95174" spans="7:7">
      <c r="G95174" s="162" t="s">
        <v>95419</v>
      </c>
    </row>
    <row r="95175" spans="7:7">
      <c r="G95175" s="162" t="s">
        <v>95420</v>
      </c>
    </row>
    <row r="95176" spans="7:7">
      <c r="G95176" s="162" t="s">
        <v>95421</v>
      </c>
    </row>
    <row r="95177" spans="7:7">
      <c r="G95177" s="162" t="s">
        <v>95422</v>
      </c>
    </row>
    <row r="95178" spans="7:7">
      <c r="G95178" s="162" t="s">
        <v>95423</v>
      </c>
    </row>
    <row r="95179" spans="7:7">
      <c r="G95179" s="162" t="s">
        <v>95424</v>
      </c>
    </row>
    <row r="95180" spans="7:7">
      <c r="G95180" s="162" t="s">
        <v>95425</v>
      </c>
    </row>
    <row r="95181" spans="7:7">
      <c r="G95181" s="162" t="s">
        <v>95426</v>
      </c>
    </row>
    <row r="95182" spans="7:7">
      <c r="G95182" s="162" t="s">
        <v>95427</v>
      </c>
    </row>
    <row r="95183" spans="7:7">
      <c r="G95183" s="162" t="s">
        <v>95428</v>
      </c>
    </row>
    <row r="95184" spans="7:7">
      <c r="G95184" s="162" t="s">
        <v>95429</v>
      </c>
    </row>
    <row r="95185" spans="7:7">
      <c r="G95185" s="162" t="s">
        <v>95430</v>
      </c>
    </row>
    <row r="95186" spans="7:7">
      <c r="G95186" s="162" t="s">
        <v>95431</v>
      </c>
    </row>
    <row r="95187" spans="7:7">
      <c r="G95187" s="162" t="s">
        <v>95432</v>
      </c>
    </row>
    <row r="95188" spans="7:7">
      <c r="G95188" s="162" t="s">
        <v>95433</v>
      </c>
    </row>
    <row r="95189" spans="7:7">
      <c r="G95189" s="162" t="s">
        <v>95434</v>
      </c>
    </row>
    <row r="95190" spans="7:7">
      <c r="G95190" s="162" t="s">
        <v>95435</v>
      </c>
    </row>
    <row r="95191" spans="7:7">
      <c r="G95191" s="162" t="s">
        <v>95436</v>
      </c>
    </row>
    <row r="95192" spans="7:7">
      <c r="G95192" s="162" t="s">
        <v>95437</v>
      </c>
    </row>
    <row r="95193" spans="7:7">
      <c r="G95193" s="162" t="s">
        <v>95438</v>
      </c>
    </row>
    <row r="95194" spans="7:7">
      <c r="G95194" s="162" t="s">
        <v>95439</v>
      </c>
    </row>
    <row r="95195" spans="7:7">
      <c r="G95195" s="162" t="s">
        <v>95440</v>
      </c>
    </row>
    <row r="95196" spans="7:7">
      <c r="G95196" s="162" t="s">
        <v>95441</v>
      </c>
    </row>
    <row r="95197" spans="7:7">
      <c r="G95197" s="162" t="s">
        <v>95442</v>
      </c>
    </row>
    <row r="95198" spans="7:7">
      <c r="G95198" s="162" t="s">
        <v>95443</v>
      </c>
    </row>
    <row r="95199" spans="7:7">
      <c r="G95199" s="162" t="s">
        <v>95444</v>
      </c>
    </row>
    <row r="95200" spans="7:7">
      <c r="G95200" s="162" t="s">
        <v>95445</v>
      </c>
    </row>
    <row r="95201" spans="7:7">
      <c r="G95201" s="162" t="s">
        <v>95446</v>
      </c>
    </row>
    <row r="95202" spans="7:7">
      <c r="G95202" s="162" t="s">
        <v>95447</v>
      </c>
    </row>
    <row r="95203" spans="7:7">
      <c r="G95203" s="162" t="s">
        <v>95448</v>
      </c>
    </row>
    <row r="95204" spans="7:7">
      <c r="G95204" s="162" t="s">
        <v>95449</v>
      </c>
    </row>
    <row r="95205" spans="7:7">
      <c r="G95205" s="162" t="s">
        <v>95450</v>
      </c>
    </row>
    <row r="95206" spans="7:7">
      <c r="G95206" s="162" t="s">
        <v>95451</v>
      </c>
    </row>
    <row r="95207" spans="7:7">
      <c r="G95207" s="162" t="s">
        <v>95452</v>
      </c>
    </row>
    <row r="95208" spans="7:7">
      <c r="G95208" s="162" t="s">
        <v>95453</v>
      </c>
    </row>
    <row r="95209" spans="7:7">
      <c r="G95209" s="162" t="s">
        <v>95454</v>
      </c>
    </row>
    <row r="95210" spans="7:7">
      <c r="G95210" s="162" t="s">
        <v>95455</v>
      </c>
    </row>
    <row r="95211" spans="7:7">
      <c r="G95211" s="162" t="s">
        <v>95456</v>
      </c>
    </row>
    <row r="95212" spans="7:7">
      <c r="G95212" s="162" t="s">
        <v>95457</v>
      </c>
    </row>
    <row r="95213" spans="7:7">
      <c r="G95213" s="162" t="s">
        <v>95458</v>
      </c>
    </row>
    <row r="95214" spans="7:7">
      <c r="G95214" s="162" t="s">
        <v>95459</v>
      </c>
    </row>
    <row r="95215" spans="7:7">
      <c r="G95215" s="162" t="s">
        <v>95460</v>
      </c>
    </row>
    <row r="95216" spans="7:7">
      <c r="G95216" s="162" t="s">
        <v>95461</v>
      </c>
    </row>
    <row r="95217" spans="7:7">
      <c r="G95217" s="162" t="s">
        <v>95462</v>
      </c>
    </row>
    <row r="95218" spans="7:7">
      <c r="G95218" s="162" t="s">
        <v>95463</v>
      </c>
    </row>
    <row r="95219" spans="7:7">
      <c r="G95219" s="162" t="s">
        <v>95464</v>
      </c>
    </row>
    <row r="95220" spans="7:7">
      <c r="G95220" s="162" t="s">
        <v>95465</v>
      </c>
    </row>
    <row r="95221" spans="7:7">
      <c r="G95221" s="162" t="s">
        <v>95466</v>
      </c>
    </row>
    <row r="95222" spans="7:7">
      <c r="G95222" s="162" t="s">
        <v>95467</v>
      </c>
    </row>
    <row r="95223" spans="7:7">
      <c r="G95223" s="162" t="s">
        <v>95468</v>
      </c>
    </row>
    <row r="95224" spans="7:7">
      <c r="G95224" s="162" t="s">
        <v>95469</v>
      </c>
    </row>
    <row r="95225" spans="7:7">
      <c r="G95225" s="162" t="s">
        <v>95470</v>
      </c>
    </row>
    <row r="95226" spans="7:7">
      <c r="G95226" s="162" t="s">
        <v>95471</v>
      </c>
    </row>
    <row r="95227" spans="7:7">
      <c r="G95227" s="162" t="s">
        <v>95472</v>
      </c>
    </row>
    <row r="95228" spans="7:7">
      <c r="G95228" s="162" t="s">
        <v>95473</v>
      </c>
    </row>
    <row r="95229" spans="7:7">
      <c r="G95229" s="162" t="s">
        <v>95474</v>
      </c>
    </row>
    <row r="95230" spans="7:7">
      <c r="G95230" s="162" t="s">
        <v>95475</v>
      </c>
    </row>
    <row r="95231" spans="7:7">
      <c r="G95231" s="162" t="s">
        <v>95476</v>
      </c>
    </row>
    <row r="95232" spans="7:7">
      <c r="G95232" s="162" t="s">
        <v>95477</v>
      </c>
    </row>
    <row r="95233" spans="7:7">
      <c r="G95233" s="162" t="s">
        <v>95478</v>
      </c>
    </row>
    <row r="95234" spans="7:7">
      <c r="G95234" s="162" t="s">
        <v>95479</v>
      </c>
    </row>
    <row r="95235" spans="7:7">
      <c r="G95235" s="162" t="s">
        <v>95480</v>
      </c>
    </row>
    <row r="95236" spans="7:7">
      <c r="G95236" s="162" t="s">
        <v>95481</v>
      </c>
    </row>
    <row r="95237" spans="7:7">
      <c r="G95237" s="162" t="s">
        <v>95482</v>
      </c>
    </row>
    <row r="95238" spans="7:7">
      <c r="G95238" s="162" t="s">
        <v>95483</v>
      </c>
    </row>
    <row r="95239" spans="7:7">
      <c r="G95239" s="162" t="s">
        <v>95484</v>
      </c>
    </row>
    <row r="95240" spans="7:7">
      <c r="G95240" s="162" t="s">
        <v>95485</v>
      </c>
    </row>
    <row r="95241" spans="7:7">
      <c r="G95241" s="162" t="s">
        <v>95486</v>
      </c>
    </row>
    <row r="95242" spans="7:7">
      <c r="G95242" s="162" t="s">
        <v>95487</v>
      </c>
    </row>
    <row r="95243" spans="7:7">
      <c r="G95243" s="162" t="s">
        <v>95488</v>
      </c>
    </row>
    <row r="95244" spans="7:7">
      <c r="G95244" s="162" t="s">
        <v>95489</v>
      </c>
    </row>
    <row r="95245" spans="7:7">
      <c r="G95245" s="162" t="s">
        <v>95490</v>
      </c>
    </row>
    <row r="95246" spans="7:7">
      <c r="G95246" s="162" t="s">
        <v>95491</v>
      </c>
    </row>
    <row r="95247" spans="7:7">
      <c r="G95247" s="162" t="s">
        <v>95492</v>
      </c>
    </row>
    <row r="95248" spans="7:7">
      <c r="G95248" s="162" t="s">
        <v>95493</v>
      </c>
    </row>
    <row r="95249" spans="7:7">
      <c r="G95249" s="162" t="s">
        <v>95494</v>
      </c>
    </row>
    <row r="95250" spans="7:7">
      <c r="G95250" s="162" t="s">
        <v>95495</v>
      </c>
    </row>
    <row r="95251" spans="7:7">
      <c r="G95251" s="162" t="s">
        <v>95496</v>
      </c>
    </row>
    <row r="95252" spans="7:7">
      <c r="G95252" s="162" t="s">
        <v>95497</v>
      </c>
    </row>
    <row r="95253" spans="7:7">
      <c r="G95253" s="162" t="s">
        <v>95498</v>
      </c>
    </row>
    <row r="95254" spans="7:7">
      <c r="G95254" s="162" t="s">
        <v>95499</v>
      </c>
    </row>
    <row r="95255" spans="7:7">
      <c r="G95255" s="162" t="s">
        <v>95500</v>
      </c>
    </row>
    <row r="95256" spans="7:7">
      <c r="G95256" s="162" t="s">
        <v>95501</v>
      </c>
    </row>
    <row r="95257" spans="7:7">
      <c r="G95257" s="162" t="s">
        <v>95502</v>
      </c>
    </row>
    <row r="95258" spans="7:7">
      <c r="G95258" s="162" t="s">
        <v>95503</v>
      </c>
    </row>
    <row r="95259" spans="7:7">
      <c r="G95259" s="162" t="s">
        <v>95504</v>
      </c>
    </row>
    <row r="95260" spans="7:7">
      <c r="G95260" s="162" t="s">
        <v>95505</v>
      </c>
    </row>
    <row r="95261" spans="7:7">
      <c r="G95261" s="162" t="s">
        <v>95506</v>
      </c>
    </row>
    <row r="95262" spans="7:7">
      <c r="G95262" s="162" t="s">
        <v>95507</v>
      </c>
    </row>
    <row r="95263" spans="7:7">
      <c r="G95263" s="162" t="s">
        <v>95508</v>
      </c>
    </row>
    <row r="95264" spans="7:7">
      <c r="G95264" s="162" t="s">
        <v>95509</v>
      </c>
    </row>
    <row r="95265" spans="7:7">
      <c r="G95265" s="162" t="s">
        <v>95510</v>
      </c>
    </row>
    <row r="95266" spans="7:7">
      <c r="G95266" s="162" t="s">
        <v>95511</v>
      </c>
    </row>
    <row r="95267" spans="7:7">
      <c r="G95267" s="162" t="s">
        <v>95512</v>
      </c>
    </row>
    <row r="95268" spans="7:7">
      <c r="G95268" s="162" t="s">
        <v>95513</v>
      </c>
    </row>
    <row r="95269" spans="7:7">
      <c r="G95269" s="162" t="s">
        <v>95514</v>
      </c>
    </row>
    <row r="95270" spans="7:7">
      <c r="G95270" s="162" t="s">
        <v>95515</v>
      </c>
    </row>
    <row r="95271" spans="7:7">
      <c r="G95271" s="162" t="s">
        <v>95516</v>
      </c>
    </row>
    <row r="95272" spans="7:7">
      <c r="G95272" s="162" t="s">
        <v>95517</v>
      </c>
    </row>
    <row r="95273" spans="7:7">
      <c r="G95273" s="162" t="s">
        <v>95518</v>
      </c>
    </row>
    <row r="95274" spans="7:7">
      <c r="G95274" s="162" t="s">
        <v>95519</v>
      </c>
    </row>
    <row r="95275" spans="7:7">
      <c r="G95275" s="162" t="s">
        <v>95520</v>
      </c>
    </row>
    <row r="95276" spans="7:7">
      <c r="G95276" s="162" t="s">
        <v>95521</v>
      </c>
    </row>
    <row r="95277" spans="7:7">
      <c r="G95277" s="162" t="s">
        <v>95522</v>
      </c>
    </row>
    <row r="95278" spans="7:7">
      <c r="G95278" s="162" t="s">
        <v>95523</v>
      </c>
    </row>
    <row r="95279" spans="7:7">
      <c r="G95279" s="162" t="s">
        <v>95524</v>
      </c>
    </row>
    <row r="95280" spans="7:7">
      <c r="G95280" s="162" t="s">
        <v>95525</v>
      </c>
    </row>
    <row r="95281" spans="7:7">
      <c r="G95281" s="162" t="s">
        <v>95526</v>
      </c>
    </row>
    <row r="95282" spans="7:7">
      <c r="G95282" s="162" t="s">
        <v>95527</v>
      </c>
    </row>
    <row r="95283" spans="7:7">
      <c r="G95283" s="162" t="s">
        <v>95528</v>
      </c>
    </row>
    <row r="95284" spans="7:7">
      <c r="G95284" s="162" t="s">
        <v>95529</v>
      </c>
    </row>
    <row r="95285" spans="7:7">
      <c r="G95285" s="162" t="s">
        <v>95530</v>
      </c>
    </row>
    <row r="95286" spans="7:7">
      <c r="G95286" s="162" t="s">
        <v>95531</v>
      </c>
    </row>
    <row r="95287" spans="7:7">
      <c r="G95287" s="162" t="s">
        <v>95532</v>
      </c>
    </row>
    <row r="95288" spans="7:7">
      <c r="G95288" s="162" t="s">
        <v>95533</v>
      </c>
    </row>
    <row r="95289" spans="7:7">
      <c r="G95289" s="162" t="s">
        <v>95534</v>
      </c>
    </row>
    <row r="95290" spans="7:7">
      <c r="G95290" s="162" t="s">
        <v>95535</v>
      </c>
    </row>
    <row r="95291" spans="7:7">
      <c r="G95291" s="162" t="s">
        <v>95536</v>
      </c>
    </row>
    <row r="95292" spans="7:7">
      <c r="G95292" s="162" t="s">
        <v>95537</v>
      </c>
    </row>
    <row r="95293" spans="7:7">
      <c r="G95293" s="162" t="s">
        <v>95538</v>
      </c>
    </row>
    <row r="95294" spans="7:7">
      <c r="G95294" s="162" t="s">
        <v>95539</v>
      </c>
    </row>
    <row r="95295" spans="7:7">
      <c r="G95295" s="162" t="s">
        <v>95540</v>
      </c>
    </row>
    <row r="95296" spans="7:7">
      <c r="G95296" s="162" t="s">
        <v>95541</v>
      </c>
    </row>
    <row r="95297" spans="7:7">
      <c r="G95297" s="162" t="s">
        <v>95542</v>
      </c>
    </row>
    <row r="95298" spans="7:7">
      <c r="G95298" s="162" t="s">
        <v>95543</v>
      </c>
    </row>
    <row r="95299" spans="7:7">
      <c r="G95299" s="162" t="s">
        <v>95544</v>
      </c>
    </row>
    <row r="95300" spans="7:7">
      <c r="G95300" s="162" t="s">
        <v>95545</v>
      </c>
    </row>
    <row r="95301" spans="7:7">
      <c r="G95301" s="162" t="s">
        <v>95546</v>
      </c>
    </row>
    <row r="95302" spans="7:7">
      <c r="G95302" s="162" t="s">
        <v>95547</v>
      </c>
    </row>
    <row r="95303" spans="7:7">
      <c r="G95303" s="162" t="s">
        <v>95548</v>
      </c>
    </row>
    <row r="95304" spans="7:7">
      <c r="G95304" s="162" t="s">
        <v>95549</v>
      </c>
    </row>
    <row r="95305" spans="7:7">
      <c r="G95305" s="162" t="s">
        <v>95550</v>
      </c>
    </row>
    <row r="95306" spans="7:7">
      <c r="G95306" s="162" t="s">
        <v>95551</v>
      </c>
    </row>
    <row r="95307" spans="7:7">
      <c r="G95307" s="162" t="s">
        <v>95552</v>
      </c>
    </row>
    <row r="95308" spans="7:7">
      <c r="G95308" s="162" t="s">
        <v>95553</v>
      </c>
    </row>
    <row r="95309" spans="7:7">
      <c r="G95309" s="162" t="s">
        <v>95554</v>
      </c>
    </row>
    <row r="95310" spans="7:7">
      <c r="G95310" s="162" t="s">
        <v>95555</v>
      </c>
    </row>
    <row r="95311" spans="7:7">
      <c r="G95311" s="162" t="s">
        <v>95556</v>
      </c>
    </row>
    <row r="95312" spans="7:7">
      <c r="G95312" s="162" t="s">
        <v>95557</v>
      </c>
    </row>
    <row r="95313" spans="7:7">
      <c r="G95313" s="162" t="s">
        <v>95558</v>
      </c>
    </row>
    <row r="95314" spans="7:7">
      <c r="G95314" s="162" t="s">
        <v>95559</v>
      </c>
    </row>
    <row r="95315" spans="7:7">
      <c r="G95315" s="162" t="s">
        <v>95560</v>
      </c>
    </row>
    <row r="95316" spans="7:7">
      <c r="G95316" s="162" t="s">
        <v>95561</v>
      </c>
    </row>
    <row r="95317" spans="7:7">
      <c r="G95317" s="162" t="s">
        <v>95562</v>
      </c>
    </row>
    <row r="95318" spans="7:7">
      <c r="G95318" s="162" t="s">
        <v>95563</v>
      </c>
    </row>
    <row r="95319" spans="7:7">
      <c r="G95319" s="162" t="s">
        <v>95564</v>
      </c>
    </row>
    <row r="95320" spans="7:7">
      <c r="G95320" s="162" t="s">
        <v>95565</v>
      </c>
    </row>
    <row r="95321" spans="7:7">
      <c r="G95321" s="162" t="s">
        <v>95566</v>
      </c>
    </row>
    <row r="95322" spans="7:7">
      <c r="G95322" s="162" t="s">
        <v>95567</v>
      </c>
    </row>
    <row r="95323" spans="7:7">
      <c r="G95323" s="162" t="s">
        <v>95568</v>
      </c>
    </row>
    <row r="95324" spans="7:7">
      <c r="G95324" s="162" t="s">
        <v>95569</v>
      </c>
    </row>
    <row r="95325" spans="7:7">
      <c r="G95325" s="162" t="s">
        <v>95570</v>
      </c>
    </row>
    <row r="95326" spans="7:7">
      <c r="G95326" s="162" t="s">
        <v>95571</v>
      </c>
    </row>
    <row r="95327" spans="7:7">
      <c r="G95327" s="162" t="s">
        <v>95572</v>
      </c>
    </row>
    <row r="95328" spans="7:7">
      <c r="G95328" s="162" t="s">
        <v>95573</v>
      </c>
    </row>
    <row r="95329" spans="7:7">
      <c r="G95329" s="162" t="s">
        <v>95574</v>
      </c>
    </row>
    <row r="95330" spans="7:7">
      <c r="G95330" s="162" t="s">
        <v>95575</v>
      </c>
    </row>
    <row r="95331" spans="7:7">
      <c r="G95331" s="162" t="s">
        <v>95576</v>
      </c>
    </row>
    <row r="95332" spans="7:7">
      <c r="G95332" s="162" t="s">
        <v>95577</v>
      </c>
    </row>
    <row r="95333" spans="7:7">
      <c r="G95333" s="162" t="s">
        <v>95578</v>
      </c>
    </row>
    <row r="95334" spans="7:7">
      <c r="G95334" s="162" t="s">
        <v>95579</v>
      </c>
    </row>
    <row r="95335" spans="7:7">
      <c r="G95335" s="162" t="s">
        <v>95580</v>
      </c>
    </row>
    <row r="95336" spans="7:7">
      <c r="G95336" s="162" t="s">
        <v>95581</v>
      </c>
    </row>
    <row r="95337" spans="7:7">
      <c r="G95337" s="162" t="s">
        <v>95582</v>
      </c>
    </row>
    <row r="95338" spans="7:7">
      <c r="G95338" s="162" t="s">
        <v>95583</v>
      </c>
    </row>
    <row r="95339" spans="7:7">
      <c r="G95339" s="162" t="s">
        <v>95584</v>
      </c>
    </row>
    <row r="95340" spans="7:7">
      <c r="G95340" s="162" t="s">
        <v>95585</v>
      </c>
    </row>
    <row r="95341" spans="7:7">
      <c r="G95341" s="162" t="s">
        <v>95586</v>
      </c>
    </row>
    <row r="95342" spans="7:7">
      <c r="G95342" s="162" t="s">
        <v>95587</v>
      </c>
    </row>
    <row r="95343" spans="7:7">
      <c r="G95343" s="162" t="s">
        <v>95588</v>
      </c>
    </row>
    <row r="95344" spans="7:7">
      <c r="G95344" s="162" t="s">
        <v>95589</v>
      </c>
    </row>
    <row r="95345" spans="7:7">
      <c r="G95345" s="162" t="s">
        <v>95590</v>
      </c>
    </row>
    <row r="95346" spans="7:7">
      <c r="G95346" s="162" t="s">
        <v>95591</v>
      </c>
    </row>
    <row r="95347" spans="7:7">
      <c r="G95347" s="162" t="s">
        <v>95592</v>
      </c>
    </row>
    <row r="95348" spans="7:7">
      <c r="G95348" s="162" t="s">
        <v>95593</v>
      </c>
    </row>
    <row r="95349" spans="7:7">
      <c r="G95349" s="162" t="s">
        <v>95594</v>
      </c>
    </row>
    <row r="95350" spans="7:7">
      <c r="G95350" s="162" t="s">
        <v>95595</v>
      </c>
    </row>
    <row r="95351" spans="7:7">
      <c r="G95351" s="162" t="s">
        <v>95596</v>
      </c>
    </row>
    <row r="95352" spans="7:7">
      <c r="G95352" s="162" t="s">
        <v>95597</v>
      </c>
    </row>
    <row r="95353" spans="7:7">
      <c r="G95353" s="162" t="s">
        <v>95598</v>
      </c>
    </row>
    <row r="95354" spans="7:7">
      <c r="G95354" s="162" t="s">
        <v>95599</v>
      </c>
    </row>
    <row r="95355" spans="7:7">
      <c r="G95355" s="162" t="s">
        <v>95600</v>
      </c>
    </row>
    <row r="95356" spans="7:7">
      <c r="G95356" s="162" t="s">
        <v>95601</v>
      </c>
    </row>
    <row r="95357" spans="7:7">
      <c r="G95357" s="162" t="s">
        <v>95602</v>
      </c>
    </row>
    <row r="95358" spans="7:7">
      <c r="G95358" s="162" t="s">
        <v>95603</v>
      </c>
    </row>
    <row r="95359" spans="7:7">
      <c r="G95359" s="162" t="s">
        <v>95604</v>
      </c>
    </row>
    <row r="95360" spans="7:7">
      <c r="G95360" s="162" t="s">
        <v>95605</v>
      </c>
    </row>
    <row r="95361" spans="7:7">
      <c r="G95361" s="162" t="s">
        <v>95606</v>
      </c>
    </row>
    <row r="95362" spans="7:7">
      <c r="G95362" s="162" t="s">
        <v>95607</v>
      </c>
    </row>
    <row r="95363" spans="7:7">
      <c r="G95363" s="162" t="s">
        <v>95608</v>
      </c>
    </row>
    <row r="95364" spans="7:7">
      <c r="G95364" s="162" t="s">
        <v>95609</v>
      </c>
    </row>
    <row r="95365" spans="7:7">
      <c r="G95365" s="162" t="s">
        <v>95610</v>
      </c>
    </row>
    <row r="95366" spans="7:7">
      <c r="G95366" s="162" t="s">
        <v>95611</v>
      </c>
    </row>
    <row r="95367" spans="7:7">
      <c r="G95367" s="162" t="s">
        <v>95612</v>
      </c>
    </row>
    <row r="95368" spans="7:7">
      <c r="G95368" s="162" t="s">
        <v>95613</v>
      </c>
    </row>
    <row r="95369" spans="7:7">
      <c r="G95369" s="162" t="s">
        <v>95614</v>
      </c>
    </row>
    <row r="95370" spans="7:7">
      <c r="G95370" s="162" t="s">
        <v>95615</v>
      </c>
    </row>
    <row r="95371" spans="7:7">
      <c r="G95371" s="162" t="s">
        <v>95616</v>
      </c>
    </row>
    <row r="95372" spans="7:7">
      <c r="G95372" s="162" t="s">
        <v>95617</v>
      </c>
    </row>
    <row r="95373" spans="7:7">
      <c r="G95373" s="162" t="s">
        <v>95618</v>
      </c>
    </row>
    <row r="95374" spans="7:7">
      <c r="G95374" s="162" t="s">
        <v>95619</v>
      </c>
    </row>
    <row r="95375" spans="7:7">
      <c r="G95375" s="162" t="s">
        <v>95620</v>
      </c>
    </row>
    <row r="95376" spans="7:7">
      <c r="G95376" s="162" t="s">
        <v>95621</v>
      </c>
    </row>
    <row r="95377" spans="7:7">
      <c r="G95377" s="162" t="s">
        <v>95622</v>
      </c>
    </row>
    <row r="95378" spans="7:7">
      <c r="G95378" s="162" t="s">
        <v>95623</v>
      </c>
    </row>
    <row r="95379" spans="7:7">
      <c r="G95379" s="162" t="s">
        <v>95624</v>
      </c>
    </row>
    <row r="95380" spans="7:7">
      <c r="G95380" s="162" t="s">
        <v>95625</v>
      </c>
    </row>
    <row r="95381" spans="7:7">
      <c r="G95381" s="162" t="s">
        <v>95626</v>
      </c>
    </row>
    <row r="95382" spans="7:7">
      <c r="G95382" s="162" t="s">
        <v>95627</v>
      </c>
    </row>
    <row r="95383" spans="7:7">
      <c r="G95383" s="162" t="s">
        <v>95628</v>
      </c>
    </row>
    <row r="95384" spans="7:7">
      <c r="G95384" s="162" t="s">
        <v>95629</v>
      </c>
    </row>
    <row r="95385" spans="7:7">
      <c r="G95385" s="162" t="s">
        <v>95630</v>
      </c>
    </row>
    <row r="95386" spans="7:7">
      <c r="G95386" s="162" t="s">
        <v>95631</v>
      </c>
    </row>
    <row r="95387" spans="7:7">
      <c r="G95387" s="162" t="s">
        <v>95632</v>
      </c>
    </row>
    <row r="95388" spans="7:7">
      <c r="G95388" s="162" t="s">
        <v>95633</v>
      </c>
    </row>
    <row r="95389" spans="7:7">
      <c r="G95389" s="162" t="s">
        <v>95634</v>
      </c>
    </row>
    <row r="95390" spans="7:7">
      <c r="G95390" s="162" t="s">
        <v>95635</v>
      </c>
    </row>
    <row r="95391" spans="7:7">
      <c r="G95391" s="162" t="s">
        <v>95636</v>
      </c>
    </row>
    <row r="95392" spans="7:7">
      <c r="G95392" s="162" t="s">
        <v>95637</v>
      </c>
    </row>
    <row r="95393" spans="7:7">
      <c r="G95393" s="162" t="s">
        <v>95638</v>
      </c>
    </row>
    <row r="95394" spans="7:7">
      <c r="G95394" s="162" t="s">
        <v>95639</v>
      </c>
    </row>
    <row r="95395" spans="7:7">
      <c r="G95395" s="162" t="s">
        <v>95640</v>
      </c>
    </row>
    <row r="95396" spans="7:7">
      <c r="G95396" s="162" t="s">
        <v>95641</v>
      </c>
    </row>
    <row r="95397" spans="7:7">
      <c r="G95397" s="162" t="s">
        <v>95642</v>
      </c>
    </row>
    <row r="95398" spans="7:7">
      <c r="G95398" s="162" t="s">
        <v>95643</v>
      </c>
    </row>
    <row r="95399" spans="7:7">
      <c r="G95399" s="162" t="s">
        <v>95644</v>
      </c>
    </row>
    <row r="95400" spans="7:7">
      <c r="G95400" s="162" t="s">
        <v>95645</v>
      </c>
    </row>
    <row r="95401" spans="7:7">
      <c r="G95401" s="162" t="s">
        <v>95646</v>
      </c>
    </row>
    <row r="95402" spans="7:7">
      <c r="G95402" s="162" t="s">
        <v>95647</v>
      </c>
    </row>
    <row r="95403" spans="7:7">
      <c r="G95403" s="162" t="s">
        <v>95648</v>
      </c>
    </row>
    <row r="95404" spans="7:7">
      <c r="G95404" s="162" t="s">
        <v>95649</v>
      </c>
    </row>
    <row r="95405" spans="7:7">
      <c r="G95405" s="162" t="s">
        <v>95650</v>
      </c>
    </row>
    <row r="95406" spans="7:7">
      <c r="G95406" s="162" t="s">
        <v>95651</v>
      </c>
    </row>
    <row r="95407" spans="7:7">
      <c r="G95407" s="162" t="s">
        <v>95652</v>
      </c>
    </row>
    <row r="95408" spans="7:7">
      <c r="G95408" s="162" t="s">
        <v>95653</v>
      </c>
    </row>
    <row r="95409" spans="7:7">
      <c r="G95409" s="162" t="s">
        <v>95654</v>
      </c>
    </row>
    <row r="95410" spans="7:7">
      <c r="G95410" s="162" t="s">
        <v>95655</v>
      </c>
    </row>
    <row r="95411" spans="7:7">
      <c r="G95411" s="162" t="s">
        <v>95656</v>
      </c>
    </row>
    <row r="95412" spans="7:7">
      <c r="G95412" s="162" t="s">
        <v>95657</v>
      </c>
    </row>
    <row r="95413" spans="7:7">
      <c r="G95413" s="162" t="s">
        <v>95658</v>
      </c>
    </row>
    <row r="95414" spans="7:7">
      <c r="G95414" s="162" t="s">
        <v>95659</v>
      </c>
    </row>
    <row r="95415" spans="7:7">
      <c r="G95415" s="162" t="s">
        <v>95660</v>
      </c>
    </row>
    <row r="95416" spans="7:7">
      <c r="G95416" s="162" t="s">
        <v>95661</v>
      </c>
    </row>
    <row r="95417" spans="7:7">
      <c r="G95417" s="162" t="s">
        <v>95662</v>
      </c>
    </row>
    <row r="95418" spans="7:7">
      <c r="G95418" s="162" t="s">
        <v>95663</v>
      </c>
    </row>
    <row r="95419" spans="7:7">
      <c r="G95419" s="162" t="s">
        <v>95664</v>
      </c>
    </row>
    <row r="95420" spans="7:7">
      <c r="G95420" s="162" t="s">
        <v>95665</v>
      </c>
    </row>
    <row r="95421" spans="7:7">
      <c r="G95421" s="162" t="s">
        <v>95666</v>
      </c>
    </row>
    <row r="95422" spans="7:7">
      <c r="G95422" s="162" t="s">
        <v>95667</v>
      </c>
    </row>
    <row r="95423" spans="7:7">
      <c r="G95423" s="162" t="s">
        <v>95668</v>
      </c>
    </row>
    <row r="95424" spans="7:7">
      <c r="G95424" s="162" t="s">
        <v>95669</v>
      </c>
    </row>
    <row r="95425" spans="7:7">
      <c r="G95425" s="162" t="s">
        <v>95670</v>
      </c>
    </row>
    <row r="95426" spans="7:7">
      <c r="G95426" s="162" t="s">
        <v>95671</v>
      </c>
    </row>
    <row r="95427" spans="7:7">
      <c r="G95427" s="162" t="s">
        <v>95672</v>
      </c>
    </row>
    <row r="95428" spans="7:7">
      <c r="G95428" s="162" t="s">
        <v>95673</v>
      </c>
    </row>
    <row r="95429" spans="7:7">
      <c r="G95429" s="162" t="s">
        <v>95674</v>
      </c>
    </row>
    <row r="95430" spans="7:7">
      <c r="G95430" s="162" t="s">
        <v>95675</v>
      </c>
    </row>
    <row r="95431" spans="7:7">
      <c r="G95431" s="162" t="s">
        <v>95676</v>
      </c>
    </row>
    <row r="95432" spans="7:7">
      <c r="G95432" s="162" t="s">
        <v>95677</v>
      </c>
    </row>
    <row r="95433" spans="7:7">
      <c r="G95433" s="162" t="s">
        <v>95678</v>
      </c>
    </row>
    <row r="95434" spans="7:7">
      <c r="G95434" s="162" t="s">
        <v>95679</v>
      </c>
    </row>
    <row r="95435" spans="7:7">
      <c r="G95435" s="162" t="s">
        <v>95680</v>
      </c>
    </row>
    <row r="95436" spans="7:7">
      <c r="G95436" s="162" t="s">
        <v>95681</v>
      </c>
    </row>
    <row r="95437" spans="7:7">
      <c r="G95437" s="162" t="s">
        <v>95682</v>
      </c>
    </row>
    <row r="95438" spans="7:7">
      <c r="G95438" s="162" t="s">
        <v>95683</v>
      </c>
    </row>
    <row r="95439" spans="7:7">
      <c r="G95439" s="162" t="s">
        <v>95684</v>
      </c>
    </row>
    <row r="95440" spans="7:7">
      <c r="G95440" s="162" t="s">
        <v>95685</v>
      </c>
    </row>
    <row r="95441" spans="7:7">
      <c r="G95441" s="162" t="s">
        <v>95686</v>
      </c>
    </row>
    <row r="95442" spans="7:7">
      <c r="G95442" s="162" t="s">
        <v>95687</v>
      </c>
    </row>
    <row r="95443" spans="7:7">
      <c r="G95443" s="162" t="s">
        <v>95688</v>
      </c>
    </row>
    <row r="95444" spans="7:7">
      <c r="G95444" s="162" t="s">
        <v>95689</v>
      </c>
    </row>
    <row r="95445" spans="7:7">
      <c r="G95445" s="162" t="s">
        <v>95690</v>
      </c>
    </row>
    <row r="95446" spans="7:7">
      <c r="G95446" s="162" t="s">
        <v>95691</v>
      </c>
    </row>
    <row r="95447" spans="7:7">
      <c r="G95447" s="162" t="s">
        <v>95692</v>
      </c>
    </row>
    <row r="95448" spans="7:7">
      <c r="G95448" s="162" t="s">
        <v>95693</v>
      </c>
    </row>
    <row r="95449" spans="7:7">
      <c r="G95449" s="162" t="s">
        <v>95694</v>
      </c>
    </row>
    <row r="95450" spans="7:7">
      <c r="G95450" s="162" t="s">
        <v>95695</v>
      </c>
    </row>
    <row r="95451" spans="7:7">
      <c r="G95451" s="162" t="s">
        <v>95696</v>
      </c>
    </row>
    <row r="95452" spans="7:7">
      <c r="G95452" s="162" t="s">
        <v>95697</v>
      </c>
    </row>
    <row r="95453" spans="7:7">
      <c r="G95453" s="162" t="s">
        <v>95698</v>
      </c>
    </row>
    <row r="95454" spans="7:7">
      <c r="G95454" s="162" t="s">
        <v>95699</v>
      </c>
    </row>
    <row r="95455" spans="7:7">
      <c r="G95455" s="162" t="s">
        <v>95700</v>
      </c>
    </row>
    <row r="95456" spans="7:7">
      <c r="G95456" s="162" t="s">
        <v>95701</v>
      </c>
    </row>
    <row r="95457" spans="7:7">
      <c r="G95457" s="162" t="s">
        <v>95702</v>
      </c>
    </row>
    <row r="95458" spans="7:7">
      <c r="G95458" s="162" t="s">
        <v>95703</v>
      </c>
    </row>
    <row r="95459" spans="7:7">
      <c r="G95459" s="162" t="s">
        <v>95704</v>
      </c>
    </row>
    <row r="95460" spans="7:7">
      <c r="G95460" s="162" t="s">
        <v>95705</v>
      </c>
    </row>
    <row r="95461" spans="7:7">
      <c r="G95461" s="162" t="s">
        <v>95706</v>
      </c>
    </row>
    <row r="95462" spans="7:7">
      <c r="G95462" s="162" t="s">
        <v>95707</v>
      </c>
    </row>
    <row r="95463" spans="7:7">
      <c r="G95463" s="162" t="s">
        <v>95708</v>
      </c>
    </row>
    <row r="95464" spans="7:7">
      <c r="G95464" s="162" t="s">
        <v>95709</v>
      </c>
    </row>
    <row r="95465" spans="7:7">
      <c r="G95465" s="162" t="s">
        <v>95710</v>
      </c>
    </row>
    <row r="95466" spans="7:7">
      <c r="G95466" s="162" t="s">
        <v>95711</v>
      </c>
    </row>
    <row r="95467" spans="7:7">
      <c r="G95467" s="162" t="s">
        <v>95712</v>
      </c>
    </row>
    <row r="95468" spans="7:7">
      <c r="G95468" s="162" t="s">
        <v>95713</v>
      </c>
    </row>
    <row r="95469" spans="7:7">
      <c r="G95469" s="162" t="s">
        <v>95714</v>
      </c>
    </row>
    <row r="95470" spans="7:7">
      <c r="G95470" s="162" t="s">
        <v>95715</v>
      </c>
    </row>
    <row r="95471" spans="7:7">
      <c r="G95471" s="162" t="s">
        <v>95716</v>
      </c>
    </row>
    <row r="95472" spans="7:7">
      <c r="G95472" s="162" t="s">
        <v>95717</v>
      </c>
    </row>
    <row r="95473" spans="7:7">
      <c r="G95473" s="162" t="s">
        <v>95718</v>
      </c>
    </row>
    <row r="95474" spans="7:7">
      <c r="G95474" s="162" t="s">
        <v>95719</v>
      </c>
    </row>
    <row r="95475" spans="7:7">
      <c r="G95475" s="162" t="s">
        <v>95720</v>
      </c>
    </row>
    <row r="95476" spans="7:7">
      <c r="G95476" s="162" t="s">
        <v>95721</v>
      </c>
    </row>
    <row r="95477" spans="7:7">
      <c r="G95477" s="162" t="s">
        <v>95722</v>
      </c>
    </row>
    <row r="95478" spans="7:7">
      <c r="G95478" s="162" t="s">
        <v>95723</v>
      </c>
    </row>
    <row r="95479" spans="7:7">
      <c r="G95479" s="162" t="s">
        <v>95724</v>
      </c>
    </row>
    <row r="95480" spans="7:7">
      <c r="G95480" s="162" t="s">
        <v>95725</v>
      </c>
    </row>
    <row r="95481" spans="7:7">
      <c r="G95481" s="162" t="s">
        <v>95726</v>
      </c>
    </row>
    <row r="95482" spans="7:7">
      <c r="G95482" s="162" t="s">
        <v>95727</v>
      </c>
    </row>
    <row r="95483" spans="7:7">
      <c r="G95483" s="162" t="s">
        <v>95728</v>
      </c>
    </row>
    <row r="95484" spans="7:7">
      <c r="G95484" s="162" t="s">
        <v>95729</v>
      </c>
    </row>
    <row r="95485" spans="7:7">
      <c r="G95485" s="162" t="s">
        <v>95730</v>
      </c>
    </row>
    <row r="95486" spans="7:7">
      <c r="G95486" s="162" t="s">
        <v>95731</v>
      </c>
    </row>
    <row r="95487" spans="7:7">
      <c r="G95487" s="162" t="s">
        <v>95732</v>
      </c>
    </row>
    <row r="95488" spans="7:7">
      <c r="G95488" s="162" t="s">
        <v>95733</v>
      </c>
    </row>
    <row r="95489" spans="7:7">
      <c r="G95489" s="162" t="s">
        <v>95734</v>
      </c>
    </row>
    <row r="95490" spans="7:7">
      <c r="G95490" s="162" t="s">
        <v>95735</v>
      </c>
    </row>
    <row r="95491" spans="7:7">
      <c r="G95491" s="162" t="s">
        <v>95736</v>
      </c>
    </row>
    <row r="95492" spans="7:7">
      <c r="G95492" s="162" t="s">
        <v>95737</v>
      </c>
    </row>
    <row r="95493" spans="7:7">
      <c r="G95493" s="162" t="s">
        <v>95738</v>
      </c>
    </row>
    <row r="95494" spans="7:7">
      <c r="G95494" s="162" t="s">
        <v>95739</v>
      </c>
    </row>
    <row r="95495" spans="7:7">
      <c r="G95495" s="162" t="s">
        <v>95740</v>
      </c>
    </row>
    <row r="95496" spans="7:7">
      <c r="G95496" s="162" t="s">
        <v>95741</v>
      </c>
    </row>
    <row r="95497" spans="7:7">
      <c r="G95497" s="162" t="s">
        <v>95742</v>
      </c>
    </row>
    <row r="95498" spans="7:7">
      <c r="G95498" s="162" t="s">
        <v>95743</v>
      </c>
    </row>
    <row r="95499" spans="7:7">
      <c r="G95499" s="162" t="s">
        <v>95744</v>
      </c>
    </row>
    <row r="95500" spans="7:7">
      <c r="G95500" s="162" t="s">
        <v>95745</v>
      </c>
    </row>
    <row r="95501" spans="7:7">
      <c r="G95501" s="162" t="s">
        <v>95746</v>
      </c>
    </row>
    <row r="95502" spans="7:7">
      <c r="G95502" s="162" t="s">
        <v>95747</v>
      </c>
    </row>
    <row r="95503" spans="7:7">
      <c r="G95503" s="162" t="s">
        <v>95748</v>
      </c>
    </row>
    <row r="95504" spans="7:7">
      <c r="G95504" s="162" t="s">
        <v>95749</v>
      </c>
    </row>
    <row r="95505" spans="7:7">
      <c r="G95505" s="162" t="s">
        <v>95750</v>
      </c>
    </row>
    <row r="95506" spans="7:7">
      <c r="G95506" s="162" t="s">
        <v>95751</v>
      </c>
    </row>
    <row r="95507" spans="7:7">
      <c r="G95507" s="162" t="s">
        <v>95752</v>
      </c>
    </row>
    <row r="95508" spans="7:7">
      <c r="G95508" s="162" t="s">
        <v>95753</v>
      </c>
    </row>
    <row r="95509" spans="7:7">
      <c r="G95509" s="162" t="s">
        <v>95754</v>
      </c>
    </row>
    <row r="95510" spans="7:7">
      <c r="G95510" s="162" t="s">
        <v>95755</v>
      </c>
    </row>
    <row r="95511" spans="7:7">
      <c r="G95511" s="162" t="s">
        <v>95756</v>
      </c>
    </row>
    <row r="95512" spans="7:7">
      <c r="G95512" s="162" t="s">
        <v>95757</v>
      </c>
    </row>
    <row r="95513" spans="7:7">
      <c r="G95513" s="162" t="s">
        <v>95758</v>
      </c>
    </row>
    <row r="95514" spans="7:7">
      <c r="G95514" s="162" t="s">
        <v>95759</v>
      </c>
    </row>
    <row r="95515" spans="7:7">
      <c r="G95515" s="162" t="s">
        <v>95760</v>
      </c>
    </row>
    <row r="95516" spans="7:7">
      <c r="G95516" s="162" t="s">
        <v>95761</v>
      </c>
    </row>
    <row r="95517" spans="7:7">
      <c r="G95517" s="162" t="s">
        <v>95762</v>
      </c>
    </row>
    <row r="95518" spans="7:7">
      <c r="G95518" s="162" t="s">
        <v>95763</v>
      </c>
    </row>
    <row r="95519" spans="7:7">
      <c r="G95519" s="162" t="s">
        <v>95764</v>
      </c>
    </row>
    <row r="95520" spans="7:7">
      <c r="G95520" s="162" t="s">
        <v>95765</v>
      </c>
    </row>
    <row r="95521" spans="7:7">
      <c r="G95521" s="162" t="s">
        <v>95766</v>
      </c>
    </row>
    <row r="95522" spans="7:7">
      <c r="G95522" s="162" t="s">
        <v>95767</v>
      </c>
    </row>
    <row r="95523" spans="7:7">
      <c r="G95523" s="162" t="s">
        <v>95768</v>
      </c>
    </row>
    <row r="95524" spans="7:7">
      <c r="G95524" s="162" t="s">
        <v>95769</v>
      </c>
    </row>
    <row r="95525" spans="7:7">
      <c r="G95525" s="162" t="s">
        <v>95770</v>
      </c>
    </row>
    <row r="95526" spans="7:7">
      <c r="G95526" s="162" t="s">
        <v>95771</v>
      </c>
    </row>
    <row r="95527" spans="7:7">
      <c r="G95527" s="162" t="s">
        <v>95772</v>
      </c>
    </row>
    <row r="95528" spans="7:7">
      <c r="G95528" s="162" t="s">
        <v>95773</v>
      </c>
    </row>
    <row r="95529" spans="7:7">
      <c r="G95529" s="162" t="s">
        <v>95774</v>
      </c>
    </row>
    <row r="95530" spans="7:7">
      <c r="G95530" s="162" t="s">
        <v>95775</v>
      </c>
    </row>
    <row r="95531" spans="7:7">
      <c r="G95531" s="162" t="s">
        <v>95776</v>
      </c>
    </row>
    <row r="95532" spans="7:7">
      <c r="G95532" s="162" t="s">
        <v>95777</v>
      </c>
    </row>
    <row r="95533" spans="7:7">
      <c r="G95533" s="162" t="s">
        <v>95778</v>
      </c>
    </row>
    <row r="95534" spans="7:7">
      <c r="G95534" s="162" t="s">
        <v>95779</v>
      </c>
    </row>
    <row r="95535" spans="7:7">
      <c r="G95535" s="162" t="s">
        <v>95780</v>
      </c>
    </row>
    <row r="95536" spans="7:7">
      <c r="G95536" s="162" t="s">
        <v>95781</v>
      </c>
    </row>
    <row r="95537" spans="7:7">
      <c r="G95537" s="162" t="s">
        <v>95782</v>
      </c>
    </row>
    <row r="95538" spans="7:7">
      <c r="G95538" s="162" t="s">
        <v>95783</v>
      </c>
    </row>
    <row r="95539" spans="7:7">
      <c r="G95539" s="162" t="s">
        <v>95784</v>
      </c>
    </row>
    <row r="95540" spans="7:7">
      <c r="G95540" s="162" t="s">
        <v>95785</v>
      </c>
    </row>
    <row r="95541" spans="7:7">
      <c r="G95541" s="162" t="s">
        <v>95786</v>
      </c>
    </row>
    <row r="95542" spans="7:7">
      <c r="G95542" s="162" t="s">
        <v>95787</v>
      </c>
    </row>
    <row r="95543" spans="7:7">
      <c r="G95543" s="162" t="s">
        <v>95788</v>
      </c>
    </row>
    <row r="95544" spans="7:7">
      <c r="G95544" s="162" t="s">
        <v>95789</v>
      </c>
    </row>
    <row r="95545" spans="7:7">
      <c r="G95545" s="162" t="s">
        <v>95790</v>
      </c>
    </row>
    <row r="95546" spans="7:7">
      <c r="G95546" s="162" t="s">
        <v>95791</v>
      </c>
    </row>
    <row r="95547" spans="7:7">
      <c r="G95547" s="162" t="s">
        <v>95792</v>
      </c>
    </row>
    <row r="95548" spans="7:7">
      <c r="G95548" s="162" t="s">
        <v>95793</v>
      </c>
    </row>
    <row r="95549" spans="7:7">
      <c r="G95549" s="162" t="s">
        <v>95794</v>
      </c>
    </row>
    <row r="95550" spans="7:7">
      <c r="G95550" s="162" t="s">
        <v>95795</v>
      </c>
    </row>
    <row r="95551" spans="7:7">
      <c r="G95551" s="162" t="s">
        <v>95796</v>
      </c>
    </row>
    <row r="95552" spans="7:7">
      <c r="G95552" s="162" t="s">
        <v>95797</v>
      </c>
    </row>
    <row r="95553" spans="7:7">
      <c r="G95553" s="162" t="s">
        <v>95798</v>
      </c>
    </row>
    <row r="95554" spans="7:7">
      <c r="G95554" s="162" t="s">
        <v>95799</v>
      </c>
    </row>
    <row r="95555" spans="7:7">
      <c r="G95555" s="162" t="s">
        <v>95800</v>
      </c>
    </row>
    <row r="95556" spans="7:7">
      <c r="G95556" s="162" t="s">
        <v>95801</v>
      </c>
    </row>
    <row r="95557" spans="7:7">
      <c r="G95557" s="162" t="s">
        <v>95802</v>
      </c>
    </row>
    <row r="95558" spans="7:7">
      <c r="G95558" s="162" t="s">
        <v>95803</v>
      </c>
    </row>
    <row r="95559" spans="7:7">
      <c r="G95559" s="162" t="s">
        <v>95804</v>
      </c>
    </row>
    <row r="95560" spans="7:7">
      <c r="G95560" s="162" t="s">
        <v>95805</v>
      </c>
    </row>
    <row r="95561" spans="7:7">
      <c r="G95561" s="162" t="s">
        <v>95806</v>
      </c>
    </row>
    <row r="95562" spans="7:7">
      <c r="G95562" s="162" t="s">
        <v>95807</v>
      </c>
    </row>
    <row r="95563" spans="7:7">
      <c r="G95563" s="162" t="s">
        <v>95808</v>
      </c>
    </row>
    <row r="95564" spans="7:7">
      <c r="G95564" s="162" t="s">
        <v>95809</v>
      </c>
    </row>
    <row r="95565" spans="7:7">
      <c r="G95565" s="162" t="s">
        <v>95810</v>
      </c>
    </row>
    <row r="95566" spans="7:7">
      <c r="G95566" s="162" t="s">
        <v>95811</v>
      </c>
    </row>
    <row r="95567" spans="7:7">
      <c r="G95567" s="162" t="s">
        <v>95812</v>
      </c>
    </row>
    <row r="95568" spans="7:7">
      <c r="G95568" s="162" t="s">
        <v>95813</v>
      </c>
    </row>
    <row r="95569" spans="7:7">
      <c r="G95569" s="162" t="s">
        <v>95814</v>
      </c>
    </row>
    <row r="95570" spans="7:7">
      <c r="G95570" s="162" t="s">
        <v>95815</v>
      </c>
    </row>
    <row r="95571" spans="7:7">
      <c r="G95571" s="162" t="s">
        <v>95816</v>
      </c>
    </row>
    <row r="95572" spans="7:7">
      <c r="G95572" s="162" t="s">
        <v>95817</v>
      </c>
    </row>
    <row r="95573" spans="7:7">
      <c r="G95573" s="162" t="s">
        <v>95818</v>
      </c>
    </row>
    <row r="95574" spans="7:7">
      <c r="G95574" s="162" t="s">
        <v>95819</v>
      </c>
    </row>
    <row r="95575" spans="7:7">
      <c r="G95575" s="162" t="s">
        <v>95820</v>
      </c>
    </row>
    <row r="95576" spans="7:7">
      <c r="G95576" s="162" t="s">
        <v>95821</v>
      </c>
    </row>
    <row r="95577" spans="7:7">
      <c r="G95577" s="162" t="s">
        <v>95822</v>
      </c>
    </row>
    <row r="95578" spans="7:7">
      <c r="G95578" s="162" t="s">
        <v>95823</v>
      </c>
    </row>
    <row r="95579" spans="7:7">
      <c r="G95579" s="162" t="s">
        <v>95824</v>
      </c>
    </row>
    <row r="95580" spans="7:7">
      <c r="G95580" s="162" t="s">
        <v>95825</v>
      </c>
    </row>
    <row r="95581" spans="7:7">
      <c r="G95581" s="162" t="s">
        <v>95826</v>
      </c>
    </row>
    <row r="95582" spans="7:7">
      <c r="G95582" s="162" t="s">
        <v>95827</v>
      </c>
    </row>
    <row r="95583" spans="7:7">
      <c r="G95583" s="162" t="s">
        <v>95828</v>
      </c>
    </row>
    <row r="95584" spans="7:7">
      <c r="G95584" s="162" t="s">
        <v>95829</v>
      </c>
    </row>
    <row r="95585" spans="7:7">
      <c r="G95585" s="162" t="s">
        <v>95830</v>
      </c>
    </row>
    <row r="95586" spans="7:7">
      <c r="G95586" s="162" t="s">
        <v>95831</v>
      </c>
    </row>
    <row r="95587" spans="7:7">
      <c r="G95587" s="162" t="s">
        <v>95832</v>
      </c>
    </row>
    <row r="95588" spans="7:7">
      <c r="G95588" s="162" t="s">
        <v>95833</v>
      </c>
    </row>
    <row r="95589" spans="7:7">
      <c r="G95589" s="162" t="s">
        <v>95834</v>
      </c>
    </row>
    <row r="95590" spans="7:7">
      <c r="G95590" s="162" t="s">
        <v>95835</v>
      </c>
    </row>
    <row r="95591" spans="7:7">
      <c r="G95591" s="162" t="s">
        <v>95836</v>
      </c>
    </row>
    <row r="95592" spans="7:7">
      <c r="G95592" s="162" t="s">
        <v>95837</v>
      </c>
    </row>
    <row r="95593" spans="7:7">
      <c r="G95593" s="162" t="s">
        <v>95838</v>
      </c>
    </row>
    <row r="95594" spans="7:7">
      <c r="G95594" s="162" t="s">
        <v>95839</v>
      </c>
    </row>
    <row r="95595" spans="7:7">
      <c r="G95595" s="162" t="s">
        <v>95840</v>
      </c>
    </row>
    <row r="95596" spans="7:7">
      <c r="G95596" s="162" t="s">
        <v>95841</v>
      </c>
    </row>
    <row r="95597" spans="7:7">
      <c r="G95597" s="162" t="s">
        <v>95842</v>
      </c>
    </row>
    <row r="95598" spans="7:7">
      <c r="G95598" s="162" t="s">
        <v>95843</v>
      </c>
    </row>
    <row r="95599" spans="7:7">
      <c r="G95599" s="162" t="s">
        <v>95844</v>
      </c>
    </row>
    <row r="95600" spans="7:7">
      <c r="G95600" s="162" t="s">
        <v>95845</v>
      </c>
    </row>
    <row r="95601" spans="7:7">
      <c r="G95601" s="162" t="s">
        <v>95846</v>
      </c>
    </row>
    <row r="95602" spans="7:7">
      <c r="G95602" s="162" t="s">
        <v>95847</v>
      </c>
    </row>
    <row r="95603" spans="7:7">
      <c r="G95603" s="162" t="s">
        <v>95848</v>
      </c>
    </row>
    <row r="95604" spans="7:7">
      <c r="G95604" s="162" t="s">
        <v>95849</v>
      </c>
    </row>
    <row r="95605" spans="7:7">
      <c r="G95605" s="162" t="s">
        <v>95850</v>
      </c>
    </row>
    <row r="95606" spans="7:7">
      <c r="G95606" s="162" t="s">
        <v>95851</v>
      </c>
    </row>
    <row r="95607" spans="7:7">
      <c r="G95607" s="162" t="s">
        <v>95852</v>
      </c>
    </row>
    <row r="95608" spans="7:7">
      <c r="G95608" s="162" t="s">
        <v>95853</v>
      </c>
    </row>
    <row r="95609" spans="7:7">
      <c r="G95609" s="162" t="s">
        <v>95854</v>
      </c>
    </row>
    <row r="95610" spans="7:7">
      <c r="G95610" s="162" t="s">
        <v>95855</v>
      </c>
    </row>
    <row r="95611" spans="7:7">
      <c r="G95611" s="162" t="s">
        <v>95856</v>
      </c>
    </row>
    <row r="95612" spans="7:7">
      <c r="G95612" s="162" t="s">
        <v>95857</v>
      </c>
    </row>
    <row r="95613" spans="7:7">
      <c r="G95613" s="162" t="s">
        <v>95858</v>
      </c>
    </row>
    <row r="95614" spans="7:7">
      <c r="G95614" s="162" t="s">
        <v>95859</v>
      </c>
    </row>
    <row r="95615" spans="7:7">
      <c r="G95615" s="162" t="s">
        <v>95860</v>
      </c>
    </row>
    <row r="95616" spans="7:7">
      <c r="G95616" s="162" t="s">
        <v>95861</v>
      </c>
    </row>
    <row r="95617" spans="7:7">
      <c r="G95617" s="162" t="s">
        <v>95862</v>
      </c>
    </row>
    <row r="95618" spans="7:7">
      <c r="G95618" s="162" t="s">
        <v>95863</v>
      </c>
    </row>
    <row r="95619" spans="7:7">
      <c r="G95619" s="162" t="s">
        <v>95864</v>
      </c>
    </row>
    <row r="95620" spans="7:7">
      <c r="G95620" s="162" t="s">
        <v>95865</v>
      </c>
    </row>
    <row r="95621" spans="7:7">
      <c r="G95621" s="162" t="s">
        <v>95866</v>
      </c>
    </row>
    <row r="95622" spans="7:7">
      <c r="G95622" s="162" t="s">
        <v>95867</v>
      </c>
    </row>
    <row r="95623" spans="7:7">
      <c r="G95623" s="162" t="s">
        <v>95868</v>
      </c>
    </row>
    <row r="95624" spans="7:7">
      <c r="G95624" s="162" t="s">
        <v>95869</v>
      </c>
    </row>
    <row r="95625" spans="7:7">
      <c r="G95625" s="162" t="s">
        <v>95870</v>
      </c>
    </row>
    <row r="95626" spans="7:7">
      <c r="G95626" s="162" t="s">
        <v>95871</v>
      </c>
    </row>
    <row r="95627" spans="7:7">
      <c r="G95627" s="162" t="s">
        <v>95872</v>
      </c>
    </row>
    <row r="95628" spans="7:7">
      <c r="G95628" s="162" t="s">
        <v>95873</v>
      </c>
    </row>
    <row r="95629" spans="7:7">
      <c r="G95629" s="162" t="s">
        <v>95874</v>
      </c>
    </row>
    <row r="95630" spans="7:7">
      <c r="G95630" s="162" t="s">
        <v>95875</v>
      </c>
    </row>
    <row r="95631" spans="7:7">
      <c r="G95631" s="162" t="s">
        <v>95876</v>
      </c>
    </row>
    <row r="95632" spans="7:7">
      <c r="G95632" s="162" t="s">
        <v>95877</v>
      </c>
    </row>
    <row r="95633" spans="7:7">
      <c r="G95633" s="162" t="s">
        <v>95878</v>
      </c>
    </row>
    <row r="95634" spans="7:7">
      <c r="G95634" s="162" t="s">
        <v>95879</v>
      </c>
    </row>
    <row r="95635" spans="7:7">
      <c r="G95635" s="162" t="s">
        <v>95880</v>
      </c>
    </row>
    <row r="95636" spans="7:7">
      <c r="G95636" s="162" t="s">
        <v>95881</v>
      </c>
    </row>
    <row r="95637" spans="7:7">
      <c r="G95637" s="162" t="s">
        <v>95882</v>
      </c>
    </row>
    <row r="95638" spans="7:7">
      <c r="G95638" s="162" t="s">
        <v>95883</v>
      </c>
    </row>
    <row r="95639" spans="7:7">
      <c r="G95639" s="162" t="s">
        <v>95884</v>
      </c>
    </row>
    <row r="95640" spans="7:7">
      <c r="G95640" s="162" t="s">
        <v>95885</v>
      </c>
    </row>
    <row r="95641" spans="7:7">
      <c r="G95641" s="162" t="s">
        <v>95886</v>
      </c>
    </row>
    <row r="95642" spans="7:7">
      <c r="G95642" s="162" t="s">
        <v>95887</v>
      </c>
    </row>
    <row r="95643" spans="7:7">
      <c r="G95643" s="162" t="s">
        <v>95888</v>
      </c>
    </row>
    <row r="95644" spans="7:7">
      <c r="G95644" s="162" t="s">
        <v>95889</v>
      </c>
    </row>
    <row r="95645" spans="7:7">
      <c r="G95645" s="162" t="s">
        <v>95890</v>
      </c>
    </row>
    <row r="95646" spans="7:7">
      <c r="G95646" s="162" t="s">
        <v>95891</v>
      </c>
    </row>
    <row r="95647" spans="7:7">
      <c r="G95647" s="162" t="s">
        <v>95892</v>
      </c>
    </row>
    <row r="95648" spans="7:7">
      <c r="G95648" s="162" t="s">
        <v>95893</v>
      </c>
    </row>
    <row r="95649" spans="7:7">
      <c r="G95649" s="162" t="s">
        <v>95894</v>
      </c>
    </row>
    <row r="95650" spans="7:7">
      <c r="G95650" s="162" t="s">
        <v>95895</v>
      </c>
    </row>
    <row r="95651" spans="7:7">
      <c r="G95651" s="162" t="s">
        <v>95896</v>
      </c>
    </row>
    <row r="95652" spans="7:7">
      <c r="G95652" s="162" t="s">
        <v>95897</v>
      </c>
    </row>
    <row r="95653" spans="7:7">
      <c r="G95653" s="162" t="s">
        <v>95898</v>
      </c>
    </row>
    <row r="95654" spans="7:7">
      <c r="G95654" s="162" t="s">
        <v>95899</v>
      </c>
    </row>
    <row r="95655" spans="7:7">
      <c r="G95655" s="162" t="s">
        <v>95900</v>
      </c>
    </row>
    <row r="95656" spans="7:7">
      <c r="G95656" s="162" t="s">
        <v>95901</v>
      </c>
    </row>
    <row r="95657" spans="7:7">
      <c r="G95657" s="162" t="s">
        <v>95902</v>
      </c>
    </row>
    <row r="95658" spans="7:7">
      <c r="G95658" s="162" t="s">
        <v>95903</v>
      </c>
    </row>
    <row r="95659" spans="7:7">
      <c r="G95659" s="162" t="s">
        <v>95904</v>
      </c>
    </row>
    <row r="95660" spans="7:7">
      <c r="G95660" s="162" t="s">
        <v>95905</v>
      </c>
    </row>
    <row r="95661" spans="7:7">
      <c r="G95661" s="162" t="s">
        <v>95906</v>
      </c>
    </row>
    <row r="95662" spans="7:7">
      <c r="G95662" s="162" t="s">
        <v>95907</v>
      </c>
    </row>
    <row r="95663" spans="7:7">
      <c r="G95663" s="162" t="s">
        <v>95908</v>
      </c>
    </row>
    <row r="95664" spans="7:7">
      <c r="G95664" s="162" t="s">
        <v>95909</v>
      </c>
    </row>
    <row r="95665" spans="7:7">
      <c r="G95665" s="162" t="s">
        <v>95910</v>
      </c>
    </row>
    <row r="95666" spans="7:7">
      <c r="G95666" s="162" t="s">
        <v>95911</v>
      </c>
    </row>
    <row r="95667" spans="7:7">
      <c r="G95667" s="162" t="s">
        <v>95912</v>
      </c>
    </row>
    <row r="95668" spans="7:7">
      <c r="G95668" s="162" t="s">
        <v>95913</v>
      </c>
    </row>
    <row r="95669" spans="7:7">
      <c r="G95669" s="162" t="s">
        <v>95914</v>
      </c>
    </row>
    <row r="95670" spans="7:7">
      <c r="G95670" s="162" t="s">
        <v>95915</v>
      </c>
    </row>
    <row r="95671" spans="7:7">
      <c r="G95671" s="162" t="s">
        <v>95916</v>
      </c>
    </row>
    <row r="95672" spans="7:7">
      <c r="G95672" s="162" t="s">
        <v>95917</v>
      </c>
    </row>
    <row r="95673" spans="7:7">
      <c r="G95673" s="162" t="s">
        <v>95918</v>
      </c>
    </row>
    <row r="95674" spans="7:7">
      <c r="G95674" s="162" t="s">
        <v>95919</v>
      </c>
    </row>
    <row r="95675" spans="7:7">
      <c r="G95675" s="162" t="s">
        <v>95920</v>
      </c>
    </row>
    <row r="95676" spans="7:7">
      <c r="G95676" s="162" t="s">
        <v>95921</v>
      </c>
    </row>
    <row r="95677" spans="7:7">
      <c r="G95677" s="162" t="s">
        <v>95922</v>
      </c>
    </row>
    <row r="95678" spans="7:7">
      <c r="G95678" s="162" t="s">
        <v>95923</v>
      </c>
    </row>
    <row r="95679" spans="7:7">
      <c r="G95679" s="162" t="s">
        <v>95924</v>
      </c>
    </row>
    <row r="95680" spans="7:7">
      <c r="G95680" s="162" t="s">
        <v>95925</v>
      </c>
    </row>
    <row r="95681" spans="7:7">
      <c r="G95681" s="162" t="s">
        <v>95926</v>
      </c>
    </row>
    <row r="95682" spans="7:7">
      <c r="G95682" s="162" t="s">
        <v>95927</v>
      </c>
    </row>
    <row r="95683" spans="7:7">
      <c r="G95683" s="162" t="s">
        <v>95928</v>
      </c>
    </row>
    <row r="95684" spans="7:7">
      <c r="G95684" s="162" t="s">
        <v>95929</v>
      </c>
    </row>
    <row r="95685" spans="7:7">
      <c r="G95685" s="162" t="s">
        <v>95930</v>
      </c>
    </row>
    <row r="95686" spans="7:7">
      <c r="G95686" s="162" t="s">
        <v>95931</v>
      </c>
    </row>
    <row r="95687" spans="7:7">
      <c r="G95687" s="162" t="s">
        <v>95932</v>
      </c>
    </row>
    <row r="95688" spans="7:7">
      <c r="G95688" s="162" t="s">
        <v>95933</v>
      </c>
    </row>
    <row r="95689" spans="7:7">
      <c r="G95689" s="162" t="s">
        <v>95934</v>
      </c>
    </row>
    <row r="95690" spans="7:7">
      <c r="G95690" s="162" t="s">
        <v>95935</v>
      </c>
    </row>
    <row r="95691" spans="7:7">
      <c r="G95691" s="162" t="s">
        <v>95936</v>
      </c>
    </row>
    <row r="95692" spans="7:7">
      <c r="G95692" s="162" t="s">
        <v>95937</v>
      </c>
    </row>
    <row r="95693" spans="7:7">
      <c r="G95693" s="162" t="s">
        <v>95938</v>
      </c>
    </row>
    <row r="95694" spans="7:7">
      <c r="G95694" s="162" t="s">
        <v>95939</v>
      </c>
    </row>
    <row r="95695" spans="7:7">
      <c r="G95695" s="162" t="s">
        <v>95940</v>
      </c>
    </row>
    <row r="95696" spans="7:7">
      <c r="G95696" s="162" t="s">
        <v>95941</v>
      </c>
    </row>
    <row r="95697" spans="7:7">
      <c r="G95697" s="162" t="s">
        <v>95942</v>
      </c>
    </row>
    <row r="95698" spans="7:7">
      <c r="G95698" s="162" t="s">
        <v>95943</v>
      </c>
    </row>
    <row r="95699" spans="7:7">
      <c r="G95699" s="162" t="s">
        <v>95944</v>
      </c>
    </row>
    <row r="95700" spans="7:7">
      <c r="G95700" s="162" t="s">
        <v>95945</v>
      </c>
    </row>
    <row r="95701" spans="7:7">
      <c r="G95701" s="162" t="s">
        <v>95946</v>
      </c>
    </row>
    <row r="95702" spans="7:7">
      <c r="G95702" s="162" t="s">
        <v>95947</v>
      </c>
    </row>
    <row r="95703" spans="7:7">
      <c r="G95703" s="162" t="s">
        <v>95948</v>
      </c>
    </row>
    <row r="95704" spans="7:7">
      <c r="G95704" s="162" t="s">
        <v>95949</v>
      </c>
    </row>
    <row r="95705" spans="7:7">
      <c r="G95705" s="162" t="s">
        <v>95950</v>
      </c>
    </row>
    <row r="95706" spans="7:7">
      <c r="G95706" s="162" t="s">
        <v>95951</v>
      </c>
    </row>
    <row r="95707" spans="7:7">
      <c r="G95707" s="162" t="s">
        <v>95952</v>
      </c>
    </row>
    <row r="95708" spans="7:7">
      <c r="G95708" s="162" t="s">
        <v>95953</v>
      </c>
    </row>
    <row r="95709" spans="7:7">
      <c r="G95709" s="162" t="s">
        <v>95954</v>
      </c>
    </row>
    <row r="95710" spans="7:7">
      <c r="G95710" s="162" t="s">
        <v>95955</v>
      </c>
    </row>
    <row r="95711" spans="7:7">
      <c r="G95711" s="162" t="s">
        <v>95956</v>
      </c>
    </row>
    <row r="95712" spans="7:7">
      <c r="G95712" s="162" t="s">
        <v>95957</v>
      </c>
    </row>
    <row r="95713" spans="7:7">
      <c r="G95713" s="162" t="s">
        <v>95958</v>
      </c>
    </row>
    <row r="95714" spans="7:7">
      <c r="G95714" s="162" t="s">
        <v>95959</v>
      </c>
    </row>
    <row r="95715" spans="7:7">
      <c r="G95715" s="162" t="s">
        <v>95960</v>
      </c>
    </row>
    <row r="95716" spans="7:7">
      <c r="G95716" s="162" t="s">
        <v>95961</v>
      </c>
    </row>
    <row r="95717" spans="7:7">
      <c r="G95717" s="162" t="s">
        <v>95962</v>
      </c>
    </row>
    <row r="95718" spans="7:7">
      <c r="G95718" s="162" t="s">
        <v>95963</v>
      </c>
    </row>
    <row r="95719" spans="7:7">
      <c r="G95719" s="162" t="s">
        <v>95964</v>
      </c>
    </row>
    <row r="95720" spans="7:7">
      <c r="G95720" s="162" t="s">
        <v>95965</v>
      </c>
    </row>
    <row r="95721" spans="7:7">
      <c r="G95721" s="162" t="s">
        <v>95966</v>
      </c>
    </row>
    <row r="95722" spans="7:7">
      <c r="G95722" s="162" t="s">
        <v>95967</v>
      </c>
    </row>
    <row r="95723" spans="7:7">
      <c r="G95723" s="162" t="s">
        <v>95968</v>
      </c>
    </row>
    <row r="95724" spans="7:7">
      <c r="G95724" s="162" t="s">
        <v>95969</v>
      </c>
    </row>
    <row r="95725" spans="7:7">
      <c r="G95725" s="162" t="s">
        <v>95970</v>
      </c>
    </row>
    <row r="95726" spans="7:7">
      <c r="G95726" s="162" t="s">
        <v>95971</v>
      </c>
    </row>
    <row r="95727" spans="7:7">
      <c r="G95727" s="162" t="s">
        <v>95972</v>
      </c>
    </row>
    <row r="95728" spans="7:7">
      <c r="G95728" s="162" t="s">
        <v>95973</v>
      </c>
    </row>
    <row r="95729" spans="7:7">
      <c r="G95729" s="162" t="s">
        <v>95974</v>
      </c>
    </row>
    <row r="95730" spans="7:7">
      <c r="G95730" s="162" t="s">
        <v>95975</v>
      </c>
    </row>
    <row r="95731" spans="7:7">
      <c r="G95731" s="162" t="s">
        <v>95976</v>
      </c>
    </row>
    <row r="95732" spans="7:7">
      <c r="G95732" s="162" t="s">
        <v>95977</v>
      </c>
    </row>
    <row r="95733" spans="7:7">
      <c r="G95733" s="162" t="s">
        <v>95978</v>
      </c>
    </row>
    <row r="95734" spans="7:7">
      <c r="G95734" s="162" t="s">
        <v>95979</v>
      </c>
    </row>
    <row r="95735" spans="7:7">
      <c r="G95735" s="162" t="s">
        <v>95980</v>
      </c>
    </row>
    <row r="95736" spans="7:7">
      <c r="G95736" s="162" t="s">
        <v>95981</v>
      </c>
    </row>
    <row r="95737" spans="7:7">
      <c r="G95737" s="162" t="s">
        <v>95982</v>
      </c>
    </row>
    <row r="95738" spans="7:7">
      <c r="G95738" s="162" t="s">
        <v>95983</v>
      </c>
    </row>
    <row r="95739" spans="7:7">
      <c r="G95739" s="162" t="s">
        <v>95984</v>
      </c>
    </row>
    <row r="95740" spans="7:7">
      <c r="G95740" s="162" t="s">
        <v>95985</v>
      </c>
    </row>
    <row r="95741" spans="7:7">
      <c r="G95741" s="162" t="s">
        <v>95986</v>
      </c>
    </row>
    <row r="95742" spans="7:7">
      <c r="G95742" s="162" t="s">
        <v>95987</v>
      </c>
    </row>
    <row r="95743" spans="7:7">
      <c r="G95743" s="162" t="s">
        <v>95988</v>
      </c>
    </row>
    <row r="95744" spans="7:7">
      <c r="G95744" s="162" t="s">
        <v>95989</v>
      </c>
    </row>
    <row r="95745" spans="7:7">
      <c r="G95745" s="162" t="s">
        <v>95990</v>
      </c>
    </row>
    <row r="95746" spans="7:7">
      <c r="G95746" s="162" t="s">
        <v>95991</v>
      </c>
    </row>
    <row r="95747" spans="7:7">
      <c r="G95747" s="162" t="s">
        <v>95992</v>
      </c>
    </row>
    <row r="95748" spans="7:7">
      <c r="G95748" s="162" t="s">
        <v>95993</v>
      </c>
    </row>
    <row r="95749" spans="7:7">
      <c r="G95749" s="162" t="s">
        <v>95994</v>
      </c>
    </row>
    <row r="95750" spans="7:7">
      <c r="G95750" s="162" t="s">
        <v>95995</v>
      </c>
    </row>
    <row r="95751" spans="7:7">
      <c r="G95751" s="162" t="s">
        <v>95996</v>
      </c>
    </row>
    <row r="95752" spans="7:7">
      <c r="G95752" s="162" t="s">
        <v>95997</v>
      </c>
    </row>
    <row r="95753" spans="7:7">
      <c r="G95753" s="162" t="s">
        <v>95998</v>
      </c>
    </row>
    <row r="95754" spans="7:7">
      <c r="G95754" s="162" t="s">
        <v>95999</v>
      </c>
    </row>
    <row r="95755" spans="7:7">
      <c r="G95755" s="162" t="s">
        <v>96000</v>
      </c>
    </row>
    <row r="95756" spans="7:7">
      <c r="G95756" s="162" t="s">
        <v>96001</v>
      </c>
    </row>
    <row r="95757" spans="7:7">
      <c r="G95757" s="162" t="s">
        <v>96002</v>
      </c>
    </row>
    <row r="95758" spans="7:7">
      <c r="G95758" s="162" t="s">
        <v>96003</v>
      </c>
    </row>
    <row r="95759" spans="7:7">
      <c r="G95759" s="162" t="s">
        <v>96004</v>
      </c>
    </row>
    <row r="95760" spans="7:7">
      <c r="G95760" s="162" t="s">
        <v>96005</v>
      </c>
    </row>
    <row r="95761" spans="7:7">
      <c r="G95761" s="162" t="s">
        <v>96006</v>
      </c>
    </row>
    <row r="95762" spans="7:7">
      <c r="G95762" s="162" t="s">
        <v>96007</v>
      </c>
    </row>
    <row r="95763" spans="7:7">
      <c r="G95763" s="162" t="s">
        <v>96008</v>
      </c>
    </row>
    <row r="95764" spans="7:7">
      <c r="G95764" s="162" t="s">
        <v>96009</v>
      </c>
    </row>
    <row r="95765" spans="7:7">
      <c r="G95765" s="162" t="s">
        <v>96010</v>
      </c>
    </row>
    <row r="95766" spans="7:7">
      <c r="G95766" s="162" t="s">
        <v>96011</v>
      </c>
    </row>
    <row r="95767" spans="7:7">
      <c r="G95767" s="162" t="s">
        <v>96012</v>
      </c>
    </row>
    <row r="95768" spans="7:7">
      <c r="G95768" s="162" t="s">
        <v>96013</v>
      </c>
    </row>
    <row r="95769" spans="7:7">
      <c r="G95769" s="162" t="s">
        <v>96014</v>
      </c>
    </row>
    <row r="95770" spans="7:7">
      <c r="G95770" s="162" t="s">
        <v>96015</v>
      </c>
    </row>
    <row r="95771" spans="7:7">
      <c r="G95771" s="162" t="s">
        <v>96016</v>
      </c>
    </row>
    <row r="95772" spans="7:7">
      <c r="G95772" s="162" t="s">
        <v>96017</v>
      </c>
    </row>
    <row r="95773" spans="7:7">
      <c r="G95773" s="162" t="s">
        <v>96018</v>
      </c>
    </row>
    <row r="95774" spans="7:7">
      <c r="G95774" s="162" t="s">
        <v>96019</v>
      </c>
    </row>
    <row r="95775" spans="7:7">
      <c r="G95775" s="162" t="s">
        <v>96020</v>
      </c>
    </row>
    <row r="95776" spans="7:7">
      <c r="G95776" s="162" t="s">
        <v>96021</v>
      </c>
    </row>
    <row r="95777" spans="7:7">
      <c r="G95777" s="162" t="s">
        <v>96022</v>
      </c>
    </row>
    <row r="95778" spans="7:7">
      <c r="G95778" s="162" t="s">
        <v>96023</v>
      </c>
    </row>
    <row r="95779" spans="7:7">
      <c r="G95779" s="162" t="s">
        <v>96024</v>
      </c>
    </row>
    <row r="95780" spans="7:7">
      <c r="G95780" s="162" t="s">
        <v>96025</v>
      </c>
    </row>
    <row r="95781" spans="7:7">
      <c r="G95781" s="162" t="s">
        <v>96026</v>
      </c>
    </row>
    <row r="95782" spans="7:7">
      <c r="G95782" s="162" t="s">
        <v>96027</v>
      </c>
    </row>
    <row r="95783" spans="7:7">
      <c r="G95783" s="162" t="s">
        <v>96028</v>
      </c>
    </row>
    <row r="95784" spans="7:7">
      <c r="G95784" s="162" t="s">
        <v>96029</v>
      </c>
    </row>
    <row r="95785" spans="7:7">
      <c r="G95785" s="162" t="s">
        <v>96030</v>
      </c>
    </row>
    <row r="95786" spans="7:7">
      <c r="G95786" s="162" t="s">
        <v>96031</v>
      </c>
    </row>
    <row r="95787" spans="7:7">
      <c r="G95787" s="162" t="s">
        <v>96032</v>
      </c>
    </row>
    <row r="95788" spans="7:7">
      <c r="G95788" s="162" t="s">
        <v>96033</v>
      </c>
    </row>
    <row r="95789" spans="7:7">
      <c r="G95789" s="162" t="s">
        <v>96034</v>
      </c>
    </row>
    <row r="95790" spans="7:7">
      <c r="G95790" s="162" t="s">
        <v>96035</v>
      </c>
    </row>
    <row r="95791" spans="7:7">
      <c r="G95791" s="162" t="s">
        <v>96036</v>
      </c>
    </row>
    <row r="95792" spans="7:7">
      <c r="G95792" s="162" t="s">
        <v>96037</v>
      </c>
    </row>
    <row r="95793" spans="7:7">
      <c r="G95793" s="162" t="s">
        <v>96038</v>
      </c>
    </row>
    <row r="95794" spans="7:7">
      <c r="G95794" s="162" t="s">
        <v>96039</v>
      </c>
    </row>
    <row r="95795" spans="7:7">
      <c r="G95795" s="162" t="s">
        <v>96040</v>
      </c>
    </row>
    <row r="95796" spans="7:7">
      <c r="G95796" s="162" t="s">
        <v>96041</v>
      </c>
    </row>
    <row r="95797" spans="7:7">
      <c r="G95797" s="162" t="s">
        <v>96042</v>
      </c>
    </row>
    <row r="95798" spans="7:7">
      <c r="G95798" s="162" t="s">
        <v>96043</v>
      </c>
    </row>
    <row r="95799" spans="7:7">
      <c r="G95799" s="162" t="s">
        <v>96044</v>
      </c>
    </row>
    <row r="95800" spans="7:7">
      <c r="G95800" s="162" t="s">
        <v>96045</v>
      </c>
    </row>
    <row r="95801" spans="7:7">
      <c r="G95801" s="162" t="s">
        <v>96046</v>
      </c>
    </row>
    <row r="95802" spans="7:7">
      <c r="G95802" s="162" t="s">
        <v>96047</v>
      </c>
    </row>
    <row r="95803" spans="7:7">
      <c r="G95803" s="162" t="s">
        <v>96048</v>
      </c>
    </row>
    <row r="95804" spans="7:7">
      <c r="G95804" s="162" t="s">
        <v>96049</v>
      </c>
    </row>
    <row r="95805" spans="7:7">
      <c r="G95805" s="162" t="s">
        <v>96050</v>
      </c>
    </row>
    <row r="95806" spans="7:7">
      <c r="G95806" s="162" t="s">
        <v>96051</v>
      </c>
    </row>
    <row r="95807" spans="7:7">
      <c r="G95807" s="162" t="s">
        <v>96052</v>
      </c>
    </row>
    <row r="95808" spans="7:7">
      <c r="G95808" s="162" t="s">
        <v>96053</v>
      </c>
    </row>
    <row r="95809" spans="7:7">
      <c r="G95809" s="162" t="s">
        <v>96054</v>
      </c>
    </row>
    <row r="95810" spans="7:7">
      <c r="G95810" s="162" t="s">
        <v>96055</v>
      </c>
    </row>
    <row r="95811" spans="7:7">
      <c r="G95811" s="162" t="s">
        <v>96056</v>
      </c>
    </row>
    <row r="95812" spans="7:7">
      <c r="G95812" s="162" t="s">
        <v>96057</v>
      </c>
    </row>
    <row r="95813" spans="7:7">
      <c r="G95813" s="162" t="s">
        <v>96058</v>
      </c>
    </row>
    <row r="95814" spans="7:7">
      <c r="G95814" s="162" t="s">
        <v>96059</v>
      </c>
    </row>
    <row r="95815" spans="7:7">
      <c r="G95815" s="162" t="s">
        <v>96060</v>
      </c>
    </row>
    <row r="95816" spans="7:7">
      <c r="G95816" s="162" t="s">
        <v>96061</v>
      </c>
    </row>
    <row r="95817" spans="7:7">
      <c r="G95817" s="162" t="s">
        <v>96062</v>
      </c>
    </row>
    <row r="95818" spans="7:7">
      <c r="G95818" s="162" t="s">
        <v>96063</v>
      </c>
    </row>
    <row r="95819" spans="7:7">
      <c r="G95819" s="162" t="s">
        <v>96064</v>
      </c>
    </row>
    <row r="95820" spans="7:7">
      <c r="G95820" s="162" t="s">
        <v>96065</v>
      </c>
    </row>
    <row r="95821" spans="7:7">
      <c r="G95821" s="162" t="s">
        <v>96066</v>
      </c>
    </row>
    <row r="95822" spans="7:7">
      <c r="G95822" s="162" t="s">
        <v>96067</v>
      </c>
    </row>
    <row r="95823" spans="7:7">
      <c r="G95823" s="162" t="s">
        <v>96068</v>
      </c>
    </row>
    <row r="95824" spans="7:7">
      <c r="G95824" s="162" t="s">
        <v>96069</v>
      </c>
    </row>
    <row r="95825" spans="7:7">
      <c r="G95825" s="162" t="s">
        <v>96070</v>
      </c>
    </row>
    <row r="95826" spans="7:7">
      <c r="G95826" s="162" t="s">
        <v>96071</v>
      </c>
    </row>
    <row r="95827" spans="7:7">
      <c r="G95827" s="162" t="s">
        <v>96072</v>
      </c>
    </row>
    <row r="95828" spans="7:7">
      <c r="G95828" s="162" t="s">
        <v>96073</v>
      </c>
    </row>
    <row r="95829" spans="7:7">
      <c r="G95829" s="162" t="s">
        <v>96074</v>
      </c>
    </row>
    <row r="95830" spans="7:7">
      <c r="G95830" s="162" t="s">
        <v>96075</v>
      </c>
    </row>
    <row r="95831" spans="7:7">
      <c r="G95831" s="162" t="s">
        <v>96076</v>
      </c>
    </row>
    <row r="95832" spans="7:7">
      <c r="G95832" s="162" t="s">
        <v>96077</v>
      </c>
    </row>
    <row r="95833" spans="7:7">
      <c r="G95833" s="162" t="s">
        <v>96078</v>
      </c>
    </row>
    <row r="95834" spans="7:7">
      <c r="G95834" s="162" t="s">
        <v>96079</v>
      </c>
    </row>
    <row r="95835" spans="7:7">
      <c r="G95835" s="162" t="s">
        <v>96080</v>
      </c>
    </row>
    <row r="95836" spans="7:7">
      <c r="G95836" s="162" t="s">
        <v>96081</v>
      </c>
    </row>
    <row r="95837" spans="7:7">
      <c r="G95837" s="162" t="s">
        <v>96082</v>
      </c>
    </row>
    <row r="95838" spans="7:7">
      <c r="G95838" s="162" t="s">
        <v>96083</v>
      </c>
    </row>
    <row r="95839" spans="7:7">
      <c r="G95839" s="162" t="s">
        <v>96084</v>
      </c>
    </row>
    <row r="95840" spans="7:7">
      <c r="G95840" s="162" t="s">
        <v>96085</v>
      </c>
    </row>
    <row r="95841" spans="7:7">
      <c r="G95841" s="162" t="s">
        <v>96086</v>
      </c>
    </row>
    <row r="95842" spans="7:7">
      <c r="G95842" s="162" t="s">
        <v>96087</v>
      </c>
    </row>
    <row r="95843" spans="7:7">
      <c r="G95843" s="162" t="s">
        <v>96088</v>
      </c>
    </row>
    <row r="95844" spans="7:7">
      <c r="G95844" s="162" t="s">
        <v>96089</v>
      </c>
    </row>
    <row r="95845" spans="7:7">
      <c r="G95845" s="162" t="s">
        <v>96090</v>
      </c>
    </row>
    <row r="95846" spans="7:7">
      <c r="G95846" s="162" t="s">
        <v>96091</v>
      </c>
    </row>
    <row r="95847" spans="7:7">
      <c r="G95847" s="162" t="s">
        <v>96092</v>
      </c>
    </row>
    <row r="95848" spans="7:7">
      <c r="G95848" s="162" t="s">
        <v>96093</v>
      </c>
    </row>
    <row r="95849" spans="7:7">
      <c r="G95849" s="162" t="s">
        <v>96094</v>
      </c>
    </row>
    <row r="95850" spans="7:7">
      <c r="G95850" s="162" t="s">
        <v>96095</v>
      </c>
    </row>
    <row r="95851" spans="7:7">
      <c r="G95851" s="162" t="s">
        <v>96096</v>
      </c>
    </row>
    <row r="95852" spans="7:7">
      <c r="G95852" s="162" t="s">
        <v>96097</v>
      </c>
    </row>
    <row r="95853" spans="7:7">
      <c r="G95853" s="162" t="s">
        <v>96098</v>
      </c>
    </row>
    <row r="95854" spans="7:7">
      <c r="G95854" s="162" t="s">
        <v>96099</v>
      </c>
    </row>
    <row r="95855" spans="7:7">
      <c r="G95855" s="162" t="s">
        <v>96100</v>
      </c>
    </row>
    <row r="95856" spans="7:7">
      <c r="G95856" s="162" t="s">
        <v>96101</v>
      </c>
    </row>
    <row r="95857" spans="7:7">
      <c r="G95857" s="162" t="s">
        <v>96102</v>
      </c>
    </row>
    <row r="95858" spans="7:7">
      <c r="G95858" s="162" t="s">
        <v>96103</v>
      </c>
    </row>
    <row r="95859" spans="7:7">
      <c r="G95859" s="162" t="s">
        <v>96104</v>
      </c>
    </row>
    <row r="95860" spans="7:7">
      <c r="G95860" s="162" t="s">
        <v>96105</v>
      </c>
    </row>
    <row r="95861" spans="7:7">
      <c r="G95861" s="162" t="s">
        <v>96106</v>
      </c>
    </row>
    <row r="95862" spans="7:7">
      <c r="G95862" s="162" t="s">
        <v>96107</v>
      </c>
    </row>
    <row r="95863" spans="7:7">
      <c r="G95863" s="162" t="s">
        <v>96108</v>
      </c>
    </row>
    <row r="95864" spans="7:7">
      <c r="G95864" s="162" t="s">
        <v>96109</v>
      </c>
    </row>
    <row r="95865" spans="7:7">
      <c r="G95865" s="162" t="s">
        <v>96110</v>
      </c>
    </row>
    <row r="95866" spans="7:7">
      <c r="G95866" s="162" t="s">
        <v>96111</v>
      </c>
    </row>
    <row r="95867" spans="7:7">
      <c r="G95867" s="162" t="s">
        <v>96112</v>
      </c>
    </row>
    <row r="95868" spans="7:7">
      <c r="G95868" s="162" t="s">
        <v>96113</v>
      </c>
    </row>
    <row r="95869" spans="7:7">
      <c r="G95869" s="162" t="s">
        <v>96114</v>
      </c>
    </row>
    <row r="95870" spans="7:7">
      <c r="G95870" s="162" t="s">
        <v>96115</v>
      </c>
    </row>
    <row r="95871" spans="7:7">
      <c r="G95871" s="162" t="s">
        <v>96116</v>
      </c>
    </row>
    <row r="95872" spans="7:7">
      <c r="G95872" s="162" t="s">
        <v>96117</v>
      </c>
    </row>
    <row r="95873" spans="7:7">
      <c r="G95873" s="162" t="s">
        <v>96118</v>
      </c>
    </row>
    <row r="95874" spans="7:7">
      <c r="G95874" s="162" t="s">
        <v>96119</v>
      </c>
    </row>
    <row r="95875" spans="7:7">
      <c r="G95875" s="162" t="s">
        <v>96120</v>
      </c>
    </row>
    <row r="95876" spans="7:7">
      <c r="G95876" s="162" t="s">
        <v>96121</v>
      </c>
    </row>
    <row r="95877" spans="7:7">
      <c r="G95877" s="162" t="s">
        <v>96122</v>
      </c>
    </row>
    <row r="95878" spans="7:7">
      <c r="G95878" s="162" t="s">
        <v>96123</v>
      </c>
    </row>
    <row r="95879" spans="7:7">
      <c r="G95879" s="162" t="s">
        <v>96124</v>
      </c>
    </row>
    <row r="95880" spans="7:7">
      <c r="G95880" s="162" t="s">
        <v>96125</v>
      </c>
    </row>
    <row r="95881" spans="7:7">
      <c r="G95881" s="162" t="s">
        <v>96126</v>
      </c>
    </row>
    <row r="95882" spans="7:7">
      <c r="G95882" s="162" t="s">
        <v>96127</v>
      </c>
    </row>
    <row r="95883" spans="7:7">
      <c r="G95883" s="162" t="s">
        <v>96128</v>
      </c>
    </row>
    <row r="95884" spans="7:7">
      <c r="G95884" s="162" t="s">
        <v>96129</v>
      </c>
    </row>
    <row r="95885" spans="7:7">
      <c r="G95885" s="162" t="s">
        <v>96130</v>
      </c>
    </row>
    <row r="95886" spans="7:7">
      <c r="G95886" s="162" t="s">
        <v>96131</v>
      </c>
    </row>
    <row r="95887" spans="7:7">
      <c r="G95887" s="162" t="s">
        <v>96132</v>
      </c>
    </row>
    <row r="95888" spans="7:7">
      <c r="G95888" s="162" t="s">
        <v>96133</v>
      </c>
    </row>
    <row r="95889" spans="7:7">
      <c r="G95889" s="162" t="s">
        <v>96134</v>
      </c>
    </row>
    <row r="95890" spans="7:7">
      <c r="G95890" s="162" t="s">
        <v>96135</v>
      </c>
    </row>
    <row r="95891" spans="7:7">
      <c r="G95891" s="162" t="s">
        <v>96136</v>
      </c>
    </row>
    <row r="95892" spans="7:7">
      <c r="G95892" s="162" t="s">
        <v>96137</v>
      </c>
    </row>
    <row r="95893" spans="7:7">
      <c r="G95893" s="162" t="s">
        <v>96138</v>
      </c>
    </row>
    <row r="95894" spans="7:7">
      <c r="G95894" s="162" t="s">
        <v>96139</v>
      </c>
    </row>
    <row r="95895" spans="7:7">
      <c r="G95895" s="162" t="s">
        <v>96140</v>
      </c>
    </row>
    <row r="95896" spans="7:7">
      <c r="G95896" s="162" t="s">
        <v>96141</v>
      </c>
    </row>
    <row r="95897" spans="7:7">
      <c r="G95897" s="162" t="s">
        <v>96142</v>
      </c>
    </row>
    <row r="95898" spans="7:7">
      <c r="G95898" s="162" t="s">
        <v>96143</v>
      </c>
    </row>
    <row r="95899" spans="7:7">
      <c r="G95899" s="162" t="s">
        <v>96144</v>
      </c>
    </row>
    <row r="95900" spans="7:7">
      <c r="G95900" s="162" t="s">
        <v>96145</v>
      </c>
    </row>
    <row r="95901" spans="7:7">
      <c r="G95901" s="162" t="s">
        <v>96146</v>
      </c>
    </row>
    <row r="95902" spans="7:7">
      <c r="G95902" s="162" t="s">
        <v>96147</v>
      </c>
    </row>
    <row r="95903" spans="7:7">
      <c r="G95903" s="162" t="s">
        <v>96148</v>
      </c>
    </row>
    <row r="95904" spans="7:7">
      <c r="G95904" s="162" t="s">
        <v>96149</v>
      </c>
    </row>
    <row r="95905" spans="7:7">
      <c r="G95905" s="162" t="s">
        <v>96150</v>
      </c>
    </row>
    <row r="95906" spans="7:7">
      <c r="G95906" s="162" t="s">
        <v>96151</v>
      </c>
    </row>
    <row r="95907" spans="7:7">
      <c r="G95907" s="162" t="s">
        <v>96152</v>
      </c>
    </row>
    <row r="95908" spans="7:7">
      <c r="G95908" s="162" t="s">
        <v>96153</v>
      </c>
    </row>
    <row r="95909" spans="7:7">
      <c r="G95909" s="162" t="s">
        <v>96154</v>
      </c>
    </row>
    <row r="95910" spans="7:7">
      <c r="G95910" s="162" t="s">
        <v>96155</v>
      </c>
    </row>
    <row r="95911" spans="7:7">
      <c r="G95911" s="162" t="s">
        <v>96156</v>
      </c>
    </row>
    <row r="95912" spans="7:7">
      <c r="G95912" s="162" t="s">
        <v>96157</v>
      </c>
    </row>
    <row r="95913" spans="7:7">
      <c r="G95913" s="162" t="s">
        <v>96158</v>
      </c>
    </row>
    <row r="95914" spans="7:7">
      <c r="G95914" s="162" t="s">
        <v>96159</v>
      </c>
    </row>
    <row r="95915" spans="7:7">
      <c r="G95915" s="162" t="s">
        <v>96160</v>
      </c>
    </row>
    <row r="95916" spans="7:7">
      <c r="G95916" s="162" t="s">
        <v>96161</v>
      </c>
    </row>
    <row r="95917" spans="7:7">
      <c r="G95917" s="162" t="s">
        <v>96162</v>
      </c>
    </row>
    <row r="95918" spans="7:7">
      <c r="G95918" s="162" t="s">
        <v>96163</v>
      </c>
    </row>
    <row r="95919" spans="7:7">
      <c r="G95919" s="162" t="s">
        <v>96164</v>
      </c>
    </row>
    <row r="95920" spans="7:7">
      <c r="G95920" s="162" t="s">
        <v>96165</v>
      </c>
    </row>
    <row r="95921" spans="7:7">
      <c r="G95921" s="162" t="s">
        <v>96166</v>
      </c>
    </row>
    <row r="95922" spans="7:7">
      <c r="G95922" s="162" t="s">
        <v>96167</v>
      </c>
    </row>
    <row r="95923" spans="7:7">
      <c r="G95923" s="162" t="s">
        <v>96168</v>
      </c>
    </row>
    <row r="95924" spans="7:7">
      <c r="G95924" s="162" t="s">
        <v>96169</v>
      </c>
    </row>
    <row r="95925" spans="7:7">
      <c r="G95925" s="162" t="s">
        <v>96170</v>
      </c>
    </row>
    <row r="95926" spans="7:7">
      <c r="G95926" s="162" t="s">
        <v>96171</v>
      </c>
    </row>
    <row r="95927" spans="7:7">
      <c r="G95927" s="162" t="s">
        <v>96172</v>
      </c>
    </row>
    <row r="95928" spans="7:7">
      <c r="G95928" s="162" t="s">
        <v>96173</v>
      </c>
    </row>
    <row r="95929" spans="7:7">
      <c r="G95929" s="162" t="s">
        <v>96174</v>
      </c>
    </row>
    <row r="95930" spans="7:7">
      <c r="G95930" s="162" t="s">
        <v>96175</v>
      </c>
    </row>
    <row r="95931" spans="7:7">
      <c r="G95931" s="162" t="s">
        <v>96176</v>
      </c>
    </row>
    <row r="95932" spans="7:7">
      <c r="G95932" s="162" t="s">
        <v>96177</v>
      </c>
    </row>
    <row r="95933" spans="7:7">
      <c r="G95933" s="162" t="s">
        <v>96178</v>
      </c>
    </row>
    <row r="95934" spans="7:7">
      <c r="G95934" s="162" t="s">
        <v>96179</v>
      </c>
    </row>
    <row r="95935" spans="7:7">
      <c r="G95935" s="162" t="s">
        <v>96180</v>
      </c>
    </row>
    <row r="95936" spans="7:7">
      <c r="G95936" s="162" t="s">
        <v>96181</v>
      </c>
    </row>
    <row r="95937" spans="7:7">
      <c r="G95937" s="162" t="s">
        <v>96182</v>
      </c>
    </row>
    <row r="95938" spans="7:7">
      <c r="G95938" s="162" t="s">
        <v>96183</v>
      </c>
    </row>
    <row r="95939" spans="7:7">
      <c r="G95939" s="162" t="s">
        <v>96184</v>
      </c>
    </row>
    <row r="95940" spans="7:7">
      <c r="G95940" s="162" t="s">
        <v>96185</v>
      </c>
    </row>
    <row r="95941" spans="7:7">
      <c r="G95941" s="162" t="s">
        <v>96186</v>
      </c>
    </row>
    <row r="95942" spans="7:7">
      <c r="G95942" s="162" t="s">
        <v>96187</v>
      </c>
    </row>
    <row r="95943" spans="7:7">
      <c r="G95943" s="162" t="s">
        <v>96188</v>
      </c>
    </row>
    <row r="95944" spans="7:7">
      <c r="G95944" s="162" t="s">
        <v>96189</v>
      </c>
    </row>
    <row r="95945" spans="7:7">
      <c r="G95945" s="162" t="s">
        <v>96190</v>
      </c>
    </row>
    <row r="95946" spans="7:7">
      <c r="G95946" s="162" t="s">
        <v>96191</v>
      </c>
    </row>
    <row r="95947" spans="7:7">
      <c r="G95947" s="162" t="s">
        <v>96192</v>
      </c>
    </row>
    <row r="95948" spans="7:7">
      <c r="G95948" s="162" t="s">
        <v>96193</v>
      </c>
    </row>
    <row r="95949" spans="7:7">
      <c r="G95949" s="162" t="s">
        <v>96194</v>
      </c>
    </row>
    <row r="95950" spans="7:7">
      <c r="G95950" s="162" t="s">
        <v>96195</v>
      </c>
    </row>
    <row r="95951" spans="7:7">
      <c r="G95951" s="162" t="s">
        <v>96196</v>
      </c>
    </row>
    <row r="95952" spans="7:7">
      <c r="G95952" s="162" t="s">
        <v>96197</v>
      </c>
    </row>
    <row r="95953" spans="7:7">
      <c r="G95953" s="162" t="s">
        <v>96198</v>
      </c>
    </row>
    <row r="95954" spans="7:7">
      <c r="G95954" s="162" t="s">
        <v>96199</v>
      </c>
    </row>
    <row r="95955" spans="7:7">
      <c r="G95955" s="162" t="s">
        <v>96200</v>
      </c>
    </row>
    <row r="95956" spans="7:7">
      <c r="G95956" s="162" t="s">
        <v>96201</v>
      </c>
    </row>
    <row r="95957" spans="7:7">
      <c r="G95957" s="162" t="s">
        <v>96202</v>
      </c>
    </row>
    <row r="95958" spans="7:7">
      <c r="G95958" s="162" t="s">
        <v>96203</v>
      </c>
    </row>
    <row r="95959" spans="7:7">
      <c r="G95959" s="162" t="s">
        <v>96204</v>
      </c>
    </row>
    <row r="95960" spans="7:7">
      <c r="G95960" s="162" t="s">
        <v>96205</v>
      </c>
    </row>
    <row r="95961" spans="7:7">
      <c r="G95961" s="162" t="s">
        <v>96206</v>
      </c>
    </row>
    <row r="95962" spans="7:7">
      <c r="G95962" s="162" t="s">
        <v>96207</v>
      </c>
    </row>
    <row r="95963" spans="7:7">
      <c r="G95963" s="162" t="s">
        <v>96208</v>
      </c>
    </row>
    <row r="95964" spans="7:7">
      <c r="G95964" s="162" t="s">
        <v>96209</v>
      </c>
    </row>
    <row r="95965" spans="7:7">
      <c r="G95965" s="162" t="s">
        <v>96210</v>
      </c>
    </row>
    <row r="95966" spans="7:7">
      <c r="G95966" s="162" t="s">
        <v>96211</v>
      </c>
    </row>
    <row r="95967" spans="7:7">
      <c r="G95967" s="162" t="s">
        <v>96212</v>
      </c>
    </row>
    <row r="95968" spans="7:7">
      <c r="G95968" s="162" t="s">
        <v>96213</v>
      </c>
    </row>
    <row r="95969" spans="7:7">
      <c r="G95969" s="162" t="s">
        <v>96214</v>
      </c>
    </row>
    <row r="95970" spans="7:7">
      <c r="G95970" s="162" t="s">
        <v>96215</v>
      </c>
    </row>
    <row r="95971" spans="7:7">
      <c r="G95971" s="162" t="s">
        <v>96216</v>
      </c>
    </row>
    <row r="95972" spans="7:7">
      <c r="G95972" s="162" t="s">
        <v>96217</v>
      </c>
    </row>
    <row r="95973" spans="7:7">
      <c r="G95973" s="162" t="s">
        <v>96218</v>
      </c>
    </row>
    <row r="95974" spans="7:7">
      <c r="G95974" s="162" t="s">
        <v>96219</v>
      </c>
    </row>
    <row r="95975" spans="7:7">
      <c r="G95975" s="162" t="s">
        <v>96220</v>
      </c>
    </row>
    <row r="95976" spans="7:7">
      <c r="G95976" s="162" t="s">
        <v>96221</v>
      </c>
    </row>
    <row r="95977" spans="7:7">
      <c r="G95977" s="162" t="s">
        <v>96222</v>
      </c>
    </row>
    <row r="95978" spans="7:7">
      <c r="G95978" s="162" t="s">
        <v>96223</v>
      </c>
    </row>
    <row r="95979" spans="7:7">
      <c r="G95979" s="162" t="s">
        <v>96224</v>
      </c>
    </row>
    <row r="95980" spans="7:7">
      <c r="G95980" s="162" t="s">
        <v>96225</v>
      </c>
    </row>
    <row r="95981" spans="7:7">
      <c r="G95981" s="162" t="s">
        <v>96226</v>
      </c>
    </row>
    <row r="95982" spans="7:7">
      <c r="G95982" s="162" t="s">
        <v>96227</v>
      </c>
    </row>
    <row r="95983" spans="7:7">
      <c r="G95983" s="162" t="s">
        <v>96228</v>
      </c>
    </row>
    <row r="95984" spans="7:7">
      <c r="G95984" s="162" t="s">
        <v>96229</v>
      </c>
    </row>
    <row r="95985" spans="7:7">
      <c r="G95985" s="162" t="s">
        <v>96230</v>
      </c>
    </row>
    <row r="95986" spans="7:7">
      <c r="G95986" s="162" t="s">
        <v>96231</v>
      </c>
    </row>
    <row r="95987" spans="7:7">
      <c r="G95987" s="162" t="s">
        <v>96232</v>
      </c>
    </row>
    <row r="95988" spans="7:7">
      <c r="G95988" s="162" t="s">
        <v>96233</v>
      </c>
    </row>
    <row r="95989" spans="7:7">
      <c r="G95989" s="162" t="s">
        <v>96234</v>
      </c>
    </row>
    <row r="95990" spans="7:7">
      <c r="G95990" s="162" t="s">
        <v>96235</v>
      </c>
    </row>
    <row r="95991" spans="7:7">
      <c r="G95991" s="162" t="s">
        <v>96236</v>
      </c>
    </row>
    <row r="95992" spans="7:7">
      <c r="G95992" s="162" t="s">
        <v>96237</v>
      </c>
    </row>
    <row r="95993" spans="7:7">
      <c r="G95993" s="162" t="s">
        <v>96238</v>
      </c>
    </row>
    <row r="95994" spans="7:7">
      <c r="G95994" s="162" t="s">
        <v>96239</v>
      </c>
    </row>
    <row r="95995" spans="7:7">
      <c r="G95995" s="162" t="s">
        <v>96240</v>
      </c>
    </row>
    <row r="95996" spans="7:7">
      <c r="G95996" s="162" t="s">
        <v>96241</v>
      </c>
    </row>
    <row r="95997" spans="7:7">
      <c r="G95997" s="162" t="s">
        <v>96242</v>
      </c>
    </row>
    <row r="95998" spans="7:7">
      <c r="G95998" s="162" t="s">
        <v>96243</v>
      </c>
    </row>
    <row r="95999" spans="7:7">
      <c r="G95999" s="162" t="s">
        <v>96244</v>
      </c>
    </row>
    <row r="96000" spans="7:7">
      <c r="G96000" s="162" t="s">
        <v>96245</v>
      </c>
    </row>
    <row r="96001" spans="7:7">
      <c r="G96001" s="162" t="s">
        <v>96246</v>
      </c>
    </row>
    <row r="96002" spans="7:7">
      <c r="G96002" s="162" t="s">
        <v>96247</v>
      </c>
    </row>
    <row r="96003" spans="7:7">
      <c r="G96003" s="162" t="s">
        <v>96248</v>
      </c>
    </row>
    <row r="96004" spans="7:7">
      <c r="G96004" s="162" t="s">
        <v>96249</v>
      </c>
    </row>
    <row r="96005" spans="7:7">
      <c r="G96005" s="162" t="s">
        <v>96250</v>
      </c>
    </row>
    <row r="96006" spans="7:7">
      <c r="G96006" s="162" t="s">
        <v>96251</v>
      </c>
    </row>
    <row r="96007" spans="7:7">
      <c r="G96007" s="162" t="s">
        <v>96252</v>
      </c>
    </row>
    <row r="96008" spans="7:7">
      <c r="G96008" s="162" t="s">
        <v>96253</v>
      </c>
    </row>
    <row r="96009" spans="7:7">
      <c r="G96009" s="162" t="s">
        <v>96254</v>
      </c>
    </row>
    <row r="96010" spans="7:7">
      <c r="G96010" s="162" t="s">
        <v>96255</v>
      </c>
    </row>
    <row r="96011" spans="7:7">
      <c r="G96011" s="162" t="s">
        <v>96256</v>
      </c>
    </row>
    <row r="96012" spans="7:7">
      <c r="G96012" s="162" t="s">
        <v>96257</v>
      </c>
    </row>
    <row r="96013" spans="7:7">
      <c r="G96013" s="162" t="s">
        <v>96258</v>
      </c>
    </row>
    <row r="96014" spans="7:7">
      <c r="G96014" s="162" t="s">
        <v>96259</v>
      </c>
    </row>
    <row r="96015" spans="7:7">
      <c r="G96015" s="162" t="s">
        <v>96260</v>
      </c>
    </row>
    <row r="96016" spans="7:7">
      <c r="G96016" s="162" t="s">
        <v>96261</v>
      </c>
    </row>
    <row r="96017" spans="7:7">
      <c r="G96017" s="162" t="s">
        <v>96262</v>
      </c>
    </row>
    <row r="96018" spans="7:7">
      <c r="G96018" s="162" t="s">
        <v>96263</v>
      </c>
    </row>
    <row r="96019" spans="7:7">
      <c r="G96019" s="162" t="s">
        <v>96264</v>
      </c>
    </row>
    <row r="96020" spans="7:7">
      <c r="G96020" s="162" t="s">
        <v>96265</v>
      </c>
    </row>
    <row r="96021" spans="7:7">
      <c r="G96021" s="162" t="s">
        <v>96266</v>
      </c>
    </row>
    <row r="96022" spans="7:7">
      <c r="G96022" s="162" t="s">
        <v>96267</v>
      </c>
    </row>
    <row r="96023" spans="7:7">
      <c r="G96023" s="162" t="s">
        <v>96268</v>
      </c>
    </row>
    <row r="96024" spans="7:7">
      <c r="G96024" s="162" t="s">
        <v>96269</v>
      </c>
    </row>
    <row r="96025" spans="7:7">
      <c r="G96025" s="162" t="s">
        <v>96270</v>
      </c>
    </row>
    <row r="96026" spans="7:7">
      <c r="G96026" s="162" t="s">
        <v>96271</v>
      </c>
    </row>
    <row r="96027" spans="7:7">
      <c r="G96027" s="162" t="s">
        <v>96272</v>
      </c>
    </row>
    <row r="96028" spans="7:7">
      <c r="G96028" s="162" t="s">
        <v>96273</v>
      </c>
    </row>
    <row r="96029" spans="7:7">
      <c r="G96029" s="162" t="s">
        <v>96274</v>
      </c>
    </row>
    <row r="96030" spans="7:7">
      <c r="G96030" s="162" t="s">
        <v>96275</v>
      </c>
    </row>
    <row r="96031" spans="7:7">
      <c r="G96031" s="162" t="s">
        <v>96276</v>
      </c>
    </row>
    <row r="96032" spans="7:7">
      <c r="G96032" s="162" t="s">
        <v>96277</v>
      </c>
    </row>
    <row r="96033" spans="7:7">
      <c r="G96033" s="162" t="s">
        <v>96278</v>
      </c>
    </row>
    <row r="96034" spans="7:7">
      <c r="G96034" s="162" t="s">
        <v>96279</v>
      </c>
    </row>
    <row r="96035" spans="7:7">
      <c r="G96035" s="162" t="s">
        <v>96280</v>
      </c>
    </row>
    <row r="96036" spans="7:7">
      <c r="G96036" s="162" t="s">
        <v>96281</v>
      </c>
    </row>
    <row r="96037" spans="7:7">
      <c r="G96037" s="162" t="s">
        <v>96282</v>
      </c>
    </row>
    <row r="96038" spans="7:7">
      <c r="G96038" s="162" t="s">
        <v>96283</v>
      </c>
    </row>
    <row r="96039" spans="7:7">
      <c r="G96039" s="162" t="s">
        <v>96284</v>
      </c>
    </row>
    <row r="96040" spans="7:7">
      <c r="G96040" s="162" t="s">
        <v>96285</v>
      </c>
    </row>
    <row r="96041" spans="7:7">
      <c r="G96041" s="162" t="s">
        <v>96286</v>
      </c>
    </row>
    <row r="96042" spans="7:7">
      <c r="G96042" s="162" t="s">
        <v>96287</v>
      </c>
    </row>
    <row r="96043" spans="7:7">
      <c r="G96043" s="162" t="s">
        <v>96288</v>
      </c>
    </row>
    <row r="96044" spans="7:7">
      <c r="G96044" s="162" t="s">
        <v>96289</v>
      </c>
    </row>
    <row r="96045" spans="7:7">
      <c r="G96045" s="162" t="s">
        <v>96290</v>
      </c>
    </row>
    <row r="96046" spans="7:7">
      <c r="G96046" s="162" t="s">
        <v>96291</v>
      </c>
    </row>
    <row r="96047" spans="7:7">
      <c r="G96047" s="162" t="s">
        <v>96292</v>
      </c>
    </row>
    <row r="96048" spans="7:7">
      <c r="G96048" s="162" t="s">
        <v>96293</v>
      </c>
    </row>
    <row r="96049" spans="7:7">
      <c r="G96049" s="162" t="s">
        <v>96294</v>
      </c>
    </row>
    <row r="96050" spans="7:7">
      <c r="G96050" s="162" t="s">
        <v>96295</v>
      </c>
    </row>
    <row r="96051" spans="7:7">
      <c r="G96051" s="162" t="s">
        <v>96296</v>
      </c>
    </row>
    <row r="96052" spans="7:7">
      <c r="G96052" s="162" t="s">
        <v>96297</v>
      </c>
    </row>
    <row r="96053" spans="7:7">
      <c r="G96053" s="162" t="s">
        <v>96298</v>
      </c>
    </row>
    <row r="96054" spans="7:7">
      <c r="G96054" s="162" t="s">
        <v>96299</v>
      </c>
    </row>
    <row r="96055" spans="7:7">
      <c r="G96055" s="162" t="s">
        <v>96300</v>
      </c>
    </row>
    <row r="96056" spans="7:7">
      <c r="G96056" s="162" t="s">
        <v>96301</v>
      </c>
    </row>
    <row r="96057" spans="7:7">
      <c r="G96057" s="162" t="s">
        <v>96302</v>
      </c>
    </row>
    <row r="96058" spans="7:7">
      <c r="G96058" s="162" t="s">
        <v>96303</v>
      </c>
    </row>
    <row r="96059" spans="7:7">
      <c r="G96059" s="162" t="s">
        <v>96304</v>
      </c>
    </row>
    <row r="96060" spans="7:7">
      <c r="G96060" s="162" t="s">
        <v>96305</v>
      </c>
    </row>
    <row r="96061" spans="7:7">
      <c r="G96061" s="162" t="s">
        <v>96306</v>
      </c>
    </row>
    <row r="96062" spans="7:7">
      <c r="G96062" s="162" t="s">
        <v>96307</v>
      </c>
    </row>
    <row r="96063" spans="7:7">
      <c r="G96063" s="162" t="s">
        <v>96308</v>
      </c>
    </row>
    <row r="96064" spans="7:7">
      <c r="G96064" s="162" t="s">
        <v>96309</v>
      </c>
    </row>
    <row r="96065" spans="7:7">
      <c r="G96065" s="162" t="s">
        <v>96310</v>
      </c>
    </row>
    <row r="96066" spans="7:7">
      <c r="G96066" s="162" t="s">
        <v>96311</v>
      </c>
    </row>
    <row r="96067" spans="7:7">
      <c r="G96067" s="162" t="s">
        <v>96312</v>
      </c>
    </row>
    <row r="96068" spans="7:7">
      <c r="G96068" s="162" t="s">
        <v>96313</v>
      </c>
    </row>
    <row r="96069" spans="7:7">
      <c r="G96069" s="162" t="s">
        <v>96314</v>
      </c>
    </row>
    <row r="96070" spans="7:7">
      <c r="G96070" s="162" t="s">
        <v>96315</v>
      </c>
    </row>
    <row r="96071" spans="7:7">
      <c r="G96071" s="162" t="s">
        <v>96316</v>
      </c>
    </row>
    <row r="96072" spans="7:7">
      <c r="G96072" s="162" t="s">
        <v>96317</v>
      </c>
    </row>
    <row r="96073" spans="7:7">
      <c r="G96073" s="162" t="s">
        <v>96318</v>
      </c>
    </row>
    <row r="96074" spans="7:7">
      <c r="G96074" s="162" t="s">
        <v>96319</v>
      </c>
    </row>
    <row r="96075" spans="7:7">
      <c r="G96075" s="162" t="s">
        <v>96320</v>
      </c>
    </row>
    <row r="96076" spans="7:7">
      <c r="G96076" s="162" t="s">
        <v>96321</v>
      </c>
    </row>
    <row r="96077" spans="7:7">
      <c r="G96077" s="162" t="s">
        <v>96322</v>
      </c>
    </row>
    <row r="96078" spans="7:7">
      <c r="G96078" s="162" t="s">
        <v>96323</v>
      </c>
    </row>
    <row r="96079" spans="7:7">
      <c r="G96079" s="162" t="s">
        <v>96324</v>
      </c>
    </row>
    <row r="96080" spans="7:7">
      <c r="G96080" s="162" t="s">
        <v>96325</v>
      </c>
    </row>
    <row r="96081" spans="7:7">
      <c r="G96081" s="162" t="s">
        <v>96326</v>
      </c>
    </row>
    <row r="96082" spans="7:7">
      <c r="G96082" s="162" t="s">
        <v>96327</v>
      </c>
    </row>
    <row r="96083" spans="7:7">
      <c r="G96083" s="162" t="s">
        <v>96328</v>
      </c>
    </row>
    <row r="96084" spans="7:7">
      <c r="G96084" s="162" t="s">
        <v>96329</v>
      </c>
    </row>
    <row r="96085" spans="7:7">
      <c r="G96085" s="162" t="s">
        <v>96330</v>
      </c>
    </row>
    <row r="96086" spans="7:7">
      <c r="G96086" s="162" t="s">
        <v>96331</v>
      </c>
    </row>
    <row r="96087" spans="7:7">
      <c r="G96087" s="162" t="s">
        <v>96332</v>
      </c>
    </row>
    <row r="96088" spans="7:7">
      <c r="G96088" s="162" t="s">
        <v>96333</v>
      </c>
    </row>
    <row r="96089" spans="7:7">
      <c r="G96089" s="162" t="s">
        <v>96334</v>
      </c>
    </row>
    <row r="96090" spans="7:7">
      <c r="G96090" s="162" t="s">
        <v>96335</v>
      </c>
    </row>
    <row r="96091" spans="7:7">
      <c r="G96091" s="162" t="s">
        <v>96336</v>
      </c>
    </row>
    <row r="96092" spans="7:7">
      <c r="G96092" s="162" t="s">
        <v>96337</v>
      </c>
    </row>
    <row r="96093" spans="7:7">
      <c r="G96093" s="162" t="s">
        <v>96338</v>
      </c>
    </row>
    <row r="96094" spans="7:7">
      <c r="G96094" s="162" t="s">
        <v>96339</v>
      </c>
    </row>
    <row r="96095" spans="7:7">
      <c r="G96095" s="162" t="s">
        <v>96340</v>
      </c>
    </row>
    <row r="96096" spans="7:7">
      <c r="G96096" s="162" t="s">
        <v>96341</v>
      </c>
    </row>
    <row r="96097" spans="7:7">
      <c r="G96097" s="162" t="s">
        <v>96342</v>
      </c>
    </row>
    <row r="96098" spans="7:7">
      <c r="G96098" s="162" t="s">
        <v>96343</v>
      </c>
    </row>
    <row r="96099" spans="7:7">
      <c r="G96099" s="162" t="s">
        <v>96344</v>
      </c>
    </row>
    <row r="96100" spans="7:7">
      <c r="G96100" s="162" t="s">
        <v>96345</v>
      </c>
    </row>
    <row r="96101" spans="7:7">
      <c r="G96101" s="162" t="s">
        <v>96346</v>
      </c>
    </row>
    <row r="96102" spans="7:7">
      <c r="G96102" s="162" t="s">
        <v>96347</v>
      </c>
    </row>
    <row r="96103" spans="7:7">
      <c r="G96103" s="162" t="s">
        <v>96348</v>
      </c>
    </row>
    <row r="96104" spans="7:7">
      <c r="G96104" s="162" t="s">
        <v>96349</v>
      </c>
    </row>
    <row r="96105" spans="7:7">
      <c r="G96105" s="162" t="s">
        <v>96350</v>
      </c>
    </row>
    <row r="96106" spans="7:7">
      <c r="G96106" s="162" t="s">
        <v>96351</v>
      </c>
    </row>
    <row r="96107" spans="7:7">
      <c r="G96107" s="162" t="s">
        <v>96352</v>
      </c>
    </row>
    <row r="96108" spans="7:7">
      <c r="G96108" s="162" t="s">
        <v>96353</v>
      </c>
    </row>
    <row r="96109" spans="7:7">
      <c r="G96109" s="162" t="s">
        <v>96354</v>
      </c>
    </row>
    <row r="96110" spans="7:7">
      <c r="G96110" s="162" t="s">
        <v>96355</v>
      </c>
    </row>
    <row r="96111" spans="7:7">
      <c r="G96111" s="162" t="s">
        <v>96356</v>
      </c>
    </row>
    <row r="96112" spans="7:7">
      <c r="G96112" s="162" t="s">
        <v>96357</v>
      </c>
    </row>
    <row r="96113" spans="7:7">
      <c r="G96113" s="162" t="s">
        <v>96358</v>
      </c>
    </row>
    <row r="96114" spans="7:7">
      <c r="G96114" s="162" t="s">
        <v>96359</v>
      </c>
    </row>
    <row r="96115" spans="7:7">
      <c r="G96115" s="162" t="s">
        <v>96360</v>
      </c>
    </row>
    <row r="96116" spans="7:7">
      <c r="G96116" s="162" t="s">
        <v>96361</v>
      </c>
    </row>
    <row r="96117" spans="7:7">
      <c r="G96117" s="162" t="s">
        <v>96362</v>
      </c>
    </row>
    <row r="96118" spans="7:7">
      <c r="G96118" s="162" t="s">
        <v>96363</v>
      </c>
    </row>
    <row r="96119" spans="7:7">
      <c r="G96119" s="162" t="s">
        <v>96364</v>
      </c>
    </row>
    <row r="96120" spans="7:7">
      <c r="G96120" s="162" t="s">
        <v>96365</v>
      </c>
    </row>
    <row r="96121" spans="7:7">
      <c r="G96121" s="162" t="s">
        <v>96366</v>
      </c>
    </row>
    <row r="96122" spans="7:7">
      <c r="G96122" s="162" t="s">
        <v>96367</v>
      </c>
    </row>
    <row r="96123" spans="7:7">
      <c r="G96123" s="162" t="s">
        <v>96368</v>
      </c>
    </row>
    <row r="96124" spans="7:7">
      <c r="G96124" s="162" t="s">
        <v>96369</v>
      </c>
    </row>
    <row r="96125" spans="7:7">
      <c r="G96125" s="162" t="s">
        <v>96370</v>
      </c>
    </row>
    <row r="96126" spans="7:7">
      <c r="G96126" s="162" t="s">
        <v>96371</v>
      </c>
    </row>
    <row r="96127" spans="7:7">
      <c r="G96127" s="162" t="s">
        <v>96372</v>
      </c>
    </row>
    <row r="96128" spans="7:7">
      <c r="G96128" s="162" t="s">
        <v>96373</v>
      </c>
    </row>
    <row r="96129" spans="7:7">
      <c r="G96129" s="162" t="s">
        <v>96374</v>
      </c>
    </row>
    <row r="96130" spans="7:7">
      <c r="G96130" s="162" t="s">
        <v>96375</v>
      </c>
    </row>
    <row r="96131" spans="7:7">
      <c r="G96131" s="162" t="s">
        <v>96376</v>
      </c>
    </row>
    <row r="96132" spans="7:7">
      <c r="G96132" s="162" t="s">
        <v>96377</v>
      </c>
    </row>
    <row r="96133" spans="7:7">
      <c r="G96133" s="162" t="s">
        <v>96378</v>
      </c>
    </row>
    <row r="96134" spans="7:7">
      <c r="G96134" s="162" t="s">
        <v>96379</v>
      </c>
    </row>
    <row r="96135" spans="7:7">
      <c r="G96135" s="162" t="s">
        <v>96380</v>
      </c>
    </row>
    <row r="96136" spans="7:7">
      <c r="G96136" s="162" t="s">
        <v>96381</v>
      </c>
    </row>
    <row r="96137" spans="7:7">
      <c r="G96137" s="162" t="s">
        <v>96382</v>
      </c>
    </row>
    <row r="96138" spans="7:7">
      <c r="G96138" s="162" t="s">
        <v>96383</v>
      </c>
    </row>
    <row r="96139" spans="7:7">
      <c r="G96139" s="162" t="s">
        <v>96384</v>
      </c>
    </row>
    <row r="96140" spans="7:7">
      <c r="G96140" s="162" t="s">
        <v>96385</v>
      </c>
    </row>
    <row r="96141" spans="7:7">
      <c r="G96141" s="162" t="s">
        <v>96386</v>
      </c>
    </row>
    <row r="96142" spans="7:7">
      <c r="G96142" s="162" t="s">
        <v>96387</v>
      </c>
    </row>
    <row r="96143" spans="7:7">
      <c r="G96143" s="162" t="s">
        <v>96388</v>
      </c>
    </row>
    <row r="96144" spans="7:7">
      <c r="G96144" s="162" t="s">
        <v>96389</v>
      </c>
    </row>
    <row r="96145" spans="7:7">
      <c r="G96145" s="162" t="s">
        <v>96390</v>
      </c>
    </row>
    <row r="96146" spans="7:7">
      <c r="G96146" s="162" t="s">
        <v>96391</v>
      </c>
    </row>
    <row r="96147" spans="7:7">
      <c r="G96147" s="162" t="s">
        <v>96392</v>
      </c>
    </row>
    <row r="96148" spans="7:7">
      <c r="G96148" s="162" t="s">
        <v>96393</v>
      </c>
    </row>
    <row r="96149" spans="7:7">
      <c r="G96149" s="162" t="s">
        <v>96394</v>
      </c>
    </row>
    <row r="96150" spans="7:7">
      <c r="G96150" s="162" t="s">
        <v>96395</v>
      </c>
    </row>
    <row r="96151" spans="7:7">
      <c r="G96151" s="162" t="s">
        <v>96396</v>
      </c>
    </row>
    <row r="96152" spans="7:7">
      <c r="G96152" s="162" t="s">
        <v>96397</v>
      </c>
    </row>
    <row r="96153" spans="7:7">
      <c r="G96153" s="162" t="s">
        <v>96398</v>
      </c>
    </row>
    <row r="96154" spans="7:7">
      <c r="G96154" s="162" t="s">
        <v>96399</v>
      </c>
    </row>
    <row r="96155" spans="7:7">
      <c r="G96155" s="162" t="s">
        <v>96400</v>
      </c>
    </row>
    <row r="96156" spans="7:7">
      <c r="G96156" s="162" t="s">
        <v>96401</v>
      </c>
    </row>
    <row r="96157" spans="7:7">
      <c r="G96157" s="162" t="s">
        <v>96402</v>
      </c>
    </row>
    <row r="96158" spans="7:7">
      <c r="G96158" s="162" t="s">
        <v>96403</v>
      </c>
    </row>
    <row r="96159" spans="7:7">
      <c r="G96159" s="162" t="s">
        <v>96404</v>
      </c>
    </row>
    <row r="96160" spans="7:7">
      <c r="G96160" s="162" t="s">
        <v>96405</v>
      </c>
    </row>
    <row r="96161" spans="7:7">
      <c r="G96161" s="162" t="s">
        <v>96406</v>
      </c>
    </row>
    <row r="96162" spans="7:7">
      <c r="G96162" s="162" t="s">
        <v>96407</v>
      </c>
    </row>
    <row r="96163" spans="7:7">
      <c r="G96163" s="162" t="s">
        <v>96408</v>
      </c>
    </row>
    <row r="96164" spans="7:7">
      <c r="G96164" s="162" t="s">
        <v>96409</v>
      </c>
    </row>
    <row r="96165" spans="7:7">
      <c r="G96165" s="162" t="s">
        <v>96410</v>
      </c>
    </row>
    <row r="96166" spans="7:7">
      <c r="G96166" s="162" t="s">
        <v>96411</v>
      </c>
    </row>
    <row r="96167" spans="7:7">
      <c r="G96167" s="162" t="s">
        <v>96412</v>
      </c>
    </row>
    <row r="96168" spans="7:7">
      <c r="G96168" s="162" t="s">
        <v>96413</v>
      </c>
    </row>
    <row r="96169" spans="7:7">
      <c r="G96169" s="162" t="s">
        <v>96414</v>
      </c>
    </row>
    <row r="96170" spans="7:7">
      <c r="G96170" s="162" t="s">
        <v>96415</v>
      </c>
    </row>
    <row r="96171" spans="7:7">
      <c r="G96171" s="162" t="s">
        <v>96416</v>
      </c>
    </row>
    <row r="96172" spans="7:7">
      <c r="G96172" s="162" t="s">
        <v>96417</v>
      </c>
    </row>
    <row r="96173" spans="7:7">
      <c r="G96173" s="162" t="s">
        <v>96418</v>
      </c>
    </row>
    <row r="96174" spans="7:7">
      <c r="G96174" s="162" t="s">
        <v>96419</v>
      </c>
    </row>
    <row r="96175" spans="7:7">
      <c r="G96175" s="162" t="s">
        <v>96420</v>
      </c>
    </row>
    <row r="96176" spans="7:7">
      <c r="G96176" s="162" t="s">
        <v>96421</v>
      </c>
    </row>
    <row r="96177" spans="7:7">
      <c r="G96177" s="162" t="s">
        <v>96422</v>
      </c>
    </row>
    <row r="96178" spans="7:7">
      <c r="G96178" s="162" t="s">
        <v>96423</v>
      </c>
    </row>
    <row r="96179" spans="7:7">
      <c r="G96179" s="162" t="s">
        <v>96424</v>
      </c>
    </row>
    <row r="96180" spans="7:7">
      <c r="G96180" s="162" t="s">
        <v>96425</v>
      </c>
    </row>
    <row r="96181" spans="7:7">
      <c r="G96181" s="162" t="s">
        <v>96426</v>
      </c>
    </row>
    <row r="96182" spans="7:7">
      <c r="G96182" s="162" t="s">
        <v>96427</v>
      </c>
    </row>
    <row r="96183" spans="7:7">
      <c r="G96183" s="162" t="s">
        <v>96428</v>
      </c>
    </row>
    <row r="96184" spans="7:7">
      <c r="G96184" s="162" t="s">
        <v>96429</v>
      </c>
    </row>
    <row r="96185" spans="7:7">
      <c r="G96185" s="162" t="s">
        <v>96430</v>
      </c>
    </row>
    <row r="96186" spans="7:7">
      <c r="G96186" s="162" t="s">
        <v>96431</v>
      </c>
    </row>
    <row r="96187" spans="7:7">
      <c r="G96187" s="162" t="s">
        <v>96432</v>
      </c>
    </row>
    <row r="96188" spans="7:7">
      <c r="G96188" s="162" t="s">
        <v>96433</v>
      </c>
    </row>
    <row r="96189" spans="7:7">
      <c r="G96189" s="162" t="s">
        <v>96434</v>
      </c>
    </row>
    <row r="96190" spans="7:7">
      <c r="G96190" s="162" t="s">
        <v>96435</v>
      </c>
    </row>
    <row r="96191" spans="7:7">
      <c r="G96191" s="162" t="s">
        <v>96436</v>
      </c>
    </row>
    <row r="96192" spans="7:7">
      <c r="G96192" s="162" t="s">
        <v>96437</v>
      </c>
    </row>
    <row r="96193" spans="7:7">
      <c r="G96193" s="162" t="s">
        <v>96438</v>
      </c>
    </row>
    <row r="96194" spans="7:7">
      <c r="G96194" s="162" t="s">
        <v>96439</v>
      </c>
    </row>
    <row r="96195" spans="7:7">
      <c r="G96195" s="162" t="s">
        <v>96440</v>
      </c>
    </row>
    <row r="96196" spans="7:7">
      <c r="G96196" s="162" t="s">
        <v>96441</v>
      </c>
    </row>
    <row r="96197" spans="7:7">
      <c r="G96197" s="162" t="s">
        <v>96442</v>
      </c>
    </row>
    <row r="96198" spans="7:7">
      <c r="G96198" s="162" t="s">
        <v>96443</v>
      </c>
    </row>
    <row r="96199" spans="7:7">
      <c r="G96199" s="162" t="s">
        <v>96444</v>
      </c>
    </row>
    <row r="96200" spans="7:7">
      <c r="G96200" s="162" t="s">
        <v>96445</v>
      </c>
    </row>
    <row r="96201" spans="7:7">
      <c r="G96201" s="162" t="s">
        <v>96446</v>
      </c>
    </row>
    <row r="96202" spans="7:7">
      <c r="G96202" s="162" t="s">
        <v>96447</v>
      </c>
    </row>
    <row r="96203" spans="7:7">
      <c r="G96203" s="162" t="s">
        <v>96448</v>
      </c>
    </row>
    <row r="96204" spans="7:7">
      <c r="G96204" s="162" t="s">
        <v>96449</v>
      </c>
    </row>
    <row r="96205" spans="7:7">
      <c r="G96205" s="162" t="s">
        <v>96450</v>
      </c>
    </row>
    <row r="96206" spans="7:7">
      <c r="G96206" s="162" t="s">
        <v>96451</v>
      </c>
    </row>
    <row r="96207" spans="7:7">
      <c r="G96207" s="162" t="s">
        <v>96452</v>
      </c>
    </row>
    <row r="96208" spans="7:7">
      <c r="G96208" s="162" t="s">
        <v>96453</v>
      </c>
    </row>
    <row r="96209" spans="7:7">
      <c r="G96209" s="162" t="s">
        <v>96454</v>
      </c>
    </row>
    <row r="96210" spans="7:7">
      <c r="G96210" s="162" t="s">
        <v>96455</v>
      </c>
    </row>
    <row r="96211" spans="7:7">
      <c r="G96211" s="162" t="s">
        <v>96456</v>
      </c>
    </row>
    <row r="96212" spans="7:7">
      <c r="G96212" s="162" t="s">
        <v>96457</v>
      </c>
    </row>
    <row r="96213" spans="7:7">
      <c r="G96213" s="162" t="s">
        <v>96458</v>
      </c>
    </row>
    <row r="96214" spans="7:7">
      <c r="G96214" s="162" t="s">
        <v>96459</v>
      </c>
    </row>
    <row r="96215" spans="7:7">
      <c r="G96215" s="162" t="s">
        <v>96460</v>
      </c>
    </row>
    <row r="96216" spans="7:7">
      <c r="G96216" s="162" t="s">
        <v>96461</v>
      </c>
    </row>
    <row r="96217" spans="7:7">
      <c r="G96217" s="162" t="s">
        <v>96462</v>
      </c>
    </row>
    <row r="96218" spans="7:7">
      <c r="G96218" s="162" t="s">
        <v>96463</v>
      </c>
    </row>
    <row r="96219" spans="7:7">
      <c r="G96219" s="162" t="s">
        <v>96464</v>
      </c>
    </row>
    <row r="96220" spans="7:7">
      <c r="G96220" s="162" t="s">
        <v>96465</v>
      </c>
    </row>
    <row r="96221" spans="7:7">
      <c r="G96221" s="162" t="s">
        <v>96466</v>
      </c>
    </row>
    <row r="96222" spans="7:7">
      <c r="G96222" s="162" t="s">
        <v>96467</v>
      </c>
    </row>
    <row r="96223" spans="7:7">
      <c r="G96223" s="162" t="s">
        <v>96468</v>
      </c>
    </row>
    <row r="96224" spans="7:7">
      <c r="G96224" s="162" t="s">
        <v>96469</v>
      </c>
    </row>
    <row r="96225" spans="7:7">
      <c r="G96225" s="162" t="s">
        <v>96470</v>
      </c>
    </row>
    <row r="96226" spans="7:7">
      <c r="G96226" s="162" t="s">
        <v>96471</v>
      </c>
    </row>
    <row r="96227" spans="7:7">
      <c r="G96227" s="162" t="s">
        <v>96472</v>
      </c>
    </row>
    <row r="96228" spans="7:7">
      <c r="G96228" s="162" t="s">
        <v>96473</v>
      </c>
    </row>
    <row r="96229" spans="7:7">
      <c r="G96229" s="162" t="s">
        <v>96474</v>
      </c>
    </row>
    <row r="96230" spans="7:7">
      <c r="G96230" s="162" t="s">
        <v>96475</v>
      </c>
    </row>
    <row r="96231" spans="7:7">
      <c r="G96231" s="162" t="s">
        <v>96476</v>
      </c>
    </row>
    <row r="96232" spans="7:7">
      <c r="G96232" s="162" t="s">
        <v>96477</v>
      </c>
    </row>
    <row r="96233" spans="7:7">
      <c r="G96233" s="162" t="s">
        <v>96478</v>
      </c>
    </row>
    <row r="96234" spans="7:7">
      <c r="G96234" s="162" t="s">
        <v>96479</v>
      </c>
    </row>
    <row r="96235" spans="7:7">
      <c r="G96235" s="162" t="s">
        <v>96480</v>
      </c>
    </row>
    <row r="96236" spans="7:7">
      <c r="G96236" s="162" t="s">
        <v>96481</v>
      </c>
    </row>
    <row r="96237" spans="7:7">
      <c r="G96237" s="162" t="s">
        <v>96482</v>
      </c>
    </row>
    <row r="96238" spans="7:7">
      <c r="G96238" s="162" t="s">
        <v>96483</v>
      </c>
    </row>
    <row r="96239" spans="7:7">
      <c r="G96239" s="162" t="s">
        <v>96484</v>
      </c>
    </row>
    <row r="96240" spans="7:7">
      <c r="G96240" s="162" t="s">
        <v>96485</v>
      </c>
    </row>
    <row r="96241" spans="7:7">
      <c r="G96241" s="162" t="s">
        <v>96486</v>
      </c>
    </row>
    <row r="96242" spans="7:7">
      <c r="G96242" s="162" t="s">
        <v>96487</v>
      </c>
    </row>
    <row r="96243" spans="7:7">
      <c r="G96243" s="162" t="s">
        <v>96488</v>
      </c>
    </row>
    <row r="96244" spans="7:7">
      <c r="G96244" s="162" t="s">
        <v>96489</v>
      </c>
    </row>
    <row r="96245" spans="7:7">
      <c r="G96245" s="162" t="s">
        <v>96490</v>
      </c>
    </row>
    <row r="96246" spans="7:7">
      <c r="G96246" s="162" t="s">
        <v>96491</v>
      </c>
    </row>
    <row r="96247" spans="7:7">
      <c r="G96247" s="162" t="s">
        <v>96492</v>
      </c>
    </row>
    <row r="96248" spans="7:7">
      <c r="G96248" s="162" t="s">
        <v>96493</v>
      </c>
    </row>
    <row r="96249" spans="7:7">
      <c r="G96249" s="162" t="s">
        <v>96494</v>
      </c>
    </row>
    <row r="96250" spans="7:7">
      <c r="G96250" s="162" t="s">
        <v>96495</v>
      </c>
    </row>
    <row r="96251" spans="7:7">
      <c r="G96251" s="162" t="s">
        <v>96496</v>
      </c>
    </row>
    <row r="96252" spans="7:7">
      <c r="G96252" s="162" t="s">
        <v>96497</v>
      </c>
    </row>
    <row r="96253" spans="7:7">
      <c r="G96253" s="162" t="s">
        <v>96498</v>
      </c>
    </row>
    <row r="96254" spans="7:7">
      <c r="G96254" s="162" t="s">
        <v>96499</v>
      </c>
    </row>
    <row r="96255" spans="7:7">
      <c r="G96255" s="162" t="s">
        <v>96500</v>
      </c>
    </row>
    <row r="96256" spans="7:7">
      <c r="G96256" s="162" t="s">
        <v>96501</v>
      </c>
    </row>
    <row r="96257" spans="7:7">
      <c r="G96257" s="162" t="s">
        <v>96502</v>
      </c>
    </row>
    <row r="96258" spans="7:7">
      <c r="G96258" s="162" t="s">
        <v>96503</v>
      </c>
    </row>
    <row r="96259" spans="7:7">
      <c r="G96259" s="162" t="s">
        <v>96504</v>
      </c>
    </row>
    <row r="96260" spans="7:7">
      <c r="G96260" s="162" t="s">
        <v>96505</v>
      </c>
    </row>
    <row r="96261" spans="7:7">
      <c r="G96261" s="162" t="s">
        <v>96506</v>
      </c>
    </row>
    <row r="96262" spans="7:7">
      <c r="G96262" s="162" t="s">
        <v>96507</v>
      </c>
    </row>
    <row r="96263" spans="7:7">
      <c r="G96263" s="162" t="s">
        <v>96508</v>
      </c>
    </row>
    <row r="96264" spans="7:7">
      <c r="G96264" s="162" t="s">
        <v>96509</v>
      </c>
    </row>
    <row r="96265" spans="7:7">
      <c r="G96265" s="162" t="s">
        <v>96510</v>
      </c>
    </row>
    <row r="96266" spans="7:7">
      <c r="G96266" s="162" t="s">
        <v>96511</v>
      </c>
    </row>
    <row r="96267" spans="7:7">
      <c r="G96267" s="162" t="s">
        <v>96512</v>
      </c>
    </row>
    <row r="96268" spans="7:7">
      <c r="G96268" s="162" t="s">
        <v>96513</v>
      </c>
    </row>
    <row r="96269" spans="7:7">
      <c r="G96269" s="162" t="s">
        <v>96514</v>
      </c>
    </row>
    <row r="96270" spans="7:7">
      <c r="G96270" s="162" t="s">
        <v>96515</v>
      </c>
    </row>
    <row r="96271" spans="7:7">
      <c r="G96271" s="162" t="s">
        <v>96516</v>
      </c>
    </row>
    <row r="96272" spans="7:7">
      <c r="G96272" s="162" t="s">
        <v>96517</v>
      </c>
    </row>
    <row r="96273" spans="7:7">
      <c r="G96273" s="162" t="s">
        <v>96518</v>
      </c>
    </row>
    <row r="96274" spans="7:7">
      <c r="G96274" s="162" t="s">
        <v>96519</v>
      </c>
    </row>
    <row r="96275" spans="7:7">
      <c r="G96275" s="162" t="s">
        <v>96520</v>
      </c>
    </row>
    <row r="96276" spans="7:7">
      <c r="G96276" s="162" t="s">
        <v>96521</v>
      </c>
    </row>
    <row r="96277" spans="7:7">
      <c r="G96277" s="162" t="s">
        <v>96522</v>
      </c>
    </row>
    <row r="96278" spans="7:7">
      <c r="G96278" s="162" t="s">
        <v>96523</v>
      </c>
    </row>
    <row r="96279" spans="7:7">
      <c r="G96279" s="162" t="s">
        <v>96524</v>
      </c>
    </row>
    <row r="96280" spans="7:7">
      <c r="G96280" s="162" t="s">
        <v>96525</v>
      </c>
    </row>
    <row r="96281" spans="7:7">
      <c r="G96281" s="162" t="s">
        <v>96526</v>
      </c>
    </row>
    <row r="96282" spans="7:7">
      <c r="G96282" s="162" t="s">
        <v>96527</v>
      </c>
    </row>
    <row r="96283" spans="7:7">
      <c r="G96283" s="162" t="s">
        <v>96528</v>
      </c>
    </row>
    <row r="96284" spans="7:7">
      <c r="G96284" s="162" t="s">
        <v>96529</v>
      </c>
    </row>
    <row r="96285" spans="7:7">
      <c r="G96285" s="162" t="s">
        <v>96530</v>
      </c>
    </row>
    <row r="96286" spans="7:7">
      <c r="G96286" s="162" t="s">
        <v>96531</v>
      </c>
    </row>
    <row r="96287" spans="7:7">
      <c r="G96287" s="162" t="s">
        <v>96532</v>
      </c>
    </row>
    <row r="96288" spans="7:7">
      <c r="G96288" s="162" t="s">
        <v>96533</v>
      </c>
    </row>
    <row r="96289" spans="7:7">
      <c r="G96289" s="162" t="s">
        <v>96534</v>
      </c>
    </row>
    <row r="96290" spans="7:7">
      <c r="G96290" s="162" t="s">
        <v>96535</v>
      </c>
    </row>
    <row r="96291" spans="7:7">
      <c r="G96291" s="162" t="s">
        <v>96536</v>
      </c>
    </row>
    <row r="96292" spans="7:7">
      <c r="G96292" s="162" t="s">
        <v>96537</v>
      </c>
    </row>
    <row r="96293" spans="7:7">
      <c r="G96293" s="162" t="s">
        <v>96538</v>
      </c>
    </row>
    <row r="96294" spans="7:7">
      <c r="G96294" s="162" t="s">
        <v>96539</v>
      </c>
    </row>
    <row r="96295" spans="7:7">
      <c r="G96295" s="162" t="s">
        <v>96540</v>
      </c>
    </row>
    <row r="96296" spans="7:7">
      <c r="G96296" s="162" t="s">
        <v>96541</v>
      </c>
    </row>
    <row r="96297" spans="7:7">
      <c r="G96297" s="162" t="s">
        <v>96542</v>
      </c>
    </row>
    <row r="96298" spans="7:7">
      <c r="G96298" s="162" t="s">
        <v>96543</v>
      </c>
    </row>
    <row r="96299" spans="7:7">
      <c r="G96299" s="162" t="s">
        <v>96544</v>
      </c>
    </row>
    <row r="96300" spans="7:7">
      <c r="G96300" s="162" t="s">
        <v>96545</v>
      </c>
    </row>
    <row r="96301" spans="7:7">
      <c r="G96301" s="162" t="s">
        <v>96546</v>
      </c>
    </row>
    <row r="96302" spans="7:7">
      <c r="G96302" s="162" t="s">
        <v>96547</v>
      </c>
    </row>
    <row r="96303" spans="7:7">
      <c r="G96303" s="162" t="s">
        <v>96548</v>
      </c>
    </row>
    <row r="96304" spans="7:7">
      <c r="G96304" s="162" t="s">
        <v>96549</v>
      </c>
    </row>
    <row r="96305" spans="7:7">
      <c r="G96305" s="162" t="s">
        <v>96550</v>
      </c>
    </row>
    <row r="96306" spans="7:7">
      <c r="G96306" s="162" t="s">
        <v>96551</v>
      </c>
    </row>
    <row r="96307" spans="7:7">
      <c r="G96307" s="162" t="s">
        <v>96552</v>
      </c>
    </row>
    <row r="96308" spans="7:7">
      <c r="G96308" s="162" t="s">
        <v>96553</v>
      </c>
    </row>
    <row r="96309" spans="7:7">
      <c r="G96309" s="162" t="s">
        <v>96554</v>
      </c>
    </row>
    <row r="96310" spans="7:7">
      <c r="G96310" s="162" t="s">
        <v>96555</v>
      </c>
    </row>
    <row r="96311" spans="7:7">
      <c r="G96311" s="162" t="s">
        <v>96556</v>
      </c>
    </row>
    <row r="96312" spans="7:7">
      <c r="G96312" s="162" t="s">
        <v>96557</v>
      </c>
    </row>
    <row r="96313" spans="7:7">
      <c r="G96313" s="162" t="s">
        <v>96558</v>
      </c>
    </row>
    <row r="96314" spans="7:7">
      <c r="G96314" s="162" t="s">
        <v>96559</v>
      </c>
    </row>
    <row r="96315" spans="7:7">
      <c r="G96315" s="162" t="s">
        <v>96560</v>
      </c>
    </row>
    <row r="96316" spans="7:7">
      <c r="G96316" s="162" t="s">
        <v>96561</v>
      </c>
    </row>
    <row r="96317" spans="7:7">
      <c r="G96317" s="162" t="s">
        <v>96562</v>
      </c>
    </row>
    <row r="96318" spans="7:7">
      <c r="G96318" s="162" t="s">
        <v>96563</v>
      </c>
    </row>
    <row r="96319" spans="7:7">
      <c r="G96319" s="162" t="s">
        <v>96564</v>
      </c>
    </row>
    <row r="96320" spans="7:7">
      <c r="G96320" s="162" t="s">
        <v>96565</v>
      </c>
    </row>
    <row r="96321" spans="7:7">
      <c r="G96321" s="162" t="s">
        <v>96566</v>
      </c>
    </row>
    <row r="96322" spans="7:7">
      <c r="G96322" s="162" t="s">
        <v>96567</v>
      </c>
    </row>
    <row r="96323" spans="7:7">
      <c r="G96323" s="162" t="s">
        <v>96568</v>
      </c>
    </row>
    <row r="96324" spans="7:7">
      <c r="G96324" s="162" t="s">
        <v>96569</v>
      </c>
    </row>
    <row r="96325" spans="7:7">
      <c r="G96325" s="162" t="s">
        <v>96570</v>
      </c>
    </row>
    <row r="96326" spans="7:7">
      <c r="G96326" s="162" t="s">
        <v>96571</v>
      </c>
    </row>
    <row r="96327" spans="7:7">
      <c r="G96327" s="162" t="s">
        <v>96572</v>
      </c>
    </row>
    <row r="96328" spans="7:7">
      <c r="G96328" s="162" t="s">
        <v>96573</v>
      </c>
    </row>
    <row r="96329" spans="7:7">
      <c r="G96329" s="162" t="s">
        <v>96574</v>
      </c>
    </row>
    <row r="96330" spans="7:7">
      <c r="G96330" s="162" t="s">
        <v>96575</v>
      </c>
    </row>
    <row r="96331" spans="7:7">
      <c r="G96331" s="162" t="s">
        <v>96576</v>
      </c>
    </row>
    <row r="96332" spans="7:7">
      <c r="G96332" s="162" t="s">
        <v>96577</v>
      </c>
    </row>
    <row r="96333" spans="7:7">
      <c r="G96333" s="162" t="s">
        <v>96578</v>
      </c>
    </row>
    <row r="96334" spans="7:7">
      <c r="G96334" s="162" t="s">
        <v>96579</v>
      </c>
    </row>
    <row r="96335" spans="7:7">
      <c r="G96335" s="162" t="s">
        <v>96580</v>
      </c>
    </row>
    <row r="96336" spans="7:7">
      <c r="G96336" s="162" t="s">
        <v>96581</v>
      </c>
    </row>
    <row r="96337" spans="7:7">
      <c r="G96337" s="162" t="s">
        <v>96582</v>
      </c>
    </row>
    <row r="96338" spans="7:7">
      <c r="G96338" s="162" t="s">
        <v>96583</v>
      </c>
    </row>
    <row r="96339" spans="7:7">
      <c r="G96339" s="162" t="s">
        <v>96584</v>
      </c>
    </row>
    <row r="96340" spans="7:7">
      <c r="G96340" s="162" t="s">
        <v>96585</v>
      </c>
    </row>
    <row r="96341" spans="7:7">
      <c r="G96341" s="162" t="s">
        <v>96586</v>
      </c>
    </row>
    <row r="96342" spans="7:7">
      <c r="G96342" s="162" t="s">
        <v>96587</v>
      </c>
    </row>
    <row r="96343" spans="7:7">
      <c r="G96343" s="162" t="s">
        <v>96588</v>
      </c>
    </row>
    <row r="96344" spans="7:7">
      <c r="G96344" s="162" t="s">
        <v>96589</v>
      </c>
    </row>
    <row r="96345" spans="7:7">
      <c r="G96345" s="162" t="s">
        <v>96590</v>
      </c>
    </row>
    <row r="96346" spans="7:7">
      <c r="G96346" s="162" t="s">
        <v>96591</v>
      </c>
    </row>
    <row r="96347" spans="7:7">
      <c r="G96347" s="162" t="s">
        <v>96592</v>
      </c>
    </row>
    <row r="96348" spans="7:7">
      <c r="G96348" s="162" t="s">
        <v>96593</v>
      </c>
    </row>
    <row r="96349" spans="7:7">
      <c r="G96349" s="162" t="s">
        <v>96594</v>
      </c>
    </row>
    <row r="96350" spans="7:7">
      <c r="G96350" s="162" t="s">
        <v>96595</v>
      </c>
    </row>
    <row r="96351" spans="7:7">
      <c r="G96351" s="162" t="s">
        <v>96596</v>
      </c>
    </row>
    <row r="96352" spans="7:7">
      <c r="G96352" s="162" t="s">
        <v>96597</v>
      </c>
    </row>
    <row r="96353" spans="7:7">
      <c r="G96353" s="162" t="s">
        <v>96598</v>
      </c>
    </row>
    <row r="96354" spans="7:7">
      <c r="G96354" s="162" t="s">
        <v>96599</v>
      </c>
    </row>
    <row r="96355" spans="7:7">
      <c r="G96355" s="162" t="s">
        <v>96600</v>
      </c>
    </row>
    <row r="96356" spans="7:7">
      <c r="G96356" s="162" t="s">
        <v>96601</v>
      </c>
    </row>
    <row r="96357" spans="7:7">
      <c r="G96357" s="162" t="s">
        <v>96602</v>
      </c>
    </row>
    <row r="96358" spans="7:7">
      <c r="G96358" s="162" t="s">
        <v>96603</v>
      </c>
    </row>
    <row r="96359" spans="7:7">
      <c r="G96359" s="162" t="s">
        <v>96604</v>
      </c>
    </row>
    <row r="96360" spans="7:7">
      <c r="G96360" s="162" t="s">
        <v>96605</v>
      </c>
    </row>
    <row r="96361" spans="7:7">
      <c r="G96361" s="162" t="s">
        <v>96606</v>
      </c>
    </row>
    <row r="96362" spans="7:7">
      <c r="G96362" s="162" t="s">
        <v>96607</v>
      </c>
    </row>
    <row r="96363" spans="7:7">
      <c r="G96363" s="162" t="s">
        <v>96608</v>
      </c>
    </row>
    <row r="96364" spans="7:7">
      <c r="G96364" s="162" t="s">
        <v>96609</v>
      </c>
    </row>
    <row r="96365" spans="7:7">
      <c r="G96365" s="162" t="s">
        <v>96610</v>
      </c>
    </row>
    <row r="96366" spans="7:7">
      <c r="G96366" s="162" t="s">
        <v>96611</v>
      </c>
    </row>
    <row r="96367" spans="7:7">
      <c r="G96367" s="162" t="s">
        <v>96612</v>
      </c>
    </row>
    <row r="96368" spans="7:7">
      <c r="G96368" s="162" t="s">
        <v>96613</v>
      </c>
    </row>
    <row r="96369" spans="7:7">
      <c r="G96369" s="162" t="s">
        <v>96614</v>
      </c>
    </row>
    <row r="96370" spans="7:7">
      <c r="G96370" s="162" t="s">
        <v>96615</v>
      </c>
    </row>
    <row r="96371" spans="7:7">
      <c r="G96371" s="162" t="s">
        <v>96616</v>
      </c>
    </row>
    <row r="96372" spans="7:7">
      <c r="G96372" s="162" t="s">
        <v>96617</v>
      </c>
    </row>
    <row r="96373" spans="7:7">
      <c r="G96373" s="162" t="s">
        <v>96618</v>
      </c>
    </row>
    <row r="96374" spans="7:7">
      <c r="G96374" s="162" t="s">
        <v>96619</v>
      </c>
    </row>
    <row r="96375" spans="7:7">
      <c r="G96375" s="162" t="s">
        <v>96620</v>
      </c>
    </row>
    <row r="96376" spans="7:7">
      <c r="G96376" s="162" t="s">
        <v>96621</v>
      </c>
    </row>
    <row r="96377" spans="7:7">
      <c r="G96377" s="162" t="s">
        <v>96622</v>
      </c>
    </row>
    <row r="96378" spans="7:7">
      <c r="G96378" s="162" t="s">
        <v>96623</v>
      </c>
    </row>
    <row r="96379" spans="7:7">
      <c r="G96379" s="162" t="s">
        <v>96624</v>
      </c>
    </row>
    <row r="96380" spans="7:7">
      <c r="G96380" s="162" t="s">
        <v>96625</v>
      </c>
    </row>
    <row r="96381" spans="7:7">
      <c r="G96381" s="162" t="s">
        <v>96626</v>
      </c>
    </row>
    <row r="96382" spans="7:7">
      <c r="G96382" s="162" t="s">
        <v>96627</v>
      </c>
    </row>
    <row r="96383" spans="7:7">
      <c r="G96383" s="162" t="s">
        <v>96628</v>
      </c>
    </row>
    <row r="96384" spans="7:7">
      <c r="G96384" s="162" t="s">
        <v>96629</v>
      </c>
    </row>
    <row r="96385" spans="7:7">
      <c r="G96385" s="162" t="s">
        <v>96630</v>
      </c>
    </row>
    <row r="96386" spans="7:7">
      <c r="G96386" s="162" t="s">
        <v>96631</v>
      </c>
    </row>
    <row r="96387" spans="7:7">
      <c r="G96387" s="162" t="s">
        <v>96632</v>
      </c>
    </row>
    <row r="96388" spans="7:7">
      <c r="G96388" s="162" t="s">
        <v>96633</v>
      </c>
    </row>
    <row r="96389" spans="7:7">
      <c r="G96389" s="162" t="s">
        <v>96634</v>
      </c>
    </row>
    <row r="96390" spans="7:7">
      <c r="G96390" s="162" t="s">
        <v>96635</v>
      </c>
    </row>
    <row r="96391" spans="7:7">
      <c r="G96391" s="162" t="s">
        <v>96636</v>
      </c>
    </row>
    <row r="96392" spans="7:7">
      <c r="G96392" s="162" t="s">
        <v>96637</v>
      </c>
    </row>
    <row r="96393" spans="7:7">
      <c r="G96393" s="162" t="s">
        <v>96638</v>
      </c>
    </row>
    <row r="96394" spans="7:7">
      <c r="G96394" s="162" t="s">
        <v>96639</v>
      </c>
    </row>
    <row r="96395" spans="7:7">
      <c r="G96395" s="162" t="s">
        <v>96640</v>
      </c>
    </row>
    <row r="96396" spans="7:7">
      <c r="G96396" s="162" t="s">
        <v>96641</v>
      </c>
    </row>
    <row r="96397" spans="7:7">
      <c r="G96397" s="162" t="s">
        <v>96642</v>
      </c>
    </row>
    <row r="96398" spans="7:7">
      <c r="G96398" s="162" t="s">
        <v>96643</v>
      </c>
    </row>
    <row r="96399" spans="7:7">
      <c r="G96399" s="162" t="s">
        <v>96644</v>
      </c>
    </row>
    <row r="96400" spans="7:7">
      <c r="G96400" s="162" t="s">
        <v>96645</v>
      </c>
    </row>
    <row r="96401" spans="7:7">
      <c r="G96401" s="162" t="s">
        <v>96646</v>
      </c>
    </row>
    <row r="96402" spans="7:7">
      <c r="G96402" s="162" t="s">
        <v>96647</v>
      </c>
    </row>
    <row r="96403" spans="7:7">
      <c r="G96403" s="162" t="s">
        <v>96648</v>
      </c>
    </row>
    <row r="96404" spans="7:7">
      <c r="G96404" s="162" t="s">
        <v>96649</v>
      </c>
    </row>
    <row r="96405" spans="7:7">
      <c r="G96405" s="162" t="s">
        <v>96650</v>
      </c>
    </row>
    <row r="96406" spans="7:7">
      <c r="G96406" s="162" t="s">
        <v>96651</v>
      </c>
    </row>
    <row r="96407" spans="7:7">
      <c r="G96407" s="162" t="s">
        <v>96652</v>
      </c>
    </row>
    <row r="96408" spans="7:7">
      <c r="G96408" s="162" t="s">
        <v>96653</v>
      </c>
    </row>
    <row r="96409" spans="7:7">
      <c r="G96409" s="162" t="s">
        <v>96654</v>
      </c>
    </row>
    <row r="96410" spans="7:7">
      <c r="G96410" s="162" t="s">
        <v>96655</v>
      </c>
    </row>
    <row r="96411" spans="7:7">
      <c r="G96411" s="162" t="s">
        <v>96656</v>
      </c>
    </row>
    <row r="96412" spans="7:7">
      <c r="G96412" s="162" t="s">
        <v>96657</v>
      </c>
    </row>
    <row r="96413" spans="7:7">
      <c r="G96413" s="162" t="s">
        <v>96658</v>
      </c>
    </row>
    <row r="96414" spans="7:7">
      <c r="G96414" s="162" t="s">
        <v>96659</v>
      </c>
    </row>
    <row r="96415" spans="7:7">
      <c r="G96415" s="162" t="s">
        <v>96660</v>
      </c>
    </row>
    <row r="96416" spans="7:7">
      <c r="G96416" s="162" t="s">
        <v>96661</v>
      </c>
    </row>
    <row r="96417" spans="7:7">
      <c r="G96417" s="162" t="s">
        <v>96662</v>
      </c>
    </row>
    <row r="96418" spans="7:7">
      <c r="G96418" s="162" t="s">
        <v>96663</v>
      </c>
    </row>
    <row r="96419" spans="7:7">
      <c r="G96419" s="162" t="s">
        <v>96664</v>
      </c>
    </row>
    <row r="96420" spans="7:7">
      <c r="G96420" s="162" t="s">
        <v>96665</v>
      </c>
    </row>
    <row r="96421" spans="7:7">
      <c r="G96421" s="162" t="s">
        <v>96666</v>
      </c>
    </row>
    <row r="96422" spans="7:7">
      <c r="G96422" s="162" t="s">
        <v>96667</v>
      </c>
    </row>
    <row r="96423" spans="7:7">
      <c r="G96423" s="162" t="s">
        <v>96668</v>
      </c>
    </row>
    <row r="96424" spans="7:7">
      <c r="G96424" s="162" t="s">
        <v>96669</v>
      </c>
    </row>
    <row r="96425" spans="7:7">
      <c r="G96425" s="162" t="s">
        <v>96670</v>
      </c>
    </row>
    <row r="96426" spans="7:7">
      <c r="G96426" s="162" t="s">
        <v>96671</v>
      </c>
    </row>
    <row r="96427" spans="7:7">
      <c r="G96427" s="162" t="s">
        <v>96672</v>
      </c>
    </row>
    <row r="96428" spans="7:7">
      <c r="G96428" s="162" t="s">
        <v>96673</v>
      </c>
    </row>
    <row r="96429" spans="7:7">
      <c r="G96429" s="162" t="s">
        <v>96674</v>
      </c>
    </row>
    <row r="96430" spans="7:7">
      <c r="G96430" s="162" t="s">
        <v>96675</v>
      </c>
    </row>
    <row r="96431" spans="7:7">
      <c r="G96431" s="162" t="s">
        <v>96676</v>
      </c>
    </row>
    <row r="96432" spans="7:7">
      <c r="G96432" s="162" t="s">
        <v>96677</v>
      </c>
    </row>
    <row r="96433" spans="7:7">
      <c r="G96433" s="162" t="s">
        <v>96678</v>
      </c>
    </row>
    <row r="96434" spans="7:7">
      <c r="G96434" s="162" t="s">
        <v>96679</v>
      </c>
    </row>
    <row r="96435" spans="7:7">
      <c r="G96435" s="162" t="s">
        <v>96680</v>
      </c>
    </row>
    <row r="96436" spans="7:7">
      <c r="G96436" s="162" t="s">
        <v>96681</v>
      </c>
    </row>
    <row r="96437" spans="7:7">
      <c r="G96437" s="162" t="s">
        <v>96682</v>
      </c>
    </row>
    <row r="96438" spans="7:7">
      <c r="G96438" s="162" t="s">
        <v>96683</v>
      </c>
    </row>
    <row r="96439" spans="7:7">
      <c r="G96439" s="162" t="s">
        <v>96684</v>
      </c>
    </row>
    <row r="96440" spans="7:7">
      <c r="G96440" s="162" t="s">
        <v>96685</v>
      </c>
    </row>
    <row r="96441" spans="7:7">
      <c r="G96441" s="162" t="s">
        <v>96686</v>
      </c>
    </row>
    <row r="96442" spans="7:7">
      <c r="G96442" s="162" t="s">
        <v>96687</v>
      </c>
    </row>
    <row r="96443" spans="7:7">
      <c r="G96443" s="162" t="s">
        <v>96688</v>
      </c>
    </row>
    <row r="96444" spans="7:7">
      <c r="G96444" s="162" t="s">
        <v>96689</v>
      </c>
    </row>
    <row r="96445" spans="7:7">
      <c r="G96445" s="162" t="s">
        <v>96690</v>
      </c>
    </row>
    <row r="96446" spans="7:7">
      <c r="G96446" s="162" t="s">
        <v>96691</v>
      </c>
    </row>
    <row r="96447" spans="7:7">
      <c r="G96447" s="162" t="s">
        <v>96692</v>
      </c>
    </row>
    <row r="96448" spans="7:7">
      <c r="G96448" s="162" t="s">
        <v>96693</v>
      </c>
    </row>
    <row r="96449" spans="7:7">
      <c r="G96449" s="162" t="s">
        <v>96694</v>
      </c>
    </row>
    <row r="96450" spans="7:7">
      <c r="G96450" s="162" t="s">
        <v>96695</v>
      </c>
    </row>
    <row r="96451" spans="7:7">
      <c r="G96451" s="162" t="s">
        <v>96696</v>
      </c>
    </row>
    <row r="96452" spans="7:7">
      <c r="G96452" s="162" t="s">
        <v>96697</v>
      </c>
    </row>
    <row r="96453" spans="7:7">
      <c r="G96453" s="162" t="s">
        <v>96698</v>
      </c>
    </row>
    <row r="96454" spans="7:7">
      <c r="G96454" s="162" t="s">
        <v>96699</v>
      </c>
    </row>
    <row r="96455" spans="7:7">
      <c r="G96455" s="162" t="s">
        <v>96700</v>
      </c>
    </row>
    <row r="96456" spans="7:7">
      <c r="G96456" s="162" t="s">
        <v>96701</v>
      </c>
    </row>
    <row r="96457" spans="7:7">
      <c r="G96457" s="162" t="s">
        <v>96702</v>
      </c>
    </row>
    <row r="96458" spans="7:7">
      <c r="G96458" s="162" t="s">
        <v>96703</v>
      </c>
    </row>
    <row r="96459" spans="7:7">
      <c r="G96459" s="162" t="s">
        <v>96704</v>
      </c>
    </row>
    <row r="96460" spans="7:7">
      <c r="G96460" s="162" t="s">
        <v>96705</v>
      </c>
    </row>
    <row r="96461" spans="7:7">
      <c r="G96461" s="162" t="s">
        <v>96706</v>
      </c>
    </row>
    <row r="96462" spans="7:7">
      <c r="G96462" s="162" t="s">
        <v>96707</v>
      </c>
    </row>
    <row r="96463" spans="7:7">
      <c r="G96463" s="162" t="s">
        <v>96708</v>
      </c>
    </row>
    <row r="96464" spans="7:7">
      <c r="G96464" s="162" t="s">
        <v>96709</v>
      </c>
    </row>
    <row r="96465" spans="7:7">
      <c r="G96465" s="162" t="s">
        <v>96710</v>
      </c>
    </row>
    <row r="96466" spans="7:7">
      <c r="G96466" s="162" t="s">
        <v>96711</v>
      </c>
    </row>
    <row r="96467" spans="7:7">
      <c r="G96467" s="162" t="s">
        <v>96712</v>
      </c>
    </row>
    <row r="96468" spans="7:7">
      <c r="G96468" s="162" t="s">
        <v>96713</v>
      </c>
    </row>
    <row r="96469" spans="7:7">
      <c r="G96469" s="162" t="s">
        <v>96714</v>
      </c>
    </row>
    <row r="96470" spans="7:7">
      <c r="G96470" s="162" t="s">
        <v>96715</v>
      </c>
    </row>
    <row r="96471" spans="7:7">
      <c r="G96471" s="162" t="s">
        <v>96716</v>
      </c>
    </row>
    <row r="96472" spans="7:7">
      <c r="G96472" s="162" t="s">
        <v>96717</v>
      </c>
    </row>
    <row r="96473" spans="7:7">
      <c r="G96473" s="162" t="s">
        <v>96718</v>
      </c>
    </row>
    <row r="96474" spans="7:7">
      <c r="G96474" s="162" t="s">
        <v>96719</v>
      </c>
    </row>
    <row r="96475" spans="7:7">
      <c r="G96475" s="162" t="s">
        <v>96720</v>
      </c>
    </row>
    <row r="96476" spans="7:7">
      <c r="G96476" s="162" t="s">
        <v>96721</v>
      </c>
    </row>
    <row r="96477" spans="7:7">
      <c r="G96477" s="162" t="s">
        <v>96722</v>
      </c>
    </row>
    <row r="96478" spans="7:7">
      <c r="G96478" s="162" t="s">
        <v>96723</v>
      </c>
    </row>
    <row r="96479" spans="7:7">
      <c r="G96479" s="162" t="s">
        <v>96724</v>
      </c>
    </row>
    <row r="96480" spans="7:7">
      <c r="G96480" s="162" t="s">
        <v>96725</v>
      </c>
    </row>
    <row r="96481" spans="7:7">
      <c r="G96481" s="162" t="s">
        <v>96726</v>
      </c>
    </row>
    <row r="96482" spans="7:7">
      <c r="G96482" s="162" t="s">
        <v>96727</v>
      </c>
    </row>
    <row r="96483" spans="7:7">
      <c r="G96483" s="162" t="s">
        <v>96728</v>
      </c>
    </row>
    <row r="96484" spans="7:7">
      <c r="G96484" s="162" t="s">
        <v>96729</v>
      </c>
    </row>
    <row r="96485" spans="7:7">
      <c r="G96485" s="162" t="s">
        <v>96730</v>
      </c>
    </row>
    <row r="96486" spans="7:7">
      <c r="G96486" s="162" t="s">
        <v>96731</v>
      </c>
    </row>
    <row r="96487" spans="7:7">
      <c r="G96487" s="162" t="s">
        <v>96732</v>
      </c>
    </row>
    <row r="96488" spans="7:7">
      <c r="G96488" s="162" t="s">
        <v>96733</v>
      </c>
    </row>
    <row r="96489" spans="7:7">
      <c r="G96489" s="162" t="s">
        <v>96734</v>
      </c>
    </row>
    <row r="96490" spans="7:7">
      <c r="G96490" s="162" t="s">
        <v>96735</v>
      </c>
    </row>
    <row r="96491" spans="7:7">
      <c r="G96491" s="162" t="s">
        <v>96736</v>
      </c>
    </row>
    <row r="96492" spans="7:7">
      <c r="G96492" s="162" t="s">
        <v>96737</v>
      </c>
    </row>
    <row r="96493" spans="7:7">
      <c r="G96493" s="162" t="s">
        <v>96738</v>
      </c>
    </row>
    <row r="96494" spans="7:7">
      <c r="G96494" s="162" t="s">
        <v>96739</v>
      </c>
    </row>
    <row r="96495" spans="7:7">
      <c r="G96495" s="162" t="s">
        <v>96740</v>
      </c>
    </row>
    <row r="96496" spans="7:7">
      <c r="G96496" s="162" t="s">
        <v>96741</v>
      </c>
    </row>
    <row r="96497" spans="7:7">
      <c r="G96497" s="162" t="s">
        <v>96742</v>
      </c>
    </row>
    <row r="96498" spans="7:7">
      <c r="G96498" s="162" t="s">
        <v>96743</v>
      </c>
    </row>
    <row r="96499" spans="7:7">
      <c r="G96499" s="162" t="s">
        <v>96744</v>
      </c>
    </row>
    <row r="96500" spans="7:7">
      <c r="G96500" s="162" t="s">
        <v>96745</v>
      </c>
    </row>
    <row r="96501" spans="7:7">
      <c r="G96501" s="162" t="s">
        <v>96746</v>
      </c>
    </row>
    <row r="96502" spans="7:7">
      <c r="G96502" s="162" t="s">
        <v>96747</v>
      </c>
    </row>
    <row r="96503" spans="7:7">
      <c r="G96503" s="162" t="s">
        <v>96748</v>
      </c>
    </row>
    <row r="96504" spans="7:7">
      <c r="G96504" s="162" t="s">
        <v>96749</v>
      </c>
    </row>
    <row r="96505" spans="7:7">
      <c r="G96505" s="162" t="s">
        <v>96750</v>
      </c>
    </row>
    <row r="96506" spans="7:7">
      <c r="G96506" s="162" t="s">
        <v>96751</v>
      </c>
    </row>
    <row r="96507" spans="7:7">
      <c r="G96507" s="162" t="s">
        <v>96752</v>
      </c>
    </row>
    <row r="96508" spans="7:7">
      <c r="G96508" s="162" t="s">
        <v>96753</v>
      </c>
    </row>
    <row r="96509" spans="7:7">
      <c r="G96509" s="162" t="s">
        <v>96754</v>
      </c>
    </row>
    <row r="96510" spans="7:7">
      <c r="G96510" s="162" t="s">
        <v>96755</v>
      </c>
    </row>
    <row r="96511" spans="7:7">
      <c r="G96511" s="162" t="s">
        <v>96756</v>
      </c>
    </row>
    <row r="96512" spans="7:7">
      <c r="G96512" s="162" t="s">
        <v>96757</v>
      </c>
    </row>
    <row r="96513" spans="7:7">
      <c r="G96513" s="162" t="s">
        <v>96758</v>
      </c>
    </row>
    <row r="96514" spans="7:7">
      <c r="G96514" s="162" t="s">
        <v>96759</v>
      </c>
    </row>
    <row r="96515" spans="7:7">
      <c r="G96515" s="162" t="s">
        <v>96760</v>
      </c>
    </row>
    <row r="96516" spans="7:7">
      <c r="G96516" s="162" t="s">
        <v>96761</v>
      </c>
    </row>
    <row r="96517" spans="7:7">
      <c r="G96517" s="162" t="s">
        <v>96762</v>
      </c>
    </row>
    <row r="96518" spans="7:7">
      <c r="G96518" s="162" t="s">
        <v>96763</v>
      </c>
    </row>
    <row r="96519" spans="7:7">
      <c r="G96519" s="162" t="s">
        <v>96764</v>
      </c>
    </row>
    <row r="96520" spans="7:7">
      <c r="G96520" s="162" t="s">
        <v>96765</v>
      </c>
    </row>
    <row r="96521" spans="7:7">
      <c r="G96521" s="162" t="s">
        <v>96766</v>
      </c>
    </row>
    <row r="96522" spans="7:7">
      <c r="G96522" s="162" t="s">
        <v>96767</v>
      </c>
    </row>
    <row r="96523" spans="7:7">
      <c r="G96523" s="162" t="s">
        <v>96768</v>
      </c>
    </row>
    <row r="96524" spans="7:7">
      <c r="G96524" s="162" t="s">
        <v>96769</v>
      </c>
    </row>
    <row r="96525" spans="7:7">
      <c r="G96525" s="162" t="s">
        <v>96770</v>
      </c>
    </row>
    <row r="96526" spans="7:7">
      <c r="G96526" s="162" t="s">
        <v>96771</v>
      </c>
    </row>
    <row r="96527" spans="7:7">
      <c r="G96527" s="162" t="s">
        <v>96772</v>
      </c>
    </row>
    <row r="96528" spans="7:7">
      <c r="G96528" s="162" t="s">
        <v>96773</v>
      </c>
    </row>
    <row r="96529" spans="7:7">
      <c r="G96529" s="162" t="s">
        <v>96774</v>
      </c>
    </row>
    <row r="96530" spans="7:7">
      <c r="G96530" s="162" t="s">
        <v>96775</v>
      </c>
    </row>
    <row r="96531" spans="7:7">
      <c r="G96531" s="162" t="s">
        <v>96776</v>
      </c>
    </row>
    <row r="96532" spans="7:7">
      <c r="G96532" s="162" t="s">
        <v>96777</v>
      </c>
    </row>
    <row r="96533" spans="7:7">
      <c r="G96533" s="162" t="s">
        <v>96778</v>
      </c>
    </row>
    <row r="96534" spans="7:7">
      <c r="G96534" s="162" t="s">
        <v>96779</v>
      </c>
    </row>
    <row r="96535" spans="7:7">
      <c r="G96535" s="162" t="s">
        <v>96780</v>
      </c>
    </row>
    <row r="96536" spans="7:7">
      <c r="G96536" s="162" t="s">
        <v>96781</v>
      </c>
    </row>
    <row r="96537" spans="7:7">
      <c r="G96537" s="162" t="s">
        <v>96782</v>
      </c>
    </row>
    <row r="96538" spans="7:7">
      <c r="G96538" s="162" t="s">
        <v>96783</v>
      </c>
    </row>
    <row r="96539" spans="7:7">
      <c r="G96539" s="162" t="s">
        <v>96784</v>
      </c>
    </row>
    <row r="96540" spans="7:7">
      <c r="G96540" s="162" t="s">
        <v>96785</v>
      </c>
    </row>
    <row r="96541" spans="7:7">
      <c r="G96541" s="162" t="s">
        <v>96786</v>
      </c>
    </row>
    <row r="96542" spans="7:7">
      <c r="G96542" s="162" t="s">
        <v>96787</v>
      </c>
    </row>
    <row r="96543" spans="7:7">
      <c r="G96543" s="162" t="s">
        <v>96788</v>
      </c>
    </row>
    <row r="96544" spans="7:7">
      <c r="G96544" s="162" t="s">
        <v>96789</v>
      </c>
    </row>
    <row r="96545" spans="7:7">
      <c r="G96545" s="162" t="s">
        <v>96790</v>
      </c>
    </row>
    <row r="96546" spans="7:7">
      <c r="G96546" s="162" t="s">
        <v>96791</v>
      </c>
    </row>
    <row r="96547" spans="7:7">
      <c r="G96547" s="162" t="s">
        <v>96792</v>
      </c>
    </row>
    <row r="96548" spans="7:7">
      <c r="G96548" s="162" t="s">
        <v>96793</v>
      </c>
    </row>
    <row r="96549" spans="7:7">
      <c r="G96549" s="162" t="s">
        <v>96794</v>
      </c>
    </row>
    <row r="96550" spans="7:7">
      <c r="G96550" s="162" t="s">
        <v>96795</v>
      </c>
    </row>
    <row r="96551" spans="7:7">
      <c r="G96551" s="162" t="s">
        <v>96796</v>
      </c>
    </row>
    <row r="96552" spans="7:7">
      <c r="G96552" s="162" t="s">
        <v>96797</v>
      </c>
    </row>
    <row r="96553" spans="7:7">
      <c r="G96553" s="162" t="s">
        <v>96798</v>
      </c>
    </row>
    <row r="96554" spans="7:7">
      <c r="G96554" s="162" t="s">
        <v>96799</v>
      </c>
    </row>
    <row r="96555" spans="7:7">
      <c r="G96555" s="162" t="s">
        <v>96800</v>
      </c>
    </row>
    <row r="96556" spans="7:7">
      <c r="G96556" s="162" t="s">
        <v>96801</v>
      </c>
    </row>
    <row r="96557" spans="7:7">
      <c r="G96557" s="162" t="s">
        <v>96802</v>
      </c>
    </row>
    <row r="96558" spans="7:7">
      <c r="G96558" s="162" t="s">
        <v>96803</v>
      </c>
    </row>
    <row r="96559" spans="7:7">
      <c r="G96559" s="162" t="s">
        <v>96804</v>
      </c>
    </row>
    <row r="96560" spans="7:7">
      <c r="G96560" s="162" t="s">
        <v>96805</v>
      </c>
    </row>
    <row r="96561" spans="7:7">
      <c r="G96561" s="162" t="s">
        <v>96806</v>
      </c>
    </row>
    <row r="96562" spans="7:7">
      <c r="G96562" s="162" t="s">
        <v>96807</v>
      </c>
    </row>
    <row r="96563" spans="7:7">
      <c r="G96563" s="162" t="s">
        <v>96808</v>
      </c>
    </row>
    <row r="96564" spans="7:7">
      <c r="G96564" s="162" t="s">
        <v>96809</v>
      </c>
    </row>
    <row r="96565" spans="7:7">
      <c r="G96565" s="162" t="s">
        <v>96810</v>
      </c>
    </row>
    <row r="96566" spans="7:7">
      <c r="G96566" s="162" t="s">
        <v>96811</v>
      </c>
    </row>
    <row r="96567" spans="7:7">
      <c r="G96567" s="162" t="s">
        <v>96812</v>
      </c>
    </row>
    <row r="96568" spans="7:7">
      <c r="G96568" s="162" t="s">
        <v>96813</v>
      </c>
    </row>
    <row r="96569" spans="7:7">
      <c r="G96569" s="162" t="s">
        <v>96814</v>
      </c>
    </row>
    <row r="96570" spans="7:7">
      <c r="G96570" s="162" t="s">
        <v>96815</v>
      </c>
    </row>
    <row r="96571" spans="7:7">
      <c r="G96571" s="162" t="s">
        <v>96816</v>
      </c>
    </row>
    <row r="96572" spans="7:7">
      <c r="G96572" s="162" t="s">
        <v>96817</v>
      </c>
    </row>
    <row r="96573" spans="7:7">
      <c r="G96573" s="162" t="s">
        <v>96818</v>
      </c>
    </row>
    <row r="96574" spans="7:7">
      <c r="G96574" s="162" t="s">
        <v>96819</v>
      </c>
    </row>
    <row r="96575" spans="7:7">
      <c r="G96575" s="162" t="s">
        <v>96820</v>
      </c>
    </row>
    <row r="96576" spans="7:7">
      <c r="G96576" s="162" t="s">
        <v>96821</v>
      </c>
    </row>
    <row r="96577" spans="7:7">
      <c r="G96577" s="162" t="s">
        <v>96822</v>
      </c>
    </row>
    <row r="96578" spans="7:7">
      <c r="G96578" s="162" t="s">
        <v>96823</v>
      </c>
    </row>
    <row r="96579" spans="7:7">
      <c r="G96579" s="162" t="s">
        <v>96824</v>
      </c>
    </row>
    <row r="96580" spans="7:7">
      <c r="G96580" s="162" t="s">
        <v>96825</v>
      </c>
    </row>
    <row r="96581" spans="7:7">
      <c r="G96581" s="162" t="s">
        <v>96826</v>
      </c>
    </row>
    <row r="96582" spans="7:7">
      <c r="G96582" s="162" t="s">
        <v>96827</v>
      </c>
    </row>
    <row r="96583" spans="7:7">
      <c r="G96583" s="162" t="s">
        <v>96828</v>
      </c>
    </row>
    <row r="96584" spans="7:7">
      <c r="G96584" s="162" t="s">
        <v>96829</v>
      </c>
    </row>
    <row r="96585" spans="7:7">
      <c r="G96585" s="162" t="s">
        <v>96830</v>
      </c>
    </row>
    <row r="96586" spans="7:7">
      <c r="G96586" s="162" t="s">
        <v>96831</v>
      </c>
    </row>
    <row r="96587" spans="7:7">
      <c r="G96587" s="162" t="s">
        <v>96832</v>
      </c>
    </row>
    <row r="96588" spans="7:7">
      <c r="G96588" s="162" t="s">
        <v>96833</v>
      </c>
    </row>
    <row r="96589" spans="7:7">
      <c r="G96589" s="162" t="s">
        <v>96834</v>
      </c>
    </row>
    <row r="96590" spans="7:7">
      <c r="G96590" s="162" t="s">
        <v>96835</v>
      </c>
    </row>
    <row r="96591" spans="7:7">
      <c r="G96591" s="162" t="s">
        <v>96836</v>
      </c>
    </row>
    <row r="96592" spans="7:7">
      <c r="G96592" s="162" t="s">
        <v>96837</v>
      </c>
    </row>
    <row r="96593" spans="7:7">
      <c r="G96593" s="162" t="s">
        <v>96838</v>
      </c>
    </row>
    <row r="96594" spans="7:7">
      <c r="G96594" s="162" t="s">
        <v>96839</v>
      </c>
    </row>
    <row r="96595" spans="7:7">
      <c r="G96595" s="162" t="s">
        <v>96840</v>
      </c>
    </row>
    <row r="96596" spans="7:7">
      <c r="G96596" s="162" t="s">
        <v>96841</v>
      </c>
    </row>
    <row r="96597" spans="7:7">
      <c r="G96597" s="162" t="s">
        <v>96842</v>
      </c>
    </row>
    <row r="96598" spans="7:7">
      <c r="G96598" s="162" t="s">
        <v>96843</v>
      </c>
    </row>
    <row r="96599" spans="7:7">
      <c r="G96599" s="162" t="s">
        <v>96844</v>
      </c>
    </row>
    <row r="96600" spans="7:7">
      <c r="G96600" s="162" t="s">
        <v>96845</v>
      </c>
    </row>
    <row r="96601" spans="7:7">
      <c r="G96601" s="162" t="s">
        <v>96846</v>
      </c>
    </row>
    <row r="96602" spans="7:7">
      <c r="G96602" s="162" t="s">
        <v>96847</v>
      </c>
    </row>
    <row r="96603" spans="7:7">
      <c r="G96603" s="162" t="s">
        <v>96848</v>
      </c>
    </row>
    <row r="96604" spans="7:7">
      <c r="G96604" s="162" t="s">
        <v>96849</v>
      </c>
    </row>
    <row r="96605" spans="7:7">
      <c r="G96605" s="162" t="s">
        <v>96850</v>
      </c>
    </row>
    <row r="96606" spans="7:7">
      <c r="G96606" s="162" t="s">
        <v>96851</v>
      </c>
    </row>
    <row r="96607" spans="7:7">
      <c r="G96607" s="162" t="s">
        <v>96852</v>
      </c>
    </row>
    <row r="96608" spans="7:7">
      <c r="G96608" s="162" t="s">
        <v>96853</v>
      </c>
    </row>
    <row r="96609" spans="7:7">
      <c r="G96609" s="162" t="s">
        <v>96854</v>
      </c>
    </row>
    <row r="96610" spans="7:7">
      <c r="G96610" s="162" t="s">
        <v>96855</v>
      </c>
    </row>
    <row r="96611" spans="7:7">
      <c r="G96611" s="162" t="s">
        <v>96856</v>
      </c>
    </row>
    <row r="96612" spans="7:7">
      <c r="G96612" s="162" t="s">
        <v>96857</v>
      </c>
    </row>
    <row r="96613" spans="7:7">
      <c r="G96613" s="162" t="s">
        <v>96858</v>
      </c>
    </row>
    <row r="96614" spans="7:7">
      <c r="G96614" s="162" t="s">
        <v>96859</v>
      </c>
    </row>
    <row r="96615" spans="7:7">
      <c r="G96615" s="162" t="s">
        <v>96860</v>
      </c>
    </row>
    <row r="96616" spans="7:7">
      <c r="G96616" s="162" t="s">
        <v>96861</v>
      </c>
    </row>
    <row r="96617" spans="7:7">
      <c r="G96617" s="162" t="s">
        <v>96862</v>
      </c>
    </row>
    <row r="96618" spans="7:7">
      <c r="G96618" s="162" t="s">
        <v>96863</v>
      </c>
    </row>
    <row r="96619" spans="7:7">
      <c r="G96619" s="162" t="s">
        <v>96864</v>
      </c>
    </row>
    <row r="96620" spans="7:7">
      <c r="G96620" s="162" t="s">
        <v>96865</v>
      </c>
    </row>
    <row r="96621" spans="7:7">
      <c r="G96621" s="162" t="s">
        <v>96866</v>
      </c>
    </row>
    <row r="96622" spans="7:7">
      <c r="G96622" s="162" t="s">
        <v>96867</v>
      </c>
    </row>
    <row r="96623" spans="7:7">
      <c r="G96623" s="162" t="s">
        <v>96868</v>
      </c>
    </row>
    <row r="96624" spans="7:7">
      <c r="G96624" s="162" t="s">
        <v>96869</v>
      </c>
    </row>
    <row r="96625" spans="7:7">
      <c r="G96625" s="162" t="s">
        <v>96870</v>
      </c>
    </row>
    <row r="96626" spans="7:7">
      <c r="G96626" s="162" t="s">
        <v>96871</v>
      </c>
    </row>
    <row r="96627" spans="7:7">
      <c r="G96627" s="162" t="s">
        <v>96872</v>
      </c>
    </row>
    <row r="96628" spans="7:7">
      <c r="G96628" s="162" t="s">
        <v>96873</v>
      </c>
    </row>
    <row r="96629" spans="7:7">
      <c r="G96629" s="162" t="s">
        <v>96874</v>
      </c>
    </row>
    <row r="96630" spans="7:7">
      <c r="G96630" s="162" t="s">
        <v>96875</v>
      </c>
    </row>
    <row r="96631" spans="7:7">
      <c r="G96631" s="162" t="s">
        <v>96876</v>
      </c>
    </row>
    <row r="96632" spans="7:7">
      <c r="G96632" s="162" t="s">
        <v>96877</v>
      </c>
    </row>
    <row r="96633" spans="7:7">
      <c r="G96633" s="162" t="s">
        <v>96878</v>
      </c>
    </row>
    <row r="96634" spans="7:7">
      <c r="G96634" s="162" t="s">
        <v>96879</v>
      </c>
    </row>
    <row r="96635" spans="7:7">
      <c r="G96635" s="162" t="s">
        <v>96880</v>
      </c>
    </row>
    <row r="96636" spans="7:7">
      <c r="G96636" s="162" t="s">
        <v>96881</v>
      </c>
    </row>
    <row r="96637" spans="7:7">
      <c r="G96637" s="162" t="s">
        <v>96882</v>
      </c>
    </row>
    <row r="96638" spans="7:7">
      <c r="G96638" s="162" t="s">
        <v>96883</v>
      </c>
    </row>
    <row r="96639" spans="7:7">
      <c r="G96639" s="162" t="s">
        <v>96884</v>
      </c>
    </row>
    <row r="96640" spans="7:7">
      <c r="G96640" s="162" t="s">
        <v>96885</v>
      </c>
    </row>
    <row r="96641" spans="7:7">
      <c r="G96641" s="162" t="s">
        <v>96886</v>
      </c>
    </row>
    <row r="96642" spans="7:7">
      <c r="G96642" s="162" t="s">
        <v>96887</v>
      </c>
    </row>
    <row r="96643" spans="7:7">
      <c r="G96643" s="162" t="s">
        <v>96888</v>
      </c>
    </row>
    <row r="96644" spans="7:7">
      <c r="G96644" s="162" t="s">
        <v>96889</v>
      </c>
    </row>
    <row r="96645" spans="7:7">
      <c r="G96645" s="162" t="s">
        <v>96890</v>
      </c>
    </row>
    <row r="96646" spans="7:7">
      <c r="G96646" s="162" t="s">
        <v>96891</v>
      </c>
    </row>
    <row r="96647" spans="7:7">
      <c r="G96647" s="162" t="s">
        <v>96892</v>
      </c>
    </row>
    <row r="96648" spans="7:7">
      <c r="G96648" s="162" t="s">
        <v>96893</v>
      </c>
    </row>
    <row r="96649" spans="7:7">
      <c r="G96649" s="162" t="s">
        <v>96894</v>
      </c>
    </row>
    <row r="96650" spans="7:7">
      <c r="G96650" s="162" t="s">
        <v>96895</v>
      </c>
    </row>
    <row r="96651" spans="7:7">
      <c r="G96651" s="162" t="s">
        <v>96896</v>
      </c>
    </row>
    <row r="96652" spans="7:7">
      <c r="G96652" s="162" t="s">
        <v>96897</v>
      </c>
    </row>
    <row r="96653" spans="7:7">
      <c r="G96653" s="162" t="s">
        <v>96898</v>
      </c>
    </row>
    <row r="96654" spans="7:7">
      <c r="G96654" s="162" t="s">
        <v>96899</v>
      </c>
    </row>
    <row r="96655" spans="7:7">
      <c r="G96655" s="162" t="s">
        <v>96900</v>
      </c>
    </row>
    <row r="96656" spans="7:7">
      <c r="G96656" s="162" t="s">
        <v>96901</v>
      </c>
    </row>
    <row r="96657" spans="7:7">
      <c r="G96657" s="162" t="s">
        <v>96902</v>
      </c>
    </row>
    <row r="96658" spans="7:7">
      <c r="G96658" s="162" t="s">
        <v>96903</v>
      </c>
    </row>
    <row r="96659" spans="7:7">
      <c r="G96659" s="162" t="s">
        <v>96904</v>
      </c>
    </row>
    <row r="96660" spans="7:7">
      <c r="G96660" s="162" t="s">
        <v>96905</v>
      </c>
    </row>
    <row r="96661" spans="7:7">
      <c r="G96661" s="162" t="s">
        <v>96906</v>
      </c>
    </row>
    <row r="96662" spans="7:7">
      <c r="G96662" s="162" t="s">
        <v>96907</v>
      </c>
    </row>
    <row r="96663" spans="7:7">
      <c r="G96663" s="162" t="s">
        <v>96908</v>
      </c>
    </row>
    <row r="96664" spans="7:7">
      <c r="G96664" s="162" t="s">
        <v>96909</v>
      </c>
    </row>
    <row r="96665" spans="7:7">
      <c r="G96665" s="162" t="s">
        <v>96910</v>
      </c>
    </row>
    <row r="96666" spans="7:7">
      <c r="G96666" s="162" t="s">
        <v>96911</v>
      </c>
    </row>
    <row r="96667" spans="7:7">
      <c r="G96667" s="162" t="s">
        <v>96912</v>
      </c>
    </row>
    <row r="96668" spans="7:7">
      <c r="G96668" s="162" t="s">
        <v>96913</v>
      </c>
    </row>
    <row r="96669" spans="7:7">
      <c r="G96669" s="162" t="s">
        <v>96914</v>
      </c>
    </row>
    <row r="96670" spans="7:7">
      <c r="G96670" s="162" t="s">
        <v>96915</v>
      </c>
    </row>
    <row r="96671" spans="7:7">
      <c r="G96671" s="162" t="s">
        <v>96916</v>
      </c>
    </row>
    <row r="96672" spans="7:7">
      <c r="G96672" s="162" t="s">
        <v>96917</v>
      </c>
    </row>
    <row r="96673" spans="7:7">
      <c r="G96673" s="162" t="s">
        <v>96918</v>
      </c>
    </row>
    <row r="96674" spans="7:7">
      <c r="G96674" s="162" t="s">
        <v>96919</v>
      </c>
    </row>
    <row r="96675" spans="7:7">
      <c r="G96675" s="162" t="s">
        <v>96920</v>
      </c>
    </row>
    <row r="96676" spans="7:7">
      <c r="G96676" s="162" t="s">
        <v>96921</v>
      </c>
    </row>
    <row r="96677" spans="7:7">
      <c r="G96677" s="162" t="s">
        <v>96922</v>
      </c>
    </row>
    <row r="96678" spans="7:7">
      <c r="G96678" s="162" t="s">
        <v>96923</v>
      </c>
    </row>
    <row r="96679" spans="7:7">
      <c r="G96679" s="162" t="s">
        <v>96924</v>
      </c>
    </row>
    <row r="96680" spans="7:7">
      <c r="G96680" s="162" t="s">
        <v>96925</v>
      </c>
    </row>
    <row r="96681" spans="7:7">
      <c r="G96681" s="162" t="s">
        <v>96926</v>
      </c>
    </row>
    <row r="96682" spans="7:7">
      <c r="G96682" s="162" t="s">
        <v>96927</v>
      </c>
    </row>
    <row r="96683" spans="7:7">
      <c r="G96683" s="162" t="s">
        <v>96928</v>
      </c>
    </row>
    <row r="96684" spans="7:7">
      <c r="G96684" s="162" t="s">
        <v>96929</v>
      </c>
    </row>
    <row r="96685" spans="7:7">
      <c r="G96685" s="162" t="s">
        <v>96930</v>
      </c>
    </row>
    <row r="96686" spans="7:7">
      <c r="G96686" s="162" t="s">
        <v>96931</v>
      </c>
    </row>
    <row r="96687" spans="7:7">
      <c r="G96687" s="162" t="s">
        <v>96932</v>
      </c>
    </row>
    <row r="96688" spans="7:7">
      <c r="G96688" s="162" t="s">
        <v>96933</v>
      </c>
    </row>
    <row r="96689" spans="7:7">
      <c r="G96689" s="162" t="s">
        <v>96934</v>
      </c>
    </row>
    <row r="96690" spans="7:7">
      <c r="G96690" s="162" t="s">
        <v>96935</v>
      </c>
    </row>
    <row r="96691" spans="7:7">
      <c r="G96691" s="162" t="s">
        <v>96936</v>
      </c>
    </row>
    <row r="96692" spans="7:7">
      <c r="G96692" s="162" t="s">
        <v>96937</v>
      </c>
    </row>
    <row r="96693" spans="7:7">
      <c r="G96693" s="162" t="s">
        <v>96938</v>
      </c>
    </row>
    <row r="96694" spans="7:7">
      <c r="G96694" s="162" t="s">
        <v>96939</v>
      </c>
    </row>
    <row r="96695" spans="7:7">
      <c r="G96695" s="162" t="s">
        <v>96940</v>
      </c>
    </row>
    <row r="96696" spans="7:7">
      <c r="G96696" s="162" t="s">
        <v>96941</v>
      </c>
    </row>
    <row r="96697" spans="7:7">
      <c r="G96697" s="162" t="s">
        <v>96942</v>
      </c>
    </row>
    <row r="96698" spans="7:7">
      <c r="G96698" s="162" t="s">
        <v>96943</v>
      </c>
    </row>
    <row r="96699" spans="7:7">
      <c r="G96699" s="162" t="s">
        <v>96944</v>
      </c>
    </row>
    <row r="96700" spans="7:7">
      <c r="G96700" s="162" t="s">
        <v>96945</v>
      </c>
    </row>
    <row r="96701" spans="7:7">
      <c r="G96701" s="162" t="s">
        <v>96946</v>
      </c>
    </row>
    <row r="96702" spans="7:7">
      <c r="G96702" s="162" t="s">
        <v>96947</v>
      </c>
    </row>
    <row r="96703" spans="7:7">
      <c r="G96703" s="162" t="s">
        <v>96948</v>
      </c>
    </row>
    <row r="96704" spans="7:7">
      <c r="G96704" s="162" t="s">
        <v>96949</v>
      </c>
    </row>
    <row r="96705" spans="7:7">
      <c r="G96705" s="162" t="s">
        <v>96950</v>
      </c>
    </row>
    <row r="96706" spans="7:7">
      <c r="G96706" s="162" t="s">
        <v>96951</v>
      </c>
    </row>
    <row r="96707" spans="7:7">
      <c r="G96707" s="162" t="s">
        <v>96952</v>
      </c>
    </row>
    <row r="96708" spans="7:7">
      <c r="G96708" s="162" t="s">
        <v>96953</v>
      </c>
    </row>
    <row r="96709" spans="7:7">
      <c r="G96709" s="162" t="s">
        <v>96954</v>
      </c>
    </row>
    <row r="96710" spans="7:7">
      <c r="G96710" s="162" t="s">
        <v>96955</v>
      </c>
    </row>
    <row r="96711" spans="7:7">
      <c r="G96711" s="162" t="s">
        <v>96956</v>
      </c>
    </row>
    <row r="96712" spans="7:7">
      <c r="G96712" s="162" t="s">
        <v>96957</v>
      </c>
    </row>
    <row r="96713" spans="7:7">
      <c r="G96713" s="162" t="s">
        <v>96958</v>
      </c>
    </row>
    <row r="96714" spans="7:7">
      <c r="G96714" s="162" t="s">
        <v>96959</v>
      </c>
    </row>
    <row r="96715" spans="7:7">
      <c r="G96715" s="162" t="s">
        <v>96960</v>
      </c>
    </row>
    <row r="96716" spans="7:7">
      <c r="G96716" s="162" t="s">
        <v>96961</v>
      </c>
    </row>
    <row r="96717" spans="7:7">
      <c r="G96717" s="162" t="s">
        <v>96962</v>
      </c>
    </row>
    <row r="96718" spans="7:7">
      <c r="G96718" s="162" t="s">
        <v>96963</v>
      </c>
    </row>
    <row r="96719" spans="7:7">
      <c r="G96719" s="162" t="s">
        <v>96964</v>
      </c>
    </row>
    <row r="96720" spans="7:7">
      <c r="G96720" s="162" t="s">
        <v>96965</v>
      </c>
    </row>
    <row r="96721" spans="7:7">
      <c r="G96721" s="162" t="s">
        <v>96966</v>
      </c>
    </row>
    <row r="96722" spans="7:7">
      <c r="G96722" s="162" t="s">
        <v>96967</v>
      </c>
    </row>
    <row r="96723" spans="7:7">
      <c r="G96723" s="162" t="s">
        <v>96968</v>
      </c>
    </row>
    <row r="96724" spans="7:7">
      <c r="G96724" s="162" t="s">
        <v>96969</v>
      </c>
    </row>
    <row r="96725" spans="7:7">
      <c r="G96725" s="162" t="s">
        <v>96970</v>
      </c>
    </row>
    <row r="96726" spans="7:7">
      <c r="G96726" s="162" t="s">
        <v>96971</v>
      </c>
    </row>
    <row r="96727" spans="7:7">
      <c r="G96727" s="162" t="s">
        <v>96972</v>
      </c>
    </row>
    <row r="96728" spans="7:7">
      <c r="G96728" s="162" t="s">
        <v>96973</v>
      </c>
    </row>
    <row r="96729" spans="7:7">
      <c r="G96729" s="162" t="s">
        <v>96974</v>
      </c>
    </row>
    <row r="96730" spans="7:7">
      <c r="G96730" s="162" t="s">
        <v>96975</v>
      </c>
    </row>
    <row r="96731" spans="7:7">
      <c r="G96731" s="162" t="s">
        <v>96976</v>
      </c>
    </row>
    <row r="96732" spans="7:7">
      <c r="G96732" s="162" t="s">
        <v>96977</v>
      </c>
    </row>
    <row r="96733" spans="7:7">
      <c r="G96733" s="162" t="s">
        <v>96978</v>
      </c>
    </row>
    <row r="96734" spans="7:7">
      <c r="G96734" s="162" t="s">
        <v>96979</v>
      </c>
    </row>
    <row r="96735" spans="7:7">
      <c r="G96735" s="162" t="s">
        <v>96980</v>
      </c>
    </row>
    <row r="96736" spans="7:7">
      <c r="G96736" s="162" t="s">
        <v>96981</v>
      </c>
    </row>
    <row r="96737" spans="7:7">
      <c r="G96737" s="162" t="s">
        <v>96982</v>
      </c>
    </row>
    <row r="96738" spans="7:7">
      <c r="G96738" s="162" t="s">
        <v>96983</v>
      </c>
    </row>
    <row r="96739" spans="7:7">
      <c r="G96739" s="162" t="s">
        <v>96984</v>
      </c>
    </row>
    <row r="96740" spans="7:7">
      <c r="G96740" s="162" t="s">
        <v>96985</v>
      </c>
    </row>
    <row r="96741" spans="7:7">
      <c r="G96741" s="162" t="s">
        <v>96986</v>
      </c>
    </row>
    <row r="96742" spans="7:7">
      <c r="G96742" s="162" t="s">
        <v>96987</v>
      </c>
    </row>
    <row r="96743" spans="7:7">
      <c r="G96743" s="162" t="s">
        <v>96988</v>
      </c>
    </row>
    <row r="96744" spans="7:7">
      <c r="G96744" s="162" t="s">
        <v>96989</v>
      </c>
    </row>
    <row r="96745" spans="7:7">
      <c r="G96745" s="162" t="s">
        <v>96990</v>
      </c>
    </row>
    <row r="96746" spans="7:7">
      <c r="G96746" s="162" t="s">
        <v>96991</v>
      </c>
    </row>
    <row r="96747" spans="7:7">
      <c r="G96747" s="162" t="s">
        <v>96992</v>
      </c>
    </row>
    <row r="96748" spans="7:7">
      <c r="G96748" s="162" t="s">
        <v>96993</v>
      </c>
    </row>
    <row r="96749" spans="7:7">
      <c r="G96749" s="162" t="s">
        <v>96994</v>
      </c>
    </row>
    <row r="96750" spans="7:7">
      <c r="G96750" s="162" t="s">
        <v>96995</v>
      </c>
    </row>
    <row r="96751" spans="7:7">
      <c r="G96751" s="162" t="s">
        <v>96996</v>
      </c>
    </row>
    <row r="96752" spans="7:7">
      <c r="G96752" s="162" t="s">
        <v>96997</v>
      </c>
    </row>
    <row r="96753" spans="7:7">
      <c r="G96753" s="162" t="s">
        <v>96998</v>
      </c>
    </row>
    <row r="96754" spans="7:7">
      <c r="G96754" s="162" t="s">
        <v>96999</v>
      </c>
    </row>
    <row r="96755" spans="7:7">
      <c r="G96755" s="162" t="s">
        <v>97000</v>
      </c>
    </row>
    <row r="96756" spans="7:7">
      <c r="G96756" s="162" t="s">
        <v>97001</v>
      </c>
    </row>
    <row r="96757" spans="7:7">
      <c r="G96757" s="162" t="s">
        <v>97002</v>
      </c>
    </row>
    <row r="96758" spans="7:7">
      <c r="G96758" s="162" t="s">
        <v>97003</v>
      </c>
    </row>
    <row r="96759" spans="7:7">
      <c r="G96759" s="162" t="s">
        <v>97004</v>
      </c>
    </row>
    <row r="96760" spans="7:7">
      <c r="G96760" s="162" t="s">
        <v>97005</v>
      </c>
    </row>
    <row r="96761" spans="7:7">
      <c r="G96761" s="162" t="s">
        <v>97006</v>
      </c>
    </row>
    <row r="96762" spans="7:7">
      <c r="G96762" s="162" t="s">
        <v>97007</v>
      </c>
    </row>
    <row r="96763" spans="7:7">
      <c r="G96763" s="162" t="s">
        <v>97008</v>
      </c>
    </row>
    <row r="96764" spans="7:7">
      <c r="G96764" s="162" t="s">
        <v>97009</v>
      </c>
    </row>
    <row r="96765" spans="7:7">
      <c r="G96765" s="162" t="s">
        <v>97010</v>
      </c>
    </row>
    <row r="96766" spans="7:7">
      <c r="G96766" s="162" t="s">
        <v>97011</v>
      </c>
    </row>
    <row r="96767" spans="7:7">
      <c r="G96767" s="162" t="s">
        <v>97012</v>
      </c>
    </row>
    <row r="96768" spans="7:7">
      <c r="G96768" s="162" t="s">
        <v>97013</v>
      </c>
    </row>
    <row r="96769" spans="7:7">
      <c r="G96769" s="162" t="s">
        <v>97014</v>
      </c>
    </row>
    <row r="96770" spans="7:7">
      <c r="G96770" s="162" t="s">
        <v>97015</v>
      </c>
    </row>
    <row r="96771" spans="7:7">
      <c r="G96771" s="162" t="s">
        <v>97016</v>
      </c>
    </row>
    <row r="96772" spans="7:7">
      <c r="G96772" s="162" t="s">
        <v>97017</v>
      </c>
    </row>
    <row r="96773" spans="7:7">
      <c r="G96773" s="162" t="s">
        <v>97018</v>
      </c>
    </row>
    <row r="96774" spans="7:7">
      <c r="G96774" s="162" t="s">
        <v>97019</v>
      </c>
    </row>
    <row r="96775" spans="7:7">
      <c r="G96775" s="162" t="s">
        <v>97020</v>
      </c>
    </row>
    <row r="96776" spans="7:7">
      <c r="G96776" s="162" t="s">
        <v>97021</v>
      </c>
    </row>
    <row r="96777" spans="7:7">
      <c r="G96777" s="162" t="s">
        <v>97022</v>
      </c>
    </row>
    <row r="96778" spans="7:7">
      <c r="G96778" s="162" t="s">
        <v>97023</v>
      </c>
    </row>
    <row r="96779" spans="7:7">
      <c r="G96779" s="162" t="s">
        <v>97024</v>
      </c>
    </row>
    <row r="96780" spans="7:7">
      <c r="G96780" s="162" t="s">
        <v>97025</v>
      </c>
    </row>
    <row r="96781" spans="7:7">
      <c r="G96781" s="162" t="s">
        <v>97026</v>
      </c>
    </row>
    <row r="96782" spans="7:7">
      <c r="G96782" s="162" t="s">
        <v>97027</v>
      </c>
    </row>
    <row r="96783" spans="7:7">
      <c r="G96783" s="162" t="s">
        <v>97028</v>
      </c>
    </row>
    <row r="96784" spans="7:7">
      <c r="G96784" s="162" t="s">
        <v>97029</v>
      </c>
    </row>
    <row r="96785" spans="7:7">
      <c r="G96785" s="162" t="s">
        <v>97030</v>
      </c>
    </row>
    <row r="96786" spans="7:7">
      <c r="G96786" s="162" t="s">
        <v>97031</v>
      </c>
    </row>
    <row r="96787" spans="7:7">
      <c r="G96787" s="162" t="s">
        <v>97032</v>
      </c>
    </row>
    <row r="96788" spans="7:7">
      <c r="G96788" s="162" t="s">
        <v>97033</v>
      </c>
    </row>
    <row r="96789" spans="7:7">
      <c r="G96789" s="162" t="s">
        <v>97034</v>
      </c>
    </row>
    <row r="96790" spans="7:7">
      <c r="G96790" s="162" t="s">
        <v>97035</v>
      </c>
    </row>
    <row r="96791" spans="7:7">
      <c r="G96791" s="162" t="s">
        <v>97036</v>
      </c>
    </row>
    <row r="96792" spans="7:7">
      <c r="G96792" s="162" t="s">
        <v>97037</v>
      </c>
    </row>
    <row r="96793" spans="7:7">
      <c r="G96793" s="162" t="s">
        <v>97038</v>
      </c>
    </row>
    <row r="96794" spans="7:7">
      <c r="G96794" s="162" t="s">
        <v>97039</v>
      </c>
    </row>
    <row r="96795" spans="7:7">
      <c r="G96795" s="162" t="s">
        <v>97040</v>
      </c>
    </row>
    <row r="96796" spans="7:7">
      <c r="G96796" s="162" t="s">
        <v>97041</v>
      </c>
    </row>
    <row r="96797" spans="7:7">
      <c r="G96797" s="162" t="s">
        <v>97042</v>
      </c>
    </row>
    <row r="96798" spans="7:7">
      <c r="G96798" s="162" t="s">
        <v>97043</v>
      </c>
    </row>
    <row r="96799" spans="7:7">
      <c r="G96799" s="162" t="s">
        <v>97044</v>
      </c>
    </row>
    <row r="96800" spans="7:7">
      <c r="G96800" s="162" t="s">
        <v>97045</v>
      </c>
    </row>
    <row r="96801" spans="7:7">
      <c r="G96801" s="162" t="s">
        <v>97046</v>
      </c>
    </row>
    <row r="96802" spans="7:7">
      <c r="G96802" s="162" t="s">
        <v>97047</v>
      </c>
    </row>
    <row r="96803" spans="7:7">
      <c r="G96803" s="162" t="s">
        <v>97048</v>
      </c>
    </row>
    <row r="96804" spans="7:7">
      <c r="G96804" s="162" t="s">
        <v>97049</v>
      </c>
    </row>
    <row r="96805" spans="7:7">
      <c r="G96805" s="162" t="s">
        <v>97050</v>
      </c>
    </row>
    <row r="96806" spans="7:7">
      <c r="G96806" s="162" t="s">
        <v>97051</v>
      </c>
    </row>
    <row r="96807" spans="7:7">
      <c r="G96807" s="162" t="s">
        <v>97052</v>
      </c>
    </row>
    <row r="96808" spans="7:7">
      <c r="G96808" s="162" t="s">
        <v>97053</v>
      </c>
    </row>
    <row r="96809" spans="7:7">
      <c r="G96809" s="162" t="s">
        <v>97054</v>
      </c>
    </row>
    <row r="96810" spans="7:7">
      <c r="G96810" s="162" t="s">
        <v>97055</v>
      </c>
    </row>
    <row r="96811" spans="7:7">
      <c r="G96811" s="162" t="s">
        <v>97056</v>
      </c>
    </row>
    <row r="96812" spans="7:7">
      <c r="G96812" s="162" t="s">
        <v>97057</v>
      </c>
    </row>
    <row r="96813" spans="7:7">
      <c r="G96813" s="162" t="s">
        <v>97058</v>
      </c>
    </row>
    <row r="96814" spans="7:7">
      <c r="G96814" s="162" t="s">
        <v>97059</v>
      </c>
    </row>
    <row r="96815" spans="7:7">
      <c r="G96815" s="162" t="s">
        <v>97060</v>
      </c>
    </row>
    <row r="96816" spans="7:7">
      <c r="G96816" s="162" t="s">
        <v>97061</v>
      </c>
    </row>
    <row r="96817" spans="7:7">
      <c r="G96817" s="162" t="s">
        <v>97062</v>
      </c>
    </row>
    <row r="96818" spans="7:7">
      <c r="G96818" s="162" t="s">
        <v>97063</v>
      </c>
    </row>
    <row r="96819" spans="7:7">
      <c r="G96819" s="162" t="s">
        <v>97064</v>
      </c>
    </row>
    <row r="96820" spans="7:7">
      <c r="G96820" s="162" t="s">
        <v>97065</v>
      </c>
    </row>
    <row r="96821" spans="7:7">
      <c r="G96821" s="162" t="s">
        <v>97066</v>
      </c>
    </row>
    <row r="96822" spans="7:7">
      <c r="G96822" s="162" t="s">
        <v>97067</v>
      </c>
    </row>
    <row r="96823" spans="7:7">
      <c r="G96823" s="162" t="s">
        <v>97068</v>
      </c>
    </row>
    <row r="96824" spans="7:7">
      <c r="G96824" s="162" t="s">
        <v>97069</v>
      </c>
    </row>
    <row r="96825" spans="7:7">
      <c r="G96825" s="162" t="s">
        <v>97070</v>
      </c>
    </row>
    <row r="96826" spans="7:7">
      <c r="G96826" s="162" t="s">
        <v>97071</v>
      </c>
    </row>
    <row r="96827" spans="7:7">
      <c r="G96827" s="162" t="s">
        <v>97072</v>
      </c>
    </row>
    <row r="96828" spans="7:7">
      <c r="G96828" s="162" t="s">
        <v>97073</v>
      </c>
    </row>
    <row r="96829" spans="7:7">
      <c r="G96829" s="162" t="s">
        <v>97074</v>
      </c>
    </row>
    <row r="96830" spans="7:7">
      <c r="G96830" s="162" t="s">
        <v>97075</v>
      </c>
    </row>
    <row r="96831" spans="7:7">
      <c r="G96831" s="162" t="s">
        <v>97076</v>
      </c>
    </row>
    <row r="96832" spans="7:7">
      <c r="G96832" s="162" t="s">
        <v>97077</v>
      </c>
    </row>
    <row r="96833" spans="7:7">
      <c r="G96833" s="162" t="s">
        <v>97078</v>
      </c>
    </row>
    <row r="96834" spans="7:7">
      <c r="G96834" s="162" t="s">
        <v>97079</v>
      </c>
    </row>
    <row r="96835" spans="7:7">
      <c r="G96835" s="162" t="s">
        <v>97080</v>
      </c>
    </row>
    <row r="96836" spans="7:7">
      <c r="G96836" s="162" t="s">
        <v>97081</v>
      </c>
    </row>
    <row r="96837" spans="7:7">
      <c r="G96837" s="162" t="s">
        <v>97082</v>
      </c>
    </row>
    <row r="96838" spans="7:7">
      <c r="G96838" s="162" t="s">
        <v>97083</v>
      </c>
    </row>
    <row r="96839" spans="7:7">
      <c r="G96839" s="162" t="s">
        <v>97084</v>
      </c>
    </row>
    <row r="96840" spans="7:7">
      <c r="G96840" s="162" t="s">
        <v>97085</v>
      </c>
    </row>
    <row r="96841" spans="7:7">
      <c r="G96841" s="162" t="s">
        <v>97086</v>
      </c>
    </row>
    <row r="96842" spans="7:7">
      <c r="G96842" s="162" t="s">
        <v>97087</v>
      </c>
    </row>
    <row r="96843" spans="7:7">
      <c r="G96843" s="162" t="s">
        <v>97088</v>
      </c>
    </row>
    <row r="96844" spans="7:7">
      <c r="G96844" s="162" t="s">
        <v>97089</v>
      </c>
    </row>
    <row r="96845" spans="7:7">
      <c r="G96845" s="162" t="s">
        <v>97090</v>
      </c>
    </row>
    <row r="96846" spans="7:7">
      <c r="G96846" s="162" t="s">
        <v>97091</v>
      </c>
    </row>
    <row r="96847" spans="7:7">
      <c r="G96847" s="162" t="s">
        <v>97092</v>
      </c>
    </row>
    <row r="96848" spans="7:7">
      <c r="G96848" s="162" t="s">
        <v>97093</v>
      </c>
    </row>
    <row r="96849" spans="7:7">
      <c r="G96849" s="162" t="s">
        <v>97094</v>
      </c>
    </row>
    <row r="96850" spans="7:7">
      <c r="G96850" s="162" t="s">
        <v>97095</v>
      </c>
    </row>
    <row r="96851" spans="7:7">
      <c r="G96851" s="162" t="s">
        <v>97096</v>
      </c>
    </row>
    <row r="96852" spans="7:7">
      <c r="G96852" s="162" t="s">
        <v>97097</v>
      </c>
    </row>
    <row r="96853" spans="7:7">
      <c r="G96853" s="162" t="s">
        <v>97098</v>
      </c>
    </row>
    <row r="96854" spans="7:7">
      <c r="G96854" s="162" t="s">
        <v>97099</v>
      </c>
    </row>
    <row r="96855" spans="7:7">
      <c r="G96855" s="162" t="s">
        <v>97100</v>
      </c>
    </row>
    <row r="96856" spans="7:7">
      <c r="G96856" s="162" t="s">
        <v>97101</v>
      </c>
    </row>
    <row r="96857" spans="7:7">
      <c r="G96857" s="162" t="s">
        <v>97102</v>
      </c>
    </row>
    <row r="96858" spans="7:7">
      <c r="G96858" s="162" t="s">
        <v>97103</v>
      </c>
    </row>
    <row r="96859" spans="7:7">
      <c r="G96859" s="162" t="s">
        <v>97104</v>
      </c>
    </row>
    <row r="96860" spans="7:7">
      <c r="G96860" s="162" t="s">
        <v>97105</v>
      </c>
    </row>
    <row r="96861" spans="7:7">
      <c r="G96861" s="162" t="s">
        <v>97106</v>
      </c>
    </row>
    <row r="96862" spans="7:7">
      <c r="G96862" s="162" t="s">
        <v>97107</v>
      </c>
    </row>
    <row r="96863" spans="7:7">
      <c r="G96863" s="162" t="s">
        <v>97108</v>
      </c>
    </row>
    <row r="96864" spans="7:7">
      <c r="G96864" s="162" t="s">
        <v>97109</v>
      </c>
    </row>
    <row r="96865" spans="7:7">
      <c r="G96865" s="162" t="s">
        <v>97110</v>
      </c>
    </row>
    <row r="96866" spans="7:7">
      <c r="G96866" s="162" t="s">
        <v>97111</v>
      </c>
    </row>
    <row r="96867" spans="7:7">
      <c r="G96867" s="162" t="s">
        <v>97112</v>
      </c>
    </row>
    <row r="96868" spans="7:7">
      <c r="G96868" s="162" t="s">
        <v>97113</v>
      </c>
    </row>
    <row r="96869" spans="7:7">
      <c r="G96869" s="162" t="s">
        <v>97114</v>
      </c>
    </row>
    <row r="96870" spans="7:7">
      <c r="G96870" s="162" t="s">
        <v>97115</v>
      </c>
    </row>
    <row r="96871" spans="7:7">
      <c r="G96871" s="162" t="s">
        <v>97116</v>
      </c>
    </row>
    <row r="96872" spans="7:7">
      <c r="G96872" s="162" t="s">
        <v>97117</v>
      </c>
    </row>
    <row r="96873" spans="7:7">
      <c r="G96873" s="162" t="s">
        <v>97118</v>
      </c>
    </row>
    <row r="96874" spans="7:7">
      <c r="G96874" s="162" t="s">
        <v>97119</v>
      </c>
    </row>
    <row r="96875" spans="7:7">
      <c r="G96875" s="162" t="s">
        <v>97120</v>
      </c>
    </row>
    <row r="96876" spans="7:7">
      <c r="G96876" s="162" t="s">
        <v>97121</v>
      </c>
    </row>
    <row r="96877" spans="7:7">
      <c r="G96877" s="162" t="s">
        <v>97122</v>
      </c>
    </row>
    <row r="96878" spans="7:7">
      <c r="G96878" s="162" t="s">
        <v>97123</v>
      </c>
    </row>
    <row r="96879" spans="7:7">
      <c r="G96879" s="162" t="s">
        <v>97124</v>
      </c>
    </row>
    <row r="96880" spans="7:7">
      <c r="G96880" s="162" t="s">
        <v>97125</v>
      </c>
    </row>
    <row r="96881" spans="7:7">
      <c r="G96881" s="162" t="s">
        <v>97126</v>
      </c>
    </row>
    <row r="96882" spans="7:7">
      <c r="G96882" s="162" t="s">
        <v>97127</v>
      </c>
    </row>
    <row r="96883" spans="7:7">
      <c r="G96883" s="162" t="s">
        <v>97128</v>
      </c>
    </row>
    <row r="96884" spans="7:7">
      <c r="G96884" s="162" t="s">
        <v>97129</v>
      </c>
    </row>
    <row r="96885" spans="7:7">
      <c r="G96885" s="162" t="s">
        <v>97130</v>
      </c>
    </row>
    <row r="96886" spans="7:7">
      <c r="G96886" s="162" t="s">
        <v>97131</v>
      </c>
    </row>
    <row r="96887" spans="7:7">
      <c r="G96887" s="162" t="s">
        <v>97132</v>
      </c>
    </row>
    <row r="96888" spans="7:7">
      <c r="G96888" s="162" t="s">
        <v>97133</v>
      </c>
    </row>
    <row r="96889" spans="7:7">
      <c r="G96889" s="162" t="s">
        <v>97134</v>
      </c>
    </row>
    <row r="96890" spans="7:7">
      <c r="G96890" s="162" t="s">
        <v>97135</v>
      </c>
    </row>
    <row r="96891" spans="7:7">
      <c r="G96891" s="162" t="s">
        <v>97136</v>
      </c>
    </row>
    <row r="96892" spans="7:7">
      <c r="G96892" s="162" t="s">
        <v>97137</v>
      </c>
    </row>
    <row r="96893" spans="7:7">
      <c r="G96893" s="162" t="s">
        <v>97138</v>
      </c>
    </row>
    <row r="96894" spans="7:7">
      <c r="G96894" s="162" t="s">
        <v>97139</v>
      </c>
    </row>
    <row r="96895" spans="7:7">
      <c r="G96895" s="162" t="s">
        <v>97140</v>
      </c>
    </row>
    <row r="96896" spans="7:7">
      <c r="G96896" s="162" t="s">
        <v>97141</v>
      </c>
    </row>
    <row r="96897" spans="7:7">
      <c r="G96897" s="162" t="s">
        <v>97142</v>
      </c>
    </row>
    <row r="96898" spans="7:7">
      <c r="G96898" s="162" t="s">
        <v>97143</v>
      </c>
    </row>
    <row r="96899" spans="7:7">
      <c r="G96899" s="162" t="s">
        <v>97144</v>
      </c>
    </row>
    <row r="96900" spans="7:7">
      <c r="G96900" s="162" t="s">
        <v>97145</v>
      </c>
    </row>
    <row r="96901" spans="7:7">
      <c r="G96901" s="162" t="s">
        <v>97146</v>
      </c>
    </row>
    <row r="96902" spans="7:7">
      <c r="G96902" s="162" t="s">
        <v>97147</v>
      </c>
    </row>
    <row r="96903" spans="7:7">
      <c r="G96903" s="162" t="s">
        <v>97148</v>
      </c>
    </row>
    <row r="96904" spans="7:7">
      <c r="G96904" s="162" t="s">
        <v>97149</v>
      </c>
    </row>
    <row r="96905" spans="7:7">
      <c r="G96905" s="162" t="s">
        <v>97150</v>
      </c>
    </row>
    <row r="96906" spans="7:7">
      <c r="G96906" s="162" t="s">
        <v>97151</v>
      </c>
    </row>
    <row r="96907" spans="7:7">
      <c r="G96907" s="162" t="s">
        <v>97152</v>
      </c>
    </row>
    <row r="96908" spans="7:7">
      <c r="G96908" s="162" t="s">
        <v>97153</v>
      </c>
    </row>
    <row r="96909" spans="7:7">
      <c r="G96909" s="162" t="s">
        <v>97154</v>
      </c>
    </row>
    <row r="96910" spans="7:7">
      <c r="G96910" s="162" t="s">
        <v>97155</v>
      </c>
    </row>
    <row r="96911" spans="7:7">
      <c r="G96911" s="162" t="s">
        <v>97156</v>
      </c>
    </row>
    <row r="96912" spans="7:7">
      <c r="G96912" s="162" t="s">
        <v>97157</v>
      </c>
    </row>
    <row r="96913" spans="7:7">
      <c r="G96913" s="162" t="s">
        <v>97158</v>
      </c>
    </row>
    <row r="96914" spans="7:7">
      <c r="G96914" s="162" t="s">
        <v>97159</v>
      </c>
    </row>
    <row r="96915" spans="7:7">
      <c r="G96915" s="162" t="s">
        <v>97160</v>
      </c>
    </row>
    <row r="96916" spans="7:7">
      <c r="G96916" s="162" t="s">
        <v>97161</v>
      </c>
    </row>
    <row r="96917" spans="7:7">
      <c r="G96917" s="162" t="s">
        <v>97162</v>
      </c>
    </row>
    <row r="96918" spans="7:7">
      <c r="G96918" s="162" t="s">
        <v>97163</v>
      </c>
    </row>
    <row r="96919" spans="7:7">
      <c r="G96919" s="162" t="s">
        <v>97164</v>
      </c>
    </row>
    <row r="96920" spans="7:7">
      <c r="G96920" s="162" t="s">
        <v>97165</v>
      </c>
    </row>
    <row r="96921" spans="7:7">
      <c r="G96921" s="162" t="s">
        <v>97166</v>
      </c>
    </row>
    <row r="96922" spans="7:7">
      <c r="G96922" s="162" t="s">
        <v>97167</v>
      </c>
    </row>
    <row r="96923" spans="7:7">
      <c r="G96923" s="162" t="s">
        <v>97168</v>
      </c>
    </row>
    <row r="96924" spans="7:7">
      <c r="G96924" s="162" t="s">
        <v>97169</v>
      </c>
    </row>
    <row r="96925" spans="7:7">
      <c r="G96925" s="162" t="s">
        <v>97170</v>
      </c>
    </row>
    <row r="96926" spans="7:7">
      <c r="G96926" s="162" t="s">
        <v>97171</v>
      </c>
    </row>
    <row r="96927" spans="7:7">
      <c r="G96927" s="162" t="s">
        <v>97172</v>
      </c>
    </row>
    <row r="96928" spans="7:7">
      <c r="G96928" s="162" t="s">
        <v>97173</v>
      </c>
    </row>
    <row r="96929" spans="7:7">
      <c r="G96929" s="162" t="s">
        <v>97174</v>
      </c>
    </row>
    <row r="96930" spans="7:7">
      <c r="G96930" s="162" t="s">
        <v>97175</v>
      </c>
    </row>
    <row r="96931" spans="7:7">
      <c r="G96931" s="162" t="s">
        <v>97176</v>
      </c>
    </row>
    <row r="96932" spans="7:7">
      <c r="G96932" s="162" t="s">
        <v>97177</v>
      </c>
    </row>
    <row r="96933" spans="7:7">
      <c r="G96933" s="162" t="s">
        <v>97178</v>
      </c>
    </row>
    <row r="96934" spans="7:7">
      <c r="G96934" s="162" t="s">
        <v>97179</v>
      </c>
    </row>
    <row r="96935" spans="7:7">
      <c r="G96935" s="162" t="s">
        <v>97180</v>
      </c>
    </row>
    <row r="96936" spans="7:7">
      <c r="G96936" s="162" t="s">
        <v>97181</v>
      </c>
    </row>
    <row r="96937" spans="7:7">
      <c r="G96937" s="162" t="s">
        <v>97182</v>
      </c>
    </row>
    <row r="96938" spans="7:7">
      <c r="G96938" s="162" t="s">
        <v>97183</v>
      </c>
    </row>
    <row r="96939" spans="7:7">
      <c r="G96939" s="162" t="s">
        <v>97184</v>
      </c>
    </row>
    <row r="96940" spans="7:7">
      <c r="G96940" s="162" t="s">
        <v>97185</v>
      </c>
    </row>
    <row r="96941" spans="7:7">
      <c r="G96941" s="162" t="s">
        <v>97186</v>
      </c>
    </row>
    <row r="96942" spans="7:7">
      <c r="G96942" s="162" t="s">
        <v>97187</v>
      </c>
    </row>
    <row r="96943" spans="7:7">
      <c r="G96943" s="162" t="s">
        <v>97188</v>
      </c>
    </row>
    <row r="96944" spans="7:7">
      <c r="G96944" s="162" t="s">
        <v>97189</v>
      </c>
    </row>
    <row r="96945" spans="7:7">
      <c r="G96945" s="162" t="s">
        <v>97190</v>
      </c>
    </row>
    <row r="96946" spans="7:7">
      <c r="G96946" s="162" t="s">
        <v>97191</v>
      </c>
    </row>
    <row r="96947" spans="7:7">
      <c r="G96947" s="162" t="s">
        <v>97192</v>
      </c>
    </row>
    <row r="96948" spans="7:7">
      <c r="G96948" s="162" t="s">
        <v>97193</v>
      </c>
    </row>
    <row r="96949" spans="7:7">
      <c r="G96949" s="162" t="s">
        <v>97194</v>
      </c>
    </row>
    <row r="96950" spans="7:7">
      <c r="G96950" s="162" t="s">
        <v>97195</v>
      </c>
    </row>
    <row r="96951" spans="7:7">
      <c r="G96951" s="162" t="s">
        <v>97196</v>
      </c>
    </row>
    <row r="96952" spans="7:7">
      <c r="G96952" s="162" t="s">
        <v>97197</v>
      </c>
    </row>
    <row r="96953" spans="7:7">
      <c r="G96953" s="162" t="s">
        <v>97198</v>
      </c>
    </row>
    <row r="96954" spans="7:7">
      <c r="G96954" s="162" t="s">
        <v>97199</v>
      </c>
    </row>
    <row r="96955" spans="7:7">
      <c r="G96955" s="162" t="s">
        <v>97200</v>
      </c>
    </row>
    <row r="96956" spans="7:7">
      <c r="G96956" s="162" t="s">
        <v>97201</v>
      </c>
    </row>
    <row r="96957" spans="7:7">
      <c r="G96957" s="162" t="s">
        <v>97202</v>
      </c>
    </row>
    <row r="96958" spans="7:7">
      <c r="G96958" s="162" t="s">
        <v>97203</v>
      </c>
    </row>
    <row r="96959" spans="7:7">
      <c r="G96959" s="162" t="s">
        <v>97204</v>
      </c>
    </row>
    <row r="96960" spans="7:7">
      <c r="G96960" s="162" t="s">
        <v>97205</v>
      </c>
    </row>
    <row r="96961" spans="7:7">
      <c r="G96961" s="162" t="s">
        <v>97206</v>
      </c>
    </row>
    <row r="96962" spans="7:7">
      <c r="G96962" s="162" t="s">
        <v>97207</v>
      </c>
    </row>
    <row r="96963" spans="7:7">
      <c r="G96963" s="162" t="s">
        <v>97208</v>
      </c>
    </row>
    <row r="96964" spans="7:7">
      <c r="G96964" s="162" t="s">
        <v>97209</v>
      </c>
    </row>
    <row r="96965" spans="7:7">
      <c r="G96965" s="162" t="s">
        <v>97210</v>
      </c>
    </row>
    <row r="96966" spans="7:7">
      <c r="G96966" s="162" t="s">
        <v>97211</v>
      </c>
    </row>
    <row r="96967" spans="7:7">
      <c r="G96967" s="162" t="s">
        <v>97212</v>
      </c>
    </row>
    <row r="96968" spans="7:7">
      <c r="G96968" s="162" t="s">
        <v>97213</v>
      </c>
    </row>
    <row r="96969" spans="7:7">
      <c r="G96969" s="162" t="s">
        <v>97214</v>
      </c>
    </row>
    <row r="96970" spans="7:7">
      <c r="G96970" s="162" t="s">
        <v>97215</v>
      </c>
    </row>
    <row r="96971" spans="7:7">
      <c r="G96971" s="162" t="s">
        <v>97216</v>
      </c>
    </row>
    <row r="96972" spans="7:7">
      <c r="G96972" s="162" t="s">
        <v>97217</v>
      </c>
    </row>
    <row r="96973" spans="7:7">
      <c r="G96973" s="162" t="s">
        <v>97218</v>
      </c>
    </row>
    <row r="96974" spans="7:7">
      <c r="G96974" s="162" t="s">
        <v>97219</v>
      </c>
    </row>
    <row r="96975" spans="7:7">
      <c r="G96975" s="162" t="s">
        <v>97220</v>
      </c>
    </row>
    <row r="96976" spans="7:7">
      <c r="G96976" s="162" t="s">
        <v>97221</v>
      </c>
    </row>
    <row r="96977" spans="7:7">
      <c r="G96977" s="162" t="s">
        <v>97222</v>
      </c>
    </row>
    <row r="96978" spans="7:7">
      <c r="G96978" s="162" t="s">
        <v>97223</v>
      </c>
    </row>
    <row r="96979" spans="7:7">
      <c r="G96979" s="162" t="s">
        <v>97224</v>
      </c>
    </row>
    <row r="96980" spans="7:7">
      <c r="G96980" s="162" t="s">
        <v>97225</v>
      </c>
    </row>
    <row r="96981" spans="7:7">
      <c r="G96981" s="162" t="s">
        <v>97226</v>
      </c>
    </row>
    <row r="96982" spans="7:7">
      <c r="G96982" s="162" t="s">
        <v>97227</v>
      </c>
    </row>
    <row r="96983" spans="7:7">
      <c r="G96983" s="162" t="s">
        <v>97228</v>
      </c>
    </row>
    <row r="96984" spans="7:7">
      <c r="G96984" s="162" t="s">
        <v>97229</v>
      </c>
    </row>
    <row r="96985" spans="7:7">
      <c r="G96985" s="162" t="s">
        <v>97230</v>
      </c>
    </row>
    <row r="96986" spans="7:7">
      <c r="G96986" s="162" t="s">
        <v>97231</v>
      </c>
    </row>
    <row r="96987" spans="7:7">
      <c r="G96987" s="162" t="s">
        <v>97232</v>
      </c>
    </row>
    <row r="96988" spans="7:7">
      <c r="G96988" s="162" t="s">
        <v>97233</v>
      </c>
    </row>
    <row r="96989" spans="7:7">
      <c r="G96989" s="162" t="s">
        <v>97234</v>
      </c>
    </row>
    <row r="96990" spans="7:7">
      <c r="G96990" s="162" t="s">
        <v>97235</v>
      </c>
    </row>
    <row r="96991" spans="7:7">
      <c r="G96991" s="162" t="s">
        <v>97236</v>
      </c>
    </row>
    <row r="96992" spans="7:7">
      <c r="G96992" s="162" t="s">
        <v>97237</v>
      </c>
    </row>
    <row r="96993" spans="7:7">
      <c r="G96993" s="162" t="s">
        <v>97238</v>
      </c>
    </row>
    <row r="96994" spans="7:7">
      <c r="G96994" s="162" t="s">
        <v>97239</v>
      </c>
    </row>
    <row r="96995" spans="7:7">
      <c r="G96995" s="162" t="s">
        <v>97240</v>
      </c>
    </row>
    <row r="96996" spans="7:7">
      <c r="G96996" s="162" t="s">
        <v>97241</v>
      </c>
    </row>
    <row r="96997" spans="7:7">
      <c r="G96997" s="162" t="s">
        <v>97242</v>
      </c>
    </row>
    <row r="96998" spans="7:7">
      <c r="G96998" s="162" t="s">
        <v>97243</v>
      </c>
    </row>
    <row r="96999" spans="7:7">
      <c r="G96999" s="162" t="s">
        <v>97244</v>
      </c>
    </row>
    <row r="97000" spans="7:7">
      <c r="G97000" s="162" t="s">
        <v>97245</v>
      </c>
    </row>
    <row r="97001" spans="7:7">
      <c r="G97001" s="162" t="s">
        <v>97246</v>
      </c>
    </row>
    <row r="97002" spans="7:7">
      <c r="G97002" s="162" t="s">
        <v>97247</v>
      </c>
    </row>
    <row r="97003" spans="7:7">
      <c r="G97003" s="162" t="s">
        <v>97248</v>
      </c>
    </row>
    <row r="97004" spans="7:7">
      <c r="G97004" s="162" t="s">
        <v>97249</v>
      </c>
    </row>
    <row r="97005" spans="7:7">
      <c r="G97005" s="162" t="s">
        <v>97250</v>
      </c>
    </row>
    <row r="97006" spans="7:7">
      <c r="G97006" s="162" t="s">
        <v>97251</v>
      </c>
    </row>
    <row r="97007" spans="7:7">
      <c r="G97007" s="162" t="s">
        <v>97252</v>
      </c>
    </row>
    <row r="97008" spans="7:7">
      <c r="G97008" s="162" t="s">
        <v>97253</v>
      </c>
    </row>
    <row r="97009" spans="7:7">
      <c r="G97009" s="162" t="s">
        <v>97254</v>
      </c>
    </row>
    <row r="97010" spans="7:7">
      <c r="G97010" s="162" t="s">
        <v>97255</v>
      </c>
    </row>
    <row r="97011" spans="7:7">
      <c r="G97011" s="162" t="s">
        <v>97256</v>
      </c>
    </row>
    <row r="97012" spans="7:7">
      <c r="G97012" s="162" t="s">
        <v>97257</v>
      </c>
    </row>
    <row r="97013" spans="7:7">
      <c r="G97013" s="162" t="s">
        <v>97258</v>
      </c>
    </row>
    <row r="97014" spans="7:7">
      <c r="G97014" s="162" t="s">
        <v>97259</v>
      </c>
    </row>
    <row r="97015" spans="7:7">
      <c r="G97015" s="162" t="s">
        <v>97260</v>
      </c>
    </row>
    <row r="97016" spans="7:7">
      <c r="G97016" s="162" t="s">
        <v>97261</v>
      </c>
    </row>
    <row r="97017" spans="7:7">
      <c r="G97017" s="162" t="s">
        <v>97262</v>
      </c>
    </row>
    <row r="97018" spans="7:7">
      <c r="G97018" s="162" t="s">
        <v>97263</v>
      </c>
    </row>
    <row r="97019" spans="7:7">
      <c r="G97019" s="162" t="s">
        <v>97264</v>
      </c>
    </row>
    <row r="97020" spans="7:7">
      <c r="G97020" s="162" t="s">
        <v>97265</v>
      </c>
    </row>
    <row r="97021" spans="7:7">
      <c r="G97021" s="162" t="s">
        <v>97266</v>
      </c>
    </row>
    <row r="97022" spans="7:7">
      <c r="G97022" s="162" t="s">
        <v>97267</v>
      </c>
    </row>
    <row r="97023" spans="7:7">
      <c r="G97023" s="162" t="s">
        <v>97268</v>
      </c>
    </row>
    <row r="97024" spans="7:7">
      <c r="G97024" s="162" t="s">
        <v>97269</v>
      </c>
    </row>
    <row r="97025" spans="7:7">
      <c r="G97025" s="162" t="s">
        <v>97270</v>
      </c>
    </row>
    <row r="97026" spans="7:7">
      <c r="G97026" s="162" t="s">
        <v>97271</v>
      </c>
    </row>
    <row r="97027" spans="7:7">
      <c r="G97027" s="162" t="s">
        <v>97272</v>
      </c>
    </row>
    <row r="97028" spans="7:7">
      <c r="G97028" s="162" t="s">
        <v>97273</v>
      </c>
    </row>
    <row r="97029" spans="7:7">
      <c r="G97029" s="162" t="s">
        <v>97274</v>
      </c>
    </row>
    <row r="97030" spans="7:7">
      <c r="G97030" s="162" t="s">
        <v>97275</v>
      </c>
    </row>
    <row r="97031" spans="7:7">
      <c r="G97031" s="162" t="s">
        <v>97276</v>
      </c>
    </row>
    <row r="97032" spans="7:7">
      <c r="G97032" s="162" t="s">
        <v>97277</v>
      </c>
    </row>
    <row r="97033" spans="7:7">
      <c r="G97033" s="162" t="s">
        <v>97278</v>
      </c>
    </row>
    <row r="97034" spans="7:7">
      <c r="G97034" s="162" t="s">
        <v>97279</v>
      </c>
    </row>
    <row r="97035" spans="7:7">
      <c r="G97035" s="162" t="s">
        <v>97280</v>
      </c>
    </row>
    <row r="97036" spans="7:7">
      <c r="G97036" s="162" t="s">
        <v>97281</v>
      </c>
    </row>
    <row r="97037" spans="7:7">
      <c r="G97037" s="162" t="s">
        <v>97282</v>
      </c>
    </row>
    <row r="97038" spans="7:7">
      <c r="G97038" s="162" t="s">
        <v>97283</v>
      </c>
    </row>
    <row r="97039" spans="7:7">
      <c r="G97039" s="162" t="s">
        <v>97284</v>
      </c>
    </row>
    <row r="97040" spans="7:7">
      <c r="G97040" s="162" t="s">
        <v>97285</v>
      </c>
    </row>
    <row r="97041" spans="7:7">
      <c r="G97041" s="162" t="s">
        <v>97286</v>
      </c>
    </row>
    <row r="97042" spans="7:7">
      <c r="G97042" s="162" t="s">
        <v>97287</v>
      </c>
    </row>
    <row r="97043" spans="7:7">
      <c r="G97043" s="162" t="s">
        <v>97288</v>
      </c>
    </row>
    <row r="97044" spans="7:7">
      <c r="G97044" s="162" t="s">
        <v>97289</v>
      </c>
    </row>
    <row r="97045" spans="7:7">
      <c r="G97045" s="162" t="s">
        <v>97290</v>
      </c>
    </row>
    <row r="97046" spans="7:7">
      <c r="G97046" s="162" t="s">
        <v>97291</v>
      </c>
    </row>
    <row r="97047" spans="7:7">
      <c r="G97047" s="162" t="s">
        <v>97292</v>
      </c>
    </row>
    <row r="97048" spans="7:7">
      <c r="G97048" s="162" t="s">
        <v>97293</v>
      </c>
    </row>
    <row r="97049" spans="7:7">
      <c r="G97049" s="162" t="s">
        <v>97294</v>
      </c>
    </row>
    <row r="97050" spans="7:7">
      <c r="G97050" s="162" t="s">
        <v>97295</v>
      </c>
    </row>
    <row r="97051" spans="7:7">
      <c r="G97051" s="162" t="s">
        <v>97296</v>
      </c>
    </row>
    <row r="97052" spans="7:7">
      <c r="G97052" s="162" t="s">
        <v>97297</v>
      </c>
    </row>
    <row r="97053" spans="7:7">
      <c r="G97053" s="162" t="s">
        <v>97298</v>
      </c>
    </row>
    <row r="97054" spans="7:7">
      <c r="G97054" s="162" t="s">
        <v>97299</v>
      </c>
    </row>
    <row r="97055" spans="7:7">
      <c r="G97055" s="162" t="s">
        <v>97300</v>
      </c>
    </row>
    <row r="97056" spans="7:7">
      <c r="G97056" s="162" t="s">
        <v>97301</v>
      </c>
    </row>
    <row r="97057" spans="7:7">
      <c r="G97057" s="162" t="s">
        <v>97302</v>
      </c>
    </row>
    <row r="97058" spans="7:7">
      <c r="G97058" s="162" t="s">
        <v>97303</v>
      </c>
    </row>
    <row r="97059" spans="7:7">
      <c r="G97059" s="162" t="s">
        <v>97304</v>
      </c>
    </row>
    <row r="97060" spans="7:7">
      <c r="G97060" s="162" t="s">
        <v>97305</v>
      </c>
    </row>
    <row r="97061" spans="7:7">
      <c r="G97061" s="162" t="s">
        <v>97306</v>
      </c>
    </row>
    <row r="97062" spans="7:7">
      <c r="G97062" s="162" t="s">
        <v>97307</v>
      </c>
    </row>
    <row r="97063" spans="7:7">
      <c r="G97063" s="162" t="s">
        <v>97308</v>
      </c>
    </row>
    <row r="97064" spans="7:7">
      <c r="G97064" s="162" t="s">
        <v>97309</v>
      </c>
    </row>
    <row r="97065" spans="7:7">
      <c r="G97065" s="162" t="s">
        <v>97310</v>
      </c>
    </row>
    <row r="97066" spans="7:7">
      <c r="G97066" s="162" t="s">
        <v>97311</v>
      </c>
    </row>
    <row r="97067" spans="7:7">
      <c r="G97067" s="162" t="s">
        <v>97312</v>
      </c>
    </row>
    <row r="97068" spans="7:7">
      <c r="G97068" s="162" t="s">
        <v>97313</v>
      </c>
    </row>
    <row r="97069" spans="7:7">
      <c r="G97069" s="162" t="s">
        <v>97314</v>
      </c>
    </row>
    <row r="97070" spans="7:7">
      <c r="G97070" s="162" t="s">
        <v>97315</v>
      </c>
    </row>
    <row r="97071" spans="7:7">
      <c r="G97071" s="162" t="s">
        <v>97316</v>
      </c>
    </row>
    <row r="97072" spans="7:7">
      <c r="G97072" s="162" t="s">
        <v>97317</v>
      </c>
    </row>
    <row r="97073" spans="7:7">
      <c r="G97073" s="162" t="s">
        <v>97318</v>
      </c>
    </row>
    <row r="97074" spans="7:7">
      <c r="G97074" s="162" t="s">
        <v>97319</v>
      </c>
    </row>
    <row r="97075" spans="7:7">
      <c r="G97075" s="162" t="s">
        <v>97320</v>
      </c>
    </row>
    <row r="97076" spans="7:7">
      <c r="G97076" s="162" t="s">
        <v>97321</v>
      </c>
    </row>
    <row r="97077" spans="7:7">
      <c r="G97077" s="162" t="s">
        <v>97322</v>
      </c>
    </row>
    <row r="97078" spans="7:7">
      <c r="G97078" s="162" t="s">
        <v>97323</v>
      </c>
    </row>
    <row r="97079" spans="7:7">
      <c r="G97079" s="162" t="s">
        <v>97324</v>
      </c>
    </row>
    <row r="97080" spans="7:7">
      <c r="G97080" s="162" t="s">
        <v>97325</v>
      </c>
    </row>
    <row r="97081" spans="7:7">
      <c r="G97081" s="162" t="s">
        <v>97326</v>
      </c>
    </row>
    <row r="97082" spans="7:7">
      <c r="G97082" s="162" t="s">
        <v>97327</v>
      </c>
    </row>
    <row r="97083" spans="7:7">
      <c r="G97083" s="162" t="s">
        <v>97328</v>
      </c>
    </row>
    <row r="97084" spans="7:7">
      <c r="G97084" s="162" t="s">
        <v>97329</v>
      </c>
    </row>
    <row r="97085" spans="7:7">
      <c r="G97085" s="162" t="s">
        <v>97330</v>
      </c>
    </row>
    <row r="97086" spans="7:7">
      <c r="G97086" s="162" t="s">
        <v>97331</v>
      </c>
    </row>
    <row r="97087" spans="7:7">
      <c r="G97087" s="162" t="s">
        <v>97332</v>
      </c>
    </row>
    <row r="97088" spans="7:7">
      <c r="G97088" s="162" t="s">
        <v>97333</v>
      </c>
    </row>
    <row r="97089" spans="7:7">
      <c r="G97089" s="162" t="s">
        <v>97334</v>
      </c>
    </row>
    <row r="97090" spans="7:7">
      <c r="G97090" s="162" t="s">
        <v>97335</v>
      </c>
    </row>
    <row r="97091" spans="7:7">
      <c r="G97091" s="162" t="s">
        <v>97336</v>
      </c>
    </row>
    <row r="97092" spans="7:7">
      <c r="G97092" s="162" t="s">
        <v>97337</v>
      </c>
    </row>
    <row r="97093" spans="7:7">
      <c r="G97093" s="162" t="s">
        <v>97338</v>
      </c>
    </row>
    <row r="97094" spans="7:7">
      <c r="G97094" s="162" t="s">
        <v>97339</v>
      </c>
    </row>
    <row r="97095" spans="7:7">
      <c r="G97095" s="162" t="s">
        <v>97340</v>
      </c>
    </row>
    <row r="97096" spans="7:7">
      <c r="G97096" s="162" t="s">
        <v>97341</v>
      </c>
    </row>
    <row r="97097" spans="7:7">
      <c r="G97097" s="162" t="s">
        <v>97342</v>
      </c>
    </row>
    <row r="97098" spans="7:7">
      <c r="G97098" s="162" t="s">
        <v>97343</v>
      </c>
    </row>
    <row r="97099" spans="7:7">
      <c r="G97099" s="162" t="s">
        <v>97344</v>
      </c>
    </row>
    <row r="97100" spans="7:7">
      <c r="G97100" s="162" t="s">
        <v>97345</v>
      </c>
    </row>
    <row r="97101" spans="7:7">
      <c r="G97101" s="162" t="s">
        <v>97346</v>
      </c>
    </row>
    <row r="97102" spans="7:7">
      <c r="G97102" s="162" t="s">
        <v>97347</v>
      </c>
    </row>
    <row r="97103" spans="7:7">
      <c r="G97103" s="162" t="s">
        <v>97348</v>
      </c>
    </row>
    <row r="97104" spans="7:7">
      <c r="G97104" s="162" t="s">
        <v>97349</v>
      </c>
    </row>
    <row r="97105" spans="7:7">
      <c r="G97105" s="162" t="s">
        <v>97350</v>
      </c>
    </row>
    <row r="97106" spans="7:7">
      <c r="G97106" s="162" t="s">
        <v>97351</v>
      </c>
    </row>
    <row r="97107" spans="7:7">
      <c r="G97107" s="162" t="s">
        <v>97352</v>
      </c>
    </row>
    <row r="97108" spans="7:7">
      <c r="G97108" s="162" t="s">
        <v>97353</v>
      </c>
    </row>
    <row r="97109" spans="7:7">
      <c r="G97109" s="162" t="s">
        <v>97354</v>
      </c>
    </row>
    <row r="97110" spans="7:7">
      <c r="G97110" s="162" t="s">
        <v>97355</v>
      </c>
    </row>
    <row r="97111" spans="7:7">
      <c r="G97111" s="162" t="s">
        <v>97356</v>
      </c>
    </row>
    <row r="97112" spans="7:7">
      <c r="G97112" s="162" t="s">
        <v>97357</v>
      </c>
    </row>
    <row r="97113" spans="7:7">
      <c r="G97113" s="162" t="s">
        <v>97358</v>
      </c>
    </row>
    <row r="97114" spans="7:7">
      <c r="G97114" s="162" t="s">
        <v>97359</v>
      </c>
    </row>
    <row r="97115" spans="7:7">
      <c r="G97115" s="162" t="s">
        <v>97360</v>
      </c>
    </row>
    <row r="97116" spans="7:7">
      <c r="G97116" s="162" t="s">
        <v>97361</v>
      </c>
    </row>
    <row r="97117" spans="7:7">
      <c r="G97117" s="162" t="s">
        <v>97362</v>
      </c>
    </row>
    <row r="97118" spans="7:7">
      <c r="G97118" s="162" t="s">
        <v>97363</v>
      </c>
    </row>
    <row r="97119" spans="7:7">
      <c r="G97119" s="162" t="s">
        <v>97364</v>
      </c>
    </row>
    <row r="97120" spans="7:7">
      <c r="G97120" s="162" t="s">
        <v>97365</v>
      </c>
    </row>
    <row r="97121" spans="7:7">
      <c r="G97121" s="162" t="s">
        <v>97366</v>
      </c>
    </row>
    <row r="97122" spans="7:7">
      <c r="G97122" s="162" t="s">
        <v>97367</v>
      </c>
    </row>
    <row r="97123" spans="7:7">
      <c r="G97123" s="162" t="s">
        <v>97368</v>
      </c>
    </row>
    <row r="97124" spans="7:7">
      <c r="G97124" s="162" t="s">
        <v>97369</v>
      </c>
    </row>
    <row r="97125" spans="7:7">
      <c r="G97125" s="162" t="s">
        <v>97370</v>
      </c>
    </row>
    <row r="97126" spans="7:7">
      <c r="G97126" s="162" t="s">
        <v>97371</v>
      </c>
    </row>
    <row r="97127" spans="7:7">
      <c r="G97127" s="162" t="s">
        <v>97372</v>
      </c>
    </row>
    <row r="97128" spans="7:7">
      <c r="G97128" s="162" t="s">
        <v>97373</v>
      </c>
    </row>
    <row r="97129" spans="7:7">
      <c r="G97129" s="162" t="s">
        <v>97374</v>
      </c>
    </row>
    <row r="97130" spans="7:7">
      <c r="G97130" s="162" t="s">
        <v>97375</v>
      </c>
    </row>
    <row r="97131" spans="7:7">
      <c r="G97131" s="162" t="s">
        <v>97376</v>
      </c>
    </row>
    <row r="97132" spans="7:7">
      <c r="G97132" s="162" t="s">
        <v>97377</v>
      </c>
    </row>
    <row r="97133" spans="7:7">
      <c r="G97133" s="162" t="s">
        <v>97378</v>
      </c>
    </row>
    <row r="97134" spans="7:7">
      <c r="G97134" s="162" t="s">
        <v>97379</v>
      </c>
    </row>
    <row r="97135" spans="7:7">
      <c r="G97135" s="162" t="s">
        <v>97380</v>
      </c>
    </row>
    <row r="97136" spans="7:7">
      <c r="G97136" s="162" t="s">
        <v>97381</v>
      </c>
    </row>
    <row r="97137" spans="7:7">
      <c r="G97137" s="162" t="s">
        <v>97382</v>
      </c>
    </row>
    <row r="97138" spans="7:7">
      <c r="G97138" s="162" t="s">
        <v>97383</v>
      </c>
    </row>
    <row r="97139" spans="7:7">
      <c r="G97139" s="162" t="s">
        <v>97384</v>
      </c>
    </row>
    <row r="97140" spans="7:7">
      <c r="G97140" s="162" t="s">
        <v>97385</v>
      </c>
    </row>
    <row r="97141" spans="7:7">
      <c r="G97141" s="162" t="s">
        <v>97386</v>
      </c>
    </row>
    <row r="97142" spans="7:7">
      <c r="G97142" s="162" t="s">
        <v>97387</v>
      </c>
    </row>
    <row r="97143" spans="7:7">
      <c r="G97143" s="162" t="s">
        <v>97388</v>
      </c>
    </row>
    <row r="97144" spans="7:7">
      <c r="G97144" s="162" t="s">
        <v>97389</v>
      </c>
    </row>
    <row r="97145" spans="7:7">
      <c r="G97145" s="162" t="s">
        <v>97390</v>
      </c>
    </row>
    <row r="97146" spans="7:7">
      <c r="G97146" s="162" t="s">
        <v>97391</v>
      </c>
    </row>
    <row r="97147" spans="7:7">
      <c r="G97147" s="162" t="s">
        <v>97392</v>
      </c>
    </row>
    <row r="97148" spans="7:7">
      <c r="G97148" s="162" t="s">
        <v>97393</v>
      </c>
    </row>
    <row r="97149" spans="7:7">
      <c r="G97149" s="162" t="s">
        <v>97394</v>
      </c>
    </row>
    <row r="97150" spans="7:7">
      <c r="G97150" s="162" t="s">
        <v>97395</v>
      </c>
    </row>
    <row r="97151" spans="7:7">
      <c r="G97151" s="162" t="s">
        <v>97396</v>
      </c>
    </row>
    <row r="97152" spans="7:7">
      <c r="G97152" s="162" t="s">
        <v>97397</v>
      </c>
    </row>
    <row r="97153" spans="7:7">
      <c r="G97153" s="162" t="s">
        <v>97398</v>
      </c>
    </row>
    <row r="97154" spans="7:7">
      <c r="G97154" s="162" t="s">
        <v>97399</v>
      </c>
    </row>
    <row r="97155" spans="7:7">
      <c r="G97155" s="162" t="s">
        <v>97400</v>
      </c>
    </row>
    <row r="97156" spans="7:7">
      <c r="G97156" s="162" t="s">
        <v>97401</v>
      </c>
    </row>
    <row r="97157" spans="7:7">
      <c r="G97157" s="162" t="s">
        <v>97402</v>
      </c>
    </row>
    <row r="97158" spans="7:7">
      <c r="G97158" s="162" t="s">
        <v>97403</v>
      </c>
    </row>
    <row r="97159" spans="7:7">
      <c r="G97159" s="162" t="s">
        <v>97404</v>
      </c>
    </row>
    <row r="97160" spans="7:7">
      <c r="G97160" s="162" t="s">
        <v>97405</v>
      </c>
    </row>
    <row r="97161" spans="7:7">
      <c r="G97161" s="162" t="s">
        <v>97406</v>
      </c>
    </row>
    <row r="97162" spans="7:7">
      <c r="G97162" s="162" t="s">
        <v>97407</v>
      </c>
    </row>
    <row r="97163" spans="7:7">
      <c r="G97163" s="162" t="s">
        <v>97408</v>
      </c>
    </row>
    <row r="97164" spans="7:7">
      <c r="G97164" s="162" t="s">
        <v>97409</v>
      </c>
    </row>
    <row r="97165" spans="7:7">
      <c r="G97165" s="162" t="s">
        <v>97410</v>
      </c>
    </row>
    <row r="97166" spans="7:7">
      <c r="G97166" s="162" t="s">
        <v>97411</v>
      </c>
    </row>
    <row r="97167" spans="7:7">
      <c r="G97167" s="162" t="s">
        <v>97412</v>
      </c>
    </row>
    <row r="97168" spans="7:7">
      <c r="G97168" s="162" t="s">
        <v>97413</v>
      </c>
    </row>
    <row r="97169" spans="7:7">
      <c r="G97169" s="162" t="s">
        <v>97414</v>
      </c>
    </row>
    <row r="97170" spans="7:7">
      <c r="G97170" s="162" t="s">
        <v>97415</v>
      </c>
    </row>
    <row r="97171" spans="7:7">
      <c r="G97171" s="162" t="s">
        <v>97416</v>
      </c>
    </row>
    <row r="97172" spans="7:7">
      <c r="G97172" s="162" t="s">
        <v>97417</v>
      </c>
    </row>
    <row r="97173" spans="7:7">
      <c r="G97173" s="162" t="s">
        <v>97418</v>
      </c>
    </row>
    <row r="97174" spans="7:7">
      <c r="G97174" s="162" t="s">
        <v>97419</v>
      </c>
    </row>
    <row r="97175" spans="7:7">
      <c r="G97175" s="162" t="s">
        <v>97420</v>
      </c>
    </row>
    <row r="97176" spans="7:7">
      <c r="G97176" s="162" t="s">
        <v>97421</v>
      </c>
    </row>
    <row r="97177" spans="7:7">
      <c r="G97177" s="162" t="s">
        <v>97422</v>
      </c>
    </row>
    <row r="97178" spans="7:7">
      <c r="G97178" s="162" t="s">
        <v>97423</v>
      </c>
    </row>
    <row r="97179" spans="7:7">
      <c r="G97179" s="162" t="s">
        <v>97424</v>
      </c>
    </row>
    <row r="97180" spans="7:7">
      <c r="G97180" s="162" t="s">
        <v>97425</v>
      </c>
    </row>
    <row r="97181" spans="7:7">
      <c r="G97181" s="162" t="s">
        <v>97426</v>
      </c>
    </row>
    <row r="97182" spans="7:7">
      <c r="G97182" s="162" t="s">
        <v>97427</v>
      </c>
    </row>
    <row r="97183" spans="7:7">
      <c r="G97183" s="162" t="s">
        <v>97428</v>
      </c>
    </row>
    <row r="97184" spans="7:7">
      <c r="G97184" s="162" t="s">
        <v>97429</v>
      </c>
    </row>
    <row r="97185" spans="7:7">
      <c r="G97185" s="162" t="s">
        <v>97430</v>
      </c>
    </row>
    <row r="97186" spans="7:7">
      <c r="G97186" s="162" t="s">
        <v>97431</v>
      </c>
    </row>
    <row r="97187" spans="7:7">
      <c r="G97187" s="162" t="s">
        <v>97432</v>
      </c>
    </row>
    <row r="97188" spans="7:7">
      <c r="G97188" s="162" t="s">
        <v>97433</v>
      </c>
    </row>
    <row r="97189" spans="7:7">
      <c r="G97189" s="162" t="s">
        <v>97434</v>
      </c>
    </row>
    <row r="97190" spans="7:7">
      <c r="G97190" s="162" t="s">
        <v>97435</v>
      </c>
    </row>
    <row r="97191" spans="7:7">
      <c r="G97191" s="162" t="s">
        <v>97436</v>
      </c>
    </row>
    <row r="97192" spans="7:7">
      <c r="G97192" s="162" t="s">
        <v>97437</v>
      </c>
    </row>
    <row r="97193" spans="7:7">
      <c r="G97193" s="162" t="s">
        <v>97438</v>
      </c>
    </row>
    <row r="97194" spans="7:7">
      <c r="G97194" s="162" t="s">
        <v>97439</v>
      </c>
    </row>
    <row r="97195" spans="7:7">
      <c r="G97195" s="162" t="s">
        <v>97440</v>
      </c>
    </row>
    <row r="97196" spans="7:7">
      <c r="G97196" s="162" t="s">
        <v>97441</v>
      </c>
    </row>
    <row r="97197" spans="7:7">
      <c r="G97197" s="162" t="s">
        <v>97442</v>
      </c>
    </row>
    <row r="97198" spans="7:7">
      <c r="G97198" s="162" t="s">
        <v>97443</v>
      </c>
    </row>
    <row r="97199" spans="7:7">
      <c r="G97199" s="162" t="s">
        <v>97444</v>
      </c>
    </row>
    <row r="97200" spans="7:7">
      <c r="G97200" s="162" t="s">
        <v>97445</v>
      </c>
    </row>
    <row r="97201" spans="7:7">
      <c r="G97201" s="162" t="s">
        <v>97446</v>
      </c>
    </row>
    <row r="97202" spans="7:7">
      <c r="G97202" s="162" t="s">
        <v>97447</v>
      </c>
    </row>
    <row r="97203" spans="7:7">
      <c r="G97203" s="162" t="s">
        <v>97448</v>
      </c>
    </row>
    <row r="97204" spans="7:7">
      <c r="G97204" s="162" t="s">
        <v>97449</v>
      </c>
    </row>
    <row r="97205" spans="7:7">
      <c r="G97205" s="162" t="s">
        <v>97450</v>
      </c>
    </row>
    <row r="97206" spans="7:7">
      <c r="G97206" s="162" t="s">
        <v>97451</v>
      </c>
    </row>
    <row r="97207" spans="7:7">
      <c r="G97207" s="162" t="s">
        <v>97452</v>
      </c>
    </row>
    <row r="97208" spans="7:7">
      <c r="G97208" s="162" t="s">
        <v>97453</v>
      </c>
    </row>
    <row r="97209" spans="7:7">
      <c r="G97209" s="162" t="s">
        <v>97454</v>
      </c>
    </row>
    <row r="97210" spans="7:7">
      <c r="G97210" s="162" t="s">
        <v>97455</v>
      </c>
    </row>
    <row r="97211" spans="7:7">
      <c r="G97211" s="162" t="s">
        <v>97456</v>
      </c>
    </row>
    <row r="97212" spans="7:7">
      <c r="G97212" s="162" t="s">
        <v>97457</v>
      </c>
    </row>
    <row r="97213" spans="7:7">
      <c r="G97213" s="162" t="s">
        <v>97458</v>
      </c>
    </row>
    <row r="97214" spans="7:7">
      <c r="G97214" s="162" t="s">
        <v>97459</v>
      </c>
    </row>
    <row r="97215" spans="7:7">
      <c r="G97215" s="162" t="s">
        <v>97460</v>
      </c>
    </row>
    <row r="97216" spans="7:7">
      <c r="G97216" s="162" t="s">
        <v>97461</v>
      </c>
    </row>
    <row r="97217" spans="7:7">
      <c r="G97217" s="162" t="s">
        <v>97462</v>
      </c>
    </row>
    <row r="97218" spans="7:7">
      <c r="G97218" s="162" t="s">
        <v>97463</v>
      </c>
    </row>
    <row r="97219" spans="7:7">
      <c r="G97219" s="162" t="s">
        <v>97464</v>
      </c>
    </row>
    <row r="97220" spans="7:7">
      <c r="G97220" s="162" t="s">
        <v>97465</v>
      </c>
    </row>
    <row r="97221" spans="7:7">
      <c r="G97221" s="162" t="s">
        <v>97466</v>
      </c>
    </row>
    <row r="97222" spans="7:7">
      <c r="G97222" s="162" t="s">
        <v>97467</v>
      </c>
    </row>
    <row r="97223" spans="7:7">
      <c r="G97223" s="162" t="s">
        <v>97468</v>
      </c>
    </row>
    <row r="97224" spans="7:7">
      <c r="G97224" s="162" t="s">
        <v>97469</v>
      </c>
    </row>
    <row r="97225" spans="7:7">
      <c r="G97225" s="162" t="s">
        <v>97470</v>
      </c>
    </row>
    <row r="97226" spans="7:7">
      <c r="G97226" s="162" t="s">
        <v>97471</v>
      </c>
    </row>
    <row r="97227" spans="7:7">
      <c r="G97227" s="162" t="s">
        <v>97472</v>
      </c>
    </row>
    <row r="97228" spans="7:7">
      <c r="G97228" s="162" t="s">
        <v>97473</v>
      </c>
    </row>
    <row r="97229" spans="7:7">
      <c r="G97229" s="162" t="s">
        <v>97474</v>
      </c>
    </row>
    <row r="97230" spans="7:7">
      <c r="G97230" s="162" t="s">
        <v>97475</v>
      </c>
    </row>
    <row r="97231" spans="7:7">
      <c r="G97231" s="162" t="s">
        <v>97476</v>
      </c>
    </row>
    <row r="97232" spans="7:7">
      <c r="G97232" s="162" t="s">
        <v>97477</v>
      </c>
    </row>
    <row r="97233" spans="7:7">
      <c r="G97233" s="162" t="s">
        <v>97478</v>
      </c>
    </row>
    <row r="97234" spans="7:7">
      <c r="G97234" s="162" t="s">
        <v>97479</v>
      </c>
    </row>
    <row r="97235" spans="7:7">
      <c r="G97235" s="162" t="s">
        <v>97480</v>
      </c>
    </row>
    <row r="97236" spans="7:7">
      <c r="G97236" s="162" t="s">
        <v>97481</v>
      </c>
    </row>
    <row r="97237" spans="7:7">
      <c r="G97237" s="162" t="s">
        <v>97482</v>
      </c>
    </row>
    <row r="97238" spans="7:7">
      <c r="G97238" s="162" t="s">
        <v>97483</v>
      </c>
    </row>
    <row r="97239" spans="7:7">
      <c r="G97239" s="162" t="s">
        <v>97484</v>
      </c>
    </row>
    <row r="97240" spans="7:7">
      <c r="G97240" s="162" t="s">
        <v>97485</v>
      </c>
    </row>
    <row r="97241" spans="7:7">
      <c r="G97241" s="162" t="s">
        <v>97486</v>
      </c>
    </row>
    <row r="97242" spans="7:7">
      <c r="G97242" s="162" t="s">
        <v>97487</v>
      </c>
    </row>
    <row r="97243" spans="7:7">
      <c r="G97243" s="162" t="s">
        <v>97488</v>
      </c>
    </row>
    <row r="97244" spans="7:7">
      <c r="G97244" s="162" t="s">
        <v>97489</v>
      </c>
    </row>
    <row r="97245" spans="7:7">
      <c r="G97245" s="162" t="s">
        <v>97490</v>
      </c>
    </row>
    <row r="97246" spans="7:7">
      <c r="G97246" s="162" t="s">
        <v>97491</v>
      </c>
    </row>
    <row r="97247" spans="7:7">
      <c r="G97247" s="162" t="s">
        <v>97492</v>
      </c>
    </row>
    <row r="97248" spans="7:7">
      <c r="G97248" s="162" t="s">
        <v>97493</v>
      </c>
    </row>
    <row r="97249" spans="7:7">
      <c r="G97249" s="162" t="s">
        <v>97494</v>
      </c>
    </row>
    <row r="97250" spans="7:7">
      <c r="G97250" s="162" t="s">
        <v>97495</v>
      </c>
    </row>
    <row r="97251" spans="7:7">
      <c r="G97251" s="162" t="s">
        <v>97496</v>
      </c>
    </row>
    <row r="97252" spans="7:7">
      <c r="G97252" s="162" t="s">
        <v>97497</v>
      </c>
    </row>
    <row r="97253" spans="7:7">
      <c r="G97253" s="162" t="s">
        <v>97498</v>
      </c>
    </row>
    <row r="97254" spans="7:7">
      <c r="G97254" s="162" t="s">
        <v>97499</v>
      </c>
    </row>
    <row r="97255" spans="7:7">
      <c r="G97255" s="162" t="s">
        <v>97500</v>
      </c>
    </row>
    <row r="97256" spans="7:7">
      <c r="G97256" s="162" t="s">
        <v>97501</v>
      </c>
    </row>
    <row r="97257" spans="7:7">
      <c r="G97257" s="162" t="s">
        <v>97502</v>
      </c>
    </row>
    <row r="97258" spans="7:7">
      <c r="G97258" s="162" t="s">
        <v>97503</v>
      </c>
    </row>
    <row r="97259" spans="7:7">
      <c r="G97259" s="162" t="s">
        <v>97504</v>
      </c>
    </row>
    <row r="97260" spans="7:7">
      <c r="G97260" s="162" t="s">
        <v>97505</v>
      </c>
    </row>
    <row r="97261" spans="7:7">
      <c r="G97261" s="162" t="s">
        <v>97506</v>
      </c>
    </row>
    <row r="97262" spans="7:7">
      <c r="G97262" s="162" t="s">
        <v>97507</v>
      </c>
    </row>
    <row r="97263" spans="7:7">
      <c r="G97263" s="162" t="s">
        <v>97508</v>
      </c>
    </row>
    <row r="97264" spans="7:7">
      <c r="G97264" s="162" t="s">
        <v>97509</v>
      </c>
    </row>
    <row r="97265" spans="7:7">
      <c r="G97265" s="162" t="s">
        <v>97510</v>
      </c>
    </row>
    <row r="97266" spans="7:7">
      <c r="G97266" s="162" t="s">
        <v>97511</v>
      </c>
    </row>
    <row r="97267" spans="7:7">
      <c r="G97267" s="162" t="s">
        <v>97512</v>
      </c>
    </row>
    <row r="97268" spans="7:7">
      <c r="G97268" s="162" t="s">
        <v>97513</v>
      </c>
    </row>
    <row r="97269" spans="7:7">
      <c r="G97269" s="162" t="s">
        <v>97514</v>
      </c>
    </row>
    <row r="97270" spans="7:7">
      <c r="G97270" s="162" t="s">
        <v>97515</v>
      </c>
    </row>
    <row r="97271" spans="7:7">
      <c r="G97271" s="162" t="s">
        <v>97516</v>
      </c>
    </row>
    <row r="97272" spans="7:7">
      <c r="G97272" s="162" t="s">
        <v>97517</v>
      </c>
    </row>
    <row r="97273" spans="7:7">
      <c r="G97273" s="162" t="s">
        <v>97518</v>
      </c>
    </row>
    <row r="97274" spans="7:7">
      <c r="G97274" s="162" t="s">
        <v>97519</v>
      </c>
    </row>
    <row r="97275" spans="7:7">
      <c r="G97275" s="162" t="s">
        <v>97520</v>
      </c>
    </row>
    <row r="97276" spans="7:7">
      <c r="G97276" s="162" t="s">
        <v>97521</v>
      </c>
    </row>
    <row r="97277" spans="7:7">
      <c r="G97277" s="162" t="s">
        <v>97522</v>
      </c>
    </row>
    <row r="97278" spans="7:7">
      <c r="G97278" s="162" t="s">
        <v>97523</v>
      </c>
    </row>
    <row r="97279" spans="7:7">
      <c r="G97279" s="162" t="s">
        <v>97524</v>
      </c>
    </row>
    <row r="97280" spans="7:7">
      <c r="G97280" s="162" t="s">
        <v>97525</v>
      </c>
    </row>
    <row r="97281" spans="7:7">
      <c r="G97281" s="162" t="s">
        <v>97526</v>
      </c>
    </row>
    <row r="97282" spans="7:7">
      <c r="G97282" s="162" t="s">
        <v>97527</v>
      </c>
    </row>
    <row r="97283" spans="7:7">
      <c r="G97283" s="162" t="s">
        <v>97528</v>
      </c>
    </row>
    <row r="97284" spans="7:7">
      <c r="G97284" s="162" t="s">
        <v>97529</v>
      </c>
    </row>
    <row r="97285" spans="7:7">
      <c r="G97285" s="162" t="s">
        <v>97530</v>
      </c>
    </row>
    <row r="97286" spans="7:7">
      <c r="G97286" s="162" t="s">
        <v>97531</v>
      </c>
    </row>
    <row r="97287" spans="7:7">
      <c r="G97287" s="162" t="s">
        <v>97532</v>
      </c>
    </row>
    <row r="97288" spans="7:7">
      <c r="G97288" s="162" t="s">
        <v>97533</v>
      </c>
    </row>
    <row r="97289" spans="7:7">
      <c r="G97289" s="162" t="s">
        <v>97534</v>
      </c>
    </row>
    <row r="97290" spans="7:7">
      <c r="G97290" s="162" t="s">
        <v>97535</v>
      </c>
    </row>
    <row r="97291" spans="7:7">
      <c r="G97291" s="162" t="s">
        <v>97536</v>
      </c>
    </row>
    <row r="97292" spans="7:7">
      <c r="G97292" s="162" t="s">
        <v>97537</v>
      </c>
    </row>
    <row r="97293" spans="7:7">
      <c r="G97293" s="162" t="s">
        <v>97538</v>
      </c>
    </row>
    <row r="97294" spans="7:7">
      <c r="G97294" s="162" t="s">
        <v>97539</v>
      </c>
    </row>
    <row r="97295" spans="7:7">
      <c r="G97295" s="162" t="s">
        <v>97540</v>
      </c>
    </row>
    <row r="97296" spans="7:7">
      <c r="G97296" s="162" t="s">
        <v>97541</v>
      </c>
    </row>
    <row r="97297" spans="7:7">
      <c r="G97297" s="162" t="s">
        <v>97542</v>
      </c>
    </row>
    <row r="97298" spans="7:7">
      <c r="G97298" s="162" t="s">
        <v>97543</v>
      </c>
    </row>
    <row r="97299" spans="7:7">
      <c r="G97299" s="162" t="s">
        <v>97544</v>
      </c>
    </row>
    <row r="97300" spans="7:7">
      <c r="G97300" s="162" t="s">
        <v>97545</v>
      </c>
    </row>
    <row r="97301" spans="7:7">
      <c r="G97301" s="162" t="s">
        <v>97546</v>
      </c>
    </row>
    <row r="97302" spans="7:7">
      <c r="G97302" s="162" t="s">
        <v>97547</v>
      </c>
    </row>
    <row r="97303" spans="7:7">
      <c r="G97303" s="162" t="s">
        <v>97548</v>
      </c>
    </row>
    <row r="97304" spans="7:7">
      <c r="G97304" s="162" t="s">
        <v>97549</v>
      </c>
    </row>
    <row r="97305" spans="7:7">
      <c r="G97305" s="162" t="s">
        <v>97550</v>
      </c>
    </row>
    <row r="97306" spans="7:7">
      <c r="G97306" s="162" t="s">
        <v>97551</v>
      </c>
    </row>
    <row r="97307" spans="7:7">
      <c r="G97307" s="162" t="s">
        <v>97552</v>
      </c>
    </row>
    <row r="97308" spans="7:7">
      <c r="G97308" s="162" t="s">
        <v>97553</v>
      </c>
    </row>
    <row r="97309" spans="7:7">
      <c r="G97309" s="162" t="s">
        <v>97554</v>
      </c>
    </row>
    <row r="97310" spans="7:7">
      <c r="G97310" s="162" t="s">
        <v>97555</v>
      </c>
    </row>
    <row r="97311" spans="7:7">
      <c r="G97311" s="162" t="s">
        <v>97556</v>
      </c>
    </row>
    <row r="97312" spans="7:7">
      <c r="G97312" s="162" t="s">
        <v>97557</v>
      </c>
    </row>
    <row r="97313" spans="7:7">
      <c r="G97313" s="162" t="s">
        <v>97558</v>
      </c>
    </row>
    <row r="97314" spans="7:7">
      <c r="G97314" s="162" t="s">
        <v>97559</v>
      </c>
    </row>
    <row r="97315" spans="7:7">
      <c r="G97315" s="162" t="s">
        <v>97560</v>
      </c>
    </row>
    <row r="97316" spans="7:7">
      <c r="G97316" s="162" t="s">
        <v>97561</v>
      </c>
    </row>
    <row r="97317" spans="7:7">
      <c r="G97317" s="162" t="s">
        <v>97562</v>
      </c>
    </row>
    <row r="97318" spans="7:7">
      <c r="G97318" s="162" t="s">
        <v>97563</v>
      </c>
    </row>
    <row r="97319" spans="7:7">
      <c r="G97319" s="162" t="s">
        <v>97564</v>
      </c>
    </row>
    <row r="97320" spans="7:7">
      <c r="G97320" s="162" t="s">
        <v>97565</v>
      </c>
    </row>
    <row r="97321" spans="7:7">
      <c r="G97321" s="162" t="s">
        <v>97566</v>
      </c>
    </row>
    <row r="97322" spans="7:7">
      <c r="G97322" s="162" t="s">
        <v>97567</v>
      </c>
    </row>
    <row r="97323" spans="7:7">
      <c r="G97323" s="162" t="s">
        <v>97568</v>
      </c>
    </row>
    <row r="97324" spans="7:7">
      <c r="G97324" s="162" t="s">
        <v>97569</v>
      </c>
    </row>
    <row r="97325" spans="7:7">
      <c r="G97325" s="162" t="s">
        <v>97570</v>
      </c>
    </row>
    <row r="97326" spans="7:7">
      <c r="G97326" s="162" t="s">
        <v>97571</v>
      </c>
    </row>
    <row r="97327" spans="7:7">
      <c r="G97327" s="162" t="s">
        <v>97572</v>
      </c>
    </row>
    <row r="97328" spans="7:7">
      <c r="G97328" s="162" t="s">
        <v>97573</v>
      </c>
    </row>
    <row r="97329" spans="7:7">
      <c r="G97329" s="162" t="s">
        <v>97574</v>
      </c>
    </row>
    <row r="97330" spans="7:7">
      <c r="G97330" s="162" t="s">
        <v>97575</v>
      </c>
    </row>
    <row r="97331" spans="7:7">
      <c r="G97331" s="162" t="s">
        <v>97576</v>
      </c>
    </row>
    <row r="97332" spans="7:7">
      <c r="G97332" s="162" t="s">
        <v>97577</v>
      </c>
    </row>
    <row r="97333" spans="7:7">
      <c r="G97333" s="162" t="s">
        <v>97578</v>
      </c>
    </row>
    <row r="97334" spans="7:7">
      <c r="G97334" s="162" t="s">
        <v>97579</v>
      </c>
    </row>
    <row r="97335" spans="7:7">
      <c r="G97335" s="162" t="s">
        <v>97580</v>
      </c>
    </row>
    <row r="97336" spans="7:7">
      <c r="G97336" s="162" t="s">
        <v>97581</v>
      </c>
    </row>
    <row r="97337" spans="7:7">
      <c r="G97337" s="162" t="s">
        <v>97582</v>
      </c>
    </row>
    <row r="97338" spans="7:7">
      <c r="G97338" s="162" t="s">
        <v>97583</v>
      </c>
    </row>
    <row r="97339" spans="7:7">
      <c r="G97339" s="162" t="s">
        <v>97584</v>
      </c>
    </row>
    <row r="97340" spans="7:7">
      <c r="G97340" s="162" t="s">
        <v>97585</v>
      </c>
    </row>
    <row r="97341" spans="7:7">
      <c r="G97341" s="162" t="s">
        <v>97586</v>
      </c>
    </row>
    <row r="97342" spans="7:7">
      <c r="G97342" s="162" t="s">
        <v>97587</v>
      </c>
    </row>
    <row r="97343" spans="7:7">
      <c r="G97343" s="162" t="s">
        <v>97588</v>
      </c>
    </row>
    <row r="97344" spans="7:7">
      <c r="G97344" s="162" t="s">
        <v>97589</v>
      </c>
    </row>
    <row r="97345" spans="7:7">
      <c r="G97345" s="162" t="s">
        <v>97590</v>
      </c>
    </row>
    <row r="97346" spans="7:7">
      <c r="G97346" s="162" t="s">
        <v>97591</v>
      </c>
    </row>
    <row r="97347" spans="7:7">
      <c r="G97347" s="162" t="s">
        <v>97592</v>
      </c>
    </row>
    <row r="97348" spans="7:7">
      <c r="G97348" s="162" t="s">
        <v>97593</v>
      </c>
    </row>
    <row r="97349" spans="7:7">
      <c r="G97349" s="162" t="s">
        <v>97594</v>
      </c>
    </row>
    <row r="97350" spans="7:7">
      <c r="G97350" s="162" t="s">
        <v>97595</v>
      </c>
    </row>
    <row r="97351" spans="7:7">
      <c r="G97351" s="162" t="s">
        <v>97596</v>
      </c>
    </row>
    <row r="97352" spans="7:7">
      <c r="G97352" s="162" t="s">
        <v>97597</v>
      </c>
    </row>
    <row r="97353" spans="7:7">
      <c r="G97353" s="162" t="s">
        <v>97598</v>
      </c>
    </row>
    <row r="97354" spans="7:7">
      <c r="G97354" s="162" t="s">
        <v>97599</v>
      </c>
    </row>
    <row r="97355" spans="7:7">
      <c r="G97355" s="162" t="s">
        <v>97600</v>
      </c>
    </row>
    <row r="97356" spans="7:7">
      <c r="G97356" s="162" t="s">
        <v>97601</v>
      </c>
    </row>
    <row r="97357" spans="7:7">
      <c r="G97357" s="162" t="s">
        <v>97602</v>
      </c>
    </row>
    <row r="97358" spans="7:7">
      <c r="G97358" s="162" t="s">
        <v>97603</v>
      </c>
    </row>
    <row r="97359" spans="7:7">
      <c r="G97359" s="162" t="s">
        <v>97604</v>
      </c>
    </row>
    <row r="97360" spans="7:7">
      <c r="G97360" s="162" t="s">
        <v>97605</v>
      </c>
    </row>
    <row r="97361" spans="7:7">
      <c r="G97361" s="162" t="s">
        <v>97606</v>
      </c>
    </row>
    <row r="97362" spans="7:7">
      <c r="G97362" s="162" t="s">
        <v>97607</v>
      </c>
    </row>
    <row r="97363" spans="7:7">
      <c r="G97363" s="162" t="s">
        <v>97608</v>
      </c>
    </row>
    <row r="97364" spans="7:7">
      <c r="G97364" s="162" t="s">
        <v>97609</v>
      </c>
    </row>
    <row r="97365" spans="7:7">
      <c r="G97365" s="162" t="s">
        <v>97610</v>
      </c>
    </row>
    <row r="97366" spans="7:7">
      <c r="G97366" s="162" t="s">
        <v>97611</v>
      </c>
    </row>
    <row r="97367" spans="7:7">
      <c r="G97367" s="162" t="s">
        <v>97612</v>
      </c>
    </row>
    <row r="97368" spans="7:7">
      <c r="G97368" s="162" t="s">
        <v>97613</v>
      </c>
    </row>
    <row r="97369" spans="7:7">
      <c r="G97369" s="162" t="s">
        <v>97614</v>
      </c>
    </row>
    <row r="97370" spans="7:7">
      <c r="G97370" s="162" t="s">
        <v>97615</v>
      </c>
    </row>
    <row r="97371" spans="7:7">
      <c r="G97371" s="162" t="s">
        <v>97616</v>
      </c>
    </row>
    <row r="97372" spans="7:7">
      <c r="G97372" s="162" t="s">
        <v>97617</v>
      </c>
    </row>
    <row r="97373" spans="7:7">
      <c r="G97373" s="162" t="s">
        <v>97618</v>
      </c>
    </row>
    <row r="97374" spans="7:7">
      <c r="G97374" s="162" t="s">
        <v>97619</v>
      </c>
    </row>
    <row r="97375" spans="7:7">
      <c r="G97375" s="162" t="s">
        <v>97620</v>
      </c>
    </row>
    <row r="97376" spans="7:7">
      <c r="G97376" s="162" t="s">
        <v>97621</v>
      </c>
    </row>
    <row r="97377" spans="7:7">
      <c r="G97377" s="162" t="s">
        <v>97622</v>
      </c>
    </row>
    <row r="97378" spans="7:7">
      <c r="G97378" s="162" t="s">
        <v>97623</v>
      </c>
    </row>
    <row r="97379" spans="7:7">
      <c r="G97379" s="162" t="s">
        <v>97624</v>
      </c>
    </row>
    <row r="97380" spans="7:7">
      <c r="G97380" s="162" t="s">
        <v>97625</v>
      </c>
    </row>
    <row r="97381" spans="7:7">
      <c r="G97381" s="162" t="s">
        <v>97626</v>
      </c>
    </row>
    <row r="97382" spans="7:7">
      <c r="G97382" s="162" t="s">
        <v>97627</v>
      </c>
    </row>
    <row r="97383" spans="7:7">
      <c r="G97383" s="162" t="s">
        <v>97628</v>
      </c>
    </row>
    <row r="97384" spans="7:7">
      <c r="G97384" s="162" t="s">
        <v>97629</v>
      </c>
    </row>
    <row r="97385" spans="7:7">
      <c r="G97385" s="162" t="s">
        <v>97630</v>
      </c>
    </row>
    <row r="97386" spans="7:7">
      <c r="G97386" s="162" t="s">
        <v>97631</v>
      </c>
    </row>
    <row r="97387" spans="7:7">
      <c r="G97387" s="162" t="s">
        <v>97632</v>
      </c>
    </row>
    <row r="97388" spans="7:7">
      <c r="G97388" s="162" t="s">
        <v>97633</v>
      </c>
    </row>
    <row r="97389" spans="7:7">
      <c r="G97389" s="162" t="s">
        <v>97634</v>
      </c>
    </row>
    <row r="97390" spans="7:7">
      <c r="G97390" s="162" t="s">
        <v>97635</v>
      </c>
    </row>
    <row r="97391" spans="7:7">
      <c r="G97391" s="162" t="s">
        <v>97636</v>
      </c>
    </row>
    <row r="97392" spans="7:7">
      <c r="G97392" s="162" t="s">
        <v>97637</v>
      </c>
    </row>
    <row r="97393" spans="7:7">
      <c r="G97393" s="162" t="s">
        <v>97638</v>
      </c>
    </row>
    <row r="97394" spans="7:7">
      <c r="G97394" s="162" t="s">
        <v>97639</v>
      </c>
    </row>
    <row r="97395" spans="7:7">
      <c r="G97395" s="162" t="s">
        <v>97640</v>
      </c>
    </row>
    <row r="97396" spans="7:7">
      <c r="G97396" s="162" t="s">
        <v>97641</v>
      </c>
    </row>
    <row r="97397" spans="7:7">
      <c r="G97397" s="162" t="s">
        <v>97642</v>
      </c>
    </row>
    <row r="97398" spans="7:7">
      <c r="G97398" s="162" t="s">
        <v>97643</v>
      </c>
    </row>
    <row r="97399" spans="7:7">
      <c r="G97399" s="162" t="s">
        <v>97644</v>
      </c>
    </row>
    <row r="97400" spans="7:7">
      <c r="G97400" s="162" t="s">
        <v>97645</v>
      </c>
    </row>
    <row r="97401" spans="7:7">
      <c r="G97401" s="162" t="s">
        <v>97646</v>
      </c>
    </row>
    <row r="97402" spans="7:7">
      <c r="G97402" s="162" t="s">
        <v>97647</v>
      </c>
    </row>
    <row r="97403" spans="7:7">
      <c r="G97403" s="162" t="s">
        <v>97648</v>
      </c>
    </row>
    <row r="97404" spans="7:7">
      <c r="G97404" s="162" t="s">
        <v>97649</v>
      </c>
    </row>
    <row r="97405" spans="7:7">
      <c r="G97405" s="162" t="s">
        <v>97650</v>
      </c>
    </row>
    <row r="97406" spans="7:7">
      <c r="G97406" s="162" t="s">
        <v>97651</v>
      </c>
    </row>
    <row r="97407" spans="7:7">
      <c r="G97407" s="162" t="s">
        <v>97652</v>
      </c>
    </row>
    <row r="97408" spans="7:7">
      <c r="G97408" s="162" t="s">
        <v>97653</v>
      </c>
    </row>
    <row r="97409" spans="7:7">
      <c r="G97409" s="162" t="s">
        <v>97654</v>
      </c>
    </row>
    <row r="97410" spans="7:7">
      <c r="G97410" s="162" t="s">
        <v>97655</v>
      </c>
    </row>
    <row r="97411" spans="7:7">
      <c r="G97411" s="162" t="s">
        <v>97656</v>
      </c>
    </row>
    <row r="97412" spans="7:7">
      <c r="G97412" s="162" t="s">
        <v>97657</v>
      </c>
    </row>
    <row r="97413" spans="7:7">
      <c r="G97413" s="162" t="s">
        <v>97658</v>
      </c>
    </row>
    <row r="97414" spans="7:7">
      <c r="G97414" s="162" t="s">
        <v>97659</v>
      </c>
    </row>
    <row r="97415" spans="7:7">
      <c r="G97415" s="162" t="s">
        <v>97660</v>
      </c>
    </row>
    <row r="97416" spans="7:7">
      <c r="G97416" s="162" t="s">
        <v>97661</v>
      </c>
    </row>
    <row r="97417" spans="7:7">
      <c r="G97417" s="162" t="s">
        <v>97662</v>
      </c>
    </row>
    <row r="97418" spans="7:7">
      <c r="G97418" s="162" t="s">
        <v>97663</v>
      </c>
    </row>
    <row r="97419" spans="7:7">
      <c r="G97419" s="162" t="s">
        <v>97664</v>
      </c>
    </row>
    <row r="97420" spans="7:7">
      <c r="G97420" s="162" t="s">
        <v>97665</v>
      </c>
    </row>
    <row r="97421" spans="7:7">
      <c r="G97421" s="162" t="s">
        <v>97666</v>
      </c>
    </row>
    <row r="97422" spans="7:7">
      <c r="G97422" s="162" t="s">
        <v>97667</v>
      </c>
    </row>
    <row r="97423" spans="7:7">
      <c r="G97423" s="162" t="s">
        <v>97668</v>
      </c>
    </row>
    <row r="97424" spans="7:7">
      <c r="G97424" s="162" t="s">
        <v>97669</v>
      </c>
    </row>
    <row r="97425" spans="7:7">
      <c r="G97425" s="162" t="s">
        <v>97670</v>
      </c>
    </row>
    <row r="97426" spans="7:7">
      <c r="G97426" s="162" t="s">
        <v>97671</v>
      </c>
    </row>
    <row r="97427" spans="7:7">
      <c r="G97427" s="162" t="s">
        <v>97672</v>
      </c>
    </row>
    <row r="97428" spans="7:7">
      <c r="G97428" s="162" t="s">
        <v>97673</v>
      </c>
    </row>
    <row r="97429" spans="7:7">
      <c r="G97429" s="162" t="s">
        <v>97674</v>
      </c>
    </row>
    <row r="97430" spans="7:7">
      <c r="G97430" s="162" t="s">
        <v>97675</v>
      </c>
    </row>
    <row r="97431" spans="7:7">
      <c r="G97431" s="162" t="s">
        <v>97676</v>
      </c>
    </row>
    <row r="97432" spans="7:7">
      <c r="G97432" s="162" t="s">
        <v>97677</v>
      </c>
    </row>
    <row r="97433" spans="7:7">
      <c r="G97433" s="162" t="s">
        <v>97678</v>
      </c>
    </row>
    <row r="97434" spans="7:7">
      <c r="G97434" s="162" t="s">
        <v>97679</v>
      </c>
    </row>
    <row r="97435" spans="7:7">
      <c r="G97435" s="162" t="s">
        <v>97680</v>
      </c>
    </row>
    <row r="97436" spans="7:7">
      <c r="G97436" s="162" t="s">
        <v>97681</v>
      </c>
    </row>
    <row r="97437" spans="7:7">
      <c r="G97437" s="162" t="s">
        <v>97682</v>
      </c>
    </row>
    <row r="97438" spans="7:7">
      <c r="G97438" s="162" t="s">
        <v>97683</v>
      </c>
    </row>
    <row r="97439" spans="7:7">
      <c r="G97439" s="162" t="s">
        <v>97684</v>
      </c>
    </row>
    <row r="97440" spans="7:7">
      <c r="G97440" s="162" t="s">
        <v>97685</v>
      </c>
    </row>
    <row r="97441" spans="7:7">
      <c r="G97441" s="162" t="s">
        <v>97686</v>
      </c>
    </row>
    <row r="97442" spans="7:7">
      <c r="G97442" s="162" t="s">
        <v>97687</v>
      </c>
    </row>
    <row r="97443" spans="7:7">
      <c r="G97443" s="162" t="s">
        <v>97688</v>
      </c>
    </row>
    <row r="97444" spans="7:7">
      <c r="G97444" s="162" t="s">
        <v>97689</v>
      </c>
    </row>
    <row r="97445" spans="7:7">
      <c r="G97445" s="162" t="s">
        <v>97690</v>
      </c>
    </row>
    <row r="97446" spans="7:7">
      <c r="G97446" s="162" t="s">
        <v>97691</v>
      </c>
    </row>
    <row r="97447" spans="7:7">
      <c r="G97447" s="162" t="s">
        <v>97692</v>
      </c>
    </row>
    <row r="97448" spans="7:7">
      <c r="G97448" s="162" t="s">
        <v>97693</v>
      </c>
    </row>
    <row r="97449" spans="7:7">
      <c r="G97449" s="162" t="s">
        <v>97694</v>
      </c>
    </row>
    <row r="97450" spans="7:7">
      <c r="G97450" s="162" t="s">
        <v>97695</v>
      </c>
    </row>
    <row r="97451" spans="7:7">
      <c r="G97451" s="162" t="s">
        <v>97696</v>
      </c>
    </row>
    <row r="97452" spans="7:7">
      <c r="G97452" s="162" t="s">
        <v>97697</v>
      </c>
    </row>
    <row r="97453" spans="7:7">
      <c r="G97453" s="162" t="s">
        <v>97698</v>
      </c>
    </row>
    <row r="97454" spans="7:7">
      <c r="G97454" s="162" t="s">
        <v>97699</v>
      </c>
    </row>
    <row r="97455" spans="7:7">
      <c r="G97455" s="162" t="s">
        <v>97700</v>
      </c>
    </row>
    <row r="97456" spans="7:7">
      <c r="G97456" s="162" t="s">
        <v>97701</v>
      </c>
    </row>
  </sheetData>
  <mergeCells count="1">
    <mergeCell ref="A3:B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1:L46"/>
  <sheetViews>
    <sheetView showGridLines="0" zoomScale="90" zoomScaleNormal="90" workbookViewId="0">
      <selection activeCell="Q28" sqref="Q28"/>
    </sheetView>
  </sheetViews>
  <sheetFormatPr defaultColWidth="9.140625" defaultRowHeight="14.25" outlineLevelRow="1"/>
  <cols>
    <col min="1" max="1" width="2.140625" style="333" customWidth="1"/>
    <col min="2" max="2" width="2.28515625" style="333" customWidth="1"/>
    <col min="3" max="3" width="28.140625" style="333" customWidth="1"/>
    <col min="4" max="4" width="46.28515625" style="332" customWidth="1"/>
    <col min="5" max="5" width="4.85546875" style="333" customWidth="1"/>
    <col min="6" max="6" width="25.42578125" style="333" customWidth="1"/>
    <col min="7" max="7" width="22.5703125" style="333" customWidth="1"/>
    <col min="8" max="11" width="19.28515625" style="333" customWidth="1"/>
    <col min="12" max="16384" width="9.140625" style="333"/>
  </cols>
  <sheetData>
    <row r="1" spans="3:11" ht="17.25" customHeight="1">
      <c r="C1" s="331" t="s">
        <v>98753</v>
      </c>
    </row>
    <row r="2" spans="3:11" s="334" customFormat="1" ht="17.25" customHeight="1">
      <c r="D2" s="335"/>
    </row>
    <row r="3" spans="3:11" s="334" customFormat="1" ht="17.25" customHeight="1">
      <c r="C3" s="336" t="s">
        <v>98754</v>
      </c>
      <c r="D3" s="337" t="str">
        <f>LEFT('Input Sheet'!B16,3)</f>
        <v>0</v>
      </c>
      <c r="J3" s="338"/>
    </row>
    <row r="4" spans="3:11" s="334" customFormat="1" ht="17.25" customHeight="1">
      <c r="C4" s="339" t="s">
        <v>98657</v>
      </c>
      <c r="D4" s="340" t="e">
        <f>VLOOKUP(LEFT($D$3,1),PCODES!$O$2:$Q$19,2,FALSE)</f>
        <v>#N/A</v>
      </c>
    </row>
    <row r="5" spans="3:11" s="334" customFormat="1" ht="17.25" customHeight="1">
      <c r="C5" s="339"/>
      <c r="D5" s="340"/>
    </row>
    <row r="6" spans="3:11" s="341" customFormat="1" ht="17.25" hidden="1" customHeight="1" outlineLevel="1"/>
    <row r="7" spans="3:11" s="334" customFormat="1" ht="17.25" customHeight="1" collapsed="1">
      <c r="C7" s="336" t="s">
        <v>98755</v>
      </c>
      <c r="D7" s="342">
        <f>'Input Sheet'!$B$27</f>
        <v>0</v>
      </c>
    </row>
    <row r="8" spans="3:11" s="334" customFormat="1" ht="17.25" customHeight="1">
      <c r="C8" s="336" t="s">
        <v>98756</v>
      </c>
      <c r="D8" s="342" t="str">
        <f>'Input Sheet'!$B$30</f>
        <v>Frame</v>
      </c>
    </row>
    <row r="9" spans="3:11" ht="17.25" customHeight="1">
      <c r="C9" s="343" t="s">
        <v>98757</v>
      </c>
      <c r="D9" s="342">
        <f>'Input Sheet'!$B$32</f>
        <v>0</v>
      </c>
    </row>
    <row r="10" spans="3:11" ht="15" customHeight="1"/>
    <row r="11" spans="3:11" ht="17.25" hidden="1" customHeight="1" outlineLevel="1">
      <c r="D11" s="332" t="s">
        <v>98758</v>
      </c>
      <c r="F11" s="332"/>
      <c r="G11" s="332"/>
      <c r="H11" s="332"/>
      <c r="I11" s="332"/>
      <c r="J11" s="332"/>
      <c r="K11" s="332"/>
    </row>
    <row r="12" spans="3:11" ht="17.25" hidden="1" customHeight="1" outlineLevel="1">
      <c r="C12" s="343" t="s">
        <v>44</v>
      </c>
      <c r="D12" s="337">
        <f>'Input Sheet'!B38</f>
        <v>0</v>
      </c>
      <c r="F12" s="344"/>
      <c r="G12" s="344"/>
      <c r="H12" s="344"/>
      <c r="I12" s="344"/>
      <c r="J12" s="344"/>
      <c r="K12" s="344"/>
    </row>
    <row r="13" spans="3:11" ht="17.25" hidden="1" customHeight="1" outlineLevel="1">
      <c r="C13" s="343" t="s">
        <v>98759</v>
      </c>
      <c r="D13" s="337">
        <f>'Input Sheet'!B39</f>
        <v>0</v>
      </c>
      <c r="F13" s="344"/>
      <c r="G13" s="344"/>
      <c r="H13" s="344"/>
      <c r="I13" s="344"/>
      <c r="J13" s="344"/>
      <c r="K13" s="344"/>
    </row>
    <row r="14" spans="3:11" ht="17.25" hidden="1" customHeight="1" outlineLevel="1">
      <c r="C14" s="343" t="s">
        <v>98760</v>
      </c>
      <c r="D14" s="337">
        <f>'Input Sheet'!B40</f>
        <v>0</v>
      </c>
      <c r="F14" s="344"/>
      <c r="G14" s="344"/>
      <c r="H14" s="344"/>
      <c r="I14" s="344"/>
      <c r="J14" s="344"/>
      <c r="K14" s="344"/>
    </row>
    <row r="15" spans="3:11" ht="17.25" hidden="1" customHeight="1" outlineLevel="1">
      <c r="C15" s="343" t="s">
        <v>98761</v>
      </c>
      <c r="D15" s="337"/>
      <c r="F15" s="344"/>
      <c r="G15" s="344"/>
      <c r="H15" s="344"/>
      <c r="I15" s="344"/>
      <c r="J15" s="344"/>
      <c r="K15" s="344"/>
    </row>
    <row r="16" spans="3:11" ht="17.25" hidden="1" customHeight="1" outlineLevel="1">
      <c r="C16" s="343" t="s">
        <v>98762</v>
      </c>
      <c r="D16" s="337"/>
      <c r="F16" s="344"/>
      <c r="G16" s="344"/>
      <c r="H16" s="344"/>
      <c r="I16" s="344"/>
      <c r="J16" s="344"/>
      <c r="K16" s="344"/>
    </row>
    <row r="17" spans="3:12" ht="17.25" customHeight="1" collapsed="1"/>
    <row r="18" spans="3:12" ht="17.25" customHeight="1">
      <c r="C18" s="345" t="s">
        <v>98763</v>
      </c>
      <c r="D18" s="346">
        <f>'Input Sheet'!B38+'Input Sheet'!B39+'Input Sheet'!B40</f>
        <v>0</v>
      </c>
    </row>
    <row r="19" spans="3:12" ht="17.25" customHeight="1">
      <c r="C19" s="347"/>
    </row>
    <row r="20" spans="3:12" ht="17.25" customHeight="1">
      <c r="D20" s="348" t="s">
        <v>98764</v>
      </c>
      <c r="F20" s="349">
        <v>2363</v>
      </c>
      <c r="G20" s="349" t="s">
        <v>98766</v>
      </c>
      <c r="H20" s="349" t="s">
        <v>98767</v>
      </c>
      <c r="I20" s="349" t="s">
        <v>98768</v>
      </c>
      <c r="J20" s="349" t="s">
        <v>98769</v>
      </c>
      <c r="K20" s="349" t="s">
        <v>98770</v>
      </c>
    </row>
    <row r="21" spans="3:12" s="351" customFormat="1" ht="17.25" customHeight="1" outlineLevel="1">
      <c r="C21" s="350" t="s">
        <v>98771</v>
      </c>
      <c r="F21" s="352" t="e">
        <f>VLOOKUP(PostalCode,PCODES!C:J,7,FALSE)</f>
        <v>#N/A</v>
      </c>
      <c r="G21" s="352" t="e">
        <f>VLOOKUP(PostalCode,PCODES!C:J,8,FALSE)</f>
        <v>#N/A</v>
      </c>
      <c r="H21" s="353" t="e">
        <f>VLOOKUP(PostalCode,PCODES!C:K,9,FALSE)</f>
        <v>#N/A</v>
      </c>
      <c r="I21" s="353"/>
      <c r="J21" s="354"/>
      <c r="K21" s="353" t="s">
        <v>98772</v>
      </c>
    </row>
    <row r="22" spans="3:12" s="334" customFormat="1" ht="17.25" customHeight="1">
      <c r="D22" s="355" t="s">
        <v>98773</v>
      </c>
      <c r="F22" s="356" t="e">
        <f ca="1">INDIRECT($F$21&amp;"!F4")</f>
        <v>#N/A</v>
      </c>
      <c r="G22" s="356" t="e">
        <f ca="1">INDIRECT(G$21&amp;"!F4")</f>
        <v>#N/A</v>
      </c>
      <c r="H22" s="356" t="e">
        <f ca="1">INDIRECT(H$21&amp;"!F4")</f>
        <v>#N/A</v>
      </c>
      <c r="I22" s="356" t="e">
        <f>IF(Province="BC","Refer","Follow")</f>
        <v>#N/A</v>
      </c>
      <c r="J22" s="356" t="s">
        <v>98774</v>
      </c>
      <c r="K22" s="356" t="e">
        <f>Algorithm_Temple!F4</f>
        <v>#N/A</v>
      </c>
    </row>
    <row r="23" spans="3:12" s="334" customFormat="1" ht="17.25" hidden="1" customHeight="1" outlineLevel="1">
      <c r="D23" s="357" t="s">
        <v>98775</v>
      </c>
      <c r="E23" s="358"/>
      <c r="F23" s="359" t="e">
        <f ca="1">INDIRECT($F$21&amp;"!F6")</f>
        <v>#N/A</v>
      </c>
      <c r="G23" s="359" t="e">
        <f ca="1">INDIRECT($G$21&amp;"!F6")</f>
        <v>#N/A</v>
      </c>
      <c r="H23" s="359" t="e">
        <f ca="1">INDIRECT(H$21&amp;"!F6")</f>
        <v>#N/A</v>
      </c>
      <c r="I23" s="359" t="e">
        <f>IF(Province="BC","Refer","Follow")</f>
        <v>#N/A</v>
      </c>
      <c r="J23" s="356"/>
      <c r="K23" s="359">
        <f ca="1">INDIRECT(K$21&amp;"!F6")</f>
        <v>1</v>
      </c>
    </row>
    <row r="24" spans="3:12" ht="17.25" customHeight="1" collapsed="1">
      <c r="D24" s="360" t="s">
        <v>98776</v>
      </c>
      <c r="F24" s="361" t="e">
        <f ca="1">INDIRECT($F$21&amp;"!F5")</f>
        <v>#N/A</v>
      </c>
      <c r="G24" s="361" t="e">
        <f ca="1">INDIRECT($G$21&amp;"!F5")</f>
        <v>#N/A</v>
      </c>
      <c r="H24" s="361" t="e">
        <f ca="1">INDIRECT(H$21&amp;"!F5")</f>
        <v>#N/A</v>
      </c>
      <c r="I24" s="361" t="e">
        <f>IF(Province="BC","Refer","Follow")</f>
        <v>#N/A</v>
      </c>
      <c r="J24" s="362" t="s">
        <v>98774</v>
      </c>
      <c r="K24" s="361" t="e">
        <f>Algorithm_Temple!F5</f>
        <v>#N/A</v>
      </c>
    </row>
    <row r="25" spans="3:12" ht="17.25" customHeight="1" thickBot="1">
      <c r="D25" s="363" t="s">
        <v>172</v>
      </c>
      <c r="F25" s="364" t="e">
        <f ca="1">INDIRECT($F$21&amp;"!F2")</f>
        <v>#N/A</v>
      </c>
      <c r="G25" s="364" t="e">
        <f ca="1">INDIRECT($G$21&amp;"!F2")</f>
        <v>#N/A</v>
      </c>
      <c r="H25" s="364" t="e">
        <f ca="1">INDIRECT(H$21&amp;"!F2")</f>
        <v>#N/A</v>
      </c>
      <c r="I25" s="364" t="e">
        <f>IF(Province="BC","Refer","Follow")</f>
        <v>#N/A</v>
      </c>
      <c r="J25" s="364" t="s">
        <v>98774</v>
      </c>
      <c r="K25" s="364" t="s">
        <v>98774</v>
      </c>
      <c r="L25" s="365"/>
    </row>
    <row r="26" spans="3:12" s="366" customFormat="1" ht="29.25" customHeight="1" thickTop="1">
      <c r="D26" s="367" t="s">
        <v>98777</v>
      </c>
      <c r="F26" s="368" t="e">
        <f ca="1">IF(F25="Refer","Refer",F23*F25)</f>
        <v>#N/A</v>
      </c>
      <c r="G26" s="368" t="e">
        <f ca="1">IF(G25="Refer","Refer",G23*G25)</f>
        <v>#N/A</v>
      </c>
      <c r="H26" s="368" t="e">
        <f ca="1">IF(H25="Refer","Refer",H23*H25)</f>
        <v>#N/A</v>
      </c>
      <c r="I26" s="368" t="e">
        <f>IF(I25="Refer","Refer",I25)</f>
        <v>#N/A</v>
      </c>
      <c r="J26" s="368" t="s">
        <v>98774</v>
      </c>
      <c r="K26" s="368" t="s">
        <v>98774</v>
      </c>
    </row>
    <row r="27" spans="3:12" ht="17.25" customHeight="1">
      <c r="C27" s="347"/>
      <c r="F27" s="369"/>
      <c r="G27" s="369"/>
      <c r="H27" s="369"/>
      <c r="I27" s="369"/>
      <c r="J27" s="369"/>
      <c r="K27" s="369"/>
    </row>
    <row r="28" spans="3:12" s="371" customFormat="1" ht="17.25" customHeight="1">
      <c r="C28" s="336" t="s">
        <v>98778</v>
      </c>
      <c r="D28" s="370">
        <f>SUM(F28:K28)</f>
        <v>1</v>
      </c>
      <c r="F28" s="372">
        <v>0.5</v>
      </c>
      <c r="G28" s="372"/>
      <c r="H28" s="372"/>
      <c r="I28" s="372">
        <v>0.25</v>
      </c>
      <c r="J28" s="372">
        <v>0.25</v>
      </c>
      <c r="K28" s="372"/>
    </row>
    <row r="29" spans="3:12" ht="17.25" customHeight="1">
      <c r="F29" s="369"/>
      <c r="G29" s="369"/>
      <c r="H29" s="369"/>
      <c r="I29" s="369"/>
      <c r="J29" s="369"/>
      <c r="K29" s="369"/>
    </row>
    <row r="30" spans="3:12" s="374" customFormat="1" ht="20.25" customHeight="1">
      <c r="C30" s="1736" t="s">
        <v>98779</v>
      </c>
      <c r="D30" s="373" t="s">
        <v>98780</v>
      </c>
      <c r="F30" s="375" t="e">
        <f ca="1">IF(F28=0,0,F22)</f>
        <v>#N/A</v>
      </c>
      <c r="G30" s="375">
        <f>IF(G28=0,0,G22)</f>
        <v>0</v>
      </c>
      <c r="H30" s="375">
        <f>IF(H28=0,0,H22)</f>
        <v>0</v>
      </c>
      <c r="I30" s="375" t="e">
        <f>IF($I$28=0,0,IF(I22="Refer","Refer",IF(I22="follow",H22,MAX(E30:H30))))</f>
        <v>#N/A</v>
      </c>
      <c r="J30" s="375" t="e">
        <f ca="1">IF($J$28=0,0,IF(SUM(F28:H28)&gt;0,H22,IF(J22="follow",H22,MAX(E30:H30))))</f>
        <v>#N/A</v>
      </c>
      <c r="K30" s="375">
        <f>IF($K$28=0,0,IF(SUM(F28:H28)&gt;0,IF(K22="follow",H22,IF(K22&gt;=H22,K22,MAX(F30:H30))),K22))</f>
        <v>0</v>
      </c>
    </row>
    <row r="31" spans="3:12" s="374" customFormat="1" ht="20.25" customHeight="1">
      <c r="C31" s="1736"/>
      <c r="D31" s="373" t="s">
        <v>98781</v>
      </c>
      <c r="F31" s="376" t="e">
        <f ca="1">IF(F28=0,0,F24)</f>
        <v>#N/A</v>
      </c>
      <c r="G31" s="376">
        <f>IF(G28=0,0,G24)</f>
        <v>0</v>
      </c>
      <c r="H31" s="376">
        <f>IF(H28=0,0,H24)</f>
        <v>0</v>
      </c>
      <c r="I31" s="376" t="e">
        <f>IF($I$28=0,0,IF(I24="Refer","Refer",IF(I23="follow",H24,MAX(E31:H31))))</f>
        <v>#N/A</v>
      </c>
      <c r="J31" s="377" t="e">
        <f ca="1">IF($J$28=0,0,IF(SUM(F28:H28)&gt;0,H24,IF(J24="follow",H24,MAX(F31:H31))))</f>
        <v>#N/A</v>
      </c>
      <c r="K31" s="377">
        <f>IF($K$28=0,0,IF(SUM(F28:H28)&gt;0,IF(K24="follow",H24,IF(K24&gt;=H24,K24,MAX(F31:H31))),K24))</f>
        <v>0</v>
      </c>
    </row>
    <row r="32" spans="3:12" s="374" customFormat="1" ht="20.25" customHeight="1">
      <c r="C32" s="1736"/>
      <c r="D32" s="373" t="s">
        <v>98782</v>
      </c>
      <c r="F32" s="378" t="e">
        <f ca="1">IF(F28=0,0,F26)</f>
        <v>#N/A</v>
      </c>
      <c r="G32" s="378">
        <f>IF(G28=0,0,G26)</f>
        <v>0</v>
      </c>
      <c r="H32" s="378">
        <f>IF(H28=0,0,H26)</f>
        <v>0</v>
      </c>
      <c r="I32" s="379">
        <f>IF($K$28=0,0,IF(I25="Refer","Refer",$F$32))</f>
        <v>0</v>
      </c>
      <c r="J32" s="379">
        <f>IF($K$28=0,0,IF(J25="Refer","Refer",$F$32))</f>
        <v>0</v>
      </c>
      <c r="K32" s="379">
        <f>IF($K$28=0,0,IF(K25="Refer","Refer",$F$32))</f>
        <v>0</v>
      </c>
    </row>
    <row r="33" spans="2:11" s="382" customFormat="1" ht="17.25" customHeight="1">
      <c r="C33" s="380"/>
      <c r="D33" s="381"/>
      <c r="F33" s="383"/>
      <c r="G33" s="384"/>
      <c r="H33" s="383"/>
      <c r="I33" s="383"/>
      <c r="J33" s="384"/>
      <c r="K33" s="384"/>
    </row>
    <row r="34" spans="2:11" ht="20.25" customHeight="1">
      <c r="D34" s="385"/>
      <c r="E34" s="331"/>
      <c r="F34" s="385" t="s">
        <v>135</v>
      </c>
    </row>
    <row r="35" spans="2:11" ht="19.5" customHeight="1">
      <c r="C35" s="1737" t="s">
        <v>98783</v>
      </c>
      <c r="D35" s="386" t="s">
        <v>98780</v>
      </c>
      <c r="F35" s="387" t="e">
        <f>IF(I30="refer", "Refer", MAX($F$30:$K$30))</f>
        <v>#N/A</v>
      </c>
      <c r="G35" s="333" t="e">
        <f>F35*100</f>
        <v>#N/A</v>
      </c>
    </row>
    <row r="36" spans="2:11" ht="19.5" customHeight="1">
      <c r="C36" s="1737"/>
      <c r="D36" s="386" t="s">
        <v>98781</v>
      </c>
      <c r="F36" s="388" t="e">
        <f>IF(I31="refer", "Refer", MAX($F$31:$K$31))</f>
        <v>#N/A</v>
      </c>
      <c r="G36" s="1342" t="e">
        <f>F36/1000</f>
        <v>#N/A</v>
      </c>
    </row>
    <row r="37" spans="2:11" ht="19.5" customHeight="1">
      <c r="C37" s="1737"/>
      <c r="D37" s="386" t="s">
        <v>98782</v>
      </c>
      <c r="F37" s="1343" t="e">
        <f ca="1">IF(I32="refer", "Refer", IF(G32="refer","Refer",MAX($F$32:$K$32)))</f>
        <v>#N/A</v>
      </c>
    </row>
    <row r="40" spans="2:11">
      <c r="F40" s="333" t="e">
        <f>CONCATENATE(G35,"% Min $",G36,",000")</f>
        <v>#N/A</v>
      </c>
    </row>
    <row r="41" spans="2:11">
      <c r="B41" s="814"/>
      <c r="C41" s="814"/>
      <c r="D41" s="815"/>
      <c r="E41" s="814"/>
      <c r="F41" s="814"/>
    </row>
    <row r="42" spans="2:11">
      <c r="B42" s="814"/>
      <c r="C42" s="814"/>
      <c r="D42" s="815"/>
      <c r="E42" s="814"/>
      <c r="F42" s="814"/>
    </row>
    <row r="43" spans="2:11">
      <c r="B43" s="814"/>
      <c r="C43" s="814"/>
      <c r="D43" s="815"/>
      <c r="E43" s="814"/>
      <c r="F43" s="814"/>
    </row>
    <row r="44" spans="2:11">
      <c r="B44" s="814"/>
      <c r="C44" s="814"/>
      <c r="D44" s="815"/>
      <c r="E44" s="814"/>
      <c r="F44" s="814"/>
    </row>
    <row r="45" spans="2:11">
      <c r="B45" s="814"/>
      <c r="C45" s="814"/>
      <c r="D45" s="815"/>
      <c r="E45" s="814"/>
      <c r="F45" s="814"/>
    </row>
    <row r="46" spans="2:11">
      <c r="B46" s="816"/>
      <c r="C46" s="816"/>
      <c r="D46" s="817"/>
      <c r="E46" s="816"/>
      <c r="F46" s="816"/>
    </row>
  </sheetData>
  <autoFilter ref="C1" xr:uid="{00000000-0009-0000-0000-000008000000}"/>
  <dataConsolidate/>
  <mergeCells count="2">
    <mergeCell ref="C30:C32"/>
    <mergeCell ref="C35:C37"/>
  </mergeCells>
  <conditionalFormatting sqref="D4:D5">
    <cfRule type="expression" dxfId="3" priority="4">
      <formula>#REF!=FALSE</formula>
    </cfRule>
  </conditionalFormatting>
  <conditionalFormatting sqref="F35:F36 F30:K32">
    <cfRule type="cellIs" dxfId="2" priority="3" operator="equal">
      <formula>0</formula>
    </cfRule>
  </conditionalFormatting>
  <conditionalFormatting sqref="F30:K32">
    <cfRule type="cellIs" dxfId="1" priority="2" operator="equal">
      <formula>0</formula>
    </cfRule>
  </conditionalFormatting>
  <conditionalFormatting sqref="F35:F37">
    <cfRule type="cellIs" dxfId="0" priority="1" operator="equal">
      <formula>0</formula>
    </cfRule>
  </conditionalFormatting>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S1641"/>
  <sheetViews>
    <sheetView showGridLines="0" zoomScaleNormal="100" workbookViewId="0">
      <selection activeCell="C1612" sqref="C1612:C1631"/>
    </sheetView>
  </sheetViews>
  <sheetFormatPr defaultRowHeight="15"/>
  <cols>
    <col min="1" max="2" width="9.140625" style="389"/>
    <col min="3" max="3" width="11.28515625" style="389" customWidth="1"/>
    <col min="4" max="8" width="9.140625" style="389"/>
    <col min="9" max="9" width="21" style="389" customWidth="1"/>
    <col min="10" max="10" width="22.42578125" style="389" customWidth="1"/>
    <col min="11" max="11" width="28.5703125" style="389" customWidth="1"/>
    <col min="12" max="12" width="14.85546875" style="389" customWidth="1"/>
    <col min="13" max="13" width="17.140625" style="389" customWidth="1"/>
    <col min="14" max="14" width="13.85546875" style="389" customWidth="1"/>
    <col min="15" max="16384" width="9.140625" style="389"/>
  </cols>
  <sheetData>
    <row r="1" spans="1:19">
      <c r="O1" s="389" t="s">
        <v>98644</v>
      </c>
      <c r="P1" s="389" t="s">
        <v>98657</v>
      </c>
      <c r="Q1" s="389" t="s">
        <v>98765</v>
      </c>
      <c r="R1" s="389" t="s">
        <v>98784</v>
      </c>
      <c r="S1" s="389" t="s">
        <v>98785</v>
      </c>
    </row>
    <row r="2" spans="1:19" ht="45">
      <c r="A2" s="390" t="s">
        <v>98786</v>
      </c>
      <c r="B2" s="390" t="s">
        <v>98787</v>
      </c>
      <c r="C2" s="390" t="s">
        <v>98788</v>
      </c>
      <c r="D2" s="390" t="s">
        <v>98789</v>
      </c>
      <c r="E2" s="390" t="s">
        <v>98790</v>
      </c>
      <c r="F2" s="390" t="s">
        <v>98791</v>
      </c>
      <c r="G2" s="390" t="s">
        <v>98657</v>
      </c>
      <c r="H2" s="390" t="s">
        <v>98792</v>
      </c>
      <c r="I2" s="391" t="s">
        <v>100858</v>
      </c>
      <c r="J2" s="391" t="s">
        <v>98793</v>
      </c>
      <c r="K2" s="391" t="s">
        <v>98794</v>
      </c>
      <c r="L2" s="391" t="s">
        <v>98795</v>
      </c>
      <c r="M2" s="391" t="s">
        <v>98796</v>
      </c>
      <c r="O2" s="392" t="s">
        <v>0</v>
      </c>
      <c r="P2" s="393" t="s">
        <v>98797</v>
      </c>
      <c r="Q2" s="392" t="s">
        <v>40</v>
      </c>
      <c r="R2" s="389" t="s">
        <v>98605</v>
      </c>
      <c r="S2" s="389" t="s">
        <v>98605</v>
      </c>
    </row>
    <row r="3" spans="1:19" hidden="1">
      <c r="A3" s="389" t="str">
        <f t="shared" ref="A3:A66" si="0">LEFT(C3)</f>
        <v>A</v>
      </c>
      <c r="B3" s="389" t="str">
        <f>LEFT(C3,2)</f>
        <v>A0</v>
      </c>
      <c r="C3" s="394" t="s">
        <v>98798</v>
      </c>
      <c r="D3" s="394" t="s">
        <v>98799</v>
      </c>
      <c r="E3" s="395">
        <v>18</v>
      </c>
      <c r="F3" s="389" t="s">
        <v>40</v>
      </c>
      <c r="G3" s="389" t="s">
        <v>40</v>
      </c>
      <c r="H3" s="389">
        <v>1</v>
      </c>
      <c r="I3" s="389" t="s">
        <v>98800</v>
      </c>
      <c r="J3" s="389" t="s">
        <v>98801</v>
      </c>
      <c r="K3" s="389" t="s">
        <v>98802</v>
      </c>
      <c r="O3" s="392" t="s">
        <v>1</v>
      </c>
      <c r="P3" s="396" t="s">
        <v>98687</v>
      </c>
      <c r="Q3" s="392" t="s">
        <v>40</v>
      </c>
      <c r="R3" s="389" t="s">
        <v>98605</v>
      </c>
      <c r="S3" s="389" t="s">
        <v>98605</v>
      </c>
    </row>
    <row r="4" spans="1:19" hidden="1">
      <c r="A4" s="389" t="str">
        <f t="shared" si="0"/>
        <v>A</v>
      </c>
      <c r="B4" s="389" t="str">
        <f t="shared" ref="B4:B67" si="1">LEFT(C4,2)</f>
        <v>A0</v>
      </c>
      <c r="C4" s="394" t="s">
        <v>98803</v>
      </c>
      <c r="D4" s="394" t="s">
        <v>98799</v>
      </c>
      <c r="E4" s="395">
        <v>18</v>
      </c>
      <c r="F4" s="389" t="s">
        <v>40</v>
      </c>
      <c r="G4" s="389" t="s">
        <v>40</v>
      </c>
      <c r="H4" s="389">
        <v>1</v>
      </c>
      <c r="I4" s="389" t="s">
        <v>98800</v>
      </c>
      <c r="J4" s="389" t="s">
        <v>98801</v>
      </c>
      <c r="K4" s="389" t="s">
        <v>98802</v>
      </c>
      <c r="O4" s="392" t="s">
        <v>2</v>
      </c>
      <c r="P4" s="397" t="s">
        <v>98804</v>
      </c>
      <c r="Q4" s="392" t="s">
        <v>40</v>
      </c>
      <c r="R4" s="389" t="s">
        <v>98605</v>
      </c>
      <c r="S4" s="389" t="s">
        <v>98605</v>
      </c>
    </row>
    <row r="5" spans="1:19" hidden="1">
      <c r="A5" s="389" t="str">
        <f t="shared" si="0"/>
        <v>A</v>
      </c>
      <c r="B5" s="389" t="str">
        <f t="shared" si="1"/>
        <v>A0</v>
      </c>
      <c r="C5" s="394" t="s">
        <v>98805</v>
      </c>
      <c r="D5" s="394" t="s">
        <v>98799</v>
      </c>
      <c r="E5" s="395">
        <v>18</v>
      </c>
      <c r="F5" s="389" t="s">
        <v>40</v>
      </c>
      <c r="G5" s="389" t="s">
        <v>40</v>
      </c>
      <c r="H5" s="389">
        <v>1</v>
      </c>
      <c r="I5" s="389" t="s">
        <v>98800</v>
      </c>
      <c r="J5" s="389" t="s">
        <v>98801</v>
      </c>
      <c r="K5" s="389" t="s">
        <v>98802</v>
      </c>
      <c r="O5" s="392" t="s">
        <v>98806</v>
      </c>
      <c r="P5" s="393" t="s">
        <v>98695</v>
      </c>
      <c r="Q5" s="392" t="s">
        <v>40</v>
      </c>
      <c r="R5" s="389" t="s">
        <v>98605</v>
      </c>
      <c r="S5" s="389" t="s">
        <v>98605</v>
      </c>
    </row>
    <row r="6" spans="1:19" hidden="1">
      <c r="A6" s="389" t="str">
        <f t="shared" si="0"/>
        <v>A</v>
      </c>
      <c r="B6" s="389" t="str">
        <f t="shared" si="1"/>
        <v>A0</v>
      </c>
      <c r="C6" s="394" t="s">
        <v>98807</v>
      </c>
      <c r="D6" s="394" t="s">
        <v>98799</v>
      </c>
      <c r="E6" s="395">
        <v>18</v>
      </c>
      <c r="F6" s="389" t="s">
        <v>40</v>
      </c>
      <c r="G6" s="389" t="s">
        <v>40</v>
      </c>
      <c r="H6" s="389">
        <v>1</v>
      </c>
      <c r="I6" s="389" t="s">
        <v>98800</v>
      </c>
      <c r="J6" s="389" t="s">
        <v>98801</v>
      </c>
      <c r="K6" s="389" t="s">
        <v>98802</v>
      </c>
      <c r="O6" s="392" t="s">
        <v>98808</v>
      </c>
      <c r="P6" s="398" t="s">
        <v>11</v>
      </c>
      <c r="Q6" s="392" t="s">
        <v>11</v>
      </c>
      <c r="R6" s="389" t="s">
        <v>98666</v>
      </c>
      <c r="S6" s="389" t="s">
        <v>11</v>
      </c>
    </row>
    <row r="7" spans="1:19" hidden="1">
      <c r="A7" s="389" t="str">
        <f t="shared" si="0"/>
        <v>A</v>
      </c>
      <c r="B7" s="389" t="str">
        <f t="shared" si="1"/>
        <v>A0</v>
      </c>
      <c r="C7" s="394" t="s">
        <v>98809</v>
      </c>
      <c r="D7" s="394" t="s">
        <v>98799</v>
      </c>
      <c r="E7" s="395">
        <v>18</v>
      </c>
      <c r="F7" s="389" t="s">
        <v>40</v>
      </c>
      <c r="G7" s="389" t="s">
        <v>40</v>
      </c>
      <c r="H7" s="389">
        <v>1</v>
      </c>
      <c r="I7" s="389" t="s">
        <v>98800</v>
      </c>
      <c r="J7" s="389" t="s">
        <v>98801</v>
      </c>
      <c r="K7" s="389" t="s">
        <v>98802</v>
      </c>
      <c r="O7" s="392" t="s">
        <v>98810</v>
      </c>
      <c r="P7" s="397" t="s">
        <v>98665</v>
      </c>
      <c r="Q7" s="392" t="s">
        <v>98665</v>
      </c>
      <c r="R7" s="392" t="s">
        <v>98665</v>
      </c>
      <c r="S7" s="392" t="s">
        <v>98665</v>
      </c>
    </row>
    <row r="8" spans="1:19" hidden="1">
      <c r="A8" s="389" t="str">
        <f t="shared" si="0"/>
        <v>A</v>
      </c>
      <c r="B8" s="389" t="str">
        <f t="shared" si="1"/>
        <v>A0</v>
      </c>
      <c r="C8" s="394" t="s">
        <v>98811</v>
      </c>
      <c r="D8" s="394" t="s">
        <v>98799</v>
      </c>
      <c r="E8" s="395">
        <v>18</v>
      </c>
      <c r="F8" s="389" t="s">
        <v>40</v>
      </c>
      <c r="G8" s="389" t="s">
        <v>40</v>
      </c>
      <c r="H8" s="389">
        <v>1</v>
      </c>
      <c r="I8" s="389" t="s">
        <v>98800</v>
      </c>
      <c r="J8" s="389" t="s">
        <v>98801</v>
      </c>
      <c r="K8" s="389" t="s">
        <v>98802</v>
      </c>
      <c r="O8" s="392" t="s">
        <v>98812</v>
      </c>
      <c r="P8" s="397" t="s">
        <v>98665</v>
      </c>
      <c r="Q8" s="392" t="s">
        <v>98665</v>
      </c>
      <c r="R8" s="392" t="s">
        <v>98665</v>
      </c>
      <c r="S8" s="392" t="s">
        <v>98665</v>
      </c>
    </row>
    <row r="9" spans="1:19" hidden="1">
      <c r="A9" s="389" t="str">
        <f t="shared" si="0"/>
        <v>A</v>
      </c>
      <c r="B9" s="389" t="str">
        <f t="shared" si="1"/>
        <v>A0</v>
      </c>
      <c r="C9" s="394" t="s">
        <v>98813</v>
      </c>
      <c r="D9" s="394" t="s">
        <v>98799</v>
      </c>
      <c r="E9" s="395">
        <v>18</v>
      </c>
      <c r="F9" s="389" t="s">
        <v>40</v>
      </c>
      <c r="G9" s="389" t="s">
        <v>40</v>
      </c>
      <c r="H9" s="389">
        <v>1</v>
      </c>
      <c r="I9" s="389" t="s">
        <v>98800</v>
      </c>
      <c r="J9" s="389" t="s">
        <v>98801</v>
      </c>
      <c r="K9" s="389" t="s">
        <v>98802</v>
      </c>
      <c r="O9" s="392" t="s">
        <v>98814</v>
      </c>
      <c r="P9" s="397" t="s">
        <v>98665</v>
      </c>
      <c r="Q9" s="392" t="s">
        <v>98665</v>
      </c>
      <c r="R9" s="392" t="s">
        <v>98665</v>
      </c>
      <c r="S9" s="392" t="s">
        <v>98665</v>
      </c>
    </row>
    <row r="10" spans="1:19" hidden="1">
      <c r="A10" s="389" t="str">
        <f t="shared" si="0"/>
        <v>A</v>
      </c>
      <c r="B10" s="389" t="str">
        <f t="shared" si="1"/>
        <v>A0</v>
      </c>
      <c r="C10" s="394" t="s">
        <v>98815</v>
      </c>
      <c r="D10" s="394" t="s">
        <v>98799</v>
      </c>
      <c r="E10" s="395">
        <v>18</v>
      </c>
      <c r="F10" s="389" t="s">
        <v>40</v>
      </c>
      <c r="G10" s="389" t="s">
        <v>40</v>
      </c>
      <c r="H10" s="389">
        <v>1</v>
      </c>
      <c r="I10" s="389" t="s">
        <v>98800</v>
      </c>
      <c r="J10" s="389" t="s">
        <v>98801</v>
      </c>
      <c r="K10" s="389" t="s">
        <v>98802</v>
      </c>
      <c r="O10" s="392" t="s">
        <v>98816</v>
      </c>
      <c r="P10" s="397" t="s">
        <v>98665</v>
      </c>
      <c r="Q10" s="392" t="s">
        <v>98665</v>
      </c>
      <c r="R10" s="392" t="s">
        <v>98665</v>
      </c>
      <c r="S10" s="392" t="s">
        <v>98665</v>
      </c>
    </row>
    <row r="11" spans="1:19" hidden="1">
      <c r="A11" s="389" t="str">
        <f t="shared" si="0"/>
        <v>A</v>
      </c>
      <c r="B11" s="389" t="str">
        <f t="shared" si="1"/>
        <v>A0</v>
      </c>
      <c r="C11" s="394" t="s">
        <v>98817</v>
      </c>
      <c r="D11" s="394" t="s">
        <v>98799</v>
      </c>
      <c r="E11" s="395">
        <v>18</v>
      </c>
      <c r="F11" s="389" t="s">
        <v>40</v>
      </c>
      <c r="G11" s="389" t="s">
        <v>40</v>
      </c>
      <c r="H11" s="389">
        <v>1</v>
      </c>
      <c r="I11" s="389" t="s">
        <v>98800</v>
      </c>
      <c r="J11" s="389" t="s">
        <v>98801</v>
      </c>
      <c r="K11" s="389" t="s">
        <v>98802</v>
      </c>
      <c r="O11" s="392" t="s">
        <v>98818</v>
      </c>
      <c r="P11" s="397" t="s">
        <v>98665</v>
      </c>
      <c r="Q11" s="392" t="s">
        <v>98665</v>
      </c>
      <c r="R11" s="392" t="s">
        <v>98665</v>
      </c>
      <c r="S11" s="392" t="s">
        <v>98665</v>
      </c>
    </row>
    <row r="12" spans="1:19" hidden="1">
      <c r="A12" s="389" t="str">
        <f t="shared" si="0"/>
        <v>A</v>
      </c>
      <c r="B12" s="389" t="str">
        <f t="shared" si="1"/>
        <v>A0</v>
      </c>
      <c r="C12" s="394" t="s">
        <v>98819</v>
      </c>
      <c r="D12" s="394" t="s">
        <v>98799</v>
      </c>
      <c r="E12" s="395">
        <v>18</v>
      </c>
      <c r="F12" s="389" t="s">
        <v>40</v>
      </c>
      <c r="G12" s="389" t="s">
        <v>40</v>
      </c>
      <c r="H12" s="389">
        <v>1</v>
      </c>
      <c r="I12" s="389" t="s">
        <v>98800</v>
      </c>
      <c r="J12" s="389" t="s">
        <v>98801</v>
      </c>
      <c r="K12" s="389" t="s">
        <v>98802</v>
      </c>
      <c r="O12" s="392" t="s">
        <v>98820</v>
      </c>
      <c r="P12" s="399" t="s">
        <v>36</v>
      </c>
      <c r="Q12" s="392" t="s">
        <v>36</v>
      </c>
      <c r="S12" s="392" t="s">
        <v>36</v>
      </c>
    </row>
    <row r="13" spans="1:19" hidden="1">
      <c r="A13" s="389" t="str">
        <f t="shared" si="0"/>
        <v>A</v>
      </c>
      <c r="B13" s="389" t="str">
        <f t="shared" si="1"/>
        <v>A0</v>
      </c>
      <c r="C13" s="394" t="s">
        <v>98821</v>
      </c>
      <c r="D13" s="394" t="s">
        <v>98799</v>
      </c>
      <c r="E13" s="395">
        <v>18</v>
      </c>
      <c r="F13" s="389" t="s">
        <v>40</v>
      </c>
      <c r="G13" s="389" t="s">
        <v>40</v>
      </c>
      <c r="H13" s="389">
        <v>1</v>
      </c>
      <c r="I13" s="389" t="s">
        <v>98800</v>
      </c>
      <c r="J13" s="389" t="s">
        <v>98801</v>
      </c>
      <c r="K13" s="389" t="s">
        <v>98802</v>
      </c>
      <c r="O13" s="392" t="s">
        <v>98822</v>
      </c>
      <c r="P13" s="399" t="s">
        <v>36</v>
      </c>
      <c r="Q13" s="392" t="s">
        <v>36</v>
      </c>
      <c r="R13" s="392" t="s">
        <v>36</v>
      </c>
      <c r="S13" s="392" t="s">
        <v>36</v>
      </c>
    </row>
    <row r="14" spans="1:19" hidden="1">
      <c r="A14" s="389" t="str">
        <f t="shared" si="0"/>
        <v>A</v>
      </c>
      <c r="B14" s="389" t="str">
        <f t="shared" si="1"/>
        <v>A0</v>
      </c>
      <c r="C14" s="394" t="s">
        <v>98823</v>
      </c>
      <c r="D14" s="394" t="s">
        <v>98824</v>
      </c>
      <c r="E14" s="395">
        <v>18</v>
      </c>
      <c r="F14" s="389" t="s">
        <v>40</v>
      </c>
      <c r="G14" s="389" t="s">
        <v>40</v>
      </c>
      <c r="H14" s="389">
        <v>1</v>
      </c>
      <c r="I14" s="389" t="s">
        <v>98800</v>
      </c>
      <c r="J14" s="389" t="s">
        <v>98801</v>
      </c>
      <c r="K14" s="389" t="s">
        <v>98802</v>
      </c>
      <c r="O14" s="392" t="s">
        <v>98825</v>
      </c>
      <c r="P14" s="399" t="s">
        <v>36</v>
      </c>
      <c r="Q14" s="392" t="s">
        <v>36</v>
      </c>
      <c r="R14" s="392" t="s">
        <v>36</v>
      </c>
      <c r="S14" s="392" t="s">
        <v>36</v>
      </c>
    </row>
    <row r="15" spans="1:19" hidden="1">
      <c r="A15" s="389" t="str">
        <f t="shared" si="0"/>
        <v>A</v>
      </c>
      <c r="B15" s="389" t="str">
        <f t="shared" si="1"/>
        <v>A0</v>
      </c>
      <c r="C15" s="394" t="s">
        <v>98826</v>
      </c>
      <c r="D15" s="394" t="s">
        <v>98799</v>
      </c>
      <c r="E15" s="395">
        <v>18</v>
      </c>
      <c r="F15" s="389" t="s">
        <v>40</v>
      </c>
      <c r="G15" s="389" t="s">
        <v>40</v>
      </c>
      <c r="H15" s="389">
        <v>1</v>
      </c>
      <c r="I15" s="389" t="s">
        <v>98800</v>
      </c>
      <c r="J15" s="389" t="s">
        <v>98801</v>
      </c>
      <c r="K15" s="389" t="s">
        <v>98802</v>
      </c>
      <c r="O15" s="392" t="s">
        <v>98827</v>
      </c>
      <c r="P15" s="393" t="s">
        <v>27</v>
      </c>
      <c r="Q15" s="392" t="s">
        <v>98828</v>
      </c>
      <c r="R15" s="392" t="s">
        <v>98605</v>
      </c>
      <c r="S15" s="392" t="s">
        <v>98605</v>
      </c>
    </row>
    <row r="16" spans="1:19" hidden="1">
      <c r="A16" s="389" t="str">
        <f t="shared" si="0"/>
        <v>A</v>
      </c>
      <c r="B16" s="389" t="str">
        <f t="shared" si="1"/>
        <v>A1</v>
      </c>
      <c r="C16" s="394" t="s">
        <v>98829</v>
      </c>
      <c r="D16" s="394" t="s">
        <v>98799</v>
      </c>
      <c r="E16" s="395">
        <v>18</v>
      </c>
      <c r="F16" s="389" t="s">
        <v>40</v>
      </c>
      <c r="G16" s="389" t="s">
        <v>40</v>
      </c>
      <c r="H16" s="389">
        <v>1</v>
      </c>
      <c r="I16" s="389" t="s">
        <v>98800</v>
      </c>
      <c r="J16" s="389" t="s">
        <v>98801</v>
      </c>
      <c r="K16" s="389" t="s">
        <v>98802</v>
      </c>
      <c r="O16" s="392" t="s">
        <v>98830</v>
      </c>
      <c r="P16" s="398" t="s">
        <v>22</v>
      </c>
      <c r="Q16" s="392" t="s">
        <v>98828</v>
      </c>
      <c r="R16" s="392" t="s">
        <v>98605</v>
      </c>
      <c r="S16" s="392" t="s">
        <v>98605</v>
      </c>
    </row>
    <row r="17" spans="1:19" hidden="1">
      <c r="A17" s="389" t="str">
        <f t="shared" si="0"/>
        <v>A</v>
      </c>
      <c r="B17" s="389" t="str">
        <f t="shared" si="1"/>
        <v>A1</v>
      </c>
      <c r="C17" s="394" t="s">
        <v>98831</v>
      </c>
      <c r="D17" s="394" t="s">
        <v>98799</v>
      </c>
      <c r="E17" s="395">
        <v>18</v>
      </c>
      <c r="F17" s="389" t="s">
        <v>40</v>
      </c>
      <c r="G17" s="389" t="s">
        <v>40</v>
      </c>
      <c r="H17" s="389">
        <v>1</v>
      </c>
      <c r="I17" s="389" t="s">
        <v>98800</v>
      </c>
      <c r="J17" s="389" t="s">
        <v>98801</v>
      </c>
      <c r="K17" s="389" t="s">
        <v>98802</v>
      </c>
      <c r="O17" s="392" t="s">
        <v>98832</v>
      </c>
      <c r="P17" s="397" t="s">
        <v>17</v>
      </c>
      <c r="Q17" s="392" t="s">
        <v>98828</v>
      </c>
      <c r="R17" s="392" t="s">
        <v>98605</v>
      </c>
      <c r="S17" s="392" t="s">
        <v>98605</v>
      </c>
    </row>
    <row r="18" spans="1:19" hidden="1">
      <c r="A18" s="389" t="str">
        <f t="shared" si="0"/>
        <v>A</v>
      </c>
      <c r="B18" s="389" t="str">
        <f t="shared" si="1"/>
        <v>A1</v>
      </c>
      <c r="C18" s="394" t="s">
        <v>98833</v>
      </c>
      <c r="D18" s="394" t="s">
        <v>98799</v>
      </c>
      <c r="E18" s="395">
        <v>18</v>
      </c>
      <c r="F18" s="389" t="s">
        <v>40</v>
      </c>
      <c r="G18" s="389" t="s">
        <v>40</v>
      </c>
      <c r="H18" s="389">
        <v>1</v>
      </c>
      <c r="I18" s="389" t="s">
        <v>98800</v>
      </c>
      <c r="J18" s="389" t="s">
        <v>98801</v>
      </c>
      <c r="K18" s="389" t="s">
        <v>98802</v>
      </c>
      <c r="O18" s="392" t="s">
        <v>98586</v>
      </c>
      <c r="P18" s="399" t="s">
        <v>98834</v>
      </c>
      <c r="Q18" s="392" t="s">
        <v>98828</v>
      </c>
      <c r="R18" s="392" t="s">
        <v>98605</v>
      </c>
      <c r="S18" s="392" t="s">
        <v>98605</v>
      </c>
    </row>
    <row r="19" spans="1:19" hidden="1">
      <c r="A19" s="389" t="str">
        <f t="shared" si="0"/>
        <v>A</v>
      </c>
      <c r="B19" s="389" t="str">
        <f t="shared" si="1"/>
        <v>A1</v>
      </c>
      <c r="C19" s="394" t="s">
        <v>98835</v>
      </c>
      <c r="D19" s="394" t="s">
        <v>98799</v>
      </c>
      <c r="E19" s="395">
        <v>18</v>
      </c>
      <c r="F19" s="389" t="s">
        <v>40</v>
      </c>
      <c r="G19" s="389" t="s">
        <v>40</v>
      </c>
      <c r="H19" s="389">
        <v>1</v>
      </c>
      <c r="I19" s="389" t="s">
        <v>98800</v>
      </c>
      <c r="J19" s="389" t="s">
        <v>98801</v>
      </c>
      <c r="K19" s="389" t="s">
        <v>98802</v>
      </c>
      <c r="O19" s="392" t="s">
        <v>98836</v>
      </c>
      <c r="P19" s="400" t="s">
        <v>98675</v>
      </c>
      <c r="Q19" s="392" t="s">
        <v>98828</v>
      </c>
      <c r="R19" s="392" t="s">
        <v>98605</v>
      </c>
      <c r="S19" s="392" t="s">
        <v>98605</v>
      </c>
    </row>
    <row r="20" spans="1:19" hidden="1">
      <c r="A20" s="389" t="str">
        <f t="shared" si="0"/>
        <v>A</v>
      </c>
      <c r="B20" s="389" t="str">
        <f t="shared" si="1"/>
        <v>A1</v>
      </c>
      <c r="C20" s="394" t="s">
        <v>98837</v>
      </c>
      <c r="D20" s="394" t="s">
        <v>98799</v>
      </c>
      <c r="E20" s="395">
        <v>18</v>
      </c>
      <c r="F20" s="389" t="s">
        <v>40</v>
      </c>
      <c r="G20" s="389" t="s">
        <v>40</v>
      </c>
      <c r="H20" s="389">
        <v>1</v>
      </c>
      <c r="I20" s="389" t="s">
        <v>98800</v>
      </c>
      <c r="J20" s="389" t="s">
        <v>98801</v>
      </c>
      <c r="K20" s="389" t="s">
        <v>98802</v>
      </c>
    </row>
    <row r="21" spans="1:19" hidden="1">
      <c r="A21" s="389" t="str">
        <f t="shared" si="0"/>
        <v>A</v>
      </c>
      <c r="B21" s="389" t="str">
        <f t="shared" si="1"/>
        <v>A1</v>
      </c>
      <c r="C21" s="394" t="s">
        <v>98838</v>
      </c>
      <c r="D21" s="394" t="s">
        <v>98799</v>
      </c>
      <c r="E21" s="395">
        <v>18</v>
      </c>
      <c r="F21" s="389" t="s">
        <v>40</v>
      </c>
      <c r="G21" s="389" t="s">
        <v>40</v>
      </c>
      <c r="H21" s="389">
        <v>1</v>
      </c>
      <c r="I21" s="389" t="s">
        <v>98800</v>
      </c>
      <c r="J21" s="389" t="s">
        <v>98801</v>
      </c>
      <c r="K21" s="389" t="s">
        <v>98802</v>
      </c>
    </row>
    <row r="22" spans="1:19" hidden="1">
      <c r="A22" s="389" t="str">
        <f t="shared" si="0"/>
        <v>A</v>
      </c>
      <c r="B22" s="389" t="str">
        <f t="shared" si="1"/>
        <v>A1</v>
      </c>
      <c r="C22" s="394" t="s">
        <v>98839</v>
      </c>
      <c r="D22" s="394" t="s">
        <v>98799</v>
      </c>
      <c r="E22" s="395">
        <v>18</v>
      </c>
      <c r="F22" s="389" t="s">
        <v>40</v>
      </c>
      <c r="G22" s="389" t="s">
        <v>40</v>
      </c>
      <c r="H22" s="389">
        <v>1</v>
      </c>
      <c r="I22" s="389" t="s">
        <v>98800</v>
      </c>
      <c r="J22" s="389" t="s">
        <v>98801</v>
      </c>
      <c r="K22" s="389" t="s">
        <v>98802</v>
      </c>
    </row>
    <row r="23" spans="1:19" hidden="1">
      <c r="A23" s="389" t="str">
        <f t="shared" si="0"/>
        <v>A</v>
      </c>
      <c r="B23" s="389" t="str">
        <f t="shared" si="1"/>
        <v>A1</v>
      </c>
      <c r="C23" s="394" t="s">
        <v>98840</v>
      </c>
      <c r="D23" s="394" t="s">
        <v>98799</v>
      </c>
      <c r="E23" s="395">
        <v>18</v>
      </c>
      <c r="F23" s="389" t="s">
        <v>40</v>
      </c>
      <c r="G23" s="389" t="s">
        <v>40</v>
      </c>
      <c r="H23" s="389">
        <v>1</v>
      </c>
      <c r="I23" s="389" t="s">
        <v>98800</v>
      </c>
      <c r="J23" s="389" t="s">
        <v>98801</v>
      </c>
      <c r="K23" s="389" t="s">
        <v>98802</v>
      </c>
    </row>
    <row r="24" spans="1:19" hidden="1">
      <c r="A24" s="389" t="str">
        <f t="shared" si="0"/>
        <v>A</v>
      </c>
      <c r="B24" s="389" t="str">
        <f t="shared" si="1"/>
        <v>A1</v>
      </c>
      <c r="C24" s="394" t="s">
        <v>98841</v>
      </c>
      <c r="D24" s="394" t="s">
        <v>98799</v>
      </c>
      <c r="E24" s="395">
        <v>18</v>
      </c>
      <c r="F24" s="389" t="s">
        <v>40</v>
      </c>
      <c r="G24" s="389" t="s">
        <v>40</v>
      </c>
      <c r="H24" s="389">
        <v>1</v>
      </c>
      <c r="I24" s="389" t="s">
        <v>98800</v>
      </c>
      <c r="J24" s="389" t="s">
        <v>98801</v>
      </c>
      <c r="K24" s="389" t="s">
        <v>98802</v>
      </c>
    </row>
    <row r="25" spans="1:19" hidden="1">
      <c r="A25" s="389" t="str">
        <f t="shared" si="0"/>
        <v>A</v>
      </c>
      <c r="B25" s="389" t="str">
        <f t="shared" si="1"/>
        <v>A1</v>
      </c>
      <c r="C25" s="394" t="s">
        <v>98842</v>
      </c>
      <c r="D25" s="394" t="s">
        <v>98799</v>
      </c>
      <c r="E25" s="395">
        <v>18</v>
      </c>
      <c r="F25" s="389" t="s">
        <v>40</v>
      </c>
      <c r="G25" s="389" t="s">
        <v>40</v>
      </c>
      <c r="H25" s="389">
        <v>1</v>
      </c>
      <c r="I25" s="389" t="s">
        <v>98800</v>
      </c>
      <c r="J25" s="389" t="s">
        <v>98801</v>
      </c>
      <c r="K25" s="389" t="s">
        <v>98802</v>
      </c>
    </row>
    <row r="26" spans="1:19" hidden="1">
      <c r="A26" s="389" t="str">
        <f t="shared" si="0"/>
        <v>A</v>
      </c>
      <c r="B26" s="389" t="str">
        <f t="shared" si="1"/>
        <v>A1</v>
      </c>
      <c r="C26" s="394" t="s">
        <v>98843</v>
      </c>
      <c r="D26" s="394" t="s">
        <v>98799</v>
      </c>
      <c r="E26" s="395">
        <v>18</v>
      </c>
      <c r="F26" s="389" t="s">
        <v>40</v>
      </c>
      <c r="G26" s="389" t="s">
        <v>40</v>
      </c>
      <c r="H26" s="389">
        <v>1</v>
      </c>
      <c r="I26" s="389" t="s">
        <v>98800</v>
      </c>
      <c r="J26" s="389" t="s">
        <v>98801</v>
      </c>
      <c r="K26" s="389" t="s">
        <v>98802</v>
      </c>
    </row>
    <row r="27" spans="1:19" hidden="1">
      <c r="A27" s="389" t="str">
        <f t="shared" si="0"/>
        <v>A</v>
      </c>
      <c r="B27" s="389" t="str">
        <f t="shared" si="1"/>
        <v>A1</v>
      </c>
      <c r="C27" s="394" t="s">
        <v>98844</v>
      </c>
      <c r="D27" s="394" t="s">
        <v>98799</v>
      </c>
      <c r="E27" s="395">
        <v>18</v>
      </c>
      <c r="F27" s="389" t="s">
        <v>40</v>
      </c>
      <c r="G27" s="389" t="s">
        <v>40</v>
      </c>
      <c r="H27" s="389">
        <v>1</v>
      </c>
      <c r="I27" s="389" t="s">
        <v>98800</v>
      </c>
      <c r="J27" s="389" t="s">
        <v>98801</v>
      </c>
      <c r="K27" s="389" t="s">
        <v>98802</v>
      </c>
    </row>
    <row r="28" spans="1:19" hidden="1">
      <c r="A28" s="389" t="str">
        <f t="shared" si="0"/>
        <v>A</v>
      </c>
      <c r="B28" s="389" t="str">
        <f t="shared" si="1"/>
        <v>A1</v>
      </c>
      <c r="C28" s="394" t="s">
        <v>98845</v>
      </c>
      <c r="D28" s="394" t="s">
        <v>98799</v>
      </c>
      <c r="E28" s="395">
        <v>18</v>
      </c>
      <c r="F28" s="389" t="s">
        <v>40</v>
      </c>
      <c r="G28" s="389" t="s">
        <v>40</v>
      </c>
      <c r="H28" s="389">
        <v>1</v>
      </c>
      <c r="I28" s="389" t="s">
        <v>98800</v>
      </c>
      <c r="J28" s="389" t="s">
        <v>98801</v>
      </c>
      <c r="K28" s="389" t="s">
        <v>98802</v>
      </c>
    </row>
    <row r="29" spans="1:19" hidden="1">
      <c r="A29" s="389" t="str">
        <f t="shared" si="0"/>
        <v>A</v>
      </c>
      <c r="B29" s="389" t="str">
        <f t="shared" si="1"/>
        <v>A1</v>
      </c>
      <c r="C29" s="394" t="s">
        <v>98846</v>
      </c>
      <c r="D29" s="394" t="s">
        <v>98847</v>
      </c>
      <c r="E29" s="395">
        <v>18</v>
      </c>
      <c r="F29" s="389" t="s">
        <v>40</v>
      </c>
      <c r="G29" s="389" t="s">
        <v>40</v>
      </c>
      <c r="H29" s="389">
        <v>1</v>
      </c>
      <c r="I29" s="389" t="s">
        <v>98800</v>
      </c>
      <c r="J29" s="389" t="s">
        <v>98801</v>
      </c>
      <c r="K29" s="389" t="s">
        <v>98802</v>
      </c>
    </row>
    <row r="30" spans="1:19" hidden="1">
      <c r="A30" s="389" t="str">
        <f t="shared" si="0"/>
        <v>A</v>
      </c>
      <c r="B30" s="389" t="str">
        <f t="shared" si="1"/>
        <v>A1</v>
      </c>
      <c r="C30" s="394" t="s">
        <v>98848</v>
      </c>
      <c r="D30" s="394" t="s">
        <v>98799</v>
      </c>
      <c r="E30" s="395">
        <v>18</v>
      </c>
      <c r="F30" s="389" t="s">
        <v>40</v>
      </c>
      <c r="G30" s="389" t="s">
        <v>40</v>
      </c>
      <c r="H30" s="389">
        <v>1</v>
      </c>
      <c r="I30" s="389" t="s">
        <v>98800</v>
      </c>
      <c r="J30" s="389" t="s">
        <v>98801</v>
      </c>
      <c r="K30" s="389" t="s">
        <v>98802</v>
      </c>
    </row>
    <row r="31" spans="1:19" hidden="1">
      <c r="A31" s="389" t="str">
        <f t="shared" si="0"/>
        <v>A</v>
      </c>
      <c r="B31" s="389" t="str">
        <f t="shared" si="1"/>
        <v>A2</v>
      </c>
      <c r="C31" s="394" t="s">
        <v>98849</v>
      </c>
      <c r="D31" s="394" t="s">
        <v>98799</v>
      </c>
      <c r="E31" s="395">
        <v>18</v>
      </c>
      <c r="F31" s="389" t="s">
        <v>40</v>
      </c>
      <c r="G31" s="389" t="s">
        <v>40</v>
      </c>
      <c r="H31" s="389">
        <v>1</v>
      </c>
      <c r="I31" s="389" t="s">
        <v>98800</v>
      </c>
      <c r="J31" s="389" t="s">
        <v>98801</v>
      </c>
      <c r="K31" s="389" t="s">
        <v>98802</v>
      </c>
    </row>
    <row r="32" spans="1:19" hidden="1">
      <c r="A32" s="389" t="str">
        <f t="shared" si="0"/>
        <v>A</v>
      </c>
      <c r="B32" s="389" t="str">
        <f t="shared" si="1"/>
        <v>A2</v>
      </c>
      <c r="C32" s="394" t="s">
        <v>98850</v>
      </c>
      <c r="D32" s="394" t="s">
        <v>98799</v>
      </c>
      <c r="E32" s="395">
        <v>18</v>
      </c>
      <c r="F32" s="389" t="s">
        <v>40</v>
      </c>
      <c r="G32" s="389" t="s">
        <v>40</v>
      </c>
      <c r="H32" s="389">
        <v>1</v>
      </c>
      <c r="I32" s="389" t="s">
        <v>98800</v>
      </c>
      <c r="J32" s="389" t="s">
        <v>98801</v>
      </c>
      <c r="K32" s="389" t="s">
        <v>98802</v>
      </c>
    </row>
    <row r="33" spans="1:11" hidden="1">
      <c r="A33" s="389" t="str">
        <f t="shared" si="0"/>
        <v>A</v>
      </c>
      <c r="B33" s="389" t="str">
        <f t="shared" si="1"/>
        <v>A2</v>
      </c>
      <c r="C33" s="394" t="s">
        <v>98851</v>
      </c>
      <c r="D33" s="394" t="s">
        <v>98799</v>
      </c>
      <c r="E33" s="395">
        <v>18</v>
      </c>
      <c r="F33" s="389" t="s">
        <v>40</v>
      </c>
      <c r="G33" s="389" t="s">
        <v>40</v>
      </c>
      <c r="H33" s="389">
        <v>1</v>
      </c>
      <c r="I33" s="389" t="s">
        <v>98800</v>
      </c>
      <c r="J33" s="389" t="s">
        <v>98801</v>
      </c>
      <c r="K33" s="389" t="s">
        <v>98802</v>
      </c>
    </row>
    <row r="34" spans="1:11" hidden="1">
      <c r="A34" s="389" t="str">
        <f t="shared" si="0"/>
        <v>A</v>
      </c>
      <c r="B34" s="389" t="str">
        <f t="shared" si="1"/>
        <v>A2</v>
      </c>
      <c r="C34" s="394" t="s">
        <v>98852</v>
      </c>
      <c r="D34" s="394" t="s">
        <v>98799</v>
      </c>
      <c r="E34" s="395">
        <v>18</v>
      </c>
      <c r="F34" s="389" t="s">
        <v>40</v>
      </c>
      <c r="G34" s="389" t="s">
        <v>40</v>
      </c>
      <c r="H34" s="389">
        <v>1</v>
      </c>
      <c r="I34" s="389" t="s">
        <v>98800</v>
      </c>
      <c r="J34" s="389" t="s">
        <v>98801</v>
      </c>
      <c r="K34" s="389" t="s">
        <v>98802</v>
      </c>
    </row>
    <row r="35" spans="1:11" hidden="1">
      <c r="A35" s="389" t="str">
        <f t="shared" si="0"/>
        <v>A</v>
      </c>
      <c r="B35" s="389" t="str">
        <f t="shared" si="1"/>
        <v>A2</v>
      </c>
      <c r="C35" s="394" t="s">
        <v>98853</v>
      </c>
      <c r="D35" s="394" t="s">
        <v>98799</v>
      </c>
      <c r="E35" s="395">
        <v>18</v>
      </c>
      <c r="F35" s="389" t="s">
        <v>40</v>
      </c>
      <c r="G35" s="389" t="s">
        <v>40</v>
      </c>
      <c r="H35" s="389">
        <v>1</v>
      </c>
      <c r="I35" s="389" t="s">
        <v>98800</v>
      </c>
      <c r="J35" s="389" t="s">
        <v>98801</v>
      </c>
      <c r="K35" s="389" t="s">
        <v>98802</v>
      </c>
    </row>
    <row r="36" spans="1:11" hidden="1">
      <c r="A36" s="389" t="str">
        <f t="shared" si="0"/>
        <v>A</v>
      </c>
      <c r="B36" s="389" t="str">
        <f t="shared" si="1"/>
        <v>A5</v>
      </c>
      <c r="C36" s="394" t="s">
        <v>98854</v>
      </c>
      <c r="D36" s="394" t="s">
        <v>98799</v>
      </c>
      <c r="E36" s="395">
        <v>18</v>
      </c>
      <c r="F36" s="389" t="s">
        <v>40</v>
      </c>
      <c r="G36" s="389" t="s">
        <v>40</v>
      </c>
      <c r="H36" s="389">
        <v>1</v>
      </c>
      <c r="I36" s="389" t="s">
        <v>98800</v>
      </c>
      <c r="J36" s="389" t="s">
        <v>98801</v>
      </c>
      <c r="K36" s="389" t="s">
        <v>98802</v>
      </c>
    </row>
    <row r="37" spans="1:11" hidden="1">
      <c r="A37" s="389" t="str">
        <f t="shared" si="0"/>
        <v>A</v>
      </c>
      <c r="B37" s="389" t="str">
        <f t="shared" si="1"/>
        <v>A8</v>
      </c>
      <c r="C37" s="394" t="s">
        <v>98855</v>
      </c>
      <c r="D37" s="394" t="s">
        <v>98799</v>
      </c>
      <c r="E37" s="395">
        <v>18</v>
      </c>
      <c r="F37" s="389" t="s">
        <v>40</v>
      </c>
      <c r="G37" s="389" t="s">
        <v>40</v>
      </c>
      <c r="H37" s="389">
        <v>1</v>
      </c>
      <c r="I37" s="389" t="s">
        <v>98800</v>
      </c>
      <c r="J37" s="389" t="s">
        <v>98801</v>
      </c>
      <c r="K37" s="389" t="s">
        <v>98802</v>
      </c>
    </row>
    <row r="38" spans="1:11" hidden="1">
      <c r="A38" s="389" t="str">
        <f t="shared" si="0"/>
        <v>B</v>
      </c>
      <c r="B38" s="389" t="str">
        <f t="shared" si="1"/>
        <v>B0</v>
      </c>
      <c r="C38" s="394" t="s">
        <v>98856</v>
      </c>
      <c r="D38" s="394" t="s">
        <v>98847</v>
      </c>
      <c r="E38" s="395">
        <v>17</v>
      </c>
      <c r="F38" s="389" t="s">
        <v>40</v>
      </c>
      <c r="G38" s="389" t="s">
        <v>40</v>
      </c>
      <c r="H38" s="389">
        <v>2</v>
      </c>
      <c r="I38" s="389" t="s">
        <v>98800</v>
      </c>
      <c r="J38" s="389" t="s">
        <v>98801</v>
      </c>
      <c r="K38" s="389" t="s">
        <v>98802</v>
      </c>
    </row>
    <row r="39" spans="1:11" hidden="1">
      <c r="A39" s="389" t="str">
        <f t="shared" si="0"/>
        <v>B</v>
      </c>
      <c r="B39" s="389" t="str">
        <f t="shared" si="1"/>
        <v>B0</v>
      </c>
      <c r="C39" s="394" t="s">
        <v>98857</v>
      </c>
      <c r="D39" s="394" t="s">
        <v>98824</v>
      </c>
      <c r="E39" s="395">
        <v>17</v>
      </c>
      <c r="F39" s="389" t="s">
        <v>40</v>
      </c>
      <c r="G39" s="389" t="s">
        <v>40</v>
      </c>
      <c r="H39" s="389">
        <v>2</v>
      </c>
      <c r="I39" s="389" t="s">
        <v>98800</v>
      </c>
      <c r="J39" s="389" t="s">
        <v>98801</v>
      </c>
      <c r="K39" s="389" t="s">
        <v>98802</v>
      </c>
    </row>
    <row r="40" spans="1:11" hidden="1">
      <c r="A40" s="389" t="str">
        <f t="shared" si="0"/>
        <v>B</v>
      </c>
      <c r="B40" s="389" t="str">
        <f t="shared" si="1"/>
        <v>B0</v>
      </c>
      <c r="C40" s="394" t="s">
        <v>98858</v>
      </c>
      <c r="D40" s="394" t="s">
        <v>98859</v>
      </c>
      <c r="E40" s="395">
        <v>17</v>
      </c>
      <c r="F40" s="389" t="s">
        <v>40</v>
      </c>
      <c r="G40" s="389" t="s">
        <v>40</v>
      </c>
      <c r="H40" s="389">
        <v>2</v>
      </c>
      <c r="I40" s="389" t="s">
        <v>98800</v>
      </c>
      <c r="J40" s="389" t="s">
        <v>98801</v>
      </c>
      <c r="K40" s="389" t="s">
        <v>98802</v>
      </c>
    </row>
    <row r="41" spans="1:11" hidden="1">
      <c r="A41" s="389" t="str">
        <f t="shared" si="0"/>
        <v>B</v>
      </c>
      <c r="B41" s="389" t="str">
        <f t="shared" si="1"/>
        <v>B0</v>
      </c>
      <c r="C41" s="394" t="s">
        <v>98860</v>
      </c>
      <c r="D41" s="394" t="s">
        <v>98859</v>
      </c>
      <c r="E41" s="395">
        <v>17</v>
      </c>
      <c r="F41" s="389" t="s">
        <v>40</v>
      </c>
      <c r="G41" s="389" t="s">
        <v>40</v>
      </c>
      <c r="H41" s="389">
        <v>2</v>
      </c>
      <c r="I41" s="389" t="s">
        <v>98800</v>
      </c>
      <c r="J41" s="389" t="s">
        <v>98801</v>
      </c>
      <c r="K41" s="389" t="s">
        <v>98802</v>
      </c>
    </row>
    <row r="42" spans="1:11" hidden="1">
      <c r="A42" s="389" t="str">
        <f t="shared" si="0"/>
        <v>B</v>
      </c>
      <c r="B42" s="389" t="str">
        <f t="shared" si="1"/>
        <v>B0</v>
      </c>
      <c r="C42" s="394" t="s">
        <v>98861</v>
      </c>
      <c r="D42" s="394" t="s">
        <v>98824</v>
      </c>
      <c r="E42" s="395">
        <v>17</v>
      </c>
      <c r="F42" s="389" t="s">
        <v>40</v>
      </c>
      <c r="G42" s="389" t="s">
        <v>40</v>
      </c>
      <c r="H42" s="389">
        <v>2</v>
      </c>
      <c r="I42" s="389" t="s">
        <v>98800</v>
      </c>
      <c r="J42" s="389" t="s">
        <v>98801</v>
      </c>
      <c r="K42" s="389" t="s">
        <v>98802</v>
      </c>
    </row>
    <row r="43" spans="1:11" hidden="1">
      <c r="A43" s="389" t="str">
        <f t="shared" si="0"/>
        <v>B</v>
      </c>
      <c r="B43" s="389" t="str">
        <f t="shared" si="1"/>
        <v>B0</v>
      </c>
      <c r="C43" s="394" t="s">
        <v>98862</v>
      </c>
      <c r="D43" s="394" t="s">
        <v>98863</v>
      </c>
      <c r="E43" s="395">
        <v>17</v>
      </c>
      <c r="F43" s="389" t="s">
        <v>40</v>
      </c>
      <c r="G43" s="389" t="s">
        <v>40</v>
      </c>
      <c r="H43" s="389">
        <v>2</v>
      </c>
      <c r="I43" s="389" t="s">
        <v>98800</v>
      </c>
      <c r="J43" s="389" t="s">
        <v>98801</v>
      </c>
      <c r="K43" s="389" t="s">
        <v>98802</v>
      </c>
    </row>
    <row r="44" spans="1:11" hidden="1">
      <c r="A44" s="389" t="str">
        <f t="shared" si="0"/>
        <v>B</v>
      </c>
      <c r="B44" s="389" t="str">
        <f t="shared" si="1"/>
        <v>B0</v>
      </c>
      <c r="C44" s="394" t="s">
        <v>98864</v>
      </c>
      <c r="D44" s="394" t="s">
        <v>98824</v>
      </c>
      <c r="E44" s="395">
        <v>17</v>
      </c>
      <c r="F44" s="389" t="s">
        <v>40</v>
      </c>
      <c r="G44" s="389" t="s">
        <v>40</v>
      </c>
      <c r="H44" s="389">
        <v>2</v>
      </c>
      <c r="I44" s="389" t="s">
        <v>98800</v>
      </c>
      <c r="J44" s="389" t="s">
        <v>98801</v>
      </c>
      <c r="K44" s="389" t="s">
        <v>98802</v>
      </c>
    </row>
    <row r="45" spans="1:11" hidden="1">
      <c r="A45" s="389" t="str">
        <f t="shared" si="0"/>
        <v>B</v>
      </c>
      <c r="B45" s="389" t="str">
        <f t="shared" si="1"/>
        <v>B0</v>
      </c>
      <c r="C45" s="394" t="s">
        <v>98865</v>
      </c>
      <c r="D45" s="394" t="s">
        <v>98824</v>
      </c>
      <c r="E45" s="395">
        <v>17</v>
      </c>
      <c r="F45" s="389" t="s">
        <v>40</v>
      </c>
      <c r="G45" s="389" t="s">
        <v>40</v>
      </c>
      <c r="H45" s="389">
        <v>2</v>
      </c>
      <c r="I45" s="389" t="s">
        <v>98800</v>
      </c>
      <c r="J45" s="389" t="s">
        <v>98801</v>
      </c>
      <c r="K45" s="389" t="s">
        <v>98802</v>
      </c>
    </row>
    <row r="46" spans="1:11" hidden="1">
      <c r="A46" s="389" t="str">
        <f t="shared" si="0"/>
        <v>B</v>
      </c>
      <c r="B46" s="389" t="str">
        <f t="shared" si="1"/>
        <v>B0</v>
      </c>
      <c r="C46" s="394" t="s">
        <v>98866</v>
      </c>
      <c r="D46" s="394" t="s">
        <v>98863</v>
      </c>
      <c r="E46" s="395">
        <v>17</v>
      </c>
      <c r="F46" s="389" t="s">
        <v>40</v>
      </c>
      <c r="G46" s="389" t="s">
        <v>40</v>
      </c>
      <c r="H46" s="389">
        <v>2</v>
      </c>
      <c r="I46" s="389" t="s">
        <v>98800</v>
      </c>
      <c r="J46" s="389" t="s">
        <v>98801</v>
      </c>
      <c r="K46" s="389" t="s">
        <v>98802</v>
      </c>
    </row>
    <row r="47" spans="1:11" hidden="1">
      <c r="A47" s="389" t="str">
        <f t="shared" si="0"/>
        <v>B</v>
      </c>
      <c r="B47" s="389" t="str">
        <f t="shared" si="1"/>
        <v>B0</v>
      </c>
      <c r="C47" s="394" t="s">
        <v>98867</v>
      </c>
      <c r="D47" s="394" t="s">
        <v>98824</v>
      </c>
      <c r="E47" s="395">
        <v>17</v>
      </c>
      <c r="F47" s="389" t="s">
        <v>40</v>
      </c>
      <c r="G47" s="389" t="s">
        <v>40</v>
      </c>
      <c r="H47" s="389">
        <v>2</v>
      </c>
      <c r="I47" s="389" t="s">
        <v>98800</v>
      </c>
      <c r="J47" s="389" t="s">
        <v>98801</v>
      </c>
      <c r="K47" s="389" t="s">
        <v>98802</v>
      </c>
    </row>
    <row r="48" spans="1:11" hidden="1">
      <c r="A48" s="389" t="str">
        <f t="shared" si="0"/>
        <v>B</v>
      </c>
      <c r="B48" s="389" t="str">
        <f t="shared" si="1"/>
        <v>B0</v>
      </c>
      <c r="C48" s="394" t="s">
        <v>98868</v>
      </c>
      <c r="D48" s="394" t="s">
        <v>98863</v>
      </c>
      <c r="E48" s="395">
        <v>17</v>
      </c>
      <c r="F48" s="389" t="s">
        <v>40</v>
      </c>
      <c r="G48" s="389" t="s">
        <v>40</v>
      </c>
      <c r="H48" s="389">
        <v>2</v>
      </c>
      <c r="I48" s="389" t="s">
        <v>98800</v>
      </c>
      <c r="J48" s="389" t="s">
        <v>98801</v>
      </c>
      <c r="K48" s="389" t="s">
        <v>98802</v>
      </c>
    </row>
    <row r="49" spans="1:11" hidden="1">
      <c r="A49" s="389" t="str">
        <f t="shared" si="0"/>
        <v>B</v>
      </c>
      <c r="B49" s="389" t="str">
        <f t="shared" si="1"/>
        <v>B0</v>
      </c>
      <c r="C49" s="394" t="s">
        <v>98869</v>
      </c>
      <c r="D49" s="394" t="s">
        <v>98824</v>
      </c>
      <c r="E49" s="395">
        <v>17</v>
      </c>
      <c r="F49" s="389" t="s">
        <v>40</v>
      </c>
      <c r="G49" s="389" t="s">
        <v>40</v>
      </c>
      <c r="H49" s="389">
        <v>2</v>
      </c>
      <c r="I49" s="389" t="s">
        <v>98800</v>
      </c>
      <c r="J49" s="389" t="s">
        <v>98801</v>
      </c>
      <c r="K49" s="389" t="s">
        <v>98802</v>
      </c>
    </row>
    <row r="50" spans="1:11" hidden="1">
      <c r="A50" s="389" t="str">
        <f t="shared" si="0"/>
        <v>B</v>
      </c>
      <c r="B50" s="389" t="str">
        <f t="shared" si="1"/>
        <v>B0</v>
      </c>
      <c r="C50" s="394" t="s">
        <v>98870</v>
      </c>
      <c r="D50" s="394" t="s">
        <v>98824</v>
      </c>
      <c r="E50" s="395">
        <v>17</v>
      </c>
      <c r="F50" s="389" t="s">
        <v>40</v>
      </c>
      <c r="G50" s="389" t="s">
        <v>40</v>
      </c>
      <c r="H50" s="389">
        <v>2</v>
      </c>
      <c r="I50" s="389" t="s">
        <v>98800</v>
      </c>
      <c r="J50" s="389" t="s">
        <v>98801</v>
      </c>
      <c r="K50" s="389" t="s">
        <v>98802</v>
      </c>
    </row>
    <row r="51" spans="1:11" hidden="1">
      <c r="A51" s="389" t="str">
        <f t="shared" si="0"/>
        <v>B</v>
      </c>
      <c r="B51" s="389" t="str">
        <f t="shared" si="1"/>
        <v>B0</v>
      </c>
      <c r="C51" s="394" t="s">
        <v>98871</v>
      </c>
      <c r="D51" s="394" t="s">
        <v>98824</v>
      </c>
      <c r="E51" s="395">
        <v>17</v>
      </c>
      <c r="F51" s="389" t="s">
        <v>40</v>
      </c>
      <c r="G51" s="389" t="s">
        <v>40</v>
      </c>
      <c r="H51" s="389">
        <v>2</v>
      </c>
      <c r="I51" s="389" t="s">
        <v>98800</v>
      </c>
      <c r="J51" s="389" t="s">
        <v>98801</v>
      </c>
      <c r="K51" s="389" t="s">
        <v>98802</v>
      </c>
    </row>
    <row r="52" spans="1:11" hidden="1">
      <c r="A52" s="389" t="str">
        <f t="shared" si="0"/>
        <v>B</v>
      </c>
      <c r="B52" s="389" t="str">
        <f t="shared" si="1"/>
        <v>B1</v>
      </c>
      <c r="C52" s="394" t="s">
        <v>98872</v>
      </c>
      <c r="D52" s="394" t="s">
        <v>98859</v>
      </c>
      <c r="E52" s="395">
        <v>17</v>
      </c>
      <c r="F52" s="389" t="s">
        <v>40</v>
      </c>
      <c r="G52" s="389" t="s">
        <v>40</v>
      </c>
      <c r="H52" s="389">
        <v>2</v>
      </c>
      <c r="I52" s="389" t="s">
        <v>98800</v>
      </c>
      <c r="J52" s="389" t="s">
        <v>98801</v>
      </c>
      <c r="K52" s="389" t="s">
        <v>98802</v>
      </c>
    </row>
    <row r="53" spans="1:11" hidden="1">
      <c r="A53" s="389" t="str">
        <f t="shared" si="0"/>
        <v>B</v>
      </c>
      <c r="B53" s="389" t="str">
        <f t="shared" si="1"/>
        <v>B1</v>
      </c>
      <c r="C53" s="394" t="s">
        <v>98873</v>
      </c>
      <c r="D53" s="394" t="s">
        <v>98859</v>
      </c>
      <c r="E53" s="395">
        <v>17</v>
      </c>
      <c r="F53" s="389" t="s">
        <v>40</v>
      </c>
      <c r="G53" s="389" t="s">
        <v>40</v>
      </c>
      <c r="H53" s="389">
        <v>2</v>
      </c>
      <c r="I53" s="389" t="s">
        <v>98800</v>
      </c>
      <c r="J53" s="389" t="s">
        <v>98801</v>
      </c>
      <c r="K53" s="389" t="s">
        <v>98802</v>
      </c>
    </row>
    <row r="54" spans="1:11" hidden="1">
      <c r="A54" s="389" t="str">
        <f t="shared" si="0"/>
        <v>B</v>
      </c>
      <c r="B54" s="389" t="str">
        <f t="shared" si="1"/>
        <v>B1</v>
      </c>
      <c r="C54" s="394" t="s">
        <v>98874</v>
      </c>
      <c r="D54" s="394" t="s">
        <v>98847</v>
      </c>
      <c r="E54" s="395">
        <v>17</v>
      </c>
      <c r="F54" s="389" t="s">
        <v>40</v>
      </c>
      <c r="G54" s="389" t="s">
        <v>40</v>
      </c>
      <c r="H54" s="389">
        <v>2</v>
      </c>
      <c r="I54" s="389" t="s">
        <v>98800</v>
      </c>
      <c r="J54" s="389" t="s">
        <v>98801</v>
      </c>
      <c r="K54" s="389" t="s">
        <v>98802</v>
      </c>
    </row>
    <row r="55" spans="1:11" hidden="1">
      <c r="A55" s="389" t="str">
        <f t="shared" si="0"/>
        <v>B</v>
      </c>
      <c r="B55" s="389" t="str">
        <f t="shared" si="1"/>
        <v>B1</v>
      </c>
      <c r="C55" s="394" t="s">
        <v>98875</v>
      </c>
      <c r="D55" s="394" t="s">
        <v>98859</v>
      </c>
      <c r="E55" s="395">
        <v>17</v>
      </c>
      <c r="F55" s="389" t="s">
        <v>40</v>
      </c>
      <c r="G55" s="389" t="s">
        <v>40</v>
      </c>
      <c r="H55" s="389">
        <v>2</v>
      </c>
      <c r="I55" s="389" t="s">
        <v>98800</v>
      </c>
      <c r="J55" s="389" t="s">
        <v>98801</v>
      </c>
      <c r="K55" s="389" t="s">
        <v>98802</v>
      </c>
    </row>
    <row r="56" spans="1:11" hidden="1">
      <c r="A56" s="389" t="str">
        <f t="shared" si="0"/>
        <v>B</v>
      </c>
      <c r="B56" s="389" t="str">
        <f t="shared" si="1"/>
        <v>B1</v>
      </c>
      <c r="C56" s="394" t="s">
        <v>98876</v>
      </c>
      <c r="D56" s="394" t="s">
        <v>98859</v>
      </c>
      <c r="E56" s="395">
        <v>17</v>
      </c>
      <c r="F56" s="389" t="s">
        <v>40</v>
      </c>
      <c r="G56" s="389" t="s">
        <v>40</v>
      </c>
      <c r="H56" s="389">
        <v>2</v>
      </c>
      <c r="I56" s="389" t="s">
        <v>98800</v>
      </c>
      <c r="J56" s="389" t="s">
        <v>98801</v>
      </c>
      <c r="K56" s="389" t="s">
        <v>98802</v>
      </c>
    </row>
    <row r="57" spans="1:11" hidden="1">
      <c r="A57" s="389" t="str">
        <f t="shared" si="0"/>
        <v>B</v>
      </c>
      <c r="B57" s="389" t="str">
        <f t="shared" si="1"/>
        <v>B1</v>
      </c>
      <c r="C57" s="394" t="s">
        <v>98877</v>
      </c>
      <c r="D57" s="394" t="s">
        <v>98859</v>
      </c>
      <c r="E57" s="395">
        <v>17</v>
      </c>
      <c r="F57" s="389" t="s">
        <v>40</v>
      </c>
      <c r="G57" s="389" t="s">
        <v>40</v>
      </c>
      <c r="H57" s="389">
        <v>2</v>
      </c>
      <c r="I57" s="389" t="s">
        <v>98800</v>
      </c>
      <c r="J57" s="389" t="s">
        <v>98801</v>
      </c>
      <c r="K57" s="389" t="s">
        <v>98802</v>
      </c>
    </row>
    <row r="58" spans="1:11" hidden="1">
      <c r="A58" s="389" t="str">
        <f t="shared" si="0"/>
        <v>B</v>
      </c>
      <c r="B58" s="389" t="str">
        <f t="shared" si="1"/>
        <v>B1</v>
      </c>
      <c r="C58" s="394" t="s">
        <v>98878</v>
      </c>
      <c r="D58" s="394" t="s">
        <v>98824</v>
      </c>
      <c r="E58" s="395">
        <v>17</v>
      </c>
      <c r="F58" s="389" t="s">
        <v>40</v>
      </c>
      <c r="G58" s="389" t="s">
        <v>40</v>
      </c>
      <c r="H58" s="389">
        <v>2</v>
      </c>
      <c r="I58" s="389" t="s">
        <v>98800</v>
      </c>
      <c r="J58" s="389" t="s">
        <v>98801</v>
      </c>
      <c r="K58" s="389" t="s">
        <v>98802</v>
      </c>
    </row>
    <row r="59" spans="1:11" hidden="1">
      <c r="A59" s="389" t="str">
        <f t="shared" si="0"/>
        <v>B</v>
      </c>
      <c r="B59" s="389" t="str">
        <f t="shared" si="1"/>
        <v>B1</v>
      </c>
      <c r="C59" s="394" t="s">
        <v>98879</v>
      </c>
      <c r="D59" s="394" t="s">
        <v>98824</v>
      </c>
      <c r="E59" s="395">
        <v>17</v>
      </c>
      <c r="F59" s="389" t="s">
        <v>40</v>
      </c>
      <c r="G59" s="389" t="s">
        <v>40</v>
      </c>
      <c r="H59" s="389">
        <v>2</v>
      </c>
      <c r="I59" s="389" t="s">
        <v>98800</v>
      </c>
      <c r="J59" s="389" t="s">
        <v>98801</v>
      </c>
      <c r="K59" s="389" t="s">
        <v>98802</v>
      </c>
    </row>
    <row r="60" spans="1:11" hidden="1">
      <c r="A60" s="389" t="str">
        <f t="shared" si="0"/>
        <v>B</v>
      </c>
      <c r="B60" s="389" t="str">
        <f t="shared" si="1"/>
        <v>B1</v>
      </c>
      <c r="C60" s="394" t="s">
        <v>98880</v>
      </c>
      <c r="D60" s="394" t="s">
        <v>98824</v>
      </c>
      <c r="E60" s="395">
        <v>17</v>
      </c>
      <c r="F60" s="389" t="s">
        <v>40</v>
      </c>
      <c r="G60" s="389" t="s">
        <v>40</v>
      </c>
      <c r="H60" s="389">
        <v>2</v>
      </c>
      <c r="I60" s="389" t="s">
        <v>98800</v>
      </c>
      <c r="J60" s="389" t="s">
        <v>98801</v>
      </c>
      <c r="K60" s="389" t="s">
        <v>98802</v>
      </c>
    </row>
    <row r="61" spans="1:11" hidden="1">
      <c r="A61" s="389" t="str">
        <f t="shared" si="0"/>
        <v>B</v>
      </c>
      <c r="B61" s="389" t="str">
        <f t="shared" si="1"/>
        <v>B1</v>
      </c>
      <c r="C61" s="394" t="s">
        <v>98881</v>
      </c>
      <c r="D61" s="394" t="s">
        <v>98859</v>
      </c>
      <c r="E61" s="395">
        <v>17</v>
      </c>
      <c r="F61" s="389" t="s">
        <v>40</v>
      </c>
      <c r="G61" s="389" t="s">
        <v>40</v>
      </c>
      <c r="H61" s="389">
        <v>2</v>
      </c>
      <c r="I61" s="389" t="s">
        <v>98800</v>
      </c>
      <c r="J61" s="389" t="s">
        <v>98801</v>
      </c>
      <c r="K61" s="389" t="s">
        <v>98802</v>
      </c>
    </row>
    <row r="62" spans="1:11" hidden="1">
      <c r="A62" s="389" t="str">
        <f t="shared" si="0"/>
        <v>B</v>
      </c>
      <c r="B62" s="389" t="str">
        <f t="shared" si="1"/>
        <v>B1</v>
      </c>
      <c r="C62" s="394" t="s">
        <v>98882</v>
      </c>
      <c r="D62" s="394" t="s">
        <v>98824</v>
      </c>
      <c r="E62" s="395">
        <v>17</v>
      </c>
      <c r="F62" s="389" t="s">
        <v>40</v>
      </c>
      <c r="G62" s="389" t="s">
        <v>40</v>
      </c>
      <c r="H62" s="389">
        <v>2</v>
      </c>
      <c r="I62" s="389" t="s">
        <v>98800</v>
      </c>
      <c r="J62" s="389" t="s">
        <v>98801</v>
      </c>
      <c r="K62" s="389" t="s">
        <v>98802</v>
      </c>
    </row>
    <row r="63" spans="1:11" hidden="1">
      <c r="A63" s="389" t="str">
        <f t="shared" si="0"/>
        <v>B</v>
      </c>
      <c r="B63" s="389" t="str">
        <f t="shared" si="1"/>
        <v>B1</v>
      </c>
      <c r="C63" s="394" t="s">
        <v>98883</v>
      </c>
      <c r="D63" s="394" t="s">
        <v>98824</v>
      </c>
      <c r="E63" s="395">
        <v>17</v>
      </c>
      <c r="F63" s="389" t="s">
        <v>40</v>
      </c>
      <c r="G63" s="389" t="s">
        <v>40</v>
      </c>
      <c r="H63" s="389">
        <v>2</v>
      </c>
      <c r="I63" s="389" t="s">
        <v>98800</v>
      </c>
      <c r="J63" s="389" t="s">
        <v>98801</v>
      </c>
      <c r="K63" s="389" t="s">
        <v>98802</v>
      </c>
    </row>
    <row r="64" spans="1:11" hidden="1">
      <c r="A64" s="389" t="str">
        <f t="shared" si="0"/>
        <v>B</v>
      </c>
      <c r="B64" s="389" t="str">
        <f t="shared" si="1"/>
        <v>B1</v>
      </c>
      <c r="C64" s="394" t="s">
        <v>98884</v>
      </c>
      <c r="D64" s="394" t="s">
        <v>98824</v>
      </c>
      <c r="E64" s="395">
        <v>17</v>
      </c>
      <c r="F64" s="389" t="s">
        <v>40</v>
      </c>
      <c r="G64" s="389" t="s">
        <v>40</v>
      </c>
      <c r="H64" s="389">
        <v>2</v>
      </c>
      <c r="I64" s="389" t="s">
        <v>98800</v>
      </c>
      <c r="J64" s="389" t="s">
        <v>98801</v>
      </c>
      <c r="K64" s="389" t="s">
        <v>98802</v>
      </c>
    </row>
    <row r="65" spans="1:11" hidden="1">
      <c r="A65" s="389" t="str">
        <f t="shared" si="0"/>
        <v>B</v>
      </c>
      <c r="B65" s="389" t="str">
        <f t="shared" si="1"/>
        <v>B1</v>
      </c>
      <c r="C65" s="394" t="s">
        <v>98885</v>
      </c>
      <c r="D65" s="394" t="s">
        <v>98824</v>
      </c>
      <c r="E65" s="395">
        <v>17</v>
      </c>
      <c r="F65" s="389" t="s">
        <v>40</v>
      </c>
      <c r="G65" s="389" t="s">
        <v>40</v>
      </c>
      <c r="H65" s="389">
        <v>2</v>
      </c>
      <c r="I65" s="389" t="s">
        <v>98800</v>
      </c>
      <c r="J65" s="389" t="s">
        <v>98801</v>
      </c>
      <c r="K65" s="389" t="s">
        <v>98802</v>
      </c>
    </row>
    <row r="66" spans="1:11" hidden="1">
      <c r="A66" s="389" t="str">
        <f t="shared" si="0"/>
        <v>B</v>
      </c>
      <c r="B66" s="389" t="str">
        <f t="shared" si="1"/>
        <v>B1</v>
      </c>
      <c r="C66" s="394" t="s">
        <v>98886</v>
      </c>
      <c r="D66" s="394" t="s">
        <v>98859</v>
      </c>
      <c r="E66" s="395">
        <v>17</v>
      </c>
      <c r="F66" s="389" t="s">
        <v>40</v>
      </c>
      <c r="G66" s="389" t="s">
        <v>40</v>
      </c>
      <c r="H66" s="389">
        <v>2</v>
      </c>
      <c r="I66" s="389" t="s">
        <v>98800</v>
      </c>
      <c r="J66" s="389" t="s">
        <v>98801</v>
      </c>
      <c r="K66" s="389" t="s">
        <v>98802</v>
      </c>
    </row>
    <row r="67" spans="1:11" hidden="1">
      <c r="A67" s="389" t="str">
        <f t="shared" ref="A67:A130" si="2">LEFT(C67)</f>
        <v>B</v>
      </c>
      <c r="B67" s="389" t="str">
        <f t="shared" si="1"/>
        <v>B1</v>
      </c>
      <c r="C67" s="394" t="s">
        <v>98887</v>
      </c>
      <c r="D67" s="394" t="s">
        <v>98824</v>
      </c>
      <c r="E67" s="395">
        <v>17</v>
      </c>
      <c r="F67" s="389" t="s">
        <v>40</v>
      </c>
      <c r="G67" s="389" t="s">
        <v>40</v>
      </c>
      <c r="H67" s="389">
        <v>2</v>
      </c>
      <c r="I67" s="389" t="s">
        <v>98800</v>
      </c>
      <c r="J67" s="389" t="s">
        <v>98801</v>
      </c>
      <c r="K67" s="389" t="s">
        <v>98802</v>
      </c>
    </row>
    <row r="68" spans="1:11" hidden="1">
      <c r="A68" s="389" t="str">
        <f t="shared" si="2"/>
        <v>B</v>
      </c>
      <c r="B68" s="389" t="str">
        <f t="shared" ref="B68:B131" si="3">LEFT(C68,2)</f>
        <v>B1</v>
      </c>
      <c r="C68" s="394" t="s">
        <v>98888</v>
      </c>
      <c r="D68" s="394" t="s">
        <v>98859</v>
      </c>
      <c r="E68" s="395">
        <v>17</v>
      </c>
      <c r="F68" s="389" t="s">
        <v>40</v>
      </c>
      <c r="G68" s="389" t="s">
        <v>40</v>
      </c>
      <c r="H68" s="389">
        <v>2</v>
      </c>
      <c r="I68" s="389" t="s">
        <v>98800</v>
      </c>
      <c r="J68" s="389" t="s">
        <v>98801</v>
      </c>
      <c r="K68" s="389" t="s">
        <v>98802</v>
      </c>
    </row>
    <row r="69" spans="1:11" hidden="1">
      <c r="A69" s="389" t="str">
        <f t="shared" si="2"/>
        <v>B</v>
      </c>
      <c r="B69" s="389" t="str">
        <f t="shared" si="3"/>
        <v>B1</v>
      </c>
      <c r="C69" s="394" t="s">
        <v>98889</v>
      </c>
      <c r="D69" s="394" t="s">
        <v>98824</v>
      </c>
      <c r="E69" s="395">
        <v>17</v>
      </c>
      <c r="F69" s="389" t="s">
        <v>40</v>
      </c>
      <c r="G69" s="389" t="s">
        <v>40</v>
      </c>
      <c r="H69" s="389">
        <v>2</v>
      </c>
      <c r="I69" s="389" t="s">
        <v>98800</v>
      </c>
      <c r="J69" s="389" t="s">
        <v>98801</v>
      </c>
      <c r="K69" s="389" t="s">
        <v>98802</v>
      </c>
    </row>
    <row r="70" spans="1:11" hidden="1">
      <c r="A70" s="389" t="str">
        <f t="shared" si="2"/>
        <v>B</v>
      </c>
      <c r="B70" s="389" t="str">
        <f t="shared" si="3"/>
        <v>B1</v>
      </c>
      <c r="C70" s="394" t="s">
        <v>98890</v>
      </c>
      <c r="D70" s="394" t="s">
        <v>98824</v>
      </c>
      <c r="E70" s="395">
        <v>17</v>
      </c>
      <c r="F70" s="389" t="s">
        <v>40</v>
      </c>
      <c r="G70" s="389" t="s">
        <v>40</v>
      </c>
      <c r="H70" s="389">
        <v>2</v>
      </c>
      <c r="I70" s="389" t="s">
        <v>98800</v>
      </c>
      <c r="J70" s="389" t="s">
        <v>98801</v>
      </c>
      <c r="K70" s="389" t="s">
        <v>98802</v>
      </c>
    </row>
    <row r="71" spans="1:11" hidden="1">
      <c r="A71" s="389" t="str">
        <f t="shared" si="2"/>
        <v>B</v>
      </c>
      <c r="B71" s="389" t="str">
        <f t="shared" si="3"/>
        <v>B2</v>
      </c>
      <c r="C71" s="394" t="s">
        <v>98891</v>
      </c>
      <c r="D71" s="394" t="s">
        <v>98824</v>
      </c>
      <c r="E71" s="395">
        <v>17</v>
      </c>
      <c r="F71" s="389" t="s">
        <v>40</v>
      </c>
      <c r="G71" s="389" t="s">
        <v>40</v>
      </c>
      <c r="H71" s="389">
        <v>2</v>
      </c>
      <c r="I71" s="389" t="s">
        <v>98800</v>
      </c>
      <c r="J71" s="389" t="s">
        <v>98801</v>
      </c>
      <c r="K71" s="389" t="s">
        <v>98802</v>
      </c>
    </row>
    <row r="72" spans="1:11" hidden="1">
      <c r="A72" s="389" t="str">
        <f t="shared" si="2"/>
        <v>B</v>
      </c>
      <c r="B72" s="389" t="str">
        <f t="shared" si="3"/>
        <v>B2</v>
      </c>
      <c r="C72" s="394" t="s">
        <v>98892</v>
      </c>
      <c r="D72" s="394" t="s">
        <v>98859</v>
      </c>
      <c r="E72" s="395">
        <v>17</v>
      </c>
      <c r="F72" s="389" t="s">
        <v>40</v>
      </c>
      <c r="G72" s="389" t="s">
        <v>40</v>
      </c>
      <c r="H72" s="389">
        <v>2</v>
      </c>
      <c r="I72" s="389" t="s">
        <v>98800</v>
      </c>
      <c r="J72" s="389" t="s">
        <v>98801</v>
      </c>
      <c r="K72" s="389" t="s">
        <v>98802</v>
      </c>
    </row>
    <row r="73" spans="1:11" hidden="1">
      <c r="A73" s="389" t="str">
        <f t="shared" si="2"/>
        <v>B</v>
      </c>
      <c r="B73" s="389" t="str">
        <f t="shared" si="3"/>
        <v>B2</v>
      </c>
      <c r="C73" s="394" t="s">
        <v>98893</v>
      </c>
      <c r="D73" s="394" t="s">
        <v>98824</v>
      </c>
      <c r="E73" s="395">
        <v>17</v>
      </c>
      <c r="F73" s="389" t="s">
        <v>40</v>
      </c>
      <c r="G73" s="389" t="s">
        <v>40</v>
      </c>
      <c r="H73" s="389">
        <v>2</v>
      </c>
      <c r="I73" s="389" t="s">
        <v>98800</v>
      </c>
      <c r="J73" s="389" t="s">
        <v>98801</v>
      </c>
      <c r="K73" s="389" t="s">
        <v>98802</v>
      </c>
    </row>
    <row r="74" spans="1:11" hidden="1">
      <c r="A74" s="389" t="str">
        <f t="shared" si="2"/>
        <v>B</v>
      </c>
      <c r="B74" s="389" t="str">
        <f t="shared" si="3"/>
        <v>B2</v>
      </c>
      <c r="C74" s="394" t="s">
        <v>98894</v>
      </c>
      <c r="D74" s="394" t="s">
        <v>98847</v>
      </c>
      <c r="E74" s="395">
        <v>17</v>
      </c>
      <c r="F74" s="389" t="s">
        <v>40</v>
      </c>
      <c r="G74" s="389" t="s">
        <v>40</v>
      </c>
      <c r="H74" s="389">
        <v>2</v>
      </c>
      <c r="I74" s="389" t="s">
        <v>98800</v>
      </c>
      <c r="J74" s="389" t="s">
        <v>98801</v>
      </c>
      <c r="K74" s="389" t="s">
        <v>98802</v>
      </c>
    </row>
    <row r="75" spans="1:11" hidden="1">
      <c r="A75" s="389" t="str">
        <f t="shared" si="2"/>
        <v>B</v>
      </c>
      <c r="B75" s="389" t="str">
        <f t="shared" si="3"/>
        <v>B2</v>
      </c>
      <c r="C75" s="394" t="s">
        <v>98895</v>
      </c>
      <c r="D75" s="394" t="s">
        <v>98859</v>
      </c>
      <c r="E75" s="395">
        <v>17</v>
      </c>
      <c r="F75" s="389" t="s">
        <v>40</v>
      </c>
      <c r="G75" s="389" t="s">
        <v>40</v>
      </c>
      <c r="H75" s="389">
        <v>2</v>
      </c>
      <c r="I75" s="389" t="s">
        <v>98800</v>
      </c>
      <c r="J75" s="389" t="s">
        <v>98801</v>
      </c>
      <c r="K75" s="389" t="s">
        <v>98802</v>
      </c>
    </row>
    <row r="76" spans="1:11" hidden="1">
      <c r="A76" s="389" t="str">
        <f t="shared" si="2"/>
        <v>B</v>
      </c>
      <c r="B76" s="389" t="str">
        <f t="shared" si="3"/>
        <v>B2</v>
      </c>
      <c r="C76" s="394" t="s">
        <v>98896</v>
      </c>
      <c r="D76" s="394" t="s">
        <v>98824</v>
      </c>
      <c r="E76" s="395">
        <v>17</v>
      </c>
      <c r="F76" s="389" t="s">
        <v>40</v>
      </c>
      <c r="G76" s="389" t="s">
        <v>40</v>
      </c>
      <c r="H76" s="389">
        <v>2</v>
      </c>
      <c r="I76" s="389" t="s">
        <v>98800</v>
      </c>
      <c r="J76" s="389" t="s">
        <v>98801</v>
      </c>
      <c r="K76" s="389" t="s">
        <v>98802</v>
      </c>
    </row>
    <row r="77" spans="1:11" hidden="1">
      <c r="A77" s="389" t="str">
        <f t="shared" si="2"/>
        <v>B</v>
      </c>
      <c r="B77" s="389" t="str">
        <f t="shared" si="3"/>
        <v>B2</v>
      </c>
      <c r="C77" s="394" t="s">
        <v>98897</v>
      </c>
      <c r="D77" s="394" t="s">
        <v>98824</v>
      </c>
      <c r="E77" s="395">
        <v>17</v>
      </c>
      <c r="F77" s="389" t="s">
        <v>40</v>
      </c>
      <c r="G77" s="389" t="s">
        <v>40</v>
      </c>
      <c r="H77" s="389">
        <v>2</v>
      </c>
      <c r="I77" s="389" t="s">
        <v>98800</v>
      </c>
      <c r="J77" s="389" t="s">
        <v>98801</v>
      </c>
      <c r="K77" s="389" t="s">
        <v>98802</v>
      </c>
    </row>
    <row r="78" spans="1:11" hidden="1">
      <c r="A78" s="389" t="str">
        <f t="shared" si="2"/>
        <v>B</v>
      </c>
      <c r="B78" s="389" t="str">
        <f t="shared" si="3"/>
        <v>B2</v>
      </c>
      <c r="C78" s="394" t="s">
        <v>98898</v>
      </c>
      <c r="D78" s="394" t="s">
        <v>98847</v>
      </c>
      <c r="E78" s="395">
        <v>17</v>
      </c>
      <c r="F78" s="389" t="s">
        <v>40</v>
      </c>
      <c r="G78" s="389" t="s">
        <v>40</v>
      </c>
      <c r="H78" s="389">
        <v>2</v>
      </c>
      <c r="I78" s="389" t="s">
        <v>98800</v>
      </c>
      <c r="J78" s="389" t="s">
        <v>98801</v>
      </c>
      <c r="K78" s="389" t="s">
        <v>98802</v>
      </c>
    </row>
    <row r="79" spans="1:11" hidden="1">
      <c r="A79" s="389" t="str">
        <f t="shared" si="2"/>
        <v>B</v>
      </c>
      <c r="B79" s="389" t="str">
        <f t="shared" si="3"/>
        <v>B2</v>
      </c>
      <c r="C79" s="394" t="s">
        <v>98899</v>
      </c>
      <c r="D79" s="394" t="s">
        <v>98859</v>
      </c>
      <c r="E79" s="395">
        <v>17</v>
      </c>
      <c r="F79" s="389" t="s">
        <v>40</v>
      </c>
      <c r="G79" s="389" t="s">
        <v>40</v>
      </c>
      <c r="H79" s="389">
        <v>2</v>
      </c>
      <c r="I79" s="389" t="s">
        <v>98800</v>
      </c>
      <c r="J79" s="389" t="s">
        <v>98801</v>
      </c>
      <c r="K79" s="389" t="s">
        <v>98802</v>
      </c>
    </row>
    <row r="80" spans="1:11" hidden="1">
      <c r="A80" s="389" t="str">
        <f t="shared" si="2"/>
        <v>B</v>
      </c>
      <c r="B80" s="389" t="str">
        <f t="shared" si="3"/>
        <v>B2</v>
      </c>
      <c r="C80" s="394" t="s">
        <v>98900</v>
      </c>
      <c r="D80" s="394" t="s">
        <v>98847</v>
      </c>
      <c r="E80" s="395">
        <v>17</v>
      </c>
      <c r="F80" s="389" t="s">
        <v>40</v>
      </c>
      <c r="G80" s="389" t="s">
        <v>40</v>
      </c>
      <c r="H80" s="389">
        <v>2</v>
      </c>
      <c r="I80" s="389" t="s">
        <v>98800</v>
      </c>
      <c r="J80" s="389" t="s">
        <v>98801</v>
      </c>
      <c r="K80" s="389" t="s">
        <v>98802</v>
      </c>
    </row>
    <row r="81" spans="1:11" hidden="1">
      <c r="A81" s="389" t="str">
        <f t="shared" si="2"/>
        <v>B</v>
      </c>
      <c r="B81" s="389" t="str">
        <f t="shared" si="3"/>
        <v>B2</v>
      </c>
      <c r="C81" s="394" t="s">
        <v>98901</v>
      </c>
      <c r="D81" s="394" t="s">
        <v>98859</v>
      </c>
      <c r="E81" s="395">
        <v>17</v>
      </c>
      <c r="F81" s="389" t="s">
        <v>40</v>
      </c>
      <c r="G81" s="389" t="s">
        <v>40</v>
      </c>
      <c r="H81" s="389">
        <v>2</v>
      </c>
      <c r="I81" s="389" t="s">
        <v>98800</v>
      </c>
      <c r="J81" s="389" t="s">
        <v>98801</v>
      </c>
      <c r="K81" s="389" t="s">
        <v>98802</v>
      </c>
    </row>
    <row r="82" spans="1:11" hidden="1">
      <c r="A82" s="389" t="str">
        <f t="shared" si="2"/>
        <v>B</v>
      </c>
      <c r="B82" s="389" t="str">
        <f t="shared" si="3"/>
        <v>B2</v>
      </c>
      <c r="C82" s="394" t="s">
        <v>98902</v>
      </c>
      <c r="D82" s="394" t="s">
        <v>98859</v>
      </c>
      <c r="E82" s="395">
        <v>17</v>
      </c>
      <c r="F82" s="389" t="s">
        <v>40</v>
      </c>
      <c r="G82" s="389" t="s">
        <v>40</v>
      </c>
      <c r="H82" s="389">
        <v>2</v>
      </c>
      <c r="I82" s="389" t="s">
        <v>98800</v>
      </c>
      <c r="J82" s="389" t="s">
        <v>98801</v>
      </c>
      <c r="K82" s="389" t="s">
        <v>98802</v>
      </c>
    </row>
    <row r="83" spans="1:11" hidden="1">
      <c r="A83" s="389" t="str">
        <f t="shared" si="2"/>
        <v>B</v>
      </c>
      <c r="B83" s="389" t="str">
        <f t="shared" si="3"/>
        <v>B2</v>
      </c>
      <c r="C83" s="394" t="s">
        <v>98903</v>
      </c>
      <c r="D83" s="394" t="s">
        <v>98859</v>
      </c>
      <c r="E83" s="395">
        <v>17</v>
      </c>
      <c r="F83" s="389" t="s">
        <v>40</v>
      </c>
      <c r="G83" s="389" t="s">
        <v>40</v>
      </c>
      <c r="H83" s="389">
        <v>2</v>
      </c>
      <c r="I83" s="389" t="s">
        <v>98800</v>
      </c>
      <c r="J83" s="389" t="s">
        <v>98801</v>
      </c>
      <c r="K83" s="389" t="s">
        <v>98802</v>
      </c>
    </row>
    <row r="84" spans="1:11" hidden="1">
      <c r="A84" s="389" t="str">
        <f t="shared" si="2"/>
        <v>B</v>
      </c>
      <c r="B84" s="389" t="str">
        <f t="shared" si="3"/>
        <v>B2</v>
      </c>
      <c r="C84" s="394" t="s">
        <v>98904</v>
      </c>
      <c r="D84" s="394" t="s">
        <v>98859</v>
      </c>
      <c r="E84" s="395">
        <v>17</v>
      </c>
      <c r="F84" s="389" t="s">
        <v>40</v>
      </c>
      <c r="G84" s="389" t="s">
        <v>40</v>
      </c>
      <c r="H84" s="389">
        <v>2</v>
      </c>
      <c r="I84" s="389" t="s">
        <v>98800</v>
      </c>
      <c r="J84" s="389" t="s">
        <v>98801</v>
      </c>
      <c r="K84" s="389" t="s">
        <v>98802</v>
      </c>
    </row>
    <row r="85" spans="1:11" hidden="1">
      <c r="A85" s="389" t="str">
        <f t="shared" si="2"/>
        <v>B</v>
      </c>
      <c r="B85" s="389" t="str">
        <f t="shared" si="3"/>
        <v>B2</v>
      </c>
      <c r="C85" s="394" t="s">
        <v>98905</v>
      </c>
      <c r="D85" s="394" t="s">
        <v>98859</v>
      </c>
      <c r="E85" s="395">
        <v>17</v>
      </c>
      <c r="F85" s="389" t="s">
        <v>40</v>
      </c>
      <c r="G85" s="389" t="s">
        <v>40</v>
      </c>
      <c r="H85" s="389">
        <v>2</v>
      </c>
      <c r="I85" s="389" t="s">
        <v>98800</v>
      </c>
      <c r="J85" s="389" t="s">
        <v>98801</v>
      </c>
      <c r="K85" s="389" t="s">
        <v>98802</v>
      </c>
    </row>
    <row r="86" spans="1:11" hidden="1">
      <c r="A86" s="389" t="str">
        <f t="shared" si="2"/>
        <v>B</v>
      </c>
      <c r="B86" s="389" t="str">
        <f t="shared" si="3"/>
        <v>B3</v>
      </c>
      <c r="C86" s="394" t="s">
        <v>98906</v>
      </c>
      <c r="D86" s="394" t="s">
        <v>98847</v>
      </c>
      <c r="E86" s="395">
        <v>17</v>
      </c>
      <c r="F86" s="389" t="s">
        <v>40</v>
      </c>
      <c r="G86" s="389" t="s">
        <v>40</v>
      </c>
      <c r="H86" s="389">
        <v>2</v>
      </c>
      <c r="I86" s="389" t="s">
        <v>98800</v>
      </c>
      <c r="J86" s="389" t="s">
        <v>98801</v>
      </c>
      <c r="K86" s="389" t="s">
        <v>98802</v>
      </c>
    </row>
    <row r="87" spans="1:11" hidden="1">
      <c r="A87" s="389" t="str">
        <f t="shared" si="2"/>
        <v>B</v>
      </c>
      <c r="B87" s="389" t="str">
        <f t="shared" si="3"/>
        <v>B3</v>
      </c>
      <c r="C87" s="394" t="s">
        <v>98907</v>
      </c>
      <c r="D87" s="394" t="s">
        <v>98847</v>
      </c>
      <c r="E87" s="395">
        <v>17</v>
      </c>
      <c r="F87" s="389" t="s">
        <v>40</v>
      </c>
      <c r="G87" s="389" t="s">
        <v>40</v>
      </c>
      <c r="H87" s="389">
        <v>2</v>
      </c>
      <c r="I87" s="389" t="s">
        <v>98800</v>
      </c>
      <c r="J87" s="389" t="s">
        <v>98801</v>
      </c>
      <c r="K87" s="389" t="s">
        <v>98802</v>
      </c>
    </row>
    <row r="88" spans="1:11" hidden="1">
      <c r="A88" s="389" t="str">
        <f t="shared" si="2"/>
        <v>B</v>
      </c>
      <c r="B88" s="389" t="str">
        <f t="shared" si="3"/>
        <v>B3</v>
      </c>
      <c r="C88" s="394" t="s">
        <v>98908</v>
      </c>
      <c r="D88" s="394" t="s">
        <v>98859</v>
      </c>
      <c r="E88" s="395">
        <v>17</v>
      </c>
      <c r="F88" s="389" t="s">
        <v>40</v>
      </c>
      <c r="G88" s="389" t="s">
        <v>40</v>
      </c>
      <c r="H88" s="389">
        <v>2</v>
      </c>
      <c r="I88" s="389" t="s">
        <v>98800</v>
      </c>
      <c r="J88" s="389" t="s">
        <v>98801</v>
      </c>
      <c r="K88" s="389" t="s">
        <v>98802</v>
      </c>
    </row>
    <row r="89" spans="1:11" hidden="1">
      <c r="A89" s="389" t="str">
        <f t="shared" si="2"/>
        <v>B</v>
      </c>
      <c r="B89" s="389" t="str">
        <f t="shared" si="3"/>
        <v>B3</v>
      </c>
      <c r="C89" s="394" t="s">
        <v>98909</v>
      </c>
      <c r="D89" s="394" t="s">
        <v>98859</v>
      </c>
      <c r="E89" s="395">
        <v>17</v>
      </c>
      <c r="F89" s="389" t="s">
        <v>40</v>
      </c>
      <c r="G89" s="389" t="s">
        <v>40</v>
      </c>
      <c r="H89" s="389">
        <v>2</v>
      </c>
      <c r="I89" s="389" t="s">
        <v>98800</v>
      </c>
      <c r="J89" s="389" t="s">
        <v>98801</v>
      </c>
      <c r="K89" s="389" t="s">
        <v>98802</v>
      </c>
    </row>
    <row r="90" spans="1:11" hidden="1">
      <c r="A90" s="389" t="str">
        <f t="shared" si="2"/>
        <v>B</v>
      </c>
      <c r="B90" s="389" t="str">
        <f t="shared" si="3"/>
        <v>B3</v>
      </c>
      <c r="C90" s="394" t="s">
        <v>98910</v>
      </c>
      <c r="D90" s="394" t="s">
        <v>98859</v>
      </c>
      <c r="E90" s="395">
        <v>17</v>
      </c>
      <c r="F90" s="389" t="s">
        <v>40</v>
      </c>
      <c r="G90" s="389" t="s">
        <v>40</v>
      </c>
      <c r="H90" s="389">
        <v>2</v>
      </c>
      <c r="I90" s="389" t="s">
        <v>98800</v>
      </c>
      <c r="J90" s="389" t="s">
        <v>98801</v>
      </c>
      <c r="K90" s="389" t="s">
        <v>98802</v>
      </c>
    </row>
    <row r="91" spans="1:11" hidden="1">
      <c r="A91" s="389" t="str">
        <f t="shared" si="2"/>
        <v>B</v>
      </c>
      <c r="B91" s="389" t="str">
        <f t="shared" si="3"/>
        <v>B3</v>
      </c>
      <c r="C91" s="394" t="s">
        <v>98911</v>
      </c>
      <c r="D91" s="394" t="s">
        <v>98859</v>
      </c>
      <c r="E91" s="395">
        <v>17</v>
      </c>
      <c r="F91" s="389" t="s">
        <v>40</v>
      </c>
      <c r="G91" s="389" t="s">
        <v>40</v>
      </c>
      <c r="H91" s="389">
        <v>2</v>
      </c>
      <c r="I91" s="389" t="s">
        <v>98800</v>
      </c>
      <c r="J91" s="389" t="s">
        <v>98801</v>
      </c>
      <c r="K91" s="389" t="s">
        <v>98802</v>
      </c>
    </row>
    <row r="92" spans="1:11" hidden="1">
      <c r="A92" s="389" t="str">
        <f t="shared" si="2"/>
        <v>B</v>
      </c>
      <c r="B92" s="389" t="str">
        <f t="shared" si="3"/>
        <v>B3</v>
      </c>
      <c r="C92" s="394" t="s">
        <v>98912</v>
      </c>
      <c r="D92" s="394" t="s">
        <v>98847</v>
      </c>
      <c r="E92" s="395">
        <v>17</v>
      </c>
      <c r="F92" s="389" t="s">
        <v>40</v>
      </c>
      <c r="G92" s="389" t="s">
        <v>40</v>
      </c>
      <c r="H92" s="389">
        <v>2</v>
      </c>
      <c r="I92" s="389" t="s">
        <v>98800</v>
      </c>
      <c r="J92" s="389" t="s">
        <v>98801</v>
      </c>
      <c r="K92" s="389" t="s">
        <v>98802</v>
      </c>
    </row>
    <row r="93" spans="1:11" hidden="1">
      <c r="A93" s="389" t="str">
        <f t="shared" si="2"/>
        <v>B</v>
      </c>
      <c r="B93" s="389" t="str">
        <f t="shared" si="3"/>
        <v>B3</v>
      </c>
      <c r="C93" s="394" t="s">
        <v>98913</v>
      </c>
      <c r="D93" s="394" t="s">
        <v>98847</v>
      </c>
      <c r="E93" s="395">
        <v>17</v>
      </c>
      <c r="F93" s="389" t="s">
        <v>40</v>
      </c>
      <c r="G93" s="389" t="s">
        <v>40</v>
      </c>
      <c r="H93" s="389">
        <v>2</v>
      </c>
      <c r="I93" s="389" t="s">
        <v>98800</v>
      </c>
      <c r="J93" s="389" t="s">
        <v>98801</v>
      </c>
      <c r="K93" s="389" t="s">
        <v>98802</v>
      </c>
    </row>
    <row r="94" spans="1:11" hidden="1">
      <c r="A94" s="389" t="str">
        <f t="shared" si="2"/>
        <v>B</v>
      </c>
      <c r="B94" s="389" t="str">
        <f t="shared" si="3"/>
        <v>B3</v>
      </c>
      <c r="C94" s="394" t="s">
        <v>98914</v>
      </c>
      <c r="D94" s="394" t="s">
        <v>98847</v>
      </c>
      <c r="E94" s="395">
        <v>17</v>
      </c>
      <c r="F94" s="389" t="s">
        <v>40</v>
      </c>
      <c r="G94" s="389" t="s">
        <v>40</v>
      </c>
      <c r="H94" s="389">
        <v>2</v>
      </c>
      <c r="I94" s="389" t="s">
        <v>98800</v>
      </c>
      <c r="J94" s="389" t="s">
        <v>98801</v>
      </c>
      <c r="K94" s="389" t="s">
        <v>98802</v>
      </c>
    </row>
    <row r="95" spans="1:11" hidden="1">
      <c r="A95" s="389" t="str">
        <f t="shared" si="2"/>
        <v>B</v>
      </c>
      <c r="B95" s="389" t="str">
        <f t="shared" si="3"/>
        <v>B3</v>
      </c>
      <c r="C95" s="394" t="s">
        <v>98915</v>
      </c>
      <c r="D95" s="394" t="s">
        <v>98847</v>
      </c>
      <c r="E95" s="395">
        <v>17</v>
      </c>
      <c r="F95" s="389" t="s">
        <v>40</v>
      </c>
      <c r="G95" s="389" t="s">
        <v>40</v>
      </c>
      <c r="H95" s="389">
        <v>2</v>
      </c>
      <c r="I95" s="389" t="s">
        <v>98800</v>
      </c>
      <c r="J95" s="389" t="s">
        <v>98801</v>
      </c>
      <c r="K95" s="389" t="s">
        <v>98802</v>
      </c>
    </row>
    <row r="96" spans="1:11" hidden="1">
      <c r="A96" s="389" t="str">
        <f t="shared" si="2"/>
        <v>B</v>
      </c>
      <c r="B96" s="389" t="str">
        <f t="shared" si="3"/>
        <v>B3</v>
      </c>
      <c r="C96" s="394" t="s">
        <v>98916</v>
      </c>
      <c r="D96" s="394" t="s">
        <v>98847</v>
      </c>
      <c r="E96" s="395">
        <v>17</v>
      </c>
      <c r="F96" s="389" t="s">
        <v>40</v>
      </c>
      <c r="G96" s="389" t="s">
        <v>40</v>
      </c>
      <c r="H96" s="389">
        <v>2</v>
      </c>
      <c r="I96" s="389" t="s">
        <v>98800</v>
      </c>
      <c r="J96" s="389" t="s">
        <v>98801</v>
      </c>
      <c r="K96" s="389" t="s">
        <v>98802</v>
      </c>
    </row>
    <row r="97" spans="1:11" hidden="1">
      <c r="A97" s="389" t="str">
        <f t="shared" si="2"/>
        <v>B</v>
      </c>
      <c r="B97" s="389" t="str">
        <f t="shared" si="3"/>
        <v>B3</v>
      </c>
      <c r="C97" s="394" t="s">
        <v>98917</v>
      </c>
      <c r="D97" s="394" t="s">
        <v>98847</v>
      </c>
      <c r="E97" s="395">
        <v>17</v>
      </c>
      <c r="F97" s="389" t="s">
        <v>40</v>
      </c>
      <c r="G97" s="389" t="s">
        <v>40</v>
      </c>
      <c r="H97" s="389">
        <v>2</v>
      </c>
      <c r="I97" s="389" t="s">
        <v>98800</v>
      </c>
      <c r="J97" s="389" t="s">
        <v>98801</v>
      </c>
      <c r="K97" s="389" t="s">
        <v>98802</v>
      </c>
    </row>
    <row r="98" spans="1:11" hidden="1">
      <c r="A98" s="389" t="str">
        <f t="shared" si="2"/>
        <v>B</v>
      </c>
      <c r="B98" s="389" t="str">
        <f t="shared" si="3"/>
        <v>B3</v>
      </c>
      <c r="C98" s="394" t="s">
        <v>98918</v>
      </c>
      <c r="D98" s="394" t="s">
        <v>98847</v>
      </c>
      <c r="E98" s="395">
        <v>17</v>
      </c>
      <c r="F98" s="389" t="s">
        <v>40</v>
      </c>
      <c r="G98" s="389" t="s">
        <v>40</v>
      </c>
      <c r="H98" s="389">
        <v>2</v>
      </c>
      <c r="I98" s="389" t="s">
        <v>98800</v>
      </c>
      <c r="J98" s="389" t="s">
        <v>98801</v>
      </c>
      <c r="K98" s="389" t="s">
        <v>98802</v>
      </c>
    </row>
    <row r="99" spans="1:11" hidden="1">
      <c r="A99" s="389" t="str">
        <f t="shared" si="2"/>
        <v>B</v>
      </c>
      <c r="B99" s="389" t="str">
        <f t="shared" si="3"/>
        <v>B3</v>
      </c>
      <c r="C99" s="394" t="s">
        <v>98919</v>
      </c>
      <c r="D99" s="394" t="s">
        <v>98847</v>
      </c>
      <c r="E99" s="395">
        <v>17</v>
      </c>
      <c r="F99" s="389" t="s">
        <v>40</v>
      </c>
      <c r="G99" s="389" t="s">
        <v>40</v>
      </c>
      <c r="H99" s="389">
        <v>2</v>
      </c>
      <c r="I99" s="389" t="s">
        <v>98800</v>
      </c>
      <c r="J99" s="389" t="s">
        <v>98801</v>
      </c>
      <c r="K99" s="389" t="s">
        <v>98802</v>
      </c>
    </row>
    <row r="100" spans="1:11" hidden="1">
      <c r="A100" s="389" t="str">
        <f t="shared" si="2"/>
        <v>B</v>
      </c>
      <c r="B100" s="389" t="str">
        <f t="shared" si="3"/>
        <v>B3</v>
      </c>
      <c r="C100" s="394" t="s">
        <v>98920</v>
      </c>
      <c r="D100" s="394" t="s">
        <v>98847</v>
      </c>
      <c r="E100" s="395">
        <v>17</v>
      </c>
      <c r="F100" s="389" t="s">
        <v>40</v>
      </c>
      <c r="G100" s="389" t="s">
        <v>40</v>
      </c>
      <c r="H100" s="389">
        <v>2</v>
      </c>
      <c r="I100" s="389" t="s">
        <v>98800</v>
      </c>
      <c r="J100" s="389" t="s">
        <v>98801</v>
      </c>
      <c r="K100" s="389" t="s">
        <v>98802</v>
      </c>
    </row>
    <row r="101" spans="1:11" hidden="1">
      <c r="A101" s="389" t="str">
        <f t="shared" si="2"/>
        <v>B</v>
      </c>
      <c r="B101" s="389" t="str">
        <f t="shared" si="3"/>
        <v>B3</v>
      </c>
      <c r="C101" s="394" t="s">
        <v>98921</v>
      </c>
      <c r="D101" s="394" t="s">
        <v>98847</v>
      </c>
      <c r="E101" s="395">
        <v>17</v>
      </c>
      <c r="F101" s="389" t="s">
        <v>40</v>
      </c>
      <c r="G101" s="389" t="s">
        <v>40</v>
      </c>
      <c r="H101" s="389">
        <v>2</v>
      </c>
      <c r="I101" s="389" t="s">
        <v>98800</v>
      </c>
      <c r="J101" s="389" t="s">
        <v>98801</v>
      </c>
      <c r="K101" s="389" t="s">
        <v>98802</v>
      </c>
    </row>
    <row r="102" spans="1:11" hidden="1">
      <c r="A102" s="389" t="str">
        <f t="shared" si="2"/>
        <v>B</v>
      </c>
      <c r="B102" s="389" t="str">
        <f t="shared" si="3"/>
        <v>B4</v>
      </c>
      <c r="C102" s="394" t="s">
        <v>98922</v>
      </c>
      <c r="D102" s="394" t="s">
        <v>98847</v>
      </c>
      <c r="E102" s="395">
        <v>17</v>
      </c>
      <c r="F102" s="389" t="s">
        <v>40</v>
      </c>
      <c r="G102" s="389" t="s">
        <v>40</v>
      </c>
      <c r="H102" s="389">
        <v>2</v>
      </c>
      <c r="I102" s="389" t="s">
        <v>98800</v>
      </c>
      <c r="J102" s="389" t="s">
        <v>98801</v>
      </c>
      <c r="K102" s="389" t="s">
        <v>98802</v>
      </c>
    </row>
    <row r="103" spans="1:11" hidden="1">
      <c r="A103" s="389" t="str">
        <f t="shared" si="2"/>
        <v>B</v>
      </c>
      <c r="B103" s="389" t="str">
        <f t="shared" si="3"/>
        <v>B4</v>
      </c>
      <c r="C103" s="394" t="s">
        <v>98923</v>
      </c>
      <c r="D103" s="394" t="s">
        <v>98847</v>
      </c>
      <c r="E103" s="395">
        <v>17</v>
      </c>
      <c r="F103" s="389" t="s">
        <v>40</v>
      </c>
      <c r="G103" s="389" t="s">
        <v>40</v>
      </c>
      <c r="H103" s="389">
        <v>2</v>
      </c>
      <c r="I103" s="389" t="s">
        <v>98800</v>
      </c>
      <c r="J103" s="389" t="s">
        <v>98801</v>
      </c>
      <c r="K103" s="389" t="s">
        <v>98802</v>
      </c>
    </row>
    <row r="104" spans="1:11" hidden="1">
      <c r="A104" s="389" t="str">
        <f t="shared" si="2"/>
        <v>B</v>
      </c>
      <c r="B104" s="389" t="str">
        <f t="shared" si="3"/>
        <v>B4</v>
      </c>
      <c r="C104" s="394" t="s">
        <v>98924</v>
      </c>
      <c r="D104" s="394" t="s">
        <v>98847</v>
      </c>
      <c r="E104" s="395">
        <v>17</v>
      </c>
      <c r="F104" s="389" t="s">
        <v>40</v>
      </c>
      <c r="G104" s="389" t="s">
        <v>40</v>
      </c>
      <c r="H104" s="389">
        <v>2</v>
      </c>
      <c r="I104" s="389" t="s">
        <v>98800</v>
      </c>
      <c r="J104" s="389" t="s">
        <v>98801</v>
      </c>
      <c r="K104" s="389" t="s">
        <v>98802</v>
      </c>
    </row>
    <row r="105" spans="1:11" hidden="1">
      <c r="A105" s="389" t="str">
        <f t="shared" si="2"/>
        <v>B</v>
      </c>
      <c r="B105" s="389" t="str">
        <f t="shared" si="3"/>
        <v>B4</v>
      </c>
      <c r="C105" s="394" t="s">
        <v>98925</v>
      </c>
      <c r="D105" s="394" t="s">
        <v>98847</v>
      </c>
      <c r="E105" s="395">
        <v>17</v>
      </c>
      <c r="F105" s="389" t="s">
        <v>40</v>
      </c>
      <c r="G105" s="389" t="s">
        <v>40</v>
      </c>
      <c r="H105" s="389">
        <v>2</v>
      </c>
      <c r="I105" s="389" t="s">
        <v>98800</v>
      </c>
      <c r="J105" s="389" t="s">
        <v>98801</v>
      </c>
      <c r="K105" s="389" t="s">
        <v>98802</v>
      </c>
    </row>
    <row r="106" spans="1:11" hidden="1">
      <c r="A106" s="389" t="str">
        <f t="shared" si="2"/>
        <v>B</v>
      </c>
      <c r="B106" s="389" t="str">
        <f t="shared" si="3"/>
        <v>B4</v>
      </c>
      <c r="C106" s="394" t="s">
        <v>98926</v>
      </c>
      <c r="D106" s="394" t="s">
        <v>98824</v>
      </c>
      <c r="E106" s="395">
        <v>17</v>
      </c>
      <c r="F106" s="389" t="s">
        <v>40</v>
      </c>
      <c r="G106" s="389" t="s">
        <v>40</v>
      </c>
      <c r="H106" s="389">
        <v>2</v>
      </c>
      <c r="I106" s="389" t="s">
        <v>98800</v>
      </c>
      <c r="J106" s="389" t="s">
        <v>98801</v>
      </c>
      <c r="K106" s="389" t="s">
        <v>98802</v>
      </c>
    </row>
    <row r="107" spans="1:11" hidden="1">
      <c r="A107" s="389" t="str">
        <f t="shared" si="2"/>
        <v>B</v>
      </c>
      <c r="B107" s="389" t="str">
        <f t="shared" si="3"/>
        <v>B4</v>
      </c>
      <c r="C107" s="394" t="s">
        <v>98927</v>
      </c>
      <c r="D107" s="394" t="s">
        <v>98928</v>
      </c>
      <c r="E107" s="395">
        <v>17</v>
      </c>
      <c r="F107" s="389" t="s">
        <v>40</v>
      </c>
      <c r="G107" s="389" t="s">
        <v>40</v>
      </c>
      <c r="H107" s="389">
        <v>2</v>
      </c>
      <c r="I107" s="389" t="s">
        <v>98800</v>
      </c>
      <c r="J107" s="389" t="s">
        <v>98801</v>
      </c>
      <c r="K107" s="389" t="s">
        <v>98802</v>
      </c>
    </row>
    <row r="108" spans="1:11" hidden="1">
      <c r="A108" s="389" t="str">
        <f t="shared" si="2"/>
        <v>B</v>
      </c>
      <c r="B108" s="389" t="str">
        <f t="shared" si="3"/>
        <v>B4</v>
      </c>
      <c r="C108" s="394" t="s">
        <v>98929</v>
      </c>
      <c r="D108" s="394" t="s">
        <v>98863</v>
      </c>
      <c r="E108" s="395">
        <v>17</v>
      </c>
      <c r="F108" s="389" t="s">
        <v>40</v>
      </c>
      <c r="G108" s="389" t="s">
        <v>40</v>
      </c>
      <c r="H108" s="389">
        <v>2</v>
      </c>
      <c r="I108" s="389" t="s">
        <v>98800</v>
      </c>
      <c r="J108" s="389" t="s">
        <v>98801</v>
      </c>
      <c r="K108" s="389" t="s">
        <v>98802</v>
      </c>
    </row>
    <row r="109" spans="1:11" hidden="1">
      <c r="A109" s="389" t="str">
        <f t="shared" si="2"/>
        <v>B</v>
      </c>
      <c r="B109" s="389" t="str">
        <f t="shared" si="3"/>
        <v>B4</v>
      </c>
      <c r="C109" s="394" t="s">
        <v>98930</v>
      </c>
      <c r="D109" s="394" t="s">
        <v>98863</v>
      </c>
      <c r="E109" s="395">
        <v>17</v>
      </c>
      <c r="F109" s="389" t="s">
        <v>40</v>
      </c>
      <c r="G109" s="389" t="s">
        <v>40</v>
      </c>
      <c r="H109" s="389">
        <v>2</v>
      </c>
      <c r="I109" s="389" t="s">
        <v>98800</v>
      </c>
      <c r="J109" s="389" t="s">
        <v>98801</v>
      </c>
      <c r="K109" s="389" t="s">
        <v>98802</v>
      </c>
    </row>
    <row r="110" spans="1:11" hidden="1">
      <c r="A110" s="389" t="str">
        <f t="shared" si="2"/>
        <v>B</v>
      </c>
      <c r="B110" s="389" t="str">
        <f t="shared" si="3"/>
        <v>B4</v>
      </c>
      <c r="C110" s="394" t="s">
        <v>98931</v>
      </c>
      <c r="D110" s="394" t="s">
        <v>98863</v>
      </c>
      <c r="E110" s="395">
        <v>17</v>
      </c>
      <c r="F110" s="389" t="s">
        <v>40</v>
      </c>
      <c r="G110" s="389" t="s">
        <v>40</v>
      </c>
      <c r="H110" s="389">
        <v>2</v>
      </c>
      <c r="I110" s="389" t="s">
        <v>98800</v>
      </c>
      <c r="J110" s="389" t="s">
        <v>98801</v>
      </c>
      <c r="K110" s="389" t="s">
        <v>98802</v>
      </c>
    </row>
    <row r="111" spans="1:11" hidden="1">
      <c r="A111" s="389" t="str">
        <f t="shared" si="2"/>
        <v>B</v>
      </c>
      <c r="B111" s="389" t="str">
        <f t="shared" si="3"/>
        <v>B4</v>
      </c>
      <c r="C111" s="394" t="s">
        <v>98932</v>
      </c>
      <c r="D111" s="394" t="s">
        <v>98824</v>
      </c>
      <c r="E111" s="395">
        <v>17</v>
      </c>
      <c r="F111" s="389" t="s">
        <v>40</v>
      </c>
      <c r="G111" s="389" t="s">
        <v>40</v>
      </c>
      <c r="H111" s="389">
        <v>2</v>
      </c>
      <c r="I111" s="389" t="s">
        <v>98800</v>
      </c>
      <c r="J111" s="389" t="s">
        <v>98801</v>
      </c>
      <c r="K111" s="389" t="s">
        <v>98802</v>
      </c>
    </row>
    <row r="112" spans="1:11" hidden="1">
      <c r="A112" s="389" t="str">
        <f t="shared" si="2"/>
        <v>B</v>
      </c>
      <c r="B112" s="389" t="str">
        <f t="shared" si="3"/>
        <v>B5</v>
      </c>
      <c r="C112" s="394" t="s">
        <v>98933</v>
      </c>
      <c r="D112" s="394" t="s">
        <v>98824</v>
      </c>
      <c r="E112" s="395">
        <v>17</v>
      </c>
      <c r="F112" s="389" t="s">
        <v>40</v>
      </c>
      <c r="G112" s="389" t="s">
        <v>40</v>
      </c>
      <c r="H112" s="389">
        <v>2</v>
      </c>
      <c r="I112" s="389" t="s">
        <v>98800</v>
      </c>
      <c r="J112" s="389" t="s">
        <v>98801</v>
      </c>
      <c r="K112" s="389" t="s">
        <v>98802</v>
      </c>
    </row>
    <row r="113" spans="1:11" hidden="1">
      <c r="A113" s="389" t="str">
        <f t="shared" si="2"/>
        <v>B</v>
      </c>
      <c r="B113" s="389" t="str">
        <f t="shared" si="3"/>
        <v>B6</v>
      </c>
      <c r="C113" s="401" t="s">
        <v>98934</v>
      </c>
      <c r="D113" s="401" t="s">
        <v>98824</v>
      </c>
      <c r="E113" s="402">
        <v>17</v>
      </c>
      <c r="F113" s="389" t="s">
        <v>40</v>
      </c>
      <c r="G113" s="389" t="s">
        <v>40</v>
      </c>
      <c r="H113" s="389">
        <v>2</v>
      </c>
      <c r="I113" s="389" t="s">
        <v>98800</v>
      </c>
      <c r="J113" s="389" t="s">
        <v>98801</v>
      </c>
      <c r="K113" s="389" t="s">
        <v>98802</v>
      </c>
    </row>
    <row r="114" spans="1:11" hidden="1">
      <c r="A114" s="389" t="str">
        <f t="shared" si="2"/>
        <v>B</v>
      </c>
      <c r="B114" s="389" t="str">
        <f t="shared" si="3"/>
        <v>B9</v>
      </c>
      <c r="C114" s="394" t="s">
        <v>98935</v>
      </c>
      <c r="D114" s="394" t="s">
        <v>98824</v>
      </c>
      <c r="E114" s="395">
        <v>17</v>
      </c>
      <c r="F114" s="389" t="s">
        <v>40</v>
      </c>
      <c r="G114" s="389" t="s">
        <v>40</v>
      </c>
      <c r="H114" s="389">
        <v>2</v>
      </c>
      <c r="I114" s="389" t="s">
        <v>98800</v>
      </c>
      <c r="J114" s="389" t="s">
        <v>98801</v>
      </c>
      <c r="K114" s="389" t="s">
        <v>98802</v>
      </c>
    </row>
    <row r="115" spans="1:11" hidden="1">
      <c r="A115" s="389" t="str">
        <f t="shared" si="2"/>
        <v>C</v>
      </c>
      <c r="B115" s="389" t="str">
        <f t="shared" si="3"/>
        <v>C0</v>
      </c>
      <c r="C115" s="394" t="s">
        <v>98936</v>
      </c>
      <c r="D115" s="394" t="s">
        <v>98824</v>
      </c>
      <c r="E115" s="395">
        <v>17</v>
      </c>
      <c r="F115" s="389" t="s">
        <v>40</v>
      </c>
      <c r="G115" s="389" t="s">
        <v>40</v>
      </c>
      <c r="H115" s="389">
        <v>3</v>
      </c>
      <c r="I115" s="389" t="s">
        <v>98800</v>
      </c>
      <c r="J115" s="389" t="s">
        <v>98801</v>
      </c>
      <c r="K115" s="389" t="s">
        <v>98802</v>
      </c>
    </row>
    <row r="116" spans="1:11" hidden="1">
      <c r="A116" s="389" t="str">
        <f t="shared" si="2"/>
        <v>C</v>
      </c>
      <c r="B116" s="389" t="str">
        <f t="shared" si="3"/>
        <v>C0</v>
      </c>
      <c r="C116" s="394" t="s">
        <v>98937</v>
      </c>
      <c r="D116" s="394" t="s">
        <v>98824</v>
      </c>
      <c r="E116" s="395">
        <v>17</v>
      </c>
      <c r="F116" s="389" t="s">
        <v>40</v>
      </c>
      <c r="G116" s="389" t="s">
        <v>40</v>
      </c>
      <c r="H116" s="389">
        <v>3</v>
      </c>
      <c r="I116" s="389" t="s">
        <v>98800</v>
      </c>
      <c r="J116" s="389" t="s">
        <v>98801</v>
      </c>
      <c r="K116" s="389" t="s">
        <v>98802</v>
      </c>
    </row>
    <row r="117" spans="1:11" hidden="1">
      <c r="A117" s="389" t="str">
        <f t="shared" si="2"/>
        <v>C</v>
      </c>
      <c r="B117" s="389" t="str">
        <f t="shared" si="3"/>
        <v>C1</v>
      </c>
      <c r="C117" s="394" t="s">
        <v>98938</v>
      </c>
      <c r="D117" s="394" t="s">
        <v>98824</v>
      </c>
      <c r="E117" s="395">
        <v>17</v>
      </c>
      <c r="F117" s="389" t="s">
        <v>40</v>
      </c>
      <c r="G117" s="389" t="s">
        <v>40</v>
      </c>
      <c r="H117" s="389">
        <v>3</v>
      </c>
      <c r="I117" s="389" t="s">
        <v>98800</v>
      </c>
      <c r="J117" s="389" t="s">
        <v>98801</v>
      </c>
      <c r="K117" s="389" t="s">
        <v>98802</v>
      </c>
    </row>
    <row r="118" spans="1:11" hidden="1">
      <c r="A118" s="389" t="str">
        <f t="shared" si="2"/>
        <v>C</v>
      </c>
      <c r="B118" s="389" t="str">
        <f t="shared" si="3"/>
        <v>C1</v>
      </c>
      <c r="C118" s="394" t="s">
        <v>98939</v>
      </c>
      <c r="D118" s="394" t="s">
        <v>98824</v>
      </c>
      <c r="E118" s="395">
        <v>17</v>
      </c>
      <c r="F118" s="389" t="s">
        <v>40</v>
      </c>
      <c r="G118" s="389" t="s">
        <v>40</v>
      </c>
      <c r="H118" s="389">
        <v>3</v>
      </c>
      <c r="I118" s="389" t="s">
        <v>98800</v>
      </c>
      <c r="J118" s="389" t="s">
        <v>98801</v>
      </c>
      <c r="K118" s="389" t="s">
        <v>98802</v>
      </c>
    </row>
    <row r="119" spans="1:11" hidden="1">
      <c r="A119" s="389" t="str">
        <f t="shared" si="2"/>
        <v>C</v>
      </c>
      <c r="B119" s="389" t="str">
        <f t="shared" si="3"/>
        <v>C1</v>
      </c>
      <c r="C119" s="394" t="s">
        <v>98940</v>
      </c>
      <c r="D119" s="394" t="s">
        <v>98824</v>
      </c>
      <c r="E119" s="395">
        <v>17</v>
      </c>
      <c r="F119" s="389" t="s">
        <v>40</v>
      </c>
      <c r="G119" s="389" t="s">
        <v>40</v>
      </c>
      <c r="H119" s="389">
        <v>3</v>
      </c>
      <c r="I119" s="389" t="s">
        <v>98800</v>
      </c>
      <c r="J119" s="389" t="s">
        <v>98801</v>
      </c>
      <c r="K119" s="389" t="s">
        <v>98802</v>
      </c>
    </row>
    <row r="120" spans="1:11" hidden="1">
      <c r="A120" s="389" t="str">
        <f t="shared" si="2"/>
        <v>C</v>
      </c>
      <c r="B120" s="389" t="str">
        <f t="shared" si="3"/>
        <v>C1</v>
      </c>
      <c r="C120" s="394" t="s">
        <v>98941</v>
      </c>
      <c r="D120" s="394" t="s">
        <v>98824</v>
      </c>
      <c r="E120" s="395">
        <v>17</v>
      </c>
      <c r="F120" s="389" t="s">
        <v>40</v>
      </c>
      <c r="G120" s="389" t="s">
        <v>40</v>
      </c>
      <c r="H120" s="389">
        <v>3</v>
      </c>
      <c r="I120" s="389" t="s">
        <v>98800</v>
      </c>
      <c r="J120" s="389" t="s">
        <v>98801</v>
      </c>
      <c r="K120" s="389" t="s">
        <v>98802</v>
      </c>
    </row>
    <row r="121" spans="1:11" hidden="1">
      <c r="A121" s="389" t="str">
        <f t="shared" si="2"/>
        <v>C</v>
      </c>
      <c r="B121" s="389" t="str">
        <f t="shared" si="3"/>
        <v>C1</v>
      </c>
      <c r="C121" s="394" t="s">
        <v>98942</v>
      </c>
      <c r="D121" s="394" t="s">
        <v>98824</v>
      </c>
      <c r="E121" s="395">
        <v>17</v>
      </c>
      <c r="F121" s="389" t="s">
        <v>40</v>
      </c>
      <c r="G121" s="389" t="s">
        <v>40</v>
      </c>
      <c r="H121" s="389">
        <v>3</v>
      </c>
      <c r="I121" s="389" t="s">
        <v>98800</v>
      </c>
      <c r="J121" s="389" t="s">
        <v>98801</v>
      </c>
      <c r="K121" s="389" t="s">
        <v>98802</v>
      </c>
    </row>
    <row r="122" spans="1:11" hidden="1">
      <c r="A122" s="389" t="str">
        <f t="shared" si="2"/>
        <v>E</v>
      </c>
      <c r="B122" s="389" t="str">
        <f t="shared" si="3"/>
        <v>E1</v>
      </c>
      <c r="C122" s="394" t="s">
        <v>98943</v>
      </c>
      <c r="D122" s="394" t="s">
        <v>98863</v>
      </c>
      <c r="E122" s="395">
        <v>17</v>
      </c>
      <c r="F122" s="389" t="s">
        <v>40</v>
      </c>
      <c r="G122" s="389" t="s">
        <v>40</v>
      </c>
      <c r="H122" s="389">
        <v>5</v>
      </c>
      <c r="I122" s="389" t="s">
        <v>98800</v>
      </c>
      <c r="J122" s="389" t="s">
        <v>98801</v>
      </c>
      <c r="K122" s="389" t="s">
        <v>98802</v>
      </c>
    </row>
    <row r="123" spans="1:11" hidden="1">
      <c r="A123" s="389" t="str">
        <f t="shared" si="2"/>
        <v>E</v>
      </c>
      <c r="B123" s="389" t="str">
        <f t="shared" si="3"/>
        <v>E1</v>
      </c>
      <c r="C123" s="394" t="s">
        <v>98944</v>
      </c>
      <c r="D123" s="394" t="s">
        <v>98863</v>
      </c>
      <c r="E123" s="395">
        <v>17</v>
      </c>
      <c r="F123" s="389" t="s">
        <v>40</v>
      </c>
      <c r="G123" s="389" t="s">
        <v>40</v>
      </c>
      <c r="H123" s="389">
        <v>5</v>
      </c>
      <c r="I123" s="389" t="s">
        <v>98800</v>
      </c>
      <c r="J123" s="389" t="s">
        <v>98801</v>
      </c>
      <c r="K123" s="389" t="s">
        <v>98802</v>
      </c>
    </row>
    <row r="124" spans="1:11" hidden="1">
      <c r="A124" s="389" t="str">
        <f t="shared" si="2"/>
        <v>E</v>
      </c>
      <c r="B124" s="389" t="str">
        <f t="shared" si="3"/>
        <v>E1</v>
      </c>
      <c r="C124" s="394" t="s">
        <v>98945</v>
      </c>
      <c r="D124" s="394" t="s">
        <v>98863</v>
      </c>
      <c r="E124" s="395">
        <v>17</v>
      </c>
      <c r="F124" s="389" t="s">
        <v>40</v>
      </c>
      <c r="G124" s="389" t="s">
        <v>40</v>
      </c>
      <c r="H124" s="389">
        <v>5</v>
      </c>
      <c r="I124" s="389" t="s">
        <v>98800</v>
      </c>
      <c r="J124" s="389" t="s">
        <v>98801</v>
      </c>
      <c r="K124" s="389" t="s">
        <v>98802</v>
      </c>
    </row>
    <row r="125" spans="1:11" hidden="1">
      <c r="A125" s="389" t="str">
        <f t="shared" si="2"/>
        <v>E</v>
      </c>
      <c r="B125" s="389" t="str">
        <f t="shared" si="3"/>
        <v>E1</v>
      </c>
      <c r="C125" s="394" t="s">
        <v>98946</v>
      </c>
      <c r="D125" s="394" t="s">
        <v>98863</v>
      </c>
      <c r="E125" s="395">
        <v>17</v>
      </c>
      <c r="F125" s="389" t="s">
        <v>40</v>
      </c>
      <c r="G125" s="389" t="s">
        <v>40</v>
      </c>
      <c r="H125" s="389">
        <v>5</v>
      </c>
      <c r="I125" s="389" t="s">
        <v>98800</v>
      </c>
      <c r="J125" s="389" t="s">
        <v>98801</v>
      </c>
      <c r="K125" s="389" t="s">
        <v>98802</v>
      </c>
    </row>
    <row r="126" spans="1:11" hidden="1">
      <c r="A126" s="389" t="str">
        <f t="shared" si="2"/>
        <v>E</v>
      </c>
      <c r="B126" s="389" t="str">
        <f t="shared" si="3"/>
        <v>E1</v>
      </c>
      <c r="C126" s="394" t="s">
        <v>98947</v>
      </c>
      <c r="D126" s="394" t="s">
        <v>98863</v>
      </c>
      <c r="E126" s="395">
        <v>17</v>
      </c>
      <c r="F126" s="389" t="s">
        <v>40</v>
      </c>
      <c r="G126" s="389" t="s">
        <v>40</v>
      </c>
      <c r="H126" s="389">
        <v>5</v>
      </c>
      <c r="I126" s="389" t="s">
        <v>98800</v>
      </c>
      <c r="J126" s="389" t="s">
        <v>98801</v>
      </c>
      <c r="K126" s="389" t="s">
        <v>98802</v>
      </c>
    </row>
    <row r="127" spans="1:11" hidden="1">
      <c r="A127" s="389" t="str">
        <f t="shared" si="2"/>
        <v>E</v>
      </c>
      <c r="B127" s="389" t="str">
        <f t="shared" si="3"/>
        <v>E1</v>
      </c>
      <c r="C127" s="394" t="s">
        <v>98948</v>
      </c>
      <c r="D127" s="394" t="s">
        <v>98863</v>
      </c>
      <c r="E127" s="395">
        <v>17</v>
      </c>
      <c r="F127" s="389" t="s">
        <v>40</v>
      </c>
      <c r="G127" s="389" t="s">
        <v>40</v>
      </c>
      <c r="H127" s="389">
        <v>5</v>
      </c>
      <c r="I127" s="389" t="s">
        <v>98800</v>
      </c>
      <c r="J127" s="389" t="s">
        <v>98801</v>
      </c>
      <c r="K127" s="389" t="s">
        <v>98802</v>
      </c>
    </row>
    <row r="128" spans="1:11" hidden="1">
      <c r="A128" s="389" t="str">
        <f t="shared" si="2"/>
        <v>E</v>
      </c>
      <c r="B128" s="389" t="str">
        <f t="shared" si="3"/>
        <v>E1</v>
      </c>
      <c r="C128" s="394" t="s">
        <v>98949</v>
      </c>
      <c r="D128" s="394" t="s">
        <v>98863</v>
      </c>
      <c r="E128" s="395">
        <v>17</v>
      </c>
      <c r="F128" s="389" t="s">
        <v>40</v>
      </c>
      <c r="G128" s="389" t="s">
        <v>40</v>
      </c>
      <c r="H128" s="389">
        <v>5</v>
      </c>
      <c r="I128" s="389" t="s">
        <v>98800</v>
      </c>
      <c r="J128" s="389" t="s">
        <v>98801</v>
      </c>
      <c r="K128" s="389" t="s">
        <v>98802</v>
      </c>
    </row>
    <row r="129" spans="1:11" hidden="1">
      <c r="A129" s="389" t="str">
        <f t="shared" si="2"/>
        <v>E</v>
      </c>
      <c r="B129" s="389" t="str">
        <f t="shared" si="3"/>
        <v>E1</v>
      </c>
      <c r="C129" s="394" t="s">
        <v>98950</v>
      </c>
      <c r="D129" s="394" t="s">
        <v>98951</v>
      </c>
      <c r="E129" s="395">
        <v>17</v>
      </c>
      <c r="F129" s="389" t="s">
        <v>40</v>
      </c>
      <c r="G129" s="389" t="s">
        <v>40</v>
      </c>
      <c r="H129" s="389">
        <v>5</v>
      </c>
      <c r="I129" s="389" t="s">
        <v>98800</v>
      </c>
      <c r="J129" s="389" t="s">
        <v>98801</v>
      </c>
      <c r="K129" s="389" t="s">
        <v>98802</v>
      </c>
    </row>
    <row r="130" spans="1:11" hidden="1">
      <c r="A130" s="389" t="str">
        <f t="shared" si="2"/>
        <v>E</v>
      </c>
      <c r="B130" s="389" t="str">
        <f t="shared" si="3"/>
        <v>E1</v>
      </c>
      <c r="C130" s="394" t="s">
        <v>98952</v>
      </c>
      <c r="D130" s="394" t="s">
        <v>98951</v>
      </c>
      <c r="E130" s="395">
        <v>17</v>
      </c>
      <c r="F130" s="389" t="s">
        <v>40</v>
      </c>
      <c r="G130" s="389" t="s">
        <v>40</v>
      </c>
      <c r="H130" s="389">
        <v>5</v>
      </c>
      <c r="I130" s="389" t="s">
        <v>98800</v>
      </c>
      <c r="J130" s="389" t="s">
        <v>98801</v>
      </c>
      <c r="K130" s="389" t="s">
        <v>98802</v>
      </c>
    </row>
    <row r="131" spans="1:11" hidden="1">
      <c r="A131" s="389" t="str">
        <f t="shared" ref="A131:A194" si="4">LEFT(C131)</f>
        <v>E</v>
      </c>
      <c r="B131" s="389" t="str">
        <f t="shared" si="3"/>
        <v>E1</v>
      </c>
      <c r="C131" s="394" t="s">
        <v>98953</v>
      </c>
      <c r="D131" s="394" t="s">
        <v>98824</v>
      </c>
      <c r="E131" s="395">
        <v>17</v>
      </c>
      <c r="F131" s="389" t="s">
        <v>40</v>
      </c>
      <c r="G131" s="389" t="s">
        <v>40</v>
      </c>
      <c r="H131" s="389">
        <v>5</v>
      </c>
      <c r="I131" s="389" t="s">
        <v>98800</v>
      </c>
      <c r="J131" s="389" t="s">
        <v>98801</v>
      </c>
      <c r="K131" s="389" t="s">
        <v>98802</v>
      </c>
    </row>
    <row r="132" spans="1:11" hidden="1">
      <c r="A132" s="389" t="str">
        <f t="shared" si="4"/>
        <v>E</v>
      </c>
      <c r="B132" s="389" t="str">
        <f t="shared" ref="B132:B195" si="5">LEFT(C132,2)</f>
        <v>E1</v>
      </c>
      <c r="C132" s="394" t="s">
        <v>98954</v>
      </c>
      <c r="D132" s="394" t="s">
        <v>98863</v>
      </c>
      <c r="E132" s="395">
        <v>17</v>
      </c>
      <c r="F132" s="389" t="s">
        <v>40</v>
      </c>
      <c r="G132" s="389" t="s">
        <v>40</v>
      </c>
      <c r="H132" s="389">
        <v>5</v>
      </c>
      <c r="I132" s="389" t="s">
        <v>98800</v>
      </c>
      <c r="J132" s="389" t="s">
        <v>98801</v>
      </c>
      <c r="K132" s="389" t="s">
        <v>98802</v>
      </c>
    </row>
    <row r="133" spans="1:11" hidden="1">
      <c r="A133" s="389" t="str">
        <f t="shared" si="4"/>
        <v>E</v>
      </c>
      <c r="B133" s="389" t="str">
        <f t="shared" si="5"/>
        <v>E2</v>
      </c>
      <c r="C133" s="394" t="s">
        <v>98955</v>
      </c>
      <c r="D133" s="394" t="s">
        <v>98956</v>
      </c>
      <c r="E133" s="395">
        <v>17</v>
      </c>
      <c r="F133" s="389" t="s">
        <v>40</v>
      </c>
      <c r="G133" s="389" t="s">
        <v>40</v>
      </c>
      <c r="H133" s="389">
        <v>5</v>
      </c>
      <c r="I133" s="389" t="s">
        <v>98800</v>
      </c>
      <c r="J133" s="389" t="s">
        <v>98801</v>
      </c>
      <c r="K133" s="389" t="s">
        <v>98802</v>
      </c>
    </row>
    <row r="134" spans="1:11" hidden="1">
      <c r="A134" s="389" t="str">
        <f t="shared" si="4"/>
        <v>E</v>
      </c>
      <c r="B134" s="389" t="str">
        <f t="shared" si="5"/>
        <v>E2</v>
      </c>
      <c r="C134" s="394" t="s">
        <v>98957</v>
      </c>
      <c r="D134" s="394" t="s">
        <v>98863</v>
      </c>
      <c r="E134" s="395">
        <v>17</v>
      </c>
      <c r="F134" s="389" t="s">
        <v>40</v>
      </c>
      <c r="G134" s="389" t="s">
        <v>40</v>
      </c>
      <c r="H134" s="389">
        <v>5</v>
      </c>
      <c r="I134" s="389" t="s">
        <v>98800</v>
      </c>
      <c r="J134" s="389" t="s">
        <v>98801</v>
      </c>
      <c r="K134" s="389" t="s">
        <v>98802</v>
      </c>
    </row>
    <row r="135" spans="1:11" hidden="1">
      <c r="A135" s="389" t="str">
        <f t="shared" si="4"/>
        <v>E</v>
      </c>
      <c r="B135" s="389" t="str">
        <f t="shared" si="5"/>
        <v>E2</v>
      </c>
      <c r="C135" s="394" t="s">
        <v>98958</v>
      </c>
      <c r="D135" s="394" t="s">
        <v>98863</v>
      </c>
      <c r="E135" s="395">
        <v>17</v>
      </c>
      <c r="F135" s="389" t="s">
        <v>40</v>
      </c>
      <c r="G135" s="389" t="s">
        <v>40</v>
      </c>
      <c r="H135" s="389">
        <v>5</v>
      </c>
      <c r="I135" s="389" t="s">
        <v>98800</v>
      </c>
      <c r="J135" s="389" t="s">
        <v>98801</v>
      </c>
      <c r="K135" s="389" t="s">
        <v>98802</v>
      </c>
    </row>
    <row r="136" spans="1:11" hidden="1">
      <c r="A136" s="389" t="str">
        <f t="shared" si="4"/>
        <v>E</v>
      </c>
      <c r="B136" s="389" t="str">
        <f t="shared" si="5"/>
        <v>E2</v>
      </c>
      <c r="C136" s="394" t="s">
        <v>98959</v>
      </c>
      <c r="D136" s="394" t="s">
        <v>98863</v>
      </c>
      <c r="E136" s="395">
        <v>17</v>
      </c>
      <c r="F136" s="389" t="s">
        <v>40</v>
      </c>
      <c r="G136" s="389" t="s">
        <v>40</v>
      </c>
      <c r="H136" s="389">
        <v>5</v>
      </c>
      <c r="I136" s="389" t="s">
        <v>98800</v>
      </c>
      <c r="J136" s="389" t="s">
        <v>98801</v>
      </c>
      <c r="K136" s="389" t="s">
        <v>98802</v>
      </c>
    </row>
    <row r="137" spans="1:11" hidden="1">
      <c r="A137" s="389" t="str">
        <f t="shared" si="4"/>
        <v>E</v>
      </c>
      <c r="B137" s="389" t="str">
        <f t="shared" si="5"/>
        <v>E2</v>
      </c>
      <c r="C137" s="394" t="s">
        <v>98960</v>
      </c>
      <c r="D137" s="394" t="s">
        <v>98863</v>
      </c>
      <c r="E137" s="395">
        <v>17</v>
      </c>
      <c r="F137" s="389" t="s">
        <v>40</v>
      </c>
      <c r="G137" s="389" t="s">
        <v>40</v>
      </c>
      <c r="H137" s="389">
        <v>5</v>
      </c>
      <c r="I137" s="389" t="s">
        <v>98800</v>
      </c>
      <c r="J137" s="389" t="s">
        <v>98801</v>
      </c>
      <c r="K137" s="389" t="s">
        <v>98802</v>
      </c>
    </row>
    <row r="138" spans="1:11" hidden="1">
      <c r="A138" s="389" t="str">
        <f t="shared" si="4"/>
        <v>E</v>
      </c>
      <c r="B138" s="389" t="str">
        <f t="shared" si="5"/>
        <v>E2</v>
      </c>
      <c r="C138" s="394" t="s">
        <v>98961</v>
      </c>
      <c r="D138" s="394" t="s">
        <v>98863</v>
      </c>
      <c r="E138" s="395">
        <v>17</v>
      </c>
      <c r="F138" s="389" t="s">
        <v>40</v>
      </c>
      <c r="G138" s="389" t="s">
        <v>40</v>
      </c>
      <c r="H138" s="389">
        <v>5</v>
      </c>
      <c r="I138" s="389" t="s">
        <v>98800</v>
      </c>
      <c r="J138" s="389" t="s">
        <v>98801</v>
      </c>
      <c r="K138" s="389" t="s">
        <v>98802</v>
      </c>
    </row>
    <row r="139" spans="1:11" hidden="1">
      <c r="A139" s="389" t="str">
        <f t="shared" si="4"/>
        <v>E</v>
      </c>
      <c r="B139" s="389" t="str">
        <f t="shared" si="5"/>
        <v>E2</v>
      </c>
      <c r="C139" s="394" t="s">
        <v>98962</v>
      </c>
      <c r="D139" s="394" t="s">
        <v>98863</v>
      </c>
      <c r="E139" s="395">
        <v>17</v>
      </c>
      <c r="F139" s="389" t="s">
        <v>40</v>
      </c>
      <c r="G139" s="389" t="s">
        <v>40</v>
      </c>
      <c r="H139" s="389">
        <v>5</v>
      </c>
      <c r="I139" s="389" t="s">
        <v>98800</v>
      </c>
      <c r="J139" s="389" t="s">
        <v>98801</v>
      </c>
      <c r="K139" s="389" t="s">
        <v>98802</v>
      </c>
    </row>
    <row r="140" spans="1:11" hidden="1">
      <c r="A140" s="389" t="str">
        <f t="shared" si="4"/>
        <v>E</v>
      </c>
      <c r="B140" s="389" t="str">
        <f t="shared" si="5"/>
        <v>E2</v>
      </c>
      <c r="C140" s="394" t="s">
        <v>98963</v>
      </c>
      <c r="D140" s="394" t="s">
        <v>98928</v>
      </c>
      <c r="E140" s="395">
        <v>17</v>
      </c>
      <c r="F140" s="389" t="s">
        <v>40</v>
      </c>
      <c r="G140" s="389" t="s">
        <v>40</v>
      </c>
      <c r="H140" s="389">
        <v>5</v>
      </c>
      <c r="I140" s="389" t="s">
        <v>98800</v>
      </c>
      <c r="J140" s="389" t="s">
        <v>98801</v>
      </c>
      <c r="K140" s="389" t="s">
        <v>98802</v>
      </c>
    </row>
    <row r="141" spans="1:11" hidden="1">
      <c r="A141" s="389" t="str">
        <f t="shared" si="4"/>
        <v>E</v>
      </c>
      <c r="B141" s="389" t="str">
        <f t="shared" si="5"/>
        <v>E2</v>
      </c>
      <c r="C141" s="394" t="s">
        <v>98964</v>
      </c>
      <c r="D141" s="394" t="s">
        <v>98863</v>
      </c>
      <c r="E141" s="395">
        <v>17</v>
      </c>
      <c r="F141" s="389" t="s">
        <v>40</v>
      </c>
      <c r="G141" s="389" t="s">
        <v>40</v>
      </c>
      <c r="H141" s="389">
        <v>5</v>
      </c>
      <c r="I141" s="389" t="s">
        <v>98800</v>
      </c>
      <c r="J141" s="389" t="s">
        <v>98801</v>
      </c>
      <c r="K141" s="389" t="s">
        <v>98802</v>
      </c>
    </row>
    <row r="142" spans="1:11" hidden="1">
      <c r="A142" s="389" t="str">
        <f t="shared" si="4"/>
        <v>E</v>
      </c>
      <c r="B142" s="389" t="str">
        <f t="shared" si="5"/>
        <v>E2</v>
      </c>
      <c r="C142" s="394" t="s">
        <v>98965</v>
      </c>
      <c r="D142" s="394" t="s">
        <v>98863</v>
      </c>
      <c r="E142" s="395">
        <v>17</v>
      </c>
      <c r="F142" s="389" t="s">
        <v>40</v>
      </c>
      <c r="G142" s="389" t="s">
        <v>40</v>
      </c>
      <c r="H142" s="389">
        <v>5</v>
      </c>
      <c r="I142" s="389" t="s">
        <v>98800</v>
      </c>
      <c r="J142" s="389" t="s">
        <v>98801</v>
      </c>
      <c r="K142" s="389" t="s">
        <v>98802</v>
      </c>
    </row>
    <row r="143" spans="1:11" hidden="1">
      <c r="A143" s="389" t="str">
        <f t="shared" si="4"/>
        <v>E</v>
      </c>
      <c r="B143" s="389" t="str">
        <f t="shared" si="5"/>
        <v>E2</v>
      </c>
      <c r="C143" s="394" t="s">
        <v>98966</v>
      </c>
      <c r="D143" s="394" t="s">
        <v>98863</v>
      </c>
      <c r="E143" s="395">
        <v>17</v>
      </c>
      <c r="F143" s="389" t="s">
        <v>40</v>
      </c>
      <c r="G143" s="389" t="s">
        <v>40</v>
      </c>
      <c r="H143" s="389">
        <v>5</v>
      </c>
      <c r="I143" s="389" t="s">
        <v>98800</v>
      </c>
      <c r="J143" s="389" t="s">
        <v>98801</v>
      </c>
      <c r="K143" s="389" t="s">
        <v>98802</v>
      </c>
    </row>
    <row r="144" spans="1:11" hidden="1">
      <c r="A144" s="389" t="str">
        <f t="shared" si="4"/>
        <v>E</v>
      </c>
      <c r="B144" s="389" t="str">
        <f t="shared" si="5"/>
        <v>E2</v>
      </c>
      <c r="C144" s="394" t="s">
        <v>98967</v>
      </c>
      <c r="D144" s="394" t="s">
        <v>98863</v>
      </c>
      <c r="E144" s="395">
        <v>17</v>
      </c>
      <c r="F144" s="389" t="s">
        <v>40</v>
      </c>
      <c r="G144" s="389" t="s">
        <v>40</v>
      </c>
      <c r="H144" s="389">
        <v>5</v>
      </c>
      <c r="I144" s="389" t="s">
        <v>98800</v>
      </c>
      <c r="J144" s="389" t="s">
        <v>98801</v>
      </c>
      <c r="K144" s="389" t="s">
        <v>98802</v>
      </c>
    </row>
    <row r="145" spans="1:11" hidden="1">
      <c r="A145" s="389" t="str">
        <f t="shared" si="4"/>
        <v>E</v>
      </c>
      <c r="B145" s="389" t="str">
        <f t="shared" si="5"/>
        <v>E2</v>
      </c>
      <c r="C145" s="394" t="s">
        <v>98968</v>
      </c>
      <c r="D145" s="394" t="s">
        <v>98928</v>
      </c>
      <c r="E145" s="395">
        <v>17</v>
      </c>
      <c r="F145" s="389" t="s">
        <v>40</v>
      </c>
      <c r="G145" s="389" t="s">
        <v>40</v>
      </c>
      <c r="H145" s="389">
        <v>5</v>
      </c>
      <c r="I145" s="389" t="s">
        <v>98800</v>
      </c>
      <c r="J145" s="389" t="s">
        <v>98801</v>
      </c>
      <c r="K145" s="389" t="s">
        <v>98802</v>
      </c>
    </row>
    <row r="146" spans="1:11" hidden="1">
      <c r="A146" s="389" t="str">
        <f t="shared" si="4"/>
        <v>E</v>
      </c>
      <c r="B146" s="389" t="str">
        <f t="shared" si="5"/>
        <v>E3</v>
      </c>
      <c r="C146" s="394" t="s">
        <v>98969</v>
      </c>
      <c r="D146" s="394" t="s">
        <v>98956</v>
      </c>
      <c r="E146" s="395">
        <v>17</v>
      </c>
      <c r="F146" s="389" t="s">
        <v>40</v>
      </c>
      <c r="G146" s="389" t="s">
        <v>40</v>
      </c>
      <c r="H146" s="389">
        <v>4</v>
      </c>
      <c r="I146" s="389" t="s">
        <v>98800</v>
      </c>
      <c r="J146" s="389" t="s">
        <v>98801</v>
      </c>
      <c r="K146" s="389" t="s">
        <v>98802</v>
      </c>
    </row>
    <row r="147" spans="1:11" hidden="1">
      <c r="A147" s="389" t="str">
        <f t="shared" si="4"/>
        <v>E</v>
      </c>
      <c r="B147" s="389" t="str">
        <f t="shared" si="5"/>
        <v>E3</v>
      </c>
      <c r="C147" s="394" t="s">
        <v>98970</v>
      </c>
      <c r="D147" s="394" t="s">
        <v>98928</v>
      </c>
      <c r="E147" s="395">
        <v>17</v>
      </c>
      <c r="F147" s="389" t="s">
        <v>40</v>
      </c>
      <c r="G147" s="389" t="s">
        <v>40</v>
      </c>
      <c r="H147" s="389">
        <v>4</v>
      </c>
      <c r="I147" s="389" t="s">
        <v>98800</v>
      </c>
      <c r="J147" s="389" t="s">
        <v>98801</v>
      </c>
      <c r="K147" s="389" t="s">
        <v>98802</v>
      </c>
    </row>
    <row r="148" spans="1:11" hidden="1">
      <c r="A148" s="389" t="str">
        <f t="shared" si="4"/>
        <v>E</v>
      </c>
      <c r="B148" s="389" t="str">
        <f t="shared" si="5"/>
        <v>E3</v>
      </c>
      <c r="C148" s="394" t="s">
        <v>98971</v>
      </c>
      <c r="D148" s="394" t="s">
        <v>98928</v>
      </c>
      <c r="E148" s="395">
        <v>17</v>
      </c>
      <c r="F148" s="389" t="s">
        <v>40</v>
      </c>
      <c r="G148" s="389" t="s">
        <v>40</v>
      </c>
      <c r="H148" s="389">
        <v>4</v>
      </c>
      <c r="I148" s="389" t="s">
        <v>98800</v>
      </c>
      <c r="J148" s="389" t="s">
        <v>98801</v>
      </c>
      <c r="K148" s="389" t="s">
        <v>98802</v>
      </c>
    </row>
    <row r="149" spans="1:11" hidden="1">
      <c r="A149" s="389" t="str">
        <f t="shared" si="4"/>
        <v>E</v>
      </c>
      <c r="B149" s="389" t="str">
        <f t="shared" si="5"/>
        <v>E3</v>
      </c>
      <c r="C149" s="394" t="s">
        <v>98972</v>
      </c>
      <c r="D149" s="394" t="s">
        <v>98928</v>
      </c>
      <c r="E149" s="395">
        <v>17</v>
      </c>
      <c r="F149" s="389" t="s">
        <v>40</v>
      </c>
      <c r="G149" s="389" t="s">
        <v>40</v>
      </c>
      <c r="H149" s="389">
        <v>4</v>
      </c>
      <c r="I149" s="389" t="s">
        <v>98800</v>
      </c>
      <c r="J149" s="389" t="s">
        <v>98801</v>
      </c>
      <c r="K149" s="389" t="s">
        <v>98802</v>
      </c>
    </row>
    <row r="150" spans="1:11" hidden="1">
      <c r="A150" s="389" t="str">
        <f t="shared" si="4"/>
        <v>E</v>
      </c>
      <c r="B150" s="389" t="str">
        <f t="shared" si="5"/>
        <v>E3</v>
      </c>
      <c r="C150" s="401" t="s">
        <v>98973</v>
      </c>
      <c r="D150" s="401" t="s">
        <v>98951</v>
      </c>
      <c r="E150" s="402">
        <v>17</v>
      </c>
      <c r="F150" s="389" t="s">
        <v>40</v>
      </c>
      <c r="G150" s="389" t="s">
        <v>40</v>
      </c>
      <c r="H150" s="389">
        <v>4</v>
      </c>
      <c r="I150" s="389" t="s">
        <v>98800</v>
      </c>
      <c r="J150" s="389" t="s">
        <v>98801</v>
      </c>
      <c r="K150" s="389" t="s">
        <v>98802</v>
      </c>
    </row>
    <row r="151" spans="1:11" hidden="1">
      <c r="A151" s="389" t="str">
        <f t="shared" si="4"/>
        <v>E</v>
      </c>
      <c r="B151" s="389" t="str">
        <f t="shared" si="5"/>
        <v>E3</v>
      </c>
      <c r="C151" s="394" t="s">
        <v>98974</v>
      </c>
      <c r="D151" s="394" t="s">
        <v>98951</v>
      </c>
      <c r="E151" s="395">
        <v>17</v>
      </c>
      <c r="F151" s="389" t="s">
        <v>40</v>
      </c>
      <c r="G151" s="389" t="s">
        <v>40</v>
      </c>
      <c r="H151" s="389">
        <v>4</v>
      </c>
      <c r="I151" s="389" t="s">
        <v>98800</v>
      </c>
      <c r="J151" s="389" t="s">
        <v>98801</v>
      </c>
      <c r="K151" s="389" t="s">
        <v>98802</v>
      </c>
    </row>
    <row r="152" spans="1:11" hidden="1">
      <c r="A152" s="389" t="str">
        <f t="shared" si="4"/>
        <v>E</v>
      </c>
      <c r="B152" s="389" t="str">
        <f t="shared" si="5"/>
        <v>E3</v>
      </c>
      <c r="C152" s="394" t="s">
        <v>98975</v>
      </c>
      <c r="D152" s="394" t="s">
        <v>98956</v>
      </c>
      <c r="E152" s="395">
        <v>17</v>
      </c>
      <c r="F152" s="389" t="s">
        <v>40</v>
      </c>
      <c r="G152" s="389" t="s">
        <v>40</v>
      </c>
      <c r="H152" s="389">
        <v>4</v>
      </c>
      <c r="I152" s="389" t="s">
        <v>98800</v>
      </c>
      <c r="J152" s="389" t="s">
        <v>98801</v>
      </c>
      <c r="K152" s="389" t="s">
        <v>98802</v>
      </c>
    </row>
    <row r="153" spans="1:11" hidden="1">
      <c r="A153" s="389" t="str">
        <f t="shared" si="4"/>
        <v>E</v>
      </c>
      <c r="B153" s="389" t="str">
        <f t="shared" si="5"/>
        <v>E3</v>
      </c>
      <c r="C153" s="394" t="s">
        <v>98976</v>
      </c>
      <c r="D153" s="394" t="s">
        <v>98951</v>
      </c>
      <c r="E153" s="395">
        <v>17</v>
      </c>
      <c r="F153" s="389" t="s">
        <v>40</v>
      </c>
      <c r="G153" s="389" t="s">
        <v>40</v>
      </c>
      <c r="H153" s="389">
        <v>4</v>
      </c>
      <c r="I153" s="389" t="s">
        <v>98800</v>
      </c>
      <c r="J153" s="389" t="s">
        <v>98801</v>
      </c>
      <c r="K153" s="389" t="s">
        <v>98802</v>
      </c>
    </row>
    <row r="154" spans="1:11" hidden="1">
      <c r="A154" s="389" t="str">
        <f t="shared" si="4"/>
        <v>E</v>
      </c>
      <c r="B154" s="389" t="str">
        <f t="shared" si="5"/>
        <v>E3</v>
      </c>
      <c r="C154" s="394" t="s">
        <v>98977</v>
      </c>
      <c r="D154" s="394" t="s">
        <v>98951</v>
      </c>
      <c r="E154" s="395">
        <v>17</v>
      </c>
      <c r="F154" s="389" t="s">
        <v>40</v>
      </c>
      <c r="G154" s="389" t="s">
        <v>40</v>
      </c>
      <c r="H154" s="389">
        <v>4</v>
      </c>
      <c r="I154" s="389" t="s">
        <v>98800</v>
      </c>
      <c r="J154" s="389" t="s">
        <v>98801</v>
      </c>
      <c r="K154" s="389" t="s">
        <v>98802</v>
      </c>
    </row>
    <row r="155" spans="1:11" hidden="1">
      <c r="A155" s="389" t="str">
        <f t="shared" si="4"/>
        <v>E</v>
      </c>
      <c r="B155" s="389" t="str">
        <f t="shared" si="5"/>
        <v>E3</v>
      </c>
      <c r="C155" s="394" t="s">
        <v>98978</v>
      </c>
      <c r="D155" s="394" t="s">
        <v>98951</v>
      </c>
      <c r="E155" s="395">
        <v>17</v>
      </c>
      <c r="F155" s="389" t="s">
        <v>40</v>
      </c>
      <c r="G155" s="389" t="s">
        <v>40</v>
      </c>
      <c r="H155" s="389">
        <v>4</v>
      </c>
      <c r="I155" s="389" t="s">
        <v>98800</v>
      </c>
      <c r="J155" s="389" t="s">
        <v>98801</v>
      </c>
      <c r="K155" s="389" t="s">
        <v>98802</v>
      </c>
    </row>
    <row r="156" spans="1:11" hidden="1">
      <c r="A156" s="389" t="str">
        <f t="shared" si="4"/>
        <v>E</v>
      </c>
      <c r="B156" s="389" t="str">
        <f t="shared" si="5"/>
        <v>E4</v>
      </c>
      <c r="C156" s="394" t="s">
        <v>98979</v>
      </c>
      <c r="D156" s="394" t="s">
        <v>98928</v>
      </c>
      <c r="E156" s="395">
        <v>17</v>
      </c>
      <c r="F156" s="389" t="s">
        <v>40</v>
      </c>
      <c r="G156" s="389" t="s">
        <v>40</v>
      </c>
      <c r="H156" s="389">
        <v>5</v>
      </c>
      <c r="I156" s="389" t="s">
        <v>98800</v>
      </c>
      <c r="J156" s="389" t="s">
        <v>98801</v>
      </c>
      <c r="K156" s="389" t="s">
        <v>98802</v>
      </c>
    </row>
    <row r="157" spans="1:11" hidden="1">
      <c r="A157" s="389" t="str">
        <f t="shared" si="4"/>
        <v>E</v>
      </c>
      <c r="B157" s="389" t="str">
        <f t="shared" si="5"/>
        <v>E4</v>
      </c>
      <c r="C157" s="394" t="s">
        <v>98980</v>
      </c>
      <c r="D157" s="394" t="s">
        <v>98863</v>
      </c>
      <c r="E157" s="395">
        <v>17</v>
      </c>
      <c r="F157" s="389" t="s">
        <v>40</v>
      </c>
      <c r="G157" s="389" t="s">
        <v>40</v>
      </c>
      <c r="H157" s="389">
        <v>5</v>
      </c>
      <c r="I157" s="389" t="s">
        <v>98800</v>
      </c>
      <c r="J157" s="389" t="s">
        <v>98801</v>
      </c>
      <c r="K157" s="389" t="s">
        <v>98802</v>
      </c>
    </row>
    <row r="158" spans="1:11" hidden="1">
      <c r="A158" s="389" t="str">
        <f t="shared" si="4"/>
        <v>E</v>
      </c>
      <c r="B158" s="389" t="str">
        <f t="shared" si="5"/>
        <v>E4</v>
      </c>
      <c r="C158" s="394" t="s">
        <v>98981</v>
      </c>
      <c r="D158" s="394" t="s">
        <v>98863</v>
      </c>
      <c r="E158" s="395">
        <v>17</v>
      </c>
      <c r="F158" s="389" t="s">
        <v>40</v>
      </c>
      <c r="G158" s="389" t="s">
        <v>40</v>
      </c>
      <c r="H158" s="389">
        <v>5</v>
      </c>
      <c r="I158" s="389" t="s">
        <v>98800</v>
      </c>
      <c r="J158" s="389" t="s">
        <v>98801</v>
      </c>
      <c r="K158" s="389" t="s">
        <v>98802</v>
      </c>
    </row>
    <row r="159" spans="1:11" hidden="1">
      <c r="A159" s="389" t="str">
        <f t="shared" si="4"/>
        <v>E</v>
      </c>
      <c r="B159" s="389" t="str">
        <f t="shared" si="5"/>
        <v>E4</v>
      </c>
      <c r="C159" s="394" t="s">
        <v>98982</v>
      </c>
      <c r="D159" s="394" t="s">
        <v>98824</v>
      </c>
      <c r="E159" s="395">
        <v>17</v>
      </c>
      <c r="F159" s="389" t="s">
        <v>40</v>
      </c>
      <c r="G159" s="389" t="s">
        <v>40</v>
      </c>
      <c r="H159" s="389">
        <v>5</v>
      </c>
      <c r="I159" s="389" t="s">
        <v>98800</v>
      </c>
      <c r="J159" s="389" t="s">
        <v>98801</v>
      </c>
      <c r="K159" s="389" t="s">
        <v>98802</v>
      </c>
    </row>
    <row r="160" spans="1:11" hidden="1">
      <c r="A160" s="389" t="str">
        <f t="shared" si="4"/>
        <v>E</v>
      </c>
      <c r="B160" s="389" t="str">
        <f t="shared" si="5"/>
        <v>E4</v>
      </c>
      <c r="C160" s="394" t="s">
        <v>98983</v>
      </c>
      <c r="D160" s="394" t="s">
        <v>98863</v>
      </c>
      <c r="E160" s="395">
        <v>17</v>
      </c>
      <c r="F160" s="389" t="s">
        <v>40</v>
      </c>
      <c r="G160" s="389" t="s">
        <v>40</v>
      </c>
      <c r="H160" s="389">
        <v>5</v>
      </c>
      <c r="I160" s="389" t="s">
        <v>98800</v>
      </c>
      <c r="J160" s="389" t="s">
        <v>98801</v>
      </c>
      <c r="K160" s="389" t="s">
        <v>98802</v>
      </c>
    </row>
    <row r="161" spans="1:11" hidden="1">
      <c r="A161" s="389" t="str">
        <f t="shared" si="4"/>
        <v>E</v>
      </c>
      <c r="B161" s="389" t="str">
        <f t="shared" si="5"/>
        <v>E4</v>
      </c>
      <c r="C161" s="394" t="s">
        <v>98984</v>
      </c>
      <c r="D161" s="394" t="s">
        <v>98863</v>
      </c>
      <c r="E161" s="395">
        <v>17</v>
      </c>
      <c r="F161" s="389" t="s">
        <v>40</v>
      </c>
      <c r="G161" s="389" t="s">
        <v>40</v>
      </c>
      <c r="H161" s="389">
        <v>5</v>
      </c>
      <c r="I161" s="389" t="s">
        <v>98800</v>
      </c>
      <c r="J161" s="389" t="s">
        <v>98801</v>
      </c>
      <c r="K161" s="389" t="s">
        <v>98802</v>
      </c>
    </row>
    <row r="162" spans="1:11" hidden="1">
      <c r="A162" s="389" t="str">
        <f t="shared" si="4"/>
        <v>E</v>
      </c>
      <c r="B162" s="389" t="str">
        <f t="shared" si="5"/>
        <v>E4</v>
      </c>
      <c r="C162" s="394" t="s">
        <v>98985</v>
      </c>
      <c r="D162" s="394" t="s">
        <v>98928</v>
      </c>
      <c r="E162" s="395">
        <v>17</v>
      </c>
      <c r="F162" s="389" t="s">
        <v>40</v>
      </c>
      <c r="G162" s="389" t="s">
        <v>40</v>
      </c>
      <c r="H162" s="389">
        <v>5</v>
      </c>
      <c r="I162" s="389" t="s">
        <v>98800</v>
      </c>
      <c r="J162" s="389" t="s">
        <v>98801</v>
      </c>
      <c r="K162" s="389" t="s">
        <v>98802</v>
      </c>
    </row>
    <row r="163" spans="1:11" hidden="1">
      <c r="A163" s="389" t="str">
        <f t="shared" si="4"/>
        <v>E</v>
      </c>
      <c r="B163" s="389" t="str">
        <f t="shared" si="5"/>
        <v>E4</v>
      </c>
      <c r="C163" s="394" t="s">
        <v>98986</v>
      </c>
      <c r="D163" s="394" t="s">
        <v>98863</v>
      </c>
      <c r="E163" s="395">
        <v>17</v>
      </c>
      <c r="F163" s="389" t="s">
        <v>40</v>
      </c>
      <c r="G163" s="389" t="s">
        <v>40</v>
      </c>
      <c r="H163" s="389">
        <v>5</v>
      </c>
      <c r="I163" s="389" t="s">
        <v>98800</v>
      </c>
      <c r="J163" s="389" t="s">
        <v>98801</v>
      </c>
      <c r="K163" s="389" t="s">
        <v>98802</v>
      </c>
    </row>
    <row r="164" spans="1:11" hidden="1">
      <c r="A164" s="389" t="str">
        <f t="shared" si="4"/>
        <v>E</v>
      </c>
      <c r="B164" s="389" t="str">
        <f t="shared" si="5"/>
        <v>E4</v>
      </c>
      <c r="C164" s="394" t="s">
        <v>98987</v>
      </c>
      <c r="D164" s="394" t="s">
        <v>98928</v>
      </c>
      <c r="E164" s="395">
        <v>17</v>
      </c>
      <c r="F164" s="389" t="s">
        <v>40</v>
      </c>
      <c r="G164" s="389" t="s">
        <v>40</v>
      </c>
      <c r="H164" s="389">
        <v>5</v>
      </c>
      <c r="I164" s="389" t="s">
        <v>98800</v>
      </c>
      <c r="J164" s="389" t="s">
        <v>98801</v>
      </c>
      <c r="K164" s="389" t="s">
        <v>98802</v>
      </c>
    </row>
    <row r="165" spans="1:11" hidden="1">
      <c r="A165" s="389" t="str">
        <f t="shared" si="4"/>
        <v>E</v>
      </c>
      <c r="B165" s="389" t="str">
        <f t="shared" si="5"/>
        <v>E4</v>
      </c>
      <c r="C165" s="394" t="s">
        <v>98988</v>
      </c>
      <c r="D165" s="394" t="s">
        <v>98863</v>
      </c>
      <c r="E165" s="395">
        <v>17</v>
      </c>
      <c r="F165" s="389" t="s">
        <v>40</v>
      </c>
      <c r="G165" s="389" t="s">
        <v>40</v>
      </c>
      <c r="H165" s="389">
        <v>5</v>
      </c>
      <c r="I165" s="389" t="s">
        <v>98800</v>
      </c>
      <c r="J165" s="389" t="s">
        <v>98801</v>
      </c>
      <c r="K165" s="389" t="s">
        <v>98802</v>
      </c>
    </row>
    <row r="166" spans="1:11" hidden="1">
      <c r="A166" s="389" t="str">
        <f t="shared" si="4"/>
        <v>E</v>
      </c>
      <c r="B166" s="389" t="str">
        <f t="shared" si="5"/>
        <v>E4</v>
      </c>
      <c r="C166" s="394" t="s">
        <v>98989</v>
      </c>
      <c r="D166" s="394" t="s">
        <v>98863</v>
      </c>
      <c r="E166" s="395">
        <v>17</v>
      </c>
      <c r="F166" s="389" t="s">
        <v>40</v>
      </c>
      <c r="G166" s="389" t="s">
        <v>40</v>
      </c>
      <c r="H166" s="389">
        <v>5</v>
      </c>
      <c r="I166" s="389" t="s">
        <v>98800</v>
      </c>
      <c r="J166" s="389" t="s">
        <v>98801</v>
      </c>
      <c r="K166" s="389" t="s">
        <v>98802</v>
      </c>
    </row>
    <row r="167" spans="1:11" hidden="1">
      <c r="A167" s="389" t="str">
        <f t="shared" si="4"/>
        <v>E</v>
      </c>
      <c r="B167" s="389" t="str">
        <f t="shared" si="5"/>
        <v>E4</v>
      </c>
      <c r="C167" s="394" t="s">
        <v>98990</v>
      </c>
      <c r="D167" s="394" t="s">
        <v>98863</v>
      </c>
      <c r="E167" s="395">
        <v>17</v>
      </c>
      <c r="F167" s="389" t="s">
        <v>40</v>
      </c>
      <c r="G167" s="389" t="s">
        <v>40</v>
      </c>
      <c r="H167" s="389">
        <v>5</v>
      </c>
      <c r="I167" s="389" t="s">
        <v>98800</v>
      </c>
      <c r="J167" s="389" t="s">
        <v>98801</v>
      </c>
      <c r="K167" s="389" t="s">
        <v>98802</v>
      </c>
    </row>
    <row r="168" spans="1:11" hidden="1">
      <c r="A168" s="389" t="str">
        <f t="shared" si="4"/>
        <v>E</v>
      </c>
      <c r="B168" s="389" t="str">
        <f t="shared" si="5"/>
        <v>E4</v>
      </c>
      <c r="C168" s="394" t="s">
        <v>98991</v>
      </c>
      <c r="D168" s="394" t="s">
        <v>98863</v>
      </c>
      <c r="E168" s="395">
        <v>17</v>
      </c>
      <c r="F168" s="389" t="s">
        <v>40</v>
      </c>
      <c r="G168" s="389" t="s">
        <v>40</v>
      </c>
      <c r="H168" s="389">
        <v>5</v>
      </c>
      <c r="I168" s="389" t="s">
        <v>98800</v>
      </c>
      <c r="J168" s="389" t="s">
        <v>98801</v>
      </c>
      <c r="K168" s="389" t="s">
        <v>98802</v>
      </c>
    </row>
    <row r="169" spans="1:11" hidden="1">
      <c r="A169" s="389" t="str">
        <f t="shared" si="4"/>
        <v>E</v>
      </c>
      <c r="B169" s="389" t="str">
        <f t="shared" si="5"/>
        <v>E4</v>
      </c>
      <c r="C169" s="394" t="s">
        <v>98992</v>
      </c>
      <c r="D169" s="394" t="s">
        <v>98863</v>
      </c>
      <c r="E169" s="395">
        <v>17</v>
      </c>
      <c r="F169" s="389" t="s">
        <v>40</v>
      </c>
      <c r="G169" s="389" t="s">
        <v>40</v>
      </c>
      <c r="H169" s="389">
        <v>5</v>
      </c>
      <c r="I169" s="389" t="s">
        <v>98800</v>
      </c>
      <c r="J169" s="389" t="s">
        <v>98801</v>
      </c>
      <c r="K169" s="389" t="s">
        <v>98802</v>
      </c>
    </row>
    <row r="170" spans="1:11" hidden="1">
      <c r="A170" s="389" t="str">
        <f t="shared" si="4"/>
        <v>E</v>
      </c>
      <c r="B170" s="389" t="str">
        <f t="shared" si="5"/>
        <v>E4</v>
      </c>
      <c r="C170" s="394" t="s">
        <v>98993</v>
      </c>
      <c r="D170" s="394" t="s">
        <v>98928</v>
      </c>
      <c r="E170" s="395">
        <v>17</v>
      </c>
      <c r="F170" s="389" t="s">
        <v>40</v>
      </c>
      <c r="G170" s="389" t="s">
        <v>40</v>
      </c>
      <c r="H170" s="389">
        <v>5</v>
      </c>
      <c r="I170" s="389" t="s">
        <v>98800</v>
      </c>
      <c r="J170" s="389" t="s">
        <v>98801</v>
      </c>
      <c r="K170" s="389" t="s">
        <v>98802</v>
      </c>
    </row>
    <row r="171" spans="1:11" hidden="1">
      <c r="A171" s="389" t="str">
        <f t="shared" si="4"/>
        <v>E</v>
      </c>
      <c r="B171" s="389" t="str">
        <f t="shared" si="5"/>
        <v>E4</v>
      </c>
      <c r="C171" s="394" t="s">
        <v>98994</v>
      </c>
      <c r="D171" s="394" t="s">
        <v>98863</v>
      </c>
      <c r="E171" s="395">
        <v>17</v>
      </c>
      <c r="F171" s="389" t="s">
        <v>40</v>
      </c>
      <c r="G171" s="389" t="s">
        <v>40</v>
      </c>
      <c r="H171" s="389">
        <v>5</v>
      </c>
      <c r="I171" s="389" t="s">
        <v>98800</v>
      </c>
      <c r="J171" s="389" t="s">
        <v>98801</v>
      </c>
      <c r="K171" s="389" t="s">
        <v>98802</v>
      </c>
    </row>
    <row r="172" spans="1:11" hidden="1">
      <c r="A172" s="389" t="str">
        <f t="shared" si="4"/>
        <v>E</v>
      </c>
      <c r="B172" s="389" t="str">
        <f t="shared" si="5"/>
        <v>E4</v>
      </c>
      <c r="C172" s="394" t="s">
        <v>98995</v>
      </c>
      <c r="D172" s="394" t="s">
        <v>98863</v>
      </c>
      <c r="E172" s="395">
        <v>17</v>
      </c>
      <c r="F172" s="389" t="s">
        <v>40</v>
      </c>
      <c r="G172" s="389" t="s">
        <v>40</v>
      </c>
      <c r="H172" s="389">
        <v>5</v>
      </c>
      <c r="I172" s="389" t="s">
        <v>98800</v>
      </c>
      <c r="J172" s="389" t="s">
        <v>98801</v>
      </c>
      <c r="K172" s="389" t="s">
        <v>98802</v>
      </c>
    </row>
    <row r="173" spans="1:11" hidden="1">
      <c r="A173" s="389" t="str">
        <f t="shared" si="4"/>
        <v>E</v>
      </c>
      <c r="B173" s="389" t="str">
        <f t="shared" si="5"/>
        <v>E4</v>
      </c>
      <c r="C173" s="394" t="s">
        <v>98996</v>
      </c>
      <c r="D173" s="394" t="s">
        <v>98928</v>
      </c>
      <c r="E173" s="395">
        <v>17</v>
      </c>
      <c r="F173" s="389" t="s">
        <v>40</v>
      </c>
      <c r="G173" s="389" t="s">
        <v>40</v>
      </c>
      <c r="H173" s="389">
        <v>5</v>
      </c>
      <c r="I173" s="389" t="s">
        <v>98800</v>
      </c>
      <c r="J173" s="389" t="s">
        <v>98801</v>
      </c>
      <c r="K173" s="389" t="s">
        <v>98802</v>
      </c>
    </row>
    <row r="174" spans="1:11" hidden="1">
      <c r="A174" s="389" t="str">
        <f t="shared" si="4"/>
        <v>E</v>
      </c>
      <c r="B174" s="389" t="str">
        <f t="shared" si="5"/>
        <v>E4</v>
      </c>
      <c r="C174" s="394" t="s">
        <v>98997</v>
      </c>
      <c r="D174" s="394" t="s">
        <v>98928</v>
      </c>
      <c r="E174" s="395">
        <v>17</v>
      </c>
      <c r="F174" s="389" t="s">
        <v>40</v>
      </c>
      <c r="G174" s="389" t="s">
        <v>40</v>
      </c>
      <c r="H174" s="389">
        <v>5</v>
      </c>
      <c r="I174" s="389" t="s">
        <v>98800</v>
      </c>
      <c r="J174" s="389" t="s">
        <v>98801</v>
      </c>
      <c r="K174" s="389" t="s">
        <v>98802</v>
      </c>
    </row>
    <row r="175" spans="1:11" hidden="1">
      <c r="A175" s="389" t="str">
        <f t="shared" si="4"/>
        <v>E</v>
      </c>
      <c r="B175" s="389" t="str">
        <f t="shared" si="5"/>
        <v>E4</v>
      </c>
      <c r="C175" s="394" t="s">
        <v>98998</v>
      </c>
      <c r="D175" s="394" t="s">
        <v>98928</v>
      </c>
      <c r="E175" s="395">
        <v>17</v>
      </c>
      <c r="F175" s="389" t="s">
        <v>40</v>
      </c>
      <c r="G175" s="389" t="s">
        <v>40</v>
      </c>
      <c r="H175" s="389">
        <v>5</v>
      </c>
      <c r="I175" s="389" t="s">
        <v>98800</v>
      </c>
      <c r="J175" s="389" t="s">
        <v>98801</v>
      </c>
      <c r="K175" s="389" t="s">
        <v>98802</v>
      </c>
    </row>
    <row r="176" spans="1:11" hidden="1">
      <c r="A176" s="389" t="str">
        <f t="shared" si="4"/>
        <v>E</v>
      </c>
      <c r="B176" s="389" t="str">
        <f t="shared" si="5"/>
        <v>E5</v>
      </c>
      <c r="C176" s="394" t="s">
        <v>98999</v>
      </c>
      <c r="D176" s="394" t="s">
        <v>98951</v>
      </c>
      <c r="E176" s="395">
        <v>17</v>
      </c>
      <c r="F176" s="389" t="s">
        <v>40</v>
      </c>
      <c r="G176" s="389" t="s">
        <v>40</v>
      </c>
      <c r="H176" s="389">
        <v>5</v>
      </c>
      <c r="I176" s="389" t="s">
        <v>98800</v>
      </c>
      <c r="J176" s="389" t="s">
        <v>98801</v>
      </c>
      <c r="K176" s="389" t="s">
        <v>98802</v>
      </c>
    </row>
    <row r="177" spans="1:11" hidden="1">
      <c r="A177" s="389" t="str">
        <f t="shared" si="4"/>
        <v>E</v>
      </c>
      <c r="B177" s="389" t="str">
        <f t="shared" si="5"/>
        <v>E5</v>
      </c>
      <c r="C177" s="394" t="s">
        <v>99000</v>
      </c>
      <c r="D177" s="394" t="s">
        <v>98951</v>
      </c>
      <c r="E177" s="395">
        <v>17</v>
      </c>
      <c r="F177" s="389" t="s">
        <v>40</v>
      </c>
      <c r="G177" s="389" t="s">
        <v>40</v>
      </c>
      <c r="H177" s="389">
        <v>5</v>
      </c>
      <c r="I177" s="389" t="s">
        <v>98800</v>
      </c>
      <c r="J177" s="389" t="s">
        <v>98801</v>
      </c>
      <c r="K177" s="389" t="s">
        <v>98802</v>
      </c>
    </row>
    <row r="178" spans="1:11" hidden="1">
      <c r="A178" s="389" t="str">
        <f t="shared" si="4"/>
        <v>E</v>
      </c>
      <c r="B178" s="389" t="str">
        <f t="shared" si="5"/>
        <v>E5</v>
      </c>
      <c r="C178" s="394" t="s">
        <v>99001</v>
      </c>
      <c r="D178" s="394" t="s">
        <v>98928</v>
      </c>
      <c r="E178" s="395">
        <v>17</v>
      </c>
      <c r="F178" s="389" t="s">
        <v>40</v>
      </c>
      <c r="G178" s="389" t="s">
        <v>40</v>
      </c>
      <c r="H178" s="389">
        <v>5</v>
      </c>
      <c r="I178" s="389" t="s">
        <v>98800</v>
      </c>
      <c r="J178" s="389" t="s">
        <v>98801</v>
      </c>
      <c r="K178" s="389" t="s">
        <v>98802</v>
      </c>
    </row>
    <row r="179" spans="1:11" hidden="1">
      <c r="A179" s="389" t="str">
        <f t="shared" si="4"/>
        <v>E</v>
      </c>
      <c r="B179" s="389" t="str">
        <f t="shared" si="5"/>
        <v>E5</v>
      </c>
      <c r="C179" s="394" t="s">
        <v>99002</v>
      </c>
      <c r="D179" s="394" t="s">
        <v>98928</v>
      </c>
      <c r="E179" s="395">
        <v>17</v>
      </c>
      <c r="F179" s="389" t="s">
        <v>40</v>
      </c>
      <c r="G179" s="389" t="s">
        <v>40</v>
      </c>
      <c r="H179" s="389">
        <v>5</v>
      </c>
      <c r="I179" s="389" t="s">
        <v>98800</v>
      </c>
      <c r="J179" s="389" t="s">
        <v>98801</v>
      </c>
      <c r="K179" s="389" t="s">
        <v>98802</v>
      </c>
    </row>
    <row r="180" spans="1:11" hidden="1">
      <c r="A180" s="389" t="str">
        <f t="shared" si="4"/>
        <v>E</v>
      </c>
      <c r="B180" s="389" t="str">
        <f t="shared" si="5"/>
        <v>E5</v>
      </c>
      <c r="C180" s="394" t="s">
        <v>99003</v>
      </c>
      <c r="D180" s="394" t="s">
        <v>98928</v>
      </c>
      <c r="E180" s="395">
        <v>17</v>
      </c>
      <c r="F180" s="389" t="s">
        <v>40</v>
      </c>
      <c r="G180" s="389" t="s">
        <v>40</v>
      </c>
      <c r="H180" s="389">
        <v>5</v>
      </c>
      <c r="I180" s="389" t="s">
        <v>98800</v>
      </c>
      <c r="J180" s="389" t="s">
        <v>98801</v>
      </c>
      <c r="K180" s="389" t="s">
        <v>98802</v>
      </c>
    </row>
    <row r="181" spans="1:11" hidden="1">
      <c r="A181" s="389" t="str">
        <f t="shared" si="4"/>
        <v>E</v>
      </c>
      <c r="B181" s="389" t="str">
        <f t="shared" si="5"/>
        <v>E5</v>
      </c>
      <c r="C181" s="394" t="s">
        <v>99004</v>
      </c>
      <c r="D181" s="394" t="s">
        <v>98928</v>
      </c>
      <c r="E181" s="395">
        <v>17</v>
      </c>
      <c r="F181" s="389" t="s">
        <v>40</v>
      </c>
      <c r="G181" s="389" t="s">
        <v>40</v>
      </c>
      <c r="H181" s="389">
        <v>5</v>
      </c>
      <c r="I181" s="389" t="s">
        <v>98800</v>
      </c>
      <c r="J181" s="389" t="s">
        <v>98801</v>
      </c>
      <c r="K181" s="389" t="s">
        <v>98802</v>
      </c>
    </row>
    <row r="182" spans="1:11" hidden="1">
      <c r="A182" s="389" t="str">
        <f t="shared" si="4"/>
        <v>E</v>
      </c>
      <c r="B182" s="389" t="str">
        <f t="shared" si="5"/>
        <v>E5</v>
      </c>
      <c r="C182" s="394" t="s">
        <v>99005</v>
      </c>
      <c r="D182" s="394" t="s">
        <v>98928</v>
      </c>
      <c r="E182" s="395">
        <v>17</v>
      </c>
      <c r="F182" s="389" t="s">
        <v>40</v>
      </c>
      <c r="G182" s="389" t="s">
        <v>40</v>
      </c>
      <c r="H182" s="389">
        <v>5</v>
      </c>
      <c r="I182" s="389" t="s">
        <v>98800</v>
      </c>
      <c r="J182" s="389" t="s">
        <v>98801</v>
      </c>
      <c r="K182" s="389" t="s">
        <v>98802</v>
      </c>
    </row>
    <row r="183" spans="1:11" hidden="1">
      <c r="A183" s="389" t="str">
        <f t="shared" si="4"/>
        <v>E</v>
      </c>
      <c r="B183" s="389" t="str">
        <f t="shared" si="5"/>
        <v>E5</v>
      </c>
      <c r="C183" s="394" t="s">
        <v>99006</v>
      </c>
      <c r="D183" s="394" t="s">
        <v>98863</v>
      </c>
      <c r="E183" s="395">
        <v>17</v>
      </c>
      <c r="F183" s="389" t="s">
        <v>40</v>
      </c>
      <c r="G183" s="389" t="s">
        <v>40</v>
      </c>
      <c r="H183" s="389">
        <v>5</v>
      </c>
      <c r="I183" s="389" t="s">
        <v>98800</v>
      </c>
      <c r="J183" s="389" t="s">
        <v>98801</v>
      </c>
      <c r="K183" s="389" t="s">
        <v>98802</v>
      </c>
    </row>
    <row r="184" spans="1:11" hidden="1">
      <c r="A184" s="389" t="str">
        <f t="shared" si="4"/>
        <v>E</v>
      </c>
      <c r="B184" s="389" t="str">
        <f t="shared" si="5"/>
        <v>E5</v>
      </c>
      <c r="C184" s="394" t="s">
        <v>99007</v>
      </c>
      <c r="D184" s="394" t="s">
        <v>98956</v>
      </c>
      <c r="E184" s="395">
        <v>17</v>
      </c>
      <c r="F184" s="389" t="s">
        <v>40</v>
      </c>
      <c r="G184" s="389" t="s">
        <v>40</v>
      </c>
      <c r="H184" s="389">
        <v>5</v>
      </c>
      <c r="I184" s="389" t="s">
        <v>98800</v>
      </c>
      <c r="J184" s="389" t="s">
        <v>98801</v>
      </c>
      <c r="K184" s="389" t="s">
        <v>98802</v>
      </c>
    </row>
    <row r="185" spans="1:11" hidden="1">
      <c r="A185" s="389" t="str">
        <f t="shared" si="4"/>
        <v>E</v>
      </c>
      <c r="B185" s="389" t="str">
        <f t="shared" si="5"/>
        <v>E5</v>
      </c>
      <c r="C185" s="394" t="s">
        <v>99008</v>
      </c>
      <c r="D185" s="394" t="s">
        <v>98928</v>
      </c>
      <c r="E185" s="395">
        <v>17</v>
      </c>
      <c r="F185" s="389" t="s">
        <v>40</v>
      </c>
      <c r="G185" s="389" t="s">
        <v>40</v>
      </c>
      <c r="H185" s="389">
        <v>5</v>
      </c>
      <c r="I185" s="389" t="s">
        <v>98800</v>
      </c>
      <c r="J185" s="389" t="s">
        <v>98801</v>
      </c>
      <c r="K185" s="389" t="s">
        <v>98802</v>
      </c>
    </row>
    <row r="186" spans="1:11" hidden="1">
      <c r="A186" s="389" t="str">
        <f t="shared" si="4"/>
        <v>E</v>
      </c>
      <c r="B186" s="389" t="str">
        <f t="shared" si="5"/>
        <v>E5</v>
      </c>
      <c r="C186" s="394" t="s">
        <v>99009</v>
      </c>
      <c r="D186" s="394" t="s">
        <v>98824</v>
      </c>
      <c r="E186" s="395">
        <v>17</v>
      </c>
      <c r="F186" s="389" t="s">
        <v>40</v>
      </c>
      <c r="G186" s="389" t="s">
        <v>40</v>
      </c>
      <c r="H186" s="389">
        <v>5</v>
      </c>
      <c r="I186" s="389" t="s">
        <v>98800</v>
      </c>
      <c r="J186" s="389" t="s">
        <v>98801</v>
      </c>
      <c r="K186" s="389" t="s">
        <v>98802</v>
      </c>
    </row>
    <row r="187" spans="1:11" hidden="1">
      <c r="A187" s="389" t="str">
        <f t="shared" si="4"/>
        <v>E</v>
      </c>
      <c r="B187" s="389" t="str">
        <f t="shared" si="5"/>
        <v>E5</v>
      </c>
      <c r="C187" s="394" t="s">
        <v>99010</v>
      </c>
      <c r="D187" s="394" t="s">
        <v>98863</v>
      </c>
      <c r="E187" s="395">
        <v>17</v>
      </c>
      <c r="F187" s="389" t="s">
        <v>40</v>
      </c>
      <c r="G187" s="389" t="s">
        <v>40</v>
      </c>
      <c r="H187" s="389">
        <v>5</v>
      </c>
      <c r="I187" s="389" t="s">
        <v>98800</v>
      </c>
      <c r="J187" s="389" t="s">
        <v>98801</v>
      </c>
      <c r="K187" s="389" t="s">
        <v>98802</v>
      </c>
    </row>
    <row r="188" spans="1:11" hidden="1">
      <c r="A188" s="389" t="str">
        <f t="shared" si="4"/>
        <v>E</v>
      </c>
      <c r="B188" s="389" t="str">
        <f t="shared" si="5"/>
        <v>E5</v>
      </c>
      <c r="C188" s="394" t="s">
        <v>99011</v>
      </c>
      <c r="D188" s="394" t="s">
        <v>98863</v>
      </c>
      <c r="E188" s="395">
        <v>17</v>
      </c>
      <c r="F188" s="389" t="s">
        <v>40</v>
      </c>
      <c r="G188" s="389" t="s">
        <v>40</v>
      </c>
      <c r="H188" s="389">
        <v>5</v>
      </c>
      <c r="I188" s="389" t="s">
        <v>98800</v>
      </c>
      <c r="J188" s="389" t="s">
        <v>98801</v>
      </c>
      <c r="K188" s="389" t="s">
        <v>98802</v>
      </c>
    </row>
    <row r="189" spans="1:11" hidden="1">
      <c r="A189" s="389" t="str">
        <f t="shared" si="4"/>
        <v>E</v>
      </c>
      <c r="B189" s="389" t="str">
        <f t="shared" si="5"/>
        <v>E5</v>
      </c>
      <c r="C189" s="394" t="s">
        <v>99012</v>
      </c>
      <c r="D189" s="394" t="s">
        <v>98863</v>
      </c>
      <c r="E189" s="395">
        <v>17</v>
      </c>
      <c r="F189" s="389" t="s">
        <v>40</v>
      </c>
      <c r="G189" s="389" t="s">
        <v>40</v>
      </c>
      <c r="H189" s="389">
        <v>5</v>
      </c>
      <c r="I189" s="389" t="s">
        <v>98800</v>
      </c>
      <c r="J189" s="389" t="s">
        <v>98801</v>
      </c>
      <c r="K189" s="389" t="s">
        <v>98802</v>
      </c>
    </row>
    <row r="190" spans="1:11" hidden="1">
      <c r="A190" s="389" t="str">
        <f t="shared" si="4"/>
        <v>E</v>
      </c>
      <c r="B190" s="389" t="str">
        <f t="shared" si="5"/>
        <v>E5</v>
      </c>
      <c r="C190" s="394" t="s">
        <v>99013</v>
      </c>
      <c r="D190" s="394" t="s">
        <v>98863</v>
      </c>
      <c r="E190" s="395">
        <v>17</v>
      </c>
      <c r="F190" s="389" t="s">
        <v>40</v>
      </c>
      <c r="G190" s="389" t="s">
        <v>40</v>
      </c>
      <c r="H190" s="389">
        <v>5</v>
      </c>
      <c r="I190" s="389" t="s">
        <v>98800</v>
      </c>
      <c r="J190" s="389" t="s">
        <v>98801</v>
      </c>
      <c r="K190" s="389" t="s">
        <v>98802</v>
      </c>
    </row>
    <row r="191" spans="1:11" hidden="1">
      <c r="A191" s="389" t="str">
        <f t="shared" si="4"/>
        <v>E</v>
      </c>
      <c r="B191" s="389" t="str">
        <f t="shared" si="5"/>
        <v>E5</v>
      </c>
      <c r="C191" s="394" t="s">
        <v>99014</v>
      </c>
      <c r="D191" s="394" t="s">
        <v>98951</v>
      </c>
      <c r="E191" s="395">
        <v>17</v>
      </c>
      <c r="F191" s="389" t="s">
        <v>40</v>
      </c>
      <c r="G191" s="389" t="s">
        <v>40</v>
      </c>
      <c r="H191" s="389">
        <v>5</v>
      </c>
      <c r="I191" s="389" t="s">
        <v>98800</v>
      </c>
      <c r="J191" s="389" t="s">
        <v>98801</v>
      </c>
      <c r="K191" s="389" t="s">
        <v>98802</v>
      </c>
    </row>
    <row r="192" spans="1:11" hidden="1">
      <c r="A192" s="389" t="str">
        <f t="shared" si="4"/>
        <v>E</v>
      </c>
      <c r="B192" s="389" t="str">
        <f t="shared" si="5"/>
        <v>E6</v>
      </c>
      <c r="C192" s="394" t="s">
        <v>99015</v>
      </c>
      <c r="D192" s="394" t="s">
        <v>98951</v>
      </c>
      <c r="E192" s="395">
        <v>17</v>
      </c>
      <c r="F192" s="389" t="s">
        <v>40</v>
      </c>
      <c r="G192" s="389" t="s">
        <v>40</v>
      </c>
      <c r="H192" s="389">
        <v>4</v>
      </c>
      <c r="I192" s="389" t="s">
        <v>98800</v>
      </c>
      <c r="J192" s="389" t="s">
        <v>98801</v>
      </c>
      <c r="K192" s="389" t="s">
        <v>98802</v>
      </c>
    </row>
    <row r="193" spans="1:11" hidden="1">
      <c r="A193" s="389" t="str">
        <f t="shared" si="4"/>
        <v>E</v>
      </c>
      <c r="B193" s="389" t="str">
        <f t="shared" si="5"/>
        <v>E6</v>
      </c>
      <c r="C193" s="394" t="s">
        <v>99016</v>
      </c>
      <c r="D193" s="394" t="s">
        <v>98951</v>
      </c>
      <c r="E193" s="395">
        <v>17</v>
      </c>
      <c r="F193" s="389" t="s">
        <v>40</v>
      </c>
      <c r="G193" s="389" t="s">
        <v>40</v>
      </c>
      <c r="H193" s="389">
        <v>4</v>
      </c>
      <c r="I193" s="389" t="s">
        <v>98800</v>
      </c>
      <c r="J193" s="389" t="s">
        <v>98801</v>
      </c>
      <c r="K193" s="389" t="s">
        <v>98802</v>
      </c>
    </row>
    <row r="194" spans="1:11" hidden="1">
      <c r="A194" s="389" t="str">
        <f t="shared" si="4"/>
        <v>E</v>
      </c>
      <c r="B194" s="389" t="str">
        <f t="shared" si="5"/>
        <v>E6</v>
      </c>
      <c r="C194" s="394" t="s">
        <v>99017</v>
      </c>
      <c r="D194" s="394" t="s">
        <v>98951</v>
      </c>
      <c r="E194" s="395">
        <v>17</v>
      </c>
      <c r="F194" s="389" t="s">
        <v>40</v>
      </c>
      <c r="G194" s="389" t="s">
        <v>40</v>
      </c>
      <c r="H194" s="389">
        <v>4</v>
      </c>
      <c r="I194" s="389" t="s">
        <v>98800</v>
      </c>
      <c r="J194" s="389" t="s">
        <v>98801</v>
      </c>
      <c r="K194" s="389" t="s">
        <v>98802</v>
      </c>
    </row>
    <row r="195" spans="1:11" hidden="1">
      <c r="A195" s="389" t="str">
        <f t="shared" ref="A195:A258" si="6">LEFT(C195)</f>
        <v>E</v>
      </c>
      <c r="B195" s="389" t="str">
        <f t="shared" si="5"/>
        <v>E6</v>
      </c>
      <c r="C195" s="394" t="s">
        <v>99018</v>
      </c>
      <c r="D195" s="394" t="s">
        <v>98956</v>
      </c>
      <c r="E195" s="395">
        <v>17</v>
      </c>
      <c r="F195" s="389" t="s">
        <v>40</v>
      </c>
      <c r="G195" s="389" t="s">
        <v>40</v>
      </c>
      <c r="H195" s="389">
        <v>4</v>
      </c>
      <c r="I195" s="389" t="s">
        <v>98800</v>
      </c>
      <c r="J195" s="389" t="s">
        <v>98801</v>
      </c>
      <c r="K195" s="389" t="s">
        <v>98802</v>
      </c>
    </row>
    <row r="196" spans="1:11" hidden="1">
      <c r="A196" s="389" t="str">
        <f t="shared" si="6"/>
        <v>E</v>
      </c>
      <c r="B196" s="389" t="str">
        <f t="shared" ref="B196:B259" si="7">LEFT(C196,2)</f>
        <v>E6</v>
      </c>
      <c r="C196" s="394" t="s">
        <v>99019</v>
      </c>
      <c r="D196" s="394" t="s">
        <v>98928</v>
      </c>
      <c r="E196" s="395">
        <v>17</v>
      </c>
      <c r="F196" s="389" t="s">
        <v>40</v>
      </c>
      <c r="G196" s="389" t="s">
        <v>40</v>
      </c>
      <c r="H196" s="389">
        <v>4</v>
      </c>
      <c r="I196" s="389" t="s">
        <v>98800</v>
      </c>
      <c r="J196" s="389" t="s">
        <v>98801</v>
      </c>
      <c r="K196" s="389" t="s">
        <v>98802</v>
      </c>
    </row>
    <row r="197" spans="1:11" hidden="1">
      <c r="A197" s="389" t="str">
        <f t="shared" si="6"/>
        <v>E</v>
      </c>
      <c r="B197" s="389" t="str">
        <f t="shared" si="7"/>
        <v>E6</v>
      </c>
      <c r="C197" s="394" t="s">
        <v>99020</v>
      </c>
      <c r="D197" s="394" t="s">
        <v>98928</v>
      </c>
      <c r="E197" s="395">
        <v>17</v>
      </c>
      <c r="F197" s="389" t="s">
        <v>40</v>
      </c>
      <c r="G197" s="389" t="s">
        <v>40</v>
      </c>
      <c r="H197" s="389">
        <v>4</v>
      </c>
      <c r="I197" s="389" t="s">
        <v>98800</v>
      </c>
      <c r="J197" s="389" t="s">
        <v>98801</v>
      </c>
      <c r="K197" s="389" t="s">
        <v>98802</v>
      </c>
    </row>
    <row r="198" spans="1:11" hidden="1">
      <c r="A198" s="389" t="str">
        <f t="shared" si="6"/>
        <v>E</v>
      </c>
      <c r="B198" s="389" t="str">
        <f t="shared" si="7"/>
        <v>E6</v>
      </c>
      <c r="C198" s="394" t="s">
        <v>99021</v>
      </c>
      <c r="D198" s="394" t="s">
        <v>98928</v>
      </c>
      <c r="E198" s="395">
        <v>17</v>
      </c>
      <c r="F198" s="389" t="s">
        <v>40</v>
      </c>
      <c r="G198" s="389" t="s">
        <v>40</v>
      </c>
      <c r="H198" s="389">
        <v>4</v>
      </c>
      <c r="I198" s="389" t="s">
        <v>98800</v>
      </c>
      <c r="J198" s="389" t="s">
        <v>98801</v>
      </c>
      <c r="K198" s="389" t="s">
        <v>98802</v>
      </c>
    </row>
    <row r="199" spans="1:11" hidden="1">
      <c r="A199" s="389" t="str">
        <f t="shared" si="6"/>
        <v>E</v>
      </c>
      <c r="B199" s="389" t="str">
        <f t="shared" si="7"/>
        <v>E6</v>
      </c>
      <c r="C199" s="394" t="s">
        <v>99022</v>
      </c>
      <c r="D199" s="394" t="s">
        <v>98928</v>
      </c>
      <c r="E199" s="395">
        <v>17</v>
      </c>
      <c r="F199" s="389" t="s">
        <v>40</v>
      </c>
      <c r="G199" s="389" t="s">
        <v>40</v>
      </c>
      <c r="H199" s="389">
        <v>4</v>
      </c>
      <c r="I199" s="389" t="s">
        <v>98800</v>
      </c>
      <c r="J199" s="389" t="s">
        <v>98801</v>
      </c>
      <c r="K199" s="389" t="s">
        <v>98802</v>
      </c>
    </row>
    <row r="200" spans="1:11" hidden="1">
      <c r="A200" s="389" t="str">
        <f t="shared" si="6"/>
        <v>E</v>
      </c>
      <c r="B200" s="389" t="str">
        <f t="shared" si="7"/>
        <v>E6</v>
      </c>
      <c r="C200" s="394" t="s">
        <v>99023</v>
      </c>
      <c r="D200" s="394" t="s">
        <v>98951</v>
      </c>
      <c r="E200" s="395">
        <v>17</v>
      </c>
      <c r="F200" s="389" t="s">
        <v>40</v>
      </c>
      <c r="G200" s="389" t="s">
        <v>40</v>
      </c>
      <c r="H200" s="389">
        <v>4</v>
      </c>
      <c r="I200" s="389" t="s">
        <v>98800</v>
      </c>
      <c r="J200" s="389" t="s">
        <v>98801</v>
      </c>
      <c r="K200" s="389" t="s">
        <v>98802</v>
      </c>
    </row>
    <row r="201" spans="1:11" hidden="1">
      <c r="A201" s="389" t="str">
        <f t="shared" si="6"/>
        <v>E</v>
      </c>
      <c r="B201" s="389" t="str">
        <f t="shared" si="7"/>
        <v>E7</v>
      </c>
      <c r="C201" s="394" t="s">
        <v>99024</v>
      </c>
      <c r="D201" s="394" t="s">
        <v>98951</v>
      </c>
      <c r="E201" s="395">
        <v>17</v>
      </c>
      <c r="F201" s="389" t="s">
        <v>40</v>
      </c>
      <c r="G201" s="389" t="s">
        <v>40</v>
      </c>
      <c r="H201" s="389">
        <v>4</v>
      </c>
      <c r="I201" s="389" t="s">
        <v>98800</v>
      </c>
      <c r="J201" s="389" t="s">
        <v>98801</v>
      </c>
      <c r="K201" s="389" t="s">
        <v>98802</v>
      </c>
    </row>
    <row r="202" spans="1:11" hidden="1">
      <c r="A202" s="389" t="str">
        <f t="shared" si="6"/>
        <v>E</v>
      </c>
      <c r="B202" s="389" t="str">
        <f t="shared" si="7"/>
        <v>E7</v>
      </c>
      <c r="C202" s="394" t="s">
        <v>99025</v>
      </c>
      <c r="D202" s="394" t="s">
        <v>98928</v>
      </c>
      <c r="E202" s="395">
        <v>17</v>
      </c>
      <c r="F202" s="389" t="s">
        <v>40</v>
      </c>
      <c r="G202" s="389" t="s">
        <v>40</v>
      </c>
      <c r="H202" s="389">
        <v>4</v>
      </c>
      <c r="I202" s="389" t="s">
        <v>98800</v>
      </c>
      <c r="J202" s="389" t="s">
        <v>98801</v>
      </c>
      <c r="K202" s="389" t="s">
        <v>98802</v>
      </c>
    </row>
    <row r="203" spans="1:11" hidden="1">
      <c r="A203" s="389" t="str">
        <f t="shared" si="6"/>
        <v>E</v>
      </c>
      <c r="B203" s="389" t="str">
        <f t="shared" si="7"/>
        <v>E7</v>
      </c>
      <c r="C203" s="394" t="s">
        <v>99026</v>
      </c>
      <c r="D203" s="394" t="s">
        <v>98951</v>
      </c>
      <c r="E203" s="395">
        <v>17</v>
      </c>
      <c r="F203" s="389" t="s">
        <v>40</v>
      </c>
      <c r="G203" s="389" t="s">
        <v>40</v>
      </c>
      <c r="H203" s="389">
        <v>4</v>
      </c>
      <c r="I203" s="389" t="s">
        <v>98800</v>
      </c>
      <c r="J203" s="389" t="s">
        <v>98801</v>
      </c>
      <c r="K203" s="389" t="s">
        <v>98802</v>
      </c>
    </row>
    <row r="204" spans="1:11" hidden="1">
      <c r="A204" s="389" t="str">
        <f t="shared" si="6"/>
        <v>E</v>
      </c>
      <c r="B204" s="389" t="str">
        <f t="shared" si="7"/>
        <v>E7</v>
      </c>
      <c r="C204" s="394" t="s">
        <v>99027</v>
      </c>
      <c r="D204" s="394" t="s">
        <v>98951</v>
      </c>
      <c r="E204" s="395">
        <v>17</v>
      </c>
      <c r="F204" s="389" t="s">
        <v>40</v>
      </c>
      <c r="G204" s="389" t="s">
        <v>40</v>
      </c>
      <c r="H204" s="389">
        <v>4</v>
      </c>
      <c r="I204" s="389" t="s">
        <v>98800</v>
      </c>
      <c r="J204" s="389" t="s">
        <v>98801</v>
      </c>
      <c r="K204" s="389" t="s">
        <v>98802</v>
      </c>
    </row>
    <row r="205" spans="1:11" hidden="1">
      <c r="A205" s="389" t="str">
        <f t="shared" si="6"/>
        <v>E</v>
      </c>
      <c r="B205" s="389" t="str">
        <f t="shared" si="7"/>
        <v>E7</v>
      </c>
      <c r="C205" s="394" t="s">
        <v>99028</v>
      </c>
      <c r="D205" s="394" t="s">
        <v>98951</v>
      </c>
      <c r="E205" s="395">
        <v>17</v>
      </c>
      <c r="F205" s="389" t="s">
        <v>40</v>
      </c>
      <c r="G205" s="389" t="s">
        <v>40</v>
      </c>
      <c r="H205" s="389">
        <v>4</v>
      </c>
      <c r="I205" s="389" t="s">
        <v>98800</v>
      </c>
      <c r="J205" s="389" t="s">
        <v>98801</v>
      </c>
      <c r="K205" s="389" t="s">
        <v>98802</v>
      </c>
    </row>
    <row r="206" spans="1:11" hidden="1">
      <c r="A206" s="389" t="str">
        <f t="shared" si="6"/>
        <v>E</v>
      </c>
      <c r="B206" s="389" t="str">
        <f t="shared" si="7"/>
        <v>E7</v>
      </c>
      <c r="C206" s="394" t="s">
        <v>99029</v>
      </c>
      <c r="D206" s="394" t="s">
        <v>98928</v>
      </c>
      <c r="E206" s="395">
        <v>17</v>
      </c>
      <c r="F206" s="389" t="s">
        <v>40</v>
      </c>
      <c r="G206" s="389" t="s">
        <v>40</v>
      </c>
      <c r="H206" s="389">
        <v>4</v>
      </c>
      <c r="I206" s="389" t="s">
        <v>98800</v>
      </c>
      <c r="J206" s="389" t="s">
        <v>98801</v>
      </c>
      <c r="K206" s="389" t="s">
        <v>98802</v>
      </c>
    </row>
    <row r="207" spans="1:11" hidden="1">
      <c r="A207" s="389" t="str">
        <f t="shared" si="6"/>
        <v>E</v>
      </c>
      <c r="B207" s="389" t="str">
        <f t="shared" si="7"/>
        <v>E7</v>
      </c>
      <c r="C207" s="394" t="s">
        <v>99030</v>
      </c>
      <c r="D207" s="394" t="s">
        <v>98928</v>
      </c>
      <c r="E207" s="395">
        <v>17</v>
      </c>
      <c r="F207" s="389" t="s">
        <v>40</v>
      </c>
      <c r="G207" s="389" t="s">
        <v>40</v>
      </c>
      <c r="H207" s="389">
        <v>4</v>
      </c>
      <c r="I207" s="389" t="s">
        <v>98800</v>
      </c>
      <c r="J207" s="389" t="s">
        <v>98801</v>
      </c>
      <c r="K207" s="389" t="s">
        <v>98802</v>
      </c>
    </row>
    <row r="208" spans="1:11" hidden="1">
      <c r="A208" s="389" t="str">
        <f t="shared" si="6"/>
        <v>E</v>
      </c>
      <c r="B208" s="389" t="str">
        <f t="shared" si="7"/>
        <v>E7</v>
      </c>
      <c r="C208" s="394" t="s">
        <v>99031</v>
      </c>
      <c r="D208" s="394" t="s">
        <v>98928</v>
      </c>
      <c r="E208" s="395">
        <v>17</v>
      </c>
      <c r="F208" s="389" t="s">
        <v>40</v>
      </c>
      <c r="G208" s="389" t="s">
        <v>40</v>
      </c>
      <c r="H208" s="389">
        <v>4</v>
      </c>
      <c r="I208" s="389" t="s">
        <v>98800</v>
      </c>
      <c r="J208" s="389" t="s">
        <v>98801</v>
      </c>
      <c r="K208" s="389" t="s">
        <v>98802</v>
      </c>
    </row>
    <row r="209" spans="1:11" hidden="1">
      <c r="A209" s="389" t="str">
        <f t="shared" si="6"/>
        <v>E</v>
      </c>
      <c r="B209" s="389" t="str">
        <f t="shared" si="7"/>
        <v>E7</v>
      </c>
      <c r="C209" s="394" t="s">
        <v>99032</v>
      </c>
      <c r="D209" s="394" t="s">
        <v>98928</v>
      </c>
      <c r="E209" s="395">
        <v>17</v>
      </c>
      <c r="F209" s="389" t="s">
        <v>40</v>
      </c>
      <c r="G209" s="389" t="s">
        <v>40</v>
      </c>
      <c r="H209" s="389">
        <v>4</v>
      </c>
      <c r="I209" s="389" t="s">
        <v>98800</v>
      </c>
      <c r="J209" s="389" t="s">
        <v>98801</v>
      </c>
      <c r="K209" s="389" t="s">
        <v>98802</v>
      </c>
    </row>
    <row r="210" spans="1:11" hidden="1">
      <c r="A210" s="389" t="str">
        <f t="shared" si="6"/>
        <v>E</v>
      </c>
      <c r="B210" s="389" t="str">
        <f t="shared" si="7"/>
        <v>E7</v>
      </c>
      <c r="C210" s="394" t="s">
        <v>99033</v>
      </c>
      <c r="D210" s="394" t="s">
        <v>98928</v>
      </c>
      <c r="E210" s="395">
        <v>17</v>
      </c>
      <c r="F210" s="389" t="s">
        <v>40</v>
      </c>
      <c r="G210" s="389" t="s">
        <v>40</v>
      </c>
      <c r="H210" s="389">
        <v>4</v>
      </c>
      <c r="I210" s="389" t="s">
        <v>98800</v>
      </c>
      <c r="J210" s="389" t="s">
        <v>98801</v>
      </c>
      <c r="K210" s="389" t="s">
        <v>98802</v>
      </c>
    </row>
    <row r="211" spans="1:11" hidden="1">
      <c r="A211" s="389" t="str">
        <f t="shared" si="6"/>
        <v>E</v>
      </c>
      <c r="B211" s="389" t="str">
        <f t="shared" si="7"/>
        <v>E7</v>
      </c>
      <c r="C211" s="394" t="s">
        <v>99034</v>
      </c>
      <c r="D211" s="394" t="s">
        <v>98928</v>
      </c>
      <c r="E211" s="395">
        <v>17</v>
      </c>
      <c r="F211" s="389" t="s">
        <v>40</v>
      </c>
      <c r="G211" s="389" t="s">
        <v>40</v>
      </c>
      <c r="H211" s="389">
        <v>4</v>
      </c>
      <c r="I211" s="389" t="s">
        <v>98800</v>
      </c>
      <c r="J211" s="389" t="s">
        <v>98801</v>
      </c>
      <c r="K211" s="389" t="s">
        <v>98802</v>
      </c>
    </row>
    <row r="212" spans="1:11" hidden="1">
      <c r="A212" s="389" t="str">
        <f t="shared" si="6"/>
        <v>E</v>
      </c>
      <c r="B212" s="389" t="str">
        <f t="shared" si="7"/>
        <v>E7</v>
      </c>
      <c r="C212" s="394" t="s">
        <v>99035</v>
      </c>
      <c r="D212" s="394" t="s">
        <v>98928</v>
      </c>
      <c r="E212" s="395">
        <v>17</v>
      </c>
      <c r="F212" s="389" t="s">
        <v>40</v>
      </c>
      <c r="G212" s="389" t="s">
        <v>40</v>
      </c>
      <c r="H212" s="389">
        <v>4</v>
      </c>
      <c r="I212" s="389" t="s">
        <v>98800</v>
      </c>
      <c r="J212" s="389" t="s">
        <v>98801</v>
      </c>
      <c r="K212" s="389" t="s">
        <v>98802</v>
      </c>
    </row>
    <row r="213" spans="1:11" hidden="1">
      <c r="A213" s="389" t="str">
        <f t="shared" si="6"/>
        <v>E</v>
      </c>
      <c r="B213" s="389" t="str">
        <f t="shared" si="7"/>
        <v>E8</v>
      </c>
      <c r="C213" s="394" t="s">
        <v>99036</v>
      </c>
      <c r="D213" s="394" t="s">
        <v>98956</v>
      </c>
      <c r="E213" s="395">
        <v>17</v>
      </c>
      <c r="F213" s="389" t="s">
        <v>40</v>
      </c>
      <c r="G213" s="389" t="s">
        <v>40</v>
      </c>
      <c r="H213" s="389">
        <v>5</v>
      </c>
      <c r="I213" s="389" t="s">
        <v>98800</v>
      </c>
      <c r="J213" s="389" t="s">
        <v>98801</v>
      </c>
      <c r="K213" s="389" t="s">
        <v>98802</v>
      </c>
    </row>
    <row r="214" spans="1:11" hidden="1">
      <c r="A214" s="389" t="str">
        <f t="shared" si="6"/>
        <v>E</v>
      </c>
      <c r="B214" s="389" t="str">
        <f t="shared" si="7"/>
        <v>E8</v>
      </c>
      <c r="C214" s="394" t="s">
        <v>99037</v>
      </c>
      <c r="D214" s="394" t="s">
        <v>98928</v>
      </c>
      <c r="E214" s="395">
        <v>17</v>
      </c>
      <c r="F214" s="389" t="s">
        <v>40</v>
      </c>
      <c r="G214" s="389" t="s">
        <v>40</v>
      </c>
      <c r="H214" s="389">
        <v>5</v>
      </c>
      <c r="I214" s="389" t="s">
        <v>98800</v>
      </c>
      <c r="J214" s="389" t="s">
        <v>98801</v>
      </c>
      <c r="K214" s="389" t="s">
        <v>98802</v>
      </c>
    </row>
    <row r="215" spans="1:11" hidden="1">
      <c r="A215" s="389" t="str">
        <f t="shared" si="6"/>
        <v>E</v>
      </c>
      <c r="B215" s="389" t="str">
        <f t="shared" si="7"/>
        <v>E8</v>
      </c>
      <c r="C215" s="394" t="s">
        <v>99038</v>
      </c>
      <c r="D215" s="394" t="s">
        <v>98863</v>
      </c>
      <c r="E215" s="395">
        <v>17</v>
      </c>
      <c r="F215" s="389" t="s">
        <v>40</v>
      </c>
      <c r="G215" s="389" t="s">
        <v>40</v>
      </c>
      <c r="H215" s="389">
        <v>5</v>
      </c>
      <c r="I215" s="389" t="s">
        <v>98800</v>
      </c>
      <c r="J215" s="389" t="s">
        <v>98801</v>
      </c>
      <c r="K215" s="389" t="s">
        <v>98802</v>
      </c>
    </row>
    <row r="216" spans="1:11" hidden="1">
      <c r="A216" s="389" t="str">
        <f t="shared" si="6"/>
        <v>E</v>
      </c>
      <c r="B216" s="389" t="str">
        <f t="shared" si="7"/>
        <v>E8</v>
      </c>
      <c r="C216" s="394" t="s">
        <v>99039</v>
      </c>
      <c r="D216" s="394" t="s">
        <v>98928</v>
      </c>
      <c r="E216" s="395">
        <v>17</v>
      </c>
      <c r="F216" s="389" t="s">
        <v>40</v>
      </c>
      <c r="G216" s="389" t="s">
        <v>40</v>
      </c>
      <c r="H216" s="389">
        <v>5</v>
      </c>
      <c r="I216" s="389" t="s">
        <v>98800</v>
      </c>
      <c r="J216" s="389" t="s">
        <v>98801</v>
      </c>
      <c r="K216" s="389" t="s">
        <v>98802</v>
      </c>
    </row>
    <row r="217" spans="1:11" hidden="1">
      <c r="A217" s="389" t="str">
        <f t="shared" si="6"/>
        <v>E</v>
      </c>
      <c r="B217" s="389" t="str">
        <f t="shared" si="7"/>
        <v>E8</v>
      </c>
      <c r="C217" s="394" t="s">
        <v>99040</v>
      </c>
      <c r="D217" s="394" t="s">
        <v>98928</v>
      </c>
      <c r="E217" s="395">
        <v>17</v>
      </c>
      <c r="F217" s="389" t="s">
        <v>40</v>
      </c>
      <c r="G217" s="389" t="s">
        <v>40</v>
      </c>
      <c r="H217" s="389">
        <v>5</v>
      </c>
      <c r="I217" s="389" t="s">
        <v>98800</v>
      </c>
      <c r="J217" s="389" t="s">
        <v>98801</v>
      </c>
      <c r="K217" s="389" t="s">
        <v>98802</v>
      </c>
    </row>
    <row r="218" spans="1:11" hidden="1">
      <c r="A218" s="389" t="str">
        <f t="shared" si="6"/>
        <v>E</v>
      </c>
      <c r="B218" s="389" t="str">
        <f t="shared" si="7"/>
        <v>E8</v>
      </c>
      <c r="C218" s="394" t="s">
        <v>99041</v>
      </c>
      <c r="D218" s="394" t="s">
        <v>98928</v>
      </c>
      <c r="E218" s="395">
        <v>17</v>
      </c>
      <c r="F218" s="389" t="s">
        <v>40</v>
      </c>
      <c r="G218" s="389" t="s">
        <v>40</v>
      </c>
      <c r="H218" s="389">
        <v>5</v>
      </c>
      <c r="I218" s="389" t="s">
        <v>98800</v>
      </c>
      <c r="J218" s="389" t="s">
        <v>98801</v>
      </c>
      <c r="K218" s="389" t="s">
        <v>98802</v>
      </c>
    </row>
    <row r="219" spans="1:11" hidden="1">
      <c r="A219" s="389" t="str">
        <f t="shared" si="6"/>
        <v>E</v>
      </c>
      <c r="B219" s="389" t="str">
        <f t="shared" si="7"/>
        <v>E8</v>
      </c>
      <c r="C219" s="394" t="s">
        <v>99042</v>
      </c>
      <c r="D219" s="394" t="s">
        <v>98956</v>
      </c>
      <c r="E219" s="395">
        <v>17</v>
      </c>
      <c r="F219" s="389" t="s">
        <v>40</v>
      </c>
      <c r="G219" s="389" t="s">
        <v>40</v>
      </c>
      <c r="H219" s="389">
        <v>5</v>
      </c>
      <c r="I219" s="389" t="s">
        <v>98800</v>
      </c>
      <c r="J219" s="389" t="s">
        <v>98801</v>
      </c>
      <c r="K219" s="389" t="s">
        <v>98802</v>
      </c>
    </row>
    <row r="220" spans="1:11" hidden="1">
      <c r="A220" s="389" t="str">
        <f t="shared" si="6"/>
        <v>E</v>
      </c>
      <c r="B220" s="389" t="str">
        <f t="shared" si="7"/>
        <v>E8</v>
      </c>
      <c r="C220" s="394" t="s">
        <v>99043</v>
      </c>
      <c r="D220" s="394" t="s">
        <v>98928</v>
      </c>
      <c r="E220" s="395">
        <v>17</v>
      </c>
      <c r="F220" s="389" t="s">
        <v>40</v>
      </c>
      <c r="G220" s="389" t="s">
        <v>40</v>
      </c>
      <c r="H220" s="389">
        <v>5</v>
      </c>
      <c r="I220" s="389" t="s">
        <v>98800</v>
      </c>
      <c r="J220" s="389" t="s">
        <v>98801</v>
      </c>
      <c r="K220" s="389" t="s">
        <v>98802</v>
      </c>
    </row>
    <row r="221" spans="1:11" hidden="1">
      <c r="A221" s="389" t="str">
        <f t="shared" si="6"/>
        <v>E</v>
      </c>
      <c r="B221" s="389" t="str">
        <f t="shared" si="7"/>
        <v>E8</v>
      </c>
      <c r="C221" s="394" t="s">
        <v>99044</v>
      </c>
      <c r="D221" s="394" t="s">
        <v>98863</v>
      </c>
      <c r="E221" s="395">
        <v>17</v>
      </c>
      <c r="F221" s="389" t="s">
        <v>40</v>
      </c>
      <c r="G221" s="389" t="s">
        <v>40</v>
      </c>
      <c r="H221" s="389">
        <v>5</v>
      </c>
      <c r="I221" s="389" t="s">
        <v>98800</v>
      </c>
      <c r="J221" s="389" t="s">
        <v>98801</v>
      </c>
      <c r="K221" s="389" t="s">
        <v>98802</v>
      </c>
    </row>
    <row r="222" spans="1:11" hidden="1">
      <c r="A222" s="389" t="str">
        <f t="shared" si="6"/>
        <v>E</v>
      </c>
      <c r="B222" s="389" t="str">
        <f t="shared" si="7"/>
        <v>E8</v>
      </c>
      <c r="C222" s="394" t="s">
        <v>99045</v>
      </c>
      <c r="D222" s="394" t="s">
        <v>98863</v>
      </c>
      <c r="E222" s="395">
        <v>17</v>
      </c>
      <c r="F222" s="389" t="s">
        <v>40</v>
      </c>
      <c r="G222" s="389" t="s">
        <v>40</v>
      </c>
      <c r="H222" s="389">
        <v>5</v>
      </c>
      <c r="I222" s="389" t="s">
        <v>98800</v>
      </c>
      <c r="J222" s="389" t="s">
        <v>98801</v>
      </c>
      <c r="K222" s="389" t="s">
        <v>98802</v>
      </c>
    </row>
    <row r="223" spans="1:11" hidden="1">
      <c r="A223" s="389" t="str">
        <f t="shared" si="6"/>
        <v>E</v>
      </c>
      <c r="B223" s="389" t="str">
        <f t="shared" si="7"/>
        <v>E8</v>
      </c>
      <c r="C223" s="394" t="s">
        <v>99046</v>
      </c>
      <c r="D223" s="394" t="s">
        <v>98863</v>
      </c>
      <c r="E223" s="395">
        <v>17</v>
      </c>
      <c r="F223" s="389" t="s">
        <v>40</v>
      </c>
      <c r="G223" s="389" t="s">
        <v>40</v>
      </c>
      <c r="H223" s="389">
        <v>5</v>
      </c>
      <c r="I223" s="389" t="s">
        <v>98800</v>
      </c>
      <c r="J223" s="389" t="s">
        <v>98801</v>
      </c>
      <c r="K223" s="389" t="s">
        <v>98802</v>
      </c>
    </row>
    <row r="224" spans="1:11" hidden="1">
      <c r="A224" s="389" t="str">
        <f t="shared" si="6"/>
        <v>E</v>
      </c>
      <c r="B224" s="389" t="str">
        <f t="shared" si="7"/>
        <v>E8</v>
      </c>
      <c r="C224" s="394" t="s">
        <v>99047</v>
      </c>
      <c r="D224" s="394" t="s">
        <v>98824</v>
      </c>
      <c r="E224" s="395">
        <v>17</v>
      </c>
      <c r="F224" s="389" t="s">
        <v>40</v>
      </c>
      <c r="G224" s="389" t="s">
        <v>40</v>
      </c>
      <c r="H224" s="389">
        <v>5</v>
      </c>
      <c r="I224" s="389" t="s">
        <v>98800</v>
      </c>
      <c r="J224" s="389" t="s">
        <v>98801</v>
      </c>
      <c r="K224" s="389" t="s">
        <v>98802</v>
      </c>
    </row>
    <row r="225" spans="1:11" hidden="1">
      <c r="A225" s="389" t="str">
        <f t="shared" si="6"/>
        <v>E</v>
      </c>
      <c r="B225" s="389" t="str">
        <f t="shared" si="7"/>
        <v>E8</v>
      </c>
      <c r="C225" s="394" t="s">
        <v>99048</v>
      </c>
      <c r="D225" s="394" t="s">
        <v>98824</v>
      </c>
      <c r="E225" s="395">
        <v>17</v>
      </c>
      <c r="F225" s="389" t="s">
        <v>40</v>
      </c>
      <c r="G225" s="389" t="s">
        <v>40</v>
      </c>
      <c r="H225" s="389">
        <v>5</v>
      </c>
      <c r="I225" s="389" t="s">
        <v>98800</v>
      </c>
      <c r="J225" s="389" t="s">
        <v>98801</v>
      </c>
      <c r="K225" s="389" t="s">
        <v>98802</v>
      </c>
    </row>
    <row r="226" spans="1:11" hidden="1">
      <c r="A226" s="389" t="str">
        <f t="shared" si="6"/>
        <v>E</v>
      </c>
      <c r="B226" s="389" t="str">
        <f t="shared" si="7"/>
        <v>E8</v>
      </c>
      <c r="C226" s="394" t="s">
        <v>99049</v>
      </c>
      <c r="D226" s="394" t="s">
        <v>98863</v>
      </c>
      <c r="E226" s="395">
        <v>17</v>
      </c>
      <c r="F226" s="389" t="s">
        <v>40</v>
      </c>
      <c r="G226" s="389" t="s">
        <v>40</v>
      </c>
      <c r="H226" s="389">
        <v>5</v>
      </c>
      <c r="I226" s="389" t="s">
        <v>98800</v>
      </c>
      <c r="J226" s="389" t="s">
        <v>98801</v>
      </c>
      <c r="K226" s="389" t="s">
        <v>98802</v>
      </c>
    </row>
    <row r="227" spans="1:11" hidden="1">
      <c r="A227" s="389" t="str">
        <f t="shared" si="6"/>
        <v>E</v>
      </c>
      <c r="B227" s="389" t="str">
        <f t="shared" si="7"/>
        <v>E9</v>
      </c>
      <c r="C227" s="394" t="s">
        <v>99050</v>
      </c>
      <c r="D227" s="394" t="s">
        <v>98951</v>
      </c>
      <c r="E227" s="395">
        <v>17</v>
      </c>
      <c r="F227" s="389" t="s">
        <v>40</v>
      </c>
      <c r="G227" s="389" t="s">
        <v>40</v>
      </c>
      <c r="H227" s="389">
        <v>4</v>
      </c>
      <c r="I227" s="389" t="s">
        <v>98800</v>
      </c>
      <c r="J227" s="389" t="s">
        <v>98801</v>
      </c>
      <c r="K227" s="389" t="s">
        <v>98802</v>
      </c>
    </row>
    <row r="228" spans="1:11" hidden="1">
      <c r="A228" s="389" t="str">
        <f t="shared" si="6"/>
        <v>E</v>
      </c>
      <c r="B228" s="389" t="str">
        <f t="shared" si="7"/>
        <v>E9</v>
      </c>
      <c r="C228" s="394" t="s">
        <v>99051</v>
      </c>
      <c r="D228" s="394" t="s">
        <v>98951</v>
      </c>
      <c r="E228" s="395">
        <v>17</v>
      </c>
      <c r="F228" s="389" t="s">
        <v>40</v>
      </c>
      <c r="G228" s="389" t="s">
        <v>40</v>
      </c>
      <c r="H228" s="389">
        <v>4</v>
      </c>
      <c r="I228" s="389" t="s">
        <v>98800</v>
      </c>
      <c r="J228" s="389" t="s">
        <v>98801</v>
      </c>
      <c r="K228" s="389" t="s">
        <v>98802</v>
      </c>
    </row>
    <row r="229" spans="1:11" hidden="1">
      <c r="A229" s="389" t="str">
        <f t="shared" si="6"/>
        <v>E</v>
      </c>
      <c r="B229" s="389" t="str">
        <f t="shared" si="7"/>
        <v>E9</v>
      </c>
      <c r="C229" s="394" t="s">
        <v>99052</v>
      </c>
      <c r="D229" s="394" t="s">
        <v>98951</v>
      </c>
      <c r="E229" s="395">
        <v>17</v>
      </c>
      <c r="F229" s="389" t="s">
        <v>40</v>
      </c>
      <c r="G229" s="389" t="s">
        <v>40</v>
      </c>
      <c r="H229" s="389">
        <v>4</v>
      </c>
      <c r="I229" s="389" t="s">
        <v>98800</v>
      </c>
      <c r="J229" s="389" t="s">
        <v>98801</v>
      </c>
      <c r="K229" s="389" t="s">
        <v>98802</v>
      </c>
    </row>
    <row r="230" spans="1:11" hidden="1">
      <c r="A230" s="389" t="str">
        <f t="shared" si="6"/>
        <v>E</v>
      </c>
      <c r="B230" s="389" t="str">
        <f t="shared" si="7"/>
        <v>E9</v>
      </c>
      <c r="C230" s="394" t="s">
        <v>99053</v>
      </c>
      <c r="D230" s="394" t="s">
        <v>98951</v>
      </c>
      <c r="E230" s="395">
        <v>17</v>
      </c>
      <c r="F230" s="389" t="s">
        <v>40</v>
      </c>
      <c r="G230" s="389" t="s">
        <v>40</v>
      </c>
      <c r="H230" s="389">
        <v>4</v>
      </c>
      <c r="I230" s="389" t="s">
        <v>98800</v>
      </c>
      <c r="J230" s="389" t="s">
        <v>98801</v>
      </c>
      <c r="K230" s="389" t="s">
        <v>98802</v>
      </c>
    </row>
    <row r="231" spans="1:11" hidden="1">
      <c r="A231" s="389" t="str">
        <f t="shared" si="6"/>
        <v>E</v>
      </c>
      <c r="B231" s="389" t="str">
        <f t="shared" si="7"/>
        <v>E9</v>
      </c>
      <c r="C231" s="394" t="s">
        <v>99054</v>
      </c>
      <c r="D231" s="394" t="s">
        <v>98928</v>
      </c>
      <c r="E231" s="395">
        <v>17</v>
      </c>
      <c r="F231" s="389" t="s">
        <v>40</v>
      </c>
      <c r="G231" s="389" t="s">
        <v>40</v>
      </c>
      <c r="H231" s="389">
        <v>4</v>
      </c>
      <c r="I231" s="389" t="s">
        <v>98800</v>
      </c>
      <c r="J231" s="389" t="s">
        <v>98801</v>
      </c>
      <c r="K231" s="389" t="s">
        <v>98802</v>
      </c>
    </row>
    <row r="232" spans="1:11" hidden="1">
      <c r="A232" s="389" t="str">
        <f t="shared" si="6"/>
        <v>E</v>
      </c>
      <c r="B232" s="389" t="str">
        <f t="shared" si="7"/>
        <v>E9</v>
      </c>
      <c r="C232" s="394" t="s">
        <v>99055</v>
      </c>
      <c r="D232" s="394" t="s">
        <v>98863</v>
      </c>
      <c r="E232" s="395">
        <v>17</v>
      </c>
      <c r="F232" s="389" t="s">
        <v>40</v>
      </c>
      <c r="G232" s="389" t="s">
        <v>40</v>
      </c>
      <c r="H232" s="389">
        <v>4</v>
      </c>
      <c r="I232" s="389" t="s">
        <v>98800</v>
      </c>
      <c r="J232" s="389" t="s">
        <v>98801</v>
      </c>
      <c r="K232" s="389" t="s">
        <v>98802</v>
      </c>
    </row>
    <row r="233" spans="1:11" hidden="1">
      <c r="A233" s="389" t="str">
        <f t="shared" si="6"/>
        <v>G</v>
      </c>
      <c r="B233" s="389" t="str">
        <f t="shared" si="7"/>
        <v>G0</v>
      </c>
      <c r="C233" s="394" t="s">
        <v>99056</v>
      </c>
      <c r="D233" s="394" t="s">
        <v>99057</v>
      </c>
      <c r="E233" s="395">
        <v>16</v>
      </c>
      <c r="F233" s="389" t="s">
        <v>99058</v>
      </c>
      <c r="G233" s="389" t="s">
        <v>36</v>
      </c>
      <c r="H233" s="389">
        <v>1</v>
      </c>
      <c r="I233" s="389" t="s">
        <v>99059</v>
      </c>
      <c r="J233" s="389" t="s">
        <v>99060</v>
      </c>
      <c r="K233" s="389" t="s">
        <v>99061</v>
      </c>
    </row>
    <row r="234" spans="1:11" hidden="1">
      <c r="A234" s="389" t="str">
        <f t="shared" si="6"/>
        <v>G</v>
      </c>
      <c r="B234" s="389" t="str">
        <f t="shared" si="7"/>
        <v>G0</v>
      </c>
      <c r="C234" s="394" t="s">
        <v>99062</v>
      </c>
      <c r="D234" s="394" t="s">
        <v>99063</v>
      </c>
      <c r="E234" s="395">
        <v>16</v>
      </c>
      <c r="F234" s="389" t="s">
        <v>99064</v>
      </c>
      <c r="G234" s="389" t="s">
        <v>36</v>
      </c>
      <c r="H234" s="389">
        <v>1</v>
      </c>
      <c r="I234" s="389" t="s">
        <v>99059</v>
      </c>
      <c r="J234" s="389" t="s">
        <v>99060</v>
      </c>
      <c r="K234" s="389" t="s">
        <v>99061</v>
      </c>
    </row>
    <row r="235" spans="1:11" hidden="1">
      <c r="A235" s="389" t="str">
        <f t="shared" si="6"/>
        <v>G</v>
      </c>
      <c r="B235" s="389" t="str">
        <f t="shared" si="7"/>
        <v>G0</v>
      </c>
      <c r="C235" s="394" t="s">
        <v>99065</v>
      </c>
      <c r="D235" s="394" t="s">
        <v>99066</v>
      </c>
      <c r="E235" s="395">
        <v>16</v>
      </c>
      <c r="F235" s="403" t="s">
        <v>99064</v>
      </c>
      <c r="G235" s="389" t="s">
        <v>36</v>
      </c>
      <c r="H235" s="389">
        <v>1</v>
      </c>
      <c r="I235" s="389" t="s">
        <v>99059</v>
      </c>
      <c r="J235" s="389" t="s">
        <v>99060</v>
      </c>
      <c r="K235" s="389" t="s">
        <v>99061</v>
      </c>
    </row>
    <row r="236" spans="1:11" hidden="1">
      <c r="A236" s="389" t="str">
        <f t="shared" si="6"/>
        <v>G</v>
      </c>
      <c r="B236" s="389" t="str">
        <f t="shared" si="7"/>
        <v>G0</v>
      </c>
      <c r="C236" s="394" t="s">
        <v>99067</v>
      </c>
      <c r="D236" s="394" t="s">
        <v>99066</v>
      </c>
      <c r="E236" s="395">
        <v>16</v>
      </c>
      <c r="F236" s="389" t="s">
        <v>99064</v>
      </c>
      <c r="G236" s="389" t="s">
        <v>36</v>
      </c>
      <c r="H236" s="389">
        <v>1</v>
      </c>
      <c r="I236" s="389" t="s">
        <v>99059</v>
      </c>
      <c r="J236" s="389" t="s">
        <v>99060</v>
      </c>
      <c r="K236" s="389" t="s">
        <v>99061</v>
      </c>
    </row>
    <row r="237" spans="1:11" hidden="1">
      <c r="A237" s="389" t="str">
        <f t="shared" si="6"/>
        <v>G</v>
      </c>
      <c r="B237" s="389" t="str">
        <f t="shared" si="7"/>
        <v>G0</v>
      </c>
      <c r="C237" s="394" t="s">
        <v>99068</v>
      </c>
      <c r="D237" s="394" t="s">
        <v>99069</v>
      </c>
      <c r="E237" s="395">
        <v>16</v>
      </c>
      <c r="F237" s="389" t="s">
        <v>99064</v>
      </c>
      <c r="G237" s="389" t="s">
        <v>36</v>
      </c>
      <c r="H237" s="389">
        <v>1</v>
      </c>
      <c r="I237" s="389" t="s">
        <v>99059</v>
      </c>
      <c r="J237" s="389" t="s">
        <v>99060</v>
      </c>
      <c r="K237" s="389" t="s">
        <v>99061</v>
      </c>
    </row>
    <row r="238" spans="1:11" hidden="1">
      <c r="A238" s="389" t="str">
        <f t="shared" si="6"/>
        <v>G</v>
      </c>
      <c r="B238" s="389" t="str">
        <f t="shared" si="7"/>
        <v>G0</v>
      </c>
      <c r="C238" s="394" t="s">
        <v>99070</v>
      </c>
      <c r="D238" s="394" t="s">
        <v>99069</v>
      </c>
      <c r="E238" s="395">
        <v>16</v>
      </c>
      <c r="F238" s="389" t="s">
        <v>99071</v>
      </c>
      <c r="G238" s="389" t="s">
        <v>36</v>
      </c>
      <c r="H238" s="389">
        <v>1</v>
      </c>
      <c r="I238" s="389" t="s">
        <v>99059</v>
      </c>
      <c r="J238" s="389" t="s">
        <v>99060</v>
      </c>
      <c r="K238" s="389" t="s">
        <v>99061</v>
      </c>
    </row>
    <row r="239" spans="1:11" hidden="1">
      <c r="A239" s="389" t="str">
        <f t="shared" si="6"/>
        <v>G</v>
      </c>
      <c r="B239" s="389" t="str">
        <f t="shared" si="7"/>
        <v>G0</v>
      </c>
      <c r="C239" s="394" t="s">
        <v>99072</v>
      </c>
      <c r="D239" s="394" t="s">
        <v>99069</v>
      </c>
      <c r="E239" s="395">
        <v>16</v>
      </c>
      <c r="F239" s="389" t="s">
        <v>99073</v>
      </c>
      <c r="G239" s="389" t="s">
        <v>36</v>
      </c>
      <c r="H239" s="389">
        <v>1</v>
      </c>
      <c r="I239" s="389" t="s">
        <v>99059</v>
      </c>
      <c r="J239" s="389" t="s">
        <v>99060</v>
      </c>
      <c r="K239" s="389" t="s">
        <v>99061</v>
      </c>
    </row>
    <row r="240" spans="1:11" hidden="1">
      <c r="A240" s="389" t="str">
        <f t="shared" si="6"/>
        <v>G</v>
      </c>
      <c r="B240" s="389" t="str">
        <f t="shared" si="7"/>
        <v>G0</v>
      </c>
      <c r="C240" s="394" t="s">
        <v>99074</v>
      </c>
      <c r="D240" s="394" t="s">
        <v>99057</v>
      </c>
      <c r="E240" s="395">
        <v>16</v>
      </c>
      <c r="F240" s="389" t="s">
        <v>99058</v>
      </c>
      <c r="G240" s="389" t="s">
        <v>36</v>
      </c>
      <c r="H240" s="389">
        <v>1</v>
      </c>
      <c r="I240" s="389" t="s">
        <v>99059</v>
      </c>
      <c r="J240" s="389" t="s">
        <v>99060</v>
      </c>
      <c r="K240" s="389" t="s">
        <v>99061</v>
      </c>
    </row>
    <row r="241" spans="1:11" hidden="1">
      <c r="A241" s="389" t="str">
        <f t="shared" si="6"/>
        <v>G</v>
      </c>
      <c r="B241" s="389" t="str">
        <f t="shared" si="7"/>
        <v>G0</v>
      </c>
      <c r="C241" s="394" t="s">
        <v>99075</v>
      </c>
      <c r="D241" s="394" t="s">
        <v>99063</v>
      </c>
      <c r="E241" s="395">
        <v>16</v>
      </c>
      <c r="F241" s="389" t="s">
        <v>99064</v>
      </c>
      <c r="G241" s="389" t="s">
        <v>36</v>
      </c>
      <c r="H241" s="389">
        <v>1</v>
      </c>
      <c r="I241" s="389" t="s">
        <v>99059</v>
      </c>
      <c r="J241" s="389" t="s">
        <v>99060</v>
      </c>
      <c r="K241" s="389" t="s">
        <v>99061</v>
      </c>
    </row>
    <row r="242" spans="1:11" hidden="1">
      <c r="A242" s="389" t="str">
        <f t="shared" si="6"/>
        <v>G</v>
      </c>
      <c r="B242" s="389" t="str">
        <f t="shared" si="7"/>
        <v>G0</v>
      </c>
      <c r="C242" s="394" t="s">
        <v>99076</v>
      </c>
      <c r="D242" s="394" t="s">
        <v>99066</v>
      </c>
      <c r="E242" s="395">
        <v>16</v>
      </c>
      <c r="F242" s="389" t="s">
        <v>99064</v>
      </c>
      <c r="G242" s="389" t="s">
        <v>36</v>
      </c>
      <c r="H242" s="389">
        <v>1</v>
      </c>
      <c r="I242" s="389" t="s">
        <v>99059</v>
      </c>
      <c r="J242" s="389" t="s">
        <v>99060</v>
      </c>
      <c r="K242" s="389" t="s">
        <v>99061</v>
      </c>
    </row>
    <row r="243" spans="1:11" hidden="1">
      <c r="A243" s="389" t="str">
        <f t="shared" si="6"/>
        <v>G</v>
      </c>
      <c r="B243" s="389" t="str">
        <f t="shared" si="7"/>
        <v>G0</v>
      </c>
      <c r="C243" s="394" t="s">
        <v>99077</v>
      </c>
      <c r="D243" s="394" t="s">
        <v>99069</v>
      </c>
      <c r="E243" s="395">
        <v>16</v>
      </c>
      <c r="F243" s="389" t="s">
        <v>99064</v>
      </c>
      <c r="G243" s="389" t="s">
        <v>36</v>
      </c>
      <c r="H243" s="389">
        <v>1</v>
      </c>
      <c r="I243" s="389" t="s">
        <v>99059</v>
      </c>
      <c r="J243" s="389" t="s">
        <v>99060</v>
      </c>
      <c r="K243" s="389" t="s">
        <v>99061</v>
      </c>
    </row>
    <row r="244" spans="1:11" hidden="1">
      <c r="A244" s="389" t="str">
        <f t="shared" si="6"/>
        <v>G</v>
      </c>
      <c r="B244" s="389" t="str">
        <f t="shared" si="7"/>
        <v>G0</v>
      </c>
      <c r="C244" s="394" t="s">
        <v>99078</v>
      </c>
      <c r="D244" s="394" t="s">
        <v>99079</v>
      </c>
      <c r="E244" s="395">
        <v>16</v>
      </c>
      <c r="F244" s="389" t="s">
        <v>99058</v>
      </c>
      <c r="G244" s="389" t="s">
        <v>36</v>
      </c>
      <c r="H244" s="389">
        <v>1</v>
      </c>
      <c r="I244" s="389" t="s">
        <v>99059</v>
      </c>
      <c r="J244" s="389" t="s">
        <v>99060</v>
      </c>
      <c r="K244" s="389" t="s">
        <v>99061</v>
      </c>
    </row>
    <row r="245" spans="1:11" hidden="1">
      <c r="A245" s="389" t="str">
        <f t="shared" si="6"/>
        <v>G</v>
      </c>
      <c r="B245" s="389" t="str">
        <f t="shared" si="7"/>
        <v>G0</v>
      </c>
      <c r="C245" s="394" t="s">
        <v>99080</v>
      </c>
      <c r="D245" s="394" t="s">
        <v>99081</v>
      </c>
      <c r="E245" s="395">
        <v>16</v>
      </c>
      <c r="F245" s="389" t="s">
        <v>99073</v>
      </c>
      <c r="G245" s="389" t="s">
        <v>36</v>
      </c>
      <c r="H245" s="389">
        <v>1</v>
      </c>
      <c r="I245" s="389" t="s">
        <v>99059</v>
      </c>
      <c r="J245" s="389" t="s">
        <v>99060</v>
      </c>
      <c r="K245" s="389" t="s">
        <v>99061</v>
      </c>
    </row>
    <row r="246" spans="1:11" hidden="1">
      <c r="A246" s="389" t="str">
        <f t="shared" si="6"/>
        <v>G</v>
      </c>
      <c r="B246" s="389" t="str">
        <f t="shared" si="7"/>
        <v>G0</v>
      </c>
      <c r="C246" s="394" t="s">
        <v>99082</v>
      </c>
      <c r="D246" s="394" t="s">
        <v>99057</v>
      </c>
      <c r="E246" s="395">
        <v>16</v>
      </c>
      <c r="F246" s="389" t="s">
        <v>99073</v>
      </c>
      <c r="G246" s="389" t="s">
        <v>36</v>
      </c>
      <c r="H246" s="389">
        <v>1</v>
      </c>
      <c r="I246" s="389" t="s">
        <v>99059</v>
      </c>
      <c r="J246" s="389" t="s">
        <v>99060</v>
      </c>
      <c r="K246" s="389" t="s">
        <v>99061</v>
      </c>
    </row>
    <row r="247" spans="1:11" hidden="1">
      <c r="A247" s="389" t="str">
        <f t="shared" si="6"/>
        <v>G</v>
      </c>
      <c r="B247" s="389" t="str">
        <f t="shared" si="7"/>
        <v>G0</v>
      </c>
      <c r="C247" s="394" t="s">
        <v>99083</v>
      </c>
      <c r="D247" s="394" t="s">
        <v>99079</v>
      </c>
      <c r="E247" s="395">
        <v>16</v>
      </c>
      <c r="F247" s="389" t="s">
        <v>99084</v>
      </c>
      <c r="G247" s="389" t="s">
        <v>36</v>
      </c>
      <c r="H247" s="389">
        <v>1</v>
      </c>
      <c r="I247" s="389" t="s">
        <v>99059</v>
      </c>
      <c r="J247" s="389" t="s">
        <v>99060</v>
      </c>
      <c r="K247" s="389" t="s">
        <v>99061</v>
      </c>
    </row>
    <row r="248" spans="1:11" hidden="1">
      <c r="A248" s="389" t="str">
        <f t="shared" si="6"/>
        <v>G</v>
      </c>
      <c r="B248" s="389" t="str">
        <f t="shared" si="7"/>
        <v>G0</v>
      </c>
      <c r="C248" s="394" t="s">
        <v>99085</v>
      </c>
      <c r="D248" s="394" t="s">
        <v>99086</v>
      </c>
      <c r="E248" s="395">
        <v>16</v>
      </c>
      <c r="F248" s="389" t="s">
        <v>99071</v>
      </c>
      <c r="G248" s="389" t="s">
        <v>36</v>
      </c>
      <c r="H248" s="389">
        <v>1</v>
      </c>
      <c r="I248" s="389" t="s">
        <v>99059</v>
      </c>
      <c r="J248" s="389" t="s">
        <v>99060</v>
      </c>
      <c r="K248" s="389" t="s">
        <v>99061</v>
      </c>
    </row>
    <row r="249" spans="1:11" hidden="1">
      <c r="A249" s="389" t="str">
        <f t="shared" si="6"/>
        <v>G</v>
      </c>
      <c r="B249" s="389" t="str">
        <f t="shared" si="7"/>
        <v>G0</v>
      </c>
      <c r="C249" s="394" t="s">
        <v>99087</v>
      </c>
      <c r="D249" s="394" t="s">
        <v>99086</v>
      </c>
      <c r="E249" s="395">
        <v>16</v>
      </c>
      <c r="F249" s="389" t="s">
        <v>99084</v>
      </c>
      <c r="G249" s="389" t="s">
        <v>36</v>
      </c>
      <c r="H249" s="389">
        <v>1</v>
      </c>
      <c r="I249" s="389" t="s">
        <v>99059</v>
      </c>
      <c r="J249" s="389" t="s">
        <v>99060</v>
      </c>
      <c r="K249" s="389" t="s">
        <v>99061</v>
      </c>
    </row>
    <row r="250" spans="1:11" hidden="1">
      <c r="A250" s="389" t="str">
        <f t="shared" si="6"/>
        <v>G</v>
      </c>
      <c r="B250" s="389" t="str">
        <f t="shared" si="7"/>
        <v>G0</v>
      </c>
      <c r="C250" s="394" t="s">
        <v>99088</v>
      </c>
      <c r="D250" s="394" t="s">
        <v>99089</v>
      </c>
      <c r="E250" s="395">
        <v>16</v>
      </c>
      <c r="F250" s="389" t="s">
        <v>99064</v>
      </c>
      <c r="G250" s="389" t="s">
        <v>36</v>
      </c>
      <c r="H250" s="389">
        <v>1</v>
      </c>
      <c r="I250" s="389" t="s">
        <v>99059</v>
      </c>
      <c r="J250" s="389" t="s">
        <v>99060</v>
      </c>
      <c r="K250" s="389" t="s">
        <v>99061</v>
      </c>
    </row>
    <row r="251" spans="1:11" hidden="1">
      <c r="A251" s="389" t="str">
        <f t="shared" si="6"/>
        <v>G</v>
      </c>
      <c r="B251" s="389" t="str">
        <f t="shared" si="7"/>
        <v>G0</v>
      </c>
      <c r="C251" s="394" t="s">
        <v>99090</v>
      </c>
      <c r="D251" s="394" t="s">
        <v>99091</v>
      </c>
      <c r="E251" s="395">
        <v>16</v>
      </c>
      <c r="F251" s="389" t="s">
        <v>99084</v>
      </c>
      <c r="G251" s="389" t="s">
        <v>36</v>
      </c>
      <c r="H251" s="389">
        <v>1</v>
      </c>
      <c r="I251" s="389" t="s">
        <v>99059</v>
      </c>
      <c r="J251" s="389" t="s">
        <v>99060</v>
      </c>
      <c r="K251" s="389" t="s">
        <v>99061</v>
      </c>
    </row>
    <row r="252" spans="1:11" hidden="1">
      <c r="A252" s="389" t="str">
        <f t="shared" si="6"/>
        <v>G</v>
      </c>
      <c r="B252" s="389" t="str">
        <f t="shared" si="7"/>
        <v>G1</v>
      </c>
      <c r="C252" s="394" t="s">
        <v>99092</v>
      </c>
      <c r="D252" s="394" t="s">
        <v>99093</v>
      </c>
      <c r="E252" s="395">
        <v>16</v>
      </c>
      <c r="F252" s="403" t="s">
        <v>99058</v>
      </c>
      <c r="G252" s="389" t="s">
        <v>36</v>
      </c>
      <c r="H252" s="389">
        <v>2</v>
      </c>
      <c r="I252" s="389" t="s">
        <v>99059</v>
      </c>
      <c r="J252" s="389" t="s">
        <v>99060</v>
      </c>
      <c r="K252" s="389" t="s">
        <v>99061</v>
      </c>
    </row>
    <row r="253" spans="1:11" hidden="1">
      <c r="A253" s="389" t="str">
        <f t="shared" si="6"/>
        <v>G</v>
      </c>
      <c r="B253" s="389" t="str">
        <f t="shared" si="7"/>
        <v>G1</v>
      </c>
      <c r="C253" s="394" t="s">
        <v>99094</v>
      </c>
      <c r="D253" s="394" t="s">
        <v>99093</v>
      </c>
      <c r="E253" s="395">
        <v>16</v>
      </c>
      <c r="F253" s="389" t="s">
        <v>99058</v>
      </c>
      <c r="G253" s="389" t="s">
        <v>36</v>
      </c>
      <c r="H253" s="389">
        <v>2</v>
      </c>
      <c r="I253" s="389" t="s">
        <v>99059</v>
      </c>
      <c r="J253" s="389" t="s">
        <v>99060</v>
      </c>
      <c r="K253" s="389" t="s">
        <v>99061</v>
      </c>
    </row>
    <row r="254" spans="1:11" hidden="1">
      <c r="A254" s="389" t="str">
        <f t="shared" si="6"/>
        <v>G</v>
      </c>
      <c r="B254" s="389" t="str">
        <f t="shared" si="7"/>
        <v>G1</v>
      </c>
      <c r="C254" s="394" t="s">
        <v>99095</v>
      </c>
      <c r="D254" s="394" t="s">
        <v>99079</v>
      </c>
      <c r="E254" s="395">
        <v>16</v>
      </c>
      <c r="F254" s="389" t="s">
        <v>99058</v>
      </c>
      <c r="G254" s="389" t="s">
        <v>36</v>
      </c>
      <c r="H254" s="389">
        <v>2</v>
      </c>
      <c r="I254" s="389" t="s">
        <v>99059</v>
      </c>
      <c r="J254" s="389" t="s">
        <v>99060</v>
      </c>
      <c r="K254" s="389" t="s">
        <v>99061</v>
      </c>
    </row>
    <row r="255" spans="1:11" hidden="1">
      <c r="A255" s="389" t="str">
        <f t="shared" si="6"/>
        <v>G</v>
      </c>
      <c r="B255" s="389" t="str">
        <f t="shared" si="7"/>
        <v>G1</v>
      </c>
      <c r="C255" s="394" t="s">
        <v>99096</v>
      </c>
      <c r="D255" s="394" t="s">
        <v>99079</v>
      </c>
      <c r="E255" s="395">
        <v>16</v>
      </c>
      <c r="F255" s="389" t="s">
        <v>99058</v>
      </c>
      <c r="G255" s="389" t="s">
        <v>36</v>
      </c>
      <c r="H255" s="389">
        <v>2</v>
      </c>
      <c r="I255" s="389" t="s">
        <v>99059</v>
      </c>
      <c r="J255" s="389" t="s">
        <v>99060</v>
      </c>
      <c r="K255" s="389" t="s">
        <v>99061</v>
      </c>
    </row>
    <row r="256" spans="1:11" hidden="1">
      <c r="A256" s="389" t="str">
        <f t="shared" si="6"/>
        <v>G</v>
      </c>
      <c r="B256" s="389" t="str">
        <f t="shared" si="7"/>
        <v>G1</v>
      </c>
      <c r="C256" s="394" t="s">
        <v>99097</v>
      </c>
      <c r="D256" s="394" t="s">
        <v>99079</v>
      </c>
      <c r="E256" s="395">
        <v>16</v>
      </c>
      <c r="F256" s="389" t="s">
        <v>99058</v>
      </c>
      <c r="G256" s="389" t="s">
        <v>36</v>
      </c>
      <c r="H256" s="389">
        <v>2</v>
      </c>
      <c r="I256" s="389" t="s">
        <v>99059</v>
      </c>
      <c r="J256" s="389" t="s">
        <v>99060</v>
      </c>
      <c r="K256" s="389" t="s">
        <v>99061</v>
      </c>
    </row>
    <row r="257" spans="1:11" hidden="1">
      <c r="A257" s="389" t="str">
        <f t="shared" si="6"/>
        <v>G</v>
      </c>
      <c r="B257" s="389" t="str">
        <f t="shared" si="7"/>
        <v>G1</v>
      </c>
      <c r="C257" s="394" t="s">
        <v>99098</v>
      </c>
      <c r="D257" s="394" t="s">
        <v>99079</v>
      </c>
      <c r="E257" s="395">
        <v>16</v>
      </c>
      <c r="F257" s="389" t="s">
        <v>99058</v>
      </c>
      <c r="G257" s="389" t="s">
        <v>36</v>
      </c>
      <c r="H257" s="389">
        <v>2</v>
      </c>
      <c r="I257" s="389" t="s">
        <v>99059</v>
      </c>
      <c r="J257" s="389" t="s">
        <v>99060</v>
      </c>
      <c r="K257" s="389" t="s">
        <v>99061</v>
      </c>
    </row>
    <row r="258" spans="1:11" hidden="1">
      <c r="A258" s="389" t="str">
        <f t="shared" si="6"/>
        <v>G</v>
      </c>
      <c r="B258" s="389" t="str">
        <f t="shared" si="7"/>
        <v>G1</v>
      </c>
      <c r="C258" s="394" t="s">
        <v>99099</v>
      </c>
      <c r="D258" s="394" t="s">
        <v>99079</v>
      </c>
      <c r="E258" s="395">
        <v>16</v>
      </c>
      <c r="F258" s="389" t="s">
        <v>99058</v>
      </c>
      <c r="G258" s="389" t="s">
        <v>36</v>
      </c>
      <c r="H258" s="389">
        <v>2</v>
      </c>
      <c r="I258" s="389" t="s">
        <v>99059</v>
      </c>
      <c r="J258" s="389" t="s">
        <v>99060</v>
      </c>
      <c r="K258" s="389" t="s">
        <v>99061</v>
      </c>
    </row>
    <row r="259" spans="1:11" hidden="1">
      <c r="A259" s="389" t="str">
        <f t="shared" ref="A259:A322" si="8">LEFT(C259)</f>
        <v>G</v>
      </c>
      <c r="B259" s="389" t="str">
        <f t="shared" si="7"/>
        <v>G1</v>
      </c>
      <c r="C259" s="394" t="s">
        <v>99100</v>
      </c>
      <c r="D259" s="394" t="s">
        <v>99079</v>
      </c>
      <c r="E259" s="395">
        <v>16</v>
      </c>
      <c r="F259" s="389" t="s">
        <v>99058</v>
      </c>
      <c r="G259" s="389" t="s">
        <v>36</v>
      </c>
      <c r="H259" s="389">
        <v>2</v>
      </c>
      <c r="I259" s="389" t="s">
        <v>99059</v>
      </c>
      <c r="J259" s="389" t="s">
        <v>99060</v>
      </c>
      <c r="K259" s="389" t="s">
        <v>99061</v>
      </c>
    </row>
    <row r="260" spans="1:11" hidden="1">
      <c r="A260" s="389" t="str">
        <f t="shared" si="8"/>
        <v>G</v>
      </c>
      <c r="B260" s="389" t="str">
        <f t="shared" ref="B260:B323" si="9">LEFT(C260,2)</f>
        <v>G1</v>
      </c>
      <c r="C260" s="394" t="s">
        <v>99101</v>
      </c>
      <c r="D260" s="394" t="s">
        <v>99079</v>
      </c>
      <c r="E260" s="395">
        <v>16</v>
      </c>
      <c r="F260" s="389" t="s">
        <v>99058</v>
      </c>
      <c r="G260" s="389" t="s">
        <v>36</v>
      </c>
      <c r="H260" s="389">
        <v>2</v>
      </c>
      <c r="I260" s="389" t="s">
        <v>99059</v>
      </c>
      <c r="J260" s="389" t="s">
        <v>99060</v>
      </c>
      <c r="K260" s="389" t="s">
        <v>99061</v>
      </c>
    </row>
    <row r="261" spans="1:11" hidden="1">
      <c r="A261" s="389" t="str">
        <f t="shared" si="8"/>
        <v>G</v>
      </c>
      <c r="B261" s="389" t="str">
        <f t="shared" si="9"/>
        <v>G1</v>
      </c>
      <c r="C261" s="394" t="s">
        <v>99102</v>
      </c>
      <c r="D261" s="394" t="s">
        <v>99079</v>
      </c>
      <c r="E261" s="395">
        <v>16</v>
      </c>
      <c r="F261" s="389" t="s">
        <v>99058</v>
      </c>
      <c r="G261" s="389" t="s">
        <v>36</v>
      </c>
      <c r="H261" s="389">
        <v>2</v>
      </c>
      <c r="I261" s="389" t="s">
        <v>99059</v>
      </c>
      <c r="J261" s="389" t="s">
        <v>99060</v>
      </c>
      <c r="K261" s="389" t="s">
        <v>99061</v>
      </c>
    </row>
    <row r="262" spans="1:11" hidden="1">
      <c r="A262" s="389" t="str">
        <f t="shared" si="8"/>
        <v>G</v>
      </c>
      <c r="B262" s="389" t="str">
        <f t="shared" si="9"/>
        <v>G1</v>
      </c>
      <c r="C262" s="394" t="s">
        <v>99103</v>
      </c>
      <c r="D262" s="394" t="s">
        <v>99079</v>
      </c>
      <c r="E262" s="395">
        <v>16</v>
      </c>
      <c r="F262" s="389" t="s">
        <v>99058</v>
      </c>
      <c r="G262" s="389" t="s">
        <v>36</v>
      </c>
      <c r="H262" s="389">
        <v>2</v>
      </c>
      <c r="I262" s="389" t="s">
        <v>99059</v>
      </c>
      <c r="J262" s="389" t="s">
        <v>99060</v>
      </c>
      <c r="K262" s="389" t="s">
        <v>99061</v>
      </c>
    </row>
    <row r="263" spans="1:11" hidden="1">
      <c r="A263" s="389" t="str">
        <f t="shared" si="8"/>
        <v>G</v>
      </c>
      <c r="B263" s="389" t="str">
        <f t="shared" si="9"/>
        <v>G1</v>
      </c>
      <c r="C263" s="394" t="s">
        <v>99104</v>
      </c>
      <c r="D263" s="394" t="s">
        <v>99079</v>
      </c>
      <c r="E263" s="395">
        <v>16</v>
      </c>
      <c r="F263" s="389" t="s">
        <v>99058</v>
      </c>
      <c r="G263" s="389" t="s">
        <v>36</v>
      </c>
      <c r="H263" s="389">
        <v>2</v>
      </c>
      <c r="I263" s="389" t="s">
        <v>99059</v>
      </c>
      <c r="J263" s="389" t="s">
        <v>99060</v>
      </c>
      <c r="K263" s="389" t="s">
        <v>99061</v>
      </c>
    </row>
    <row r="264" spans="1:11" hidden="1">
      <c r="A264" s="389" t="str">
        <f t="shared" si="8"/>
        <v>G</v>
      </c>
      <c r="B264" s="389" t="str">
        <f t="shared" si="9"/>
        <v>G1</v>
      </c>
      <c r="C264" s="394" t="s">
        <v>99105</v>
      </c>
      <c r="D264" s="394" t="s">
        <v>99079</v>
      </c>
      <c r="E264" s="395">
        <v>16</v>
      </c>
      <c r="F264" s="389" t="s">
        <v>99073</v>
      </c>
      <c r="G264" s="389" t="s">
        <v>36</v>
      </c>
      <c r="H264" s="389">
        <v>2</v>
      </c>
      <c r="I264" s="389" t="s">
        <v>99059</v>
      </c>
      <c r="J264" s="389" t="s">
        <v>99060</v>
      </c>
      <c r="K264" s="389" t="s">
        <v>99061</v>
      </c>
    </row>
    <row r="265" spans="1:11" hidden="1">
      <c r="A265" s="389" t="str">
        <f t="shared" si="8"/>
        <v>G</v>
      </c>
      <c r="B265" s="389" t="str">
        <f t="shared" si="9"/>
        <v>G1</v>
      </c>
      <c r="C265" s="394" t="s">
        <v>99106</v>
      </c>
      <c r="D265" s="394" t="s">
        <v>99093</v>
      </c>
      <c r="E265" s="395">
        <v>16</v>
      </c>
      <c r="F265" s="389" t="s">
        <v>99073</v>
      </c>
      <c r="G265" s="389" t="s">
        <v>36</v>
      </c>
      <c r="H265" s="389">
        <v>2</v>
      </c>
      <c r="I265" s="389" t="s">
        <v>99059</v>
      </c>
      <c r="J265" s="389" t="s">
        <v>99060</v>
      </c>
      <c r="K265" s="389" t="s">
        <v>99061</v>
      </c>
    </row>
    <row r="266" spans="1:11" hidden="1">
      <c r="A266" s="389" t="str">
        <f t="shared" si="8"/>
        <v>G</v>
      </c>
      <c r="B266" s="389" t="str">
        <f t="shared" si="9"/>
        <v>G1</v>
      </c>
      <c r="C266" s="394" t="s">
        <v>99107</v>
      </c>
      <c r="D266" s="394" t="s">
        <v>99079</v>
      </c>
      <c r="E266" s="395">
        <v>16</v>
      </c>
      <c r="F266" s="389" t="s">
        <v>99073</v>
      </c>
      <c r="G266" s="389" t="s">
        <v>36</v>
      </c>
      <c r="H266" s="389">
        <v>2</v>
      </c>
      <c r="I266" s="389" t="s">
        <v>99059</v>
      </c>
      <c r="J266" s="389" t="s">
        <v>99060</v>
      </c>
      <c r="K266" s="389" t="s">
        <v>99061</v>
      </c>
    </row>
    <row r="267" spans="1:11" hidden="1">
      <c r="A267" s="389" t="str">
        <f t="shared" si="8"/>
        <v>G</v>
      </c>
      <c r="B267" s="389" t="str">
        <f t="shared" si="9"/>
        <v>G1</v>
      </c>
      <c r="C267" s="394" t="s">
        <v>99108</v>
      </c>
      <c r="D267" s="394" t="s">
        <v>99079</v>
      </c>
      <c r="E267" s="395">
        <v>16</v>
      </c>
      <c r="F267" s="389" t="s">
        <v>99073</v>
      </c>
      <c r="G267" s="389" t="s">
        <v>36</v>
      </c>
      <c r="H267" s="389">
        <v>2</v>
      </c>
      <c r="I267" s="389" t="s">
        <v>99059</v>
      </c>
      <c r="J267" s="389" t="s">
        <v>99060</v>
      </c>
      <c r="K267" s="389" t="s">
        <v>99061</v>
      </c>
    </row>
    <row r="268" spans="1:11" hidden="1">
      <c r="A268" s="389" t="str">
        <f t="shared" si="8"/>
        <v>G</v>
      </c>
      <c r="B268" s="389" t="str">
        <f t="shared" si="9"/>
        <v>G1</v>
      </c>
      <c r="C268" s="394" t="s">
        <v>99109</v>
      </c>
      <c r="D268" s="394" t="s">
        <v>99079</v>
      </c>
      <c r="E268" s="395">
        <v>16</v>
      </c>
      <c r="F268" s="389" t="s">
        <v>99073</v>
      </c>
      <c r="G268" s="389" t="s">
        <v>36</v>
      </c>
      <c r="H268" s="389">
        <v>2</v>
      </c>
      <c r="I268" s="389" t="s">
        <v>99059</v>
      </c>
      <c r="J268" s="389" t="s">
        <v>99060</v>
      </c>
      <c r="K268" s="389" t="s">
        <v>99061</v>
      </c>
    </row>
    <row r="269" spans="1:11" hidden="1">
      <c r="A269" s="389" t="str">
        <f t="shared" si="8"/>
        <v>G</v>
      </c>
      <c r="B269" s="389" t="str">
        <f t="shared" si="9"/>
        <v>G1</v>
      </c>
      <c r="C269" s="394" t="s">
        <v>99110</v>
      </c>
      <c r="D269" s="394" t="s">
        <v>99079</v>
      </c>
      <c r="E269" s="395">
        <v>16</v>
      </c>
      <c r="F269" s="389" t="s">
        <v>99073</v>
      </c>
      <c r="G269" s="389" t="s">
        <v>36</v>
      </c>
      <c r="H269" s="389">
        <v>2</v>
      </c>
      <c r="I269" s="389" t="s">
        <v>99059</v>
      </c>
      <c r="J269" s="389" t="s">
        <v>99060</v>
      </c>
      <c r="K269" s="389" t="s">
        <v>99061</v>
      </c>
    </row>
    <row r="270" spans="1:11" hidden="1">
      <c r="A270" s="389" t="str">
        <f t="shared" si="8"/>
        <v>G</v>
      </c>
      <c r="B270" s="389" t="str">
        <f t="shared" si="9"/>
        <v>G1</v>
      </c>
      <c r="C270" s="394" t="s">
        <v>99111</v>
      </c>
      <c r="D270" s="394" t="s">
        <v>99079</v>
      </c>
      <c r="E270" s="395">
        <v>16</v>
      </c>
      <c r="F270" s="389" t="s">
        <v>99058</v>
      </c>
      <c r="G270" s="389" t="s">
        <v>36</v>
      </c>
      <c r="H270" s="389">
        <v>2</v>
      </c>
      <c r="I270" s="389" t="s">
        <v>99059</v>
      </c>
      <c r="J270" s="389" t="s">
        <v>99060</v>
      </c>
      <c r="K270" s="389" t="s">
        <v>99061</v>
      </c>
    </row>
    <row r="271" spans="1:11" hidden="1">
      <c r="A271" s="389" t="str">
        <f t="shared" si="8"/>
        <v>G</v>
      </c>
      <c r="B271" s="389" t="str">
        <f t="shared" si="9"/>
        <v>G2</v>
      </c>
      <c r="C271" s="394" t="s">
        <v>99112</v>
      </c>
      <c r="D271" s="394" t="s">
        <v>99079</v>
      </c>
      <c r="E271" s="395">
        <v>16</v>
      </c>
      <c r="F271" s="389" t="s">
        <v>99058</v>
      </c>
      <c r="G271" s="389" t="s">
        <v>36</v>
      </c>
      <c r="H271" s="389">
        <v>1</v>
      </c>
      <c r="I271" s="389" t="s">
        <v>99059</v>
      </c>
      <c r="J271" s="389" t="s">
        <v>99060</v>
      </c>
      <c r="K271" s="389" t="s">
        <v>99061</v>
      </c>
    </row>
    <row r="272" spans="1:11" hidden="1">
      <c r="A272" s="389" t="str">
        <f t="shared" si="8"/>
        <v>G</v>
      </c>
      <c r="B272" s="389" t="str">
        <f t="shared" si="9"/>
        <v>G2</v>
      </c>
      <c r="C272" s="394" t="s">
        <v>99113</v>
      </c>
      <c r="D272" s="394" t="s">
        <v>99114</v>
      </c>
      <c r="E272" s="395">
        <v>16</v>
      </c>
      <c r="F272" s="389" t="s">
        <v>99058</v>
      </c>
      <c r="G272" s="389" t="s">
        <v>36</v>
      </c>
      <c r="H272" s="389">
        <v>1</v>
      </c>
      <c r="I272" s="389" t="s">
        <v>99059</v>
      </c>
      <c r="J272" s="389" t="s">
        <v>99060</v>
      </c>
      <c r="K272" s="389" t="s">
        <v>99061</v>
      </c>
    </row>
    <row r="273" spans="1:11" hidden="1">
      <c r="A273" s="389" t="str">
        <f t="shared" si="8"/>
        <v>G</v>
      </c>
      <c r="B273" s="389" t="str">
        <f t="shared" si="9"/>
        <v>G2</v>
      </c>
      <c r="C273" s="394" t="s">
        <v>99115</v>
      </c>
      <c r="D273" s="394" t="s">
        <v>99093</v>
      </c>
      <c r="E273" s="395">
        <v>16</v>
      </c>
      <c r="F273" s="389" t="s">
        <v>99058</v>
      </c>
      <c r="G273" s="389" t="s">
        <v>36</v>
      </c>
      <c r="H273" s="389">
        <v>1</v>
      </c>
      <c r="I273" s="389" t="s">
        <v>99059</v>
      </c>
      <c r="J273" s="389" t="s">
        <v>99060</v>
      </c>
      <c r="K273" s="389" t="s">
        <v>99061</v>
      </c>
    </row>
    <row r="274" spans="1:11" hidden="1">
      <c r="A274" s="389" t="str">
        <f t="shared" si="8"/>
        <v>G</v>
      </c>
      <c r="B274" s="389" t="str">
        <f t="shared" si="9"/>
        <v>G2</v>
      </c>
      <c r="C274" s="394" t="s">
        <v>99116</v>
      </c>
      <c r="D274" s="394" t="s">
        <v>99117</v>
      </c>
      <c r="E274" s="395">
        <v>16</v>
      </c>
      <c r="F274" s="389" t="s">
        <v>99058</v>
      </c>
      <c r="G274" s="389" t="s">
        <v>36</v>
      </c>
      <c r="H274" s="389">
        <v>1</v>
      </c>
      <c r="I274" s="389" t="s">
        <v>99059</v>
      </c>
      <c r="J274" s="389" t="s">
        <v>99060</v>
      </c>
      <c r="K274" s="389" t="s">
        <v>99061</v>
      </c>
    </row>
    <row r="275" spans="1:11" hidden="1">
      <c r="A275" s="389" t="str">
        <f t="shared" si="8"/>
        <v>G</v>
      </c>
      <c r="B275" s="389" t="str">
        <f t="shared" si="9"/>
        <v>G2</v>
      </c>
      <c r="C275" s="394" t="s">
        <v>99118</v>
      </c>
      <c r="D275" s="394" t="s">
        <v>99079</v>
      </c>
      <c r="E275" s="395">
        <v>16</v>
      </c>
      <c r="F275" s="389" t="s">
        <v>99058</v>
      </c>
      <c r="G275" s="389" t="s">
        <v>36</v>
      </c>
      <c r="H275" s="389">
        <v>1</v>
      </c>
      <c r="I275" s="389" t="s">
        <v>99059</v>
      </c>
      <c r="J275" s="389" t="s">
        <v>99060</v>
      </c>
      <c r="K275" s="389" t="s">
        <v>99061</v>
      </c>
    </row>
    <row r="276" spans="1:11" hidden="1">
      <c r="A276" s="389" t="str">
        <f t="shared" si="8"/>
        <v>G</v>
      </c>
      <c r="B276" s="389" t="str">
        <f t="shared" si="9"/>
        <v>G2</v>
      </c>
      <c r="C276" s="394" t="s">
        <v>99119</v>
      </c>
      <c r="D276" s="394" t="s">
        <v>99114</v>
      </c>
      <c r="E276" s="395">
        <v>16</v>
      </c>
      <c r="F276" s="389" t="s">
        <v>99058</v>
      </c>
      <c r="G276" s="389" t="s">
        <v>36</v>
      </c>
      <c r="H276" s="389">
        <v>1</v>
      </c>
      <c r="I276" s="389" t="s">
        <v>99059</v>
      </c>
      <c r="J276" s="389" t="s">
        <v>99060</v>
      </c>
      <c r="K276" s="389" t="s">
        <v>99061</v>
      </c>
    </row>
    <row r="277" spans="1:11" hidden="1">
      <c r="A277" s="389" t="str">
        <f t="shared" si="8"/>
        <v>G</v>
      </c>
      <c r="B277" s="389" t="str">
        <f t="shared" si="9"/>
        <v>G2</v>
      </c>
      <c r="C277" s="394" t="s">
        <v>99120</v>
      </c>
      <c r="D277" s="394" t="s">
        <v>99114</v>
      </c>
      <c r="E277" s="395">
        <v>16</v>
      </c>
      <c r="F277" s="403" t="s">
        <v>99058</v>
      </c>
      <c r="G277" s="389" t="s">
        <v>36</v>
      </c>
      <c r="H277" s="389">
        <v>1</v>
      </c>
      <c r="I277" s="389" t="s">
        <v>99059</v>
      </c>
      <c r="J277" s="389" t="s">
        <v>99060</v>
      </c>
      <c r="K277" s="389" t="s">
        <v>99061</v>
      </c>
    </row>
    <row r="278" spans="1:11" hidden="1">
      <c r="A278" s="389" t="str">
        <f t="shared" si="8"/>
        <v>G</v>
      </c>
      <c r="B278" s="389" t="str">
        <f t="shared" si="9"/>
        <v>G2</v>
      </c>
      <c r="C278" s="394" t="s">
        <v>99121</v>
      </c>
      <c r="D278" s="394" t="s">
        <v>99079</v>
      </c>
      <c r="E278" s="395">
        <v>16</v>
      </c>
      <c r="F278" s="389" t="s">
        <v>99058</v>
      </c>
      <c r="G278" s="389" t="s">
        <v>36</v>
      </c>
      <c r="H278" s="389">
        <v>1</v>
      </c>
      <c r="I278" s="389" t="s">
        <v>99059</v>
      </c>
      <c r="J278" s="389" t="s">
        <v>99060</v>
      </c>
      <c r="K278" s="389" t="s">
        <v>99061</v>
      </c>
    </row>
    <row r="279" spans="1:11" hidden="1">
      <c r="A279" s="389" t="str">
        <f t="shared" si="8"/>
        <v>G</v>
      </c>
      <c r="B279" s="389" t="str">
        <f t="shared" si="9"/>
        <v>G2</v>
      </c>
      <c r="C279" s="394" t="s">
        <v>99122</v>
      </c>
      <c r="D279" s="394" t="s">
        <v>99079</v>
      </c>
      <c r="E279" s="395">
        <v>16</v>
      </c>
      <c r="F279" s="389" t="s">
        <v>99058</v>
      </c>
      <c r="G279" s="389" t="s">
        <v>36</v>
      </c>
      <c r="H279" s="389">
        <v>1</v>
      </c>
      <c r="I279" s="389" t="s">
        <v>99059</v>
      </c>
      <c r="J279" s="389" t="s">
        <v>99060</v>
      </c>
      <c r="K279" s="389" t="s">
        <v>99061</v>
      </c>
    </row>
    <row r="280" spans="1:11" hidden="1">
      <c r="A280" s="389" t="str">
        <f t="shared" si="8"/>
        <v>G</v>
      </c>
      <c r="B280" s="389" t="str">
        <f t="shared" si="9"/>
        <v>G2</v>
      </c>
      <c r="C280" s="394" t="s">
        <v>99123</v>
      </c>
      <c r="D280" s="394" t="s">
        <v>99079</v>
      </c>
      <c r="E280" s="395">
        <v>16</v>
      </c>
      <c r="F280" s="389" t="s">
        <v>99058</v>
      </c>
      <c r="G280" s="389" t="s">
        <v>36</v>
      </c>
      <c r="H280" s="389">
        <v>1</v>
      </c>
      <c r="I280" s="389" t="s">
        <v>99059</v>
      </c>
      <c r="J280" s="389" t="s">
        <v>99060</v>
      </c>
      <c r="K280" s="389" t="s">
        <v>99061</v>
      </c>
    </row>
    <row r="281" spans="1:11" hidden="1">
      <c r="A281" s="389" t="str">
        <f t="shared" si="8"/>
        <v>G</v>
      </c>
      <c r="B281" s="389" t="str">
        <f t="shared" si="9"/>
        <v>G3</v>
      </c>
      <c r="C281" s="394" t="s">
        <v>99124</v>
      </c>
      <c r="D281" s="394" t="s">
        <v>99114</v>
      </c>
      <c r="E281" s="395">
        <v>16</v>
      </c>
      <c r="F281" s="389" t="s">
        <v>99058</v>
      </c>
      <c r="G281" s="389" t="s">
        <v>36</v>
      </c>
      <c r="H281" s="389">
        <v>1</v>
      </c>
      <c r="I281" s="389" t="s">
        <v>99059</v>
      </c>
      <c r="J281" s="389" t="s">
        <v>99060</v>
      </c>
      <c r="K281" s="389" t="s">
        <v>99061</v>
      </c>
    </row>
    <row r="282" spans="1:11" hidden="1">
      <c r="A282" s="389" t="str">
        <f t="shared" si="8"/>
        <v>G</v>
      </c>
      <c r="B282" s="389" t="str">
        <f t="shared" si="9"/>
        <v>G3</v>
      </c>
      <c r="C282" s="401" t="s">
        <v>99125</v>
      </c>
      <c r="D282" s="401" t="s">
        <v>99086</v>
      </c>
      <c r="E282" s="402">
        <v>16</v>
      </c>
      <c r="F282" s="389" t="s">
        <v>99058</v>
      </c>
      <c r="G282" s="389" t="s">
        <v>36</v>
      </c>
      <c r="H282" s="389">
        <v>1</v>
      </c>
      <c r="I282" s="389" t="s">
        <v>99059</v>
      </c>
      <c r="J282" s="389" t="s">
        <v>99060</v>
      </c>
      <c r="K282" s="389" t="s">
        <v>99061</v>
      </c>
    </row>
    <row r="283" spans="1:11" hidden="1">
      <c r="A283" s="389" t="str">
        <f t="shared" si="8"/>
        <v>G</v>
      </c>
      <c r="B283" s="389" t="str">
        <f t="shared" si="9"/>
        <v>G3</v>
      </c>
      <c r="C283" s="394" t="s">
        <v>99126</v>
      </c>
      <c r="D283" s="394" t="s">
        <v>99079</v>
      </c>
      <c r="E283" s="395">
        <v>16</v>
      </c>
      <c r="F283" s="389" t="s">
        <v>99058</v>
      </c>
      <c r="G283" s="389" t="s">
        <v>36</v>
      </c>
      <c r="H283" s="389">
        <v>1</v>
      </c>
      <c r="I283" s="389" t="s">
        <v>99059</v>
      </c>
      <c r="J283" s="389" t="s">
        <v>99060</v>
      </c>
      <c r="K283" s="389" t="s">
        <v>99061</v>
      </c>
    </row>
    <row r="284" spans="1:11" hidden="1">
      <c r="A284" s="389" t="str">
        <f t="shared" si="8"/>
        <v>G</v>
      </c>
      <c r="B284" s="389" t="str">
        <f t="shared" si="9"/>
        <v>G3</v>
      </c>
      <c r="C284" s="394" t="s">
        <v>99127</v>
      </c>
      <c r="D284" s="394" t="s">
        <v>99079</v>
      </c>
      <c r="E284" s="395">
        <v>16</v>
      </c>
      <c r="F284" s="403" t="s">
        <v>99058</v>
      </c>
      <c r="G284" s="389" t="s">
        <v>36</v>
      </c>
      <c r="H284" s="389">
        <v>1</v>
      </c>
      <c r="I284" s="389" t="s">
        <v>99059</v>
      </c>
      <c r="J284" s="389" t="s">
        <v>99060</v>
      </c>
      <c r="K284" s="389" t="s">
        <v>99061</v>
      </c>
    </row>
    <row r="285" spans="1:11" hidden="1">
      <c r="A285" s="389" t="str">
        <f t="shared" si="8"/>
        <v>G</v>
      </c>
      <c r="B285" s="389" t="str">
        <f t="shared" si="9"/>
        <v>G3</v>
      </c>
      <c r="C285" s="394" t="s">
        <v>99128</v>
      </c>
      <c r="D285" s="394" t="s">
        <v>99091</v>
      </c>
      <c r="E285" s="395">
        <v>16</v>
      </c>
      <c r="F285" s="389" t="s">
        <v>99058</v>
      </c>
      <c r="G285" s="389" t="s">
        <v>36</v>
      </c>
      <c r="H285" s="389">
        <v>1</v>
      </c>
      <c r="I285" s="389" t="s">
        <v>99059</v>
      </c>
      <c r="J285" s="389" t="s">
        <v>99060</v>
      </c>
      <c r="K285" s="389" t="s">
        <v>99061</v>
      </c>
    </row>
    <row r="286" spans="1:11" hidden="1">
      <c r="A286" s="389" t="str">
        <f t="shared" si="8"/>
        <v>G</v>
      </c>
      <c r="B286" s="389" t="str">
        <f t="shared" si="9"/>
        <v>G3</v>
      </c>
      <c r="C286" s="394" t="s">
        <v>99129</v>
      </c>
      <c r="D286" s="394" t="s">
        <v>99093</v>
      </c>
      <c r="E286" s="395">
        <v>16</v>
      </c>
      <c r="F286" s="389" t="s">
        <v>99058</v>
      </c>
      <c r="G286" s="389" t="s">
        <v>36</v>
      </c>
      <c r="H286" s="389">
        <v>1</v>
      </c>
      <c r="I286" s="389" t="s">
        <v>99059</v>
      </c>
      <c r="J286" s="389" t="s">
        <v>99060</v>
      </c>
      <c r="K286" s="389" t="s">
        <v>99061</v>
      </c>
    </row>
    <row r="287" spans="1:11" hidden="1">
      <c r="A287" s="389" t="str">
        <f t="shared" si="8"/>
        <v>G</v>
      </c>
      <c r="B287" s="389" t="str">
        <f t="shared" si="9"/>
        <v>G3</v>
      </c>
      <c r="C287" s="394" t="s">
        <v>99130</v>
      </c>
      <c r="D287" s="394" t="s">
        <v>99114</v>
      </c>
      <c r="E287" s="395">
        <v>16</v>
      </c>
      <c r="F287" s="389" t="s">
        <v>99058</v>
      </c>
      <c r="G287" s="389" t="s">
        <v>36</v>
      </c>
      <c r="H287" s="389">
        <v>1</v>
      </c>
      <c r="I287" s="389" t="s">
        <v>99059</v>
      </c>
      <c r="J287" s="389" t="s">
        <v>99060</v>
      </c>
      <c r="K287" s="389" t="s">
        <v>99061</v>
      </c>
    </row>
    <row r="288" spans="1:11" hidden="1">
      <c r="A288" s="389" t="str">
        <f t="shared" si="8"/>
        <v>G</v>
      </c>
      <c r="B288" s="389" t="str">
        <f t="shared" si="9"/>
        <v>G3</v>
      </c>
      <c r="C288" s="394" t="s">
        <v>99131</v>
      </c>
      <c r="D288" s="394" t="s">
        <v>99093</v>
      </c>
      <c r="E288" s="395">
        <v>16</v>
      </c>
      <c r="F288" s="389" t="s">
        <v>99058</v>
      </c>
      <c r="G288" s="389" t="s">
        <v>36</v>
      </c>
      <c r="H288" s="389">
        <v>1</v>
      </c>
      <c r="I288" s="389" t="s">
        <v>99059</v>
      </c>
      <c r="J288" s="389" t="s">
        <v>99060</v>
      </c>
      <c r="K288" s="389" t="s">
        <v>99061</v>
      </c>
    </row>
    <row r="289" spans="1:11" hidden="1">
      <c r="A289" s="389" t="str">
        <f t="shared" si="8"/>
        <v>G</v>
      </c>
      <c r="B289" s="389" t="str">
        <f t="shared" si="9"/>
        <v>G3</v>
      </c>
      <c r="C289" s="394" t="s">
        <v>99132</v>
      </c>
      <c r="D289" s="394" t="s">
        <v>99091</v>
      </c>
      <c r="E289" s="395">
        <v>16</v>
      </c>
      <c r="F289" s="389" t="s">
        <v>99058</v>
      </c>
      <c r="G289" s="389" t="s">
        <v>36</v>
      </c>
      <c r="H289" s="389">
        <v>1</v>
      </c>
      <c r="I289" s="389" t="s">
        <v>99059</v>
      </c>
      <c r="J289" s="389" t="s">
        <v>99060</v>
      </c>
      <c r="K289" s="389" t="s">
        <v>99061</v>
      </c>
    </row>
    <row r="290" spans="1:11" hidden="1">
      <c r="A290" s="389" t="str">
        <f t="shared" si="8"/>
        <v>G</v>
      </c>
      <c r="B290" s="389" t="str">
        <f t="shared" si="9"/>
        <v>G3</v>
      </c>
      <c r="C290" s="401" t="s">
        <v>99133</v>
      </c>
      <c r="D290" s="401" t="s">
        <v>99091</v>
      </c>
      <c r="E290" s="402">
        <v>16</v>
      </c>
      <c r="F290" s="389" t="s">
        <v>99058</v>
      </c>
      <c r="G290" s="389" t="s">
        <v>36</v>
      </c>
      <c r="H290" s="389">
        <v>1</v>
      </c>
      <c r="I290" s="389" t="s">
        <v>99059</v>
      </c>
      <c r="J290" s="389" t="s">
        <v>99060</v>
      </c>
      <c r="K290" s="389" t="s">
        <v>99061</v>
      </c>
    </row>
    <row r="291" spans="1:11" hidden="1">
      <c r="A291" s="389" t="str">
        <f t="shared" si="8"/>
        <v>G</v>
      </c>
      <c r="B291" s="389" t="str">
        <f t="shared" si="9"/>
        <v>G3</v>
      </c>
      <c r="C291" s="394" t="s">
        <v>99134</v>
      </c>
      <c r="D291" s="394" t="s">
        <v>99057</v>
      </c>
      <c r="E291" s="395">
        <v>16</v>
      </c>
      <c r="F291" s="403" t="s">
        <v>99135</v>
      </c>
      <c r="G291" s="389" t="s">
        <v>36</v>
      </c>
      <c r="H291" s="389">
        <v>1</v>
      </c>
      <c r="I291" s="389" t="s">
        <v>99059</v>
      </c>
      <c r="J291" s="389" t="s">
        <v>99136</v>
      </c>
      <c r="K291" s="389" t="s">
        <v>99061</v>
      </c>
    </row>
    <row r="292" spans="1:11" hidden="1">
      <c r="A292" s="389" t="str">
        <f t="shared" si="8"/>
        <v>G</v>
      </c>
      <c r="B292" s="389" t="str">
        <f t="shared" si="9"/>
        <v>G4</v>
      </c>
      <c r="C292" s="394" t="s">
        <v>99137</v>
      </c>
      <c r="D292" s="394" t="s">
        <v>99057</v>
      </c>
      <c r="E292" s="395">
        <v>16</v>
      </c>
      <c r="F292" s="389" t="s">
        <v>99135</v>
      </c>
      <c r="G292" s="389" t="s">
        <v>36</v>
      </c>
      <c r="H292" s="389">
        <v>1</v>
      </c>
      <c r="I292" s="389" t="s">
        <v>99059</v>
      </c>
      <c r="J292" s="389" t="s">
        <v>99136</v>
      </c>
      <c r="K292" s="389" t="s">
        <v>99061</v>
      </c>
    </row>
    <row r="293" spans="1:11" hidden="1">
      <c r="A293" s="389" t="str">
        <f t="shared" si="8"/>
        <v>G</v>
      </c>
      <c r="B293" s="389" t="str">
        <f t="shared" si="9"/>
        <v>G4</v>
      </c>
      <c r="C293" s="394" t="s">
        <v>99138</v>
      </c>
      <c r="D293" s="394" t="s">
        <v>99057</v>
      </c>
      <c r="E293" s="395">
        <v>16</v>
      </c>
      <c r="F293" s="389" t="s">
        <v>99064</v>
      </c>
      <c r="G293" s="389" t="s">
        <v>36</v>
      </c>
      <c r="H293" s="389">
        <v>1</v>
      </c>
      <c r="I293" s="389" t="s">
        <v>99059</v>
      </c>
      <c r="J293" s="389" t="s">
        <v>99060</v>
      </c>
      <c r="K293" s="389" t="s">
        <v>99061</v>
      </c>
    </row>
    <row r="294" spans="1:11" hidden="1">
      <c r="A294" s="389" t="str">
        <f t="shared" si="8"/>
        <v>G</v>
      </c>
      <c r="B294" s="389" t="str">
        <f t="shared" si="9"/>
        <v>G4</v>
      </c>
      <c r="C294" s="394" t="s">
        <v>99139</v>
      </c>
      <c r="D294" s="394" t="s">
        <v>99063</v>
      </c>
      <c r="E294" s="395">
        <v>16</v>
      </c>
      <c r="F294" s="389" t="s">
        <v>99064</v>
      </c>
      <c r="G294" s="389" t="s">
        <v>36</v>
      </c>
      <c r="H294" s="389">
        <v>1</v>
      </c>
      <c r="I294" s="389" t="s">
        <v>99059</v>
      </c>
      <c r="J294" s="389" t="s">
        <v>99060</v>
      </c>
      <c r="K294" s="389" t="s">
        <v>99061</v>
      </c>
    </row>
    <row r="295" spans="1:11" hidden="1">
      <c r="A295" s="389" t="str">
        <f t="shared" si="8"/>
        <v>G</v>
      </c>
      <c r="B295" s="389" t="str">
        <f t="shared" si="9"/>
        <v>G4</v>
      </c>
      <c r="C295" s="394" t="s">
        <v>99140</v>
      </c>
      <c r="D295" s="394" t="s">
        <v>99063</v>
      </c>
      <c r="E295" s="395">
        <v>16</v>
      </c>
      <c r="F295" s="403" t="s">
        <v>99064</v>
      </c>
      <c r="G295" s="389" t="s">
        <v>36</v>
      </c>
      <c r="H295" s="389">
        <v>1</v>
      </c>
      <c r="I295" s="389" t="s">
        <v>99059</v>
      </c>
      <c r="J295" s="389" t="s">
        <v>99060</v>
      </c>
      <c r="K295" s="389" t="s">
        <v>99061</v>
      </c>
    </row>
    <row r="296" spans="1:11" hidden="1">
      <c r="A296" s="389" t="str">
        <f t="shared" si="8"/>
        <v>G</v>
      </c>
      <c r="B296" s="389" t="str">
        <f t="shared" si="9"/>
        <v>G4</v>
      </c>
      <c r="C296" s="394" t="s">
        <v>99141</v>
      </c>
      <c r="D296" s="394" t="s">
        <v>99066</v>
      </c>
      <c r="E296" s="395">
        <v>16</v>
      </c>
      <c r="F296" s="389" t="s">
        <v>99071</v>
      </c>
      <c r="G296" s="389" t="s">
        <v>36</v>
      </c>
      <c r="H296" s="389">
        <v>1</v>
      </c>
      <c r="I296" s="389" t="s">
        <v>99059</v>
      </c>
      <c r="J296" s="389" t="s">
        <v>99060</v>
      </c>
      <c r="K296" s="389" t="s">
        <v>99061</v>
      </c>
    </row>
    <row r="297" spans="1:11" hidden="1">
      <c r="A297" s="389" t="str">
        <f t="shared" si="8"/>
        <v>G</v>
      </c>
      <c r="B297" s="389" t="str">
        <f t="shared" si="9"/>
        <v>G4</v>
      </c>
      <c r="C297" s="394" t="s">
        <v>99142</v>
      </c>
      <c r="D297" s="394" t="s">
        <v>99069</v>
      </c>
      <c r="E297" s="395">
        <v>16</v>
      </c>
      <c r="F297" s="389" t="s">
        <v>99058</v>
      </c>
      <c r="G297" s="389" t="s">
        <v>36</v>
      </c>
      <c r="H297" s="389">
        <v>1</v>
      </c>
      <c r="I297" s="389" t="s">
        <v>99059</v>
      </c>
      <c r="J297" s="389" t="s">
        <v>99060</v>
      </c>
      <c r="K297" s="389" t="s">
        <v>99061</v>
      </c>
    </row>
    <row r="298" spans="1:11" hidden="1">
      <c r="A298" s="389" t="str">
        <f t="shared" si="8"/>
        <v>G</v>
      </c>
      <c r="B298" s="389" t="str">
        <f t="shared" si="9"/>
        <v>G4</v>
      </c>
      <c r="C298" s="394" t="s">
        <v>99143</v>
      </c>
      <c r="D298" s="394" t="s">
        <v>99066</v>
      </c>
      <c r="E298" s="395">
        <v>16</v>
      </c>
      <c r="F298" s="389" t="s">
        <v>99064</v>
      </c>
      <c r="G298" s="389" t="s">
        <v>36</v>
      </c>
      <c r="H298" s="389">
        <v>1</v>
      </c>
      <c r="I298" s="389" t="s">
        <v>99059</v>
      </c>
      <c r="J298" s="389" t="s">
        <v>99060</v>
      </c>
      <c r="K298" s="389" t="s">
        <v>99061</v>
      </c>
    </row>
    <row r="299" spans="1:11" hidden="1">
      <c r="A299" s="389" t="str">
        <f t="shared" si="8"/>
        <v>G</v>
      </c>
      <c r="B299" s="389" t="str">
        <f t="shared" si="9"/>
        <v>G4</v>
      </c>
      <c r="C299" s="394" t="s">
        <v>99144</v>
      </c>
      <c r="D299" s="394" t="s">
        <v>99063</v>
      </c>
      <c r="E299" s="395">
        <v>16</v>
      </c>
      <c r="F299" s="389" t="s">
        <v>99064</v>
      </c>
      <c r="G299" s="389" t="s">
        <v>36</v>
      </c>
      <c r="H299" s="389">
        <v>1</v>
      </c>
      <c r="I299" s="389" t="s">
        <v>99059</v>
      </c>
      <c r="J299" s="389" t="s">
        <v>99060</v>
      </c>
      <c r="K299" s="389" t="s">
        <v>99061</v>
      </c>
    </row>
    <row r="300" spans="1:11" hidden="1">
      <c r="A300" s="389" t="str">
        <f t="shared" si="8"/>
        <v>G</v>
      </c>
      <c r="B300" s="389" t="str">
        <f t="shared" si="9"/>
        <v>G5</v>
      </c>
      <c r="C300" s="394" t="s">
        <v>99145</v>
      </c>
      <c r="D300" s="394" t="s">
        <v>99057</v>
      </c>
      <c r="E300" s="395">
        <v>16</v>
      </c>
      <c r="F300" s="389" t="s">
        <v>99135</v>
      </c>
      <c r="G300" s="389" t="s">
        <v>36</v>
      </c>
      <c r="H300" s="389">
        <v>1</v>
      </c>
      <c r="I300" s="389" t="s">
        <v>99059</v>
      </c>
      <c r="J300" s="389" t="s">
        <v>99136</v>
      </c>
      <c r="K300" s="389" t="s">
        <v>99061</v>
      </c>
    </row>
    <row r="301" spans="1:11" hidden="1">
      <c r="A301" s="389" t="str">
        <f t="shared" si="8"/>
        <v>G</v>
      </c>
      <c r="B301" s="389" t="str">
        <f t="shared" si="9"/>
        <v>G5</v>
      </c>
      <c r="C301" s="394" t="s">
        <v>99146</v>
      </c>
      <c r="D301" s="394" t="s">
        <v>99057</v>
      </c>
      <c r="E301" s="395">
        <v>16</v>
      </c>
      <c r="F301" s="389" t="s">
        <v>99064</v>
      </c>
      <c r="G301" s="389" t="s">
        <v>36</v>
      </c>
      <c r="H301" s="389">
        <v>1</v>
      </c>
      <c r="I301" s="389" t="s">
        <v>99059</v>
      </c>
      <c r="J301" s="389" t="s">
        <v>99060</v>
      </c>
      <c r="K301" s="389" t="s">
        <v>99061</v>
      </c>
    </row>
    <row r="302" spans="1:11" hidden="1">
      <c r="A302" s="389" t="str">
        <f t="shared" si="8"/>
        <v>G</v>
      </c>
      <c r="B302" s="389" t="str">
        <f t="shared" si="9"/>
        <v>G5</v>
      </c>
      <c r="C302" s="394" t="s">
        <v>99147</v>
      </c>
      <c r="D302" s="394" t="s">
        <v>99069</v>
      </c>
      <c r="E302" s="395">
        <v>16</v>
      </c>
      <c r="F302" s="389" t="s">
        <v>99071</v>
      </c>
      <c r="G302" s="389" t="s">
        <v>36</v>
      </c>
      <c r="H302" s="389">
        <v>1</v>
      </c>
      <c r="I302" s="389" t="s">
        <v>99059</v>
      </c>
      <c r="J302" s="389" t="s">
        <v>99060</v>
      </c>
      <c r="K302" s="389" t="s">
        <v>99061</v>
      </c>
    </row>
    <row r="303" spans="1:11" hidden="1">
      <c r="A303" s="389" t="str">
        <f t="shared" si="8"/>
        <v>G</v>
      </c>
      <c r="B303" s="389" t="str">
        <f t="shared" si="9"/>
        <v>G5</v>
      </c>
      <c r="C303" s="394" t="s">
        <v>99148</v>
      </c>
      <c r="D303" s="394" t="s">
        <v>99069</v>
      </c>
      <c r="E303" s="395">
        <v>16</v>
      </c>
      <c r="F303" s="389" t="s">
        <v>99073</v>
      </c>
      <c r="G303" s="389" t="s">
        <v>36</v>
      </c>
      <c r="H303" s="389">
        <v>1</v>
      </c>
      <c r="I303" s="389" t="s">
        <v>99059</v>
      </c>
      <c r="J303" s="389" t="s">
        <v>99060</v>
      </c>
      <c r="K303" s="389" t="s">
        <v>99061</v>
      </c>
    </row>
    <row r="304" spans="1:11" hidden="1">
      <c r="A304" s="389" t="str">
        <f t="shared" si="8"/>
        <v>G</v>
      </c>
      <c r="B304" s="389" t="str">
        <f t="shared" si="9"/>
        <v>G5</v>
      </c>
      <c r="C304" s="394" t="s">
        <v>99149</v>
      </c>
      <c r="D304" s="394" t="s">
        <v>99069</v>
      </c>
      <c r="E304" s="395">
        <v>16</v>
      </c>
      <c r="F304" s="389" t="s">
        <v>99064</v>
      </c>
      <c r="G304" s="389" t="s">
        <v>36</v>
      </c>
      <c r="H304" s="389">
        <v>1</v>
      </c>
      <c r="I304" s="389" t="s">
        <v>99059</v>
      </c>
      <c r="J304" s="389" t="s">
        <v>99060</v>
      </c>
      <c r="K304" s="389" t="s">
        <v>99061</v>
      </c>
    </row>
    <row r="305" spans="1:11" hidden="1">
      <c r="A305" s="389" t="str">
        <f t="shared" si="8"/>
        <v>G</v>
      </c>
      <c r="B305" s="389" t="str">
        <f t="shared" si="9"/>
        <v>G5</v>
      </c>
      <c r="C305" s="394" t="s">
        <v>99150</v>
      </c>
      <c r="D305" s="394" t="s">
        <v>99069</v>
      </c>
      <c r="E305" s="395">
        <v>16</v>
      </c>
      <c r="F305" s="389" t="s">
        <v>99073</v>
      </c>
      <c r="G305" s="389" t="s">
        <v>36</v>
      </c>
      <c r="H305" s="389">
        <v>1</v>
      </c>
      <c r="I305" s="389" t="s">
        <v>99059</v>
      </c>
      <c r="J305" s="389" t="s">
        <v>99060</v>
      </c>
      <c r="K305" s="389" t="s">
        <v>99061</v>
      </c>
    </row>
    <row r="306" spans="1:11" hidden="1">
      <c r="A306" s="389" t="str">
        <f t="shared" si="8"/>
        <v>G</v>
      </c>
      <c r="B306" s="389" t="str">
        <f t="shared" si="9"/>
        <v>G5</v>
      </c>
      <c r="C306" s="394" t="s">
        <v>99151</v>
      </c>
      <c r="D306" s="394" t="s">
        <v>99079</v>
      </c>
      <c r="E306" s="395">
        <v>16</v>
      </c>
      <c r="F306" s="389" t="s">
        <v>99073</v>
      </c>
      <c r="G306" s="389" t="s">
        <v>36</v>
      </c>
      <c r="H306" s="389">
        <v>1</v>
      </c>
      <c r="I306" s="389" t="s">
        <v>99059</v>
      </c>
      <c r="J306" s="389" t="s">
        <v>99060</v>
      </c>
      <c r="K306" s="389" t="s">
        <v>99061</v>
      </c>
    </row>
    <row r="307" spans="1:11" hidden="1">
      <c r="A307" s="389" t="str">
        <f t="shared" si="8"/>
        <v>G</v>
      </c>
      <c r="B307" s="389" t="str">
        <f t="shared" si="9"/>
        <v>G5</v>
      </c>
      <c r="C307" s="394" t="s">
        <v>99152</v>
      </c>
      <c r="D307" s="394" t="s">
        <v>99079</v>
      </c>
      <c r="E307" s="395">
        <v>16</v>
      </c>
      <c r="F307" s="389" t="s">
        <v>99073</v>
      </c>
      <c r="G307" s="389" t="s">
        <v>36</v>
      </c>
      <c r="H307" s="389">
        <v>1</v>
      </c>
      <c r="I307" s="389" t="s">
        <v>99059</v>
      </c>
      <c r="J307" s="389" t="s">
        <v>99060</v>
      </c>
      <c r="K307" s="389" t="s">
        <v>99061</v>
      </c>
    </row>
    <row r="308" spans="1:11" hidden="1">
      <c r="A308" s="389" t="str">
        <f t="shared" si="8"/>
        <v>G</v>
      </c>
      <c r="B308" s="389" t="str">
        <f t="shared" si="9"/>
        <v>G5</v>
      </c>
      <c r="C308" s="394" t="s">
        <v>99153</v>
      </c>
      <c r="D308" s="394" t="s">
        <v>99079</v>
      </c>
      <c r="E308" s="395">
        <v>16</v>
      </c>
      <c r="F308" s="389" t="s">
        <v>99058</v>
      </c>
      <c r="G308" s="389" t="s">
        <v>36</v>
      </c>
      <c r="H308" s="389">
        <v>1</v>
      </c>
      <c r="I308" s="389" t="s">
        <v>99059</v>
      </c>
      <c r="J308" s="389" t="s">
        <v>99060</v>
      </c>
      <c r="K308" s="389" t="s">
        <v>99061</v>
      </c>
    </row>
    <row r="309" spans="1:11" hidden="1">
      <c r="A309" s="389" t="str">
        <f t="shared" si="8"/>
        <v>G</v>
      </c>
      <c r="B309" s="389" t="str">
        <f t="shared" si="9"/>
        <v>G5</v>
      </c>
      <c r="C309" s="394" t="s">
        <v>99154</v>
      </c>
      <c r="D309" s="394" t="s">
        <v>99079</v>
      </c>
      <c r="E309" s="395">
        <v>16</v>
      </c>
      <c r="F309" s="389" t="s">
        <v>99064</v>
      </c>
      <c r="G309" s="389" t="s">
        <v>36</v>
      </c>
      <c r="H309" s="389">
        <v>1</v>
      </c>
      <c r="I309" s="389" t="s">
        <v>99059</v>
      </c>
      <c r="J309" s="389" t="s">
        <v>99060</v>
      </c>
      <c r="K309" s="389" t="s">
        <v>99061</v>
      </c>
    </row>
    <row r="310" spans="1:11" hidden="1">
      <c r="A310" s="389" t="str">
        <f t="shared" si="8"/>
        <v>G</v>
      </c>
      <c r="B310" s="389" t="str">
        <f t="shared" si="9"/>
        <v>G5</v>
      </c>
      <c r="C310" s="394" t="s">
        <v>99155</v>
      </c>
      <c r="D310" s="394" t="s">
        <v>99079</v>
      </c>
      <c r="E310" s="395">
        <v>16</v>
      </c>
      <c r="F310" s="389" t="s">
        <v>99058</v>
      </c>
      <c r="G310" s="389" t="s">
        <v>36</v>
      </c>
      <c r="H310" s="389">
        <v>1</v>
      </c>
      <c r="I310" s="389" t="s">
        <v>99059</v>
      </c>
      <c r="J310" s="389" t="s">
        <v>99060</v>
      </c>
      <c r="K310" s="389" t="s">
        <v>99061</v>
      </c>
    </row>
    <row r="311" spans="1:11" hidden="1">
      <c r="A311" s="389" t="str">
        <f t="shared" si="8"/>
        <v>G</v>
      </c>
      <c r="B311" s="389" t="str">
        <f t="shared" si="9"/>
        <v>G5</v>
      </c>
      <c r="C311" s="394" t="s">
        <v>99156</v>
      </c>
      <c r="D311" s="394" t="s">
        <v>99117</v>
      </c>
      <c r="E311" s="395">
        <v>16</v>
      </c>
      <c r="F311" s="389" t="s">
        <v>99071</v>
      </c>
      <c r="G311" s="389" t="s">
        <v>36</v>
      </c>
      <c r="H311" s="389">
        <v>1</v>
      </c>
      <c r="I311" s="389" t="s">
        <v>99059</v>
      </c>
      <c r="J311" s="389" t="s">
        <v>99060</v>
      </c>
      <c r="K311" s="389" t="s">
        <v>99061</v>
      </c>
    </row>
    <row r="312" spans="1:11" hidden="1">
      <c r="A312" s="389" t="str">
        <f t="shared" si="8"/>
        <v>G</v>
      </c>
      <c r="B312" s="389" t="str">
        <f t="shared" si="9"/>
        <v>G5</v>
      </c>
      <c r="C312" s="394" t="s">
        <v>99157</v>
      </c>
      <c r="D312" s="394" t="s">
        <v>99069</v>
      </c>
      <c r="E312" s="395">
        <v>16</v>
      </c>
      <c r="F312" s="389" t="s">
        <v>99064</v>
      </c>
      <c r="G312" s="389" t="s">
        <v>36</v>
      </c>
      <c r="H312" s="389">
        <v>1</v>
      </c>
      <c r="I312" s="389" t="s">
        <v>99059</v>
      </c>
      <c r="J312" s="389" t="s">
        <v>99060</v>
      </c>
      <c r="K312" s="389" t="s">
        <v>99061</v>
      </c>
    </row>
    <row r="313" spans="1:11" hidden="1">
      <c r="A313" s="389" t="str">
        <f t="shared" si="8"/>
        <v>G</v>
      </c>
      <c r="B313" s="389" t="str">
        <f t="shared" si="9"/>
        <v>G5</v>
      </c>
      <c r="C313" s="394" t="s">
        <v>99158</v>
      </c>
      <c r="D313" s="394" t="s">
        <v>99063</v>
      </c>
      <c r="E313" s="395">
        <v>16</v>
      </c>
      <c r="F313" s="389" t="s">
        <v>99064</v>
      </c>
      <c r="G313" s="389" t="s">
        <v>36</v>
      </c>
      <c r="H313" s="389">
        <v>1</v>
      </c>
      <c r="I313" s="389" t="s">
        <v>99059</v>
      </c>
      <c r="J313" s="389" t="s">
        <v>99060</v>
      </c>
      <c r="K313" s="389" t="s">
        <v>99061</v>
      </c>
    </row>
    <row r="314" spans="1:11" hidden="1">
      <c r="A314" s="389" t="str">
        <f t="shared" si="8"/>
        <v>G</v>
      </c>
      <c r="B314" s="389" t="str">
        <f t="shared" si="9"/>
        <v>G6</v>
      </c>
      <c r="C314" s="394" t="s">
        <v>99159</v>
      </c>
      <c r="D314" s="394" t="s">
        <v>99063</v>
      </c>
      <c r="E314" s="395">
        <v>16</v>
      </c>
      <c r="F314" s="389" t="s">
        <v>99064</v>
      </c>
      <c r="G314" s="389" t="s">
        <v>36</v>
      </c>
      <c r="H314" s="389">
        <v>1</v>
      </c>
      <c r="I314" s="389" t="s">
        <v>99059</v>
      </c>
      <c r="J314" s="389" t="s">
        <v>99060</v>
      </c>
      <c r="K314" s="389" t="s">
        <v>99061</v>
      </c>
    </row>
    <row r="315" spans="1:11" hidden="1">
      <c r="A315" s="389" t="str">
        <f t="shared" si="8"/>
        <v>G</v>
      </c>
      <c r="B315" s="389" t="str">
        <f t="shared" si="9"/>
        <v>G6</v>
      </c>
      <c r="C315" s="394" t="s">
        <v>99160</v>
      </c>
      <c r="D315" s="394" t="s">
        <v>99063</v>
      </c>
      <c r="E315" s="395">
        <v>16</v>
      </c>
      <c r="F315" s="389" t="s">
        <v>99064</v>
      </c>
      <c r="G315" s="389" t="s">
        <v>36</v>
      </c>
      <c r="H315" s="389">
        <v>1</v>
      </c>
      <c r="I315" s="389" t="s">
        <v>99059</v>
      </c>
      <c r="J315" s="389" t="s">
        <v>99060</v>
      </c>
      <c r="K315" s="389" t="s">
        <v>99061</v>
      </c>
    </row>
    <row r="316" spans="1:11" hidden="1">
      <c r="A316" s="389" t="str">
        <f t="shared" si="8"/>
        <v>G</v>
      </c>
      <c r="B316" s="389" t="str">
        <f t="shared" si="9"/>
        <v>G6</v>
      </c>
      <c r="C316" s="394" t="s">
        <v>99161</v>
      </c>
      <c r="D316" s="394" t="s">
        <v>99091</v>
      </c>
      <c r="E316" s="395">
        <v>16</v>
      </c>
      <c r="F316" s="389" t="s">
        <v>99058</v>
      </c>
      <c r="G316" s="389" t="s">
        <v>36</v>
      </c>
      <c r="H316" s="389">
        <v>1</v>
      </c>
      <c r="I316" s="389" t="s">
        <v>99059</v>
      </c>
      <c r="J316" s="389" t="s">
        <v>99060</v>
      </c>
      <c r="K316" s="389" t="s">
        <v>99061</v>
      </c>
    </row>
    <row r="317" spans="1:11" hidden="1">
      <c r="A317" s="389" t="str">
        <f t="shared" si="8"/>
        <v>G</v>
      </c>
      <c r="B317" s="389" t="str">
        <f t="shared" si="9"/>
        <v>G6</v>
      </c>
      <c r="C317" s="394" t="s">
        <v>99162</v>
      </c>
      <c r="D317" s="394" t="s">
        <v>99091</v>
      </c>
      <c r="E317" s="395">
        <v>16</v>
      </c>
      <c r="F317" s="389" t="s">
        <v>99084</v>
      </c>
      <c r="G317" s="389" t="s">
        <v>36</v>
      </c>
      <c r="H317" s="389">
        <v>1</v>
      </c>
      <c r="I317" s="389" t="s">
        <v>99059</v>
      </c>
      <c r="J317" s="389" t="s">
        <v>99060</v>
      </c>
      <c r="K317" s="389" t="s">
        <v>99061</v>
      </c>
    </row>
    <row r="318" spans="1:11" hidden="1">
      <c r="A318" s="389" t="str">
        <f t="shared" si="8"/>
        <v>G</v>
      </c>
      <c r="B318" s="389" t="str">
        <f t="shared" si="9"/>
        <v>G6</v>
      </c>
      <c r="C318" s="394" t="s">
        <v>99163</v>
      </c>
      <c r="D318" s="394" t="s">
        <v>99066</v>
      </c>
      <c r="E318" s="395">
        <v>16</v>
      </c>
      <c r="F318" s="389" t="s">
        <v>99064</v>
      </c>
      <c r="G318" s="389" t="s">
        <v>36</v>
      </c>
      <c r="H318" s="389">
        <v>1</v>
      </c>
      <c r="I318" s="389" t="s">
        <v>99059</v>
      </c>
      <c r="J318" s="389" t="s">
        <v>99060</v>
      </c>
      <c r="K318" s="389" t="s">
        <v>99061</v>
      </c>
    </row>
    <row r="319" spans="1:11" hidden="1">
      <c r="A319" s="389" t="str">
        <f t="shared" si="8"/>
        <v>G</v>
      </c>
      <c r="B319" s="389" t="str">
        <f t="shared" si="9"/>
        <v>G6</v>
      </c>
      <c r="C319" s="394" t="s">
        <v>99164</v>
      </c>
      <c r="D319" s="394" t="s">
        <v>99066</v>
      </c>
      <c r="E319" s="395">
        <v>16</v>
      </c>
      <c r="F319" s="389" t="s">
        <v>99064</v>
      </c>
      <c r="G319" s="389" t="s">
        <v>36</v>
      </c>
      <c r="H319" s="389">
        <v>1</v>
      </c>
      <c r="I319" s="389" t="s">
        <v>99059</v>
      </c>
      <c r="J319" s="389" t="s">
        <v>99060</v>
      </c>
      <c r="K319" s="389" t="s">
        <v>99061</v>
      </c>
    </row>
    <row r="320" spans="1:11" hidden="1">
      <c r="A320" s="389" t="str">
        <f t="shared" si="8"/>
        <v>G</v>
      </c>
      <c r="B320" s="389" t="str">
        <f t="shared" si="9"/>
        <v>G6</v>
      </c>
      <c r="C320" s="394" t="s">
        <v>99165</v>
      </c>
      <c r="D320" s="394" t="s">
        <v>99081</v>
      </c>
      <c r="E320" s="395">
        <v>16</v>
      </c>
      <c r="F320" s="389" t="s">
        <v>99058</v>
      </c>
      <c r="G320" s="389" t="s">
        <v>36</v>
      </c>
      <c r="H320" s="389">
        <v>1</v>
      </c>
      <c r="I320" s="389" t="s">
        <v>99059</v>
      </c>
      <c r="J320" s="389" t="s">
        <v>99060</v>
      </c>
      <c r="K320" s="389" t="s">
        <v>99061</v>
      </c>
    </row>
    <row r="321" spans="1:11" hidden="1">
      <c r="A321" s="389" t="str">
        <f t="shared" si="8"/>
        <v>G</v>
      </c>
      <c r="B321" s="389" t="str">
        <f t="shared" si="9"/>
        <v>G6</v>
      </c>
      <c r="C321" s="394" t="s">
        <v>99166</v>
      </c>
      <c r="D321" s="394" t="s">
        <v>99091</v>
      </c>
      <c r="E321" s="395">
        <v>16</v>
      </c>
      <c r="F321" s="389" t="s">
        <v>99058</v>
      </c>
      <c r="G321" s="389" t="s">
        <v>36</v>
      </c>
      <c r="H321" s="389">
        <v>1</v>
      </c>
      <c r="I321" s="389" t="s">
        <v>99059</v>
      </c>
      <c r="J321" s="389" t="s">
        <v>99060</v>
      </c>
      <c r="K321" s="389" t="s">
        <v>99061</v>
      </c>
    </row>
    <row r="322" spans="1:11" hidden="1">
      <c r="A322" s="389" t="str">
        <f t="shared" si="8"/>
        <v>G</v>
      </c>
      <c r="B322" s="389" t="str">
        <f t="shared" si="9"/>
        <v>G6</v>
      </c>
      <c r="C322" s="394" t="s">
        <v>99167</v>
      </c>
      <c r="D322" s="394" t="s">
        <v>99091</v>
      </c>
      <c r="E322" s="395">
        <v>16</v>
      </c>
      <c r="F322" s="389" t="s">
        <v>99071</v>
      </c>
      <c r="G322" s="389" t="s">
        <v>36</v>
      </c>
      <c r="H322" s="389">
        <v>1</v>
      </c>
      <c r="I322" s="389" t="s">
        <v>99059</v>
      </c>
      <c r="J322" s="389" t="s">
        <v>99060</v>
      </c>
      <c r="K322" s="389" t="s">
        <v>99061</v>
      </c>
    </row>
    <row r="323" spans="1:11" hidden="1">
      <c r="A323" s="389" t="str">
        <f t="shared" ref="A323:A386" si="10">LEFT(C323)</f>
        <v>G</v>
      </c>
      <c r="B323" s="389" t="str">
        <f t="shared" si="9"/>
        <v>G6</v>
      </c>
      <c r="C323" s="394" t="s">
        <v>99168</v>
      </c>
      <c r="D323" s="394" t="s">
        <v>99069</v>
      </c>
      <c r="E323" s="395">
        <v>16</v>
      </c>
      <c r="F323" s="389" t="s">
        <v>99071</v>
      </c>
      <c r="G323" s="389" t="s">
        <v>36</v>
      </c>
      <c r="H323" s="389">
        <v>1</v>
      </c>
      <c r="I323" s="389" t="s">
        <v>99059</v>
      </c>
      <c r="J323" s="389" t="s">
        <v>99060</v>
      </c>
      <c r="K323" s="389" t="s">
        <v>99061</v>
      </c>
    </row>
    <row r="324" spans="1:11" hidden="1">
      <c r="A324" s="389" t="str">
        <f t="shared" si="10"/>
        <v>G</v>
      </c>
      <c r="B324" s="389" t="str">
        <f t="shared" ref="B324:B387" si="11">LEFT(C324,2)</f>
        <v>G6</v>
      </c>
      <c r="C324" s="394" t="s">
        <v>99169</v>
      </c>
      <c r="D324" s="394" t="s">
        <v>99069</v>
      </c>
      <c r="E324" s="395">
        <v>16</v>
      </c>
      <c r="F324" s="389" t="s">
        <v>99071</v>
      </c>
      <c r="G324" s="389" t="s">
        <v>36</v>
      </c>
      <c r="H324" s="389">
        <v>1</v>
      </c>
      <c r="I324" s="389" t="s">
        <v>99059</v>
      </c>
      <c r="J324" s="389" t="s">
        <v>99060</v>
      </c>
      <c r="K324" s="389" t="s">
        <v>99061</v>
      </c>
    </row>
    <row r="325" spans="1:11" hidden="1">
      <c r="A325" s="389" t="str">
        <f t="shared" si="10"/>
        <v>G</v>
      </c>
      <c r="B325" s="389" t="str">
        <f t="shared" si="11"/>
        <v>G6</v>
      </c>
      <c r="C325" s="394" t="s">
        <v>99170</v>
      </c>
      <c r="D325" s="394" t="s">
        <v>99069</v>
      </c>
      <c r="E325" s="395">
        <v>16</v>
      </c>
      <c r="F325" s="389" t="s">
        <v>99071</v>
      </c>
      <c r="G325" s="389" t="s">
        <v>36</v>
      </c>
      <c r="H325" s="389">
        <v>1</v>
      </c>
      <c r="I325" s="389" t="s">
        <v>99059</v>
      </c>
      <c r="J325" s="389" t="s">
        <v>99060</v>
      </c>
      <c r="K325" s="389" t="s">
        <v>99061</v>
      </c>
    </row>
    <row r="326" spans="1:11" hidden="1">
      <c r="A326" s="389" t="str">
        <f t="shared" si="10"/>
        <v>G</v>
      </c>
      <c r="B326" s="389" t="str">
        <f t="shared" si="11"/>
        <v>G6</v>
      </c>
      <c r="C326" s="394" t="s">
        <v>99171</v>
      </c>
      <c r="D326" s="394" t="s">
        <v>99089</v>
      </c>
      <c r="E326" s="395">
        <v>16</v>
      </c>
      <c r="F326" s="389" t="s">
        <v>99071</v>
      </c>
      <c r="G326" s="389" t="s">
        <v>36</v>
      </c>
      <c r="H326" s="389">
        <v>1</v>
      </c>
      <c r="I326" s="389" t="s">
        <v>99059</v>
      </c>
      <c r="J326" s="389" t="s">
        <v>99060</v>
      </c>
      <c r="K326" s="389" t="s">
        <v>99061</v>
      </c>
    </row>
    <row r="327" spans="1:11" hidden="1">
      <c r="A327" s="389" t="str">
        <f t="shared" si="10"/>
        <v>G</v>
      </c>
      <c r="B327" s="389" t="str">
        <f t="shared" si="11"/>
        <v>G6</v>
      </c>
      <c r="C327" s="394" t="s">
        <v>99172</v>
      </c>
      <c r="D327" s="394" t="s">
        <v>99081</v>
      </c>
      <c r="E327" s="395">
        <v>16</v>
      </c>
      <c r="F327" s="389" t="s">
        <v>99084</v>
      </c>
      <c r="G327" s="389" t="s">
        <v>36</v>
      </c>
      <c r="H327" s="389">
        <v>1</v>
      </c>
      <c r="I327" s="389" t="s">
        <v>99059</v>
      </c>
      <c r="J327" s="389" t="s">
        <v>99060</v>
      </c>
      <c r="K327" s="389" t="s">
        <v>99061</v>
      </c>
    </row>
    <row r="328" spans="1:11" hidden="1">
      <c r="A328" s="389" t="str">
        <f t="shared" si="10"/>
        <v>G</v>
      </c>
      <c r="B328" s="389" t="str">
        <f t="shared" si="11"/>
        <v>G6</v>
      </c>
      <c r="C328" s="394" t="s">
        <v>99173</v>
      </c>
      <c r="D328" s="394" t="s">
        <v>99079</v>
      </c>
      <c r="E328" s="395">
        <v>16</v>
      </c>
      <c r="F328" s="389" t="s">
        <v>99073</v>
      </c>
      <c r="G328" s="389" t="s">
        <v>36</v>
      </c>
      <c r="H328" s="389">
        <v>1</v>
      </c>
      <c r="I328" s="389" t="s">
        <v>99059</v>
      </c>
      <c r="J328" s="389" t="s">
        <v>99060</v>
      </c>
      <c r="K328" s="389" t="s">
        <v>99061</v>
      </c>
    </row>
    <row r="329" spans="1:11" hidden="1">
      <c r="A329" s="389" t="str">
        <f t="shared" si="10"/>
        <v>G</v>
      </c>
      <c r="B329" s="389" t="str">
        <f t="shared" si="11"/>
        <v>G6</v>
      </c>
      <c r="C329" s="394" t="s">
        <v>99174</v>
      </c>
      <c r="D329" s="394" t="s">
        <v>99081</v>
      </c>
      <c r="E329" s="395">
        <v>16</v>
      </c>
      <c r="F329" s="389" t="s">
        <v>99058</v>
      </c>
      <c r="G329" s="389" t="s">
        <v>36</v>
      </c>
      <c r="H329" s="389">
        <v>1</v>
      </c>
      <c r="I329" s="389" t="s">
        <v>99059</v>
      </c>
      <c r="J329" s="389" t="s">
        <v>99060</v>
      </c>
      <c r="K329" s="389" t="s">
        <v>99061</v>
      </c>
    </row>
    <row r="330" spans="1:11" hidden="1">
      <c r="A330" s="389" t="str">
        <f t="shared" si="10"/>
        <v>G</v>
      </c>
      <c r="B330" s="389" t="str">
        <f t="shared" si="11"/>
        <v>G6</v>
      </c>
      <c r="C330" s="394" t="s">
        <v>99175</v>
      </c>
      <c r="D330" s="394" t="s">
        <v>99117</v>
      </c>
      <c r="E330" s="395">
        <v>16</v>
      </c>
      <c r="F330" s="389" t="s">
        <v>99058</v>
      </c>
      <c r="G330" s="389" t="s">
        <v>36</v>
      </c>
      <c r="H330" s="389">
        <v>1</v>
      </c>
      <c r="I330" s="389" t="s">
        <v>99059</v>
      </c>
      <c r="J330" s="389" t="s">
        <v>99060</v>
      </c>
      <c r="K330" s="389" t="s">
        <v>99061</v>
      </c>
    </row>
    <row r="331" spans="1:11" hidden="1">
      <c r="A331" s="389" t="str">
        <f t="shared" si="10"/>
        <v>G</v>
      </c>
      <c r="B331" s="389" t="str">
        <f t="shared" si="11"/>
        <v>G7</v>
      </c>
      <c r="C331" s="394" t="s">
        <v>99176</v>
      </c>
      <c r="D331" s="394" t="s">
        <v>99117</v>
      </c>
      <c r="E331" s="395">
        <v>16</v>
      </c>
      <c r="F331" s="389" t="s">
        <v>99058</v>
      </c>
      <c r="G331" s="389" t="s">
        <v>36</v>
      </c>
      <c r="H331" s="389">
        <v>2</v>
      </c>
      <c r="I331" s="389" t="s">
        <v>99059</v>
      </c>
      <c r="J331" s="389" t="s">
        <v>99060</v>
      </c>
      <c r="K331" s="389" t="s">
        <v>99061</v>
      </c>
    </row>
    <row r="332" spans="1:11" hidden="1">
      <c r="A332" s="389" t="str">
        <f t="shared" si="10"/>
        <v>G</v>
      </c>
      <c r="B332" s="389" t="str">
        <f t="shared" si="11"/>
        <v>G7</v>
      </c>
      <c r="C332" s="394" t="s">
        <v>99177</v>
      </c>
      <c r="D332" s="394" t="s">
        <v>99079</v>
      </c>
      <c r="E332" s="395">
        <v>16</v>
      </c>
      <c r="F332" s="389" t="s">
        <v>99058</v>
      </c>
      <c r="G332" s="389" t="s">
        <v>36</v>
      </c>
      <c r="H332" s="389">
        <v>2</v>
      </c>
      <c r="I332" s="389" t="s">
        <v>99059</v>
      </c>
      <c r="J332" s="389" t="s">
        <v>99060</v>
      </c>
      <c r="K332" s="389" t="s">
        <v>99061</v>
      </c>
    </row>
    <row r="333" spans="1:11" hidden="1">
      <c r="A333" s="389" t="str">
        <f t="shared" si="10"/>
        <v>G</v>
      </c>
      <c r="B333" s="389" t="str">
        <f t="shared" si="11"/>
        <v>G7</v>
      </c>
      <c r="C333" s="394" t="s">
        <v>99178</v>
      </c>
      <c r="D333" s="394" t="s">
        <v>99114</v>
      </c>
      <c r="E333" s="395">
        <v>16</v>
      </c>
      <c r="F333" s="389" t="s">
        <v>99073</v>
      </c>
      <c r="G333" s="389" t="s">
        <v>36</v>
      </c>
      <c r="H333" s="389">
        <v>2</v>
      </c>
      <c r="I333" s="389" t="s">
        <v>99059</v>
      </c>
      <c r="J333" s="389" t="s">
        <v>99060</v>
      </c>
      <c r="K333" s="389" t="s">
        <v>99061</v>
      </c>
    </row>
    <row r="334" spans="1:11" hidden="1">
      <c r="A334" s="389" t="str">
        <f t="shared" si="10"/>
        <v>G</v>
      </c>
      <c r="B334" s="389" t="str">
        <f t="shared" si="11"/>
        <v>G7</v>
      </c>
      <c r="C334" s="394" t="s">
        <v>99179</v>
      </c>
      <c r="D334" s="394" t="s">
        <v>99079</v>
      </c>
      <c r="E334" s="395">
        <v>16</v>
      </c>
      <c r="F334" s="389" t="s">
        <v>99058</v>
      </c>
      <c r="G334" s="389" t="s">
        <v>36</v>
      </c>
      <c r="H334" s="389">
        <v>2</v>
      </c>
      <c r="I334" s="389" t="s">
        <v>99059</v>
      </c>
      <c r="J334" s="389" t="s">
        <v>99060</v>
      </c>
      <c r="K334" s="389" t="s">
        <v>99061</v>
      </c>
    </row>
    <row r="335" spans="1:11" hidden="1">
      <c r="A335" s="389" t="str">
        <f t="shared" si="10"/>
        <v>G</v>
      </c>
      <c r="B335" s="389" t="str">
        <f t="shared" si="11"/>
        <v>G7</v>
      </c>
      <c r="C335" s="394" t="s">
        <v>99180</v>
      </c>
      <c r="D335" s="394" t="s">
        <v>99117</v>
      </c>
      <c r="E335" s="395">
        <v>16</v>
      </c>
      <c r="F335" s="389" t="s">
        <v>99058</v>
      </c>
      <c r="G335" s="389" t="s">
        <v>36</v>
      </c>
      <c r="H335" s="389">
        <v>2</v>
      </c>
      <c r="I335" s="389" t="s">
        <v>99059</v>
      </c>
      <c r="J335" s="389" t="s">
        <v>99060</v>
      </c>
      <c r="K335" s="389" t="s">
        <v>99061</v>
      </c>
    </row>
    <row r="336" spans="1:11" hidden="1">
      <c r="A336" s="389" t="str">
        <f t="shared" si="10"/>
        <v>G</v>
      </c>
      <c r="B336" s="389" t="str">
        <f t="shared" si="11"/>
        <v>G7</v>
      </c>
      <c r="C336" s="394" t="s">
        <v>99181</v>
      </c>
      <c r="D336" s="394" t="s">
        <v>99117</v>
      </c>
      <c r="E336" s="395">
        <v>16</v>
      </c>
      <c r="F336" s="389" t="s">
        <v>99058</v>
      </c>
      <c r="G336" s="389" t="s">
        <v>36</v>
      </c>
      <c r="H336" s="389">
        <v>2</v>
      </c>
      <c r="I336" s="389" t="s">
        <v>99059</v>
      </c>
      <c r="J336" s="389" t="s">
        <v>99060</v>
      </c>
      <c r="K336" s="389" t="s">
        <v>99061</v>
      </c>
    </row>
    <row r="337" spans="1:11" hidden="1">
      <c r="A337" s="389" t="str">
        <f t="shared" si="10"/>
        <v>G</v>
      </c>
      <c r="B337" s="389" t="str">
        <f t="shared" si="11"/>
        <v>G7</v>
      </c>
      <c r="C337" s="394" t="s">
        <v>99182</v>
      </c>
      <c r="D337" s="394" t="s">
        <v>99079</v>
      </c>
      <c r="E337" s="395">
        <v>16</v>
      </c>
      <c r="F337" s="389" t="s">
        <v>99073</v>
      </c>
      <c r="G337" s="389" t="s">
        <v>36</v>
      </c>
      <c r="H337" s="389">
        <v>2</v>
      </c>
      <c r="I337" s="389" t="s">
        <v>99059</v>
      </c>
      <c r="J337" s="389" t="s">
        <v>99060</v>
      </c>
      <c r="K337" s="389" t="s">
        <v>99061</v>
      </c>
    </row>
    <row r="338" spans="1:11" hidden="1">
      <c r="A338" s="389" t="str">
        <f t="shared" si="10"/>
        <v>G</v>
      </c>
      <c r="B338" s="389" t="str">
        <f t="shared" si="11"/>
        <v>G7</v>
      </c>
      <c r="C338" s="394" t="s">
        <v>99183</v>
      </c>
      <c r="D338" s="394" t="s">
        <v>99117</v>
      </c>
      <c r="E338" s="395">
        <v>16</v>
      </c>
      <c r="F338" s="389" t="s">
        <v>99084</v>
      </c>
      <c r="G338" s="389" t="s">
        <v>36</v>
      </c>
      <c r="H338" s="389">
        <v>2</v>
      </c>
      <c r="I338" s="389" t="s">
        <v>99059</v>
      </c>
      <c r="J338" s="389" t="s">
        <v>99060</v>
      </c>
      <c r="K338" s="389" t="s">
        <v>99061</v>
      </c>
    </row>
    <row r="339" spans="1:11" hidden="1">
      <c r="A339" s="389" t="str">
        <f t="shared" si="10"/>
        <v>G</v>
      </c>
      <c r="B339" s="389" t="str">
        <f t="shared" si="11"/>
        <v>G7</v>
      </c>
      <c r="C339" s="394" t="s">
        <v>99184</v>
      </c>
      <c r="D339" s="394" t="s">
        <v>99093</v>
      </c>
      <c r="E339" s="395">
        <v>16</v>
      </c>
      <c r="F339" s="389" t="s">
        <v>99058</v>
      </c>
      <c r="G339" s="389" t="s">
        <v>36</v>
      </c>
      <c r="H339" s="389">
        <v>2</v>
      </c>
      <c r="I339" s="389" t="s">
        <v>99059</v>
      </c>
      <c r="J339" s="389" t="s">
        <v>99060</v>
      </c>
      <c r="K339" s="389" t="s">
        <v>99061</v>
      </c>
    </row>
    <row r="340" spans="1:11" hidden="1">
      <c r="A340" s="389" t="str">
        <f t="shared" si="10"/>
        <v>G</v>
      </c>
      <c r="B340" s="389" t="str">
        <f t="shared" si="11"/>
        <v>G7</v>
      </c>
      <c r="C340" s="394" t="s">
        <v>99185</v>
      </c>
      <c r="D340" s="394" t="s">
        <v>99093</v>
      </c>
      <c r="E340" s="395">
        <v>16</v>
      </c>
      <c r="F340" s="389" t="s">
        <v>99058</v>
      </c>
      <c r="G340" s="389" t="s">
        <v>36</v>
      </c>
      <c r="H340" s="389">
        <v>2</v>
      </c>
      <c r="I340" s="389" t="s">
        <v>99059</v>
      </c>
      <c r="J340" s="389" t="s">
        <v>99060</v>
      </c>
      <c r="K340" s="389" t="s">
        <v>99061</v>
      </c>
    </row>
    <row r="341" spans="1:11" hidden="1">
      <c r="A341" s="389" t="str">
        <f t="shared" si="10"/>
        <v>G</v>
      </c>
      <c r="B341" s="389" t="str">
        <f t="shared" si="11"/>
        <v>G7</v>
      </c>
      <c r="C341" s="394" t="s">
        <v>99186</v>
      </c>
      <c r="D341" s="394" t="s">
        <v>99093</v>
      </c>
      <c r="E341" s="395">
        <v>16</v>
      </c>
      <c r="F341" s="389" t="s">
        <v>99058</v>
      </c>
      <c r="G341" s="389" t="s">
        <v>36</v>
      </c>
      <c r="H341" s="389">
        <v>2</v>
      </c>
      <c r="I341" s="389" t="s">
        <v>99059</v>
      </c>
      <c r="J341" s="389" t="s">
        <v>99060</v>
      </c>
      <c r="K341" s="389" t="s">
        <v>99061</v>
      </c>
    </row>
    <row r="342" spans="1:11" hidden="1">
      <c r="A342" s="389" t="str">
        <f t="shared" si="10"/>
        <v>G</v>
      </c>
      <c r="B342" s="389" t="str">
        <f t="shared" si="11"/>
        <v>G7</v>
      </c>
      <c r="C342" s="394" t="s">
        <v>99187</v>
      </c>
      <c r="D342" s="394" t="s">
        <v>99081</v>
      </c>
      <c r="E342" s="395">
        <v>16</v>
      </c>
      <c r="F342" s="389" t="s">
        <v>99084</v>
      </c>
      <c r="G342" s="389" t="s">
        <v>36</v>
      </c>
      <c r="H342" s="389">
        <v>2</v>
      </c>
      <c r="I342" s="389" t="s">
        <v>99059</v>
      </c>
      <c r="J342" s="389" t="s">
        <v>99060</v>
      </c>
      <c r="K342" s="389" t="s">
        <v>99061</v>
      </c>
    </row>
    <row r="343" spans="1:11" hidden="1">
      <c r="A343" s="389" t="str">
        <f t="shared" si="10"/>
        <v>G</v>
      </c>
      <c r="B343" s="389" t="str">
        <f t="shared" si="11"/>
        <v>G7</v>
      </c>
      <c r="C343" s="394" t="s">
        <v>99188</v>
      </c>
      <c r="D343" s="394" t="s">
        <v>99114</v>
      </c>
      <c r="E343" s="395">
        <v>16</v>
      </c>
      <c r="F343" s="389" t="s">
        <v>99073</v>
      </c>
      <c r="G343" s="389" t="s">
        <v>36</v>
      </c>
      <c r="H343" s="389">
        <v>2</v>
      </c>
      <c r="I343" s="389" t="s">
        <v>99059</v>
      </c>
      <c r="J343" s="389" t="s">
        <v>99060</v>
      </c>
      <c r="K343" s="389" t="s">
        <v>99061</v>
      </c>
    </row>
    <row r="344" spans="1:11" hidden="1">
      <c r="A344" s="389" t="str">
        <f t="shared" si="10"/>
        <v>G</v>
      </c>
      <c r="B344" s="389" t="str">
        <f t="shared" si="11"/>
        <v>G8</v>
      </c>
      <c r="C344" s="394" t="s">
        <v>99189</v>
      </c>
      <c r="D344" s="394" t="s">
        <v>99114</v>
      </c>
      <c r="E344" s="395">
        <v>16</v>
      </c>
      <c r="F344" s="389" t="s">
        <v>99058</v>
      </c>
      <c r="G344" s="389" t="s">
        <v>36</v>
      </c>
      <c r="H344" s="389">
        <v>1</v>
      </c>
      <c r="I344" s="389" t="s">
        <v>99059</v>
      </c>
      <c r="J344" s="389" t="s">
        <v>99060</v>
      </c>
      <c r="K344" s="389" t="s">
        <v>99061</v>
      </c>
    </row>
    <row r="345" spans="1:11" hidden="1">
      <c r="A345" s="389" t="str">
        <f t="shared" si="10"/>
        <v>G</v>
      </c>
      <c r="B345" s="389" t="str">
        <f t="shared" si="11"/>
        <v>G8</v>
      </c>
      <c r="C345" s="394" t="s">
        <v>99190</v>
      </c>
      <c r="D345" s="394" t="s">
        <v>99114</v>
      </c>
      <c r="E345" s="395">
        <v>16</v>
      </c>
      <c r="F345" s="389" t="s">
        <v>99084</v>
      </c>
      <c r="G345" s="389" t="s">
        <v>36</v>
      </c>
      <c r="H345" s="389">
        <v>1</v>
      </c>
      <c r="I345" s="389" t="s">
        <v>99059</v>
      </c>
      <c r="J345" s="389" t="s">
        <v>99060</v>
      </c>
      <c r="K345" s="389" t="s">
        <v>99061</v>
      </c>
    </row>
    <row r="346" spans="1:11" hidden="1">
      <c r="A346" s="389" t="str">
        <f t="shared" si="10"/>
        <v>G</v>
      </c>
      <c r="B346" s="389" t="str">
        <f t="shared" si="11"/>
        <v>G8</v>
      </c>
      <c r="C346" s="394" t="s">
        <v>99191</v>
      </c>
      <c r="D346" s="394" t="s">
        <v>99089</v>
      </c>
      <c r="E346" s="395">
        <v>16</v>
      </c>
      <c r="F346" s="389" t="s">
        <v>99073</v>
      </c>
      <c r="G346" s="389" t="s">
        <v>36</v>
      </c>
      <c r="H346" s="389">
        <v>1</v>
      </c>
      <c r="I346" s="389" t="s">
        <v>99059</v>
      </c>
      <c r="J346" s="389" t="s">
        <v>99060</v>
      </c>
      <c r="K346" s="389" t="s">
        <v>99061</v>
      </c>
    </row>
    <row r="347" spans="1:11" hidden="1">
      <c r="A347" s="389" t="str">
        <f t="shared" si="10"/>
        <v>G</v>
      </c>
      <c r="B347" s="389" t="str">
        <f t="shared" si="11"/>
        <v>G8</v>
      </c>
      <c r="C347" s="394" t="s">
        <v>99192</v>
      </c>
      <c r="D347" s="394" t="s">
        <v>99089</v>
      </c>
      <c r="E347" s="395">
        <v>16</v>
      </c>
      <c r="F347" s="389" t="s">
        <v>99071</v>
      </c>
      <c r="G347" s="389" t="s">
        <v>36</v>
      </c>
      <c r="H347" s="389">
        <v>1</v>
      </c>
      <c r="I347" s="389" t="s">
        <v>99059</v>
      </c>
      <c r="J347" s="389" t="s">
        <v>99060</v>
      </c>
      <c r="K347" s="389" t="s">
        <v>99061</v>
      </c>
    </row>
    <row r="348" spans="1:11" hidden="1">
      <c r="A348" s="389" t="str">
        <f t="shared" si="10"/>
        <v>G</v>
      </c>
      <c r="B348" s="389" t="str">
        <f t="shared" si="11"/>
        <v>G8</v>
      </c>
      <c r="C348" s="394" t="s">
        <v>99193</v>
      </c>
      <c r="D348" s="394" t="s">
        <v>99089</v>
      </c>
      <c r="E348" s="395">
        <v>16</v>
      </c>
      <c r="F348" s="389" t="s">
        <v>99084</v>
      </c>
      <c r="G348" s="389" t="s">
        <v>36</v>
      </c>
      <c r="H348" s="389">
        <v>1</v>
      </c>
      <c r="I348" s="389" t="s">
        <v>99059</v>
      </c>
      <c r="J348" s="389" t="s">
        <v>99060</v>
      </c>
      <c r="K348" s="389" t="s">
        <v>99061</v>
      </c>
    </row>
    <row r="349" spans="1:11" hidden="1">
      <c r="A349" s="389" t="str">
        <f t="shared" si="10"/>
        <v>G</v>
      </c>
      <c r="B349" s="389" t="str">
        <f t="shared" si="11"/>
        <v>G8</v>
      </c>
      <c r="C349" s="394" t="s">
        <v>99194</v>
      </c>
      <c r="D349" s="394" t="s">
        <v>99089</v>
      </c>
      <c r="E349" s="395">
        <v>16</v>
      </c>
      <c r="F349" s="389" t="s">
        <v>99071</v>
      </c>
      <c r="G349" s="389" t="s">
        <v>36</v>
      </c>
      <c r="H349" s="389">
        <v>1</v>
      </c>
      <c r="I349" s="389" t="s">
        <v>99059</v>
      </c>
      <c r="J349" s="389" t="s">
        <v>99060</v>
      </c>
      <c r="K349" s="389" t="s">
        <v>99061</v>
      </c>
    </row>
    <row r="350" spans="1:11" hidden="1">
      <c r="A350" s="389" t="str">
        <f t="shared" si="10"/>
        <v>G</v>
      </c>
      <c r="B350" s="389" t="str">
        <f t="shared" si="11"/>
        <v>G8</v>
      </c>
      <c r="C350" s="394" t="s">
        <v>99195</v>
      </c>
      <c r="D350" s="394" t="s">
        <v>99069</v>
      </c>
      <c r="E350" s="395">
        <v>16</v>
      </c>
      <c r="F350" s="389" t="s">
        <v>99064</v>
      </c>
      <c r="G350" s="389" t="s">
        <v>36</v>
      </c>
      <c r="H350" s="389">
        <v>1</v>
      </c>
      <c r="I350" s="389" t="s">
        <v>99059</v>
      </c>
      <c r="J350" s="389" t="s">
        <v>99060</v>
      </c>
      <c r="K350" s="389" t="s">
        <v>99061</v>
      </c>
    </row>
    <row r="351" spans="1:11" hidden="1">
      <c r="A351" s="389" t="str">
        <f t="shared" si="10"/>
        <v>G</v>
      </c>
      <c r="B351" s="389" t="str">
        <f t="shared" si="11"/>
        <v>G8</v>
      </c>
      <c r="C351" s="394" t="s">
        <v>99196</v>
      </c>
      <c r="D351" s="394" t="s">
        <v>99069</v>
      </c>
      <c r="E351" s="395">
        <v>16</v>
      </c>
      <c r="F351" s="389" t="s">
        <v>99064</v>
      </c>
      <c r="G351" s="389" t="s">
        <v>36</v>
      </c>
      <c r="H351" s="389">
        <v>1</v>
      </c>
      <c r="I351" s="389" t="s">
        <v>99059</v>
      </c>
      <c r="J351" s="389" t="s">
        <v>99060</v>
      </c>
      <c r="K351" s="389" t="s">
        <v>99061</v>
      </c>
    </row>
    <row r="352" spans="1:11" hidden="1">
      <c r="A352" s="389" t="str">
        <f t="shared" si="10"/>
        <v>G</v>
      </c>
      <c r="B352" s="389" t="str">
        <f t="shared" si="11"/>
        <v>G8</v>
      </c>
      <c r="C352" s="394" t="s">
        <v>99197</v>
      </c>
      <c r="D352" s="394" t="s">
        <v>99089</v>
      </c>
      <c r="E352" s="395">
        <v>16</v>
      </c>
      <c r="F352" s="389" t="s">
        <v>99064</v>
      </c>
      <c r="G352" s="389" t="s">
        <v>36</v>
      </c>
      <c r="H352" s="389">
        <v>1</v>
      </c>
      <c r="I352" s="389" t="s">
        <v>99059</v>
      </c>
      <c r="J352" s="389" t="s">
        <v>99060</v>
      </c>
      <c r="K352" s="389" t="s">
        <v>99061</v>
      </c>
    </row>
    <row r="353" spans="1:11" hidden="1">
      <c r="A353" s="389" t="str">
        <f t="shared" si="10"/>
        <v>G</v>
      </c>
      <c r="B353" s="389" t="str">
        <f t="shared" si="11"/>
        <v>G8</v>
      </c>
      <c r="C353" s="394" t="s">
        <v>99198</v>
      </c>
      <c r="D353" s="394" t="s">
        <v>99089</v>
      </c>
      <c r="E353" s="395">
        <v>16</v>
      </c>
      <c r="F353" s="389" t="s">
        <v>99064</v>
      </c>
      <c r="G353" s="389" t="s">
        <v>36</v>
      </c>
      <c r="H353" s="389">
        <v>1</v>
      </c>
      <c r="I353" s="389" t="s">
        <v>99059</v>
      </c>
      <c r="J353" s="389" t="s">
        <v>99060</v>
      </c>
      <c r="K353" s="389" t="s">
        <v>99061</v>
      </c>
    </row>
    <row r="354" spans="1:11" hidden="1">
      <c r="A354" s="389" t="str">
        <f t="shared" si="10"/>
        <v>G</v>
      </c>
      <c r="B354" s="389" t="str">
        <f t="shared" si="11"/>
        <v>G8</v>
      </c>
      <c r="C354" s="394" t="s">
        <v>99199</v>
      </c>
      <c r="D354" s="394" t="s">
        <v>99086</v>
      </c>
      <c r="E354" s="395">
        <v>16</v>
      </c>
      <c r="F354" s="389" t="s">
        <v>99073</v>
      </c>
      <c r="G354" s="389" t="s">
        <v>36</v>
      </c>
      <c r="H354" s="389">
        <v>1</v>
      </c>
      <c r="I354" s="389" t="s">
        <v>99059</v>
      </c>
      <c r="J354" s="389" t="s">
        <v>99060</v>
      </c>
      <c r="K354" s="389" t="s">
        <v>99061</v>
      </c>
    </row>
    <row r="355" spans="1:11" hidden="1">
      <c r="A355" s="389" t="str">
        <f t="shared" si="10"/>
        <v>G</v>
      </c>
      <c r="B355" s="389" t="str">
        <f t="shared" si="11"/>
        <v>G8</v>
      </c>
      <c r="C355" s="394" t="s">
        <v>99200</v>
      </c>
      <c r="D355" s="394" t="s">
        <v>99089</v>
      </c>
      <c r="E355" s="395">
        <v>16</v>
      </c>
      <c r="F355" s="389" t="s">
        <v>99064</v>
      </c>
      <c r="G355" s="389" t="s">
        <v>36</v>
      </c>
      <c r="H355" s="389">
        <v>1</v>
      </c>
      <c r="I355" s="389" t="s">
        <v>99059</v>
      </c>
      <c r="J355" s="389" t="s">
        <v>99060</v>
      </c>
      <c r="K355" s="389" t="s">
        <v>99061</v>
      </c>
    </row>
    <row r="356" spans="1:11" hidden="1">
      <c r="A356" s="389" t="str">
        <f t="shared" si="10"/>
        <v>G</v>
      </c>
      <c r="B356" s="389" t="str">
        <f t="shared" si="11"/>
        <v>G8</v>
      </c>
      <c r="C356" s="394" t="s">
        <v>99201</v>
      </c>
      <c r="D356" s="394" t="s">
        <v>99086</v>
      </c>
      <c r="E356" s="395">
        <v>16</v>
      </c>
      <c r="F356" s="389" t="s">
        <v>99084</v>
      </c>
      <c r="G356" s="389" t="s">
        <v>36</v>
      </c>
      <c r="H356" s="389">
        <v>1</v>
      </c>
      <c r="I356" s="389" t="s">
        <v>99059</v>
      </c>
      <c r="J356" s="389" t="s">
        <v>99060</v>
      </c>
      <c r="K356" s="389" t="s">
        <v>99061</v>
      </c>
    </row>
    <row r="357" spans="1:11" hidden="1">
      <c r="A357" s="389" t="str">
        <f t="shared" si="10"/>
        <v>G</v>
      </c>
      <c r="B357" s="389" t="str">
        <f t="shared" si="11"/>
        <v>G8</v>
      </c>
      <c r="C357" s="394" t="s">
        <v>99202</v>
      </c>
      <c r="D357" s="394" t="s">
        <v>99086</v>
      </c>
      <c r="E357" s="395">
        <v>16</v>
      </c>
      <c r="F357" s="389" t="s">
        <v>99084</v>
      </c>
      <c r="G357" s="389" t="s">
        <v>36</v>
      </c>
      <c r="H357" s="389">
        <v>1</v>
      </c>
      <c r="I357" s="389" t="s">
        <v>99059</v>
      </c>
      <c r="J357" s="389" t="s">
        <v>99060</v>
      </c>
      <c r="K357" s="389" t="s">
        <v>99061</v>
      </c>
    </row>
    <row r="358" spans="1:11" hidden="1">
      <c r="A358" s="389" t="str">
        <f t="shared" si="10"/>
        <v>G</v>
      </c>
      <c r="B358" s="389" t="str">
        <f t="shared" si="11"/>
        <v>G8</v>
      </c>
      <c r="C358" s="394" t="s">
        <v>99203</v>
      </c>
      <c r="D358" s="394" t="s">
        <v>99089</v>
      </c>
      <c r="E358" s="395">
        <v>16</v>
      </c>
      <c r="F358" s="389" t="s">
        <v>99084</v>
      </c>
      <c r="G358" s="389" t="s">
        <v>36</v>
      </c>
      <c r="H358" s="389">
        <v>1</v>
      </c>
      <c r="I358" s="389" t="s">
        <v>99059</v>
      </c>
      <c r="J358" s="389" t="s">
        <v>99060</v>
      </c>
      <c r="K358" s="389" t="s">
        <v>99061</v>
      </c>
    </row>
    <row r="359" spans="1:11" hidden="1">
      <c r="A359" s="389" t="str">
        <f t="shared" si="10"/>
        <v>G</v>
      </c>
      <c r="B359" s="389" t="str">
        <f t="shared" si="11"/>
        <v>G8</v>
      </c>
      <c r="C359" s="394" t="s">
        <v>99204</v>
      </c>
      <c r="D359" s="394" t="s">
        <v>99089</v>
      </c>
      <c r="E359" s="395">
        <v>16</v>
      </c>
      <c r="F359" s="389" t="s">
        <v>99084</v>
      </c>
      <c r="G359" s="389" t="s">
        <v>36</v>
      </c>
      <c r="H359" s="389">
        <v>1</v>
      </c>
      <c r="I359" s="389" t="s">
        <v>99059</v>
      </c>
      <c r="J359" s="389" t="s">
        <v>99060</v>
      </c>
      <c r="K359" s="389" t="s">
        <v>99061</v>
      </c>
    </row>
    <row r="360" spans="1:11" hidden="1">
      <c r="A360" s="389" t="str">
        <f t="shared" si="10"/>
        <v>G</v>
      </c>
      <c r="B360" s="389" t="str">
        <f t="shared" si="11"/>
        <v>G8</v>
      </c>
      <c r="C360" s="394" t="s">
        <v>99205</v>
      </c>
      <c r="D360" s="394" t="s">
        <v>99089</v>
      </c>
      <c r="E360" s="395">
        <v>16</v>
      </c>
      <c r="F360" s="389" t="s">
        <v>99084</v>
      </c>
      <c r="G360" s="389" t="s">
        <v>36</v>
      </c>
      <c r="H360" s="389">
        <v>1</v>
      </c>
      <c r="I360" s="389" t="s">
        <v>99059</v>
      </c>
      <c r="J360" s="389" t="s">
        <v>99060</v>
      </c>
      <c r="K360" s="389" t="s">
        <v>99061</v>
      </c>
    </row>
    <row r="361" spans="1:11" hidden="1">
      <c r="A361" s="389" t="str">
        <f t="shared" si="10"/>
        <v>G</v>
      </c>
      <c r="B361" s="389" t="str">
        <f t="shared" si="11"/>
        <v>G9</v>
      </c>
      <c r="C361" s="394" t="s">
        <v>99206</v>
      </c>
      <c r="D361" s="394" t="s">
        <v>99086</v>
      </c>
      <c r="E361" s="395">
        <v>16</v>
      </c>
      <c r="F361" s="389" t="s">
        <v>99084</v>
      </c>
      <c r="G361" s="389" t="s">
        <v>36</v>
      </c>
      <c r="H361" s="389">
        <v>1</v>
      </c>
      <c r="I361" s="389" t="s">
        <v>99059</v>
      </c>
      <c r="J361" s="389" t="s">
        <v>99060</v>
      </c>
      <c r="K361" s="389" t="s">
        <v>99061</v>
      </c>
    </row>
    <row r="362" spans="1:11" hidden="1">
      <c r="A362" s="389" t="str">
        <f t="shared" si="10"/>
        <v>G</v>
      </c>
      <c r="B362" s="389" t="str">
        <f t="shared" si="11"/>
        <v>G9</v>
      </c>
      <c r="C362" s="394" t="s">
        <v>99207</v>
      </c>
      <c r="D362" s="394" t="s">
        <v>99086</v>
      </c>
      <c r="E362" s="395">
        <v>16</v>
      </c>
      <c r="F362" s="389" t="s">
        <v>99084</v>
      </c>
      <c r="G362" s="389" t="s">
        <v>36</v>
      </c>
      <c r="H362" s="389">
        <v>1</v>
      </c>
      <c r="I362" s="389" t="s">
        <v>99059</v>
      </c>
      <c r="J362" s="389" t="s">
        <v>99060</v>
      </c>
      <c r="K362" s="389" t="s">
        <v>99061</v>
      </c>
    </row>
    <row r="363" spans="1:11" hidden="1">
      <c r="A363" s="389" t="str">
        <f t="shared" si="10"/>
        <v>G</v>
      </c>
      <c r="B363" s="389" t="str">
        <f t="shared" si="11"/>
        <v>G9</v>
      </c>
      <c r="C363" s="394" t="s">
        <v>99208</v>
      </c>
      <c r="D363" s="394" t="s">
        <v>99086</v>
      </c>
      <c r="E363" s="395">
        <v>16</v>
      </c>
      <c r="F363" s="389" t="s">
        <v>99084</v>
      </c>
      <c r="G363" s="389" t="s">
        <v>36</v>
      </c>
      <c r="H363" s="389">
        <v>1</v>
      </c>
      <c r="I363" s="389" t="s">
        <v>99059</v>
      </c>
      <c r="J363" s="389" t="s">
        <v>99060</v>
      </c>
      <c r="K363" s="389" t="s">
        <v>99061</v>
      </c>
    </row>
    <row r="364" spans="1:11" hidden="1">
      <c r="A364" s="389" t="str">
        <f t="shared" si="10"/>
        <v>G</v>
      </c>
      <c r="B364" s="389" t="str">
        <f t="shared" si="11"/>
        <v>G9</v>
      </c>
      <c r="C364" s="394" t="s">
        <v>99209</v>
      </c>
      <c r="D364" s="394" t="s">
        <v>99089</v>
      </c>
      <c r="E364" s="395">
        <v>16</v>
      </c>
      <c r="F364" s="389" t="s">
        <v>99084</v>
      </c>
      <c r="G364" s="389" t="s">
        <v>36</v>
      </c>
      <c r="H364" s="389">
        <v>1</v>
      </c>
      <c r="I364" s="389" t="s">
        <v>99059</v>
      </c>
      <c r="J364" s="389" t="s">
        <v>99060</v>
      </c>
      <c r="K364" s="389" t="s">
        <v>99061</v>
      </c>
    </row>
    <row r="365" spans="1:11" hidden="1">
      <c r="A365" s="389" t="str">
        <f t="shared" si="10"/>
        <v>G</v>
      </c>
      <c r="B365" s="389" t="str">
        <f t="shared" si="11"/>
        <v>G9</v>
      </c>
      <c r="C365" s="394" t="s">
        <v>99210</v>
      </c>
      <c r="D365" s="394" t="s">
        <v>99089</v>
      </c>
      <c r="E365" s="395">
        <v>16</v>
      </c>
      <c r="F365" s="389" t="s">
        <v>99071</v>
      </c>
      <c r="G365" s="389" t="s">
        <v>36</v>
      </c>
      <c r="H365" s="389">
        <v>1</v>
      </c>
      <c r="I365" s="389" t="s">
        <v>99059</v>
      </c>
      <c r="J365" s="389" t="s">
        <v>99060</v>
      </c>
      <c r="K365" s="389" t="s">
        <v>99061</v>
      </c>
    </row>
    <row r="366" spans="1:11" hidden="1">
      <c r="A366" s="389" t="str">
        <f t="shared" si="10"/>
        <v>G</v>
      </c>
      <c r="B366" s="389" t="str">
        <f t="shared" si="11"/>
        <v>G9</v>
      </c>
      <c r="C366" s="394" t="s">
        <v>99211</v>
      </c>
      <c r="D366" s="394" t="s">
        <v>99089</v>
      </c>
      <c r="E366" s="395">
        <v>16</v>
      </c>
      <c r="F366" s="389" t="s">
        <v>99071</v>
      </c>
      <c r="G366" s="389" t="s">
        <v>36</v>
      </c>
      <c r="H366" s="389">
        <v>1</v>
      </c>
      <c r="I366" s="389" t="s">
        <v>99059</v>
      </c>
      <c r="J366" s="389" t="s">
        <v>99060</v>
      </c>
      <c r="K366" s="389" t="s">
        <v>99061</v>
      </c>
    </row>
    <row r="367" spans="1:11" hidden="1">
      <c r="A367" s="389" t="str">
        <f t="shared" si="10"/>
        <v>G</v>
      </c>
      <c r="B367" s="389" t="str">
        <f t="shared" si="11"/>
        <v>G9</v>
      </c>
      <c r="C367" s="394" t="s">
        <v>99212</v>
      </c>
      <c r="D367" s="394" t="s">
        <v>99089</v>
      </c>
      <c r="E367" s="395">
        <v>16</v>
      </c>
      <c r="F367" s="389" t="s">
        <v>99071</v>
      </c>
      <c r="G367" s="389" t="s">
        <v>36</v>
      </c>
      <c r="H367" s="389">
        <v>1</v>
      </c>
      <c r="I367" s="389" t="s">
        <v>99059</v>
      </c>
      <c r="J367" s="389" t="s">
        <v>99060</v>
      </c>
      <c r="K367" s="389" t="s">
        <v>99061</v>
      </c>
    </row>
    <row r="368" spans="1:11" hidden="1">
      <c r="A368" s="389" t="str">
        <f t="shared" si="10"/>
        <v>G</v>
      </c>
      <c r="B368" s="389" t="str">
        <f t="shared" si="11"/>
        <v>G9</v>
      </c>
      <c r="C368" s="394" t="s">
        <v>99213</v>
      </c>
      <c r="D368" s="394" t="s">
        <v>99114</v>
      </c>
      <c r="E368" s="395">
        <v>16</v>
      </c>
      <c r="F368" s="389" t="s">
        <v>99084</v>
      </c>
      <c r="G368" s="389" t="s">
        <v>36</v>
      </c>
      <c r="H368" s="389">
        <v>1</v>
      </c>
      <c r="I368" s="389" t="s">
        <v>99059</v>
      </c>
      <c r="J368" s="389" t="s">
        <v>99060</v>
      </c>
      <c r="K368" s="389" t="s">
        <v>99061</v>
      </c>
    </row>
    <row r="369" spans="1:11" hidden="1">
      <c r="A369" s="389" t="str">
        <f t="shared" si="10"/>
        <v>G</v>
      </c>
      <c r="B369" s="389" t="str">
        <f t="shared" si="11"/>
        <v>G9</v>
      </c>
      <c r="C369" s="394" t="s">
        <v>99214</v>
      </c>
      <c r="D369" s="394" t="s">
        <v>99093</v>
      </c>
      <c r="E369" s="395">
        <v>16</v>
      </c>
      <c r="F369" s="389" t="s">
        <v>99064</v>
      </c>
      <c r="G369" s="389" t="s">
        <v>36</v>
      </c>
      <c r="H369" s="389">
        <v>1</v>
      </c>
      <c r="I369" s="389" t="s">
        <v>99059</v>
      </c>
      <c r="J369" s="389" t="s">
        <v>99060</v>
      </c>
      <c r="K369" s="389" t="s">
        <v>99061</v>
      </c>
    </row>
    <row r="370" spans="1:11" hidden="1">
      <c r="A370" s="389" t="str">
        <f t="shared" si="10"/>
        <v>H</v>
      </c>
      <c r="B370" s="389" t="str">
        <f t="shared" si="11"/>
        <v>H0</v>
      </c>
      <c r="C370" s="394" t="s">
        <v>99215</v>
      </c>
      <c r="D370" s="394" t="s">
        <v>99114</v>
      </c>
      <c r="E370" s="395" t="s">
        <v>99216</v>
      </c>
      <c r="F370" s="403" t="s">
        <v>99084</v>
      </c>
      <c r="G370" s="389" t="s">
        <v>36</v>
      </c>
      <c r="H370" s="389">
        <v>2</v>
      </c>
      <c r="I370" s="389" t="s">
        <v>99059</v>
      </c>
      <c r="J370" s="389" t="s">
        <v>99060</v>
      </c>
      <c r="K370" s="389" t="s">
        <v>99061</v>
      </c>
    </row>
    <row r="371" spans="1:11" hidden="1">
      <c r="A371" s="389" t="str">
        <f t="shared" si="10"/>
        <v>H</v>
      </c>
      <c r="B371" s="389" t="str">
        <f t="shared" si="11"/>
        <v>H1</v>
      </c>
      <c r="C371" s="394" t="s">
        <v>99217</v>
      </c>
      <c r="D371" s="394" t="s">
        <v>99079</v>
      </c>
      <c r="E371" s="395" t="s">
        <v>99218</v>
      </c>
      <c r="F371" s="389" t="s">
        <v>99071</v>
      </c>
      <c r="G371" s="389" t="s">
        <v>36</v>
      </c>
      <c r="H371" s="389">
        <v>2</v>
      </c>
      <c r="I371" s="389" t="s">
        <v>99059</v>
      </c>
      <c r="J371" s="389" t="s">
        <v>99060</v>
      </c>
      <c r="K371" s="389" t="s">
        <v>99061</v>
      </c>
    </row>
    <row r="372" spans="1:11" hidden="1">
      <c r="A372" s="389" t="str">
        <f t="shared" si="10"/>
        <v>H</v>
      </c>
      <c r="B372" s="389" t="str">
        <f t="shared" si="11"/>
        <v>H1</v>
      </c>
      <c r="C372" s="394" t="s">
        <v>99219</v>
      </c>
      <c r="D372" s="394" t="s">
        <v>99079</v>
      </c>
      <c r="E372" s="395" t="s">
        <v>99220</v>
      </c>
      <c r="F372" s="389" t="s">
        <v>99071</v>
      </c>
      <c r="G372" s="389" t="s">
        <v>36</v>
      </c>
      <c r="H372" s="389">
        <v>2</v>
      </c>
      <c r="I372" s="389" t="s">
        <v>99059</v>
      </c>
      <c r="J372" s="389" t="s">
        <v>99060</v>
      </c>
      <c r="K372" s="389" t="s">
        <v>99061</v>
      </c>
    </row>
    <row r="373" spans="1:11" hidden="1">
      <c r="A373" s="389" t="str">
        <f t="shared" si="10"/>
        <v>H</v>
      </c>
      <c r="B373" s="389" t="str">
        <f t="shared" si="11"/>
        <v>H1</v>
      </c>
      <c r="C373" s="394" t="s">
        <v>99221</v>
      </c>
      <c r="D373" s="394" t="s">
        <v>99079</v>
      </c>
      <c r="E373" s="395" t="s">
        <v>99216</v>
      </c>
      <c r="F373" s="389" t="s">
        <v>99071</v>
      </c>
      <c r="G373" s="389" t="s">
        <v>36</v>
      </c>
      <c r="H373" s="389">
        <v>2</v>
      </c>
      <c r="I373" s="389" t="s">
        <v>99059</v>
      </c>
      <c r="J373" s="389" t="s">
        <v>99060</v>
      </c>
      <c r="K373" s="389" t="s">
        <v>99061</v>
      </c>
    </row>
    <row r="374" spans="1:11" hidden="1">
      <c r="A374" s="389" t="str">
        <f t="shared" si="10"/>
        <v>H</v>
      </c>
      <c r="B374" s="389" t="str">
        <f t="shared" si="11"/>
        <v>H1</v>
      </c>
      <c r="C374" s="394" t="s">
        <v>99222</v>
      </c>
      <c r="D374" s="394" t="s">
        <v>99079</v>
      </c>
      <c r="E374" s="395" t="s">
        <v>99220</v>
      </c>
      <c r="F374" s="389" t="s">
        <v>99084</v>
      </c>
      <c r="G374" s="389" t="s">
        <v>36</v>
      </c>
      <c r="H374" s="389">
        <v>2</v>
      </c>
      <c r="I374" s="389" t="s">
        <v>99059</v>
      </c>
      <c r="J374" s="389" t="s">
        <v>99060</v>
      </c>
      <c r="K374" s="389" t="s">
        <v>99061</v>
      </c>
    </row>
    <row r="375" spans="1:11" hidden="1">
      <c r="A375" s="389" t="str">
        <f t="shared" si="10"/>
        <v>H</v>
      </c>
      <c r="B375" s="389" t="str">
        <f t="shared" si="11"/>
        <v>H1</v>
      </c>
      <c r="C375" s="394" t="s">
        <v>99223</v>
      </c>
      <c r="D375" s="394" t="s">
        <v>99079</v>
      </c>
      <c r="E375" s="395" t="s">
        <v>99218</v>
      </c>
      <c r="F375" s="389" t="s">
        <v>99073</v>
      </c>
      <c r="G375" s="389" t="s">
        <v>36</v>
      </c>
      <c r="H375" s="389">
        <v>2</v>
      </c>
      <c r="I375" s="389" t="s">
        <v>99059</v>
      </c>
      <c r="J375" s="389" t="s">
        <v>99060</v>
      </c>
      <c r="K375" s="389" t="s">
        <v>99061</v>
      </c>
    </row>
    <row r="376" spans="1:11" hidden="1">
      <c r="A376" s="389" t="str">
        <f t="shared" si="10"/>
        <v>H</v>
      </c>
      <c r="B376" s="389" t="str">
        <f t="shared" si="11"/>
        <v>H1</v>
      </c>
      <c r="C376" s="394" t="s">
        <v>99224</v>
      </c>
      <c r="D376" s="394" t="s">
        <v>99079</v>
      </c>
      <c r="E376" s="395" t="s">
        <v>99218</v>
      </c>
      <c r="F376" s="389" t="s">
        <v>99084</v>
      </c>
      <c r="G376" s="389" t="s">
        <v>36</v>
      </c>
      <c r="H376" s="389">
        <v>2</v>
      </c>
      <c r="I376" s="389" t="s">
        <v>99059</v>
      </c>
      <c r="J376" s="389" t="s">
        <v>99060</v>
      </c>
      <c r="K376" s="389" t="s">
        <v>99061</v>
      </c>
    </row>
    <row r="377" spans="1:11" hidden="1">
      <c r="A377" s="389" t="str">
        <f t="shared" si="10"/>
        <v>H</v>
      </c>
      <c r="B377" s="389" t="str">
        <f t="shared" si="11"/>
        <v>H1</v>
      </c>
      <c r="C377" s="394" t="s">
        <v>99225</v>
      </c>
      <c r="D377" s="394" t="s">
        <v>99079</v>
      </c>
      <c r="E377" s="395" t="s">
        <v>99218</v>
      </c>
      <c r="F377" s="389" t="s">
        <v>99084</v>
      </c>
      <c r="G377" s="389" t="s">
        <v>36</v>
      </c>
      <c r="H377" s="389">
        <v>2</v>
      </c>
      <c r="I377" s="389" t="s">
        <v>99059</v>
      </c>
      <c r="J377" s="389" t="s">
        <v>99060</v>
      </c>
      <c r="K377" s="389" t="s">
        <v>99061</v>
      </c>
    </row>
    <row r="378" spans="1:11" hidden="1">
      <c r="A378" s="389" t="str">
        <f t="shared" si="10"/>
        <v>H</v>
      </c>
      <c r="B378" s="389" t="str">
        <f t="shared" si="11"/>
        <v>H1</v>
      </c>
      <c r="C378" s="394" t="s">
        <v>99226</v>
      </c>
      <c r="D378" s="394" t="s">
        <v>99117</v>
      </c>
      <c r="E378" s="395" t="s">
        <v>99220</v>
      </c>
      <c r="F378" s="389" t="s">
        <v>99071</v>
      </c>
      <c r="G378" s="389" t="s">
        <v>36</v>
      </c>
      <c r="H378" s="389">
        <v>2</v>
      </c>
      <c r="I378" s="389" t="s">
        <v>99059</v>
      </c>
      <c r="J378" s="389" t="s">
        <v>99060</v>
      </c>
      <c r="K378" s="389" t="s">
        <v>99061</v>
      </c>
    </row>
    <row r="379" spans="1:11" hidden="1">
      <c r="A379" s="389" t="str">
        <f t="shared" si="10"/>
        <v>H</v>
      </c>
      <c r="B379" s="389" t="str">
        <f t="shared" si="11"/>
        <v>H1</v>
      </c>
      <c r="C379" s="394" t="s">
        <v>99227</v>
      </c>
      <c r="D379" s="394" t="s">
        <v>99117</v>
      </c>
      <c r="E379" s="395" t="s">
        <v>99220</v>
      </c>
      <c r="F379" s="389" t="s">
        <v>99084</v>
      </c>
      <c r="G379" s="389" t="s">
        <v>36</v>
      </c>
      <c r="H379" s="389">
        <v>2</v>
      </c>
      <c r="I379" s="389" t="s">
        <v>99059</v>
      </c>
      <c r="J379" s="389" t="s">
        <v>99060</v>
      </c>
      <c r="K379" s="389" t="s">
        <v>99061</v>
      </c>
    </row>
    <row r="380" spans="1:11" hidden="1">
      <c r="A380" s="389" t="str">
        <f t="shared" si="10"/>
        <v>H</v>
      </c>
      <c r="B380" s="389" t="str">
        <f t="shared" si="11"/>
        <v>H1</v>
      </c>
      <c r="C380" s="394" t="s">
        <v>99228</v>
      </c>
      <c r="D380" s="394" t="s">
        <v>99079</v>
      </c>
      <c r="E380" s="395" t="s">
        <v>99220</v>
      </c>
      <c r="F380" s="389" t="s">
        <v>99071</v>
      </c>
      <c r="G380" s="389" t="s">
        <v>36</v>
      </c>
      <c r="H380" s="389">
        <v>2</v>
      </c>
      <c r="I380" s="389" t="s">
        <v>99059</v>
      </c>
      <c r="J380" s="389" t="s">
        <v>99060</v>
      </c>
      <c r="K380" s="389" t="s">
        <v>99061</v>
      </c>
    </row>
    <row r="381" spans="1:11" hidden="1">
      <c r="A381" s="389" t="str">
        <f t="shared" si="10"/>
        <v>H</v>
      </c>
      <c r="B381" s="389" t="str">
        <f t="shared" si="11"/>
        <v>H1</v>
      </c>
      <c r="C381" s="394" t="s">
        <v>99229</v>
      </c>
      <c r="D381" s="394" t="s">
        <v>99079</v>
      </c>
      <c r="E381" s="395" t="s">
        <v>99220</v>
      </c>
      <c r="F381" s="389" t="s">
        <v>99071</v>
      </c>
      <c r="G381" s="389" t="s">
        <v>36</v>
      </c>
      <c r="H381" s="389">
        <v>2</v>
      </c>
      <c r="I381" s="389" t="s">
        <v>99059</v>
      </c>
      <c r="J381" s="389" t="s">
        <v>99060</v>
      </c>
      <c r="K381" s="389" t="s">
        <v>99061</v>
      </c>
    </row>
    <row r="382" spans="1:11" hidden="1">
      <c r="A382" s="389" t="str">
        <f t="shared" si="10"/>
        <v>H</v>
      </c>
      <c r="B382" s="389" t="str">
        <f t="shared" si="11"/>
        <v>H1</v>
      </c>
      <c r="C382" s="394" t="s">
        <v>99230</v>
      </c>
      <c r="D382" s="394" t="s">
        <v>99079</v>
      </c>
      <c r="E382" s="395" t="s">
        <v>99220</v>
      </c>
      <c r="F382" s="389" t="s">
        <v>99084</v>
      </c>
      <c r="G382" s="389" t="s">
        <v>36</v>
      </c>
      <c r="H382" s="389">
        <v>2</v>
      </c>
      <c r="I382" s="389" t="s">
        <v>99059</v>
      </c>
      <c r="J382" s="389" t="s">
        <v>99060</v>
      </c>
      <c r="K382" s="389" t="s">
        <v>99061</v>
      </c>
    </row>
    <row r="383" spans="1:11" hidden="1">
      <c r="A383" s="389" t="str">
        <f t="shared" si="10"/>
        <v>H</v>
      </c>
      <c r="B383" s="389" t="str">
        <f t="shared" si="11"/>
        <v>H1</v>
      </c>
      <c r="C383" s="394" t="s">
        <v>99231</v>
      </c>
      <c r="D383" s="394" t="s">
        <v>99079</v>
      </c>
      <c r="E383" s="395" t="s">
        <v>99220</v>
      </c>
      <c r="F383" s="389" t="s">
        <v>99071</v>
      </c>
      <c r="G383" s="389" t="s">
        <v>36</v>
      </c>
      <c r="H383" s="389">
        <v>2</v>
      </c>
      <c r="I383" s="389" t="s">
        <v>99059</v>
      </c>
      <c r="J383" s="389" t="s">
        <v>99060</v>
      </c>
      <c r="K383" s="389" t="s">
        <v>99061</v>
      </c>
    </row>
    <row r="384" spans="1:11" hidden="1">
      <c r="A384" s="389" t="str">
        <f t="shared" si="10"/>
        <v>H</v>
      </c>
      <c r="B384" s="389" t="str">
        <f t="shared" si="11"/>
        <v>H1</v>
      </c>
      <c r="C384" s="394" t="s">
        <v>99232</v>
      </c>
      <c r="D384" s="394" t="s">
        <v>99079</v>
      </c>
      <c r="E384" s="395" t="s">
        <v>99220</v>
      </c>
      <c r="F384" s="389" t="s">
        <v>99071</v>
      </c>
      <c r="G384" s="389" t="s">
        <v>36</v>
      </c>
      <c r="H384" s="389">
        <v>2</v>
      </c>
      <c r="I384" s="389" t="s">
        <v>99059</v>
      </c>
      <c r="J384" s="389" t="s">
        <v>99060</v>
      </c>
      <c r="K384" s="389" t="s">
        <v>99061</v>
      </c>
    </row>
    <row r="385" spans="1:11" hidden="1">
      <c r="A385" s="389" t="str">
        <f t="shared" si="10"/>
        <v>H</v>
      </c>
      <c r="B385" s="389" t="str">
        <f t="shared" si="11"/>
        <v>H1</v>
      </c>
      <c r="C385" s="394" t="s">
        <v>99233</v>
      </c>
      <c r="D385" s="394" t="s">
        <v>99079</v>
      </c>
      <c r="E385" s="395" t="s">
        <v>99218</v>
      </c>
      <c r="F385" s="389" t="s">
        <v>99071</v>
      </c>
      <c r="G385" s="389" t="s">
        <v>36</v>
      </c>
      <c r="H385" s="389">
        <v>2</v>
      </c>
      <c r="I385" s="389" t="s">
        <v>99059</v>
      </c>
      <c r="J385" s="389" t="s">
        <v>99060</v>
      </c>
      <c r="K385" s="389" t="s">
        <v>99061</v>
      </c>
    </row>
    <row r="386" spans="1:11" hidden="1">
      <c r="A386" s="389" t="str">
        <f t="shared" si="10"/>
        <v>H</v>
      </c>
      <c r="B386" s="389" t="str">
        <f t="shared" si="11"/>
        <v>H1</v>
      </c>
      <c r="C386" s="394" t="s">
        <v>99234</v>
      </c>
      <c r="D386" s="394" t="s">
        <v>99079</v>
      </c>
      <c r="E386" s="395" t="s">
        <v>99218</v>
      </c>
      <c r="F386" s="389" t="s">
        <v>99084</v>
      </c>
      <c r="G386" s="389" t="s">
        <v>36</v>
      </c>
      <c r="H386" s="389">
        <v>2</v>
      </c>
      <c r="I386" s="389" t="s">
        <v>99059</v>
      </c>
      <c r="J386" s="389" t="s">
        <v>99060</v>
      </c>
      <c r="K386" s="389" t="s">
        <v>99061</v>
      </c>
    </row>
    <row r="387" spans="1:11" hidden="1">
      <c r="A387" s="389" t="str">
        <f t="shared" ref="A387:A450" si="12">LEFT(C387)</f>
        <v>H</v>
      </c>
      <c r="B387" s="389" t="str">
        <f t="shared" si="11"/>
        <v>H1</v>
      </c>
      <c r="C387" s="394" t="s">
        <v>99235</v>
      </c>
      <c r="D387" s="394" t="s">
        <v>99093</v>
      </c>
      <c r="E387" s="395" t="s">
        <v>99218</v>
      </c>
      <c r="F387" s="389" t="s">
        <v>99084</v>
      </c>
      <c r="G387" s="389" t="s">
        <v>36</v>
      </c>
      <c r="H387" s="389">
        <v>2</v>
      </c>
      <c r="I387" s="389" t="s">
        <v>99059</v>
      </c>
      <c r="J387" s="389" t="s">
        <v>99060</v>
      </c>
      <c r="K387" s="389" t="s">
        <v>99061</v>
      </c>
    </row>
    <row r="388" spans="1:11" hidden="1">
      <c r="A388" s="389" t="str">
        <f t="shared" si="12"/>
        <v>H</v>
      </c>
      <c r="B388" s="389" t="str">
        <f t="shared" ref="B388:B451" si="13">LEFT(C388,2)</f>
        <v>H1</v>
      </c>
      <c r="C388" s="394" t="s">
        <v>99236</v>
      </c>
      <c r="D388" s="394" t="s">
        <v>99079</v>
      </c>
      <c r="E388" s="395" t="s">
        <v>99220</v>
      </c>
      <c r="F388" s="389" t="s">
        <v>99071</v>
      </c>
      <c r="G388" s="389" t="s">
        <v>36</v>
      </c>
      <c r="H388" s="389">
        <v>2</v>
      </c>
      <c r="I388" s="389" t="s">
        <v>99059</v>
      </c>
      <c r="J388" s="389" t="s">
        <v>99060</v>
      </c>
      <c r="K388" s="389" t="s">
        <v>99061</v>
      </c>
    </row>
    <row r="389" spans="1:11" hidden="1">
      <c r="A389" s="389" t="str">
        <f t="shared" si="12"/>
        <v>H</v>
      </c>
      <c r="B389" s="389" t="str">
        <f t="shared" si="13"/>
        <v>H1</v>
      </c>
      <c r="C389" s="394" t="s">
        <v>99237</v>
      </c>
      <c r="D389" s="394" t="s">
        <v>99093</v>
      </c>
      <c r="E389" s="395" t="s">
        <v>99218</v>
      </c>
      <c r="F389" s="389" t="s">
        <v>99071</v>
      </c>
      <c r="G389" s="389" t="s">
        <v>36</v>
      </c>
      <c r="H389" s="389">
        <v>2</v>
      </c>
      <c r="I389" s="389" t="s">
        <v>99059</v>
      </c>
      <c r="J389" s="389" t="s">
        <v>99060</v>
      </c>
      <c r="K389" s="389" t="s">
        <v>99061</v>
      </c>
    </row>
    <row r="390" spans="1:11" hidden="1">
      <c r="A390" s="389" t="str">
        <f t="shared" si="12"/>
        <v>H</v>
      </c>
      <c r="B390" s="389" t="str">
        <f t="shared" si="13"/>
        <v>H1</v>
      </c>
      <c r="C390" s="394" t="s">
        <v>99238</v>
      </c>
      <c r="D390" s="394" t="s">
        <v>99079</v>
      </c>
      <c r="E390" s="395" t="s">
        <v>99218</v>
      </c>
      <c r="F390" s="389" t="s">
        <v>99071</v>
      </c>
      <c r="G390" s="389" t="s">
        <v>36</v>
      </c>
      <c r="H390" s="389">
        <v>2</v>
      </c>
      <c r="I390" s="389" t="s">
        <v>99059</v>
      </c>
      <c r="J390" s="389" t="s">
        <v>99060</v>
      </c>
      <c r="K390" s="389" t="s">
        <v>99061</v>
      </c>
    </row>
    <row r="391" spans="1:11" hidden="1">
      <c r="A391" s="389" t="str">
        <f t="shared" si="12"/>
        <v>H</v>
      </c>
      <c r="B391" s="389" t="str">
        <f t="shared" si="13"/>
        <v>H2</v>
      </c>
      <c r="C391" s="394" t="s">
        <v>99239</v>
      </c>
      <c r="D391" s="394" t="s">
        <v>99117</v>
      </c>
      <c r="E391" s="395" t="s">
        <v>99218</v>
      </c>
      <c r="F391" s="389" t="s">
        <v>99071</v>
      </c>
      <c r="G391" s="389" t="s">
        <v>36</v>
      </c>
      <c r="H391" s="389">
        <v>2</v>
      </c>
      <c r="I391" s="389" t="s">
        <v>99059</v>
      </c>
      <c r="J391" s="389" t="s">
        <v>99060</v>
      </c>
      <c r="K391" s="389" t="s">
        <v>99061</v>
      </c>
    </row>
    <row r="392" spans="1:11" hidden="1">
      <c r="A392" s="389" t="str">
        <f t="shared" si="12"/>
        <v>H</v>
      </c>
      <c r="B392" s="389" t="str">
        <f t="shared" si="13"/>
        <v>H2</v>
      </c>
      <c r="C392" s="394" t="s">
        <v>99240</v>
      </c>
      <c r="D392" s="394" t="s">
        <v>99117</v>
      </c>
      <c r="E392" s="395" t="s">
        <v>99218</v>
      </c>
      <c r="F392" s="389" t="s">
        <v>99084</v>
      </c>
      <c r="G392" s="389" t="s">
        <v>36</v>
      </c>
      <c r="H392" s="389">
        <v>2</v>
      </c>
      <c r="I392" s="389" t="s">
        <v>99059</v>
      </c>
      <c r="J392" s="389" t="s">
        <v>99060</v>
      </c>
      <c r="K392" s="389" t="s">
        <v>99061</v>
      </c>
    </row>
    <row r="393" spans="1:11" hidden="1">
      <c r="A393" s="389" t="str">
        <f t="shared" si="12"/>
        <v>H</v>
      </c>
      <c r="B393" s="389" t="str">
        <f t="shared" si="13"/>
        <v>H2</v>
      </c>
      <c r="C393" s="394" t="s">
        <v>99241</v>
      </c>
      <c r="D393" s="394" t="s">
        <v>99117</v>
      </c>
      <c r="E393" s="395" t="s">
        <v>99218</v>
      </c>
      <c r="F393" s="389" t="s">
        <v>99084</v>
      </c>
      <c r="G393" s="389" t="s">
        <v>36</v>
      </c>
      <c r="H393" s="389">
        <v>2</v>
      </c>
      <c r="I393" s="389" t="s">
        <v>99059</v>
      </c>
      <c r="J393" s="389" t="s">
        <v>99060</v>
      </c>
      <c r="K393" s="389" t="s">
        <v>99061</v>
      </c>
    </row>
    <row r="394" spans="1:11" hidden="1">
      <c r="A394" s="389" t="str">
        <f t="shared" si="12"/>
        <v>H</v>
      </c>
      <c r="B394" s="389" t="str">
        <f t="shared" si="13"/>
        <v>H2</v>
      </c>
      <c r="C394" s="394" t="s">
        <v>99242</v>
      </c>
      <c r="D394" s="394" t="s">
        <v>99093</v>
      </c>
      <c r="E394" s="395" t="s">
        <v>99218</v>
      </c>
      <c r="F394" s="389" t="s">
        <v>99071</v>
      </c>
      <c r="G394" s="389" t="s">
        <v>36</v>
      </c>
      <c r="H394" s="389">
        <v>2</v>
      </c>
      <c r="I394" s="389" t="s">
        <v>99059</v>
      </c>
      <c r="J394" s="389" t="s">
        <v>99060</v>
      </c>
      <c r="K394" s="389" t="s">
        <v>99061</v>
      </c>
    </row>
    <row r="395" spans="1:11" hidden="1">
      <c r="A395" s="389" t="str">
        <f t="shared" si="12"/>
        <v>H</v>
      </c>
      <c r="B395" s="389" t="str">
        <f t="shared" si="13"/>
        <v>H2</v>
      </c>
      <c r="C395" s="394" t="s">
        <v>99243</v>
      </c>
      <c r="D395" s="394" t="s">
        <v>99093</v>
      </c>
      <c r="E395" s="395" t="s">
        <v>99218</v>
      </c>
      <c r="F395" s="389" t="s">
        <v>99071</v>
      </c>
      <c r="G395" s="389" t="s">
        <v>36</v>
      </c>
      <c r="H395" s="389">
        <v>2</v>
      </c>
      <c r="I395" s="389" t="s">
        <v>99059</v>
      </c>
      <c r="J395" s="389" t="s">
        <v>99060</v>
      </c>
      <c r="K395" s="389" t="s">
        <v>99061</v>
      </c>
    </row>
    <row r="396" spans="1:11" hidden="1">
      <c r="A396" s="389" t="str">
        <f t="shared" si="12"/>
        <v>H</v>
      </c>
      <c r="B396" s="389" t="str">
        <f t="shared" si="13"/>
        <v>H2</v>
      </c>
      <c r="C396" s="394" t="s">
        <v>99244</v>
      </c>
      <c r="D396" s="394" t="s">
        <v>99093</v>
      </c>
      <c r="E396" s="395" t="s">
        <v>99218</v>
      </c>
      <c r="F396" s="389" t="s">
        <v>99084</v>
      </c>
      <c r="G396" s="389" t="s">
        <v>36</v>
      </c>
      <c r="H396" s="389">
        <v>2</v>
      </c>
      <c r="I396" s="389" t="s">
        <v>99059</v>
      </c>
      <c r="J396" s="389" t="s">
        <v>99060</v>
      </c>
      <c r="K396" s="389" t="s">
        <v>99061</v>
      </c>
    </row>
    <row r="397" spans="1:11" hidden="1">
      <c r="A397" s="389" t="str">
        <f t="shared" si="12"/>
        <v>H</v>
      </c>
      <c r="B397" s="389" t="str">
        <f t="shared" si="13"/>
        <v>H2</v>
      </c>
      <c r="C397" s="394" t="s">
        <v>99245</v>
      </c>
      <c r="D397" s="394" t="s">
        <v>99093</v>
      </c>
      <c r="E397" s="395" t="s">
        <v>99218</v>
      </c>
      <c r="F397" s="389" t="s">
        <v>99084</v>
      </c>
      <c r="G397" s="389" t="s">
        <v>36</v>
      </c>
      <c r="H397" s="389">
        <v>2</v>
      </c>
      <c r="I397" s="389" t="s">
        <v>99059</v>
      </c>
      <c r="J397" s="389" t="s">
        <v>99060</v>
      </c>
      <c r="K397" s="389" t="s">
        <v>99061</v>
      </c>
    </row>
    <row r="398" spans="1:11" hidden="1">
      <c r="A398" s="389" t="str">
        <f t="shared" si="12"/>
        <v>H</v>
      </c>
      <c r="B398" s="389" t="str">
        <f t="shared" si="13"/>
        <v>H2</v>
      </c>
      <c r="C398" s="394" t="s">
        <v>99246</v>
      </c>
      <c r="D398" s="394" t="s">
        <v>99093</v>
      </c>
      <c r="E398" s="395" t="s">
        <v>99218</v>
      </c>
      <c r="F398" s="389" t="s">
        <v>99084</v>
      </c>
      <c r="G398" s="389" t="s">
        <v>36</v>
      </c>
      <c r="H398" s="389">
        <v>2</v>
      </c>
      <c r="I398" s="389" t="s">
        <v>99059</v>
      </c>
      <c r="J398" s="389" t="s">
        <v>99060</v>
      </c>
      <c r="K398" s="389" t="s">
        <v>99061</v>
      </c>
    </row>
    <row r="399" spans="1:11" hidden="1">
      <c r="A399" s="389" t="str">
        <f t="shared" si="12"/>
        <v>H</v>
      </c>
      <c r="B399" s="389" t="str">
        <f t="shared" si="13"/>
        <v>H2</v>
      </c>
      <c r="C399" s="394" t="s">
        <v>99247</v>
      </c>
      <c r="D399" s="394" t="s">
        <v>99093</v>
      </c>
      <c r="E399" s="395" t="s">
        <v>99248</v>
      </c>
      <c r="F399" s="389" t="s">
        <v>99084</v>
      </c>
      <c r="G399" s="389" t="s">
        <v>36</v>
      </c>
      <c r="H399" s="389">
        <v>2</v>
      </c>
      <c r="I399" s="389" t="s">
        <v>99059</v>
      </c>
      <c r="J399" s="389" t="s">
        <v>99060</v>
      </c>
      <c r="K399" s="389" t="s">
        <v>99061</v>
      </c>
    </row>
    <row r="400" spans="1:11" hidden="1">
      <c r="A400" s="389" t="str">
        <f t="shared" si="12"/>
        <v>H</v>
      </c>
      <c r="B400" s="389" t="str">
        <f t="shared" si="13"/>
        <v>H2</v>
      </c>
      <c r="C400" s="394" t="s">
        <v>99249</v>
      </c>
      <c r="D400" s="394" t="s">
        <v>99079</v>
      </c>
      <c r="E400" s="395" t="s">
        <v>99218</v>
      </c>
      <c r="F400" s="389" t="s">
        <v>99084</v>
      </c>
      <c r="G400" s="389" t="s">
        <v>36</v>
      </c>
      <c r="H400" s="389">
        <v>2</v>
      </c>
      <c r="I400" s="389" t="s">
        <v>99059</v>
      </c>
      <c r="J400" s="389" t="s">
        <v>99060</v>
      </c>
      <c r="K400" s="389" t="s">
        <v>99061</v>
      </c>
    </row>
    <row r="401" spans="1:11" hidden="1">
      <c r="A401" s="389" t="str">
        <f t="shared" si="12"/>
        <v>H</v>
      </c>
      <c r="B401" s="389" t="str">
        <f t="shared" si="13"/>
        <v>H2</v>
      </c>
      <c r="C401" s="394" t="s">
        <v>99250</v>
      </c>
      <c r="D401" s="394" t="s">
        <v>99117</v>
      </c>
      <c r="E401" s="395" t="s">
        <v>99218</v>
      </c>
      <c r="F401" s="389" t="s">
        <v>99084</v>
      </c>
      <c r="G401" s="389" t="s">
        <v>36</v>
      </c>
      <c r="H401" s="389">
        <v>2</v>
      </c>
      <c r="I401" s="389" t="s">
        <v>99059</v>
      </c>
      <c r="J401" s="389" t="s">
        <v>99060</v>
      </c>
      <c r="K401" s="389" t="s">
        <v>99061</v>
      </c>
    </row>
    <row r="402" spans="1:11" hidden="1">
      <c r="A402" s="389" t="str">
        <f t="shared" si="12"/>
        <v>H</v>
      </c>
      <c r="B402" s="389" t="str">
        <f t="shared" si="13"/>
        <v>H2</v>
      </c>
      <c r="C402" s="394" t="s">
        <v>99251</v>
      </c>
      <c r="D402" s="394" t="s">
        <v>99114</v>
      </c>
      <c r="E402" s="395" t="s">
        <v>99218</v>
      </c>
      <c r="F402" s="389" t="s">
        <v>99084</v>
      </c>
      <c r="G402" s="389" t="s">
        <v>36</v>
      </c>
      <c r="H402" s="389">
        <v>2</v>
      </c>
      <c r="I402" s="389" t="s">
        <v>99059</v>
      </c>
      <c r="J402" s="389" t="s">
        <v>99060</v>
      </c>
      <c r="K402" s="389" t="s">
        <v>99061</v>
      </c>
    </row>
    <row r="403" spans="1:11" hidden="1">
      <c r="A403" s="389" t="str">
        <f t="shared" si="12"/>
        <v>H</v>
      </c>
      <c r="B403" s="389" t="str">
        <f t="shared" si="13"/>
        <v>H2</v>
      </c>
      <c r="C403" s="394" t="s">
        <v>99252</v>
      </c>
      <c r="D403" s="394" t="s">
        <v>99114</v>
      </c>
      <c r="E403" s="395" t="s">
        <v>99218</v>
      </c>
      <c r="F403" s="389" t="s">
        <v>99071</v>
      </c>
      <c r="G403" s="389" t="s">
        <v>36</v>
      </c>
      <c r="H403" s="389">
        <v>2</v>
      </c>
      <c r="I403" s="389" t="s">
        <v>99059</v>
      </c>
      <c r="J403" s="389" t="s">
        <v>99060</v>
      </c>
      <c r="K403" s="389" t="s">
        <v>99061</v>
      </c>
    </row>
    <row r="404" spans="1:11" hidden="1">
      <c r="A404" s="389" t="str">
        <f t="shared" si="12"/>
        <v>H</v>
      </c>
      <c r="B404" s="389" t="str">
        <f t="shared" si="13"/>
        <v>H2</v>
      </c>
      <c r="C404" s="394" t="s">
        <v>99253</v>
      </c>
      <c r="D404" s="394" t="s">
        <v>99079</v>
      </c>
      <c r="E404" s="395" t="s">
        <v>99218</v>
      </c>
      <c r="F404" s="389" t="s">
        <v>99071</v>
      </c>
      <c r="G404" s="389" t="s">
        <v>36</v>
      </c>
      <c r="H404" s="389">
        <v>2</v>
      </c>
      <c r="I404" s="389" t="s">
        <v>99059</v>
      </c>
      <c r="J404" s="389" t="s">
        <v>99060</v>
      </c>
      <c r="K404" s="389" t="s">
        <v>99061</v>
      </c>
    </row>
    <row r="405" spans="1:11" hidden="1">
      <c r="A405" s="389" t="str">
        <f t="shared" si="12"/>
        <v>H</v>
      </c>
      <c r="B405" s="389" t="str">
        <f t="shared" si="13"/>
        <v>H2</v>
      </c>
      <c r="C405" s="394" t="s">
        <v>99254</v>
      </c>
      <c r="D405" s="394" t="s">
        <v>99093</v>
      </c>
      <c r="E405" s="395" t="s">
        <v>99218</v>
      </c>
      <c r="F405" s="389" t="s">
        <v>99071</v>
      </c>
      <c r="G405" s="389" t="s">
        <v>36</v>
      </c>
      <c r="H405" s="389">
        <v>2</v>
      </c>
      <c r="I405" s="389" t="s">
        <v>99059</v>
      </c>
      <c r="J405" s="389" t="s">
        <v>99060</v>
      </c>
      <c r="K405" s="389" t="s">
        <v>99061</v>
      </c>
    </row>
    <row r="406" spans="1:11" hidden="1">
      <c r="A406" s="389" t="str">
        <f t="shared" si="12"/>
        <v>H</v>
      </c>
      <c r="B406" s="389" t="str">
        <f t="shared" si="13"/>
        <v>H2</v>
      </c>
      <c r="C406" s="394" t="s">
        <v>99255</v>
      </c>
      <c r="D406" s="394" t="s">
        <v>99093</v>
      </c>
      <c r="E406" s="395" t="s">
        <v>99218</v>
      </c>
      <c r="F406" s="389" t="s">
        <v>99071</v>
      </c>
      <c r="G406" s="389" t="s">
        <v>36</v>
      </c>
      <c r="H406" s="389">
        <v>2</v>
      </c>
      <c r="I406" s="389" t="s">
        <v>99059</v>
      </c>
      <c r="J406" s="389" t="s">
        <v>99060</v>
      </c>
      <c r="K406" s="389" t="s">
        <v>99061</v>
      </c>
    </row>
    <row r="407" spans="1:11" hidden="1">
      <c r="A407" s="389" t="str">
        <f t="shared" si="12"/>
        <v>H</v>
      </c>
      <c r="B407" s="389" t="str">
        <f t="shared" si="13"/>
        <v>H2</v>
      </c>
      <c r="C407" s="394" t="s">
        <v>99256</v>
      </c>
      <c r="D407" s="394" t="s">
        <v>99079</v>
      </c>
      <c r="E407" s="395" t="s">
        <v>99218</v>
      </c>
      <c r="F407" s="389" t="s">
        <v>99071</v>
      </c>
      <c r="G407" s="389" t="s">
        <v>36</v>
      </c>
      <c r="H407" s="389">
        <v>2</v>
      </c>
      <c r="I407" s="389" t="s">
        <v>99059</v>
      </c>
      <c r="J407" s="389" t="s">
        <v>99060</v>
      </c>
      <c r="K407" s="389" t="s">
        <v>99061</v>
      </c>
    </row>
    <row r="408" spans="1:11" hidden="1">
      <c r="A408" s="389" t="str">
        <f t="shared" si="12"/>
        <v>H</v>
      </c>
      <c r="B408" s="389" t="str">
        <f t="shared" si="13"/>
        <v>H2</v>
      </c>
      <c r="C408" s="394" t="s">
        <v>99257</v>
      </c>
      <c r="D408" s="394" t="s">
        <v>99079</v>
      </c>
      <c r="E408" s="395" t="s">
        <v>99248</v>
      </c>
      <c r="F408" s="389" t="s">
        <v>99084</v>
      </c>
      <c r="G408" s="389" t="s">
        <v>36</v>
      </c>
      <c r="H408" s="389">
        <v>2</v>
      </c>
      <c r="I408" s="389" t="s">
        <v>99059</v>
      </c>
      <c r="J408" s="389" t="s">
        <v>99060</v>
      </c>
      <c r="K408" s="389" t="s">
        <v>99061</v>
      </c>
    </row>
    <row r="409" spans="1:11" hidden="1">
      <c r="A409" s="389" t="str">
        <f t="shared" si="12"/>
        <v>H</v>
      </c>
      <c r="B409" s="389" t="str">
        <f t="shared" si="13"/>
        <v>H2</v>
      </c>
      <c r="C409" s="394" t="s">
        <v>99258</v>
      </c>
      <c r="D409" s="394" t="s">
        <v>99117</v>
      </c>
      <c r="E409" s="395" t="s">
        <v>99248</v>
      </c>
      <c r="F409" s="389" t="s">
        <v>99084</v>
      </c>
      <c r="G409" s="389" t="s">
        <v>36</v>
      </c>
      <c r="H409" s="389">
        <v>2</v>
      </c>
      <c r="I409" s="389" t="s">
        <v>99059</v>
      </c>
      <c r="J409" s="389" t="s">
        <v>99060</v>
      </c>
      <c r="K409" s="389" t="s">
        <v>99061</v>
      </c>
    </row>
    <row r="410" spans="1:11" hidden="1">
      <c r="A410" s="389" t="str">
        <f t="shared" si="12"/>
        <v>H</v>
      </c>
      <c r="B410" s="389" t="str">
        <f t="shared" si="13"/>
        <v>H2</v>
      </c>
      <c r="C410" s="394" t="s">
        <v>99259</v>
      </c>
      <c r="D410" s="394" t="s">
        <v>99114</v>
      </c>
      <c r="E410" s="395" t="s">
        <v>99260</v>
      </c>
      <c r="F410" s="389" t="s">
        <v>99071</v>
      </c>
      <c r="G410" s="389" t="s">
        <v>36</v>
      </c>
      <c r="H410" s="389">
        <v>2</v>
      </c>
      <c r="I410" s="389" t="s">
        <v>99059</v>
      </c>
      <c r="J410" s="389" t="s">
        <v>99060</v>
      </c>
      <c r="K410" s="389" t="s">
        <v>99061</v>
      </c>
    </row>
    <row r="411" spans="1:11" hidden="1">
      <c r="A411" s="389" t="str">
        <f t="shared" si="12"/>
        <v>H</v>
      </c>
      <c r="B411" s="389" t="str">
        <f t="shared" si="13"/>
        <v>H3</v>
      </c>
      <c r="C411" s="394" t="s">
        <v>99261</v>
      </c>
      <c r="D411" s="394" t="s">
        <v>99114</v>
      </c>
      <c r="E411" s="395" t="s">
        <v>99260</v>
      </c>
      <c r="F411" s="389" t="s">
        <v>99071</v>
      </c>
      <c r="G411" s="389" t="s">
        <v>36</v>
      </c>
      <c r="H411" s="389">
        <v>2</v>
      </c>
      <c r="I411" s="389" t="s">
        <v>99059</v>
      </c>
      <c r="J411" s="389" t="s">
        <v>99060</v>
      </c>
      <c r="K411" s="389" t="s">
        <v>99061</v>
      </c>
    </row>
    <row r="412" spans="1:11" hidden="1">
      <c r="A412" s="389" t="str">
        <f t="shared" si="12"/>
        <v>H</v>
      </c>
      <c r="B412" s="389" t="str">
        <f t="shared" si="13"/>
        <v>H3</v>
      </c>
      <c r="C412" s="394" t="s">
        <v>99262</v>
      </c>
      <c r="D412" s="394" t="s">
        <v>99093</v>
      </c>
      <c r="E412" s="395" t="s">
        <v>99248</v>
      </c>
      <c r="F412" s="403" t="s">
        <v>99084</v>
      </c>
      <c r="G412" s="389" t="s">
        <v>36</v>
      </c>
      <c r="H412" s="389">
        <v>2</v>
      </c>
      <c r="I412" s="389" t="s">
        <v>99059</v>
      </c>
      <c r="J412" s="389" t="s">
        <v>99060</v>
      </c>
      <c r="K412" s="389" t="s">
        <v>99061</v>
      </c>
    </row>
    <row r="413" spans="1:11" hidden="1">
      <c r="A413" s="389" t="str">
        <f t="shared" si="12"/>
        <v>H</v>
      </c>
      <c r="B413" s="389" t="str">
        <f t="shared" si="13"/>
        <v>H3</v>
      </c>
      <c r="C413" s="394" t="s">
        <v>99263</v>
      </c>
      <c r="D413" s="394" t="s">
        <v>99079</v>
      </c>
      <c r="E413" s="395" t="s">
        <v>99218</v>
      </c>
      <c r="F413" s="389" t="s">
        <v>99084</v>
      </c>
      <c r="G413" s="389" t="s">
        <v>36</v>
      </c>
      <c r="H413" s="389">
        <v>2</v>
      </c>
      <c r="I413" s="389" t="s">
        <v>99059</v>
      </c>
      <c r="J413" s="389" t="s">
        <v>99060</v>
      </c>
      <c r="K413" s="389" t="s">
        <v>99061</v>
      </c>
    </row>
    <row r="414" spans="1:11" hidden="1">
      <c r="A414" s="389" t="str">
        <f t="shared" si="12"/>
        <v>H</v>
      </c>
      <c r="B414" s="389" t="str">
        <f t="shared" si="13"/>
        <v>H3</v>
      </c>
      <c r="C414" s="394" t="s">
        <v>99264</v>
      </c>
      <c r="D414" s="394" t="s">
        <v>99079</v>
      </c>
      <c r="E414" s="395" t="s">
        <v>99218</v>
      </c>
      <c r="F414" s="389" t="s">
        <v>99071</v>
      </c>
      <c r="G414" s="389" t="s">
        <v>36</v>
      </c>
      <c r="H414" s="389">
        <v>2</v>
      </c>
      <c r="I414" s="389" t="s">
        <v>99059</v>
      </c>
      <c r="J414" s="389" t="s">
        <v>99060</v>
      </c>
      <c r="K414" s="389" t="s">
        <v>99061</v>
      </c>
    </row>
    <row r="415" spans="1:11" hidden="1">
      <c r="A415" s="389" t="str">
        <f t="shared" si="12"/>
        <v>H</v>
      </c>
      <c r="B415" s="389" t="str">
        <f t="shared" si="13"/>
        <v>H3</v>
      </c>
      <c r="C415" s="394" t="s">
        <v>99265</v>
      </c>
      <c r="D415" s="394" t="s">
        <v>99093</v>
      </c>
      <c r="E415" s="395" t="s">
        <v>99218</v>
      </c>
      <c r="F415" s="389" t="s">
        <v>99084</v>
      </c>
      <c r="G415" s="389" t="s">
        <v>36</v>
      </c>
      <c r="H415" s="389">
        <v>2</v>
      </c>
      <c r="I415" s="389" t="s">
        <v>99059</v>
      </c>
      <c r="J415" s="389" t="s">
        <v>99060</v>
      </c>
      <c r="K415" s="389" t="s">
        <v>99061</v>
      </c>
    </row>
    <row r="416" spans="1:11" hidden="1">
      <c r="A416" s="389" t="str">
        <f t="shared" si="12"/>
        <v>H</v>
      </c>
      <c r="B416" s="389" t="str">
        <f t="shared" si="13"/>
        <v>H3</v>
      </c>
      <c r="C416" s="394" t="s">
        <v>99266</v>
      </c>
      <c r="D416" s="394" t="s">
        <v>99114</v>
      </c>
      <c r="E416" s="395" t="s">
        <v>99218</v>
      </c>
      <c r="F416" s="389" t="s">
        <v>99064</v>
      </c>
      <c r="G416" s="389" t="s">
        <v>36</v>
      </c>
      <c r="H416" s="389">
        <v>2</v>
      </c>
      <c r="I416" s="389" t="s">
        <v>99059</v>
      </c>
      <c r="J416" s="389" t="s">
        <v>99060</v>
      </c>
      <c r="K416" s="389" t="s">
        <v>99061</v>
      </c>
    </row>
    <row r="417" spans="1:11" hidden="1">
      <c r="A417" s="389" t="str">
        <f t="shared" si="12"/>
        <v>H</v>
      </c>
      <c r="B417" s="389" t="str">
        <f t="shared" si="13"/>
        <v>H3</v>
      </c>
      <c r="C417" s="394" t="s">
        <v>99267</v>
      </c>
      <c r="D417" s="394" t="s">
        <v>99093</v>
      </c>
      <c r="E417" s="395" t="s">
        <v>99218</v>
      </c>
      <c r="F417" s="389" t="s">
        <v>99084</v>
      </c>
      <c r="G417" s="389" t="s">
        <v>36</v>
      </c>
      <c r="H417" s="389">
        <v>2</v>
      </c>
      <c r="I417" s="389" t="s">
        <v>99059</v>
      </c>
      <c r="J417" s="389" t="s">
        <v>99060</v>
      </c>
      <c r="K417" s="389" t="s">
        <v>99061</v>
      </c>
    </row>
    <row r="418" spans="1:11" hidden="1">
      <c r="A418" s="389" t="str">
        <f t="shared" si="12"/>
        <v>H</v>
      </c>
      <c r="B418" s="389" t="str">
        <f t="shared" si="13"/>
        <v>H3</v>
      </c>
      <c r="C418" s="394" t="s">
        <v>99268</v>
      </c>
      <c r="D418" s="394" t="s">
        <v>99117</v>
      </c>
      <c r="E418" s="395" t="s">
        <v>99218</v>
      </c>
      <c r="F418" s="389" t="s">
        <v>99084</v>
      </c>
      <c r="G418" s="389" t="s">
        <v>36</v>
      </c>
      <c r="H418" s="389">
        <v>2</v>
      </c>
      <c r="I418" s="389" t="s">
        <v>99059</v>
      </c>
      <c r="J418" s="389" t="s">
        <v>99060</v>
      </c>
      <c r="K418" s="389" t="s">
        <v>99061</v>
      </c>
    </row>
    <row r="419" spans="1:11" hidden="1">
      <c r="A419" s="389" t="str">
        <f t="shared" si="12"/>
        <v>H</v>
      </c>
      <c r="B419" s="389" t="str">
        <f t="shared" si="13"/>
        <v>H3</v>
      </c>
      <c r="C419" s="394" t="s">
        <v>99269</v>
      </c>
      <c r="D419" s="394" t="s">
        <v>99081</v>
      </c>
      <c r="E419" s="395" t="s">
        <v>99218</v>
      </c>
      <c r="F419" s="389" t="s">
        <v>99084</v>
      </c>
      <c r="G419" s="389" t="s">
        <v>36</v>
      </c>
      <c r="H419" s="389">
        <v>2</v>
      </c>
      <c r="I419" s="389" t="s">
        <v>99059</v>
      </c>
      <c r="J419" s="389" t="s">
        <v>99060</v>
      </c>
      <c r="K419" s="389" t="s">
        <v>99061</v>
      </c>
    </row>
    <row r="420" spans="1:11" hidden="1">
      <c r="A420" s="389" t="str">
        <f t="shared" si="12"/>
        <v>H</v>
      </c>
      <c r="B420" s="389" t="str">
        <f t="shared" si="13"/>
        <v>H3</v>
      </c>
      <c r="C420" s="394" t="s">
        <v>99270</v>
      </c>
      <c r="D420" s="394" t="s">
        <v>99079</v>
      </c>
      <c r="E420" s="395" t="s">
        <v>99218</v>
      </c>
      <c r="F420" s="389" t="s">
        <v>99084</v>
      </c>
      <c r="G420" s="389" t="s">
        <v>36</v>
      </c>
      <c r="H420" s="389">
        <v>2</v>
      </c>
      <c r="I420" s="389" t="s">
        <v>99059</v>
      </c>
      <c r="J420" s="389" t="s">
        <v>99060</v>
      </c>
      <c r="K420" s="389" t="s">
        <v>99061</v>
      </c>
    </row>
    <row r="421" spans="1:11" hidden="1">
      <c r="A421" s="389" t="str">
        <f t="shared" si="12"/>
        <v>H</v>
      </c>
      <c r="B421" s="389" t="str">
        <f t="shared" si="13"/>
        <v>H3</v>
      </c>
      <c r="C421" s="394" t="s">
        <v>99271</v>
      </c>
      <c r="D421" s="394" t="s">
        <v>99114</v>
      </c>
      <c r="E421" s="395" t="s">
        <v>99248</v>
      </c>
      <c r="F421" s="389" t="s">
        <v>99071</v>
      </c>
      <c r="G421" s="389" t="s">
        <v>36</v>
      </c>
      <c r="H421" s="389">
        <v>2</v>
      </c>
      <c r="I421" s="389" t="s">
        <v>99059</v>
      </c>
      <c r="J421" s="389" t="s">
        <v>99060</v>
      </c>
      <c r="K421" s="389" t="s">
        <v>99061</v>
      </c>
    </row>
    <row r="422" spans="1:11" hidden="1">
      <c r="A422" s="389" t="str">
        <f t="shared" si="12"/>
        <v>H</v>
      </c>
      <c r="B422" s="389" t="str">
        <f t="shared" si="13"/>
        <v>H3</v>
      </c>
      <c r="C422" s="394" t="s">
        <v>99272</v>
      </c>
      <c r="D422" s="394" t="s">
        <v>99114</v>
      </c>
      <c r="E422" s="395" t="s">
        <v>99218</v>
      </c>
      <c r="F422" s="389" t="s">
        <v>99071</v>
      </c>
      <c r="G422" s="389" t="s">
        <v>36</v>
      </c>
      <c r="H422" s="389">
        <v>2</v>
      </c>
      <c r="I422" s="389" t="s">
        <v>99059</v>
      </c>
      <c r="J422" s="389" t="s">
        <v>99060</v>
      </c>
      <c r="K422" s="389" t="s">
        <v>99061</v>
      </c>
    </row>
    <row r="423" spans="1:11" hidden="1">
      <c r="A423" s="389" t="str">
        <f t="shared" si="12"/>
        <v>H</v>
      </c>
      <c r="B423" s="389" t="str">
        <f t="shared" si="13"/>
        <v>H3</v>
      </c>
      <c r="C423" s="394" t="s">
        <v>99273</v>
      </c>
      <c r="D423" s="394" t="s">
        <v>99117</v>
      </c>
      <c r="E423" s="395" t="s">
        <v>99248</v>
      </c>
      <c r="F423" s="389" t="s">
        <v>99084</v>
      </c>
      <c r="G423" s="389" t="s">
        <v>36</v>
      </c>
      <c r="H423" s="389">
        <v>2</v>
      </c>
      <c r="I423" s="389" t="s">
        <v>99059</v>
      </c>
      <c r="J423" s="389" t="s">
        <v>99060</v>
      </c>
      <c r="K423" s="389" t="s">
        <v>99061</v>
      </c>
    </row>
    <row r="424" spans="1:11" hidden="1">
      <c r="A424" s="389" t="str">
        <f t="shared" si="12"/>
        <v>H</v>
      </c>
      <c r="B424" s="389" t="str">
        <f t="shared" si="13"/>
        <v>H3</v>
      </c>
      <c r="C424" s="394" t="s">
        <v>99274</v>
      </c>
      <c r="D424" s="394" t="s">
        <v>99117</v>
      </c>
      <c r="E424" s="395" t="s">
        <v>99248</v>
      </c>
      <c r="F424" s="389" t="s">
        <v>99071</v>
      </c>
      <c r="G424" s="389" t="s">
        <v>36</v>
      </c>
      <c r="H424" s="389">
        <v>2</v>
      </c>
      <c r="I424" s="389" t="s">
        <v>99059</v>
      </c>
      <c r="J424" s="389" t="s">
        <v>99060</v>
      </c>
      <c r="K424" s="389" t="s">
        <v>99061</v>
      </c>
    </row>
    <row r="425" spans="1:11" hidden="1">
      <c r="A425" s="389" t="str">
        <f t="shared" si="12"/>
        <v>H</v>
      </c>
      <c r="B425" s="389" t="str">
        <f t="shared" si="13"/>
        <v>H3</v>
      </c>
      <c r="C425" s="394" t="s">
        <v>99275</v>
      </c>
      <c r="D425" s="394" t="s">
        <v>99093</v>
      </c>
      <c r="E425" s="395" t="s">
        <v>99248</v>
      </c>
      <c r="F425" s="389" t="s">
        <v>99071</v>
      </c>
      <c r="G425" s="389" t="s">
        <v>36</v>
      </c>
      <c r="H425" s="389">
        <v>2</v>
      </c>
      <c r="I425" s="389" t="s">
        <v>99059</v>
      </c>
      <c r="J425" s="389" t="s">
        <v>99060</v>
      </c>
      <c r="K425" s="389" t="s">
        <v>99061</v>
      </c>
    </row>
    <row r="426" spans="1:11" hidden="1">
      <c r="A426" s="389" t="str">
        <f t="shared" si="12"/>
        <v>H</v>
      </c>
      <c r="B426" s="389" t="str">
        <f t="shared" si="13"/>
        <v>H3</v>
      </c>
      <c r="C426" s="394" t="s">
        <v>99276</v>
      </c>
      <c r="D426" s="394" t="s">
        <v>99114</v>
      </c>
      <c r="E426" s="395" t="s">
        <v>99218</v>
      </c>
      <c r="F426" s="389" t="s">
        <v>99071</v>
      </c>
      <c r="G426" s="389" t="s">
        <v>36</v>
      </c>
      <c r="H426" s="389">
        <v>2</v>
      </c>
      <c r="I426" s="389" t="s">
        <v>99059</v>
      </c>
      <c r="J426" s="389" t="s">
        <v>99060</v>
      </c>
      <c r="K426" s="389" t="s">
        <v>99061</v>
      </c>
    </row>
    <row r="427" spans="1:11" hidden="1">
      <c r="A427" s="389" t="str">
        <f t="shared" si="12"/>
        <v>H</v>
      </c>
      <c r="B427" s="389" t="str">
        <f t="shared" si="13"/>
        <v>H3</v>
      </c>
      <c r="C427" s="394" t="s">
        <v>99277</v>
      </c>
      <c r="D427" s="394" t="s">
        <v>99093</v>
      </c>
      <c r="E427" s="395" t="s">
        <v>99248</v>
      </c>
      <c r="F427" s="389" t="s">
        <v>99084</v>
      </c>
      <c r="G427" s="389" t="s">
        <v>36</v>
      </c>
      <c r="H427" s="389">
        <v>2</v>
      </c>
      <c r="I427" s="389" t="s">
        <v>99059</v>
      </c>
      <c r="J427" s="389" t="s">
        <v>99060</v>
      </c>
      <c r="K427" s="389" t="s">
        <v>99061</v>
      </c>
    </row>
    <row r="428" spans="1:11" hidden="1">
      <c r="A428" s="389" t="str">
        <f t="shared" si="12"/>
        <v>H</v>
      </c>
      <c r="B428" s="389" t="str">
        <f t="shared" si="13"/>
        <v>H3</v>
      </c>
      <c r="C428" s="394" t="s">
        <v>99278</v>
      </c>
      <c r="D428" s="394" t="s">
        <v>99114</v>
      </c>
      <c r="E428" s="395" t="s">
        <v>99248</v>
      </c>
      <c r="F428" s="389" t="s">
        <v>99084</v>
      </c>
      <c r="G428" s="389" t="s">
        <v>36</v>
      </c>
      <c r="H428" s="389">
        <v>2</v>
      </c>
      <c r="I428" s="389" t="s">
        <v>99059</v>
      </c>
      <c r="J428" s="389" t="s">
        <v>99060</v>
      </c>
      <c r="K428" s="389" t="s">
        <v>99061</v>
      </c>
    </row>
    <row r="429" spans="1:11" hidden="1">
      <c r="A429" s="389" t="str">
        <f t="shared" si="12"/>
        <v>H</v>
      </c>
      <c r="B429" s="389" t="str">
        <f t="shared" si="13"/>
        <v>H3</v>
      </c>
      <c r="C429" s="394" t="s">
        <v>99279</v>
      </c>
      <c r="D429" s="394" t="s">
        <v>99114</v>
      </c>
      <c r="E429" s="395" t="s">
        <v>99218</v>
      </c>
      <c r="F429" s="389" t="s">
        <v>99084</v>
      </c>
      <c r="G429" s="389" t="s">
        <v>36</v>
      </c>
      <c r="H429" s="389">
        <v>2</v>
      </c>
      <c r="I429" s="389" t="s">
        <v>99059</v>
      </c>
      <c r="J429" s="389" t="s">
        <v>99060</v>
      </c>
      <c r="K429" s="389" t="s">
        <v>99061</v>
      </c>
    </row>
    <row r="430" spans="1:11" hidden="1">
      <c r="A430" s="389" t="str">
        <f t="shared" si="12"/>
        <v>H</v>
      </c>
      <c r="B430" s="389" t="str">
        <f t="shared" si="13"/>
        <v>H3</v>
      </c>
      <c r="C430" s="394" t="s">
        <v>99280</v>
      </c>
      <c r="D430" s="394" t="s">
        <v>99114</v>
      </c>
      <c r="E430" s="395" t="s">
        <v>99248</v>
      </c>
      <c r="F430" s="389" t="s">
        <v>99084</v>
      </c>
      <c r="G430" s="389" t="s">
        <v>36</v>
      </c>
      <c r="H430" s="389">
        <v>2</v>
      </c>
      <c r="I430" s="389" t="s">
        <v>99059</v>
      </c>
      <c r="J430" s="389" t="s">
        <v>99060</v>
      </c>
      <c r="K430" s="389" t="s">
        <v>99061</v>
      </c>
    </row>
    <row r="431" spans="1:11" hidden="1">
      <c r="A431" s="389" t="str">
        <f t="shared" si="12"/>
        <v>H</v>
      </c>
      <c r="B431" s="389" t="str">
        <f t="shared" si="13"/>
        <v>H4</v>
      </c>
      <c r="C431" s="394" t="s">
        <v>99281</v>
      </c>
      <c r="D431" s="394" t="s">
        <v>99117</v>
      </c>
      <c r="E431" s="395" t="s">
        <v>99248</v>
      </c>
      <c r="F431" s="389" t="s">
        <v>99084</v>
      </c>
      <c r="G431" s="389" t="s">
        <v>36</v>
      </c>
      <c r="H431" s="389">
        <v>2</v>
      </c>
      <c r="I431" s="389" t="s">
        <v>99059</v>
      </c>
      <c r="J431" s="389" t="s">
        <v>99060</v>
      </c>
      <c r="K431" s="389" t="s">
        <v>99061</v>
      </c>
    </row>
    <row r="432" spans="1:11" hidden="1">
      <c r="A432" s="389" t="str">
        <f t="shared" si="12"/>
        <v>H</v>
      </c>
      <c r="B432" s="389" t="str">
        <f t="shared" si="13"/>
        <v>H4</v>
      </c>
      <c r="C432" s="394" t="s">
        <v>99282</v>
      </c>
      <c r="D432" s="394" t="s">
        <v>99114</v>
      </c>
      <c r="E432" s="395" t="s">
        <v>99248</v>
      </c>
      <c r="F432" s="389" t="s">
        <v>99084</v>
      </c>
      <c r="G432" s="389" t="s">
        <v>36</v>
      </c>
      <c r="H432" s="389">
        <v>2</v>
      </c>
      <c r="I432" s="389" t="s">
        <v>99059</v>
      </c>
      <c r="J432" s="389" t="s">
        <v>99060</v>
      </c>
      <c r="K432" s="389" t="s">
        <v>99061</v>
      </c>
    </row>
    <row r="433" spans="1:11" hidden="1">
      <c r="A433" s="389" t="str">
        <f t="shared" si="12"/>
        <v>H</v>
      </c>
      <c r="B433" s="389" t="str">
        <f t="shared" si="13"/>
        <v>H4</v>
      </c>
      <c r="C433" s="394" t="s">
        <v>99283</v>
      </c>
      <c r="D433" s="394" t="s">
        <v>99117</v>
      </c>
      <c r="E433" s="395" t="s">
        <v>99218</v>
      </c>
      <c r="F433" s="389" t="s">
        <v>99084</v>
      </c>
      <c r="G433" s="389" t="s">
        <v>36</v>
      </c>
      <c r="H433" s="389">
        <v>2</v>
      </c>
      <c r="I433" s="389" t="s">
        <v>99059</v>
      </c>
      <c r="J433" s="389" t="s">
        <v>99060</v>
      </c>
      <c r="K433" s="389" t="s">
        <v>99061</v>
      </c>
    </row>
    <row r="434" spans="1:11" hidden="1">
      <c r="A434" s="389" t="str">
        <f t="shared" si="12"/>
        <v>H</v>
      </c>
      <c r="B434" s="389" t="str">
        <f t="shared" si="13"/>
        <v>H4</v>
      </c>
      <c r="C434" s="394" t="s">
        <v>99284</v>
      </c>
      <c r="D434" s="394" t="s">
        <v>99114</v>
      </c>
      <c r="E434" s="395" t="s">
        <v>99218</v>
      </c>
      <c r="F434" s="389" t="s">
        <v>99071</v>
      </c>
      <c r="G434" s="389" t="s">
        <v>36</v>
      </c>
      <c r="H434" s="389">
        <v>2</v>
      </c>
      <c r="I434" s="389" t="s">
        <v>99059</v>
      </c>
      <c r="J434" s="389" t="s">
        <v>99060</v>
      </c>
      <c r="K434" s="389" t="s">
        <v>99061</v>
      </c>
    </row>
    <row r="435" spans="1:11" hidden="1">
      <c r="A435" s="389" t="str">
        <f t="shared" si="12"/>
        <v>H</v>
      </c>
      <c r="B435" s="389" t="str">
        <f t="shared" si="13"/>
        <v>H4</v>
      </c>
      <c r="C435" s="394" t="s">
        <v>99285</v>
      </c>
      <c r="D435" s="394" t="s">
        <v>99079</v>
      </c>
      <c r="E435" s="395" t="s">
        <v>99218</v>
      </c>
      <c r="F435" s="389" t="s">
        <v>99071</v>
      </c>
      <c r="G435" s="389" t="s">
        <v>36</v>
      </c>
      <c r="H435" s="389">
        <v>2</v>
      </c>
      <c r="I435" s="389" t="s">
        <v>99059</v>
      </c>
      <c r="J435" s="389" t="s">
        <v>99060</v>
      </c>
      <c r="K435" s="389" t="s">
        <v>99061</v>
      </c>
    </row>
    <row r="436" spans="1:11" hidden="1">
      <c r="A436" s="389" t="str">
        <f t="shared" si="12"/>
        <v>H</v>
      </c>
      <c r="B436" s="389" t="str">
        <f t="shared" si="13"/>
        <v>H4</v>
      </c>
      <c r="C436" s="394" t="s">
        <v>99286</v>
      </c>
      <c r="D436" s="394" t="s">
        <v>99079</v>
      </c>
      <c r="E436" s="395" t="s">
        <v>99218</v>
      </c>
      <c r="F436" s="389" t="s">
        <v>99071</v>
      </c>
      <c r="G436" s="389" t="s">
        <v>36</v>
      </c>
      <c r="H436" s="389">
        <v>2</v>
      </c>
      <c r="I436" s="389" t="s">
        <v>99059</v>
      </c>
      <c r="J436" s="389" t="s">
        <v>99060</v>
      </c>
      <c r="K436" s="389" t="s">
        <v>99061</v>
      </c>
    </row>
    <row r="437" spans="1:11" hidden="1">
      <c r="A437" s="389" t="str">
        <f t="shared" si="12"/>
        <v>H</v>
      </c>
      <c r="B437" s="389" t="str">
        <f t="shared" si="13"/>
        <v>H4</v>
      </c>
      <c r="C437" s="394" t="s">
        <v>99287</v>
      </c>
      <c r="D437" s="394" t="s">
        <v>99117</v>
      </c>
      <c r="E437" s="395" t="s">
        <v>99218</v>
      </c>
      <c r="F437" s="389" t="s">
        <v>99071</v>
      </c>
      <c r="G437" s="389" t="s">
        <v>36</v>
      </c>
      <c r="H437" s="389">
        <v>2</v>
      </c>
      <c r="I437" s="389" t="s">
        <v>99059</v>
      </c>
      <c r="J437" s="389" t="s">
        <v>99060</v>
      </c>
      <c r="K437" s="389" t="s">
        <v>99061</v>
      </c>
    </row>
    <row r="438" spans="1:11" hidden="1">
      <c r="A438" s="389" t="str">
        <f t="shared" si="12"/>
        <v>H</v>
      </c>
      <c r="B438" s="389" t="str">
        <f t="shared" si="13"/>
        <v>H4</v>
      </c>
      <c r="C438" s="394" t="s">
        <v>99288</v>
      </c>
      <c r="D438" s="394" t="s">
        <v>99117</v>
      </c>
      <c r="E438" s="395" t="s">
        <v>99218</v>
      </c>
      <c r="F438" s="389" t="s">
        <v>99071</v>
      </c>
      <c r="G438" s="389" t="s">
        <v>36</v>
      </c>
      <c r="H438" s="389">
        <v>2</v>
      </c>
      <c r="I438" s="389" t="s">
        <v>99059</v>
      </c>
      <c r="J438" s="389" t="s">
        <v>99060</v>
      </c>
      <c r="K438" s="389" t="s">
        <v>99061</v>
      </c>
    </row>
    <row r="439" spans="1:11" hidden="1">
      <c r="A439" s="389" t="str">
        <f t="shared" si="12"/>
        <v>H</v>
      </c>
      <c r="B439" s="389" t="str">
        <f t="shared" si="13"/>
        <v>H4</v>
      </c>
      <c r="C439" s="394" t="s">
        <v>99289</v>
      </c>
      <c r="D439" s="394" t="s">
        <v>99114</v>
      </c>
      <c r="E439" s="395" t="s">
        <v>99248</v>
      </c>
      <c r="F439" s="389" t="s">
        <v>99071</v>
      </c>
      <c r="G439" s="389" t="s">
        <v>36</v>
      </c>
      <c r="H439" s="389">
        <v>2</v>
      </c>
      <c r="I439" s="389" t="s">
        <v>99059</v>
      </c>
      <c r="J439" s="389" t="s">
        <v>99060</v>
      </c>
      <c r="K439" s="389" t="s">
        <v>99061</v>
      </c>
    </row>
    <row r="440" spans="1:11" hidden="1">
      <c r="A440" s="389" t="str">
        <f t="shared" si="12"/>
        <v>H</v>
      </c>
      <c r="B440" s="389" t="str">
        <f t="shared" si="13"/>
        <v>H4</v>
      </c>
      <c r="C440" s="394" t="s">
        <v>99290</v>
      </c>
      <c r="D440" s="394" t="s">
        <v>99091</v>
      </c>
      <c r="E440" s="395" t="s">
        <v>99248</v>
      </c>
      <c r="F440" s="389" t="s">
        <v>99071</v>
      </c>
      <c r="G440" s="389" t="s">
        <v>36</v>
      </c>
      <c r="H440" s="389">
        <v>2</v>
      </c>
      <c r="I440" s="389" t="s">
        <v>99059</v>
      </c>
      <c r="J440" s="389" t="s">
        <v>99060</v>
      </c>
      <c r="K440" s="389" t="s">
        <v>99061</v>
      </c>
    </row>
    <row r="441" spans="1:11" hidden="1">
      <c r="A441" s="389" t="str">
        <f t="shared" si="12"/>
        <v>H</v>
      </c>
      <c r="B441" s="389" t="str">
        <f t="shared" si="13"/>
        <v>H4</v>
      </c>
      <c r="C441" s="394" t="s">
        <v>99291</v>
      </c>
      <c r="D441" s="394" t="s">
        <v>99079</v>
      </c>
      <c r="E441" s="395" t="s">
        <v>99218</v>
      </c>
      <c r="F441" s="389" t="s">
        <v>99071</v>
      </c>
      <c r="G441" s="389" t="s">
        <v>36</v>
      </c>
      <c r="H441" s="389">
        <v>2</v>
      </c>
      <c r="I441" s="389" t="s">
        <v>99059</v>
      </c>
      <c r="J441" s="389" t="s">
        <v>99060</v>
      </c>
      <c r="K441" s="389" t="s">
        <v>99061</v>
      </c>
    </row>
    <row r="442" spans="1:11" hidden="1">
      <c r="A442" s="389" t="str">
        <f t="shared" si="12"/>
        <v>H</v>
      </c>
      <c r="B442" s="389" t="str">
        <f t="shared" si="13"/>
        <v>H4</v>
      </c>
      <c r="C442" s="394" t="s">
        <v>99292</v>
      </c>
      <c r="D442" s="394" t="s">
        <v>99114</v>
      </c>
      <c r="E442" s="395" t="s">
        <v>99260</v>
      </c>
      <c r="F442" s="389" t="s">
        <v>99084</v>
      </c>
      <c r="G442" s="389" t="s">
        <v>36</v>
      </c>
      <c r="H442" s="389">
        <v>2</v>
      </c>
      <c r="I442" s="389" t="s">
        <v>99059</v>
      </c>
      <c r="J442" s="389" t="s">
        <v>99060</v>
      </c>
      <c r="K442" s="389" t="s">
        <v>99061</v>
      </c>
    </row>
    <row r="443" spans="1:11" hidden="1">
      <c r="A443" s="389" t="str">
        <f t="shared" si="12"/>
        <v>H</v>
      </c>
      <c r="B443" s="389" t="str">
        <f t="shared" si="13"/>
        <v>H4</v>
      </c>
      <c r="C443" s="394" t="s">
        <v>99293</v>
      </c>
      <c r="D443" s="394" t="s">
        <v>99079</v>
      </c>
      <c r="E443" s="395" t="s">
        <v>99218</v>
      </c>
      <c r="F443" s="389" t="s">
        <v>99084</v>
      </c>
      <c r="G443" s="389" t="s">
        <v>36</v>
      </c>
      <c r="H443" s="389">
        <v>2</v>
      </c>
      <c r="I443" s="389" t="s">
        <v>99059</v>
      </c>
      <c r="J443" s="389" t="s">
        <v>99060</v>
      </c>
      <c r="K443" s="389" t="s">
        <v>99061</v>
      </c>
    </row>
    <row r="444" spans="1:11" hidden="1">
      <c r="A444" s="389" t="str">
        <f t="shared" si="12"/>
        <v>H</v>
      </c>
      <c r="B444" s="389" t="str">
        <f t="shared" si="13"/>
        <v>H4</v>
      </c>
      <c r="C444" s="394" t="s">
        <v>99294</v>
      </c>
      <c r="D444" s="394" t="s">
        <v>99079</v>
      </c>
      <c r="E444" s="395" t="s">
        <v>99260</v>
      </c>
      <c r="F444" s="389" t="s">
        <v>99084</v>
      </c>
      <c r="G444" s="389" t="s">
        <v>36</v>
      </c>
      <c r="H444" s="389">
        <v>2</v>
      </c>
      <c r="I444" s="389" t="s">
        <v>99059</v>
      </c>
      <c r="J444" s="389" t="s">
        <v>99060</v>
      </c>
      <c r="K444" s="389" t="s">
        <v>99061</v>
      </c>
    </row>
    <row r="445" spans="1:11" hidden="1">
      <c r="A445" s="389" t="str">
        <f t="shared" si="12"/>
        <v>H</v>
      </c>
      <c r="B445" s="389" t="str">
        <f t="shared" si="13"/>
        <v>H4</v>
      </c>
      <c r="C445" s="394" t="s">
        <v>99295</v>
      </c>
      <c r="D445" s="394" t="s">
        <v>99117</v>
      </c>
      <c r="E445" s="395" t="s">
        <v>99248</v>
      </c>
      <c r="F445" s="389" t="s">
        <v>99071</v>
      </c>
      <c r="G445" s="389" t="s">
        <v>36</v>
      </c>
      <c r="H445" s="389">
        <v>2</v>
      </c>
      <c r="I445" s="389" t="s">
        <v>99059</v>
      </c>
      <c r="J445" s="389" t="s">
        <v>99060</v>
      </c>
      <c r="K445" s="389" t="s">
        <v>99061</v>
      </c>
    </row>
    <row r="446" spans="1:11" hidden="1">
      <c r="A446" s="389" t="str">
        <f t="shared" si="12"/>
        <v>H</v>
      </c>
      <c r="B446" s="389" t="str">
        <f t="shared" si="13"/>
        <v>H4</v>
      </c>
      <c r="C446" s="394" t="s">
        <v>99296</v>
      </c>
      <c r="D446" s="394" t="s">
        <v>99114</v>
      </c>
      <c r="E446" s="395" t="s">
        <v>99248</v>
      </c>
      <c r="F446" s="389" t="s">
        <v>99084</v>
      </c>
      <c r="G446" s="389" t="s">
        <v>36</v>
      </c>
      <c r="H446" s="389">
        <v>2</v>
      </c>
      <c r="I446" s="389" t="s">
        <v>99059</v>
      </c>
      <c r="J446" s="389" t="s">
        <v>99060</v>
      </c>
      <c r="K446" s="389" t="s">
        <v>99061</v>
      </c>
    </row>
    <row r="447" spans="1:11" hidden="1">
      <c r="A447" s="389" t="str">
        <f t="shared" si="12"/>
        <v>H</v>
      </c>
      <c r="B447" s="389" t="str">
        <f t="shared" si="13"/>
        <v>H4</v>
      </c>
      <c r="C447" s="394" t="s">
        <v>99297</v>
      </c>
      <c r="D447" s="394" t="s">
        <v>99117</v>
      </c>
      <c r="E447" s="395" t="s">
        <v>99248</v>
      </c>
      <c r="F447" s="389" t="s">
        <v>99071</v>
      </c>
      <c r="G447" s="389" t="s">
        <v>36</v>
      </c>
      <c r="H447" s="389">
        <v>2</v>
      </c>
      <c r="I447" s="389" t="s">
        <v>99059</v>
      </c>
      <c r="J447" s="389" t="s">
        <v>99060</v>
      </c>
      <c r="K447" s="389" t="s">
        <v>99061</v>
      </c>
    </row>
    <row r="448" spans="1:11" hidden="1">
      <c r="A448" s="389" t="str">
        <f t="shared" si="12"/>
        <v>H</v>
      </c>
      <c r="B448" s="389" t="str">
        <f t="shared" si="13"/>
        <v>H4</v>
      </c>
      <c r="C448" s="394" t="s">
        <v>99298</v>
      </c>
      <c r="D448" s="394" t="s">
        <v>99079</v>
      </c>
      <c r="E448" s="395" t="s">
        <v>99248</v>
      </c>
      <c r="F448" s="389" t="s">
        <v>99084</v>
      </c>
      <c r="G448" s="389" t="s">
        <v>36</v>
      </c>
      <c r="H448" s="389">
        <v>2</v>
      </c>
      <c r="I448" s="389" t="s">
        <v>99059</v>
      </c>
      <c r="J448" s="389" t="s">
        <v>99060</v>
      </c>
      <c r="K448" s="389" t="s">
        <v>99061</v>
      </c>
    </row>
    <row r="449" spans="1:11" hidden="1">
      <c r="A449" s="389" t="str">
        <f t="shared" si="12"/>
        <v>H</v>
      </c>
      <c r="B449" s="389" t="str">
        <f t="shared" si="13"/>
        <v>H4</v>
      </c>
      <c r="C449" s="394" t="s">
        <v>99299</v>
      </c>
      <c r="D449" s="394" t="s">
        <v>99114</v>
      </c>
      <c r="E449" s="395" t="s">
        <v>99260</v>
      </c>
      <c r="F449" s="389" t="s">
        <v>99073</v>
      </c>
      <c r="G449" s="389" t="s">
        <v>36</v>
      </c>
      <c r="H449" s="389">
        <v>2</v>
      </c>
      <c r="I449" s="389" t="s">
        <v>99059</v>
      </c>
      <c r="J449" s="389" t="s">
        <v>99060</v>
      </c>
      <c r="K449" s="389" t="s">
        <v>99061</v>
      </c>
    </row>
    <row r="450" spans="1:11" hidden="1">
      <c r="A450" s="389" t="str">
        <f t="shared" si="12"/>
        <v>H</v>
      </c>
      <c r="B450" s="389" t="str">
        <f t="shared" si="13"/>
        <v>H4</v>
      </c>
      <c r="C450" s="401" t="s">
        <v>99300</v>
      </c>
      <c r="D450" s="401" t="s">
        <v>99114</v>
      </c>
      <c r="E450" s="402" t="s">
        <v>99260</v>
      </c>
      <c r="F450" s="403" t="s">
        <v>99073</v>
      </c>
      <c r="G450" s="389" t="s">
        <v>36</v>
      </c>
      <c r="H450" s="389">
        <v>2</v>
      </c>
      <c r="I450" s="389" t="s">
        <v>99059</v>
      </c>
      <c r="J450" s="389" t="s">
        <v>99060</v>
      </c>
      <c r="K450" s="389" t="s">
        <v>99061</v>
      </c>
    </row>
    <row r="451" spans="1:11" hidden="1">
      <c r="A451" s="389" t="str">
        <f t="shared" ref="A451:A514" si="14">LEFT(C451)</f>
        <v>H</v>
      </c>
      <c r="B451" s="389" t="str">
        <f t="shared" si="13"/>
        <v>H5</v>
      </c>
      <c r="C451" s="401" t="s">
        <v>99301</v>
      </c>
      <c r="D451" s="401" t="s">
        <v>99081</v>
      </c>
      <c r="E451" s="402" t="s">
        <v>99218</v>
      </c>
      <c r="F451" s="403" t="s">
        <v>99084</v>
      </c>
      <c r="G451" s="389" t="s">
        <v>36</v>
      </c>
      <c r="H451" s="389">
        <v>2</v>
      </c>
      <c r="I451" s="389" t="s">
        <v>99059</v>
      </c>
      <c r="J451" s="389" t="s">
        <v>99060</v>
      </c>
      <c r="K451" s="389" t="s">
        <v>99061</v>
      </c>
    </row>
    <row r="452" spans="1:11" hidden="1">
      <c r="A452" s="389" t="str">
        <f t="shared" si="14"/>
        <v>H</v>
      </c>
      <c r="B452" s="389" t="str">
        <f t="shared" ref="B452:B515" si="15">LEFT(C452,2)</f>
        <v>H5</v>
      </c>
      <c r="C452" s="401" t="s">
        <v>99302</v>
      </c>
      <c r="D452" s="401" t="s">
        <v>99093</v>
      </c>
      <c r="E452" s="402" t="s">
        <v>99218</v>
      </c>
      <c r="F452" s="403" t="s">
        <v>99058</v>
      </c>
      <c r="G452" s="389" t="s">
        <v>36</v>
      </c>
      <c r="H452" s="389">
        <v>2</v>
      </c>
      <c r="I452" s="389" t="s">
        <v>99059</v>
      </c>
      <c r="J452" s="389" t="s">
        <v>99060</v>
      </c>
      <c r="K452" s="389" t="s">
        <v>99061</v>
      </c>
    </row>
    <row r="453" spans="1:11" hidden="1">
      <c r="A453" s="389" t="str">
        <f t="shared" si="14"/>
        <v>H</v>
      </c>
      <c r="B453" s="389" t="str">
        <f t="shared" si="15"/>
        <v>H7</v>
      </c>
      <c r="C453" s="394" t="s">
        <v>99303</v>
      </c>
      <c r="D453" s="394" t="s">
        <v>99117</v>
      </c>
      <c r="E453" s="395" t="s">
        <v>99218</v>
      </c>
      <c r="F453" s="389" t="s">
        <v>99073</v>
      </c>
      <c r="G453" s="389" t="s">
        <v>36</v>
      </c>
      <c r="H453" s="389">
        <v>2</v>
      </c>
      <c r="I453" s="389" t="s">
        <v>99059</v>
      </c>
      <c r="J453" s="389" t="s">
        <v>99060</v>
      </c>
      <c r="K453" s="389" t="s">
        <v>99061</v>
      </c>
    </row>
    <row r="454" spans="1:11" hidden="1">
      <c r="A454" s="389" t="str">
        <f t="shared" si="14"/>
        <v>H</v>
      </c>
      <c r="B454" s="389" t="str">
        <f t="shared" si="15"/>
        <v>H7</v>
      </c>
      <c r="C454" s="394" t="s">
        <v>99304</v>
      </c>
      <c r="D454" s="394" t="s">
        <v>99093</v>
      </c>
      <c r="E454" s="395" t="s">
        <v>99220</v>
      </c>
      <c r="F454" s="389" t="s">
        <v>99073</v>
      </c>
      <c r="G454" s="389" t="s">
        <v>36</v>
      </c>
      <c r="H454" s="389">
        <v>2</v>
      </c>
      <c r="I454" s="389" t="s">
        <v>99059</v>
      </c>
      <c r="J454" s="389" t="s">
        <v>99060</v>
      </c>
      <c r="K454" s="389" t="s">
        <v>99061</v>
      </c>
    </row>
    <row r="455" spans="1:11" hidden="1">
      <c r="A455" s="389" t="str">
        <f t="shared" si="14"/>
        <v>H</v>
      </c>
      <c r="B455" s="389" t="str">
        <f t="shared" si="15"/>
        <v>H7</v>
      </c>
      <c r="C455" s="394" t="s">
        <v>99305</v>
      </c>
      <c r="D455" s="394" t="s">
        <v>99093</v>
      </c>
      <c r="E455" s="395" t="s">
        <v>99220</v>
      </c>
      <c r="F455" s="389" t="s">
        <v>99058</v>
      </c>
      <c r="G455" s="389" t="s">
        <v>36</v>
      </c>
      <c r="H455" s="389">
        <v>2</v>
      </c>
      <c r="I455" s="389" t="s">
        <v>99059</v>
      </c>
      <c r="J455" s="389" t="s">
        <v>99060</v>
      </c>
      <c r="K455" s="389" t="s">
        <v>99061</v>
      </c>
    </row>
    <row r="456" spans="1:11" hidden="1">
      <c r="A456" s="389" t="str">
        <f t="shared" si="14"/>
        <v>H</v>
      </c>
      <c r="B456" s="389" t="str">
        <f t="shared" si="15"/>
        <v>H7</v>
      </c>
      <c r="C456" s="394" t="s">
        <v>99306</v>
      </c>
      <c r="D456" s="394" t="s">
        <v>99093</v>
      </c>
      <c r="E456" s="395" t="s">
        <v>99220</v>
      </c>
      <c r="F456" s="389" t="s">
        <v>99073</v>
      </c>
      <c r="G456" s="389" t="s">
        <v>36</v>
      </c>
      <c r="H456" s="389">
        <v>2</v>
      </c>
      <c r="I456" s="389" t="s">
        <v>99059</v>
      </c>
      <c r="J456" s="389" t="s">
        <v>99060</v>
      </c>
      <c r="K456" s="389" t="s">
        <v>99061</v>
      </c>
    </row>
    <row r="457" spans="1:11" hidden="1">
      <c r="A457" s="389" t="str">
        <f t="shared" si="14"/>
        <v>H</v>
      </c>
      <c r="B457" s="389" t="str">
        <f t="shared" si="15"/>
        <v>H7</v>
      </c>
      <c r="C457" s="394" t="s">
        <v>99307</v>
      </c>
      <c r="D457" s="394" t="s">
        <v>99114</v>
      </c>
      <c r="E457" s="395" t="s">
        <v>99218</v>
      </c>
      <c r="F457" s="389" t="s">
        <v>99073</v>
      </c>
      <c r="G457" s="389" t="s">
        <v>36</v>
      </c>
      <c r="H457" s="389">
        <v>2</v>
      </c>
      <c r="I457" s="389" t="s">
        <v>99059</v>
      </c>
      <c r="J457" s="389" t="s">
        <v>99060</v>
      </c>
      <c r="K457" s="389" t="s">
        <v>99061</v>
      </c>
    </row>
    <row r="458" spans="1:11" hidden="1">
      <c r="A458" s="389" t="str">
        <f t="shared" si="14"/>
        <v>H</v>
      </c>
      <c r="B458" s="389" t="str">
        <f t="shared" si="15"/>
        <v>H7</v>
      </c>
      <c r="C458" s="394" t="s">
        <v>99308</v>
      </c>
      <c r="D458" s="394" t="s">
        <v>99117</v>
      </c>
      <c r="E458" s="395" t="s">
        <v>99220</v>
      </c>
      <c r="F458" s="389" t="s">
        <v>99073</v>
      </c>
      <c r="G458" s="389" t="s">
        <v>36</v>
      </c>
      <c r="H458" s="389">
        <v>2</v>
      </c>
      <c r="I458" s="389" t="s">
        <v>99059</v>
      </c>
      <c r="J458" s="389" t="s">
        <v>99060</v>
      </c>
      <c r="K458" s="389" t="s">
        <v>99061</v>
      </c>
    </row>
    <row r="459" spans="1:11" hidden="1">
      <c r="A459" s="389" t="str">
        <f t="shared" si="14"/>
        <v>H</v>
      </c>
      <c r="B459" s="389" t="str">
        <f t="shared" si="15"/>
        <v>H7</v>
      </c>
      <c r="C459" s="394" t="s">
        <v>99309</v>
      </c>
      <c r="D459" s="394" t="s">
        <v>99114</v>
      </c>
      <c r="E459" s="395" t="s">
        <v>99220</v>
      </c>
      <c r="F459" s="389" t="s">
        <v>99073</v>
      </c>
      <c r="G459" s="389" t="s">
        <v>36</v>
      </c>
      <c r="H459" s="389">
        <v>2</v>
      </c>
      <c r="I459" s="389" t="s">
        <v>99059</v>
      </c>
      <c r="J459" s="389" t="s">
        <v>99060</v>
      </c>
      <c r="K459" s="389" t="s">
        <v>99061</v>
      </c>
    </row>
    <row r="460" spans="1:11" hidden="1">
      <c r="A460" s="389" t="str">
        <f t="shared" si="14"/>
        <v>H</v>
      </c>
      <c r="B460" s="389" t="str">
        <f t="shared" si="15"/>
        <v>H7</v>
      </c>
      <c r="C460" s="394" t="s">
        <v>99310</v>
      </c>
      <c r="D460" s="394" t="s">
        <v>99114</v>
      </c>
      <c r="E460" s="395" t="s">
        <v>99220</v>
      </c>
      <c r="F460" s="389" t="s">
        <v>99073</v>
      </c>
      <c r="G460" s="389" t="s">
        <v>36</v>
      </c>
      <c r="H460" s="389">
        <v>2</v>
      </c>
      <c r="I460" s="389" t="s">
        <v>99059</v>
      </c>
      <c r="J460" s="389" t="s">
        <v>99060</v>
      </c>
      <c r="K460" s="389" t="s">
        <v>99061</v>
      </c>
    </row>
    <row r="461" spans="1:11" hidden="1">
      <c r="A461" s="389" t="str">
        <f t="shared" si="14"/>
        <v>H</v>
      </c>
      <c r="B461" s="389" t="str">
        <f t="shared" si="15"/>
        <v>H7</v>
      </c>
      <c r="C461" s="394" t="s">
        <v>99311</v>
      </c>
      <c r="D461" s="394" t="s">
        <v>99114</v>
      </c>
      <c r="E461" s="395" t="s">
        <v>99218</v>
      </c>
      <c r="F461" s="389" t="s">
        <v>99073</v>
      </c>
      <c r="G461" s="389" t="s">
        <v>36</v>
      </c>
      <c r="H461" s="389">
        <v>2</v>
      </c>
      <c r="I461" s="389" t="s">
        <v>99059</v>
      </c>
      <c r="J461" s="389" t="s">
        <v>99060</v>
      </c>
      <c r="K461" s="389" t="s">
        <v>99061</v>
      </c>
    </row>
    <row r="462" spans="1:11" hidden="1">
      <c r="A462" s="389" t="str">
        <f t="shared" si="14"/>
        <v>H</v>
      </c>
      <c r="B462" s="389" t="str">
        <f t="shared" si="15"/>
        <v>H7</v>
      </c>
      <c r="C462" s="394" t="s">
        <v>99312</v>
      </c>
      <c r="D462" s="394" t="s">
        <v>99114</v>
      </c>
      <c r="E462" s="395" t="s">
        <v>99220</v>
      </c>
      <c r="F462" s="389" t="s">
        <v>99073</v>
      </c>
      <c r="G462" s="389" t="s">
        <v>36</v>
      </c>
      <c r="H462" s="389">
        <v>2</v>
      </c>
      <c r="I462" s="389" t="s">
        <v>99059</v>
      </c>
      <c r="J462" s="389" t="s">
        <v>99060</v>
      </c>
      <c r="K462" s="389" t="s">
        <v>99061</v>
      </c>
    </row>
    <row r="463" spans="1:11" hidden="1">
      <c r="A463" s="389" t="str">
        <f t="shared" si="14"/>
        <v>H</v>
      </c>
      <c r="B463" s="389" t="str">
        <f t="shared" si="15"/>
        <v>H7</v>
      </c>
      <c r="C463" s="394" t="s">
        <v>99313</v>
      </c>
      <c r="D463" s="394" t="s">
        <v>99117</v>
      </c>
      <c r="E463" s="395" t="s">
        <v>99220</v>
      </c>
      <c r="F463" s="389" t="s">
        <v>99073</v>
      </c>
      <c r="G463" s="389" t="s">
        <v>36</v>
      </c>
      <c r="H463" s="389">
        <v>2</v>
      </c>
      <c r="I463" s="389" t="s">
        <v>99059</v>
      </c>
      <c r="J463" s="389" t="s">
        <v>99060</v>
      </c>
      <c r="K463" s="389" t="s">
        <v>99061</v>
      </c>
    </row>
    <row r="464" spans="1:11" hidden="1">
      <c r="A464" s="389" t="str">
        <f t="shared" si="14"/>
        <v>H</v>
      </c>
      <c r="B464" s="389" t="str">
        <f t="shared" si="15"/>
        <v>H7</v>
      </c>
      <c r="C464" s="394" t="s">
        <v>99314</v>
      </c>
      <c r="D464" s="394" t="s">
        <v>99117</v>
      </c>
      <c r="E464" s="395" t="s">
        <v>99220</v>
      </c>
      <c r="F464" s="389" t="s">
        <v>99073</v>
      </c>
      <c r="G464" s="389" t="s">
        <v>36</v>
      </c>
      <c r="H464" s="389">
        <v>2</v>
      </c>
      <c r="I464" s="389" t="s">
        <v>99059</v>
      </c>
      <c r="J464" s="389" t="s">
        <v>99060</v>
      </c>
      <c r="K464" s="389" t="s">
        <v>99061</v>
      </c>
    </row>
    <row r="465" spans="1:11" hidden="1">
      <c r="A465" s="389" t="str">
        <f t="shared" si="14"/>
        <v>H</v>
      </c>
      <c r="B465" s="389" t="str">
        <f t="shared" si="15"/>
        <v>H7</v>
      </c>
      <c r="C465" s="394" t="s">
        <v>99315</v>
      </c>
      <c r="D465" s="394" t="s">
        <v>99081</v>
      </c>
      <c r="E465" s="395" t="s">
        <v>99218</v>
      </c>
      <c r="F465" s="389" t="s">
        <v>99084</v>
      </c>
      <c r="G465" s="389" t="s">
        <v>36</v>
      </c>
      <c r="H465" s="389">
        <v>2</v>
      </c>
      <c r="I465" s="389" t="s">
        <v>99059</v>
      </c>
      <c r="J465" s="389" t="s">
        <v>99060</v>
      </c>
      <c r="K465" s="389" t="s">
        <v>99061</v>
      </c>
    </row>
    <row r="466" spans="1:11" hidden="1">
      <c r="A466" s="389" t="str">
        <f t="shared" si="14"/>
        <v>H</v>
      </c>
      <c r="B466" s="389" t="str">
        <f t="shared" si="15"/>
        <v>H7</v>
      </c>
      <c r="C466" s="394" t="s">
        <v>99316</v>
      </c>
      <c r="D466" s="394" t="s">
        <v>99114</v>
      </c>
      <c r="E466" s="395" t="s">
        <v>99218</v>
      </c>
      <c r="F466" s="389" t="s">
        <v>99073</v>
      </c>
      <c r="G466" s="389" t="s">
        <v>36</v>
      </c>
      <c r="H466" s="389">
        <v>2</v>
      </c>
      <c r="I466" s="389" t="s">
        <v>99059</v>
      </c>
      <c r="J466" s="389" t="s">
        <v>99060</v>
      </c>
      <c r="K466" s="389" t="s">
        <v>99061</v>
      </c>
    </row>
    <row r="467" spans="1:11" hidden="1">
      <c r="A467" s="389" t="str">
        <f t="shared" si="14"/>
        <v>H</v>
      </c>
      <c r="B467" s="389" t="str">
        <f t="shared" si="15"/>
        <v>H7</v>
      </c>
      <c r="C467" s="394" t="s">
        <v>99317</v>
      </c>
      <c r="D467" s="394" t="s">
        <v>99114</v>
      </c>
      <c r="E467" s="395" t="s">
        <v>99218</v>
      </c>
      <c r="F467" s="389" t="s">
        <v>99073</v>
      </c>
      <c r="G467" s="389" t="s">
        <v>36</v>
      </c>
      <c r="H467" s="389">
        <v>2</v>
      </c>
      <c r="I467" s="389" t="s">
        <v>99059</v>
      </c>
      <c r="J467" s="389" t="s">
        <v>99060</v>
      </c>
      <c r="K467" s="389" t="s">
        <v>99061</v>
      </c>
    </row>
    <row r="468" spans="1:11" hidden="1">
      <c r="A468" s="389" t="str">
        <f t="shared" si="14"/>
        <v>H</v>
      </c>
      <c r="B468" s="389" t="str">
        <f t="shared" si="15"/>
        <v>H7</v>
      </c>
      <c r="C468" s="394" t="s">
        <v>99318</v>
      </c>
      <c r="D468" s="394" t="s">
        <v>99093</v>
      </c>
      <c r="E468" s="395" t="s">
        <v>99218</v>
      </c>
      <c r="F468" s="389" t="s">
        <v>99073</v>
      </c>
      <c r="G468" s="389" t="s">
        <v>36</v>
      </c>
      <c r="H468" s="389">
        <v>2</v>
      </c>
      <c r="I468" s="389" t="s">
        <v>99059</v>
      </c>
      <c r="J468" s="389" t="s">
        <v>99060</v>
      </c>
      <c r="K468" s="389" t="s">
        <v>99061</v>
      </c>
    </row>
    <row r="469" spans="1:11" hidden="1">
      <c r="A469" s="389" t="str">
        <f t="shared" si="14"/>
        <v>H</v>
      </c>
      <c r="B469" s="389" t="str">
        <f t="shared" si="15"/>
        <v>H7</v>
      </c>
      <c r="C469" s="394" t="s">
        <v>99319</v>
      </c>
      <c r="D469" s="394" t="s">
        <v>99114</v>
      </c>
      <c r="E469" s="395" t="s">
        <v>99218</v>
      </c>
      <c r="F469" s="389" t="s">
        <v>99073</v>
      </c>
      <c r="G469" s="389" t="s">
        <v>36</v>
      </c>
      <c r="H469" s="389">
        <v>2</v>
      </c>
      <c r="I469" s="389" t="s">
        <v>99059</v>
      </c>
      <c r="J469" s="389" t="s">
        <v>99060</v>
      </c>
      <c r="K469" s="389" t="s">
        <v>99061</v>
      </c>
    </row>
    <row r="470" spans="1:11" hidden="1">
      <c r="A470" s="389" t="str">
        <f t="shared" si="14"/>
        <v>H</v>
      </c>
      <c r="B470" s="389" t="str">
        <f t="shared" si="15"/>
        <v>H7</v>
      </c>
      <c r="C470" s="394" t="s">
        <v>99320</v>
      </c>
      <c r="D470" s="394" t="s">
        <v>99117</v>
      </c>
      <c r="E470" s="395" t="s">
        <v>99218</v>
      </c>
      <c r="F470" s="389" t="s">
        <v>99073</v>
      </c>
      <c r="G470" s="389" t="s">
        <v>36</v>
      </c>
      <c r="H470" s="389">
        <v>2</v>
      </c>
      <c r="I470" s="389" t="s">
        <v>99059</v>
      </c>
      <c r="J470" s="389" t="s">
        <v>99060</v>
      </c>
      <c r="K470" s="389" t="s">
        <v>99061</v>
      </c>
    </row>
    <row r="471" spans="1:11" hidden="1">
      <c r="A471" s="389" t="str">
        <f t="shared" si="14"/>
        <v>H</v>
      </c>
      <c r="B471" s="389" t="str">
        <f t="shared" si="15"/>
        <v>H7</v>
      </c>
      <c r="C471" s="394" t="s">
        <v>99321</v>
      </c>
      <c r="D471" s="394" t="s">
        <v>99081</v>
      </c>
      <c r="E471" s="395" t="s">
        <v>99220</v>
      </c>
      <c r="F471" s="389" t="s">
        <v>99084</v>
      </c>
      <c r="G471" s="389" t="s">
        <v>36</v>
      </c>
      <c r="H471" s="389">
        <v>2</v>
      </c>
      <c r="I471" s="389" t="s">
        <v>99059</v>
      </c>
      <c r="J471" s="389" t="s">
        <v>99060</v>
      </c>
      <c r="K471" s="389" t="s">
        <v>99061</v>
      </c>
    </row>
    <row r="472" spans="1:11" hidden="1">
      <c r="A472" s="389" t="str">
        <f t="shared" si="14"/>
        <v>H</v>
      </c>
      <c r="B472" s="389" t="str">
        <f t="shared" si="15"/>
        <v>H8</v>
      </c>
      <c r="C472" s="394" t="s">
        <v>99322</v>
      </c>
      <c r="D472" s="394" t="s">
        <v>99117</v>
      </c>
      <c r="E472" s="395" t="s">
        <v>99218</v>
      </c>
      <c r="F472" s="389" t="s">
        <v>99071</v>
      </c>
      <c r="G472" s="389" t="s">
        <v>36</v>
      </c>
      <c r="H472" s="389">
        <v>2</v>
      </c>
      <c r="I472" s="389" t="s">
        <v>99059</v>
      </c>
      <c r="J472" s="389" t="s">
        <v>99060</v>
      </c>
      <c r="K472" s="389" t="s">
        <v>99061</v>
      </c>
    </row>
    <row r="473" spans="1:11" hidden="1">
      <c r="A473" s="389" t="str">
        <f t="shared" si="14"/>
        <v>H</v>
      </c>
      <c r="B473" s="389" t="str">
        <f t="shared" si="15"/>
        <v>H8</v>
      </c>
      <c r="C473" s="394" t="s">
        <v>99323</v>
      </c>
      <c r="D473" s="394" t="s">
        <v>99114</v>
      </c>
      <c r="E473" s="395" t="s">
        <v>99218</v>
      </c>
      <c r="F473" s="389" t="s">
        <v>99071</v>
      </c>
      <c r="G473" s="389" t="s">
        <v>36</v>
      </c>
      <c r="H473" s="389">
        <v>2</v>
      </c>
      <c r="I473" s="389" t="s">
        <v>99059</v>
      </c>
      <c r="J473" s="389" t="s">
        <v>99060</v>
      </c>
      <c r="K473" s="389" t="s">
        <v>99061</v>
      </c>
    </row>
    <row r="474" spans="1:11" hidden="1">
      <c r="A474" s="389" t="str">
        <f t="shared" si="14"/>
        <v>H</v>
      </c>
      <c r="B474" s="389" t="str">
        <f t="shared" si="15"/>
        <v>H8</v>
      </c>
      <c r="C474" s="394" t="s">
        <v>99324</v>
      </c>
      <c r="D474" s="394" t="s">
        <v>99079</v>
      </c>
      <c r="E474" s="395" t="s">
        <v>99248</v>
      </c>
      <c r="F474" s="389" t="s">
        <v>99071</v>
      </c>
      <c r="G474" s="389" t="s">
        <v>36</v>
      </c>
      <c r="H474" s="389">
        <v>2</v>
      </c>
      <c r="I474" s="389" t="s">
        <v>99059</v>
      </c>
      <c r="J474" s="389" t="s">
        <v>99060</v>
      </c>
      <c r="K474" s="389" t="s">
        <v>99061</v>
      </c>
    </row>
    <row r="475" spans="1:11" hidden="1">
      <c r="A475" s="389" t="str">
        <f t="shared" si="14"/>
        <v>H</v>
      </c>
      <c r="B475" s="389" t="str">
        <f t="shared" si="15"/>
        <v>H8</v>
      </c>
      <c r="C475" s="394" t="s">
        <v>99325</v>
      </c>
      <c r="D475" s="394" t="s">
        <v>99117</v>
      </c>
      <c r="E475" s="395" t="s">
        <v>99248</v>
      </c>
      <c r="F475" s="389" t="s">
        <v>99071</v>
      </c>
      <c r="G475" s="389" t="s">
        <v>36</v>
      </c>
      <c r="H475" s="389">
        <v>2</v>
      </c>
      <c r="I475" s="389" t="s">
        <v>99059</v>
      </c>
      <c r="J475" s="389" t="s">
        <v>99060</v>
      </c>
      <c r="K475" s="389" t="s">
        <v>99061</v>
      </c>
    </row>
    <row r="476" spans="1:11" hidden="1">
      <c r="A476" s="389" t="str">
        <f t="shared" si="14"/>
        <v>H</v>
      </c>
      <c r="B476" s="389" t="str">
        <f t="shared" si="15"/>
        <v>H8</v>
      </c>
      <c r="C476" s="394" t="s">
        <v>99326</v>
      </c>
      <c r="D476" s="394" t="s">
        <v>99114</v>
      </c>
      <c r="E476" s="395" t="s">
        <v>99218</v>
      </c>
      <c r="F476" s="389" t="s">
        <v>99071</v>
      </c>
      <c r="G476" s="389" t="s">
        <v>36</v>
      </c>
      <c r="H476" s="389">
        <v>2</v>
      </c>
      <c r="I476" s="389" t="s">
        <v>99059</v>
      </c>
      <c r="J476" s="389" t="s">
        <v>99060</v>
      </c>
      <c r="K476" s="389" t="s">
        <v>99061</v>
      </c>
    </row>
    <row r="477" spans="1:11" hidden="1">
      <c r="A477" s="389" t="str">
        <f t="shared" si="14"/>
        <v>H</v>
      </c>
      <c r="B477" s="389" t="str">
        <f t="shared" si="15"/>
        <v>H8</v>
      </c>
      <c r="C477" s="394" t="s">
        <v>99327</v>
      </c>
      <c r="D477" s="394" t="s">
        <v>99091</v>
      </c>
      <c r="E477" s="395" t="s">
        <v>99218</v>
      </c>
      <c r="F477" s="389" t="s">
        <v>99071</v>
      </c>
      <c r="G477" s="389" t="s">
        <v>36</v>
      </c>
      <c r="H477" s="389">
        <v>2</v>
      </c>
      <c r="I477" s="389" t="s">
        <v>99059</v>
      </c>
      <c r="J477" s="389" t="s">
        <v>99060</v>
      </c>
      <c r="K477" s="389" t="s">
        <v>99061</v>
      </c>
    </row>
    <row r="478" spans="1:11" hidden="1">
      <c r="A478" s="389" t="str">
        <f t="shared" si="14"/>
        <v>H</v>
      </c>
      <c r="B478" s="389" t="str">
        <f t="shared" si="15"/>
        <v>H8</v>
      </c>
      <c r="C478" s="394" t="s">
        <v>99328</v>
      </c>
      <c r="D478" s="394" t="s">
        <v>99091</v>
      </c>
      <c r="E478" s="395" t="s">
        <v>99218</v>
      </c>
      <c r="F478" s="389" t="s">
        <v>99071</v>
      </c>
      <c r="G478" s="389" t="s">
        <v>36</v>
      </c>
      <c r="H478" s="389">
        <v>2</v>
      </c>
      <c r="I478" s="389" t="s">
        <v>99059</v>
      </c>
      <c r="J478" s="389" t="s">
        <v>99060</v>
      </c>
      <c r="K478" s="389" t="s">
        <v>99061</v>
      </c>
    </row>
    <row r="479" spans="1:11" hidden="1">
      <c r="A479" s="389" t="str">
        <f t="shared" si="14"/>
        <v>H</v>
      </c>
      <c r="B479" s="389" t="str">
        <f t="shared" si="15"/>
        <v>H9</v>
      </c>
      <c r="C479" s="394" t="s">
        <v>99329</v>
      </c>
      <c r="D479" s="394" t="s">
        <v>99091</v>
      </c>
      <c r="E479" s="395" t="s">
        <v>99218</v>
      </c>
      <c r="F479" s="389" t="s">
        <v>99071</v>
      </c>
      <c r="G479" s="389" t="s">
        <v>36</v>
      </c>
      <c r="H479" s="389">
        <v>2</v>
      </c>
      <c r="I479" s="389" t="s">
        <v>99059</v>
      </c>
      <c r="J479" s="389" t="s">
        <v>99060</v>
      </c>
      <c r="K479" s="389" t="s">
        <v>99061</v>
      </c>
    </row>
    <row r="480" spans="1:11" hidden="1">
      <c r="A480" s="389" t="str">
        <f t="shared" si="14"/>
        <v>H</v>
      </c>
      <c r="B480" s="389" t="str">
        <f t="shared" si="15"/>
        <v>H9</v>
      </c>
      <c r="C480" s="394" t="s">
        <v>99330</v>
      </c>
      <c r="D480" s="394" t="s">
        <v>99081</v>
      </c>
      <c r="E480" s="395" t="s">
        <v>99218</v>
      </c>
      <c r="F480" s="389" t="s">
        <v>99071</v>
      </c>
      <c r="G480" s="389" t="s">
        <v>36</v>
      </c>
      <c r="H480" s="389">
        <v>2</v>
      </c>
      <c r="I480" s="389" t="s">
        <v>99059</v>
      </c>
      <c r="J480" s="389" t="s">
        <v>99060</v>
      </c>
      <c r="K480" s="389" t="s">
        <v>99061</v>
      </c>
    </row>
    <row r="481" spans="1:11" hidden="1">
      <c r="A481" s="389" t="str">
        <f t="shared" si="14"/>
        <v>H</v>
      </c>
      <c r="B481" s="389" t="str">
        <f t="shared" si="15"/>
        <v>H9</v>
      </c>
      <c r="C481" s="394" t="s">
        <v>99331</v>
      </c>
      <c r="D481" s="394" t="s">
        <v>99114</v>
      </c>
      <c r="E481" s="395" t="s">
        <v>99218</v>
      </c>
      <c r="F481" s="389" t="s">
        <v>99071</v>
      </c>
      <c r="G481" s="389" t="s">
        <v>36</v>
      </c>
      <c r="H481" s="389">
        <v>2</v>
      </c>
      <c r="I481" s="389" t="s">
        <v>99059</v>
      </c>
      <c r="J481" s="389" t="s">
        <v>99060</v>
      </c>
      <c r="K481" s="389" t="s">
        <v>99061</v>
      </c>
    </row>
    <row r="482" spans="1:11" hidden="1">
      <c r="A482" s="389" t="str">
        <f t="shared" si="14"/>
        <v>H</v>
      </c>
      <c r="B482" s="389" t="str">
        <f t="shared" si="15"/>
        <v>H9</v>
      </c>
      <c r="C482" s="394" t="s">
        <v>99332</v>
      </c>
      <c r="D482" s="394" t="s">
        <v>99117</v>
      </c>
      <c r="E482" s="395" t="s">
        <v>99220</v>
      </c>
      <c r="F482" s="389" t="s">
        <v>99071</v>
      </c>
      <c r="G482" s="389" t="s">
        <v>36</v>
      </c>
      <c r="H482" s="389">
        <v>2</v>
      </c>
      <c r="I482" s="389" t="s">
        <v>99059</v>
      </c>
      <c r="J482" s="389" t="s">
        <v>99060</v>
      </c>
      <c r="K482" s="389" t="s">
        <v>99061</v>
      </c>
    </row>
    <row r="483" spans="1:11" hidden="1">
      <c r="A483" s="389" t="str">
        <f t="shared" si="14"/>
        <v>H</v>
      </c>
      <c r="B483" s="389" t="str">
        <f t="shared" si="15"/>
        <v>H9</v>
      </c>
      <c r="C483" s="394" t="s">
        <v>99333</v>
      </c>
      <c r="D483" s="394" t="s">
        <v>99081</v>
      </c>
      <c r="E483" s="395" t="s">
        <v>99218</v>
      </c>
      <c r="F483" s="389" t="s">
        <v>99071</v>
      </c>
      <c r="G483" s="389" t="s">
        <v>36</v>
      </c>
      <c r="H483" s="389">
        <v>2</v>
      </c>
      <c r="I483" s="389" t="s">
        <v>99059</v>
      </c>
      <c r="J483" s="389" t="s">
        <v>99060</v>
      </c>
      <c r="K483" s="389" t="s">
        <v>99061</v>
      </c>
    </row>
    <row r="484" spans="1:11" hidden="1">
      <c r="A484" s="389" t="str">
        <f t="shared" si="14"/>
        <v>H</v>
      </c>
      <c r="B484" s="389" t="str">
        <f t="shared" si="15"/>
        <v>H9</v>
      </c>
      <c r="C484" s="394" t="s">
        <v>99334</v>
      </c>
      <c r="D484" s="394" t="s">
        <v>99117</v>
      </c>
      <c r="E484" s="395" t="s">
        <v>99218</v>
      </c>
      <c r="F484" s="389" t="s">
        <v>99084</v>
      </c>
      <c r="G484" s="389" t="s">
        <v>36</v>
      </c>
      <c r="H484" s="389">
        <v>2</v>
      </c>
      <c r="I484" s="389" t="s">
        <v>99059</v>
      </c>
      <c r="J484" s="389" t="s">
        <v>99060</v>
      </c>
      <c r="K484" s="389" t="s">
        <v>99061</v>
      </c>
    </row>
    <row r="485" spans="1:11" hidden="1">
      <c r="A485" s="389" t="str">
        <f t="shared" si="14"/>
        <v>H</v>
      </c>
      <c r="B485" s="389" t="str">
        <f t="shared" si="15"/>
        <v>H9</v>
      </c>
      <c r="C485" s="394" t="s">
        <v>99335</v>
      </c>
      <c r="D485" s="394" t="s">
        <v>99093</v>
      </c>
      <c r="E485" s="395" t="s">
        <v>99218</v>
      </c>
      <c r="F485" s="389" t="s">
        <v>99084</v>
      </c>
      <c r="G485" s="389" t="s">
        <v>36</v>
      </c>
      <c r="H485" s="389">
        <v>2</v>
      </c>
      <c r="I485" s="389" t="s">
        <v>99059</v>
      </c>
      <c r="J485" s="389" t="s">
        <v>99060</v>
      </c>
      <c r="K485" s="389" t="s">
        <v>99061</v>
      </c>
    </row>
    <row r="486" spans="1:11" hidden="1">
      <c r="A486" s="389" t="str">
        <f t="shared" si="14"/>
        <v>H</v>
      </c>
      <c r="B486" s="389" t="str">
        <f t="shared" si="15"/>
        <v>H9</v>
      </c>
      <c r="C486" s="394" t="s">
        <v>99336</v>
      </c>
      <c r="D486" s="394" t="s">
        <v>99081</v>
      </c>
      <c r="E486" s="395" t="s">
        <v>99218</v>
      </c>
      <c r="F486" s="389" t="s">
        <v>99084</v>
      </c>
      <c r="G486" s="389" t="s">
        <v>36</v>
      </c>
      <c r="H486" s="389">
        <v>2</v>
      </c>
      <c r="I486" s="389" t="s">
        <v>99059</v>
      </c>
      <c r="J486" s="389" t="s">
        <v>99060</v>
      </c>
      <c r="K486" s="389" t="s">
        <v>99061</v>
      </c>
    </row>
    <row r="487" spans="1:11" hidden="1">
      <c r="A487" s="389" t="str">
        <f t="shared" si="14"/>
        <v>H</v>
      </c>
      <c r="B487" s="389" t="str">
        <f t="shared" si="15"/>
        <v>H9</v>
      </c>
      <c r="C487" s="394" t="s">
        <v>99337</v>
      </c>
      <c r="D487" s="394" t="s">
        <v>99114</v>
      </c>
      <c r="E487" s="395" t="s">
        <v>99260</v>
      </c>
      <c r="F487" s="389" t="s">
        <v>99084</v>
      </c>
      <c r="G487" s="389" t="s">
        <v>36</v>
      </c>
      <c r="H487" s="389">
        <v>2</v>
      </c>
      <c r="I487" s="389" t="s">
        <v>99059</v>
      </c>
      <c r="J487" s="389" t="s">
        <v>99060</v>
      </c>
      <c r="K487" s="389" t="s">
        <v>99061</v>
      </c>
    </row>
    <row r="488" spans="1:11" hidden="1">
      <c r="A488" s="389" t="str">
        <f t="shared" si="14"/>
        <v>H</v>
      </c>
      <c r="B488" s="389" t="str">
        <f t="shared" si="15"/>
        <v>H9</v>
      </c>
      <c r="C488" s="394" t="s">
        <v>99338</v>
      </c>
      <c r="D488" s="394" t="s">
        <v>99114</v>
      </c>
      <c r="E488" s="395" t="s">
        <v>99248</v>
      </c>
      <c r="F488" s="389" t="s">
        <v>99084</v>
      </c>
      <c r="G488" s="389" t="s">
        <v>36</v>
      </c>
      <c r="H488" s="389">
        <v>2</v>
      </c>
      <c r="I488" s="389" t="s">
        <v>99059</v>
      </c>
      <c r="J488" s="389" t="s">
        <v>99060</v>
      </c>
      <c r="K488" s="389" t="s">
        <v>99061</v>
      </c>
    </row>
    <row r="489" spans="1:11" hidden="1">
      <c r="A489" s="389" t="str">
        <f t="shared" si="14"/>
        <v>H</v>
      </c>
      <c r="B489" s="389" t="str">
        <f t="shared" si="15"/>
        <v>H9</v>
      </c>
      <c r="C489" s="394" t="s">
        <v>99339</v>
      </c>
      <c r="D489" s="394" t="s">
        <v>99114</v>
      </c>
      <c r="E489" s="395" t="s">
        <v>99260</v>
      </c>
      <c r="F489" s="389" t="s">
        <v>99084</v>
      </c>
      <c r="G489" s="389" t="s">
        <v>36</v>
      </c>
      <c r="H489" s="389">
        <v>2</v>
      </c>
      <c r="I489" s="389" t="s">
        <v>99059</v>
      </c>
      <c r="J489" s="389" t="s">
        <v>99060</v>
      </c>
      <c r="K489" s="389" t="s">
        <v>99061</v>
      </c>
    </row>
    <row r="490" spans="1:11" hidden="1">
      <c r="A490" s="389" t="str">
        <f t="shared" si="14"/>
        <v>H</v>
      </c>
      <c r="B490" s="389" t="str">
        <f t="shared" si="15"/>
        <v>H9</v>
      </c>
      <c r="C490" s="394" t="s">
        <v>99340</v>
      </c>
      <c r="D490" s="394" t="s">
        <v>99093</v>
      </c>
      <c r="E490" s="395" t="s">
        <v>99218</v>
      </c>
      <c r="F490" s="389" t="s">
        <v>99084</v>
      </c>
      <c r="G490" s="389" t="s">
        <v>36</v>
      </c>
      <c r="H490" s="389">
        <v>2</v>
      </c>
      <c r="I490" s="389" t="s">
        <v>99059</v>
      </c>
      <c r="J490" s="389" t="s">
        <v>99060</v>
      </c>
      <c r="K490" s="389" t="s">
        <v>99061</v>
      </c>
    </row>
    <row r="491" spans="1:11" hidden="1">
      <c r="A491" s="389" t="str">
        <f t="shared" si="14"/>
        <v>H</v>
      </c>
      <c r="B491" s="389" t="str">
        <f t="shared" si="15"/>
        <v>H9</v>
      </c>
      <c r="C491" s="394" t="s">
        <v>99341</v>
      </c>
      <c r="D491" s="394" t="s">
        <v>99081</v>
      </c>
      <c r="E491" s="395" t="s">
        <v>99218</v>
      </c>
      <c r="F491" s="389" t="s">
        <v>99084</v>
      </c>
      <c r="G491" s="389" t="s">
        <v>36</v>
      </c>
      <c r="H491" s="389">
        <v>2</v>
      </c>
      <c r="I491" s="389" t="s">
        <v>99059</v>
      </c>
      <c r="J491" s="389" t="s">
        <v>99060</v>
      </c>
      <c r="K491" s="389" t="s">
        <v>99061</v>
      </c>
    </row>
    <row r="492" spans="1:11" hidden="1">
      <c r="A492" s="389" t="str">
        <f t="shared" si="14"/>
        <v>J</v>
      </c>
      <c r="B492" s="389" t="str">
        <f t="shared" si="15"/>
        <v>J0</v>
      </c>
      <c r="C492" s="394" t="s">
        <v>99342</v>
      </c>
      <c r="D492" s="394" t="s">
        <v>99066</v>
      </c>
      <c r="E492" s="395">
        <v>16</v>
      </c>
      <c r="F492" s="389" t="s">
        <v>99064</v>
      </c>
      <c r="G492" s="389" t="s">
        <v>36</v>
      </c>
      <c r="H492" s="389">
        <v>1</v>
      </c>
      <c r="I492" s="389" t="s">
        <v>99059</v>
      </c>
      <c r="J492" s="389" t="s">
        <v>99060</v>
      </c>
      <c r="K492" s="389" t="s">
        <v>99061</v>
      </c>
    </row>
    <row r="493" spans="1:11" hidden="1">
      <c r="A493" s="389" t="str">
        <f t="shared" si="14"/>
        <v>J</v>
      </c>
      <c r="B493" s="389" t="str">
        <f t="shared" si="15"/>
        <v>J0</v>
      </c>
      <c r="C493" s="394" t="s">
        <v>99343</v>
      </c>
      <c r="D493" s="394" t="s">
        <v>99066</v>
      </c>
      <c r="E493" s="395">
        <v>16</v>
      </c>
      <c r="F493" s="389" t="s">
        <v>99064</v>
      </c>
      <c r="G493" s="389" t="s">
        <v>36</v>
      </c>
      <c r="H493" s="389">
        <v>1</v>
      </c>
      <c r="I493" s="389" t="s">
        <v>99059</v>
      </c>
      <c r="J493" s="389" t="s">
        <v>99060</v>
      </c>
      <c r="K493" s="389" t="s">
        <v>99061</v>
      </c>
    </row>
    <row r="494" spans="1:11" hidden="1">
      <c r="A494" s="389" t="str">
        <f t="shared" si="14"/>
        <v>J</v>
      </c>
      <c r="B494" s="389" t="str">
        <f t="shared" si="15"/>
        <v>J0</v>
      </c>
      <c r="C494" s="394" t="s">
        <v>99344</v>
      </c>
      <c r="D494" s="394" t="s">
        <v>99086</v>
      </c>
      <c r="E494" s="395">
        <v>16</v>
      </c>
      <c r="F494" s="389" t="s">
        <v>99084</v>
      </c>
      <c r="G494" s="389" t="s">
        <v>36</v>
      </c>
      <c r="H494" s="389">
        <v>1</v>
      </c>
      <c r="I494" s="389" t="s">
        <v>99059</v>
      </c>
      <c r="J494" s="389" t="s">
        <v>99060</v>
      </c>
      <c r="K494" s="389" t="s">
        <v>99061</v>
      </c>
    </row>
    <row r="495" spans="1:11" hidden="1">
      <c r="A495" s="389" t="str">
        <f t="shared" si="14"/>
        <v>J</v>
      </c>
      <c r="B495" s="389" t="str">
        <f t="shared" si="15"/>
        <v>J0</v>
      </c>
      <c r="C495" s="394" t="s">
        <v>99345</v>
      </c>
      <c r="D495" s="394" t="s">
        <v>99069</v>
      </c>
      <c r="E495" s="395">
        <v>16</v>
      </c>
      <c r="F495" s="389" t="s">
        <v>99071</v>
      </c>
      <c r="G495" s="389" t="s">
        <v>36</v>
      </c>
      <c r="H495" s="389">
        <v>1</v>
      </c>
      <c r="I495" s="389" t="s">
        <v>99059</v>
      </c>
      <c r="J495" s="389" t="s">
        <v>99060</v>
      </c>
      <c r="K495" s="389" t="s">
        <v>99061</v>
      </c>
    </row>
    <row r="496" spans="1:11" hidden="1">
      <c r="A496" s="389" t="str">
        <f t="shared" si="14"/>
        <v>J</v>
      </c>
      <c r="B496" s="389" t="str">
        <f t="shared" si="15"/>
        <v>J0</v>
      </c>
      <c r="C496" s="394" t="s">
        <v>99346</v>
      </c>
      <c r="D496" s="394" t="s">
        <v>99081</v>
      </c>
      <c r="E496" s="395">
        <v>16</v>
      </c>
      <c r="F496" s="389" t="s">
        <v>99071</v>
      </c>
      <c r="G496" s="389" t="s">
        <v>36</v>
      </c>
      <c r="H496" s="389">
        <v>1</v>
      </c>
      <c r="I496" s="389" t="s">
        <v>99059</v>
      </c>
      <c r="J496" s="389" t="s">
        <v>99060</v>
      </c>
      <c r="K496" s="389" t="s">
        <v>99061</v>
      </c>
    </row>
    <row r="497" spans="1:11" hidden="1">
      <c r="A497" s="389" t="str">
        <f t="shared" si="14"/>
        <v>J</v>
      </c>
      <c r="B497" s="389" t="str">
        <f t="shared" si="15"/>
        <v>J0</v>
      </c>
      <c r="C497" s="394" t="s">
        <v>99347</v>
      </c>
      <c r="D497" s="394" t="s">
        <v>99091</v>
      </c>
      <c r="E497" s="395" t="s">
        <v>99216</v>
      </c>
      <c r="F497" s="389" t="s">
        <v>99084</v>
      </c>
      <c r="G497" s="389" t="s">
        <v>36</v>
      </c>
      <c r="H497" s="389">
        <v>1</v>
      </c>
      <c r="I497" s="389" t="s">
        <v>99059</v>
      </c>
      <c r="J497" s="389" t="s">
        <v>99060</v>
      </c>
      <c r="K497" s="389" t="s">
        <v>99061</v>
      </c>
    </row>
    <row r="498" spans="1:11" hidden="1">
      <c r="A498" s="389" t="str">
        <f t="shared" si="14"/>
        <v>J</v>
      </c>
      <c r="B498" s="389" t="str">
        <f t="shared" si="15"/>
        <v>J0</v>
      </c>
      <c r="C498" s="394" t="s">
        <v>99348</v>
      </c>
      <c r="D498" s="394" t="s">
        <v>99086</v>
      </c>
      <c r="E498" s="395" t="s">
        <v>99216</v>
      </c>
      <c r="F498" s="389" t="s">
        <v>99073</v>
      </c>
      <c r="G498" s="389" t="s">
        <v>36</v>
      </c>
      <c r="H498" s="389">
        <v>1</v>
      </c>
      <c r="I498" s="389" t="s">
        <v>99059</v>
      </c>
      <c r="J498" s="389" t="s">
        <v>99060</v>
      </c>
      <c r="K498" s="389" t="s">
        <v>99061</v>
      </c>
    </row>
    <row r="499" spans="1:11" hidden="1">
      <c r="A499" s="389" t="str">
        <f t="shared" si="14"/>
        <v>J</v>
      </c>
      <c r="B499" s="389" t="str">
        <f t="shared" si="15"/>
        <v>J0</v>
      </c>
      <c r="C499" s="394" t="s">
        <v>99349</v>
      </c>
      <c r="D499" s="394" t="s">
        <v>99091</v>
      </c>
      <c r="E499" s="395">
        <v>16</v>
      </c>
      <c r="F499" s="389" t="s">
        <v>99071</v>
      </c>
      <c r="G499" s="389" t="s">
        <v>36</v>
      </c>
      <c r="H499" s="389">
        <v>1</v>
      </c>
      <c r="I499" s="389" t="s">
        <v>99059</v>
      </c>
      <c r="J499" s="389" t="s">
        <v>99060</v>
      </c>
      <c r="K499" s="389" t="s">
        <v>99061</v>
      </c>
    </row>
    <row r="500" spans="1:11" hidden="1">
      <c r="A500" s="389" t="str">
        <f t="shared" si="14"/>
        <v>J</v>
      </c>
      <c r="B500" s="389" t="str">
        <f t="shared" si="15"/>
        <v>J0</v>
      </c>
      <c r="C500" s="394" t="s">
        <v>99350</v>
      </c>
      <c r="D500" s="394" t="s">
        <v>99081</v>
      </c>
      <c r="E500" s="395" t="s">
        <v>99220</v>
      </c>
      <c r="F500" s="389" t="s">
        <v>99084</v>
      </c>
      <c r="G500" s="389" t="s">
        <v>36</v>
      </c>
      <c r="H500" s="389">
        <v>1</v>
      </c>
      <c r="I500" s="389" t="s">
        <v>99059</v>
      </c>
      <c r="J500" s="389" t="s">
        <v>99060</v>
      </c>
      <c r="K500" s="389" t="s">
        <v>99061</v>
      </c>
    </row>
    <row r="501" spans="1:11" hidden="1">
      <c r="A501" s="389" t="str">
        <f t="shared" si="14"/>
        <v>J</v>
      </c>
      <c r="B501" s="389" t="str">
        <f t="shared" si="15"/>
        <v>J0</v>
      </c>
      <c r="C501" s="394" t="s">
        <v>99351</v>
      </c>
      <c r="D501" s="394" t="s">
        <v>99063</v>
      </c>
      <c r="E501" s="395">
        <v>16</v>
      </c>
      <c r="F501" s="389" t="s">
        <v>99064</v>
      </c>
      <c r="G501" s="389" t="s">
        <v>36</v>
      </c>
      <c r="H501" s="389">
        <v>1</v>
      </c>
      <c r="I501" s="389" t="s">
        <v>99059</v>
      </c>
      <c r="J501" s="389" t="s">
        <v>99060</v>
      </c>
      <c r="K501" s="389" t="s">
        <v>99061</v>
      </c>
    </row>
    <row r="502" spans="1:11" hidden="1">
      <c r="A502" s="389" t="str">
        <f t="shared" si="14"/>
        <v>J</v>
      </c>
      <c r="B502" s="389" t="str">
        <f t="shared" si="15"/>
        <v>J0</v>
      </c>
      <c r="C502" s="394" t="s">
        <v>99352</v>
      </c>
      <c r="D502" s="394" t="s">
        <v>99081</v>
      </c>
      <c r="E502" s="395" t="s">
        <v>99220</v>
      </c>
      <c r="F502" s="389" t="s">
        <v>99073</v>
      </c>
      <c r="G502" s="389" t="s">
        <v>36</v>
      </c>
      <c r="H502" s="389">
        <v>1</v>
      </c>
      <c r="I502" s="389" t="s">
        <v>99059</v>
      </c>
      <c r="J502" s="389" t="s">
        <v>99060</v>
      </c>
      <c r="K502" s="389" t="s">
        <v>99061</v>
      </c>
    </row>
    <row r="503" spans="1:11" hidden="1">
      <c r="A503" s="389" t="str">
        <f t="shared" si="14"/>
        <v>J</v>
      </c>
      <c r="B503" s="389" t="str">
        <f t="shared" si="15"/>
        <v>J0</v>
      </c>
      <c r="C503" s="394" t="s">
        <v>99353</v>
      </c>
      <c r="D503" s="394" t="s">
        <v>99081</v>
      </c>
      <c r="E503" s="395" t="s">
        <v>99216</v>
      </c>
      <c r="F503" s="389" t="s">
        <v>99073</v>
      </c>
      <c r="G503" s="389" t="s">
        <v>36</v>
      </c>
      <c r="H503" s="389">
        <v>1</v>
      </c>
      <c r="I503" s="389" t="s">
        <v>99059</v>
      </c>
      <c r="J503" s="389" t="s">
        <v>99060</v>
      </c>
      <c r="K503" s="389" t="s">
        <v>99061</v>
      </c>
    </row>
    <row r="504" spans="1:11" hidden="1">
      <c r="A504" s="389" t="str">
        <f t="shared" si="14"/>
        <v>J</v>
      </c>
      <c r="B504" s="389" t="str">
        <f t="shared" si="15"/>
        <v>J0</v>
      </c>
      <c r="C504" s="394" t="s">
        <v>99354</v>
      </c>
      <c r="D504" s="394" t="s">
        <v>99089</v>
      </c>
      <c r="E504" s="395">
        <v>16</v>
      </c>
      <c r="F504" s="389" t="s">
        <v>99064</v>
      </c>
      <c r="G504" s="389" t="s">
        <v>36</v>
      </c>
      <c r="H504" s="389">
        <v>1</v>
      </c>
      <c r="I504" s="389" t="s">
        <v>99059</v>
      </c>
      <c r="J504" s="389" t="s">
        <v>99060</v>
      </c>
      <c r="K504" s="389" t="s">
        <v>99061</v>
      </c>
    </row>
    <row r="505" spans="1:11" hidden="1">
      <c r="A505" s="389" t="str">
        <f t="shared" si="14"/>
        <v>J</v>
      </c>
      <c r="B505" s="389" t="str">
        <f t="shared" si="15"/>
        <v>J0</v>
      </c>
      <c r="C505" s="394" t="s">
        <v>99355</v>
      </c>
      <c r="D505" s="394" t="s">
        <v>99114</v>
      </c>
      <c r="E505" s="395" t="s">
        <v>99216</v>
      </c>
      <c r="F505" s="389" t="s">
        <v>99058</v>
      </c>
      <c r="G505" s="389" t="s">
        <v>36</v>
      </c>
      <c r="H505" s="389">
        <v>1</v>
      </c>
      <c r="I505" s="389" t="s">
        <v>99059</v>
      </c>
      <c r="J505" s="389" t="s">
        <v>99060</v>
      </c>
      <c r="K505" s="389" t="s">
        <v>99061</v>
      </c>
    </row>
    <row r="506" spans="1:11" hidden="1">
      <c r="A506" s="389" t="str">
        <f t="shared" si="14"/>
        <v>J</v>
      </c>
      <c r="B506" s="389" t="str">
        <f t="shared" si="15"/>
        <v>J0</v>
      </c>
      <c r="C506" s="394" t="s">
        <v>99356</v>
      </c>
      <c r="D506" s="394" t="s">
        <v>99069</v>
      </c>
      <c r="E506" s="395">
        <v>16</v>
      </c>
      <c r="F506" s="389" t="s">
        <v>99064</v>
      </c>
      <c r="G506" s="389" t="s">
        <v>36</v>
      </c>
      <c r="H506" s="389">
        <v>1</v>
      </c>
      <c r="I506" s="389" t="s">
        <v>99059</v>
      </c>
      <c r="J506" s="389" t="s">
        <v>99060</v>
      </c>
      <c r="K506" s="389" t="s">
        <v>99061</v>
      </c>
    </row>
    <row r="507" spans="1:11" hidden="1">
      <c r="A507" s="389" t="str">
        <f t="shared" si="14"/>
        <v>J</v>
      </c>
      <c r="B507" s="389" t="str">
        <f t="shared" si="15"/>
        <v>J0</v>
      </c>
      <c r="C507" s="394" t="s">
        <v>99357</v>
      </c>
      <c r="D507" s="394" t="s">
        <v>99086</v>
      </c>
      <c r="E507" s="395">
        <v>16</v>
      </c>
      <c r="F507" s="389" t="s">
        <v>99084</v>
      </c>
      <c r="G507" s="389" t="s">
        <v>36</v>
      </c>
      <c r="H507" s="389">
        <v>1</v>
      </c>
      <c r="I507" s="389" t="s">
        <v>99059</v>
      </c>
      <c r="J507" s="389" t="s">
        <v>99060</v>
      </c>
      <c r="K507" s="389" t="s">
        <v>99061</v>
      </c>
    </row>
    <row r="508" spans="1:11" hidden="1">
      <c r="A508" s="389" t="str">
        <f t="shared" si="14"/>
        <v>J</v>
      </c>
      <c r="B508" s="389" t="str">
        <f t="shared" si="15"/>
        <v>J0</v>
      </c>
      <c r="C508" s="394" t="s">
        <v>99358</v>
      </c>
      <c r="D508" s="394" t="s">
        <v>99069</v>
      </c>
      <c r="E508" s="395">
        <v>16</v>
      </c>
      <c r="F508" s="389" t="s">
        <v>99084</v>
      </c>
      <c r="G508" s="389" t="s">
        <v>36</v>
      </c>
      <c r="H508" s="389">
        <v>1</v>
      </c>
      <c r="I508" s="389" t="s">
        <v>99059</v>
      </c>
      <c r="J508" s="389" t="s">
        <v>99060</v>
      </c>
      <c r="K508" s="389" t="s">
        <v>99061</v>
      </c>
    </row>
    <row r="509" spans="1:11" hidden="1">
      <c r="A509" s="389" t="str">
        <f t="shared" si="14"/>
        <v>J</v>
      </c>
      <c r="B509" s="389" t="str">
        <f t="shared" si="15"/>
        <v>J0</v>
      </c>
      <c r="C509" s="394" t="s">
        <v>99359</v>
      </c>
      <c r="D509" s="394" t="s">
        <v>99069</v>
      </c>
      <c r="E509" s="395">
        <v>16</v>
      </c>
      <c r="F509" s="389" t="s">
        <v>99071</v>
      </c>
      <c r="G509" s="389" t="s">
        <v>36</v>
      </c>
      <c r="H509" s="389">
        <v>1</v>
      </c>
      <c r="I509" s="389" t="s">
        <v>99059</v>
      </c>
      <c r="J509" s="389" t="s">
        <v>99060</v>
      </c>
      <c r="K509" s="389" t="s">
        <v>99061</v>
      </c>
    </row>
    <row r="510" spans="1:11" hidden="1">
      <c r="A510" s="389" t="str">
        <f t="shared" si="14"/>
        <v>J</v>
      </c>
      <c r="B510" s="389" t="str">
        <f t="shared" si="15"/>
        <v>J0</v>
      </c>
      <c r="C510" s="394" t="s">
        <v>99360</v>
      </c>
      <c r="D510" s="394" t="s">
        <v>99066</v>
      </c>
      <c r="E510" s="395">
        <v>16</v>
      </c>
      <c r="F510" s="389" t="s">
        <v>99064</v>
      </c>
      <c r="G510" s="389" t="s">
        <v>36</v>
      </c>
      <c r="H510" s="389">
        <v>1</v>
      </c>
      <c r="I510" s="389" t="s">
        <v>99059</v>
      </c>
      <c r="J510" s="389" t="s">
        <v>99060</v>
      </c>
      <c r="K510" s="389" t="s">
        <v>99061</v>
      </c>
    </row>
    <row r="511" spans="1:11" hidden="1">
      <c r="A511" s="389" t="str">
        <f t="shared" si="14"/>
        <v>J</v>
      </c>
      <c r="B511" s="389" t="str">
        <f t="shared" si="15"/>
        <v>J0</v>
      </c>
      <c r="C511" s="394" t="s">
        <v>99361</v>
      </c>
      <c r="D511" s="394" t="s">
        <v>99069</v>
      </c>
      <c r="E511" s="395">
        <v>16</v>
      </c>
      <c r="F511" s="389" t="s">
        <v>99064</v>
      </c>
      <c r="G511" s="389" t="s">
        <v>36</v>
      </c>
      <c r="H511" s="389">
        <v>1</v>
      </c>
      <c r="I511" s="389" t="s">
        <v>99059</v>
      </c>
      <c r="J511" s="389" t="s">
        <v>99060</v>
      </c>
      <c r="K511" s="389" t="s">
        <v>99061</v>
      </c>
    </row>
    <row r="512" spans="1:11" hidden="1">
      <c r="A512" s="389" t="str">
        <f t="shared" si="14"/>
        <v>J</v>
      </c>
      <c r="B512" s="389" t="str">
        <f t="shared" si="15"/>
        <v>J1</v>
      </c>
      <c r="C512" s="394" t="s">
        <v>99362</v>
      </c>
      <c r="D512" s="394" t="s">
        <v>99063</v>
      </c>
      <c r="E512" s="395">
        <v>16</v>
      </c>
      <c r="F512" s="389" t="s">
        <v>99064</v>
      </c>
      <c r="G512" s="389" t="s">
        <v>36</v>
      </c>
      <c r="H512" s="389">
        <v>1</v>
      </c>
      <c r="I512" s="389" t="s">
        <v>99059</v>
      </c>
      <c r="J512" s="389" t="s">
        <v>99060</v>
      </c>
      <c r="K512" s="389" t="s">
        <v>99061</v>
      </c>
    </row>
    <row r="513" spans="1:11" hidden="1">
      <c r="A513" s="389" t="str">
        <f t="shared" si="14"/>
        <v>J</v>
      </c>
      <c r="B513" s="389" t="str">
        <f t="shared" si="15"/>
        <v>J1</v>
      </c>
      <c r="C513" s="401" t="s">
        <v>99363</v>
      </c>
      <c r="D513" s="401" t="s">
        <v>99066</v>
      </c>
      <c r="E513" s="402">
        <v>16</v>
      </c>
      <c r="F513" s="389" t="s">
        <v>99064</v>
      </c>
      <c r="G513" s="389" t="s">
        <v>36</v>
      </c>
      <c r="H513" s="389">
        <v>1</v>
      </c>
      <c r="I513" s="389" t="s">
        <v>99059</v>
      </c>
      <c r="J513" s="389" t="s">
        <v>99060</v>
      </c>
      <c r="K513" s="389" t="s">
        <v>99061</v>
      </c>
    </row>
    <row r="514" spans="1:11" hidden="1">
      <c r="A514" s="389" t="str">
        <f t="shared" si="14"/>
        <v>J</v>
      </c>
      <c r="B514" s="389" t="str">
        <f t="shared" si="15"/>
        <v>J1</v>
      </c>
      <c r="C514" s="394" t="s">
        <v>99364</v>
      </c>
      <c r="D514" s="394" t="s">
        <v>99066</v>
      </c>
      <c r="E514" s="395">
        <v>16</v>
      </c>
      <c r="F514" s="389" t="s">
        <v>99064</v>
      </c>
      <c r="G514" s="389" t="s">
        <v>36</v>
      </c>
      <c r="H514" s="389">
        <v>1</v>
      </c>
      <c r="I514" s="389" t="s">
        <v>99059</v>
      </c>
      <c r="J514" s="389" t="s">
        <v>99060</v>
      </c>
      <c r="K514" s="389" t="s">
        <v>99061</v>
      </c>
    </row>
    <row r="515" spans="1:11" hidden="1">
      <c r="A515" s="389" t="str">
        <f t="shared" ref="A515:A578" si="16">LEFT(C515)</f>
        <v>J</v>
      </c>
      <c r="B515" s="389" t="str">
        <f t="shared" si="15"/>
        <v>J1</v>
      </c>
      <c r="C515" s="394" t="s">
        <v>99365</v>
      </c>
      <c r="D515" s="394" t="s">
        <v>99066</v>
      </c>
      <c r="E515" s="395">
        <v>16</v>
      </c>
      <c r="F515" s="389" t="s">
        <v>99064</v>
      </c>
      <c r="G515" s="389" t="s">
        <v>36</v>
      </c>
      <c r="H515" s="389">
        <v>1</v>
      </c>
      <c r="I515" s="389" t="s">
        <v>99059</v>
      </c>
      <c r="J515" s="389" t="s">
        <v>99060</v>
      </c>
      <c r="K515" s="389" t="s">
        <v>99061</v>
      </c>
    </row>
    <row r="516" spans="1:11" hidden="1">
      <c r="A516" s="389" t="str">
        <f t="shared" si="16"/>
        <v>J</v>
      </c>
      <c r="B516" s="389" t="str">
        <f t="shared" ref="B516:B579" si="17">LEFT(C516,2)</f>
        <v>J1</v>
      </c>
      <c r="C516" s="394" t="s">
        <v>99366</v>
      </c>
      <c r="D516" s="394" t="s">
        <v>99066</v>
      </c>
      <c r="E516" s="395">
        <v>16</v>
      </c>
      <c r="F516" s="389" t="s">
        <v>99064</v>
      </c>
      <c r="G516" s="389" t="s">
        <v>36</v>
      </c>
      <c r="H516" s="389">
        <v>1</v>
      </c>
      <c r="I516" s="389" t="s">
        <v>99059</v>
      </c>
      <c r="J516" s="389" t="s">
        <v>99060</v>
      </c>
      <c r="K516" s="389" t="s">
        <v>99061</v>
      </c>
    </row>
    <row r="517" spans="1:11" hidden="1">
      <c r="A517" s="389" t="str">
        <f t="shared" si="16"/>
        <v>J</v>
      </c>
      <c r="B517" s="389" t="str">
        <f t="shared" si="17"/>
        <v>J1</v>
      </c>
      <c r="C517" s="394" t="s">
        <v>99367</v>
      </c>
      <c r="D517" s="394" t="s">
        <v>99063</v>
      </c>
      <c r="E517" s="395">
        <v>16</v>
      </c>
      <c r="F517" s="389" t="s">
        <v>99064</v>
      </c>
      <c r="G517" s="389" t="s">
        <v>36</v>
      </c>
      <c r="H517" s="389">
        <v>1</v>
      </c>
      <c r="I517" s="389" t="s">
        <v>99059</v>
      </c>
      <c r="J517" s="389" t="s">
        <v>99060</v>
      </c>
      <c r="K517" s="389" t="s">
        <v>99061</v>
      </c>
    </row>
    <row r="518" spans="1:11" hidden="1">
      <c r="A518" s="389" t="str">
        <f t="shared" si="16"/>
        <v>J</v>
      </c>
      <c r="B518" s="389" t="str">
        <f t="shared" si="17"/>
        <v>J1</v>
      </c>
      <c r="C518" s="394" t="s">
        <v>99368</v>
      </c>
      <c r="D518" s="394" t="s">
        <v>99066</v>
      </c>
      <c r="E518" s="395">
        <v>16</v>
      </c>
      <c r="F518" s="389" t="s">
        <v>99064</v>
      </c>
      <c r="G518" s="389" t="s">
        <v>36</v>
      </c>
      <c r="H518" s="389">
        <v>1</v>
      </c>
      <c r="I518" s="389" t="s">
        <v>99059</v>
      </c>
      <c r="J518" s="389" t="s">
        <v>99060</v>
      </c>
      <c r="K518" s="389" t="s">
        <v>99061</v>
      </c>
    </row>
    <row r="519" spans="1:11" hidden="1">
      <c r="A519" s="389" t="str">
        <f t="shared" si="16"/>
        <v>J</v>
      </c>
      <c r="B519" s="389" t="str">
        <f t="shared" si="17"/>
        <v>J1</v>
      </c>
      <c r="C519" s="394" t="s">
        <v>99369</v>
      </c>
      <c r="D519" s="394" t="s">
        <v>99063</v>
      </c>
      <c r="E519" s="395">
        <v>16</v>
      </c>
      <c r="F519" s="389" t="s">
        <v>99064</v>
      </c>
      <c r="G519" s="389" t="s">
        <v>36</v>
      </c>
      <c r="H519" s="389">
        <v>1</v>
      </c>
      <c r="I519" s="389" t="s">
        <v>99059</v>
      </c>
      <c r="J519" s="389" t="s">
        <v>99060</v>
      </c>
      <c r="K519" s="389" t="s">
        <v>99061</v>
      </c>
    </row>
    <row r="520" spans="1:11" hidden="1">
      <c r="A520" s="389" t="str">
        <f t="shared" si="16"/>
        <v>J</v>
      </c>
      <c r="B520" s="389" t="str">
        <f t="shared" si="17"/>
        <v>J1</v>
      </c>
      <c r="C520" s="394" t="s">
        <v>99370</v>
      </c>
      <c r="D520" s="394" t="s">
        <v>99066</v>
      </c>
      <c r="E520" s="395">
        <v>16</v>
      </c>
      <c r="F520" s="389" t="s">
        <v>99064</v>
      </c>
      <c r="G520" s="389" t="s">
        <v>36</v>
      </c>
      <c r="H520" s="389">
        <v>1</v>
      </c>
      <c r="I520" s="389" t="s">
        <v>99059</v>
      </c>
      <c r="J520" s="389" t="s">
        <v>99060</v>
      </c>
      <c r="K520" s="389" t="s">
        <v>99061</v>
      </c>
    </row>
    <row r="521" spans="1:11" hidden="1">
      <c r="A521" s="389" t="str">
        <f t="shared" si="16"/>
        <v>J</v>
      </c>
      <c r="B521" s="389" t="str">
        <f t="shared" si="17"/>
        <v>J1</v>
      </c>
      <c r="C521" s="394" t="s">
        <v>99371</v>
      </c>
      <c r="D521" s="394" t="s">
        <v>99066</v>
      </c>
      <c r="E521" s="395">
        <v>16</v>
      </c>
      <c r="F521" s="389" t="s">
        <v>99064</v>
      </c>
      <c r="G521" s="389" t="s">
        <v>36</v>
      </c>
      <c r="H521" s="389">
        <v>1</v>
      </c>
      <c r="I521" s="389" t="s">
        <v>99059</v>
      </c>
      <c r="J521" s="389" t="s">
        <v>99060</v>
      </c>
      <c r="K521" s="389" t="s">
        <v>99061</v>
      </c>
    </row>
    <row r="522" spans="1:11" hidden="1">
      <c r="A522" s="389" t="str">
        <f t="shared" si="16"/>
        <v>J</v>
      </c>
      <c r="B522" s="389" t="str">
        <f t="shared" si="17"/>
        <v>J1</v>
      </c>
      <c r="C522" s="401" t="s">
        <v>99372</v>
      </c>
      <c r="D522" s="401" t="s">
        <v>99063</v>
      </c>
      <c r="E522" s="402">
        <v>16</v>
      </c>
      <c r="F522" s="389" t="s">
        <v>99064</v>
      </c>
      <c r="G522" s="389" t="s">
        <v>36</v>
      </c>
      <c r="H522" s="389">
        <v>1</v>
      </c>
      <c r="I522" s="389" t="s">
        <v>99059</v>
      </c>
      <c r="J522" s="389" t="s">
        <v>99060</v>
      </c>
      <c r="K522" s="389" t="s">
        <v>99061</v>
      </c>
    </row>
    <row r="523" spans="1:11" hidden="1">
      <c r="A523" s="389" t="str">
        <f t="shared" si="16"/>
        <v>J</v>
      </c>
      <c r="B523" s="389" t="str">
        <f t="shared" si="17"/>
        <v>J1</v>
      </c>
      <c r="C523" s="394" t="s">
        <v>99373</v>
      </c>
      <c r="D523" s="394" t="s">
        <v>99063</v>
      </c>
      <c r="E523" s="395">
        <v>16</v>
      </c>
      <c r="F523" s="389" t="s">
        <v>99064</v>
      </c>
      <c r="G523" s="389" t="s">
        <v>36</v>
      </c>
      <c r="H523" s="389">
        <v>1</v>
      </c>
      <c r="I523" s="389" t="s">
        <v>99059</v>
      </c>
      <c r="J523" s="389" t="s">
        <v>99060</v>
      </c>
      <c r="K523" s="389" t="s">
        <v>99061</v>
      </c>
    </row>
    <row r="524" spans="1:11" hidden="1">
      <c r="A524" s="389" t="str">
        <f t="shared" si="16"/>
        <v>J</v>
      </c>
      <c r="B524" s="389" t="str">
        <f t="shared" si="17"/>
        <v>J1</v>
      </c>
      <c r="C524" s="394" t="s">
        <v>99374</v>
      </c>
      <c r="D524" s="394" t="s">
        <v>99066</v>
      </c>
      <c r="E524" s="395">
        <v>16</v>
      </c>
      <c r="F524" s="389" t="s">
        <v>99064</v>
      </c>
      <c r="G524" s="389" t="s">
        <v>36</v>
      </c>
      <c r="H524" s="389">
        <v>1</v>
      </c>
      <c r="I524" s="389" t="s">
        <v>99059</v>
      </c>
      <c r="J524" s="389" t="s">
        <v>99060</v>
      </c>
      <c r="K524" s="389" t="s">
        <v>99061</v>
      </c>
    </row>
    <row r="525" spans="1:11" hidden="1">
      <c r="A525" s="389" t="str">
        <f t="shared" si="16"/>
        <v>J</v>
      </c>
      <c r="B525" s="389" t="str">
        <f t="shared" si="17"/>
        <v>J1</v>
      </c>
      <c r="C525" s="394" t="s">
        <v>99375</v>
      </c>
      <c r="D525" s="394" t="s">
        <v>99091</v>
      </c>
      <c r="E525" s="395">
        <v>16</v>
      </c>
      <c r="F525" s="389" t="s">
        <v>99064</v>
      </c>
      <c r="G525" s="389" t="s">
        <v>36</v>
      </c>
      <c r="H525" s="389">
        <v>1</v>
      </c>
      <c r="I525" s="389" t="s">
        <v>99059</v>
      </c>
      <c r="J525" s="389" t="s">
        <v>99060</v>
      </c>
      <c r="K525" s="389" t="s">
        <v>99061</v>
      </c>
    </row>
    <row r="526" spans="1:11" hidden="1">
      <c r="A526" s="389" t="str">
        <f t="shared" si="16"/>
        <v>J</v>
      </c>
      <c r="B526" s="389" t="str">
        <f t="shared" si="17"/>
        <v>J1</v>
      </c>
      <c r="C526" s="394" t="s">
        <v>99376</v>
      </c>
      <c r="D526" s="394" t="s">
        <v>99089</v>
      </c>
      <c r="E526" s="395">
        <v>16</v>
      </c>
      <c r="F526" s="389" t="s">
        <v>99071</v>
      </c>
      <c r="G526" s="389" t="s">
        <v>36</v>
      </c>
      <c r="H526" s="389">
        <v>1</v>
      </c>
      <c r="I526" s="389" t="s">
        <v>99059</v>
      </c>
      <c r="J526" s="389" t="s">
        <v>99060</v>
      </c>
      <c r="K526" s="389" t="s">
        <v>99061</v>
      </c>
    </row>
    <row r="527" spans="1:11" hidden="1">
      <c r="A527" s="389" t="str">
        <f t="shared" si="16"/>
        <v>J</v>
      </c>
      <c r="B527" s="389" t="str">
        <f t="shared" si="17"/>
        <v>J2</v>
      </c>
      <c r="C527" s="394" t="s">
        <v>99377</v>
      </c>
      <c r="D527" s="394" t="s">
        <v>99089</v>
      </c>
      <c r="E527" s="395">
        <v>16</v>
      </c>
      <c r="F527" s="389" t="s">
        <v>99084</v>
      </c>
      <c r="G527" s="389" t="s">
        <v>36</v>
      </c>
      <c r="H527" s="389">
        <v>1</v>
      </c>
      <c r="I527" s="389" t="s">
        <v>99059</v>
      </c>
      <c r="J527" s="389" t="s">
        <v>99060</v>
      </c>
      <c r="K527" s="389" t="s">
        <v>99061</v>
      </c>
    </row>
    <row r="528" spans="1:11" hidden="1">
      <c r="A528" s="389" t="str">
        <f t="shared" si="16"/>
        <v>J</v>
      </c>
      <c r="B528" s="389" t="str">
        <f t="shared" si="17"/>
        <v>J2</v>
      </c>
      <c r="C528" s="394" t="s">
        <v>99378</v>
      </c>
      <c r="D528" s="394" t="s">
        <v>99089</v>
      </c>
      <c r="E528" s="395">
        <v>16</v>
      </c>
      <c r="F528" s="389" t="s">
        <v>99084</v>
      </c>
      <c r="G528" s="389" t="s">
        <v>36</v>
      </c>
      <c r="H528" s="389">
        <v>1</v>
      </c>
      <c r="I528" s="389" t="s">
        <v>99059</v>
      </c>
      <c r="J528" s="389" t="s">
        <v>99060</v>
      </c>
      <c r="K528" s="389" t="s">
        <v>99061</v>
      </c>
    </row>
    <row r="529" spans="1:11" hidden="1">
      <c r="A529" s="389" t="str">
        <f t="shared" si="16"/>
        <v>J</v>
      </c>
      <c r="B529" s="389" t="str">
        <f t="shared" si="17"/>
        <v>J2</v>
      </c>
      <c r="C529" s="394" t="s">
        <v>99379</v>
      </c>
      <c r="D529" s="394" t="s">
        <v>99089</v>
      </c>
      <c r="E529" s="395">
        <v>16</v>
      </c>
      <c r="F529" s="389" t="s">
        <v>99084</v>
      </c>
      <c r="G529" s="389" t="s">
        <v>36</v>
      </c>
      <c r="H529" s="389">
        <v>1</v>
      </c>
      <c r="I529" s="389" t="s">
        <v>99059</v>
      </c>
      <c r="J529" s="389" t="s">
        <v>99060</v>
      </c>
      <c r="K529" s="389" t="s">
        <v>99061</v>
      </c>
    </row>
    <row r="530" spans="1:11" hidden="1">
      <c r="A530" s="389" t="str">
        <f t="shared" si="16"/>
        <v>J</v>
      </c>
      <c r="B530" s="389" t="str">
        <f t="shared" si="17"/>
        <v>J2</v>
      </c>
      <c r="C530" s="394" t="s">
        <v>99380</v>
      </c>
      <c r="D530" s="394" t="s">
        <v>99089</v>
      </c>
      <c r="E530" s="395">
        <v>16</v>
      </c>
      <c r="F530" s="389" t="s">
        <v>99084</v>
      </c>
      <c r="G530" s="389" t="s">
        <v>36</v>
      </c>
      <c r="H530" s="389">
        <v>1</v>
      </c>
      <c r="I530" s="389" t="s">
        <v>99059</v>
      </c>
      <c r="J530" s="389" t="s">
        <v>99060</v>
      </c>
      <c r="K530" s="389" t="s">
        <v>99061</v>
      </c>
    </row>
    <row r="531" spans="1:11" hidden="1">
      <c r="A531" s="389" t="str">
        <f t="shared" si="16"/>
        <v>J</v>
      </c>
      <c r="B531" s="389" t="str">
        <f t="shared" si="17"/>
        <v>J2</v>
      </c>
      <c r="C531" s="394" t="s">
        <v>99381</v>
      </c>
      <c r="D531" s="394" t="s">
        <v>99069</v>
      </c>
      <c r="E531" s="395">
        <v>16</v>
      </c>
      <c r="F531" s="389" t="s">
        <v>99084</v>
      </c>
      <c r="G531" s="389" t="s">
        <v>36</v>
      </c>
      <c r="H531" s="389">
        <v>1</v>
      </c>
      <c r="I531" s="389" t="s">
        <v>99059</v>
      </c>
      <c r="J531" s="389" t="s">
        <v>99060</v>
      </c>
      <c r="K531" s="389" t="s">
        <v>99061</v>
      </c>
    </row>
    <row r="532" spans="1:11" hidden="1">
      <c r="A532" s="389" t="str">
        <f t="shared" si="16"/>
        <v>J</v>
      </c>
      <c r="B532" s="389" t="str">
        <f t="shared" si="17"/>
        <v>J2</v>
      </c>
      <c r="C532" s="394" t="s">
        <v>99382</v>
      </c>
      <c r="D532" s="394" t="s">
        <v>99069</v>
      </c>
      <c r="E532" s="395">
        <v>16</v>
      </c>
      <c r="F532" s="389" t="s">
        <v>99073</v>
      </c>
      <c r="G532" s="389" t="s">
        <v>36</v>
      </c>
      <c r="H532" s="389">
        <v>1</v>
      </c>
      <c r="I532" s="389" t="s">
        <v>99059</v>
      </c>
      <c r="J532" s="389" t="s">
        <v>99060</v>
      </c>
      <c r="K532" s="389" t="s">
        <v>99061</v>
      </c>
    </row>
    <row r="533" spans="1:11" hidden="1">
      <c r="A533" s="389" t="str">
        <f t="shared" si="16"/>
        <v>J</v>
      </c>
      <c r="B533" s="389" t="str">
        <f t="shared" si="17"/>
        <v>J2</v>
      </c>
      <c r="C533" s="394" t="s">
        <v>99383</v>
      </c>
      <c r="D533" s="394" t="s">
        <v>99069</v>
      </c>
      <c r="E533" s="395">
        <v>16</v>
      </c>
      <c r="F533" s="389" t="s">
        <v>99073</v>
      </c>
      <c r="G533" s="389" t="s">
        <v>36</v>
      </c>
      <c r="H533" s="389">
        <v>1</v>
      </c>
      <c r="I533" s="389" t="s">
        <v>99059</v>
      </c>
      <c r="J533" s="389" t="s">
        <v>99060</v>
      </c>
      <c r="K533" s="389" t="s">
        <v>99061</v>
      </c>
    </row>
    <row r="534" spans="1:11" hidden="1">
      <c r="A534" s="389" t="str">
        <f t="shared" si="16"/>
        <v>J</v>
      </c>
      <c r="B534" s="389" t="str">
        <f t="shared" si="17"/>
        <v>J2</v>
      </c>
      <c r="C534" s="394" t="s">
        <v>99384</v>
      </c>
      <c r="D534" s="394" t="s">
        <v>99069</v>
      </c>
      <c r="E534" s="395">
        <v>16</v>
      </c>
      <c r="F534" s="389" t="s">
        <v>99084</v>
      </c>
      <c r="G534" s="389" t="s">
        <v>36</v>
      </c>
      <c r="H534" s="389">
        <v>1</v>
      </c>
      <c r="I534" s="389" t="s">
        <v>99059</v>
      </c>
      <c r="J534" s="389" t="s">
        <v>99060</v>
      </c>
      <c r="K534" s="389" t="s">
        <v>99061</v>
      </c>
    </row>
    <row r="535" spans="1:11" hidden="1">
      <c r="A535" s="389" t="str">
        <f t="shared" si="16"/>
        <v>J</v>
      </c>
      <c r="B535" s="389" t="str">
        <f t="shared" si="17"/>
        <v>J2</v>
      </c>
      <c r="C535" s="394" t="s">
        <v>99385</v>
      </c>
      <c r="D535" s="394" t="s">
        <v>99093</v>
      </c>
      <c r="E535" s="395">
        <v>16</v>
      </c>
      <c r="F535" s="389" t="s">
        <v>99073</v>
      </c>
      <c r="G535" s="389" t="s">
        <v>36</v>
      </c>
      <c r="H535" s="389">
        <v>1</v>
      </c>
      <c r="I535" s="389" t="s">
        <v>99059</v>
      </c>
      <c r="J535" s="389" t="s">
        <v>99060</v>
      </c>
      <c r="K535" s="389" t="s">
        <v>99061</v>
      </c>
    </row>
    <row r="536" spans="1:11" hidden="1">
      <c r="A536" s="389" t="str">
        <f t="shared" si="16"/>
        <v>J</v>
      </c>
      <c r="B536" s="389" t="str">
        <f t="shared" si="17"/>
        <v>J2</v>
      </c>
      <c r="C536" s="394" t="s">
        <v>99386</v>
      </c>
      <c r="D536" s="394" t="s">
        <v>99069</v>
      </c>
      <c r="E536" s="395">
        <v>16</v>
      </c>
      <c r="F536" s="389" t="s">
        <v>99071</v>
      </c>
      <c r="G536" s="389" t="s">
        <v>36</v>
      </c>
      <c r="H536" s="389">
        <v>1</v>
      </c>
      <c r="I536" s="389" t="s">
        <v>99059</v>
      </c>
      <c r="J536" s="389" t="s">
        <v>99060</v>
      </c>
      <c r="K536" s="389" t="s">
        <v>99061</v>
      </c>
    </row>
    <row r="537" spans="1:11" hidden="1">
      <c r="A537" s="389" t="str">
        <f t="shared" si="16"/>
        <v>J</v>
      </c>
      <c r="B537" s="389" t="str">
        <f t="shared" si="17"/>
        <v>J2</v>
      </c>
      <c r="C537" s="394" t="s">
        <v>99387</v>
      </c>
      <c r="D537" s="394" t="s">
        <v>99089</v>
      </c>
      <c r="E537" s="395" t="s">
        <v>99216</v>
      </c>
      <c r="F537" s="389" t="s">
        <v>99073</v>
      </c>
      <c r="G537" s="389" t="s">
        <v>36</v>
      </c>
      <c r="H537" s="389">
        <v>1</v>
      </c>
      <c r="I537" s="389" t="s">
        <v>99059</v>
      </c>
      <c r="J537" s="389" t="s">
        <v>99060</v>
      </c>
      <c r="K537" s="389" t="s">
        <v>99061</v>
      </c>
    </row>
    <row r="538" spans="1:11" hidden="1">
      <c r="A538" s="389" t="str">
        <f t="shared" si="16"/>
        <v>J</v>
      </c>
      <c r="B538" s="389" t="str">
        <f t="shared" si="17"/>
        <v>J2</v>
      </c>
      <c r="C538" s="394" t="s">
        <v>99388</v>
      </c>
      <c r="D538" s="394" t="s">
        <v>99086</v>
      </c>
      <c r="E538" s="395">
        <v>16</v>
      </c>
      <c r="F538" s="403" t="s">
        <v>99073</v>
      </c>
      <c r="G538" s="389" t="s">
        <v>36</v>
      </c>
      <c r="H538" s="389">
        <v>1</v>
      </c>
      <c r="I538" s="389" t="s">
        <v>99059</v>
      </c>
      <c r="J538" s="389" t="s">
        <v>99060</v>
      </c>
      <c r="K538" s="389" t="s">
        <v>99061</v>
      </c>
    </row>
    <row r="539" spans="1:11" hidden="1">
      <c r="A539" s="389" t="str">
        <f t="shared" si="16"/>
        <v>J</v>
      </c>
      <c r="B539" s="389" t="str">
        <f t="shared" si="17"/>
        <v>J2</v>
      </c>
      <c r="C539" s="394" t="s">
        <v>99389</v>
      </c>
      <c r="D539" s="394" t="s">
        <v>99086</v>
      </c>
      <c r="E539" s="395" t="s">
        <v>99216</v>
      </c>
      <c r="F539" s="389" t="s">
        <v>99073</v>
      </c>
      <c r="G539" s="389" t="s">
        <v>36</v>
      </c>
      <c r="H539" s="389">
        <v>1</v>
      </c>
      <c r="I539" s="389" t="s">
        <v>99059</v>
      </c>
      <c r="J539" s="389" t="s">
        <v>99060</v>
      </c>
      <c r="K539" s="389" t="s">
        <v>99061</v>
      </c>
    </row>
    <row r="540" spans="1:11" hidden="1">
      <c r="A540" s="389" t="str">
        <f t="shared" si="16"/>
        <v>J</v>
      </c>
      <c r="B540" s="389" t="str">
        <f t="shared" si="17"/>
        <v>J2</v>
      </c>
      <c r="C540" s="394" t="s">
        <v>99390</v>
      </c>
      <c r="D540" s="394" t="s">
        <v>99086</v>
      </c>
      <c r="E540" s="395" t="s">
        <v>99216</v>
      </c>
      <c r="F540" s="389" t="s">
        <v>99073</v>
      </c>
      <c r="G540" s="389" t="s">
        <v>36</v>
      </c>
      <c r="H540" s="389">
        <v>1</v>
      </c>
      <c r="I540" s="389" t="s">
        <v>99059</v>
      </c>
      <c r="J540" s="389" t="s">
        <v>99060</v>
      </c>
      <c r="K540" s="389" t="s">
        <v>99061</v>
      </c>
    </row>
    <row r="541" spans="1:11" hidden="1">
      <c r="A541" s="389" t="str">
        <f t="shared" si="16"/>
        <v>J</v>
      </c>
      <c r="B541" s="389" t="str">
        <f t="shared" si="17"/>
        <v>J2</v>
      </c>
      <c r="C541" s="394" t="s">
        <v>99391</v>
      </c>
      <c r="D541" s="394" t="s">
        <v>99093</v>
      </c>
      <c r="E541" s="395" t="s">
        <v>99220</v>
      </c>
      <c r="F541" s="389" t="s">
        <v>99073</v>
      </c>
      <c r="G541" s="389" t="s">
        <v>36</v>
      </c>
      <c r="H541" s="389">
        <v>1</v>
      </c>
      <c r="I541" s="389" t="s">
        <v>99059</v>
      </c>
      <c r="J541" s="389" t="s">
        <v>99060</v>
      </c>
      <c r="K541" s="389" t="s">
        <v>99061</v>
      </c>
    </row>
    <row r="542" spans="1:11" hidden="1">
      <c r="A542" s="389" t="str">
        <f t="shared" si="16"/>
        <v>J</v>
      </c>
      <c r="B542" s="389" t="str">
        <f t="shared" si="17"/>
        <v>J2</v>
      </c>
      <c r="C542" s="394" t="s">
        <v>99392</v>
      </c>
      <c r="D542" s="394" t="s">
        <v>99081</v>
      </c>
      <c r="E542" s="395" t="s">
        <v>99220</v>
      </c>
      <c r="F542" s="389" t="s">
        <v>99073</v>
      </c>
      <c r="G542" s="389" t="s">
        <v>36</v>
      </c>
      <c r="H542" s="389">
        <v>1</v>
      </c>
      <c r="I542" s="389" t="s">
        <v>99059</v>
      </c>
      <c r="J542" s="389" t="s">
        <v>99060</v>
      </c>
      <c r="K542" s="389" t="s">
        <v>99061</v>
      </c>
    </row>
    <row r="543" spans="1:11" hidden="1">
      <c r="A543" s="389" t="str">
        <f t="shared" si="16"/>
        <v>J</v>
      </c>
      <c r="B543" s="389" t="str">
        <f t="shared" si="17"/>
        <v>J2</v>
      </c>
      <c r="C543" s="394" t="s">
        <v>99393</v>
      </c>
      <c r="D543" s="394" t="s">
        <v>99091</v>
      </c>
      <c r="E543" s="395" t="s">
        <v>99220</v>
      </c>
      <c r="F543" s="389" t="s">
        <v>99073</v>
      </c>
      <c r="G543" s="389" t="s">
        <v>36</v>
      </c>
      <c r="H543" s="389">
        <v>1</v>
      </c>
      <c r="I543" s="389" t="s">
        <v>99059</v>
      </c>
      <c r="J543" s="389" t="s">
        <v>99060</v>
      </c>
      <c r="K543" s="389" t="s">
        <v>99061</v>
      </c>
    </row>
    <row r="544" spans="1:11" hidden="1">
      <c r="A544" s="389" t="str">
        <f t="shared" si="16"/>
        <v>J</v>
      </c>
      <c r="B544" s="389" t="str">
        <f t="shared" si="17"/>
        <v>J3</v>
      </c>
      <c r="C544" s="394" t="s">
        <v>99394</v>
      </c>
      <c r="D544" s="394" t="s">
        <v>99091</v>
      </c>
      <c r="E544" s="395" t="s">
        <v>99220</v>
      </c>
      <c r="F544" s="389" t="s">
        <v>99073</v>
      </c>
      <c r="G544" s="389" t="s">
        <v>36</v>
      </c>
      <c r="H544" s="389">
        <v>2</v>
      </c>
      <c r="I544" s="389" t="s">
        <v>99059</v>
      </c>
      <c r="J544" s="389" t="s">
        <v>99060</v>
      </c>
      <c r="K544" s="389" t="s">
        <v>99061</v>
      </c>
    </row>
    <row r="545" spans="1:11" hidden="1">
      <c r="A545" s="389" t="str">
        <f t="shared" si="16"/>
        <v>J</v>
      </c>
      <c r="B545" s="389" t="str">
        <f t="shared" si="17"/>
        <v>J3</v>
      </c>
      <c r="C545" s="394" t="s">
        <v>99395</v>
      </c>
      <c r="D545" s="394" t="s">
        <v>99114</v>
      </c>
      <c r="E545" s="395" t="s">
        <v>99220</v>
      </c>
      <c r="F545" s="389" t="s">
        <v>99073</v>
      </c>
      <c r="G545" s="389" t="s">
        <v>36</v>
      </c>
      <c r="H545" s="389">
        <v>2</v>
      </c>
      <c r="I545" s="389" t="s">
        <v>99059</v>
      </c>
      <c r="J545" s="389" t="s">
        <v>99060</v>
      </c>
      <c r="K545" s="389" t="s">
        <v>99061</v>
      </c>
    </row>
    <row r="546" spans="1:11" hidden="1">
      <c r="A546" s="389" t="str">
        <f t="shared" si="16"/>
        <v>J</v>
      </c>
      <c r="B546" s="389" t="str">
        <f t="shared" si="17"/>
        <v>J3</v>
      </c>
      <c r="C546" s="394" t="s">
        <v>99396</v>
      </c>
      <c r="D546" s="394" t="s">
        <v>99093</v>
      </c>
      <c r="E546" s="395" t="s">
        <v>99220</v>
      </c>
      <c r="F546" s="389" t="s">
        <v>99084</v>
      </c>
      <c r="G546" s="389" t="s">
        <v>36</v>
      </c>
      <c r="H546" s="389">
        <v>2</v>
      </c>
      <c r="I546" s="389" t="s">
        <v>99059</v>
      </c>
      <c r="J546" s="389" t="s">
        <v>99060</v>
      </c>
      <c r="K546" s="389" t="s">
        <v>99061</v>
      </c>
    </row>
    <row r="547" spans="1:11" hidden="1">
      <c r="A547" s="389" t="str">
        <f t="shared" si="16"/>
        <v>J</v>
      </c>
      <c r="B547" s="389" t="str">
        <f t="shared" si="17"/>
        <v>J3</v>
      </c>
      <c r="C547" s="394" t="s">
        <v>99397</v>
      </c>
      <c r="D547" s="394" t="s">
        <v>99093</v>
      </c>
      <c r="E547" s="395" t="s">
        <v>99220</v>
      </c>
      <c r="F547" s="389" t="s">
        <v>99084</v>
      </c>
      <c r="G547" s="389" t="s">
        <v>36</v>
      </c>
      <c r="H547" s="389">
        <v>2</v>
      </c>
      <c r="I547" s="389" t="s">
        <v>99059</v>
      </c>
      <c r="J547" s="389" t="s">
        <v>99060</v>
      </c>
      <c r="K547" s="389" t="s">
        <v>99061</v>
      </c>
    </row>
    <row r="548" spans="1:11" hidden="1">
      <c r="A548" s="389" t="str">
        <f t="shared" si="16"/>
        <v>J</v>
      </c>
      <c r="B548" s="389" t="str">
        <f t="shared" si="17"/>
        <v>J3</v>
      </c>
      <c r="C548" s="394" t="s">
        <v>99398</v>
      </c>
      <c r="D548" s="394" t="s">
        <v>99114</v>
      </c>
      <c r="E548" s="395" t="s">
        <v>99216</v>
      </c>
      <c r="F548" s="389" t="s">
        <v>99084</v>
      </c>
      <c r="G548" s="389" t="s">
        <v>36</v>
      </c>
      <c r="H548" s="389">
        <v>2</v>
      </c>
      <c r="I548" s="389" t="s">
        <v>99059</v>
      </c>
      <c r="J548" s="389" t="s">
        <v>99060</v>
      </c>
      <c r="K548" s="389" t="s">
        <v>99061</v>
      </c>
    </row>
    <row r="549" spans="1:11" hidden="1">
      <c r="A549" s="389" t="str">
        <f t="shared" si="16"/>
        <v>J</v>
      </c>
      <c r="B549" s="389" t="str">
        <f t="shared" si="17"/>
        <v>J3</v>
      </c>
      <c r="C549" s="394" t="s">
        <v>99399</v>
      </c>
      <c r="D549" s="394" t="s">
        <v>99093</v>
      </c>
      <c r="E549" s="395" t="s">
        <v>99220</v>
      </c>
      <c r="F549" s="389" t="s">
        <v>99084</v>
      </c>
      <c r="G549" s="389" t="s">
        <v>36</v>
      </c>
      <c r="H549" s="389">
        <v>2</v>
      </c>
      <c r="I549" s="389" t="s">
        <v>99059</v>
      </c>
      <c r="J549" s="389" t="s">
        <v>99060</v>
      </c>
      <c r="K549" s="389" t="s">
        <v>99061</v>
      </c>
    </row>
    <row r="550" spans="1:11" hidden="1">
      <c r="A550" s="389" t="str">
        <f t="shared" si="16"/>
        <v>J</v>
      </c>
      <c r="B550" s="389" t="str">
        <f t="shared" si="17"/>
        <v>J3</v>
      </c>
      <c r="C550" s="394" t="s">
        <v>99400</v>
      </c>
      <c r="D550" s="394" t="s">
        <v>99081</v>
      </c>
      <c r="E550" s="395" t="s">
        <v>99216</v>
      </c>
      <c r="F550" s="389" t="s">
        <v>99073</v>
      </c>
      <c r="G550" s="389" t="s">
        <v>36</v>
      </c>
      <c r="H550" s="389">
        <v>2</v>
      </c>
      <c r="I550" s="389" t="s">
        <v>99059</v>
      </c>
      <c r="J550" s="389" t="s">
        <v>99060</v>
      </c>
      <c r="K550" s="389" t="s">
        <v>99061</v>
      </c>
    </row>
    <row r="551" spans="1:11" hidden="1">
      <c r="A551" s="389" t="str">
        <f t="shared" si="16"/>
        <v>J</v>
      </c>
      <c r="B551" s="389" t="str">
        <f t="shared" si="17"/>
        <v>J3</v>
      </c>
      <c r="C551" s="394" t="s">
        <v>99401</v>
      </c>
      <c r="D551" s="394" t="s">
        <v>99093</v>
      </c>
      <c r="E551" s="395" t="s">
        <v>99220</v>
      </c>
      <c r="F551" s="389" t="s">
        <v>99084</v>
      </c>
      <c r="G551" s="389" t="s">
        <v>36</v>
      </c>
      <c r="H551" s="389">
        <v>2</v>
      </c>
      <c r="I551" s="389" t="s">
        <v>99059</v>
      </c>
      <c r="J551" s="389" t="s">
        <v>99060</v>
      </c>
      <c r="K551" s="389" t="s">
        <v>99061</v>
      </c>
    </row>
    <row r="552" spans="1:11" hidden="1">
      <c r="A552" s="389" t="str">
        <f t="shared" si="16"/>
        <v>J</v>
      </c>
      <c r="B552" s="389" t="str">
        <f t="shared" si="17"/>
        <v>J3</v>
      </c>
      <c r="C552" s="394" t="s">
        <v>99402</v>
      </c>
      <c r="D552" s="394" t="s">
        <v>99093</v>
      </c>
      <c r="E552" s="395">
        <v>16</v>
      </c>
      <c r="F552" s="389" t="s">
        <v>99071</v>
      </c>
      <c r="G552" s="389" t="s">
        <v>36</v>
      </c>
      <c r="H552" s="389">
        <v>2</v>
      </c>
      <c r="I552" s="389" t="s">
        <v>99059</v>
      </c>
      <c r="J552" s="389" t="s">
        <v>99060</v>
      </c>
      <c r="K552" s="389" t="s">
        <v>99061</v>
      </c>
    </row>
    <row r="553" spans="1:11" hidden="1">
      <c r="A553" s="389" t="str">
        <f t="shared" si="16"/>
        <v>J</v>
      </c>
      <c r="B553" s="389" t="str">
        <f t="shared" si="17"/>
        <v>J3</v>
      </c>
      <c r="C553" s="394" t="s">
        <v>99403</v>
      </c>
      <c r="D553" s="394" t="s">
        <v>99091</v>
      </c>
      <c r="E553" s="395" t="s">
        <v>99216</v>
      </c>
      <c r="F553" s="389" t="s">
        <v>99073</v>
      </c>
      <c r="G553" s="389" t="s">
        <v>36</v>
      </c>
      <c r="H553" s="389">
        <v>2</v>
      </c>
      <c r="I553" s="389" t="s">
        <v>99059</v>
      </c>
      <c r="J553" s="389" t="s">
        <v>99060</v>
      </c>
      <c r="K553" s="389" t="s">
        <v>99061</v>
      </c>
    </row>
    <row r="554" spans="1:11" hidden="1">
      <c r="A554" s="389" t="str">
        <f t="shared" si="16"/>
        <v>J</v>
      </c>
      <c r="B554" s="389" t="str">
        <f t="shared" si="17"/>
        <v>J3</v>
      </c>
      <c r="C554" s="394" t="s">
        <v>99404</v>
      </c>
      <c r="D554" s="394" t="s">
        <v>99086</v>
      </c>
      <c r="E554" s="395">
        <v>16</v>
      </c>
      <c r="F554" s="389" t="s">
        <v>99084</v>
      </c>
      <c r="G554" s="389" t="s">
        <v>36</v>
      </c>
      <c r="H554" s="389">
        <v>2</v>
      </c>
      <c r="I554" s="389" t="s">
        <v>99059</v>
      </c>
      <c r="J554" s="389" t="s">
        <v>99060</v>
      </c>
      <c r="K554" s="389" t="s">
        <v>99061</v>
      </c>
    </row>
    <row r="555" spans="1:11" hidden="1">
      <c r="A555" s="389" t="str">
        <f t="shared" si="16"/>
        <v>J</v>
      </c>
      <c r="B555" s="389" t="str">
        <f t="shared" si="17"/>
        <v>J3</v>
      </c>
      <c r="C555" s="394" t="s">
        <v>99405</v>
      </c>
      <c r="D555" s="394" t="s">
        <v>99093</v>
      </c>
      <c r="E555" s="395" t="s">
        <v>99218</v>
      </c>
      <c r="F555" s="389" t="s">
        <v>99071</v>
      </c>
      <c r="G555" s="389" t="s">
        <v>36</v>
      </c>
      <c r="H555" s="389">
        <v>2</v>
      </c>
      <c r="I555" s="389" t="s">
        <v>99059</v>
      </c>
      <c r="J555" s="389" t="s">
        <v>99060</v>
      </c>
      <c r="K555" s="389" t="s">
        <v>99061</v>
      </c>
    </row>
    <row r="556" spans="1:11" hidden="1">
      <c r="A556" s="389" t="str">
        <f t="shared" si="16"/>
        <v>J</v>
      </c>
      <c r="B556" s="389" t="str">
        <f t="shared" si="17"/>
        <v>J3</v>
      </c>
      <c r="C556" s="394" t="s">
        <v>99406</v>
      </c>
      <c r="D556" s="394" t="s">
        <v>99117</v>
      </c>
      <c r="E556" s="395" t="s">
        <v>99220</v>
      </c>
      <c r="F556" s="389" t="s">
        <v>99084</v>
      </c>
      <c r="G556" s="389" t="s">
        <v>36</v>
      </c>
      <c r="H556" s="389">
        <v>2</v>
      </c>
      <c r="I556" s="389" t="s">
        <v>99059</v>
      </c>
      <c r="J556" s="389" t="s">
        <v>99060</v>
      </c>
      <c r="K556" s="389" t="s">
        <v>99061</v>
      </c>
    </row>
    <row r="557" spans="1:11" hidden="1">
      <c r="A557" s="389" t="str">
        <f t="shared" si="16"/>
        <v>J</v>
      </c>
      <c r="B557" s="389" t="str">
        <f t="shared" si="17"/>
        <v>J3</v>
      </c>
      <c r="C557" s="394" t="s">
        <v>99407</v>
      </c>
      <c r="D557" s="394" t="s">
        <v>99117</v>
      </c>
      <c r="E557" s="395" t="s">
        <v>99218</v>
      </c>
      <c r="F557" s="389" t="s">
        <v>99084</v>
      </c>
      <c r="G557" s="389" t="s">
        <v>36</v>
      </c>
      <c r="H557" s="389">
        <v>2</v>
      </c>
      <c r="I557" s="389" t="s">
        <v>99059</v>
      </c>
      <c r="J557" s="389" t="s">
        <v>99060</v>
      </c>
      <c r="K557" s="389" t="s">
        <v>99061</v>
      </c>
    </row>
    <row r="558" spans="1:11" hidden="1">
      <c r="A558" s="389" t="str">
        <f t="shared" si="16"/>
        <v>J</v>
      </c>
      <c r="B558" s="389" t="str">
        <f t="shared" si="17"/>
        <v>J3</v>
      </c>
      <c r="C558" s="394" t="s">
        <v>99408</v>
      </c>
      <c r="D558" s="394" t="s">
        <v>99117</v>
      </c>
      <c r="E558" s="395" t="s">
        <v>99220</v>
      </c>
      <c r="F558" s="389" t="s">
        <v>99071</v>
      </c>
      <c r="G558" s="389" t="s">
        <v>36</v>
      </c>
      <c r="H558" s="389">
        <v>2</v>
      </c>
      <c r="I558" s="389" t="s">
        <v>99059</v>
      </c>
      <c r="J558" s="389" t="s">
        <v>99060</v>
      </c>
      <c r="K558" s="389" t="s">
        <v>99061</v>
      </c>
    </row>
    <row r="559" spans="1:11" hidden="1">
      <c r="A559" s="389" t="str">
        <f t="shared" si="16"/>
        <v>J</v>
      </c>
      <c r="B559" s="389" t="str">
        <f t="shared" si="17"/>
        <v>J4</v>
      </c>
      <c r="C559" s="394" t="s">
        <v>99409</v>
      </c>
      <c r="D559" s="394" t="s">
        <v>99117</v>
      </c>
      <c r="E559" s="395" t="s">
        <v>99218</v>
      </c>
      <c r="F559" s="389" t="s">
        <v>99071</v>
      </c>
      <c r="G559" s="389" t="s">
        <v>36</v>
      </c>
      <c r="H559" s="389">
        <v>2</v>
      </c>
      <c r="I559" s="389" t="s">
        <v>99059</v>
      </c>
      <c r="J559" s="389" t="s">
        <v>99060</v>
      </c>
      <c r="K559" s="389" t="s">
        <v>99061</v>
      </c>
    </row>
    <row r="560" spans="1:11" hidden="1">
      <c r="A560" s="389" t="str">
        <f t="shared" si="16"/>
        <v>J</v>
      </c>
      <c r="B560" s="389" t="str">
        <f t="shared" si="17"/>
        <v>J4</v>
      </c>
      <c r="C560" s="394" t="s">
        <v>99410</v>
      </c>
      <c r="D560" s="394" t="s">
        <v>99117</v>
      </c>
      <c r="E560" s="395" t="s">
        <v>99218</v>
      </c>
      <c r="F560" s="389" t="s">
        <v>99084</v>
      </c>
      <c r="G560" s="389" t="s">
        <v>36</v>
      </c>
      <c r="H560" s="389">
        <v>2</v>
      </c>
      <c r="I560" s="389" t="s">
        <v>99059</v>
      </c>
      <c r="J560" s="389" t="s">
        <v>99060</v>
      </c>
      <c r="K560" s="389" t="s">
        <v>99061</v>
      </c>
    </row>
    <row r="561" spans="1:11" hidden="1">
      <c r="A561" s="389" t="str">
        <f t="shared" si="16"/>
        <v>J</v>
      </c>
      <c r="B561" s="389" t="str">
        <f t="shared" si="17"/>
        <v>J4</v>
      </c>
      <c r="C561" s="394" t="s">
        <v>99411</v>
      </c>
      <c r="D561" s="394" t="s">
        <v>99093</v>
      </c>
      <c r="E561" s="395" t="s">
        <v>99218</v>
      </c>
      <c r="F561" s="389" t="s">
        <v>99084</v>
      </c>
      <c r="G561" s="389" t="s">
        <v>36</v>
      </c>
      <c r="H561" s="389">
        <v>2</v>
      </c>
      <c r="I561" s="389" t="s">
        <v>99059</v>
      </c>
      <c r="J561" s="389" t="s">
        <v>99060</v>
      </c>
      <c r="K561" s="389" t="s">
        <v>99061</v>
      </c>
    </row>
    <row r="562" spans="1:11" hidden="1">
      <c r="A562" s="389" t="str">
        <f t="shared" si="16"/>
        <v>J</v>
      </c>
      <c r="B562" s="389" t="str">
        <f t="shared" si="17"/>
        <v>J4</v>
      </c>
      <c r="C562" s="394" t="s">
        <v>99412</v>
      </c>
      <c r="D562" s="394" t="s">
        <v>99093</v>
      </c>
      <c r="E562" s="395" t="s">
        <v>99218</v>
      </c>
      <c r="F562" s="389" t="s">
        <v>99071</v>
      </c>
      <c r="G562" s="389" t="s">
        <v>36</v>
      </c>
      <c r="H562" s="389">
        <v>2</v>
      </c>
      <c r="I562" s="389" t="s">
        <v>99059</v>
      </c>
      <c r="J562" s="389" t="s">
        <v>99060</v>
      </c>
      <c r="K562" s="389" t="s">
        <v>99061</v>
      </c>
    </row>
    <row r="563" spans="1:11" hidden="1">
      <c r="A563" s="389" t="str">
        <f t="shared" si="16"/>
        <v>J</v>
      </c>
      <c r="B563" s="389" t="str">
        <f t="shared" si="17"/>
        <v>J4</v>
      </c>
      <c r="C563" s="394" t="s">
        <v>99413</v>
      </c>
      <c r="D563" s="394" t="s">
        <v>99093</v>
      </c>
      <c r="E563" s="395" t="s">
        <v>99218</v>
      </c>
      <c r="F563" s="389" t="s">
        <v>99084</v>
      </c>
      <c r="G563" s="389" t="s">
        <v>36</v>
      </c>
      <c r="H563" s="389">
        <v>2</v>
      </c>
      <c r="I563" s="389" t="s">
        <v>99059</v>
      </c>
      <c r="J563" s="389" t="s">
        <v>99060</v>
      </c>
      <c r="K563" s="389" t="s">
        <v>99061</v>
      </c>
    </row>
    <row r="564" spans="1:11" hidden="1">
      <c r="A564" s="389" t="str">
        <f t="shared" si="16"/>
        <v>J</v>
      </c>
      <c r="B564" s="389" t="str">
        <f t="shared" si="17"/>
        <v>J4</v>
      </c>
      <c r="C564" s="394" t="s">
        <v>99414</v>
      </c>
      <c r="D564" s="394" t="s">
        <v>99093</v>
      </c>
      <c r="E564" s="395" t="s">
        <v>99218</v>
      </c>
      <c r="F564" s="389" t="s">
        <v>99071</v>
      </c>
      <c r="G564" s="389" t="s">
        <v>36</v>
      </c>
      <c r="H564" s="389">
        <v>2</v>
      </c>
      <c r="I564" s="389" t="s">
        <v>99059</v>
      </c>
      <c r="J564" s="389" t="s">
        <v>99060</v>
      </c>
      <c r="K564" s="389" t="s">
        <v>99061</v>
      </c>
    </row>
    <row r="565" spans="1:11" hidden="1">
      <c r="A565" s="389" t="str">
        <f t="shared" si="16"/>
        <v>J</v>
      </c>
      <c r="B565" s="389" t="str">
        <f t="shared" si="17"/>
        <v>J4</v>
      </c>
      <c r="C565" s="394" t="s">
        <v>99415</v>
      </c>
      <c r="D565" s="394" t="s">
        <v>99093</v>
      </c>
      <c r="E565" s="395" t="s">
        <v>99218</v>
      </c>
      <c r="F565" s="389" t="s">
        <v>99084</v>
      </c>
      <c r="G565" s="389" t="s">
        <v>36</v>
      </c>
      <c r="H565" s="389">
        <v>2</v>
      </c>
      <c r="I565" s="389" t="s">
        <v>99059</v>
      </c>
      <c r="J565" s="389" t="s">
        <v>99060</v>
      </c>
      <c r="K565" s="389" t="s">
        <v>99061</v>
      </c>
    </row>
    <row r="566" spans="1:11" hidden="1">
      <c r="A566" s="389" t="str">
        <f t="shared" si="16"/>
        <v>J</v>
      </c>
      <c r="B566" s="389" t="str">
        <f t="shared" si="17"/>
        <v>J4</v>
      </c>
      <c r="C566" s="394" t="s">
        <v>99416</v>
      </c>
      <c r="D566" s="394" t="s">
        <v>99093</v>
      </c>
      <c r="E566" s="395" t="s">
        <v>99218</v>
      </c>
      <c r="F566" s="389" t="s">
        <v>99084</v>
      </c>
      <c r="G566" s="389" t="s">
        <v>36</v>
      </c>
      <c r="H566" s="389">
        <v>2</v>
      </c>
      <c r="I566" s="389" t="s">
        <v>99059</v>
      </c>
      <c r="J566" s="389" t="s">
        <v>99060</v>
      </c>
      <c r="K566" s="389" t="s">
        <v>99061</v>
      </c>
    </row>
    <row r="567" spans="1:11" hidden="1">
      <c r="A567" s="389" t="str">
        <f t="shared" si="16"/>
        <v>J</v>
      </c>
      <c r="B567" s="389" t="str">
        <f t="shared" si="17"/>
        <v>J4</v>
      </c>
      <c r="C567" s="394" t="s">
        <v>99417</v>
      </c>
      <c r="D567" s="394" t="s">
        <v>99093</v>
      </c>
      <c r="E567" s="395" t="s">
        <v>99218</v>
      </c>
      <c r="F567" s="389" t="s">
        <v>99071</v>
      </c>
      <c r="G567" s="389" t="s">
        <v>36</v>
      </c>
      <c r="H567" s="389">
        <v>2</v>
      </c>
      <c r="I567" s="389" t="s">
        <v>99059</v>
      </c>
      <c r="J567" s="389" t="s">
        <v>99060</v>
      </c>
      <c r="K567" s="389" t="s">
        <v>99061</v>
      </c>
    </row>
    <row r="568" spans="1:11" hidden="1">
      <c r="A568" s="389" t="str">
        <f t="shared" si="16"/>
        <v>J</v>
      </c>
      <c r="B568" s="389" t="str">
        <f t="shared" si="17"/>
        <v>J4</v>
      </c>
      <c r="C568" s="394" t="s">
        <v>99418</v>
      </c>
      <c r="D568" s="394" t="s">
        <v>99117</v>
      </c>
      <c r="E568" s="395" t="s">
        <v>99218</v>
      </c>
      <c r="F568" s="389" t="s">
        <v>99084</v>
      </c>
      <c r="G568" s="389" t="s">
        <v>36</v>
      </c>
      <c r="H568" s="389">
        <v>2</v>
      </c>
      <c r="I568" s="389" t="s">
        <v>99059</v>
      </c>
      <c r="J568" s="389" t="s">
        <v>99060</v>
      </c>
      <c r="K568" s="389" t="s">
        <v>99061</v>
      </c>
    </row>
    <row r="569" spans="1:11" hidden="1">
      <c r="A569" s="389" t="str">
        <f t="shared" si="16"/>
        <v>J</v>
      </c>
      <c r="B569" s="389" t="str">
        <f t="shared" si="17"/>
        <v>J4</v>
      </c>
      <c r="C569" s="394" t="s">
        <v>99419</v>
      </c>
      <c r="D569" s="394" t="s">
        <v>99117</v>
      </c>
      <c r="E569" s="395" t="s">
        <v>99218</v>
      </c>
      <c r="F569" s="389" t="s">
        <v>99071</v>
      </c>
      <c r="G569" s="389" t="s">
        <v>36</v>
      </c>
      <c r="H569" s="389">
        <v>2</v>
      </c>
      <c r="I569" s="389" t="s">
        <v>99059</v>
      </c>
      <c r="J569" s="389" t="s">
        <v>99060</v>
      </c>
      <c r="K569" s="389" t="s">
        <v>99061</v>
      </c>
    </row>
    <row r="570" spans="1:11" hidden="1">
      <c r="A570" s="389" t="str">
        <f t="shared" si="16"/>
        <v>J</v>
      </c>
      <c r="B570" s="389" t="str">
        <f t="shared" si="17"/>
        <v>J4</v>
      </c>
      <c r="C570" s="394" t="s">
        <v>99420</v>
      </c>
      <c r="D570" s="394" t="s">
        <v>99117</v>
      </c>
      <c r="E570" s="395" t="s">
        <v>99218</v>
      </c>
      <c r="F570" s="389" t="s">
        <v>99084</v>
      </c>
      <c r="G570" s="389" t="s">
        <v>36</v>
      </c>
      <c r="H570" s="389">
        <v>2</v>
      </c>
      <c r="I570" s="389" t="s">
        <v>99059</v>
      </c>
      <c r="J570" s="389" t="s">
        <v>99060</v>
      </c>
      <c r="K570" s="389" t="s">
        <v>99061</v>
      </c>
    </row>
    <row r="571" spans="1:11" hidden="1">
      <c r="A571" s="389" t="str">
        <f t="shared" si="16"/>
        <v>J</v>
      </c>
      <c r="B571" s="389" t="str">
        <f t="shared" si="17"/>
        <v>J4</v>
      </c>
      <c r="C571" s="394" t="s">
        <v>99421</v>
      </c>
      <c r="D571" s="394" t="s">
        <v>99117</v>
      </c>
      <c r="E571" s="395" t="s">
        <v>99218</v>
      </c>
      <c r="F571" s="389" t="s">
        <v>99071</v>
      </c>
      <c r="G571" s="389" t="s">
        <v>36</v>
      </c>
      <c r="H571" s="389">
        <v>2</v>
      </c>
      <c r="I571" s="389" t="s">
        <v>99059</v>
      </c>
      <c r="J571" s="389" t="s">
        <v>99060</v>
      </c>
      <c r="K571" s="389" t="s">
        <v>99061</v>
      </c>
    </row>
    <row r="572" spans="1:11" hidden="1">
      <c r="A572" s="389" t="str">
        <f t="shared" si="16"/>
        <v>J</v>
      </c>
      <c r="B572" s="389" t="str">
        <f t="shared" si="17"/>
        <v>J4</v>
      </c>
      <c r="C572" s="394" t="s">
        <v>99422</v>
      </c>
      <c r="D572" s="394" t="s">
        <v>99114</v>
      </c>
      <c r="E572" s="395" t="s">
        <v>99218</v>
      </c>
      <c r="F572" s="389" t="s">
        <v>99084</v>
      </c>
      <c r="G572" s="389" t="s">
        <v>36</v>
      </c>
      <c r="H572" s="389">
        <v>2</v>
      </c>
      <c r="I572" s="389" t="s">
        <v>99059</v>
      </c>
      <c r="J572" s="389" t="s">
        <v>99060</v>
      </c>
      <c r="K572" s="389" t="s">
        <v>99061</v>
      </c>
    </row>
    <row r="573" spans="1:11" hidden="1">
      <c r="A573" s="389" t="str">
        <f t="shared" si="16"/>
        <v>J</v>
      </c>
      <c r="B573" s="389" t="str">
        <f t="shared" si="17"/>
        <v>J4</v>
      </c>
      <c r="C573" s="394" t="s">
        <v>99423</v>
      </c>
      <c r="D573" s="394" t="s">
        <v>99081</v>
      </c>
      <c r="E573" s="395" t="s">
        <v>99218</v>
      </c>
      <c r="F573" s="389" t="s">
        <v>99084</v>
      </c>
      <c r="G573" s="389" t="s">
        <v>36</v>
      </c>
      <c r="H573" s="389">
        <v>2</v>
      </c>
      <c r="I573" s="389" t="s">
        <v>99059</v>
      </c>
      <c r="J573" s="389" t="s">
        <v>99060</v>
      </c>
      <c r="K573" s="389" t="s">
        <v>99061</v>
      </c>
    </row>
    <row r="574" spans="1:11" hidden="1">
      <c r="A574" s="389" t="str">
        <f t="shared" si="16"/>
        <v>J</v>
      </c>
      <c r="B574" s="389" t="str">
        <f t="shared" si="17"/>
        <v>J4</v>
      </c>
      <c r="C574" s="394" t="s">
        <v>99424</v>
      </c>
      <c r="D574" s="394" t="s">
        <v>99081</v>
      </c>
      <c r="E574" s="395" t="s">
        <v>99218</v>
      </c>
      <c r="F574" s="389" t="s">
        <v>99084</v>
      </c>
      <c r="G574" s="389" t="s">
        <v>36</v>
      </c>
      <c r="H574" s="389">
        <v>2</v>
      </c>
      <c r="I574" s="389" t="s">
        <v>99059</v>
      </c>
      <c r="J574" s="389" t="s">
        <v>99060</v>
      </c>
      <c r="K574" s="389" t="s">
        <v>99061</v>
      </c>
    </row>
    <row r="575" spans="1:11" hidden="1">
      <c r="A575" s="389" t="str">
        <f t="shared" si="16"/>
        <v>J</v>
      </c>
      <c r="B575" s="389" t="str">
        <f t="shared" si="17"/>
        <v>J4</v>
      </c>
      <c r="C575" s="394" t="s">
        <v>99425</v>
      </c>
      <c r="D575" s="394" t="s">
        <v>99081</v>
      </c>
      <c r="E575" s="395" t="s">
        <v>99218</v>
      </c>
      <c r="F575" s="389" t="s">
        <v>99084</v>
      </c>
      <c r="G575" s="389" t="s">
        <v>36</v>
      </c>
      <c r="H575" s="389">
        <v>2</v>
      </c>
      <c r="I575" s="389" t="s">
        <v>99059</v>
      </c>
      <c r="J575" s="389" t="s">
        <v>99060</v>
      </c>
      <c r="K575" s="389" t="s">
        <v>99061</v>
      </c>
    </row>
    <row r="576" spans="1:11" hidden="1">
      <c r="A576" s="389" t="str">
        <f t="shared" si="16"/>
        <v>J</v>
      </c>
      <c r="B576" s="389" t="str">
        <f t="shared" si="17"/>
        <v>J5</v>
      </c>
      <c r="C576" s="394" t="s">
        <v>99426</v>
      </c>
      <c r="D576" s="394" t="s">
        <v>99081</v>
      </c>
      <c r="E576" s="395" t="s">
        <v>99218</v>
      </c>
      <c r="F576" s="389" t="s">
        <v>99084</v>
      </c>
      <c r="G576" s="389" t="s">
        <v>36</v>
      </c>
      <c r="H576" s="389">
        <v>2</v>
      </c>
      <c r="I576" s="389" t="s">
        <v>99059</v>
      </c>
      <c r="J576" s="389" t="s">
        <v>99060</v>
      </c>
      <c r="K576" s="389" t="s">
        <v>99061</v>
      </c>
    </row>
    <row r="577" spans="1:11" hidden="1">
      <c r="A577" s="389" t="str">
        <f t="shared" si="16"/>
        <v>J</v>
      </c>
      <c r="B577" s="389" t="str">
        <f t="shared" si="17"/>
        <v>J5</v>
      </c>
      <c r="C577" s="394" t="s">
        <v>99427</v>
      </c>
      <c r="D577" s="394" t="s">
        <v>99081</v>
      </c>
      <c r="E577" s="395">
        <v>16</v>
      </c>
      <c r="F577" s="389" t="s">
        <v>99071</v>
      </c>
      <c r="G577" s="389" t="s">
        <v>36</v>
      </c>
      <c r="H577" s="389">
        <v>2</v>
      </c>
      <c r="I577" s="389" t="s">
        <v>99059</v>
      </c>
      <c r="J577" s="389" t="s">
        <v>99060</v>
      </c>
      <c r="K577" s="389" t="s">
        <v>99061</v>
      </c>
    </row>
    <row r="578" spans="1:11" hidden="1">
      <c r="A578" s="389" t="str">
        <f t="shared" si="16"/>
        <v>J</v>
      </c>
      <c r="B578" s="389" t="str">
        <f t="shared" si="17"/>
        <v>J5</v>
      </c>
      <c r="C578" s="394" t="s">
        <v>99428</v>
      </c>
      <c r="D578" s="394" t="s">
        <v>99093</v>
      </c>
      <c r="E578" s="395">
        <v>16</v>
      </c>
      <c r="F578" s="389" t="s">
        <v>99071</v>
      </c>
      <c r="G578" s="389" t="s">
        <v>36</v>
      </c>
      <c r="H578" s="389">
        <v>2</v>
      </c>
      <c r="I578" s="389" t="s">
        <v>99059</v>
      </c>
      <c r="J578" s="389" t="s">
        <v>99060</v>
      </c>
      <c r="K578" s="389" t="s">
        <v>99061</v>
      </c>
    </row>
    <row r="579" spans="1:11" hidden="1">
      <c r="A579" s="389" t="str">
        <f t="shared" ref="A579:A642" si="18">LEFT(C579)</f>
        <v>J</v>
      </c>
      <c r="B579" s="389" t="str">
        <f t="shared" si="17"/>
        <v>J5</v>
      </c>
      <c r="C579" s="394" t="s">
        <v>99429</v>
      </c>
      <c r="D579" s="394" t="s">
        <v>99114</v>
      </c>
      <c r="E579" s="395" t="s">
        <v>99216</v>
      </c>
      <c r="F579" s="389" t="s">
        <v>99071</v>
      </c>
      <c r="G579" s="389" t="s">
        <v>36</v>
      </c>
      <c r="H579" s="389">
        <v>2</v>
      </c>
      <c r="I579" s="389" t="s">
        <v>99059</v>
      </c>
      <c r="J579" s="389" t="s">
        <v>99060</v>
      </c>
      <c r="K579" s="389" t="s">
        <v>99061</v>
      </c>
    </row>
    <row r="580" spans="1:11" hidden="1">
      <c r="A580" s="389" t="str">
        <f t="shared" si="18"/>
        <v>J</v>
      </c>
      <c r="B580" s="389" t="str">
        <f t="shared" ref="B580:B643" si="19">LEFT(C580,2)</f>
        <v>J5</v>
      </c>
      <c r="C580" s="394" t="s">
        <v>99430</v>
      </c>
      <c r="D580" s="394" t="s">
        <v>99086</v>
      </c>
      <c r="E580" s="395">
        <v>16</v>
      </c>
      <c r="F580" s="389" t="s">
        <v>99071</v>
      </c>
      <c r="G580" s="389" t="s">
        <v>36</v>
      </c>
      <c r="H580" s="389">
        <v>2</v>
      </c>
      <c r="I580" s="389" t="s">
        <v>99059</v>
      </c>
      <c r="J580" s="389" t="s">
        <v>99060</v>
      </c>
      <c r="K580" s="389" t="s">
        <v>99061</v>
      </c>
    </row>
    <row r="581" spans="1:11" hidden="1">
      <c r="A581" s="389" t="str">
        <f t="shared" si="18"/>
        <v>J</v>
      </c>
      <c r="B581" s="389" t="str">
        <f t="shared" si="19"/>
        <v>J5</v>
      </c>
      <c r="C581" s="394" t="s">
        <v>99431</v>
      </c>
      <c r="D581" s="394" t="s">
        <v>99081</v>
      </c>
      <c r="E581" s="395">
        <v>16</v>
      </c>
      <c r="F581" s="389" t="s">
        <v>99064</v>
      </c>
      <c r="G581" s="389" t="s">
        <v>36</v>
      </c>
      <c r="H581" s="389">
        <v>2</v>
      </c>
      <c r="I581" s="389" t="s">
        <v>99059</v>
      </c>
      <c r="J581" s="389" t="s">
        <v>99060</v>
      </c>
      <c r="K581" s="389" t="s">
        <v>99061</v>
      </c>
    </row>
    <row r="582" spans="1:11" hidden="1">
      <c r="A582" s="389" t="str">
        <f t="shared" si="18"/>
        <v>J</v>
      </c>
      <c r="B582" s="389" t="str">
        <f t="shared" si="19"/>
        <v>J5</v>
      </c>
      <c r="C582" s="394" t="s">
        <v>99432</v>
      </c>
      <c r="D582" s="394" t="s">
        <v>99081</v>
      </c>
      <c r="E582" s="395" t="s">
        <v>99216</v>
      </c>
      <c r="F582" s="389" t="s">
        <v>99071</v>
      </c>
      <c r="G582" s="389" t="s">
        <v>36</v>
      </c>
      <c r="H582" s="389">
        <v>2</v>
      </c>
      <c r="I582" s="389" t="s">
        <v>99059</v>
      </c>
      <c r="J582" s="389" t="s">
        <v>99060</v>
      </c>
      <c r="K582" s="389" t="s">
        <v>99061</v>
      </c>
    </row>
    <row r="583" spans="1:11" hidden="1">
      <c r="A583" s="389" t="str">
        <f t="shared" si="18"/>
        <v>J</v>
      </c>
      <c r="B583" s="389" t="str">
        <f t="shared" si="19"/>
        <v>J5</v>
      </c>
      <c r="C583" s="394" t="s">
        <v>99433</v>
      </c>
      <c r="D583" s="394" t="s">
        <v>99114</v>
      </c>
      <c r="E583" s="395" t="s">
        <v>99218</v>
      </c>
      <c r="F583" s="389" t="s">
        <v>99084</v>
      </c>
      <c r="G583" s="389" t="s">
        <v>36</v>
      </c>
      <c r="H583" s="389">
        <v>2</v>
      </c>
      <c r="I583" s="389" t="s">
        <v>99059</v>
      </c>
      <c r="J583" s="389" t="s">
        <v>99060</v>
      </c>
      <c r="K583" s="389" t="s">
        <v>99061</v>
      </c>
    </row>
    <row r="584" spans="1:11" hidden="1">
      <c r="A584" s="389" t="str">
        <f t="shared" si="18"/>
        <v>J</v>
      </c>
      <c r="B584" s="389" t="str">
        <f t="shared" si="19"/>
        <v>J5</v>
      </c>
      <c r="C584" s="394" t="s">
        <v>99434</v>
      </c>
      <c r="D584" s="394" t="s">
        <v>99081</v>
      </c>
      <c r="E584" s="395">
        <v>16</v>
      </c>
      <c r="F584" s="389" t="s">
        <v>99084</v>
      </c>
      <c r="G584" s="389" t="s">
        <v>36</v>
      </c>
      <c r="H584" s="389">
        <v>2</v>
      </c>
      <c r="I584" s="389" t="s">
        <v>99059</v>
      </c>
      <c r="J584" s="389" t="s">
        <v>99060</v>
      </c>
      <c r="K584" s="389" t="s">
        <v>99061</v>
      </c>
    </row>
    <row r="585" spans="1:11" hidden="1">
      <c r="A585" s="389" t="str">
        <f t="shared" si="18"/>
        <v>J</v>
      </c>
      <c r="B585" s="389" t="str">
        <f t="shared" si="19"/>
        <v>J5</v>
      </c>
      <c r="C585" s="394" t="s">
        <v>99435</v>
      </c>
      <c r="D585" s="394" t="s">
        <v>99086</v>
      </c>
      <c r="E585" s="395">
        <v>16</v>
      </c>
      <c r="F585" s="389" t="s">
        <v>99084</v>
      </c>
      <c r="G585" s="389" t="s">
        <v>36</v>
      </c>
      <c r="H585" s="389">
        <v>2</v>
      </c>
      <c r="I585" s="389" t="s">
        <v>99059</v>
      </c>
      <c r="J585" s="389" t="s">
        <v>99060</v>
      </c>
      <c r="K585" s="389" t="s">
        <v>99061</v>
      </c>
    </row>
    <row r="586" spans="1:11" hidden="1">
      <c r="A586" s="389" t="str">
        <f t="shared" si="18"/>
        <v>J</v>
      </c>
      <c r="B586" s="389" t="str">
        <f t="shared" si="19"/>
        <v>J5</v>
      </c>
      <c r="C586" s="394" t="s">
        <v>99436</v>
      </c>
      <c r="D586" s="394" t="s">
        <v>99081</v>
      </c>
      <c r="E586" s="395" t="s">
        <v>99216</v>
      </c>
      <c r="F586" s="389" t="s">
        <v>99084</v>
      </c>
      <c r="G586" s="389" t="s">
        <v>36</v>
      </c>
      <c r="H586" s="389">
        <v>2</v>
      </c>
      <c r="I586" s="389" t="s">
        <v>99059</v>
      </c>
      <c r="J586" s="389" t="s">
        <v>99060</v>
      </c>
      <c r="K586" s="389" t="s">
        <v>99061</v>
      </c>
    </row>
    <row r="587" spans="1:11" hidden="1">
      <c r="A587" s="389" t="str">
        <f t="shared" si="18"/>
        <v>J</v>
      </c>
      <c r="B587" s="389" t="str">
        <f t="shared" si="19"/>
        <v>J5</v>
      </c>
      <c r="C587" s="394" t="s">
        <v>99437</v>
      </c>
      <c r="D587" s="394" t="s">
        <v>99081</v>
      </c>
      <c r="E587" s="395" t="s">
        <v>99216</v>
      </c>
      <c r="F587" s="389" t="s">
        <v>99084</v>
      </c>
      <c r="G587" s="389" t="s">
        <v>36</v>
      </c>
      <c r="H587" s="389">
        <v>2</v>
      </c>
      <c r="I587" s="389" t="s">
        <v>99059</v>
      </c>
      <c r="J587" s="389" t="s">
        <v>99060</v>
      </c>
      <c r="K587" s="389" t="s">
        <v>99061</v>
      </c>
    </row>
    <row r="588" spans="1:11" hidden="1">
      <c r="A588" s="389" t="str">
        <f t="shared" si="18"/>
        <v>J</v>
      </c>
      <c r="B588" s="389" t="str">
        <f t="shared" si="19"/>
        <v>J5</v>
      </c>
      <c r="C588" s="394" t="s">
        <v>99438</v>
      </c>
      <c r="D588" s="394" t="s">
        <v>99081</v>
      </c>
      <c r="E588" s="395" t="s">
        <v>99216</v>
      </c>
      <c r="F588" s="389" t="s">
        <v>99071</v>
      </c>
      <c r="G588" s="389" t="s">
        <v>36</v>
      </c>
      <c r="H588" s="389">
        <v>2</v>
      </c>
      <c r="I588" s="389" t="s">
        <v>99059</v>
      </c>
      <c r="J588" s="389" t="s">
        <v>99060</v>
      </c>
      <c r="K588" s="389" t="s">
        <v>99061</v>
      </c>
    </row>
    <row r="589" spans="1:11" hidden="1">
      <c r="A589" s="389" t="str">
        <f t="shared" si="18"/>
        <v>J</v>
      </c>
      <c r="B589" s="389" t="str">
        <f t="shared" si="19"/>
        <v>J5</v>
      </c>
      <c r="C589" s="394" t="s">
        <v>99439</v>
      </c>
      <c r="D589" s="394" t="s">
        <v>99117</v>
      </c>
      <c r="E589" s="395" t="s">
        <v>99220</v>
      </c>
      <c r="F589" s="389" t="s">
        <v>99084</v>
      </c>
      <c r="G589" s="389" t="s">
        <v>36</v>
      </c>
      <c r="H589" s="389">
        <v>2</v>
      </c>
      <c r="I589" s="389" t="s">
        <v>99059</v>
      </c>
      <c r="J589" s="389" t="s">
        <v>99060</v>
      </c>
      <c r="K589" s="389" t="s">
        <v>99061</v>
      </c>
    </row>
    <row r="590" spans="1:11" hidden="1">
      <c r="A590" s="389" t="str">
        <f t="shared" si="18"/>
        <v>J</v>
      </c>
      <c r="B590" s="389" t="str">
        <f t="shared" si="19"/>
        <v>J6</v>
      </c>
      <c r="C590" s="394" t="s">
        <v>99440</v>
      </c>
      <c r="D590" s="394" t="s">
        <v>99081</v>
      </c>
      <c r="E590" s="395" t="s">
        <v>99220</v>
      </c>
      <c r="F590" s="389" t="s">
        <v>99084</v>
      </c>
      <c r="G590" s="389" t="s">
        <v>36</v>
      </c>
      <c r="H590" s="389">
        <v>2</v>
      </c>
      <c r="I590" s="389" t="s">
        <v>99059</v>
      </c>
      <c r="J590" s="389" t="s">
        <v>99060</v>
      </c>
      <c r="K590" s="389" t="s">
        <v>99061</v>
      </c>
    </row>
    <row r="591" spans="1:11" hidden="1">
      <c r="A591" s="389" t="str">
        <f t="shared" si="18"/>
        <v>J</v>
      </c>
      <c r="B591" s="389" t="str">
        <f t="shared" si="19"/>
        <v>J6</v>
      </c>
      <c r="C591" s="394" t="s">
        <v>99441</v>
      </c>
      <c r="D591" s="394" t="s">
        <v>99081</v>
      </c>
      <c r="E591" s="395" t="s">
        <v>99216</v>
      </c>
      <c r="F591" s="389" t="s">
        <v>99071</v>
      </c>
      <c r="G591" s="389" t="s">
        <v>36</v>
      </c>
      <c r="H591" s="389">
        <v>2</v>
      </c>
      <c r="I591" s="389" t="s">
        <v>99059</v>
      </c>
      <c r="J591" s="389" t="s">
        <v>99060</v>
      </c>
      <c r="K591" s="389" t="s">
        <v>99061</v>
      </c>
    </row>
    <row r="592" spans="1:11" hidden="1">
      <c r="A592" s="389" t="str">
        <f t="shared" si="18"/>
        <v>J</v>
      </c>
      <c r="B592" s="389" t="str">
        <f t="shared" si="19"/>
        <v>J6</v>
      </c>
      <c r="C592" s="394" t="s">
        <v>99442</v>
      </c>
      <c r="D592" s="394" t="s">
        <v>99079</v>
      </c>
      <c r="E592" s="395" t="s">
        <v>99248</v>
      </c>
      <c r="F592" s="389" t="s">
        <v>99071</v>
      </c>
      <c r="G592" s="389" t="s">
        <v>36</v>
      </c>
      <c r="H592" s="389">
        <v>2</v>
      </c>
      <c r="I592" s="389" t="s">
        <v>99059</v>
      </c>
      <c r="J592" s="389" t="s">
        <v>99060</v>
      </c>
      <c r="K592" s="389" t="s">
        <v>99061</v>
      </c>
    </row>
    <row r="593" spans="1:11" hidden="1">
      <c r="A593" s="389" t="str">
        <f t="shared" si="18"/>
        <v>J</v>
      </c>
      <c r="B593" s="389" t="str">
        <f t="shared" si="19"/>
        <v>J6</v>
      </c>
      <c r="C593" s="394" t="s">
        <v>99443</v>
      </c>
      <c r="D593" s="394" t="s">
        <v>99114</v>
      </c>
      <c r="E593" s="395" t="s">
        <v>99248</v>
      </c>
      <c r="F593" s="389" t="s">
        <v>99073</v>
      </c>
      <c r="G593" s="389" t="s">
        <v>36</v>
      </c>
      <c r="H593" s="389">
        <v>2</v>
      </c>
      <c r="I593" s="389" t="s">
        <v>99059</v>
      </c>
      <c r="J593" s="389" t="s">
        <v>99060</v>
      </c>
      <c r="K593" s="389" t="s">
        <v>99061</v>
      </c>
    </row>
    <row r="594" spans="1:11" hidden="1">
      <c r="A594" s="389" t="str">
        <f t="shared" si="18"/>
        <v>J</v>
      </c>
      <c r="B594" s="389" t="str">
        <f t="shared" si="19"/>
        <v>J6</v>
      </c>
      <c r="C594" s="394" t="s">
        <v>99444</v>
      </c>
      <c r="D594" s="394" t="s">
        <v>99079</v>
      </c>
      <c r="E594" s="395" t="s">
        <v>99218</v>
      </c>
      <c r="F594" s="389" t="s">
        <v>99073</v>
      </c>
      <c r="G594" s="389" t="s">
        <v>36</v>
      </c>
      <c r="H594" s="389">
        <v>2</v>
      </c>
      <c r="I594" s="389" t="s">
        <v>99059</v>
      </c>
      <c r="J594" s="389" t="s">
        <v>99060</v>
      </c>
      <c r="K594" s="389" t="s">
        <v>99061</v>
      </c>
    </row>
    <row r="595" spans="1:11" hidden="1">
      <c r="A595" s="389" t="str">
        <f t="shared" si="18"/>
        <v>J</v>
      </c>
      <c r="B595" s="389" t="str">
        <f t="shared" si="19"/>
        <v>J6</v>
      </c>
      <c r="C595" s="394" t="s">
        <v>99445</v>
      </c>
      <c r="D595" s="394" t="s">
        <v>99081</v>
      </c>
      <c r="E595" s="395" t="s">
        <v>99218</v>
      </c>
      <c r="F595" s="389" t="s">
        <v>99073</v>
      </c>
      <c r="G595" s="389" t="s">
        <v>36</v>
      </c>
      <c r="H595" s="389">
        <v>2</v>
      </c>
      <c r="I595" s="389" t="s">
        <v>99059</v>
      </c>
      <c r="J595" s="389" t="s">
        <v>99060</v>
      </c>
      <c r="K595" s="389" t="s">
        <v>99061</v>
      </c>
    </row>
    <row r="596" spans="1:11" hidden="1">
      <c r="A596" s="389" t="str">
        <f t="shared" si="18"/>
        <v>J</v>
      </c>
      <c r="B596" s="389" t="str">
        <f t="shared" si="19"/>
        <v>J6</v>
      </c>
      <c r="C596" s="394" t="s">
        <v>99446</v>
      </c>
      <c r="D596" s="394" t="s">
        <v>99114</v>
      </c>
      <c r="E596" s="395" t="s">
        <v>99220</v>
      </c>
      <c r="F596" s="389" t="s">
        <v>99073</v>
      </c>
      <c r="G596" s="389" t="s">
        <v>36</v>
      </c>
      <c r="H596" s="389">
        <v>2</v>
      </c>
      <c r="I596" s="389" t="s">
        <v>99059</v>
      </c>
      <c r="J596" s="389" t="s">
        <v>99060</v>
      </c>
      <c r="K596" s="389" t="s">
        <v>99061</v>
      </c>
    </row>
    <row r="597" spans="1:11" hidden="1">
      <c r="A597" s="389" t="str">
        <f t="shared" si="18"/>
        <v>J</v>
      </c>
      <c r="B597" s="389" t="str">
        <f t="shared" si="19"/>
        <v>J6</v>
      </c>
      <c r="C597" s="394" t="s">
        <v>99447</v>
      </c>
      <c r="D597" s="394" t="s">
        <v>99114</v>
      </c>
      <c r="E597" s="395" t="s">
        <v>99220</v>
      </c>
      <c r="F597" s="389" t="s">
        <v>99058</v>
      </c>
      <c r="G597" s="389" t="s">
        <v>36</v>
      </c>
      <c r="H597" s="389">
        <v>2</v>
      </c>
      <c r="I597" s="389" t="s">
        <v>99059</v>
      </c>
      <c r="J597" s="389" t="s">
        <v>99060</v>
      </c>
      <c r="K597" s="389" t="s">
        <v>99061</v>
      </c>
    </row>
    <row r="598" spans="1:11" hidden="1">
      <c r="A598" s="389" t="str">
        <f t="shared" si="18"/>
        <v>J</v>
      </c>
      <c r="B598" s="389" t="str">
        <f t="shared" si="19"/>
        <v>J6</v>
      </c>
      <c r="C598" s="394" t="s">
        <v>99448</v>
      </c>
      <c r="D598" s="394" t="s">
        <v>99093</v>
      </c>
      <c r="E598" s="395" t="s">
        <v>99220</v>
      </c>
      <c r="F598" s="389" t="s">
        <v>99084</v>
      </c>
      <c r="G598" s="389" t="s">
        <v>36</v>
      </c>
      <c r="H598" s="389">
        <v>2</v>
      </c>
      <c r="I598" s="389" t="s">
        <v>99059</v>
      </c>
      <c r="J598" s="389" t="s">
        <v>99060</v>
      </c>
      <c r="K598" s="389" t="s">
        <v>99061</v>
      </c>
    </row>
    <row r="599" spans="1:11" hidden="1">
      <c r="A599" s="389" t="str">
        <f t="shared" si="18"/>
        <v>J</v>
      </c>
      <c r="B599" s="389" t="str">
        <f t="shared" si="19"/>
        <v>J6</v>
      </c>
      <c r="C599" s="394" t="s">
        <v>99449</v>
      </c>
      <c r="D599" s="394" t="s">
        <v>99117</v>
      </c>
      <c r="E599" s="395" t="s">
        <v>99220</v>
      </c>
      <c r="F599" s="389" t="s">
        <v>99073</v>
      </c>
      <c r="G599" s="389" t="s">
        <v>36</v>
      </c>
      <c r="H599" s="389">
        <v>2</v>
      </c>
      <c r="I599" s="389" t="s">
        <v>99059</v>
      </c>
      <c r="J599" s="389" t="s">
        <v>99060</v>
      </c>
      <c r="K599" s="389" t="s">
        <v>99061</v>
      </c>
    </row>
    <row r="600" spans="1:11" hidden="1">
      <c r="A600" s="389" t="str">
        <f t="shared" si="18"/>
        <v>J</v>
      </c>
      <c r="B600" s="389" t="str">
        <f t="shared" si="19"/>
        <v>J6</v>
      </c>
      <c r="C600" s="394" t="s">
        <v>99450</v>
      </c>
      <c r="D600" s="394" t="s">
        <v>99093</v>
      </c>
      <c r="E600" s="395" t="s">
        <v>99220</v>
      </c>
      <c r="F600" s="389" t="s">
        <v>99073</v>
      </c>
      <c r="G600" s="389" t="s">
        <v>36</v>
      </c>
      <c r="H600" s="389">
        <v>2</v>
      </c>
      <c r="I600" s="389" t="s">
        <v>99059</v>
      </c>
      <c r="J600" s="389" t="s">
        <v>99060</v>
      </c>
      <c r="K600" s="389" t="s">
        <v>99061</v>
      </c>
    </row>
    <row r="601" spans="1:11" hidden="1">
      <c r="A601" s="389" t="str">
        <f t="shared" si="18"/>
        <v>J</v>
      </c>
      <c r="B601" s="389" t="str">
        <f t="shared" si="19"/>
        <v>J6</v>
      </c>
      <c r="C601" s="394" t="s">
        <v>99451</v>
      </c>
      <c r="D601" s="394" t="s">
        <v>99079</v>
      </c>
      <c r="E601" s="395" t="s">
        <v>99220</v>
      </c>
      <c r="F601" s="389" t="s">
        <v>99073</v>
      </c>
      <c r="G601" s="389" t="s">
        <v>36</v>
      </c>
      <c r="H601" s="389">
        <v>2</v>
      </c>
      <c r="I601" s="389" t="s">
        <v>99059</v>
      </c>
      <c r="J601" s="389" t="s">
        <v>99060</v>
      </c>
      <c r="K601" s="389" t="s">
        <v>99061</v>
      </c>
    </row>
    <row r="602" spans="1:11" hidden="1">
      <c r="A602" s="389" t="str">
        <f t="shared" si="18"/>
        <v>J</v>
      </c>
      <c r="B602" s="389" t="str">
        <f t="shared" si="19"/>
        <v>J6</v>
      </c>
      <c r="C602" s="394" t="s">
        <v>99452</v>
      </c>
      <c r="D602" s="394" t="s">
        <v>99117</v>
      </c>
      <c r="E602" s="395" t="s">
        <v>99218</v>
      </c>
      <c r="F602" s="389" t="s">
        <v>99073</v>
      </c>
      <c r="G602" s="389" t="s">
        <v>36</v>
      </c>
      <c r="H602" s="389">
        <v>2</v>
      </c>
      <c r="I602" s="389" t="s">
        <v>99059</v>
      </c>
      <c r="J602" s="389" t="s">
        <v>99060</v>
      </c>
      <c r="K602" s="389" t="s">
        <v>99061</v>
      </c>
    </row>
    <row r="603" spans="1:11" hidden="1">
      <c r="A603" s="389" t="str">
        <f t="shared" si="18"/>
        <v>J</v>
      </c>
      <c r="B603" s="389" t="str">
        <f t="shared" si="19"/>
        <v>J7</v>
      </c>
      <c r="C603" s="394" t="s">
        <v>99453</v>
      </c>
      <c r="D603" s="394" t="s">
        <v>99114</v>
      </c>
      <c r="E603" s="395" t="s">
        <v>99220</v>
      </c>
      <c r="F603" s="389" t="s">
        <v>99073</v>
      </c>
      <c r="G603" s="389" t="s">
        <v>36</v>
      </c>
      <c r="H603" s="389">
        <v>2</v>
      </c>
      <c r="I603" s="389" t="s">
        <v>99059</v>
      </c>
      <c r="J603" s="389" t="s">
        <v>99060</v>
      </c>
      <c r="K603" s="389" t="s">
        <v>99061</v>
      </c>
    </row>
    <row r="604" spans="1:11" hidden="1">
      <c r="A604" s="389" t="str">
        <f t="shared" si="18"/>
        <v>J</v>
      </c>
      <c r="B604" s="389" t="str">
        <f t="shared" si="19"/>
        <v>J7</v>
      </c>
      <c r="C604" s="394" t="s">
        <v>99454</v>
      </c>
      <c r="D604" s="394" t="s">
        <v>99081</v>
      </c>
      <c r="E604" s="395" t="s">
        <v>99218</v>
      </c>
      <c r="F604" s="389" t="s">
        <v>99073</v>
      </c>
      <c r="G604" s="389" t="s">
        <v>36</v>
      </c>
      <c r="H604" s="389">
        <v>2</v>
      </c>
      <c r="I604" s="389" t="s">
        <v>99059</v>
      </c>
      <c r="J604" s="389" t="s">
        <v>99060</v>
      </c>
      <c r="K604" s="389" t="s">
        <v>99061</v>
      </c>
    </row>
    <row r="605" spans="1:11" hidden="1">
      <c r="A605" s="389" t="str">
        <f t="shared" si="18"/>
        <v>J</v>
      </c>
      <c r="B605" s="389" t="str">
        <f t="shared" si="19"/>
        <v>J7</v>
      </c>
      <c r="C605" s="394" t="s">
        <v>99455</v>
      </c>
      <c r="D605" s="394" t="s">
        <v>99114</v>
      </c>
      <c r="E605" s="395" t="s">
        <v>99220</v>
      </c>
      <c r="F605" s="389" t="s">
        <v>99084</v>
      </c>
      <c r="G605" s="389" t="s">
        <v>36</v>
      </c>
      <c r="H605" s="389">
        <v>2</v>
      </c>
      <c r="I605" s="389" t="s">
        <v>99059</v>
      </c>
      <c r="J605" s="389" t="s">
        <v>99060</v>
      </c>
      <c r="K605" s="389" t="s">
        <v>99061</v>
      </c>
    </row>
    <row r="606" spans="1:11" hidden="1">
      <c r="A606" s="389" t="str">
        <f t="shared" si="18"/>
        <v>J</v>
      </c>
      <c r="B606" s="389" t="str">
        <f t="shared" si="19"/>
        <v>J7</v>
      </c>
      <c r="C606" s="394" t="s">
        <v>99456</v>
      </c>
      <c r="D606" s="394" t="s">
        <v>99093</v>
      </c>
      <c r="E606" s="395" t="s">
        <v>99218</v>
      </c>
      <c r="F606" s="389" t="s">
        <v>99073</v>
      </c>
      <c r="G606" s="389" t="s">
        <v>36</v>
      </c>
      <c r="H606" s="389">
        <v>2</v>
      </c>
      <c r="I606" s="389" t="s">
        <v>99059</v>
      </c>
      <c r="J606" s="389" t="s">
        <v>99060</v>
      </c>
      <c r="K606" s="389" t="s">
        <v>99061</v>
      </c>
    </row>
    <row r="607" spans="1:11" hidden="1">
      <c r="A607" s="389" t="str">
        <f t="shared" si="18"/>
        <v>J</v>
      </c>
      <c r="B607" s="389" t="str">
        <f t="shared" si="19"/>
        <v>J7</v>
      </c>
      <c r="C607" s="394" t="s">
        <v>99457</v>
      </c>
      <c r="D607" s="394" t="s">
        <v>99114</v>
      </c>
      <c r="E607" s="395" t="s">
        <v>99220</v>
      </c>
      <c r="F607" s="389" t="s">
        <v>99073</v>
      </c>
      <c r="G607" s="389" t="s">
        <v>36</v>
      </c>
      <c r="H607" s="389">
        <v>2</v>
      </c>
      <c r="I607" s="389" t="s">
        <v>99059</v>
      </c>
      <c r="J607" s="389" t="s">
        <v>99060</v>
      </c>
      <c r="K607" s="389" t="s">
        <v>99061</v>
      </c>
    </row>
    <row r="608" spans="1:11" hidden="1">
      <c r="A608" s="389" t="str">
        <f t="shared" si="18"/>
        <v>J</v>
      </c>
      <c r="B608" s="389" t="str">
        <f t="shared" si="19"/>
        <v>J7</v>
      </c>
      <c r="C608" s="394" t="s">
        <v>99458</v>
      </c>
      <c r="D608" s="394" t="s">
        <v>99091</v>
      </c>
      <c r="E608" s="395" t="s">
        <v>99220</v>
      </c>
      <c r="F608" s="389" t="s">
        <v>99073</v>
      </c>
      <c r="G608" s="389" t="s">
        <v>36</v>
      </c>
      <c r="H608" s="389">
        <v>2</v>
      </c>
      <c r="I608" s="389" t="s">
        <v>99059</v>
      </c>
      <c r="J608" s="389" t="s">
        <v>99060</v>
      </c>
      <c r="K608" s="389" t="s">
        <v>99061</v>
      </c>
    </row>
    <row r="609" spans="1:11" hidden="1">
      <c r="A609" s="389" t="str">
        <f t="shared" si="18"/>
        <v>J</v>
      </c>
      <c r="B609" s="389" t="str">
        <f t="shared" si="19"/>
        <v>J7</v>
      </c>
      <c r="C609" s="394" t="s">
        <v>99459</v>
      </c>
      <c r="D609" s="394" t="s">
        <v>99114</v>
      </c>
      <c r="E609" s="395" t="s">
        <v>99220</v>
      </c>
      <c r="F609" s="389" t="s">
        <v>99084</v>
      </c>
      <c r="G609" s="389" t="s">
        <v>36</v>
      </c>
      <c r="H609" s="389">
        <v>2</v>
      </c>
      <c r="I609" s="389" t="s">
        <v>99059</v>
      </c>
      <c r="J609" s="389" t="s">
        <v>99060</v>
      </c>
      <c r="K609" s="389" t="s">
        <v>99061</v>
      </c>
    </row>
    <row r="610" spans="1:11" hidden="1">
      <c r="A610" s="389" t="str">
        <f t="shared" si="18"/>
        <v>J</v>
      </c>
      <c r="B610" s="389" t="str">
        <f t="shared" si="19"/>
        <v>J7</v>
      </c>
      <c r="C610" s="394" t="s">
        <v>99460</v>
      </c>
      <c r="D610" s="394" t="s">
        <v>99117</v>
      </c>
      <c r="E610" s="395" t="s">
        <v>99220</v>
      </c>
      <c r="F610" s="389" t="s">
        <v>99073</v>
      </c>
      <c r="G610" s="389" t="s">
        <v>36</v>
      </c>
      <c r="H610" s="389">
        <v>2</v>
      </c>
      <c r="I610" s="389" t="s">
        <v>99059</v>
      </c>
      <c r="J610" s="389" t="s">
        <v>99060</v>
      </c>
      <c r="K610" s="389" t="s">
        <v>99061</v>
      </c>
    </row>
    <row r="611" spans="1:11" hidden="1">
      <c r="A611" s="389" t="str">
        <f t="shared" si="18"/>
        <v>J</v>
      </c>
      <c r="B611" s="389" t="str">
        <f t="shared" si="19"/>
        <v>J7</v>
      </c>
      <c r="C611" s="394" t="s">
        <v>99461</v>
      </c>
      <c r="D611" s="394" t="s">
        <v>99117</v>
      </c>
      <c r="E611" s="395" t="s">
        <v>99220</v>
      </c>
      <c r="F611" s="389" t="s">
        <v>99084</v>
      </c>
      <c r="G611" s="389" t="s">
        <v>36</v>
      </c>
      <c r="H611" s="389">
        <v>2</v>
      </c>
      <c r="I611" s="389" t="s">
        <v>99059</v>
      </c>
      <c r="J611" s="389" t="s">
        <v>99060</v>
      </c>
      <c r="K611" s="389" t="s">
        <v>99061</v>
      </c>
    </row>
    <row r="612" spans="1:11" hidden="1">
      <c r="A612" s="389" t="str">
        <f t="shared" si="18"/>
        <v>J</v>
      </c>
      <c r="B612" s="389" t="str">
        <f t="shared" si="19"/>
        <v>J7</v>
      </c>
      <c r="C612" s="394" t="s">
        <v>99462</v>
      </c>
      <c r="D612" s="394" t="s">
        <v>99093</v>
      </c>
      <c r="E612" s="395">
        <v>16</v>
      </c>
      <c r="F612" s="389" t="s">
        <v>99084</v>
      </c>
      <c r="G612" s="389" t="s">
        <v>36</v>
      </c>
      <c r="H612" s="389">
        <v>2</v>
      </c>
      <c r="I612" s="389" t="s">
        <v>99059</v>
      </c>
      <c r="J612" s="389" t="s">
        <v>99060</v>
      </c>
      <c r="K612" s="389" t="s">
        <v>99061</v>
      </c>
    </row>
    <row r="613" spans="1:11" hidden="1">
      <c r="A613" s="389" t="str">
        <f t="shared" si="18"/>
        <v>J</v>
      </c>
      <c r="B613" s="389" t="str">
        <f t="shared" si="19"/>
        <v>J7</v>
      </c>
      <c r="C613" s="394" t="s">
        <v>99463</v>
      </c>
      <c r="D613" s="394" t="s">
        <v>99081</v>
      </c>
      <c r="E613" s="395" t="s">
        <v>99220</v>
      </c>
      <c r="F613" s="389" t="s">
        <v>99084</v>
      </c>
      <c r="G613" s="389" t="s">
        <v>36</v>
      </c>
      <c r="H613" s="389">
        <v>2</v>
      </c>
      <c r="I613" s="389" t="s">
        <v>99059</v>
      </c>
      <c r="J613" s="389" t="s">
        <v>99060</v>
      </c>
      <c r="K613" s="389" t="s">
        <v>99061</v>
      </c>
    </row>
    <row r="614" spans="1:11" hidden="1">
      <c r="A614" s="389" t="str">
        <f t="shared" si="18"/>
        <v>J</v>
      </c>
      <c r="B614" s="389" t="str">
        <f t="shared" si="19"/>
        <v>J7</v>
      </c>
      <c r="C614" s="394" t="s">
        <v>99464</v>
      </c>
      <c r="D614" s="394" t="s">
        <v>99114</v>
      </c>
      <c r="E614" s="395" t="s">
        <v>99218</v>
      </c>
      <c r="F614" s="389" t="s">
        <v>99073</v>
      </c>
      <c r="G614" s="389" t="s">
        <v>36</v>
      </c>
      <c r="H614" s="389">
        <v>2</v>
      </c>
      <c r="I614" s="389" t="s">
        <v>99059</v>
      </c>
      <c r="J614" s="389" t="s">
        <v>99060</v>
      </c>
      <c r="K614" s="389" t="s">
        <v>99061</v>
      </c>
    </row>
    <row r="615" spans="1:11" hidden="1">
      <c r="A615" s="389" t="str">
        <f t="shared" si="18"/>
        <v>J</v>
      </c>
      <c r="B615" s="389" t="str">
        <f t="shared" si="19"/>
        <v>J7</v>
      </c>
      <c r="C615" s="394" t="s">
        <v>99465</v>
      </c>
      <c r="D615" s="394" t="s">
        <v>99091</v>
      </c>
      <c r="E615" s="395" t="s">
        <v>99218</v>
      </c>
      <c r="F615" s="389" t="s">
        <v>99073</v>
      </c>
      <c r="G615" s="389" t="s">
        <v>36</v>
      </c>
      <c r="H615" s="389">
        <v>2</v>
      </c>
      <c r="I615" s="389" t="s">
        <v>99059</v>
      </c>
      <c r="J615" s="389" t="s">
        <v>99060</v>
      </c>
      <c r="K615" s="389" t="s">
        <v>99061</v>
      </c>
    </row>
    <row r="616" spans="1:11" hidden="1">
      <c r="A616" s="389" t="str">
        <f t="shared" si="18"/>
        <v>J</v>
      </c>
      <c r="B616" s="389" t="str">
        <f t="shared" si="19"/>
        <v>J7</v>
      </c>
      <c r="C616" s="394" t="s">
        <v>99466</v>
      </c>
      <c r="D616" s="394" t="s">
        <v>99081</v>
      </c>
      <c r="E616" s="395" t="s">
        <v>99220</v>
      </c>
      <c r="F616" s="389" t="s">
        <v>99073</v>
      </c>
      <c r="G616" s="389" t="s">
        <v>36</v>
      </c>
      <c r="H616" s="389">
        <v>2</v>
      </c>
      <c r="I616" s="389" t="s">
        <v>99059</v>
      </c>
      <c r="J616" s="389" t="s">
        <v>99060</v>
      </c>
      <c r="K616" s="389" t="s">
        <v>99061</v>
      </c>
    </row>
    <row r="617" spans="1:11" hidden="1">
      <c r="A617" s="389" t="str">
        <f t="shared" si="18"/>
        <v>J</v>
      </c>
      <c r="B617" s="389" t="str">
        <f t="shared" si="19"/>
        <v>J7</v>
      </c>
      <c r="C617" s="394" t="s">
        <v>99467</v>
      </c>
      <c r="D617" s="394" t="s">
        <v>99081</v>
      </c>
      <c r="E617" s="395" t="s">
        <v>99220</v>
      </c>
      <c r="F617" s="389" t="s">
        <v>99073</v>
      </c>
      <c r="G617" s="389" t="s">
        <v>36</v>
      </c>
      <c r="H617" s="389">
        <v>2</v>
      </c>
      <c r="I617" s="389" t="s">
        <v>99059</v>
      </c>
      <c r="J617" s="389" t="s">
        <v>99060</v>
      </c>
      <c r="K617" s="389" t="s">
        <v>99061</v>
      </c>
    </row>
    <row r="618" spans="1:11" hidden="1">
      <c r="A618" s="389" t="str">
        <f t="shared" si="18"/>
        <v>J</v>
      </c>
      <c r="B618" s="389" t="str">
        <f t="shared" si="19"/>
        <v>J7</v>
      </c>
      <c r="C618" s="401" t="s">
        <v>99468</v>
      </c>
      <c r="D618" s="401" t="s">
        <v>99081</v>
      </c>
      <c r="E618" s="402" t="s">
        <v>99216</v>
      </c>
      <c r="F618" s="389" t="s">
        <v>99071</v>
      </c>
      <c r="G618" s="389" t="s">
        <v>36</v>
      </c>
      <c r="H618" s="389">
        <v>2</v>
      </c>
      <c r="I618" s="389" t="s">
        <v>99059</v>
      </c>
      <c r="J618" s="389" t="s">
        <v>99060</v>
      </c>
      <c r="K618" s="389" t="s">
        <v>99061</v>
      </c>
    </row>
    <row r="619" spans="1:11" hidden="1">
      <c r="A619" s="389" t="str">
        <f t="shared" si="18"/>
        <v>J</v>
      </c>
      <c r="B619" s="389" t="str">
        <f t="shared" si="19"/>
        <v>J7</v>
      </c>
      <c r="C619" s="394" t="s">
        <v>99469</v>
      </c>
      <c r="D619" s="394" t="s">
        <v>99081</v>
      </c>
      <c r="E619" s="395" t="s">
        <v>99216</v>
      </c>
      <c r="F619" s="389" t="s">
        <v>99058</v>
      </c>
      <c r="G619" s="389" t="s">
        <v>36</v>
      </c>
      <c r="H619" s="389">
        <v>2</v>
      </c>
      <c r="I619" s="389" t="s">
        <v>99059</v>
      </c>
      <c r="J619" s="389" t="s">
        <v>99060</v>
      </c>
      <c r="K619" s="389" t="s">
        <v>99061</v>
      </c>
    </row>
    <row r="620" spans="1:11" hidden="1">
      <c r="A620" s="389" t="str">
        <f t="shared" si="18"/>
        <v>J</v>
      </c>
      <c r="B620" s="389" t="str">
        <f t="shared" si="19"/>
        <v>J7</v>
      </c>
      <c r="C620" s="394" t="s">
        <v>99470</v>
      </c>
      <c r="D620" s="394" t="s">
        <v>99091</v>
      </c>
      <c r="E620" s="395" t="s">
        <v>99216</v>
      </c>
      <c r="F620" s="389" t="s">
        <v>99071</v>
      </c>
      <c r="G620" s="389" t="s">
        <v>36</v>
      </c>
      <c r="H620" s="389">
        <v>2</v>
      </c>
      <c r="I620" s="389" t="s">
        <v>99059</v>
      </c>
      <c r="J620" s="389" t="s">
        <v>99060</v>
      </c>
      <c r="K620" s="389" t="s">
        <v>99061</v>
      </c>
    </row>
    <row r="621" spans="1:11" hidden="1">
      <c r="A621" s="389" t="str">
        <f t="shared" si="18"/>
        <v>J</v>
      </c>
      <c r="B621" s="389" t="str">
        <f t="shared" si="19"/>
        <v>J7</v>
      </c>
      <c r="C621" s="394" t="s">
        <v>99471</v>
      </c>
      <c r="D621" s="394" t="s">
        <v>99114</v>
      </c>
      <c r="E621" s="395" t="s">
        <v>99216</v>
      </c>
      <c r="F621" s="389" t="s">
        <v>99064</v>
      </c>
      <c r="G621" s="389" t="s">
        <v>36</v>
      </c>
      <c r="H621" s="389">
        <v>2</v>
      </c>
      <c r="I621" s="389" t="s">
        <v>99059</v>
      </c>
      <c r="J621" s="389" t="s">
        <v>99060</v>
      </c>
      <c r="K621" s="389" t="s">
        <v>99061</v>
      </c>
    </row>
    <row r="622" spans="1:11" hidden="1">
      <c r="A622" s="389" t="str">
        <f t="shared" si="18"/>
        <v>J</v>
      </c>
      <c r="B622" s="389" t="str">
        <f t="shared" si="19"/>
        <v>J8</v>
      </c>
      <c r="C622" s="394" t="s">
        <v>99472</v>
      </c>
      <c r="D622" s="394" t="s">
        <v>99089</v>
      </c>
      <c r="E622" s="395">
        <v>16</v>
      </c>
      <c r="F622" s="389" t="s">
        <v>99064</v>
      </c>
      <c r="G622" s="389" t="s">
        <v>36</v>
      </c>
      <c r="H622" s="389">
        <v>1</v>
      </c>
      <c r="I622" s="389" t="s">
        <v>99059</v>
      </c>
      <c r="J622" s="389" t="s">
        <v>99060</v>
      </c>
      <c r="K622" s="389" t="s">
        <v>99061</v>
      </c>
    </row>
    <row r="623" spans="1:11" hidden="1">
      <c r="A623" s="389" t="str">
        <f t="shared" si="18"/>
        <v>J</v>
      </c>
      <c r="B623" s="389" t="str">
        <f t="shared" si="19"/>
        <v>J8</v>
      </c>
      <c r="C623" s="394" t="s">
        <v>99473</v>
      </c>
      <c r="D623" s="394" t="s">
        <v>99089</v>
      </c>
      <c r="E623" s="395">
        <v>16</v>
      </c>
      <c r="F623" s="389" t="s">
        <v>99064</v>
      </c>
      <c r="G623" s="389" t="s">
        <v>36</v>
      </c>
      <c r="H623" s="389">
        <v>1</v>
      </c>
      <c r="I623" s="389" t="s">
        <v>99059</v>
      </c>
      <c r="J623" s="389" t="s">
        <v>99060</v>
      </c>
      <c r="K623" s="389" t="s">
        <v>99061</v>
      </c>
    </row>
    <row r="624" spans="1:11" hidden="1">
      <c r="A624" s="389" t="str">
        <f t="shared" si="18"/>
        <v>J</v>
      </c>
      <c r="B624" s="389" t="str">
        <f t="shared" si="19"/>
        <v>J8</v>
      </c>
      <c r="C624" s="394" t="s">
        <v>99474</v>
      </c>
      <c r="D624" s="394" t="s">
        <v>99089</v>
      </c>
      <c r="E624" s="395">
        <v>16</v>
      </c>
      <c r="F624" s="389" t="s">
        <v>99064</v>
      </c>
      <c r="G624" s="389" t="s">
        <v>36</v>
      </c>
      <c r="H624" s="389">
        <v>1</v>
      </c>
      <c r="I624" s="389" t="s">
        <v>99059</v>
      </c>
      <c r="J624" s="389" t="s">
        <v>99060</v>
      </c>
      <c r="K624" s="389" t="s">
        <v>99061</v>
      </c>
    </row>
    <row r="625" spans="1:11" hidden="1">
      <c r="A625" s="389" t="str">
        <f t="shared" si="18"/>
        <v>J</v>
      </c>
      <c r="B625" s="389" t="str">
        <f t="shared" si="19"/>
        <v>J8</v>
      </c>
      <c r="C625" s="394" t="s">
        <v>99475</v>
      </c>
      <c r="D625" s="394" t="s">
        <v>99089</v>
      </c>
      <c r="E625" s="395">
        <v>16</v>
      </c>
      <c r="F625" s="389" t="s">
        <v>99064</v>
      </c>
      <c r="G625" s="389" t="s">
        <v>36</v>
      </c>
      <c r="H625" s="389">
        <v>1</v>
      </c>
      <c r="I625" s="389" t="s">
        <v>99059</v>
      </c>
      <c r="J625" s="389" t="s">
        <v>99060</v>
      </c>
      <c r="K625" s="389" t="s">
        <v>99061</v>
      </c>
    </row>
    <row r="626" spans="1:11" hidden="1">
      <c r="A626" s="389" t="str">
        <f t="shared" si="18"/>
        <v>J</v>
      </c>
      <c r="B626" s="389" t="str">
        <f t="shared" si="19"/>
        <v>J8</v>
      </c>
      <c r="C626" s="394" t="s">
        <v>99476</v>
      </c>
      <c r="D626" s="394" t="s">
        <v>99086</v>
      </c>
      <c r="E626" s="395">
        <v>16</v>
      </c>
      <c r="F626" s="389" t="s">
        <v>99084</v>
      </c>
      <c r="G626" s="389" t="s">
        <v>36</v>
      </c>
      <c r="H626" s="389">
        <v>1</v>
      </c>
      <c r="I626" s="389" t="s">
        <v>99059</v>
      </c>
      <c r="J626" s="389" t="s">
        <v>99060</v>
      </c>
      <c r="K626" s="389" t="s">
        <v>99061</v>
      </c>
    </row>
    <row r="627" spans="1:11" hidden="1">
      <c r="A627" s="389" t="str">
        <f t="shared" si="18"/>
        <v>J</v>
      </c>
      <c r="B627" s="389" t="str">
        <f t="shared" si="19"/>
        <v>J8</v>
      </c>
      <c r="C627" s="394" t="s">
        <v>99477</v>
      </c>
      <c r="D627" s="394" t="s">
        <v>99086</v>
      </c>
      <c r="E627" s="395" t="s">
        <v>99216</v>
      </c>
      <c r="F627" s="389" t="s">
        <v>99073</v>
      </c>
      <c r="G627" s="389" t="s">
        <v>36</v>
      </c>
      <c r="H627" s="389">
        <v>1</v>
      </c>
      <c r="I627" s="389" t="s">
        <v>99059</v>
      </c>
      <c r="J627" s="389" t="s">
        <v>99060</v>
      </c>
      <c r="K627" s="389" t="s">
        <v>99061</v>
      </c>
    </row>
    <row r="628" spans="1:11" hidden="1">
      <c r="A628" s="389" t="str">
        <f t="shared" si="18"/>
        <v>J</v>
      </c>
      <c r="B628" s="389" t="str">
        <f t="shared" si="19"/>
        <v>J8</v>
      </c>
      <c r="C628" s="394" t="s">
        <v>99478</v>
      </c>
      <c r="D628" s="394" t="s">
        <v>99086</v>
      </c>
      <c r="E628" s="395">
        <v>16</v>
      </c>
      <c r="F628" s="389" t="s">
        <v>99064</v>
      </c>
      <c r="G628" s="389" t="s">
        <v>36</v>
      </c>
      <c r="H628" s="389">
        <v>1</v>
      </c>
      <c r="I628" s="389" t="s">
        <v>99059</v>
      </c>
      <c r="J628" s="389" t="s">
        <v>99060</v>
      </c>
      <c r="K628" s="389" t="s">
        <v>99061</v>
      </c>
    </row>
    <row r="629" spans="1:11" hidden="1">
      <c r="A629" s="389" t="str">
        <f t="shared" si="18"/>
        <v>J</v>
      </c>
      <c r="B629" s="389" t="str">
        <f t="shared" si="19"/>
        <v>J8</v>
      </c>
      <c r="C629" s="394" t="s">
        <v>99479</v>
      </c>
      <c r="D629" s="394" t="s">
        <v>99086</v>
      </c>
      <c r="E629" s="395">
        <v>16</v>
      </c>
      <c r="F629" s="389" t="s">
        <v>99071</v>
      </c>
      <c r="G629" s="389" t="s">
        <v>36</v>
      </c>
      <c r="H629" s="389">
        <v>1</v>
      </c>
      <c r="I629" s="389" t="s">
        <v>99059</v>
      </c>
      <c r="J629" s="389" t="s">
        <v>99060</v>
      </c>
      <c r="K629" s="389" t="s">
        <v>99061</v>
      </c>
    </row>
    <row r="630" spans="1:11" hidden="1">
      <c r="A630" s="389" t="str">
        <f t="shared" si="18"/>
        <v>J</v>
      </c>
      <c r="B630" s="389" t="str">
        <f t="shared" si="19"/>
        <v>J8</v>
      </c>
      <c r="C630" s="394" t="s">
        <v>99480</v>
      </c>
      <c r="D630" s="394" t="s">
        <v>99069</v>
      </c>
      <c r="E630" s="395">
        <v>16</v>
      </c>
      <c r="F630" s="389" t="s">
        <v>99064</v>
      </c>
      <c r="G630" s="389" t="s">
        <v>36</v>
      </c>
      <c r="H630" s="389">
        <v>1</v>
      </c>
      <c r="I630" s="389" t="s">
        <v>99059</v>
      </c>
      <c r="J630" s="389" t="s">
        <v>99060</v>
      </c>
      <c r="K630" s="389" t="s">
        <v>99061</v>
      </c>
    </row>
    <row r="631" spans="1:11" hidden="1">
      <c r="A631" s="389" t="str">
        <f t="shared" si="18"/>
        <v>J</v>
      </c>
      <c r="B631" s="389" t="str">
        <f t="shared" si="19"/>
        <v>J8</v>
      </c>
      <c r="C631" s="394" t="s">
        <v>99481</v>
      </c>
      <c r="D631" s="394" t="s">
        <v>99089</v>
      </c>
      <c r="E631" s="395">
        <v>16</v>
      </c>
      <c r="F631" s="389" t="s">
        <v>99084</v>
      </c>
      <c r="G631" s="389" t="s">
        <v>36</v>
      </c>
      <c r="H631" s="389">
        <v>1</v>
      </c>
      <c r="I631" s="389" t="s">
        <v>99059</v>
      </c>
      <c r="J631" s="389" t="s">
        <v>99060</v>
      </c>
      <c r="K631" s="389" t="s">
        <v>99061</v>
      </c>
    </row>
    <row r="632" spans="1:11" hidden="1">
      <c r="A632" s="389" t="str">
        <f t="shared" si="18"/>
        <v>J</v>
      </c>
      <c r="B632" s="389" t="str">
        <f t="shared" si="19"/>
        <v>J8</v>
      </c>
      <c r="C632" s="394" t="s">
        <v>99482</v>
      </c>
      <c r="D632" s="394" t="s">
        <v>99069</v>
      </c>
      <c r="E632" s="395">
        <v>16</v>
      </c>
      <c r="F632" s="389" t="s">
        <v>99084</v>
      </c>
      <c r="G632" s="389" t="s">
        <v>36</v>
      </c>
      <c r="H632" s="389">
        <v>1</v>
      </c>
      <c r="I632" s="389" t="s">
        <v>99059</v>
      </c>
      <c r="J632" s="389" t="s">
        <v>99060</v>
      </c>
      <c r="K632" s="389" t="s">
        <v>99061</v>
      </c>
    </row>
    <row r="633" spans="1:11" hidden="1">
      <c r="A633" s="389" t="str">
        <f t="shared" si="18"/>
        <v>J</v>
      </c>
      <c r="B633" s="389" t="str">
        <f t="shared" si="19"/>
        <v>J8</v>
      </c>
      <c r="C633" s="394" t="s">
        <v>99483</v>
      </c>
      <c r="D633" s="394" t="s">
        <v>99089</v>
      </c>
      <c r="E633" s="395">
        <v>16</v>
      </c>
      <c r="F633" s="389" t="s">
        <v>99084</v>
      </c>
      <c r="G633" s="389" t="s">
        <v>36</v>
      </c>
      <c r="H633" s="389">
        <v>1</v>
      </c>
      <c r="I633" s="389" t="s">
        <v>99059</v>
      </c>
      <c r="J633" s="389" t="s">
        <v>99060</v>
      </c>
      <c r="K633" s="389" t="s">
        <v>99061</v>
      </c>
    </row>
    <row r="634" spans="1:11" hidden="1">
      <c r="A634" s="389" t="str">
        <f t="shared" si="18"/>
        <v>J</v>
      </c>
      <c r="B634" s="389" t="str">
        <f t="shared" si="19"/>
        <v>J8</v>
      </c>
      <c r="C634" s="394" t="s">
        <v>99484</v>
      </c>
      <c r="D634" s="394" t="s">
        <v>99069</v>
      </c>
      <c r="E634" s="395">
        <v>16</v>
      </c>
      <c r="F634" s="389" t="s">
        <v>99084</v>
      </c>
      <c r="G634" s="389" t="s">
        <v>36</v>
      </c>
      <c r="H634" s="389">
        <v>1</v>
      </c>
      <c r="I634" s="389" t="s">
        <v>99059</v>
      </c>
      <c r="J634" s="389" t="s">
        <v>99060</v>
      </c>
      <c r="K634" s="389" t="s">
        <v>99061</v>
      </c>
    </row>
    <row r="635" spans="1:11" hidden="1">
      <c r="A635" s="389" t="str">
        <f t="shared" si="18"/>
        <v>J</v>
      </c>
      <c r="B635" s="389" t="str">
        <f t="shared" si="19"/>
        <v>J8</v>
      </c>
      <c r="C635" s="394" t="s">
        <v>99485</v>
      </c>
      <c r="D635" s="394" t="s">
        <v>99089</v>
      </c>
      <c r="E635" s="395">
        <v>16</v>
      </c>
      <c r="F635" s="389" t="s">
        <v>99071</v>
      </c>
      <c r="G635" s="389" t="s">
        <v>36</v>
      </c>
      <c r="H635" s="389">
        <v>1</v>
      </c>
      <c r="I635" s="389" t="s">
        <v>99059</v>
      </c>
      <c r="J635" s="389" t="s">
        <v>99060</v>
      </c>
      <c r="K635" s="389" t="s">
        <v>99061</v>
      </c>
    </row>
    <row r="636" spans="1:11" hidden="1">
      <c r="A636" s="389" t="str">
        <f t="shared" si="18"/>
        <v>J</v>
      </c>
      <c r="B636" s="389" t="str">
        <f t="shared" si="19"/>
        <v>J8</v>
      </c>
      <c r="C636" s="394" t="s">
        <v>99486</v>
      </c>
      <c r="D636" s="394" t="s">
        <v>99069</v>
      </c>
      <c r="E636" s="395">
        <v>16</v>
      </c>
      <c r="F636" s="389" t="s">
        <v>99071</v>
      </c>
      <c r="G636" s="389" t="s">
        <v>36</v>
      </c>
      <c r="H636" s="389">
        <v>1</v>
      </c>
      <c r="I636" s="389" t="s">
        <v>99059</v>
      </c>
      <c r="J636" s="389" t="s">
        <v>99060</v>
      </c>
      <c r="K636" s="389" t="s">
        <v>99061</v>
      </c>
    </row>
    <row r="637" spans="1:11" hidden="1">
      <c r="A637" s="389" t="str">
        <f t="shared" si="18"/>
        <v>J</v>
      </c>
      <c r="B637" s="389" t="str">
        <f t="shared" si="19"/>
        <v>J8</v>
      </c>
      <c r="C637" s="394" t="s">
        <v>99487</v>
      </c>
      <c r="D637" s="394" t="s">
        <v>99069</v>
      </c>
      <c r="E637" s="395">
        <v>16</v>
      </c>
      <c r="F637" s="389" t="s">
        <v>99073</v>
      </c>
      <c r="G637" s="389" t="s">
        <v>36</v>
      </c>
      <c r="H637" s="389">
        <v>1</v>
      </c>
      <c r="I637" s="389" t="s">
        <v>99059</v>
      </c>
      <c r="J637" s="389" t="s">
        <v>99060</v>
      </c>
      <c r="K637" s="389" t="s">
        <v>99061</v>
      </c>
    </row>
    <row r="638" spans="1:11" hidden="1">
      <c r="A638" s="389" t="str">
        <f t="shared" si="18"/>
        <v>J</v>
      </c>
      <c r="B638" s="389" t="str">
        <f t="shared" si="19"/>
        <v>J9</v>
      </c>
      <c r="C638" s="394" t="s">
        <v>99488</v>
      </c>
      <c r="D638" s="394" t="s">
        <v>99069</v>
      </c>
      <c r="E638" s="395">
        <v>16</v>
      </c>
      <c r="F638" s="389" t="s">
        <v>99071</v>
      </c>
      <c r="G638" s="389" t="s">
        <v>36</v>
      </c>
      <c r="H638" s="389">
        <v>1</v>
      </c>
      <c r="I638" s="389" t="s">
        <v>99059</v>
      </c>
      <c r="J638" s="389" t="s">
        <v>99060</v>
      </c>
      <c r="K638" s="389" t="s">
        <v>99061</v>
      </c>
    </row>
    <row r="639" spans="1:11" hidden="1">
      <c r="A639" s="389" t="str">
        <f t="shared" si="18"/>
        <v>J</v>
      </c>
      <c r="B639" s="389" t="str">
        <f t="shared" si="19"/>
        <v>J9</v>
      </c>
      <c r="C639" s="394" t="s">
        <v>99489</v>
      </c>
      <c r="D639" s="394" t="s">
        <v>99069</v>
      </c>
      <c r="E639" s="395">
        <v>16</v>
      </c>
      <c r="F639" s="389" t="s">
        <v>99084</v>
      </c>
      <c r="G639" s="389" t="s">
        <v>36</v>
      </c>
      <c r="H639" s="389">
        <v>1</v>
      </c>
      <c r="I639" s="389" t="s">
        <v>99059</v>
      </c>
      <c r="J639" s="389" t="s">
        <v>99060</v>
      </c>
      <c r="K639" s="389" t="s">
        <v>99061</v>
      </c>
    </row>
    <row r="640" spans="1:11" hidden="1">
      <c r="A640" s="389" t="str">
        <f t="shared" si="18"/>
        <v>J</v>
      </c>
      <c r="B640" s="389" t="str">
        <f t="shared" si="19"/>
        <v>J9</v>
      </c>
      <c r="C640" s="394" t="s">
        <v>99490</v>
      </c>
      <c r="D640" s="394" t="s">
        <v>99069</v>
      </c>
      <c r="E640" s="395">
        <v>16</v>
      </c>
      <c r="F640" s="389" t="s">
        <v>99084</v>
      </c>
      <c r="G640" s="389" t="s">
        <v>36</v>
      </c>
      <c r="H640" s="389">
        <v>1</v>
      </c>
      <c r="I640" s="389" t="s">
        <v>99059</v>
      </c>
      <c r="J640" s="389" t="s">
        <v>99060</v>
      </c>
      <c r="K640" s="389" t="s">
        <v>99061</v>
      </c>
    </row>
    <row r="641" spans="1:11" hidden="1">
      <c r="A641" s="389" t="str">
        <f t="shared" si="18"/>
        <v>J</v>
      </c>
      <c r="B641" s="389" t="str">
        <f t="shared" si="19"/>
        <v>J9</v>
      </c>
      <c r="C641" s="394" t="s">
        <v>99491</v>
      </c>
      <c r="D641" s="394" t="s">
        <v>99069</v>
      </c>
      <c r="E641" s="395">
        <v>16</v>
      </c>
      <c r="F641" s="389" t="s">
        <v>99071</v>
      </c>
      <c r="G641" s="389" t="s">
        <v>36</v>
      </c>
      <c r="H641" s="389">
        <v>1</v>
      </c>
      <c r="I641" s="389" t="s">
        <v>99059</v>
      </c>
      <c r="J641" s="389" t="s">
        <v>99060</v>
      </c>
      <c r="K641" s="389" t="s">
        <v>99061</v>
      </c>
    </row>
    <row r="642" spans="1:11" hidden="1">
      <c r="A642" s="389" t="str">
        <f t="shared" si="18"/>
        <v>J</v>
      </c>
      <c r="B642" s="389" t="str">
        <f t="shared" si="19"/>
        <v>J9</v>
      </c>
      <c r="C642" s="394" t="s">
        <v>99492</v>
      </c>
      <c r="D642" s="394" t="s">
        <v>99069</v>
      </c>
      <c r="E642" s="395">
        <v>16</v>
      </c>
      <c r="F642" s="389" t="s">
        <v>99071</v>
      </c>
      <c r="G642" s="389" t="s">
        <v>36</v>
      </c>
      <c r="H642" s="389">
        <v>1</v>
      </c>
      <c r="I642" s="389" t="s">
        <v>99059</v>
      </c>
      <c r="J642" s="389" t="s">
        <v>99060</v>
      </c>
      <c r="K642" s="389" t="s">
        <v>99061</v>
      </c>
    </row>
    <row r="643" spans="1:11" hidden="1">
      <c r="A643" s="389" t="str">
        <f t="shared" ref="A643:A706" si="20">LEFT(C643)</f>
        <v>J</v>
      </c>
      <c r="B643" s="389" t="str">
        <f t="shared" si="19"/>
        <v>J9</v>
      </c>
      <c r="C643" s="394" t="s">
        <v>99493</v>
      </c>
      <c r="D643" s="394" t="s">
        <v>99069</v>
      </c>
      <c r="E643" s="395">
        <v>16</v>
      </c>
      <c r="F643" s="389" t="s">
        <v>99084</v>
      </c>
      <c r="G643" s="389" t="s">
        <v>36</v>
      </c>
      <c r="H643" s="389">
        <v>1</v>
      </c>
      <c r="I643" s="389" t="s">
        <v>99059</v>
      </c>
      <c r="J643" s="389" t="s">
        <v>99060</v>
      </c>
      <c r="K643" s="389" t="s">
        <v>99061</v>
      </c>
    </row>
    <row r="644" spans="1:11" hidden="1">
      <c r="A644" s="389" t="str">
        <f t="shared" si="20"/>
        <v>J</v>
      </c>
      <c r="B644" s="389" t="str">
        <f t="shared" ref="B644:B707" si="21">LEFT(C644,2)</f>
        <v>J9</v>
      </c>
      <c r="C644" s="394" t="s">
        <v>99494</v>
      </c>
      <c r="D644" s="394" t="s">
        <v>99069</v>
      </c>
      <c r="E644" s="395">
        <v>16</v>
      </c>
      <c r="F644" s="389" t="s">
        <v>99064</v>
      </c>
      <c r="G644" s="389" t="s">
        <v>36</v>
      </c>
      <c r="H644" s="389">
        <v>1</v>
      </c>
      <c r="I644" s="389" t="s">
        <v>99059</v>
      </c>
      <c r="J644" s="389" t="s">
        <v>99060</v>
      </c>
      <c r="K644" s="389" t="s">
        <v>99061</v>
      </c>
    </row>
    <row r="645" spans="1:11" hidden="1">
      <c r="A645" s="389" t="str">
        <f t="shared" si="20"/>
        <v>J</v>
      </c>
      <c r="B645" s="389" t="str">
        <f t="shared" si="21"/>
        <v>J9</v>
      </c>
      <c r="C645" s="394" t="s">
        <v>99495</v>
      </c>
      <c r="D645" s="394" t="s">
        <v>99066</v>
      </c>
      <c r="E645" s="395">
        <v>16</v>
      </c>
      <c r="F645" s="389" t="s">
        <v>99064</v>
      </c>
      <c r="G645" s="389" t="s">
        <v>36</v>
      </c>
      <c r="H645" s="389">
        <v>1</v>
      </c>
      <c r="I645" s="389" t="s">
        <v>99059</v>
      </c>
      <c r="J645" s="389" t="s">
        <v>99060</v>
      </c>
      <c r="K645" s="389" t="s">
        <v>99061</v>
      </c>
    </row>
    <row r="646" spans="1:11" hidden="1">
      <c r="A646" s="389" t="str">
        <f t="shared" si="20"/>
        <v>J</v>
      </c>
      <c r="B646" s="389" t="str">
        <f t="shared" si="21"/>
        <v>J9</v>
      </c>
      <c r="C646" s="394" t="s">
        <v>99496</v>
      </c>
      <c r="D646" s="394" t="s">
        <v>99069</v>
      </c>
      <c r="E646" s="395">
        <v>16</v>
      </c>
      <c r="F646" s="389" t="s">
        <v>99064</v>
      </c>
      <c r="G646" s="389" t="s">
        <v>36</v>
      </c>
      <c r="H646" s="389">
        <v>1</v>
      </c>
      <c r="I646" s="389" t="s">
        <v>99059</v>
      </c>
      <c r="J646" s="389" t="s">
        <v>99060</v>
      </c>
      <c r="K646" s="389" t="s">
        <v>99061</v>
      </c>
    </row>
    <row r="647" spans="1:11" hidden="1">
      <c r="A647" s="389" t="str">
        <f t="shared" si="20"/>
        <v>J</v>
      </c>
      <c r="B647" s="389" t="str">
        <f t="shared" si="21"/>
        <v>J9</v>
      </c>
      <c r="C647" s="394" t="s">
        <v>99497</v>
      </c>
      <c r="D647" s="394" t="s">
        <v>99069</v>
      </c>
      <c r="E647" s="395">
        <v>16</v>
      </c>
      <c r="F647" s="389" t="s">
        <v>99064</v>
      </c>
      <c r="G647" s="389" t="s">
        <v>36</v>
      </c>
      <c r="H647" s="389">
        <v>1</v>
      </c>
      <c r="I647" s="389" t="s">
        <v>99059</v>
      </c>
      <c r="J647" s="389" t="s">
        <v>99060</v>
      </c>
      <c r="K647" s="389" t="s">
        <v>99061</v>
      </c>
    </row>
    <row r="648" spans="1:11" hidden="1">
      <c r="A648" s="389" t="str">
        <f t="shared" si="20"/>
        <v>J</v>
      </c>
      <c r="B648" s="389" t="str">
        <f t="shared" si="21"/>
        <v>J9</v>
      </c>
      <c r="C648" s="394" t="s">
        <v>99498</v>
      </c>
      <c r="D648" s="394" t="s">
        <v>99066</v>
      </c>
      <c r="E648" s="395">
        <v>16</v>
      </c>
      <c r="F648" s="389" t="s">
        <v>99064</v>
      </c>
      <c r="G648" s="389" t="s">
        <v>36</v>
      </c>
      <c r="H648" s="389">
        <v>1</v>
      </c>
      <c r="I648" s="389" t="s">
        <v>99059</v>
      </c>
      <c r="J648" s="389" t="s">
        <v>99060</v>
      </c>
      <c r="K648" s="389" t="s">
        <v>99061</v>
      </c>
    </row>
    <row r="649" spans="1:11" hidden="1">
      <c r="A649" s="389" t="str">
        <f t="shared" si="20"/>
        <v>J</v>
      </c>
      <c r="B649" s="389" t="str">
        <f t="shared" si="21"/>
        <v>J9</v>
      </c>
      <c r="C649" s="394" t="s">
        <v>99499</v>
      </c>
      <c r="D649" s="394" t="s">
        <v>99066</v>
      </c>
      <c r="E649" s="395">
        <v>16</v>
      </c>
      <c r="F649" s="389" t="s">
        <v>99064</v>
      </c>
      <c r="G649" s="389" t="s">
        <v>36</v>
      </c>
      <c r="H649" s="389">
        <v>1</v>
      </c>
      <c r="I649" s="389" t="s">
        <v>99059</v>
      </c>
      <c r="J649" s="389" t="s">
        <v>99060</v>
      </c>
      <c r="K649" s="389" t="s">
        <v>99061</v>
      </c>
    </row>
    <row r="650" spans="1:11" hidden="1">
      <c r="A650" s="389" t="str">
        <f t="shared" si="20"/>
        <v>K</v>
      </c>
      <c r="B650" s="389" t="str">
        <f t="shared" si="21"/>
        <v>K0</v>
      </c>
      <c r="C650" s="394" t="s">
        <v>99500</v>
      </c>
      <c r="D650" s="394" t="s">
        <v>99501</v>
      </c>
      <c r="E650" s="395">
        <v>15</v>
      </c>
      <c r="F650" s="389" t="s">
        <v>99071</v>
      </c>
      <c r="G650" s="389" t="s">
        <v>98665</v>
      </c>
      <c r="H650" s="389">
        <v>3</v>
      </c>
      <c r="I650" s="389" t="s">
        <v>99502</v>
      </c>
      <c r="J650" s="389" t="s">
        <v>99503</v>
      </c>
      <c r="K650" s="389" t="s">
        <v>99504</v>
      </c>
    </row>
    <row r="651" spans="1:11" hidden="1">
      <c r="A651" s="389" t="str">
        <f t="shared" si="20"/>
        <v>K</v>
      </c>
      <c r="B651" s="389" t="str">
        <f t="shared" si="21"/>
        <v>K0</v>
      </c>
      <c r="C651" s="394" t="s">
        <v>99505</v>
      </c>
      <c r="D651" s="394" t="s">
        <v>99506</v>
      </c>
      <c r="E651" s="395">
        <v>15</v>
      </c>
      <c r="F651" s="389" t="s">
        <v>99084</v>
      </c>
      <c r="G651" s="389" t="s">
        <v>98665</v>
      </c>
      <c r="H651" s="389">
        <v>3</v>
      </c>
      <c r="I651" s="389" t="s">
        <v>99502</v>
      </c>
      <c r="J651" s="389" t="s">
        <v>99503</v>
      </c>
      <c r="K651" s="389" t="s">
        <v>99504</v>
      </c>
    </row>
    <row r="652" spans="1:11" hidden="1">
      <c r="A652" s="389" t="str">
        <f t="shared" si="20"/>
        <v>K</v>
      </c>
      <c r="B652" s="389" t="str">
        <f t="shared" si="21"/>
        <v>K0</v>
      </c>
      <c r="C652" s="394" t="s">
        <v>99507</v>
      </c>
      <c r="D652" s="394" t="s">
        <v>99506</v>
      </c>
      <c r="E652" s="395">
        <v>15</v>
      </c>
      <c r="F652" s="389" t="s">
        <v>99073</v>
      </c>
      <c r="G652" s="389" t="s">
        <v>98665</v>
      </c>
      <c r="H652" s="389">
        <v>3</v>
      </c>
      <c r="I652" s="389" t="s">
        <v>99502</v>
      </c>
      <c r="J652" s="389" t="s">
        <v>99503</v>
      </c>
      <c r="K652" s="389" t="s">
        <v>99504</v>
      </c>
    </row>
    <row r="653" spans="1:11" hidden="1">
      <c r="A653" s="389" t="str">
        <f t="shared" si="20"/>
        <v>K</v>
      </c>
      <c r="B653" s="389" t="str">
        <f t="shared" si="21"/>
        <v>K0</v>
      </c>
      <c r="C653" s="394" t="s">
        <v>99508</v>
      </c>
      <c r="D653" s="394" t="s">
        <v>99509</v>
      </c>
      <c r="E653" s="395">
        <v>15</v>
      </c>
      <c r="F653" s="389" t="s">
        <v>99064</v>
      </c>
      <c r="G653" s="389" t="s">
        <v>98665</v>
      </c>
      <c r="H653" s="389">
        <v>3</v>
      </c>
      <c r="I653" s="389" t="s">
        <v>99502</v>
      </c>
      <c r="J653" s="389" t="s">
        <v>99503</v>
      </c>
      <c r="K653" s="389" t="s">
        <v>99504</v>
      </c>
    </row>
    <row r="654" spans="1:11" hidden="1">
      <c r="A654" s="389" t="str">
        <f t="shared" si="20"/>
        <v>K</v>
      </c>
      <c r="B654" s="389" t="str">
        <f t="shared" si="21"/>
        <v>K0</v>
      </c>
      <c r="C654" s="394" t="s">
        <v>99510</v>
      </c>
      <c r="D654" s="394" t="s">
        <v>99511</v>
      </c>
      <c r="E654" s="395">
        <v>15</v>
      </c>
      <c r="F654" s="389" t="s">
        <v>99064</v>
      </c>
      <c r="G654" s="389" t="s">
        <v>98665</v>
      </c>
      <c r="H654" s="389">
        <v>3</v>
      </c>
      <c r="I654" s="389" t="s">
        <v>99502</v>
      </c>
      <c r="J654" s="389" t="s">
        <v>99503</v>
      </c>
      <c r="K654" s="389" t="s">
        <v>99504</v>
      </c>
    </row>
    <row r="655" spans="1:11" hidden="1">
      <c r="A655" s="389" t="str">
        <f t="shared" si="20"/>
        <v>K</v>
      </c>
      <c r="B655" s="389" t="str">
        <f t="shared" si="21"/>
        <v>K0</v>
      </c>
      <c r="C655" s="394" t="s">
        <v>99512</v>
      </c>
      <c r="D655" s="394" t="s">
        <v>99513</v>
      </c>
      <c r="E655" s="395">
        <v>15</v>
      </c>
      <c r="F655" s="389" t="s">
        <v>99064</v>
      </c>
      <c r="G655" s="389" t="s">
        <v>98665</v>
      </c>
      <c r="H655" s="389">
        <v>1</v>
      </c>
      <c r="I655" s="389" t="s">
        <v>99502</v>
      </c>
      <c r="J655" s="389" t="s">
        <v>99503</v>
      </c>
      <c r="K655" s="389" t="s">
        <v>99504</v>
      </c>
    </row>
    <row r="656" spans="1:11" hidden="1">
      <c r="A656" s="389" t="str">
        <f t="shared" si="20"/>
        <v>K</v>
      </c>
      <c r="B656" s="389" t="str">
        <f t="shared" si="21"/>
        <v>K0</v>
      </c>
      <c r="C656" s="394" t="s">
        <v>99514</v>
      </c>
      <c r="D656" s="394" t="s">
        <v>99515</v>
      </c>
      <c r="E656" s="395">
        <v>15</v>
      </c>
      <c r="F656" s="389" t="s">
        <v>99064</v>
      </c>
      <c r="G656" s="389" t="s">
        <v>98665</v>
      </c>
      <c r="H656" s="389">
        <v>1</v>
      </c>
      <c r="I656" s="389" t="s">
        <v>99502</v>
      </c>
      <c r="J656" s="389" t="s">
        <v>99503</v>
      </c>
      <c r="K656" s="389" t="s">
        <v>99504</v>
      </c>
    </row>
    <row r="657" spans="1:11" hidden="1">
      <c r="A657" s="389" t="str">
        <f t="shared" si="20"/>
        <v>K</v>
      </c>
      <c r="B657" s="389" t="str">
        <f t="shared" si="21"/>
        <v>K0</v>
      </c>
      <c r="C657" s="394" t="s">
        <v>99516</v>
      </c>
      <c r="D657" s="394" t="s">
        <v>99513</v>
      </c>
      <c r="E657" s="395">
        <v>15</v>
      </c>
      <c r="F657" s="389" t="s">
        <v>99064</v>
      </c>
      <c r="G657" s="389" t="s">
        <v>98665</v>
      </c>
      <c r="H657" s="389">
        <v>1</v>
      </c>
      <c r="I657" s="389" t="s">
        <v>99502</v>
      </c>
      <c r="J657" s="389" t="s">
        <v>99503</v>
      </c>
      <c r="K657" s="389" t="s">
        <v>99504</v>
      </c>
    </row>
    <row r="658" spans="1:11" hidden="1">
      <c r="A658" s="389" t="str">
        <f t="shared" si="20"/>
        <v>K</v>
      </c>
      <c r="B658" s="389" t="str">
        <f t="shared" si="21"/>
        <v>K0</v>
      </c>
      <c r="C658" s="394" t="s">
        <v>99517</v>
      </c>
      <c r="D658" s="394" t="s">
        <v>99513</v>
      </c>
      <c r="E658" s="395">
        <v>15</v>
      </c>
      <c r="F658" s="389" t="s">
        <v>99064</v>
      </c>
      <c r="G658" s="389" t="s">
        <v>98665</v>
      </c>
      <c r="H658" s="389">
        <v>1</v>
      </c>
      <c r="I658" s="389" t="s">
        <v>99502</v>
      </c>
      <c r="J658" s="389" t="s">
        <v>99503</v>
      </c>
      <c r="K658" s="389" t="s">
        <v>99504</v>
      </c>
    </row>
    <row r="659" spans="1:11" hidden="1">
      <c r="A659" s="389" t="str">
        <f t="shared" si="20"/>
        <v>K</v>
      </c>
      <c r="B659" s="389" t="str">
        <f t="shared" si="21"/>
        <v>K0</v>
      </c>
      <c r="C659" s="394" t="s">
        <v>99518</v>
      </c>
      <c r="D659" s="394" t="s">
        <v>99519</v>
      </c>
      <c r="E659" s="395">
        <v>15</v>
      </c>
      <c r="F659" s="389" t="s">
        <v>99064</v>
      </c>
      <c r="G659" s="389" t="s">
        <v>98665</v>
      </c>
      <c r="H659" s="389">
        <v>1</v>
      </c>
      <c r="I659" s="389" t="s">
        <v>99502</v>
      </c>
      <c r="J659" s="389" t="s">
        <v>99503</v>
      </c>
      <c r="K659" s="389" t="s">
        <v>99504</v>
      </c>
    </row>
    <row r="660" spans="1:11" hidden="1">
      <c r="A660" s="389" t="str">
        <f t="shared" si="20"/>
        <v>K</v>
      </c>
      <c r="B660" s="389" t="str">
        <f t="shared" si="21"/>
        <v>K1</v>
      </c>
      <c r="C660" s="394" t="s">
        <v>99520</v>
      </c>
      <c r="D660" s="394" t="s">
        <v>99511</v>
      </c>
      <c r="E660" s="395">
        <v>15</v>
      </c>
      <c r="F660" s="403" t="s">
        <v>99071</v>
      </c>
      <c r="G660" s="389" t="s">
        <v>98665</v>
      </c>
      <c r="H660" s="389">
        <v>3</v>
      </c>
      <c r="I660" s="389" t="s">
        <v>99502</v>
      </c>
      <c r="J660" s="389" t="s">
        <v>99503</v>
      </c>
      <c r="K660" s="389" t="s">
        <v>99504</v>
      </c>
    </row>
    <row r="661" spans="1:11" hidden="1">
      <c r="A661" s="389" t="str">
        <f t="shared" si="20"/>
        <v>K</v>
      </c>
      <c r="B661" s="389" t="str">
        <f t="shared" si="21"/>
        <v>K1</v>
      </c>
      <c r="C661" s="394" t="s">
        <v>99521</v>
      </c>
      <c r="D661" s="394" t="s">
        <v>99509</v>
      </c>
      <c r="E661" s="395">
        <v>15</v>
      </c>
      <c r="F661" s="389" t="s">
        <v>99071</v>
      </c>
      <c r="G661" s="389" t="s">
        <v>98665</v>
      </c>
      <c r="H661" s="389">
        <v>3</v>
      </c>
      <c r="I661" s="389" t="s">
        <v>99502</v>
      </c>
      <c r="J661" s="389" t="s">
        <v>99503</v>
      </c>
      <c r="K661" s="389" t="s">
        <v>99504</v>
      </c>
    </row>
    <row r="662" spans="1:11" hidden="1">
      <c r="A662" s="389" t="str">
        <f t="shared" si="20"/>
        <v>K</v>
      </c>
      <c r="B662" s="389" t="str">
        <f t="shared" si="21"/>
        <v>K1</v>
      </c>
      <c r="C662" s="394" t="s">
        <v>99522</v>
      </c>
      <c r="D662" s="394" t="s">
        <v>99501</v>
      </c>
      <c r="E662" s="395">
        <v>15</v>
      </c>
      <c r="F662" s="389" t="s">
        <v>99073</v>
      </c>
      <c r="G662" s="389" t="s">
        <v>98665</v>
      </c>
      <c r="H662" s="389">
        <v>3</v>
      </c>
      <c r="I662" s="389" t="s">
        <v>99502</v>
      </c>
      <c r="J662" s="389" t="s">
        <v>99503</v>
      </c>
      <c r="K662" s="389" t="s">
        <v>99504</v>
      </c>
    </row>
    <row r="663" spans="1:11" hidden="1">
      <c r="A663" s="389" t="str">
        <f t="shared" si="20"/>
        <v>K</v>
      </c>
      <c r="B663" s="389" t="str">
        <f t="shared" si="21"/>
        <v>K1</v>
      </c>
      <c r="C663" s="394" t="s">
        <v>99523</v>
      </c>
      <c r="D663" s="394" t="s">
        <v>99501</v>
      </c>
      <c r="E663" s="395">
        <v>15</v>
      </c>
      <c r="F663" s="389" t="s">
        <v>99071</v>
      </c>
      <c r="G663" s="389" t="s">
        <v>98665</v>
      </c>
      <c r="H663" s="389">
        <v>3</v>
      </c>
      <c r="I663" s="389" t="s">
        <v>99502</v>
      </c>
      <c r="J663" s="389" t="s">
        <v>99503</v>
      </c>
      <c r="K663" s="389" t="s">
        <v>99504</v>
      </c>
    </row>
    <row r="664" spans="1:11" hidden="1">
      <c r="A664" s="389" t="str">
        <f t="shared" si="20"/>
        <v>K</v>
      </c>
      <c r="B664" s="389" t="str">
        <f t="shared" si="21"/>
        <v>K1</v>
      </c>
      <c r="C664" s="394" t="s">
        <v>99524</v>
      </c>
      <c r="D664" s="394" t="s">
        <v>99509</v>
      </c>
      <c r="E664" s="395">
        <v>15</v>
      </c>
      <c r="F664" s="389" t="s">
        <v>99084</v>
      </c>
      <c r="G664" s="389" t="s">
        <v>98665</v>
      </c>
      <c r="H664" s="389">
        <v>3</v>
      </c>
      <c r="I664" s="389" t="s">
        <v>99502</v>
      </c>
      <c r="J664" s="389" t="s">
        <v>99503</v>
      </c>
      <c r="K664" s="389" t="s">
        <v>99504</v>
      </c>
    </row>
    <row r="665" spans="1:11" hidden="1">
      <c r="A665" s="389" t="str">
        <f t="shared" si="20"/>
        <v>K</v>
      </c>
      <c r="B665" s="389" t="str">
        <f t="shared" si="21"/>
        <v>K1</v>
      </c>
      <c r="C665" s="394" t="s">
        <v>99525</v>
      </c>
      <c r="D665" s="394" t="s">
        <v>99509</v>
      </c>
      <c r="E665" s="395">
        <v>15</v>
      </c>
      <c r="F665" s="389" t="s">
        <v>99071</v>
      </c>
      <c r="G665" s="389" t="s">
        <v>98665</v>
      </c>
      <c r="H665" s="389">
        <v>3</v>
      </c>
      <c r="I665" s="389" t="s">
        <v>99502</v>
      </c>
      <c r="J665" s="389" t="s">
        <v>99503</v>
      </c>
      <c r="K665" s="389" t="s">
        <v>99504</v>
      </c>
    </row>
    <row r="666" spans="1:11" hidden="1">
      <c r="A666" s="389" t="str">
        <f t="shared" si="20"/>
        <v>K</v>
      </c>
      <c r="B666" s="389" t="str">
        <f t="shared" si="21"/>
        <v>K1</v>
      </c>
      <c r="C666" s="394" t="s">
        <v>99526</v>
      </c>
      <c r="D666" s="394" t="s">
        <v>99509</v>
      </c>
      <c r="E666" s="395">
        <v>15</v>
      </c>
      <c r="F666" s="389" t="s">
        <v>99071</v>
      </c>
      <c r="G666" s="389" t="s">
        <v>98665</v>
      </c>
      <c r="H666" s="389">
        <v>3</v>
      </c>
      <c r="I666" s="389" t="s">
        <v>99502</v>
      </c>
      <c r="J666" s="389" t="s">
        <v>99503</v>
      </c>
      <c r="K666" s="389" t="s">
        <v>99504</v>
      </c>
    </row>
    <row r="667" spans="1:11" hidden="1">
      <c r="A667" s="389" t="str">
        <f t="shared" si="20"/>
        <v>K</v>
      </c>
      <c r="B667" s="389" t="str">
        <f t="shared" si="21"/>
        <v>K1</v>
      </c>
      <c r="C667" s="394" t="s">
        <v>99527</v>
      </c>
      <c r="D667" s="394" t="s">
        <v>99509</v>
      </c>
      <c r="E667" s="395">
        <v>15</v>
      </c>
      <c r="F667" s="389" t="s">
        <v>99071</v>
      </c>
      <c r="G667" s="389" t="s">
        <v>98665</v>
      </c>
      <c r="H667" s="389">
        <v>3</v>
      </c>
      <c r="I667" s="389" t="s">
        <v>99502</v>
      </c>
      <c r="J667" s="389" t="s">
        <v>99503</v>
      </c>
      <c r="K667" s="389" t="s">
        <v>99504</v>
      </c>
    </row>
    <row r="668" spans="1:11" hidden="1">
      <c r="A668" s="389" t="str">
        <f t="shared" si="20"/>
        <v>K</v>
      </c>
      <c r="B668" s="389" t="str">
        <f t="shared" si="21"/>
        <v>K1</v>
      </c>
      <c r="C668" s="394" t="s">
        <v>99528</v>
      </c>
      <c r="D668" s="394" t="s">
        <v>99509</v>
      </c>
      <c r="E668" s="395">
        <v>15</v>
      </c>
      <c r="F668" s="389" t="s">
        <v>99071</v>
      </c>
      <c r="G668" s="389" t="s">
        <v>98665</v>
      </c>
      <c r="H668" s="389">
        <v>3</v>
      </c>
      <c r="I668" s="389" t="s">
        <v>99502</v>
      </c>
      <c r="J668" s="389" t="s">
        <v>99503</v>
      </c>
      <c r="K668" s="389" t="s">
        <v>99504</v>
      </c>
    </row>
    <row r="669" spans="1:11" hidden="1">
      <c r="A669" s="389" t="str">
        <f t="shared" si="20"/>
        <v>K</v>
      </c>
      <c r="B669" s="389" t="str">
        <f t="shared" si="21"/>
        <v>K1</v>
      </c>
      <c r="C669" s="394" t="s">
        <v>99529</v>
      </c>
      <c r="D669" s="394" t="s">
        <v>99509</v>
      </c>
      <c r="E669" s="395">
        <v>15</v>
      </c>
      <c r="F669" s="389" t="s">
        <v>99084</v>
      </c>
      <c r="G669" s="389" t="s">
        <v>98665</v>
      </c>
      <c r="H669" s="389">
        <v>3</v>
      </c>
      <c r="I669" s="389" t="s">
        <v>99502</v>
      </c>
      <c r="J669" s="389" t="s">
        <v>99503</v>
      </c>
      <c r="K669" s="389" t="s">
        <v>99504</v>
      </c>
    </row>
    <row r="670" spans="1:11" hidden="1">
      <c r="A670" s="389" t="str">
        <f t="shared" si="20"/>
        <v>K</v>
      </c>
      <c r="B670" s="389" t="str">
        <f t="shared" si="21"/>
        <v>K1</v>
      </c>
      <c r="C670" s="394" t="s">
        <v>99530</v>
      </c>
      <c r="D670" s="394" t="s">
        <v>99509</v>
      </c>
      <c r="E670" s="395">
        <v>15</v>
      </c>
      <c r="F670" s="389" t="s">
        <v>99071</v>
      </c>
      <c r="G670" s="389" t="s">
        <v>98665</v>
      </c>
      <c r="H670" s="389">
        <v>3</v>
      </c>
      <c r="I670" s="389" t="s">
        <v>99502</v>
      </c>
      <c r="J670" s="389" t="s">
        <v>99503</v>
      </c>
      <c r="K670" s="389" t="s">
        <v>99504</v>
      </c>
    </row>
    <row r="671" spans="1:11" hidden="1">
      <c r="A671" s="389" t="str">
        <f t="shared" si="20"/>
        <v>K</v>
      </c>
      <c r="B671" s="389" t="str">
        <f t="shared" si="21"/>
        <v>K1</v>
      </c>
      <c r="C671" s="394" t="s">
        <v>99531</v>
      </c>
      <c r="D671" s="394" t="s">
        <v>99511</v>
      </c>
      <c r="E671" s="395">
        <v>15</v>
      </c>
      <c r="F671" s="389" t="s">
        <v>99071</v>
      </c>
      <c r="G671" s="389" t="s">
        <v>98665</v>
      </c>
      <c r="H671" s="389">
        <v>3</v>
      </c>
      <c r="I671" s="389" t="s">
        <v>99502</v>
      </c>
      <c r="J671" s="389" t="s">
        <v>99503</v>
      </c>
      <c r="K671" s="389" t="s">
        <v>99504</v>
      </c>
    </row>
    <row r="672" spans="1:11" hidden="1">
      <c r="A672" s="389" t="str">
        <f t="shared" si="20"/>
        <v>K</v>
      </c>
      <c r="B672" s="389" t="str">
        <f t="shared" si="21"/>
        <v>K1</v>
      </c>
      <c r="C672" s="394" t="s">
        <v>99532</v>
      </c>
      <c r="D672" s="394" t="s">
        <v>99511</v>
      </c>
      <c r="E672" s="395">
        <v>15</v>
      </c>
      <c r="F672" s="389" t="s">
        <v>99064</v>
      </c>
      <c r="G672" s="389" t="s">
        <v>98665</v>
      </c>
      <c r="H672" s="389">
        <v>3</v>
      </c>
      <c r="I672" s="389" t="s">
        <v>99502</v>
      </c>
      <c r="J672" s="389" t="s">
        <v>99503</v>
      </c>
      <c r="K672" s="389" t="s">
        <v>99504</v>
      </c>
    </row>
    <row r="673" spans="1:11" hidden="1">
      <c r="A673" s="389" t="str">
        <f t="shared" si="20"/>
        <v>K</v>
      </c>
      <c r="B673" s="389" t="str">
        <f t="shared" si="21"/>
        <v>K1</v>
      </c>
      <c r="C673" s="394" t="s">
        <v>99533</v>
      </c>
      <c r="D673" s="394" t="s">
        <v>99509</v>
      </c>
      <c r="E673" s="395">
        <v>15</v>
      </c>
      <c r="F673" s="389" t="s">
        <v>99084</v>
      </c>
      <c r="G673" s="389" t="s">
        <v>98665</v>
      </c>
      <c r="H673" s="389">
        <v>3</v>
      </c>
      <c r="I673" s="389" t="s">
        <v>99502</v>
      </c>
      <c r="J673" s="389" t="s">
        <v>99503</v>
      </c>
      <c r="K673" s="389" t="s">
        <v>99504</v>
      </c>
    </row>
    <row r="674" spans="1:11" hidden="1">
      <c r="A674" s="389" t="str">
        <f t="shared" si="20"/>
        <v>K</v>
      </c>
      <c r="B674" s="389" t="str">
        <f t="shared" si="21"/>
        <v>K1</v>
      </c>
      <c r="C674" s="394" t="s">
        <v>99534</v>
      </c>
      <c r="D674" s="394" t="s">
        <v>99501</v>
      </c>
      <c r="E674" s="395">
        <v>15</v>
      </c>
      <c r="F674" s="389" t="s">
        <v>99084</v>
      </c>
      <c r="G674" s="389" t="s">
        <v>98665</v>
      </c>
      <c r="H674" s="389">
        <v>3</v>
      </c>
      <c r="I674" s="389" t="s">
        <v>99502</v>
      </c>
      <c r="J674" s="389" t="s">
        <v>99503</v>
      </c>
      <c r="K674" s="389" t="s">
        <v>99504</v>
      </c>
    </row>
    <row r="675" spans="1:11" hidden="1">
      <c r="A675" s="389" t="str">
        <f t="shared" si="20"/>
        <v>K</v>
      </c>
      <c r="B675" s="389" t="str">
        <f t="shared" si="21"/>
        <v>K1</v>
      </c>
      <c r="C675" s="394" t="s">
        <v>99535</v>
      </c>
      <c r="D675" s="394" t="s">
        <v>99509</v>
      </c>
      <c r="E675" s="395">
        <v>15</v>
      </c>
      <c r="F675" s="389" t="s">
        <v>99071</v>
      </c>
      <c r="G675" s="389" t="s">
        <v>98665</v>
      </c>
      <c r="H675" s="389">
        <v>3</v>
      </c>
      <c r="I675" s="389" t="s">
        <v>99502</v>
      </c>
      <c r="J675" s="389" t="s">
        <v>99503</v>
      </c>
      <c r="K675" s="389" t="s">
        <v>99504</v>
      </c>
    </row>
    <row r="676" spans="1:11" hidden="1">
      <c r="A676" s="389" t="str">
        <f t="shared" si="20"/>
        <v>K</v>
      </c>
      <c r="B676" s="389" t="str">
        <f t="shared" si="21"/>
        <v>K1</v>
      </c>
      <c r="C676" s="394" t="s">
        <v>99536</v>
      </c>
      <c r="D676" s="394" t="s">
        <v>99506</v>
      </c>
      <c r="E676" s="395">
        <v>15</v>
      </c>
      <c r="F676" s="389" t="s">
        <v>99084</v>
      </c>
      <c r="G676" s="389" t="s">
        <v>98665</v>
      </c>
      <c r="H676" s="389">
        <v>3</v>
      </c>
      <c r="I676" s="389" t="s">
        <v>99502</v>
      </c>
      <c r="J676" s="389" t="s">
        <v>99503</v>
      </c>
      <c r="K676" s="389" t="s">
        <v>99504</v>
      </c>
    </row>
    <row r="677" spans="1:11" hidden="1">
      <c r="A677" s="389" t="str">
        <f t="shared" si="20"/>
        <v>K</v>
      </c>
      <c r="B677" s="389" t="str">
        <f t="shared" si="21"/>
        <v>K1</v>
      </c>
      <c r="C677" s="394" t="s">
        <v>99537</v>
      </c>
      <c r="D677" s="394" t="s">
        <v>99509</v>
      </c>
      <c r="E677" s="395">
        <v>15</v>
      </c>
      <c r="F677" s="389" t="s">
        <v>99084</v>
      </c>
      <c r="G677" s="389" t="s">
        <v>98665</v>
      </c>
      <c r="H677" s="389">
        <v>3</v>
      </c>
      <c r="I677" s="389" t="s">
        <v>99502</v>
      </c>
      <c r="J677" s="389" t="s">
        <v>99503</v>
      </c>
      <c r="K677" s="389" t="s">
        <v>99504</v>
      </c>
    </row>
    <row r="678" spans="1:11" hidden="1">
      <c r="A678" s="389" t="str">
        <f t="shared" si="20"/>
        <v>K</v>
      </c>
      <c r="B678" s="389" t="str">
        <f t="shared" si="21"/>
        <v>K1</v>
      </c>
      <c r="C678" s="394" t="s">
        <v>99538</v>
      </c>
      <c r="D678" s="394" t="s">
        <v>99511</v>
      </c>
      <c r="E678" s="395">
        <v>15</v>
      </c>
      <c r="F678" s="389" t="s">
        <v>99064</v>
      </c>
      <c r="G678" s="389" t="s">
        <v>98665</v>
      </c>
      <c r="H678" s="389">
        <v>3</v>
      </c>
      <c r="I678" s="389" t="s">
        <v>99502</v>
      </c>
      <c r="J678" s="389" t="s">
        <v>99503</v>
      </c>
      <c r="K678" s="389" t="s">
        <v>99504</v>
      </c>
    </row>
    <row r="679" spans="1:11" hidden="1">
      <c r="A679" s="389" t="str">
        <f t="shared" si="20"/>
        <v>K</v>
      </c>
      <c r="B679" s="389" t="str">
        <f t="shared" si="21"/>
        <v>K1</v>
      </c>
      <c r="C679" s="394" t="s">
        <v>99539</v>
      </c>
      <c r="D679" s="394" t="s">
        <v>99511</v>
      </c>
      <c r="E679" s="395">
        <v>15</v>
      </c>
      <c r="F679" s="389" t="s">
        <v>99073</v>
      </c>
      <c r="G679" s="389" t="s">
        <v>98665</v>
      </c>
      <c r="H679" s="389">
        <v>3</v>
      </c>
      <c r="I679" s="389" t="s">
        <v>99502</v>
      </c>
      <c r="J679" s="389" t="s">
        <v>99503</v>
      </c>
      <c r="K679" s="389" t="s">
        <v>99504</v>
      </c>
    </row>
    <row r="680" spans="1:11" hidden="1">
      <c r="A680" s="389" t="str">
        <f t="shared" si="20"/>
        <v>K</v>
      </c>
      <c r="B680" s="389" t="str">
        <f t="shared" si="21"/>
        <v>K2</v>
      </c>
      <c r="C680" s="394" t="s">
        <v>99540</v>
      </c>
      <c r="D680" s="394" t="s">
        <v>99511</v>
      </c>
      <c r="E680" s="395">
        <v>15</v>
      </c>
      <c r="F680" s="389" t="s">
        <v>99064</v>
      </c>
      <c r="G680" s="389" t="s">
        <v>98665</v>
      </c>
      <c r="H680" s="389">
        <v>3</v>
      </c>
      <c r="I680" s="389" t="s">
        <v>99502</v>
      </c>
      <c r="J680" s="389" t="s">
        <v>99503</v>
      </c>
      <c r="K680" s="389" t="s">
        <v>99504</v>
      </c>
    </row>
    <row r="681" spans="1:11" hidden="1">
      <c r="A681" s="389" t="str">
        <f t="shared" si="20"/>
        <v>K</v>
      </c>
      <c r="B681" s="389" t="str">
        <f t="shared" si="21"/>
        <v>K2</v>
      </c>
      <c r="C681" s="394" t="s">
        <v>99541</v>
      </c>
      <c r="D681" s="394" t="s">
        <v>99509</v>
      </c>
      <c r="E681" s="395">
        <v>15</v>
      </c>
      <c r="F681" s="389" t="s">
        <v>99071</v>
      </c>
      <c r="G681" s="389" t="s">
        <v>98665</v>
      </c>
      <c r="H681" s="389">
        <v>3</v>
      </c>
      <c r="I681" s="389" t="s">
        <v>99502</v>
      </c>
      <c r="J681" s="389" t="s">
        <v>99503</v>
      </c>
      <c r="K681" s="389" t="s">
        <v>99504</v>
      </c>
    </row>
    <row r="682" spans="1:11" hidden="1">
      <c r="A682" s="389" t="str">
        <f t="shared" si="20"/>
        <v>K</v>
      </c>
      <c r="B682" s="389" t="str">
        <f t="shared" si="21"/>
        <v>K2</v>
      </c>
      <c r="C682" s="394" t="s">
        <v>99542</v>
      </c>
      <c r="D682" s="394" t="s">
        <v>99509</v>
      </c>
      <c r="E682" s="395">
        <v>15</v>
      </c>
      <c r="F682" s="389" t="s">
        <v>99071</v>
      </c>
      <c r="G682" s="389" t="s">
        <v>98665</v>
      </c>
      <c r="H682" s="389">
        <v>3</v>
      </c>
      <c r="I682" s="389" t="s">
        <v>99502</v>
      </c>
      <c r="J682" s="389" t="s">
        <v>99503</v>
      </c>
      <c r="K682" s="389" t="s">
        <v>99504</v>
      </c>
    </row>
    <row r="683" spans="1:11" hidden="1">
      <c r="A683" s="389" t="str">
        <f t="shared" si="20"/>
        <v>K</v>
      </c>
      <c r="B683" s="389" t="str">
        <f t="shared" si="21"/>
        <v>K2</v>
      </c>
      <c r="C683" s="394" t="s">
        <v>99543</v>
      </c>
      <c r="D683" s="394" t="s">
        <v>99509</v>
      </c>
      <c r="E683" s="395">
        <v>15</v>
      </c>
      <c r="F683" s="389" t="s">
        <v>99084</v>
      </c>
      <c r="G683" s="389" t="s">
        <v>98665</v>
      </c>
      <c r="H683" s="389">
        <v>3</v>
      </c>
      <c r="I683" s="389" t="s">
        <v>99502</v>
      </c>
      <c r="J683" s="389" t="s">
        <v>99503</v>
      </c>
      <c r="K683" s="389" t="s">
        <v>99504</v>
      </c>
    </row>
    <row r="684" spans="1:11" hidden="1">
      <c r="A684" s="389" t="str">
        <f t="shared" si="20"/>
        <v>K</v>
      </c>
      <c r="B684" s="389" t="str">
        <f t="shared" si="21"/>
        <v>K2</v>
      </c>
      <c r="C684" s="394" t="s">
        <v>99544</v>
      </c>
      <c r="D684" s="394" t="s">
        <v>99509</v>
      </c>
      <c r="E684" s="395">
        <v>15</v>
      </c>
      <c r="F684" s="389" t="s">
        <v>99084</v>
      </c>
      <c r="G684" s="389" t="s">
        <v>98665</v>
      </c>
      <c r="H684" s="389">
        <v>3</v>
      </c>
      <c r="I684" s="389" t="s">
        <v>99502</v>
      </c>
      <c r="J684" s="389" t="s">
        <v>99503</v>
      </c>
      <c r="K684" s="389" t="s">
        <v>99504</v>
      </c>
    </row>
    <row r="685" spans="1:11" hidden="1">
      <c r="A685" s="389" t="str">
        <f t="shared" si="20"/>
        <v>K</v>
      </c>
      <c r="B685" s="389" t="str">
        <f t="shared" si="21"/>
        <v>K2</v>
      </c>
      <c r="C685" s="394" t="s">
        <v>99545</v>
      </c>
      <c r="D685" s="394" t="s">
        <v>99509</v>
      </c>
      <c r="E685" s="395">
        <v>15</v>
      </c>
      <c r="F685" s="389" t="s">
        <v>99071</v>
      </c>
      <c r="G685" s="389" t="s">
        <v>98665</v>
      </c>
      <c r="H685" s="389">
        <v>3</v>
      </c>
      <c r="I685" s="389" t="s">
        <v>99502</v>
      </c>
      <c r="J685" s="389" t="s">
        <v>99503</v>
      </c>
      <c r="K685" s="389" t="s">
        <v>99504</v>
      </c>
    </row>
    <row r="686" spans="1:11" hidden="1">
      <c r="A686" s="389" t="str">
        <f t="shared" si="20"/>
        <v>K</v>
      </c>
      <c r="B686" s="389" t="str">
        <f t="shared" si="21"/>
        <v>K2</v>
      </c>
      <c r="C686" s="394" t="s">
        <v>99546</v>
      </c>
      <c r="D686" s="394" t="s">
        <v>99509</v>
      </c>
      <c r="E686" s="395">
        <v>15</v>
      </c>
      <c r="F686" s="389" t="s">
        <v>99071</v>
      </c>
      <c r="G686" s="389" t="s">
        <v>98665</v>
      </c>
      <c r="H686" s="389">
        <v>3</v>
      </c>
      <c r="I686" s="389" t="s">
        <v>99502</v>
      </c>
      <c r="J686" s="389" t="s">
        <v>99503</v>
      </c>
      <c r="K686" s="389" t="s">
        <v>99504</v>
      </c>
    </row>
    <row r="687" spans="1:11" hidden="1">
      <c r="A687" s="389" t="str">
        <f t="shared" si="20"/>
        <v>K</v>
      </c>
      <c r="B687" s="389" t="str">
        <f t="shared" si="21"/>
        <v>K2</v>
      </c>
      <c r="C687" s="394" t="s">
        <v>99547</v>
      </c>
      <c r="D687" s="394" t="s">
        <v>99511</v>
      </c>
      <c r="E687" s="395">
        <v>15</v>
      </c>
      <c r="F687" s="389" t="s">
        <v>99071</v>
      </c>
      <c r="G687" s="389" t="s">
        <v>98665</v>
      </c>
      <c r="H687" s="389">
        <v>3</v>
      </c>
      <c r="I687" s="389" t="s">
        <v>99502</v>
      </c>
      <c r="J687" s="389" t="s">
        <v>99503</v>
      </c>
      <c r="K687" s="389" t="s">
        <v>99504</v>
      </c>
    </row>
    <row r="688" spans="1:11" hidden="1">
      <c r="A688" s="389" t="str">
        <f t="shared" si="20"/>
        <v>K</v>
      </c>
      <c r="B688" s="389" t="str">
        <f t="shared" si="21"/>
        <v>K2</v>
      </c>
      <c r="C688" s="394" t="s">
        <v>99548</v>
      </c>
      <c r="D688" s="394" t="s">
        <v>99511</v>
      </c>
      <c r="E688" s="395">
        <v>15</v>
      </c>
      <c r="F688" s="389" t="s">
        <v>99071</v>
      </c>
      <c r="G688" s="389" t="s">
        <v>98665</v>
      </c>
      <c r="H688" s="389">
        <v>3</v>
      </c>
      <c r="I688" s="389" t="s">
        <v>99502</v>
      </c>
      <c r="J688" s="389" t="s">
        <v>99503</v>
      </c>
      <c r="K688" s="389" t="s">
        <v>99504</v>
      </c>
    </row>
    <row r="689" spans="1:11" hidden="1">
      <c r="A689" s="389" t="str">
        <f t="shared" si="20"/>
        <v>K</v>
      </c>
      <c r="B689" s="389" t="str">
        <f t="shared" si="21"/>
        <v>K2</v>
      </c>
      <c r="C689" s="394" t="s">
        <v>99549</v>
      </c>
      <c r="D689" s="394" t="s">
        <v>99511</v>
      </c>
      <c r="E689" s="395">
        <v>15</v>
      </c>
      <c r="F689" s="389" t="s">
        <v>99084</v>
      </c>
      <c r="G689" s="389" t="s">
        <v>98665</v>
      </c>
      <c r="H689" s="389">
        <v>3</v>
      </c>
      <c r="I689" s="389" t="s">
        <v>99502</v>
      </c>
      <c r="J689" s="389" t="s">
        <v>99503</v>
      </c>
      <c r="K689" s="389" t="s">
        <v>99504</v>
      </c>
    </row>
    <row r="690" spans="1:11" hidden="1">
      <c r="A690" s="389" t="str">
        <f t="shared" si="20"/>
        <v>K</v>
      </c>
      <c r="B690" s="389" t="str">
        <f t="shared" si="21"/>
        <v>K2</v>
      </c>
      <c r="C690" s="394" t="s">
        <v>99550</v>
      </c>
      <c r="D690" s="394" t="s">
        <v>99501</v>
      </c>
      <c r="E690" s="395">
        <v>15</v>
      </c>
      <c r="F690" s="389" t="s">
        <v>99084</v>
      </c>
      <c r="G690" s="389" t="s">
        <v>98665</v>
      </c>
      <c r="H690" s="389">
        <v>3</v>
      </c>
      <c r="I690" s="389" t="s">
        <v>99502</v>
      </c>
      <c r="J690" s="389" t="s">
        <v>99503</v>
      </c>
      <c r="K690" s="389" t="s">
        <v>99504</v>
      </c>
    </row>
    <row r="691" spans="1:11" hidden="1">
      <c r="A691" s="389" t="str">
        <f t="shared" si="20"/>
        <v>K</v>
      </c>
      <c r="B691" s="389" t="str">
        <f t="shared" si="21"/>
        <v>K2</v>
      </c>
      <c r="C691" s="394" t="s">
        <v>99551</v>
      </c>
      <c r="D691" s="394" t="s">
        <v>99511</v>
      </c>
      <c r="E691" s="395">
        <v>15</v>
      </c>
      <c r="F691" s="389" t="s">
        <v>99084</v>
      </c>
      <c r="G691" s="389" t="s">
        <v>98665</v>
      </c>
      <c r="H691" s="389">
        <v>3</v>
      </c>
      <c r="I691" s="389" t="s">
        <v>99502</v>
      </c>
      <c r="J691" s="389" t="s">
        <v>99503</v>
      </c>
      <c r="K691" s="389" t="s">
        <v>99504</v>
      </c>
    </row>
    <row r="692" spans="1:11" hidden="1">
      <c r="A692" s="389" t="str">
        <f t="shared" si="20"/>
        <v>K</v>
      </c>
      <c r="B692" s="389" t="str">
        <f t="shared" si="21"/>
        <v>K2</v>
      </c>
      <c r="C692" s="394" t="s">
        <v>99552</v>
      </c>
      <c r="D692" s="394" t="s">
        <v>99511</v>
      </c>
      <c r="E692" s="395">
        <v>15</v>
      </c>
      <c r="F692" s="389" t="s">
        <v>99064</v>
      </c>
      <c r="G692" s="389" t="s">
        <v>98665</v>
      </c>
      <c r="H692" s="389">
        <v>3</v>
      </c>
      <c r="I692" s="389" t="s">
        <v>99502</v>
      </c>
      <c r="J692" s="389" t="s">
        <v>99503</v>
      </c>
      <c r="K692" s="389" t="s">
        <v>99504</v>
      </c>
    </row>
    <row r="693" spans="1:11" hidden="1">
      <c r="A693" s="389" t="str">
        <f t="shared" si="20"/>
        <v>K</v>
      </c>
      <c r="B693" s="389" t="str">
        <f t="shared" si="21"/>
        <v>K2</v>
      </c>
      <c r="C693" s="394" t="s">
        <v>99553</v>
      </c>
      <c r="D693" s="394" t="s">
        <v>99511</v>
      </c>
      <c r="E693" s="395">
        <v>15</v>
      </c>
      <c r="F693" s="389" t="s">
        <v>99064</v>
      </c>
      <c r="G693" s="389" t="s">
        <v>98665</v>
      </c>
      <c r="H693" s="389">
        <v>3</v>
      </c>
      <c r="I693" s="389" t="s">
        <v>99502</v>
      </c>
      <c r="J693" s="389" t="s">
        <v>99503</v>
      </c>
      <c r="K693" s="389" t="s">
        <v>99504</v>
      </c>
    </row>
    <row r="694" spans="1:11" hidden="1">
      <c r="A694" s="389" t="str">
        <f t="shared" si="20"/>
        <v>K</v>
      </c>
      <c r="B694" s="389" t="str">
        <f t="shared" si="21"/>
        <v>K2</v>
      </c>
      <c r="C694" s="394" t="s">
        <v>99554</v>
      </c>
      <c r="D694" s="394" t="s">
        <v>99509</v>
      </c>
      <c r="E694" s="395">
        <v>15</v>
      </c>
      <c r="F694" s="389" t="s">
        <v>99071</v>
      </c>
      <c r="G694" s="389" t="s">
        <v>98665</v>
      </c>
      <c r="H694" s="389">
        <v>3</v>
      </c>
      <c r="I694" s="389" t="s">
        <v>99502</v>
      </c>
      <c r="J694" s="389" t="s">
        <v>99503</v>
      </c>
      <c r="K694" s="389" t="s">
        <v>99504</v>
      </c>
    </row>
    <row r="695" spans="1:11" hidden="1">
      <c r="A695" s="389" t="str">
        <f t="shared" si="20"/>
        <v>K</v>
      </c>
      <c r="B695" s="389" t="str">
        <f t="shared" si="21"/>
        <v>K2</v>
      </c>
      <c r="C695" s="394" t="s">
        <v>99555</v>
      </c>
      <c r="D695" s="394" t="s">
        <v>99511</v>
      </c>
      <c r="E695" s="395">
        <v>15</v>
      </c>
      <c r="F695" s="389" t="s">
        <v>99064</v>
      </c>
      <c r="G695" s="389" t="s">
        <v>98665</v>
      </c>
      <c r="H695" s="389">
        <v>3</v>
      </c>
      <c r="I695" s="389" t="s">
        <v>99502</v>
      </c>
      <c r="J695" s="389" t="s">
        <v>99503</v>
      </c>
      <c r="K695" s="389" t="s">
        <v>99504</v>
      </c>
    </row>
    <row r="696" spans="1:11" hidden="1">
      <c r="A696" s="389" t="str">
        <f t="shared" si="20"/>
        <v>K</v>
      </c>
      <c r="B696" s="389" t="str">
        <f t="shared" si="21"/>
        <v>K4</v>
      </c>
      <c r="C696" s="394" t="s">
        <v>99556</v>
      </c>
      <c r="D696" s="394" t="s">
        <v>99506</v>
      </c>
      <c r="E696" s="395">
        <v>15</v>
      </c>
      <c r="F696" s="389" t="s">
        <v>99071</v>
      </c>
      <c r="G696" s="389" t="s">
        <v>98665</v>
      </c>
      <c r="H696" s="389">
        <v>3</v>
      </c>
      <c r="I696" s="389" t="s">
        <v>99502</v>
      </c>
      <c r="J696" s="389" t="s">
        <v>99503</v>
      </c>
      <c r="K696" s="389" t="s">
        <v>99504</v>
      </c>
    </row>
    <row r="697" spans="1:11" hidden="1">
      <c r="A697" s="389" t="str">
        <f t="shared" si="20"/>
        <v>K</v>
      </c>
      <c r="B697" s="389" t="str">
        <f t="shared" si="21"/>
        <v>K4</v>
      </c>
      <c r="C697" s="394" t="s">
        <v>99557</v>
      </c>
      <c r="D697" s="394" t="s">
        <v>99506</v>
      </c>
      <c r="E697" s="395">
        <v>15</v>
      </c>
      <c r="F697" s="389" t="s">
        <v>99084</v>
      </c>
      <c r="G697" s="389" t="s">
        <v>98665</v>
      </c>
      <c r="H697" s="389">
        <v>3</v>
      </c>
      <c r="I697" s="389" t="s">
        <v>99502</v>
      </c>
      <c r="J697" s="389" t="s">
        <v>99503</v>
      </c>
      <c r="K697" s="389" t="s">
        <v>99504</v>
      </c>
    </row>
    <row r="698" spans="1:11" hidden="1">
      <c r="A698" s="389" t="str">
        <f t="shared" si="20"/>
        <v>K</v>
      </c>
      <c r="B698" s="389" t="str">
        <f t="shared" si="21"/>
        <v>K4</v>
      </c>
      <c r="C698" s="394" t="s">
        <v>99558</v>
      </c>
      <c r="D698" s="394" t="s">
        <v>99501</v>
      </c>
      <c r="E698" s="395">
        <v>15</v>
      </c>
      <c r="F698" s="389" t="s">
        <v>99071</v>
      </c>
      <c r="G698" s="389" t="s">
        <v>98665</v>
      </c>
      <c r="H698" s="389">
        <v>3</v>
      </c>
      <c r="I698" s="389" t="s">
        <v>99502</v>
      </c>
      <c r="J698" s="389" t="s">
        <v>99503</v>
      </c>
      <c r="K698" s="389" t="s">
        <v>99504</v>
      </c>
    </row>
    <row r="699" spans="1:11" hidden="1">
      <c r="A699" s="389" t="str">
        <f t="shared" si="20"/>
        <v>K</v>
      </c>
      <c r="B699" s="389" t="str">
        <f t="shared" si="21"/>
        <v>K4</v>
      </c>
      <c r="C699" s="394" t="s">
        <v>99559</v>
      </c>
      <c r="D699" s="394" t="s">
        <v>99501</v>
      </c>
      <c r="E699" s="395">
        <v>15</v>
      </c>
      <c r="F699" s="389" t="s">
        <v>99064</v>
      </c>
      <c r="G699" s="389" t="s">
        <v>98665</v>
      </c>
      <c r="H699" s="389">
        <v>3</v>
      </c>
      <c r="I699" s="389" t="s">
        <v>99502</v>
      </c>
      <c r="J699" s="389" t="s">
        <v>99503</v>
      </c>
      <c r="K699" s="389" t="s">
        <v>99504</v>
      </c>
    </row>
    <row r="700" spans="1:11" hidden="1">
      <c r="A700" s="389" t="str">
        <f t="shared" si="20"/>
        <v>K</v>
      </c>
      <c r="B700" s="389" t="str">
        <f t="shared" si="21"/>
        <v>K4</v>
      </c>
      <c r="C700" s="394" t="s">
        <v>99560</v>
      </c>
      <c r="D700" s="394" t="s">
        <v>99509</v>
      </c>
      <c r="E700" s="395">
        <v>15</v>
      </c>
      <c r="F700" s="389" t="s">
        <v>99084</v>
      </c>
      <c r="G700" s="389" t="s">
        <v>98665</v>
      </c>
      <c r="H700" s="389">
        <v>3</v>
      </c>
      <c r="I700" s="389" t="s">
        <v>99502</v>
      </c>
      <c r="J700" s="389" t="s">
        <v>99503</v>
      </c>
      <c r="K700" s="389" t="s">
        <v>99504</v>
      </c>
    </row>
    <row r="701" spans="1:11" hidden="1">
      <c r="A701" s="389" t="str">
        <f t="shared" si="20"/>
        <v>K</v>
      </c>
      <c r="B701" s="389" t="str">
        <f t="shared" si="21"/>
        <v>K4</v>
      </c>
      <c r="C701" s="394" t="s">
        <v>99561</v>
      </c>
      <c r="D701" s="394" t="s">
        <v>99509</v>
      </c>
      <c r="E701" s="395">
        <v>15</v>
      </c>
      <c r="F701" s="389" t="s">
        <v>99084</v>
      </c>
      <c r="G701" s="389" t="s">
        <v>98665</v>
      </c>
      <c r="H701" s="389">
        <v>3</v>
      </c>
      <c r="I701" s="389" t="s">
        <v>99502</v>
      </c>
      <c r="J701" s="389" t="s">
        <v>99503</v>
      </c>
      <c r="K701" s="389" t="s">
        <v>99504</v>
      </c>
    </row>
    <row r="702" spans="1:11" hidden="1">
      <c r="A702" s="389" t="str">
        <f t="shared" si="20"/>
        <v>K</v>
      </c>
      <c r="B702" s="389" t="str">
        <f t="shared" si="21"/>
        <v>K4</v>
      </c>
      <c r="C702" s="394" t="s">
        <v>99562</v>
      </c>
      <c r="D702" s="394" t="s">
        <v>99506</v>
      </c>
      <c r="E702" s="395">
        <v>15</v>
      </c>
      <c r="F702" s="389" t="s">
        <v>99084</v>
      </c>
      <c r="G702" s="389" t="s">
        <v>98665</v>
      </c>
      <c r="H702" s="389">
        <v>3</v>
      </c>
      <c r="I702" s="389" t="s">
        <v>99502</v>
      </c>
      <c r="J702" s="389" t="s">
        <v>99503</v>
      </c>
      <c r="K702" s="389" t="s">
        <v>99504</v>
      </c>
    </row>
    <row r="703" spans="1:11" hidden="1">
      <c r="A703" s="389" t="str">
        <f t="shared" si="20"/>
        <v>K</v>
      </c>
      <c r="B703" s="389" t="str">
        <f t="shared" si="21"/>
        <v>K6</v>
      </c>
      <c r="C703" s="394" t="s">
        <v>99563</v>
      </c>
      <c r="D703" s="394" t="s">
        <v>99506</v>
      </c>
      <c r="E703" s="395" t="s">
        <v>99216</v>
      </c>
      <c r="F703" s="389" t="s">
        <v>99084</v>
      </c>
      <c r="G703" s="389" t="s">
        <v>98665</v>
      </c>
      <c r="H703" s="389">
        <v>3</v>
      </c>
      <c r="I703" s="389" t="s">
        <v>99502</v>
      </c>
      <c r="J703" s="389" t="s">
        <v>99503</v>
      </c>
      <c r="K703" s="389" t="s">
        <v>99504</v>
      </c>
    </row>
    <row r="704" spans="1:11" hidden="1">
      <c r="A704" s="389" t="str">
        <f t="shared" si="20"/>
        <v>K</v>
      </c>
      <c r="B704" s="389" t="str">
        <f t="shared" si="21"/>
        <v>K6</v>
      </c>
      <c r="C704" s="394" t="s">
        <v>99564</v>
      </c>
      <c r="D704" s="394" t="s">
        <v>99506</v>
      </c>
      <c r="E704" s="395">
        <v>15</v>
      </c>
      <c r="F704" s="389" t="s">
        <v>99073</v>
      </c>
      <c r="G704" s="389" t="s">
        <v>98665</v>
      </c>
      <c r="H704" s="389">
        <v>3</v>
      </c>
      <c r="I704" s="389" t="s">
        <v>99502</v>
      </c>
      <c r="J704" s="389" t="s">
        <v>99503</v>
      </c>
      <c r="K704" s="389" t="s">
        <v>99504</v>
      </c>
    </row>
    <row r="705" spans="1:11" hidden="1">
      <c r="A705" s="389" t="str">
        <f t="shared" si="20"/>
        <v>K</v>
      </c>
      <c r="B705" s="389" t="str">
        <f t="shared" si="21"/>
        <v>K6</v>
      </c>
      <c r="C705" s="394" t="s">
        <v>99565</v>
      </c>
      <c r="D705" s="394" t="s">
        <v>99506</v>
      </c>
      <c r="E705" s="395">
        <v>15</v>
      </c>
      <c r="F705" s="389" t="s">
        <v>99073</v>
      </c>
      <c r="G705" s="389" t="s">
        <v>98665</v>
      </c>
      <c r="H705" s="389">
        <v>3</v>
      </c>
      <c r="I705" s="389" t="s">
        <v>99502</v>
      </c>
      <c r="J705" s="389" t="s">
        <v>99503</v>
      </c>
      <c r="K705" s="389" t="s">
        <v>99504</v>
      </c>
    </row>
    <row r="706" spans="1:11" hidden="1">
      <c r="A706" s="389" t="str">
        <f t="shared" si="20"/>
        <v>K</v>
      </c>
      <c r="B706" s="389" t="str">
        <f t="shared" si="21"/>
        <v>K6</v>
      </c>
      <c r="C706" s="394" t="s">
        <v>99566</v>
      </c>
      <c r="D706" s="394" t="s">
        <v>99506</v>
      </c>
      <c r="E706" s="395">
        <v>15</v>
      </c>
      <c r="F706" s="389" t="s">
        <v>99073</v>
      </c>
      <c r="G706" s="389" t="s">
        <v>98665</v>
      </c>
      <c r="H706" s="389">
        <v>3</v>
      </c>
      <c r="I706" s="389" t="s">
        <v>99502</v>
      </c>
      <c r="J706" s="389" t="s">
        <v>99503</v>
      </c>
      <c r="K706" s="389" t="s">
        <v>99504</v>
      </c>
    </row>
    <row r="707" spans="1:11" hidden="1">
      <c r="A707" s="389" t="str">
        <f t="shared" ref="A707:A770" si="22">LEFT(C707)</f>
        <v>K</v>
      </c>
      <c r="B707" s="389" t="str">
        <f t="shared" si="21"/>
        <v>K6</v>
      </c>
      <c r="C707" s="394" t="s">
        <v>99567</v>
      </c>
      <c r="D707" s="394" t="s">
        <v>99511</v>
      </c>
      <c r="E707" s="395">
        <v>15</v>
      </c>
      <c r="F707" s="389" t="s">
        <v>99064</v>
      </c>
      <c r="G707" s="389" t="s">
        <v>98665</v>
      </c>
      <c r="H707" s="389">
        <v>3</v>
      </c>
      <c r="I707" s="389" t="s">
        <v>99502</v>
      </c>
      <c r="J707" s="389" t="s">
        <v>99503</v>
      </c>
      <c r="K707" s="389" t="s">
        <v>99504</v>
      </c>
    </row>
    <row r="708" spans="1:11" hidden="1">
      <c r="A708" s="389" t="str">
        <f t="shared" si="22"/>
        <v>K</v>
      </c>
      <c r="B708" s="389" t="str">
        <f t="shared" ref="B708:B771" si="23">LEFT(C708,2)</f>
        <v>K6</v>
      </c>
      <c r="C708" s="394" t="s">
        <v>99568</v>
      </c>
      <c r="D708" s="394" t="s">
        <v>99511</v>
      </c>
      <c r="E708" s="395">
        <v>15</v>
      </c>
      <c r="F708" s="389" t="s">
        <v>99064</v>
      </c>
      <c r="G708" s="389" t="s">
        <v>98665</v>
      </c>
      <c r="H708" s="389">
        <v>3</v>
      </c>
      <c r="I708" s="389" t="s">
        <v>99502</v>
      </c>
      <c r="J708" s="389" t="s">
        <v>99503</v>
      </c>
      <c r="K708" s="389" t="s">
        <v>99504</v>
      </c>
    </row>
    <row r="709" spans="1:11" hidden="1">
      <c r="A709" s="389" t="str">
        <f t="shared" si="22"/>
        <v>K</v>
      </c>
      <c r="B709" s="389" t="str">
        <f t="shared" si="23"/>
        <v>K7</v>
      </c>
      <c r="C709" s="394" t="s">
        <v>99569</v>
      </c>
      <c r="D709" s="394" t="s">
        <v>99515</v>
      </c>
      <c r="E709" s="395">
        <v>15</v>
      </c>
      <c r="F709" s="389" t="s">
        <v>99064</v>
      </c>
      <c r="G709" s="389" t="s">
        <v>98665</v>
      </c>
      <c r="H709" s="389">
        <v>1</v>
      </c>
      <c r="I709" s="389" t="s">
        <v>99502</v>
      </c>
      <c r="J709" s="389" t="s">
        <v>99503</v>
      </c>
      <c r="K709" s="389" t="s">
        <v>99504</v>
      </c>
    </row>
    <row r="710" spans="1:11" hidden="1">
      <c r="A710" s="389" t="str">
        <f t="shared" si="22"/>
        <v>K</v>
      </c>
      <c r="B710" s="389" t="str">
        <f t="shared" si="23"/>
        <v>K7</v>
      </c>
      <c r="C710" s="394" t="s">
        <v>99570</v>
      </c>
      <c r="D710" s="394" t="s">
        <v>99571</v>
      </c>
      <c r="E710" s="395">
        <v>15</v>
      </c>
      <c r="F710" s="389" t="s">
        <v>99064</v>
      </c>
      <c r="G710" s="389" t="s">
        <v>98665</v>
      </c>
      <c r="H710" s="389">
        <v>1</v>
      </c>
      <c r="I710" s="389" t="s">
        <v>99502</v>
      </c>
      <c r="J710" s="389" t="s">
        <v>99503</v>
      </c>
      <c r="K710" s="389" t="s">
        <v>99504</v>
      </c>
    </row>
    <row r="711" spans="1:11" hidden="1">
      <c r="A711" s="389" t="str">
        <f t="shared" si="22"/>
        <v>K</v>
      </c>
      <c r="B711" s="389" t="str">
        <f t="shared" si="23"/>
        <v>K7</v>
      </c>
      <c r="C711" s="394" t="s">
        <v>99572</v>
      </c>
      <c r="D711" s="394" t="s">
        <v>99515</v>
      </c>
      <c r="E711" s="395">
        <v>15</v>
      </c>
      <c r="F711" s="389" t="s">
        <v>99064</v>
      </c>
      <c r="G711" s="389" t="s">
        <v>98665</v>
      </c>
      <c r="H711" s="389">
        <v>1</v>
      </c>
      <c r="I711" s="389" t="s">
        <v>99502</v>
      </c>
      <c r="J711" s="389" t="s">
        <v>99503</v>
      </c>
      <c r="K711" s="389" t="s">
        <v>99504</v>
      </c>
    </row>
    <row r="712" spans="1:11" hidden="1">
      <c r="A712" s="389" t="str">
        <f t="shared" si="22"/>
        <v>K</v>
      </c>
      <c r="B712" s="389" t="str">
        <f t="shared" si="23"/>
        <v>K7</v>
      </c>
      <c r="C712" s="394" t="s">
        <v>99573</v>
      </c>
      <c r="D712" s="394" t="s">
        <v>99511</v>
      </c>
      <c r="E712" s="395">
        <v>15</v>
      </c>
      <c r="F712" s="389" t="s">
        <v>99064</v>
      </c>
      <c r="G712" s="389" t="s">
        <v>98665</v>
      </c>
      <c r="H712" s="389">
        <v>1</v>
      </c>
      <c r="I712" s="389" t="s">
        <v>99502</v>
      </c>
      <c r="J712" s="389" t="s">
        <v>99503</v>
      </c>
      <c r="K712" s="389" t="s">
        <v>99504</v>
      </c>
    </row>
    <row r="713" spans="1:11" hidden="1">
      <c r="A713" s="389" t="str">
        <f t="shared" si="22"/>
        <v>K</v>
      </c>
      <c r="B713" s="389" t="str">
        <f t="shared" si="23"/>
        <v>K7</v>
      </c>
      <c r="C713" s="394" t="s">
        <v>99574</v>
      </c>
      <c r="D713" s="394" t="s">
        <v>99575</v>
      </c>
      <c r="E713" s="395">
        <v>15</v>
      </c>
      <c r="F713" s="389" t="s">
        <v>99064</v>
      </c>
      <c r="G713" s="389" t="s">
        <v>98665</v>
      </c>
      <c r="H713" s="389">
        <v>1</v>
      </c>
      <c r="I713" s="389" t="s">
        <v>99502</v>
      </c>
      <c r="J713" s="389" t="s">
        <v>99503</v>
      </c>
      <c r="K713" s="389" t="s">
        <v>99504</v>
      </c>
    </row>
    <row r="714" spans="1:11" hidden="1">
      <c r="A714" s="389" t="str">
        <f t="shared" si="22"/>
        <v>K</v>
      </c>
      <c r="B714" s="389" t="str">
        <f t="shared" si="23"/>
        <v>K7</v>
      </c>
      <c r="C714" s="394" t="s">
        <v>99576</v>
      </c>
      <c r="D714" s="394" t="s">
        <v>99513</v>
      </c>
      <c r="E714" s="395">
        <v>15</v>
      </c>
      <c r="F714" s="389" t="s">
        <v>99064</v>
      </c>
      <c r="G714" s="389" t="s">
        <v>98665</v>
      </c>
      <c r="H714" s="389">
        <v>1</v>
      </c>
      <c r="I714" s="389" t="s">
        <v>99502</v>
      </c>
      <c r="J714" s="389" t="s">
        <v>99503</v>
      </c>
      <c r="K714" s="389" t="s">
        <v>99504</v>
      </c>
    </row>
    <row r="715" spans="1:11" hidden="1">
      <c r="A715" s="389" t="str">
        <f t="shared" si="22"/>
        <v>K</v>
      </c>
      <c r="B715" s="389" t="str">
        <f t="shared" si="23"/>
        <v>K7</v>
      </c>
      <c r="C715" s="394" t="s">
        <v>99577</v>
      </c>
      <c r="D715" s="394" t="s">
        <v>99578</v>
      </c>
      <c r="E715" s="395">
        <v>15</v>
      </c>
      <c r="F715" s="389" t="s">
        <v>99064</v>
      </c>
      <c r="G715" s="389" t="s">
        <v>98665</v>
      </c>
      <c r="H715" s="389">
        <v>1</v>
      </c>
      <c r="I715" s="389" t="s">
        <v>99502</v>
      </c>
      <c r="J715" s="389" t="s">
        <v>99503</v>
      </c>
      <c r="K715" s="389" t="s">
        <v>99504</v>
      </c>
    </row>
    <row r="716" spans="1:11" hidden="1">
      <c r="A716" s="389" t="str">
        <f t="shared" si="22"/>
        <v>K</v>
      </c>
      <c r="B716" s="389" t="str">
        <f t="shared" si="23"/>
        <v>K7</v>
      </c>
      <c r="C716" s="394" t="s">
        <v>99579</v>
      </c>
      <c r="D716" s="394" t="s">
        <v>99513</v>
      </c>
      <c r="E716" s="395">
        <v>15</v>
      </c>
      <c r="F716" s="389" t="s">
        <v>99064</v>
      </c>
      <c r="G716" s="389" t="s">
        <v>98665</v>
      </c>
      <c r="H716" s="389">
        <v>1</v>
      </c>
      <c r="I716" s="389" t="s">
        <v>99502</v>
      </c>
      <c r="J716" s="389" t="s">
        <v>99503</v>
      </c>
      <c r="K716" s="389" t="s">
        <v>99504</v>
      </c>
    </row>
    <row r="717" spans="1:11" hidden="1">
      <c r="A717" s="389" t="str">
        <f t="shared" si="22"/>
        <v>K</v>
      </c>
      <c r="B717" s="389" t="str">
        <f t="shared" si="23"/>
        <v>K7</v>
      </c>
      <c r="C717" s="394" t="s">
        <v>99580</v>
      </c>
      <c r="D717" s="394" t="s">
        <v>99513</v>
      </c>
      <c r="E717" s="395">
        <v>15</v>
      </c>
      <c r="F717" s="389" t="s">
        <v>99064</v>
      </c>
      <c r="G717" s="389" t="s">
        <v>98665</v>
      </c>
      <c r="H717" s="389">
        <v>1</v>
      </c>
      <c r="I717" s="389" t="s">
        <v>99502</v>
      </c>
      <c r="J717" s="389" t="s">
        <v>99503</v>
      </c>
      <c r="K717" s="389" t="s">
        <v>99504</v>
      </c>
    </row>
    <row r="718" spans="1:11" hidden="1">
      <c r="A718" s="389" t="str">
        <f t="shared" si="22"/>
        <v>K</v>
      </c>
      <c r="B718" s="389" t="str">
        <f t="shared" si="23"/>
        <v>K7</v>
      </c>
      <c r="C718" s="394" t="s">
        <v>99581</v>
      </c>
      <c r="D718" s="394" t="s">
        <v>99578</v>
      </c>
      <c r="E718" s="395">
        <v>15</v>
      </c>
      <c r="F718" s="389" t="s">
        <v>99064</v>
      </c>
      <c r="G718" s="389" t="s">
        <v>98665</v>
      </c>
      <c r="H718" s="389">
        <v>1</v>
      </c>
      <c r="I718" s="389" t="s">
        <v>99502</v>
      </c>
      <c r="J718" s="389" t="s">
        <v>99503</v>
      </c>
      <c r="K718" s="389" t="s">
        <v>99504</v>
      </c>
    </row>
    <row r="719" spans="1:11" hidden="1">
      <c r="A719" s="389" t="str">
        <f t="shared" si="22"/>
        <v>K</v>
      </c>
      <c r="B719" s="389" t="str">
        <f t="shared" si="23"/>
        <v>K7</v>
      </c>
      <c r="C719" s="394" t="s">
        <v>99582</v>
      </c>
      <c r="D719" s="394" t="s">
        <v>99515</v>
      </c>
      <c r="E719" s="395">
        <v>15</v>
      </c>
      <c r="F719" s="389" t="s">
        <v>99064</v>
      </c>
      <c r="G719" s="389" t="s">
        <v>98665</v>
      </c>
      <c r="H719" s="389">
        <v>1</v>
      </c>
      <c r="I719" s="389" t="s">
        <v>99502</v>
      </c>
      <c r="J719" s="389" t="s">
        <v>99503</v>
      </c>
      <c r="K719" s="389" t="s">
        <v>99504</v>
      </c>
    </row>
    <row r="720" spans="1:11" hidden="1">
      <c r="A720" s="389" t="str">
        <f t="shared" si="22"/>
        <v>K</v>
      </c>
      <c r="B720" s="389" t="str">
        <f t="shared" si="23"/>
        <v>K7</v>
      </c>
      <c r="C720" s="394" t="s">
        <v>99583</v>
      </c>
      <c r="D720" s="394" t="s">
        <v>99509</v>
      </c>
      <c r="E720" s="395">
        <v>15</v>
      </c>
      <c r="F720" s="389" t="s">
        <v>99064</v>
      </c>
      <c r="G720" s="389" t="s">
        <v>98665</v>
      </c>
      <c r="H720" s="389">
        <v>1</v>
      </c>
      <c r="I720" s="389" t="s">
        <v>99502</v>
      </c>
      <c r="J720" s="389" t="s">
        <v>99503</v>
      </c>
      <c r="K720" s="389" t="s">
        <v>99504</v>
      </c>
    </row>
    <row r="721" spans="1:11" hidden="1">
      <c r="A721" s="389" t="str">
        <f t="shared" si="22"/>
        <v>K</v>
      </c>
      <c r="B721" s="389" t="str">
        <f t="shared" si="23"/>
        <v>K8</v>
      </c>
      <c r="C721" s="394" t="s">
        <v>99584</v>
      </c>
      <c r="D721" s="394" t="s">
        <v>99511</v>
      </c>
      <c r="E721" s="395">
        <v>15</v>
      </c>
      <c r="F721" s="389" t="s">
        <v>99064</v>
      </c>
      <c r="G721" s="389" t="s">
        <v>98665</v>
      </c>
      <c r="H721" s="389">
        <v>1</v>
      </c>
      <c r="I721" s="389" t="s">
        <v>99502</v>
      </c>
      <c r="J721" s="389" t="s">
        <v>99503</v>
      </c>
      <c r="K721" s="389" t="s">
        <v>99504</v>
      </c>
    </row>
    <row r="722" spans="1:11" hidden="1">
      <c r="A722" s="389" t="str">
        <f t="shared" si="22"/>
        <v>K</v>
      </c>
      <c r="B722" s="389" t="str">
        <f t="shared" si="23"/>
        <v>K8</v>
      </c>
      <c r="C722" s="394" t="s">
        <v>99585</v>
      </c>
      <c r="D722" s="394" t="s">
        <v>99511</v>
      </c>
      <c r="E722" s="395">
        <v>15</v>
      </c>
      <c r="F722" s="389" t="s">
        <v>99064</v>
      </c>
      <c r="G722" s="389" t="s">
        <v>98665</v>
      </c>
      <c r="H722" s="389">
        <v>1</v>
      </c>
      <c r="I722" s="389" t="s">
        <v>99502</v>
      </c>
      <c r="J722" s="389" t="s">
        <v>99503</v>
      </c>
      <c r="K722" s="389" t="s">
        <v>99504</v>
      </c>
    </row>
    <row r="723" spans="1:11" hidden="1">
      <c r="A723" s="389" t="str">
        <f t="shared" si="22"/>
        <v>K</v>
      </c>
      <c r="B723" s="389" t="str">
        <f t="shared" si="23"/>
        <v>K8</v>
      </c>
      <c r="C723" s="394" t="s">
        <v>99586</v>
      </c>
      <c r="D723" s="394" t="s">
        <v>99511</v>
      </c>
      <c r="E723" s="395">
        <v>15</v>
      </c>
      <c r="F723" s="389" t="s">
        <v>99064</v>
      </c>
      <c r="G723" s="389" t="s">
        <v>98665</v>
      </c>
      <c r="H723" s="389">
        <v>1</v>
      </c>
      <c r="I723" s="389" t="s">
        <v>99502</v>
      </c>
      <c r="J723" s="389" t="s">
        <v>99503</v>
      </c>
      <c r="K723" s="389" t="s">
        <v>99504</v>
      </c>
    </row>
    <row r="724" spans="1:11" hidden="1">
      <c r="A724" s="389" t="str">
        <f t="shared" si="22"/>
        <v>K</v>
      </c>
      <c r="B724" s="389" t="str">
        <f t="shared" si="23"/>
        <v>K8</v>
      </c>
      <c r="C724" s="394" t="s">
        <v>99587</v>
      </c>
      <c r="D724" s="394" t="s">
        <v>99513</v>
      </c>
      <c r="E724" s="395">
        <v>15</v>
      </c>
      <c r="F724" s="389" t="s">
        <v>99064</v>
      </c>
      <c r="G724" s="389" t="s">
        <v>98665</v>
      </c>
      <c r="H724" s="389">
        <v>1</v>
      </c>
      <c r="I724" s="389" t="s">
        <v>99502</v>
      </c>
      <c r="J724" s="389" t="s">
        <v>99503</v>
      </c>
      <c r="K724" s="389" t="s">
        <v>99504</v>
      </c>
    </row>
    <row r="725" spans="1:11" hidden="1">
      <c r="A725" s="389" t="str">
        <f t="shared" si="22"/>
        <v>K</v>
      </c>
      <c r="B725" s="389" t="str">
        <f t="shared" si="23"/>
        <v>K8</v>
      </c>
      <c r="C725" s="394" t="s">
        <v>99588</v>
      </c>
      <c r="D725" s="394" t="s">
        <v>99513</v>
      </c>
      <c r="E725" s="395">
        <v>15</v>
      </c>
      <c r="F725" s="389" t="s">
        <v>99064</v>
      </c>
      <c r="G725" s="389" t="s">
        <v>98665</v>
      </c>
      <c r="H725" s="389">
        <v>1</v>
      </c>
      <c r="I725" s="389" t="s">
        <v>99502</v>
      </c>
      <c r="J725" s="389" t="s">
        <v>99503</v>
      </c>
      <c r="K725" s="389" t="s">
        <v>99504</v>
      </c>
    </row>
    <row r="726" spans="1:11" hidden="1">
      <c r="A726" s="389" t="str">
        <f t="shared" si="22"/>
        <v>K</v>
      </c>
      <c r="B726" s="389" t="str">
        <f t="shared" si="23"/>
        <v>K8</v>
      </c>
      <c r="C726" s="394" t="s">
        <v>99589</v>
      </c>
      <c r="D726" s="394" t="s">
        <v>99513</v>
      </c>
      <c r="E726" s="395">
        <v>15</v>
      </c>
      <c r="F726" s="389" t="s">
        <v>99064</v>
      </c>
      <c r="G726" s="389" t="s">
        <v>98665</v>
      </c>
      <c r="H726" s="389">
        <v>1</v>
      </c>
      <c r="I726" s="389" t="s">
        <v>99502</v>
      </c>
      <c r="J726" s="389" t="s">
        <v>99503</v>
      </c>
      <c r="K726" s="389" t="s">
        <v>99504</v>
      </c>
    </row>
    <row r="727" spans="1:11" hidden="1">
      <c r="A727" s="389" t="str">
        <f t="shared" si="22"/>
        <v>K</v>
      </c>
      <c r="B727" s="389" t="str">
        <f t="shared" si="23"/>
        <v>K8</v>
      </c>
      <c r="C727" s="394" t="s">
        <v>99590</v>
      </c>
      <c r="D727" s="394" t="s">
        <v>99513</v>
      </c>
      <c r="E727" s="395">
        <v>15</v>
      </c>
      <c r="F727" s="389" t="s">
        <v>99064</v>
      </c>
      <c r="G727" s="389" t="s">
        <v>98665</v>
      </c>
      <c r="H727" s="389">
        <v>1</v>
      </c>
      <c r="I727" s="389" t="s">
        <v>99502</v>
      </c>
      <c r="J727" s="389" t="s">
        <v>99503</v>
      </c>
      <c r="K727" s="389" t="s">
        <v>99504</v>
      </c>
    </row>
    <row r="728" spans="1:11" hidden="1">
      <c r="A728" s="389" t="str">
        <f t="shared" si="22"/>
        <v>K</v>
      </c>
      <c r="B728" s="389" t="str">
        <f t="shared" si="23"/>
        <v>K9</v>
      </c>
      <c r="C728" s="394" t="s">
        <v>99591</v>
      </c>
      <c r="D728" s="394" t="s">
        <v>99513</v>
      </c>
      <c r="E728" s="395">
        <v>15</v>
      </c>
      <c r="F728" s="389" t="s">
        <v>99064</v>
      </c>
      <c r="G728" s="389" t="s">
        <v>98665</v>
      </c>
      <c r="H728" s="389">
        <v>1</v>
      </c>
      <c r="I728" s="389" t="s">
        <v>99502</v>
      </c>
      <c r="J728" s="389" t="s">
        <v>99503</v>
      </c>
      <c r="K728" s="389" t="s">
        <v>99504</v>
      </c>
    </row>
    <row r="729" spans="1:11" hidden="1">
      <c r="A729" s="389" t="str">
        <f t="shared" si="22"/>
        <v>K</v>
      </c>
      <c r="B729" s="389" t="str">
        <f t="shared" si="23"/>
        <v>K9</v>
      </c>
      <c r="C729" s="394" t="s">
        <v>99592</v>
      </c>
      <c r="D729" s="394" t="s">
        <v>99513</v>
      </c>
      <c r="E729" s="395">
        <v>15</v>
      </c>
      <c r="F729" s="389" t="s">
        <v>99064</v>
      </c>
      <c r="G729" s="389" t="s">
        <v>98665</v>
      </c>
      <c r="H729" s="389">
        <v>1</v>
      </c>
      <c r="I729" s="389" t="s">
        <v>99502</v>
      </c>
      <c r="J729" s="389" t="s">
        <v>99503</v>
      </c>
      <c r="K729" s="389" t="s">
        <v>99504</v>
      </c>
    </row>
    <row r="730" spans="1:11" hidden="1">
      <c r="A730" s="389" t="str">
        <f t="shared" si="22"/>
        <v>K</v>
      </c>
      <c r="B730" s="389" t="str">
        <f t="shared" si="23"/>
        <v>K9</v>
      </c>
      <c r="C730" s="394" t="s">
        <v>99593</v>
      </c>
      <c r="D730" s="394" t="s">
        <v>99513</v>
      </c>
      <c r="E730" s="395">
        <v>15</v>
      </c>
      <c r="F730" s="389" t="s">
        <v>99064</v>
      </c>
      <c r="G730" s="389" t="s">
        <v>98665</v>
      </c>
      <c r="H730" s="389">
        <v>1</v>
      </c>
      <c r="I730" s="389" t="s">
        <v>99502</v>
      </c>
      <c r="J730" s="389" t="s">
        <v>99503</v>
      </c>
      <c r="K730" s="389" t="s">
        <v>99504</v>
      </c>
    </row>
    <row r="731" spans="1:11" hidden="1">
      <c r="A731" s="389" t="str">
        <f t="shared" si="22"/>
        <v>K</v>
      </c>
      <c r="B731" s="389" t="str">
        <f t="shared" si="23"/>
        <v>K9</v>
      </c>
      <c r="C731" s="394" t="s">
        <v>99594</v>
      </c>
      <c r="D731" s="394" t="s">
        <v>99513</v>
      </c>
      <c r="E731" s="395">
        <v>15</v>
      </c>
      <c r="F731" s="389" t="s">
        <v>99064</v>
      </c>
      <c r="G731" s="389" t="s">
        <v>98665</v>
      </c>
      <c r="H731" s="389">
        <v>1</v>
      </c>
      <c r="I731" s="389" t="s">
        <v>99502</v>
      </c>
      <c r="J731" s="389" t="s">
        <v>99503</v>
      </c>
      <c r="K731" s="389" t="s">
        <v>99504</v>
      </c>
    </row>
    <row r="732" spans="1:11" hidden="1">
      <c r="A732" s="389" t="str">
        <f t="shared" si="22"/>
        <v>K</v>
      </c>
      <c r="B732" s="389" t="str">
        <f t="shared" si="23"/>
        <v>K9</v>
      </c>
      <c r="C732" s="394" t="s">
        <v>99595</v>
      </c>
      <c r="D732" s="394" t="s">
        <v>99519</v>
      </c>
      <c r="E732" s="395">
        <v>15</v>
      </c>
      <c r="F732" s="389" t="s">
        <v>99064</v>
      </c>
      <c r="G732" s="389" t="s">
        <v>98665</v>
      </c>
      <c r="H732" s="389">
        <v>1</v>
      </c>
      <c r="I732" s="389" t="s">
        <v>99502</v>
      </c>
      <c r="J732" s="389" t="s">
        <v>99503</v>
      </c>
      <c r="K732" s="389" t="s">
        <v>99504</v>
      </c>
    </row>
    <row r="733" spans="1:11" hidden="1">
      <c r="A733" s="389" t="str">
        <f t="shared" si="22"/>
        <v>K</v>
      </c>
      <c r="B733" s="389" t="str">
        <f t="shared" si="23"/>
        <v>K9</v>
      </c>
      <c r="C733" s="394" t="s">
        <v>99596</v>
      </c>
      <c r="D733" s="394" t="s">
        <v>99513</v>
      </c>
      <c r="E733" s="395">
        <v>15</v>
      </c>
      <c r="F733" s="389" t="s">
        <v>99064</v>
      </c>
      <c r="G733" s="389" t="s">
        <v>98665</v>
      </c>
      <c r="H733" s="389">
        <v>1</v>
      </c>
      <c r="I733" s="389" t="s">
        <v>99502</v>
      </c>
      <c r="J733" s="389" t="s">
        <v>99503</v>
      </c>
      <c r="K733" s="389" t="s">
        <v>99504</v>
      </c>
    </row>
    <row r="734" spans="1:11" hidden="1">
      <c r="A734" s="389" t="str">
        <f t="shared" si="22"/>
        <v>L</v>
      </c>
      <c r="B734" s="389" t="str">
        <f t="shared" si="23"/>
        <v>L0</v>
      </c>
      <c r="C734" s="394" t="s">
        <v>99597</v>
      </c>
      <c r="D734" s="394" t="s">
        <v>99513</v>
      </c>
      <c r="E734" s="395">
        <v>15</v>
      </c>
      <c r="F734" s="389" t="s">
        <v>99064</v>
      </c>
      <c r="G734" s="389" t="s">
        <v>98665</v>
      </c>
      <c r="H734" s="389">
        <v>1</v>
      </c>
      <c r="I734" s="389" t="s">
        <v>99502</v>
      </c>
      <c r="J734" s="389" t="s">
        <v>99503</v>
      </c>
      <c r="K734" s="389" t="s">
        <v>99504</v>
      </c>
    </row>
    <row r="735" spans="1:11" hidden="1">
      <c r="A735" s="389" t="str">
        <f t="shared" si="22"/>
        <v>L</v>
      </c>
      <c r="B735" s="389" t="str">
        <f t="shared" si="23"/>
        <v>L0</v>
      </c>
      <c r="C735" s="394" t="s">
        <v>99598</v>
      </c>
      <c r="D735" s="394" t="s">
        <v>99513</v>
      </c>
      <c r="E735" s="395">
        <v>15</v>
      </c>
      <c r="F735" s="389" t="s">
        <v>99064</v>
      </c>
      <c r="G735" s="389" t="s">
        <v>98665</v>
      </c>
      <c r="H735" s="389">
        <v>1</v>
      </c>
      <c r="I735" s="389" t="s">
        <v>99502</v>
      </c>
      <c r="J735" s="389" t="s">
        <v>99503</v>
      </c>
      <c r="K735" s="389" t="s">
        <v>99504</v>
      </c>
    </row>
    <row r="736" spans="1:11" hidden="1">
      <c r="A736" s="389" t="str">
        <f t="shared" si="22"/>
        <v>L</v>
      </c>
      <c r="B736" s="389" t="str">
        <f t="shared" si="23"/>
        <v>L0</v>
      </c>
      <c r="C736" s="394" t="s">
        <v>99599</v>
      </c>
      <c r="D736" s="394" t="s">
        <v>99513</v>
      </c>
      <c r="E736" s="395">
        <v>15</v>
      </c>
      <c r="F736" s="389" t="s">
        <v>99064</v>
      </c>
      <c r="G736" s="389" t="s">
        <v>98665</v>
      </c>
      <c r="H736" s="389">
        <v>1</v>
      </c>
      <c r="I736" s="389" t="s">
        <v>99502</v>
      </c>
      <c r="J736" s="389" t="s">
        <v>99503</v>
      </c>
      <c r="K736" s="389" t="s">
        <v>99504</v>
      </c>
    </row>
    <row r="737" spans="1:11" hidden="1">
      <c r="A737" s="389" t="str">
        <f t="shared" si="22"/>
        <v>L</v>
      </c>
      <c r="B737" s="389" t="str">
        <f t="shared" si="23"/>
        <v>L0</v>
      </c>
      <c r="C737" s="394" t="s">
        <v>99600</v>
      </c>
      <c r="D737" s="394" t="s">
        <v>99519</v>
      </c>
      <c r="E737" s="395">
        <v>15</v>
      </c>
      <c r="F737" s="389" t="s">
        <v>99064</v>
      </c>
      <c r="G737" s="389" t="s">
        <v>98665</v>
      </c>
      <c r="H737" s="389">
        <v>1</v>
      </c>
      <c r="I737" s="389" t="s">
        <v>99502</v>
      </c>
      <c r="J737" s="389" t="s">
        <v>99503</v>
      </c>
      <c r="K737" s="389" t="s">
        <v>99504</v>
      </c>
    </row>
    <row r="738" spans="1:11" hidden="1">
      <c r="A738" s="389" t="str">
        <f t="shared" si="22"/>
        <v>L</v>
      </c>
      <c r="B738" s="389" t="str">
        <f t="shared" si="23"/>
        <v>L0</v>
      </c>
      <c r="C738" s="394" t="s">
        <v>99601</v>
      </c>
      <c r="D738" s="394" t="s">
        <v>99513</v>
      </c>
      <c r="E738" s="395">
        <v>15</v>
      </c>
      <c r="F738" s="389" t="s">
        <v>99064</v>
      </c>
      <c r="G738" s="389" t="s">
        <v>98665</v>
      </c>
      <c r="H738" s="389">
        <v>1</v>
      </c>
      <c r="I738" s="389" t="s">
        <v>99502</v>
      </c>
      <c r="J738" s="389" t="s">
        <v>99503</v>
      </c>
      <c r="K738" s="389" t="s">
        <v>99504</v>
      </c>
    </row>
    <row r="739" spans="1:11" hidden="1">
      <c r="A739" s="389" t="str">
        <f t="shared" si="22"/>
        <v>L</v>
      </c>
      <c r="B739" s="389" t="str">
        <f t="shared" si="23"/>
        <v>L0</v>
      </c>
      <c r="C739" s="394" t="s">
        <v>99602</v>
      </c>
      <c r="D739" s="394" t="s">
        <v>99578</v>
      </c>
      <c r="E739" s="395">
        <v>15</v>
      </c>
      <c r="F739" s="389" t="s">
        <v>99064</v>
      </c>
      <c r="G739" s="389" t="s">
        <v>98665</v>
      </c>
      <c r="H739" s="389">
        <v>1</v>
      </c>
      <c r="I739" s="389" t="s">
        <v>99502</v>
      </c>
      <c r="J739" s="389" t="s">
        <v>99503</v>
      </c>
      <c r="K739" s="389" t="s">
        <v>99504</v>
      </c>
    </row>
    <row r="740" spans="1:11" hidden="1">
      <c r="A740" s="389" t="str">
        <f t="shared" si="22"/>
        <v>L</v>
      </c>
      <c r="B740" s="389" t="str">
        <f t="shared" si="23"/>
        <v>L0</v>
      </c>
      <c r="C740" s="394" t="s">
        <v>99603</v>
      </c>
      <c r="D740" s="394" t="s">
        <v>99513</v>
      </c>
      <c r="E740" s="395">
        <v>15</v>
      </c>
      <c r="F740" s="389" t="s">
        <v>99064</v>
      </c>
      <c r="G740" s="389" t="s">
        <v>98665</v>
      </c>
      <c r="H740" s="389">
        <v>1</v>
      </c>
      <c r="I740" s="389" t="s">
        <v>99502</v>
      </c>
      <c r="J740" s="389" t="s">
        <v>99503</v>
      </c>
      <c r="K740" s="389" t="s">
        <v>99504</v>
      </c>
    </row>
    <row r="741" spans="1:11" hidden="1">
      <c r="A741" s="389" t="str">
        <f t="shared" si="22"/>
        <v>L</v>
      </c>
      <c r="B741" s="389" t="str">
        <f t="shared" si="23"/>
        <v>L0</v>
      </c>
      <c r="C741" s="394" t="s">
        <v>99604</v>
      </c>
      <c r="D741" s="394" t="s">
        <v>99519</v>
      </c>
      <c r="E741" s="395">
        <v>15</v>
      </c>
      <c r="F741" s="389" t="s">
        <v>99064</v>
      </c>
      <c r="G741" s="389" t="s">
        <v>98665</v>
      </c>
      <c r="H741" s="389">
        <v>1</v>
      </c>
      <c r="I741" s="389" t="s">
        <v>99502</v>
      </c>
      <c r="J741" s="389" t="s">
        <v>99503</v>
      </c>
      <c r="K741" s="389" t="s">
        <v>99504</v>
      </c>
    </row>
    <row r="742" spans="1:11" hidden="1">
      <c r="A742" s="389" t="str">
        <f t="shared" si="22"/>
        <v>L</v>
      </c>
      <c r="B742" s="389" t="str">
        <f t="shared" si="23"/>
        <v>L0</v>
      </c>
      <c r="C742" s="394" t="s">
        <v>99605</v>
      </c>
      <c r="D742" s="394" t="s">
        <v>99513</v>
      </c>
      <c r="E742" s="395">
        <v>15</v>
      </c>
      <c r="F742" s="389" t="s">
        <v>99064</v>
      </c>
      <c r="G742" s="389" t="s">
        <v>98665</v>
      </c>
      <c r="H742" s="389">
        <v>1</v>
      </c>
      <c r="I742" s="389" t="s">
        <v>99502</v>
      </c>
      <c r="J742" s="389" t="s">
        <v>99503</v>
      </c>
      <c r="K742" s="389" t="s">
        <v>99504</v>
      </c>
    </row>
    <row r="743" spans="1:11" hidden="1">
      <c r="A743" s="389" t="str">
        <f t="shared" si="22"/>
        <v>L</v>
      </c>
      <c r="B743" s="389" t="str">
        <f t="shared" si="23"/>
        <v>L0</v>
      </c>
      <c r="C743" s="394" t="s">
        <v>99606</v>
      </c>
      <c r="D743" s="394" t="s">
        <v>99519</v>
      </c>
      <c r="E743" s="395">
        <v>15</v>
      </c>
      <c r="F743" s="389" t="s">
        <v>99064</v>
      </c>
      <c r="G743" s="389" t="s">
        <v>98665</v>
      </c>
      <c r="H743" s="389">
        <v>1</v>
      </c>
      <c r="I743" s="389" t="s">
        <v>99502</v>
      </c>
      <c r="J743" s="389" t="s">
        <v>99503</v>
      </c>
      <c r="K743" s="389" t="s">
        <v>99504</v>
      </c>
    </row>
    <row r="744" spans="1:11" hidden="1">
      <c r="A744" s="389" t="str">
        <f t="shared" si="22"/>
        <v>L</v>
      </c>
      <c r="B744" s="389" t="str">
        <f t="shared" si="23"/>
        <v>L0</v>
      </c>
      <c r="C744" s="394" t="s">
        <v>99607</v>
      </c>
      <c r="D744" s="394" t="s">
        <v>99513</v>
      </c>
      <c r="E744" s="395">
        <v>15</v>
      </c>
      <c r="F744" s="389" t="s">
        <v>99064</v>
      </c>
      <c r="G744" s="389" t="s">
        <v>98665</v>
      </c>
      <c r="H744" s="389">
        <v>1</v>
      </c>
      <c r="I744" s="389" t="s">
        <v>99502</v>
      </c>
      <c r="J744" s="389" t="s">
        <v>99503</v>
      </c>
      <c r="K744" s="389" t="s">
        <v>99504</v>
      </c>
    </row>
    <row r="745" spans="1:11" hidden="1">
      <c r="A745" s="389" t="str">
        <f t="shared" si="22"/>
        <v>L</v>
      </c>
      <c r="B745" s="389" t="str">
        <f t="shared" si="23"/>
        <v>L0</v>
      </c>
      <c r="C745" s="394" t="s">
        <v>99608</v>
      </c>
      <c r="D745" s="394" t="s">
        <v>99578</v>
      </c>
      <c r="E745" s="395">
        <v>15</v>
      </c>
      <c r="F745" s="389" t="s">
        <v>99064</v>
      </c>
      <c r="G745" s="389" t="s">
        <v>98665</v>
      </c>
      <c r="H745" s="389">
        <v>1</v>
      </c>
      <c r="I745" s="389" t="s">
        <v>99502</v>
      </c>
      <c r="J745" s="389" t="s">
        <v>99503</v>
      </c>
      <c r="K745" s="389" t="s">
        <v>99504</v>
      </c>
    </row>
    <row r="746" spans="1:11" hidden="1">
      <c r="A746" s="389" t="str">
        <f t="shared" si="22"/>
        <v>L</v>
      </c>
      <c r="B746" s="389" t="str">
        <f t="shared" si="23"/>
        <v>L0</v>
      </c>
      <c r="C746" s="394" t="s">
        <v>99609</v>
      </c>
      <c r="D746" s="394" t="s">
        <v>99571</v>
      </c>
      <c r="E746" s="395">
        <v>15</v>
      </c>
      <c r="F746" s="389" t="s">
        <v>99064</v>
      </c>
      <c r="G746" s="389" t="s">
        <v>98665</v>
      </c>
      <c r="H746" s="389">
        <v>1</v>
      </c>
      <c r="I746" s="389" t="s">
        <v>99502</v>
      </c>
      <c r="J746" s="389" t="s">
        <v>99503</v>
      </c>
      <c r="K746" s="389" t="s">
        <v>99504</v>
      </c>
    </row>
    <row r="747" spans="1:11" hidden="1">
      <c r="A747" s="389" t="str">
        <f t="shared" si="22"/>
        <v>L</v>
      </c>
      <c r="B747" s="389" t="str">
        <f t="shared" si="23"/>
        <v>L0</v>
      </c>
      <c r="C747" s="394" t="s">
        <v>99610</v>
      </c>
      <c r="D747" s="394" t="s">
        <v>99515</v>
      </c>
      <c r="E747" s="395">
        <v>15</v>
      </c>
      <c r="F747" s="389" t="s">
        <v>99064</v>
      </c>
      <c r="G747" s="389" t="s">
        <v>98665</v>
      </c>
      <c r="H747" s="389">
        <v>1</v>
      </c>
      <c r="I747" s="389" t="s">
        <v>99502</v>
      </c>
      <c r="J747" s="389" t="s">
        <v>99503</v>
      </c>
      <c r="K747" s="389" t="s">
        <v>99504</v>
      </c>
    </row>
    <row r="748" spans="1:11" hidden="1">
      <c r="A748" s="389" t="str">
        <f t="shared" si="22"/>
        <v>L</v>
      </c>
      <c r="B748" s="389" t="str">
        <f t="shared" si="23"/>
        <v>L1</v>
      </c>
      <c r="C748" s="394" t="s">
        <v>127</v>
      </c>
      <c r="D748" s="394" t="s">
        <v>99513</v>
      </c>
      <c r="E748" s="395">
        <v>15</v>
      </c>
      <c r="F748" s="389" t="s">
        <v>99064</v>
      </c>
      <c r="G748" s="389" t="s">
        <v>98665</v>
      </c>
      <c r="H748" s="389">
        <v>1</v>
      </c>
      <c r="I748" s="389" t="s">
        <v>99502</v>
      </c>
      <c r="J748" s="389" t="s">
        <v>99503</v>
      </c>
      <c r="K748" s="389" t="s">
        <v>99504</v>
      </c>
    </row>
    <row r="749" spans="1:11" hidden="1">
      <c r="A749" s="389" t="str">
        <f t="shared" si="22"/>
        <v>L</v>
      </c>
      <c r="B749" s="389" t="str">
        <f t="shared" si="23"/>
        <v>L1</v>
      </c>
      <c r="C749" s="394" t="s">
        <v>99611</v>
      </c>
      <c r="D749" s="394" t="s">
        <v>99513</v>
      </c>
      <c r="E749" s="395">
        <v>15</v>
      </c>
      <c r="F749" s="389" t="s">
        <v>99064</v>
      </c>
      <c r="G749" s="389" t="s">
        <v>98665</v>
      </c>
      <c r="H749" s="389">
        <v>1</v>
      </c>
      <c r="I749" s="389" t="s">
        <v>99502</v>
      </c>
      <c r="J749" s="389" t="s">
        <v>99503</v>
      </c>
      <c r="K749" s="389" t="s">
        <v>99504</v>
      </c>
    </row>
    <row r="750" spans="1:11" hidden="1">
      <c r="A750" s="389" t="str">
        <f t="shared" si="22"/>
        <v>L</v>
      </c>
      <c r="B750" s="389" t="str">
        <f t="shared" si="23"/>
        <v>L1</v>
      </c>
      <c r="C750" s="394" t="s">
        <v>99612</v>
      </c>
      <c r="D750" s="394" t="s">
        <v>99513</v>
      </c>
      <c r="E750" s="395">
        <v>15</v>
      </c>
      <c r="F750" s="389" t="s">
        <v>99064</v>
      </c>
      <c r="G750" s="389" t="s">
        <v>98665</v>
      </c>
      <c r="H750" s="389">
        <v>1</v>
      </c>
      <c r="I750" s="389" t="s">
        <v>99502</v>
      </c>
      <c r="J750" s="389" t="s">
        <v>99503</v>
      </c>
      <c r="K750" s="389" t="s">
        <v>99504</v>
      </c>
    </row>
    <row r="751" spans="1:11" hidden="1">
      <c r="A751" s="389" t="str">
        <f t="shared" si="22"/>
        <v>L</v>
      </c>
      <c r="B751" s="389" t="str">
        <f t="shared" si="23"/>
        <v>L1</v>
      </c>
      <c r="C751" s="394" t="s">
        <v>99613</v>
      </c>
      <c r="D751" s="394" t="s">
        <v>99513</v>
      </c>
      <c r="E751" s="395">
        <v>15</v>
      </c>
      <c r="F751" s="389" t="s">
        <v>99064</v>
      </c>
      <c r="G751" s="389" t="s">
        <v>98665</v>
      </c>
      <c r="H751" s="389">
        <v>1</v>
      </c>
      <c r="I751" s="389" t="s">
        <v>99502</v>
      </c>
      <c r="J751" s="389" t="s">
        <v>99503</v>
      </c>
      <c r="K751" s="389" t="s">
        <v>99504</v>
      </c>
    </row>
    <row r="752" spans="1:11" hidden="1">
      <c r="A752" s="389" t="str">
        <f t="shared" si="22"/>
        <v>L</v>
      </c>
      <c r="B752" s="389" t="str">
        <f t="shared" si="23"/>
        <v>L1</v>
      </c>
      <c r="C752" s="394" t="s">
        <v>99614</v>
      </c>
      <c r="D752" s="394" t="s">
        <v>99578</v>
      </c>
      <c r="E752" s="395">
        <v>15</v>
      </c>
      <c r="F752" s="389" t="s">
        <v>99064</v>
      </c>
      <c r="G752" s="389" t="s">
        <v>98665</v>
      </c>
      <c r="H752" s="389">
        <v>1</v>
      </c>
      <c r="I752" s="389" t="s">
        <v>99502</v>
      </c>
      <c r="J752" s="389" t="s">
        <v>99503</v>
      </c>
      <c r="K752" s="389" t="s">
        <v>99504</v>
      </c>
    </row>
    <row r="753" spans="1:11" hidden="1">
      <c r="A753" s="389" t="str">
        <f t="shared" si="22"/>
        <v>L</v>
      </c>
      <c r="B753" s="389" t="str">
        <f t="shared" si="23"/>
        <v>L1</v>
      </c>
      <c r="C753" s="394" t="s">
        <v>99615</v>
      </c>
      <c r="D753" s="394" t="s">
        <v>99513</v>
      </c>
      <c r="E753" s="395">
        <v>15</v>
      </c>
      <c r="F753" s="389" t="s">
        <v>99064</v>
      </c>
      <c r="G753" s="389" t="s">
        <v>98665</v>
      </c>
      <c r="H753" s="389">
        <v>1</v>
      </c>
      <c r="I753" s="389" t="s">
        <v>99502</v>
      </c>
      <c r="J753" s="389" t="s">
        <v>99503</v>
      </c>
      <c r="K753" s="389" t="s">
        <v>99504</v>
      </c>
    </row>
    <row r="754" spans="1:11" hidden="1">
      <c r="A754" s="389" t="str">
        <f t="shared" si="22"/>
        <v>L</v>
      </c>
      <c r="B754" s="389" t="str">
        <f t="shared" si="23"/>
        <v>L1</v>
      </c>
      <c r="C754" s="394" t="s">
        <v>99616</v>
      </c>
      <c r="D754" s="394" t="s">
        <v>99578</v>
      </c>
      <c r="E754" s="395">
        <v>15</v>
      </c>
      <c r="F754" s="389" t="s">
        <v>99064</v>
      </c>
      <c r="G754" s="389" t="s">
        <v>98665</v>
      </c>
      <c r="H754" s="389">
        <v>1</v>
      </c>
      <c r="I754" s="389" t="s">
        <v>99502</v>
      </c>
      <c r="J754" s="389" t="s">
        <v>99503</v>
      </c>
      <c r="K754" s="389" t="s">
        <v>99504</v>
      </c>
    </row>
    <row r="755" spans="1:11" hidden="1">
      <c r="A755" s="389" t="str">
        <f t="shared" si="22"/>
        <v>L</v>
      </c>
      <c r="B755" s="389" t="str">
        <f t="shared" si="23"/>
        <v>L1</v>
      </c>
      <c r="C755" s="394" t="s">
        <v>99617</v>
      </c>
      <c r="D755" s="394" t="s">
        <v>99513</v>
      </c>
      <c r="E755" s="395">
        <v>15</v>
      </c>
      <c r="F755" s="389" t="s">
        <v>99064</v>
      </c>
      <c r="G755" s="389" t="s">
        <v>98665</v>
      </c>
      <c r="H755" s="389">
        <v>1</v>
      </c>
      <c r="I755" s="389" t="s">
        <v>99502</v>
      </c>
      <c r="J755" s="389" t="s">
        <v>99503</v>
      </c>
      <c r="K755" s="389" t="s">
        <v>99504</v>
      </c>
    </row>
    <row r="756" spans="1:11" hidden="1">
      <c r="A756" s="389" t="str">
        <f t="shared" si="22"/>
        <v>L</v>
      </c>
      <c r="B756" s="389" t="str">
        <f t="shared" si="23"/>
        <v>L1</v>
      </c>
      <c r="C756" s="394" t="s">
        <v>99618</v>
      </c>
      <c r="D756" s="394" t="s">
        <v>99578</v>
      </c>
      <c r="E756" s="395">
        <v>15</v>
      </c>
      <c r="F756" s="389" t="s">
        <v>99064</v>
      </c>
      <c r="G756" s="389" t="s">
        <v>98665</v>
      </c>
      <c r="H756" s="389">
        <v>1</v>
      </c>
      <c r="I756" s="389" t="s">
        <v>99502</v>
      </c>
      <c r="J756" s="389" t="s">
        <v>99503</v>
      </c>
      <c r="K756" s="389" t="s">
        <v>99504</v>
      </c>
    </row>
    <row r="757" spans="1:11" hidden="1">
      <c r="A757" s="389" t="str">
        <f t="shared" si="22"/>
        <v>L</v>
      </c>
      <c r="B757" s="389" t="str">
        <f t="shared" si="23"/>
        <v>L1</v>
      </c>
      <c r="C757" s="394" t="s">
        <v>99619</v>
      </c>
      <c r="D757" s="394" t="s">
        <v>99578</v>
      </c>
      <c r="E757" s="395">
        <v>15</v>
      </c>
      <c r="F757" s="389" t="s">
        <v>99064</v>
      </c>
      <c r="G757" s="389" t="s">
        <v>98665</v>
      </c>
      <c r="H757" s="389">
        <v>1</v>
      </c>
      <c r="I757" s="389" t="s">
        <v>99502</v>
      </c>
      <c r="J757" s="389" t="s">
        <v>99503</v>
      </c>
      <c r="K757" s="389" t="s">
        <v>99504</v>
      </c>
    </row>
    <row r="758" spans="1:11" hidden="1">
      <c r="A758" s="389" t="str">
        <f t="shared" si="22"/>
        <v>L</v>
      </c>
      <c r="B758" s="389" t="str">
        <f t="shared" si="23"/>
        <v>L1</v>
      </c>
      <c r="C758" s="394" t="s">
        <v>99620</v>
      </c>
      <c r="D758" s="394" t="s">
        <v>99578</v>
      </c>
      <c r="E758" s="395">
        <v>15</v>
      </c>
      <c r="F758" s="389" t="s">
        <v>99064</v>
      </c>
      <c r="G758" s="389" t="s">
        <v>98665</v>
      </c>
      <c r="H758" s="389">
        <v>1</v>
      </c>
      <c r="I758" s="389" t="s">
        <v>99502</v>
      </c>
      <c r="J758" s="389" t="s">
        <v>99503</v>
      </c>
      <c r="K758" s="389" t="s">
        <v>99504</v>
      </c>
    </row>
    <row r="759" spans="1:11" hidden="1">
      <c r="A759" s="389" t="str">
        <f t="shared" si="22"/>
        <v>L</v>
      </c>
      <c r="B759" s="389" t="str">
        <f t="shared" si="23"/>
        <v>L1</v>
      </c>
      <c r="C759" s="394" t="s">
        <v>99621</v>
      </c>
      <c r="D759" s="394" t="s">
        <v>99578</v>
      </c>
      <c r="E759" s="395">
        <v>15</v>
      </c>
      <c r="F759" s="389" t="s">
        <v>99064</v>
      </c>
      <c r="G759" s="389" t="s">
        <v>98665</v>
      </c>
      <c r="H759" s="389">
        <v>1</v>
      </c>
      <c r="I759" s="389" t="s">
        <v>99502</v>
      </c>
      <c r="J759" s="389" t="s">
        <v>99503</v>
      </c>
      <c r="K759" s="389" t="s">
        <v>99504</v>
      </c>
    </row>
    <row r="760" spans="1:11" hidden="1">
      <c r="A760" s="389" t="str">
        <f t="shared" si="22"/>
        <v>L</v>
      </c>
      <c r="B760" s="389" t="str">
        <f t="shared" si="23"/>
        <v>L1</v>
      </c>
      <c r="C760" s="394" t="s">
        <v>99622</v>
      </c>
      <c r="D760" s="394" t="s">
        <v>99578</v>
      </c>
      <c r="E760" s="395">
        <v>15</v>
      </c>
      <c r="F760" s="389" t="s">
        <v>99064</v>
      </c>
      <c r="G760" s="389" t="s">
        <v>98665</v>
      </c>
      <c r="H760" s="389">
        <v>1</v>
      </c>
      <c r="I760" s="389" t="s">
        <v>99502</v>
      </c>
      <c r="J760" s="389" t="s">
        <v>99503</v>
      </c>
      <c r="K760" s="389" t="s">
        <v>99504</v>
      </c>
    </row>
    <row r="761" spans="1:11" hidden="1">
      <c r="A761" s="389" t="str">
        <f t="shared" si="22"/>
        <v>L</v>
      </c>
      <c r="B761" s="389" t="str">
        <f t="shared" si="23"/>
        <v>L1</v>
      </c>
      <c r="C761" s="394" t="s">
        <v>99623</v>
      </c>
      <c r="D761" s="394" t="s">
        <v>99578</v>
      </c>
      <c r="E761" s="395">
        <v>15</v>
      </c>
      <c r="F761" s="389" t="s">
        <v>99064</v>
      </c>
      <c r="G761" s="389" t="s">
        <v>98665</v>
      </c>
      <c r="H761" s="389">
        <v>1</v>
      </c>
      <c r="I761" s="389" t="s">
        <v>99502</v>
      </c>
      <c r="J761" s="389" t="s">
        <v>99503</v>
      </c>
      <c r="K761" s="389" t="s">
        <v>99504</v>
      </c>
    </row>
    <row r="762" spans="1:11" hidden="1">
      <c r="A762" s="389" t="str">
        <f t="shared" si="22"/>
        <v>L</v>
      </c>
      <c r="B762" s="389" t="str">
        <f t="shared" si="23"/>
        <v>L1</v>
      </c>
      <c r="C762" s="394" t="s">
        <v>99624</v>
      </c>
      <c r="D762" s="394" t="s">
        <v>99578</v>
      </c>
      <c r="E762" s="395">
        <v>15</v>
      </c>
      <c r="F762" s="389" t="s">
        <v>99064</v>
      </c>
      <c r="G762" s="389" t="s">
        <v>98665</v>
      </c>
      <c r="H762" s="389">
        <v>1</v>
      </c>
      <c r="I762" s="389" t="s">
        <v>99502</v>
      </c>
      <c r="J762" s="389" t="s">
        <v>99503</v>
      </c>
      <c r="K762" s="389" t="s">
        <v>99504</v>
      </c>
    </row>
    <row r="763" spans="1:11" hidden="1">
      <c r="A763" s="389" t="str">
        <f t="shared" si="22"/>
        <v>L</v>
      </c>
      <c r="B763" s="389" t="str">
        <f t="shared" si="23"/>
        <v>L1</v>
      </c>
      <c r="C763" s="394" t="s">
        <v>99625</v>
      </c>
      <c r="D763" s="394" t="s">
        <v>99578</v>
      </c>
      <c r="E763" s="395">
        <v>15</v>
      </c>
      <c r="F763" s="389" t="s">
        <v>99064</v>
      </c>
      <c r="G763" s="389" t="s">
        <v>98665</v>
      </c>
      <c r="H763" s="389">
        <v>1</v>
      </c>
      <c r="I763" s="389" t="s">
        <v>99502</v>
      </c>
      <c r="J763" s="389" t="s">
        <v>99503</v>
      </c>
      <c r="K763" s="389" t="s">
        <v>99504</v>
      </c>
    </row>
    <row r="764" spans="1:11" hidden="1">
      <c r="A764" s="389" t="str">
        <f t="shared" si="22"/>
        <v>L</v>
      </c>
      <c r="B764" s="389" t="str">
        <f t="shared" si="23"/>
        <v>L1</v>
      </c>
      <c r="C764" s="394" t="s">
        <v>99626</v>
      </c>
      <c r="D764" s="394" t="s">
        <v>99578</v>
      </c>
      <c r="E764" s="395">
        <v>15</v>
      </c>
      <c r="F764" s="389" t="s">
        <v>99064</v>
      </c>
      <c r="G764" s="389" t="s">
        <v>98665</v>
      </c>
      <c r="H764" s="389">
        <v>1</v>
      </c>
      <c r="I764" s="389" t="s">
        <v>99502</v>
      </c>
      <c r="J764" s="389" t="s">
        <v>99503</v>
      </c>
      <c r="K764" s="389" t="s">
        <v>99504</v>
      </c>
    </row>
    <row r="765" spans="1:11" hidden="1">
      <c r="A765" s="389" t="str">
        <f t="shared" si="22"/>
        <v>L</v>
      </c>
      <c r="B765" s="389" t="str">
        <f t="shared" si="23"/>
        <v>L1</v>
      </c>
      <c r="C765" s="394" t="s">
        <v>99627</v>
      </c>
      <c r="D765" s="394" t="s">
        <v>99578</v>
      </c>
      <c r="E765" s="395">
        <v>15</v>
      </c>
      <c r="F765" s="389" t="s">
        <v>99064</v>
      </c>
      <c r="G765" s="389" t="s">
        <v>98665</v>
      </c>
      <c r="H765" s="389">
        <v>1</v>
      </c>
      <c r="I765" s="389" t="s">
        <v>99502</v>
      </c>
      <c r="J765" s="389" t="s">
        <v>99503</v>
      </c>
      <c r="K765" s="389" t="s">
        <v>99504</v>
      </c>
    </row>
    <row r="766" spans="1:11" hidden="1">
      <c r="A766" s="389" t="str">
        <f t="shared" si="22"/>
        <v>L</v>
      </c>
      <c r="B766" s="389" t="str">
        <f t="shared" si="23"/>
        <v>L1</v>
      </c>
      <c r="C766" s="394" t="s">
        <v>99628</v>
      </c>
      <c r="D766" s="394" t="s">
        <v>99578</v>
      </c>
      <c r="E766" s="395">
        <v>15</v>
      </c>
      <c r="F766" s="389" t="s">
        <v>99064</v>
      </c>
      <c r="G766" s="389" t="s">
        <v>98665</v>
      </c>
      <c r="H766" s="389">
        <v>1</v>
      </c>
      <c r="I766" s="389" t="s">
        <v>99502</v>
      </c>
      <c r="J766" s="389" t="s">
        <v>99503</v>
      </c>
      <c r="K766" s="389" t="s">
        <v>99504</v>
      </c>
    </row>
    <row r="767" spans="1:11" hidden="1">
      <c r="A767" s="389" t="str">
        <f t="shared" si="22"/>
        <v>L</v>
      </c>
      <c r="B767" s="389" t="str">
        <f t="shared" si="23"/>
        <v>L1</v>
      </c>
      <c r="C767" s="394" t="s">
        <v>99629</v>
      </c>
      <c r="D767" s="394" t="s">
        <v>99578</v>
      </c>
      <c r="E767" s="395">
        <v>15</v>
      </c>
      <c r="F767" s="389" t="s">
        <v>99064</v>
      </c>
      <c r="G767" s="389" t="s">
        <v>98665</v>
      </c>
      <c r="H767" s="389">
        <v>1</v>
      </c>
      <c r="I767" s="389" t="s">
        <v>99502</v>
      </c>
      <c r="J767" s="389" t="s">
        <v>99503</v>
      </c>
      <c r="K767" s="389" t="s">
        <v>99504</v>
      </c>
    </row>
    <row r="768" spans="1:11" hidden="1">
      <c r="A768" s="389" t="str">
        <f t="shared" si="22"/>
        <v>L</v>
      </c>
      <c r="B768" s="389" t="str">
        <f t="shared" si="23"/>
        <v>L2</v>
      </c>
      <c r="C768" s="394" t="s">
        <v>99630</v>
      </c>
      <c r="D768" s="394" t="s">
        <v>99515</v>
      </c>
      <c r="E768" s="395">
        <v>15</v>
      </c>
      <c r="F768" s="389" t="s">
        <v>99064</v>
      </c>
      <c r="G768" s="389" t="s">
        <v>98665</v>
      </c>
      <c r="H768" s="389">
        <v>1</v>
      </c>
      <c r="I768" s="389" t="s">
        <v>99502</v>
      </c>
      <c r="J768" s="389" t="s">
        <v>99503</v>
      </c>
      <c r="K768" s="389" t="s">
        <v>99504</v>
      </c>
    </row>
    <row r="769" spans="1:11" hidden="1">
      <c r="A769" s="389" t="str">
        <f t="shared" si="22"/>
        <v>L</v>
      </c>
      <c r="B769" s="389" t="str">
        <f t="shared" si="23"/>
        <v>L2</v>
      </c>
      <c r="C769" s="394" t="s">
        <v>99631</v>
      </c>
      <c r="D769" s="394" t="s">
        <v>99515</v>
      </c>
      <c r="E769" s="395">
        <v>15</v>
      </c>
      <c r="F769" s="389" t="s">
        <v>99064</v>
      </c>
      <c r="G769" s="389" t="s">
        <v>98665</v>
      </c>
      <c r="H769" s="389">
        <v>1</v>
      </c>
      <c r="I769" s="389" t="s">
        <v>99502</v>
      </c>
      <c r="J769" s="389" t="s">
        <v>99503</v>
      </c>
      <c r="K769" s="389" t="s">
        <v>99504</v>
      </c>
    </row>
    <row r="770" spans="1:11" hidden="1">
      <c r="A770" s="389" t="str">
        <f t="shared" si="22"/>
        <v>L</v>
      </c>
      <c r="B770" s="389" t="str">
        <f t="shared" si="23"/>
        <v>L2</v>
      </c>
      <c r="C770" s="394" t="s">
        <v>99632</v>
      </c>
      <c r="D770" s="394" t="s">
        <v>99515</v>
      </c>
      <c r="E770" s="395">
        <v>15</v>
      </c>
      <c r="F770" s="389" t="s">
        <v>99064</v>
      </c>
      <c r="G770" s="389" t="s">
        <v>98665</v>
      </c>
      <c r="H770" s="389">
        <v>1</v>
      </c>
      <c r="I770" s="389" t="s">
        <v>99502</v>
      </c>
      <c r="J770" s="389" t="s">
        <v>99503</v>
      </c>
      <c r="K770" s="389" t="s">
        <v>99504</v>
      </c>
    </row>
    <row r="771" spans="1:11" hidden="1">
      <c r="A771" s="389" t="str">
        <f t="shared" ref="A771:A834" si="24">LEFT(C771)</f>
        <v>L</v>
      </c>
      <c r="B771" s="389" t="str">
        <f t="shared" si="23"/>
        <v>L2</v>
      </c>
      <c r="C771" s="394" t="s">
        <v>99633</v>
      </c>
      <c r="D771" s="394" t="s">
        <v>99515</v>
      </c>
      <c r="E771" s="395">
        <v>15</v>
      </c>
      <c r="F771" s="389" t="s">
        <v>99064</v>
      </c>
      <c r="G771" s="389" t="s">
        <v>98665</v>
      </c>
      <c r="H771" s="389">
        <v>1</v>
      </c>
      <c r="I771" s="389" t="s">
        <v>99502</v>
      </c>
      <c r="J771" s="389" t="s">
        <v>99503</v>
      </c>
      <c r="K771" s="389" t="s">
        <v>99504</v>
      </c>
    </row>
    <row r="772" spans="1:11" hidden="1">
      <c r="A772" s="389" t="str">
        <f t="shared" si="24"/>
        <v>L</v>
      </c>
      <c r="B772" s="389" t="str">
        <f t="shared" ref="B772:B835" si="25">LEFT(C772,2)</f>
        <v>L2</v>
      </c>
      <c r="C772" s="394" t="s">
        <v>99634</v>
      </c>
      <c r="D772" s="394" t="s">
        <v>99515</v>
      </c>
      <c r="E772" s="395">
        <v>15</v>
      </c>
      <c r="F772" s="389" t="s">
        <v>99064</v>
      </c>
      <c r="G772" s="389" t="s">
        <v>98665</v>
      </c>
      <c r="H772" s="389">
        <v>1</v>
      </c>
      <c r="I772" s="389" t="s">
        <v>99502</v>
      </c>
      <c r="J772" s="389" t="s">
        <v>99503</v>
      </c>
      <c r="K772" s="389" t="s">
        <v>99504</v>
      </c>
    </row>
    <row r="773" spans="1:11" hidden="1">
      <c r="A773" s="389" t="str">
        <f t="shared" si="24"/>
        <v>L</v>
      </c>
      <c r="B773" s="389" t="str">
        <f t="shared" si="25"/>
        <v>L2</v>
      </c>
      <c r="C773" s="394" t="s">
        <v>99635</v>
      </c>
      <c r="D773" s="394" t="s">
        <v>99515</v>
      </c>
      <c r="E773" s="395">
        <v>15</v>
      </c>
      <c r="F773" s="389" t="s">
        <v>99064</v>
      </c>
      <c r="G773" s="389" t="s">
        <v>98665</v>
      </c>
      <c r="H773" s="389">
        <v>1</v>
      </c>
      <c r="I773" s="389" t="s">
        <v>99502</v>
      </c>
      <c r="J773" s="389" t="s">
        <v>99503</v>
      </c>
      <c r="K773" s="389" t="s">
        <v>99504</v>
      </c>
    </row>
    <row r="774" spans="1:11" hidden="1">
      <c r="A774" s="389" t="str">
        <f t="shared" si="24"/>
        <v>L</v>
      </c>
      <c r="B774" s="389" t="str">
        <f t="shared" si="25"/>
        <v>L2</v>
      </c>
      <c r="C774" s="394" t="s">
        <v>99636</v>
      </c>
      <c r="D774" s="394" t="s">
        <v>99515</v>
      </c>
      <c r="E774" s="395">
        <v>15</v>
      </c>
      <c r="F774" s="389" t="s">
        <v>99064</v>
      </c>
      <c r="G774" s="389" t="s">
        <v>98665</v>
      </c>
      <c r="H774" s="389">
        <v>1</v>
      </c>
      <c r="I774" s="389" t="s">
        <v>99502</v>
      </c>
      <c r="J774" s="389" t="s">
        <v>99503</v>
      </c>
      <c r="K774" s="389" t="s">
        <v>99504</v>
      </c>
    </row>
    <row r="775" spans="1:11" hidden="1">
      <c r="A775" s="389" t="str">
        <f t="shared" si="24"/>
        <v>L</v>
      </c>
      <c r="B775" s="389" t="str">
        <f t="shared" si="25"/>
        <v>L2</v>
      </c>
      <c r="C775" s="394" t="s">
        <v>99637</v>
      </c>
      <c r="D775" s="394" t="s">
        <v>99515</v>
      </c>
      <c r="E775" s="395">
        <v>15</v>
      </c>
      <c r="F775" s="389" t="s">
        <v>99064</v>
      </c>
      <c r="G775" s="389" t="s">
        <v>98665</v>
      </c>
      <c r="H775" s="389">
        <v>1</v>
      </c>
      <c r="I775" s="389" t="s">
        <v>99502</v>
      </c>
      <c r="J775" s="389" t="s">
        <v>99503</v>
      </c>
      <c r="K775" s="389" t="s">
        <v>99504</v>
      </c>
    </row>
    <row r="776" spans="1:11" hidden="1">
      <c r="A776" s="389" t="str">
        <f t="shared" si="24"/>
        <v>L</v>
      </c>
      <c r="B776" s="389" t="str">
        <f t="shared" si="25"/>
        <v>L2</v>
      </c>
      <c r="C776" s="394" t="s">
        <v>99638</v>
      </c>
      <c r="D776" s="394" t="s">
        <v>99515</v>
      </c>
      <c r="E776" s="395">
        <v>15</v>
      </c>
      <c r="F776" s="389" t="s">
        <v>99064</v>
      </c>
      <c r="G776" s="389" t="s">
        <v>98665</v>
      </c>
      <c r="H776" s="389">
        <v>1</v>
      </c>
      <c r="I776" s="389" t="s">
        <v>99502</v>
      </c>
      <c r="J776" s="389" t="s">
        <v>99503</v>
      </c>
      <c r="K776" s="389" t="s">
        <v>99504</v>
      </c>
    </row>
    <row r="777" spans="1:11" hidden="1">
      <c r="A777" s="389" t="str">
        <f t="shared" si="24"/>
        <v>L</v>
      </c>
      <c r="B777" s="389" t="str">
        <f t="shared" si="25"/>
        <v>L2</v>
      </c>
      <c r="C777" s="394" t="s">
        <v>99639</v>
      </c>
      <c r="D777" s="394" t="s">
        <v>99515</v>
      </c>
      <c r="E777" s="395">
        <v>15</v>
      </c>
      <c r="F777" s="389" t="s">
        <v>99064</v>
      </c>
      <c r="G777" s="389" t="s">
        <v>98665</v>
      </c>
      <c r="H777" s="389">
        <v>1</v>
      </c>
      <c r="I777" s="389" t="s">
        <v>99502</v>
      </c>
      <c r="J777" s="389" t="s">
        <v>99503</v>
      </c>
      <c r="K777" s="389" t="s">
        <v>99504</v>
      </c>
    </row>
    <row r="778" spans="1:11" hidden="1">
      <c r="A778" s="389" t="str">
        <f t="shared" si="24"/>
        <v>L</v>
      </c>
      <c r="B778" s="389" t="str">
        <f t="shared" si="25"/>
        <v>L2</v>
      </c>
      <c r="C778" s="394" t="s">
        <v>99640</v>
      </c>
      <c r="D778" s="394" t="s">
        <v>99515</v>
      </c>
      <c r="E778" s="395">
        <v>15</v>
      </c>
      <c r="F778" s="389" t="s">
        <v>99064</v>
      </c>
      <c r="G778" s="389" t="s">
        <v>98665</v>
      </c>
      <c r="H778" s="389">
        <v>1</v>
      </c>
      <c r="I778" s="389" t="s">
        <v>99502</v>
      </c>
      <c r="J778" s="389" t="s">
        <v>99503</v>
      </c>
      <c r="K778" s="389" t="s">
        <v>99504</v>
      </c>
    </row>
    <row r="779" spans="1:11" hidden="1">
      <c r="A779" s="389" t="str">
        <f t="shared" si="24"/>
        <v>L</v>
      </c>
      <c r="B779" s="389" t="str">
        <f t="shared" si="25"/>
        <v>L2</v>
      </c>
      <c r="C779" s="394" t="s">
        <v>99641</v>
      </c>
      <c r="D779" s="394" t="s">
        <v>99515</v>
      </c>
      <c r="E779" s="395">
        <v>15</v>
      </c>
      <c r="F779" s="389" t="s">
        <v>99064</v>
      </c>
      <c r="G779" s="389" t="s">
        <v>98665</v>
      </c>
      <c r="H779" s="389">
        <v>1</v>
      </c>
      <c r="I779" s="389" t="s">
        <v>99502</v>
      </c>
      <c r="J779" s="389" t="s">
        <v>99503</v>
      </c>
      <c r="K779" s="389" t="s">
        <v>99504</v>
      </c>
    </row>
    <row r="780" spans="1:11" hidden="1">
      <c r="A780" s="389" t="str">
        <f t="shared" si="24"/>
        <v>L</v>
      </c>
      <c r="B780" s="389" t="str">
        <f t="shared" si="25"/>
        <v>L2</v>
      </c>
      <c r="C780" s="394" t="s">
        <v>99642</v>
      </c>
      <c r="D780" s="394" t="s">
        <v>99515</v>
      </c>
      <c r="E780" s="395">
        <v>15</v>
      </c>
      <c r="F780" s="389" t="s">
        <v>99064</v>
      </c>
      <c r="G780" s="389" t="s">
        <v>98665</v>
      </c>
      <c r="H780" s="389">
        <v>1</v>
      </c>
      <c r="I780" s="389" t="s">
        <v>99502</v>
      </c>
      <c r="J780" s="389" t="s">
        <v>99503</v>
      </c>
      <c r="K780" s="389" t="s">
        <v>99504</v>
      </c>
    </row>
    <row r="781" spans="1:11" hidden="1">
      <c r="A781" s="389" t="str">
        <f t="shared" si="24"/>
        <v>L</v>
      </c>
      <c r="B781" s="389" t="str">
        <f t="shared" si="25"/>
        <v>L3</v>
      </c>
      <c r="C781" s="394" t="s">
        <v>99643</v>
      </c>
      <c r="D781" s="394" t="s">
        <v>99515</v>
      </c>
      <c r="E781" s="395">
        <v>15</v>
      </c>
      <c r="F781" s="389" t="s">
        <v>99064</v>
      </c>
      <c r="G781" s="389" t="s">
        <v>98665</v>
      </c>
      <c r="H781" s="389">
        <v>1</v>
      </c>
      <c r="I781" s="389" t="s">
        <v>99502</v>
      </c>
      <c r="J781" s="389" t="s">
        <v>99503</v>
      </c>
      <c r="K781" s="389" t="s">
        <v>99504</v>
      </c>
    </row>
    <row r="782" spans="1:11" hidden="1">
      <c r="A782" s="389" t="str">
        <f t="shared" si="24"/>
        <v>L</v>
      </c>
      <c r="B782" s="389" t="str">
        <f t="shared" si="25"/>
        <v>L3</v>
      </c>
      <c r="C782" s="394" t="s">
        <v>99644</v>
      </c>
      <c r="D782" s="394" t="s">
        <v>99515</v>
      </c>
      <c r="E782" s="395">
        <v>15</v>
      </c>
      <c r="F782" s="389" t="s">
        <v>99064</v>
      </c>
      <c r="G782" s="389" t="s">
        <v>98665</v>
      </c>
      <c r="H782" s="389">
        <v>1</v>
      </c>
      <c r="I782" s="389" t="s">
        <v>99502</v>
      </c>
      <c r="J782" s="389" t="s">
        <v>99503</v>
      </c>
      <c r="K782" s="389" t="s">
        <v>99504</v>
      </c>
    </row>
    <row r="783" spans="1:11" hidden="1">
      <c r="A783" s="389" t="str">
        <f t="shared" si="24"/>
        <v>L</v>
      </c>
      <c r="B783" s="389" t="str">
        <f t="shared" si="25"/>
        <v>L3</v>
      </c>
      <c r="C783" s="394" t="s">
        <v>99645</v>
      </c>
      <c r="D783" s="394" t="s">
        <v>99571</v>
      </c>
      <c r="E783" s="395">
        <v>15</v>
      </c>
      <c r="F783" s="389" t="s">
        <v>99064</v>
      </c>
      <c r="G783" s="389" t="s">
        <v>98665</v>
      </c>
      <c r="H783" s="389">
        <v>1</v>
      </c>
      <c r="I783" s="389" t="s">
        <v>99502</v>
      </c>
      <c r="J783" s="389" t="s">
        <v>99503</v>
      </c>
      <c r="K783" s="389" t="s">
        <v>99504</v>
      </c>
    </row>
    <row r="784" spans="1:11" hidden="1">
      <c r="A784" s="389" t="str">
        <f t="shared" si="24"/>
        <v>L</v>
      </c>
      <c r="B784" s="389" t="str">
        <f t="shared" si="25"/>
        <v>L3</v>
      </c>
      <c r="C784" s="394" t="s">
        <v>99646</v>
      </c>
      <c r="D784" s="394" t="s">
        <v>99571</v>
      </c>
      <c r="E784" s="395">
        <v>15</v>
      </c>
      <c r="F784" s="389" t="s">
        <v>99064</v>
      </c>
      <c r="G784" s="389" t="s">
        <v>98665</v>
      </c>
      <c r="H784" s="389">
        <v>1</v>
      </c>
      <c r="I784" s="389" t="s">
        <v>99502</v>
      </c>
      <c r="J784" s="389" t="s">
        <v>99503</v>
      </c>
      <c r="K784" s="389" t="s">
        <v>99504</v>
      </c>
    </row>
    <row r="785" spans="1:11" hidden="1">
      <c r="A785" s="389" t="str">
        <f t="shared" si="24"/>
        <v>L</v>
      </c>
      <c r="B785" s="389" t="str">
        <f t="shared" si="25"/>
        <v>L3</v>
      </c>
      <c r="C785" s="394" t="s">
        <v>99647</v>
      </c>
      <c r="D785" s="394" t="s">
        <v>99578</v>
      </c>
      <c r="E785" s="395">
        <v>15</v>
      </c>
      <c r="F785" s="389" t="s">
        <v>99064</v>
      </c>
      <c r="G785" s="389" t="s">
        <v>98665</v>
      </c>
      <c r="H785" s="389">
        <v>1</v>
      </c>
      <c r="I785" s="389" t="s">
        <v>99502</v>
      </c>
      <c r="J785" s="389" t="s">
        <v>99503</v>
      </c>
      <c r="K785" s="389" t="s">
        <v>99504</v>
      </c>
    </row>
    <row r="786" spans="1:11" hidden="1">
      <c r="A786" s="389" t="str">
        <f t="shared" si="24"/>
        <v>L</v>
      </c>
      <c r="B786" s="389" t="str">
        <f t="shared" si="25"/>
        <v>L3</v>
      </c>
      <c r="C786" s="394" t="s">
        <v>99648</v>
      </c>
      <c r="D786" s="394" t="s">
        <v>99578</v>
      </c>
      <c r="E786" s="395">
        <v>15</v>
      </c>
      <c r="F786" s="389" t="s">
        <v>99064</v>
      </c>
      <c r="G786" s="389" t="s">
        <v>98665</v>
      </c>
      <c r="H786" s="389">
        <v>1</v>
      </c>
      <c r="I786" s="389" t="s">
        <v>99502</v>
      </c>
      <c r="J786" s="389" t="s">
        <v>99503</v>
      </c>
      <c r="K786" s="389" t="s">
        <v>99504</v>
      </c>
    </row>
    <row r="787" spans="1:11" hidden="1">
      <c r="A787" s="389" t="str">
        <f t="shared" si="24"/>
        <v>L</v>
      </c>
      <c r="B787" s="389" t="str">
        <f t="shared" si="25"/>
        <v>L3</v>
      </c>
      <c r="C787" s="394" t="s">
        <v>99649</v>
      </c>
      <c r="D787" s="394" t="s">
        <v>99578</v>
      </c>
      <c r="E787" s="395">
        <v>15</v>
      </c>
      <c r="F787" s="389" t="s">
        <v>99064</v>
      </c>
      <c r="G787" s="389" t="s">
        <v>98665</v>
      </c>
      <c r="H787" s="389">
        <v>1</v>
      </c>
      <c r="I787" s="389" t="s">
        <v>99502</v>
      </c>
      <c r="J787" s="389" t="s">
        <v>99503</v>
      </c>
      <c r="K787" s="389" t="s">
        <v>99504</v>
      </c>
    </row>
    <row r="788" spans="1:11" hidden="1">
      <c r="A788" s="389" t="str">
        <f t="shared" si="24"/>
        <v>L</v>
      </c>
      <c r="B788" s="389" t="str">
        <f t="shared" si="25"/>
        <v>L3</v>
      </c>
      <c r="C788" s="394" t="s">
        <v>99650</v>
      </c>
      <c r="D788" s="394" t="s">
        <v>99578</v>
      </c>
      <c r="E788" s="395">
        <v>15</v>
      </c>
      <c r="F788" s="389" t="s">
        <v>99064</v>
      </c>
      <c r="G788" s="389" t="s">
        <v>98665</v>
      </c>
      <c r="H788" s="389">
        <v>1</v>
      </c>
      <c r="I788" s="389" t="s">
        <v>99502</v>
      </c>
      <c r="J788" s="389" t="s">
        <v>99503</v>
      </c>
      <c r="K788" s="389" t="s">
        <v>99504</v>
      </c>
    </row>
    <row r="789" spans="1:11" hidden="1">
      <c r="A789" s="389" t="str">
        <f t="shared" si="24"/>
        <v>L</v>
      </c>
      <c r="B789" s="389" t="str">
        <f t="shared" si="25"/>
        <v>L3</v>
      </c>
      <c r="C789" s="394" t="s">
        <v>99651</v>
      </c>
      <c r="D789" s="394" t="s">
        <v>99519</v>
      </c>
      <c r="E789" s="395">
        <v>15</v>
      </c>
      <c r="F789" s="389" t="s">
        <v>99064</v>
      </c>
      <c r="G789" s="389" t="s">
        <v>98665</v>
      </c>
      <c r="H789" s="389">
        <v>1</v>
      </c>
      <c r="I789" s="389" t="s">
        <v>99502</v>
      </c>
      <c r="J789" s="389" t="s">
        <v>99503</v>
      </c>
      <c r="K789" s="389" t="s">
        <v>99504</v>
      </c>
    </row>
    <row r="790" spans="1:11" hidden="1">
      <c r="A790" s="389" t="str">
        <f t="shared" si="24"/>
        <v>L</v>
      </c>
      <c r="B790" s="389" t="str">
        <f t="shared" si="25"/>
        <v>L3</v>
      </c>
      <c r="C790" s="394" t="s">
        <v>99652</v>
      </c>
      <c r="D790" s="394" t="s">
        <v>99513</v>
      </c>
      <c r="E790" s="395">
        <v>15</v>
      </c>
      <c r="F790" s="389" t="s">
        <v>99064</v>
      </c>
      <c r="G790" s="389" t="s">
        <v>98665</v>
      </c>
      <c r="H790" s="389">
        <v>1</v>
      </c>
      <c r="I790" s="389" t="s">
        <v>99502</v>
      </c>
      <c r="J790" s="389" t="s">
        <v>99503</v>
      </c>
      <c r="K790" s="389" t="s">
        <v>99504</v>
      </c>
    </row>
    <row r="791" spans="1:11" hidden="1">
      <c r="A791" s="389" t="str">
        <f t="shared" si="24"/>
        <v>L</v>
      </c>
      <c r="B791" s="389" t="str">
        <f t="shared" si="25"/>
        <v>L3</v>
      </c>
      <c r="C791" s="394" t="s">
        <v>99653</v>
      </c>
      <c r="D791" s="394" t="s">
        <v>99513</v>
      </c>
      <c r="E791" s="395">
        <v>15</v>
      </c>
      <c r="F791" s="389" t="s">
        <v>99064</v>
      </c>
      <c r="G791" s="389" t="s">
        <v>98665</v>
      </c>
      <c r="H791" s="389">
        <v>1</v>
      </c>
      <c r="I791" s="389" t="s">
        <v>99502</v>
      </c>
      <c r="J791" s="389" t="s">
        <v>99503</v>
      </c>
      <c r="K791" s="389" t="s">
        <v>99504</v>
      </c>
    </row>
    <row r="792" spans="1:11" hidden="1">
      <c r="A792" s="389" t="str">
        <f t="shared" si="24"/>
        <v>L</v>
      </c>
      <c r="B792" s="389" t="str">
        <f t="shared" si="25"/>
        <v>L3</v>
      </c>
      <c r="C792" s="394" t="s">
        <v>99654</v>
      </c>
      <c r="D792" s="394" t="s">
        <v>99513</v>
      </c>
      <c r="E792" s="395">
        <v>15</v>
      </c>
      <c r="F792" s="389" t="s">
        <v>99064</v>
      </c>
      <c r="G792" s="389" t="s">
        <v>98665</v>
      </c>
      <c r="H792" s="389">
        <v>1</v>
      </c>
      <c r="I792" s="389" t="s">
        <v>99502</v>
      </c>
      <c r="J792" s="389" t="s">
        <v>99503</v>
      </c>
      <c r="K792" s="389" t="s">
        <v>99504</v>
      </c>
    </row>
    <row r="793" spans="1:11" hidden="1">
      <c r="A793" s="389" t="str">
        <f t="shared" si="24"/>
        <v>L</v>
      </c>
      <c r="B793" s="389" t="str">
        <f t="shared" si="25"/>
        <v>L4</v>
      </c>
      <c r="C793" s="394" t="s">
        <v>99655</v>
      </c>
      <c r="D793" s="394" t="s">
        <v>99578</v>
      </c>
      <c r="E793" s="395">
        <v>15</v>
      </c>
      <c r="F793" s="389" t="s">
        <v>99064</v>
      </c>
      <c r="G793" s="389" t="s">
        <v>98665</v>
      </c>
      <c r="H793" s="389">
        <v>1</v>
      </c>
      <c r="I793" s="389" t="s">
        <v>99502</v>
      </c>
      <c r="J793" s="389" t="s">
        <v>99503</v>
      </c>
      <c r="K793" s="389" t="s">
        <v>99504</v>
      </c>
    </row>
    <row r="794" spans="1:11" hidden="1">
      <c r="A794" s="389" t="str">
        <f t="shared" si="24"/>
        <v>L</v>
      </c>
      <c r="B794" s="389" t="str">
        <f t="shared" si="25"/>
        <v>L4</v>
      </c>
      <c r="C794" s="394" t="s">
        <v>99656</v>
      </c>
      <c r="D794" s="394" t="s">
        <v>99578</v>
      </c>
      <c r="E794" s="395">
        <v>15</v>
      </c>
      <c r="F794" s="389" t="s">
        <v>99064</v>
      </c>
      <c r="G794" s="389" t="s">
        <v>98665</v>
      </c>
      <c r="H794" s="389">
        <v>1</v>
      </c>
      <c r="I794" s="389" t="s">
        <v>99502</v>
      </c>
      <c r="J794" s="389" t="s">
        <v>99503</v>
      </c>
      <c r="K794" s="389" t="s">
        <v>99504</v>
      </c>
    </row>
    <row r="795" spans="1:11" hidden="1">
      <c r="A795" s="389" t="str">
        <f t="shared" si="24"/>
        <v>L</v>
      </c>
      <c r="B795" s="389" t="str">
        <f t="shared" si="25"/>
        <v>L4</v>
      </c>
      <c r="C795" s="394" t="s">
        <v>99657</v>
      </c>
      <c r="D795" s="394" t="s">
        <v>99578</v>
      </c>
      <c r="E795" s="395">
        <v>15</v>
      </c>
      <c r="F795" s="389" t="s">
        <v>99064</v>
      </c>
      <c r="G795" s="389" t="s">
        <v>98665</v>
      </c>
      <c r="H795" s="389">
        <v>1</v>
      </c>
      <c r="I795" s="389" t="s">
        <v>99502</v>
      </c>
      <c r="J795" s="389" t="s">
        <v>99503</v>
      </c>
      <c r="K795" s="389" t="s">
        <v>99504</v>
      </c>
    </row>
    <row r="796" spans="1:11" hidden="1">
      <c r="A796" s="389" t="str">
        <f t="shared" si="24"/>
        <v>L</v>
      </c>
      <c r="B796" s="389" t="str">
        <f t="shared" si="25"/>
        <v>L4</v>
      </c>
      <c r="C796" s="394" t="s">
        <v>99658</v>
      </c>
      <c r="D796" s="394" t="s">
        <v>99578</v>
      </c>
      <c r="E796" s="395">
        <v>15</v>
      </c>
      <c r="F796" s="389" t="s">
        <v>99064</v>
      </c>
      <c r="G796" s="389" t="s">
        <v>98665</v>
      </c>
      <c r="H796" s="389">
        <v>1</v>
      </c>
      <c r="I796" s="389" t="s">
        <v>99502</v>
      </c>
      <c r="J796" s="389" t="s">
        <v>99503</v>
      </c>
      <c r="K796" s="389" t="s">
        <v>99504</v>
      </c>
    </row>
    <row r="797" spans="1:11" hidden="1">
      <c r="A797" s="389" t="str">
        <f t="shared" si="24"/>
        <v>L</v>
      </c>
      <c r="B797" s="389" t="str">
        <f t="shared" si="25"/>
        <v>L4</v>
      </c>
      <c r="C797" s="394" t="s">
        <v>99659</v>
      </c>
      <c r="D797" s="394" t="s">
        <v>99578</v>
      </c>
      <c r="E797" s="395">
        <v>15</v>
      </c>
      <c r="F797" s="389" t="s">
        <v>99064</v>
      </c>
      <c r="G797" s="389" t="s">
        <v>98665</v>
      </c>
      <c r="H797" s="389">
        <v>1</v>
      </c>
      <c r="I797" s="389" t="s">
        <v>99502</v>
      </c>
      <c r="J797" s="389" t="s">
        <v>99503</v>
      </c>
      <c r="K797" s="389" t="s">
        <v>99504</v>
      </c>
    </row>
    <row r="798" spans="1:11" hidden="1">
      <c r="A798" s="389" t="str">
        <f t="shared" si="24"/>
        <v>L</v>
      </c>
      <c r="B798" s="389" t="str">
        <f t="shared" si="25"/>
        <v>L4</v>
      </c>
      <c r="C798" s="394" t="s">
        <v>99660</v>
      </c>
      <c r="D798" s="394" t="s">
        <v>99578</v>
      </c>
      <c r="E798" s="395">
        <v>15</v>
      </c>
      <c r="F798" s="389" t="s">
        <v>99064</v>
      </c>
      <c r="G798" s="389" t="s">
        <v>98665</v>
      </c>
      <c r="H798" s="389">
        <v>1</v>
      </c>
      <c r="I798" s="389" t="s">
        <v>99502</v>
      </c>
      <c r="J798" s="389" t="s">
        <v>99503</v>
      </c>
      <c r="K798" s="389" t="s">
        <v>99504</v>
      </c>
    </row>
    <row r="799" spans="1:11" hidden="1">
      <c r="A799" s="389" t="str">
        <f t="shared" si="24"/>
        <v>L</v>
      </c>
      <c r="B799" s="389" t="str">
        <f t="shared" si="25"/>
        <v>L4</v>
      </c>
      <c r="C799" s="394" t="s">
        <v>99661</v>
      </c>
      <c r="D799" s="394" t="s">
        <v>99578</v>
      </c>
      <c r="E799" s="395">
        <v>15</v>
      </c>
      <c r="F799" s="389" t="s">
        <v>99064</v>
      </c>
      <c r="G799" s="389" t="s">
        <v>98665</v>
      </c>
      <c r="H799" s="389">
        <v>1</v>
      </c>
      <c r="I799" s="389" t="s">
        <v>99502</v>
      </c>
      <c r="J799" s="389" t="s">
        <v>99503</v>
      </c>
      <c r="K799" s="389" t="s">
        <v>99504</v>
      </c>
    </row>
    <row r="800" spans="1:11" hidden="1">
      <c r="A800" s="389" t="str">
        <f t="shared" si="24"/>
        <v>L</v>
      </c>
      <c r="B800" s="389" t="str">
        <f t="shared" si="25"/>
        <v>L4</v>
      </c>
      <c r="C800" s="394" t="s">
        <v>99662</v>
      </c>
      <c r="D800" s="394" t="s">
        <v>99578</v>
      </c>
      <c r="E800" s="395">
        <v>15</v>
      </c>
      <c r="F800" s="389" t="s">
        <v>99064</v>
      </c>
      <c r="G800" s="389" t="s">
        <v>98665</v>
      </c>
      <c r="H800" s="389">
        <v>1</v>
      </c>
      <c r="I800" s="389" t="s">
        <v>99502</v>
      </c>
      <c r="J800" s="389" t="s">
        <v>99503</v>
      </c>
      <c r="K800" s="389" t="s">
        <v>99504</v>
      </c>
    </row>
    <row r="801" spans="1:11" hidden="1">
      <c r="A801" s="389" t="str">
        <f t="shared" si="24"/>
        <v>L</v>
      </c>
      <c r="B801" s="389" t="str">
        <f t="shared" si="25"/>
        <v>L4</v>
      </c>
      <c r="C801" s="394" t="s">
        <v>99663</v>
      </c>
      <c r="D801" s="394" t="s">
        <v>99578</v>
      </c>
      <c r="E801" s="395">
        <v>15</v>
      </c>
      <c r="F801" s="389" t="s">
        <v>99064</v>
      </c>
      <c r="G801" s="389" t="s">
        <v>98665</v>
      </c>
      <c r="H801" s="389">
        <v>1</v>
      </c>
      <c r="I801" s="389" t="s">
        <v>99502</v>
      </c>
      <c r="J801" s="389" t="s">
        <v>99503</v>
      </c>
      <c r="K801" s="389" t="s">
        <v>99504</v>
      </c>
    </row>
    <row r="802" spans="1:11" hidden="1">
      <c r="A802" s="389" t="str">
        <f t="shared" si="24"/>
        <v>L</v>
      </c>
      <c r="B802" s="389" t="str">
        <f t="shared" si="25"/>
        <v>L4</v>
      </c>
      <c r="C802" s="394" t="s">
        <v>99664</v>
      </c>
      <c r="D802" s="394" t="s">
        <v>99519</v>
      </c>
      <c r="E802" s="395">
        <v>15</v>
      </c>
      <c r="F802" s="389" t="s">
        <v>99064</v>
      </c>
      <c r="G802" s="389" t="s">
        <v>98665</v>
      </c>
      <c r="H802" s="389">
        <v>1</v>
      </c>
      <c r="I802" s="389" t="s">
        <v>99502</v>
      </c>
      <c r="J802" s="389" t="s">
        <v>99503</v>
      </c>
      <c r="K802" s="389" t="s">
        <v>99504</v>
      </c>
    </row>
    <row r="803" spans="1:11" hidden="1">
      <c r="A803" s="389" t="str">
        <f t="shared" si="24"/>
        <v>L</v>
      </c>
      <c r="B803" s="389" t="str">
        <f t="shared" si="25"/>
        <v>L4</v>
      </c>
      <c r="C803" s="394" t="s">
        <v>99665</v>
      </c>
      <c r="D803" s="394" t="s">
        <v>99519</v>
      </c>
      <c r="E803" s="395">
        <v>15</v>
      </c>
      <c r="F803" s="389" t="s">
        <v>99064</v>
      </c>
      <c r="G803" s="389" t="s">
        <v>98665</v>
      </c>
      <c r="H803" s="389">
        <v>1</v>
      </c>
      <c r="I803" s="389" t="s">
        <v>99502</v>
      </c>
      <c r="J803" s="389" t="s">
        <v>99503</v>
      </c>
      <c r="K803" s="389" t="s">
        <v>99504</v>
      </c>
    </row>
    <row r="804" spans="1:11" hidden="1">
      <c r="A804" s="389" t="str">
        <f t="shared" si="24"/>
        <v>L</v>
      </c>
      <c r="B804" s="389" t="str">
        <f t="shared" si="25"/>
        <v>L4</v>
      </c>
      <c r="C804" s="394" t="s">
        <v>99666</v>
      </c>
      <c r="D804" s="394" t="s">
        <v>99513</v>
      </c>
      <c r="E804" s="395">
        <v>15</v>
      </c>
      <c r="F804" s="389" t="s">
        <v>99064</v>
      </c>
      <c r="G804" s="389" t="s">
        <v>98665</v>
      </c>
      <c r="H804" s="389">
        <v>1</v>
      </c>
      <c r="I804" s="389" t="s">
        <v>99502</v>
      </c>
      <c r="J804" s="389" t="s">
        <v>99503</v>
      </c>
      <c r="K804" s="389" t="s">
        <v>99504</v>
      </c>
    </row>
    <row r="805" spans="1:11" hidden="1">
      <c r="A805" s="389" t="str">
        <f t="shared" si="24"/>
        <v>L</v>
      </c>
      <c r="B805" s="389" t="str">
        <f t="shared" si="25"/>
        <v>L4</v>
      </c>
      <c r="C805" s="394" t="s">
        <v>99667</v>
      </c>
      <c r="D805" s="394" t="s">
        <v>99519</v>
      </c>
      <c r="E805" s="395">
        <v>15</v>
      </c>
      <c r="F805" s="389" t="s">
        <v>99064</v>
      </c>
      <c r="G805" s="389" t="s">
        <v>98665</v>
      </c>
      <c r="H805" s="389">
        <v>1</v>
      </c>
      <c r="I805" s="389" t="s">
        <v>99502</v>
      </c>
      <c r="J805" s="389" t="s">
        <v>99503</v>
      </c>
      <c r="K805" s="389" t="s">
        <v>99504</v>
      </c>
    </row>
    <row r="806" spans="1:11" hidden="1">
      <c r="A806" s="389" t="str">
        <f t="shared" si="24"/>
        <v>L</v>
      </c>
      <c r="B806" s="389" t="str">
        <f t="shared" si="25"/>
        <v>L4</v>
      </c>
      <c r="C806" s="394" t="s">
        <v>99668</v>
      </c>
      <c r="D806" s="394" t="s">
        <v>99578</v>
      </c>
      <c r="E806" s="395">
        <v>15</v>
      </c>
      <c r="F806" s="389" t="s">
        <v>99064</v>
      </c>
      <c r="G806" s="389" t="s">
        <v>98665</v>
      </c>
      <c r="H806" s="389">
        <v>1</v>
      </c>
      <c r="I806" s="389" t="s">
        <v>99502</v>
      </c>
      <c r="J806" s="389" t="s">
        <v>99503</v>
      </c>
      <c r="K806" s="389" t="s">
        <v>99504</v>
      </c>
    </row>
    <row r="807" spans="1:11" hidden="1">
      <c r="A807" s="389" t="str">
        <f t="shared" si="24"/>
        <v>L</v>
      </c>
      <c r="B807" s="389" t="str">
        <f t="shared" si="25"/>
        <v>L4</v>
      </c>
      <c r="C807" s="394" t="s">
        <v>99669</v>
      </c>
      <c r="D807" s="394" t="s">
        <v>99575</v>
      </c>
      <c r="E807" s="395">
        <v>15</v>
      </c>
      <c r="F807" s="389" t="s">
        <v>99064</v>
      </c>
      <c r="G807" s="389" t="s">
        <v>98665</v>
      </c>
      <c r="H807" s="389">
        <v>1</v>
      </c>
      <c r="I807" s="389" t="s">
        <v>99502</v>
      </c>
      <c r="J807" s="389" t="s">
        <v>99503</v>
      </c>
      <c r="K807" s="389" t="s">
        <v>99504</v>
      </c>
    </row>
    <row r="808" spans="1:11" hidden="1">
      <c r="A808" s="389" t="str">
        <f t="shared" si="24"/>
        <v>L</v>
      </c>
      <c r="B808" s="389" t="str">
        <f t="shared" si="25"/>
        <v>L4</v>
      </c>
      <c r="C808" s="394" t="s">
        <v>99670</v>
      </c>
      <c r="D808" s="394" t="s">
        <v>99578</v>
      </c>
      <c r="E808" s="395">
        <v>15</v>
      </c>
      <c r="F808" s="389" t="s">
        <v>99064</v>
      </c>
      <c r="G808" s="389" t="s">
        <v>98665</v>
      </c>
      <c r="H808" s="389">
        <v>1</v>
      </c>
      <c r="I808" s="389" t="s">
        <v>99502</v>
      </c>
      <c r="J808" s="389" t="s">
        <v>99503</v>
      </c>
      <c r="K808" s="389" t="s">
        <v>99504</v>
      </c>
    </row>
    <row r="809" spans="1:11" hidden="1">
      <c r="A809" s="389" t="str">
        <f t="shared" si="24"/>
        <v>L</v>
      </c>
      <c r="B809" s="389" t="str">
        <f t="shared" si="25"/>
        <v>L4</v>
      </c>
      <c r="C809" s="394" t="s">
        <v>99671</v>
      </c>
      <c r="D809" s="394" t="s">
        <v>99578</v>
      </c>
      <c r="E809" s="395">
        <v>15</v>
      </c>
      <c r="F809" s="389" t="s">
        <v>99064</v>
      </c>
      <c r="G809" s="389" t="s">
        <v>98665</v>
      </c>
      <c r="H809" s="389">
        <v>1</v>
      </c>
      <c r="I809" s="389" t="s">
        <v>99502</v>
      </c>
      <c r="J809" s="389" t="s">
        <v>99503</v>
      </c>
      <c r="K809" s="389" t="s">
        <v>99504</v>
      </c>
    </row>
    <row r="810" spans="1:11" hidden="1">
      <c r="A810" s="389" t="str">
        <f t="shared" si="24"/>
        <v>L</v>
      </c>
      <c r="B810" s="389" t="str">
        <f t="shared" si="25"/>
        <v>L4</v>
      </c>
      <c r="C810" s="394" t="s">
        <v>99672</v>
      </c>
      <c r="D810" s="394" t="s">
        <v>99575</v>
      </c>
      <c r="E810" s="395">
        <v>15</v>
      </c>
      <c r="F810" s="389" t="s">
        <v>99064</v>
      </c>
      <c r="G810" s="389" t="s">
        <v>98665</v>
      </c>
      <c r="H810" s="389">
        <v>1</v>
      </c>
      <c r="I810" s="389" t="s">
        <v>99502</v>
      </c>
      <c r="J810" s="389" t="s">
        <v>99503</v>
      </c>
      <c r="K810" s="389" t="s">
        <v>99504</v>
      </c>
    </row>
    <row r="811" spans="1:11" hidden="1">
      <c r="A811" s="389" t="str">
        <f t="shared" si="24"/>
        <v>L</v>
      </c>
      <c r="B811" s="389" t="str">
        <f t="shared" si="25"/>
        <v>L4</v>
      </c>
      <c r="C811" s="394" t="s">
        <v>99673</v>
      </c>
      <c r="D811" s="394" t="s">
        <v>99575</v>
      </c>
      <c r="E811" s="395">
        <v>15</v>
      </c>
      <c r="F811" s="389" t="s">
        <v>99064</v>
      </c>
      <c r="G811" s="389" t="s">
        <v>98665</v>
      </c>
      <c r="H811" s="389">
        <v>1</v>
      </c>
      <c r="I811" s="389" t="s">
        <v>99502</v>
      </c>
      <c r="J811" s="389" t="s">
        <v>99503</v>
      </c>
      <c r="K811" s="389" t="s">
        <v>99504</v>
      </c>
    </row>
    <row r="812" spans="1:11" hidden="1">
      <c r="A812" s="389" t="str">
        <f t="shared" si="24"/>
        <v>L</v>
      </c>
      <c r="B812" s="389" t="str">
        <f t="shared" si="25"/>
        <v>L4</v>
      </c>
      <c r="C812" s="394" t="s">
        <v>99674</v>
      </c>
      <c r="D812" s="394" t="s">
        <v>99578</v>
      </c>
      <c r="E812" s="395">
        <v>15</v>
      </c>
      <c r="F812" s="389" t="s">
        <v>99064</v>
      </c>
      <c r="G812" s="389" t="s">
        <v>98665</v>
      </c>
      <c r="H812" s="389">
        <v>1</v>
      </c>
      <c r="I812" s="389" t="s">
        <v>99502</v>
      </c>
      <c r="J812" s="389" t="s">
        <v>99503</v>
      </c>
      <c r="K812" s="389" t="s">
        <v>99504</v>
      </c>
    </row>
    <row r="813" spans="1:11" hidden="1">
      <c r="A813" s="389" t="str">
        <f t="shared" si="24"/>
        <v>L</v>
      </c>
      <c r="B813" s="389" t="str">
        <f t="shared" si="25"/>
        <v>L5</v>
      </c>
      <c r="C813" s="394" t="s">
        <v>99675</v>
      </c>
      <c r="D813" s="394" t="s">
        <v>99575</v>
      </c>
      <c r="E813" s="395">
        <v>15</v>
      </c>
      <c r="F813" s="389" t="s">
        <v>99064</v>
      </c>
      <c r="G813" s="389" t="s">
        <v>98665</v>
      </c>
      <c r="H813" s="389">
        <v>1</v>
      </c>
      <c r="I813" s="389" t="s">
        <v>99502</v>
      </c>
      <c r="J813" s="389" t="s">
        <v>99503</v>
      </c>
      <c r="K813" s="389" t="s">
        <v>99504</v>
      </c>
    </row>
    <row r="814" spans="1:11" hidden="1">
      <c r="A814" s="389" t="str">
        <f t="shared" si="24"/>
        <v>L</v>
      </c>
      <c r="B814" s="389" t="str">
        <f t="shared" si="25"/>
        <v>L5</v>
      </c>
      <c r="C814" s="394" t="s">
        <v>99676</v>
      </c>
      <c r="D814" s="394" t="s">
        <v>99578</v>
      </c>
      <c r="E814" s="395">
        <v>15</v>
      </c>
      <c r="F814" s="389" t="s">
        <v>99064</v>
      </c>
      <c r="G814" s="389" t="s">
        <v>98665</v>
      </c>
      <c r="H814" s="389">
        <v>1</v>
      </c>
      <c r="I814" s="389" t="s">
        <v>99502</v>
      </c>
      <c r="J814" s="389" t="s">
        <v>99503</v>
      </c>
      <c r="K814" s="389" t="s">
        <v>99504</v>
      </c>
    </row>
    <row r="815" spans="1:11" hidden="1">
      <c r="A815" s="389" t="str">
        <f t="shared" si="24"/>
        <v>L</v>
      </c>
      <c r="B815" s="389" t="str">
        <f t="shared" si="25"/>
        <v>L5</v>
      </c>
      <c r="C815" s="394" t="s">
        <v>99677</v>
      </c>
      <c r="D815" s="394" t="s">
        <v>99578</v>
      </c>
      <c r="E815" s="395">
        <v>15</v>
      </c>
      <c r="F815" s="389" t="s">
        <v>99064</v>
      </c>
      <c r="G815" s="389" t="s">
        <v>98665</v>
      </c>
      <c r="H815" s="389">
        <v>1</v>
      </c>
      <c r="I815" s="389" t="s">
        <v>99502</v>
      </c>
      <c r="J815" s="389" t="s">
        <v>99503</v>
      </c>
      <c r="K815" s="389" t="s">
        <v>99504</v>
      </c>
    </row>
    <row r="816" spans="1:11" hidden="1">
      <c r="A816" s="389" t="str">
        <f t="shared" si="24"/>
        <v>L</v>
      </c>
      <c r="B816" s="389" t="str">
        <f t="shared" si="25"/>
        <v>L5</v>
      </c>
      <c r="C816" s="394" t="s">
        <v>99678</v>
      </c>
      <c r="D816" s="394" t="s">
        <v>99575</v>
      </c>
      <c r="E816" s="395">
        <v>15</v>
      </c>
      <c r="F816" s="389" t="s">
        <v>99064</v>
      </c>
      <c r="G816" s="389" t="s">
        <v>98665</v>
      </c>
      <c r="H816" s="389">
        <v>1</v>
      </c>
      <c r="I816" s="389" t="s">
        <v>99502</v>
      </c>
      <c r="J816" s="389" t="s">
        <v>99503</v>
      </c>
      <c r="K816" s="389" t="s">
        <v>99504</v>
      </c>
    </row>
    <row r="817" spans="1:11" hidden="1">
      <c r="A817" s="389" t="str">
        <f t="shared" si="24"/>
        <v>L</v>
      </c>
      <c r="B817" s="389" t="str">
        <f t="shared" si="25"/>
        <v>L5</v>
      </c>
      <c r="C817" s="394" t="s">
        <v>99679</v>
      </c>
      <c r="D817" s="394" t="s">
        <v>99571</v>
      </c>
      <c r="E817" s="395">
        <v>15</v>
      </c>
      <c r="F817" s="389" t="s">
        <v>99064</v>
      </c>
      <c r="G817" s="389" t="s">
        <v>98665</v>
      </c>
      <c r="H817" s="389">
        <v>1</v>
      </c>
      <c r="I817" s="389" t="s">
        <v>99502</v>
      </c>
      <c r="J817" s="389" t="s">
        <v>99503</v>
      </c>
      <c r="K817" s="389" t="s">
        <v>99504</v>
      </c>
    </row>
    <row r="818" spans="1:11" hidden="1">
      <c r="A818" s="389" t="str">
        <f t="shared" si="24"/>
        <v>L</v>
      </c>
      <c r="B818" s="389" t="str">
        <f t="shared" si="25"/>
        <v>L5</v>
      </c>
      <c r="C818" s="394" t="s">
        <v>99680</v>
      </c>
      <c r="D818" s="394" t="s">
        <v>99575</v>
      </c>
      <c r="E818" s="395">
        <v>15</v>
      </c>
      <c r="F818" s="389" t="s">
        <v>99064</v>
      </c>
      <c r="G818" s="389" t="s">
        <v>98665</v>
      </c>
      <c r="H818" s="389">
        <v>1</v>
      </c>
      <c r="I818" s="389" t="s">
        <v>99502</v>
      </c>
      <c r="J818" s="389" t="s">
        <v>99503</v>
      </c>
      <c r="K818" s="389" t="s">
        <v>99504</v>
      </c>
    </row>
    <row r="819" spans="1:11" hidden="1">
      <c r="A819" s="389" t="str">
        <f t="shared" si="24"/>
        <v>L</v>
      </c>
      <c r="B819" s="389" t="str">
        <f t="shared" si="25"/>
        <v>L5</v>
      </c>
      <c r="C819" s="394" t="s">
        <v>99681</v>
      </c>
      <c r="D819" s="394" t="s">
        <v>99575</v>
      </c>
      <c r="E819" s="395">
        <v>15</v>
      </c>
      <c r="F819" s="389" t="s">
        <v>99064</v>
      </c>
      <c r="G819" s="389" t="s">
        <v>98665</v>
      </c>
      <c r="H819" s="389">
        <v>1</v>
      </c>
      <c r="I819" s="389" t="s">
        <v>99502</v>
      </c>
      <c r="J819" s="389" t="s">
        <v>99503</v>
      </c>
      <c r="K819" s="389" t="s">
        <v>99504</v>
      </c>
    </row>
    <row r="820" spans="1:11" hidden="1">
      <c r="A820" s="389" t="str">
        <f t="shared" si="24"/>
        <v>L</v>
      </c>
      <c r="B820" s="389" t="str">
        <f t="shared" si="25"/>
        <v>L5</v>
      </c>
      <c r="C820" s="394" t="s">
        <v>99682</v>
      </c>
      <c r="D820" s="394" t="s">
        <v>99578</v>
      </c>
      <c r="E820" s="395">
        <v>15</v>
      </c>
      <c r="F820" s="389" t="s">
        <v>99064</v>
      </c>
      <c r="G820" s="389" t="s">
        <v>98665</v>
      </c>
      <c r="H820" s="389">
        <v>1</v>
      </c>
      <c r="I820" s="389" t="s">
        <v>99502</v>
      </c>
      <c r="J820" s="389" t="s">
        <v>99503</v>
      </c>
      <c r="K820" s="389" t="s">
        <v>99504</v>
      </c>
    </row>
    <row r="821" spans="1:11" hidden="1">
      <c r="A821" s="389" t="str">
        <f t="shared" si="24"/>
        <v>L</v>
      </c>
      <c r="B821" s="389" t="str">
        <f t="shared" si="25"/>
        <v>L5</v>
      </c>
      <c r="C821" s="394" t="s">
        <v>99683</v>
      </c>
      <c r="D821" s="394" t="s">
        <v>99578</v>
      </c>
      <c r="E821" s="395">
        <v>15</v>
      </c>
      <c r="F821" s="389" t="s">
        <v>99064</v>
      </c>
      <c r="G821" s="389" t="s">
        <v>98665</v>
      </c>
      <c r="H821" s="389">
        <v>1</v>
      </c>
      <c r="I821" s="389" t="s">
        <v>99502</v>
      </c>
      <c r="J821" s="389" t="s">
        <v>99503</v>
      </c>
      <c r="K821" s="389" t="s">
        <v>99504</v>
      </c>
    </row>
    <row r="822" spans="1:11" hidden="1">
      <c r="A822" s="389" t="str">
        <f t="shared" si="24"/>
        <v>L</v>
      </c>
      <c r="B822" s="389" t="str">
        <f t="shared" si="25"/>
        <v>L5</v>
      </c>
      <c r="C822" s="394" t="s">
        <v>99684</v>
      </c>
      <c r="D822" s="394" t="s">
        <v>99578</v>
      </c>
      <c r="E822" s="395">
        <v>15</v>
      </c>
      <c r="F822" s="389" t="s">
        <v>99064</v>
      </c>
      <c r="G822" s="389" t="s">
        <v>98665</v>
      </c>
      <c r="H822" s="389">
        <v>1</v>
      </c>
      <c r="I822" s="389" t="s">
        <v>99502</v>
      </c>
      <c r="J822" s="389" t="s">
        <v>99503</v>
      </c>
      <c r="K822" s="389" t="s">
        <v>99504</v>
      </c>
    </row>
    <row r="823" spans="1:11" hidden="1">
      <c r="A823" s="389" t="str">
        <f t="shared" si="24"/>
        <v>L</v>
      </c>
      <c r="B823" s="389" t="str">
        <f t="shared" si="25"/>
        <v>L5</v>
      </c>
      <c r="C823" s="394" t="s">
        <v>99685</v>
      </c>
      <c r="D823" s="394" t="s">
        <v>99578</v>
      </c>
      <c r="E823" s="395">
        <v>15</v>
      </c>
      <c r="F823" s="389" t="s">
        <v>99064</v>
      </c>
      <c r="G823" s="389" t="s">
        <v>98665</v>
      </c>
      <c r="H823" s="389">
        <v>1</v>
      </c>
      <c r="I823" s="389" t="s">
        <v>99502</v>
      </c>
      <c r="J823" s="389" t="s">
        <v>99503</v>
      </c>
      <c r="K823" s="389" t="s">
        <v>99504</v>
      </c>
    </row>
    <row r="824" spans="1:11" hidden="1">
      <c r="A824" s="389" t="str">
        <f t="shared" si="24"/>
        <v>L</v>
      </c>
      <c r="B824" s="389" t="str">
        <f t="shared" si="25"/>
        <v>L5</v>
      </c>
      <c r="C824" s="394" t="s">
        <v>99686</v>
      </c>
      <c r="D824" s="394" t="s">
        <v>99513</v>
      </c>
      <c r="E824" s="395">
        <v>15</v>
      </c>
      <c r="F824" s="389" t="s">
        <v>99064</v>
      </c>
      <c r="G824" s="389" t="s">
        <v>98665</v>
      </c>
      <c r="H824" s="389">
        <v>1</v>
      </c>
      <c r="I824" s="389" t="s">
        <v>99502</v>
      </c>
      <c r="J824" s="389" t="s">
        <v>99503</v>
      </c>
      <c r="K824" s="389" t="s">
        <v>99504</v>
      </c>
    </row>
    <row r="825" spans="1:11" hidden="1">
      <c r="A825" s="389" t="str">
        <f t="shared" si="24"/>
        <v>L</v>
      </c>
      <c r="B825" s="389" t="str">
        <f t="shared" si="25"/>
        <v>L5</v>
      </c>
      <c r="C825" s="394" t="s">
        <v>99687</v>
      </c>
      <c r="D825" s="394" t="s">
        <v>99578</v>
      </c>
      <c r="E825" s="395">
        <v>15</v>
      </c>
      <c r="F825" s="389" t="s">
        <v>99064</v>
      </c>
      <c r="G825" s="389" t="s">
        <v>98665</v>
      </c>
      <c r="H825" s="389">
        <v>1</v>
      </c>
      <c r="I825" s="389" t="s">
        <v>99502</v>
      </c>
      <c r="J825" s="389" t="s">
        <v>99503</v>
      </c>
      <c r="K825" s="389" t="s">
        <v>99504</v>
      </c>
    </row>
    <row r="826" spans="1:11" hidden="1">
      <c r="A826" s="389" t="str">
        <f t="shared" si="24"/>
        <v>L</v>
      </c>
      <c r="B826" s="389" t="str">
        <f t="shared" si="25"/>
        <v>L5</v>
      </c>
      <c r="C826" s="394" t="s">
        <v>99688</v>
      </c>
      <c r="D826" s="394" t="s">
        <v>99578</v>
      </c>
      <c r="E826" s="395">
        <v>15</v>
      </c>
      <c r="F826" s="389" t="s">
        <v>99064</v>
      </c>
      <c r="G826" s="389" t="s">
        <v>98665</v>
      </c>
      <c r="H826" s="389">
        <v>1</v>
      </c>
      <c r="I826" s="389" t="s">
        <v>99502</v>
      </c>
      <c r="J826" s="389" t="s">
        <v>99503</v>
      </c>
      <c r="K826" s="389" t="s">
        <v>99504</v>
      </c>
    </row>
    <row r="827" spans="1:11" hidden="1">
      <c r="A827" s="389" t="str">
        <f t="shared" si="24"/>
        <v>L</v>
      </c>
      <c r="B827" s="389" t="str">
        <f t="shared" si="25"/>
        <v>L5</v>
      </c>
      <c r="C827" s="394" t="s">
        <v>99689</v>
      </c>
      <c r="D827" s="394" t="s">
        <v>99578</v>
      </c>
      <c r="E827" s="395">
        <v>15</v>
      </c>
      <c r="F827" s="389" t="s">
        <v>99064</v>
      </c>
      <c r="G827" s="389" t="s">
        <v>98665</v>
      </c>
      <c r="H827" s="389">
        <v>1</v>
      </c>
      <c r="I827" s="389" t="s">
        <v>99502</v>
      </c>
      <c r="J827" s="389" t="s">
        <v>99503</v>
      </c>
      <c r="K827" s="389" t="s">
        <v>99504</v>
      </c>
    </row>
    <row r="828" spans="1:11" hidden="1">
      <c r="A828" s="389" t="str">
        <f t="shared" si="24"/>
        <v>L</v>
      </c>
      <c r="B828" s="389" t="str">
        <f t="shared" si="25"/>
        <v>L5</v>
      </c>
      <c r="C828" s="394" t="s">
        <v>99690</v>
      </c>
      <c r="D828" s="394" t="s">
        <v>99578</v>
      </c>
      <c r="E828" s="395">
        <v>15</v>
      </c>
      <c r="F828" s="389" t="s">
        <v>99064</v>
      </c>
      <c r="G828" s="389" t="s">
        <v>98665</v>
      </c>
      <c r="H828" s="389">
        <v>1</v>
      </c>
      <c r="I828" s="389" t="s">
        <v>99502</v>
      </c>
      <c r="J828" s="389" t="s">
        <v>99503</v>
      </c>
      <c r="K828" s="389" t="s">
        <v>99504</v>
      </c>
    </row>
    <row r="829" spans="1:11" hidden="1">
      <c r="A829" s="389" t="str">
        <f t="shared" si="24"/>
        <v>L</v>
      </c>
      <c r="B829" s="389" t="str">
        <f t="shared" si="25"/>
        <v>L5</v>
      </c>
      <c r="C829" s="394" t="s">
        <v>99691</v>
      </c>
      <c r="D829" s="394" t="s">
        <v>99578</v>
      </c>
      <c r="E829" s="395">
        <v>15</v>
      </c>
      <c r="F829" s="389" t="s">
        <v>99064</v>
      </c>
      <c r="G829" s="389" t="s">
        <v>98665</v>
      </c>
      <c r="H829" s="389">
        <v>1</v>
      </c>
      <c r="I829" s="389" t="s">
        <v>99502</v>
      </c>
      <c r="J829" s="389" t="s">
        <v>99503</v>
      </c>
      <c r="K829" s="389" t="s">
        <v>99504</v>
      </c>
    </row>
    <row r="830" spans="1:11" hidden="1">
      <c r="A830" s="389" t="str">
        <f t="shared" si="24"/>
        <v>L</v>
      </c>
      <c r="B830" s="389" t="str">
        <f t="shared" si="25"/>
        <v>L6</v>
      </c>
      <c r="C830" s="394" t="s">
        <v>99692</v>
      </c>
      <c r="D830" s="394" t="s">
        <v>99578</v>
      </c>
      <c r="E830" s="395">
        <v>15</v>
      </c>
      <c r="F830" s="389" t="s">
        <v>99064</v>
      </c>
      <c r="G830" s="389" t="s">
        <v>98665</v>
      </c>
      <c r="H830" s="389">
        <v>1</v>
      </c>
      <c r="I830" s="389" t="s">
        <v>99502</v>
      </c>
      <c r="J830" s="389" t="s">
        <v>99503</v>
      </c>
      <c r="K830" s="389" t="s">
        <v>99504</v>
      </c>
    </row>
    <row r="831" spans="1:11" hidden="1">
      <c r="A831" s="389" t="str">
        <f t="shared" si="24"/>
        <v>L</v>
      </c>
      <c r="B831" s="389" t="str">
        <f t="shared" si="25"/>
        <v>L6</v>
      </c>
      <c r="C831" s="394" t="s">
        <v>99693</v>
      </c>
      <c r="D831" s="394" t="s">
        <v>99578</v>
      </c>
      <c r="E831" s="395">
        <v>15</v>
      </c>
      <c r="F831" s="389" t="s">
        <v>99064</v>
      </c>
      <c r="G831" s="389" t="s">
        <v>98665</v>
      </c>
      <c r="H831" s="389">
        <v>1</v>
      </c>
      <c r="I831" s="389" t="s">
        <v>99502</v>
      </c>
      <c r="J831" s="389" t="s">
        <v>99503</v>
      </c>
      <c r="K831" s="389" t="s">
        <v>99504</v>
      </c>
    </row>
    <row r="832" spans="1:11" hidden="1">
      <c r="A832" s="389" t="str">
        <f t="shared" si="24"/>
        <v>L</v>
      </c>
      <c r="B832" s="389" t="str">
        <f t="shared" si="25"/>
        <v>L6</v>
      </c>
      <c r="C832" s="394" t="s">
        <v>99694</v>
      </c>
      <c r="D832" s="394" t="s">
        <v>99578</v>
      </c>
      <c r="E832" s="395">
        <v>15</v>
      </c>
      <c r="F832" s="389" t="s">
        <v>99064</v>
      </c>
      <c r="G832" s="389" t="s">
        <v>98665</v>
      </c>
      <c r="H832" s="389">
        <v>1</v>
      </c>
      <c r="I832" s="389" t="s">
        <v>99502</v>
      </c>
      <c r="J832" s="389" t="s">
        <v>99503</v>
      </c>
      <c r="K832" s="389" t="s">
        <v>99504</v>
      </c>
    </row>
    <row r="833" spans="1:11" hidden="1">
      <c r="A833" s="389" t="str">
        <f t="shared" si="24"/>
        <v>L</v>
      </c>
      <c r="B833" s="389" t="str">
        <f t="shared" si="25"/>
        <v>L6</v>
      </c>
      <c r="C833" s="394" t="s">
        <v>99695</v>
      </c>
      <c r="D833" s="394" t="s">
        <v>99578</v>
      </c>
      <c r="E833" s="395">
        <v>15</v>
      </c>
      <c r="F833" s="389" t="s">
        <v>99064</v>
      </c>
      <c r="G833" s="389" t="s">
        <v>98665</v>
      </c>
      <c r="H833" s="389">
        <v>1</v>
      </c>
      <c r="I833" s="389" t="s">
        <v>99502</v>
      </c>
      <c r="J833" s="389" t="s">
        <v>99503</v>
      </c>
      <c r="K833" s="389" t="s">
        <v>99504</v>
      </c>
    </row>
    <row r="834" spans="1:11" hidden="1">
      <c r="A834" s="389" t="str">
        <f t="shared" si="24"/>
        <v>L</v>
      </c>
      <c r="B834" s="389" t="str">
        <f t="shared" si="25"/>
        <v>L6</v>
      </c>
      <c r="C834" s="394" t="s">
        <v>99696</v>
      </c>
      <c r="D834" s="394" t="s">
        <v>99575</v>
      </c>
      <c r="E834" s="395">
        <v>15</v>
      </c>
      <c r="F834" s="389" t="s">
        <v>99064</v>
      </c>
      <c r="G834" s="389" t="s">
        <v>98665</v>
      </c>
      <c r="H834" s="389">
        <v>1</v>
      </c>
      <c r="I834" s="389" t="s">
        <v>99502</v>
      </c>
      <c r="J834" s="389" t="s">
        <v>99503</v>
      </c>
      <c r="K834" s="389" t="s">
        <v>99504</v>
      </c>
    </row>
    <row r="835" spans="1:11" hidden="1">
      <c r="A835" s="389" t="str">
        <f t="shared" ref="A835:A898" si="26">LEFT(C835)</f>
        <v>L</v>
      </c>
      <c r="B835" s="389" t="str">
        <f t="shared" si="25"/>
        <v>L6</v>
      </c>
      <c r="C835" s="394" t="s">
        <v>99697</v>
      </c>
      <c r="D835" s="394" t="s">
        <v>99578</v>
      </c>
      <c r="E835" s="395">
        <v>15</v>
      </c>
      <c r="F835" s="389" t="s">
        <v>99064</v>
      </c>
      <c r="G835" s="389" t="s">
        <v>98665</v>
      </c>
      <c r="H835" s="389">
        <v>1</v>
      </c>
      <c r="I835" s="389" t="s">
        <v>99502</v>
      </c>
      <c r="J835" s="389" t="s">
        <v>99503</v>
      </c>
      <c r="K835" s="389" t="s">
        <v>99504</v>
      </c>
    </row>
    <row r="836" spans="1:11" hidden="1">
      <c r="A836" s="389" t="str">
        <f t="shared" si="26"/>
        <v>L</v>
      </c>
      <c r="B836" s="389" t="str">
        <f t="shared" ref="B836:B899" si="27">LEFT(C836,2)</f>
        <v>L6</v>
      </c>
      <c r="C836" s="394" t="s">
        <v>99698</v>
      </c>
      <c r="D836" s="394" t="s">
        <v>99575</v>
      </c>
      <c r="E836" s="395">
        <v>15</v>
      </c>
      <c r="F836" s="389" t="s">
        <v>99064</v>
      </c>
      <c r="G836" s="389" t="s">
        <v>98665</v>
      </c>
      <c r="H836" s="389">
        <v>1</v>
      </c>
      <c r="I836" s="389" t="s">
        <v>99502</v>
      </c>
      <c r="J836" s="389" t="s">
        <v>99503</v>
      </c>
      <c r="K836" s="389" t="s">
        <v>99504</v>
      </c>
    </row>
    <row r="837" spans="1:11" hidden="1">
      <c r="A837" s="389" t="str">
        <f t="shared" si="26"/>
        <v>L</v>
      </c>
      <c r="B837" s="389" t="str">
        <f t="shared" si="27"/>
        <v>L6</v>
      </c>
      <c r="C837" s="394" t="s">
        <v>99699</v>
      </c>
      <c r="D837" s="394" t="s">
        <v>99575</v>
      </c>
      <c r="E837" s="395">
        <v>15</v>
      </c>
      <c r="F837" s="389" t="s">
        <v>99064</v>
      </c>
      <c r="G837" s="389" t="s">
        <v>98665</v>
      </c>
      <c r="H837" s="389">
        <v>1</v>
      </c>
      <c r="I837" s="389" t="s">
        <v>99502</v>
      </c>
      <c r="J837" s="389" t="s">
        <v>99503</v>
      </c>
      <c r="K837" s="389" t="s">
        <v>99504</v>
      </c>
    </row>
    <row r="838" spans="1:11" hidden="1">
      <c r="A838" s="389" t="str">
        <f t="shared" si="26"/>
        <v>L</v>
      </c>
      <c r="B838" s="389" t="str">
        <f t="shared" si="27"/>
        <v>L6</v>
      </c>
      <c r="C838" s="394" t="s">
        <v>99700</v>
      </c>
      <c r="D838" s="394" t="s">
        <v>99575</v>
      </c>
      <c r="E838" s="395">
        <v>15</v>
      </c>
      <c r="F838" s="389" t="s">
        <v>99064</v>
      </c>
      <c r="G838" s="389" t="s">
        <v>98665</v>
      </c>
      <c r="H838" s="389">
        <v>1</v>
      </c>
      <c r="I838" s="389" t="s">
        <v>99502</v>
      </c>
      <c r="J838" s="389" t="s">
        <v>99503</v>
      </c>
      <c r="K838" s="389" t="s">
        <v>99504</v>
      </c>
    </row>
    <row r="839" spans="1:11" hidden="1">
      <c r="A839" s="389" t="str">
        <f t="shared" si="26"/>
        <v>L</v>
      </c>
      <c r="B839" s="389" t="str">
        <f t="shared" si="27"/>
        <v>L6</v>
      </c>
      <c r="C839" s="394" t="s">
        <v>99701</v>
      </c>
      <c r="D839" s="394" t="s">
        <v>99578</v>
      </c>
      <c r="E839" s="395">
        <v>15</v>
      </c>
      <c r="F839" s="389" t="s">
        <v>99064</v>
      </c>
      <c r="G839" s="389" t="s">
        <v>98665</v>
      </c>
      <c r="H839" s="389">
        <v>1</v>
      </c>
      <c r="I839" s="389" t="s">
        <v>99502</v>
      </c>
      <c r="J839" s="389" t="s">
        <v>99503</v>
      </c>
      <c r="K839" s="389" t="s">
        <v>99504</v>
      </c>
    </row>
    <row r="840" spans="1:11" hidden="1">
      <c r="A840" s="389" t="str">
        <f t="shared" si="26"/>
        <v>L</v>
      </c>
      <c r="B840" s="389" t="str">
        <f t="shared" si="27"/>
        <v>L6</v>
      </c>
      <c r="C840" s="394" t="s">
        <v>99702</v>
      </c>
      <c r="D840" s="394" t="s">
        <v>99578</v>
      </c>
      <c r="E840" s="395">
        <v>15</v>
      </c>
      <c r="F840" s="389" t="s">
        <v>99064</v>
      </c>
      <c r="G840" s="389" t="s">
        <v>98665</v>
      </c>
      <c r="H840" s="389">
        <v>1</v>
      </c>
      <c r="I840" s="389" t="s">
        <v>99502</v>
      </c>
      <c r="J840" s="389" t="s">
        <v>99503</v>
      </c>
      <c r="K840" s="389" t="s">
        <v>99504</v>
      </c>
    </row>
    <row r="841" spans="1:11" hidden="1">
      <c r="A841" s="389" t="str">
        <f t="shared" si="26"/>
        <v>L</v>
      </c>
      <c r="B841" s="389" t="str">
        <f t="shared" si="27"/>
        <v>L6</v>
      </c>
      <c r="C841" s="394" t="s">
        <v>99703</v>
      </c>
      <c r="D841" s="394" t="s">
        <v>99578</v>
      </c>
      <c r="E841" s="395">
        <v>15</v>
      </c>
      <c r="F841" s="389" t="s">
        <v>99064</v>
      </c>
      <c r="G841" s="389" t="s">
        <v>98665</v>
      </c>
      <c r="H841" s="389">
        <v>1</v>
      </c>
      <c r="I841" s="389" t="s">
        <v>99502</v>
      </c>
      <c r="J841" s="389" t="s">
        <v>99503</v>
      </c>
      <c r="K841" s="389" t="s">
        <v>99504</v>
      </c>
    </row>
    <row r="842" spans="1:11" hidden="1">
      <c r="A842" s="389" t="str">
        <f t="shared" si="26"/>
        <v>L</v>
      </c>
      <c r="B842" s="389" t="str">
        <f t="shared" si="27"/>
        <v>L6</v>
      </c>
      <c r="C842" s="394" t="s">
        <v>99704</v>
      </c>
      <c r="D842" s="394" t="s">
        <v>99578</v>
      </c>
      <c r="E842" s="395">
        <v>15</v>
      </c>
      <c r="F842" s="389" t="s">
        <v>99064</v>
      </c>
      <c r="G842" s="389" t="s">
        <v>98665</v>
      </c>
      <c r="H842" s="389">
        <v>1</v>
      </c>
      <c r="I842" s="389" t="s">
        <v>99502</v>
      </c>
      <c r="J842" s="389" t="s">
        <v>99503</v>
      </c>
      <c r="K842" s="389" t="s">
        <v>99504</v>
      </c>
    </row>
    <row r="843" spans="1:11" hidden="1">
      <c r="A843" s="389" t="str">
        <f t="shared" si="26"/>
        <v>L</v>
      </c>
      <c r="B843" s="389" t="str">
        <f t="shared" si="27"/>
        <v>L6</v>
      </c>
      <c r="C843" s="394" t="s">
        <v>99705</v>
      </c>
      <c r="D843" s="394" t="s">
        <v>99578</v>
      </c>
      <c r="E843" s="395">
        <v>15</v>
      </c>
      <c r="F843" s="389" t="s">
        <v>99064</v>
      </c>
      <c r="G843" s="389" t="s">
        <v>98665</v>
      </c>
      <c r="H843" s="389">
        <v>1</v>
      </c>
      <c r="I843" s="389" t="s">
        <v>99502</v>
      </c>
      <c r="J843" s="389" t="s">
        <v>99503</v>
      </c>
      <c r="K843" s="389" t="s">
        <v>99504</v>
      </c>
    </row>
    <row r="844" spans="1:11" hidden="1">
      <c r="A844" s="389" t="str">
        <f t="shared" si="26"/>
        <v>L</v>
      </c>
      <c r="B844" s="389" t="str">
        <f t="shared" si="27"/>
        <v>L6</v>
      </c>
      <c r="C844" s="394" t="s">
        <v>99706</v>
      </c>
      <c r="D844" s="394" t="s">
        <v>99578</v>
      </c>
      <c r="E844" s="395">
        <v>15</v>
      </c>
      <c r="F844" s="389" t="s">
        <v>99064</v>
      </c>
      <c r="G844" s="389" t="s">
        <v>98665</v>
      </c>
      <c r="H844" s="389">
        <v>1</v>
      </c>
      <c r="I844" s="389" t="s">
        <v>99502</v>
      </c>
      <c r="J844" s="389" t="s">
        <v>99503</v>
      </c>
      <c r="K844" s="389" t="s">
        <v>99504</v>
      </c>
    </row>
    <row r="845" spans="1:11" hidden="1">
      <c r="A845" s="389" t="str">
        <f t="shared" si="26"/>
        <v>L</v>
      </c>
      <c r="B845" s="389" t="str">
        <f t="shared" si="27"/>
        <v>L6</v>
      </c>
      <c r="C845" s="394" t="s">
        <v>99707</v>
      </c>
      <c r="D845" s="394" t="s">
        <v>99578</v>
      </c>
      <c r="E845" s="395">
        <v>15</v>
      </c>
      <c r="F845" s="389" t="s">
        <v>99064</v>
      </c>
      <c r="G845" s="389" t="s">
        <v>98665</v>
      </c>
      <c r="H845" s="389">
        <v>1</v>
      </c>
      <c r="I845" s="389" t="s">
        <v>99502</v>
      </c>
      <c r="J845" s="389" t="s">
        <v>99503</v>
      </c>
      <c r="K845" s="389" t="s">
        <v>99504</v>
      </c>
    </row>
    <row r="846" spans="1:11" hidden="1">
      <c r="A846" s="389" t="str">
        <f t="shared" si="26"/>
        <v>L</v>
      </c>
      <c r="B846" s="389" t="str">
        <f t="shared" si="27"/>
        <v>L6</v>
      </c>
      <c r="C846" s="394" t="s">
        <v>99708</v>
      </c>
      <c r="D846" s="394" t="s">
        <v>99578</v>
      </c>
      <c r="E846" s="395">
        <v>15</v>
      </c>
      <c r="F846" s="389" t="s">
        <v>99064</v>
      </c>
      <c r="G846" s="389" t="s">
        <v>98665</v>
      </c>
      <c r="H846" s="389">
        <v>1</v>
      </c>
      <c r="I846" s="389" t="s">
        <v>99502</v>
      </c>
      <c r="J846" s="389" t="s">
        <v>99503</v>
      </c>
      <c r="K846" s="389" t="s">
        <v>99504</v>
      </c>
    </row>
    <row r="847" spans="1:11" hidden="1">
      <c r="A847" s="389" t="str">
        <f t="shared" si="26"/>
        <v>L</v>
      </c>
      <c r="B847" s="389" t="str">
        <f t="shared" si="27"/>
        <v>L6</v>
      </c>
      <c r="C847" s="394" t="s">
        <v>99709</v>
      </c>
      <c r="D847" s="394" t="s">
        <v>99578</v>
      </c>
      <c r="E847" s="395">
        <v>15</v>
      </c>
      <c r="F847" s="389" t="s">
        <v>99064</v>
      </c>
      <c r="G847" s="389" t="s">
        <v>98665</v>
      </c>
      <c r="H847" s="389">
        <v>1</v>
      </c>
      <c r="I847" s="389" t="s">
        <v>99502</v>
      </c>
      <c r="J847" s="389" t="s">
        <v>99503</v>
      </c>
      <c r="K847" s="389" t="s">
        <v>99504</v>
      </c>
    </row>
    <row r="848" spans="1:11" hidden="1">
      <c r="A848" s="389" t="str">
        <f t="shared" si="26"/>
        <v>L</v>
      </c>
      <c r="B848" s="389" t="str">
        <f t="shared" si="27"/>
        <v>L6</v>
      </c>
      <c r="C848" s="394" t="s">
        <v>99710</v>
      </c>
      <c r="D848" s="394" t="s">
        <v>99578</v>
      </c>
      <c r="E848" s="395">
        <v>15</v>
      </c>
      <c r="F848" s="389" t="s">
        <v>99064</v>
      </c>
      <c r="G848" s="389" t="s">
        <v>98665</v>
      </c>
      <c r="H848" s="389">
        <v>1</v>
      </c>
      <c r="I848" s="389" t="s">
        <v>99502</v>
      </c>
      <c r="J848" s="389" t="s">
        <v>99503</v>
      </c>
      <c r="K848" s="389" t="s">
        <v>99504</v>
      </c>
    </row>
    <row r="849" spans="1:11" hidden="1">
      <c r="A849" s="389" t="str">
        <f t="shared" si="26"/>
        <v>L</v>
      </c>
      <c r="B849" s="389" t="str">
        <f t="shared" si="27"/>
        <v>L7</v>
      </c>
      <c r="C849" s="394" t="s">
        <v>99711</v>
      </c>
      <c r="D849" s="394" t="s">
        <v>99578</v>
      </c>
      <c r="E849" s="395">
        <v>15</v>
      </c>
      <c r="F849" s="389" t="s">
        <v>99064</v>
      </c>
      <c r="G849" s="389" t="s">
        <v>98665</v>
      </c>
      <c r="H849" s="389">
        <v>1</v>
      </c>
      <c r="I849" s="389" t="s">
        <v>99502</v>
      </c>
      <c r="J849" s="389" t="s">
        <v>99503</v>
      </c>
      <c r="K849" s="389" t="s">
        <v>99504</v>
      </c>
    </row>
    <row r="850" spans="1:11" hidden="1">
      <c r="A850" s="389" t="str">
        <f t="shared" si="26"/>
        <v>L</v>
      </c>
      <c r="B850" s="389" t="str">
        <f t="shared" si="27"/>
        <v>L7</v>
      </c>
      <c r="C850" s="394" t="s">
        <v>99712</v>
      </c>
      <c r="D850" s="394" t="s">
        <v>99578</v>
      </c>
      <c r="E850" s="395">
        <v>15</v>
      </c>
      <c r="F850" s="389" t="s">
        <v>99064</v>
      </c>
      <c r="G850" s="389" t="s">
        <v>98665</v>
      </c>
      <c r="H850" s="389">
        <v>1</v>
      </c>
      <c r="I850" s="389" t="s">
        <v>99502</v>
      </c>
      <c r="J850" s="389" t="s">
        <v>99503</v>
      </c>
      <c r="K850" s="389" t="s">
        <v>99504</v>
      </c>
    </row>
    <row r="851" spans="1:11" hidden="1">
      <c r="A851" s="389" t="str">
        <f t="shared" si="26"/>
        <v>L</v>
      </c>
      <c r="B851" s="389" t="str">
        <f t="shared" si="27"/>
        <v>L7</v>
      </c>
      <c r="C851" s="394" t="s">
        <v>99713</v>
      </c>
      <c r="D851" s="394" t="s">
        <v>99513</v>
      </c>
      <c r="E851" s="395">
        <v>15</v>
      </c>
      <c r="F851" s="389" t="s">
        <v>99064</v>
      </c>
      <c r="G851" s="389" t="s">
        <v>98665</v>
      </c>
      <c r="H851" s="389">
        <v>1</v>
      </c>
      <c r="I851" s="389" t="s">
        <v>99502</v>
      </c>
      <c r="J851" s="389" t="s">
        <v>99503</v>
      </c>
      <c r="K851" s="389" t="s">
        <v>99504</v>
      </c>
    </row>
    <row r="852" spans="1:11" hidden="1">
      <c r="A852" s="389" t="str">
        <f t="shared" si="26"/>
        <v>L</v>
      </c>
      <c r="B852" s="389" t="str">
        <f t="shared" si="27"/>
        <v>L7</v>
      </c>
      <c r="C852" s="394" t="s">
        <v>99714</v>
      </c>
      <c r="D852" s="394" t="s">
        <v>99578</v>
      </c>
      <c r="E852" s="395">
        <v>15</v>
      </c>
      <c r="F852" s="389" t="s">
        <v>99064</v>
      </c>
      <c r="G852" s="389" t="s">
        <v>98665</v>
      </c>
      <c r="H852" s="389">
        <v>1</v>
      </c>
      <c r="I852" s="389" t="s">
        <v>99502</v>
      </c>
      <c r="J852" s="389" t="s">
        <v>99503</v>
      </c>
      <c r="K852" s="389" t="s">
        <v>99504</v>
      </c>
    </row>
    <row r="853" spans="1:11" hidden="1">
      <c r="A853" s="389" t="str">
        <f t="shared" si="26"/>
        <v>L</v>
      </c>
      <c r="B853" s="389" t="str">
        <f t="shared" si="27"/>
        <v>L7</v>
      </c>
      <c r="C853" s="394" t="s">
        <v>99715</v>
      </c>
      <c r="D853" s="394" t="s">
        <v>99578</v>
      </c>
      <c r="E853" s="395">
        <v>15</v>
      </c>
      <c r="F853" s="389" t="s">
        <v>99064</v>
      </c>
      <c r="G853" s="389" t="s">
        <v>98665</v>
      </c>
      <c r="H853" s="389">
        <v>1</v>
      </c>
      <c r="I853" s="389" t="s">
        <v>99502</v>
      </c>
      <c r="J853" s="389" t="s">
        <v>99503</v>
      </c>
      <c r="K853" s="389" t="s">
        <v>99504</v>
      </c>
    </row>
    <row r="854" spans="1:11" hidden="1">
      <c r="A854" s="389" t="str">
        <f t="shared" si="26"/>
        <v>L</v>
      </c>
      <c r="B854" s="389" t="str">
        <f t="shared" si="27"/>
        <v>L7</v>
      </c>
      <c r="C854" s="394" t="s">
        <v>99716</v>
      </c>
      <c r="D854" s="394" t="s">
        <v>99513</v>
      </c>
      <c r="E854" s="395">
        <v>15</v>
      </c>
      <c r="F854" s="389" t="s">
        <v>99064</v>
      </c>
      <c r="G854" s="389" t="s">
        <v>98665</v>
      </c>
      <c r="H854" s="389">
        <v>1</v>
      </c>
      <c r="I854" s="389" t="s">
        <v>99502</v>
      </c>
      <c r="J854" s="389" t="s">
        <v>99503</v>
      </c>
      <c r="K854" s="389" t="s">
        <v>99504</v>
      </c>
    </row>
    <row r="855" spans="1:11" hidden="1">
      <c r="A855" s="389" t="str">
        <f t="shared" si="26"/>
        <v>L</v>
      </c>
      <c r="B855" s="389" t="str">
        <f t="shared" si="27"/>
        <v>L7</v>
      </c>
      <c r="C855" s="401" t="s">
        <v>99717</v>
      </c>
      <c r="D855" s="401" t="s">
        <v>99578</v>
      </c>
      <c r="E855" s="402">
        <v>15</v>
      </c>
      <c r="F855" s="389" t="s">
        <v>99064</v>
      </c>
      <c r="G855" s="389" t="s">
        <v>98665</v>
      </c>
      <c r="H855" s="389">
        <v>1</v>
      </c>
      <c r="I855" s="389" t="s">
        <v>99502</v>
      </c>
      <c r="J855" s="389" t="s">
        <v>99503</v>
      </c>
      <c r="K855" s="389" t="s">
        <v>99504</v>
      </c>
    </row>
    <row r="856" spans="1:11" hidden="1">
      <c r="A856" s="389" t="str">
        <f t="shared" si="26"/>
        <v>L</v>
      </c>
      <c r="B856" s="389" t="str">
        <f t="shared" si="27"/>
        <v>L7</v>
      </c>
      <c r="C856" s="394" t="s">
        <v>99718</v>
      </c>
      <c r="D856" s="394" t="s">
        <v>99578</v>
      </c>
      <c r="E856" s="395">
        <v>15</v>
      </c>
      <c r="F856" s="389" t="s">
        <v>99064</v>
      </c>
      <c r="G856" s="389" t="s">
        <v>98665</v>
      </c>
      <c r="H856" s="389">
        <v>1</v>
      </c>
      <c r="I856" s="389" t="s">
        <v>99502</v>
      </c>
      <c r="J856" s="389" t="s">
        <v>99503</v>
      </c>
      <c r="K856" s="389" t="s">
        <v>99504</v>
      </c>
    </row>
    <row r="857" spans="1:11" hidden="1">
      <c r="A857" s="389" t="str">
        <f t="shared" si="26"/>
        <v>L</v>
      </c>
      <c r="B857" s="389" t="str">
        <f t="shared" si="27"/>
        <v>L7</v>
      </c>
      <c r="C857" s="394" t="s">
        <v>99719</v>
      </c>
      <c r="D857" s="394" t="s">
        <v>99575</v>
      </c>
      <c r="E857" s="395">
        <v>15</v>
      </c>
      <c r="F857" s="389" t="s">
        <v>99064</v>
      </c>
      <c r="G857" s="389" t="s">
        <v>98665</v>
      </c>
      <c r="H857" s="389">
        <v>1</v>
      </c>
      <c r="I857" s="389" t="s">
        <v>99502</v>
      </c>
      <c r="J857" s="389" t="s">
        <v>99503</v>
      </c>
      <c r="K857" s="389" t="s">
        <v>99504</v>
      </c>
    </row>
    <row r="858" spans="1:11" hidden="1">
      <c r="A858" s="389" t="str">
        <f t="shared" si="26"/>
        <v>L</v>
      </c>
      <c r="B858" s="389" t="str">
        <f t="shared" si="27"/>
        <v>L7</v>
      </c>
      <c r="C858" s="394" t="s">
        <v>99720</v>
      </c>
      <c r="D858" s="394" t="s">
        <v>99571</v>
      </c>
      <c r="E858" s="395">
        <v>15</v>
      </c>
      <c r="F858" s="389" t="s">
        <v>99064</v>
      </c>
      <c r="G858" s="389" t="s">
        <v>98665</v>
      </c>
      <c r="H858" s="389">
        <v>1</v>
      </c>
      <c r="I858" s="389" t="s">
        <v>99502</v>
      </c>
      <c r="J858" s="389" t="s">
        <v>99503</v>
      </c>
      <c r="K858" s="389" t="s">
        <v>99504</v>
      </c>
    </row>
    <row r="859" spans="1:11" hidden="1">
      <c r="A859" s="389" t="str">
        <f t="shared" si="26"/>
        <v>L</v>
      </c>
      <c r="B859" s="389" t="str">
        <f t="shared" si="27"/>
        <v>L7</v>
      </c>
      <c r="C859" s="394" t="s">
        <v>99721</v>
      </c>
      <c r="D859" s="394" t="s">
        <v>99575</v>
      </c>
      <c r="E859" s="395">
        <v>15</v>
      </c>
      <c r="F859" s="389" t="s">
        <v>99064</v>
      </c>
      <c r="G859" s="389" t="s">
        <v>98665</v>
      </c>
      <c r="H859" s="389">
        <v>1</v>
      </c>
      <c r="I859" s="389" t="s">
        <v>99502</v>
      </c>
      <c r="J859" s="389" t="s">
        <v>99503</v>
      </c>
      <c r="K859" s="389" t="s">
        <v>99504</v>
      </c>
    </row>
    <row r="860" spans="1:11" hidden="1">
      <c r="A860" s="389" t="str">
        <f t="shared" si="26"/>
        <v>L</v>
      </c>
      <c r="B860" s="389" t="str">
        <f t="shared" si="27"/>
        <v>L7</v>
      </c>
      <c r="C860" s="394" t="s">
        <v>99722</v>
      </c>
      <c r="D860" s="394" t="s">
        <v>99571</v>
      </c>
      <c r="E860" s="395">
        <v>15</v>
      </c>
      <c r="F860" s="389" t="s">
        <v>99064</v>
      </c>
      <c r="G860" s="389" t="s">
        <v>98665</v>
      </c>
      <c r="H860" s="389">
        <v>1</v>
      </c>
      <c r="I860" s="389" t="s">
        <v>99502</v>
      </c>
      <c r="J860" s="389" t="s">
        <v>99503</v>
      </c>
      <c r="K860" s="389" t="s">
        <v>99504</v>
      </c>
    </row>
    <row r="861" spans="1:11" hidden="1">
      <c r="A861" s="389" t="str">
        <f t="shared" si="26"/>
        <v>L</v>
      </c>
      <c r="B861" s="389" t="str">
        <f t="shared" si="27"/>
        <v>L7</v>
      </c>
      <c r="C861" s="394" t="s">
        <v>99723</v>
      </c>
      <c r="D861" s="394" t="s">
        <v>99515</v>
      </c>
      <c r="E861" s="395">
        <v>15</v>
      </c>
      <c r="F861" s="389" t="s">
        <v>99064</v>
      </c>
      <c r="G861" s="389" t="s">
        <v>98665</v>
      </c>
      <c r="H861" s="389">
        <v>1</v>
      </c>
      <c r="I861" s="389" t="s">
        <v>99502</v>
      </c>
      <c r="J861" s="389" t="s">
        <v>99503</v>
      </c>
      <c r="K861" s="389" t="s">
        <v>99504</v>
      </c>
    </row>
    <row r="862" spans="1:11" hidden="1">
      <c r="A862" s="389" t="str">
        <f t="shared" si="26"/>
        <v>L</v>
      </c>
      <c r="B862" s="389" t="str">
        <f t="shared" si="27"/>
        <v>L7</v>
      </c>
      <c r="C862" s="394" t="s">
        <v>99724</v>
      </c>
      <c r="D862" s="394" t="s">
        <v>99571</v>
      </c>
      <c r="E862" s="395">
        <v>15</v>
      </c>
      <c r="F862" s="389" t="s">
        <v>99064</v>
      </c>
      <c r="G862" s="389" t="s">
        <v>98665</v>
      </c>
      <c r="H862" s="389">
        <v>1</v>
      </c>
      <c r="I862" s="389" t="s">
        <v>99502</v>
      </c>
      <c r="J862" s="389" t="s">
        <v>99503</v>
      </c>
      <c r="K862" s="389" t="s">
        <v>99504</v>
      </c>
    </row>
    <row r="863" spans="1:11" hidden="1">
      <c r="A863" s="389" t="str">
        <f t="shared" si="26"/>
        <v>L</v>
      </c>
      <c r="B863" s="389" t="str">
        <f t="shared" si="27"/>
        <v>L8</v>
      </c>
      <c r="C863" s="394" t="s">
        <v>99725</v>
      </c>
      <c r="D863" s="394" t="s">
        <v>99575</v>
      </c>
      <c r="E863" s="395">
        <v>15</v>
      </c>
      <c r="F863" s="389" t="s">
        <v>99064</v>
      </c>
      <c r="G863" s="389" t="s">
        <v>98665</v>
      </c>
      <c r="H863" s="389">
        <v>1</v>
      </c>
      <c r="I863" s="389" t="s">
        <v>99502</v>
      </c>
      <c r="J863" s="389" t="s">
        <v>99503</v>
      </c>
      <c r="K863" s="389" t="s">
        <v>99504</v>
      </c>
    </row>
    <row r="864" spans="1:11" hidden="1">
      <c r="A864" s="389" t="str">
        <f t="shared" si="26"/>
        <v>L</v>
      </c>
      <c r="B864" s="389" t="str">
        <f t="shared" si="27"/>
        <v>L8</v>
      </c>
      <c r="C864" s="394" t="s">
        <v>99726</v>
      </c>
      <c r="D864" s="394" t="s">
        <v>99575</v>
      </c>
      <c r="E864" s="395">
        <v>15</v>
      </c>
      <c r="F864" s="389" t="s">
        <v>99064</v>
      </c>
      <c r="G864" s="389" t="s">
        <v>98665</v>
      </c>
      <c r="H864" s="389">
        <v>1</v>
      </c>
      <c r="I864" s="389" t="s">
        <v>99502</v>
      </c>
      <c r="J864" s="389" t="s">
        <v>99503</v>
      </c>
      <c r="K864" s="389" t="s">
        <v>99504</v>
      </c>
    </row>
    <row r="865" spans="1:11" hidden="1">
      <c r="A865" s="389" t="str">
        <f t="shared" si="26"/>
        <v>L</v>
      </c>
      <c r="B865" s="389" t="str">
        <f t="shared" si="27"/>
        <v>L8</v>
      </c>
      <c r="C865" s="394" t="s">
        <v>99727</v>
      </c>
      <c r="D865" s="394" t="s">
        <v>99571</v>
      </c>
      <c r="E865" s="395">
        <v>15</v>
      </c>
      <c r="F865" s="389" t="s">
        <v>99064</v>
      </c>
      <c r="G865" s="389" t="s">
        <v>98665</v>
      </c>
      <c r="H865" s="389">
        <v>1</v>
      </c>
      <c r="I865" s="389" t="s">
        <v>99502</v>
      </c>
      <c r="J865" s="389" t="s">
        <v>99503</v>
      </c>
      <c r="K865" s="389" t="s">
        <v>99504</v>
      </c>
    </row>
    <row r="866" spans="1:11" hidden="1">
      <c r="A866" s="389" t="str">
        <f t="shared" si="26"/>
        <v>L</v>
      </c>
      <c r="B866" s="389" t="str">
        <f t="shared" si="27"/>
        <v>L8</v>
      </c>
      <c r="C866" s="394" t="s">
        <v>99728</v>
      </c>
      <c r="D866" s="394" t="s">
        <v>99571</v>
      </c>
      <c r="E866" s="395">
        <v>15</v>
      </c>
      <c r="F866" s="389" t="s">
        <v>99064</v>
      </c>
      <c r="G866" s="389" t="s">
        <v>98665</v>
      </c>
      <c r="H866" s="389">
        <v>1</v>
      </c>
      <c r="I866" s="389" t="s">
        <v>99502</v>
      </c>
      <c r="J866" s="389" t="s">
        <v>99503</v>
      </c>
      <c r="K866" s="389" t="s">
        <v>99504</v>
      </c>
    </row>
    <row r="867" spans="1:11" hidden="1">
      <c r="A867" s="389" t="str">
        <f t="shared" si="26"/>
        <v>L</v>
      </c>
      <c r="B867" s="389" t="str">
        <f t="shared" si="27"/>
        <v>L8</v>
      </c>
      <c r="C867" s="394" t="s">
        <v>99729</v>
      </c>
      <c r="D867" s="394" t="s">
        <v>99575</v>
      </c>
      <c r="E867" s="395">
        <v>15</v>
      </c>
      <c r="F867" s="389" t="s">
        <v>99064</v>
      </c>
      <c r="G867" s="389" t="s">
        <v>98665</v>
      </c>
      <c r="H867" s="389">
        <v>1</v>
      </c>
      <c r="I867" s="389" t="s">
        <v>99502</v>
      </c>
      <c r="J867" s="389" t="s">
        <v>99503</v>
      </c>
      <c r="K867" s="389" t="s">
        <v>99504</v>
      </c>
    </row>
    <row r="868" spans="1:11" hidden="1">
      <c r="A868" s="389" t="str">
        <f t="shared" si="26"/>
        <v>L</v>
      </c>
      <c r="B868" s="389" t="str">
        <f t="shared" si="27"/>
        <v>L8</v>
      </c>
      <c r="C868" s="394" t="s">
        <v>99730</v>
      </c>
      <c r="D868" s="394" t="s">
        <v>99571</v>
      </c>
      <c r="E868" s="395">
        <v>15</v>
      </c>
      <c r="F868" s="389" t="s">
        <v>99064</v>
      </c>
      <c r="G868" s="389" t="s">
        <v>98665</v>
      </c>
      <c r="H868" s="389">
        <v>1</v>
      </c>
      <c r="I868" s="389" t="s">
        <v>99502</v>
      </c>
      <c r="J868" s="389" t="s">
        <v>99503</v>
      </c>
      <c r="K868" s="389" t="s">
        <v>99504</v>
      </c>
    </row>
    <row r="869" spans="1:11" hidden="1">
      <c r="A869" s="389" t="str">
        <f t="shared" si="26"/>
        <v>L</v>
      </c>
      <c r="B869" s="389" t="str">
        <f t="shared" si="27"/>
        <v>L8</v>
      </c>
      <c r="C869" s="394" t="s">
        <v>99731</v>
      </c>
      <c r="D869" s="394" t="s">
        <v>99571</v>
      </c>
      <c r="E869" s="395">
        <v>15</v>
      </c>
      <c r="F869" s="389" t="s">
        <v>99064</v>
      </c>
      <c r="G869" s="389" t="s">
        <v>98665</v>
      </c>
      <c r="H869" s="389">
        <v>1</v>
      </c>
      <c r="I869" s="389" t="s">
        <v>99502</v>
      </c>
      <c r="J869" s="389" t="s">
        <v>99503</v>
      </c>
      <c r="K869" s="389" t="s">
        <v>99504</v>
      </c>
    </row>
    <row r="870" spans="1:11" hidden="1">
      <c r="A870" s="389" t="str">
        <f t="shared" si="26"/>
        <v>L</v>
      </c>
      <c r="B870" s="389" t="str">
        <f t="shared" si="27"/>
        <v>L8</v>
      </c>
      <c r="C870" s="394" t="s">
        <v>99732</v>
      </c>
      <c r="D870" s="394" t="s">
        <v>99571</v>
      </c>
      <c r="E870" s="395">
        <v>15</v>
      </c>
      <c r="F870" s="389" t="s">
        <v>99064</v>
      </c>
      <c r="G870" s="389" t="s">
        <v>98665</v>
      </c>
      <c r="H870" s="389">
        <v>1</v>
      </c>
      <c r="I870" s="389" t="s">
        <v>99502</v>
      </c>
      <c r="J870" s="389" t="s">
        <v>99503</v>
      </c>
      <c r="K870" s="389" t="s">
        <v>99504</v>
      </c>
    </row>
    <row r="871" spans="1:11" hidden="1">
      <c r="A871" s="389" t="str">
        <f t="shared" si="26"/>
        <v>L</v>
      </c>
      <c r="B871" s="389" t="str">
        <f t="shared" si="27"/>
        <v>L8</v>
      </c>
      <c r="C871" s="394" t="s">
        <v>99733</v>
      </c>
      <c r="D871" s="394" t="s">
        <v>99575</v>
      </c>
      <c r="E871" s="395">
        <v>15</v>
      </c>
      <c r="F871" s="403" t="s">
        <v>99064</v>
      </c>
      <c r="G871" s="389" t="s">
        <v>98665</v>
      </c>
      <c r="H871" s="389">
        <v>1</v>
      </c>
      <c r="I871" s="389" t="s">
        <v>99502</v>
      </c>
      <c r="J871" s="389" t="s">
        <v>99503</v>
      </c>
      <c r="K871" s="389" t="s">
        <v>99504</v>
      </c>
    </row>
    <row r="872" spans="1:11" hidden="1">
      <c r="A872" s="389" t="str">
        <f t="shared" si="26"/>
        <v>L</v>
      </c>
      <c r="B872" s="389" t="str">
        <f t="shared" si="27"/>
        <v>L8</v>
      </c>
      <c r="C872" s="394" t="s">
        <v>99734</v>
      </c>
      <c r="D872" s="394" t="s">
        <v>99571</v>
      </c>
      <c r="E872" s="395">
        <v>15</v>
      </c>
      <c r="F872" s="389" t="s">
        <v>99064</v>
      </c>
      <c r="G872" s="389" t="s">
        <v>98665</v>
      </c>
      <c r="H872" s="389">
        <v>1</v>
      </c>
      <c r="I872" s="389" t="s">
        <v>99502</v>
      </c>
      <c r="J872" s="389" t="s">
        <v>99503</v>
      </c>
      <c r="K872" s="389" t="s">
        <v>99504</v>
      </c>
    </row>
    <row r="873" spans="1:11" hidden="1">
      <c r="A873" s="389" t="str">
        <f t="shared" si="26"/>
        <v>L</v>
      </c>
      <c r="B873" s="389" t="str">
        <f t="shared" si="27"/>
        <v>L8</v>
      </c>
      <c r="C873" s="394" t="s">
        <v>99735</v>
      </c>
      <c r="D873" s="394" t="s">
        <v>99571</v>
      </c>
      <c r="E873" s="395">
        <v>15</v>
      </c>
      <c r="F873" s="389" t="s">
        <v>99064</v>
      </c>
      <c r="G873" s="389" t="s">
        <v>98665</v>
      </c>
      <c r="H873" s="389">
        <v>1</v>
      </c>
      <c r="I873" s="389" t="s">
        <v>99502</v>
      </c>
      <c r="J873" s="389" t="s">
        <v>99503</v>
      </c>
      <c r="K873" s="389" t="s">
        <v>99504</v>
      </c>
    </row>
    <row r="874" spans="1:11" hidden="1">
      <c r="A874" s="389" t="str">
        <f t="shared" si="26"/>
        <v>L</v>
      </c>
      <c r="B874" s="389" t="str">
        <f t="shared" si="27"/>
        <v>L8</v>
      </c>
      <c r="C874" s="394" t="s">
        <v>99736</v>
      </c>
      <c r="D874" s="394" t="s">
        <v>99571</v>
      </c>
      <c r="E874" s="395">
        <v>15</v>
      </c>
      <c r="F874" s="389" t="s">
        <v>99064</v>
      </c>
      <c r="G874" s="389" t="s">
        <v>98665</v>
      </c>
      <c r="H874" s="389">
        <v>1</v>
      </c>
      <c r="I874" s="389" t="s">
        <v>99502</v>
      </c>
      <c r="J874" s="389" t="s">
        <v>99503</v>
      </c>
      <c r="K874" s="389" t="s">
        <v>99504</v>
      </c>
    </row>
    <row r="875" spans="1:11" hidden="1">
      <c r="A875" s="389" t="str">
        <f t="shared" si="26"/>
        <v>L</v>
      </c>
      <c r="B875" s="389" t="str">
        <f t="shared" si="27"/>
        <v>L8</v>
      </c>
      <c r="C875" s="394" t="s">
        <v>99737</v>
      </c>
      <c r="D875" s="394" t="s">
        <v>99571</v>
      </c>
      <c r="E875" s="395">
        <v>15</v>
      </c>
      <c r="F875" s="389" t="s">
        <v>99064</v>
      </c>
      <c r="G875" s="389" t="s">
        <v>98665</v>
      </c>
      <c r="H875" s="389">
        <v>1</v>
      </c>
      <c r="I875" s="389" t="s">
        <v>99502</v>
      </c>
      <c r="J875" s="389" t="s">
        <v>99503</v>
      </c>
      <c r="K875" s="389" t="s">
        <v>99504</v>
      </c>
    </row>
    <row r="876" spans="1:11" hidden="1">
      <c r="A876" s="389" t="str">
        <f t="shared" si="26"/>
        <v>L</v>
      </c>
      <c r="B876" s="389" t="str">
        <f t="shared" si="27"/>
        <v>L8</v>
      </c>
      <c r="C876" s="394" t="s">
        <v>99738</v>
      </c>
      <c r="D876" s="394" t="s">
        <v>99571</v>
      </c>
      <c r="E876" s="395">
        <v>15</v>
      </c>
      <c r="F876" s="389" t="s">
        <v>99064</v>
      </c>
      <c r="G876" s="389" t="s">
        <v>98665</v>
      </c>
      <c r="H876" s="389">
        <v>1</v>
      </c>
      <c r="I876" s="389" t="s">
        <v>99502</v>
      </c>
      <c r="J876" s="389" t="s">
        <v>99503</v>
      </c>
      <c r="K876" s="389" t="s">
        <v>99504</v>
      </c>
    </row>
    <row r="877" spans="1:11" hidden="1">
      <c r="A877" s="389" t="str">
        <f t="shared" si="26"/>
        <v>L</v>
      </c>
      <c r="B877" s="389" t="str">
        <f t="shared" si="27"/>
        <v>L9</v>
      </c>
      <c r="C877" s="394" t="s">
        <v>99739</v>
      </c>
      <c r="D877" s="394" t="s">
        <v>99571</v>
      </c>
      <c r="E877" s="395">
        <v>15</v>
      </c>
      <c r="F877" s="389" t="s">
        <v>99064</v>
      </c>
      <c r="G877" s="389" t="s">
        <v>98665</v>
      </c>
      <c r="H877" s="389">
        <v>1</v>
      </c>
      <c r="I877" s="389" t="s">
        <v>99502</v>
      </c>
      <c r="J877" s="389" t="s">
        <v>99503</v>
      </c>
      <c r="K877" s="389" t="s">
        <v>99504</v>
      </c>
    </row>
    <row r="878" spans="1:11" hidden="1">
      <c r="A878" s="389" t="str">
        <f t="shared" si="26"/>
        <v>L</v>
      </c>
      <c r="B878" s="389" t="str">
        <f t="shared" si="27"/>
        <v>L9</v>
      </c>
      <c r="C878" s="394" t="s">
        <v>99740</v>
      </c>
      <c r="D878" s="394" t="s">
        <v>99571</v>
      </c>
      <c r="E878" s="395">
        <v>15</v>
      </c>
      <c r="F878" s="389" t="s">
        <v>99064</v>
      </c>
      <c r="G878" s="389" t="s">
        <v>98665</v>
      </c>
      <c r="H878" s="389">
        <v>1</v>
      </c>
      <c r="I878" s="389" t="s">
        <v>99502</v>
      </c>
      <c r="J878" s="389" t="s">
        <v>99503</v>
      </c>
      <c r="K878" s="389" t="s">
        <v>99504</v>
      </c>
    </row>
    <row r="879" spans="1:11" hidden="1">
      <c r="A879" s="389" t="str">
        <f t="shared" si="26"/>
        <v>L</v>
      </c>
      <c r="B879" s="389" t="str">
        <f t="shared" si="27"/>
        <v>L9</v>
      </c>
      <c r="C879" s="394" t="s">
        <v>99741</v>
      </c>
      <c r="D879" s="394" t="s">
        <v>99571</v>
      </c>
      <c r="E879" s="395">
        <v>15</v>
      </c>
      <c r="F879" s="389" t="s">
        <v>99064</v>
      </c>
      <c r="G879" s="389" t="s">
        <v>98665</v>
      </c>
      <c r="H879" s="389">
        <v>1</v>
      </c>
      <c r="I879" s="389" t="s">
        <v>99502</v>
      </c>
      <c r="J879" s="389" t="s">
        <v>99503</v>
      </c>
      <c r="K879" s="389" t="s">
        <v>99504</v>
      </c>
    </row>
    <row r="880" spans="1:11" hidden="1">
      <c r="A880" s="389" t="str">
        <f t="shared" si="26"/>
        <v>L</v>
      </c>
      <c r="B880" s="389" t="str">
        <f t="shared" si="27"/>
        <v>L9</v>
      </c>
      <c r="C880" s="394" t="s">
        <v>99742</v>
      </c>
      <c r="D880" s="394" t="s">
        <v>99571</v>
      </c>
      <c r="E880" s="395">
        <v>15</v>
      </c>
      <c r="F880" s="389" t="s">
        <v>99064</v>
      </c>
      <c r="G880" s="389" t="s">
        <v>98665</v>
      </c>
      <c r="H880" s="389">
        <v>1</v>
      </c>
      <c r="I880" s="389" t="s">
        <v>99502</v>
      </c>
      <c r="J880" s="389" t="s">
        <v>99503</v>
      </c>
      <c r="K880" s="389" t="s">
        <v>99504</v>
      </c>
    </row>
    <row r="881" spans="1:11" hidden="1">
      <c r="A881" s="389" t="str">
        <f t="shared" si="26"/>
        <v>L</v>
      </c>
      <c r="B881" s="389" t="str">
        <f t="shared" si="27"/>
        <v>L9</v>
      </c>
      <c r="C881" s="394" t="s">
        <v>99743</v>
      </c>
      <c r="D881" s="394" t="s">
        <v>99575</v>
      </c>
      <c r="E881" s="395">
        <v>15</v>
      </c>
      <c r="F881" s="389" t="s">
        <v>99064</v>
      </c>
      <c r="G881" s="389" t="s">
        <v>98665</v>
      </c>
      <c r="H881" s="389">
        <v>1</v>
      </c>
      <c r="I881" s="389" t="s">
        <v>99502</v>
      </c>
      <c r="J881" s="389" t="s">
        <v>99503</v>
      </c>
      <c r="K881" s="389" t="s">
        <v>99504</v>
      </c>
    </row>
    <row r="882" spans="1:11" hidden="1">
      <c r="A882" s="389" t="str">
        <f t="shared" si="26"/>
        <v>L</v>
      </c>
      <c r="B882" s="389" t="str">
        <f t="shared" si="27"/>
        <v>L9</v>
      </c>
      <c r="C882" s="401" t="s">
        <v>99744</v>
      </c>
      <c r="D882" s="401" t="s">
        <v>99519</v>
      </c>
      <c r="E882" s="402">
        <v>15</v>
      </c>
      <c r="F882" s="403" t="s">
        <v>99064</v>
      </c>
      <c r="G882" s="389" t="s">
        <v>98665</v>
      </c>
      <c r="H882" s="389">
        <v>1</v>
      </c>
      <c r="I882" s="389" t="s">
        <v>99502</v>
      </c>
      <c r="J882" s="389" t="s">
        <v>99503</v>
      </c>
      <c r="K882" s="389" t="s">
        <v>99504</v>
      </c>
    </row>
    <row r="883" spans="1:11" hidden="1">
      <c r="A883" s="389" t="str">
        <f t="shared" si="26"/>
        <v>L</v>
      </c>
      <c r="B883" s="389" t="str">
        <f t="shared" si="27"/>
        <v>L9</v>
      </c>
      <c r="C883" s="394" t="s">
        <v>99745</v>
      </c>
      <c r="D883" s="394" t="s">
        <v>99571</v>
      </c>
      <c r="E883" s="395">
        <v>15</v>
      </c>
      <c r="F883" s="389" t="s">
        <v>99064</v>
      </c>
      <c r="G883" s="389" t="s">
        <v>98665</v>
      </c>
      <c r="H883" s="389">
        <v>1</v>
      </c>
      <c r="I883" s="389" t="s">
        <v>99502</v>
      </c>
      <c r="J883" s="389" t="s">
        <v>99503</v>
      </c>
      <c r="K883" s="389" t="s">
        <v>99504</v>
      </c>
    </row>
    <row r="884" spans="1:11" hidden="1">
      <c r="A884" s="389" t="str">
        <f t="shared" si="26"/>
        <v>L</v>
      </c>
      <c r="B884" s="389" t="str">
        <f t="shared" si="27"/>
        <v>L9</v>
      </c>
      <c r="C884" s="394" t="s">
        <v>99746</v>
      </c>
      <c r="D884" s="394" t="s">
        <v>99513</v>
      </c>
      <c r="E884" s="395">
        <v>15</v>
      </c>
      <c r="F884" s="389" t="s">
        <v>99064</v>
      </c>
      <c r="G884" s="389" t="s">
        <v>98665</v>
      </c>
      <c r="H884" s="389">
        <v>1</v>
      </c>
      <c r="I884" s="389" t="s">
        <v>99502</v>
      </c>
      <c r="J884" s="389" t="s">
        <v>99503</v>
      </c>
      <c r="K884" s="389" t="s">
        <v>99504</v>
      </c>
    </row>
    <row r="885" spans="1:11" hidden="1">
      <c r="A885" s="389" t="str">
        <f t="shared" si="26"/>
        <v>L</v>
      </c>
      <c r="B885" s="389" t="str">
        <f t="shared" si="27"/>
        <v>L9</v>
      </c>
      <c r="C885" s="394" t="s">
        <v>99747</v>
      </c>
      <c r="D885" s="394" t="s">
        <v>99519</v>
      </c>
      <c r="E885" s="395">
        <v>15</v>
      </c>
      <c r="F885" s="389" t="s">
        <v>99064</v>
      </c>
      <c r="G885" s="389" t="s">
        <v>98665</v>
      </c>
      <c r="H885" s="389">
        <v>1</v>
      </c>
      <c r="I885" s="389" t="s">
        <v>99502</v>
      </c>
      <c r="J885" s="389" t="s">
        <v>99503</v>
      </c>
      <c r="K885" s="389" t="s">
        <v>99504</v>
      </c>
    </row>
    <row r="886" spans="1:11" hidden="1">
      <c r="A886" s="389" t="str">
        <f t="shared" si="26"/>
        <v>L</v>
      </c>
      <c r="B886" s="389" t="str">
        <f t="shared" si="27"/>
        <v>L9</v>
      </c>
      <c r="C886" s="394" t="s">
        <v>99748</v>
      </c>
      <c r="D886" s="394" t="s">
        <v>99513</v>
      </c>
      <c r="E886" s="395">
        <v>15</v>
      </c>
      <c r="F886" s="389" t="s">
        <v>99064</v>
      </c>
      <c r="G886" s="389" t="s">
        <v>98665</v>
      </c>
      <c r="H886" s="389">
        <v>1</v>
      </c>
      <c r="I886" s="389" t="s">
        <v>99502</v>
      </c>
      <c r="J886" s="389" t="s">
        <v>99503</v>
      </c>
      <c r="K886" s="389" t="s">
        <v>99504</v>
      </c>
    </row>
    <row r="887" spans="1:11" hidden="1">
      <c r="A887" s="389" t="str">
        <f t="shared" si="26"/>
        <v>L</v>
      </c>
      <c r="B887" s="389" t="str">
        <f t="shared" si="27"/>
        <v>L9</v>
      </c>
      <c r="C887" s="394" t="s">
        <v>99749</v>
      </c>
      <c r="D887" s="394" t="s">
        <v>99513</v>
      </c>
      <c r="E887" s="395">
        <v>15</v>
      </c>
      <c r="F887" s="389" t="s">
        <v>99064</v>
      </c>
      <c r="G887" s="389" t="s">
        <v>98665</v>
      </c>
      <c r="H887" s="389">
        <v>1</v>
      </c>
      <c r="I887" s="389" t="s">
        <v>99502</v>
      </c>
      <c r="J887" s="389" t="s">
        <v>99503</v>
      </c>
      <c r="K887" s="389" t="s">
        <v>99504</v>
      </c>
    </row>
    <row r="888" spans="1:11" hidden="1">
      <c r="A888" s="389" t="str">
        <f t="shared" si="26"/>
        <v>L</v>
      </c>
      <c r="B888" s="389" t="str">
        <f t="shared" si="27"/>
        <v>L9</v>
      </c>
      <c r="C888" s="394" t="s">
        <v>99750</v>
      </c>
      <c r="D888" s="394" t="s">
        <v>99519</v>
      </c>
      <c r="E888" s="395">
        <v>15</v>
      </c>
      <c r="F888" s="389" t="s">
        <v>99064</v>
      </c>
      <c r="G888" s="389" t="s">
        <v>98665</v>
      </c>
      <c r="H888" s="389">
        <v>1</v>
      </c>
      <c r="I888" s="389" t="s">
        <v>99502</v>
      </c>
      <c r="J888" s="389" t="s">
        <v>99503</v>
      </c>
      <c r="K888" s="389" t="s">
        <v>99504</v>
      </c>
    </row>
    <row r="889" spans="1:11" hidden="1">
      <c r="A889" s="389" t="str">
        <f t="shared" si="26"/>
        <v>L</v>
      </c>
      <c r="B889" s="389" t="str">
        <f t="shared" si="27"/>
        <v>L9</v>
      </c>
      <c r="C889" s="394" t="s">
        <v>99751</v>
      </c>
      <c r="D889" s="394" t="s">
        <v>99519</v>
      </c>
      <c r="E889" s="395">
        <v>15</v>
      </c>
      <c r="F889" s="389" t="s">
        <v>99064</v>
      </c>
      <c r="G889" s="389" t="s">
        <v>98665</v>
      </c>
      <c r="H889" s="389">
        <v>1</v>
      </c>
      <c r="I889" s="389" t="s">
        <v>99502</v>
      </c>
      <c r="J889" s="389" t="s">
        <v>99503</v>
      </c>
      <c r="K889" s="389" t="s">
        <v>99504</v>
      </c>
    </row>
    <row r="890" spans="1:11" hidden="1">
      <c r="A890" s="389" t="str">
        <f t="shared" si="26"/>
        <v>L</v>
      </c>
      <c r="B890" s="389" t="str">
        <f t="shared" si="27"/>
        <v>L9</v>
      </c>
      <c r="C890" s="394" t="s">
        <v>99752</v>
      </c>
      <c r="D890" s="394" t="s">
        <v>99575</v>
      </c>
      <c r="E890" s="395">
        <v>15</v>
      </c>
      <c r="F890" s="389" t="s">
        <v>99064</v>
      </c>
      <c r="G890" s="389" t="s">
        <v>98665</v>
      </c>
      <c r="H890" s="389">
        <v>1</v>
      </c>
      <c r="I890" s="389" t="s">
        <v>99502</v>
      </c>
      <c r="J890" s="389" t="s">
        <v>99503</v>
      </c>
      <c r="K890" s="389" t="s">
        <v>99504</v>
      </c>
    </row>
    <row r="891" spans="1:11" hidden="1">
      <c r="A891" s="389" t="str">
        <f t="shared" si="26"/>
        <v>L</v>
      </c>
      <c r="B891" s="389" t="str">
        <f t="shared" si="27"/>
        <v>L9</v>
      </c>
      <c r="C891" s="394" t="s">
        <v>99753</v>
      </c>
      <c r="D891" s="394" t="s">
        <v>99513</v>
      </c>
      <c r="E891" s="395">
        <v>15</v>
      </c>
      <c r="F891" s="389" t="s">
        <v>99064</v>
      </c>
      <c r="G891" s="389" t="s">
        <v>98665</v>
      </c>
      <c r="H891" s="389">
        <v>1</v>
      </c>
      <c r="I891" s="389" t="s">
        <v>99502</v>
      </c>
      <c r="J891" s="389" t="s">
        <v>99503</v>
      </c>
      <c r="K891" s="389" t="s">
        <v>99504</v>
      </c>
    </row>
    <row r="892" spans="1:11" hidden="1">
      <c r="A892" s="389" t="str">
        <f t="shared" si="26"/>
        <v>L</v>
      </c>
      <c r="B892" s="389" t="str">
        <f t="shared" si="27"/>
        <v>L9</v>
      </c>
      <c r="C892" s="394" t="s">
        <v>99754</v>
      </c>
      <c r="D892" s="394" t="s">
        <v>99513</v>
      </c>
      <c r="E892" s="395">
        <v>15</v>
      </c>
      <c r="F892" s="389" t="s">
        <v>99064</v>
      </c>
      <c r="G892" s="389" t="s">
        <v>98665</v>
      </c>
      <c r="H892" s="389">
        <v>1</v>
      </c>
      <c r="I892" s="389" t="s">
        <v>99502</v>
      </c>
      <c r="J892" s="389" t="s">
        <v>99503</v>
      </c>
      <c r="K892" s="389" t="s">
        <v>99504</v>
      </c>
    </row>
    <row r="893" spans="1:11" hidden="1">
      <c r="A893" s="389" t="str">
        <f t="shared" si="26"/>
        <v>L</v>
      </c>
      <c r="B893" s="389" t="str">
        <f t="shared" si="27"/>
        <v>L9</v>
      </c>
      <c r="C893" s="394" t="s">
        <v>99755</v>
      </c>
      <c r="D893" s="394" t="s">
        <v>99519</v>
      </c>
      <c r="E893" s="395">
        <v>15</v>
      </c>
      <c r="F893" s="389" t="s">
        <v>99064</v>
      </c>
      <c r="G893" s="389" t="s">
        <v>98665</v>
      </c>
      <c r="H893" s="389">
        <v>1</v>
      </c>
      <c r="I893" s="389" t="s">
        <v>99502</v>
      </c>
      <c r="J893" s="389" t="s">
        <v>99503</v>
      </c>
      <c r="K893" s="389" t="s">
        <v>99504</v>
      </c>
    </row>
    <row r="894" spans="1:11" hidden="1">
      <c r="A894" s="389" t="str">
        <f t="shared" si="26"/>
        <v>L</v>
      </c>
      <c r="B894" s="389" t="str">
        <f t="shared" si="27"/>
        <v>L9</v>
      </c>
      <c r="C894" s="394" t="s">
        <v>99756</v>
      </c>
      <c r="D894" s="394" t="s">
        <v>99513</v>
      </c>
      <c r="E894" s="395">
        <v>15</v>
      </c>
      <c r="F894" s="389" t="s">
        <v>99064</v>
      </c>
      <c r="G894" s="389" t="s">
        <v>98665</v>
      </c>
      <c r="H894" s="389">
        <v>1</v>
      </c>
      <c r="I894" s="389" t="s">
        <v>99502</v>
      </c>
      <c r="J894" s="389" t="s">
        <v>99503</v>
      </c>
      <c r="K894" s="389" t="s">
        <v>99504</v>
      </c>
    </row>
    <row r="895" spans="1:11" hidden="1">
      <c r="A895" s="389" t="str">
        <f t="shared" si="26"/>
        <v>M</v>
      </c>
      <c r="B895" s="389" t="str">
        <f t="shared" si="27"/>
        <v>M1</v>
      </c>
      <c r="C895" s="394" t="s">
        <v>99757</v>
      </c>
      <c r="D895" s="394" t="s">
        <v>99578</v>
      </c>
      <c r="E895" s="395">
        <v>15</v>
      </c>
      <c r="F895" s="389" t="s">
        <v>99064</v>
      </c>
      <c r="G895" s="389" t="s">
        <v>98665</v>
      </c>
      <c r="H895" s="389">
        <v>1</v>
      </c>
      <c r="I895" s="389" t="s">
        <v>99502</v>
      </c>
      <c r="J895" s="389" t="s">
        <v>99503</v>
      </c>
      <c r="K895" s="389" t="s">
        <v>99504</v>
      </c>
    </row>
    <row r="896" spans="1:11" hidden="1">
      <c r="A896" s="389" t="str">
        <f t="shared" si="26"/>
        <v>M</v>
      </c>
      <c r="B896" s="389" t="str">
        <f t="shared" si="27"/>
        <v>M1</v>
      </c>
      <c r="C896" s="394" t="s">
        <v>99758</v>
      </c>
      <c r="D896" s="394" t="s">
        <v>99575</v>
      </c>
      <c r="E896" s="395">
        <v>15</v>
      </c>
      <c r="F896" s="389" t="s">
        <v>99064</v>
      </c>
      <c r="G896" s="389" t="s">
        <v>98665</v>
      </c>
      <c r="H896" s="389">
        <v>1</v>
      </c>
      <c r="I896" s="389" t="s">
        <v>99502</v>
      </c>
      <c r="J896" s="389" t="s">
        <v>99503</v>
      </c>
      <c r="K896" s="389" t="s">
        <v>99504</v>
      </c>
    </row>
    <row r="897" spans="1:11" hidden="1">
      <c r="A897" s="389" t="str">
        <f t="shared" si="26"/>
        <v>M</v>
      </c>
      <c r="B897" s="389" t="str">
        <f t="shared" si="27"/>
        <v>M1</v>
      </c>
      <c r="C897" s="394" t="s">
        <v>99759</v>
      </c>
      <c r="D897" s="394" t="s">
        <v>99575</v>
      </c>
      <c r="E897" s="395">
        <v>15</v>
      </c>
      <c r="F897" s="389" t="s">
        <v>99064</v>
      </c>
      <c r="G897" s="389" t="s">
        <v>98665</v>
      </c>
      <c r="H897" s="389">
        <v>1</v>
      </c>
      <c r="I897" s="389" t="s">
        <v>99502</v>
      </c>
      <c r="J897" s="389" t="s">
        <v>99503</v>
      </c>
      <c r="K897" s="389" t="s">
        <v>99504</v>
      </c>
    </row>
    <row r="898" spans="1:11" hidden="1">
      <c r="A898" s="389" t="str">
        <f t="shared" si="26"/>
        <v>M</v>
      </c>
      <c r="B898" s="389" t="str">
        <f t="shared" si="27"/>
        <v>M1</v>
      </c>
      <c r="C898" s="394" t="s">
        <v>99760</v>
      </c>
      <c r="D898" s="394" t="s">
        <v>99578</v>
      </c>
      <c r="E898" s="395">
        <v>15</v>
      </c>
      <c r="F898" s="389" t="s">
        <v>99064</v>
      </c>
      <c r="G898" s="389" t="s">
        <v>98665</v>
      </c>
      <c r="H898" s="389">
        <v>1</v>
      </c>
      <c r="I898" s="389" t="s">
        <v>99502</v>
      </c>
      <c r="J898" s="389" t="s">
        <v>99503</v>
      </c>
      <c r="K898" s="389" t="s">
        <v>99504</v>
      </c>
    </row>
    <row r="899" spans="1:11" hidden="1">
      <c r="A899" s="389" t="str">
        <f t="shared" ref="A899:A962" si="28">LEFT(C899)</f>
        <v>M</v>
      </c>
      <c r="B899" s="389" t="str">
        <f t="shared" si="27"/>
        <v>M1</v>
      </c>
      <c r="C899" s="394" t="s">
        <v>99761</v>
      </c>
      <c r="D899" s="394" t="s">
        <v>99578</v>
      </c>
      <c r="E899" s="395">
        <v>15</v>
      </c>
      <c r="F899" s="389" t="s">
        <v>99064</v>
      </c>
      <c r="G899" s="389" t="s">
        <v>98665</v>
      </c>
      <c r="H899" s="389">
        <v>1</v>
      </c>
      <c r="I899" s="389" t="s">
        <v>99502</v>
      </c>
      <c r="J899" s="389" t="s">
        <v>99503</v>
      </c>
      <c r="K899" s="389" t="s">
        <v>99504</v>
      </c>
    </row>
    <row r="900" spans="1:11" hidden="1">
      <c r="A900" s="389" t="str">
        <f t="shared" si="28"/>
        <v>M</v>
      </c>
      <c r="B900" s="389" t="str">
        <f t="shared" ref="B900:B963" si="29">LEFT(C900,2)</f>
        <v>M1</v>
      </c>
      <c r="C900" s="394" t="s">
        <v>99762</v>
      </c>
      <c r="D900" s="394" t="s">
        <v>99578</v>
      </c>
      <c r="E900" s="395">
        <v>15</v>
      </c>
      <c r="F900" s="389" t="s">
        <v>99064</v>
      </c>
      <c r="G900" s="389" t="s">
        <v>98665</v>
      </c>
      <c r="H900" s="389">
        <v>1</v>
      </c>
      <c r="I900" s="389" t="s">
        <v>99502</v>
      </c>
      <c r="J900" s="389" t="s">
        <v>99503</v>
      </c>
      <c r="K900" s="389" t="s">
        <v>99504</v>
      </c>
    </row>
    <row r="901" spans="1:11" hidden="1">
      <c r="A901" s="389" t="str">
        <f t="shared" si="28"/>
        <v>M</v>
      </c>
      <c r="B901" s="389" t="str">
        <f t="shared" si="29"/>
        <v>M1</v>
      </c>
      <c r="C901" s="394" t="s">
        <v>99763</v>
      </c>
      <c r="D901" s="394" t="s">
        <v>99578</v>
      </c>
      <c r="E901" s="395">
        <v>15</v>
      </c>
      <c r="F901" s="389" t="s">
        <v>99064</v>
      </c>
      <c r="G901" s="389" t="s">
        <v>98665</v>
      </c>
      <c r="H901" s="389">
        <v>1</v>
      </c>
      <c r="I901" s="389" t="s">
        <v>99502</v>
      </c>
      <c r="J901" s="389" t="s">
        <v>99503</v>
      </c>
      <c r="K901" s="389" t="s">
        <v>99504</v>
      </c>
    </row>
    <row r="902" spans="1:11" hidden="1">
      <c r="A902" s="389" t="str">
        <f t="shared" si="28"/>
        <v>M</v>
      </c>
      <c r="B902" s="389" t="str">
        <f t="shared" si="29"/>
        <v>M1</v>
      </c>
      <c r="C902" s="394" t="s">
        <v>99764</v>
      </c>
      <c r="D902" s="394" t="s">
        <v>99578</v>
      </c>
      <c r="E902" s="395">
        <v>15</v>
      </c>
      <c r="F902" s="389" t="s">
        <v>99064</v>
      </c>
      <c r="G902" s="389" t="s">
        <v>98665</v>
      </c>
      <c r="H902" s="389">
        <v>1</v>
      </c>
      <c r="I902" s="389" t="s">
        <v>99502</v>
      </c>
      <c r="J902" s="389" t="s">
        <v>99503</v>
      </c>
      <c r="K902" s="389" t="s">
        <v>99504</v>
      </c>
    </row>
    <row r="903" spans="1:11" hidden="1">
      <c r="A903" s="389" t="str">
        <f t="shared" si="28"/>
        <v>M</v>
      </c>
      <c r="B903" s="389" t="str">
        <f t="shared" si="29"/>
        <v>M1</v>
      </c>
      <c r="C903" s="394" t="s">
        <v>99765</v>
      </c>
      <c r="D903" s="394" t="s">
        <v>99578</v>
      </c>
      <c r="E903" s="395">
        <v>15</v>
      </c>
      <c r="F903" s="389" t="s">
        <v>99064</v>
      </c>
      <c r="G903" s="389" t="s">
        <v>98665</v>
      </c>
      <c r="H903" s="389">
        <v>1</v>
      </c>
      <c r="I903" s="389" t="s">
        <v>99502</v>
      </c>
      <c r="J903" s="389" t="s">
        <v>99503</v>
      </c>
      <c r="K903" s="389" t="s">
        <v>99504</v>
      </c>
    </row>
    <row r="904" spans="1:11" hidden="1">
      <c r="A904" s="389" t="str">
        <f t="shared" si="28"/>
        <v>M</v>
      </c>
      <c r="B904" s="389" t="str">
        <f t="shared" si="29"/>
        <v>M1</v>
      </c>
      <c r="C904" s="394" t="s">
        <v>99766</v>
      </c>
      <c r="D904" s="394" t="s">
        <v>99575</v>
      </c>
      <c r="E904" s="395">
        <v>15</v>
      </c>
      <c r="F904" s="389" t="s">
        <v>99064</v>
      </c>
      <c r="G904" s="389" t="s">
        <v>98665</v>
      </c>
      <c r="H904" s="389">
        <v>1</v>
      </c>
      <c r="I904" s="389" t="s">
        <v>99502</v>
      </c>
      <c r="J904" s="389" t="s">
        <v>99503</v>
      </c>
      <c r="K904" s="389" t="s">
        <v>99504</v>
      </c>
    </row>
    <row r="905" spans="1:11" hidden="1">
      <c r="A905" s="389" t="str">
        <f t="shared" si="28"/>
        <v>M</v>
      </c>
      <c r="B905" s="389" t="str">
        <f t="shared" si="29"/>
        <v>M1</v>
      </c>
      <c r="C905" s="394" t="s">
        <v>99767</v>
      </c>
      <c r="D905" s="394" t="s">
        <v>99578</v>
      </c>
      <c r="E905" s="395">
        <v>15</v>
      </c>
      <c r="F905" s="389" t="s">
        <v>99064</v>
      </c>
      <c r="G905" s="389" t="s">
        <v>98665</v>
      </c>
      <c r="H905" s="389">
        <v>1</v>
      </c>
      <c r="I905" s="389" t="s">
        <v>99502</v>
      </c>
      <c r="J905" s="389" t="s">
        <v>99503</v>
      </c>
      <c r="K905" s="389" t="s">
        <v>99504</v>
      </c>
    </row>
    <row r="906" spans="1:11" hidden="1">
      <c r="A906" s="389" t="str">
        <f t="shared" si="28"/>
        <v>M</v>
      </c>
      <c r="B906" s="389" t="str">
        <f t="shared" si="29"/>
        <v>M1</v>
      </c>
      <c r="C906" s="394" t="s">
        <v>99768</v>
      </c>
      <c r="D906" s="394" t="s">
        <v>99513</v>
      </c>
      <c r="E906" s="395">
        <v>15</v>
      </c>
      <c r="F906" s="389" t="s">
        <v>99064</v>
      </c>
      <c r="G906" s="389" t="s">
        <v>98665</v>
      </c>
      <c r="H906" s="389">
        <v>1</v>
      </c>
      <c r="I906" s="389" t="s">
        <v>99502</v>
      </c>
      <c r="J906" s="389" t="s">
        <v>99503</v>
      </c>
      <c r="K906" s="389" t="s">
        <v>99504</v>
      </c>
    </row>
    <row r="907" spans="1:11" hidden="1">
      <c r="A907" s="389" t="str">
        <f t="shared" si="28"/>
        <v>M</v>
      </c>
      <c r="B907" s="389" t="str">
        <f t="shared" si="29"/>
        <v>M1</v>
      </c>
      <c r="C907" s="394" t="s">
        <v>99769</v>
      </c>
      <c r="D907" s="394" t="s">
        <v>99578</v>
      </c>
      <c r="E907" s="395">
        <v>15</v>
      </c>
      <c r="F907" s="389" t="s">
        <v>99064</v>
      </c>
      <c r="G907" s="389" t="s">
        <v>98665</v>
      </c>
      <c r="H907" s="389">
        <v>1</v>
      </c>
      <c r="I907" s="389" t="s">
        <v>99502</v>
      </c>
      <c r="J907" s="389" t="s">
        <v>99503</v>
      </c>
      <c r="K907" s="389" t="s">
        <v>99504</v>
      </c>
    </row>
    <row r="908" spans="1:11" hidden="1">
      <c r="A908" s="389" t="str">
        <f t="shared" si="28"/>
        <v>M</v>
      </c>
      <c r="B908" s="389" t="str">
        <f t="shared" si="29"/>
        <v>M1</v>
      </c>
      <c r="C908" s="394" t="s">
        <v>99770</v>
      </c>
      <c r="D908" s="394" t="s">
        <v>99513</v>
      </c>
      <c r="E908" s="395">
        <v>15</v>
      </c>
      <c r="F908" s="389" t="s">
        <v>99064</v>
      </c>
      <c r="G908" s="389" t="s">
        <v>98665</v>
      </c>
      <c r="H908" s="389">
        <v>1</v>
      </c>
      <c r="I908" s="389" t="s">
        <v>99502</v>
      </c>
      <c r="J908" s="389" t="s">
        <v>99503</v>
      </c>
      <c r="K908" s="389" t="s">
        <v>99504</v>
      </c>
    </row>
    <row r="909" spans="1:11" hidden="1">
      <c r="A909" s="389" t="str">
        <f t="shared" si="28"/>
        <v>M</v>
      </c>
      <c r="B909" s="389" t="str">
        <f t="shared" si="29"/>
        <v>M1</v>
      </c>
      <c r="C909" s="394" t="s">
        <v>99771</v>
      </c>
      <c r="D909" s="394" t="s">
        <v>99513</v>
      </c>
      <c r="E909" s="395">
        <v>15</v>
      </c>
      <c r="F909" s="389" t="s">
        <v>99064</v>
      </c>
      <c r="G909" s="389" t="s">
        <v>98665</v>
      </c>
      <c r="H909" s="389">
        <v>1</v>
      </c>
      <c r="I909" s="389" t="s">
        <v>99502</v>
      </c>
      <c r="J909" s="389" t="s">
        <v>99503</v>
      </c>
      <c r="K909" s="389" t="s">
        <v>99504</v>
      </c>
    </row>
    <row r="910" spans="1:11" hidden="1">
      <c r="A910" s="389" t="str">
        <f t="shared" si="28"/>
        <v>M</v>
      </c>
      <c r="B910" s="389" t="str">
        <f t="shared" si="29"/>
        <v>M1</v>
      </c>
      <c r="C910" s="394" t="s">
        <v>99772</v>
      </c>
      <c r="D910" s="394" t="s">
        <v>99578</v>
      </c>
      <c r="E910" s="395">
        <v>15</v>
      </c>
      <c r="F910" s="389" t="s">
        <v>99064</v>
      </c>
      <c r="G910" s="389" t="s">
        <v>98665</v>
      </c>
      <c r="H910" s="389">
        <v>1</v>
      </c>
      <c r="I910" s="389" t="s">
        <v>99502</v>
      </c>
      <c r="J910" s="389" t="s">
        <v>99503</v>
      </c>
      <c r="K910" s="389" t="s">
        <v>99504</v>
      </c>
    </row>
    <row r="911" spans="1:11" hidden="1">
      <c r="A911" s="389" t="str">
        <f t="shared" si="28"/>
        <v>M</v>
      </c>
      <c r="B911" s="389" t="str">
        <f t="shared" si="29"/>
        <v>M1</v>
      </c>
      <c r="C911" s="394" t="s">
        <v>99773</v>
      </c>
      <c r="D911" s="394" t="s">
        <v>99578</v>
      </c>
      <c r="E911" s="395">
        <v>15</v>
      </c>
      <c r="F911" s="389" t="s">
        <v>99064</v>
      </c>
      <c r="G911" s="389" t="s">
        <v>98665</v>
      </c>
      <c r="H911" s="389">
        <v>1</v>
      </c>
      <c r="I911" s="389" t="s">
        <v>99502</v>
      </c>
      <c r="J911" s="389" t="s">
        <v>99503</v>
      </c>
      <c r="K911" s="389" t="s">
        <v>99504</v>
      </c>
    </row>
    <row r="912" spans="1:11" hidden="1">
      <c r="A912" s="389" t="str">
        <f t="shared" si="28"/>
        <v>M</v>
      </c>
      <c r="B912" s="389" t="str">
        <f t="shared" si="29"/>
        <v>M2</v>
      </c>
      <c r="C912" s="394" t="s">
        <v>99774</v>
      </c>
      <c r="D912" s="394" t="s">
        <v>99578</v>
      </c>
      <c r="E912" s="395">
        <v>15</v>
      </c>
      <c r="F912" s="389" t="s">
        <v>99064</v>
      </c>
      <c r="G912" s="389" t="s">
        <v>98665</v>
      </c>
      <c r="H912" s="389">
        <v>1</v>
      </c>
      <c r="I912" s="389" t="s">
        <v>99502</v>
      </c>
      <c r="J912" s="389" t="s">
        <v>99503</v>
      </c>
      <c r="K912" s="389" t="s">
        <v>99504</v>
      </c>
    </row>
    <row r="913" spans="1:11" hidden="1">
      <c r="A913" s="389" t="str">
        <f t="shared" si="28"/>
        <v>M</v>
      </c>
      <c r="B913" s="389" t="str">
        <f t="shared" si="29"/>
        <v>M2</v>
      </c>
      <c r="C913" s="394" t="s">
        <v>99775</v>
      </c>
      <c r="D913" s="394" t="s">
        <v>99578</v>
      </c>
      <c r="E913" s="395">
        <v>15</v>
      </c>
      <c r="F913" s="389" t="s">
        <v>99064</v>
      </c>
      <c r="G913" s="389" t="s">
        <v>98665</v>
      </c>
      <c r="H913" s="389">
        <v>1</v>
      </c>
      <c r="I913" s="389" t="s">
        <v>99502</v>
      </c>
      <c r="J913" s="389" t="s">
        <v>99503</v>
      </c>
      <c r="K913" s="389" t="s">
        <v>99504</v>
      </c>
    </row>
    <row r="914" spans="1:11" hidden="1">
      <c r="A914" s="389" t="str">
        <f t="shared" si="28"/>
        <v>M</v>
      </c>
      <c r="B914" s="389" t="str">
        <f t="shared" si="29"/>
        <v>M2</v>
      </c>
      <c r="C914" s="394" t="s">
        <v>99776</v>
      </c>
      <c r="D914" s="394" t="s">
        <v>99578</v>
      </c>
      <c r="E914" s="395">
        <v>15</v>
      </c>
      <c r="F914" s="403" t="s">
        <v>99064</v>
      </c>
      <c r="G914" s="389" t="s">
        <v>98665</v>
      </c>
      <c r="H914" s="389">
        <v>1</v>
      </c>
      <c r="I914" s="389" t="s">
        <v>99502</v>
      </c>
      <c r="J914" s="389" t="s">
        <v>99503</v>
      </c>
      <c r="K914" s="389" t="s">
        <v>99504</v>
      </c>
    </row>
    <row r="915" spans="1:11" hidden="1">
      <c r="A915" s="389" t="str">
        <f t="shared" si="28"/>
        <v>M</v>
      </c>
      <c r="B915" s="389" t="str">
        <f t="shared" si="29"/>
        <v>M2</v>
      </c>
      <c r="C915" s="394" t="s">
        <v>99777</v>
      </c>
      <c r="D915" s="394" t="s">
        <v>99578</v>
      </c>
      <c r="E915" s="395">
        <v>15</v>
      </c>
      <c r="F915" s="389" t="s">
        <v>99064</v>
      </c>
      <c r="G915" s="389" t="s">
        <v>98665</v>
      </c>
      <c r="H915" s="389">
        <v>1</v>
      </c>
      <c r="I915" s="389" t="s">
        <v>99502</v>
      </c>
      <c r="J915" s="389" t="s">
        <v>99503</v>
      </c>
      <c r="K915" s="389" t="s">
        <v>99504</v>
      </c>
    </row>
    <row r="916" spans="1:11" hidden="1">
      <c r="A916" s="389" t="str">
        <f t="shared" si="28"/>
        <v>M</v>
      </c>
      <c r="B916" s="389" t="str">
        <f t="shared" si="29"/>
        <v>M2</v>
      </c>
      <c r="C916" s="394" t="s">
        <v>99778</v>
      </c>
      <c r="D916" s="394" t="s">
        <v>99578</v>
      </c>
      <c r="E916" s="395">
        <v>15</v>
      </c>
      <c r="F916" s="389" t="s">
        <v>99064</v>
      </c>
      <c r="G916" s="389" t="s">
        <v>98665</v>
      </c>
      <c r="H916" s="389">
        <v>1</v>
      </c>
      <c r="I916" s="389" t="s">
        <v>99502</v>
      </c>
      <c r="J916" s="389" t="s">
        <v>99503</v>
      </c>
      <c r="K916" s="389" t="s">
        <v>99504</v>
      </c>
    </row>
    <row r="917" spans="1:11" hidden="1">
      <c r="A917" s="389" t="str">
        <f t="shared" si="28"/>
        <v>M</v>
      </c>
      <c r="B917" s="389" t="str">
        <f t="shared" si="29"/>
        <v>M2</v>
      </c>
      <c r="C917" s="394" t="s">
        <v>99779</v>
      </c>
      <c r="D917" s="394" t="s">
        <v>99578</v>
      </c>
      <c r="E917" s="395">
        <v>15</v>
      </c>
      <c r="F917" s="389" t="s">
        <v>99064</v>
      </c>
      <c r="G917" s="389" t="s">
        <v>98665</v>
      </c>
      <c r="H917" s="389">
        <v>1</v>
      </c>
      <c r="I917" s="389" t="s">
        <v>99502</v>
      </c>
      <c r="J917" s="389" t="s">
        <v>99503</v>
      </c>
      <c r="K917" s="389" t="s">
        <v>99504</v>
      </c>
    </row>
    <row r="918" spans="1:11" hidden="1">
      <c r="A918" s="389" t="str">
        <f t="shared" si="28"/>
        <v>M</v>
      </c>
      <c r="B918" s="389" t="str">
        <f t="shared" si="29"/>
        <v>M2</v>
      </c>
      <c r="C918" s="394" t="s">
        <v>99780</v>
      </c>
      <c r="D918" s="394" t="s">
        <v>99578</v>
      </c>
      <c r="E918" s="395">
        <v>15</v>
      </c>
      <c r="F918" s="389" t="s">
        <v>99064</v>
      </c>
      <c r="G918" s="389" t="s">
        <v>98665</v>
      </c>
      <c r="H918" s="389">
        <v>1</v>
      </c>
      <c r="I918" s="389" t="s">
        <v>99502</v>
      </c>
      <c r="J918" s="389" t="s">
        <v>99503</v>
      </c>
      <c r="K918" s="389" t="s">
        <v>99504</v>
      </c>
    </row>
    <row r="919" spans="1:11" hidden="1">
      <c r="A919" s="389" t="str">
        <f t="shared" si="28"/>
        <v>M</v>
      </c>
      <c r="B919" s="389" t="str">
        <f t="shared" si="29"/>
        <v>M2</v>
      </c>
      <c r="C919" s="394" t="s">
        <v>99781</v>
      </c>
      <c r="D919" s="394" t="s">
        <v>99578</v>
      </c>
      <c r="E919" s="395">
        <v>15</v>
      </c>
      <c r="F919" s="389" t="s">
        <v>99064</v>
      </c>
      <c r="G919" s="389" t="s">
        <v>98665</v>
      </c>
      <c r="H919" s="389">
        <v>1</v>
      </c>
      <c r="I919" s="389" t="s">
        <v>99502</v>
      </c>
      <c r="J919" s="389" t="s">
        <v>99503</v>
      </c>
      <c r="K919" s="389" t="s">
        <v>99504</v>
      </c>
    </row>
    <row r="920" spans="1:11" hidden="1">
      <c r="A920" s="389" t="str">
        <f t="shared" si="28"/>
        <v>M</v>
      </c>
      <c r="B920" s="389" t="str">
        <f t="shared" si="29"/>
        <v>M3</v>
      </c>
      <c r="C920" s="394" t="s">
        <v>99782</v>
      </c>
      <c r="D920" s="394" t="s">
        <v>99578</v>
      </c>
      <c r="E920" s="395">
        <v>15</v>
      </c>
      <c r="F920" s="389" t="s">
        <v>99064</v>
      </c>
      <c r="G920" s="389" t="s">
        <v>98665</v>
      </c>
      <c r="H920" s="389">
        <v>1</v>
      </c>
      <c r="I920" s="389" t="s">
        <v>99502</v>
      </c>
      <c r="J920" s="389" t="s">
        <v>99503</v>
      </c>
      <c r="K920" s="389" t="s">
        <v>99504</v>
      </c>
    </row>
    <row r="921" spans="1:11" hidden="1">
      <c r="A921" s="389" t="str">
        <f t="shared" si="28"/>
        <v>M</v>
      </c>
      <c r="B921" s="389" t="str">
        <f t="shared" si="29"/>
        <v>M3</v>
      </c>
      <c r="C921" s="394" t="s">
        <v>99783</v>
      </c>
      <c r="D921" s="394" t="s">
        <v>99578</v>
      </c>
      <c r="E921" s="395">
        <v>15</v>
      </c>
      <c r="F921" s="389" t="s">
        <v>99064</v>
      </c>
      <c r="G921" s="389" t="s">
        <v>98665</v>
      </c>
      <c r="H921" s="389">
        <v>1</v>
      </c>
      <c r="I921" s="389" t="s">
        <v>99502</v>
      </c>
      <c r="J921" s="389" t="s">
        <v>99503</v>
      </c>
      <c r="K921" s="389" t="s">
        <v>99504</v>
      </c>
    </row>
    <row r="922" spans="1:11" hidden="1">
      <c r="A922" s="389" t="str">
        <f t="shared" si="28"/>
        <v>M</v>
      </c>
      <c r="B922" s="389" t="str">
        <f t="shared" si="29"/>
        <v>M3</v>
      </c>
      <c r="C922" s="394" t="s">
        <v>99784</v>
      </c>
      <c r="D922" s="394" t="s">
        <v>99575</v>
      </c>
      <c r="E922" s="395">
        <v>15</v>
      </c>
      <c r="F922" s="389" t="s">
        <v>99064</v>
      </c>
      <c r="G922" s="389" t="s">
        <v>98665</v>
      </c>
      <c r="H922" s="389">
        <v>1</v>
      </c>
      <c r="I922" s="389" t="s">
        <v>99502</v>
      </c>
      <c r="J922" s="389" t="s">
        <v>99503</v>
      </c>
      <c r="K922" s="389" t="s">
        <v>99504</v>
      </c>
    </row>
    <row r="923" spans="1:11" hidden="1">
      <c r="A923" s="389" t="str">
        <f t="shared" si="28"/>
        <v>M</v>
      </c>
      <c r="B923" s="389" t="str">
        <f t="shared" si="29"/>
        <v>M3</v>
      </c>
      <c r="C923" s="394" t="s">
        <v>99785</v>
      </c>
      <c r="D923" s="394" t="s">
        <v>99578</v>
      </c>
      <c r="E923" s="395">
        <v>15</v>
      </c>
      <c r="F923" s="389" t="s">
        <v>99064</v>
      </c>
      <c r="G923" s="389" t="s">
        <v>98665</v>
      </c>
      <c r="H923" s="389">
        <v>1</v>
      </c>
      <c r="I923" s="389" t="s">
        <v>99502</v>
      </c>
      <c r="J923" s="389" t="s">
        <v>99503</v>
      </c>
      <c r="K923" s="389" t="s">
        <v>99504</v>
      </c>
    </row>
    <row r="924" spans="1:11" hidden="1">
      <c r="A924" s="389" t="str">
        <f t="shared" si="28"/>
        <v>M</v>
      </c>
      <c r="B924" s="389" t="str">
        <f t="shared" si="29"/>
        <v>M3</v>
      </c>
      <c r="C924" s="394" t="s">
        <v>99786</v>
      </c>
      <c r="D924" s="394" t="s">
        <v>99578</v>
      </c>
      <c r="E924" s="395">
        <v>15</v>
      </c>
      <c r="F924" s="389" t="s">
        <v>99064</v>
      </c>
      <c r="G924" s="389" t="s">
        <v>98665</v>
      </c>
      <c r="H924" s="389">
        <v>1</v>
      </c>
      <c r="I924" s="389" t="s">
        <v>99502</v>
      </c>
      <c r="J924" s="389" t="s">
        <v>99503</v>
      </c>
      <c r="K924" s="389" t="s">
        <v>99504</v>
      </c>
    </row>
    <row r="925" spans="1:11" hidden="1">
      <c r="A925" s="389" t="str">
        <f t="shared" si="28"/>
        <v>M</v>
      </c>
      <c r="B925" s="389" t="str">
        <f t="shared" si="29"/>
        <v>M3</v>
      </c>
      <c r="C925" s="394" t="s">
        <v>99787</v>
      </c>
      <c r="D925" s="394" t="s">
        <v>99513</v>
      </c>
      <c r="E925" s="395">
        <v>15</v>
      </c>
      <c r="F925" s="389" t="s">
        <v>99064</v>
      </c>
      <c r="G925" s="389" t="s">
        <v>98665</v>
      </c>
      <c r="H925" s="389">
        <v>1</v>
      </c>
      <c r="I925" s="389" t="s">
        <v>99502</v>
      </c>
      <c r="J925" s="389" t="s">
        <v>99503</v>
      </c>
      <c r="K925" s="389" t="s">
        <v>99504</v>
      </c>
    </row>
    <row r="926" spans="1:11" hidden="1">
      <c r="A926" s="389" t="str">
        <f t="shared" si="28"/>
        <v>M</v>
      </c>
      <c r="B926" s="389" t="str">
        <f t="shared" si="29"/>
        <v>M3</v>
      </c>
      <c r="C926" s="394" t="s">
        <v>99788</v>
      </c>
      <c r="D926" s="394" t="s">
        <v>99575</v>
      </c>
      <c r="E926" s="395">
        <v>15</v>
      </c>
      <c r="F926" s="389" t="s">
        <v>99064</v>
      </c>
      <c r="G926" s="389" t="s">
        <v>98665</v>
      </c>
      <c r="H926" s="389">
        <v>1</v>
      </c>
      <c r="I926" s="389" t="s">
        <v>99502</v>
      </c>
      <c r="J926" s="389" t="s">
        <v>99503</v>
      </c>
      <c r="K926" s="389" t="s">
        <v>99504</v>
      </c>
    </row>
    <row r="927" spans="1:11" hidden="1">
      <c r="A927" s="389" t="str">
        <f t="shared" si="28"/>
        <v>M</v>
      </c>
      <c r="B927" s="389" t="str">
        <f t="shared" si="29"/>
        <v>M3</v>
      </c>
      <c r="C927" s="394" t="s">
        <v>99789</v>
      </c>
      <c r="D927" s="394" t="s">
        <v>99578</v>
      </c>
      <c r="E927" s="395">
        <v>15</v>
      </c>
      <c r="F927" s="389" t="s">
        <v>99064</v>
      </c>
      <c r="G927" s="389" t="s">
        <v>98665</v>
      </c>
      <c r="H927" s="389">
        <v>1</v>
      </c>
      <c r="I927" s="389" t="s">
        <v>99502</v>
      </c>
      <c r="J927" s="389" t="s">
        <v>99503</v>
      </c>
      <c r="K927" s="389" t="s">
        <v>99504</v>
      </c>
    </row>
    <row r="928" spans="1:11" hidden="1">
      <c r="A928" s="389" t="str">
        <f t="shared" si="28"/>
        <v>M</v>
      </c>
      <c r="B928" s="389" t="str">
        <f t="shared" si="29"/>
        <v>M3</v>
      </c>
      <c r="C928" s="394" t="s">
        <v>99790</v>
      </c>
      <c r="D928" s="394" t="s">
        <v>99578</v>
      </c>
      <c r="E928" s="395">
        <v>15</v>
      </c>
      <c r="F928" s="389" t="s">
        <v>99064</v>
      </c>
      <c r="G928" s="389" t="s">
        <v>98665</v>
      </c>
      <c r="H928" s="389">
        <v>1</v>
      </c>
      <c r="I928" s="389" t="s">
        <v>99502</v>
      </c>
      <c r="J928" s="389" t="s">
        <v>99503</v>
      </c>
      <c r="K928" s="389" t="s">
        <v>99504</v>
      </c>
    </row>
    <row r="929" spans="1:11" hidden="1">
      <c r="A929" s="389" t="str">
        <f t="shared" si="28"/>
        <v>M</v>
      </c>
      <c r="B929" s="389" t="str">
        <f t="shared" si="29"/>
        <v>M4</v>
      </c>
      <c r="C929" s="394" t="s">
        <v>99791</v>
      </c>
      <c r="D929" s="394" t="s">
        <v>99578</v>
      </c>
      <c r="E929" s="395">
        <v>15</v>
      </c>
      <c r="F929" s="389" t="s">
        <v>99064</v>
      </c>
      <c r="G929" s="389" t="s">
        <v>98665</v>
      </c>
      <c r="H929" s="389">
        <v>1</v>
      </c>
      <c r="I929" s="389" t="s">
        <v>99502</v>
      </c>
      <c r="J929" s="389" t="s">
        <v>99503</v>
      </c>
      <c r="K929" s="389" t="s">
        <v>99504</v>
      </c>
    </row>
    <row r="930" spans="1:11" hidden="1">
      <c r="A930" s="389" t="str">
        <f t="shared" si="28"/>
        <v>M</v>
      </c>
      <c r="B930" s="389" t="str">
        <f t="shared" si="29"/>
        <v>M4</v>
      </c>
      <c r="C930" s="394" t="s">
        <v>99792</v>
      </c>
      <c r="D930" s="394" t="s">
        <v>99575</v>
      </c>
      <c r="E930" s="395">
        <v>15</v>
      </c>
      <c r="F930" s="389" t="s">
        <v>99064</v>
      </c>
      <c r="G930" s="389" t="s">
        <v>98665</v>
      </c>
      <c r="H930" s="389">
        <v>1</v>
      </c>
      <c r="I930" s="389" t="s">
        <v>99502</v>
      </c>
      <c r="J930" s="389" t="s">
        <v>99503</v>
      </c>
      <c r="K930" s="389" t="s">
        <v>99504</v>
      </c>
    </row>
    <row r="931" spans="1:11" hidden="1">
      <c r="A931" s="389" t="str">
        <f t="shared" si="28"/>
        <v>M</v>
      </c>
      <c r="B931" s="389" t="str">
        <f t="shared" si="29"/>
        <v>M4</v>
      </c>
      <c r="C931" s="394" t="s">
        <v>99793</v>
      </c>
      <c r="D931" s="394" t="s">
        <v>99575</v>
      </c>
      <c r="E931" s="395">
        <v>15</v>
      </c>
      <c r="F931" s="403" t="s">
        <v>99064</v>
      </c>
      <c r="G931" s="389" t="s">
        <v>98665</v>
      </c>
      <c r="H931" s="389">
        <v>1</v>
      </c>
      <c r="I931" s="389" t="s">
        <v>99502</v>
      </c>
      <c r="J931" s="389" t="s">
        <v>99503</v>
      </c>
      <c r="K931" s="389" t="s">
        <v>99504</v>
      </c>
    </row>
    <row r="932" spans="1:11" hidden="1">
      <c r="A932" s="389" t="str">
        <f t="shared" si="28"/>
        <v>M</v>
      </c>
      <c r="B932" s="389" t="str">
        <f t="shared" si="29"/>
        <v>M4</v>
      </c>
      <c r="C932" s="394" t="s">
        <v>99794</v>
      </c>
      <c r="D932" s="394" t="s">
        <v>99575</v>
      </c>
      <c r="E932" s="395">
        <v>15</v>
      </c>
      <c r="F932" s="389" t="s">
        <v>99064</v>
      </c>
      <c r="G932" s="389" t="s">
        <v>98665</v>
      </c>
      <c r="H932" s="389">
        <v>1</v>
      </c>
      <c r="I932" s="389" t="s">
        <v>99502</v>
      </c>
      <c r="J932" s="389" t="s">
        <v>99503</v>
      </c>
      <c r="K932" s="389" t="s">
        <v>99504</v>
      </c>
    </row>
    <row r="933" spans="1:11" hidden="1">
      <c r="A933" s="389" t="str">
        <f t="shared" si="28"/>
        <v>M</v>
      </c>
      <c r="B933" s="389" t="str">
        <f t="shared" si="29"/>
        <v>M4</v>
      </c>
      <c r="C933" s="394" t="s">
        <v>99795</v>
      </c>
      <c r="D933" s="394" t="s">
        <v>99578</v>
      </c>
      <c r="E933" s="395">
        <v>15</v>
      </c>
      <c r="F933" s="389" t="s">
        <v>99064</v>
      </c>
      <c r="G933" s="389" t="s">
        <v>98665</v>
      </c>
      <c r="H933" s="389">
        <v>1</v>
      </c>
      <c r="I933" s="389" t="s">
        <v>99502</v>
      </c>
      <c r="J933" s="389" t="s">
        <v>99503</v>
      </c>
      <c r="K933" s="389" t="s">
        <v>99504</v>
      </c>
    </row>
    <row r="934" spans="1:11" hidden="1">
      <c r="A934" s="389" t="str">
        <f t="shared" si="28"/>
        <v>M</v>
      </c>
      <c r="B934" s="389" t="str">
        <f t="shared" si="29"/>
        <v>M4</v>
      </c>
      <c r="C934" s="394" t="s">
        <v>99796</v>
      </c>
      <c r="D934" s="394" t="s">
        <v>99575</v>
      </c>
      <c r="E934" s="395">
        <v>15</v>
      </c>
      <c r="F934" s="389" t="s">
        <v>99064</v>
      </c>
      <c r="G934" s="389" t="s">
        <v>98665</v>
      </c>
      <c r="H934" s="389">
        <v>1</v>
      </c>
      <c r="I934" s="389" t="s">
        <v>99502</v>
      </c>
      <c r="J934" s="389" t="s">
        <v>99503</v>
      </c>
      <c r="K934" s="389" t="s">
        <v>99504</v>
      </c>
    </row>
    <row r="935" spans="1:11" hidden="1">
      <c r="A935" s="389" t="str">
        <f t="shared" si="28"/>
        <v>M</v>
      </c>
      <c r="B935" s="389" t="str">
        <f t="shared" si="29"/>
        <v>M4</v>
      </c>
      <c r="C935" s="394" t="s">
        <v>99797</v>
      </c>
      <c r="D935" s="394" t="s">
        <v>99575</v>
      </c>
      <c r="E935" s="395">
        <v>15</v>
      </c>
      <c r="F935" s="389" t="s">
        <v>99064</v>
      </c>
      <c r="G935" s="389" t="s">
        <v>98665</v>
      </c>
      <c r="H935" s="389">
        <v>1</v>
      </c>
      <c r="I935" s="389" t="s">
        <v>99502</v>
      </c>
      <c r="J935" s="389" t="s">
        <v>99503</v>
      </c>
      <c r="K935" s="389" t="s">
        <v>99504</v>
      </c>
    </row>
    <row r="936" spans="1:11" hidden="1">
      <c r="A936" s="389" t="str">
        <f t="shared" si="28"/>
        <v>M</v>
      </c>
      <c r="B936" s="389" t="str">
        <f t="shared" si="29"/>
        <v>M4</v>
      </c>
      <c r="C936" s="394" t="s">
        <v>99798</v>
      </c>
      <c r="D936" s="394" t="s">
        <v>99575</v>
      </c>
      <c r="E936" s="395">
        <v>15</v>
      </c>
      <c r="F936" s="389" t="s">
        <v>99064</v>
      </c>
      <c r="G936" s="389" t="s">
        <v>98665</v>
      </c>
      <c r="H936" s="389">
        <v>1</v>
      </c>
      <c r="I936" s="389" t="s">
        <v>99502</v>
      </c>
      <c r="J936" s="389" t="s">
        <v>99503</v>
      </c>
      <c r="K936" s="389" t="s">
        <v>99504</v>
      </c>
    </row>
    <row r="937" spans="1:11" hidden="1">
      <c r="A937" s="389" t="str">
        <f t="shared" si="28"/>
        <v>M</v>
      </c>
      <c r="B937" s="389" t="str">
        <f t="shared" si="29"/>
        <v>M4</v>
      </c>
      <c r="C937" s="394" t="s">
        <v>99799</v>
      </c>
      <c r="D937" s="394" t="s">
        <v>99575</v>
      </c>
      <c r="E937" s="395">
        <v>15</v>
      </c>
      <c r="F937" s="389" t="s">
        <v>99064</v>
      </c>
      <c r="G937" s="389" t="s">
        <v>98665</v>
      </c>
      <c r="H937" s="389">
        <v>1</v>
      </c>
      <c r="I937" s="389" t="s">
        <v>99502</v>
      </c>
      <c r="J937" s="389" t="s">
        <v>99503</v>
      </c>
      <c r="K937" s="389" t="s">
        <v>99504</v>
      </c>
    </row>
    <row r="938" spans="1:11" hidden="1">
      <c r="A938" s="389" t="str">
        <f t="shared" si="28"/>
        <v>M</v>
      </c>
      <c r="B938" s="389" t="str">
        <f t="shared" si="29"/>
        <v>M4</v>
      </c>
      <c r="C938" s="394" t="s">
        <v>99800</v>
      </c>
      <c r="D938" s="394" t="s">
        <v>99571</v>
      </c>
      <c r="E938" s="395">
        <v>15</v>
      </c>
      <c r="F938" s="389" t="s">
        <v>99064</v>
      </c>
      <c r="G938" s="389" t="s">
        <v>98665</v>
      </c>
      <c r="H938" s="389">
        <v>1</v>
      </c>
      <c r="I938" s="389" t="s">
        <v>99502</v>
      </c>
      <c r="J938" s="389" t="s">
        <v>99503</v>
      </c>
      <c r="K938" s="389" t="s">
        <v>99504</v>
      </c>
    </row>
    <row r="939" spans="1:11" hidden="1">
      <c r="A939" s="389" t="str">
        <f t="shared" si="28"/>
        <v>M</v>
      </c>
      <c r="B939" s="389" t="str">
        <f t="shared" si="29"/>
        <v>M4</v>
      </c>
      <c r="C939" s="394" t="s">
        <v>99801</v>
      </c>
      <c r="D939" s="394" t="s">
        <v>99578</v>
      </c>
      <c r="E939" s="395">
        <v>15</v>
      </c>
      <c r="F939" s="389" t="s">
        <v>99064</v>
      </c>
      <c r="G939" s="389" t="s">
        <v>98665</v>
      </c>
      <c r="H939" s="389">
        <v>1</v>
      </c>
      <c r="I939" s="389" t="s">
        <v>99502</v>
      </c>
      <c r="J939" s="389" t="s">
        <v>99503</v>
      </c>
      <c r="K939" s="389" t="s">
        <v>99504</v>
      </c>
    </row>
    <row r="940" spans="1:11" hidden="1">
      <c r="A940" s="389" t="str">
        <f t="shared" si="28"/>
        <v>M</v>
      </c>
      <c r="B940" s="389" t="str">
        <f t="shared" si="29"/>
        <v>M4</v>
      </c>
      <c r="C940" s="394" t="s">
        <v>99802</v>
      </c>
      <c r="D940" s="394" t="s">
        <v>99513</v>
      </c>
      <c r="E940" s="395">
        <v>15</v>
      </c>
      <c r="F940" s="389" t="s">
        <v>99064</v>
      </c>
      <c r="G940" s="389" t="s">
        <v>98665</v>
      </c>
      <c r="H940" s="389">
        <v>1</v>
      </c>
      <c r="I940" s="389" t="s">
        <v>99502</v>
      </c>
      <c r="J940" s="389" t="s">
        <v>99503</v>
      </c>
      <c r="K940" s="389" t="s">
        <v>99504</v>
      </c>
    </row>
    <row r="941" spans="1:11" hidden="1">
      <c r="A941" s="389" t="str">
        <f t="shared" si="28"/>
        <v>M</v>
      </c>
      <c r="B941" s="389" t="str">
        <f t="shared" si="29"/>
        <v>M4</v>
      </c>
      <c r="C941" s="394" t="s">
        <v>99803</v>
      </c>
      <c r="D941" s="394" t="s">
        <v>99513</v>
      </c>
      <c r="E941" s="395">
        <v>15</v>
      </c>
      <c r="F941" s="389" t="s">
        <v>99064</v>
      </c>
      <c r="G941" s="389" t="s">
        <v>98665</v>
      </c>
      <c r="H941" s="389">
        <v>1</v>
      </c>
      <c r="I941" s="389" t="s">
        <v>99502</v>
      </c>
      <c r="J941" s="389" t="s">
        <v>99503</v>
      </c>
      <c r="K941" s="389" t="s">
        <v>99504</v>
      </c>
    </row>
    <row r="942" spans="1:11" hidden="1">
      <c r="A942" s="389" t="str">
        <f t="shared" si="28"/>
        <v>M</v>
      </c>
      <c r="B942" s="389" t="str">
        <f t="shared" si="29"/>
        <v>M4</v>
      </c>
      <c r="C942" s="394" t="s">
        <v>99804</v>
      </c>
      <c r="D942" s="394" t="s">
        <v>99578</v>
      </c>
      <c r="E942" s="395">
        <v>15</v>
      </c>
      <c r="F942" s="389" t="s">
        <v>99064</v>
      </c>
      <c r="G942" s="389" t="s">
        <v>98665</v>
      </c>
      <c r="H942" s="389">
        <v>1</v>
      </c>
      <c r="I942" s="389" t="s">
        <v>99502</v>
      </c>
      <c r="J942" s="389" t="s">
        <v>99503</v>
      </c>
      <c r="K942" s="389" t="s">
        <v>99504</v>
      </c>
    </row>
    <row r="943" spans="1:11" hidden="1">
      <c r="A943" s="389" t="str">
        <f t="shared" si="28"/>
        <v>M</v>
      </c>
      <c r="B943" s="389" t="str">
        <f t="shared" si="29"/>
        <v>M4</v>
      </c>
      <c r="C943" s="394" t="s">
        <v>99805</v>
      </c>
      <c r="D943" s="394" t="s">
        <v>99578</v>
      </c>
      <c r="E943" s="395">
        <v>15</v>
      </c>
      <c r="F943" s="389" t="s">
        <v>99064</v>
      </c>
      <c r="G943" s="389" t="s">
        <v>98665</v>
      </c>
      <c r="H943" s="389">
        <v>1</v>
      </c>
      <c r="I943" s="389" t="s">
        <v>99502</v>
      </c>
      <c r="J943" s="389" t="s">
        <v>99503</v>
      </c>
      <c r="K943" s="389" t="s">
        <v>99504</v>
      </c>
    </row>
    <row r="944" spans="1:11" hidden="1">
      <c r="A944" s="389" t="str">
        <f t="shared" si="28"/>
        <v>M</v>
      </c>
      <c r="B944" s="389" t="str">
        <f t="shared" si="29"/>
        <v>M4</v>
      </c>
      <c r="C944" s="394" t="s">
        <v>99806</v>
      </c>
      <c r="D944" s="394" t="s">
        <v>99578</v>
      </c>
      <c r="E944" s="395">
        <v>15</v>
      </c>
      <c r="F944" s="389" t="s">
        <v>99064</v>
      </c>
      <c r="G944" s="389" t="s">
        <v>98665</v>
      </c>
      <c r="H944" s="389">
        <v>1</v>
      </c>
      <c r="I944" s="389" t="s">
        <v>99502</v>
      </c>
      <c r="J944" s="389" t="s">
        <v>99503</v>
      </c>
      <c r="K944" s="389" t="s">
        <v>99504</v>
      </c>
    </row>
    <row r="945" spans="1:11" hidden="1">
      <c r="A945" s="389" t="str">
        <f t="shared" si="28"/>
        <v>M</v>
      </c>
      <c r="B945" s="389" t="str">
        <f t="shared" si="29"/>
        <v>M4</v>
      </c>
      <c r="C945" s="394" t="s">
        <v>99807</v>
      </c>
      <c r="D945" s="394" t="s">
        <v>99571</v>
      </c>
      <c r="E945" s="395">
        <v>15</v>
      </c>
      <c r="F945" s="389" t="s">
        <v>99064</v>
      </c>
      <c r="G945" s="389" t="s">
        <v>98665</v>
      </c>
      <c r="H945" s="389">
        <v>1</v>
      </c>
      <c r="I945" s="389" t="s">
        <v>99502</v>
      </c>
      <c r="J945" s="389" t="s">
        <v>99503</v>
      </c>
      <c r="K945" s="389" t="s">
        <v>99504</v>
      </c>
    </row>
    <row r="946" spans="1:11" hidden="1">
      <c r="A946" s="389" t="str">
        <f t="shared" si="28"/>
        <v>M</v>
      </c>
      <c r="B946" s="389" t="str">
        <f t="shared" si="29"/>
        <v>M4</v>
      </c>
      <c r="C946" s="394" t="s">
        <v>99808</v>
      </c>
      <c r="D946" s="394" t="s">
        <v>99575</v>
      </c>
      <c r="E946" s="395">
        <v>15</v>
      </c>
      <c r="F946" s="389" t="s">
        <v>99064</v>
      </c>
      <c r="G946" s="389" t="s">
        <v>98665</v>
      </c>
      <c r="H946" s="389">
        <v>1</v>
      </c>
      <c r="I946" s="389" t="s">
        <v>99502</v>
      </c>
      <c r="J946" s="389" t="s">
        <v>99503</v>
      </c>
      <c r="K946" s="389" t="s">
        <v>99504</v>
      </c>
    </row>
    <row r="947" spans="1:11" hidden="1">
      <c r="A947" s="389" t="str">
        <f t="shared" si="28"/>
        <v>M</v>
      </c>
      <c r="B947" s="389" t="str">
        <f t="shared" si="29"/>
        <v>M4</v>
      </c>
      <c r="C947" s="394" t="s">
        <v>99809</v>
      </c>
      <c r="D947" s="394" t="s">
        <v>99575</v>
      </c>
      <c r="E947" s="395">
        <v>15</v>
      </c>
      <c r="F947" s="389" t="s">
        <v>99064</v>
      </c>
      <c r="G947" s="389" t="s">
        <v>98665</v>
      </c>
      <c r="H947" s="389">
        <v>1</v>
      </c>
      <c r="I947" s="389" t="s">
        <v>99502</v>
      </c>
      <c r="J947" s="389" t="s">
        <v>99503</v>
      </c>
      <c r="K947" s="389" t="s">
        <v>99504</v>
      </c>
    </row>
    <row r="948" spans="1:11" hidden="1">
      <c r="A948" s="389" t="str">
        <f t="shared" si="28"/>
        <v>M</v>
      </c>
      <c r="B948" s="389" t="str">
        <f t="shared" si="29"/>
        <v>M5</v>
      </c>
      <c r="C948" s="394" t="s">
        <v>99810</v>
      </c>
      <c r="D948" s="394" t="s">
        <v>99575</v>
      </c>
      <c r="E948" s="395">
        <v>15</v>
      </c>
      <c r="F948" s="389" t="s">
        <v>99064</v>
      </c>
      <c r="G948" s="389" t="s">
        <v>98665</v>
      </c>
      <c r="H948" s="389">
        <v>1</v>
      </c>
      <c r="I948" s="389" t="s">
        <v>99502</v>
      </c>
      <c r="J948" s="389" t="s">
        <v>99503</v>
      </c>
      <c r="K948" s="389" t="s">
        <v>99504</v>
      </c>
    </row>
    <row r="949" spans="1:11" hidden="1">
      <c r="A949" s="389" t="str">
        <f t="shared" si="28"/>
        <v>M</v>
      </c>
      <c r="B949" s="389" t="str">
        <f t="shared" si="29"/>
        <v>M5</v>
      </c>
      <c r="C949" s="394" t="s">
        <v>99811</v>
      </c>
      <c r="D949" s="394" t="s">
        <v>99575</v>
      </c>
      <c r="E949" s="395">
        <v>15</v>
      </c>
      <c r="F949" s="389" t="s">
        <v>99064</v>
      </c>
      <c r="G949" s="389" t="s">
        <v>98665</v>
      </c>
      <c r="H949" s="389">
        <v>1</v>
      </c>
      <c r="I949" s="389" t="s">
        <v>99502</v>
      </c>
      <c r="J949" s="389" t="s">
        <v>99503</v>
      </c>
      <c r="K949" s="389" t="s">
        <v>99504</v>
      </c>
    </row>
    <row r="950" spans="1:11" hidden="1">
      <c r="A950" s="389" t="str">
        <f t="shared" si="28"/>
        <v>M</v>
      </c>
      <c r="B950" s="389" t="str">
        <f t="shared" si="29"/>
        <v>M5</v>
      </c>
      <c r="C950" s="394" t="s">
        <v>99812</v>
      </c>
      <c r="D950" s="394" t="s">
        <v>99575</v>
      </c>
      <c r="E950" s="395">
        <v>15</v>
      </c>
      <c r="F950" s="389" t="s">
        <v>99064</v>
      </c>
      <c r="G950" s="389" t="s">
        <v>98665</v>
      </c>
      <c r="H950" s="389">
        <v>1</v>
      </c>
      <c r="I950" s="389" t="s">
        <v>99502</v>
      </c>
      <c r="J950" s="389" t="s">
        <v>99503</v>
      </c>
      <c r="K950" s="389" t="s">
        <v>99504</v>
      </c>
    </row>
    <row r="951" spans="1:11" hidden="1">
      <c r="A951" s="389" t="str">
        <f t="shared" si="28"/>
        <v>M</v>
      </c>
      <c r="B951" s="389" t="str">
        <f t="shared" si="29"/>
        <v>M5</v>
      </c>
      <c r="C951" s="394" t="s">
        <v>99813</v>
      </c>
      <c r="D951" s="394" t="s">
        <v>99575</v>
      </c>
      <c r="E951" s="395">
        <v>15</v>
      </c>
      <c r="F951" s="389" t="s">
        <v>99064</v>
      </c>
      <c r="G951" s="389" t="s">
        <v>98665</v>
      </c>
      <c r="H951" s="389">
        <v>1</v>
      </c>
      <c r="I951" s="389" t="s">
        <v>99502</v>
      </c>
      <c r="J951" s="389" t="s">
        <v>99503</v>
      </c>
      <c r="K951" s="389" t="s">
        <v>99504</v>
      </c>
    </row>
    <row r="952" spans="1:11" hidden="1">
      <c r="A952" s="389" t="str">
        <f t="shared" si="28"/>
        <v>M</v>
      </c>
      <c r="B952" s="389" t="str">
        <f t="shared" si="29"/>
        <v>M5</v>
      </c>
      <c r="C952" s="394" t="s">
        <v>99814</v>
      </c>
      <c r="D952" s="394" t="s">
        <v>99575</v>
      </c>
      <c r="E952" s="395">
        <v>15</v>
      </c>
      <c r="F952" s="389" t="s">
        <v>99064</v>
      </c>
      <c r="G952" s="389" t="s">
        <v>98665</v>
      </c>
      <c r="H952" s="389">
        <v>1</v>
      </c>
      <c r="I952" s="389" t="s">
        <v>99502</v>
      </c>
      <c r="J952" s="389" t="s">
        <v>99503</v>
      </c>
      <c r="K952" s="389" t="s">
        <v>99504</v>
      </c>
    </row>
    <row r="953" spans="1:11" hidden="1">
      <c r="A953" s="389" t="str">
        <f t="shared" si="28"/>
        <v>M</v>
      </c>
      <c r="B953" s="389" t="str">
        <f t="shared" si="29"/>
        <v>M5</v>
      </c>
      <c r="C953" s="394" t="s">
        <v>99815</v>
      </c>
      <c r="D953" s="394" t="s">
        <v>99575</v>
      </c>
      <c r="E953" s="395">
        <v>15</v>
      </c>
      <c r="F953" s="403" t="s">
        <v>99064</v>
      </c>
      <c r="G953" s="389" t="s">
        <v>98665</v>
      </c>
      <c r="H953" s="389">
        <v>1</v>
      </c>
      <c r="I953" s="389" t="s">
        <v>99502</v>
      </c>
      <c r="J953" s="389" t="s">
        <v>99503</v>
      </c>
      <c r="K953" s="389" t="s">
        <v>99504</v>
      </c>
    </row>
    <row r="954" spans="1:11" hidden="1">
      <c r="A954" s="389" t="str">
        <f t="shared" si="28"/>
        <v>M</v>
      </c>
      <c r="B954" s="389" t="str">
        <f t="shared" si="29"/>
        <v>M5</v>
      </c>
      <c r="C954" s="394" t="s">
        <v>99816</v>
      </c>
      <c r="D954" s="394" t="s">
        <v>99571</v>
      </c>
      <c r="E954" s="395">
        <v>15</v>
      </c>
      <c r="F954" s="389" t="s">
        <v>99064</v>
      </c>
      <c r="G954" s="389" t="s">
        <v>98665</v>
      </c>
      <c r="H954" s="389">
        <v>1</v>
      </c>
      <c r="I954" s="389" t="s">
        <v>99502</v>
      </c>
      <c r="J954" s="389" t="s">
        <v>99503</v>
      </c>
      <c r="K954" s="389" t="s">
        <v>99504</v>
      </c>
    </row>
    <row r="955" spans="1:11" hidden="1">
      <c r="A955" s="389" t="str">
        <f t="shared" si="28"/>
        <v>M</v>
      </c>
      <c r="B955" s="389" t="str">
        <f t="shared" si="29"/>
        <v>M5</v>
      </c>
      <c r="C955" s="394" t="s">
        <v>99817</v>
      </c>
      <c r="D955" s="394" t="s">
        <v>99578</v>
      </c>
      <c r="E955" s="395">
        <v>15</v>
      </c>
      <c r="F955" s="403" t="s">
        <v>99064</v>
      </c>
      <c r="G955" s="389" t="s">
        <v>98665</v>
      </c>
      <c r="H955" s="389">
        <v>1</v>
      </c>
      <c r="I955" s="389" t="s">
        <v>99502</v>
      </c>
      <c r="J955" s="389" t="s">
        <v>99503</v>
      </c>
      <c r="K955" s="389" t="s">
        <v>99504</v>
      </c>
    </row>
    <row r="956" spans="1:11" hidden="1">
      <c r="A956" s="389" t="str">
        <f t="shared" si="28"/>
        <v>M</v>
      </c>
      <c r="B956" s="389" t="str">
        <f t="shared" si="29"/>
        <v>M5</v>
      </c>
      <c r="C956" s="394" t="s">
        <v>99818</v>
      </c>
      <c r="D956" s="394" t="s">
        <v>99575</v>
      </c>
      <c r="E956" s="395">
        <v>15</v>
      </c>
      <c r="F956" s="403" t="s">
        <v>99064</v>
      </c>
      <c r="G956" s="389" t="s">
        <v>98665</v>
      </c>
      <c r="H956" s="389">
        <v>1</v>
      </c>
      <c r="I956" s="389" t="s">
        <v>99502</v>
      </c>
      <c r="J956" s="389" t="s">
        <v>99503</v>
      </c>
      <c r="K956" s="389" t="s">
        <v>99504</v>
      </c>
    </row>
    <row r="957" spans="1:11" hidden="1">
      <c r="A957" s="389" t="str">
        <f t="shared" si="28"/>
        <v>M</v>
      </c>
      <c r="B957" s="389" t="str">
        <f t="shared" si="29"/>
        <v>M5</v>
      </c>
      <c r="C957" s="394" t="s">
        <v>99819</v>
      </c>
      <c r="D957" s="394" t="s">
        <v>99578</v>
      </c>
      <c r="E957" s="395">
        <v>15</v>
      </c>
      <c r="F957" s="389" t="s">
        <v>99064</v>
      </c>
      <c r="G957" s="389" t="s">
        <v>98665</v>
      </c>
      <c r="H957" s="389">
        <v>1</v>
      </c>
      <c r="I957" s="389" t="s">
        <v>99502</v>
      </c>
      <c r="J957" s="389" t="s">
        <v>99503</v>
      </c>
      <c r="K957" s="389" t="s">
        <v>99504</v>
      </c>
    </row>
    <row r="958" spans="1:11" hidden="1">
      <c r="A958" s="389" t="str">
        <f t="shared" si="28"/>
        <v>M</v>
      </c>
      <c r="B958" s="389" t="str">
        <f t="shared" si="29"/>
        <v>M5</v>
      </c>
      <c r="C958" s="394" t="s">
        <v>99820</v>
      </c>
      <c r="D958" s="394" t="s">
        <v>99578</v>
      </c>
      <c r="E958" s="395">
        <v>15</v>
      </c>
      <c r="F958" s="389" t="s">
        <v>99064</v>
      </c>
      <c r="G958" s="389" t="s">
        <v>98665</v>
      </c>
      <c r="H958" s="389">
        <v>1</v>
      </c>
      <c r="I958" s="389" t="s">
        <v>99502</v>
      </c>
      <c r="J958" s="389" t="s">
        <v>99503</v>
      </c>
      <c r="K958" s="389" t="s">
        <v>99504</v>
      </c>
    </row>
    <row r="959" spans="1:11" hidden="1">
      <c r="A959" s="389" t="str">
        <f t="shared" si="28"/>
        <v>M</v>
      </c>
      <c r="B959" s="389" t="str">
        <f t="shared" si="29"/>
        <v>M5</v>
      </c>
      <c r="C959" s="394" t="s">
        <v>99821</v>
      </c>
      <c r="D959" s="394" t="s">
        <v>99513</v>
      </c>
      <c r="E959" s="395">
        <v>15</v>
      </c>
      <c r="F959" s="389" t="s">
        <v>99064</v>
      </c>
      <c r="G959" s="389" t="s">
        <v>98665</v>
      </c>
      <c r="H959" s="389">
        <v>1</v>
      </c>
      <c r="I959" s="389" t="s">
        <v>99502</v>
      </c>
      <c r="J959" s="389" t="s">
        <v>99503</v>
      </c>
      <c r="K959" s="389" t="s">
        <v>99504</v>
      </c>
    </row>
    <row r="960" spans="1:11" hidden="1">
      <c r="A960" s="389" t="str">
        <f t="shared" si="28"/>
        <v>M</v>
      </c>
      <c r="B960" s="389" t="str">
        <f t="shared" si="29"/>
        <v>M5</v>
      </c>
      <c r="C960" s="394" t="s">
        <v>99822</v>
      </c>
      <c r="D960" s="394" t="s">
        <v>99575</v>
      </c>
      <c r="E960" s="395">
        <v>15</v>
      </c>
      <c r="F960" s="389" t="s">
        <v>99064</v>
      </c>
      <c r="G960" s="389" t="s">
        <v>98665</v>
      </c>
      <c r="H960" s="389">
        <v>1</v>
      </c>
      <c r="I960" s="389" t="s">
        <v>99502</v>
      </c>
      <c r="J960" s="389" t="s">
        <v>99503</v>
      </c>
      <c r="K960" s="389" t="s">
        <v>99504</v>
      </c>
    </row>
    <row r="961" spans="1:11" hidden="1">
      <c r="A961" s="389" t="str">
        <f t="shared" si="28"/>
        <v>M</v>
      </c>
      <c r="B961" s="389" t="str">
        <f t="shared" si="29"/>
        <v>M5</v>
      </c>
      <c r="C961" s="394" t="s">
        <v>99823</v>
      </c>
      <c r="D961" s="394" t="s">
        <v>99575</v>
      </c>
      <c r="E961" s="395">
        <v>15</v>
      </c>
      <c r="F961" s="389" t="s">
        <v>99064</v>
      </c>
      <c r="G961" s="389" t="s">
        <v>98665</v>
      </c>
      <c r="H961" s="389">
        <v>1</v>
      </c>
      <c r="I961" s="389" t="s">
        <v>99502</v>
      </c>
      <c r="J961" s="389" t="s">
        <v>99503</v>
      </c>
      <c r="K961" s="389" t="s">
        <v>99504</v>
      </c>
    </row>
    <row r="962" spans="1:11" hidden="1">
      <c r="A962" s="389" t="str">
        <f t="shared" si="28"/>
        <v>M</v>
      </c>
      <c r="B962" s="389" t="str">
        <f t="shared" si="29"/>
        <v>M5</v>
      </c>
      <c r="C962" s="394" t="s">
        <v>99824</v>
      </c>
      <c r="D962" s="394" t="s">
        <v>99575</v>
      </c>
      <c r="E962" s="395">
        <v>15</v>
      </c>
      <c r="F962" s="389" t="s">
        <v>99064</v>
      </c>
      <c r="G962" s="389" t="s">
        <v>98665</v>
      </c>
      <c r="H962" s="389">
        <v>1</v>
      </c>
      <c r="I962" s="389" t="s">
        <v>99502</v>
      </c>
      <c r="J962" s="389" t="s">
        <v>99503</v>
      </c>
      <c r="K962" s="389" t="s">
        <v>99504</v>
      </c>
    </row>
    <row r="963" spans="1:11" hidden="1">
      <c r="A963" s="389" t="str">
        <f t="shared" ref="A963:A1026" si="30">LEFT(C963)</f>
        <v>M</v>
      </c>
      <c r="B963" s="389" t="str">
        <f t="shared" si="29"/>
        <v>M5</v>
      </c>
      <c r="C963" s="394" t="s">
        <v>99825</v>
      </c>
      <c r="D963" s="394" t="s">
        <v>99575</v>
      </c>
      <c r="E963" s="395">
        <v>15</v>
      </c>
      <c r="F963" s="389" t="s">
        <v>99064</v>
      </c>
      <c r="G963" s="389" t="s">
        <v>98665</v>
      </c>
      <c r="H963" s="389">
        <v>1</v>
      </c>
      <c r="I963" s="389" t="s">
        <v>99502</v>
      </c>
      <c r="J963" s="389" t="s">
        <v>99503</v>
      </c>
      <c r="K963" s="389" t="s">
        <v>99504</v>
      </c>
    </row>
    <row r="964" spans="1:11" hidden="1">
      <c r="A964" s="389" t="str">
        <f t="shared" si="30"/>
        <v>M</v>
      </c>
      <c r="B964" s="389" t="str">
        <f t="shared" ref="B964:B1027" si="31">LEFT(C964,2)</f>
        <v>M5</v>
      </c>
      <c r="C964" s="394" t="s">
        <v>99826</v>
      </c>
      <c r="D964" s="394" t="s">
        <v>99575</v>
      </c>
      <c r="E964" s="395">
        <v>15</v>
      </c>
      <c r="F964" s="403" t="s">
        <v>99064</v>
      </c>
      <c r="G964" s="389" t="s">
        <v>98665</v>
      </c>
      <c r="H964" s="389">
        <v>1</v>
      </c>
      <c r="I964" s="389" t="s">
        <v>99502</v>
      </c>
      <c r="J964" s="389" t="s">
        <v>99503</v>
      </c>
      <c r="K964" s="389" t="s">
        <v>99504</v>
      </c>
    </row>
    <row r="965" spans="1:11" hidden="1">
      <c r="A965" s="389" t="str">
        <f t="shared" si="30"/>
        <v>M</v>
      </c>
      <c r="B965" s="389" t="str">
        <f t="shared" si="31"/>
        <v>M5</v>
      </c>
      <c r="C965" s="394" t="s">
        <v>99827</v>
      </c>
      <c r="D965" s="394" t="s">
        <v>99578</v>
      </c>
      <c r="E965" s="395">
        <v>15</v>
      </c>
      <c r="F965" s="403" t="s">
        <v>99064</v>
      </c>
      <c r="G965" s="389" t="s">
        <v>98665</v>
      </c>
      <c r="H965" s="389">
        <v>1</v>
      </c>
      <c r="I965" s="389" t="s">
        <v>99502</v>
      </c>
      <c r="J965" s="389" t="s">
        <v>99503</v>
      </c>
      <c r="K965" s="389" t="s">
        <v>99504</v>
      </c>
    </row>
    <row r="966" spans="1:11" hidden="1">
      <c r="A966" s="389" t="str">
        <f t="shared" si="30"/>
        <v>M</v>
      </c>
      <c r="B966" s="389" t="str">
        <f t="shared" si="31"/>
        <v>M6</v>
      </c>
      <c r="C966" s="394" t="s">
        <v>99828</v>
      </c>
      <c r="D966" s="394" t="s">
        <v>99513</v>
      </c>
      <c r="E966" s="395">
        <v>15</v>
      </c>
      <c r="F966" s="389" t="s">
        <v>99064</v>
      </c>
      <c r="G966" s="389" t="s">
        <v>98665</v>
      </c>
      <c r="H966" s="389">
        <v>1</v>
      </c>
      <c r="I966" s="389" t="s">
        <v>99502</v>
      </c>
      <c r="J966" s="389" t="s">
        <v>99503</v>
      </c>
      <c r="K966" s="389" t="s">
        <v>99504</v>
      </c>
    </row>
    <row r="967" spans="1:11" hidden="1">
      <c r="A967" s="389" t="str">
        <f t="shared" si="30"/>
        <v>M</v>
      </c>
      <c r="B967" s="389" t="str">
        <f t="shared" si="31"/>
        <v>M6</v>
      </c>
      <c r="C967" s="394" t="s">
        <v>99829</v>
      </c>
      <c r="D967" s="394" t="s">
        <v>99578</v>
      </c>
      <c r="E967" s="395">
        <v>15</v>
      </c>
      <c r="F967" s="389" t="s">
        <v>99064</v>
      </c>
      <c r="G967" s="389" t="s">
        <v>98665</v>
      </c>
      <c r="H967" s="389">
        <v>1</v>
      </c>
      <c r="I967" s="389" t="s">
        <v>99502</v>
      </c>
      <c r="J967" s="389" t="s">
        <v>99503</v>
      </c>
      <c r="K967" s="389" t="s">
        <v>99504</v>
      </c>
    </row>
    <row r="968" spans="1:11" hidden="1">
      <c r="A968" s="389" t="str">
        <f t="shared" si="30"/>
        <v>M</v>
      </c>
      <c r="B968" s="389" t="str">
        <f t="shared" si="31"/>
        <v>M6</v>
      </c>
      <c r="C968" s="394" t="s">
        <v>99830</v>
      </c>
      <c r="D968" s="394" t="s">
        <v>99578</v>
      </c>
      <c r="E968" s="395">
        <v>15</v>
      </c>
      <c r="F968" s="389" t="s">
        <v>99064</v>
      </c>
      <c r="G968" s="389" t="s">
        <v>98665</v>
      </c>
      <c r="H968" s="389">
        <v>1</v>
      </c>
      <c r="I968" s="389" t="s">
        <v>99502</v>
      </c>
      <c r="J968" s="389" t="s">
        <v>99503</v>
      </c>
      <c r="K968" s="389" t="s">
        <v>99504</v>
      </c>
    </row>
    <row r="969" spans="1:11" hidden="1">
      <c r="A969" s="389" t="str">
        <f t="shared" si="30"/>
        <v>M</v>
      </c>
      <c r="B969" s="389" t="str">
        <f t="shared" si="31"/>
        <v>M6</v>
      </c>
      <c r="C969" s="394" t="s">
        <v>99831</v>
      </c>
      <c r="D969" s="394" t="s">
        <v>99578</v>
      </c>
      <c r="E969" s="395">
        <v>15</v>
      </c>
      <c r="F969" s="389" t="s">
        <v>99064</v>
      </c>
      <c r="G969" s="389" t="s">
        <v>98665</v>
      </c>
      <c r="H969" s="389">
        <v>1</v>
      </c>
      <c r="I969" s="389" t="s">
        <v>99502</v>
      </c>
      <c r="J969" s="389" t="s">
        <v>99503</v>
      </c>
      <c r="K969" s="389" t="s">
        <v>99504</v>
      </c>
    </row>
    <row r="970" spans="1:11" hidden="1">
      <c r="A970" s="389" t="str">
        <f t="shared" si="30"/>
        <v>M</v>
      </c>
      <c r="B970" s="389" t="str">
        <f t="shared" si="31"/>
        <v>M6</v>
      </c>
      <c r="C970" s="394" t="s">
        <v>99832</v>
      </c>
      <c r="D970" s="394" t="s">
        <v>99575</v>
      </c>
      <c r="E970" s="395">
        <v>15</v>
      </c>
      <c r="F970" s="389" t="s">
        <v>99064</v>
      </c>
      <c r="G970" s="389" t="s">
        <v>98665</v>
      </c>
      <c r="H970" s="389">
        <v>1</v>
      </c>
      <c r="I970" s="389" t="s">
        <v>99502</v>
      </c>
      <c r="J970" s="389" t="s">
        <v>99503</v>
      </c>
      <c r="K970" s="389" t="s">
        <v>99504</v>
      </c>
    </row>
    <row r="971" spans="1:11" hidden="1">
      <c r="A971" s="389" t="str">
        <f t="shared" si="30"/>
        <v>M</v>
      </c>
      <c r="B971" s="389" t="str">
        <f t="shared" si="31"/>
        <v>M6</v>
      </c>
      <c r="C971" s="394" t="s">
        <v>99833</v>
      </c>
      <c r="D971" s="394" t="s">
        <v>99575</v>
      </c>
      <c r="E971" s="395">
        <v>15</v>
      </c>
      <c r="F971" s="389" t="s">
        <v>99064</v>
      </c>
      <c r="G971" s="389" t="s">
        <v>98665</v>
      </c>
      <c r="H971" s="389">
        <v>1</v>
      </c>
      <c r="I971" s="389" t="s">
        <v>99502</v>
      </c>
      <c r="J971" s="389" t="s">
        <v>99503</v>
      </c>
      <c r="K971" s="389" t="s">
        <v>99504</v>
      </c>
    </row>
    <row r="972" spans="1:11" hidden="1">
      <c r="A972" s="389" t="str">
        <f t="shared" si="30"/>
        <v>M</v>
      </c>
      <c r="B972" s="389" t="str">
        <f t="shared" si="31"/>
        <v>M6</v>
      </c>
      <c r="C972" s="394" t="s">
        <v>99834</v>
      </c>
      <c r="D972" s="394" t="s">
        <v>99575</v>
      </c>
      <c r="E972" s="395">
        <v>15</v>
      </c>
      <c r="F972" s="389" t="s">
        <v>99064</v>
      </c>
      <c r="G972" s="389" t="s">
        <v>98665</v>
      </c>
      <c r="H972" s="389">
        <v>1</v>
      </c>
      <c r="I972" s="389" t="s">
        <v>99502</v>
      </c>
      <c r="J972" s="389" t="s">
        <v>99503</v>
      </c>
      <c r="K972" s="389" t="s">
        <v>99504</v>
      </c>
    </row>
    <row r="973" spans="1:11" hidden="1">
      <c r="A973" s="389" t="str">
        <f t="shared" si="30"/>
        <v>M</v>
      </c>
      <c r="B973" s="389" t="str">
        <f t="shared" si="31"/>
        <v>M6</v>
      </c>
      <c r="C973" s="394" t="s">
        <v>99835</v>
      </c>
      <c r="D973" s="394" t="s">
        <v>99575</v>
      </c>
      <c r="E973" s="395">
        <v>15</v>
      </c>
      <c r="F973" s="389" t="s">
        <v>99064</v>
      </c>
      <c r="G973" s="389" t="s">
        <v>98665</v>
      </c>
      <c r="H973" s="389">
        <v>1</v>
      </c>
      <c r="I973" s="389" t="s">
        <v>99502</v>
      </c>
      <c r="J973" s="389" t="s">
        <v>99503</v>
      </c>
      <c r="K973" s="389" t="s">
        <v>99504</v>
      </c>
    </row>
    <row r="974" spans="1:11" hidden="1">
      <c r="A974" s="389" t="str">
        <f t="shared" si="30"/>
        <v>M</v>
      </c>
      <c r="B974" s="389" t="str">
        <f t="shared" si="31"/>
        <v>M6</v>
      </c>
      <c r="C974" s="394" t="s">
        <v>99836</v>
      </c>
      <c r="D974" s="394" t="s">
        <v>99578</v>
      </c>
      <c r="E974" s="395">
        <v>15</v>
      </c>
      <c r="F974" s="389" t="s">
        <v>99064</v>
      </c>
      <c r="G974" s="389" t="s">
        <v>98665</v>
      </c>
      <c r="H974" s="389">
        <v>1</v>
      </c>
      <c r="I974" s="389" t="s">
        <v>99502</v>
      </c>
      <c r="J974" s="389" t="s">
        <v>99503</v>
      </c>
      <c r="K974" s="389" t="s">
        <v>99504</v>
      </c>
    </row>
    <row r="975" spans="1:11" hidden="1">
      <c r="A975" s="389" t="str">
        <f t="shared" si="30"/>
        <v>M</v>
      </c>
      <c r="B975" s="389" t="str">
        <f t="shared" si="31"/>
        <v>M6</v>
      </c>
      <c r="C975" s="394" t="s">
        <v>99837</v>
      </c>
      <c r="D975" s="394" t="s">
        <v>99575</v>
      </c>
      <c r="E975" s="395">
        <v>15</v>
      </c>
      <c r="F975" s="389" t="s">
        <v>99064</v>
      </c>
      <c r="G975" s="389" t="s">
        <v>98665</v>
      </c>
      <c r="H975" s="389">
        <v>1</v>
      </c>
      <c r="I975" s="389" t="s">
        <v>99502</v>
      </c>
      <c r="J975" s="389" t="s">
        <v>99503</v>
      </c>
      <c r="K975" s="389" t="s">
        <v>99504</v>
      </c>
    </row>
    <row r="976" spans="1:11" hidden="1">
      <c r="A976" s="389" t="str">
        <f t="shared" si="30"/>
        <v>M</v>
      </c>
      <c r="B976" s="389" t="str">
        <f t="shared" si="31"/>
        <v>M6</v>
      </c>
      <c r="C976" s="394" t="s">
        <v>99838</v>
      </c>
      <c r="D976" s="394" t="s">
        <v>99575</v>
      </c>
      <c r="E976" s="395">
        <v>15</v>
      </c>
      <c r="F976" s="389" t="s">
        <v>99064</v>
      </c>
      <c r="G976" s="389" t="s">
        <v>98665</v>
      </c>
      <c r="H976" s="389">
        <v>1</v>
      </c>
      <c r="I976" s="389" t="s">
        <v>99502</v>
      </c>
      <c r="J976" s="389" t="s">
        <v>99503</v>
      </c>
      <c r="K976" s="389" t="s">
        <v>99504</v>
      </c>
    </row>
    <row r="977" spans="1:11" hidden="1">
      <c r="A977" s="389" t="str">
        <f t="shared" si="30"/>
        <v>M</v>
      </c>
      <c r="B977" s="389" t="str">
        <f t="shared" si="31"/>
        <v>M6</v>
      </c>
      <c r="C977" s="394" t="s">
        <v>99839</v>
      </c>
      <c r="D977" s="394" t="s">
        <v>99575</v>
      </c>
      <c r="E977" s="395">
        <v>15</v>
      </c>
      <c r="F977" s="389" t="s">
        <v>99064</v>
      </c>
      <c r="G977" s="389" t="s">
        <v>98665</v>
      </c>
      <c r="H977" s="389">
        <v>1</v>
      </c>
      <c r="I977" s="389" t="s">
        <v>99502</v>
      </c>
      <c r="J977" s="389" t="s">
        <v>99503</v>
      </c>
      <c r="K977" s="389" t="s">
        <v>99504</v>
      </c>
    </row>
    <row r="978" spans="1:11" hidden="1">
      <c r="A978" s="389" t="str">
        <f t="shared" si="30"/>
        <v>M</v>
      </c>
      <c r="B978" s="389" t="str">
        <f t="shared" si="31"/>
        <v>M6</v>
      </c>
      <c r="C978" s="394" t="s">
        <v>99840</v>
      </c>
      <c r="D978" s="394" t="s">
        <v>99575</v>
      </c>
      <c r="E978" s="395">
        <v>15</v>
      </c>
      <c r="F978" s="389" t="s">
        <v>99064</v>
      </c>
      <c r="G978" s="389" t="s">
        <v>98665</v>
      </c>
      <c r="H978" s="389">
        <v>1</v>
      </c>
      <c r="I978" s="389" t="s">
        <v>99502</v>
      </c>
      <c r="J978" s="389" t="s">
        <v>99503</v>
      </c>
      <c r="K978" s="389" t="s">
        <v>99504</v>
      </c>
    </row>
    <row r="979" spans="1:11" hidden="1">
      <c r="A979" s="389" t="str">
        <f t="shared" si="30"/>
        <v>M</v>
      </c>
      <c r="B979" s="389" t="str">
        <f t="shared" si="31"/>
        <v>M6</v>
      </c>
      <c r="C979" s="394" t="s">
        <v>99841</v>
      </c>
      <c r="D979" s="394" t="s">
        <v>99575</v>
      </c>
      <c r="E979" s="395">
        <v>15</v>
      </c>
      <c r="F979" s="389" t="s">
        <v>99064</v>
      </c>
      <c r="G979" s="389" t="s">
        <v>98665</v>
      </c>
      <c r="H979" s="389">
        <v>1</v>
      </c>
      <c r="I979" s="389" t="s">
        <v>99502</v>
      </c>
      <c r="J979" s="389" t="s">
        <v>99503</v>
      </c>
      <c r="K979" s="389" t="s">
        <v>99504</v>
      </c>
    </row>
    <row r="980" spans="1:11" hidden="1">
      <c r="A980" s="389" t="str">
        <f t="shared" si="30"/>
        <v>M</v>
      </c>
      <c r="B980" s="389" t="str">
        <f t="shared" si="31"/>
        <v>M7</v>
      </c>
      <c r="C980" s="394" t="s">
        <v>99842</v>
      </c>
      <c r="D980" s="394" t="s">
        <v>99575</v>
      </c>
      <c r="E980" s="395">
        <v>15</v>
      </c>
      <c r="F980" s="403" t="s">
        <v>99064</v>
      </c>
      <c r="G980" s="389" t="s">
        <v>98665</v>
      </c>
      <c r="H980" s="389">
        <v>1</v>
      </c>
      <c r="I980" s="389" t="s">
        <v>99502</v>
      </c>
      <c r="J980" s="389" t="s">
        <v>99503</v>
      </c>
      <c r="K980" s="389" t="s">
        <v>99504</v>
      </c>
    </row>
    <row r="981" spans="1:11" hidden="1">
      <c r="A981" s="389" t="str">
        <f t="shared" si="30"/>
        <v>M</v>
      </c>
      <c r="B981" s="389" t="str">
        <f t="shared" si="31"/>
        <v>M7</v>
      </c>
      <c r="C981" s="394" t="s">
        <v>99843</v>
      </c>
      <c r="D981" s="394" t="s">
        <v>99575</v>
      </c>
      <c r="E981" s="395">
        <v>15</v>
      </c>
      <c r="F981" s="403" t="s">
        <v>99064</v>
      </c>
      <c r="G981" s="389" t="s">
        <v>98665</v>
      </c>
      <c r="H981" s="389">
        <v>1</v>
      </c>
      <c r="I981" s="389" t="s">
        <v>99502</v>
      </c>
      <c r="J981" s="389" t="s">
        <v>99503</v>
      </c>
      <c r="K981" s="389" t="s">
        <v>99504</v>
      </c>
    </row>
    <row r="982" spans="1:11" hidden="1">
      <c r="A982" s="389" t="str">
        <f t="shared" si="30"/>
        <v>M</v>
      </c>
      <c r="B982" s="389" t="str">
        <f t="shared" si="31"/>
        <v>M8</v>
      </c>
      <c r="C982" s="394" t="s">
        <v>99844</v>
      </c>
      <c r="D982" s="394" t="s">
        <v>99575</v>
      </c>
      <c r="E982" s="395">
        <v>15</v>
      </c>
      <c r="F982" s="389" t="s">
        <v>99064</v>
      </c>
      <c r="G982" s="389" t="s">
        <v>98665</v>
      </c>
      <c r="H982" s="389">
        <v>1</v>
      </c>
      <c r="I982" s="389" t="s">
        <v>99502</v>
      </c>
      <c r="J982" s="389" t="s">
        <v>99503</v>
      </c>
      <c r="K982" s="389" t="s">
        <v>99504</v>
      </c>
    </row>
    <row r="983" spans="1:11" hidden="1">
      <c r="A983" s="389" t="str">
        <f t="shared" si="30"/>
        <v>M</v>
      </c>
      <c r="B983" s="389" t="str">
        <f t="shared" si="31"/>
        <v>M8</v>
      </c>
      <c r="C983" s="394" t="s">
        <v>99845</v>
      </c>
      <c r="D983" s="394" t="s">
        <v>99575</v>
      </c>
      <c r="E983" s="395">
        <v>15</v>
      </c>
      <c r="F983" s="389" t="s">
        <v>99064</v>
      </c>
      <c r="G983" s="389" t="s">
        <v>98665</v>
      </c>
      <c r="H983" s="389">
        <v>1</v>
      </c>
      <c r="I983" s="389" t="s">
        <v>99502</v>
      </c>
      <c r="J983" s="389" t="s">
        <v>99503</v>
      </c>
      <c r="K983" s="389" t="s">
        <v>99504</v>
      </c>
    </row>
    <row r="984" spans="1:11" hidden="1">
      <c r="A984" s="389" t="str">
        <f t="shared" si="30"/>
        <v>M</v>
      </c>
      <c r="B984" s="389" t="str">
        <f t="shared" si="31"/>
        <v>M8</v>
      </c>
      <c r="C984" s="394" t="s">
        <v>99846</v>
      </c>
      <c r="D984" s="394" t="s">
        <v>99571</v>
      </c>
      <c r="E984" s="395">
        <v>15</v>
      </c>
      <c r="F984" s="389" t="s">
        <v>99064</v>
      </c>
      <c r="G984" s="389" t="s">
        <v>98665</v>
      </c>
      <c r="H984" s="389">
        <v>1</v>
      </c>
      <c r="I984" s="389" t="s">
        <v>99502</v>
      </c>
      <c r="J984" s="389" t="s">
        <v>99503</v>
      </c>
      <c r="K984" s="389" t="s">
        <v>99504</v>
      </c>
    </row>
    <row r="985" spans="1:11" hidden="1">
      <c r="A985" s="389" t="str">
        <f t="shared" si="30"/>
        <v>M</v>
      </c>
      <c r="B985" s="389" t="str">
        <f t="shared" si="31"/>
        <v>M8</v>
      </c>
      <c r="C985" s="394" t="s">
        <v>99847</v>
      </c>
      <c r="D985" s="394" t="s">
        <v>99575</v>
      </c>
      <c r="E985" s="395">
        <v>15</v>
      </c>
      <c r="F985" s="389" t="s">
        <v>99064</v>
      </c>
      <c r="G985" s="389" t="s">
        <v>98665</v>
      </c>
      <c r="H985" s="389">
        <v>1</v>
      </c>
      <c r="I985" s="389" t="s">
        <v>99502</v>
      </c>
      <c r="J985" s="389" t="s">
        <v>99503</v>
      </c>
      <c r="K985" s="389" t="s">
        <v>99504</v>
      </c>
    </row>
    <row r="986" spans="1:11" hidden="1">
      <c r="A986" s="389" t="str">
        <f t="shared" si="30"/>
        <v>M</v>
      </c>
      <c r="B986" s="389" t="str">
        <f t="shared" si="31"/>
        <v>M8</v>
      </c>
      <c r="C986" s="394" t="s">
        <v>99848</v>
      </c>
      <c r="D986" s="394" t="s">
        <v>99575</v>
      </c>
      <c r="E986" s="395">
        <v>15</v>
      </c>
      <c r="F986" s="389" t="s">
        <v>99064</v>
      </c>
      <c r="G986" s="389" t="s">
        <v>98665</v>
      </c>
      <c r="H986" s="389">
        <v>1</v>
      </c>
      <c r="I986" s="389" t="s">
        <v>99502</v>
      </c>
      <c r="J986" s="389" t="s">
        <v>99503</v>
      </c>
      <c r="K986" s="389" t="s">
        <v>99504</v>
      </c>
    </row>
    <row r="987" spans="1:11" hidden="1">
      <c r="A987" s="389" t="str">
        <f t="shared" si="30"/>
        <v>M</v>
      </c>
      <c r="B987" s="389" t="str">
        <f t="shared" si="31"/>
        <v>M9</v>
      </c>
      <c r="C987" s="394" t="s">
        <v>99849</v>
      </c>
      <c r="D987" s="394" t="s">
        <v>99575</v>
      </c>
      <c r="E987" s="395">
        <v>15</v>
      </c>
      <c r="F987" s="389" t="s">
        <v>99064</v>
      </c>
      <c r="G987" s="389" t="s">
        <v>98665</v>
      </c>
      <c r="H987" s="389">
        <v>1</v>
      </c>
      <c r="I987" s="389" t="s">
        <v>99502</v>
      </c>
      <c r="J987" s="389" t="s">
        <v>99503</v>
      </c>
      <c r="K987" s="389" t="s">
        <v>99504</v>
      </c>
    </row>
    <row r="988" spans="1:11" hidden="1">
      <c r="A988" s="389" t="str">
        <f t="shared" si="30"/>
        <v>M</v>
      </c>
      <c r="B988" s="389" t="str">
        <f t="shared" si="31"/>
        <v>M9</v>
      </c>
      <c r="C988" s="394" t="s">
        <v>99850</v>
      </c>
      <c r="D988" s="394" t="s">
        <v>99578</v>
      </c>
      <c r="E988" s="395">
        <v>15</v>
      </c>
      <c r="F988" s="389" t="s">
        <v>99064</v>
      </c>
      <c r="G988" s="389" t="s">
        <v>98665</v>
      </c>
      <c r="H988" s="389">
        <v>1</v>
      </c>
      <c r="I988" s="389" t="s">
        <v>99502</v>
      </c>
      <c r="J988" s="389" t="s">
        <v>99503</v>
      </c>
      <c r="K988" s="389" t="s">
        <v>99504</v>
      </c>
    </row>
    <row r="989" spans="1:11" hidden="1">
      <c r="A989" s="389" t="str">
        <f t="shared" si="30"/>
        <v>M</v>
      </c>
      <c r="B989" s="389" t="str">
        <f t="shared" si="31"/>
        <v>M9</v>
      </c>
      <c r="C989" s="394" t="s">
        <v>99851</v>
      </c>
      <c r="D989" s="394" t="s">
        <v>99578</v>
      </c>
      <c r="E989" s="395">
        <v>15</v>
      </c>
      <c r="F989" s="389" t="s">
        <v>99064</v>
      </c>
      <c r="G989" s="389" t="s">
        <v>98665</v>
      </c>
      <c r="H989" s="389">
        <v>1</v>
      </c>
      <c r="I989" s="389" t="s">
        <v>99502</v>
      </c>
      <c r="J989" s="389" t="s">
        <v>99503</v>
      </c>
      <c r="K989" s="389" t="s">
        <v>99504</v>
      </c>
    </row>
    <row r="990" spans="1:11" hidden="1">
      <c r="A990" s="389" t="str">
        <f t="shared" si="30"/>
        <v>M</v>
      </c>
      <c r="B990" s="389" t="str">
        <f t="shared" si="31"/>
        <v>M9</v>
      </c>
      <c r="C990" s="394" t="s">
        <v>99852</v>
      </c>
      <c r="D990" s="394" t="s">
        <v>99578</v>
      </c>
      <c r="E990" s="395">
        <v>15</v>
      </c>
      <c r="F990" s="389" t="s">
        <v>99064</v>
      </c>
      <c r="G990" s="389" t="s">
        <v>98665</v>
      </c>
      <c r="H990" s="389">
        <v>1</v>
      </c>
      <c r="I990" s="389" t="s">
        <v>99502</v>
      </c>
      <c r="J990" s="389" t="s">
        <v>99503</v>
      </c>
      <c r="K990" s="389" t="s">
        <v>99504</v>
      </c>
    </row>
    <row r="991" spans="1:11" hidden="1">
      <c r="A991" s="389" t="str">
        <f t="shared" si="30"/>
        <v>M</v>
      </c>
      <c r="B991" s="389" t="str">
        <f t="shared" si="31"/>
        <v>M9</v>
      </c>
      <c r="C991" s="394" t="s">
        <v>99853</v>
      </c>
      <c r="D991" s="394" t="s">
        <v>99575</v>
      </c>
      <c r="E991" s="395">
        <v>15</v>
      </c>
      <c r="F991" s="389" t="s">
        <v>99064</v>
      </c>
      <c r="G991" s="389" t="s">
        <v>98665</v>
      </c>
      <c r="H991" s="389">
        <v>1</v>
      </c>
      <c r="I991" s="389" t="s">
        <v>99502</v>
      </c>
      <c r="J991" s="389" t="s">
        <v>99503</v>
      </c>
      <c r="K991" s="389" t="s">
        <v>99504</v>
      </c>
    </row>
    <row r="992" spans="1:11" hidden="1">
      <c r="A992" s="389" t="str">
        <f t="shared" si="30"/>
        <v>M</v>
      </c>
      <c r="B992" s="389" t="str">
        <f t="shared" si="31"/>
        <v>M9</v>
      </c>
      <c r="C992" s="394" t="s">
        <v>99854</v>
      </c>
      <c r="D992" s="394" t="s">
        <v>99575</v>
      </c>
      <c r="E992" s="395">
        <v>15</v>
      </c>
      <c r="F992" s="389" t="s">
        <v>99064</v>
      </c>
      <c r="G992" s="389" t="s">
        <v>98665</v>
      </c>
      <c r="H992" s="389">
        <v>1</v>
      </c>
      <c r="I992" s="389" t="s">
        <v>99502</v>
      </c>
      <c r="J992" s="389" t="s">
        <v>99503</v>
      </c>
      <c r="K992" s="389" t="s">
        <v>99504</v>
      </c>
    </row>
    <row r="993" spans="1:11" hidden="1">
      <c r="A993" s="389" t="str">
        <f t="shared" si="30"/>
        <v>M</v>
      </c>
      <c r="B993" s="389" t="str">
        <f t="shared" si="31"/>
        <v>M9</v>
      </c>
      <c r="C993" s="394" t="s">
        <v>99855</v>
      </c>
      <c r="D993" s="394" t="s">
        <v>99575</v>
      </c>
      <c r="E993" s="395">
        <v>15</v>
      </c>
      <c r="F993" s="389" t="s">
        <v>99064</v>
      </c>
      <c r="G993" s="389" t="s">
        <v>98665</v>
      </c>
      <c r="H993" s="389">
        <v>1</v>
      </c>
      <c r="I993" s="389" t="s">
        <v>99502</v>
      </c>
      <c r="J993" s="389" t="s">
        <v>99503</v>
      </c>
      <c r="K993" s="389" t="s">
        <v>99504</v>
      </c>
    </row>
    <row r="994" spans="1:11" hidden="1">
      <c r="A994" s="389" t="str">
        <f t="shared" si="30"/>
        <v>M</v>
      </c>
      <c r="B994" s="389" t="str">
        <f t="shared" si="31"/>
        <v>M9</v>
      </c>
      <c r="C994" s="394" t="s">
        <v>99856</v>
      </c>
      <c r="D994" s="394" t="s">
        <v>99578</v>
      </c>
      <c r="E994" s="395">
        <v>15</v>
      </c>
      <c r="F994" s="389" t="s">
        <v>99064</v>
      </c>
      <c r="G994" s="389" t="s">
        <v>98665</v>
      </c>
      <c r="H994" s="389">
        <v>1</v>
      </c>
      <c r="I994" s="389" t="s">
        <v>99502</v>
      </c>
      <c r="J994" s="389" t="s">
        <v>99503</v>
      </c>
      <c r="K994" s="389" t="s">
        <v>99504</v>
      </c>
    </row>
    <row r="995" spans="1:11" hidden="1">
      <c r="A995" s="389" t="str">
        <f t="shared" si="30"/>
        <v>M</v>
      </c>
      <c r="B995" s="389" t="str">
        <f t="shared" si="31"/>
        <v>M9</v>
      </c>
      <c r="C995" s="394" t="s">
        <v>99857</v>
      </c>
      <c r="D995" s="394" t="s">
        <v>99578</v>
      </c>
      <c r="E995" s="395">
        <v>15</v>
      </c>
      <c r="F995" s="389" t="s">
        <v>99064</v>
      </c>
      <c r="G995" s="389" t="s">
        <v>98665</v>
      </c>
      <c r="H995" s="389">
        <v>1</v>
      </c>
      <c r="I995" s="389" t="s">
        <v>99502</v>
      </c>
      <c r="J995" s="389" t="s">
        <v>99503</v>
      </c>
      <c r="K995" s="389" t="s">
        <v>99504</v>
      </c>
    </row>
    <row r="996" spans="1:11" hidden="1">
      <c r="A996" s="389" t="str">
        <f t="shared" si="30"/>
        <v>M</v>
      </c>
      <c r="B996" s="389" t="str">
        <f t="shared" si="31"/>
        <v>M9</v>
      </c>
      <c r="C996" s="394" t="s">
        <v>99858</v>
      </c>
      <c r="D996" s="394" t="s">
        <v>99578</v>
      </c>
      <c r="E996" s="395">
        <v>15</v>
      </c>
      <c r="F996" s="389" t="s">
        <v>99064</v>
      </c>
      <c r="G996" s="389" t="s">
        <v>98665</v>
      </c>
      <c r="H996" s="389">
        <v>1</v>
      </c>
      <c r="I996" s="389" t="s">
        <v>99502</v>
      </c>
      <c r="J996" s="389" t="s">
        <v>99503</v>
      </c>
      <c r="K996" s="389" t="s">
        <v>99504</v>
      </c>
    </row>
    <row r="997" spans="1:11" hidden="1">
      <c r="A997" s="389" t="str">
        <f t="shared" si="30"/>
        <v>N</v>
      </c>
      <c r="B997" s="389" t="str">
        <f t="shared" si="31"/>
        <v>N0</v>
      </c>
      <c r="C997" s="394" t="s">
        <v>99859</v>
      </c>
      <c r="D997" s="394" t="s">
        <v>99571</v>
      </c>
      <c r="E997" s="395">
        <v>15</v>
      </c>
      <c r="F997" s="389" t="s">
        <v>99064</v>
      </c>
      <c r="G997" s="389" t="s">
        <v>98665</v>
      </c>
      <c r="H997" s="389">
        <v>1</v>
      </c>
      <c r="I997" s="389" t="s">
        <v>99502</v>
      </c>
      <c r="J997" s="389" t="s">
        <v>99503</v>
      </c>
      <c r="K997" s="389" t="s">
        <v>99504</v>
      </c>
    </row>
    <row r="998" spans="1:11" hidden="1">
      <c r="A998" s="389" t="str">
        <f t="shared" si="30"/>
        <v>N</v>
      </c>
      <c r="B998" s="389" t="str">
        <f t="shared" si="31"/>
        <v>N0</v>
      </c>
      <c r="C998" s="394" t="s">
        <v>99860</v>
      </c>
      <c r="D998" s="394" t="s">
        <v>99513</v>
      </c>
      <c r="E998" s="395">
        <v>15</v>
      </c>
      <c r="F998" s="389" t="s">
        <v>99064</v>
      </c>
      <c r="G998" s="389" t="s">
        <v>98665</v>
      </c>
      <c r="H998" s="389">
        <v>1</v>
      </c>
      <c r="I998" s="389" t="s">
        <v>99502</v>
      </c>
      <c r="J998" s="389" t="s">
        <v>99503</v>
      </c>
      <c r="K998" s="389" t="s">
        <v>99504</v>
      </c>
    </row>
    <row r="999" spans="1:11" hidden="1">
      <c r="A999" s="389" t="str">
        <f t="shared" si="30"/>
        <v>N</v>
      </c>
      <c r="B999" s="389" t="str">
        <f t="shared" si="31"/>
        <v>N0</v>
      </c>
      <c r="C999" s="394" t="s">
        <v>99861</v>
      </c>
      <c r="D999" s="394" t="s">
        <v>99519</v>
      </c>
      <c r="E999" s="395">
        <v>15</v>
      </c>
      <c r="F999" s="389" t="s">
        <v>99064</v>
      </c>
      <c r="G999" s="389" t="s">
        <v>98665</v>
      </c>
      <c r="H999" s="389">
        <v>1</v>
      </c>
      <c r="I999" s="389" t="s">
        <v>99502</v>
      </c>
      <c r="J999" s="389" t="s">
        <v>99503</v>
      </c>
      <c r="K999" s="389" t="s">
        <v>99504</v>
      </c>
    </row>
    <row r="1000" spans="1:11" hidden="1">
      <c r="A1000" s="389" t="str">
        <f t="shared" si="30"/>
        <v>N</v>
      </c>
      <c r="B1000" s="389" t="str">
        <f t="shared" si="31"/>
        <v>N0</v>
      </c>
      <c r="C1000" s="394" t="s">
        <v>99862</v>
      </c>
      <c r="D1000" s="394" t="s">
        <v>99575</v>
      </c>
      <c r="E1000" s="395">
        <v>15</v>
      </c>
      <c r="F1000" s="389" t="s">
        <v>99064</v>
      </c>
      <c r="G1000" s="389" t="s">
        <v>98665</v>
      </c>
      <c r="H1000" s="389">
        <v>1</v>
      </c>
      <c r="I1000" s="389" t="s">
        <v>99502</v>
      </c>
      <c r="J1000" s="389" t="s">
        <v>99503</v>
      </c>
      <c r="K1000" s="389" t="s">
        <v>99504</v>
      </c>
    </row>
    <row r="1001" spans="1:11" hidden="1">
      <c r="A1001" s="389" t="str">
        <f t="shared" si="30"/>
        <v>N</v>
      </c>
      <c r="B1001" s="389" t="str">
        <f t="shared" si="31"/>
        <v>N0</v>
      </c>
      <c r="C1001" s="394" t="s">
        <v>99863</v>
      </c>
      <c r="D1001" s="394" t="s">
        <v>99519</v>
      </c>
      <c r="E1001" s="395">
        <v>15</v>
      </c>
      <c r="F1001" s="389" t="s">
        <v>99064</v>
      </c>
      <c r="G1001" s="389" t="s">
        <v>98665</v>
      </c>
      <c r="H1001" s="389">
        <v>1</v>
      </c>
      <c r="I1001" s="389" t="s">
        <v>99502</v>
      </c>
      <c r="J1001" s="389" t="s">
        <v>99503</v>
      </c>
      <c r="K1001" s="389" t="s">
        <v>99504</v>
      </c>
    </row>
    <row r="1002" spans="1:11" hidden="1">
      <c r="A1002" s="389" t="str">
        <f t="shared" si="30"/>
        <v>N</v>
      </c>
      <c r="B1002" s="389" t="str">
        <f t="shared" si="31"/>
        <v>N0</v>
      </c>
      <c r="C1002" s="394" t="s">
        <v>99864</v>
      </c>
      <c r="D1002" s="394" t="s">
        <v>99519</v>
      </c>
      <c r="E1002" s="395">
        <v>15</v>
      </c>
      <c r="F1002" s="389" t="s">
        <v>99064</v>
      </c>
      <c r="G1002" s="389" t="s">
        <v>98665</v>
      </c>
      <c r="H1002" s="389">
        <v>1</v>
      </c>
      <c r="I1002" s="389" t="s">
        <v>99502</v>
      </c>
      <c r="J1002" s="389" t="s">
        <v>99503</v>
      </c>
      <c r="K1002" s="389" t="s">
        <v>99504</v>
      </c>
    </row>
    <row r="1003" spans="1:11" hidden="1">
      <c r="A1003" s="389" t="str">
        <f t="shared" si="30"/>
        <v>N</v>
      </c>
      <c r="B1003" s="389" t="str">
        <f t="shared" si="31"/>
        <v>N0</v>
      </c>
      <c r="C1003" s="394" t="s">
        <v>99865</v>
      </c>
      <c r="D1003" s="394" t="s">
        <v>99513</v>
      </c>
      <c r="E1003" s="395">
        <v>15</v>
      </c>
      <c r="F1003" s="389" t="s">
        <v>99064</v>
      </c>
      <c r="G1003" s="389" t="s">
        <v>98665</v>
      </c>
      <c r="H1003" s="389">
        <v>1</v>
      </c>
      <c r="I1003" s="389" t="s">
        <v>99502</v>
      </c>
      <c r="J1003" s="389" t="s">
        <v>99503</v>
      </c>
      <c r="K1003" s="389" t="s">
        <v>99504</v>
      </c>
    </row>
    <row r="1004" spans="1:11" hidden="1">
      <c r="A1004" s="389" t="str">
        <f t="shared" si="30"/>
        <v>N</v>
      </c>
      <c r="B1004" s="389" t="str">
        <f t="shared" si="31"/>
        <v>N0</v>
      </c>
      <c r="C1004" s="394" t="s">
        <v>99866</v>
      </c>
      <c r="D1004" s="394" t="s">
        <v>99519</v>
      </c>
      <c r="E1004" s="395">
        <v>15</v>
      </c>
      <c r="F1004" s="389" t="s">
        <v>99064</v>
      </c>
      <c r="G1004" s="389" t="s">
        <v>98665</v>
      </c>
      <c r="H1004" s="389">
        <v>1</v>
      </c>
      <c r="I1004" s="389" t="s">
        <v>99502</v>
      </c>
      <c r="J1004" s="389" t="s">
        <v>99503</v>
      </c>
      <c r="K1004" s="389" t="s">
        <v>99504</v>
      </c>
    </row>
    <row r="1005" spans="1:11" hidden="1">
      <c r="A1005" s="389" t="str">
        <f t="shared" si="30"/>
        <v>N</v>
      </c>
      <c r="B1005" s="389" t="str">
        <f t="shared" si="31"/>
        <v>N0</v>
      </c>
      <c r="C1005" s="394" t="s">
        <v>99867</v>
      </c>
      <c r="D1005" s="394" t="s">
        <v>99513</v>
      </c>
      <c r="E1005" s="395">
        <v>15</v>
      </c>
      <c r="F1005" s="389" t="s">
        <v>99064</v>
      </c>
      <c r="G1005" s="389" t="s">
        <v>98665</v>
      </c>
      <c r="H1005" s="389">
        <v>1</v>
      </c>
      <c r="I1005" s="389" t="s">
        <v>99502</v>
      </c>
      <c r="J1005" s="389" t="s">
        <v>99503</v>
      </c>
      <c r="K1005" s="389" t="s">
        <v>99504</v>
      </c>
    </row>
    <row r="1006" spans="1:11" hidden="1">
      <c r="A1006" s="389" t="str">
        <f t="shared" si="30"/>
        <v>N</v>
      </c>
      <c r="B1006" s="389" t="str">
        <f t="shared" si="31"/>
        <v>N0</v>
      </c>
      <c r="C1006" s="394" t="s">
        <v>99868</v>
      </c>
      <c r="D1006" s="394" t="s">
        <v>99519</v>
      </c>
      <c r="E1006" s="395">
        <v>15</v>
      </c>
      <c r="F1006" s="389" t="s">
        <v>99064</v>
      </c>
      <c r="G1006" s="389" t="s">
        <v>98665</v>
      </c>
      <c r="H1006" s="389">
        <v>1</v>
      </c>
      <c r="I1006" s="389" t="s">
        <v>99502</v>
      </c>
      <c r="J1006" s="389" t="s">
        <v>99503</v>
      </c>
      <c r="K1006" s="389" t="s">
        <v>99504</v>
      </c>
    </row>
    <row r="1007" spans="1:11" hidden="1">
      <c r="A1007" s="389" t="str">
        <f t="shared" si="30"/>
        <v>N</v>
      </c>
      <c r="B1007" s="389" t="str">
        <f t="shared" si="31"/>
        <v>N0</v>
      </c>
      <c r="C1007" s="394" t="s">
        <v>99869</v>
      </c>
      <c r="D1007" s="394" t="s">
        <v>99519</v>
      </c>
      <c r="E1007" s="395">
        <v>15</v>
      </c>
      <c r="F1007" s="389" t="s">
        <v>99064</v>
      </c>
      <c r="G1007" s="389" t="s">
        <v>98665</v>
      </c>
      <c r="H1007" s="389">
        <v>1</v>
      </c>
      <c r="I1007" s="389" t="s">
        <v>99502</v>
      </c>
      <c r="J1007" s="389" t="s">
        <v>99503</v>
      </c>
      <c r="K1007" s="389" t="s">
        <v>99504</v>
      </c>
    </row>
    <row r="1008" spans="1:11" hidden="1">
      <c r="A1008" s="389" t="str">
        <f t="shared" si="30"/>
        <v>N</v>
      </c>
      <c r="B1008" s="389" t="str">
        <f t="shared" si="31"/>
        <v>N0</v>
      </c>
      <c r="C1008" s="394" t="s">
        <v>99870</v>
      </c>
      <c r="D1008" s="394" t="s">
        <v>99513</v>
      </c>
      <c r="E1008" s="395">
        <v>15</v>
      </c>
      <c r="F1008" s="389" t="s">
        <v>99064</v>
      </c>
      <c r="G1008" s="389" t="s">
        <v>98665</v>
      </c>
      <c r="H1008" s="389">
        <v>1</v>
      </c>
      <c r="I1008" s="389" t="s">
        <v>99502</v>
      </c>
      <c r="J1008" s="389" t="s">
        <v>99503</v>
      </c>
      <c r="K1008" s="389" t="s">
        <v>99504</v>
      </c>
    </row>
    <row r="1009" spans="1:11" hidden="1">
      <c r="A1009" s="389" t="str">
        <f t="shared" si="30"/>
        <v>N</v>
      </c>
      <c r="B1009" s="389" t="str">
        <f t="shared" si="31"/>
        <v>N0</v>
      </c>
      <c r="C1009" s="394" t="s">
        <v>99871</v>
      </c>
      <c r="D1009" s="394" t="s">
        <v>99519</v>
      </c>
      <c r="E1009" s="395">
        <v>15</v>
      </c>
      <c r="F1009" s="389" t="s">
        <v>99064</v>
      </c>
      <c r="G1009" s="389" t="s">
        <v>98665</v>
      </c>
      <c r="H1009" s="389">
        <v>1</v>
      </c>
      <c r="I1009" s="389" t="s">
        <v>99502</v>
      </c>
      <c r="J1009" s="389" t="s">
        <v>99503</v>
      </c>
      <c r="K1009" s="389" t="s">
        <v>99504</v>
      </c>
    </row>
    <row r="1010" spans="1:11" hidden="1">
      <c r="A1010" s="389" t="str">
        <f t="shared" si="30"/>
        <v>N</v>
      </c>
      <c r="B1010" s="389" t="str">
        <f t="shared" si="31"/>
        <v>N1</v>
      </c>
      <c r="C1010" s="394" t="s">
        <v>99872</v>
      </c>
      <c r="D1010" s="394" t="s">
        <v>99515</v>
      </c>
      <c r="E1010" s="395">
        <v>15</v>
      </c>
      <c r="F1010" s="389" t="s">
        <v>99064</v>
      </c>
      <c r="G1010" s="389" t="s">
        <v>98665</v>
      </c>
      <c r="H1010" s="389">
        <v>1</v>
      </c>
      <c r="I1010" s="389" t="s">
        <v>99502</v>
      </c>
      <c r="J1010" s="389" t="s">
        <v>99503</v>
      </c>
      <c r="K1010" s="389" t="s">
        <v>99504</v>
      </c>
    </row>
    <row r="1011" spans="1:11" hidden="1">
      <c r="A1011" s="389" t="str">
        <f t="shared" si="30"/>
        <v>N</v>
      </c>
      <c r="B1011" s="389" t="str">
        <f t="shared" si="31"/>
        <v>N1</v>
      </c>
      <c r="C1011" s="394" t="s">
        <v>99873</v>
      </c>
      <c r="D1011" s="394" t="s">
        <v>99513</v>
      </c>
      <c r="E1011" s="395">
        <v>15</v>
      </c>
      <c r="F1011" s="389" t="s">
        <v>99064</v>
      </c>
      <c r="G1011" s="389" t="s">
        <v>98665</v>
      </c>
      <c r="H1011" s="389">
        <v>1</v>
      </c>
      <c r="I1011" s="389" t="s">
        <v>99502</v>
      </c>
      <c r="J1011" s="389" t="s">
        <v>99503</v>
      </c>
      <c r="K1011" s="389" t="s">
        <v>99504</v>
      </c>
    </row>
    <row r="1012" spans="1:11" hidden="1">
      <c r="A1012" s="389" t="str">
        <f t="shared" si="30"/>
        <v>N</v>
      </c>
      <c r="B1012" s="389" t="str">
        <f t="shared" si="31"/>
        <v>N1</v>
      </c>
      <c r="C1012" s="394" t="s">
        <v>99874</v>
      </c>
      <c r="D1012" s="394" t="s">
        <v>99513</v>
      </c>
      <c r="E1012" s="395">
        <v>15</v>
      </c>
      <c r="F1012" s="389" t="s">
        <v>99071</v>
      </c>
      <c r="G1012" s="389" t="s">
        <v>98665</v>
      </c>
      <c r="H1012" s="389">
        <v>1</v>
      </c>
      <c r="I1012" s="389" t="s">
        <v>99502</v>
      </c>
      <c r="J1012" s="389" t="s">
        <v>99503</v>
      </c>
      <c r="K1012" s="389" t="s">
        <v>99504</v>
      </c>
    </row>
    <row r="1013" spans="1:11" hidden="1">
      <c r="A1013" s="389" t="str">
        <f t="shared" si="30"/>
        <v>N</v>
      </c>
      <c r="B1013" s="389" t="str">
        <f t="shared" si="31"/>
        <v>N1</v>
      </c>
      <c r="C1013" s="394" t="s">
        <v>99875</v>
      </c>
      <c r="D1013" s="394" t="s">
        <v>99578</v>
      </c>
      <c r="E1013" s="395">
        <v>15</v>
      </c>
      <c r="F1013" s="389" t="s">
        <v>99064</v>
      </c>
      <c r="G1013" s="389" t="s">
        <v>98665</v>
      </c>
      <c r="H1013" s="389">
        <v>1</v>
      </c>
      <c r="I1013" s="389" t="s">
        <v>99502</v>
      </c>
      <c r="J1013" s="389" t="s">
        <v>99503</v>
      </c>
      <c r="K1013" s="389" t="s">
        <v>99504</v>
      </c>
    </row>
    <row r="1014" spans="1:11" hidden="1">
      <c r="A1014" s="389" t="str">
        <f t="shared" si="30"/>
        <v>N</v>
      </c>
      <c r="B1014" s="389" t="str">
        <f t="shared" si="31"/>
        <v>N1</v>
      </c>
      <c r="C1014" s="394" t="s">
        <v>99876</v>
      </c>
      <c r="D1014" s="394" t="s">
        <v>99578</v>
      </c>
      <c r="E1014" s="395">
        <v>15</v>
      </c>
      <c r="F1014" s="389" t="s">
        <v>99064</v>
      </c>
      <c r="G1014" s="389" t="s">
        <v>98665</v>
      </c>
      <c r="H1014" s="389">
        <v>1</v>
      </c>
      <c r="I1014" s="389" t="s">
        <v>99502</v>
      </c>
      <c r="J1014" s="389" t="s">
        <v>99503</v>
      </c>
      <c r="K1014" s="389" t="s">
        <v>99504</v>
      </c>
    </row>
    <row r="1015" spans="1:11" hidden="1">
      <c r="A1015" s="389" t="str">
        <f t="shared" si="30"/>
        <v>N</v>
      </c>
      <c r="B1015" s="389" t="str">
        <f t="shared" si="31"/>
        <v>N1</v>
      </c>
      <c r="C1015" s="394" t="s">
        <v>99877</v>
      </c>
      <c r="D1015" s="394" t="s">
        <v>99578</v>
      </c>
      <c r="E1015" s="395">
        <v>15</v>
      </c>
      <c r="F1015" s="389" t="s">
        <v>99071</v>
      </c>
      <c r="G1015" s="389" t="s">
        <v>98665</v>
      </c>
      <c r="H1015" s="389">
        <v>1</v>
      </c>
      <c r="I1015" s="389" t="s">
        <v>99502</v>
      </c>
      <c r="J1015" s="389" t="s">
        <v>99503</v>
      </c>
      <c r="K1015" s="389" t="s">
        <v>99504</v>
      </c>
    </row>
    <row r="1016" spans="1:11" hidden="1">
      <c r="A1016" s="389" t="str">
        <f t="shared" si="30"/>
        <v>N</v>
      </c>
      <c r="B1016" s="389" t="str">
        <f t="shared" si="31"/>
        <v>N1</v>
      </c>
      <c r="C1016" s="394" t="s">
        <v>99878</v>
      </c>
      <c r="D1016" s="394" t="s">
        <v>99578</v>
      </c>
      <c r="E1016" s="395">
        <v>15</v>
      </c>
      <c r="F1016" s="389" t="s">
        <v>99064</v>
      </c>
      <c r="G1016" s="389" t="s">
        <v>98665</v>
      </c>
      <c r="H1016" s="389">
        <v>1</v>
      </c>
      <c r="I1016" s="389" t="s">
        <v>99502</v>
      </c>
      <c r="J1016" s="389" t="s">
        <v>99503</v>
      </c>
      <c r="K1016" s="389" t="s">
        <v>99504</v>
      </c>
    </row>
    <row r="1017" spans="1:11" hidden="1">
      <c r="A1017" s="389" t="str">
        <f t="shared" si="30"/>
        <v>N</v>
      </c>
      <c r="B1017" s="389" t="str">
        <f t="shared" si="31"/>
        <v>N1</v>
      </c>
      <c r="C1017" s="394" t="s">
        <v>99879</v>
      </c>
      <c r="D1017" s="394" t="s">
        <v>99513</v>
      </c>
      <c r="E1017" s="395">
        <v>15</v>
      </c>
      <c r="F1017" s="389" t="s">
        <v>99071</v>
      </c>
      <c r="G1017" s="389" t="s">
        <v>98665</v>
      </c>
      <c r="H1017" s="389">
        <v>1</v>
      </c>
      <c r="I1017" s="389" t="s">
        <v>99502</v>
      </c>
      <c r="J1017" s="389" t="s">
        <v>99503</v>
      </c>
      <c r="K1017" s="389" t="s">
        <v>99504</v>
      </c>
    </row>
    <row r="1018" spans="1:11" hidden="1">
      <c r="A1018" s="389" t="str">
        <f t="shared" si="30"/>
        <v>N</v>
      </c>
      <c r="B1018" s="389" t="str">
        <f t="shared" si="31"/>
        <v>N1</v>
      </c>
      <c r="C1018" s="394" t="s">
        <v>99880</v>
      </c>
      <c r="D1018" s="394" t="s">
        <v>99578</v>
      </c>
      <c r="E1018" s="395">
        <v>15</v>
      </c>
      <c r="F1018" s="389" t="s">
        <v>99064</v>
      </c>
      <c r="G1018" s="389" t="s">
        <v>98665</v>
      </c>
      <c r="H1018" s="389">
        <v>1</v>
      </c>
      <c r="I1018" s="389" t="s">
        <v>99502</v>
      </c>
      <c r="J1018" s="389" t="s">
        <v>99503</v>
      </c>
      <c r="K1018" s="389" t="s">
        <v>99504</v>
      </c>
    </row>
    <row r="1019" spans="1:11" hidden="1">
      <c r="A1019" s="389" t="str">
        <f t="shared" si="30"/>
        <v>N</v>
      </c>
      <c r="B1019" s="389" t="str">
        <f t="shared" si="31"/>
        <v>N1</v>
      </c>
      <c r="C1019" s="394" t="s">
        <v>99881</v>
      </c>
      <c r="D1019" s="394" t="s">
        <v>99578</v>
      </c>
      <c r="E1019" s="395">
        <v>15</v>
      </c>
      <c r="F1019" s="389" t="s">
        <v>99064</v>
      </c>
      <c r="G1019" s="389" t="s">
        <v>98665</v>
      </c>
      <c r="H1019" s="389">
        <v>1</v>
      </c>
      <c r="I1019" s="389" t="s">
        <v>99502</v>
      </c>
      <c r="J1019" s="389" t="s">
        <v>99503</v>
      </c>
      <c r="K1019" s="389" t="s">
        <v>99504</v>
      </c>
    </row>
    <row r="1020" spans="1:11" hidden="1">
      <c r="A1020" s="389" t="str">
        <f t="shared" si="30"/>
        <v>N</v>
      </c>
      <c r="B1020" s="389" t="str">
        <f t="shared" si="31"/>
        <v>N1</v>
      </c>
      <c r="C1020" s="394" t="s">
        <v>99882</v>
      </c>
      <c r="D1020" s="394" t="s">
        <v>99578</v>
      </c>
      <c r="E1020" s="395">
        <v>15</v>
      </c>
      <c r="F1020" s="389" t="s">
        <v>99064</v>
      </c>
      <c r="G1020" s="389" t="s">
        <v>98665</v>
      </c>
      <c r="H1020" s="389">
        <v>1</v>
      </c>
      <c r="I1020" s="389" t="s">
        <v>99502</v>
      </c>
      <c r="J1020" s="389" t="s">
        <v>99503</v>
      </c>
      <c r="K1020" s="389" t="s">
        <v>99504</v>
      </c>
    </row>
    <row r="1021" spans="1:11" hidden="1">
      <c r="A1021" s="389" t="str">
        <f t="shared" si="30"/>
        <v>N</v>
      </c>
      <c r="B1021" s="389" t="str">
        <f t="shared" si="31"/>
        <v>N1</v>
      </c>
      <c r="C1021" s="394" t="s">
        <v>99883</v>
      </c>
      <c r="D1021" s="394" t="s">
        <v>99578</v>
      </c>
      <c r="E1021" s="395">
        <v>15</v>
      </c>
      <c r="F1021" s="389" t="s">
        <v>99064</v>
      </c>
      <c r="G1021" s="389" t="s">
        <v>98665</v>
      </c>
      <c r="H1021" s="389">
        <v>1</v>
      </c>
      <c r="I1021" s="389" t="s">
        <v>99502</v>
      </c>
      <c r="J1021" s="389" t="s">
        <v>99503</v>
      </c>
      <c r="K1021" s="389" t="s">
        <v>99504</v>
      </c>
    </row>
    <row r="1022" spans="1:11" hidden="1">
      <c r="A1022" s="389" t="str">
        <f t="shared" si="30"/>
        <v>N</v>
      </c>
      <c r="B1022" s="389" t="str">
        <f t="shared" si="31"/>
        <v>N2</v>
      </c>
      <c r="C1022" s="394" t="s">
        <v>99884</v>
      </c>
      <c r="D1022" s="394" t="s">
        <v>99513</v>
      </c>
      <c r="E1022" s="395">
        <v>15</v>
      </c>
      <c r="F1022" s="389" t="s">
        <v>99064</v>
      </c>
      <c r="G1022" s="389" t="s">
        <v>98665</v>
      </c>
      <c r="H1022" s="389">
        <v>1</v>
      </c>
      <c r="I1022" s="389" t="s">
        <v>99502</v>
      </c>
      <c r="J1022" s="389" t="s">
        <v>99503</v>
      </c>
      <c r="K1022" s="389" t="s">
        <v>99504</v>
      </c>
    </row>
    <row r="1023" spans="1:11" hidden="1">
      <c r="A1023" s="389" t="str">
        <f t="shared" si="30"/>
        <v>N</v>
      </c>
      <c r="B1023" s="389" t="str">
        <f t="shared" si="31"/>
        <v>N2</v>
      </c>
      <c r="C1023" s="394" t="s">
        <v>99885</v>
      </c>
      <c r="D1023" s="394" t="s">
        <v>99513</v>
      </c>
      <c r="E1023" s="395">
        <v>15</v>
      </c>
      <c r="F1023" s="389" t="s">
        <v>99064</v>
      </c>
      <c r="G1023" s="389" t="s">
        <v>98665</v>
      </c>
      <c r="H1023" s="389">
        <v>1</v>
      </c>
      <c r="I1023" s="389" t="s">
        <v>99502</v>
      </c>
      <c r="J1023" s="389" t="s">
        <v>99503</v>
      </c>
      <c r="K1023" s="389" t="s">
        <v>99504</v>
      </c>
    </row>
    <row r="1024" spans="1:11" hidden="1">
      <c r="A1024" s="389" t="str">
        <f t="shared" si="30"/>
        <v>N</v>
      </c>
      <c r="B1024" s="389" t="str">
        <f t="shared" si="31"/>
        <v>N2</v>
      </c>
      <c r="C1024" s="394" t="s">
        <v>99886</v>
      </c>
      <c r="D1024" s="394" t="s">
        <v>99513</v>
      </c>
      <c r="E1024" s="395">
        <v>15</v>
      </c>
      <c r="F1024" s="389" t="s">
        <v>99064</v>
      </c>
      <c r="G1024" s="389" t="s">
        <v>98665</v>
      </c>
      <c r="H1024" s="389">
        <v>1</v>
      </c>
      <c r="I1024" s="389" t="s">
        <v>99502</v>
      </c>
      <c r="J1024" s="389" t="s">
        <v>99503</v>
      </c>
      <c r="K1024" s="389" t="s">
        <v>99504</v>
      </c>
    </row>
    <row r="1025" spans="1:11" hidden="1">
      <c r="A1025" s="389" t="str">
        <f t="shared" si="30"/>
        <v>N</v>
      </c>
      <c r="B1025" s="389" t="str">
        <f t="shared" si="31"/>
        <v>N2</v>
      </c>
      <c r="C1025" s="394" t="s">
        <v>99887</v>
      </c>
      <c r="D1025" s="394" t="s">
        <v>99513</v>
      </c>
      <c r="E1025" s="395">
        <v>15</v>
      </c>
      <c r="F1025" s="389" t="s">
        <v>99064</v>
      </c>
      <c r="G1025" s="389" t="s">
        <v>98665</v>
      </c>
      <c r="H1025" s="389">
        <v>1</v>
      </c>
      <c r="I1025" s="389" t="s">
        <v>99502</v>
      </c>
      <c r="J1025" s="389" t="s">
        <v>99503</v>
      </c>
      <c r="K1025" s="389" t="s">
        <v>99504</v>
      </c>
    </row>
    <row r="1026" spans="1:11" hidden="1">
      <c r="A1026" s="389" t="str">
        <f t="shared" si="30"/>
        <v>N</v>
      </c>
      <c r="B1026" s="389" t="str">
        <f t="shared" si="31"/>
        <v>N2</v>
      </c>
      <c r="C1026" s="394" t="s">
        <v>99888</v>
      </c>
      <c r="D1026" s="394" t="s">
        <v>99513</v>
      </c>
      <c r="E1026" s="395">
        <v>15</v>
      </c>
      <c r="F1026" s="389" t="s">
        <v>99064</v>
      </c>
      <c r="G1026" s="389" t="s">
        <v>98665</v>
      </c>
      <c r="H1026" s="389">
        <v>1</v>
      </c>
      <c r="I1026" s="389" t="s">
        <v>99502</v>
      </c>
      <c r="J1026" s="389" t="s">
        <v>99503</v>
      </c>
      <c r="K1026" s="389" t="s">
        <v>99504</v>
      </c>
    </row>
    <row r="1027" spans="1:11" hidden="1">
      <c r="A1027" s="389" t="str">
        <f t="shared" ref="A1027:A1090" si="32">LEFT(C1027)</f>
        <v>N</v>
      </c>
      <c r="B1027" s="389" t="str">
        <f t="shared" si="31"/>
        <v>N2</v>
      </c>
      <c r="C1027" s="394" t="s">
        <v>99889</v>
      </c>
      <c r="D1027" s="394" t="s">
        <v>99513</v>
      </c>
      <c r="E1027" s="395">
        <v>15</v>
      </c>
      <c r="F1027" s="389" t="s">
        <v>99064</v>
      </c>
      <c r="G1027" s="389" t="s">
        <v>98665</v>
      </c>
      <c r="H1027" s="389">
        <v>1</v>
      </c>
      <c r="I1027" s="389" t="s">
        <v>99502</v>
      </c>
      <c r="J1027" s="389" t="s">
        <v>99503</v>
      </c>
      <c r="K1027" s="389" t="s">
        <v>99504</v>
      </c>
    </row>
    <row r="1028" spans="1:11" hidden="1">
      <c r="A1028" s="389" t="str">
        <f t="shared" si="32"/>
        <v>N</v>
      </c>
      <c r="B1028" s="389" t="str">
        <f t="shared" ref="B1028:B1091" si="33">LEFT(C1028,2)</f>
        <v>N2</v>
      </c>
      <c r="C1028" s="394" t="s">
        <v>99890</v>
      </c>
      <c r="D1028" s="394" t="s">
        <v>99513</v>
      </c>
      <c r="E1028" s="395">
        <v>15</v>
      </c>
      <c r="F1028" s="389" t="s">
        <v>99064</v>
      </c>
      <c r="G1028" s="389" t="s">
        <v>98665</v>
      </c>
      <c r="H1028" s="389">
        <v>1</v>
      </c>
      <c r="I1028" s="389" t="s">
        <v>99502</v>
      </c>
      <c r="J1028" s="389" t="s">
        <v>99503</v>
      </c>
      <c r="K1028" s="389" t="s">
        <v>99504</v>
      </c>
    </row>
    <row r="1029" spans="1:11" hidden="1">
      <c r="A1029" s="389" t="str">
        <f t="shared" si="32"/>
        <v>N</v>
      </c>
      <c r="B1029" s="389" t="str">
        <f t="shared" si="33"/>
        <v>N2</v>
      </c>
      <c r="C1029" s="394" t="s">
        <v>99891</v>
      </c>
      <c r="D1029" s="394" t="s">
        <v>99513</v>
      </c>
      <c r="E1029" s="395">
        <v>15</v>
      </c>
      <c r="F1029" s="389" t="s">
        <v>99064</v>
      </c>
      <c r="G1029" s="389" t="s">
        <v>98665</v>
      </c>
      <c r="H1029" s="389">
        <v>1</v>
      </c>
      <c r="I1029" s="389" t="s">
        <v>99502</v>
      </c>
      <c r="J1029" s="389" t="s">
        <v>99503</v>
      </c>
      <c r="K1029" s="389" t="s">
        <v>99504</v>
      </c>
    </row>
    <row r="1030" spans="1:11" hidden="1">
      <c r="A1030" s="389" t="str">
        <f t="shared" si="32"/>
        <v>N</v>
      </c>
      <c r="B1030" s="389" t="str">
        <f t="shared" si="33"/>
        <v>N2</v>
      </c>
      <c r="C1030" s="394" t="s">
        <v>99892</v>
      </c>
      <c r="D1030" s="394" t="s">
        <v>99513</v>
      </c>
      <c r="E1030" s="395">
        <v>15</v>
      </c>
      <c r="F1030" s="389" t="s">
        <v>99064</v>
      </c>
      <c r="G1030" s="389" t="s">
        <v>98665</v>
      </c>
      <c r="H1030" s="389">
        <v>1</v>
      </c>
      <c r="I1030" s="389" t="s">
        <v>99502</v>
      </c>
      <c r="J1030" s="389" t="s">
        <v>99503</v>
      </c>
      <c r="K1030" s="389" t="s">
        <v>99504</v>
      </c>
    </row>
    <row r="1031" spans="1:11" hidden="1">
      <c r="A1031" s="389" t="str">
        <f t="shared" si="32"/>
        <v>N</v>
      </c>
      <c r="B1031" s="389" t="str">
        <f t="shared" si="33"/>
        <v>N2</v>
      </c>
      <c r="C1031" s="394" t="s">
        <v>99893</v>
      </c>
      <c r="D1031" s="394" t="s">
        <v>99513</v>
      </c>
      <c r="E1031" s="395">
        <v>15</v>
      </c>
      <c r="F1031" s="389" t="s">
        <v>99064</v>
      </c>
      <c r="G1031" s="389" t="s">
        <v>98665</v>
      </c>
      <c r="H1031" s="389">
        <v>1</v>
      </c>
      <c r="I1031" s="389" t="s">
        <v>99502</v>
      </c>
      <c r="J1031" s="389" t="s">
        <v>99503</v>
      </c>
      <c r="K1031" s="389" t="s">
        <v>99504</v>
      </c>
    </row>
    <row r="1032" spans="1:11" hidden="1">
      <c r="A1032" s="389" t="str">
        <f t="shared" si="32"/>
        <v>N</v>
      </c>
      <c r="B1032" s="389" t="str">
        <f t="shared" si="33"/>
        <v>N2</v>
      </c>
      <c r="C1032" s="394" t="s">
        <v>99894</v>
      </c>
      <c r="D1032" s="394" t="s">
        <v>99513</v>
      </c>
      <c r="E1032" s="395">
        <v>15</v>
      </c>
      <c r="F1032" s="389" t="s">
        <v>99064</v>
      </c>
      <c r="G1032" s="389" t="s">
        <v>98665</v>
      </c>
      <c r="H1032" s="389">
        <v>1</v>
      </c>
      <c r="I1032" s="389" t="s">
        <v>99502</v>
      </c>
      <c r="J1032" s="389" t="s">
        <v>99503</v>
      </c>
      <c r="K1032" s="389" t="s">
        <v>99504</v>
      </c>
    </row>
    <row r="1033" spans="1:11" hidden="1">
      <c r="A1033" s="389" t="str">
        <f t="shared" si="32"/>
        <v>N</v>
      </c>
      <c r="B1033" s="389" t="str">
        <f t="shared" si="33"/>
        <v>N2</v>
      </c>
      <c r="C1033" s="394" t="s">
        <v>99895</v>
      </c>
      <c r="D1033" s="394" t="s">
        <v>99578</v>
      </c>
      <c r="E1033" s="395">
        <v>15</v>
      </c>
      <c r="F1033" s="389" t="s">
        <v>99064</v>
      </c>
      <c r="G1033" s="389" t="s">
        <v>98665</v>
      </c>
      <c r="H1033" s="389">
        <v>1</v>
      </c>
      <c r="I1033" s="389" t="s">
        <v>99502</v>
      </c>
      <c r="J1033" s="389" t="s">
        <v>99503</v>
      </c>
      <c r="K1033" s="389" t="s">
        <v>99504</v>
      </c>
    </row>
    <row r="1034" spans="1:11" hidden="1">
      <c r="A1034" s="389" t="str">
        <f t="shared" si="32"/>
        <v>N</v>
      </c>
      <c r="B1034" s="389" t="str">
        <f t="shared" si="33"/>
        <v>N2</v>
      </c>
      <c r="C1034" s="394" t="s">
        <v>99896</v>
      </c>
      <c r="D1034" s="394" t="s">
        <v>99513</v>
      </c>
      <c r="E1034" s="395">
        <v>15</v>
      </c>
      <c r="F1034" s="389" t="s">
        <v>99064</v>
      </c>
      <c r="G1034" s="389" t="s">
        <v>98665</v>
      </c>
      <c r="H1034" s="389">
        <v>1</v>
      </c>
      <c r="I1034" s="389" t="s">
        <v>99502</v>
      </c>
      <c r="J1034" s="389" t="s">
        <v>99503</v>
      </c>
      <c r="K1034" s="389" t="s">
        <v>99504</v>
      </c>
    </row>
    <row r="1035" spans="1:11" hidden="1">
      <c r="A1035" s="389" t="str">
        <f t="shared" si="32"/>
        <v>N</v>
      </c>
      <c r="B1035" s="389" t="str">
        <f t="shared" si="33"/>
        <v>N2</v>
      </c>
      <c r="C1035" s="394" t="s">
        <v>99897</v>
      </c>
      <c r="D1035" s="394" t="s">
        <v>99513</v>
      </c>
      <c r="E1035" s="395">
        <v>15</v>
      </c>
      <c r="F1035" s="389" t="s">
        <v>99064</v>
      </c>
      <c r="G1035" s="389" t="s">
        <v>98665</v>
      </c>
      <c r="H1035" s="389">
        <v>1</v>
      </c>
      <c r="I1035" s="389" t="s">
        <v>99502</v>
      </c>
      <c r="J1035" s="389" t="s">
        <v>99503</v>
      </c>
      <c r="K1035" s="389" t="s">
        <v>99504</v>
      </c>
    </row>
    <row r="1036" spans="1:11" hidden="1">
      <c r="A1036" s="389" t="str">
        <f t="shared" si="32"/>
        <v>N</v>
      </c>
      <c r="B1036" s="389" t="str">
        <f t="shared" si="33"/>
        <v>N2</v>
      </c>
      <c r="C1036" s="394" t="s">
        <v>99898</v>
      </c>
      <c r="D1036" s="394" t="s">
        <v>99513</v>
      </c>
      <c r="E1036" s="395">
        <v>15</v>
      </c>
      <c r="F1036" s="389" t="s">
        <v>99064</v>
      </c>
      <c r="G1036" s="389" t="s">
        <v>98665</v>
      </c>
      <c r="H1036" s="389">
        <v>1</v>
      </c>
      <c r="I1036" s="389" t="s">
        <v>99502</v>
      </c>
      <c r="J1036" s="389" t="s">
        <v>99503</v>
      </c>
      <c r="K1036" s="389" t="s">
        <v>99504</v>
      </c>
    </row>
    <row r="1037" spans="1:11" hidden="1">
      <c r="A1037" s="389" t="str">
        <f t="shared" si="32"/>
        <v>N</v>
      </c>
      <c r="B1037" s="389" t="str">
        <f t="shared" si="33"/>
        <v>N2</v>
      </c>
      <c r="C1037" s="394" t="s">
        <v>99899</v>
      </c>
      <c r="D1037" s="394" t="s">
        <v>99519</v>
      </c>
      <c r="E1037" s="395">
        <v>15</v>
      </c>
      <c r="F1037" s="389" t="s">
        <v>99064</v>
      </c>
      <c r="G1037" s="389" t="s">
        <v>98665</v>
      </c>
      <c r="H1037" s="389">
        <v>1</v>
      </c>
      <c r="I1037" s="389" t="s">
        <v>99502</v>
      </c>
      <c r="J1037" s="389" t="s">
        <v>99503</v>
      </c>
      <c r="K1037" s="389" t="s">
        <v>99504</v>
      </c>
    </row>
    <row r="1038" spans="1:11" hidden="1">
      <c r="A1038" s="389" t="str">
        <f t="shared" si="32"/>
        <v>N</v>
      </c>
      <c r="B1038" s="389" t="str">
        <f t="shared" si="33"/>
        <v>N3</v>
      </c>
      <c r="C1038" s="394" t="s">
        <v>99900</v>
      </c>
      <c r="D1038" s="394" t="s">
        <v>99513</v>
      </c>
      <c r="E1038" s="395">
        <v>15</v>
      </c>
      <c r="F1038" s="389" t="s">
        <v>99064</v>
      </c>
      <c r="G1038" s="389" t="s">
        <v>98665</v>
      </c>
      <c r="H1038" s="389">
        <v>1</v>
      </c>
      <c r="I1038" s="389" t="s">
        <v>99502</v>
      </c>
      <c r="J1038" s="389" t="s">
        <v>99503</v>
      </c>
      <c r="K1038" s="389" t="s">
        <v>99504</v>
      </c>
    </row>
    <row r="1039" spans="1:11" hidden="1">
      <c r="A1039" s="389" t="str">
        <f t="shared" si="32"/>
        <v>N</v>
      </c>
      <c r="B1039" s="389" t="str">
        <f t="shared" si="33"/>
        <v>N3</v>
      </c>
      <c r="C1039" s="394" t="s">
        <v>99901</v>
      </c>
      <c r="D1039" s="394" t="s">
        <v>99513</v>
      </c>
      <c r="E1039" s="395">
        <v>15</v>
      </c>
      <c r="F1039" s="389" t="s">
        <v>99071</v>
      </c>
      <c r="G1039" s="389" t="s">
        <v>98665</v>
      </c>
      <c r="H1039" s="389">
        <v>1</v>
      </c>
      <c r="I1039" s="389" t="s">
        <v>99502</v>
      </c>
      <c r="J1039" s="389" t="s">
        <v>99503</v>
      </c>
      <c r="K1039" s="389" t="s">
        <v>99504</v>
      </c>
    </row>
    <row r="1040" spans="1:11" hidden="1">
      <c r="A1040" s="389" t="str">
        <f t="shared" si="32"/>
        <v>N</v>
      </c>
      <c r="B1040" s="389" t="str">
        <f t="shared" si="33"/>
        <v>N3</v>
      </c>
      <c r="C1040" s="394" t="s">
        <v>99902</v>
      </c>
      <c r="D1040" s="394" t="s">
        <v>99513</v>
      </c>
      <c r="E1040" s="395">
        <v>15</v>
      </c>
      <c r="F1040" s="389" t="s">
        <v>99064</v>
      </c>
      <c r="G1040" s="389" t="s">
        <v>98665</v>
      </c>
      <c r="H1040" s="389">
        <v>1</v>
      </c>
      <c r="I1040" s="389" t="s">
        <v>99502</v>
      </c>
      <c r="J1040" s="389" t="s">
        <v>99503</v>
      </c>
      <c r="K1040" s="389" t="s">
        <v>99504</v>
      </c>
    </row>
    <row r="1041" spans="1:11" hidden="1">
      <c r="A1041" s="389" t="str">
        <f t="shared" si="32"/>
        <v>N</v>
      </c>
      <c r="B1041" s="389" t="str">
        <f t="shared" si="33"/>
        <v>N3</v>
      </c>
      <c r="C1041" s="394" t="s">
        <v>99903</v>
      </c>
      <c r="D1041" s="394" t="s">
        <v>99513</v>
      </c>
      <c r="E1041" s="395">
        <v>15</v>
      </c>
      <c r="F1041" s="389" t="s">
        <v>99064</v>
      </c>
      <c r="G1041" s="389" t="s">
        <v>98665</v>
      </c>
      <c r="H1041" s="389">
        <v>1</v>
      </c>
      <c r="I1041" s="389" t="s">
        <v>99502</v>
      </c>
      <c r="J1041" s="389" t="s">
        <v>99503</v>
      </c>
      <c r="K1041" s="389" t="s">
        <v>99504</v>
      </c>
    </row>
    <row r="1042" spans="1:11" hidden="1">
      <c r="A1042" s="389" t="str">
        <f t="shared" si="32"/>
        <v>N</v>
      </c>
      <c r="B1042" s="389" t="str">
        <f t="shared" si="33"/>
        <v>N3</v>
      </c>
      <c r="C1042" s="394" t="s">
        <v>99904</v>
      </c>
      <c r="D1042" s="394" t="s">
        <v>99513</v>
      </c>
      <c r="E1042" s="395">
        <v>15</v>
      </c>
      <c r="F1042" s="389" t="s">
        <v>99064</v>
      </c>
      <c r="G1042" s="389" t="s">
        <v>98665</v>
      </c>
      <c r="H1042" s="389">
        <v>1</v>
      </c>
      <c r="I1042" s="389" t="s">
        <v>99502</v>
      </c>
      <c r="J1042" s="389" t="s">
        <v>99503</v>
      </c>
      <c r="K1042" s="389" t="s">
        <v>99504</v>
      </c>
    </row>
    <row r="1043" spans="1:11" hidden="1">
      <c r="A1043" s="389" t="str">
        <f t="shared" si="32"/>
        <v>N</v>
      </c>
      <c r="B1043" s="389" t="str">
        <f t="shared" si="33"/>
        <v>N3</v>
      </c>
      <c r="C1043" s="394" t="s">
        <v>99905</v>
      </c>
      <c r="D1043" s="394" t="s">
        <v>99578</v>
      </c>
      <c r="E1043" s="395">
        <v>15</v>
      </c>
      <c r="F1043" s="389" t="s">
        <v>99064</v>
      </c>
      <c r="G1043" s="389" t="s">
        <v>98665</v>
      </c>
      <c r="H1043" s="389">
        <v>1</v>
      </c>
      <c r="I1043" s="389" t="s">
        <v>99502</v>
      </c>
      <c r="J1043" s="389" t="s">
        <v>99503</v>
      </c>
      <c r="K1043" s="389" t="s">
        <v>99504</v>
      </c>
    </row>
    <row r="1044" spans="1:11" hidden="1">
      <c r="A1044" s="389" t="str">
        <f t="shared" si="32"/>
        <v>N</v>
      </c>
      <c r="B1044" s="389" t="str">
        <f t="shared" si="33"/>
        <v>N3</v>
      </c>
      <c r="C1044" s="394" t="s">
        <v>99906</v>
      </c>
      <c r="D1044" s="394" t="s">
        <v>99575</v>
      </c>
      <c r="E1044" s="395">
        <v>15</v>
      </c>
      <c r="F1044" s="389" t="s">
        <v>99064</v>
      </c>
      <c r="G1044" s="389" t="s">
        <v>98665</v>
      </c>
      <c r="H1044" s="389">
        <v>1</v>
      </c>
      <c r="I1044" s="389" t="s">
        <v>99502</v>
      </c>
      <c r="J1044" s="389" t="s">
        <v>99503</v>
      </c>
      <c r="K1044" s="389" t="s">
        <v>99504</v>
      </c>
    </row>
    <row r="1045" spans="1:11" hidden="1">
      <c r="A1045" s="389" t="str">
        <f t="shared" si="32"/>
        <v>N</v>
      </c>
      <c r="B1045" s="389" t="str">
        <f t="shared" si="33"/>
        <v>N3</v>
      </c>
      <c r="C1045" s="394" t="s">
        <v>99907</v>
      </c>
      <c r="D1045" s="394" t="s">
        <v>99575</v>
      </c>
      <c r="E1045" s="395">
        <v>15</v>
      </c>
      <c r="F1045" s="389" t="s">
        <v>99064</v>
      </c>
      <c r="G1045" s="389" t="s">
        <v>98665</v>
      </c>
      <c r="H1045" s="389">
        <v>1</v>
      </c>
      <c r="I1045" s="389" t="s">
        <v>99502</v>
      </c>
      <c r="J1045" s="389" t="s">
        <v>99503</v>
      </c>
      <c r="K1045" s="389" t="s">
        <v>99504</v>
      </c>
    </row>
    <row r="1046" spans="1:11" hidden="1">
      <c r="A1046" s="389" t="str">
        <f t="shared" si="32"/>
        <v>N</v>
      </c>
      <c r="B1046" s="389" t="str">
        <f t="shared" si="33"/>
        <v>N3</v>
      </c>
      <c r="C1046" s="394" t="s">
        <v>99908</v>
      </c>
      <c r="D1046" s="394" t="s">
        <v>99575</v>
      </c>
      <c r="E1046" s="395">
        <v>15</v>
      </c>
      <c r="F1046" s="389" t="s">
        <v>99064</v>
      </c>
      <c r="G1046" s="389" t="s">
        <v>98665</v>
      </c>
      <c r="H1046" s="389">
        <v>1</v>
      </c>
      <c r="I1046" s="389" t="s">
        <v>99502</v>
      </c>
      <c r="J1046" s="389" t="s">
        <v>99503</v>
      </c>
      <c r="K1046" s="389" t="s">
        <v>99504</v>
      </c>
    </row>
    <row r="1047" spans="1:11" hidden="1">
      <c r="A1047" s="389" t="str">
        <f t="shared" si="32"/>
        <v>N</v>
      </c>
      <c r="B1047" s="389" t="str">
        <f t="shared" si="33"/>
        <v>N3</v>
      </c>
      <c r="C1047" s="394" t="s">
        <v>99909</v>
      </c>
      <c r="D1047" s="394" t="s">
        <v>99575</v>
      </c>
      <c r="E1047" s="395">
        <v>15</v>
      </c>
      <c r="F1047" s="389" t="s">
        <v>99064</v>
      </c>
      <c r="G1047" s="389" t="s">
        <v>98665</v>
      </c>
      <c r="H1047" s="389">
        <v>1</v>
      </c>
      <c r="I1047" s="389" t="s">
        <v>99502</v>
      </c>
      <c r="J1047" s="389" t="s">
        <v>99503</v>
      </c>
      <c r="K1047" s="389" t="s">
        <v>99504</v>
      </c>
    </row>
    <row r="1048" spans="1:11" hidden="1">
      <c r="A1048" s="389" t="str">
        <f t="shared" si="32"/>
        <v>N</v>
      </c>
      <c r="B1048" s="389" t="str">
        <f t="shared" si="33"/>
        <v>N3</v>
      </c>
      <c r="C1048" s="394" t="s">
        <v>99910</v>
      </c>
      <c r="D1048" s="394" t="s">
        <v>99575</v>
      </c>
      <c r="E1048" s="395">
        <v>15</v>
      </c>
      <c r="F1048" s="389" t="s">
        <v>99064</v>
      </c>
      <c r="G1048" s="389" t="s">
        <v>98665</v>
      </c>
      <c r="H1048" s="389">
        <v>1</v>
      </c>
      <c r="I1048" s="389" t="s">
        <v>99502</v>
      </c>
      <c r="J1048" s="389" t="s">
        <v>99503</v>
      </c>
      <c r="K1048" s="389" t="s">
        <v>99504</v>
      </c>
    </row>
    <row r="1049" spans="1:11" hidden="1">
      <c r="A1049" s="389" t="str">
        <f t="shared" si="32"/>
        <v>N</v>
      </c>
      <c r="B1049" s="389" t="str">
        <f t="shared" si="33"/>
        <v>N3</v>
      </c>
      <c r="C1049" s="394" t="s">
        <v>99911</v>
      </c>
      <c r="D1049" s="394" t="s">
        <v>99571</v>
      </c>
      <c r="E1049" s="395">
        <v>15</v>
      </c>
      <c r="F1049" s="389" t="s">
        <v>99064</v>
      </c>
      <c r="G1049" s="389" t="s">
        <v>98665</v>
      </c>
      <c r="H1049" s="389">
        <v>1</v>
      </c>
      <c r="I1049" s="389" t="s">
        <v>99502</v>
      </c>
      <c r="J1049" s="389" t="s">
        <v>99503</v>
      </c>
      <c r="K1049" s="389" t="s">
        <v>99504</v>
      </c>
    </row>
    <row r="1050" spans="1:11" hidden="1">
      <c r="A1050" s="389" t="str">
        <f t="shared" si="32"/>
        <v>N</v>
      </c>
      <c r="B1050" s="389" t="str">
        <f t="shared" si="33"/>
        <v>N3</v>
      </c>
      <c r="C1050" s="394" t="s">
        <v>99912</v>
      </c>
      <c r="D1050" s="394" t="s">
        <v>99575</v>
      </c>
      <c r="E1050" s="395">
        <v>15</v>
      </c>
      <c r="F1050" s="389" t="s">
        <v>99064</v>
      </c>
      <c r="G1050" s="389" t="s">
        <v>98665</v>
      </c>
      <c r="H1050" s="389">
        <v>1</v>
      </c>
      <c r="I1050" s="389" t="s">
        <v>99502</v>
      </c>
      <c r="J1050" s="389" t="s">
        <v>99503</v>
      </c>
      <c r="K1050" s="389" t="s">
        <v>99504</v>
      </c>
    </row>
    <row r="1051" spans="1:11" hidden="1">
      <c r="A1051" s="389" t="str">
        <f t="shared" si="32"/>
        <v>N</v>
      </c>
      <c r="B1051" s="389" t="str">
        <f t="shared" si="33"/>
        <v>N4</v>
      </c>
      <c r="C1051" s="394" t="s">
        <v>99913</v>
      </c>
      <c r="D1051" s="394" t="s">
        <v>99578</v>
      </c>
      <c r="E1051" s="395">
        <v>15</v>
      </c>
      <c r="F1051" s="389" t="s">
        <v>99064</v>
      </c>
      <c r="G1051" s="389" t="s">
        <v>98665</v>
      </c>
      <c r="H1051" s="389">
        <v>1</v>
      </c>
      <c r="I1051" s="389" t="s">
        <v>99502</v>
      </c>
      <c r="J1051" s="389" t="s">
        <v>99503</v>
      </c>
      <c r="K1051" s="389" t="s">
        <v>99504</v>
      </c>
    </row>
    <row r="1052" spans="1:11" hidden="1">
      <c r="A1052" s="389" t="str">
        <f t="shared" si="32"/>
        <v>N</v>
      </c>
      <c r="B1052" s="389" t="str">
        <f t="shared" si="33"/>
        <v>N4</v>
      </c>
      <c r="C1052" s="394" t="s">
        <v>99914</v>
      </c>
      <c r="D1052" s="394" t="s">
        <v>99513</v>
      </c>
      <c r="E1052" s="395">
        <v>15</v>
      </c>
      <c r="F1052" s="389" t="s">
        <v>99064</v>
      </c>
      <c r="G1052" s="389" t="s">
        <v>98665</v>
      </c>
      <c r="H1052" s="389">
        <v>1</v>
      </c>
      <c r="I1052" s="389" t="s">
        <v>99502</v>
      </c>
      <c r="J1052" s="389" t="s">
        <v>99503</v>
      </c>
      <c r="K1052" s="389" t="s">
        <v>99504</v>
      </c>
    </row>
    <row r="1053" spans="1:11" hidden="1">
      <c r="A1053" s="389" t="str">
        <f t="shared" si="32"/>
        <v>N</v>
      </c>
      <c r="B1053" s="389" t="str">
        <f t="shared" si="33"/>
        <v>N4</v>
      </c>
      <c r="C1053" s="394" t="s">
        <v>99915</v>
      </c>
      <c r="D1053" s="394" t="s">
        <v>99519</v>
      </c>
      <c r="E1053" s="395">
        <v>15</v>
      </c>
      <c r="F1053" s="389" t="s">
        <v>99064</v>
      </c>
      <c r="G1053" s="389" t="s">
        <v>98665</v>
      </c>
      <c r="H1053" s="389">
        <v>1</v>
      </c>
      <c r="I1053" s="389" t="s">
        <v>99502</v>
      </c>
      <c r="J1053" s="389" t="s">
        <v>99503</v>
      </c>
      <c r="K1053" s="389" t="s">
        <v>99504</v>
      </c>
    </row>
    <row r="1054" spans="1:11" hidden="1">
      <c r="A1054" s="389" t="str">
        <f t="shared" si="32"/>
        <v>N</v>
      </c>
      <c r="B1054" s="389" t="str">
        <f t="shared" si="33"/>
        <v>N4</v>
      </c>
      <c r="C1054" s="394" t="s">
        <v>99916</v>
      </c>
      <c r="D1054" s="394" t="s">
        <v>99519</v>
      </c>
      <c r="E1054" s="395">
        <v>15</v>
      </c>
      <c r="F1054" s="389" t="s">
        <v>99064</v>
      </c>
      <c r="G1054" s="389" t="s">
        <v>98665</v>
      </c>
      <c r="H1054" s="389">
        <v>1</v>
      </c>
      <c r="I1054" s="389" t="s">
        <v>99502</v>
      </c>
      <c r="J1054" s="389" t="s">
        <v>99503</v>
      </c>
      <c r="K1054" s="389" t="s">
        <v>99504</v>
      </c>
    </row>
    <row r="1055" spans="1:11" hidden="1">
      <c r="A1055" s="389" t="str">
        <f t="shared" si="32"/>
        <v>N</v>
      </c>
      <c r="B1055" s="389" t="str">
        <f t="shared" si="33"/>
        <v>N4</v>
      </c>
      <c r="C1055" s="394" t="s">
        <v>99917</v>
      </c>
      <c r="D1055" s="394" t="s">
        <v>99519</v>
      </c>
      <c r="E1055" s="395">
        <v>15</v>
      </c>
      <c r="F1055" s="389" t="s">
        <v>99064</v>
      </c>
      <c r="G1055" s="389" t="s">
        <v>98665</v>
      </c>
      <c r="H1055" s="389">
        <v>1</v>
      </c>
      <c r="I1055" s="389" t="s">
        <v>99502</v>
      </c>
      <c r="J1055" s="389" t="s">
        <v>99503</v>
      </c>
      <c r="K1055" s="389" t="s">
        <v>99504</v>
      </c>
    </row>
    <row r="1056" spans="1:11" hidden="1">
      <c r="A1056" s="389" t="str">
        <f t="shared" si="32"/>
        <v>N</v>
      </c>
      <c r="B1056" s="389" t="str">
        <f t="shared" si="33"/>
        <v>N4</v>
      </c>
      <c r="C1056" s="394" t="s">
        <v>99918</v>
      </c>
      <c r="D1056" s="394" t="s">
        <v>99513</v>
      </c>
      <c r="E1056" s="395">
        <v>15</v>
      </c>
      <c r="F1056" s="389" t="s">
        <v>99064</v>
      </c>
      <c r="G1056" s="389" t="s">
        <v>98665</v>
      </c>
      <c r="H1056" s="389">
        <v>1</v>
      </c>
      <c r="I1056" s="389" t="s">
        <v>99502</v>
      </c>
      <c r="J1056" s="389" t="s">
        <v>99503</v>
      </c>
      <c r="K1056" s="389" t="s">
        <v>99504</v>
      </c>
    </row>
    <row r="1057" spans="1:11" hidden="1">
      <c r="A1057" s="389" t="str">
        <f t="shared" si="32"/>
        <v>N</v>
      </c>
      <c r="B1057" s="389" t="str">
        <f t="shared" si="33"/>
        <v>N4</v>
      </c>
      <c r="C1057" s="394" t="s">
        <v>99919</v>
      </c>
      <c r="D1057" s="394" t="s">
        <v>99513</v>
      </c>
      <c r="E1057" s="395">
        <v>15</v>
      </c>
      <c r="F1057" s="389" t="s">
        <v>99064</v>
      </c>
      <c r="G1057" s="389" t="s">
        <v>98665</v>
      </c>
      <c r="H1057" s="389">
        <v>1</v>
      </c>
      <c r="I1057" s="389" t="s">
        <v>99502</v>
      </c>
      <c r="J1057" s="389" t="s">
        <v>99503</v>
      </c>
      <c r="K1057" s="389" t="s">
        <v>99504</v>
      </c>
    </row>
    <row r="1058" spans="1:11" hidden="1">
      <c r="A1058" s="389" t="str">
        <f t="shared" si="32"/>
        <v>N</v>
      </c>
      <c r="B1058" s="389" t="str">
        <f t="shared" si="33"/>
        <v>N4</v>
      </c>
      <c r="C1058" s="394" t="s">
        <v>99920</v>
      </c>
      <c r="D1058" s="394" t="s">
        <v>99513</v>
      </c>
      <c r="E1058" s="395">
        <v>15</v>
      </c>
      <c r="F1058" s="389" t="s">
        <v>99064</v>
      </c>
      <c r="G1058" s="389" t="s">
        <v>98665</v>
      </c>
      <c r="H1058" s="389">
        <v>1</v>
      </c>
      <c r="I1058" s="389" t="s">
        <v>99502</v>
      </c>
      <c r="J1058" s="389" t="s">
        <v>99503</v>
      </c>
      <c r="K1058" s="389" t="s">
        <v>99504</v>
      </c>
    </row>
    <row r="1059" spans="1:11" hidden="1">
      <c r="A1059" s="389" t="str">
        <f t="shared" si="32"/>
        <v>N</v>
      </c>
      <c r="B1059" s="389" t="str">
        <f t="shared" si="33"/>
        <v>N4</v>
      </c>
      <c r="C1059" s="394" t="s">
        <v>99921</v>
      </c>
      <c r="D1059" s="394" t="s">
        <v>99519</v>
      </c>
      <c r="E1059" s="395">
        <v>15</v>
      </c>
      <c r="F1059" s="389" t="s">
        <v>99064</v>
      </c>
      <c r="G1059" s="389" t="s">
        <v>98665</v>
      </c>
      <c r="H1059" s="389">
        <v>1</v>
      </c>
      <c r="I1059" s="389" t="s">
        <v>99502</v>
      </c>
      <c r="J1059" s="389" t="s">
        <v>99503</v>
      </c>
      <c r="K1059" s="389" t="s">
        <v>99504</v>
      </c>
    </row>
    <row r="1060" spans="1:11" hidden="1">
      <c r="A1060" s="389" t="str">
        <f t="shared" si="32"/>
        <v>N</v>
      </c>
      <c r="B1060" s="389" t="str">
        <f t="shared" si="33"/>
        <v>N4</v>
      </c>
      <c r="C1060" s="394" t="s">
        <v>99922</v>
      </c>
      <c r="D1060" s="394" t="s">
        <v>99519</v>
      </c>
      <c r="E1060" s="395">
        <v>15</v>
      </c>
      <c r="F1060" s="389" t="s">
        <v>99064</v>
      </c>
      <c r="G1060" s="389" t="s">
        <v>98665</v>
      </c>
      <c r="H1060" s="389">
        <v>1</v>
      </c>
      <c r="I1060" s="389" t="s">
        <v>99502</v>
      </c>
      <c r="J1060" s="389" t="s">
        <v>99503</v>
      </c>
      <c r="K1060" s="389" t="s">
        <v>99504</v>
      </c>
    </row>
    <row r="1061" spans="1:11" hidden="1">
      <c r="A1061" s="389" t="str">
        <f t="shared" si="32"/>
        <v>N</v>
      </c>
      <c r="B1061" s="389" t="str">
        <f t="shared" si="33"/>
        <v>N4</v>
      </c>
      <c r="C1061" s="394" t="s">
        <v>99923</v>
      </c>
      <c r="D1061" s="394" t="s">
        <v>99519</v>
      </c>
      <c r="E1061" s="395">
        <v>15</v>
      </c>
      <c r="F1061" s="389" t="s">
        <v>99064</v>
      </c>
      <c r="G1061" s="389" t="s">
        <v>98665</v>
      </c>
      <c r="H1061" s="389">
        <v>1</v>
      </c>
      <c r="I1061" s="389" t="s">
        <v>99502</v>
      </c>
      <c r="J1061" s="389" t="s">
        <v>99503</v>
      </c>
      <c r="K1061" s="389" t="s">
        <v>99504</v>
      </c>
    </row>
    <row r="1062" spans="1:11" hidden="1">
      <c r="A1062" s="389" t="str">
        <f t="shared" si="32"/>
        <v>N</v>
      </c>
      <c r="B1062" s="389" t="str">
        <f t="shared" si="33"/>
        <v>N5</v>
      </c>
      <c r="C1062" s="394" t="s">
        <v>99924</v>
      </c>
      <c r="D1062" s="394" t="s">
        <v>99513</v>
      </c>
      <c r="E1062" s="395">
        <v>15</v>
      </c>
      <c r="F1062" s="389" t="s">
        <v>99064</v>
      </c>
      <c r="G1062" s="389" t="s">
        <v>98665</v>
      </c>
      <c r="H1062" s="389">
        <v>1</v>
      </c>
      <c r="I1062" s="389" t="s">
        <v>99502</v>
      </c>
      <c r="J1062" s="389" t="s">
        <v>99503</v>
      </c>
      <c r="K1062" s="389" t="s">
        <v>99504</v>
      </c>
    </row>
    <row r="1063" spans="1:11" hidden="1">
      <c r="A1063" s="389" t="str">
        <f t="shared" si="32"/>
        <v>N</v>
      </c>
      <c r="B1063" s="389" t="str">
        <f t="shared" si="33"/>
        <v>N5</v>
      </c>
      <c r="C1063" s="394" t="s">
        <v>99925</v>
      </c>
      <c r="D1063" s="394" t="s">
        <v>99513</v>
      </c>
      <c r="E1063" s="395">
        <v>15</v>
      </c>
      <c r="F1063" s="389" t="s">
        <v>99064</v>
      </c>
      <c r="G1063" s="389" t="s">
        <v>98665</v>
      </c>
      <c r="H1063" s="389">
        <v>1</v>
      </c>
      <c r="I1063" s="389" t="s">
        <v>99502</v>
      </c>
      <c r="J1063" s="389" t="s">
        <v>99503</v>
      </c>
      <c r="K1063" s="389" t="s">
        <v>99504</v>
      </c>
    </row>
    <row r="1064" spans="1:11" hidden="1">
      <c r="A1064" s="389" t="str">
        <f t="shared" si="32"/>
        <v>N</v>
      </c>
      <c r="B1064" s="389" t="str">
        <f t="shared" si="33"/>
        <v>N5</v>
      </c>
      <c r="C1064" s="394" t="s">
        <v>99926</v>
      </c>
      <c r="D1064" s="394" t="s">
        <v>99513</v>
      </c>
      <c r="E1064" s="395">
        <v>15</v>
      </c>
      <c r="F1064" s="389" t="s">
        <v>99064</v>
      </c>
      <c r="G1064" s="389" t="s">
        <v>98665</v>
      </c>
      <c r="H1064" s="389">
        <v>1</v>
      </c>
      <c r="I1064" s="389" t="s">
        <v>99502</v>
      </c>
      <c r="J1064" s="389" t="s">
        <v>99503</v>
      </c>
      <c r="K1064" s="389" t="s">
        <v>99504</v>
      </c>
    </row>
    <row r="1065" spans="1:11" hidden="1">
      <c r="A1065" s="389" t="str">
        <f t="shared" si="32"/>
        <v>N</v>
      </c>
      <c r="B1065" s="389" t="str">
        <f t="shared" si="33"/>
        <v>N5</v>
      </c>
      <c r="C1065" s="394" t="s">
        <v>99927</v>
      </c>
      <c r="D1065" s="394" t="s">
        <v>99513</v>
      </c>
      <c r="E1065" s="395">
        <v>15</v>
      </c>
      <c r="F1065" s="389" t="s">
        <v>99064</v>
      </c>
      <c r="G1065" s="389" t="s">
        <v>98665</v>
      </c>
      <c r="H1065" s="389">
        <v>1</v>
      </c>
      <c r="I1065" s="389" t="s">
        <v>99502</v>
      </c>
      <c r="J1065" s="389" t="s">
        <v>99503</v>
      </c>
      <c r="K1065" s="389" t="s">
        <v>99504</v>
      </c>
    </row>
    <row r="1066" spans="1:11" hidden="1">
      <c r="A1066" s="389" t="str">
        <f t="shared" si="32"/>
        <v>N</v>
      </c>
      <c r="B1066" s="389" t="str">
        <f t="shared" si="33"/>
        <v>N5</v>
      </c>
      <c r="C1066" s="394" t="s">
        <v>99928</v>
      </c>
      <c r="D1066" s="394" t="s">
        <v>99513</v>
      </c>
      <c r="E1066" s="395">
        <v>15</v>
      </c>
      <c r="F1066" s="389" t="s">
        <v>99064</v>
      </c>
      <c r="G1066" s="389" t="s">
        <v>98665</v>
      </c>
      <c r="H1066" s="389">
        <v>1</v>
      </c>
      <c r="I1066" s="389" t="s">
        <v>99502</v>
      </c>
      <c r="J1066" s="389" t="s">
        <v>99503</v>
      </c>
      <c r="K1066" s="389" t="s">
        <v>99504</v>
      </c>
    </row>
    <row r="1067" spans="1:11" hidden="1">
      <c r="A1067" s="389" t="str">
        <f t="shared" si="32"/>
        <v>N</v>
      </c>
      <c r="B1067" s="389" t="str">
        <f t="shared" si="33"/>
        <v>N5</v>
      </c>
      <c r="C1067" s="394" t="s">
        <v>99929</v>
      </c>
      <c r="D1067" s="394" t="s">
        <v>99513</v>
      </c>
      <c r="E1067" s="395">
        <v>15</v>
      </c>
      <c r="F1067" s="389" t="s">
        <v>99064</v>
      </c>
      <c r="G1067" s="389" t="s">
        <v>98665</v>
      </c>
      <c r="H1067" s="389">
        <v>1</v>
      </c>
      <c r="I1067" s="389" t="s">
        <v>99502</v>
      </c>
      <c r="J1067" s="389" t="s">
        <v>99503</v>
      </c>
      <c r="K1067" s="389" t="s">
        <v>99504</v>
      </c>
    </row>
    <row r="1068" spans="1:11" hidden="1">
      <c r="A1068" s="389" t="str">
        <f t="shared" si="32"/>
        <v>N</v>
      </c>
      <c r="B1068" s="389" t="str">
        <f t="shared" si="33"/>
        <v>N5</v>
      </c>
      <c r="C1068" s="394" t="s">
        <v>99930</v>
      </c>
      <c r="D1068" s="394" t="s">
        <v>99513</v>
      </c>
      <c r="E1068" s="395">
        <v>15</v>
      </c>
      <c r="F1068" s="403" t="s">
        <v>99064</v>
      </c>
      <c r="G1068" s="389" t="s">
        <v>98665</v>
      </c>
      <c r="H1068" s="389">
        <v>1</v>
      </c>
      <c r="I1068" s="389" t="s">
        <v>99502</v>
      </c>
      <c r="J1068" s="389" t="s">
        <v>99503</v>
      </c>
      <c r="K1068" s="389" t="s">
        <v>99504</v>
      </c>
    </row>
    <row r="1069" spans="1:11" hidden="1">
      <c r="A1069" s="389" t="str">
        <f t="shared" si="32"/>
        <v>N</v>
      </c>
      <c r="B1069" s="389" t="str">
        <f t="shared" si="33"/>
        <v>N5</v>
      </c>
      <c r="C1069" s="394" t="s">
        <v>99931</v>
      </c>
      <c r="D1069" s="394" t="s">
        <v>99519</v>
      </c>
      <c r="E1069" s="395">
        <v>15</v>
      </c>
      <c r="F1069" s="389" t="s">
        <v>99064</v>
      </c>
      <c r="G1069" s="389" t="s">
        <v>98665</v>
      </c>
      <c r="H1069" s="389">
        <v>1</v>
      </c>
      <c r="I1069" s="389" t="s">
        <v>99502</v>
      </c>
      <c r="J1069" s="389" t="s">
        <v>99503</v>
      </c>
      <c r="K1069" s="389" t="s">
        <v>99504</v>
      </c>
    </row>
    <row r="1070" spans="1:11" hidden="1">
      <c r="A1070" s="389" t="str">
        <f t="shared" si="32"/>
        <v>N</v>
      </c>
      <c r="B1070" s="389" t="str">
        <f t="shared" si="33"/>
        <v>N5</v>
      </c>
      <c r="C1070" s="394" t="s">
        <v>99932</v>
      </c>
      <c r="D1070" s="394" t="s">
        <v>99519</v>
      </c>
      <c r="E1070" s="395">
        <v>15</v>
      </c>
      <c r="F1070" s="389" t="s">
        <v>99064</v>
      </c>
      <c r="G1070" s="389" t="s">
        <v>98665</v>
      </c>
      <c r="H1070" s="389">
        <v>1</v>
      </c>
      <c r="I1070" s="389" t="s">
        <v>99502</v>
      </c>
      <c r="J1070" s="389" t="s">
        <v>99503</v>
      </c>
      <c r="K1070" s="389" t="s">
        <v>99504</v>
      </c>
    </row>
    <row r="1071" spans="1:11" hidden="1">
      <c r="A1071" s="389" t="str">
        <f t="shared" si="32"/>
        <v>N</v>
      </c>
      <c r="B1071" s="389" t="str">
        <f t="shared" si="33"/>
        <v>N5</v>
      </c>
      <c r="C1071" s="394" t="s">
        <v>99933</v>
      </c>
      <c r="D1071" s="394" t="s">
        <v>99513</v>
      </c>
      <c r="E1071" s="395">
        <v>15</v>
      </c>
      <c r="F1071" s="389" t="s">
        <v>99064</v>
      </c>
      <c r="G1071" s="389" t="s">
        <v>98665</v>
      </c>
      <c r="H1071" s="389">
        <v>1</v>
      </c>
      <c r="I1071" s="389" t="s">
        <v>99502</v>
      </c>
      <c r="J1071" s="389" t="s">
        <v>99503</v>
      </c>
      <c r="K1071" s="389" t="s">
        <v>99504</v>
      </c>
    </row>
    <row r="1072" spans="1:11" hidden="1">
      <c r="A1072" s="389" t="str">
        <f t="shared" si="32"/>
        <v>N</v>
      </c>
      <c r="B1072" s="389" t="str">
        <f t="shared" si="33"/>
        <v>N5</v>
      </c>
      <c r="C1072" s="394" t="s">
        <v>99934</v>
      </c>
      <c r="D1072" s="394" t="s">
        <v>99513</v>
      </c>
      <c r="E1072" s="395">
        <v>15</v>
      </c>
      <c r="F1072" s="389" t="s">
        <v>99064</v>
      </c>
      <c r="G1072" s="389" t="s">
        <v>98665</v>
      </c>
      <c r="H1072" s="389">
        <v>1</v>
      </c>
      <c r="I1072" s="389" t="s">
        <v>99502</v>
      </c>
      <c r="J1072" s="389" t="s">
        <v>99503</v>
      </c>
      <c r="K1072" s="389" t="s">
        <v>99504</v>
      </c>
    </row>
    <row r="1073" spans="1:11" hidden="1">
      <c r="A1073" s="389" t="str">
        <f t="shared" si="32"/>
        <v>N</v>
      </c>
      <c r="B1073" s="389" t="str">
        <f t="shared" si="33"/>
        <v>N6</v>
      </c>
      <c r="C1073" s="394" t="s">
        <v>99935</v>
      </c>
      <c r="D1073" s="394" t="s">
        <v>99513</v>
      </c>
      <c r="E1073" s="395">
        <v>15</v>
      </c>
      <c r="F1073" s="389" t="s">
        <v>99064</v>
      </c>
      <c r="G1073" s="389" t="s">
        <v>98665</v>
      </c>
      <c r="H1073" s="389">
        <v>1</v>
      </c>
      <c r="I1073" s="389" t="s">
        <v>99502</v>
      </c>
      <c r="J1073" s="389" t="s">
        <v>99503</v>
      </c>
      <c r="K1073" s="389" t="s">
        <v>99504</v>
      </c>
    </row>
    <row r="1074" spans="1:11" hidden="1">
      <c r="A1074" s="389" t="str">
        <f t="shared" si="32"/>
        <v>N</v>
      </c>
      <c r="B1074" s="389" t="str">
        <f t="shared" si="33"/>
        <v>N6</v>
      </c>
      <c r="C1074" s="394" t="s">
        <v>99936</v>
      </c>
      <c r="D1074" s="394" t="s">
        <v>99519</v>
      </c>
      <c r="E1074" s="395">
        <v>15</v>
      </c>
      <c r="F1074" s="389" t="s">
        <v>99064</v>
      </c>
      <c r="G1074" s="389" t="s">
        <v>98665</v>
      </c>
      <c r="H1074" s="389">
        <v>1</v>
      </c>
      <c r="I1074" s="389" t="s">
        <v>99502</v>
      </c>
      <c r="J1074" s="389" t="s">
        <v>99503</v>
      </c>
      <c r="K1074" s="389" t="s">
        <v>99504</v>
      </c>
    </row>
    <row r="1075" spans="1:11" hidden="1">
      <c r="A1075" s="389" t="str">
        <f t="shared" si="32"/>
        <v>N</v>
      </c>
      <c r="B1075" s="389" t="str">
        <f t="shared" si="33"/>
        <v>N6</v>
      </c>
      <c r="C1075" s="394" t="s">
        <v>99937</v>
      </c>
      <c r="D1075" s="394" t="s">
        <v>99513</v>
      </c>
      <c r="E1075" s="395">
        <v>15</v>
      </c>
      <c r="F1075" s="389" t="s">
        <v>99064</v>
      </c>
      <c r="G1075" s="389" t="s">
        <v>98665</v>
      </c>
      <c r="H1075" s="389">
        <v>1</v>
      </c>
      <c r="I1075" s="389" t="s">
        <v>99502</v>
      </c>
      <c r="J1075" s="389" t="s">
        <v>99503</v>
      </c>
      <c r="K1075" s="389" t="s">
        <v>99504</v>
      </c>
    </row>
    <row r="1076" spans="1:11" hidden="1">
      <c r="A1076" s="389" t="str">
        <f t="shared" si="32"/>
        <v>N</v>
      </c>
      <c r="B1076" s="389" t="str">
        <f t="shared" si="33"/>
        <v>N6</v>
      </c>
      <c r="C1076" s="394" t="s">
        <v>99938</v>
      </c>
      <c r="D1076" s="394" t="s">
        <v>99513</v>
      </c>
      <c r="E1076" s="395">
        <v>15</v>
      </c>
      <c r="F1076" s="389" t="s">
        <v>99064</v>
      </c>
      <c r="G1076" s="389" t="s">
        <v>98665</v>
      </c>
      <c r="H1076" s="389">
        <v>1</v>
      </c>
      <c r="I1076" s="389" t="s">
        <v>99502</v>
      </c>
      <c r="J1076" s="389" t="s">
        <v>99503</v>
      </c>
      <c r="K1076" s="389" t="s">
        <v>99504</v>
      </c>
    </row>
    <row r="1077" spans="1:11" hidden="1">
      <c r="A1077" s="389" t="str">
        <f t="shared" si="32"/>
        <v>N</v>
      </c>
      <c r="B1077" s="389" t="str">
        <f t="shared" si="33"/>
        <v>N6</v>
      </c>
      <c r="C1077" s="394" t="s">
        <v>99939</v>
      </c>
      <c r="D1077" s="394" t="s">
        <v>99519</v>
      </c>
      <c r="E1077" s="395">
        <v>15</v>
      </c>
      <c r="F1077" s="389" t="s">
        <v>99064</v>
      </c>
      <c r="G1077" s="389" t="s">
        <v>98665</v>
      </c>
      <c r="H1077" s="389">
        <v>1</v>
      </c>
      <c r="I1077" s="389" t="s">
        <v>99502</v>
      </c>
      <c r="J1077" s="389" t="s">
        <v>99503</v>
      </c>
      <c r="K1077" s="389" t="s">
        <v>99504</v>
      </c>
    </row>
    <row r="1078" spans="1:11" hidden="1">
      <c r="A1078" s="389" t="str">
        <f t="shared" si="32"/>
        <v>N</v>
      </c>
      <c r="B1078" s="389" t="str">
        <f t="shared" si="33"/>
        <v>N6</v>
      </c>
      <c r="C1078" s="394" t="s">
        <v>99940</v>
      </c>
      <c r="D1078" s="394" t="s">
        <v>99519</v>
      </c>
      <c r="E1078" s="395">
        <v>15</v>
      </c>
      <c r="F1078" s="389" t="s">
        <v>99064</v>
      </c>
      <c r="G1078" s="389" t="s">
        <v>98665</v>
      </c>
      <c r="H1078" s="389">
        <v>1</v>
      </c>
      <c r="I1078" s="389" t="s">
        <v>99502</v>
      </c>
      <c r="J1078" s="389" t="s">
        <v>99503</v>
      </c>
      <c r="K1078" s="389" t="s">
        <v>99504</v>
      </c>
    </row>
    <row r="1079" spans="1:11" hidden="1">
      <c r="A1079" s="389" t="str">
        <f t="shared" si="32"/>
        <v>N</v>
      </c>
      <c r="B1079" s="389" t="str">
        <f t="shared" si="33"/>
        <v>N6</v>
      </c>
      <c r="C1079" s="394" t="s">
        <v>99941</v>
      </c>
      <c r="D1079" s="394" t="s">
        <v>99513</v>
      </c>
      <c r="E1079" s="395">
        <v>15</v>
      </c>
      <c r="F1079" s="389" t="s">
        <v>99064</v>
      </c>
      <c r="G1079" s="389" t="s">
        <v>98665</v>
      </c>
      <c r="H1079" s="389">
        <v>1</v>
      </c>
      <c r="I1079" s="389" t="s">
        <v>99502</v>
      </c>
      <c r="J1079" s="389" t="s">
        <v>99503</v>
      </c>
      <c r="K1079" s="389" t="s">
        <v>99504</v>
      </c>
    </row>
    <row r="1080" spans="1:11" hidden="1">
      <c r="A1080" s="389" t="str">
        <f t="shared" si="32"/>
        <v>N</v>
      </c>
      <c r="B1080" s="389" t="str">
        <f t="shared" si="33"/>
        <v>N6</v>
      </c>
      <c r="C1080" s="394" t="s">
        <v>99942</v>
      </c>
      <c r="D1080" s="394" t="s">
        <v>99519</v>
      </c>
      <c r="E1080" s="395">
        <v>15</v>
      </c>
      <c r="F1080" s="389" t="s">
        <v>99064</v>
      </c>
      <c r="G1080" s="389" t="s">
        <v>98665</v>
      </c>
      <c r="H1080" s="389">
        <v>1</v>
      </c>
      <c r="I1080" s="389" t="s">
        <v>99502</v>
      </c>
      <c r="J1080" s="389" t="s">
        <v>99503</v>
      </c>
      <c r="K1080" s="389" t="s">
        <v>99504</v>
      </c>
    </row>
    <row r="1081" spans="1:11" hidden="1">
      <c r="A1081" s="389" t="str">
        <f t="shared" si="32"/>
        <v>N</v>
      </c>
      <c r="B1081" s="389" t="str">
        <f t="shared" si="33"/>
        <v>N6</v>
      </c>
      <c r="C1081" s="394" t="s">
        <v>99943</v>
      </c>
      <c r="D1081" s="394" t="s">
        <v>99513</v>
      </c>
      <c r="E1081" s="395">
        <v>15</v>
      </c>
      <c r="F1081" s="389" t="s">
        <v>99064</v>
      </c>
      <c r="G1081" s="389" t="s">
        <v>98665</v>
      </c>
      <c r="H1081" s="389">
        <v>1</v>
      </c>
      <c r="I1081" s="389" t="s">
        <v>99502</v>
      </c>
      <c r="J1081" s="389" t="s">
        <v>99503</v>
      </c>
      <c r="K1081" s="389" t="s">
        <v>99504</v>
      </c>
    </row>
    <row r="1082" spans="1:11" hidden="1">
      <c r="A1082" s="389" t="str">
        <f t="shared" si="32"/>
        <v>N</v>
      </c>
      <c r="B1082" s="389" t="str">
        <f t="shared" si="33"/>
        <v>N6</v>
      </c>
      <c r="C1082" s="394" t="s">
        <v>99944</v>
      </c>
      <c r="D1082" s="394" t="s">
        <v>99513</v>
      </c>
      <c r="E1082" s="395">
        <v>15</v>
      </c>
      <c r="F1082" s="389" t="s">
        <v>99064</v>
      </c>
      <c r="G1082" s="389" t="s">
        <v>98665</v>
      </c>
      <c r="H1082" s="389">
        <v>1</v>
      </c>
      <c r="I1082" s="389" t="s">
        <v>99502</v>
      </c>
      <c r="J1082" s="389" t="s">
        <v>99503</v>
      </c>
      <c r="K1082" s="389" t="s">
        <v>99504</v>
      </c>
    </row>
    <row r="1083" spans="1:11" hidden="1">
      <c r="A1083" s="389" t="str">
        <f t="shared" si="32"/>
        <v>N</v>
      </c>
      <c r="B1083" s="389" t="str">
        <f t="shared" si="33"/>
        <v>N6</v>
      </c>
      <c r="C1083" s="394" t="s">
        <v>99945</v>
      </c>
      <c r="D1083" s="394" t="s">
        <v>99513</v>
      </c>
      <c r="E1083" s="395">
        <v>15</v>
      </c>
      <c r="F1083" s="389" t="s">
        <v>99064</v>
      </c>
      <c r="G1083" s="389" t="s">
        <v>98665</v>
      </c>
      <c r="H1083" s="389">
        <v>1</v>
      </c>
      <c r="I1083" s="389" t="s">
        <v>99502</v>
      </c>
      <c r="J1083" s="389" t="s">
        <v>99503</v>
      </c>
      <c r="K1083" s="389" t="s">
        <v>99504</v>
      </c>
    </row>
    <row r="1084" spans="1:11" hidden="1">
      <c r="A1084" s="389" t="str">
        <f t="shared" si="32"/>
        <v>N</v>
      </c>
      <c r="B1084" s="389" t="str">
        <f t="shared" si="33"/>
        <v>N6</v>
      </c>
      <c r="C1084" s="394" t="s">
        <v>99946</v>
      </c>
      <c r="D1084" s="394" t="s">
        <v>99513</v>
      </c>
      <c r="E1084" s="395">
        <v>15</v>
      </c>
      <c r="F1084" s="389" t="s">
        <v>99064</v>
      </c>
      <c r="G1084" s="389" t="s">
        <v>98665</v>
      </c>
      <c r="H1084" s="389">
        <v>1</v>
      </c>
      <c r="I1084" s="389" t="s">
        <v>99502</v>
      </c>
      <c r="J1084" s="389" t="s">
        <v>99503</v>
      </c>
      <c r="K1084" s="389" t="s">
        <v>99504</v>
      </c>
    </row>
    <row r="1085" spans="1:11" hidden="1">
      <c r="A1085" s="389" t="str">
        <f t="shared" si="32"/>
        <v>N</v>
      </c>
      <c r="B1085" s="389" t="str">
        <f t="shared" si="33"/>
        <v>N7</v>
      </c>
      <c r="C1085" s="394" t="s">
        <v>99947</v>
      </c>
      <c r="D1085" s="394" t="s">
        <v>99519</v>
      </c>
      <c r="E1085" s="395">
        <v>15</v>
      </c>
      <c r="F1085" s="389" t="s">
        <v>99064</v>
      </c>
      <c r="G1085" s="389" t="s">
        <v>98665</v>
      </c>
      <c r="H1085" s="389">
        <v>1</v>
      </c>
      <c r="I1085" s="389" t="s">
        <v>99502</v>
      </c>
      <c r="J1085" s="389" t="s">
        <v>99503</v>
      </c>
      <c r="K1085" s="389" t="s">
        <v>99504</v>
      </c>
    </row>
    <row r="1086" spans="1:11" hidden="1">
      <c r="A1086" s="389" t="str">
        <f t="shared" si="32"/>
        <v>N</v>
      </c>
      <c r="B1086" s="389" t="str">
        <f t="shared" si="33"/>
        <v>N7</v>
      </c>
      <c r="C1086" s="394" t="s">
        <v>99948</v>
      </c>
      <c r="D1086" s="394" t="s">
        <v>99519</v>
      </c>
      <c r="E1086" s="395">
        <v>15</v>
      </c>
      <c r="F1086" s="389" t="s">
        <v>99064</v>
      </c>
      <c r="G1086" s="389" t="s">
        <v>98665</v>
      </c>
      <c r="H1086" s="389">
        <v>1</v>
      </c>
      <c r="I1086" s="389" t="s">
        <v>99502</v>
      </c>
      <c r="J1086" s="389" t="s">
        <v>99503</v>
      </c>
      <c r="K1086" s="389" t="s">
        <v>99504</v>
      </c>
    </row>
    <row r="1087" spans="1:11" hidden="1">
      <c r="A1087" s="389" t="str">
        <f t="shared" si="32"/>
        <v>N</v>
      </c>
      <c r="B1087" s="389" t="str">
        <f t="shared" si="33"/>
        <v>N7</v>
      </c>
      <c r="C1087" s="394" t="s">
        <v>99949</v>
      </c>
      <c r="D1087" s="394" t="s">
        <v>99519</v>
      </c>
      <c r="E1087" s="395">
        <v>15</v>
      </c>
      <c r="F1087" s="389" t="s">
        <v>99064</v>
      </c>
      <c r="G1087" s="389" t="s">
        <v>98665</v>
      </c>
      <c r="H1087" s="389">
        <v>1</v>
      </c>
      <c r="I1087" s="389" t="s">
        <v>99502</v>
      </c>
      <c r="J1087" s="389" t="s">
        <v>99503</v>
      </c>
      <c r="K1087" s="389" t="s">
        <v>99504</v>
      </c>
    </row>
    <row r="1088" spans="1:11" hidden="1">
      <c r="A1088" s="389" t="str">
        <f t="shared" si="32"/>
        <v>N</v>
      </c>
      <c r="B1088" s="389" t="str">
        <f t="shared" si="33"/>
        <v>N7</v>
      </c>
      <c r="C1088" s="394" t="s">
        <v>99950</v>
      </c>
      <c r="D1088" s="394" t="s">
        <v>99519</v>
      </c>
      <c r="E1088" s="395">
        <v>15</v>
      </c>
      <c r="F1088" s="389" t="s">
        <v>99064</v>
      </c>
      <c r="G1088" s="389" t="s">
        <v>98665</v>
      </c>
      <c r="H1088" s="389">
        <v>1</v>
      </c>
      <c r="I1088" s="389" t="s">
        <v>99502</v>
      </c>
      <c r="J1088" s="389" t="s">
        <v>99503</v>
      </c>
      <c r="K1088" s="389" t="s">
        <v>99504</v>
      </c>
    </row>
    <row r="1089" spans="1:11" hidden="1">
      <c r="A1089" s="389" t="str">
        <f t="shared" si="32"/>
        <v>N</v>
      </c>
      <c r="B1089" s="389" t="str">
        <f t="shared" si="33"/>
        <v>N7</v>
      </c>
      <c r="C1089" s="394" t="s">
        <v>99951</v>
      </c>
      <c r="D1089" s="394" t="s">
        <v>99519</v>
      </c>
      <c r="E1089" s="395">
        <v>15</v>
      </c>
      <c r="F1089" s="389" t="s">
        <v>99064</v>
      </c>
      <c r="G1089" s="389" t="s">
        <v>98665</v>
      </c>
      <c r="H1089" s="389">
        <v>1</v>
      </c>
      <c r="I1089" s="389" t="s">
        <v>99502</v>
      </c>
      <c r="J1089" s="389" t="s">
        <v>99503</v>
      </c>
      <c r="K1089" s="389" t="s">
        <v>99504</v>
      </c>
    </row>
    <row r="1090" spans="1:11" hidden="1">
      <c r="A1090" s="389" t="str">
        <f t="shared" si="32"/>
        <v>N</v>
      </c>
      <c r="B1090" s="389" t="str">
        <f t="shared" si="33"/>
        <v>N7</v>
      </c>
      <c r="C1090" s="394" t="s">
        <v>99952</v>
      </c>
      <c r="D1090" s="394" t="s">
        <v>99519</v>
      </c>
      <c r="E1090" s="395">
        <v>15</v>
      </c>
      <c r="F1090" s="389" t="s">
        <v>99064</v>
      </c>
      <c r="G1090" s="389" t="s">
        <v>98665</v>
      </c>
      <c r="H1090" s="389">
        <v>1</v>
      </c>
      <c r="I1090" s="389" t="s">
        <v>99502</v>
      </c>
      <c r="J1090" s="389" t="s">
        <v>99503</v>
      </c>
      <c r="K1090" s="389" t="s">
        <v>99504</v>
      </c>
    </row>
    <row r="1091" spans="1:11" hidden="1">
      <c r="A1091" s="389" t="str">
        <f t="shared" ref="A1091:A1154" si="34">LEFT(C1091)</f>
        <v>N</v>
      </c>
      <c r="B1091" s="389" t="str">
        <f t="shared" si="33"/>
        <v>N7</v>
      </c>
      <c r="C1091" s="394" t="s">
        <v>99953</v>
      </c>
      <c r="D1091" s="394" t="s">
        <v>99519</v>
      </c>
      <c r="E1091" s="395">
        <v>15</v>
      </c>
      <c r="F1091" s="389" t="s">
        <v>99064</v>
      </c>
      <c r="G1091" s="389" t="s">
        <v>98665</v>
      </c>
      <c r="H1091" s="389">
        <v>1</v>
      </c>
      <c r="I1091" s="389" t="s">
        <v>99502</v>
      </c>
      <c r="J1091" s="389" t="s">
        <v>99503</v>
      </c>
      <c r="K1091" s="389" t="s">
        <v>99504</v>
      </c>
    </row>
    <row r="1092" spans="1:11" hidden="1">
      <c r="A1092" s="389" t="str">
        <f t="shared" si="34"/>
        <v>N</v>
      </c>
      <c r="B1092" s="389" t="str">
        <f t="shared" ref="B1092:B1155" si="35">LEFT(C1092,2)</f>
        <v>N7</v>
      </c>
      <c r="C1092" s="394" t="s">
        <v>99954</v>
      </c>
      <c r="D1092" s="394" t="s">
        <v>99519</v>
      </c>
      <c r="E1092" s="395">
        <v>15</v>
      </c>
      <c r="F1092" s="389" t="s">
        <v>99064</v>
      </c>
      <c r="G1092" s="389" t="s">
        <v>98665</v>
      </c>
      <c r="H1092" s="389">
        <v>1</v>
      </c>
      <c r="I1092" s="389" t="s">
        <v>99502</v>
      </c>
      <c r="J1092" s="389" t="s">
        <v>99503</v>
      </c>
      <c r="K1092" s="389" t="s">
        <v>99504</v>
      </c>
    </row>
    <row r="1093" spans="1:11" hidden="1">
      <c r="A1093" s="389" t="str">
        <f t="shared" si="34"/>
        <v>N</v>
      </c>
      <c r="B1093" s="389" t="str">
        <f t="shared" si="35"/>
        <v>N7</v>
      </c>
      <c r="C1093" s="394" t="s">
        <v>99955</v>
      </c>
      <c r="D1093" s="394" t="s">
        <v>99519</v>
      </c>
      <c r="E1093" s="395">
        <v>15</v>
      </c>
      <c r="F1093" s="389" t="s">
        <v>99064</v>
      </c>
      <c r="G1093" s="389" t="s">
        <v>98665</v>
      </c>
      <c r="H1093" s="389">
        <v>1</v>
      </c>
      <c r="I1093" s="389" t="s">
        <v>99502</v>
      </c>
      <c r="J1093" s="389" t="s">
        <v>99503</v>
      </c>
      <c r="K1093" s="389" t="s">
        <v>99504</v>
      </c>
    </row>
    <row r="1094" spans="1:11" hidden="1">
      <c r="A1094" s="389" t="str">
        <f t="shared" si="34"/>
        <v>N</v>
      </c>
      <c r="B1094" s="389" t="str">
        <f t="shared" si="35"/>
        <v>N8</v>
      </c>
      <c r="C1094" s="394" t="s">
        <v>99956</v>
      </c>
      <c r="D1094" s="394" t="s">
        <v>99519</v>
      </c>
      <c r="E1094" s="395">
        <v>15</v>
      </c>
      <c r="F1094" s="389" t="s">
        <v>99064</v>
      </c>
      <c r="G1094" s="389" t="s">
        <v>98665</v>
      </c>
      <c r="H1094" s="389">
        <v>1</v>
      </c>
      <c r="I1094" s="389" t="s">
        <v>99502</v>
      </c>
      <c r="J1094" s="389" t="s">
        <v>99503</v>
      </c>
      <c r="K1094" s="389" t="s">
        <v>99504</v>
      </c>
    </row>
    <row r="1095" spans="1:11" hidden="1">
      <c r="A1095" s="389" t="str">
        <f t="shared" si="34"/>
        <v>N</v>
      </c>
      <c r="B1095" s="389" t="str">
        <f t="shared" si="35"/>
        <v>N8</v>
      </c>
      <c r="C1095" s="394" t="s">
        <v>99957</v>
      </c>
      <c r="D1095" s="394" t="s">
        <v>99513</v>
      </c>
      <c r="E1095" s="395">
        <v>15</v>
      </c>
      <c r="F1095" s="389" t="s">
        <v>99064</v>
      </c>
      <c r="G1095" s="389" t="s">
        <v>98665</v>
      </c>
      <c r="H1095" s="389">
        <v>1</v>
      </c>
      <c r="I1095" s="389" t="s">
        <v>99502</v>
      </c>
      <c r="J1095" s="389" t="s">
        <v>99503</v>
      </c>
      <c r="K1095" s="389" t="s">
        <v>99504</v>
      </c>
    </row>
    <row r="1096" spans="1:11" hidden="1">
      <c r="A1096" s="389" t="str">
        <f t="shared" si="34"/>
        <v>N</v>
      </c>
      <c r="B1096" s="389" t="str">
        <f t="shared" si="35"/>
        <v>N8</v>
      </c>
      <c r="C1096" s="394" t="s">
        <v>99958</v>
      </c>
      <c r="D1096" s="394" t="s">
        <v>99519</v>
      </c>
      <c r="E1096" s="395">
        <v>15</v>
      </c>
      <c r="F1096" s="389" t="s">
        <v>99064</v>
      </c>
      <c r="G1096" s="389" t="s">
        <v>98665</v>
      </c>
      <c r="H1096" s="389">
        <v>1</v>
      </c>
      <c r="I1096" s="389" t="s">
        <v>99502</v>
      </c>
      <c r="J1096" s="389" t="s">
        <v>99503</v>
      </c>
      <c r="K1096" s="389" t="s">
        <v>99504</v>
      </c>
    </row>
    <row r="1097" spans="1:11" hidden="1">
      <c r="A1097" s="389" t="str">
        <f t="shared" si="34"/>
        <v>N</v>
      </c>
      <c r="B1097" s="389" t="str">
        <f t="shared" si="35"/>
        <v>N8</v>
      </c>
      <c r="C1097" s="394" t="s">
        <v>99959</v>
      </c>
      <c r="D1097" s="394" t="s">
        <v>99519</v>
      </c>
      <c r="E1097" s="395">
        <v>15</v>
      </c>
      <c r="F1097" s="389" t="s">
        <v>99064</v>
      </c>
      <c r="G1097" s="389" t="s">
        <v>98665</v>
      </c>
      <c r="H1097" s="389">
        <v>1</v>
      </c>
      <c r="I1097" s="389" t="s">
        <v>99502</v>
      </c>
      <c r="J1097" s="389" t="s">
        <v>99503</v>
      </c>
      <c r="K1097" s="389" t="s">
        <v>99504</v>
      </c>
    </row>
    <row r="1098" spans="1:11" hidden="1">
      <c r="A1098" s="389" t="str">
        <f t="shared" si="34"/>
        <v>N</v>
      </c>
      <c r="B1098" s="389" t="str">
        <f t="shared" si="35"/>
        <v>N8</v>
      </c>
      <c r="C1098" s="394" t="s">
        <v>99960</v>
      </c>
      <c r="D1098" s="394" t="s">
        <v>99519</v>
      </c>
      <c r="E1098" s="395">
        <v>15</v>
      </c>
      <c r="F1098" s="389" t="s">
        <v>99064</v>
      </c>
      <c r="G1098" s="389" t="s">
        <v>98665</v>
      </c>
      <c r="H1098" s="389">
        <v>1</v>
      </c>
      <c r="I1098" s="389" t="s">
        <v>99502</v>
      </c>
      <c r="J1098" s="389" t="s">
        <v>99503</v>
      </c>
      <c r="K1098" s="389" t="s">
        <v>99504</v>
      </c>
    </row>
    <row r="1099" spans="1:11" hidden="1">
      <c r="A1099" s="389" t="str">
        <f t="shared" si="34"/>
        <v>N</v>
      </c>
      <c r="B1099" s="389" t="str">
        <f t="shared" si="35"/>
        <v>N8</v>
      </c>
      <c r="C1099" s="394" t="s">
        <v>99961</v>
      </c>
      <c r="D1099" s="394" t="s">
        <v>99519</v>
      </c>
      <c r="E1099" s="395">
        <v>15</v>
      </c>
      <c r="F1099" s="389" t="s">
        <v>99064</v>
      </c>
      <c r="G1099" s="389" t="s">
        <v>98665</v>
      </c>
      <c r="H1099" s="389">
        <v>1</v>
      </c>
      <c r="I1099" s="389" t="s">
        <v>99502</v>
      </c>
      <c r="J1099" s="389" t="s">
        <v>99503</v>
      </c>
      <c r="K1099" s="389" t="s">
        <v>99504</v>
      </c>
    </row>
    <row r="1100" spans="1:11" hidden="1">
      <c r="A1100" s="389" t="str">
        <f t="shared" si="34"/>
        <v>N</v>
      </c>
      <c r="B1100" s="389" t="str">
        <f t="shared" si="35"/>
        <v>N8</v>
      </c>
      <c r="C1100" s="394" t="s">
        <v>99962</v>
      </c>
      <c r="D1100" s="394" t="s">
        <v>99519</v>
      </c>
      <c r="E1100" s="395">
        <v>15</v>
      </c>
      <c r="F1100" s="389" t="s">
        <v>99064</v>
      </c>
      <c r="G1100" s="389" t="s">
        <v>98665</v>
      </c>
      <c r="H1100" s="389">
        <v>1</v>
      </c>
      <c r="I1100" s="389" t="s">
        <v>99502</v>
      </c>
      <c r="J1100" s="389" t="s">
        <v>99503</v>
      </c>
      <c r="K1100" s="389" t="s">
        <v>99504</v>
      </c>
    </row>
    <row r="1101" spans="1:11" hidden="1">
      <c r="A1101" s="389" t="str">
        <f t="shared" si="34"/>
        <v>N</v>
      </c>
      <c r="B1101" s="389" t="str">
        <f t="shared" si="35"/>
        <v>N8</v>
      </c>
      <c r="C1101" s="394" t="s">
        <v>99963</v>
      </c>
      <c r="D1101" s="394" t="s">
        <v>99519</v>
      </c>
      <c r="E1101" s="395">
        <v>15</v>
      </c>
      <c r="F1101" s="389" t="s">
        <v>99064</v>
      </c>
      <c r="G1101" s="389" t="s">
        <v>98665</v>
      </c>
      <c r="H1101" s="389">
        <v>1</v>
      </c>
      <c r="I1101" s="389" t="s">
        <v>99502</v>
      </c>
      <c r="J1101" s="389" t="s">
        <v>99503</v>
      </c>
      <c r="K1101" s="389" t="s">
        <v>99504</v>
      </c>
    </row>
    <row r="1102" spans="1:11" hidden="1">
      <c r="A1102" s="389" t="str">
        <f t="shared" si="34"/>
        <v>N</v>
      </c>
      <c r="B1102" s="389" t="str">
        <f t="shared" si="35"/>
        <v>N8</v>
      </c>
      <c r="C1102" s="394" t="s">
        <v>99964</v>
      </c>
      <c r="D1102" s="394" t="s">
        <v>99519</v>
      </c>
      <c r="E1102" s="395">
        <v>15</v>
      </c>
      <c r="F1102" s="389" t="s">
        <v>99064</v>
      </c>
      <c r="G1102" s="389" t="s">
        <v>98665</v>
      </c>
      <c r="H1102" s="389">
        <v>1</v>
      </c>
      <c r="I1102" s="389" t="s">
        <v>99502</v>
      </c>
      <c r="J1102" s="389" t="s">
        <v>99503</v>
      </c>
      <c r="K1102" s="389" t="s">
        <v>99504</v>
      </c>
    </row>
    <row r="1103" spans="1:11" hidden="1">
      <c r="A1103" s="389" t="str">
        <f t="shared" si="34"/>
        <v>N</v>
      </c>
      <c r="B1103" s="389" t="str">
        <f t="shared" si="35"/>
        <v>N8</v>
      </c>
      <c r="C1103" s="394" t="s">
        <v>99965</v>
      </c>
      <c r="D1103" s="394" t="s">
        <v>99519</v>
      </c>
      <c r="E1103" s="395">
        <v>15</v>
      </c>
      <c r="F1103" s="389" t="s">
        <v>99064</v>
      </c>
      <c r="G1103" s="389" t="s">
        <v>98665</v>
      </c>
      <c r="H1103" s="389">
        <v>1</v>
      </c>
      <c r="I1103" s="389" t="s">
        <v>99502</v>
      </c>
      <c r="J1103" s="389" t="s">
        <v>99503</v>
      </c>
      <c r="K1103" s="389" t="s">
        <v>99504</v>
      </c>
    </row>
    <row r="1104" spans="1:11" hidden="1">
      <c r="A1104" s="389" t="str">
        <f t="shared" si="34"/>
        <v>N</v>
      </c>
      <c r="B1104" s="389" t="str">
        <f t="shared" si="35"/>
        <v>N8</v>
      </c>
      <c r="C1104" s="394" t="s">
        <v>99966</v>
      </c>
      <c r="D1104" s="394" t="s">
        <v>99519</v>
      </c>
      <c r="E1104" s="395">
        <v>15</v>
      </c>
      <c r="F1104" s="389" t="s">
        <v>99064</v>
      </c>
      <c r="G1104" s="389" t="s">
        <v>98665</v>
      </c>
      <c r="H1104" s="389">
        <v>1</v>
      </c>
      <c r="I1104" s="389" t="s">
        <v>99502</v>
      </c>
      <c r="J1104" s="389" t="s">
        <v>99503</v>
      </c>
      <c r="K1104" s="389" t="s">
        <v>99504</v>
      </c>
    </row>
    <row r="1105" spans="1:11" hidden="1">
      <c r="A1105" s="389" t="str">
        <f t="shared" si="34"/>
        <v>N</v>
      </c>
      <c r="B1105" s="389" t="str">
        <f t="shared" si="35"/>
        <v>N8</v>
      </c>
      <c r="C1105" s="394" t="s">
        <v>99967</v>
      </c>
      <c r="D1105" s="394" t="s">
        <v>99519</v>
      </c>
      <c r="E1105" s="395">
        <v>15</v>
      </c>
      <c r="F1105" s="389" t="s">
        <v>99064</v>
      </c>
      <c r="G1105" s="389" t="s">
        <v>98665</v>
      </c>
      <c r="H1105" s="389">
        <v>1</v>
      </c>
      <c r="I1105" s="389" t="s">
        <v>99502</v>
      </c>
      <c r="J1105" s="389" t="s">
        <v>99503</v>
      </c>
      <c r="K1105" s="389" t="s">
        <v>99504</v>
      </c>
    </row>
    <row r="1106" spans="1:11" hidden="1">
      <c r="A1106" s="389" t="str">
        <f t="shared" si="34"/>
        <v>N</v>
      </c>
      <c r="B1106" s="389" t="str">
        <f t="shared" si="35"/>
        <v>N9</v>
      </c>
      <c r="C1106" s="394" t="s">
        <v>99968</v>
      </c>
      <c r="D1106" s="394" t="s">
        <v>99519</v>
      </c>
      <c r="E1106" s="395">
        <v>15</v>
      </c>
      <c r="F1106" s="389" t="s">
        <v>99064</v>
      </c>
      <c r="G1106" s="389" t="s">
        <v>98665</v>
      </c>
      <c r="H1106" s="389">
        <v>1</v>
      </c>
      <c r="I1106" s="389" t="s">
        <v>99502</v>
      </c>
      <c r="J1106" s="389" t="s">
        <v>99503</v>
      </c>
      <c r="K1106" s="389" t="s">
        <v>99504</v>
      </c>
    </row>
    <row r="1107" spans="1:11" hidden="1">
      <c r="A1107" s="389" t="str">
        <f t="shared" si="34"/>
        <v>N</v>
      </c>
      <c r="B1107" s="389" t="str">
        <f t="shared" si="35"/>
        <v>N9</v>
      </c>
      <c r="C1107" s="394" t="s">
        <v>99969</v>
      </c>
      <c r="D1107" s="394" t="s">
        <v>99519</v>
      </c>
      <c r="E1107" s="395">
        <v>15</v>
      </c>
      <c r="F1107" s="389" t="s">
        <v>99064</v>
      </c>
      <c r="G1107" s="389" t="s">
        <v>98665</v>
      </c>
      <c r="H1107" s="389">
        <v>1</v>
      </c>
      <c r="I1107" s="389" t="s">
        <v>99502</v>
      </c>
      <c r="J1107" s="389" t="s">
        <v>99503</v>
      </c>
      <c r="K1107" s="389" t="s">
        <v>99504</v>
      </c>
    </row>
    <row r="1108" spans="1:11" hidden="1">
      <c r="A1108" s="389" t="str">
        <f t="shared" si="34"/>
        <v>N</v>
      </c>
      <c r="B1108" s="389" t="str">
        <f t="shared" si="35"/>
        <v>N9</v>
      </c>
      <c r="C1108" s="394" t="s">
        <v>99970</v>
      </c>
      <c r="D1108" s="394" t="s">
        <v>99519</v>
      </c>
      <c r="E1108" s="395">
        <v>15</v>
      </c>
      <c r="F1108" s="389" t="s">
        <v>99064</v>
      </c>
      <c r="G1108" s="389" t="s">
        <v>98665</v>
      </c>
      <c r="H1108" s="389">
        <v>1</v>
      </c>
      <c r="I1108" s="389" t="s">
        <v>99502</v>
      </c>
      <c r="J1108" s="389" t="s">
        <v>99503</v>
      </c>
      <c r="K1108" s="389" t="s">
        <v>99504</v>
      </c>
    </row>
    <row r="1109" spans="1:11" hidden="1">
      <c r="A1109" s="389" t="str">
        <f t="shared" si="34"/>
        <v>N</v>
      </c>
      <c r="B1109" s="389" t="str">
        <f t="shared" si="35"/>
        <v>N9</v>
      </c>
      <c r="C1109" s="394" t="s">
        <v>99971</v>
      </c>
      <c r="D1109" s="394" t="s">
        <v>99519</v>
      </c>
      <c r="E1109" s="395">
        <v>15</v>
      </c>
      <c r="F1109" s="389" t="s">
        <v>99064</v>
      </c>
      <c r="G1109" s="389" t="s">
        <v>98665</v>
      </c>
      <c r="H1109" s="389">
        <v>1</v>
      </c>
      <c r="I1109" s="389" t="s">
        <v>99502</v>
      </c>
      <c r="J1109" s="389" t="s">
        <v>99503</v>
      </c>
      <c r="K1109" s="389" t="s">
        <v>99504</v>
      </c>
    </row>
    <row r="1110" spans="1:11" hidden="1">
      <c r="A1110" s="389" t="str">
        <f t="shared" si="34"/>
        <v>N</v>
      </c>
      <c r="B1110" s="389" t="str">
        <f t="shared" si="35"/>
        <v>N9</v>
      </c>
      <c r="C1110" s="394" t="s">
        <v>99972</v>
      </c>
      <c r="D1110" s="394" t="s">
        <v>99519</v>
      </c>
      <c r="E1110" s="395">
        <v>15</v>
      </c>
      <c r="F1110" s="389" t="s">
        <v>99064</v>
      </c>
      <c r="G1110" s="389" t="s">
        <v>98665</v>
      </c>
      <c r="H1110" s="389">
        <v>1</v>
      </c>
      <c r="I1110" s="389" t="s">
        <v>99502</v>
      </c>
      <c r="J1110" s="389" t="s">
        <v>99503</v>
      </c>
      <c r="K1110" s="389" t="s">
        <v>99504</v>
      </c>
    </row>
    <row r="1111" spans="1:11" hidden="1">
      <c r="A1111" s="389" t="str">
        <f t="shared" si="34"/>
        <v>N</v>
      </c>
      <c r="B1111" s="389" t="str">
        <f t="shared" si="35"/>
        <v>N9</v>
      </c>
      <c r="C1111" s="394" t="s">
        <v>99973</v>
      </c>
      <c r="D1111" s="394" t="s">
        <v>99519</v>
      </c>
      <c r="E1111" s="395">
        <v>15</v>
      </c>
      <c r="F1111" s="403" t="s">
        <v>99064</v>
      </c>
      <c r="G1111" s="389" t="s">
        <v>98665</v>
      </c>
      <c r="H1111" s="389">
        <v>1</v>
      </c>
      <c r="I1111" s="389" t="s">
        <v>99502</v>
      </c>
      <c r="J1111" s="389" t="s">
        <v>99503</v>
      </c>
      <c r="K1111" s="389" t="s">
        <v>99504</v>
      </c>
    </row>
    <row r="1112" spans="1:11" hidden="1">
      <c r="A1112" s="389" t="str">
        <f t="shared" si="34"/>
        <v>N</v>
      </c>
      <c r="B1112" s="389" t="str">
        <f t="shared" si="35"/>
        <v>N9</v>
      </c>
      <c r="C1112" s="394" t="s">
        <v>99974</v>
      </c>
      <c r="D1112" s="394" t="s">
        <v>99519</v>
      </c>
      <c r="E1112" s="395">
        <v>15</v>
      </c>
      <c r="F1112" s="389" t="s">
        <v>99064</v>
      </c>
      <c r="G1112" s="389" t="s">
        <v>98665</v>
      </c>
      <c r="H1112" s="389">
        <v>1</v>
      </c>
      <c r="I1112" s="389" t="s">
        <v>99502</v>
      </c>
      <c r="J1112" s="389" t="s">
        <v>99503</v>
      </c>
      <c r="K1112" s="389" t="s">
        <v>99504</v>
      </c>
    </row>
    <row r="1113" spans="1:11" hidden="1">
      <c r="A1113" s="389" t="str">
        <f t="shared" si="34"/>
        <v>N</v>
      </c>
      <c r="B1113" s="389" t="str">
        <f t="shared" si="35"/>
        <v>N9</v>
      </c>
      <c r="C1113" s="394" t="s">
        <v>99975</v>
      </c>
      <c r="D1113" s="394" t="s">
        <v>99519</v>
      </c>
      <c r="E1113" s="395">
        <v>15</v>
      </c>
      <c r="F1113" s="389" t="s">
        <v>99064</v>
      </c>
      <c r="G1113" s="389" t="s">
        <v>98665</v>
      </c>
      <c r="H1113" s="389">
        <v>1</v>
      </c>
      <c r="I1113" s="389" t="s">
        <v>99502</v>
      </c>
      <c r="J1113" s="389" t="s">
        <v>99503</v>
      </c>
      <c r="K1113" s="389" t="s">
        <v>99504</v>
      </c>
    </row>
    <row r="1114" spans="1:11" hidden="1">
      <c r="A1114" s="389" t="str">
        <f t="shared" si="34"/>
        <v>N</v>
      </c>
      <c r="B1114" s="389" t="str">
        <f t="shared" si="35"/>
        <v>N9</v>
      </c>
      <c r="C1114" s="394" t="s">
        <v>99976</v>
      </c>
      <c r="D1114" s="394" t="s">
        <v>99519</v>
      </c>
      <c r="E1114" s="395">
        <v>15</v>
      </c>
      <c r="F1114" s="389" t="s">
        <v>99064</v>
      </c>
      <c r="G1114" s="389" t="s">
        <v>98665</v>
      </c>
      <c r="H1114" s="389">
        <v>1</v>
      </c>
      <c r="I1114" s="389" t="s">
        <v>99502</v>
      </c>
      <c r="J1114" s="389" t="s">
        <v>99503</v>
      </c>
      <c r="K1114" s="389" t="s">
        <v>99504</v>
      </c>
    </row>
    <row r="1115" spans="1:11" hidden="1">
      <c r="A1115" s="389" t="str">
        <f t="shared" si="34"/>
        <v>N</v>
      </c>
      <c r="B1115" s="389" t="str">
        <f t="shared" si="35"/>
        <v>N9</v>
      </c>
      <c r="C1115" s="394" t="s">
        <v>99977</v>
      </c>
      <c r="D1115" s="394" t="s">
        <v>99519</v>
      </c>
      <c r="E1115" s="395">
        <v>15</v>
      </c>
      <c r="F1115" s="389" t="s">
        <v>99064</v>
      </c>
      <c r="G1115" s="389" t="s">
        <v>98665</v>
      </c>
      <c r="H1115" s="389">
        <v>1</v>
      </c>
      <c r="I1115" s="389" t="s">
        <v>99502</v>
      </c>
      <c r="J1115" s="389" t="s">
        <v>99503</v>
      </c>
      <c r="K1115" s="389" t="s">
        <v>99504</v>
      </c>
    </row>
    <row r="1116" spans="1:11" hidden="1">
      <c r="A1116" s="389" t="str">
        <f t="shared" si="34"/>
        <v>P</v>
      </c>
      <c r="B1116" s="389" t="str">
        <f t="shared" si="35"/>
        <v>P0</v>
      </c>
      <c r="C1116" s="394" t="s">
        <v>99978</v>
      </c>
      <c r="D1116" s="394" t="s">
        <v>99578</v>
      </c>
      <c r="E1116" s="395">
        <v>15</v>
      </c>
      <c r="F1116" s="389" t="s">
        <v>99064</v>
      </c>
      <c r="G1116" s="389" t="s">
        <v>98665</v>
      </c>
      <c r="H1116" s="389">
        <v>2</v>
      </c>
      <c r="I1116" s="389" t="s">
        <v>99502</v>
      </c>
      <c r="J1116" s="389" t="s">
        <v>99503</v>
      </c>
      <c r="K1116" s="389" t="s">
        <v>99504</v>
      </c>
    </row>
    <row r="1117" spans="1:11" hidden="1">
      <c r="A1117" s="389" t="str">
        <f t="shared" si="34"/>
        <v>P</v>
      </c>
      <c r="B1117" s="389" t="str">
        <f t="shared" si="35"/>
        <v>P0</v>
      </c>
      <c r="C1117" s="394" t="s">
        <v>99979</v>
      </c>
      <c r="D1117" s="394" t="s">
        <v>99513</v>
      </c>
      <c r="E1117" s="395">
        <v>15</v>
      </c>
      <c r="F1117" s="389" t="s">
        <v>99064</v>
      </c>
      <c r="G1117" s="389" t="s">
        <v>98665</v>
      </c>
      <c r="H1117" s="389">
        <v>2</v>
      </c>
      <c r="I1117" s="389" t="s">
        <v>99502</v>
      </c>
      <c r="J1117" s="389" t="s">
        <v>99503</v>
      </c>
      <c r="K1117" s="389" t="s">
        <v>99504</v>
      </c>
    </row>
    <row r="1118" spans="1:11" hidden="1">
      <c r="A1118" s="389" t="str">
        <f t="shared" si="34"/>
        <v>P</v>
      </c>
      <c r="B1118" s="389" t="str">
        <f t="shared" si="35"/>
        <v>P0</v>
      </c>
      <c r="C1118" s="394" t="s">
        <v>99980</v>
      </c>
      <c r="D1118" s="394" t="s">
        <v>99519</v>
      </c>
      <c r="E1118" s="395">
        <v>15</v>
      </c>
      <c r="F1118" s="389" t="s">
        <v>99064</v>
      </c>
      <c r="G1118" s="389" t="s">
        <v>98665</v>
      </c>
      <c r="H1118" s="389">
        <v>2</v>
      </c>
      <c r="I1118" s="389" t="s">
        <v>99502</v>
      </c>
      <c r="J1118" s="389" t="s">
        <v>99503</v>
      </c>
      <c r="K1118" s="389" t="s">
        <v>99504</v>
      </c>
    </row>
    <row r="1119" spans="1:11" hidden="1">
      <c r="A1119" s="389" t="str">
        <f t="shared" si="34"/>
        <v>P</v>
      </c>
      <c r="B1119" s="389" t="str">
        <f t="shared" si="35"/>
        <v>P0</v>
      </c>
      <c r="C1119" s="394" t="s">
        <v>99981</v>
      </c>
      <c r="D1119" s="394" t="s">
        <v>99519</v>
      </c>
      <c r="E1119" s="395">
        <v>15</v>
      </c>
      <c r="F1119" s="389" t="s">
        <v>99064</v>
      </c>
      <c r="G1119" s="389" t="s">
        <v>98665</v>
      </c>
      <c r="H1119" s="389">
        <v>2</v>
      </c>
      <c r="I1119" s="389" t="s">
        <v>99502</v>
      </c>
      <c r="J1119" s="389" t="s">
        <v>99503</v>
      </c>
      <c r="K1119" s="389" t="s">
        <v>99504</v>
      </c>
    </row>
    <row r="1120" spans="1:11" hidden="1">
      <c r="A1120" s="389" t="str">
        <f t="shared" si="34"/>
        <v>P</v>
      </c>
      <c r="B1120" s="389" t="str">
        <f t="shared" si="35"/>
        <v>P0</v>
      </c>
      <c r="C1120" s="394" t="s">
        <v>99982</v>
      </c>
      <c r="D1120" s="394" t="s">
        <v>99513</v>
      </c>
      <c r="E1120" s="395">
        <v>15</v>
      </c>
      <c r="F1120" s="389" t="s">
        <v>99064</v>
      </c>
      <c r="G1120" s="389" t="s">
        <v>98665</v>
      </c>
      <c r="H1120" s="389">
        <v>2</v>
      </c>
      <c r="I1120" s="389" t="s">
        <v>99502</v>
      </c>
      <c r="J1120" s="389" t="s">
        <v>99503</v>
      </c>
      <c r="K1120" s="389" t="s">
        <v>99504</v>
      </c>
    </row>
    <row r="1121" spans="1:11" hidden="1">
      <c r="A1121" s="389" t="str">
        <f t="shared" si="34"/>
        <v>P</v>
      </c>
      <c r="B1121" s="389" t="str">
        <f t="shared" si="35"/>
        <v>P0</v>
      </c>
      <c r="C1121" s="394" t="s">
        <v>99983</v>
      </c>
      <c r="D1121" s="394" t="s">
        <v>99509</v>
      </c>
      <c r="E1121" s="395">
        <v>15</v>
      </c>
      <c r="F1121" s="389" t="s">
        <v>99064</v>
      </c>
      <c r="G1121" s="389" t="s">
        <v>98665</v>
      </c>
      <c r="H1121" s="389">
        <v>2</v>
      </c>
      <c r="I1121" s="389" t="s">
        <v>99502</v>
      </c>
      <c r="J1121" s="389" t="s">
        <v>99503</v>
      </c>
      <c r="K1121" s="389" t="s">
        <v>99504</v>
      </c>
    </row>
    <row r="1122" spans="1:11" hidden="1">
      <c r="A1122" s="389" t="str">
        <f t="shared" si="34"/>
        <v>P</v>
      </c>
      <c r="B1122" s="389" t="str">
        <f t="shared" si="35"/>
        <v>P0</v>
      </c>
      <c r="C1122" s="394" t="s">
        <v>99984</v>
      </c>
      <c r="D1122" s="394" t="s">
        <v>99511</v>
      </c>
      <c r="E1122" s="395">
        <v>15</v>
      </c>
      <c r="F1122" s="389" t="s">
        <v>99064</v>
      </c>
      <c r="G1122" s="389" t="s">
        <v>98665</v>
      </c>
      <c r="H1122" s="389">
        <v>2</v>
      </c>
      <c r="I1122" s="389" t="s">
        <v>99502</v>
      </c>
      <c r="J1122" s="389" t="s">
        <v>99503</v>
      </c>
      <c r="K1122" s="389" t="s">
        <v>99504</v>
      </c>
    </row>
    <row r="1123" spans="1:11" hidden="1">
      <c r="A1123" s="389" t="str">
        <f t="shared" si="34"/>
        <v>P</v>
      </c>
      <c r="B1123" s="389" t="str">
        <f t="shared" si="35"/>
        <v>P0</v>
      </c>
      <c r="C1123" s="394" t="s">
        <v>99985</v>
      </c>
      <c r="D1123" s="394" t="s">
        <v>99571</v>
      </c>
      <c r="E1123" s="395">
        <v>15</v>
      </c>
      <c r="F1123" s="389" t="s">
        <v>99064</v>
      </c>
      <c r="G1123" s="389" t="s">
        <v>98665</v>
      </c>
      <c r="H1123" s="389">
        <v>2</v>
      </c>
      <c r="I1123" s="389" t="s">
        <v>99502</v>
      </c>
      <c r="J1123" s="389" t="s">
        <v>99503</v>
      </c>
      <c r="K1123" s="389" t="s">
        <v>99504</v>
      </c>
    </row>
    <row r="1124" spans="1:11" hidden="1">
      <c r="A1124" s="389" t="str">
        <f t="shared" si="34"/>
        <v>P</v>
      </c>
      <c r="B1124" s="389" t="str">
        <f t="shared" si="35"/>
        <v>P0</v>
      </c>
      <c r="C1124" s="394" t="s">
        <v>99986</v>
      </c>
      <c r="D1124" s="394" t="s">
        <v>99575</v>
      </c>
      <c r="E1124" s="395">
        <v>15</v>
      </c>
      <c r="F1124" s="389" t="s">
        <v>99064</v>
      </c>
      <c r="G1124" s="389" t="s">
        <v>98665</v>
      </c>
      <c r="H1124" s="389">
        <v>2</v>
      </c>
      <c r="I1124" s="389" t="s">
        <v>99502</v>
      </c>
      <c r="J1124" s="389" t="s">
        <v>99503</v>
      </c>
      <c r="K1124" s="389" t="s">
        <v>99504</v>
      </c>
    </row>
    <row r="1125" spans="1:11" hidden="1">
      <c r="A1125" s="389" t="str">
        <f t="shared" si="34"/>
        <v>P</v>
      </c>
      <c r="B1125" s="389" t="str">
        <f t="shared" si="35"/>
        <v>P0</v>
      </c>
      <c r="C1125" s="394" t="s">
        <v>99987</v>
      </c>
      <c r="D1125" s="394" t="s">
        <v>99578</v>
      </c>
      <c r="E1125" s="395">
        <v>15</v>
      </c>
      <c r="F1125" s="389" t="s">
        <v>99064</v>
      </c>
      <c r="G1125" s="389" t="s">
        <v>98665</v>
      </c>
      <c r="H1125" s="389">
        <v>2</v>
      </c>
      <c r="I1125" s="389" t="s">
        <v>99502</v>
      </c>
      <c r="J1125" s="389" t="s">
        <v>99503</v>
      </c>
      <c r="K1125" s="389" t="s">
        <v>99504</v>
      </c>
    </row>
    <row r="1126" spans="1:11" hidden="1">
      <c r="A1126" s="389" t="str">
        <f t="shared" si="34"/>
        <v>P</v>
      </c>
      <c r="B1126" s="389" t="str">
        <f t="shared" si="35"/>
        <v>P0</v>
      </c>
      <c r="C1126" s="394" t="s">
        <v>99988</v>
      </c>
      <c r="D1126" s="394" t="s">
        <v>99571</v>
      </c>
      <c r="E1126" s="395">
        <v>15</v>
      </c>
      <c r="F1126" s="389" t="s">
        <v>99064</v>
      </c>
      <c r="G1126" s="389" t="s">
        <v>98665</v>
      </c>
      <c r="H1126" s="389">
        <v>2</v>
      </c>
      <c r="I1126" s="389" t="s">
        <v>99502</v>
      </c>
      <c r="J1126" s="389" t="s">
        <v>99503</v>
      </c>
      <c r="K1126" s="389" t="s">
        <v>99504</v>
      </c>
    </row>
    <row r="1127" spans="1:11" hidden="1">
      <c r="A1127" s="389" t="str">
        <f t="shared" si="34"/>
        <v>P</v>
      </c>
      <c r="B1127" s="389" t="str">
        <f t="shared" si="35"/>
        <v>P0</v>
      </c>
      <c r="C1127" s="394" t="s">
        <v>99989</v>
      </c>
      <c r="D1127" s="394" t="s">
        <v>99513</v>
      </c>
      <c r="E1127" s="395">
        <v>15</v>
      </c>
      <c r="F1127" s="389" t="s">
        <v>99064</v>
      </c>
      <c r="G1127" s="389" t="s">
        <v>98665</v>
      </c>
      <c r="H1127" s="389">
        <v>2</v>
      </c>
      <c r="I1127" s="389" t="s">
        <v>99502</v>
      </c>
      <c r="J1127" s="389" t="s">
        <v>99503</v>
      </c>
      <c r="K1127" s="389" t="s">
        <v>99504</v>
      </c>
    </row>
    <row r="1128" spans="1:11" hidden="1">
      <c r="A1128" s="389" t="str">
        <f t="shared" si="34"/>
        <v>P</v>
      </c>
      <c r="B1128" s="389" t="str">
        <f t="shared" si="35"/>
        <v>P0</v>
      </c>
      <c r="C1128" s="394" t="s">
        <v>99990</v>
      </c>
      <c r="D1128" s="394" t="s">
        <v>99519</v>
      </c>
      <c r="E1128" s="395">
        <v>15</v>
      </c>
      <c r="F1128" s="389" t="s">
        <v>99064</v>
      </c>
      <c r="G1128" s="389" t="s">
        <v>98665</v>
      </c>
      <c r="H1128" s="389">
        <v>2</v>
      </c>
      <c r="I1128" s="389" t="s">
        <v>99502</v>
      </c>
      <c r="J1128" s="389" t="s">
        <v>99503</v>
      </c>
      <c r="K1128" s="389" t="s">
        <v>99504</v>
      </c>
    </row>
    <row r="1129" spans="1:11" hidden="1">
      <c r="A1129" s="389" t="str">
        <f t="shared" si="34"/>
        <v>P</v>
      </c>
      <c r="B1129" s="389" t="str">
        <f t="shared" si="35"/>
        <v>P0</v>
      </c>
      <c r="C1129" s="394" t="s">
        <v>99991</v>
      </c>
      <c r="D1129" s="394" t="s">
        <v>99519</v>
      </c>
      <c r="E1129" s="395">
        <v>15</v>
      </c>
      <c r="F1129" s="389" t="s">
        <v>99064</v>
      </c>
      <c r="G1129" s="389" t="s">
        <v>98665</v>
      </c>
      <c r="H1129" s="389">
        <v>2</v>
      </c>
      <c r="I1129" s="389" t="s">
        <v>99502</v>
      </c>
      <c r="J1129" s="389" t="s">
        <v>99503</v>
      </c>
      <c r="K1129" s="389" t="s">
        <v>99504</v>
      </c>
    </row>
    <row r="1130" spans="1:11" hidden="1">
      <c r="A1130" s="389" t="str">
        <f t="shared" si="34"/>
        <v>P</v>
      </c>
      <c r="B1130" s="389" t="str">
        <f t="shared" si="35"/>
        <v>P0</v>
      </c>
      <c r="C1130" s="394" t="s">
        <v>99992</v>
      </c>
      <c r="D1130" s="394" t="s">
        <v>99519</v>
      </c>
      <c r="E1130" s="395">
        <v>15</v>
      </c>
      <c r="F1130" s="389" t="s">
        <v>99064</v>
      </c>
      <c r="G1130" s="389" t="s">
        <v>98665</v>
      </c>
      <c r="H1130" s="389">
        <v>2</v>
      </c>
      <c r="I1130" s="389" t="s">
        <v>99502</v>
      </c>
      <c r="J1130" s="389" t="s">
        <v>99503</v>
      </c>
      <c r="K1130" s="389" t="s">
        <v>99504</v>
      </c>
    </row>
    <row r="1131" spans="1:11" hidden="1">
      <c r="A1131" s="389" t="str">
        <f t="shared" si="34"/>
        <v>P</v>
      </c>
      <c r="B1131" s="389" t="str">
        <f t="shared" si="35"/>
        <v>P0</v>
      </c>
      <c r="C1131" s="394" t="s">
        <v>99993</v>
      </c>
      <c r="D1131" s="394" t="s">
        <v>99519</v>
      </c>
      <c r="E1131" s="395">
        <v>15</v>
      </c>
      <c r="F1131" s="389" t="s">
        <v>99064</v>
      </c>
      <c r="G1131" s="389" t="s">
        <v>98665</v>
      </c>
      <c r="H1131" s="389">
        <v>2</v>
      </c>
      <c r="I1131" s="389" t="s">
        <v>99502</v>
      </c>
      <c r="J1131" s="389" t="s">
        <v>99503</v>
      </c>
      <c r="K1131" s="389" t="s">
        <v>99504</v>
      </c>
    </row>
    <row r="1132" spans="1:11" hidden="1">
      <c r="A1132" s="389" t="str">
        <f t="shared" si="34"/>
        <v>P</v>
      </c>
      <c r="B1132" s="389" t="str">
        <f t="shared" si="35"/>
        <v>P0</v>
      </c>
      <c r="C1132" s="394" t="s">
        <v>99994</v>
      </c>
      <c r="D1132" s="394" t="s">
        <v>99519</v>
      </c>
      <c r="E1132" s="395">
        <v>15</v>
      </c>
      <c r="F1132" s="389" t="s">
        <v>99064</v>
      </c>
      <c r="G1132" s="389" t="s">
        <v>98665</v>
      </c>
      <c r="H1132" s="389">
        <v>2</v>
      </c>
      <c r="I1132" s="389" t="s">
        <v>99502</v>
      </c>
      <c r="J1132" s="389" t="s">
        <v>99503</v>
      </c>
      <c r="K1132" s="389" t="s">
        <v>99504</v>
      </c>
    </row>
    <row r="1133" spans="1:11" hidden="1">
      <c r="A1133" s="389" t="str">
        <f t="shared" si="34"/>
        <v>P</v>
      </c>
      <c r="B1133" s="389" t="str">
        <f t="shared" si="35"/>
        <v>P0</v>
      </c>
      <c r="C1133" s="394" t="s">
        <v>99995</v>
      </c>
      <c r="D1133" s="394" t="s">
        <v>99519</v>
      </c>
      <c r="E1133" s="395">
        <v>15</v>
      </c>
      <c r="F1133" s="389" t="s">
        <v>99064</v>
      </c>
      <c r="G1133" s="389" t="s">
        <v>98665</v>
      </c>
      <c r="H1133" s="389">
        <v>2</v>
      </c>
      <c r="I1133" s="389" t="s">
        <v>99502</v>
      </c>
      <c r="J1133" s="389" t="s">
        <v>99503</v>
      </c>
      <c r="K1133" s="389" t="s">
        <v>99504</v>
      </c>
    </row>
    <row r="1134" spans="1:11" hidden="1">
      <c r="A1134" s="389" t="str">
        <f t="shared" si="34"/>
        <v>P</v>
      </c>
      <c r="B1134" s="389" t="str">
        <f t="shared" si="35"/>
        <v>P0</v>
      </c>
      <c r="C1134" s="394" t="s">
        <v>99996</v>
      </c>
      <c r="D1134" s="394" t="s">
        <v>99519</v>
      </c>
      <c r="E1134" s="395">
        <v>15</v>
      </c>
      <c r="F1134" s="389" t="s">
        <v>99064</v>
      </c>
      <c r="G1134" s="389" t="s">
        <v>98665</v>
      </c>
      <c r="H1134" s="389">
        <v>2</v>
      </c>
      <c r="I1134" s="389" t="s">
        <v>99502</v>
      </c>
      <c r="J1134" s="389" t="s">
        <v>99503</v>
      </c>
      <c r="K1134" s="389" t="s">
        <v>99504</v>
      </c>
    </row>
    <row r="1135" spans="1:11" hidden="1">
      <c r="A1135" s="389" t="str">
        <f t="shared" si="34"/>
        <v>P</v>
      </c>
      <c r="B1135" s="389" t="str">
        <f t="shared" si="35"/>
        <v>P1</v>
      </c>
      <c r="C1135" s="394" t="s">
        <v>99997</v>
      </c>
      <c r="D1135" s="394" t="s">
        <v>99501</v>
      </c>
      <c r="E1135" s="395">
        <v>15</v>
      </c>
      <c r="F1135" s="389" t="s">
        <v>99064</v>
      </c>
      <c r="G1135" s="389" t="s">
        <v>98665</v>
      </c>
      <c r="H1135" s="389">
        <v>2</v>
      </c>
      <c r="I1135" s="389" t="s">
        <v>99502</v>
      </c>
      <c r="J1135" s="389" t="s">
        <v>99503</v>
      </c>
      <c r="K1135" s="389" t="s">
        <v>99504</v>
      </c>
    </row>
    <row r="1136" spans="1:11" hidden="1">
      <c r="A1136" s="389" t="str">
        <f t="shared" si="34"/>
        <v>P</v>
      </c>
      <c r="B1136" s="389" t="str">
        <f t="shared" si="35"/>
        <v>P1</v>
      </c>
      <c r="C1136" s="394" t="s">
        <v>99998</v>
      </c>
      <c r="D1136" s="394" t="s">
        <v>99501</v>
      </c>
      <c r="E1136" s="395">
        <v>15</v>
      </c>
      <c r="F1136" s="389" t="s">
        <v>99064</v>
      </c>
      <c r="G1136" s="389" t="s">
        <v>98665</v>
      </c>
      <c r="H1136" s="389">
        <v>2</v>
      </c>
      <c r="I1136" s="389" t="s">
        <v>99502</v>
      </c>
      <c r="J1136" s="389" t="s">
        <v>99503</v>
      </c>
      <c r="K1136" s="389" t="s">
        <v>99504</v>
      </c>
    </row>
    <row r="1137" spans="1:11" hidden="1">
      <c r="A1137" s="389" t="str">
        <f t="shared" si="34"/>
        <v>P</v>
      </c>
      <c r="B1137" s="389" t="str">
        <f t="shared" si="35"/>
        <v>P1</v>
      </c>
      <c r="C1137" s="394" t="s">
        <v>99999</v>
      </c>
      <c r="D1137" s="394" t="s">
        <v>99509</v>
      </c>
      <c r="E1137" s="395">
        <v>15</v>
      </c>
      <c r="F1137" s="389" t="s">
        <v>99064</v>
      </c>
      <c r="G1137" s="389" t="s">
        <v>98665</v>
      </c>
      <c r="H1137" s="389">
        <v>2</v>
      </c>
      <c r="I1137" s="389" t="s">
        <v>99502</v>
      </c>
      <c r="J1137" s="389" t="s">
        <v>99503</v>
      </c>
      <c r="K1137" s="389" t="s">
        <v>99504</v>
      </c>
    </row>
    <row r="1138" spans="1:11" hidden="1">
      <c r="A1138" s="389" t="str">
        <f t="shared" si="34"/>
        <v>P</v>
      </c>
      <c r="B1138" s="389" t="str">
        <f t="shared" si="35"/>
        <v>P1</v>
      </c>
      <c r="C1138" s="394" t="s">
        <v>100000</v>
      </c>
      <c r="D1138" s="394" t="s">
        <v>99513</v>
      </c>
      <c r="E1138" s="395">
        <v>15</v>
      </c>
      <c r="F1138" s="389" t="s">
        <v>99064</v>
      </c>
      <c r="G1138" s="389" t="s">
        <v>98665</v>
      </c>
      <c r="H1138" s="389">
        <v>2</v>
      </c>
      <c r="I1138" s="389" t="s">
        <v>99502</v>
      </c>
      <c r="J1138" s="389" t="s">
        <v>99503</v>
      </c>
      <c r="K1138" s="389" t="s">
        <v>99504</v>
      </c>
    </row>
    <row r="1139" spans="1:11" hidden="1">
      <c r="A1139" s="389" t="str">
        <f t="shared" si="34"/>
        <v>P</v>
      </c>
      <c r="B1139" s="389" t="str">
        <f t="shared" si="35"/>
        <v>P1</v>
      </c>
      <c r="C1139" s="394" t="s">
        <v>100001</v>
      </c>
      <c r="D1139" s="394" t="s">
        <v>99513</v>
      </c>
      <c r="E1139" s="395">
        <v>15</v>
      </c>
      <c r="F1139" s="389" t="s">
        <v>99064</v>
      </c>
      <c r="G1139" s="389" t="s">
        <v>98665</v>
      </c>
      <c r="H1139" s="389">
        <v>2</v>
      </c>
      <c r="I1139" s="389" t="s">
        <v>99502</v>
      </c>
      <c r="J1139" s="389" t="s">
        <v>99503</v>
      </c>
      <c r="K1139" s="389" t="s">
        <v>99504</v>
      </c>
    </row>
    <row r="1140" spans="1:11" hidden="1">
      <c r="A1140" s="389" t="str">
        <f t="shared" si="34"/>
        <v>P</v>
      </c>
      <c r="B1140" s="389" t="str">
        <f t="shared" si="35"/>
        <v>P1</v>
      </c>
      <c r="C1140" s="394" t="s">
        <v>100002</v>
      </c>
      <c r="D1140" s="394" t="s">
        <v>99519</v>
      </c>
      <c r="E1140" s="395">
        <v>15</v>
      </c>
      <c r="F1140" s="389" t="s">
        <v>99064</v>
      </c>
      <c r="G1140" s="389" t="s">
        <v>98665</v>
      </c>
      <c r="H1140" s="389">
        <v>2</v>
      </c>
      <c r="I1140" s="389" t="s">
        <v>99502</v>
      </c>
      <c r="J1140" s="389" t="s">
        <v>99503</v>
      </c>
      <c r="K1140" s="389" t="s">
        <v>99504</v>
      </c>
    </row>
    <row r="1141" spans="1:11" hidden="1">
      <c r="A1141" s="389" t="str">
        <f t="shared" si="34"/>
        <v>P</v>
      </c>
      <c r="B1141" s="389" t="str">
        <f t="shared" si="35"/>
        <v>P2</v>
      </c>
      <c r="C1141" s="394" t="s">
        <v>100003</v>
      </c>
      <c r="D1141" s="394" t="s">
        <v>99519</v>
      </c>
      <c r="E1141" s="395">
        <v>15</v>
      </c>
      <c r="F1141" s="389" t="s">
        <v>99064</v>
      </c>
      <c r="G1141" s="389" t="s">
        <v>98665</v>
      </c>
      <c r="H1141" s="389">
        <v>2</v>
      </c>
      <c r="I1141" s="389" t="s">
        <v>99502</v>
      </c>
      <c r="J1141" s="389" t="s">
        <v>99503</v>
      </c>
      <c r="K1141" s="389" t="s">
        <v>99504</v>
      </c>
    </row>
    <row r="1142" spans="1:11" hidden="1">
      <c r="A1142" s="389" t="str">
        <f t="shared" si="34"/>
        <v>P</v>
      </c>
      <c r="B1142" s="389" t="str">
        <f t="shared" si="35"/>
        <v>P2</v>
      </c>
      <c r="C1142" s="394" t="s">
        <v>100004</v>
      </c>
      <c r="D1142" s="394" t="s">
        <v>99509</v>
      </c>
      <c r="E1142" s="395">
        <v>15</v>
      </c>
      <c r="F1142" s="389" t="s">
        <v>99064</v>
      </c>
      <c r="G1142" s="389" t="s">
        <v>98665</v>
      </c>
      <c r="H1142" s="389">
        <v>2</v>
      </c>
      <c r="I1142" s="389" t="s">
        <v>99502</v>
      </c>
      <c r="J1142" s="389" t="s">
        <v>99503</v>
      </c>
      <c r="K1142" s="389" t="s">
        <v>99504</v>
      </c>
    </row>
    <row r="1143" spans="1:11" hidden="1">
      <c r="A1143" s="389" t="str">
        <f t="shared" si="34"/>
        <v>P</v>
      </c>
      <c r="B1143" s="389" t="str">
        <f t="shared" si="35"/>
        <v>P2</v>
      </c>
      <c r="C1143" s="394" t="s">
        <v>100005</v>
      </c>
      <c r="D1143" s="394" t="s">
        <v>99571</v>
      </c>
      <c r="E1143" s="395">
        <v>15</v>
      </c>
      <c r="F1143" s="389" t="s">
        <v>99064</v>
      </c>
      <c r="G1143" s="389" t="s">
        <v>98665</v>
      </c>
      <c r="H1143" s="389">
        <v>2</v>
      </c>
      <c r="I1143" s="389" t="s">
        <v>99502</v>
      </c>
      <c r="J1143" s="389" t="s">
        <v>99503</v>
      </c>
      <c r="K1143" s="389" t="s">
        <v>99504</v>
      </c>
    </row>
    <row r="1144" spans="1:11" hidden="1">
      <c r="A1144" s="389" t="str">
        <f t="shared" si="34"/>
        <v>P</v>
      </c>
      <c r="B1144" s="389" t="str">
        <f t="shared" si="35"/>
        <v>P3</v>
      </c>
      <c r="C1144" s="394" t="s">
        <v>100006</v>
      </c>
      <c r="D1144" s="394" t="s">
        <v>99515</v>
      </c>
      <c r="E1144" s="395">
        <v>15</v>
      </c>
      <c r="F1144" s="389" t="s">
        <v>99064</v>
      </c>
      <c r="G1144" s="389" t="s">
        <v>98665</v>
      </c>
      <c r="H1144" s="389">
        <v>2</v>
      </c>
      <c r="I1144" s="389" t="s">
        <v>99502</v>
      </c>
      <c r="J1144" s="389" t="s">
        <v>99503</v>
      </c>
      <c r="K1144" s="389" t="s">
        <v>99504</v>
      </c>
    </row>
    <row r="1145" spans="1:11" hidden="1">
      <c r="A1145" s="389" t="str">
        <f t="shared" si="34"/>
        <v>P</v>
      </c>
      <c r="B1145" s="389" t="str">
        <f t="shared" si="35"/>
        <v>P3</v>
      </c>
      <c r="C1145" s="394" t="s">
        <v>100007</v>
      </c>
      <c r="D1145" s="394" t="s">
        <v>99575</v>
      </c>
      <c r="E1145" s="395">
        <v>15</v>
      </c>
      <c r="F1145" s="389" t="s">
        <v>99064</v>
      </c>
      <c r="G1145" s="389" t="s">
        <v>98665</v>
      </c>
      <c r="H1145" s="389">
        <v>2</v>
      </c>
      <c r="I1145" s="389" t="s">
        <v>99502</v>
      </c>
      <c r="J1145" s="389" t="s">
        <v>99503</v>
      </c>
      <c r="K1145" s="389" t="s">
        <v>99504</v>
      </c>
    </row>
    <row r="1146" spans="1:11" hidden="1">
      <c r="A1146" s="389" t="str">
        <f t="shared" si="34"/>
        <v>P</v>
      </c>
      <c r="B1146" s="389" t="str">
        <f t="shared" si="35"/>
        <v>P3</v>
      </c>
      <c r="C1146" s="394" t="s">
        <v>100008</v>
      </c>
      <c r="D1146" s="394" t="s">
        <v>99575</v>
      </c>
      <c r="E1146" s="395">
        <v>15</v>
      </c>
      <c r="F1146" s="389" t="s">
        <v>99064</v>
      </c>
      <c r="G1146" s="389" t="s">
        <v>98665</v>
      </c>
      <c r="H1146" s="389">
        <v>2</v>
      </c>
      <c r="I1146" s="389" t="s">
        <v>99502</v>
      </c>
      <c r="J1146" s="389" t="s">
        <v>99503</v>
      </c>
      <c r="K1146" s="389" t="s">
        <v>99504</v>
      </c>
    </row>
    <row r="1147" spans="1:11" hidden="1">
      <c r="A1147" s="389" t="str">
        <f t="shared" si="34"/>
        <v>P</v>
      </c>
      <c r="B1147" s="389" t="str">
        <f t="shared" si="35"/>
        <v>P3</v>
      </c>
      <c r="C1147" s="394" t="s">
        <v>100009</v>
      </c>
      <c r="D1147" s="394" t="s">
        <v>99571</v>
      </c>
      <c r="E1147" s="395">
        <v>15</v>
      </c>
      <c r="F1147" s="389" t="s">
        <v>99064</v>
      </c>
      <c r="G1147" s="389" t="s">
        <v>98665</v>
      </c>
      <c r="H1147" s="389">
        <v>2</v>
      </c>
      <c r="I1147" s="389" t="s">
        <v>99502</v>
      </c>
      <c r="J1147" s="389" t="s">
        <v>99503</v>
      </c>
      <c r="K1147" s="389" t="s">
        <v>99504</v>
      </c>
    </row>
    <row r="1148" spans="1:11" hidden="1">
      <c r="A1148" s="389" t="str">
        <f t="shared" si="34"/>
        <v>P</v>
      </c>
      <c r="B1148" s="389" t="str">
        <f t="shared" si="35"/>
        <v>P3</v>
      </c>
      <c r="C1148" s="394" t="s">
        <v>100010</v>
      </c>
      <c r="D1148" s="394" t="s">
        <v>99578</v>
      </c>
      <c r="E1148" s="395">
        <v>15</v>
      </c>
      <c r="F1148" s="389" t="s">
        <v>99064</v>
      </c>
      <c r="G1148" s="389" t="s">
        <v>98665</v>
      </c>
      <c r="H1148" s="389">
        <v>2</v>
      </c>
      <c r="I1148" s="389" t="s">
        <v>99502</v>
      </c>
      <c r="J1148" s="389" t="s">
        <v>99503</v>
      </c>
      <c r="K1148" s="389" t="s">
        <v>99504</v>
      </c>
    </row>
    <row r="1149" spans="1:11" hidden="1">
      <c r="A1149" s="389" t="str">
        <f t="shared" si="34"/>
        <v>P</v>
      </c>
      <c r="B1149" s="389" t="str">
        <f t="shared" si="35"/>
        <v>P3</v>
      </c>
      <c r="C1149" s="394" t="s">
        <v>100011</v>
      </c>
      <c r="D1149" s="394" t="s">
        <v>99515</v>
      </c>
      <c r="E1149" s="395">
        <v>15</v>
      </c>
      <c r="F1149" s="389" t="s">
        <v>99064</v>
      </c>
      <c r="G1149" s="389" t="s">
        <v>98665</v>
      </c>
      <c r="H1149" s="389">
        <v>2</v>
      </c>
      <c r="I1149" s="389" t="s">
        <v>99502</v>
      </c>
      <c r="J1149" s="389" t="s">
        <v>99503</v>
      </c>
      <c r="K1149" s="389" t="s">
        <v>99504</v>
      </c>
    </row>
    <row r="1150" spans="1:11" hidden="1">
      <c r="A1150" s="389" t="str">
        <f t="shared" si="34"/>
        <v>P</v>
      </c>
      <c r="B1150" s="389" t="str">
        <f t="shared" si="35"/>
        <v>P3</v>
      </c>
      <c r="C1150" s="394" t="s">
        <v>100012</v>
      </c>
      <c r="D1150" s="394" t="s">
        <v>99571</v>
      </c>
      <c r="E1150" s="395">
        <v>15</v>
      </c>
      <c r="F1150" s="389" t="s">
        <v>99064</v>
      </c>
      <c r="G1150" s="389" t="s">
        <v>98665</v>
      </c>
      <c r="H1150" s="389">
        <v>2</v>
      </c>
      <c r="I1150" s="389" t="s">
        <v>99502</v>
      </c>
      <c r="J1150" s="389" t="s">
        <v>99503</v>
      </c>
      <c r="K1150" s="389" t="s">
        <v>99504</v>
      </c>
    </row>
    <row r="1151" spans="1:11" hidden="1">
      <c r="A1151" s="389" t="str">
        <f t="shared" si="34"/>
        <v>P</v>
      </c>
      <c r="B1151" s="389" t="str">
        <f t="shared" si="35"/>
        <v>P3</v>
      </c>
      <c r="C1151" s="394" t="s">
        <v>100013</v>
      </c>
      <c r="D1151" s="394" t="s">
        <v>99515</v>
      </c>
      <c r="E1151" s="395">
        <v>15</v>
      </c>
      <c r="F1151" s="389" t="s">
        <v>99064</v>
      </c>
      <c r="G1151" s="389" t="s">
        <v>98665</v>
      </c>
      <c r="H1151" s="389">
        <v>2</v>
      </c>
      <c r="I1151" s="389" t="s">
        <v>99502</v>
      </c>
      <c r="J1151" s="389" t="s">
        <v>99503</v>
      </c>
      <c r="K1151" s="389" t="s">
        <v>99504</v>
      </c>
    </row>
    <row r="1152" spans="1:11" hidden="1">
      <c r="A1152" s="389" t="str">
        <f t="shared" si="34"/>
        <v>P</v>
      </c>
      <c r="B1152" s="389" t="str">
        <f t="shared" si="35"/>
        <v>P3</v>
      </c>
      <c r="C1152" s="394" t="s">
        <v>100014</v>
      </c>
      <c r="D1152" s="394" t="s">
        <v>99575</v>
      </c>
      <c r="E1152" s="395">
        <v>15</v>
      </c>
      <c r="F1152" s="389" t="s">
        <v>99064</v>
      </c>
      <c r="G1152" s="389" t="s">
        <v>98665</v>
      </c>
      <c r="H1152" s="389">
        <v>2</v>
      </c>
      <c r="I1152" s="389" t="s">
        <v>99502</v>
      </c>
      <c r="J1152" s="389" t="s">
        <v>99503</v>
      </c>
      <c r="K1152" s="389" t="s">
        <v>99504</v>
      </c>
    </row>
    <row r="1153" spans="1:11" hidden="1">
      <c r="A1153" s="389" t="str">
        <f t="shared" si="34"/>
        <v>P</v>
      </c>
      <c r="B1153" s="389" t="str">
        <f t="shared" si="35"/>
        <v>P4</v>
      </c>
      <c r="C1153" s="394" t="s">
        <v>100015</v>
      </c>
      <c r="D1153" s="394" t="s">
        <v>99571</v>
      </c>
      <c r="E1153" s="395">
        <v>15</v>
      </c>
      <c r="F1153" s="389" t="s">
        <v>99064</v>
      </c>
      <c r="G1153" s="389" t="s">
        <v>98665</v>
      </c>
      <c r="H1153" s="389">
        <v>2</v>
      </c>
      <c r="I1153" s="389" t="s">
        <v>99502</v>
      </c>
      <c r="J1153" s="389" t="s">
        <v>99503</v>
      </c>
      <c r="K1153" s="389" t="s">
        <v>99504</v>
      </c>
    </row>
    <row r="1154" spans="1:11" hidden="1">
      <c r="A1154" s="389" t="str">
        <f t="shared" si="34"/>
        <v>P</v>
      </c>
      <c r="B1154" s="389" t="str">
        <f t="shared" si="35"/>
        <v>P4</v>
      </c>
      <c r="C1154" s="394" t="s">
        <v>100016</v>
      </c>
      <c r="D1154" s="394" t="s">
        <v>99571</v>
      </c>
      <c r="E1154" s="395">
        <v>15</v>
      </c>
      <c r="F1154" s="389" t="s">
        <v>99064</v>
      </c>
      <c r="G1154" s="389" t="s">
        <v>98665</v>
      </c>
      <c r="H1154" s="389">
        <v>2</v>
      </c>
      <c r="I1154" s="389" t="s">
        <v>99502</v>
      </c>
      <c r="J1154" s="389" t="s">
        <v>99503</v>
      </c>
      <c r="K1154" s="389" t="s">
        <v>99504</v>
      </c>
    </row>
    <row r="1155" spans="1:11" hidden="1">
      <c r="A1155" s="389" t="str">
        <f t="shared" ref="A1155:A1218" si="36">LEFT(C1155)</f>
        <v>P</v>
      </c>
      <c r="B1155" s="389" t="str">
        <f t="shared" si="35"/>
        <v>P4</v>
      </c>
      <c r="C1155" s="394" t="s">
        <v>100017</v>
      </c>
      <c r="D1155" s="394" t="s">
        <v>99575</v>
      </c>
      <c r="E1155" s="395">
        <v>15</v>
      </c>
      <c r="F1155" s="389" t="s">
        <v>99064</v>
      </c>
      <c r="G1155" s="389" t="s">
        <v>98665</v>
      </c>
      <c r="H1155" s="389">
        <v>2</v>
      </c>
      <c r="I1155" s="389" t="s">
        <v>99502</v>
      </c>
      <c r="J1155" s="389" t="s">
        <v>99503</v>
      </c>
      <c r="K1155" s="389" t="s">
        <v>99504</v>
      </c>
    </row>
    <row r="1156" spans="1:11" hidden="1">
      <c r="A1156" s="389" t="str">
        <f t="shared" si="36"/>
        <v>P</v>
      </c>
      <c r="B1156" s="389" t="str">
        <f t="shared" ref="B1156:B1219" si="37">LEFT(C1156,2)</f>
        <v>P5</v>
      </c>
      <c r="C1156" s="394" t="s">
        <v>100018</v>
      </c>
      <c r="D1156" s="394" t="s">
        <v>99519</v>
      </c>
      <c r="E1156" s="395">
        <v>15</v>
      </c>
      <c r="F1156" s="389" t="s">
        <v>99064</v>
      </c>
      <c r="G1156" s="389" t="s">
        <v>98665</v>
      </c>
      <c r="H1156" s="389">
        <v>2</v>
      </c>
      <c r="I1156" s="389" t="s">
        <v>99502</v>
      </c>
      <c r="J1156" s="389" t="s">
        <v>99503</v>
      </c>
      <c r="K1156" s="389" t="s">
        <v>99504</v>
      </c>
    </row>
    <row r="1157" spans="1:11" hidden="1">
      <c r="A1157" s="389" t="str">
        <f t="shared" si="36"/>
        <v>P</v>
      </c>
      <c r="B1157" s="389" t="str">
        <f t="shared" si="37"/>
        <v>P5</v>
      </c>
      <c r="C1157" s="394" t="s">
        <v>100019</v>
      </c>
      <c r="D1157" s="394" t="s">
        <v>99578</v>
      </c>
      <c r="E1157" s="395">
        <v>15</v>
      </c>
      <c r="F1157" s="389" t="s">
        <v>99064</v>
      </c>
      <c r="G1157" s="389" t="s">
        <v>98665</v>
      </c>
      <c r="H1157" s="389">
        <v>2</v>
      </c>
      <c r="I1157" s="389" t="s">
        <v>99502</v>
      </c>
      <c r="J1157" s="389" t="s">
        <v>99503</v>
      </c>
      <c r="K1157" s="389" t="s">
        <v>99504</v>
      </c>
    </row>
    <row r="1158" spans="1:11" hidden="1">
      <c r="A1158" s="389" t="str">
        <f t="shared" si="36"/>
        <v>P</v>
      </c>
      <c r="B1158" s="389" t="str">
        <f t="shared" si="37"/>
        <v>P5</v>
      </c>
      <c r="C1158" s="394" t="s">
        <v>100020</v>
      </c>
      <c r="D1158" s="394" t="s">
        <v>99578</v>
      </c>
      <c r="E1158" s="395">
        <v>15</v>
      </c>
      <c r="F1158" s="389" t="s">
        <v>99064</v>
      </c>
      <c r="G1158" s="389" t="s">
        <v>98665</v>
      </c>
      <c r="H1158" s="389">
        <v>2</v>
      </c>
      <c r="I1158" s="389" t="s">
        <v>99502</v>
      </c>
      <c r="J1158" s="389" t="s">
        <v>99503</v>
      </c>
      <c r="K1158" s="389" t="s">
        <v>99504</v>
      </c>
    </row>
    <row r="1159" spans="1:11" hidden="1">
      <c r="A1159" s="389" t="str">
        <f t="shared" si="36"/>
        <v>P</v>
      </c>
      <c r="B1159" s="389" t="str">
        <f t="shared" si="37"/>
        <v>P6</v>
      </c>
      <c r="C1159" s="394" t="s">
        <v>100021</v>
      </c>
      <c r="D1159" s="394" t="s">
        <v>99519</v>
      </c>
      <c r="E1159" s="395">
        <v>15</v>
      </c>
      <c r="F1159" s="389" t="s">
        <v>99064</v>
      </c>
      <c r="G1159" s="389" t="s">
        <v>98665</v>
      </c>
      <c r="H1159" s="389">
        <v>2</v>
      </c>
      <c r="I1159" s="389" t="s">
        <v>99502</v>
      </c>
      <c r="J1159" s="389" t="s">
        <v>99503</v>
      </c>
      <c r="K1159" s="389" t="s">
        <v>99504</v>
      </c>
    </row>
    <row r="1160" spans="1:11" hidden="1">
      <c r="A1160" s="389" t="str">
        <f t="shared" si="36"/>
        <v>P</v>
      </c>
      <c r="B1160" s="389" t="str">
        <f t="shared" si="37"/>
        <v>P6</v>
      </c>
      <c r="C1160" s="394" t="s">
        <v>100022</v>
      </c>
      <c r="D1160" s="394" t="s">
        <v>99519</v>
      </c>
      <c r="E1160" s="395">
        <v>15</v>
      </c>
      <c r="F1160" s="389" t="s">
        <v>99064</v>
      </c>
      <c r="G1160" s="389" t="s">
        <v>98665</v>
      </c>
      <c r="H1160" s="389">
        <v>2</v>
      </c>
      <c r="I1160" s="389" t="s">
        <v>99502</v>
      </c>
      <c r="J1160" s="389" t="s">
        <v>99503</v>
      </c>
      <c r="K1160" s="389" t="s">
        <v>99504</v>
      </c>
    </row>
    <row r="1161" spans="1:11" hidden="1">
      <c r="A1161" s="389" t="str">
        <f t="shared" si="36"/>
        <v>P</v>
      </c>
      <c r="B1161" s="389" t="str">
        <f t="shared" si="37"/>
        <v>P6</v>
      </c>
      <c r="C1161" s="394" t="s">
        <v>100023</v>
      </c>
      <c r="D1161" s="394" t="s">
        <v>99519</v>
      </c>
      <c r="E1161" s="395">
        <v>15</v>
      </c>
      <c r="F1161" s="389" t="s">
        <v>99064</v>
      </c>
      <c r="G1161" s="389" t="s">
        <v>98665</v>
      </c>
      <c r="H1161" s="389">
        <v>2</v>
      </c>
      <c r="I1161" s="389" t="s">
        <v>99502</v>
      </c>
      <c r="J1161" s="389" t="s">
        <v>99503</v>
      </c>
      <c r="K1161" s="389" t="s">
        <v>99504</v>
      </c>
    </row>
    <row r="1162" spans="1:11" hidden="1">
      <c r="A1162" s="389" t="str">
        <f t="shared" si="36"/>
        <v>P</v>
      </c>
      <c r="B1162" s="389" t="str">
        <f t="shared" si="37"/>
        <v>P7</v>
      </c>
      <c r="C1162" s="394" t="s">
        <v>100024</v>
      </c>
      <c r="D1162" s="394" t="s">
        <v>99519</v>
      </c>
      <c r="E1162" s="395">
        <v>15</v>
      </c>
      <c r="F1162" s="403" t="s">
        <v>99064</v>
      </c>
      <c r="G1162" s="389" t="s">
        <v>98665</v>
      </c>
      <c r="H1162" s="389">
        <v>2</v>
      </c>
      <c r="I1162" s="389" t="s">
        <v>99502</v>
      </c>
      <c r="J1162" s="389" t="s">
        <v>99503</v>
      </c>
      <c r="K1162" s="389" t="s">
        <v>99504</v>
      </c>
    </row>
    <row r="1163" spans="1:11" hidden="1">
      <c r="A1163" s="389" t="str">
        <f t="shared" si="36"/>
        <v>P</v>
      </c>
      <c r="B1163" s="389" t="str">
        <f t="shared" si="37"/>
        <v>P7</v>
      </c>
      <c r="C1163" s="394" t="s">
        <v>100025</v>
      </c>
      <c r="D1163" s="394" t="s">
        <v>99519</v>
      </c>
      <c r="E1163" s="395">
        <v>15</v>
      </c>
      <c r="F1163" s="389" t="s">
        <v>99064</v>
      </c>
      <c r="G1163" s="389" t="s">
        <v>98665</v>
      </c>
      <c r="H1163" s="389">
        <v>2</v>
      </c>
      <c r="I1163" s="389" t="s">
        <v>99502</v>
      </c>
      <c r="J1163" s="389" t="s">
        <v>99503</v>
      </c>
      <c r="K1163" s="389" t="s">
        <v>99504</v>
      </c>
    </row>
    <row r="1164" spans="1:11" hidden="1">
      <c r="A1164" s="389" t="str">
        <f t="shared" si="36"/>
        <v>P</v>
      </c>
      <c r="B1164" s="389" t="str">
        <f t="shared" si="37"/>
        <v>P7</v>
      </c>
      <c r="C1164" s="394" t="s">
        <v>100026</v>
      </c>
      <c r="D1164" s="394" t="s">
        <v>99519</v>
      </c>
      <c r="E1164" s="395">
        <v>15</v>
      </c>
      <c r="F1164" s="403" t="s">
        <v>99064</v>
      </c>
      <c r="G1164" s="389" t="s">
        <v>98665</v>
      </c>
      <c r="H1164" s="389">
        <v>2</v>
      </c>
      <c r="I1164" s="389" t="s">
        <v>99502</v>
      </c>
      <c r="J1164" s="389" t="s">
        <v>99503</v>
      </c>
      <c r="K1164" s="389" t="s">
        <v>99504</v>
      </c>
    </row>
    <row r="1165" spans="1:11" hidden="1">
      <c r="A1165" s="389" t="str">
        <f t="shared" si="36"/>
        <v>P</v>
      </c>
      <c r="B1165" s="389" t="str">
        <f t="shared" si="37"/>
        <v>P7</v>
      </c>
      <c r="C1165" s="394" t="s">
        <v>100027</v>
      </c>
      <c r="D1165" s="394" t="s">
        <v>99519</v>
      </c>
      <c r="E1165" s="395">
        <v>15</v>
      </c>
      <c r="F1165" s="403" t="s">
        <v>99064</v>
      </c>
      <c r="G1165" s="389" t="s">
        <v>98665</v>
      </c>
      <c r="H1165" s="389">
        <v>2</v>
      </c>
      <c r="I1165" s="389" t="s">
        <v>99502</v>
      </c>
      <c r="J1165" s="389" t="s">
        <v>99503</v>
      </c>
      <c r="K1165" s="389" t="s">
        <v>99504</v>
      </c>
    </row>
    <row r="1166" spans="1:11" hidden="1">
      <c r="A1166" s="389" t="str">
        <f t="shared" si="36"/>
        <v>P</v>
      </c>
      <c r="B1166" s="389" t="str">
        <f t="shared" si="37"/>
        <v>P7</v>
      </c>
      <c r="C1166" s="394" t="s">
        <v>100028</v>
      </c>
      <c r="D1166" s="394" t="s">
        <v>99519</v>
      </c>
      <c r="E1166" s="395">
        <v>15</v>
      </c>
      <c r="F1166" s="403" t="s">
        <v>99064</v>
      </c>
      <c r="G1166" s="389" t="s">
        <v>98665</v>
      </c>
      <c r="H1166" s="389">
        <v>2</v>
      </c>
      <c r="I1166" s="389" t="s">
        <v>99502</v>
      </c>
      <c r="J1166" s="389" t="s">
        <v>99503</v>
      </c>
      <c r="K1166" s="389" t="s">
        <v>99504</v>
      </c>
    </row>
    <row r="1167" spans="1:11" hidden="1">
      <c r="A1167" s="389" t="str">
        <f t="shared" si="36"/>
        <v>P</v>
      </c>
      <c r="B1167" s="389" t="str">
        <f t="shared" si="37"/>
        <v>P7</v>
      </c>
      <c r="C1167" s="394" t="s">
        <v>100029</v>
      </c>
      <c r="D1167" s="394" t="s">
        <v>99519</v>
      </c>
      <c r="E1167" s="395">
        <v>15</v>
      </c>
      <c r="F1167" s="403" t="s">
        <v>99064</v>
      </c>
      <c r="G1167" s="389" t="s">
        <v>98665</v>
      </c>
      <c r="H1167" s="389">
        <v>2</v>
      </c>
      <c r="I1167" s="389" t="s">
        <v>99502</v>
      </c>
      <c r="J1167" s="389" t="s">
        <v>99503</v>
      </c>
      <c r="K1167" s="389" t="s">
        <v>99504</v>
      </c>
    </row>
    <row r="1168" spans="1:11" hidden="1">
      <c r="A1168" s="389" t="str">
        <f t="shared" si="36"/>
        <v>P</v>
      </c>
      <c r="B1168" s="389" t="str">
        <f t="shared" si="37"/>
        <v>P7</v>
      </c>
      <c r="C1168" s="394" t="s">
        <v>100030</v>
      </c>
      <c r="D1168" s="394" t="s">
        <v>99519</v>
      </c>
      <c r="E1168" s="395">
        <v>15</v>
      </c>
      <c r="F1168" s="403" t="s">
        <v>99064</v>
      </c>
      <c r="G1168" s="389" t="s">
        <v>98665</v>
      </c>
      <c r="H1168" s="389">
        <v>2</v>
      </c>
      <c r="I1168" s="389" t="s">
        <v>99502</v>
      </c>
      <c r="J1168" s="389" t="s">
        <v>99503</v>
      </c>
      <c r="K1168" s="389" t="s">
        <v>99504</v>
      </c>
    </row>
    <row r="1169" spans="1:11" hidden="1">
      <c r="A1169" s="389" t="str">
        <f t="shared" si="36"/>
        <v>P</v>
      </c>
      <c r="B1169" s="389" t="str">
        <f t="shared" si="37"/>
        <v>P7</v>
      </c>
      <c r="C1169" s="401" t="s">
        <v>100031</v>
      </c>
      <c r="D1169" s="401" t="s">
        <v>99519</v>
      </c>
      <c r="E1169" s="402">
        <v>15</v>
      </c>
      <c r="F1169" s="403" t="s">
        <v>99064</v>
      </c>
      <c r="G1169" s="389" t="s">
        <v>98665</v>
      </c>
      <c r="H1169" s="389">
        <v>2</v>
      </c>
      <c r="I1169" s="389" t="s">
        <v>99502</v>
      </c>
      <c r="J1169" s="389" t="s">
        <v>99503</v>
      </c>
      <c r="K1169" s="389" t="s">
        <v>99504</v>
      </c>
    </row>
    <row r="1170" spans="1:11" hidden="1">
      <c r="A1170" s="389" t="str">
        <f t="shared" si="36"/>
        <v>P</v>
      </c>
      <c r="B1170" s="389" t="str">
        <f t="shared" si="37"/>
        <v>P8</v>
      </c>
      <c r="C1170" s="394" t="s">
        <v>100032</v>
      </c>
      <c r="D1170" s="394" t="s">
        <v>99519</v>
      </c>
      <c r="E1170" s="395">
        <v>15</v>
      </c>
      <c r="F1170" s="389" t="s">
        <v>99064</v>
      </c>
      <c r="G1170" s="389" t="s">
        <v>98665</v>
      </c>
      <c r="H1170" s="389">
        <v>2</v>
      </c>
      <c r="I1170" s="389" t="s">
        <v>99502</v>
      </c>
      <c r="J1170" s="389" t="s">
        <v>99503</v>
      </c>
      <c r="K1170" s="389" t="s">
        <v>99504</v>
      </c>
    </row>
    <row r="1171" spans="1:11" hidden="1">
      <c r="A1171" s="389" t="str">
        <f t="shared" si="36"/>
        <v>P</v>
      </c>
      <c r="B1171" s="389" t="str">
        <f t="shared" si="37"/>
        <v>P8</v>
      </c>
      <c r="C1171" s="394" t="s">
        <v>100033</v>
      </c>
      <c r="D1171" s="394" t="s">
        <v>99519</v>
      </c>
      <c r="E1171" s="395">
        <v>15</v>
      </c>
      <c r="F1171" s="389" t="s">
        <v>99064</v>
      </c>
      <c r="G1171" s="389" t="s">
        <v>98665</v>
      </c>
      <c r="H1171" s="389">
        <v>2</v>
      </c>
      <c r="I1171" s="389" t="s">
        <v>99502</v>
      </c>
      <c r="J1171" s="389" t="s">
        <v>99503</v>
      </c>
      <c r="K1171" s="389" t="s">
        <v>99504</v>
      </c>
    </row>
    <row r="1172" spans="1:11" hidden="1">
      <c r="A1172" s="389" t="str">
        <f t="shared" si="36"/>
        <v>P</v>
      </c>
      <c r="B1172" s="389" t="str">
        <f t="shared" si="37"/>
        <v>P9</v>
      </c>
      <c r="C1172" s="394" t="s">
        <v>100034</v>
      </c>
      <c r="D1172" s="394" t="s">
        <v>99519</v>
      </c>
      <c r="E1172" s="395">
        <v>15</v>
      </c>
      <c r="F1172" s="403" t="s">
        <v>99064</v>
      </c>
      <c r="G1172" s="389" t="s">
        <v>98665</v>
      </c>
      <c r="H1172" s="389">
        <v>2</v>
      </c>
      <c r="I1172" s="389" t="s">
        <v>99502</v>
      </c>
      <c r="J1172" s="389" t="s">
        <v>99503</v>
      </c>
      <c r="K1172" s="389" t="s">
        <v>99504</v>
      </c>
    </row>
    <row r="1173" spans="1:11" hidden="1">
      <c r="A1173" s="389" t="str">
        <f t="shared" si="36"/>
        <v>P</v>
      </c>
      <c r="B1173" s="389" t="str">
        <f t="shared" si="37"/>
        <v>P9</v>
      </c>
      <c r="C1173" s="394" t="s">
        <v>100035</v>
      </c>
      <c r="D1173" s="394" t="s">
        <v>99519</v>
      </c>
      <c r="E1173" s="395">
        <v>15</v>
      </c>
      <c r="F1173" s="389" t="s">
        <v>99064</v>
      </c>
      <c r="G1173" s="389" t="s">
        <v>98665</v>
      </c>
      <c r="H1173" s="389">
        <v>2</v>
      </c>
      <c r="I1173" s="389" t="s">
        <v>99502</v>
      </c>
      <c r="J1173" s="389" t="s">
        <v>99503</v>
      </c>
      <c r="K1173" s="389" t="s">
        <v>99504</v>
      </c>
    </row>
    <row r="1174" spans="1:11" hidden="1">
      <c r="A1174" s="389" t="str">
        <f t="shared" si="36"/>
        <v>R</v>
      </c>
      <c r="B1174" s="389" t="str">
        <f t="shared" si="37"/>
        <v>R0</v>
      </c>
      <c r="C1174" s="394" t="s">
        <v>100036</v>
      </c>
      <c r="D1174" s="394" t="s">
        <v>100037</v>
      </c>
      <c r="E1174" s="395">
        <v>14</v>
      </c>
      <c r="F1174" s="389" t="s">
        <v>98828</v>
      </c>
      <c r="G1174" s="389" t="s">
        <v>100038</v>
      </c>
      <c r="H1174" s="389">
        <v>1</v>
      </c>
      <c r="I1174" s="389" t="s">
        <v>100039</v>
      </c>
      <c r="J1174" s="389" t="s">
        <v>98801</v>
      </c>
      <c r="K1174" s="389" t="s">
        <v>98802</v>
      </c>
    </row>
    <row r="1175" spans="1:11" hidden="1">
      <c r="A1175" s="389" t="str">
        <f t="shared" si="36"/>
        <v>R</v>
      </c>
      <c r="B1175" s="389" t="str">
        <f t="shared" si="37"/>
        <v>R0</v>
      </c>
      <c r="C1175" s="394" t="s">
        <v>100040</v>
      </c>
      <c r="D1175" s="394" t="s">
        <v>100041</v>
      </c>
      <c r="E1175" s="395">
        <v>14</v>
      </c>
      <c r="F1175" s="389" t="s">
        <v>98828</v>
      </c>
      <c r="G1175" s="389" t="s">
        <v>100038</v>
      </c>
      <c r="H1175" s="389">
        <v>1</v>
      </c>
      <c r="I1175" s="389" t="s">
        <v>100039</v>
      </c>
      <c r="J1175" s="389" t="s">
        <v>98801</v>
      </c>
      <c r="K1175" s="389" t="s">
        <v>98802</v>
      </c>
    </row>
    <row r="1176" spans="1:11" hidden="1">
      <c r="A1176" s="389" t="str">
        <f t="shared" si="36"/>
        <v>R</v>
      </c>
      <c r="B1176" s="389" t="str">
        <f t="shared" si="37"/>
        <v>R0</v>
      </c>
      <c r="C1176" s="394" t="s">
        <v>100042</v>
      </c>
      <c r="D1176" s="394" t="s">
        <v>100043</v>
      </c>
      <c r="E1176" s="395">
        <v>14</v>
      </c>
      <c r="F1176" s="389" t="s">
        <v>98828</v>
      </c>
      <c r="G1176" s="389" t="s">
        <v>100038</v>
      </c>
      <c r="H1176" s="389">
        <v>1</v>
      </c>
      <c r="I1176" s="389" t="s">
        <v>100039</v>
      </c>
      <c r="J1176" s="389" t="s">
        <v>98801</v>
      </c>
      <c r="K1176" s="389" t="s">
        <v>98802</v>
      </c>
    </row>
    <row r="1177" spans="1:11" hidden="1">
      <c r="A1177" s="389" t="str">
        <f t="shared" si="36"/>
        <v>R</v>
      </c>
      <c r="B1177" s="389" t="str">
        <f t="shared" si="37"/>
        <v>R0</v>
      </c>
      <c r="C1177" s="394" t="s">
        <v>100044</v>
      </c>
      <c r="D1177" s="394" t="s">
        <v>100043</v>
      </c>
      <c r="E1177" s="395">
        <v>14</v>
      </c>
      <c r="F1177" s="389" t="s">
        <v>98828</v>
      </c>
      <c r="G1177" s="389" t="s">
        <v>100038</v>
      </c>
      <c r="H1177" s="389">
        <v>1</v>
      </c>
      <c r="I1177" s="389" t="s">
        <v>100039</v>
      </c>
      <c r="J1177" s="389" t="s">
        <v>98801</v>
      </c>
      <c r="K1177" s="389" t="s">
        <v>98802</v>
      </c>
    </row>
    <row r="1178" spans="1:11" hidden="1">
      <c r="A1178" s="389" t="str">
        <f t="shared" si="36"/>
        <v>R</v>
      </c>
      <c r="B1178" s="389" t="str">
        <f t="shared" si="37"/>
        <v>R0</v>
      </c>
      <c r="C1178" s="394" t="s">
        <v>100045</v>
      </c>
      <c r="D1178" s="394" t="s">
        <v>100037</v>
      </c>
      <c r="E1178" s="395">
        <v>14</v>
      </c>
      <c r="F1178" s="389" t="s">
        <v>98828</v>
      </c>
      <c r="G1178" s="389" t="s">
        <v>100038</v>
      </c>
      <c r="H1178" s="389">
        <v>1</v>
      </c>
      <c r="I1178" s="389" t="s">
        <v>100039</v>
      </c>
      <c r="J1178" s="389" t="s">
        <v>98801</v>
      </c>
      <c r="K1178" s="389" t="s">
        <v>98802</v>
      </c>
    </row>
    <row r="1179" spans="1:11" hidden="1">
      <c r="A1179" s="389" t="str">
        <f t="shared" si="36"/>
        <v>R</v>
      </c>
      <c r="B1179" s="389" t="str">
        <f t="shared" si="37"/>
        <v>R0</v>
      </c>
      <c r="C1179" s="394" t="s">
        <v>100046</v>
      </c>
      <c r="D1179" s="394" t="s">
        <v>100047</v>
      </c>
      <c r="E1179" s="395">
        <v>14</v>
      </c>
      <c r="F1179" s="389" t="s">
        <v>98828</v>
      </c>
      <c r="G1179" s="389" t="s">
        <v>100038</v>
      </c>
      <c r="H1179" s="389">
        <v>1</v>
      </c>
      <c r="I1179" s="389" t="s">
        <v>100039</v>
      </c>
      <c r="J1179" s="389" t="s">
        <v>98801</v>
      </c>
      <c r="K1179" s="389" t="s">
        <v>98802</v>
      </c>
    </row>
    <row r="1180" spans="1:11" hidden="1">
      <c r="A1180" s="389" t="str">
        <f t="shared" si="36"/>
        <v>R</v>
      </c>
      <c r="B1180" s="389" t="str">
        <f t="shared" si="37"/>
        <v>R0</v>
      </c>
      <c r="C1180" s="394" t="s">
        <v>100048</v>
      </c>
      <c r="D1180" s="394" t="s">
        <v>100041</v>
      </c>
      <c r="E1180" s="395">
        <v>14</v>
      </c>
      <c r="F1180" s="389" t="s">
        <v>98828</v>
      </c>
      <c r="G1180" s="389" t="s">
        <v>100038</v>
      </c>
      <c r="H1180" s="389">
        <v>1</v>
      </c>
      <c r="I1180" s="389" t="s">
        <v>100039</v>
      </c>
      <c r="J1180" s="389" t="s">
        <v>98801</v>
      </c>
      <c r="K1180" s="389" t="s">
        <v>98802</v>
      </c>
    </row>
    <row r="1181" spans="1:11" hidden="1">
      <c r="A1181" s="389" t="str">
        <f t="shared" si="36"/>
        <v>R</v>
      </c>
      <c r="B1181" s="389" t="str">
        <f t="shared" si="37"/>
        <v>R0</v>
      </c>
      <c r="C1181" s="394" t="s">
        <v>100049</v>
      </c>
      <c r="D1181" s="394" t="s">
        <v>100043</v>
      </c>
      <c r="E1181" s="395">
        <v>14</v>
      </c>
      <c r="F1181" s="389" t="s">
        <v>98828</v>
      </c>
      <c r="G1181" s="389" t="s">
        <v>100038</v>
      </c>
      <c r="H1181" s="389">
        <v>1</v>
      </c>
      <c r="I1181" s="389" t="s">
        <v>100039</v>
      </c>
      <c r="J1181" s="389" t="s">
        <v>98801</v>
      </c>
      <c r="K1181" s="389" t="s">
        <v>98802</v>
      </c>
    </row>
    <row r="1182" spans="1:11" hidden="1">
      <c r="A1182" s="389" t="str">
        <f t="shared" si="36"/>
        <v>R</v>
      </c>
      <c r="B1182" s="389" t="str">
        <f t="shared" si="37"/>
        <v>R0</v>
      </c>
      <c r="C1182" s="394" t="s">
        <v>100050</v>
      </c>
      <c r="D1182" s="394" t="s">
        <v>100041</v>
      </c>
      <c r="E1182" s="395">
        <v>14</v>
      </c>
      <c r="F1182" s="389" t="s">
        <v>98828</v>
      </c>
      <c r="G1182" s="389" t="s">
        <v>100038</v>
      </c>
      <c r="H1182" s="389">
        <v>1</v>
      </c>
      <c r="I1182" s="389" t="s">
        <v>100039</v>
      </c>
      <c r="J1182" s="389" t="s">
        <v>98801</v>
      </c>
      <c r="K1182" s="389" t="s">
        <v>98802</v>
      </c>
    </row>
    <row r="1183" spans="1:11" hidden="1">
      <c r="A1183" s="389" t="str">
        <f t="shared" si="36"/>
        <v>R</v>
      </c>
      <c r="B1183" s="389" t="str">
        <f t="shared" si="37"/>
        <v>R0</v>
      </c>
      <c r="C1183" s="394" t="s">
        <v>100051</v>
      </c>
      <c r="D1183" s="394" t="s">
        <v>100047</v>
      </c>
      <c r="E1183" s="395">
        <v>14</v>
      </c>
      <c r="F1183" s="389" t="s">
        <v>98828</v>
      </c>
      <c r="G1183" s="389" t="s">
        <v>100038</v>
      </c>
      <c r="H1183" s="389">
        <v>1</v>
      </c>
      <c r="I1183" s="389" t="s">
        <v>100039</v>
      </c>
      <c r="J1183" s="389" t="s">
        <v>98801</v>
      </c>
      <c r="K1183" s="389" t="s">
        <v>98802</v>
      </c>
    </row>
    <row r="1184" spans="1:11" hidden="1">
      <c r="A1184" s="389" t="str">
        <f t="shared" si="36"/>
        <v>R</v>
      </c>
      <c r="B1184" s="389" t="str">
        <f t="shared" si="37"/>
        <v>R1</v>
      </c>
      <c r="C1184" s="394" t="s">
        <v>100052</v>
      </c>
      <c r="D1184" s="394" t="s">
        <v>100043</v>
      </c>
      <c r="E1184" s="395">
        <v>14</v>
      </c>
      <c r="F1184" s="389" t="s">
        <v>98828</v>
      </c>
      <c r="G1184" s="389" t="s">
        <v>100038</v>
      </c>
      <c r="H1184" s="389">
        <v>1</v>
      </c>
      <c r="I1184" s="389" t="s">
        <v>100039</v>
      </c>
      <c r="J1184" s="389" t="s">
        <v>98801</v>
      </c>
      <c r="K1184" s="389" t="s">
        <v>98802</v>
      </c>
    </row>
    <row r="1185" spans="1:11" hidden="1">
      <c r="A1185" s="389" t="str">
        <f t="shared" si="36"/>
        <v>R</v>
      </c>
      <c r="B1185" s="389" t="str">
        <f t="shared" si="37"/>
        <v>R1</v>
      </c>
      <c r="C1185" s="394" t="s">
        <v>100053</v>
      </c>
      <c r="D1185" s="394" t="s">
        <v>100043</v>
      </c>
      <c r="E1185" s="395">
        <v>14</v>
      </c>
      <c r="F1185" s="389" t="s">
        <v>98828</v>
      </c>
      <c r="G1185" s="389" t="s">
        <v>100038</v>
      </c>
      <c r="H1185" s="389">
        <v>1</v>
      </c>
      <c r="I1185" s="389" t="s">
        <v>100039</v>
      </c>
      <c r="J1185" s="389" t="s">
        <v>98801</v>
      </c>
      <c r="K1185" s="389" t="s">
        <v>98802</v>
      </c>
    </row>
    <row r="1186" spans="1:11" hidden="1">
      <c r="A1186" s="389" t="str">
        <f t="shared" si="36"/>
        <v>R</v>
      </c>
      <c r="B1186" s="389" t="str">
        <f t="shared" si="37"/>
        <v>R1</v>
      </c>
      <c r="C1186" s="401" t="s">
        <v>100054</v>
      </c>
      <c r="D1186" s="401" t="s">
        <v>100047</v>
      </c>
      <c r="E1186" s="402">
        <v>14</v>
      </c>
      <c r="F1186" s="389" t="s">
        <v>98828</v>
      </c>
      <c r="G1186" s="389" t="s">
        <v>100038</v>
      </c>
      <c r="H1186" s="389">
        <v>1</v>
      </c>
      <c r="I1186" s="389" t="s">
        <v>100039</v>
      </c>
      <c r="J1186" s="389" t="s">
        <v>98801</v>
      </c>
      <c r="K1186" s="389" t="s">
        <v>98802</v>
      </c>
    </row>
    <row r="1187" spans="1:11" hidden="1">
      <c r="A1187" s="389" t="str">
        <f t="shared" si="36"/>
        <v>R</v>
      </c>
      <c r="B1187" s="389" t="str">
        <f t="shared" si="37"/>
        <v>R1</v>
      </c>
      <c r="C1187" s="394" t="s">
        <v>100055</v>
      </c>
      <c r="D1187" s="394" t="s">
        <v>100047</v>
      </c>
      <c r="E1187" s="395">
        <v>14</v>
      </c>
      <c r="F1187" s="389" t="s">
        <v>98828</v>
      </c>
      <c r="G1187" s="389" t="s">
        <v>100038</v>
      </c>
      <c r="H1187" s="389">
        <v>1</v>
      </c>
      <c r="I1187" s="389" t="s">
        <v>100039</v>
      </c>
      <c r="J1187" s="389" t="s">
        <v>98801</v>
      </c>
      <c r="K1187" s="389" t="s">
        <v>98802</v>
      </c>
    </row>
    <row r="1188" spans="1:11" hidden="1">
      <c r="A1188" s="389" t="str">
        <f t="shared" si="36"/>
        <v>R</v>
      </c>
      <c r="B1188" s="389" t="str">
        <f t="shared" si="37"/>
        <v>R2</v>
      </c>
      <c r="C1188" s="394" t="s">
        <v>100056</v>
      </c>
      <c r="D1188" s="394" t="s">
        <v>100047</v>
      </c>
      <c r="E1188" s="395">
        <v>14</v>
      </c>
      <c r="F1188" s="389" t="s">
        <v>98828</v>
      </c>
      <c r="G1188" s="389" t="s">
        <v>100038</v>
      </c>
      <c r="H1188" s="389">
        <v>1</v>
      </c>
      <c r="I1188" s="389" t="s">
        <v>100039</v>
      </c>
      <c r="J1188" s="389" t="s">
        <v>98801</v>
      </c>
      <c r="K1188" s="389" t="s">
        <v>98802</v>
      </c>
    </row>
    <row r="1189" spans="1:11" hidden="1">
      <c r="A1189" s="389" t="str">
        <f t="shared" si="36"/>
        <v>R</v>
      </c>
      <c r="B1189" s="389" t="str">
        <f t="shared" si="37"/>
        <v>R2</v>
      </c>
      <c r="C1189" s="394" t="s">
        <v>100057</v>
      </c>
      <c r="D1189" s="394" t="s">
        <v>100047</v>
      </c>
      <c r="E1189" s="395">
        <v>14</v>
      </c>
      <c r="F1189" s="389" t="s">
        <v>98828</v>
      </c>
      <c r="G1189" s="389" t="s">
        <v>100038</v>
      </c>
      <c r="H1189" s="389">
        <v>1</v>
      </c>
      <c r="I1189" s="389" t="s">
        <v>100039</v>
      </c>
      <c r="J1189" s="389" t="s">
        <v>98801</v>
      </c>
      <c r="K1189" s="389" t="s">
        <v>98802</v>
      </c>
    </row>
    <row r="1190" spans="1:11" hidden="1">
      <c r="A1190" s="389" t="str">
        <f t="shared" si="36"/>
        <v>R</v>
      </c>
      <c r="B1190" s="389" t="str">
        <f t="shared" si="37"/>
        <v>R2</v>
      </c>
      <c r="C1190" s="394" t="s">
        <v>100058</v>
      </c>
      <c r="D1190" s="394" t="s">
        <v>100047</v>
      </c>
      <c r="E1190" s="395">
        <v>14</v>
      </c>
      <c r="F1190" s="389" t="s">
        <v>98828</v>
      </c>
      <c r="G1190" s="389" t="s">
        <v>100038</v>
      </c>
      <c r="H1190" s="389">
        <v>1</v>
      </c>
      <c r="I1190" s="389" t="s">
        <v>100039</v>
      </c>
      <c r="J1190" s="389" t="s">
        <v>98801</v>
      </c>
      <c r="K1190" s="389" t="s">
        <v>98802</v>
      </c>
    </row>
    <row r="1191" spans="1:11" hidden="1">
      <c r="A1191" s="389" t="str">
        <f t="shared" si="36"/>
        <v>R</v>
      </c>
      <c r="B1191" s="389" t="str">
        <f t="shared" si="37"/>
        <v>R2</v>
      </c>
      <c r="C1191" s="394" t="s">
        <v>100059</v>
      </c>
      <c r="D1191" s="394" t="s">
        <v>100047</v>
      </c>
      <c r="E1191" s="395">
        <v>14</v>
      </c>
      <c r="F1191" s="389" t="s">
        <v>98828</v>
      </c>
      <c r="G1191" s="389" t="s">
        <v>100038</v>
      </c>
      <c r="H1191" s="389">
        <v>1</v>
      </c>
      <c r="I1191" s="389" t="s">
        <v>100039</v>
      </c>
      <c r="J1191" s="389" t="s">
        <v>98801</v>
      </c>
      <c r="K1191" s="389" t="s">
        <v>98802</v>
      </c>
    </row>
    <row r="1192" spans="1:11" hidden="1">
      <c r="A1192" s="389" t="str">
        <f t="shared" si="36"/>
        <v>R</v>
      </c>
      <c r="B1192" s="389" t="str">
        <f t="shared" si="37"/>
        <v>R2</v>
      </c>
      <c r="C1192" s="394" t="s">
        <v>100060</v>
      </c>
      <c r="D1192" s="394" t="s">
        <v>100047</v>
      </c>
      <c r="E1192" s="395">
        <v>14</v>
      </c>
      <c r="F1192" s="389" t="s">
        <v>98828</v>
      </c>
      <c r="G1192" s="389" t="s">
        <v>100038</v>
      </c>
      <c r="H1192" s="389">
        <v>1</v>
      </c>
      <c r="I1192" s="389" t="s">
        <v>100039</v>
      </c>
      <c r="J1192" s="389" t="s">
        <v>98801</v>
      </c>
      <c r="K1192" s="389" t="s">
        <v>98802</v>
      </c>
    </row>
    <row r="1193" spans="1:11" hidden="1">
      <c r="A1193" s="389" t="str">
        <f t="shared" si="36"/>
        <v>R</v>
      </c>
      <c r="B1193" s="389" t="str">
        <f t="shared" si="37"/>
        <v>R2</v>
      </c>
      <c r="C1193" s="394" t="s">
        <v>100061</v>
      </c>
      <c r="D1193" s="394" t="s">
        <v>100047</v>
      </c>
      <c r="E1193" s="395">
        <v>14</v>
      </c>
      <c r="F1193" s="389" t="s">
        <v>98828</v>
      </c>
      <c r="G1193" s="389" t="s">
        <v>100038</v>
      </c>
      <c r="H1193" s="389">
        <v>1</v>
      </c>
      <c r="I1193" s="389" t="s">
        <v>100039</v>
      </c>
      <c r="J1193" s="389" t="s">
        <v>98801</v>
      </c>
      <c r="K1193" s="389" t="s">
        <v>98802</v>
      </c>
    </row>
    <row r="1194" spans="1:11" hidden="1">
      <c r="A1194" s="389" t="str">
        <f t="shared" si="36"/>
        <v>R</v>
      </c>
      <c r="B1194" s="389" t="str">
        <f t="shared" si="37"/>
        <v>R2</v>
      </c>
      <c r="C1194" s="394" t="s">
        <v>100062</v>
      </c>
      <c r="D1194" s="394" t="s">
        <v>100047</v>
      </c>
      <c r="E1194" s="395">
        <v>14</v>
      </c>
      <c r="F1194" s="389" t="s">
        <v>98828</v>
      </c>
      <c r="G1194" s="389" t="s">
        <v>100038</v>
      </c>
      <c r="H1194" s="389">
        <v>1</v>
      </c>
      <c r="I1194" s="389" t="s">
        <v>100039</v>
      </c>
      <c r="J1194" s="389" t="s">
        <v>98801</v>
      </c>
      <c r="K1194" s="389" t="s">
        <v>98802</v>
      </c>
    </row>
    <row r="1195" spans="1:11" hidden="1">
      <c r="A1195" s="389" t="str">
        <f t="shared" si="36"/>
        <v>R</v>
      </c>
      <c r="B1195" s="389" t="str">
        <f t="shared" si="37"/>
        <v>R2</v>
      </c>
      <c r="C1195" s="394" t="s">
        <v>100063</v>
      </c>
      <c r="D1195" s="394" t="s">
        <v>100047</v>
      </c>
      <c r="E1195" s="395">
        <v>14</v>
      </c>
      <c r="F1195" s="389" t="s">
        <v>98828</v>
      </c>
      <c r="G1195" s="389" t="s">
        <v>100038</v>
      </c>
      <c r="H1195" s="389">
        <v>1</v>
      </c>
      <c r="I1195" s="389" t="s">
        <v>100039</v>
      </c>
      <c r="J1195" s="389" t="s">
        <v>98801</v>
      </c>
      <c r="K1195" s="389" t="s">
        <v>98802</v>
      </c>
    </row>
    <row r="1196" spans="1:11" hidden="1">
      <c r="A1196" s="389" t="str">
        <f t="shared" si="36"/>
        <v>R</v>
      </c>
      <c r="B1196" s="389" t="str">
        <f t="shared" si="37"/>
        <v>R2</v>
      </c>
      <c r="C1196" s="394" t="s">
        <v>100064</v>
      </c>
      <c r="D1196" s="394" t="s">
        <v>100037</v>
      </c>
      <c r="E1196" s="395">
        <v>14</v>
      </c>
      <c r="F1196" s="389" t="s">
        <v>98828</v>
      </c>
      <c r="G1196" s="389" t="s">
        <v>100038</v>
      </c>
      <c r="H1196" s="389">
        <v>1</v>
      </c>
      <c r="I1196" s="389" t="s">
        <v>100039</v>
      </c>
      <c r="J1196" s="389" t="s">
        <v>98801</v>
      </c>
      <c r="K1196" s="389" t="s">
        <v>98802</v>
      </c>
    </row>
    <row r="1197" spans="1:11" hidden="1">
      <c r="A1197" s="389" t="str">
        <f t="shared" si="36"/>
        <v>R</v>
      </c>
      <c r="B1197" s="389" t="str">
        <f t="shared" si="37"/>
        <v>R2</v>
      </c>
      <c r="C1197" s="394" t="s">
        <v>100065</v>
      </c>
      <c r="D1197" s="394" t="s">
        <v>100047</v>
      </c>
      <c r="E1197" s="395">
        <v>14</v>
      </c>
      <c r="F1197" s="389" t="s">
        <v>98828</v>
      </c>
      <c r="G1197" s="389" t="s">
        <v>100038</v>
      </c>
      <c r="H1197" s="389">
        <v>1</v>
      </c>
      <c r="I1197" s="389" t="s">
        <v>100039</v>
      </c>
      <c r="J1197" s="389" t="s">
        <v>98801</v>
      </c>
      <c r="K1197" s="389" t="s">
        <v>98802</v>
      </c>
    </row>
    <row r="1198" spans="1:11" hidden="1">
      <c r="A1198" s="389" t="str">
        <f t="shared" si="36"/>
        <v>R</v>
      </c>
      <c r="B1198" s="389" t="str">
        <f t="shared" si="37"/>
        <v>R2</v>
      </c>
      <c r="C1198" s="394" t="s">
        <v>100066</v>
      </c>
      <c r="D1198" s="394" t="s">
        <v>100047</v>
      </c>
      <c r="E1198" s="395">
        <v>14</v>
      </c>
      <c r="F1198" s="389" t="s">
        <v>98828</v>
      </c>
      <c r="G1198" s="389" t="s">
        <v>100038</v>
      </c>
      <c r="H1198" s="389">
        <v>1</v>
      </c>
      <c r="I1198" s="389" t="s">
        <v>100039</v>
      </c>
      <c r="J1198" s="389" t="s">
        <v>98801</v>
      </c>
      <c r="K1198" s="389" t="s">
        <v>98802</v>
      </c>
    </row>
    <row r="1199" spans="1:11" hidden="1">
      <c r="A1199" s="389" t="str">
        <f t="shared" si="36"/>
        <v>R</v>
      </c>
      <c r="B1199" s="389" t="str">
        <f t="shared" si="37"/>
        <v>R2</v>
      </c>
      <c r="C1199" s="394" t="s">
        <v>100067</v>
      </c>
      <c r="D1199" s="394" t="s">
        <v>100047</v>
      </c>
      <c r="E1199" s="395">
        <v>14</v>
      </c>
      <c r="F1199" s="389" t="s">
        <v>98828</v>
      </c>
      <c r="G1199" s="389" t="s">
        <v>100038</v>
      </c>
      <c r="H1199" s="389">
        <v>1</v>
      </c>
      <c r="I1199" s="389" t="s">
        <v>100039</v>
      </c>
      <c r="J1199" s="389" t="s">
        <v>98801</v>
      </c>
      <c r="K1199" s="389" t="s">
        <v>98802</v>
      </c>
    </row>
    <row r="1200" spans="1:11" hidden="1">
      <c r="A1200" s="389" t="str">
        <f t="shared" si="36"/>
        <v>R</v>
      </c>
      <c r="B1200" s="389" t="str">
        <f t="shared" si="37"/>
        <v>R2</v>
      </c>
      <c r="C1200" s="394" t="s">
        <v>100068</v>
      </c>
      <c r="D1200" s="394" t="s">
        <v>100047</v>
      </c>
      <c r="E1200" s="395">
        <v>14</v>
      </c>
      <c r="F1200" s="389" t="s">
        <v>98828</v>
      </c>
      <c r="G1200" s="389" t="s">
        <v>100038</v>
      </c>
      <c r="H1200" s="389">
        <v>1</v>
      </c>
      <c r="I1200" s="389" t="s">
        <v>100039</v>
      </c>
      <c r="J1200" s="389" t="s">
        <v>98801</v>
      </c>
      <c r="K1200" s="389" t="s">
        <v>98802</v>
      </c>
    </row>
    <row r="1201" spans="1:11" hidden="1">
      <c r="A1201" s="389" t="str">
        <f t="shared" si="36"/>
        <v>R</v>
      </c>
      <c r="B1201" s="389" t="str">
        <f t="shared" si="37"/>
        <v>R2</v>
      </c>
      <c r="C1201" s="394" t="s">
        <v>100069</v>
      </c>
      <c r="D1201" s="394" t="s">
        <v>100047</v>
      </c>
      <c r="E1201" s="395">
        <v>14</v>
      </c>
      <c r="F1201" s="389" t="s">
        <v>98828</v>
      </c>
      <c r="G1201" s="389" t="s">
        <v>100038</v>
      </c>
      <c r="H1201" s="389">
        <v>1</v>
      </c>
      <c r="I1201" s="389" t="s">
        <v>100039</v>
      </c>
      <c r="J1201" s="389" t="s">
        <v>98801</v>
      </c>
      <c r="K1201" s="389" t="s">
        <v>98802</v>
      </c>
    </row>
    <row r="1202" spans="1:11" hidden="1">
      <c r="A1202" s="389" t="str">
        <f t="shared" si="36"/>
        <v>R</v>
      </c>
      <c r="B1202" s="389" t="str">
        <f t="shared" si="37"/>
        <v>R2</v>
      </c>
      <c r="C1202" s="394" t="s">
        <v>100070</v>
      </c>
      <c r="D1202" s="394" t="s">
        <v>100047</v>
      </c>
      <c r="E1202" s="395">
        <v>14</v>
      </c>
      <c r="F1202" s="389" t="s">
        <v>98828</v>
      </c>
      <c r="G1202" s="389" t="s">
        <v>100038</v>
      </c>
      <c r="H1202" s="389">
        <v>1</v>
      </c>
      <c r="I1202" s="389" t="s">
        <v>100039</v>
      </c>
      <c r="J1202" s="389" t="s">
        <v>98801</v>
      </c>
      <c r="K1202" s="389" t="s">
        <v>98802</v>
      </c>
    </row>
    <row r="1203" spans="1:11" hidden="1">
      <c r="A1203" s="389" t="str">
        <f t="shared" si="36"/>
        <v>R</v>
      </c>
      <c r="B1203" s="389" t="str">
        <f t="shared" si="37"/>
        <v>R3</v>
      </c>
      <c r="C1203" s="394" t="s">
        <v>100071</v>
      </c>
      <c r="D1203" s="394" t="s">
        <v>100047</v>
      </c>
      <c r="E1203" s="395">
        <v>14</v>
      </c>
      <c r="F1203" s="389" t="s">
        <v>98828</v>
      </c>
      <c r="G1203" s="389" t="s">
        <v>100038</v>
      </c>
      <c r="H1203" s="389">
        <v>1</v>
      </c>
      <c r="I1203" s="389" t="s">
        <v>100039</v>
      </c>
      <c r="J1203" s="389" t="s">
        <v>98801</v>
      </c>
      <c r="K1203" s="389" t="s">
        <v>98802</v>
      </c>
    </row>
    <row r="1204" spans="1:11" hidden="1">
      <c r="A1204" s="389" t="str">
        <f t="shared" si="36"/>
        <v>R</v>
      </c>
      <c r="B1204" s="389" t="str">
        <f t="shared" si="37"/>
        <v>R3</v>
      </c>
      <c r="C1204" s="394" t="s">
        <v>100072</v>
      </c>
      <c r="D1204" s="394" t="s">
        <v>100047</v>
      </c>
      <c r="E1204" s="395">
        <v>14</v>
      </c>
      <c r="F1204" s="389" t="s">
        <v>98828</v>
      </c>
      <c r="G1204" s="389" t="s">
        <v>100038</v>
      </c>
      <c r="H1204" s="389">
        <v>1</v>
      </c>
      <c r="I1204" s="389" t="s">
        <v>100039</v>
      </c>
      <c r="J1204" s="389" t="s">
        <v>98801</v>
      </c>
      <c r="K1204" s="389" t="s">
        <v>98802</v>
      </c>
    </row>
    <row r="1205" spans="1:11" hidden="1">
      <c r="A1205" s="389" t="str">
        <f t="shared" si="36"/>
        <v>R</v>
      </c>
      <c r="B1205" s="389" t="str">
        <f t="shared" si="37"/>
        <v>R3</v>
      </c>
      <c r="C1205" s="394" t="s">
        <v>100073</v>
      </c>
      <c r="D1205" s="394" t="s">
        <v>100047</v>
      </c>
      <c r="E1205" s="395">
        <v>14</v>
      </c>
      <c r="F1205" s="389" t="s">
        <v>98828</v>
      </c>
      <c r="G1205" s="389" t="s">
        <v>100038</v>
      </c>
      <c r="H1205" s="389">
        <v>1</v>
      </c>
      <c r="I1205" s="389" t="s">
        <v>100039</v>
      </c>
      <c r="J1205" s="389" t="s">
        <v>98801</v>
      </c>
      <c r="K1205" s="389" t="s">
        <v>98802</v>
      </c>
    </row>
    <row r="1206" spans="1:11" hidden="1">
      <c r="A1206" s="389" t="str">
        <f t="shared" si="36"/>
        <v>R</v>
      </c>
      <c r="B1206" s="389" t="str">
        <f t="shared" si="37"/>
        <v>R3</v>
      </c>
      <c r="C1206" s="394" t="s">
        <v>100074</v>
      </c>
      <c r="D1206" s="394" t="s">
        <v>100047</v>
      </c>
      <c r="E1206" s="395">
        <v>14</v>
      </c>
      <c r="F1206" s="389" t="s">
        <v>98828</v>
      </c>
      <c r="G1206" s="389" t="s">
        <v>100038</v>
      </c>
      <c r="H1206" s="389">
        <v>1</v>
      </c>
      <c r="I1206" s="389" t="s">
        <v>100039</v>
      </c>
      <c r="J1206" s="389" t="s">
        <v>98801</v>
      </c>
      <c r="K1206" s="389" t="s">
        <v>98802</v>
      </c>
    </row>
    <row r="1207" spans="1:11" hidden="1">
      <c r="A1207" s="389" t="str">
        <f t="shared" si="36"/>
        <v>R</v>
      </c>
      <c r="B1207" s="389" t="str">
        <f t="shared" si="37"/>
        <v>R3</v>
      </c>
      <c r="C1207" s="394" t="s">
        <v>100075</v>
      </c>
      <c r="D1207" s="394" t="s">
        <v>100047</v>
      </c>
      <c r="E1207" s="395">
        <v>14</v>
      </c>
      <c r="F1207" s="389" t="s">
        <v>98828</v>
      </c>
      <c r="G1207" s="389" t="s">
        <v>100038</v>
      </c>
      <c r="H1207" s="389">
        <v>1</v>
      </c>
      <c r="I1207" s="389" t="s">
        <v>100039</v>
      </c>
      <c r="J1207" s="389" t="s">
        <v>98801</v>
      </c>
      <c r="K1207" s="389" t="s">
        <v>98802</v>
      </c>
    </row>
    <row r="1208" spans="1:11" hidden="1">
      <c r="A1208" s="389" t="str">
        <f t="shared" si="36"/>
        <v>R</v>
      </c>
      <c r="B1208" s="389" t="str">
        <f t="shared" si="37"/>
        <v>R3</v>
      </c>
      <c r="C1208" s="394" t="s">
        <v>100076</v>
      </c>
      <c r="D1208" s="394" t="s">
        <v>100047</v>
      </c>
      <c r="E1208" s="395">
        <v>14</v>
      </c>
      <c r="F1208" s="389" t="s">
        <v>98828</v>
      </c>
      <c r="G1208" s="389" t="s">
        <v>100038</v>
      </c>
      <c r="H1208" s="389">
        <v>1</v>
      </c>
      <c r="I1208" s="389" t="s">
        <v>100039</v>
      </c>
      <c r="J1208" s="389" t="s">
        <v>98801</v>
      </c>
      <c r="K1208" s="389" t="s">
        <v>98802</v>
      </c>
    </row>
    <row r="1209" spans="1:11" hidden="1">
      <c r="A1209" s="389" t="str">
        <f t="shared" si="36"/>
        <v>R</v>
      </c>
      <c r="B1209" s="389" t="str">
        <f t="shared" si="37"/>
        <v>R3</v>
      </c>
      <c r="C1209" s="394" t="s">
        <v>100077</v>
      </c>
      <c r="D1209" s="394" t="s">
        <v>100047</v>
      </c>
      <c r="E1209" s="395">
        <v>14</v>
      </c>
      <c r="F1209" s="389" t="s">
        <v>98828</v>
      </c>
      <c r="G1209" s="389" t="s">
        <v>100038</v>
      </c>
      <c r="H1209" s="389">
        <v>1</v>
      </c>
      <c r="I1209" s="389" t="s">
        <v>100039</v>
      </c>
      <c r="J1209" s="389" t="s">
        <v>98801</v>
      </c>
      <c r="K1209" s="389" t="s">
        <v>98802</v>
      </c>
    </row>
    <row r="1210" spans="1:11" hidden="1">
      <c r="A1210" s="389" t="str">
        <f t="shared" si="36"/>
        <v>R</v>
      </c>
      <c r="B1210" s="389" t="str">
        <f t="shared" si="37"/>
        <v>R3</v>
      </c>
      <c r="C1210" s="394" t="s">
        <v>100078</v>
      </c>
      <c r="D1210" s="394" t="s">
        <v>100047</v>
      </c>
      <c r="E1210" s="395">
        <v>14</v>
      </c>
      <c r="F1210" s="389" t="s">
        <v>98828</v>
      </c>
      <c r="G1210" s="389" t="s">
        <v>100038</v>
      </c>
      <c r="H1210" s="389">
        <v>1</v>
      </c>
      <c r="I1210" s="389" t="s">
        <v>100039</v>
      </c>
      <c r="J1210" s="389" t="s">
        <v>98801</v>
      </c>
      <c r="K1210" s="389" t="s">
        <v>98802</v>
      </c>
    </row>
    <row r="1211" spans="1:11" hidden="1">
      <c r="A1211" s="389" t="str">
        <f t="shared" si="36"/>
        <v>R</v>
      </c>
      <c r="B1211" s="389" t="str">
        <f t="shared" si="37"/>
        <v>R3</v>
      </c>
      <c r="C1211" s="394" t="s">
        <v>100079</v>
      </c>
      <c r="D1211" s="394" t="s">
        <v>100047</v>
      </c>
      <c r="E1211" s="395">
        <v>14</v>
      </c>
      <c r="F1211" s="389" t="s">
        <v>98828</v>
      </c>
      <c r="G1211" s="389" t="s">
        <v>100038</v>
      </c>
      <c r="H1211" s="389">
        <v>1</v>
      </c>
      <c r="I1211" s="389" t="s">
        <v>100039</v>
      </c>
      <c r="J1211" s="389" t="s">
        <v>98801</v>
      </c>
      <c r="K1211" s="389" t="s">
        <v>98802</v>
      </c>
    </row>
    <row r="1212" spans="1:11" hidden="1">
      <c r="A1212" s="389" t="str">
        <f t="shared" si="36"/>
        <v>R</v>
      </c>
      <c r="B1212" s="389" t="str">
        <f t="shared" si="37"/>
        <v>R3</v>
      </c>
      <c r="C1212" s="394" t="s">
        <v>100080</v>
      </c>
      <c r="D1212" s="394" t="s">
        <v>100047</v>
      </c>
      <c r="E1212" s="395">
        <v>14</v>
      </c>
      <c r="F1212" s="389" t="s">
        <v>98828</v>
      </c>
      <c r="G1212" s="389" t="s">
        <v>100038</v>
      </c>
      <c r="H1212" s="389">
        <v>1</v>
      </c>
      <c r="I1212" s="389" t="s">
        <v>100039</v>
      </c>
      <c r="J1212" s="389" t="s">
        <v>98801</v>
      </c>
      <c r="K1212" s="389" t="s">
        <v>98802</v>
      </c>
    </row>
    <row r="1213" spans="1:11" hidden="1">
      <c r="A1213" s="389" t="str">
        <f t="shared" si="36"/>
        <v>R</v>
      </c>
      <c r="B1213" s="389" t="str">
        <f t="shared" si="37"/>
        <v>R3</v>
      </c>
      <c r="C1213" s="394" t="s">
        <v>100081</v>
      </c>
      <c r="D1213" s="394" t="s">
        <v>100037</v>
      </c>
      <c r="E1213" s="395">
        <v>14</v>
      </c>
      <c r="F1213" s="389" t="s">
        <v>98828</v>
      </c>
      <c r="G1213" s="389" t="s">
        <v>100038</v>
      </c>
      <c r="H1213" s="389">
        <v>1</v>
      </c>
      <c r="I1213" s="389" t="s">
        <v>100039</v>
      </c>
      <c r="J1213" s="389" t="s">
        <v>98801</v>
      </c>
      <c r="K1213" s="389" t="s">
        <v>98802</v>
      </c>
    </row>
    <row r="1214" spans="1:11" hidden="1">
      <c r="A1214" s="389" t="str">
        <f t="shared" si="36"/>
        <v>R</v>
      </c>
      <c r="B1214" s="389" t="str">
        <f t="shared" si="37"/>
        <v>R3</v>
      </c>
      <c r="C1214" s="394" t="s">
        <v>100082</v>
      </c>
      <c r="D1214" s="394" t="s">
        <v>100037</v>
      </c>
      <c r="E1214" s="395">
        <v>14</v>
      </c>
      <c r="F1214" s="389" t="s">
        <v>98828</v>
      </c>
      <c r="G1214" s="389" t="s">
        <v>100038</v>
      </c>
      <c r="H1214" s="389">
        <v>1</v>
      </c>
      <c r="I1214" s="389" t="s">
        <v>100039</v>
      </c>
      <c r="J1214" s="389" t="s">
        <v>98801</v>
      </c>
      <c r="K1214" s="389" t="s">
        <v>98802</v>
      </c>
    </row>
    <row r="1215" spans="1:11" hidden="1">
      <c r="A1215" s="389" t="str">
        <f t="shared" si="36"/>
        <v>R</v>
      </c>
      <c r="B1215" s="389" t="str">
        <f t="shared" si="37"/>
        <v>R3</v>
      </c>
      <c r="C1215" s="394" t="s">
        <v>100083</v>
      </c>
      <c r="D1215" s="394" t="s">
        <v>100047</v>
      </c>
      <c r="E1215" s="395">
        <v>14</v>
      </c>
      <c r="F1215" s="389" t="s">
        <v>98828</v>
      </c>
      <c r="G1215" s="389" t="s">
        <v>100038</v>
      </c>
      <c r="H1215" s="389">
        <v>1</v>
      </c>
      <c r="I1215" s="389" t="s">
        <v>100039</v>
      </c>
      <c r="J1215" s="389" t="s">
        <v>98801</v>
      </c>
      <c r="K1215" s="389" t="s">
        <v>98802</v>
      </c>
    </row>
    <row r="1216" spans="1:11" hidden="1">
      <c r="A1216" s="389" t="str">
        <f t="shared" si="36"/>
        <v>R</v>
      </c>
      <c r="B1216" s="389" t="str">
        <f t="shared" si="37"/>
        <v>R3</v>
      </c>
      <c r="C1216" s="394" t="s">
        <v>100084</v>
      </c>
      <c r="D1216" s="394" t="s">
        <v>100047</v>
      </c>
      <c r="E1216" s="395">
        <v>14</v>
      </c>
      <c r="F1216" s="389" t="s">
        <v>98828</v>
      </c>
      <c r="G1216" s="389" t="s">
        <v>100038</v>
      </c>
      <c r="H1216" s="389">
        <v>1</v>
      </c>
      <c r="I1216" s="389" t="s">
        <v>100039</v>
      </c>
      <c r="J1216" s="389" t="s">
        <v>98801</v>
      </c>
      <c r="K1216" s="389" t="s">
        <v>98802</v>
      </c>
    </row>
    <row r="1217" spans="1:11" hidden="1">
      <c r="A1217" s="389" t="str">
        <f t="shared" si="36"/>
        <v>R</v>
      </c>
      <c r="B1217" s="389" t="str">
        <f t="shared" si="37"/>
        <v>R3</v>
      </c>
      <c r="C1217" s="394" t="s">
        <v>100085</v>
      </c>
      <c r="D1217" s="394" t="s">
        <v>100037</v>
      </c>
      <c r="E1217" s="395">
        <v>14</v>
      </c>
      <c r="F1217" s="389" t="s">
        <v>98828</v>
      </c>
      <c r="G1217" s="389" t="s">
        <v>100038</v>
      </c>
      <c r="H1217" s="389">
        <v>1</v>
      </c>
      <c r="I1217" s="389" t="s">
        <v>100039</v>
      </c>
      <c r="J1217" s="389" t="s">
        <v>98801</v>
      </c>
      <c r="K1217" s="389" t="s">
        <v>98802</v>
      </c>
    </row>
    <row r="1218" spans="1:11" hidden="1">
      <c r="A1218" s="389" t="str">
        <f t="shared" si="36"/>
        <v>R</v>
      </c>
      <c r="B1218" s="389" t="str">
        <f t="shared" si="37"/>
        <v>R3</v>
      </c>
      <c r="C1218" s="394" t="s">
        <v>100086</v>
      </c>
      <c r="D1218" s="394" t="s">
        <v>100037</v>
      </c>
      <c r="E1218" s="395">
        <v>14</v>
      </c>
      <c r="F1218" s="389" t="s">
        <v>98828</v>
      </c>
      <c r="G1218" s="389" t="s">
        <v>100038</v>
      </c>
      <c r="H1218" s="389">
        <v>1</v>
      </c>
      <c r="I1218" s="389" t="s">
        <v>100039</v>
      </c>
      <c r="J1218" s="389" t="s">
        <v>98801</v>
      </c>
      <c r="K1218" s="389" t="s">
        <v>98802</v>
      </c>
    </row>
    <row r="1219" spans="1:11" hidden="1">
      <c r="A1219" s="389" t="str">
        <f t="shared" ref="A1219:A1282" si="38">LEFT(C1219)</f>
        <v>R</v>
      </c>
      <c r="B1219" s="389" t="str">
        <f t="shared" si="37"/>
        <v>R3</v>
      </c>
      <c r="C1219" s="394" t="s">
        <v>100087</v>
      </c>
      <c r="D1219" s="394" t="s">
        <v>100037</v>
      </c>
      <c r="E1219" s="395">
        <v>14</v>
      </c>
      <c r="F1219" s="389" t="s">
        <v>98828</v>
      </c>
      <c r="G1219" s="389" t="s">
        <v>100038</v>
      </c>
      <c r="H1219" s="389">
        <v>1</v>
      </c>
      <c r="I1219" s="389" t="s">
        <v>100039</v>
      </c>
      <c r="J1219" s="389" t="s">
        <v>98801</v>
      </c>
      <c r="K1219" s="389" t="s">
        <v>98802</v>
      </c>
    </row>
    <row r="1220" spans="1:11" hidden="1">
      <c r="A1220" s="389" t="str">
        <f t="shared" si="38"/>
        <v>R</v>
      </c>
      <c r="B1220" s="389" t="str">
        <f t="shared" ref="B1220:B1283" si="39">LEFT(C1220,2)</f>
        <v>R3</v>
      </c>
      <c r="C1220" s="394" t="s">
        <v>100088</v>
      </c>
      <c r="D1220" s="394" t="s">
        <v>100037</v>
      </c>
      <c r="E1220" s="395">
        <v>14</v>
      </c>
      <c r="F1220" s="389" t="s">
        <v>98828</v>
      </c>
      <c r="G1220" s="389" t="s">
        <v>100038</v>
      </c>
      <c r="H1220" s="389">
        <v>1</v>
      </c>
      <c r="I1220" s="389" t="s">
        <v>100039</v>
      </c>
      <c r="J1220" s="389" t="s">
        <v>98801</v>
      </c>
      <c r="K1220" s="389" t="s">
        <v>98802</v>
      </c>
    </row>
    <row r="1221" spans="1:11" hidden="1">
      <c r="A1221" s="389" t="str">
        <f t="shared" si="38"/>
        <v>R</v>
      </c>
      <c r="B1221" s="389" t="str">
        <f t="shared" si="39"/>
        <v>R3</v>
      </c>
      <c r="C1221" s="394" t="s">
        <v>100089</v>
      </c>
      <c r="D1221" s="394" t="s">
        <v>100037</v>
      </c>
      <c r="E1221" s="395">
        <v>14</v>
      </c>
      <c r="F1221" s="389" t="s">
        <v>98828</v>
      </c>
      <c r="G1221" s="389" t="s">
        <v>100038</v>
      </c>
      <c r="H1221" s="389">
        <v>1</v>
      </c>
      <c r="I1221" s="389" t="s">
        <v>100039</v>
      </c>
      <c r="J1221" s="389" t="s">
        <v>98801</v>
      </c>
      <c r="K1221" s="389" t="s">
        <v>98802</v>
      </c>
    </row>
    <row r="1222" spans="1:11" hidden="1">
      <c r="A1222" s="389" t="str">
        <f t="shared" si="38"/>
        <v>R</v>
      </c>
      <c r="B1222" s="389" t="str">
        <f t="shared" si="39"/>
        <v>R4</v>
      </c>
      <c r="C1222" s="394" t="s">
        <v>100090</v>
      </c>
      <c r="D1222" s="394" t="s">
        <v>100043</v>
      </c>
      <c r="E1222" s="395">
        <v>14</v>
      </c>
      <c r="F1222" s="389" t="s">
        <v>98828</v>
      </c>
      <c r="G1222" s="389" t="s">
        <v>100038</v>
      </c>
      <c r="H1222" s="389">
        <v>1</v>
      </c>
      <c r="I1222" s="389" t="s">
        <v>100039</v>
      </c>
      <c r="J1222" s="389" t="s">
        <v>98801</v>
      </c>
      <c r="K1222" s="389" t="s">
        <v>98802</v>
      </c>
    </row>
    <row r="1223" spans="1:11" hidden="1">
      <c r="A1223" s="389" t="str">
        <f t="shared" si="38"/>
        <v>R</v>
      </c>
      <c r="B1223" s="389" t="str">
        <f t="shared" si="39"/>
        <v>R4</v>
      </c>
      <c r="C1223" s="394" t="s">
        <v>100091</v>
      </c>
      <c r="D1223" s="394" t="s">
        <v>100047</v>
      </c>
      <c r="E1223" s="395">
        <v>14</v>
      </c>
      <c r="F1223" s="389" t="s">
        <v>98828</v>
      </c>
      <c r="G1223" s="389" t="s">
        <v>100038</v>
      </c>
      <c r="H1223" s="389">
        <v>1</v>
      </c>
      <c r="I1223" s="389" t="s">
        <v>100039</v>
      </c>
      <c r="J1223" s="389" t="s">
        <v>98801</v>
      </c>
      <c r="K1223" s="389" t="s">
        <v>98802</v>
      </c>
    </row>
    <row r="1224" spans="1:11" hidden="1">
      <c r="A1224" s="389" t="str">
        <f t="shared" si="38"/>
        <v>R</v>
      </c>
      <c r="B1224" s="389" t="str">
        <f t="shared" si="39"/>
        <v>R4</v>
      </c>
      <c r="C1224" s="394" t="s">
        <v>100092</v>
      </c>
      <c r="D1224" s="394" t="s">
        <v>100047</v>
      </c>
      <c r="E1224" s="395">
        <v>14</v>
      </c>
      <c r="F1224" s="389" t="s">
        <v>98828</v>
      </c>
      <c r="G1224" s="389" t="s">
        <v>100038</v>
      </c>
      <c r="H1224" s="389">
        <v>1</v>
      </c>
      <c r="I1224" s="389" t="s">
        <v>100039</v>
      </c>
      <c r="J1224" s="389" t="s">
        <v>98801</v>
      </c>
      <c r="K1224" s="389" t="s">
        <v>98802</v>
      </c>
    </row>
    <row r="1225" spans="1:11" hidden="1">
      <c r="A1225" s="389" t="str">
        <f t="shared" si="38"/>
        <v>R</v>
      </c>
      <c r="B1225" s="389" t="str">
        <f t="shared" si="39"/>
        <v>R4</v>
      </c>
      <c r="C1225" s="394" t="s">
        <v>100093</v>
      </c>
      <c r="D1225" s="394" t="s">
        <v>100037</v>
      </c>
      <c r="E1225" s="395">
        <v>14</v>
      </c>
      <c r="F1225" s="389" t="s">
        <v>98828</v>
      </c>
      <c r="G1225" s="389" t="s">
        <v>100038</v>
      </c>
      <c r="H1225" s="389">
        <v>1</v>
      </c>
      <c r="I1225" s="389" t="s">
        <v>100039</v>
      </c>
      <c r="J1225" s="389" t="s">
        <v>98801</v>
      </c>
      <c r="K1225" s="389" t="s">
        <v>98802</v>
      </c>
    </row>
    <row r="1226" spans="1:11" hidden="1">
      <c r="A1226" s="389" t="str">
        <f t="shared" si="38"/>
        <v>R</v>
      </c>
      <c r="B1226" s="389" t="str">
        <f t="shared" si="39"/>
        <v>R4</v>
      </c>
      <c r="C1226" s="394" t="s">
        <v>100094</v>
      </c>
      <c r="D1226" s="394" t="s">
        <v>100047</v>
      </c>
      <c r="E1226" s="395">
        <v>14</v>
      </c>
      <c r="F1226" s="389" t="s">
        <v>98828</v>
      </c>
      <c r="G1226" s="389" t="s">
        <v>100038</v>
      </c>
      <c r="H1226" s="389">
        <v>1</v>
      </c>
      <c r="I1226" s="389" t="s">
        <v>100039</v>
      </c>
      <c r="J1226" s="389" t="s">
        <v>98801</v>
      </c>
      <c r="K1226" s="389" t="s">
        <v>98802</v>
      </c>
    </row>
    <row r="1227" spans="1:11" hidden="1">
      <c r="A1227" s="389" t="str">
        <f t="shared" si="38"/>
        <v>R</v>
      </c>
      <c r="B1227" s="389" t="str">
        <f t="shared" si="39"/>
        <v>R5</v>
      </c>
      <c r="C1227" s="394" t="s">
        <v>100095</v>
      </c>
      <c r="D1227" s="394" t="s">
        <v>100037</v>
      </c>
      <c r="E1227" s="395">
        <v>14</v>
      </c>
      <c r="F1227" s="389" t="s">
        <v>98828</v>
      </c>
      <c r="G1227" s="389" t="s">
        <v>100038</v>
      </c>
      <c r="H1227" s="389">
        <v>1</v>
      </c>
      <c r="I1227" s="389" t="s">
        <v>100039</v>
      </c>
      <c r="J1227" s="389" t="s">
        <v>98801</v>
      </c>
      <c r="K1227" s="389" t="s">
        <v>98802</v>
      </c>
    </row>
    <row r="1228" spans="1:11" hidden="1">
      <c r="A1228" s="389" t="str">
        <f t="shared" si="38"/>
        <v>R</v>
      </c>
      <c r="B1228" s="389" t="str">
        <f t="shared" si="39"/>
        <v>R5</v>
      </c>
      <c r="C1228" s="394" t="s">
        <v>100096</v>
      </c>
      <c r="D1228" s="394" t="s">
        <v>100037</v>
      </c>
      <c r="E1228" s="395">
        <v>14</v>
      </c>
      <c r="F1228" s="389" t="s">
        <v>98828</v>
      </c>
      <c r="G1228" s="389" t="s">
        <v>100038</v>
      </c>
      <c r="H1228" s="389">
        <v>1</v>
      </c>
      <c r="I1228" s="389" t="s">
        <v>100039</v>
      </c>
      <c r="J1228" s="389" t="s">
        <v>98801</v>
      </c>
      <c r="K1228" s="389" t="s">
        <v>98802</v>
      </c>
    </row>
    <row r="1229" spans="1:11" hidden="1">
      <c r="A1229" s="389" t="str">
        <f t="shared" si="38"/>
        <v>R</v>
      </c>
      <c r="B1229" s="389" t="str">
        <f t="shared" si="39"/>
        <v>R5</v>
      </c>
      <c r="C1229" s="394" t="s">
        <v>100097</v>
      </c>
      <c r="D1229" s="394" t="s">
        <v>100047</v>
      </c>
      <c r="E1229" s="395">
        <v>14</v>
      </c>
      <c r="F1229" s="389" t="s">
        <v>98828</v>
      </c>
      <c r="G1229" s="389" t="s">
        <v>100038</v>
      </c>
      <c r="H1229" s="389">
        <v>1</v>
      </c>
      <c r="I1229" s="389" t="s">
        <v>100039</v>
      </c>
      <c r="J1229" s="389" t="s">
        <v>98801</v>
      </c>
      <c r="K1229" s="389" t="s">
        <v>98802</v>
      </c>
    </row>
    <row r="1230" spans="1:11" hidden="1">
      <c r="A1230" s="389" t="str">
        <f t="shared" si="38"/>
        <v>R</v>
      </c>
      <c r="B1230" s="389" t="str">
        <f t="shared" si="39"/>
        <v>R6</v>
      </c>
      <c r="C1230" s="394" t="s">
        <v>100098</v>
      </c>
      <c r="D1230" s="394" t="s">
        <v>100047</v>
      </c>
      <c r="E1230" s="395">
        <v>14</v>
      </c>
      <c r="F1230" s="389" t="s">
        <v>98828</v>
      </c>
      <c r="G1230" s="389" t="s">
        <v>100038</v>
      </c>
      <c r="H1230" s="389">
        <v>1</v>
      </c>
      <c r="I1230" s="389" t="s">
        <v>100039</v>
      </c>
      <c r="J1230" s="389" t="s">
        <v>98801</v>
      </c>
      <c r="K1230" s="389" t="s">
        <v>98802</v>
      </c>
    </row>
    <row r="1231" spans="1:11" hidden="1">
      <c r="A1231" s="389" t="str">
        <f t="shared" si="38"/>
        <v>R</v>
      </c>
      <c r="B1231" s="389" t="str">
        <f t="shared" si="39"/>
        <v>R6</v>
      </c>
      <c r="C1231" s="394" t="s">
        <v>100099</v>
      </c>
      <c r="D1231" s="394" t="s">
        <v>100037</v>
      </c>
      <c r="E1231" s="395">
        <v>14</v>
      </c>
      <c r="F1231" s="389" t="s">
        <v>98828</v>
      </c>
      <c r="G1231" s="389" t="s">
        <v>100038</v>
      </c>
      <c r="H1231" s="389">
        <v>1</v>
      </c>
      <c r="I1231" s="389" t="s">
        <v>100039</v>
      </c>
      <c r="J1231" s="389" t="s">
        <v>98801</v>
      </c>
      <c r="K1231" s="389" t="s">
        <v>98802</v>
      </c>
    </row>
    <row r="1232" spans="1:11" hidden="1">
      <c r="A1232" s="389" t="str">
        <f t="shared" si="38"/>
        <v>R</v>
      </c>
      <c r="B1232" s="389" t="str">
        <f t="shared" si="39"/>
        <v>R7</v>
      </c>
      <c r="C1232" s="394" t="s">
        <v>100100</v>
      </c>
      <c r="D1232" s="394" t="s">
        <v>100047</v>
      </c>
      <c r="E1232" s="395">
        <v>14</v>
      </c>
      <c r="F1232" s="389" t="s">
        <v>98828</v>
      </c>
      <c r="G1232" s="389" t="s">
        <v>100038</v>
      </c>
      <c r="H1232" s="389">
        <v>1</v>
      </c>
      <c r="I1232" s="389" t="s">
        <v>100039</v>
      </c>
      <c r="J1232" s="389" t="s">
        <v>98801</v>
      </c>
      <c r="K1232" s="389" t="s">
        <v>98802</v>
      </c>
    </row>
    <row r="1233" spans="1:11" hidden="1">
      <c r="A1233" s="389" t="str">
        <f t="shared" si="38"/>
        <v>R</v>
      </c>
      <c r="B1233" s="389" t="str">
        <f t="shared" si="39"/>
        <v>R7</v>
      </c>
      <c r="C1233" s="394" t="s">
        <v>100101</v>
      </c>
      <c r="D1233" s="394" t="s">
        <v>100047</v>
      </c>
      <c r="E1233" s="395">
        <v>14</v>
      </c>
      <c r="F1233" s="389" t="s">
        <v>98828</v>
      </c>
      <c r="G1233" s="389" t="s">
        <v>100038</v>
      </c>
      <c r="H1233" s="389">
        <v>1</v>
      </c>
      <c r="I1233" s="389" t="s">
        <v>100039</v>
      </c>
      <c r="J1233" s="389" t="s">
        <v>98801</v>
      </c>
      <c r="K1233" s="389" t="s">
        <v>98802</v>
      </c>
    </row>
    <row r="1234" spans="1:11" hidden="1">
      <c r="A1234" s="389" t="str">
        <f t="shared" si="38"/>
        <v>R</v>
      </c>
      <c r="B1234" s="389" t="str">
        <f t="shared" si="39"/>
        <v>R7</v>
      </c>
      <c r="C1234" s="394" t="s">
        <v>100102</v>
      </c>
      <c r="D1234" s="394" t="s">
        <v>100047</v>
      </c>
      <c r="E1234" s="395">
        <v>14</v>
      </c>
      <c r="F1234" s="389" t="s">
        <v>98828</v>
      </c>
      <c r="G1234" s="389" t="s">
        <v>100038</v>
      </c>
      <c r="H1234" s="389">
        <v>1</v>
      </c>
      <c r="I1234" s="389" t="s">
        <v>100039</v>
      </c>
      <c r="J1234" s="389" t="s">
        <v>98801</v>
      </c>
      <c r="K1234" s="389" t="s">
        <v>98802</v>
      </c>
    </row>
    <row r="1235" spans="1:11" hidden="1">
      <c r="A1235" s="389" t="str">
        <f t="shared" si="38"/>
        <v>R</v>
      </c>
      <c r="B1235" s="389" t="str">
        <f t="shared" si="39"/>
        <v>R7</v>
      </c>
      <c r="C1235" s="394" t="s">
        <v>100103</v>
      </c>
      <c r="D1235" s="394" t="s">
        <v>100041</v>
      </c>
      <c r="E1235" s="395">
        <v>14</v>
      </c>
      <c r="F1235" s="389" t="s">
        <v>98828</v>
      </c>
      <c r="G1235" s="389" t="s">
        <v>100038</v>
      </c>
      <c r="H1235" s="389">
        <v>1</v>
      </c>
      <c r="I1235" s="389" t="s">
        <v>100039</v>
      </c>
      <c r="J1235" s="389" t="s">
        <v>98801</v>
      </c>
      <c r="K1235" s="389" t="s">
        <v>98802</v>
      </c>
    </row>
    <row r="1236" spans="1:11" hidden="1">
      <c r="A1236" s="389" t="str">
        <f t="shared" si="38"/>
        <v>R</v>
      </c>
      <c r="B1236" s="389" t="str">
        <f t="shared" si="39"/>
        <v>R8</v>
      </c>
      <c r="C1236" s="394" t="s">
        <v>100104</v>
      </c>
      <c r="D1236" s="394" t="s">
        <v>100041</v>
      </c>
      <c r="E1236" s="395">
        <v>14</v>
      </c>
      <c r="F1236" s="389" t="s">
        <v>98828</v>
      </c>
      <c r="G1236" s="389" t="s">
        <v>100038</v>
      </c>
      <c r="H1236" s="389">
        <v>1</v>
      </c>
      <c r="I1236" s="389" t="s">
        <v>100039</v>
      </c>
      <c r="J1236" s="389" t="s">
        <v>98801</v>
      </c>
      <c r="K1236" s="389" t="s">
        <v>98802</v>
      </c>
    </row>
    <row r="1237" spans="1:11" hidden="1">
      <c r="A1237" s="389" t="str">
        <f t="shared" si="38"/>
        <v>R</v>
      </c>
      <c r="B1237" s="389" t="str">
        <f t="shared" si="39"/>
        <v>R8</v>
      </c>
      <c r="C1237" s="394" t="s">
        <v>100105</v>
      </c>
      <c r="D1237" s="394" t="s">
        <v>100041</v>
      </c>
      <c r="E1237" s="395">
        <v>14</v>
      </c>
      <c r="F1237" s="389" t="s">
        <v>98828</v>
      </c>
      <c r="G1237" s="389" t="s">
        <v>100038</v>
      </c>
      <c r="H1237" s="389">
        <v>1</v>
      </c>
      <c r="I1237" s="389" t="s">
        <v>100039</v>
      </c>
      <c r="J1237" s="389" t="s">
        <v>98801</v>
      </c>
      <c r="K1237" s="389" t="s">
        <v>98802</v>
      </c>
    </row>
    <row r="1238" spans="1:11" hidden="1">
      <c r="A1238" s="389" t="str">
        <f t="shared" si="38"/>
        <v>R</v>
      </c>
      <c r="B1238" s="389" t="str">
        <f t="shared" si="39"/>
        <v>R9</v>
      </c>
      <c r="C1238" s="394" t="s">
        <v>100106</v>
      </c>
      <c r="D1238" s="394" t="s">
        <v>100041</v>
      </c>
      <c r="E1238" s="395">
        <v>14</v>
      </c>
      <c r="F1238" s="389" t="s">
        <v>98828</v>
      </c>
      <c r="G1238" s="389" t="s">
        <v>100038</v>
      </c>
      <c r="H1238" s="389">
        <v>1</v>
      </c>
      <c r="I1238" s="389" t="s">
        <v>100039</v>
      </c>
      <c r="J1238" s="389" t="s">
        <v>98801</v>
      </c>
      <c r="K1238" s="389" t="s">
        <v>98802</v>
      </c>
    </row>
    <row r="1239" spans="1:11" hidden="1">
      <c r="A1239" s="389" t="str">
        <f t="shared" si="38"/>
        <v>S</v>
      </c>
      <c r="B1239" s="389" t="str">
        <f t="shared" si="39"/>
        <v>S0</v>
      </c>
      <c r="C1239" s="394" t="s">
        <v>100107</v>
      </c>
      <c r="D1239" s="394" t="s">
        <v>100041</v>
      </c>
      <c r="E1239" s="395">
        <v>13</v>
      </c>
      <c r="F1239" s="389" t="s">
        <v>98828</v>
      </c>
      <c r="G1239" s="389" t="s">
        <v>100038</v>
      </c>
      <c r="H1239" s="389">
        <v>2</v>
      </c>
      <c r="I1239" s="389" t="s">
        <v>100039</v>
      </c>
      <c r="J1239" s="389" t="s">
        <v>98801</v>
      </c>
      <c r="K1239" s="389" t="s">
        <v>98802</v>
      </c>
    </row>
    <row r="1240" spans="1:11" hidden="1">
      <c r="A1240" s="389" t="str">
        <f t="shared" si="38"/>
        <v>S</v>
      </c>
      <c r="B1240" s="389" t="str">
        <f t="shared" si="39"/>
        <v>S0</v>
      </c>
      <c r="C1240" s="394" t="s">
        <v>100108</v>
      </c>
      <c r="D1240" s="394" t="s">
        <v>100109</v>
      </c>
      <c r="E1240" s="395">
        <v>13</v>
      </c>
      <c r="F1240" s="389" t="s">
        <v>98828</v>
      </c>
      <c r="G1240" s="389" t="s">
        <v>100038</v>
      </c>
      <c r="H1240" s="389">
        <v>2</v>
      </c>
      <c r="I1240" s="389" t="s">
        <v>100039</v>
      </c>
      <c r="J1240" s="389" t="s">
        <v>98801</v>
      </c>
      <c r="K1240" s="389" t="s">
        <v>98802</v>
      </c>
    </row>
    <row r="1241" spans="1:11" hidden="1">
      <c r="A1241" s="389" t="str">
        <f t="shared" si="38"/>
        <v>S</v>
      </c>
      <c r="B1241" s="389" t="str">
        <f t="shared" si="39"/>
        <v>S0</v>
      </c>
      <c r="C1241" s="394" t="s">
        <v>100110</v>
      </c>
      <c r="D1241" s="394" t="s">
        <v>100041</v>
      </c>
      <c r="E1241" s="395">
        <v>13</v>
      </c>
      <c r="F1241" s="389" t="s">
        <v>98828</v>
      </c>
      <c r="G1241" s="389" t="s">
        <v>100038</v>
      </c>
      <c r="H1241" s="389">
        <v>2</v>
      </c>
      <c r="I1241" s="389" t="s">
        <v>100039</v>
      </c>
      <c r="J1241" s="389" t="s">
        <v>98801</v>
      </c>
      <c r="K1241" s="389" t="s">
        <v>98802</v>
      </c>
    </row>
    <row r="1242" spans="1:11" hidden="1">
      <c r="A1242" s="389" t="str">
        <f t="shared" si="38"/>
        <v>S</v>
      </c>
      <c r="B1242" s="389" t="str">
        <f t="shared" si="39"/>
        <v>S0</v>
      </c>
      <c r="C1242" s="394" t="s">
        <v>100111</v>
      </c>
      <c r="D1242" s="394" t="s">
        <v>100037</v>
      </c>
      <c r="E1242" s="395">
        <v>13</v>
      </c>
      <c r="F1242" s="389" t="s">
        <v>98828</v>
      </c>
      <c r="G1242" s="389" t="s">
        <v>100038</v>
      </c>
      <c r="H1242" s="389">
        <v>2</v>
      </c>
      <c r="I1242" s="389" t="s">
        <v>100039</v>
      </c>
      <c r="J1242" s="389" t="s">
        <v>98801</v>
      </c>
      <c r="K1242" s="389" t="s">
        <v>98802</v>
      </c>
    </row>
    <row r="1243" spans="1:11" hidden="1">
      <c r="A1243" s="389" t="str">
        <f t="shared" si="38"/>
        <v>S</v>
      </c>
      <c r="B1243" s="389" t="str">
        <f t="shared" si="39"/>
        <v>S0</v>
      </c>
      <c r="C1243" s="394" t="s">
        <v>100112</v>
      </c>
      <c r="D1243" s="394" t="s">
        <v>100037</v>
      </c>
      <c r="E1243" s="395">
        <v>13</v>
      </c>
      <c r="F1243" s="389" t="s">
        <v>98828</v>
      </c>
      <c r="G1243" s="389" t="s">
        <v>100038</v>
      </c>
      <c r="H1243" s="389">
        <v>2</v>
      </c>
      <c r="I1243" s="389" t="s">
        <v>100039</v>
      </c>
      <c r="J1243" s="389" t="s">
        <v>98801</v>
      </c>
      <c r="K1243" s="389" t="s">
        <v>98802</v>
      </c>
    </row>
    <row r="1244" spans="1:11" hidden="1">
      <c r="A1244" s="389" t="str">
        <f t="shared" si="38"/>
        <v>S</v>
      </c>
      <c r="B1244" s="389" t="str">
        <f t="shared" si="39"/>
        <v>S0</v>
      </c>
      <c r="C1244" s="394" t="s">
        <v>100113</v>
      </c>
      <c r="D1244" s="394" t="s">
        <v>100041</v>
      </c>
      <c r="E1244" s="395">
        <v>13</v>
      </c>
      <c r="F1244" s="389" t="s">
        <v>98828</v>
      </c>
      <c r="G1244" s="389" t="s">
        <v>100038</v>
      </c>
      <c r="H1244" s="389">
        <v>2</v>
      </c>
      <c r="I1244" s="389" t="s">
        <v>100039</v>
      </c>
      <c r="J1244" s="389" t="s">
        <v>98801</v>
      </c>
      <c r="K1244" s="389" t="s">
        <v>98802</v>
      </c>
    </row>
    <row r="1245" spans="1:11" hidden="1">
      <c r="A1245" s="389" t="str">
        <f t="shared" si="38"/>
        <v>S</v>
      </c>
      <c r="B1245" s="389" t="str">
        <f t="shared" si="39"/>
        <v>S0</v>
      </c>
      <c r="C1245" s="394" t="s">
        <v>100114</v>
      </c>
      <c r="D1245" s="394" t="s">
        <v>100041</v>
      </c>
      <c r="E1245" s="395">
        <v>13</v>
      </c>
      <c r="F1245" s="389" t="s">
        <v>98828</v>
      </c>
      <c r="G1245" s="389" t="s">
        <v>100038</v>
      </c>
      <c r="H1245" s="389">
        <v>2</v>
      </c>
      <c r="I1245" s="389" t="s">
        <v>100039</v>
      </c>
      <c r="J1245" s="389" t="s">
        <v>98801</v>
      </c>
      <c r="K1245" s="389" t="s">
        <v>98802</v>
      </c>
    </row>
    <row r="1246" spans="1:11" hidden="1">
      <c r="A1246" s="389" t="str">
        <f t="shared" si="38"/>
        <v>S</v>
      </c>
      <c r="B1246" s="389" t="str">
        <f t="shared" si="39"/>
        <v>S0</v>
      </c>
      <c r="C1246" s="394" t="s">
        <v>100115</v>
      </c>
      <c r="D1246" s="394" t="s">
        <v>100041</v>
      </c>
      <c r="E1246" s="395">
        <v>13</v>
      </c>
      <c r="F1246" s="389" t="s">
        <v>98828</v>
      </c>
      <c r="G1246" s="389" t="s">
        <v>100038</v>
      </c>
      <c r="H1246" s="389">
        <v>2</v>
      </c>
      <c r="I1246" s="389" t="s">
        <v>100039</v>
      </c>
      <c r="J1246" s="389" t="s">
        <v>98801</v>
      </c>
      <c r="K1246" s="389" t="s">
        <v>98802</v>
      </c>
    </row>
    <row r="1247" spans="1:11" hidden="1">
      <c r="A1247" s="389" t="str">
        <f t="shared" si="38"/>
        <v>S</v>
      </c>
      <c r="B1247" s="389" t="str">
        <f t="shared" si="39"/>
        <v>S0</v>
      </c>
      <c r="C1247" s="394" t="s">
        <v>100116</v>
      </c>
      <c r="D1247" s="394" t="s">
        <v>100041</v>
      </c>
      <c r="E1247" s="395">
        <v>13</v>
      </c>
      <c r="F1247" s="389" t="s">
        <v>98828</v>
      </c>
      <c r="G1247" s="389" t="s">
        <v>100038</v>
      </c>
      <c r="H1247" s="389">
        <v>2</v>
      </c>
      <c r="I1247" s="389" t="s">
        <v>100039</v>
      </c>
      <c r="J1247" s="389" t="s">
        <v>98801</v>
      </c>
      <c r="K1247" s="389" t="s">
        <v>98802</v>
      </c>
    </row>
    <row r="1248" spans="1:11" hidden="1">
      <c r="A1248" s="389" t="str">
        <f t="shared" si="38"/>
        <v>S</v>
      </c>
      <c r="B1248" s="389" t="str">
        <f t="shared" si="39"/>
        <v>S0</v>
      </c>
      <c r="C1248" s="394" t="s">
        <v>100117</v>
      </c>
      <c r="D1248" s="394" t="s">
        <v>100037</v>
      </c>
      <c r="E1248" s="395">
        <v>13</v>
      </c>
      <c r="F1248" s="389" t="s">
        <v>98828</v>
      </c>
      <c r="G1248" s="389" t="s">
        <v>100038</v>
      </c>
      <c r="H1248" s="389">
        <v>2</v>
      </c>
      <c r="I1248" s="389" t="s">
        <v>100039</v>
      </c>
      <c r="J1248" s="389" t="s">
        <v>98801</v>
      </c>
      <c r="K1248" s="389" t="s">
        <v>98802</v>
      </c>
    </row>
    <row r="1249" spans="1:11" hidden="1">
      <c r="A1249" s="389" t="str">
        <f t="shared" si="38"/>
        <v>S</v>
      </c>
      <c r="B1249" s="389" t="str">
        <f t="shared" si="39"/>
        <v>S0</v>
      </c>
      <c r="C1249" s="394" t="s">
        <v>100118</v>
      </c>
      <c r="D1249" s="394" t="s">
        <v>100041</v>
      </c>
      <c r="E1249" s="395">
        <v>13</v>
      </c>
      <c r="F1249" s="389" t="s">
        <v>98828</v>
      </c>
      <c r="G1249" s="389" t="s">
        <v>100038</v>
      </c>
      <c r="H1249" s="389">
        <v>2</v>
      </c>
      <c r="I1249" s="389" t="s">
        <v>100039</v>
      </c>
      <c r="J1249" s="389" t="s">
        <v>98801</v>
      </c>
      <c r="K1249" s="389" t="s">
        <v>98802</v>
      </c>
    </row>
    <row r="1250" spans="1:11" hidden="1">
      <c r="A1250" s="389" t="str">
        <f t="shared" si="38"/>
        <v>S</v>
      </c>
      <c r="B1250" s="389" t="str">
        <f t="shared" si="39"/>
        <v>S2</v>
      </c>
      <c r="C1250" s="394" t="s">
        <v>100119</v>
      </c>
      <c r="D1250" s="394" t="s">
        <v>100041</v>
      </c>
      <c r="E1250" s="395">
        <v>13</v>
      </c>
      <c r="F1250" s="389" t="s">
        <v>98828</v>
      </c>
      <c r="G1250" s="389" t="s">
        <v>100038</v>
      </c>
      <c r="H1250" s="389">
        <v>2</v>
      </c>
      <c r="I1250" s="389" t="s">
        <v>100039</v>
      </c>
      <c r="J1250" s="389" t="s">
        <v>98801</v>
      </c>
      <c r="K1250" s="389" t="s">
        <v>98802</v>
      </c>
    </row>
    <row r="1251" spans="1:11" hidden="1">
      <c r="A1251" s="389" t="str">
        <f t="shared" si="38"/>
        <v>S</v>
      </c>
      <c r="B1251" s="389" t="str">
        <f t="shared" si="39"/>
        <v>S3</v>
      </c>
      <c r="C1251" s="394" t="s">
        <v>100120</v>
      </c>
      <c r="D1251" s="394" t="s">
        <v>100041</v>
      </c>
      <c r="E1251" s="395">
        <v>13</v>
      </c>
      <c r="F1251" s="389" t="s">
        <v>98828</v>
      </c>
      <c r="G1251" s="389" t="s">
        <v>100038</v>
      </c>
      <c r="H1251" s="389">
        <v>2</v>
      </c>
      <c r="I1251" s="389" t="s">
        <v>100039</v>
      </c>
      <c r="J1251" s="389" t="s">
        <v>98801</v>
      </c>
      <c r="K1251" s="389" t="s">
        <v>98802</v>
      </c>
    </row>
    <row r="1252" spans="1:11" hidden="1">
      <c r="A1252" s="389" t="str">
        <f t="shared" si="38"/>
        <v>S</v>
      </c>
      <c r="B1252" s="389" t="str">
        <f t="shared" si="39"/>
        <v>S4</v>
      </c>
      <c r="C1252" s="394" t="s">
        <v>100121</v>
      </c>
      <c r="D1252" s="394" t="s">
        <v>100109</v>
      </c>
      <c r="E1252" s="395">
        <v>13</v>
      </c>
      <c r="F1252" s="389" t="s">
        <v>98828</v>
      </c>
      <c r="G1252" s="389" t="s">
        <v>100038</v>
      </c>
      <c r="H1252" s="389">
        <v>2</v>
      </c>
      <c r="I1252" s="389" t="s">
        <v>100039</v>
      </c>
      <c r="J1252" s="389" t="s">
        <v>98801</v>
      </c>
      <c r="K1252" s="389" t="s">
        <v>98802</v>
      </c>
    </row>
    <row r="1253" spans="1:11" hidden="1">
      <c r="A1253" s="389" t="str">
        <f t="shared" si="38"/>
        <v>S</v>
      </c>
      <c r="B1253" s="389" t="str">
        <f t="shared" si="39"/>
        <v>S4</v>
      </c>
      <c r="C1253" s="394" t="s">
        <v>100122</v>
      </c>
      <c r="D1253" s="394" t="s">
        <v>100123</v>
      </c>
      <c r="E1253" s="395">
        <v>13</v>
      </c>
      <c r="F1253" s="389" t="s">
        <v>98828</v>
      </c>
      <c r="G1253" s="389" t="s">
        <v>100038</v>
      </c>
      <c r="H1253" s="389">
        <v>2</v>
      </c>
      <c r="I1253" s="389" t="s">
        <v>100039</v>
      </c>
      <c r="J1253" s="389" t="s">
        <v>98801</v>
      </c>
      <c r="K1253" s="389" t="s">
        <v>98802</v>
      </c>
    </row>
    <row r="1254" spans="1:11" hidden="1">
      <c r="A1254" s="389" t="str">
        <f t="shared" si="38"/>
        <v>S</v>
      </c>
      <c r="B1254" s="389" t="str">
        <f t="shared" si="39"/>
        <v>S4</v>
      </c>
      <c r="C1254" s="394" t="s">
        <v>100124</v>
      </c>
      <c r="D1254" s="394" t="s">
        <v>100047</v>
      </c>
      <c r="E1254" s="395">
        <v>13</v>
      </c>
      <c r="F1254" s="389" t="s">
        <v>98828</v>
      </c>
      <c r="G1254" s="389" t="s">
        <v>100038</v>
      </c>
      <c r="H1254" s="389">
        <v>2</v>
      </c>
      <c r="I1254" s="389" t="s">
        <v>100039</v>
      </c>
      <c r="J1254" s="389" t="s">
        <v>98801</v>
      </c>
      <c r="K1254" s="389" t="s">
        <v>98802</v>
      </c>
    </row>
    <row r="1255" spans="1:11" hidden="1">
      <c r="A1255" s="389" t="str">
        <f t="shared" si="38"/>
        <v>S</v>
      </c>
      <c r="B1255" s="389" t="str">
        <f t="shared" si="39"/>
        <v>S4</v>
      </c>
      <c r="C1255" s="401" t="s">
        <v>100125</v>
      </c>
      <c r="D1255" s="401" t="s">
        <v>100043</v>
      </c>
      <c r="E1255" s="402">
        <v>13</v>
      </c>
      <c r="F1255" s="389" t="s">
        <v>98828</v>
      </c>
      <c r="G1255" s="389" t="s">
        <v>100038</v>
      </c>
      <c r="H1255" s="389">
        <v>2</v>
      </c>
      <c r="I1255" s="389" t="s">
        <v>100039</v>
      </c>
      <c r="J1255" s="389" t="s">
        <v>98801</v>
      </c>
      <c r="K1255" s="389" t="s">
        <v>98802</v>
      </c>
    </row>
    <row r="1256" spans="1:11" hidden="1">
      <c r="A1256" s="389" t="str">
        <f t="shared" si="38"/>
        <v>S</v>
      </c>
      <c r="B1256" s="389" t="str">
        <f t="shared" si="39"/>
        <v>S4</v>
      </c>
      <c r="C1256" s="394" t="s">
        <v>100126</v>
      </c>
      <c r="D1256" s="394" t="s">
        <v>100043</v>
      </c>
      <c r="E1256" s="395">
        <v>13</v>
      </c>
      <c r="F1256" s="389" t="s">
        <v>98828</v>
      </c>
      <c r="G1256" s="389" t="s">
        <v>100038</v>
      </c>
      <c r="H1256" s="389">
        <v>2</v>
      </c>
      <c r="I1256" s="389" t="s">
        <v>100039</v>
      </c>
      <c r="J1256" s="389" t="s">
        <v>98801</v>
      </c>
      <c r="K1256" s="389" t="s">
        <v>98802</v>
      </c>
    </row>
    <row r="1257" spans="1:11" hidden="1">
      <c r="A1257" s="389" t="str">
        <f t="shared" si="38"/>
        <v>S</v>
      </c>
      <c r="B1257" s="389" t="str">
        <f t="shared" si="39"/>
        <v>S4</v>
      </c>
      <c r="C1257" s="394" t="s">
        <v>100127</v>
      </c>
      <c r="D1257" s="394" t="s">
        <v>100043</v>
      </c>
      <c r="E1257" s="395">
        <v>13</v>
      </c>
      <c r="F1257" s="389" t="s">
        <v>98828</v>
      </c>
      <c r="G1257" s="389" t="s">
        <v>100038</v>
      </c>
      <c r="H1257" s="389">
        <v>2</v>
      </c>
      <c r="I1257" s="389" t="s">
        <v>100039</v>
      </c>
      <c r="J1257" s="389" t="s">
        <v>98801</v>
      </c>
      <c r="K1257" s="389" t="s">
        <v>98802</v>
      </c>
    </row>
    <row r="1258" spans="1:11" hidden="1">
      <c r="A1258" s="389" t="str">
        <f t="shared" si="38"/>
        <v>S</v>
      </c>
      <c r="B1258" s="389" t="str">
        <f t="shared" si="39"/>
        <v>S4</v>
      </c>
      <c r="C1258" s="394" t="s">
        <v>100128</v>
      </c>
      <c r="D1258" s="394" t="s">
        <v>100043</v>
      </c>
      <c r="E1258" s="395">
        <v>13</v>
      </c>
      <c r="F1258" s="389" t="s">
        <v>98828</v>
      </c>
      <c r="G1258" s="389" t="s">
        <v>100038</v>
      </c>
      <c r="H1258" s="389">
        <v>2</v>
      </c>
      <c r="I1258" s="389" t="s">
        <v>100039</v>
      </c>
      <c r="J1258" s="389" t="s">
        <v>98801</v>
      </c>
      <c r="K1258" s="389" t="s">
        <v>98802</v>
      </c>
    </row>
    <row r="1259" spans="1:11" hidden="1">
      <c r="A1259" s="389" t="str">
        <f t="shared" si="38"/>
        <v>S</v>
      </c>
      <c r="B1259" s="389" t="str">
        <f t="shared" si="39"/>
        <v>S4</v>
      </c>
      <c r="C1259" s="394" t="s">
        <v>100129</v>
      </c>
      <c r="D1259" s="394" t="s">
        <v>100043</v>
      </c>
      <c r="E1259" s="395">
        <v>13</v>
      </c>
      <c r="F1259" s="389" t="s">
        <v>98828</v>
      </c>
      <c r="G1259" s="389" t="s">
        <v>100038</v>
      </c>
      <c r="H1259" s="389">
        <v>2</v>
      </c>
      <c r="I1259" s="389" t="s">
        <v>100039</v>
      </c>
      <c r="J1259" s="389" t="s">
        <v>98801</v>
      </c>
      <c r="K1259" s="389" t="s">
        <v>98802</v>
      </c>
    </row>
    <row r="1260" spans="1:11" hidden="1">
      <c r="A1260" s="389" t="str">
        <f t="shared" si="38"/>
        <v>S</v>
      </c>
      <c r="B1260" s="389" t="str">
        <f t="shared" si="39"/>
        <v>S4</v>
      </c>
      <c r="C1260" s="394" t="s">
        <v>100130</v>
      </c>
      <c r="D1260" s="394" t="s">
        <v>100043</v>
      </c>
      <c r="E1260" s="395">
        <v>13</v>
      </c>
      <c r="F1260" s="389" t="s">
        <v>98828</v>
      </c>
      <c r="G1260" s="389" t="s">
        <v>100038</v>
      </c>
      <c r="H1260" s="389">
        <v>2</v>
      </c>
      <c r="I1260" s="389" t="s">
        <v>100039</v>
      </c>
      <c r="J1260" s="389" t="s">
        <v>98801</v>
      </c>
      <c r="K1260" s="389" t="s">
        <v>98802</v>
      </c>
    </row>
    <row r="1261" spans="1:11" hidden="1">
      <c r="A1261" s="389" t="str">
        <f t="shared" si="38"/>
        <v>S</v>
      </c>
      <c r="B1261" s="389" t="str">
        <f t="shared" si="39"/>
        <v>S4</v>
      </c>
      <c r="C1261" s="394" t="s">
        <v>100131</v>
      </c>
      <c r="D1261" s="394" t="s">
        <v>100043</v>
      </c>
      <c r="E1261" s="395">
        <v>13</v>
      </c>
      <c r="F1261" s="389" t="s">
        <v>98828</v>
      </c>
      <c r="G1261" s="389" t="s">
        <v>100038</v>
      </c>
      <c r="H1261" s="389">
        <v>2</v>
      </c>
      <c r="I1261" s="389" t="s">
        <v>100039</v>
      </c>
      <c r="J1261" s="389" t="s">
        <v>98801</v>
      </c>
      <c r="K1261" s="389" t="s">
        <v>98802</v>
      </c>
    </row>
    <row r="1262" spans="1:11" hidden="1">
      <c r="A1262" s="389" t="str">
        <f t="shared" si="38"/>
        <v>S</v>
      </c>
      <c r="B1262" s="389" t="str">
        <f t="shared" si="39"/>
        <v>S4</v>
      </c>
      <c r="C1262" s="394" t="s">
        <v>100132</v>
      </c>
      <c r="D1262" s="394" t="s">
        <v>100043</v>
      </c>
      <c r="E1262" s="395">
        <v>13</v>
      </c>
      <c r="F1262" s="389" t="s">
        <v>98828</v>
      </c>
      <c r="G1262" s="389" t="s">
        <v>100038</v>
      </c>
      <c r="H1262" s="389">
        <v>2</v>
      </c>
      <c r="I1262" s="389" t="s">
        <v>100039</v>
      </c>
      <c r="J1262" s="389" t="s">
        <v>98801</v>
      </c>
      <c r="K1262" s="389" t="s">
        <v>98802</v>
      </c>
    </row>
    <row r="1263" spans="1:11" hidden="1">
      <c r="A1263" s="389" t="str">
        <f t="shared" si="38"/>
        <v>S</v>
      </c>
      <c r="B1263" s="389" t="str">
        <f t="shared" si="39"/>
        <v>S4</v>
      </c>
      <c r="C1263" s="394" t="s">
        <v>100133</v>
      </c>
      <c r="D1263" s="394" t="s">
        <v>100043</v>
      </c>
      <c r="E1263" s="395">
        <v>13</v>
      </c>
      <c r="F1263" s="389" t="s">
        <v>98828</v>
      </c>
      <c r="G1263" s="389" t="s">
        <v>100038</v>
      </c>
      <c r="H1263" s="389">
        <v>2</v>
      </c>
      <c r="I1263" s="389" t="s">
        <v>100039</v>
      </c>
      <c r="J1263" s="389" t="s">
        <v>98801</v>
      </c>
      <c r="K1263" s="389" t="s">
        <v>98802</v>
      </c>
    </row>
    <row r="1264" spans="1:11" hidden="1">
      <c r="A1264" s="389" t="str">
        <f t="shared" si="38"/>
        <v>S</v>
      </c>
      <c r="B1264" s="389" t="str">
        <f t="shared" si="39"/>
        <v>S4</v>
      </c>
      <c r="C1264" s="394" t="s">
        <v>100134</v>
      </c>
      <c r="D1264" s="394" t="s">
        <v>100043</v>
      </c>
      <c r="E1264" s="395">
        <v>13</v>
      </c>
      <c r="F1264" s="389" t="s">
        <v>98828</v>
      </c>
      <c r="G1264" s="389" t="s">
        <v>100038</v>
      </c>
      <c r="H1264" s="389">
        <v>2</v>
      </c>
      <c r="I1264" s="389" t="s">
        <v>100039</v>
      </c>
      <c r="J1264" s="389" t="s">
        <v>98801</v>
      </c>
      <c r="K1264" s="389" t="s">
        <v>98802</v>
      </c>
    </row>
    <row r="1265" spans="1:11" hidden="1">
      <c r="A1265" s="389" t="str">
        <f t="shared" si="38"/>
        <v>S</v>
      </c>
      <c r="B1265" s="389" t="str">
        <f t="shared" si="39"/>
        <v>S4</v>
      </c>
      <c r="C1265" s="394" t="s">
        <v>100135</v>
      </c>
      <c r="D1265" s="394" t="s">
        <v>100043</v>
      </c>
      <c r="E1265" s="395">
        <v>13</v>
      </c>
      <c r="F1265" s="389" t="s">
        <v>98828</v>
      </c>
      <c r="G1265" s="389" t="s">
        <v>100038</v>
      </c>
      <c r="H1265" s="389">
        <v>2</v>
      </c>
      <c r="I1265" s="389" t="s">
        <v>100039</v>
      </c>
      <c r="J1265" s="389" t="s">
        <v>98801</v>
      </c>
      <c r="K1265" s="389" t="s">
        <v>98802</v>
      </c>
    </row>
    <row r="1266" spans="1:11" hidden="1">
      <c r="A1266" s="389" t="str">
        <f t="shared" si="38"/>
        <v>S</v>
      </c>
      <c r="B1266" s="389" t="str">
        <f t="shared" si="39"/>
        <v>S6</v>
      </c>
      <c r="C1266" s="394" t="s">
        <v>100136</v>
      </c>
      <c r="D1266" s="394" t="s">
        <v>100043</v>
      </c>
      <c r="E1266" s="395">
        <v>13</v>
      </c>
      <c r="F1266" s="389" t="s">
        <v>98828</v>
      </c>
      <c r="G1266" s="389" t="s">
        <v>100038</v>
      </c>
      <c r="H1266" s="389">
        <v>2</v>
      </c>
      <c r="I1266" s="389" t="s">
        <v>100039</v>
      </c>
      <c r="J1266" s="389" t="s">
        <v>98801</v>
      </c>
      <c r="K1266" s="389" t="s">
        <v>98802</v>
      </c>
    </row>
    <row r="1267" spans="1:11" hidden="1">
      <c r="A1267" s="389" t="str">
        <f t="shared" si="38"/>
        <v>S</v>
      </c>
      <c r="B1267" s="389" t="str">
        <f t="shared" si="39"/>
        <v>S6</v>
      </c>
      <c r="C1267" s="394" t="s">
        <v>100137</v>
      </c>
      <c r="D1267" s="394" t="s">
        <v>100043</v>
      </c>
      <c r="E1267" s="395">
        <v>13</v>
      </c>
      <c r="F1267" s="389" t="s">
        <v>98828</v>
      </c>
      <c r="G1267" s="389" t="s">
        <v>100038</v>
      </c>
      <c r="H1267" s="389">
        <v>2</v>
      </c>
      <c r="I1267" s="389" t="s">
        <v>100039</v>
      </c>
      <c r="J1267" s="389" t="s">
        <v>98801</v>
      </c>
      <c r="K1267" s="389" t="s">
        <v>98802</v>
      </c>
    </row>
    <row r="1268" spans="1:11" hidden="1">
      <c r="A1268" s="389" t="str">
        <f t="shared" si="38"/>
        <v>S</v>
      </c>
      <c r="B1268" s="389" t="str">
        <f t="shared" si="39"/>
        <v>S6</v>
      </c>
      <c r="C1268" s="394" t="s">
        <v>100138</v>
      </c>
      <c r="D1268" s="394" t="s">
        <v>100043</v>
      </c>
      <c r="E1268" s="395">
        <v>13</v>
      </c>
      <c r="F1268" s="389" t="s">
        <v>98828</v>
      </c>
      <c r="G1268" s="389" t="s">
        <v>100038</v>
      </c>
      <c r="H1268" s="389">
        <v>2</v>
      </c>
      <c r="I1268" s="389" t="s">
        <v>100039</v>
      </c>
      <c r="J1268" s="389" t="s">
        <v>98801</v>
      </c>
      <c r="K1268" s="389" t="s">
        <v>98802</v>
      </c>
    </row>
    <row r="1269" spans="1:11" hidden="1">
      <c r="A1269" s="389" t="str">
        <f t="shared" si="38"/>
        <v>S</v>
      </c>
      <c r="B1269" s="389" t="str">
        <f t="shared" si="39"/>
        <v>S6</v>
      </c>
      <c r="C1269" s="394" t="s">
        <v>100139</v>
      </c>
      <c r="D1269" s="394" t="s">
        <v>100041</v>
      </c>
      <c r="E1269" s="395">
        <v>13</v>
      </c>
      <c r="F1269" s="389" t="s">
        <v>98828</v>
      </c>
      <c r="G1269" s="389" t="s">
        <v>100038</v>
      </c>
      <c r="H1269" s="389">
        <v>2</v>
      </c>
      <c r="I1269" s="389" t="s">
        <v>100039</v>
      </c>
      <c r="J1269" s="389" t="s">
        <v>98801</v>
      </c>
      <c r="K1269" s="389" t="s">
        <v>98802</v>
      </c>
    </row>
    <row r="1270" spans="1:11" hidden="1">
      <c r="A1270" s="389" t="str">
        <f t="shared" si="38"/>
        <v>S</v>
      </c>
      <c r="B1270" s="389" t="str">
        <f t="shared" si="39"/>
        <v>S6</v>
      </c>
      <c r="C1270" s="394" t="s">
        <v>100140</v>
      </c>
      <c r="D1270" s="394" t="s">
        <v>100041</v>
      </c>
      <c r="E1270" s="395">
        <v>13</v>
      </c>
      <c r="F1270" s="389" t="s">
        <v>98828</v>
      </c>
      <c r="G1270" s="389" t="s">
        <v>100038</v>
      </c>
      <c r="H1270" s="389">
        <v>2</v>
      </c>
      <c r="I1270" s="389" t="s">
        <v>100039</v>
      </c>
      <c r="J1270" s="389" t="s">
        <v>98801</v>
      </c>
      <c r="K1270" s="389" t="s">
        <v>98802</v>
      </c>
    </row>
    <row r="1271" spans="1:11" hidden="1">
      <c r="A1271" s="389" t="str">
        <f t="shared" si="38"/>
        <v>S</v>
      </c>
      <c r="B1271" s="389" t="str">
        <f t="shared" si="39"/>
        <v>S6</v>
      </c>
      <c r="C1271" s="394" t="s">
        <v>100141</v>
      </c>
      <c r="D1271" s="394" t="s">
        <v>100041</v>
      </c>
      <c r="E1271" s="395">
        <v>13</v>
      </c>
      <c r="F1271" s="389" t="s">
        <v>98828</v>
      </c>
      <c r="G1271" s="389" t="s">
        <v>100038</v>
      </c>
      <c r="H1271" s="389">
        <v>2</v>
      </c>
      <c r="I1271" s="389" t="s">
        <v>100039</v>
      </c>
      <c r="J1271" s="389" t="s">
        <v>98801</v>
      </c>
      <c r="K1271" s="389" t="s">
        <v>98802</v>
      </c>
    </row>
    <row r="1272" spans="1:11" hidden="1">
      <c r="A1272" s="389" t="str">
        <f t="shared" si="38"/>
        <v>S</v>
      </c>
      <c r="B1272" s="389" t="str">
        <f t="shared" si="39"/>
        <v>S7</v>
      </c>
      <c r="C1272" s="394" t="s">
        <v>100142</v>
      </c>
      <c r="D1272" s="394" t="s">
        <v>100041</v>
      </c>
      <c r="E1272" s="395">
        <v>13</v>
      </c>
      <c r="F1272" s="389" t="s">
        <v>98828</v>
      </c>
      <c r="G1272" s="389" t="s">
        <v>100038</v>
      </c>
      <c r="H1272" s="389">
        <v>2</v>
      </c>
      <c r="I1272" s="389" t="s">
        <v>100039</v>
      </c>
      <c r="J1272" s="389" t="s">
        <v>98801</v>
      </c>
      <c r="K1272" s="389" t="s">
        <v>98802</v>
      </c>
    </row>
    <row r="1273" spans="1:11" hidden="1">
      <c r="A1273" s="389" t="str">
        <f t="shared" si="38"/>
        <v>S</v>
      </c>
      <c r="B1273" s="389" t="str">
        <f t="shared" si="39"/>
        <v>S7</v>
      </c>
      <c r="C1273" s="394" t="s">
        <v>100143</v>
      </c>
      <c r="D1273" s="394" t="s">
        <v>100041</v>
      </c>
      <c r="E1273" s="395">
        <v>13</v>
      </c>
      <c r="F1273" s="389" t="s">
        <v>98828</v>
      </c>
      <c r="G1273" s="389" t="s">
        <v>100038</v>
      </c>
      <c r="H1273" s="389">
        <v>2</v>
      </c>
      <c r="I1273" s="389" t="s">
        <v>100039</v>
      </c>
      <c r="J1273" s="389" t="s">
        <v>98801</v>
      </c>
      <c r="K1273" s="389" t="s">
        <v>98802</v>
      </c>
    </row>
    <row r="1274" spans="1:11" hidden="1">
      <c r="A1274" s="389" t="str">
        <f t="shared" si="38"/>
        <v>S</v>
      </c>
      <c r="B1274" s="389" t="str">
        <f t="shared" si="39"/>
        <v>S7</v>
      </c>
      <c r="C1274" s="394" t="s">
        <v>100144</v>
      </c>
      <c r="D1274" s="394" t="s">
        <v>100041</v>
      </c>
      <c r="E1274" s="395">
        <v>13</v>
      </c>
      <c r="F1274" s="389" t="s">
        <v>98828</v>
      </c>
      <c r="G1274" s="389" t="s">
        <v>100038</v>
      </c>
      <c r="H1274" s="389">
        <v>2</v>
      </c>
      <c r="I1274" s="389" t="s">
        <v>100039</v>
      </c>
      <c r="J1274" s="389" t="s">
        <v>98801</v>
      </c>
      <c r="K1274" s="389" t="s">
        <v>98802</v>
      </c>
    </row>
    <row r="1275" spans="1:11" hidden="1">
      <c r="A1275" s="389" t="str">
        <f t="shared" si="38"/>
        <v>S</v>
      </c>
      <c r="B1275" s="389" t="str">
        <f t="shared" si="39"/>
        <v>S7</v>
      </c>
      <c r="C1275" s="394" t="s">
        <v>100145</v>
      </c>
      <c r="D1275" s="394" t="s">
        <v>100041</v>
      </c>
      <c r="E1275" s="395">
        <v>13</v>
      </c>
      <c r="F1275" s="389" t="s">
        <v>98828</v>
      </c>
      <c r="G1275" s="389" t="s">
        <v>100038</v>
      </c>
      <c r="H1275" s="389">
        <v>2</v>
      </c>
      <c r="I1275" s="389" t="s">
        <v>100039</v>
      </c>
      <c r="J1275" s="389" t="s">
        <v>98801</v>
      </c>
      <c r="K1275" s="389" t="s">
        <v>98802</v>
      </c>
    </row>
    <row r="1276" spans="1:11" hidden="1">
      <c r="A1276" s="389" t="str">
        <f t="shared" si="38"/>
        <v>S</v>
      </c>
      <c r="B1276" s="389" t="str">
        <f t="shared" si="39"/>
        <v>S7</v>
      </c>
      <c r="C1276" s="394" t="s">
        <v>100146</v>
      </c>
      <c r="D1276" s="394" t="s">
        <v>100041</v>
      </c>
      <c r="E1276" s="395">
        <v>13</v>
      </c>
      <c r="F1276" s="389" t="s">
        <v>98828</v>
      </c>
      <c r="G1276" s="389" t="s">
        <v>100038</v>
      </c>
      <c r="H1276" s="389">
        <v>2</v>
      </c>
      <c r="I1276" s="389" t="s">
        <v>100039</v>
      </c>
      <c r="J1276" s="389" t="s">
        <v>98801</v>
      </c>
      <c r="K1276" s="389" t="s">
        <v>98802</v>
      </c>
    </row>
    <row r="1277" spans="1:11" hidden="1">
      <c r="A1277" s="389" t="str">
        <f t="shared" si="38"/>
        <v>S</v>
      </c>
      <c r="B1277" s="389" t="str">
        <f t="shared" si="39"/>
        <v>S7</v>
      </c>
      <c r="C1277" s="394" t="s">
        <v>100147</v>
      </c>
      <c r="D1277" s="394" t="s">
        <v>100041</v>
      </c>
      <c r="E1277" s="395">
        <v>13</v>
      </c>
      <c r="F1277" s="389" t="s">
        <v>98828</v>
      </c>
      <c r="G1277" s="389" t="s">
        <v>100038</v>
      </c>
      <c r="H1277" s="389">
        <v>2</v>
      </c>
      <c r="I1277" s="389" t="s">
        <v>100039</v>
      </c>
      <c r="J1277" s="389" t="s">
        <v>98801</v>
      </c>
      <c r="K1277" s="389" t="s">
        <v>98802</v>
      </c>
    </row>
    <row r="1278" spans="1:11" hidden="1">
      <c r="A1278" s="389" t="str">
        <f t="shared" si="38"/>
        <v>S</v>
      </c>
      <c r="B1278" s="389" t="str">
        <f t="shared" si="39"/>
        <v>S7</v>
      </c>
      <c r="C1278" s="394" t="s">
        <v>100148</v>
      </c>
      <c r="D1278" s="394" t="s">
        <v>100041</v>
      </c>
      <c r="E1278" s="395">
        <v>13</v>
      </c>
      <c r="F1278" s="389" t="s">
        <v>98828</v>
      </c>
      <c r="G1278" s="389" t="s">
        <v>100038</v>
      </c>
      <c r="H1278" s="389">
        <v>2</v>
      </c>
      <c r="I1278" s="389" t="s">
        <v>100039</v>
      </c>
      <c r="J1278" s="389" t="s">
        <v>98801</v>
      </c>
      <c r="K1278" s="389" t="s">
        <v>98802</v>
      </c>
    </row>
    <row r="1279" spans="1:11" hidden="1">
      <c r="A1279" s="389" t="str">
        <f t="shared" si="38"/>
        <v>S</v>
      </c>
      <c r="B1279" s="389" t="str">
        <f t="shared" si="39"/>
        <v>S7</v>
      </c>
      <c r="C1279" s="394" t="s">
        <v>100149</v>
      </c>
      <c r="D1279" s="394" t="s">
        <v>100041</v>
      </c>
      <c r="E1279" s="395">
        <v>13</v>
      </c>
      <c r="F1279" s="389" t="s">
        <v>98828</v>
      </c>
      <c r="G1279" s="389" t="s">
        <v>100038</v>
      </c>
      <c r="H1279" s="389">
        <v>2</v>
      </c>
      <c r="I1279" s="389" t="s">
        <v>100039</v>
      </c>
      <c r="J1279" s="389" t="s">
        <v>98801</v>
      </c>
      <c r="K1279" s="389" t="s">
        <v>98802</v>
      </c>
    </row>
    <row r="1280" spans="1:11" hidden="1">
      <c r="A1280" s="389" t="str">
        <f t="shared" si="38"/>
        <v>S</v>
      </c>
      <c r="B1280" s="389" t="str">
        <f t="shared" si="39"/>
        <v>S7</v>
      </c>
      <c r="C1280" s="394" t="s">
        <v>100150</v>
      </c>
      <c r="D1280" s="394" t="s">
        <v>100041</v>
      </c>
      <c r="E1280" s="395">
        <v>13</v>
      </c>
      <c r="F1280" s="389" t="s">
        <v>98828</v>
      </c>
      <c r="G1280" s="389" t="s">
        <v>100038</v>
      </c>
      <c r="H1280" s="389">
        <v>2</v>
      </c>
      <c r="I1280" s="389" t="s">
        <v>100039</v>
      </c>
      <c r="J1280" s="389" t="s">
        <v>98801</v>
      </c>
      <c r="K1280" s="389" t="s">
        <v>98802</v>
      </c>
    </row>
    <row r="1281" spans="1:11" hidden="1">
      <c r="A1281" s="389" t="str">
        <f t="shared" si="38"/>
        <v>S</v>
      </c>
      <c r="B1281" s="389" t="str">
        <f t="shared" si="39"/>
        <v>S7</v>
      </c>
      <c r="C1281" s="394" t="s">
        <v>100151</v>
      </c>
      <c r="D1281" s="394" t="s">
        <v>100041</v>
      </c>
      <c r="E1281" s="395">
        <v>13</v>
      </c>
      <c r="F1281" s="389" t="s">
        <v>98828</v>
      </c>
      <c r="G1281" s="389" t="s">
        <v>100038</v>
      </c>
      <c r="H1281" s="389">
        <v>2</v>
      </c>
      <c r="I1281" s="389" t="s">
        <v>100039</v>
      </c>
      <c r="J1281" s="389" t="s">
        <v>98801</v>
      </c>
      <c r="K1281" s="389" t="s">
        <v>98802</v>
      </c>
    </row>
    <row r="1282" spans="1:11" hidden="1">
      <c r="A1282" s="389" t="str">
        <f t="shared" si="38"/>
        <v>S</v>
      </c>
      <c r="B1282" s="389" t="str">
        <f t="shared" si="39"/>
        <v>S7</v>
      </c>
      <c r="C1282" s="394" t="s">
        <v>100152</v>
      </c>
      <c r="D1282" s="394" t="s">
        <v>100041</v>
      </c>
      <c r="E1282" s="395">
        <v>13</v>
      </c>
      <c r="F1282" s="389" t="s">
        <v>98828</v>
      </c>
      <c r="G1282" s="389" t="s">
        <v>100038</v>
      </c>
      <c r="H1282" s="389">
        <v>2</v>
      </c>
      <c r="I1282" s="389" t="s">
        <v>100039</v>
      </c>
      <c r="J1282" s="389" t="s">
        <v>98801</v>
      </c>
      <c r="K1282" s="389" t="s">
        <v>98802</v>
      </c>
    </row>
    <row r="1283" spans="1:11" hidden="1">
      <c r="A1283" s="389" t="str">
        <f t="shared" ref="A1283:A1346" si="40">LEFT(C1283)</f>
        <v>S</v>
      </c>
      <c r="B1283" s="389" t="str">
        <f t="shared" si="39"/>
        <v>S7</v>
      </c>
      <c r="C1283" s="394" t="s">
        <v>100153</v>
      </c>
      <c r="D1283" s="394" t="s">
        <v>100041</v>
      </c>
      <c r="E1283" s="395">
        <v>13</v>
      </c>
      <c r="F1283" s="389" t="s">
        <v>98828</v>
      </c>
      <c r="G1283" s="389" t="s">
        <v>100038</v>
      </c>
      <c r="H1283" s="389">
        <v>2</v>
      </c>
      <c r="I1283" s="389" t="s">
        <v>100039</v>
      </c>
      <c r="J1283" s="389" t="s">
        <v>98801</v>
      </c>
      <c r="K1283" s="389" t="s">
        <v>98802</v>
      </c>
    </row>
    <row r="1284" spans="1:11" hidden="1">
      <c r="A1284" s="389" t="str">
        <f t="shared" si="40"/>
        <v>S</v>
      </c>
      <c r="B1284" s="389" t="str">
        <f t="shared" ref="B1284:B1347" si="41">LEFT(C1284,2)</f>
        <v>S9</v>
      </c>
      <c r="C1284" s="394" t="s">
        <v>100154</v>
      </c>
      <c r="D1284" s="394" t="s">
        <v>100041</v>
      </c>
      <c r="E1284" s="395">
        <v>13</v>
      </c>
      <c r="F1284" s="389" t="s">
        <v>98828</v>
      </c>
      <c r="G1284" s="389" t="s">
        <v>100038</v>
      </c>
      <c r="H1284" s="389">
        <v>2</v>
      </c>
      <c r="I1284" s="389" t="s">
        <v>100039</v>
      </c>
      <c r="J1284" s="389" t="s">
        <v>98801</v>
      </c>
      <c r="K1284" s="389" t="s">
        <v>98802</v>
      </c>
    </row>
    <row r="1285" spans="1:11" hidden="1">
      <c r="A1285" s="389" t="str">
        <f t="shared" si="40"/>
        <v>S</v>
      </c>
      <c r="B1285" s="389" t="str">
        <f t="shared" si="41"/>
        <v>S9</v>
      </c>
      <c r="C1285" s="394" t="s">
        <v>100155</v>
      </c>
      <c r="D1285" s="394" t="s">
        <v>100043</v>
      </c>
      <c r="E1285" s="395">
        <v>13</v>
      </c>
      <c r="F1285" s="389" t="s">
        <v>98828</v>
      </c>
      <c r="G1285" s="389" t="s">
        <v>100038</v>
      </c>
      <c r="H1285" s="389">
        <v>2</v>
      </c>
      <c r="I1285" s="389" t="s">
        <v>100039</v>
      </c>
      <c r="J1285" s="389" t="s">
        <v>98801</v>
      </c>
      <c r="K1285" s="389" t="s">
        <v>98802</v>
      </c>
    </row>
    <row r="1286" spans="1:11" hidden="1">
      <c r="A1286" s="389" t="str">
        <f t="shared" si="40"/>
        <v>S</v>
      </c>
      <c r="B1286" s="389" t="str">
        <f t="shared" si="41"/>
        <v>S9</v>
      </c>
      <c r="C1286" s="394" t="s">
        <v>100156</v>
      </c>
      <c r="D1286" s="394" t="s">
        <v>100041</v>
      </c>
      <c r="E1286" s="395">
        <v>13</v>
      </c>
      <c r="F1286" s="389" t="s">
        <v>98828</v>
      </c>
      <c r="G1286" s="389" t="s">
        <v>100038</v>
      </c>
      <c r="H1286" s="389">
        <v>2</v>
      </c>
      <c r="I1286" s="389" t="s">
        <v>100039</v>
      </c>
      <c r="J1286" s="389" t="s">
        <v>98801</v>
      </c>
      <c r="K1286" s="389" t="s">
        <v>98802</v>
      </c>
    </row>
    <row r="1287" spans="1:11" hidden="1">
      <c r="A1287" s="389" t="str">
        <f t="shared" si="40"/>
        <v>S</v>
      </c>
      <c r="B1287" s="389" t="str">
        <f t="shared" si="41"/>
        <v>S9</v>
      </c>
      <c r="C1287" s="394" t="s">
        <v>100157</v>
      </c>
      <c r="D1287" s="394" t="s">
        <v>100041</v>
      </c>
      <c r="E1287" s="395">
        <v>13</v>
      </c>
      <c r="F1287" s="389" t="s">
        <v>98828</v>
      </c>
      <c r="G1287" s="389" t="s">
        <v>100038</v>
      </c>
      <c r="H1287" s="389">
        <v>2</v>
      </c>
      <c r="I1287" s="389" t="s">
        <v>100039</v>
      </c>
      <c r="J1287" s="389" t="s">
        <v>98801</v>
      </c>
      <c r="K1287" s="389" t="s">
        <v>98802</v>
      </c>
    </row>
    <row r="1288" spans="1:11" hidden="1">
      <c r="A1288" s="389" t="str">
        <f t="shared" si="40"/>
        <v>T</v>
      </c>
      <c r="B1288" s="389" t="str">
        <f t="shared" si="41"/>
        <v>T0</v>
      </c>
      <c r="C1288" s="394" t="s">
        <v>100158</v>
      </c>
      <c r="D1288" s="394" t="s">
        <v>100041</v>
      </c>
      <c r="E1288" s="395">
        <v>12</v>
      </c>
      <c r="F1288" s="389" t="s">
        <v>98828</v>
      </c>
      <c r="G1288" s="389" t="s">
        <v>100038</v>
      </c>
      <c r="H1288" s="389">
        <v>3</v>
      </c>
      <c r="I1288" s="389" t="s">
        <v>100039</v>
      </c>
      <c r="J1288" s="389" t="s">
        <v>98801</v>
      </c>
      <c r="K1288" s="389" t="s">
        <v>98802</v>
      </c>
    </row>
    <row r="1289" spans="1:11" hidden="1">
      <c r="A1289" s="389" t="str">
        <f t="shared" si="40"/>
        <v>T</v>
      </c>
      <c r="B1289" s="389" t="str">
        <f t="shared" si="41"/>
        <v>T0</v>
      </c>
      <c r="C1289" s="394" t="s">
        <v>100159</v>
      </c>
      <c r="D1289" s="394" t="s">
        <v>100041</v>
      </c>
      <c r="E1289" s="395">
        <v>12</v>
      </c>
      <c r="F1289" s="389" t="s">
        <v>98828</v>
      </c>
      <c r="G1289" s="389" t="s">
        <v>100038</v>
      </c>
      <c r="H1289" s="389">
        <v>3</v>
      </c>
      <c r="I1289" s="389" t="s">
        <v>100039</v>
      </c>
      <c r="J1289" s="389" t="s">
        <v>98801</v>
      </c>
      <c r="K1289" s="389" t="s">
        <v>98802</v>
      </c>
    </row>
    <row r="1290" spans="1:11" hidden="1">
      <c r="A1290" s="389" t="str">
        <f t="shared" si="40"/>
        <v>T</v>
      </c>
      <c r="B1290" s="389" t="str">
        <f t="shared" si="41"/>
        <v>T0</v>
      </c>
      <c r="C1290" s="394" t="s">
        <v>100160</v>
      </c>
      <c r="D1290" s="394" t="s">
        <v>100041</v>
      </c>
      <c r="E1290" s="395">
        <v>12</v>
      </c>
      <c r="F1290" s="389" t="s">
        <v>98828</v>
      </c>
      <c r="G1290" s="389" t="s">
        <v>100038</v>
      </c>
      <c r="H1290" s="389">
        <v>3</v>
      </c>
      <c r="I1290" s="389" t="s">
        <v>100039</v>
      </c>
      <c r="J1290" s="389" t="s">
        <v>98801</v>
      </c>
      <c r="K1290" s="389" t="s">
        <v>98802</v>
      </c>
    </row>
    <row r="1291" spans="1:11" hidden="1">
      <c r="A1291" s="389" t="str">
        <f t="shared" si="40"/>
        <v>T</v>
      </c>
      <c r="B1291" s="389" t="str">
        <f t="shared" si="41"/>
        <v>T0</v>
      </c>
      <c r="C1291" s="394" t="s">
        <v>100161</v>
      </c>
      <c r="D1291" s="394" t="s">
        <v>100037</v>
      </c>
      <c r="E1291" s="395">
        <v>12</v>
      </c>
      <c r="F1291" s="389" t="s">
        <v>98828</v>
      </c>
      <c r="G1291" s="389" t="s">
        <v>100038</v>
      </c>
      <c r="H1291" s="389">
        <v>3</v>
      </c>
      <c r="I1291" s="389" t="s">
        <v>100039</v>
      </c>
      <c r="J1291" s="389" t="s">
        <v>98801</v>
      </c>
      <c r="K1291" s="389" t="s">
        <v>98802</v>
      </c>
    </row>
    <row r="1292" spans="1:11" hidden="1">
      <c r="A1292" s="389" t="str">
        <f t="shared" si="40"/>
        <v>T</v>
      </c>
      <c r="B1292" s="389" t="str">
        <f t="shared" si="41"/>
        <v>T0</v>
      </c>
      <c r="C1292" s="394" t="s">
        <v>100162</v>
      </c>
      <c r="D1292" s="394" t="s">
        <v>100163</v>
      </c>
      <c r="E1292" s="395">
        <v>12</v>
      </c>
      <c r="F1292" s="389" t="s">
        <v>98828</v>
      </c>
      <c r="G1292" s="389" t="s">
        <v>100038</v>
      </c>
      <c r="H1292" s="389">
        <v>3</v>
      </c>
      <c r="I1292" s="389" t="s">
        <v>100039</v>
      </c>
      <c r="J1292" s="389" t="s">
        <v>98801</v>
      </c>
      <c r="K1292" s="389" t="s">
        <v>98802</v>
      </c>
    </row>
    <row r="1293" spans="1:11" hidden="1">
      <c r="A1293" s="389" t="str">
        <f t="shared" si="40"/>
        <v>T</v>
      </c>
      <c r="B1293" s="389" t="str">
        <f t="shared" si="41"/>
        <v>T0</v>
      </c>
      <c r="C1293" s="394" t="s">
        <v>100164</v>
      </c>
      <c r="D1293" s="394" t="s">
        <v>100109</v>
      </c>
      <c r="E1293" s="395">
        <v>12</v>
      </c>
      <c r="F1293" s="389" t="s">
        <v>98828</v>
      </c>
      <c r="G1293" s="389" t="s">
        <v>100038</v>
      </c>
      <c r="H1293" s="389">
        <v>3</v>
      </c>
      <c r="I1293" s="389" t="s">
        <v>100039</v>
      </c>
      <c r="J1293" s="389" t="s">
        <v>98801</v>
      </c>
      <c r="K1293" s="389" t="s">
        <v>98802</v>
      </c>
    </row>
    <row r="1294" spans="1:11" hidden="1">
      <c r="A1294" s="389" t="str">
        <f t="shared" si="40"/>
        <v>T</v>
      </c>
      <c r="B1294" s="389" t="str">
        <f t="shared" si="41"/>
        <v>T0</v>
      </c>
      <c r="C1294" s="394" t="s">
        <v>100165</v>
      </c>
      <c r="D1294" s="394" t="s">
        <v>100043</v>
      </c>
      <c r="E1294" s="395">
        <v>12</v>
      </c>
      <c r="F1294" s="389" t="s">
        <v>98828</v>
      </c>
      <c r="G1294" s="389" t="s">
        <v>100038</v>
      </c>
      <c r="H1294" s="389">
        <v>3</v>
      </c>
      <c r="I1294" s="389" t="s">
        <v>100039</v>
      </c>
      <c r="J1294" s="389" t="s">
        <v>98801</v>
      </c>
      <c r="K1294" s="389" t="s">
        <v>98802</v>
      </c>
    </row>
    <row r="1295" spans="1:11" hidden="1">
      <c r="A1295" s="389" t="str">
        <f t="shared" si="40"/>
        <v>T</v>
      </c>
      <c r="B1295" s="389" t="str">
        <f t="shared" si="41"/>
        <v>T0</v>
      </c>
      <c r="C1295" s="394" t="s">
        <v>100166</v>
      </c>
      <c r="D1295" s="394" t="s">
        <v>100123</v>
      </c>
      <c r="E1295" s="395">
        <v>12</v>
      </c>
      <c r="F1295" s="389" t="s">
        <v>98828</v>
      </c>
      <c r="G1295" s="389" t="s">
        <v>100038</v>
      </c>
      <c r="H1295" s="389">
        <v>3</v>
      </c>
      <c r="I1295" s="389" t="s">
        <v>100039</v>
      </c>
      <c r="J1295" s="389" t="s">
        <v>98801</v>
      </c>
      <c r="K1295" s="389" t="s">
        <v>98802</v>
      </c>
    </row>
    <row r="1296" spans="1:11" hidden="1">
      <c r="A1296" s="389" t="str">
        <f t="shared" si="40"/>
        <v>T</v>
      </c>
      <c r="B1296" s="389" t="str">
        <f t="shared" si="41"/>
        <v>T0</v>
      </c>
      <c r="C1296" s="394" t="s">
        <v>100167</v>
      </c>
      <c r="D1296" s="394" t="s">
        <v>100109</v>
      </c>
      <c r="E1296" s="395">
        <v>12</v>
      </c>
      <c r="F1296" s="389" t="s">
        <v>98828</v>
      </c>
      <c r="G1296" s="389" t="s">
        <v>100038</v>
      </c>
      <c r="H1296" s="389">
        <v>3</v>
      </c>
      <c r="I1296" s="389" t="s">
        <v>100039</v>
      </c>
      <c r="J1296" s="389" t="s">
        <v>98801</v>
      </c>
      <c r="K1296" s="389" t="s">
        <v>98802</v>
      </c>
    </row>
    <row r="1297" spans="1:11" hidden="1">
      <c r="A1297" s="389" t="str">
        <f t="shared" si="40"/>
        <v>T</v>
      </c>
      <c r="B1297" s="389" t="str">
        <f t="shared" si="41"/>
        <v>T0</v>
      </c>
      <c r="C1297" s="394" t="s">
        <v>100168</v>
      </c>
      <c r="D1297" s="394" t="s">
        <v>100163</v>
      </c>
      <c r="E1297" s="395">
        <v>12</v>
      </c>
      <c r="F1297" s="389" t="s">
        <v>98828</v>
      </c>
      <c r="G1297" s="389" t="s">
        <v>100038</v>
      </c>
      <c r="H1297" s="389">
        <v>3</v>
      </c>
      <c r="I1297" s="389" t="s">
        <v>100039</v>
      </c>
      <c r="J1297" s="389" t="s">
        <v>98801</v>
      </c>
      <c r="K1297" s="389" t="s">
        <v>98802</v>
      </c>
    </row>
    <row r="1298" spans="1:11" hidden="1">
      <c r="A1298" s="389" t="str">
        <f t="shared" si="40"/>
        <v>T</v>
      </c>
      <c r="B1298" s="389" t="str">
        <f t="shared" si="41"/>
        <v>T0</v>
      </c>
      <c r="C1298" s="401" t="s">
        <v>100169</v>
      </c>
      <c r="D1298" s="401" t="s">
        <v>100041</v>
      </c>
      <c r="E1298" s="402">
        <v>12</v>
      </c>
      <c r="F1298" s="389" t="s">
        <v>98828</v>
      </c>
      <c r="G1298" s="389" t="s">
        <v>100038</v>
      </c>
      <c r="H1298" s="389">
        <v>3</v>
      </c>
      <c r="I1298" s="389" t="s">
        <v>100039</v>
      </c>
      <c r="J1298" s="389" t="s">
        <v>98801</v>
      </c>
      <c r="K1298" s="389" t="s">
        <v>98802</v>
      </c>
    </row>
    <row r="1299" spans="1:11" hidden="1">
      <c r="A1299" s="389" t="str">
        <f t="shared" si="40"/>
        <v>T</v>
      </c>
      <c r="B1299" s="389" t="str">
        <f t="shared" si="41"/>
        <v>T0</v>
      </c>
      <c r="C1299" s="394" t="s">
        <v>100170</v>
      </c>
      <c r="D1299" s="394" t="s">
        <v>100047</v>
      </c>
      <c r="E1299" s="395">
        <v>12</v>
      </c>
      <c r="F1299" s="389" t="s">
        <v>98828</v>
      </c>
      <c r="G1299" s="389" t="s">
        <v>100038</v>
      </c>
      <c r="H1299" s="389">
        <v>3</v>
      </c>
      <c r="I1299" s="389" t="s">
        <v>100039</v>
      </c>
      <c r="J1299" s="389" t="s">
        <v>98801</v>
      </c>
      <c r="K1299" s="389" t="s">
        <v>98802</v>
      </c>
    </row>
    <row r="1300" spans="1:11" hidden="1">
      <c r="A1300" s="389" t="str">
        <f t="shared" si="40"/>
        <v>T</v>
      </c>
      <c r="B1300" s="389" t="str">
        <f t="shared" si="41"/>
        <v>T0</v>
      </c>
      <c r="C1300" s="394" t="s">
        <v>100171</v>
      </c>
      <c r="D1300" s="394" t="s">
        <v>100037</v>
      </c>
      <c r="E1300" s="395">
        <v>12</v>
      </c>
      <c r="F1300" s="389" t="s">
        <v>98828</v>
      </c>
      <c r="G1300" s="389" t="s">
        <v>100038</v>
      </c>
      <c r="H1300" s="389">
        <v>3</v>
      </c>
      <c r="I1300" s="389" t="s">
        <v>100039</v>
      </c>
      <c r="J1300" s="389" t="s">
        <v>98801</v>
      </c>
      <c r="K1300" s="389" t="s">
        <v>98802</v>
      </c>
    </row>
    <row r="1301" spans="1:11" hidden="1">
      <c r="A1301" s="389" t="str">
        <f t="shared" si="40"/>
        <v>T</v>
      </c>
      <c r="B1301" s="389" t="str">
        <f t="shared" si="41"/>
        <v>T1</v>
      </c>
      <c r="C1301" s="394" t="s">
        <v>100172</v>
      </c>
      <c r="D1301" s="394" t="s">
        <v>100037</v>
      </c>
      <c r="E1301" s="395">
        <v>12</v>
      </c>
      <c r="F1301" s="389" t="s">
        <v>98828</v>
      </c>
      <c r="G1301" s="389" t="s">
        <v>100038</v>
      </c>
      <c r="H1301" s="389">
        <v>3</v>
      </c>
      <c r="I1301" s="389" t="s">
        <v>100039</v>
      </c>
      <c r="J1301" s="389" t="s">
        <v>98801</v>
      </c>
      <c r="K1301" s="389" t="s">
        <v>98802</v>
      </c>
    </row>
    <row r="1302" spans="1:11" hidden="1">
      <c r="A1302" s="389" t="str">
        <f t="shared" si="40"/>
        <v>T</v>
      </c>
      <c r="B1302" s="389" t="str">
        <f t="shared" si="41"/>
        <v>T1</v>
      </c>
      <c r="C1302" s="394" t="s">
        <v>100173</v>
      </c>
      <c r="D1302" s="394" t="s">
        <v>100037</v>
      </c>
      <c r="E1302" s="395">
        <v>12</v>
      </c>
      <c r="F1302" s="389" t="s">
        <v>98828</v>
      </c>
      <c r="G1302" s="389" t="s">
        <v>100038</v>
      </c>
      <c r="H1302" s="389">
        <v>3</v>
      </c>
      <c r="I1302" s="389" t="s">
        <v>100039</v>
      </c>
      <c r="J1302" s="389" t="s">
        <v>98801</v>
      </c>
      <c r="K1302" s="389" t="s">
        <v>98802</v>
      </c>
    </row>
    <row r="1303" spans="1:11" hidden="1">
      <c r="A1303" s="389" t="str">
        <f t="shared" si="40"/>
        <v>T</v>
      </c>
      <c r="B1303" s="389" t="str">
        <f t="shared" si="41"/>
        <v>T1</v>
      </c>
      <c r="C1303" s="394" t="s">
        <v>100174</v>
      </c>
      <c r="D1303" s="394" t="s">
        <v>100037</v>
      </c>
      <c r="E1303" s="395">
        <v>12</v>
      </c>
      <c r="F1303" s="389" t="s">
        <v>98828</v>
      </c>
      <c r="G1303" s="389" t="s">
        <v>100038</v>
      </c>
      <c r="H1303" s="389">
        <v>3</v>
      </c>
      <c r="I1303" s="389" t="s">
        <v>100039</v>
      </c>
      <c r="J1303" s="389" t="s">
        <v>98801</v>
      </c>
      <c r="K1303" s="389" t="s">
        <v>98802</v>
      </c>
    </row>
    <row r="1304" spans="1:11" hidden="1">
      <c r="A1304" s="389" t="str">
        <f t="shared" si="40"/>
        <v>T</v>
      </c>
      <c r="B1304" s="389" t="str">
        <f t="shared" si="41"/>
        <v>T1</v>
      </c>
      <c r="C1304" s="394" t="s">
        <v>100175</v>
      </c>
      <c r="D1304" s="394" t="s">
        <v>100109</v>
      </c>
      <c r="E1304" s="395">
        <v>12</v>
      </c>
      <c r="F1304" s="389" t="s">
        <v>98828</v>
      </c>
      <c r="G1304" s="389" t="s">
        <v>100038</v>
      </c>
      <c r="H1304" s="389">
        <v>3</v>
      </c>
      <c r="I1304" s="389" t="s">
        <v>100039</v>
      </c>
      <c r="J1304" s="389" t="s">
        <v>98801</v>
      </c>
      <c r="K1304" s="389" t="s">
        <v>98802</v>
      </c>
    </row>
    <row r="1305" spans="1:11" hidden="1">
      <c r="A1305" s="389" t="str">
        <f t="shared" si="40"/>
        <v>T</v>
      </c>
      <c r="B1305" s="389" t="str">
        <f t="shared" si="41"/>
        <v>T1</v>
      </c>
      <c r="C1305" s="394" t="s">
        <v>100176</v>
      </c>
      <c r="D1305" s="394" t="s">
        <v>100123</v>
      </c>
      <c r="E1305" s="395">
        <v>12</v>
      </c>
      <c r="F1305" s="389" t="s">
        <v>98828</v>
      </c>
      <c r="G1305" s="389" t="s">
        <v>100038</v>
      </c>
      <c r="H1305" s="389">
        <v>3</v>
      </c>
      <c r="I1305" s="389" t="s">
        <v>100039</v>
      </c>
      <c r="J1305" s="389" t="s">
        <v>98801</v>
      </c>
      <c r="K1305" s="389" t="s">
        <v>98802</v>
      </c>
    </row>
    <row r="1306" spans="1:11" hidden="1">
      <c r="A1306" s="389" t="str">
        <f t="shared" si="40"/>
        <v>T</v>
      </c>
      <c r="B1306" s="389" t="str">
        <f t="shared" si="41"/>
        <v>T1</v>
      </c>
      <c r="C1306" s="394" t="s">
        <v>100177</v>
      </c>
      <c r="D1306" s="394" t="s">
        <v>100123</v>
      </c>
      <c r="E1306" s="395">
        <v>12</v>
      </c>
      <c r="F1306" s="389" t="s">
        <v>98828</v>
      </c>
      <c r="G1306" s="389" t="s">
        <v>100038</v>
      </c>
      <c r="H1306" s="389">
        <v>3</v>
      </c>
      <c r="I1306" s="389" t="s">
        <v>100039</v>
      </c>
      <c r="J1306" s="389" t="s">
        <v>98801</v>
      </c>
      <c r="K1306" s="389" t="s">
        <v>98802</v>
      </c>
    </row>
    <row r="1307" spans="1:11" hidden="1">
      <c r="A1307" s="389" t="str">
        <f t="shared" si="40"/>
        <v>T</v>
      </c>
      <c r="B1307" s="389" t="str">
        <f t="shared" si="41"/>
        <v>T1</v>
      </c>
      <c r="C1307" s="394" t="s">
        <v>100178</v>
      </c>
      <c r="D1307" s="394" t="s">
        <v>100123</v>
      </c>
      <c r="E1307" s="395">
        <v>12</v>
      </c>
      <c r="F1307" s="389" t="s">
        <v>98828</v>
      </c>
      <c r="G1307" s="389" t="s">
        <v>100038</v>
      </c>
      <c r="H1307" s="389">
        <v>3</v>
      </c>
      <c r="I1307" s="389" t="s">
        <v>100039</v>
      </c>
      <c r="J1307" s="389" t="s">
        <v>98801</v>
      </c>
      <c r="K1307" s="389" t="s">
        <v>98802</v>
      </c>
    </row>
    <row r="1308" spans="1:11" hidden="1">
      <c r="A1308" s="389" t="str">
        <f t="shared" si="40"/>
        <v>T</v>
      </c>
      <c r="B1308" s="389" t="str">
        <f t="shared" si="41"/>
        <v>T1</v>
      </c>
      <c r="C1308" s="394" t="s">
        <v>100179</v>
      </c>
      <c r="D1308" s="394" t="s">
        <v>100163</v>
      </c>
      <c r="E1308" s="395">
        <v>12</v>
      </c>
      <c r="F1308" s="389" t="s">
        <v>98828</v>
      </c>
      <c r="G1308" s="389" t="s">
        <v>100038</v>
      </c>
      <c r="H1308" s="389">
        <v>3</v>
      </c>
      <c r="I1308" s="389" t="s">
        <v>100039</v>
      </c>
      <c r="J1308" s="389" t="s">
        <v>98801</v>
      </c>
      <c r="K1308" s="389" t="s">
        <v>98802</v>
      </c>
    </row>
    <row r="1309" spans="1:11" hidden="1">
      <c r="A1309" s="389" t="str">
        <f t="shared" si="40"/>
        <v>T</v>
      </c>
      <c r="B1309" s="389" t="str">
        <f t="shared" si="41"/>
        <v>T1</v>
      </c>
      <c r="C1309" s="394" t="s">
        <v>100180</v>
      </c>
      <c r="D1309" s="394" t="s">
        <v>100123</v>
      </c>
      <c r="E1309" s="395">
        <v>12</v>
      </c>
      <c r="F1309" s="389" t="s">
        <v>98828</v>
      </c>
      <c r="G1309" s="389" t="s">
        <v>100038</v>
      </c>
      <c r="H1309" s="389">
        <v>3</v>
      </c>
      <c r="I1309" s="389" t="s">
        <v>100039</v>
      </c>
      <c r="J1309" s="389" t="s">
        <v>98801</v>
      </c>
      <c r="K1309" s="389" t="s">
        <v>98802</v>
      </c>
    </row>
    <row r="1310" spans="1:11" hidden="1">
      <c r="A1310" s="389" t="str">
        <f t="shared" si="40"/>
        <v>T</v>
      </c>
      <c r="B1310" s="389" t="str">
        <f t="shared" si="41"/>
        <v>T1</v>
      </c>
      <c r="C1310" s="394" t="s">
        <v>100181</v>
      </c>
      <c r="D1310" s="394" t="s">
        <v>100047</v>
      </c>
      <c r="E1310" s="395">
        <v>12</v>
      </c>
      <c r="F1310" s="389" t="s">
        <v>98828</v>
      </c>
      <c r="G1310" s="389" t="s">
        <v>100038</v>
      </c>
      <c r="H1310" s="389">
        <v>3</v>
      </c>
      <c r="I1310" s="389" t="s">
        <v>100039</v>
      </c>
      <c r="J1310" s="389" t="s">
        <v>98801</v>
      </c>
      <c r="K1310" s="389" t="s">
        <v>98802</v>
      </c>
    </row>
    <row r="1311" spans="1:11" hidden="1">
      <c r="A1311" s="389" t="str">
        <f t="shared" si="40"/>
        <v>T</v>
      </c>
      <c r="B1311" s="389" t="str">
        <f t="shared" si="41"/>
        <v>T1</v>
      </c>
      <c r="C1311" s="394" t="s">
        <v>100182</v>
      </c>
      <c r="D1311" s="394" t="s">
        <v>100043</v>
      </c>
      <c r="E1311" s="395">
        <v>12</v>
      </c>
      <c r="F1311" s="389" t="s">
        <v>98828</v>
      </c>
      <c r="G1311" s="389" t="s">
        <v>100038</v>
      </c>
      <c r="H1311" s="389">
        <v>3</v>
      </c>
      <c r="I1311" s="389" t="s">
        <v>100039</v>
      </c>
      <c r="J1311" s="389" t="s">
        <v>98801</v>
      </c>
      <c r="K1311" s="389" t="s">
        <v>98802</v>
      </c>
    </row>
    <row r="1312" spans="1:11" hidden="1">
      <c r="A1312" s="389" t="str">
        <f t="shared" si="40"/>
        <v>T</v>
      </c>
      <c r="B1312" s="389" t="str">
        <f t="shared" si="41"/>
        <v>T1</v>
      </c>
      <c r="C1312" s="394" t="s">
        <v>100183</v>
      </c>
      <c r="D1312" s="394" t="s">
        <v>100163</v>
      </c>
      <c r="E1312" s="395">
        <v>12</v>
      </c>
      <c r="F1312" s="389" t="s">
        <v>98828</v>
      </c>
      <c r="G1312" s="389" t="s">
        <v>100038</v>
      </c>
      <c r="H1312" s="389">
        <v>3</v>
      </c>
      <c r="I1312" s="389" t="s">
        <v>100039</v>
      </c>
      <c r="J1312" s="389" t="s">
        <v>98801</v>
      </c>
      <c r="K1312" s="389" t="s">
        <v>98802</v>
      </c>
    </row>
    <row r="1313" spans="1:11" hidden="1">
      <c r="A1313" s="389" t="str">
        <f t="shared" si="40"/>
        <v>T</v>
      </c>
      <c r="B1313" s="389" t="str">
        <f t="shared" si="41"/>
        <v>T1</v>
      </c>
      <c r="C1313" s="394" t="s">
        <v>100184</v>
      </c>
      <c r="D1313" s="394" t="s">
        <v>100163</v>
      </c>
      <c r="E1313" s="395">
        <v>12</v>
      </c>
      <c r="F1313" s="389" t="s">
        <v>98828</v>
      </c>
      <c r="G1313" s="389" t="s">
        <v>100038</v>
      </c>
      <c r="H1313" s="389">
        <v>3</v>
      </c>
      <c r="I1313" s="389" t="s">
        <v>100039</v>
      </c>
      <c r="J1313" s="389" t="s">
        <v>98801</v>
      </c>
      <c r="K1313" s="389" t="s">
        <v>98802</v>
      </c>
    </row>
    <row r="1314" spans="1:11" hidden="1">
      <c r="A1314" s="389" t="str">
        <f t="shared" si="40"/>
        <v>T</v>
      </c>
      <c r="B1314" s="389" t="str">
        <f t="shared" si="41"/>
        <v>T1</v>
      </c>
      <c r="C1314" s="394" t="s">
        <v>100185</v>
      </c>
      <c r="D1314" s="394" t="s">
        <v>100163</v>
      </c>
      <c r="E1314" s="395">
        <v>12</v>
      </c>
      <c r="F1314" s="389" t="s">
        <v>98828</v>
      </c>
      <c r="G1314" s="389" t="s">
        <v>100038</v>
      </c>
      <c r="H1314" s="389">
        <v>3</v>
      </c>
      <c r="I1314" s="389" t="s">
        <v>100039</v>
      </c>
      <c r="J1314" s="389" t="s">
        <v>98801</v>
      </c>
      <c r="K1314" s="389" t="s">
        <v>98802</v>
      </c>
    </row>
    <row r="1315" spans="1:11" hidden="1">
      <c r="A1315" s="389" t="str">
        <f t="shared" si="40"/>
        <v>T</v>
      </c>
      <c r="B1315" s="389" t="str">
        <f t="shared" si="41"/>
        <v>T1</v>
      </c>
      <c r="C1315" s="394" t="s">
        <v>100186</v>
      </c>
      <c r="D1315" s="394" t="s">
        <v>100037</v>
      </c>
      <c r="E1315" s="395">
        <v>12</v>
      </c>
      <c r="F1315" s="389" t="s">
        <v>98828</v>
      </c>
      <c r="G1315" s="389" t="s">
        <v>100038</v>
      </c>
      <c r="H1315" s="389">
        <v>3</v>
      </c>
      <c r="I1315" s="389" t="s">
        <v>100039</v>
      </c>
      <c r="J1315" s="389" t="s">
        <v>98801</v>
      </c>
      <c r="K1315" s="389" t="s">
        <v>98802</v>
      </c>
    </row>
    <row r="1316" spans="1:11" hidden="1">
      <c r="A1316" s="389" t="str">
        <f t="shared" si="40"/>
        <v>T</v>
      </c>
      <c r="B1316" s="389" t="str">
        <f t="shared" si="41"/>
        <v>T1</v>
      </c>
      <c r="C1316" s="394" t="s">
        <v>100187</v>
      </c>
      <c r="D1316" s="394" t="s">
        <v>100037</v>
      </c>
      <c r="E1316" s="395">
        <v>12</v>
      </c>
      <c r="F1316" s="389" t="s">
        <v>98828</v>
      </c>
      <c r="G1316" s="389" t="s">
        <v>100038</v>
      </c>
      <c r="H1316" s="389">
        <v>3</v>
      </c>
      <c r="I1316" s="389" t="s">
        <v>100039</v>
      </c>
      <c r="J1316" s="389" t="s">
        <v>98801</v>
      </c>
      <c r="K1316" s="389" t="s">
        <v>98802</v>
      </c>
    </row>
    <row r="1317" spans="1:11" hidden="1">
      <c r="A1317" s="389" t="str">
        <f t="shared" si="40"/>
        <v>T</v>
      </c>
      <c r="B1317" s="389" t="str">
        <f t="shared" si="41"/>
        <v>T1</v>
      </c>
      <c r="C1317" s="401" t="s">
        <v>100188</v>
      </c>
      <c r="D1317" s="401" t="s">
        <v>100037</v>
      </c>
      <c r="E1317" s="402">
        <v>12</v>
      </c>
      <c r="F1317" s="389" t="s">
        <v>98828</v>
      </c>
      <c r="G1317" s="389" t="s">
        <v>100038</v>
      </c>
      <c r="H1317" s="389">
        <v>3</v>
      </c>
      <c r="I1317" s="389" t="s">
        <v>100039</v>
      </c>
      <c r="J1317" s="389" t="s">
        <v>98801</v>
      </c>
      <c r="K1317" s="389" t="s">
        <v>98802</v>
      </c>
    </row>
    <row r="1318" spans="1:11" hidden="1">
      <c r="A1318" s="389" t="str">
        <f t="shared" si="40"/>
        <v>T</v>
      </c>
      <c r="B1318" s="389" t="str">
        <f t="shared" si="41"/>
        <v>T2</v>
      </c>
      <c r="C1318" s="394" t="s">
        <v>100189</v>
      </c>
      <c r="D1318" s="394" t="s">
        <v>100037</v>
      </c>
      <c r="E1318" s="395">
        <v>12</v>
      </c>
      <c r="F1318" s="389" t="s">
        <v>98828</v>
      </c>
      <c r="G1318" s="389" t="s">
        <v>100038</v>
      </c>
      <c r="H1318" s="389">
        <v>3</v>
      </c>
      <c r="I1318" s="389" t="s">
        <v>100039</v>
      </c>
      <c r="J1318" s="389" t="s">
        <v>98801</v>
      </c>
      <c r="K1318" s="389" t="s">
        <v>98802</v>
      </c>
    </row>
    <row r="1319" spans="1:11" hidden="1">
      <c r="A1319" s="389" t="str">
        <f t="shared" si="40"/>
        <v>T</v>
      </c>
      <c r="B1319" s="389" t="str">
        <f t="shared" si="41"/>
        <v>T2</v>
      </c>
      <c r="C1319" s="394" t="s">
        <v>100190</v>
      </c>
      <c r="D1319" s="394" t="s">
        <v>100037</v>
      </c>
      <c r="E1319" s="395">
        <v>12</v>
      </c>
      <c r="F1319" s="389" t="s">
        <v>98828</v>
      </c>
      <c r="G1319" s="389" t="s">
        <v>100038</v>
      </c>
      <c r="H1319" s="389">
        <v>3</v>
      </c>
      <c r="I1319" s="389" t="s">
        <v>100039</v>
      </c>
      <c r="J1319" s="389" t="s">
        <v>98801</v>
      </c>
      <c r="K1319" s="389" t="s">
        <v>98802</v>
      </c>
    </row>
    <row r="1320" spans="1:11" hidden="1">
      <c r="A1320" s="389" t="str">
        <f t="shared" si="40"/>
        <v>T</v>
      </c>
      <c r="B1320" s="389" t="str">
        <f t="shared" si="41"/>
        <v>T2</v>
      </c>
      <c r="C1320" s="394" t="s">
        <v>100191</v>
      </c>
      <c r="D1320" s="394" t="s">
        <v>100163</v>
      </c>
      <c r="E1320" s="395">
        <v>12</v>
      </c>
      <c r="F1320" s="389" t="s">
        <v>98828</v>
      </c>
      <c r="G1320" s="389" t="s">
        <v>100038</v>
      </c>
      <c r="H1320" s="389">
        <v>3</v>
      </c>
      <c r="I1320" s="389" t="s">
        <v>100039</v>
      </c>
      <c r="J1320" s="389" t="s">
        <v>98801</v>
      </c>
      <c r="K1320" s="389" t="s">
        <v>98802</v>
      </c>
    </row>
    <row r="1321" spans="1:11" hidden="1">
      <c r="A1321" s="389" t="str">
        <f t="shared" si="40"/>
        <v>T</v>
      </c>
      <c r="B1321" s="389" t="str">
        <f t="shared" si="41"/>
        <v>T2</v>
      </c>
      <c r="C1321" s="394" t="s">
        <v>100192</v>
      </c>
      <c r="D1321" s="394" t="s">
        <v>100163</v>
      </c>
      <c r="E1321" s="395">
        <v>12</v>
      </c>
      <c r="F1321" s="389" t="s">
        <v>98828</v>
      </c>
      <c r="G1321" s="389" t="s">
        <v>100038</v>
      </c>
      <c r="H1321" s="389">
        <v>3</v>
      </c>
      <c r="I1321" s="389" t="s">
        <v>100039</v>
      </c>
      <c r="J1321" s="389" t="s">
        <v>98801</v>
      </c>
      <c r="K1321" s="389" t="s">
        <v>98802</v>
      </c>
    </row>
    <row r="1322" spans="1:11" hidden="1">
      <c r="A1322" s="389" t="str">
        <f t="shared" si="40"/>
        <v>T</v>
      </c>
      <c r="B1322" s="389" t="str">
        <f t="shared" si="41"/>
        <v>T2</v>
      </c>
      <c r="C1322" s="394" t="s">
        <v>100193</v>
      </c>
      <c r="D1322" s="394" t="s">
        <v>100163</v>
      </c>
      <c r="E1322" s="395">
        <v>12</v>
      </c>
      <c r="F1322" s="389" t="s">
        <v>98828</v>
      </c>
      <c r="G1322" s="389" t="s">
        <v>100038</v>
      </c>
      <c r="H1322" s="389">
        <v>3</v>
      </c>
      <c r="I1322" s="389" t="s">
        <v>100039</v>
      </c>
      <c r="J1322" s="389" t="s">
        <v>98801</v>
      </c>
      <c r="K1322" s="389" t="s">
        <v>98802</v>
      </c>
    </row>
    <row r="1323" spans="1:11" hidden="1">
      <c r="A1323" s="389" t="str">
        <f t="shared" si="40"/>
        <v>T</v>
      </c>
      <c r="B1323" s="389" t="str">
        <f t="shared" si="41"/>
        <v>T2</v>
      </c>
      <c r="C1323" s="394" t="s">
        <v>100194</v>
      </c>
      <c r="D1323" s="394" t="s">
        <v>100163</v>
      </c>
      <c r="E1323" s="395">
        <v>12</v>
      </c>
      <c r="F1323" s="389" t="s">
        <v>98828</v>
      </c>
      <c r="G1323" s="389" t="s">
        <v>100038</v>
      </c>
      <c r="H1323" s="389">
        <v>3</v>
      </c>
      <c r="I1323" s="389" t="s">
        <v>100039</v>
      </c>
      <c r="J1323" s="389" t="s">
        <v>98801</v>
      </c>
      <c r="K1323" s="389" t="s">
        <v>98802</v>
      </c>
    </row>
    <row r="1324" spans="1:11" hidden="1">
      <c r="A1324" s="389" t="str">
        <f t="shared" si="40"/>
        <v>T</v>
      </c>
      <c r="B1324" s="389" t="str">
        <f t="shared" si="41"/>
        <v>T2</v>
      </c>
      <c r="C1324" s="394" t="s">
        <v>100195</v>
      </c>
      <c r="D1324" s="394" t="s">
        <v>100163</v>
      </c>
      <c r="E1324" s="395">
        <v>12</v>
      </c>
      <c r="F1324" s="389" t="s">
        <v>98828</v>
      </c>
      <c r="G1324" s="389" t="s">
        <v>100038</v>
      </c>
      <c r="H1324" s="389">
        <v>3</v>
      </c>
      <c r="I1324" s="389" t="s">
        <v>100039</v>
      </c>
      <c r="J1324" s="389" t="s">
        <v>98801</v>
      </c>
      <c r="K1324" s="389" t="s">
        <v>98802</v>
      </c>
    </row>
    <row r="1325" spans="1:11" hidden="1">
      <c r="A1325" s="389" t="str">
        <f t="shared" si="40"/>
        <v>T</v>
      </c>
      <c r="B1325" s="389" t="str">
        <f t="shared" si="41"/>
        <v>T2</v>
      </c>
      <c r="C1325" s="394" t="s">
        <v>100196</v>
      </c>
      <c r="D1325" s="394" t="s">
        <v>100163</v>
      </c>
      <c r="E1325" s="395">
        <v>12</v>
      </c>
      <c r="F1325" s="389" t="s">
        <v>98828</v>
      </c>
      <c r="G1325" s="389" t="s">
        <v>100038</v>
      </c>
      <c r="H1325" s="389">
        <v>3</v>
      </c>
      <c r="I1325" s="389" t="s">
        <v>100039</v>
      </c>
      <c r="J1325" s="389" t="s">
        <v>98801</v>
      </c>
      <c r="K1325" s="389" t="s">
        <v>98802</v>
      </c>
    </row>
    <row r="1326" spans="1:11" hidden="1">
      <c r="A1326" s="389" t="str">
        <f t="shared" si="40"/>
        <v>T</v>
      </c>
      <c r="B1326" s="389" t="str">
        <f t="shared" si="41"/>
        <v>T2</v>
      </c>
      <c r="C1326" s="394" t="s">
        <v>100197</v>
      </c>
      <c r="D1326" s="394" t="s">
        <v>100163</v>
      </c>
      <c r="E1326" s="395">
        <v>12</v>
      </c>
      <c r="F1326" s="389" t="s">
        <v>98828</v>
      </c>
      <c r="G1326" s="389" t="s">
        <v>100038</v>
      </c>
      <c r="H1326" s="389">
        <v>3</v>
      </c>
      <c r="I1326" s="389" t="s">
        <v>100039</v>
      </c>
      <c r="J1326" s="389" t="s">
        <v>98801</v>
      </c>
      <c r="K1326" s="389" t="s">
        <v>98802</v>
      </c>
    </row>
    <row r="1327" spans="1:11" hidden="1">
      <c r="A1327" s="389" t="str">
        <f t="shared" si="40"/>
        <v>T</v>
      </c>
      <c r="B1327" s="389" t="str">
        <f t="shared" si="41"/>
        <v>T2</v>
      </c>
      <c r="C1327" s="394" t="s">
        <v>100198</v>
      </c>
      <c r="D1327" s="394" t="s">
        <v>100163</v>
      </c>
      <c r="E1327" s="395">
        <v>12</v>
      </c>
      <c r="F1327" s="389" t="s">
        <v>98828</v>
      </c>
      <c r="G1327" s="389" t="s">
        <v>100038</v>
      </c>
      <c r="H1327" s="389">
        <v>3</v>
      </c>
      <c r="I1327" s="389" t="s">
        <v>100039</v>
      </c>
      <c r="J1327" s="389" t="s">
        <v>98801</v>
      </c>
      <c r="K1327" s="389" t="s">
        <v>98802</v>
      </c>
    </row>
    <row r="1328" spans="1:11" hidden="1">
      <c r="A1328" s="389" t="str">
        <f t="shared" si="40"/>
        <v>T</v>
      </c>
      <c r="B1328" s="389" t="str">
        <f t="shared" si="41"/>
        <v>T2</v>
      </c>
      <c r="C1328" s="394" t="s">
        <v>100199</v>
      </c>
      <c r="D1328" s="394" t="s">
        <v>100163</v>
      </c>
      <c r="E1328" s="395">
        <v>12</v>
      </c>
      <c r="F1328" s="389" t="s">
        <v>98828</v>
      </c>
      <c r="G1328" s="389" t="s">
        <v>100038</v>
      </c>
      <c r="H1328" s="389">
        <v>3</v>
      </c>
      <c r="I1328" s="389" t="s">
        <v>100039</v>
      </c>
      <c r="J1328" s="389" t="s">
        <v>98801</v>
      </c>
      <c r="K1328" s="389" t="s">
        <v>98802</v>
      </c>
    </row>
    <row r="1329" spans="1:11" hidden="1">
      <c r="A1329" s="389" t="str">
        <f t="shared" si="40"/>
        <v>T</v>
      </c>
      <c r="B1329" s="389" t="str">
        <f t="shared" si="41"/>
        <v>T2</v>
      </c>
      <c r="C1329" s="394" t="s">
        <v>100200</v>
      </c>
      <c r="D1329" s="394" t="s">
        <v>100163</v>
      </c>
      <c r="E1329" s="395">
        <v>12</v>
      </c>
      <c r="F1329" s="389" t="s">
        <v>98828</v>
      </c>
      <c r="G1329" s="389" t="s">
        <v>100038</v>
      </c>
      <c r="H1329" s="389">
        <v>3</v>
      </c>
      <c r="I1329" s="389" t="s">
        <v>100039</v>
      </c>
      <c r="J1329" s="389" t="s">
        <v>98801</v>
      </c>
      <c r="K1329" s="389" t="s">
        <v>98802</v>
      </c>
    </row>
    <row r="1330" spans="1:11" hidden="1">
      <c r="A1330" s="389" t="str">
        <f t="shared" si="40"/>
        <v>T</v>
      </c>
      <c r="B1330" s="389" t="str">
        <f t="shared" si="41"/>
        <v>T2</v>
      </c>
      <c r="C1330" s="394" t="s">
        <v>100201</v>
      </c>
      <c r="D1330" s="394" t="s">
        <v>100163</v>
      </c>
      <c r="E1330" s="395">
        <v>12</v>
      </c>
      <c r="F1330" s="389" t="s">
        <v>98828</v>
      </c>
      <c r="G1330" s="389" t="s">
        <v>100038</v>
      </c>
      <c r="H1330" s="389">
        <v>3</v>
      </c>
      <c r="I1330" s="389" t="s">
        <v>100039</v>
      </c>
      <c r="J1330" s="389" t="s">
        <v>98801</v>
      </c>
      <c r="K1330" s="389" t="s">
        <v>98802</v>
      </c>
    </row>
    <row r="1331" spans="1:11" hidden="1">
      <c r="A1331" s="389" t="str">
        <f t="shared" si="40"/>
        <v>T</v>
      </c>
      <c r="B1331" s="389" t="str">
        <f t="shared" si="41"/>
        <v>T2</v>
      </c>
      <c r="C1331" s="394" t="s">
        <v>100202</v>
      </c>
      <c r="D1331" s="394" t="s">
        <v>100163</v>
      </c>
      <c r="E1331" s="395">
        <v>12</v>
      </c>
      <c r="F1331" s="389" t="s">
        <v>98828</v>
      </c>
      <c r="G1331" s="389" t="s">
        <v>100038</v>
      </c>
      <c r="H1331" s="389">
        <v>3</v>
      </c>
      <c r="I1331" s="389" t="s">
        <v>100039</v>
      </c>
      <c r="J1331" s="389" t="s">
        <v>98801</v>
      </c>
      <c r="K1331" s="389" t="s">
        <v>98802</v>
      </c>
    </row>
    <row r="1332" spans="1:11" hidden="1">
      <c r="A1332" s="389" t="str">
        <f t="shared" si="40"/>
        <v>T</v>
      </c>
      <c r="B1332" s="389" t="str">
        <f t="shared" si="41"/>
        <v>T2</v>
      </c>
      <c r="C1332" s="394" t="s">
        <v>100203</v>
      </c>
      <c r="D1332" s="394" t="s">
        <v>100163</v>
      </c>
      <c r="E1332" s="395">
        <v>12</v>
      </c>
      <c r="F1332" s="389" t="s">
        <v>98828</v>
      </c>
      <c r="G1332" s="389" t="s">
        <v>100038</v>
      </c>
      <c r="H1332" s="389">
        <v>3</v>
      </c>
      <c r="I1332" s="389" t="s">
        <v>100039</v>
      </c>
      <c r="J1332" s="389" t="s">
        <v>98801</v>
      </c>
      <c r="K1332" s="389" t="s">
        <v>98802</v>
      </c>
    </row>
    <row r="1333" spans="1:11" hidden="1">
      <c r="A1333" s="389" t="str">
        <f t="shared" si="40"/>
        <v>T</v>
      </c>
      <c r="B1333" s="389" t="str">
        <f t="shared" si="41"/>
        <v>T2</v>
      </c>
      <c r="C1333" s="394" t="s">
        <v>100204</v>
      </c>
      <c r="D1333" s="394" t="s">
        <v>100163</v>
      </c>
      <c r="E1333" s="395">
        <v>12</v>
      </c>
      <c r="F1333" s="389" t="s">
        <v>98828</v>
      </c>
      <c r="G1333" s="389" t="s">
        <v>100038</v>
      </c>
      <c r="H1333" s="389">
        <v>3</v>
      </c>
      <c r="I1333" s="389" t="s">
        <v>100039</v>
      </c>
      <c r="J1333" s="389" t="s">
        <v>98801</v>
      </c>
      <c r="K1333" s="389" t="s">
        <v>98802</v>
      </c>
    </row>
    <row r="1334" spans="1:11" hidden="1">
      <c r="A1334" s="389" t="str">
        <f t="shared" si="40"/>
        <v>T</v>
      </c>
      <c r="B1334" s="389" t="str">
        <f t="shared" si="41"/>
        <v>T2</v>
      </c>
      <c r="C1334" s="394" t="s">
        <v>100205</v>
      </c>
      <c r="D1334" s="394" t="s">
        <v>100163</v>
      </c>
      <c r="E1334" s="395">
        <v>12</v>
      </c>
      <c r="F1334" s="389" t="s">
        <v>98828</v>
      </c>
      <c r="G1334" s="389" t="s">
        <v>100038</v>
      </c>
      <c r="H1334" s="389">
        <v>3</v>
      </c>
      <c r="I1334" s="389" t="s">
        <v>100039</v>
      </c>
      <c r="J1334" s="389" t="s">
        <v>98801</v>
      </c>
      <c r="K1334" s="389" t="s">
        <v>98802</v>
      </c>
    </row>
    <row r="1335" spans="1:11" hidden="1">
      <c r="A1335" s="389" t="str">
        <f t="shared" si="40"/>
        <v>T</v>
      </c>
      <c r="B1335" s="389" t="str">
        <f t="shared" si="41"/>
        <v>T2</v>
      </c>
      <c r="C1335" s="394" t="s">
        <v>100206</v>
      </c>
      <c r="D1335" s="394" t="s">
        <v>100163</v>
      </c>
      <c r="E1335" s="395">
        <v>12</v>
      </c>
      <c r="F1335" s="389" t="s">
        <v>98828</v>
      </c>
      <c r="G1335" s="389" t="s">
        <v>100038</v>
      </c>
      <c r="H1335" s="389">
        <v>3</v>
      </c>
      <c r="I1335" s="389" t="s">
        <v>100039</v>
      </c>
      <c r="J1335" s="389" t="s">
        <v>98801</v>
      </c>
      <c r="K1335" s="389" t="s">
        <v>98802</v>
      </c>
    </row>
    <row r="1336" spans="1:11" hidden="1">
      <c r="A1336" s="389" t="str">
        <f t="shared" si="40"/>
        <v>T</v>
      </c>
      <c r="B1336" s="389" t="str">
        <f t="shared" si="41"/>
        <v>T2</v>
      </c>
      <c r="C1336" s="394" t="s">
        <v>100207</v>
      </c>
      <c r="D1336" s="394" t="s">
        <v>100163</v>
      </c>
      <c r="E1336" s="395">
        <v>12</v>
      </c>
      <c r="F1336" s="389" t="s">
        <v>98828</v>
      </c>
      <c r="G1336" s="389" t="s">
        <v>100038</v>
      </c>
      <c r="H1336" s="389">
        <v>3</v>
      </c>
      <c r="I1336" s="389" t="s">
        <v>100039</v>
      </c>
      <c r="J1336" s="389" t="s">
        <v>98801</v>
      </c>
      <c r="K1336" s="389" t="s">
        <v>98802</v>
      </c>
    </row>
    <row r="1337" spans="1:11" hidden="1">
      <c r="A1337" s="389" t="str">
        <f t="shared" si="40"/>
        <v>T</v>
      </c>
      <c r="B1337" s="389" t="str">
        <f t="shared" si="41"/>
        <v>T2</v>
      </c>
      <c r="C1337" s="394" t="s">
        <v>100208</v>
      </c>
      <c r="D1337" s="394" t="s">
        <v>100163</v>
      </c>
      <c r="E1337" s="395">
        <v>12</v>
      </c>
      <c r="F1337" s="389" t="s">
        <v>98828</v>
      </c>
      <c r="G1337" s="389" t="s">
        <v>100038</v>
      </c>
      <c r="H1337" s="389">
        <v>3</v>
      </c>
      <c r="I1337" s="389" t="s">
        <v>100039</v>
      </c>
      <c r="J1337" s="389" t="s">
        <v>98801</v>
      </c>
      <c r="K1337" s="389" t="s">
        <v>98802</v>
      </c>
    </row>
    <row r="1338" spans="1:11" hidden="1">
      <c r="A1338" s="389" t="str">
        <f t="shared" si="40"/>
        <v>T</v>
      </c>
      <c r="B1338" s="389" t="str">
        <f t="shared" si="41"/>
        <v>T3</v>
      </c>
      <c r="C1338" s="394" t="s">
        <v>100209</v>
      </c>
      <c r="D1338" s="394" t="s">
        <v>100163</v>
      </c>
      <c r="E1338" s="395">
        <v>12</v>
      </c>
      <c r="F1338" s="389" t="s">
        <v>98828</v>
      </c>
      <c r="G1338" s="389" t="s">
        <v>100038</v>
      </c>
      <c r="H1338" s="389">
        <v>3</v>
      </c>
      <c r="I1338" s="389" t="s">
        <v>100039</v>
      </c>
      <c r="J1338" s="389" t="s">
        <v>98801</v>
      </c>
      <c r="K1338" s="389" t="s">
        <v>98802</v>
      </c>
    </row>
    <row r="1339" spans="1:11" hidden="1">
      <c r="A1339" s="389" t="str">
        <f t="shared" si="40"/>
        <v>T</v>
      </c>
      <c r="B1339" s="389" t="str">
        <f t="shared" si="41"/>
        <v>T3</v>
      </c>
      <c r="C1339" s="394" t="s">
        <v>100210</v>
      </c>
      <c r="D1339" s="394" t="s">
        <v>100163</v>
      </c>
      <c r="E1339" s="395">
        <v>12</v>
      </c>
      <c r="F1339" s="389" t="s">
        <v>98828</v>
      </c>
      <c r="G1339" s="389" t="s">
        <v>100038</v>
      </c>
      <c r="H1339" s="389">
        <v>3</v>
      </c>
      <c r="I1339" s="389" t="s">
        <v>100039</v>
      </c>
      <c r="J1339" s="389" t="s">
        <v>98801</v>
      </c>
      <c r="K1339" s="389" t="s">
        <v>98802</v>
      </c>
    </row>
    <row r="1340" spans="1:11" hidden="1">
      <c r="A1340" s="389" t="str">
        <f t="shared" si="40"/>
        <v>T</v>
      </c>
      <c r="B1340" s="389" t="str">
        <f t="shared" si="41"/>
        <v>T3</v>
      </c>
      <c r="C1340" s="394" t="s">
        <v>100211</v>
      </c>
      <c r="D1340" s="394" t="s">
        <v>100163</v>
      </c>
      <c r="E1340" s="395">
        <v>12</v>
      </c>
      <c r="F1340" s="389" t="s">
        <v>98828</v>
      </c>
      <c r="G1340" s="389" t="s">
        <v>100038</v>
      </c>
      <c r="H1340" s="389">
        <v>3</v>
      </c>
      <c r="I1340" s="389" t="s">
        <v>100039</v>
      </c>
      <c r="J1340" s="389" t="s">
        <v>98801</v>
      </c>
      <c r="K1340" s="389" t="s">
        <v>98802</v>
      </c>
    </row>
    <row r="1341" spans="1:11" hidden="1">
      <c r="A1341" s="389" t="str">
        <f t="shared" si="40"/>
        <v>T</v>
      </c>
      <c r="B1341" s="389" t="str">
        <f t="shared" si="41"/>
        <v>T3</v>
      </c>
      <c r="C1341" s="394" t="s">
        <v>100212</v>
      </c>
      <c r="D1341" s="394" t="s">
        <v>100163</v>
      </c>
      <c r="E1341" s="395">
        <v>12</v>
      </c>
      <c r="F1341" s="389" t="s">
        <v>98828</v>
      </c>
      <c r="G1341" s="389" t="s">
        <v>100038</v>
      </c>
      <c r="H1341" s="389">
        <v>3</v>
      </c>
      <c r="I1341" s="389" t="s">
        <v>100039</v>
      </c>
      <c r="J1341" s="389" t="s">
        <v>98801</v>
      </c>
      <c r="K1341" s="389" t="s">
        <v>98802</v>
      </c>
    </row>
    <row r="1342" spans="1:11" hidden="1">
      <c r="A1342" s="389" t="str">
        <f t="shared" si="40"/>
        <v>T</v>
      </c>
      <c r="B1342" s="389" t="str">
        <f t="shared" si="41"/>
        <v>T3</v>
      </c>
      <c r="C1342" s="394" t="s">
        <v>100213</v>
      </c>
      <c r="D1342" s="394" t="s">
        <v>100163</v>
      </c>
      <c r="E1342" s="395">
        <v>12</v>
      </c>
      <c r="F1342" s="389" t="s">
        <v>98828</v>
      </c>
      <c r="G1342" s="389" t="s">
        <v>100038</v>
      </c>
      <c r="H1342" s="389">
        <v>3</v>
      </c>
      <c r="I1342" s="389" t="s">
        <v>100039</v>
      </c>
      <c r="J1342" s="389" t="s">
        <v>98801</v>
      </c>
      <c r="K1342" s="389" t="s">
        <v>98802</v>
      </c>
    </row>
    <row r="1343" spans="1:11" hidden="1">
      <c r="A1343" s="389" t="str">
        <f t="shared" si="40"/>
        <v>T</v>
      </c>
      <c r="B1343" s="389" t="str">
        <f t="shared" si="41"/>
        <v>T3</v>
      </c>
      <c r="C1343" s="394" t="s">
        <v>100214</v>
      </c>
      <c r="D1343" s="394" t="s">
        <v>100163</v>
      </c>
      <c r="E1343" s="395">
        <v>12</v>
      </c>
      <c r="F1343" s="389" t="s">
        <v>98828</v>
      </c>
      <c r="G1343" s="389" t="s">
        <v>100038</v>
      </c>
      <c r="H1343" s="389">
        <v>3</v>
      </c>
      <c r="I1343" s="389" t="s">
        <v>100039</v>
      </c>
      <c r="J1343" s="389" t="s">
        <v>98801</v>
      </c>
      <c r="K1343" s="389" t="s">
        <v>98802</v>
      </c>
    </row>
    <row r="1344" spans="1:11" hidden="1">
      <c r="A1344" s="389" t="str">
        <f t="shared" si="40"/>
        <v>T</v>
      </c>
      <c r="B1344" s="389" t="str">
        <f t="shared" si="41"/>
        <v>T3</v>
      </c>
      <c r="C1344" s="394" t="s">
        <v>100215</v>
      </c>
      <c r="D1344" s="394" t="s">
        <v>100037</v>
      </c>
      <c r="E1344" s="395">
        <v>12</v>
      </c>
      <c r="F1344" s="389" t="s">
        <v>98828</v>
      </c>
      <c r="G1344" s="389" t="s">
        <v>100038</v>
      </c>
      <c r="H1344" s="389">
        <v>3</v>
      </c>
      <c r="I1344" s="389" t="s">
        <v>100039</v>
      </c>
      <c r="J1344" s="389" t="s">
        <v>98801</v>
      </c>
      <c r="K1344" s="389" t="s">
        <v>98802</v>
      </c>
    </row>
    <row r="1345" spans="1:11" hidden="1">
      <c r="A1345" s="389" t="str">
        <f t="shared" si="40"/>
        <v>T</v>
      </c>
      <c r="B1345" s="389" t="str">
        <f t="shared" si="41"/>
        <v>T3</v>
      </c>
      <c r="C1345" s="394" t="s">
        <v>100216</v>
      </c>
      <c r="D1345" s="394" t="s">
        <v>100037</v>
      </c>
      <c r="E1345" s="395">
        <v>12</v>
      </c>
      <c r="F1345" s="389" t="s">
        <v>98828</v>
      </c>
      <c r="G1345" s="389" t="s">
        <v>100038</v>
      </c>
      <c r="H1345" s="389">
        <v>3</v>
      </c>
      <c r="I1345" s="389" t="s">
        <v>100039</v>
      </c>
      <c r="J1345" s="389" t="s">
        <v>98801</v>
      </c>
      <c r="K1345" s="389" t="s">
        <v>98802</v>
      </c>
    </row>
    <row r="1346" spans="1:11" hidden="1">
      <c r="A1346" s="389" t="str">
        <f t="shared" si="40"/>
        <v>T</v>
      </c>
      <c r="B1346" s="389" t="str">
        <f t="shared" si="41"/>
        <v>T3</v>
      </c>
      <c r="C1346" s="394" t="s">
        <v>100217</v>
      </c>
      <c r="D1346" s="394" t="s">
        <v>100163</v>
      </c>
      <c r="E1346" s="395">
        <v>12</v>
      </c>
      <c r="F1346" s="389" t="s">
        <v>98828</v>
      </c>
      <c r="G1346" s="389" t="s">
        <v>100038</v>
      </c>
      <c r="H1346" s="389">
        <v>3</v>
      </c>
      <c r="I1346" s="389" t="s">
        <v>100039</v>
      </c>
      <c r="J1346" s="389" t="s">
        <v>98801</v>
      </c>
      <c r="K1346" s="389" t="s">
        <v>98802</v>
      </c>
    </row>
    <row r="1347" spans="1:11" hidden="1">
      <c r="A1347" s="389" t="str">
        <f t="shared" ref="A1347:A1410" si="42">LEFT(C1347)</f>
        <v>T</v>
      </c>
      <c r="B1347" s="389" t="str">
        <f t="shared" si="41"/>
        <v>T3</v>
      </c>
      <c r="C1347" s="394" t="s">
        <v>100218</v>
      </c>
      <c r="D1347" s="394" t="s">
        <v>100163</v>
      </c>
      <c r="E1347" s="395">
        <v>12</v>
      </c>
      <c r="F1347" s="389" t="s">
        <v>98828</v>
      </c>
      <c r="G1347" s="389" t="s">
        <v>100038</v>
      </c>
      <c r="H1347" s="389">
        <v>3</v>
      </c>
      <c r="I1347" s="389" t="s">
        <v>100039</v>
      </c>
      <c r="J1347" s="389" t="s">
        <v>98801</v>
      </c>
      <c r="K1347" s="389" t="s">
        <v>98802</v>
      </c>
    </row>
    <row r="1348" spans="1:11" hidden="1">
      <c r="A1348" s="389" t="str">
        <f t="shared" si="42"/>
        <v>T</v>
      </c>
      <c r="B1348" s="389" t="str">
        <f t="shared" ref="B1348:B1411" si="43">LEFT(C1348,2)</f>
        <v>T3</v>
      </c>
      <c r="C1348" s="394" t="s">
        <v>100219</v>
      </c>
      <c r="D1348" s="394" t="s">
        <v>100037</v>
      </c>
      <c r="E1348" s="395">
        <v>12</v>
      </c>
      <c r="F1348" s="389" t="s">
        <v>98828</v>
      </c>
      <c r="G1348" s="389" t="s">
        <v>100038</v>
      </c>
      <c r="H1348" s="389">
        <v>3</v>
      </c>
      <c r="I1348" s="389" t="s">
        <v>100039</v>
      </c>
      <c r="J1348" s="389" t="s">
        <v>98801</v>
      </c>
      <c r="K1348" s="389" t="s">
        <v>98802</v>
      </c>
    </row>
    <row r="1349" spans="1:11" hidden="1">
      <c r="A1349" s="389" t="str">
        <f t="shared" si="42"/>
        <v>T</v>
      </c>
      <c r="B1349" s="389" t="str">
        <f t="shared" si="43"/>
        <v>T3</v>
      </c>
      <c r="C1349" s="394" t="s">
        <v>100220</v>
      </c>
      <c r="D1349" s="394" t="s">
        <v>100163</v>
      </c>
      <c r="E1349" s="395">
        <v>12</v>
      </c>
      <c r="F1349" s="389" t="s">
        <v>98828</v>
      </c>
      <c r="G1349" s="389" t="s">
        <v>100038</v>
      </c>
      <c r="H1349" s="389">
        <v>3</v>
      </c>
      <c r="I1349" s="389" t="s">
        <v>100039</v>
      </c>
      <c r="J1349" s="389" t="s">
        <v>98801</v>
      </c>
      <c r="K1349" s="389" t="s">
        <v>98802</v>
      </c>
    </row>
    <row r="1350" spans="1:11" hidden="1">
      <c r="A1350" s="389" t="str">
        <f t="shared" si="42"/>
        <v>T</v>
      </c>
      <c r="B1350" s="389" t="str">
        <f t="shared" si="43"/>
        <v>T3</v>
      </c>
      <c r="C1350" s="394" t="s">
        <v>100221</v>
      </c>
      <c r="D1350" s="394" t="s">
        <v>100163</v>
      </c>
      <c r="E1350" s="395">
        <v>12</v>
      </c>
      <c r="F1350" s="389" t="s">
        <v>98828</v>
      </c>
      <c r="G1350" s="389" t="s">
        <v>100038</v>
      </c>
      <c r="H1350" s="389">
        <v>3</v>
      </c>
      <c r="I1350" s="389" t="s">
        <v>100039</v>
      </c>
      <c r="J1350" s="389" t="s">
        <v>98801</v>
      </c>
      <c r="K1350" s="389" t="s">
        <v>98802</v>
      </c>
    </row>
    <row r="1351" spans="1:11" hidden="1">
      <c r="A1351" s="389" t="str">
        <f t="shared" si="42"/>
        <v>T</v>
      </c>
      <c r="B1351" s="389" t="str">
        <f t="shared" si="43"/>
        <v>T3</v>
      </c>
      <c r="C1351" s="401" t="s">
        <v>100222</v>
      </c>
      <c r="D1351" s="401" t="s">
        <v>100037</v>
      </c>
      <c r="E1351" s="402">
        <v>12</v>
      </c>
      <c r="F1351" s="389" t="s">
        <v>98828</v>
      </c>
      <c r="G1351" s="389" t="s">
        <v>100038</v>
      </c>
      <c r="H1351" s="389">
        <v>3</v>
      </c>
      <c r="I1351" s="389" t="s">
        <v>100039</v>
      </c>
      <c r="J1351" s="389" t="s">
        <v>98801</v>
      </c>
      <c r="K1351" s="389" t="s">
        <v>98802</v>
      </c>
    </row>
    <row r="1352" spans="1:11" hidden="1">
      <c r="A1352" s="389" t="str">
        <f t="shared" si="42"/>
        <v>T</v>
      </c>
      <c r="B1352" s="389" t="str">
        <f t="shared" si="43"/>
        <v>T3</v>
      </c>
      <c r="C1352" s="394" t="s">
        <v>100223</v>
      </c>
      <c r="D1352" s="394" t="s">
        <v>100109</v>
      </c>
      <c r="E1352" s="395">
        <v>12</v>
      </c>
      <c r="F1352" s="389" t="s">
        <v>98828</v>
      </c>
      <c r="G1352" s="389" t="s">
        <v>100038</v>
      </c>
      <c r="H1352" s="389">
        <v>3</v>
      </c>
      <c r="I1352" s="389" t="s">
        <v>100039</v>
      </c>
      <c r="J1352" s="389" t="s">
        <v>98801</v>
      </c>
      <c r="K1352" s="389" t="s">
        <v>98802</v>
      </c>
    </row>
    <row r="1353" spans="1:11" hidden="1">
      <c r="A1353" s="389" t="str">
        <f t="shared" si="42"/>
        <v>T</v>
      </c>
      <c r="B1353" s="389" t="str">
        <f t="shared" si="43"/>
        <v>T4</v>
      </c>
      <c r="C1353" s="394" t="s">
        <v>100224</v>
      </c>
      <c r="D1353" s="394" t="s">
        <v>100037</v>
      </c>
      <c r="E1353" s="395">
        <v>12</v>
      </c>
      <c r="F1353" s="389" t="s">
        <v>98828</v>
      </c>
      <c r="G1353" s="389" t="s">
        <v>100038</v>
      </c>
      <c r="H1353" s="389">
        <v>3</v>
      </c>
      <c r="I1353" s="389" t="s">
        <v>100039</v>
      </c>
      <c r="J1353" s="389" t="s">
        <v>98801</v>
      </c>
      <c r="K1353" s="389" t="s">
        <v>98802</v>
      </c>
    </row>
    <row r="1354" spans="1:11" hidden="1">
      <c r="A1354" s="389" t="str">
        <f t="shared" si="42"/>
        <v>T</v>
      </c>
      <c r="B1354" s="389" t="str">
        <f t="shared" si="43"/>
        <v>T4</v>
      </c>
      <c r="C1354" s="394" t="s">
        <v>100225</v>
      </c>
      <c r="D1354" s="394" t="s">
        <v>100037</v>
      </c>
      <c r="E1354" s="395">
        <v>12</v>
      </c>
      <c r="F1354" s="389" t="s">
        <v>98828</v>
      </c>
      <c r="G1354" s="389" t="s">
        <v>100038</v>
      </c>
      <c r="H1354" s="389">
        <v>3</v>
      </c>
      <c r="I1354" s="389" t="s">
        <v>100039</v>
      </c>
      <c r="J1354" s="389" t="s">
        <v>98801</v>
      </c>
      <c r="K1354" s="389" t="s">
        <v>98802</v>
      </c>
    </row>
    <row r="1355" spans="1:11" hidden="1">
      <c r="A1355" s="389" t="str">
        <f t="shared" si="42"/>
        <v>T</v>
      </c>
      <c r="B1355" s="389" t="str">
        <f t="shared" si="43"/>
        <v>T4</v>
      </c>
      <c r="C1355" s="394" t="s">
        <v>100226</v>
      </c>
      <c r="D1355" s="394" t="s">
        <v>100163</v>
      </c>
      <c r="E1355" s="395">
        <v>12</v>
      </c>
      <c r="F1355" s="389" t="s">
        <v>98828</v>
      </c>
      <c r="G1355" s="389" t="s">
        <v>100038</v>
      </c>
      <c r="H1355" s="389">
        <v>3</v>
      </c>
      <c r="I1355" s="389" t="s">
        <v>100039</v>
      </c>
      <c r="J1355" s="389" t="s">
        <v>98801</v>
      </c>
      <c r="K1355" s="389" t="s">
        <v>98802</v>
      </c>
    </row>
    <row r="1356" spans="1:11" hidden="1">
      <c r="A1356" s="389" t="str">
        <f t="shared" si="42"/>
        <v>T</v>
      </c>
      <c r="B1356" s="389" t="str">
        <f t="shared" si="43"/>
        <v>T4</v>
      </c>
      <c r="C1356" s="394" t="s">
        <v>100227</v>
      </c>
      <c r="D1356" s="394" t="s">
        <v>100041</v>
      </c>
      <c r="E1356" s="395">
        <v>12</v>
      </c>
      <c r="F1356" s="389" t="s">
        <v>98828</v>
      </c>
      <c r="G1356" s="389" t="s">
        <v>100038</v>
      </c>
      <c r="H1356" s="389">
        <v>3</v>
      </c>
      <c r="I1356" s="389" t="s">
        <v>100039</v>
      </c>
      <c r="J1356" s="389" t="s">
        <v>98801</v>
      </c>
      <c r="K1356" s="389" t="s">
        <v>98802</v>
      </c>
    </row>
    <row r="1357" spans="1:11" hidden="1">
      <c r="A1357" s="389" t="str">
        <f t="shared" si="42"/>
        <v>T</v>
      </c>
      <c r="B1357" s="389" t="str">
        <f t="shared" si="43"/>
        <v>T4</v>
      </c>
      <c r="C1357" s="394" t="s">
        <v>100228</v>
      </c>
      <c r="D1357" s="394" t="s">
        <v>100043</v>
      </c>
      <c r="E1357" s="395">
        <v>12</v>
      </c>
      <c r="F1357" s="389" t="s">
        <v>98828</v>
      </c>
      <c r="G1357" s="389" t="s">
        <v>100038</v>
      </c>
      <c r="H1357" s="389">
        <v>3</v>
      </c>
      <c r="I1357" s="389" t="s">
        <v>100039</v>
      </c>
      <c r="J1357" s="389" t="s">
        <v>98801</v>
      </c>
      <c r="K1357" s="389" t="s">
        <v>98802</v>
      </c>
    </row>
    <row r="1358" spans="1:11" hidden="1">
      <c r="A1358" s="389" t="str">
        <f t="shared" si="42"/>
        <v>T</v>
      </c>
      <c r="B1358" s="389" t="str">
        <f t="shared" si="43"/>
        <v>T4</v>
      </c>
      <c r="C1358" s="394" t="s">
        <v>100229</v>
      </c>
      <c r="D1358" s="394" t="s">
        <v>100037</v>
      </c>
      <c r="E1358" s="395">
        <v>12</v>
      </c>
      <c r="F1358" s="389" t="s">
        <v>98828</v>
      </c>
      <c r="G1358" s="389" t="s">
        <v>100038</v>
      </c>
      <c r="H1358" s="389">
        <v>3</v>
      </c>
      <c r="I1358" s="389" t="s">
        <v>100039</v>
      </c>
      <c r="J1358" s="389" t="s">
        <v>98801</v>
      </c>
      <c r="K1358" s="389" t="s">
        <v>98802</v>
      </c>
    </row>
    <row r="1359" spans="1:11" hidden="1">
      <c r="A1359" s="389" t="str">
        <f t="shared" si="42"/>
        <v>T</v>
      </c>
      <c r="B1359" s="389" t="str">
        <f t="shared" si="43"/>
        <v>T4</v>
      </c>
      <c r="C1359" s="394" t="s">
        <v>100230</v>
      </c>
      <c r="D1359" s="394" t="s">
        <v>100041</v>
      </c>
      <c r="E1359" s="395">
        <v>12</v>
      </c>
      <c r="F1359" s="389" t="s">
        <v>98828</v>
      </c>
      <c r="G1359" s="389" t="s">
        <v>100038</v>
      </c>
      <c r="H1359" s="389">
        <v>3</v>
      </c>
      <c r="I1359" s="389" t="s">
        <v>100039</v>
      </c>
      <c r="J1359" s="389" t="s">
        <v>98801</v>
      </c>
      <c r="K1359" s="389" t="s">
        <v>98802</v>
      </c>
    </row>
    <row r="1360" spans="1:11" hidden="1">
      <c r="A1360" s="389" t="str">
        <f t="shared" si="42"/>
        <v>T</v>
      </c>
      <c r="B1360" s="389" t="str">
        <f t="shared" si="43"/>
        <v>T4</v>
      </c>
      <c r="C1360" s="394" t="s">
        <v>100231</v>
      </c>
      <c r="D1360" s="394" t="s">
        <v>100041</v>
      </c>
      <c r="E1360" s="395">
        <v>12</v>
      </c>
      <c r="F1360" s="389" t="s">
        <v>98828</v>
      </c>
      <c r="G1360" s="389" t="s">
        <v>100038</v>
      </c>
      <c r="H1360" s="389">
        <v>3</v>
      </c>
      <c r="I1360" s="389" t="s">
        <v>100039</v>
      </c>
      <c r="J1360" s="389" t="s">
        <v>98801</v>
      </c>
      <c r="K1360" s="389" t="s">
        <v>98802</v>
      </c>
    </row>
    <row r="1361" spans="1:11" hidden="1">
      <c r="A1361" s="389" t="str">
        <f t="shared" si="42"/>
        <v>T</v>
      </c>
      <c r="B1361" s="389" t="str">
        <f t="shared" si="43"/>
        <v>T4</v>
      </c>
      <c r="C1361" s="394" t="s">
        <v>100232</v>
      </c>
      <c r="D1361" s="394" t="s">
        <v>100043</v>
      </c>
      <c r="E1361" s="395">
        <v>12</v>
      </c>
      <c r="F1361" s="389" t="s">
        <v>98828</v>
      </c>
      <c r="G1361" s="389" t="s">
        <v>100038</v>
      </c>
      <c r="H1361" s="389">
        <v>3</v>
      </c>
      <c r="I1361" s="389" t="s">
        <v>100039</v>
      </c>
      <c r="J1361" s="389" t="s">
        <v>98801</v>
      </c>
      <c r="K1361" s="389" t="s">
        <v>98802</v>
      </c>
    </row>
    <row r="1362" spans="1:11" hidden="1">
      <c r="A1362" s="389" t="str">
        <f t="shared" si="42"/>
        <v>T</v>
      </c>
      <c r="B1362" s="389" t="str">
        <f t="shared" si="43"/>
        <v>T4</v>
      </c>
      <c r="C1362" s="394" t="s">
        <v>100233</v>
      </c>
      <c r="D1362" s="394" t="s">
        <v>100043</v>
      </c>
      <c r="E1362" s="395">
        <v>12</v>
      </c>
      <c r="F1362" s="389" t="s">
        <v>98828</v>
      </c>
      <c r="G1362" s="389" t="s">
        <v>100038</v>
      </c>
      <c r="H1362" s="389">
        <v>3</v>
      </c>
      <c r="I1362" s="389" t="s">
        <v>100039</v>
      </c>
      <c r="J1362" s="389" t="s">
        <v>98801</v>
      </c>
      <c r="K1362" s="389" t="s">
        <v>98802</v>
      </c>
    </row>
    <row r="1363" spans="1:11" hidden="1">
      <c r="A1363" s="389" t="str">
        <f t="shared" si="42"/>
        <v>T</v>
      </c>
      <c r="B1363" s="389" t="str">
        <f t="shared" si="43"/>
        <v>T4</v>
      </c>
      <c r="C1363" s="394" t="s">
        <v>100234</v>
      </c>
      <c r="D1363" s="394" t="s">
        <v>100043</v>
      </c>
      <c r="E1363" s="395">
        <v>12</v>
      </c>
      <c r="F1363" s="389" t="s">
        <v>98828</v>
      </c>
      <c r="G1363" s="389" t="s">
        <v>100038</v>
      </c>
      <c r="H1363" s="389">
        <v>3</v>
      </c>
      <c r="I1363" s="389" t="s">
        <v>100039</v>
      </c>
      <c r="J1363" s="389" t="s">
        <v>98801</v>
      </c>
      <c r="K1363" s="389" t="s">
        <v>98802</v>
      </c>
    </row>
    <row r="1364" spans="1:11" hidden="1">
      <c r="A1364" s="389" t="str">
        <f t="shared" si="42"/>
        <v>T</v>
      </c>
      <c r="B1364" s="389" t="str">
        <f t="shared" si="43"/>
        <v>T4</v>
      </c>
      <c r="C1364" s="394" t="s">
        <v>100235</v>
      </c>
      <c r="D1364" s="394" t="s">
        <v>100043</v>
      </c>
      <c r="E1364" s="395">
        <v>12</v>
      </c>
      <c r="F1364" s="389" t="s">
        <v>98828</v>
      </c>
      <c r="G1364" s="389" t="s">
        <v>100038</v>
      </c>
      <c r="H1364" s="389">
        <v>3</v>
      </c>
      <c r="I1364" s="389" t="s">
        <v>100039</v>
      </c>
      <c r="J1364" s="389" t="s">
        <v>98801</v>
      </c>
      <c r="K1364" s="389" t="s">
        <v>98802</v>
      </c>
    </row>
    <row r="1365" spans="1:11" hidden="1">
      <c r="A1365" s="389" t="str">
        <f t="shared" si="42"/>
        <v>T</v>
      </c>
      <c r="B1365" s="389" t="str">
        <f t="shared" si="43"/>
        <v>T4</v>
      </c>
      <c r="C1365" s="394" t="s">
        <v>100236</v>
      </c>
      <c r="D1365" s="394" t="s">
        <v>100109</v>
      </c>
      <c r="E1365" s="395">
        <v>12</v>
      </c>
      <c r="F1365" s="389" t="s">
        <v>98828</v>
      </c>
      <c r="G1365" s="389" t="s">
        <v>100038</v>
      </c>
      <c r="H1365" s="389">
        <v>3</v>
      </c>
      <c r="I1365" s="389" t="s">
        <v>100039</v>
      </c>
      <c r="J1365" s="389" t="s">
        <v>98801</v>
      </c>
      <c r="K1365" s="389" t="s">
        <v>98802</v>
      </c>
    </row>
    <row r="1366" spans="1:11" hidden="1">
      <c r="A1366" s="389" t="str">
        <f t="shared" si="42"/>
        <v>T</v>
      </c>
      <c r="B1366" s="389" t="str">
        <f t="shared" si="43"/>
        <v>T4</v>
      </c>
      <c r="C1366" s="394" t="s">
        <v>100237</v>
      </c>
      <c r="D1366" s="394" t="s">
        <v>100041</v>
      </c>
      <c r="E1366" s="395">
        <v>12</v>
      </c>
      <c r="F1366" s="389" t="s">
        <v>98828</v>
      </c>
      <c r="G1366" s="389" t="s">
        <v>100038</v>
      </c>
      <c r="H1366" s="389">
        <v>3</v>
      </c>
      <c r="I1366" s="389" t="s">
        <v>100039</v>
      </c>
      <c r="J1366" s="389" t="s">
        <v>98801</v>
      </c>
      <c r="K1366" s="389" t="s">
        <v>98802</v>
      </c>
    </row>
    <row r="1367" spans="1:11" hidden="1">
      <c r="A1367" s="389" t="str">
        <f t="shared" si="42"/>
        <v>T</v>
      </c>
      <c r="B1367" s="389" t="str">
        <f t="shared" si="43"/>
        <v>T4</v>
      </c>
      <c r="C1367" s="394" t="s">
        <v>100238</v>
      </c>
      <c r="D1367" s="394" t="s">
        <v>100041</v>
      </c>
      <c r="E1367" s="395">
        <v>12</v>
      </c>
      <c r="F1367" s="389" t="s">
        <v>98828</v>
      </c>
      <c r="G1367" s="389" t="s">
        <v>100038</v>
      </c>
      <c r="H1367" s="389">
        <v>3</v>
      </c>
      <c r="I1367" s="389" t="s">
        <v>100039</v>
      </c>
      <c r="J1367" s="389" t="s">
        <v>98801</v>
      </c>
      <c r="K1367" s="389" t="s">
        <v>98802</v>
      </c>
    </row>
    <row r="1368" spans="1:11" hidden="1">
      <c r="A1368" s="389" t="str">
        <f t="shared" si="42"/>
        <v>T</v>
      </c>
      <c r="B1368" s="389" t="str">
        <f t="shared" si="43"/>
        <v>T5</v>
      </c>
      <c r="C1368" s="394" t="s">
        <v>100239</v>
      </c>
      <c r="D1368" s="394" t="s">
        <v>100041</v>
      </c>
      <c r="E1368" s="395">
        <v>12</v>
      </c>
      <c r="F1368" s="389" t="s">
        <v>98828</v>
      </c>
      <c r="G1368" s="389" t="s">
        <v>100038</v>
      </c>
      <c r="H1368" s="389">
        <v>3</v>
      </c>
      <c r="I1368" s="389" t="s">
        <v>100039</v>
      </c>
      <c r="J1368" s="389" t="s">
        <v>98801</v>
      </c>
      <c r="K1368" s="389" t="s">
        <v>98802</v>
      </c>
    </row>
    <row r="1369" spans="1:11" hidden="1">
      <c r="A1369" s="389" t="str">
        <f t="shared" si="42"/>
        <v>T</v>
      </c>
      <c r="B1369" s="389" t="str">
        <f t="shared" si="43"/>
        <v>T5</v>
      </c>
      <c r="C1369" s="394" t="s">
        <v>100240</v>
      </c>
      <c r="D1369" s="394" t="s">
        <v>100041</v>
      </c>
      <c r="E1369" s="395">
        <v>12</v>
      </c>
      <c r="F1369" s="389" t="s">
        <v>98828</v>
      </c>
      <c r="G1369" s="389" t="s">
        <v>100038</v>
      </c>
      <c r="H1369" s="389">
        <v>3</v>
      </c>
      <c r="I1369" s="389" t="s">
        <v>100039</v>
      </c>
      <c r="J1369" s="389" t="s">
        <v>98801</v>
      </c>
      <c r="K1369" s="389" t="s">
        <v>98802</v>
      </c>
    </row>
    <row r="1370" spans="1:11" hidden="1">
      <c r="A1370" s="389" t="str">
        <f t="shared" si="42"/>
        <v>T</v>
      </c>
      <c r="B1370" s="389" t="str">
        <f t="shared" si="43"/>
        <v>T5</v>
      </c>
      <c r="C1370" s="394" t="s">
        <v>100241</v>
      </c>
      <c r="D1370" s="394" t="s">
        <v>100041</v>
      </c>
      <c r="E1370" s="395">
        <v>12</v>
      </c>
      <c r="F1370" s="389" t="s">
        <v>98828</v>
      </c>
      <c r="G1370" s="389" t="s">
        <v>100038</v>
      </c>
      <c r="H1370" s="389">
        <v>3</v>
      </c>
      <c r="I1370" s="389" t="s">
        <v>100039</v>
      </c>
      <c r="J1370" s="389" t="s">
        <v>98801</v>
      </c>
      <c r="K1370" s="389" t="s">
        <v>98802</v>
      </c>
    </row>
    <row r="1371" spans="1:11" hidden="1">
      <c r="A1371" s="389" t="str">
        <f t="shared" si="42"/>
        <v>T</v>
      </c>
      <c r="B1371" s="389" t="str">
        <f t="shared" si="43"/>
        <v>T5</v>
      </c>
      <c r="C1371" s="394" t="s">
        <v>100242</v>
      </c>
      <c r="D1371" s="394" t="s">
        <v>100041</v>
      </c>
      <c r="E1371" s="395">
        <v>12</v>
      </c>
      <c r="F1371" s="389" t="s">
        <v>98828</v>
      </c>
      <c r="G1371" s="389" t="s">
        <v>100038</v>
      </c>
      <c r="H1371" s="389">
        <v>3</v>
      </c>
      <c r="I1371" s="389" t="s">
        <v>100039</v>
      </c>
      <c r="J1371" s="389" t="s">
        <v>98801</v>
      </c>
      <c r="K1371" s="389" t="s">
        <v>98802</v>
      </c>
    </row>
    <row r="1372" spans="1:11" hidden="1">
      <c r="A1372" s="389" t="str">
        <f t="shared" si="42"/>
        <v>T</v>
      </c>
      <c r="B1372" s="389" t="str">
        <f t="shared" si="43"/>
        <v>T5</v>
      </c>
      <c r="C1372" s="394" t="s">
        <v>100243</v>
      </c>
      <c r="D1372" s="394" t="s">
        <v>100041</v>
      </c>
      <c r="E1372" s="395">
        <v>12</v>
      </c>
      <c r="F1372" s="389" t="s">
        <v>98828</v>
      </c>
      <c r="G1372" s="389" t="s">
        <v>100038</v>
      </c>
      <c r="H1372" s="389">
        <v>3</v>
      </c>
      <c r="I1372" s="389" t="s">
        <v>100039</v>
      </c>
      <c r="J1372" s="389" t="s">
        <v>98801</v>
      </c>
      <c r="K1372" s="389" t="s">
        <v>98802</v>
      </c>
    </row>
    <row r="1373" spans="1:11" hidden="1">
      <c r="A1373" s="389" t="str">
        <f t="shared" si="42"/>
        <v>T</v>
      </c>
      <c r="B1373" s="389" t="str">
        <f t="shared" si="43"/>
        <v>T5</v>
      </c>
      <c r="C1373" s="394" t="s">
        <v>100244</v>
      </c>
      <c r="D1373" s="394" t="s">
        <v>100041</v>
      </c>
      <c r="E1373" s="395">
        <v>12</v>
      </c>
      <c r="F1373" s="389" t="s">
        <v>98828</v>
      </c>
      <c r="G1373" s="389" t="s">
        <v>100038</v>
      </c>
      <c r="H1373" s="389">
        <v>3</v>
      </c>
      <c r="I1373" s="389" t="s">
        <v>100039</v>
      </c>
      <c r="J1373" s="389" t="s">
        <v>98801</v>
      </c>
      <c r="K1373" s="389" t="s">
        <v>98802</v>
      </c>
    </row>
    <row r="1374" spans="1:11" hidden="1">
      <c r="A1374" s="389" t="str">
        <f t="shared" si="42"/>
        <v>T</v>
      </c>
      <c r="B1374" s="389" t="str">
        <f t="shared" si="43"/>
        <v>T5</v>
      </c>
      <c r="C1374" s="394" t="s">
        <v>100245</v>
      </c>
      <c r="D1374" s="394" t="s">
        <v>100041</v>
      </c>
      <c r="E1374" s="395">
        <v>12</v>
      </c>
      <c r="F1374" s="389" t="s">
        <v>98828</v>
      </c>
      <c r="G1374" s="389" t="s">
        <v>100038</v>
      </c>
      <c r="H1374" s="389">
        <v>3</v>
      </c>
      <c r="I1374" s="389" t="s">
        <v>100039</v>
      </c>
      <c r="J1374" s="389" t="s">
        <v>98801</v>
      </c>
      <c r="K1374" s="389" t="s">
        <v>98802</v>
      </c>
    </row>
    <row r="1375" spans="1:11" hidden="1">
      <c r="A1375" s="389" t="str">
        <f t="shared" si="42"/>
        <v>T</v>
      </c>
      <c r="B1375" s="389" t="str">
        <f t="shared" si="43"/>
        <v>T5</v>
      </c>
      <c r="C1375" s="394" t="s">
        <v>100246</v>
      </c>
      <c r="D1375" s="394" t="s">
        <v>100041</v>
      </c>
      <c r="E1375" s="395">
        <v>12</v>
      </c>
      <c r="F1375" s="389" t="s">
        <v>98828</v>
      </c>
      <c r="G1375" s="389" t="s">
        <v>100038</v>
      </c>
      <c r="H1375" s="389">
        <v>3</v>
      </c>
      <c r="I1375" s="389" t="s">
        <v>100039</v>
      </c>
      <c r="J1375" s="389" t="s">
        <v>98801</v>
      </c>
      <c r="K1375" s="389" t="s">
        <v>98802</v>
      </c>
    </row>
    <row r="1376" spans="1:11" hidden="1">
      <c r="A1376" s="389" t="str">
        <f t="shared" si="42"/>
        <v>T</v>
      </c>
      <c r="B1376" s="389" t="str">
        <f t="shared" si="43"/>
        <v>T5</v>
      </c>
      <c r="C1376" s="394" t="s">
        <v>100247</v>
      </c>
      <c r="D1376" s="394" t="s">
        <v>100041</v>
      </c>
      <c r="E1376" s="395">
        <v>12</v>
      </c>
      <c r="F1376" s="389" t="s">
        <v>98828</v>
      </c>
      <c r="G1376" s="389" t="s">
        <v>100038</v>
      </c>
      <c r="H1376" s="389">
        <v>3</v>
      </c>
      <c r="I1376" s="389" t="s">
        <v>100039</v>
      </c>
      <c r="J1376" s="389" t="s">
        <v>98801</v>
      </c>
      <c r="K1376" s="389" t="s">
        <v>98802</v>
      </c>
    </row>
    <row r="1377" spans="1:11" hidden="1">
      <c r="A1377" s="389" t="str">
        <f t="shared" si="42"/>
        <v>T</v>
      </c>
      <c r="B1377" s="389" t="str">
        <f t="shared" si="43"/>
        <v>T5</v>
      </c>
      <c r="C1377" s="394" t="s">
        <v>100248</v>
      </c>
      <c r="D1377" s="394" t="s">
        <v>100041</v>
      </c>
      <c r="E1377" s="395">
        <v>12</v>
      </c>
      <c r="F1377" s="389" t="s">
        <v>98828</v>
      </c>
      <c r="G1377" s="389" t="s">
        <v>100038</v>
      </c>
      <c r="H1377" s="389">
        <v>3</v>
      </c>
      <c r="I1377" s="389" t="s">
        <v>100039</v>
      </c>
      <c r="J1377" s="389" t="s">
        <v>98801</v>
      </c>
      <c r="K1377" s="389" t="s">
        <v>98802</v>
      </c>
    </row>
    <row r="1378" spans="1:11" hidden="1">
      <c r="A1378" s="389" t="str">
        <f t="shared" si="42"/>
        <v>T</v>
      </c>
      <c r="B1378" s="389" t="str">
        <f t="shared" si="43"/>
        <v>T5</v>
      </c>
      <c r="C1378" s="394" t="s">
        <v>100249</v>
      </c>
      <c r="D1378" s="394" t="s">
        <v>100041</v>
      </c>
      <c r="E1378" s="395">
        <v>12</v>
      </c>
      <c r="F1378" s="389" t="s">
        <v>98828</v>
      </c>
      <c r="G1378" s="389" t="s">
        <v>100038</v>
      </c>
      <c r="H1378" s="389">
        <v>3</v>
      </c>
      <c r="I1378" s="389" t="s">
        <v>100039</v>
      </c>
      <c r="J1378" s="389" t="s">
        <v>98801</v>
      </c>
      <c r="K1378" s="389" t="s">
        <v>98802</v>
      </c>
    </row>
    <row r="1379" spans="1:11" hidden="1">
      <c r="A1379" s="389" t="str">
        <f t="shared" si="42"/>
        <v>T</v>
      </c>
      <c r="B1379" s="389" t="str">
        <f t="shared" si="43"/>
        <v>T5</v>
      </c>
      <c r="C1379" s="394" t="s">
        <v>100250</v>
      </c>
      <c r="D1379" s="394" t="s">
        <v>100041</v>
      </c>
      <c r="E1379" s="395">
        <v>12</v>
      </c>
      <c r="F1379" s="389" t="s">
        <v>98828</v>
      </c>
      <c r="G1379" s="389" t="s">
        <v>100038</v>
      </c>
      <c r="H1379" s="389">
        <v>3</v>
      </c>
      <c r="I1379" s="389" t="s">
        <v>100039</v>
      </c>
      <c r="J1379" s="389" t="s">
        <v>98801</v>
      </c>
      <c r="K1379" s="389" t="s">
        <v>98802</v>
      </c>
    </row>
    <row r="1380" spans="1:11" hidden="1">
      <c r="A1380" s="389" t="str">
        <f t="shared" si="42"/>
        <v>T</v>
      </c>
      <c r="B1380" s="389" t="str">
        <f t="shared" si="43"/>
        <v>T5</v>
      </c>
      <c r="C1380" s="394" t="s">
        <v>100251</v>
      </c>
      <c r="D1380" s="394" t="s">
        <v>100041</v>
      </c>
      <c r="E1380" s="395">
        <v>12</v>
      </c>
      <c r="F1380" s="389" t="s">
        <v>98828</v>
      </c>
      <c r="G1380" s="389" t="s">
        <v>100038</v>
      </c>
      <c r="H1380" s="389">
        <v>3</v>
      </c>
      <c r="I1380" s="389" t="s">
        <v>100039</v>
      </c>
      <c r="J1380" s="389" t="s">
        <v>98801</v>
      </c>
      <c r="K1380" s="389" t="s">
        <v>98802</v>
      </c>
    </row>
    <row r="1381" spans="1:11" hidden="1">
      <c r="A1381" s="389" t="str">
        <f t="shared" si="42"/>
        <v>T</v>
      </c>
      <c r="B1381" s="389" t="str">
        <f t="shared" si="43"/>
        <v>T5</v>
      </c>
      <c r="C1381" s="394" t="s">
        <v>100252</v>
      </c>
      <c r="D1381" s="394" t="s">
        <v>100041</v>
      </c>
      <c r="E1381" s="395">
        <v>12</v>
      </c>
      <c r="F1381" s="389" t="s">
        <v>98828</v>
      </c>
      <c r="G1381" s="389" t="s">
        <v>100038</v>
      </c>
      <c r="H1381" s="389">
        <v>3</v>
      </c>
      <c r="I1381" s="389" t="s">
        <v>100039</v>
      </c>
      <c r="J1381" s="389" t="s">
        <v>98801</v>
      </c>
      <c r="K1381" s="389" t="s">
        <v>98802</v>
      </c>
    </row>
    <row r="1382" spans="1:11" hidden="1">
      <c r="A1382" s="389" t="str">
        <f t="shared" si="42"/>
        <v>T</v>
      </c>
      <c r="B1382" s="389" t="str">
        <f t="shared" si="43"/>
        <v>T5</v>
      </c>
      <c r="C1382" s="394" t="s">
        <v>100253</v>
      </c>
      <c r="D1382" s="394" t="s">
        <v>100041</v>
      </c>
      <c r="E1382" s="395">
        <v>12</v>
      </c>
      <c r="F1382" s="389" t="s">
        <v>98828</v>
      </c>
      <c r="G1382" s="389" t="s">
        <v>100038</v>
      </c>
      <c r="H1382" s="389">
        <v>3</v>
      </c>
      <c r="I1382" s="389" t="s">
        <v>100039</v>
      </c>
      <c r="J1382" s="389" t="s">
        <v>98801</v>
      </c>
      <c r="K1382" s="389" t="s">
        <v>98802</v>
      </c>
    </row>
    <row r="1383" spans="1:11" hidden="1">
      <c r="A1383" s="389" t="str">
        <f t="shared" si="42"/>
        <v>T</v>
      </c>
      <c r="B1383" s="389" t="str">
        <f t="shared" si="43"/>
        <v>T5</v>
      </c>
      <c r="C1383" s="394" t="s">
        <v>100254</v>
      </c>
      <c r="D1383" s="394" t="s">
        <v>100041</v>
      </c>
      <c r="E1383" s="395">
        <v>12</v>
      </c>
      <c r="F1383" s="389" t="s">
        <v>98828</v>
      </c>
      <c r="G1383" s="389" t="s">
        <v>100038</v>
      </c>
      <c r="H1383" s="389">
        <v>3</v>
      </c>
      <c r="I1383" s="389" t="s">
        <v>100039</v>
      </c>
      <c r="J1383" s="389" t="s">
        <v>98801</v>
      </c>
      <c r="K1383" s="389" t="s">
        <v>98802</v>
      </c>
    </row>
    <row r="1384" spans="1:11" hidden="1">
      <c r="A1384" s="389" t="str">
        <f t="shared" si="42"/>
        <v>T</v>
      </c>
      <c r="B1384" s="389" t="str">
        <f t="shared" si="43"/>
        <v>T5</v>
      </c>
      <c r="C1384" s="394" t="s">
        <v>100255</v>
      </c>
      <c r="D1384" s="394" t="s">
        <v>100041</v>
      </c>
      <c r="E1384" s="395">
        <v>12</v>
      </c>
      <c r="F1384" s="389" t="s">
        <v>98828</v>
      </c>
      <c r="G1384" s="389" t="s">
        <v>100038</v>
      </c>
      <c r="H1384" s="389">
        <v>3</v>
      </c>
      <c r="I1384" s="389" t="s">
        <v>100039</v>
      </c>
      <c r="J1384" s="389" t="s">
        <v>98801</v>
      </c>
      <c r="K1384" s="389" t="s">
        <v>98802</v>
      </c>
    </row>
    <row r="1385" spans="1:11" hidden="1">
      <c r="A1385" s="389" t="str">
        <f t="shared" si="42"/>
        <v>T</v>
      </c>
      <c r="B1385" s="389" t="str">
        <f t="shared" si="43"/>
        <v>T5</v>
      </c>
      <c r="C1385" s="394" t="s">
        <v>100256</v>
      </c>
      <c r="D1385" s="394" t="s">
        <v>100041</v>
      </c>
      <c r="E1385" s="395">
        <v>12</v>
      </c>
      <c r="F1385" s="389" t="s">
        <v>98828</v>
      </c>
      <c r="G1385" s="389" t="s">
        <v>100038</v>
      </c>
      <c r="H1385" s="389">
        <v>3</v>
      </c>
      <c r="I1385" s="389" t="s">
        <v>100039</v>
      </c>
      <c r="J1385" s="389" t="s">
        <v>98801</v>
      </c>
      <c r="K1385" s="389" t="s">
        <v>98802</v>
      </c>
    </row>
    <row r="1386" spans="1:11" hidden="1">
      <c r="A1386" s="389" t="str">
        <f t="shared" si="42"/>
        <v>T</v>
      </c>
      <c r="B1386" s="389" t="str">
        <f t="shared" si="43"/>
        <v>T5</v>
      </c>
      <c r="C1386" s="394" t="s">
        <v>100257</v>
      </c>
      <c r="D1386" s="394" t="s">
        <v>100041</v>
      </c>
      <c r="E1386" s="395">
        <v>12</v>
      </c>
      <c r="F1386" s="389" t="s">
        <v>98828</v>
      </c>
      <c r="G1386" s="389" t="s">
        <v>100038</v>
      </c>
      <c r="H1386" s="389">
        <v>3</v>
      </c>
      <c r="I1386" s="389" t="s">
        <v>100039</v>
      </c>
      <c r="J1386" s="389" t="s">
        <v>98801</v>
      </c>
      <c r="K1386" s="389" t="s">
        <v>98802</v>
      </c>
    </row>
    <row r="1387" spans="1:11" hidden="1">
      <c r="A1387" s="389" t="str">
        <f t="shared" si="42"/>
        <v>T</v>
      </c>
      <c r="B1387" s="389" t="str">
        <f t="shared" si="43"/>
        <v>T5</v>
      </c>
      <c r="C1387" s="394" t="s">
        <v>100258</v>
      </c>
      <c r="D1387" s="394" t="s">
        <v>100041</v>
      </c>
      <c r="E1387" s="395">
        <v>12</v>
      </c>
      <c r="F1387" s="389" t="s">
        <v>98828</v>
      </c>
      <c r="G1387" s="389" t="s">
        <v>100038</v>
      </c>
      <c r="H1387" s="389">
        <v>3</v>
      </c>
      <c r="I1387" s="389" t="s">
        <v>100039</v>
      </c>
      <c r="J1387" s="389" t="s">
        <v>98801</v>
      </c>
      <c r="K1387" s="389" t="s">
        <v>98802</v>
      </c>
    </row>
    <row r="1388" spans="1:11" hidden="1">
      <c r="A1388" s="389" t="str">
        <f t="shared" si="42"/>
        <v>T</v>
      </c>
      <c r="B1388" s="389" t="str">
        <f t="shared" si="43"/>
        <v>T6</v>
      </c>
      <c r="C1388" s="394" t="s">
        <v>100259</v>
      </c>
      <c r="D1388" s="394" t="s">
        <v>100041</v>
      </c>
      <c r="E1388" s="395">
        <v>12</v>
      </c>
      <c r="F1388" s="389" t="s">
        <v>98828</v>
      </c>
      <c r="G1388" s="389" t="s">
        <v>100038</v>
      </c>
      <c r="H1388" s="389">
        <v>3</v>
      </c>
      <c r="I1388" s="389" t="s">
        <v>100039</v>
      </c>
      <c r="J1388" s="389" t="s">
        <v>98801</v>
      </c>
      <c r="K1388" s="389" t="s">
        <v>98802</v>
      </c>
    </row>
    <row r="1389" spans="1:11" hidden="1">
      <c r="A1389" s="389" t="str">
        <f t="shared" si="42"/>
        <v>T</v>
      </c>
      <c r="B1389" s="389" t="str">
        <f t="shared" si="43"/>
        <v>T6</v>
      </c>
      <c r="C1389" s="394" t="s">
        <v>100260</v>
      </c>
      <c r="D1389" s="394" t="s">
        <v>100041</v>
      </c>
      <c r="E1389" s="395">
        <v>12</v>
      </c>
      <c r="F1389" s="389" t="s">
        <v>98828</v>
      </c>
      <c r="G1389" s="389" t="s">
        <v>100038</v>
      </c>
      <c r="H1389" s="389">
        <v>3</v>
      </c>
      <c r="I1389" s="389" t="s">
        <v>100039</v>
      </c>
      <c r="J1389" s="389" t="s">
        <v>98801</v>
      </c>
      <c r="K1389" s="389" t="s">
        <v>98802</v>
      </c>
    </row>
    <row r="1390" spans="1:11" hidden="1">
      <c r="A1390" s="389" t="str">
        <f t="shared" si="42"/>
        <v>T</v>
      </c>
      <c r="B1390" s="389" t="str">
        <f t="shared" si="43"/>
        <v>T6</v>
      </c>
      <c r="C1390" s="394" t="s">
        <v>100261</v>
      </c>
      <c r="D1390" s="394" t="s">
        <v>100041</v>
      </c>
      <c r="E1390" s="395">
        <v>12</v>
      </c>
      <c r="F1390" s="389" t="s">
        <v>98828</v>
      </c>
      <c r="G1390" s="389" t="s">
        <v>100038</v>
      </c>
      <c r="H1390" s="389">
        <v>3</v>
      </c>
      <c r="I1390" s="389" t="s">
        <v>100039</v>
      </c>
      <c r="J1390" s="389" t="s">
        <v>98801</v>
      </c>
      <c r="K1390" s="389" t="s">
        <v>98802</v>
      </c>
    </row>
    <row r="1391" spans="1:11" hidden="1">
      <c r="A1391" s="389" t="str">
        <f t="shared" si="42"/>
        <v>T</v>
      </c>
      <c r="B1391" s="389" t="str">
        <f t="shared" si="43"/>
        <v>T6</v>
      </c>
      <c r="C1391" s="394" t="s">
        <v>100262</v>
      </c>
      <c r="D1391" s="394" t="s">
        <v>100041</v>
      </c>
      <c r="E1391" s="395">
        <v>12</v>
      </c>
      <c r="F1391" s="389" t="s">
        <v>98828</v>
      </c>
      <c r="G1391" s="389" t="s">
        <v>100038</v>
      </c>
      <c r="H1391" s="389">
        <v>3</v>
      </c>
      <c r="I1391" s="389" t="s">
        <v>100039</v>
      </c>
      <c r="J1391" s="389" t="s">
        <v>98801</v>
      </c>
      <c r="K1391" s="389" t="s">
        <v>98802</v>
      </c>
    </row>
    <row r="1392" spans="1:11" hidden="1">
      <c r="A1392" s="389" t="str">
        <f t="shared" si="42"/>
        <v>T</v>
      </c>
      <c r="B1392" s="389" t="str">
        <f t="shared" si="43"/>
        <v>T6</v>
      </c>
      <c r="C1392" s="394" t="s">
        <v>100263</v>
      </c>
      <c r="D1392" s="394" t="s">
        <v>100041</v>
      </c>
      <c r="E1392" s="395">
        <v>12</v>
      </c>
      <c r="F1392" s="389" t="s">
        <v>98828</v>
      </c>
      <c r="G1392" s="389" t="s">
        <v>100038</v>
      </c>
      <c r="H1392" s="389">
        <v>3</v>
      </c>
      <c r="I1392" s="389" t="s">
        <v>100039</v>
      </c>
      <c r="J1392" s="389" t="s">
        <v>98801</v>
      </c>
      <c r="K1392" s="389" t="s">
        <v>98802</v>
      </c>
    </row>
    <row r="1393" spans="1:11" hidden="1">
      <c r="A1393" s="389" t="str">
        <f t="shared" si="42"/>
        <v>T</v>
      </c>
      <c r="B1393" s="389" t="str">
        <f t="shared" si="43"/>
        <v>T6</v>
      </c>
      <c r="C1393" s="394" t="s">
        <v>100264</v>
      </c>
      <c r="D1393" s="394" t="s">
        <v>100041</v>
      </c>
      <c r="E1393" s="395">
        <v>12</v>
      </c>
      <c r="F1393" s="389" t="s">
        <v>98828</v>
      </c>
      <c r="G1393" s="389" t="s">
        <v>100038</v>
      </c>
      <c r="H1393" s="389">
        <v>3</v>
      </c>
      <c r="I1393" s="389" t="s">
        <v>100039</v>
      </c>
      <c r="J1393" s="389" t="s">
        <v>98801</v>
      </c>
      <c r="K1393" s="389" t="s">
        <v>98802</v>
      </c>
    </row>
    <row r="1394" spans="1:11" hidden="1">
      <c r="A1394" s="389" t="str">
        <f t="shared" si="42"/>
        <v>T</v>
      </c>
      <c r="B1394" s="389" t="str">
        <f t="shared" si="43"/>
        <v>T6</v>
      </c>
      <c r="C1394" s="394" t="s">
        <v>100265</v>
      </c>
      <c r="D1394" s="394" t="s">
        <v>100041</v>
      </c>
      <c r="E1394" s="395">
        <v>12</v>
      </c>
      <c r="F1394" s="389" t="s">
        <v>98828</v>
      </c>
      <c r="G1394" s="389" t="s">
        <v>100038</v>
      </c>
      <c r="H1394" s="389">
        <v>3</v>
      </c>
      <c r="I1394" s="389" t="s">
        <v>100039</v>
      </c>
      <c r="J1394" s="389" t="s">
        <v>98801</v>
      </c>
      <c r="K1394" s="389" t="s">
        <v>98802</v>
      </c>
    </row>
    <row r="1395" spans="1:11" hidden="1">
      <c r="A1395" s="389" t="str">
        <f t="shared" si="42"/>
        <v>T</v>
      </c>
      <c r="B1395" s="389" t="str">
        <f t="shared" si="43"/>
        <v>T6</v>
      </c>
      <c r="C1395" s="394" t="s">
        <v>100266</v>
      </c>
      <c r="D1395" s="394" t="s">
        <v>100041</v>
      </c>
      <c r="E1395" s="395">
        <v>12</v>
      </c>
      <c r="F1395" s="389" t="s">
        <v>98828</v>
      </c>
      <c r="G1395" s="389" t="s">
        <v>100038</v>
      </c>
      <c r="H1395" s="389">
        <v>3</v>
      </c>
      <c r="I1395" s="389" t="s">
        <v>100039</v>
      </c>
      <c r="J1395" s="389" t="s">
        <v>98801</v>
      </c>
      <c r="K1395" s="389" t="s">
        <v>98802</v>
      </c>
    </row>
    <row r="1396" spans="1:11" hidden="1">
      <c r="A1396" s="389" t="str">
        <f t="shared" si="42"/>
        <v>T</v>
      </c>
      <c r="B1396" s="389" t="str">
        <f t="shared" si="43"/>
        <v>T6</v>
      </c>
      <c r="C1396" s="394" t="s">
        <v>100267</v>
      </c>
      <c r="D1396" s="394" t="s">
        <v>100041</v>
      </c>
      <c r="E1396" s="395">
        <v>12</v>
      </c>
      <c r="F1396" s="389" t="s">
        <v>98828</v>
      </c>
      <c r="G1396" s="389" t="s">
        <v>100038</v>
      </c>
      <c r="H1396" s="389">
        <v>3</v>
      </c>
      <c r="I1396" s="389" t="s">
        <v>100039</v>
      </c>
      <c r="J1396" s="389" t="s">
        <v>98801</v>
      </c>
      <c r="K1396" s="389" t="s">
        <v>98802</v>
      </c>
    </row>
    <row r="1397" spans="1:11" hidden="1">
      <c r="A1397" s="389" t="str">
        <f t="shared" si="42"/>
        <v>T</v>
      </c>
      <c r="B1397" s="389" t="str">
        <f t="shared" si="43"/>
        <v>T6</v>
      </c>
      <c r="C1397" s="394" t="s">
        <v>100268</v>
      </c>
      <c r="D1397" s="394" t="s">
        <v>100041</v>
      </c>
      <c r="E1397" s="395">
        <v>12</v>
      </c>
      <c r="F1397" s="389" t="s">
        <v>98828</v>
      </c>
      <c r="G1397" s="389" t="s">
        <v>100038</v>
      </c>
      <c r="H1397" s="389">
        <v>3</v>
      </c>
      <c r="I1397" s="389" t="s">
        <v>100039</v>
      </c>
      <c r="J1397" s="389" t="s">
        <v>98801</v>
      </c>
      <c r="K1397" s="389" t="s">
        <v>98802</v>
      </c>
    </row>
    <row r="1398" spans="1:11" hidden="1">
      <c r="A1398" s="389" t="str">
        <f t="shared" si="42"/>
        <v>T</v>
      </c>
      <c r="B1398" s="389" t="str">
        <f t="shared" si="43"/>
        <v>T6</v>
      </c>
      <c r="C1398" s="394" t="s">
        <v>100269</v>
      </c>
      <c r="D1398" s="394" t="s">
        <v>100041</v>
      </c>
      <c r="E1398" s="395">
        <v>12</v>
      </c>
      <c r="F1398" s="389" t="s">
        <v>98828</v>
      </c>
      <c r="G1398" s="389" t="s">
        <v>100038</v>
      </c>
      <c r="H1398" s="389">
        <v>3</v>
      </c>
      <c r="I1398" s="389" t="s">
        <v>100039</v>
      </c>
      <c r="J1398" s="389" t="s">
        <v>98801</v>
      </c>
      <c r="K1398" s="389" t="s">
        <v>98802</v>
      </c>
    </row>
    <row r="1399" spans="1:11" hidden="1">
      <c r="A1399" s="389" t="str">
        <f t="shared" si="42"/>
        <v>T</v>
      </c>
      <c r="B1399" s="389" t="str">
        <f t="shared" si="43"/>
        <v>T6</v>
      </c>
      <c r="C1399" s="394" t="s">
        <v>100270</v>
      </c>
      <c r="D1399" s="394" t="s">
        <v>100041</v>
      </c>
      <c r="E1399" s="395">
        <v>12</v>
      </c>
      <c r="F1399" s="389" t="s">
        <v>98828</v>
      </c>
      <c r="G1399" s="389" t="s">
        <v>100038</v>
      </c>
      <c r="H1399" s="389">
        <v>3</v>
      </c>
      <c r="I1399" s="389" t="s">
        <v>100039</v>
      </c>
      <c r="J1399" s="389" t="s">
        <v>98801</v>
      </c>
      <c r="K1399" s="389" t="s">
        <v>98802</v>
      </c>
    </row>
    <row r="1400" spans="1:11" hidden="1">
      <c r="A1400" s="389" t="str">
        <f t="shared" si="42"/>
        <v>T</v>
      </c>
      <c r="B1400" s="389" t="str">
        <f t="shared" si="43"/>
        <v>T6</v>
      </c>
      <c r="C1400" s="394" t="s">
        <v>100271</v>
      </c>
      <c r="D1400" s="394" t="s">
        <v>100041</v>
      </c>
      <c r="E1400" s="395">
        <v>12</v>
      </c>
      <c r="F1400" s="389" t="s">
        <v>98828</v>
      </c>
      <c r="G1400" s="389" t="s">
        <v>100038</v>
      </c>
      <c r="H1400" s="389">
        <v>3</v>
      </c>
      <c r="I1400" s="389" t="s">
        <v>100039</v>
      </c>
      <c r="J1400" s="389" t="s">
        <v>98801</v>
      </c>
      <c r="K1400" s="389" t="s">
        <v>98802</v>
      </c>
    </row>
    <row r="1401" spans="1:11" hidden="1">
      <c r="A1401" s="389" t="str">
        <f t="shared" si="42"/>
        <v>T</v>
      </c>
      <c r="B1401" s="389" t="str">
        <f t="shared" si="43"/>
        <v>T6</v>
      </c>
      <c r="C1401" s="394" t="s">
        <v>100272</v>
      </c>
      <c r="D1401" s="394" t="s">
        <v>100041</v>
      </c>
      <c r="E1401" s="395">
        <v>12</v>
      </c>
      <c r="F1401" s="389" t="s">
        <v>98828</v>
      </c>
      <c r="G1401" s="389" t="s">
        <v>100038</v>
      </c>
      <c r="H1401" s="389">
        <v>3</v>
      </c>
      <c r="I1401" s="389" t="s">
        <v>100039</v>
      </c>
      <c r="J1401" s="389" t="s">
        <v>98801</v>
      </c>
      <c r="K1401" s="389" t="s">
        <v>98802</v>
      </c>
    </row>
    <row r="1402" spans="1:11" hidden="1">
      <c r="A1402" s="389" t="str">
        <f t="shared" si="42"/>
        <v>T</v>
      </c>
      <c r="B1402" s="389" t="str">
        <f t="shared" si="43"/>
        <v>T6</v>
      </c>
      <c r="C1402" s="394" t="s">
        <v>100273</v>
      </c>
      <c r="D1402" s="394" t="s">
        <v>100041</v>
      </c>
      <c r="E1402" s="395">
        <v>12</v>
      </c>
      <c r="F1402" s="389" t="s">
        <v>98828</v>
      </c>
      <c r="G1402" s="389" t="s">
        <v>100038</v>
      </c>
      <c r="H1402" s="389">
        <v>3</v>
      </c>
      <c r="I1402" s="389" t="s">
        <v>100039</v>
      </c>
      <c r="J1402" s="389" t="s">
        <v>98801</v>
      </c>
      <c r="K1402" s="389" t="s">
        <v>98802</v>
      </c>
    </row>
    <row r="1403" spans="1:11" hidden="1">
      <c r="A1403" s="389" t="str">
        <f t="shared" si="42"/>
        <v>T</v>
      </c>
      <c r="B1403" s="389" t="str">
        <f t="shared" si="43"/>
        <v>T6</v>
      </c>
      <c r="C1403" s="394" t="s">
        <v>100274</v>
      </c>
      <c r="D1403" s="394" t="s">
        <v>100041</v>
      </c>
      <c r="E1403" s="395">
        <v>12</v>
      </c>
      <c r="F1403" s="389" t="s">
        <v>98828</v>
      </c>
      <c r="G1403" s="389" t="s">
        <v>100038</v>
      </c>
      <c r="H1403" s="389">
        <v>3</v>
      </c>
      <c r="I1403" s="389" t="s">
        <v>100039</v>
      </c>
      <c r="J1403" s="389" t="s">
        <v>98801</v>
      </c>
      <c r="K1403" s="389" t="s">
        <v>98802</v>
      </c>
    </row>
    <row r="1404" spans="1:11" hidden="1">
      <c r="A1404" s="389" t="str">
        <f t="shared" si="42"/>
        <v>T</v>
      </c>
      <c r="B1404" s="389" t="str">
        <f t="shared" si="43"/>
        <v>T6</v>
      </c>
      <c r="C1404" s="394" t="s">
        <v>100275</v>
      </c>
      <c r="D1404" s="394" t="s">
        <v>100041</v>
      </c>
      <c r="E1404" s="395">
        <v>12</v>
      </c>
      <c r="F1404" s="389" t="s">
        <v>98828</v>
      </c>
      <c r="G1404" s="389" t="s">
        <v>100038</v>
      </c>
      <c r="H1404" s="389">
        <v>3</v>
      </c>
      <c r="I1404" s="389" t="s">
        <v>100039</v>
      </c>
      <c r="J1404" s="389" t="s">
        <v>98801</v>
      </c>
      <c r="K1404" s="389" t="s">
        <v>98802</v>
      </c>
    </row>
    <row r="1405" spans="1:11" hidden="1">
      <c r="A1405" s="389" t="str">
        <f t="shared" si="42"/>
        <v>T</v>
      </c>
      <c r="B1405" s="389" t="str">
        <f t="shared" si="43"/>
        <v>T6</v>
      </c>
      <c r="C1405" s="394" t="s">
        <v>100276</v>
      </c>
      <c r="D1405" s="394" t="s">
        <v>100041</v>
      </c>
      <c r="E1405" s="395">
        <v>12</v>
      </c>
      <c r="F1405" s="389" t="s">
        <v>98828</v>
      </c>
      <c r="G1405" s="389" t="s">
        <v>100038</v>
      </c>
      <c r="H1405" s="389">
        <v>3</v>
      </c>
      <c r="I1405" s="389" t="s">
        <v>100039</v>
      </c>
      <c r="J1405" s="389" t="s">
        <v>98801</v>
      </c>
      <c r="K1405" s="389" t="s">
        <v>98802</v>
      </c>
    </row>
    <row r="1406" spans="1:11" hidden="1">
      <c r="A1406" s="389" t="str">
        <f t="shared" si="42"/>
        <v>T</v>
      </c>
      <c r="B1406" s="389" t="str">
        <f t="shared" si="43"/>
        <v>T7</v>
      </c>
      <c r="C1406" s="394" t="s">
        <v>100277</v>
      </c>
      <c r="D1406" s="394" t="s">
        <v>100047</v>
      </c>
      <c r="E1406" s="395">
        <v>12</v>
      </c>
      <c r="F1406" s="389" t="s">
        <v>98828</v>
      </c>
      <c r="G1406" s="389" t="s">
        <v>100038</v>
      </c>
      <c r="H1406" s="389">
        <v>3</v>
      </c>
      <c r="I1406" s="389" t="s">
        <v>100039</v>
      </c>
      <c r="J1406" s="389" t="s">
        <v>98801</v>
      </c>
      <c r="K1406" s="389" t="s">
        <v>98802</v>
      </c>
    </row>
    <row r="1407" spans="1:11" hidden="1">
      <c r="A1407" s="389" t="str">
        <f t="shared" si="42"/>
        <v>T</v>
      </c>
      <c r="B1407" s="389" t="str">
        <f t="shared" si="43"/>
        <v>T7</v>
      </c>
      <c r="C1407" s="394" t="s">
        <v>100278</v>
      </c>
      <c r="D1407" s="394" t="s">
        <v>100163</v>
      </c>
      <c r="E1407" s="395">
        <v>12</v>
      </c>
      <c r="F1407" s="389" t="s">
        <v>98828</v>
      </c>
      <c r="G1407" s="389" t="s">
        <v>100038</v>
      </c>
      <c r="H1407" s="389">
        <v>3</v>
      </c>
      <c r="I1407" s="389" t="s">
        <v>100039</v>
      </c>
      <c r="J1407" s="389" t="s">
        <v>98801</v>
      </c>
      <c r="K1407" s="389" t="s">
        <v>98802</v>
      </c>
    </row>
    <row r="1408" spans="1:11" hidden="1">
      <c r="A1408" s="389" t="str">
        <f t="shared" si="42"/>
        <v>T</v>
      </c>
      <c r="B1408" s="389" t="str">
        <f t="shared" si="43"/>
        <v>T7</v>
      </c>
      <c r="C1408" s="394" t="s">
        <v>100279</v>
      </c>
      <c r="D1408" s="394" t="s">
        <v>100041</v>
      </c>
      <c r="E1408" s="395">
        <v>12</v>
      </c>
      <c r="F1408" s="389" t="s">
        <v>98828</v>
      </c>
      <c r="G1408" s="389" t="s">
        <v>100038</v>
      </c>
      <c r="H1408" s="389">
        <v>3</v>
      </c>
      <c r="I1408" s="389" t="s">
        <v>100039</v>
      </c>
      <c r="J1408" s="389" t="s">
        <v>98801</v>
      </c>
      <c r="K1408" s="389" t="s">
        <v>98802</v>
      </c>
    </row>
    <row r="1409" spans="1:11" hidden="1">
      <c r="A1409" s="389" t="str">
        <f t="shared" si="42"/>
        <v>T</v>
      </c>
      <c r="B1409" s="389" t="str">
        <f t="shared" si="43"/>
        <v>T7</v>
      </c>
      <c r="C1409" s="394" t="s">
        <v>100280</v>
      </c>
      <c r="D1409" s="394" t="s">
        <v>100041</v>
      </c>
      <c r="E1409" s="395">
        <v>12</v>
      </c>
      <c r="F1409" s="389" t="s">
        <v>98828</v>
      </c>
      <c r="G1409" s="389" t="s">
        <v>100038</v>
      </c>
      <c r="H1409" s="389">
        <v>3</v>
      </c>
      <c r="I1409" s="389" t="s">
        <v>100039</v>
      </c>
      <c r="J1409" s="389" t="s">
        <v>98801</v>
      </c>
      <c r="K1409" s="389" t="s">
        <v>98802</v>
      </c>
    </row>
    <row r="1410" spans="1:11" hidden="1">
      <c r="A1410" s="389" t="str">
        <f t="shared" si="42"/>
        <v>T</v>
      </c>
      <c r="B1410" s="389" t="str">
        <f t="shared" si="43"/>
        <v>T7</v>
      </c>
      <c r="C1410" s="394" t="s">
        <v>100281</v>
      </c>
      <c r="D1410" s="394" t="s">
        <v>100043</v>
      </c>
      <c r="E1410" s="395">
        <v>12</v>
      </c>
      <c r="F1410" s="389" t="s">
        <v>98828</v>
      </c>
      <c r="G1410" s="389" t="s">
        <v>100038</v>
      </c>
      <c r="H1410" s="389">
        <v>3</v>
      </c>
      <c r="I1410" s="389" t="s">
        <v>100039</v>
      </c>
      <c r="J1410" s="389" t="s">
        <v>98801</v>
      </c>
      <c r="K1410" s="389" t="s">
        <v>98802</v>
      </c>
    </row>
    <row r="1411" spans="1:11" hidden="1">
      <c r="A1411" s="389" t="str">
        <f t="shared" ref="A1411:A1474" si="44">LEFT(C1411)</f>
        <v>T</v>
      </c>
      <c r="B1411" s="389" t="str">
        <f t="shared" si="43"/>
        <v>T7</v>
      </c>
      <c r="C1411" s="394" t="s">
        <v>100282</v>
      </c>
      <c r="D1411" s="394" t="s">
        <v>100123</v>
      </c>
      <c r="E1411" s="395">
        <v>12</v>
      </c>
      <c r="F1411" s="389" t="s">
        <v>98828</v>
      </c>
      <c r="G1411" s="389" t="s">
        <v>100038</v>
      </c>
      <c r="H1411" s="389">
        <v>3</v>
      </c>
      <c r="I1411" s="389" t="s">
        <v>100039</v>
      </c>
      <c r="J1411" s="389" t="s">
        <v>98801</v>
      </c>
      <c r="K1411" s="389" t="s">
        <v>98802</v>
      </c>
    </row>
    <row r="1412" spans="1:11" hidden="1">
      <c r="A1412" s="389" t="str">
        <f t="shared" si="44"/>
        <v>T</v>
      </c>
      <c r="B1412" s="389" t="str">
        <f t="shared" ref="B1412:B1475" si="45">LEFT(C1412,2)</f>
        <v>T7</v>
      </c>
      <c r="C1412" s="394" t="s">
        <v>100283</v>
      </c>
      <c r="D1412" s="394" t="s">
        <v>100043</v>
      </c>
      <c r="E1412" s="395">
        <v>12</v>
      </c>
      <c r="F1412" s="389" t="s">
        <v>98828</v>
      </c>
      <c r="G1412" s="389" t="s">
        <v>100038</v>
      </c>
      <c r="H1412" s="389">
        <v>3</v>
      </c>
      <c r="I1412" s="389" t="s">
        <v>100039</v>
      </c>
      <c r="J1412" s="389" t="s">
        <v>98801</v>
      </c>
      <c r="K1412" s="389" t="s">
        <v>98802</v>
      </c>
    </row>
    <row r="1413" spans="1:11" hidden="1">
      <c r="A1413" s="389" t="str">
        <f t="shared" si="44"/>
        <v>T</v>
      </c>
      <c r="B1413" s="389" t="str">
        <f t="shared" si="45"/>
        <v>T7</v>
      </c>
      <c r="C1413" s="394" t="s">
        <v>100284</v>
      </c>
      <c r="D1413" s="394" t="s">
        <v>100041</v>
      </c>
      <c r="E1413" s="395">
        <v>12</v>
      </c>
      <c r="F1413" s="389" t="s">
        <v>98828</v>
      </c>
      <c r="G1413" s="389" t="s">
        <v>100038</v>
      </c>
      <c r="H1413" s="389">
        <v>3</v>
      </c>
      <c r="I1413" s="389" t="s">
        <v>100039</v>
      </c>
      <c r="J1413" s="389" t="s">
        <v>98801</v>
      </c>
      <c r="K1413" s="389" t="s">
        <v>98802</v>
      </c>
    </row>
    <row r="1414" spans="1:11" hidden="1">
      <c r="A1414" s="389" t="str">
        <f t="shared" si="44"/>
        <v>T</v>
      </c>
      <c r="B1414" s="389" t="str">
        <f t="shared" si="45"/>
        <v>T7</v>
      </c>
      <c r="C1414" s="394" t="s">
        <v>100285</v>
      </c>
      <c r="D1414" s="394" t="s">
        <v>100041</v>
      </c>
      <c r="E1414" s="395">
        <v>12</v>
      </c>
      <c r="F1414" s="389" t="s">
        <v>98828</v>
      </c>
      <c r="G1414" s="389" t="s">
        <v>100038</v>
      </c>
      <c r="H1414" s="389">
        <v>3</v>
      </c>
      <c r="I1414" s="389" t="s">
        <v>100039</v>
      </c>
      <c r="J1414" s="389" t="s">
        <v>98801</v>
      </c>
      <c r="K1414" s="389" t="s">
        <v>98802</v>
      </c>
    </row>
    <row r="1415" spans="1:11" hidden="1">
      <c r="A1415" s="389" t="str">
        <f t="shared" si="44"/>
        <v>T</v>
      </c>
      <c r="B1415" s="389" t="str">
        <f t="shared" si="45"/>
        <v>T8</v>
      </c>
      <c r="C1415" s="394" t="s">
        <v>100286</v>
      </c>
      <c r="D1415" s="394" t="s">
        <v>100041</v>
      </c>
      <c r="E1415" s="395">
        <v>12</v>
      </c>
      <c r="F1415" s="389" t="s">
        <v>98828</v>
      </c>
      <c r="G1415" s="389" t="s">
        <v>100038</v>
      </c>
      <c r="H1415" s="389">
        <v>3</v>
      </c>
      <c r="I1415" s="389" t="s">
        <v>100039</v>
      </c>
      <c r="J1415" s="389" t="s">
        <v>98801</v>
      </c>
      <c r="K1415" s="389" t="s">
        <v>98802</v>
      </c>
    </row>
    <row r="1416" spans="1:11" hidden="1">
      <c r="A1416" s="389" t="str">
        <f t="shared" si="44"/>
        <v>T</v>
      </c>
      <c r="B1416" s="389" t="str">
        <f t="shared" si="45"/>
        <v>T8</v>
      </c>
      <c r="C1416" s="394" t="s">
        <v>100287</v>
      </c>
      <c r="D1416" s="394" t="s">
        <v>100041</v>
      </c>
      <c r="E1416" s="395">
        <v>12</v>
      </c>
      <c r="F1416" s="389" t="s">
        <v>98828</v>
      </c>
      <c r="G1416" s="389" t="s">
        <v>100038</v>
      </c>
      <c r="H1416" s="389">
        <v>3</v>
      </c>
      <c r="I1416" s="389" t="s">
        <v>100039</v>
      </c>
      <c r="J1416" s="389" t="s">
        <v>98801</v>
      </c>
      <c r="K1416" s="389" t="s">
        <v>98802</v>
      </c>
    </row>
    <row r="1417" spans="1:11" hidden="1">
      <c r="A1417" s="389" t="str">
        <f t="shared" si="44"/>
        <v>T</v>
      </c>
      <c r="B1417" s="389" t="str">
        <f t="shared" si="45"/>
        <v>T8</v>
      </c>
      <c r="C1417" s="394" t="s">
        <v>100288</v>
      </c>
      <c r="D1417" s="394" t="s">
        <v>100041</v>
      </c>
      <c r="E1417" s="395">
        <v>12</v>
      </c>
      <c r="F1417" s="389" t="s">
        <v>98828</v>
      </c>
      <c r="G1417" s="389" t="s">
        <v>100038</v>
      </c>
      <c r="H1417" s="389">
        <v>3</v>
      </c>
      <c r="I1417" s="389" t="s">
        <v>100039</v>
      </c>
      <c r="J1417" s="389" t="s">
        <v>98801</v>
      </c>
      <c r="K1417" s="389" t="s">
        <v>98802</v>
      </c>
    </row>
    <row r="1418" spans="1:11" hidden="1">
      <c r="A1418" s="389" t="str">
        <f t="shared" si="44"/>
        <v>T</v>
      </c>
      <c r="B1418" s="389" t="str">
        <f t="shared" si="45"/>
        <v>T8</v>
      </c>
      <c r="C1418" s="394" t="s">
        <v>100289</v>
      </c>
      <c r="D1418" s="394" t="s">
        <v>100041</v>
      </c>
      <c r="E1418" s="395">
        <v>12</v>
      </c>
      <c r="F1418" s="389" t="s">
        <v>98828</v>
      </c>
      <c r="G1418" s="389" t="s">
        <v>100038</v>
      </c>
      <c r="H1418" s="389">
        <v>3</v>
      </c>
      <c r="I1418" s="389" t="s">
        <v>100039</v>
      </c>
      <c r="J1418" s="389" t="s">
        <v>98801</v>
      </c>
      <c r="K1418" s="389" t="s">
        <v>98802</v>
      </c>
    </row>
    <row r="1419" spans="1:11" hidden="1">
      <c r="A1419" s="389" t="str">
        <f t="shared" si="44"/>
        <v>T</v>
      </c>
      <c r="B1419" s="389" t="str">
        <f t="shared" si="45"/>
        <v>T8</v>
      </c>
      <c r="C1419" s="394" t="s">
        <v>100290</v>
      </c>
      <c r="D1419" s="394" t="s">
        <v>100041</v>
      </c>
      <c r="E1419" s="395">
        <v>12</v>
      </c>
      <c r="F1419" s="389" t="s">
        <v>98828</v>
      </c>
      <c r="G1419" s="389" t="s">
        <v>100038</v>
      </c>
      <c r="H1419" s="389">
        <v>3</v>
      </c>
      <c r="I1419" s="389" t="s">
        <v>100039</v>
      </c>
      <c r="J1419" s="389" t="s">
        <v>98801</v>
      </c>
      <c r="K1419" s="389" t="s">
        <v>98802</v>
      </c>
    </row>
    <row r="1420" spans="1:11" hidden="1">
      <c r="A1420" s="389" t="str">
        <f t="shared" si="44"/>
        <v>T</v>
      </c>
      <c r="B1420" s="389" t="str">
        <f t="shared" si="45"/>
        <v>T8</v>
      </c>
      <c r="C1420" s="394" t="s">
        <v>100291</v>
      </c>
      <c r="D1420" s="394" t="s">
        <v>100041</v>
      </c>
      <c r="E1420" s="395">
        <v>12</v>
      </c>
      <c r="F1420" s="389" t="s">
        <v>98828</v>
      </c>
      <c r="G1420" s="389" t="s">
        <v>100038</v>
      </c>
      <c r="H1420" s="389">
        <v>3</v>
      </c>
      <c r="I1420" s="389" t="s">
        <v>100039</v>
      </c>
      <c r="J1420" s="389" t="s">
        <v>98801</v>
      </c>
      <c r="K1420" s="389" t="s">
        <v>98802</v>
      </c>
    </row>
    <row r="1421" spans="1:11" hidden="1">
      <c r="A1421" s="389" t="str">
        <f t="shared" si="44"/>
        <v>T</v>
      </c>
      <c r="B1421" s="389" t="str">
        <f t="shared" si="45"/>
        <v>T8</v>
      </c>
      <c r="C1421" s="394" t="s">
        <v>100292</v>
      </c>
      <c r="D1421" s="394" t="s">
        <v>100041</v>
      </c>
      <c r="E1421" s="395">
        <v>12</v>
      </c>
      <c r="F1421" s="389" t="s">
        <v>98828</v>
      </c>
      <c r="G1421" s="389" t="s">
        <v>100038</v>
      </c>
      <c r="H1421" s="389">
        <v>3</v>
      </c>
      <c r="I1421" s="389" t="s">
        <v>100039</v>
      </c>
      <c r="J1421" s="389" t="s">
        <v>98801</v>
      </c>
      <c r="K1421" s="389" t="s">
        <v>98802</v>
      </c>
    </row>
    <row r="1422" spans="1:11" hidden="1">
      <c r="A1422" s="389" t="str">
        <f t="shared" si="44"/>
        <v>T</v>
      </c>
      <c r="B1422" s="389" t="str">
        <f t="shared" si="45"/>
        <v>T8</v>
      </c>
      <c r="C1422" s="394" t="s">
        <v>100293</v>
      </c>
      <c r="D1422" s="394" t="s">
        <v>100041</v>
      </c>
      <c r="E1422" s="395">
        <v>12</v>
      </c>
      <c r="F1422" s="389" t="s">
        <v>98828</v>
      </c>
      <c r="G1422" s="389" t="s">
        <v>100038</v>
      </c>
      <c r="H1422" s="389">
        <v>3</v>
      </c>
      <c r="I1422" s="389" t="s">
        <v>100039</v>
      </c>
      <c r="J1422" s="389" t="s">
        <v>98801</v>
      </c>
      <c r="K1422" s="389" t="s">
        <v>98802</v>
      </c>
    </row>
    <row r="1423" spans="1:11" hidden="1">
      <c r="A1423" s="389" t="str">
        <f t="shared" si="44"/>
        <v>T</v>
      </c>
      <c r="B1423" s="389" t="str">
        <f t="shared" si="45"/>
        <v>T8</v>
      </c>
      <c r="C1423" s="394" t="s">
        <v>100294</v>
      </c>
      <c r="D1423" s="394" t="s">
        <v>100043</v>
      </c>
      <c r="E1423" s="395">
        <v>12</v>
      </c>
      <c r="F1423" s="389" t="s">
        <v>98828</v>
      </c>
      <c r="G1423" s="389" t="s">
        <v>100038</v>
      </c>
      <c r="H1423" s="389">
        <v>3</v>
      </c>
      <c r="I1423" s="389" t="s">
        <v>100039</v>
      </c>
      <c r="J1423" s="389" t="s">
        <v>98801</v>
      </c>
      <c r="K1423" s="389" t="s">
        <v>98802</v>
      </c>
    </row>
    <row r="1424" spans="1:11" hidden="1">
      <c r="A1424" s="389" t="str">
        <f t="shared" si="44"/>
        <v>T</v>
      </c>
      <c r="B1424" s="389" t="str">
        <f t="shared" si="45"/>
        <v>T8</v>
      </c>
      <c r="C1424" s="394" t="s">
        <v>100295</v>
      </c>
      <c r="D1424" s="394" t="s">
        <v>100163</v>
      </c>
      <c r="E1424" s="395">
        <v>12</v>
      </c>
      <c r="F1424" s="389" t="s">
        <v>98828</v>
      </c>
      <c r="G1424" s="389" t="s">
        <v>100038</v>
      </c>
      <c r="H1424" s="389">
        <v>3</v>
      </c>
      <c r="I1424" s="389" t="s">
        <v>100039</v>
      </c>
      <c r="J1424" s="389" t="s">
        <v>98801</v>
      </c>
      <c r="K1424" s="389" t="s">
        <v>98802</v>
      </c>
    </row>
    <row r="1425" spans="1:11" hidden="1">
      <c r="A1425" s="389" t="str">
        <f t="shared" si="44"/>
        <v>T</v>
      </c>
      <c r="B1425" s="389" t="str">
        <f t="shared" si="45"/>
        <v>T8</v>
      </c>
      <c r="C1425" s="401" t="s">
        <v>100296</v>
      </c>
      <c r="D1425" s="401" t="s">
        <v>100163</v>
      </c>
      <c r="E1425" s="402">
        <v>12</v>
      </c>
      <c r="F1425" s="389" t="s">
        <v>98828</v>
      </c>
      <c r="G1425" s="389" t="s">
        <v>100038</v>
      </c>
      <c r="H1425" s="389">
        <v>3</v>
      </c>
      <c r="I1425" s="389" t="s">
        <v>100039</v>
      </c>
      <c r="J1425" s="389" t="s">
        <v>98801</v>
      </c>
      <c r="K1425" s="389" t="s">
        <v>98802</v>
      </c>
    </row>
    <row r="1426" spans="1:11" hidden="1">
      <c r="A1426" s="389" t="str">
        <f t="shared" si="44"/>
        <v>T</v>
      </c>
      <c r="B1426" s="389" t="str">
        <f t="shared" si="45"/>
        <v>T8</v>
      </c>
      <c r="C1426" s="394" t="s">
        <v>100297</v>
      </c>
      <c r="D1426" s="394" t="s">
        <v>100163</v>
      </c>
      <c r="E1426" s="395">
        <v>12</v>
      </c>
      <c r="F1426" s="389" t="s">
        <v>98828</v>
      </c>
      <c r="G1426" s="389" t="s">
        <v>100038</v>
      </c>
      <c r="H1426" s="389">
        <v>3</v>
      </c>
      <c r="I1426" s="389" t="s">
        <v>100039</v>
      </c>
      <c r="J1426" s="389" t="s">
        <v>98801</v>
      </c>
      <c r="K1426" s="389" t="s">
        <v>98802</v>
      </c>
    </row>
    <row r="1427" spans="1:11" hidden="1">
      <c r="A1427" s="389" t="str">
        <f t="shared" si="44"/>
        <v>T</v>
      </c>
      <c r="B1427" s="389" t="str">
        <f t="shared" si="45"/>
        <v>T8</v>
      </c>
      <c r="C1427" s="394" t="s">
        <v>100298</v>
      </c>
      <c r="D1427" s="394" t="s">
        <v>100163</v>
      </c>
      <c r="E1427" s="395">
        <v>12</v>
      </c>
      <c r="F1427" s="389" t="s">
        <v>98828</v>
      </c>
      <c r="G1427" s="389" t="s">
        <v>100038</v>
      </c>
      <c r="H1427" s="389">
        <v>3</v>
      </c>
      <c r="I1427" s="389" t="s">
        <v>100039</v>
      </c>
      <c r="J1427" s="389" t="s">
        <v>98801</v>
      </c>
      <c r="K1427" s="389" t="s">
        <v>98802</v>
      </c>
    </row>
    <row r="1428" spans="1:11" hidden="1">
      <c r="A1428" s="389" t="str">
        <f t="shared" si="44"/>
        <v>T</v>
      </c>
      <c r="B1428" s="389" t="str">
        <f t="shared" si="45"/>
        <v>T8</v>
      </c>
      <c r="C1428" s="394" t="s">
        <v>100299</v>
      </c>
      <c r="D1428" s="394" t="s">
        <v>100041</v>
      </c>
      <c r="E1428" s="395">
        <v>12</v>
      </c>
      <c r="F1428" s="389" t="s">
        <v>98828</v>
      </c>
      <c r="G1428" s="389" t="s">
        <v>100038</v>
      </c>
      <c r="H1428" s="389">
        <v>3</v>
      </c>
      <c r="I1428" s="389" t="s">
        <v>100039</v>
      </c>
      <c r="J1428" s="389" t="s">
        <v>98801</v>
      </c>
      <c r="K1428" s="389" t="s">
        <v>98802</v>
      </c>
    </row>
    <row r="1429" spans="1:11" hidden="1">
      <c r="A1429" s="389" t="str">
        <f t="shared" si="44"/>
        <v>T</v>
      </c>
      <c r="B1429" s="389" t="str">
        <f t="shared" si="45"/>
        <v>T9</v>
      </c>
      <c r="C1429" s="394" t="s">
        <v>100300</v>
      </c>
      <c r="D1429" s="394" t="s">
        <v>100041</v>
      </c>
      <c r="E1429" s="395">
        <v>12</v>
      </c>
      <c r="F1429" s="389" t="s">
        <v>98828</v>
      </c>
      <c r="G1429" s="389" t="s">
        <v>100038</v>
      </c>
      <c r="H1429" s="389">
        <v>3</v>
      </c>
      <c r="I1429" s="389" t="s">
        <v>100039</v>
      </c>
      <c r="J1429" s="389" t="s">
        <v>98801</v>
      </c>
      <c r="K1429" s="389" t="s">
        <v>98802</v>
      </c>
    </row>
    <row r="1430" spans="1:11" hidden="1">
      <c r="A1430" s="389" t="str">
        <f t="shared" si="44"/>
        <v>T</v>
      </c>
      <c r="B1430" s="389" t="str">
        <f t="shared" si="45"/>
        <v>T9</v>
      </c>
      <c r="C1430" s="394" t="s">
        <v>100301</v>
      </c>
      <c r="D1430" s="394" t="s">
        <v>100041</v>
      </c>
      <c r="E1430" s="395">
        <v>12</v>
      </c>
      <c r="F1430" s="389" t="s">
        <v>98828</v>
      </c>
      <c r="G1430" s="389" t="s">
        <v>100038</v>
      </c>
      <c r="H1430" s="389">
        <v>3</v>
      </c>
      <c r="I1430" s="389" t="s">
        <v>100039</v>
      </c>
      <c r="J1430" s="389" t="s">
        <v>98801</v>
      </c>
      <c r="K1430" s="389" t="s">
        <v>98802</v>
      </c>
    </row>
    <row r="1431" spans="1:11" hidden="1">
      <c r="A1431" s="389" t="str">
        <f t="shared" si="44"/>
        <v>T</v>
      </c>
      <c r="B1431" s="389" t="str">
        <f t="shared" si="45"/>
        <v>T9</v>
      </c>
      <c r="C1431" s="394" t="s">
        <v>100302</v>
      </c>
      <c r="D1431" s="394" t="s">
        <v>100041</v>
      </c>
      <c r="E1431" s="395">
        <v>12</v>
      </c>
      <c r="F1431" s="389" t="s">
        <v>98828</v>
      </c>
      <c r="G1431" s="389" t="s">
        <v>100038</v>
      </c>
      <c r="H1431" s="389">
        <v>3</v>
      </c>
      <c r="I1431" s="389" t="s">
        <v>100039</v>
      </c>
      <c r="J1431" s="389" t="s">
        <v>98801</v>
      </c>
      <c r="K1431" s="389" t="s">
        <v>98802</v>
      </c>
    </row>
    <row r="1432" spans="1:11" hidden="1">
      <c r="A1432" s="389" t="str">
        <f t="shared" si="44"/>
        <v>T</v>
      </c>
      <c r="B1432" s="389" t="str">
        <f t="shared" si="45"/>
        <v>T9</v>
      </c>
      <c r="C1432" s="394" t="s">
        <v>100303</v>
      </c>
      <c r="D1432" s="394" t="s">
        <v>100041</v>
      </c>
      <c r="E1432" s="395">
        <v>12</v>
      </c>
      <c r="F1432" s="389" t="s">
        <v>98828</v>
      </c>
      <c r="G1432" s="389" t="s">
        <v>100038</v>
      </c>
      <c r="H1432" s="389">
        <v>3</v>
      </c>
      <c r="I1432" s="389" t="s">
        <v>100039</v>
      </c>
      <c r="J1432" s="389" t="s">
        <v>98801</v>
      </c>
      <c r="K1432" s="389" t="s">
        <v>98802</v>
      </c>
    </row>
    <row r="1433" spans="1:11" hidden="1">
      <c r="A1433" s="389" t="str">
        <f t="shared" si="44"/>
        <v>T</v>
      </c>
      <c r="B1433" s="389" t="str">
        <f t="shared" si="45"/>
        <v>T9</v>
      </c>
      <c r="C1433" s="394" t="s">
        <v>100304</v>
      </c>
      <c r="D1433" s="394" t="s">
        <v>100041</v>
      </c>
      <c r="E1433" s="395">
        <v>12</v>
      </c>
      <c r="F1433" s="389" t="s">
        <v>98828</v>
      </c>
      <c r="G1433" s="389" t="s">
        <v>100038</v>
      </c>
      <c r="H1433" s="389">
        <v>3</v>
      </c>
      <c r="I1433" s="389" t="s">
        <v>100039</v>
      </c>
      <c r="J1433" s="389" t="s">
        <v>98801</v>
      </c>
      <c r="K1433" s="389" t="s">
        <v>98802</v>
      </c>
    </row>
    <row r="1434" spans="1:11" hidden="1">
      <c r="A1434" s="389" t="str">
        <f t="shared" si="44"/>
        <v>T</v>
      </c>
      <c r="B1434" s="389" t="str">
        <f t="shared" si="45"/>
        <v>T9</v>
      </c>
      <c r="C1434" s="394" t="s">
        <v>100305</v>
      </c>
      <c r="D1434" s="394" t="s">
        <v>100041</v>
      </c>
      <c r="E1434" s="395">
        <v>12</v>
      </c>
      <c r="F1434" s="389" t="s">
        <v>98828</v>
      </c>
      <c r="G1434" s="389" t="s">
        <v>100038</v>
      </c>
      <c r="H1434" s="389">
        <v>3</v>
      </c>
      <c r="I1434" s="389" t="s">
        <v>100039</v>
      </c>
      <c r="J1434" s="389" t="s">
        <v>98801</v>
      </c>
      <c r="K1434" s="389" t="s">
        <v>98802</v>
      </c>
    </row>
    <row r="1435" spans="1:11" hidden="1">
      <c r="A1435" s="389" t="str">
        <f t="shared" si="44"/>
        <v>T</v>
      </c>
      <c r="B1435" s="389" t="str">
        <f t="shared" si="45"/>
        <v>T9</v>
      </c>
      <c r="C1435" s="394" t="s">
        <v>100306</v>
      </c>
      <c r="D1435" s="394" t="s">
        <v>100041</v>
      </c>
      <c r="E1435" s="395">
        <v>12</v>
      </c>
      <c r="F1435" s="389" t="s">
        <v>98828</v>
      </c>
      <c r="G1435" s="389" t="s">
        <v>100038</v>
      </c>
      <c r="H1435" s="389">
        <v>3</v>
      </c>
      <c r="I1435" s="389" t="s">
        <v>100039</v>
      </c>
      <c r="J1435" s="389" t="s">
        <v>98801</v>
      </c>
      <c r="K1435" s="389" t="s">
        <v>98802</v>
      </c>
    </row>
    <row r="1436" spans="1:11" hidden="1">
      <c r="A1436" s="389" t="str">
        <f t="shared" si="44"/>
        <v>T</v>
      </c>
      <c r="B1436" s="389" t="str">
        <f t="shared" si="45"/>
        <v>T9</v>
      </c>
      <c r="C1436" s="394" t="s">
        <v>100307</v>
      </c>
      <c r="D1436" s="394" t="s">
        <v>100041</v>
      </c>
      <c r="E1436" s="395">
        <v>12</v>
      </c>
      <c r="F1436" s="389" t="s">
        <v>98828</v>
      </c>
      <c r="G1436" s="389" t="s">
        <v>100038</v>
      </c>
      <c r="H1436" s="389">
        <v>3</v>
      </c>
      <c r="I1436" s="389" t="s">
        <v>100039</v>
      </c>
      <c r="J1436" s="389" t="s">
        <v>98801</v>
      </c>
      <c r="K1436" s="389" t="s">
        <v>98802</v>
      </c>
    </row>
    <row r="1437" spans="1:11" hidden="1">
      <c r="A1437" s="389" t="str">
        <f t="shared" si="44"/>
        <v>T</v>
      </c>
      <c r="B1437" s="389" t="str">
        <f t="shared" si="45"/>
        <v>T9</v>
      </c>
      <c r="C1437" s="394" t="s">
        <v>100308</v>
      </c>
      <c r="D1437" s="394" t="s">
        <v>100041</v>
      </c>
      <c r="E1437" s="395">
        <v>12</v>
      </c>
      <c r="F1437" s="389" t="s">
        <v>98828</v>
      </c>
      <c r="G1437" s="389" t="s">
        <v>100038</v>
      </c>
      <c r="H1437" s="389">
        <v>3</v>
      </c>
      <c r="I1437" s="389" t="s">
        <v>100039</v>
      </c>
      <c r="J1437" s="389" t="s">
        <v>98801</v>
      </c>
      <c r="K1437" s="389" t="s">
        <v>98802</v>
      </c>
    </row>
    <row r="1438" spans="1:11" hidden="1">
      <c r="A1438" s="389" t="str">
        <f t="shared" si="44"/>
        <v>T</v>
      </c>
      <c r="B1438" s="389" t="str">
        <f t="shared" si="45"/>
        <v>T9</v>
      </c>
      <c r="C1438" s="394" t="s">
        <v>100309</v>
      </c>
      <c r="D1438" s="394" t="s">
        <v>100041</v>
      </c>
      <c r="E1438" s="395">
        <v>12</v>
      </c>
      <c r="F1438" s="389" t="s">
        <v>98828</v>
      </c>
      <c r="G1438" s="389" t="s">
        <v>100038</v>
      </c>
      <c r="H1438" s="389">
        <v>3</v>
      </c>
      <c r="I1438" s="389" t="s">
        <v>100039</v>
      </c>
      <c r="J1438" s="389" t="s">
        <v>98801</v>
      </c>
      <c r="K1438" s="389" t="s">
        <v>98802</v>
      </c>
    </row>
    <row r="1439" spans="1:11" hidden="1">
      <c r="A1439" s="389" t="str">
        <f t="shared" si="44"/>
        <v>T</v>
      </c>
      <c r="B1439" s="389" t="str">
        <f t="shared" si="45"/>
        <v>T9</v>
      </c>
      <c r="C1439" s="394" t="s">
        <v>100310</v>
      </c>
      <c r="D1439" s="394" t="s">
        <v>100041</v>
      </c>
      <c r="E1439" s="395">
        <v>12</v>
      </c>
      <c r="F1439" s="389" t="s">
        <v>98828</v>
      </c>
      <c r="G1439" s="389" t="s">
        <v>100038</v>
      </c>
      <c r="H1439" s="389">
        <v>3</v>
      </c>
      <c r="I1439" s="389" t="s">
        <v>100039</v>
      </c>
      <c r="J1439" s="389" t="s">
        <v>98801</v>
      </c>
      <c r="K1439" s="389" t="s">
        <v>98802</v>
      </c>
    </row>
    <row r="1440" spans="1:11" hidden="1">
      <c r="A1440" s="389" t="str">
        <f t="shared" si="44"/>
        <v>T</v>
      </c>
      <c r="B1440" s="389" t="str">
        <f t="shared" si="45"/>
        <v>T9</v>
      </c>
      <c r="C1440" s="394" t="s">
        <v>100311</v>
      </c>
      <c r="D1440" s="394" t="s">
        <v>100123</v>
      </c>
      <c r="E1440" s="395">
        <v>12</v>
      </c>
      <c r="F1440" s="389" t="s">
        <v>98828</v>
      </c>
      <c r="G1440" s="389" t="s">
        <v>100038</v>
      </c>
      <c r="H1440" s="389">
        <v>3</v>
      </c>
      <c r="I1440" s="389" t="s">
        <v>100039</v>
      </c>
      <c r="J1440" s="389" t="s">
        <v>98801</v>
      </c>
      <c r="K1440" s="389" t="s">
        <v>98802</v>
      </c>
    </row>
    <row r="1441" spans="1:11" hidden="1">
      <c r="A1441" s="389" t="str">
        <f t="shared" si="44"/>
        <v>T</v>
      </c>
      <c r="B1441" s="389" t="str">
        <f t="shared" si="45"/>
        <v>T9</v>
      </c>
      <c r="C1441" s="394" t="s">
        <v>100312</v>
      </c>
      <c r="D1441" s="394" t="s">
        <v>100041</v>
      </c>
      <c r="E1441" s="395">
        <v>12</v>
      </c>
      <c r="F1441" s="389" t="s">
        <v>98828</v>
      </c>
      <c r="G1441" s="389" t="s">
        <v>100038</v>
      </c>
      <c r="H1441" s="389">
        <v>3</v>
      </c>
      <c r="I1441" s="389" t="s">
        <v>100039</v>
      </c>
      <c r="J1441" s="389" t="s">
        <v>98801</v>
      </c>
      <c r="K1441" s="389" t="s">
        <v>98802</v>
      </c>
    </row>
    <row r="1442" spans="1:11" hidden="1">
      <c r="A1442" s="389" t="str">
        <f t="shared" si="44"/>
        <v>V</v>
      </c>
      <c r="B1442" s="389" t="str">
        <f t="shared" si="45"/>
        <v>V0</v>
      </c>
      <c r="C1442" s="404" t="s">
        <v>100313</v>
      </c>
      <c r="D1442" s="394" t="s">
        <v>100314</v>
      </c>
      <c r="E1442" s="395">
        <v>11</v>
      </c>
      <c r="F1442" s="389" t="s">
        <v>99064</v>
      </c>
      <c r="G1442" s="389" t="s">
        <v>11</v>
      </c>
      <c r="H1442" s="389">
        <v>1</v>
      </c>
      <c r="I1442" s="389" t="s">
        <v>100315</v>
      </c>
      <c r="J1442" s="389" t="s">
        <v>100316</v>
      </c>
      <c r="K1442" s="389" t="s">
        <v>100317</v>
      </c>
    </row>
    <row r="1443" spans="1:11" hidden="1">
      <c r="A1443" s="389" t="str">
        <f t="shared" si="44"/>
        <v>V</v>
      </c>
      <c r="B1443" s="389" t="str">
        <f t="shared" si="45"/>
        <v>V0</v>
      </c>
      <c r="C1443" s="404" t="s">
        <v>100318</v>
      </c>
      <c r="D1443" s="394" t="s">
        <v>100319</v>
      </c>
      <c r="E1443" s="395">
        <v>11</v>
      </c>
      <c r="F1443" s="389" t="s">
        <v>99064</v>
      </c>
      <c r="G1443" s="389" t="s">
        <v>11</v>
      </c>
      <c r="H1443" s="389">
        <v>1</v>
      </c>
      <c r="I1443" s="389" t="s">
        <v>100315</v>
      </c>
      <c r="J1443" s="389" t="s">
        <v>100316</v>
      </c>
      <c r="K1443" s="389" t="s">
        <v>100317</v>
      </c>
    </row>
    <row r="1444" spans="1:11" hidden="1">
      <c r="A1444" s="389" t="str">
        <f t="shared" si="44"/>
        <v>V</v>
      </c>
      <c r="B1444" s="389" t="str">
        <f t="shared" si="45"/>
        <v>V0</v>
      </c>
      <c r="C1444" s="404" t="s">
        <v>100320</v>
      </c>
      <c r="D1444" s="394" t="s">
        <v>100319</v>
      </c>
      <c r="E1444" s="395">
        <v>11</v>
      </c>
      <c r="F1444" s="389" t="s">
        <v>99064</v>
      </c>
      <c r="G1444" s="389" t="s">
        <v>11</v>
      </c>
      <c r="H1444" s="389">
        <v>1</v>
      </c>
      <c r="I1444" s="389" t="s">
        <v>100315</v>
      </c>
      <c r="J1444" s="389" t="s">
        <v>100316</v>
      </c>
      <c r="K1444" s="389" t="s">
        <v>100317</v>
      </c>
    </row>
    <row r="1445" spans="1:11" hidden="1">
      <c r="A1445" s="389" t="str">
        <f t="shared" si="44"/>
        <v>V</v>
      </c>
      <c r="B1445" s="389" t="str">
        <f t="shared" si="45"/>
        <v>V0</v>
      </c>
      <c r="C1445" s="404" t="s">
        <v>100321</v>
      </c>
      <c r="D1445" s="394" t="s">
        <v>100319</v>
      </c>
      <c r="E1445" s="395">
        <v>11</v>
      </c>
      <c r="F1445" s="389" t="s">
        <v>99064</v>
      </c>
      <c r="G1445" s="389" t="s">
        <v>11</v>
      </c>
      <c r="H1445" s="389">
        <v>1</v>
      </c>
      <c r="I1445" s="389" t="s">
        <v>100315</v>
      </c>
      <c r="J1445" s="389" t="s">
        <v>100316</v>
      </c>
      <c r="K1445" s="389" t="s">
        <v>100317</v>
      </c>
    </row>
    <row r="1446" spans="1:11" hidden="1">
      <c r="A1446" s="389" t="str">
        <f t="shared" si="44"/>
        <v>V</v>
      </c>
      <c r="B1446" s="389" t="str">
        <f t="shared" si="45"/>
        <v>V0</v>
      </c>
      <c r="C1446" s="404" t="s">
        <v>100322</v>
      </c>
      <c r="D1446" s="394" t="s">
        <v>100319</v>
      </c>
      <c r="E1446" s="395">
        <v>11</v>
      </c>
      <c r="F1446" s="389" t="s">
        <v>99064</v>
      </c>
      <c r="G1446" s="389" t="s">
        <v>11</v>
      </c>
      <c r="H1446" s="389">
        <v>1</v>
      </c>
      <c r="I1446" s="389" t="s">
        <v>100315</v>
      </c>
      <c r="J1446" s="389" t="s">
        <v>100316</v>
      </c>
      <c r="K1446" s="389" t="s">
        <v>100317</v>
      </c>
    </row>
    <row r="1447" spans="1:11" hidden="1">
      <c r="A1447" s="389" t="str">
        <f t="shared" si="44"/>
        <v>V</v>
      </c>
      <c r="B1447" s="389" t="str">
        <f t="shared" si="45"/>
        <v>V0</v>
      </c>
      <c r="C1447" s="404" t="s">
        <v>100323</v>
      </c>
      <c r="D1447" s="394" t="s">
        <v>100319</v>
      </c>
      <c r="E1447" s="395">
        <v>11</v>
      </c>
      <c r="F1447" s="389" t="s">
        <v>99064</v>
      </c>
      <c r="G1447" s="389" t="s">
        <v>11</v>
      </c>
      <c r="H1447" s="389">
        <v>1</v>
      </c>
      <c r="I1447" s="389" t="s">
        <v>100315</v>
      </c>
      <c r="J1447" s="389" t="s">
        <v>100316</v>
      </c>
      <c r="K1447" s="389" t="s">
        <v>100317</v>
      </c>
    </row>
    <row r="1448" spans="1:11" hidden="1">
      <c r="A1448" s="389" t="str">
        <f t="shared" si="44"/>
        <v>V</v>
      </c>
      <c r="B1448" s="389" t="str">
        <f t="shared" si="45"/>
        <v>V0</v>
      </c>
      <c r="C1448" s="404" t="s">
        <v>100324</v>
      </c>
      <c r="D1448" s="394" t="s">
        <v>100319</v>
      </c>
      <c r="E1448" s="395">
        <v>11</v>
      </c>
      <c r="F1448" s="389" t="s">
        <v>99064</v>
      </c>
      <c r="G1448" s="389" t="s">
        <v>11</v>
      </c>
      <c r="H1448" s="389">
        <v>1</v>
      </c>
      <c r="I1448" s="389" t="s">
        <v>100315</v>
      </c>
      <c r="J1448" s="389" t="s">
        <v>100316</v>
      </c>
      <c r="K1448" s="389" t="s">
        <v>100317</v>
      </c>
    </row>
    <row r="1449" spans="1:11" hidden="1">
      <c r="A1449" s="389" t="str">
        <f t="shared" si="44"/>
        <v>V</v>
      </c>
      <c r="B1449" s="389" t="str">
        <f t="shared" si="45"/>
        <v>V0</v>
      </c>
      <c r="C1449" s="404" t="s">
        <v>100325</v>
      </c>
      <c r="D1449" s="394" t="s">
        <v>100319</v>
      </c>
      <c r="E1449" s="395">
        <v>11</v>
      </c>
      <c r="F1449" s="389" t="s">
        <v>99064</v>
      </c>
      <c r="G1449" s="389" t="s">
        <v>11</v>
      </c>
      <c r="H1449" s="389">
        <v>1</v>
      </c>
      <c r="I1449" s="389" t="s">
        <v>100315</v>
      </c>
      <c r="J1449" s="389" t="s">
        <v>100316</v>
      </c>
      <c r="K1449" s="389" t="s">
        <v>100317</v>
      </c>
    </row>
    <row r="1450" spans="1:11" hidden="1">
      <c r="A1450" s="389" t="str">
        <f t="shared" si="44"/>
        <v>V</v>
      </c>
      <c r="B1450" s="389" t="str">
        <f t="shared" si="45"/>
        <v>V0</v>
      </c>
      <c r="C1450" s="404" t="s">
        <v>100326</v>
      </c>
      <c r="D1450" s="394" t="s">
        <v>100319</v>
      </c>
      <c r="E1450" s="395">
        <v>11</v>
      </c>
      <c r="F1450" s="389" t="s">
        <v>99064</v>
      </c>
      <c r="G1450" s="389" t="s">
        <v>11</v>
      </c>
      <c r="H1450" s="389">
        <v>1</v>
      </c>
      <c r="I1450" s="389" t="s">
        <v>100315</v>
      </c>
      <c r="J1450" s="389" t="s">
        <v>100316</v>
      </c>
      <c r="K1450" s="389" t="s">
        <v>100317</v>
      </c>
    </row>
    <row r="1451" spans="1:11" hidden="1">
      <c r="A1451" s="389" t="str">
        <f t="shared" si="44"/>
        <v>V</v>
      </c>
      <c r="B1451" s="389" t="str">
        <f t="shared" si="45"/>
        <v>V0</v>
      </c>
      <c r="C1451" s="394" t="s">
        <v>100327</v>
      </c>
      <c r="D1451" s="394" t="s">
        <v>100328</v>
      </c>
      <c r="E1451" s="395">
        <v>11</v>
      </c>
      <c r="F1451" s="389" t="s">
        <v>99071</v>
      </c>
      <c r="G1451" s="389" t="s">
        <v>11</v>
      </c>
      <c r="H1451" s="389">
        <v>2</v>
      </c>
      <c r="I1451" s="389" t="s">
        <v>100315</v>
      </c>
      <c r="J1451" s="389" t="s">
        <v>100316</v>
      </c>
      <c r="K1451" s="389" t="s">
        <v>100317</v>
      </c>
    </row>
    <row r="1452" spans="1:11" hidden="1">
      <c r="A1452" s="389" t="str">
        <f t="shared" si="44"/>
        <v>V</v>
      </c>
      <c r="B1452" s="389" t="str">
        <f t="shared" si="45"/>
        <v>V0</v>
      </c>
      <c r="C1452" s="394" t="s">
        <v>100329</v>
      </c>
      <c r="D1452" s="394" t="s">
        <v>100330</v>
      </c>
      <c r="E1452" s="395">
        <v>11</v>
      </c>
      <c r="F1452" s="389" t="s">
        <v>99071</v>
      </c>
      <c r="G1452" s="389" t="s">
        <v>11</v>
      </c>
      <c r="H1452" s="389">
        <v>2</v>
      </c>
      <c r="I1452" s="389" t="s">
        <v>100315</v>
      </c>
      <c r="J1452" s="389" t="s">
        <v>100316</v>
      </c>
      <c r="K1452" s="389" t="s">
        <v>100317</v>
      </c>
    </row>
    <row r="1453" spans="1:11" hidden="1">
      <c r="A1453" s="389" t="str">
        <f t="shared" si="44"/>
        <v>V</v>
      </c>
      <c r="B1453" s="389" t="str">
        <f t="shared" si="45"/>
        <v>V0</v>
      </c>
      <c r="C1453" s="394" t="s">
        <v>100331</v>
      </c>
      <c r="D1453" s="394" t="s">
        <v>100332</v>
      </c>
      <c r="E1453" s="395">
        <v>11</v>
      </c>
      <c r="F1453" s="389" t="s">
        <v>99084</v>
      </c>
      <c r="G1453" s="389" t="s">
        <v>11</v>
      </c>
      <c r="H1453" s="389">
        <v>2</v>
      </c>
      <c r="I1453" s="389" t="s">
        <v>100315</v>
      </c>
      <c r="J1453" s="389" t="s">
        <v>100316</v>
      </c>
      <c r="K1453" s="389" t="s">
        <v>100317</v>
      </c>
    </row>
    <row r="1454" spans="1:11" hidden="1">
      <c r="A1454" s="389" t="str">
        <f t="shared" si="44"/>
        <v>V</v>
      </c>
      <c r="B1454" s="389" t="str">
        <f t="shared" si="45"/>
        <v>V0</v>
      </c>
      <c r="C1454" s="394" t="s">
        <v>100333</v>
      </c>
      <c r="D1454" s="394" t="s">
        <v>100334</v>
      </c>
      <c r="E1454" s="395">
        <v>11</v>
      </c>
      <c r="F1454" s="389" t="s">
        <v>99058</v>
      </c>
      <c r="G1454" s="389" t="s">
        <v>11</v>
      </c>
      <c r="H1454" s="389">
        <v>2</v>
      </c>
      <c r="I1454" s="389" t="s">
        <v>100315</v>
      </c>
      <c r="J1454" s="389" t="s">
        <v>100316</v>
      </c>
      <c r="K1454" s="389" t="s">
        <v>100317</v>
      </c>
    </row>
    <row r="1455" spans="1:11" hidden="1">
      <c r="A1455" s="389" t="str">
        <f t="shared" si="44"/>
        <v>V</v>
      </c>
      <c r="B1455" s="389" t="str">
        <f t="shared" si="45"/>
        <v>V0</v>
      </c>
      <c r="C1455" s="394" t="s">
        <v>100335</v>
      </c>
      <c r="D1455" s="394" t="s">
        <v>100330</v>
      </c>
      <c r="E1455" s="395">
        <v>11</v>
      </c>
      <c r="F1455" s="389" t="s">
        <v>99058</v>
      </c>
      <c r="G1455" s="389" t="s">
        <v>11</v>
      </c>
      <c r="H1455" s="389">
        <v>2</v>
      </c>
      <c r="I1455" s="389" t="s">
        <v>100315</v>
      </c>
      <c r="J1455" s="389" t="s">
        <v>100316</v>
      </c>
      <c r="K1455" s="389" t="s">
        <v>100317</v>
      </c>
    </row>
    <row r="1456" spans="1:11" hidden="1">
      <c r="A1456" s="389" t="str">
        <f t="shared" si="44"/>
        <v>V</v>
      </c>
      <c r="B1456" s="389" t="str">
        <f t="shared" si="45"/>
        <v>V0</v>
      </c>
      <c r="C1456" s="405" t="s">
        <v>100336</v>
      </c>
      <c r="D1456" s="394" t="s">
        <v>100330</v>
      </c>
      <c r="E1456" s="395">
        <v>11</v>
      </c>
      <c r="F1456" s="403" t="s">
        <v>99058</v>
      </c>
      <c r="G1456" s="389" t="s">
        <v>11</v>
      </c>
      <c r="H1456" s="389">
        <v>2</v>
      </c>
      <c r="I1456" s="389" t="s">
        <v>100315</v>
      </c>
      <c r="J1456" s="389" t="s">
        <v>100316</v>
      </c>
      <c r="K1456" s="389" t="s">
        <v>100317</v>
      </c>
    </row>
    <row r="1457" spans="1:11" hidden="1">
      <c r="A1457" s="389" t="str">
        <f t="shared" si="44"/>
        <v>V</v>
      </c>
      <c r="B1457" s="389" t="str">
        <f t="shared" si="45"/>
        <v>V0</v>
      </c>
      <c r="C1457" s="404" t="s">
        <v>100337</v>
      </c>
      <c r="D1457" s="394" t="s">
        <v>100319</v>
      </c>
      <c r="E1457" s="395">
        <v>11</v>
      </c>
      <c r="F1457" s="389" t="s">
        <v>99064</v>
      </c>
      <c r="G1457" s="389" t="s">
        <v>11</v>
      </c>
      <c r="H1457" s="389">
        <v>1</v>
      </c>
      <c r="I1457" s="389" t="s">
        <v>100315</v>
      </c>
      <c r="J1457" s="389" t="s">
        <v>100316</v>
      </c>
      <c r="K1457" s="389" t="s">
        <v>100317</v>
      </c>
    </row>
    <row r="1458" spans="1:11" hidden="1">
      <c r="A1458" s="389" t="str">
        <f t="shared" si="44"/>
        <v>V</v>
      </c>
      <c r="B1458" s="389" t="str">
        <f t="shared" si="45"/>
        <v>V0</v>
      </c>
      <c r="C1458" s="404" t="s">
        <v>100338</v>
      </c>
      <c r="D1458" s="394" t="s">
        <v>100319</v>
      </c>
      <c r="E1458" s="395">
        <v>11</v>
      </c>
      <c r="F1458" s="389" t="s">
        <v>99064</v>
      </c>
      <c r="G1458" s="389" t="s">
        <v>11</v>
      </c>
      <c r="H1458" s="389">
        <v>2</v>
      </c>
      <c r="I1458" s="389" t="s">
        <v>100315</v>
      </c>
      <c r="J1458" s="389" t="s">
        <v>100316</v>
      </c>
      <c r="K1458" s="389" t="s">
        <v>100317</v>
      </c>
    </row>
    <row r="1459" spans="1:11" hidden="1">
      <c r="A1459" s="389" t="str">
        <f t="shared" si="44"/>
        <v>V</v>
      </c>
      <c r="B1459" s="389" t="str">
        <f t="shared" si="45"/>
        <v>V0</v>
      </c>
      <c r="C1459" s="394" t="s">
        <v>100339</v>
      </c>
      <c r="D1459" s="394" t="s">
        <v>100340</v>
      </c>
      <c r="E1459" s="395">
        <v>11</v>
      </c>
      <c r="F1459" s="403" t="s">
        <v>99071</v>
      </c>
      <c r="G1459" s="389" t="s">
        <v>11</v>
      </c>
      <c r="H1459" s="389">
        <v>1</v>
      </c>
      <c r="I1459" s="389" t="s">
        <v>100315</v>
      </c>
      <c r="J1459" s="389" t="s">
        <v>100316</v>
      </c>
      <c r="K1459" s="389" t="s">
        <v>100317</v>
      </c>
    </row>
    <row r="1460" spans="1:11" hidden="1">
      <c r="A1460" s="389" t="str">
        <f t="shared" si="44"/>
        <v>V</v>
      </c>
      <c r="B1460" s="389" t="str">
        <f t="shared" si="45"/>
        <v>V1</v>
      </c>
      <c r="C1460" s="404" t="s">
        <v>100341</v>
      </c>
      <c r="D1460" s="394" t="s">
        <v>100319</v>
      </c>
      <c r="E1460" s="395">
        <v>11</v>
      </c>
      <c r="F1460" s="389" t="s">
        <v>99064</v>
      </c>
      <c r="G1460" s="389" t="s">
        <v>11</v>
      </c>
      <c r="H1460" s="389">
        <v>7</v>
      </c>
      <c r="I1460" s="389" t="s">
        <v>100315</v>
      </c>
      <c r="J1460" s="389" t="s">
        <v>100316</v>
      </c>
      <c r="K1460" s="389" t="s">
        <v>100317</v>
      </c>
    </row>
    <row r="1461" spans="1:11" hidden="1">
      <c r="A1461" s="389" t="str">
        <f t="shared" si="44"/>
        <v>V</v>
      </c>
      <c r="B1461" s="389" t="str">
        <f t="shared" si="45"/>
        <v>V1</v>
      </c>
      <c r="C1461" s="404" t="s">
        <v>100342</v>
      </c>
      <c r="D1461" s="394" t="s">
        <v>100314</v>
      </c>
      <c r="E1461" s="395">
        <v>11</v>
      </c>
      <c r="F1461" s="389" t="s">
        <v>99064</v>
      </c>
      <c r="G1461" s="389" t="s">
        <v>11</v>
      </c>
      <c r="H1461" s="389">
        <v>7</v>
      </c>
      <c r="I1461" s="389" t="s">
        <v>100315</v>
      </c>
      <c r="J1461" s="389" t="s">
        <v>100316</v>
      </c>
      <c r="K1461" s="389" t="s">
        <v>100317</v>
      </c>
    </row>
    <row r="1462" spans="1:11" hidden="1">
      <c r="A1462" s="389" t="str">
        <f t="shared" si="44"/>
        <v>V</v>
      </c>
      <c r="B1462" s="389" t="str">
        <f t="shared" si="45"/>
        <v>V1</v>
      </c>
      <c r="C1462" s="404" t="s">
        <v>100343</v>
      </c>
      <c r="D1462" s="394" t="s">
        <v>100319</v>
      </c>
      <c r="E1462" s="395">
        <v>11</v>
      </c>
      <c r="F1462" s="389" t="s">
        <v>99064</v>
      </c>
      <c r="G1462" s="389" t="s">
        <v>11</v>
      </c>
      <c r="H1462" s="389">
        <v>7</v>
      </c>
      <c r="I1462" s="389" t="s">
        <v>100315</v>
      </c>
      <c r="J1462" s="389" t="s">
        <v>100316</v>
      </c>
      <c r="K1462" s="389" t="s">
        <v>100317</v>
      </c>
    </row>
    <row r="1463" spans="1:11" hidden="1">
      <c r="A1463" s="389" t="str">
        <f t="shared" si="44"/>
        <v>V</v>
      </c>
      <c r="B1463" s="389" t="str">
        <f t="shared" si="45"/>
        <v>V1</v>
      </c>
      <c r="C1463" s="404" t="s">
        <v>100344</v>
      </c>
      <c r="D1463" s="394" t="s">
        <v>100319</v>
      </c>
      <c r="E1463" s="395">
        <v>11</v>
      </c>
      <c r="F1463" s="389" t="s">
        <v>99064</v>
      </c>
      <c r="G1463" s="389" t="s">
        <v>11</v>
      </c>
      <c r="H1463" s="389">
        <v>7</v>
      </c>
      <c r="I1463" s="389" t="s">
        <v>100315</v>
      </c>
      <c r="J1463" s="389" t="s">
        <v>100316</v>
      </c>
      <c r="K1463" s="389" t="s">
        <v>100317</v>
      </c>
    </row>
    <row r="1464" spans="1:11" hidden="1">
      <c r="A1464" s="389" t="str">
        <f t="shared" si="44"/>
        <v>V</v>
      </c>
      <c r="B1464" s="389" t="str">
        <f t="shared" si="45"/>
        <v>V1</v>
      </c>
      <c r="C1464" s="404" t="s">
        <v>100345</v>
      </c>
      <c r="D1464" s="394" t="s">
        <v>100319</v>
      </c>
      <c r="E1464" s="395">
        <v>11</v>
      </c>
      <c r="F1464" s="389" t="s">
        <v>99064</v>
      </c>
      <c r="G1464" s="389" t="s">
        <v>11</v>
      </c>
      <c r="H1464" s="389">
        <v>7</v>
      </c>
      <c r="I1464" s="389" t="s">
        <v>100315</v>
      </c>
      <c r="J1464" s="389" t="s">
        <v>100316</v>
      </c>
      <c r="K1464" s="389" t="s">
        <v>100317</v>
      </c>
    </row>
    <row r="1465" spans="1:11" hidden="1">
      <c r="A1465" s="389" t="str">
        <f t="shared" si="44"/>
        <v>V</v>
      </c>
      <c r="B1465" s="389" t="str">
        <f t="shared" si="45"/>
        <v>V1</v>
      </c>
      <c r="C1465" s="404" t="s">
        <v>100346</v>
      </c>
      <c r="D1465" s="394" t="s">
        <v>100319</v>
      </c>
      <c r="E1465" s="395">
        <v>11</v>
      </c>
      <c r="F1465" s="389" t="s">
        <v>99064</v>
      </c>
      <c r="G1465" s="389" t="s">
        <v>11</v>
      </c>
      <c r="H1465" s="389">
        <v>7</v>
      </c>
      <c r="I1465" s="389" t="s">
        <v>100315</v>
      </c>
      <c r="J1465" s="389" t="s">
        <v>100316</v>
      </c>
      <c r="K1465" s="389" t="s">
        <v>100317</v>
      </c>
    </row>
    <row r="1466" spans="1:11" hidden="1">
      <c r="A1466" s="389" t="str">
        <f t="shared" si="44"/>
        <v>V</v>
      </c>
      <c r="B1466" s="389" t="str">
        <f t="shared" si="45"/>
        <v>V1</v>
      </c>
      <c r="C1466" s="404" t="s">
        <v>100347</v>
      </c>
      <c r="D1466" s="394" t="s">
        <v>100319</v>
      </c>
      <c r="E1466" s="395">
        <v>11</v>
      </c>
      <c r="F1466" s="389" t="s">
        <v>99064</v>
      </c>
      <c r="G1466" s="389" t="s">
        <v>11</v>
      </c>
      <c r="H1466" s="389">
        <v>7</v>
      </c>
      <c r="I1466" s="389" t="s">
        <v>100315</v>
      </c>
      <c r="J1466" s="389" t="s">
        <v>100316</v>
      </c>
      <c r="K1466" s="389" t="s">
        <v>100317</v>
      </c>
    </row>
    <row r="1467" spans="1:11" hidden="1">
      <c r="A1467" s="389" t="str">
        <f t="shared" si="44"/>
        <v>V</v>
      </c>
      <c r="B1467" s="389" t="str">
        <f t="shared" si="45"/>
        <v>V1</v>
      </c>
      <c r="C1467" s="404" t="s">
        <v>100348</v>
      </c>
      <c r="D1467" s="394" t="s">
        <v>100319</v>
      </c>
      <c r="E1467" s="395">
        <v>11</v>
      </c>
      <c r="F1467" s="389" t="s">
        <v>99064</v>
      </c>
      <c r="G1467" s="389" t="s">
        <v>11</v>
      </c>
      <c r="H1467" s="389">
        <v>7</v>
      </c>
      <c r="I1467" s="389" t="s">
        <v>100315</v>
      </c>
      <c r="J1467" s="389" t="s">
        <v>100316</v>
      </c>
      <c r="K1467" s="389" t="s">
        <v>100317</v>
      </c>
    </row>
    <row r="1468" spans="1:11" hidden="1">
      <c r="A1468" s="389" t="str">
        <f t="shared" si="44"/>
        <v>V</v>
      </c>
      <c r="B1468" s="389" t="str">
        <f t="shared" si="45"/>
        <v>V1</v>
      </c>
      <c r="C1468" s="404" t="s">
        <v>100349</v>
      </c>
      <c r="D1468" s="394" t="s">
        <v>100319</v>
      </c>
      <c r="E1468" s="395">
        <v>11</v>
      </c>
      <c r="F1468" s="389" t="s">
        <v>99064</v>
      </c>
      <c r="G1468" s="389" t="s">
        <v>11</v>
      </c>
      <c r="H1468" s="389">
        <v>7</v>
      </c>
      <c r="I1468" s="389" t="s">
        <v>100315</v>
      </c>
      <c r="J1468" s="389" t="s">
        <v>100316</v>
      </c>
      <c r="K1468" s="389" t="s">
        <v>100317</v>
      </c>
    </row>
    <row r="1469" spans="1:11" hidden="1">
      <c r="A1469" s="389" t="str">
        <f t="shared" si="44"/>
        <v>V</v>
      </c>
      <c r="B1469" s="389" t="str">
        <f t="shared" si="45"/>
        <v>V1</v>
      </c>
      <c r="C1469" s="394" t="s">
        <v>100350</v>
      </c>
      <c r="D1469" s="394" t="s">
        <v>100330</v>
      </c>
      <c r="E1469" s="395" t="s">
        <v>100351</v>
      </c>
      <c r="F1469" s="389" t="s">
        <v>99058</v>
      </c>
      <c r="G1469" s="389" t="s">
        <v>11</v>
      </c>
      <c r="H1469" s="389">
        <v>7</v>
      </c>
      <c r="I1469" s="389" t="s">
        <v>100315</v>
      </c>
      <c r="J1469" s="389" t="s">
        <v>100316</v>
      </c>
      <c r="K1469" s="389" t="s">
        <v>100317</v>
      </c>
    </row>
    <row r="1470" spans="1:11" hidden="1">
      <c r="A1470" s="389" t="str">
        <f t="shared" si="44"/>
        <v>V</v>
      </c>
      <c r="B1470" s="389" t="str">
        <f t="shared" si="45"/>
        <v>V1</v>
      </c>
      <c r="C1470" s="404" t="s">
        <v>100352</v>
      </c>
      <c r="D1470" s="394" t="s">
        <v>100319</v>
      </c>
      <c r="E1470" s="395">
        <v>11</v>
      </c>
      <c r="F1470" s="389" t="s">
        <v>99064</v>
      </c>
      <c r="G1470" s="389" t="s">
        <v>11</v>
      </c>
      <c r="H1470" s="389">
        <v>7</v>
      </c>
      <c r="I1470" s="389" t="s">
        <v>100315</v>
      </c>
      <c r="J1470" s="389" t="s">
        <v>100316</v>
      </c>
      <c r="K1470" s="389" t="s">
        <v>100317</v>
      </c>
    </row>
    <row r="1471" spans="1:11" hidden="1">
      <c r="A1471" s="389" t="str">
        <f t="shared" si="44"/>
        <v>V</v>
      </c>
      <c r="B1471" s="389" t="str">
        <f t="shared" si="45"/>
        <v>V1</v>
      </c>
      <c r="C1471" s="404" t="s">
        <v>100353</v>
      </c>
      <c r="D1471" s="394" t="s">
        <v>100319</v>
      </c>
      <c r="E1471" s="395">
        <v>11</v>
      </c>
      <c r="F1471" s="389" t="s">
        <v>99064</v>
      </c>
      <c r="G1471" s="389" t="s">
        <v>11</v>
      </c>
      <c r="H1471" s="389">
        <v>7</v>
      </c>
      <c r="I1471" s="389" t="s">
        <v>100315</v>
      </c>
      <c r="J1471" s="389" t="s">
        <v>100316</v>
      </c>
      <c r="K1471" s="389" t="s">
        <v>100317</v>
      </c>
    </row>
    <row r="1472" spans="1:11" hidden="1">
      <c r="A1472" s="389" t="str">
        <f t="shared" si="44"/>
        <v>V</v>
      </c>
      <c r="B1472" s="389" t="str">
        <f t="shared" si="45"/>
        <v>V1</v>
      </c>
      <c r="C1472" s="404" t="s">
        <v>100354</v>
      </c>
      <c r="D1472" s="394" t="s">
        <v>100319</v>
      </c>
      <c r="E1472" s="395">
        <v>11</v>
      </c>
      <c r="F1472" s="389" t="s">
        <v>99064</v>
      </c>
      <c r="G1472" s="389" t="s">
        <v>11</v>
      </c>
      <c r="H1472" s="389">
        <v>7</v>
      </c>
      <c r="I1472" s="389" t="s">
        <v>100315</v>
      </c>
      <c r="J1472" s="389" t="s">
        <v>100316</v>
      </c>
      <c r="K1472" s="389" t="s">
        <v>100317</v>
      </c>
    </row>
    <row r="1473" spans="1:11" hidden="1">
      <c r="A1473" s="389" t="str">
        <f t="shared" si="44"/>
        <v>V</v>
      </c>
      <c r="B1473" s="389" t="str">
        <f t="shared" si="45"/>
        <v>V1</v>
      </c>
      <c r="C1473" s="404" t="s">
        <v>100355</v>
      </c>
      <c r="D1473" s="394" t="s">
        <v>100319</v>
      </c>
      <c r="E1473" s="395">
        <v>11</v>
      </c>
      <c r="F1473" s="389" t="s">
        <v>99064</v>
      </c>
      <c r="G1473" s="389" t="s">
        <v>11</v>
      </c>
      <c r="H1473" s="389">
        <v>7</v>
      </c>
      <c r="I1473" s="389" t="s">
        <v>100315</v>
      </c>
      <c r="J1473" s="389" t="s">
        <v>100316</v>
      </c>
      <c r="K1473" s="389" t="s">
        <v>100317</v>
      </c>
    </row>
    <row r="1474" spans="1:11" hidden="1">
      <c r="A1474" s="389" t="str">
        <f t="shared" si="44"/>
        <v>V</v>
      </c>
      <c r="B1474" s="389" t="str">
        <f t="shared" si="45"/>
        <v>V1</v>
      </c>
      <c r="C1474" s="404" t="s">
        <v>100356</v>
      </c>
      <c r="D1474" s="394" t="s">
        <v>100314</v>
      </c>
      <c r="E1474" s="395">
        <v>11</v>
      </c>
      <c r="F1474" s="389" t="s">
        <v>99064</v>
      </c>
      <c r="G1474" s="389" t="s">
        <v>11</v>
      </c>
      <c r="H1474" s="389">
        <v>7</v>
      </c>
      <c r="I1474" s="389" t="s">
        <v>100315</v>
      </c>
      <c r="J1474" s="389" t="s">
        <v>100316</v>
      </c>
      <c r="K1474" s="389" t="s">
        <v>100317</v>
      </c>
    </row>
    <row r="1475" spans="1:11" hidden="1">
      <c r="A1475" s="389" t="str">
        <f t="shared" ref="A1475:A1538" si="46">LEFT(C1475)</f>
        <v>V</v>
      </c>
      <c r="B1475" s="389" t="str">
        <f t="shared" si="45"/>
        <v>V1</v>
      </c>
      <c r="C1475" s="404" t="s">
        <v>100357</v>
      </c>
      <c r="D1475" s="394" t="s">
        <v>100319</v>
      </c>
      <c r="E1475" s="395">
        <v>11</v>
      </c>
      <c r="F1475" s="389" t="s">
        <v>99064</v>
      </c>
      <c r="G1475" s="389" t="s">
        <v>11</v>
      </c>
      <c r="H1475" s="389">
        <v>7</v>
      </c>
      <c r="I1475" s="389" t="s">
        <v>100315</v>
      </c>
      <c r="J1475" s="389" t="s">
        <v>100316</v>
      </c>
      <c r="K1475" s="389" t="s">
        <v>100317</v>
      </c>
    </row>
    <row r="1476" spans="1:11" hidden="1">
      <c r="A1476" s="389" t="str">
        <f t="shared" si="46"/>
        <v>V</v>
      </c>
      <c r="B1476" s="389" t="str">
        <f t="shared" ref="B1476:B1539" si="47">LEFT(C1476,2)</f>
        <v>V1</v>
      </c>
      <c r="C1476" s="404" t="s">
        <v>100358</v>
      </c>
      <c r="D1476" s="394" t="s">
        <v>100319</v>
      </c>
      <c r="E1476" s="395">
        <v>11</v>
      </c>
      <c r="F1476" s="389" t="s">
        <v>99064</v>
      </c>
      <c r="G1476" s="389" t="s">
        <v>11</v>
      </c>
      <c r="H1476" s="389">
        <v>7</v>
      </c>
      <c r="I1476" s="389" t="s">
        <v>100315</v>
      </c>
      <c r="J1476" s="389" t="s">
        <v>100316</v>
      </c>
      <c r="K1476" s="389" t="s">
        <v>100317</v>
      </c>
    </row>
    <row r="1477" spans="1:11" hidden="1">
      <c r="A1477" s="389" t="str">
        <f t="shared" si="46"/>
        <v>V</v>
      </c>
      <c r="B1477" s="389" t="str">
        <f t="shared" si="47"/>
        <v>V1</v>
      </c>
      <c r="C1477" s="404" t="s">
        <v>100359</v>
      </c>
      <c r="D1477" s="394" t="s">
        <v>100319</v>
      </c>
      <c r="E1477" s="395">
        <v>11</v>
      </c>
      <c r="F1477" s="389" t="s">
        <v>99064</v>
      </c>
      <c r="G1477" s="389" t="s">
        <v>11</v>
      </c>
      <c r="H1477" s="389">
        <v>7</v>
      </c>
      <c r="I1477" s="389" t="s">
        <v>100315</v>
      </c>
      <c r="J1477" s="389" t="s">
        <v>100316</v>
      </c>
      <c r="K1477" s="389" t="s">
        <v>100317</v>
      </c>
    </row>
    <row r="1478" spans="1:11" hidden="1">
      <c r="A1478" s="389" t="str">
        <f t="shared" si="46"/>
        <v>V</v>
      </c>
      <c r="B1478" s="389" t="str">
        <f t="shared" si="47"/>
        <v>V1</v>
      </c>
      <c r="C1478" s="404" t="s">
        <v>100360</v>
      </c>
      <c r="D1478" s="394" t="s">
        <v>100319</v>
      </c>
      <c r="E1478" s="395">
        <v>11</v>
      </c>
      <c r="F1478" s="389" t="s">
        <v>99064</v>
      </c>
      <c r="G1478" s="389" t="s">
        <v>11</v>
      </c>
      <c r="H1478" s="389">
        <v>7</v>
      </c>
      <c r="I1478" s="389" t="s">
        <v>100315</v>
      </c>
      <c r="J1478" s="389" t="s">
        <v>100316</v>
      </c>
      <c r="K1478" s="389" t="s">
        <v>100317</v>
      </c>
    </row>
    <row r="1479" spans="1:11" hidden="1">
      <c r="A1479" s="389" t="str">
        <f t="shared" si="46"/>
        <v>V</v>
      </c>
      <c r="B1479" s="389" t="str">
        <f t="shared" si="47"/>
        <v>V1</v>
      </c>
      <c r="C1479" s="404" t="s">
        <v>100361</v>
      </c>
      <c r="D1479" s="394" t="s">
        <v>100319</v>
      </c>
      <c r="E1479" s="395">
        <v>11</v>
      </c>
      <c r="F1479" s="389" t="s">
        <v>99064</v>
      </c>
      <c r="G1479" s="389" t="s">
        <v>11</v>
      </c>
      <c r="H1479" s="389">
        <v>7</v>
      </c>
      <c r="I1479" s="389" t="s">
        <v>100315</v>
      </c>
      <c r="J1479" s="389" t="s">
        <v>100316</v>
      </c>
      <c r="K1479" s="389" t="s">
        <v>100317</v>
      </c>
    </row>
    <row r="1480" spans="1:11" hidden="1">
      <c r="A1480" s="389" t="str">
        <f t="shared" si="46"/>
        <v>V</v>
      </c>
      <c r="B1480" s="389" t="str">
        <f t="shared" si="47"/>
        <v>V2</v>
      </c>
      <c r="C1480" s="404" t="s">
        <v>100362</v>
      </c>
      <c r="D1480" s="394" t="s">
        <v>100319</v>
      </c>
      <c r="E1480" s="395">
        <v>11</v>
      </c>
      <c r="F1480" s="389" t="s">
        <v>99064</v>
      </c>
      <c r="G1480" s="389" t="s">
        <v>11</v>
      </c>
      <c r="H1480" s="389">
        <v>3</v>
      </c>
      <c r="I1480" s="389" t="s">
        <v>100315</v>
      </c>
      <c r="J1480" s="389" t="s">
        <v>100316</v>
      </c>
      <c r="K1480" s="389" t="s">
        <v>100317</v>
      </c>
    </row>
    <row r="1481" spans="1:11" hidden="1">
      <c r="A1481" s="389" t="str">
        <f t="shared" si="46"/>
        <v>V</v>
      </c>
      <c r="B1481" s="389" t="str">
        <f t="shared" si="47"/>
        <v>V2</v>
      </c>
      <c r="C1481" s="404" t="s">
        <v>100363</v>
      </c>
      <c r="D1481" s="394" t="s">
        <v>100319</v>
      </c>
      <c r="E1481" s="395">
        <v>11</v>
      </c>
      <c r="F1481" s="389" t="s">
        <v>99064</v>
      </c>
      <c r="G1481" s="389" t="s">
        <v>11</v>
      </c>
      <c r="H1481" s="389">
        <v>3</v>
      </c>
      <c r="I1481" s="389" t="s">
        <v>100315</v>
      </c>
      <c r="J1481" s="389" t="s">
        <v>100316</v>
      </c>
      <c r="K1481" s="389" t="s">
        <v>100317</v>
      </c>
    </row>
    <row r="1482" spans="1:11" hidden="1">
      <c r="A1482" s="389" t="str">
        <f t="shared" si="46"/>
        <v>V</v>
      </c>
      <c r="B1482" s="389" t="str">
        <f t="shared" si="47"/>
        <v>V2</v>
      </c>
      <c r="C1482" s="404" t="s">
        <v>100364</v>
      </c>
      <c r="D1482" s="394" t="s">
        <v>100319</v>
      </c>
      <c r="E1482" s="395">
        <v>11</v>
      </c>
      <c r="F1482" s="389" t="s">
        <v>99064</v>
      </c>
      <c r="G1482" s="389" t="s">
        <v>11</v>
      </c>
      <c r="H1482" s="389">
        <v>3</v>
      </c>
      <c r="I1482" s="389" t="s">
        <v>100315</v>
      </c>
      <c r="J1482" s="389" t="s">
        <v>100316</v>
      </c>
      <c r="K1482" s="389" t="s">
        <v>100317</v>
      </c>
    </row>
    <row r="1483" spans="1:11" hidden="1">
      <c r="A1483" s="389" t="str">
        <f t="shared" si="46"/>
        <v>V</v>
      </c>
      <c r="B1483" s="389" t="str">
        <f t="shared" si="47"/>
        <v>V2</v>
      </c>
      <c r="C1483" s="404" t="s">
        <v>100365</v>
      </c>
      <c r="D1483" s="394" t="s">
        <v>100319</v>
      </c>
      <c r="E1483" s="395">
        <v>11</v>
      </c>
      <c r="F1483" s="389" t="s">
        <v>99064</v>
      </c>
      <c r="G1483" s="389" t="s">
        <v>11</v>
      </c>
      <c r="H1483" s="389">
        <v>3</v>
      </c>
      <c r="I1483" s="389" t="s">
        <v>100315</v>
      </c>
      <c r="J1483" s="389" t="s">
        <v>100316</v>
      </c>
      <c r="K1483" s="389" t="s">
        <v>100317</v>
      </c>
    </row>
    <row r="1484" spans="1:11" hidden="1">
      <c r="A1484" s="389" t="str">
        <f t="shared" si="46"/>
        <v>V</v>
      </c>
      <c r="B1484" s="389" t="str">
        <f t="shared" si="47"/>
        <v>V2</v>
      </c>
      <c r="C1484" s="404" t="s">
        <v>100366</v>
      </c>
      <c r="D1484" s="394" t="s">
        <v>100319</v>
      </c>
      <c r="E1484" s="395">
        <v>11</v>
      </c>
      <c r="F1484" s="389" t="s">
        <v>99064</v>
      </c>
      <c r="G1484" s="389" t="s">
        <v>11</v>
      </c>
      <c r="H1484" s="389">
        <v>3</v>
      </c>
      <c r="I1484" s="389" t="s">
        <v>100315</v>
      </c>
      <c r="J1484" s="389" t="s">
        <v>100316</v>
      </c>
      <c r="K1484" s="389" t="s">
        <v>100317</v>
      </c>
    </row>
    <row r="1485" spans="1:11" hidden="1">
      <c r="A1485" s="389" t="str">
        <f t="shared" si="46"/>
        <v>V</v>
      </c>
      <c r="B1485" s="389" t="str">
        <f t="shared" si="47"/>
        <v>V2</v>
      </c>
      <c r="C1485" s="404" t="s">
        <v>100367</v>
      </c>
      <c r="D1485" s="394" t="s">
        <v>100314</v>
      </c>
      <c r="E1485" s="395">
        <v>11</v>
      </c>
      <c r="F1485" s="389" t="s">
        <v>99064</v>
      </c>
      <c r="G1485" s="389" t="s">
        <v>11</v>
      </c>
      <c r="H1485" s="389">
        <v>3</v>
      </c>
      <c r="I1485" s="389" t="s">
        <v>100315</v>
      </c>
      <c r="J1485" s="389" t="s">
        <v>100316</v>
      </c>
      <c r="K1485" s="389" t="s">
        <v>100317</v>
      </c>
    </row>
    <row r="1486" spans="1:11" hidden="1">
      <c r="A1486" s="389" t="str">
        <f t="shared" si="46"/>
        <v>V</v>
      </c>
      <c r="B1486" s="389" t="str">
        <f t="shared" si="47"/>
        <v>V2</v>
      </c>
      <c r="C1486" s="404" t="s">
        <v>100368</v>
      </c>
      <c r="D1486" s="394" t="s">
        <v>100314</v>
      </c>
      <c r="E1486" s="395">
        <v>11</v>
      </c>
      <c r="F1486" s="389" t="s">
        <v>99064</v>
      </c>
      <c r="G1486" s="389" t="s">
        <v>11</v>
      </c>
      <c r="H1486" s="389">
        <v>3</v>
      </c>
      <c r="I1486" s="389" t="s">
        <v>100315</v>
      </c>
      <c r="J1486" s="389" t="s">
        <v>100316</v>
      </c>
      <c r="K1486" s="389" t="s">
        <v>100317</v>
      </c>
    </row>
    <row r="1487" spans="1:11" hidden="1">
      <c r="A1487" s="389" t="str">
        <f t="shared" si="46"/>
        <v>V</v>
      </c>
      <c r="B1487" s="389" t="str">
        <f t="shared" si="47"/>
        <v>V2</v>
      </c>
      <c r="C1487" s="404" t="s">
        <v>100369</v>
      </c>
      <c r="D1487" s="394" t="s">
        <v>100319</v>
      </c>
      <c r="E1487" s="395">
        <v>11</v>
      </c>
      <c r="F1487" s="389" t="s">
        <v>99064</v>
      </c>
      <c r="G1487" s="389" t="s">
        <v>11</v>
      </c>
      <c r="H1487" s="389">
        <v>3</v>
      </c>
      <c r="I1487" s="389" t="s">
        <v>100315</v>
      </c>
      <c r="J1487" s="389" t="s">
        <v>100316</v>
      </c>
      <c r="K1487" s="389" t="s">
        <v>100317</v>
      </c>
    </row>
    <row r="1488" spans="1:11" hidden="1">
      <c r="A1488" s="389" t="str">
        <f t="shared" si="46"/>
        <v>V</v>
      </c>
      <c r="B1488" s="389" t="str">
        <f t="shared" si="47"/>
        <v>V2</v>
      </c>
      <c r="C1488" s="404" t="s">
        <v>100370</v>
      </c>
      <c r="D1488" s="394" t="s">
        <v>100319</v>
      </c>
      <c r="E1488" s="395">
        <v>11</v>
      </c>
      <c r="F1488" s="389" t="s">
        <v>99064</v>
      </c>
      <c r="G1488" s="389" t="s">
        <v>11</v>
      </c>
      <c r="H1488" s="389">
        <v>3</v>
      </c>
      <c r="I1488" s="389" t="s">
        <v>100315</v>
      </c>
      <c r="J1488" s="389" t="s">
        <v>100316</v>
      </c>
      <c r="K1488" s="389" t="s">
        <v>100317</v>
      </c>
    </row>
    <row r="1489" spans="1:11" hidden="1">
      <c r="A1489" s="389" t="str">
        <f t="shared" si="46"/>
        <v>V</v>
      </c>
      <c r="B1489" s="389" t="str">
        <f t="shared" si="47"/>
        <v>V2</v>
      </c>
      <c r="C1489" s="404" t="s">
        <v>100371</v>
      </c>
      <c r="D1489" s="394" t="s">
        <v>100319</v>
      </c>
      <c r="E1489" s="395">
        <v>11</v>
      </c>
      <c r="F1489" s="389" t="s">
        <v>99064</v>
      </c>
      <c r="G1489" s="389" t="s">
        <v>11</v>
      </c>
      <c r="H1489" s="389">
        <v>3</v>
      </c>
      <c r="I1489" s="389" t="s">
        <v>100315</v>
      </c>
      <c r="J1489" s="389" t="s">
        <v>100316</v>
      </c>
      <c r="K1489" s="389" t="s">
        <v>100317</v>
      </c>
    </row>
    <row r="1490" spans="1:11" hidden="1">
      <c r="A1490" s="389" t="str">
        <f t="shared" si="46"/>
        <v>V</v>
      </c>
      <c r="B1490" s="389" t="str">
        <f t="shared" si="47"/>
        <v>V2</v>
      </c>
      <c r="C1490" s="404" t="s">
        <v>100372</v>
      </c>
      <c r="D1490" s="394" t="s">
        <v>100319</v>
      </c>
      <c r="E1490" s="395">
        <v>11</v>
      </c>
      <c r="F1490" s="389" t="s">
        <v>99064</v>
      </c>
      <c r="G1490" s="389" t="s">
        <v>11</v>
      </c>
      <c r="H1490" s="389">
        <v>3</v>
      </c>
      <c r="I1490" s="389" t="s">
        <v>100315</v>
      </c>
      <c r="J1490" s="389" t="s">
        <v>100316</v>
      </c>
      <c r="K1490" s="389" t="s">
        <v>100317</v>
      </c>
    </row>
    <row r="1491" spans="1:11" hidden="1">
      <c r="A1491" s="389" t="str">
        <f t="shared" si="46"/>
        <v>V</v>
      </c>
      <c r="B1491" s="389" t="str">
        <f t="shared" si="47"/>
        <v>V2</v>
      </c>
      <c r="C1491" s="394" t="s">
        <v>100373</v>
      </c>
      <c r="D1491" s="394" t="s">
        <v>100374</v>
      </c>
      <c r="E1491" s="395">
        <v>11</v>
      </c>
      <c r="F1491" s="389" t="s">
        <v>99084</v>
      </c>
      <c r="G1491" s="389" t="s">
        <v>11</v>
      </c>
      <c r="H1491" s="389">
        <v>4</v>
      </c>
      <c r="I1491" s="389" t="s">
        <v>100315</v>
      </c>
      <c r="J1491" s="389" t="s">
        <v>100316</v>
      </c>
      <c r="K1491" s="389" t="s">
        <v>100317</v>
      </c>
    </row>
    <row r="1492" spans="1:11" hidden="1">
      <c r="A1492" s="389" t="str">
        <f t="shared" si="46"/>
        <v>V</v>
      </c>
      <c r="B1492" s="389" t="str">
        <f t="shared" si="47"/>
        <v>V2</v>
      </c>
      <c r="C1492" s="394" t="s">
        <v>100375</v>
      </c>
      <c r="D1492" s="394" t="s">
        <v>100374</v>
      </c>
      <c r="E1492" s="395">
        <v>11</v>
      </c>
      <c r="F1492" s="389" t="s">
        <v>99071</v>
      </c>
      <c r="G1492" s="389" t="s">
        <v>11</v>
      </c>
      <c r="H1492" s="389">
        <v>4</v>
      </c>
      <c r="I1492" s="389" t="s">
        <v>100315</v>
      </c>
      <c r="J1492" s="389" t="s">
        <v>100316</v>
      </c>
      <c r="K1492" s="389" t="s">
        <v>100317</v>
      </c>
    </row>
    <row r="1493" spans="1:11" hidden="1">
      <c r="A1493" s="389" t="str">
        <f t="shared" si="46"/>
        <v>V</v>
      </c>
      <c r="B1493" s="389" t="str">
        <f t="shared" si="47"/>
        <v>V2</v>
      </c>
      <c r="C1493" s="394" t="s">
        <v>100376</v>
      </c>
      <c r="D1493" s="394" t="s">
        <v>100330</v>
      </c>
      <c r="E1493" s="395" t="s">
        <v>100377</v>
      </c>
      <c r="F1493" s="389" t="s">
        <v>99071</v>
      </c>
      <c r="G1493" s="389" t="s">
        <v>11</v>
      </c>
      <c r="H1493" s="389">
        <v>4</v>
      </c>
      <c r="I1493" s="389" t="s">
        <v>100315</v>
      </c>
      <c r="J1493" s="389" t="s">
        <v>100316</v>
      </c>
      <c r="K1493" s="389" t="s">
        <v>100317</v>
      </c>
    </row>
    <row r="1494" spans="1:11" hidden="1">
      <c r="A1494" s="389" t="str">
        <f t="shared" si="46"/>
        <v>V</v>
      </c>
      <c r="B1494" s="389" t="str">
        <f t="shared" si="47"/>
        <v>V2</v>
      </c>
      <c r="C1494" s="394" t="s">
        <v>100378</v>
      </c>
      <c r="D1494" s="394" t="s">
        <v>100330</v>
      </c>
      <c r="E1494" s="395" t="s">
        <v>100377</v>
      </c>
      <c r="F1494" s="389" t="s">
        <v>99084</v>
      </c>
      <c r="G1494" s="389" t="s">
        <v>11</v>
      </c>
      <c r="H1494" s="389">
        <v>4</v>
      </c>
      <c r="I1494" s="389" t="s">
        <v>100315</v>
      </c>
      <c r="J1494" s="389" t="s">
        <v>100316</v>
      </c>
      <c r="K1494" s="389" t="s">
        <v>100317</v>
      </c>
    </row>
    <row r="1495" spans="1:11" hidden="1">
      <c r="A1495" s="389" t="str">
        <f t="shared" si="46"/>
        <v>V</v>
      </c>
      <c r="B1495" s="389" t="str">
        <f t="shared" si="47"/>
        <v>V2</v>
      </c>
      <c r="C1495" s="394" t="s">
        <v>100379</v>
      </c>
      <c r="D1495" s="394" t="s">
        <v>100374</v>
      </c>
      <c r="E1495" s="395" t="s">
        <v>100377</v>
      </c>
      <c r="F1495" s="389" t="s">
        <v>99071</v>
      </c>
      <c r="G1495" s="389" t="s">
        <v>11</v>
      </c>
      <c r="H1495" s="389">
        <v>4</v>
      </c>
      <c r="I1495" s="389" t="s">
        <v>100315</v>
      </c>
      <c r="J1495" s="389" t="s">
        <v>100316</v>
      </c>
      <c r="K1495" s="389" t="s">
        <v>100317</v>
      </c>
    </row>
    <row r="1496" spans="1:11" hidden="1">
      <c r="A1496" s="389" t="str">
        <f t="shared" si="46"/>
        <v>V</v>
      </c>
      <c r="B1496" s="389" t="str">
        <f t="shared" si="47"/>
        <v>V2</v>
      </c>
      <c r="C1496" s="394" t="s">
        <v>100380</v>
      </c>
      <c r="D1496" s="394" t="s">
        <v>100330</v>
      </c>
      <c r="E1496" s="395" t="s">
        <v>100381</v>
      </c>
      <c r="F1496" s="403" t="s">
        <v>99071</v>
      </c>
      <c r="G1496" s="389" t="s">
        <v>11</v>
      </c>
      <c r="H1496" s="389">
        <v>4</v>
      </c>
      <c r="I1496" s="389" t="s">
        <v>100315</v>
      </c>
      <c r="J1496" s="389" t="s">
        <v>100316</v>
      </c>
      <c r="K1496" s="389" t="s">
        <v>100317</v>
      </c>
    </row>
    <row r="1497" spans="1:11" hidden="1">
      <c r="A1497" s="389" t="str">
        <f t="shared" si="46"/>
        <v>V</v>
      </c>
      <c r="B1497" s="389" t="str">
        <f t="shared" si="47"/>
        <v>V2</v>
      </c>
      <c r="C1497" s="394" t="s">
        <v>100382</v>
      </c>
      <c r="D1497" s="394" t="s">
        <v>100330</v>
      </c>
      <c r="E1497" s="395" t="s">
        <v>100351</v>
      </c>
      <c r="F1497" s="389" t="s">
        <v>99071</v>
      </c>
      <c r="G1497" s="389" t="s">
        <v>11</v>
      </c>
      <c r="H1497" s="389">
        <v>4</v>
      </c>
      <c r="I1497" s="389" t="s">
        <v>100315</v>
      </c>
      <c r="J1497" s="389" t="s">
        <v>100316</v>
      </c>
      <c r="K1497" s="389" t="s">
        <v>100317</v>
      </c>
    </row>
    <row r="1498" spans="1:11" hidden="1">
      <c r="A1498" s="389" t="str">
        <f t="shared" si="46"/>
        <v>V</v>
      </c>
      <c r="B1498" s="389" t="str">
        <f t="shared" si="47"/>
        <v>V2</v>
      </c>
      <c r="C1498" s="394" t="s">
        <v>100383</v>
      </c>
      <c r="D1498" s="394" t="s">
        <v>100340</v>
      </c>
      <c r="E1498" s="395" t="s">
        <v>100351</v>
      </c>
      <c r="F1498" s="389" t="s">
        <v>99084</v>
      </c>
      <c r="G1498" s="389" t="s">
        <v>11</v>
      </c>
      <c r="H1498" s="389">
        <v>4</v>
      </c>
      <c r="I1498" s="389" t="s">
        <v>100315</v>
      </c>
      <c r="J1498" s="389" t="s">
        <v>100316</v>
      </c>
      <c r="K1498" s="389" t="s">
        <v>100317</v>
      </c>
    </row>
    <row r="1499" spans="1:11" hidden="1">
      <c r="A1499" s="389" t="str">
        <f t="shared" si="46"/>
        <v>V</v>
      </c>
      <c r="B1499" s="389" t="str">
        <f t="shared" si="47"/>
        <v>V2</v>
      </c>
      <c r="C1499" s="394" t="s">
        <v>100384</v>
      </c>
      <c r="D1499" s="394" t="s">
        <v>100330</v>
      </c>
      <c r="E1499" s="395" t="s">
        <v>100381</v>
      </c>
      <c r="F1499" s="389" t="s">
        <v>99071</v>
      </c>
      <c r="G1499" s="389" t="s">
        <v>11</v>
      </c>
      <c r="H1499" s="389">
        <v>4</v>
      </c>
      <c r="I1499" s="389" t="s">
        <v>100315</v>
      </c>
      <c r="J1499" s="389" t="s">
        <v>100316</v>
      </c>
      <c r="K1499" s="389" t="s">
        <v>100317</v>
      </c>
    </row>
    <row r="1500" spans="1:11" hidden="1">
      <c r="A1500" s="389" t="str">
        <f t="shared" si="46"/>
        <v>V</v>
      </c>
      <c r="B1500" s="389" t="str">
        <f t="shared" si="47"/>
        <v>V3</v>
      </c>
      <c r="C1500" s="394" t="s">
        <v>100385</v>
      </c>
      <c r="D1500" s="394" t="s">
        <v>100330</v>
      </c>
      <c r="E1500" s="395" t="s">
        <v>100381</v>
      </c>
      <c r="F1500" s="389" t="s">
        <v>99084</v>
      </c>
      <c r="G1500" s="389" t="s">
        <v>11</v>
      </c>
      <c r="H1500" s="389">
        <v>4</v>
      </c>
      <c r="I1500" s="389" t="s">
        <v>100315</v>
      </c>
      <c r="J1500" s="389" t="s">
        <v>100316</v>
      </c>
      <c r="K1500" s="389" t="s">
        <v>100317</v>
      </c>
    </row>
    <row r="1501" spans="1:11" hidden="1">
      <c r="A1501" s="389" t="str">
        <f t="shared" si="46"/>
        <v>V</v>
      </c>
      <c r="B1501" s="389" t="str">
        <f t="shared" si="47"/>
        <v>V3</v>
      </c>
      <c r="C1501" s="394" t="s">
        <v>100386</v>
      </c>
      <c r="D1501" s="394" t="s">
        <v>100330</v>
      </c>
      <c r="E1501" s="395" t="s">
        <v>100351</v>
      </c>
      <c r="F1501" s="389" t="s">
        <v>99084</v>
      </c>
      <c r="G1501" s="389" t="s">
        <v>11</v>
      </c>
      <c r="H1501" s="389">
        <v>4</v>
      </c>
      <c r="I1501" s="389" t="s">
        <v>100315</v>
      </c>
      <c r="J1501" s="389" t="s">
        <v>100316</v>
      </c>
      <c r="K1501" s="389" t="s">
        <v>100317</v>
      </c>
    </row>
    <row r="1502" spans="1:11" hidden="1">
      <c r="A1502" s="389" t="str">
        <f t="shared" si="46"/>
        <v>V</v>
      </c>
      <c r="B1502" s="389" t="str">
        <f t="shared" si="47"/>
        <v>V3</v>
      </c>
      <c r="C1502" s="394" t="s">
        <v>100387</v>
      </c>
      <c r="D1502" s="394" t="s">
        <v>100330</v>
      </c>
      <c r="E1502" s="395" t="s">
        <v>100388</v>
      </c>
      <c r="F1502" s="389" t="s">
        <v>99058</v>
      </c>
      <c r="G1502" s="389" t="s">
        <v>11</v>
      </c>
      <c r="H1502" s="389">
        <v>4</v>
      </c>
      <c r="I1502" s="389" t="s">
        <v>100315</v>
      </c>
      <c r="J1502" s="389" t="s">
        <v>100316</v>
      </c>
      <c r="K1502" s="389" t="s">
        <v>100317</v>
      </c>
    </row>
    <row r="1503" spans="1:11" hidden="1">
      <c r="A1503" s="389" t="str">
        <f t="shared" si="46"/>
        <v>V</v>
      </c>
      <c r="B1503" s="389" t="str">
        <f t="shared" si="47"/>
        <v>V3</v>
      </c>
      <c r="C1503" s="394" t="s">
        <v>100389</v>
      </c>
      <c r="D1503" s="394" t="s">
        <v>100330</v>
      </c>
      <c r="E1503" s="395" t="s">
        <v>100381</v>
      </c>
      <c r="F1503" s="389" t="s">
        <v>99071</v>
      </c>
      <c r="G1503" s="389" t="s">
        <v>11</v>
      </c>
      <c r="H1503" s="389">
        <v>4</v>
      </c>
      <c r="I1503" s="389" t="s">
        <v>100315</v>
      </c>
      <c r="J1503" s="389" t="s">
        <v>100316</v>
      </c>
      <c r="K1503" s="389" t="s">
        <v>100317</v>
      </c>
    </row>
    <row r="1504" spans="1:11" hidden="1">
      <c r="A1504" s="389" t="str">
        <f t="shared" si="46"/>
        <v>V</v>
      </c>
      <c r="B1504" s="389" t="str">
        <f t="shared" si="47"/>
        <v>V3</v>
      </c>
      <c r="C1504" s="394" t="s">
        <v>100390</v>
      </c>
      <c r="D1504" s="394" t="s">
        <v>100330</v>
      </c>
      <c r="E1504" s="395">
        <v>11</v>
      </c>
      <c r="F1504" s="389" t="s">
        <v>99084</v>
      </c>
      <c r="G1504" s="389" t="s">
        <v>11</v>
      </c>
      <c r="H1504" s="389">
        <v>4</v>
      </c>
      <c r="I1504" s="389" t="s">
        <v>100315</v>
      </c>
      <c r="J1504" s="389" t="s">
        <v>100316</v>
      </c>
      <c r="K1504" s="389" t="s">
        <v>100317</v>
      </c>
    </row>
    <row r="1505" spans="1:11" hidden="1">
      <c r="A1505" s="389" t="str">
        <f t="shared" si="46"/>
        <v>V</v>
      </c>
      <c r="B1505" s="389" t="str">
        <f t="shared" si="47"/>
        <v>V3</v>
      </c>
      <c r="C1505" s="394" t="s">
        <v>100391</v>
      </c>
      <c r="D1505" s="394" t="s">
        <v>100374</v>
      </c>
      <c r="E1505" s="395" t="s">
        <v>100351</v>
      </c>
      <c r="F1505" s="389" t="s">
        <v>99084</v>
      </c>
      <c r="G1505" s="389" t="s">
        <v>11</v>
      </c>
      <c r="H1505" s="389">
        <v>4</v>
      </c>
      <c r="I1505" s="389" t="s">
        <v>100315</v>
      </c>
      <c r="J1505" s="389" t="s">
        <v>100316</v>
      </c>
      <c r="K1505" s="389" t="s">
        <v>100317</v>
      </c>
    </row>
    <row r="1506" spans="1:11" hidden="1">
      <c r="A1506" s="389" t="str">
        <f t="shared" si="46"/>
        <v>V</v>
      </c>
      <c r="B1506" s="389" t="str">
        <f t="shared" si="47"/>
        <v>V3</v>
      </c>
      <c r="C1506" s="394" t="s">
        <v>100392</v>
      </c>
      <c r="D1506" s="394" t="s">
        <v>100340</v>
      </c>
      <c r="E1506" s="395" t="s">
        <v>100351</v>
      </c>
      <c r="F1506" s="389" t="s">
        <v>99071</v>
      </c>
      <c r="G1506" s="389" t="s">
        <v>11</v>
      </c>
      <c r="H1506" s="389">
        <v>4</v>
      </c>
      <c r="I1506" s="389" t="s">
        <v>100315</v>
      </c>
      <c r="J1506" s="389" t="s">
        <v>100316</v>
      </c>
      <c r="K1506" s="389" t="s">
        <v>100317</v>
      </c>
    </row>
    <row r="1507" spans="1:11" hidden="1">
      <c r="A1507" s="389" t="str">
        <f t="shared" si="46"/>
        <v>V</v>
      </c>
      <c r="B1507" s="389" t="str">
        <f t="shared" si="47"/>
        <v>V3</v>
      </c>
      <c r="C1507" s="394" t="s">
        <v>100393</v>
      </c>
      <c r="D1507" s="394" t="s">
        <v>100330</v>
      </c>
      <c r="E1507" s="395" t="s">
        <v>100388</v>
      </c>
      <c r="F1507" s="389" t="s">
        <v>99058</v>
      </c>
      <c r="G1507" s="389" t="s">
        <v>11</v>
      </c>
      <c r="H1507" s="389">
        <v>4</v>
      </c>
      <c r="I1507" s="389" t="s">
        <v>100315</v>
      </c>
      <c r="J1507" s="389" t="s">
        <v>100316</v>
      </c>
      <c r="K1507" s="389" t="s">
        <v>100317</v>
      </c>
    </row>
    <row r="1508" spans="1:11" hidden="1">
      <c r="A1508" s="389" t="str">
        <f t="shared" si="46"/>
        <v>V</v>
      </c>
      <c r="B1508" s="389" t="str">
        <f t="shared" si="47"/>
        <v>V3</v>
      </c>
      <c r="C1508" s="394" t="s">
        <v>100394</v>
      </c>
      <c r="D1508" s="394" t="s">
        <v>100332</v>
      </c>
      <c r="E1508" s="395" t="s">
        <v>100388</v>
      </c>
      <c r="F1508" s="389" t="s">
        <v>99084</v>
      </c>
      <c r="G1508" s="389" t="s">
        <v>11</v>
      </c>
      <c r="H1508" s="389">
        <v>4</v>
      </c>
      <c r="I1508" s="389" t="s">
        <v>100315</v>
      </c>
      <c r="J1508" s="389" t="s">
        <v>100316</v>
      </c>
      <c r="K1508" s="389" t="s">
        <v>100317</v>
      </c>
    </row>
    <row r="1509" spans="1:11" hidden="1">
      <c r="A1509" s="389" t="str">
        <f t="shared" si="46"/>
        <v>V</v>
      </c>
      <c r="B1509" s="389" t="str">
        <f t="shared" si="47"/>
        <v>V3</v>
      </c>
      <c r="C1509" s="394" t="s">
        <v>100395</v>
      </c>
      <c r="D1509" s="394" t="s">
        <v>100332</v>
      </c>
      <c r="E1509" s="395" t="s">
        <v>100388</v>
      </c>
      <c r="F1509" s="389" t="s">
        <v>99058</v>
      </c>
      <c r="G1509" s="389" t="s">
        <v>11</v>
      </c>
      <c r="H1509" s="389">
        <v>4</v>
      </c>
      <c r="I1509" s="389" t="s">
        <v>100315</v>
      </c>
      <c r="J1509" s="389" t="s">
        <v>100316</v>
      </c>
      <c r="K1509" s="389" t="s">
        <v>100317</v>
      </c>
    </row>
    <row r="1510" spans="1:11" hidden="1">
      <c r="A1510" s="389" t="str">
        <f t="shared" si="46"/>
        <v>V</v>
      </c>
      <c r="B1510" s="389" t="str">
        <f t="shared" si="47"/>
        <v>V3</v>
      </c>
      <c r="C1510" s="394" t="s">
        <v>100396</v>
      </c>
      <c r="D1510" s="394" t="s">
        <v>100332</v>
      </c>
      <c r="E1510" s="395" t="s">
        <v>100388</v>
      </c>
      <c r="F1510" s="389" t="s">
        <v>99084</v>
      </c>
      <c r="G1510" s="389" t="s">
        <v>11</v>
      </c>
      <c r="H1510" s="389">
        <v>4</v>
      </c>
      <c r="I1510" s="389" t="s">
        <v>100315</v>
      </c>
      <c r="J1510" s="389" t="s">
        <v>100316</v>
      </c>
      <c r="K1510" s="389" t="s">
        <v>100317</v>
      </c>
    </row>
    <row r="1511" spans="1:11" hidden="1">
      <c r="A1511" s="389" t="str">
        <f t="shared" si="46"/>
        <v>V</v>
      </c>
      <c r="B1511" s="389" t="str">
        <f t="shared" si="47"/>
        <v>V3</v>
      </c>
      <c r="C1511" s="394" t="s">
        <v>100397</v>
      </c>
      <c r="D1511" s="394" t="s">
        <v>100330</v>
      </c>
      <c r="E1511" s="395" t="s">
        <v>100398</v>
      </c>
      <c r="F1511" s="389" t="s">
        <v>99058</v>
      </c>
      <c r="G1511" s="389" t="s">
        <v>11</v>
      </c>
      <c r="H1511" s="389">
        <v>4</v>
      </c>
      <c r="I1511" s="389" t="s">
        <v>100315</v>
      </c>
      <c r="J1511" s="389" t="s">
        <v>100316</v>
      </c>
      <c r="K1511" s="389" t="s">
        <v>100317</v>
      </c>
    </row>
    <row r="1512" spans="1:11" hidden="1">
      <c r="A1512" s="389" t="str">
        <f t="shared" si="46"/>
        <v>V</v>
      </c>
      <c r="B1512" s="389" t="str">
        <f t="shared" si="47"/>
        <v>V3</v>
      </c>
      <c r="C1512" s="394" t="s">
        <v>100399</v>
      </c>
      <c r="D1512" s="394" t="s">
        <v>100330</v>
      </c>
      <c r="E1512" s="395" t="s">
        <v>100388</v>
      </c>
      <c r="F1512" s="389" t="s">
        <v>99084</v>
      </c>
      <c r="G1512" s="389" t="s">
        <v>11</v>
      </c>
      <c r="H1512" s="389">
        <v>4</v>
      </c>
      <c r="I1512" s="389" t="s">
        <v>100315</v>
      </c>
      <c r="J1512" s="389" t="s">
        <v>100316</v>
      </c>
      <c r="K1512" s="389" t="s">
        <v>100317</v>
      </c>
    </row>
    <row r="1513" spans="1:11" hidden="1">
      <c r="A1513" s="389" t="str">
        <f t="shared" si="46"/>
        <v>V</v>
      </c>
      <c r="B1513" s="389" t="str">
        <f t="shared" si="47"/>
        <v>V3</v>
      </c>
      <c r="C1513" s="394" t="s">
        <v>100400</v>
      </c>
      <c r="D1513" s="394" t="s">
        <v>100330</v>
      </c>
      <c r="E1513" s="395" t="s">
        <v>100388</v>
      </c>
      <c r="F1513" s="389" t="s">
        <v>99084</v>
      </c>
      <c r="G1513" s="389" t="s">
        <v>11</v>
      </c>
      <c r="H1513" s="389">
        <v>4</v>
      </c>
      <c r="I1513" s="389" t="s">
        <v>100315</v>
      </c>
      <c r="J1513" s="389" t="s">
        <v>100316</v>
      </c>
      <c r="K1513" s="389" t="s">
        <v>100317</v>
      </c>
    </row>
    <row r="1514" spans="1:11" hidden="1">
      <c r="A1514" s="389" t="str">
        <f t="shared" si="46"/>
        <v>V</v>
      </c>
      <c r="B1514" s="389" t="str">
        <f t="shared" si="47"/>
        <v>V3</v>
      </c>
      <c r="C1514" s="394" t="s">
        <v>100401</v>
      </c>
      <c r="D1514" s="394" t="s">
        <v>100330</v>
      </c>
      <c r="E1514" s="395" t="s">
        <v>100398</v>
      </c>
      <c r="F1514" s="389" t="s">
        <v>99058</v>
      </c>
      <c r="G1514" s="389" t="s">
        <v>11</v>
      </c>
      <c r="H1514" s="389">
        <v>4</v>
      </c>
      <c r="I1514" s="389" t="s">
        <v>100315</v>
      </c>
      <c r="J1514" s="389" t="s">
        <v>100316</v>
      </c>
      <c r="K1514" s="389" t="s">
        <v>100317</v>
      </c>
    </row>
    <row r="1515" spans="1:11" hidden="1">
      <c r="A1515" s="389" t="str">
        <f t="shared" si="46"/>
        <v>V</v>
      </c>
      <c r="B1515" s="389" t="str">
        <f t="shared" si="47"/>
        <v>V3</v>
      </c>
      <c r="C1515" s="394" t="s">
        <v>100402</v>
      </c>
      <c r="D1515" s="394" t="s">
        <v>100330</v>
      </c>
      <c r="E1515" s="395" t="s">
        <v>100398</v>
      </c>
      <c r="F1515" s="389" t="s">
        <v>99073</v>
      </c>
      <c r="G1515" s="389" t="s">
        <v>11</v>
      </c>
      <c r="H1515" s="389">
        <v>4</v>
      </c>
      <c r="I1515" s="389" t="s">
        <v>100315</v>
      </c>
      <c r="J1515" s="389" t="s">
        <v>100316</v>
      </c>
      <c r="K1515" s="389" t="s">
        <v>100317</v>
      </c>
    </row>
    <row r="1516" spans="1:11" hidden="1">
      <c r="A1516" s="389" t="str">
        <f t="shared" si="46"/>
        <v>V</v>
      </c>
      <c r="B1516" s="389" t="str">
        <f t="shared" si="47"/>
        <v>V3</v>
      </c>
      <c r="C1516" s="394" t="s">
        <v>100403</v>
      </c>
      <c r="D1516" s="394" t="s">
        <v>100330</v>
      </c>
      <c r="E1516" s="395" t="s">
        <v>100351</v>
      </c>
      <c r="F1516" s="389" t="s">
        <v>99073</v>
      </c>
      <c r="G1516" s="389" t="s">
        <v>11</v>
      </c>
      <c r="H1516" s="389">
        <v>4</v>
      </c>
      <c r="I1516" s="389" t="s">
        <v>100315</v>
      </c>
      <c r="J1516" s="389" t="s">
        <v>100316</v>
      </c>
      <c r="K1516" s="389" t="s">
        <v>100317</v>
      </c>
    </row>
    <row r="1517" spans="1:11" hidden="1">
      <c r="A1517" s="389" t="str">
        <f t="shared" si="46"/>
        <v>V</v>
      </c>
      <c r="B1517" s="389" t="str">
        <f t="shared" si="47"/>
        <v>V3</v>
      </c>
      <c r="C1517" s="394" t="s">
        <v>100404</v>
      </c>
      <c r="D1517" s="394" t="s">
        <v>100330</v>
      </c>
      <c r="E1517" s="395" t="s">
        <v>100351</v>
      </c>
      <c r="F1517" s="389" t="s">
        <v>99071</v>
      </c>
      <c r="G1517" s="389" t="s">
        <v>11</v>
      </c>
      <c r="H1517" s="389">
        <v>4</v>
      </c>
      <c r="I1517" s="389" t="s">
        <v>100315</v>
      </c>
      <c r="J1517" s="389" t="s">
        <v>100316</v>
      </c>
      <c r="K1517" s="389" t="s">
        <v>100317</v>
      </c>
    </row>
    <row r="1518" spans="1:11" hidden="1">
      <c r="A1518" s="389" t="str">
        <f t="shared" si="46"/>
        <v>V</v>
      </c>
      <c r="B1518" s="389" t="str">
        <f t="shared" si="47"/>
        <v>V4</v>
      </c>
      <c r="C1518" s="394" t="s">
        <v>100405</v>
      </c>
      <c r="D1518" s="394" t="s">
        <v>100330</v>
      </c>
      <c r="E1518" s="395" t="s">
        <v>100351</v>
      </c>
      <c r="F1518" s="389" t="s">
        <v>99073</v>
      </c>
      <c r="G1518" s="389" t="s">
        <v>11</v>
      </c>
      <c r="H1518" s="389">
        <v>4</v>
      </c>
      <c r="I1518" s="389" t="s">
        <v>100315</v>
      </c>
      <c r="J1518" s="389" t="s">
        <v>100316</v>
      </c>
      <c r="K1518" s="389" t="s">
        <v>100317</v>
      </c>
    </row>
    <row r="1519" spans="1:11" hidden="1">
      <c r="A1519" s="389" t="str">
        <f t="shared" si="46"/>
        <v>V</v>
      </c>
      <c r="B1519" s="389" t="str">
        <f t="shared" si="47"/>
        <v>V4</v>
      </c>
      <c r="C1519" s="394" t="s">
        <v>100406</v>
      </c>
      <c r="D1519" s="394" t="s">
        <v>100330</v>
      </c>
      <c r="E1519" s="395" t="s">
        <v>100381</v>
      </c>
      <c r="F1519" s="389" t="s">
        <v>99073</v>
      </c>
      <c r="G1519" s="389" t="s">
        <v>11</v>
      </c>
      <c r="H1519" s="389">
        <v>4</v>
      </c>
      <c r="I1519" s="389" t="s">
        <v>100315</v>
      </c>
      <c r="J1519" s="389" t="s">
        <v>100316</v>
      </c>
      <c r="K1519" s="389" t="s">
        <v>100317</v>
      </c>
    </row>
    <row r="1520" spans="1:11" hidden="1">
      <c r="A1520" s="389" t="str">
        <f t="shared" si="46"/>
        <v>V</v>
      </c>
      <c r="B1520" s="389" t="str">
        <f t="shared" si="47"/>
        <v>V4</v>
      </c>
      <c r="C1520" s="394" t="s">
        <v>100407</v>
      </c>
      <c r="D1520" s="394" t="s">
        <v>100332</v>
      </c>
      <c r="E1520" s="395" t="s">
        <v>100388</v>
      </c>
      <c r="F1520" s="389" t="s">
        <v>99073</v>
      </c>
      <c r="G1520" s="389" t="s">
        <v>11</v>
      </c>
      <c r="H1520" s="389">
        <v>4</v>
      </c>
      <c r="I1520" s="389" t="s">
        <v>100315</v>
      </c>
      <c r="J1520" s="389" t="s">
        <v>100316</v>
      </c>
      <c r="K1520" s="389" t="s">
        <v>100317</v>
      </c>
    </row>
    <row r="1521" spans="1:11" hidden="1">
      <c r="A1521" s="389" t="str">
        <f t="shared" si="46"/>
        <v>V</v>
      </c>
      <c r="B1521" s="389" t="str">
        <f t="shared" si="47"/>
        <v>V4</v>
      </c>
      <c r="C1521" s="394" t="s">
        <v>100408</v>
      </c>
      <c r="D1521" s="394" t="s">
        <v>100330</v>
      </c>
      <c r="E1521" s="395" t="s">
        <v>100388</v>
      </c>
      <c r="F1521" s="389" t="s">
        <v>99058</v>
      </c>
      <c r="G1521" s="389" t="s">
        <v>11</v>
      </c>
      <c r="H1521" s="389">
        <v>4</v>
      </c>
      <c r="I1521" s="389" t="s">
        <v>100315</v>
      </c>
      <c r="J1521" s="389" t="s">
        <v>100316</v>
      </c>
      <c r="K1521" s="389" t="s">
        <v>100317</v>
      </c>
    </row>
    <row r="1522" spans="1:11" hidden="1">
      <c r="A1522" s="389" t="str">
        <f t="shared" si="46"/>
        <v>V</v>
      </c>
      <c r="B1522" s="389" t="str">
        <f t="shared" si="47"/>
        <v>V4</v>
      </c>
      <c r="C1522" s="394" t="s">
        <v>100409</v>
      </c>
      <c r="D1522" s="394" t="s">
        <v>100332</v>
      </c>
      <c r="E1522" s="395" t="s">
        <v>100398</v>
      </c>
      <c r="F1522" s="389" t="s">
        <v>99058</v>
      </c>
      <c r="G1522" s="389" t="s">
        <v>11</v>
      </c>
      <c r="H1522" s="389">
        <v>4</v>
      </c>
      <c r="I1522" s="389" t="s">
        <v>100315</v>
      </c>
      <c r="J1522" s="389" t="s">
        <v>100316</v>
      </c>
      <c r="K1522" s="389" t="s">
        <v>100317</v>
      </c>
    </row>
    <row r="1523" spans="1:11" hidden="1">
      <c r="A1523" s="389" t="str">
        <f t="shared" si="46"/>
        <v>V</v>
      </c>
      <c r="B1523" s="389" t="str">
        <f t="shared" si="47"/>
        <v>V4</v>
      </c>
      <c r="C1523" s="394" t="s">
        <v>100410</v>
      </c>
      <c r="D1523" s="394" t="s">
        <v>100411</v>
      </c>
      <c r="E1523" s="395" t="s">
        <v>100388</v>
      </c>
      <c r="F1523" s="389" t="s">
        <v>99058</v>
      </c>
      <c r="G1523" s="389" t="s">
        <v>11</v>
      </c>
      <c r="H1523" s="389">
        <v>4</v>
      </c>
      <c r="I1523" s="389" t="s">
        <v>100315</v>
      </c>
      <c r="J1523" s="389" t="s">
        <v>100316</v>
      </c>
      <c r="K1523" s="389" t="s">
        <v>100317</v>
      </c>
    </row>
    <row r="1524" spans="1:11" hidden="1">
      <c r="A1524" s="389" t="str">
        <f t="shared" si="46"/>
        <v>V</v>
      </c>
      <c r="B1524" s="389" t="str">
        <f t="shared" si="47"/>
        <v>V4</v>
      </c>
      <c r="C1524" s="394" t="s">
        <v>100412</v>
      </c>
      <c r="D1524" s="394" t="s">
        <v>100411</v>
      </c>
      <c r="E1524" s="395" t="s">
        <v>100351</v>
      </c>
      <c r="F1524" s="389" t="s">
        <v>99058</v>
      </c>
      <c r="G1524" s="389" t="s">
        <v>11</v>
      </c>
      <c r="H1524" s="389">
        <v>4</v>
      </c>
      <c r="I1524" s="389" t="s">
        <v>100315</v>
      </c>
      <c r="J1524" s="389" t="s">
        <v>100316</v>
      </c>
      <c r="K1524" s="389" t="s">
        <v>100317</v>
      </c>
    </row>
    <row r="1525" spans="1:11" hidden="1">
      <c r="A1525" s="389" t="str">
        <f t="shared" si="46"/>
        <v>V</v>
      </c>
      <c r="B1525" s="389" t="str">
        <f t="shared" si="47"/>
        <v>V4</v>
      </c>
      <c r="C1525" s="394" t="s">
        <v>100413</v>
      </c>
      <c r="D1525" s="394" t="s">
        <v>100411</v>
      </c>
      <c r="E1525" s="395" t="s">
        <v>100377</v>
      </c>
      <c r="F1525" s="389" t="s">
        <v>99058</v>
      </c>
      <c r="G1525" s="389" t="s">
        <v>11</v>
      </c>
      <c r="H1525" s="389">
        <v>4</v>
      </c>
      <c r="I1525" s="389" t="s">
        <v>100315</v>
      </c>
      <c r="J1525" s="389" t="s">
        <v>100316</v>
      </c>
      <c r="K1525" s="389" t="s">
        <v>100317</v>
      </c>
    </row>
    <row r="1526" spans="1:11" hidden="1">
      <c r="A1526" s="389" t="str">
        <f t="shared" si="46"/>
        <v>V</v>
      </c>
      <c r="B1526" s="389" t="str">
        <f t="shared" si="47"/>
        <v>V4</v>
      </c>
      <c r="C1526" s="394" t="s">
        <v>100414</v>
      </c>
      <c r="D1526" s="394" t="s">
        <v>100330</v>
      </c>
      <c r="E1526" s="395" t="s">
        <v>100388</v>
      </c>
      <c r="F1526" s="389" t="s">
        <v>99084</v>
      </c>
      <c r="G1526" s="389" t="s">
        <v>11</v>
      </c>
      <c r="H1526" s="389">
        <v>4</v>
      </c>
      <c r="I1526" s="389" t="s">
        <v>100315</v>
      </c>
      <c r="J1526" s="389" t="s">
        <v>100316</v>
      </c>
      <c r="K1526" s="389" t="s">
        <v>100317</v>
      </c>
    </row>
    <row r="1527" spans="1:11" hidden="1">
      <c r="A1527" s="389" t="str">
        <f t="shared" si="46"/>
        <v>V</v>
      </c>
      <c r="B1527" s="389" t="str">
        <f t="shared" si="47"/>
        <v>V4</v>
      </c>
      <c r="C1527" s="394" t="s">
        <v>100415</v>
      </c>
      <c r="D1527" s="394" t="s">
        <v>100330</v>
      </c>
      <c r="E1527" s="395" t="s">
        <v>100381</v>
      </c>
      <c r="F1527" s="389" t="s">
        <v>99073</v>
      </c>
      <c r="G1527" s="389" t="s">
        <v>11</v>
      </c>
      <c r="H1527" s="389">
        <v>4</v>
      </c>
      <c r="I1527" s="389" t="s">
        <v>100315</v>
      </c>
      <c r="J1527" s="389" t="s">
        <v>100316</v>
      </c>
      <c r="K1527" s="389" t="s">
        <v>100317</v>
      </c>
    </row>
    <row r="1528" spans="1:11" hidden="1">
      <c r="A1528" s="389" t="str">
        <f t="shared" si="46"/>
        <v>V</v>
      </c>
      <c r="B1528" s="389" t="str">
        <f t="shared" si="47"/>
        <v>V4</v>
      </c>
      <c r="C1528" s="394" t="s">
        <v>100416</v>
      </c>
      <c r="D1528" s="394" t="s">
        <v>100374</v>
      </c>
      <c r="E1528" s="395" t="s">
        <v>100351</v>
      </c>
      <c r="F1528" s="389" t="s">
        <v>99071</v>
      </c>
      <c r="G1528" s="389" t="s">
        <v>11</v>
      </c>
      <c r="H1528" s="389">
        <v>4</v>
      </c>
      <c r="I1528" s="389" t="s">
        <v>100315</v>
      </c>
      <c r="J1528" s="389" t="s">
        <v>100316</v>
      </c>
      <c r="K1528" s="389" t="s">
        <v>100317</v>
      </c>
    </row>
    <row r="1529" spans="1:11" hidden="1">
      <c r="A1529" s="389" t="str">
        <f t="shared" si="46"/>
        <v>V</v>
      </c>
      <c r="B1529" s="389" t="str">
        <f t="shared" si="47"/>
        <v>V4</v>
      </c>
      <c r="C1529" s="394" t="s">
        <v>100417</v>
      </c>
      <c r="D1529" s="394" t="s">
        <v>100374</v>
      </c>
      <c r="E1529" s="395">
        <v>11</v>
      </c>
      <c r="F1529" s="389" t="s">
        <v>99071</v>
      </c>
      <c r="G1529" s="389" t="s">
        <v>11</v>
      </c>
      <c r="H1529" s="389">
        <v>4</v>
      </c>
      <c r="I1529" s="389" t="s">
        <v>100315</v>
      </c>
      <c r="J1529" s="389" t="s">
        <v>100316</v>
      </c>
      <c r="K1529" s="389" t="s">
        <v>100317</v>
      </c>
    </row>
    <row r="1530" spans="1:11" hidden="1">
      <c r="A1530" s="389" t="str">
        <f t="shared" si="46"/>
        <v>V</v>
      </c>
      <c r="B1530" s="389" t="str">
        <f t="shared" si="47"/>
        <v>V4</v>
      </c>
      <c r="C1530" s="404" t="s">
        <v>100418</v>
      </c>
      <c r="D1530" s="394" t="s">
        <v>100319</v>
      </c>
      <c r="E1530" s="395">
        <v>11</v>
      </c>
      <c r="F1530" s="389" t="s">
        <v>99064</v>
      </c>
      <c r="G1530" s="389" t="s">
        <v>11</v>
      </c>
      <c r="H1530" s="389">
        <v>3</v>
      </c>
      <c r="I1530" s="389" t="s">
        <v>100315</v>
      </c>
      <c r="J1530" s="389" t="s">
        <v>100316</v>
      </c>
      <c r="K1530" s="389" t="s">
        <v>100317</v>
      </c>
    </row>
    <row r="1531" spans="1:11" hidden="1">
      <c r="A1531" s="389" t="str">
        <f t="shared" si="46"/>
        <v>V</v>
      </c>
      <c r="B1531" s="389" t="str">
        <f t="shared" si="47"/>
        <v>V4</v>
      </c>
      <c r="C1531" s="404" t="s">
        <v>100419</v>
      </c>
      <c r="D1531" s="394" t="s">
        <v>100319</v>
      </c>
      <c r="E1531" s="395">
        <v>11</v>
      </c>
      <c r="F1531" s="389" t="s">
        <v>99064</v>
      </c>
      <c r="G1531" s="389" t="s">
        <v>11</v>
      </c>
      <c r="H1531" s="389">
        <v>3</v>
      </c>
      <c r="I1531" s="389" t="s">
        <v>100315</v>
      </c>
      <c r="J1531" s="389" t="s">
        <v>100316</v>
      </c>
      <c r="K1531" s="389" t="s">
        <v>100317</v>
      </c>
    </row>
    <row r="1532" spans="1:11" hidden="1">
      <c r="A1532" s="389" t="str">
        <f t="shared" si="46"/>
        <v>V</v>
      </c>
      <c r="B1532" s="389" t="str">
        <f t="shared" si="47"/>
        <v>V4</v>
      </c>
      <c r="C1532" s="405" t="s">
        <v>100420</v>
      </c>
      <c r="D1532" s="394" t="s">
        <v>100330</v>
      </c>
      <c r="E1532" s="395" t="s">
        <v>100377</v>
      </c>
      <c r="F1532" s="406" t="s">
        <v>99084</v>
      </c>
      <c r="G1532" s="389" t="s">
        <v>11</v>
      </c>
      <c r="H1532" s="389">
        <v>4</v>
      </c>
      <c r="I1532" s="389" t="s">
        <v>100315</v>
      </c>
      <c r="J1532" s="389" t="s">
        <v>100316</v>
      </c>
      <c r="K1532" s="389" t="s">
        <v>100317</v>
      </c>
    </row>
    <row r="1533" spans="1:11" hidden="1">
      <c r="A1533" s="389" t="str">
        <f t="shared" si="46"/>
        <v>V</v>
      </c>
      <c r="B1533" s="389" t="str">
        <f t="shared" si="47"/>
        <v>V4</v>
      </c>
      <c r="C1533" s="394" t="s">
        <v>100421</v>
      </c>
      <c r="D1533" s="394" t="s">
        <v>100330</v>
      </c>
      <c r="E1533" s="395" t="s">
        <v>100377</v>
      </c>
      <c r="F1533" s="389" t="s">
        <v>99084</v>
      </c>
      <c r="G1533" s="389" t="s">
        <v>11</v>
      </c>
      <c r="H1533" s="389">
        <v>4</v>
      </c>
      <c r="I1533" s="389" t="s">
        <v>100315</v>
      </c>
      <c r="J1533" s="389" t="s">
        <v>100316</v>
      </c>
      <c r="K1533" s="389" t="s">
        <v>100317</v>
      </c>
    </row>
    <row r="1534" spans="1:11" hidden="1">
      <c r="A1534" s="389" t="str">
        <f t="shared" si="46"/>
        <v>V</v>
      </c>
      <c r="B1534" s="389" t="str">
        <f t="shared" si="47"/>
        <v>V4</v>
      </c>
      <c r="C1534" s="394" t="s">
        <v>100422</v>
      </c>
      <c r="D1534" s="394" t="s">
        <v>100330</v>
      </c>
      <c r="E1534" s="395">
        <v>11</v>
      </c>
      <c r="F1534" s="389" t="s">
        <v>99071</v>
      </c>
      <c r="G1534" s="389" t="s">
        <v>11</v>
      </c>
      <c r="H1534" s="389">
        <v>4</v>
      </c>
      <c r="I1534" s="389" t="s">
        <v>100315</v>
      </c>
      <c r="J1534" s="389" t="s">
        <v>100316</v>
      </c>
      <c r="K1534" s="389" t="s">
        <v>100317</v>
      </c>
    </row>
    <row r="1535" spans="1:11" hidden="1">
      <c r="A1535" s="389" t="str">
        <f t="shared" si="46"/>
        <v>V</v>
      </c>
      <c r="B1535" s="389" t="str">
        <f t="shared" si="47"/>
        <v>V5</v>
      </c>
      <c r="C1535" s="394" t="s">
        <v>100423</v>
      </c>
      <c r="D1535" s="394" t="s">
        <v>100330</v>
      </c>
      <c r="E1535" s="395" t="s">
        <v>100381</v>
      </c>
      <c r="F1535" s="389" t="s">
        <v>99084</v>
      </c>
      <c r="G1535" s="389" t="s">
        <v>11</v>
      </c>
      <c r="H1535" s="389">
        <v>4</v>
      </c>
      <c r="I1535" s="389" t="s">
        <v>100315</v>
      </c>
      <c r="J1535" s="389" t="s">
        <v>100316</v>
      </c>
      <c r="K1535" s="389" t="s">
        <v>100317</v>
      </c>
    </row>
    <row r="1536" spans="1:11" hidden="1">
      <c r="A1536" s="389" t="str">
        <f t="shared" si="46"/>
        <v>V</v>
      </c>
      <c r="B1536" s="389" t="str">
        <f t="shared" si="47"/>
        <v>V5</v>
      </c>
      <c r="C1536" s="394" t="s">
        <v>100424</v>
      </c>
      <c r="D1536" s="394" t="s">
        <v>100330</v>
      </c>
      <c r="E1536" s="395" t="s">
        <v>100381</v>
      </c>
      <c r="F1536" s="389" t="s">
        <v>99084</v>
      </c>
      <c r="G1536" s="389" t="s">
        <v>11</v>
      </c>
      <c r="H1536" s="389">
        <v>4</v>
      </c>
      <c r="I1536" s="389" t="s">
        <v>100315</v>
      </c>
      <c r="J1536" s="389" t="s">
        <v>100316</v>
      </c>
      <c r="K1536" s="389" t="s">
        <v>100317</v>
      </c>
    </row>
    <row r="1537" spans="1:11" hidden="1">
      <c r="A1537" s="389" t="str">
        <f t="shared" si="46"/>
        <v>V</v>
      </c>
      <c r="B1537" s="389" t="str">
        <f t="shared" si="47"/>
        <v>V5</v>
      </c>
      <c r="C1537" s="394" t="s">
        <v>100425</v>
      </c>
      <c r="D1537" s="394" t="s">
        <v>100332</v>
      </c>
      <c r="E1537" s="395" t="s">
        <v>100381</v>
      </c>
      <c r="F1537" s="389" t="s">
        <v>99084</v>
      </c>
      <c r="G1537" s="389" t="s">
        <v>11</v>
      </c>
      <c r="H1537" s="389">
        <v>4</v>
      </c>
      <c r="I1537" s="389" t="s">
        <v>100315</v>
      </c>
      <c r="J1537" s="389" t="s">
        <v>100316</v>
      </c>
      <c r="K1537" s="389" t="s">
        <v>100317</v>
      </c>
    </row>
    <row r="1538" spans="1:11" hidden="1">
      <c r="A1538" s="389" t="str">
        <f t="shared" si="46"/>
        <v>V</v>
      </c>
      <c r="B1538" s="389" t="str">
        <f t="shared" si="47"/>
        <v>V5</v>
      </c>
      <c r="C1538" s="394" t="s">
        <v>100426</v>
      </c>
      <c r="D1538" s="394" t="s">
        <v>100374</v>
      </c>
      <c r="E1538" s="395" t="s">
        <v>100351</v>
      </c>
      <c r="F1538" s="389" t="s">
        <v>99084</v>
      </c>
      <c r="G1538" s="389" t="s">
        <v>11</v>
      </c>
      <c r="H1538" s="389">
        <v>4</v>
      </c>
      <c r="I1538" s="389" t="s">
        <v>100315</v>
      </c>
      <c r="J1538" s="389" t="s">
        <v>100316</v>
      </c>
      <c r="K1538" s="389" t="s">
        <v>100317</v>
      </c>
    </row>
    <row r="1539" spans="1:11" hidden="1">
      <c r="A1539" s="389" t="str">
        <f t="shared" ref="A1539:A1602" si="48">LEFT(C1539)</f>
        <v>V</v>
      </c>
      <c r="B1539" s="389" t="str">
        <f t="shared" si="47"/>
        <v>V5</v>
      </c>
      <c r="C1539" s="394" t="s">
        <v>100427</v>
      </c>
      <c r="D1539" s="394" t="s">
        <v>100330</v>
      </c>
      <c r="E1539" s="395" t="s">
        <v>100381</v>
      </c>
      <c r="F1539" s="389" t="s">
        <v>99084</v>
      </c>
      <c r="G1539" s="389" t="s">
        <v>11</v>
      </c>
      <c r="H1539" s="389">
        <v>4</v>
      </c>
      <c r="I1539" s="389" t="s">
        <v>100315</v>
      </c>
      <c r="J1539" s="389" t="s">
        <v>100316</v>
      </c>
      <c r="K1539" s="389" t="s">
        <v>100317</v>
      </c>
    </row>
    <row r="1540" spans="1:11" hidden="1">
      <c r="A1540" s="389" t="str">
        <f t="shared" si="48"/>
        <v>V</v>
      </c>
      <c r="B1540" s="389" t="str">
        <f t="shared" ref="B1540:B1603" si="49">LEFT(C1540,2)</f>
        <v>V5</v>
      </c>
      <c r="C1540" s="394" t="s">
        <v>100428</v>
      </c>
      <c r="D1540" s="394" t="s">
        <v>100330</v>
      </c>
      <c r="E1540" s="395" t="s">
        <v>100351</v>
      </c>
      <c r="F1540" s="389" t="s">
        <v>99084</v>
      </c>
      <c r="G1540" s="389" t="s">
        <v>11</v>
      </c>
      <c r="H1540" s="389">
        <v>4</v>
      </c>
      <c r="I1540" s="389" t="s">
        <v>100315</v>
      </c>
      <c r="J1540" s="389" t="s">
        <v>100316</v>
      </c>
      <c r="K1540" s="389" t="s">
        <v>100317</v>
      </c>
    </row>
    <row r="1541" spans="1:11" hidden="1">
      <c r="A1541" s="389" t="str">
        <f t="shared" si="48"/>
        <v>V</v>
      </c>
      <c r="B1541" s="389" t="str">
        <f t="shared" si="49"/>
        <v>V5</v>
      </c>
      <c r="C1541" s="394" t="s">
        <v>100429</v>
      </c>
      <c r="D1541" s="394" t="s">
        <v>100332</v>
      </c>
      <c r="E1541" s="395" t="s">
        <v>100381</v>
      </c>
      <c r="F1541" s="389" t="s">
        <v>99058</v>
      </c>
      <c r="G1541" s="389" t="s">
        <v>11</v>
      </c>
      <c r="H1541" s="389">
        <v>4</v>
      </c>
      <c r="I1541" s="389" t="s">
        <v>100315</v>
      </c>
      <c r="J1541" s="389" t="s">
        <v>100316</v>
      </c>
      <c r="K1541" s="389" t="s">
        <v>100317</v>
      </c>
    </row>
    <row r="1542" spans="1:11" hidden="1">
      <c r="A1542" s="389" t="str">
        <f t="shared" si="48"/>
        <v>V</v>
      </c>
      <c r="B1542" s="389" t="str">
        <f t="shared" si="49"/>
        <v>V5</v>
      </c>
      <c r="C1542" s="394" t="s">
        <v>100430</v>
      </c>
      <c r="D1542" s="394" t="s">
        <v>100332</v>
      </c>
      <c r="E1542" s="395" t="s">
        <v>100381</v>
      </c>
      <c r="F1542" s="389" t="s">
        <v>99073</v>
      </c>
      <c r="G1542" s="389" t="s">
        <v>11</v>
      </c>
      <c r="H1542" s="389">
        <v>4</v>
      </c>
      <c r="I1542" s="389" t="s">
        <v>100315</v>
      </c>
      <c r="J1542" s="389" t="s">
        <v>100316</v>
      </c>
      <c r="K1542" s="389" t="s">
        <v>100317</v>
      </c>
    </row>
    <row r="1543" spans="1:11" hidden="1">
      <c r="A1543" s="389" t="str">
        <f t="shared" si="48"/>
        <v>V</v>
      </c>
      <c r="B1543" s="389" t="str">
        <f t="shared" si="49"/>
        <v>V5</v>
      </c>
      <c r="C1543" s="394" t="s">
        <v>100431</v>
      </c>
      <c r="D1543" s="394" t="s">
        <v>100330</v>
      </c>
      <c r="E1543" s="395" t="s">
        <v>100377</v>
      </c>
      <c r="F1543" s="389" t="s">
        <v>99084</v>
      </c>
      <c r="G1543" s="389" t="s">
        <v>11</v>
      </c>
      <c r="H1543" s="389">
        <v>4</v>
      </c>
      <c r="I1543" s="389" t="s">
        <v>100315</v>
      </c>
      <c r="J1543" s="389" t="s">
        <v>100316</v>
      </c>
      <c r="K1543" s="389" t="s">
        <v>100317</v>
      </c>
    </row>
    <row r="1544" spans="1:11" hidden="1">
      <c r="A1544" s="389" t="str">
        <f t="shared" si="48"/>
        <v>V</v>
      </c>
      <c r="B1544" s="389" t="str">
        <f t="shared" si="49"/>
        <v>V5</v>
      </c>
      <c r="C1544" s="394" t="s">
        <v>100432</v>
      </c>
      <c r="D1544" s="394" t="s">
        <v>100332</v>
      </c>
      <c r="E1544" s="395" t="s">
        <v>100381</v>
      </c>
      <c r="F1544" s="389" t="s">
        <v>99084</v>
      </c>
      <c r="G1544" s="389" t="s">
        <v>11</v>
      </c>
      <c r="H1544" s="389">
        <v>4</v>
      </c>
      <c r="I1544" s="389" t="s">
        <v>100315</v>
      </c>
      <c r="J1544" s="389" t="s">
        <v>100316</v>
      </c>
      <c r="K1544" s="389" t="s">
        <v>100317</v>
      </c>
    </row>
    <row r="1545" spans="1:11" hidden="1">
      <c r="A1545" s="389" t="str">
        <f t="shared" si="48"/>
        <v>V</v>
      </c>
      <c r="B1545" s="389" t="str">
        <f t="shared" si="49"/>
        <v>V5</v>
      </c>
      <c r="C1545" s="394" t="s">
        <v>100433</v>
      </c>
      <c r="D1545" s="394" t="s">
        <v>100330</v>
      </c>
      <c r="E1545" s="395" t="s">
        <v>100381</v>
      </c>
      <c r="F1545" s="389" t="s">
        <v>99084</v>
      </c>
      <c r="G1545" s="389" t="s">
        <v>11</v>
      </c>
      <c r="H1545" s="389">
        <v>4</v>
      </c>
      <c r="I1545" s="389" t="s">
        <v>100315</v>
      </c>
      <c r="J1545" s="389" t="s">
        <v>100316</v>
      </c>
      <c r="K1545" s="389" t="s">
        <v>100317</v>
      </c>
    </row>
    <row r="1546" spans="1:11" hidden="1">
      <c r="A1546" s="389" t="str">
        <f t="shared" si="48"/>
        <v>V</v>
      </c>
      <c r="B1546" s="389" t="str">
        <f t="shared" si="49"/>
        <v>V5</v>
      </c>
      <c r="C1546" s="394" t="s">
        <v>100434</v>
      </c>
      <c r="D1546" s="394" t="s">
        <v>100330</v>
      </c>
      <c r="E1546" s="395" t="s">
        <v>100381</v>
      </c>
      <c r="F1546" s="389" t="s">
        <v>99084</v>
      </c>
      <c r="G1546" s="389" t="s">
        <v>11</v>
      </c>
      <c r="H1546" s="389">
        <v>4</v>
      </c>
      <c r="I1546" s="389" t="s">
        <v>100315</v>
      </c>
      <c r="J1546" s="389" t="s">
        <v>100316</v>
      </c>
      <c r="K1546" s="389" t="s">
        <v>100317</v>
      </c>
    </row>
    <row r="1547" spans="1:11" hidden="1">
      <c r="A1547" s="389" t="str">
        <f t="shared" si="48"/>
        <v>V</v>
      </c>
      <c r="B1547" s="389" t="str">
        <f t="shared" si="49"/>
        <v>V5</v>
      </c>
      <c r="C1547" s="394" t="s">
        <v>100435</v>
      </c>
      <c r="D1547" s="394" t="s">
        <v>100330</v>
      </c>
      <c r="E1547" s="395" t="s">
        <v>100381</v>
      </c>
      <c r="F1547" s="389" t="s">
        <v>99073</v>
      </c>
      <c r="G1547" s="389" t="s">
        <v>11</v>
      </c>
      <c r="H1547" s="389">
        <v>4</v>
      </c>
      <c r="I1547" s="389" t="s">
        <v>100315</v>
      </c>
      <c r="J1547" s="389" t="s">
        <v>100316</v>
      </c>
      <c r="K1547" s="389" t="s">
        <v>100317</v>
      </c>
    </row>
    <row r="1548" spans="1:11" hidden="1">
      <c r="A1548" s="389" t="str">
        <f t="shared" si="48"/>
        <v>V</v>
      </c>
      <c r="B1548" s="389" t="str">
        <f t="shared" si="49"/>
        <v>V5</v>
      </c>
      <c r="C1548" s="394" t="s">
        <v>100436</v>
      </c>
      <c r="D1548" s="394" t="s">
        <v>100332</v>
      </c>
      <c r="E1548" s="395" t="s">
        <v>100381</v>
      </c>
      <c r="F1548" s="389" t="s">
        <v>99073</v>
      </c>
      <c r="G1548" s="389" t="s">
        <v>11</v>
      </c>
      <c r="H1548" s="389">
        <v>4</v>
      </c>
      <c r="I1548" s="389" t="s">
        <v>100315</v>
      </c>
      <c r="J1548" s="389" t="s">
        <v>100316</v>
      </c>
      <c r="K1548" s="389" t="s">
        <v>100317</v>
      </c>
    </row>
    <row r="1549" spans="1:11" hidden="1">
      <c r="A1549" s="389" t="str">
        <f t="shared" si="48"/>
        <v>V</v>
      </c>
      <c r="B1549" s="389" t="str">
        <f t="shared" si="49"/>
        <v>V5</v>
      </c>
      <c r="C1549" s="394" t="s">
        <v>100437</v>
      </c>
      <c r="D1549" s="394" t="s">
        <v>100330</v>
      </c>
      <c r="E1549" s="395" t="s">
        <v>100381</v>
      </c>
      <c r="F1549" s="389" t="s">
        <v>99073</v>
      </c>
      <c r="G1549" s="389" t="s">
        <v>11</v>
      </c>
      <c r="H1549" s="389">
        <v>4</v>
      </c>
      <c r="I1549" s="389" t="s">
        <v>100315</v>
      </c>
      <c r="J1549" s="389" t="s">
        <v>100316</v>
      </c>
      <c r="K1549" s="389" t="s">
        <v>100317</v>
      </c>
    </row>
    <row r="1550" spans="1:11" hidden="1">
      <c r="A1550" s="389" t="str">
        <f t="shared" si="48"/>
        <v>V</v>
      </c>
      <c r="B1550" s="389" t="str">
        <f t="shared" si="49"/>
        <v>V5</v>
      </c>
      <c r="C1550" s="394" t="s">
        <v>100438</v>
      </c>
      <c r="D1550" s="394" t="s">
        <v>100330</v>
      </c>
      <c r="E1550" s="395" t="s">
        <v>100377</v>
      </c>
      <c r="F1550" s="389" t="s">
        <v>99073</v>
      </c>
      <c r="G1550" s="389" t="s">
        <v>11</v>
      </c>
      <c r="H1550" s="389">
        <v>4</v>
      </c>
      <c r="I1550" s="389" t="s">
        <v>100315</v>
      </c>
      <c r="J1550" s="389" t="s">
        <v>100316</v>
      </c>
      <c r="K1550" s="389" t="s">
        <v>100317</v>
      </c>
    </row>
    <row r="1551" spans="1:11" hidden="1">
      <c r="A1551" s="389" t="str">
        <f t="shared" si="48"/>
        <v>V</v>
      </c>
      <c r="B1551" s="389" t="str">
        <f t="shared" si="49"/>
        <v>V5</v>
      </c>
      <c r="C1551" s="394" t="s">
        <v>100439</v>
      </c>
      <c r="D1551" s="394" t="s">
        <v>100340</v>
      </c>
      <c r="E1551" s="395" t="s">
        <v>100381</v>
      </c>
      <c r="F1551" s="389" t="s">
        <v>99084</v>
      </c>
      <c r="G1551" s="389" t="s">
        <v>11</v>
      </c>
      <c r="H1551" s="389">
        <v>4</v>
      </c>
      <c r="I1551" s="389" t="s">
        <v>100315</v>
      </c>
      <c r="J1551" s="389" t="s">
        <v>100316</v>
      </c>
      <c r="K1551" s="389" t="s">
        <v>100317</v>
      </c>
    </row>
    <row r="1552" spans="1:11" hidden="1">
      <c r="A1552" s="389" t="str">
        <f t="shared" si="48"/>
        <v>V</v>
      </c>
      <c r="B1552" s="389" t="str">
        <f t="shared" si="49"/>
        <v>V5</v>
      </c>
      <c r="C1552" s="394" t="s">
        <v>100440</v>
      </c>
      <c r="D1552" s="394" t="s">
        <v>100332</v>
      </c>
      <c r="E1552" s="395" t="s">
        <v>100381</v>
      </c>
      <c r="F1552" s="389" t="s">
        <v>99073</v>
      </c>
      <c r="G1552" s="389" t="s">
        <v>11</v>
      </c>
      <c r="H1552" s="389">
        <v>4</v>
      </c>
      <c r="I1552" s="389" t="s">
        <v>100315</v>
      </c>
      <c r="J1552" s="389" t="s">
        <v>100316</v>
      </c>
      <c r="K1552" s="389" t="s">
        <v>100317</v>
      </c>
    </row>
    <row r="1553" spans="1:11" hidden="1">
      <c r="A1553" s="389" t="str">
        <f t="shared" si="48"/>
        <v>V</v>
      </c>
      <c r="B1553" s="389" t="str">
        <f t="shared" si="49"/>
        <v>V5</v>
      </c>
      <c r="C1553" s="394" t="s">
        <v>100441</v>
      </c>
      <c r="D1553" s="394" t="s">
        <v>100330</v>
      </c>
      <c r="E1553" s="395" t="s">
        <v>100377</v>
      </c>
      <c r="F1553" s="389" t="s">
        <v>99084</v>
      </c>
      <c r="G1553" s="389" t="s">
        <v>11</v>
      </c>
      <c r="H1553" s="389">
        <v>4</v>
      </c>
      <c r="I1553" s="389" t="s">
        <v>100315</v>
      </c>
      <c r="J1553" s="389" t="s">
        <v>100316</v>
      </c>
      <c r="K1553" s="389" t="s">
        <v>100317</v>
      </c>
    </row>
    <row r="1554" spans="1:11" hidden="1">
      <c r="A1554" s="389" t="str">
        <f t="shared" si="48"/>
        <v>V</v>
      </c>
      <c r="B1554" s="389" t="str">
        <f t="shared" si="49"/>
        <v>V5</v>
      </c>
      <c r="C1554" s="394" t="s">
        <v>100442</v>
      </c>
      <c r="D1554" s="394" t="s">
        <v>100330</v>
      </c>
      <c r="E1554" s="395" t="s">
        <v>100381</v>
      </c>
      <c r="F1554" s="389" t="s">
        <v>99073</v>
      </c>
      <c r="G1554" s="389" t="s">
        <v>11</v>
      </c>
      <c r="H1554" s="389">
        <v>4</v>
      </c>
      <c r="I1554" s="389" t="s">
        <v>100315</v>
      </c>
      <c r="J1554" s="389" t="s">
        <v>100316</v>
      </c>
      <c r="K1554" s="389" t="s">
        <v>100317</v>
      </c>
    </row>
    <row r="1555" spans="1:11" hidden="1">
      <c r="A1555" s="389" t="str">
        <f t="shared" si="48"/>
        <v>V</v>
      </c>
      <c r="B1555" s="389" t="str">
        <f t="shared" si="49"/>
        <v>V6</v>
      </c>
      <c r="C1555" s="394" t="s">
        <v>100443</v>
      </c>
      <c r="D1555" s="394" t="s">
        <v>100330</v>
      </c>
      <c r="E1555" s="395" t="s">
        <v>100381</v>
      </c>
      <c r="F1555" s="389" t="s">
        <v>99073</v>
      </c>
      <c r="G1555" s="389" t="s">
        <v>11</v>
      </c>
      <c r="H1555" s="389">
        <v>4</v>
      </c>
      <c r="I1555" s="389" t="s">
        <v>100315</v>
      </c>
      <c r="J1555" s="389" t="s">
        <v>100316</v>
      </c>
      <c r="K1555" s="389" t="s">
        <v>100317</v>
      </c>
    </row>
    <row r="1556" spans="1:11" hidden="1">
      <c r="A1556" s="389" t="str">
        <f t="shared" si="48"/>
        <v>V</v>
      </c>
      <c r="B1556" s="389" t="str">
        <f t="shared" si="49"/>
        <v>V6</v>
      </c>
      <c r="C1556" s="394" t="s">
        <v>100444</v>
      </c>
      <c r="D1556" s="394" t="s">
        <v>100330</v>
      </c>
      <c r="E1556" s="395" t="s">
        <v>100381</v>
      </c>
      <c r="F1556" s="389" t="s">
        <v>99084</v>
      </c>
      <c r="G1556" s="389" t="s">
        <v>11</v>
      </c>
      <c r="H1556" s="389">
        <v>4</v>
      </c>
      <c r="I1556" s="389" t="s">
        <v>100315</v>
      </c>
      <c r="J1556" s="389" t="s">
        <v>100316</v>
      </c>
      <c r="K1556" s="389" t="s">
        <v>100317</v>
      </c>
    </row>
    <row r="1557" spans="1:11" hidden="1">
      <c r="A1557" s="389" t="str">
        <f t="shared" si="48"/>
        <v>V</v>
      </c>
      <c r="B1557" s="389" t="str">
        <f t="shared" si="49"/>
        <v>V6</v>
      </c>
      <c r="C1557" s="394" t="s">
        <v>100445</v>
      </c>
      <c r="D1557" s="394" t="s">
        <v>100330</v>
      </c>
      <c r="E1557" s="395" t="s">
        <v>100377</v>
      </c>
      <c r="F1557" s="389" t="s">
        <v>99084</v>
      </c>
      <c r="G1557" s="389" t="s">
        <v>11</v>
      </c>
      <c r="H1557" s="389">
        <v>4</v>
      </c>
      <c r="I1557" s="389" t="s">
        <v>100315</v>
      </c>
      <c r="J1557" s="389" t="s">
        <v>100316</v>
      </c>
      <c r="K1557" s="389" t="s">
        <v>100317</v>
      </c>
    </row>
    <row r="1558" spans="1:11" hidden="1">
      <c r="A1558" s="389" t="str">
        <f t="shared" si="48"/>
        <v>V</v>
      </c>
      <c r="B1558" s="389" t="str">
        <f t="shared" si="49"/>
        <v>V6</v>
      </c>
      <c r="C1558" s="394" t="s">
        <v>100446</v>
      </c>
      <c r="D1558" s="394" t="s">
        <v>100330</v>
      </c>
      <c r="E1558" s="395" t="s">
        <v>100377</v>
      </c>
      <c r="F1558" s="389" t="s">
        <v>99084</v>
      </c>
      <c r="G1558" s="389" t="s">
        <v>11</v>
      </c>
      <c r="H1558" s="389">
        <v>4</v>
      </c>
      <c r="I1558" s="389" t="s">
        <v>100315</v>
      </c>
      <c r="J1558" s="389" t="s">
        <v>100316</v>
      </c>
      <c r="K1558" s="389" t="s">
        <v>100317</v>
      </c>
    </row>
    <row r="1559" spans="1:11" hidden="1">
      <c r="A1559" s="389" t="str">
        <f t="shared" si="48"/>
        <v>V</v>
      </c>
      <c r="B1559" s="389" t="str">
        <f t="shared" si="49"/>
        <v>V6</v>
      </c>
      <c r="C1559" s="394" t="s">
        <v>100447</v>
      </c>
      <c r="D1559" s="394" t="s">
        <v>100340</v>
      </c>
      <c r="E1559" s="395" t="s">
        <v>100377</v>
      </c>
      <c r="F1559" s="389" t="s">
        <v>99084</v>
      </c>
      <c r="G1559" s="389" t="s">
        <v>11</v>
      </c>
      <c r="H1559" s="389">
        <v>4</v>
      </c>
      <c r="I1559" s="389" t="s">
        <v>100315</v>
      </c>
      <c r="J1559" s="389" t="s">
        <v>100316</v>
      </c>
      <c r="K1559" s="389" t="s">
        <v>100317</v>
      </c>
    </row>
    <row r="1560" spans="1:11" hidden="1">
      <c r="A1560" s="389" t="str">
        <f t="shared" si="48"/>
        <v>V</v>
      </c>
      <c r="B1560" s="389" t="str">
        <f t="shared" si="49"/>
        <v>V6</v>
      </c>
      <c r="C1560" s="394" t="s">
        <v>100448</v>
      </c>
      <c r="D1560" s="394" t="s">
        <v>100332</v>
      </c>
      <c r="E1560" s="395" t="s">
        <v>100377</v>
      </c>
      <c r="F1560" s="389" t="s">
        <v>99073</v>
      </c>
      <c r="G1560" s="389" t="s">
        <v>11</v>
      </c>
      <c r="H1560" s="389">
        <v>4</v>
      </c>
      <c r="I1560" s="389" t="s">
        <v>100315</v>
      </c>
      <c r="J1560" s="389" t="s">
        <v>100316</v>
      </c>
      <c r="K1560" s="389" t="s">
        <v>100317</v>
      </c>
    </row>
    <row r="1561" spans="1:11" hidden="1">
      <c r="A1561" s="389" t="str">
        <f t="shared" si="48"/>
        <v>V</v>
      </c>
      <c r="B1561" s="389" t="str">
        <f t="shared" si="49"/>
        <v>V6</v>
      </c>
      <c r="C1561" s="394" t="s">
        <v>100449</v>
      </c>
      <c r="D1561" s="394" t="s">
        <v>100332</v>
      </c>
      <c r="E1561" s="395" t="s">
        <v>100377</v>
      </c>
      <c r="F1561" s="389" t="s">
        <v>99073</v>
      </c>
      <c r="G1561" s="389" t="s">
        <v>11</v>
      </c>
      <c r="H1561" s="389">
        <v>4</v>
      </c>
      <c r="I1561" s="389" t="s">
        <v>100315</v>
      </c>
      <c r="J1561" s="389" t="s">
        <v>100316</v>
      </c>
      <c r="K1561" s="389" t="s">
        <v>100317</v>
      </c>
    </row>
    <row r="1562" spans="1:11" hidden="1">
      <c r="A1562" s="389" t="str">
        <f t="shared" si="48"/>
        <v>V</v>
      </c>
      <c r="B1562" s="389" t="str">
        <f t="shared" si="49"/>
        <v>V6</v>
      </c>
      <c r="C1562" s="394" t="s">
        <v>100450</v>
      </c>
      <c r="D1562" s="394" t="s">
        <v>100330</v>
      </c>
      <c r="E1562" s="395" t="s">
        <v>100377</v>
      </c>
      <c r="F1562" s="389" t="s">
        <v>99073</v>
      </c>
      <c r="G1562" s="389" t="s">
        <v>11</v>
      </c>
      <c r="H1562" s="389">
        <v>4</v>
      </c>
      <c r="I1562" s="389" t="s">
        <v>100315</v>
      </c>
      <c r="J1562" s="389" t="s">
        <v>100316</v>
      </c>
      <c r="K1562" s="389" t="s">
        <v>100317</v>
      </c>
    </row>
    <row r="1563" spans="1:11" hidden="1">
      <c r="A1563" s="389" t="str">
        <f t="shared" si="48"/>
        <v>V</v>
      </c>
      <c r="B1563" s="389" t="str">
        <f t="shared" si="49"/>
        <v>V6</v>
      </c>
      <c r="C1563" s="394" t="s">
        <v>100451</v>
      </c>
      <c r="D1563" s="394" t="s">
        <v>100330</v>
      </c>
      <c r="E1563" s="395" t="s">
        <v>100377</v>
      </c>
      <c r="F1563" s="389" t="s">
        <v>99073</v>
      </c>
      <c r="G1563" s="389" t="s">
        <v>11</v>
      </c>
      <c r="H1563" s="389">
        <v>4</v>
      </c>
      <c r="I1563" s="389" t="s">
        <v>100315</v>
      </c>
      <c r="J1563" s="389" t="s">
        <v>100316</v>
      </c>
      <c r="K1563" s="389" t="s">
        <v>100317</v>
      </c>
    </row>
    <row r="1564" spans="1:11" hidden="1">
      <c r="A1564" s="389" t="str">
        <f t="shared" si="48"/>
        <v>V</v>
      </c>
      <c r="B1564" s="389" t="str">
        <f t="shared" si="49"/>
        <v>V6</v>
      </c>
      <c r="C1564" s="394" t="s">
        <v>100452</v>
      </c>
      <c r="D1564" s="394" t="s">
        <v>100340</v>
      </c>
      <c r="E1564" s="395" t="s">
        <v>100377</v>
      </c>
      <c r="F1564" s="389" t="s">
        <v>99073</v>
      </c>
      <c r="G1564" s="389" t="s">
        <v>11</v>
      </c>
      <c r="H1564" s="389">
        <v>4</v>
      </c>
      <c r="I1564" s="389" t="s">
        <v>100315</v>
      </c>
      <c r="J1564" s="389" t="s">
        <v>100316</v>
      </c>
      <c r="K1564" s="389" t="s">
        <v>100317</v>
      </c>
    </row>
    <row r="1565" spans="1:11" hidden="1">
      <c r="A1565" s="389" t="str">
        <f t="shared" si="48"/>
        <v>V</v>
      </c>
      <c r="B1565" s="389" t="str">
        <f t="shared" si="49"/>
        <v>V6</v>
      </c>
      <c r="C1565" s="394" t="s">
        <v>100453</v>
      </c>
      <c r="D1565" s="394" t="s">
        <v>100332</v>
      </c>
      <c r="E1565" s="395" t="s">
        <v>100377</v>
      </c>
      <c r="F1565" s="389" t="s">
        <v>99073</v>
      </c>
      <c r="G1565" s="389" t="s">
        <v>11</v>
      </c>
      <c r="H1565" s="389">
        <v>4</v>
      </c>
      <c r="I1565" s="389" t="s">
        <v>100315</v>
      </c>
      <c r="J1565" s="389" t="s">
        <v>100316</v>
      </c>
      <c r="K1565" s="389" t="s">
        <v>100317</v>
      </c>
    </row>
    <row r="1566" spans="1:11" hidden="1">
      <c r="A1566" s="389" t="str">
        <f t="shared" si="48"/>
        <v>V</v>
      </c>
      <c r="B1566" s="389" t="str">
        <f t="shared" si="49"/>
        <v>V6</v>
      </c>
      <c r="C1566" s="394" t="s">
        <v>100454</v>
      </c>
      <c r="D1566" s="394" t="s">
        <v>100332</v>
      </c>
      <c r="E1566" s="395" t="s">
        <v>100377</v>
      </c>
      <c r="F1566" s="389" t="s">
        <v>99073</v>
      </c>
      <c r="G1566" s="389" t="s">
        <v>11</v>
      </c>
      <c r="H1566" s="389">
        <v>4</v>
      </c>
      <c r="I1566" s="389" t="s">
        <v>100315</v>
      </c>
      <c r="J1566" s="389" t="s">
        <v>100316</v>
      </c>
      <c r="K1566" s="389" t="s">
        <v>100317</v>
      </c>
    </row>
    <row r="1567" spans="1:11" hidden="1">
      <c r="A1567" s="389" t="str">
        <f t="shared" si="48"/>
        <v>V</v>
      </c>
      <c r="B1567" s="389" t="str">
        <f t="shared" si="49"/>
        <v>V6</v>
      </c>
      <c r="C1567" s="394" t="s">
        <v>100455</v>
      </c>
      <c r="D1567" s="394" t="s">
        <v>100330</v>
      </c>
      <c r="E1567" s="395" t="s">
        <v>100377</v>
      </c>
      <c r="F1567" s="389" t="s">
        <v>99073</v>
      </c>
      <c r="G1567" s="389" t="s">
        <v>11</v>
      </c>
      <c r="H1567" s="389">
        <v>4</v>
      </c>
      <c r="I1567" s="389" t="s">
        <v>100315</v>
      </c>
      <c r="J1567" s="389" t="s">
        <v>100316</v>
      </c>
      <c r="K1567" s="389" t="s">
        <v>100317</v>
      </c>
    </row>
    <row r="1568" spans="1:11" hidden="1">
      <c r="A1568" s="389" t="str">
        <f t="shared" si="48"/>
        <v>V</v>
      </c>
      <c r="B1568" s="389" t="str">
        <f t="shared" si="49"/>
        <v>V6</v>
      </c>
      <c r="C1568" s="394" t="s">
        <v>100456</v>
      </c>
      <c r="D1568" s="394" t="s">
        <v>100374</v>
      </c>
      <c r="E1568" s="395" t="s">
        <v>100377</v>
      </c>
      <c r="F1568" s="389" t="s">
        <v>99084</v>
      </c>
      <c r="G1568" s="389" t="s">
        <v>11</v>
      </c>
      <c r="H1568" s="389">
        <v>4</v>
      </c>
      <c r="I1568" s="389" t="s">
        <v>100315</v>
      </c>
      <c r="J1568" s="389" t="s">
        <v>100316</v>
      </c>
      <c r="K1568" s="389" t="s">
        <v>100317</v>
      </c>
    </row>
    <row r="1569" spans="1:11" hidden="1">
      <c r="A1569" s="389" t="str">
        <f t="shared" si="48"/>
        <v>V</v>
      </c>
      <c r="B1569" s="389" t="str">
        <f t="shared" si="49"/>
        <v>V6</v>
      </c>
      <c r="C1569" s="394" t="s">
        <v>100457</v>
      </c>
      <c r="D1569" s="394" t="s">
        <v>100340</v>
      </c>
      <c r="E1569" s="395" t="s">
        <v>100377</v>
      </c>
      <c r="F1569" s="389" t="s">
        <v>99073</v>
      </c>
      <c r="G1569" s="389" t="s">
        <v>11</v>
      </c>
      <c r="H1569" s="389">
        <v>4</v>
      </c>
      <c r="I1569" s="389" t="s">
        <v>100315</v>
      </c>
      <c r="J1569" s="389" t="s">
        <v>100316</v>
      </c>
      <c r="K1569" s="389" t="s">
        <v>100317</v>
      </c>
    </row>
    <row r="1570" spans="1:11" hidden="1">
      <c r="A1570" s="389" t="str">
        <f t="shared" si="48"/>
        <v>V</v>
      </c>
      <c r="B1570" s="389" t="str">
        <f t="shared" si="49"/>
        <v>V6</v>
      </c>
      <c r="C1570" s="394" t="s">
        <v>100458</v>
      </c>
      <c r="D1570" s="394" t="s">
        <v>100411</v>
      </c>
      <c r="E1570" s="395" t="s">
        <v>100398</v>
      </c>
      <c r="F1570" s="389" t="s">
        <v>99058</v>
      </c>
      <c r="G1570" s="389" t="s">
        <v>11</v>
      </c>
      <c r="H1570" s="389">
        <v>4</v>
      </c>
      <c r="I1570" s="389" t="s">
        <v>100315</v>
      </c>
      <c r="J1570" s="389" t="s">
        <v>100316</v>
      </c>
      <c r="K1570" s="389" t="s">
        <v>100317</v>
      </c>
    </row>
    <row r="1571" spans="1:11" hidden="1">
      <c r="A1571" s="389" t="str">
        <f t="shared" si="48"/>
        <v>V</v>
      </c>
      <c r="B1571" s="389" t="str">
        <f t="shared" si="49"/>
        <v>V6</v>
      </c>
      <c r="C1571" s="394" t="s">
        <v>100459</v>
      </c>
      <c r="D1571" s="394" t="s">
        <v>100332</v>
      </c>
      <c r="E1571" s="395" t="s">
        <v>100388</v>
      </c>
      <c r="F1571" s="389" t="s">
        <v>99058</v>
      </c>
      <c r="G1571" s="389" t="s">
        <v>11</v>
      </c>
      <c r="H1571" s="389">
        <v>4</v>
      </c>
      <c r="I1571" s="389" t="s">
        <v>100315</v>
      </c>
      <c r="J1571" s="389" t="s">
        <v>100316</v>
      </c>
      <c r="K1571" s="389" t="s">
        <v>100317</v>
      </c>
    </row>
    <row r="1572" spans="1:11" hidden="1">
      <c r="A1572" s="389" t="str">
        <f t="shared" si="48"/>
        <v>V</v>
      </c>
      <c r="B1572" s="389" t="str">
        <f t="shared" si="49"/>
        <v>V6</v>
      </c>
      <c r="C1572" s="394" t="s">
        <v>100460</v>
      </c>
      <c r="D1572" s="394" t="s">
        <v>100332</v>
      </c>
      <c r="E1572" s="395" t="s">
        <v>100388</v>
      </c>
      <c r="F1572" s="389" t="s">
        <v>99058</v>
      </c>
      <c r="G1572" s="389" t="s">
        <v>11</v>
      </c>
      <c r="H1572" s="389">
        <v>4</v>
      </c>
      <c r="I1572" s="389" t="s">
        <v>100315</v>
      </c>
      <c r="J1572" s="389" t="s">
        <v>100316</v>
      </c>
      <c r="K1572" s="389" t="s">
        <v>100317</v>
      </c>
    </row>
    <row r="1573" spans="1:11" hidden="1">
      <c r="A1573" s="389" t="str">
        <f t="shared" si="48"/>
        <v>V</v>
      </c>
      <c r="B1573" s="389" t="str">
        <f t="shared" si="49"/>
        <v>V6</v>
      </c>
      <c r="C1573" s="394" t="s">
        <v>100461</v>
      </c>
      <c r="D1573" s="394" t="s">
        <v>100411</v>
      </c>
      <c r="E1573" s="395" t="s">
        <v>100351</v>
      </c>
      <c r="F1573" s="389" t="s">
        <v>99058</v>
      </c>
      <c r="G1573" s="389" t="s">
        <v>11</v>
      </c>
      <c r="H1573" s="389">
        <v>4</v>
      </c>
      <c r="I1573" s="389" t="s">
        <v>100315</v>
      </c>
      <c r="J1573" s="389" t="s">
        <v>100316</v>
      </c>
      <c r="K1573" s="389" t="s">
        <v>100317</v>
      </c>
    </row>
    <row r="1574" spans="1:11" hidden="1">
      <c r="A1574" s="389" t="str">
        <f t="shared" si="48"/>
        <v>V</v>
      </c>
      <c r="B1574" s="389" t="str">
        <f t="shared" si="49"/>
        <v>V6</v>
      </c>
      <c r="C1574" s="394" t="s">
        <v>100462</v>
      </c>
      <c r="D1574" s="394" t="s">
        <v>100332</v>
      </c>
      <c r="E1574" s="395" t="s">
        <v>100377</v>
      </c>
      <c r="F1574" s="389" t="s">
        <v>99084</v>
      </c>
      <c r="G1574" s="389" t="s">
        <v>11</v>
      </c>
      <c r="H1574" s="389">
        <v>4</v>
      </c>
      <c r="I1574" s="389" t="s">
        <v>100315</v>
      </c>
      <c r="J1574" s="389" t="s">
        <v>100316</v>
      </c>
      <c r="K1574" s="389" t="s">
        <v>100317</v>
      </c>
    </row>
    <row r="1575" spans="1:11" hidden="1">
      <c r="A1575" s="389" t="str">
        <f t="shared" si="48"/>
        <v>V</v>
      </c>
      <c r="B1575" s="389" t="str">
        <f t="shared" si="49"/>
        <v>V7</v>
      </c>
      <c r="C1575" s="394" t="s">
        <v>100463</v>
      </c>
      <c r="D1575" s="394" t="s">
        <v>100411</v>
      </c>
      <c r="E1575" s="395" t="s">
        <v>100351</v>
      </c>
      <c r="F1575" s="389" t="s">
        <v>99058</v>
      </c>
      <c r="G1575" s="389" t="s">
        <v>11</v>
      </c>
      <c r="H1575" s="389">
        <v>4</v>
      </c>
      <c r="I1575" s="389" t="s">
        <v>100315</v>
      </c>
      <c r="J1575" s="389" t="s">
        <v>100316</v>
      </c>
      <c r="K1575" s="389" t="s">
        <v>100317</v>
      </c>
    </row>
    <row r="1576" spans="1:11" hidden="1">
      <c r="A1576" s="389" t="str">
        <f t="shared" si="48"/>
        <v>V</v>
      </c>
      <c r="B1576" s="389" t="str">
        <f t="shared" si="49"/>
        <v>V7</v>
      </c>
      <c r="C1576" s="394" t="s">
        <v>100464</v>
      </c>
      <c r="D1576" s="394" t="s">
        <v>100411</v>
      </c>
      <c r="E1576" s="395" t="s">
        <v>100351</v>
      </c>
      <c r="F1576" s="389" t="s">
        <v>99058</v>
      </c>
      <c r="G1576" s="389" t="s">
        <v>11</v>
      </c>
      <c r="H1576" s="389">
        <v>4</v>
      </c>
      <c r="I1576" s="389" t="s">
        <v>100315</v>
      </c>
      <c r="J1576" s="389" t="s">
        <v>100316</v>
      </c>
      <c r="K1576" s="389" t="s">
        <v>100317</v>
      </c>
    </row>
    <row r="1577" spans="1:11" hidden="1">
      <c r="A1577" s="389" t="str">
        <f t="shared" si="48"/>
        <v>V</v>
      </c>
      <c r="B1577" s="389" t="str">
        <f t="shared" si="49"/>
        <v>V7</v>
      </c>
      <c r="C1577" s="394" t="s">
        <v>100465</v>
      </c>
      <c r="D1577" s="394" t="s">
        <v>100411</v>
      </c>
      <c r="E1577" s="395" t="s">
        <v>100351</v>
      </c>
      <c r="F1577" s="389" t="s">
        <v>99058</v>
      </c>
      <c r="G1577" s="389" t="s">
        <v>11</v>
      </c>
      <c r="H1577" s="389">
        <v>4</v>
      </c>
      <c r="I1577" s="389" t="s">
        <v>100315</v>
      </c>
      <c r="J1577" s="389" t="s">
        <v>100316</v>
      </c>
      <c r="K1577" s="389" t="s">
        <v>100317</v>
      </c>
    </row>
    <row r="1578" spans="1:11" hidden="1">
      <c r="A1578" s="389" t="str">
        <f t="shared" si="48"/>
        <v>V</v>
      </c>
      <c r="B1578" s="389" t="str">
        <f t="shared" si="49"/>
        <v>V7</v>
      </c>
      <c r="C1578" s="394" t="s">
        <v>100466</v>
      </c>
      <c r="D1578" s="394" t="s">
        <v>100411</v>
      </c>
      <c r="E1578" s="395" t="s">
        <v>100351</v>
      </c>
      <c r="F1578" s="389" t="s">
        <v>99058</v>
      </c>
      <c r="G1578" s="389" t="s">
        <v>11</v>
      </c>
      <c r="H1578" s="389">
        <v>4</v>
      </c>
      <c r="I1578" s="389" t="s">
        <v>100315</v>
      </c>
      <c r="J1578" s="389" t="s">
        <v>100316</v>
      </c>
      <c r="K1578" s="389" t="s">
        <v>100317</v>
      </c>
    </row>
    <row r="1579" spans="1:11" hidden="1">
      <c r="A1579" s="389" t="str">
        <f t="shared" si="48"/>
        <v>V</v>
      </c>
      <c r="B1579" s="389" t="str">
        <f t="shared" si="49"/>
        <v>V7</v>
      </c>
      <c r="C1579" s="394" t="s">
        <v>100467</v>
      </c>
      <c r="D1579" s="394" t="s">
        <v>100330</v>
      </c>
      <c r="E1579" s="395" t="s">
        <v>100377</v>
      </c>
      <c r="F1579" s="389" t="s">
        <v>99071</v>
      </c>
      <c r="G1579" s="389" t="s">
        <v>11</v>
      </c>
      <c r="H1579" s="389">
        <v>4</v>
      </c>
      <c r="I1579" s="389" t="s">
        <v>100315</v>
      </c>
      <c r="J1579" s="389" t="s">
        <v>100316</v>
      </c>
      <c r="K1579" s="389" t="s">
        <v>100317</v>
      </c>
    </row>
    <row r="1580" spans="1:11" hidden="1">
      <c r="A1580" s="389" t="str">
        <f t="shared" si="48"/>
        <v>V</v>
      </c>
      <c r="B1580" s="389" t="str">
        <f t="shared" si="49"/>
        <v>V7</v>
      </c>
      <c r="C1580" s="394" t="s">
        <v>100468</v>
      </c>
      <c r="D1580" s="394" t="s">
        <v>100374</v>
      </c>
      <c r="E1580" s="395" t="s">
        <v>100381</v>
      </c>
      <c r="F1580" s="389" t="s">
        <v>99084</v>
      </c>
      <c r="G1580" s="389" t="s">
        <v>11</v>
      </c>
      <c r="H1580" s="389">
        <v>4</v>
      </c>
      <c r="I1580" s="389" t="s">
        <v>100315</v>
      </c>
      <c r="J1580" s="389" t="s">
        <v>100316</v>
      </c>
      <c r="K1580" s="389" t="s">
        <v>100317</v>
      </c>
    </row>
    <row r="1581" spans="1:11" hidden="1">
      <c r="A1581" s="389" t="str">
        <f t="shared" si="48"/>
        <v>V</v>
      </c>
      <c r="B1581" s="389" t="str">
        <f t="shared" si="49"/>
        <v>V7</v>
      </c>
      <c r="C1581" s="394" t="s">
        <v>100469</v>
      </c>
      <c r="D1581" s="394" t="s">
        <v>100374</v>
      </c>
      <c r="E1581" s="395" t="s">
        <v>100381</v>
      </c>
      <c r="F1581" s="389" t="s">
        <v>99084</v>
      </c>
      <c r="G1581" s="389" t="s">
        <v>11</v>
      </c>
      <c r="H1581" s="389">
        <v>4</v>
      </c>
      <c r="I1581" s="389" t="s">
        <v>100315</v>
      </c>
      <c r="J1581" s="389" t="s">
        <v>100316</v>
      </c>
      <c r="K1581" s="389" t="s">
        <v>100317</v>
      </c>
    </row>
    <row r="1582" spans="1:11" hidden="1">
      <c r="A1582" s="389" t="str">
        <f t="shared" si="48"/>
        <v>V</v>
      </c>
      <c r="B1582" s="389" t="str">
        <f t="shared" si="49"/>
        <v>V7</v>
      </c>
      <c r="C1582" s="394" t="s">
        <v>100470</v>
      </c>
      <c r="D1582" s="394" t="s">
        <v>100328</v>
      </c>
      <c r="E1582" s="395" t="s">
        <v>100377</v>
      </c>
      <c r="F1582" s="389" t="s">
        <v>99084</v>
      </c>
      <c r="G1582" s="389" t="s">
        <v>11</v>
      </c>
      <c r="H1582" s="389">
        <v>4</v>
      </c>
      <c r="I1582" s="389" t="s">
        <v>100315</v>
      </c>
      <c r="J1582" s="389" t="s">
        <v>100316</v>
      </c>
      <c r="K1582" s="389" t="s">
        <v>100317</v>
      </c>
    </row>
    <row r="1583" spans="1:11" hidden="1">
      <c r="A1583" s="389" t="str">
        <f t="shared" si="48"/>
        <v>V</v>
      </c>
      <c r="B1583" s="389" t="str">
        <f t="shared" si="49"/>
        <v>V7</v>
      </c>
      <c r="C1583" s="394" t="s">
        <v>100471</v>
      </c>
      <c r="D1583" s="394" t="s">
        <v>100374</v>
      </c>
      <c r="E1583" s="395" t="s">
        <v>100377</v>
      </c>
      <c r="F1583" s="389" t="s">
        <v>99084</v>
      </c>
      <c r="G1583" s="389" t="s">
        <v>11</v>
      </c>
      <c r="H1583" s="389">
        <v>4</v>
      </c>
      <c r="I1583" s="389" t="s">
        <v>100315</v>
      </c>
      <c r="J1583" s="389" t="s">
        <v>100316</v>
      </c>
      <c r="K1583" s="389" t="s">
        <v>100317</v>
      </c>
    </row>
    <row r="1584" spans="1:11" hidden="1">
      <c r="A1584" s="389" t="str">
        <f t="shared" si="48"/>
        <v>V</v>
      </c>
      <c r="B1584" s="389" t="str">
        <f t="shared" si="49"/>
        <v>V7</v>
      </c>
      <c r="C1584" s="394" t="s">
        <v>100472</v>
      </c>
      <c r="D1584" s="394" t="s">
        <v>100374</v>
      </c>
      <c r="E1584" s="395" t="s">
        <v>100377</v>
      </c>
      <c r="F1584" s="389" t="s">
        <v>99084</v>
      </c>
      <c r="G1584" s="389" t="s">
        <v>11</v>
      </c>
      <c r="H1584" s="389">
        <v>4</v>
      </c>
      <c r="I1584" s="389" t="s">
        <v>100315</v>
      </c>
      <c r="J1584" s="389" t="s">
        <v>100316</v>
      </c>
      <c r="K1584" s="389" t="s">
        <v>100317</v>
      </c>
    </row>
    <row r="1585" spans="1:11" hidden="1">
      <c r="A1585" s="389" t="str">
        <f t="shared" si="48"/>
        <v>V</v>
      </c>
      <c r="B1585" s="389" t="str">
        <f t="shared" si="49"/>
        <v>V7</v>
      </c>
      <c r="C1585" s="394" t="s">
        <v>100473</v>
      </c>
      <c r="D1585" s="394" t="s">
        <v>100328</v>
      </c>
      <c r="E1585" s="395" t="s">
        <v>100377</v>
      </c>
      <c r="F1585" s="389" t="s">
        <v>99084</v>
      </c>
      <c r="G1585" s="389" t="s">
        <v>11</v>
      </c>
      <c r="H1585" s="389">
        <v>4</v>
      </c>
      <c r="I1585" s="389" t="s">
        <v>100315</v>
      </c>
      <c r="J1585" s="389" t="s">
        <v>100316</v>
      </c>
      <c r="K1585" s="389" t="s">
        <v>100317</v>
      </c>
    </row>
    <row r="1586" spans="1:11" hidden="1">
      <c r="A1586" s="389" t="str">
        <f t="shared" si="48"/>
        <v>V</v>
      </c>
      <c r="B1586" s="389" t="str">
        <f t="shared" si="49"/>
        <v>V7</v>
      </c>
      <c r="C1586" s="394" t="s">
        <v>100474</v>
      </c>
      <c r="D1586" s="394" t="s">
        <v>100330</v>
      </c>
      <c r="E1586" s="395" t="s">
        <v>100381</v>
      </c>
      <c r="F1586" s="389" t="s">
        <v>99073</v>
      </c>
      <c r="G1586" s="389" t="s">
        <v>11</v>
      </c>
      <c r="H1586" s="389">
        <v>4</v>
      </c>
      <c r="I1586" s="389" t="s">
        <v>100315</v>
      </c>
      <c r="J1586" s="389" t="s">
        <v>100316</v>
      </c>
      <c r="K1586" s="389" t="s">
        <v>100317</v>
      </c>
    </row>
    <row r="1587" spans="1:11" hidden="1">
      <c r="A1587" s="389" t="str">
        <f t="shared" si="48"/>
        <v>V</v>
      </c>
      <c r="B1587" s="389" t="str">
        <f t="shared" si="49"/>
        <v>V7</v>
      </c>
      <c r="C1587" s="394" t="s">
        <v>100475</v>
      </c>
      <c r="D1587" s="394" t="s">
        <v>100328</v>
      </c>
      <c r="E1587" s="395" t="s">
        <v>100377</v>
      </c>
      <c r="F1587" s="389" t="s">
        <v>99084</v>
      </c>
      <c r="G1587" s="389" t="s">
        <v>11</v>
      </c>
      <c r="H1587" s="389">
        <v>4</v>
      </c>
      <c r="I1587" s="389" t="s">
        <v>100315</v>
      </c>
      <c r="J1587" s="389" t="s">
        <v>100316</v>
      </c>
      <c r="K1587" s="389" t="s">
        <v>100317</v>
      </c>
    </row>
    <row r="1588" spans="1:11" hidden="1">
      <c r="A1588" s="389" t="str">
        <f t="shared" si="48"/>
        <v>V</v>
      </c>
      <c r="B1588" s="389" t="str">
        <f t="shared" si="49"/>
        <v>V7</v>
      </c>
      <c r="C1588" s="394" t="s">
        <v>100476</v>
      </c>
      <c r="D1588" s="394" t="s">
        <v>100340</v>
      </c>
      <c r="E1588" s="395">
        <v>11</v>
      </c>
      <c r="F1588" s="389" t="s">
        <v>99071</v>
      </c>
      <c r="G1588" s="389" t="s">
        <v>11</v>
      </c>
      <c r="H1588" s="389">
        <v>4</v>
      </c>
      <c r="I1588" s="389" t="s">
        <v>100315</v>
      </c>
      <c r="J1588" s="389" t="s">
        <v>100316</v>
      </c>
      <c r="K1588" s="389" t="s">
        <v>100317</v>
      </c>
    </row>
    <row r="1589" spans="1:11" hidden="1">
      <c r="A1589" s="389" t="str">
        <f t="shared" si="48"/>
        <v>V</v>
      </c>
      <c r="B1589" s="389" t="str">
        <f t="shared" si="49"/>
        <v>V7</v>
      </c>
      <c r="C1589" s="394" t="s">
        <v>100477</v>
      </c>
      <c r="D1589" s="394" t="s">
        <v>100330</v>
      </c>
      <c r="E1589" s="395" t="s">
        <v>100377</v>
      </c>
      <c r="F1589" s="389" t="s">
        <v>99084</v>
      </c>
      <c r="G1589" s="389" t="s">
        <v>11</v>
      </c>
      <c r="H1589" s="389">
        <v>4</v>
      </c>
      <c r="I1589" s="389" t="s">
        <v>100315</v>
      </c>
      <c r="J1589" s="389" t="s">
        <v>100316</v>
      </c>
      <c r="K1589" s="389" t="s">
        <v>100317</v>
      </c>
    </row>
    <row r="1590" spans="1:11" hidden="1">
      <c r="A1590" s="389" t="str">
        <f t="shared" si="48"/>
        <v>V</v>
      </c>
      <c r="B1590" s="389" t="str">
        <f t="shared" si="49"/>
        <v>V7</v>
      </c>
      <c r="C1590" s="394" t="s">
        <v>100478</v>
      </c>
      <c r="D1590" s="394" t="s">
        <v>100330</v>
      </c>
      <c r="E1590" s="395">
        <v>11</v>
      </c>
      <c r="F1590" s="389" t="s">
        <v>99084</v>
      </c>
      <c r="G1590" s="389" t="s">
        <v>11</v>
      </c>
      <c r="H1590" s="389">
        <v>4</v>
      </c>
      <c r="I1590" s="389" t="s">
        <v>100315</v>
      </c>
      <c r="J1590" s="389" t="s">
        <v>100316</v>
      </c>
      <c r="K1590" s="389" t="s">
        <v>100317</v>
      </c>
    </row>
    <row r="1591" spans="1:11" hidden="1">
      <c r="A1591" s="389" t="str">
        <f t="shared" si="48"/>
        <v>V</v>
      </c>
      <c r="B1591" s="389" t="str">
        <f t="shared" si="49"/>
        <v>V7</v>
      </c>
      <c r="C1591" s="404" t="s">
        <v>100479</v>
      </c>
      <c r="D1591" s="394" t="s">
        <v>100340</v>
      </c>
      <c r="E1591" s="395">
        <v>11</v>
      </c>
      <c r="F1591" s="389" t="s">
        <v>99064</v>
      </c>
      <c r="G1591" s="389" t="s">
        <v>11</v>
      </c>
      <c r="H1591" s="389">
        <v>4</v>
      </c>
      <c r="I1591" s="389" t="s">
        <v>100315</v>
      </c>
      <c r="J1591" s="389" t="s">
        <v>100316</v>
      </c>
      <c r="K1591" s="389" t="s">
        <v>100317</v>
      </c>
    </row>
    <row r="1592" spans="1:11" hidden="1">
      <c r="A1592" s="389" t="str">
        <f t="shared" si="48"/>
        <v>V</v>
      </c>
      <c r="B1592" s="389" t="str">
        <f t="shared" si="49"/>
        <v>V7</v>
      </c>
      <c r="C1592" s="394" t="s">
        <v>100480</v>
      </c>
      <c r="D1592" s="394" t="s">
        <v>100411</v>
      </c>
      <c r="E1592" s="395">
        <v>11</v>
      </c>
      <c r="F1592" s="389" t="s">
        <v>99084</v>
      </c>
      <c r="G1592" s="389" t="s">
        <v>11</v>
      </c>
      <c r="H1592" s="389">
        <v>4</v>
      </c>
      <c r="I1592" s="389" t="s">
        <v>100315</v>
      </c>
      <c r="J1592" s="389" t="s">
        <v>100316</v>
      </c>
      <c r="K1592" s="389" t="s">
        <v>100317</v>
      </c>
    </row>
    <row r="1593" spans="1:11" hidden="1">
      <c r="A1593" s="389" t="str">
        <f t="shared" si="48"/>
        <v>V</v>
      </c>
      <c r="B1593" s="389" t="str">
        <f t="shared" si="49"/>
        <v>V7</v>
      </c>
      <c r="C1593" s="394" t="s">
        <v>100481</v>
      </c>
      <c r="D1593" s="394" t="s">
        <v>100340</v>
      </c>
      <c r="E1593" s="395">
        <v>11</v>
      </c>
      <c r="F1593" s="403" t="s">
        <v>99071</v>
      </c>
      <c r="G1593" s="389" t="s">
        <v>11</v>
      </c>
      <c r="H1593" s="389">
        <v>4</v>
      </c>
      <c r="I1593" s="389" t="s">
        <v>100315</v>
      </c>
      <c r="J1593" s="389" t="s">
        <v>100316</v>
      </c>
      <c r="K1593" s="389" t="s">
        <v>100317</v>
      </c>
    </row>
    <row r="1594" spans="1:11" hidden="1">
      <c r="A1594" s="389" t="str">
        <f t="shared" si="48"/>
        <v>V</v>
      </c>
      <c r="B1594" s="389" t="str">
        <f t="shared" si="49"/>
        <v>V8</v>
      </c>
      <c r="C1594" s="394" t="s">
        <v>100482</v>
      </c>
      <c r="D1594" s="394" t="s">
        <v>100328</v>
      </c>
      <c r="E1594" s="395">
        <v>11</v>
      </c>
      <c r="F1594" s="389" t="s">
        <v>99071</v>
      </c>
      <c r="G1594" s="389" t="s">
        <v>11</v>
      </c>
      <c r="H1594" s="389">
        <v>5</v>
      </c>
      <c r="I1594" s="389" t="s">
        <v>100315</v>
      </c>
      <c r="J1594" s="389" t="s">
        <v>100316</v>
      </c>
      <c r="K1594" s="389" t="s">
        <v>100317</v>
      </c>
    </row>
    <row r="1595" spans="1:11" hidden="1">
      <c r="A1595" s="389" t="str">
        <f t="shared" si="48"/>
        <v>V</v>
      </c>
      <c r="B1595" s="389" t="str">
        <f t="shared" si="49"/>
        <v>V8</v>
      </c>
      <c r="C1595" s="401" t="s">
        <v>100483</v>
      </c>
      <c r="D1595" s="401" t="s">
        <v>100484</v>
      </c>
      <c r="E1595" s="402">
        <v>11</v>
      </c>
      <c r="F1595" s="389" t="s">
        <v>99071</v>
      </c>
      <c r="G1595" s="389" t="s">
        <v>11</v>
      </c>
      <c r="H1595" s="389">
        <v>5</v>
      </c>
      <c r="I1595" s="389" t="s">
        <v>100315</v>
      </c>
      <c r="J1595" s="389" t="s">
        <v>100316</v>
      </c>
      <c r="K1595" s="389" t="s">
        <v>100317</v>
      </c>
    </row>
    <row r="1596" spans="1:11" hidden="1">
      <c r="A1596" s="389" t="str">
        <f t="shared" si="48"/>
        <v>V</v>
      </c>
      <c r="B1596" s="389" t="str">
        <f t="shared" si="49"/>
        <v>V8</v>
      </c>
      <c r="C1596" s="404" t="s">
        <v>100485</v>
      </c>
      <c r="D1596" s="394" t="s">
        <v>100319</v>
      </c>
      <c r="E1596" s="395">
        <v>11</v>
      </c>
      <c r="F1596" s="389" t="s">
        <v>99064</v>
      </c>
      <c r="G1596" s="389" t="s">
        <v>11</v>
      </c>
      <c r="H1596" s="389">
        <v>5</v>
      </c>
      <c r="I1596" s="389" t="s">
        <v>100315</v>
      </c>
      <c r="J1596" s="389" t="s">
        <v>100316</v>
      </c>
      <c r="K1596" s="389" t="s">
        <v>100317</v>
      </c>
    </row>
    <row r="1597" spans="1:11" hidden="1">
      <c r="A1597" s="389" t="str">
        <f t="shared" si="48"/>
        <v>V</v>
      </c>
      <c r="B1597" s="389" t="str">
        <f t="shared" si="49"/>
        <v>V8</v>
      </c>
      <c r="C1597" s="404" t="s">
        <v>100486</v>
      </c>
      <c r="D1597" s="394" t="s">
        <v>100319</v>
      </c>
      <c r="E1597" s="395">
        <v>11</v>
      </c>
      <c r="F1597" s="389" t="s">
        <v>99064</v>
      </c>
      <c r="G1597" s="389" t="s">
        <v>11</v>
      </c>
      <c r="H1597" s="389">
        <v>5</v>
      </c>
      <c r="I1597" s="389" t="s">
        <v>100315</v>
      </c>
      <c r="J1597" s="389" t="s">
        <v>100316</v>
      </c>
      <c r="K1597" s="389" t="s">
        <v>100317</v>
      </c>
    </row>
    <row r="1598" spans="1:11" hidden="1">
      <c r="A1598" s="389" t="str">
        <f t="shared" si="48"/>
        <v>V</v>
      </c>
      <c r="B1598" s="389" t="str">
        <f t="shared" si="49"/>
        <v>V8</v>
      </c>
      <c r="C1598" s="404" t="s">
        <v>100487</v>
      </c>
      <c r="D1598" s="394" t="s">
        <v>100319</v>
      </c>
      <c r="E1598" s="395">
        <v>11</v>
      </c>
      <c r="F1598" s="389" t="s">
        <v>99064</v>
      </c>
      <c r="G1598" s="389" t="s">
        <v>11</v>
      </c>
      <c r="H1598" s="389">
        <v>5</v>
      </c>
      <c r="I1598" s="389" t="s">
        <v>100315</v>
      </c>
      <c r="J1598" s="389" t="s">
        <v>100316</v>
      </c>
      <c r="K1598" s="389" t="s">
        <v>100317</v>
      </c>
    </row>
    <row r="1599" spans="1:11" hidden="1">
      <c r="A1599" s="389" t="str">
        <f t="shared" si="48"/>
        <v>V</v>
      </c>
      <c r="B1599" s="389" t="str">
        <f t="shared" si="49"/>
        <v>V8</v>
      </c>
      <c r="C1599" s="394" t="s">
        <v>100488</v>
      </c>
      <c r="D1599" s="394" t="s">
        <v>100332</v>
      </c>
      <c r="E1599" s="395">
        <v>11</v>
      </c>
      <c r="F1599" s="389" t="s">
        <v>99058</v>
      </c>
      <c r="G1599" s="389" t="s">
        <v>11</v>
      </c>
      <c r="H1599" s="389">
        <v>6</v>
      </c>
      <c r="I1599" s="389" t="s">
        <v>100315</v>
      </c>
      <c r="J1599" s="389" t="s">
        <v>100316</v>
      </c>
      <c r="K1599" s="389" t="s">
        <v>100317</v>
      </c>
    </row>
    <row r="1600" spans="1:11" hidden="1">
      <c r="A1600" s="389" t="str">
        <f t="shared" si="48"/>
        <v>V</v>
      </c>
      <c r="B1600" s="389" t="str">
        <f t="shared" si="49"/>
        <v>V8</v>
      </c>
      <c r="C1600" s="394" t="s">
        <v>100489</v>
      </c>
      <c r="D1600" s="394" t="s">
        <v>100332</v>
      </c>
      <c r="E1600" s="395">
        <v>11</v>
      </c>
      <c r="F1600" s="389" t="s">
        <v>99058</v>
      </c>
      <c r="G1600" s="389" t="s">
        <v>11</v>
      </c>
      <c r="H1600" s="389">
        <v>6</v>
      </c>
      <c r="I1600" s="389" t="s">
        <v>100315</v>
      </c>
      <c r="J1600" s="389" t="s">
        <v>100316</v>
      </c>
      <c r="K1600" s="389" t="s">
        <v>100317</v>
      </c>
    </row>
    <row r="1601" spans="1:11" hidden="1">
      <c r="A1601" s="389" t="str">
        <f t="shared" si="48"/>
        <v>V</v>
      </c>
      <c r="B1601" s="389" t="str">
        <f t="shared" si="49"/>
        <v>V8</v>
      </c>
      <c r="C1601" s="394" t="s">
        <v>100490</v>
      </c>
      <c r="D1601" s="394" t="s">
        <v>100491</v>
      </c>
      <c r="E1601" s="395">
        <v>11</v>
      </c>
      <c r="F1601" s="389" t="s">
        <v>99058</v>
      </c>
      <c r="G1601" s="389" t="s">
        <v>11</v>
      </c>
      <c r="H1601" s="389">
        <v>6</v>
      </c>
      <c r="I1601" s="389" t="s">
        <v>100315</v>
      </c>
      <c r="J1601" s="389" t="s">
        <v>100316</v>
      </c>
      <c r="K1601" s="389" t="s">
        <v>100317</v>
      </c>
    </row>
    <row r="1602" spans="1:11" hidden="1">
      <c r="A1602" s="389" t="str">
        <f t="shared" si="48"/>
        <v>V</v>
      </c>
      <c r="B1602" s="389" t="str">
        <f t="shared" si="49"/>
        <v>V8</v>
      </c>
      <c r="C1602" s="394" t="s">
        <v>100492</v>
      </c>
      <c r="D1602" s="394" t="s">
        <v>100493</v>
      </c>
      <c r="E1602" s="395">
        <v>11</v>
      </c>
      <c r="F1602" s="389" t="s">
        <v>99058</v>
      </c>
      <c r="G1602" s="389" t="s">
        <v>11</v>
      </c>
      <c r="H1602" s="389">
        <v>6</v>
      </c>
      <c r="I1602" s="389" t="s">
        <v>100315</v>
      </c>
      <c r="J1602" s="389" t="s">
        <v>100316</v>
      </c>
      <c r="K1602" s="389" t="s">
        <v>100317</v>
      </c>
    </row>
    <row r="1603" spans="1:11" hidden="1">
      <c r="A1603" s="389" t="str">
        <f t="shared" ref="A1603:A1641" si="50">LEFT(C1603)</f>
        <v>V</v>
      </c>
      <c r="B1603" s="389" t="str">
        <f t="shared" si="49"/>
        <v>V8</v>
      </c>
      <c r="C1603" s="394" t="s">
        <v>100494</v>
      </c>
      <c r="D1603" s="394" t="s">
        <v>100493</v>
      </c>
      <c r="E1603" s="395">
        <v>11</v>
      </c>
      <c r="F1603" s="389" t="s">
        <v>99058</v>
      </c>
      <c r="G1603" s="389" t="s">
        <v>11</v>
      </c>
      <c r="H1603" s="389">
        <v>6</v>
      </c>
      <c r="I1603" s="389" t="s">
        <v>100315</v>
      </c>
      <c r="J1603" s="389" t="s">
        <v>100316</v>
      </c>
      <c r="K1603" s="389" t="s">
        <v>100317</v>
      </c>
    </row>
    <row r="1604" spans="1:11" hidden="1">
      <c r="A1604" s="389" t="str">
        <f t="shared" si="50"/>
        <v>V</v>
      </c>
      <c r="B1604" s="389" t="str">
        <f t="shared" ref="B1604:B1641" si="51">LEFT(C1604,2)</f>
        <v>V8</v>
      </c>
      <c r="C1604" s="394" t="s">
        <v>100495</v>
      </c>
      <c r="D1604" s="394" t="s">
        <v>100493</v>
      </c>
      <c r="E1604" s="395">
        <v>11</v>
      </c>
      <c r="F1604" s="389" t="s">
        <v>99058</v>
      </c>
      <c r="G1604" s="389" t="s">
        <v>11</v>
      </c>
      <c r="H1604" s="389">
        <v>6</v>
      </c>
      <c r="I1604" s="389" t="s">
        <v>100315</v>
      </c>
      <c r="J1604" s="389" t="s">
        <v>100316</v>
      </c>
      <c r="K1604" s="389" t="s">
        <v>100317</v>
      </c>
    </row>
    <row r="1605" spans="1:11" hidden="1">
      <c r="A1605" s="389" t="str">
        <f t="shared" si="50"/>
        <v>V</v>
      </c>
      <c r="B1605" s="389" t="str">
        <f t="shared" si="51"/>
        <v>V8</v>
      </c>
      <c r="C1605" s="394" t="s">
        <v>100496</v>
      </c>
      <c r="D1605" s="394" t="s">
        <v>100493</v>
      </c>
      <c r="E1605" s="395">
        <v>11</v>
      </c>
      <c r="F1605" s="389" t="s">
        <v>99058</v>
      </c>
      <c r="G1605" s="389" t="s">
        <v>11</v>
      </c>
      <c r="H1605" s="389">
        <v>6</v>
      </c>
      <c r="I1605" s="389" t="s">
        <v>100315</v>
      </c>
      <c r="J1605" s="389" t="s">
        <v>100316</v>
      </c>
      <c r="K1605" s="389" t="s">
        <v>100317</v>
      </c>
    </row>
    <row r="1606" spans="1:11" hidden="1">
      <c r="A1606" s="389" t="str">
        <f t="shared" si="50"/>
        <v>V</v>
      </c>
      <c r="B1606" s="389" t="str">
        <f t="shared" si="51"/>
        <v>V8</v>
      </c>
      <c r="C1606" s="394" t="s">
        <v>100497</v>
      </c>
      <c r="D1606" s="394" t="s">
        <v>100493</v>
      </c>
      <c r="E1606" s="395">
        <v>11</v>
      </c>
      <c r="F1606" s="389" t="s">
        <v>99058</v>
      </c>
      <c r="G1606" s="389" t="s">
        <v>11</v>
      </c>
      <c r="H1606" s="389">
        <v>6</v>
      </c>
      <c r="I1606" s="389" t="s">
        <v>100315</v>
      </c>
      <c r="J1606" s="389" t="s">
        <v>100316</v>
      </c>
      <c r="K1606" s="389" t="s">
        <v>100317</v>
      </c>
    </row>
    <row r="1607" spans="1:11" hidden="1">
      <c r="A1607" s="389" t="str">
        <f t="shared" si="50"/>
        <v>V</v>
      </c>
      <c r="B1607" s="389" t="str">
        <f t="shared" si="51"/>
        <v>V8</v>
      </c>
      <c r="C1607" s="394" t="s">
        <v>100498</v>
      </c>
      <c r="D1607" s="394" t="s">
        <v>100493</v>
      </c>
      <c r="E1607" s="395">
        <v>11</v>
      </c>
      <c r="F1607" s="389" t="s">
        <v>99058</v>
      </c>
      <c r="G1607" s="389" t="s">
        <v>11</v>
      </c>
      <c r="H1607" s="389">
        <v>6</v>
      </c>
      <c r="I1607" s="389" t="s">
        <v>100315</v>
      </c>
      <c r="J1607" s="389" t="s">
        <v>100316</v>
      </c>
      <c r="K1607" s="389" t="s">
        <v>100317</v>
      </c>
    </row>
    <row r="1608" spans="1:11" hidden="1">
      <c r="A1608" s="389" t="str">
        <f t="shared" si="50"/>
        <v>V</v>
      </c>
      <c r="B1608" s="389" t="str">
        <f t="shared" si="51"/>
        <v>V8</v>
      </c>
      <c r="C1608" s="394" t="s">
        <v>100499</v>
      </c>
      <c r="D1608" s="394" t="s">
        <v>100493</v>
      </c>
      <c r="E1608" s="395">
        <v>11</v>
      </c>
      <c r="F1608" s="389" t="s">
        <v>99058</v>
      </c>
      <c r="G1608" s="389" t="s">
        <v>11</v>
      </c>
      <c r="H1608" s="389">
        <v>6</v>
      </c>
      <c r="I1608" s="389" t="s">
        <v>100315</v>
      </c>
      <c r="J1608" s="389" t="s">
        <v>100316</v>
      </c>
      <c r="K1608" s="389" t="s">
        <v>100317</v>
      </c>
    </row>
    <row r="1609" spans="1:11" hidden="1">
      <c r="A1609" s="389" t="str">
        <f t="shared" si="50"/>
        <v>V</v>
      </c>
      <c r="B1609" s="389" t="str">
        <f t="shared" si="51"/>
        <v>V8</v>
      </c>
      <c r="C1609" s="394" t="s">
        <v>100500</v>
      </c>
      <c r="D1609" s="394" t="s">
        <v>100493</v>
      </c>
      <c r="E1609" s="395">
        <v>11</v>
      </c>
      <c r="F1609" s="389" t="s">
        <v>99058</v>
      </c>
      <c r="G1609" s="389" t="s">
        <v>11</v>
      </c>
      <c r="H1609" s="389">
        <v>6</v>
      </c>
      <c r="I1609" s="389" t="s">
        <v>100315</v>
      </c>
      <c r="J1609" s="389" t="s">
        <v>100316</v>
      </c>
      <c r="K1609" s="389" t="s">
        <v>100317</v>
      </c>
    </row>
    <row r="1610" spans="1:11" hidden="1">
      <c r="A1610" s="389" t="str">
        <f t="shared" si="50"/>
        <v>V</v>
      </c>
      <c r="B1610" s="389" t="str">
        <f t="shared" si="51"/>
        <v>V8</v>
      </c>
      <c r="C1610" s="394" t="s">
        <v>100501</v>
      </c>
      <c r="D1610" s="394" t="s">
        <v>100493</v>
      </c>
      <c r="E1610" s="395">
        <v>11</v>
      </c>
      <c r="F1610" s="389" t="s">
        <v>99058</v>
      </c>
      <c r="G1610" s="389" t="s">
        <v>11</v>
      </c>
      <c r="H1610" s="389">
        <v>6</v>
      </c>
      <c r="I1610" s="389" t="s">
        <v>100315</v>
      </c>
      <c r="J1610" s="389" t="s">
        <v>100316</v>
      </c>
      <c r="K1610" s="389" t="s">
        <v>100317</v>
      </c>
    </row>
    <row r="1611" spans="1:11" hidden="1">
      <c r="A1611" s="389" t="str">
        <f t="shared" si="50"/>
        <v>V</v>
      </c>
      <c r="B1611" s="389" t="str">
        <f t="shared" si="51"/>
        <v>V8</v>
      </c>
      <c r="C1611" s="394" t="s">
        <v>100502</v>
      </c>
      <c r="D1611" s="394" t="s">
        <v>100493</v>
      </c>
      <c r="E1611" s="395">
        <v>11</v>
      </c>
      <c r="F1611" s="389" t="s">
        <v>99058</v>
      </c>
      <c r="G1611" s="389" t="s">
        <v>11</v>
      </c>
      <c r="H1611" s="389">
        <v>6</v>
      </c>
      <c r="I1611" s="389" t="s">
        <v>100315</v>
      </c>
      <c r="J1611" s="389" t="s">
        <v>100316</v>
      </c>
      <c r="K1611" s="389" t="s">
        <v>100317</v>
      </c>
    </row>
    <row r="1612" spans="1:11">
      <c r="A1612" s="389" t="str">
        <f t="shared" si="50"/>
        <v>V</v>
      </c>
      <c r="B1612" s="389" t="str">
        <f t="shared" si="51"/>
        <v>V9</v>
      </c>
      <c r="C1612" s="394" t="s">
        <v>100503</v>
      </c>
      <c r="D1612" s="394" t="s">
        <v>100493</v>
      </c>
      <c r="E1612" s="395">
        <v>11</v>
      </c>
      <c r="F1612" s="389" t="s">
        <v>99058</v>
      </c>
      <c r="G1612" s="389" t="s">
        <v>11</v>
      </c>
      <c r="H1612" s="389">
        <v>6</v>
      </c>
      <c r="I1612" s="389" t="s">
        <v>100315</v>
      </c>
      <c r="J1612" s="389" t="s">
        <v>100316</v>
      </c>
      <c r="K1612" s="389" t="s">
        <v>100317</v>
      </c>
    </row>
    <row r="1613" spans="1:11">
      <c r="A1613" s="389" t="str">
        <f t="shared" si="50"/>
        <v>V</v>
      </c>
      <c r="B1613" s="389" t="str">
        <f t="shared" si="51"/>
        <v>V9</v>
      </c>
      <c r="C1613" s="394" t="s">
        <v>100504</v>
      </c>
      <c r="D1613" s="394" t="s">
        <v>100493</v>
      </c>
      <c r="E1613" s="395">
        <v>11</v>
      </c>
      <c r="F1613" s="389" t="s">
        <v>99058</v>
      </c>
      <c r="G1613" s="389" t="s">
        <v>11</v>
      </c>
      <c r="H1613" s="389">
        <v>6</v>
      </c>
      <c r="I1613" s="389" t="s">
        <v>100315</v>
      </c>
      <c r="J1613" s="389" t="s">
        <v>100316</v>
      </c>
      <c r="K1613" s="389" t="s">
        <v>100317</v>
      </c>
    </row>
    <row r="1614" spans="1:11">
      <c r="A1614" s="389" t="str">
        <f t="shared" si="50"/>
        <v>V</v>
      </c>
      <c r="B1614" s="389" t="str">
        <f t="shared" si="51"/>
        <v>V9</v>
      </c>
      <c r="C1614" s="394" t="s">
        <v>100505</v>
      </c>
      <c r="D1614" s="394" t="s">
        <v>100493</v>
      </c>
      <c r="E1614" s="395">
        <v>11</v>
      </c>
      <c r="F1614" s="389" t="s">
        <v>99058</v>
      </c>
      <c r="G1614" s="389" t="s">
        <v>11</v>
      </c>
      <c r="H1614" s="389">
        <v>6</v>
      </c>
      <c r="I1614" s="389" t="s">
        <v>100315</v>
      </c>
      <c r="J1614" s="389" t="s">
        <v>100316</v>
      </c>
      <c r="K1614" s="389" t="s">
        <v>100317</v>
      </c>
    </row>
    <row r="1615" spans="1:11">
      <c r="A1615" s="389" t="str">
        <f t="shared" si="50"/>
        <v>V</v>
      </c>
      <c r="B1615" s="389" t="str">
        <f t="shared" si="51"/>
        <v>V9</v>
      </c>
      <c r="C1615" s="394" t="s">
        <v>100506</v>
      </c>
      <c r="D1615" s="394" t="s">
        <v>100334</v>
      </c>
      <c r="E1615" s="395">
        <v>11</v>
      </c>
      <c r="F1615" s="389" t="s">
        <v>99058</v>
      </c>
      <c r="G1615" s="389" t="s">
        <v>11</v>
      </c>
      <c r="H1615" s="389">
        <v>6</v>
      </c>
      <c r="I1615" s="389" t="s">
        <v>100315</v>
      </c>
      <c r="J1615" s="389" t="s">
        <v>100316</v>
      </c>
      <c r="K1615" s="389" t="s">
        <v>100317</v>
      </c>
    </row>
    <row r="1616" spans="1:11">
      <c r="A1616" s="389" t="str">
        <f t="shared" si="50"/>
        <v>V</v>
      </c>
      <c r="B1616" s="389" t="str">
        <f t="shared" si="51"/>
        <v>V9</v>
      </c>
      <c r="C1616" s="394" t="s">
        <v>100507</v>
      </c>
      <c r="D1616" s="394" t="s">
        <v>100332</v>
      </c>
      <c r="E1616" s="395">
        <v>11</v>
      </c>
      <c r="F1616" s="389" t="s">
        <v>99058</v>
      </c>
      <c r="G1616" s="389" t="s">
        <v>11</v>
      </c>
      <c r="H1616" s="389">
        <v>6</v>
      </c>
      <c r="I1616" s="389" t="s">
        <v>100315</v>
      </c>
      <c r="J1616" s="389" t="s">
        <v>100316</v>
      </c>
      <c r="K1616" s="389" t="s">
        <v>100317</v>
      </c>
    </row>
    <row r="1617" spans="1:11">
      <c r="A1617" s="389" t="str">
        <f t="shared" si="50"/>
        <v>V</v>
      </c>
      <c r="B1617" s="389" t="str">
        <f t="shared" si="51"/>
        <v>V9</v>
      </c>
      <c r="C1617" s="394" t="s">
        <v>100508</v>
      </c>
      <c r="D1617" s="394" t="s">
        <v>100411</v>
      </c>
      <c r="E1617" s="395">
        <v>11</v>
      </c>
      <c r="F1617" s="389" t="s">
        <v>99058</v>
      </c>
      <c r="G1617" s="389" t="s">
        <v>11</v>
      </c>
      <c r="H1617" s="389">
        <v>6</v>
      </c>
      <c r="I1617" s="389" t="s">
        <v>100315</v>
      </c>
      <c r="J1617" s="389" t="s">
        <v>100316</v>
      </c>
      <c r="K1617" s="389" t="s">
        <v>100317</v>
      </c>
    </row>
    <row r="1618" spans="1:11">
      <c r="A1618" s="389" t="str">
        <f t="shared" si="50"/>
        <v>V</v>
      </c>
      <c r="B1618" s="389" t="str">
        <f t="shared" si="51"/>
        <v>V9</v>
      </c>
      <c r="C1618" s="394" t="s">
        <v>100509</v>
      </c>
      <c r="D1618" s="394" t="s">
        <v>100334</v>
      </c>
      <c r="E1618" s="395">
        <v>11</v>
      </c>
      <c r="F1618" s="389" t="s">
        <v>99058</v>
      </c>
      <c r="G1618" s="389" t="s">
        <v>11</v>
      </c>
      <c r="H1618" s="389">
        <v>6</v>
      </c>
      <c r="I1618" s="389" t="s">
        <v>100315</v>
      </c>
      <c r="J1618" s="389" t="s">
        <v>100316</v>
      </c>
      <c r="K1618" s="389" t="s">
        <v>100317</v>
      </c>
    </row>
    <row r="1619" spans="1:11">
      <c r="A1619" s="389" t="str">
        <f t="shared" si="50"/>
        <v>V</v>
      </c>
      <c r="B1619" s="389" t="str">
        <f t="shared" si="51"/>
        <v>V9</v>
      </c>
      <c r="C1619" s="394" t="s">
        <v>100510</v>
      </c>
      <c r="D1619" s="394" t="s">
        <v>100332</v>
      </c>
      <c r="E1619" s="395">
        <v>11</v>
      </c>
      <c r="F1619" s="389" t="s">
        <v>99073</v>
      </c>
      <c r="G1619" s="389" t="s">
        <v>11</v>
      </c>
      <c r="H1619" s="389">
        <v>6</v>
      </c>
      <c r="I1619" s="389" t="s">
        <v>100315</v>
      </c>
      <c r="J1619" s="389" t="s">
        <v>100316</v>
      </c>
      <c r="K1619" s="389" t="s">
        <v>100317</v>
      </c>
    </row>
    <row r="1620" spans="1:11">
      <c r="A1620" s="389" t="str">
        <f t="shared" si="50"/>
        <v>V</v>
      </c>
      <c r="B1620" s="389" t="str">
        <f t="shared" si="51"/>
        <v>V9</v>
      </c>
      <c r="C1620" s="394" t="s">
        <v>100511</v>
      </c>
      <c r="D1620" s="394" t="s">
        <v>100334</v>
      </c>
      <c r="E1620" s="395">
        <v>11</v>
      </c>
      <c r="F1620" s="389" t="s">
        <v>99058</v>
      </c>
      <c r="G1620" s="389" t="s">
        <v>11</v>
      </c>
      <c r="H1620" s="389">
        <v>6</v>
      </c>
      <c r="I1620" s="389" t="s">
        <v>100315</v>
      </c>
      <c r="J1620" s="389" t="s">
        <v>100316</v>
      </c>
      <c r="K1620" s="389" t="s">
        <v>100317</v>
      </c>
    </row>
    <row r="1621" spans="1:11">
      <c r="A1621" s="389" t="str">
        <f t="shared" si="50"/>
        <v>V</v>
      </c>
      <c r="B1621" s="389" t="str">
        <f t="shared" si="51"/>
        <v>V9</v>
      </c>
      <c r="C1621" s="394" t="s">
        <v>100512</v>
      </c>
      <c r="D1621" s="394" t="s">
        <v>100332</v>
      </c>
      <c r="E1621" s="395">
        <v>11</v>
      </c>
      <c r="F1621" s="389" t="s">
        <v>99058</v>
      </c>
      <c r="G1621" s="389" t="s">
        <v>11</v>
      </c>
      <c r="H1621" s="389">
        <v>6</v>
      </c>
      <c r="I1621" s="389" t="s">
        <v>100315</v>
      </c>
      <c r="J1621" s="389" t="s">
        <v>100316</v>
      </c>
      <c r="K1621" s="389" t="s">
        <v>100317</v>
      </c>
    </row>
    <row r="1622" spans="1:11">
      <c r="A1622" s="389" t="str">
        <f t="shared" si="50"/>
        <v>V</v>
      </c>
      <c r="B1622" s="389" t="str">
        <f t="shared" si="51"/>
        <v>V9</v>
      </c>
      <c r="C1622" s="394" t="s">
        <v>100513</v>
      </c>
      <c r="D1622" s="394" t="s">
        <v>100332</v>
      </c>
      <c r="E1622" s="395">
        <v>11</v>
      </c>
      <c r="F1622" s="389" t="s">
        <v>99058</v>
      </c>
      <c r="G1622" s="389" t="s">
        <v>11</v>
      </c>
      <c r="H1622" s="389">
        <v>6</v>
      </c>
      <c r="I1622" s="389" t="s">
        <v>100315</v>
      </c>
      <c r="J1622" s="389" t="s">
        <v>100316</v>
      </c>
      <c r="K1622" s="389" t="s">
        <v>100317</v>
      </c>
    </row>
    <row r="1623" spans="1:11">
      <c r="A1623" s="389" t="str">
        <f t="shared" si="50"/>
        <v>V</v>
      </c>
      <c r="B1623" s="389" t="str">
        <f t="shared" si="51"/>
        <v>V9</v>
      </c>
      <c r="C1623" s="394" t="s">
        <v>100514</v>
      </c>
      <c r="D1623" s="394" t="s">
        <v>100332</v>
      </c>
      <c r="E1623" s="395">
        <v>11</v>
      </c>
      <c r="F1623" s="389" t="s">
        <v>99084</v>
      </c>
      <c r="G1623" s="389" t="s">
        <v>11</v>
      </c>
      <c r="H1623" s="389">
        <v>6</v>
      </c>
      <c r="I1623" s="389" t="s">
        <v>100315</v>
      </c>
      <c r="J1623" s="389" t="s">
        <v>100316</v>
      </c>
      <c r="K1623" s="389" t="s">
        <v>100317</v>
      </c>
    </row>
    <row r="1624" spans="1:11">
      <c r="A1624" s="389" t="str">
        <f t="shared" si="50"/>
        <v>V</v>
      </c>
      <c r="B1624" s="389" t="str">
        <f t="shared" si="51"/>
        <v>V9</v>
      </c>
      <c r="C1624" s="394" t="s">
        <v>100515</v>
      </c>
      <c r="D1624" s="394" t="s">
        <v>100330</v>
      </c>
      <c r="E1624" s="395">
        <v>11</v>
      </c>
      <c r="F1624" s="389" t="s">
        <v>99073</v>
      </c>
      <c r="G1624" s="389" t="s">
        <v>11</v>
      </c>
      <c r="H1624" s="389">
        <v>6</v>
      </c>
      <c r="I1624" s="389" t="s">
        <v>100315</v>
      </c>
      <c r="J1624" s="389" t="s">
        <v>100316</v>
      </c>
      <c r="K1624" s="389" t="s">
        <v>100317</v>
      </c>
    </row>
    <row r="1625" spans="1:11">
      <c r="A1625" s="389" t="str">
        <f t="shared" si="50"/>
        <v>V</v>
      </c>
      <c r="B1625" s="389" t="str">
        <f t="shared" si="51"/>
        <v>V9</v>
      </c>
      <c r="C1625" s="394" t="s">
        <v>100516</v>
      </c>
      <c r="D1625" s="394" t="s">
        <v>100330</v>
      </c>
      <c r="E1625" s="395">
        <v>11</v>
      </c>
      <c r="F1625" s="389" t="s">
        <v>99073</v>
      </c>
      <c r="G1625" s="389" t="s">
        <v>11</v>
      </c>
      <c r="H1625" s="389">
        <v>6</v>
      </c>
      <c r="I1625" s="389" t="s">
        <v>100315</v>
      </c>
      <c r="J1625" s="389" t="s">
        <v>100316</v>
      </c>
      <c r="K1625" s="389" t="s">
        <v>100317</v>
      </c>
    </row>
    <row r="1626" spans="1:11">
      <c r="A1626" s="389" t="str">
        <f t="shared" si="50"/>
        <v>V</v>
      </c>
      <c r="B1626" s="389" t="str">
        <f t="shared" si="51"/>
        <v>V9</v>
      </c>
      <c r="C1626" s="394" t="s">
        <v>100517</v>
      </c>
      <c r="D1626" s="394" t="s">
        <v>100330</v>
      </c>
      <c r="E1626" s="395">
        <v>11</v>
      </c>
      <c r="F1626" s="389" t="s">
        <v>99073</v>
      </c>
      <c r="G1626" s="389" t="s">
        <v>11</v>
      </c>
      <c r="H1626" s="389">
        <v>6</v>
      </c>
      <c r="I1626" s="389" t="s">
        <v>100315</v>
      </c>
      <c r="J1626" s="389" t="s">
        <v>100316</v>
      </c>
      <c r="K1626" s="389" t="s">
        <v>100317</v>
      </c>
    </row>
    <row r="1627" spans="1:11">
      <c r="A1627" s="389" t="str">
        <f t="shared" si="50"/>
        <v>V</v>
      </c>
      <c r="B1627" s="389" t="str">
        <f t="shared" si="51"/>
        <v>V9</v>
      </c>
      <c r="C1627" s="394" t="s">
        <v>100518</v>
      </c>
      <c r="D1627" s="394" t="s">
        <v>100330</v>
      </c>
      <c r="E1627" s="395">
        <v>11</v>
      </c>
      <c r="F1627" s="389" t="s">
        <v>99073</v>
      </c>
      <c r="G1627" s="389" t="s">
        <v>11</v>
      </c>
      <c r="H1627" s="389">
        <v>6</v>
      </c>
      <c r="I1627" s="389" t="s">
        <v>100315</v>
      </c>
      <c r="J1627" s="389" t="s">
        <v>100316</v>
      </c>
      <c r="K1627" s="389" t="s">
        <v>100317</v>
      </c>
    </row>
    <row r="1628" spans="1:11">
      <c r="A1628" s="389" t="str">
        <f t="shared" si="50"/>
        <v>V</v>
      </c>
      <c r="B1628" s="389" t="str">
        <f t="shared" si="51"/>
        <v>V9</v>
      </c>
      <c r="C1628" s="394" t="s">
        <v>100519</v>
      </c>
      <c r="D1628" s="394" t="s">
        <v>100332</v>
      </c>
      <c r="E1628" s="395">
        <v>11</v>
      </c>
      <c r="F1628" s="389" t="s">
        <v>99073</v>
      </c>
      <c r="G1628" s="389" t="s">
        <v>11</v>
      </c>
      <c r="H1628" s="389">
        <v>6</v>
      </c>
      <c r="I1628" s="389" t="s">
        <v>100315</v>
      </c>
      <c r="J1628" s="389" t="s">
        <v>100316</v>
      </c>
      <c r="K1628" s="389" t="s">
        <v>100317</v>
      </c>
    </row>
    <row r="1629" spans="1:11">
      <c r="A1629" s="389" t="str">
        <f t="shared" si="50"/>
        <v>V</v>
      </c>
      <c r="B1629" s="389" t="str">
        <f t="shared" si="51"/>
        <v>V9</v>
      </c>
      <c r="C1629" s="394" t="s">
        <v>100520</v>
      </c>
      <c r="D1629" s="394" t="s">
        <v>100330</v>
      </c>
      <c r="E1629" s="395">
        <v>11</v>
      </c>
      <c r="F1629" s="389" t="s">
        <v>99073</v>
      </c>
      <c r="G1629" s="389" t="s">
        <v>11</v>
      </c>
      <c r="H1629" s="389">
        <v>6</v>
      </c>
      <c r="I1629" s="389" t="s">
        <v>100315</v>
      </c>
      <c r="J1629" s="389" t="s">
        <v>100316</v>
      </c>
      <c r="K1629" s="389" t="s">
        <v>100317</v>
      </c>
    </row>
    <row r="1630" spans="1:11">
      <c r="A1630" s="389" t="str">
        <f t="shared" si="50"/>
        <v>V</v>
      </c>
      <c r="B1630" s="389" t="str">
        <f t="shared" si="51"/>
        <v>V9</v>
      </c>
      <c r="C1630" s="394" t="s">
        <v>100521</v>
      </c>
      <c r="D1630" s="394" t="s">
        <v>100330</v>
      </c>
      <c r="E1630" s="395">
        <v>11</v>
      </c>
      <c r="F1630" s="389" t="s">
        <v>99073</v>
      </c>
      <c r="G1630" s="389" t="s">
        <v>11</v>
      </c>
      <c r="H1630" s="389">
        <v>6</v>
      </c>
      <c r="I1630" s="389" t="s">
        <v>100315</v>
      </c>
      <c r="J1630" s="389" t="s">
        <v>100316</v>
      </c>
      <c r="K1630" s="389" t="s">
        <v>100317</v>
      </c>
    </row>
    <row r="1631" spans="1:11">
      <c r="A1631" s="389" t="str">
        <f t="shared" si="50"/>
        <v>V</v>
      </c>
      <c r="B1631" s="389" t="str">
        <f t="shared" si="51"/>
        <v>V9</v>
      </c>
      <c r="C1631" s="401" t="s">
        <v>100522</v>
      </c>
      <c r="D1631" s="401" t="s">
        <v>100332</v>
      </c>
      <c r="E1631" s="402">
        <v>11</v>
      </c>
      <c r="F1631" s="389" t="s">
        <v>99058</v>
      </c>
      <c r="G1631" s="389" t="s">
        <v>11</v>
      </c>
      <c r="H1631" s="389">
        <v>6</v>
      </c>
      <c r="I1631" s="389" t="s">
        <v>100315</v>
      </c>
      <c r="J1631" s="389" t="s">
        <v>100316</v>
      </c>
      <c r="K1631" s="389" t="s">
        <v>100317</v>
      </c>
    </row>
    <row r="1632" spans="1:11" hidden="1">
      <c r="A1632" s="389" t="str">
        <f t="shared" si="50"/>
        <v>X</v>
      </c>
      <c r="B1632" s="389" t="str">
        <f t="shared" si="51"/>
        <v>X0</v>
      </c>
      <c r="C1632" s="401" t="s">
        <v>100523</v>
      </c>
      <c r="D1632" s="401" t="s">
        <v>100041</v>
      </c>
      <c r="E1632" s="402">
        <v>20</v>
      </c>
      <c r="F1632" s="389" t="s">
        <v>98828</v>
      </c>
      <c r="G1632" s="389" t="s">
        <v>100038</v>
      </c>
      <c r="H1632" s="389">
        <v>4</v>
      </c>
      <c r="I1632" s="389" t="s">
        <v>100039</v>
      </c>
      <c r="J1632" s="389" t="s">
        <v>98801</v>
      </c>
      <c r="K1632" s="389" t="s">
        <v>98802</v>
      </c>
    </row>
    <row r="1633" spans="1:11" hidden="1">
      <c r="A1633" s="389" t="str">
        <f t="shared" si="50"/>
        <v>X</v>
      </c>
      <c r="B1633" s="389" t="str">
        <f t="shared" si="51"/>
        <v>X0</v>
      </c>
      <c r="C1633" s="401" t="s">
        <v>100524</v>
      </c>
      <c r="D1633" s="401" t="s">
        <v>100041</v>
      </c>
      <c r="E1633" s="402">
        <v>20</v>
      </c>
      <c r="F1633" s="389" t="s">
        <v>98828</v>
      </c>
      <c r="G1633" s="389" t="s">
        <v>100038</v>
      </c>
      <c r="H1633" s="389">
        <v>4</v>
      </c>
      <c r="I1633" s="389" t="s">
        <v>100039</v>
      </c>
      <c r="J1633" s="389" t="s">
        <v>98801</v>
      </c>
      <c r="K1633" s="389" t="s">
        <v>98802</v>
      </c>
    </row>
    <row r="1634" spans="1:11" hidden="1">
      <c r="A1634" s="389" t="str">
        <f t="shared" si="50"/>
        <v>X</v>
      </c>
      <c r="B1634" s="389" t="str">
        <f t="shared" si="51"/>
        <v>X0</v>
      </c>
      <c r="C1634" s="401" t="s">
        <v>100525</v>
      </c>
      <c r="D1634" s="401" t="s">
        <v>100041</v>
      </c>
      <c r="E1634" s="402">
        <v>20</v>
      </c>
      <c r="F1634" s="389" t="s">
        <v>98828</v>
      </c>
      <c r="G1634" s="389" t="s">
        <v>100038</v>
      </c>
      <c r="H1634" s="389">
        <v>4</v>
      </c>
      <c r="I1634" s="389" t="s">
        <v>100039</v>
      </c>
      <c r="J1634" s="389" t="s">
        <v>98801</v>
      </c>
      <c r="K1634" s="389" t="s">
        <v>98802</v>
      </c>
    </row>
    <row r="1635" spans="1:11" hidden="1">
      <c r="A1635" s="389" t="str">
        <f t="shared" si="50"/>
        <v>X</v>
      </c>
      <c r="B1635" s="389" t="str">
        <f t="shared" si="51"/>
        <v>X0</v>
      </c>
      <c r="C1635" s="394" t="s">
        <v>100526</v>
      </c>
      <c r="D1635" s="394" t="s">
        <v>100041</v>
      </c>
      <c r="E1635" s="395">
        <v>20</v>
      </c>
      <c r="F1635" s="389" t="s">
        <v>98828</v>
      </c>
      <c r="G1635" s="389" t="s">
        <v>100038</v>
      </c>
      <c r="H1635" s="389">
        <v>4</v>
      </c>
      <c r="I1635" s="389" t="s">
        <v>100039</v>
      </c>
      <c r="J1635" s="389" t="s">
        <v>98801</v>
      </c>
      <c r="K1635" s="389" t="s">
        <v>98802</v>
      </c>
    </row>
    <row r="1636" spans="1:11" hidden="1">
      <c r="A1636" s="389" t="str">
        <f t="shared" si="50"/>
        <v>X</v>
      </c>
      <c r="B1636" s="389" t="str">
        <f t="shared" si="51"/>
        <v>X0</v>
      </c>
      <c r="C1636" s="394" t="s">
        <v>100527</v>
      </c>
      <c r="D1636" s="394" t="s">
        <v>100041</v>
      </c>
      <c r="E1636" s="395">
        <v>20</v>
      </c>
      <c r="F1636" s="389" t="s">
        <v>98828</v>
      </c>
      <c r="G1636" s="389" t="s">
        <v>100038</v>
      </c>
      <c r="H1636" s="389">
        <v>4</v>
      </c>
      <c r="I1636" s="389" t="s">
        <v>100039</v>
      </c>
      <c r="J1636" s="389" t="s">
        <v>98801</v>
      </c>
      <c r="K1636" s="389" t="s">
        <v>98802</v>
      </c>
    </row>
    <row r="1637" spans="1:11" hidden="1">
      <c r="A1637" s="389" t="str">
        <f t="shared" si="50"/>
        <v>X</v>
      </c>
      <c r="B1637" s="389" t="str">
        <f t="shared" si="51"/>
        <v>X0</v>
      </c>
      <c r="C1637" s="401" t="s">
        <v>100528</v>
      </c>
      <c r="D1637" s="401" t="s">
        <v>100041</v>
      </c>
      <c r="E1637" s="402">
        <v>20</v>
      </c>
      <c r="F1637" s="389" t="s">
        <v>98828</v>
      </c>
      <c r="G1637" s="389" t="s">
        <v>100038</v>
      </c>
      <c r="H1637" s="389">
        <v>4</v>
      </c>
      <c r="I1637" s="389" t="s">
        <v>100039</v>
      </c>
      <c r="J1637" s="389" t="s">
        <v>98801</v>
      </c>
      <c r="K1637" s="389" t="s">
        <v>98802</v>
      </c>
    </row>
    <row r="1638" spans="1:11" hidden="1">
      <c r="A1638" s="389" t="str">
        <f t="shared" si="50"/>
        <v>X</v>
      </c>
      <c r="B1638" s="389" t="str">
        <f t="shared" si="51"/>
        <v>X1</v>
      </c>
      <c r="C1638" s="394" t="s">
        <v>100529</v>
      </c>
      <c r="D1638" s="394" t="s">
        <v>100123</v>
      </c>
      <c r="E1638" s="395">
        <v>20</v>
      </c>
      <c r="F1638" s="389" t="s">
        <v>98828</v>
      </c>
      <c r="G1638" s="389" t="s">
        <v>100038</v>
      </c>
      <c r="H1638" s="389">
        <v>4</v>
      </c>
      <c r="I1638" s="389" t="s">
        <v>100039</v>
      </c>
      <c r="J1638" s="389" t="s">
        <v>98801</v>
      </c>
      <c r="K1638" s="389" t="s">
        <v>98802</v>
      </c>
    </row>
    <row r="1639" spans="1:11" hidden="1">
      <c r="A1639" s="389" t="str">
        <f t="shared" si="50"/>
        <v>Y</v>
      </c>
      <c r="B1639" s="389" t="str">
        <f t="shared" si="51"/>
        <v>Y0</v>
      </c>
      <c r="C1639" s="394" t="s">
        <v>100530</v>
      </c>
      <c r="D1639" s="394" t="s">
        <v>100123</v>
      </c>
      <c r="E1639" s="395">
        <v>19</v>
      </c>
      <c r="F1639" s="389" t="s">
        <v>98828</v>
      </c>
      <c r="G1639" s="389" t="s">
        <v>100038</v>
      </c>
      <c r="H1639" s="389">
        <v>5</v>
      </c>
      <c r="I1639" s="389" t="s">
        <v>100039</v>
      </c>
      <c r="J1639" s="389" t="s">
        <v>98801</v>
      </c>
      <c r="K1639" s="389" t="s">
        <v>98802</v>
      </c>
    </row>
    <row r="1640" spans="1:11" hidden="1">
      <c r="A1640" s="389" t="str">
        <f t="shared" si="50"/>
        <v>Y</v>
      </c>
      <c r="B1640" s="389" t="str">
        <f t="shared" si="51"/>
        <v>Y0</v>
      </c>
      <c r="C1640" s="394" t="s">
        <v>100531</v>
      </c>
      <c r="D1640" s="394" t="s">
        <v>100123</v>
      </c>
      <c r="E1640" s="395">
        <v>19</v>
      </c>
      <c r="F1640" s="389" t="s">
        <v>98828</v>
      </c>
      <c r="G1640" s="389" t="s">
        <v>100038</v>
      </c>
      <c r="H1640" s="389">
        <v>5</v>
      </c>
      <c r="I1640" s="389" t="s">
        <v>100039</v>
      </c>
      <c r="J1640" s="389" t="s">
        <v>98801</v>
      </c>
      <c r="K1640" s="389" t="s">
        <v>98802</v>
      </c>
    </row>
    <row r="1641" spans="1:11" hidden="1">
      <c r="A1641" s="389" t="str">
        <f t="shared" si="50"/>
        <v>Y</v>
      </c>
      <c r="B1641" s="389" t="str">
        <f t="shared" si="51"/>
        <v>Y1</v>
      </c>
      <c r="C1641" s="394" t="s">
        <v>100532</v>
      </c>
      <c r="D1641" s="394" t="s">
        <v>100123</v>
      </c>
      <c r="E1641" s="395">
        <v>19</v>
      </c>
      <c r="F1641" s="389" t="s">
        <v>98828</v>
      </c>
      <c r="G1641" s="389" t="s">
        <v>100038</v>
      </c>
      <c r="H1641" s="389">
        <v>5</v>
      </c>
      <c r="I1641" s="389" t="s">
        <v>100039</v>
      </c>
      <c r="J1641" s="389" t="s">
        <v>98801</v>
      </c>
      <c r="K1641" s="389" t="s">
        <v>98802</v>
      </c>
    </row>
  </sheetData>
  <autoFilter ref="A2:P1641" xr:uid="{00000000-0009-0000-0000-000009000000}">
    <filterColumn colId="0">
      <filters>
        <filter val="V"/>
      </filters>
    </filterColumn>
    <filterColumn colId="1">
      <filters>
        <filter val="V9"/>
      </filters>
    </filterColumn>
  </autoFilter>
  <pageMargins left="0.7" right="0.7" top="0.75" bottom="0.75" header="0.3" footer="0.3"/>
  <pageSetup orientation="portrait" horizontalDpi="90" verticalDpi="9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B1:Q1647"/>
  <sheetViews>
    <sheetView showGridLines="0" workbookViewId="0">
      <selection activeCell="K11" sqref="K11"/>
    </sheetView>
  </sheetViews>
  <sheetFormatPr defaultRowHeight="15"/>
  <cols>
    <col min="1" max="3" width="9.140625" style="389"/>
    <col min="4" max="4" width="12.7109375" style="389" customWidth="1"/>
    <col min="5" max="5" width="17.42578125" style="395" customWidth="1"/>
    <col min="6" max="6" width="20.28515625" style="395" customWidth="1"/>
    <col min="7" max="9" width="9.140625" style="389"/>
    <col min="10" max="10" width="17.42578125" style="389" customWidth="1"/>
    <col min="11" max="11" width="15.140625" style="389" customWidth="1"/>
    <col min="12" max="14" width="9.140625" style="389"/>
    <col min="15" max="15" width="16.5703125" style="389" customWidth="1"/>
    <col min="16" max="16" width="9.140625" style="389"/>
    <col min="17" max="17" width="9.140625" style="395"/>
    <col min="18" max="16384" width="9.140625" style="389"/>
  </cols>
  <sheetData>
    <row r="1" spans="2:17">
      <c r="B1" s="407" t="s">
        <v>100533</v>
      </c>
      <c r="E1" s="408" t="s">
        <v>100534</v>
      </c>
    </row>
    <row r="2" spans="2:17">
      <c r="E2" s="409" t="s">
        <v>100535</v>
      </c>
      <c r="F2" s="410"/>
      <c r="P2" s="389" t="s">
        <v>98788</v>
      </c>
      <c r="Q2" s="395">
        <v>2003</v>
      </c>
    </row>
    <row r="3" spans="2:17">
      <c r="E3" s="409"/>
      <c r="F3" s="411"/>
      <c r="P3" s="389" t="s">
        <v>100434</v>
      </c>
      <c r="Q3" s="395">
        <v>1</v>
      </c>
    </row>
    <row r="4" spans="2:17">
      <c r="E4" s="409" t="s">
        <v>100536</v>
      </c>
      <c r="F4" s="412" t="e">
        <f>VLOOKUP($K$14,$D$11:$E$30,2,FALSE)</f>
        <v>#N/A</v>
      </c>
      <c r="P4" s="389" t="s">
        <v>100436</v>
      </c>
      <c r="Q4" s="395">
        <v>1</v>
      </c>
    </row>
    <row r="5" spans="2:17">
      <c r="E5" s="409" t="s">
        <v>100537</v>
      </c>
      <c r="F5" s="412" t="e">
        <f>VLOOKUP($K$14,$D$11:$F$30,3,FALSE)</f>
        <v>#N/A</v>
      </c>
      <c r="J5" s="413" t="s">
        <v>100538</v>
      </c>
      <c r="K5" s="414" t="str">
        <f>PostalCode</f>
        <v>0</v>
      </c>
      <c r="L5" s="415"/>
      <c r="M5" s="415"/>
      <c r="P5" s="389" t="s">
        <v>100440</v>
      </c>
      <c r="Q5" s="395">
        <v>1</v>
      </c>
    </row>
    <row r="6" spans="2:17">
      <c r="E6" s="409" t="s">
        <v>98775</v>
      </c>
      <c r="F6" s="416">
        <v>1</v>
      </c>
      <c r="J6" s="413"/>
      <c r="K6" s="417"/>
      <c r="L6" s="415"/>
      <c r="M6" s="415"/>
      <c r="P6" s="389" t="s">
        <v>100454</v>
      </c>
      <c r="Q6" s="395">
        <v>1</v>
      </c>
    </row>
    <row r="7" spans="2:17">
      <c r="J7" s="413"/>
      <c r="K7" s="417"/>
      <c r="L7" s="415"/>
      <c r="M7" s="415"/>
      <c r="P7" s="389" t="s">
        <v>100458</v>
      </c>
      <c r="Q7" s="395">
        <v>1</v>
      </c>
    </row>
    <row r="8" spans="2:17">
      <c r="J8" s="413" t="s">
        <v>98755</v>
      </c>
      <c r="K8" s="418">
        <f>Yrbuilt</f>
        <v>0</v>
      </c>
      <c r="L8" s="415"/>
      <c r="M8" s="415"/>
      <c r="P8" s="389" t="s">
        <v>100459</v>
      </c>
      <c r="Q8" s="395">
        <v>1</v>
      </c>
    </row>
    <row r="9" spans="2:17">
      <c r="J9" s="413" t="s">
        <v>98756</v>
      </c>
      <c r="K9" s="418" t="str">
        <f>Typeofconstruction</f>
        <v>Frame</v>
      </c>
      <c r="L9" s="419"/>
      <c r="M9" s="420"/>
      <c r="P9" s="389" t="s">
        <v>100460</v>
      </c>
      <c r="Q9" s="395">
        <v>1</v>
      </c>
    </row>
    <row r="10" spans="2:17">
      <c r="D10" s="389" t="s">
        <v>100539</v>
      </c>
      <c r="E10" s="409" t="s">
        <v>100536</v>
      </c>
      <c r="F10" s="409" t="s">
        <v>100537</v>
      </c>
      <c r="J10" s="413" t="s">
        <v>98757</v>
      </c>
      <c r="K10" s="418">
        <f>Nbofstoreys</f>
        <v>0</v>
      </c>
      <c r="L10" s="415"/>
      <c r="M10" s="415"/>
      <c r="P10" s="389" t="s">
        <v>100461</v>
      </c>
      <c r="Q10" s="395">
        <v>1</v>
      </c>
    </row>
    <row r="11" spans="2:17">
      <c r="D11" s="389">
        <v>1</v>
      </c>
      <c r="E11" s="421">
        <v>0.1</v>
      </c>
      <c r="F11" s="422">
        <v>100000</v>
      </c>
      <c r="J11" s="413" t="s">
        <v>100540</v>
      </c>
      <c r="K11" s="418">
        <f>Totalinsuredvalue</f>
        <v>0</v>
      </c>
      <c r="L11" s="415"/>
      <c r="M11" s="415"/>
      <c r="P11" s="389" t="s">
        <v>100462</v>
      </c>
      <c r="Q11" s="395">
        <v>1</v>
      </c>
    </row>
    <row r="12" spans="2:17">
      <c r="D12" s="389">
        <v>2</v>
      </c>
      <c r="E12" s="421">
        <v>0.1</v>
      </c>
      <c r="F12" s="422">
        <v>100000</v>
      </c>
      <c r="P12" s="389" t="s">
        <v>100463</v>
      </c>
      <c r="Q12" s="395">
        <v>1</v>
      </c>
    </row>
    <row r="13" spans="2:17">
      <c r="D13" s="389">
        <v>3</v>
      </c>
      <c r="E13" s="421">
        <v>0.1</v>
      </c>
      <c r="F13" s="422">
        <v>100000</v>
      </c>
      <c r="P13" s="389" t="s">
        <v>100464</v>
      </c>
      <c r="Q13" s="395">
        <v>1</v>
      </c>
    </row>
    <row r="14" spans="2:17">
      <c r="D14" s="389">
        <v>4</v>
      </c>
      <c r="E14" s="421">
        <v>0.1</v>
      </c>
      <c r="F14" s="422">
        <v>100000</v>
      </c>
      <c r="J14" s="413" t="s">
        <v>100539</v>
      </c>
      <c r="K14" s="418" t="e">
        <f>VLOOKUP($K$5,P:Q,2,FALSE)</f>
        <v>#N/A</v>
      </c>
      <c r="P14" s="389" t="s">
        <v>100465</v>
      </c>
      <c r="Q14" s="395">
        <v>1</v>
      </c>
    </row>
    <row r="15" spans="2:17">
      <c r="D15" s="389">
        <v>5</v>
      </c>
      <c r="E15" s="421">
        <v>0.05</v>
      </c>
      <c r="F15" s="422">
        <v>100000</v>
      </c>
      <c r="P15" s="389" t="s">
        <v>100466</v>
      </c>
      <c r="Q15" s="395">
        <v>1</v>
      </c>
    </row>
    <row r="16" spans="2:17">
      <c r="D16" s="389">
        <v>6</v>
      </c>
      <c r="E16" s="421">
        <v>0.05</v>
      </c>
      <c r="F16" s="422">
        <v>100000</v>
      </c>
      <c r="P16" s="389" t="s">
        <v>100430</v>
      </c>
      <c r="Q16" s="395">
        <v>2</v>
      </c>
    </row>
    <row r="17" spans="4:17">
      <c r="D17" s="389">
        <v>7</v>
      </c>
      <c r="E17" s="421">
        <v>0.05</v>
      </c>
      <c r="F17" s="422">
        <v>100000</v>
      </c>
      <c r="P17" s="389" t="s">
        <v>100431</v>
      </c>
      <c r="Q17" s="395">
        <v>2</v>
      </c>
    </row>
    <row r="18" spans="4:17">
      <c r="D18" s="389">
        <v>8</v>
      </c>
      <c r="E18" s="421">
        <v>0.05</v>
      </c>
      <c r="F18" s="422">
        <v>100000</v>
      </c>
      <c r="P18" s="389" t="s">
        <v>100432</v>
      </c>
      <c r="Q18" s="395">
        <v>2</v>
      </c>
    </row>
    <row r="19" spans="4:17">
      <c r="D19" s="389">
        <v>9</v>
      </c>
      <c r="E19" s="421">
        <v>0.05</v>
      </c>
      <c r="F19" s="422">
        <v>100000</v>
      </c>
      <c r="P19" s="389" t="s">
        <v>100433</v>
      </c>
      <c r="Q19" s="395">
        <v>2</v>
      </c>
    </row>
    <row r="20" spans="4:17">
      <c r="D20" s="389">
        <v>10</v>
      </c>
      <c r="E20" s="421">
        <v>0.05</v>
      </c>
      <c r="F20" s="422">
        <v>100000</v>
      </c>
      <c r="P20" s="389" t="s">
        <v>100435</v>
      </c>
      <c r="Q20" s="395">
        <v>2</v>
      </c>
    </row>
    <row r="21" spans="4:17">
      <c r="D21" s="389">
        <v>11</v>
      </c>
      <c r="E21" s="395" t="s">
        <v>98774</v>
      </c>
      <c r="F21" s="395" t="s">
        <v>98774</v>
      </c>
      <c r="P21" s="389" t="s">
        <v>100437</v>
      </c>
      <c r="Q21" s="395">
        <v>2</v>
      </c>
    </row>
    <row r="22" spans="4:17">
      <c r="D22" s="389">
        <v>12</v>
      </c>
      <c r="E22" s="395" t="s">
        <v>98774</v>
      </c>
      <c r="F22" s="395" t="s">
        <v>98774</v>
      </c>
      <c r="P22" s="389" t="s">
        <v>100438</v>
      </c>
      <c r="Q22" s="395">
        <v>2</v>
      </c>
    </row>
    <row r="23" spans="4:17">
      <c r="D23" s="389">
        <v>13</v>
      </c>
      <c r="E23" s="395" t="s">
        <v>98774</v>
      </c>
      <c r="F23" s="395" t="s">
        <v>98774</v>
      </c>
      <c r="P23" s="389" t="s">
        <v>100439</v>
      </c>
      <c r="Q23" s="395">
        <v>2</v>
      </c>
    </row>
    <row r="24" spans="4:17">
      <c r="D24" s="389">
        <v>14</v>
      </c>
      <c r="E24" s="395" t="s">
        <v>98774</v>
      </c>
      <c r="F24" s="395" t="s">
        <v>98774</v>
      </c>
      <c r="P24" s="389" t="s">
        <v>100441</v>
      </c>
      <c r="Q24" s="395">
        <v>2</v>
      </c>
    </row>
    <row r="25" spans="4:17">
      <c r="D25" s="389">
        <v>15</v>
      </c>
      <c r="E25" s="395" t="s">
        <v>98774</v>
      </c>
      <c r="F25" s="395" t="s">
        <v>98774</v>
      </c>
      <c r="P25" s="389" t="s">
        <v>100442</v>
      </c>
      <c r="Q25" s="395">
        <v>2</v>
      </c>
    </row>
    <row r="26" spans="4:17">
      <c r="D26" s="389">
        <v>16</v>
      </c>
      <c r="E26" s="395" t="s">
        <v>98774</v>
      </c>
      <c r="F26" s="395" t="s">
        <v>98774</v>
      </c>
      <c r="P26" s="389" t="s">
        <v>100443</v>
      </c>
      <c r="Q26" s="395">
        <v>2</v>
      </c>
    </row>
    <row r="27" spans="4:17">
      <c r="D27" s="389">
        <v>17</v>
      </c>
      <c r="E27" s="395" t="s">
        <v>98774</v>
      </c>
      <c r="F27" s="395" t="s">
        <v>98774</v>
      </c>
      <c r="P27" s="389" t="s">
        <v>100444</v>
      </c>
      <c r="Q27" s="395">
        <v>2</v>
      </c>
    </row>
    <row r="28" spans="4:17">
      <c r="D28" s="389">
        <v>18</v>
      </c>
      <c r="E28" s="395" t="s">
        <v>98774</v>
      </c>
      <c r="F28" s="395" t="s">
        <v>98774</v>
      </c>
      <c r="P28" s="389" t="s">
        <v>100445</v>
      </c>
      <c r="Q28" s="395">
        <v>2</v>
      </c>
    </row>
    <row r="29" spans="4:17">
      <c r="D29" s="389">
        <v>19</v>
      </c>
      <c r="E29" s="395" t="s">
        <v>98774</v>
      </c>
      <c r="F29" s="395" t="s">
        <v>98774</v>
      </c>
      <c r="P29" s="389" t="s">
        <v>100446</v>
      </c>
      <c r="Q29" s="395">
        <v>2</v>
      </c>
    </row>
    <row r="30" spans="4:17">
      <c r="D30" s="389">
        <v>20</v>
      </c>
      <c r="E30" s="395" t="s">
        <v>98774</v>
      </c>
      <c r="F30" s="395" t="s">
        <v>98774</v>
      </c>
      <c r="P30" s="389" t="s">
        <v>100447</v>
      </c>
      <c r="Q30" s="395">
        <v>2</v>
      </c>
    </row>
    <row r="31" spans="4:17">
      <c r="P31" s="389" t="s">
        <v>100448</v>
      </c>
      <c r="Q31" s="395">
        <v>2</v>
      </c>
    </row>
    <row r="32" spans="4:17">
      <c r="P32" s="389" t="s">
        <v>100449</v>
      </c>
      <c r="Q32" s="395">
        <v>2</v>
      </c>
    </row>
    <row r="33" spans="16:17">
      <c r="P33" s="389" t="s">
        <v>100450</v>
      </c>
      <c r="Q33" s="395">
        <v>2</v>
      </c>
    </row>
    <row r="34" spans="16:17">
      <c r="P34" s="389" t="s">
        <v>100451</v>
      </c>
      <c r="Q34" s="395">
        <v>2</v>
      </c>
    </row>
    <row r="35" spans="16:17">
      <c r="P35" s="389" t="s">
        <v>100452</v>
      </c>
      <c r="Q35" s="395">
        <v>2</v>
      </c>
    </row>
    <row r="36" spans="16:17">
      <c r="P36" s="389" t="s">
        <v>100453</v>
      </c>
      <c r="Q36" s="395">
        <v>2</v>
      </c>
    </row>
    <row r="37" spans="16:17">
      <c r="P37" s="389" t="s">
        <v>100455</v>
      </c>
      <c r="Q37" s="395">
        <v>2</v>
      </c>
    </row>
    <row r="38" spans="16:17">
      <c r="P38" s="389" t="s">
        <v>100456</v>
      </c>
      <c r="Q38" s="395">
        <v>2</v>
      </c>
    </row>
    <row r="39" spans="16:17">
      <c r="P39" s="389" t="s">
        <v>100457</v>
      </c>
      <c r="Q39" s="395">
        <v>2</v>
      </c>
    </row>
    <row r="40" spans="16:17">
      <c r="P40" s="389" t="s">
        <v>100469</v>
      </c>
      <c r="Q40" s="395">
        <v>2</v>
      </c>
    </row>
    <row r="41" spans="16:17">
      <c r="P41" s="389" t="s">
        <v>100470</v>
      </c>
      <c r="Q41" s="395">
        <v>2</v>
      </c>
    </row>
    <row r="42" spans="16:17">
      <c r="P42" s="389" t="s">
        <v>100471</v>
      </c>
      <c r="Q42" s="395">
        <v>2</v>
      </c>
    </row>
    <row r="43" spans="16:17">
      <c r="P43" s="389" t="s">
        <v>100472</v>
      </c>
      <c r="Q43" s="395">
        <v>2</v>
      </c>
    </row>
    <row r="44" spans="16:17">
      <c r="P44" s="389" t="s">
        <v>100473</v>
      </c>
      <c r="Q44" s="395">
        <v>2</v>
      </c>
    </row>
    <row r="45" spans="16:17">
      <c r="P45" s="389" t="s">
        <v>100474</v>
      </c>
      <c r="Q45" s="395">
        <v>2</v>
      </c>
    </row>
    <row r="46" spans="16:17">
      <c r="P46" s="389" t="s">
        <v>100475</v>
      </c>
      <c r="Q46" s="395">
        <v>2</v>
      </c>
    </row>
    <row r="47" spans="16:17">
      <c r="P47" s="389" t="s">
        <v>100476</v>
      </c>
      <c r="Q47" s="395">
        <v>2</v>
      </c>
    </row>
    <row r="48" spans="16:17">
      <c r="P48" s="389" t="s">
        <v>100477</v>
      </c>
      <c r="Q48" s="395">
        <v>2</v>
      </c>
    </row>
    <row r="49" spans="16:17">
      <c r="P49" s="389" t="s">
        <v>100478</v>
      </c>
      <c r="Q49" s="395">
        <v>2</v>
      </c>
    </row>
    <row r="50" spans="16:17">
      <c r="P50" s="389" t="s">
        <v>100479</v>
      </c>
      <c r="Q50" s="395">
        <v>2</v>
      </c>
    </row>
    <row r="51" spans="16:17">
      <c r="P51" s="389" t="s">
        <v>100480</v>
      </c>
      <c r="Q51" s="395">
        <v>2</v>
      </c>
    </row>
    <row r="52" spans="16:17">
      <c r="P52" s="389" t="s">
        <v>100481</v>
      </c>
      <c r="Q52" s="395">
        <v>2</v>
      </c>
    </row>
    <row r="53" spans="16:17">
      <c r="P53" s="389" t="s">
        <v>100482</v>
      </c>
      <c r="Q53" s="395">
        <v>2</v>
      </c>
    </row>
    <row r="54" spans="16:17">
      <c r="P54" s="389" t="s">
        <v>100485</v>
      </c>
      <c r="Q54" s="395">
        <v>2</v>
      </c>
    </row>
    <row r="55" spans="16:17">
      <c r="P55" s="389" t="s">
        <v>100486</v>
      </c>
      <c r="Q55" s="395">
        <v>2</v>
      </c>
    </row>
    <row r="56" spans="16:17">
      <c r="P56" s="389" t="s">
        <v>100487</v>
      </c>
      <c r="Q56" s="395">
        <v>2</v>
      </c>
    </row>
    <row r="57" spans="16:17">
      <c r="P57" s="389" t="s">
        <v>100492</v>
      </c>
      <c r="Q57" s="395">
        <v>3</v>
      </c>
    </row>
    <row r="58" spans="16:17">
      <c r="P58" s="389" t="s">
        <v>100494</v>
      </c>
      <c r="Q58" s="395">
        <v>3</v>
      </c>
    </row>
    <row r="59" spans="16:17">
      <c r="P59" s="389" t="s">
        <v>100495</v>
      </c>
      <c r="Q59" s="395">
        <v>3</v>
      </c>
    </row>
    <row r="60" spans="16:17">
      <c r="P60" s="389" t="s">
        <v>100496</v>
      </c>
      <c r="Q60" s="395">
        <v>3</v>
      </c>
    </row>
    <row r="61" spans="16:17">
      <c r="P61" s="389" t="s">
        <v>100497</v>
      </c>
      <c r="Q61" s="395">
        <v>3</v>
      </c>
    </row>
    <row r="62" spans="16:17">
      <c r="P62" s="389" t="s">
        <v>100498</v>
      </c>
      <c r="Q62" s="395">
        <v>3</v>
      </c>
    </row>
    <row r="63" spans="16:17">
      <c r="P63" s="389" t="s">
        <v>100499</v>
      </c>
      <c r="Q63" s="395">
        <v>3</v>
      </c>
    </row>
    <row r="64" spans="16:17">
      <c r="P64" s="389" t="s">
        <v>100500</v>
      </c>
      <c r="Q64" s="395">
        <v>3</v>
      </c>
    </row>
    <row r="65" spans="16:17">
      <c r="P65" s="389" t="s">
        <v>100501</v>
      </c>
      <c r="Q65" s="395">
        <v>3</v>
      </c>
    </row>
    <row r="66" spans="16:17">
      <c r="P66" s="389" t="s">
        <v>100502</v>
      </c>
      <c r="Q66" s="395">
        <v>3</v>
      </c>
    </row>
    <row r="67" spans="16:17">
      <c r="P67" s="389" t="s">
        <v>100503</v>
      </c>
      <c r="Q67" s="395">
        <v>3</v>
      </c>
    </row>
    <row r="68" spans="16:17">
      <c r="P68" s="389" t="s">
        <v>100504</v>
      </c>
      <c r="Q68" s="395">
        <v>3</v>
      </c>
    </row>
    <row r="69" spans="16:17">
      <c r="P69" s="389" t="s">
        <v>100505</v>
      </c>
      <c r="Q69" s="395">
        <v>3</v>
      </c>
    </row>
    <row r="70" spans="16:17">
      <c r="P70" s="389" t="s">
        <v>100506</v>
      </c>
      <c r="Q70" s="395">
        <v>3</v>
      </c>
    </row>
    <row r="71" spans="16:17">
      <c r="P71" s="389" t="s">
        <v>100350</v>
      </c>
      <c r="Q71" s="395">
        <v>4</v>
      </c>
    </row>
    <row r="72" spans="16:17">
      <c r="P72" s="389" t="s">
        <v>100376</v>
      </c>
      <c r="Q72" s="395">
        <v>4</v>
      </c>
    </row>
    <row r="73" spans="16:17">
      <c r="P73" s="389" t="s">
        <v>100378</v>
      </c>
      <c r="Q73" s="395">
        <v>4</v>
      </c>
    </row>
    <row r="74" spans="16:17">
      <c r="P74" s="389" t="s">
        <v>100379</v>
      </c>
      <c r="Q74" s="395">
        <v>4</v>
      </c>
    </row>
    <row r="75" spans="16:17">
      <c r="P75" s="389" t="s">
        <v>100380</v>
      </c>
      <c r="Q75" s="395">
        <v>4</v>
      </c>
    </row>
    <row r="76" spans="16:17">
      <c r="P76" s="389" t="s">
        <v>100382</v>
      </c>
      <c r="Q76" s="395">
        <v>4</v>
      </c>
    </row>
    <row r="77" spans="16:17">
      <c r="P77" s="389" t="s">
        <v>100383</v>
      </c>
      <c r="Q77" s="395">
        <v>4</v>
      </c>
    </row>
    <row r="78" spans="16:17">
      <c r="P78" s="389" t="s">
        <v>100384</v>
      </c>
      <c r="Q78" s="395">
        <v>4</v>
      </c>
    </row>
    <row r="79" spans="16:17">
      <c r="P79" s="389" t="s">
        <v>100385</v>
      </c>
      <c r="Q79" s="395">
        <v>4</v>
      </c>
    </row>
    <row r="80" spans="16:17">
      <c r="P80" s="389" t="s">
        <v>100386</v>
      </c>
      <c r="Q80" s="395">
        <v>4</v>
      </c>
    </row>
    <row r="81" spans="16:17">
      <c r="P81" s="389" t="s">
        <v>100387</v>
      </c>
      <c r="Q81" s="395">
        <v>4</v>
      </c>
    </row>
    <row r="82" spans="16:17">
      <c r="P82" s="389" t="s">
        <v>100389</v>
      </c>
      <c r="Q82" s="395">
        <v>4</v>
      </c>
    </row>
    <row r="83" spans="16:17">
      <c r="P83" s="389" t="s">
        <v>100390</v>
      </c>
      <c r="Q83" s="395">
        <v>4</v>
      </c>
    </row>
    <row r="84" spans="16:17">
      <c r="P84" s="389" t="s">
        <v>100391</v>
      </c>
      <c r="Q84" s="395">
        <v>4</v>
      </c>
    </row>
    <row r="85" spans="16:17">
      <c r="P85" s="389" t="s">
        <v>100392</v>
      </c>
      <c r="Q85" s="395">
        <v>4</v>
      </c>
    </row>
    <row r="86" spans="16:17">
      <c r="P86" s="389" t="s">
        <v>100393</v>
      </c>
      <c r="Q86" s="395">
        <v>4</v>
      </c>
    </row>
    <row r="87" spans="16:17">
      <c r="P87" s="389" t="s">
        <v>100394</v>
      </c>
      <c r="Q87" s="395">
        <v>4</v>
      </c>
    </row>
    <row r="88" spans="16:17">
      <c r="P88" s="389" t="s">
        <v>100395</v>
      </c>
      <c r="Q88" s="395">
        <v>4</v>
      </c>
    </row>
    <row r="89" spans="16:17">
      <c r="P89" s="389" t="s">
        <v>100396</v>
      </c>
      <c r="Q89" s="395">
        <v>4</v>
      </c>
    </row>
    <row r="90" spans="16:17">
      <c r="P90" s="389" t="s">
        <v>100397</v>
      </c>
      <c r="Q90" s="395">
        <v>4</v>
      </c>
    </row>
    <row r="91" spans="16:17">
      <c r="P91" s="389" t="s">
        <v>100399</v>
      </c>
      <c r="Q91" s="395">
        <v>4</v>
      </c>
    </row>
    <row r="92" spans="16:17">
      <c r="P92" s="389" t="s">
        <v>100400</v>
      </c>
      <c r="Q92" s="395">
        <v>4</v>
      </c>
    </row>
    <row r="93" spans="16:17">
      <c r="P93" s="389" t="s">
        <v>100401</v>
      </c>
      <c r="Q93" s="395">
        <v>4</v>
      </c>
    </row>
    <row r="94" spans="16:17">
      <c r="P94" s="389" t="s">
        <v>100402</v>
      </c>
      <c r="Q94" s="395">
        <v>4</v>
      </c>
    </row>
    <row r="95" spans="16:17">
      <c r="P95" s="389" t="s">
        <v>100403</v>
      </c>
      <c r="Q95" s="395">
        <v>4</v>
      </c>
    </row>
    <row r="96" spans="16:17">
      <c r="P96" s="389" t="s">
        <v>100404</v>
      </c>
      <c r="Q96" s="395">
        <v>4</v>
      </c>
    </row>
    <row r="97" spans="16:17">
      <c r="P97" s="389" t="s">
        <v>100405</v>
      </c>
      <c r="Q97" s="395">
        <v>4</v>
      </c>
    </row>
    <row r="98" spans="16:17">
      <c r="P98" s="389" t="s">
        <v>100406</v>
      </c>
      <c r="Q98" s="395">
        <v>4</v>
      </c>
    </row>
    <row r="99" spans="16:17">
      <c r="P99" s="389" t="s">
        <v>100407</v>
      </c>
      <c r="Q99" s="395">
        <v>4</v>
      </c>
    </row>
    <row r="100" spans="16:17">
      <c r="P100" s="389" t="s">
        <v>100408</v>
      </c>
      <c r="Q100" s="395">
        <v>4</v>
      </c>
    </row>
    <row r="101" spans="16:17">
      <c r="P101" s="389" t="s">
        <v>100409</v>
      </c>
      <c r="Q101" s="395">
        <v>4</v>
      </c>
    </row>
    <row r="102" spans="16:17">
      <c r="P102" s="389" t="s">
        <v>100410</v>
      </c>
      <c r="Q102" s="395">
        <v>4</v>
      </c>
    </row>
    <row r="103" spans="16:17">
      <c r="P103" s="389" t="s">
        <v>100412</v>
      </c>
      <c r="Q103" s="395">
        <v>4</v>
      </c>
    </row>
    <row r="104" spans="16:17">
      <c r="P104" s="389" t="s">
        <v>100413</v>
      </c>
      <c r="Q104" s="395">
        <v>4</v>
      </c>
    </row>
    <row r="105" spans="16:17">
      <c r="P105" s="389" t="s">
        <v>100414</v>
      </c>
      <c r="Q105" s="395">
        <v>4</v>
      </c>
    </row>
    <row r="106" spans="16:17">
      <c r="P106" s="389" t="s">
        <v>100415</v>
      </c>
      <c r="Q106" s="395">
        <v>4</v>
      </c>
    </row>
    <row r="107" spans="16:17">
      <c r="P107" s="389" t="s">
        <v>100416</v>
      </c>
      <c r="Q107" s="395">
        <v>4</v>
      </c>
    </row>
    <row r="108" spans="16:17">
      <c r="P108" s="389" t="s">
        <v>100417</v>
      </c>
      <c r="Q108" s="395">
        <v>4</v>
      </c>
    </row>
    <row r="109" spans="16:17">
      <c r="P109" s="389" t="s">
        <v>100420</v>
      </c>
      <c r="Q109" s="395">
        <v>4</v>
      </c>
    </row>
    <row r="110" spans="16:17">
      <c r="P110" s="389" t="s">
        <v>100421</v>
      </c>
      <c r="Q110" s="395">
        <v>4</v>
      </c>
    </row>
    <row r="111" spans="16:17">
      <c r="P111" s="389" t="s">
        <v>100423</v>
      </c>
      <c r="Q111" s="395">
        <v>4</v>
      </c>
    </row>
    <row r="112" spans="16:17">
      <c r="P112" s="389" t="s">
        <v>100424</v>
      </c>
      <c r="Q112" s="395">
        <v>4</v>
      </c>
    </row>
    <row r="113" spans="16:17">
      <c r="P113" s="389" t="s">
        <v>100425</v>
      </c>
      <c r="Q113" s="395">
        <v>4</v>
      </c>
    </row>
    <row r="114" spans="16:17">
      <c r="P114" s="389" t="s">
        <v>100426</v>
      </c>
      <c r="Q114" s="395">
        <v>4</v>
      </c>
    </row>
    <row r="115" spans="16:17">
      <c r="P115" s="389" t="s">
        <v>100427</v>
      </c>
      <c r="Q115" s="395">
        <v>4</v>
      </c>
    </row>
    <row r="116" spans="16:17">
      <c r="P116" s="389" t="s">
        <v>100428</v>
      </c>
      <c r="Q116" s="395">
        <v>4</v>
      </c>
    </row>
    <row r="117" spans="16:17">
      <c r="P117" s="389" t="s">
        <v>100429</v>
      </c>
      <c r="Q117" s="395">
        <v>4</v>
      </c>
    </row>
    <row r="118" spans="16:17">
      <c r="P118" s="389" t="s">
        <v>100467</v>
      </c>
      <c r="Q118" s="395">
        <v>4</v>
      </c>
    </row>
    <row r="119" spans="16:17">
      <c r="P119" s="389" t="s">
        <v>100468</v>
      </c>
      <c r="Q119" s="395">
        <v>4</v>
      </c>
    </row>
    <row r="120" spans="16:17">
      <c r="P120" s="389" t="s">
        <v>99244</v>
      </c>
      <c r="Q120" s="395">
        <v>5</v>
      </c>
    </row>
    <row r="121" spans="16:17">
      <c r="P121" s="389" t="s">
        <v>100541</v>
      </c>
      <c r="Q121" s="395">
        <v>5</v>
      </c>
    </row>
    <row r="122" spans="16:17">
      <c r="P122" s="389" t="s">
        <v>99245</v>
      </c>
      <c r="Q122" s="395">
        <v>5</v>
      </c>
    </row>
    <row r="123" spans="16:17">
      <c r="P123" s="389" t="s">
        <v>99246</v>
      </c>
      <c r="Q123" s="395">
        <v>5</v>
      </c>
    </row>
    <row r="124" spans="16:17">
      <c r="P124" s="389" t="s">
        <v>99247</v>
      </c>
      <c r="Q124" s="395">
        <v>5</v>
      </c>
    </row>
    <row r="125" spans="16:17">
      <c r="P125" s="389" t="s">
        <v>99253</v>
      </c>
      <c r="Q125" s="395">
        <v>5</v>
      </c>
    </row>
    <row r="126" spans="16:17">
      <c r="P126" s="389" t="s">
        <v>99254</v>
      </c>
      <c r="Q126" s="395">
        <v>5</v>
      </c>
    </row>
    <row r="127" spans="16:17">
      <c r="P127" s="389" t="s">
        <v>99255</v>
      </c>
      <c r="Q127" s="395">
        <v>5</v>
      </c>
    </row>
    <row r="128" spans="16:17">
      <c r="P128" s="389" t="s">
        <v>99256</v>
      </c>
      <c r="Q128" s="395">
        <v>5</v>
      </c>
    </row>
    <row r="129" spans="16:17">
      <c r="P129" s="389" t="s">
        <v>99257</v>
      </c>
      <c r="Q129" s="395">
        <v>5</v>
      </c>
    </row>
    <row r="130" spans="16:17">
      <c r="P130" s="389" t="s">
        <v>99258</v>
      </c>
      <c r="Q130" s="395">
        <v>5</v>
      </c>
    </row>
    <row r="131" spans="16:17">
      <c r="P131" s="389" t="s">
        <v>99259</v>
      </c>
      <c r="Q131" s="395">
        <v>5</v>
      </c>
    </row>
    <row r="132" spans="16:17">
      <c r="P132" s="389" t="s">
        <v>99261</v>
      </c>
      <c r="Q132" s="395">
        <v>5</v>
      </c>
    </row>
    <row r="133" spans="16:17">
      <c r="P133" s="389" t="s">
        <v>99263</v>
      </c>
      <c r="Q133" s="395">
        <v>5</v>
      </c>
    </row>
    <row r="134" spans="16:17">
      <c r="P134" s="389" t="s">
        <v>99264</v>
      </c>
      <c r="Q134" s="395">
        <v>5</v>
      </c>
    </row>
    <row r="135" spans="16:17">
      <c r="P135" s="389" t="s">
        <v>99265</v>
      </c>
      <c r="Q135" s="395">
        <v>5</v>
      </c>
    </row>
    <row r="136" spans="16:17">
      <c r="P136" s="389" t="s">
        <v>99266</v>
      </c>
      <c r="Q136" s="395">
        <v>5</v>
      </c>
    </row>
    <row r="137" spans="16:17">
      <c r="P137" s="389" t="s">
        <v>99267</v>
      </c>
      <c r="Q137" s="395">
        <v>5</v>
      </c>
    </row>
    <row r="138" spans="16:17">
      <c r="P138" s="389" t="s">
        <v>99268</v>
      </c>
      <c r="Q138" s="395">
        <v>5</v>
      </c>
    </row>
    <row r="139" spans="16:17">
      <c r="P139" s="389" t="s">
        <v>99274</v>
      </c>
      <c r="Q139" s="395">
        <v>5</v>
      </c>
    </row>
    <row r="140" spans="16:17">
      <c r="P140" s="389" t="s">
        <v>99275</v>
      </c>
      <c r="Q140" s="395">
        <v>5</v>
      </c>
    </row>
    <row r="141" spans="16:17">
      <c r="P141" s="389" t="s">
        <v>99276</v>
      </c>
      <c r="Q141" s="395">
        <v>5</v>
      </c>
    </row>
    <row r="142" spans="16:17">
      <c r="P142" s="389" t="s">
        <v>99277</v>
      </c>
      <c r="Q142" s="395">
        <v>5</v>
      </c>
    </row>
    <row r="143" spans="16:17">
      <c r="P143" s="389" t="s">
        <v>99279</v>
      </c>
      <c r="Q143" s="395">
        <v>5</v>
      </c>
    </row>
    <row r="144" spans="16:17">
      <c r="P144" s="389" t="s">
        <v>99280</v>
      </c>
      <c r="Q144" s="395">
        <v>5</v>
      </c>
    </row>
    <row r="145" spans="16:17">
      <c r="P145" s="389" t="s">
        <v>99224</v>
      </c>
      <c r="Q145" s="395">
        <v>6</v>
      </c>
    </row>
    <row r="146" spans="16:17">
      <c r="P146" s="389" t="s">
        <v>99226</v>
      </c>
      <c r="Q146" s="395">
        <v>6</v>
      </c>
    </row>
    <row r="147" spans="16:17">
      <c r="P147" s="389" t="s">
        <v>99227</v>
      </c>
      <c r="Q147" s="395">
        <v>6</v>
      </c>
    </row>
    <row r="148" spans="16:17">
      <c r="P148" s="389" t="s">
        <v>99228</v>
      </c>
      <c r="Q148" s="395">
        <v>6</v>
      </c>
    </row>
    <row r="149" spans="16:17">
      <c r="P149" s="389" t="s">
        <v>99229</v>
      </c>
      <c r="Q149" s="395">
        <v>6</v>
      </c>
    </row>
    <row r="150" spans="16:17">
      <c r="P150" s="389" t="s">
        <v>99230</v>
      </c>
      <c r="Q150" s="395">
        <v>6</v>
      </c>
    </row>
    <row r="151" spans="16:17">
      <c r="P151" s="389" t="s">
        <v>99231</v>
      </c>
      <c r="Q151" s="395">
        <v>6</v>
      </c>
    </row>
    <row r="152" spans="16:17">
      <c r="P152" s="389" t="s">
        <v>99232</v>
      </c>
      <c r="Q152" s="395">
        <v>6</v>
      </c>
    </row>
    <row r="153" spans="16:17">
      <c r="P153" s="389" t="s">
        <v>99233</v>
      </c>
      <c r="Q153" s="395">
        <v>6</v>
      </c>
    </row>
    <row r="154" spans="16:17">
      <c r="P154" s="389" t="s">
        <v>99234</v>
      </c>
      <c r="Q154" s="395">
        <v>6</v>
      </c>
    </row>
    <row r="155" spans="16:17">
      <c r="P155" s="389" t="s">
        <v>99235</v>
      </c>
      <c r="Q155" s="395">
        <v>6</v>
      </c>
    </row>
    <row r="156" spans="16:17">
      <c r="P156" s="389" t="s">
        <v>99236</v>
      </c>
      <c r="Q156" s="395">
        <v>6</v>
      </c>
    </row>
    <row r="157" spans="16:17">
      <c r="P157" s="389" t="s">
        <v>99237</v>
      </c>
      <c r="Q157" s="395">
        <v>6</v>
      </c>
    </row>
    <row r="158" spans="16:17">
      <c r="P158" s="389" t="s">
        <v>99238</v>
      </c>
      <c r="Q158" s="395">
        <v>6</v>
      </c>
    </row>
    <row r="159" spans="16:17">
      <c r="P159" s="389" t="s">
        <v>99239</v>
      </c>
      <c r="Q159" s="395">
        <v>6</v>
      </c>
    </row>
    <row r="160" spans="16:17">
      <c r="P160" s="389" t="s">
        <v>99240</v>
      </c>
      <c r="Q160" s="395">
        <v>6</v>
      </c>
    </row>
    <row r="161" spans="16:17">
      <c r="P161" s="389" t="s">
        <v>99241</v>
      </c>
      <c r="Q161" s="395">
        <v>6</v>
      </c>
    </row>
    <row r="162" spans="16:17">
      <c r="P162" s="389" t="s">
        <v>99242</v>
      </c>
      <c r="Q162" s="395">
        <v>6</v>
      </c>
    </row>
    <row r="163" spans="16:17">
      <c r="P163" s="389" t="s">
        <v>99243</v>
      </c>
      <c r="Q163" s="395">
        <v>6</v>
      </c>
    </row>
    <row r="164" spans="16:17">
      <c r="P164" s="389" t="s">
        <v>99249</v>
      </c>
      <c r="Q164" s="395">
        <v>6</v>
      </c>
    </row>
    <row r="165" spans="16:17">
      <c r="P165" s="389" t="s">
        <v>99250</v>
      </c>
      <c r="Q165" s="395">
        <v>6</v>
      </c>
    </row>
    <row r="166" spans="16:17">
      <c r="P166" s="389" t="s">
        <v>99251</v>
      </c>
      <c r="Q166" s="395">
        <v>6</v>
      </c>
    </row>
    <row r="167" spans="16:17">
      <c r="P167" s="389" t="s">
        <v>99252</v>
      </c>
      <c r="Q167" s="395">
        <v>6</v>
      </c>
    </row>
    <row r="168" spans="16:17">
      <c r="P168" s="389" t="s">
        <v>99262</v>
      </c>
      <c r="Q168" s="395">
        <v>6</v>
      </c>
    </row>
    <row r="169" spans="16:17">
      <c r="P169" s="389" t="s">
        <v>99269</v>
      </c>
      <c r="Q169" s="395">
        <v>6</v>
      </c>
    </row>
    <row r="170" spans="16:17">
      <c r="P170" s="389" t="s">
        <v>99271</v>
      </c>
      <c r="Q170" s="395">
        <v>6</v>
      </c>
    </row>
    <row r="171" spans="16:17">
      <c r="P171" s="389" t="s">
        <v>99272</v>
      </c>
      <c r="Q171" s="395">
        <v>6</v>
      </c>
    </row>
    <row r="172" spans="16:17">
      <c r="P172" s="389" t="s">
        <v>99273</v>
      </c>
      <c r="Q172" s="395">
        <v>6</v>
      </c>
    </row>
    <row r="173" spans="16:17">
      <c r="P173" s="389" t="s">
        <v>99278</v>
      </c>
      <c r="Q173" s="395">
        <v>6</v>
      </c>
    </row>
    <row r="174" spans="16:17">
      <c r="P174" s="389" t="s">
        <v>99281</v>
      </c>
      <c r="Q174" s="395">
        <v>6</v>
      </c>
    </row>
    <row r="175" spans="16:17">
      <c r="P175" s="389" t="s">
        <v>99282</v>
      </c>
      <c r="Q175" s="395">
        <v>6</v>
      </c>
    </row>
    <row r="176" spans="16:17">
      <c r="P176" s="389" t="s">
        <v>99283</v>
      </c>
      <c r="Q176" s="395">
        <v>6</v>
      </c>
    </row>
    <row r="177" spans="16:17">
      <c r="P177" s="389" t="s">
        <v>99284</v>
      </c>
      <c r="Q177" s="395">
        <v>6</v>
      </c>
    </row>
    <row r="178" spans="16:17">
      <c r="P178" s="389" t="s">
        <v>99285</v>
      </c>
      <c r="Q178" s="395">
        <v>6</v>
      </c>
    </row>
    <row r="179" spans="16:17">
      <c r="P179" s="389" t="s">
        <v>99286</v>
      </c>
      <c r="Q179" s="395">
        <v>6</v>
      </c>
    </row>
    <row r="180" spans="16:17">
      <c r="P180" s="389" t="s">
        <v>99289</v>
      </c>
      <c r="Q180" s="395">
        <v>6</v>
      </c>
    </row>
    <row r="181" spans="16:17">
      <c r="P181" s="389" t="s">
        <v>99290</v>
      </c>
      <c r="Q181" s="395">
        <v>6</v>
      </c>
    </row>
    <row r="182" spans="16:17">
      <c r="P182" s="389" t="s">
        <v>99291</v>
      </c>
      <c r="Q182" s="395">
        <v>6</v>
      </c>
    </row>
    <row r="183" spans="16:17">
      <c r="P183" s="389" t="s">
        <v>99292</v>
      </c>
      <c r="Q183" s="395">
        <v>6</v>
      </c>
    </row>
    <row r="184" spans="16:17">
      <c r="P184" s="389" t="s">
        <v>99295</v>
      </c>
      <c r="Q184" s="395">
        <v>6</v>
      </c>
    </row>
    <row r="185" spans="16:17">
      <c r="P185" s="389" t="s">
        <v>99296</v>
      </c>
      <c r="Q185" s="395">
        <v>6</v>
      </c>
    </row>
    <row r="186" spans="16:17">
      <c r="P186" s="389" t="s">
        <v>99297</v>
      </c>
      <c r="Q186" s="395">
        <v>6</v>
      </c>
    </row>
    <row r="187" spans="16:17">
      <c r="P187" s="389" t="s">
        <v>99298</v>
      </c>
      <c r="Q187" s="395">
        <v>6</v>
      </c>
    </row>
    <row r="188" spans="16:17">
      <c r="P188" s="389" t="s">
        <v>99322</v>
      </c>
      <c r="Q188" s="395">
        <v>6</v>
      </c>
    </row>
    <row r="189" spans="16:17">
      <c r="P189" s="389" t="s">
        <v>99323</v>
      </c>
      <c r="Q189" s="395">
        <v>6</v>
      </c>
    </row>
    <row r="190" spans="16:17">
      <c r="P190" s="389" t="s">
        <v>99324</v>
      </c>
      <c r="Q190" s="395">
        <v>6</v>
      </c>
    </row>
    <row r="191" spans="16:17">
      <c r="P191" s="389" t="s">
        <v>99325</v>
      </c>
      <c r="Q191" s="395">
        <v>6</v>
      </c>
    </row>
    <row r="192" spans="16:17">
      <c r="P192" s="389" t="s">
        <v>99215</v>
      </c>
      <c r="Q192" s="395">
        <v>7</v>
      </c>
    </row>
    <row r="193" spans="16:17">
      <c r="P193" s="389" t="s">
        <v>99217</v>
      </c>
      <c r="Q193" s="395">
        <v>7</v>
      </c>
    </row>
    <row r="194" spans="16:17">
      <c r="P194" s="389" t="s">
        <v>99219</v>
      </c>
      <c r="Q194" s="395">
        <v>7</v>
      </c>
    </row>
    <row r="195" spans="16:17">
      <c r="P195" s="389" t="s">
        <v>99221</v>
      </c>
      <c r="Q195" s="395">
        <v>7</v>
      </c>
    </row>
    <row r="196" spans="16:17">
      <c r="P196" s="389" t="s">
        <v>99222</v>
      </c>
      <c r="Q196" s="395">
        <v>7</v>
      </c>
    </row>
    <row r="197" spans="16:17">
      <c r="P197" s="389" t="s">
        <v>99223</v>
      </c>
      <c r="Q197" s="395">
        <v>7</v>
      </c>
    </row>
    <row r="198" spans="16:17">
      <c r="P198" s="389" t="s">
        <v>99225</v>
      </c>
      <c r="Q198" s="395">
        <v>7</v>
      </c>
    </row>
    <row r="199" spans="16:17">
      <c r="P199" s="389" t="s">
        <v>99270</v>
      </c>
      <c r="Q199" s="395">
        <v>7</v>
      </c>
    </row>
    <row r="200" spans="16:17">
      <c r="P200" s="389" t="s">
        <v>99287</v>
      </c>
      <c r="Q200" s="395">
        <v>7</v>
      </c>
    </row>
    <row r="201" spans="16:17">
      <c r="P201" s="389" t="s">
        <v>99288</v>
      </c>
      <c r="Q201" s="395">
        <v>7</v>
      </c>
    </row>
    <row r="202" spans="16:17">
      <c r="P202" s="389" t="s">
        <v>99293</v>
      </c>
      <c r="Q202" s="395">
        <v>7</v>
      </c>
    </row>
    <row r="203" spans="16:17">
      <c r="P203" s="389" t="s">
        <v>99294</v>
      </c>
      <c r="Q203" s="395">
        <v>7</v>
      </c>
    </row>
    <row r="204" spans="16:17">
      <c r="P204" s="389" t="s">
        <v>99299</v>
      </c>
      <c r="Q204" s="395">
        <v>7</v>
      </c>
    </row>
    <row r="205" spans="16:17">
      <c r="P205" s="389" t="s">
        <v>99303</v>
      </c>
      <c r="Q205" s="395">
        <v>7</v>
      </c>
    </row>
    <row r="206" spans="16:17">
      <c r="P206" s="389" t="s">
        <v>99304</v>
      </c>
      <c r="Q206" s="395">
        <v>7</v>
      </c>
    </row>
    <row r="207" spans="16:17">
      <c r="P207" s="389" t="s">
        <v>99305</v>
      </c>
      <c r="Q207" s="395">
        <v>7</v>
      </c>
    </row>
    <row r="208" spans="16:17">
      <c r="P208" s="389" t="s">
        <v>99306</v>
      </c>
      <c r="Q208" s="395">
        <v>7</v>
      </c>
    </row>
    <row r="209" spans="16:17">
      <c r="P209" s="389" t="s">
        <v>99307</v>
      </c>
      <c r="Q209" s="395">
        <v>7</v>
      </c>
    </row>
    <row r="210" spans="16:17">
      <c r="P210" s="389" t="s">
        <v>99313</v>
      </c>
      <c r="Q210" s="395">
        <v>7</v>
      </c>
    </row>
    <row r="211" spans="16:17">
      <c r="P211" s="389" t="s">
        <v>99318</v>
      </c>
      <c r="Q211" s="395">
        <v>7</v>
      </c>
    </row>
    <row r="212" spans="16:17">
      <c r="P212" s="389" t="s">
        <v>99319</v>
      </c>
      <c r="Q212" s="395">
        <v>7</v>
      </c>
    </row>
    <row r="213" spans="16:17">
      <c r="P213" s="389" t="s">
        <v>99326</v>
      </c>
      <c r="Q213" s="395">
        <v>7</v>
      </c>
    </row>
    <row r="214" spans="16:17">
      <c r="P214" s="389" t="s">
        <v>99337</v>
      </c>
      <c r="Q214" s="395">
        <v>7</v>
      </c>
    </row>
    <row r="215" spans="16:17">
      <c r="P215" s="389" t="s">
        <v>99338</v>
      </c>
      <c r="Q215" s="395">
        <v>7</v>
      </c>
    </row>
    <row r="216" spans="16:17">
      <c r="P216" s="389" t="s">
        <v>99339</v>
      </c>
      <c r="Q216" s="395">
        <v>7</v>
      </c>
    </row>
    <row r="217" spans="16:17">
      <c r="P217" s="389" t="s">
        <v>99308</v>
      </c>
      <c r="Q217" s="395">
        <v>8</v>
      </c>
    </row>
    <row r="218" spans="16:17">
      <c r="P218" s="389" t="s">
        <v>99309</v>
      </c>
      <c r="Q218" s="395">
        <v>8</v>
      </c>
    </row>
    <row r="219" spans="16:17">
      <c r="P219" s="389" t="s">
        <v>99310</v>
      </c>
      <c r="Q219" s="395">
        <v>8</v>
      </c>
    </row>
    <row r="220" spans="16:17">
      <c r="P220" s="389" t="s">
        <v>99311</v>
      </c>
      <c r="Q220" s="395">
        <v>8</v>
      </c>
    </row>
    <row r="221" spans="16:17">
      <c r="P221" s="389" t="s">
        <v>99312</v>
      </c>
      <c r="Q221" s="395">
        <v>8</v>
      </c>
    </row>
    <row r="222" spans="16:17">
      <c r="P222" s="389" t="s">
        <v>99314</v>
      </c>
      <c r="Q222" s="395">
        <v>8</v>
      </c>
    </row>
    <row r="223" spans="16:17">
      <c r="P223" s="389" t="s">
        <v>99315</v>
      </c>
      <c r="Q223" s="395">
        <v>8</v>
      </c>
    </row>
    <row r="224" spans="16:17">
      <c r="P224" s="389" t="s">
        <v>99316</v>
      </c>
      <c r="Q224" s="395">
        <v>8</v>
      </c>
    </row>
    <row r="225" spans="16:17">
      <c r="P225" s="389" t="s">
        <v>99317</v>
      </c>
      <c r="Q225" s="395">
        <v>8</v>
      </c>
    </row>
    <row r="226" spans="16:17">
      <c r="P226" s="389" t="s">
        <v>99320</v>
      </c>
      <c r="Q226" s="395">
        <v>8</v>
      </c>
    </row>
    <row r="227" spans="16:17">
      <c r="P227" s="389" t="s">
        <v>99321</v>
      </c>
      <c r="Q227" s="395">
        <v>8</v>
      </c>
    </row>
    <row r="228" spans="16:17">
      <c r="P228" s="389" t="s">
        <v>99327</v>
      </c>
      <c r="Q228" s="395">
        <v>8</v>
      </c>
    </row>
    <row r="229" spans="16:17">
      <c r="P229" s="389" t="s">
        <v>99328</v>
      </c>
      <c r="Q229" s="395">
        <v>8</v>
      </c>
    </row>
    <row r="230" spans="16:17">
      <c r="P230" s="389" t="s">
        <v>99329</v>
      </c>
      <c r="Q230" s="395">
        <v>8</v>
      </c>
    </row>
    <row r="231" spans="16:17">
      <c r="P231" s="389" t="s">
        <v>99330</v>
      </c>
      <c r="Q231" s="395">
        <v>8</v>
      </c>
    </row>
    <row r="232" spans="16:17">
      <c r="P232" s="389" t="s">
        <v>99331</v>
      </c>
      <c r="Q232" s="395">
        <v>8</v>
      </c>
    </row>
    <row r="233" spans="16:17">
      <c r="P233" s="389" t="s">
        <v>99332</v>
      </c>
      <c r="Q233" s="395">
        <v>8</v>
      </c>
    </row>
    <row r="234" spans="16:17">
      <c r="P234" s="389" t="s">
        <v>99333</v>
      </c>
      <c r="Q234" s="395">
        <v>8</v>
      </c>
    </row>
    <row r="235" spans="16:17">
      <c r="P235" s="389" t="s">
        <v>99334</v>
      </c>
      <c r="Q235" s="395">
        <v>8</v>
      </c>
    </row>
    <row r="236" spans="16:17">
      <c r="P236" s="389" t="s">
        <v>99335</v>
      </c>
      <c r="Q236" s="395">
        <v>8</v>
      </c>
    </row>
    <row r="237" spans="16:17">
      <c r="P237" s="389" t="s">
        <v>99336</v>
      </c>
      <c r="Q237" s="395">
        <v>8</v>
      </c>
    </row>
    <row r="238" spans="16:17">
      <c r="P238" s="389" t="s">
        <v>99340</v>
      </c>
      <c r="Q238" s="395">
        <v>8</v>
      </c>
    </row>
    <row r="239" spans="16:17">
      <c r="P239" s="389" t="s">
        <v>99341</v>
      </c>
      <c r="Q239" s="395">
        <v>8</v>
      </c>
    </row>
    <row r="240" spans="16:17">
      <c r="P240" s="389" t="s">
        <v>99092</v>
      </c>
      <c r="Q240" s="395">
        <v>9</v>
      </c>
    </row>
    <row r="241" spans="16:17">
      <c r="P241" s="389" t="s">
        <v>99094</v>
      </c>
      <c r="Q241" s="395">
        <v>9</v>
      </c>
    </row>
    <row r="242" spans="16:17">
      <c r="P242" s="389" t="s">
        <v>99095</v>
      </c>
      <c r="Q242" s="395">
        <v>9</v>
      </c>
    </row>
    <row r="243" spans="16:17">
      <c r="P243" s="389" t="s">
        <v>99096</v>
      </c>
      <c r="Q243" s="395">
        <v>9</v>
      </c>
    </row>
    <row r="244" spans="16:17">
      <c r="P244" s="389" t="s">
        <v>99097</v>
      </c>
      <c r="Q244" s="395">
        <v>9</v>
      </c>
    </row>
    <row r="245" spans="16:17">
      <c r="P245" s="389" t="s">
        <v>99098</v>
      </c>
      <c r="Q245" s="395">
        <v>9</v>
      </c>
    </row>
    <row r="246" spans="16:17">
      <c r="P246" s="389" t="s">
        <v>99099</v>
      </c>
      <c r="Q246" s="395">
        <v>9</v>
      </c>
    </row>
    <row r="247" spans="16:17">
      <c r="P247" s="389" t="s">
        <v>99100</v>
      </c>
      <c r="Q247" s="395">
        <v>9</v>
      </c>
    </row>
    <row r="248" spans="16:17">
      <c r="P248" s="389" t="s">
        <v>99101</v>
      </c>
      <c r="Q248" s="395">
        <v>9</v>
      </c>
    </row>
    <row r="249" spans="16:17">
      <c r="P249" s="389" t="s">
        <v>99102</v>
      </c>
      <c r="Q249" s="395">
        <v>9</v>
      </c>
    </row>
    <row r="250" spans="16:17">
      <c r="P250" s="389" t="s">
        <v>99103</v>
      </c>
      <c r="Q250" s="395">
        <v>9</v>
      </c>
    </row>
    <row r="251" spans="16:17">
      <c r="P251" s="389" t="s">
        <v>99104</v>
      </c>
      <c r="Q251" s="395">
        <v>9</v>
      </c>
    </row>
    <row r="252" spans="16:17">
      <c r="P252" s="389" t="s">
        <v>99105</v>
      </c>
      <c r="Q252" s="395">
        <v>9</v>
      </c>
    </row>
    <row r="253" spans="16:17">
      <c r="P253" s="389" t="s">
        <v>99106</v>
      </c>
      <c r="Q253" s="395">
        <v>9</v>
      </c>
    </row>
    <row r="254" spans="16:17">
      <c r="P254" s="389" t="s">
        <v>99107</v>
      </c>
      <c r="Q254" s="395">
        <v>9</v>
      </c>
    </row>
    <row r="255" spans="16:17">
      <c r="P255" s="389" t="s">
        <v>99108</v>
      </c>
      <c r="Q255" s="395">
        <v>9</v>
      </c>
    </row>
    <row r="256" spans="16:17">
      <c r="P256" s="389" t="s">
        <v>99109</v>
      </c>
      <c r="Q256" s="395">
        <v>9</v>
      </c>
    </row>
    <row r="257" spans="16:17">
      <c r="P257" s="389" t="s">
        <v>99110</v>
      </c>
      <c r="Q257" s="395">
        <v>9</v>
      </c>
    </row>
    <row r="258" spans="16:17">
      <c r="P258" s="389" t="s">
        <v>99111</v>
      </c>
      <c r="Q258" s="395">
        <v>9</v>
      </c>
    </row>
    <row r="259" spans="16:17">
      <c r="P259" s="389" t="s">
        <v>99112</v>
      </c>
      <c r="Q259" s="395">
        <v>9</v>
      </c>
    </row>
    <row r="260" spans="16:17">
      <c r="P260" s="389" t="s">
        <v>99113</v>
      </c>
      <c r="Q260" s="395">
        <v>9</v>
      </c>
    </row>
    <row r="261" spans="16:17">
      <c r="P261" s="389" t="s">
        <v>99115</v>
      </c>
      <c r="Q261" s="395">
        <v>9</v>
      </c>
    </row>
    <row r="262" spans="16:17">
      <c r="P262" s="389" t="s">
        <v>99116</v>
      </c>
      <c r="Q262" s="395">
        <v>9</v>
      </c>
    </row>
    <row r="263" spans="16:17">
      <c r="P263" s="389" t="s">
        <v>99118</v>
      </c>
      <c r="Q263" s="395">
        <v>9</v>
      </c>
    </row>
    <row r="264" spans="16:17">
      <c r="P264" s="389" t="s">
        <v>99119</v>
      </c>
      <c r="Q264" s="395">
        <v>9</v>
      </c>
    </row>
    <row r="265" spans="16:17">
      <c r="P265" s="389" t="s">
        <v>99120</v>
      </c>
      <c r="Q265" s="395">
        <v>9</v>
      </c>
    </row>
    <row r="266" spans="16:17">
      <c r="P266" s="389" t="s">
        <v>99121</v>
      </c>
      <c r="Q266" s="395">
        <v>9</v>
      </c>
    </row>
    <row r="267" spans="16:17">
      <c r="P267" s="389" t="s">
        <v>99122</v>
      </c>
      <c r="Q267" s="395">
        <v>9</v>
      </c>
    </row>
    <row r="268" spans="16:17">
      <c r="P268" s="389" t="s">
        <v>99123</v>
      </c>
      <c r="Q268" s="395">
        <v>9</v>
      </c>
    </row>
    <row r="269" spans="16:17">
      <c r="P269" s="389" t="s">
        <v>99124</v>
      </c>
      <c r="Q269" s="395">
        <v>9</v>
      </c>
    </row>
    <row r="270" spans="16:17">
      <c r="P270" s="389" t="s">
        <v>99126</v>
      </c>
      <c r="Q270" s="395">
        <v>9</v>
      </c>
    </row>
    <row r="271" spans="16:17">
      <c r="P271" s="389" t="s">
        <v>99127</v>
      </c>
      <c r="Q271" s="395">
        <v>9</v>
      </c>
    </row>
    <row r="272" spans="16:17">
      <c r="P272" s="389" t="s">
        <v>99056</v>
      </c>
      <c r="Q272" s="395">
        <v>10</v>
      </c>
    </row>
    <row r="273" spans="16:17">
      <c r="P273" s="389" t="s">
        <v>99062</v>
      </c>
      <c r="Q273" s="395">
        <v>10</v>
      </c>
    </row>
    <row r="274" spans="16:17">
      <c r="P274" s="389" t="s">
        <v>99065</v>
      </c>
      <c r="Q274" s="395">
        <v>10</v>
      </c>
    </row>
    <row r="275" spans="16:17">
      <c r="P275" s="389" t="s">
        <v>99067</v>
      </c>
      <c r="Q275" s="395">
        <v>10</v>
      </c>
    </row>
    <row r="276" spans="16:17">
      <c r="P276" s="389" t="s">
        <v>99068</v>
      </c>
      <c r="Q276" s="395">
        <v>10</v>
      </c>
    </row>
    <row r="277" spans="16:17">
      <c r="P277" s="389" t="s">
        <v>99070</v>
      </c>
      <c r="Q277" s="395">
        <v>10</v>
      </c>
    </row>
    <row r="278" spans="16:17">
      <c r="P278" s="389" t="s">
        <v>99072</v>
      </c>
      <c r="Q278" s="395">
        <v>10</v>
      </c>
    </row>
    <row r="279" spans="16:17">
      <c r="P279" s="389" t="s">
        <v>99074</v>
      </c>
      <c r="Q279" s="395">
        <v>10</v>
      </c>
    </row>
    <row r="280" spans="16:17">
      <c r="P280" s="389" t="s">
        <v>99075</v>
      </c>
      <c r="Q280" s="395">
        <v>10</v>
      </c>
    </row>
    <row r="281" spans="16:17">
      <c r="P281" s="389" t="s">
        <v>99076</v>
      </c>
      <c r="Q281" s="395">
        <v>10</v>
      </c>
    </row>
    <row r="282" spans="16:17">
      <c r="P282" s="389" t="s">
        <v>99077</v>
      </c>
      <c r="Q282" s="395">
        <v>10</v>
      </c>
    </row>
    <row r="283" spans="16:17">
      <c r="P283" s="389" t="s">
        <v>99078</v>
      </c>
      <c r="Q283" s="395">
        <v>10</v>
      </c>
    </row>
    <row r="284" spans="16:17">
      <c r="P284" s="389" t="s">
        <v>99080</v>
      </c>
      <c r="Q284" s="395">
        <v>10</v>
      </c>
    </row>
    <row r="285" spans="16:17">
      <c r="P285" s="389" t="s">
        <v>99082</v>
      </c>
      <c r="Q285" s="395">
        <v>10</v>
      </c>
    </row>
    <row r="286" spans="16:17">
      <c r="P286" s="389" t="s">
        <v>99083</v>
      </c>
      <c r="Q286" s="395">
        <v>10</v>
      </c>
    </row>
    <row r="287" spans="16:17">
      <c r="P287" s="389" t="s">
        <v>99085</v>
      </c>
      <c r="Q287" s="395">
        <v>10</v>
      </c>
    </row>
    <row r="288" spans="16:17">
      <c r="P288" s="389" t="s">
        <v>99087</v>
      </c>
      <c r="Q288" s="395">
        <v>10</v>
      </c>
    </row>
    <row r="289" spans="16:17">
      <c r="P289" s="389" t="s">
        <v>99088</v>
      </c>
      <c r="Q289" s="395">
        <v>10</v>
      </c>
    </row>
    <row r="290" spans="16:17">
      <c r="P290" s="389" t="s">
        <v>99090</v>
      </c>
      <c r="Q290" s="395">
        <v>10</v>
      </c>
    </row>
    <row r="291" spans="16:17">
      <c r="P291" s="389" t="s">
        <v>99128</v>
      </c>
      <c r="Q291" s="395">
        <v>10</v>
      </c>
    </row>
    <row r="292" spans="16:17">
      <c r="P292" s="389" t="s">
        <v>99129</v>
      </c>
      <c r="Q292" s="395">
        <v>10</v>
      </c>
    </row>
    <row r="293" spans="16:17">
      <c r="P293" s="389" t="s">
        <v>99130</v>
      </c>
      <c r="Q293" s="395">
        <v>10</v>
      </c>
    </row>
    <row r="294" spans="16:17">
      <c r="P294" s="389" t="s">
        <v>99131</v>
      </c>
      <c r="Q294" s="395">
        <v>10</v>
      </c>
    </row>
    <row r="295" spans="16:17">
      <c r="P295" s="389" t="s">
        <v>99132</v>
      </c>
      <c r="Q295" s="395">
        <v>10</v>
      </c>
    </row>
    <row r="296" spans="16:17">
      <c r="P296" s="389" t="s">
        <v>99134</v>
      </c>
      <c r="Q296" s="395">
        <v>10</v>
      </c>
    </row>
    <row r="297" spans="16:17">
      <c r="P297" s="389" t="s">
        <v>99137</v>
      </c>
      <c r="Q297" s="395">
        <v>10</v>
      </c>
    </row>
    <row r="298" spans="16:17">
      <c r="P298" s="389" t="s">
        <v>99138</v>
      </c>
      <c r="Q298" s="395">
        <v>10</v>
      </c>
    </row>
    <row r="299" spans="16:17">
      <c r="P299" s="389" t="s">
        <v>99139</v>
      </c>
      <c r="Q299" s="395">
        <v>10</v>
      </c>
    </row>
    <row r="300" spans="16:17">
      <c r="P300" s="389" t="s">
        <v>99140</v>
      </c>
      <c r="Q300" s="395">
        <v>10</v>
      </c>
    </row>
    <row r="301" spans="16:17">
      <c r="P301" s="389" t="s">
        <v>99141</v>
      </c>
      <c r="Q301" s="395">
        <v>10</v>
      </c>
    </row>
    <row r="302" spans="16:17">
      <c r="P302" s="389" t="s">
        <v>99142</v>
      </c>
      <c r="Q302" s="395">
        <v>10</v>
      </c>
    </row>
    <row r="303" spans="16:17">
      <c r="P303" s="389" t="s">
        <v>99143</v>
      </c>
      <c r="Q303" s="395">
        <v>10</v>
      </c>
    </row>
    <row r="304" spans="16:17">
      <c r="P304" s="389" t="s">
        <v>99144</v>
      </c>
      <c r="Q304" s="395">
        <v>10</v>
      </c>
    </row>
    <row r="305" spans="16:17">
      <c r="P305" s="389" t="s">
        <v>99145</v>
      </c>
      <c r="Q305" s="395">
        <v>10</v>
      </c>
    </row>
    <row r="306" spans="16:17">
      <c r="P306" s="389" t="s">
        <v>99146</v>
      </c>
      <c r="Q306" s="395">
        <v>10</v>
      </c>
    </row>
    <row r="307" spans="16:17">
      <c r="P307" s="389" t="s">
        <v>99147</v>
      </c>
      <c r="Q307" s="395">
        <v>10</v>
      </c>
    </row>
    <row r="308" spans="16:17">
      <c r="P308" s="389" t="s">
        <v>99148</v>
      </c>
      <c r="Q308" s="395">
        <v>10</v>
      </c>
    </row>
    <row r="309" spans="16:17">
      <c r="P309" s="389" t="s">
        <v>99149</v>
      </c>
      <c r="Q309" s="395">
        <v>10</v>
      </c>
    </row>
    <row r="310" spans="16:17">
      <c r="P310" s="389" t="s">
        <v>99150</v>
      </c>
      <c r="Q310" s="395">
        <v>10</v>
      </c>
    </row>
    <row r="311" spans="16:17">
      <c r="P311" s="389" t="s">
        <v>99151</v>
      </c>
      <c r="Q311" s="395">
        <v>10</v>
      </c>
    </row>
    <row r="312" spans="16:17">
      <c r="P312" s="389" t="s">
        <v>99152</v>
      </c>
      <c r="Q312" s="395">
        <v>10</v>
      </c>
    </row>
    <row r="313" spans="16:17">
      <c r="P313" s="389" t="s">
        <v>99153</v>
      </c>
      <c r="Q313" s="395">
        <v>10</v>
      </c>
    </row>
    <row r="314" spans="16:17">
      <c r="P314" s="389" t="s">
        <v>99154</v>
      </c>
      <c r="Q314" s="395">
        <v>10</v>
      </c>
    </row>
    <row r="315" spans="16:17">
      <c r="P315" s="389" t="s">
        <v>99155</v>
      </c>
      <c r="Q315" s="395">
        <v>10</v>
      </c>
    </row>
    <row r="316" spans="16:17">
      <c r="P316" s="389" t="s">
        <v>99156</v>
      </c>
      <c r="Q316" s="395">
        <v>10</v>
      </c>
    </row>
    <row r="317" spans="16:17">
      <c r="P317" s="389" t="s">
        <v>99157</v>
      </c>
      <c r="Q317" s="395">
        <v>10</v>
      </c>
    </row>
    <row r="318" spans="16:17">
      <c r="P318" s="389" t="s">
        <v>99158</v>
      </c>
      <c r="Q318" s="395">
        <v>10</v>
      </c>
    </row>
    <row r="319" spans="16:17">
      <c r="P319" s="389" t="s">
        <v>99159</v>
      </c>
      <c r="Q319" s="395">
        <v>10</v>
      </c>
    </row>
    <row r="320" spans="16:17">
      <c r="P320" s="389" t="s">
        <v>99160</v>
      </c>
      <c r="Q320" s="395">
        <v>10</v>
      </c>
    </row>
    <row r="321" spans="16:17">
      <c r="P321" s="389" t="s">
        <v>99161</v>
      </c>
      <c r="Q321" s="395">
        <v>10</v>
      </c>
    </row>
    <row r="322" spans="16:17">
      <c r="P322" s="389" t="s">
        <v>99162</v>
      </c>
      <c r="Q322" s="395">
        <v>10</v>
      </c>
    </row>
    <row r="323" spans="16:17">
      <c r="P323" s="389" t="s">
        <v>99163</v>
      </c>
      <c r="Q323" s="395">
        <v>10</v>
      </c>
    </row>
    <row r="324" spans="16:17">
      <c r="P324" s="389" t="s">
        <v>99164</v>
      </c>
      <c r="Q324" s="395">
        <v>10</v>
      </c>
    </row>
    <row r="325" spans="16:17">
      <c r="P325" s="389" t="s">
        <v>99165</v>
      </c>
      <c r="Q325" s="395">
        <v>10</v>
      </c>
    </row>
    <row r="326" spans="16:17">
      <c r="P326" s="389" t="s">
        <v>99166</v>
      </c>
      <c r="Q326" s="395">
        <v>10</v>
      </c>
    </row>
    <row r="327" spans="16:17">
      <c r="P327" s="389" t="s">
        <v>99167</v>
      </c>
      <c r="Q327" s="395">
        <v>10</v>
      </c>
    </row>
    <row r="328" spans="16:17">
      <c r="P328" s="389" t="s">
        <v>99168</v>
      </c>
      <c r="Q328" s="395">
        <v>10</v>
      </c>
    </row>
    <row r="329" spans="16:17">
      <c r="P329" s="389" t="s">
        <v>99169</v>
      </c>
      <c r="Q329" s="395">
        <v>10</v>
      </c>
    </row>
    <row r="330" spans="16:17">
      <c r="P330" s="389" t="s">
        <v>99170</v>
      </c>
      <c r="Q330" s="395">
        <v>10</v>
      </c>
    </row>
    <row r="331" spans="16:17">
      <c r="P331" s="389" t="s">
        <v>99171</v>
      </c>
      <c r="Q331" s="395">
        <v>10</v>
      </c>
    </row>
    <row r="332" spans="16:17">
      <c r="P332" s="389" t="s">
        <v>99172</v>
      </c>
      <c r="Q332" s="395">
        <v>10</v>
      </c>
    </row>
    <row r="333" spans="16:17">
      <c r="P333" s="389" t="s">
        <v>99173</v>
      </c>
      <c r="Q333" s="395">
        <v>10</v>
      </c>
    </row>
    <row r="334" spans="16:17">
      <c r="P334" s="389" t="s">
        <v>99174</v>
      </c>
      <c r="Q334" s="395">
        <v>10</v>
      </c>
    </row>
    <row r="335" spans="16:17">
      <c r="P335" s="389" t="s">
        <v>99175</v>
      </c>
      <c r="Q335" s="395">
        <v>10</v>
      </c>
    </row>
    <row r="336" spans="16:17">
      <c r="P336" s="389" t="s">
        <v>99176</v>
      </c>
      <c r="Q336" s="395">
        <v>10</v>
      </c>
    </row>
    <row r="337" spans="16:17">
      <c r="P337" s="389" t="s">
        <v>99177</v>
      </c>
      <c r="Q337" s="395">
        <v>10</v>
      </c>
    </row>
    <row r="338" spans="16:17">
      <c r="P338" s="389" t="s">
        <v>99178</v>
      </c>
      <c r="Q338" s="395">
        <v>10</v>
      </c>
    </row>
    <row r="339" spans="16:17">
      <c r="P339" s="389" t="s">
        <v>99179</v>
      </c>
      <c r="Q339" s="395">
        <v>10</v>
      </c>
    </row>
    <row r="340" spans="16:17">
      <c r="P340" s="389" t="s">
        <v>99180</v>
      </c>
      <c r="Q340" s="395">
        <v>10</v>
      </c>
    </row>
    <row r="341" spans="16:17">
      <c r="P341" s="389" t="s">
        <v>99181</v>
      </c>
      <c r="Q341" s="395">
        <v>10</v>
      </c>
    </row>
    <row r="342" spans="16:17">
      <c r="P342" s="389" t="s">
        <v>99182</v>
      </c>
      <c r="Q342" s="395">
        <v>10</v>
      </c>
    </row>
    <row r="343" spans="16:17">
      <c r="P343" s="389" t="s">
        <v>99183</v>
      </c>
      <c r="Q343" s="395">
        <v>10</v>
      </c>
    </row>
    <row r="344" spans="16:17">
      <c r="P344" s="389" t="s">
        <v>99184</v>
      </c>
      <c r="Q344" s="395">
        <v>10</v>
      </c>
    </row>
    <row r="345" spans="16:17">
      <c r="P345" s="389" t="s">
        <v>99185</v>
      </c>
      <c r="Q345" s="395">
        <v>10</v>
      </c>
    </row>
    <row r="346" spans="16:17">
      <c r="P346" s="389" t="s">
        <v>99186</v>
      </c>
      <c r="Q346" s="395">
        <v>10</v>
      </c>
    </row>
    <row r="347" spans="16:17">
      <c r="P347" s="389" t="s">
        <v>99187</v>
      </c>
      <c r="Q347" s="395">
        <v>10</v>
      </c>
    </row>
    <row r="348" spans="16:17">
      <c r="P348" s="389" t="s">
        <v>99188</v>
      </c>
      <c r="Q348" s="395">
        <v>10</v>
      </c>
    </row>
    <row r="349" spans="16:17">
      <c r="P349" s="389" t="s">
        <v>99189</v>
      </c>
      <c r="Q349" s="395">
        <v>10</v>
      </c>
    </row>
    <row r="350" spans="16:17">
      <c r="P350" s="389" t="s">
        <v>99190</v>
      </c>
      <c r="Q350" s="395">
        <v>10</v>
      </c>
    </row>
    <row r="351" spans="16:17">
      <c r="P351" s="389" t="s">
        <v>99191</v>
      </c>
      <c r="Q351" s="395">
        <v>10</v>
      </c>
    </row>
    <row r="352" spans="16:17">
      <c r="P352" s="389" t="s">
        <v>99192</v>
      </c>
      <c r="Q352" s="395">
        <v>10</v>
      </c>
    </row>
    <row r="353" spans="16:17">
      <c r="P353" s="389" t="s">
        <v>99193</v>
      </c>
      <c r="Q353" s="395">
        <v>10</v>
      </c>
    </row>
    <row r="354" spans="16:17">
      <c r="P354" s="389" t="s">
        <v>99194</v>
      </c>
      <c r="Q354" s="395">
        <v>10</v>
      </c>
    </row>
    <row r="355" spans="16:17">
      <c r="P355" s="389" t="s">
        <v>99195</v>
      </c>
      <c r="Q355" s="395">
        <v>10</v>
      </c>
    </row>
    <row r="356" spans="16:17">
      <c r="P356" s="389" t="s">
        <v>99196</v>
      </c>
      <c r="Q356" s="395">
        <v>10</v>
      </c>
    </row>
    <row r="357" spans="16:17">
      <c r="P357" s="389" t="s">
        <v>99197</v>
      </c>
      <c r="Q357" s="395">
        <v>10</v>
      </c>
    </row>
    <row r="358" spans="16:17">
      <c r="P358" s="389" t="s">
        <v>99198</v>
      </c>
      <c r="Q358" s="395">
        <v>10</v>
      </c>
    </row>
    <row r="359" spans="16:17">
      <c r="P359" s="389" t="s">
        <v>99199</v>
      </c>
      <c r="Q359" s="395">
        <v>10</v>
      </c>
    </row>
    <row r="360" spans="16:17">
      <c r="P360" s="389" t="s">
        <v>99200</v>
      </c>
      <c r="Q360" s="395">
        <v>10</v>
      </c>
    </row>
    <row r="361" spans="16:17">
      <c r="P361" s="389" t="s">
        <v>99201</v>
      </c>
      <c r="Q361" s="395">
        <v>10</v>
      </c>
    </row>
    <row r="362" spans="16:17">
      <c r="P362" s="389" t="s">
        <v>99202</v>
      </c>
      <c r="Q362" s="395">
        <v>10</v>
      </c>
    </row>
    <row r="363" spans="16:17">
      <c r="P363" s="389" t="s">
        <v>99203</v>
      </c>
      <c r="Q363" s="395">
        <v>10</v>
      </c>
    </row>
    <row r="364" spans="16:17">
      <c r="P364" s="389" t="s">
        <v>99204</v>
      </c>
      <c r="Q364" s="395">
        <v>10</v>
      </c>
    </row>
    <row r="365" spans="16:17">
      <c r="P365" s="389" t="s">
        <v>99205</v>
      </c>
      <c r="Q365" s="395">
        <v>10</v>
      </c>
    </row>
    <row r="366" spans="16:17">
      <c r="P366" s="389" t="s">
        <v>99206</v>
      </c>
      <c r="Q366" s="395">
        <v>10</v>
      </c>
    </row>
    <row r="367" spans="16:17">
      <c r="P367" s="389" t="s">
        <v>99207</v>
      </c>
      <c r="Q367" s="395">
        <v>10</v>
      </c>
    </row>
    <row r="368" spans="16:17">
      <c r="P368" s="389" t="s">
        <v>99208</v>
      </c>
      <c r="Q368" s="395">
        <v>10</v>
      </c>
    </row>
    <row r="369" spans="16:17">
      <c r="P369" s="389" t="s">
        <v>99209</v>
      </c>
      <c r="Q369" s="395">
        <v>10</v>
      </c>
    </row>
    <row r="370" spans="16:17">
      <c r="P370" s="389" t="s">
        <v>99210</v>
      </c>
      <c r="Q370" s="395">
        <v>10</v>
      </c>
    </row>
    <row r="371" spans="16:17">
      <c r="P371" s="389" t="s">
        <v>99211</v>
      </c>
      <c r="Q371" s="395">
        <v>10</v>
      </c>
    </row>
    <row r="372" spans="16:17">
      <c r="P372" s="389" t="s">
        <v>99212</v>
      </c>
      <c r="Q372" s="395">
        <v>10</v>
      </c>
    </row>
    <row r="373" spans="16:17">
      <c r="P373" s="389" t="s">
        <v>99213</v>
      </c>
      <c r="Q373" s="395">
        <v>10</v>
      </c>
    </row>
    <row r="374" spans="16:17">
      <c r="P374" s="389" t="s">
        <v>99214</v>
      </c>
      <c r="Q374" s="395">
        <v>10</v>
      </c>
    </row>
    <row r="375" spans="16:17">
      <c r="P375" s="389" t="s">
        <v>100313</v>
      </c>
      <c r="Q375" s="395">
        <v>11</v>
      </c>
    </row>
    <row r="376" spans="16:17">
      <c r="P376" s="389" t="s">
        <v>100318</v>
      </c>
      <c r="Q376" s="395">
        <v>11</v>
      </c>
    </row>
    <row r="377" spans="16:17">
      <c r="P377" s="389" t="s">
        <v>100320</v>
      </c>
      <c r="Q377" s="395">
        <v>11</v>
      </c>
    </row>
    <row r="378" spans="16:17">
      <c r="P378" s="389" t="s">
        <v>100321</v>
      </c>
      <c r="Q378" s="395">
        <v>11</v>
      </c>
    </row>
    <row r="379" spans="16:17">
      <c r="P379" s="389" t="s">
        <v>100322</v>
      </c>
      <c r="Q379" s="395">
        <v>11</v>
      </c>
    </row>
    <row r="380" spans="16:17">
      <c r="P380" s="389" t="s">
        <v>100323</v>
      </c>
      <c r="Q380" s="395">
        <v>11</v>
      </c>
    </row>
    <row r="381" spans="16:17">
      <c r="P381" s="389" t="s">
        <v>100324</v>
      </c>
      <c r="Q381" s="395">
        <v>11</v>
      </c>
    </row>
    <row r="382" spans="16:17">
      <c r="P382" s="389" t="s">
        <v>100325</v>
      </c>
      <c r="Q382" s="395">
        <v>11</v>
      </c>
    </row>
    <row r="383" spans="16:17">
      <c r="P383" s="389" t="s">
        <v>100326</v>
      </c>
      <c r="Q383" s="395">
        <v>11</v>
      </c>
    </row>
    <row r="384" spans="16:17">
      <c r="P384" s="389" t="s">
        <v>100327</v>
      </c>
      <c r="Q384" s="395">
        <v>11</v>
      </c>
    </row>
    <row r="385" spans="16:17">
      <c r="P385" s="389" t="s">
        <v>100329</v>
      </c>
      <c r="Q385" s="395">
        <v>11</v>
      </c>
    </row>
    <row r="386" spans="16:17">
      <c r="P386" s="389" t="s">
        <v>100331</v>
      </c>
      <c r="Q386" s="395">
        <v>11</v>
      </c>
    </row>
    <row r="387" spans="16:17">
      <c r="P387" s="389" t="s">
        <v>100333</v>
      </c>
      <c r="Q387" s="395">
        <v>11</v>
      </c>
    </row>
    <row r="388" spans="16:17">
      <c r="P388" s="389" t="s">
        <v>100335</v>
      </c>
      <c r="Q388" s="395">
        <v>11</v>
      </c>
    </row>
    <row r="389" spans="16:17">
      <c r="P389" s="389" t="s">
        <v>100336</v>
      </c>
      <c r="Q389" s="395">
        <v>11</v>
      </c>
    </row>
    <row r="390" spans="16:17">
      <c r="P390" s="389" t="s">
        <v>100337</v>
      </c>
      <c r="Q390" s="395">
        <v>11</v>
      </c>
    </row>
    <row r="391" spans="16:17">
      <c r="P391" s="389" t="s">
        <v>100338</v>
      </c>
      <c r="Q391" s="395">
        <v>11</v>
      </c>
    </row>
    <row r="392" spans="16:17">
      <c r="P392" s="389" t="s">
        <v>100339</v>
      </c>
      <c r="Q392" s="395">
        <v>11</v>
      </c>
    </row>
    <row r="393" spans="16:17">
      <c r="P393" s="389" t="s">
        <v>100341</v>
      </c>
      <c r="Q393" s="395">
        <v>11</v>
      </c>
    </row>
    <row r="394" spans="16:17">
      <c r="P394" s="389" t="s">
        <v>100342</v>
      </c>
      <c r="Q394" s="395">
        <v>11</v>
      </c>
    </row>
    <row r="395" spans="16:17">
      <c r="P395" s="389" t="s">
        <v>100343</v>
      </c>
      <c r="Q395" s="395">
        <v>11</v>
      </c>
    </row>
    <row r="396" spans="16:17">
      <c r="P396" s="389" t="s">
        <v>100344</v>
      </c>
      <c r="Q396" s="395">
        <v>11</v>
      </c>
    </row>
    <row r="397" spans="16:17">
      <c r="P397" s="389" t="s">
        <v>100345</v>
      </c>
      <c r="Q397" s="395">
        <v>11</v>
      </c>
    </row>
    <row r="398" spans="16:17">
      <c r="P398" s="389" t="s">
        <v>100346</v>
      </c>
      <c r="Q398" s="395">
        <v>11</v>
      </c>
    </row>
    <row r="399" spans="16:17">
      <c r="P399" s="389" t="s">
        <v>100347</v>
      </c>
      <c r="Q399" s="395">
        <v>11</v>
      </c>
    </row>
    <row r="400" spans="16:17">
      <c r="P400" s="389" t="s">
        <v>100348</v>
      </c>
      <c r="Q400" s="395">
        <v>11</v>
      </c>
    </row>
    <row r="401" spans="16:17">
      <c r="P401" s="389" t="s">
        <v>100349</v>
      </c>
      <c r="Q401" s="395">
        <v>11</v>
      </c>
    </row>
    <row r="402" spans="16:17">
      <c r="P402" s="389" t="s">
        <v>100352</v>
      </c>
      <c r="Q402" s="395">
        <v>11</v>
      </c>
    </row>
    <row r="403" spans="16:17">
      <c r="P403" s="389" t="s">
        <v>100353</v>
      </c>
      <c r="Q403" s="395">
        <v>11</v>
      </c>
    </row>
    <row r="404" spans="16:17">
      <c r="P404" s="389" t="s">
        <v>100354</v>
      </c>
      <c r="Q404" s="395">
        <v>11</v>
      </c>
    </row>
    <row r="405" spans="16:17">
      <c r="P405" s="389" t="s">
        <v>100355</v>
      </c>
      <c r="Q405" s="395">
        <v>11</v>
      </c>
    </row>
    <row r="406" spans="16:17">
      <c r="P406" s="389" t="s">
        <v>100356</v>
      </c>
      <c r="Q406" s="395">
        <v>11</v>
      </c>
    </row>
    <row r="407" spans="16:17">
      <c r="P407" s="389" t="s">
        <v>100357</v>
      </c>
      <c r="Q407" s="395">
        <v>11</v>
      </c>
    </row>
    <row r="408" spans="16:17">
      <c r="P408" s="389" t="s">
        <v>100358</v>
      </c>
      <c r="Q408" s="395">
        <v>11</v>
      </c>
    </row>
    <row r="409" spans="16:17">
      <c r="P409" s="389" t="s">
        <v>100359</v>
      </c>
      <c r="Q409" s="395">
        <v>11</v>
      </c>
    </row>
    <row r="410" spans="16:17">
      <c r="P410" s="389" t="s">
        <v>100360</v>
      </c>
      <c r="Q410" s="395">
        <v>11</v>
      </c>
    </row>
    <row r="411" spans="16:17">
      <c r="P411" s="389" t="s">
        <v>100361</v>
      </c>
      <c r="Q411" s="395">
        <v>11</v>
      </c>
    </row>
    <row r="412" spans="16:17">
      <c r="P412" s="389" t="s">
        <v>100362</v>
      </c>
      <c r="Q412" s="395">
        <v>11</v>
      </c>
    </row>
    <row r="413" spans="16:17">
      <c r="P413" s="389" t="s">
        <v>100363</v>
      </c>
      <c r="Q413" s="395">
        <v>11</v>
      </c>
    </row>
    <row r="414" spans="16:17">
      <c r="P414" s="389" t="s">
        <v>100364</v>
      </c>
      <c r="Q414" s="395">
        <v>11</v>
      </c>
    </row>
    <row r="415" spans="16:17">
      <c r="P415" s="389" t="s">
        <v>100365</v>
      </c>
      <c r="Q415" s="395">
        <v>11</v>
      </c>
    </row>
    <row r="416" spans="16:17">
      <c r="P416" s="389" t="s">
        <v>100366</v>
      </c>
      <c r="Q416" s="395">
        <v>11</v>
      </c>
    </row>
    <row r="417" spans="16:17">
      <c r="P417" s="389" t="s">
        <v>100367</v>
      </c>
      <c r="Q417" s="395">
        <v>11</v>
      </c>
    </row>
    <row r="418" spans="16:17">
      <c r="P418" s="389" t="s">
        <v>100368</v>
      </c>
      <c r="Q418" s="395">
        <v>11</v>
      </c>
    </row>
    <row r="419" spans="16:17">
      <c r="P419" s="389" t="s">
        <v>100369</v>
      </c>
      <c r="Q419" s="395">
        <v>11</v>
      </c>
    </row>
    <row r="420" spans="16:17">
      <c r="P420" s="389" t="s">
        <v>100370</v>
      </c>
      <c r="Q420" s="395">
        <v>11</v>
      </c>
    </row>
    <row r="421" spans="16:17">
      <c r="P421" s="389" t="s">
        <v>100371</v>
      </c>
      <c r="Q421" s="395">
        <v>11</v>
      </c>
    </row>
    <row r="422" spans="16:17">
      <c r="P422" s="389" t="s">
        <v>100372</v>
      </c>
      <c r="Q422" s="395">
        <v>11</v>
      </c>
    </row>
    <row r="423" spans="16:17">
      <c r="P423" s="389" t="s">
        <v>100373</v>
      </c>
      <c r="Q423" s="395">
        <v>11</v>
      </c>
    </row>
    <row r="424" spans="16:17">
      <c r="P424" s="389" t="s">
        <v>100375</v>
      </c>
      <c r="Q424" s="395">
        <v>11</v>
      </c>
    </row>
    <row r="425" spans="16:17">
      <c r="P425" s="389" t="s">
        <v>100418</v>
      </c>
      <c r="Q425" s="395">
        <v>11</v>
      </c>
    </row>
    <row r="426" spans="16:17">
      <c r="P426" s="389" t="s">
        <v>100419</v>
      </c>
      <c r="Q426" s="395">
        <v>11</v>
      </c>
    </row>
    <row r="427" spans="16:17">
      <c r="P427" s="389" t="s">
        <v>100422</v>
      </c>
      <c r="Q427" s="395">
        <v>11</v>
      </c>
    </row>
    <row r="428" spans="16:17">
      <c r="P428" s="389" t="s">
        <v>100488</v>
      </c>
      <c r="Q428" s="395">
        <v>11</v>
      </c>
    </row>
    <row r="429" spans="16:17">
      <c r="P429" s="389" t="s">
        <v>100489</v>
      </c>
      <c r="Q429" s="395">
        <v>11</v>
      </c>
    </row>
    <row r="430" spans="16:17">
      <c r="P430" s="389" t="s">
        <v>100490</v>
      </c>
      <c r="Q430" s="395">
        <v>11</v>
      </c>
    </row>
    <row r="431" spans="16:17">
      <c r="P431" s="389" t="s">
        <v>100507</v>
      </c>
      <c r="Q431" s="395">
        <v>11</v>
      </c>
    </row>
    <row r="432" spans="16:17">
      <c r="P432" s="389" t="s">
        <v>100508</v>
      </c>
      <c r="Q432" s="395">
        <v>11</v>
      </c>
    </row>
    <row r="433" spans="16:17">
      <c r="P433" s="389" t="s">
        <v>100509</v>
      </c>
      <c r="Q433" s="395">
        <v>11</v>
      </c>
    </row>
    <row r="434" spans="16:17">
      <c r="P434" s="389" t="s">
        <v>100510</v>
      </c>
      <c r="Q434" s="395">
        <v>11</v>
      </c>
    </row>
    <row r="435" spans="16:17">
      <c r="P435" s="389" t="s">
        <v>100511</v>
      </c>
      <c r="Q435" s="395">
        <v>11</v>
      </c>
    </row>
    <row r="436" spans="16:17">
      <c r="P436" s="389" t="s">
        <v>100512</v>
      </c>
      <c r="Q436" s="395">
        <v>11</v>
      </c>
    </row>
    <row r="437" spans="16:17">
      <c r="P437" s="389" t="s">
        <v>100513</v>
      </c>
      <c r="Q437" s="395">
        <v>11</v>
      </c>
    </row>
    <row r="438" spans="16:17">
      <c r="P438" s="389" t="s">
        <v>100514</v>
      </c>
      <c r="Q438" s="395">
        <v>11</v>
      </c>
    </row>
    <row r="439" spans="16:17">
      <c r="P439" s="389" t="s">
        <v>100515</v>
      </c>
      <c r="Q439" s="395">
        <v>11</v>
      </c>
    </row>
    <row r="440" spans="16:17">
      <c r="P440" s="389" t="s">
        <v>100516</v>
      </c>
      <c r="Q440" s="395">
        <v>11</v>
      </c>
    </row>
    <row r="441" spans="16:17">
      <c r="P441" s="389" t="s">
        <v>100517</v>
      </c>
      <c r="Q441" s="395">
        <v>11</v>
      </c>
    </row>
    <row r="442" spans="16:17">
      <c r="P442" s="389" t="s">
        <v>100518</v>
      </c>
      <c r="Q442" s="395">
        <v>11</v>
      </c>
    </row>
    <row r="443" spans="16:17">
      <c r="P443" s="389" t="s">
        <v>100519</v>
      </c>
      <c r="Q443" s="395">
        <v>11</v>
      </c>
    </row>
    <row r="444" spans="16:17">
      <c r="P444" s="389" t="s">
        <v>100520</v>
      </c>
      <c r="Q444" s="395">
        <v>11</v>
      </c>
    </row>
    <row r="445" spans="16:17">
      <c r="P445" s="389" t="s">
        <v>100521</v>
      </c>
      <c r="Q445" s="395">
        <v>11</v>
      </c>
    </row>
    <row r="446" spans="16:17">
      <c r="P446" s="389" t="s">
        <v>100542</v>
      </c>
      <c r="Q446" s="395">
        <v>12</v>
      </c>
    </row>
    <row r="447" spans="16:17">
      <c r="P447" s="389" t="s">
        <v>100158</v>
      </c>
      <c r="Q447" s="395">
        <v>12</v>
      </c>
    </row>
    <row r="448" spans="16:17">
      <c r="P448" s="389" t="s">
        <v>100159</v>
      </c>
      <c r="Q448" s="395">
        <v>12</v>
      </c>
    </row>
    <row r="449" spans="16:17">
      <c r="P449" s="389" t="s">
        <v>100160</v>
      </c>
      <c r="Q449" s="395">
        <v>12</v>
      </c>
    </row>
    <row r="450" spans="16:17">
      <c r="P450" s="389" t="s">
        <v>100161</v>
      </c>
      <c r="Q450" s="395">
        <v>12</v>
      </c>
    </row>
    <row r="451" spans="16:17">
      <c r="P451" s="389" t="s">
        <v>100162</v>
      </c>
      <c r="Q451" s="395">
        <v>12</v>
      </c>
    </row>
    <row r="452" spans="16:17">
      <c r="P452" s="389" t="s">
        <v>100164</v>
      </c>
      <c r="Q452" s="395">
        <v>12</v>
      </c>
    </row>
    <row r="453" spans="16:17">
      <c r="P453" s="389" t="s">
        <v>100165</v>
      </c>
      <c r="Q453" s="395">
        <v>12</v>
      </c>
    </row>
    <row r="454" spans="16:17">
      <c r="P454" s="389" t="s">
        <v>100166</v>
      </c>
      <c r="Q454" s="395">
        <v>12</v>
      </c>
    </row>
    <row r="455" spans="16:17">
      <c r="P455" s="389" t="s">
        <v>100167</v>
      </c>
      <c r="Q455" s="395">
        <v>12</v>
      </c>
    </row>
    <row r="456" spans="16:17">
      <c r="P456" s="389" t="s">
        <v>100168</v>
      </c>
      <c r="Q456" s="395">
        <v>12</v>
      </c>
    </row>
    <row r="457" spans="16:17">
      <c r="P457" s="389" t="s">
        <v>100170</v>
      </c>
      <c r="Q457" s="395">
        <v>12</v>
      </c>
    </row>
    <row r="458" spans="16:17">
      <c r="P458" s="389" t="s">
        <v>100171</v>
      </c>
      <c r="Q458" s="395">
        <v>12</v>
      </c>
    </row>
    <row r="459" spans="16:17">
      <c r="P459" s="389" t="s">
        <v>100172</v>
      </c>
      <c r="Q459" s="395">
        <v>12</v>
      </c>
    </row>
    <row r="460" spans="16:17">
      <c r="P460" s="389" t="s">
        <v>100173</v>
      </c>
      <c r="Q460" s="395">
        <v>12</v>
      </c>
    </row>
    <row r="461" spans="16:17">
      <c r="P461" s="389" t="s">
        <v>100174</v>
      </c>
      <c r="Q461" s="395">
        <v>12</v>
      </c>
    </row>
    <row r="462" spans="16:17">
      <c r="P462" s="389" t="s">
        <v>100175</v>
      </c>
      <c r="Q462" s="395">
        <v>12</v>
      </c>
    </row>
    <row r="463" spans="16:17">
      <c r="P463" s="389" t="s">
        <v>100176</v>
      </c>
      <c r="Q463" s="395">
        <v>12</v>
      </c>
    </row>
    <row r="464" spans="16:17">
      <c r="P464" s="389" t="s">
        <v>100177</v>
      </c>
      <c r="Q464" s="395">
        <v>12</v>
      </c>
    </row>
    <row r="465" spans="16:17">
      <c r="P465" s="389" t="s">
        <v>100178</v>
      </c>
      <c r="Q465" s="395">
        <v>12</v>
      </c>
    </row>
    <row r="466" spans="16:17">
      <c r="P466" s="389" t="s">
        <v>100179</v>
      </c>
      <c r="Q466" s="395">
        <v>12</v>
      </c>
    </row>
    <row r="467" spans="16:17">
      <c r="P467" s="389" t="s">
        <v>100180</v>
      </c>
      <c r="Q467" s="395">
        <v>12</v>
      </c>
    </row>
    <row r="468" spans="16:17">
      <c r="P468" s="389" t="s">
        <v>100181</v>
      </c>
      <c r="Q468" s="395">
        <v>12</v>
      </c>
    </row>
    <row r="469" spans="16:17">
      <c r="P469" s="389" t="s">
        <v>100182</v>
      </c>
      <c r="Q469" s="395">
        <v>12</v>
      </c>
    </row>
    <row r="470" spans="16:17">
      <c r="P470" s="389" t="s">
        <v>100183</v>
      </c>
      <c r="Q470" s="395">
        <v>12</v>
      </c>
    </row>
    <row r="471" spans="16:17">
      <c r="P471" s="389" t="s">
        <v>100184</v>
      </c>
      <c r="Q471" s="395">
        <v>12</v>
      </c>
    </row>
    <row r="472" spans="16:17">
      <c r="P472" s="389" t="s">
        <v>100185</v>
      </c>
      <c r="Q472" s="395">
        <v>12</v>
      </c>
    </row>
    <row r="473" spans="16:17">
      <c r="P473" s="389" t="s">
        <v>100186</v>
      </c>
      <c r="Q473" s="395">
        <v>12</v>
      </c>
    </row>
    <row r="474" spans="16:17">
      <c r="P474" s="389" t="s">
        <v>100187</v>
      </c>
      <c r="Q474" s="395">
        <v>12</v>
      </c>
    </row>
    <row r="475" spans="16:17">
      <c r="P475" s="389" t="s">
        <v>100189</v>
      </c>
      <c r="Q475" s="395">
        <v>12</v>
      </c>
    </row>
    <row r="476" spans="16:17">
      <c r="P476" s="389" t="s">
        <v>100190</v>
      </c>
      <c r="Q476" s="395">
        <v>12</v>
      </c>
    </row>
    <row r="477" spans="16:17">
      <c r="P477" s="389" t="s">
        <v>100191</v>
      </c>
      <c r="Q477" s="395">
        <v>12</v>
      </c>
    </row>
    <row r="478" spans="16:17">
      <c r="P478" s="389" t="s">
        <v>100192</v>
      </c>
      <c r="Q478" s="395">
        <v>12</v>
      </c>
    </row>
    <row r="479" spans="16:17">
      <c r="P479" s="389" t="s">
        <v>100193</v>
      </c>
      <c r="Q479" s="395">
        <v>12</v>
      </c>
    </row>
    <row r="480" spans="16:17">
      <c r="P480" s="389" t="s">
        <v>100194</v>
      </c>
      <c r="Q480" s="395">
        <v>12</v>
      </c>
    </row>
    <row r="481" spans="16:17">
      <c r="P481" s="389" t="s">
        <v>100195</v>
      </c>
      <c r="Q481" s="395">
        <v>12</v>
      </c>
    </row>
    <row r="482" spans="16:17">
      <c r="P482" s="389" t="s">
        <v>100196</v>
      </c>
      <c r="Q482" s="395">
        <v>12</v>
      </c>
    </row>
    <row r="483" spans="16:17">
      <c r="P483" s="389" t="s">
        <v>100197</v>
      </c>
      <c r="Q483" s="395">
        <v>12</v>
      </c>
    </row>
    <row r="484" spans="16:17">
      <c r="P484" s="389" t="s">
        <v>100198</v>
      </c>
      <c r="Q484" s="395">
        <v>12</v>
      </c>
    </row>
    <row r="485" spans="16:17">
      <c r="P485" s="389" t="s">
        <v>100199</v>
      </c>
      <c r="Q485" s="395">
        <v>12</v>
      </c>
    </row>
    <row r="486" spans="16:17">
      <c r="P486" s="389" t="s">
        <v>100200</v>
      </c>
      <c r="Q486" s="395">
        <v>12</v>
      </c>
    </row>
    <row r="487" spans="16:17">
      <c r="P487" s="389" t="s">
        <v>100201</v>
      </c>
      <c r="Q487" s="395">
        <v>12</v>
      </c>
    </row>
    <row r="488" spans="16:17">
      <c r="P488" s="389" t="s">
        <v>100202</v>
      </c>
      <c r="Q488" s="395">
        <v>12</v>
      </c>
    </row>
    <row r="489" spans="16:17">
      <c r="P489" s="389" t="s">
        <v>100203</v>
      </c>
      <c r="Q489" s="395">
        <v>12</v>
      </c>
    </row>
    <row r="490" spans="16:17">
      <c r="P490" s="389" t="s">
        <v>100204</v>
      </c>
      <c r="Q490" s="395">
        <v>12</v>
      </c>
    </row>
    <row r="491" spans="16:17">
      <c r="P491" s="389" t="s">
        <v>100205</v>
      </c>
      <c r="Q491" s="395">
        <v>12</v>
      </c>
    </row>
    <row r="492" spans="16:17">
      <c r="P492" s="389" t="s">
        <v>100206</v>
      </c>
      <c r="Q492" s="395">
        <v>12</v>
      </c>
    </row>
    <row r="493" spans="16:17">
      <c r="P493" s="389" t="s">
        <v>100207</v>
      </c>
      <c r="Q493" s="395">
        <v>12</v>
      </c>
    </row>
    <row r="494" spans="16:17">
      <c r="P494" s="389" t="s">
        <v>100208</v>
      </c>
      <c r="Q494" s="395">
        <v>12</v>
      </c>
    </row>
    <row r="495" spans="16:17">
      <c r="P495" s="389" t="s">
        <v>100209</v>
      </c>
      <c r="Q495" s="395">
        <v>12</v>
      </c>
    </row>
    <row r="496" spans="16:17">
      <c r="P496" s="389" t="s">
        <v>100210</v>
      </c>
      <c r="Q496" s="395">
        <v>12</v>
      </c>
    </row>
    <row r="497" spans="16:17">
      <c r="P497" s="389" t="s">
        <v>100211</v>
      </c>
      <c r="Q497" s="395">
        <v>12</v>
      </c>
    </row>
    <row r="498" spans="16:17">
      <c r="P498" s="389" t="s">
        <v>100212</v>
      </c>
      <c r="Q498" s="395">
        <v>12</v>
      </c>
    </row>
    <row r="499" spans="16:17">
      <c r="P499" s="389" t="s">
        <v>100213</v>
      </c>
      <c r="Q499" s="395">
        <v>12</v>
      </c>
    </row>
    <row r="500" spans="16:17">
      <c r="P500" s="389" t="s">
        <v>100214</v>
      </c>
      <c r="Q500" s="395">
        <v>12</v>
      </c>
    </row>
    <row r="501" spans="16:17">
      <c r="P501" s="389" t="s">
        <v>100215</v>
      </c>
      <c r="Q501" s="395">
        <v>12</v>
      </c>
    </row>
    <row r="502" spans="16:17">
      <c r="P502" s="389" t="s">
        <v>100216</v>
      </c>
      <c r="Q502" s="395">
        <v>12</v>
      </c>
    </row>
    <row r="503" spans="16:17">
      <c r="P503" s="389" t="s">
        <v>100217</v>
      </c>
      <c r="Q503" s="395">
        <v>12</v>
      </c>
    </row>
    <row r="504" spans="16:17">
      <c r="P504" s="389" t="s">
        <v>100218</v>
      </c>
      <c r="Q504" s="395">
        <v>12</v>
      </c>
    </row>
    <row r="505" spans="16:17">
      <c r="P505" s="389" t="s">
        <v>100219</v>
      </c>
      <c r="Q505" s="395">
        <v>12</v>
      </c>
    </row>
    <row r="506" spans="16:17">
      <c r="P506" s="389" t="s">
        <v>100220</v>
      </c>
      <c r="Q506" s="395">
        <v>12</v>
      </c>
    </row>
    <row r="507" spans="16:17">
      <c r="P507" s="389" t="s">
        <v>100221</v>
      </c>
      <c r="Q507" s="395">
        <v>12</v>
      </c>
    </row>
    <row r="508" spans="16:17">
      <c r="P508" s="389" t="s">
        <v>100223</v>
      </c>
      <c r="Q508" s="395">
        <v>12</v>
      </c>
    </row>
    <row r="509" spans="16:17">
      <c r="P509" s="389" t="s">
        <v>100224</v>
      </c>
      <c r="Q509" s="395">
        <v>12</v>
      </c>
    </row>
    <row r="510" spans="16:17">
      <c r="P510" s="389" t="s">
        <v>100225</v>
      </c>
      <c r="Q510" s="395">
        <v>12</v>
      </c>
    </row>
    <row r="511" spans="16:17">
      <c r="P511" s="389" t="s">
        <v>100226</v>
      </c>
      <c r="Q511" s="395">
        <v>12</v>
      </c>
    </row>
    <row r="512" spans="16:17">
      <c r="P512" s="389" t="s">
        <v>100227</v>
      </c>
      <c r="Q512" s="395">
        <v>12</v>
      </c>
    </row>
    <row r="513" spans="16:17">
      <c r="P513" s="389" t="s">
        <v>100228</v>
      </c>
      <c r="Q513" s="395">
        <v>12</v>
      </c>
    </row>
    <row r="514" spans="16:17">
      <c r="P514" s="389" t="s">
        <v>100229</v>
      </c>
      <c r="Q514" s="395">
        <v>12</v>
      </c>
    </row>
    <row r="515" spans="16:17">
      <c r="P515" s="389" t="s">
        <v>100230</v>
      </c>
      <c r="Q515" s="395">
        <v>12</v>
      </c>
    </row>
    <row r="516" spans="16:17">
      <c r="P516" s="389" t="s">
        <v>100231</v>
      </c>
      <c r="Q516" s="395">
        <v>12</v>
      </c>
    </row>
    <row r="517" spans="16:17">
      <c r="P517" s="389" t="s">
        <v>100232</v>
      </c>
      <c r="Q517" s="395">
        <v>12</v>
      </c>
    </row>
    <row r="518" spans="16:17">
      <c r="P518" s="389" t="s">
        <v>100233</v>
      </c>
      <c r="Q518" s="395">
        <v>12</v>
      </c>
    </row>
    <row r="519" spans="16:17">
      <c r="P519" s="389" t="s">
        <v>100234</v>
      </c>
      <c r="Q519" s="395">
        <v>12</v>
      </c>
    </row>
    <row r="520" spans="16:17">
      <c r="P520" s="389" t="s">
        <v>100235</v>
      </c>
      <c r="Q520" s="395">
        <v>12</v>
      </c>
    </row>
    <row r="521" spans="16:17">
      <c r="P521" s="389" t="s">
        <v>100236</v>
      </c>
      <c r="Q521" s="395">
        <v>12</v>
      </c>
    </row>
    <row r="522" spans="16:17">
      <c r="P522" s="389" t="s">
        <v>100237</v>
      </c>
      <c r="Q522" s="395">
        <v>12</v>
      </c>
    </row>
    <row r="523" spans="16:17">
      <c r="P523" s="389" t="s">
        <v>100238</v>
      </c>
      <c r="Q523" s="395">
        <v>12</v>
      </c>
    </row>
    <row r="524" spans="16:17">
      <c r="P524" s="389" t="s">
        <v>100239</v>
      </c>
      <c r="Q524" s="395">
        <v>12</v>
      </c>
    </row>
    <row r="525" spans="16:17">
      <c r="P525" s="389" t="s">
        <v>100240</v>
      </c>
      <c r="Q525" s="395">
        <v>12</v>
      </c>
    </row>
    <row r="526" spans="16:17">
      <c r="P526" s="389" t="s">
        <v>100241</v>
      </c>
      <c r="Q526" s="395">
        <v>12</v>
      </c>
    </row>
    <row r="527" spans="16:17">
      <c r="P527" s="389" t="s">
        <v>100242</v>
      </c>
      <c r="Q527" s="395">
        <v>12</v>
      </c>
    </row>
    <row r="528" spans="16:17">
      <c r="P528" s="389" t="s">
        <v>100243</v>
      </c>
      <c r="Q528" s="395">
        <v>12</v>
      </c>
    </row>
    <row r="529" spans="16:17">
      <c r="P529" s="389" t="s">
        <v>100244</v>
      </c>
      <c r="Q529" s="395">
        <v>12</v>
      </c>
    </row>
    <row r="530" spans="16:17">
      <c r="P530" s="389" t="s">
        <v>100245</v>
      </c>
      <c r="Q530" s="395">
        <v>12</v>
      </c>
    </row>
    <row r="531" spans="16:17">
      <c r="P531" s="389" t="s">
        <v>100246</v>
      </c>
      <c r="Q531" s="395">
        <v>12</v>
      </c>
    </row>
    <row r="532" spans="16:17">
      <c r="P532" s="389" t="s">
        <v>100247</v>
      </c>
      <c r="Q532" s="395">
        <v>12</v>
      </c>
    </row>
    <row r="533" spans="16:17">
      <c r="P533" s="389" t="s">
        <v>100248</v>
      </c>
      <c r="Q533" s="395">
        <v>12</v>
      </c>
    </row>
    <row r="534" spans="16:17">
      <c r="P534" s="389" t="s">
        <v>100249</v>
      </c>
      <c r="Q534" s="395">
        <v>12</v>
      </c>
    </row>
    <row r="535" spans="16:17">
      <c r="P535" s="389" t="s">
        <v>100250</v>
      </c>
      <c r="Q535" s="395">
        <v>12</v>
      </c>
    </row>
    <row r="536" spans="16:17">
      <c r="P536" s="389" t="s">
        <v>100251</v>
      </c>
      <c r="Q536" s="395">
        <v>12</v>
      </c>
    </row>
    <row r="537" spans="16:17">
      <c r="P537" s="389" t="s">
        <v>100252</v>
      </c>
      <c r="Q537" s="395">
        <v>12</v>
      </c>
    </row>
    <row r="538" spans="16:17">
      <c r="P538" s="389" t="s">
        <v>100253</v>
      </c>
      <c r="Q538" s="395">
        <v>12</v>
      </c>
    </row>
    <row r="539" spans="16:17">
      <c r="P539" s="389" t="s">
        <v>100254</v>
      </c>
      <c r="Q539" s="395">
        <v>12</v>
      </c>
    </row>
    <row r="540" spans="16:17">
      <c r="P540" s="389" t="s">
        <v>100255</v>
      </c>
      <c r="Q540" s="395">
        <v>12</v>
      </c>
    </row>
    <row r="541" spans="16:17">
      <c r="P541" s="389" t="s">
        <v>100256</v>
      </c>
      <c r="Q541" s="395">
        <v>12</v>
      </c>
    </row>
    <row r="542" spans="16:17">
      <c r="P542" s="389" t="s">
        <v>100257</v>
      </c>
      <c r="Q542" s="395">
        <v>12</v>
      </c>
    </row>
    <row r="543" spans="16:17">
      <c r="P543" s="389" t="s">
        <v>100258</v>
      </c>
      <c r="Q543" s="395">
        <v>12</v>
      </c>
    </row>
    <row r="544" spans="16:17">
      <c r="P544" s="389" t="s">
        <v>100259</v>
      </c>
      <c r="Q544" s="395">
        <v>12</v>
      </c>
    </row>
    <row r="545" spans="16:17">
      <c r="P545" s="389" t="s">
        <v>100260</v>
      </c>
      <c r="Q545" s="395">
        <v>12</v>
      </c>
    </row>
    <row r="546" spans="16:17">
      <c r="P546" s="389" t="s">
        <v>100261</v>
      </c>
      <c r="Q546" s="395">
        <v>12</v>
      </c>
    </row>
    <row r="547" spans="16:17">
      <c r="P547" s="389" t="s">
        <v>100262</v>
      </c>
      <c r="Q547" s="395">
        <v>12</v>
      </c>
    </row>
    <row r="548" spans="16:17">
      <c r="P548" s="389" t="s">
        <v>100263</v>
      </c>
      <c r="Q548" s="395">
        <v>12</v>
      </c>
    </row>
    <row r="549" spans="16:17">
      <c r="P549" s="389" t="s">
        <v>100264</v>
      </c>
      <c r="Q549" s="395">
        <v>12</v>
      </c>
    </row>
    <row r="550" spans="16:17">
      <c r="P550" s="389" t="s">
        <v>100265</v>
      </c>
      <c r="Q550" s="395">
        <v>12</v>
      </c>
    </row>
    <row r="551" spans="16:17">
      <c r="P551" s="389" t="s">
        <v>100266</v>
      </c>
      <c r="Q551" s="395">
        <v>12</v>
      </c>
    </row>
    <row r="552" spans="16:17">
      <c r="P552" s="389" t="s">
        <v>100267</v>
      </c>
      <c r="Q552" s="395">
        <v>12</v>
      </c>
    </row>
    <row r="553" spans="16:17">
      <c r="P553" s="389" t="s">
        <v>100268</v>
      </c>
      <c r="Q553" s="395">
        <v>12</v>
      </c>
    </row>
    <row r="554" spans="16:17">
      <c r="P554" s="389" t="s">
        <v>100269</v>
      </c>
      <c r="Q554" s="395">
        <v>12</v>
      </c>
    </row>
    <row r="555" spans="16:17">
      <c r="P555" s="389" t="s">
        <v>100270</v>
      </c>
      <c r="Q555" s="395">
        <v>12</v>
      </c>
    </row>
    <row r="556" spans="16:17">
      <c r="P556" s="389" t="s">
        <v>100271</v>
      </c>
      <c r="Q556" s="395">
        <v>12</v>
      </c>
    </row>
    <row r="557" spans="16:17">
      <c r="P557" s="389" t="s">
        <v>100272</v>
      </c>
      <c r="Q557" s="395">
        <v>12</v>
      </c>
    </row>
    <row r="558" spans="16:17">
      <c r="P558" s="389" t="s">
        <v>100273</v>
      </c>
      <c r="Q558" s="395">
        <v>12</v>
      </c>
    </row>
    <row r="559" spans="16:17">
      <c r="P559" s="389" t="s">
        <v>100274</v>
      </c>
      <c r="Q559" s="395">
        <v>12</v>
      </c>
    </row>
    <row r="560" spans="16:17">
      <c r="P560" s="389" t="s">
        <v>100275</v>
      </c>
      <c r="Q560" s="395">
        <v>12</v>
      </c>
    </row>
    <row r="561" spans="16:17">
      <c r="P561" s="389" t="s">
        <v>100276</v>
      </c>
      <c r="Q561" s="395">
        <v>12</v>
      </c>
    </row>
    <row r="562" spans="16:17">
      <c r="P562" s="389" t="s">
        <v>100277</v>
      </c>
      <c r="Q562" s="395">
        <v>12</v>
      </c>
    </row>
    <row r="563" spans="16:17">
      <c r="P563" s="389" t="s">
        <v>100278</v>
      </c>
      <c r="Q563" s="395">
        <v>12</v>
      </c>
    </row>
    <row r="564" spans="16:17">
      <c r="P564" s="389" t="s">
        <v>100279</v>
      </c>
      <c r="Q564" s="395">
        <v>12</v>
      </c>
    </row>
    <row r="565" spans="16:17">
      <c r="P565" s="389" t="s">
        <v>100280</v>
      </c>
      <c r="Q565" s="395">
        <v>12</v>
      </c>
    </row>
    <row r="566" spans="16:17">
      <c r="P566" s="389" t="s">
        <v>100281</v>
      </c>
      <c r="Q566" s="395">
        <v>12</v>
      </c>
    </row>
    <row r="567" spans="16:17">
      <c r="P567" s="389" t="s">
        <v>100282</v>
      </c>
      <c r="Q567" s="395">
        <v>12</v>
      </c>
    </row>
    <row r="568" spans="16:17">
      <c r="P568" s="389" t="s">
        <v>100283</v>
      </c>
      <c r="Q568" s="395">
        <v>12</v>
      </c>
    </row>
    <row r="569" spans="16:17">
      <c r="P569" s="389" t="s">
        <v>100284</v>
      </c>
      <c r="Q569" s="395">
        <v>12</v>
      </c>
    </row>
    <row r="570" spans="16:17">
      <c r="P570" s="389" t="s">
        <v>100285</v>
      </c>
      <c r="Q570" s="395">
        <v>12</v>
      </c>
    </row>
    <row r="571" spans="16:17">
      <c r="P571" s="389" t="s">
        <v>100286</v>
      </c>
      <c r="Q571" s="395">
        <v>12</v>
      </c>
    </row>
    <row r="572" spans="16:17">
      <c r="P572" s="389" t="s">
        <v>100287</v>
      </c>
      <c r="Q572" s="395">
        <v>12</v>
      </c>
    </row>
    <row r="573" spans="16:17">
      <c r="P573" s="389" t="s">
        <v>100288</v>
      </c>
      <c r="Q573" s="395">
        <v>12</v>
      </c>
    </row>
    <row r="574" spans="16:17">
      <c r="P574" s="389" t="s">
        <v>100289</v>
      </c>
      <c r="Q574" s="395">
        <v>12</v>
      </c>
    </row>
    <row r="575" spans="16:17">
      <c r="P575" s="389" t="s">
        <v>100290</v>
      </c>
      <c r="Q575" s="395">
        <v>12</v>
      </c>
    </row>
    <row r="576" spans="16:17">
      <c r="P576" s="389" t="s">
        <v>100291</v>
      </c>
      <c r="Q576" s="395">
        <v>12</v>
      </c>
    </row>
    <row r="577" spans="16:17">
      <c r="P577" s="389" t="s">
        <v>100292</v>
      </c>
      <c r="Q577" s="395">
        <v>12</v>
      </c>
    </row>
    <row r="578" spans="16:17">
      <c r="P578" s="389" t="s">
        <v>100293</v>
      </c>
      <c r="Q578" s="395">
        <v>12</v>
      </c>
    </row>
    <row r="579" spans="16:17">
      <c r="P579" s="389" t="s">
        <v>100294</v>
      </c>
      <c r="Q579" s="395">
        <v>12</v>
      </c>
    </row>
    <row r="580" spans="16:17">
      <c r="P580" s="389" t="s">
        <v>100295</v>
      </c>
      <c r="Q580" s="395">
        <v>12</v>
      </c>
    </row>
    <row r="581" spans="16:17">
      <c r="P581" s="389" t="s">
        <v>100297</v>
      </c>
      <c r="Q581" s="395">
        <v>12</v>
      </c>
    </row>
    <row r="582" spans="16:17">
      <c r="P582" s="389" t="s">
        <v>100298</v>
      </c>
      <c r="Q582" s="395">
        <v>12</v>
      </c>
    </row>
    <row r="583" spans="16:17">
      <c r="P583" s="389" t="s">
        <v>100299</v>
      </c>
      <c r="Q583" s="395">
        <v>12</v>
      </c>
    </row>
    <row r="584" spans="16:17">
      <c r="P584" s="389" t="s">
        <v>100300</v>
      </c>
      <c r="Q584" s="395">
        <v>12</v>
      </c>
    </row>
    <row r="585" spans="16:17">
      <c r="P585" s="389" t="s">
        <v>100301</v>
      </c>
      <c r="Q585" s="395">
        <v>12</v>
      </c>
    </row>
    <row r="586" spans="16:17">
      <c r="P586" s="389" t="s">
        <v>100302</v>
      </c>
      <c r="Q586" s="395">
        <v>12</v>
      </c>
    </row>
    <row r="587" spans="16:17">
      <c r="P587" s="389" t="s">
        <v>100303</v>
      </c>
      <c r="Q587" s="395">
        <v>12</v>
      </c>
    </row>
    <row r="588" spans="16:17">
      <c r="P588" s="389" t="s">
        <v>100304</v>
      </c>
      <c r="Q588" s="395">
        <v>12</v>
      </c>
    </row>
    <row r="589" spans="16:17">
      <c r="P589" s="389" t="s">
        <v>100305</v>
      </c>
      <c r="Q589" s="395">
        <v>12</v>
      </c>
    </row>
    <row r="590" spans="16:17">
      <c r="P590" s="389" t="s">
        <v>100306</v>
      </c>
      <c r="Q590" s="395">
        <v>12</v>
      </c>
    </row>
    <row r="591" spans="16:17">
      <c r="P591" s="389" t="s">
        <v>100307</v>
      </c>
      <c r="Q591" s="395">
        <v>12</v>
      </c>
    </row>
    <row r="592" spans="16:17">
      <c r="P592" s="389" t="s">
        <v>100308</v>
      </c>
      <c r="Q592" s="395">
        <v>12</v>
      </c>
    </row>
    <row r="593" spans="16:17">
      <c r="P593" s="389" t="s">
        <v>100309</v>
      </c>
      <c r="Q593" s="395">
        <v>12</v>
      </c>
    </row>
    <row r="594" spans="16:17">
      <c r="P594" s="389" t="s">
        <v>100310</v>
      </c>
      <c r="Q594" s="395">
        <v>12</v>
      </c>
    </row>
    <row r="595" spans="16:17">
      <c r="P595" s="389" t="s">
        <v>100311</v>
      </c>
      <c r="Q595" s="395">
        <v>12</v>
      </c>
    </row>
    <row r="596" spans="16:17">
      <c r="P596" s="389" t="s">
        <v>100312</v>
      </c>
      <c r="Q596" s="395">
        <v>12</v>
      </c>
    </row>
    <row r="597" spans="16:17">
      <c r="P597" s="389" t="s">
        <v>100107</v>
      </c>
      <c r="Q597" s="395">
        <v>13</v>
      </c>
    </row>
    <row r="598" spans="16:17">
      <c r="P598" s="389" t="s">
        <v>100108</v>
      </c>
      <c r="Q598" s="395">
        <v>13</v>
      </c>
    </row>
    <row r="599" spans="16:17">
      <c r="P599" s="389" t="s">
        <v>100110</v>
      </c>
      <c r="Q599" s="395">
        <v>13</v>
      </c>
    </row>
    <row r="600" spans="16:17">
      <c r="P600" s="389" t="s">
        <v>100111</v>
      </c>
      <c r="Q600" s="395">
        <v>13</v>
      </c>
    </row>
    <row r="601" spans="16:17">
      <c r="P601" s="389" t="s">
        <v>100112</v>
      </c>
      <c r="Q601" s="395">
        <v>13</v>
      </c>
    </row>
    <row r="602" spans="16:17">
      <c r="P602" s="389" t="s">
        <v>100113</v>
      </c>
      <c r="Q602" s="395">
        <v>13</v>
      </c>
    </row>
    <row r="603" spans="16:17">
      <c r="P603" s="389" t="s">
        <v>100114</v>
      </c>
      <c r="Q603" s="395">
        <v>13</v>
      </c>
    </row>
    <row r="604" spans="16:17">
      <c r="P604" s="389" t="s">
        <v>100115</v>
      </c>
      <c r="Q604" s="395">
        <v>13</v>
      </c>
    </row>
    <row r="605" spans="16:17">
      <c r="P605" s="389" t="s">
        <v>100116</v>
      </c>
      <c r="Q605" s="395">
        <v>13</v>
      </c>
    </row>
    <row r="606" spans="16:17">
      <c r="P606" s="389" t="s">
        <v>100117</v>
      </c>
      <c r="Q606" s="395">
        <v>13</v>
      </c>
    </row>
    <row r="607" spans="16:17">
      <c r="P607" s="389" t="s">
        <v>100118</v>
      </c>
      <c r="Q607" s="395">
        <v>13</v>
      </c>
    </row>
    <row r="608" spans="16:17">
      <c r="P608" s="389" t="s">
        <v>100119</v>
      </c>
      <c r="Q608" s="395">
        <v>13</v>
      </c>
    </row>
    <row r="609" spans="16:17">
      <c r="P609" s="389" t="s">
        <v>100120</v>
      </c>
      <c r="Q609" s="395">
        <v>13</v>
      </c>
    </row>
    <row r="610" spans="16:17">
      <c r="P610" s="389" t="s">
        <v>100121</v>
      </c>
      <c r="Q610" s="395">
        <v>13</v>
      </c>
    </row>
    <row r="611" spans="16:17">
      <c r="P611" s="389" t="s">
        <v>100122</v>
      </c>
      <c r="Q611" s="395">
        <v>13</v>
      </c>
    </row>
    <row r="612" spans="16:17">
      <c r="P612" s="389" t="s">
        <v>100124</v>
      </c>
      <c r="Q612" s="395">
        <v>13</v>
      </c>
    </row>
    <row r="613" spans="16:17">
      <c r="P613" s="389" t="s">
        <v>100126</v>
      </c>
      <c r="Q613" s="395">
        <v>13</v>
      </c>
    </row>
    <row r="614" spans="16:17">
      <c r="P614" s="389" t="s">
        <v>100127</v>
      </c>
      <c r="Q614" s="395">
        <v>13</v>
      </c>
    </row>
    <row r="615" spans="16:17">
      <c r="P615" s="389" t="s">
        <v>100128</v>
      </c>
      <c r="Q615" s="395">
        <v>13</v>
      </c>
    </row>
    <row r="616" spans="16:17">
      <c r="P616" s="389" t="s">
        <v>100129</v>
      </c>
      <c r="Q616" s="395">
        <v>13</v>
      </c>
    </row>
    <row r="617" spans="16:17">
      <c r="P617" s="389" t="s">
        <v>100130</v>
      </c>
      <c r="Q617" s="395">
        <v>13</v>
      </c>
    </row>
    <row r="618" spans="16:17">
      <c r="P618" s="389" t="s">
        <v>100131</v>
      </c>
      <c r="Q618" s="395">
        <v>13</v>
      </c>
    </row>
    <row r="619" spans="16:17">
      <c r="P619" s="389" t="s">
        <v>100132</v>
      </c>
      <c r="Q619" s="395">
        <v>13</v>
      </c>
    </row>
    <row r="620" spans="16:17">
      <c r="P620" s="389" t="s">
        <v>100133</v>
      </c>
      <c r="Q620" s="395">
        <v>13</v>
      </c>
    </row>
    <row r="621" spans="16:17">
      <c r="P621" s="389" t="s">
        <v>100134</v>
      </c>
      <c r="Q621" s="395">
        <v>13</v>
      </c>
    </row>
    <row r="622" spans="16:17">
      <c r="P622" s="389" t="s">
        <v>100135</v>
      </c>
      <c r="Q622" s="395">
        <v>13</v>
      </c>
    </row>
    <row r="623" spans="16:17">
      <c r="P623" s="389" t="s">
        <v>100136</v>
      </c>
      <c r="Q623" s="395">
        <v>13</v>
      </c>
    </row>
    <row r="624" spans="16:17">
      <c r="P624" s="389" t="s">
        <v>100137</v>
      </c>
      <c r="Q624" s="395">
        <v>13</v>
      </c>
    </row>
    <row r="625" spans="16:17">
      <c r="P625" s="389" t="s">
        <v>100138</v>
      </c>
      <c r="Q625" s="395">
        <v>13</v>
      </c>
    </row>
    <row r="626" spans="16:17">
      <c r="P626" s="389" t="s">
        <v>100139</v>
      </c>
      <c r="Q626" s="395">
        <v>13</v>
      </c>
    </row>
    <row r="627" spans="16:17">
      <c r="P627" s="389" t="s">
        <v>100140</v>
      </c>
      <c r="Q627" s="395">
        <v>13</v>
      </c>
    </row>
    <row r="628" spans="16:17">
      <c r="P628" s="389" t="s">
        <v>100141</v>
      </c>
      <c r="Q628" s="395">
        <v>13</v>
      </c>
    </row>
    <row r="629" spans="16:17">
      <c r="P629" s="389" t="s">
        <v>100142</v>
      </c>
      <c r="Q629" s="395">
        <v>13</v>
      </c>
    </row>
    <row r="630" spans="16:17">
      <c r="P630" s="389" t="s">
        <v>100143</v>
      </c>
      <c r="Q630" s="395">
        <v>13</v>
      </c>
    </row>
    <row r="631" spans="16:17">
      <c r="P631" s="389" t="s">
        <v>100144</v>
      </c>
      <c r="Q631" s="395">
        <v>13</v>
      </c>
    </row>
    <row r="632" spans="16:17">
      <c r="P632" s="389" t="s">
        <v>100145</v>
      </c>
      <c r="Q632" s="395">
        <v>13</v>
      </c>
    </row>
    <row r="633" spans="16:17">
      <c r="P633" s="389" t="s">
        <v>100146</v>
      </c>
      <c r="Q633" s="395">
        <v>13</v>
      </c>
    </row>
    <row r="634" spans="16:17">
      <c r="P634" s="389" t="s">
        <v>100147</v>
      </c>
      <c r="Q634" s="395">
        <v>13</v>
      </c>
    </row>
    <row r="635" spans="16:17">
      <c r="P635" s="389" t="s">
        <v>100148</v>
      </c>
      <c r="Q635" s="395">
        <v>13</v>
      </c>
    </row>
    <row r="636" spans="16:17">
      <c r="P636" s="389" t="s">
        <v>100149</v>
      </c>
      <c r="Q636" s="395">
        <v>13</v>
      </c>
    </row>
    <row r="637" spans="16:17">
      <c r="P637" s="389" t="s">
        <v>100150</v>
      </c>
      <c r="Q637" s="395">
        <v>13</v>
      </c>
    </row>
    <row r="638" spans="16:17">
      <c r="P638" s="389" t="s">
        <v>100151</v>
      </c>
      <c r="Q638" s="395">
        <v>13</v>
      </c>
    </row>
    <row r="639" spans="16:17">
      <c r="P639" s="389" t="s">
        <v>100152</v>
      </c>
      <c r="Q639" s="395">
        <v>13</v>
      </c>
    </row>
    <row r="640" spans="16:17">
      <c r="P640" s="389" t="s">
        <v>100153</v>
      </c>
      <c r="Q640" s="395">
        <v>13</v>
      </c>
    </row>
    <row r="641" spans="16:17">
      <c r="P641" s="389" t="s">
        <v>100154</v>
      </c>
      <c r="Q641" s="395">
        <v>13</v>
      </c>
    </row>
    <row r="642" spans="16:17">
      <c r="P642" s="389" t="s">
        <v>100155</v>
      </c>
      <c r="Q642" s="395">
        <v>13</v>
      </c>
    </row>
    <row r="643" spans="16:17">
      <c r="P643" s="389" t="s">
        <v>100156</v>
      </c>
      <c r="Q643" s="395">
        <v>13</v>
      </c>
    </row>
    <row r="644" spans="16:17">
      <c r="P644" s="389" t="s">
        <v>100157</v>
      </c>
      <c r="Q644" s="395">
        <v>13</v>
      </c>
    </row>
    <row r="645" spans="16:17">
      <c r="P645" s="389" t="s">
        <v>100036</v>
      </c>
      <c r="Q645" s="395">
        <v>14</v>
      </c>
    </row>
    <row r="646" spans="16:17">
      <c r="P646" s="389" t="s">
        <v>100040</v>
      </c>
      <c r="Q646" s="395">
        <v>14</v>
      </c>
    </row>
    <row r="647" spans="16:17">
      <c r="P647" s="389" t="s">
        <v>100042</v>
      </c>
      <c r="Q647" s="395">
        <v>14</v>
      </c>
    </row>
    <row r="648" spans="16:17">
      <c r="P648" s="389" t="s">
        <v>100044</v>
      </c>
      <c r="Q648" s="395">
        <v>14</v>
      </c>
    </row>
    <row r="649" spans="16:17">
      <c r="P649" s="389" t="s">
        <v>100045</v>
      </c>
      <c r="Q649" s="395">
        <v>14</v>
      </c>
    </row>
    <row r="650" spans="16:17">
      <c r="P650" s="389" t="s">
        <v>100046</v>
      </c>
      <c r="Q650" s="395">
        <v>14</v>
      </c>
    </row>
    <row r="651" spans="16:17">
      <c r="P651" s="389" t="s">
        <v>100048</v>
      </c>
      <c r="Q651" s="395">
        <v>14</v>
      </c>
    </row>
    <row r="652" spans="16:17">
      <c r="P652" s="389" t="s">
        <v>100049</v>
      </c>
      <c r="Q652" s="395">
        <v>14</v>
      </c>
    </row>
    <row r="653" spans="16:17">
      <c r="P653" s="389" t="s">
        <v>100050</v>
      </c>
      <c r="Q653" s="395">
        <v>14</v>
      </c>
    </row>
    <row r="654" spans="16:17">
      <c r="P654" s="389" t="s">
        <v>100051</v>
      </c>
      <c r="Q654" s="395">
        <v>14</v>
      </c>
    </row>
    <row r="655" spans="16:17">
      <c r="P655" s="389" t="s">
        <v>100052</v>
      </c>
      <c r="Q655" s="395">
        <v>14</v>
      </c>
    </row>
    <row r="656" spans="16:17">
      <c r="P656" s="389" t="s">
        <v>100053</v>
      </c>
      <c r="Q656" s="395">
        <v>14</v>
      </c>
    </row>
    <row r="657" spans="16:17">
      <c r="P657" s="389" t="s">
        <v>100055</v>
      </c>
      <c r="Q657" s="395">
        <v>14</v>
      </c>
    </row>
    <row r="658" spans="16:17">
      <c r="P658" s="389" t="s">
        <v>100056</v>
      </c>
      <c r="Q658" s="395">
        <v>14</v>
      </c>
    </row>
    <row r="659" spans="16:17">
      <c r="P659" s="389" t="s">
        <v>100057</v>
      </c>
      <c r="Q659" s="395">
        <v>14</v>
      </c>
    </row>
    <row r="660" spans="16:17">
      <c r="P660" s="389" t="s">
        <v>100058</v>
      </c>
      <c r="Q660" s="395">
        <v>14</v>
      </c>
    </row>
    <row r="661" spans="16:17">
      <c r="P661" s="389" t="s">
        <v>100059</v>
      </c>
      <c r="Q661" s="395">
        <v>14</v>
      </c>
    </row>
    <row r="662" spans="16:17">
      <c r="P662" s="389" t="s">
        <v>100060</v>
      </c>
      <c r="Q662" s="395">
        <v>14</v>
      </c>
    </row>
    <row r="663" spans="16:17">
      <c r="P663" s="389" t="s">
        <v>100061</v>
      </c>
      <c r="Q663" s="395">
        <v>14</v>
      </c>
    </row>
    <row r="664" spans="16:17">
      <c r="P664" s="389" t="s">
        <v>100062</v>
      </c>
      <c r="Q664" s="395">
        <v>14</v>
      </c>
    </row>
    <row r="665" spans="16:17">
      <c r="P665" s="389" t="s">
        <v>100063</v>
      </c>
      <c r="Q665" s="395">
        <v>14</v>
      </c>
    </row>
    <row r="666" spans="16:17">
      <c r="P666" s="389" t="s">
        <v>100064</v>
      </c>
      <c r="Q666" s="395">
        <v>14</v>
      </c>
    </row>
    <row r="667" spans="16:17">
      <c r="P667" s="389" t="s">
        <v>100065</v>
      </c>
      <c r="Q667" s="395">
        <v>14</v>
      </c>
    </row>
    <row r="668" spans="16:17">
      <c r="P668" s="389" t="s">
        <v>100066</v>
      </c>
      <c r="Q668" s="395">
        <v>14</v>
      </c>
    </row>
    <row r="669" spans="16:17">
      <c r="P669" s="389" t="s">
        <v>100067</v>
      </c>
      <c r="Q669" s="395">
        <v>14</v>
      </c>
    </row>
    <row r="670" spans="16:17">
      <c r="P670" s="389" t="s">
        <v>100068</v>
      </c>
      <c r="Q670" s="395">
        <v>14</v>
      </c>
    </row>
    <row r="671" spans="16:17">
      <c r="P671" s="389" t="s">
        <v>100069</v>
      </c>
      <c r="Q671" s="395">
        <v>14</v>
      </c>
    </row>
    <row r="672" spans="16:17">
      <c r="P672" s="389" t="s">
        <v>100070</v>
      </c>
      <c r="Q672" s="395">
        <v>14</v>
      </c>
    </row>
    <row r="673" spans="16:17">
      <c r="P673" s="389" t="s">
        <v>100071</v>
      </c>
      <c r="Q673" s="395">
        <v>14</v>
      </c>
    </row>
    <row r="674" spans="16:17">
      <c r="P674" s="389" t="s">
        <v>100072</v>
      </c>
      <c r="Q674" s="395">
        <v>14</v>
      </c>
    </row>
    <row r="675" spans="16:17">
      <c r="P675" s="389" t="s">
        <v>100073</v>
      </c>
      <c r="Q675" s="395">
        <v>14</v>
      </c>
    </row>
    <row r="676" spans="16:17">
      <c r="P676" s="389" t="s">
        <v>100074</v>
      </c>
      <c r="Q676" s="395">
        <v>14</v>
      </c>
    </row>
    <row r="677" spans="16:17">
      <c r="P677" s="389" t="s">
        <v>100075</v>
      </c>
      <c r="Q677" s="395">
        <v>14</v>
      </c>
    </row>
    <row r="678" spans="16:17">
      <c r="P678" s="389" t="s">
        <v>100076</v>
      </c>
      <c r="Q678" s="395">
        <v>14</v>
      </c>
    </row>
    <row r="679" spans="16:17">
      <c r="P679" s="389" t="s">
        <v>100077</v>
      </c>
      <c r="Q679" s="395">
        <v>14</v>
      </c>
    </row>
    <row r="680" spans="16:17">
      <c r="P680" s="389" t="s">
        <v>100078</v>
      </c>
      <c r="Q680" s="395">
        <v>14</v>
      </c>
    </row>
    <row r="681" spans="16:17">
      <c r="P681" s="389" t="s">
        <v>100079</v>
      </c>
      <c r="Q681" s="395">
        <v>14</v>
      </c>
    </row>
    <row r="682" spans="16:17">
      <c r="P682" s="389" t="s">
        <v>100080</v>
      </c>
      <c r="Q682" s="395">
        <v>14</v>
      </c>
    </row>
    <row r="683" spans="16:17">
      <c r="P683" s="389" t="s">
        <v>100081</v>
      </c>
      <c r="Q683" s="395">
        <v>14</v>
      </c>
    </row>
    <row r="684" spans="16:17">
      <c r="P684" s="389" t="s">
        <v>100082</v>
      </c>
      <c r="Q684" s="395">
        <v>14</v>
      </c>
    </row>
    <row r="685" spans="16:17">
      <c r="P685" s="389" t="s">
        <v>100083</v>
      </c>
      <c r="Q685" s="395">
        <v>14</v>
      </c>
    </row>
    <row r="686" spans="16:17">
      <c r="P686" s="389" t="s">
        <v>100084</v>
      </c>
      <c r="Q686" s="395">
        <v>14</v>
      </c>
    </row>
    <row r="687" spans="16:17">
      <c r="P687" s="389" t="s">
        <v>100085</v>
      </c>
      <c r="Q687" s="395">
        <v>14</v>
      </c>
    </row>
    <row r="688" spans="16:17">
      <c r="P688" s="389" t="s">
        <v>100086</v>
      </c>
      <c r="Q688" s="395">
        <v>14</v>
      </c>
    </row>
    <row r="689" spans="16:17">
      <c r="P689" s="389" t="s">
        <v>100087</v>
      </c>
      <c r="Q689" s="395">
        <v>14</v>
      </c>
    </row>
    <row r="690" spans="16:17">
      <c r="P690" s="389" t="s">
        <v>100088</v>
      </c>
      <c r="Q690" s="395">
        <v>14</v>
      </c>
    </row>
    <row r="691" spans="16:17">
      <c r="P691" s="389" t="s">
        <v>100089</v>
      </c>
      <c r="Q691" s="395">
        <v>14</v>
      </c>
    </row>
    <row r="692" spans="16:17">
      <c r="P692" s="389" t="s">
        <v>100090</v>
      </c>
      <c r="Q692" s="395">
        <v>14</v>
      </c>
    </row>
    <row r="693" spans="16:17">
      <c r="P693" s="389" t="s">
        <v>100091</v>
      </c>
      <c r="Q693" s="395">
        <v>14</v>
      </c>
    </row>
    <row r="694" spans="16:17">
      <c r="P694" s="389" t="s">
        <v>100092</v>
      </c>
      <c r="Q694" s="395">
        <v>14</v>
      </c>
    </row>
    <row r="695" spans="16:17">
      <c r="P695" s="389" t="s">
        <v>100093</v>
      </c>
      <c r="Q695" s="395">
        <v>14</v>
      </c>
    </row>
    <row r="696" spans="16:17">
      <c r="P696" s="389" t="s">
        <v>100094</v>
      </c>
      <c r="Q696" s="395">
        <v>14</v>
      </c>
    </row>
    <row r="697" spans="16:17">
      <c r="P697" s="389" t="s">
        <v>100095</v>
      </c>
      <c r="Q697" s="395">
        <v>14</v>
      </c>
    </row>
    <row r="698" spans="16:17">
      <c r="P698" s="389" t="s">
        <v>100096</v>
      </c>
      <c r="Q698" s="395">
        <v>14</v>
      </c>
    </row>
    <row r="699" spans="16:17">
      <c r="P699" s="389" t="s">
        <v>100097</v>
      </c>
      <c r="Q699" s="395">
        <v>14</v>
      </c>
    </row>
    <row r="700" spans="16:17">
      <c r="P700" s="389" t="s">
        <v>100098</v>
      </c>
      <c r="Q700" s="395">
        <v>14</v>
      </c>
    </row>
    <row r="701" spans="16:17">
      <c r="P701" s="389" t="s">
        <v>100099</v>
      </c>
      <c r="Q701" s="395">
        <v>14</v>
      </c>
    </row>
    <row r="702" spans="16:17">
      <c r="P702" s="389" t="s">
        <v>100100</v>
      </c>
      <c r="Q702" s="395">
        <v>14</v>
      </c>
    </row>
    <row r="703" spans="16:17">
      <c r="P703" s="389" t="s">
        <v>100101</v>
      </c>
      <c r="Q703" s="395">
        <v>14</v>
      </c>
    </row>
    <row r="704" spans="16:17">
      <c r="P704" s="389" t="s">
        <v>100102</v>
      </c>
      <c r="Q704" s="395">
        <v>14</v>
      </c>
    </row>
    <row r="705" spans="16:17">
      <c r="P705" s="389" t="s">
        <v>100103</v>
      </c>
      <c r="Q705" s="395">
        <v>14</v>
      </c>
    </row>
    <row r="706" spans="16:17">
      <c r="P706" s="389" t="s">
        <v>100104</v>
      </c>
      <c r="Q706" s="395">
        <v>14</v>
      </c>
    </row>
    <row r="707" spans="16:17">
      <c r="P707" s="389" t="s">
        <v>100105</v>
      </c>
      <c r="Q707" s="395">
        <v>14</v>
      </c>
    </row>
    <row r="708" spans="16:17">
      <c r="P708" s="389" t="s">
        <v>100106</v>
      </c>
      <c r="Q708" s="395">
        <v>14</v>
      </c>
    </row>
    <row r="709" spans="16:17">
      <c r="P709" s="389" t="s">
        <v>99500</v>
      </c>
      <c r="Q709" s="395">
        <v>15</v>
      </c>
    </row>
    <row r="710" spans="16:17">
      <c r="P710" s="389" t="s">
        <v>99505</v>
      </c>
      <c r="Q710" s="395">
        <v>15</v>
      </c>
    </row>
    <row r="711" spans="16:17">
      <c r="P711" s="389" t="s">
        <v>99507</v>
      </c>
      <c r="Q711" s="395">
        <v>15</v>
      </c>
    </row>
    <row r="712" spans="16:17">
      <c r="P712" s="389" t="s">
        <v>99508</v>
      </c>
      <c r="Q712" s="395">
        <v>15</v>
      </c>
    </row>
    <row r="713" spans="16:17">
      <c r="P713" s="389" t="s">
        <v>99510</v>
      </c>
      <c r="Q713" s="395">
        <v>15</v>
      </c>
    </row>
    <row r="714" spans="16:17">
      <c r="P714" s="389" t="s">
        <v>99512</v>
      </c>
      <c r="Q714" s="395">
        <v>15</v>
      </c>
    </row>
    <row r="715" spans="16:17">
      <c r="P715" s="389" t="s">
        <v>99514</v>
      </c>
      <c r="Q715" s="395">
        <v>15</v>
      </c>
    </row>
    <row r="716" spans="16:17">
      <c r="P716" s="389" t="s">
        <v>99516</v>
      </c>
      <c r="Q716" s="395">
        <v>15</v>
      </c>
    </row>
    <row r="717" spans="16:17">
      <c r="P717" s="389" t="s">
        <v>99517</v>
      </c>
      <c r="Q717" s="395">
        <v>15</v>
      </c>
    </row>
    <row r="718" spans="16:17">
      <c r="P718" s="389" t="s">
        <v>99518</v>
      </c>
      <c r="Q718" s="395">
        <v>15</v>
      </c>
    </row>
    <row r="719" spans="16:17">
      <c r="P719" s="389" t="s">
        <v>99520</v>
      </c>
      <c r="Q719" s="395">
        <v>15</v>
      </c>
    </row>
    <row r="720" spans="16:17">
      <c r="P720" s="389" t="s">
        <v>99521</v>
      </c>
      <c r="Q720" s="395">
        <v>15</v>
      </c>
    </row>
    <row r="721" spans="16:17">
      <c r="P721" s="389" t="s">
        <v>99522</v>
      </c>
      <c r="Q721" s="395">
        <v>15</v>
      </c>
    </row>
    <row r="722" spans="16:17">
      <c r="P722" s="389" t="s">
        <v>99523</v>
      </c>
      <c r="Q722" s="395">
        <v>15</v>
      </c>
    </row>
    <row r="723" spans="16:17">
      <c r="P723" s="389" t="s">
        <v>99524</v>
      </c>
      <c r="Q723" s="395">
        <v>15</v>
      </c>
    </row>
    <row r="724" spans="16:17">
      <c r="P724" s="389" t="s">
        <v>99525</v>
      </c>
      <c r="Q724" s="395">
        <v>15</v>
      </c>
    </row>
    <row r="725" spans="16:17">
      <c r="P725" s="389" t="s">
        <v>99526</v>
      </c>
      <c r="Q725" s="395">
        <v>15</v>
      </c>
    </row>
    <row r="726" spans="16:17">
      <c r="P726" s="389" t="s">
        <v>99527</v>
      </c>
      <c r="Q726" s="395">
        <v>15</v>
      </c>
    </row>
    <row r="727" spans="16:17">
      <c r="P727" s="389" t="s">
        <v>99528</v>
      </c>
      <c r="Q727" s="395">
        <v>15</v>
      </c>
    </row>
    <row r="728" spans="16:17">
      <c r="P728" s="389" t="s">
        <v>99529</v>
      </c>
      <c r="Q728" s="395">
        <v>15</v>
      </c>
    </row>
    <row r="729" spans="16:17">
      <c r="P729" s="389" t="s">
        <v>99530</v>
      </c>
      <c r="Q729" s="395">
        <v>15</v>
      </c>
    </row>
    <row r="730" spans="16:17">
      <c r="P730" s="389" t="s">
        <v>99531</v>
      </c>
      <c r="Q730" s="395">
        <v>15</v>
      </c>
    </row>
    <row r="731" spans="16:17">
      <c r="P731" s="389" t="s">
        <v>99532</v>
      </c>
      <c r="Q731" s="395">
        <v>15</v>
      </c>
    </row>
    <row r="732" spans="16:17">
      <c r="P732" s="389" t="s">
        <v>99533</v>
      </c>
      <c r="Q732" s="395">
        <v>15</v>
      </c>
    </row>
    <row r="733" spans="16:17">
      <c r="P733" s="389" t="s">
        <v>99534</v>
      </c>
      <c r="Q733" s="395">
        <v>15</v>
      </c>
    </row>
    <row r="734" spans="16:17">
      <c r="P734" s="389" t="s">
        <v>99535</v>
      </c>
      <c r="Q734" s="395">
        <v>15</v>
      </c>
    </row>
    <row r="735" spans="16:17">
      <c r="P735" s="389" t="s">
        <v>99536</v>
      </c>
      <c r="Q735" s="395">
        <v>15</v>
      </c>
    </row>
    <row r="736" spans="16:17">
      <c r="P736" s="389" t="s">
        <v>99537</v>
      </c>
      <c r="Q736" s="395">
        <v>15</v>
      </c>
    </row>
    <row r="737" spans="16:17">
      <c r="P737" s="389" t="s">
        <v>99538</v>
      </c>
      <c r="Q737" s="395">
        <v>15</v>
      </c>
    </row>
    <row r="738" spans="16:17">
      <c r="P738" s="389" t="s">
        <v>99539</v>
      </c>
      <c r="Q738" s="395">
        <v>15</v>
      </c>
    </row>
    <row r="739" spans="16:17">
      <c r="P739" s="389" t="s">
        <v>99540</v>
      </c>
      <c r="Q739" s="395">
        <v>15</v>
      </c>
    </row>
    <row r="740" spans="16:17">
      <c r="P740" s="389" t="s">
        <v>99541</v>
      </c>
      <c r="Q740" s="395">
        <v>15</v>
      </c>
    </row>
    <row r="741" spans="16:17">
      <c r="P741" s="389" t="s">
        <v>99542</v>
      </c>
      <c r="Q741" s="395">
        <v>15</v>
      </c>
    </row>
    <row r="742" spans="16:17">
      <c r="P742" s="389" t="s">
        <v>99543</v>
      </c>
      <c r="Q742" s="395">
        <v>15</v>
      </c>
    </row>
    <row r="743" spans="16:17">
      <c r="P743" s="389" t="s">
        <v>99544</v>
      </c>
      <c r="Q743" s="395">
        <v>15</v>
      </c>
    </row>
    <row r="744" spans="16:17">
      <c r="P744" s="389" t="s">
        <v>99545</v>
      </c>
      <c r="Q744" s="395">
        <v>15</v>
      </c>
    </row>
    <row r="745" spans="16:17">
      <c r="P745" s="389" t="s">
        <v>99546</v>
      </c>
      <c r="Q745" s="395">
        <v>15</v>
      </c>
    </row>
    <row r="746" spans="16:17">
      <c r="P746" s="389" t="s">
        <v>99547</v>
      </c>
      <c r="Q746" s="395">
        <v>15</v>
      </c>
    </row>
    <row r="747" spans="16:17">
      <c r="P747" s="389" t="s">
        <v>99548</v>
      </c>
      <c r="Q747" s="395">
        <v>15</v>
      </c>
    </row>
    <row r="748" spans="16:17">
      <c r="P748" s="389" t="s">
        <v>99549</v>
      </c>
      <c r="Q748" s="395">
        <v>15</v>
      </c>
    </row>
    <row r="749" spans="16:17">
      <c r="P749" s="389" t="s">
        <v>99550</v>
      </c>
      <c r="Q749" s="395">
        <v>15</v>
      </c>
    </row>
    <row r="750" spans="16:17">
      <c r="P750" s="389" t="s">
        <v>99551</v>
      </c>
      <c r="Q750" s="395">
        <v>15</v>
      </c>
    </row>
    <row r="751" spans="16:17">
      <c r="P751" s="389" t="s">
        <v>99552</v>
      </c>
      <c r="Q751" s="395">
        <v>15</v>
      </c>
    </row>
    <row r="752" spans="16:17">
      <c r="P752" s="389" t="s">
        <v>99553</v>
      </c>
      <c r="Q752" s="395">
        <v>15</v>
      </c>
    </row>
    <row r="753" spans="16:17">
      <c r="P753" s="389" t="s">
        <v>99554</v>
      </c>
      <c r="Q753" s="395">
        <v>15</v>
      </c>
    </row>
    <row r="754" spans="16:17">
      <c r="P754" s="389" t="s">
        <v>99555</v>
      </c>
      <c r="Q754" s="395">
        <v>15</v>
      </c>
    </row>
    <row r="755" spans="16:17">
      <c r="P755" s="389" t="s">
        <v>99556</v>
      </c>
      <c r="Q755" s="395">
        <v>15</v>
      </c>
    </row>
    <row r="756" spans="16:17">
      <c r="P756" s="389" t="s">
        <v>99557</v>
      </c>
      <c r="Q756" s="395">
        <v>15</v>
      </c>
    </row>
    <row r="757" spans="16:17">
      <c r="P757" s="389" t="s">
        <v>99558</v>
      </c>
      <c r="Q757" s="395">
        <v>15</v>
      </c>
    </row>
    <row r="758" spans="16:17">
      <c r="P758" s="389" t="s">
        <v>99559</v>
      </c>
      <c r="Q758" s="395">
        <v>15</v>
      </c>
    </row>
    <row r="759" spans="16:17">
      <c r="P759" s="389" t="s">
        <v>99560</v>
      </c>
      <c r="Q759" s="395">
        <v>15</v>
      </c>
    </row>
    <row r="760" spans="16:17">
      <c r="P760" s="389" t="s">
        <v>99561</v>
      </c>
      <c r="Q760" s="395">
        <v>15</v>
      </c>
    </row>
    <row r="761" spans="16:17">
      <c r="P761" s="389" t="s">
        <v>99562</v>
      </c>
      <c r="Q761" s="395">
        <v>15</v>
      </c>
    </row>
    <row r="762" spans="16:17">
      <c r="P762" s="389" t="s">
        <v>99563</v>
      </c>
      <c r="Q762" s="395">
        <v>15</v>
      </c>
    </row>
    <row r="763" spans="16:17">
      <c r="P763" s="389" t="s">
        <v>99564</v>
      </c>
      <c r="Q763" s="395">
        <v>15</v>
      </c>
    </row>
    <row r="764" spans="16:17">
      <c r="P764" s="389" t="s">
        <v>99565</v>
      </c>
      <c r="Q764" s="395">
        <v>15</v>
      </c>
    </row>
    <row r="765" spans="16:17">
      <c r="P765" s="389" t="s">
        <v>99566</v>
      </c>
      <c r="Q765" s="395">
        <v>15</v>
      </c>
    </row>
    <row r="766" spans="16:17">
      <c r="P766" s="389" t="s">
        <v>99567</v>
      </c>
      <c r="Q766" s="395">
        <v>15</v>
      </c>
    </row>
    <row r="767" spans="16:17">
      <c r="P767" s="389" t="s">
        <v>99568</v>
      </c>
      <c r="Q767" s="395">
        <v>15</v>
      </c>
    </row>
    <row r="768" spans="16:17">
      <c r="P768" s="389" t="s">
        <v>99569</v>
      </c>
      <c r="Q768" s="395">
        <v>15</v>
      </c>
    </row>
    <row r="769" spans="16:17">
      <c r="P769" s="389" t="s">
        <v>99570</v>
      </c>
      <c r="Q769" s="395">
        <v>15</v>
      </c>
    </row>
    <row r="770" spans="16:17">
      <c r="P770" s="389" t="s">
        <v>99572</v>
      </c>
      <c r="Q770" s="395">
        <v>15</v>
      </c>
    </row>
    <row r="771" spans="16:17">
      <c r="P771" s="389" t="s">
        <v>99573</v>
      </c>
      <c r="Q771" s="395">
        <v>15</v>
      </c>
    </row>
    <row r="772" spans="16:17">
      <c r="P772" s="389" t="s">
        <v>99574</v>
      </c>
      <c r="Q772" s="395">
        <v>15</v>
      </c>
    </row>
    <row r="773" spans="16:17">
      <c r="P773" s="389" t="s">
        <v>99576</v>
      </c>
      <c r="Q773" s="395">
        <v>15</v>
      </c>
    </row>
    <row r="774" spans="16:17">
      <c r="P774" s="389" t="s">
        <v>99577</v>
      </c>
      <c r="Q774" s="395">
        <v>15</v>
      </c>
    </row>
    <row r="775" spans="16:17">
      <c r="P775" s="389" t="s">
        <v>99579</v>
      </c>
      <c r="Q775" s="395">
        <v>15</v>
      </c>
    </row>
    <row r="776" spans="16:17">
      <c r="P776" s="389" t="s">
        <v>99580</v>
      </c>
      <c r="Q776" s="395">
        <v>15</v>
      </c>
    </row>
    <row r="777" spans="16:17">
      <c r="P777" s="389" t="s">
        <v>99581</v>
      </c>
      <c r="Q777" s="395">
        <v>15</v>
      </c>
    </row>
    <row r="778" spans="16:17">
      <c r="P778" s="389" t="s">
        <v>99582</v>
      </c>
      <c r="Q778" s="395">
        <v>15</v>
      </c>
    </row>
    <row r="779" spans="16:17">
      <c r="P779" s="389" t="s">
        <v>99583</v>
      </c>
      <c r="Q779" s="395">
        <v>15</v>
      </c>
    </row>
    <row r="780" spans="16:17">
      <c r="P780" s="389" t="s">
        <v>99584</v>
      </c>
      <c r="Q780" s="395">
        <v>15</v>
      </c>
    </row>
    <row r="781" spans="16:17">
      <c r="P781" s="389" t="s">
        <v>99585</v>
      </c>
      <c r="Q781" s="395">
        <v>15</v>
      </c>
    </row>
    <row r="782" spans="16:17">
      <c r="P782" s="389" t="s">
        <v>99586</v>
      </c>
      <c r="Q782" s="395">
        <v>15</v>
      </c>
    </row>
    <row r="783" spans="16:17">
      <c r="P783" s="389" t="s">
        <v>99587</v>
      </c>
      <c r="Q783" s="395">
        <v>15</v>
      </c>
    </row>
    <row r="784" spans="16:17">
      <c r="P784" s="389" t="s">
        <v>99588</v>
      </c>
      <c r="Q784" s="395">
        <v>15</v>
      </c>
    </row>
    <row r="785" spans="16:17">
      <c r="P785" s="389" t="s">
        <v>99589</v>
      </c>
      <c r="Q785" s="395">
        <v>15</v>
      </c>
    </row>
    <row r="786" spans="16:17">
      <c r="P786" s="389" t="s">
        <v>99590</v>
      </c>
      <c r="Q786" s="395">
        <v>15</v>
      </c>
    </row>
    <row r="787" spans="16:17">
      <c r="P787" s="389" t="s">
        <v>99591</v>
      </c>
      <c r="Q787" s="395">
        <v>15</v>
      </c>
    </row>
    <row r="788" spans="16:17">
      <c r="P788" s="389" t="s">
        <v>99592</v>
      </c>
      <c r="Q788" s="395">
        <v>15</v>
      </c>
    </row>
    <row r="789" spans="16:17">
      <c r="P789" s="389" t="s">
        <v>99593</v>
      </c>
      <c r="Q789" s="395">
        <v>15</v>
      </c>
    </row>
    <row r="790" spans="16:17">
      <c r="P790" s="389" t="s">
        <v>99594</v>
      </c>
      <c r="Q790" s="395">
        <v>15</v>
      </c>
    </row>
    <row r="791" spans="16:17">
      <c r="P791" s="389" t="s">
        <v>99595</v>
      </c>
      <c r="Q791" s="395">
        <v>15</v>
      </c>
    </row>
    <row r="792" spans="16:17">
      <c r="P792" s="389" t="s">
        <v>99596</v>
      </c>
      <c r="Q792" s="395">
        <v>15</v>
      </c>
    </row>
    <row r="793" spans="16:17">
      <c r="P793" s="389" t="s">
        <v>99597</v>
      </c>
      <c r="Q793" s="395">
        <v>15</v>
      </c>
    </row>
    <row r="794" spans="16:17">
      <c r="P794" s="389" t="s">
        <v>99598</v>
      </c>
      <c r="Q794" s="395">
        <v>15</v>
      </c>
    </row>
    <row r="795" spans="16:17">
      <c r="P795" s="389" t="s">
        <v>99599</v>
      </c>
      <c r="Q795" s="395">
        <v>15</v>
      </c>
    </row>
    <row r="796" spans="16:17">
      <c r="P796" s="389" t="s">
        <v>99600</v>
      </c>
      <c r="Q796" s="395">
        <v>15</v>
      </c>
    </row>
    <row r="797" spans="16:17">
      <c r="P797" s="389" t="s">
        <v>99601</v>
      </c>
      <c r="Q797" s="395">
        <v>15</v>
      </c>
    </row>
    <row r="798" spans="16:17">
      <c r="P798" s="389" t="s">
        <v>99602</v>
      </c>
      <c r="Q798" s="395">
        <v>15</v>
      </c>
    </row>
    <row r="799" spans="16:17">
      <c r="P799" s="389" t="s">
        <v>99603</v>
      </c>
      <c r="Q799" s="395">
        <v>15</v>
      </c>
    </row>
    <row r="800" spans="16:17">
      <c r="P800" s="389" t="s">
        <v>99604</v>
      </c>
      <c r="Q800" s="395">
        <v>15</v>
      </c>
    </row>
    <row r="801" spans="16:17">
      <c r="P801" s="389" t="s">
        <v>99605</v>
      </c>
      <c r="Q801" s="395">
        <v>15</v>
      </c>
    </row>
    <row r="802" spans="16:17">
      <c r="P802" s="389" t="s">
        <v>99606</v>
      </c>
      <c r="Q802" s="395">
        <v>15</v>
      </c>
    </row>
    <row r="803" spans="16:17">
      <c r="P803" s="389" t="s">
        <v>99607</v>
      </c>
      <c r="Q803" s="395">
        <v>15</v>
      </c>
    </row>
    <row r="804" spans="16:17">
      <c r="P804" s="389" t="s">
        <v>99608</v>
      </c>
      <c r="Q804" s="395">
        <v>15</v>
      </c>
    </row>
    <row r="805" spans="16:17">
      <c r="P805" s="389" t="s">
        <v>99609</v>
      </c>
      <c r="Q805" s="395">
        <v>15</v>
      </c>
    </row>
    <row r="806" spans="16:17">
      <c r="P806" s="389" t="s">
        <v>99610</v>
      </c>
      <c r="Q806" s="395">
        <v>15</v>
      </c>
    </row>
    <row r="807" spans="16:17">
      <c r="P807" s="389" t="s">
        <v>127</v>
      </c>
      <c r="Q807" s="395">
        <v>15</v>
      </c>
    </row>
    <row r="808" spans="16:17">
      <c r="P808" s="389" t="s">
        <v>99611</v>
      </c>
      <c r="Q808" s="395">
        <v>15</v>
      </c>
    </row>
    <row r="809" spans="16:17">
      <c r="P809" s="389" t="s">
        <v>99612</v>
      </c>
      <c r="Q809" s="395">
        <v>15</v>
      </c>
    </row>
    <row r="810" spans="16:17">
      <c r="P810" s="389" t="s">
        <v>99613</v>
      </c>
      <c r="Q810" s="395">
        <v>15</v>
      </c>
    </row>
    <row r="811" spans="16:17">
      <c r="P811" s="389" t="s">
        <v>99614</v>
      </c>
      <c r="Q811" s="395">
        <v>15</v>
      </c>
    </row>
    <row r="812" spans="16:17">
      <c r="P812" s="389" t="s">
        <v>99615</v>
      </c>
      <c r="Q812" s="395">
        <v>15</v>
      </c>
    </row>
    <row r="813" spans="16:17">
      <c r="P813" s="389" t="s">
        <v>99616</v>
      </c>
      <c r="Q813" s="395">
        <v>15</v>
      </c>
    </row>
    <row r="814" spans="16:17">
      <c r="P814" s="389" t="s">
        <v>99617</v>
      </c>
      <c r="Q814" s="395">
        <v>15</v>
      </c>
    </row>
    <row r="815" spans="16:17">
      <c r="P815" s="389" t="s">
        <v>99618</v>
      </c>
      <c r="Q815" s="395">
        <v>15</v>
      </c>
    </row>
    <row r="816" spans="16:17">
      <c r="P816" s="389" t="s">
        <v>99619</v>
      </c>
      <c r="Q816" s="395">
        <v>15</v>
      </c>
    </row>
    <row r="817" spans="16:17">
      <c r="P817" s="389" t="s">
        <v>99620</v>
      </c>
      <c r="Q817" s="395">
        <v>15</v>
      </c>
    </row>
    <row r="818" spans="16:17">
      <c r="P818" s="389" t="s">
        <v>99621</v>
      </c>
      <c r="Q818" s="395">
        <v>15</v>
      </c>
    </row>
    <row r="819" spans="16:17">
      <c r="P819" s="389" t="s">
        <v>99622</v>
      </c>
      <c r="Q819" s="395">
        <v>15</v>
      </c>
    </row>
    <row r="820" spans="16:17">
      <c r="P820" s="389" t="s">
        <v>99623</v>
      </c>
      <c r="Q820" s="395">
        <v>15</v>
      </c>
    </row>
    <row r="821" spans="16:17">
      <c r="P821" s="389" t="s">
        <v>99624</v>
      </c>
      <c r="Q821" s="395">
        <v>15</v>
      </c>
    </row>
    <row r="822" spans="16:17">
      <c r="P822" s="389" t="s">
        <v>99625</v>
      </c>
      <c r="Q822" s="395">
        <v>15</v>
      </c>
    </row>
    <row r="823" spans="16:17">
      <c r="P823" s="389" t="s">
        <v>99626</v>
      </c>
      <c r="Q823" s="395">
        <v>15</v>
      </c>
    </row>
    <row r="824" spans="16:17">
      <c r="P824" s="389" t="s">
        <v>99627</v>
      </c>
      <c r="Q824" s="395">
        <v>15</v>
      </c>
    </row>
    <row r="825" spans="16:17">
      <c r="P825" s="389" t="s">
        <v>99628</v>
      </c>
      <c r="Q825" s="395">
        <v>15</v>
      </c>
    </row>
    <row r="826" spans="16:17">
      <c r="P826" s="389" t="s">
        <v>99629</v>
      </c>
      <c r="Q826" s="395">
        <v>15</v>
      </c>
    </row>
    <row r="827" spans="16:17">
      <c r="P827" s="389" t="s">
        <v>99630</v>
      </c>
      <c r="Q827" s="395">
        <v>15</v>
      </c>
    </row>
    <row r="828" spans="16:17">
      <c r="P828" s="389" t="s">
        <v>99631</v>
      </c>
      <c r="Q828" s="395">
        <v>15</v>
      </c>
    </row>
    <row r="829" spans="16:17">
      <c r="P829" s="389" t="s">
        <v>99632</v>
      </c>
      <c r="Q829" s="395">
        <v>15</v>
      </c>
    </row>
    <row r="830" spans="16:17">
      <c r="P830" s="389" t="s">
        <v>99633</v>
      </c>
      <c r="Q830" s="395">
        <v>15</v>
      </c>
    </row>
    <row r="831" spans="16:17">
      <c r="P831" s="389" t="s">
        <v>99634</v>
      </c>
      <c r="Q831" s="395">
        <v>15</v>
      </c>
    </row>
    <row r="832" spans="16:17">
      <c r="P832" s="389" t="s">
        <v>99635</v>
      </c>
      <c r="Q832" s="395">
        <v>15</v>
      </c>
    </row>
    <row r="833" spans="16:17">
      <c r="P833" s="389" t="s">
        <v>99636</v>
      </c>
      <c r="Q833" s="395">
        <v>15</v>
      </c>
    </row>
    <row r="834" spans="16:17">
      <c r="P834" s="389" t="s">
        <v>99637</v>
      </c>
      <c r="Q834" s="395">
        <v>15</v>
      </c>
    </row>
    <row r="835" spans="16:17">
      <c r="P835" s="389" t="s">
        <v>99638</v>
      </c>
      <c r="Q835" s="395">
        <v>15</v>
      </c>
    </row>
    <row r="836" spans="16:17">
      <c r="P836" s="389" t="s">
        <v>99639</v>
      </c>
      <c r="Q836" s="395">
        <v>15</v>
      </c>
    </row>
    <row r="837" spans="16:17">
      <c r="P837" s="389" t="s">
        <v>99640</v>
      </c>
      <c r="Q837" s="395">
        <v>15</v>
      </c>
    </row>
    <row r="838" spans="16:17">
      <c r="P838" s="389" t="s">
        <v>99641</v>
      </c>
      <c r="Q838" s="395">
        <v>15</v>
      </c>
    </row>
    <row r="839" spans="16:17">
      <c r="P839" s="389" t="s">
        <v>99642</v>
      </c>
      <c r="Q839" s="395">
        <v>15</v>
      </c>
    </row>
    <row r="840" spans="16:17">
      <c r="P840" s="389" t="s">
        <v>99643</v>
      </c>
      <c r="Q840" s="395">
        <v>15</v>
      </c>
    </row>
    <row r="841" spans="16:17">
      <c r="P841" s="389" t="s">
        <v>99644</v>
      </c>
      <c r="Q841" s="395">
        <v>15</v>
      </c>
    </row>
    <row r="842" spans="16:17">
      <c r="P842" s="389" t="s">
        <v>99645</v>
      </c>
      <c r="Q842" s="395">
        <v>15</v>
      </c>
    </row>
    <row r="843" spans="16:17">
      <c r="P843" s="389" t="s">
        <v>99646</v>
      </c>
      <c r="Q843" s="395">
        <v>15</v>
      </c>
    </row>
    <row r="844" spans="16:17">
      <c r="P844" s="389" t="s">
        <v>99647</v>
      </c>
      <c r="Q844" s="395">
        <v>15</v>
      </c>
    </row>
    <row r="845" spans="16:17">
      <c r="P845" s="389" t="s">
        <v>99648</v>
      </c>
      <c r="Q845" s="395">
        <v>15</v>
      </c>
    </row>
    <row r="846" spans="16:17">
      <c r="P846" s="389" t="s">
        <v>99649</v>
      </c>
      <c r="Q846" s="395">
        <v>15</v>
      </c>
    </row>
    <row r="847" spans="16:17">
      <c r="P847" s="389" t="s">
        <v>99650</v>
      </c>
      <c r="Q847" s="395">
        <v>15</v>
      </c>
    </row>
    <row r="848" spans="16:17">
      <c r="P848" s="389" t="s">
        <v>99651</v>
      </c>
      <c r="Q848" s="395">
        <v>15</v>
      </c>
    </row>
    <row r="849" spans="16:17">
      <c r="P849" s="389" t="s">
        <v>99652</v>
      </c>
      <c r="Q849" s="395">
        <v>15</v>
      </c>
    </row>
    <row r="850" spans="16:17">
      <c r="P850" s="389" t="s">
        <v>99653</v>
      </c>
      <c r="Q850" s="395">
        <v>15</v>
      </c>
    </row>
    <row r="851" spans="16:17">
      <c r="P851" s="389" t="s">
        <v>99654</v>
      </c>
      <c r="Q851" s="395">
        <v>15</v>
      </c>
    </row>
    <row r="852" spans="16:17">
      <c r="P852" s="389" t="s">
        <v>99655</v>
      </c>
      <c r="Q852" s="395">
        <v>15</v>
      </c>
    </row>
    <row r="853" spans="16:17">
      <c r="P853" s="389" t="s">
        <v>99656</v>
      </c>
      <c r="Q853" s="395">
        <v>15</v>
      </c>
    </row>
    <row r="854" spans="16:17">
      <c r="P854" s="389" t="s">
        <v>99657</v>
      </c>
      <c r="Q854" s="395">
        <v>15</v>
      </c>
    </row>
    <row r="855" spans="16:17">
      <c r="P855" s="389" t="s">
        <v>99658</v>
      </c>
      <c r="Q855" s="395">
        <v>15</v>
      </c>
    </row>
    <row r="856" spans="16:17">
      <c r="P856" s="389" t="s">
        <v>99659</v>
      </c>
      <c r="Q856" s="395">
        <v>15</v>
      </c>
    </row>
    <row r="857" spans="16:17">
      <c r="P857" s="389" t="s">
        <v>99660</v>
      </c>
      <c r="Q857" s="395">
        <v>15</v>
      </c>
    </row>
    <row r="858" spans="16:17">
      <c r="P858" s="389" t="s">
        <v>99661</v>
      </c>
      <c r="Q858" s="395">
        <v>15</v>
      </c>
    </row>
    <row r="859" spans="16:17">
      <c r="P859" s="389" t="s">
        <v>99662</v>
      </c>
      <c r="Q859" s="395">
        <v>15</v>
      </c>
    </row>
    <row r="860" spans="16:17">
      <c r="P860" s="389" t="s">
        <v>99663</v>
      </c>
      <c r="Q860" s="395">
        <v>15</v>
      </c>
    </row>
    <row r="861" spans="16:17">
      <c r="P861" s="389" t="s">
        <v>99664</v>
      </c>
      <c r="Q861" s="395">
        <v>15</v>
      </c>
    </row>
    <row r="862" spans="16:17">
      <c r="P862" s="389" t="s">
        <v>99665</v>
      </c>
      <c r="Q862" s="395">
        <v>15</v>
      </c>
    </row>
    <row r="863" spans="16:17">
      <c r="P863" s="389" t="s">
        <v>99666</v>
      </c>
      <c r="Q863" s="395">
        <v>15</v>
      </c>
    </row>
    <row r="864" spans="16:17">
      <c r="P864" s="389" t="s">
        <v>99667</v>
      </c>
      <c r="Q864" s="395">
        <v>15</v>
      </c>
    </row>
    <row r="865" spans="16:17">
      <c r="P865" s="389" t="s">
        <v>99668</v>
      </c>
      <c r="Q865" s="395">
        <v>15</v>
      </c>
    </row>
    <row r="866" spans="16:17">
      <c r="P866" s="389" t="s">
        <v>99669</v>
      </c>
      <c r="Q866" s="395">
        <v>15</v>
      </c>
    </row>
    <row r="867" spans="16:17">
      <c r="P867" s="389" t="s">
        <v>99670</v>
      </c>
      <c r="Q867" s="395">
        <v>15</v>
      </c>
    </row>
    <row r="868" spans="16:17">
      <c r="P868" s="389" t="s">
        <v>99671</v>
      </c>
      <c r="Q868" s="395">
        <v>15</v>
      </c>
    </row>
    <row r="869" spans="16:17">
      <c r="P869" s="389" t="s">
        <v>99672</v>
      </c>
      <c r="Q869" s="395">
        <v>15</v>
      </c>
    </row>
    <row r="870" spans="16:17">
      <c r="P870" s="389" t="s">
        <v>99673</v>
      </c>
      <c r="Q870" s="395">
        <v>15</v>
      </c>
    </row>
    <row r="871" spans="16:17">
      <c r="P871" s="389" t="s">
        <v>99674</v>
      </c>
      <c r="Q871" s="395">
        <v>15</v>
      </c>
    </row>
    <row r="872" spans="16:17">
      <c r="P872" s="389" t="s">
        <v>99675</v>
      </c>
      <c r="Q872" s="395">
        <v>15</v>
      </c>
    </row>
    <row r="873" spans="16:17">
      <c r="P873" s="389" t="s">
        <v>99676</v>
      </c>
      <c r="Q873" s="395">
        <v>15</v>
      </c>
    </row>
    <row r="874" spans="16:17">
      <c r="P874" s="389" t="s">
        <v>99677</v>
      </c>
      <c r="Q874" s="395">
        <v>15</v>
      </c>
    </row>
    <row r="875" spans="16:17">
      <c r="P875" s="389" t="s">
        <v>99678</v>
      </c>
      <c r="Q875" s="395">
        <v>15</v>
      </c>
    </row>
    <row r="876" spans="16:17">
      <c r="P876" s="389" t="s">
        <v>99679</v>
      </c>
      <c r="Q876" s="395">
        <v>15</v>
      </c>
    </row>
    <row r="877" spans="16:17">
      <c r="P877" s="389" t="s">
        <v>99680</v>
      </c>
      <c r="Q877" s="395">
        <v>15</v>
      </c>
    </row>
    <row r="878" spans="16:17">
      <c r="P878" s="389" t="s">
        <v>99681</v>
      </c>
      <c r="Q878" s="395">
        <v>15</v>
      </c>
    </row>
    <row r="879" spans="16:17">
      <c r="P879" s="389" t="s">
        <v>99682</v>
      </c>
      <c r="Q879" s="395">
        <v>15</v>
      </c>
    </row>
    <row r="880" spans="16:17">
      <c r="P880" s="389" t="s">
        <v>99683</v>
      </c>
      <c r="Q880" s="395">
        <v>15</v>
      </c>
    </row>
    <row r="881" spans="16:17">
      <c r="P881" s="389" t="s">
        <v>99684</v>
      </c>
      <c r="Q881" s="395">
        <v>15</v>
      </c>
    </row>
    <row r="882" spans="16:17">
      <c r="P882" s="389" t="s">
        <v>99685</v>
      </c>
      <c r="Q882" s="395">
        <v>15</v>
      </c>
    </row>
    <row r="883" spans="16:17">
      <c r="P883" s="389" t="s">
        <v>99686</v>
      </c>
      <c r="Q883" s="395">
        <v>15</v>
      </c>
    </row>
    <row r="884" spans="16:17">
      <c r="P884" s="389" t="s">
        <v>99687</v>
      </c>
      <c r="Q884" s="395">
        <v>15</v>
      </c>
    </row>
    <row r="885" spans="16:17">
      <c r="P885" s="389" t="s">
        <v>99688</v>
      </c>
      <c r="Q885" s="395">
        <v>15</v>
      </c>
    </row>
    <row r="886" spans="16:17">
      <c r="P886" s="389" t="s">
        <v>99689</v>
      </c>
      <c r="Q886" s="395">
        <v>15</v>
      </c>
    </row>
    <row r="887" spans="16:17">
      <c r="P887" s="389" t="s">
        <v>99690</v>
      </c>
      <c r="Q887" s="395">
        <v>15</v>
      </c>
    </row>
    <row r="888" spans="16:17">
      <c r="P888" s="389" t="s">
        <v>99691</v>
      </c>
      <c r="Q888" s="395">
        <v>15</v>
      </c>
    </row>
    <row r="889" spans="16:17">
      <c r="P889" s="389" t="s">
        <v>99692</v>
      </c>
      <c r="Q889" s="395">
        <v>15</v>
      </c>
    </row>
    <row r="890" spans="16:17">
      <c r="P890" s="389" t="s">
        <v>99693</v>
      </c>
      <c r="Q890" s="395">
        <v>15</v>
      </c>
    </row>
    <row r="891" spans="16:17">
      <c r="P891" s="389" t="s">
        <v>99694</v>
      </c>
      <c r="Q891" s="395">
        <v>15</v>
      </c>
    </row>
    <row r="892" spans="16:17">
      <c r="P892" s="389" t="s">
        <v>99695</v>
      </c>
      <c r="Q892" s="395">
        <v>15</v>
      </c>
    </row>
    <row r="893" spans="16:17">
      <c r="P893" s="389" t="s">
        <v>99696</v>
      </c>
      <c r="Q893" s="395">
        <v>15</v>
      </c>
    </row>
    <row r="894" spans="16:17">
      <c r="P894" s="389" t="s">
        <v>99697</v>
      </c>
      <c r="Q894" s="395">
        <v>15</v>
      </c>
    </row>
    <row r="895" spans="16:17">
      <c r="P895" s="389" t="s">
        <v>99698</v>
      </c>
      <c r="Q895" s="395">
        <v>15</v>
      </c>
    </row>
    <row r="896" spans="16:17">
      <c r="P896" s="389" t="s">
        <v>99699</v>
      </c>
      <c r="Q896" s="395">
        <v>15</v>
      </c>
    </row>
    <row r="897" spans="16:17">
      <c r="P897" s="389" t="s">
        <v>99700</v>
      </c>
      <c r="Q897" s="395">
        <v>15</v>
      </c>
    </row>
    <row r="898" spans="16:17">
      <c r="P898" s="389" t="s">
        <v>99701</v>
      </c>
      <c r="Q898" s="395">
        <v>15</v>
      </c>
    </row>
    <row r="899" spans="16:17">
      <c r="P899" s="389" t="s">
        <v>99702</v>
      </c>
      <c r="Q899" s="395">
        <v>15</v>
      </c>
    </row>
    <row r="900" spans="16:17">
      <c r="P900" s="389" t="s">
        <v>99703</v>
      </c>
      <c r="Q900" s="395">
        <v>15</v>
      </c>
    </row>
    <row r="901" spans="16:17">
      <c r="P901" s="389" t="s">
        <v>99704</v>
      </c>
      <c r="Q901" s="395">
        <v>15</v>
      </c>
    </row>
    <row r="902" spans="16:17">
      <c r="P902" s="389" t="s">
        <v>99705</v>
      </c>
      <c r="Q902" s="395">
        <v>15</v>
      </c>
    </row>
    <row r="903" spans="16:17">
      <c r="P903" s="389" t="s">
        <v>99706</v>
      </c>
      <c r="Q903" s="395">
        <v>15</v>
      </c>
    </row>
    <row r="904" spans="16:17">
      <c r="P904" s="389" t="s">
        <v>99707</v>
      </c>
      <c r="Q904" s="395">
        <v>15</v>
      </c>
    </row>
    <row r="905" spans="16:17">
      <c r="P905" s="389" t="s">
        <v>99708</v>
      </c>
      <c r="Q905" s="395">
        <v>15</v>
      </c>
    </row>
    <row r="906" spans="16:17">
      <c r="P906" s="389" t="s">
        <v>99709</v>
      </c>
      <c r="Q906" s="395">
        <v>15</v>
      </c>
    </row>
    <row r="907" spans="16:17">
      <c r="P907" s="389" t="s">
        <v>99710</v>
      </c>
      <c r="Q907" s="395">
        <v>15</v>
      </c>
    </row>
    <row r="908" spans="16:17">
      <c r="P908" s="389" t="s">
        <v>99711</v>
      </c>
      <c r="Q908" s="395">
        <v>15</v>
      </c>
    </row>
    <row r="909" spans="16:17">
      <c r="P909" s="389" t="s">
        <v>99712</v>
      </c>
      <c r="Q909" s="395">
        <v>15</v>
      </c>
    </row>
    <row r="910" spans="16:17">
      <c r="P910" s="389" t="s">
        <v>99713</v>
      </c>
      <c r="Q910" s="395">
        <v>15</v>
      </c>
    </row>
    <row r="911" spans="16:17">
      <c r="P911" s="389" t="s">
        <v>99714</v>
      </c>
      <c r="Q911" s="395">
        <v>15</v>
      </c>
    </row>
    <row r="912" spans="16:17">
      <c r="P912" s="389" t="s">
        <v>99715</v>
      </c>
      <c r="Q912" s="395">
        <v>15</v>
      </c>
    </row>
    <row r="913" spans="16:17">
      <c r="P913" s="389" t="s">
        <v>99716</v>
      </c>
      <c r="Q913" s="395">
        <v>15</v>
      </c>
    </row>
    <row r="914" spans="16:17">
      <c r="P914" s="389" t="s">
        <v>99718</v>
      </c>
      <c r="Q914" s="395">
        <v>15</v>
      </c>
    </row>
    <row r="915" spans="16:17">
      <c r="P915" s="389" t="s">
        <v>99719</v>
      </c>
      <c r="Q915" s="395">
        <v>15</v>
      </c>
    </row>
    <row r="916" spans="16:17">
      <c r="P916" s="389" t="s">
        <v>99720</v>
      </c>
      <c r="Q916" s="395">
        <v>15</v>
      </c>
    </row>
    <row r="917" spans="16:17">
      <c r="P917" s="389" t="s">
        <v>99721</v>
      </c>
      <c r="Q917" s="395">
        <v>15</v>
      </c>
    </row>
    <row r="918" spans="16:17">
      <c r="P918" s="389" t="s">
        <v>99722</v>
      </c>
      <c r="Q918" s="395">
        <v>15</v>
      </c>
    </row>
    <row r="919" spans="16:17">
      <c r="P919" s="389" t="s">
        <v>99723</v>
      </c>
      <c r="Q919" s="395">
        <v>15</v>
      </c>
    </row>
    <row r="920" spans="16:17">
      <c r="P920" s="389" t="s">
        <v>99724</v>
      </c>
      <c r="Q920" s="395">
        <v>15</v>
      </c>
    </row>
    <row r="921" spans="16:17">
      <c r="P921" s="389" t="s">
        <v>99725</v>
      </c>
      <c r="Q921" s="395">
        <v>15</v>
      </c>
    </row>
    <row r="922" spans="16:17">
      <c r="P922" s="389" t="s">
        <v>99726</v>
      </c>
      <c r="Q922" s="395">
        <v>15</v>
      </c>
    </row>
    <row r="923" spans="16:17">
      <c r="P923" s="389" t="s">
        <v>99727</v>
      </c>
      <c r="Q923" s="395">
        <v>15</v>
      </c>
    </row>
    <row r="924" spans="16:17">
      <c r="P924" s="389" t="s">
        <v>99728</v>
      </c>
      <c r="Q924" s="395">
        <v>15</v>
      </c>
    </row>
    <row r="925" spans="16:17">
      <c r="P925" s="389" t="s">
        <v>99729</v>
      </c>
      <c r="Q925" s="395">
        <v>15</v>
      </c>
    </row>
    <row r="926" spans="16:17">
      <c r="P926" s="389" t="s">
        <v>99730</v>
      </c>
      <c r="Q926" s="395">
        <v>15</v>
      </c>
    </row>
    <row r="927" spans="16:17">
      <c r="P927" s="389" t="s">
        <v>99731</v>
      </c>
      <c r="Q927" s="395">
        <v>15</v>
      </c>
    </row>
    <row r="928" spans="16:17">
      <c r="P928" s="389" t="s">
        <v>99732</v>
      </c>
      <c r="Q928" s="395">
        <v>15</v>
      </c>
    </row>
    <row r="929" spans="16:17">
      <c r="P929" s="389" t="s">
        <v>99733</v>
      </c>
      <c r="Q929" s="395">
        <v>15</v>
      </c>
    </row>
    <row r="930" spans="16:17">
      <c r="P930" s="389" t="s">
        <v>99734</v>
      </c>
      <c r="Q930" s="395">
        <v>15</v>
      </c>
    </row>
    <row r="931" spans="16:17">
      <c r="P931" s="389" t="s">
        <v>99735</v>
      </c>
      <c r="Q931" s="395">
        <v>15</v>
      </c>
    </row>
    <row r="932" spans="16:17">
      <c r="P932" s="389" t="s">
        <v>99736</v>
      </c>
      <c r="Q932" s="395">
        <v>15</v>
      </c>
    </row>
    <row r="933" spans="16:17">
      <c r="P933" s="389" t="s">
        <v>99737</v>
      </c>
      <c r="Q933" s="395">
        <v>15</v>
      </c>
    </row>
    <row r="934" spans="16:17">
      <c r="P934" s="389" t="s">
        <v>99738</v>
      </c>
      <c r="Q934" s="395">
        <v>15</v>
      </c>
    </row>
    <row r="935" spans="16:17">
      <c r="P935" s="389" t="s">
        <v>99739</v>
      </c>
      <c r="Q935" s="395">
        <v>15</v>
      </c>
    </row>
    <row r="936" spans="16:17">
      <c r="P936" s="389" t="s">
        <v>99740</v>
      </c>
      <c r="Q936" s="395">
        <v>15</v>
      </c>
    </row>
    <row r="937" spans="16:17">
      <c r="P937" s="389" t="s">
        <v>99741</v>
      </c>
      <c r="Q937" s="395">
        <v>15</v>
      </c>
    </row>
    <row r="938" spans="16:17">
      <c r="P938" s="389" t="s">
        <v>99742</v>
      </c>
      <c r="Q938" s="395">
        <v>15</v>
      </c>
    </row>
    <row r="939" spans="16:17">
      <c r="P939" s="389" t="s">
        <v>99743</v>
      </c>
      <c r="Q939" s="395">
        <v>15</v>
      </c>
    </row>
    <row r="940" spans="16:17">
      <c r="P940" s="389" t="s">
        <v>99745</v>
      </c>
      <c r="Q940" s="395">
        <v>15</v>
      </c>
    </row>
    <row r="941" spans="16:17">
      <c r="P941" s="389" t="s">
        <v>99746</v>
      </c>
      <c r="Q941" s="395">
        <v>15</v>
      </c>
    </row>
    <row r="942" spans="16:17">
      <c r="P942" s="389" t="s">
        <v>99747</v>
      </c>
      <c r="Q942" s="395">
        <v>15</v>
      </c>
    </row>
    <row r="943" spans="16:17">
      <c r="P943" s="389" t="s">
        <v>99748</v>
      </c>
      <c r="Q943" s="395">
        <v>15</v>
      </c>
    </row>
    <row r="944" spans="16:17">
      <c r="P944" s="389" t="s">
        <v>99749</v>
      </c>
      <c r="Q944" s="395">
        <v>15</v>
      </c>
    </row>
    <row r="945" spans="16:17">
      <c r="P945" s="389" t="s">
        <v>99750</v>
      </c>
      <c r="Q945" s="395">
        <v>15</v>
      </c>
    </row>
    <row r="946" spans="16:17">
      <c r="P946" s="389" t="s">
        <v>99751</v>
      </c>
      <c r="Q946" s="395">
        <v>15</v>
      </c>
    </row>
    <row r="947" spans="16:17">
      <c r="P947" s="389" t="s">
        <v>99752</v>
      </c>
      <c r="Q947" s="395">
        <v>15</v>
      </c>
    </row>
    <row r="948" spans="16:17">
      <c r="P948" s="389" t="s">
        <v>99753</v>
      </c>
      <c r="Q948" s="395">
        <v>15</v>
      </c>
    </row>
    <row r="949" spans="16:17">
      <c r="P949" s="389" t="s">
        <v>99754</v>
      </c>
      <c r="Q949" s="395">
        <v>15</v>
      </c>
    </row>
    <row r="950" spans="16:17">
      <c r="P950" s="389" t="s">
        <v>99755</v>
      </c>
      <c r="Q950" s="395">
        <v>15</v>
      </c>
    </row>
    <row r="951" spans="16:17">
      <c r="P951" s="389" t="s">
        <v>99756</v>
      </c>
      <c r="Q951" s="395">
        <v>15</v>
      </c>
    </row>
    <row r="952" spans="16:17">
      <c r="P952" s="389" t="s">
        <v>99757</v>
      </c>
      <c r="Q952" s="395">
        <v>15</v>
      </c>
    </row>
    <row r="953" spans="16:17">
      <c r="P953" s="389" t="s">
        <v>99758</v>
      </c>
      <c r="Q953" s="395">
        <v>15</v>
      </c>
    </row>
    <row r="954" spans="16:17">
      <c r="P954" s="389" t="s">
        <v>99759</v>
      </c>
      <c r="Q954" s="395">
        <v>15</v>
      </c>
    </row>
    <row r="955" spans="16:17">
      <c r="P955" s="389" t="s">
        <v>99760</v>
      </c>
      <c r="Q955" s="395">
        <v>15</v>
      </c>
    </row>
    <row r="956" spans="16:17">
      <c r="P956" s="389" t="s">
        <v>99761</v>
      </c>
      <c r="Q956" s="395">
        <v>15</v>
      </c>
    </row>
    <row r="957" spans="16:17">
      <c r="P957" s="389" t="s">
        <v>99762</v>
      </c>
      <c r="Q957" s="395">
        <v>15</v>
      </c>
    </row>
    <row r="958" spans="16:17">
      <c r="P958" s="389" t="s">
        <v>99763</v>
      </c>
      <c r="Q958" s="395">
        <v>15</v>
      </c>
    </row>
    <row r="959" spans="16:17">
      <c r="P959" s="389" t="s">
        <v>99764</v>
      </c>
      <c r="Q959" s="395">
        <v>15</v>
      </c>
    </row>
    <row r="960" spans="16:17">
      <c r="P960" s="389" t="s">
        <v>99765</v>
      </c>
      <c r="Q960" s="395">
        <v>15</v>
      </c>
    </row>
    <row r="961" spans="16:17">
      <c r="P961" s="389" t="s">
        <v>99766</v>
      </c>
      <c r="Q961" s="395">
        <v>15</v>
      </c>
    </row>
    <row r="962" spans="16:17">
      <c r="P962" s="389" t="s">
        <v>99767</v>
      </c>
      <c r="Q962" s="395">
        <v>15</v>
      </c>
    </row>
    <row r="963" spans="16:17">
      <c r="P963" s="389" t="s">
        <v>99768</v>
      </c>
      <c r="Q963" s="395">
        <v>15</v>
      </c>
    </row>
    <row r="964" spans="16:17">
      <c r="P964" s="389" t="s">
        <v>99769</v>
      </c>
      <c r="Q964" s="395">
        <v>15</v>
      </c>
    </row>
    <row r="965" spans="16:17">
      <c r="P965" s="389" t="s">
        <v>99770</v>
      </c>
      <c r="Q965" s="395">
        <v>15</v>
      </c>
    </row>
    <row r="966" spans="16:17">
      <c r="P966" s="389" t="s">
        <v>99771</v>
      </c>
      <c r="Q966" s="395">
        <v>15</v>
      </c>
    </row>
    <row r="967" spans="16:17">
      <c r="P967" s="389" t="s">
        <v>99772</v>
      </c>
      <c r="Q967" s="395">
        <v>15</v>
      </c>
    </row>
    <row r="968" spans="16:17">
      <c r="P968" s="389" t="s">
        <v>99773</v>
      </c>
      <c r="Q968" s="395">
        <v>15</v>
      </c>
    </row>
    <row r="969" spans="16:17">
      <c r="P969" s="389" t="s">
        <v>99774</v>
      </c>
      <c r="Q969" s="395">
        <v>15</v>
      </c>
    </row>
    <row r="970" spans="16:17">
      <c r="P970" s="389" t="s">
        <v>99775</v>
      </c>
      <c r="Q970" s="395">
        <v>15</v>
      </c>
    </row>
    <row r="971" spans="16:17">
      <c r="P971" s="389" t="s">
        <v>99776</v>
      </c>
      <c r="Q971" s="395">
        <v>15</v>
      </c>
    </row>
    <row r="972" spans="16:17">
      <c r="P972" s="389" t="s">
        <v>99777</v>
      </c>
      <c r="Q972" s="395">
        <v>15</v>
      </c>
    </row>
    <row r="973" spans="16:17">
      <c r="P973" s="389" t="s">
        <v>99778</v>
      </c>
      <c r="Q973" s="395">
        <v>15</v>
      </c>
    </row>
    <row r="974" spans="16:17">
      <c r="P974" s="389" t="s">
        <v>99779</v>
      </c>
      <c r="Q974" s="395">
        <v>15</v>
      </c>
    </row>
    <row r="975" spans="16:17">
      <c r="P975" s="389" t="s">
        <v>99780</v>
      </c>
      <c r="Q975" s="395">
        <v>15</v>
      </c>
    </row>
    <row r="976" spans="16:17">
      <c r="P976" s="389" t="s">
        <v>99781</v>
      </c>
      <c r="Q976" s="395">
        <v>15</v>
      </c>
    </row>
    <row r="977" spans="16:17">
      <c r="P977" s="389" t="s">
        <v>99782</v>
      </c>
      <c r="Q977" s="395">
        <v>15</v>
      </c>
    </row>
    <row r="978" spans="16:17">
      <c r="P978" s="389" t="s">
        <v>99783</v>
      </c>
      <c r="Q978" s="395">
        <v>15</v>
      </c>
    </row>
    <row r="979" spans="16:17">
      <c r="P979" s="389" t="s">
        <v>99784</v>
      </c>
      <c r="Q979" s="395">
        <v>15</v>
      </c>
    </row>
    <row r="980" spans="16:17">
      <c r="P980" s="389" t="s">
        <v>99785</v>
      </c>
      <c r="Q980" s="395">
        <v>15</v>
      </c>
    </row>
    <row r="981" spans="16:17">
      <c r="P981" s="389" t="s">
        <v>99786</v>
      </c>
      <c r="Q981" s="395">
        <v>15</v>
      </c>
    </row>
    <row r="982" spans="16:17">
      <c r="P982" s="389" t="s">
        <v>99787</v>
      </c>
      <c r="Q982" s="395">
        <v>15</v>
      </c>
    </row>
    <row r="983" spans="16:17">
      <c r="P983" s="389" t="s">
        <v>99788</v>
      </c>
      <c r="Q983" s="395">
        <v>15</v>
      </c>
    </row>
    <row r="984" spans="16:17">
      <c r="P984" s="389" t="s">
        <v>99789</v>
      </c>
      <c r="Q984" s="395">
        <v>15</v>
      </c>
    </row>
    <row r="985" spans="16:17">
      <c r="P985" s="389" t="s">
        <v>99790</v>
      </c>
      <c r="Q985" s="395">
        <v>15</v>
      </c>
    </row>
    <row r="986" spans="16:17">
      <c r="P986" s="389" t="s">
        <v>99791</v>
      </c>
      <c r="Q986" s="395">
        <v>15</v>
      </c>
    </row>
    <row r="987" spans="16:17">
      <c r="P987" s="389" t="s">
        <v>99792</v>
      </c>
      <c r="Q987" s="395">
        <v>15</v>
      </c>
    </row>
    <row r="988" spans="16:17">
      <c r="P988" s="389" t="s">
        <v>99793</v>
      </c>
      <c r="Q988" s="395">
        <v>15</v>
      </c>
    </row>
    <row r="989" spans="16:17">
      <c r="P989" s="389" t="s">
        <v>99794</v>
      </c>
      <c r="Q989" s="395">
        <v>15</v>
      </c>
    </row>
    <row r="990" spans="16:17">
      <c r="P990" s="389" t="s">
        <v>99795</v>
      </c>
      <c r="Q990" s="395">
        <v>15</v>
      </c>
    </row>
    <row r="991" spans="16:17">
      <c r="P991" s="389" t="s">
        <v>99796</v>
      </c>
      <c r="Q991" s="395">
        <v>15</v>
      </c>
    </row>
    <row r="992" spans="16:17">
      <c r="P992" s="389" t="s">
        <v>99797</v>
      </c>
      <c r="Q992" s="395">
        <v>15</v>
      </c>
    </row>
    <row r="993" spans="16:17">
      <c r="P993" s="389" t="s">
        <v>99798</v>
      </c>
      <c r="Q993" s="395">
        <v>15</v>
      </c>
    </row>
    <row r="994" spans="16:17">
      <c r="P994" s="389" t="s">
        <v>99799</v>
      </c>
      <c r="Q994" s="395">
        <v>15</v>
      </c>
    </row>
    <row r="995" spans="16:17">
      <c r="P995" s="389" t="s">
        <v>99800</v>
      </c>
      <c r="Q995" s="395">
        <v>15</v>
      </c>
    </row>
    <row r="996" spans="16:17">
      <c r="P996" s="389" t="s">
        <v>99801</v>
      </c>
      <c r="Q996" s="395">
        <v>15</v>
      </c>
    </row>
    <row r="997" spans="16:17">
      <c r="P997" s="389" t="s">
        <v>99802</v>
      </c>
      <c r="Q997" s="395">
        <v>15</v>
      </c>
    </row>
    <row r="998" spans="16:17">
      <c r="P998" s="389" t="s">
        <v>99803</v>
      </c>
      <c r="Q998" s="395">
        <v>15</v>
      </c>
    </row>
    <row r="999" spans="16:17">
      <c r="P999" s="389" t="s">
        <v>99804</v>
      </c>
      <c r="Q999" s="395">
        <v>15</v>
      </c>
    </row>
    <row r="1000" spans="16:17">
      <c r="P1000" s="389" t="s">
        <v>99805</v>
      </c>
      <c r="Q1000" s="395">
        <v>15</v>
      </c>
    </row>
    <row r="1001" spans="16:17">
      <c r="P1001" s="389" t="s">
        <v>99806</v>
      </c>
      <c r="Q1001" s="395">
        <v>15</v>
      </c>
    </row>
    <row r="1002" spans="16:17">
      <c r="P1002" s="389" t="s">
        <v>99807</v>
      </c>
      <c r="Q1002" s="395">
        <v>15</v>
      </c>
    </row>
    <row r="1003" spans="16:17">
      <c r="P1003" s="389" t="s">
        <v>99808</v>
      </c>
      <c r="Q1003" s="395">
        <v>15</v>
      </c>
    </row>
    <row r="1004" spans="16:17">
      <c r="P1004" s="389" t="s">
        <v>99809</v>
      </c>
      <c r="Q1004" s="395">
        <v>15</v>
      </c>
    </row>
    <row r="1005" spans="16:17">
      <c r="P1005" s="389" t="s">
        <v>99810</v>
      </c>
      <c r="Q1005" s="395">
        <v>15</v>
      </c>
    </row>
    <row r="1006" spans="16:17">
      <c r="P1006" s="389" t="s">
        <v>99811</v>
      </c>
      <c r="Q1006" s="395">
        <v>15</v>
      </c>
    </row>
    <row r="1007" spans="16:17">
      <c r="P1007" s="389" t="s">
        <v>99812</v>
      </c>
      <c r="Q1007" s="395">
        <v>15</v>
      </c>
    </row>
    <row r="1008" spans="16:17">
      <c r="P1008" s="389" t="s">
        <v>99813</v>
      </c>
      <c r="Q1008" s="395">
        <v>15</v>
      </c>
    </row>
    <row r="1009" spans="16:17">
      <c r="P1009" s="389" t="s">
        <v>99814</v>
      </c>
      <c r="Q1009" s="395">
        <v>15</v>
      </c>
    </row>
    <row r="1010" spans="16:17">
      <c r="P1010" s="389" t="s">
        <v>99815</v>
      </c>
      <c r="Q1010" s="395">
        <v>15</v>
      </c>
    </row>
    <row r="1011" spans="16:17">
      <c r="P1011" s="389" t="s">
        <v>99816</v>
      </c>
      <c r="Q1011" s="395">
        <v>15</v>
      </c>
    </row>
    <row r="1012" spans="16:17">
      <c r="P1012" s="389" t="s">
        <v>99817</v>
      </c>
      <c r="Q1012" s="395">
        <v>15</v>
      </c>
    </row>
    <row r="1013" spans="16:17">
      <c r="P1013" s="389" t="s">
        <v>99818</v>
      </c>
      <c r="Q1013" s="395">
        <v>15</v>
      </c>
    </row>
    <row r="1014" spans="16:17">
      <c r="P1014" s="389" t="s">
        <v>99819</v>
      </c>
      <c r="Q1014" s="395">
        <v>15</v>
      </c>
    </row>
    <row r="1015" spans="16:17">
      <c r="P1015" s="389" t="s">
        <v>99820</v>
      </c>
      <c r="Q1015" s="395">
        <v>15</v>
      </c>
    </row>
    <row r="1016" spans="16:17">
      <c r="P1016" s="389" t="s">
        <v>99821</v>
      </c>
      <c r="Q1016" s="395">
        <v>15</v>
      </c>
    </row>
    <row r="1017" spans="16:17">
      <c r="P1017" s="389" t="s">
        <v>99822</v>
      </c>
      <c r="Q1017" s="395">
        <v>15</v>
      </c>
    </row>
    <row r="1018" spans="16:17">
      <c r="P1018" s="389" t="s">
        <v>99823</v>
      </c>
      <c r="Q1018" s="395">
        <v>15</v>
      </c>
    </row>
    <row r="1019" spans="16:17">
      <c r="P1019" s="389" t="s">
        <v>99824</v>
      </c>
      <c r="Q1019" s="395">
        <v>15</v>
      </c>
    </row>
    <row r="1020" spans="16:17">
      <c r="P1020" s="389" t="s">
        <v>99825</v>
      </c>
      <c r="Q1020" s="395">
        <v>15</v>
      </c>
    </row>
    <row r="1021" spans="16:17">
      <c r="P1021" s="389" t="s">
        <v>99826</v>
      </c>
      <c r="Q1021" s="395">
        <v>15</v>
      </c>
    </row>
    <row r="1022" spans="16:17">
      <c r="P1022" s="389" t="s">
        <v>99827</v>
      </c>
      <c r="Q1022" s="395">
        <v>15</v>
      </c>
    </row>
    <row r="1023" spans="16:17">
      <c r="P1023" s="389" t="s">
        <v>99828</v>
      </c>
      <c r="Q1023" s="395">
        <v>15</v>
      </c>
    </row>
    <row r="1024" spans="16:17">
      <c r="P1024" s="389" t="s">
        <v>99829</v>
      </c>
      <c r="Q1024" s="395">
        <v>15</v>
      </c>
    </row>
    <row r="1025" spans="16:17">
      <c r="P1025" s="389" t="s">
        <v>99830</v>
      </c>
      <c r="Q1025" s="395">
        <v>15</v>
      </c>
    </row>
    <row r="1026" spans="16:17">
      <c r="P1026" s="389" t="s">
        <v>99831</v>
      </c>
      <c r="Q1026" s="395">
        <v>15</v>
      </c>
    </row>
    <row r="1027" spans="16:17">
      <c r="P1027" s="389" t="s">
        <v>99832</v>
      </c>
      <c r="Q1027" s="395">
        <v>15</v>
      </c>
    </row>
    <row r="1028" spans="16:17">
      <c r="P1028" s="389" t="s">
        <v>99833</v>
      </c>
      <c r="Q1028" s="395">
        <v>15</v>
      </c>
    </row>
    <row r="1029" spans="16:17">
      <c r="P1029" s="389" t="s">
        <v>99834</v>
      </c>
      <c r="Q1029" s="395">
        <v>15</v>
      </c>
    </row>
    <row r="1030" spans="16:17">
      <c r="P1030" s="389" t="s">
        <v>99835</v>
      </c>
      <c r="Q1030" s="395">
        <v>15</v>
      </c>
    </row>
    <row r="1031" spans="16:17">
      <c r="P1031" s="389" t="s">
        <v>99836</v>
      </c>
      <c r="Q1031" s="395">
        <v>15</v>
      </c>
    </row>
    <row r="1032" spans="16:17">
      <c r="P1032" s="389" t="s">
        <v>99837</v>
      </c>
      <c r="Q1032" s="395">
        <v>15</v>
      </c>
    </row>
    <row r="1033" spans="16:17">
      <c r="P1033" s="389" t="s">
        <v>99838</v>
      </c>
      <c r="Q1033" s="395">
        <v>15</v>
      </c>
    </row>
    <row r="1034" spans="16:17">
      <c r="P1034" s="389" t="s">
        <v>99839</v>
      </c>
      <c r="Q1034" s="395">
        <v>15</v>
      </c>
    </row>
    <row r="1035" spans="16:17">
      <c r="P1035" s="389" t="s">
        <v>99840</v>
      </c>
      <c r="Q1035" s="395">
        <v>15</v>
      </c>
    </row>
    <row r="1036" spans="16:17">
      <c r="P1036" s="389" t="s">
        <v>99841</v>
      </c>
      <c r="Q1036" s="395">
        <v>15</v>
      </c>
    </row>
    <row r="1037" spans="16:17">
      <c r="P1037" s="389" t="s">
        <v>99842</v>
      </c>
      <c r="Q1037" s="395">
        <v>15</v>
      </c>
    </row>
    <row r="1038" spans="16:17">
      <c r="P1038" s="389" t="s">
        <v>99843</v>
      </c>
      <c r="Q1038" s="395">
        <v>15</v>
      </c>
    </row>
    <row r="1039" spans="16:17">
      <c r="P1039" s="389" t="s">
        <v>99844</v>
      </c>
      <c r="Q1039" s="395">
        <v>15</v>
      </c>
    </row>
    <row r="1040" spans="16:17">
      <c r="P1040" s="389" t="s">
        <v>99845</v>
      </c>
      <c r="Q1040" s="395">
        <v>15</v>
      </c>
    </row>
    <row r="1041" spans="16:17">
      <c r="P1041" s="389" t="s">
        <v>99846</v>
      </c>
      <c r="Q1041" s="395">
        <v>15</v>
      </c>
    </row>
    <row r="1042" spans="16:17">
      <c r="P1042" s="389" t="s">
        <v>99847</v>
      </c>
      <c r="Q1042" s="395">
        <v>15</v>
      </c>
    </row>
    <row r="1043" spans="16:17">
      <c r="P1043" s="389" t="s">
        <v>99848</v>
      </c>
      <c r="Q1043" s="395">
        <v>15</v>
      </c>
    </row>
    <row r="1044" spans="16:17">
      <c r="P1044" s="389" t="s">
        <v>99849</v>
      </c>
      <c r="Q1044" s="395">
        <v>15</v>
      </c>
    </row>
    <row r="1045" spans="16:17">
      <c r="P1045" s="389" t="s">
        <v>99850</v>
      </c>
      <c r="Q1045" s="395">
        <v>15</v>
      </c>
    </row>
    <row r="1046" spans="16:17">
      <c r="P1046" s="389" t="s">
        <v>99851</v>
      </c>
      <c r="Q1046" s="395">
        <v>15</v>
      </c>
    </row>
    <row r="1047" spans="16:17">
      <c r="P1047" s="389" t="s">
        <v>99852</v>
      </c>
      <c r="Q1047" s="395">
        <v>15</v>
      </c>
    </row>
    <row r="1048" spans="16:17">
      <c r="P1048" s="389" t="s">
        <v>99853</v>
      </c>
      <c r="Q1048" s="395">
        <v>15</v>
      </c>
    </row>
    <row r="1049" spans="16:17">
      <c r="P1049" s="389" t="s">
        <v>99854</v>
      </c>
      <c r="Q1049" s="395">
        <v>15</v>
      </c>
    </row>
    <row r="1050" spans="16:17">
      <c r="P1050" s="389" t="s">
        <v>99855</v>
      </c>
      <c r="Q1050" s="395">
        <v>15</v>
      </c>
    </row>
    <row r="1051" spans="16:17">
      <c r="P1051" s="389" t="s">
        <v>99856</v>
      </c>
      <c r="Q1051" s="395">
        <v>15</v>
      </c>
    </row>
    <row r="1052" spans="16:17">
      <c r="P1052" s="389" t="s">
        <v>99857</v>
      </c>
      <c r="Q1052" s="395">
        <v>15</v>
      </c>
    </row>
    <row r="1053" spans="16:17">
      <c r="P1053" s="389" t="s">
        <v>99858</v>
      </c>
      <c r="Q1053" s="395">
        <v>15</v>
      </c>
    </row>
    <row r="1054" spans="16:17">
      <c r="P1054" s="389" t="s">
        <v>99859</v>
      </c>
      <c r="Q1054" s="395">
        <v>15</v>
      </c>
    </row>
    <row r="1055" spans="16:17">
      <c r="P1055" s="389" t="s">
        <v>99860</v>
      </c>
      <c r="Q1055" s="395">
        <v>15</v>
      </c>
    </row>
    <row r="1056" spans="16:17">
      <c r="P1056" s="389" t="s">
        <v>99861</v>
      </c>
      <c r="Q1056" s="395">
        <v>15</v>
      </c>
    </row>
    <row r="1057" spans="16:17">
      <c r="P1057" s="389" t="s">
        <v>99862</v>
      </c>
      <c r="Q1057" s="395">
        <v>15</v>
      </c>
    </row>
    <row r="1058" spans="16:17">
      <c r="P1058" s="389" t="s">
        <v>99863</v>
      </c>
      <c r="Q1058" s="395">
        <v>15</v>
      </c>
    </row>
    <row r="1059" spans="16:17">
      <c r="P1059" s="389" t="s">
        <v>99864</v>
      </c>
      <c r="Q1059" s="395">
        <v>15</v>
      </c>
    </row>
    <row r="1060" spans="16:17">
      <c r="P1060" s="389" t="s">
        <v>99865</v>
      </c>
      <c r="Q1060" s="395">
        <v>15</v>
      </c>
    </row>
    <row r="1061" spans="16:17">
      <c r="P1061" s="389" t="s">
        <v>99866</v>
      </c>
      <c r="Q1061" s="395">
        <v>15</v>
      </c>
    </row>
    <row r="1062" spans="16:17">
      <c r="P1062" s="389" t="s">
        <v>99867</v>
      </c>
      <c r="Q1062" s="395">
        <v>15</v>
      </c>
    </row>
    <row r="1063" spans="16:17">
      <c r="P1063" s="389" t="s">
        <v>99868</v>
      </c>
      <c r="Q1063" s="395">
        <v>15</v>
      </c>
    </row>
    <row r="1064" spans="16:17">
      <c r="P1064" s="389" t="s">
        <v>99869</v>
      </c>
      <c r="Q1064" s="395">
        <v>15</v>
      </c>
    </row>
    <row r="1065" spans="16:17">
      <c r="P1065" s="389" t="s">
        <v>99870</v>
      </c>
      <c r="Q1065" s="395">
        <v>15</v>
      </c>
    </row>
    <row r="1066" spans="16:17">
      <c r="P1066" s="389" t="s">
        <v>99871</v>
      </c>
      <c r="Q1066" s="395">
        <v>15</v>
      </c>
    </row>
    <row r="1067" spans="16:17">
      <c r="P1067" s="389" t="s">
        <v>99872</v>
      </c>
      <c r="Q1067" s="395">
        <v>15</v>
      </c>
    </row>
    <row r="1068" spans="16:17">
      <c r="P1068" s="389" t="s">
        <v>99873</v>
      </c>
      <c r="Q1068" s="395">
        <v>15</v>
      </c>
    </row>
    <row r="1069" spans="16:17">
      <c r="P1069" s="389" t="s">
        <v>99874</v>
      </c>
      <c r="Q1069" s="395">
        <v>15</v>
      </c>
    </row>
    <row r="1070" spans="16:17">
      <c r="P1070" s="389" t="s">
        <v>99875</v>
      </c>
      <c r="Q1070" s="395">
        <v>15</v>
      </c>
    </row>
    <row r="1071" spans="16:17">
      <c r="P1071" s="389" t="s">
        <v>99876</v>
      </c>
      <c r="Q1071" s="395">
        <v>15</v>
      </c>
    </row>
    <row r="1072" spans="16:17">
      <c r="P1072" s="389" t="s">
        <v>99877</v>
      </c>
      <c r="Q1072" s="395">
        <v>15</v>
      </c>
    </row>
    <row r="1073" spans="16:17">
      <c r="P1073" s="389" t="s">
        <v>99878</v>
      </c>
      <c r="Q1073" s="395">
        <v>15</v>
      </c>
    </row>
    <row r="1074" spans="16:17">
      <c r="P1074" s="389" t="s">
        <v>99879</v>
      </c>
      <c r="Q1074" s="395">
        <v>15</v>
      </c>
    </row>
    <row r="1075" spans="16:17">
      <c r="P1075" s="389" t="s">
        <v>99880</v>
      </c>
      <c r="Q1075" s="395">
        <v>15</v>
      </c>
    </row>
    <row r="1076" spans="16:17">
      <c r="P1076" s="389" t="s">
        <v>99881</v>
      </c>
      <c r="Q1076" s="395">
        <v>15</v>
      </c>
    </row>
    <row r="1077" spans="16:17">
      <c r="P1077" s="389" t="s">
        <v>99882</v>
      </c>
      <c r="Q1077" s="395">
        <v>15</v>
      </c>
    </row>
    <row r="1078" spans="16:17">
      <c r="P1078" s="389" t="s">
        <v>99883</v>
      </c>
      <c r="Q1078" s="395">
        <v>15</v>
      </c>
    </row>
    <row r="1079" spans="16:17">
      <c r="P1079" s="389" t="s">
        <v>99884</v>
      </c>
      <c r="Q1079" s="395">
        <v>15</v>
      </c>
    </row>
    <row r="1080" spans="16:17">
      <c r="P1080" s="389" t="s">
        <v>99885</v>
      </c>
      <c r="Q1080" s="395">
        <v>15</v>
      </c>
    </row>
    <row r="1081" spans="16:17">
      <c r="P1081" s="389" t="s">
        <v>99886</v>
      </c>
      <c r="Q1081" s="395">
        <v>15</v>
      </c>
    </row>
    <row r="1082" spans="16:17">
      <c r="P1082" s="389" t="s">
        <v>99887</v>
      </c>
      <c r="Q1082" s="395">
        <v>15</v>
      </c>
    </row>
    <row r="1083" spans="16:17">
      <c r="P1083" s="389" t="s">
        <v>99888</v>
      </c>
      <c r="Q1083" s="395">
        <v>15</v>
      </c>
    </row>
    <row r="1084" spans="16:17">
      <c r="P1084" s="389" t="s">
        <v>99889</v>
      </c>
      <c r="Q1084" s="395">
        <v>15</v>
      </c>
    </row>
    <row r="1085" spans="16:17">
      <c r="P1085" s="389" t="s">
        <v>99890</v>
      </c>
      <c r="Q1085" s="395">
        <v>15</v>
      </c>
    </row>
    <row r="1086" spans="16:17">
      <c r="P1086" s="389" t="s">
        <v>99891</v>
      </c>
      <c r="Q1086" s="395">
        <v>15</v>
      </c>
    </row>
    <row r="1087" spans="16:17">
      <c r="P1087" s="389" t="s">
        <v>99892</v>
      </c>
      <c r="Q1087" s="395">
        <v>15</v>
      </c>
    </row>
    <row r="1088" spans="16:17">
      <c r="P1088" s="389" t="s">
        <v>99893</v>
      </c>
      <c r="Q1088" s="395">
        <v>15</v>
      </c>
    </row>
    <row r="1089" spans="16:17">
      <c r="P1089" s="389" t="s">
        <v>99894</v>
      </c>
      <c r="Q1089" s="395">
        <v>15</v>
      </c>
    </row>
    <row r="1090" spans="16:17">
      <c r="P1090" s="389" t="s">
        <v>99895</v>
      </c>
      <c r="Q1090" s="395">
        <v>15</v>
      </c>
    </row>
    <row r="1091" spans="16:17">
      <c r="P1091" s="389" t="s">
        <v>99896</v>
      </c>
      <c r="Q1091" s="395">
        <v>15</v>
      </c>
    </row>
    <row r="1092" spans="16:17">
      <c r="P1092" s="389" t="s">
        <v>99897</v>
      </c>
      <c r="Q1092" s="395">
        <v>15</v>
      </c>
    </row>
    <row r="1093" spans="16:17">
      <c r="P1093" s="389" t="s">
        <v>99898</v>
      </c>
      <c r="Q1093" s="395">
        <v>15</v>
      </c>
    </row>
    <row r="1094" spans="16:17">
      <c r="P1094" s="389" t="s">
        <v>99899</v>
      </c>
      <c r="Q1094" s="395">
        <v>15</v>
      </c>
    </row>
    <row r="1095" spans="16:17">
      <c r="P1095" s="389" t="s">
        <v>99900</v>
      </c>
      <c r="Q1095" s="395">
        <v>15</v>
      </c>
    </row>
    <row r="1096" spans="16:17">
      <c r="P1096" s="389" t="s">
        <v>99901</v>
      </c>
      <c r="Q1096" s="395">
        <v>15</v>
      </c>
    </row>
    <row r="1097" spans="16:17">
      <c r="P1097" s="389" t="s">
        <v>99902</v>
      </c>
      <c r="Q1097" s="395">
        <v>15</v>
      </c>
    </row>
    <row r="1098" spans="16:17">
      <c r="P1098" s="389" t="s">
        <v>99903</v>
      </c>
      <c r="Q1098" s="395">
        <v>15</v>
      </c>
    </row>
    <row r="1099" spans="16:17">
      <c r="P1099" s="389" t="s">
        <v>99904</v>
      </c>
      <c r="Q1099" s="395">
        <v>15</v>
      </c>
    </row>
    <row r="1100" spans="16:17">
      <c r="P1100" s="389" t="s">
        <v>99905</v>
      </c>
      <c r="Q1100" s="395">
        <v>15</v>
      </c>
    </row>
    <row r="1101" spans="16:17">
      <c r="P1101" s="389" t="s">
        <v>99906</v>
      </c>
      <c r="Q1101" s="395">
        <v>15</v>
      </c>
    </row>
    <row r="1102" spans="16:17">
      <c r="P1102" s="389" t="s">
        <v>99907</v>
      </c>
      <c r="Q1102" s="395">
        <v>15</v>
      </c>
    </row>
    <row r="1103" spans="16:17">
      <c r="P1103" s="389" t="s">
        <v>99908</v>
      </c>
      <c r="Q1103" s="395">
        <v>15</v>
      </c>
    </row>
    <row r="1104" spans="16:17">
      <c r="P1104" s="389" t="s">
        <v>99909</v>
      </c>
      <c r="Q1104" s="395">
        <v>15</v>
      </c>
    </row>
    <row r="1105" spans="16:17">
      <c r="P1105" s="389" t="s">
        <v>99910</v>
      </c>
      <c r="Q1105" s="395">
        <v>15</v>
      </c>
    </row>
    <row r="1106" spans="16:17">
      <c r="P1106" s="389" t="s">
        <v>99911</v>
      </c>
      <c r="Q1106" s="395">
        <v>15</v>
      </c>
    </row>
    <row r="1107" spans="16:17">
      <c r="P1107" s="389" t="s">
        <v>99912</v>
      </c>
      <c r="Q1107" s="395">
        <v>15</v>
      </c>
    </row>
    <row r="1108" spans="16:17">
      <c r="P1108" s="389" t="s">
        <v>99913</v>
      </c>
      <c r="Q1108" s="395">
        <v>15</v>
      </c>
    </row>
    <row r="1109" spans="16:17">
      <c r="P1109" s="389" t="s">
        <v>99914</v>
      </c>
      <c r="Q1109" s="395">
        <v>15</v>
      </c>
    </row>
    <row r="1110" spans="16:17">
      <c r="P1110" s="389" t="s">
        <v>99915</v>
      </c>
      <c r="Q1110" s="395">
        <v>15</v>
      </c>
    </row>
    <row r="1111" spans="16:17">
      <c r="P1111" s="389" t="s">
        <v>99916</v>
      </c>
      <c r="Q1111" s="395">
        <v>15</v>
      </c>
    </row>
    <row r="1112" spans="16:17">
      <c r="P1112" s="389" t="s">
        <v>99917</v>
      </c>
      <c r="Q1112" s="395">
        <v>15</v>
      </c>
    </row>
    <row r="1113" spans="16:17">
      <c r="P1113" s="389" t="s">
        <v>99918</v>
      </c>
      <c r="Q1113" s="395">
        <v>15</v>
      </c>
    </row>
    <row r="1114" spans="16:17">
      <c r="P1114" s="389" t="s">
        <v>99919</v>
      </c>
      <c r="Q1114" s="395">
        <v>15</v>
      </c>
    </row>
    <row r="1115" spans="16:17">
      <c r="P1115" s="389" t="s">
        <v>99920</v>
      </c>
      <c r="Q1115" s="395">
        <v>15</v>
      </c>
    </row>
    <row r="1116" spans="16:17">
      <c r="P1116" s="389" t="s">
        <v>99921</v>
      </c>
      <c r="Q1116" s="395">
        <v>15</v>
      </c>
    </row>
    <row r="1117" spans="16:17">
      <c r="P1117" s="389" t="s">
        <v>99922</v>
      </c>
      <c r="Q1117" s="395">
        <v>15</v>
      </c>
    </row>
    <row r="1118" spans="16:17">
      <c r="P1118" s="389" t="s">
        <v>99923</v>
      </c>
      <c r="Q1118" s="395">
        <v>15</v>
      </c>
    </row>
    <row r="1119" spans="16:17">
      <c r="P1119" s="389" t="s">
        <v>99924</v>
      </c>
      <c r="Q1119" s="395">
        <v>15</v>
      </c>
    </row>
    <row r="1120" spans="16:17">
      <c r="P1120" s="389" t="s">
        <v>99925</v>
      </c>
      <c r="Q1120" s="395">
        <v>15</v>
      </c>
    </row>
    <row r="1121" spans="16:17">
      <c r="P1121" s="389" t="s">
        <v>99926</v>
      </c>
      <c r="Q1121" s="395">
        <v>15</v>
      </c>
    </row>
    <row r="1122" spans="16:17">
      <c r="P1122" s="389" t="s">
        <v>99927</v>
      </c>
      <c r="Q1122" s="395">
        <v>15</v>
      </c>
    </row>
    <row r="1123" spans="16:17">
      <c r="P1123" s="389" t="s">
        <v>99928</v>
      </c>
      <c r="Q1123" s="395">
        <v>15</v>
      </c>
    </row>
    <row r="1124" spans="16:17">
      <c r="P1124" s="389" t="s">
        <v>99929</v>
      </c>
      <c r="Q1124" s="395">
        <v>15</v>
      </c>
    </row>
    <row r="1125" spans="16:17">
      <c r="P1125" s="389" t="s">
        <v>99930</v>
      </c>
      <c r="Q1125" s="395">
        <v>15</v>
      </c>
    </row>
    <row r="1126" spans="16:17">
      <c r="P1126" s="389" t="s">
        <v>99931</v>
      </c>
      <c r="Q1126" s="395">
        <v>15</v>
      </c>
    </row>
    <row r="1127" spans="16:17">
      <c r="P1127" s="389" t="s">
        <v>99932</v>
      </c>
      <c r="Q1127" s="395">
        <v>15</v>
      </c>
    </row>
    <row r="1128" spans="16:17">
      <c r="P1128" s="389" t="s">
        <v>99933</v>
      </c>
      <c r="Q1128" s="395">
        <v>15</v>
      </c>
    </row>
    <row r="1129" spans="16:17">
      <c r="P1129" s="389" t="s">
        <v>99934</v>
      </c>
      <c r="Q1129" s="395">
        <v>15</v>
      </c>
    </row>
    <row r="1130" spans="16:17">
      <c r="P1130" s="389" t="s">
        <v>99935</v>
      </c>
      <c r="Q1130" s="395">
        <v>15</v>
      </c>
    </row>
    <row r="1131" spans="16:17">
      <c r="P1131" s="389" t="s">
        <v>99936</v>
      </c>
      <c r="Q1131" s="395">
        <v>15</v>
      </c>
    </row>
    <row r="1132" spans="16:17">
      <c r="P1132" s="389" t="s">
        <v>99937</v>
      </c>
      <c r="Q1132" s="395">
        <v>15</v>
      </c>
    </row>
    <row r="1133" spans="16:17">
      <c r="P1133" s="389" t="s">
        <v>99938</v>
      </c>
      <c r="Q1133" s="395">
        <v>15</v>
      </c>
    </row>
    <row r="1134" spans="16:17">
      <c r="P1134" s="389" t="s">
        <v>99939</v>
      </c>
      <c r="Q1134" s="395">
        <v>15</v>
      </c>
    </row>
    <row r="1135" spans="16:17">
      <c r="P1135" s="389" t="s">
        <v>99940</v>
      </c>
      <c r="Q1135" s="395">
        <v>15</v>
      </c>
    </row>
    <row r="1136" spans="16:17">
      <c r="P1136" s="389" t="s">
        <v>99941</v>
      </c>
      <c r="Q1136" s="395">
        <v>15</v>
      </c>
    </row>
    <row r="1137" spans="16:17">
      <c r="P1137" s="389" t="s">
        <v>99942</v>
      </c>
      <c r="Q1137" s="395">
        <v>15</v>
      </c>
    </row>
    <row r="1138" spans="16:17">
      <c r="P1138" s="389" t="s">
        <v>99943</v>
      </c>
      <c r="Q1138" s="395">
        <v>15</v>
      </c>
    </row>
    <row r="1139" spans="16:17">
      <c r="P1139" s="389" t="s">
        <v>99944</v>
      </c>
      <c r="Q1139" s="395">
        <v>15</v>
      </c>
    </row>
    <row r="1140" spans="16:17">
      <c r="P1140" s="389" t="s">
        <v>99945</v>
      </c>
      <c r="Q1140" s="395">
        <v>15</v>
      </c>
    </row>
    <row r="1141" spans="16:17">
      <c r="P1141" s="389" t="s">
        <v>99946</v>
      </c>
      <c r="Q1141" s="395">
        <v>15</v>
      </c>
    </row>
    <row r="1142" spans="16:17">
      <c r="P1142" s="389" t="s">
        <v>99947</v>
      </c>
      <c r="Q1142" s="395">
        <v>15</v>
      </c>
    </row>
    <row r="1143" spans="16:17">
      <c r="P1143" s="389" t="s">
        <v>99948</v>
      </c>
      <c r="Q1143" s="395">
        <v>15</v>
      </c>
    </row>
    <row r="1144" spans="16:17">
      <c r="P1144" s="389" t="s">
        <v>99949</v>
      </c>
      <c r="Q1144" s="395">
        <v>15</v>
      </c>
    </row>
    <row r="1145" spans="16:17">
      <c r="P1145" s="389" t="s">
        <v>99950</v>
      </c>
      <c r="Q1145" s="395">
        <v>15</v>
      </c>
    </row>
    <row r="1146" spans="16:17">
      <c r="P1146" s="389" t="s">
        <v>99951</v>
      </c>
      <c r="Q1146" s="395">
        <v>15</v>
      </c>
    </row>
    <row r="1147" spans="16:17">
      <c r="P1147" s="389" t="s">
        <v>99952</v>
      </c>
      <c r="Q1147" s="395">
        <v>15</v>
      </c>
    </row>
    <row r="1148" spans="16:17">
      <c r="P1148" s="389" t="s">
        <v>99953</v>
      </c>
      <c r="Q1148" s="395">
        <v>15</v>
      </c>
    </row>
    <row r="1149" spans="16:17">
      <c r="P1149" s="389" t="s">
        <v>99954</v>
      </c>
      <c r="Q1149" s="395">
        <v>15</v>
      </c>
    </row>
    <row r="1150" spans="16:17">
      <c r="P1150" s="389" t="s">
        <v>99955</v>
      </c>
      <c r="Q1150" s="395">
        <v>15</v>
      </c>
    </row>
    <row r="1151" spans="16:17">
      <c r="P1151" s="389" t="s">
        <v>99956</v>
      </c>
      <c r="Q1151" s="395">
        <v>15</v>
      </c>
    </row>
    <row r="1152" spans="16:17">
      <c r="P1152" s="389" t="s">
        <v>99957</v>
      </c>
      <c r="Q1152" s="395">
        <v>15</v>
      </c>
    </row>
    <row r="1153" spans="16:17">
      <c r="P1153" s="389" t="s">
        <v>99958</v>
      </c>
      <c r="Q1153" s="395">
        <v>15</v>
      </c>
    </row>
    <row r="1154" spans="16:17">
      <c r="P1154" s="389" t="s">
        <v>99959</v>
      </c>
      <c r="Q1154" s="395">
        <v>15</v>
      </c>
    </row>
    <row r="1155" spans="16:17">
      <c r="P1155" s="389" t="s">
        <v>99960</v>
      </c>
      <c r="Q1155" s="395">
        <v>15</v>
      </c>
    </row>
    <row r="1156" spans="16:17">
      <c r="P1156" s="389" t="s">
        <v>99961</v>
      </c>
      <c r="Q1156" s="395">
        <v>15</v>
      </c>
    </row>
    <row r="1157" spans="16:17">
      <c r="P1157" s="389" t="s">
        <v>99962</v>
      </c>
      <c r="Q1157" s="395">
        <v>15</v>
      </c>
    </row>
    <row r="1158" spans="16:17">
      <c r="P1158" s="389" t="s">
        <v>99963</v>
      </c>
      <c r="Q1158" s="395">
        <v>15</v>
      </c>
    </row>
    <row r="1159" spans="16:17">
      <c r="P1159" s="389" t="s">
        <v>99964</v>
      </c>
      <c r="Q1159" s="395">
        <v>15</v>
      </c>
    </row>
    <row r="1160" spans="16:17">
      <c r="P1160" s="389" t="s">
        <v>99965</v>
      </c>
      <c r="Q1160" s="395">
        <v>15</v>
      </c>
    </row>
    <row r="1161" spans="16:17">
      <c r="P1161" s="389" t="s">
        <v>99966</v>
      </c>
      <c r="Q1161" s="395">
        <v>15</v>
      </c>
    </row>
    <row r="1162" spans="16:17">
      <c r="P1162" s="389" t="s">
        <v>99967</v>
      </c>
      <c r="Q1162" s="395">
        <v>15</v>
      </c>
    </row>
    <row r="1163" spans="16:17">
      <c r="P1163" s="389" t="s">
        <v>99968</v>
      </c>
      <c r="Q1163" s="395">
        <v>15</v>
      </c>
    </row>
    <row r="1164" spans="16:17">
      <c r="P1164" s="389" t="s">
        <v>99969</v>
      </c>
      <c r="Q1164" s="395">
        <v>15</v>
      </c>
    </row>
    <row r="1165" spans="16:17">
      <c r="P1165" s="389" t="s">
        <v>99970</v>
      </c>
      <c r="Q1165" s="395">
        <v>15</v>
      </c>
    </row>
    <row r="1166" spans="16:17">
      <c r="P1166" s="389" t="s">
        <v>99971</v>
      </c>
      <c r="Q1166" s="395">
        <v>15</v>
      </c>
    </row>
    <row r="1167" spans="16:17">
      <c r="P1167" s="389" t="s">
        <v>99972</v>
      </c>
      <c r="Q1167" s="395">
        <v>15</v>
      </c>
    </row>
    <row r="1168" spans="16:17">
      <c r="P1168" s="389" t="s">
        <v>99973</v>
      </c>
      <c r="Q1168" s="395">
        <v>15</v>
      </c>
    </row>
    <row r="1169" spans="16:17">
      <c r="P1169" s="389" t="s">
        <v>99974</v>
      </c>
      <c r="Q1169" s="395">
        <v>15</v>
      </c>
    </row>
    <row r="1170" spans="16:17">
      <c r="P1170" s="389" t="s">
        <v>99975</v>
      </c>
      <c r="Q1170" s="395">
        <v>15</v>
      </c>
    </row>
    <row r="1171" spans="16:17">
      <c r="P1171" s="389" t="s">
        <v>99976</v>
      </c>
      <c r="Q1171" s="395">
        <v>15</v>
      </c>
    </row>
    <row r="1172" spans="16:17">
      <c r="P1172" s="389" t="s">
        <v>99977</v>
      </c>
      <c r="Q1172" s="395">
        <v>15</v>
      </c>
    </row>
    <row r="1173" spans="16:17">
      <c r="P1173" s="389" t="s">
        <v>99978</v>
      </c>
      <c r="Q1173" s="395">
        <v>15</v>
      </c>
    </row>
    <row r="1174" spans="16:17">
      <c r="P1174" s="389" t="s">
        <v>99979</v>
      </c>
      <c r="Q1174" s="395">
        <v>15</v>
      </c>
    </row>
    <row r="1175" spans="16:17">
      <c r="P1175" s="389" t="s">
        <v>99980</v>
      </c>
      <c r="Q1175" s="395">
        <v>15</v>
      </c>
    </row>
    <row r="1176" spans="16:17">
      <c r="P1176" s="389" t="s">
        <v>99981</v>
      </c>
      <c r="Q1176" s="395">
        <v>15</v>
      </c>
    </row>
    <row r="1177" spans="16:17">
      <c r="P1177" s="389" t="s">
        <v>99982</v>
      </c>
      <c r="Q1177" s="395">
        <v>15</v>
      </c>
    </row>
    <row r="1178" spans="16:17">
      <c r="P1178" s="389" t="s">
        <v>99983</v>
      </c>
      <c r="Q1178" s="395">
        <v>15</v>
      </c>
    </row>
    <row r="1179" spans="16:17">
      <c r="P1179" s="389" t="s">
        <v>99984</v>
      </c>
      <c r="Q1179" s="395">
        <v>15</v>
      </c>
    </row>
    <row r="1180" spans="16:17">
      <c r="P1180" s="389" t="s">
        <v>99985</v>
      </c>
      <c r="Q1180" s="395">
        <v>15</v>
      </c>
    </row>
    <row r="1181" spans="16:17">
      <c r="P1181" s="389" t="s">
        <v>99986</v>
      </c>
      <c r="Q1181" s="395">
        <v>15</v>
      </c>
    </row>
    <row r="1182" spans="16:17">
      <c r="P1182" s="389" t="s">
        <v>99987</v>
      </c>
      <c r="Q1182" s="395">
        <v>15</v>
      </c>
    </row>
    <row r="1183" spans="16:17">
      <c r="P1183" s="389" t="s">
        <v>99988</v>
      </c>
      <c r="Q1183" s="395">
        <v>15</v>
      </c>
    </row>
    <row r="1184" spans="16:17">
      <c r="P1184" s="389" t="s">
        <v>99989</v>
      </c>
      <c r="Q1184" s="395">
        <v>15</v>
      </c>
    </row>
    <row r="1185" spans="16:17">
      <c r="P1185" s="389" t="s">
        <v>99990</v>
      </c>
      <c r="Q1185" s="395">
        <v>15</v>
      </c>
    </row>
    <row r="1186" spans="16:17">
      <c r="P1186" s="389" t="s">
        <v>99991</v>
      </c>
      <c r="Q1186" s="395">
        <v>15</v>
      </c>
    </row>
    <row r="1187" spans="16:17">
      <c r="P1187" s="389" t="s">
        <v>99992</v>
      </c>
      <c r="Q1187" s="395">
        <v>15</v>
      </c>
    </row>
    <row r="1188" spans="16:17">
      <c r="P1188" s="389" t="s">
        <v>99993</v>
      </c>
      <c r="Q1188" s="395">
        <v>15</v>
      </c>
    </row>
    <row r="1189" spans="16:17">
      <c r="P1189" s="389" t="s">
        <v>99994</v>
      </c>
      <c r="Q1189" s="395">
        <v>15</v>
      </c>
    </row>
    <row r="1190" spans="16:17">
      <c r="P1190" s="389" t="s">
        <v>99995</v>
      </c>
      <c r="Q1190" s="395">
        <v>15</v>
      </c>
    </row>
    <row r="1191" spans="16:17">
      <c r="P1191" s="389" t="s">
        <v>99996</v>
      </c>
      <c r="Q1191" s="395">
        <v>15</v>
      </c>
    </row>
    <row r="1192" spans="16:17">
      <c r="P1192" s="389" t="s">
        <v>99997</v>
      </c>
      <c r="Q1192" s="395">
        <v>15</v>
      </c>
    </row>
    <row r="1193" spans="16:17">
      <c r="P1193" s="389" t="s">
        <v>99998</v>
      </c>
      <c r="Q1193" s="395">
        <v>15</v>
      </c>
    </row>
    <row r="1194" spans="16:17">
      <c r="P1194" s="389" t="s">
        <v>99999</v>
      </c>
      <c r="Q1194" s="395">
        <v>15</v>
      </c>
    </row>
    <row r="1195" spans="16:17">
      <c r="P1195" s="389" t="s">
        <v>100000</v>
      </c>
      <c r="Q1195" s="395">
        <v>15</v>
      </c>
    </row>
    <row r="1196" spans="16:17">
      <c r="P1196" s="389" t="s">
        <v>100001</v>
      </c>
      <c r="Q1196" s="395">
        <v>15</v>
      </c>
    </row>
    <row r="1197" spans="16:17">
      <c r="P1197" s="389" t="s">
        <v>100002</v>
      </c>
      <c r="Q1197" s="395">
        <v>15</v>
      </c>
    </row>
    <row r="1198" spans="16:17">
      <c r="P1198" s="389" t="s">
        <v>100003</v>
      </c>
      <c r="Q1198" s="395">
        <v>15</v>
      </c>
    </row>
    <row r="1199" spans="16:17">
      <c r="P1199" s="389" t="s">
        <v>100004</v>
      </c>
      <c r="Q1199" s="395">
        <v>15</v>
      </c>
    </row>
    <row r="1200" spans="16:17">
      <c r="P1200" s="389" t="s">
        <v>100005</v>
      </c>
      <c r="Q1200" s="395">
        <v>15</v>
      </c>
    </row>
    <row r="1201" spans="16:17">
      <c r="P1201" s="389" t="s">
        <v>100006</v>
      </c>
      <c r="Q1201" s="395">
        <v>15</v>
      </c>
    </row>
    <row r="1202" spans="16:17">
      <c r="P1202" s="389" t="s">
        <v>100007</v>
      </c>
      <c r="Q1202" s="395">
        <v>15</v>
      </c>
    </row>
    <row r="1203" spans="16:17">
      <c r="P1203" s="389" t="s">
        <v>100008</v>
      </c>
      <c r="Q1203" s="395">
        <v>15</v>
      </c>
    </row>
    <row r="1204" spans="16:17">
      <c r="P1204" s="389" t="s">
        <v>100009</v>
      </c>
      <c r="Q1204" s="395">
        <v>15</v>
      </c>
    </row>
    <row r="1205" spans="16:17">
      <c r="P1205" s="389" t="s">
        <v>100010</v>
      </c>
      <c r="Q1205" s="395">
        <v>15</v>
      </c>
    </row>
    <row r="1206" spans="16:17">
      <c r="P1206" s="389" t="s">
        <v>100011</v>
      </c>
      <c r="Q1206" s="395">
        <v>15</v>
      </c>
    </row>
    <row r="1207" spans="16:17">
      <c r="P1207" s="389" t="s">
        <v>100012</v>
      </c>
      <c r="Q1207" s="395">
        <v>15</v>
      </c>
    </row>
    <row r="1208" spans="16:17">
      <c r="P1208" s="389" t="s">
        <v>100013</v>
      </c>
      <c r="Q1208" s="395">
        <v>15</v>
      </c>
    </row>
    <row r="1209" spans="16:17">
      <c r="P1209" s="389" t="s">
        <v>100014</v>
      </c>
      <c r="Q1209" s="395">
        <v>15</v>
      </c>
    </row>
    <row r="1210" spans="16:17">
      <c r="P1210" s="389" t="s">
        <v>100015</v>
      </c>
      <c r="Q1210" s="395">
        <v>15</v>
      </c>
    </row>
    <row r="1211" spans="16:17">
      <c r="P1211" s="389" t="s">
        <v>100016</v>
      </c>
      <c r="Q1211" s="395">
        <v>15</v>
      </c>
    </row>
    <row r="1212" spans="16:17">
      <c r="P1212" s="389" t="s">
        <v>100017</v>
      </c>
      <c r="Q1212" s="395">
        <v>15</v>
      </c>
    </row>
    <row r="1213" spans="16:17">
      <c r="P1213" s="389" t="s">
        <v>100018</v>
      </c>
      <c r="Q1213" s="395">
        <v>15</v>
      </c>
    </row>
    <row r="1214" spans="16:17">
      <c r="P1214" s="389" t="s">
        <v>100019</v>
      </c>
      <c r="Q1214" s="395">
        <v>15</v>
      </c>
    </row>
    <row r="1215" spans="16:17">
      <c r="P1215" s="389" t="s">
        <v>100020</v>
      </c>
      <c r="Q1215" s="395">
        <v>15</v>
      </c>
    </row>
    <row r="1216" spans="16:17">
      <c r="P1216" s="389" t="s">
        <v>100021</v>
      </c>
      <c r="Q1216" s="395">
        <v>15</v>
      </c>
    </row>
    <row r="1217" spans="16:17">
      <c r="P1217" s="389" t="s">
        <v>100022</v>
      </c>
      <c r="Q1217" s="395">
        <v>15</v>
      </c>
    </row>
    <row r="1218" spans="16:17">
      <c r="P1218" s="389" t="s">
        <v>100023</v>
      </c>
      <c r="Q1218" s="395">
        <v>15</v>
      </c>
    </row>
    <row r="1219" spans="16:17">
      <c r="P1219" s="389" t="s">
        <v>100024</v>
      </c>
      <c r="Q1219" s="395">
        <v>15</v>
      </c>
    </row>
    <row r="1220" spans="16:17">
      <c r="P1220" s="389" t="s">
        <v>100025</v>
      </c>
      <c r="Q1220" s="395">
        <v>15</v>
      </c>
    </row>
    <row r="1221" spans="16:17">
      <c r="P1221" s="389" t="s">
        <v>100026</v>
      </c>
      <c r="Q1221" s="395">
        <v>15</v>
      </c>
    </row>
    <row r="1222" spans="16:17">
      <c r="P1222" s="389" t="s">
        <v>100027</v>
      </c>
      <c r="Q1222" s="395">
        <v>15</v>
      </c>
    </row>
    <row r="1223" spans="16:17">
      <c r="P1223" s="389" t="s">
        <v>100028</v>
      </c>
      <c r="Q1223" s="395">
        <v>15</v>
      </c>
    </row>
    <row r="1224" spans="16:17">
      <c r="P1224" s="389" t="s">
        <v>100029</v>
      </c>
      <c r="Q1224" s="395">
        <v>15</v>
      </c>
    </row>
    <row r="1225" spans="16:17">
      <c r="P1225" s="389" t="s">
        <v>100030</v>
      </c>
      <c r="Q1225" s="395">
        <v>15</v>
      </c>
    </row>
    <row r="1226" spans="16:17">
      <c r="P1226" s="389" t="s">
        <v>100032</v>
      </c>
      <c r="Q1226" s="395">
        <v>15</v>
      </c>
    </row>
    <row r="1227" spans="16:17">
      <c r="P1227" s="389" t="s">
        <v>100033</v>
      </c>
      <c r="Q1227" s="395">
        <v>15</v>
      </c>
    </row>
    <row r="1228" spans="16:17">
      <c r="P1228" s="389" t="s">
        <v>100034</v>
      </c>
      <c r="Q1228" s="395">
        <v>15</v>
      </c>
    </row>
    <row r="1229" spans="16:17">
      <c r="P1229" s="389" t="s">
        <v>100035</v>
      </c>
      <c r="Q1229" s="395">
        <v>15</v>
      </c>
    </row>
    <row r="1230" spans="16:17">
      <c r="P1230" s="389" t="s">
        <v>99342</v>
      </c>
      <c r="Q1230" s="395">
        <v>16</v>
      </c>
    </row>
    <row r="1231" spans="16:17">
      <c r="P1231" s="389" t="s">
        <v>99343</v>
      </c>
      <c r="Q1231" s="395">
        <v>16</v>
      </c>
    </row>
    <row r="1232" spans="16:17">
      <c r="P1232" s="389" t="s">
        <v>99344</v>
      </c>
      <c r="Q1232" s="395">
        <v>16</v>
      </c>
    </row>
    <row r="1233" spans="16:17">
      <c r="P1233" s="389" t="s">
        <v>99345</v>
      </c>
      <c r="Q1233" s="395">
        <v>16</v>
      </c>
    </row>
    <row r="1234" spans="16:17">
      <c r="P1234" s="389" t="s">
        <v>99346</v>
      </c>
      <c r="Q1234" s="395">
        <v>16</v>
      </c>
    </row>
    <row r="1235" spans="16:17">
      <c r="P1235" s="389" t="s">
        <v>99347</v>
      </c>
      <c r="Q1235" s="395">
        <v>16</v>
      </c>
    </row>
    <row r="1236" spans="16:17">
      <c r="P1236" s="389" t="s">
        <v>99348</v>
      </c>
      <c r="Q1236" s="395">
        <v>16</v>
      </c>
    </row>
    <row r="1237" spans="16:17">
      <c r="P1237" s="389" t="s">
        <v>99349</v>
      </c>
      <c r="Q1237" s="395">
        <v>16</v>
      </c>
    </row>
    <row r="1238" spans="16:17">
      <c r="P1238" s="389" t="s">
        <v>99350</v>
      </c>
      <c r="Q1238" s="395">
        <v>16</v>
      </c>
    </row>
    <row r="1239" spans="16:17">
      <c r="P1239" s="389" t="s">
        <v>99351</v>
      </c>
      <c r="Q1239" s="395">
        <v>16</v>
      </c>
    </row>
    <row r="1240" spans="16:17">
      <c r="P1240" s="389" t="s">
        <v>99352</v>
      </c>
      <c r="Q1240" s="395">
        <v>16</v>
      </c>
    </row>
    <row r="1241" spans="16:17">
      <c r="P1241" s="389" t="s">
        <v>99353</v>
      </c>
      <c r="Q1241" s="395">
        <v>16</v>
      </c>
    </row>
    <row r="1242" spans="16:17">
      <c r="P1242" s="389" t="s">
        <v>99354</v>
      </c>
      <c r="Q1242" s="395">
        <v>16</v>
      </c>
    </row>
    <row r="1243" spans="16:17">
      <c r="P1243" s="389" t="s">
        <v>99355</v>
      </c>
      <c r="Q1243" s="395">
        <v>16</v>
      </c>
    </row>
    <row r="1244" spans="16:17">
      <c r="P1244" s="389" t="s">
        <v>99356</v>
      </c>
      <c r="Q1244" s="395">
        <v>16</v>
      </c>
    </row>
    <row r="1245" spans="16:17">
      <c r="P1245" s="389" t="s">
        <v>99357</v>
      </c>
      <c r="Q1245" s="395">
        <v>16</v>
      </c>
    </row>
    <row r="1246" spans="16:17">
      <c r="P1246" s="389" t="s">
        <v>99358</v>
      </c>
      <c r="Q1246" s="395">
        <v>16</v>
      </c>
    </row>
    <row r="1247" spans="16:17">
      <c r="P1247" s="389" t="s">
        <v>99359</v>
      </c>
      <c r="Q1247" s="395">
        <v>16</v>
      </c>
    </row>
    <row r="1248" spans="16:17">
      <c r="P1248" s="389" t="s">
        <v>99360</v>
      </c>
      <c r="Q1248" s="395">
        <v>16</v>
      </c>
    </row>
    <row r="1249" spans="16:17">
      <c r="P1249" s="389" t="s">
        <v>99361</v>
      </c>
      <c r="Q1249" s="395">
        <v>16</v>
      </c>
    </row>
    <row r="1250" spans="16:17">
      <c r="P1250" s="389" t="s">
        <v>99362</v>
      </c>
      <c r="Q1250" s="395">
        <v>16</v>
      </c>
    </row>
    <row r="1251" spans="16:17">
      <c r="P1251" s="389" t="s">
        <v>99364</v>
      </c>
      <c r="Q1251" s="395">
        <v>16</v>
      </c>
    </row>
    <row r="1252" spans="16:17">
      <c r="P1252" s="389" t="s">
        <v>99365</v>
      </c>
      <c r="Q1252" s="395">
        <v>16</v>
      </c>
    </row>
    <row r="1253" spans="16:17">
      <c r="P1253" s="389" t="s">
        <v>99366</v>
      </c>
      <c r="Q1253" s="395">
        <v>16</v>
      </c>
    </row>
    <row r="1254" spans="16:17">
      <c r="P1254" s="389" t="s">
        <v>99367</v>
      </c>
      <c r="Q1254" s="395">
        <v>16</v>
      </c>
    </row>
    <row r="1255" spans="16:17">
      <c r="P1255" s="389" t="s">
        <v>99368</v>
      </c>
      <c r="Q1255" s="395">
        <v>16</v>
      </c>
    </row>
    <row r="1256" spans="16:17">
      <c r="P1256" s="389" t="s">
        <v>99369</v>
      </c>
      <c r="Q1256" s="395">
        <v>16</v>
      </c>
    </row>
    <row r="1257" spans="16:17">
      <c r="P1257" s="389" t="s">
        <v>99370</v>
      </c>
      <c r="Q1257" s="395">
        <v>16</v>
      </c>
    </row>
    <row r="1258" spans="16:17">
      <c r="P1258" s="389" t="s">
        <v>99371</v>
      </c>
      <c r="Q1258" s="395">
        <v>16</v>
      </c>
    </row>
    <row r="1259" spans="16:17">
      <c r="P1259" s="389" t="s">
        <v>99373</v>
      </c>
      <c r="Q1259" s="395">
        <v>16</v>
      </c>
    </row>
    <row r="1260" spans="16:17">
      <c r="P1260" s="389" t="s">
        <v>99374</v>
      </c>
      <c r="Q1260" s="395">
        <v>16</v>
      </c>
    </row>
    <row r="1261" spans="16:17">
      <c r="P1261" s="389" t="s">
        <v>99375</v>
      </c>
      <c r="Q1261" s="395">
        <v>16</v>
      </c>
    </row>
    <row r="1262" spans="16:17">
      <c r="P1262" s="389" t="s">
        <v>99376</v>
      </c>
      <c r="Q1262" s="395">
        <v>16</v>
      </c>
    </row>
    <row r="1263" spans="16:17">
      <c r="P1263" s="389" t="s">
        <v>99377</v>
      </c>
      <c r="Q1263" s="395">
        <v>16</v>
      </c>
    </row>
    <row r="1264" spans="16:17">
      <c r="P1264" s="389" t="s">
        <v>99378</v>
      </c>
      <c r="Q1264" s="395">
        <v>16</v>
      </c>
    </row>
    <row r="1265" spans="16:17">
      <c r="P1265" s="389" t="s">
        <v>99379</v>
      </c>
      <c r="Q1265" s="395">
        <v>16</v>
      </c>
    </row>
    <row r="1266" spans="16:17">
      <c r="P1266" s="389" t="s">
        <v>99380</v>
      </c>
      <c r="Q1266" s="395">
        <v>16</v>
      </c>
    </row>
    <row r="1267" spans="16:17">
      <c r="P1267" s="389" t="s">
        <v>99381</v>
      </c>
      <c r="Q1267" s="395">
        <v>16</v>
      </c>
    </row>
    <row r="1268" spans="16:17">
      <c r="P1268" s="389" t="s">
        <v>99382</v>
      </c>
      <c r="Q1268" s="395">
        <v>16</v>
      </c>
    </row>
    <row r="1269" spans="16:17">
      <c r="P1269" s="389" t="s">
        <v>99383</v>
      </c>
      <c r="Q1269" s="395">
        <v>16</v>
      </c>
    </row>
    <row r="1270" spans="16:17">
      <c r="P1270" s="389" t="s">
        <v>99384</v>
      </c>
      <c r="Q1270" s="395">
        <v>16</v>
      </c>
    </row>
    <row r="1271" spans="16:17">
      <c r="P1271" s="389" t="s">
        <v>99385</v>
      </c>
      <c r="Q1271" s="395">
        <v>16</v>
      </c>
    </row>
    <row r="1272" spans="16:17">
      <c r="P1272" s="389" t="s">
        <v>99386</v>
      </c>
      <c r="Q1272" s="395">
        <v>16</v>
      </c>
    </row>
    <row r="1273" spans="16:17">
      <c r="P1273" s="389" t="s">
        <v>99387</v>
      </c>
      <c r="Q1273" s="395">
        <v>16</v>
      </c>
    </row>
    <row r="1274" spans="16:17">
      <c r="P1274" s="389" t="s">
        <v>99388</v>
      </c>
      <c r="Q1274" s="395">
        <v>16</v>
      </c>
    </row>
    <row r="1275" spans="16:17">
      <c r="P1275" s="389" t="s">
        <v>99389</v>
      </c>
      <c r="Q1275" s="395">
        <v>16</v>
      </c>
    </row>
    <row r="1276" spans="16:17">
      <c r="P1276" s="389" t="s">
        <v>99390</v>
      </c>
      <c r="Q1276" s="395">
        <v>16</v>
      </c>
    </row>
    <row r="1277" spans="16:17">
      <c r="P1277" s="389" t="s">
        <v>99391</v>
      </c>
      <c r="Q1277" s="395">
        <v>16</v>
      </c>
    </row>
    <row r="1278" spans="16:17">
      <c r="P1278" s="389" t="s">
        <v>99392</v>
      </c>
      <c r="Q1278" s="395">
        <v>16</v>
      </c>
    </row>
    <row r="1279" spans="16:17">
      <c r="P1279" s="389" t="s">
        <v>99393</v>
      </c>
      <c r="Q1279" s="395">
        <v>16</v>
      </c>
    </row>
    <row r="1280" spans="16:17">
      <c r="P1280" s="389" t="s">
        <v>99394</v>
      </c>
      <c r="Q1280" s="395">
        <v>16</v>
      </c>
    </row>
    <row r="1281" spans="16:17">
      <c r="P1281" s="389" t="s">
        <v>99395</v>
      </c>
      <c r="Q1281" s="395">
        <v>16</v>
      </c>
    </row>
    <row r="1282" spans="16:17">
      <c r="P1282" s="389" t="s">
        <v>99396</v>
      </c>
      <c r="Q1282" s="395">
        <v>16</v>
      </c>
    </row>
    <row r="1283" spans="16:17">
      <c r="P1283" s="389" t="s">
        <v>99397</v>
      </c>
      <c r="Q1283" s="395">
        <v>16</v>
      </c>
    </row>
    <row r="1284" spans="16:17">
      <c r="P1284" s="389" t="s">
        <v>99398</v>
      </c>
      <c r="Q1284" s="395">
        <v>16</v>
      </c>
    </row>
    <row r="1285" spans="16:17">
      <c r="P1285" s="389" t="s">
        <v>99399</v>
      </c>
      <c r="Q1285" s="395">
        <v>16</v>
      </c>
    </row>
    <row r="1286" spans="16:17">
      <c r="P1286" s="389" t="s">
        <v>99400</v>
      </c>
      <c r="Q1286" s="395">
        <v>16</v>
      </c>
    </row>
    <row r="1287" spans="16:17">
      <c r="P1287" s="389" t="s">
        <v>99401</v>
      </c>
      <c r="Q1287" s="395">
        <v>16</v>
      </c>
    </row>
    <row r="1288" spans="16:17">
      <c r="P1288" s="389" t="s">
        <v>99402</v>
      </c>
      <c r="Q1288" s="395">
        <v>16</v>
      </c>
    </row>
    <row r="1289" spans="16:17">
      <c r="P1289" s="389" t="s">
        <v>99403</v>
      </c>
      <c r="Q1289" s="395">
        <v>16</v>
      </c>
    </row>
    <row r="1290" spans="16:17">
      <c r="P1290" s="389" t="s">
        <v>99404</v>
      </c>
      <c r="Q1290" s="395">
        <v>16</v>
      </c>
    </row>
    <row r="1291" spans="16:17">
      <c r="P1291" s="389" t="s">
        <v>99405</v>
      </c>
      <c r="Q1291" s="395">
        <v>16</v>
      </c>
    </row>
    <row r="1292" spans="16:17">
      <c r="P1292" s="389" t="s">
        <v>99406</v>
      </c>
      <c r="Q1292" s="395">
        <v>16</v>
      </c>
    </row>
    <row r="1293" spans="16:17">
      <c r="P1293" s="389" t="s">
        <v>99407</v>
      </c>
      <c r="Q1293" s="395">
        <v>16</v>
      </c>
    </row>
    <row r="1294" spans="16:17">
      <c r="P1294" s="389" t="s">
        <v>99408</v>
      </c>
      <c r="Q1294" s="395">
        <v>16</v>
      </c>
    </row>
    <row r="1295" spans="16:17">
      <c r="P1295" s="389" t="s">
        <v>99409</v>
      </c>
      <c r="Q1295" s="395">
        <v>16</v>
      </c>
    </row>
    <row r="1296" spans="16:17">
      <c r="P1296" s="389" t="s">
        <v>99410</v>
      </c>
      <c r="Q1296" s="395">
        <v>16</v>
      </c>
    </row>
    <row r="1297" spans="16:17">
      <c r="P1297" s="389" t="s">
        <v>99411</v>
      </c>
      <c r="Q1297" s="395">
        <v>16</v>
      </c>
    </row>
    <row r="1298" spans="16:17">
      <c r="P1298" s="389" t="s">
        <v>99412</v>
      </c>
      <c r="Q1298" s="395">
        <v>16</v>
      </c>
    </row>
    <row r="1299" spans="16:17">
      <c r="P1299" s="389" t="s">
        <v>99413</v>
      </c>
      <c r="Q1299" s="395">
        <v>16</v>
      </c>
    </row>
    <row r="1300" spans="16:17">
      <c r="P1300" s="389" t="s">
        <v>99414</v>
      </c>
      <c r="Q1300" s="395">
        <v>16</v>
      </c>
    </row>
    <row r="1301" spans="16:17">
      <c r="P1301" s="389" t="s">
        <v>99415</v>
      </c>
      <c r="Q1301" s="395">
        <v>16</v>
      </c>
    </row>
    <row r="1302" spans="16:17">
      <c r="P1302" s="389" t="s">
        <v>99416</v>
      </c>
      <c r="Q1302" s="395">
        <v>16</v>
      </c>
    </row>
    <row r="1303" spans="16:17">
      <c r="P1303" s="389" t="s">
        <v>99417</v>
      </c>
      <c r="Q1303" s="395">
        <v>16</v>
      </c>
    </row>
    <row r="1304" spans="16:17">
      <c r="P1304" s="389" t="s">
        <v>99418</v>
      </c>
      <c r="Q1304" s="395">
        <v>16</v>
      </c>
    </row>
    <row r="1305" spans="16:17">
      <c r="P1305" s="389" t="s">
        <v>99419</v>
      </c>
      <c r="Q1305" s="395">
        <v>16</v>
      </c>
    </row>
    <row r="1306" spans="16:17">
      <c r="P1306" s="389" t="s">
        <v>99420</v>
      </c>
      <c r="Q1306" s="395">
        <v>16</v>
      </c>
    </row>
    <row r="1307" spans="16:17">
      <c r="P1307" s="389" t="s">
        <v>99421</v>
      </c>
      <c r="Q1307" s="395">
        <v>16</v>
      </c>
    </row>
    <row r="1308" spans="16:17">
      <c r="P1308" s="389" t="s">
        <v>99422</v>
      </c>
      <c r="Q1308" s="395">
        <v>16</v>
      </c>
    </row>
    <row r="1309" spans="16:17">
      <c r="P1309" s="389" t="s">
        <v>99423</v>
      </c>
      <c r="Q1309" s="395">
        <v>16</v>
      </c>
    </row>
    <row r="1310" spans="16:17">
      <c r="P1310" s="389" t="s">
        <v>99424</v>
      </c>
      <c r="Q1310" s="395">
        <v>16</v>
      </c>
    </row>
    <row r="1311" spans="16:17">
      <c r="P1311" s="389" t="s">
        <v>99425</v>
      </c>
      <c r="Q1311" s="395">
        <v>16</v>
      </c>
    </row>
    <row r="1312" spans="16:17">
      <c r="P1312" s="389" t="s">
        <v>99426</v>
      </c>
      <c r="Q1312" s="395">
        <v>16</v>
      </c>
    </row>
    <row r="1313" spans="16:17">
      <c r="P1313" s="389" t="s">
        <v>99427</v>
      </c>
      <c r="Q1313" s="395">
        <v>16</v>
      </c>
    </row>
    <row r="1314" spans="16:17">
      <c r="P1314" s="389" t="s">
        <v>99428</v>
      </c>
      <c r="Q1314" s="395">
        <v>16</v>
      </c>
    </row>
    <row r="1315" spans="16:17">
      <c r="P1315" s="389" t="s">
        <v>99429</v>
      </c>
      <c r="Q1315" s="395">
        <v>16</v>
      </c>
    </row>
    <row r="1316" spans="16:17">
      <c r="P1316" s="389" t="s">
        <v>99430</v>
      </c>
      <c r="Q1316" s="395">
        <v>16</v>
      </c>
    </row>
    <row r="1317" spans="16:17">
      <c r="P1317" s="389" t="s">
        <v>99431</v>
      </c>
      <c r="Q1317" s="395">
        <v>16</v>
      </c>
    </row>
    <row r="1318" spans="16:17">
      <c r="P1318" s="389" t="s">
        <v>99432</v>
      </c>
      <c r="Q1318" s="395">
        <v>16</v>
      </c>
    </row>
    <row r="1319" spans="16:17">
      <c r="P1319" s="389" t="s">
        <v>99433</v>
      </c>
      <c r="Q1319" s="395">
        <v>16</v>
      </c>
    </row>
    <row r="1320" spans="16:17">
      <c r="P1320" s="389" t="s">
        <v>99434</v>
      </c>
      <c r="Q1320" s="395">
        <v>16</v>
      </c>
    </row>
    <row r="1321" spans="16:17">
      <c r="P1321" s="389" t="s">
        <v>99435</v>
      </c>
      <c r="Q1321" s="395">
        <v>16</v>
      </c>
    </row>
    <row r="1322" spans="16:17">
      <c r="P1322" s="389" t="s">
        <v>99436</v>
      </c>
      <c r="Q1322" s="395">
        <v>16</v>
      </c>
    </row>
    <row r="1323" spans="16:17">
      <c r="P1323" s="389" t="s">
        <v>99437</v>
      </c>
      <c r="Q1323" s="395">
        <v>16</v>
      </c>
    </row>
    <row r="1324" spans="16:17">
      <c r="P1324" s="389" t="s">
        <v>99438</v>
      </c>
      <c r="Q1324" s="395">
        <v>16</v>
      </c>
    </row>
    <row r="1325" spans="16:17">
      <c r="P1325" s="389" t="s">
        <v>99439</v>
      </c>
      <c r="Q1325" s="395">
        <v>16</v>
      </c>
    </row>
    <row r="1326" spans="16:17">
      <c r="P1326" s="389" t="s">
        <v>99440</v>
      </c>
      <c r="Q1326" s="395">
        <v>16</v>
      </c>
    </row>
    <row r="1327" spans="16:17">
      <c r="P1327" s="389" t="s">
        <v>99441</v>
      </c>
      <c r="Q1327" s="395">
        <v>16</v>
      </c>
    </row>
    <row r="1328" spans="16:17">
      <c r="P1328" s="389" t="s">
        <v>99442</v>
      </c>
      <c r="Q1328" s="395">
        <v>16</v>
      </c>
    </row>
    <row r="1329" spans="16:17">
      <c r="P1329" s="389" t="s">
        <v>99443</v>
      </c>
      <c r="Q1329" s="395">
        <v>16</v>
      </c>
    </row>
    <row r="1330" spans="16:17">
      <c r="P1330" s="389" t="s">
        <v>99444</v>
      </c>
      <c r="Q1330" s="395">
        <v>16</v>
      </c>
    </row>
    <row r="1331" spans="16:17">
      <c r="P1331" s="389" t="s">
        <v>99445</v>
      </c>
      <c r="Q1331" s="395">
        <v>16</v>
      </c>
    </row>
    <row r="1332" spans="16:17">
      <c r="P1332" s="389" t="s">
        <v>99446</v>
      </c>
      <c r="Q1332" s="395">
        <v>16</v>
      </c>
    </row>
    <row r="1333" spans="16:17">
      <c r="P1333" s="389" t="s">
        <v>99447</v>
      </c>
      <c r="Q1333" s="395">
        <v>16</v>
      </c>
    </row>
    <row r="1334" spans="16:17">
      <c r="P1334" s="389" t="s">
        <v>99448</v>
      </c>
      <c r="Q1334" s="395">
        <v>16</v>
      </c>
    </row>
    <row r="1335" spans="16:17">
      <c r="P1335" s="389" t="s">
        <v>99449</v>
      </c>
      <c r="Q1335" s="395">
        <v>16</v>
      </c>
    </row>
    <row r="1336" spans="16:17">
      <c r="P1336" s="389" t="s">
        <v>99450</v>
      </c>
      <c r="Q1336" s="395">
        <v>16</v>
      </c>
    </row>
    <row r="1337" spans="16:17">
      <c r="P1337" s="389" t="s">
        <v>99451</v>
      </c>
      <c r="Q1337" s="395">
        <v>16</v>
      </c>
    </row>
    <row r="1338" spans="16:17">
      <c r="P1338" s="389" t="s">
        <v>99452</v>
      </c>
      <c r="Q1338" s="395">
        <v>16</v>
      </c>
    </row>
    <row r="1339" spans="16:17">
      <c r="P1339" s="389" t="s">
        <v>99453</v>
      </c>
      <c r="Q1339" s="395">
        <v>16</v>
      </c>
    </row>
    <row r="1340" spans="16:17">
      <c r="P1340" s="389" t="s">
        <v>99454</v>
      </c>
      <c r="Q1340" s="395">
        <v>16</v>
      </c>
    </row>
    <row r="1341" spans="16:17">
      <c r="P1341" s="389" t="s">
        <v>99455</v>
      </c>
      <c r="Q1341" s="395">
        <v>16</v>
      </c>
    </row>
    <row r="1342" spans="16:17">
      <c r="P1342" s="389" t="s">
        <v>99456</v>
      </c>
      <c r="Q1342" s="395">
        <v>16</v>
      </c>
    </row>
    <row r="1343" spans="16:17">
      <c r="P1343" s="389" t="s">
        <v>99457</v>
      </c>
      <c r="Q1343" s="395">
        <v>16</v>
      </c>
    </row>
    <row r="1344" spans="16:17">
      <c r="P1344" s="389" t="s">
        <v>99458</v>
      </c>
      <c r="Q1344" s="395">
        <v>16</v>
      </c>
    </row>
    <row r="1345" spans="16:17">
      <c r="P1345" s="389" t="s">
        <v>99459</v>
      </c>
      <c r="Q1345" s="395">
        <v>16</v>
      </c>
    </row>
    <row r="1346" spans="16:17">
      <c r="P1346" s="389" t="s">
        <v>99460</v>
      </c>
      <c r="Q1346" s="395">
        <v>16</v>
      </c>
    </row>
    <row r="1347" spans="16:17">
      <c r="P1347" s="389" t="s">
        <v>99461</v>
      </c>
      <c r="Q1347" s="395">
        <v>16</v>
      </c>
    </row>
    <row r="1348" spans="16:17">
      <c r="P1348" s="389" t="s">
        <v>99462</v>
      </c>
      <c r="Q1348" s="395">
        <v>16</v>
      </c>
    </row>
    <row r="1349" spans="16:17">
      <c r="P1349" s="389" t="s">
        <v>99463</v>
      </c>
      <c r="Q1349" s="395">
        <v>16</v>
      </c>
    </row>
    <row r="1350" spans="16:17">
      <c r="P1350" s="389" t="s">
        <v>99464</v>
      </c>
      <c r="Q1350" s="395">
        <v>16</v>
      </c>
    </row>
    <row r="1351" spans="16:17">
      <c r="P1351" s="389" t="s">
        <v>99465</v>
      </c>
      <c r="Q1351" s="395">
        <v>16</v>
      </c>
    </row>
    <row r="1352" spans="16:17">
      <c r="P1352" s="389" t="s">
        <v>99466</v>
      </c>
      <c r="Q1352" s="395">
        <v>16</v>
      </c>
    </row>
    <row r="1353" spans="16:17">
      <c r="P1353" s="389" t="s">
        <v>99467</v>
      </c>
      <c r="Q1353" s="395">
        <v>16</v>
      </c>
    </row>
    <row r="1354" spans="16:17">
      <c r="P1354" s="389" t="s">
        <v>99469</v>
      </c>
      <c r="Q1354" s="395">
        <v>16</v>
      </c>
    </row>
    <row r="1355" spans="16:17">
      <c r="P1355" s="389" t="s">
        <v>99470</v>
      </c>
      <c r="Q1355" s="395">
        <v>16</v>
      </c>
    </row>
    <row r="1356" spans="16:17">
      <c r="P1356" s="389" t="s">
        <v>99471</v>
      </c>
      <c r="Q1356" s="395">
        <v>16</v>
      </c>
    </row>
    <row r="1357" spans="16:17">
      <c r="P1357" s="389" t="s">
        <v>99472</v>
      </c>
      <c r="Q1357" s="395">
        <v>16</v>
      </c>
    </row>
    <row r="1358" spans="16:17">
      <c r="P1358" s="389" t="s">
        <v>99473</v>
      </c>
      <c r="Q1358" s="395">
        <v>16</v>
      </c>
    </row>
    <row r="1359" spans="16:17">
      <c r="P1359" s="389" t="s">
        <v>99474</v>
      </c>
      <c r="Q1359" s="395">
        <v>16</v>
      </c>
    </row>
    <row r="1360" spans="16:17">
      <c r="P1360" s="389" t="s">
        <v>99475</v>
      </c>
      <c r="Q1360" s="395">
        <v>16</v>
      </c>
    </row>
    <row r="1361" spans="16:17">
      <c r="P1361" s="389" t="s">
        <v>99476</v>
      </c>
      <c r="Q1361" s="395">
        <v>16</v>
      </c>
    </row>
    <row r="1362" spans="16:17">
      <c r="P1362" s="389" t="s">
        <v>99477</v>
      </c>
      <c r="Q1362" s="395">
        <v>16</v>
      </c>
    </row>
    <row r="1363" spans="16:17">
      <c r="P1363" s="389" t="s">
        <v>99478</v>
      </c>
      <c r="Q1363" s="395">
        <v>16</v>
      </c>
    </row>
    <row r="1364" spans="16:17">
      <c r="P1364" s="389" t="s">
        <v>99479</v>
      </c>
      <c r="Q1364" s="395">
        <v>16</v>
      </c>
    </row>
    <row r="1365" spans="16:17">
      <c r="P1365" s="389" t="s">
        <v>99480</v>
      </c>
      <c r="Q1365" s="395">
        <v>16</v>
      </c>
    </row>
    <row r="1366" spans="16:17">
      <c r="P1366" s="389" t="s">
        <v>99481</v>
      </c>
      <c r="Q1366" s="395">
        <v>16</v>
      </c>
    </row>
    <row r="1367" spans="16:17">
      <c r="P1367" s="389" t="s">
        <v>99482</v>
      </c>
      <c r="Q1367" s="395">
        <v>16</v>
      </c>
    </row>
    <row r="1368" spans="16:17">
      <c r="P1368" s="389" t="s">
        <v>99483</v>
      </c>
      <c r="Q1368" s="395">
        <v>16</v>
      </c>
    </row>
    <row r="1369" spans="16:17">
      <c r="P1369" s="389" t="s">
        <v>99484</v>
      </c>
      <c r="Q1369" s="395">
        <v>16</v>
      </c>
    </row>
    <row r="1370" spans="16:17">
      <c r="P1370" s="389" t="s">
        <v>99485</v>
      </c>
      <c r="Q1370" s="395">
        <v>16</v>
      </c>
    </row>
    <row r="1371" spans="16:17">
      <c r="P1371" s="389" t="s">
        <v>99486</v>
      </c>
      <c r="Q1371" s="395">
        <v>16</v>
      </c>
    </row>
    <row r="1372" spans="16:17">
      <c r="P1372" s="389" t="s">
        <v>99487</v>
      </c>
      <c r="Q1372" s="395">
        <v>16</v>
      </c>
    </row>
    <row r="1373" spans="16:17">
      <c r="P1373" s="389" t="s">
        <v>99488</v>
      </c>
      <c r="Q1373" s="395">
        <v>16</v>
      </c>
    </row>
    <row r="1374" spans="16:17">
      <c r="P1374" s="389" t="s">
        <v>99489</v>
      </c>
      <c r="Q1374" s="395">
        <v>16</v>
      </c>
    </row>
    <row r="1375" spans="16:17">
      <c r="P1375" s="389" t="s">
        <v>99490</v>
      </c>
      <c r="Q1375" s="395">
        <v>16</v>
      </c>
    </row>
    <row r="1376" spans="16:17">
      <c r="P1376" s="389" t="s">
        <v>99491</v>
      </c>
      <c r="Q1376" s="395">
        <v>16</v>
      </c>
    </row>
    <row r="1377" spans="16:17">
      <c r="P1377" s="389" t="s">
        <v>99492</v>
      </c>
      <c r="Q1377" s="395">
        <v>16</v>
      </c>
    </row>
    <row r="1378" spans="16:17">
      <c r="P1378" s="389" t="s">
        <v>99493</v>
      </c>
      <c r="Q1378" s="395">
        <v>16</v>
      </c>
    </row>
    <row r="1379" spans="16:17">
      <c r="P1379" s="389" t="s">
        <v>99494</v>
      </c>
      <c r="Q1379" s="395">
        <v>16</v>
      </c>
    </row>
    <row r="1380" spans="16:17">
      <c r="P1380" s="389" t="s">
        <v>99495</v>
      </c>
      <c r="Q1380" s="395">
        <v>16</v>
      </c>
    </row>
    <row r="1381" spans="16:17">
      <c r="P1381" s="389" t="s">
        <v>99496</v>
      </c>
      <c r="Q1381" s="395">
        <v>16</v>
      </c>
    </row>
    <row r="1382" spans="16:17">
      <c r="P1382" s="389" t="s">
        <v>99497</v>
      </c>
      <c r="Q1382" s="395">
        <v>16</v>
      </c>
    </row>
    <row r="1383" spans="16:17">
      <c r="P1383" s="389" t="s">
        <v>99498</v>
      </c>
      <c r="Q1383" s="395">
        <v>16</v>
      </c>
    </row>
    <row r="1384" spans="16:17">
      <c r="P1384" s="389" t="s">
        <v>99499</v>
      </c>
      <c r="Q1384" s="395">
        <v>16</v>
      </c>
    </row>
    <row r="1385" spans="16:17">
      <c r="P1385" s="389" t="s">
        <v>98856</v>
      </c>
      <c r="Q1385" s="395">
        <v>17</v>
      </c>
    </row>
    <row r="1386" spans="16:17">
      <c r="P1386" s="389" t="s">
        <v>98857</v>
      </c>
      <c r="Q1386" s="395">
        <v>17</v>
      </c>
    </row>
    <row r="1387" spans="16:17">
      <c r="P1387" s="389" t="s">
        <v>98858</v>
      </c>
      <c r="Q1387" s="395">
        <v>17</v>
      </c>
    </row>
    <row r="1388" spans="16:17">
      <c r="P1388" s="389" t="s">
        <v>98860</v>
      </c>
      <c r="Q1388" s="395">
        <v>17</v>
      </c>
    </row>
    <row r="1389" spans="16:17">
      <c r="P1389" s="389" t="s">
        <v>98861</v>
      </c>
      <c r="Q1389" s="395">
        <v>17</v>
      </c>
    </row>
    <row r="1390" spans="16:17">
      <c r="P1390" s="389" t="s">
        <v>98862</v>
      </c>
      <c r="Q1390" s="395">
        <v>17</v>
      </c>
    </row>
    <row r="1391" spans="16:17">
      <c r="P1391" s="389" t="s">
        <v>98864</v>
      </c>
      <c r="Q1391" s="395">
        <v>17</v>
      </c>
    </row>
    <row r="1392" spans="16:17">
      <c r="P1392" s="389" t="s">
        <v>98865</v>
      </c>
      <c r="Q1392" s="395">
        <v>17</v>
      </c>
    </row>
    <row r="1393" spans="16:17">
      <c r="P1393" s="389" t="s">
        <v>98866</v>
      </c>
      <c r="Q1393" s="395">
        <v>17</v>
      </c>
    </row>
    <row r="1394" spans="16:17">
      <c r="P1394" s="389" t="s">
        <v>98867</v>
      </c>
      <c r="Q1394" s="395">
        <v>17</v>
      </c>
    </row>
    <row r="1395" spans="16:17">
      <c r="P1395" s="389" t="s">
        <v>98868</v>
      </c>
      <c r="Q1395" s="395">
        <v>17</v>
      </c>
    </row>
    <row r="1396" spans="16:17">
      <c r="P1396" s="389" t="s">
        <v>98869</v>
      </c>
      <c r="Q1396" s="395">
        <v>17</v>
      </c>
    </row>
    <row r="1397" spans="16:17">
      <c r="P1397" s="389" t="s">
        <v>98870</v>
      </c>
      <c r="Q1397" s="395">
        <v>17</v>
      </c>
    </row>
    <row r="1398" spans="16:17">
      <c r="P1398" s="389" t="s">
        <v>98871</v>
      </c>
      <c r="Q1398" s="395">
        <v>17</v>
      </c>
    </row>
    <row r="1399" spans="16:17">
      <c r="P1399" s="389" t="s">
        <v>98872</v>
      </c>
      <c r="Q1399" s="395">
        <v>17</v>
      </c>
    </row>
    <row r="1400" spans="16:17">
      <c r="P1400" s="389" t="s">
        <v>98873</v>
      </c>
      <c r="Q1400" s="395">
        <v>17</v>
      </c>
    </row>
    <row r="1401" spans="16:17">
      <c r="P1401" s="389" t="s">
        <v>98874</v>
      </c>
      <c r="Q1401" s="395">
        <v>17</v>
      </c>
    </row>
    <row r="1402" spans="16:17">
      <c r="P1402" s="389" t="s">
        <v>98875</v>
      </c>
      <c r="Q1402" s="395">
        <v>17</v>
      </c>
    </row>
    <row r="1403" spans="16:17">
      <c r="P1403" s="389" t="s">
        <v>98876</v>
      </c>
      <c r="Q1403" s="395">
        <v>17</v>
      </c>
    </row>
    <row r="1404" spans="16:17">
      <c r="P1404" s="389" t="s">
        <v>98877</v>
      </c>
      <c r="Q1404" s="395">
        <v>17</v>
      </c>
    </row>
    <row r="1405" spans="16:17">
      <c r="P1405" s="389" t="s">
        <v>98878</v>
      </c>
      <c r="Q1405" s="395">
        <v>17</v>
      </c>
    </row>
    <row r="1406" spans="16:17">
      <c r="P1406" s="389" t="s">
        <v>98879</v>
      </c>
      <c r="Q1406" s="395">
        <v>17</v>
      </c>
    </row>
    <row r="1407" spans="16:17">
      <c r="P1407" s="389" t="s">
        <v>98880</v>
      </c>
      <c r="Q1407" s="395">
        <v>17</v>
      </c>
    </row>
    <row r="1408" spans="16:17">
      <c r="P1408" s="389" t="s">
        <v>98881</v>
      </c>
      <c r="Q1408" s="395">
        <v>17</v>
      </c>
    </row>
    <row r="1409" spans="16:17">
      <c r="P1409" s="389" t="s">
        <v>98882</v>
      </c>
      <c r="Q1409" s="395">
        <v>17</v>
      </c>
    </row>
    <row r="1410" spans="16:17">
      <c r="P1410" s="389" t="s">
        <v>98883</v>
      </c>
      <c r="Q1410" s="395">
        <v>17</v>
      </c>
    </row>
    <row r="1411" spans="16:17">
      <c r="P1411" s="389" t="s">
        <v>98884</v>
      </c>
      <c r="Q1411" s="395">
        <v>17</v>
      </c>
    </row>
    <row r="1412" spans="16:17">
      <c r="P1412" s="389" t="s">
        <v>98885</v>
      </c>
      <c r="Q1412" s="395">
        <v>17</v>
      </c>
    </row>
    <row r="1413" spans="16:17">
      <c r="P1413" s="389" t="s">
        <v>98886</v>
      </c>
      <c r="Q1413" s="395">
        <v>17</v>
      </c>
    </row>
    <row r="1414" spans="16:17">
      <c r="P1414" s="389" t="s">
        <v>98887</v>
      </c>
      <c r="Q1414" s="395">
        <v>17</v>
      </c>
    </row>
    <row r="1415" spans="16:17">
      <c r="P1415" s="389" t="s">
        <v>98888</v>
      </c>
      <c r="Q1415" s="395">
        <v>17</v>
      </c>
    </row>
    <row r="1416" spans="16:17">
      <c r="P1416" s="389" t="s">
        <v>98889</v>
      </c>
      <c r="Q1416" s="395">
        <v>17</v>
      </c>
    </row>
    <row r="1417" spans="16:17">
      <c r="P1417" s="389" t="s">
        <v>98890</v>
      </c>
      <c r="Q1417" s="395">
        <v>17</v>
      </c>
    </row>
    <row r="1418" spans="16:17">
      <c r="P1418" s="389" t="s">
        <v>98891</v>
      </c>
      <c r="Q1418" s="395">
        <v>17</v>
      </c>
    </row>
    <row r="1419" spans="16:17">
      <c r="P1419" s="389" t="s">
        <v>98892</v>
      </c>
      <c r="Q1419" s="395">
        <v>17</v>
      </c>
    </row>
    <row r="1420" spans="16:17">
      <c r="P1420" s="389" t="s">
        <v>98893</v>
      </c>
      <c r="Q1420" s="395">
        <v>17</v>
      </c>
    </row>
    <row r="1421" spans="16:17">
      <c r="P1421" s="389" t="s">
        <v>98894</v>
      </c>
      <c r="Q1421" s="395">
        <v>17</v>
      </c>
    </row>
    <row r="1422" spans="16:17">
      <c r="P1422" s="389" t="s">
        <v>98895</v>
      </c>
      <c r="Q1422" s="395">
        <v>17</v>
      </c>
    </row>
    <row r="1423" spans="16:17">
      <c r="P1423" s="389" t="s">
        <v>98896</v>
      </c>
      <c r="Q1423" s="395">
        <v>17</v>
      </c>
    </row>
    <row r="1424" spans="16:17">
      <c r="P1424" s="389" t="s">
        <v>98897</v>
      </c>
      <c r="Q1424" s="395">
        <v>17</v>
      </c>
    </row>
    <row r="1425" spans="16:17">
      <c r="P1425" s="389" t="s">
        <v>98898</v>
      </c>
      <c r="Q1425" s="395">
        <v>17</v>
      </c>
    </row>
    <row r="1426" spans="16:17">
      <c r="P1426" s="389" t="s">
        <v>98899</v>
      </c>
      <c r="Q1426" s="395">
        <v>17</v>
      </c>
    </row>
    <row r="1427" spans="16:17">
      <c r="P1427" s="389" t="s">
        <v>98900</v>
      </c>
      <c r="Q1427" s="395">
        <v>17</v>
      </c>
    </row>
    <row r="1428" spans="16:17">
      <c r="P1428" s="389" t="s">
        <v>98901</v>
      </c>
      <c r="Q1428" s="395">
        <v>17</v>
      </c>
    </row>
    <row r="1429" spans="16:17">
      <c r="P1429" s="389" t="s">
        <v>98902</v>
      </c>
      <c r="Q1429" s="395">
        <v>17</v>
      </c>
    </row>
    <row r="1430" spans="16:17">
      <c r="P1430" s="389" t="s">
        <v>98903</v>
      </c>
      <c r="Q1430" s="395">
        <v>17</v>
      </c>
    </row>
    <row r="1431" spans="16:17">
      <c r="P1431" s="389" t="s">
        <v>98904</v>
      </c>
      <c r="Q1431" s="395">
        <v>17</v>
      </c>
    </row>
    <row r="1432" spans="16:17">
      <c r="P1432" s="389" t="s">
        <v>98905</v>
      </c>
      <c r="Q1432" s="395">
        <v>17</v>
      </c>
    </row>
    <row r="1433" spans="16:17">
      <c r="P1433" s="389" t="s">
        <v>98906</v>
      </c>
      <c r="Q1433" s="395">
        <v>17</v>
      </c>
    </row>
    <row r="1434" spans="16:17">
      <c r="P1434" s="389" t="s">
        <v>98907</v>
      </c>
      <c r="Q1434" s="395">
        <v>17</v>
      </c>
    </row>
    <row r="1435" spans="16:17">
      <c r="P1435" s="389" t="s">
        <v>98908</v>
      </c>
      <c r="Q1435" s="395">
        <v>17</v>
      </c>
    </row>
    <row r="1436" spans="16:17">
      <c r="P1436" s="389" t="s">
        <v>98909</v>
      </c>
      <c r="Q1436" s="395">
        <v>17</v>
      </c>
    </row>
    <row r="1437" spans="16:17">
      <c r="P1437" s="389" t="s">
        <v>98910</v>
      </c>
      <c r="Q1437" s="395">
        <v>17</v>
      </c>
    </row>
    <row r="1438" spans="16:17">
      <c r="P1438" s="389" t="s">
        <v>98911</v>
      </c>
      <c r="Q1438" s="395">
        <v>17</v>
      </c>
    </row>
    <row r="1439" spans="16:17">
      <c r="P1439" s="389" t="s">
        <v>98912</v>
      </c>
      <c r="Q1439" s="395">
        <v>17</v>
      </c>
    </row>
    <row r="1440" spans="16:17">
      <c r="P1440" s="389" t="s">
        <v>98913</v>
      </c>
      <c r="Q1440" s="395">
        <v>17</v>
      </c>
    </row>
    <row r="1441" spans="16:17">
      <c r="P1441" s="389" t="s">
        <v>98914</v>
      </c>
      <c r="Q1441" s="395">
        <v>17</v>
      </c>
    </row>
    <row r="1442" spans="16:17">
      <c r="P1442" s="389" t="s">
        <v>98915</v>
      </c>
      <c r="Q1442" s="395">
        <v>17</v>
      </c>
    </row>
    <row r="1443" spans="16:17">
      <c r="P1443" s="389" t="s">
        <v>98916</v>
      </c>
      <c r="Q1443" s="395">
        <v>17</v>
      </c>
    </row>
    <row r="1444" spans="16:17">
      <c r="P1444" s="389" t="s">
        <v>98917</v>
      </c>
      <c r="Q1444" s="395">
        <v>17</v>
      </c>
    </row>
    <row r="1445" spans="16:17">
      <c r="P1445" s="389" t="s">
        <v>98918</v>
      </c>
      <c r="Q1445" s="395">
        <v>17</v>
      </c>
    </row>
    <row r="1446" spans="16:17">
      <c r="P1446" s="389" t="s">
        <v>98919</v>
      </c>
      <c r="Q1446" s="395">
        <v>17</v>
      </c>
    </row>
    <row r="1447" spans="16:17">
      <c r="P1447" s="389" t="s">
        <v>98920</v>
      </c>
      <c r="Q1447" s="395">
        <v>17</v>
      </c>
    </row>
    <row r="1448" spans="16:17">
      <c r="P1448" s="389" t="s">
        <v>98921</v>
      </c>
      <c r="Q1448" s="395">
        <v>17</v>
      </c>
    </row>
    <row r="1449" spans="16:17">
      <c r="P1449" s="389" t="s">
        <v>98922</v>
      </c>
      <c r="Q1449" s="395">
        <v>17</v>
      </c>
    </row>
    <row r="1450" spans="16:17">
      <c r="P1450" s="389" t="s">
        <v>98923</v>
      </c>
      <c r="Q1450" s="395">
        <v>17</v>
      </c>
    </row>
    <row r="1451" spans="16:17">
      <c r="P1451" s="389" t="s">
        <v>98924</v>
      </c>
      <c r="Q1451" s="395">
        <v>17</v>
      </c>
    </row>
    <row r="1452" spans="16:17">
      <c r="P1452" s="389" t="s">
        <v>98925</v>
      </c>
      <c r="Q1452" s="395">
        <v>17</v>
      </c>
    </row>
    <row r="1453" spans="16:17">
      <c r="P1453" s="389" t="s">
        <v>98926</v>
      </c>
      <c r="Q1453" s="395">
        <v>17</v>
      </c>
    </row>
    <row r="1454" spans="16:17">
      <c r="P1454" s="389" t="s">
        <v>98927</v>
      </c>
      <c r="Q1454" s="395">
        <v>17</v>
      </c>
    </row>
    <row r="1455" spans="16:17">
      <c r="P1455" s="389" t="s">
        <v>98929</v>
      </c>
      <c r="Q1455" s="395">
        <v>17</v>
      </c>
    </row>
    <row r="1456" spans="16:17">
      <c r="P1456" s="389" t="s">
        <v>98930</v>
      </c>
      <c r="Q1456" s="395">
        <v>17</v>
      </c>
    </row>
    <row r="1457" spans="16:17">
      <c r="P1457" s="389" t="s">
        <v>98931</v>
      </c>
      <c r="Q1457" s="395">
        <v>17</v>
      </c>
    </row>
    <row r="1458" spans="16:17">
      <c r="P1458" s="389" t="s">
        <v>98932</v>
      </c>
      <c r="Q1458" s="395">
        <v>17</v>
      </c>
    </row>
    <row r="1459" spans="16:17">
      <c r="P1459" s="389" t="s">
        <v>98933</v>
      </c>
      <c r="Q1459" s="395">
        <v>17</v>
      </c>
    </row>
    <row r="1460" spans="16:17">
      <c r="P1460" s="389" t="s">
        <v>98935</v>
      </c>
      <c r="Q1460" s="395">
        <v>17</v>
      </c>
    </row>
    <row r="1461" spans="16:17">
      <c r="P1461" s="389" t="s">
        <v>98936</v>
      </c>
      <c r="Q1461" s="395">
        <v>17</v>
      </c>
    </row>
    <row r="1462" spans="16:17">
      <c r="P1462" s="389" t="s">
        <v>98937</v>
      </c>
      <c r="Q1462" s="395">
        <v>17</v>
      </c>
    </row>
    <row r="1463" spans="16:17">
      <c r="P1463" s="389" t="s">
        <v>98938</v>
      </c>
      <c r="Q1463" s="395">
        <v>17</v>
      </c>
    </row>
    <row r="1464" spans="16:17">
      <c r="P1464" s="389" t="s">
        <v>98939</v>
      </c>
      <c r="Q1464" s="395">
        <v>17</v>
      </c>
    </row>
    <row r="1465" spans="16:17">
      <c r="P1465" s="389" t="s">
        <v>98940</v>
      </c>
      <c r="Q1465" s="395">
        <v>17</v>
      </c>
    </row>
    <row r="1466" spans="16:17">
      <c r="P1466" s="389" t="s">
        <v>100543</v>
      </c>
      <c r="Q1466" s="395">
        <v>17</v>
      </c>
    </row>
    <row r="1467" spans="16:17">
      <c r="P1467" s="389" t="s">
        <v>98941</v>
      </c>
      <c r="Q1467" s="395">
        <v>17</v>
      </c>
    </row>
    <row r="1468" spans="16:17">
      <c r="P1468" s="389" t="s">
        <v>98942</v>
      </c>
      <c r="Q1468" s="395">
        <v>17</v>
      </c>
    </row>
    <row r="1469" spans="16:17">
      <c r="P1469" s="389" t="s">
        <v>100544</v>
      </c>
      <c r="Q1469" s="395">
        <v>17</v>
      </c>
    </row>
    <row r="1470" spans="16:17">
      <c r="P1470" s="389" t="s">
        <v>100545</v>
      </c>
      <c r="Q1470" s="395">
        <v>17</v>
      </c>
    </row>
    <row r="1471" spans="16:17">
      <c r="P1471" s="389" t="s">
        <v>100546</v>
      </c>
      <c r="Q1471" s="395">
        <v>17</v>
      </c>
    </row>
    <row r="1472" spans="16:17">
      <c r="P1472" s="389" t="s">
        <v>98943</v>
      </c>
      <c r="Q1472" s="395">
        <v>17</v>
      </c>
    </row>
    <row r="1473" spans="16:17">
      <c r="P1473" s="389" t="s">
        <v>98944</v>
      </c>
      <c r="Q1473" s="395">
        <v>17</v>
      </c>
    </row>
    <row r="1474" spans="16:17">
      <c r="P1474" s="389" t="s">
        <v>98945</v>
      </c>
      <c r="Q1474" s="395">
        <v>17</v>
      </c>
    </row>
    <row r="1475" spans="16:17">
      <c r="P1475" s="389" t="s">
        <v>98946</v>
      </c>
      <c r="Q1475" s="395">
        <v>17</v>
      </c>
    </row>
    <row r="1476" spans="16:17">
      <c r="P1476" s="389" t="s">
        <v>98947</v>
      </c>
      <c r="Q1476" s="395">
        <v>17</v>
      </c>
    </row>
    <row r="1477" spans="16:17">
      <c r="P1477" s="389" t="s">
        <v>98948</v>
      </c>
      <c r="Q1477" s="395">
        <v>17</v>
      </c>
    </row>
    <row r="1478" spans="16:17">
      <c r="P1478" s="389" t="s">
        <v>98949</v>
      </c>
      <c r="Q1478" s="395">
        <v>17</v>
      </c>
    </row>
    <row r="1479" spans="16:17">
      <c r="P1479" s="389" t="s">
        <v>98950</v>
      </c>
      <c r="Q1479" s="395">
        <v>17</v>
      </c>
    </row>
    <row r="1480" spans="16:17">
      <c r="P1480" s="389" t="s">
        <v>98952</v>
      </c>
      <c r="Q1480" s="395">
        <v>17</v>
      </c>
    </row>
    <row r="1481" spans="16:17">
      <c r="P1481" s="389" t="s">
        <v>98953</v>
      </c>
      <c r="Q1481" s="395">
        <v>17</v>
      </c>
    </row>
    <row r="1482" spans="16:17">
      <c r="P1482" s="389" t="s">
        <v>98954</v>
      </c>
      <c r="Q1482" s="395">
        <v>17</v>
      </c>
    </row>
    <row r="1483" spans="16:17">
      <c r="P1483" s="389" t="s">
        <v>98955</v>
      </c>
      <c r="Q1483" s="395">
        <v>17</v>
      </c>
    </row>
    <row r="1484" spans="16:17">
      <c r="P1484" s="389" t="s">
        <v>98957</v>
      </c>
      <c r="Q1484" s="395">
        <v>17</v>
      </c>
    </row>
    <row r="1485" spans="16:17">
      <c r="P1485" s="389" t="s">
        <v>98958</v>
      </c>
      <c r="Q1485" s="395">
        <v>17</v>
      </c>
    </row>
    <row r="1486" spans="16:17">
      <c r="P1486" s="389" t="s">
        <v>98959</v>
      </c>
      <c r="Q1486" s="395">
        <v>17</v>
      </c>
    </row>
    <row r="1487" spans="16:17">
      <c r="P1487" s="389" t="s">
        <v>98960</v>
      </c>
      <c r="Q1487" s="395">
        <v>17</v>
      </c>
    </row>
    <row r="1488" spans="16:17">
      <c r="P1488" s="389" t="s">
        <v>98961</v>
      </c>
      <c r="Q1488" s="395">
        <v>17</v>
      </c>
    </row>
    <row r="1489" spans="16:17">
      <c r="P1489" s="389" t="s">
        <v>98962</v>
      </c>
      <c r="Q1489" s="395">
        <v>17</v>
      </c>
    </row>
    <row r="1490" spans="16:17">
      <c r="P1490" s="389" t="s">
        <v>98963</v>
      </c>
      <c r="Q1490" s="395">
        <v>17</v>
      </c>
    </row>
    <row r="1491" spans="16:17">
      <c r="P1491" s="389" t="s">
        <v>98964</v>
      </c>
      <c r="Q1491" s="395">
        <v>17</v>
      </c>
    </row>
    <row r="1492" spans="16:17">
      <c r="P1492" s="389" t="s">
        <v>98965</v>
      </c>
      <c r="Q1492" s="395">
        <v>17</v>
      </c>
    </row>
    <row r="1493" spans="16:17">
      <c r="P1493" s="389" t="s">
        <v>98966</v>
      </c>
      <c r="Q1493" s="395">
        <v>17</v>
      </c>
    </row>
    <row r="1494" spans="16:17">
      <c r="P1494" s="389" t="s">
        <v>98967</v>
      </c>
      <c r="Q1494" s="395">
        <v>17</v>
      </c>
    </row>
    <row r="1495" spans="16:17">
      <c r="P1495" s="389" t="s">
        <v>98968</v>
      </c>
      <c r="Q1495" s="395">
        <v>17</v>
      </c>
    </row>
    <row r="1496" spans="16:17">
      <c r="P1496" s="389" t="s">
        <v>98969</v>
      </c>
      <c r="Q1496" s="395">
        <v>17</v>
      </c>
    </row>
    <row r="1497" spans="16:17">
      <c r="P1497" s="389" t="s">
        <v>98970</v>
      </c>
      <c r="Q1497" s="395">
        <v>17</v>
      </c>
    </row>
    <row r="1498" spans="16:17">
      <c r="P1498" s="389" t="s">
        <v>98971</v>
      </c>
      <c r="Q1498" s="395">
        <v>17</v>
      </c>
    </row>
    <row r="1499" spans="16:17">
      <c r="P1499" s="389" t="s">
        <v>98972</v>
      </c>
      <c r="Q1499" s="395">
        <v>17</v>
      </c>
    </row>
    <row r="1500" spans="16:17">
      <c r="P1500" s="389" t="s">
        <v>98974</v>
      </c>
      <c r="Q1500" s="395">
        <v>17</v>
      </c>
    </row>
    <row r="1501" spans="16:17">
      <c r="P1501" s="389" t="s">
        <v>98975</v>
      </c>
      <c r="Q1501" s="395">
        <v>17</v>
      </c>
    </row>
    <row r="1502" spans="16:17">
      <c r="P1502" s="389" t="s">
        <v>98976</v>
      </c>
      <c r="Q1502" s="395">
        <v>17</v>
      </c>
    </row>
    <row r="1503" spans="16:17">
      <c r="P1503" s="389" t="s">
        <v>98977</v>
      </c>
      <c r="Q1503" s="395">
        <v>17</v>
      </c>
    </row>
    <row r="1504" spans="16:17">
      <c r="P1504" s="389" t="s">
        <v>98978</v>
      </c>
      <c r="Q1504" s="395">
        <v>17</v>
      </c>
    </row>
    <row r="1505" spans="16:17">
      <c r="P1505" s="389" t="s">
        <v>98979</v>
      </c>
      <c r="Q1505" s="395">
        <v>17</v>
      </c>
    </row>
    <row r="1506" spans="16:17">
      <c r="P1506" s="389" t="s">
        <v>98980</v>
      </c>
      <c r="Q1506" s="395">
        <v>17</v>
      </c>
    </row>
    <row r="1507" spans="16:17">
      <c r="P1507" s="389" t="s">
        <v>98981</v>
      </c>
      <c r="Q1507" s="395">
        <v>17</v>
      </c>
    </row>
    <row r="1508" spans="16:17">
      <c r="P1508" s="389" t="s">
        <v>98982</v>
      </c>
      <c r="Q1508" s="395">
        <v>17</v>
      </c>
    </row>
    <row r="1509" spans="16:17">
      <c r="P1509" s="389" t="s">
        <v>98983</v>
      </c>
      <c r="Q1509" s="395">
        <v>17</v>
      </c>
    </row>
    <row r="1510" spans="16:17">
      <c r="P1510" s="389" t="s">
        <v>98984</v>
      </c>
      <c r="Q1510" s="395">
        <v>17</v>
      </c>
    </row>
    <row r="1511" spans="16:17">
      <c r="P1511" s="389" t="s">
        <v>98985</v>
      </c>
      <c r="Q1511" s="395">
        <v>17</v>
      </c>
    </row>
    <row r="1512" spans="16:17">
      <c r="P1512" s="389" t="s">
        <v>98986</v>
      </c>
      <c r="Q1512" s="395">
        <v>17</v>
      </c>
    </row>
    <row r="1513" spans="16:17">
      <c r="P1513" s="389" t="s">
        <v>98987</v>
      </c>
      <c r="Q1513" s="395">
        <v>17</v>
      </c>
    </row>
    <row r="1514" spans="16:17">
      <c r="P1514" s="389" t="s">
        <v>98988</v>
      </c>
      <c r="Q1514" s="395">
        <v>17</v>
      </c>
    </row>
    <row r="1515" spans="16:17">
      <c r="P1515" s="389" t="s">
        <v>98989</v>
      </c>
      <c r="Q1515" s="395">
        <v>17</v>
      </c>
    </row>
    <row r="1516" spans="16:17">
      <c r="P1516" s="389" t="s">
        <v>98990</v>
      </c>
      <c r="Q1516" s="395">
        <v>17</v>
      </c>
    </row>
    <row r="1517" spans="16:17">
      <c r="P1517" s="389" t="s">
        <v>98991</v>
      </c>
      <c r="Q1517" s="395">
        <v>17</v>
      </c>
    </row>
    <row r="1518" spans="16:17">
      <c r="P1518" s="389" t="s">
        <v>98992</v>
      </c>
      <c r="Q1518" s="395">
        <v>17</v>
      </c>
    </row>
    <row r="1519" spans="16:17">
      <c r="P1519" s="389" t="s">
        <v>98993</v>
      </c>
      <c r="Q1519" s="395">
        <v>17</v>
      </c>
    </row>
    <row r="1520" spans="16:17">
      <c r="P1520" s="389" t="s">
        <v>98994</v>
      </c>
      <c r="Q1520" s="395">
        <v>17</v>
      </c>
    </row>
    <row r="1521" spans="16:17">
      <c r="P1521" s="389" t="s">
        <v>98995</v>
      </c>
      <c r="Q1521" s="395">
        <v>17</v>
      </c>
    </row>
    <row r="1522" spans="16:17">
      <c r="P1522" s="389" t="s">
        <v>98996</v>
      </c>
      <c r="Q1522" s="395">
        <v>17</v>
      </c>
    </row>
    <row r="1523" spans="16:17">
      <c r="P1523" s="389" t="s">
        <v>98997</v>
      </c>
      <c r="Q1523" s="395">
        <v>17</v>
      </c>
    </row>
    <row r="1524" spans="16:17">
      <c r="P1524" s="389" t="s">
        <v>98998</v>
      </c>
      <c r="Q1524" s="395">
        <v>17</v>
      </c>
    </row>
    <row r="1525" spans="16:17">
      <c r="P1525" s="389" t="s">
        <v>98999</v>
      </c>
      <c r="Q1525" s="395">
        <v>17</v>
      </c>
    </row>
    <row r="1526" spans="16:17">
      <c r="P1526" s="389" t="s">
        <v>99000</v>
      </c>
      <c r="Q1526" s="395">
        <v>17</v>
      </c>
    </row>
    <row r="1527" spans="16:17">
      <c r="P1527" s="389" t="s">
        <v>99001</v>
      </c>
      <c r="Q1527" s="395">
        <v>17</v>
      </c>
    </row>
    <row r="1528" spans="16:17">
      <c r="P1528" s="389" t="s">
        <v>99002</v>
      </c>
      <c r="Q1528" s="395">
        <v>17</v>
      </c>
    </row>
    <row r="1529" spans="16:17">
      <c r="P1529" s="389" t="s">
        <v>99003</v>
      </c>
      <c r="Q1529" s="395">
        <v>17</v>
      </c>
    </row>
    <row r="1530" spans="16:17">
      <c r="P1530" s="389" t="s">
        <v>99004</v>
      </c>
      <c r="Q1530" s="395">
        <v>17</v>
      </c>
    </row>
    <row r="1531" spans="16:17">
      <c r="P1531" s="389" t="s">
        <v>99005</v>
      </c>
      <c r="Q1531" s="395">
        <v>17</v>
      </c>
    </row>
    <row r="1532" spans="16:17">
      <c r="P1532" s="389" t="s">
        <v>99006</v>
      </c>
      <c r="Q1532" s="395">
        <v>17</v>
      </c>
    </row>
    <row r="1533" spans="16:17">
      <c r="P1533" s="389" t="s">
        <v>99007</v>
      </c>
      <c r="Q1533" s="395">
        <v>17</v>
      </c>
    </row>
    <row r="1534" spans="16:17">
      <c r="P1534" s="389" t="s">
        <v>99008</v>
      </c>
      <c r="Q1534" s="395">
        <v>17</v>
      </c>
    </row>
    <row r="1535" spans="16:17">
      <c r="P1535" s="389" t="s">
        <v>99009</v>
      </c>
      <c r="Q1535" s="395">
        <v>17</v>
      </c>
    </row>
    <row r="1536" spans="16:17">
      <c r="P1536" s="389" t="s">
        <v>99010</v>
      </c>
      <c r="Q1536" s="395">
        <v>17</v>
      </c>
    </row>
    <row r="1537" spans="16:17">
      <c r="P1537" s="389" t="s">
        <v>99011</v>
      </c>
      <c r="Q1537" s="395">
        <v>17</v>
      </c>
    </row>
    <row r="1538" spans="16:17">
      <c r="P1538" s="389" t="s">
        <v>99012</v>
      </c>
      <c r="Q1538" s="395">
        <v>17</v>
      </c>
    </row>
    <row r="1539" spans="16:17">
      <c r="P1539" s="389" t="s">
        <v>99013</v>
      </c>
      <c r="Q1539" s="395">
        <v>17</v>
      </c>
    </row>
    <row r="1540" spans="16:17">
      <c r="P1540" s="389" t="s">
        <v>99014</v>
      </c>
      <c r="Q1540" s="395">
        <v>17</v>
      </c>
    </row>
    <row r="1541" spans="16:17">
      <c r="P1541" s="389" t="s">
        <v>99015</v>
      </c>
      <c r="Q1541" s="395">
        <v>17</v>
      </c>
    </row>
    <row r="1542" spans="16:17">
      <c r="P1542" s="389" t="s">
        <v>99016</v>
      </c>
      <c r="Q1542" s="395">
        <v>17</v>
      </c>
    </row>
    <row r="1543" spans="16:17">
      <c r="P1543" s="389" t="s">
        <v>99017</v>
      </c>
      <c r="Q1543" s="395">
        <v>17</v>
      </c>
    </row>
    <row r="1544" spans="16:17">
      <c r="P1544" s="389" t="s">
        <v>99018</v>
      </c>
      <c r="Q1544" s="395">
        <v>17</v>
      </c>
    </row>
    <row r="1545" spans="16:17">
      <c r="P1545" s="389" t="s">
        <v>99019</v>
      </c>
      <c r="Q1545" s="395">
        <v>17</v>
      </c>
    </row>
    <row r="1546" spans="16:17">
      <c r="P1546" s="389" t="s">
        <v>99020</v>
      </c>
      <c r="Q1546" s="395">
        <v>17</v>
      </c>
    </row>
    <row r="1547" spans="16:17">
      <c r="P1547" s="389" t="s">
        <v>99021</v>
      </c>
      <c r="Q1547" s="395">
        <v>17</v>
      </c>
    </row>
    <row r="1548" spans="16:17">
      <c r="P1548" s="389" t="s">
        <v>99022</v>
      </c>
      <c r="Q1548" s="395">
        <v>17</v>
      </c>
    </row>
    <row r="1549" spans="16:17">
      <c r="P1549" s="389" t="s">
        <v>99023</v>
      </c>
      <c r="Q1549" s="395">
        <v>17</v>
      </c>
    </row>
    <row r="1550" spans="16:17">
      <c r="P1550" s="389" t="s">
        <v>99024</v>
      </c>
      <c r="Q1550" s="395">
        <v>17</v>
      </c>
    </row>
    <row r="1551" spans="16:17">
      <c r="P1551" s="389" t="s">
        <v>99025</v>
      </c>
      <c r="Q1551" s="395">
        <v>17</v>
      </c>
    </row>
    <row r="1552" spans="16:17">
      <c r="P1552" s="389" t="s">
        <v>99026</v>
      </c>
      <c r="Q1552" s="395">
        <v>17</v>
      </c>
    </row>
    <row r="1553" spans="16:17">
      <c r="P1553" s="389" t="s">
        <v>99027</v>
      </c>
      <c r="Q1553" s="395">
        <v>17</v>
      </c>
    </row>
    <row r="1554" spans="16:17">
      <c r="P1554" s="389" t="s">
        <v>99028</v>
      </c>
      <c r="Q1554" s="395">
        <v>17</v>
      </c>
    </row>
    <row r="1555" spans="16:17">
      <c r="P1555" s="389" t="s">
        <v>99029</v>
      </c>
      <c r="Q1555" s="395">
        <v>17</v>
      </c>
    </row>
    <row r="1556" spans="16:17">
      <c r="P1556" s="389" t="s">
        <v>99030</v>
      </c>
      <c r="Q1556" s="395">
        <v>17</v>
      </c>
    </row>
    <row r="1557" spans="16:17">
      <c r="P1557" s="389" t="s">
        <v>99031</v>
      </c>
      <c r="Q1557" s="395">
        <v>17</v>
      </c>
    </row>
    <row r="1558" spans="16:17">
      <c r="P1558" s="389" t="s">
        <v>99032</v>
      </c>
      <c r="Q1558" s="395">
        <v>17</v>
      </c>
    </row>
    <row r="1559" spans="16:17">
      <c r="P1559" s="389" t="s">
        <v>99033</v>
      </c>
      <c r="Q1559" s="395">
        <v>17</v>
      </c>
    </row>
    <row r="1560" spans="16:17">
      <c r="P1560" s="389" t="s">
        <v>99034</v>
      </c>
      <c r="Q1560" s="395">
        <v>17</v>
      </c>
    </row>
    <row r="1561" spans="16:17">
      <c r="P1561" s="389" t="s">
        <v>99035</v>
      </c>
      <c r="Q1561" s="395">
        <v>17</v>
      </c>
    </row>
    <row r="1562" spans="16:17">
      <c r="P1562" s="389" t="s">
        <v>99036</v>
      </c>
      <c r="Q1562" s="395">
        <v>17</v>
      </c>
    </row>
    <row r="1563" spans="16:17">
      <c r="P1563" s="389" t="s">
        <v>99037</v>
      </c>
      <c r="Q1563" s="395">
        <v>17</v>
      </c>
    </row>
    <row r="1564" spans="16:17">
      <c r="P1564" s="389" t="s">
        <v>99038</v>
      </c>
      <c r="Q1564" s="395">
        <v>17</v>
      </c>
    </row>
    <row r="1565" spans="16:17">
      <c r="P1565" s="389" t="s">
        <v>99039</v>
      </c>
      <c r="Q1565" s="395">
        <v>17</v>
      </c>
    </row>
    <row r="1566" spans="16:17">
      <c r="P1566" s="389" t="s">
        <v>99040</v>
      </c>
      <c r="Q1566" s="395">
        <v>17</v>
      </c>
    </row>
    <row r="1567" spans="16:17">
      <c r="P1567" s="389" t="s">
        <v>99041</v>
      </c>
      <c r="Q1567" s="395">
        <v>17</v>
      </c>
    </row>
    <row r="1568" spans="16:17">
      <c r="P1568" s="389" t="s">
        <v>99042</v>
      </c>
      <c r="Q1568" s="395">
        <v>17</v>
      </c>
    </row>
    <row r="1569" spans="16:17">
      <c r="P1569" s="389" t="s">
        <v>99043</v>
      </c>
      <c r="Q1569" s="395">
        <v>17</v>
      </c>
    </row>
    <row r="1570" spans="16:17">
      <c r="P1570" s="389" t="s">
        <v>99044</v>
      </c>
      <c r="Q1570" s="395">
        <v>17</v>
      </c>
    </row>
    <row r="1571" spans="16:17">
      <c r="P1571" s="389" t="s">
        <v>99045</v>
      </c>
      <c r="Q1571" s="395">
        <v>17</v>
      </c>
    </row>
    <row r="1572" spans="16:17">
      <c r="P1572" s="389" t="s">
        <v>99046</v>
      </c>
      <c r="Q1572" s="395">
        <v>17</v>
      </c>
    </row>
    <row r="1573" spans="16:17">
      <c r="P1573" s="389" t="s">
        <v>99047</v>
      </c>
      <c r="Q1573" s="395">
        <v>17</v>
      </c>
    </row>
    <row r="1574" spans="16:17">
      <c r="P1574" s="389" t="s">
        <v>99048</v>
      </c>
      <c r="Q1574" s="395">
        <v>17</v>
      </c>
    </row>
    <row r="1575" spans="16:17">
      <c r="P1575" s="389" t="s">
        <v>99049</v>
      </c>
      <c r="Q1575" s="395">
        <v>17</v>
      </c>
    </row>
    <row r="1576" spans="16:17">
      <c r="P1576" s="389" t="s">
        <v>99050</v>
      </c>
      <c r="Q1576" s="395">
        <v>17</v>
      </c>
    </row>
    <row r="1577" spans="16:17">
      <c r="P1577" s="389" t="s">
        <v>99051</v>
      </c>
      <c r="Q1577" s="395">
        <v>17</v>
      </c>
    </row>
    <row r="1578" spans="16:17">
      <c r="P1578" s="389" t="s">
        <v>99052</v>
      </c>
      <c r="Q1578" s="395">
        <v>17</v>
      </c>
    </row>
    <row r="1579" spans="16:17">
      <c r="P1579" s="389" t="s">
        <v>99053</v>
      </c>
      <c r="Q1579" s="395">
        <v>17</v>
      </c>
    </row>
    <row r="1580" spans="16:17">
      <c r="P1580" s="389" t="s">
        <v>99054</v>
      </c>
      <c r="Q1580" s="395">
        <v>17</v>
      </c>
    </row>
    <row r="1581" spans="16:17">
      <c r="P1581" s="389" t="s">
        <v>99055</v>
      </c>
      <c r="Q1581" s="395">
        <v>17</v>
      </c>
    </row>
    <row r="1582" spans="16:17">
      <c r="P1582" s="389" t="s">
        <v>98798</v>
      </c>
      <c r="Q1582" s="395">
        <v>18</v>
      </c>
    </row>
    <row r="1583" spans="16:17">
      <c r="P1583" s="389" t="s">
        <v>98803</v>
      </c>
      <c r="Q1583" s="395">
        <v>18</v>
      </c>
    </row>
    <row r="1584" spans="16:17">
      <c r="P1584" s="389" t="s">
        <v>98805</v>
      </c>
      <c r="Q1584" s="395">
        <v>18</v>
      </c>
    </row>
    <row r="1585" spans="16:17">
      <c r="P1585" s="389" t="s">
        <v>98807</v>
      </c>
      <c r="Q1585" s="395">
        <v>18</v>
      </c>
    </row>
    <row r="1586" spans="16:17">
      <c r="P1586" s="389" t="s">
        <v>98809</v>
      </c>
      <c r="Q1586" s="395">
        <v>18</v>
      </c>
    </row>
    <row r="1587" spans="16:17">
      <c r="P1587" s="389" t="s">
        <v>98811</v>
      </c>
      <c r="Q1587" s="395">
        <v>18</v>
      </c>
    </row>
    <row r="1588" spans="16:17">
      <c r="P1588" s="389" t="s">
        <v>98813</v>
      </c>
      <c r="Q1588" s="395">
        <v>18</v>
      </c>
    </row>
    <row r="1589" spans="16:17">
      <c r="P1589" s="389" t="s">
        <v>98815</v>
      </c>
      <c r="Q1589" s="395">
        <v>18</v>
      </c>
    </row>
    <row r="1590" spans="16:17">
      <c r="P1590" s="389" t="s">
        <v>98817</v>
      </c>
      <c r="Q1590" s="395">
        <v>18</v>
      </c>
    </row>
    <row r="1591" spans="16:17">
      <c r="P1591" s="389" t="s">
        <v>98819</v>
      </c>
      <c r="Q1591" s="395">
        <v>18</v>
      </c>
    </row>
    <row r="1592" spans="16:17">
      <c r="P1592" s="389" t="s">
        <v>98821</v>
      </c>
      <c r="Q1592" s="395">
        <v>18</v>
      </c>
    </row>
    <row r="1593" spans="16:17">
      <c r="P1593" s="389" t="s">
        <v>98823</v>
      </c>
      <c r="Q1593" s="395">
        <v>18</v>
      </c>
    </row>
    <row r="1594" spans="16:17">
      <c r="P1594" s="389" t="s">
        <v>98826</v>
      </c>
      <c r="Q1594" s="395">
        <v>18</v>
      </c>
    </row>
    <row r="1595" spans="16:17">
      <c r="P1595" s="389" t="s">
        <v>98829</v>
      </c>
      <c r="Q1595" s="395">
        <v>18</v>
      </c>
    </row>
    <row r="1596" spans="16:17">
      <c r="P1596" s="389" t="s">
        <v>98831</v>
      </c>
      <c r="Q1596" s="395">
        <v>18</v>
      </c>
    </row>
    <row r="1597" spans="16:17">
      <c r="P1597" s="389" t="s">
        <v>98833</v>
      </c>
      <c r="Q1597" s="395">
        <v>18</v>
      </c>
    </row>
    <row r="1598" spans="16:17">
      <c r="P1598" s="389" t="s">
        <v>98835</v>
      </c>
      <c r="Q1598" s="395">
        <v>18</v>
      </c>
    </row>
    <row r="1599" spans="16:17">
      <c r="P1599" s="389" t="s">
        <v>98837</v>
      </c>
      <c r="Q1599" s="395">
        <v>18</v>
      </c>
    </row>
    <row r="1600" spans="16:17">
      <c r="P1600" s="389" t="s">
        <v>98838</v>
      </c>
      <c r="Q1600" s="395">
        <v>18</v>
      </c>
    </row>
    <row r="1601" spans="16:17">
      <c r="P1601" s="389" t="s">
        <v>98839</v>
      </c>
      <c r="Q1601" s="395">
        <v>18</v>
      </c>
    </row>
    <row r="1602" spans="16:17">
      <c r="P1602" s="389" t="s">
        <v>98840</v>
      </c>
      <c r="Q1602" s="395">
        <v>18</v>
      </c>
    </row>
    <row r="1603" spans="16:17">
      <c r="P1603" s="389" t="s">
        <v>98841</v>
      </c>
      <c r="Q1603" s="395">
        <v>18</v>
      </c>
    </row>
    <row r="1604" spans="16:17">
      <c r="P1604" s="389" t="s">
        <v>98842</v>
      </c>
      <c r="Q1604" s="395">
        <v>18</v>
      </c>
    </row>
    <row r="1605" spans="16:17">
      <c r="P1605" s="389" t="s">
        <v>98843</v>
      </c>
      <c r="Q1605" s="395">
        <v>18</v>
      </c>
    </row>
    <row r="1606" spans="16:17">
      <c r="P1606" s="389" t="s">
        <v>98844</v>
      </c>
      <c r="Q1606" s="395">
        <v>18</v>
      </c>
    </row>
    <row r="1607" spans="16:17">
      <c r="P1607" s="389" t="s">
        <v>98845</v>
      </c>
      <c r="Q1607" s="395">
        <v>18</v>
      </c>
    </row>
    <row r="1608" spans="16:17">
      <c r="P1608" s="389" t="s">
        <v>98846</v>
      </c>
      <c r="Q1608" s="395">
        <v>18</v>
      </c>
    </row>
    <row r="1609" spans="16:17">
      <c r="P1609" s="389" t="s">
        <v>98848</v>
      </c>
      <c r="Q1609" s="395">
        <v>18</v>
      </c>
    </row>
    <row r="1610" spans="16:17">
      <c r="P1610" s="389" t="s">
        <v>98849</v>
      </c>
      <c r="Q1610" s="395">
        <v>18</v>
      </c>
    </row>
    <row r="1611" spans="16:17">
      <c r="P1611" s="389" t="s">
        <v>98850</v>
      </c>
      <c r="Q1611" s="395">
        <v>18</v>
      </c>
    </row>
    <row r="1612" spans="16:17">
      <c r="P1612" s="389" t="s">
        <v>98851</v>
      </c>
      <c r="Q1612" s="395">
        <v>18</v>
      </c>
    </row>
    <row r="1613" spans="16:17">
      <c r="P1613" s="389" t="s">
        <v>98852</v>
      </c>
      <c r="Q1613" s="395">
        <v>18</v>
      </c>
    </row>
    <row r="1614" spans="16:17">
      <c r="P1614" s="389" t="s">
        <v>98853</v>
      </c>
      <c r="Q1614" s="395">
        <v>18</v>
      </c>
    </row>
    <row r="1615" spans="16:17">
      <c r="P1615" s="389" t="s">
        <v>98854</v>
      </c>
      <c r="Q1615" s="395">
        <v>18</v>
      </c>
    </row>
    <row r="1616" spans="16:17">
      <c r="P1616" s="389" t="s">
        <v>98855</v>
      </c>
      <c r="Q1616" s="395">
        <v>18</v>
      </c>
    </row>
    <row r="1617" spans="16:17">
      <c r="P1617" s="389" t="s">
        <v>100530</v>
      </c>
      <c r="Q1617" s="395">
        <v>19</v>
      </c>
    </row>
    <row r="1618" spans="16:17">
      <c r="P1618" s="389" t="s">
        <v>100531</v>
      </c>
      <c r="Q1618" s="395">
        <v>19</v>
      </c>
    </row>
    <row r="1619" spans="16:17">
      <c r="P1619" s="389" t="s">
        <v>100532</v>
      </c>
      <c r="Q1619" s="395">
        <v>19</v>
      </c>
    </row>
    <row r="1620" spans="16:17">
      <c r="P1620" s="389" t="s">
        <v>100526</v>
      </c>
      <c r="Q1620" s="395">
        <v>20</v>
      </c>
    </row>
    <row r="1621" spans="16:17">
      <c r="P1621" s="389" t="s">
        <v>100527</v>
      </c>
      <c r="Q1621" s="395">
        <v>20</v>
      </c>
    </row>
    <row r="1622" spans="16:17">
      <c r="P1622" s="389" t="s">
        <v>100529</v>
      </c>
      <c r="Q1622" s="395">
        <v>20</v>
      </c>
    </row>
    <row r="1623" spans="16:17">
      <c r="P1623" s="423" t="s">
        <v>98934</v>
      </c>
      <c r="Q1623" s="424">
        <v>17</v>
      </c>
    </row>
    <row r="1624" spans="16:17">
      <c r="P1624" s="423" t="s">
        <v>98973</v>
      </c>
      <c r="Q1624" s="424">
        <v>17</v>
      </c>
    </row>
    <row r="1625" spans="16:17">
      <c r="P1625" s="423" t="s">
        <v>99125</v>
      </c>
      <c r="Q1625" s="424">
        <v>16</v>
      </c>
    </row>
    <row r="1626" spans="16:17">
      <c r="P1626" s="423" t="s">
        <v>99133</v>
      </c>
      <c r="Q1626" s="424">
        <v>16</v>
      </c>
    </row>
    <row r="1627" spans="16:17">
      <c r="P1627" s="423" t="s">
        <v>99300</v>
      </c>
      <c r="Q1627" s="424">
        <v>5</v>
      </c>
    </row>
    <row r="1628" spans="16:17">
      <c r="P1628" s="423" t="s">
        <v>99301</v>
      </c>
      <c r="Q1628" s="424">
        <v>7</v>
      </c>
    </row>
    <row r="1629" spans="16:17">
      <c r="P1629" s="423" t="s">
        <v>99302</v>
      </c>
      <c r="Q1629" s="424">
        <v>7</v>
      </c>
    </row>
    <row r="1630" spans="16:17">
      <c r="P1630" s="423" t="s">
        <v>99363</v>
      </c>
      <c r="Q1630" s="424">
        <v>16</v>
      </c>
    </row>
    <row r="1631" spans="16:17">
      <c r="P1631" s="423" t="s">
        <v>99372</v>
      </c>
      <c r="Q1631" s="424">
        <v>16</v>
      </c>
    </row>
    <row r="1632" spans="16:17">
      <c r="P1632" s="423" t="s">
        <v>99468</v>
      </c>
      <c r="Q1632" s="424">
        <v>9</v>
      </c>
    </row>
    <row r="1633" spans="16:17">
      <c r="P1633" s="423" t="s">
        <v>99717</v>
      </c>
      <c r="Q1633" s="424">
        <v>15</v>
      </c>
    </row>
    <row r="1634" spans="16:17">
      <c r="P1634" s="423" t="s">
        <v>99744</v>
      </c>
      <c r="Q1634" s="424">
        <v>15</v>
      </c>
    </row>
    <row r="1635" spans="16:17">
      <c r="P1635" s="423" t="s">
        <v>100031</v>
      </c>
      <c r="Q1635" s="424">
        <v>15</v>
      </c>
    </row>
    <row r="1636" spans="16:17">
      <c r="P1636" s="423" t="s">
        <v>100054</v>
      </c>
      <c r="Q1636" s="424">
        <v>14</v>
      </c>
    </row>
    <row r="1637" spans="16:17">
      <c r="P1637" s="423" t="s">
        <v>100125</v>
      </c>
      <c r="Q1637" s="424">
        <v>13</v>
      </c>
    </row>
    <row r="1638" spans="16:17">
      <c r="P1638" s="423" t="s">
        <v>100169</v>
      </c>
      <c r="Q1638" s="424">
        <v>12</v>
      </c>
    </row>
    <row r="1639" spans="16:17">
      <c r="P1639" s="423" t="s">
        <v>100188</v>
      </c>
      <c r="Q1639" s="424">
        <v>12</v>
      </c>
    </row>
    <row r="1640" spans="16:17">
      <c r="P1640" s="423" t="s">
        <v>100222</v>
      </c>
      <c r="Q1640" s="424">
        <v>12</v>
      </c>
    </row>
    <row r="1641" spans="16:17">
      <c r="P1641" s="423" t="s">
        <v>100296</v>
      </c>
      <c r="Q1641" s="424">
        <v>12</v>
      </c>
    </row>
    <row r="1642" spans="16:17">
      <c r="P1642" s="423" t="s">
        <v>100483</v>
      </c>
      <c r="Q1642" s="424">
        <v>4</v>
      </c>
    </row>
    <row r="1643" spans="16:17">
      <c r="P1643" s="423" t="s">
        <v>100522</v>
      </c>
      <c r="Q1643" s="424">
        <v>1</v>
      </c>
    </row>
    <row r="1644" spans="16:17">
      <c r="P1644" s="423" t="s">
        <v>100523</v>
      </c>
      <c r="Q1644" s="424">
        <v>20</v>
      </c>
    </row>
    <row r="1645" spans="16:17">
      <c r="P1645" s="423" t="s">
        <v>100524</v>
      </c>
      <c r="Q1645" s="424">
        <v>20</v>
      </c>
    </row>
    <row r="1646" spans="16:17">
      <c r="P1646" s="423" t="s">
        <v>100525</v>
      </c>
      <c r="Q1646" s="424">
        <v>20</v>
      </c>
    </row>
    <row r="1647" spans="16:17">
      <c r="P1647" s="423" t="s">
        <v>100528</v>
      </c>
      <c r="Q1647" s="424">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1" tint="0.34998626667073579"/>
  </sheetPr>
  <dimension ref="A1:N40"/>
  <sheetViews>
    <sheetView showGridLines="0" zoomScaleNormal="100" zoomScaleSheetLayoutView="85" workbookViewId="0">
      <selection activeCell="F5" sqref="F5"/>
    </sheetView>
  </sheetViews>
  <sheetFormatPr defaultRowHeight="15" outlineLevelCol="1"/>
  <cols>
    <col min="1" max="1" width="9.140625" style="425"/>
    <col min="2" max="2" width="19.42578125" style="389" hidden="1" customWidth="1" outlineLevel="1"/>
    <col min="3" max="3" width="14.5703125" style="389" customWidth="1" collapsed="1"/>
    <col min="4" max="4" width="12.5703125" style="389" customWidth="1"/>
    <col min="5" max="5" width="16.140625" style="389" customWidth="1"/>
    <col min="6" max="6" width="20.5703125" style="389" customWidth="1"/>
    <col min="7" max="7" width="21" style="389" customWidth="1"/>
    <col min="8" max="8" width="9.85546875" style="389" customWidth="1"/>
    <col min="9" max="9" width="21.5703125" style="413" customWidth="1"/>
    <col min="10" max="10" width="37.42578125" style="417" customWidth="1"/>
    <col min="11" max="11" width="9.5703125" style="415" customWidth="1" outlineLevel="1"/>
    <col min="12" max="14" width="19.28515625" style="415" customWidth="1" outlineLevel="1"/>
    <col min="15" max="15" width="16.5703125" style="389" customWidth="1"/>
    <col min="16" max="16" width="15" style="389" customWidth="1"/>
    <col min="17" max="258" width="9.140625" style="389"/>
    <col min="259" max="259" width="14.5703125" style="389" customWidth="1"/>
    <col min="260" max="260" width="12.5703125" style="389" customWidth="1"/>
    <col min="261" max="261" width="16.140625" style="389" customWidth="1"/>
    <col min="262" max="262" width="20.5703125" style="389" customWidth="1"/>
    <col min="263" max="263" width="21" style="389" customWidth="1"/>
    <col min="264" max="270" width="19.28515625" style="389" customWidth="1"/>
    <col min="271" max="514" width="9.140625" style="389"/>
    <col min="515" max="515" width="14.5703125" style="389" customWidth="1"/>
    <col min="516" max="516" width="12.5703125" style="389" customWidth="1"/>
    <col min="517" max="517" width="16.140625" style="389" customWidth="1"/>
    <col min="518" max="518" width="20.5703125" style="389" customWidth="1"/>
    <col min="519" max="519" width="21" style="389" customWidth="1"/>
    <col min="520" max="526" width="19.28515625" style="389" customWidth="1"/>
    <col min="527" max="770" width="9.140625" style="389"/>
    <col min="771" max="771" width="14.5703125" style="389" customWidth="1"/>
    <col min="772" max="772" width="12.5703125" style="389" customWidth="1"/>
    <col min="773" max="773" width="16.140625" style="389" customWidth="1"/>
    <col min="774" max="774" width="20.5703125" style="389" customWidth="1"/>
    <col min="775" max="775" width="21" style="389" customWidth="1"/>
    <col min="776" max="782" width="19.28515625" style="389" customWidth="1"/>
    <col min="783" max="1026" width="9.140625" style="389"/>
    <col min="1027" max="1027" width="14.5703125" style="389" customWidth="1"/>
    <col min="1028" max="1028" width="12.5703125" style="389" customWidth="1"/>
    <col min="1029" max="1029" width="16.140625" style="389" customWidth="1"/>
    <col min="1030" max="1030" width="20.5703125" style="389" customWidth="1"/>
    <col min="1031" max="1031" width="21" style="389" customWidth="1"/>
    <col min="1032" max="1038" width="19.28515625" style="389" customWidth="1"/>
    <col min="1039" max="1282" width="9.140625" style="389"/>
    <col min="1283" max="1283" width="14.5703125" style="389" customWidth="1"/>
    <col min="1284" max="1284" width="12.5703125" style="389" customWidth="1"/>
    <col min="1285" max="1285" width="16.140625" style="389" customWidth="1"/>
    <col min="1286" max="1286" width="20.5703125" style="389" customWidth="1"/>
    <col min="1287" max="1287" width="21" style="389" customWidth="1"/>
    <col min="1288" max="1294" width="19.28515625" style="389" customWidth="1"/>
    <col min="1295" max="1538" width="9.140625" style="389"/>
    <col min="1539" max="1539" width="14.5703125" style="389" customWidth="1"/>
    <col min="1540" max="1540" width="12.5703125" style="389" customWidth="1"/>
    <col min="1541" max="1541" width="16.140625" style="389" customWidth="1"/>
    <col min="1542" max="1542" width="20.5703125" style="389" customWidth="1"/>
    <col min="1543" max="1543" width="21" style="389" customWidth="1"/>
    <col min="1544" max="1550" width="19.28515625" style="389" customWidth="1"/>
    <col min="1551" max="1794" width="9.140625" style="389"/>
    <col min="1795" max="1795" width="14.5703125" style="389" customWidth="1"/>
    <col min="1796" max="1796" width="12.5703125" style="389" customWidth="1"/>
    <col min="1797" max="1797" width="16.140625" style="389" customWidth="1"/>
    <col min="1798" max="1798" width="20.5703125" style="389" customWidth="1"/>
    <col min="1799" max="1799" width="21" style="389" customWidth="1"/>
    <col min="1800" max="1806" width="19.28515625" style="389" customWidth="1"/>
    <col min="1807" max="2050" width="9.140625" style="389"/>
    <col min="2051" max="2051" width="14.5703125" style="389" customWidth="1"/>
    <col min="2052" max="2052" width="12.5703125" style="389" customWidth="1"/>
    <col min="2053" max="2053" width="16.140625" style="389" customWidth="1"/>
    <col min="2054" max="2054" width="20.5703125" style="389" customWidth="1"/>
    <col min="2055" max="2055" width="21" style="389" customWidth="1"/>
    <col min="2056" max="2062" width="19.28515625" style="389" customWidth="1"/>
    <col min="2063" max="2306" width="9.140625" style="389"/>
    <col min="2307" max="2307" width="14.5703125" style="389" customWidth="1"/>
    <col min="2308" max="2308" width="12.5703125" style="389" customWidth="1"/>
    <col min="2309" max="2309" width="16.140625" style="389" customWidth="1"/>
    <col min="2310" max="2310" width="20.5703125" style="389" customWidth="1"/>
    <col min="2311" max="2311" width="21" style="389" customWidth="1"/>
    <col min="2312" max="2318" width="19.28515625" style="389" customWidth="1"/>
    <col min="2319" max="2562" width="9.140625" style="389"/>
    <col min="2563" max="2563" width="14.5703125" style="389" customWidth="1"/>
    <col min="2564" max="2564" width="12.5703125" style="389" customWidth="1"/>
    <col min="2565" max="2565" width="16.140625" style="389" customWidth="1"/>
    <col min="2566" max="2566" width="20.5703125" style="389" customWidth="1"/>
    <col min="2567" max="2567" width="21" style="389" customWidth="1"/>
    <col min="2568" max="2574" width="19.28515625" style="389" customWidth="1"/>
    <col min="2575" max="2818" width="9.140625" style="389"/>
    <col min="2819" max="2819" width="14.5703125" style="389" customWidth="1"/>
    <col min="2820" max="2820" width="12.5703125" style="389" customWidth="1"/>
    <col min="2821" max="2821" width="16.140625" style="389" customWidth="1"/>
    <col min="2822" max="2822" width="20.5703125" style="389" customWidth="1"/>
    <col min="2823" max="2823" width="21" style="389" customWidth="1"/>
    <col min="2824" max="2830" width="19.28515625" style="389" customWidth="1"/>
    <col min="2831" max="3074" width="9.140625" style="389"/>
    <col min="3075" max="3075" width="14.5703125" style="389" customWidth="1"/>
    <col min="3076" max="3076" width="12.5703125" style="389" customWidth="1"/>
    <col min="3077" max="3077" width="16.140625" style="389" customWidth="1"/>
    <col min="3078" max="3078" width="20.5703125" style="389" customWidth="1"/>
    <col min="3079" max="3079" width="21" style="389" customWidth="1"/>
    <col min="3080" max="3086" width="19.28515625" style="389" customWidth="1"/>
    <col min="3087" max="3330" width="9.140625" style="389"/>
    <col min="3331" max="3331" width="14.5703125" style="389" customWidth="1"/>
    <col min="3332" max="3332" width="12.5703125" style="389" customWidth="1"/>
    <col min="3333" max="3333" width="16.140625" style="389" customWidth="1"/>
    <col min="3334" max="3334" width="20.5703125" style="389" customWidth="1"/>
    <col min="3335" max="3335" width="21" style="389" customWidth="1"/>
    <col min="3336" max="3342" width="19.28515625" style="389" customWidth="1"/>
    <col min="3343" max="3586" width="9.140625" style="389"/>
    <col min="3587" max="3587" width="14.5703125" style="389" customWidth="1"/>
    <col min="3588" max="3588" width="12.5703125" style="389" customWidth="1"/>
    <col min="3589" max="3589" width="16.140625" style="389" customWidth="1"/>
    <col min="3590" max="3590" width="20.5703125" style="389" customWidth="1"/>
    <col min="3591" max="3591" width="21" style="389" customWidth="1"/>
    <col min="3592" max="3598" width="19.28515625" style="389" customWidth="1"/>
    <col min="3599" max="3842" width="9.140625" style="389"/>
    <col min="3843" max="3843" width="14.5703125" style="389" customWidth="1"/>
    <col min="3844" max="3844" width="12.5703125" style="389" customWidth="1"/>
    <col min="3845" max="3845" width="16.140625" style="389" customWidth="1"/>
    <col min="3846" max="3846" width="20.5703125" style="389" customWidth="1"/>
    <col min="3847" max="3847" width="21" style="389" customWidth="1"/>
    <col min="3848" max="3854" width="19.28515625" style="389" customWidth="1"/>
    <col min="3855" max="4098" width="9.140625" style="389"/>
    <col min="4099" max="4099" width="14.5703125" style="389" customWidth="1"/>
    <col min="4100" max="4100" width="12.5703125" style="389" customWidth="1"/>
    <col min="4101" max="4101" width="16.140625" style="389" customWidth="1"/>
    <col min="4102" max="4102" width="20.5703125" style="389" customWidth="1"/>
    <col min="4103" max="4103" width="21" style="389" customWidth="1"/>
    <col min="4104" max="4110" width="19.28515625" style="389" customWidth="1"/>
    <col min="4111" max="4354" width="9.140625" style="389"/>
    <col min="4355" max="4355" width="14.5703125" style="389" customWidth="1"/>
    <col min="4356" max="4356" width="12.5703125" style="389" customWidth="1"/>
    <col min="4357" max="4357" width="16.140625" style="389" customWidth="1"/>
    <col min="4358" max="4358" width="20.5703125" style="389" customWidth="1"/>
    <col min="4359" max="4359" width="21" style="389" customWidth="1"/>
    <col min="4360" max="4366" width="19.28515625" style="389" customWidth="1"/>
    <col min="4367" max="4610" width="9.140625" style="389"/>
    <col min="4611" max="4611" width="14.5703125" style="389" customWidth="1"/>
    <col min="4612" max="4612" width="12.5703125" style="389" customWidth="1"/>
    <col min="4613" max="4613" width="16.140625" style="389" customWidth="1"/>
    <col min="4614" max="4614" width="20.5703125" style="389" customWidth="1"/>
    <col min="4615" max="4615" width="21" style="389" customWidth="1"/>
    <col min="4616" max="4622" width="19.28515625" style="389" customWidth="1"/>
    <col min="4623" max="4866" width="9.140625" style="389"/>
    <col min="4867" max="4867" width="14.5703125" style="389" customWidth="1"/>
    <col min="4868" max="4868" width="12.5703125" style="389" customWidth="1"/>
    <col min="4869" max="4869" width="16.140625" style="389" customWidth="1"/>
    <col min="4870" max="4870" width="20.5703125" style="389" customWidth="1"/>
    <col min="4871" max="4871" width="21" style="389" customWidth="1"/>
    <col min="4872" max="4878" width="19.28515625" style="389" customWidth="1"/>
    <col min="4879" max="5122" width="9.140625" style="389"/>
    <col min="5123" max="5123" width="14.5703125" style="389" customWidth="1"/>
    <col min="5124" max="5124" width="12.5703125" style="389" customWidth="1"/>
    <col min="5125" max="5125" width="16.140625" style="389" customWidth="1"/>
    <col min="5126" max="5126" width="20.5703125" style="389" customWidth="1"/>
    <col min="5127" max="5127" width="21" style="389" customWidth="1"/>
    <col min="5128" max="5134" width="19.28515625" style="389" customWidth="1"/>
    <col min="5135" max="5378" width="9.140625" style="389"/>
    <col min="5379" max="5379" width="14.5703125" style="389" customWidth="1"/>
    <col min="5380" max="5380" width="12.5703125" style="389" customWidth="1"/>
    <col min="5381" max="5381" width="16.140625" style="389" customWidth="1"/>
    <col min="5382" max="5382" width="20.5703125" style="389" customWidth="1"/>
    <col min="5383" max="5383" width="21" style="389" customWidth="1"/>
    <col min="5384" max="5390" width="19.28515625" style="389" customWidth="1"/>
    <col min="5391" max="5634" width="9.140625" style="389"/>
    <col min="5635" max="5635" width="14.5703125" style="389" customWidth="1"/>
    <col min="5636" max="5636" width="12.5703125" style="389" customWidth="1"/>
    <col min="5637" max="5637" width="16.140625" style="389" customWidth="1"/>
    <col min="5638" max="5638" width="20.5703125" style="389" customWidth="1"/>
    <col min="5639" max="5639" width="21" style="389" customWidth="1"/>
    <col min="5640" max="5646" width="19.28515625" style="389" customWidth="1"/>
    <col min="5647" max="5890" width="9.140625" style="389"/>
    <col min="5891" max="5891" width="14.5703125" style="389" customWidth="1"/>
    <col min="5892" max="5892" width="12.5703125" style="389" customWidth="1"/>
    <col min="5893" max="5893" width="16.140625" style="389" customWidth="1"/>
    <col min="5894" max="5894" width="20.5703125" style="389" customWidth="1"/>
    <col min="5895" max="5895" width="21" style="389" customWidth="1"/>
    <col min="5896" max="5902" width="19.28515625" style="389" customWidth="1"/>
    <col min="5903" max="6146" width="9.140625" style="389"/>
    <col min="6147" max="6147" width="14.5703125" style="389" customWidth="1"/>
    <col min="6148" max="6148" width="12.5703125" style="389" customWidth="1"/>
    <col min="6149" max="6149" width="16.140625" style="389" customWidth="1"/>
    <col min="6150" max="6150" width="20.5703125" style="389" customWidth="1"/>
    <col min="6151" max="6151" width="21" style="389" customWidth="1"/>
    <col min="6152" max="6158" width="19.28515625" style="389" customWidth="1"/>
    <col min="6159" max="6402" width="9.140625" style="389"/>
    <col min="6403" max="6403" width="14.5703125" style="389" customWidth="1"/>
    <col min="6404" max="6404" width="12.5703125" style="389" customWidth="1"/>
    <col min="6405" max="6405" width="16.140625" style="389" customWidth="1"/>
    <col min="6406" max="6406" width="20.5703125" style="389" customWidth="1"/>
    <col min="6407" max="6407" width="21" style="389" customWidth="1"/>
    <col min="6408" max="6414" width="19.28515625" style="389" customWidth="1"/>
    <col min="6415" max="6658" width="9.140625" style="389"/>
    <col min="6659" max="6659" width="14.5703125" style="389" customWidth="1"/>
    <col min="6660" max="6660" width="12.5703125" style="389" customWidth="1"/>
    <col min="6661" max="6661" width="16.140625" style="389" customWidth="1"/>
    <col min="6662" max="6662" width="20.5703125" style="389" customWidth="1"/>
    <col min="6663" max="6663" width="21" style="389" customWidth="1"/>
    <col min="6664" max="6670" width="19.28515625" style="389" customWidth="1"/>
    <col min="6671" max="6914" width="9.140625" style="389"/>
    <col min="6915" max="6915" width="14.5703125" style="389" customWidth="1"/>
    <col min="6916" max="6916" width="12.5703125" style="389" customWidth="1"/>
    <col min="6917" max="6917" width="16.140625" style="389" customWidth="1"/>
    <col min="6918" max="6918" width="20.5703125" style="389" customWidth="1"/>
    <col min="6919" max="6919" width="21" style="389" customWidth="1"/>
    <col min="6920" max="6926" width="19.28515625" style="389" customWidth="1"/>
    <col min="6927" max="7170" width="9.140625" style="389"/>
    <col min="7171" max="7171" width="14.5703125" style="389" customWidth="1"/>
    <col min="7172" max="7172" width="12.5703125" style="389" customWidth="1"/>
    <col min="7173" max="7173" width="16.140625" style="389" customWidth="1"/>
    <col min="7174" max="7174" width="20.5703125" style="389" customWidth="1"/>
    <col min="7175" max="7175" width="21" style="389" customWidth="1"/>
    <col min="7176" max="7182" width="19.28515625" style="389" customWidth="1"/>
    <col min="7183" max="7426" width="9.140625" style="389"/>
    <col min="7427" max="7427" width="14.5703125" style="389" customWidth="1"/>
    <col min="7428" max="7428" width="12.5703125" style="389" customWidth="1"/>
    <col min="7429" max="7429" width="16.140625" style="389" customWidth="1"/>
    <col min="7430" max="7430" width="20.5703125" style="389" customWidth="1"/>
    <col min="7431" max="7431" width="21" style="389" customWidth="1"/>
    <col min="7432" max="7438" width="19.28515625" style="389" customWidth="1"/>
    <col min="7439" max="7682" width="9.140625" style="389"/>
    <col min="7683" max="7683" width="14.5703125" style="389" customWidth="1"/>
    <col min="7684" max="7684" width="12.5703125" style="389" customWidth="1"/>
    <col min="7685" max="7685" width="16.140625" style="389" customWidth="1"/>
    <col min="7686" max="7686" width="20.5703125" style="389" customWidth="1"/>
    <col min="7687" max="7687" width="21" style="389" customWidth="1"/>
    <col min="7688" max="7694" width="19.28515625" style="389" customWidth="1"/>
    <col min="7695" max="7938" width="9.140625" style="389"/>
    <col min="7939" max="7939" width="14.5703125" style="389" customWidth="1"/>
    <col min="7940" max="7940" width="12.5703125" style="389" customWidth="1"/>
    <col min="7941" max="7941" width="16.140625" style="389" customWidth="1"/>
    <col min="7942" max="7942" width="20.5703125" style="389" customWidth="1"/>
    <col min="7943" max="7943" width="21" style="389" customWidth="1"/>
    <col min="7944" max="7950" width="19.28515625" style="389" customWidth="1"/>
    <col min="7951" max="8194" width="9.140625" style="389"/>
    <col min="8195" max="8195" width="14.5703125" style="389" customWidth="1"/>
    <col min="8196" max="8196" width="12.5703125" style="389" customWidth="1"/>
    <col min="8197" max="8197" width="16.140625" style="389" customWidth="1"/>
    <col min="8198" max="8198" width="20.5703125" style="389" customWidth="1"/>
    <col min="8199" max="8199" width="21" style="389" customWidth="1"/>
    <col min="8200" max="8206" width="19.28515625" style="389" customWidth="1"/>
    <col min="8207" max="8450" width="9.140625" style="389"/>
    <col min="8451" max="8451" width="14.5703125" style="389" customWidth="1"/>
    <col min="8452" max="8452" width="12.5703125" style="389" customWidth="1"/>
    <col min="8453" max="8453" width="16.140625" style="389" customWidth="1"/>
    <col min="8454" max="8454" width="20.5703125" style="389" customWidth="1"/>
    <col min="8455" max="8455" width="21" style="389" customWidth="1"/>
    <col min="8456" max="8462" width="19.28515625" style="389" customWidth="1"/>
    <col min="8463" max="8706" width="9.140625" style="389"/>
    <col min="8707" max="8707" width="14.5703125" style="389" customWidth="1"/>
    <col min="8708" max="8708" width="12.5703125" style="389" customWidth="1"/>
    <col min="8709" max="8709" width="16.140625" style="389" customWidth="1"/>
    <col min="8710" max="8710" width="20.5703125" style="389" customWidth="1"/>
    <col min="8711" max="8711" width="21" style="389" customWidth="1"/>
    <col min="8712" max="8718" width="19.28515625" style="389" customWidth="1"/>
    <col min="8719" max="8962" width="9.140625" style="389"/>
    <col min="8963" max="8963" width="14.5703125" style="389" customWidth="1"/>
    <col min="8964" max="8964" width="12.5703125" style="389" customWidth="1"/>
    <col min="8965" max="8965" width="16.140625" style="389" customWidth="1"/>
    <col min="8966" max="8966" width="20.5703125" style="389" customWidth="1"/>
    <col min="8967" max="8967" width="21" style="389" customWidth="1"/>
    <col min="8968" max="8974" width="19.28515625" style="389" customWidth="1"/>
    <col min="8975" max="9218" width="9.140625" style="389"/>
    <col min="9219" max="9219" width="14.5703125" style="389" customWidth="1"/>
    <col min="9220" max="9220" width="12.5703125" style="389" customWidth="1"/>
    <col min="9221" max="9221" width="16.140625" style="389" customWidth="1"/>
    <col min="9222" max="9222" width="20.5703125" style="389" customWidth="1"/>
    <col min="9223" max="9223" width="21" style="389" customWidth="1"/>
    <col min="9224" max="9230" width="19.28515625" style="389" customWidth="1"/>
    <col min="9231" max="9474" width="9.140625" style="389"/>
    <col min="9475" max="9475" width="14.5703125" style="389" customWidth="1"/>
    <col min="9476" max="9476" width="12.5703125" style="389" customWidth="1"/>
    <col min="9477" max="9477" width="16.140625" style="389" customWidth="1"/>
    <col min="9478" max="9478" width="20.5703125" style="389" customWidth="1"/>
    <col min="9479" max="9479" width="21" style="389" customWidth="1"/>
    <col min="9480" max="9486" width="19.28515625" style="389" customWidth="1"/>
    <col min="9487" max="9730" width="9.140625" style="389"/>
    <col min="9731" max="9731" width="14.5703125" style="389" customWidth="1"/>
    <col min="9732" max="9732" width="12.5703125" style="389" customWidth="1"/>
    <col min="9733" max="9733" width="16.140625" style="389" customWidth="1"/>
    <col min="9734" max="9734" width="20.5703125" style="389" customWidth="1"/>
    <col min="9735" max="9735" width="21" style="389" customWidth="1"/>
    <col min="9736" max="9742" width="19.28515625" style="389" customWidth="1"/>
    <col min="9743" max="9986" width="9.140625" style="389"/>
    <col min="9987" max="9987" width="14.5703125" style="389" customWidth="1"/>
    <col min="9988" max="9988" width="12.5703125" style="389" customWidth="1"/>
    <col min="9989" max="9989" width="16.140625" style="389" customWidth="1"/>
    <col min="9990" max="9990" width="20.5703125" style="389" customWidth="1"/>
    <col min="9991" max="9991" width="21" style="389" customWidth="1"/>
    <col min="9992" max="9998" width="19.28515625" style="389" customWidth="1"/>
    <col min="9999" max="10242" width="9.140625" style="389"/>
    <col min="10243" max="10243" width="14.5703125" style="389" customWidth="1"/>
    <col min="10244" max="10244" width="12.5703125" style="389" customWidth="1"/>
    <col min="10245" max="10245" width="16.140625" style="389" customWidth="1"/>
    <col min="10246" max="10246" width="20.5703125" style="389" customWidth="1"/>
    <col min="10247" max="10247" width="21" style="389" customWidth="1"/>
    <col min="10248" max="10254" width="19.28515625" style="389" customWidth="1"/>
    <col min="10255" max="10498" width="9.140625" style="389"/>
    <col min="10499" max="10499" width="14.5703125" style="389" customWidth="1"/>
    <col min="10500" max="10500" width="12.5703125" style="389" customWidth="1"/>
    <col min="10501" max="10501" width="16.140625" style="389" customWidth="1"/>
    <col min="10502" max="10502" width="20.5703125" style="389" customWidth="1"/>
    <col min="10503" max="10503" width="21" style="389" customWidth="1"/>
    <col min="10504" max="10510" width="19.28515625" style="389" customWidth="1"/>
    <col min="10511" max="10754" width="9.140625" style="389"/>
    <col min="10755" max="10755" width="14.5703125" style="389" customWidth="1"/>
    <col min="10756" max="10756" width="12.5703125" style="389" customWidth="1"/>
    <col min="10757" max="10757" width="16.140625" style="389" customWidth="1"/>
    <col min="10758" max="10758" width="20.5703125" style="389" customWidth="1"/>
    <col min="10759" max="10759" width="21" style="389" customWidth="1"/>
    <col min="10760" max="10766" width="19.28515625" style="389" customWidth="1"/>
    <col min="10767" max="11010" width="9.140625" style="389"/>
    <col min="11011" max="11011" width="14.5703125" style="389" customWidth="1"/>
    <col min="11012" max="11012" width="12.5703125" style="389" customWidth="1"/>
    <col min="11013" max="11013" width="16.140625" style="389" customWidth="1"/>
    <col min="11014" max="11014" width="20.5703125" style="389" customWidth="1"/>
    <col min="11015" max="11015" width="21" style="389" customWidth="1"/>
    <col min="11016" max="11022" width="19.28515625" style="389" customWidth="1"/>
    <col min="11023" max="11266" width="9.140625" style="389"/>
    <col min="11267" max="11267" width="14.5703125" style="389" customWidth="1"/>
    <col min="11268" max="11268" width="12.5703125" style="389" customWidth="1"/>
    <col min="11269" max="11269" width="16.140625" style="389" customWidth="1"/>
    <col min="11270" max="11270" width="20.5703125" style="389" customWidth="1"/>
    <col min="11271" max="11271" width="21" style="389" customWidth="1"/>
    <col min="11272" max="11278" width="19.28515625" style="389" customWidth="1"/>
    <col min="11279" max="11522" width="9.140625" style="389"/>
    <col min="11523" max="11523" width="14.5703125" style="389" customWidth="1"/>
    <col min="11524" max="11524" width="12.5703125" style="389" customWidth="1"/>
    <col min="11525" max="11525" width="16.140625" style="389" customWidth="1"/>
    <col min="11526" max="11526" width="20.5703125" style="389" customWidth="1"/>
    <col min="11527" max="11527" width="21" style="389" customWidth="1"/>
    <col min="11528" max="11534" width="19.28515625" style="389" customWidth="1"/>
    <col min="11535" max="11778" width="9.140625" style="389"/>
    <col min="11779" max="11779" width="14.5703125" style="389" customWidth="1"/>
    <col min="11780" max="11780" width="12.5703125" style="389" customWidth="1"/>
    <col min="11781" max="11781" width="16.140625" style="389" customWidth="1"/>
    <col min="11782" max="11782" width="20.5703125" style="389" customWidth="1"/>
    <col min="11783" max="11783" width="21" style="389" customWidth="1"/>
    <col min="11784" max="11790" width="19.28515625" style="389" customWidth="1"/>
    <col min="11791" max="12034" width="9.140625" style="389"/>
    <col min="12035" max="12035" width="14.5703125" style="389" customWidth="1"/>
    <col min="12036" max="12036" width="12.5703125" style="389" customWidth="1"/>
    <col min="12037" max="12037" width="16.140625" style="389" customWidth="1"/>
    <col min="12038" max="12038" width="20.5703125" style="389" customWidth="1"/>
    <col min="12039" max="12039" width="21" style="389" customWidth="1"/>
    <col min="12040" max="12046" width="19.28515625" style="389" customWidth="1"/>
    <col min="12047" max="12290" width="9.140625" style="389"/>
    <col min="12291" max="12291" width="14.5703125" style="389" customWidth="1"/>
    <col min="12292" max="12292" width="12.5703125" style="389" customWidth="1"/>
    <col min="12293" max="12293" width="16.140625" style="389" customWidth="1"/>
    <col min="12294" max="12294" width="20.5703125" style="389" customWidth="1"/>
    <col min="12295" max="12295" width="21" style="389" customWidth="1"/>
    <col min="12296" max="12302" width="19.28515625" style="389" customWidth="1"/>
    <col min="12303" max="12546" width="9.140625" style="389"/>
    <col min="12547" max="12547" width="14.5703125" style="389" customWidth="1"/>
    <col min="12548" max="12548" width="12.5703125" style="389" customWidth="1"/>
    <col min="12549" max="12549" width="16.140625" style="389" customWidth="1"/>
    <col min="12550" max="12550" width="20.5703125" style="389" customWidth="1"/>
    <col min="12551" max="12551" width="21" style="389" customWidth="1"/>
    <col min="12552" max="12558" width="19.28515625" style="389" customWidth="1"/>
    <col min="12559" max="12802" width="9.140625" style="389"/>
    <col min="12803" max="12803" width="14.5703125" style="389" customWidth="1"/>
    <col min="12804" max="12804" width="12.5703125" style="389" customWidth="1"/>
    <col min="12805" max="12805" width="16.140625" style="389" customWidth="1"/>
    <col min="12806" max="12806" width="20.5703125" style="389" customWidth="1"/>
    <col min="12807" max="12807" width="21" style="389" customWidth="1"/>
    <col min="12808" max="12814" width="19.28515625" style="389" customWidth="1"/>
    <col min="12815" max="13058" width="9.140625" style="389"/>
    <col min="13059" max="13059" width="14.5703125" style="389" customWidth="1"/>
    <col min="13060" max="13060" width="12.5703125" style="389" customWidth="1"/>
    <col min="13061" max="13061" width="16.140625" style="389" customWidth="1"/>
    <col min="13062" max="13062" width="20.5703125" style="389" customWidth="1"/>
    <col min="13063" max="13063" width="21" style="389" customWidth="1"/>
    <col min="13064" max="13070" width="19.28515625" style="389" customWidth="1"/>
    <col min="13071" max="13314" width="9.140625" style="389"/>
    <col min="13315" max="13315" width="14.5703125" style="389" customWidth="1"/>
    <col min="13316" max="13316" width="12.5703125" style="389" customWidth="1"/>
    <col min="13317" max="13317" width="16.140625" style="389" customWidth="1"/>
    <col min="13318" max="13318" width="20.5703125" style="389" customWidth="1"/>
    <col min="13319" max="13319" width="21" style="389" customWidth="1"/>
    <col min="13320" max="13326" width="19.28515625" style="389" customWidth="1"/>
    <col min="13327" max="13570" width="9.140625" style="389"/>
    <col min="13571" max="13571" width="14.5703125" style="389" customWidth="1"/>
    <col min="13572" max="13572" width="12.5703125" style="389" customWidth="1"/>
    <col min="13573" max="13573" width="16.140625" style="389" customWidth="1"/>
    <col min="13574" max="13574" width="20.5703125" style="389" customWidth="1"/>
    <col min="13575" max="13575" width="21" style="389" customWidth="1"/>
    <col min="13576" max="13582" width="19.28515625" style="389" customWidth="1"/>
    <col min="13583" max="13826" width="9.140625" style="389"/>
    <col min="13827" max="13827" width="14.5703125" style="389" customWidth="1"/>
    <col min="13828" max="13828" width="12.5703125" style="389" customWidth="1"/>
    <col min="13829" max="13829" width="16.140625" style="389" customWidth="1"/>
    <col min="13830" max="13830" width="20.5703125" style="389" customWidth="1"/>
    <col min="13831" max="13831" width="21" style="389" customWidth="1"/>
    <col min="13832" max="13838" width="19.28515625" style="389" customWidth="1"/>
    <col min="13839" max="14082" width="9.140625" style="389"/>
    <col min="14083" max="14083" width="14.5703125" style="389" customWidth="1"/>
    <col min="14084" max="14084" width="12.5703125" style="389" customWidth="1"/>
    <col min="14085" max="14085" width="16.140625" style="389" customWidth="1"/>
    <col min="14086" max="14086" width="20.5703125" style="389" customWidth="1"/>
    <col min="14087" max="14087" width="21" style="389" customWidth="1"/>
    <col min="14088" max="14094" width="19.28515625" style="389" customWidth="1"/>
    <col min="14095" max="14338" width="9.140625" style="389"/>
    <col min="14339" max="14339" width="14.5703125" style="389" customWidth="1"/>
    <col min="14340" max="14340" width="12.5703125" style="389" customWidth="1"/>
    <col min="14341" max="14341" width="16.140625" style="389" customWidth="1"/>
    <col min="14342" max="14342" width="20.5703125" style="389" customWidth="1"/>
    <col min="14343" max="14343" width="21" style="389" customWidth="1"/>
    <col min="14344" max="14350" width="19.28515625" style="389" customWidth="1"/>
    <col min="14351" max="14594" width="9.140625" style="389"/>
    <col min="14595" max="14595" width="14.5703125" style="389" customWidth="1"/>
    <col min="14596" max="14596" width="12.5703125" style="389" customWidth="1"/>
    <col min="14597" max="14597" width="16.140625" style="389" customWidth="1"/>
    <col min="14598" max="14598" width="20.5703125" style="389" customWidth="1"/>
    <col min="14599" max="14599" width="21" style="389" customWidth="1"/>
    <col min="14600" max="14606" width="19.28515625" style="389" customWidth="1"/>
    <col min="14607" max="14850" width="9.140625" style="389"/>
    <col min="14851" max="14851" width="14.5703125" style="389" customWidth="1"/>
    <col min="14852" max="14852" width="12.5703125" style="389" customWidth="1"/>
    <col min="14853" max="14853" width="16.140625" style="389" customWidth="1"/>
    <col min="14854" max="14854" width="20.5703125" style="389" customWidth="1"/>
    <col min="14855" max="14855" width="21" style="389" customWidth="1"/>
    <col min="14856" max="14862" width="19.28515625" style="389" customWidth="1"/>
    <col min="14863" max="15106" width="9.140625" style="389"/>
    <col min="15107" max="15107" width="14.5703125" style="389" customWidth="1"/>
    <col min="15108" max="15108" width="12.5703125" style="389" customWidth="1"/>
    <col min="15109" max="15109" width="16.140625" style="389" customWidth="1"/>
    <col min="15110" max="15110" width="20.5703125" style="389" customWidth="1"/>
    <col min="15111" max="15111" width="21" style="389" customWidth="1"/>
    <col min="15112" max="15118" width="19.28515625" style="389" customWidth="1"/>
    <col min="15119" max="15362" width="9.140625" style="389"/>
    <col min="15363" max="15363" width="14.5703125" style="389" customWidth="1"/>
    <col min="15364" max="15364" width="12.5703125" style="389" customWidth="1"/>
    <col min="15365" max="15365" width="16.140625" style="389" customWidth="1"/>
    <col min="15366" max="15366" width="20.5703125" style="389" customWidth="1"/>
    <col min="15367" max="15367" width="21" style="389" customWidth="1"/>
    <col min="15368" max="15374" width="19.28515625" style="389" customWidth="1"/>
    <col min="15375" max="15618" width="9.140625" style="389"/>
    <col min="15619" max="15619" width="14.5703125" style="389" customWidth="1"/>
    <col min="15620" max="15620" width="12.5703125" style="389" customWidth="1"/>
    <col min="15621" max="15621" width="16.140625" style="389" customWidth="1"/>
    <col min="15622" max="15622" width="20.5703125" style="389" customWidth="1"/>
    <col min="15623" max="15623" width="21" style="389" customWidth="1"/>
    <col min="15624" max="15630" width="19.28515625" style="389" customWidth="1"/>
    <col min="15631" max="15874" width="9.140625" style="389"/>
    <col min="15875" max="15875" width="14.5703125" style="389" customWidth="1"/>
    <col min="15876" max="15876" width="12.5703125" style="389" customWidth="1"/>
    <col min="15877" max="15877" width="16.140625" style="389" customWidth="1"/>
    <col min="15878" max="15878" width="20.5703125" style="389" customWidth="1"/>
    <col min="15879" max="15879" width="21" style="389" customWidth="1"/>
    <col min="15880" max="15886" width="19.28515625" style="389" customWidth="1"/>
    <col min="15887" max="16130" width="9.140625" style="389"/>
    <col min="16131" max="16131" width="14.5703125" style="389" customWidth="1"/>
    <col min="16132" max="16132" width="12.5703125" style="389" customWidth="1"/>
    <col min="16133" max="16133" width="16.140625" style="389" customWidth="1"/>
    <col min="16134" max="16134" width="20.5703125" style="389" customWidth="1"/>
    <col min="16135" max="16135" width="21" style="389" customWidth="1"/>
    <col min="16136" max="16142" width="19.28515625" style="389" customWidth="1"/>
    <col min="16143" max="16384" width="9.140625" style="389"/>
  </cols>
  <sheetData>
    <row r="1" spans="1:14">
      <c r="C1" s="407" t="s">
        <v>100844</v>
      </c>
      <c r="E1" s="426" t="s">
        <v>100534</v>
      </c>
    </row>
    <row r="2" spans="1:14" ht="15.75" thickBot="1">
      <c r="C2" s="426" t="s">
        <v>35</v>
      </c>
      <c r="E2" s="427" t="s">
        <v>100535</v>
      </c>
      <c r="F2" s="428" t="e">
        <f>INDEX($F$13:$G$20,$J$19,$J$18)</f>
        <v>#N/A</v>
      </c>
    </row>
    <row r="3" spans="1:14" ht="15.75" thickBot="1">
      <c r="C3" s="426"/>
      <c r="E3" s="427"/>
      <c r="F3" s="429"/>
      <c r="J3" s="430" t="s">
        <v>100548</v>
      </c>
      <c r="K3" s="431"/>
      <c r="L3" s="431"/>
      <c r="M3" s="431"/>
      <c r="N3" s="432"/>
    </row>
    <row r="4" spans="1:14">
      <c r="C4" s="426"/>
      <c r="E4" s="427" t="s">
        <v>100536</v>
      </c>
      <c r="F4" s="433">
        <f>IF(J11&gt;1941,10%,15%)</f>
        <v>0.15</v>
      </c>
    </row>
    <row r="5" spans="1:14">
      <c r="C5" s="426"/>
      <c r="E5" s="427" t="s">
        <v>100537</v>
      </c>
      <c r="F5" s="434">
        <v>100000</v>
      </c>
    </row>
    <row r="6" spans="1:14">
      <c r="C6" s="426"/>
      <c r="E6" s="427" t="s">
        <v>98775</v>
      </c>
      <c r="F6" s="435">
        <f>VLOOKUP(F4,$C$33:$D$40,2,FALSE)</f>
        <v>1</v>
      </c>
    </row>
    <row r="7" spans="1:14">
      <c r="B7" s="426"/>
      <c r="D7" s="436"/>
      <c r="N7" s="415" t="s">
        <v>100549</v>
      </c>
    </row>
    <row r="8" spans="1:14">
      <c r="B8" s="426"/>
      <c r="D8" s="436"/>
      <c r="I8" s="413" t="s">
        <v>100538</v>
      </c>
      <c r="J8" s="414" t="e">
        <f>IF(Province="QC",PostalCode,"Postal code is outside of QC")</f>
        <v>#N/A</v>
      </c>
      <c r="M8" s="437" t="s">
        <v>100550</v>
      </c>
      <c r="N8" s="415">
        <v>1</v>
      </c>
    </row>
    <row r="9" spans="1:14" ht="15.75" thickBot="1">
      <c r="A9" s="438" t="s">
        <v>100551</v>
      </c>
      <c r="B9" s="439"/>
      <c r="C9" s="440"/>
      <c r="D9" s="440"/>
      <c r="E9" s="440"/>
      <c r="F9" s="441">
        <v>1</v>
      </c>
      <c r="G9" s="441">
        <v>2</v>
      </c>
      <c r="M9" s="437" t="s">
        <v>100552</v>
      </c>
      <c r="N9" s="415">
        <v>1</v>
      </c>
    </row>
    <row r="10" spans="1:14">
      <c r="C10" s="442"/>
      <c r="D10" s="443"/>
      <c r="E10" s="444"/>
      <c r="F10" s="445" t="s">
        <v>100553</v>
      </c>
      <c r="G10" s="446"/>
      <c r="M10" s="437" t="s">
        <v>100554</v>
      </c>
      <c r="N10" s="415">
        <v>1</v>
      </c>
    </row>
    <row r="11" spans="1:14">
      <c r="C11" s="447"/>
      <c r="D11" s="448"/>
      <c r="E11" s="449"/>
      <c r="F11" s="450" t="s">
        <v>100555</v>
      </c>
      <c r="G11" s="451"/>
      <c r="I11" s="413" t="s">
        <v>98755</v>
      </c>
      <c r="J11" s="418">
        <f>Yrbuilt</f>
        <v>0</v>
      </c>
      <c r="L11" s="415" t="e">
        <f>VLOOKUP(J11,D24:E25,2,TRUE)</f>
        <v>#N/A</v>
      </c>
      <c r="M11" s="437" t="s">
        <v>100556</v>
      </c>
      <c r="N11" s="415">
        <v>1</v>
      </c>
    </row>
    <row r="12" spans="1:14" ht="45.75" thickBot="1">
      <c r="A12" s="438" t="s">
        <v>100557</v>
      </c>
      <c r="B12" s="452" t="s">
        <v>100558</v>
      </c>
      <c r="C12" s="453" t="s">
        <v>7</v>
      </c>
      <c r="D12" s="454" t="s">
        <v>100559</v>
      </c>
      <c r="E12" s="455" t="s">
        <v>100560</v>
      </c>
      <c r="F12" s="456" t="s">
        <v>100561</v>
      </c>
      <c r="G12" s="457" t="s">
        <v>100562</v>
      </c>
      <c r="I12" s="413" t="s">
        <v>98756</v>
      </c>
      <c r="J12" s="418" t="str">
        <f>Typeofconstruction</f>
        <v>Frame</v>
      </c>
      <c r="K12" s="419"/>
      <c r="L12" s="420">
        <f>VLOOKUP(J12,'List type of construction'!$B:$C,2,FALSE)</f>
        <v>6</v>
      </c>
      <c r="M12" s="437" t="s">
        <v>100563</v>
      </c>
      <c r="N12" s="415">
        <v>1</v>
      </c>
    </row>
    <row r="13" spans="1:14">
      <c r="A13" s="458">
        <v>1</v>
      </c>
      <c r="B13" s="459" t="str">
        <f>CONCATENATE(C13,D13,E13)</f>
        <v>31_31988+</v>
      </c>
      <c r="C13" s="460">
        <v>3</v>
      </c>
      <c r="D13" s="461" t="s">
        <v>100564</v>
      </c>
      <c r="E13" s="462" t="s">
        <v>100565</v>
      </c>
      <c r="F13" s="463">
        <v>2.191567754918106E-2</v>
      </c>
      <c r="G13" s="464">
        <v>2.3964832508767981E-2</v>
      </c>
      <c r="I13" s="413" t="s">
        <v>98757</v>
      </c>
      <c r="J13" s="418">
        <f>Nbofstoreys</f>
        <v>0</v>
      </c>
      <c r="L13" s="415" t="e">
        <f>VLOOKUP(J13,D28:E29,2,TRUE)</f>
        <v>#N/A</v>
      </c>
      <c r="M13" s="437" t="s">
        <v>100566</v>
      </c>
      <c r="N13" s="415">
        <v>1</v>
      </c>
    </row>
    <row r="14" spans="1:14" ht="15.75" thickBot="1">
      <c r="A14" s="458">
        <v>2</v>
      </c>
      <c r="B14" s="459" t="str">
        <f t="shared" ref="B14:B20" si="0">CONCATENATE(C14,D14,E14)</f>
        <v>31_31987-</v>
      </c>
      <c r="C14" s="465">
        <v>3</v>
      </c>
      <c r="D14" s="466" t="s">
        <v>100564</v>
      </c>
      <c r="E14" s="467" t="s">
        <v>100567</v>
      </c>
      <c r="F14" s="468">
        <v>2.4621304273749794E-2</v>
      </c>
      <c r="G14" s="469">
        <v>2.6796985713223347E-2</v>
      </c>
      <c r="I14" s="413" t="s">
        <v>100540</v>
      </c>
      <c r="J14" s="418">
        <f>Totalinsuredvalue</f>
        <v>0</v>
      </c>
      <c r="M14" s="437" t="s">
        <v>100568</v>
      </c>
      <c r="N14" s="415">
        <v>1</v>
      </c>
    </row>
    <row r="15" spans="1:14">
      <c r="A15" s="458">
        <v>3</v>
      </c>
      <c r="B15" s="459" t="str">
        <f t="shared" si="0"/>
        <v>34+1988+</v>
      </c>
      <c r="C15" s="460">
        <v>3</v>
      </c>
      <c r="D15" s="461" t="s">
        <v>100569</v>
      </c>
      <c r="E15" s="462" t="s">
        <v>100565</v>
      </c>
      <c r="F15" s="470">
        <v>2.7109078766974288E-2</v>
      </c>
      <c r="G15" s="471">
        <v>2.9643826008099568E-2</v>
      </c>
      <c r="M15" s="437" t="s">
        <v>100570</v>
      </c>
      <c r="N15" s="415">
        <v>1</v>
      </c>
    </row>
    <row r="16" spans="1:14" ht="15.75" thickBot="1">
      <c r="A16" s="458">
        <v>4</v>
      </c>
      <c r="B16" s="459" t="str">
        <f t="shared" si="0"/>
        <v>34+1987-</v>
      </c>
      <c r="C16" s="465">
        <v>3</v>
      </c>
      <c r="D16" s="466" t="s">
        <v>100569</v>
      </c>
      <c r="E16" s="467" t="s">
        <v>100567</v>
      </c>
      <c r="F16" s="472">
        <v>4.0037270502242164E-2</v>
      </c>
      <c r="G16" s="473">
        <v>2.751770522735866E-2</v>
      </c>
      <c r="M16" s="437" t="s">
        <v>100571</v>
      </c>
      <c r="N16" s="415">
        <v>1</v>
      </c>
    </row>
    <row r="17" spans="1:14">
      <c r="A17" s="458">
        <v>5</v>
      </c>
      <c r="B17" s="459" t="str">
        <f t="shared" si="0"/>
        <v>Other Than 31_31988+</v>
      </c>
      <c r="C17" s="460" t="s">
        <v>100572</v>
      </c>
      <c r="D17" s="461" t="s">
        <v>100564</v>
      </c>
      <c r="E17" s="462" t="s">
        <v>100565</v>
      </c>
      <c r="F17" s="463">
        <v>2.4100697996459614E-2</v>
      </c>
      <c r="G17" s="464">
        <v>3.8872800904178648E-2</v>
      </c>
      <c r="I17" s="413" t="s">
        <v>100573</v>
      </c>
      <c r="J17" s="418" t="str">
        <f>IF(L12=3,L12,"Other Than 3")</f>
        <v>Other Than 3</v>
      </c>
      <c r="M17" s="437" t="s">
        <v>100574</v>
      </c>
      <c r="N17" s="415">
        <v>1</v>
      </c>
    </row>
    <row r="18" spans="1:14" ht="15.75" thickBot="1">
      <c r="A18" s="458">
        <v>6</v>
      </c>
      <c r="B18" s="459" t="str">
        <f t="shared" si="0"/>
        <v>Other Than 31_31987-</v>
      </c>
      <c r="C18" s="465" t="s">
        <v>100572</v>
      </c>
      <c r="D18" s="466" t="s">
        <v>100564</v>
      </c>
      <c r="E18" s="467" t="s">
        <v>100567</v>
      </c>
      <c r="F18" s="468">
        <v>2.4376866892548893E-2</v>
      </c>
      <c r="G18" s="469">
        <v>4.3319275273402527E-2</v>
      </c>
      <c r="I18" s="413" t="s">
        <v>100551</v>
      </c>
      <c r="J18" s="418" t="e">
        <f>VLOOKUP(LEFT($J$8,2),$M$8:$N$36,2,FALSE)</f>
        <v>#N/A</v>
      </c>
      <c r="K18" s="474"/>
      <c r="L18" s="474"/>
      <c r="M18" s="437" t="s">
        <v>100575</v>
      </c>
      <c r="N18" s="415">
        <v>1</v>
      </c>
    </row>
    <row r="19" spans="1:14">
      <c r="A19" s="458">
        <v>7</v>
      </c>
      <c r="B19" s="459" t="str">
        <f t="shared" si="0"/>
        <v>Other Than 34+1988+</v>
      </c>
      <c r="C19" s="475" t="s">
        <v>100572</v>
      </c>
      <c r="D19" s="476" t="s">
        <v>100569</v>
      </c>
      <c r="E19" s="477" t="s">
        <v>100565</v>
      </c>
      <c r="F19" s="470">
        <v>2.7169612628249601E-2</v>
      </c>
      <c r="G19" s="471">
        <v>4.2511404919884047E-2</v>
      </c>
      <c r="I19" s="413" t="s">
        <v>100576</v>
      </c>
      <c r="J19" s="418" t="e">
        <f>MATCH(CONCATENATE($J$17,$L$13,$L$11),$B$13:$B$20,0)</f>
        <v>#N/A</v>
      </c>
      <c r="M19" s="437" t="s">
        <v>100577</v>
      </c>
      <c r="N19" s="415">
        <v>1</v>
      </c>
    </row>
    <row r="20" spans="1:14" ht="15.75" thickBot="1">
      <c r="A20" s="458">
        <v>8</v>
      </c>
      <c r="B20" s="459" t="str">
        <f t="shared" si="0"/>
        <v>Other Than 34+1987-</v>
      </c>
      <c r="C20" s="465" t="s">
        <v>100572</v>
      </c>
      <c r="D20" s="466" t="s">
        <v>100569</v>
      </c>
      <c r="E20" s="467" t="s">
        <v>100567</v>
      </c>
      <c r="F20" s="472">
        <v>3.6137548905166336E-2</v>
      </c>
      <c r="G20" s="473">
        <v>5.6543241721536894E-2</v>
      </c>
      <c r="I20" s="478"/>
      <c r="M20" s="437" t="s">
        <v>100578</v>
      </c>
      <c r="N20" s="415">
        <v>1</v>
      </c>
    </row>
    <row r="21" spans="1:14">
      <c r="I21" s="478"/>
      <c r="M21" s="437" t="s">
        <v>100579</v>
      </c>
      <c r="N21" s="415">
        <v>2</v>
      </c>
    </row>
    <row r="22" spans="1:14">
      <c r="J22" s="479"/>
      <c r="M22" s="437" t="s">
        <v>100580</v>
      </c>
      <c r="N22" s="415">
        <v>2</v>
      </c>
    </row>
    <row r="23" spans="1:14">
      <c r="C23" s="480" t="s">
        <v>100581</v>
      </c>
      <c r="E23" s="481"/>
      <c r="I23" s="482"/>
      <c r="J23" s="483"/>
      <c r="M23" s="437" t="s">
        <v>100582</v>
      </c>
      <c r="N23" s="415">
        <v>2</v>
      </c>
    </row>
    <row r="24" spans="1:14">
      <c r="C24" s="389" t="s">
        <v>100583</v>
      </c>
      <c r="D24" s="389">
        <v>1</v>
      </c>
      <c r="E24" s="484" t="s">
        <v>100567</v>
      </c>
      <c r="I24" s="482"/>
      <c r="M24" s="437" t="s">
        <v>100584</v>
      </c>
      <c r="N24" s="415">
        <v>2</v>
      </c>
    </row>
    <row r="25" spans="1:14">
      <c r="C25" s="485" t="s">
        <v>100585</v>
      </c>
      <c r="D25" s="389">
        <v>1988</v>
      </c>
      <c r="E25" s="484" t="s">
        <v>100565</v>
      </c>
      <c r="M25" s="437" t="s">
        <v>100586</v>
      </c>
      <c r="N25" s="415">
        <v>2</v>
      </c>
    </row>
    <row r="26" spans="1:14">
      <c r="I26" s="486"/>
      <c r="M26" s="437" t="s">
        <v>100587</v>
      </c>
      <c r="N26" s="415">
        <v>2</v>
      </c>
    </row>
    <row r="27" spans="1:14">
      <c r="C27" s="480" t="s">
        <v>100588</v>
      </c>
      <c r="E27" s="481"/>
      <c r="M27" s="437" t="s">
        <v>100589</v>
      </c>
      <c r="N27" s="415">
        <v>2</v>
      </c>
    </row>
    <row r="28" spans="1:14">
      <c r="C28" s="389" t="s">
        <v>100590</v>
      </c>
      <c r="D28" s="389">
        <v>1</v>
      </c>
      <c r="E28" s="487" t="s">
        <v>100564</v>
      </c>
      <c r="M28" s="437" t="s">
        <v>100591</v>
      </c>
      <c r="N28" s="415">
        <v>2</v>
      </c>
    </row>
    <row r="29" spans="1:14">
      <c r="C29" s="485" t="s">
        <v>100569</v>
      </c>
      <c r="D29" s="389">
        <v>4</v>
      </c>
      <c r="E29" s="477" t="s">
        <v>100569</v>
      </c>
      <c r="M29" s="437" t="s">
        <v>100592</v>
      </c>
      <c r="N29" s="415">
        <v>2</v>
      </c>
    </row>
    <row r="30" spans="1:14">
      <c r="M30" s="437" t="s">
        <v>100593</v>
      </c>
      <c r="N30" s="415">
        <v>2</v>
      </c>
    </row>
    <row r="31" spans="1:14" ht="15.75" thickBot="1">
      <c r="C31" s="488" t="s">
        <v>100594</v>
      </c>
      <c r="M31" s="437" t="s">
        <v>100595</v>
      </c>
      <c r="N31" s="415">
        <v>2</v>
      </c>
    </row>
    <row r="32" spans="1:14" ht="15.75" thickBot="1">
      <c r="C32" s="489" t="s">
        <v>52</v>
      </c>
      <c r="D32" s="490" t="s">
        <v>100596</v>
      </c>
      <c r="E32" s="490" t="s">
        <v>100860</v>
      </c>
      <c r="M32" s="437" t="s">
        <v>100597</v>
      </c>
      <c r="N32" s="415">
        <v>2</v>
      </c>
    </row>
    <row r="33" spans="3:14">
      <c r="C33" s="491">
        <v>0.03</v>
      </c>
      <c r="D33" s="492">
        <v>1</v>
      </c>
      <c r="E33" s="492">
        <v>1.1803999999999999</v>
      </c>
      <c r="M33" s="437" t="s">
        <v>100598</v>
      </c>
      <c r="N33" s="415">
        <v>2</v>
      </c>
    </row>
    <row r="34" spans="3:14">
      <c r="C34" s="491">
        <v>0.05</v>
      </c>
      <c r="D34" s="492">
        <v>1</v>
      </c>
      <c r="E34" s="492">
        <v>1</v>
      </c>
      <c r="M34" s="437" t="s">
        <v>100599</v>
      </c>
      <c r="N34" s="415">
        <v>2</v>
      </c>
    </row>
    <row r="35" spans="3:14">
      <c r="C35" s="491">
        <v>0.08</v>
      </c>
      <c r="D35" s="492">
        <v>1</v>
      </c>
      <c r="E35" s="492">
        <v>0.81520000000000004</v>
      </c>
      <c r="M35" s="437" t="s">
        <v>100600</v>
      </c>
      <c r="N35" s="415">
        <v>2</v>
      </c>
    </row>
    <row r="36" spans="3:14">
      <c r="C36" s="491">
        <v>0.1</v>
      </c>
      <c r="D36" s="492">
        <v>1</v>
      </c>
      <c r="E36" s="492">
        <v>0.72699999999999998</v>
      </c>
      <c r="M36" s="437" t="s">
        <v>100601</v>
      </c>
      <c r="N36" s="415">
        <v>2</v>
      </c>
    </row>
    <row r="37" spans="3:14">
      <c r="C37" s="491">
        <v>0.15</v>
      </c>
      <c r="D37" s="492">
        <v>1</v>
      </c>
      <c r="E37" s="492">
        <v>0.56589999999999996</v>
      </c>
    </row>
    <row r="38" spans="3:14">
      <c r="C38" s="491">
        <v>0.2</v>
      </c>
      <c r="D38" s="492">
        <v>1</v>
      </c>
      <c r="E38" s="492">
        <v>0.45319999999999999</v>
      </c>
    </row>
    <row r="39" spans="3:14">
      <c r="C39" s="491">
        <v>0.25</v>
      </c>
      <c r="D39" s="492">
        <v>1</v>
      </c>
      <c r="E39" s="492">
        <v>0.37269999999999998</v>
      </c>
    </row>
    <row r="40" spans="3:14" ht="15.75" thickBot="1">
      <c r="C40" s="493">
        <v>0.3</v>
      </c>
      <c r="D40" s="492">
        <v>1</v>
      </c>
      <c r="E40" s="494">
        <v>0.32050000000000001</v>
      </c>
    </row>
  </sheetData>
  <pageMargins left="0.45" right="0.45" top="0.75" bottom="0.75" header="0.3" footer="0.3"/>
  <pageSetup scale="64" fitToHeight="2" orientation="landscape" verticalDpi="1200" r:id="rId1"/>
  <headerFooter>
    <oddFooter>&amp;RPage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249977111117893"/>
  </sheetPr>
  <dimension ref="A1:U53"/>
  <sheetViews>
    <sheetView showGridLines="0" topLeftCell="C1" workbookViewId="0">
      <selection activeCell="E35" sqref="E35"/>
    </sheetView>
  </sheetViews>
  <sheetFormatPr defaultColWidth="9.140625" defaultRowHeight="15" outlineLevelCol="1"/>
  <cols>
    <col min="1" max="1" width="6.85546875" style="389" customWidth="1" outlineLevel="1"/>
    <col min="2" max="3" width="27.7109375" style="495" customWidth="1" outlineLevel="1"/>
    <col min="4" max="4" width="21.5703125" style="389" customWidth="1"/>
    <col min="5" max="5" width="21" style="389" customWidth="1"/>
    <col min="6" max="6" width="21.140625" style="481" customWidth="1"/>
    <col min="7" max="7" width="14.42578125" style="389" customWidth="1"/>
    <col min="8" max="8" width="17.85546875" style="389" customWidth="1"/>
    <col min="9" max="9" width="9.140625" style="389"/>
    <col min="10" max="10" width="1.42578125" style="389" customWidth="1"/>
    <col min="11" max="11" width="22.140625" style="413" customWidth="1"/>
    <col min="12" max="12" width="37.85546875" style="496" customWidth="1"/>
    <col min="13" max="21" width="9.140625" style="415" customWidth="1" outlineLevel="1"/>
    <col min="22" max="16384" width="9.140625" style="389"/>
  </cols>
  <sheetData>
    <row r="1" spans="1:21">
      <c r="D1" s="407" t="s">
        <v>100547</v>
      </c>
      <c r="E1" s="426" t="s">
        <v>100534</v>
      </c>
    </row>
    <row r="2" spans="1:21" ht="15.75" thickBot="1">
      <c r="D2" s="497" t="s">
        <v>31</v>
      </c>
      <c r="E2" s="427" t="s">
        <v>100535</v>
      </c>
      <c r="F2" s="498" t="e">
        <f>INDEX($F$13:$H$20,$L$14,$L$13)</f>
        <v>#N/A</v>
      </c>
    </row>
    <row r="3" spans="1:21" ht="15.75" thickBot="1">
      <c r="C3" s="499"/>
      <c r="D3" s="497"/>
      <c r="E3" s="427"/>
      <c r="F3" s="500"/>
      <c r="K3" s="1738" t="s">
        <v>100548</v>
      </c>
      <c r="L3" s="1739"/>
      <c r="M3" s="1739"/>
      <c r="N3" s="1739"/>
      <c r="O3" s="1739"/>
      <c r="P3" s="1739"/>
      <c r="Q3" s="1739"/>
      <c r="R3" s="1739"/>
      <c r="S3" s="1739"/>
      <c r="T3" s="1739"/>
      <c r="U3" s="1740"/>
    </row>
    <row r="4" spans="1:21">
      <c r="C4" s="499"/>
      <c r="D4" s="497"/>
      <c r="E4" s="427" t="s">
        <v>100536</v>
      </c>
      <c r="F4" s="433">
        <v>0.05</v>
      </c>
    </row>
    <row r="5" spans="1:21">
      <c r="C5" s="499"/>
      <c r="D5" s="497"/>
      <c r="E5" s="427" t="s">
        <v>100537</v>
      </c>
      <c r="F5" s="434">
        <v>50000</v>
      </c>
    </row>
    <row r="6" spans="1:21">
      <c r="C6" s="499"/>
      <c r="D6" s="426"/>
      <c r="E6" s="427" t="s">
        <v>98775</v>
      </c>
      <c r="F6" s="435">
        <f>E32</f>
        <v>1</v>
      </c>
      <c r="H6" s="501"/>
      <c r="K6" s="413" t="s">
        <v>100538</v>
      </c>
      <c r="L6" s="502" t="e">
        <f>IF(Province="ON",PostalCode,"Postal code is outside of ON")</f>
        <v>#N/A</v>
      </c>
      <c r="N6" s="415" t="s">
        <v>100602</v>
      </c>
      <c r="Q6" s="415" t="s">
        <v>100603</v>
      </c>
      <c r="R6" s="415" t="s">
        <v>100604</v>
      </c>
      <c r="T6" s="415" t="s">
        <v>100605</v>
      </c>
      <c r="U6" s="415" t="s">
        <v>100604</v>
      </c>
    </row>
    <row r="7" spans="1:21">
      <c r="C7" s="499"/>
      <c r="E7" s="426"/>
      <c r="K7" s="413" t="s">
        <v>98755</v>
      </c>
      <c r="L7" s="503">
        <f>Yrbuilt</f>
        <v>0</v>
      </c>
      <c r="N7" s="415" t="e">
        <f>VLOOKUP(L7,E24:F25,2,TRUE)</f>
        <v>#N/A</v>
      </c>
      <c r="Q7" s="437"/>
    </row>
    <row r="8" spans="1:21" s="504" customFormat="1">
      <c r="B8" s="505"/>
      <c r="C8" s="499"/>
      <c r="D8" s="436"/>
      <c r="E8" s="389"/>
      <c r="F8" s="389"/>
      <c r="G8" s="389"/>
      <c r="H8" s="389"/>
      <c r="K8" s="413" t="s">
        <v>98756</v>
      </c>
      <c r="L8" s="503" t="str">
        <f>Typeofconstruction</f>
        <v>Frame</v>
      </c>
      <c r="M8" s="474"/>
      <c r="N8" s="474"/>
      <c r="O8" s="474"/>
      <c r="P8" s="474"/>
      <c r="Q8" s="437" t="s">
        <v>100606</v>
      </c>
      <c r="R8" s="415">
        <v>1</v>
      </c>
      <c r="S8" s="474"/>
      <c r="T8" s="437" t="s">
        <v>99500</v>
      </c>
      <c r="U8" s="415">
        <v>3</v>
      </c>
    </row>
    <row r="9" spans="1:21" ht="15.75" thickBot="1">
      <c r="D9" s="436"/>
      <c r="F9" s="389"/>
      <c r="K9" s="413" t="s">
        <v>98757</v>
      </c>
      <c r="L9" s="503">
        <f>Nbofstoreys</f>
        <v>0</v>
      </c>
      <c r="Q9" s="437" t="s">
        <v>100607</v>
      </c>
      <c r="R9" s="415">
        <v>1</v>
      </c>
      <c r="T9" s="437" t="s">
        <v>99505</v>
      </c>
      <c r="U9" s="415">
        <v>3</v>
      </c>
    </row>
    <row r="10" spans="1:21" ht="15.75" thickBot="1">
      <c r="D10" s="506"/>
      <c r="E10" s="507"/>
      <c r="F10" s="445" t="s">
        <v>100553</v>
      </c>
      <c r="G10" s="443"/>
      <c r="H10" s="508"/>
      <c r="K10" s="413" t="s">
        <v>100540</v>
      </c>
      <c r="L10" s="503">
        <f>Totalinsuredvalue</f>
        <v>0</v>
      </c>
      <c r="Q10" s="437" t="s">
        <v>100608</v>
      </c>
      <c r="R10" s="415">
        <v>1</v>
      </c>
      <c r="T10" s="437" t="s">
        <v>99507</v>
      </c>
      <c r="U10" s="415">
        <v>3</v>
      </c>
    </row>
    <row r="11" spans="1:21">
      <c r="D11" s="509"/>
      <c r="E11" s="510"/>
      <c r="F11" s="511" t="s">
        <v>100609</v>
      </c>
      <c r="G11" s="443"/>
      <c r="H11" s="443"/>
      <c r="Q11" s="437" t="s">
        <v>100610</v>
      </c>
      <c r="R11" s="415">
        <v>1</v>
      </c>
      <c r="T11" s="437" t="s">
        <v>100611</v>
      </c>
      <c r="U11" s="415">
        <v>3</v>
      </c>
    </row>
    <row r="12" spans="1:21" ht="30.75" thickBot="1">
      <c r="A12" s="512" t="s">
        <v>100612</v>
      </c>
      <c r="B12" s="513" t="s">
        <v>100558</v>
      </c>
      <c r="C12" s="512"/>
      <c r="D12" s="514" t="s">
        <v>100613</v>
      </c>
      <c r="E12" s="515" t="s">
        <v>100614</v>
      </c>
      <c r="F12" s="516" t="s">
        <v>100615</v>
      </c>
      <c r="G12" s="517" t="s">
        <v>98818</v>
      </c>
      <c r="H12" s="518" t="s">
        <v>100616</v>
      </c>
      <c r="K12" s="413" t="s">
        <v>100573</v>
      </c>
      <c r="L12" s="503" t="str">
        <f>IF(OR(L8=$C$14,$L$8=C17),"yes","no")</f>
        <v>no</v>
      </c>
      <c r="Q12" s="437" t="s">
        <v>100617</v>
      </c>
      <c r="R12" s="415">
        <v>1</v>
      </c>
      <c r="T12" s="437" t="s">
        <v>99508</v>
      </c>
      <c r="U12" s="415">
        <v>3</v>
      </c>
    </row>
    <row r="13" spans="1:21">
      <c r="A13" s="519">
        <v>1</v>
      </c>
      <c r="B13" s="520" t="str">
        <f t="shared" ref="B13:B20" si="0">CONCATENATE(C13,E13)</f>
        <v>Fire Resistive</v>
      </c>
      <c r="C13" s="521" t="s">
        <v>13</v>
      </c>
      <c r="D13" s="522">
        <v>1</v>
      </c>
      <c r="E13" s="523"/>
      <c r="F13" s="524">
        <v>2.7652431617500067E-3</v>
      </c>
      <c r="G13" s="525">
        <v>4.2527756554814698E-3</v>
      </c>
      <c r="H13" s="526">
        <v>1.4608525822424594E-2</v>
      </c>
      <c r="K13" s="413" t="s">
        <v>100618</v>
      </c>
      <c r="L13" s="503" t="e">
        <f>IF(LEFT($L$6,2)="K0",VLOOKUP($L$6,$T$8:$U$34,2,FALSE),VLOOKUP(LEFT($L$6,2),$Q$8:$R$53,2,FALSE))</f>
        <v>#N/A</v>
      </c>
      <c r="Q13" s="437" t="s">
        <v>100619</v>
      </c>
      <c r="R13" s="415">
        <v>1</v>
      </c>
      <c r="T13" s="437" t="s">
        <v>100620</v>
      </c>
      <c r="U13" s="415">
        <v>3</v>
      </c>
    </row>
    <row r="14" spans="1:21">
      <c r="A14" s="519">
        <v>2</v>
      </c>
      <c r="B14" s="520" t="str">
        <f t="shared" si="0"/>
        <v>Non-Combustable / Masonry1988+</v>
      </c>
      <c r="C14" s="527" t="s">
        <v>19</v>
      </c>
      <c r="D14" s="528">
        <v>2</v>
      </c>
      <c r="E14" s="529" t="s">
        <v>100565</v>
      </c>
      <c r="F14" s="530">
        <v>6.8986212201020917E-3</v>
      </c>
      <c r="G14" s="531">
        <v>1.7462565020759744E-2</v>
      </c>
      <c r="H14" s="532">
        <v>3.835255311256483E-2</v>
      </c>
      <c r="K14" s="413" t="s">
        <v>100576</v>
      </c>
      <c r="L14" s="503">
        <f>IF($L$12="yes",MATCH(CONCATENATE($L$8,$N$7),$B$13:$B$20,0),MATCH($L$8,$C$13:$C$20,0))</f>
        <v>8</v>
      </c>
      <c r="Q14" s="437" t="s">
        <v>100621</v>
      </c>
      <c r="R14" s="415">
        <v>1</v>
      </c>
      <c r="T14" s="437" t="s">
        <v>99510</v>
      </c>
      <c r="U14" s="415">
        <v>3</v>
      </c>
    </row>
    <row r="15" spans="1:21">
      <c r="A15" s="519">
        <v>3</v>
      </c>
      <c r="B15" s="520" t="str">
        <f t="shared" si="0"/>
        <v>Non-Combustable / Masonry1987-</v>
      </c>
      <c r="C15" s="533" t="s">
        <v>19</v>
      </c>
      <c r="D15" s="534">
        <v>2</v>
      </c>
      <c r="E15" s="484" t="s">
        <v>100567</v>
      </c>
      <c r="F15" s="530">
        <v>9.354697360231647E-3</v>
      </c>
      <c r="G15" s="531">
        <v>1.7458836859261348E-2</v>
      </c>
      <c r="H15" s="532">
        <v>5.7093071719640474E-2</v>
      </c>
      <c r="K15" s="478"/>
      <c r="Q15" s="437" t="s">
        <v>100622</v>
      </c>
      <c r="R15" s="415">
        <v>1</v>
      </c>
    </row>
    <row r="16" spans="1:21" s="535" customFormat="1">
      <c r="A16" s="519">
        <v>4</v>
      </c>
      <c r="B16" s="520" t="str">
        <f t="shared" si="0"/>
        <v>Non-Combustable / Non-Masonry</v>
      </c>
      <c r="C16" s="533" t="s">
        <v>24</v>
      </c>
      <c r="D16" s="534">
        <v>3</v>
      </c>
      <c r="E16" s="484"/>
      <c r="F16" s="530">
        <v>1.0879280694336972E-3</v>
      </c>
      <c r="G16" s="531">
        <v>2.3950807172254396E-3</v>
      </c>
      <c r="H16" s="532">
        <v>1.2559016532023782E-2</v>
      </c>
      <c r="K16" s="478"/>
      <c r="L16" s="496"/>
      <c r="M16" s="536"/>
      <c r="N16" s="536"/>
      <c r="O16" s="536"/>
      <c r="P16" s="536"/>
      <c r="Q16" s="437" t="s">
        <v>100623</v>
      </c>
      <c r="R16" s="415">
        <v>1</v>
      </c>
      <c r="S16" s="536"/>
      <c r="T16" s="437" t="s">
        <v>99512</v>
      </c>
      <c r="U16" s="415">
        <v>1</v>
      </c>
    </row>
    <row r="17" spans="1:21">
      <c r="A17" s="519">
        <v>5</v>
      </c>
      <c r="B17" s="520" t="str">
        <f t="shared" si="0"/>
        <v>Masonry1988+</v>
      </c>
      <c r="C17" s="537" t="s">
        <v>29</v>
      </c>
      <c r="D17" s="538">
        <v>4</v>
      </c>
      <c r="E17" s="539" t="s">
        <v>100565</v>
      </c>
      <c r="F17" s="530">
        <v>4.6940544390026984E-3</v>
      </c>
      <c r="G17" s="531">
        <v>9.5335349691921603E-3</v>
      </c>
      <c r="H17" s="532">
        <v>3.6141534290021121E-2</v>
      </c>
      <c r="Q17" s="437" t="s">
        <v>100624</v>
      </c>
      <c r="R17" s="415">
        <v>1</v>
      </c>
      <c r="T17" s="437" t="s">
        <v>100625</v>
      </c>
      <c r="U17" s="415">
        <v>1</v>
      </c>
    </row>
    <row r="18" spans="1:21" ht="15.75" thickBot="1">
      <c r="A18" s="519">
        <v>6</v>
      </c>
      <c r="B18" s="520" t="str">
        <f t="shared" si="0"/>
        <v>Masonry1987-</v>
      </c>
      <c r="C18" s="540" t="s">
        <v>29</v>
      </c>
      <c r="D18" s="541">
        <v>4</v>
      </c>
      <c r="E18" s="542" t="s">
        <v>100567</v>
      </c>
      <c r="F18" s="543">
        <v>6.2095662741858187E-3</v>
      </c>
      <c r="G18" s="544">
        <v>1.6653134033931819E-2</v>
      </c>
      <c r="H18" s="545">
        <v>3.6141534290021121E-2</v>
      </c>
      <c r="K18" s="482"/>
      <c r="Q18" s="437" t="s">
        <v>100626</v>
      </c>
      <c r="R18" s="415">
        <v>1</v>
      </c>
      <c r="T18" s="437" t="s">
        <v>99514</v>
      </c>
      <c r="U18" s="415">
        <v>1</v>
      </c>
    </row>
    <row r="19" spans="1:21" ht="15.75" thickBot="1">
      <c r="A19" s="519">
        <v>7</v>
      </c>
      <c r="B19" s="520" t="str">
        <f t="shared" si="0"/>
        <v>Brick Veneer</v>
      </c>
      <c r="C19" s="546" t="s">
        <v>33</v>
      </c>
      <c r="D19" s="547">
        <v>5</v>
      </c>
      <c r="E19" s="548"/>
      <c r="F19" s="524">
        <v>2.7652431617500067E-3</v>
      </c>
      <c r="G19" s="525">
        <v>4.2527756554814698E-3</v>
      </c>
      <c r="H19" s="526">
        <v>1.4608525822424594E-2</v>
      </c>
      <c r="K19" s="482"/>
      <c r="Q19" s="437" t="s">
        <v>100627</v>
      </c>
      <c r="R19" s="415">
        <v>1</v>
      </c>
      <c r="T19" s="437" t="s">
        <v>99516</v>
      </c>
      <c r="U19" s="415">
        <v>1</v>
      </c>
    </row>
    <row r="20" spans="1:21">
      <c r="A20" s="519">
        <v>8</v>
      </c>
      <c r="B20" s="520" t="str">
        <f t="shared" si="0"/>
        <v>Frame</v>
      </c>
      <c r="C20" s="546" t="s">
        <v>37</v>
      </c>
      <c r="D20" s="547">
        <v>6</v>
      </c>
      <c r="E20" s="548"/>
      <c r="F20" s="524">
        <v>2.7652431617500067E-3</v>
      </c>
      <c r="G20" s="525">
        <v>4.2527756554814698E-3</v>
      </c>
      <c r="H20" s="526">
        <v>1.4608525822424594E-2</v>
      </c>
      <c r="Q20" s="437" t="s">
        <v>100628</v>
      </c>
      <c r="R20" s="415">
        <v>1</v>
      </c>
      <c r="T20" s="437" t="s">
        <v>99517</v>
      </c>
      <c r="U20" s="415">
        <v>1</v>
      </c>
    </row>
    <row r="21" spans="1:21">
      <c r="Q21" s="437" t="s">
        <v>100629</v>
      </c>
      <c r="R21" s="415">
        <v>1</v>
      </c>
      <c r="T21" s="437" t="s">
        <v>99518</v>
      </c>
      <c r="U21" s="415">
        <v>1</v>
      </c>
    </row>
    <row r="22" spans="1:21">
      <c r="Q22" s="437" t="s">
        <v>100630</v>
      </c>
      <c r="R22" s="415">
        <v>1</v>
      </c>
      <c r="T22" s="437" t="s">
        <v>100631</v>
      </c>
      <c r="U22" s="415">
        <v>1</v>
      </c>
    </row>
    <row r="23" spans="1:21">
      <c r="D23" s="480" t="s">
        <v>100581</v>
      </c>
      <c r="Q23" s="437" t="s">
        <v>100632</v>
      </c>
      <c r="R23" s="415">
        <v>1</v>
      </c>
      <c r="T23" s="437" t="s">
        <v>100633</v>
      </c>
      <c r="U23" s="415">
        <v>1</v>
      </c>
    </row>
    <row r="24" spans="1:21">
      <c r="D24" s="389" t="s">
        <v>100634</v>
      </c>
      <c r="E24" s="389">
        <v>1</v>
      </c>
      <c r="F24" s="484" t="s">
        <v>100567</v>
      </c>
      <c r="Q24" s="437" t="s">
        <v>100635</v>
      </c>
      <c r="R24" s="415">
        <v>1</v>
      </c>
      <c r="T24" s="437" t="s">
        <v>100636</v>
      </c>
      <c r="U24" s="415">
        <v>1</v>
      </c>
    </row>
    <row r="25" spans="1:21">
      <c r="D25" s="485" t="s">
        <v>100565</v>
      </c>
      <c r="E25" s="389">
        <v>1988</v>
      </c>
      <c r="F25" s="529" t="s">
        <v>100565</v>
      </c>
      <c r="Q25" s="437" t="s">
        <v>100637</v>
      </c>
      <c r="R25" s="415">
        <v>1</v>
      </c>
      <c r="T25" s="437" t="s">
        <v>100638</v>
      </c>
      <c r="U25" s="415">
        <v>1</v>
      </c>
    </row>
    <row r="26" spans="1:21">
      <c r="Q26" s="437" t="s">
        <v>100639</v>
      </c>
      <c r="R26" s="415">
        <v>1</v>
      </c>
      <c r="T26" s="437" t="s">
        <v>100640</v>
      </c>
      <c r="U26" s="415">
        <v>1</v>
      </c>
    </row>
    <row r="27" spans="1:21">
      <c r="D27" s="497"/>
      <c r="E27" s="426"/>
      <c r="Q27" s="437" t="s">
        <v>100641</v>
      </c>
      <c r="R27" s="415">
        <v>1</v>
      </c>
      <c r="T27" s="437" t="s">
        <v>100642</v>
      </c>
      <c r="U27" s="415">
        <v>1</v>
      </c>
    </row>
    <row r="28" spans="1:21">
      <c r="Q28" s="437" t="s">
        <v>100643</v>
      </c>
      <c r="R28" s="415">
        <v>1</v>
      </c>
      <c r="T28" s="437" t="s">
        <v>100644</v>
      </c>
      <c r="U28" s="415">
        <v>1</v>
      </c>
    </row>
    <row r="29" spans="1:21" ht="15.75" thickBot="1">
      <c r="D29" s="488" t="s">
        <v>100645</v>
      </c>
      <c r="Q29" s="437" t="s">
        <v>100646</v>
      </c>
      <c r="R29" s="415">
        <v>1</v>
      </c>
      <c r="T29" s="437" t="s">
        <v>100647</v>
      </c>
      <c r="U29" s="415">
        <v>1</v>
      </c>
    </row>
    <row r="30" spans="1:21" ht="15.75" thickBot="1">
      <c r="D30" s="489" t="s">
        <v>52</v>
      </c>
      <c r="E30" s="490" t="s">
        <v>100596</v>
      </c>
      <c r="F30" s="490" t="s">
        <v>100861</v>
      </c>
      <c r="Q30" s="437" t="s">
        <v>100648</v>
      </c>
      <c r="R30" s="415">
        <v>1</v>
      </c>
      <c r="T30" s="437" t="s">
        <v>100649</v>
      </c>
      <c r="U30" s="415">
        <v>1</v>
      </c>
    </row>
    <row r="31" spans="1:21">
      <c r="D31" s="549">
        <v>0.03</v>
      </c>
      <c r="E31" s="550">
        <v>1</v>
      </c>
      <c r="F31" s="550">
        <v>1.1307369867535193</v>
      </c>
      <c r="Q31" s="437" t="s">
        <v>100650</v>
      </c>
      <c r="R31" s="415">
        <v>1</v>
      </c>
      <c r="T31" s="437" t="s">
        <v>100651</v>
      </c>
      <c r="U31" s="415">
        <v>1</v>
      </c>
    </row>
    <row r="32" spans="1:21">
      <c r="D32" s="491">
        <v>0.05</v>
      </c>
      <c r="E32" s="492">
        <v>1</v>
      </c>
      <c r="F32" s="492">
        <v>1</v>
      </c>
      <c r="Q32" s="437" t="s">
        <v>100652</v>
      </c>
      <c r="R32" s="415">
        <v>1</v>
      </c>
      <c r="T32" s="437" t="s">
        <v>100653</v>
      </c>
      <c r="U32" s="415">
        <v>1</v>
      </c>
    </row>
    <row r="33" spans="4:21">
      <c r="D33" s="491">
        <v>0.08</v>
      </c>
      <c r="E33" s="492">
        <v>1</v>
      </c>
      <c r="F33" s="492">
        <v>0.88426519080218746</v>
      </c>
      <c r="Q33" s="437" t="s">
        <v>100654</v>
      </c>
      <c r="R33" s="415">
        <v>1</v>
      </c>
      <c r="T33" s="437" t="s">
        <v>100655</v>
      </c>
      <c r="U33" s="415">
        <v>1</v>
      </c>
    </row>
    <row r="34" spans="4:21" ht="15.75" thickBot="1">
      <c r="D34" s="551" t="s">
        <v>100656</v>
      </c>
      <c r="E34" s="494">
        <v>1</v>
      </c>
      <c r="F34" s="494">
        <v>0.82188148416551376</v>
      </c>
      <c r="Q34" s="437" t="s">
        <v>100657</v>
      </c>
      <c r="R34" s="415">
        <v>1</v>
      </c>
      <c r="T34" s="437" t="s">
        <v>100658</v>
      </c>
      <c r="U34" s="415">
        <v>1</v>
      </c>
    </row>
    <row r="35" spans="4:21">
      <c r="Q35" s="437" t="s">
        <v>100659</v>
      </c>
      <c r="R35" s="415">
        <v>1</v>
      </c>
    </row>
    <row r="36" spans="4:21">
      <c r="Q36" s="437" t="s">
        <v>100660</v>
      </c>
      <c r="R36" s="415">
        <v>1</v>
      </c>
    </row>
    <row r="37" spans="4:21">
      <c r="Q37" s="437" t="s">
        <v>100661</v>
      </c>
      <c r="R37" s="415">
        <v>1</v>
      </c>
    </row>
    <row r="38" spans="4:21">
      <c r="Q38" s="437" t="s">
        <v>100662</v>
      </c>
      <c r="R38" s="415">
        <v>1</v>
      </c>
    </row>
    <row r="39" spans="4:21">
      <c r="Q39" s="437" t="s">
        <v>100663</v>
      </c>
      <c r="R39" s="415">
        <v>1</v>
      </c>
    </row>
    <row r="40" spans="4:21">
      <c r="Q40" s="437" t="s">
        <v>100664</v>
      </c>
      <c r="R40" s="415">
        <v>2</v>
      </c>
    </row>
    <row r="41" spans="4:21">
      <c r="Q41" s="437" t="s">
        <v>100665</v>
      </c>
      <c r="R41" s="415">
        <v>2</v>
      </c>
    </row>
    <row r="42" spans="4:21">
      <c r="Q42" s="437" t="s">
        <v>100666</v>
      </c>
      <c r="R42" s="415">
        <v>2</v>
      </c>
    </row>
    <row r="43" spans="4:21">
      <c r="Q43" s="437" t="s">
        <v>100667</v>
      </c>
      <c r="R43" s="415">
        <v>2</v>
      </c>
    </row>
    <row r="44" spans="4:21">
      <c r="Q44" s="437" t="s">
        <v>100668</v>
      </c>
      <c r="R44" s="415">
        <v>2</v>
      </c>
    </row>
    <row r="45" spans="4:21">
      <c r="Q45" s="437" t="s">
        <v>100669</v>
      </c>
      <c r="R45" s="415">
        <v>2</v>
      </c>
    </row>
    <row r="46" spans="4:21">
      <c r="Q46" s="437" t="s">
        <v>100670</v>
      </c>
      <c r="R46" s="415">
        <v>2</v>
      </c>
    </row>
    <row r="47" spans="4:21">
      <c r="Q47" s="437" t="s">
        <v>100671</v>
      </c>
      <c r="R47" s="415">
        <v>2</v>
      </c>
    </row>
    <row r="48" spans="4:21">
      <c r="Q48" s="437" t="s">
        <v>100672</v>
      </c>
      <c r="R48" s="415">
        <v>2</v>
      </c>
    </row>
    <row r="49" spans="17:18">
      <c r="Q49" s="437" t="s">
        <v>100673</v>
      </c>
      <c r="R49" s="415">
        <v>2</v>
      </c>
    </row>
    <row r="50" spans="17:18">
      <c r="Q50" s="437" t="s">
        <v>100674</v>
      </c>
      <c r="R50" s="415">
        <v>3</v>
      </c>
    </row>
    <row r="51" spans="17:18">
      <c r="Q51" s="437" t="s">
        <v>100675</v>
      </c>
      <c r="R51" s="415">
        <v>3</v>
      </c>
    </row>
    <row r="52" spans="17:18">
      <c r="Q52" s="437" t="s">
        <v>100676</v>
      </c>
      <c r="R52" s="415">
        <v>3</v>
      </c>
    </row>
    <row r="53" spans="17:18">
      <c r="Q53" s="437" t="s">
        <v>100677</v>
      </c>
      <c r="R53" s="415">
        <v>3</v>
      </c>
    </row>
  </sheetData>
  <mergeCells count="1">
    <mergeCell ref="K3:U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2" tint="-0.499984740745262"/>
  </sheetPr>
  <dimension ref="A1:W118"/>
  <sheetViews>
    <sheetView showGridLines="0" topLeftCell="A26" zoomScale="90" zoomScaleNormal="90" zoomScaleSheetLayoutView="85" workbookViewId="0">
      <selection activeCell="F53" sqref="F53"/>
    </sheetView>
  </sheetViews>
  <sheetFormatPr defaultRowHeight="15" outlineLevelCol="1"/>
  <cols>
    <col min="1" max="1" width="9.140625" style="389" customWidth="1"/>
    <col min="2" max="2" width="26.42578125" style="389" hidden="1" customWidth="1" outlineLevel="1"/>
    <col min="3" max="3" width="21.85546875" style="392" hidden="1" customWidth="1" outlineLevel="1"/>
    <col min="4" max="4" width="14.5703125" style="389" customWidth="1" collapsed="1"/>
    <col min="5" max="5" width="17.85546875" style="389" customWidth="1"/>
    <col min="6" max="6" width="16.140625" style="389" customWidth="1"/>
    <col min="7" max="7" width="18.7109375" style="389" customWidth="1"/>
    <col min="8" max="8" width="16.85546875" style="389" customWidth="1"/>
    <col min="9" max="9" width="14.7109375" style="389" customWidth="1"/>
    <col min="10" max="10" width="14.140625" style="389" customWidth="1"/>
    <col min="11" max="11" width="14.42578125" style="389" customWidth="1"/>
    <col min="12" max="12" width="16.28515625" style="389" customWidth="1"/>
    <col min="13" max="13" width="14.42578125" style="389" customWidth="1"/>
    <col min="14" max="14" width="3" style="389" customWidth="1"/>
    <col min="15" max="15" width="19.28515625" style="389" hidden="1" customWidth="1"/>
    <col min="16" max="16" width="22.5703125" style="413" customWidth="1"/>
    <col min="17" max="17" width="39.140625" style="496" customWidth="1"/>
    <col min="18" max="19" width="9.140625" style="415" customWidth="1" outlineLevel="1"/>
    <col min="20" max="21" width="3.85546875" style="415" customWidth="1" outlineLevel="1"/>
    <col min="22" max="22" width="11.7109375" style="415" customWidth="1" outlineLevel="1"/>
    <col min="23" max="23" width="9.140625" style="415" customWidth="1" outlineLevel="1"/>
    <col min="24" max="259" width="9.140625" style="389"/>
    <col min="260" max="260" width="14.5703125" style="389" customWidth="1"/>
    <col min="261" max="261" width="12.5703125" style="389" customWidth="1"/>
    <col min="262" max="262" width="16.140625" style="389" customWidth="1"/>
    <col min="263" max="263" width="20.5703125" style="389" customWidth="1"/>
    <col min="264" max="264" width="21" style="389" customWidth="1"/>
    <col min="265" max="271" width="19.28515625" style="389" customWidth="1"/>
    <col min="272" max="515" width="9.140625" style="389"/>
    <col min="516" max="516" width="14.5703125" style="389" customWidth="1"/>
    <col min="517" max="517" width="12.5703125" style="389" customWidth="1"/>
    <col min="518" max="518" width="16.140625" style="389" customWidth="1"/>
    <col min="519" max="519" width="20.5703125" style="389" customWidth="1"/>
    <col min="520" max="520" width="21" style="389" customWidth="1"/>
    <col min="521" max="527" width="19.28515625" style="389" customWidth="1"/>
    <col min="528" max="771" width="9.140625" style="389"/>
    <col min="772" max="772" width="14.5703125" style="389" customWidth="1"/>
    <col min="773" max="773" width="12.5703125" style="389" customWidth="1"/>
    <col min="774" max="774" width="16.140625" style="389" customWidth="1"/>
    <col min="775" max="775" width="20.5703125" style="389" customWidth="1"/>
    <col min="776" max="776" width="21" style="389" customWidth="1"/>
    <col min="777" max="783" width="19.28515625" style="389" customWidth="1"/>
    <col min="784" max="1027" width="9.140625" style="389"/>
    <col min="1028" max="1028" width="14.5703125" style="389" customWidth="1"/>
    <col min="1029" max="1029" width="12.5703125" style="389" customWidth="1"/>
    <col min="1030" max="1030" width="16.140625" style="389" customWidth="1"/>
    <col min="1031" max="1031" width="20.5703125" style="389" customWidth="1"/>
    <col min="1032" max="1032" width="21" style="389" customWidth="1"/>
    <col min="1033" max="1039" width="19.28515625" style="389" customWidth="1"/>
    <col min="1040" max="1283" width="9.140625" style="389"/>
    <col min="1284" max="1284" width="14.5703125" style="389" customWidth="1"/>
    <col min="1285" max="1285" width="12.5703125" style="389" customWidth="1"/>
    <col min="1286" max="1286" width="16.140625" style="389" customWidth="1"/>
    <col min="1287" max="1287" width="20.5703125" style="389" customWidth="1"/>
    <col min="1288" max="1288" width="21" style="389" customWidth="1"/>
    <col min="1289" max="1295" width="19.28515625" style="389" customWidth="1"/>
    <col min="1296" max="1539" width="9.140625" style="389"/>
    <col min="1540" max="1540" width="14.5703125" style="389" customWidth="1"/>
    <col min="1541" max="1541" width="12.5703125" style="389" customWidth="1"/>
    <col min="1542" max="1542" width="16.140625" style="389" customWidth="1"/>
    <col min="1543" max="1543" width="20.5703125" style="389" customWidth="1"/>
    <col min="1544" max="1544" width="21" style="389" customWidth="1"/>
    <col min="1545" max="1551" width="19.28515625" style="389" customWidth="1"/>
    <col min="1552" max="1795" width="9.140625" style="389"/>
    <col min="1796" max="1796" width="14.5703125" style="389" customWidth="1"/>
    <col min="1797" max="1797" width="12.5703125" style="389" customWidth="1"/>
    <col min="1798" max="1798" width="16.140625" style="389" customWidth="1"/>
    <col min="1799" max="1799" width="20.5703125" style="389" customWidth="1"/>
    <col min="1800" max="1800" width="21" style="389" customWidth="1"/>
    <col min="1801" max="1807" width="19.28515625" style="389" customWidth="1"/>
    <col min="1808" max="2051" width="9.140625" style="389"/>
    <col min="2052" max="2052" width="14.5703125" style="389" customWidth="1"/>
    <col min="2053" max="2053" width="12.5703125" style="389" customWidth="1"/>
    <col min="2054" max="2054" width="16.140625" style="389" customWidth="1"/>
    <col min="2055" max="2055" width="20.5703125" style="389" customWidth="1"/>
    <col min="2056" max="2056" width="21" style="389" customWidth="1"/>
    <col min="2057" max="2063" width="19.28515625" style="389" customWidth="1"/>
    <col min="2064" max="2307" width="9.140625" style="389"/>
    <col min="2308" max="2308" width="14.5703125" style="389" customWidth="1"/>
    <col min="2309" max="2309" width="12.5703125" style="389" customWidth="1"/>
    <col min="2310" max="2310" width="16.140625" style="389" customWidth="1"/>
    <col min="2311" max="2311" width="20.5703125" style="389" customWidth="1"/>
    <col min="2312" max="2312" width="21" style="389" customWidth="1"/>
    <col min="2313" max="2319" width="19.28515625" style="389" customWidth="1"/>
    <col min="2320" max="2563" width="9.140625" style="389"/>
    <col min="2564" max="2564" width="14.5703125" style="389" customWidth="1"/>
    <col min="2565" max="2565" width="12.5703125" style="389" customWidth="1"/>
    <col min="2566" max="2566" width="16.140625" style="389" customWidth="1"/>
    <col min="2567" max="2567" width="20.5703125" style="389" customWidth="1"/>
    <col min="2568" max="2568" width="21" style="389" customWidth="1"/>
    <col min="2569" max="2575" width="19.28515625" style="389" customWidth="1"/>
    <col min="2576" max="2819" width="9.140625" style="389"/>
    <col min="2820" max="2820" width="14.5703125" style="389" customWidth="1"/>
    <col min="2821" max="2821" width="12.5703125" style="389" customWidth="1"/>
    <col min="2822" max="2822" width="16.140625" style="389" customWidth="1"/>
    <col min="2823" max="2823" width="20.5703125" style="389" customWidth="1"/>
    <col min="2824" max="2824" width="21" style="389" customWidth="1"/>
    <col min="2825" max="2831" width="19.28515625" style="389" customWidth="1"/>
    <col min="2832" max="3075" width="9.140625" style="389"/>
    <col min="3076" max="3076" width="14.5703125" style="389" customWidth="1"/>
    <col min="3077" max="3077" width="12.5703125" style="389" customWidth="1"/>
    <col min="3078" max="3078" width="16.140625" style="389" customWidth="1"/>
    <col min="3079" max="3079" width="20.5703125" style="389" customWidth="1"/>
    <col min="3080" max="3080" width="21" style="389" customWidth="1"/>
    <col min="3081" max="3087" width="19.28515625" style="389" customWidth="1"/>
    <col min="3088" max="3331" width="9.140625" style="389"/>
    <col min="3332" max="3332" width="14.5703125" style="389" customWidth="1"/>
    <col min="3333" max="3333" width="12.5703125" style="389" customWidth="1"/>
    <col min="3334" max="3334" width="16.140625" style="389" customWidth="1"/>
    <col min="3335" max="3335" width="20.5703125" style="389" customWidth="1"/>
    <col min="3336" max="3336" width="21" style="389" customWidth="1"/>
    <col min="3337" max="3343" width="19.28515625" style="389" customWidth="1"/>
    <col min="3344" max="3587" width="9.140625" style="389"/>
    <col min="3588" max="3588" width="14.5703125" style="389" customWidth="1"/>
    <col min="3589" max="3589" width="12.5703125" style="389" customWidth="1"/>
    <col min="3590" max="3590" width="16.140625" style="389" customWidth="1"/>
    <col min="3591" max="3591" width="20.5703125" style="389" customWidth="1"/>
    <col min="3592" max="3592" width="21" style="389" customWidth="1"/>
    <col min="3593" max="3599" width="19.28515625" style="389" customWidth="1"/>
    <col min="3600" max="3843" width="9.140625" style="389"/>
    <col min="3844" max="3844" width="14.5703125" style="389" customWidth="1"/>
    <col min="3845" max="3845" width="12.5703125" style="389" customWidth="1"/>
    <col min="3846" max="3846" width="16.140625" style="389" customWidth="1"/>
    <col min="3847" max="3847" width="20.5703125" style="389" customWidth="1"/>
    <col min="3848" max="3848" width="21" style="389" customWidth="1"/>
    <col min="3849" max="3855" width="19.28515625" style="389" customWidth="1"/>
    <col min="3856" max="4099" width="9.140625" style="389"/>
    <col min="4100" max="4100" width="14.5703125" style="389" customWidth="1"/>
    <col min="4101" max="4101" width="12.5703125" style="389" customWidth="1"/>
    <col min="4102" max="4102" width="16.140625" style="389" customWidth="1"/>
    <col min="4103" max="4103" width="20.5703125" style="389" customWidth="1"/>
    <col min="4104" max="4104" width="21" style="389" customWidth="1"/>
    <col min="4105" max="4111" width="19.28515625" style="389" customWidth="1"/>
    <col min="4112" max="4355" width="9.140625" style="389"/>
    <col min="4356" max="4356" width="14.5703125" style="389" customWidth="1"/>
    <col min="4357" max="4357" width="12.5703125" style="389" customWidth="1"/>
    <col min="4358" max="4358" width="16.140625" style="389" customWidth="1"/>
    <col min="4359" max="4359" width="20.5703125" style="389" customWidth="1"/>
    <col min="4360" max="4360" width="21" style="389" customWidth="1"/>
    <col min="4361" max="4367" width="19.28515625" style="389" customWidth="1"/>
    <col min="4368" max="4611" width="9.140625" style="389"/>
    <col min="4612" max="4612" width="14.5703125" style="389" customWidth="1"/>
    <col min="4613" max="4613" width="12.5703125" style="389" customWidth="1"/>
    <col min="4614" max="4614" width="16.140625" style="389" customWidth="1"/>
    <col min="4615" max="4615" width="20.5703125" style="389" customWidth="1"/>
    <col min="4616" max="4616" width="21" style="389" customWidth="1"/>
    <col min="4617" max="4623" width="19.28515625" style="389" customWidth="1"/>
    <col min="4624" max="4867" width="9.140625" style="389"/>
    <col min="4868" max="4868" width="14.5703125" style="389" customWidth="1"/>
    <col min="4869" max="4869" width="12.5703125" style="389" customWidth="1"/>
    <col min="4870" max="4870" width="16.140625" style="389" customWidth="1"/>
    <col min="4871" max="4871" width="20.5703125" style="389" customWidth="1"/>
    <col min="4872" max="4872" width="21" style="389" customWidth="1"/>
    <col min="4873" max="4879" width="19.28515625" style="389" customWidth="1"/>
    <col min="4880" max="5123" width="9.140625" style="389"/>
    <col min="5124" max="5124" width="14.5703125" style="389" customWidth="1"/>
    <col min="5125" max="5125" width="12.5703125" style="389" customWidth="1"/>
    <col min="5126" max="5126" width="16.140625" style="389" customWidth="1"/>
    <col min="5127" max="5127" width="20.5703125" style="389" customWidth="1"/>
    <col min="5128" max="5128" width="21" style="389" customWidth="1"/>
    <col min="5129" max="5135" width="19.28515625" style="389" customWidth="1"/>
    <col min="5136" max="5379" width="9.140625" style="389"/>
    <col min="5380" max="5380" width="14.5703125" style="389" customWidth="1"/>
    <col min="5381" max="5381" width="12.5703125" style="389" customWidth="1"/>
    <col min="5382" max="5382" width="16.140625" style="389" customWidth="1"/>
    <col min="5383" max="5383" width="20.5703125" style="389" customWidth="1"/>
    <col min="5384" max="5384" width="21" style="389" customWidth="1"/>
    <col min="5385" max="5391" width="19.28515625" style="389" customWidth="1"/>
    <col min="5392" max="5635" width="9.140625" style="389"/>
    <col min="5636" max="5636" width="14.5703125" style="389" customWidth="1"/>
    <col min="5637" max="5637" width="12.5703125" style="389" customWidth="1"/>
    <col min="5638" max="5638" width="16.140625" style="389" customWidth="1"/>
    <col min="5639" max="5639" width="20.5703125" style="389" customWidth="1"/>
    <col min="5640" max="5640" width="21" style="389" customWidth="1"/>
    <col min="5641" max="5647" width="19.28515625" style="389" customWidth="1"/>
    <col min="5648" max="5891" width="9.140625" style="389"/>
    <col min="5892" max="5892" width="14.5703125" style="389" customWidth="1"/>
    <col min="5893" max="5893" width="12.5703125" style="389" customWidth="1"/>
    <col min="5894" max="5894" width="16.140625" style="389" customWidth="1"/>
    <col min="5895" max="5895" width="20.5703125" style="389" customWidth="1"/>
    <col min="5896" max="5896" width="21" style="389" customWidth="1"/>
    <col min="5897" max="5903" width="19.28515625" style="389" customWidth="1"/>
    <col min="5904" max="6147" width="9.140625" style="389"/>
    <col min="6148" max="6148" width="14.5703125" style="389" customWidth="1"/>
    <col min="6149" max="6149" width="12.5703125" style="389" customWidth="1"/>
    <col min="6150" max="6150" width="16.140625" style="389" customWidth="1"/>
    <col min="6151" max="6151" width="20.5703125" style="389" customWidth="1"/>
    <col min="6152" max="6152" width="21" style="389" customWidth="1"/>
    <col min="6153" max="6159" width="19.28515625" style="389" customWidth="1"/>
    <col min="6160" max="6403" width="9.140625" style="389"/>
    <col min="6404" max="6404" width="14.5703125" style="389" customWidth="1"/>
    <col min="6405" max="6405" width="12.5703125" style="389" customWidth="1"/>
    <col min="6406" max="6406" width="16.140625" style="389" customWidth="1"/>
    <col min="6407" max="6407" width="20.5703125" style="389" customWidth="1"/>
    <col min="6408" max="6408" width="21" style="389" customWidth="1"/>
    <col min="6409" max="6415" width="19.28515625" style="389" customWidth="1"/>
    <col min="6416" max="6659" width="9.140625" style="389"/>
    <col min="6660" max="6660" width="14.5703125" style="389" customWidth="1"/>
    <col min="6661" max="6661" width="12.5703125" style="389" customWidth="1"/>
    <col min="6662" max="6662" width="16.140625" style="389" customWidth="1"/>
    <col min="6663" max="6663" width="20.5703125" style="389" customWidth="1"/>
    <col min="6664" max="6664" width="21" style="389" customWidth="1"/>
    <col min="6665" max="6671" width="19.28515625" style="389" customWidth="1"/>
    <col min="6672" max="6915" width="9.140625" style="389"/>
    <col min="6916" max="6916" width="14.5703125" style="389" customWidth="1"/>
    <col min="6917" max="6917" width="12.5703125" style="389" customWidth="1"/>
    <col min="6918" max="6918" width="16.140625" style="389" customWidth="1"/>
    <col min="6919" max="6919" width="20.5703125" style="389" customWidth="1"/>
    <col min="6920" max="6920" width="21" style="389" customWidth="1"/>
    <col min="6921" max="6927" width="19.28515625" style="389" customWidth="1"/>
    <col min="6928" max="7171" width="9.140625" style="389"/>
    <col min="7172" max="7172" width="14.5703125" style="389" customWidth="1"/>
    <col min="7173" max="7173" width="12.5703125" style="389" customWidth="1"/>
    <col min="7174" max="7174" width="16.140625" style="389" customWidth="1"/>
    <col min="7175" max="7175" width="20.5703125" style="389" customWidth="1"/>
    <col min="7176" max="7176" width="21" style="389" customWidth="1"/>
    <col min="7177" max="7183" width="19.28515625" style="389" customWidth="1"/>
    <col min="7184" max="7427" width="9.140625" style="389"/>
    <col min="7428" max="7428" width="14.5703125" style="389" customWidth="1"/>
    <col min="7429" max="7429" width="12.5703125" style="389" customWidth="1"/>
    <col min="7430" max="7430" width="16.140625" style="389" customWidth="1"/>
    <col min="7431" max="7431" width="20.5703125" style="389" customWidth="1"/>
    <col min="7432" max="7432" width="21" style="389" customWidth="1"/>
    <col min="7433" max="7439" width="19.28515625" style="389" customWidth="1"/>
    <col min="7440" max="7683" width="9.140625" style="389"/>
    <col min="7684" max="7684" width="14.5703125" style="389" customWidth="1"/>
    <col min="7685" max="7685" width="12.5703125" style="389" customWidth="1"/>
    <col min="7686" max="7686" width="16.140625" style="389" customWidth="1"/>
    <col min="7687" max="7687" width="20.5703125" style="389" customWidth="1"/>
    <col min="7688" max="7688" width="21" style="389" customWidth="1"/>
    <col min="7689" max="7695" width="19.28515625" style="389" customWidth="1"/>
    <col min="7696" max="7939" width="9.140625" style="389"/>
    <col min="7940" max="7940" width="14.5703125" style="389" customWidth="1"/>
    <col min="7941" max="7941" width="12.5703125" style="389" customWidth="1"/>
    <col min="7942" max="7942" width="16.140625" style="389" customWidth="1"/>
    <col min="7943" max="7943" width="20.5703125" style="389" customWidth="1"/>
    <col min="7944" max="7944" width="21" style="389" customWidth="1"/>
    <col min="7945" max="7951" width="19.28515625" style="389" customWidth="1"/>
    <col min="7952" max="8195" width="9.140625" style="389"/>
    <col min="8196" max="8196" width="14.5703125" style="389" customWidth="1"/>
    <col min="8197" max="8197" width="12.5703125" style="389" customWidth="1"/>
    <col min="8198" max="8198" width="16.140625" style="389" customWidth="1"/>
    <col min="8199" max="8199" width="20.5703125" style="389" customWidth="1"/>
    <col min="8200" max="8200" width="21" style="389" customWidth="1"/>
    <col min="8201" max="8207" width="19.28515625" style="389" customWidth="1"/>
    <col min="8208" max="8451" width="9.140625" style="389"/>
    <col min="8452" max="8452" width="14.5703125" style="389" customWidth="1"/>
    <col min="8453" max="8453" width="12.5703125" style="389" customWidth="1"/>
    <col min="8454" max="8454" width="16.140625" style="389" customWidth="1"/>
    <col min="8455" max="8455" width="20.5703125" style="389" customWidth="1"/>
    <col min="8456" max="8456" width="21" style="389" customWidth="1"/>
    <col min="8457" max="8463" width="19.28515625" style="389" customWidth="1"/>
    <col min="8464" max="8707" width="9.140625" style="389"/>
    <col min="8708" max="8708" width="14.5703125" style="389" customWidth="1"/>
    <col min="8709" max="8709" width="12.5703125" style="389" customWidth="1"/>
    <col min="8710" max="8710" width="16.140625" style="389" customWidth="1"/>
    <col min="8711" max="8711" width="20.5703125" style="389" customWidth="1"/>
    <col min="8712" max="8712" width="21" style="389" customWidth="1"/>
    <col min="8713" max="8719" width="19.28515625" style="389" customWidth="1"/>
    <col min="8720" max="8963" width="9.140625" style="389"/>
    <col min="8964" max="8964" width="14.5703125" style="389" customWidth="1"/>
    <col min="8965" max="8965" width="12.5703125" style="389" customWidth="1"/>
    <col min="8966" max="8966" width="16.140625" style="389" customWidth="1"/>
    <col min="8967" max="8967" width="20.5703125" style="389" customWidth="1"/>
    <col min="8968" max="8968" width="21" style="389" customWidth="1"/>
    <col min="8969" max="8975" width="19.28515625" style="389" customWidth="1"/>
    <col min="8976" max="9219" width="9.140625" style="389"/>
    <col min="9220" max="9220" width="14.5703125" style="389" customWidth="1"/>
    <col min="9221" max="9221" width="12.5703125" style="389" customWidth="1"/>
    <col min="9222" max="9222" width="16.140625" style="389" customWidth="1"/>
    <col min="9223" max="9223" width="20.5703125" style="389" customWidth="1"/>
    <col min="9224" max="9224" width="21" style="389" customWidth="1"/>
    <col min="9225" max="9231" width="19.28515625" style="389" customWidth="1"/>
    <col min="9232" max="9475" width="9.140625" style="389"/>
    <col min="9476" max="9476" width="14.5703125" style="389" customWidth="1"/>
    <col min="9477" max="9477" width="12.5703125" style="389" customWidth="1"/>
    <col min="9478" max="9478" width="16.140625" style="389" customWidth="1"/>
    <col min="9479" max="9479" width="20.5703125" style="389" customWidth="1"/>
    <col min="9480" max="9480" width="21" style="389" customWidth="1"/>
    <col min="9481" max="9487" width="19.28515625" style="389" customWidth="1"/>
    <col min="9488" max="9731" width="9.140625" style="389"/>
    <col min="9732" max="9732" width="14.5703125" style="389" customWidth="1"/>
    <col min="9733" max="9733" width="12.5703125" style="389" customWidth="1"/>
    <col min="9734" max="9734" width="16.140625" style="389" customWidth="1"/>
    <col min="9735" max="9735" width="20.5703125" style="389" customWidth="1"/>
    <col min="9736" max="9736" width="21" style="389" customWidth="1"/>
    <col min="9737" max="9743" width="19.28515625" style="389" customWidth="1"/>
    <col min="9744" max="9987" width="9.140625" style="389"/>
    <col min="9988" max="9988" width="14.5703125" style="389" customWidth="1"/>
    <col min="9989" max="9989" width="12.5703125" style="389" customWidth="1"/>
    <col min="9990" max="9990" width="16.140625" style="389" customWidth="1"/>
    <col min="9991" max="9991" width="20.5703125" style="389" customWidth="1"/>
    <col min="9992" max="9992" width="21" style="389" customWidth="1"/>
    <col min="9993" max="9999" width="19.28515625" style="389" customWidth="1"/>
    <col min="10000" max="10243" width="9.140625" style="389"/>
    <col min="10244" max="10244" width="14.5703125" style="389" customWidth="1"/>
    <col min="10245" max="10245" width="12.5703125" style="389" customWidth="1"/>
    <col min="10246" max="10246" width="16.140625" style="389" customWidth="1"/>
    <col min="10247" max="10247" width="20.5703125" style="389" customWidth="1"/>
    <col min="10248" max="10248" width="21" style="389" customWidth="1"/>
    <col min="10249" max="10255" width="19.28515625" style="389" customWidth="1"/>
    <col min="10256" max="10499" width="9.140625" style="389"/>
    <col min="10500" max="10500" width="14.5703125" style="389" customWidth="1"/>
    <col min="10501" max="10501" width="12.5703125" style="389" customWidth="1"/>
    <col min="10502" max="10502" width="16.140625" style="389" customWidth="1"/>
    <col min="10503" max="10503" width="20.5703125" style="389" customWidth="1"/>
    <col min="10504" max="10504" width="21" style="389" customWidth="1"/>
    <col min="10505" max="10511" width="19.28515625" style="389" customWidth="1"/>
    <col min="10512" max="10755" width="9.140625" style="389"/>
    <col min="10756" max="10756" width="14.5703125" style="389" customWidth="1"/>
    <col min="10757" max="10757" width="12.5703125" style="389" customWidth="1"/>
    <col min="10758" max="10758" width="16.140625" style="389" customWidth="1"/>
    <col min="10759" max="10759" width="20.5703125" style="389" customWidth="1"/>
    <col min="10760" max="10760" width="21" style="389" customWidth="1"/>
    <col min="10761" max="10767" width="19.28515625" style="389" customWidth="1"/>
    <col min="10768" max="11011" width="9.140625" style="389"/>
    <col min="11012" max="11012" width="14.5703125" style="389" customWidth="1"/>
    <col min="11013" max="11013" width="12.5703125" style="389" customWidth="1"/>
    <col min="11014" max="11014" width="16.140625" style="389" customWidth="1"/>
    <col min="11015" max="11015" width="20.5703125" style="389" customWidth="1"/>
    <col min="11016" max="11016" width="21" style="389" customWidth="1"/>
    <col min="11017" max="11023" width="19.28515625" style="389" customWidth="1"/>
    <col min="11024" max="11267" width="9.140625" style="389"/>
    <col min="11268" max="11268" width="14.5703125" style="389" customWidth="1"/>
    <col min="11269" max="11269" width="12.5703125" style="389" customWidth="1"/>
    <col min="11270" max="11270" width="16.140625" style="389" customWidth="1"/>
    <col min="11271" max="11271" width="20.5703125" style="389" customWidth="1"/>
    <col min="11272" max="11272" width="21" style="389" customWidth="1"/>
    <col min="11273" max="11279" width="19.28515625" style="389" customWidth="1"/>
    <col min="11280" max="11523" width="9.140625" style="389"/>
    <col min="11524" max="11524" width="14.5703125" style="389" customWidth="1"/>
    <col min="11525" max="11525" width="12.5703125" style="389" customWidth="1"/>
    <col min="11526" max="11526" width="16.140625" style="389" customWidth="1"/>
    <col min="11527" max="11527" width="20.5703125" style="389" customWidth="1"/>
    <col min="11528" max="11528" width="21" style="389" customWidth="1"/>
    <col min="11529" max="11535" width="19.28515625" style="389" customWidth="1"/>
    <col min="11536" max="11779" width="9.140625" style="389"/>
    <col min="11780" max="11780" width="14.5703125" style="389" customWidth="1"/>
    <col min="11781" max="11781" width="12.5703125" style="389" customWidth="1"/>
    <col min="11782" max="11782" width="16.140625" style="389" customWidth="1"/>
    <col min="11783" max="11783" width="20.5703125" style="389" customWidth="1"/>
    <col min="11784" max="11784" width="21" style="389" customWidth="1"/>
    <col min="11785" max="11791" width="19.28515625" style="389" customWidth="1"/>
    <col min="11792" max="12035" width="9.140625" style="389"/>
    <col min="12036" max="12036" width="14.5703125" style="389" customWidth="1"/>
    <col min="12037" max="12037" width="12.5703125" style="389" customWidth="1"/>
    <col min="12038" max="12038" width="16.140625" style="389" customWidth="1"/>
    <col min="12039" max="12039" width="20.5703125" style="389" customWidth="1"/>
    <col min="12040" max="12040" width="21" style="389" customWidth="1"/>
    <col min="12041" max="12047" width="19.28515625" style="389" customWidth="1"/>
    <col min="12048" max="12291" width="9.140625" style="389"/>
    <col min="12292" max="12292" width="14.5703125" style="389" customWidth="1"/>
    <col min="12293" max="12293" width="12.5703125" style="389" customWidth="1"/>
    <col min="12294" max="12294" width="16.140625" style="389" customWidth="1"/>
    <col min="12295" max="12295" width="20.5703125" style="389" customWidth="1"/>
    <col min="12296" max="12296" width="21" style="389" customWidth="1"/>
    <col min="12297" max="12303" width="19.28515625" style="389" customWidth="1"/>
    <col min="12304" max="12547" width="9.140625" style="389"/>
    <col min="12548" max="12548" width="14.5703125" style="389" customWidth="1"/>
    <col min="12549" max="12549" width="12.5703125" style="389" customWidth="1"/>
    <col min="12550" max="12550" width="16.140625" style="389" customWidth="1"/>
    <col min="12551" max="12551" width="20.5703125" style="389" customWidth="1"/>
    <col min="12552" max="12552" width="21" style="389" customWidth="1"/>
    <col min="12553" max="12559" width="19.28515625" style="389" customWidth="1"/>
    <col min="12560" max="12803" width="9.140625" style="389"/>
    <col min="12804" max="12804" width="14.5703125" style="389" customWidth="1"/>
    <col min="12805" max="12805" width="12.5703125" style="389" customWidth="1"/>
    <col min="12806" max="12806" width="16.140625" style="389" customWidth="1"/>
    <col min="12807" max="12807" width="20.5703125" style="389" customWidth="1"/>
    <col min="12808" max="12808" width="21" style="389" customWidth="1"/>
    <col min="12809" max="12815" width="19.28515625" style="389" customWidth="1"/>
    <col min="12816" max="13059" width="9.140625" style="389"/>
    <col min="13060" max="13060" width="14.5703125" style="389" customWidth="1"/>
    <col min="13061" max="13061" width="12.5703125" style="389" customWidth="1"/>
    <col min="13062" max="13062" width="16.140625" style="389" customWidth="1"/>
    <col min="13063" max="13063" width="20.5703125" style="389" customWidth="1"/>
    <col min="13064" max="13064" width="21" style="389" customWidth="1"/>
    <col min="13065" max="13071" width="19.28515625" style="389" customWidth="1"/>
    <col min="13072" max="13315" width="9.140625" style="389"/>
    <col min="13316" max="13316" width="14.5703125" style="389" customWidth="1"/>
    <col min="13317" max="13317" width="12.5703125" style="389" customWidth="1"/>
    <col min="13318" max="13318" width="16.140625" style="389" customWidth="1"/>
    <col min="13319" max="13319" width="20.5703125" style="389" customWidth="1"/>
    <col min="13320" max="13320" width="21" style="389" customWidth="1"/>
    <col min="13321" max="13327" width="19.28515625" style="389" customWidth="1"/>
    <col min="13328" max="13571" width="9.140625" style="389"/>
    <col min="13572" max="13572" width="14.5703125" style="389" customWidth="1"/>
    <col min="13573" max="13573" width="12.5703125" style="389" customWidth="1"/>
    <col min="13574" max="13574" width="16.140625" style="389" customWidth="1"/>
    <col min="13575" max="13575" width="20.5703125" style="389" customWidth="1"/>
    <col min="13576" max="13576" width="21" style="389" customWidth="1"/>
    <col min="13577" max="13583" width="19.28515625" style="389" customWidth="1"/>
    <col min="13584" max="13827" width="9.140625" style="389"/>
    <col min="13828" max="13828" width="14.5703125" style="389" customWidth="1"/>
    <col min="13829" max="13829" width="12.5703125" style="389" customWidth="1"/>
    <col min="13830" max="13830" width="16.140625" style="389" customWidth="1"/>
    <col min="13831" max="13831" width="20.5703125" style="389" customWidth="1"/>
    <col min="13832" max="13832" width="21" style="389" customWidth="1"/>
    <col min="13833" max="13839" width="19.28515625" style="389" customWidth="1"/>
    <col min="13840" max="14083" width="9.140625" style="389"/>
    <col min="14084" max="14084" width="14.5703125" style="389" customWidth="1"/>
    <col min="14085" max="14085" width="12.5703125" style="389" customWidth="1"/>
    <col min="14086" max="14086" width="16.140625" style="389" customWidth="1"/>
    <col min="14087" max="14087" width="20.5703125" style="389" customWidth="1"/>
    <col min="14088" max="14088" width="21" style="389" customWidth="1"/>
    <col min="14089" max="14095" width="19.28515625" style="389" customWidth="1"/>
    <col min="14096" max="14339" width="9.140625" style="389"/>
    <col min="14340" max="14340" width="14.5703125" style="389" customWidth="1"/>
    <col min="14341" max="14341" width="12.5703125" style="389" customWidth="1"/>
    <col min="14342" max="14342" width="16.140625" style="389" customWidth="1"/>
    <col min="14343" max="14343" width="20.5703125" style="389" customWidth="1"/>
    <col min="14344" max="14344" width="21" style="389" customWidth="1"/>
    <col min="14345" max="14351" width="19.28515625" style="389" customWidth="1"/>
    <col min="14352" max="14595" width="9.140625" style="389"/>
    <col min="14596" max="14596" width="14.5703125" style="389" customWidth="1"/>
    <col min="14597" max="14597" width="12.5703125" style="389" customWidth="1"/>
    <col min="14598" max="14598" width="16.140625" style="389" customWidth="1"/>
    <col min="14599" max="14599" width="20.5703125" style="389" customWidth="1"/>
    <col min="14600" max="14600" width="21" style="389" customWidth="1"/>
    <col min="14601" max="14607" width="19.28515625" style="389" customWidth="1"/>
    <col min="14608" max="14851" width="9.140625" style="389"/>
    <col min="14852" max="14852" width="14.5703125" style="389" customWidth="1"/>
    <col min="14853" max="14853" width="12.5703125" style="389" customWidth="1"/>
    <col min="14854" max="14854" width="16.140625" style="389" customWidth="1"/>
    <col min="14855" max="14855" width="20.5703125" style="389" customWidth="1"/>
    <col min="14856" max="14856" width="21" style="389" customWidth="1"/>
    <col min="14857" max="14863" width="19.28515625" style="389" customWidth="1"/>
    <col min="14864" max="15107" width="9.140625" style="389"/>
    <col min="15108" max="15108" width="14.5703125" style="389" customWidth="1"/>
    <col min="15109" max="15109" width="12.5703125" style="389" customWidth="1"/>
    <col min="15110" max="15110" width="16.140625" style="389" customWidth="1"/>
    <col min="15111" max="15111" width="20.5703125" style="389" customWidth="1"/>
    <col min="15112" max="15112" width="21" style="389" customWidth="1"/>
    <col min="15113" max="15119" width="19.28515625" style="389" customWidth="1"/>
    <col min="15120" max="15363" width="9.140625" style="389"/>
    <col min="15364" max="15364" width="14.5703125" style="389" customWidth="1"/>
    <col min="15365" max="15365" width="12.5703125" style="389" customWidth="1"/>
    <col min="15366" max="15366" width="16.140625" style="389" customWidth="1"/>
    <col min="15367" max="15367" width="20.5703125" style="389" customWidth="1"/>
    <col min="15368" max="15368" width="21" style="389" customWidth="1"/>
    <col min="15369" max="15375" width="19.28515625" style="389" customWidth="1"/>
    <col min="15376" max="15619" width="9.140625" style="389"/>
    <col min="15620" max="15620" width="14.5703125" style="389" customWidth="1"/>
    <col min="15621" max="15621" width="12.5703125" style="389" customWidth="1"/>
    <col min="15622" max="15622" width="16.140625" style="389" customWidth="1"/>
    <col min="15623" max="15623" width="20.5703125" style="389" customWidth="1"/>
    <col min="15624" max="15624" width="21" style="389" customWidth="1"/>
    <col min="15625" max="15631" width="19.28515625" style="389" customWidth="1"/>
    <col min="15632" max="15875" width="9.140625" style="389"/>
    <col min="15876" max="15876" width="14.5703125" style="389" customWidth="1"/>
    <col min="15877" max="15877" width="12.5703125" style="389" customWidth="1"/>
    <col min="15878" max="15878" width="16.140625" style="389" customWidth="1"/>
    <col min="15879" max="15879" width="20.5703125" style="389" customWidth="1"/>
    <col min="15880" max="15880" width="21" style="389" customWidth="1"/>
    <col min="15881" max="15887" width="19.28515625" style="389" customWidth="1"/>
    <col min="15888" max="16131" width="9.140625" style="389"/>
    <col min="16132" max="16132" width="14.5703125" style="389" customWidth="1"/>
    <col min="16133" max="16133" width="12.5703125" style="389" customWidth="1"/>
    <col min="16134" max="16134" width="16.140625" style="389" customWidth="1"/>
    <col min="16135" max="16135" width="20.5703125" style="389" customWidth="1"/>
    <col min="16136" max="16136" width="21" style="389" customWidth="1"/>
    <col min="16137" max="16143" width="19.28515625" style="389" customWidth="1"/>
    <col min="16144" max="16384" width="9.140625" style="389"/>
  </cols>
  <sheetData>
    <row r="1" spans="1:23">
      <c r="D1" s="407" t="s">
        <v>100547</v>
      </c>
      <c r="E1" s="426" t="s">
        <v>100534</v>
      </c>
    </row>
    <row r="2" spans="1:23">
      <c r="B2" s="499" t="s">
        <v>13</v>
      </c>
      <c r="D2" s="552" t="s">
        <v>11</v>
      </c>
      <c r="E2" s="427" t="s">
        <v>100535</v>
      </c>
      <c r="F2" s="428" t="e">
        <f>IF($R$21="OK",INDEX($G$16:$M$33,$Q$19,$Q$18),"Refer")</f>
        <v>#N/A</v>
      </c>
      <c r="J2" s="448"/>
      <c r="K2" s="448"/>
    </row>
    <row r="3" spans="1:23" ht="15.75" thickBot="1">
      <c r="B3" s="499" t="s">
        <v>19</v>
      </c>
      <c r="D3" s="552"/>
      <c r="E3" s="427"/>
      <c r="F3" s="429"/>
      <c r="J3" s="448"/>
      <c r="K3" s="448"/>
      <c r="P3" s="553"/>
      <c r="Q3" s="417"/>
      <c r="R3" s="554"/>
      <c r="S3" s="554"/>
      <c r="T3" s="554"/>
      <c r="U3" s="554"/>
      <c r="V3" s="554"/>
      <c r="W3" s="554"/>
    </row>
    <row r="4" spans="1:23" ht="16.5" thickTop="1" thickBot="1">
      <c r="B4" s="499" t="s">
        <v>24</v>
      </c>
      <c r="D4" s="552"/>
      <c r="E4" s="427" t="s">
        <v>100536</v>
      </c>
      <c r="F4" s="433">
        <f>IF($Q$7&lt;1942,15%,INDEX($G$14:$M$14,1,MATCH($Q$18,$G$8:$M$8,0)))</f>
        <v>0.15</v>
      </c>
      <c r="J4" s="448"/>
      <c r="K4" s="448"/>
      <c r="P4" s="555" t="s">
        <v>100548</v>
      </c>
      <c r="Q4" s="556"/>
      <c r="R4" s="557"/>
      <c r="S4" s="557"/>
      <c r="T4" s="557"/>
      <c r="U4" s="557"/>
      <c r="V4" s="557"/>
      <c r="W4" s="558"/>
    </row>
    <row r="5" spans="1:23" ht="15.75" thickTop="1">
      <c r="B5" s="499" t="s">
        <v>29</v>
      </c>
      <c r="D5" s="552"/>
      <c r="E5" s="427" t="s">
        <v>100537</v>
      </c>
      <c r="F5" s="434">
        <v>50000</v>
      </c>
      <c r="J5" s="448"/>
      <c r="K5" s="448"/>
    </row>
    <row r="6" spans="1:23">
      <c r="B6" s="499" t="s">
        <v>33</v>
      </c>
      <c r="D6" s="559"/>
      <c r="E6" s="427" t="s">
        <v>98775</v>
      </c>
      <c r="F6" s="435" t="e">
        <f>IF(R21="OK",VLOOKUP($F$4,$E$47:$F$51,2,FALSE),"Refer")</f>
        <v>#N/A</v>
      </c>
      <c r="P6" s="413" t="s">
        <v>100538</v>
      </c>
      <c r="Q6" s="502" t="e">
        <f>IF(Province="BC",PostalCode,"Postal code is outside of BC")</f>
        <v>#N/A</v>
      </c>
      <c r="S6" s="415" t="e">
        <f>LEFT(Q6,2)</f>
        <v>#N/A</v>
      </c>
    </row>
    <row r="7" spans="1:23">
      <c r="B7" s="499" t="s">
        <v>37</v>
      </c>
      <c r="D7" s="559"/>
      <c r="P7" s="413" t="s">
        <v>98755</v>
      </c>
      <c r="Q7" s="503">
        <f>Yrbuilt</f>
        <v>0</v>
      </c>
      <c r="S7" s="415" t="e">
        <f>VLOOKUP(Q7,F37:G38,2,TRUE)</f>
        <v>#N/A</v>
      </c>
    </row>
    <row r="8" spans="1:23" s="563" customFormat="1" ht="15.75" thickBot="1">
      <c r="A8" s="560" t="s">
        <v>100678</v>
      </c>
      <c r="B8" s="560"/>
      <c r="C8" s="561"/>
      <c r="D8" s="560"/>
      <c r="E8" s="560"/>
      <c r="F8" s="560"/>
      <c r="G8" s="562">
        <v>1</v>
      </c>
      <c r="H8" s="562">
        <v>2</v>
      </c>
      <c r="I8" s="562">
        <v>3</v>
      </c>
      <c r="J8" s="562">
        <v>4</v>
      </c>
      <c r="K8" s="562">
        <v>5</v>
      </c>
      <c r="L8" s="562">
        <v>6</v>
      </c>
      <c r="M8" s="562">
        <v>7</v>
      </c>
      <c r="P8" s="413" t="s">
        <v>98756</v>
      </c>
      <c r="Q8" s="503" t="str">
        <f>Typeofconstruction</f>
        <v>Frame</v>
      </c>
      <c r="R8" s="419"/>
      <c r="S8" s="419"/>
      <c r="T8" s="419"/>
      <c r="U8" s="419"/>
      <c r="V8" s="419"/>
      <c r="W8" s="419"/>
    </row>
    <row r="9" spans="1:23" ht="15.75" thickBot="1">
      <c r="C9" s="564"/>
      <c r="D9" s="442"/>
      <c r="E9" s="565"/>
      <c r="F9" s="444"/>
      <c r="G9" s="1745" t="s">
        <v>100553</v>
      </c>
      <c r="H9" s="1746">
        <v>0</v>
      </c>
      <c r="I9" s="1746">
        <v>0</v>
      </c>
      <c r="J9" s="1747">
        <v>0</v>
      </c>
      <c r="K9" s="1747">
        <v>0</v>
      </c>
      <c r="L9" s="1747">
        <v>0</v>
      </c>
      <c r="M9" s="1748">
        <v>0</v>
      </c>
      <c r="P9" s="413" t="s">
        <v>98757</v>
      </c>
      <c r="Q9" s="503">
        <f>Nbofstoreys</f>
        <v>0</v>
      </c>
      <c r="S9" s="415" t="e">
        <f>VLOOKUP(Q9,F41:G42,2,TRUE)</f>
        <v>#N/A</v>
      </c>
      <c r="V9" s="566"/>
    </row>
    <row r="10" spans="1:23" ht="15.75" thickBot="1">
      <c r="C10" s="564"/>
      <c r="D10" s="567" t="s">
        <v>7</v>
      </c>
      <c r="E10" s="568" t="s">
        <v>100559</v>
      </c>
      <c r="F10" s="568" t="s">
        <v>98755</v>
      </c>
      <c r="G10" s="1749" t="s">
        <v>100679</v>
      </c>
      <c r="H10" s="1747">
        <v>0</v>
      </c>
      <c r="I10" s="1747">
        <v>0</v>
      </c>
      <c r="J10" s="1747">
        <v>0</v>
      </c>
      <c r="K10" s="1747">
        <v>0</v>
      </c>
      <c r="L10" s="1747">
        <v>0</v>
      </c>
      <c r="M10" s="1748">
        <v>0</v>
      </c>
      <c r="N10" s="569"/>
      <c r="O10" s="569"/>
      <c r="P10" s="413" t="s">
        <v>100540</v>
      </c>
      <c r="Q10" s="503">
        <f>Totalinsuredvalue</f>
        <v>0</v>
      </c>
      <c r="V10" s="566"/>
    </row>
    <row r="11" spans="1:23" ht="15.75" thickBot="1">
      <c r="C11" s="570"/>
      <c r="D11" s="567"/>
      <c r="E11" s="568"/>
      <c r="F11" s="568"/>
      <c r="G11" s="1750" t="s">
        <v>100680</v>
      </c>
      <c r="H11" s="1751">
        <v>0</v>
      </c>
      <c r="I11" s="1752" t="s">
        <v>100681</v>
      </c>
      <c r="J11" s="1753">
        <v>0</v>
      </c>
      <c r="K11" s="1754" t="s">
        <v>100682</v>
      </c>
      <c r="L11" s="1755">
        <v>0</v>
      </c>
      <c r="M11" s="571" t="s">
        <v>98605</v>
      </c>
      <c r="N11" s="1741"/>
      <c r="O11" s="1741"/>
      <c r="V11" s="566"/>
    </row>
    <row r="12" spans="1:23" ht="63" customHeight="1" thickBot="1">
      <c r="C12" s="570"/>
      <c r="D12" s="567"/>
      <c r="E12" s="568"/>
      <c r="F12" s="568"/>
      <c r="G12" s="572" t="s">
        <v>100683</v>
      </c>
      <c r="H12" s="573" t="s">
        <v>100684</v>
      </c>
      <c r="I12" s="574" t="s">
        <v>100685</v>
      </c>
      <c r="J12" s="575" t="s">
        <v>100686</v>
      </c>
      <c r="K12" s="576" t="s">
        <v>100687</v>
      </c>
      <c r="L12" s="577" t="s">
        <v>100688</v>
      </c>
      <c r="M12" s="578" t="s">
        <v>98605</v>
      </c>
      <c r="V12" s="566" t="s">
        <v>100604</v>
      </c>
      <c r="W12" s="415" t="s">
        <v>100689</v>
      </c>
    </row>
    <row r="13" spans="1:23" ht="14.45" customHeight="1">
      <c r="C13" s="579" t="s">
        <v>100690</v>
      </c>
      <c r="D13" s="580" t="s">
        <v>100691</v>
      </c>
      <c r="E13" s="581"/>
      <c r="F13" s="581"/>
      <c r="G13" s="1742" t="s">
        <v>100692</v>
      </c>
      <c r="H13" s="1743"/>
      <c r="I13" s="1743"/>
      <c r="J13" s="1743"/>
      <c r="K13" s="1743"/>
      <c r="L13" s="1743"/>
      <c r="M13" s="1744"/>
      <c r="N13" s="582"/>
      <c r="O13" s="583"/>
      <c r="Q13" s="584"/>
      <c r="V13" s="566" t="s">
        <v>100313</v>
      </c>
      <c r="W13" s="415">
        <v>1</v>
      </c>
    </row>
    <row r="14" spans="1:23" ht="14.45" customHeight="1" thickBot="1">
      <c r="A14" s="389" t="s">
        <v>100693</v>
      </c>
      <c r="B14" s="389" t="s">
        <v>43</v>
      </c>
      <c r="C14" s="585"/>
      <c r="D14" s="580"/>
      <c r="E14" s="581"/>
      <c r="F14" s="581"/>
      <c r="G14" s="586">
        <v>0.05</v>
      </c>
      <c r="H14" s="587">
        <v>0.15</v>
      </c>
      <c r="I14" s="588">
        <v>0.05</v>
      </c>
      <c r="J14" s="589">
        <v>0.15</v>
      </c>
      <c r="K14" s="590">
        <v>0.1</v>
      </c>
      <c r="L14" s="591">
        <v>0.15</v>
      </c>
      <c r="M14" s="592">
        <v>0.05</v>
      </c>
      <c r="N14" s="582"/>
      <c r="O14" s="583"/>
      <c r="Q14" s="593"/>
      <c r="R14" s="474"/>
      <c r="S14" s="474"/>
      <c r="V14" s="566" t="s">
        <v>100318</v>
      </c>
      <c r="W14" s="415">
        <v>1</v>
      </c>
    </row>
    <row r="15" spans="1:23" ht="15.75" hidden="1" customHeight="1" thickBot="1">
      <c r="C15" s="594"/>
      <c r="D15" s="595"/>
      <c r="E15" s="596"/>
      <c r="F15" s="597"/>
      <c r="G15" s="598" t="s">
        <v>100694</v>
      </c>
      <c r="H15" s="599" t="s">
        <v>100695</v>
      </c>
      <c r="I15" s="600" t="s">
        <v>100696</v>
      </c>
      <c r="J15" s="601" t="s">
        <v>100697</v>
      </c>
      <c r="K15" s="602" t="s">
        <v>100698</v>
      </c>
      <c r="L15" s="603" t="s">
        <v>100699</v>
      </c>
      <c r="M15" s="604" t="s">
        <v>100700</v>
      </c>
      <c r="N15" s="582"/>
      <c r="O15" s="583"/>
      <c r="V15" s="566" t="s">
        <v>100320</v>
      </c>
      <c r="W15" s="415">
        <v>1</v>
      </c>
    </row>
    <row r="16" spans="1:23" ht="15.75" thickBot="1">
      <c r="A16" s="519">
        <v>1</v>
      </c>
      <c r="B16" s="520" t="str">
        <f>CONCATENATE(C16,E16,F16)</f>
        <v>Fire Resistive1_71989+</v>
      </c>
      <c r="C16" s="605" t="s">
        <v>13</v>
      </c>
      <c r="D16" s="606">
        <v>1</v>
      </c>
      <c r="E16" s="462" t="s">
        <v>100701</v>
      </c>
      <c r="F16" s="607" t="s">
        <v>100585</v>
      </c>
      <c r="G16" s="1227">
        <v>0.01</v>
      </c>
      <c r="H16" s="1228">
        <v>3.0916635778892795E-2</v>
      </c>
      <c r="I16" s="1229">
        <v>0.01</v>
      </c>
      <c r="J16" s="1230">
        <v>6.7452629693333391E-2</v>
      </c>
      <c r="K16" s="1231">
        <v>0.01</v>
      </c>
      <c r="L16" s="1232">
        <v>9.8673075518788567E-2</v>
      </c>
      <c r="M16" s="1233">
        <v>1.1172536176342642E-2</v>
      </c>
      <c r="N16" s="582"/>
      <c r="O16" s="583"/>
      <c r="V16" s="566" t="s">
        <v>100320</v>
      </c>
      <c r="W16" s="415">
        <v>1</v>
      </c>
    </row>
    <row r="17" spans="1:23" ht="15.75" thickBot="1">
      <c r="A17" s="519">
        <v>2</v>
      </c>
      <c r="B17" s="520" t="str">
        <f t="shared" ref="B17:B33" si="0">CONCATENATE(C17,E17,F17)</f>
        <v>Fire Resistive1_71988-</v>
      </c>
      <c r="C17" s="608" t="s">
        <v>13</v>
      </c>
      <c r="D17" s="606">
        <v>1</v>
      </c>
      <c r="E17" s="467" t="s">
        <v>100701</v>
      </c>
      <c r="F17" s="609" t="s">
        <v>100702</v>
      </c>
      <c r="G17" s="1217">
        <v>0.01</v>
      </c>
      <c r="H17" s="1237">
        <v>3.0916635778892795E-2</v>
      </c>
      <c r="I17" s="1219">
        <v>0.01</v>
      </c>
      <c r="J17" s="1238">
        <v>8.7879077528336472E-2</v>
      </c>
      <c r="K17" s="1239">
        <v>0.01</v>
      </c>
      <c r="L17" s="1240">
        <v>0.13895561226089054</v>
      </c>
      <c r="M17" s="1241">
        <v>1.1172536176342642E-2</v>
      </c>
      <c r="N17" s="582"/>
      <c r="O17" s="583"/>
      <c r="P17" s="413" t="s">
        <v>100573</v>
      </c>
      <c r="Q17" s="610" t="str">
        <f>IF(Q9&gt;7,"yes","no")</f>
        <v>no</v>
      </c>
      <c r="V17" s="566" t="s">
        <v>100703</v>
      </c>
      <c r="W17" s="415">
        <v>1</v>
      </c>
    </row>
    <row r="18" spans="1:23" ht="15.75" thickBot="1">
      <c r="A18" s="519">
        <v>3</v>
      </c>
      <c r="B18" s="520" t="str">
        <f t="shared" si="0"/>
        <v>Non-Combustable / Masonry1_71989+</v>
      </c>
      <c r="C18" s="611" t="s">
        <v>19</v>
      </c>
      <c r="D18" s="606">
        <v>2</v>
      </c>
      <c r="E18" s="477" t="s">
        <v>100701</v>
      </c>
      <c r="F18" s="612" t="s">
        <v>100585</v>
      </c>
      <c r="G18" s="1227">
        <v>0.01</v>
      </c>
      <c r="H18" s="1245">
        <v>4.6982413866757583E-2</v>
      </c>
      <c r="I18" s="1229">
        <v>0.01</v>
      </c>
      <c r="J18" s="1246">
        <v>0.10101135511562487</v>
      </c>
      <c r="K18" s="1247">
        <v>2.3606806004647464E-2</v>
      </c>
      <c r="L18" s="1248">
        <v>0.12407313978241001</v>
      </c>
      <c r="M18" s="1249">
        <v>1.0349595650118814E-2</v>
      </c>
      <c r="N18" s="582"/>
      <c r="O18" s="583"/>
      <c r="P18" s="413" t="s">
        <v>100618</v>
      </c>
      <c r="Q18" s="610" t="e">
        <f>IF(OR($S$6="V3",$S$6="V5",$S$6="V6",$S$6="V7"),4,IF($S$6="V9",6,IF($S$6="V1",7,VLOOKUP($Q$6,V:W,2,FALSE))))</f>
        <v>#N/A</v>
      </c>
      <c r="V18" s="566" t="s">
        <v>100321</v>
      </c>
      <c r="W18" s="415">
        <v>1</v>
      </c>
    </row>
    <row r="19" spans="1:23" ht="15.75" thickBot="1">
      <c r="A19" s="519">
        <v>4</v>
      </c>
      <c r="B19" s="520" t="str">
        <f t="shared" si="0"/>
        <v>Non-Combustable / Masonry1_71988-</v>
      </c>
      <c r="C19" s="613" t="s">
        <v>19</v>
      </c>
      <c r="D19" s="606">
        <v>2</v>
      </c>
      <c r="E19" s="614" t="s">
        <v>100701</v>
      </c>
      <c r="F19" s="615" t="s">
        <v>100702</v>
      </c>
      <c r="G19" s="1217">
        <v>0.01</v>
      </c>
      <c r="H19" s="1253">
        <v>6.206235193405598E-2</v>
      </c>
      <c r="I19" s="1219">
        <v>0.01</v>
      </c>
      <c r="J19" s="1254">
        <v>0.13403441376923275</v>
      </c>
      <c r="K19" s="1255">
        <v>1.5619912637126447E-2</v>
      </c>
      <c r="L19" s="1256">
        <v>0.17569734960182634</v>
      </c>
      <c r="M19" s="1257">
        <v>1.0349595650118814E-2</v>
      </c>
      <c r="N19" s="582"/>
      <c r="O19" s="583"/>
      <c r="P19" s="413" t="s">
        <v>100576</v>
      </c>
      <c r="Q19" s="610" t="e">
        <f>IF($Q$17="yes",MATCH(CONCATENATE($Q$8,$S$9),$B$16:$B$33,0),MATCH(CONCATENATE($Q$8,$S$9,$S$7),$B$16:$B$33,0))</f>
        <v>#N/A</v>
      </c>
      <c r="V19" s="566" t="s">
        <v>100704</v>
      </c>
      <c r="W19" s="415">
        <v>1</v>
      </c>
    </row>
    <row r="20" spans="1:23" ht="15.75" thickBot="1">
      <c r="A20" s="519">
        <v>5</v>
      </c>
      <c r="B20" s="520" t="str">
        <f t="shared" si="0"/>
        <v>Non-Combustable / Non-Masonry1_71989+</v>
      </c>
      <c r="C20" s="605" t="s">
        <v>24</v>
      </c>
      <c r="D20" s="606">
        <v>3</v>
      </c>
      <c r="E20" s="462" t="s">
        <v>100701</v>
      </c>
      <c r="F20" s="607" t="s">
        <v>100585</v>
      </c>
      <c r="G20" s="1227">
        <v>0.01</v>
      </c>
      <c r="H20" s="1228">
        <v>4.2389533736740738E-2</v>
      </c>
      <c r="I20" s="1229">
        <v>0.01</v>
      </c>
      <c r="J20" s="1230">
        <v>6.0378278814403032E-2</v>
      </c>
      <c r="K20" s="1231">
        <v>1.2753058727157939E-2</v>
      </c>
      <c r="L20" s="1232">
        <v>7.6364456512381551E-2</v>
      </c>
      <c r="M20" s="1233">
        <v>0.01</v>
      </c>
      <c r="N20" s="582"/>
      <c r="O20" s="583"/>
      <c r="P20" s="478"/>
      <c r="V20" s="566" t="s">
        <v>100322</v>
      </c>
      <c r="W20" s="415">
        <v>1</v>
      </c>
    </row>
    <row r="21" spans="1:23" ht="15.75" thickBot="1">
      <c r="A21" s="519">
        <v>6</v>
      </c>
      <c r="B21" s="520" t="str">
        <f t="shared" si="0"/>
        <v>Non-Combustable / Non-Masonry1_71988-</v>
      </c>
      <c r="C21" s="608" t="s">
        <v>24</v>
      </c>
      <c r="D21" s="606">
        <v>3</v>
      </c>
      <c r="E21" s="467" t="s">
        <v>100701</v>
      </c>
      <c r="F21" s="609" t="s">
        <v>100702</v>
      </c>
      <c r="G21" s="1217">
        <v>0.01</v>
      </c>
      <c r="H21" s="1237">
        <v>5.4233015936932034E-2</v>
      </c>
      <c r="I21" s="1219">
        <v>0.01</v>
      </c>
      <c r="J21" s="1238">
        <v>7.4164570709152944E-2</v>
      </c>
      <c r="K21" s="1239">
        <v>1.5619912637126447E-2</v>
      </c>
      <c r="L21" s="1240">
        <v>0.10447688391387563</v>
      </c>
      <c r="M21" s="1241">
        <v>1.1172536176342642E-2</v>
      </c>
      <c r="N21" s="582"/>
      <c r="O21" s="583"/>
      <c r="P21" s="478"/>
      <c r="Q21" s="1333" t="s">
        <v>100859</v>
      </c>
      <c r="R21" s="1334" t="e">
        <f>IF(LEFT(Q6,2)="V9","Refer",IFERROR(VLOOKUP(Q6,$Q$22:$R$42,2,FALSE),"OK"))</f>
        <v>#N/A</v>
      </c>
      <c r="V21" s="566" t="s">
        <v>100323</v>
      </c>
      <c r="W21" s="415">
        <v>1</v>
      </c>
    </row>
    <row r="22" spans="1:23" ht="15.75" thickBot="1">
      <c r="A22" s="519">
        <v>7</v>
      </c>
      <c r="B22" s="520" t="str">
        <f t="shared" si="0"/>
        <v>Masonry1_71989+</v>
      </c>
      <c r="C22" s="611" t="s">
        <v>29</v>
      </c>
      <c r="D22" s="606">
        <v>4</v>
      </c>
      <c r="E22" s="477" t="s">
        <v>100701</v>
      </c>
      <c r="F22" s="612" t="s">
        <v>100585</v>
      </c>
      <c r="G22" s="1227">
        <v>0.01</v>
      </c>
      <c r="H22" s="1245">
        <v>6.509332867203807E-2</v>
      </c>
      <c r="I22" s="1229">
        <v>0.01</v>
      </c>
      <c r="J22" s="1246">
        <v>0.1337099736717168</v>
      </c>
      <c r="K22" s="1247">
        <v>2.3606806004647464E-2</v>
      </c>
      <c r="L22" s="1248">
        <v>0.16545981396387702</v>
      </c>
      <c r="M22" s="1249">
        <v>1.0349595650118814E-2</v>
      </c>
      <c r="N22" s="582"/>
      <c r="O22" s="583"/>
      <c r="Q22" s="1337" t="s">
        <v>100397</v>
      </c>
      <c r="R22" s="1336" t="s">
        <v>97778</v>
      </c>
      <c r="V22" s="566" t="s">
        <v>100705</v>
      </c>
      <c r="W22" s="415">
        <v>1</v>
      </c>
    </row>
    <row r="23" spans="1:23" ht="15.75" thickBot="1">
      <c r="A23" s="519">
        <v>8</v>
      </c>
      <c r="B23" s="520" t="str">
        <f t="shared" si="0"/>
        <v>Masonry1_71988-</v>
      </c>
      <c r="C23" s="613" t="s">
        <v>29</v>
      </c>
      <c r="D23" s="606">
        <v>4</v>
      </c>
      <c r="E23" s="614" t="s">
        <v>100701</v>
      </c>
      <c r="F23" s="615" t="s">
        <v>100702</v>
      </c>
      <c r="G23" s="1217">
        <v>0.01</v>
      </c>
      <c r="H23" s="1253">
        <v>9.4427898557740933E-2</v>
      </c>
      <c r="I23" s="1219">
        <v>0.01</v>
      </c>
      <c r="J23" s="1254">
        <v>0.16775448412533289</v>
      </c>
      <c r="K23" s="1255">
        <v>1.5619912637126447E-2</v>
      </c>
      <c r="L23" s="1256">
        <v>0.23574309693253553</v>
      </c>
      <c r="M23" s="1257">
        <v>1.0349595650118814E-2</v>
      </c>
      <c r="N23" s="582"/>
      <c r="O23" s="583"/>
      <c r="P23" s="482"/>
      <c r="Q23" s="1337" t="s">
        <v>100401</v>
      </c>
      <c r="R23" s="1336" t="s">
        <v>97778</v>
      </c>
      <c r="V23" s="566" t="s">
        <v>100324</v>
      </c>
      <c r="W23" s="415">
        <v>1</v>
      </c>
    </row>
    <row r="24" spans="1:23" ht="15.75" thickBot="1">
      <c r="A24" s="519">
        <v>9</v>
      </c>
      <c r="B24" s="520" t="str">
        <f t="shared" si="0"/>
        <v>Brick Veneer1_71989+</v>
      </c>
      <c r="C24" s="605" t="s">
        <v>33</v>
      </c>
      <c r="D24" s="606">
        <v>5</v>
      </c>
      <c r="E24" s="462" t="s">
        <v>100701</v>
      </c>
      <c r="F24" s="607" t="s">
        <v>100585</v>
      </c>
      <c r="G24" s="1227">
        <v>0.01</v>
      </c>
      <c r="H24" s="1228">
        <v>4.6982413866757583E-2</v>
      </c>
      <c r="I24" s="1229">
        <v>0.01</v>
      </c>
      <c r="J24" s="1230">
        <v>6.7452629693333391E-2</v>
      </c>
      <c r="K24" s="1231">
        <v>1.2753058727157939E-2</v>
      </c>
      <c r="L24" s="1232">
        <v>9.8673075518788567E-2</v>
      </c>
      <c r="M24" s="1233">
        <v>1.1172536176342642E-2</v>
      </c>
      <c r="N24" s="582"/>
      <c r="O24" s="583"/>
      <c r="P24" s="482"/>
      <c r="Q24" s="1337" t="s">
        <v>100402</v>
      </c>
      <c r="R24" s="1336" t="s">
        <v>97778</v>
      </c>
      <c r="V24" s="566" t="s">
        <v>100325</v>
      </c>
      <c r="W24" s="415">
        <v>1</v>
      </c>
    </row>
    <row r="25" spans="1:23" ht="15.75" thickBot="1">
      <c r="A25" s="519">
        <v>10</v>
      </c>
      <c r="B25" s="520" t="str">
        <f t="shared" si="0"/>
        <v>Brick Veneer1_71988-</v>
      </c>
      <c r="C25" s="608" t="s">
        <v>33</v>
      </c>
      <c r="D25" s="606">
        <v>5</v>
      </c>
      <c r="E25" s="467" t="s">
        <v>100701</v>
      </c>
      <c r="F25" s="616" t="s">
        <v>100702</v>
      </c>
      <c r="G25" s="1217">
        <v>0.01</v>
      </c>
      <c r="H25" s="1259">
        <v>6.206235193405598E-2</v>
      </c>
      <c r="I25" s="1219">
        <v>0.01</v>
      </c>
      <c r="J25" s="1260">
        <v>8.7879077528336472E-2</v>
      </c>
      <c r="K25" s="1261">
        <v>1.5619912637126447E-2</v>
      </c>
      <c r="L25" s="1262">
        <v>0.13895561226089054</v>
      </c>
      <c r="M25" s="1263">
        <v>1.1172536176342642E-2</v>
      </c>
      <c r="N25" s="582"/>
      <c r="O25" s="583"/>
      <c r="Q25" s="1337" t="s">
        <v>100409</v>
      </c>
      <c r="R25" s="1336" t="s">
        <v>97778</v>
      </c>
      <c r="V25" s="566" t="s">
        <v>100326</v>
      </c>
      <c r="W25" s="415">
        <v>1</v>
      </c>
    </row>
    <row r="26" spans="1:23" ht="15.75" thickBot="1">
      <c r="A26" s="519">
        <v>11</v>
      </c>
      <c r="B26" s="520" t="str">
        <f t="shared" si="0"/>
        <v>Frame1_71989+</v>
      </c>
      <c r="C26" s="605" t="s">
        <v>37</v>
      </c>
      <c r="D26" s="606">
        <v>6</v>
      </c>
      <c r="E26" s="462" t="s">
        <v>100701</v>
      </c>
      <c r="F26" s="607" t="s">
        <v>100585</v>
      </c>
      <c r="G26" s="1227">
        <v>0.01</v>
      </c>
      <c r="H26" s="1228">
        <v>4.6982413866757583E-2</v>
      </c>
      <c r="I26" s="1229">
        <v>0.01</v>
      </c>
      <c r="J26" s="1230">
        <v>6.7452629693333391E-2</v>
      </c>
      <c r="K26" s="1231">
        <v>1.2753058727157939E-2</v>
      </c>
      <c r="L26" s="1232">
        <v>9.8673075518788567E-2</v>
      </c>
      <c r="M26" s="1233">
        <v>1.1172536176342642E-2</v>
      </c>
      <c r="N26" s="582"/>
      <c r="O26" s="583"/>
      <c r="P26" s="617"/>
      <c r="Q26" s="1337" t="s">
        <v>100458</v>
      </c>
      <c r="R26" s="1336" t="s">
        <v>97778</v>
      </c>
      <c r="V26" s="566" t="s">
        <v>100337</v>
      </c>
      <c r="W26" s="415">
        <v>1</v>
      </c>
    </row>
    <row r="27" spans="1:23" ht="15.75" thickBot="1">
      <c r="A27" s="519">
        <v>12</v>
      </c>
      <c r="B27" s="520" t="str">
        <f t="shared" si="0"/>
        <v>Frame1_71988-</v>
      </c>
      <c r="C27" s="608" t="s">
        <v>37</v>
      </c>
      <c r="D27" s="606">
        <v>6</v>
      </c>
      <c r="E27" s="467" t="s">
        <v>100701</v>
      </c>
      <c r="F27" s="616" t="s">
        <v>100702</v>
      </c>
      <c r="G27" s="1217">
        <v>0.01</v>
      </c>
      <c r="H27" s="1259">
        <v>6.206235193405598E-2</v>
      </c>
      <c r="I27" s="1219">
        <v>0.01</v>
      </c>
      <c r="J27" s="1260">
        <v>8.7879077528336472E-2</v>
      </c>
      <c r="K27" s="1261">
        <v>1.5619912637126447E-2</v>
      </c>
      <c r="L27" s="1262">
        <v>0.13895561226089054</v>
      </c>
      <c r="M27" s="1263">
        <v>1.1172536176342642E-2</v>
      </c>
      <c r="N27" s="582"/>
      <c r="O27" s="583"/>
      <c r="P27" s="617"/>
      <c r="Q27" s="1337" t="s">
        <v>100488</v>
      </c>
      <c r="R27" s="1336" t="s">
        <v>97778</v>
      </c>
      <c r="V27" s="566" t="s">
        <v>100339</v>
      </c>
      <c r="W27" s="415">
        <v>1</v>
      </c>
    </row>
    <row r="28" spans="1:23" ht="15.75" thickBot="1">
      <c r="A28" s="519">
        <v>13</v>
      </c>
      <c r="B28" s="520" t="str">
        <f t="shared" si="0"/>
        <v>Fire Resistive8+</v>
      </c>
      <c r="C28" s="618" t="s">
        <v>13</v>
      </c>
      <c r="D28" s="606">
        <v>1</v>
      </c>
      <c r="E28" s="619" t="s">
        <v>100706</v>
      </c>
      <c r="F28" s="620"/>
      <c r="G28" s="1217">
        <v>0.01</v>
      </c>
      <c r="H28" s="1218">
        <v>0.01</v>
      </c>
      <c r="I28" s="1219">
        <v>0.01</v>
      </c>
      <c r="J28" s="1220">
        <v>0.12720079177285395</v>
      </c>
      <c r="K28" s="1221">
        <v>1.0455835593683755E-2</v>
      </c>
      <c r="L28" s="1222">
        <v>0.1715383453421935</v>
      </c>
      <c r="M28" s="1223">
        <v>0.01</v>
      </c>
      <c r="N28" s="582"/>
      <c r="O28" s="583"/>
      <c r="P28" s="617"/>
      <c r="Q28" s="1337" t="s">
        <v>100489</v>
      </c>
      <c r="R28" s="1336" t="s">
        <v>97778</v>
      </c>
      <c r="V28" s="566" t="s">
        <v>100327</v>
      </c>
      <c r="W28" s="415">
        <v>2</v>
      </c>
    </row>
    <row r="29" spans="1:23" ht="15.75" thickBot="1">
      <c r="A29" s="519">
        <v>14</v>
      </c>
      <c r="B29" s="520" t="str">
        <f t="shared" si="0"/>
        <v>Non-Combustable / Masonry8+</v>
      </c>
      <c r="C29" s="618" t="s">
        <v>19</v>
      </c>
      <c r="D29" s="606">
        <v>2</v>
      </c>
      <c r="E29" s="619" t="s">
        <v>100706</v>
      </c>
      <c r="F29" s="620"/>
      <c r="G29" s="1217">
        <v>0.01</v>
      </c>
      <c r="H29" s="1218">
        <v>0.01</v>
      </c>
      <c r="I29" s="1219">
        <v>0.01</v>
      </c>
      <c r="J29" s="1220">
        <v>0.12720079177285395</v>
      </c>
      <c r="K29" s="1221">
        <v>1.0455835593683755E-2</v>
      </c>
      <c r="L29" s="1222">
        <v>0.1715383453421935</v>
      </c>
      <c r="M29" s="1223">
        <v>0.01</v>
      </c>
      <c r="N29" s="582"/>
      <c r="O29" s="583"/>
      <c r="P29" s="617"/>
      <c r="Q29" s="1337" t="s">
        <v>100490</v>
      </c>
      <c r="R29" s="1336" t="s">
        <v>97778</v>
      </c>
      <c r="V29" s="566" t="s">
        <v>100329</v>
      </c>
      <c r="W29" s="415">
        <v>2</v>
      </c>
    </row>
    <row r="30" spans="1:23" ht="15.75" thickBot="1">
      <c r="A30" s="519">
        <v>15</v>
      </c>
      <c r="B30" s="520" t="str">
        <f t="shared" si="0"/>
        <v>Non-Combustable / Non-Masonry8+</v>
      </c>
      <c r="C30" s="618" t="s">
        <v>24</v>
      </c>
      <c r="D30" s="606">
        <v>3</v>
      </c>
      <c r="E30" s="619" t="s">
        <v>100706</v>
      </c>
      <c r="F30" s="620"/>
      <c r="G30" s="1217">
        <v>0.01</v>
      </c>
      <c r="H30" s="1218">
        <v>0.01</v>
      </c>
      <c r="I30" s="1219">
        <v>0.01</v>
      </c>
      <c r="J30" s="1220">
        <v>0.12720079177285395</v>
      </c>
      <c r="K30" s="1221">
        <v>1.0455835593683755E-2</v>
      </c>
      <c r="L30" s="1222">
        <v>0.1715383453421935</v>
      </c>
      <c r="M30" s="1223">
        <v>0.01</v>
      </c>
      <c r="N30" s="582"/>
      <c r="O30" s="583"/>
      <c r="P30" s="617"/>
      <c r="Q30" s="1337" t="s">
        <v>100492</v>
      </c>
      <c r="R30" s="1336" t="s">
        <v>97778</v>
      </c>
      <c r="V30" s="566" t="s">
        <v>100331</v>
      </c>
      <c r="W30" s="415">
        <v>2</v>
      </c>
    </row>
    <row r="31" spans="1:23" ht="15.75" thickBot="1">
      <c r="A31" s="519">
        <v>16</v>
      </c>
      <c r="B31" s="520" t="str">
        <f t="shared" si="0"/>
        <v>Masonry8+</v>
      </c>
      <c r="C31" s="618" t="s">
        <v>29</v>
      </c>
      <c r="D31" s="606">
        <v>4</v>
      </c>
      <c r="E31" s="619" t="s">
        <v>100706</v>
      </c>
      <c r="F31" s="620"/>
      <c r="G31" s="1217">
        <v>0.01</v>
      </c>
      <c r="H31" s="1218">
        <v>0.01</v>
      </c>
      <c r="I31" s="1219">
        <v>0.01</v>
      </c>
      <c r="J31" s="1220">
        <v>0.12720079177285395</v>
      </c>
      <c r="K31" s="1221">
        <v>1.0455835593683755E-2</v>
      </c>
      <c r="L31" s="1222">
        <v>0.1715383453421935</v>
      </c>
      <c r="M31" s="1223">
        <v>0.01</v>
      </c>
      <c r="N31" s="582"/>
      <c r="O31" s="583"/>
      <c r="P31" s="617"/>
      <c r="Q31" s="1337" t="s">
        <v>100726</v>
      </c>
      <c r="R31" s="1336" t="s">
        <v>97778</v>
      </c>
      <c r="V31" s="566" t="s">
        <v>100707</v>
      </c>
      <c r="W31" s="415">
        <v>2</v>
      </c>
    </row>
    <row r="32" spans="1:23" ht="15.75" thickBot="1">
      <c r="A32" s="519">
        <v>17</v>
      </c>
      <c r="B32" s="520" t="str">
        <f t="shared" si="0"/>
        <v>Brick Veneer8+</v>
      </c>
      <c r="C32" s="618" t="s">
        <v>33</v>
      </c>
      <c r="D32" s="606">
        <v>5</v>
      </c>
      <c r="E32" s="619" t="s">
        <v>100706</v>
      </c>
      <c r="F32" s="621"/>
      <c r="G32" s="1217">
        <v>0.01</v>
      </c>
      <c r="H32" s="1218">
        <v>0.01</v>
      </c>
      <c r="I32" s="1219">
        <v>0.01</v>
      </c>
      <c r="J32" s="1220">
        <v>0.12720079177285395</v>
      </c>
      <c r="K32" s="1221">
        <v>1.0455835593683755E-2</v>
      </c>
      <c r="L32" s="1222">
        <v>0.1715383453421935</v>
      </c>
      <c r="M32" s="1223">
        <v>0.01</v>
      </c>
      <c r="N32" s="582"/>
      <c r="O32" s="583"/>
      <c r="P32" s="617"/>
      <c r="Q32" s="1337" t="s">
        <v>100494</v>
      </c>
      <c r="R32" s="1336" t="s">
        <v>97778</v>
      </c>
      <c r="V32" s="566" t="s">
        <v>100333</v>
      </c>
      <c r="W32" s="415">
        <v>2</v>
      </c>
    </row>
    <row r="33" spans="1:23" ht="15.75" thickBot="1">
      <c r="A33" s="519">
        <v>18</v>
      </c>
      <c r="B33" s="520" t="str">
        <f t="shared" si="0"/>
        <v>Frame8+</v>
      </c>
      <c r="C33" s="622" t="s">
        <v>37</v>
      </c>
      <c r="D33" s="623">
        <v>6</v>
      </c>
      <c r="E33" s="624" t="s">
        <v>100706</v>
      </c>
      <c r="F33" s="620"/>
      <c r="G33" s="1217">
        <v>0.01</v>
      </c>
      <c r="H33" s="1218">
        <v>0.01</v>
      </c>
      <c r="I33" s="1219">
        <v>0.01</v>
      </c>
      <c r="J33" s="1220">
        <v>0.12720079177285395</v>
      </c>
      <c r="K33" s="1221">
        <v>1.0455835593683755E-2</v>
      </c>
      <c r="L33" s="1222">
        <v>0.1715383453421935</v>
      </c>
      <c r="M33" s="1223">
        <v>0.01</v>
      </c>
      <c r="N33" s="582"/>
      <c r="O33" s="583"/>
      <c r="P33" s="617"/>
      <c r="Q33" s="1337" t="s">
        <v>100727</v>
      </c>
      <c r="R33" s="1336" t="s">
        <v>97778</v>
      </c>
      <c r="V33" s="566" t="s">
        <v>100335</v>
      </c>
      <c r="W33" s="415">
        <v>2</v>
      </c>
    </row>
    <row r="34" spans="1:23">
      <c r="C34" s="499"/>
      <c r="Q34" s="1337" t="s">
        <v>100495</v>
      </c>
      <c r="R34" s="1336" t="s">
        <v>97778</v>
      </c>
      <c r="V34" s="566" t="s">
        <v>100336</v>
      </c>
      <c r="W34" s="415">
        <v>2</v>
      </c>
    </row>
    <row r="35" spans="1:23">
      <c r="Q35" s="1337" t="s">
        <v>100496</v>
      </c>
      <c r="R35" s="1336" t="s">
        <v>97778</v>
      </c>
      <c r="V35" s="566" t="s">
        <v>100708</v>
      </c>
      <c r="W35" s="415">
        <v>2</v>
      </c>
    </row>
    <row r="36" spans="1:23">
      <c r="E36" s="480" t="s">
        <v>100581</v>
      </c>
      <c r="G36" s="481"/>
      <c r="Q36" s="1337" t="s">
        <v>100497</v>
      </c>
      <c r="R36" s="1336" t="s">
        <v>97778</v>
      </c>
      <c r="V36" s="566" t="s">
        <v>100338</v>
      </c>
      <c r="W36" s="415">
        <v>2</v>
      </c>
    </row>
    <row r="37" spans="1:23">
      <c r="E37" s="389" t="s">
        <v>100583</v>
      </c>
      <c r="F37" s="389">
        <v>1</v>
      </c>
      <c r="G37" s="484" t="s">
        <v>100702</v>
      </c>
      <c r="Q37" s="1337" t="s">
        <v>100728</v>
      </c>
      <c r="R37" s="1336" t="s">
        <v>97778</v>
      </c>
      <c r="V37" s="566" t="s">
        <v>100709</v>
      </c>
      <c r="W37" s="415">
        <v>2</v>
      </c>
    </row>
    <row r="38" spans="1:23">
      <c r="E38" s="485" t="s">
        <v>100585</v>
      </c>
      <c r="F38" s="389">
        <v>1989</v>
      </c>
      <c r="G38" s="484" t="s">
        <v>100585</v>
      </c>
      <c r="Q38" s="1337" t="s">
        <v>100498</v>
      </c>
      <c r="R38" s="1336" t="s">
        <v>97778</v>
      </c>
      <c r="V38" s="566" t="s">
        <v>100710</v>
      </c>
      <c r="W38" s="415">
        <v>2</v>
      </c>
    </row>
    <row r="39" spans="1:23">
      <c r="Q39" s="1337" t="s">
        <v>100499</v>
      </c>
      <c r="R39" s="1336" t="s">
        <v>97778</v>
      </c>
      <c r="V39" s="566" t="s">
        <v>100362</v>
      </c>
      <c r="W39" s="415">
        <v>3</v>
      </c>
    </row>
    <row r="40" spans="1:23">
      <c r="E40" s="480" t="s">
        <v>100588</v>
      </c>
      <c r="G40" s="481"/>
      <c r="Q40" s="1337" t="s">
        <v>100500</v>
      </c>
      <c r="R40" s="1336" t="s">
        <v>97778</v>
      </c>
      <c r="V40" s="566" t="s">
        <v>100363</v>
      </c>
      <c r="W40" s="415">
        <v>3</v>
      </c>
    </row>
    <row r="41" spans="1:23">
      <c r="E41" s="389" t="s">
        <v>100711</v>
      </c>
      <c r="F41" s="389">
        <v>1</v>
      </c>
      <c r="G41" s="487" t="s">
        <v>100701</v>
      </c>
      <c r="Q41" s="1337" t="s">
        <v>100501</v>
      </c>
      <c r="R41" s="1336" t="s">
        <v>97778</v>
      </c>
      <c r="V41" s="566" t="s">
        <v>100364</v>
      </c>
      <c r="W41" s="415">
        <v>3</v>
      </c>
    </row>
    <row r="42" spans="1:23">
      <c r="E42" s="485" t="s">
        <v>100706</v>
      </c>
      <c r="F42" s="389">
        <v>8</v>
      </c>
      <c r="G42" s="487" t="s">
        <v>100706</v>
      </c>
      <c r="Q42" s="1338" t="s">
        <v>100502</v>
      </c>
      <c r="R42" s="1335" t="s">
        <v>97778</v>
      </c>
      <c r="V42" s="566" t="s">
        <v>100712</v>
      </c>
      <c r="W42" s="415">
        <v>3</v>
      </c>
    </row>
    <row r="43" spans="1:23">
      <c r="Q43" s="1339"/>
      <c r="R43" s="1340"/>
      <c r="V43" s="566" t="s">
        <v>100365</v>
      </c>
      <c r="W43" s="415">
        <v>3</v>
      </c>
    </row>
    <row r="44" spans="1:23">
      <c r="Q44" s="1339"/>
      <c r="R44" s="1340"/>
      <c r="V44" s="566" t="s">
        <v>100713</v>
      </c>
      <c r="W44" s="415">
        <v>3</v>
      </c>
    </row>
    <row r="45" spans="1:23" ht="15.75" thickBot="1">
      <c r="E45" s="426" t="s">
        <v>100714</v>
      </c>
      <c r="Q45" s="1339"/>
      <c r="R45" s="1340"/>
      <c r="V45" s="566" t="s">
        <v>100366</v>
      </c>
      <c r="W45" s="415">
        <v>3</v>
      </c>
    </row>
    <row r="46" spans="1:23" ht="15.75" thickBot="1">
      <c r="E46" s="625" t="s">
        <v>52</v>
      </c>
      <c r="F46" s="626" t="s">
        <v>100715</v>
      </c>
      <c r="G46" s="626" t="s">
        <v>100861</v>
      </c>
      <c r="Q46" s="1339"/>
      <c r="R46" s="1340"/>
      <c r="V46" s="566" t="s">
        <v>100367</v>
      </c>
      <c r="W46" s="415">
        <v>3</v>
      </c>
    </row>
    <row r="47" spans="1:23">
      <c r="E47" s="627">
        <v>0.03</v>
      </c>
      <c r="F47" s="628">
        <v>1</v>
      </c>
      <c r="G47" s="628">
        <v>1.85</v>
      </c>
      <c r="Q47" s="1339"/>
      <c r="R47" s="1340"/>
      <c r="V47" s="566" t="s">
        <v>100716</v>
      </c>
      <c r="W47" s="415">
        <v>3</v>
      </c>
    </row>
    <row r="48" spans="1:23">
      <c r="E48" s="627">
        <v>0.05</v>
      </c>
      <c r="F48" s="628">
        <v>1</v>
      </c>
      <c r="G48" s="628">
        <v>1.85</v>
      </c>
      <c r="Q48" s="1339"/>
      <c r="R48" s="1340"/>
      <c r="V48" s="566" t="s">
        <v>100368</v>
      </c>
      <c r="W48" s="415">
        <v>3</v>
      </c>
    </row>
    <row r="49" spans="5:23">
      <c r="E49" s="629">
        <v>0.08</v>
      </c>
      <c r="F49" s="630">
        <v>1</v>
      </c>
      <c r="G49" s="630">
        <v>1.4</v>
      </c>
      <c r="Q49" s="1339"/>
      <c r="R49" s="1340"/>
      <c r="V49" s="566" t="s">
        <v>100369</v>
      </c>
      <c r="W49" s="415">
        <v>3</v>
      </c>
    </row>
    <row r="50" spans="5:23">
      <c r="E50" s="629">
        <v>0.1</v>
      </c>
      <c r="F50" s="630">
        <v>1</v>
      </c>
      <c r="G50" s="630">
        <v>1</v>
      </c>
      <c r="Q50" s="1339"/>
      <c r="R50" s="1340"/>
      <c r="V50" s="566" t="s">
        <v>100370</v>
      </c>
      <c r="W50" s="415">
        <v>3</v>
      </c>
    </row>
    <row r="51" spans="5:23">
      <c r="E51" s="629">
        <v>0.15</v>
      </c>
      <c r="F51" s="630">
        <v>1</v>
      </c>
      <c r="G51" s="630">
        <v>0.92500000000000004</v>
      </c>
      <c r="Q51" s="1339"/>
      <c r="R51" s="1340"/>
      <c r="V51" s="566" t="s">
        <v>100371</v>
      </c>
      <c r="W51" s="415">
        <v>3</v>
      </c>
    </row>
    <row r="52" spans="5:23" ht="15.75" thickBot="1">
      <c r="E52" s="631" t="s">
        <v>100717</v>
      </c>
      <c r="F52" s="632">
        <v>1</v>
      </c>
      <c r="G52" s="632">
        <v>0.9</v>
      </c>
      <c r="Q52" s="1339"/>
      <c r="R52" s="1340"/>
      <c r="V52" s="566" t="s">
        <v>100372</v>
      </c>
      <c r="W52" s="415">
        <v>3</v>
      </c>
    </row>
    <row r="53" spans="5:23">
      <c r="Q53" s="1339"/>
      <c r="R53" s="1340"/>
      <c r="V53" s="566" t="s">
        <v>100418</v>
      </c>
      <c r="W53" s="415">
        <v>3</v>
      </c>
    </row>
    <row r="54" spans="5:23">
      <c r="Q54" s="1339"/>
      <c r="R54" s="1340"/>
      <c r="V54" s="566" t="s">
        <v>100419</v>
      </c>
      <c r="W54" s="415">
        <v>3</v>
      </c>
    </row>
    <row r="55" spans="5:23">
      <c r="Q55" s="1339"/>
      <c r="R55" s="1340"/>
      <c r="V55" s="566" t="s">
        <v>100718</v>
      </c>
      <c r="W55" s="415">
        <v>4</v>
      </c>
    </row>
    <row r="56" spans="5:23">
      <c r="Q56" s="1339"/>
      <c r="R56" s="1340"/>
      <c r="V56" s="566" t="s">
        <v>100373</v>
      </c>
      <c r="W56" s="415">
        <v>4</v>
      </c>
    </row>
    <row r="57" spans="5:23">
      <c r="Q57" s="1339"/>
      <c r="R57" s="1340"/>
      <c r="V57" s="566" t="s">
        <v>100719</v>
      </c>
      <c r="W57" s="415">
        <v>4</v>
      </c>
    </row>
    <row r="58" spans="5:23">
      <c r="Q58" s="1339"/>
      <c r="R58" s="1340"/>
      <c r="V58" s="566" t="s">
        <v>100375</v>
      </c>
      <c r="W58" s="415">
        <v>4</v>
      </c>
    </row>
    <row r="59" spans="5:23">
      <c r="Q59" s="1339"/>
      <c r="R59" s="1340"/>
      <c r="V59" s="566" t="s">
        <v>100376</v>
      </c>
      <c r="W59" s="415">
        <v>4</v>
      </c>
    </row>
    <row r="60" spans="5:23">
      <c r="Q60" s="1339"/>
      <c r="R60" s="1340"/>
      <c r="V60" s="566" t="s">
        <v>100378</v>
      </c>
      <c r="W60" s="415">
        <v>4</v>
      </c>
    </row>
    <row r="61" spans="5:23">
      <c r="Q61" s="1339"/>
      <c r="R61" s="1340"/>
      <c r="V61" s="566" t="s">
        <v>100720</v>
      </c>
      <c r="W61" s="415">
        <v>4</v>
      </c>
    </row>
    <row r="62" spans="5:23">
      <c r="Q62" s="1339"/>
      <c r="R62" s="1340"/>
      <c r="V62" s="566" t="s">
        <v>100379</v>
      </c>
      <c r="W62" s="415">
        <v>4</v>
      </c>
    </row>
    <row r="63" spans="5:23">
      <c r="V63" s="566" t="s">
        <v>100380</v>
      </c>
      <c r="W63" s="415">
        <v>4</v>
      </c>
    </row>
    <row r="64" spans="5:23">
      <c r="V64" s="566" t="s">
        <v>100382</v>
      </c>
      <c r="W64" s="415">
        <v>4</v>
      </c>
    </row>
    <row r="65" spans="22:23">
      <c r="V65" s="566" t="s">
        <v>100383</v>
      </c>
      <c r="W65" s="415">
        <v>4</v>
      </c>
    </row>
    <row r="66" spans="22:23">
      <c r="V66" s="566" t="s">
        <v>100384</v>
      </c>
      <c r="W66" s="415">
        <v>4</v>
      </c>
    </row>
    <row r="67" spans="22:23">
      <c r="V67" s="566" t="s">
        <v>100482</v>
      </c>
      <c r="W67" s="415">
        <v>5</v>
      </c>
    </row>
    <row r="68" spans="22:23">
      <c r="V68" s="566" t="s">
        <v>100483</v>
      </c>
      <c r="W68" s="415">
        <v>5</v>
      </c>
    </row>
    <row r="69" spans="22:23">
      <c r="V69" s="566" t="s">
        <v>100485</v>
      </c>
      <c r="W69" s="415">
        <v>5</v>
      </c>
    </row>
    <row r="70" spans="22:23">
      <c r="V70" s="566" t="s">
        <v>100721</v>
      </c>
      <c r="W70" s="415">
        <v>5</v>
      </c>
    </row>
    <row r="71" spans="22:23">
      <c r="V71" s="566" t="s">
        <v>100722</v>
      </c>
      <c r="W71" s="415">
        <v>5</v>
      </c>
    </row>
    <row r="72" spans="22:23">
      <c r="V72" s="566" t="s">
        <v>100723</v>
      </c>
      <c r="W72" s="415">
        <v>5</v>
      </c>
    </row>
    <row r="73" spans="22:23">
      <c r="V73" s="566" t="s">
        <v>100486</v>
      </c>
      <c r="W73" s="415">
        <v>5</v>
      </c>
    </row>
    <row r="74" spans="22:23">
      <c r="V74" s="566" t="s">
        <v>100724</v>
      </c>
      <c r="W74" s="415">
        <v>5</v>
      </c>
    </row>
    <row r="75" spans="22:23">
      <c r="V75" s="566" t="s">
        <v>100725</v>
      </c>
      <c r="W75" s="415">
        <v>5</v>
      </c>
    </row>
    <row r="76" spans="22:23">
      <c r="V76" s="566" t="s">
        <v>100487</v>
      </c>
      <c r="W76" s="415">
        <v>5</v>
      </c>
    </row>
    <row r="77" spans="22:23">
      <c r="V77" s="566" t="s">
        <v>100488</v>
      </c>
      <c r="W77" s="415">
        <v>6</v>
      </c>
    </row>
    <row r="78" spans="22:23">
      <c r="V78" s="566" t="s">
        <v>100489</v>
      </c>
      <c r="W78" s="415">
        <v>6</v>
      </c>
    </row>
    <row r="79" spans="22:23">
      <c r="V79" s="566" t="s">
        <v>100490</v>
      </c>
      <c r="W79" s="415">
        <v>6</v>
      </c>
    </row>
    <row r="80" spans="22:23">
      <c r="V80" s="566" t="s">
        <v>100492</v>
      </c>
      <c r="W80" s="415">
        <v>6</v>
      </c>
    </row>
    <row r="81" spans="22:23">
      <c r="V81" s="566" t="s">
        <v>100726</v>
      </c>
      <c r="W81" s="415">
        <v>6</v>
      </c>
    </row>
    <row r="82" spans="22:23">
      <c r="V82" s="566" t="s">
        <v>100494</v>
      </c>
      <c r="W82" s="415">
        <v>6</v>
      </c>
    </row>
    <row r="83" spans="22:23">
      <c r="V83" s="566" t="s">
        <v>100727</v>
      </c>
      <c r="W83" s="415">
        <v>6</v>
      </c>
    </row>
    <row r="84" spans="22:23">
      <c r="V84" s="566" t="s">
        <v>100495</v>
      </c>
      <c r="W84" s="415">
        <v>6</v>
      </c>
    </row>
    <row r="85" spans="22:23">
      <c r="V85" s="566" t="s">
        <v>100496</v>
      </c>
      <c r="W85" s="415">
        <v>6</v>
      </c>
    </row>
    <row r="86" spans="22:23">
      <c r="V86" s="566" t="s">
        <v>100497</v>
      </c>
      <c r="W86" s="415">
        <v>6</v>
      </c>
    </row>
    <row r="87" spans="22:23">
      <c r="V87" s="566" t="s">
        <v>100728</v>
      </c>
      <c r="W87" s="415">
        <v>6</v>
      </c>
    </row>
    <row r="88" spans="22:23">
      <c r="V88" s="566" t="s">
        <v>100498</v>
      </c>
      <c r="W88" s="415">
        <v>6</v>
      </c>
    </row>
    <row r="89" spans="22:23">
      <c r="V89" s="566" t="s">
        <v>100499</v>
      </c>
      <c r="W89" s="415">
        <v>6</v>
      </c>
    </row>
    <row r="90" spans="22:23">
      <c r="V90" s="566" t="s">
        <v>100500</v>
      </c>
      <c r="W90" s="415">
        <v>6</v>
      </c>
    </row>
    <row r="91" spans="22:23">
      <c r="V91" s="566" t="s">
        <v>100501</v>
      </c>
      <c r="W91" s="415">
        <v>6</v>
      </c>
    </row>
    <row r="92" spans="22:23">
      <c r="V92" s="566" t="s">
        <v>100502</v>
      </c>
      <c r="W92" s="415">
        <v>6</v>
      </c>
    </row>
    <row r="93" spans="22:23">
      <c r="V93" s="566" t="s">
        <v>100405</v>
      </c>
      <c r="W93" s="415">
        <v>4</v>
      </c>
    </row>
    <row r="94" spans="22:23">
      <c r="V94" s="566" t="s">
        <v>100406</v>
      </c>
      <c r="W94" s="415">
        <v>4</v>
      </c>
    </row>
    <row r="95" spans="22:23">
      <c r="V95" s="566" t="s">
        <v>100407</v>
      </c>
      <c r="W95" s="415">
        <v>4</v>
      </c>
    </row>
    <row r="96" spans="22:23">
      <c r="V96" s="566" t="s">
        <v>100729</v>
      </c>
      <c r="W96" s="415">
        <v>4</v>
      </c>
    </row>
    <row r="97" spans="22:23">
      <c r="V97" s="566" t="s">
        <v>100408</v>
      </c>
      <c r="W97" s="415">
        <v>4</v>
      </c>
    </row>
    <row r="98" spans="22:23">
      <c r="V98" s="566" t="s">
        <v>100730</v>
      </c>
      <c r="W98" s="415">
        <v>4</v>
      </c>
    </row>
    <row r="99" spans="22:23">
      <c r="V99" s="566" t="s">
        <v>100409</v>
      </c>
      <c r="W99" s="415">
        <v>4</v>
      </c>
    </row>
    <row r="100" spans="22:23">
      <c r="V100" s="566" t="s">
        <v>100731</v>
      </c>
      <c r="W100" s="415">
        <v>4</v>
      </c>
    </row>
    <row r="101" spans="22:23">
      <c r="V101" s="566" t="s">
        <v>100732</v>
      </c>
      <c r="W101" s="415">
        <v>4</v>
      </c>
    </row>
    <row r="102" spans="22:23">
      <c r="V102" s="566" t="s">
        <v>100733</v>
      </c>
      <c r="W102" s="415">
        <v>4</v>
      </c>
    </row>
    <row r="103" spans="22:23">
      <c r="V103" s="566" t="s">
        <v>100410</v>
      </c>
      <c r="W103" s="415">
        <v>4</v>
      </c>
    </row>
    <row r="104" spans="22:23">
      <c r="V104" s="566" t="s">
        <v>100412</v>
      </c>
      <c r="W104" s="415">
        <v>4</v>
      </c>
    </row>
    <row r="105" spans="22:23">
      <c r="V105" s="566" t="s">
        <v>100413</v>
      </c>
      <c r="W105" s="415">
        <v>4</v>
      </c>
    </row>
    <row r="106" spans="22:23">
      <c r="V106" s="566" t="s">
        <v>100414</v>
      </c>
      <c r="W106" s="415">
        <v>4</v>
      </c>
    </row>
    <row r="107" spans="22:23">
      <c r="V107" s="566" t="s">
        <v>100734</v>
      </c>
      <c r="W107" s="415">
        <v>4</v>
      </c>
    </row>
    <row r="108" spans="22:23">
      <c r="V108" s="566" t="s">
        <v>100415</v>
      </c>
      <c r="W108" s="415">
        <v>4</v>
      </c>
    </row>
    <row r="109" spans="22:23">
      <c r="V109" s="566" t="s">
        <v>100735</v>
      </c>
      <c r="W109" s="415">
        <v>4</v>
      </c>
    </row>
    <row r="110" spans="22:23">
      <c r="V110" s="566" t="s">
        <v>100416</v>
      </c>
      <c r="W110" s="415">
        <v>4</v>
      </c>
    </row>
    <row r="111" spans="22:23">
      <c r="V111" s="566" t="s">
        <v>100417</v>
      </c>
      <c r="W111" s="415">
        <v>4</v>
      </c>
    </row>
    <row r="112" spans="22:23">
      <c r="V112" s="566" t="s">
        <v>100418</v>
      </c>
      <c r="W112" s="415">
        <v>4</v>
      </c>
    </row>
    <row r="113" spans="22:23">
      <c r="V113" s="566" t="s">
        <v>100736</v>
      </c>
      <c r="W113" s="415">
        <v>4</v>
      </c>
    </row>
    <row r="114" spans="22:23">
      <c r="V114" s="566" t="s">
        <v>100419</v>
      </c>
      <c r="W114" s="415">
        <v>4</v>
      </c>
    </row>
    <row r="115" spans="22:23">
      <c r="V115" s="566" t="s">
        <v>100420</v>
      </c>
      <c r="W115" s="415">
        <v>4</v>
      </c>
    </row>
    <row r="116" spans="22:23">
      <c r="V116" s="566" t="s">
        <v>100421</v>
      </c>
      <c r="W116" s="415">
        <v>4</v>
      </c>
    </row>
    <row r="117" spans="22:23">
      <c r="V117" s="566" t="s">
        <v>100737</v>
      </c>
      <c r="W117" s="415">
        <v>4</v>
      </c>
    </row>
    <row r="118" spans="22:23">
      <c r="V118" s="566" t="s">
        <v>100422</v>
      </c>
      <c r="W118" s="415">
        <v>4</v>
      </c>
    </row>
  </sheetData>
  <mergeCells count="7">
    <mergeCell ref="N11:O11"/>
    <mergeCell ref="G13:M13"/>
    <mergeCell ref="G9:M9"/>
    <mergeCell ref="G10:M10"/>
    <mergeCell ref="G11:H11"/>
    <mergeCell ref="I11:J11"/>
    <mergeCell ref="K11:L11"/>
  </mergeCells>
  <pageMargins left="0.45" right="0.45" top="0.75" bottom="0.75" header="0.3" footer="0.3"/>
  <pageSetup scale="64" fitToHeight="2" orientation="landscape" verticalDpi="1200" r:id="rId1"/>
  <headerFooter>
    <oddFooter>&amp;RPage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2:M89"/>
  <sheetViews>
    <sheetView view="pageBreakPreview" zoomScale="85" zoomScaleNormal="100" zoomScaleSheetLayoutView="85" workbookViewId="0">
      <selection activeCell="A19" sqref="A19:G20"/>
    </sheetView>
  </sheetViews>
  <sheetFormatPr defaultRowHeight="15"/>
  <cols>
    <col min="1" max="1" width="9.140625" style="1124"/>
    <col min="2" max="2" width="14.5703125" style="1124" customWidth="1"/>
    <col min="3" max="3" width="12.5703125" style="1124" customWidth="1"/>
    <col min="4" max="4" width="16.140625" style="1124" customWidth="1"/>
    <col min="5" max="5" width="20.5703125" style="1124" customWidth="1"/>
    <col min="6" max="6" width="21" style="1124" customWidth="1"/>
    <col min="7" max="13" width="19.28515625" style="1124" customWidth="1"/>
    <col min="14" max="16384" width="9.140625" style="1124"/>
  </cols>
  <sheetData>
    <row r="2" spans="1:12">
      <c r="A2" s="1123" t="s">
        <v>100845</v>
      </c>
    </row>
    <row r="3" spans="1:12">
      <c r="A3" s="1125"/>
    </row>
    <row r="4" spans="1:12">
      <c r="A4" s="1126" t="s">
        <v>31</v>
      </c>
    </row>
    <row r="5" spans="1:12">
      <c r="A5" s="1126"/>
      <c r="B5" s="1127" t="s">
        <v>100846</v>
      </c>
    </row>
    <row r="6" spans="1:12" ht="15.75" thickBot="1">
      <c r="A6" s="1126"/>
      <c r="B6" s="1127"/>
    </row>
    <row r="7" spans="1:12" ht="15.75" thickBot="1">
      <c r="B7" s="1128"/>
      <c r="C7" s="1129"/>
      <c r="D7" s="1130" t="s">
        <v>100553</v>
      </c>
      <c r="E7" s="1131"/>
      <c r="F7" s="1132"/>
      <c r="I7" s="1133"/>
      <c r="J7" s="1134"/>
      <c r="K7" s="1133"/>
      <c r="L7" s="1133"/>
    </row>
    <row r="8" spans="1:12">
      <c r="B8" s="1135"/>
      <c r="C8" s="1136"/>
      <c r="D8" s="1137" t="s">
        <v>100609</v>
      </c>
      <c r="E8" s="1131"/>
      <c r="F8" s="1132"/>
      <c r="H8" s="1138"/>
      <c r="I8" s="1139"/>
      <c r="J8" s="1134"/>
      <c r="K8" s="1133"/>
      <c r="L8" s="1133"/>
    </row>
    <row r="9" spans="1:12" ht="15.75" thickBot="1">
      <c r="B9" s="1135"/>
      <c r="C9" s="1136"/>
      <c r="D9" s="1140">
        <v>15</v>
      </c>
      <c r="E9" s="1141">
        <v>15</v>
      </c>
      <c r="F9" s="1142">
        <v>15</v>
      </c>
      <c r="H9" s="1138"/>
      <c r="I9" s="1139"/>
      <c r="J9" s="1134"/>
      <c r="K9" s="1133"/>
      <c r="L9" s="1133"/>
    </row>
    <row r="10" spans="1:12" ht="30.75" thickBot="1">
      <c r="B10" s="1143" t="s">
        <v>100613</v>
      </c>
      <c r="C10" s="1144" t="s">
        <v>100614</v>
      </c>
      <c r="D10" s="1145" t="s">
        <v>100615</v>
      </c>
      <c r="E10" s="1146" t="s">
        <v>98818</v>
      </c>
      <c r="F10" s="1147" t="s">
        <v>100616</v>
      </c>
      <c r="H10" s="1148"/>
      <c r="I10" s="1148"/>
      <c r="J10" s="1149"/>
      <c r="K10" s="1150"/>
      <c r="L10" s="1151"/>
    </row>
    <row r="11" spans="1:12">
      <c r="B11" s="1152" t="s">
        <v>100847</v>
      </c>
      <c r="C11" s="1153"/>
      <c r="D11" s="1154">
        <v>2.7652431617500067E-3</v>
      </c>
      <c r="E11" s="1155">
        <v>4.2527756554814698E-3</v>
      </c>
      <c r="F11" s="1156">
        <v>1.4608525822424594E-2</v>
      </c>
      <c r="H11" s="1150"/>
      <c r="I11" s="1157"/>
      <c r="J11" s="1158"/>
      <c r="K11" s="1158"/>
      <c r="L11" s="1158"/>
    </row>
    <row r="12" spans="1:12">
      <c r="B12" s="1159">
        <v>2</v>
      </c>
      <c r="C12" s="1160" t="s">
        <v>100565</v>
      </c>
      <c r="D12" s="1161">
        <v>6.8986212201020917E-3</v>
      </c>
      <c r="E12" s="1162">
        <v>1.7462565020759744E-2</v>
      </c>
      <c r="F12" s="1163">
        <v>3.835255311256483E-2</v>
      </c>
      <c r="H12" s="1150"/>
      <c r="I12" s="1157"/>
      <c r="J12" s="1158"/>
      <c r="K12" s="1158"/>
      <c r="L12" s="1158"/>
    </row>
    <row r="13" spans="1:12">
      <c r="B13" s="1159">
        <v>2</v>
      </c>
      <c r="C13" s="1164" t="s">
        <v>100567</v>
      </c>
      <c r="D13" s="1161">
        <v>9.354697360231647E-3</v>
      </c>
      <c r="E13" s="1162">
        <v>1.7458836859261348E-2</v>
      </c>
      <c r="F13" s="1163">
        <v>5.7093071719640474E-2</v>
      </c>
      <c r="H13" s="1150"/>
      <c r="I13" s="1157"/>
      <c r="J13" s="1158"/>
      <c r="K13" s="1158"/>
      <c r="L13" s="1158"/>
    </row>
    <row r="14" spans="1:12">
      <c r="B14" s="1159">
        <v>3</v>
      </c>
      <c r="C14" s="1164"/>
      <c r="D14" s="1161">
        <v>1.0879280694336972E-3</v>
      </c>
      <c r="E14" s="1162">
        <v>2.3950807172254396E-3</v>
      </c>
      <c r="F14" s="1163">
        <v>1.2559016532023782E-2</v>
      </c>
      <c r="H14" s="1150"/>
      <c r="I14" s="1157"/>
      <c r="J14" s="1158"/>
      <c r="K14" s="1158"/>
      <c r="L14" s="1158"/>
    </row>
    <row r="15" spans="1:12">
      <c r="B15" s="1165">
        <v>4</v>
      </c>
      <c r="C15" s="1166" t="s">
        <v>100565</v>
      </c>
      <c r="D15" s="1161">
        <v>4.6940544390026984E-3</v>
      </c>
      <c r="E15" s="1162">
        <v>9.5335349691921603E-3</v>
      </c>
      <c r="F15" s="1163">
        <v>3.6141534290021121E-2</v>
      </c>
      <c r="H15" s="1150"/>
      <c r="I15" s="1167"/>
      <c r="J15" s="1158"/>
      <c r="K15" s="1158"/>
      <c r="L15" s="1158"/>
    </row>
    <row r="16" spans="1:12" ht="15.75" thickBot="1">
      <c r="B16" s="1168">
        <v>4</v>
      </c>
      <c r="C16" s="1169" t="s">
        <v>100567</v>
      </c>
      <c r="D16" s="1170">
        <v>6.2095662741858187E-3</v>
      </c>
      <c r="E16" s="1171">
        <v>1.6653134033931819E-2</v>
      </c>
      <c r="F16" s="1172">
        <v>3.6141534290021121E-2</v>
      </c>
      <c r="H16" s="1150"/>
      <c r="I16" s="1150"/>
      <c r="J16" s="1158"/>
      <c r="K16" s="1158"/>
      <c r="L16" s="1158"/>
    </row>
    <row r="17" spans="1:11">
      <c r="C17" s="1173"/>
      <c r="D17" s="1174"/>
    </row>
    <row r="19" spans="1:11">
      <c r="A19" s="1123" t="s">
        <v>11</v>
      </c>
    </row>
    <row r="20" spans="1:11">
      <c r="B20" s="1127" t="s">
        <v>100848</v>
      </c>
    </row>
    <row r="21" spans="1:11" ht="15.75" thickBot="1">
      <c r="B21" s="1127"/>
    </row>
    <row r="22" spans="1:11" ht="15.75" thickBot="1">
      <c r="B22" s="1175"/>
      <c r="C22" s="1176"/>
      <c r="D22" s="1177"/>
      <c r="E22" s="1763" t="s">
        <v>100553</v>
      </c>
      <c r="F22" s="1764">
        <v>0</v>
      </c>
      <c r="G22" s="1764">
        <v>0</v>
      </c>
      <c r="H22" s="1765">
        <v>0</v>
      </c>
      <c r="I22" s="1765">
        <v>0</v>
      </c>
      <c r="J22" s="1765">
        <v>0</v>
      </c>
      <c r="K22" s="1766">
        <v>0</v>
      </c>
    </row>
    <row r="23" spans="1:11" ht="15.75" thickBot="1">
      <c r="B23" s="1178" t="s">
        <v>7</v>
      </c>
      <c r="C23" s="1179" t="s">
        <v>100559</v>
      </c>
      <c r="D23" s="1180" t="s">
        <v>98755</v>
      </c>
      <c r="E23" s="1763" t="s">
        <v>100679</v>
      </c>
      <c r="F23" s="1765">
        <v>0</v>
      </c>
      <c r="G23" s="1765">
        <v>0</v>
      </c>
      <c r="H23" s="1765">
        <v>0</v>
      </c>
      <c r="I23" s="1765">
        <v>0</v>
      </c>
      <c r="J23" s="1765">
        <v>0</v>
      </c>
      <c r="K23" s="1766">
        <v>0</v>
      </c>
    </row>
    <row r="24" spans="1:11" ht="15.75" thickBot="1">
      <c r="B24" s="1178"/>
      <c r="C24" s="1179"/>
      <c r="D24" s="1180"/>
      <c r="E24" s="1767" t="s">
        <v>100680</v>
      </c>
      <c r="F24" s="1768">
        <v>0</v>
      </c>
      <c r="G24" s="1769" t="s">
        <v>100681</v>
      </c>
      <c r="H24" s="1770">
        <v>0</v>
      </c>
      <c r="I24" s="1771" t="s">
        <v>100682</v>
      </c>
      <c r="J24" s="1772">
        <v>0</v>
      </c>
      <c r="K24" s="1181" t="s">
        <v>98605</v>
      </c>
    </row>
    <row r="25" spans="1:11" ht="30.75" thickBot="1">
      <c r="B25" s="1178"/>
      <c r="C25" s="1179"/>
      <c r="D25" s="1180"/>
      <c r="E25" s="1182">
        <v>11</v>
      </c>
      <c r="F25" s="1183" t="s">
        <v>100849</v>
      </c>
      <c r="G25" s="1184">
        <v>11</v>
      </c>
      <c r="H25" s="1185" t="s">
        <v>100850</v>
      </c>
      <c r="I25" s="1186" t="s">
        <v>100851</v>
      </c>
      <c r="J25" s="1187" t="s">
        <v>100852</v>
      </c>
      <c r="K25" s="1188">
        <v>11</v>
      </c>
    </row>
    <row r="26" spans="1:11" ht="88.9" customHeight="1" thickBot="1">
      <c r="B26" s="1178"/>
      <c r="C26" s="1179"/>
      <c r="D26" s="1180"/>
      <c r="E26" s="1189" t="s">
        <v>100683</v>
      </c>
      <c r="F26" s="1190" t="s">
        <v>100684</v>
      </c>
      <c r="G26" s="1191" t="s">
        <v>100685</v>
      </c>
      <c r="H26" s="1192" t="s">
        <v>100686</v>
      </c>
      <c r="I26" s="1193" t="s">
        <v>100687</v>
      </c>
      <c r="J26" s="1194" t="s">
        <v>100688</v>
      </c>
      <c r="K26" s="1195" t="s">
        <v>98605</v>
      </c>
    </row>
    <row r="27" spans="1:11" ht="14.45" customHeight="1">
      <c r="B27" s="1756" t="s">
        <v>100691</v>
      </c>
      <c r="C27" s="1757"/>
      <c r="D27" s="1757"/>
      <c r="E27" s="1758" t="s">
        <v>100692</v>
      </c>
      <c r="F27" s="1759"/>
      <c r="G27" s="1759"/>
      <c r="H27" s="1759"/>
      <c r="I27" s="1759"/>
      <c r="J27" s="1759"/>
      <c r="K27" s="1760"/>
    </row>
    <row r="28" spans="1:11" ht="14.45" customHeight="1" thickBot="1">
      <c r="B28" s="1196"/>
      <c r="C28" s="1197"/>
      <c r="D28" s="1197"/>
      <c r="E28" s="1198">
        <v>0.05</v>
      </c>
      <c r="F28" s="1199">
        <v>0.15</v>
      </c>
      <c r="G28" s="1200">
        <v>0.05</v>
      </c>
      <c r="H28" s="1201">
        <v>0.15</v>
      </c>
      <c r="I28" s="1202">
        <v>0.1</v>
      </c>
      <c r="J28" s="1203">
        <v>0.15</v>
      </c>
      <c r="K28" s="1204">
        <v>0.05</v>
      </c>
    </row>
    <row r="29" spans="1:11" ht="15.75" hidden="1" thickBot="1">
      <c r="B29" s="1205"/>
      <c r="C29" s="1206"/>
      <c r="D29" s="1180"/>
      <c r="E29" s="1207" t="s">
        <v>100694</v>
      </c>
      <c r="F29" s="1208" t="s">
        <v>100695</v>
      </c>
      <c r="G29" s="1209" t="s">
        <v>100696</v>
      </c>
      <c r="H29" s="1210" t="s">
        <v>100697</v>
      </c>
      <c r="I29" s="1211" t="s">
        <v>100698</v>
      </c>
      <c r="J29" s="1212" t="s">
        <v>100699</v>
      </c>
      <c r="K29" s="1213" t="s">
        <v>100700</v>
      </c>
    </row>
    <row r="30" spans="1:11" ht="15.75" thickBot="1">
      <c r="B30" s="1214" t="s">
        <v>100853</v>
      </c>
      <c r="C30" s="1215" t="s">
        <v>100706</v>
      </c>
      <c r="D30" s="1216" t="s">
        <v>100853</v>
      </c>
      <c r="E30" s="1217">
        <v>0.01</v>
      </c>
      <c r="F30" s="1218">
        <v>0.01</v>
      </c>
      <c r="G30" s="1219">
        <v>0.01</v>
      </c>
      <c r="H30" s="1220">
        <v>0.12720079177285395</v>
      </c>
      <c r="I30" s="1221">
        <v>1.0455835593683755E-2</v>
      </c>
      <c r="J30" s="1222">
        <v>0.1715383453421935</v>
      </c>
      <c r="K30" s="1223">
        <v>0.01</v>
      </c>
    </row>
    <row r="31" spans="1:11" ht="15.75" thickBot="1">
      <c r="B31" s="1224">
        <v>1</v>
      </c>
      <c r="C31" s="1225" t="s">
        <v>100701</v>
      </c>
      <c r="D31" s="1226" t="s">
        <v>100585</v>
      </c>
      <c r="E31" s="1227">
        <v>0.01</v>
      </c>
      <c r="F31" s="1228">
        <v>3.0916635778892795E-2</v>
      </c>
      <c r="G31" s="1229">
        <v>0.01</v>
      </c>
      <c r="H31" s="1230">
        <v>6.7452629693333391E-2</v>
      </c>
      <c r="I31" s="1231">
        <v>0.01</v>
      </c>
      <c r="J31" s="1232">
        <v>9.8673075518788567E-2</v>
      </c>
      <c r="K31" s="1233">
        <v>1.1172536176342642E-2</v>
      </c>
    </row>
    <row r="32" spans="1:11" ht="15.75" thickBot="1">
      <c r="B32" s="1234">
        <v>1</v>
      </c>
      <c r="C32" s="1235" t="s">
        <v>100701</v>
      </c>
      <c r="D32" s="1236" t="s">
        <v>100702</v>
      </c>
      <c r="E32" s="1217">
        <v>0.01</v>
      </c>
      <c r="F32" s="1237">
        <v>3.0916635778892795E-2</v>
      </c>
      <c r="G32" s="1219">
        <v>0.01</v>
      </c>
      <c r="H32" s="1238">
        <v>8.7879077528336472E-2</v>
      </c>
      <c r="I32" s="1239">
        <v>0.01</v>
      </c>
      <c r="J32" s="1240">
        <v>0.13895561226089054</v>
      </c>
      <c r="K32" s="1241">
        <v>1.1172536176342642E-2</v>
      </c>
    </row>
    <row r="33" spans="1:11" ht="15.75" thickBot="1">
      <c r="B33" s="1242">
        <v>2</v>
      </c>
      <c r="C33" s="1243" t="s">
        <v>100701</v>
      </c>
      <c r="D33" s="1244" t="s">
        <v>100585</v>
      </c>
      <c r="E33" s="1227">
        <v>0.01</v>
      </c>
      <c r="F33" s="1245">
        <v>4.6982413866757583E-2</v>
      </c>
      <c r="G33" s="1229">
        <v>0.01</v>
      </c>
      <c r="H33" s="1246">
        <v>0.10101135511562487</v>
      </c>
      <c r="I33" s="1247">
        <v>2.3606806004647464E-2</v>
      </c>
      <c r="J33" s="1248">
        <v>0.12407313978241001</v>
      </c>
      <c r="K33" s="1249">
        <v>1.0349595650118814E-2</v>
      </c>
    </row>
    <row r="34" spans="1:11" ht="15.75" thickBot="1">
      <c r="B34" s="1250">
        <v>2</v>
      </c>
      <c r="C34" s="1251" t="s">
        <v>100701</v>
      </c>
      <c r="D34" s="1252" t="s">
        <v>100702</v>
      </c>
      <c r="E34" s="1217">
        <v>0.01</v>
      </c>
      <c r="F34" s="1253">
        <v>6.206235193405598E-2</v>
      </c>
      <c r="G34" s="1219">
        <v>0.01</v>
      </c>
      <c r="H34" s="1254">
        <v>0.13403441376923275</v>
      </c>
      <c r="I34" s="1255">
        <v>1.5619912637126447E-2</v>
      </c>
      <c r="J34" s="1256">
        <v>0.17569734960182634</v>
      </c>
      <c r="K34" s="1257">
        <v>1.0349595650118814E-2</v>
      </c>
    </row>
    <row r="35" spans="1:11" ht="15.75" thickBot="1">
      <c r="B35" s="1224">
        <v>3</v>
      </c>
      <c r="C35" s="1225" t="s">
        <v>100701</v>
      </c>
      <c r="D35" s="1226" t="s">
        <v>100585</v>
      </c>
      <c r="E35" s="1227">
        <v>0.01</v>
      </c>
      <c r="F35" s="1228">
        <v>4.2389533736740738E-2</v>
      </c>
      <c r="G35" s="1229">
        <v>0.01</v>
      </c>
      <c r="H35" s="1230">
        <v>6.0378278814403032E-2</v>
      </c>
      <c r="I35" s="1231">
        <v>1.2753058727157939E-2</v>
      </c>
      <c r="J35" s="1232">
        <v>7.6364456512381551E-2</v>
      </c>
      <c r="K35" s="1233">
        <v>0.01</v>
      </c>
    </row>
    <row r="36" spans="1:11" ht="15.75" thickBot="1">
      <c r="B36" s="1234">
        <v>3</v>
      </c>
      <c r="C36" s="1235" t="s">
        <v>100701</v>
      </c>
      <c r="D36" s="1236" t="s">
        <v>100702</v>
      </c>
      <c r="E36" s="1217">
        <v>0.01</v>
      </c>
      <c r="F36" s="1237">
        <v>5.4233015936932034E-2</v>
      </c>
      <c r="G36" s="1219">
        <v>0.01</v>
      </c>
      <c r="H36" s="1238">
        <v>7.4164570709152944E-2</v>
      </c>
      <c r="I36" s="1239">
        <v>1.5619912637126447E-2</v>
      </c>
      <c r="J36" s="1240">
        <v>0.10447688391387563</v>
      </c>
      <c r="K36" s="1241">
        <v>1.1172536176342642E-2</v>
      </c>
    </row>
    <row r="37" spans="1:11" ht="15.75" thickBot="1">
      <c r="B37" s="1242">
        <v>4</v>
      </c>
      <c r="C37" s="1243" t="s">
        <v>100701</v>
      </c>
      <c r="D37" s="1244" t="s">
        <v>100585</v>
      </c>
      <c r="E37" s="1227">
        <v>0.01</v>
      </c>
      <c r="F37" s="1245">
        <v>6.509332867203807E-2</v>
      </c>
      <c r="G37" s="1229">
        <v>0.01</v>
      </c>
      <c r="H37" s="1246">
        <v>0.1337099736717168</v>
      </c>
      <c r="I37" s="1247">
        <v>2.3606806004647464E-2</v>
      </c>
      <c r="J37" s="1248">
        <v>0.16545981396387702</v>
      </c>
      <c r="K37" s="1249">
        <v>1.0349595650118814E-2</v>
      </c>
    </row>
    <row r="38" spans="1:11" ht="15.75" thickBot="1">
      <c r="B38" s="1250">
        <v>4</v>
      </c>
      <c r="C38" s="1251" t="s">
        <v>100701</v>
      </c>
      <c r="D38" s="1252" t="s">
        <v>100702</v>
      </c>
      <c r="E38" s="1217">
        <v>0.01</v>
      </c>
      <c r="F38" s="1253">
        <v>9.4427898557740933E-2</v>
      </c>
      <c r="G38" s="1219">
        <v>0.01</v>
      </c>
      <c r="H38" s="1254">
        <v>0.16775448412533289</v>
      </c>
      <c r="I38" s="1255">
        <v>1.5619912637126447E-2</v>
      </c>
      <c r="J38" s="1256">
        <v>0.23574309693253553</v>
      </c>
      <c r="K38" s="1257">
        <v>1.0349595650118814E-2</v>
      </c>
    </row>
    <row r="39" spans="1:11" ht="15.75" thickBot="1">
      <c r="B39" s="1224" t="s">
        <v>100759</v>
      </c>
      <c r="C39" s="1225" t="s">
        <v>100701</v>
      </c>
      <c r="D39" s="1226" t="s">
        <v>100585</v>
      </c>
      <c r="E39" s="1227">
        <v>0.01</v>
      </c>
      <c r="F39" s="1228">
        <v>4.6982413866757583E-2</v>
      </c>
      <c r="G39" s="1229">
        <v>0.01</v>
      </c>
      <c r="H39" s="1230">
        <v>6.7452629693333391E-2</v>
      </c>
      <c r="I39" s="1231">
        <v>1.2753058727157939E-2</v>
      </c>
      <c r="J39" s="1232">
        <v>9.8673075518788567E-2</v>
      </c>
      <c r="K39" s="1233">
        <v>1.1172536176342642E-2</v>
      </c>
    </row>
    <row r="40" spans="1:11" ht="15.75" thickBot="1">
      <c r="B40" s="1234" t="s">
        <v>100759</v>
      </c>
      <c r="C40" s="1235" t="s">
        <v>100701</v>
      </c>
      <c r="D40" s="1258" t="s">
        <v>100702</v>
      </c>
      <c r="E40" s="1217">
        <v>0.01</v>
      </c>
      <c r="F40" s="1259">
        <v>6.206235193405598E-2</v>
      </c>
      <c r="G40" s="1219">
        <v>0.01</v>
      </c>
      <c r="H40" s="1260">
        <v>8.7879077528336472E-2</v>
      </c>
      <c r="I40" s="1261">
        <v>1.5619912637126447E-2</v>
      </c>
      <c r="J40" s="1262">
        <v>0.13895561226089054</v>
      </c>
      <c r="K40" s="1263">
        <v>1.1172536176342642E-2</v>
      </c>
    </row>
    <row r="43" spans="1:11">
      <c r="A43" s="1123" t="s">
        <v>100738</v>
      </c>
    </row>
    <row r="44" spans="1:11">
      <c r="A44" s="1123"/>
      <c r="B44" s="1127" t="s">
        <v>100854</v>
      </c>
    </row>
    <row r="45" spans="1:11" ht="15.75" thickBot="1">
      <c r="A45" s="1123"/>
      <c r="B45" s="1127"/>
    </row>
    <row r="46" spans="1:11">
      <c r="B46" s="1175"/>
      <c r="C46" s="1177"/>
      <c r="D46" s="1130" t="s">
        <v>100553</v>
      </c>
      <c r="E46" s="1264"/>
      <c r="F46" s="1264"/>
      <c r="G46" s="1264"/>
      <c r="H46" s="1265"/>
    </row>
    <row r="47" spans="1:11">
      <c r="B47" s="1266"/>
      <c r="C47" s="1267"/>
      <c r="D47" s="1268" t="s">
        <v>27</v>
      </c>
      <c r="E47" s="1269" t="s">
        <v>22</v>
      </c>
      <c r="F47" s="1270" t="s">
        <v>17</v>
      </c>
      <c r="G47" s="1271" t="s">
        <v>98834</v>
      </c>
      <c r="H47" s="1272" t="s">
        <v>98675</v>
      </c>
      <c r="J47" s="1138"/>
      <c r="K47" s="1139"/>
    </row>
    <row r="48" spans="1:11">
      <c r="B48" s="1266"/>
      <c r="C48" s="1267"/>
      <c r="D48" s="1273">
        <v>14</v>
      </c>
      <c r="E48" s="1273">
        <v>13</v>
      </c>
      <c r="F48" s="1274">
        <v>12</v>
      </c>
      <c r="G48" s="1274">
        <v>20</v>
      </c>
      <c r="H48" s="1275">
        <v>19</v>
      </c>
      <c r="J48" s="1138"/>
      <c r="K48" s="1139"/>
    </row>
    <row r="49" spans="1:11" ht="15.75" thickBot="1">
      <c r="B49" s="1276" t="s">
        <v>7</v>
      </c>
      <c r="C49" s="1277" t="s">
        <v>100560</v>
      </c>
      <c r="D49" s="1278" t="s">
        <v>98827</v>
      </c>
      <c r="E49" s="1279" t="s">
        <v>98830</v>
      </c>
      <c r="F49" s="1280" t="s">
        <v>98832</v>
      </c>
      <c r="G49" s="1281" t="s">
        <v>98586</v>
      </c>
      <c r="H49" s="1282" t="s">
        <v>98836</v>
      </c>
      <c r="J49" s="1148"/>
      <c r="K49" s="1148"/>
    </row>
    <row r="50" spans="1:11">
      <c r="B50" s="1283" t="s">
        <v>100742</v>
      </c>
      <c r="C50" s="1284" t="s">
        <v>100743</v>
      </c>
      <c r="D50" s="1285">
        <v>3.8325641434448565E-4</v>
      </c>
      <c r="E50" s="1286">
        <v>3.8325641434448565E-4</v>
      </c>
      <c r="F50" s="1287">
        <v>5.9854859011606839E-4</v>
      </c>
      <c r="G50" s="1288">
        <v>6.5069173854331148E-4</v>
      </c>
      <c r="H50" s="1289">
        <v>2.6319737365950993E-3</v>
      </c>
      <c r="J50" s="1150"/>
      <c r="K50" s="1157"/>
    </row>
    <row r="51" spans="1:11" ht="15.75" thickBot="1">
      <c r="B51" s="1290" t="s">
        <v>100742</v>
      </c>
      <c r="C51" s="1291" t="s">
        <v>100744</v>
      </c>
      <c r="D51" s="1292">
        <v>1.8531867098575875E-4</v>
      </c>
      <c r="E51" s="1293">
        <v>1.8531867098575875E-4</v>
      </c>
      <c r="F51" s="1294">
        <v>5.4296351779021829E-4</v>
      </c>
      <c r="G51" s="1295">
        <v>1.6417946071537473E-4</v>
      </c>
      <c r="H51" s="1296">
        <v>1.7519519761125526E-3</v>
      </c>
      <c r="J51" s="1150"/>
      <c r="K51" s="1157"/>
    </row>
    <row r="52" spans="1:11">
      <c r="B52" s="1297" t="s">
        <v>100745</v>
      </c>
      <c r="C52" s="1298" t="s">
        <v>100744</v>
      </c>
      <c r="D52" s="1299">
        <v>8.5941583475417777E-4</v>
      </c>
      <c r="E52" s="1300">
        <v>8.5941583475417777E-4</v>
      </c>
      <c r="F52" s="1301">
        <v>1.3653844375902846E-3</v>
      </c>
      <c r="G52" s="1302">
        <v>3.143308940761588E-3</v>
      </c>
      <c r="H52" s="1303">
        <v>4.7666736962189496E-3</v>
      </c>
      <c r="J52" s="1150"/>
      <c r="K52" s="1157"/>
    </row>
    <row r="53" spans="1:11" ht="15.75" thickBot="1">
      <c r="B53" s="1290" t="s">
        <v>100745</v>
      </c>
      <c r="C53" s="1291" t="s">
        <v>100743</v>
      </c>
      <c r="D53" s="1292">
        <v>4.4641762221116682E-4</v>
      </c>
      <c r="E53" s="1293">
        <v>4.4641762221116682E-4</v>
      </c>
      <c r="F53" s="1294">
        <v>6.8081886361171841E-4</v>
      </c>
      <c r="G53" s="1295">
        <v>2.2304845095780521E-3</v>
      </c>
      <c r="H53" s="1296">
        <v>4.810111221326286E-3</v>
      </c>
      <c r="J53" s="1150"/>
      <c r="K53" s="1157"/>
    </row>
    <row r="56" spans="1:11">
      <c r="A56" s="1123" t="s">
        <v>39</v>
      </c>
    </row>
    <row r="57" spans="1:11">
      <c r="A57" s="1123"/>
      <c r="B57" s="1127" t="s">
        <v>100855</v>
      </c>
    </row>
    <row r="58" spans="1:11" ht="15.75" thickBot="1">
      <c r="A58" s="1123"/>
      <c r="B58" s="1127"/>
    </row>
    <row r="59" spans="1:11">
      <c r="B59" s="1175"/>
      <c r="C59" s="1177"/>
      <c r="D59" s="1130" t="s">
        <v>100553</v>
      </c>
      <c r="E59" s="1264"/>
      <c r="F59" s="1264"/>
      <c r="G59" s="1264"/>
      <c r="H59" s="1265"/>
    </row>
    <row r="60" spans="1:11">
      <c r="B60" s="1266"/>
      <c r="C60" s="1267"/>
      <c r="D60" s="1304" t="s">
        <v>100752</v>
      </c>
      <c r="E60" s="1305"/>
      <c r="F60" s="1305"/>
      <c r="G60" s="1305"/>
      <c r="H60" s="1306"/>
      <c r="J60" s="1139"/>
      <c r="K60" s="1139"/>
    </row>
    <row r="61" spans="1:11">
      <c r="B61" s="1266"/>
      <c r="C61" s="1267"/>
      <c r="D61" s="1268" t="s">
        <v>98797</v>
      </c>
      <c r="E61" s="1307" t="s">
        <v>98687</v>
      </c>
      <c r="F61" s="1270" t="s">
        <v>98804</v>
      </c>
      <c r="G61" s="1761" t="s">
        <v>98695</v>
      </c>
      <c r="H61" s="1762">
        <v>0</v>
      </c>
      <c r="J61" s="1138"/>
      <c r="K61" s="1139"/>
    </row>
    <row r="62" spans="1:11">
      <c r="B62" s="1266"/>
      <c r="C62" s="1267"/>
      <c r="D62" s="1273">
        <v>18</v>
      </c>
      <c r="E62" s="1273">
        <v>17</v>
      </c>
      <c r="F62" s="1274">
        <v>17</v>
      </c>
      <c r="G62" s="1274">
        <v>17</v>
      </c>
      <c r="H62" s="1308">
        <v>17</v>
      </c>
      <c r="J62" s="1138"/>
      <c r="K62" s="1139"/>
    </row>
    <row r="63" spans="1:11" ht="15.75" thickBot="1">
      <c r="B63" s="1276" t="s">
        <v>7</v>
      </c>
      <c r="C63" s="1277" t="s">
        <v>100560</v>
      </c>
      <c r="D63" s="1278" t="s">
        <v>0</v>
      </c>
      <c r="E63" s="1309" t="s">
        <v>1</v>
      </c>
      <c r="F63" s="1280" t="s">
        <v>2</v>
      </c>
      <c r="G63" s="1310" t="s">
        <v>100753</v>
      </c>
      <c r="H63" s="1311" t="s">
        <v>100754</v>
      </c>
      <c r="J63" s="1148"/>
      <c r="K63" s="1148"/>
    </row>
    <row r="64" spans="1:11">
      <c r="B64" s="1224" t="s">
        <v>100755</v>
      </c>
      <c r="C64" s="1225" t="s">
        <v>100744</v>
      </c>
      <c r="D64" s="1299">
        <v>9.2945263196270278E-5</v>
      </c>
      <c r="E64" s="1312">
        <v>2.72402336468886E-4</v>
      </c>
      <c r="F64" s="1301">
        <v>3.4603401741570478E-4</v>
      </c>
      <c r="G64" s="1302">
        <v>2.2108989461566766E-3</v>
      </c>
      <c r="H64" s="1313">
        <v>1.0206695891393535E-3</v>
      </c>
      <c r="J64" s="1150"/>
      <c r="K64" s="1157"/>
    </row>
    <row r="65" spans="1:13" ht="15.75" thickBot="1">
      <c r="B65" s="1234" t="s">
        <v>100755</v>
      </c>
      <c r="C65" s="1235" t="s">
        <v>100743</v>
      </c>
      <c r="D65" s="1314">
        <v>4.2896607747510423E-5</v>
      </c>
      <c r="E65" s="1315">
        <v>2.4887676251467811E-4</v>
      </c>
      <c r="F65" s="1316">
        <v>2.6541361728753916E-4</v>
      </c>
      <c r="G65" s="1317">
        <v>1.3095010782418618E-3</v>
      </c>
      <c r="H65" s="1318">
        <v>9.009585030494969E-4</v>
      </c>
      <c r="J65" s="1150"/>
      <c r="K65" s="1157"/>
    </row>
    <row r="66" spans="1:13">
      <c r="B66" s="1224">
        <v>2</v>
      </c>
      <c r="C66" s="1225" t="s">
        <v>100744</v>
      </c>
      <c r="D66" s="1285">
        <v>3.1741353937411666E-4</v>
      </c>
      <c r="E66" s="1319">
        <v>2.1378618741699669E-3</v>
      </c>
      <c r="F66" s="1287">
        <v>2.5144897610152638E-3</v>
      </c>
      <c r="G66" s="1288">
        <v>1.5489431336150881E-2</v>
      </c>
      <c r="H66" s="1320">
        <v>9.866909035927662E-3</v>
      </c>
      <c r="J66" s="1150"/>
      <c r="K66" s="1157"/>
    </row>
    <row r="67" spans="1:13" ht="15.75" thickBot="1">
      <c r="B67" s="1234">
        <v>2</v>
      </c>
      <c r="C67" s="1235" t="s">
        <v>100743</v>
      </c>
      <c r="D67" s="1321">
        <v>2.8727833467430397E-4</v>
      </c>
      <c r="E67" s="1322">
        <v>1.2502435920596004E-3</v>
      </c>
      <c r="F67" s="1294">
        <v>2.2516800988969863E-3</v>
      </c>
      <c r="G67" s="1295">
        <v>1.2948682569648842E-2</v>
      </c>
      <c r="H67" s="1323">
        <v>5.5694181145455714E-3</v>
      </c>
      <c r="J67" s="1150"/>
      <c r="K67" s="1157"/>
    </row>
    <row r="68" spans="1:13">
      <c r="B68" s="1224">
        <v>4</v>
      </c>
      <c r="C68" s="1225" t="s">
        <v>100744</v>
      </c>
      <c r="D68" s="1299">
        <v>3.1741353937411666E-4</v>
      </c>
      <c r="E68" s="1312">
        <v>2.1378618741699669E-3</v>
      </c>
      <c r="F68" s="1301">
        <v>2.5144897610152638E-3</v>
      </c>
      <c r="G68" s="1302">
        <v>1.5489431336150881E-2</v>
      </c>
      <c r="H68" s="1313">
        <v>6.0248752256013352E-3</v>
      </c>
      <c r="J68" s="1150"/>
      <c r="K68" s="1157"/>
    </row>
    <row r="69" spans="1:13" ht="15.75" thickBot="1">
      <c r="B69" s="1234">
        <v>4</v>
      </c>
      <c r="C69" s="1235" t="s">
        <v>100743</v>
      </c>
      <c r="D69" s="1314">
        <v>2.4021009587204116E-4</v>
      </c>
      <c r="E69" s="1315">
        <v>1.2502435920596004E-3</v>
      </c>
      <c r="F69" s="1316">
        <v>9.6661766881466545E-4</v>
      </c>
      <c r="G69" s="1317">
        <v>1.1314090816683258E-2</v>
      </c>
      <c r="H69" s="1318">
        <v>4.355180555324841E-3</v>
      </c>
      <c r="J69" s="1150"/>
      <c r="K69" s="1157"/>
    </row>
    <row r="70" spans="1:13">
      <c r="B70" s="1242" t="s">
        <v>100759</v>
      </c>
      <c r="C70" s="1243" t="s">
        <v>100744</v>
      </c>
      <c r="D70" s="1285">
        <v>1.3940286313688662E-4</v>
      </c>
      <c r="E70" s="1319">
        <v>7.3895489345261831E-4</v>
      </c>
      <c r="F70" s="1287">
        <v>9.3954913987043221E-4</v>
      </c>
      <c r="G70" s="1288">
        <v>6.0056638456683258E-3</v>
      </c>
      <c r="H70" s="1320">
        <v>2.9757654910743925E-3</v>
      </c>
      <c r="J70" s="1150"/>
      <c r="K70" s="1157"/>
    </row>
    <row r="71" spans="1:13" ht="15.75" thickBot="1">
      <c r="B71" s="1234" t="s">
        <v>100759</v>
      </c>
      <c r="C71" s="1235" t="s">
        <v>100743</v>
      </c>
      <c r="D71" s="1321">
        <v>1.0473754212660523E-4</v>
      </c>
      <c r="E71" s="1322">
        <v>5.3558449245781972E-4</v>
      </c>
      <c r="F71" s="1294">
        <v>7.7790223843632301E-4</v>
      </c>
      <c r="G71" s="1295">
        <v>4.454580515444991E-3</v>
      </c>
      <c r="H71" s="1323">
        <v>2.2559867265499007E-3</v>
      </c>
    </row>
    <row r="74" spans="1:13">
      <c r="A74" s="1123" t="s">
        <v>35</v>
      </c>
    </row>
    <row r="75" spans="1:13">
      <c r="A75" s="1123"/>
      <c r="B75" s="1127" t="s">
        <v>100856</v>
      </c>
    </row>
    <row r="76" spans="1:13" ht="15.75" thickBot="1">
      <c r="A76" s="1123"/>
      <c r="B76" s="1127"/>
    </row>
    <row r="77" spans="1:13">
      <c r="B77" s="1175"/>
      <c r="C77" s="1131"/>
      <c r="D77" s="1177"/>
      <c r="E77" s="1130" t="s">
        <v>100553</v>
      </c>
      <c r="F77" s="1265"/>
      <c r="I77" s="1133"/>
      <c r="J77" s="1133"/>
      <c r="K77" s="1133"/>
      <c r="L77" s="1134"/>
      <c r="M77" s="1133"/>
    </row>
    <row r="78" spans="1:13">
      <c r="B78" s="1266"/>
      <c r="C78" s="1139"/>
      <c r="D78" s="1267"/>
      <c r="E78" s="1304" t="s">
        <v>100555</v>
      </c>
      <c r="F78" s="1306"/>
      <c r="H78" s="1138"/>
      <c r="I78" s="1139"/>
      <c r="J78" s="1133"/>
      <c r="K78" s="1133"/>
      <c r="L78" s="1134"/>
      <c r="M78" s="1133"/>
    </row>
    <row r="79" spans="1:13">
      <c r="B79" s="1266"/>
      <c r="C79" s="1139"/>
      <c r="D79" s="1267"/>
      <c r="E79" s="1324">
        <v>16</v>
      </c>
      <c r="F79" s="1308" t="s">
        <v>100857</v>
      </c>
      <c r="H79" s="1138"/>
      <c r="I79" s="1139"/>
      <c r="J79" s="1133"/>
      <c r="K79" s="1133"/>
      <c r="L79" s="1134"/>
      <c r="M79" s="1133"/>
    </row>
    <row r="80" spans="1:13" ht="45.75" thickBot="1">
      <c r="B80" s="1276" t="s">
        <v>7</v>
      </c>
      <c r="C80" s="1325" t="s">
        <v>100559</v>
      </c>
      <c r="D80" s="1277" t="s">
        <v>100560</v>
      </c>
      <c r="E80" s="1326" t="s">
        <v>100561</v>
      </c>
      <c r="F80" s="1327" t="s">
        <v>100562</v>
      </c>
      <c r="H80" s="1148"/>
      <c r="I80" s="1148"/>
      <c r="J80" s="1150"/>
      <c r="K80" s="1167"/>
      <c r="L80" s="1149"/>
      <c r="M80" s="1149"/>
    </row>
    <row r="81" spans="2:13">
      <c r="B81" s="1224">
        <v>3</v>
      </c>
      <c r="C81" s="1328" t="s">
        <v>100564</v>
      </c>
      <c r="D81" s="1225" t="s">
        <v>100565</v>
      </c>
      <c r="E81" s="1299">
        <v>2.191567754918106E-2</v>
      </c>
      <c r="F81" s="1246">
        <v>2.3964832508767981E-2</v>
      </c>
      <c r="H81" s="1150"/>
      <c r="I81" s="1157"/>
      <c r="J81" s="1167"/>
      <c r="K81" s="1167"/>
      <c r="L81" s="1329"/>
      <c r="M81" s="1329"/>
    </row>
    <row r="82" spans="2:13" ht="15.75" thickBot="1">
      <c r="B82" s="1234">
        <v>3</v>
      </c>
      <c r="C82" s="1330" t="s">
        <v>100564</v>
      </c>
      <c r="D82" s="1235" t="s">
        <v>100567</v>
      </c>
      <c r="E82" s="1314">
        <v>2.4621304273749794E-2</v>
      </c>
      <c r="F82" s="1331">
        <v>2.6796985713223347E-2</v>
      </c>
      <c r="H82" s="1150"/>
      <c r="I82" s="1157"/>
      <c r="J82" s="1167"/>
      <c r="K82" s="1167"/>
      <c r="L82" s="1329"/>
      <c r="M82" s="1329"/>
    </row>
    <row r="83" spans="2:13">
      <c r="B83" s="1224">
        <v>3</v>
      </c>
      <c r="C83" s="1328" t="s">
        <v>100569</v>
      </c>
      <c r="D83" s="1225" t="s">
        <v>100565</v>
      </c>
      <c r="E83" s="1285">
        <v>2.7109078766974288E-2</v>
      </c>
      <c r="F83" s="1230">
        <v>2.9643826008099568E-2</v>
      </c>
      <c r="H83" s="1150"/>
      <c r="I83" s="1157"/>
      <c r="J83" s="1167"/>
      <c r="K83" s="1167"/>
      <c r="L83" s="1329"/>
      <c r="M83" s="1329"/>
    </row>
    <row r="84" spans="2:13" ht="15.75" thickBot="1">
      <c r="B84" s="1234">
        <v>3</v>
      </c>
      <c r="C84" s="1330" t="s">
        <v>100569</v>
      </c>
      <c r="D84" s="1235" t="s">
        <v>100567</v>
      </c>
      <c r="E84" s="1321">
        <v>4.0037270502242164E-2</v>
      </c>
      <c r="F84" s="1260">
        <v>2.751770522735866E-2</v>
      </c>
      <c r="H84" s="1150"/>
      <c r="I84" s="1157"/>
      <c r="J84" s="1167"/>
      <c r="K84" s="1167"/>
      <c r="L84" s="1329"/>
      <c r="M84" s="1329"/>
    </row>
    <row r="85" spans="2:13">
      <c r="B85" s="1224" t="s">
        <v>100572</v>
      </c>
      <c r="C85" s="1328" t="s">
        <v>100564</v>
      </c>
      <c r="D85" s="1225" t="s">
        <v>100565</v>
      </c>
      <c r="E85" s="1299">
        <v>2.4100697996459614E-2</v>
      </c>
      <c r="F85" s="1246">
        <v>3.8872800904178648E-2</v>
      </c>
      <c r="H85" s="1150"/>
      <c r="I85" s="1157"/>
      <c r="J85" s="1167"/>
      <c r="K85" s="1167"/>
      <c r="L85" s="1329"/>
      <c r="M85" s="1329"/>
    </row>
    <row r="86" spans="2:13" ht="15.75" thickBot="1">
      <c r="B86" s="1234" t="s">
        <v>100572</v>
      </c>
      <c r="C86" s="1330" t="s">
        <v>100564</v>
      </c>
      <c r="D86" s="1235" t="s">
        <v>100567</v>
      </c>
      <c r="E86" s="1314">
        <v>2.4376866892548893E-2</v>
      </c>
      <c r="F86" s="1331">
        <v>4.3319275273402527E-2</v>
      </c>
      <c r="H86" s="1150"/>
      <c r="I86" s="1157"/>
      <c r="J86" s="1167"/>
      <c r="K86" s="1167"/>
      <c r="L86" s="1329"/>
      <c r="M86" s="1329"/>
    </row>
    <row r="87" spans="2:13">
      <c r="B87" s="1242" t="s">
        <v>100572</v>
      </c>
      <c r="C87" s="1332" t="s">
        <v>100569</v>
      </c>
      <c r="D87" s="1243" t="s">
        <v>100565</v>
      </c>
      <c r="E87" s="1285">
        <v>2.7169612628249601E-2</v>
      </c>
      <c r="F87" s="1230">
        <v>4.2511404919884047E-2</v>
      </c>
      <c r="H87" s="1150"/>
      <c r="I87" s="1157"/>
      <c r="J87" s="1167"/>
      <c r="K87" s="1167"/>
      <c r="L87" s="1329"/>
      <c r="M87" s="1329"/>
    </row>
    <row r="88" spans="2:13" ht="15.75" thickBot="1">
      <c r="B88" s="1234" t="s">
        <v>100572</v>
      </c>
      <c r="C88" s="1330" t="s">
        <v>100569</v>
      </c>
      <c r="D88" s="1235" t="s">
        <v>100567</v>
      </c>
      <c r="E88" s="1321">
        <v>3.6137548905166336E-2</v>
      </c>
      <c r="F88" s="1260">
        <v>5.6543241721536894E-2</v>
      </c>
      <c r="H88" s="1150"/>
      <c r="I88" s="1157"/>
      <c r="J88" s="1167"/>
      <c r="K88" s="1167"/>
      <c r="L88" s="1329"/>
      <c r="M88" s="1329"/>
    </row>
    <row r="89" spans="2:13">
      <c r="I89" s="1133"/>
      <c r="J89" s="1133"/>
      <c r="K89" s="1133"/>
      <c r="L89" s="1133"/>
      <c r="M89" s="1133"/>
    </row>
  </sheetData>
  <mergeCells count="8">
    <mergeCell ref="B27:D27"/>
    <mergeCell ref="E27:K27"/>
    <mergeCell ref="G61:H61"/>
    <mergeCell ref="E22:K22"/>
    <mergeCell ref="E23:K23"/>
    <mergeCell ref="E24:F24"/>
    <mergeCell ref="G24:H24"/>
    <mergeCell ref="I24:J24"/>
  </mergeCells>
  <pageMargins left="0.45" right="0.45" top="0.75" bottom="0.75" header="0.3" footer="0.3"/>
  <pageSetup scale="64" fitToHeight="2" orientation="landscape" verticalDpi="1200" r:id="rId1"/>
  <headerFooter>
    <oddFooter>&amp;RPage &amp;P</oddFooter>
  </headerFooter>
  <rowBreaks count="1" manualBreakCount="1">
    <brk id="42" min="5" max="10"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2" tint="-0.499984740745262"/>
  </sheetPr>
  <dimension ref="A1:N31"/>
  <sheetViews>
    <sheetView showGridLines="0" topLeftCell="D1" zoomScaleNormal="100" zoomScaleSheetLayoutView="85" workbookViewId="0">
      <selection activeCell="E33" sqref="E33"/>
    </sheetView>
  </sheetViews>
  <sheetFormatPr defaultRowHeight="15" outlineLevelCol="1"/>
  <cols>
    <col min="1" max="1" width="13.140625" style="633" customWidth="1"/>
    <col min="2" max="2" width="15.85546875" style="389" hidden="1" customWidth="1" outlineLevel="1"/>
    <col min="3" max="3" width="14.5703125" style="389" customWidth="1" collapsed="1"/>
    <col min="4" max="4" width="12.5703125" style="389" customWidth="1"/>
    <col min="5" max="9" width="16.85546875" style="389" customWidth="1"/>
    <col min="10" max="10" width="6.85546875" style="389" customWidth="1"/>
    <col min="11" max="11" width="22" style="413" customWidth="1"/>
    <col min="12" max="12" width="41.42578125" style="415" customWidth="1"/>
    <col min="13" max="13" width="5" style="415" customWidth="1" outlineLevel="1"/>
    <col min="14" max="14" width="19.28515625" style="415" customWidth="1" outlineLevel="1"/>
    <col min="15" max="15" width="16.5703125" style="389" customWidth="1"/>
    <col min="16" max="16" width="15" style="389" customWidth="1"/>
    <col min="17" max="258" width="9.140625" style="389"/>
    <col min="259" max="259" width="14.5703125" style="389" customWidth="1"/>
    <col min="260" max="260" width="12.5703125" style="389" customWidth="1"/>
    <col min="261" max="261" width="16.140625" style="389" customWidth="1"/>
    <col min="262" max="262" width="20.5703125" style="389" customWidth="1"/>
    <col min="263" max="263" width="21" style="389" customWidth="1"/>
    <col min="264" max="270" width="19.28515625" style="389" customWidth="1"/>
    <col min="271" max="514" width="9.140625" style="389"/>
    <col min="515" max="515" width="14.5703125" style="389" customWidth="1"/>
    <col min="516" max="516" width="12.5703125" style="389" customWidth="1"/>
    <col min="517" max="517" width="16.140625" style="389" customWidth="1"/>
    <col min="518" max="518" width="20.5703125" style="389" customWidth="1"/>
    <col min="519" max="519" width="21" style="389" customWidth="1"/>
    <col min="520" max="526" width="19.28515625" style="389" customWidth="1"/>
    <col min="527" max="770" width="9.140625" style="389"/>
    <col min="771" max="771" width="14.5703125" style="389" customWidth="1"/>
    <col min="772" max="772" width="12.5703125" style="389" customWidth="1"/>
    <col min="773" max="773" width="16.140625" style="389" customWidth="1"/>
    <col min="774" max="774" width="20.5703125" style="389" customWidth="1"/>
    <col min="775" max="775" width="21" style="389" customWidth="1"/>
    <col min="776" max="782" width="19.28515625" style="389" customWidth="1"/>
    <col min="783" max="1026" width="9.140625" style="389"/>
    <col min="1027" max="1027" width="14.5703125" style="389" customWidth="1"/>
    <col min="1028" max="1028" width="12.5703125" style="389" customWidth="1"/>
    <col min="1029" max="1029" width="16.140625" style="389" customWidth="1"/>
    <col min="1030" max="1030" width="20.5703125" style="389" customWidth="1"/>
    <col min="1031" max="1031" width="21" style="389" customWidth="1"/>
    <col min="1032" max="1038" width="19.28515625" style="389" customWidth="1"/>
    <col min="1039" max="1282" width="9.140625" style="389"/>
    <col min="1283" max="1283" width="14.5703125" style="389" customWidth="1"/>
    <col min="1284" max="1284" width="12.5703125" style="389" customWidth="1"/>
    <col min="1285" max="1285" width="16.140625" style="389" customWidth="1"/>
    <col min="1286" max="1286" width="20.5703125" style="389" customWidth="1"/>
    <col min="1287" max="1287" width="21" style="389" customWidth="1"/>
    <col min="1288" max="1294" width="19.28515625" style="389" customWidth="1"/>
    <col min="1295" max="1538" width="9.140625" style="389"/>
    <col min="1539" max="1539" width="14.5703125" style="389" customWidth="1"/>
    <col min="1540" max="1540" width="12.5703125" style="389" customWidth="1"/>
    <col min="1541" max="1541" width="16.140625" style="389" customWidth="1"/>
    <col min="1542" max="1542" width="20.5703125" style="389" customWidth="1"/>
    <col min="1543" max="1543" width="21" style="389" customWidth="1"/>
    <col min="1544" max="1550" width="19.28515625" style="389" customWidth="1"/>
    <col min="1551" max="1794" width="9.140625" style="389"/>
    <col min="1795" max="1795" width="14.5703125" style="389" customWidth="1"/>
    <col min="1796" max="1796" width="12.5703125" style="389" customWidth="1"/>
    <col min="1797" max="1797" width="16.140625" style="389" customWidth="1"/>
    <col min="1798" max="1798" width="20.5703125" style="389" customWidth="1"/>
    <col min="1799" max="1799" width="21" style="389" customWidth="1"/>
    <col min="1800" max="1806" width="19.28515625" style="389" customWidth="1"/>
    <col min="1807" max="2050" width="9.140625" style="389"/>
    <col min="2051" max="2051" width="14.5703125" style="389" customWidth="1"/>
    <col min="2052" max="2052" width="12.5703125" style="389" customWidth="1"/>
    <col min="2053" max="2053" width="16.140625" style="389" customWidth="1"/>
    <col min="2054" max="2054" width="20.5703125" style="389" customWidth="1"/>
    <col min="2055" max="2055" width="21" style="389" customWidth="1"/>
    <col min="2056" max="2062" width="19.28515625" style="389" customWidth="1"/>
    <col min="2063" max="2306" width="9.140625" style="389"/>
    <col min="2307" max="2307" width="14.5703125" style="389" customWidth="1"/>
    <col min="2308" max="2308" width="12.5703125" style="389" customWidth="1"/>
    <col min="2309" max="2309" width="16.140625" style="389" customWidth="1"/>
    <col min="2310" max="2310" width="20.5703125" style="389" customWidth="1"/>
    <col min="2311" max="2311" width="21" style="389" customWidth="1"/>
    <col min="2312" max="2318" width="19.28515625" style="389" customWidth="1"/>
    <col min="2319" max="2562" width="9.140625" style="389"/>
    <col min="2563" max="2563" width="14.5703125" style="389" customWidth="1"/>
    <col min="2564" max="2564" width="12.5703125" style="389" customWidth="1"/>
    <col min="2565" max="2565" width="16.140625" style="389" customWidth="1"/>
    <col min="2566" max="2566" width="20.5703125" style="389" customWidth="1"/>
    <col min="2567" max="2567" width="21" style="389" customWidth="1"/>
    <col min="2568" max="2574" width="19.28515625" style="389" customWidth="1"/>
    <col min="2575" max="2818" width="9.140625" style="389"/>
    <col min="2819" max="2819" width="14.5703125" style="389" customWidth="1"/>
    <col min="2820" max="2820" width="12.5703125" style="389" customWidth="1"/>
    <col min="2821" max="2821" width="16.140625" style="389" customWidth="1"/>
    <col min="2822" max="2822" width="20.5703125" style="389" customWidth="1"/>
    <col min="2823" max="2823" width="21" style="389" customWidth="1"/>
    <col min="2824" max="2830" width="19.28515625" style="389" customWidth="1"/>
    <col min="2831" max="3074" width="9.140625" style="389"/>
    <col min="3075" max="3075" width="14.5703125" style="389" customWidth="1"/>
    <col min="3076" max="3076" width="12.5703125" style="389" customWidth="1"/>
    <col min="3077" max="3077" width="16.140625" style="389" customWidth="1"/>
    <col min="3078" max="3078" width="20.5703125" style="389" customWidth="1"/>
    <col min="3079" max="3079" width="21" style="389" customWidth="1"/>
    <col min="3080" max="3086" width="19.28515625" style="389" customWidth="1"/>
    <col min="3087" max="3330" width="9.140625" style="389"/>
    <col min="3331" max="3331" width="14.5703125" style="389" customWidth="1"/>
    <col min="3332" max="3332" width="12.5703125" style="389" customWidth="1"/>
    <col min="3333" max="3333" width="16.140625" style="389" customWidth="1"/>
    <col min="3334" max="3334" width="20.5703125" style="389" customWidth="1"/>
    <col min="3335" max="3335" width="21" style="389" customWidth="1"/>
    <col min="3336" max="3342" width="19.28515625" style="389" customWidth="1"/>
    <col min="3343" max="3586" width="9.140625" style="389"/>
    <col min="3587" max="3587" width="14.5703125" style="389" customWidth="1"/>
    <col min="3588" max="3588" width="12.5703125" style="389" customWidth="1"/>
    <col min="3589" max="3589" width="16.140625" style="389" customWidth="1"/>
    <col min="3590" max="3590" width="20.5703125" style="389" customWidth="1"/>
    <col min="3591" max="3591" width="21" style="389" customWidth="1"/>
    <col min="3592" max="3598" width="19.28515625" style="389" customWidth="1"/>
    <col min="3599" max="3842" width="9.140625" style="389"/>
    <col min="3843" max="3843" width="14.5703125" style="389" customWidth="1"/>
    <col min="3844" max="3844" width="12.5703125" style="389" customWidth="1"/>
    <col min="3845" max="3845" width="16.140625" style="389" customWidth="1"/>
    <col min="3846" max="3846" width="20.5703125" style="389" customWidth="1"/>
    <col min="3847" max="3847" width="21" style="389" customWidth="1"/>
    <col min="3848" max="3854" width="19.28515625" style="389" customWidth="1"/>
    <col min="3855" max="4098" width="9.140625" style="389"/>
    <col min="4099" max="4099" width="14.5703125" style="389" customWidth="1"/>
    <col min="4100" max="4100" width="12.5703125" style="389" customWidth="1"/>
    <col min="4101" max="4101" width="16.140625" style="389" customWidth="1"/>
    <col min="4102" max="4102" width="20.5703125" style="389" customWidth="1"/>
    <col min="4103" max="4103" width="21" style="389" customWidth="1"/>
    <col min="4104" max="4110" width="19.28515625" style="389" customWidth="1"/>
    <col min="4111" max="4354" width="9.140625" style="389"/>
    <col min="4355" max="4355" width="14.5703125" style="389" customWidth="1"/>
    <col min="4356" max="4356" width="12.5703125" style="389" customWidth="1"/>
    <col min="4357" max="4357" width="16.140625" style="389" customWidth="1"/>
    <col min="4358" max="4358" width="20.5703125" style="389" customWidth="1"/>
    <col min="4359" max="4359" width="21" style="389" customWidth="1"/>
    <col min="4360" max="4366" width="19.28515625" style="389" customWidth="1"/>
    <col min="4367" max="4610" width="9.140625" style="389"/>
    <col min="4611" max="4611" width="14.5703125" style="389" customWidth="1"/>
    <col min="4612" max="4612" width="12.5703125" style="389" customWidth="1"/>
    <col min="4613" max="4613" width="16.140625" style="389" customWidth="1"/>
    <col min="4614" max="4614" width="20.5703125" style="389" customWidth="1"/>
    <col min="4615" max="4615" width="21" style="389" customWidth="1"/>
    <col min="4616" max="4622" width="19.28515625" style="389" customWidth="1"/>
    <col min="4623" max="4866" width="9.140625" style="389"/>
    <col min="4867" max="4867" width="14.5703125" style="389" customWidth="1"/>
    <col min="4868" max="4868" width="12.5703125" style="389" customWidth="1"/>
    <col min="4869" max="4869" width="16.140625" style="389" customWidth="1"/>
    <col min="4870" max="4870" width="20.5703125" style="389" customWidth="1"/>
    <col min="4871" max="4871" width="21" style="389" customWidth="1"/>
    <col min="4872" max="4878" width="19.28515625" style="389" customWidth="1"/>
    <col min="4879" max="5122" width="9.140625" style="389"/>
    <col min="5123" max="5123" width="14.5703125" style="389" customWidth="1"/>
    <col min="5124" max="5124" width="12.5703125" style="389" customWidth="1"/>
    <col min="5125" max="5125" width="16.140625" style="389" customWidth="1"/>
    <col min="5126" max="5126" width="20.5703125" style="389" customWidth="1"/>
    <col min="5127" max="5127" width="21" style="389" customWidth="1"/>
    <col min="5128" max="5134" width="19.28515625" style="389" customWidth="1"/>
    <col min="5135" max="5378" width="9.140625" style="389"/>
    <col min="5379" max="5379" width="14.5703125" style="389" customWidth="1"/>
    <col min="5380" max="5380" width="12.5703125" style="389" customWidth="1"/>
    <col min="5381" max="5381" width="16.140625" style="389" customWidth="1"/>
    <col min="5382" max="5382" width="20.5703125" style="389" customWidth="1"/>
    <col min="5383" max="5383" width="21" style="389" customWidth="1"/>
    <col min="5384" max="5390" width="19.28515625" style="389" customWidth="1"/>
    <col min="5391" max="5634" width="9.140625" style="389"/>
    <col min="5635" max="5635" width="14.5703125" style="389" customWidth="1"/>
    <col min="5636" max="5636" width="12.5703125" style="389" customWidth="1"/>
    <col min="5637" max="5637" width="16.140625" style="389" customWidth="1"/>
    <col min="5638" max="5638" width="20.5703125" style="389" customWidth="1"/>
    <col min="5639" max="5639" width="21" style="389" customWidth="1"/>
    <col min="5640" max="5646" width="19.28515625" style="389" customWidth="1"/>
    <col min="5647" max="5890" width="9.140625" style="389"/>
    <col min="5891" max="5891" width="14.5703125" style="389" customWidth="1"/>
    <col min="5892" max="5892" width="12.5703125" style="389" customWidth="1"/>
    <col min="5893" max="5893" width="16.140625" style="389" customWidth="1"/>
    <col min="5894" max="5894" width="20.5703125" style="389" customWidth="1"/>
    <col min="5895" max="5895" width="21" style="389" customWidth="1"/>
    <col min="5896" max="5902" width="19.28515625" style="389" customWidth="1"/>
    <col min="5903" max="6146" width="9.140625" style="389"/>
    <col min="6147" max="6147" width="14.5703125" style="389" customWidth="1"/>
    <col min="6148" max="6148" width="12.5703125" style="389" customWidth="1"/>
    <col min="6149" max="6149" width="16.140625" style="389" customWidth="1"/>
    <col min="6150" max="6150" width="20.5703125" style="389" customWidth="1"/>
    <col min="6151" max="6151" width="21" style="389" customWidth="1"/>
    <col min="6152" max="6158" width="19.28515625" style="389" customWidth="1"/>
    <col min="6159" max="6402" width="9.140625" style="389"/>
    <col min="6403" max="6403" width="14.5703125" style="389" customWidth="1"/>
    <col min="6404" max="6404" width="12.5703125" style="389" customWidth="1"/>
    <col min="6405" max="6405" width="16.140625" style="389" customWidth="1"/>
    <col min="6406" max="6406" width="20.5703125" style="389" customWidth="1"/>
    <col min="6407" max="6407" width="21" style="389" customWidth="1"/>
    <col min="6408" max="6414" width="19.28515625" style="389" customWidth="1"/>
    <col min="6415" max="6658" width="9.140625" style="389"/>
    <col min="6659" max="6659" width="14.5703125" style="389" customWidth="1"/>
    <col min="6660" max="6660" width="12.5703125" style="389" customWidth="1"/>
    <col min="6661" max="6661" width="16.140625" style="389" customWidth="1"/>
    <col min="6662" max="6662" width="20.5703125" style="389" customWidth="1"/>
    <col min="6663" max="6663" width="21" style="389" customWidth="1"/>
    <col min="6664" max="6670" width="19.28515625" style="389" customWidth="1"/>
    <col min="6671" max="6914" width="9.140625" style="389"/>
    <col min="6915" max="6915" width="14.5703125" style="389" customWidth="1"/>
    <col min="6916" max="6916" width="12.5703125" style="389" customWidth="1"/>
    <col min="6917" max="6917" width="16.140625" style="389" customWidth="1"/>
    <col min="6918" max="6918" width="20.5703125" style="389" customWidth="1"/>
    <col min="6919" max="6919" width="21" style="389" customWidth="1"/>
    <col min="6920" max="6926" width="19.28515625" style="389" customWidth="1"/>
    <col min="6927" max="7170" width="9.140625" style="389"/>
    <col min="7171" max="7171" width="14.5703125" style="389" customWidth="1"/>
    <col min="7172" max="7172" width="12.5703125" style="389" customWidth="1"/>
    <col min="7173" max="7173" width="16.140625" style="389" customWidth="1"/>
    <col min="7174" max="7174" width="20.5703125" style="389" customWidth="1"/>
    <col min="7175" max="7175" width="21" style="389" customWidth="1"/>
    <col min="7176" max="7182" width="19.28515625" style="389" customWidth="1"/>
    <col min="7183" max="7426" width="9.140625" style="389"/>
    <col min="7427" max="7427" width="14.5703125" style="389" customWidth="1"/>
    <col min="7428" max="7428" width="12.5703125" style="389" customWidth="1"/>
    <col min="7429" max="7429" width="16.140625" style="389" customWidth="1"/>
    <col min="7430" max="7430" width="20.5703125" style="389" customWidth="1"/>
    <col min="7431" max="7431" width="21" style="389" customWidth="1"/>
    <col min="7432" max="7438" width="19.28515625" style="389" customWidth="1"/>
    <col min="7439" max="7682" width="9.140625" style="389"/>
    <col min="7683" max="7683" width="14.5703125" style="389" customWidth="1"/>
    <col min="7684" max="7684" width="12.5703125" style="389" customWidth="1"/>
    <col min="7685" max="7685" width="16.140625" style="389" customWidth="1"/>
    <col min="7686" max="7686" width="20.5703125" style="389" customWidth="1"/>
    <col min="7687" max="7687" width="21" style="389" customWidth="1"/>
    <col min="7688" max="7694" width="19.28515625" style="389" customWidth="1"/>
    <col min="7695" max="7938" width="9.140625" style="389"/>
    <col min="7939" max="7939" width="14.5703125" style="389" customWidth="1"/>
    <col min="7940" max="7940" width="12.5703125" style="389" customWidth="1"/>
    <col min="7941" max="7941" width="16.140625" style="389" customWidth="1"/>
    <col min="7942" max="7942" width="20.5703125" style="389" customWidth="1"/>
    <col min="7943" max="7943" width="21" style="389" customWidth="1"/>
    <col min="7944" max="7950" width="19.28515625" style="389" customWidth="1"/>
    <col min="7951" max="8194" width="9.140625" style="389"/>
    <col min="8195" max="8195" width="14.5703125" style="389" customWidth="1"/>
    <col min="8196" max="8196" width="12.5703125" style="389" customWidth="1"/>
    <col min="8197" max="8197" width="16.140625" style="389" customWidth="1"/>
    <col min="8198" max="8198" width="20.5703125" style="389" customWidth="1"/>
    <col min="8199" max="8199" width="21" style="389" customWidth="1"/>
    <col min="8200" max="8206" width="19.28515625" style="389" customWidth="1"/>
    <col min="8207" max="8450" width="9.140625" style="389"/>
    <col min="8451" max="8451" width="14.5703125" style="389" customWidth="1"/>
    <col min="8452" max="8452" width="12.5703125" style="389" customWidth="1"/>
    <col min="8453" max="8453" width="16.140625" style="389" customWidth="1"/>
    <col min="8454" max="8454" width="20.5703125" style="389" customWidth="1"/>
    <col min="8455" max="8455" width="21" style="389" customWidth="1"/>
    <col min="8456" max="8462" width="19.28515625" style="389" customWidth="1"/>
    <col min="8463" max="8706" width="9.140625" style="389"/>
    <col min="8707" max="8707" width="14.5703125" style="389" customWidth="1"/>
    <col min="8708" max="8708" width="12.5703125" style="389" customWidth="1"/>
    <col min="8709" max="8709" width="16.140625" style="389" customWidth="1"/>
    <col min="8710" max="8710" width="20.5703125" style="389" customWidth="1"/>
    <col min="8711" max="8711" width="21" style="389" customWidth="1"/>
    <col min="8712" max="8718" width="19.28515625" style="389" customWidth="1"/>
    <col min="8719" max="8962" width="9.140625" style="389"/>
    <col min="8963" max="8963" width="14.5703125" style="389" customWidth="1"/>
    <col min="8964" max="8964" width="12.5703125" style="389" customWidth="1"/>
    <col min="8965" max="8965" width="16.140625" style="389" customWidth="1"/>
    <col min="8966" max="8966" width="20.5703125" style="389" customWidth="1"/>
    <col min="8967" max="8967" width="21" style="389" customWidth="1"/>
    <col min="8968" max="8974" width="19.28515625" style="389" customWidth="1"/>
    <col min="8975" max="9218" width="9.140625" style="389"/>
    <col min="9219" max="9219" width="14.5703125" style="389" customWidth="1"/>
    <col min="9220" max="9220" width="12.5703125" style="389" customWidth="1"/>
    <col min="9221" max="9221" width="16.140625" style="389" customWidth="1"/>
    <col min="9222" max="9222" width="20.5703125" style="389" customWidth="1"/>
    <col min="9223" max="9223" width="21" style="389" customWidth="1"/>
    <col min="9224" max="9230" width="19.28515625" style="389" customWidth="1"/>
    <col min="9231" max="9474" width="9.140625" style="389"/>
    <col min="9475" max="9475" width="14.5703125" style="389" customWidth="1"/>
    <col min="9476" max="9476" width="12.5703125" style="389" customWidth="1"/>
    <col min="9477" max="9477" width="16.140625" style="389" customWidth="1"/>
    <col min="9478" max="9478" width="20.5703125" style="389" customWidth="1"/>
    <col min="9479" max="9479" width="21" style="389" customWidth="1"/>
    <col min="9480" max="9486" width="19.28515625" style="389" customWidth="1"/>
    <col min="9487" max="9730" width="9.140625" style="389"/>
    <col min="9731" max="9731" width="14.5703125" style="389" customWidth="1"/>
    <col min="9732" max="9732" width="12.5703125" style="389" customWidth="1"/>
    <col min="9733" max="9733" width="16.140625" style="389" customWidth="1"/>
    <col min="9734" max="9734" width="20.5703125" style="389" customWidth="1"/>
    <col min="9735" max="9735" width="21" style="389" customWidth="1"/>
    <col min="9736" max="9742" width="19.28515625" style="389" customWidth="1"/>
    <col min="9743" max="9986" width="9.140625" style="389"/>
    <col min="9987" max="9987" width="14.5703125" style="389" customWidth="1"/>
    <col min="9988" max="9988" width="12.5703125" style="389" customWidth="1"/>
    <col min="9989" max="9989" width="16.140625" style="389" customWidth="1"/>
    <col min="9990" max="9990" width="20.5703125" style="389" customWidth="1"/>
    <col min="9991" max="9991" width="21" style="389" customWidth="1"/>
    <col min="9992" max="9998" width="19.28515625" style="389" customWidth="1"/>
    <col min="9999" max="10242" width="9.140625" style="389"/>
    <col min="10243" max="10243" width="14.5703125" style="389" customWidth="1"/>
    <col min="10244" max="10244" width="12.5703125" style="389" customWidth="1"/>
    <col min="10245" max="10245" width="16.140625" style="389" customWidth="1"/>
    <col min="10246" max="10246" width="20.5703125" style="389" customWidth="1"/>
    <col min="10247" max="10247" width="21" style="389" customWidth="1"/>
    <col min="10248" max="10254" width="19.28515625" style="389" customWidth="1"/>
    <col min="10255" max="10498" width="9.140625" style="389"/>
    <col min="10499" max="10499" width="14.5703125" style="389" customWidth="1"/>
    <col min="10500" max="10500" width="12.5703125" style="389" customWidth="1"/>
    <col min="10501" max="10501" width="16.140625" style="389" customWidth="1"/>
    <col min="10502" max="10502" width="20.5703125" style="389" customWidth="1"/>
    <col min="10503" max="10503" width="21" style="389" customWidth="1"/>
    <col min="10504" max="10510" width="19.28515625" style="389" customWidth="1"/>
    <col min="10511" max="10754" width="9.140625" style="389"/>
    <col min="10755" max="10755" width="14.5703125" style="389" customWidth="1"/>
    <col min="10756" max="10756" width="12.5703125" style="389" customWidth="1"/>
    <col min="10757" max="10757" width="16.140625" style="389" customWidth="1"/>
    <col min="10758" max="10758" width="20.5703125" style="389" customWidth="1"/>
    <col min="10759" max="10759" width="21" style="389" customWidth="1"/>
    <col min="10760" max="10766" width="19.28515625" style="389" customWidth="1"/>
    <col min="10767" max="11010" width="9.140625" style="389"/>
    <col min="11011" max="11011" width="14.5703125" style="389" customWidth="1"/>
    <col min="11012" max="11012" width="12.5703125" style="389" customWidth="1"/>
    <col min="11013" max="11013" width="16.140625" style="389" customWidth="1"/>
    <col min="11014" max="11014" width="20.5703125" style="389" customWidth="1"/>
    <col min="11015" max="11015" width="21" style="389" customWidth="1"/>
    <col min="11016" max="11022" width="19.28515625" style="389" customWidth="1"/>
    <col min="11023" max="11266" width="9.140625" style="389"/>
    <col min="11267" max="11267" width="14.5703125" style="389" customWidth="1"/>
    <col min="11268" max="11268" width="12.5703125" style="389" customWidth="1"/>
    <col min="11269" max="11269" width="16.140625" style="389" customWidth="1"/>
    <col min="11270" max="11270" width="20.5703125" style="389" customWidth="1"/>
    <col min="11271" max="11271" width="21" style="389" customWidth="1"/>
    <col min="11272" max="11278" width="19.28515625" style="389" customWidth="1"/>
    <col min="11279" max="11522" width="9.140625" style="389"/>
    <col min="11523" max="11523" width="14.5703125" style="389" customWidth="1"/>
    <col min="11524" max="11524" width="12.5703125" style="389" customWidth="1"/>
    <col min="11525" max="11525" width="16.140625" style="389" customWidth="1"/>
    <col min="11526" max="11526" width="20.5703125" style="389" customWidth="1"/>
    <col min="11527" max="11527" width="21" style="389" customWidth="1"/>
    <col min="11528" max="11534" width="19.28515625" style="389" customWidth="1"/>
    <col min="11535" max="11778" width="9.140625" style="389"/>
    <col min="11779" max="11779" width="14.5703125" style="389" customWidth="1"/>
    <col min="11780" max="11780" width="12.5703125" style="389" customWidth="1"/>
    <col min="11781" max="11781" width="16.140625" style="389" customWidth="1"/>
    <col min="11782" max="11782" width="20.5703125" style="389" customWidth="1"/>
    <col min="11783" max="11783" width="21" style="389" customWidth="1"/>
    <col min="11784" max="11790" width="19.28515625" style="389" customWidth="1"/>
    <col min="11791" max="12034" width="9.140625" style="389"/>
    <col min="12035" max="12035" width="14.5703125" style="389" customWidth="1"/>
    <col min="12036" max="12036" width="12.5703125" style="389" customWidth="1"/>
    <col min="12037" max="12037" width="16.140625" style="389" customWidth="1"/>
    <col min="12038" max="12038" width="20.5703125" style="389" customWidth="1"/>
    <col min="12039" max="12039" width="21" style="389" customWidth="1"/>
    <col min="12040" max="12046" width="19.28515625" style="389" customWidth="1"/>
    <col min="12047" max="12290" width="9.140625" style="389"/>
    <col min="12291" max="12291" width="14.5703125" style="389" customWidth="1"/>
    <col min="12292" max="12292" width="12.5703125" style="389" customWidth="1"/>
    <col min="12293" max="12293" width="16.140625" style="389" customWidth="1"/>
    <col min="12294" max="12294" width="20.5703125" style="389" customWidth="1"/>
    <col min="12295" max="12295" width="21" style="389" customWidth="1"/>
    <col min="12296" max="12302" width="19.28515625" style="389" customWidth="1"/>
    <col min="12303" max="12546" width="9.140625" style="389"/>
    <col min="12547" max="12547" width="14.5703125" style="389" customWidth="1"/>
    <col min="12548" max="12548" width="12.5703125" style="389" customWidth="1"/>
    <col min="12549" max="12549" width="16.140625" style="389" customWidth="1"/>
    <col min="12550" max="12550" width="20.5703125" style="389" customWidth="1"/>
    <col min="12551" max="12551" width="21" style="389" customWidth="1"/>
    <col min="12552" max="12558" width="19.28515625" style="389" customWidth="1"/>
    <col min="12559" max="12802" width="9.140625" style="389"/>
    <col min="12803" max="12803" width="14.5703125" style="389" customWidth="1"/>
    <col min="12804" max="12804" width="12.5703125" style="389" customWidth="1"/>
    <col min="12805" max="12805" width="16.140625" style="389" customWidth="1"/>
    <col min="12806" max="12806" width="20.5703125" style="389" customWidth="1"/>
    <col min="12807" max="12807" width="21" style="389" customWidth="1"/>
    <col min="12808" max="12814" width="19.28515625" style="389" customWidth="1"/>
    <col min="12815" max="13058" width="9.140625" style="389"/>
    <col min="13059" max="13059" width="14.5703125" style="389" customWidth="1"/>
    <col min="13060" max="13060" width="12.5703125" style="389" customWidth="1"/>
    <col min="13061" max="13061" width="16.140625" style="389" customWidth="1"/>
    <col min="13062" max="13062" width="20.5703125" style="389" customWidth="1"/>
    <col min="13063" max="13063" width="21" style="389" customWidth="1"/>
    <col min="13064" max="13070" width="19.28515625" style="389" customWidth="1"/>
    <col min="13071" max="13314" width="9.140625" style="389"/>
    <col min="13315" max="13315" width="14.5703125" style="389" customWidth="1"/>
    <col min="13316" max="13316" width="12.5703125" style="389" customWidth="1"/>
    <col min="13317" max="13317" width="16.140625" style="389" customWidth="1"/>
    <col min="13318" max="13318" width="20.5703125" style="389" customWidth="1"/>
    <col min="13319" max="13319" width="21" style="389" customWidth="1"/>
    <col min="13320" max="13326" width="19.28515625" style="389" customWidth="1"/>
    <col min="13327" max="13570" width="9.140625" style="389"/>
    <col min="13571" max="13571" width="14.5703125" style="389" customWidth="1"/>
    <col min="13572" max="13572" width="12.5703125" style="389" customWidth="1"/>
    <col min="13573" max="13573" width="16.140625" style="389" customWidth="1"/>
    <col min="13574" max="13574" width="20.5703125" style="389" customWidth="1"/>
    <col min="13575" max="13575" width="21" style="389" customWidth="1"/>
    <col min="13576" max="13582" width="19.28515625" style="389" customWidth="1"/>
    <col min="13583" max="13826" width="9.140625" style="389"/>
    <col min="13827" max="13827" width="14.5703125" style="389" customWidth="1"/>
    <col min="13828" max="13828" width="12.5703125" style="389" customWidth="1"/>
    <col min="13829" max="13829" width="16.140625" style="389" customWidth="1"/>
    <col min="13830" max="13830" width="20.5703125" style="389" customWidth="1"/>
    <col min="13831" max="13831" width="21" style="389" customWidth="1"/>
    <col min="13832" max="13838" width="19.28515625" style="389" customWidth="1"/>
    <col min="13839" max="14082" width="9.140625" style="389"/>
    <col min="14083" max="14083" width="14.5703125" style="389" customWidth="1"/>
    <col min="14084" max="14084" width="12.5703125" style="389" customWidth="1"/>
    <col min="14085" max="14085" width="16.140625" style="389" customWidth="1"/>
    <col min="14086" max="14086" width="20.5703125" style="389" customWidth="1"/>
    <col min="14087" max="14087" width="21" style="389" customWidth="1"/>
    <col min="14088" max="14094" width="19.28515625" style="389" customWidth="1"/>
    <col min="14095" max="14338" width="9.140625" style="389"/>
    <col min="14339" max="14339" width="14.5703125" style="389" customWidth="1"/>
    <col min="14340" max="14340" width="12.5703125" style="389" customWidth="1"/>
    <col min="14341" max="14341" width="16.140625" style="389" customWidth="1"/>
    <col min="14342" max="14342" width="20.5703125" style="389" customWidth="1"/>
    <col min="14343" max="14343" width="21" style="389" customWidth="1"/>
    <col min="14344" max="14350" width="19.28515625" style="389" customWidth="1"/>
    <col min="14351" max="14594" width="9.140625" style="389"/>
    <col min="14595" max="14595" width="14.5703125" style="389" customWidth="1"/>
    <col min="14596" max="14596" width="12.5703125" style="389" customWidth="1"/>
    <col min="14597" max="14597" width="16.140625" style="389" customWidth="1"/>
    <col min="14598" max="14598" width="20.5703125" style="389" customWidth="1"/>
    <col min="14599" max="14599" width="21" style="389" customWidth="1"/>
    <col min="14600" max="14606" width="19.28515625" style="389" customWidth="1"/>
    <col min="14607" max="14850" width="9.140625" style="389"/>
    <col min="14851" max="14851" width="14.5703125" style="389" customWidth="1"/>
    <col min="14852" max="14852" width="12.5703125" style="389" customWidth="1"/>
    <col min="14853" max="14853" width="16.140625" style="389" customWidth="1"/>
    <col min="14854" max="14854" width="20.5703125" style="389" customWidth="1"/>
    <col min="14855" max="14855" width="21" style="389" customWidth="1"/>
    <col min="14856" max="14862" width="19.28515625" style="389" customWidth="1"/>
    <col min="14863" max="15106" width="9.140625" style="389"/>
    <col min="15107" max="15107" width="14.5703125" style="389" customWidth="1"/>
    <col min="15108" max="15108" width="12.5703125" style="389" customWidth="1"/>
    <col min="15109" max="15109" width="16.140625" style="389" customWidth="1"/>
    <col min="15110" max="15110" width="20.5703125" style="389" customWidth="1"/>
    <col min="15111" max="15111" width="21" style="389" customWidth="1"/>
    <col min="15112" max="15118" width="19.28515625" style="389" customWidth="1"/>
    <col min="15119" max="15362" width="9.140625" style="389"/>
    <col min="15363" max="15363" width="14.5703125" style="389" customWidth="1"/>
    <col min="15364" max="15364" width="12.5703125" style="389" customWidth="1"/>
    <col min="15365" max="15365" width="16.140625" style="389" customWidth="1"/>
    <col min="15366" max="15366" width="20.5703125" style="389" customWidth="1"/>
    <col min="15367" max="15367" width="21" style="389" customWidth="1"/>
    <col min="15368" max="15374" width="19.28515625" style="389" customWidth="1"/>
    <col min="15375" max="15618" width="9.140625" style="389"/>
    <col min="15619" max="15619" width="14.5703125" style="389" customWidth="1"/>
    <col min="15620" max="15620" width="12.5703125" style="389" customWidth="1"/>
    <col min="15621" max="15621" width="16.140625" style="389" customWidth="1"/>
    <col min="15622" max="15622" width="20.5703125" style="389" customWidth="1"/>
    <col min="15623" max="15623" width="21" style="389" customWidth="1"/>
    <col min="15624" max="15630" width="19.28515625" style="389" customWidth="1"/>
    <col min="15631" max="15874" width="9.140625" style="389"/>
    <col min="15875" max="15875" width="14.5703125" style="389" customWidth="1"/>
    <col min="15876" max="15876" width="12.5703125" style="389" customWidth="1"/>
    <col min="15877" max="15877" width="16.140625" style="389" customWidth="1"/>
    <col min="15878" max="15878" width="20.5703125" style="389" customWidth="1"/>
    <col min="15879" max="15879" width="21" style="389" customWidth="1"/>
    <col min="15880" max="15886" width="19.28515625" style="389" customWidth="1"/>
    <col min="15887" max="16130" width="9.140625" style="389"/>
    <col min="16131" max="16131" width="14.5703125" style="389" customWidth="1"/>
    <col min="16132" max="16132" width="12.5703125" style="389" customWidth="1"/>
    <col min="16133" max="16133" width="16.140625" style="389" customWidth="1"/>
    <col min="16134" max="16134" width="20.5703125" style="389" customWidth="1"/>
    <col min="16135" max="16135" width="21" style="389" customWidth="1"/>
    <col min="16136" max="16142" width="19.28515625" style="389" customWidth="1"/>
    <col min="16143" max="16384" width="9.140625" style="389"/>
  </cols>
  <sheetData>
    <row r="1" spans="1:14">
      <c r="C1" s="407" t="s">
        <v>100547</v>
      </c>
      <c r="E1" s="426" t="s">
        <v>100534</v>
      </c>
    </row>
    <row r="2" spans="1:14">
      <c r="C2" s="426" t="s">
        <v>100738</v>
      </c>
      <c r="E2" s="427" t="s">
        <v>100535</v>
      </c>
      <c r="F2" s="634" t="e">
        <f>INDEX($E$14:$I$17,$L$15,$L$14)</f>
        <v>#N/A</v>
      </c>
    </row>
    <row r="3" spans="1:14" ht="15.75" thickBot="1">
      <c r="C3" s="426"/>
      <c r="E3" s="427"/>
      <c r="F3" s="429"/>
    </row>
    <row r="4" spans="1:14" ht="16.5" thickTop="1" thickBot="1">
      <c r="C4" s="426"/>
      <c r="E4" s="427" t="s">
        <v>100536</v>
      </c>
      <c r="F4" s="635">
        <v>0.05</v>
      </c>
      <c r="K4" s="555" t="s">
        <v>100548</v>
      </c>
      <c r="L4" s="557"/>
      <c r="M4" s="557"/>
      <c r="N4" s="558"/>
    </row>
    <row r="5" spans="1:14" ht="15.75" thickTop="1">
      <c r="C5" s="426"/>
      <c r="E5" s="427" t="s">
        <v>100537</v>
      </c>
      <c r="F5" s="636">
        <f>100000</f>
        <v>100000</v>
      </c>
    </row>
    <row r="6" spans="1:14">
      <c r="E6" s="427" t="s">
        <v>98775</v>
      </c>
      <c r="F6" s="435">
        <f>E29</f>
        <v>1</v>
      </c>
      <c r="K6" s="413" t="s">
        <v>100538</v>
      </c>
      <c r="L6" s="637" t="e">
        <f>IF('EQ Calculator '!F21=Algorithm_West!$L$11,PostalCode,"Postal code is outside of West (excl. BC)")</f>
        <v>#N/A</v>
      </c>
    </row>
    <row r="7" spans="1:14">
      <c r="K7" s="413" t="s">
        <v>98755</v>
      </c>
      <c r="L7" s="638">
        <f>Yrbuilt</f>
        <v>0</v>
      </c>
      <c r="N7" s="415" t="e">
        <f>VLOOKUP(L7,D22:E23,2,TRUE)</f>
        <v>#N/A</v>
      </c>
    </row>
    <row r="8" spans="1:14">
      <c r="C8" s="426"/>
      <c r="D8" s="436"/>
      <c r="K8" s="413" t="s">
        <v>98756</v>
      </c>
      <c r="L8" s="638" t="str">
        <f>Typeofconstruction</f>
        <v>Frame</v>
      </c>
      <c r="M8" s="419"/>
      <c r="N8" s="419"/>
    </row>
    <row r="9" spans="1:14">
      <c r="C9" s="426"/>
      <c r="D9" s="436"/>
      <c r="K9" s="413" t="s">
        <v>98757</v>
      </c>
      <c r="L9" s="638">
        <f>Nbofstoreys</f>
        <v>0</v>
      </c>
    </row>
    <row r="10" spans="1:14" ht="15.75" thickBot="1">
      <c r="A10" s="633" t="s">
        <v>100739</v>
      </c>
      <c r="B10" s="426"/>
      <c r="C10" s="436"/>
      <c r="E10" s="395">
        <v>1</v>
      </c>
      <c r="F10" s="395">
        <v>2</v>
      </c>
      <c r="G10" s="395">
        <v>3</v>
      </c>
      <c r="H10" s="395">
        <v>4</v>
      </c>
      <c r="I10" s="395">
        <v>5</v>
      </c>
      <c r="K10" s="413" t="s">
        <v>100540</v>
      </c>
      <c r="L10" s="638">
        <f>Totalinsuredvalue</f>
        <v>0</v>
      </c>
    </row>
    <row r="11" spans="1:14">
      <c r="C11" s="442"/>
      <c r="D11" s="444"/>
      <c r="E11" s="445" t="s">
        <v>100553</v>
      </c>
      <c r="F11" s="639"/>
      <c r="G11" s="639"/>
      <c r="H11" s="639"/>
      <c r="I11" s="446"/>
      <c r="L11" s="415" t="s">
        <v>100740</v>
      </c>
    </row>
    <row r="12" spans="1:14">
      <c r="C12" s="447"/>
      <c r="D12" s="449"/>
      <c r="E12" s="393" t="s">
        <v>27</v>
      </c>
      <c r="F12" s="398" t="s">
        <v>22</v>
      </c>
      <c r="G12" s="397" t="s">
        <v>98804</v>
      </c>
      <c r="H12" s="399" t="s">
        <v>98834</v>
      </c>
      <c r="I12" s="400" t="s">
        <v>98675</v>
      </c>
    </row>
    <row r="13" spans="1:14" ht="15.75" thickBot="1">
      <c r="A13" s="633" t="s">
        <v>100741</v>
      </c>
      <c r="B13" s="633" t="s">
        <v>43</v>
      </c>
      <c r="C13" s="453" t="s">
        <v>7</v>
      </c>
      <c r="D13" s="455" t="s">
        <v>100560</v>
      </c>
      <c r="E13" s="640" t="s">
        <v>98827</v>
      </c>
      <c r="F13" s="641" t="s">
        <v>98830</v>
      </c>
      <c r="G13" s="642" t="s">
        <v>98832</v>
      </c>
      <c r="H13" s="643" t="s">
        <v>98586</v>
      </c>
      <c r="I13" s="644" t="s">
        <v>98836</v>
      </c>
      <c r="K13" s="413" t="s">
        <v>100573</v>
      </c>
      <c r="L13" s="638" t="str">
        <f>IF(OR(L8="Masonry",L8="Non-Combustable / Masonry"),"2,4","1,3,5,6")</f>
        <v>1,3,5,6</v>
      </c>
    </row>
    <row r="14" spans="1:14">
      <c r="A14" s="633">
        <v>1</v>
      </c>
      <c r="B14" s="633" t="str">
        <f>CONCATENATE(C14,D14)</f>
        <v>1,3,5,61996+</v>
      </c>
      <c r="C14" s="645" t="s">
        <v>100742</v>
      </c>
      <c r="D14" s="646" t="s">
        <v>100743</v>
      </c>
      <c r="E14" s="470">
        <v>3.8325641434448565E-4</v>
      </c>
      <c r="F14" s="647">
        <v>3.8325641434448565E-4</v>
      </c>
      <c r="G14" s="648">
        <v>5.9854859011606839E-4</v>
      </c>
      <c r="H14" s="649">
        <v>6.5069173854331148E-4</v>
      </c>
      <c r="I14" s="650">
        <v>2.6319737365950993E-3</v>
      </c>
      <c r="K14" s="413" t="s">
        <v>100618</v>
      </c>
      <c r="L14" s="638" t="e">
        <f>MATCH(LEFT($L$6,1),E13:I13,0)</f>
        <v>#N/A</v>
      </c>
      <c r="M14" s="474"/>
      <c r="N14" s="474"/>
    </row>
    <row r="15" spans="1:14" ht="15.75" thickBot="1">
      <c r="A15" s="633">
        <v>2</v>
      </c>
      <c r="B15" s="633" t="str">
        <f>CONCATENATE(C15,D15)</f>
        <v>1,3,5,61995-</v>
      </c>
      <c r="C15" s="651" t="s">
        <v>100742</v>
      </c>
      <c r="D15" s="652" t="s">
        <v>100744</v>
      </c>
      <c r="E15" s="653">
        <v>1.8531867098575875E-4</v>
      </c>
      <c r="F15" s="654">
        <v>1.8531867098575875E-4</v>
      </c>
      <c r="G15" s="655">
        <v>5.4296351779021829E-4</v>
      </c>
      <c r="H15" s="656">
        <v>1.6417946071537473E-4</v>
      </c>
      <c r="I15" s="657">
        <v>1.7519519761125526E-3</v>
      </c>
      <c r="K15" s="413" t="s">
        <v>100576</v>
      </c>
      <c r="L15" s="638" t="e">
        <f>MATCH(CONCATENATE($L$13,$N$7),$B$14:$B$17,0)</f>
        <v>#N/A</v>
      </c>
    </row>
    <row r="16" spans="1:14">
      <c r="A16" s="633">
        <v>3</v>
      </c>
      <c r="B16" s="633" t="str">
        <f>CONCATENATE(C16,D16)</f>
        <v>2,41995-</v>
      </c>
      <c r="C16" s="658" t="s">
        <v>100745</v>
      </c>
      <c r="D16" s="659" t="s">
        <v>100744</v>
      </c>
      <c r="E16" s="463">
        <v>8.5941583475417777E-4</v>
      </c>
      <c r="F16" s="660">
        <v>8.5941583475417777E-4</v>
      </c>
      <c r="G16" s="661">
        <v>1.3653844375902846E-3</v>
      </c>
      <c r="H16" s="662">
        <v>3.143308940761588E-3</v>
      </c>
      <c r="I16" s="663">
        <v>4.7666736962189496E-3</v>
      </c>
      <c r="K16" s="478"/>
      <c r="L16" s="536"/>
    </row>
    <row r="17" spans="1:12" ht="15.75" thickBot="1">
      <c r="A17" s="633">
        <v>4</v>
      </c>
      <c r="B17" s="633" t="str">
        <f>CONCATENATE(C17,D17)</f>
        <v>2,41996+</v>
      </c>
      <c r="C17" s="651" t="s">
        <v>100745</v>
      </c>
      <c r="D17" s="652" t="s">
        <v>100743</v>
      </c>
      <c r="E17" s="653">
        <v>4.4641762221116682E-4</v>
      </c>
      <c r="F17" s="654">
        <v>4.4641762221116682E-4</v>
      </c>
      <c r="G17" s="655">
        <v>6.8081886361171841E-4</v>
      </c>
      <c r="H17" s="656">
        <v>2.2304845095780521E-3</v>
      </c>
      <c r="I17" s="657">
        <v>4.810111221326286E-3</v>
      </c>
      <c r="K17" s="478"/>
      <c r="L17" s="536"/>
    </row>
    <row r="19" spans="1:12">
      <c r="K19" s="482"/>
    </row>
    <row r="20" spans="1:12">
      <c r="K20" s="482"/>
    </row>
    <row r="21" spans="1:12">
      <c r="C21" s="480" t="s">
        <v>100581</v>
      </c>
      <c r="E21" s="481"/>
    </row>
    <row r="22" spans="1:12">
      <c r="C22" s="389" t="s">
        <v>100746</v>
      </c>
      <c r="D22" s="389">
        <v>1</v>
      </c>
      <c r="E22" s="664" t="s">
        <v>100744</v>
      </c>
    </row>
    <row r="23" spans="1:12" ht="15.75" thickBot="1">
      <c r="C23" s="485" t="s">
        <v>100743</v>
      </c>
      <c r="D23" s="389">
        <v>1996</v>
      </c>
      <c r="E23" s="652" t="s">
        <v>100743</v>
      </c>
    </row>
    <row r="25" spans="1:12">
      <c r="C25" s="480"/>
      <c r="E25" s="481"/>
    </row>
    <row r="26" spans="1:12" ht="15.75" thickBot="1">
      <c r="D26" s="488" t="s">
        <v>100747</v>
      </c>
    </row>
    <row r="27" spans="1:12" ht="15.75" thickBot="1">
      <c r="C27" s="485"/>
      <c r="D27" s="489" t="s">
        <v>52</v>
      </c>
      <c r="E27" s="490" t="s">
        <v>100596</v>
      </c>
      <c r="F27" s="490" t="s">
        <v>100861</v>
      </c>
    </row>
    <row r="28" spans="1:12">
      <c r="D28" s="665" t="s">
        <v>100748</v>
      </c>
      <c r="E28" s="550">
        <v>1</v>
      </c>
      <c r="F28" s="550">
        <v>1.2236</v>
      </c>
    </row>
    <row r="29" spans="1:12">
      <c r="D29" s="666" t="s">
        <v>100749</v>
      </c>
      <c r="E29" s="492">
        <v>1</v>
      </c>
      <c r="F29" s="492">
        <v>1</v>
      </c>
    </row>
    <row r="30" spans="1:12">
      <c r="D30" s="666" t="s">
        <v>100750</v>
      </c>
      <c r="E30" s="492">
        <v>1</v>
      </c>
      <c r="F30" s="492">
        <v>0.84899999999999998</v>
      </c>
    </row>
    <row r="31" spans="1:12" ht="15.75" thickBot="1">
      <c r="D31" s="551" t="s">
        <v>100656</v>
      </c>
      <c r="E31" s="494">
        <v>1</v>
      </c>
      <c r="F31" s="494">
        <v>0.77059999999999995</v>
      </c>
    </row>
  </sheetData>
  <pageMargins left="0.45" right="0.45" top="0.75" bottom="0.75" header="0.3" footer="0.3"/>
  <pageSetup scale="64" fitToHeight="2" orientation="landscape" verticalDpi="1200" r:id="rId1"/>
  <headerFooter>
    <oddFooter>&amp;RPage &amp;P</oddFooter>
  </headerFooter>
  <rowBreaks count="1" manualBreakCount="1">
    <brk id="6" min="1" max="18"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2" tint="-0.499984740745262"/>
  </sheetPr>
  <dimension ref="A1:P37"/>
  <sheetViews>
    <sheetView showGridLines="0" topLeftCell="A16" zoomScale="90" zoomScaleNormal="90" zoomScaleSheetLayoutView="85" workbookViewId="0">
      <selection activeCell="E38" sqref="E38"/>
    </sheetView>
  </sheetViews>
  <sheetFormatPr defaultRowHeight="15" outlineLevelCol="1"/>
  <cols>
    <col min="1" max="1" width="9.140625" style="389"/>
    <col min="2" max="2" width="0" style="389" hidden="1" customWidth="1" outlineLevel="1"/>
    <col min="3" max="3" width="14.5703125" style="389" customWidth="1" collapsed="1"/>
    <col min="4" max="4" width="12.5703125" style="389" customWidth="1"/>
    <col min="5" max="5" width="16.140625" style="389" customWidth="1"/>
    <col min="6" max="6" width="20.5703125" style="389" customWidth="1"/>
    <col min="7" max="7" width="21" style="389" customWidth="1"/>
    <col min="8" max="9" width="19.28515625" style="389" customWidth="1"/>
    <col min="10" max="10" width="7" style="389" customWidth="1"/>
    <col min="11" max="11" width="19.28515625" style="413" customWidth="1"/>
    <col min="12" max="12" width="37.7109375" style="415" customWidth="1"/>
    <col min="13" max="13" width="9.5703125" style="415" customWidth="1" outlineLevel="1"/>
    <col min="14" max="14" width="19.28515625" style="415" customWidth="1" outlineLevel="1"/>
    <col min="15" max="15" width="16.5703125" style="415" customWidth="1" outlineLevel="1" collapsed="1"/>
    <col min="16" max="16" width="15" style="415" customWidth="1" outlineLevel="1"/>
    <col min="17" max="258" width="9.140625" style="389"/>
    <col min="259" max="259" width="14.5703125" style="389" customWidth="1"/>
    <col min="260" max="260" width="12.5703125" style="389" customWidth="1"/>
    <col min="261" max="261" width="16.140625" style="389" customWidth="1"/>
    <col min="262" max="262" width="20.5703125" style="389" customWidth="1"/>
    <col min="263" max="263" width="21" style="389" customWidth="1"/>
    <col min="264" max="270" width="19.28515625" style="389" customWidth="1"/>
    <col min="271" max="514" width="9.140625" style="389"/>
    <col min="515" max="515" width="14.5703125" style="389" customWidth="1"/>
    <col min="516" max="516" width="12.5703125" style="389" customWidth="1"/>
    <col min="517" max="517" width="16.140625" style="389" customWidth="1"/>
    <col min="518" max="518" width="20.5703125" style="389" customWidth="1"/>
    <col min="519" max="519" width="21" style="389" customWidth="1"/>
    <col min="520" max="526" width="19.28515625" style="389" customWidth="1"/>
    <col min="527" max="770" width="9.140625" style="389"/>
    <col min="771" max="771" width="14.5703125" style="389" customWidth="1"/>
    <col min="772" max="772" width="12.5703125" style="389" customWidth="1"/>
    <col min="773" max="773" width="16.140625" style="389" customWidth="1"/>
    <col min="774" max="774" width="20.5703125" style="389" customWidth="1"/>
    <col min="775" max="775" width="21" style="389" customWidth="1"/>
    <col min="776" max="782" width="19.28515625" style="389" customWidth="1"/>
    <col min="783" max="1026" width="9.140625" style="389"/>
    <col min="1027" max="1027" width="14.5703125" style="389" customWidth="1"/>
    <col min="1028" max="1028" width="12.5703125" style="389" customWidth="1"/>
    <col min="1029" max="1029" width="16.140625" style="389" customWidth="1"/>
    <col min="1030" max="1030" width="20.5703125" style="389" customWidth="1"/>
    <col min="1031" max="1031" width="21" style="389" customWidth="1"/>
    <col min="1032" max="1038" width="19.28515625" style="389" customWidth="1"/>
    <col min="1039" max="1282" width="9.140625" style="389"/>
    <col min="1283" max="1283" width="14.5703125" style="389" customWidth="1"/>
    <col min="1284" max="1284" width="12.5703125" style="389" customWidth="1"/>
    <col min="1285" max="1285" width="16.140625" style="389" customWidth="1"/>
    <col min="1286" max="1286" width="20.5703125" style="389" customWidth="1"/>
    <col min="1287" max="1287" width="21" style="389" customWidth="1"/>
    <col min="1288" max="1294" width="19.28515625" style="389" customWidth="1"/>
    <col min="1295" max="1538" width="9.140625" style="389"/>
    <col min="1539" max="1539" width="14.5703125" style="389" customWidth="1"/>
    <col min="1540" max="1540" width="12.5703125" style="389" customWidth="1"/>
    <col min="1541" max="1541" width="16.140625" style="389" customWidth="1"/>
    <col min="1542" max="1542" width="20.5703125" style="389" customWidth="1"/>
    <col min="1543" max="1543" width="21" style="389" customWidth="1"/>
    <col min="1544" max="1550" width="19.28515625" style="389" customWidth="1"/>
    <col min="1551" max="1794" width="9.140625" style="389"/>
    <col min="1795" max="1795" width="14.5703125" style="389" customWidth="1"/>
    <col min="1796" max="1796" width="12.5703125" style="389" customWidth="1"/>
    <col min="1797" max="1797" width="16.140625" style="389" customWidth="1"/>
    <col min="1798" max="1798" width="20.5703125" style="389" customWidth="1"/>
    <col min="1799" max="1799" width="21" style="389" customWidth="1"/>
    <col min="1800" max="1806" width="19.28515625" style="389" customWidth="1"/>
    <col min="1807" max="2050" width="9.140625" style="389"/>
    <col min="2051" max="2051" width="14.5703125" style="389" customWidth="1"/>
    <col min="2052" max="2052" width="12.5703125" style="389" customWidth="1"/>
    <col min="2053" max="2053" width="16.140625" style="389" customWidth="1"/>
    <col min="2054" max="2054" width="20.5703125" style="389" customWidth="1"/>
    <col min="2055" max="2055" width="21" style="389" customWidth="1"/>
    <col min="2056" max="2062" width="19.28515625" style="389" customWidth="1"/>
    <col min="2063" max="2306" width="9.140625" style="389"/>
    <col min="2307" max="2307" width="14.5703125" style="389" customWidth="1"/>
    <col min="2308" max="2308" width="12.5703125" style="389" customWidth="1"/>
    <col min="2309" max="2309" width="16.140625" style="389" customWidth="1"/>
    <col min="2310" max="2310" width="20.5703125" style="389" customWidth="1"/>
    <col min="2311" max="2311" width="21" style="389" customWidth="1"/>
    <col min="2312" max="2318" width="19.28515625" style="389" customWidth="1"/>
    <col min="2319" max="2562" width="9.140625" style="389"/>
    <col min="2563" max="2563" width="14.5703125" style="389" customWidth="1"/>
    <col min="2564" max="2564" width="12.5703125" style="389" customWidth="1"/>
    <col min="2565" max="2565" width="16.140625" style="389" customWidth="1"/>
    <col min="2566" max="2566" width="20.5703125" style="389" customWidth="1"/>
    <col min="2567" max="2567" width="21" style="389" customWidth="1"/>
    <col min="2568" max="2574" width="19.28515625" style="389" customWidth="1"/>
    <col min="2575" max="2818" width="9.140625" style="389"/>
    <col min="2819" max="2819" width="14.5703125" style="389" customWidth="1"/>
    <col min="2820" max="2820" width="12.5703125" style="389" customWidth="1"/>
    <col min="2821" max="2821" width="16.140625" style="389" customWidth="1"/>
    <col min="2822" max="2822" width="20.5703125" style="389" customWidth="1"/>
    <col min="2823" max="2823" width="21" style="389" customWidth="1"/>
    <col min="2824" max="2830" width="19.28515625" style="389" customWidth="1"/>
    <col min="2831" max="3074" width="9.140625" style="389"/>
    <col min="3075" max="3075" width="14.5703125" style="389" customWidth="1"/>
    <col min="3076" max="3076" width="12.5703125" style="389" customWidth="1"/>
    <col min="3077" max="3077" width="16.140625" style="389" customWidth="1"/>
    <col min="3078" max="3078" width="20.5703125" style="389" customWidth="1"/>
    <col min="3079" max="3079" width="21" style="389" customWidth="1"/>
    <col min="3080" max="3086" width="19.28515625" style="389" customWidth="1"/>
    <col min="3087" max="3330" width="9.140625" style="389"/>
    <col min="3331" max="3331" width="14.5703125" style="389" customWidth="1"/>
    <col min="3332" max="3332" width="12.5703125" style="389" customWidth="1"/>
    <col min="3333" max="3333" width="16.140625" style="389" customWidth="1"/>
    <col min="3334" max="3334" width="20.5703125" style="389" customWidth="1"/>
    <col min="3335" max="3335" width="21" style="389" customWidth="1"/>
    <col min="3336" max="3342" width="19.28515625" style="389" customWidth="1"/>
    <col min="3343" max="3586" width="9.140625" style="389"/>
    <col min="3587" max="3587" width="14.5703125" style="389" customWidth="1"/>
    <col min="3588" max="3588" width="12.5703125" style="389" customWidth="1"/>
    <col min="3589" max="3589" width="16.140625" style="389" customWidth="1"/>
    <col min="3590" max="3590" width="20.5703125" style="389" customWidth="1"/>
    <col min="3591" max="3591" width="21" style="389" customWidth="1"/>
    <col min="3592" max="3598" width="19.28515625" style="389" customWidth="1"/>
    <col min="3599" max="3842" width="9.140625" style="389"/>
    <col min="3843" max="3843" width="14.5703125" style="389" customWidth="1"/>
    <col min="3844" max="3844" width="12.5703125" style="389" customWidth="1"/>
    <col min="3845" max="3845" width="16.140625" style="389" customWidth="1"/>
    <col min="3846" max="3846" width="20.5703125" style="389" customWidth="1"/>
    <col min="3847" max="3847" width="21" style="389" customWidth="1"/>
    <col min="3848" max="3854" width="19.28515625" style="389" customWidth="1"/>
    <col min="3855" max="4098" width="9.140625" style="389"/>
    <col min="4099" max="4099" width="14.5703125" style="389" customWidth="1"/>
    <col min="4100" max="4100" width="12.5703125" style="389" customWidth="1"/>
    <col min="4101" max="4101" width="16.140625" style="389" customWidth="1"/>
    <col min="4102" max="4102" width="20.5703125" style="389" customWidth="1"/>
    <col min="4103" max="4103" width="21" style="389" customWidth="1"/>
    <col min="4104" max="4110" width="19.28515625" style="389" customWidth="1"/>
    <col min="4111" max="4354" width="9.140625" style="389"/>
    <col min="4355" max="4355" width="14.5703125" style="389" customWidth="1"/>
    <col min="4356" max="4356" width="12.5703125" style="389" customWidth="1"/>
    <col min="4357" max="4357" width="16.140625" style="389" customWidth="1"/>
    <col min="4358" max="4358" width="20.5703125" style="389" customWidth="1"/>
    <col min="4359" max="4359" width="21" style="389" customWidth="1"/>
    <col min="4360" max="4366" width="19.28515625" style="389" customWidth="1"/>
    <col min="4367" max="4610" width="9.140625" style="389"/>
    <col min="4611" max="4611" width="14.5703125" style="389" customWidth="1"/>
    <col min="4612" max="4612" width="12.5703125" style="389" customWidth="1"/>
    <col min="4613" max="4613" width="16.140625" style="389" customWidth="1"/>
    <col min="4614" max="4614" width="20.5703125" style="389" customWidth="1"/>
    <col min="4615" max="4615" width="21" style="389" customWidth="1"/>
    <col min="4616" max="4622" width="19.28515625" style="389" customWidth="1"/>
    <col min="4623" max="4866" width="9.140625" style="389"/>
    <col min="4867" max="4867" width="14.5703125" style="389" customWidth="1"/>
    <col min="4868" max="4868" width="12.5703125" style="389" customWidth="1"/>
    <col min="4869" max="4869" width="16.140625" style="389" customWidth="1"/>
    <col min="4870" max="4870" width="20.5703125" style="389" customWidth="1"/>
    <col min="4871" max="4871" width="21" style="389" customWidth="1"/>
    <col min="4872" max="4878" width="19.28515625" style="389" customWidth="1"/>
    <col min="4879" max="5122" width="9.140625" style="389"/>
    <col min="5123" max="5123" width="14.5703125" style="389" customWidth="1"/>
    <col min="5124" max="5124" width="12.5703125" style="389" customWidth="1"/>
    <col min="5125" max="5125" width="16.140625" style="389" customWidth="1"/>
    <col min="5126" max="5126" width="20.5703125" style="389" customWidth="1"/>
    <col min="5127" max="5127" width="21" style="389" customWidth="1"/>
    <col min="5128" max="5134" width="19.28515625" style="389" customWidth="1"/>
    <col min="5135" max="5378" width="9.140625" style="389"/>
    <col min="5379" max="5379" width="14.5703125" style="389" customWidth="1"/>
    <col min="5380" max="5380" width="12.5703125" style="389" customWidth="1"/>
    <col min="5381" max="5381" width="16.140625" style="389" customWidth="1"/>
    <col min="5382" max="5382" width="20.5703125" style="389" customWidth="1"/>
    <col min="5383" max="5383" width="21" style="389" customWidth="1"/>
    <col min="5384" max="5390" width="19.28515625" style="389" customWidth="1"/>
    <col min="5391" max="5634" width="9.140625" style="389"/>
    <col min="5635" max="5635" width="14.5703125" style="389" customWidth="1"/>
    <col min="5636" max="5636" width="12.5703125" style="389" customWidth="1"/>
    <col min="5637" max="5637" width="16.140625" style="389" customWidth="1"/>
    <col min="5638" max="5638" width="20.5703125" style="389" customWidth="1"/>
    <col min="5639" max="5639" width="21" style="389" customWidth="1"/>
    <col min="5640" max="5646" width="19.28515625" style="389" customWidth="1"/>
    <col min="5647" max="5890" width="9.140625" style="389"/>
    <col min="5891" max="5891" width="14.5703125" style="389" customWidth="1"/>
    <col min="5892" max="5892" width="12.5703125" style="389" customWidth="1"/>
    <col min="5893" max="5893" width="16.140625" style="389" customWidth="1"/>
    <col min="5894" max="5894" width="20.5703125" style="389" customWidth="1"/>
    <col min="5895" max="5895" width="21" style="389" customWidth="1"/>
    <col min="5896" max="5902" width="19.28515625" style="389" customWidth="1"/>
    <col min="5903" max="6146" width="9.140625" style="389"/>
    <col min="6147" max="6147" width="14.5703125" style="389" customWidth="1"/>
    <col min="6148" max="6148" width="12.5703125" style="389" customWidth="1"/>
    <col min="6149" max="6149" width="16.140625" style="389" customWidth="1"/>
    <col min="6150" max="6150" width="20.5703125" style="389" customWidth="1"/>
    <col min="6151" max="6151" width="21" style="389" customWidth="1"/>
    <col min="6152" max="6158" width="19.28515625" style="389" customWidth="1"/>
    <col min="6159" max="6402" width="9.140625" style="389"/>
    <col min="6403" max="6403" width="14.5703125" style="389" customWidth="1"/>
    <col min="6404" max="6404" width="12.5703125" style="389" customWidth="1"/>
    <col min="6405" max="6405" width="16.140625" style="389" customWidth="1"/>
    <col min="6406" max="6406" width="20.5703125" style="389" customWidth="1"/>
    <col min="6407" max="6407" width="21" style="389" customWidth="1"/>
    <col min="6408" max="6414" width="19.28515625" style="389" customWidth="1"/>
    <col min="6415" max="6658" width="9.140625" style="389"/>
    <col min="6659" max="6659" width="14.5703125" style="389" customWidth="1"/>
    <col min="6660" max="6660" width="12.5703125" style="389" customWidth="1"/>
    <col min="6661" max="6661" width="16.140625" style="389" customWidth="1"/>
    <col min="6662" max="6662" width="20.5703125" style="389" customWidth="1"/>
    <col min="6663" max="6663" width="21" style="389" customWidth="1"/>
    <col min="6664" max="6670" width="19.28515625" style="389" customWidth="1"/>
    <col min="6671" max="6914" width="9.140625" style="389"/>
    <col min="6915" max="6915" width="14.5703125" style="389" customWidth="1"/>
    <col min="6916" max="6916" width="12.5703125" style="389" customWidth="1"/>
    <col min="6917" max="6917" width="16.140625" style="389" customWidth="1"/>
    <col min="6918" max="6918" width="20.5703125" style="389" customWidth="1"/>
    <col min="6919" max="6919" width="21" style="389" customWidth="1"/>
    <col min="6920" max="6926" width="19.28515625" style="389" customWidth="1"/>
    <col min="6927" max="7170" width="9.140625" style="389"/>
    <col min="7171" max="7171" width="14.5703125" style="389" customWidth="1"/>
    <col min="7172" max="7172" width="12.5703125" style="389" customWidth="1"/>
    <col min="7173" max="7173" width="16.140625" style="389" customWidth="1"/>
    <col min="7174" max="7174" width="20.5703125" style="389" customWidth="1"/>
    <col min="7175" max="7175" width="21" style="389" customWidth="1"/>
    <col min="7176" max="7182" width="19.28515625" style="389" customWidth="1"/>
    <col min="7183" max="7426" width="9.140625" style="389"/>
    <col min="7427" max="7427" width="14.5703125" style="389" customWidth="1"/>
    <col min="7428" max="7428" width="12.5703125" style="389" customWidth="1"/>
    <col min="7429" max="7429" width="16.140625" style="389" customWidth="1"/>
    <col min="7430" max="7430" width="20.5703125" style="389" customWidth="1"/>
    <col min="7431" max="7431" width="21" style="389" customWidth="1"/>
    <col min="7432" max="7438" width="19.28515625" style="389" customWidth="1"/>
    <col min="7439" max="7682" width="9.140625" style="389"/>
    <col min="7683" max="7683" width="14.5703125" style="389" customWidth="1"/>
    <col min="7684" max="7684" width="12.5703125" style="389" customWidth="1"/>
    <col min="7685" max="7685" width="16.140625" style="389" customWidth="1"/>
    <col min="7686" max="7686" width="20.5703125" style="389" customWidth="1"/>
    <col min="7687" max="7687" width="21" style="389" customWidth="1"/>
    <col min="7688" max="7694" width="19.28515625" style="389" customWidth="1"/>
    <col min="7695" max="7938" width="9.140625" style="389"/>
    <col min="7939" max="7939" width="14.5703125" style="389" customWidth="1"/>
    <col min="7940" max="7940" width="12.5703125" style="389" customWidth="1"/>
    <col min="7941" max="7941" width="16.140625" style="389" customWidth="1"/>
    <col min="7942" max="7942" width="20.5703125" style="389" customWidth="1"/>
    <col min="7943" max="7943" width="21" style="389" customWidth="1"/>
    <col min="7944" max="7950" width="19.28515625" style="389" customWidth="1"/>
    <col min="7951" max="8194" width="9.140625" style="389"/>
    <col min="8195" max="8195" width="14.5703125" style="389" customWidth="1"/>
    <col min="8196" max="8196" width="12.5703125" style="389" customWidth="1"/>
    <col min="8197" max="8197" width="16.140625" style="389" customWidth="1"/>
    <col min="8198" max="8198" width="20.5703125" style="389" customWidth="1"/>
    <col min="8199" max="8199" width="21" style="389" customWidth="1"/>
    <col min="8200" max="8206" width="19.28515625" style="389" customWidth="1"/>
    <col min="8207" max="8450" width="9.140625" style="389"/>
    <col min="8451" max="8451" width="14.5703125" style="389" customWidth="1"/>
    <col min="8452" max="8452" width="12.5703125" style="389" customWidth="1"/>
    <col min="8453" max="8453" width="16.140625" style="389" customWidth="1"/>
    <col min="8454" max="8454" width="20.5703125" style="389" customWidth="1"/>
    <col min="8455" max="8455" width="21" style="389" customWidth="1"/>
    <col min="8456" max="8462" width="19.28515625" style="389" customWidth="1"/>
    <col min="8463" max="8706" width="9.140625" style="389"/>
    <col min="8707" max="8707" width="14.5703125" style="389" customWidth="1"/>
    <col min="8708" max="8708" width="12.5703125" style="389" customWidth="1"/>
    <col min="8709" max="8709" width="16.140625" style="389" customWidth="1"/>
    <col min="8710" max="8710" width="20.5703125" style="389" customWidth="1"/>
    <col min="8711" max="8711" width="21" style="389" customWidth="1"/>
    <col min="8712" max="8718" width="19.28515625" style="389" customWidth="1"/>
    <col min="8719" max="8962" width="9.140625" style="389"/>
    <col min="8963" max="8963" width="14.5703125" style="389" customWidth="1"/>
    <col min="8964" max="8964" width="12.5703125" style="389" customWidth="1"/>
    <col min="8965" max="8965" width="16.140625" style="389" customWidth="1"/>
    <col min="8966" max="8966" width="20.5703125" style="389" customWidth="1"/>
    <col min="8967" max="8967" width="21" style="389" customWidth="1"/>
    <col min="8968" max="8974" width="19.28515625" style="389" customWidth="1"/>
    <col min="8975" max="9218" width="9.140625" style="389"/>
    <col min="9219" max="9219" width="14.5703125" style="389" customWidth="1"/>
    <col min="9220" max="9220" width="12.5703125" style="389" customWidth="1"/>
    <col min="9221" max="9221" width="16.140625" style="389" customWidth="1"/>
    <col min="9222" max="9222" width="20.5703125" style="389" customWidth="1"/>
    <col min="9223" max="9223" width="21" style="389" customWidth="1"/>
    <col min="9224" max="9230" width="19.28515625" style="389" customWidth="1"/>
    <col min="9231" max="9474" width="9.140625" style="389"/>
    <col min="9475" max="9475" width="14.5703125" style="389" customWidth="1"/>
    <col min="9476" max="9476" width="12.5703125" style="389" customWidth="1"/>
    <col min="9477" max="9477" width="16.140625" style="389" customWidth="1"/>
    <col min="9478" max="9478" width="20.5703125" style="389" customWidth="1"/>
    <col min="9479" max="9479" width="21" style="389" customWidth="1"/>
    <col min="9480" max="9486" width="19.28515625" style="389" customWidth="1"/>
    <col min="9487" max="9730" width="9.140625" style="389"/>
    <col min="9731" max="9731" width="14.5703125" style="389" customWidth="1"/>
    <col min="9732" max="9732" width="12.5703125" style="389" customWidth="1"/>
    <col min="9733" max="9733" width="16.140625" style="389" customWidth="1"/>
    <col min="9734" max="9734" width="20.5703125" style="389" customWidth="1"/>
    <col min="9735" max="9735" width="21" style="389" customWidth="1"/>
    <col min="9736" max="9742" width="19.28515625" style="389" customWidth="1"/>
    <col min="9743" max="9986" width="9.140625" style="389"/>
    <col min="9987" max="9987" width="14.5703125" style="389" customWidth="1"/>
    <col min="9988" max="9988" width="12.5703125" style="389" customWidth="1"/>
    <col min="9989" max="9989" width="16.140625" style="389" customWidth="1"/>
    <col min="9990" max="9990" width="20.5703125" style="389" customWidth="1"/>
    <col min="9991" max="9991" width="21" style="389" customWidth="1"/>
    <col min="9992" max="9998" width="19.28515625" style="389" customWidth="1"/>
    <col min="9999" max="10242" width="9.140625" style="389"/>
    <col min="10243" max="10243" width="14.5703125" style="389" customWidth="1"/>
    <col min="10244" max="10244" width="12.5703125" style="389" customWidth="1"/>
    <col min="10245" max="10245" width="16.140625" style="389" customWidth="1"/>
    <col min="10246" max="10246" width="20.5703125" style="389" customWidth="1"/>
    <col min="10247" max="10247" width="21" style="389" customWidth="1"/>
    <col min="10248" max="10254" width="19.28515625" style="389" customWidth="1"/>
    <col min="10255" max="10498" width="9.140625" style="389"/>
    <col min="10499" max="10499" width="14.5703125" style="389" customWidth="1"/>
    <col min="10500" max="10500" width="12.5703125" style="389" customWidth="1"/>
    <col min="10501" max="10501" width="16.140625" style="389" customWidth="1"/>
    <col min="10502" max="10502" width="20.5703125" style="389" customWidth="1"/>
    <col min="10503" max="10503" width="21" style="389" customWidth="1"/>
    <col min="10504" max="10510" width="19.28515625" style="389" customWidth="1"/>
    <col min="10511" max="10754" width="9.140625" style="389"/>
    <col min="10755" max="10755" width="14.5703125" style="389" customWidth="1"/>
    <col min="10756" max="10756" width="12.5703125" style="389" customWidth="1"/>
    <col min="10757" max="10757" width="16.140625" style="389" customWidth="1"/>
    <col min="10758" max="10758" width="20.5703125" style="389" customWidth="1"/>
    <col min="10759" max="10759" width="21" style="389" customWidth="1"/>
    <col min="10760" max="10766" width="19.28515625" style="389" customWidth="1"/>
    <col min="10767" max="11010" width="9.140625" style="389"/>
    <col min="11011" max="11011" width="14.5703125" style="389" customWidth="1"/>
    <col min="11012" max="11012" width="12.5703125" style="389" customWidth="1"/>
    <col min="11013" max="11013" width="16.140625" style="389" customWidth="1"/>
    <col min="11014" max="11014" width="20.5703125" style="389" customWidth="1"/>
    <col min="11015" max="11015" width="21" style="389" customWidth="1"/>
    <col min="11016" max="11022" width="19.28515625" style="389" customWidth="1"/>
    <col min="11023" max="11266" width="9.140625" style="389"/>
    <col min="11267" max="11267" width="14.5703125" style="389" customWidth="1"/>
    <col min="11268" max="11268" width="12.5703125" style="389" customWidth="1"/>
    <col min="11269" max="11269" width="16.140625" style="389" customWidth="1"/>
    <col min="11270" max="11270" width="20.5703125" style="389" customWidth="1"/>
    <col min="11271" max="11271" width="21" style="389" customWidth="1"/>
    <col min="11272" max="11278" width="19.28515625" style="389" customWidth="1"/>
    <col min="11279" max="11522" width="9.140625" style="389"/>
    <col min="11523" max="11523" width="14.5703125" style="389" customWidth="1"/>
    <col min="11524" max="11524" width="12.5703125" style="389" customWidth="1"/>
    <col min="11525" max="11525" width="16.140625" style="389" customWidth="1"/>
    <col min="11526" max="11526" width="20.5703125" style="389" customWidth="1"/>
    <col min="11527" max="11527" width="21" style="389" customWidth="1"/>
    <col min="11528" max="11534" width="19.28515625" style="389" customWidth="1"/>
    <col min="11535" max="11778" width="9.140625" style="389"/>
    <col min="11779" max="11779" width="14.5703125" style="389" customWidth="1"/>
    <col min="11780" max="11780" width="12.5703125" style="389" customWidth="1"/>
    <col min="11781" max="11781" width="16.140625" style="389" customWidth="1"/>
    <col min="11782" max="11782" width="20.5703125" style="389" customWidth="1"/>
    <col min="11783" max="11783" width="21" style="389" customWidth="1"/>
    <col min="11784" max="11790" width="19.28515625" style="389" customWidth="1"/>
    <col min="11791" max="12034" width="9.140625" style="389"/>
    <col min="12035" max="12035" width="14.5703125" style="389" customWidth="1"/>
    <col min="12036" max="12036" width="12.5703125" style="389" customWidth="1"/>
    <col min="12037" max="12037" width="16.140625" style="389" customWidth="1"/>
    <col min="12038" max="12038" width="20.5703125" style="389" customWidth="1"/>
    <col min="12039" max="12039" width="21" style="389" customWidth="1"/>
    <col min="12040" max="12046" width="19.28515625" style="389" customWidth="1"/>
    <col min="12047" max="12290" width="9.140625" style="389"/>
    <col min="12291" max="12291" width="14.5703125" style="389" customWidth="1"/>
    <col min="12292" max="12292" width="12.5703125" style="389" customWidth="1"/>
    <col min="12293" max="12293" width="16.140625" style="389" customWidth="1"/>
    <col min="12294" max="12294" width="20.5703125" style="389" customWidth="1"/>
    <col min="12295" max="12295" width="21" style="389" customWidth="1"/>
    <col min="12296" max="12302" width="19.28515625" style="389" customWidth="1"/>
    <col min="12303" max="12546" width="9.140625" style="389"/>
    <col min="12547" max="12547" width="14.5703125" style="389" customWidth="1"/>
    <col min="12548" max="12548" width="12.5703125" style="389" customWidth="1"/>
    <col min="12549" max="12549" width="16.140625" style="389" customWidth="1"/>
    <col min="12550" max="12550" width="20.5703125" style="389" customWidth="1"/>
    <col min="12551" max="12551" width="21" style="389" customWidth="1"/>
    <col min="12552" max="12558" width="19.28515625" style="389" customWidth="1"/>
    <col min="12559" max="12802" width="9.140625" style="389"/>
    <col min="12803" max="12803" width="14.5703125" style="389" customWidth="1"/>
    <col min="12804" max="12804" width="12.5703125" style="389" customWidth="1"/>
    <col min="12805" max="12805" width="16.140625" style="389" customWidth="1"/>
    <col min="12806" max="12806" width="20.5703125" style="389" customWidth="1"/>
    <col min="12807" max="12807" width="21" style="389" customWidth="1"/>
    <col min="12808" max="12814" width="19.28515625" style="389" customWidth="1"/>
    <col min="12815" max="13058" width="9.140625" style="389"/>
    <col min="13059" max="13059" width="14.5703125" style="389" customWidth="1"/>
    <col min="13060" max="13060" width="12.5703125" style="389" customWidth="1"/>
    <col min="13061" max="13061" width="16.140625" style="389" customWidth="1"/>
    <col min="13062" max="13062" width="20.5703125" style="389" customWidth="1"/>
    <col min="13063" max="13063" width="21" style="389" customWidth="1"/>
    <col min="13064" max="13070" width="19.28515625" style="389" customWidth="1"/>
    <col min="13071" max="13314" width="9.140625" style="389"/>
    <col min="13315" max="13315" width="14.5703125" style="389" customWidth="1"/>
    <col min="13316" max="13316" width="12.5703125" style="389" customWidth="1"/>
    <col min="13317" max="13317" width="16.140625" style="389" customWidth="1"/>
    <col min="13318" max="13318" width="20.5703125" style="389" customWidth="1"/>
    <col min="13319" max="13319" width="21" style="389" customWidth="1"/>
    <col min="13320" max="13326" width="19.28515625" style="389" customWidth="1"/>
    <col min="13327" max="13570" width="9.140625" style="389"/>
    <col min="13571" max="13571" width="14.5703125" style="389" customWidth="1"/>
    <col min="13572" max="13572" width="12.5703125" style="389" customWidth="1"/>
    <col min="13573" max="13573" width="16.140625" style="389" customWidth="1"/>
    <col min="13574" max="13574" width="20.5703125" style="389" customWidth="1"/>
    <col min="13575" max="13575" width="21" style="389" customWidth="1"/>
    <col min="13576" max="13582" width="19.28515625" style="389" customWidth="1"/>
    <col min="13583" max="13826" width="9.140625" style="389"/>
    <col min="13827" max="13827" width="14.5703125" style="389" customWidth="1"/>
    <col min="13828" max="13828" width="12.5703125" style="389" customWidth="1"/>
    <col min="13829" max="13829" width="16.140625" style="389" customWidth="1"/>
    <col min="13830" max="13830" width="20.5703125" style="389" customWidth="1"/>
    <col min="13831" max="13831" width="21" style="389" customWidth="1"/>
    <col min="13832" max="13838" width="19.28515625" style="389" customWidth="1"/>
    <col min="13839" max="14082" width="9.140625" style="389"/>
    <col min="14083" max="14083" width="14.5703125" style="389" customWidth="1"/>
    <col min="14084" max="14084" width="12.5703125" style="389" customWidth="1"/>
    <col min="14085" max="14085" width="16.140625" style="389" customWidth="1"/>
    <col min="14086" max="14086" width="20.5703125" style="389" customWidth="1"/>
    <col min="14087" max="14087" width="21" style="389" customWidth="1"/>
    <col min="14088" max="14094" width="19.28515625" style="389" customWidth="1"/>
    <col min="14095" max="14338" width="9.140625" style="389"/>
    <col min="14339" max="14339" width="14.5703125" style="389" customWidth="1"/>
    <col min="14340" max="14340" width="12.5703125" style="389" customWidth="1"/>
    <col min="14341" max="14341" width="16.140625" style="389" customWidth="1"/>
    <col min="14342" max="14342" width="20.5703125" style="389" customWidth="1"/>
    <col min="14343" max="14343" width="21" style="389" customWidth="1"/>
    <col min="14344" max="14350" width="19.28515625" style="389" customWidth="1"/>
    <col min="14351" max="14594" width="9.140625" style="389"/>
    <col min="14595" max="14595" width="14.5703125" style="389" customWidth="1"/>
    <col min="14596" max="14596" width="12.5703125" style="389" customWidth="1"/>
    <col min="14597" max="14597" width="16.140625" style="389" customWidth="1"/>
    <col min="14598" max="14598" width="20.5703125" style="389" customWidth="1"/>
    <col min="14599" max="14599" width="21" style="389" customWidth="1"/>
    <col min="14600" max="14606" width="19.28515625" style="389" customWidth="1"/>
    <col min="14607" max="14850" width="9.140625" style="389"/>
    <col min="14851" max="14851" width="14.5703125" style="389" customWidth="1"/>
    <col min="14852" max="14852" width="12.5703125" style="389" customWidth="1"/>
    <col min="14853" max="14853" width="16.140625" style="389" customWidth="1"/>
    <col min="14854" max="14854" width="20.5703125" style="389" customWidth="1"/>
    <col min="14855" max="14855" width="21" style="389" customWidth="1"/>
    <col min="14856" max="14862" width="19.28515625" style="389" customWidth="1"/>
    <col min="14863" max="15106" width="9.140625" style="389"/>
    <col min="15107" max="15107" width="14.5703125" style="389" customWidth="1"/>
    <col min="15108" max="15108" width="12.5703125" style="389" customWidth="1"/>
    <col min="15109" max="15109" width="16.140625" style="389" customWidth="1"/>
    <col min="15110" max="15110" width="20.5703125" style="389" customWidth="1"/>
    <col min="15111" max="15111" width="21" style="389" customWidth="1"/>
    <col min="15112" max="15118" width="19.28515625" style="389" customWidth="1"/>
    <col min="15119" max="15362" width="9.140625" style="389"/>
    <col min="15363" max="15363" width="14.5703125" style="389" customWidth="1"/>
    <col min="15364" max="15364" width="12.5703125" style="389" customWidth="1"/>
    <col min="15365" max="15365" width="16.140625" style="389" customWidth="1"/>
    <col min="15366" max="15366" width="20.5703125" style="389" customWidth="1"/>
    <col min="15367" max="15367" width="21" style="389" customWidth="1"/>
    <col min="15368" max="15374" width="19.28515625" style="389" customWidth="1"/>
    <col min="15375" max="15618" width="9.140625" style="389"/>
    <col min="15619" max="15619" width="14.5703125" style="389" customWidth="1"/>
    <col min="15620" max="15620" width="12.5703125" style="389" customWidth="1"/>
    <col min="15621" max="15621" width="16.140625" style="389" customWidth="1"/>
    <col min="15622" max="15622" width="20.5703125" style="389" customWidth="1"/>
    <col min="15623" max="15623" width="21" style="389" customWidth="1"/>
    <col min="15624" max="15630" width="19.28515625" style="389" customWidth="1"/>
    <col min="15631" max="15874" width="9.140625" style="389"/>
    <col min="15875" max="15875" width="14.5703125" style="389" customWidth="1"/>
    <col min="15876" max="15876" width="12.5703125" style="389" customWidth="1"/>
    <col min="15877" max="15877" width="16.140625" style="389" customWidth="1"/>
    <col min="15878" max="15878" width="20.5703125" style="389" customWidth="1"/>
    <col min="15879" max="15879" width="21" style="389" customWidth="1"/>
    <col min="15880" max="15886" width="19.28515625" style="389" customWidth="1"/>
    <col min="15887" max="16130" width="9.140625" style="389"/>
    <col min="16131" max="16131" width="14.5703125" style="389" customWidth="1"/>
    <col min="16132" max="16132" width="12.5703125" style="389" customWidth="1"/>
    <col min="16133" max="16133" width="16.140625" style="389" customWidth="1"/>
    <col min="16134" max="16134" width="20.5703125" style="389" customWidth="1"/>
    <col min="16135" max="16135" width="21" style="389" customWidth="1"/>
    <col min="16136" max="16142" width="19.28515625" style="389" customWidth="1"/>
    <col min="16143" max="16384" width="9.140625" style="389"/>
  </cols>
  <sheetData>
    <row r="1" spans="1:16">
      <c r="C1" s="407" t="s">
        <v>100547</v>
      </c>
      <c r="E1" s="426" t="s">
        <v>100534</v>
      </c>
    </row>
    <row r="2" spans="1:16">
      <c r="C2" s="426" t="s">
        <v>39</v>
      </c>
      <c r="E2" s="427" t="s">
        <v>100535</v>
      </c>
      <c r="F2" s="428" t="e">
        <f>INDEX($E$13:$I$20,$L$17,$L$16)</f>
        <v>#N/A</v>
      </c>
    </row>
    <row r="3" spans="1:16" ht="15.75" thickBot="1">
      <c r="C3" s="426"/>
      <c r="E3" s="427"/>
      <c r="F3" s="429"/>
    </row>
    <row r="4" spans="1:16" ht="16.5" thickTop="1" thickBot="1">
      <c r="C4" s="426"/>
      <c r="E4" s="427" t="s">
        <v>100536</v>
      </c>
      <c r="F4" s="433">
        <v>0.05</v>
      </c>
      <c r="K4" s="555" t="s">
        <v>100548</v>
      </c>
      <c r="L4" s="557"/>
      <c r="M4" s="557"/>
      <c r="N4" s="558"/>
    </row>
    <row r="5" spans="1:16" ht="15.75" thickTop="1">
      <c r="E5" s="427" t="s">
        <v>100537</v>
      </c>
      <c r="F5" s="434">
        <f>100000</f>
        <v>100000</v>
      </c>
    </row>
    <row r="6" spans="1:16">
      <c r="B6" s="426"/>
      <c r="C6" s="436"/>
      <c r="E6" s="427" t="s">
        <v>98775</v>
      </c>
      <c r="F6" s="435">
        <f>E35</f>
        <v>1</v>
      </c>
    </row>
    <row r="7" spans="1:16">
      <c r="B7" s="426"/>
      <c r="C7" s="436"/>
    </row>
    <row r="8" spans="1:16" ht="15.75" thickBot="1">
      <c r="B8" s="426"/>
      <c r="C8" s="436"/>
      <c r="E8" s="395">
        <v>1</v>
      </c>
      <c r="F8" s="395">
        <v>2</v>
      </c>
      <c r="G8" s="395">
        <v>3</v>
      </c>
      <c r="H8" s="395">
        <v>4</v>
      </c>
      <c r="I8" s="395">
        <v>5</v>
      </c>
      <c r="K8" s="413" t="s">
        <v>100538</v>
      </c>
      <c r="L8" s="502" t="e">
        <f>IF('EQ Calculator '!F21=Algorithm_ATL!L13,PostalCode,"Postal code is outside of ATL")</f>
        <v>#N/A</v>
      </c>
    </row>
    <row r="9" spans="1:16">
      <c r="C9" s="442"/>
      <c r="D9" s="444"/>
      <c r="E9" s="445" t="s">
        <v>100553</v>
      </c>
      <c r="F9" s="639"/>
      <c r="G9" s="639"/>
      <c r="H9" s="639"/>
      <c r="I9" s="446"/>
      <c r="K9" s="413" t="s">
        <v>98755</v>
      </c>
      <c r="L9" s="503">
        <f>Yrbuilt</f>
        <v>0</v>
      </c>
      <c r="N9" s="415" t="e">
        <f>VLOOKUP(L9,D26:E27,2,TRUE)</f>
        <v>#N/A</v>
      </c>
      <c r="O9" s="415" t="s">
        <v>100751</v>
      </c>
      <c r="P9" s="415" t="s">
        <v>100604</v>
      </c>
    </row>
    <row r="10" spans="1:16">
      <c r="C10" s="447"/>
      <c r="D10" s="449"/>
      <c r="E10" s="450" t="s">
        <v>100752</v>
      </c>
      <c r="F10" s="667"/>
      <c r="G10" s="667"/>
      <c r="H10" s="667"/>
      <c r="I10" s="451"/>
      <c r="K10" s="413" t="s">
        <v>98756</v>
      </c>
      <c r="L10" s="503" t="str">
        <f>Typeofconstruction</f>
        <v>Frame</v>
      </c>
      <c r="M10" s="419"/>
      <c r="N10" s="420">
        <f>VLOOKUP(L10,'List type of construction'!B:C,2,FALSE)</f>
        <v>6</v>
      </c>
    </row>
    <row r="11" spans="1:16">
      <c r="C11" s="447"/>
      <c r="D11" s="449"/>
      <c r="E11" s="393" t="s">
        <v>98797</v>
      </c>
      <c r="F11" s="396" t="s">
        <v>98687</v>
      </c>
      <c r="G11" s="397" t="s">
        <v>98804</v>
      </c>
      <c r="H11" s="1773" t="s">
        <v>98695</v>
      </c>
      <c r="I11" s="1774">
        <v>0</v>
      </c>
      <c r="K11" s="413" t="s">
        <v>98757</v>
      </c>
      <c r="L11" s="503">
        <f>Nbofstoreys</f>
        <v>0</v>
      </c>
    </row>
    <row r="12" spans="1:16" ht="15.75" thickBot="1">
      <c r="A12" s="633" t="s">
        <v>100741</v>
      </c>
      <c r="B12" s="633" t="s">
        <v>43</v>
      </c>
      <c r="C12" s="453" t="s">
        <v>7</v>
      </c>
      <c r="D12" s="455" t="s">
        <v>100560</v>
      </c>
      <c r="E12" s="640" t="s">
        <v>0</v>
      </c>
      <c r="F12" s="668" t="s">
        <v>1</v>
      </c>
      <c r="G12" s="642" t="s">
        <v>2</v>
      </c>
      <c r="H12" s="669" t="s">
        <v>100753</v>
      </c>
      <c r="I12" s="670" t="s">
        <v>100754</v>
      </c>
      <c r="K12" s="413" t="s">
        <v>100540</v>
      </c>
      <c r="L12" s="503">
        <f>Totalinsuredvalue</f>
        <v>0</v>
      </c>
      <c r="O12" s="437" t="s">
        <v>99218</v>
      </c>
      <c r="P12" s="415">
        <v>4</v>
      </c>
    </row>
    <row r="13" spans="1:16">
      <c r="A13" s="633">
        <v>1</v>
      </c>
      <c r="B13" s="633" t="str">
        <f>CONCATENATE(C13,D13)</f>
        <v>1&amp;31995-</v>
      </c>
      <c r="C13" s="460" t="s">
        <v>100755</v>
      </c>
      <c r="D13" s="462" t="s">
        <v>100744</v>
      </c>
      <c r="E13" s="463">
        <v>9.2945263196270278E-5</v>
      </c>
      <c r="F13" s="671">
        <v>2.72402336468886E-4</v>
      </c>
      <c r="G13" s="661">
        <v>3.4603401741570478E-4</v>
      </c>
      <c r="H13" s="662">
        <v>2.2108989461566766E-3</v>
      </c>
      <c r="I13" s="672">
        <v>1.0206695891393535E-3</v>
      </c>
      <c r="L13" s="415" t="s">
        <v>98800</v>
      </c>
      <c r="O13" s="437" t="s">
        <v>100756</v>
      </c>
      <c r="P13" s="415">
        <v>4</v>
      </c>
    </row>
    <row r="14" spans="1:16" ht="15.75" thickBot="1">
      <c r="A14" s="633">
        <v>2</v>
      </c>
      <c r="B14" s="633" t="str">
        <f>CONCATENATE(C14,D14)</f>
        <v>1&amp;31996+</v>
      </c>
      <c r="C14" s="465" t="s">
        <v>100755</v>
      </c>
      <c r="D14" s="467" t="s">
        <v>100743</v>
      </c>
      <c r="E14" s="468">
        <v>4.2896607747510423E-5</v>
      </c>
      <c r="F14" s="673">
        <v>2.4887676251467811E-4</v>
      </c>
      <c r="G14" s="674">
        <v>2.6541361728753916E-4</v>
      </c>
      <c r="H14" s="675">
        <v>1.3095010782418618E-3</v>
      </c>
      <c r="I14" s="676">
        <v>9.009585030494969E-4</v>
      </c>
      <c r="O14" s="437" t="s">
        <v>100757</v>
      </c>
      <c r="P14" s="415">
        <v>4</v>
      </c>
    </row>
    <row r="15" spans="1:16">
      <c r="A15" s="633">
        <v>3</v>
      </c>
      <c r="B15" s="633" t="str">
        <f>CONCATENATE(C15,D15)</f>
        <v>21995-</v>
      </c>
      <c r="C15" s="460">
        <v>2</v>
      </c>
      <c r="D15" s="462" t="s">
        <v>100744</v>
      </c>
      <c r="E15" s="470">
        <v>3.1741353937411666E-4</v>
      </c>
      <c r="F15" s="677">
        <v>2.1378618741699669E-3</v>
      </c>
      <c r="G15" s="648">
        <v>2.5144897610152638E-3</v>
      </c>
      <c r="H15" s="649">
        <v>1.5489431336150881E-2</v>
      </c>
      <c r="I15" s="678">
        <v>9.866909035927662E-3</v>
      </c>
      <c r="K15" s="413" t="s">
        <v>100573</v>
      </c>
      <c r="L15" s="610" t="str">
        <f>IF(OR(N10=2,N10=4),N10,IF(OR(N10=1,N10=3),"1&amp;3","5&amp;6"))</f>
        <v>5&amp;6</v>
      </c>
      <c r="O15" s="437" t="s">
        <v>100758</v>
      </c>
      <c r="P15" s="415">
        <v>4</v>
      </c>
    </row>
    <row r="16" spans="1:16" ht="15.75" thickBot="1">
      <c r="A16" s="633">
        <v>4</v>
      </c>
      <c r="B16" s="633" t="str">
        <f>CONCATENATE(C16,D16)</f>
        <v>21996+</v>
      </c>
      <c r="C16" s="465">
        <v>2</v>
      </c>
      <c r="D16" s="467" t="s">
        <v>100743</v>
      </c>
      <c r="E16" s="472">
        <v>2.8727833467430397E-4</v>
      </c>
      <c r="F16" s="679">
        <v>1.2502435920596004E-3</v>
      </c>
      <c r="G16" s="655">
        <v>2.2516800988969863E-3</v>
      </c>
      <c r="H16" s="656">
        <v>1.2948682569648842E-2</v>
      </c>
      <c r="I16" s="680">
        <v>5.5694181145455714E-3</v>
      </c>
      <c r="K16" s="413" t="s">
        <v>100618</v>
      </c>
      <c r="L16" s="610" t="e">
        <f>IF(LEFT($L$8,1)="E",VLOOKUP(LEFT($L$8,2),$O$12:$P$22,2,FALSE),MATCH(LEFT($L$8,1),E12:I12,0))</f>
        <v>#N/A</v>
      </c>
      <c r="M16" s="474"/>
      <c r="N16" s="474"/>
      <c r="O16" s="496"/>
    </row>
    <row r="17" spans="1:16">
      <c r="A17" s="633">
        <v>5</v>
      </c>
      <c r="B17" s="633" t="str">
        <f t="shared" ref="B17:B20" si="0">CONCATENATE(C17,D17)</f>
        <v>41995-</v>
      </c>
      <c r="C17" s="460">
        <v>4</v>
      </c>
      <c r="D17" s="462" t="s">
        <v>100744</v>
      </c>
      <c r="E17" s="463">
        <v>3.1741353937411666E-4</v>
      </c>
      <c r="F17" s="671">
        <v>2.1378618741699669E-3</v>
      </c>
      <c r="G17" s="661">
        <v>2.5144897610152638E-3</v>
      </c>
      <c r="H17" s="662">
        <v>1.5489431336150881E-2</v>
      </c>
      <c r="I17" s="672">
        <v>6.0248752256013352E-3</v>
      </c>
      <c r="K17" s="413" t="s">
        <v>100576</v>
      </c>
      <c r="L17" s="610" t="e">
        <f>MATCH(CONCATENATE($L$15,$N$9),B13:B20,0)</f>
        <v>#N/A</v>
      </c>
      <c r="O17" s="437" t="s">
        <v>99260</v>
      </c>
      <c r="P17" s="415">
        <v>5</v>
      </c>
    </row>
    <row r="18" spans="1:16" ht="15.75" thickBot="1">
      <c r="A18" s="633">
        <v>6</v>
      </c>
      <c r="B18" s="633" t="str">
        <f t="shared" si="0"/>
        <v>41996+</v>
      </c>
      <c r="C18" s="465">
        <v>4</v>
      </c>
      <c r="D18" s="467" t="s">
        <v>100743</v>
      </c>
      <c r="E18" s="468">
        <v>2.4021009587204116E-4</v>
      </c>
      <c r="F18" s="673">
        <v>1.2502435920596004E-3</v>
      </c>
      <c r="G18" s="674">
        <v>9.6661766881466545E-4</v>
      </c>
      <c r="H18" s="675">
        <v>1.1314090816683258E-2</v>
      </c>
      <c r="I18" s="676">
        <v>4.355180555324841E-3</v>
      </c>
      <c r="K18" s="478"/>
      <c r="L18" s="536"/>
      <c r="O18" s="437" t="s">
        <v>99248</v>
      </c>
      <c r="P18" s="415">
        <v>5</v>
      </c>
    </row>
    <row r="19" spans="1:16">
      <c r="A19" s="633">
        <v>7</v>
      </c>
      <c r="B19" s="633" t="str">
        <f t="shared" si="0"/>
        <v>5&amp;61995-</v>
      </c>
      <c r="C19" s="475" t="s">
        <v>100759</v>
      </c>
      <c r="D19" s="477" t="s">
        <v>100744</v>
      </c>
      <c r="E19" s="470">
        <v>1.3940286313688662E-4</v>
      </c>
      <c r="F19" s="677">
        <v>7.3895489345261831E-4</v>
      </c>
      <c r="G19" s="648">
        <v>9.3954913987043221E-4</v>
      </c>
      <c r="H19" s="649">
        <v>6.0056638456683258E-3</v>
      </c>
      <c r="I19" s="678">
        <v>2.9757654910743925E-3</v>
      </c>
      <c r="K19" s="478"/>
      <c r="L19" s="536"/>
      <c r="O19" s="437" t="s">
        <v>99220</v>
      </c>
      <c r="P19" s="415">
        <v>5</v>
      </c>
    </row>
    <row r="20" spans="1:16" ht="15.75" thickBot="1">
      <c r="A20" s="633">
        <v>8</v>
      </c>
      <c r="B20" s="633" t="str">
        <f t="shared" si="0"/>
        <v>5&amp;61996+</v>
      </c>
      <c r="C20" s="465" t="s">
        <v>100759</v>
      </c>
      <c r="D20" s="467" t="s">
        <v>100743</v>
      </c>
      <c r="E20" s="472">
        <v>1.0473754212660523E-4</v>
      </c>
      <c r="F20" s="679">
        <v>5.3558449245781972E-4</v>
      </c>
      <c r="G20" s="655">
        <v>7.7790223843632301E-4</v>
      </c>
      <c r="H20" s="656">
        <v>4.454580515444991E-3</v>
      </c>
      <c r="I20" s="680">
        <v>2.2559867265499007E-3</v>
      </c>
      <c r="K20" s="413" t="s">
        <v>100760</v>
      </c>
      <c r="O20" s="437" t="s">
        <v>99216</v>
      </c>
      <c r="P20" s="415">
        <v>5</v>
      </c>
    </row>
    <row r="21" spans="1:16">
      <c r="K21" s="482" t="s">
        <v>100536</v>
      </c>
      <c r="O21" s="437" t="s">
        <v>100761</v>
      </c>
      <c r="P21" s="415">
        <v>5</v>
      </c>
    </row>
    <row r="22" spans="1:16">
      <c r="K22" s="482" t="s">
        <v>100537</v>
      </c>
      <c r="O22" s="437" t="s">
        <v>100762</v>
      </c>
      <c r="P22" s="415">
        <v>5</v>
      </c>
    </row>
    <row r="23" spans="1:16">
      <c r="J23" s="681"/>
      <c r="K23" s="482"/>
      <c r="L23" s="682"/>
      <c r="M23" s="682"/>
      <c r="N23" s="682"/>
    </row>
    <row r="25" spans="1:16">
      <c r="C25" s="480" t="s">
        <v>100581</v>
      </c>
      <c r="E25" s="481"/>
    </row>
    <row r="26" spans="1:16">
      <c r="C26" s="389" t="s">
        <v>100746</v>
      </c>
      <c r="D26" s="389">
        <v>1</v>
      </c>
      <c r="E26" s="664" t="s">
        <v>100744</v>
      </c>
    </row>
    <row r="27" spans="1:16" ht="15.75" thickBot="1">
      <c r="C27" s="485" t="s">
        <v>100743</v>
      </c>
      <c r="D27" s="389">
        <v>1996</v>
      </c>
      <c r="E27" s="652" t="s">
        <v>100743</v>
      </c>
    </row>
    <row r="31" spans="1:16" ht="15.75" thickBot="1"/>
    <row r="32" spans="1:16" ht="15.75" thickBot="1">
      <c r="D32" s="683" t="s">
        <v>100763</v>
      </c>
      <c r="E32" s="508"/>
    </row>
    <row r="33" spans="4:6" ht="15.75" thickBot="1">
      <c r="D33" s="489" t="s">
        <v>52</v>
      </c>
      <c r="E33" s="490" t="s">
        <v>100596</v>
      </c>
      <c r="F33" s="490" t="s">
        <v>100596</v>
      </c>
    </row>
    <row r="34" spans="4:6">
      <c r="D34" s="684" t="s">
        <v>100748</v>
      </c>
      <c r="E34" s="550">
        <v>1</v>
      </c>
      <c r="F34" s="550">
        <v>1.2032858977805487</v>
      </c>
    </row>
    <row r="35" spans="4:6">
      <c r="D35" s="685" t="s">
        <v>100749</v>
      </c>
      <c r="E35" s="492">
        <v>1</v>
      </c>
      <c r="F35" s="492">
        <v>1</v>
      </c>
    </row>
    <row r="36" spans="4:6">
      <c r="D36" s="685" t="s">
        <v>100750</v>
      </c>
      <c r="E36" s="492">
        <v>1</v>
      </c>
      <c r="F36" s="492">
        <v>0.84645241488609446</v>
      </c>
    </row>
    <row r="37" spans="4:6" ht="15.75" thickBot="1">
      <c r="D37" s="686" t="s">
        <v>100656</v>
      </c>
      <c r="E37" s="494">
        <v>1</v>
      </c>
      <c r="F37" s="494">
        <v>0.76666663458752293</v>
      </c>
    </row>
  </sheetData>
  <mergeCells count="1">
    <mergeCell ref="H11:I11"/>
  </mergeCells>
  <pageMargins left="0.45" right="0.45" top="0.75" bottom="0.75" header="0.3" footer="0.3"/>
  <pageSetup scale="64" fitToHeight="2" orientation="landscape" verticalDpi="1200" r:id="rId1"/>
  <headerFooter>
    <oddFooter>&amp;RPage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D7"/>
  <sheetViews>
    <sheetView workbookViewId="0">
      <selection activeCell="D3" sqref="D3"/>
    </sheetView>
  </sheetViews>
  <sheetFormatPr defaultRowHeight="15"/>
  <cols>
    <col min="1" max="1" width="18.5703125" style="389" customWidth="1"/>
    <col min="2" max="2" width="17" style="389" customWidth="1"/>
    <col min="3" max="3" width="13.85546875" style="389" customWidth="1"/>
    <col min="4" max="4" width="48" style="389" customWidth="1"/>
    <col min="5" max="16384" width="9.140625" style="389"/>
  </cols>
  <sheetData>
    <row r="2" spans="1:4">
      <c r="A2" s="687"/>
      <c r="B2" s="499" t="s">
        <v>13</v>
      </c>
      <c r="C2" s="499">
        <v>1</v>
      </c>
      <c r="D2" s="389" t="s">
        <v>100764</v>
      </c>
    </row>
    <row r="3" spans="1:4">
      <c r="A3" s="687"/>
      <c r="B3" s="499" t="s">
        <v>19</v>
      </c>
      <c r="C3" s="499">
        <v>2</v>
      </c>
      <c r="D3" s="389" t="s">
        <v>100765</v>
      </c>
    </row>
    <row r="4" spans="1:4">
      <c r="A4" s="687"/>
      <c r="B4" s="499" t="s">
        <v>24</v>
      </c>
      <c r="C4" s="499">
        <v>3</v>
      </c>
      <c r="D4" s="389" t="s">
        <v>100766</v>
      </c>
    </row>
    <row r="5" spans="1:4">
      <c r="A5" s="687"/>
      <c r="B5" s="499" t="s">
        <v>29</v>
      </c>
      <c r="C5" s="499">
        <v>4</v>
      </c>
      <c r="D5" s="389" t="s">
        <v>100767</v>
      </c>
    </row>
    <row r="6" spans="1:4">
      <c r="A6" s="687"/>
      <c r="B6" s="499" t="s">
        <v>33</v>
      </c>
      <c r="C6" s="499">
        <v>5</v>
      </c>
      <c r="D6" s="389" t="s">
        <v>100768</v>
      </c>
    </row>
    <row r="7" spans="1:4">
      <c r="A7" s="687"/>
      <c r="B7" s="499" t="s">
        <v>37</v>
      </c>
      <c r="C7" s="499">
        <v>6</v>
      </c>
      <c r="D7" s="389" t="s">
        <v>100769</v>
      </c>
    </row>
  </sheetData>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030A0"/>
  </sheetPr>
  <dimension ref="A1:N40"/>
  <sheetViews>
    <sheetView showGridLines="0" zoomScaleNormal="100" zoomScaleSheetLayoutView="85" workbookViewId="0">
      <selection activeCell="D3" sqref="D3"/>
    </sheetView>
  </sheetViews>
  <sheetFormatPr defaultRowHeight="15" outlineLevelCol="1"/>
  <cols>
    <col min="1" max="1" width="9.140625" style="425"/>
    <col min="2" max="2" width="19.42578125" style="389" hidden="1" customWidth="1" outlineLevel="1"/>
    <col min="3" max="3" width="14.5703125" style="389" customWidth="1" collapsed="1"/>
    <col min="4" max="4" width="12.5703125" style="389" customWidth="1"/>
    <col min="5" max="5" width="16.140625" style="389" customWidth="1"/>
    <col min="6" max="6" width="20.5703125" style="389" customWidth="1"/>
    <col min="7" max="7" width="21" style="389" customWidth="1"/>
    <col min="8" max="8" width="9.85546875" style="389" customWidth="1"/>
    <col min="9" max="9" width="21.5703125" style="413" customWidth="1"/>
    <col min="10" max="10" width="37.42578125" style="417" customWidth="1"/>
    <col min="11" max="11" width="9.5703125" style="415" customWidth="1" outlineLevel="1"/>
    <col min="12" max="14" width="19.28515625" style="415" customWidth="1" outlineLevel="1"/>
    <col min="15" max="15" width="16.5703125" style="389" customWidth="1"/>
    <col min="16" max="16" width="15" style="389" customWidth="1"/>
    <col min="17" max="258" width="9.140625" style="389"/>
    <col min="259" max="259" width="14.5703125" style="389" customWidth="1"/>
    <col min="260" max="260" width="12.5703125" style="389" customWidth="1"/>
    <col min="261" max="261" width="16.140625" style="389" customWidth="1"/>
    <col min="262" max="262" width="20.5703125" style="389" customWidth="1"/>
    <col min="263" max="263" width="21" style="389" customWidth="1"/>
    <col min="264" max="270" width="19.28515625" style="389" customWidth="1"/>
    <col min="271" max="514" width="9.140625" style="389"/>
    <col min="515" max="515" width="14.5703125" style="389" customWidth="1"/>
    <col min="516" max="516" width="12.5703125" style="389" customWidth="1"/>
    <col min="517" max="517" width="16.140625" style="389" customWidth="1"/>
    <col min="518" max="518" width="20.5703125" style="389" customWidth="1"/>
    <col min="519" max="519" width="21" style="389" customWidth="1"/>
    <col min="520" max="526" width="19.28515625" style="389" customWidth="1"/>
    <col min="527" max="770" width="9.140625" style="389"/>
    <col min="771" max="771" width="14.5703125" style="389" customWidth="1"/>
    <col min="772" max="772" width="12.5703125" style="389" customWidth="1"/>
    <col min="773" max="773" width="16.140625" style="389" customWidth="1"/>
    <col min="774" max="774" width="20.5703125" style="389" customWidth="1"/>
    <col min="775" max="775" width="21" style="389" customWidth="1"/>
    <col min="776" max="782" width="19.28515625" style="389" customWidth="1"/>
    <col min="783" max="1026" width="9.140625" style="389"/>
    <col min="1027" max="1027" width="14.5703125" style="389" customWidth="1"/>
    <col min="1028" max="1028" width="12.5703125" style="389" customWidth="1"/>
    <col min="1029" max="1029" width="16.140625" style="389" customWidth="1"/>
    <col min="1030" max="1030" width="20.5703125" style="389" customWidth="1"/>
    <col min="1031" max="1031" width="21" style="389" customWidth="1"/>
    <col min="1032" max="1038" width="19.28515625" style="389" customWidth="1"/>
    <col min="1039" max="1282" width="9.140625" style="389"/>
    <col min="1283" max="1283" width="14.5703125" style="389" customWidth="1"/>
    <col min="1284" max="1284" width="12.5703125" style="389" customWidth="1"/>
    <col min="1285" max="1285" width="16.140625" style="389" customWidth="1"/>
    <col min="1286" max="1286" width="20.5703125" style="389" customWidth="1"/>
    <col min="1287" max="1287" width="21" style="389" customWidth="1"/>
    <col min="1288" max="1294" width="19.28515625" style="389" customWidth="1"/>
    <col min="1295" max="1538" width="9.140625" style="389"/>
    <col min="1539" max="1539" width="14.5703125" style="389" customWidth="1"/>
    <col min="1540" max="1540" width="12.5703125" style="389" customWidth="1"/>
    <col min="1541" max="1541" width="16.140625" style="389" customWidth="1"/>
    <col min="1542" max="1542" width="20.5703125" style="389" customWidth="1"/>
    <col min="1543" max="1543" width="21" style="389" customWidth="1"/>
    <col min="1544" max="1550" width="19.28515625" style="389" customWidth="1"/>
    <col min="1551" max="1794" width="9.140625" style="389"/>
    <col min="1795" max="1795" width="14.5703125" style="389" customWidth="1"/>
    <col min="1796" max="1796" width="12.5703125" style="389" customWidth="1"/>
    <col min="1797" max="1797" width="16.140625" style="389" customWidth="1"/>
    <col min="1798" max="1798" width="20.5703125" style="389" customWidth="1"/>
    <col min="1799" max="1799" width="21" style="389" customWidth="1"/>
    <col min="1800" max="1806" width="19.28515625" style="389" customWidth="1"/>
    <col min="1807" max="2050" width="9.140625" style="389"/>
    <col min="2051" max="2051" width="14.5703125" style="389" customWidth="1"/>
    <col min="2052" max="2052" width="12.5703125" style="389" customWidth="1"/>
    <col min="2053" max="2053" width="16.140625" style="389" customWidth="1"/>
    <col min="2054" max="2054" width="20.5703125" style="389" customWidth="1"/>
    <col min="2055" max="2055" width="21" style="389" customWidth="1"/>
    <col min="2056" max="2062" width="19.28515625" style="389" customWidth="1"/>
    <col min="2063" max="2306" width="9.140625" style="389"/>
    <col min="2307" max="2307" width="14.5703125" style="389" customWidth="1"/>
    <col min="2308" max="2308" width="12.5703125" style="389" customWidth="1"/>
    <col min="2309" max="2309" width="16.140625" style="389" customWidth="1"/>
    <col min="2310" max="2310" width="20.5703125" style="389" customWidth="1"/>
    <col min="2311" max="2311" width="21" style="389" customWidth="1"/>
    <col min="2312" max="2318" width="19.28515625" style="389" customWidth="1"/>
    <col min="2319" max="2562" width="9.140625" style="389"/>
    <col min="2563" max="2563" width="14.5703125" style="389" customWidth="1"/>
    <col min="2564" max="2564" width="12.5703125" style="389" customWidth="1"/>
    <col min="2565" max="2565" width="16.140625" style="389" customWidth="1"/>
    <col min="2566" max="2566" width="20.5703125" style="389" customWidth="1"/>
    <col min="2567" max="2567" width="21" style="389" customWidth="1"/>
    <col min="2568" max="2574" width="19.28515625" style="389" customWidth="1"/>
    <col min="2575" max="2818" width="9.140625" style="389"/>
    <col min="2819" max="2819" width="14.5703125" style="389" customWidth="1"/>
    <col min="2820" max="2820" width="12.5703125" style="389" customWidth="1"/>
    <col min="2821" max="2821" width="16.140625" style="389" customWidth="1"/>
    <col min="2822" max="2822" width="20.5703125" style="389" customWidth="1"/>
    <col min="2823" max="2823" width="21" style="389" customWidth="1"/>
    <col min="2824" max="2830" width="19.28515625" style="389" customWidth="1"/>
    <col min="2831" max="3074" width="9.140625" style="389"/>
    <col min="3075" max="3075" width="14.5703125" style="389" customWidth="1"/>
    <col min="3076" max="3076" width="12.5703125" style="389" customWidth="1"/>
    <col min="3077" max="3077" width="16.140625" style="389" customWidth="1"/>
    <col min="3078" max="3078" width="20.5703125" style="389" customWidth="1"/>
    <col min="3079" max="3079" width="21" style="389" customWidth="1"/>
    <col min="3080" max="3086" width="19.28515625" style="389" customWidth="1"/>
    <col min="3087" max="3330" width="9.140625" style="389"/>
    <col min="3331" max="3331" width="14.5703125" style="389" customWidth="1"/>
    <col min="3332" max="3332" width="12.5703125" style="389" customWidth="1"/>
    <col min="3333" max="3333" width="16.140625" style="389" customWidth="1"/>
    <col min="3334" max="3334" width="20.5703125" style="389" customWidth="1"/>
    <col min="3335" max="3335" width="21" style="389" customWidth="1"/>
    <col min="3336" max="3342" width="19.28515625" style="389" customWidth="1"/>
    <col min="3343" max="3586" width="9.140625" style="389"/>
    <col min="3587" max="3587" width="14.5703125" style="389" customWidth="1"/>
    <col min="3588" max="3588" width="12.5703125" style="389" customWidth="1"/>
    <col min="3589" max="3589" width="16.140625" style="389" customWidth="1"/>
    <col min="3590" max="3590" width="20.5703125" style="389" customWidth="1"/>
    <col min="3591" max="3591" width="21" style="389" customWidth="1"/>
    <col min="3592" max="3598" width="19.28515625" style="389" customWidth="1"/>
    <col min="3599" max="3842" width="9.140625" style="389"/>
    <col min="3843" max="3843" width="14.5703125" style="389" customWidth="1"/>
    <col min="3844" max="3844" width="12.5703125" style="389" customWidth="1"/>
    <col min="3845" max="3845" width="16.140625" style="389" customWidth="1"/>
    <col min="3846" max="3846" width="20.5703125" style="389" customWidth="1"/>
    <col min="3847" max="3847" width="21" style="389" customWidth="1"/>
    <col min="3848" max="3854" width="19.28515625" style="389" customWidth="1"/>
    <col min="3855" max="4098" width="9.140625" style="389"/>
    <col min="4099" max="4099" width="14.5703125" style="389" customWidth="1"/>
    <col min="4100" max="4100" width="12.5703125" style="389" customWidth="1"/>
    <col min="4101" max="4101" width="16.140625" style="389" customWidth="1"/>
    <col min="4102" max="4102" width="20.5703125" style="389" customWidth="1"/>
    <col min="4103" max="4103" width="21" style="389" customWidth="1"/>
    <col min="4104" max="4110" width="19.28515625" style="389" customWidth="1"/>
    <col min="4111" max="4354" width="9.140625" style="389"/>
    <col min="4355" max="4355" width="14.5703125" style="389" customWidth="1"/>
    <col min="4356" max="4356" width="12.5703125" style="389" customWidth="1"/>
    <col min="4357" max="4357" width="16.140625" style="389" customWidth="1"/>
    <col min="4358" max="4358" width="20.5703125" style="389" customWidth="1"/>
    <col min="4359" max="4359" width="21" style="389" customWidth="1"/>
    <col min="4360" max="4366" width="19.28515625" style="389" customWidth="1"/>
    <col min="4367" max="4610" width="9.140625" style="389"/>
    <col min="4611" max="4611" width="14.5703125" style="389" customWidth="1"/>
    <col min="4612" max="4612" width="12.5703125" style="389" customWidth="1"/>
    <col min="4613" max="4613" width="16.140625" style="389" customWidth="1"/>
    <col min="4614" max="4614" width="20.5703125" style="389" customWidth="1"/>
    <col min="4615" max="4615" width="21" style="389" customWidth="1"/>
    <col min="4616" max="4622" width="19.28515625" style="389" customWidth="1"/>
    <col min="4623" max="4866" width="9.140625" style="389"/>
    <col min="4867" max="4867" width="14.5703125" style="389" customWidth="1"/>
    <col min="4868" max="4868" width="12.5703125" style="389" customWidth="1"/>
    <col min="4869" max="4869" width="16.140625" style="389" customWidth="1"/>
    <col min="4870" max="4870" width="20.5703125" style="389" customWidth="1"/>
    <col min="4871" max="4871" width="21" style="389" customWidth="1"/>
    <col min="4872" max="4878" width="19.28515625" style="389" customWidth="1"/>
    <col min="4879" max="5122" width="9.140625" style="389"/>
    <col min="5123" max="5123" width="14.5703125" style="389" customWidth="1"/>
    <col min="5124" max="5124" width="12.5703125" style="389" customWidth="1"/>
    <col min="5125" max="5125" width="16.140625" style="389" customWidth="1"/>
    <col min="5126" max="5126" width="20.5703125" style="389" customWidth="1"/>
    <col min="5127" max="5127" width="21" style="389" customWidth="1"/>
    <col min="5128" max="5134" width="19.28515625" style="389" customWidth="1"/>
    <col min="5135" max="5378" width="9.140625" style="389"/>
    <col min="5379" max="5379" width="14.5703125" style="389" customWidth="1"/>
    <col min="5380" max="5380" width="12.5703125" style="389" customWidth="1"/>
    <col min="5381" max="5381" width="16.140625" style="389" customWidth="1"/>
    <col min="5382" max="5382" width="20.5703125" style="389" customWidth="1"/>
    <col min="5383" max="5383" width="21" style="389" customWidth="1"/>
    <col min="5384" max="5390" width="19.28515625" style="389" customWidth="1"/>
    <col min="5391" max="5634" width="9.140625" style="389"/>
    <col min="5635" max="5635" width="14.5703125" style="389" customWidth="1"/>
    <col min="5636" max="5636" width="12.5703125" style="389" customWidth="1"/>
    <col min="5637" max="5637" width="16.140625" style="389" customWidth="1"/>
    <col min="5638" max="5638" width="20.5703125" style="389" customWidth="1"/>
    <col min="5639" max="5639" width="21" style="389" customWidth="1"/>
    <col min="5640" max="5646" width="19.28515625" style="389" customWidth="1"/>
    <col min="5647" max="5890" width="9.140625" style="389"/>
    <col min="5891" max="5891" width="14.5703125" style="389" customWidth="1"/>
    <col min="5892" max="5892" width="12.5703125" style="389" customWidth="1"/>
    <col min="5893" max="5893" width="16.140625" style="389" customWidth="1"/>
    <col min="5894" max="5894" width="20.5703125" style="389" customWidth="1"/>
    <col min="5895" max="5895" width="21" style="389" customWidth="1"/>
    <col min="5896" max="5902" width="19.28515625" style="389" customWidth="1"/>
    <col min="5903" max="6146" width="9.140625" style="389"/>
    <col min="6147" max="6147" width="14.5703125" style="389" customWidth="1"/>
    <col min="6148" max="6148" width="12.5703125" style="389" customWidth="1"/>
    <col min="6149" max="6149" width="16.140625" style="389" customWidth="1"/>
    <col min="6150" max="6150" width="20.5703125" style="389" customWidth="1"/>
    <col min="6151" max="6151" width="21" style="389" customWidth="1"/>
    <col min="6152" max="6158" width="19.28515625" style="389" customWidth="1"/>
    <col min="6159" max="6402" width="9.140625" style="389"/>
    <col min="6403" max="6403" width="14.5703125" style="389" customWidth="1"/>
    <col min="6404" max="6404" width="12.5703125" style="389" customWidth="1"/>
    <col min="6405" max="6405" width="16.140625" style="389" customWidth="1"/>
    <col min="6406" max="6406" width="20.5703125" style="389" customWidth="1"/>
    <col min="6407" max="6407" width="21" style="389" customWidth="1"/>
    <col min="6408" max="6414" width="19.28515625" style="389" customWidth="1"/>
    <col min="6415" max="6658" width="9.140625" style="389"/>
    <col min="6659" max="6659" width="14.5703125" style="389" customWidth="1"/>
    <col min="6660" max="6660" width="12.5703125" style="389" customWidth="1"/>
    <col min="6661" max="6661" width="16.140625" style="389" customWidth="1"/>
    <col min="6662" max="6662" width="20.5703125" style="389" customWidth="1"/>
    <col min="6663" max="6663" width="21" style="389" customWidth="1"/>
    <col min="6664" max="6670" width="19.28515625" style="389" customWidth="1"/>
    <col min="6671" max="6914" width="9.140625" style="389"/>
    <col min="6915" max="6915" width="14.5703125" style="389" customWidth="1"/>
    <col min="6916" max="6916" width="12.5703125" style="389" customWidth="1"/>
    <col min="6917" max="6917" width="16.140625" style="389" customWidth="1"/>
    <col min="6918" max="6918" width="20.5703125" style="389" customWidth="1"/>
    <col min="6919" max="6919" width="21" style="389" customWidth="1"/>
    <col min="6920" max="6926" width="19.28515625" style="389" customWidth="1"/>
    <col min="6927" max="7170" width="9.140625" style="389"/>
    <col min="7171" max="7171" width="14.5703125" style="389" customWidth="1"/>
    <col min="7172" max="7172" width="12.5703125" style="389" customWidth="1"/>
    <col min="7173" max="7173" width="16.140625" style="389" customWidth="1"/>
    <col min="7174" max="7174" width="20.5703125" style="389" customWidth="1"/>
    <col min="7175" max="7175" width="21" style="389" customWidth="1"/>
    <col min="7176" max="7182" width="19.28515625" style="389" customWidth="1"/>
    <col min="7183" max="7426" width="9.140625" style="389"/>
    <col min="7427" max="7427" width="14.5703125" style="389" customWidth="1"/>
    <col min="7428" max="7428" width="12.5703125" style="389" customWidth="1"/>
    <col min="7429" max="7429" width="16.140625" style="389" customWidth="1"/>
    <col min="7430" max="7430" width="20.5703125" style="389" customWidth="1"/>
    <col min="7431" max="7431" width="21" style="389" customWidth="1"/>
    <col min="7432" max="7438" width="19.28515625" style="389" customWidth="1"/>
    <col min="7439" max="7682" width="9.140625" style="389"/>
    <col min="7683" max="7683" width="14.5703125" style="389" customWidth="1"/>
    <col min="7684" max="7684" width="12.5703125" style="389" customWidth="1"/>
    <col min="7685" max="7685" width="16.140625" style="389" customWidth="1"/>
    <col min="7686" max="7686" width="20.5703125" style="389" customWidth="1"/>
    <col min="7687" max="7687" width="21" style="389" customWidth="1"/>
    <col min="7688" max="7694" width="19.28515625" style="389" customWidth="1"/>
    <col min="7695" max="7938" width="9.140625" style="389"/>
    <col min="7939" max="7939" width="14.5703125" style="389" customWidth="1"/>
    <col min="7940" max="7940" width="12.5703125" style="389" customWidth="1"/>
    <col min="7941" max="7941" width="16.140625" style="389" customWidth="1"/>
    <col min="7942" max="7942" width="20.5703125" style="389" customWidth="1"/>
    <col min="7943" max="7943" width="21" style="389" customWidth="1"/>
    <col min="7944" max="7950" width="19.28515625" style="389" customWidth="1"/>
    <col min="7951" max="8194" width="9.140625" style="389"/>
    <col min="8195" max="8195" width="14.5703125" style="389" customWidth="1"/>
    <col min="8196" max="8196" width="12.5703125" style="389" customWidth="1"/>
    <col min="8197" max="8197" width="16.140625" style="389" customWidth="1"/>
    <col min="8198" max="8198" width="20.5703125" style="389" customWidth="1"/>
    <col min="8199" max="8199" width="21" style="389" customWidth="1"/>
    <col min="8200" max="8206" width="19.28515625" style="389" customWidth="1"/>
    <col min="8207" max="8450" width="9.140625" style="389"/>
    <col min="8451" max="8451" width="14.5703125" style="389" customWidth="1"/>
    <col min="8452" max="8452" width="12.5703125" style="389" customWidth="1"/>
    <col min="8453" max="8453" width="16.140625" style="389" customWidth="1"/>
    <col min="8454" max="8454" width="20.5703125" style="389" customWidth="1"/>
    <col min="8455" max="8455" width="21" style="389" customWidth="1"/>
    <col min="8456" max="8462" width="19.28515625" style="389" customWidth="1"/>
    <col min="8463" max="8706" width="9.140625" style="389"/>
    <col min="8707" max="8707" width="14.5703125" style="389" customWidth="1"/>
    <col min="8708" max="8708" width="12.5703125" style="389" customWidth="1"/>
    <col min="8709" max="8709" width="16.140625" style="389" customWidth="1"/>
    <col min="8710" max="8710" width="20.5703125" style="389" customWidth="1"/>
    <col min="8711" max="8711" width="21" style="389" customWidth="1"/>
    <col min="8712" max="8718" width="19.28515625" style="389" customWidth="1"/>
    <col min="8719" max="8962" width="9.140625" style="389"/>
    <col min="8963" max="8963" width="14.5703125" style="389" customWidth="1"/>
    <col min="8964" max="8964" width="12.5703125" style="389" customWidth="1"/>
    <col min="8965" max="8965" width="16.140625" style="389" customWidth="1"/>
    <col min="8966" max="8966" width="20.5703125" style="389" customWidth="1"/>
    <col min="8967" max="8967" width="21" style="389" customWidth="1"/>
    <col min="8968" max="8974" width="19.28515625" style="389" customWidth="1"/>
    <col min="8975" max="9218" width="9.140625" style="389"/>
    <col min="9219" max="9219" width="14.5703125" style="389" customWidth="1"/>
    <col min="9220" max="9220" width="12.5703125" style="389" customWidth="1"/>
    <col min="9221" max="9221" width="16.140625" style="389" customWidth="1"/>
    <col min="9222" max="9222" width="20.5703125" style="389" customWidth="1"/>
    <col min="9223" max="9223" width="21" style="389" customWidth="1"/>
    <col min="9224" max="9230" width="19.28515625" style="389" customWidth="1"/>
    <col min="9231" max="9474" width="9.140625" style="389"/>
    <col min="9475" max="9475" width="14.5703125" style="389" customWidth="1"/>
    <col min="9476" max="9476" width="12.5703125" style="389" customWidth="1"/>
    <col min="9477" max="9477" width="16.140625" style="389" customWidth="1"/>
    <col min="9478" max="9478" width="20.5703125" style="389" customWidth="1"/>
    <col min="9479" max="9479" width="21" style="389" customWidth="1"/>
    <col min="9480" max="9486" width="19.28515625" style="389" customWidth="1"/>
    <col min="9487" max="9730" width="9.140625" style="389"/>
    <col min="9731" max="9731" width="14.5703125" style="389" customWidth="1"/>
    <col min="9732" max="9732" width="12.5703125" style="389" customWidth="1"/>
    <col min="9733" max="9733" width="16.140625" style="389" customWidth="1"/>
    <col min="9734" max="9734" width="20.5703125" style="389" customWidth="1"/>
    <col min="9735" max="9735" width="21" style="389" customWidth="1"/>
    <col min="9736" max="9742" width="19.28515625" style="389" customWidth="1"/>
    <col min="9743" max="9986" width="9.140625" style="389"/>
    <col min="9987" max="9987" width="14.5703125" style="389" customWidth="1"/>
    <col min="9988" max="9988" width="12.5703125" style="389" customWidth="1"/>
    <col min="9989" max="9989" width="16.140625" style="389" customWidth="1"/>
    <col min="9990" max="9990" width="20.5703125" style="389" customWidth="1"/>
    <col min="9991" max="9991" width="21" style="389" customWidth="1"/>
    <col min="9992" max="9998" width="19.28515625" style="389" customWidth="1"/>
    <col min="9999" max="10242" width="9.140625" style="389"/>
    <col min="10243" max="10243" width="14.5703125" style="389" customWidth="1"/>
    <col min="10244" max="10244" width="12.5703125" style="389" customWidth="1"/>
    <col min="10245" max="10245" width="16.140625" style="389" customWidth="1"/>
    <col min="10246" max="10246" width="20.5703125" style="389" customWidth="1"/>
    <col min="10247" max="10247" width="21" style="389" customWidth="1"/>
    <col min="10248" max="10254" width="19.28515625" style="389" customWidth="1"/>
    <col min="10255" max="10498" width="9.140625" style="389"/>
    <col min="10499" max="10499" width="14.5703125" style="389" customWidth="1"/>
    <col min="10500" max="10500" width="12.5703125" style="389" customWidth="1"/>
    <col min="10501" max="10501" width="16.140625" style="389" customWidth="1"/>
    <col min="10502" max="10502" width="20.5703125" style="389" customWidth="1"/>
    <col min="10503" max="10503" width="21" style="389" customWidth="1"/>
    <col min="10504" max="10510" width="19.28515625" style="389" customWidth="1"/>
    <col min="10511" max="10754" width="9.140625" style="389"/>
    <col min="10755" max="10755" width="14.5703125" style="389" customWidth="1"/>
    <col min="10756" max="10756" width="12.5703125" style="389" customWidth="1"/>
    <col min="10757" max="10757" width="16.140625" style="389" customWidth="1"/>
    <col min="10758" max="10758" width="20.5703125" style="389" customWidth="1"/>
    <col min="10759" max="10759" width="21" style="389" customWidth="1"/>
    <col min="10760" max="10766" width="19.28515625" style="389" customWidth="1"/>
    <col min="10767" max="11010" width="9.140625" style="389"/>
    <col min="11011" max="11011" width="14.5703125" style="389" customWidth="1"/>
    <col min="11012" max="11012" width="12.5703125" style="389" customWidth="1"/>
    <col min="11013" max="11013" width="16.140625" style="389" customWidth="1"/>
    <col min="11014" max="11014" width="20.5703125" style="389" customWidth="1"/>
    <col min="11015" max="11015" width="21" style="389" customWidth="1"/>
    <col min="11016" max="11022" width="19.28515625" style="389" customWidth="1"/>
    <col min="11023" max="11266" width="9.140625" style="389"/>
    <col min="11267" max="11267" width="14.5703125" style="389" customWidth="1"/>
    <col min="11268" max="11268" width="12.5703125" style="389" customWidth="1"/>
    <col min="11269" max="11269" width="16.140625" style="389" customWidth="1"/>
    <col min="11270" max="11270" width="20.5703125" style="389" customWidth="1"/>
    <col min="11271" max="11271" width="21" style="389" customWidth="1"/>
    <col min="11272" max="11278" width="19.28515625" style="389" customWidth="1"/>
    <col min="11279" max="11522" width="9.140625" style="389"/>
    <col min="11523" max="11523" width="14.5703125" style="389" customWidth="1"/>
    <col min="11524" max="11524" width="12.5703125" style="389" customWidth="1"/>
    <col min="11525" max="11525" width="16.140625" style="389" customWidth="1"/>
    <col min="11526" max="11526" width="20.5703125" style="389" customWidth="1"/>
    <col min="11527" max="11527" width="21" style="389" customWidth="1"/>
    <col min="11528" max="11534" width="19.28515625" style="389" customWidth="1"/>
    <col min="11535" max="11778" width="9.140625" style="389"/>
    <col min="11779" max="11779" width="14.5703125" style="389" customWidth="1"/>
    <col min="11780" max="11780" width="12.5703125" style="389" customWidth="1"/>
    <col min="11781" max="11781" width="16.140625" style="389" customWidth="1"/>
    <col min="11782" max="11782" width="20.5703125" style="389" customWidth="1"/>
    <col min="11783" max="11783" width="21" style="389" customWidth="1"/>
    <col min="11784" max="11790" width="19.28515625" style="389" customWidth="1"/>
    <col min="11791" max="12034" width="9.140625" style="389"/>
    <col min="12035" max="12035" width="14.5703125" style="389" customWidth="1"/>
    <col min="12036" max="12036" width="12.5703125" style="389" customWidth="1"/>
    <col min="12037" max="12037" width="16.140625" style="389" customWidth="1"/>
    <col min="12038" max="12038" width="20.5703125" style="389" customWidth="1"/>
    <col min="12039" max="12039" width="21" style="389" customWidth="1"/>
    <col min="12040" max="12046" width="19.28515625" style="389" customWidth="1"/>
    <col min="12047" max="12290" width="9.140625" style="389"/>
    <col min="12291" max="12291" width="14.5703125" style="389" customWidth="1"/>
    <col min="12292" max="12292" width="12.5703125" style="389" customWidth="1"/>
    <col min="12293" max="12293" width="16.140625" style="389" customWidth="1"/>
    <col min="12294" max="12294" width="20.5703125" style="389" customWidth="1"/>
    <col min="12295" max="12295" width="21" style="389" customWidth="1"/>
    <col min="12296" max="12302" width="19.28515625" style="389" customWidth="1"/>
    <col min="12303" max="12546" width="9.140625" style="389"/>
    <col min="12547" max="12547" width="14.5703125" style="389" customWidth="1"/>
    <col min="12548" max="12548" width="12.5703125" style="389" customWidth="1"/>
    <col min="12549" max="12549" width="16.140625" style="389" customWidth="1"/>
    <col min="12550" max="12550" width="20.5703125" style="389" customWidth="1"/>
    <col min="12551" max="12551" width="21" style="389" customWidth="1"/>
    <col min="12552" max="12558" width="19.28515625" style="389" customWidth="1"/>
    <col min="12559" max="12802" width="9.140625" style="389"/>
    <col min="12803" max="12803" width="14.5703125" style="389" customWidth="1"/>
    <col min="12804" max="12804" width="12.5703125" style="389" customWidth="1"/>
    <col min="12805" max="12805" width="16.140625" style="389" customWidth="1"/>
    <col min="12806" max="12806" width="20.5703125" style="389" customWidth="1"/>
    <col min="12807" max="12807" width="21" style="389" customWidth="1"/>
    <col min="12808" max="12814" width="19.28515625" style="389" customWidth="1"/>
    <col min="12815" max="13058" width="9.140625" style="389"/>
    <col min="13059" max="13059" width="14.5703125" style="389" customWidth="1"/>
    <col min="13060" max="13060" width="12.5703125" style="389" customWidth="1"/>
    <col min="13061" max="13061" width="16.140625" style="389" customWidth="1"/>
    <col min="13062" max="13062" width="20.5703125" style="389" customWidth="1"/>
    <col min="13063" max="13063" width="21" style="389" customWidth="1"/>
    <col min="13064" max="13070" width="19.28515625" style="389" customWidth="1"/>
    <col min="13071" max="13314" width="9.140625" style="389"/>
    <col min="13315" max="13315" width="14.5703125" style="389" customWidth="1"/>
    <col min="13316" max="13316" width="12.5703125" style="389" customWidth="1"/>
    <col min="13317" max="13317" width="16.140625" style="389" customWidth="1"/>
    <col min="13318" max="13318" width="20.5703125" style="389" customWidth="1"/>
    <col min="13319" max="13319" width="21" style="389" customWidth="1"/>
    <col min="13320" max="13326" width="19.28515625" style="389" customWidth="1"/>
    <col min="13327" max="13570" width="9.140625" style="389"/>
    <col min="13571" max="13571" width="14.5703125" style="389" customWidth="1"/>
    <col min="13572" max="13572" width="12.5703125" style="389" customWidth="1"/>
    <col min="13573" max="13573" width="16.140625" style="389" customWidth="1"/>
    <col min="13574" max="13574" width="20.5703125" style="389" customWidth="1"/>
    <col min="13575" max="13575" width="21" style="389" customWidth="1"/>
    <col min="13576" max="13582" width="19.28515625" style="389" customWidth="1"/>
    <col min="13583" max="13826" width="9.140625" style="389"/>
    <col min="13827" max="13827" width="14.5703125" style="389" customWidth="1"/>
    <col min="13828" max="13828" width="12.5703125" style="389" customWidth="1"/>
    <col min="13829" max="13829" width="16.140625" style="389" customWidth="1"/>
    <col min="13830" max="13830" width="20.5703125" style="389" customWidth="1"/>
    <col min="13831" max="13831" width="21" style="389" customWidth="1"/>
    <col min="13832" max="13838" width="19.28515625" style="389" customWidth="1"/>
    <col min="13839" max="14082" width="9.140625" style="389"/>
    <col min="14083" max="14083" width="14.5703125" style="389" customWidth="1"/>
    <col min="14084" max="14084" width="12.5703125" style="389" customWidth="1"/>
    <col min="14085" max="14085" width="16.140625" style="389" customWidth="1"/>
    <col min="14086" max="14086" width="20.5703125" style="389" customWidth="1"/>
    <col min="14087" max="14087" width="21" style="389" customWidth="1"/>
    <col min="14088" max="14094" width="19.28515625" style="389" customWidth="1"/>
    <col min="14095" max="14338" width="9.140625" style="389"/>
    <col min="14339" max="14339" width="14.5703125" style="389" customWidth="1"/>
    <col min="14340" max="14340" width="12.5703125" style="389" customWidth="1"/>
    <col min="14341" max="14341" width="16.140625" style="389" customWidth="1"/>
    <col min="14342" max="14342" width="20.5703125" style="389" customWidth="1"/>
    <col min="14343" max="14343" width="21" style="389" customWidth="1"/>
    <col min="14344" max="14350" width="19.28515625" style="389" customWidth="1"/>
    <col min="14351" max="14594" width="9.140625" style="389"/>
    <col min="14595" max="14595" width="14.5703125" style="389" customWidth="1"/>
    <col min="14596" max="14596" width="12.5703125" style="389" customWidth="1"/>
    <col min="14597" max="14597" width="16.140625" style="389" customWidth="1"/>
    <col min="14598" max="14598" width="20.5703125" style="389" customWidth="1"/>
    <col min="14599" max="14599" width="21" style="389" customWidth="1"/>
    <col min="14600" max="14606" width="19.28515625" style="389" customWidth="1"/>
    <col min="14607" max="14850" width="9.140625" style="389"/>
    <col min="14851" max="14851" width="14.5703125" style="389" customWidth="1"/>
    <col min="14852" max="14852" width="12.5703125" style="389" customWidth="1"/>
    <col min="14853" max="14853" width="16.140625" style="389" customWidth="1"/>
    <col min="14854" max="14854" width="20.5703125" style="389" customWidth="1"/>
    <col min="14855" max="14855" width="21" style="389" customWidth="1"/>
    <col min="14856" max="14862" width="19.28515625" style="389" customWidth="1"/>
    <col min="14863" max="15106" width="9.140625" style="389"/>
    <col min="15107" max="15107" width="14.5703125" style="389" customWidth="1"/>
    <col min="15108" max="15108" width="12.5703125" style="389" customWidth="1"/>
    <col min="15109" max="15109" width="16.140625" style="389" customWidth="1"/>
    <col min="15110" max="15110" width="20.5703125" style="389" customWidth="1"/>
    <col min="15111" max="15111" width="21" style="389" customWidth="1"/>
    <col min="15112" max="15118" width="19.28515625" style="389" customWidth="1"/>
    <col min="15119" max="15362" width="9.140625" style="389"/>
    <col min="15363" max="15363" width="14.5703125" style="389" customWidth="1"/>
    <col min="15364" max="15364" width="12.5703125" style="389" customWidth="1"/>
    <col min="15365" max="15365" width="16.140625" style="389" customWidth="1"/>
    <col min="15366" max="15366" width="20.5703125" style="389" customWidth="1"/>
    <col min="15367" max="15367" width="21" style="389" customWidth="1"/>
    <col min="15368" max="15374" width="19.28515625" style="389" customWidth="1"/>
    <col min="15375" max="15618" width="9.140625" style="389"/>
    <col min="15619" max="15619" width="14.5703125" style="389" customWidth="1"/>
    <col min="15620" max="15620" width="12.5703125" style="389" customWidth="1"/>
    <col min="15621" max="15621" width="16.140625" style="389" customWidth="1"/>
    <col min="15622" max="15622" width="20.5703125" style="389" customWidth="1"/>
    <col min="15623" max="15623" width="21" style="389" customWidth="1"/>
    <col min="15624" max="15630" width="19.28515625" style="389" customWidth="1"/>
    <col min="15631" max="15874" width="9.140625" style="389"/>
    <col min="15875" max="15875" width="14.5703125" style="389" customWidth="1"/>
    <col min="15876" max="15876" width="12.5703125" style="389" customWidth="1"/>
    <col min="15877" max="15877" width="16.140625" style="389" customWidth="1"/>
    <col min="15878" max="15878" width="20.5703125" style="389" customWidth="1"/>
    <col min="15879" max="15879" width="21" style="389" customWidth="1"/>
    <col min="15880" max="15886" width="19.28515625" style="389" customWidth="1"/>
    <col min="15887" max="16130" width="9.140625" style="389"/>
    <col min="16131" max="16131" width="14.5703125" style="389" customWidth="1"/>
    <col min="16132" max="16132" width="12.5703125" style="389" customWidth="1"/>
    <col min="16133" max="16133" width="16.140625" style="389" customWidth="1"/>
    <col min="16134" max="16134" width="20.5703125" style="389" customWidth="1"/>
    <col min="16135" max="16135" width="21" style="389" customWidth="1"/>
    <col min="16136" max="16142" width="19.28515625" style="389" customWidth="1"/>
    <col min="16143" max="16384" width="9.140625" style="389"/>
  </cols>
  <sheetData>
    <row r="1" spans="1:14">
      <c r="C1" s="407" t="s">
        <v>100770</v>
      </c>
      <c r="E1" s="426" t="s">
        <v>100534</v>
      </c>
    </row>
    <row r="2" spans="1:14" ht="15.75" thickBot="1">
      <c r="C2" s="426" t="s">
        <v>35</v>
      </c>
      <c r="E2" s="427" t="s">
        <v>100535</v>
      </c>
      <c r="F2" s="428" t="e">
        <f>IF(J17="Zone special","Zone East special",(IF($J$11&lt;1940,"Refer",INDEX($F$13:$G$20,$J$19,$J$18))))</f>
        <v>#N/A</v>
      </c>
    </row>
    <row r="3" spans="1:14" ht="15.75" thickBot="1">
      <c r="C3" s="426"/>
      <c r="E3" s="427"/>
      <c r="F3" s="429"/>
      <c r="J3" s="430" t="s">
        <v>100548</v>
      </c>
      <c r="K3" s="431"/>
      <c r="L3" s="431"/>
      <c r="M3" s="431"/>
      <c r="N3" s="432"/>
    </row>
    <row r="4" spans="1:14">
      <c r="C4" s="426"/>
      <c r="E4" s="427" t="s">
        <v>100536</v>
      </c>
      <c r="F4" s="433">
        <v>0.1</v>
      </c>
    </row>
    <row r="5" spans="1:14">
      <c r="C5" s="426"/>
      <c r="E5" s="427" t="s">
        <v>100537</v>
      </c>
      <c r="F5" s="434">
        <v>100000</v>
      </c>
    </row>
    <row r="6" spans="1:14">
      <c r="C6" s="426"/>
      <c r="E6" s="427" t="s">
        <v>98775</v>
      </c>
      <c r="F6" s="435">
        <f>VLOOKUP(F4,$C$33:$D$40,2,FALSE)</f>
        <v>0.72699999999999998</v>
      </c>
    </row>
    <row r="7" spans="1:14">
      <c r="B7" s="426"/>
      <c r="D7" s="436"/>
      <c r="N7" s="415" t="s">
        <v>100549</v>
      </c>
    </row>
    <row r="8" spans="1:14">
      <c r="B8" s="426"/>
      <c r="D8" s="436"/>
      <c r="I8" s="413" t="s">
        <v>100538</v>
      </c>
      <c r="J8" s="414" t="e">
        <f>IF(Province="QC",PostalCode,"Postal code is outside of QC")</f>
        <v>#N/A</v>
      </c>
      <c r="M8" s="437" t="s">
        <v>100550</v>
      </c>
      <c r="N8" s="415">
        <v>1</v>
      </c>
    </row>
    <row r="9" spans="1:14" ht="15.75" thickBot="1">
      <c r="A9" s="438" t="s">
        <v>100551</v>
      </c>
      <c r="B9" s="439"/>
      <c r="C9" s="440"/>
      <c r="D9" s="440"/>
      <c r="E9" s="440"/>
      <c r="F9" s="441">
        <v>1</v>
      </c>
      <c r="G9" s="441">
        <v>2</v>
      </c>
      <c r="M9" s="437" t="s">
        <v>100552</v>
      </c>
      <c r="N9" s="415">
        <v>1</v>
      </c>
    </row>
    <row r="10" spans="1:14">
      <c r="C10" s="442"/>
      <c r="D10" s="443"/>
      <c r="E10" s="444"/>
      <c r="F10" s="445" t="s">
        <v>100553</v>
      </c>
      <c r="G10" s="446"/>
      <c r="M10" s="437" t="s">
        <v>100554</v>
      </c>
      <c r="N10" s="415">
        <v>1</v>
      </c>
    </row>
    <row r="11" spans="1:14">
      <c r="C11" s="447"/>
      <c r="D11" s="448"/>
      <c r="E11" s="449"/>
      <c r="F11" s="450" t="s">
        <v>100555</v>
      </c>
      <c r="G11" s="451"/>
      <c r="I11" s="413" t="s">
        <v>98755</v>
      </c>
      <c r="J11" s="418">
        <f>Yrbuilt</f>
        <v>0</v>
      </c>
      <c r="L11" s="415" t="e">
        <f>VLOOKUP(J11,D24:E25,2,TRUE)</f>
        <v>#N/A</v>
      </c>
      <c r="M11" s="437" t="s">
        <v>100556</v>
      </c>
      <c r="N11" s="415">
        <v>1</v>
      </c>
    </row>
    <row r="12" spans="1:14" ht="45.75" thickBot="1">
      <c r="A12" s="438" t="s">
        <v>100557</v>
      </c>
      <c r="B12" s="452" t="s">
        <v>100558</v>
      </c>
      <c r="C12" s="453" t="s">
        <v>7</v>
      </c>
      <c r="D12" s="454" t="s">
        <v>100559</v>
      </c>
      <c r="E12" s="455" t="s">
        <v>100560</v>
      </c>
      <c r="F12" s="456" t="s">
        <v>100561</v>
      </c>
      <c r="G12" s="457" t="s">
        <v>100562</v>
      </c>
      <c r="I12" s="413" t="s">
        <v>98756</v>
      </c>
      <c r="J12" s="418" t="str">
        <f>Typeofconstruction</f>
        <v>Frame</v>
      </c>
      <c r="K12" s="419"/>
      <c r="L12" s="419">
        <f>VLOOKUP(J12,'List type of construction'!B:C,2,FALSE)</f>
        <v>6</v>
      </c>
      <c r="M12" s="437" t="s">
        <v>100563</v>
      </c>
      <c r="N12" s="415">
        <v>1</v>
      </c>
    </row>
    <row r="13" spans="1:14">
      <c r="A13" s="458">
        <v>1</v>
      </c>
      <c r="B13" s="459" t="str">
        <f>CONCATENATE(C13,D13,E13)</f>
        <v/>
      </c>
      <c r="C13" s="460"/>
      <c r="D13" s="461"/>
      <c r="E13" s="462"/>
      <c r="F13" s="463"/>
      <c r="G13" s="464"/>
      <c r="I13" s="413" t="s">
        <v>98757</v>
      </c>
      <c r="J13" s="418">
        <f>Nbofstoreys</f>
        <v>0</v>
      </c>
      <c r="L13" s="415" t="e">
        <f>VLOOKUP(J13,D28:E29,2,TRUE)</f>
        <v>#N/A</v>
      </c>
      <c r="M13" s="437" t="s">
        <v>100566</v>
      </c>
      <c r="N13" s="415">
        <v>1</v>
      </c>
    </row>
    <row r="14" spans="1:14" ht="15.75" thickBot="1">
      <c r="A14" s="458">
        <v>2</v>
      </c>
      <c r="B14" s="459" t="str">
        <f t="shared" ref="B14:B16" si="0">CONCATENATE(C14,D14,E14)</f>
        <v/>
      </c>
      <c r="C14" s="465"/>
      <c r="D14" s="466"/>
      <c r="E14" s="467"/>
      <c r="F14" s="468"/>
      <c r="G14" s="469"/>
      <c r="I14" s="413" t="s">
        <v>100540</v>
      </c>
      <c r="J14" s="418">
        <f>Totalinsuredvalue</f>
        <v>0</v>
      </c>
      <c r="M14" s="437" t="s">
        <v>100568</v>
      </c>
      <c r="N14" s="415">
        <v>1</v>
      </c>
    </row>
    <row r="15" spans="1:14">
      <c r="A15" s="458">
        <v>3</v>
      </c>
      <c r="B15" s="459" t="str">
        <f t="shared" si="0"/>
        <v/>
      </c>
      <c r="C15" s="460"/>
      <c r="D15" s="461"/>
      <c r="E15" s="462"/>
      <c r="F15" s="470"/>
      <c r="G15" s="471"/>
      <c r="M15" s="437" t="s">
        <v>100570</v>
      </c>
      <c r="N15" s="415">
        <v>1</v>
      </c>
    </row>
    <row r="16" spans="1:14" ht="15.75" thickBot="1">
      <c r="A16" s="458">
        <v>4</v>
      </c>
      <c r="B16" s="459" t="str">
        <f t="shared" si="0"/>
        <v/>
      </c>
      <c r="C16" s="465"/>
      <c r="D16" s="466"/>
      <c r="E16" s="467"/>
      <c r="F16" s="472"/>
      <c r="G16" s="473"/>
      <c r="M16" s="437" t="s">
        <v>100571</v>
      </c>
      <c r="N16" s="415">
        <v>1</v>
      </c>
    </row>
    <row r="17" spans="1:14" ht="15.75" thickBot="1">
      <c r="A17" s="458">
        <v>5</v>
      </c>
      <c r="B17" s="459" t="str">
        <f>CONCATENATE(D17,E17)</f>
        <v>1_31988+</v>
      </c>
      <c r="C17" s="460" t="s">
        <v>100771</v>
      </c>
      <c r="D17" s="461" t="s">
        <v>100564</v>
      </c>
      <c r="E17" s="462" t="s">
        <v>100565</v>
      </c>
      <c r="F17" s="463">
        <v>2.4100697996459614E-2</v>
      </c>
      <c r="G17" s="464">
        <v>3.8872800904178648E-2</v>
      </c>
      <c r="I17" s="413" t="s">
        <v>100573</v>
      </c>
      <c r="J17" s="418" t="e">
        <f>IF(VLOOKUP(J8,PCODES!C:F,4)="Special","Zone Special","QC")</f>
        <v>#N/A</v>
      </c>
      <c r="M17" s="437" t="s">
        <v>100574</v>
      </c>
      <c r="N17" s="415">
        <v>1</v>
      </c>
    </row>
    <row r="18" spans="1:14" ht="15.75" thickBot="1">
      <c r="A18" s="458">
        <v>6</v>
      </c>
      <c r="B18" s="459" t="str">
        <f t="shared" ref="B18:B20" si="1">CONCATENATE(D18,E18)</f>
        <v>1_31987-</v>
      </c>
      <c r="C18" s="460" t="s">
        <v>100771</v>
      </c>
      <c r="D18" s="466" t="s">
        <v>100564</v>
      </c>
      <c r="E18" s="467" t="s">
        <v>100567</v>
      </c>
      <c r="F18" s="468">
        <v>2.4376866892548893E-2</v>
      </c>
      <c r="G18" s="469">
        <v>4.3319275273402527E-2</v>
      </c>
      <c r="I18" s="413" t="s">
        <v>100551</v>
      </c>
      <c r="J18" s="418" t="e">
        <f>VLOOKUP(LEFT($J$8,2),$M$8:$N$36,2,FALSE)</f>
        <v>#N/A</v>
      </c>
      <c r="K18" s="474"/>
      <c r="L18" s="474"/>
      <c r="M18" s="437" t="s">
        <v>100575</v>
      </c>
      <c r="N18" s="415">
        <v>1</v>
      </c>
    </row>
    <row r="19" spans="1:14" ht="15.75" thickBot="1">
      <c r="A19" s="458">
        <v>7</v>
      </c>
      <c r="B19" s="459" t="str">
        <f t="shared" si="1"/>
        <v>4+1988+</v>
      </c>
      <c r="C19" s="460" t="s">
        <v>100771</v>
      </c>
      <c r="D19" s="476" t="s">
        <v>100569</v>
      </c>
      <c r="E19" s="477" t="s">
        <v>100565</v>
      </c>
      <c r="F19" s="470">
        <v>2.7169612628249601E-2</v>
      </c>
      <c r="G19" s="471">
        <v>4.2511404919884047E-2</v>
      </c>
      <c r="I19" s="413" t="s">
        <v>100576</v>
      </c>
      <c r="J19" s="418" t="e">
        <f>MATCH(CONCATENATE($L$13,$L$11),$B$13:$B$20,0)</f>
        <v>#N/A</v>
      </c>
      <c r="M19" s="437" t="s">
        <v>100577</v>
      </c>
      <c r="N19" s="415">
        <v>1</v>
      </c>
    </row>
    <row r="20" spans="1:14" ht="15.75" thickBot="1">
      <c r="A20" s="458">
        <v>8</v>
      </c>
      <c r="B20" s="459" t="str">
        <f t="shared" si="1"/>
        <v>4+1987-</v>
      </c>
      <c r="C20" s="460" t="s">
        <v>100771</v>
      </c>
      <c r="D20" s="466" t="s">
        <v>100569</v>
      </c>
      <c r="E20" s="467" t="s">
        <v>100567</v>
      </c>
      <c r="F20" s="472">
        <v>3.6137548905166336E-2</v>
      </c>
      <c r="G20" s="473">
        <v>5.6543241721536894E-2</v>
      </c>
      <c r="I20" s="478"/>
      <c r="M20" s="437" t="s">
        <v>100578</v>
      </c>
      <c r="N20" s="415">
        <v>1</v>
      </c>
    </row>
    <row r="21" spans="1:14">
      <c r="I21" s="478"/>
      <c r="M21" s="437" t="s">
        <v>100579</v>
      </c>
      <c r="N21" s="415">
        <v>2</v>
      </c>
    </row>
    <row r="22" spans="1:14">
      <c r="J22" s="479"/>
      <c r="M22" s="437" t="s">
        <v>100580</v>
      </c>
      <c r="N22" s="415">
        <v>2</v>
      </c>
    </row>
    <row r="23" spans="1:14">
      <c r="C23" s="480" t="s">
        <v>100581</v>
      </c>
      <c r="E23" s="481"/>
      <c r="I23" s="482"/>
      <c r="J23" s="483"/>
      <c r="M23" s="437" t="s">
        <v>100582</v>
      </c>
      <c r="N23" s="415">
        <v>2</v>
      </c>
    </row>
    <row r="24" spans="1:14">
      <c r="C24" s="389" t="s">
        <v>100583</v>
      </c>
      <c r="D24" s="389">
        <v>1</v>
      </c>
      <c r="E24" s="484" t="s">
        <v>100567</v>
      </c>
      <c r="I24" s="482"/>
      <c r="M24" s="437" t="s">
        <v>100584</v>
      </c>
      <c r="N24" s="415">
        <v>2</v>
      </c>
    </row>
    <row r="25" spans="1:14">
      <c r="C25" s="485" t="s">
        <v>100585</v>
      </c>
      <c r="D25" s="389">
        <v>1988</v>
      </c>
      <c r="E25" s="484" t="s">
        <v>100565</v>
      </c>
      <c r="M25" s="437" t="s">
        <v>100586</v>
      </c>
      <c r="N25" s="415">
        <v>2</v>
      </c>
    </row>
    <row r="26" spans="1:14">
      <c r="I26" s="486"/>
      <c r="M26" s="437" t="s">
        <v>100587</v>
      </c>
      <c r="N26" s="415">
        <v>2</v>
      </c>
    </row>
    <row r="27" spans="1:14">
      <c r="C27" s="480" t="s">
        <v>100588</v>
      </c>
      <c r="E27" s="481"/>
      <c r="M27" s="437" t="s">
        <v>100589</v>
      </c>
      <c r="N27" s="415">
        <v>2</v>
      </c>
    </row>
    <row r="28" spans="1:14">
      <c r="C28" s="389" t="s">
        <v>100590</v>
      </c>
      <c r="D28" s="389">
        <v>1</v>
      </c>
      <c r="E28" s="487" t="s">
        <v>100564</v>
      </c>
      <c r="M28" s="437" t="s">
        <v>100591</v>
      </c>
      <c r="N28" s="415">
        <v>2</v>
      </c>
    </row>
    <row r="29" spans="1:14">
      <c r="C29" s="485" t="s">
        <v>100569</v>
      </c>
      <c r="D29" s="389">
        <v>4</v>
      </c>
      <c r="E29" s="477" t="s">
        <v>100569</v>
      </c>
      <c r="M29" s="437" t="s">
        <v>100592</v>
      </c>
      <c r="N29" s="415">
        <v>2</v>
      </c>
    </row>
    <row r="30" spans="1:14">
      <c r="M30" s="437" t="s">
        <v>100593</v>
      </c>
      <c r="N30" s="415">
        <v>2</v>
      </c>
    </row>
    <row r="31" spans="1:14" ht="15.75" thickBot="1">
      <c r="C31" s="488" t="s">
        <v>100594</v>
      </c>
      <c r="M31" s="437" t="s">
        <v>100595</v>
      </c>
      <c r="N31" s="415">
        <v>2</v>
      </c>
    </row>
    <row r="32" spans="1:14" ht="15.75" thickBot="1">
      <c r="C32" s="489" t="s">
        <v>52</v>
      </c>
      <c r="D32" s="490" t="s">
        <v>100596</v>
      </c>
      <c r="M32" s="437" t="s">
        <v>100597</v>
      </c>
      <c r="N32" s="415">
        <v>2</v>
      </c>
    </row>
    <row r="33" spans="3:14">
      <c r="C33" s="491">
        <v>0.03</v>
      </c>
      <c r="D33" s="492">
        <v>1.1803999999999999</v>
      </c>
      <c r="M33" s="437" t="s">
        <v>100598</v>
      </c>
      <c r="N33" s="415">
        <v>2</v>
      </c>
    </row>
    <row r="34" spans="3:14">
      <c r="C34" s="491">
        <v>0.05</v>
      </c>
      <c r="D34" s="492">
        <v>1</v>
      </c>
      <c r="M34" s="437" t="s">
        <v>100599</v>
      </c>
      <c r="N34" s="415">
        <v>2</v>
      </c>
    </row>
    <row r="35" spans="3:14">
      <c r="C35" s="491">
        <v>0.08</v>
      </c>
      <c r="D35" s="492">
        <v>0.81520000000000004</v>
      </c>
      <c r="M35" s="437" t="s">
        <v>100600</v>
      </c>
      <c r="N35" s="415">
        <v>2</v>
      </c>
    </row>
    <row r="36" spans="3:14">
      <c r="C36" s="491">
        <v>0.1</v>
      </c>
      <c r="D36" s="492">
        <v>0.72699999999999998</v>
      </c>
      <c r="M36" s="437" t="s">
        <v>100601</v>
      </c>
      <c r="N36" s="415">
        <v>2</v>
      </c>
    </row>
    <row r="37" spans="3:14">
      <c r="C37" s="491">
        <v>0.15</v>
      </c>
      <c r="D37" s="492">
        <v>0.56589999999999996</v>
      </c>
    </row>
    <row r="38" spans="3:14">
      <c r="C38" s="491">
        <v>0.2</v>
      </c>
      <c r="D38" s="492">
        <v>0.45319999999999999</v>
      </c>
    </row>
    <row r="39" spans="3:14">
      <c r="C39" s="491">
        <v>0.25</v>
      </c>
      <c r="D39" s="492">
        <v>0.37269999999999998</v>
      </c>
    </row>
    <row r="40" spans="3:14" ht="15.75" thickBot="1">
      <c r="C40" s="493">
        <v>0.3</v>
      </c>
      <c r="D40" s="494">
        <v>0.32050000000000001</v>
      </c>
    </row>
  </sheetData>
  <pageMargins left="0.45" right="0.45" top="0.75" bottom="0.75" header="0.3" footer="0.3"/>
  <pageSetup scale="64" fitToHeight="2" orientation="landscape" verticalDpi="1200" r:id="rId1"/>
  <headerFooter>
    <oddFooter>&amp;RPage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030A0"/>
  </sheetPr>
  <dimension ref="A1:V53"/>
  <sheetViews>
    <sheetView showGridLines="0" topLeftCell="D1" workbookViewId="0">
      <selection activeCell="D3" sqref="D3"/>
    </sheetView>
  </sheetViews>
  <sheetFormatPr defaultColWidth="9.140625" defaultRowHeight="15" outlineLevelCol="1"/>
  <cols>
    <col min="1" max="1" width="6.85546875" style="389" hidden="1" customWidth="1" outlineLevel="1"/>
    <col min="2" max="3" width="27.7109375" style="495" hidden="1" customWidth="1" outlineLevel="1"/>
    <col min="4" max="4" width="21.5703125" style="389" customWidth="1" collapsed="1"/>
    <col min="5" max="5" width="21" style="389" customWidth="1"/>
    <col min="6" max="6" width="21.140625" style="481" customWidth="1"/>
    <col min="7" max="7" width="14.42578125" style="389" customWidth="1"/>
    <col min="8" max="8" width="17.85546875" style="389" customWidth="1"/>
    <col min="9" max="9" width="9.140625" style="389"/>
    <col min="10" max="10" width="1.42578125" style="389" customWidth="1"/>
    <col min="11" max="11" width="22.140625" style="413" customWidth="1"/>
    <col min="12" max="12" width="37.85546875" style="496" customWidth="1"/>
    <col min="13" max="21" width="9.140625" style="415" hidden="1" customWidth="1" outlineLevel="1"/>
    <col min="22" max="22" width="9.140625" style="389" collapsed="1"/>
    <col min="23" max="16384" width="9.140625" style="389"/>
  </cols>
  <sheetData>
    <row r="1" spans="1:21">
      <c r="D1" s="407" t="s">
        <v>100770</v>
      </c>
      <c r="E1" s="426" t="s">
        <v>100534</v>
      </c>
    </row>
    <row r="2" spans="1:21" ht="15.75" thickBot="1">
      <c r="D2" s="497" t="s">
        <v>31</v>
      </c>
      <c r="E2" s="427" t="s">
        <v>100535</v>
      </c>
      <c r="F2" s="498" t="e">
        <f>INDEX($F$13:$H$20,$L$14,$L$13)</f>
        <v>#N/A</v>
      </c>
    </row>
    <row r="3" spans="1:21" ht="15.75" thickBot="1">
      <c r="D3" s="497"/>
      <c r="E3" s="427"/>
      <c r="F3" s="500"/>
      <c r="K3" s="1738" t="s">
        <v>100548</v>
      </c>
      <c r="L3" s="1739"/>
      <c r="M3" s="1739"/>
      <c r="N3" s="1739"/>
      <c r="O3" s="1739"/>
      <c r="P3" s="1739"/>
      <c r="Q3" s="1739"/>
      <c r="R3" s="1739"/>
      <c r="S3" s="1739"/>
      <c r="T3" s="1739"/>
      <c r="U3" s="1740"/>
    </row>
    <row r="4" spans="1:21">
      <c r="D4" s="497"/>
      <c r="E4" s="427" t="s">
        <v>100536</v>
      </c>
      <c r="F4" s="433">
        <v>0.05</v>
      </c>
    </row>
    <row r="5" spans="1:21">
      <c r="D5" s="497"/>
      <c r="E5" s="427" t="s">
        <v>100537</v>
      </c>
      <c r="F5" s="434">
        <v>100000</v>
      </c>
    </row>
    <row r="6" spans="1:21">
      <c r="D6" s="426"/>
      <c r="E6" s="427" t="s">
        <v>98775</v>
      </c>
      <c r="F6" s="435">
        <f>E32</f>
        <v>1</v>
      </c>
      <c r="H6" s="501"/>
      <c r="K6" s="413" t="s">
        <v>100538</v>
      </c>
      <c r="L6" s="502" t="e">
        <f>IF(Province="ON",PostalCode,"Postal code is outside of ON")</f>
        <v>#N/A</v>
      </c>
      <c r="N6" s="415" t="s">
        <v>100602</v>
      </c>
      <c r="Q6" s="415" t="s">
        <v>100603</v>
      </c>
      <c r="R6" s="415" t="s">
        <v>100604</v>
      </c>
      <c r="T6" s="415" t="s">
        <v>100605</v>
      </c>
      <c r="U6" s="415" t="s">
        <v>100604</v>
      </c>
    </row>
    <row r="7" spans="1:21">
      <c r="E7" s="426"/>
      <c r="K7" s="413" t="s">
        <v>98755</v>
      </c>
      <c r="L7" s="503">
        <f>Yrbuilt</f>
        <v>0</v>
      </c>
      <c r="N7" s="415" t="e">
        <f>VLOOKUP(L7,E24:F25,2,TRUE)</f>
        <v>#N/A</v>
      </c>
      <c r="Q7" s="437"/>
    </row>
    <row r="8" spans="1:21" s="504" customFormat="1">
      <c r="B8" s="505"/>
      <c r="C8" s="505"/>
      <c r="D8" s="436"/>
      <c r="E8" s="389"/>
      <c r="F8" s="389"/>
      <c r="G8" s="389"/>
      <c r="H8" s="389"/>
      <c r="K8" s="413" t="s">
        <v>98756</v>
      </c>
      <c r="L8" s="503" t="str">
        <f>Typeofconstruction</f>
        <v>Frame</v>
      </c>
      <c r="M8" s="474"/>
      <c r="N8" s="474"/>
      <c r="O8" s="474"/>
      <c r="P8" s="474"/>
      <c r="Q8" s="437" t="s">
        <v>100606</v>
      </c>
      <c r="R8" s="415">
        <v>1</v>
      </c>
      <c r="S8" s="474"/>
      <c r="T8" s="437" t="s">
        <v>99500</v>
      </c>
      <c r="U8" s="415">
        <v>3</v>
      </c>
    </row>
    <row r="9" spans="1:21" ht="15.75" thickBot="1">
      <c r="D9" s="436"/>
      <c r="F9" s="389"/>
      <c r="K9" s="413" t="s">
        <v>98757</v>
      </c>
      <c r="L9" s="503">
        <f>Nbofstoreys</f>
        <v>0</v>
      </c>
      <c r="Q9" s="437" t="s">
        <v>100607</v>
      </c>
      <c r="R9" s="415">
        <v>1</v>
      </c>
      <c r="T9" s="437" t="s">
        <v>99505</v>
      </c>
      <c r="U9" s="415">
        <v>3</v>
      </c>
    </row>
    <row r="10" spans="1:21" ht="15.75" thickBot="1">
      <c r="D10" s="506"/>
      <c r="E10" s="507"/>
      <c r="F10" s="445" t="s">
        <v>100553</v>
      </c>
      <c r="G10" s="443"/>
      <c r="H10" s="508"/>
      <c r="K10" s="413" t="s">
        <v>100540</v>
      </c>
      <c r="L10" s="503">
        <f>Totalinsuredvalue</f>
        <v>0</v>
      </c>
      <c r="Q10" s="437" t="s">
        <v>100608</v>
      </c>
      <c r="R10" s="415">
        <v>1</v>
      </c>
      <c r="T10" s="437" t="s">
        <v>99507</v>
      </c>
      <c r="U10" s="415">
        <v>3</v>
      </c>
    </row>
    <row r="11" spans="1:21">
      <c r="D11" s="509"/>
      <c r="E11" s="510"/>
      <c r="F11" s="511" t="s">
        <v>100609</v>
      </c>
      <c r="G11" s="443"/>
      <c r="H11" s="443"/>
      <c r="Q11" s="437" t="s">
        <v>100610</v>
      </c>
      <c r="R11" s="415">
        <v>1</v>
      </c>
      <c r="T11" s="437" t="s">
        <v>100611</v>
      </c>
      <c r="U11" s="415">
        <v>3</v>
      </c>
    </row>
    <row r="12" spans="1:21" ht="30.75" thickBot="1">
      <c r="A12" s="512" t="s">
        <v>100612</v>
      </c>
      <c r="B12" s="513" t="s">
        <v>100558</v>
      </c>
      <c r="C12" s="512"/>
      <c r="D12" s="514" t="s">
        <v>100613</v>
      </c>
      <c r="E12" s="515" t="s">
        <v>100614</v>
      </c>
      <c r="F12" s="516" t="s">
        <v>100615</v>
      </c>
      <c r="G12" s="517" t="s">
        <v>98818</v>
      </c>
      <c r="H12" s="518" t="s">
        <v>100616</v>
      </c>
      <c r="K12" s="413" t="s">
        <v>100573</v>
      </c>
      <c r="L12" s="503" t="str">
        <f>IF(OR(L8=$C$14,$L$8=C17),"yes","no")</f>
        <v>no</v>
      </c>
      <c r="Q12" s="437" t="s">
        <v>100617</v>
      </c>
      <c r="R12" s="415">
        <v>1</v>
      </c>
      <c r="T12" s="437" t="s">
        <v>99508</v>
      </c>
      <c r="U12" s="415">
        <v>3</v>
      </c>
    </row>
    <row r="13" spans="1:21">
      <c r="A13" s="519">
        <v>1</v>
      </c>
      <c r="B13" s="520" t="str">
        <f t="shared" ref="B13:B20" si="0">CONCATENATE(C13,E13)</f>
        <v>Fire Resistive</v>
      </c>
      <c r="C13" s="521" t="s">
        <v>13</v>
      </c>
      <c r="D13" s="522">
        <v>1</v>
      </c>
      <c r="E13" s="523"/>
      <c r="F13" s="524">
        <v>2.7652431617500067E-3</v>
      </c>
      <c r="G13" s="525">
        <v>4.2527756554814698E-3</v>
      </c>
      <c r="H13" s="526">
        <v>1.4608525822424594E-2</v>
      </c>
      <c r="K13" s="413" t="s">
        <v>100618</v>
      </c>
      <c r="L13" s="503" t="e">
        <f>IF(LEFT($L$6,2)="K0",VLOOKUP($L$6,$T$8:$U$34,2,FALSE),VLOOKUP(LEFT($L$6,2),$Q$8:$R$53,2,FALSE))</f>
        <v>#N/A</v>
      </c>
      <c r="Q13" s="437" t="s">
        <v>100619</v>
      </c>
      <c r="R13" s="415">
        <v>1</v>
      </c>
      <c r="T13" s="437" t="s">
        <v>100620</v>
      </c>
      <c r="U13" s="415">
        <v>3</v>
      </c>
    </row>
    <row r="14" spans="1:21">
      <c r="A14" s="519">
        <v>2</v>
      </c>
      <c r="B14" s="520" t="str">
        <f t="shared" si="0"/>
        <v>Non-Combustable / Masonry1988+</v>
      </c>
      <c r="C14" s="527" t="s">
        <v>19</v>
      </c>
      <c r="D14" s="528">
        <v>2</v>
      </c>
      <c r="E14" s="529" t="s">
        <v>100565</v>
      </c>
      <c r="F14" s="530">
        <v>6.8986212201020917E-3</v>
      </c>
      <c r="G14" s="531">
        <v>1.7462565020759744E-2</v>
      </c>
      <c r="H14" s="532">
        <v>3.835255311256483E-2</v>
      </c>
      <c r="K14" s="413" t="s">
        <v>100576</v>
      </c>
      <c r="L14" s="503">
        <f>IF($L$12="yes",MATCH(CONCATENATE($L$8,$N$7),$B$13:$B$20,0),MATCH($L$8,$C$13:$C$20,0))</f>
        <v>8</v>
      </c>
      <c r="Q14" s="437" t="s">
        <v>100621</v>
      </c>
      <c r="R14" s="415">
        <v>1</v>
      </c>
      <c r="T14" s="437" t="s">
        <v>99510</v>
      </c>
      <c r="U14" s="415">
        <v>3</v>
      </c>
    </row>
    <row r="15" spans="1:21">
      <c r="A15" s="519">
        <v>3</v>
      </c>
      <c r="B15" s="520" t="str">
        <f t="shared" si="0"/>
        <v>Non-Combustable / Masonry1987-</v>
      </c>
      <c r="C15" s="533" t="s">
        <v>19</v>
      </c>
      <c r="D15" s="534">
        <v>2</v>
      </c>
      <c r="E15" s="484" t="s">
        <v>100567</v>
      </c>
      <c r="F15" s="530">
        <v>9.354697360231647E-3</v>
      </c>
      <c r="G15" s="531">
        <v>1.7458836859261348E-2</v>
      </c>
      <c r="H15" s="532">
        <v>5.7093071719640474E-2</v>
      </c>
      <c r="K15" s="478"/>
      <c r="Q15" s="437" t="s">
        <v>100622</v>
      </c>
      <c r="R15" s="415">
        <v>1</v>
      </c>
    </row>
    <row r="16" spans="1:21" s="535" customFormat="1">
      <c r="A16" s="519">
        <v>4</v>
      </c>
      <c r="B16" s="520" t="str">
        <f t="shared" si="0"/>
        <v>Non-Combustable / Non-Masonry</v>
      </c>
      <c r="C16" s="533" t="s">
        <v>24</v>
      </c>
      <c r="D16" s="534">
        <v>3</v>
      </c>
      <c r="E16" s="484"/>
      <c r="F16" s="530">
        <v>1.0879280694336972E-3</v>
      </c>
      <c r="G16" s="531">
        <v>2.3950807172254396E-3</v>
      </c>
      <c r="H16" s="532">
        <v>1.2559016532023782E-2</v>
      </c>
      <c r="K16" s="478"/>
      <c r="L16" s="496"/>
      <c r="M16" s="536"/>
      <c r="N16" s="536"/>
      <c r="O16" s="536"/>
      <c r="P16" s="536"/>
      <c r="Q16" s="437" t="s">
        <v>100623</v>
      </c>
      <c r="R16" s="415">
        <v>1</v>
      </c>
      <c r="S16" s="536"/>
      <c r="T16" s="437" t="s">
        <v>99512</v>
      </c>
      <c r="U16" s="415">
        <v>1</v>
      </c>
    </row>
    <row r="17" spans="1:21">
      <c r="A17" s="519">
        <v>5</v>
      </c>
      <c r="B17" s="520" t="str">
        <f t="shared" si="0"/>
        <v>Masonry1988+</v>
      </c>
      <c r="C17" s="537" t="s">
        <v>29</v>
      </c>
      <c r="D17" s="538">
        <v>4</v>
      </c>
      <c r="E17" s="539" t="s">
        <v>100565</v>
      </c>
      <c r="F17" s="530">
        <v>4.6940544390026984E-3</v>
      </c>
      <c r="G17" s="531">
        <v>9.5335349691921603E-3</v>
      </c>
      <c r="H17" s="532">
        <v>3.6141534290021121E-2</v>
      </c>
      <c r="Q17" s="437" t="s">
        <v>100624</v>
      </c>
      <c r="R17" s="415">
        <v>1</v>
      </c>
      <c r="T17" s="437" t="s">
        <v>100625</v>
      </c>
      <c r="U17" s="415">
        <v>1</v>
      </c>
    </row>
    <row r="18" spans="1:21" ht="15.75" thickBot="1">
      <c r="A18" s="519">
        <v>6</v>
      </c>
      <c r="B18" s="520" t="str">
        <f t="shared" si="0"/>
        <v>Masonry1987-</v>
      </c>
      <c r="C18" s="540" t="s">
        <v>29</v>
      </c>
      <c r="D18" s="541">
        <v>4</v>
      </c>
      <c r="E18" s="542" t="s">
        <v>100567</v>
      </c>
      <c r="F18" s="543">
        <v>6.2095662741858187E-3</v>
      </c>
      <c r="G18" s="544">
        <v>1.6653134033931819E-2</v>
      </c>
      <c r="H18" s="545">
        <v>3.6141534290021121E-2</v>
      </c>
      <c r="K18" s="482"/>
      <c r="Q18" s="437" t="s">
        <v>100626</v>
      </c>
      <c r="R18" s="415">
        <v>1</v>
      </c>
      <c r="T18" s="437" t="s">
        <v>99514</v>
      </c>
      <c r="U18" s="415">
        <v>1</v>
      </c>
    </row>
    <row r="19" spans="1:21" ht="15.75" thickBot="1">
      <c r="A19" s="519">
        <v>7</v>
      </c>
      <c r="B19" s="520" t="str">
        <f t="shared" si="0"/>
        <v>Brick Veneer</v>
      </c>
      <c r="C19" s="546" t="s">
        <v>33</v>
      </c>
      <c r="D19" s="547">
        <v>5</v>
      </c>
      <c r="E19" s="548"/>
      <c r="F19" s="524">
        <v>2.7652431617500067E-3</v>
      </c>
      <c r="G19" s="525">
        <v>4.2527756554814698E-3</v>
      </c>
      <c r="H19" s="526">
        <v>1.4608525822424594E-2</v>
      </c>
      <c r="K19" s="482"/>
      <c r="Q19" s="437" t="s">
        <v>100627</v>
      </c>
      <c r="R19" s="415">
        <v>1</v>
      </c>
      <c r="T19" s="437" t="s">
        <v>99516</v>
      </c>
      <c r="U19" s="415">
        <v>1</v>
      </c>
    </row>
    <row r="20" spans="1:21">
      <c r="A20" s="519">
        <v>8</v>
      </c>
      <c r="B20" s="520" t="str">
        <f t="shared" si="0"/>
        <v>Frame</v>
      </c>
      <c r="C20" s="546" t="s">
        <v>37</v>
      </c>
      <c r="D20" s="547">
        <v>6</v>
      </c>
      <c r="E20" s="548"/>
      <c r="F20" s="524">
        <v>2.7652431617500067E-3</v>
      </c>
      <c r="G20" s="525">
        <v>4.2527756554814698E-3</v>
      </c>
      <c r="H20" s="526">
        <v>1.4608525822424594E-2</v>
      </c>
      <c r="Q20" s="437" t="s">
        <v>100628</v>
      </c>
      <c r="R20" s="415">
        <v>1</v>
      </c>
      <c r="T20" s="437" t="s">
        <v>99517</v>
      </c>
      <c r="U20" s="415">
        <v>1</v>
      </c>
    </row>
    <row r="21" spans="1:21">
      <c r="Q21" s="437" t="s">
        <v>100629</v>
      </c>
      <c r="R21" s="415">
        <v>1</v>
      </c>
      <c r="T21" s="437" t="s">
        <v>99518</v>
      </c>
      <c r="U21" s="415">
        <v>1</v>
      </c>
    </row>
    <row r="22" spans="1:21">
      <c r="Q22" s="437" t="s">
        <v>100630</v>
      </c>
      <c r="R22" s="415">
        <v>1</v>
      </c>
      <c r="T22" s="437" t="s">
        <v>100631</v>
      </c>
      <c r="U22" s="415">
        <v>1</v>
      </c>
    </row>
    <row r="23" spans="1:21">
      <c r="D23" s="480" t="s">
        <v>100581</v>
      </c>
      <c r="Q23" s="437" t="s">
        <v>100632</v>
      </c>
      <c r="R23" s="415">
        <v>1</v>
      </c>
      <c r="T23" s="437" t="s">
        <v>100633</v>
      </c>
      <c r="U23" s="415">
        <v>1</v>
      </c>
    </row>
    <row r="24" spans="1:21">
      <c r="D24" s="389" t="s">
        <v>100634</v>
      </c>
      <c r="E24" s="389">
        <v>1</v>
      </c>
      <c r="F24" s="484" t="s">
        <v>100567</v>
      </c>
      <c r="Q24" s="437" t="s">
        <v>100635</v>
      </c>
      <c r="R24" s="415">
        <v>1</v>
      </c>
      <c r="T24" s="437" t="s">
        <v>100636</v>
      </c>
      <c r="U24" s="415">
        <v>1</v>
      </c>
    </row>
    <row r="25" spans="1:21">
      <c r="D25" s="485" t="s">
        <v>100565</v>
      </c>
      <c r="E25" s="389">
        <v>1988</v>
      </c>
      <c r="F25" s="529" t="s">
        <v>100565</v>
      </c>
      <c r="Q25" s="437" t="s">
        <v>100637</v>
      </c>
      <c r="R25" s="415">
        <v>1</v>
      </c>
      <c r="T25" s="437" t="s">
        <v>100638</v>
      </c>
      <c r="U25" s="415">
        <v>1</v>
      </c>
    </row>
    <row r="26" spans="1:21">
      <c r="Q26" s="437" t="s">
        <v>100639</v>
      </c>
      <c r="R26" s="415">
        <v>1</v>
      </c>
      <c r="T26" s="437" t="s">
        <v>100640</v>
      </c>
      <c r="U26" s="415">
        <v>1</v>
      </c>
    </row>
    <row r="27" spans="1:21">
      <c r="D27" s="497"/>
      <c r="E27" s="426"/>
      <c r="Q27" s="437" t="s">
        <v>100641</v>
      </c>
      <c r="R27" s="415">
        <v>1</v>
      </c>
      <c r="T27" s="437" t="s">
        <v>100642</v>
      </c>
      <c r="U27" s="415">
        <v>1</v>
      </c>
    </row>
    <row r="28" spans="1:21">
      <c r="Q28" s="437" t="s">
        <v>100643</v>
      </c>
      <c r="R28" s="415">
        <v>1</v>
      </c>
      <c r="T28" s="437" t="s">
        <v>100644</v>
      </c>
      <c r="U28" s="415">
        <v>1</v>
      </c>
    </row>
    <row r="29" spans="1:21" ht="15.75" thickBot="1">
      <c r="D29" s="488" t="s">
        <v>100645</v>
      </c>
      <c r="Q29" s="437" t="s">
        <v>100646</v>
      </c>
      <c r="R29" s="415">
        <v>1</v>
      </c>
      <c r="T29" s="437" t="s">
        <v>100647</v>
      </c>
      <c r="U29" s="415">
        <v>1</v>
      </c>
    </row>
    <row r="30" spans="1:21" ht="15.75" thickBot="1">
      <c r="D30" s="489" t="s">
        <v>52</v>
      </c>
      <c r="E30" s="490" t="s">
        <v>100596</v>
      </c>
      <c r="Q30" s="437" t="s">
        <v>100648</v>
      </c>
      <c r="R30" s="415">
        <v>1</v>
      </c>
      <c r="T30" s="437" t="s">
        <v>100649</v>
      </c>
      <c r="U30" s="415">
        <v>1</v>
      </c>
    </row>
    <row r="31" spans="1:21">
      <c r="D31" s="549">
        <v>0.03</v>
      </c>
      <c r="E31" s="550">
        <v>1.1307369867535193</v>
      </c>
      <c r="Q31" s="437" t="s">
        <v>100650</v>
      </c>
      <c r="R31" s="415">
        <v>1</v>
      </c>
      <c r="T31" s="437" t="s">
        <v>100651</v>
      </c>
      <c r="U31" s="415">
        <v>1</v>
      </c>
    </row>
    <row r="32" spans="1:21">
      <c r="D32" s="491">
        <v>0.05</v>
      </c>
      <c r="E32" s="492">
        <v>1</v>
      </c>
      <c r="Q32" s="437" t="s">
        <v>100652</v>
      </c>
      <c r="R32" s="415">
        <v>1</v>
      </c>
      <c r="T32" s="437" t="s">
        <v>100653</v>
      </c>
      <c r="U32" s="415">
        <v>1</v>
      </c>
    </row>
    <row r="33" spans="4:21">
      <c r="D33" s="491">
        <v>0.08</v>
      </c>
      <c r="E33" s="492">
        <v>0.88426519080218746</v>
      </c>
      <c r="Q33" s="437" t="s">
        <v>100654</v>
      </c>
      <c r="R33" s="415">
        <v>1</v>
      </c>
      <c r="T33" s="437" t="s">
        <v>100655</v>
      </c>
      <c r="U33" s="415">
        <v>1</v>
      </c>
    </row>
    <row r="34" spans="4:21" ht="15.75" thickBot="1">
      <c r="D34" s="551" t="s">
        <v>100656</v>
      </c>
      <c r="E34" s="494">
        <v>0.82188148416551376</v>
      </c>
      <c r="Q34" s="437" t="s">
        <v>100657</v>
      </c>
      <c r="R34" s="415">
        <v>1</v>
      </c>
      <c r="T34" s="437" t="s">
        <v>100658</v>
      </c>
      <c r="U34" s="415">
        <v>1</v>
      </c>
    </row>
    <row r="35" spans="4:21">
      <c r="Q35" s="437" t="s">
        <v>100659</v>
      </c>
      <c r="R35" s="415">
        <v>1</v>
      </c>
    </row>
    <row r="36" spans="4:21">
      <c r="Q36" s="437" t="s">
        <v>100660</v>
      </c>
      <c r="R36" s="415">
        <v>1</v>
      </c>
    </row>
    <row r="37" spans="4:21">
      <c r="Q37" s="437" t="s">
        <v>100661</v>
      </c>
      <c r="R37" s="415">
        <v>1</v>
      </c>
    </row>
    <row r="38" spans="4:21">
      <c r="Q38" s="437" t="s">
        <v>100662</v>
      </c>
      <c r="R38" s="415">
        <v>1</v>
      </c>
    </row>
    <row r="39" spans="4:21">
      <c r="Q39" s="437" t="s">
        <v>100663</v>
      </c>
      <c r="R39" s="415">
        <v>1</v>
      </c>
    </row>
    <row r="40" spans="4:21">
      <c r="Q40" s="437" t="s">
        <v>100664</v>
      </c>
      <c r="R40" s="415">
        <v>2</v>
      </c>
    </row>
    <row r="41" spans="4:21">
      <c r="Q41" s="437" t="s">
        <v>100665</v>
      </c>
      <c r="R41" s="415">
        <v>2</v>
      </c>
    </row>
    <row r="42" spans="4:21">
      <c r="Q42" s="437" t="s">
        <v>100666</v>
      </c>
      <c r="R42" s="415">
        <v>2</v>
      </c>
    </row>
    <row r="43" spans="4:21">
      <c r="Q43" s="437" t="s">
        <v>100667</v>
      </c>
      <c r="R43" s="415">
        <v>2</v>
      </c>
    </row>
    <row r="44" spans="4:21">
      <c r="Q44" s="437" t="s">
        <v>100668</v>
      </c>
      <c r="R44" s="415">
        <v>2</v>
      </c>
    </row>
    <row r="45" spans="4:21">
      <c r="Q45" s="437" t="s">
        <v>100669</v>
      </c>
      <c r="R45" s="415">
        <v>2</v>
      </c>
    </row>
    <row r="46" spans="4:21">
      <c r="Q46" s="437" t="s">
        <v>100670</v>
      </c>
      <c r="R46" s="415">
        <v>2</v>
      </c>
    </row>
    <row r="47" spans="4:21">
      <c r="Q47" s="437" t="s">
        <v>100671</v>
      </c>
      <c r="R47" s="415">
        <v>2</v>
      </c>
    </row>
    <row r="48" spans="4:21">
      <c r="Q48" s="437" t="s">
        <v>100672</v>
      </c>
      <c r="R48" s="415">
        <v>2</v>
      </c>
    </row>
    <row r="49" spans="17:18">
      <c r="Q49" s="437" t="s">
        <v>100673</v>
      </c>
      <c r="R49" s="415">
        <v>2</v>
      </c>
    </row>
    <row r="50" spans="17:18">
      <c r="Q50" s="437" t="s">
        <v>100674</v>
      </c>
      <c r="R50" s="415">
        <v>3</v>
      </c>
    </row>
    <row r="51" spans="17:18">
      <c r="Q51" s="437" t="s">
        <v>100675</v>
      </c>
      <c r="R51" s="415">
        <v>3</v>
      </c>
    </row>
    <row r="52" spans="17:18">
      <c r="Q52" s="437" t="s">
        <v>100676</v>
      </c>
      <c r="R52" s="415">
        <v>3</v>
      </c>
    </row>
    <row r="53" spans="17:18">
      <c r="Q53" s="437" t="s">
        <v>100677</v>
      </c>
      <c r="R53" s="415">
        <v>3</v>
      </c>
    </row>
  </sheetData>
  <mergeCells count="1">
    <mergeCell ref="K3:U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7030A0"/>
  </sheetPr>
  <dimension ref="A1:R70"/>
  <sheetViews>
    <sheetView showGridLines="0" topLeftCell="A37" zoomScaleNormal="100" zoomScaleSheetLayoutView="85" workbookViewId="0">
      <selection activeCell="D3" sqref="D3"/>
    </sheetView>
  </sheetViews>
  <sheetFormatPr defaultRowHeight="15" outlineLevelCol="1"/>
  <cols>
    <col min="1" max="1" width="13.140625" style="633" customWidth="1"/>
    <col min="2" max="2" width="17" style="389" hidden="1" customWidth="1" outlineLevel="1"/>
    <col min="3" max="3" width="35.5703125" style="392" customWidth="1" collapsed="1"/>
    <col min="4" max="4" width="14.5703125" style="389" customWidth="1"/>
    <col min="5" max="7" width="16.85546875" style="389" customWidth="1"/>
    <col min="8" max="8" width="6.140625" style="504" customWidth="1"/>
    <col min="9" max="9" width="15" style="504" customWidth="1"/>
    <col min="10" max="10" width="13.42578125" style="504" customWidth="1"/>
    <col min="11" max="11" width="10" style="389" customWidth="1"/>
    <col min="12" max="12" width="6.85546875" style="389" customWidth="1"/>
    <col min="13" max="13" width="22" style="413" customWidth="1"/>
    <col min="14" max="14" width="41.42578125" style="415" customWidth="1"/>
    <col min="15" max="15" width="5" style="415" customWidth="1" outlineLevel="1"/>
    <col min="16" max="16" width="19.28515625" style="415" customWidth="1" outlineLevel="1"/>
    <col min="17" max="17" width="16.5703125" style="389" customWidth="1"/>
    <col min="18" max="18" width="15" style="389" customWidth="1"/>
    <col min="19" max="260" width="9.140625" style="389"/>
    <col min="261" max="261" width="14.5703125" style="389" customWidth="1"/>
    <col min="262" max="262" width="12.5703125" style="389" customWidth="1"/>
    <col min="263" max="263" width="16.140625" style="389" customWidth="1"/>
    <col min="264" max="264" width="20.5703125" style="389" customWidth="1"/>
    <col min="265" max="265" width="21" style="389" customWidth="1"/>
    <col min="266" max="272" width="19.28515625" style="389" customWidth="1"/>
    <col min="273" max="516" width="9.140625" style="389"/>
    <col min="517" max="517" width="14.5703125" style="389" customWidth="1"/>
    <col min="518" max="518" width="12.5703125" style="389" customWidth="1"/>
    <col min="519" max="519" width="16.140625" style="389" customWidth="1"/>
    <col min="520" max="520" width="20.5703125" style="389" customWidth="1"/>
    <col min="521" max="521" width="21" style="389" customWidth="1"/>
    <col min="522" max="528" width="19.28515625" style="389" customWidth="1"/>
    <col min="529" max="772" width="9.140625" style="389"/>
    <col min="773" max="773" width="14.5703125" style="389" customWidth="1"/>
    <col min="774" max="774" width="12.5703125" style="389" customWidth="1"/>
    <col min="775" max="775" width="16.140625" style="389" customWidth="1"/>
    <col min="776" max="776" width="20.5703125" style="389" customWidth="1"/>
    <col min="777" max="777" width="21" style="389" customWidth="1"/>
    <col min="778" max="784" width="19.28515625" style="389" customWidth="1"/>
    <col min="785" max="1028" width="9.140625" style="389"/>
    <col min="1029" max="1029" width="14.5703125" style="389" customWidth="1"/>
    <col min="1030" max="1030" width="12.5703125" style="389" customWidth="1"/>
    <col min="1031" max="1031" width="16.140625" style="389" customWidth="1"/>
    <col min="1032" max="1032" width="20.5703125" style="389" customWidth="1"/>
    <col min="1033" max="1033" width="21" style="389" customWidth="1"/>
    <col min="1034" max="1040" width="19.28515625" style="389" customWidth="1"/>
    <col min="1041" max="1284" width="9.140625" style="389"/>
    <col min="1285" max="1285" width="14.5703125" style="389" customWidth="1"/>
    <col min="1286" max="1286" width="12.5703125" style="389" customWidth="1"/>
    <col min="1287" max="1287" width="16.140625" style="389" customWidth="1"/>
    <col min="1288" max="1288" width="20.5703125" style="389" customWidth="1"/>
    <col min="1289" max="1289" width="21" style="389" customWidth="1"/>
    <col min="1290" max="1296" width="19.28515625" style="389" customWidth="1"/>
    <col min="1297" max="1540" width="9.140625" style="389"/>
    <col min="1541" max="1541" width="14.5703125" style="389" customWidth="1"/>
    <col min="1542" max="1542" width="12.5703125" style="389" customWidth="1"/>
    <col min="1543" max="1543" width="16.140625" style="389" customWidth="1"/>
    <col min="1544" max="1544" width="20.5703125" style="389" customWidth="1"/>
    <col min="1545" max="1545" width="21" style="389" customWidth="1"/>
    <col min="1546" max="1552" width="19.28515625" style="389" customWidth="1"/>
    <col min="1553" max="1796" width="9.140625" style="389"/>
    <col min="1797" max="1797" width="14.5703125" style="389" customWidth="1"/>
    <col min="1798" max="1798" width="12.5703125" style="389" customWidth="1"/>
    <col min="1799" max="1799" width="16.140625" style="389" customWidth="1"/>
    <col min="1800" max="1800" width="20.5703125" style="389" customWidth="1"/>
    <col min="1801" max="1801" width="21" style="389" customWidth="1"/>
    <col min="1802" max="1808" width="19.28515625" style="389" customWidth="1"/>
    <col min="1809" max="2052" width="9.140625" style="389"/>
    <col min="2053" max="2053" width="14.5703125" style="389" customWidth="1"/>
    <col min="2054" max="2054" width="12.5703125" style="389" customWidth="1"/>
    <col min="2055" max="2055" width="16.140625" style="389" customWidth="1"/>
    <col min="2056" max="2056" width="20.5703125" style="389" customWidth="1"/>
    <col min="2057" max="2057" width="21" style="389" customWidth="1"/>
    <col min="2058" max="2064" width="19.28515625" style="389" customWidth="1"/>
    <col min="2065" max="2308" width="9.140625" style="389"/>
    <col min="2309" max="2309" width="14.5703125" style="389" customWidth="1"/>
    <col min="2310" max="2310" width="12.5703125" style="389" customWidth="1"/>
    <col min="2311" max="2311" width="16.140625" style="389" customWidth="1"/>
    <col min="2312" max="2312" width="20.5703125" style="389" customWidth="1"/>
    <col min="2313" max="2313" width="21" style="389" customWidth="1"/>
    <col min="2314" max="2320" width="19.28515625" style="389" customWidth="1"/>
    <col min="2321" max="2564" width="9.140625" style="389"/>
    <col min="2565" max="2565" width="14.5703125" style="389" customWidth="1"/>
    <col min="2566" max="2566" width="12.5703125" style="389" customWidth="1"/>
    <col min="2567" max="2567" width="16.140625" style="389" customWidth="1"/>
    <col min="2568" max="2568" width="20.5703125" style="389" customWidth="1"/>
    <col min="2569" max="2569" width="21" style="389" customWidth="1"/>
    <col min="2570" max="2576" width="19.28515625" style="389" customWidth="1"/>
    <col min="2577" max="2820" width="9.140625" style="389"/>
    <col min="2821" max="2821" width="14.5703125" style="389" customWidth="1"/>
    <col min="2822" max="2822" width="12.5703125" style="389" customWidth="1"/>
    <col min="2823" max="2823" width="16.140625" style="389" customWidth="1"/>
    <col min="2824" max="2824" width="20.5703125" style="389" customWidth="1"/>
    <col min="2825" max="2825" width="21" style="389" customWidth="1"/>
    <col min="2826" max="2832" width="19.28515625" style="389" customWidth="1"/>
    <col min="2833" max="3076" width="9.140625" style="389"/>
    <col min="3077" max="3077" width="14.5703125" style="389" customWidth="1"/>
    <col min="3078" max="3078" width="12.5703125" style="389" customWidth="1"/>
    <col min="3079" max="3079" width="16.140625" style="389" customWidth="1"/>
    <col min="3080" max="3080" width="20.5703125" style="389" customWidth="1"/>
    <col min="3081" max="3081" width="21" style="389" customWidth="1"/>
    <col min="3082" max="3088" width="19.28515625" style="389" customWidth="1"/>
    <col min="3089" max="3332" width="9.140625" style="389"/>
    <col min="3333" max="3333" width="14.5703125" style="389" customWidth="1"/>
    <col min="3334" max="3334" width="12.5703125" style="389" customWidth="1"/>
    <col min="3335" max="3335" width="16.140625" style="389" customWidth="1"/>
    <col min="3336" max="3336" width="20.5703125" style="389" customWidth="1"/>
    <col min="3337" max="3337" width="21" style="389" customWidth="1"/>
    <col min="3338" max="3344" width="19.28515625" style="389" customWidth="1"/>
    <col min="3345" max="3588" width="9.140625" style="389"/>
    <col min="3589" max="3589" width="14.5703125" style="389" customWidth="1"/>
    <col min="3590" max="3590" width="12.5703125" style="389" customWidth="1"/>
    <col min="3591" max="3591" width="16.140625" style="389" customWidth="1"/>
    <col min="3592" max="3592" width="20.5703125" style="389" customWidth="1"/>
    <col min="3593" max="3593" width="21" style="389" customWidth="1"/>
    <col min="3594" max="3600" width="19.28515625" style="389" customWidth="1"/>
    <col min="3601" max="3844" width="9.140625" style="389"/>
    <col min="3845" max="3845" width="14.5703125" style="389" customWidth="1"/>
    <col min="3846" max="3846" width="12.5703125" style="389" customWidth="1"/>
    <col min="3847" max="3847" width="16.140625" style="389" customWidth="1"/>
    <col min="3848" max="3848" width="20.5703125" style="389" customWidth="1"/>
    <col min="3849" max="3849" width="21" style="389" customWidth="1"/>
    <col min="3850" max="3856" width="19.28515625" style="389" customWidth="1"/>
    <col min="3857" max="4100" width="9.140625" style="389"/>
    <col min="4101" max="4101" width="14.5703125" style="389" customWidth="1"/>
    <col min="4102" max="4102" width="12.5703125" style="389" customWidth="1"/>
    <col min="4103" max="4103" width="16.140625" style="389" customWidth="1"/>
    <col min="4104" max="4104" width="20.5703125" style="389" customWidth="1"/>
    <col min="4105" max="4105" width="21" style="389" customWidth="1"/>
    <col min="4106" max="4112" width="19.28515625" style="389" customWidth="1"/>
    <col min="4113" max="4356" width="9.140625" style="389"/>
    <col min="4357" max="4357" width="14.5703125" style="389" customWidth="1"/>
    <col min="4358" max="4358" width="12.5703125" style="389" customWidth="1"/>
    <col min="4359" max="4359" width="16.140625" style="389" customWidth="1"/>
    <col min="4360" max="4360" width="20.5703125" style="389" customWidth="1"/>
    <col min="4361" max="4361" width="21" style="389" customWidth="1"/>
    <col min="4362" max="4368" width="19.28515625" style="389" customWidth="1"/>
    <col min="4369" max="4612" width="9.140625" style="389"/>
    <col min="4613" max="4613" width="14.5703125" style="389" customWidth="1"/>
    <col min="4614" max="4614" width="12.5703125" style="389" customWidth="1"/>
    <col min="4615" max="4615" width="16.140625" style="389" customWidth="1"/>
    <col min="4616" max="4616" width="20.5703125" style="389" customWidth="1"/>
    <col min="4617" max="4617" width="21" style="389" customWidth="1"/>
    <col min="4618" max="4624" width="19.28515625" style="389" customWidth="1"/>
    <col min="4625" max="4868" width="9.140625" style="389"/>
    <col min="4869" max="4869" width="14.5703125" style="389" customWidth="1"/>
    <col min="4870" max="4870" width="12.5703125" style="389" customWidth="1"/>
    <col min="4871" max="4871" width="16.140625" style="389" customWidth="1"/>
    <col min="4872" max="4872" width="20.5703125" style="389" customWidth="1"/>
    <col min="4873" max="4873" width="21" style="389" customWidth="1"/>
    <col min="4874" max="4880" width="19.28515625" style="389" customWidth="1"/>
    <col min="4881" max="5124" width="9.140625" style="389"/>
    <col min="5125" max="5125" width="14.5703125" style="389" customWidth="1"/>
    <col min="5126" max="5126" width="12.5703125" style="389" customWidth="1"/>
    <col min="5127" max="5127" width="16.140625" style="389" customWidth="1"/>
    <col min="5128" max="5128" width="20.5703125" style="389" customWidth="1"/>
    <col min="5129" max="5129" width="21" style="389" customWidth="1"/>
    <col min="5130" max="5136" width="19.28515625" style="389" customWidth="1"/>
    <col min="5137" max="5380" width="9.140625" style="389"/>
    <col min="5381" max="5381" width="14.5703125" style="389" customWidth="1"/>
    <col min="5382" max="5382" width="12.5703125" style="389" customWidth="1"/>
    <col min="5383" max="5383" width="16.140625" style="389" customWidth="1"/>
    <col min="5384" max="5384" width="20.5703125" style="389" customWidth="1"/>
    <col min="5385" max="5385" width="21" style="389" customWidth="1"/>
    <col min="5386" max="5392" width="19.28515625" style="389" customWidth="1"/>
    <col min="5393" max="5636" width="9.140625" style="389"/>
    <col min="5637" max="5637" width="14.5703125" style="389" customWidth="1"/>
    <col min="5638" max="5638" width="12.5703125" style="389" customWidth="1"/>
    <col min="5639" max="5639" width="16.140625" style="389" customWidth="1"/>
    <col min="5640" max="5640" width="20.5703125" style="389" customWidth="1"/>
    <col min="5641" max="5641" width="21" style="389" customWidth="1"/>
    <col min="5642" max="5648" width="19.28515625" style="389" customWidth="1"/>
    <col min="5649" max="5892" width="9.140625" style="389"/>
    <col min="5893" max="5893" width="14.5703125" style="389" customWidth="1"/>
    <col min="5894" max="5894" width="12.5703125" style="389" customWidth="1"/>
    <col min="5895" max="5895" width="16.140625" style="389" customWidth="1"/>
    <col min="5896" max="5896" width="20.5703125" style="389" customWidth="1"/>
    <col min="5897" max="5897" width="21" style="389" customWidth="1"/>
    <col min="5898" max="5904" width="19.28515625" style="389" customWidth="1"/>
    <col min="5905" max="6148" width="9.140625" style="389"/>
    <col min="6149" max="6149" width="14.5703125" style="389" customWidth="1"/>
    <col min="6150" max="6150" width="12.5703125" style="389" customWidth="1"/>
    <col min="6151" max="6151" width="16.140625" style="389" customWidth="1"/>
    <col min="6152" max="6152" width="20.5703125" style="389" customWidth="1"/>
    <col min="6153" max="6153" width="21" style="389" customWidth="1"/>
    <col min="6154" max="6160" width="19.28515625" style="389" customWidth="1"/>
    <col min="6161" max="6404" width="9.140625" style="389"/>
    <col min="6405" max="6405" width="14.5703125" style="389" customWidth="1"/>
    <col min="6406" max="6406" width="12.5703125" style="389" customWidth="1"/>
    <col min="6407" max="6407" width="16.140625" style="389" customWidth="1"/>
    <col min="6408" max="6408" width="20.5703125" style="389" customWidth="1"/>
    <col min="6409" max="6409" width="21" style="389" customWidth="1"/>
    <col min="6410" max="6416" width="19.28515625" style="389" customWidth="1"/>
    <col min="6417" max="6660" width="9.140625" style="389"/>
    <col min="6661" max="6661" width="14.5703125" style="389" customWidth="1"/>
    <col min="6662" max="6662" width="12.5703125" style="389" customWidth="1"/>
    <col min="6663" max="6663" width="16.140625" style="389" customWidth="1"/>
    <col min="6664" max="6664" width="20.5703125" style="389" customWidth="1"/>
    <col min="6665" max="6665" width="21" style="389" customWidth="1"/>
    <col min="6666" max="6672" width="19.28515625" style="389" customWidth="1"/>
    <col min="6673" max="6916" width="9.140625" style="389"/>
    <col min="6917" max="6917" width="14.5703125" style="389" customWidth="1"/>
    <col min="6918" max="6918" width="12.5703125" style="389" customWidth="1"/>
    <col min="6919" max="6919" width="16.140625" style="389" customWidth="1"/>
    <col min="6920" max="6920" width="20.5703125" style="389" customWidth="1"/>
    <col min="6921" max="6921" width="21" style="389" customWidth="1"/>
    <col min="6922" max="6928" width="19.28515625" style="389" customWidth="1"/>
    <col min="6929" max="7172" width="9.140625" style="389"/>
    <col min="7173" max="7173" width="14.5703125" style="389" customWidth="1"/>
    <col min="7174" max="7174" width="12.5703125" style="389" customWidth="1"/>
    <col min="7175" max="7175" width="16.140625" style="389" customWidth="1"/>
    <col min="7176" max="7176" width="20.5703125" style="389" customWidth="1"/>
    <col min="7177" max="7177" width="21" style="389" customWidth="1"/>
    <col min="7178" max="7184" width="19.28515625" style="389" customWidth="1"/>
    <col min="7185" max="7428" width="9.140625" style="389"/>
    <col min="7429" max="7429" width="14.5703125" style="389" customWidth="1"/>
    <col min="7430" max="7430" width="12.5703125" style="389" customWidth="1"/>
    <col min="7431" max="7431" width="16.140625" style="389" customWidth="1"/>
    <col min="7432" max="7432" width="20.5703125" style="389" customWidth="1"/>
    <col min="7433" max="7433" width="21" style="389" customWidth="1"/>
    <col min="7434" max="7440" width="19.28515625" style="389" customWidth="1"/>
    <col min="7441" max="7684" width="9.140625" style="389"/>
    <col min="7685" max="7685" width="14.5703125" style="389" customWidth="1"/>
    <col min="7686" max="7686" width="12.5703125" style="389" customWidth="1"/>
    <col min="7687" max="7687" width="16.140625" style="389" customWidth="1"/>
    <col min="7688" max="7688" width="20.5703125" style="389" customWidth="1"/>
    <col min="7689" max="7689" width="21" style="389" customWidth="1"/>
    <col min="7690" max="7696" width="19.28515625" style="389" customWidth="1"/>
    <col min="7697" max="7940" width="9.140625" style="389"/>
    <col min="7941" max="7941" width="14.5703125" style="389" customWidth="1"/>
    <col min="7942" max="7942" width="12.5703125" style="389" customWidth="1"/>
    <col min="7943" max="7943" width="16.140625" style="389" customWidth="1"/>
    <col min="7944" max="7944" width="20.5703125" style="389" customWidth="1"/>
    <col min="7945" max="7945" width="21" style="389" customWidth="1"/>
    <col min="7946" max="7952" width="19.28515625" style="389" customWidth="1"/>
    <col min="7953" max="8196" width="9.140625" style="389"/>
    <col min="8197" max="8197" width="14.5703125" style="389" customWidth="1"/>
    <col min="8198" max="8198" width="12.5703125" style="389" customWidth="1"/>
    <col min="8199" max="8199" width="16.140625" style="389" customWidth="1"/>
    <col min="8200" max="8200" width="20.5703125" style="389" customWidth="1"/>
    <col min="8201" max="8201" width="21" style="389" customWidth="1"/>
    <col min="8202" max="8208" width="19.28515625" style="389" customWidth="1"/>
    <col min="8209" max="8452" width="9.140625" style="389"/>
    <col min="8453" max="8453" width="14.5703125" style="389" customWidth="1"/>
    <col min="8454" max="8454" width="12.5703125" style="389" customWidth="1"/>
    <col min="8455" max="8455" width="16.140625" style="389" customWidth="1"/>
    <col min="8456" max="8456" width="20.5703125" style="389" customWidth="1"/>
    <col min="8457" max="8457" width="21" style="389" customWidth="1"/>
    <col min="8458" max="8464" width="19.28515625" style="389" customWidth="1"/>
    <col min="8465" max="8708" width="9.140625" style="389"/>
    <col min="8709" max="8709" width="14.5703125" style="389" customWidth="1"/>
    <col min="8710" max="8710" width="12.5703125" style="389" customWidth="1"/>
    <col min="8711" max="8711" width="16.140625" style="389" customWidth="1"/>
    <col min="8712" max="8712" width="20.5703125" style="389" customWidth="1"/>
    <col min="8713" max="8713" width="21" style="389" customWidth="1"/>
    <col min="8714" max="8720" width="19.28515625" style="389" customWidth="1"/>
    <col min="8721" max="8964" width="9.140625" style="389"/>
    <col min="8965" max="8965" width="14.5703125" style="389" customWidth="1"/>
    <col min="8966" max="8966" width="12.5703125" style="389" customWidth="1"/>
    <col min="8967" max="8967" width="16.140625" style="389" customWidth="1"/>
    <col min="8968" max="8968" width="20.5703125" style="389" customWidth="1"/>
    <col min="8969" max="8969" width="21" style="389" customWidth="1"/>
    <col min="8970" max="8976" width="19.28515625" style="389" customWidth="1"/>
    <col min="8977" max="9220" width="9.140625" style="389"/>
    <col min="9221" max="9221" width="14.5703125" style="389" customWidth="1"/>
    <col min="9222" max="9222" width="12.5703125" style="389" customWidth="1"/>
    <col min="9223" max="9223" width="16.140625" style="389" customWidth="1"/>
    <col min="9224" max="9224" width="20.5703125" style="389" customWidth="1"/>
    <col min="9225" max="9225" width="21" style="389" customWidth="1"/>
    <col min="9226" max="9232" width="19.28515625" style="389" customWidth="1"/>
    <col min="9233" max="9476" width="9.140625" style="389"/>
    <col min="9477" max="9477" width="14.5703125" style="389" customWidth="1"/>
    <col min="9478" max="9478" width="12.5703125" style="389" customWidth="1"/>
    <col min="9479" max="9479" width="16.140625" style="389" customWidth="1"/>
    <col min="9480" max="9480" width="20.5703125" style="389" customWidth="1"/>
    <col min="9481" max="9481" width="21" style="389" customWidth="1"/>
    <col min="9482" max="9488" width="19.28515625" style="389" customWidth="1"/>
    <col min="9489" max="9732" width="9.140625" style="389"/>
    <col min="9733" max="9733" width="14.5703125" style="389" customWidth="1"/>
    <col min="9734" max="9734" width="12.5703125" style="389" customWidth="1"/>
    <col min="9735" max="9735" width="16.140625" style="389" customWidth="1"/>
    <col min="9736" max="9736" width="20.5703125" style="389" customWidth="1"/>
    <col min="9737" max="9737" width="21" style="389" customWidth="1"/>
    <col min="9738" max="9744" width="19.28515625" style="389" customWidth="1"/>
    <col min="9745" max="9988" width="9.140625" style="389"/>
    <col min="9989" max="9989" width="14.5703125" style="389" customWidth="1"/>
    <col min="9990" max="9990" width="12.5703125" style="389" customWidth="1"/>
    <col min="9991" max="9991" width="16.140625" style="389" customWidth="1"/>
    <col min="9992" max="9992" width="20.5703125" style="389" customWidth="1"/>
    <col min="9993" max="9993" width="21" style="389" customWidth="1"/>
    <col min="9994" max="10000" width="19.28515625" style="389" customWidth="1"/>
    <col min="10001" max="10244" width="9.140625" style="389"/>
    <col min="10245" max="10245" width="14.5703125" style="389" customWidth="1"/>
    <col min="10246" max="10246" width="12.5703125" style="389" customWidth="1"/>
    <col min="10247" max="10247" width="16.140625" style="389" customWidth="1"/>
    <col min="10248" max="10248" width="20.5703125" style="389" customWidth="1"/>
    <col min="10249" max="10249" width="21" style="389" customWidth="1"/>
    <col min="10250" max="10256" width="19.28515625" style="389" customWidth="1"/>
    <col min="10257" max="10500" width="9.140625" style="389"/>
    <col min="10501" max="10501" width="14.5703125" style="389" customWidth="1"/>
    <col min="10502" max="10502" width="12.5703125" style="389" customWidth="1"/>
    <col min="10503" max="10503" width="16.140625" style="389" customWidth="1"/>
    <col min="10504" max="10504" width="20.5703125" style="389" customWidth="1"/>
    <col min="10505" max="10505" width="21" style="389" customWidth="1"/>
    <col min="10506" max="10512" width="19.28515625" style="389" customWidth="1"/>
    <col min="10513" max="10756" width="9.140625" style="389"/>
    <col min="10757" max="10757" width="14.5703125" style="389" customWidth="1"/>
    <col min="10758" max="10758" width="12.5703125" style="389" customWidth="1"/>
    <col min="10759" max="10759" width="16.140625" style="389" customWidth="1"/>
    <col min="10760" max="10760" width="20.5703125" style="389" customWidth="1"/>
    <col min="10761" max="10761" width="21" style="389" customWidth="1"/>
    <col min="10762" max="10768" width="19.28515625" style="389" customWidth="1"/>
    <col min="10769" max="11012" width="9.140625" style="389"/>
    <col min="11013" max="11013" width="14.5703125" style="389" customWidth="1"/>
    <col min="11014" max="11014" width="12.5703125" style="389" customWidth="1"/>
    <col min="11015" max="11015" width="16.140625" style="389" customWidth="1"/>
    <col min="11016" max="11016" width="20.5703125" style="389" customWidth="1"/>
    <col min="11017" max="11017" width="21" style="389" customWidth="1"/>
    <col min="11018" max="11024" width="19.28515625" style="389" customWidth="1"/>
    <col min="11025" max="11268" width="9.140625" style="389"/>
    <col min="11269" max="11269" width="14.5703125" style="389" customWidth="1"/>
    <col min="11270" max="11270" width="12.5703125" style="389" customWidth="1"/>
    <col min="11271" max="11271" width="16.140625" style="389" customWidth="1"/>
    <col min="11272" max="11272" width="20.5703125" style="389" customWidth="1"/>
    <col min="11273" max="11273" width="21" style="389" customWidth="1"/>
    <col min="11274" max="11280" width="19.28515625" style="389" customWidth="1"/>
    <col min="11281" max="11524" width="9.140625" style="389"/>
    <col min="11525" max="11525" width="14.5703125" style="389" customWidth="1"/>
    <col min="11526" max="11526" width="12.5703125" style="389" customWidth="1"/>
    <col min="11527" max="11527" width="16.140625" style="389" customWidth="1"/>
    <col min="11528" max="11528" width="20.5703125" style="389" customWidth="1"/>
    <col min="11529" max="11529" width="21" style="389" customWidth="1"/>
    <col min="11530" max="11536" width="19.28515625" style="389" customWidth="1"/>
    <col min="11537" max="11780" width="9.140625" style="389"/>
    <col min="11781" max="11781" width="14.5703125" style="389" customWidth="1"/>
    <col min="11782" max="11782" width="12.5703125" style="389" customWidth="1"/>
    <col min="11783" max="11783" width="16.140625" style="389" customWidth="1"/>
    <col min="11784" max="11784" width="20.5703125" style="389" customWidth="1"/>
    <col min="11785" max="11785" width="21" style="389" customWidth="1"/>
    <col min="11786" max="11792" width="19.28515625" style="389" customWidth="1"/>
    <col min="11793" max="12036" width="9.140625" style="389"/>
    <col min="12037" max="12037" width="14.5703125" style="389" customWidth="1"/>
    <col min="12038" max="12038" width="12.5703125" style="389" customWidth="1"/>
    <col min="12039" max="12039" width="16.140625" style="389" customWidth="1"/>
    <col min="12040" max="12040" width="20.5703125" style="389" customWidth="1"/>
    <col min="12041" max="12041" width="21" style="389" customWidth="1"/>
    <col min="12042" max="12048" width="19.28515625" style="389" customWidth="1"/>
    <col min="12049" max="12292" width="9.140625" style="389"/>
    <col min="12293" max="12293" width="14.5703125" style="389" customWidth="1"/>
    <col min="12294" max="12294" width="12.5703125" style="389" customWidth="1"/>
    <col min="12295" max="12295" width="16.140625" style="389" customWidth="1"/>
    <col min="12296" max="12296" width="20.5703125" style="389" customWidth="1"/>
    <col min="12297" max="12297" width="21" style="389" customWidth="1"/>
    <col min="12298" max="12304" width="19.28515625" style="389" customWidth="1"/>
    <col min="12305" max="12548" width="9.140625" style="389"/>
    <col min="12549" max="12549" width="14.5703125" style="389" customWidth="1"/>
    <col min="12550" max="12550" width="12.5703125" style="389" customWidth="1"/>
    <col min="12551" max="12551" width="16.140625" style="389" customWidth="1"/>
    <col min="12552" max="12552" width="20.5703125" style="389" customWidth="1"/>
    <col min="12553" max="12553" width="21" style="389" customWidth="1"/>
    <col min="12554" max="12560" width="19.28515625" style="389" customWidth="1"/>
    <col min="12561" max="12804" width="9.140625" style="389"/>
    <col min="12805" max="12805" width="14.5703125" style="389" customWidth="1"/>
    <col min="12806" max="12806" width="12.5703125" style="389" customWidth="1"/>
    <col min="12807" max="12807" width="16.140625" style="389" customWidth="1"/>
    <col min="12808" max="12808" width="20.5703125" style="389" customWidth="1"/>
    <col min="12809" max="12809" width="21" style="389" customWidth="1"/>
    <col min="12810" max="12816" width="19.28515625" style="389" customWidth="1"/>
    <col min="12817" max="13060" width="9.140625" style="389"/>
    <col min="13061" max="13061" width="14.5703125" style="389" customWidth="1"/>
    <col min="13062" max="13062" width="12.5703125" style="389" customWidth="1"/>
    <col min="13063" max="13063" width="16.140625" style="389" customWidth="1"/>
    <col min="13064" max="13064" width="20.5703125" style="389" customWidth="1"/>
    <col min="13065" max="13065" width="21" style="389" customWidth="1"/>
    <col min="13066" max="13072" width="19.28515625" style="389" customWidth="1"/>
    <col min="13073" max="13316" width="9.140625" style="389"/>
    <col min="13317" max="13317" width="14.5703125" style="389" customWidth="1"/>
    <col min="13318" max="13318" width="12.5703125" style="389" customWidth="1"/>
    <col min="13319" max="13319" width="16.140625" style="389" customWidth="1"/>
    <col min="13320" max="13320" width="20.5703125" style="389" customWidth="1"/>
    <col min="13321" max="13321" width="21" style="389" customWidth="1"/>
    <col min="13322" max="13328" width="19.28515625" style="389" customWidth="1"/>
    <col min="13329" max="13572" width="9.140625" style="389"/>
    <col min="13573" max="13573" width="14.5703125" style="389" customWidth="1"/>
    <col min="13574" max="13574" width="12.5703125" style="389" customWidth="1"/>
    <col min="13575" max="13575" width="16.140625" style="389" customWidth="1"/>
    <col min="13576" max="13576" width="20.5703125" style="389" customWidth="1"/>
    <col min="13577" max="13577" width="21" style="389" customWidth="1"/>
    <col min="13578" max="13584" width="19.28515625" style="389" customWidth="1"/>
    <col min="13585" max="13828" width="9.140625" style="389"/>
    <col min="13829" max="13829" width="14.5703125" style="389" customWidth="1"/>
    <col min="13830" max="13830" width="12.5703125" style="389" customWidth="1"/>
    <col min="13831" max="13831" width="16.140625" style="389" customWidth="1"/>
    <col min="13832" max="13832" width="20.5703125" style="389" customWidth="1"/>
    <col min="13833" max="13833" width="21" style="389" customWidth="1"/>
    <col min="13834" max="13840" width="19.28515625" style="389" customWidth="1"/>
    <col min="13841" max="14084" width="9.140625" style="389"/>
    <col min="14085" max="14085" width="14.5703125" style="389" customWidth="1"/>
    <col min="14086" max="14086" width="12.5703125" style="389" customWidth="1"/>
    <col min="14087" max="14087" width="16.140625" style="389" customWidth="1"/>
    <col min="14088" max="14088" width="20.5703125" style="389" customWidth="1"/>
    <col min="14089" max="14089" width="21" style="389" customWidth="1"/>
    <col min="14090" max="14096" width="19.28515625" style="389" customWidth="1"/>
    <col min="14097" max="14340" width="9.140625" style="389"/>
    <col min="14341" max="14341" width="14.5703125" style="389" customWidth="1"/>
    <col min="14342" max="14342" width="12.5703125" style="389" customWidth="1"/>
    <col min="14343" max="14343" width="16.140625" style="389" customWidth="1"/>
    <col min="14344" max="14344" width="20.5703125" style="389" customWidth="1"/>
    <col min="14345" max="14345" width="21" style="389" customWidth="1"/>
    <col min="14346" max="14352" width="19.28515625" style="389" customWidth="1"/>
    <col min="14353" max="14596" width="9.140625" style="389"/>
    <col min="14597" max="14597" width="14.5703125" style="389" customWidth="1"/>
    <col min="14598" max="14598" width="12.5703125" style="389" customWidth="1"/>
    <col min="14599" max="14599" width="16.140625" style="389" customWidth="1"/>
    <col min="14600" max="14600" width="20.5703125" style="389" customWidth="1"/>
    <col min="14601" max="14601" width="21" style="389" customWidth="1"/>
    <col min="14602" max="14608" width="19.28515625" style="389" customWidth="1"/>
    <col min="14609" max="14852" width="9.140625" style="389"/>
    <col min="14853" max="14853" width="14.5703125" style="389" customWidth="1"/>
    <col min="14854" max="14854" width="12.5703125" style="389" customWidth="1"/>
    <col min="14855" max="14855" width="16.140625" style="389" customWidth="1"/>
    <col min="14856" max="14856" width="20.5703125" style="389" customWidth="1"/>
    <col min="14857" max="14857" width="21" style="389" customWidth="1"/>
    <col min="14858" max="14864" width="19.28515625" style="389" customWidth="1"/>
    <col min="14865" max="15108" width="9.140625" style="389"/>
    <col min="15109" max="15109" width="14.5703125" style="389" customWidth="1"/>
    <col min="15110" max="15110" width="12.5703125" style="389" customWidth="1"/>
    <col min="15111" max="15111" width="16.140625" style="389" customWidth="1"/>
    <col min="15112" max="15112" width="20.5703125" style="389" customWidth="1"/>
    <col min="15113" max="15113" width="21" style="389" customWidth="1"/>
    <col min="15114" max="15120" width="19.28515625" style="389" customWidth="1"/>
    <col min="15121" max="15364" width="9.140625" style="389"/>
    <col min="15365" max="15365" width="14.5703125" style="389" customWidth="1"/>
    <col min="15366" max="15366" width="12.5703125" style="389" customWidth="1"/>
    <col min="15367" max="15367" width="16.140625" style="389" customWidth="1"/>
    <col min="15368" max="15368" width="20.5703125" style="389" customWidth="1"/>
    <col min="15369" max="15369" width="21" style="389" customWidth="1"/>
    <col min="15370" max="15376" width="19.28515625" style="389" customWidth="1"/>
    <col min="15377" max="15620" width="9.140625" style="389"/>
    <col min="15621" max="15621" width="14.5703125" style="389" customWidth="1"/>
    <col min="15622" max="15622" width="12.5703125" style="389" customWidth="1"/>
    <col min="15623" max="15623" width="16.140625" style="389" customWidth="1"/>
    <col min="15624" max="15624" width="20.5703125" style="389" customWidth="1"/>
    <col min="15625" max="15625" width="21" style="389" customWidth="1"/>
    <col min="15626" max="15632" width="19.28515625" style="389" customWidth="1"/>
    <col min="15633" max="15876" width="9.140625" style="389"/>
    <col min="15877" max="15877" width="14.5703125" style="389" customWidth="1"/>
    <col min="15878" max="15878" width="12.5703125" style="389" customWidth="1"/>
    <col min="15879" max="15879" width="16.140625" style="389" customWidth="1"/>
    <col min="15880" max="15880" width="20.5703125" style="389" customWidth="1"/>
    <col min="15881" max="15881" width="21" style="389" customWidth="1"/>
    <col min="15882" max="15888" width="19.28515625" style="389" customWidth="1"/>
    <col min="15889" max="16132" width="9.140625" style="389"/>
    <col min="16133" max="16133" width="14.5703125" style="389" customWidth="1"/>
    <col min="16134" max="16134" width="12.5703125" style="389" customWidth="1"/>
    <col min="16135" max="16135" width="16.140625" style="389" customWidth="1"/>
    <col min="16136" max="16136" width="20.5703125" style="389" customWidth="1"/>
    <col min="16137" max="16137" width="21" style="389" customWidth="1"/>
    <col min="16138" max="16144" width="19.28515625" style="389" customWidth="1"/>
    <col min="16145" max="16384" width="9.140625" style="389"/>
  </cols>
  <sheetData>
    <row r="1" spans="1:16">
      <c r="C1" s="407" t="s">
        <v>100770</v>
      </c>
      <c r="E1" s="426" t="s">
        <v>100534</v>
      </c>
    </row>
    <row r="2" spans="1:16">
      <c r="C2" s="426" t="s">
        <v>100772</v>
      </c>
      <c r="E2" s="427" t="s">
        <v>100535</v>
      </c>
      <c r="F2" s="634" t="e">
        <f>INDEX($E$15:$G$44,$N$15,$N$14)</f>
        <v>#N/A</v>
      </c>
      <c r="H2" s="688"/>
      <c r="I2" s="688"/>
      <c r="J2" s="688"/>
    </row>
    <row r="3" spans="1:16" ht="15.75" thickBot="1">
      <c r="C3" s="426"/>
      <c r="E3" s="427"/>
      <c r="F3" s="429"/>
      <c r="H3" s="689"/>
      <c r="I3" s="689"/>
      <c r="J3" s="689"/>
    </row>
    <row r="4" spans="1:16" ht="16.5" thickTop="1" thickBot="1">
      <c r="C4" s="426"/>
      <c r="E4" s="427" t="s">
        <v>100536</v>
      </c>
      <c r="F4" s="690" t="e">
        <f>IF($N$13="Band1",INDEX($D$56:$F$61,MATCH($N$8,$C$56:$C$61,0),$N$14),INDEX($D$66:$E$70,MATCH($N$13,$C$66:$C$70,0),2))</f>
        <v>#N/A</v>
      </c>
      <c r="H4" s="691"/>
      <c r="I4" s="691"/>
      <c r="J4" s="691"/>
      <c r="M4" s="555" t="s">
        <v>100548</v>
      </c>
      <c r="N4" s="557"/>
      <c r="O4" s="557"/>
      <c r="P4" s="558"/>
    </row>
    <row r="5" spans="1:16" ht="15.75" thickTop="1">
      <c r="C5" s="426"/>
      <c r="E5" s="427" t="s">
        <v>100537</v>
      </c>
      <c r="F5" s="636" t="e">
        <f>VLOOKUP($N$13,$C$66:$D$70,2,FALSE)</f>
        <v>#N/A</v>
      </c>
      <c r="H5" s="692"/>
      <c r="I5" s="692"/>
      <c r="J5" s="692"/>
    </row>
    <row r="6" spans="1:16">
      <c r="C6" s="389"/>
      <c r="E6" s="427" t="s">
        <v>98775</v>
      </c>
      <c r="F6" s="435">
        <v>1</v>
      </c>
      <c r="H6" s="693"/>
      <c r="I6" s="693"/>
      <c r="J6" s="693"/>
      <c r="M6" s="413" t="s">
        <v>100538</v>
      </c>
      <c r="N6" s="637" t="e">
        <f>IF('EQ Calculator '!G21=Algorithm_West_2590!N16,PostalCode," Postal code is outside of BC")</f>
        <v>#N/A</v>
      </c>
    </row>
    <row r="7" spans="1:16">
      <c r="M7" s="413" t="s">
        <v>98755</v>
      </c>
      <c r="N7" s="638">
        <f>Yrbuilt</f>
        <v>0</v>
      </c>
    </row>
    <row r="8" spans="1:16">
      <c r="C8" s="552"/>
      <c r="D8" s="426"/>
      <c r="E8" s="436"/>
      <c r="M8" s="413" t="s">
        <v>98756</v>
      </c>
      <c r="N8" s="638" t="str">
        <f>Typeofconstruction</f>
        <v>Frame</v>
      </c>
      <c r="O8" s="419"/>
      <c r="P8" s="419"/>
    </row>
    <row r="9" spans="1:16">
      <c r="C9" s="559"/>
      <c r="D9" s="436"/>
      <c r="E9" s="389">
        <v>1</v>
      </c>
      <c r="F9" s="395">
        <v>2</v>
      </c>
      <c r="G9" s="395">
        <v>3</v>
      </c>
      <c r="H9" s="694"/>
      <c r="I9" s="694"/>
      <c r="J9" s="694"/>
      <c r="M9" s="413" t="s">
        <v>98757</v>
      </c>
      <c r="N9" s="638">
        <f>Nbofstoreys</f>
        <v>0</v>
      </c>
    </row>
    <row r="10" spans="1:16">
      <c r="A10" s="633" t="s">
        <v>100739</v>
      </c>
      <c r="B10" s="426"/>
      <c r="C10" s="695"/>
      <c r="D10" s="696"/>
      <c r="E10" s="1775" t="s">
        <v>100553</v>
      </c>
      <c r="F10" s="1775"/>
      <c r="G10" s="1775"/>
      <c r="H10" s="697"/>
      <c r="I10" s="697"/>
      <c r="J10" s="697"/>
      <c r="M10" s="413" t="s">
        <v>100540</v>
      </c>
      <c r="N10" s="638">
        <f>Totalinsuredvalue</f>
        <v>0</v>
      </c>
    </row>
    <row r="11" spans="1:16">
      <c r="C11" s="695"/>
      <c r="D11" s="696" t="s">
        <v>100773</v>
      </c>
      <c r="E11" s="1776" t="s">
        <v>7</v>
      </c>
      <c r="F11" s="1776"/>
      <c r="G11" s="1776"/>
      <c r="H11" s="698"/>
      <c r="L11" s="699"/>
    </row>
    <row r="12" spans="1:16">
      <c r="C12" s="695"/>
      <c r="D12" s="696"/>
      <c r="E12" s="696"/>
      <c r="F12" s="696"/>
      <c r="G12" s="696"/>
      <c r="H12" s="681"/>
      <c r="L12" s="699"/>
    </row>
    <row r="13" spans="1:16">
      <c r="C13" s="700"/>
      <c r="D13" s="701"/>
      <c r="E13" s="487" t="s">
        <v>100774</v>
      </c>
      <c r="F13" s="487" t="s">
        <v>100775</v>
      </c>
      <c r="G13" s="487" t="s">
        <v>100776</v>
      </c>
      <c r="H13" s="699"/>
      <c r="I13" s="699"/>
      <c r="J13" s="699"/>
      <c r="M13" s="413" t="s">
        <v>98791</v>
      </c>
      <c r="N13" s="638" t="e">
        <f>VLOOKUP(N6,PCODES!C:F,4,FALSE)</f>
        <v>#N/A</v>
      </c>
    </row>
    <row r="14" spans="1:16">
      <c r="A14" s="633" t="s">
        <v>100741</v>
      </c>
      <c r="B14" s="633" t="s">
        <v>43</v>
      </c>
      <c r="C14" s="695" t="s">
        <v>100777</v>
      </c>
      <c r="D14" s="696"/>
      <c r="E14" s="487">
        <v>1940</v>
      </c>
      <c r="F14" s="487">
        <v>1987</v>
      </c>
      <c r="G14" s="487">
        <v>1988</v>
      </c>
      <c r="H14" s="699"/>
      <c r="I14" s="699"/>
      <c r="J14" s="699"/>
      <c r="M14" s="413" t="s">
        <v>100618</v>
      </c>
      <c r="N14" s="638" t="e">
        <f>VLOOKUP(N7,$E$47:$F$49,2,TRUE)</f>
        <v>#N/A</v>
      </c>
      <c r="O14" s="474"/>
      <c r="P14" s="474"/>
    </row>
    <row r="15" spans="1:16">
      <c r="A15" s="633">
        <v>1</v>
      </c>
      <c r="B15" s="633" t="str">
        <f>CONCATENATE(C15,D15)</f>
        <v>FrameBand1</v>
      </c>
      <c r="C15" s="702" t="s">
        <v>37</v>
      </c>
      <c r="D15" s="664" t="s">
        <v>99058</v>
      </c>
      <c r="E15" s="703" t="s">
        <v>97778</v>
      </c>
      <c r="F15" s="703">
        <v>0.1</v>
      </c>
      <c r="G15" s="703">
        <v>0.08</v>
      </c>
      <c r="H15" s="704"/>
      <c r="I15" s="704"/>
      <c r="J15" s="704"/>
      <c r="M15" s="413" t="s">
        <v>100576</v>
      </c>
      <c r="N15" s="638" t="e">
        <f>MATCH(CONCATENATE($N$8,$N$13),$B$15:$B$44,0)</f>
        <v>#N/A</v>
      </c>
    </row>
    <row r="16" spans="1:16">
      <c r="A16" s="633">
        <v>2</v>
      </c>
      <c r="B16" s="633" t="str">
        <f t="shared" ref="B16:B44" si="0">CONCATENATE(C16,D16)</f>
        <v>FrameBand2</v>
      </c>
      <c r="C16" s="702" t="s">
        <v>37</v>
      </c>
      <c r="D16" s="664" t="s">
        <v>99073</v>
      </c>
      <c r="E16" s="703" t="s">
        <v>97778</v>
      </c>
      <c r="F16" s="703">
        <v>8.5000000000000006E-2</v>
      </c>
      <c r="G16" s="703">
        <v>7.4999999999999997E-2</v>
      </c>
      <c r="H16" s="704"/>
      <c r="I16" s="704"/>
      <c r="J16" s="704"/>
      <c r="M16" s="478" t="s">
        <v>100778</v>
      </c>
      <c r="N16" s="536" t="s">
        <v>100316</v>
      </c>
    </row>
    <row r="17" spans="1:18">
      <c r="A17" s="633">
        <v>3</v>
      </c>
      <c r="B17" s="633" t="str">
        <f t="shared" si="0"/>
        <v>FrameBand3</v>
      </c>
      <c r="C17" s="702" t="s">
        <v>37</v>
      </c>
      <c r="D17" s="664" t="s">
        <v>99084</v>
      </c>
      <c r="E17" s="703" t="s">
        <v>97778</v>
      </c>
      <c r="F17" s="703">
        <v>8.5000000000000006E-2</v>
      </c>
      <c r="G17" s="703">
        <v>7.4999999999999997E-2</v>
      </c>
      <c r="H17" s="704"/>
      <c r="I17" s="704"/>
      <c r="J17" s="704"/>
      <c r="M17" s="478"/>
      <c r="N17" s="536"/>
    </row>
    <row r="18" spans="1:18" s="415" customFormat="1">
      <c r="A18" s="633">
        <v>4</v>
      </c>
      <c r="B18" s="633" t="str">
        <f t="shared" si="0"/>
        <v>FrameBand4</v>
      </c>
      <c r="C18" s="702" t="s">
        <v>37</v>
      </c>
      <c r="D18" s="664" t="s">
        <v>99071</v>
      </c>
      <c r="E18" s="703" t="s">
        <v>97778</v>
      </c>
      <c r="F18" s="703">
        <v>8.5000000000000006E-2</v>
      </c>
      <c r="G18" s="703">
        <v>7.4999999999999997E-2</v>
      </c>
      <c r="H18" s="704"/>
      <c r="I18" s="704"/>
      <c r="J18" s="704"/>
      <c r="K18" s="389"/>
      <c r="L18" s="389"/>
      <c r="M18" s="478"/>
      <c r="N18" s="536"/>
      <c r="Q18" s="389"/>
      <c r="R18" s="389"/>
    </row>
    <row r="19" spans="1:18">
      <c r="A19" s="633">
        <v>5</v>
      </c>
      <c r="B19" s="633" t="str">
        <f t="shared" si="0"/>
        <v>FrameBand5</v>
      </c>
      <c r="C19" s="702" t="s">
        <v>37</v>
      </c>
      <c r="D19" s="664" t="s">
        <v>99064</v>
      </c>
      <c r="E19" s="703" t="s">
        <v>97778</v>
      </c>
      <c r="F19" s="703">
        <v>0.02</v>
      </c>
      <c r="G19" s="703">
        <v>0.02</v>
      </c>
      <c r="H19" s="704"/>
      <c r="I19" s="704"/>
      <c r="J19" s="704"/>
    </row>
    <row r="20" spans="1:18" s="474" customFormat="1">
      <c r="A20" s="633">
        <v>6</v>
      </c>
      <c r="B20" s="633" t="str">
        <f t="shared" si="0"/>
        <v>Brick VeneerBand1</v>
      </c>
      <c r="C20" s="702" t="s">
        <v>33</v>
      </c>
      <c r="D20" s="664" t="s">
        <v>99058</v>
      </c>
      <c r="E20" s="703" t="s">
        <v>97778</v>
      </c>
      <c r="F20" s="703">
        <v>0.1</v>
      </c>
      <c r="G20" s="703">
        <v>0.08</v>
      </c>
      <c r="H20" s="704"/>
      <c r="I20" s="704"/>
      <c r="J20" s="704"/>
      <c r="K20" s="504"/>
      <c r="L20" s="504"/>
      <c r="M20" s="482"/>
      <c r="Q20" s="504"/>
      <c r="R20" s="504"/>
    </row>
    <row r="21" spans="1:18" s="474" customFormat="1">
      <c r="A21" s="633">
        <v>7</v>
      </c>
      <c r="B21" s="633" t="str">
        <f t="shared" si="0"/>
        <v>Brick VeneerBand2</v>
      </c>
      <c r="C21" s="702" t="s">
        <v>33</v>
      </c>
      <c r="D21" s="664" t="s">
        <v>99073</v>
      </c>
      <c r="E21" s="703" t="s">
        <v>97778</v>
      </c>
      <c r="F21" s="703">
        <v>8.5000000000000006E-2</v>
      </c>
      <c r="G21" s="703">
        <v>7.4999999999999997E-2</v>
      </c>
      <c r="H21" s="704"/>
      <c r="I21" s="704"/>
      <c r="J21" s="704"/>
      <c r="K21" s="504"/>
      <c r="L21" s="504"/>
      <c r="M21" s="482"/>
      <c r="Q21" s="504"/>
      <c r="R21" s="504"/>
    </row>
    <row r="22" spans="1:18" s="474" customFormat="1">
      <c r="A22" s="633">
        <v>8</v>
      </c>
      <c r="B22" s="633" t="str">
        <f t="shared" si="0"/>
        <v>Brick VeneerBand3</v>
      </c>
      <c r="C22" s="702" t="s">
        <v>33</v>
      </c>
      <c r="D22" s="664" t="s">
        <v>99084</v>
      </c>
      <c r="E22" s="703" t="s">
        <v>97778</v>
      </c>
      <c r="F22" s="703">
        <v>8.5000000000000006E-2</v>
      </c>
      <c r="G22" s="703">
        <v>7.4999999999999997E-2</v>
      </c>
      <c r="H22" s="704"/>
      <c r="I22" s="704"/>
      <c r="J22" s="704"/>
      <c r="K22" s="504"/>
      <c r="L22" s="504"/>
      <c r="M22" s="482"/>
      <c r="Q22" s="504"/>
      <c r="R22" s="504"/>
    </row>
    <row r="23" spans="1:18" s="474" customFormat="1">
      <c r="A23" s="633">
        <v>9</v>
      </c>
      <c r="B23" s="633" t="str">
        <f t="shared" si="0"/>
        <v>Brick VeneerBand4</v>
      </c>
      <c r="C23" s="702" t="s">
        <v>33</v>
      </c>
      <c r="D23" s="664" t="s">
        <v>99071</v>
      </c>
      <c r="E23" s="703" t="s">
        <v>97778</v>
      </c>
      <c r="F23" s="703">
        <v>8.5000000000000006E-2</v>
      </c>
      <c r="G23" s="703">
        <v>7.4999999999999997E-2</v>
      </c>
      <c r="H23" s="704"/>
      <c r="I23" s="704"/>
      <c r="J23" s="704"/>
      <c r="K23" s="504"/>
      <c r="L23" s="504"/>
      <c r="M23" s="482"/>
      <c r="Q23" s="504"/>
      <c r="R23" s="504"/>
    </row>
    <row r="24" spans="1:18" s="474" customFormat="1">
      <c r="A24" s="633">
        <v>10</v>
      </c>
      <c r="B24" s="633" t="str">
        <f t="shared" si="0"/>
        <v>Brick VeneerBand5</v>
      </c>
      <c r="C24" s="702" t="s">
        <v>33</v>
      </c>
      <c r="D24" s="664" t="s">
        <v>99064</v>
      </c>
      <c r="E24" s="705" t="s">
        <v>97778</v>
      </c>
      <c r="F24" s="705">
        <v>0.02</v>
      </c>
      <c r="G24" s="705">
        <v>0.02</v>
      </c>
      <c r="H24" s="704"/>
      <c r="I24" s="704"/>
      <c r="J24" s="704"/>
      <c r="K24" s="504"/>
      <c r="L24" s="504"/>
      <c r="M24" s="482"/>
      <c r="Q24" s="504"/>
      <c r="R24" s="504"/>
    </row>
    <row r="25" spans="1:18" s="415" customFormat="1">
      <c r="A25" s="633">
        <v>11</v>
      </c>
      <c r="B25" s="633" t="str">
        <f t="shared" si="0"/>
        <v>Fire ResistiveBand1</v>
      </c>
      <c r="C25" s="702" t="s">
        <v>13</v>
      </c>
      <c r="D25" s="664" t="s">
        <v>99058</v>
      </c>
      <c r="E25" s="706" t="s">
        <v>97778</v>
      </c>
      <c r="F25" s="706">
        <v>0.1</v>
      </c>
      <c r="G25" s="706">
        <v>0.08</v>
      </c>
      <c r="H25" s="704"/>
      <c r="I25" s="704"/>
      <c r="J25" s="704"/>
      <c r="K25" s="389"/>
      <c r="L25" s="389"/>
      <c r="M25" s="482"/>
      <c r="Q25" s="389"/>
      <c r="R25" s="389"/>
    </row>
    <row r="26" spans="1:18" s="415" customFormat="1">
      <c r="A26" s="633">
        <v>12</v>
      </c>
      <c r="B26" s="633" t="str">
        <f t="shared" si="0"/>
        <v>Fire ResistiveBand2</v>
      </c>
      <c r="C26" s="702" t="s">
        <v>13</v>
      </c>
      <c r="D26" s="664" t="s">
        <v>99073</v>
      </c>
      <c r="E26" s="706" t="s">
        <v>97778</v>
      </c>
      <c r="F26" s="706">
        <v>8.5000000000000006E-2</v>
      </c>
      <c r="G26" s="706">
        <v>7.4999999999999997E-2</v>
      </c>
      <c r="H26" s="704"/>
      <c r="I26" s="704"/>
      <c r="J26" s="704"/>
      <c r="K26" s="389"/>
      <c r="L26" s="389"/>
      <c r="M26" s="482"/>
      <c r="Q26" s="389"/>
      <c r="R26" s="389"/>
    </row>
    <row r="27" spans="1:18" s="415" customFormat="1">
      <c r="A27" s="633">
        <v>13</v>
      </c>
      <c r="B27" s="633" t="str">
        <f t="shared" si="0"/>
        <v>Fire ResistiveBand3</v>
      </c>
      <c r="C27" s="702" t="s">
        <v>13</v>
      </c>
      <c r="D27" s="664" t="s">
        <v>99084</v>
      </c>
      <c r="E27" s="706" t="s">
        <v>97778</v>
      </c>
      <c r="F27" s="706">
        <v>8.5000000000000006E-2</v>
      </c>
      <c r="G27" s="706">
        <v>7.4999999999999997E-2</v>
      </c>
      <c r="H27" s="704"/>
      <c r="I27" s="704"/>
      <c r="J27" s="704"/>
      <c r="K27" s="389"/>
      <c r="L27" s="389"/>
      <c r="M27" s="482"/>
      <c r="Q27" s="389"/>
      <c r="R27" s="389"/>
    </row>
    <row r="28" spans="1:18" s="415" customFormat="1">
      <c r="A28" s="633">
        <v>14</v>
      </c>
      <c r="B28" s="633" t="str">
        <f t="shared" si="0"/>
        <v>Fire ResistiveBand4</v>
      </c>
      <c r="C28" s="702" t="s">
        <v>13</v>
      </c>
      <c r="D28" s="664" t="s">
        <v>99071</v>
      </c>
      <c r="E28" s="706" t="s">
        <v>97778</v>
      </c>
      <c r="F28" s="706">
        <v>8.5000000000000006E-2</v>
      </c>
      <c r="G28" s="706">
        <v>7.4999999999999997E-2</v>
      </c>
      <c r="H28" s="704"/>
      <c r="I28" s="704"/>
      <c r="J28" s="704"/>
      <c r="K28" s="389"/>
      <c r="L28" s="389"/>
      <c r="M28" s="482"/>
      <c r="Q28" s="389"/>
      <c r="R28" s="389"/>
    </row>
    <row r="29" spans="1:18" s="415" customFormat="1">
      <c r="A29" s="633">
        <v>15</v>
      </c>
      <c r="B29" s="633" t="str">
        <f t="shared" si="0"/>
        <v>Fire ResistiveBand5</v>
      </c>
      <c r="C29" s="702" t="s">
        <v>13</v>
      </c>
      <c r="D29" s="664" t="s">
        <v>99064</v>
      </c>
      <c r="E29" s="706" t="s">
        <v>97778</v>
      </c>
      <c r="F29" s="706">
        <v>0.02</v>
      </c>
      <c r="G29" s="706">
        <v>0.02</v>
      </c>
      <c r="H29" s="704"/>
      <c r="I29" s="704"/>
      <c r="J29" s="704"/>
      <c r="K29" s="389"/>
      <c r="L29" s="389"/>
      <c r="M29" s="482"/>
      <c r="Q29" s="389"/>
      <c r="R29" s="389"/>
    </row>
    <row r="30" spans="1:18" s="415" customFormat="1">
      <c r="A30" s="633">
        <v>16</v>
      </c>
      <c r="B30" s="633" t="str">
        <f t="shared" si="0"/>
        <v>Non-Combustable / MasonryBand1</v>
      </c>
      <c r="C30" s="702" t="s">
        <v>19</v>
      </c>
      <c r="D30" s="664" t="s">
        <v>99058</v>
      </c>
      <c r="E30" s="707" t="s">
        <v>97778</v>
      </c>
      <c r="F30" s="708">
        <v>0.15</v>
      </c>
      <c r="G30" s="708">
        <v>0.09</v>
      </c>
      <c r="H30" s="704"/>
      <c r="I30" s="704"/>
      <c r="J30" s="704"/>
      <c r="K30" s="389"/>
      <c r="L30" s="389"/>
      <c r="M30" s="482"/>
      <c r="Q30" s="389"/>
      <c r="R30" s="389"/>
    </row>
    <row r="31" spans="1:18" s="415" customFormat="1">
      <c r="A31" s="633">
        <v>17</v>
      </c>
      <c r="B31" s="633" t="str">
        <f t="shared" si="0"/>
        <v>Non-Combustable / MasonryBand2</v>
      </c>
      <c r="C31" s="702" t="s">
        <v>19</v>
      </c>
      <c r="D31" s="664" t="s">
        <v>99073</v>
      </c>
      <c r="E31" s="707" t="s">
        <v>97778</v>
      </c>
      <c r="F31" s="708">
        <v>0.12</v>
      </c>
      <c r="G31" s="708">
        <v>0.08</v>
      </c>
      <c r="H31" s="704"/>
      <c r="I31" s="704"/>
      <c r="J31" s="704"/>
      <c r="K31" s="389"/>
      <c r="L31" s="389"/>
      <c r="M31" s="482"/>
      <c r="Q31" s="389"/>
      <c r="R31" s="389"/>
    </row>
    <row r="32" spans="1:18" s="415" customFormat="1">
      <c r="A32" s="633">
        <v>18</v>
      </c>
      <c r="B32" s="633" t="str">
        <f t="shared" si="0"/>
        <v>Non-Combustable / MasonryBand3</v>
      </c>
      <c r="C32" s="702" t="s">
        <v>19</v>
      </c>
      <c r="D32" s="664" t="s">
        <v>99084</v>
      </c>
      <c r="E32" s="707" t="s">
        <v>97778</v>
      </c>
      <c r="F32" s="708">
        <v>0.09</v>
      </c>
      <c r="G32" s="708">
        <v>7.4999999999999997E-2</v>
      </c>
      <c r="H32" s="704"/>
      <c r="I32" s="704"/>
      <c r="J32" s="704"/>
      <c r="K32" s="389"/>
      <c r="L32" s="389"/>
      <c r="M32" s="482"/>
      <c r="Q32" s="389"/>
      <c r="R32" s="389"/>
    </row>
    <row r="33" spans="1:18" s="415" customFormat="1">
      <c r="A33" s="633">
        <v>19</v>
      </c>
      <c r="B33" s="633" t="str">
        <f t="shared" si="0"/>
        <v>Non-Combustable / MasonryBand4</v>
      </c>
      <c r="C33" s="702" t="s">
        <v>19</v>
      </c>
      <c r="D33" s="664" t="s">
        <v>99071</v>
      </c>
      <c r="E33" s="707" t="s">
        <v>97778</v>
      </c>
      <c r="F33" s="708">
        <v>8.5000000000000006E-2</v>
      </c>
      <c r="G33" s="708">
        <v>7.4999999999999997E-2</v>
      </c>
      <c r="H33" s="704"/>
      <c r="I33" s="704"/>
      <c r="J33" s="704"/>
      <c r="K33" s="389"/>
      <c r="L33" s="389"/>
      <c r="M33" s="482"/>
      <c r="Q33" s="389"/>
      <c r="R33" s="389"/>
    </row>
    <row r="34" spans="1:18" s="415" customFormat="1">
      <c r="A34" s="633">
        <v>20</v>
      </c>
      <c r="B34" s="633" t="str">
        <f t="shared" si="0"/>
        <v>Non-Combustable / MasonryBand5</v>
      </c>
      <c r="C34" s="702" t="s">
        <v>19</v>
      </c>
      <c r="D34" s="664" t="s">
        <v>99064</v>
      </c>
      <c r="E34" s="707" t="s">
        <v>97778</v>
      </c>
      <c r="F34" s="708">
        <v>0.02</v>
      </c>
      <c r="G34" s="708">
        <v>0.02</v>
      </c>
      <c r="H34" s="704"/>
      <c r="I34" s="704"/>
      <c r="J34" s="704"/>
      <c r="K34" s="389"/>
      <c r="L34" s="389"/>
      <c r="M34" s="482"/>
      <c r="Q34" s="389"/>
      <c r="R34" s="389"/>
    </row>
    <row r="35" spans="1:18" s="415" customFormat="1">
      <c r="A35" s="633">
        <v>21</v>
      </c>
      <c r="B35" s="633" t="str">
        <f t="shared" si="0"/>
        <v>Non-Combustable / Non-MasonryBand1</v>
      </c>
      <c r="C35" s="702" t="s">
        <v>24</v>
      </c>
      <c r="D35" s="664" t="s">
        <v>99058</v>
      </c>
      <c r="E35" s="707" t="s">
        <v>97778</v>
      </c>
      <c r="F35" s="708">
        <v>0.15</v>
      </c>
      <c r="G35" s="708">
        <v>0.09</v>
      </c>
      <c r="H35" s="704"/>
      <c r="I35" s="704"/>
      <c r="J35" s="704"/>
      <c r="K35" s="389"/>
      <c r="L35" s="389"/>
      <c r="M35" s="482"/>
      <c r="Q35" s="389"/>
      <c r="R35" s="389"/>
    </row>
    <row r="36" spans="1:18" s="415" customFormat="1">
      <c r="A36" s="633">
        <v>22</v>
      </c>
      <c r="B36" s="633" t="str">
        <f t="shared" si="0"/>
        <v>Non-Combustable / Non-MasonryBand2</v>
      </c>
      <c r="C36" s="702" t="s">
        <v>24</v>
      </c>
      <c r="D36" s="664" t="s">
        <v>99073</v>
      </c>
      <c r="E36" s="707" t="s">
        <v>97778</v>
      </c>
      <c r="F36" s="708">
        <v>0.12</v>
      </c>
      <c r="G36" s="708">
        <v>0.08</v>
      </c>
      <c r="H36" s="704"/>
      <c r="I36" s="704"/>
      <c r="J36" s="704"/>
      <c r="K36" s="389"/>
      <c r="L36" s="389"/>
      <c r="M36" s="482"/>
      <c r="Q36" s="389"/>
      <c r="R36" s="389"/>
    </row>
    <row r="37" spans="1:18" s="415" customFormat="1">
      <c r="A37" s="633">
        <v>23</v>
      </c>
      <c r="B37" s="633" t="str">
        <f t="shared" si="0"/>
        <v>Non-Combustable / Non-MasonryBand3</v>
      </c>
      <c r="C37" s="702" t="s">
        <v>24</v>
      </c>
      <c r="D37" s="664" t="s">
        <v>99084</v>
      </c>
      <c r="E37" s="707" t="s">
        <v>97778</v>
      </c>
      <c r="F37" s="708">
        <v>0.09</v>
      </c>
      <c r="G37" s="708">
        <v>7.4999999999999997E-2</v>
      </c>
      <c r="H37" s="704"/>
      <c r="I37" s="704"/>
      <c r="J37" s="704"/>
      <c r="K37" s="389"/>
      <c r="L37" s="389"/>
      <c r="M37" s="482"/>
      <c r="Q37" s="389"/>
      <c r="R37" s="389"/>
    </row>
    <row r="38" spans="1:18" s="415" customFormat="1">
      <c r="A38" s="633">
        <v>24</v>
      </c>
      <c r="B38" s="633" t="str">
        <f t="shared" si="0"/>
        <v>Non-Combustable / Non-MasonryBand4</v>
      </c>
      <c r="C38" s="702" t="s">
        <v>24</v>
      </c>
      <c r="D38" s="664" t="s">
        <v>99071</v>
      </c>
      <c r="E38" s="707" t="s">
        <v>97778</v>
      </c>
      <c r="F38" s="708">
        <v>8.5000000000000006E-2</v>
      </c>
      <c r="G38" s="708">
        <v>7.4999999999999997E-2</v>
      </c>
      <c r="H38" s="704"/>
      <c r="I38" s="704"/>
      <c r="J38" s="704"/>
      <c r="K38" s="389"/>
      <c r="L38" s="389"/>
      <c r="M38" s="482"/>
      <c r="Q38" s="389"/>
      <c r="R38" s="389"/>
    </row>
    <row r="39" spans="1:18" s="415" customFormat="1">
      <c r="A39" s="633">
        <v>25</v>
      </c>
      <c r="B39" s="633" t="str">
        <f t="shared" si="0"/>
        <v>Non-Combustable / Non-MasonryBand5</v>
      </c>
      <c r="C39" s="702" t="s">
        <v>24</v>
      </c>
      <c r="D39" s="664" t="s">
        <v>99064</v>
      </c>
      <c r="E39" s="707" t="s">
        <v>97778</v>
      </c>
      <c r="F39" s="708">
        <v>0.02</v>
      </c>
      <c r="G39" s="708">
        <v>0.02</v>
      </c>
      <c r="H39" s="704"/>
      <c r="I39" s="704"/>
      <c r="J39" s="704"/>
      <c r="K39" s="389"/>
      <c r="L39" s="389"/>
      <c r="M39" s="482"/>
      <c r="Q39" s="389"/>
      <c r="R39" s="389"/>
    </row>
    <row r="40" spans="1:18" s="415" customFormat="1">
      <c r="A40" s="633">
        <v>26</v>
      </c>
      <c r="B40" s="633" t="str">
        <f t="shared" si="0"/>
        <v>MasonryBand1</v>
      </c>
      <c r="C40" s="702" t="s">
        <v>29</v>
      </c>
      <c r="D40" s="664" t="s">
        <v>99058</v>
      </c>
      <c r="E40" s="709" t="s">
        <v>97778</v>
      </c>
      <c r="F40" s="710">
        <v>0.2</v>
      </c>
      <c r="G40" s="710">
        <v>0.11</v>
      </c>
      <c r="H40" s="704"/>
      <c r="I40" s="704"/>
      <c r="J40" s="704"/>
      <c r="K40" s="389"/>
      <c r="L40" s="389"/>
      <c r="M40" s="482"/>
      <c r="Q40" s="389"/>
      <c r="R40" s="389"/>
    </row>
    <row r="41" spans="1:18" s="415" customFormat="1">
      <c r="A41" s="633">
        <v>27</v>
      </c>
      <c r="B41" s="633" t="str">
        <f t="shared" si="0"/>
        <v>MasonryBand2</v>
      </c>
      <c r="C41" s="702" t="s">
        <v>29</v>
      </c>
      <c r="D41" s="664" t="s">
        <v>99073</v>
      </c>
      <c r="E41" s="709" t="s">
        <v>97778</v>
      </c>
      <c r="F41" s="710">
        <v>0.13</v>
      </c>
      <c r="G41" s="710">
        <v>0.09</v>
      </c>
      <c r="H41" s="704"/>
      <c r="I41" s="704"/>
      <c r="J41" s="704"/>
      <c r="K41" s="389"/>
      <c r="L41" s="389"/>
      <c r="M41" s="482"/>
      <c r="Q41" s="389"/>
      <c r="R41" s="389"/>
    </row>
    <row r="42" spans="1:18" s="415" customFormat="1">
      <c r="A42" s="633">
        <v>28</v>
      </c>
      <c r="B42" s="633" t="str">
        <f t="shared" si="0"/>
        <v>MasonryBand3</v>
      </c>
      <c r="C42" s="702" t="s">
        <v>29</v>
      </c>
      <c r="D42" s="664" t="s">
        <v>99084</v>
      </c>
      <c r="E42" s="709" t="s">
        <v>97778</v>
      </c>
      <c r="F42" s="710">
        <v>0.12</v>
      </c>
      <c r="G42" s="710">
        <v>0.08</v>
      </c>
      <c r="H42" s="704"/>
      <c r="I42" s="704"/>
      <c r="J42" s="704"/>
      <c r="K42" s="389"/>
      <c r="L42" s="389"/>
      <c r="M42" s="482"/>
      <c r="Q42" s="389"/>
      <c r="R42" s="389"/>
    </row>
    <row r="43" spans="1:18" s="415" customFormat="1">
      <c r="A43" s="633">
        <v>29</v>
      </c>
      <c r="B43" s="633" t="str">
        <f t="shared" si="0"/>
        <v>MasonryBand4</v>
      </c>
      <c r="C43" s="702" t="s">
        <v>29</v>
      </c>
      <c r="D43" s="664" t="s">
        <v>99071</v>
      </c>
      <c r="E43" s="709" t="s">
        <v>97778</v>
      </c>
      <c r="F43" s="710">
        <v>0.1</v>
      </c>
      <c r="G43" s="710">
        <v>0.08</v>
      </c>
      <c r="H43" s="704"/>
      <c r="I43" s="704"/>
      <c r="J43" s="704"/>
      <c r="K43" s="389"/>
      <c r="L43" s="389"/>
      <c r="M43" s="482"/>
      <c r="Q43" s="389"/>
      <c r="R43" s="389"/>
    </row>
    <row r="44" spans="1:18" s="415" customFormat="1">
      <c r="A44" s="633">
        <v>30</v>
      </c>
      <c r="B44" s="633" t="str">
        <f t="shared" si="0"/>
        <v>MasonryBand5</v>
      </c>
      <c r="C44" s="702" t="s">
        <v>29</v>
      </c>
      <c r="D44" s="664" t="s">
        <v>99064</v>
      </c>
      <c r="E44" s="709" t="s">
        <v>97778</v>
      </c>
      <c r="F44" s="710">
        <v>0.04</v>
      </c>
      <c r="G44" s="710">
        <v>0.02</v>
      </c>
      <c r="H44" s="704"/>
      <c r="I44" s="704"/>
      <c r="J44" s="704"/>
      <c r="K44" s="389"/>
      <c r="L44" s="389"/>
      <c r="M44" s="482"/>
      <c r="Q44" s="389"/>
      <c r="R44" s="389"/>
    </row>
    <row r="45" spans="1:18" s="415" customFormat="1">
      <c r="A45" s="633"/>
      <c r="B45" s="389"/>
      <c r="C45" s="392"/>
      <c r="D45" s="389"/>
      <c r="E45" s="389"/>
      <c r="F45" s="389"/>
      <c r="G45" s="389"/>
      <c r="H45" s="504"/>
      <c r="I45" s="504"/>
      <c r="J45" s="504"/>
      <c r="K45" s="389"/>
      <c r="L45" s="389"/>
      <c r="M45" s="482"/>
      <c r="Q45" s="389"/>
      <c r="R45" s="389"/>
    </row>
    <row r="46" spans="1:18" s="415" customFormat="1">
      <c r="A46" s="633"/>
      <c r="B46" s="389"/>
      <c r="C46" s="711"/>
      <c r="D46" s="480" t="s">
        <v>100581</v>
      </c>
      <c r="E46" s="389"/>
      <c r="F46" s="481"/>
      <c r="G46" s="389"/>
      <c r="H46" s="504"/>
      <c r="I46" s="504"/>
      <c r="J46" s="504"/>
      <c r="K46" s="389"/>
      <c r="L46" s="389"/>
      <c r="M46" s="413"/>
      <c r="Q46" s="389"/>
      <c r="R46" s="389"/>
    </row>
    <row r="47" spans="1:18" s="415" customFormat="1">
      <c r="A47" s="633"/>
      <c r="B47" s="389"/>
      <c r="C47" s="564"/>
      <c r="D47" s="712" t="s">
        <v>100779</v>
      </c>
      <c r="E47" s="389">
        <v>1</v>
      </c>
      <c r="F47" s="664">
        <v>1</v>
      </c>
      <c r="G47" s="389"/>
      <c r="H47" s="504"/>
      <c r="I47" s="504"/>
      <c r="J47" s="504"/>
      <c r="K47" s="389"/>
      <c r="L47" s="389"/>
      <c r="M47" s="413"/>
      <c r="Q47" s="389"/>
      <c r="R47" s="389"/>
    </row>
    <row r="48" spans="1:18" s="415" customFormat="1">
      <c r="A48" s="633"/>
      <c r="B48" s="389"/>
      <c r="C48" s="713"/>
      <c r="D48" s="714" t="s">
        <v>100775</v>
      </c>
      <c r="E48" s="389">
        <v>1940</v>
      </c>
      <c r="F48" s="487">
        <v>2</v>
      </c>
      <c r="G48" s="389"/>
      <c r="H48" s="504"/>
      <c r="I48" s="504"/>
      <c r="J48" s="504"/>
      <c r="K48" s="389"/>
      <c r="L48" s="389"/>
      <c r="M48" s="413"/>
      <c r="Q48" s="389"/>
      <c r="R48" s="389"/>
    </row>
    <row r="49" spans="1:18">
      <c r="C49" s="713"/>
      <c r="D49" s="714" t="s">
        <v>100776</v>
      </c>
      <c r="E49" s="389">
        <v>1988</v>
      </c>
      <c r="F49" s="487">
        <v>3</v>
      </c>
    </row>
    <row r="50" spans="1:18" s="415" customFormat="1">
      <c r="A50" s="633"/>
      <c r="B50" s="389"/>
      <c r="C50" s="715"/>
      <c r="D50" s="480"/>
      <c r="E50" s="389"/>
      <c r="F50" s="481"/>
      <c r="G50" s="389"/>
      <c r="H50" s="504"/>
      <c r="I50" s="504"/>
      <c r="J50" s="504"/>
      <c r="K50" s="389"/>
      <c r="L50" s="389"/>
      <c r="M50" s="413"/>
      <c r="Q50" s="389"/>
      <c r="R50" s="389"/>
    </row>
    <row r="51" spans="1:18" s="415" customFormat="1">
      <c r="A51" s="633"/>
      <c r="B51" s="389"/>
      <c r="C51" s="392"/>
      <c r="D51" s="389"/>
      <c r="E51" s="488"/>
      <c r="F51" s="389"/>
      <c r="G51" s="389"/>
      <c r="H51" s="504"/>
      <c r="I51" s="504"/>
      <c r="J51" s="504"/>
      <c r="K51" s="389"/>
      <c r="L51" s="389"/>
      <c r="M51" s="413"/>
      <c r="Q51" s="389"/>
      <c r="R51" s="389"/>
    </row>
    <row r="54" spans="1:18">
      <c r="C54" s="664" t="s">
        <v>99058</v>
      </c>
      <c r="D54" s="716" t="s">
        <v>100774</v>
      </c>
      <c r="E54" s="716" t="s">
        <v>100775</v>
      </c>
      <c r="F54" s="716" t="s">
        <v>100776</v>
      </c>
    </row>
    <row r="55" spans="1:18">
      <c r="C55" s="717" t="s">
        <v>100780</v>
      </c>
      <c r="D55" s="716">
        <v>1940</v>
      </c>
      <c r="E55" s="716">
        <v>1987</v>
      </c>
      <c r="F55" s="716">
        <v>1988</v>
      </c>
    </row>
    <row r="56" spans="1:18">
      <c r="C56" s="695" t="s">
        <v>13</v>
      </c>
      <c r="D56" s="696" t="s">
        <v>97778</v>
      </c>
      <c r="E56" s="718">
        <v>0.2</v>
      </c>
      <c r="F56" s="718">
        <v>0.15</v>
      </c>
    </row>
    <row r="57" spans="1:18">
      <c r="C57" s="695" t="s">
        <v>19</v>
      </c>
      <c r="D57" s="696" t="s">
        <v>97778</v>
      </c>
      <c r="E57" s="718">
        <v>0.2</v>
      </c>
      <c r="F57" s="718">
        <v>0.15</v>
      </c>
    </row>
    <row r="58" spans="1:18">
      <c r="C58" s="695" t="s">
        <v>24</v>
      </c>
      <c r="D58" s="696" t="s">
        <v>97778</v>
      </c>
      <c r="E58" s="718">
        <v>0.2</v>
      </c>
      <c r="F58" s="718">
        <v>0.15</v>
      </c>
    </row>
    <row r="59" spans="1:18">
      <c r="C59" s="695" t="s">
        <v>29</v>
      </c>
      <c r="D59" s="696" t="s">
        <v>97778</v>
      </c>
      <c r="E59" s="718">
        <v>0.2</v>
      </c>
      <c r="F59" s="718">
        <v>0.2</v>
      </c>
    </row>
    <row r="60" spans="1:18">
      <c r="C60" s="695" t="s">
        <v>33</v>
      </c>
      <c r="D60" s="696" t="s">
        <v>97778</v>
      </c>
      <c r="E60" s="718">
        <v>0.2</v>
      </c>
      <c r="F60" s="718">
        <v>0.15</v>
      </c>
    </row>
    <row r="61" spans="1:18">
      <c r="C61" s="695" t="s">
        <v>37</v>
      </c>
      <c r="D61" s="696" t="s">
        <v>97778</v>
      </c>
      <c r="E61" s="718">
        <v>0.2</v>
      </c>
      <c r="F61" s="718">
        <v>0.15</v>
      </c>
    </row>
    <row r="65" spans="3:5">
      <c r="C65" s="392" t="s">
        <v>100781</v>
      </c>
      <c r="D65" s="408" t="s">
        <v>100782</v>
      </c>
      <c r="E65" s="408" t="s">
        <v>100783</v>
      </c>
    </row>
    <row r="66" spans="3:5">
      <c r="C66" s="664" t="s">
        <v>99058</v>
      </c>
      <c r="D66" s="719">
        <v>250000</v>
      </c>
    </row>
    <row r="67" spans="3:5">
      <c r="C67" s="664" t="s">
        <v>99073</v>
      </c>
      <c r="D67" s="719">
        <v>100000</v>
      </c>
      <c r="E67" s="582">
        <v>0.1</v>
      </c>
    </row>
    <row r="68" spans="3:5">
      <c r="C68" s="664" t="s">
        <v>99084</v>
      </c>
      <c r="D68" s="719">
        <v>100000</v>
      </c>
      <c r="E68" s="582">
        <v>0.1</v>
      </c>
    </row>
    <row r="69" spans="3:5">
      <c r="C69" s="664" t="s">
        <v>99071</v>
      </c>
      <c r="D69" s="719">
        <v>100000</v>
      </c>
      <c r="E69" s="582">
        <v>0.1</v>
      </c>
    </row>
    <row r="70" spans="3:5">
      <c r="C70" s="664" t="s">
        <v>99064</v>
      </c>
      <c r="D70" s="720">
        <v>50000</v>
      </c>
      <c r="E70" s="582">
        <v>0.05</v>
      </c>
    </row>
  </sheetData>
  <mergeCells count="2">
    <mergeCell ref="E10:G10"/>
    <mergeCell ref="E11:G11"/>
  </mergeCells>
  <pageMargins left="0.45" right="0.45" top="0.75" bottom="0.75" header="0.3" footer="0.3"/>
  <pageSetup scale="64" fitToHeight="2" orientation="landscape" verticalDpi="1200" r:id="rId1"/>
  <headerFooter>
    <oddFooter>&amp;RPage &amp;P</oddFooter>
  </headerFooter>
  <rowBreaks count="1" manualBreakCount="1">
    <brk id="6" min="1" max="18"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7030A0"/>
  </sheetPr>
  <dimension ref="A1:N21"/>
  <sheetViews>
    <sheetView showGridLines="0" zoomScaleNormal="100" zoomScaleSheetLayoutView="85" workbookViewId="0">
      <selection activeCell="D3" sqref="D3"/>
    </sheetView>
  </sheetViews>
  <sheetFormatPr defaultRowHeight="15" outlineLevelCol="1"/>
  <cols>
    <col min="1" max="1" width="13.140625" style="633" customWidth="1"/>
    <col min="2" max="2" width="15.85546875" style="389" hidden="1" customWidth="1" outlineLevel="1"/>
    <col min="3" max="3" width="14.5703125" style="389" customWidth="1" collapsed="1"/>
    <col min="4" max="4" width="12.5703125" style="389" customWidth="1"/>
    <col min="5" max="5" width="16.85546875" style="389" customWidth="1"/>
    <col min="6" max="6" width="21.28515625" style="389" customWidth="1"/>
    <col min="7" max="7" width="16.85546875" style="389" customWidth="1"/>
    <col min="8" max="8" width="6.85546875" style="389" customWidth="1"/>
    <col min="9" max="9" width="22" style="413" customWidth="1"/>
    <col min="10" max="10" width="41.42578125" style="415" customWidth="1"/>
    <col min="11" max="11" width="5" style="415" hidden="1" customWidth="1" outlineLevel="1"/>
    <col min="12" max="12" width="11.140625" style="415" hidden="1" customWidth="1" outlineLevel="1"/>
    <col min="13" max="13" width="16.5703125" style="389" customWidth="1" collapsed="1"/>
    <col min="14" max="14" width="15" style="389" customWidth="1"/>
    <col min="15" max="256" width="9.140625" style="389"/>
    <col min="257" max="257" width="14.5703125" style="389" customWidth="1"/>
    <col min="258" max="258" width="12.5703125" style="389" customWidth="1"/>
    <col min="259" max="259" width="16.140625" style="389" customWidth="1"/>
    <col min="260" max="260" width="20.5703125" style="389" customWidth="1"/>
    <col min="261" max="261" width="21" style="389" customWidth="1"/>
    <col min="262" max="268" width="19.28515625" style="389" customWidth="1"/>
    <col min="269" max="512" width="9.140625" style="389"/>
    <col min="513" max="513" width="14.5703125" style="389" customWidth="1"/>
    <col min="514" max="514" width="12.5703125" style="389" customWidth="1"/>
    <col min="515" max="515" width="16.140625" style="389" customWidth="1"/>
    <col min="516" max="516" width="20.5703125" style="389" customWidth="1"/>
    <col min="517" max="517" width="21" style="389" customWidth="1"/>
    <col min="518" max="524" width="19.28515625" style="389" customWidth="1"/>
    <col min="525" max="768" width="9.140625" style="389"/>
    <col min="769" max="769" width="14.5703125" style="389" customWidth="1"/>
    <col min="770" max="770" width="12.5703125" style="389" customWidth="1"/>
    <col min="771" max="771" width="16.140625" style="389" customWidth="1"/>
    <col min="772" max="772" width="20.5703125" style="389" customWidth="1"/>
    <col min="773" max="773" width="21" style="389" customWidth="1"/>
    <col min="774" max="780" width="19.28515625" style="389" customWidth="1"/>
    <col min="781" max="1024" width="9.140625" style="389"/>
    <col min="1025" max="1025" width="14.5703125" style="389" customWidth="1"/>
    <col min="1026" max="1026" width="12.5703125" style="389" customWidth="1"/>
    <col min="1027" max="1027" width="16.140625" style="389" customWidth="1"/>
    <col min="1028" max="1028" width="20.5703125" style="389" customWidth="1"/>
    <col min="1029" max="1029" width="21" style="389" customWidth="1"/>
    <col min="1030" max="1036" width="19.28515625" style="389" customWidth="1"/>
    <col min="1037" max="1280" width="9.140625" style="389"/>
    <col min="1281" max="1281" width="14.5703125" style="389" customWidth="1"/>
    <col min="1282" max="1282" width="12.5703125" style="389" customWidth="1"/>
    <col min="1283" max="1283" width="16.140625" style="389" customWidth="1"/>
    <col min="1284" max="1284" width="20.5703125" style="389" customWidth="1"/>
    <col min="1285" max="1285" width="21" style="389" customWidth="1"/>
    <col min="1286" max="1292" width="19.28515625" style="389" customWidth="1"/>
    <col min="1293" max="1536" width="9.140625" style="389"/>
    <col min="1537" max="1537" width="14.5703125" style="389" customWidth="1"/>
    <col min="1538" max="1538" width="12.5703125" style="389" customWidth="1"/>
    <col min="1539" max="1539" width="16.140625" style="389" customWidth="1"/>
    <col min="1540" max="1540" width="20.5703125" style="389" customWidth="1"/>
    <col min="1541" max="1541" width="21" style="389" customWidth="1"/>
    <col min="1542" max="1548" width="19.28515625" style="389" customWidth="1"/>
    <col min="1549" max="1792" width="9.140625" style="389"/>
    <col min="1793" max="1793" width="14.5703125" style="389" customWidth="1"/>
    <col min="1794" max="1794" width="12.5703125" style="389" customWidth="1"/>
    <col min="1795" max="1795" width="16.140625" style="389" customWidth="1"/>
    <col min="1796" max="1796" width="20.5703125" style="389" customWidth="1"/>
    <col min="1797" max="1797" width="21" style="389" customWidth="1"/>
    <col min="1798" max="1804" width="19.28515625" style="389" customWidth="1"/>
    <col min="1805" max="2048" width="9.140625" style="389"/>
    <col min="2049" max="2049" width="14.5703125" style="389" customWidth="1"/>
    <col min="2050" max="2050" width="12.5703125" style="389" customWidth="1"/>
    <col min="2051" max="2051" width="16.140625" style="389" customWidth="1"/>
    <col min="2052" max="2052" width="20.5703125" style="389" customWidth="1"/>
    <col min="2053" max="2053" width="21" style="389" customWidth="1"/>
    <col min="2054" max="2060" width="19.28515625" style="389" customWidth="1"/>
    <col min="2061" max="2304" width="9.140625" style="389"/>
    <col min="2305" max="2305" width="14.5703125" style="389" customWidth="1"/>
    <col min="2306" max="2306" width="12.5703125" style="389" customWidth="1"/>
    <col min="2307" max="2307" width="16.140625" style="389" customWidth="1"/>
    <col min="2308" max="2308" width="20.5703125" style="389" customWidth="1"/>
    <col min="2309" max="2309" width="21" style="389" customWidth="1"/>
    <col min="2310" max="2316" width="19.28515625" style="389" customWidth="1"/>
    <col min="2317" max="2560" width="9.140625" style="389"/>
    <col min="2561" max="2561" width="14.5703125" style="389" customWidth="1"/>
    <col min="2562" max="2562" width="12.5703125" style="389" customWidth="1"/>
    <col min="2563" max="2563" width="16.140625" style="389" customWidth="1"/>
    <col min="2564" max="2564" width="20.5703125" style="389" customWidth="1"/>
    <col min="2565" max="2565" width="21" style="389" customWidth="1"/>
    <col min="2566" max="2572" width="19.28515625" style="389" customWidth="1"/>
    <col min="2573" max="2816" width="9.140625" style="389"/>
    <col min="2817" max="2817" width="14.5703125" style="389" customWidth="1"/>
    <col min="2818" max="2818" width="12.5703125" style="389" customWidth="1"/>
    <col min="2819" max="2819" width="16.140625" style="389" customWidth="1"/>
    <col min="2820" max="2820" width="20.5703125" style="389" customWidth="1"/>
    <col min="2821" max="2821" width="21" style="389" customWidth="1"/>
    <col min="2822" max="2828" width="19.28515625" style="389" customWidth="1"/>
    <col min="2829" max="3072" width="9.140625" style="389"/>
    <col min="3073" max="3073" width="14.5703125" style="389" customWidth="1"/>
    <col min="3074" max="3074" width="12.5703125" style="389" customWidth="1"/>
    <col min="3075" max="3075" width="16.140625" style="389" customWidth="1"/>
    <col min="3076" max="3076" width="20.5703125" style="389" customWidth="1"/>
    <col min="3077" max="3077" width="21" style="389" customWidth="1"/>
    <col min="3078" max="3084" width="19.28515625" style="389" customWidth="1"/>
    <col min="3085" max="3328" width="9.140625" style="389"/>
    <col min="3329" max="3329" width="14.5703125" style="389" customWidth="1"/>
    <col min="3330" max="3330" width="12.5703125" style="389" customWidth="1"/>
    <col min="3331" max="3331" width="16.140625" style="389" customWidth="1"/>
    <col min="3332" max="3332" width="20.5703125" style="389" customWidth="1"/>
    <col min="3333" max="3333" width="21" style="389" customWidth="1"/>
    <col min="3334" max="3340" width="19.28515625" style="389" customWidth="1"/>
    <col min="3341" max="3584" width="9.140625" style="389"/>
    <col min="3585" max="3585" width="14.5703125" style="389" customWidth="1"/>
    <col min="3586" max="3586" width="12.5703125" style="389" customWidth="1"/>
    <col min="3587" max="3587" width="16.140625" style="389" customWidth="1"/>
    <col min="3588" max="3588" width="20.5703125" style="389" customWidth="1"/>
    <col min="3589" max="3589" width="21" style="389" customWidth="1"/>
    <col min="3590" max="3596" width="19.28515625" style="389" customWidth="1"/>
    <col min="3597" max="3840" width="9.140625" style="389"/>
    <col min="3841" max="3841" width="14.5703125" style="389" customWidth="1"/>
    <col min="3842" max="3842" width="12.5703125" style="389" customWidth="1"/>
    <col min="3843" max="3843" width="16.140625" style="389" customWidth="1"/>
    <col min="3844" max="3844" width="20.5703125" style="389" customWidth="1"/>
    <col min="3845" max="3845" width="21" style="389" customWidth="1"/>
    <col min="3846" max="3852" width="19.28515625" style="389" customWidth="1"/>
    <col min="3853" max="4096" width="9.140625" style="389"/>
    <col min="4097" max="4097" width="14.5703125" style="389" customWidth="1"/>
    <col min="4098" max="4098" width="12.5703125" style="389" customWidth="1"/>
    <col min="4099" max="4099" width="16.140625" style="389" customWidth="1"/>
    <col min="4100" max="4100" width="20.5703125" style="389" customWidth="1"/>
    <col min="4101" max="4101" width="21" style="389" customWidth="1"/>
    <col min="4102" max="4108" width="19.28515625" style="389" customWidth="1"/>
    <col min="4109" max="4352" width="9.140625" style="389"/>
    <col min="4353" max="4353" width="14.5703125" style="389" customWidth="1"/>
    <col min="4354" max="4354" width="12.5703125" style="389" customWidth="1"/>
    <col min="4355" max="4355" width="16.140625" style="389" customWidth="1"/>
    <col min="4356" max="4356" width="20.5703125" style="389" customWidth="1"/>
    <col min="4357" max="4357" width="21" style="389" customWidth="1"/>
    <col min="4358" max="4364" width="19.28515625" style="389" customWidth="1"/>
    <col min="4365" max="4608" width="9.140625" style="389"/>
    <col min="4609" max="4609" width="14.5703125" style="389" customWidth="1"/>
    <col min="4610" max="4610" width="12.5703125" style="389" customWidth="1"/>
    <col min="4611" max="4611" width="16.140625" style="389" customWidth="1"/>
    <col min="4612" max="4612" width="20.5703125" style="389" customWidth="1"/>
    <col min="4613" max="4613" width="21" style="389" customWidth="1"/>
    <col min="4614" max="4620" width="19.28515625" style="389" customWidth="1"/>
    <col min="4621" max="4864" width="9.140625" style="389"/>
    <col min="4865" max="4865" width="14.5703125" style="389" customWidth="1"/>
    <col min="4866" max="4866" width="12.5703125" style="389" customWidth="1"/>
    <col min="4867" max="4867" width="16.140625" style="389" customWidth="1"/>
    <col min="4868" max="4868" width="20.5703125" style="389" customWidth="1"/>
    <col min="4869" max="4869" width="21" style="389" customWidth="1"/>
    <col min="4870" max="4876" width="19.28515625" style="389" customWidth="1"/>
    <col min="4877" max="5120" width="9.140625" style="389"/>
    <col min="5121" max="5121" width="14.5703125" style="389" customWidth="1"/>
    <col min="5122" max="5122" width="12.5703125" style="389" customWidth="1"/>
    <col min="5123" max="5123" width="16.140625" style="389" customWidth="1"/>
    <col min="5124" max="5124" width="20.5703125" style="389" customWidth="1"/>
    <col min="5125" max="5125" width="21" style="389" customWidth="1"/>
    <col min="5126" max="5132" width="19.28515625" style="389" customWidth="1"/>
    <col min="5133" max="5376" width="9.140625" style="389"/>
    <col min="5377" max="5377" width="14.5703125" style="389" customWidth="1"/>
    <col min="5378" max="5378" width="12.5703125" style="389" customWidth="1"/>
    <col min="5379" max="5379" width="16.140625" style="389" customWidth="1"/>
    <col min="5380" max="5380" width="20.5703125" style="389" customWidth="1"/>
    <col min="5381" max="5381" width="21" style="389" customWidth="1"/>
    <col min="5382" max="5388" width="19.28515625" style="389" customWidth="1"/>
    <col min="5389" max="5632" width="9.140625" style="389"/>
    <col min="5633" max="5633" width="14.5703125" style="389" customWidth="1"/>
    <col min="5634" max="5634" width="12.5703125" style="389" customWidth="1"/>
    <col min="5635" max="5635" width="16.140625" style="389" customWidth="1"/>
    <col min="5636" max="5636" width="20.5703125" style="389" customWidth="1"/>
    <col min="5637" max="5637" width="21" style="389" customWidth="1"/>
    <col min="5638" max="5644" width="19.28515625" style="389" customWidth="1"/>
    <col min="5645" max="5888" width="9.140625" style="389"/>
    <col min="5889" max="5889" width="14.5703125" style="389" customWidth="1"/>
    <col min="5890" max="5890" width="12.5703125" style="389" customWidth="1"/>
    <col min="5891" max="5891" width="16.140625" style="389" customWidth="1"/>
    <col min="5892" max="5892" width="20.5703125" style="389" customWidth="1"/>
    <col min="5893" max="5893" width="21" style="389" customWidth="1"/>
    <col min="5894" max="5900" width="19.28515625" style="389" customWidth="1"/>
    <col min="5901" max="6144" width="9.140625" style="389"/>
    <col min="6145" max="6145" width="14.5703125" style="389" customWidth="1"/>
    <col min="6146" max="6146" width="12.5703125" style="389" customWidth="1"/>
    <col min="6147" max="6147" width="16.140625" style="389" customWidth="1"/>
    <col min="6148" max="6148" width="20.5703125" style="389" customWidth="1"/>
    <col min="6149" max="6149" width="21" style="389" customWidth="1"/>
    <col min="6150" max="6156" width="19.28515625" style="389" customWidth="1"/>
    <col min="6157" max="6400" width="9.140625" style="389"/>
    <col min="6401" max="6401" width="14.5703125" style="389" customWidth="1"/>
    <col min="6402" max="6402" width="12.5703125" style="389" customWidth="1"/>
    <col min="6403" max="6403" width="16.140625" style="389" customWidth="1"/>
    <col min="6404" max="6404" width="20.5703125" style="389" customWidth="1"/>
    <col min="6405" max="6405" width="21" style="389" customWidth="1"/>
    <col min="6406" max="6412" width="19.28515625" style="389" customWidth="1"/>
    <col min="6413" max="6656" width="9.140625" style="389"/>
    <col min="6657" max="6657" width="14.5703125" style="389" customWidth="1"/>
    <col min="6658" max="6658" width="12.5703125" style="389" customWidth="1"/>
    <col min="6659" max="6659" width="16.140625" style="389" customWidth="1"/>
    <col min="6660" max="6660" width="20.5703125" style="389" customWidth="1"/>
    <col min="6661" max="6661" width="21" style="389" customWidth="1"/>
    <col min="6662" max="6668" width="19.28515625" style="389" customWidth="1"/>
    <col min="6669" max="6912" width="9.140625" style="389"/>
    <col min="6913" max="6913" width="14.5703125" style="389" customWidth="1"/>
    <col min="6914" max="6914" width="12.5703125" style="389" customWidth="1"/>
    <col min="6915" max="6915" width="16.140625" style="389" customWidth="1"/>
    <col min="6916" max="6916" width="20.5703125" style="389" customWidth="1"/>
    <col min="6917" max="6917" width="21" style="389" customWidth="1"/>
    <col min="6918" max="6924" width="19.28515625" style="389" customWidth="1"/>
    <col min="6925" max="7168" width="9.140625" style="389"/>
    <col min="7169" max="7169" width="14.5703125" style="389" customWidth="1"/>
    <col min="7170" max="7170" width="12.5703125" style="389" customWidth="1"/>
    <col min="7171" max="7171" width="16.140625" style="389" customWidth="1"/>
    <col min="7172" max="7172" width="20.5703125" style="389" customWidth="1"/>
    <col min="7173" max="7173" width="21" style="389" customWidth="1"/>
    <col min="7174" max="7180" width="19.28515625" style="389" customWidth="1"/>
    <col min="7181" max="7424" width="9.140625" style="389"/>
    <col min="7425" max="7425" width="14.5703125" style="389" customWidth="1"/>
    <col min="7426" max="7426" width="12.5703125" style="389" customWidth="1"/>
    <col min="7427" max="7427" width="16.140625" style="389" customWidth="1"/>
    <col min="7428" max="7428" width="20.5703125" style="389" customWidth="1"/>
    <col min="7429" max="7429" width="21" style="389" customWidth="1"/>
    <col min="7430" max="7436" width="19.28515625" style="389" customWidth="1"/>
    <col min="7437" max="7680" width="9.140625" style="389"/>
    <col min="7681" max="7681" width="14.5703125" style="389" customWidth="1"/>
    <col min="7682" max="7682" width="12.5703125" style="389" customWidth="1"/>
    <col min="7683" max="7683" width="16.140625" style="389" customWidth="1"/>
    <col min="7684" max="7684" width="20.5703125" style="389" customWidth="1"/>
    <col min="7685" max="7685" width="21" style="389" customWidth="1"/>
    <col min="7686" max="7692" width="19.28515625" style="389" customWidth="1"/>
    <col min="7693" max="7936" width="9.140625" style="389"/>
    <col min="7937" max="7937" width="14.5703125" style="389" customWidth="1"/>
    <col min="7938" max="7938" width="12.5703125" style="389" customWidth="1"/>
    <col min="7939" max="7939" width="16.140625" style="389" customWidth="1"/>
    <col min="7940" max="7940" width="20.5703125" style="389" customWidth="1"/>
    <col min="7941" max="7941" width="21" style="389" customWidth="1"/>
    <col min="7942" max="7948" width="19.28515625" style="389" customWidth="1"/>
    <col min="7949" max="8192" width="9.140625" style="389"/>
    <col min="8193" max="8193" width="14.5703125" style="389" customWidth="1"/>
    <col min="8194" max="8194" width="12.5703125" style="389" customWidth="1"/>
    <col min="8195" max="8195" width="16.140625" style="389" customWidth="1"/>
    <col min="8196" max="8196" width="20.5703125" style="389" customWidth="1"/>
    <col min="8197" max="8197" width="21" style="389" customWidth="1"/>
    <col min="8198" max="8204" width="19.28515625" style="389" customWidth="1"/>
    <col min="8205" max="8448" width="9.140625" style="389"/>
    <col min="8449" max="8449" width="14.5703125" style="389" customWidth="1"/>
    <col min="8450" max="8450" width="12.5703125" style="389" customWidth="1"/>
    <col min="8451" max="8451" width="16.140625" style="389" customWidth="1"/>
    <col min="8452" max="8452" width="20.5703125" style="389" customWidth="1"/>
    <col min="8453" max="8453" width="21" style="389" customWidth="1"/>
    <col min="8454" max="8460" width="19.28515625" style="389" customWidth="1"/>
    <col min="8461" max="8704" width="9.140625" style="389"/>
    <col min="8705" max="8705" width="14.5703125" style="389" customWidth="1"/>
    <col min="8706" max="8706" width="12.5703125" style="389" customWidth="1"/>
    <col min="8707" max="8707" width="16.140625" style="389" customWidth="1"/>
    <col min="8708" max="8708" width="20.5703125" style="389" customWidth="1"/>
    <col min="8709" max="8709" width="21" style="389" customWidth="1"/>
    <col min="8710" max="8716" width="19.28515625" style="389" customWidth="1"/>
    <col min="8717" max="8960" width="9.140625" style="389"/>
    <col min="8961" max="8961" width="14.5703125" style="389" customWidth="1"/>
    <col min="8962" max="8962" width="12.5703125" style="389" customWidth="1"/>
    <col min="8963" max="8963" width="16.140625" style="389" customWidth="1"/>
    <col min="8964" max="8964" width="20.5703125" style="389" customWidth="1"/>
    <col min="8965" max="8965" width="21" style="389" customWidth="1"/>
    <col min="8966" max="8972" width="19.28515625" style="389" customWidth="1"/>
    <col min="8973" max="9216" width="9.140625" style="389"/>
    <col min="9217" max="9217" width="14.5703125" style="389" customWidth="1"/>
    <col min="9218" max="9218" width="12.5703125" style="389" customWidth="1"/>
    <col min="9219" max="9219" width="16.140625" style="389" customWidth="1"/>
    <col min="9220" max="9220" width="20.5703125" style="389" customWidth="1"/>
    <col min="9221" max="9221" width="21" style="389" customWidth="1"/>
    <col min="9222" max="9228" width="19.28515625" style="389" customWidth="1"/>
    <col min="9229" max="9472" width="9.140625" style="389"/>
    <col min="9473" max="9473" width="14.5703125" style="389" customWidth="1"/>
    <col min="9474" max="9474" width="12.5703125" style="389" customWidth="1"/>
    <col min="9475" max="9475" width="16.140625" style="389" customWidth="1"/>
    <col min="9476" max="9476" width="20.5703125" style="389" customWidth="1"/>
    <col min="9477" max="9477" width="21" style="389" customWidth="1"/>
    <col min="9478" max="9484" width="19.28515625" style="389" customWidth="1"/>
    <col min="9485" max="9728" width="9.140625" style="389"/>
    <col min="9729" max="9729" width="14.5703125" style="389" customWidth="1"/>
    <col min="9730" max="9730" width="12.5703125" style="389" customWidth="1"/>
    <col min="9731" max="9731" width="16.140625" style="389" customWidth="1"/>
    <col min="9732" max="9732" width="20.5703125" style="389" customWidth="1"/>
    <col min="9733" max="9733" width="21" style="389" customWidth="1"/>
    <col min="9734" max="9740" width="19.28515625" style="389" customWidth="1"/>
    <col min="9741" max="9984" width="9.140625" style="389"/>
    <col min="9985" max="9985" width="14.5703125" style="389" customWidth="1"/>
    <col min="9986" max="9986" width="12.5703125" style="389" customWidth="1"/>
    <col min="9987" max="9987" width="16.140625" style="389" customWidth="1"/>
    <col min="9988" max="9988" width="20.5703125" style="389" customWidth="1"/>
    <col min="9989" max="9989" width="21" style="389" customWidth="1"/>
    <col min="9990" max="9996" width="19.28515625" style="389" customWidth="1"/>
    <col min="9997" max="10240" width="9.140625" style="389"/>
    <col min="10241" max="10241" width="14.5703125" style="389" customWidth="1"/>
    <col min="10242" max="10242" width="12.5703125" style="389" customWidth="1"/>
    <col min="10243" max="10243" width="16.140625" style="389" customWidth="1"/>
    <col min="10244" max="10244" width="20.5703125" style="389" customWidth="1"/>
    <col min="10245" max="10245" width="21" style="389" customWidth="1"/>
    <col min="10246" max="10252" width="19.28515625" style="389" customWidth="1"/>
    <col min="10253" max="10496" width="9.140625" style="389"/>
    <col min="10497" max="10497" width="14.5703125" style="389" customWidth="1"/>
    <col min="10498" max="10498" width="12.5703125" style="389" customWidth="1"/>
    <col min="10499" max="10499" width="16.140625" style="389" customWidth="1"/>
    <col min="10500" max="10500" width="20.5703125" style="389" customWidth="1"/>
    <col min="10501" max="10501" width="21" style="389" customWidth="1"/>
    <col min="10502" max="10508" width="19.28515625" style="389" customWidth="1"/>
    <col min="10509" max="10752" width="9.140625" style="389"/>
    <col min="10753" max="10753" width="14.5703125" style="389" customWidth="1"/>
    <col min="10754" max="10754" width="12.5703125" style="389" customWidth="1"/>
    <col min="10755" max="10755" width="16.140625" style="389" customWidth="1"/>
    <col min="10756" max="10756" width="20.5703125" style="389" customWidth="1"/>
    <col min="10757" max="10757" width="21" style="389" customWidth="1"/>
    <col min="10758" max="10764" width="19.28515625" style="389" customWidth="1"/>
    <col min="10765" max="11008" width="9.140625" style="389"/>
    <col min="11009" max="11009" width="14.5703125" style="389" customWidth="1"/>
    <col min="11010" max="11010" width="12.5703125" style="389" customWidth="1"/>
    <col min="11011" max="11011" width="16.140625" style="389" customWidth="1"/>
    <col min="11012" max="11012" width="20.5703125" style="389" customWidth="1"/>
    <col min="11013" max="11013" width="21" style="389" customWidth="1"/>
    <col min="11014" max="11020" width="19.28515625" style="389" customWidth="1"/>
    <col min="11021" max="11264" width="9.140625" style="389"/>
    <col min="11265" max="11265" width="14.5703125" style="389" customWidth="1"/>
    <col min="11266" max="11266" width="12.5703125" style="389" customWidth="1"/>
    <col min="11267" max="11267" width="16.140625" style="389" customWidth="1"/>
    <col min="11268" max="11268" width="20.5703125" style="389" customWidth="1"/>
    <col min="11269" max="11269" width="21" style="389" customWidth="1"/>
    <col min="11270" max="11276" width="19.28515625" style="389" customWidth="1"/>
    <col min="11277" max="11520" width="9.140625" style="389"/>
    <col min="11521" max="11521" width="14.5703125" style="389" customWidth="1"/>
    <col min="11522" max="11522" width="12.5703125" style="389" customWidth="1"/>
    <col min="11523" max="11523" width="16.140625" style="389" customWidth="1"/>
    <col min="11524" max="11524" width="20.5703125" style="389" customWidth="1"/>
    <col min="11525" max="11525" width="21" style="389" customWidth="1"/>
    <col min="11526" max="11532" width="19.28515625" style="389" customWidth="1"/>
    <col min="11533" max="11776" width="9.140625" style="389"/>
    <col min="11777" max="11777" width="14.5703125" style="389" customWidth="1"/>
    <col min="11778" max="11778" width="12.5703125" style="389" customWidth="1"/>
    <col min="11779" max="11779" width="16.140625" style="389" customWidth="1"/>
    <col min="11780" max="11780" width="20.5703125" style="389" customWidth="1"/>
    <col min="11781" max="11781" width="21" style="389" customWidth="1"/>
    <col min="11782" max="11788" width="19.28515625" style="389" customWidth="1"/>
    <col min="11789" max="12032" width="9.140625" style="389"/>
    <col min="12033" max="12033" width="14.5703125" style="389" customWidth="1"/>
    <col min="12034" max="12034" width="12.5703125" style="389" customWidth="1"/>
    <col min="12035" max="12035" width="16.140625" style="389" customWidth="1"/>
    <col min="12036" max="12036" width="20.5703125" style="389" customWidth="1"/>
    <col min="12037" max="12037" width="21" style="389" customWidth="1"/>
    <col min="12038" max="12044" width="19.28515625" style="389" customWidth="1"/>
    <col min="12045" max="12288" width="9.140625" style="389"/>
    <col min="12289" max="12289" width="14.5703125" style="389" customWidth="1"/>
    <col min="12290" max="12290" width="12.5703125" style="389" customWidth="1"/>
    <col min="12291" max="12291" width="16.140625" style="389" customWidth="1"/>
    <col min="12292" max="12292" width="20.5703125" style="389" customWidth="1"/>
    <col min="12293" max="12293" width="21" style="389" customWidth="1"/>
    <col min="12294" max="12300" width="19.28515625" style="389" customWidth="1"/>
    <col min="12301" max="12544" width="9.140625" style="389"/>
    <col min="12545" max="12545" width="14.5703125" style="389" customWidth="1"/>
    <col min="12546" max="12546" width="12.5703125" style="389" customWidth="1"/>
    <col min="12547" max="12547" width="16.140625" style="389" customWidth="1"/>
    <col min="12548" max="12548" width="20.5703125" style="389" customWidth="1"/>
    <col min="12549" max="12549" width="21" style="389" customWidth="1"/>
    <col min="12550" max="12556" width="19.28515625" style="389" customWidth="1"/>
    <col min="12557" max="12800" width="9.140625" style="389"/>
    <col min="12801" max="12801" width="14.5703125" style="389" customWidth="1"/>
    <col min="12802" max="12802" width="12.5703125" style="389" customWidth="1"/>
    <col min="12803" max="12803" width="16.140625" style="389" customWidth="1"/>
    <col min="12804" max="12804" width="20.5703125" style="389" customWidth="1"/>
    <col min="12805" max="12805" width="21" style="389" customWidth="1"/>
    <col min="12806" max="12812" width="19.28515625" style="389" customWidth="1"/>
    <col min="12813" max="13056" width="9.140625" style="389"/>
    <col min="13057" max="13057" width="14.5703125" style="389" customWidth="1"/>
    <col min="13058" max="13058" width="12.5703125" style="389" customWidth="1"/>
    <col min="13059" max="13059" width="16.140625" style="389" customWidth="1"/>
    <col min="13060" max="13060" width="20.5703125" style="389" customWidth="1"/>
    <col min="13061" max="13061" width="21" style="389" customWidth="1"/>
    <col min="13062" max="13068" width="19.28515625" style="389" customWidth="1"/>
    <col min="13069" max="13312" width="9.140625" style="389"/>
    <col min="13313" max="13313" width="14.5703125" style="389" customWidth="1"/>
    <col min="13314" max="13314" width="12.5703125" style="389" customWidth="1"/>
    <col min="13315" max="13315" width="16.140625" style="389" customWidth="1"/>
    <col min="13316" max="13316" width="20.5703125" style="389" customWidth="1"/>
    <col min="13317" max="13317" width="21" style="389" customWidth="1"/>
    <col min="13318" max="13324" width="19.28515625" style="389" customWidth="1"/>
    <col min="13325" max="13568" width="9.140625" style="389"/>
    <col min="13569" max="13569" width="14.5703125" style="389" customWidth="1"/>
    <col min="13570" max="13570" width="12.5703125" style="389" customWidth="1"/>
    <col min="13571" max="13571" width="16.140625" style="389" customWidth="1"/>
    <col min="13572" max="13572" width="20.5703125" style="389" customWidth="1"/>
    <col min="13573" max="13573" width="21" style="389" customWidth="1"/>
    <col min="13574" max="13580" width="19.28515625" style="389" customWidth="1"/>
    <col min="13581" max="13824" width="9.140625" style="389"/>
    <col min="13825" max="13825" width="14.5703125" style="389" customWidth="1"/>
    <col min="13826" max="13826" width="12.5703125" style="389" customWidth="1"/>
    <col min="13827" max="13827" width="16.140625" style="389" customWidth="1"/>
    <col min="13828" max="13828" width="20.5703125" style="389" customWidth="1"/>
    <col min="13829" max="13829" width="21" style="389" customWidth="1"/>
    <col min="13830" max="13836" width="19.28515625" style="389" customWidth="1"/>
    <col min="13837" max="14080" width="9.140625" style="389"/>
    <col min="14081" max="14081" width="14.5703125" style="389" customWidth="1"/>
    <col min="14082" max="14082" width="12.5703125" style="389" customWidth="1"/>
    <col min="14083" max="14083" width="16.140625" style="389" customWidth="1"/>
    <col min="14084" max="14084" width="20.5703125" style="389" customWidth="1"/>
    <col min="14085" max="14085" width="21" style="389" customWidth="1"/>
    <col min="14086" max="14092" width="19.28515625" style="389" customWidth="1"/>
    <col min="14093" max="14336" width="9.140625" style="389"/>
    <col min="14337" max="14337" width="14.5703125" style="389" customWidth="1"/>
    <col min="14338" max="14338" width="12.5703125" style="389" customWidth="1"/>
    <col min="14339" max="14339" width="16.140625" style="389" customWidth="1"/>
    <col min="14340" max="14340" width="20.5703125" style="389" customWidth="1"/>
    <col min="14341" max="14341" width="21" style="389" customWidth="1"/>
    <col min="14342" max="14348" width="19.28515625" style="389" customWidth="1"/>
    <col min="14349" max="14592" width="9.140625" style="389"/>
    <col min="14593" max="14593" width="14.5703125" style="389" customWidth="1"/>
    <col min="14594" max="14594" width="12.5703125" style="389" customWidth="1"/>
    <col min="14595" max="14595" width="16.140625" style="389" customWidth="1"/>
    <col min="14596" max="14596" width="20.5703125" style="389" customWidth="1"/>
    <col min="14597" max="14597" width="21" style="389" customWidth="1"/>
    <col min="14598" max="14604" width="19.28515625" style="389" customWidth="1"/>
    <col min="14605" max="14848" width="9.140625" style="389"/>
    <col min="14849" max="14849" width="14.5703125" style="389" customWidth="1"/>
    <col min="14850" max="14850" width="12.5703125" style="389" customWidth="1"/>
    <col min="14851" max="14851" width="16.140625" style="389" customWidth="1"/>
    <col min="14852" max="14852" width="20.5703125" style="389" customWidth="1"/>
    <col min="14853" max="14853" width="21" style="389" customWidth="1"/>
    <col min="14854" max="14860" width="19.28515625" style="389" customWidth="1"/>
    <col min="14861" max="15104" width="9.140625" style="389"/>
    <col min="15105" max="15105" width="14.5703125" style="389" customWidth="1"/>
    <col min="15106" max="15106" width="12.5703125" style="389" customWidth="1"/>
    <col min="15107" max="15107" width="16.140625" style="389" customWidth="1"/>
    <col min="15108" max="15108" width="20.5703125" style="389" customWidth="1"/>
    <col min="15109" max="15109" width="21" style="389" customWidth="1"/>
    <col min="15110" max="15116" width="19.28515625" style="389" customWidth="1"/>
    <col min="15117" max="15360" width="9.140625" style="389"/>
    <col min="15361" max="15361" width="14.5703125" style="389" customWidth="1"/>
    <col min="15362" max="15362" width="12.5703125" style="389" customWidth="1"/>
    <col min="15363" max="15363" width="16.140625" style="389" customWidth="1"/>
    <col min="15364" max="15364" width="20.5703125" style="389" customWidth="1"/>
    <col min="15365" max="15365" width="21" style="389" customWidth="1"/>
    <col min="15366" max="15372" width="19.28515625" style="389" customWidth="1"/>
    <col min="15373" max="15616" width="9.140625" style="389"/>
    <col min="15617" max="15617" width="14.5703125" style="389" customWidth="1"/>
    <col min="15618" max="15618" width="12.5703125" style="389" customWidth="1"/>
    <col min="15619" max="15619" width="16.140625" style="389" customWidth="1"/>
    <col min="15620" max="15620" width="20.5703125" style="389" customWidth="1"/>
    <col min="15621" max="15621" width="21" style="389" customWidth="1"/>
    <col min="15622" max="15628" width="19.28515625" style="389" customWidth="1"/>
    <col min="15629" max="15872" width="9.140625" style="389"/>
    <col min="15873" max="15873" width="14.5703125" style="389" customWidth="1"/>
    <col min="15874" max="15874" width="12.5703125" style="389" customWidth="1"/>
    <col min="15875" max="15875" width="16.140625" style="389" customWidth="1"/>
    <col min="15876" max="15876" width="20.5703125" style="389" customWidth="1"/>
    <col min="15877" max="15877" width="21" style="389" customWidth="1"/>
    <col min="15878" max="15884" width="19.28515625" style="389" customWidth="1"/>
    <col min="15885" max="16128" width="9.140625" style="389"/>
    <col min="16129" max="16129" width="14.5703125" style="389" customWidth="1"/>
    <col min="16130" max="16130" width="12.5703125" style="389" customWidth="1"/>
    <col min="16131" max="16131" width="16.140625" style="389" customWidth="1"/>
    <col min="16132" max="16132" width="20.5703125" style="389" customWidth="1"/>
    <col min="16133" max="16133" width="21" style="389" customWidth="1"/>
    <col min="16134" max="16140" width="19.28515625" style="389" customWidth="1"/>
    <col min="16141" max="16384" width="9.140625" style="389"/>
  </cols>
  <sheetData>
    <row r="1" spans="1:12">
      <c r="C1" s="407" t="s">
        <v>100770</v>
      </c>
      <c r="E1" s="426" t="s">
        <v>100534</v>
      </c>
    </row>
    <row r="2" spans="1:12">
      <c r="C2" s="426"/>
      <c r="E2" s="427" t="s">
        <v>100535</v>
      </c>
      <c r="F2" s="634" t="e">
        <f>IF('EQ Calculator '!G21=Algorithm_Other_2590!$J$11,Algorithm_Other_2590!$E$12,'EQ Calculator '!G21)</f>
        <v>#N/A</v>
      </c>
    </row>
    <row r="3" spans="1:12" ht="15.75" thickBot="1">
      <c r="C3" s="426"/>
      <c r="E3" s="427"/>
      <c r="F3" s="429"/>
    </row>
    <row r="4" spans="1:12" ht="16.5" thickTop="1" thickBot="1">
      <c r="C4" s="426"/>
      <c r="E4" s="427" t="s">
        <v>100536</v>
      </c>
      <c r="F4" s="635">
        <f>3%</f>
        <v>0.03</v>
      </c>
      <c r="I4" s="555" t="s">
        <v>100548</v>
      </c>
      <c r="J4" s="557"/>
      <c r="K4" s="557"/>
      <c r="L4" s="558"/>
    </row>
    <row r="5" spans="1:12" ht="15.75" thickTop="1">
      <c r="C5" s="426"/>
      <c r="E5" s="427" t="s">
        <v>100537</v>
      </c>
      <c r="F5" s="636">
        <v>50000</v>
      </c>
    </row>
    <row r="6" spans="1:12">
      <c r="E6" s="427" t="s">
        <v>98775</v>
      </c>
      <c r="F6" s="435">
        <v>1</v>
      </c>
      <c r="I6" s="413" t="s">
        <v>100538</v>
      </c>
      <c r="J6" s="637" t="e">
        <f>IF('EQ Calculator '!G21=J11,PostalCode,'EQ Calculator '!G21)</f>
        <v>#N/A</v>
      </c>
    </row>
    <row r="7" spans="1:12">
      <c r="I7" s="413" t="s">
        <v>98755</v>
      </c>
      <c r="J7" s="638">
        <f>Yrbuilt</f>
        <v>0</v>
      </c>
    </row>
    <row r="8" spans="1:12">
      <c r="C8" s="426"/>
      <c r="D8" s="436"/>
      <c r="E8" s="427"/>
      <c r="I8" s="413" t="s">
        <v>98756</v>
      </c>
      <c r="J8" s="638" t="str">
        <f>Typeofconstruction</f>
        <v>Frame</v>
      </c>
      <c r="K8" s="419"/>
      <c r="L8" s="419"/>
    </row>
    <row r="9" spans="1:12">
      <c r="C9" s="436"/>
      <c r="E9" s="389">
        <v>1</v>
      </c>
      <c r="F9" s="395">
        <v>2</v>
      </c>
      <c r="G9" s="395">
        <v>3</v>
      </c>
      <c r="I9" s="413" t="s">
        <v>98757</v>
      </c>
      <c r="J9" s="638">
        <f>Nbofstoreys</f>
        <v>0</v>
      </c>
    </row>
    <row r="10" spans="1:12">
      <c r="A10" s="633" t="s">
        <v>100739</v>
      </c>
      <c r="B10" s="426"/>
      <c r="C10" s="696"/>
      <c r="D10" s="1775" t="s">
        <v>100553</v>
      </c>
      <c r="E10" s="1775"/>
      <c r="F10" s="1775"/>
      <c r="G10" s="1775"/>
      <c r="I10" s="413" t="s">
        <v>100540</v>
      </c>
      <c r="J10" s="638">
        <f>Totalinsuredvalue</f>
        <v>0</v>
      </c>
    </row>
    <row r="11" spans="1:12">
      <c r="C11" s="696"/>
      <c r="D11" s="696"/>
      <c r="E11" s="696" t="s">
        <v>100784</v>
      </c>
      <c r="F11" s="696" t="s">
        <v>98773</v>
      </c>
      <c r="G11" s="696" t="s">
        <v>100785</v>
      </c>
      <c r="I11" s="413" t="s">
        <v>100786</v>
      </c>
      <c r="J11" s="389" t="s">
        <v>98801</v>
      </c>
    </row>
    <row r="12" spans="1:12">
      <c r="C12" s="695" t="s">
        <v>0</v>
      </c>
      <c r="D12" s="393" t="s">
        <v>98797</v>
      </c>
      <c r="E12" s="393">
        <f>0.01</f>
        <v>0.01</v>
      </c>
      <c r="F12" s="721">
        <v>0.03</v>
      </c>
      <c r="G12" s="722">
        <v>50000</v>
      </c>
    </row>
    <row r="13" spans="1:12">
      <c r="B13" s="633"/>
      <c r="C13" s="695" t="s">
        <v>1</v>
      </c>
      <c r="D13" s="396" t="s">
        <v>98687</v>
      </c>
      <c r="E13" s="396">
        <f t="shared" ref="E13:E20" si="0">0.01</f>
        <v>0.01</v>
      </c>
      <c r="F13" s="723">
        <v>0.03</v>
      </c>
      <c r="G13" s="724">
        <v>50000</v>
      </c>
      <c r="K13" s="474"/>
      <c r="L13" s="474"/>
    </row>
    <row r="14" spans="1:12">
      <c r="B14" s="633"/>
      <c r="C14" s="695" t="s">
        <v>2</v>
      </c>
      <c r="D14" s="725" t="s">
        <v>98804</v>
      </c>
      <c r="E14" s="725">
        <f t="shared" si="0"/>
        <v>0.01</v>
      </c>
      <c r="F14" s="726">
        <v>0.03</v>
      </c>
      <c r="G14" s="727">
        <v>50000</v>
      </c>
      <c r="K14" s="474"/>
      <c r="L14" s="474"/>
    </row>
    <row r="15" spans="1:12">
      <c r="B15" s="633"/>
      <c r="C15" s="695" t="s">
        <v>98806</v>
      </c>
      <c r="D15" s="393" t="s">
        <v>98695</v>
      </c>
      <c r="E15" s="393">
        <f t="shared" si="0"/>
        <v>0.01</v>
      </c>
      <c r="F15" s="721">
        <v>0.03</v>
      </c>
      <c r="G15" s="722">
        <v>50000</v>
      </c>
      <c r="K15" s="474"/>
      <c r="L15" s="474"/>
    </row>
    <row r="16" spans="1:12">
      <c r="B16" s="633"/>
      <c r="C16" s="695" t="s">
        <v>98827</v>
      </c>
      <c r="D16" s="393" t="s">
        <v>27</v>
      </c>
      <c r="E16" s="393">
        <f t="shared" si="0"/>
        <v>0.01</v>
      </c>
      <c r="F16" s="721">
        <v>0.03</v>
      </c>
      <c r="G16" s="722">
        <v>50000</v>
      </c>
    </row>
    <row r="17" spans="1:14">
      <c r="A17" s="633">
        <v>2</v>
      </c>
      <c r="B17" s="633" t="str">
        <f>CONCATENATE(C17,D17)</f>
        <v>SSK</v>
      </c>
      <c r="C17" s="695" t="s">
        <v>98830</v>
      </c>
      <c r="D17" s="398" t="s">
        <v>22</v>
      </c>
      <c r="E17" s="398">
        <f t="shared" si="0"/>
        <v>0.01</v>
      </c>
      <c r="F17" s="728">
        <v>0.03</v>
      </c>
      <c r="G17" s="729">
        <v>50000</v>
      </c>
      <c r="I17" s="478"/>
    </row>
    <row r="18" spans="1:14">
      <c r="A18" s="633">
        <v>3</v>
      </c>
      <c r="B18" s="633" t="str">
        <f>CONCATENATE(C18,D18)</f>
        <v>TPE</v>
      </c>
      <c r="C18" s="695" t="s">
        <v>98832</v>
      </c>
      <c r="D18" s="725" t="s">
        <v>98804</v>
      </c>
      <c r="E18" s="725">
        <f t="shared" si="0"/>
        <v>0.01</v>
      </c>
      <c r="F18" s="726">
        <v>0.03</v>
      </c>
      <c r="G18" s="727">
        <v>50000</v>
      </c>
      <c r="I18" s="478"/>
    </row>
    <row r="19" spans="1:14" s="415" customFormat="1">
      <c r="A19" s="633">
        <v>4</v>
      </c>
      <c r="B19" s="633" t="str">
        <f>CONCATENATE(C19,D19)</f>
        <v>XNT&amp;NU</v>
      </c>
      <c r="C19" s="695" t="s">
        <v>98586</v>
      </c>
      <c r="D19" s="730" t="s">
        <v>98834</v>
      </c>
      <c r="E19" s="730">
        <f t="shared" si="0"/>
        <v>0.01</v>
      </c>
      <c r="F19" s="731">
        <v>0.03</v>
      </c>
      <c r="G19" s="732">
        <v>50000</v>
      </c>
      <c r="H19" s="389"/>
      <c r="I19" s="478"/>
      <c r="J19" s="536"/>
      <c r="M19" s="389"/>
      <c r="N19" s="389"/>
    </row>
    <row r="20" spans="1:14">
      <c r="A20" s="633">
        <v>5</v>
      </c>
      <c r="B20" s="633" t="str">
        <f>CONCATENATE(C20,D20)</f>
        <v>YYK</v>
      </c>
      <c r="C20" s="695" t="s">
        <v>98836</v>
      </c>
      <c r="D20" s="733" t="s">
        <v>98675</v>
      </c>
      <c r="E20" s="734">
        <f t="shared" si="0"/>
        <v>0.01</v>
      </c>
      <c r="F20" s="735">
        <v>0.03</v>
      </c>
      <c r="G20" s="736">
        <v>50000</v>
      </c>
    </row>
    <row r="21" spans="1:14" s="415" customFormat="1">
      <c r="A21" s="633"/>
      <c r="B21" s="389"/>
      <c r="C21" s="389"/>
      <c r="D21" s="389"/>
      <c r="E21" s="389"/>
      <c r="F21" s="389"/>
      <c r="G21" s="389"/>
      <c r="H21" s="389"/>
      <c r="I21" s="482"/>
      <c r="M21" s="389"/>
      <c r="N21" s="389"/>
    </row>
  </sheetData>
  <mergeCells count="1">
    <mergeCell ref="D10:G10"/>
  </mergeCells>
  <pageMargins left="0.45" right="0.45" top="0.75" bottom="0.75" header="0.3" footer="0.3"/>
  <pageSetup scale="64" fitToHeight="2" orientation="landscape" verticalDpi="1200" r:id="rId1"/>
  <headerFooter>
    <oddFooter>&amp;RPage &amp;P</oddFooter>
  </headerFooter>
  <rowBreaks count="1" manualBreakCount="1">
    <brk id="6" min="1" max="18"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7030A0"/>
  </sheetPr>
  <dimension ref="A1:M37"/>
  <sheetViews>
    <sheetView showGridLines="0" zoomScaleNormal="100" zoomScaleSheetLayoutView="85" workbookViewId="0">
      <selection activeCell="D3" sqref="D3"/>
    </sheetView>
  </sheetViews>
  <sheetFormatPr defaultRowHeight="15" outlineLevelCol="1"/>
  <cols>
    <col min="1" max="1" width="13.140625" style="633" customWidth="1"/>
    <col min="2" max="2" width="15.85546875" style="389" hidden="1" customWidth="1" outlineLevel="1"/>
    <col min="3" max="3" width="29" style="389" customWidth="1" collapsed="1"/>
    <col min="4" max="4" width="12.5703125" style="389" customWidth="1"/>
    <col min="5" max="5" width="16.85546875" style="389" customWidth="1"/>
    <col min="6" max="6" width="18.5703125" style="389" customWidth="1"/>
    <col min="7" max="7" width="6.85546875" style="389" customWidth="1"/>
    <col min="8" max="8" width="22" style="413" customWidth="1"/>
    <col min="9" max="9" width="41.42578125" style="415" customWidth="1"/>
    <col min="10" max="10" width="5" style="415" customWidth="1" outlineLevel="1"/>
    <col min="11" max="11" width="19.28515625" style="415" customWidth="1" outlineLevel="1"/>
    <col min="12" max="12" width="16.5703125" style="389" customWidth="1"/>
    <col min="13" max="13" width="15" style="389" customWidth="1"/>
    <col min="14" max="255" width="9.140625" style="389"/>
    <col min="256" max="256" width="14.5703125" style="389" customWidth="1"/>
    <col min="257" max="257" width="12.5703125" style="389" customWidth="1"/>
    <col min="258" max="258" width="16.140625" style="389" customWidth="1"/>
    <col min="259" max="259" width="20.5703125" style="389" customWidth="1"/>
    <col min="260" max="260" width="21" style="389" customWidth="1"/>
    <col min="261" max="267" width="19.28515625" style="389" customWidth="1"/>
    <col min="268" max="511" width="9.140625" style="389"/>
    <col min="512" max="512" width="14.5703125" style="389" customWidth="1"/>
    <col min="513" max="513" width="12.5703125" style="389" customWidth="1"/>
    <col min="514" max="514" width="16.140625" style="389" customWidth="1"/>
    <col min="515" max="515" width="20.5703125" style="389" customWidth="1"/>
    <col min="516" max="516" width="21" style="389" customWidth="1"/>
    <col min="517" max="523" width="19.28515625" style="389" customWidth="1"/>
    <col min="524" max="767" width="9.140625" style="389"/>
    <col min="768" max="768" width="14.5703125" style="389" customWidth="1"/>
    <col min="769" max="769" width="12.5703125" style="389" customWidth="1"/>
    <col min="770" max="770" width="16.140625" style="389" customWidth="1"/>
    <col min="771" max="771" width="20.5703125" style="389" customWidth="1"/>
    <col min="772" max="772" width="21" style="389" customWidth="1"/>
    <col min="773" max="779" width="19.28515625" style="389" customWidth="1"/>
    <col min="780" max="1023" width="9.140625" style="389"/>
    <col min="1024" max="1024" width="14.5703125" style="389" customWidth="1"/>
    <col min="1025" max="1025" width="12.5703125" style="389" customWidth="1"/>
    <col min="1026" max="1026" width="16.140625" style="389" customWidth="1"/>
    <col min="1027" max="1027" width="20.5703125" style="389" customWidth="1"/>
    <col min="1028" max="1028" width="21" style="389" customWidth="1"/>
    <col min="1029" max="1035" width="19.28515625" style="389" customWidth="1"/>
    <col min="1036" max="1279" width="9.140625" style="389"/>
    <col min="1280" max="1280" width="14.5703125" style="389" customWidth="1"/>
    <col min="1281" max="1281" width="12.5703125" style="389" customWidth="1"/>
    <col min="1282" max="1282" width="16.140625" style="389" customWidth="1"/>
    <col min="1283" max="1283" width="20.5703125" style="389" customWidth="1"/>
    <col min="1284" max="1284" width="21" style="389" customWidth="1"/>
    <col min="1285" max="1291" width="19.28515625" style="389" customWidth="1"/>
    <col min="1292" max="1535" width="9.140625" style="389"/>
    <col min="1536" max="1536" width="14.5703125" style="389" customWidth="1"/>
    <col min="1537" max="1537" width="12.5703125" style="389" customWidth="1"/>
    <col min="1538" max="1538" width="16.140625" style="389" customWidth="1"/>
    <col min="1539" max="1539" width="20.5703125" style="389" customWidth="1"/>
    <col min="1540" max="1540" width="21" style="389" customWidth="1"/>
    <col min="1541" max="1547" width="19.28515625" style="389" customWidth="1"/>
    <col min="1548" max="1791" width="9.140625" style="389"/>
    <col min="1792" max="1792" width="14.5703125" style="389" customWidth="1"/>
    <col min="1793" max="1793" width="12.5703125" style="389" customWidth="1"/>
    <col min="1794" max="1794" width="16.140625" style="389" customWidth="1"/>
    <col min="1795" max="1795" width="20.5703125" style="389" customWidth="1"/>
    <col min="1796" max="1796" width="21" style="389" customWidth="1"/>
    <col min="1797" max="1803" width="19.28515625" style="389" customWidth="1"/>
    <col min="1804" max="2047" width="9.140625" style="389"/>
    <col min="2048" max="2048" width="14.5703125" style="389" customWidth="1"/>
    <col min="2049" max="2049" width="12.5703125" style="389" customWidth="1"/>
    <col min="2050" max="2050" width="16.140625" style="389" customWidth="1"/>
    <col min="2051" max="2051" width="20.5703125" style="389" customWidth="1"/>
    <col min="2052" max="2052" width="21" style="389" customWidth="1"/>
    <col min="2053" max="2059" width="19.28515625" style="389" customWidth="1"/>
    <col min="2060" max="2303" width="9.140625" style="389"/>
    <col min="2304" max="2304" width="14.5703125" style="389" customWidth="1"/>
    <col min="2305" max="2305" width="12.5703125" style="389" customWidth="1"/>
    <col min="2306" max="2306" width="16.140625" style="389" customWidth="1"/>
    <col min="2307" max="2307" width="20.5703125" style="389" customWidth="1"/>
    <col min="2308" max="2308" width="21" style="389" customWidth="1"/>
    <col min="2309" max="2315" width="19.28515625" style="389" customWidth="1"/>
    <col min="2316" max="2559" width="9.140625" style="389"/>
    <col min="2560" max="2560" width="14.5703125" style="389" customWidth="1"/>
    <col min="2561" max="2561" width="12.5703125" style="389" customWidth="1"/>
    <col min="2562" max="2562" width="16.140625" style="389" customWidth="1"/>
    <col min="2563" max="2563" width="20.5703125" style="389" customWidth="1"/>
    <col min="2564" max="2564" width="21" style="389" customWidth="1"/>
    <col min="2565" max="2571" width="19.28515625" style="389" customWidth="1"/>
    <col min="2572" max="2815" width="9.140625" style="389"/>
    <col min="2816" max="2816" width="14.5703125" style="389" customWidth="1"/>
    <col min="2817" max="2817" width="12.5703125" style="389" customWidth="1"/>
    <col min="2818" max="2818" width="16.140625" style="389" customWidth="1"/>
    <col min="2819" max="2819" width="20.5703125" style="389" customWidth="1"/>
    <col min="2820" max="2820" width="21" style="389" customWidth="1"/>
    <col min="2821" max="2827" width="19.28515625" style="389" customWidth="1"/>
    <col min="2828" max="3071" width="9.140625" style="389"/>
    <col min="3072" max="3072" width="14.5703125" style="389" customWidth="1"/>
    <col min="3073" max="3073" width="12.5703125" style="389" customWidth="1"/>
    <col min="3074" max="3074" width="16.140625" style="389" customWidth="1"/>
    <col min="3075" max="3075" width="20.5703125" style="389" customWidth="1"/>
    <col min="3076" max="3076" width="21" style="389" customWidth="1"/>
    <col min="3077" max="3083" width="19.28515625" style="389" customWidth="1"/>
    <col min="3084" max="3327" width="9.140625" style="389"/>
    <col min="3328" max="3328" width="14.5703125" style="389" customWidth="1"/>
    <col min="3329" max="3329" width="12.5703125" style="389" customWidth="1"/>
    <col min="3330" max="3330" width="16.140625" style="389" customWidth="1"/>
    <col min="3331" max="3331" width="20.5703125" style="389" customWidth="1"/>
    <col min="3332" max="3332" width="21" style="389" customWidth="1"/>
    <col min="3333" max="3339" width="19.28515625" style="389" customWidth="1"/>
    <col min="3340" max="3583" width="9.140625" style="389"/>
    <col min="3584" max="3584" width="14.5703125" style="389" customWidth="1"/>
    <col min="3585" max="3585" width="12.5703125" style="389" customWidth="1"/>
    <col min="3586" max="3586" width="16.140625" style="389" customWidth="1"/>
    <col min="3587" max="3587" width="20.5703125" style="389" customWidth="1"/>
    <col min="3588" max="3588" width="21" style="389" customWidth="1"/>
    <col min="3589" max="3595" width="19.28515625" style="389" customWidth="1"/>
    <col min="3596" max="3839" width="9.140625" style="389"/>
    <col min="3840" max="3840" width="14.5703125" style="389" customWidth="1"/>
    <col min="3841" max="3841" width="12.5703125" style="389" customWidth="1"/>
    <col min="3842" max="3842" width="16.140625" style="389" customWidth="1"/>
    <col min="3843" max="3843" width="20.5703125" style="389" customWidth="1"/>
    <col min="3844" max="3844" width="21" style="389" customWidth="1"/>
    <col min="3845" max="3851" width="19.28515625" style="389" customWidth="1"/>
    <col min="3852" max="4095" width="9.140625" style="389"/>
    <col min="4096" max="4096" width="14.5703125" style="389" customWidth="1"/>
    <col min="4097" max="4097" width="12.5703125" style="389" customWidth="1"/>
    <col min="4098" max="4098" width="16.140625" style="389" customWidth="1"/>
    <col min="4099" max="4099" width="20.5703125" style="389" customWidth="1"/>
    <col min="4100" max="4100" width="21" style="389" customWidth="1"/>
    <col min="4101" max="4107" width="19.28515625" style="389" customWidth="1"/>
    <col min="4108" max="4351" width="9.140625" style="389"/>
    <col min="4352" max="4352" width="14.5703125" style="389" customWidth="1"/>
    <col min="4353" max="4353" width="12.5703125" style="389" customWidth="1"/>
    <col min="4354" max="4354" width="16.140625" style="389" customWidth="1"/>
    <col min="4355" max="4355" width="20.5703125" style="389" customWidth="1"/>
    <col min="4356" max="4356" width="21" style="389" customWidth="1"/>
    <col min="4357" max="4363" width="19.28515625" style="389" customWidth="1"/>
    <col min="4364" max="4607" width="9.140625" style="389"/>
    <col min="4608" max="4608" width="14.5703125" style="389" customWidth="1"/>
    <col min="4609" max="4609" width="12.5703125" style="389" customWidth="1"/>
    <col min="4610" max="4610" width="16.140625" style="389" customWidth="1"/>
    <col min="4611" max="4611" width="20.5703125" style="389" customWidth="1"/>
    <col min="4612" max="4612" width="21" style="389" customWidth="1"/>
    <col min="4613" max="4619" width="19.28515625" style="389" customWidth="1"/>
    <col min="4620" max="4863" width="9.140625" style="389"/>
    <col min="4864" max="4864" width="14.5703125" style="389" customWidth="1"/>
    <col min="4865" max="4865" width="12.5703125" style="389" customWidth="1"/>
    <col min="4866" max="4866" width="16.140625" style="389" customWidth="1"/>
    <col min="4867" max="4867" width="20.5703125" style="389" customWidth="1"/>
    <col min="4868" max="4868" width="21" style="389" customWidth="1"/>
    <col min="4869" max="4875" width="19.28515625" style="389" customWidth="1"/>
    <col min="4876" max="5119" width="9.140625" style="389"/>
    <col min="5120" max="5120" width="14.5703125" style="389" customWidth="1"/>
    <col min="5121" max="5121" width="12.5703125" style="389" customWidth="1"/>
    <col min="5122" max="5122" width="16.140625" style="389" customWidth="1"/>
    <col min="5123" max="5123" width="20.5703125" style="389" customWidth="1"/>
    <col min="5124" max="5124" width="21" style="389" customWidth="1"/>
    <col min="5125" max="5131" width="19.28515625" style="389" customWidth="1"/>
    <col min="5132" max="5375" width="9.140625" style="389"/>
    <col min="5376" max="5376" width="14.5703125" style="389" customWidth="1"/>
    <col min="5377" max="5377" width="12.5703125" style="389" customWidth="1"/>
    <col min="5378" max="5378" width="16.140625" style="389" customWidth="1"/>
    <col min="5379" max="5379" width="20.5703125" style="389" customWidth="1"/>
    <col min="5380" max="5380" width="21" style="389" customWidth="1"/>
    <col min="5381" max="5387" width="19.28515625" style="389" customWidth="1"/>
    <col min="5388" max="5631" width="9.140625" style="389"/>
    <col min="5632" max="5632" width="14.5703125" style="389" customWidth="1"/>
    <col min="5633" max="5633" width="12.5703125" style="389" customWidth="1"/>
    <col min="5634" max="5634" width="16.140625" style="389" customWidth="1"/>
    <col min="5635" max="5635" width="20.5703125" style="389" customWidth="1"/>
    <col min="5636" max="5636" width="21" style="389" customWidth="1"/>
    <col min="5637" max="5643" width="19.28515625" style="389" customWidth="1"/>
    <col min="5644" max="5887" width="9.140625" style="389"/>
    <col min="5888" max="5888" width="14.5703125" style="389" customWidth="1"/>
    <col min="5889" max="5889" width="12.5703125" style="389" customWidth="1"/>
    <col min="5890" max="5890" width="16.140625" style="389" customWidth="1"/>
    <col min="5891" max="5891" width="20.5703125" style="389" customWidth="1"/>
    <col min="5892" max="5892" width="21" style="389" customWidth="1"/>
    <col min="5893" max="5899" width="19.28515625" style="389" customWidth="1"/>
    <col min="5900" max="6143" width="9.140625" style="389"/>
    <col min="6144" max="6144" width="14.5703125" style="389" customWidth="1"/>
    <col min="6145" max="6145" width="12.5703125" style="389" customWidth="1"/>
    <col min="6146" max="6146" width="16.140625" style="389" customWidth="1"/>
    <col min="6147" max="6147" width="20.5703125" style="389" customWidth="1"/>
    <col min="6148" max="6148" width="21" style="389" customWidth="1"/>
    <col min="6149" max="6155" width="19.28515625" style="389" customWidth="1"/>
    <col min="6156" max="6399" width="9.140625" style="389"/>
    <col min="6400" max="6400" width="14.5703125" style="389" customWidth="1"/>
    <col min="6401" max="6401" width="12.5703125" style="389" customWidth="1"/>
    <col min="6402" max="6402" width="16.140625" style="389" customWidth="1"/>
    <col min="6403" max="6403" width="20.5703125" style="389" customWidth="1"/>
    <col min="6404" max="6404" width="21" style="389" customWidth="1"/>
    <col min="6405" max="6411" width="19.28515625" style="389" customWidth="1"/>
    <col min="6412" max="6655" width="9.140625" style="389"/>
    <col min="6656" max="6656" width="14.5703125" style="389" customWidth="1"/>
    <col min="6657" max="6657" width="12.5703125" style="389" customWidth="1"/>
    <col min="6658" max="6658" width="16.140625" style="389" customWidth="1"/>
    <col min="6659" max="6659" width="20.5703125" style="389" customWidth="1"/>
    <col min="6660" max="6660" width="21" style="389" customWidth="1"/>
    <col min="6661" max="6667" width="19.28515625" style="389" customWidth="1"/>
    <col min="6668" max="6911" width="9.140625" style="389"/>
    <col min="6912" max="6912" width="14.5703125" style="389" customWidth="1"/>
    <col min="6913" max="6913" width="12.5703125" style="389" customWidth="1"/>
    <col min="6914" max="6914" width="16.140625" style="389" customWidth="1"/>
    <col min="6915" max="6915" width="20.5703125" style="389" customWidth="1"/>
    <col min="6916" max="6916" width="21" style="389" customWidth="1"/>
    <col min="6917" max="6923" width="19.28515625" style="389" customWidth="1"/>
    <col min="6924" max="7167" width="9.140625" style="389"/>
    <col min="7168" max="7168" width="14.5703125" style="389" customWidth="1"/>
    <col min="7169" max="7169" width="12.5703125" style="389" customWidth="1"/>
    <col min="7170" max="7170" width="16.140625" style="389" customWidth="1"/>
    <col min="7171" max="7171" width="20.5703125" style="389" customWidth="1"/>
    <col min="7172" max="7172" width="21" style="389" customWidth="1"/>
    <col min="7173" max="7179" width="19.28515625" style="389" customWidth="1"/>
    <col min="7180" max="7423" width="9.140625" style="389"/>
    <col min="7424" max="7424" width="14.5703125" style="389" customWidth="1"/>
    <col min="7425" max="7425" width="12.5703125" style="389" customWidth="1"/>
    <col min="7426" max="7426" width="16.140625" style="389" customWidth="1"/>
    <col min="7427" max="7427" width="20.5703125" style="389" customWidth="1"/>
    <col min="7428" max="7428" width="21" style="389" customWidth="1"/>
    <col min="7429" max="7435" width="19.28515625" style="389" customWidth="1"/>
    <col min="7436" max="7679" width="9.140625" style="389"/>
    <col min="7680" max="7680" width="14.5703125" style="389" customWidth="1"/>
    <col min="7681" max="7681" width="12.5703125" style="389" customWidth="1"/>
    <col min="7682" max="7682" width="16.140625" style="389" customWidth="1"/>
    <col min="7683" max="7683" width="20.5703125" style="389" customWidth="1"/>
    <col min="7684" max="7684" width="21" style="389" customWidth="1"/>
    <col min="7685" max="7691" width="19.28515625" style="389" customWidth="1"/>
    <col min="7692" max="7935" width="9.140625" style="389"/>
    <col min="7936" max="7936" width="14.5703125" style="389" customWidth="1"/>
    <col min="7937" max="7937" width="12.5703125" style="389" customWidth="1"/>
    <col min="7938" max="7938" width="16.140625" style="389" customWidth="1"/>
    <col min="7939" max="7939" width="20.5703125" style="389" customWidth="1"/>
    <col min="7940" max="7940" width="21" style="389" customWidth="1"/>
    <col min="7941" max="7947" width="19.28515625" style="389" customWidth="1"/>
    <col min="7948" max="8191" width="9.140625" style="389"/>
    <col min="8192" max="8192" width="14.5703125" style="389" customWidth="1"/>
    <col min="8193" max="8193" width="12.5703125" style="389" customWidth="1"/>
    <col min="8194" max="8194" width="16.140625" style="389" customWidth="1"/>
    <col min="8195" max="8195" width="20.5703125" style="389" customWidth="1"/>
    <col min="8196" max="8196" width="21" style="389" customWidth="1"/>
    <col min="8197" max="8203" width="19.28515625" style="389" customWidth="1"/>
    <col min="8204" max="8447" width="9.140625" style="389"/>
    <col min="8448" max="8448" width="14.5703125" style="389" customWidth="1"/>
    <col min="8449" max="8449" width="12.5703125" style="389" customWidth="1"/>
    <col min="8450" max="8450" width="16.140625" style="389" customWidth="1"/>
    <col min="8451" max="8451" width="20.5703125" style="389" customWidth="1"/>
    <col min="8452" max="8452" width="21" style="389" customWidth="1"/>
    <col min="8453" max="8459" width="19.28515625" style="389" customWidth="1"/>
    <col min="8460" max="8703" width="9.140625" style="389"/>
    <col min="8704" max="8704" width="14.5703125" style="389" customWidth="1"/>
    <col min="8705" max="8705" width="12.5703125" style="389" customWidth="1"/>
    <col min="8706" max="8706" width="16.140625" style="389" customWidth="1"/>
    <col min="8707" max="8707" width="20.5703125" style="389" customWidth="1"/>
    <col min="8708" max="8708" width="21" style="389" customWidth="1"/>
    <col min="8709" max="8715" width="19.28515625" style="389" customWidth="1"/>
    <col min="8716" max="8959" width="9.140625" style="389"/>
    <col min="8960" max="8960" width="14.5703125" style="389" customWidth="1"/>
    <col min="8961" max="8961" width="12.5703125" style="389" customWidth="1"/>
    <col min="8962" max="8962" width="16.140625" style="389" customWidth="1"/>
    <col min="8963" max="8963" width="20.5703125" style="389" customWidth="1"/>
    <col min="8964" max="8964" width="21" style="389" customWidth="1"/>
    <col min="8965" max="8971" width="19.28515625" style="389" customWidth="1"/>
    <col min="8972" max="9215" width="9.140625" style="389"/>
    <col min="9216" max="9216" width="14.5703125" style="389" customWidth="1"/>
    <col min="9217" max="9217" width="12.5703125" style="389" customWidth="1"/>
    <col min="9218" max="9218" width="16.140625" style="389" customWidth="1"/>
    <col min="9219" max="9219" width="20.5703125" style="389" customWidth="1"/>
    <col min="9220" max="9220" width="21" style="389" customWidth="1"/>
    <col min="9221" max="9227" width="19.28515625" style="389" customWidth="1"/>
    <col min="9228" max="9471" width="9.140625" style="389"/>
    <col min="9472" max="9472" width="14.5703125" style="389" customWidth="1"/>
    <col min="9473" max="9473" width="12.5703125" style="389" customWidth="1"/>
    <col min="9474" max="9474" width="16.140625" style="389" customWidth="1"/>
    <col min="9475" max="9475" width="20.5703125" style="389" customWidth="1"/>
    <col min="9476" max="9476" width="21" style="389" customWidth="1"/>
    <col min="9477" max="9483" width="19.28515625" style="389" customWidth="1"/>
    <col min="9484" max="9727" width="9.140625" style="389"/>
    <col min="9728" max="9728" width="14.5703125" style="389" customWidth="1"/>
    <col min="9729" max="9729" width="12.5703125" style="389" customWidth="1"/>
    <col min="9730" max="9730" width="16.140625" style="389" customWidth="1"/>
    <col min="9731" max="9731" width="20.5703125" style="389" customWidth="1"/>
    <col min="9732" max="9732" width="21" style="389" customWidth="1"/>
    <col min="9733" max="9739" width="19.28515625" style="389" customWidth="1"/>
    <col min="9740" max="9983" width="9.140625" style="389"/>
    <col min="9984" max="9984" width="14.5703125" style="389" customWidth="1"/>
    <col min="9985" max="9985" width="12.5703125" style="389" customWidth="1"/>
    <col min="9986" max="9986" width="16.140625" style="389" customWidth="1"/>
    <col min="9987" max="9987" width="20.5703125" style="389" customWidth="1"/>
    <col min="9988" max="9988" width="21" style="389" customWidth="1"/>
    <col min="9989" max="9995" width="19.28515625" style="389" customWidth="1"/>
    <col min="9996" max="10239" width="9.140625" style="389"/>
    <col min="10240" max="10240" width="14.5703125" style="389" customWidth="1"/>
    <col min="10241" max="10241" width="12.5703125" style="389" customWidth="1"/>
    <col min="10242" max="10242" width="16.140625" style="389" customWidth="1"/>
    <col min="10243" max="10243" width="20.5703125" style="389" customWidth="1"/>
    <col min="10244" max="10244" width="21" style="389" customWidth="1"/>
    <col min="10245" max="10251" width="19.28515625" style="389" customWidth="1"/>
    <col min="10252" max="10495" width="9.140625" style="389"/>
    <col min="10496" max="10496" width="14.5703125" style="389" customWidth="1"/>
    <col min="10497" max="10497" width="12.5703125" style="389" customWidth="1"/>
    <col min="10498" max="10498" width="16.140625" style="389" customWidth="1"/>
    <col min="10499" max="10499" width="20.5703125" style="389" customWidth="1"/>
    <col min="10500" max="10500" width="21" style="389" customWidth="1"/>
    <col min="10501" max="10507" width="19.28515625" style="389" customWidth="1"/>
    <col min="10508" max="10751" width="9.140625" style="389"/>
    <col min="10752" max="10752" width="14.5703125" style="389" customWidth="1"/>
    <col min="10753" max="10753" width="12.5703125" style="389" customWidth="1"/>
    <col min="10754" max="10754" width="16.140625" style="389" customWidth="1"/>
    <col min="10755" max="10755" width="20.5703125" style="389" customWidth="1"/>
    <col min="10756" max="10756" width="21" style="389" customWidth="1"/>
    <col min="10757" max="10763" width="19.28515625" style="389" customWidth="1"/>
    <col min="10764" max="11007" width="9.140625" style="389"/>
    <col min="11008" max="11008" width="14.5703125" style="389" customWidth="1"/>
    <col min="11009" max="11009" width="12.5703125" style="389" customWidth="1"/>
    <col min="11010" max="11010" width="16.140625" style="389" customWidth="1"/>
    <col min="11011" max="11011" width="20.5703125" style="389" customWidth="1"/>
    <col min="11012" max="11012" width="21" style="389" customWidth="1"/>
    <col min="11013" max="11019" width="19.28515625" style="389" customWidth="1"/>
    <col min="11020" max="11263" width="9.140625" style="389"/>
    <col min="11264" max="11264" width="14.5703125" style="389" customWidth="1"/>
    <col min="11265" max="11265" width="12.5703125" style="389" customWidth="1"/>
    <col min="11266" max="11266" width="16.140625" style="389" customWidth="1"/>
    <col min="11267" max="11267" width="20.5703125" style="389" customWidth="1"/>
    <col min="11268" max="11268" width="21" style="389" customWidth="1"/>
    <col min="11269" max="11275" width="19.28515625" style="389" customWidth="1"/>
    <col min="11276" max="11519" width="9.140625" style="389"/>
    <col min="11520" max="11520" width="14.5703125" style="389" customWidth="1"/>
    <col min="11521" max="11521" width="12.5703125" style="389" customWidth="1"/>
    <col min="11522" max="11522" width="16.140625" style="389" customWidth="1"/>
    <col min="11523" max="11523" width="20.5703125" style="389" customWidth="1"/>
    <col min="11524" max="11524" width="21" style="389" customWidth="1"/>
    <col min="11525" max="11531" width="19.28515625" style="389" customWidth="1"/>
    <col min="11532" max="11775" width="9.140625" style="389"/>
    <col min="11776" max="11776" width="14.5703125" style="389" customWidth="1"/>
    <col min="11777" max="11777" width="12.5703125" style="389" customWidth="1"/>
    <col min="11778" max="11778" width="16.140625" style="389" customWidth="1"/>
    <col min="11779" max="11779" width="20.5703125" style="389" customWidth="1"/>
    <col min="11780" max="11780" width="21" style="389" customWidth="1"/>
    <col min="11781" max="11787" width="19.28515625" style="389" customWidth="1"/>
    <col min="11788" max="12031" width="9.140625" style="389"/>
    <col min="12032" max="12032" width="14.5703125" style="389" customWidth="1"/>
    <col min="12033" max="12033" width="12.5703125" style="389" customWidth="1"/>
    <col min="12034" max="12034" width="16.140625" style="389" customWidth="1"/>
    <col min="12035" max="12035" width="20.5703125" style="389" customWidth="1"/>
    <col min="12036" max="12036" width="21" style="389" customWidth="1"/>
    <col min="12037" max="12043" width="19.28515625" style="389" customWidth="1"/>
    <col min="12044" max="12287" width="9.140625" style="389"/>
    <col min="12288" max="12288" width="14.5703125" style="389" customWidth="1"/>
    <col min="12289" max="12289" width="12.5703125" style="389" customWidth="1"/>
    <col min="12290" max="12290" width="16.140625" style="389" customWidth="1"/>
    <col min="12291" max="12291" width="20.5703125" style="389" customWidth="1"/>
    <col min="12292" max="12292" width="21" style="389" customWidth="1"/>
    <col min="12293" max="12299" width="19.28515625" style="389" customWidth="1"/>
    <col min="12300" max="12543" width="9.140625" style="389"/>
    <col min="12544" max="12544" width="14.5703125" style="389" customWidth="1"/>
    <col min="12545" max="12545" width="12.5703125" style="389" customWidth="1"/>
    <col min="12546" max="12546" width="16.140625" style="389" customWidth="1"/>
    <col min="12547" max="12547" width="20.5703125" style="389" customWidth="1"/>
    <col min="12548" max="12548" width="21" style="389" customWidth="1"/>
    <col min="12549" max="12555" width="19.28515625" style="389" customWidth="1"/>
    <col min="12556" max="12799" width="9.140625" style="389"/>
    <col min="12800" max="12800" width="14.5703125" style="389" customWidth="1"/>
    <col min="12801" max="12801" width="12.5703125" style="389" customWidth="1"/>
    <col min="12802" max="12802" width="16.140625" style="389" customWidth="1"/>
    <col min="12803" max="12803" width="20.5703125" style="389" customWidth="1"/>
    <col min="12804" max="12804" width="21" style="389" customWidth="1"/>
    <col min="12805" max="12811" width="19.28515625" style="389" customWidth="1"/>
    <col min="12812" max="13055" width="9.140625" style="389"/>
    <col min="13056" max="13056" width="14.5703125" style="389" customWidth="1"/>
    <col min="13057" max="13057" width="12.5703125" style="389" customWidth="1"/>
    <col min="13058" max="13058" width="16.140625" style="389" customWidth="1"/>
    <col min="13059" max="13059" width="20.5703125" style="389" customWidth="1"/>
    <col min="13060" max="13060" width="21" style="389" customWidth="1"/>
    <col min="13061" max="13067" width="19.28515625" style="389" customWidth="1"/>
    <col min="13068" max="13311" width="9.140625" style="389"/>
    <col min="13312" max="13312" width="14.5703125" style="389" customWidth="1"/>
    <col min="13313" max="13313" width="12.5703125" style="389" customWidth="1"/>
    <col min="13314" max="13314" width="16.140625" style="389" customWidth="1"/>
    <col min="13315" max="13315" width="20.5703125" style="389" customWidth="1"/>
    <col min="13316" max="13316" width="21" style="389" customWidth="1"/>
    <col min="13317" max="13323" width="19.28515625" style="389" customWidth="1"/>
    <col min="13324" max="13567" width="9.140625" style="389"/>
    <col min="13568" max="13568" width="14.5703125" style="389" customWidth="1"/>
    <col min="13569" max="13569" width="12.5703125" style="389" customWidth="1"/>
    <col min="13570" max="13570" width="16.140625" style="389" customWidth="1"/>
    <col min="13571" max="13571" width="20.5703125" style="389" customWidth="1"/>
    <col min="13572" max="13572" width="21" style="389" customWidth="1"/>
    <col min="13573" max="13579" width="19.28515625" style="389" customWidth="1"/>
    <col min="13580" max="13823" width="9.140625" style="389"/>
    <col min="13824" max="13824" width="14.5703125" style="389" customWidth="1"/>
    <col min="13825" max="13825" width="12.5703125" style="389" customWidth="1"/>
    <col min="13826" max="13826" width="16.140625" style="389" customWidth="1"/>
    <col min="13827" max="13827" width="20.5703125" style="389" customWidth="1"/>
    <col min="13828" max="13828" width="21" style="389" customWidth="1"/>
    <col min="13829" max="13835" width="19.28515625" style="389" customWidth="1"/>
    <col min="13836" max="14079" width="9.140625" style="389"/>
    <col min="14080" max="14080" width="14.5703125" style="389" customWidth="1"/>
    <col min="14081" max="14081" width="12.5703125" style="389" customWidth="1"/>
    <col min="14082" max="14082" width="16.140625" style="389" customWidth="1"/>
    <col min="14083" max="14083" width="20.5703125" style="389" customWidth="1"/>
    <col min="14084" max="14084" width="21" style="389" customWidth="1"/>
    <col min="14085" max="14091" width="19.28515625" style="389" customWidth="1"/>
    <col min="14092" max="14335" width="9.140625" style="389"/>
    <col min="14336" max="14336" width="14.5703125" style="389" customWidth="1"/>
    <col min="14337" max="14337" width="12.5703125" style="389" customWidth="1"/>
    <col min="14338" max="14338" width="16.140625" style="389" customWidth="1"/>
    <col min="14339" max="14339" width="20.5703125" style="389" customWidth="1"/>
    <col min="14340" max="14340" width="21" style="389" customWidth="1"/>
    <col min="14341" max="14347" width="19.28515625" style="389" customWidth="1"/>
    <col min="14348" max="14591" width="9.140625" style="389"/>
    <col min="14592" max="14592" width="14.5703125" style="389" customWidth="1"/>
    <col min="14593" max="14593" width="12.5703125" style="389" customWidth="1"/>
    <col min="14594" max="14594" width="16.140625" style="389" customWidth="1"/>
    <col min="14595" max="14595" width="20.5703125" style="389" customWidth="1"/>
    <col min="14596" max="14596" width="21" style="389" customWidth="1"/>
    <col min="14597" max="14603" width="19.28515625" style="389" customWidth="1"/>
    <col min="14604" max="14847" width="9.140625" style="389"/>
    <col min="14848" max="14848" width="14.5703125" style="389" customWidth="1"/>
    <col min="14849" max="14849" width="12.5703125" style="389" customWidth="1"/>
    <col min="14850" max="14850" width="16.140625" style="389" customWidth="1"/>
    <col min="14851" max="14851" width="20.5703125" style="389" customWidth="1"/>
    <col min="14852" max="14852" width="21" style="389" customWidth="1"/>
    <col min="14853" max="14859" width="19.28515625" style="389" customWidth="1"/>
    <col min="14860" max="15103" width="9.140625" style="389"/>
    <col min="15104" max="15104" width="14.5703125" style="389" customWidth="1"/>
    <col min="15105" max="15105" width="12.5703125" style="389" customWidth="1"/>
    <col min="15106" max="15106" width="16.140625" style="389" customWidth="1"/>
    <col min="15107" max="15107" width="20.5703125" style="389" customWidth="1"/>
    <col min="15108" max="15108" width="21" style="389" customWidth="1"/>
    <col min="15109" max="15115" width="19.28515625" style="389" customWidth="1"/>
    <col min="15116" max="15359" width="9.140625" style="389"/>
    <col min="15360" max="15360" width="14.5703125" style="389" customWidth="1"/>
    <col min="15361" max="15361" width="12.5703125" style="389" customWidth="1"/>
    <col min="15362" max="15362" width="16.140625" style="389" customWidth="1"/>
    <col min="15363" max="15363" width="20.5703125" style="389" customWidth="1"/>
    <col min="15364" max="15364" width="21" style="389" customWidth="1"/>
    <col min="15365" max="15371" width="19.28515625" style="389" customWidth="1"/>
    <col min="15372" max="15615" width="9.140625" style="389"/>
    <col min="15616" max="15616" width="14.5703125" style="389" customWidth="1"/>
    <col min="15617" max="15617" width="12.5703125" style="389" customWidth="1"/>
    <col min="15618" max="15618" width="16.140625" style="389" customWidth="1"/>
    <col min="15619" max="15619" width="20.5703125" style="389" customWidth="1"/>
    <col min="15620" max="15620" width="21" style="389" customWidth="1"/>
    <col min="15621" max="15627" width="19.28515625" style="389" customWidth="1"/>
    <col min="15628" max="15871" width="9.140625" style="389"/>
    <col min="15872" max="15872" width="14.5703125" style="389" customWidth="1"/>
    <col min="15873" max="15873" width="12.5703125" style="389" customWidth="1"/>
    <col min="15874" max="15874" width="16.140625" style="389" customWidth="1"/>
    <col min="15875" max="15875" width="20.5703125" style="389" customWidth="1"/>
    <col min="15876" max="15876" width="21" style="389" customWidth="1"/>
    <col min="15877" max="15883" width="19.28515625" style="389" customWidth="1"/>
    <col min="15884" max="16127" width="9.140625" style="389"/>
    <col min="16128" max="16128" width="14.5703125" style="389" customWidth="1"/>
    <col min="16129" max="16129" width="12.5703125" style="389" customWidth="1"/>
    <col min="16130" max="16130" width="16.140625" style="389" customWidth="1"/>
    <col min="16131" max="16131" width="20.5703125" style="389" customWidth="1"/>
    <col min="16132" max="16132" width="21" style="389" customWidth="1"/>
    <col min="16133" max="16139" width="19.28515625" style="389" customWidth="1"/>
    <col min="16140" max="16384" width="9.140625" style="389"/>
  </cols>
  <sheetData>
    <row r="1" spans="1:11">
      <c r="C1" s="407" t="s">
        <v>100770</v>
      </c>
      <c r="E1" s="426" t="s">
        <v>100534</v>
      </c>
    </row>
    <row r="2" spans="1:11">
      <c r="C2" s="426" t="s">
        <v>100787</v>
      </c>
      <c r="E2" s="427" t="s">
        <v>100535</v>
      </c>
      <c r="F2" s="634" t="e">
        <f>INDEX($D$15:$F$20,$I$15,$I$14)</f>
        <v>#N/A</v>
      </c>
    </row>
    <row r="3" spans="1:11" ht="15.75" thickBot="1">
      <c r="C3" s="426"/>
      <c r="E3" s="427"/>
      <c r="F3" s="429"/>
    </row>
    <row r="4" spans="1:11" ht="16.5" thickTop="1" thickBot="1">
      <c r="C4" s="426"/>
      <c r="E4" s="427" t="s">
        <v>100536</v>
      </c>
      <c r="F4" s="635">
        <v>0.1</v>
      </c>
      <c r="H4" s="555" t="s">
        <v>100548</v>
      </c>
      <c r="I4" s="557"/>
      <c r="J4" s="557"/>
      <c r="K4" s="558"/>
    </row>
    <row r="5" spans="1:11" ht="15.75" thickTop="1">
      <c r="C5" s="426"/>
      <c r="E5" s="427" t="s">
        <v>100537</v>
      </c>
      <c r="F5" s="636">
        <f>100000</f>
        <v>100000</v>
      </c>
    </row>
    <row r="6" spans="1:11">
      <c r="E6" s="427" t="s">
        <v>98775</v>
      </c>
      <c r="F6" s="435">
        <f>1</f>
        <v>1</v>
      </c>
      <c r="H6" s="413" t="s">
        <v>100538</v>
      </c>
      <c r="I6" s="637" t="e">
        <f>IF('EQ Calculator '!G21=I11,PostalCode,'EQ Calculator '!G21)</f>
        <v>#N/A</v>
      </c>
    </row>
    <row r="7" spans="1:11">
      <c r="C7" s="407"/>
      <c r="H7" s="413" t="s">
        <v>98755</v>
      </c>
      <c r="I7" s="638">
        <f>Yrbuilt</f>
        <v>0</v>
      </c>
    </row>
    <row r="8" spans="1:11">
      <c r="C8" s="426"/>
      <c r="D8" s="436"/>
      <c r="E8" s="427"/>
      <c r="H8" s="413" t="s">
        <v>98756</v>
      </c>
      <c r="I8" s="638" t="str">
        <f>Typeofconstruction</f>
        <v>Frame</v>
      </c>
      <c r="J8" s="419"/>
      <c r="K8" s="419"/>
    </row>
    <row r="9" spans="1:11">
      <c r="C9" s="436"/>
      <c r="D9" s="389">
        <v>1</v>
      </c>
      <c r="E9" s="395">
        <v>2</v>
      </c>
      <c r="F9" s="395">
        <v>3</v>
      </c>
      <c r="H9" s="413" t="s">
        <v>98757</v>
      </c>
      <c r="I9" s="638">
        <f>Nbofstoreys</f>
        <v>0</v>
      </c>
    </row>
    <row r="10" spans="1:11">
      <c r="A10" s="633" t="s">
        <v>100739</v>
      </c>
      <c r="B10" s="426"/>
      <c r="C10" s="696"/>
      <c r="D10" s="1775" t="s">
        <v>100553</v>
      </c>
      <c r="E10" s="1775"/>
      <c r="F10" s="1775"/>
      <c r="H10" s="413" t="s">
        <v>100540</v>
      </c>
      <c r="I10" s="638">
        <f>Totalinsuredvalue</f>
        <v>0</v>
      </c>
    </row>
    <row r="11" spans="1:11">
      <c r="C11" s="696" t="s">
        <v>100773</v>
      </c>
      <c r="D11" s="1776" t="s">
        <v>100788</v>
      </c>
      <c r="E11" s="1776"/>
      <c r="F11" s="1776"/>
      <c r="H11" s="413" t="s">
        <v>98644</v>
      </c>
      <c r="I11" s="415" t="s">
        <v>99136</v>
      </c>
    </row>
    <row r="12" spans="1:11">
      <c r="C12" s="696"/>
      <c r="D12" s="696"/>
      <c r="E12" s="696"/>
      <c r="F12" s="696"/>
    </row>
    <row r="13" spans="1:11">
      <c r="C13" s="701"/>
      <c r="D13" s="487" t="s">
        <v>100774</v>
      </c>
      <c r="E13" s="487" t="s">
        <v>100775</v>
      </c>
      <c r="F13" s="487" t="s">
        <v>100776</v>
      </c>
      <c r="H13" s="413" t="s">
        <v>100573</v>
      </c>
      <c r="I13" s="638"/>
    </row>
    <row r="14" spans="1:11">
      <c r="A14" s="633" t="s">
        <v>100741</v>
      </c>
      <c r="B14" s="633" t="s">
        <v>43</v>
      </c>
      <c r="C14" s="696"/>
      <c r="D14" s="487">
        <v>1940</v>
      </c>
      <c r="E14" s="487">
        <v>1987</v>
      </c>
      <c r="F14" s="487">
        <v>1988</v>
      </c>
      <c r="H14" s="413" t="s">
        <v>100618</v>
      </c>
      <c r="I14" s="638" t="e">
        <f>VLOOKUP(I7,D23:E25,2,TRUE)</f>
        <v>#N/A</v>
      </c>
      <c r="J14" s="474"/>
      <c r="K14" s="474"/>
    </row>
    <row r="15" spans="1:11">
      <c r="A15" s="633">
        <v>1</v>
      </c>
      <c r="B15" s="633" t="str">
        <f t="shared" ref="B15:B20" si="0">CONCATENATE(C15,D15)</f>
        <v>Fire ResistiveRefer</v>
      </c>
      <c r="C15" s="737" t="s">
        <v>13</v>
      </c>
      <c r="D15" s="706" t="s">
        <v>97778</v>
      </c>
      <c r="E15" s="706">
        <v>0.247</v>
      </c>
      <c r="F15" s="706">
        <v>0.19700000000000001</v>
      </c>
      <c r="H15" s="413" t="s">
        <v>100576</v>
      </c>
      <c r="I15" s="638">
        <f>MATCH(I8,C15:C20,0)</f>
        <v>6</v>
      </c>
    </row>
    <row r="16" spans="1:11">
      <c r="A16" s="633">
        <v>2</v>
      </c>
      <c r="B16" s="633" t="str">
        <f t="shared" si="0"/>
        <v>Non-Combustable / MasonryRefer</v>
      </c>
      <c r="C16" s="737" t="s">
        <v>19</v>
      </c>
      <c r="D16" s="707" t="s">
        <v>97778</v>
      </c>
      <c r="E16" s="708">
        <v>0.37</v>
      </c>
      <c r="F16" s="708">
        <v>0.222</v>
      </c>
      <c r="H16" s="478"/>
      <c r="I16" s="536"/>
    </row>
    <row r="17" spans="1:13">
      <c r="A17" s="633">
        <v>3</v>
      </c>
      <c r="B17" s="633" t="str">
        <f t="shared" si="0"/>
        <v>Non-Combustable / Non-MasonryRefer</v>
      </c>
      <c r="C17" s="737" t="s">
        <v>24</v>
      </c>
      <c r="D17" s="707" t="s">
        <v>97778</v>
      </c>
      <c r="E17" s="708">
        <v>0.37</v>
      </c>
      <c r="F17" s="708">
        <v>0.222</v>
      </c>
      <c r="H17" s="478"/>
      <c r="I17" s="536"/>
    </row>
    <row r="18" spans="1:13" s="415" customFormat="1">
      <c r="A18" s="633">
        <v>4</v>
      </c>
      <c r="B18" s="633" t="str">
        <f t="shared" si="0"/>
        <v>MasonryRefer</v>
      </c>
      <c r="C18" s="737" t="s">
        <v>29</v>
      </c>
      <c r="D18" s="709" t="s">
        <v>97778</v>
      </c>
      <c r="E18" s="710">
        <v>0.49299999999999999</v>
      </c>
      <c r="F18" s="710">
        <v>0.27100000000000002</v>
      </c>
      <c r="G18" s="389"/>
      <c r="H18" s="478"/>
      <c r="I18" s="536"/>
      <c r="L18" s="389"/>
      <c r="M18" s="389"/>
    </row>
    <row r="19" spans="1:13">
      <c r="A19" s="633">
        <v>5</v>
      </c>
      <c r="B19" s="633" t="str">
        <f t="shared" si="0"/>
        <v>Brick VeneerRefer</v>
      </c>
      <c r="C19" s="737" t="s">
        <v>33</v>
      </c>
      <c r="D19" s="738" t="s">
        <v>97778</v>
      </c>
      <c r="E19" s="738">
        <v>0.247</v>
      </c>
      <c r="F19" s="738">
        <v>0.19700000000000001</v>
      </c>
    </row>
    <row r="20" spans="1:13">
      <c r="A20" s="633">
        <v>6</v>
      </c>
      <c r="B20" s="633" t="str">
        <f t="shared" si="0"/>
        <v>FrameRefer</v>
      </c>
      <c r="C20" s="737" t="s">
        <v>37</v>
      </c>
      <c r="D20" s="703" t="s">
        <v>97778</v>
      </c>
      <c r="E20" s="703">
        <v>0.247</v>
      </c>
      <c r="F20" s="703">
        <v>0.19700000000000001</v>
      </c>
      <c r="H20" s="478"/>
      <c r="I20" s="536"/>
    </row>
    <row r="21" spans="1:13" s="415" customFormat="1">
      <c r="A21" s="633"/>
      <c r="B21" s="389"/>
      <c r="C21" s="389"/>
      <c r="D21" s="389"/>
      <c r="E21" s="389"/>
      <c r="F21" s="389"/>
      <c r="G21" s="389"/>
      <c r="H21" s="482"/>
      <c r="L21" s="389"/>
      <c r="M21" s="389"/>
    </row>
    <row r="22" spans="1:13" s="415" customFormat="1">
      <c r="A22" s="633"/>
      <c r="B22" s="389"/>
      <c r="C22" s="480" t="s">
        <v>100581</v>
      </c>
      <c r="D22" s="389"/>
      <c r="E22" s="481"/>
      <c r="F22" s="389"/>
      <c r="G22" s="389"/>
      <c r="H22" s="413"/>
      <c r="L22" s="389"/>
      <c r="M22" s="389"/>
    </row>
    <row r="23" spans="1:13" s="415" customFormat="1">
      <c r="A23" s="633"/>
      <c r="B23" s="389"/>
      <c r="C23" s="696" t="s">
        <v>100779</v>
      </c>
      <c r="D23" s="389">
        <v>1</v>
      </c>
      <c r="E23" s="664">
        <v>1</v>
      </c>
      <c r="F23" s="389"/>
      <c r="G23" s="389"/>
      <c r="H23" s="413"/>
      <c r="L23" s="389"/>
      <c r="M23" s="389"/>
    </row>
    <row r="24" spans="1:13" s="415" customFormat="1">
      <c r="A24" s="633"/>
      <c r="B24" s="389"/>
      <c r="C24" s="487" t="s">
        <v>100775</v>
      </c>
      <c r="D24" s="389">
        <v>1940</v>
      </c>
      <c r="E24" s="487">
        <v>2</v>
      </c>
      <c r="F24" s="389"/>
      <c r="G24" s="389"/>
      <c r="H24" s="413"/>
      <c r="L24" s="389"/>
      <c r="M24" s="389"/>
    </row>
    <row r="25" spans="1:13">
      <c r="C25" s="487" t="s">
        <v>100776</v>
      </c>
      <c r="D25" s="389">
        <v>1988</v>
      </c>
      <c r="E25" s="487">
        <v>3</v>
      </c>
    </row>
    <row r="26" spans="1:13" s="415" customFormat="1">
      <c r="A26" s="633"/>
      <c r="B26" s="389"/>
      <c r="C26" s="480"/>
      <c r="D26" s="389"/>
      <c r="E26" s="481"/>
      <c r="F26" s="389"/>
      <c r="G26" s="389"/>
      <c r="H26" s="413"/>
      <c r="L26" s="389"/>
      <c r="M26" s="389"/>
    </row>
    <row r="27" spans="1:13" s="415" customFormat="1" ht="15.75" thickBot="1">
      <c r="A27" s="633"/>
      <c r="B27" s="389"/>
      <c r="C27" s="389"/>
      <c r="D27" s="488" t="s">
        <v>100789</v>
      </c>
      <c r="E27" s="389"/>
      <c r="F27" s="389"/>
      <c r="G27" s="389"/>
      <c r="H27" s="413"/>
      <c r="L27" s="389"/>
      <c r="M27" s="389"/>
    </row>
    <row r="28" spans="1:13" s="415" customFormat="1" ht="15.75" thickBot="1">
      <c r="A28" s="633"/>
      <c r="B28" s="389"/>
      <c r="C28" s="485"/>
      <c r="D28" s="489" t="s">
        <v>52</v>
      </c>
      <c r="E28" s="490" t="s">
        <v>100596</v>
      </c>
      <c r="F28" s="389"/>
      <c r="G28" s="389"/>
      <c r="H28" s="413"/>
      <c r="L28" s="389"/>
      <c r="M28" s="389"/>
    </row>
    <row r="29" spans="1:13" s="415" customFormat="1">
      <c r="A29" s="633"/>
      <c r="B29" s="389"/>
      <c r="C29" s="389"/>
      <c r="D29" s="665"/>
      <c r="E29" s="550"/>
      <c r="F29" s="389"/>
      <c r="G29" s="389"/>
      <c r="H29" s="413"/>
      <c r="L29" s="389"/>
      <c r="M29" s="389"/>
    </row>
    <row r="30" spans="1:13" s="415" customFormat="1">
      <c r="A30" s="633"/>
      <c r="B30" s="389"/>
      <c r="C30" s="389"/>
      <c r="D30" s="666"/>
      <c r="E30" s="492"/>
      <c r="F30" s="389"/>
      <c r="G30" s="389"/>
      <c r="H30" s="413"/>
      <c r="L30" s="389"/>
      <c r="M30" s="389"/>
    </row>
    <row r="31" spans="1:13" s="415" customFormat="1">
      <c r="A31" s="633"/>
      <c r="B31" s="389"/>
      <c r="C31" s="389"/>
      <c r="D31" s="666"/>
      <c r="E31" s="492"/>
      <c r="F31" s="389"/>
      <c r="G31" s="389"/>
      <c r="H31" s="413"/>
      <c r="L31" s="389"/>
      <c r="M31" s="389"/>
    </row>
    <row r="32" spans="1:13" s="415" customFormat="1" ht="15.75" thickBot="1">
      <c r="A32" s="633"/>
      <c r="B32" s="389"/>
      <c r="C32" s="389"/>
      <c r="D32" s="551"/>
      <c r="E32" s="494"/>
      <c r="F32" s="389"/>
      <c r="G32" s="389"/>
      <c r="H32" s="413"/>
      <c r="L32" s="389"/>
      <c r="M32" s="389"/>
    </row>
    <row r="34" spans="4:4">
      <c r="D34" s="389" t="s">
        <v>100790</v>
      </c>
    </row>
    <row r="35" spans="4:4">
      <c r="D35" s="389" t="s">
        <v>99137</v>
      </c>
    </row>
    <row r="36" spans="4:4">
      <c r="D36" s="389" t="s">
        <v>99145</v>
      </c>
    </row>
    <row r="37" spans="4:4">
      <c r="D37" s="389" t="s">
        <v>99134</v>
      </c>
    </row>
  </sheetData>
  <mergeCells count="2">
    <mergeCell ref="D10:F10"/>
    <mergeCell ref="D11:F11"/>
  </mergeCells>
  <pageMargins left="0.45" right="0.45" top="0.75" bottom="0.75" header="0.3" footer="0.3"/>
  <pageSetup scale="64" fitToHeight="2" orientation="landscape" verticalDpi="1200" r:id="rId1"/>
  <headerFooter>
    <oddFooter>&amp;RPage &amp;P</oddFooter>
  </headerFooter>
  <rowBreaks count="1" manualBreakCount="1">
    <brk id="6" min="1" max="18"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00"/>
  </sheetPr>
  <dimension ref="A1:R427"/>
  <sheetViews>
    <sheetView showGridLines="0" topLeftCell="E1" zoomScaleNormal="100" zoomScaleSheetLayoutView="85" workbookViewId="0">
      <selection activeCell="D3" sqref="D3"/>
    </sheetView>
  </sheetViews>
  <sheetFormatPr defaultRowHeight="15" outlineLevelCol="1"/>
  <cols>
    <col min="1" max="1" width="9.140625" style="425"/>
    <col min="2" max="2" width="19.42578125" style="389" hidden="1" customWidth="1" outlineLevel="1"/>
    <col min="3" max="3" width="26.7109375" style="389" customWidth="1" collapsed="1"/>
    <col min="4" max="4" width="12.5703125" style="389" customWidth="1"/>
    <col min="5" max="5" width="16.140625" style="389" customWidth="1"/>
    <col min="6" max="6" width="20.5703125" style="389" customWidth="1"/>
    <col min="7" max="10" width="21" style="389" customWidth="1"/>
    <col min="11" max="11" width="15.28515625" style="389" customWidth="1"/>
    <col min="12" max="12" width="21.5703125" style="413" customWidth="1"/>
    <col min="13" max="13" width="37.42578125" style="417" customWidth="1"/>
    <col min="14" max="14" width="9.5703125" style="415" customWidth="1" outlineLevel="1"/>
    <col min="15" max="15" width="19.28515625" style="415" customWidth="1" outlineLevel="1"/>
    <col min="16" max="16" width="9.7109375" style="739" customWidth="1" outlineLevel="1"/>
    <col min="17" max="18" width="9.28515625" style="739" customWidth="1" outlineLevel="1"/>
    <col min="19" max="19" width="15" style="389" customWidth="1"/>
    <col min="20" max="261" width="9.140625" style="389"/>
    <col min="262" max="262" width="14.5703125" style="389" customWidth="1"/>
    <col min="263" max="263" width="12.5703125" style="389" customWidth="1"/>
    <col min="264" max="264" width="16.140625" style="389" customWidth="1"/>
    <col min="265" max="265" width="20.5703125" style="389" customWidth="1"/>
    <col min="266" max="266" width="21" style="389" customWidth="1"/>
    <col min="267" max="273" width="19.28515625" style="389" customWidth="1"/>
    <col min="274" max="517" width="9.140625" style="389"/>
    <col min="518" max="518" width="14.5703125" style="389" customWidth="1"/>
    <col min="519" max="519" width="12.5703125" style="389" customWidth="1"/>
    <col min="520" max="520" width="16.140625" style="389" customWidth="1"/>
    <col min="521" max="521" width="20.5703125" style="389" customWidth="1"/>
    <col min="522" max="522" width="21" style="389" customWidth="1"/>
    <col min="523" max="529" width="19.28515625" style="389" customWidth="1"/>
    <col min="530" max="773" width="9.140625" style="389"/>
    <col min="774" max="774" width="14.5703125" style="389" customWidth="1"/>
    <col min="775" max="775" width="12.5703125" style="389" customWidth="1"/>
    <col min="776" max="776" width="16.140625" style="389" customWidth="1"/>
    <col min="777" max="777" width="20.5703125" style="389" customWidth="1"/>
    <col min="778" max="778" width="21" style="389" customWidth="1"/>
    <col min="779" max="785" width="19.28515625" style="389" customWidth="1"/>
    <col min="786" max="1029" width="9.140625" style="389"/>
    <col min="1030" max="1030" width="14.5703125" style="389" customWidth="1"/>
    <col min="1031" max="1031" width="12.5703125" style="389" customWidth="1"/>
    <col min="1032" max="1032" width="16.140625" style="389" customWidth="1"/>
    <col min="1033" max="1033" width="20.5703125" style="389" customWidth="1"/>
    <col min="1034" max="1034" width="21" style="389" customWidth="1"/>
    <col min="1035" max="1041" width="19.28515625" style="389" customWidth="1"/>
    <col min="1042" max="1285" width="9.140625" style="389"/>
    <col min="1286" max="1286" width="14.5703125" style="389" customWidth="1"/>
    <col min="1287" max="1287" width="12.5703125" style="389" customWidth="1"/>
    <col min="1288" max="1288" width="16.140625" style="389" customWidth="1"/>
    <col min="1289" max="1289" width="20.5703125" style="389" customWidth="1"/>
    <col min="1290" max="1290" width="21" style="389" customWidth="1"/>
    <col min="1291" max="1297" width="19.28515625" style="389" customWidth="1"/>
    <col min="1298" max="1541" width="9.140625" style="389"/>
    <col min="1542" max="1542" width="14.5703125" style="389" customWidth="1"/>
    <col min="1543" max="1543" width="12.5703125" style="389" customWidth="1"/>
    <col min="1544" max="1544" width="16.140625" style="389" customWidth="1"/>
    <col min="1545" max="1545" width="20.5703125" style="389" customWidth="1"/>
    <col min="1546" max="1546" width="21" style="389" customWidth="1"/>
    <col min="1547" max="1553" width="19.28515625" style="389" customWidth="1"/>
    <col min="1554" max="1797" width="9.140625" style="389"/>
    <col min="1798" max="1798" width="14.5703125" style="389" customWidth="1"/>
    <col min="1799" max="1799" width="12.5703125" style="389" customWidth="1"/>
    <col min="1800" max="1800" width="16.140625" style="389" customWidth="1"/>
    <col min="1801" max="1801" width="20.5703125" style="389" customWidth="1"/>
    <col min="1802" max="1802" width="21" style="389" customWidth="1"/>
    <col min="1803" max="1809" width="19.28515625" style="389" customWidth="1"/>
    <col min="1810" max="2053" width="9.140625" style="389"/>
    <col min="2054" max="2054" width="14.5703125" style="389" customWidth="1"/>
    <col min="2055" max="2055" width="12.5703125" style="389" customWidth="1"/>
    <col min="2056" max="2056" width="16.140625" style="389" customWidth="1"/>
    <col min="2057" max="2057" width="20.5703125" style="389" customWidth="1"/>
    <col min="2058" max="2058" width="21" style="389" customWidth="1"/>
    <col min="2059" max="2065" width="19.28515625" style="389" customWidth="1"/>
    <col min="2066" max="2309" width="9.140625" style="389"/>
    <col min="2310" max="2310" width="14.5703125" style="389" customWidth="1"/>
    <col min="2311" max="2311" width="12.5703125" style="389" customWidth="1"/>
    <col min="2312" max="2312" width="16.140625" style="389" customWidth="1"/>
    <col min="2313" max="2313" width="20.5703125" style="389" customWidth="1"/>
    <col min="2314" max="2314" width="21" style="389" customWidth="1"/>
    <col min="2315" max="2321" width="19.28515625" style="389" customWidth="1"/>
    <col min="2322" max="2565" width="9.140625" style="389"/>
    <col min="2566" max="2566" width="14.5703125" style="389" customWidth="1"/>
    <col min="2567" max="2567" width="12.5703125" style="389" customWidth="1"/>
    <col min="2568" max="2568" width="16.140625" style="389" customWidth="1"/>
    <col min="2569" max="2569" width="20.5703125" style="389" customWidth="1"/>
    <col min="2570" max="2570" width="21" style="389" customWidth="1"/>
    <col min="2571" max="2577" width="19.28515625" style="389" customWidth="1"/>
    <col min="2578" max="2821" width="9.140625" style="389"/>
    <col min="2822" max="2822" width="14.5703125" style="389" customWidth="1"/>
    <col min="2823" max="2823" width="12.5703125" style="389" customWidth="1"/>
    <col min="2824" max="2824" width="16.140625" style="389" customWidth="1"/>
    <col min="2825" max="2825" width="20.5703125" style="389" customWidth="1"/>
    <col min="2826" max="2826" width="21" style="389" customWidth="1"/>
    <col min="2827" max="2833" width="19.28515625" style="389" customWidth="1"/>
    <col min="2834" max="3077" width="9.140625" style="389"/>
    <col min="3078" max="3078" width="14.5703125" style="389" customWidth="1"/>
    <col min="3079" max="3079" width="12.5703125" style="389" customWidth="1"/>
    <col min="3080" max="3080" width="16.140625" style="389" customWidth="1"/>
    <col min="3081" max="3081" width="20.5703125" style="389" customWidth="1"/>
    <col min="3082" max="3082" width="21" style="389" customWidth="1"/>
    <col min="3083" max="3089" width="19.28515625" style="389" customWidth="1"/>
    <col min="3090" max="3333" width="9.140625" style="389"/>
    <col min="3334" max="3334" width="14.5703125" style="389" customWidth="1"/>
    <col min="3335" max="3335" width="12.5703125" style="389" customWidth="1"/>
    <col min="3336" max="3336" width="16.140625" style="389" customWidth="1"/>
    <col min="3337" max="3337" width="20.5703125" style="389" customWidth="1"/>
    <col min="3338" max="3338" width="21" style="389" customWidth="1"/>
    <col min="3339" max="3345" width="19.28515625" style="389" customWidth="1"/>
    <col min="3346" max="3589" width="9.140625" style="389"/>
    <col min="3590" max="3590" width="14.5703125" style="389" customWidth="1"/>
    <col min="3591" max="3591" width="12.5703125" style="389" customWidth="1"/>
    <col min="3592" max="3592" width="16.140625" style="389" customWidth="1"/>
    <col min="3593" max="3593" width="20.5703125" style="389" customWidth="1"/>
    <col min="3594" max="3594" width="21" style="389" customWidth="1"/>
    <col min="3595" max="3601" width="19.28515625" style="389" customWidth="1"/>
    <col min="3602" max="3845" width="9.140625" style="389"/>
    <col min="3846" max="3846" width="14.5703125" style="389" customWidth="1"/>
    <col min="3847" max="3847" width="12.5703125" style="389" customWidth="1"/>
    <col min="3848" max="3848" width="16.140625" style="389" customWidth="1"/>
    <col min="3849" max="3849" width="20.5703125" style="389" customWidth="1"/>
    <col min="3850" max="3850" width="21" style="389" customWidth="1"/>
    <col min="3851" max="3857" width="19.28515625" style="389" customWidth="1"/>
    <col min="3858" max="4101" width="9.140625" style="389"/>
    <col min="4102" max="4102" width="14.5703125" style="389" customWidth="1"/>
    <col min="4103" max="4103" width="12.5703125" style="389" customWidth="1"/>
    <col min="4104" max="4104" width="16.140625" style="389" customWidth="1"/>
    <col min="4105" max="4105" width="20.5703125" style="389" customWidth="1"/>
    <col min="4106" max="4106" width="21" style="389" customWidth="1"/>
    <col min="4107" max="4113" width="19.28515625" style="389" customWidth="1"/>
    <col min="4114" max="4357" width="9.140625" style="389"/>
    <col min="4358" max="4358" width="14.5703125" style="389" customWidth="1"/>
    <col min="4359" max="4359" width="12.5703125" style="389" customWidth="1"/>
    <col min="4360" max="4360" width="16.140625" style="389" customWidth="1"/>
    <col min="4361" max="4361" width="20.5703125" style="389" customWidth="1"/>
    <col min="4362" max="4362" width="21" style="389" customWidth="1"/>
    <col min="4363" max="4369" width="19.28515625" style="389" customWidth="1"/>
    <col min="4370" max="4613" width="9.140625" style="389"/>
    <col min="4614" max="4614" width="14.5703125" style="389" customWidth="1"/>
    <col min="4615" max="4615" width="12.5703125" style="389" customWidth="1"/>
    <col min="4616" max="4616" width="16.140625" style="389" customWidth="1"/>
    <col min="4617" max="4617" width="20.5703125" style="389" customWidth="1"/>
    <col min="4618" max="4618" width="21" style="389" customWidth="1"/>
    <col min="4619" max="4625" width="19.28515625" style="389" customWidth="1"/>
    <col min="4626" max="4869" width="9.140625" style="389"/>
    <col min="4870" max="4870" width="14.5703125" style="389" customWidth="1"/>
    <col min="4871" max="4871" width="12.5703125" style="389" customWidth="1"/>
    <col min="4872" max="4872" width="16.140625" style="389" customWidth="1"/>
    <col min="4873" max="4873" width="20.5703125" style="389" customWidth="1"/>
    <col min="4874" max="4874" width="21" style="389" customWidth="1"/>
    <col min="4875" max="4881" width="19.28515625" style="389" customWidth="1"/>
    <col min="4882" max="5125" width="9.140625" style="389"/>
    <col min="5126" max="5126" width="14.5703125" style="389" customWidth="1"/>
    <col min="5127" max="5127" width="12.5703125" style="389" customWidth="1"/>
    <col min="5128" max="5128" width="16.140625" style="389" customWidth="1"/>
    <col min="5129" max="5129" width="20.5703125" style="389" customWidth="1"/>
    <col min="5130" max="5130" width="21" style="389" customWidth="1"/>
    <col min="5131" max="5137" width="19.28515625" style="389" customWidth="1"/>
    <col min="5138" max="5381" width="9.140625" style="389"/>
    <col min="5382" max="5382" width="14.5703125" style="389" customWidth="1"/>
    <col min="5383" max="5383" width="12.5703125" style="389" customWidth="1"/>
    <col min="5384" max="5384" width="16.140625" style="389" customWidth="1"/>
    <col min="5385" max="5385" width="20.5703125" style="389" customWidth="1"/>
    <col min="5386" max="5386" width="21" style="389" customWidth="1"/>
    <col min="5387" max="5393" width="19.28515625" style="389" customWidth="1"/>
    <col min="5394" max="5637" width="9.140625" style="389"/>
    <col min="5638" max="5638" width="14.5703125" style="389" customWidth="1"/>
    <col min="5639" max="5639" width="12.5703125" style="389" customWidth="1"/>
    <col min="5640" max="5640" width="16.140625" style="389" customWidth="1"/>
    <col min="5641" max="5641" width="20.5703125" style="389" customWidth="1"/>
    <col min="5642" max="5642" width="21" style="389" customWidth="1"/>
    <col min="5643" max="5649" width="19.28515625" style="389" customWidth="1"/>
    <col min="5650" max="5893" width="9.140625" style="389"/>
    <col min="5894" max="5894" width="14.5703125" style="389" customWidth="1"/>
    <col min="5895" max="5895" width="12.5703125" style="389" customWidth="1"/>
    <col min="5896" max="5896" width="16.140625" style="389" customWidth="1"/>
    <col min="5897" max="5897" width="20.5703125" style="389" customWidth="1"/>
    <col min="5898" max="5898" width="21" style="389" customWidth="1"/>
    <col min="5899" max="5905" width="19.28515625" style="389" customWidth="1"/>
    <col min="5906" max="6149" width="9.140625" style="389"/>
    <col min="6150" max="6150" width="14.5703125" style="389" customWidth="1"/>
    <col min="6151" max="6151" width="12.5703125" style="389" customWidth="1"/>
    <col min="6152" max="6152" width="16.140625" style="389" customWidth="1"/>
    <col min="6153" max="6153" width="20.5703125" style="389" customWidth="1"/>
    <col min="6154" max="6154" width="21" style="389" customWidth="1"/>
    <col min="6155" max="6161" width="19.28515625" style="389" customWidth="1"/>
    <col min="6162" max="6405" width="9.140625" style="389"/>
    <col min="6406" max="6406" width="14.5703125" style="389" customWidth="1"/>
    <col min="6407" max="6407" width="12.5703125" style="389" customWidth="1"/>
    <col min="6408" max="6408" width="16.140625" style="389" customWidth="1"/>
    <col min="6409" max="6409" width="20.5703125" style="389" customWidth="1"/>
    <col min="6410" max="6410" width="21" style="389" customWidth="1"/>
    <col min="6411" max="6417" width="19.28515625" style="389" customWidth="1"/>
    <col min="6418" max="6661" width="9.140625" style="389"/>
    <col min="6662" max="6662" width="14.5703125" style="389" customWidth="1"/>
    <col min="6663" max="6663" width="12.5703125" style="389" customWidth="1"/>
    <col min="6664" max="6664" width="16.140625" style="389" customWidth="1"/>
    <col min="6665" max="6665" width="20.5703125" style="389" customWidth="1"/>
    <col min="6666" max="6666" width="21" style="389" customWidth="1"/>
    <col min="6667" max="6673" width="19.28515625" style="389" customWidth="1"/>
    <col min="6674" max="6917" width="9.140625" style="389"/>
    <col min="6918" max="6918" width="14.5703125" style="389" customWidth="1"/>
    <col min="6919" max="6919" width="12.5703125" style="389" customWidth="1"/>
    <col min="6920" max="6920" width="16.140625" style="389" customWidth="1"/>
    <col min="6921" max="6921" width="20.5703125" style="389" customWidth="1"/>
    <col min="6922" max="6922" width="21" style="389" customWidth="1"/>
    <col min="6923" max="6929" width="19.28515625" style="389" customWidth="1"/>
    <col min="6930" max="7173" width="9.140625" style="389"/>
    <col min="7174" max="7174" width="14.5703125" style="389" customWidth="1"/>
    <col min="7175" max="7175" width="12.5703125" style="389" customWidth="1"/>
    <col min="7176" max="7176" width="16.140625" style="389" customWidth="1"/>
    <col min="7177" max="7177" width="20.5703125" style="389" customWidth="1"/>
    <col min="7178" max="7178" width="21" style="389" customWidth="1"/>
    <col min="7179" max="7185" width="19.28515625" style="389" customWidth="1"/>
    <col min="7186" max="7429" width="9.140625" style="389"/>
    <col min="7430" max="7430" width="14.5703125" style="389" customWidth="1"/>
    <col min="7431" max="7431" width="12.5703125" style="389" customWidth="1"/>
    <col min="7432" max="7432" width="16.140625" style="389" customWidth="1"/>
    <col min="7433" max="7433" width="20.5703125" style="389" customWidth="1"/>
    <col min="7434" max="7434" width="21" style="389" customWidth="1"/>
    <col min="7435" max="7441" width="19.28515625" style="389" customWidth="1"/>
    <col min="7442" max="7685" width="9.140625" style="389"/>
    <col min="7686" max="7686" width="14.5703125" style="389" customWidth="1"/>
    <col min="7687" max="7687" width="12.5703125" style="389" customWidth="1"/>
    <col min="7688" max="7688" width="16.140625" style="389" customWidth="1"/>
    <col min="7689" max="7689" width="20.5703125" style="389" customWidth="1"/>
    <col min="7690" max="7690" width="21" style="389" customWidth="1"/>
    <col min="7691" max="7697" width="19.28515625" style="389" customWidth="1"/>
    <col min="7698" max="7941" width="9.140625" style="389"/>
    <col min="7942" max="7942" width="14.5703125" style="389" customWidth="1"/>
    <col min="7943" max="7943" width="12.5703125" style="389" customWidth="1"/>
    <col min="7944" max="7944" width="16.140625" style="389" customWidth="1"/>
    <col min="7945" max="7945" width="20.5703125" style="389" customWidth="1"/>
    <col min="7946" max="7946" width="21" style="389" customWidth="1"/>
    <col min="7947" max="7953" width="19.28515625" style="389" customWidth="1"/>
    <col min="7954" max="8197" width="9.140625" style="389"/>
    <col min="8198" max="8198" width="14.5703125" style="389" customWidth="1"/>
    <col min="8199" max="8199" width="12.5703125" style="389" customWidth="1"/>
    <col min="8200" max="8200" width="16.140625" style="389" customWidth="1"/>
    <col min="8201" max="8201" width="20.5703125" style="389" customWidth="1"/>
    <col min="8202" max="8202" width="21" style="389" customWidth="1"/>
    <col min="8203" max="8209" width="19.28515625" style="389" customWidth="1"/>
    <col min="8210" max="8453" width="9.140625" style="389"/>
    <col min="8454" max="8454" width="14.5703125" style="389" customWidth="1"/>
    <col min="8455" max="8455" width="12.5703125" style="389" customWidth="1"/>
    <col min="8456" max="8456" width="16.140625" style="389" customWidth="1"/>
    <col min="8457" max="8457" width="20.5703125" style="389" customWidth="1"/>
    <col min="8458" max="8458" width="21" style="389" customWidth="1"/>
    <col min="8459" max="8465" width="19.28515625" style="389" customWidth="1"/>
    <col min="8466" max="8709" width="9.140625" style="389"/>
    <col min="8710" max="8710" width="14.5703125" style="389" customWidth="1"/>
    <col min="8711" max="8711" width="12.5703125" style="389" customWidth="1"/>
    <col min="8712" max="8712" width="16.140625" style="389" customWidth="1"/>
    <col min="8713" max="8713" width="20.5703125" style="389" customWidth="1"/>
    <col min="8714" max="8714" width="21" style="389" customWidth="1"/>
    <col min="8715" max="8721" width="19.28515625" style="389" customWidth="1"/>
    <col min="8722" max="8965" width="9.140625" style="389"/>
    <col min="8966" max="8966" width="14.5703125" style="389" customWidth="1"/>
    <col min="8967" max="8967" width="12.5703125" style="389" customWidth="1"/>
    <col min="8968" max="8968" width="16.140625" style="389" customWidth="1"/>
    <col min="8969" max="8969" width="20.5703125" style="389" customWidth="1"/>
    <col min="8970" max="8970" width="21" style="389" customWidth="1"/>
    <col min="8971" max="8977" width="19.28515625" style="389" customWidth="1"/>
    <col min="8978" max="9221" width="9.140625" style="389"/>
    <col min="9222" max="9222" width="14.5703125" style="389" customWidth="1"/>
    <col min="9223" max="9223" width="12.5703125" style="389" customWidth="1"/>
    <col min="9224" max="9224" width="16.140625" style="389" customWidth="1"/>
    <col min="9225" max="9225" width="20.5703125" style="389" customWidth="1"/>
    <col min="9226" max="9226" width="21" style="389" customWidth="1"/>
    <col min="9227" max="9233" width="19.28515625" style="389" customWidth="1"/>
    <col min="9234" max="9477" width="9.140625" style="389"/>
    <col min="9478" max="9478" width="14.5703125" style="389" customWidth="1"/>
    <col min="9479" max="9479" width="12.5703125" style="389" customWidth="1"/>
    <col min="9480" max="9480" width="16.140625" style="389" customWidth="1"/>
    <col min="9481" max="9481" width="20.5703125" style="389" customWidth="1"/>
    <col min="9482" max="9482" width="21" style="389" customWidth="1"/>
    <col min="9483" max="9489" width="19.28515625" style="389" customWidth="1"/>
    <col min="9490" max="9733" width="9.140625" style="389"/>
    <col min="9734" max="9734" width="14.5703125" style="389" customWidth="1"/>
    <col min="9735" max="9735" width="12.5703125" style="389" customWidth="1"/>
    <col min="9736" max="9736" width="16.140625" style="389" customWidth="1"/>
    <col min="9737" max="9737" width="20.5703125" style="389" customWidth="1"/>
    <col min="9738" max="9738" width="21" style="389" customWidth="1"/>
    <col min="9739" max="9745" width="19.28515625" style="389" customWidth="1"/>
    <col min="9746" max="9989" width="9.140625" style="389"/>
    <col min="9990" max="9990" width="14.5703125" style="389" customWidth="1"/>
    <col min="9991" max="9991" width="12.5703125" style="389" customWidth="1"/>
    <col min="9992" max="9992" width="16.140625" style="389" customWidth="1"/>
    <col min="9993" max="9993" width="20.5703125" style="389" customWidth="1"/>
    <col min="9994" max="9994" width="21" style="389" customWidth="1"/>
    <col min="9995" max="10001" width="19.28515625" style="389" customWidth="1"/>
    <col min="10002" max="10245" width="9.140625" style="389"/>
    <col min="10246" max="10246" width="14.5703125" style="389" customWidth="1"/>
    <col min="10247" max="10247" width="12.5703125" style="389" customWidth="1"/>
    <col min="10248" max="10248" width="16.140625" style="389" customWidth="1"/>
    <col min="10249" max="10249" width="20.5703125" style="389" customWidth="1"/>
    <col min="10250" max="10250" width="21" style="389" customWidth="1"/>
    <col min="10251" max="10257" width="19.28515625" style="389" customWidth="1"/>
    <col min="10258" max="10501" width="9.140625" style="389"/>
    <col min="10502" max="10502" width="14.5703125" style="389" customWidth="1"/>
    <col min="10503" max="10503" width="12.5703125" style="389" customWidth="1"/>
    <col min="10504" max="10504" width="16.140625" style="389" customWidth="1"/>
    <col min="10505" max="10505" width="20.5703125" style="389" customWidth="1"/>
    <col min="10506" max="10506" width="21" style="389" customWidth="1"/>
    <col min="10507" max="10513" width="19.28515625" style="389" customWidth="1"/>
    <col min="10514" max="10757" width="9.140625" style="389"/>
    <col min="10758" max="10758" width="14.5703125" style="389" customWidth="1"/>
    <col min="10759" max="10759" width="12.5703125" style="389" customWidth="1"/>
    <col min="10760" max="10760" width="16.140625" style="389" customWidth="1"/>
    <col min="10761" max="10761" width="20.5703125" style="389" customWidth="1"/>
    <col min="10762" max="10762" width="21" style="389" customWidth="1"/>
    <col min="10763" max="10769" width="19.28515625" style="389" customWidth="1"/>
    <col min="10770" max="11013" width="9.140625" style="389"/>
    <col min="11014" max="11014" width="14.5703125" style="389" customWidth="1"/>
    <col min="11015" max="11015" width="12.5703125" style="389" customWidth="1"/>
    <col min="11016" max="11016" width="16.140625" style="389" customWidth="1"/>
    <col min="11017" max="11017" width="20.5703125" style="389" customWidth="1"/>
    <col min="11018" max="11018" width="21" style="389" customWidth="1"/>
    <col min="11019" max="11025" width="19.28515625" style="389" customWidth="1"/>
    <col min="11026" max="11269" width="9.140625" style="389"/>
    <col min="11270" max="11270" width="14.5703125" style="389" customWidth="1"/>
    <col min="11271" max="11271" width="12.5703125" style="389" customWidth="1"/>
    <col min="11272" max="11272" width="16.140625" style="389" customWidth="1"/>
    <col min="11273" max="11273" width="20.5703125" style="389" customWidth="1"/>
    <col min="11274" max="11274" width="21" style="389" customWidth="1"/>
    <col min="11275" max="11281" width="19.28515625" style="389" customWidth="1"/>
    <col min="11282" max="11525" width="9.140625" style="389"/>
    <col min="11526" max="11526" width="14.5703125" style="389" customWidth="1"/>
    <col min="11527" max="11527" width="12.5703125" style="389" customWidth="1"/>
    <col min="11528" max="11528" width="16.140625" style="389" customWidth="1"/>
    <col min="11529" max="11529" width="20.5703125" style="389" customWidth="1"/>
    <col min="11530" max="11530" width="21" style="389" customWidth="1"/>
    <col min="11531" max="11537" width="19.28515625" style="389" customWidth="1"/>
    <col min="11538" max="11781" width="9.140625" style="389"/>
    <col min="11782" max="11782" width="14.5703125" style="389" customWidth="1"/>
    <col min="11783" max="11783" width="12.5703125" style="389" customWidth="1"/>
    <col min="11784" max="11784" width="16.140625" style="389" customWidth="1"/>
    <col min="11785" max="11785" width="20.5703125" style="389" customWidth="1"/>
    <col min="11786" max="11786" width="21" style="389" customWidth="1"/>
    <col min="11787" max="11793" width="19.28515625" style="389" customWidth="1"/>
    <col min="11794" max="12037" width="9.140625" style="389"/>
    <col min="12038" max="12038" width="14.5703125" style="389" customWidth="1"/>
    <col min="12039" max="12039" width="12.5703125" style="389" customWidth="1"/>
    <col min="12040" max="12040" width="16.140625" style="389" customWidth="1"/>
    <col min="12041" max="12041" width="20.5703125" style="389" customWidth="1"/>
    <col min="12042" max="12042" width="21" style="389" customWidth="1"/>
    <col min="12043" max="12049" width="19.28515625" style="389" customWidth="1"/>
    <col min="12050" max="12293" width="9.140625" style="389"/>
    <col min="12294" max="12294" width="14.5703125" style="389" customWidth="1"/>
    <col min="12295" max="12295" width="12.5703125" style="389" customWidth="1"/>
    <col min="12296" max="12296" width="16.140625" style="389" customWidth="1"/>
    <col min="12297" max="12297" width="20.5703125" style="389" customWidth="1"/>
    <col min="12298" max="12298" width="21" style="389" customWidth="1"/>
    <col min="12299" max="12305" width="19.28515625" style="389" customWidth="1"/>
    <col min="12306" max="12549" width="9.140625" style="389"/>
    <col min="12550" max="12550" width="14.5703125" style="389" customWidth="1"/>
    <col min="12551" max="12551" width="12.5703125" style="389" customWidth="1"/>
    <col min="12552" max="12552" width="16.140625" style="389" customWidth="1"/>
    <col min="12553" max="12553" width="20.5703125" style="389" customWidth="1"/>
    <col min="12554" max="12554" width="21" style="389" customWidth="1"/>
    <col min="12555" max="12561" width="19.28515625" style="389" customWidth="1"/>
    <col min="12562" max="12805" width="9.140625" style="389"/>
    <col min="12806" max="12806" width="14.5703125" style="389" customWidth="1"/>
    <col min="12807" max="12807" width="12.5703125" style="389" customWidth="1"/>
    <col min="12808" max="12808" width="16.140625" style="389" customWidth="1"/>
    <col min="12809" max="12809" width="20.5703125" style="389" customWidth="1"/>
    <col min="12810" max="12810" width="21" style="389" customWidth="1"/>
    <col min="12811" max="12817" width="19.28515625" style="389" customWidth="1"/>
    <col min="12818" max="13061" width="9.140625" style="389"/>
    <col min="13062" max="13062" width="14.5703125" style="389" customWidth="1"/>
    <col min="13063" max="13063" width="12.5703125" style="389" customWidth="1"/>
    <col min="13064" max="13064" width="16.140625" style="389" customWidth="1"/>
    <col min="13065" max="13065" width="20.5703125" style="389" customWidth="1"/>
    <col min="13066" max="13066" width="21" style="389" customWidth="1"/>
    <col min="13067" max="13073" width="19.28515625" style="389" customWidth="1"/>
    <col min="13074" max="13317" width="9.140625" style="389"/>
    <col min="13318" max="13318" width="14.5703125" style="389" customWidth="1"/>
    <col min="13319" max="13319" width="12.5703125" style="389" customWidth="1"/>
    <col min="13320" max="13320" width="16.140625" style="389" customWidth="1"/>
    <col min="13321" max="13321" width="20.5703125" style="389" customWidth="1"/>
    <col min="13322" max="13322" width="21" style="389" customWidth="1"/>
    <col min="13323" max="13329" width="19.28515625" style="389" customWidth="1"/>
    <col min="13330" max="13573" width="9.140625" style="389"/>
    <col min="13574" max="13574" width="14.5703125" style="389" customWidth="1"/>
    <col min="13575" max="13575" width="12.5703125" style="389" customWidth="1"/>
    <col min="13576" max="13576" width="16.140625" style="389" customWidth="1"/>
    <col min="13577" max="13577" width="20.5703125" style="389" customWidth="1"/>
    <col min="13578" max="13578" width="21" style="389" customWidth="1"/>
    <col min="13579" max="13585" width="19.28515625" style="389" customWidth="1"/>
    <col min="13586" max="13829" width="9.140625" style="389"/>
    <col min="13830" max="13830" width="14.5703125" style="389" customWidth="1"/>
    <col min="13831" max="13831" width="12.5703125" style="389" customWidth="1"/>
    <col min="13832" max="13832" width="16.140625" style="389" customWidth="1"/>
    <col min="13833" max="13833" width="20.5703125" style="389" customWidth="1"/>
    <col min="13834" max="13834" width="21" style="389" customWidth="1"/>
    <col min="13835" max="13841" width="19.28515625" style="389" customWidth="1"/>
    <col min="13842" max="14085" width="9.140625" style="389"/>
    <col min="14086" max="14086" width="14.5703125" style="389" customWidth="1"/>
    <col min="14087" max="14087" width="12.5703125" style="389" customWidth="1"/>
    <col min="14088" max="14088" width="16.140625" style="389" customWidth="1"/>
    <col min="14089" max="14089" width="20.5703125" style="389" customWidth="1"/>
    <col min="14090" max="14090" width="21" style="389" customWidth="1"/>
    <col min="14091" max="14097" width="19.28515625" style="389" customWidth="1"/>
    <col min="14098" max="14341" width="9.140625" style="389"/>
    <col min="14342" max="14342" width="14.5703125" style="389" customWidth="1"/>
    <col min="14343" max="14343" width="12.5703125" style="389" customWidth="1"/>
    <col min="14344" max="14344" width="16.140625" style="389" customWidth="1"/>
    <col min="14345" max="14345" width="20.5703125" style="389" customWidth="1"/>
    <col min="14346" max="14346" width="21" style="389" customWidth="1"/>
    <col min="14347" max="14353" width="19.28515625" style="389" customWidth="1"/>
    <col min="14354" max="14597" width="9.140625" style="389"/>
    <col min="14598" max="14598" width="14.5703125" style="389" customWidth="1"/>
    <col min="14599" max="14599" width="12.5703125" style="389" customWidth="1"/>
    <col min="14600" max="14600" width="16.140625" style="389" customWidth="1"/>
    <col min="14601" max="14601" width="20.5703125" style="389" customWidth="1"/>
    <col min="14602" max="14602" width="21" style="389" customWidth="1"/>
    <col min="14603" max="14609" width="19.28515625" style="389" customWidth="1"/>
    <col min="14610" max="14853" width="9.140625" style="389"/>
    <col min="14854" max="14854" width="14.5703125" style="389" customWidth="1"/>
    <col min="14855" max="14855" width="12.5703125" style="389" customWidth="1"/>
    <col min="14856" max="14856" width="16.140625" style="389" customWidth="1"/>
    <col min="14857" max="14857" width="20.5703125" style="389" customWidth="1"/>
    <col min="14858" max="14858" width="21" style="389" customWidth="1"/>
    <col min="14859" max="14865" width="19.28515625" style="389" customWidth="1"/>
    <col min="14866" max="15109" width="9.140625" style="389"/>
    <col min="15110" max="15110" width="14.5703125" style="389" customWidth="1"/>
    <col min="15111" max="15111" width="12.5703125" style="389" customWidth="1"/>
    <col min="15112" max="15112" width="16.140625" style="389" customWidth="1"/>
    <col min="15113" max="15113" width="20.5703125" style="389" customWidth="1"/>
    <col min="15114" max="15114" width="21" style="389" customWidth="1"/>
    <col min="15115" max="15121" width="19.28515625" style="389" customWidth="1"/>
    <col min="15122" max="15365" width="9.140625" style="389"/>
    <col min="15366" max="15366" width="14.5703125" style="389" customWidth="1"/>
    <col min="15367" max="15367" width="12.5703125" style="389" customWidth="1"/>
    <col min="15368" max="15368" width="16.140625" style="389" customWidth="1"/>
    <col min="15369" max="15369" width="20.5703125" style="389" customWidth="1"/>
    <col min="15370" max="15370" width="21" style="389" customWidth="1"/>
    <col min="15371" max="15377" width="19.28515625" style="389" customWidth="1"/>
    <col min="15378" max="15621" width="9.140625" style="389"/>
    <col min="15622" max="15622" width="14.5703125" style="389" customWidth="1"/>
    <col min="15623" max="15623" width="12.5703125" style="389" customWidth="1"/>
    <col min="15624" max="15624" width="16.140625" style="389" customWidth="1"/>
    <col min="15625" max="15625" width="20.5703125" style="389" customWidth="1"/>
    <col min="15626" max="15626" width="21" style="389" customWidth="1"/>
    <col min="15627" max="15633" width="19.28515625" style="389" customWidth="1"/>
    <col min="15634" max="15877" width="9.140625" style="389"/>
    <col min="15878" max="15878" width="14.5703125" style="389" customWidth="1"/>
    <col min="15879" max="15879" width="12.5703125" style="389" customWidth="1"/>
    <col min="15880" max="15880" width="16.140625" style="389" customWidth="1"/>
    <col min="15881" max="15881" width="20.5703125" style="389" customWidth="1"/>
    <col min="15882" max="15882" width="21" style="389" customWidth="1"/>
    <col min="15883" max="15889" width="19.28515625" style="389" customWidth="1"/>
    <col min="15890" max="16133" width="9.140625" style="389"/>
    <col min="16134" max="16134" width="14.5703125" style="389" customWidth="1"/>
    <col min="16135" max="16135" width="12.5703125" style="389" customWidth="1"/>
    <col min="16136" max="16136" width="16.140625" style="389" customWidth="1"/>
    <col min="16137" max="16137" width="20.5703125" style="389" customWidth="1"/>
    <col min="16138" max="16138" width="21" style="389" customWidth="1"/>
    <col min="16139" max="16145" width="19.28515625" style="389" customWidth="1"/>
    <col min="16146" max="16384" width="9.140625" style="389"/>
  </cols>
  <sheetData>
    <row r="1" spans="1:18">
      <c r="C1" s="407" t="s">
        <v>100791</v>
      </c>
      <c r="E1" s="426" t="s">
        <v>100534</v>
      </c>
    </row>
    <row r="2" spans="1:18" ht="15.75" thickBot="1">
      <c r="C2" s="426" t="s">
        <v>35</v>
      </c>
      <c r="E2" s="427" t="s">
        <v>100535</v>
      </c>
      <c r="F2" s="428" t="e">
        <f>INDEX($F$13:$K$18,$M$18,$M$17)</f>
        <v>#N/A</v>
      </c>
    </row>
    <row r="3" spans="1:18" ht="15.75" thickBot="1">
      <c r="C3" s="426"/>
      <c r="E3" s="427"/>
      <c r="F3" s="429"/>
      <c r="M3" s="430" t="s">
        <v>100548</v>
      </c>
      <c r="N3" s="431"/>
      <c r="O3" s="431"/>
      <c r="P3" s="740"/>
      <c r="Q3" s="741"/>
      <c r="R3" s="741"/>
    </row>
    <row r="4" spans="1:18">
      <c r="C4" s="426"/>
      <c r="E4" s="427" t="s">
        <v>100536</v>
      </c>
      <c r="F4" s="433" t="e">
        <f>INDEX($F$19:$K$19,1,M17)</f>
        <v>#N/A</v>
      </c>
    </row>
    <row r="5" spans="1:18">
      <c r="C5" s="426"/>
      <c r="E5" s="427" t="s">
        <v>100537</v>
      </c>
      <c r="F5" s="742">
        <f>INDEX($F$20:$K$20,1,M18)</f>
        <v>100000</v>
      </c>
    </row>
    <row r="6" spans="1:18">
      <c r="C6" s="426"/>
      <c r="E6" s="427" t="s">
        <v>98775</v>
      </c>
      <c r="F6" s="435">
        <v>1</v>
      </c>
    </row>
    <row r="7" spans="1:18">
      <c r="B7" s="426"/>
      <c r="D7" s="436"/>
      <c r="P7" s="739" t="s">
        <v>100792</v>
      </c>
      <c r="Q7" s="739" t="s">
        <v>100739</v>
      </c>
      <c r="R7" s="739" t="s">
        <v>100793</v>
      </c>
    </row>
    <row r="8" spans="1:18">
      <c r="B8" s="426"/>
      <c r="D8" s="436"/>
      <c r="L8" s="413" t="s">
        <v>100538</v>
      </c>
      <c r="M8" s="414" t="e">
        <f>IF('EQ Calculator '!H21=Algorithm_QC_Eco!M16,PostalCode,"Postal code is outside of QC")</f>
        <v>#N/A</v>
      </c>
      <c r="P8" s="743" t="s">
        <v>99259</v>
      </c>
      <c r="Q8" s="743">
        <v>1</v>
      </c>
      <c r="R8" s="743" t="s">
        <v>99260</v>
      </c>
    </row>
    <row r="9" spans="1:18">
      <c r="A9" s="438"/>
      <c r="B9" s="439"/>
      <c r="C9" s="440"/>
      <c r="D9" s="440"/>
      <c r="E9" s="440"/>
      <c r="F9" s="441">
        <v>1</v>
      </c>
      <c r="G9" s="441">
        <v>2</v>
      </c>
      <c r="H9" s="441">
        <v>3</v>
      </c>
      <c r="I9" s="441">
        <v>4</v>
      </c>
      <c r="J9" s="441">
        <v>5</v>
      </c>
      <c r="K9" s="441">
        <v>6</v>
      </c>
      <c r="P9" s="743" t="s">
        <v>99261</v>
      </c>
      <c r="Q9" s="743">
        <v>1</v>
      </c>
      <c r="R9" s="743" t="s">
        <v>99260</v>
      </c>
    </row>
    <row r="10" spans="1:18">
      <c r="C10" s="744"/>
      <c r="D10" s="745"/>
      <c r="E10" s="746"/>
      <c r="F10" s="1777" t="s">
        <v>100553</v>
      </c>
      <c r="G10" s="1778"/>
      <c r="H10" s="1778"/>
      <c r="I10" s="1778"/>
      <c r="J10" s="1778"/>
      <c r="K10" s="1779"/>
      <c r="P10" s="743" t="s">
        <v>99292</v>
      </c>
      <c r="Q10" s="743">
        <v>1</v>
      </c>
      <c r="R10" s="743" t="s">
        <v>99260</v>
      </c>
    </row>
    <row r="11" spans="1:18">
      <c r="C11" s="744"/>
      <c r="D11" s="745"/>
      <c r="E11" s="746"/>
      <c r="F11" s="1777" t="s">
        <v>100794</v>
      </c>
      <c r="G11" s="1778"/>
      <c r="H11" s="1778"/>
      <c r="I11" s="1778"/>
      <c r="J11" s="1778"/>
      <c r="K11" s="747"/>
      <c r="L11" s="413" t="s">
        <v>98755</v>
      </c>
      <c r="M11" s="418">
        <f>Yrbuilt</f>
        <v>0</v>
      </c>
      <c r="P11" s="743" t="s">
        <v>99294</v>
      </c>
      <c r="Q11" s="743">
        <v>1</v>
      </c>
      <c r="R11" s="743" t="s">
        <v>99260</v>
      </c>
    </row>
    <row r="12" spans="1:18">
      <c r="A12" s="438" t="s">
        <v>100557</v>
      </c>
      <c r="C12" s="748" t="s">
        <v>7</v>
      </c>
      <c r="D12" s="749" t="s">
        <v>100613</v>
      </c>
      <c r="E12" s="455" t="s">
        <v>100560</v>
      </c>
      <c r="F12" s="750" t="s">
        <v>99260</v>
      </c>
      <c r="G12" s="751" t="s">
        <v>99248</v>
      </c>
      <c r="H12" s="752" t="s">
        <v>99218</v>
      </c>
      <c r="I12" s="753" t="s">
        <v>99220</v>
      </c>
      <c r="J12" s="754" t="s">
        <v>99216</v>
      </c>
      <c r="K12" s="755" t="s">
        <v>100756</v>
      </c>
      <c r="L12" s="413" t="s">
        <v>98756</v>
      </c>
      <c r="M12" s="418" t="str">
        <f>Typeofconstruction</f>
        <v>Frame</v>
      </c>
      <c r="N12" s="419"/>
      <c r="O12" s="420">
        <f>VLOOKUP(M12,'List type of construction'!$B:$C,2,FALSE)</f>
        <v>6</v>
      </c>
      <c r="P12" s="743" t="s">
        <v>99281</v>
      </c>
      <c r="Q12" s="743">
        <v>1</v>
      </c>
      <c r="R12" s="743" t="s">
        <v>99260</v>
      </c>
    </row>
    <row r="13" spans="1:18">
      <c r="A13" s="458">
        <v>1</v>
      </c>
      <c r="C13" s="756" t="s">
        <v>13</v>
      </c>
      <c r="D13" s="757">
        <v>1</v>
      </c>
      <c r="E13" s="758" t="s">
        <v>196</v>
      </c>
      <c r="F13" s="703">
        <v>0.12</v>
      </c>
      <c r="G13" s="759">
        <v>7.0000000000000007E-2</v>
      </c>
      <c r="H13" s="706">
        <v>0.08</v>
      </c>
      <c r="I13" s="708">
        <v>0.05</v>
      </c>
      <c r="J13" s="760">
        <v>2.5000000000000001E-2</v>
      </c>
      <c r="K13" s="710">
        <v>0.05</v>
      </c>
      <c r="L13" s="413" t="s">
        <v>98757</v>
      </c>
      <c r="M13" s="418">
        <f>Nbofstoreys</f>
        <v>0</v>
      </c>
      <c r="P13" s="743" t="s">
        <v>99299</v>
      </c>
      <c r="Q13" s="743">
        <v>1</v>
      </c>
      <c r="R13" s="743" t="s">
        <v>99260</v>
      </c>
    </row>
    <row r="14" spans="1:18">
      <c r="A14" s="458">
        <v>2</v>
      </c>
      <c r="C14" s="761" t="s">
        <v>19</v>
      </c>
      <c r="D14" s="757">
        <v>2</v>
      </c>
      <c r="E14" s="758" t="s">
        <v>196</v>
      </c>
      <c r="F14" s="703">
        <v>0.15</v>
      </c>
      <c r="G14" s="759">
        <v>0.08</v>
      </c>
      <c r="H14" s="706">
        <v>0.09</v>
      </c>
      <c r="I14" s="708">
        <v>0.06</v>
      </c>
      <c r="J14" s="760">
        <v>0.03</v>
      </c>
      <c r="K14" s="710">
        <v>0.08</v>
      </c>
      <c r="L14" s="413" t="s">
        <v>100540</v>
      </c>
      <c r="M14" s="418">
        <f>Totalinsuredvalue</f>
        <v>0</v>
      </c>
      <c r="P14" s="743" t="s">
        <v>99302</v>
      </c>
      <c r="Q14" s="743">
        <v>1</v>
      </c>
      <c r="R14" s="743" t="s">
        <v>99260</v>
      </c>
    </row>
    <row r="15" spans="1:18">
      <c r="A15" s="458">
        <v>3</v>
      </c>
      <c r="C15" s="695" t="s">
        <v>24</v>
      </c>
      <c r="D15" s="762">
        <v>3</v>
      </c>
      <c r="E15" s="758" t="s">
        <v>196</v>
      </c>
      <c r="F15" s="703">
        <v>0.1</v>
      </c>
      <c r="G15" s="759">
        <v>0.05</v>
      </c>
      <c r="H15" s="706">
        <v>0.05</v>
      </c>
      <c r="I15" s="708">
        <v>0.03</v>
      </c>
      <c r="J15" s="760">
        <v>1.4999999999999999E-2</v>
      </c>
      <c r="K15" s="710">
        <v>0.03</v>
      </c>
      <c r="P15" s="743" t="s">
        <v>99337</v>
      </c>
      <c r="Q15" s="743">
        <v>1</v>
      </c>
      <c r="R15" s="743" t="s">
        <v>99260</v>
      </c>
    </row>
    <row r="16" spans="1:18">
      <c r="A16" s="458">
        <v>4</v>
      </c>
      <c r="C16" s="761" t="s">
        <v>29</v>
      </c>
      <c r="D16" s="757">
        <v>4</v>
      </c>
      <c r="E16" s="758" t="s">
        <v>196</v>
      </c>
      <c r="F16" s="703">
        <v>0.18</v>
      </c>
      <c r="G16" s="759">
        <v>0.1</v>
      </c>
      <c r="H16" s="706">
        <v>0.1</v>
      </c>
      <c r="I16" s="708">
        <v>0.08</v>
      </c>
      <c r="J16" s="760">
        <v>0.05</v>
      </c>
      <c r="K16" s="710">
        <v>0.03</v>
      </c>
      <c r="L16" s="763" t="s">
        <v>98644</v>
      </c>
      <c r="M16" s="764" t="s">
        <v>99061</v>
      </c>
      <c r="P16" s="743" t="s">
        <v>99339</v>
      </c>
      <c r="Q16" s="743">
        <v>1</v>
      </c>
      <c r="R16" s="743" t="s">
        <v>99260</v>
      </c>
    </row>
    <row r="17" spans="1:18">
      <c r="A17" s="458">
        <v>5</v>
      </c>
      <c r="C17" s="756" t="s">
        <v>33</v>
      </c>
      <c r="D17" s="757">
        <v>5</v>
      </c>
      <c r="E17" s="758" t="s">
        <v>196</v>
      </c>
      <c r="F17" s="703">
        <v>0.1</v>
      </c>
      <c r="G17" s="759">
        <v>0.05</v>
      </c>
      <c r="H17" s="706">
        <v>0.05</v>
      </c>
      <c r="I17" s="708">
        <v>0.03</v>
      </c>
      <c r="J17" s="760">
        <v>1.4999999999999999E-2</v>
      </c>
      <c r="K17" s="710">
        <v>0.03</v>
      </c>
      <c r="L17" s="413" t="s">
        <v>100551</v>
      </c>
      <c r="M17" s="418" t="e">
        <f>VLOOKUP($M$8,$P:$Q,2,FALSE)</f>
        <v>#N/A</v>
      </c>
      <c r="P17" s="739" t="s">
        <v>99247</v>
      </c>
      <c r="Q17" s="739">
        <v>2</v>
      </c>
      <c r="R17" s="739" t="s">
        <v>99248</v>
      </c>
    </row>
    <row r="18" spans="1:18">
      <c r="A18" s="458">
        <v>6</v>
      </c>
      <c r="C18" s="756" t="s">
        <v>37</v>
      </c>
      <c r="D18" s="757">
        <v>6</v>
      </c>
      <c r="E18" s="758" t="s">
        <v>196</v>
      </c>
      <c r="F18" s="703">
        <v>0.1</v>
      </c>
      <c r="G18" s="759">
        <v>0.05</v>
      </c>
      <c r="H18" s="706">
        <v>0.05</v>
      </c>
      <c r="I18" s="708">
        <v>0.03</v>
      </c>
      <c r="J18" s="760">
        <v>1.4999999999999999E-2</v>
      </c>
      <c r="K18" s="710">
        <v>0.03</v>
      </c>
      <c r="L18" s="413" t="s">
        <v>100576</v>
      </c>
      <c r="M18" s="418">
        <f>MATCH(M12,$C$13:$C$18,0)</f>
        <v>6</v>
      </c>
      <c r="N18" s="474"/>
      <c r="O18" s="474"/>
      <c r="P18" s="739" t="s">
        <v>99257</v>
      </c>
      <c r="Q18" s="739">
        <v>2</v>
      </c>
      <c r="R18" s="739" t="s">
        <v>99248</v>
      </c>
    </row>
    <row r="19" spans="1:18">
      <c r="C19" s="449" t="s">
        <v>100795</v>
      </c>
      <c r="D19" s="448"/>
      <c r="E19" s="448"/>
      <c r="F19" s="765">
        <v>0.1</v>
      </c>
      <c r="G19" s="765">
        <v>0.1</v>
      </c>
      <c r="H19" s="765">
        <v>0.1</v>
      </c>
      <c r="I19" s="765">
        <v>0.1</v>
      </c>
      <c r="J19" s="765">
        <v>0.1</v>
      </c>
      <c r="K19" s="766">
        <v>0.05</v>
      </c>
      <c r="P19" s="739" t="s">
        <v>99258</v>
      </c>
      <c r="Q19" s="739">
        <v>2</v>
      </c>
      <c r="R19" s="739" t="s">
        <v>99248</v>
      </c>
    </row>
    <row r="20" spans="1:18">
      <c r="C20" s="767" t="s">
        <v>100796</v>
      </c>
      <c r="D20" s="667"/>
      <c r="E20" s="667"/>
      <c r="F20" s="742">
        <v>100000</v>
      </c>
      <c r="G20" s="742">
        <v>100000</v>
      </c>
      <c r="H20" s="742">
        <v>100000</v>
      </c>
      <c r="I20" s="742">
        <v>100000</v>
      </c>
      <c r="J20" s="742">
        <v>100000</v>
      </c>
      <c r="K20" s="768">
        <v>100000</v>
      </c>
      <c r="L20" s="478"/>
      <c r="P20" s="739" t="s">
        <v>99262</v>
      </c>
      <c r="Q20" s="739">
        <v>2</v>
      </c>
      <c r="R20" s="739" t="s">
        <v>99248</v>
      </c>
    </row>
    <row r="21" spans="1:18">
      <c r="L21" s="478"/>
      <c r="P21" s="739" t="s">
        <v>99271</v>
      </c>
      <c r="Q21" s="739">
        <v>2</v>
      </c>
      <c r="R21" s="739" t="s">
        <v>99248</v>
      </c>
    </row>
    <row r="22" spans="1:18">
      <c r="M22" s="479"/>
      <c r="P22" s="739" t="s">
        <v>99273</v>
      </c>
      <c r="Q22" s="739">
        <v>2</v>
      </c>
      <c r="R22" s="739" t="s">
        <v>99248</v>
      </c>
    </row>
    <row r="23" spans="1:18">
      <c r="C23" s="480"/>
      <c r="L23" s="482"/>
      <c r="M23" s="483"/>
      <c r="P23" s="739" t="s">
        <v>99274</v>
      </c>
      <c r="Q23" s="739">
        <v>2</v>
      </c>
      <c r="R23" s="739" t="s">
        <v>99248</v>
      </c>
    </row>
    <row r="24" spans="1:18">
      <c r="L24" s="482"/>
      <c r="P24" s="739" t="s">
        <v>99275</v>
      </c>
      <c r="Q24" s="739">
        <v>2</v>
      </c>
      <c r="R24" s="739" t="s">
        <v>99248</v>
      </c>
    </row>
    <row r="25" spans="1:18">
      <c r="C25" s="485"/>
      <c r="P25" s="739" t="s">
        <v>99277</v>
      </c>
      <c r="Q25" s="739">
        <v>2</v>
      </c>
      <c r="R25" s="739" t="s">
        <v>99248</v>
      </c>
    </row>
    <row r="26" spans="1:18">
      <c r="L26" s="486"/>
      <c r="P26" s="739" t="s">
        <v>99278</v>
      </c>
      <c r="Q26" s="739">
        <v>2</v>
      </c>
      <c r="R26" s="739" t="s">
        <v>99248</v>
      </c>
    </row>
    <row r="27" spans="1:18">
      <c r="C27" s="480"/>
      <c r="P27" s="739" t="s">
        <v>99280</v>
      </c>
      <c r="Q27" s="739">
        <v>2</v>
      </c>
      <c r="R27" s="739" t="s">
        <v>99248</v>
      </c>
    </row>
    <row r="28" spans="1:18">
      <c r="P28" s="739" t="s">
        <v>99281</v>
      </c>
      <c r="Q28" s="739">
        <v>2</v>
      </c>
      <c r="R28" s="739" t="s">
        <v>99248</v>
      </c>
    </row>
    <row r="29" spans="1:18">
      <c r="C29" s="485"/>
      <c r="P29" s="739" t="s">
        <v>99282</v>
      </c>
      <c r="Q29" s="739">
        <v>2</v>
      </c>
      <c r="R29" s="739" t="s">
        <v>99248</v>
      </c>
    </row>
    <row r="30" spans="1:18">
      <c r="P30" s="739" t="s">
        <v>99289</v>
      </c>
      <c r="Q30" s="739">
        <v>2</v>
      </c>
      <c r="R30" s="739" t="s">
        <v>99248</v>
      </c>
    </row>
    <row r="31" spans="1:18" ht="15.75" thickBot="1">
      <c r="C31" s="488" t="s">
        <v>100594</v>
      </c>
      <c r="P31" s="739" t="s">
        <v>99290</v>
      </c>
      <c r="Q31" s="739">
        <v>2</v>
      </c>
      <c r="R31" s="739" t="s">
        <v>99248</v>
      </c>
    </row>
    <row r="32" spans="1:18" ht="15.75" thickBot="1">
      <c r="C32" s="489" t="s">
        <v>52</v>
      </c>
      <c r="D32" s="490" t="s">
        <v>100596</v>
      </c>
      <c r="P32" s="739" t="s">
        <v>99295</v>
      </c>
      <c r="Q32" s="739">
        <v>2</v>
      </c>
      <c r="R32" s="739" t="s">
        <v>99248</v>
      </c>
    </row>
    <row r="33" spans="3:18">
      <c r="C33" s="491">
        <v>0.03</v>
      </c>
      <c r="D33" s="492"/>
      <c r="P33" s="739" t="s">
        <v>99296</v>
      </c>
      <c r="Q33" s="739">
        <v>2</v>
      </c>
      <c r="R33" s="739" t="s">
        <v>99248</v>
      </c>
    </row>
    <row r="34" spans="3:18">
      <c r="C34" s="491">
        <v>0.05</v>
      </c>
      <c r="D34" s="492"/>
      <c r="P34" s="739" t="s">
        <v>99297</v>
      </c>
      <c r="Q34" s="739">
        <v>2</v>
      </c>
      <c r="R34" s="739" t="s">
        <v>99248</v>
      </c>
    </row>
    <row r="35" spans="3:18">
      <c r="C35" s="491">
        <v>0.08</v>
      </c>
      <c r="D35" s="492"/>
      <c r="P35" s="739" t="s">
        <v>99298</v>
      </c>
      <c r="Q35" s="739">
        <v>2</v>
      </c>
      <c r="R35" s="739" t="s">
        <v>99248</v>
      </c>
    </row>
    <row r="36" spans="3:18">
      <c r="C36" s="491">
        <v>0.1</v>
      </c>
      <c r="D36" s="492"/>
      <c r="P36" s="739" t="s">
        <v>99300</v>
      </c>
      <c r="Q36" s="739">
        <v>2</v>
      </c>
      <c r="R36" s="739" t="s">
        <v>99248</v>
      </c>
    </row>
    <row r="37" spans="3:18">
      <c r="C37" s="491">
        <v>0.15</v>
      </c>
      <c r="D37" s="492"/>
      <c r="P37" s="739" t="s">
        <v>99301</v>
      </c>
      <c r="Q37" s="739">
        <v>2</v>
      </c>
      <c r="R37" s="739" t="s">
        <v>99248</v>
      </c>
    </row>
    <row r="38" spans="3:18">
      <c r="C38" s="491">
        <v>0.2</v>
      </c>
      <c r="D38" s="492"/>
      <c r="P38" s="739" t="s">
        <v>99324</v>
      </c>
      <c r="Q38" s="739">
        <v>2</v>
      </c>
      <c r="R38" s="739" t="s">
        <v>99248</v>
      </c>
    </row>
    <row r="39" spans="3:18">
      <c r="C39" s="491">
        <v>0.25</v>
      </c>
      <c r="D39" s="492"/>
      <c r="P39" s="739" t="s">
        <v>99325</v>
      </c>
      <c r="Q39" s="739">
        <v>2</v>
      </c>
      <c r="R39" s="739" t="s">
        <v>99248</v>
      </c>
    </row>
    <row r="40" spans="3:18" ht="15.75" thickBot="1">
      <c r="C40" s="493">
        <v>0.3</v>
      </c>
      <c r="D40" s="494"/>
      <c r="P40" s="739" t="s">
        <v>99338</v>
      </c>
      <c r="Q40" s="739">
        <v>2</v>
      </c>
      <c r="R40" s="739" t="s">
        <v>99248</v>
      </c>
    </row>
    <row r="41" spans="3:18">
      <c r="P41" s="739" t="s">
        <v>99442</v>
      </c>
      <c r="Q41" s="739">
        <v>2</v>
      </c>
      <c r="R41" s="739" t="s">
        <v>99248</v>
      </c>
    </row>
    <row r="42" spans="3:18">
      <c r="P42" s="739" t="s">
        <v>99443</v>
      </c>
      <c r="Q42" s="739">
        <v>2</v>
      </c>
      <c r="R42" s="739" t="s">
        <v>99248</v>
      </c>
    </row>
    <row r="43" spans="3:18">
      <c r="P43" s="743" t="s">
        <v>100797</v>
      </c>
      <c r="Q43" s="743">
        <v>3</v>
      </c>
      <c r="R43" s="743" t="s">
        <v>99218</v>
      </c>
    </row>
    <row r="44" spans="3:18">
      <c r="P44" s="743" t="s">
        <v>99217</v>
      </c>
      <c r="Q44" s="743">
        <v>3</v>
      </c>
      <c r="R44" s="743" t="s">
        <v>99218</v>
      </c>
    </row>
    <row r="45" spans="3:18">
      <c r="P45" s="743" t="s">
        <v>99223</v>
      </c>
      <c r="Q45" s="743">
        <v>3</v>
      </c>
      <c r="R45" s="743" t="s">
        <v>99218</v>
      </c>
    </row>
    <row r="46" spans="3:18">
      <c r="P46" s="743" t="s">
        <v>99224</v>
      </c>
      <c r="Q46" s="743">
        <v>3</v>
      </c>
      <c r="R46" s="743" t="s">
        <v>99218</v>
      </c>
    </row>
    <row r="47" spans="3:18">
      <c r="P47" s="743" t="s">
        <v>99225</v>
      </c>
      <c r="Q47" s="743">
        <v>3</v>
      </c>
      <c r="R47" s="743" t="s">
        <v>99218</v>
      </c>
    </row>
    <row r="48" spans="3:18">
      <c r="P48" s="743" t="s">
        <v>99233</v>
      </c>
      <c r="Q48" s="743">
        <v>3</v>
      </c>
      <c r="R48" s="743" t="s">
        <v>99218</v>
      </c>
    </row>
    <row r="49" spans="16:18">
      <c r="P49" s="739" t="s">
        <v>99234</v>
      </c>
      <c r="Q49" s="739">
        <v>4</v>
      </c>
      <c r="R49" s="739" t="s">
        <v>99220</v>
      </c>
    </row>
    <row r="50" spans="16:18">
      <c r="P50" s="739" t="s">
        <v>99235</v>
      </c>
      <c r="Q50" s="739">
        <v>4</v>
      </c>
      <c r="R50" s="739" t="s">
        <v>99220</v>
      </c>
    </row>
    <row r="51" spans="16:18">
      <c r="P51" s="739" t="s">
        <v>99237</v>
      </c>
      <c r="Q51" s="739">
        <v>4</v>
      </c>
      <c r="R51" s="739" t="s">
        <v>99220</v>
      </c>
    </row>
    <row r="52" spans="16:18">
      <c r="P52" s="739" t="s">
        <v>99238</v>
      </c>
      <c r="Q52" s="739">
        <v>4</v>
      </c>
      <c r="R52" s="739" t="s">
        <v>99220</v>
      </c>
    </row>
    <row r="53" spans="16:18">
      <c r="P53" s="739" t="s">
        <v>99239</v>
      </c>
      <c r="Q53" s="739">
        <v>4</v>
      </c>
      <c r="R53" s="739" t="s">
        <v>99220</v>
      </c>
    </row>
    <row r="54" spans="16:18">
      <c r="P54" s="739" t="s">
        <v>99241</v>
      </c>
      <c r="Q54" s="739">
        <v>4</v>
      </c>
      <c r="R54" s="739" t="s">
        <v>99220</v>
      </c>
    </row>
    <row r="55" spans="16:18">
      <c r="P55" s="739" t="s">
        <v>99242</v>
      </c>
      <c r="Q55" s="739">
        <v>4</v>
      </c>
      <c r="R55" s="739" t="s">
        <v>99220</v>
      </c>
    </row>
    <row r="56" spans="16:18">
      <c r="P56" s="739" t="s">
        <v>99243</v>
      </c>
      <c r="Q56" s="739">
        <v>4</v>
      </c>
      <c r="R56" s="739" t="s">
        <v>99220</v>
      </c>
    </row>
    <row r="57" spans="16:18">
      <c r="P57" s="739" t="s">
        <v>99244</v>
      </c>
      <c r="Q57" s="739">
        <v>4</v>
      </c>
      <c r="R57" s="739" t="s">
        <v>99220</v>
      </c>
    </row>
    <row r="58" spans="16:18">
      <c r="P58" s="739" t="s">
        <v>99245</v>
      </c>
      <c r="Q58" s="739">
        <v>4</v>
      </c>
      <c r="R58" s="739" t="s">
        <v>99220</v>
      </c>
    </row>
    <row r="59" spans="16:18">
      <c r="P59" s="739" t="s">
        <v>99246</v>
      </c>
      <c r="Q59" s="739">
        <v>4</v>
      </c>
      <c r="R59" s="739" t="s">
        <v>99220</v>
      </c>
    </row>
    <row r="60" spans="16:18">
      <c r="P60" s="739" t="s">
        <v>99249</v>
      </c>
      <c r="Q60" s="739">
        <v>4</v>
      </c>
      <c r="R60" s="739" t="s">
        <v>99220</v>
      </c>
    </row>
    <row r="61" spans="16:18">
      <c r="P61" s="739" t="s">
        <v>99250</v>
      </c>
      <c r="Q61" s="739">
        <v>4</v>
      </c>
      <c r="R61" s="739" t="s">
        <v>99220</v>
      </c>
    </row>
    <row r="62" spans="16:18">
      <c r="P62" s="739" t="s">
        <v>99230</v>
      </c>
      <c r="Q62" s="739">
        <v>4</v>
      </c>
      <c r="R62" s="739" t="s">
        <v>99220</v>
      </c>
    </row>
    <row r="63" spans="16:18">
      <c r="P63" s="739" t="s">
        <v>99252</v>
      </c>
      <c r="Q63" s="739">
        <v>4</v>
      </c>
      <c r="R63" s="739" t="s">
        <v>99220</v>
      </c>
    </row>
    <row r="64" spans="16:18">
      <c r="P64" s="739" t="s">
        <v>99254</v>
      </c>
      <c r="Q64" s="739">
        <v>4</v>
      </c>
      <c r="R64" s="739" t="s">
        <v>99220</v>
      </c>
    </row>
    <row r="65" spans="16:18">
      <c r="P65" s="739" t="s">
        <v>99255</v>
      </c>
      <c r="Q65" s="739">
        <v>4</v>
      </c>
      <c r="R65" s="739" t="s">
        <v>99220</v>
      </c>
    </row>
    <row r="66" spans="16:18">
      <c r="P66" s="739" t="s">
        <v>99256</v>
      </c>
      <c r="Q66" s="739">
        <v>4</v>
      </c>
      <c r="R66" s="739" t="s">
        <v>99220</v>
      </c>
    </row>
    <row r="67" spans="16:18">
      <c r="P67" s="739" t="s">
        <v>99263</v>
      </c>
      <c r="Q67" s="739">
        <v>4</v>
      </c>
      <c r="R67" s="739" t="s">
        <v>99220</v>
      </c>
    </row>
    <row r="68" spans="16:18">
      <c r="P68" s="739" t="s">
        <v>99264</v>
      </c>
      <c r="Q68" s="739">
        <v>4</v>
      </c>
      <c r="R68" s="739" t="s">
        <v>99220</v>
      </c>
    </row>
    <row r="69" spans="16:18">
      <c r="P69" s="739" t="s">
        <v>99265</v>
      </c>
      <c r="Q69" s="739">
        <v>4</v>
      </c>
      <c r="R69" s="739" t="s">
        <v>99220</v>
      </c>
    </row>
    <row r="70" spans="16:18">
      <c r="P70" s="739" t="s">
        <v>99266</v>
      </c>
      <c r="Q70" s="739">
        <v>4</v>
      </c>
      <c r="R70" s="739" t="s">
        <v>99220</v>
      </c>
    </row>
    <row r="71" spans="16:18">
      <c r="P71" s="739" t="s">
        <v>99267</v>
      </c>
      <c r="Q71" s="739">
        <v>4</v>
      </c>
      <c r="R71" s="739" t="s">
        <v>99220</v>
      </c>
    </row>
    <row r="72" spans="16:18">
      <c r="P72" s="739" t="s">
        <v>99270</v>
      </c>
      <c r="Q72" s="739">
        <v>4</v>
      </c>
      <c r="R72" s="739" t="s">
        <v>99220</v>
      </c>
    </row>
    <row r="73" spans="16:18">
      <c r="P73" s="739" t="s">
        <v>99272</v>
      </c>
      <c r="Q73" s="739">
        <v>4</v>
      </c>
      <c r="R73" s="739" t="s">
        <v>99220</v>
      </c>
    </row>
    <row r="74" spans="16:18">
      <c r="P74" s="739" t="s">
        <v>99276</v>
      </c>
      <c r="Q74" s="739">
        <v>4</v>
      </c>
      <c r="R74" s="739" t="s">
        <v>99220</v>
      </c>
    </row>
    <row r="75" spans="16:18">
      <c r="P75" s="739" t="s">
        <v>99279</v>
      </c>
      <c r="Q75" s="739">
        <v>4</v>
      </c>
      <c r="R75" s="739" t="s">
        <v>99220</v>
      </c>
    </row>
    <row r="76" spans="16:18">
      <c r="P76" s="739" t="s">
        <v>99283</v>
      </c>
      <c r="Q76" s="739">
        <v>4</v>
      </c>
      <c r="R76" s="739" t="s">
        <v>99220</v>
      </c>
    </row>
    <row r="77" spans="16:18">
      <c r="P77" s="739" t="s">
        <v>99284</v>
      </c>
      <c r="Q77" s="739">
        <v>4</v>
      </c>
      <c r="R77" s="739" t="s">
        <v>99220</v>
      </c>
    </row>
    <row r="78" spans="16:18">
      <c r="P78" s="739" t="s">
        <v>99285</v>
      </c>
      <c r="Q78" s="739">
        <v>4</v>
      </c>
      <c r="R78" s="739" t="s">
        <v>99220</v>
      </c>
    </row>
    <row r="79" spans="16:18">
      <c r="P79" s="739" t="s">
        <v>99286</v>
      </c>
      <c r="Q79" s="739">
        <v>4</v>
      </c>
      <c r="R79" s="739" t="s">
        <v>99220</v>
      </c>
    </row>
    <row r="80" spans="16:18">
      <c r="P80" s="739" t="s">
        <v>99287</v>
      </c>
      <c r="Q80" s="739">
        <v>4</v>
      </c>
      <c r="R80" s="739" t="s">
        <v>99220</v>
      </c>
    </row>
    <row r="81" spans="16:18">
      <c r="P81" s="739" t="s">
        <v>99288</v>
      </c>
      <c r="Q81" s="739">
        <v>4</v>
      </c>
      <c r="R81" s="739" t="s">
        <v>99220</v>
      </c>
    </row>
    <row r="82" spans="16:18">
      <c r="P82" s="739" t="s">
        <v>99291</v>
      </c>
      <c r="Q82" s="739">
        <v>4</v>
      </c>
      <c r="R82" s="739" t="s">
        <v>99220</v>
      </c>
    </row>
    <row r="83" spans="16:18">
      <c r="P83" s="739" t="s">
        <v>99293</v>
      </c>
      <c r="Q83" s="739">
        <v>4</v>
      </c>
      <c r="R83" s="739" t="s">
        <v>99220</v>
      </c>
    </row>
    <row r="84" spans="16:18">
      <c r="P84" s="739" t="s">
        <v>99303</v>
      </c>
      <c r="Q84" s="739">
        <v>4</v>
      </c>
      <c r="R84" s="739" t="s">
        <v>99220</v>
      </c>
    </row>
    <row r="85" spans="16:18">
      <c r="P85" s="739" t="s">
        <v>100798</v>
      </c>
      <c r="Q85" s="739">
        <v>4</v>
      </c>
      <c r="R85" s="739" t="s">
        <v>99220</v>
      </c>
    </row>
    <row r="86" spans="16:18">
      <c r="P86" s="739" t="s">
        <v>99311</v>
      </c>
      <c r="Q86" s="739">
        <v>4</v>
      </c>
      <c r="R86" s="739" t="s">
        <v>99220</v>
      </c>
    </row>
    <row r="87" spans="16:18">
      <c r="P87" s="739" t="s">
        <v>99315</v>
      </c>
      <c r="Q87" s="739">
        <v>4</v>
      </c>
      <c r="R87" s="739" t="s">
        <v>99220</v>
      </c>
    </row>
    <row r="88" spans="16:18">
      <c r="P88" s="739" t="s">
        <v>99316</v>
      </c>
      <c r="Q88" s="739">
        <v>4</v>
      </c>
      <c r="R88" s="739" t="s">
        <v>99220</v>
      </c>
    </row>
    <row r="89" spans="16:18">
      <c r="P89" s="739" t="s">
        <v>99317</v>
      </c>
      <c r="Q89" s="739">
        <v>4</v>
      </c>
      <c r="R89" s="739" t="s">
        <v>99220</v>
      </c>
    </row>
    <row r="90" spans="16:18">
      <c r="P90" s="739" t="s">
        <v>99318</v>
      </c>
      <c r="Q90" s="739">
        <v>4</v>
      </c>
      <c r="R90" s="739" t="s">
        <v>99220</v>
      </c>
    </row>
    <row r="91" spans="16:18">
      <c r="P91" s="739" t="s">
        <v>99319</v>
      </c>
      <c r="Q91" s="739">
        <v>4</v>
      </c>
      <c r="R91" s="739" t="s">
        <v>99220</v>
      </c>
    </row>
    <row r="92" spans="16:18">
      <c r="P92" s="739" t="s">
        <v>99320</v>
      </c>
      <c r="Q92" s="739">
        <v>4</v>
      </c>
      <c r="R92" s="739" t="s">
        <v>99220</v>
      </c>
    </row>
    <row r="93" spans="16:18">
      <c r="P93" s="739" t="s">
        <v>99322</v>
      </c>
      <c r="Q93" s="739">
        <v>4</v>
      </c>
      <c r="R93" s="739" t="s">
        <v>99220</v>
      </c>
    </row>
    <row r="94" spans="16:18">
      <c r="P94" s="739" t="s">
        <v>99323</v>
      </c>
      <c r="Q94" s="739">
        <v>4</v>
      </c>
      <c r="R94" s="739" t="s">
        <v>99220</v>
      </c>
    </row>
    <row r="95" spans="16:18">
      <c r="P95" s="739" t="s">
        <v>99326</v>
      </c>
      <c r="Q95" s="739">
        <v>4</v>
      </c>
      <c r="R95" s="739" t="s">
        <v>99220</v>
      </c>
    </row>
    <row r="96" spans="16:18">
      <c r="P96" s="739" t="s">
        <v>99327</v>
      </c>
      <c r="Q96" s="739">
        <v>4</v>
      </c>
      <c r="R96" s="739" t="s">
        <v>99220</v>
      </c>
    </row>
    <row r="97" spans="16:18">
      <c r="P97" s="739" t="s">
        <v>99328</v>
      </c>
      <c r="Q97" s="739">
        <v>4</v>
      </c>
      <c r="R97" s="739" t="s">
        <v>99220</v>
      </c>
    </row>
    <row r="98" spans="16:18">
      <c r="P98" s="739" t="s">
        <v>99329</v>
      </c>
      <c r="Q98" s="739">
        <v>4</v>
      </c>
      <c r="R98" s="739" t="s">
        <v>99220</v>
      </c>
    </row>
    <row r="99" spans="16:18">
      <c r="P99" s="739" t="s">
        <v>99330</v>
      </c>
      <c r="Q99" s="739">
        <v>4</v>
      </c>
      <c r="R99" s="739" t="s">
        <v>99220</v>
      </c>
    </row>
    <row r="100" spans="16:18">
      <c r="P100" s="739" t="s">
        <v>99331</v>
      </c>
      <c r="Q100" s="739">
        <v>4</v>
      </c>
      <c r="R100" s="739" t="s">
        <v>99220</v>
      </c>
    </row>
    <row r="101" spans="16:18">
      <c r="P101" s="739" t="s">
        <v>99333</v>
      </c>
      <c r="Q101" s="739">
        <v>4</v>
      </c>
      <c r="R101" s="739" t="s">
        <v>99220</v>
      </c>
    </row>
    <row r="102" spans="16:18">
      <c r="P102" s="739" t="s">
        <v>99334</v>
      </c>
      <c r="Q102" s="739">
        <v>4</v>
      </c>
      <c r="R102" s="739" t="s">
        <v>99220</v>
      </c>
    </row>
    <row r="103" spans="16:18">
      <c r="P103" s="739" t="s">
        <v>99335</v>
      </c>
      <c r="Q103" s="739">
        <v>4</v>
      </c>
      <c r="R103" s="739" t="s">
        <v>99220</v>
      </c>
    </row>
    <row r="104" spans="16:18">
      <c r="P104" s="739" t="s">
        <v>99336</v>
      </c>
      <c r="Q104" s="739">
        <v>4</v>
      </c>
      <c r="R104" s="739" t="s">
        <v>99220</v>
      </c>
    </row>
    <row r="105" spans="16:18">
      <c r="P105" s="739" t="s">
        <v>99340</v>
      </c>
      <c r="Q105" s="739">
        <v>4</v>
      </c>
      <c r="R105" s="739" t="s">
        <v>99220</v>
      </c>
    </row>
    <row r="106" spans="16:18">
      <c r="P106" s="739" t="s">
        <v>99341</v>
      </c>
      <c r="Q106" s="739">
        <v>4</v>
      </c>
      <c r="R106" s="739" t="s">
        <v>99220</v>
      </c>
    </row>
    <row r="107" spans="16:18">
      <c r="P107" s="739" t="s">
        <v>99405</v>
      </c>
      <c r="Q107" s="739">
        <v>4</v>
      </c>
      <c r="R107" s="739" t="s">
        <v>99220</v>
      </c>
    </row>
    <row r="108" spans="16:18">
      <c r="P108" s="739" t="s">
        <v>99407</v>
      </c>
      <c r="Q108" s="739">
        <v>4</v>
      </c>
      <c r="R108" s="739" t="s">
        <v>99220</v>
      </c>
    </row>
    <row r="109" spans="16:18">
      <c r="P109" s="739" t="s">
        <v>99409</v>
      </c>
      <c r="Q109" s="739">
        <v>4</v>
      </c>
      <c r="R109" s="739" t="s">
        <v>99220</v>
      </c>
    </row>
    <row r="110" spans="16:18">
      <c r="P110" s="739" t="s">
        <v>99410</v>
      </c>
      <c r="Q110" s="739">
        <v>4</v>
      </c>
      <c r="R110" s="739" t="s">
        <v>99220</v>
      </c>
    </row>
    <row r="111" spans="16:18">
      <c r="P111" s="739" t="s">
        <v>99411</v>
      </c>
      <c r="Q111" s="739">
        <v>4</v>
      </c>
      <c r="R111" s="739" t="s">
        <v>99220</v>
      </c>
    </row>
    <row r="112" spans="16:18">
      <c r="P112" s="739" t="s">
        <v>99412</v>
      </c>
      <c r="Q112" s="739">
        <v>4</v>
      </c>
      <c r="R112" s="739" t="s">
        <v>99220</v>
      </c>
    </row>
    <row r="113" spans="16:18">
      <c r="P113" s="739" t="s">
        <v>99413</v>
      </c>
      <c r="Q113" s="739">
        <v>4</v>
      </c>
      <c r="R113" s="739" t="s">
        <v>99220</v>
      </c>
    </row>
    <row r="114" spans="16:18">
      <c r="P114" s="739" t="s">
        <v>99414</v>
      </c>
      <c r="Q114" s="739">
        <v>4</v>
      </c>
      <c r="R114" s="739" t="s">
        <v>99220</v>
      </c>
    </row>
    <row r="115" spans="16:18">
      <c r="P115" s="739" t="s">
        <v>99415</v>
      </c>
      <c r="Q115" s="739">
        <v>4</v>
      </c>
      <c r="R115" s="739" t="s">
        <v>99220</v>
      </c>
    </row>
    <row r="116" spans="16:18">
      <c r="P116" s="739" t="s">
        <v>99416</v>
      </c>
      <c r="Q116" s="739">
        <v>4</v>
      </c>
      <c r="R116" s="739" t="s">
        <v>99220</v>
      </c>
    </row>
    <row r="117" spans="16:18">
      <c r="P117" s="739" t="s">
        <v>99417</v>
      </c>
      <c r="Q117" s="739">
        <v>4</v>
      </c>
      <c r="R117" s="739" t="s">
        <v>99220</v>
      </c>
    </row>
    <row r="118" spans="16:18">
      <c r="P118" s="739" t="s">
        <v>99418</v>
      </c>
      <c r="Q118" s="739">
        <v>4</v>
      </c>
      <c r="R118" s="739" t="s">
        <v>99220</v>
      </c>
    </row>
    <row r="119" spans="16:18">
      <c r="P119" s="739" t="s">
        <v>99419</v>
      </c>
      <c r="Q119" s="739">
        <v>4</v>
      </c>
      <c r="R119" s="739" t="s">
        <v>99220</v>
      </c>
    </row>
    <row r="120" spans="16:18">
      <c r="P120" s="739" t="s">
        <v>99420</v>
      </c>
      <c r="Q120" s="739">
        <v>4</v>
      </c>
      <c r="R120" s="739" t="s">
        <v>99220</v>
      </c>
    </row>
    <row r="121" spans="16:18">
      <c r="P121" s="739" t="s">
        <v>99421</v>
      </c>
      <c r="Q121" s="739">
        <v>4</v>
      </c>
      <c r="R121" s="739" t="s">
        <v>99220</v>
      </c>
    </row>
    <row r="122" spans="16:18">
      <c r="P122" s="739" t="s">
        <v>99422</v>
      </c>
      <c r="Q122" s="739">
        <v>4</v>
      </c>
      <c r="R122" s="739" t="s">
        <v>99220</v>
      </c>
    </row>
    <row r="123" spans="16:18">
      <c r="P123" s="739" t="s">
        <v>99423</v>
      </c>
      <c r="Q123" s="739">
        <v>4</v>
      </c>
      <c r="R123" s="739" t="s">
        <v>99220</v>
      </c>
    </row>
    <row r="124" spans="16:18">
      <c r="P124" s="739" t="s">
        <v>99424</v>
      </c>
      <c r="Q124" s="739">
        <v>4</v>
      </c>
      <c r="R124" s="739" t="s">
        <v>99220</v>
      </c>
    </row>
    <row r="125" spans="16:18">
      <c r="P125" s="739" t="s">
        <v>99425</v>
      </c>
      <c r="Q125" s="739">
        <v>4</v>
      </c>
      <c r="R125" s="739" t="s">
        <v>99220</v>
      </c>
    </row>
    <row r="126" spans="16:18">
      <c r="P126" s="739" t="s">
        <v>99426</v>
      </c>
      <c r="Q126" s="739">
        <v>4</v>
      </c>
      <c r="R126" s="739" t="s">
        <v>99220</v>
      </c>
    </row>
    <row r="127" spans="16:18">
      <c r="P127" s="739" t="s">
        <v>99433</v>
      </c>
      <c r="Q127" s="739">
        <v>4</v>
      </c>
      <c r="R127" s="739" t="s">
        <v>99220</v>
      </c>
    </row>
    <row r="128" spans="16:18">
      <c r="P128" s="739" t="s">
        <v>99444</v>
      </c>
      <c r="Q128" s="739">
        <v>4</v>
      </c>
      <c r="R128" s="739" t="s">
        <v>99220</v>
      </c>
    </row>
    <row r="129" spans="16:18">
      <c r="P129" s="739" t="s">
        <v>99445</v>
      </c>
      <c r="Q129" s="739">
        <v>4</v>
      </c>
      <c r="R129" s="739" t="s">
        <v>99220</v>
      </c>
    </row>
    <row r="130" spans="16:18">
      <c r="P130" s="739" t="s">
        <v>99452</v>
      </c>
      <c r="Q130" s="739">
        <v>4</v>
      </c>
      <c r="R130" s="739" t="s">
        <v>99220</v>
      </c>
    </row>
    <row r="131" spans="16:18">
      <c r="P131" s="739" t="s">
        <v>99454</v>
      </c>
      <c r="Q131" s="739">
        <v>4</v>
      </c>
      <c r="R131" s="739" t="s">
        <v>99220</v>
      </c>
    </row>
    <row r="132" spans="16:18">
      <c r="P132" s="739" t="s">
        <v>99456</v>
      </c>
      <c r="Q132" s="739">
        <v>4</v>
      </c>
      <c r="R132" s="739" t="s">
        <v>99220</v>
      </c>
    </row>
    <row r="133" spans="16:18">
      <c r="P133" s="739" t="s">
        <v>99464</v>
      </c>
      <c r="Q133" s="739">
        <v>4</v>
      </c>
      <c r="R133" s="739" t="s">
        <v>99220</v>
      </c>
    </row>
    <row r="134" spans="16:18">
      <c r="P134" s="739" t="s">
        <v>99465</v>
      </c>
      <c r="Q134" s="739">
        <v>4</v>
      </c>
      <c r="R134" s="739" t="s">
        <v>99220</v>
      </c>
    </row>
    <row r="135" spans="16:18">
      <c r="P135" s="743" t="s">
        <v>99215</v>
      </c>
      <c r="Q135" s="743">
        <v>5</v>
      </c>
      <c r="R135" s="743" t="s">
        <v>99216</v>
      </c>
    </row>
    <row r="136" spans="16:18">
      <c r="P136" s="743" t="s">
        <v>99221</v>
      </c>
      <c r="Q136" s="743">
        <v>5</v>
      </c>
      <c r="R136" s="743" t="s">
        <v>99216</v>
      </c>
    </row>
    <row r="137" spans="16:18">
      <c r="P137" s="743" t="s">
        <v>99347</v>
      </c>
      <c r="Q137" s="743">
        <v>5</v>
      </c>
      <c r="R137" s="743" t="s">
        <v>99216</v>
      </c>
    </row>
    <row r="138" spans="16:18">
      <c r="P138" s="743" t="s">
        <v>99348</v>
      </c>
      <c r="Q138" s="743">
        <v>5</v>
      </c>
      <c r="R138" s="743" t="s">
        <v>99216</v>
      </c>
    </row>
    <row r="139" spans="16:18">
      <c r="P139" s="743" t="s">
        <v>99353</v>
      </c>
      <c r="Q139" s="743">
        <v>5</v>
      </c>
      <c r="R139" s="743" t="s">
        <v>99216</v>
      </c>
    </row>
    <row r="140" spans="16:18">
      <c r="P140" s="743" t="s">
        <v>99355</v>
      </c>
      <c r="Q140" s="743">
        <v>5</v>
      </c>
      <c r="R140" s="743" t="s">
        <v>99216</v>
      </c>
    </row>
    <row r="141" spans="16:18">
      <c r="P141" s="743" t="s">
        <v>99387</v>
      </c>
      <c r="Q141" s="743">
        <v>5</v>
      </c>
      <c r="R141" s="743" t="s">
        <v>99216</v>
      </c>
    </row>
    <row r="142" spans="16:18">
      <c r="P142" s="743" t="s">
        <v>99389</v>
      </c>
      <c r="Q142" s="743">
        <v>5</v>
      </c>
      <c r="R142" s="743" t="s">
        <v>99216</v>
      </c>
    </row>
    <row r="143" spans="16:18">
      <c r="P143" s="743" t="s">
        <v>99390</v>
      </c>
      <c r="Q143" s="743">
        <v>5</v>
      </c>
      <c r="R143" s="743" t="s">
        <v>99216</v>
      </c>
    </row>
    <row r="144" spans="16:18">
      <c r="P144" s="743" t="s">
        <v>99398</v>
      </c>
      <c r="Q144" s="743">
        <v>5</v>
      </c>
      <c r="R144" s="743" t="s">
        <v>99216</v>
      </c>
    </row>
    <row r="145" spans="16:18">
      <c r="P145" s="743" t="s">
        <v>99400</v>
      </c>
      <c r="Q145" s="743">
        <v>5</v>
      </c>
      <c r="R145" s="743" t="s">
        <v>99216</v>
      </c>
    </row>
    <row r="146" spans="16:18">
      <c r="P146" s="743" t="s">
        <v>99403</v>
      </c>
      <c r="Q146" s="743">
        <v>5</v>
      </c>
      <c r="R146" s="743" t="s">
        <v>99216</v>
      </c>
    </row>
    <row r="147" spans="16:18">
      <c r="P147" s="743" t="s">
        <v>99429</v>
      </c>
      <c r="Q147" s="743">
        <v>5</v>
      </c>
      <c r="R147" s="743" t="s">
        <v>99216</v>
      </c>
    </row>
    <row r="148" spans="16:18">
      <c r="P148" s="743" t="s">
        <v>99432</v>
      </c>
      <c r="Q148" s="743">
        <v>5</v>
      </c>
      <c r="R148" s="743" t="s">
        <v>99216</v>
      </c>
    </row>
    <row r="149" spans="16:18">
      <c r="P149" s="743" t="s">
        <v>99436</v>
      </c>
      <c r="Q149" s="743">
        <v>5</v>
      </c>
      <c r="R149" s="743" t="s">
        <v>99216</v>
      </c>
    </row>
    <row r="150" spans="16:18">
      <c r="P150" s="743" t="s">
        <v>99437</v>
      </c>
      <c r="Q150" s="743">
        <v>5</v>
      </c>
      <c r="R150" s="743" t="s">
        <v>99216</v>
      </c>
    </row>
    <row r="151" spans="16:18">
      <c r="P151" s="743" t="s">
        <v>99438</v>
      </c>
      <c r="Q151" s="743">
        <v>5</v>
      </c>
      <c r="R151" s="743" t="s">
        <v>99216</v>
      </c>
    </row>
    <row r="152" spans="16:18">
      <c r="P152" s="743" t="s">
        <v>99449</v>
      </c>
      <c r="Q152" s="743">
        <v>5</v>
      </c>
      <c r="R152" s="743" t="s">
        <v>99216</v>
      </c>
    </row>
    <row r="153" spans="16:18">
      <c r="P153" s="743" t="s">
        <v>99469</v>
      </c>
      <c r="Q153" s="743">
        <v>5</v>
      </c>
      <c r="R153" s="743" t="s">
        <v>99216</v>
      </c>
    </row>
    <row r="154" spans="16:18">
      <c r="P154" s="743" t="s">
        <v>99470</v>
      </c>
      <c r="Q154" s="743">
        <v>5</v>
      </c>
      <c r="R154" s="743" t="s">
        <v>99216</v>
      </c>
    </row>
    <row r="155" spans="16:18">
      <c r="P155" s="743" t="s">
        <v>99471</v>
      </c>
      <c r="Q155" s="743">
        <v>5</v>
      </c>
      <c r="R155" s="743" t="s">
        <v>99216</v>
      </c>
    </row>
    <row r="156" spans="16:18">
      <c r="P156" s="743" t="s">
        <v>99477</v>
      </c>
      <c r="Q156" s="743">
        <v>5</v>
      </c>
      <c r="R156" s="743" t="s">
        <v>99216</v>
      </c>
    </row>
    <row r="157" spans="16:18">
      <c r="P157" s="394" t="s">
        <v>99056</v>
      </c>
      <c r="Q157" s="739">
        <v>6</v>
      </c>
      <c r="R157" s="739" t="s">
        <v>100756</v>
      </c>
    </row>
    <row r="158" spans="16:18">
      <c r="P158" s="394" t="s">
        <v>99062</v>
      </c>
      <c r="Q158" s="739">
        <v>6</v>
      </c>
      <c r="R158" s="739" t="s">
        <v>100756</v>
      </c>
    </row>
    <row r="159" spans="16:18">
      <c r="P159" s="394" t="s">
        <v>99065</v>
      </c>
      <c r="Q159" s="739">
        <v>6</v>
      </c>
      <c r="R159" s="739" t="s">
        <v>100756</v>
      </c>
    </row>
    <row r="160" spans="16:18">
      <c r="P160" s="394" t="s">
        <v>99067</v>
      </c>
      <c r="Q160" s="739">
        <v>6</v>
      </c>
      <c r="R160" s="739" t="s">
        <v>100756</v>
      </c>
    </row>
    <row r="161" spans="16:18">
      <c r="P161" s="394" t="s">
        <v>99068</v>
      </c>
      <c r="Q161" s="739">
        <v>6</v>
      </c>
      <c r="R161" s="739" t="s">
        <v>100756</v>
      </c>
    </row>
    <row r="162" spans="16:18">
      <c r="P162" s="394" t="s">
        <v>99070</v>
      </c>
      <c r="Q162" s="739">
        <v>6</v>
      </c>
      <c r="R162" s="739" t="s">
        <v>100756</v>
      </c>
    </row>
    <row r="163" spans="16:18">
      <c r="P163" s="394" t="s">
        <v>99072</v>
      </c>
      <c r="Q163" s="739">
        <v>6</v>
      </c>
      <c r="R163" s="739" t="s">
        <v>100756</v>
      </c>
    </row>
    <row r="164" spans="16:18">
      <c r="P164" s="394" t="s">
        <v>99074</v>
      </c>
      <c r="Q164" s="739">
        <v>6</v>
      </c>
      <c r="R164" s="739" t="s">
        <v>100756</v>
      </c>
    </row>
    <row r="165" spans="16:18">
      <c r="P165" s="394" t="s">
        <v>99075</v>
      </c>
      <c r="Q165" s="739">
        <v>6</v>
      </c>
      <c r="R165" s="739" t="s">
        <v>100756</v>
      </c>
    </row>
    <row r="166" spans="16:18">
      <c r="P166" s="394" t="s">
        <v>99076</v>
      </c>
      <c r="Q166" s="739">
        <v>6</v>
      </c>
      <c r="R166" s="739" t="s">
        <v>100756</v>
      </c>
    </row>
    <row r="167" spans="16:18">
      <c r="P167" s="394" t="s">
        <v>99077</v>
      </c>
      <c r="Q167" s="739">
        <v>6</v>
      </c>
      <c r="R167" s="739" t="s">
        <v>100756</v>
      </c>
    </row>
    <row r="168" spans="16:18">
      <c r="P168" s="394" t="s">
        <v>99078</v>
      </c>
      <c r="Q168" s="739">
        <v>6</v>
      </c>
      <c r="R168" s="739" t="s">
        <v>100756</v>
      </c>
    </row>
    <row r="169" spans="16:18">
      <c r="P169" s="394" t="s">
        <v>99080</v>
      </c>
      <c r="Q169" s="739">
        <v>6</v>
      </c>
      <c r="R169" s="739" t="s">
        <v>100756</v>
      </c>
    </row>
    <row r="170" spans="16:18">
      <c r="P170" s="394" t="s">
        <v>99082</v>
      </c>
      <c r="Q170" s="739">
        <v>6</v>
      </c>
      <c r="R170" s="739" t="s">
        <v>100756</v>
      </c>
    </row>
    <row r="171" spans="16:18">
      <c r="P171" s="394" t="s">
        <v>99083</v>
      </c>
      <c r="Q171" s="739">
        <v>6</v>
      </c>
      <c r="R171" s="739" t="s">
        <v>100756</v>
      </c>
    </row>
    <row r="172" spans="16:18">
      <c r="P172" s="394" t="s">
        <v>99085</v>
      </c>
      <c r="Q172" s="739">
        <v>6</v>
      </c>
      <c r="R172" s="739" t="s">
        <v>100756</v>
      </c>
    </row>
    <row r="173" spans="16:18">
      <c r="P173" s="394" t="s">
        <v>99087</v>
      </c>
      <c r="Q173" s="739">
        <v>6</v>
      </c>
      <c r="R173" s="739" t="s">
        <v>100756</v>
      </c>
    </row>
    <row r="174" spans="16:18">
      <c r="P174" s="394" t="s">
        <v>99088</v>
      </c>
      <c r="Q174" s="739">
        <v>6</v>
      </c>
      <c r="R174" s="739" t="s">
        <v>100756</v>
      </c>
    </row>
    <row r="175" spans="16:18">
      <c r="P175" s="394" t="s">
        <v>99090</v>
      </c>
      <c r="Q175" s="739">
        <v>6</v>
      </c>
      <c r="R175" s="739" t="s">
        <v>100756</v>
      </c>
    </row>
    <row r="176" spans="16:18">
      <c r="P176" s="394" t="s">
        <v>99092</v>
      </c>
      <c r="Q176" s="739">
        <v>6</v>
      </c>
      <c r="R176" s="739" t="s">
        <v>100756</v>
      </c>
    </row>
    <row r="177" spans="16:18">
      <c r="P177" s="394" t="s">
        <v>99094</v>
      </c>
      <c r="Q177" s="739">
        <v>6</v>
      </c>
      <c r="R177" s="739" t="s">
        <v>100756</v>
      </c>
    </row>
    <row r="178" spans="16:18">
      <c r="P178" s="394" t="s">
        <v>99095</v>
      </c>
      <c r="Q178" s="739">
        <v>6</v>
      </c>
      <c r="R178" s="739" t="s">
        <v>100756</v>
      </c>
    </row>
    <row r="179" spans="16:18">
      <c r="P179" s="394" t="s">
        <v>99096</v>
      </c>
      <c r="Q179" s="739">
        <v>6</v>
      </c>
      <c r="R179" s="739" t="s">
        <v>100756</v>
      </c>
    </row>
    <row r="180" spans="16:18">
      <c r="P180" s="394" t="s">
        <v>99097</v>
      </c>
      <c r="Q180" s="739">
        <v>6</v>
      </c>
      <c r="R180" s="739" t="s">
        <v>100756</v>
      </c>
    </row>
    <row r="181" spans="16:18">
      <c r="P181" s="394" t="s">
        <v>99098</v>
      </c>
      <c r="Q181" s="739">
        <v>6</v>
      </c>
      <c r="R181" s="739" t="s">
        <v>100756</v>
      </c>
    </row>
    <row r="182" spans="16:18">
      <c r="P182" s="394" t="s">
        <v>99099</v>
      </c>
      <c r="Q182" s="739">
        <v>6</v>
      </c>
      <c r="R182" s="739" t="s">
        <v>100756</v>
      </c>
    </row>
    <row r="183" spans="16:18">
      <c r="P183" s="394" t="s">
        <v>99100</v>
      </c>
      <c r="Q183" s="739">
        <v>6</v>
      </c>
      <c r="R183" s="739" t="s">
        <v>100756</v>
      </c>
    </row>
    <row r="184" spans="16:18">
      <c r="P184" s="394" t="s">
        <v>99101</v>
      </c>
      <c r="Q184" s="739">
        <v>6</v>
      </c>
      <c r="R184" s="739" t="s">
        <v>100756</v>
      </c>
    </row>
    <row r="185" spans="16:18">
      <c r="P185" s="394" t="s">
        <v>99102</v>
      </c>
      <c r="Q185" s="739">
        <v>6</v>
      </c>
      <c r="R185" s="739" t="s">
        <v>100756</v>
      </c>
    </row>
    <row r="186" spans="16:18">
      <c r="P186" s="394" t="s">
        <v>99103</v>
      </c>
      <c r="Q186" s="739">
        <v>6</v>
      </c>
      <c r="R186" s="739" t="s">
        <v>100756</v>
      </c>
    </row>
    <row r="187" spans="16:18">
      <c r="P187" s="394" t="s">
        <v>99104</v>
      </c>
      <c r="Q187" s="739">
        <v>6</v>
      </c>
      <c r="R187" s="739" t="s">
        <v>100756</v>
      </c>
    </row>
    <row r="188" spans="16:18">
      <c r="P188" s="394" t="s">
        <v>99105</v>
      </c>
      <c r="Q188" s="739">
        <v>6</v>
      </c>
      <c r="R188" s="739" t="s">
        <v>100756</v>
      </c>
    </row>
    <row r="189" spans="16:18">
      <c r="P189" s="394" t="s">
        <v>99106</v>
      </c>
      <c r="Q189" s="739">
        <v>6</v>
      </c>
      <c r="R189" s="739" t="s">
        <v>100756</v>
      </c>
    </row>
    <row r="190" spans="16:18">
      <c r="P190" s="394" t="s">
        <v>99107</v>
      </c>
      <c r="Q190" s="739">
        <v>6</v>
      </c>
      <c r="R190" s="739" t="s">
        <v>100756</v>
      </c>
    </row>
    <row r="191" spans="16:18">
      <c r="P191" s="394" t="s">
        <v>99108</v>
      </c>
      <c r="Q191" s="739">
        <v>6</v>
      </c>
      <c r="R191" s="739" t="s">
        <v>100756</v>
      </c>
    </row>
    <row r="192" spans="16:18">
      <c r="P192" s="394" t="s">
        <v>99109</v>
      </c>
      <c r="Q192" s="739">
        <v>6</v>
      </c>
      <c r="R192" s="739" t="s">
        <v>100756</v>
      </c>
    </row>
    <row r="193" spans="16:18">
      <c r="P193" s="394" t="s">
        <v>99110</v>
      </c>
      <c r="Q193" s="739">
        <v>6</v>
      </c>
      <c r="R193" s="739" t="s">
        <v>100756</v>
      </c>
    </row>
    <row r="194" spans="16:18">
      <c r="P194" s="394" t="s">
        <v>99111</v>
      </c>
      <c r="Q194" s="739">
        <v>6</v>
      </c>
      <c r="R194" s="739" t="s">
        <v>100756</v>
      </c>
    </row>
    <row r="195" spans="16:18">
      <c r="P195" s="394" t="s">
        <v>99112</v>
      </c>
      <c r="Q195" s="739">
        <v>6</v>
      </c>
      <c r="R195" s="739" t="s">
        <v>100756</v>
      </c>
    </row>
    <row r="196" spans="16:18">
      <c r="P196" s="394" t="s">
        <v>99113</v>
      </c>
      <c r="Q196" s="739">
        <v>6</v>
      </c>
      <c r="R196" s="739" t="s">
        <v>100756</v>
      </c>
    </row>
    <row r="197" spans="16:18">
      <c r="P197" s="394" t="s">
        <v>99115</v>
      </c>
      <c r="Q197" s="739">
        <v>6</v>
      </c>
      <c r="R197" s="739" t="s">
        <v>100756</v>
      </c>
    </row>
    <row r="198" spans="16:18">
      <c r="P198" s="394" t="s">
        <v>99116</v>
      </c>
      <c r="Q198" s="739">
        <v>6</v>
      </c>
      <c r="R198" s="739" t="s">
        <v>100756</v>
      </c>
    </row>
    <row r="199" spans="16:18">
      <c r="P199" s="394" t="s">
        <v>99118</v>
      </c>
      <c r="Q199" s="739">
        <v>6</v>
      </c>
      <c r="R199" s="739" t="s">
        <v>100756</v>
      </c>
    </row>
    <row r="200" spans="16:18">
      <c r="P200" s="394" t="s">
        <v>99119</v>
      </c>
      <c r="Q200" s="739">
        <v>6</v>
      </c>
      <c r="R200" s="739" t="s">
        <v>100756</v>
      </c>
    </row>
    <row r="201" spans="16:18">
      <c r="P201" s="394" t="s">
        <v>99120</v>
      </c>
      <c r="Q201" s="739">
        <v>6</v>
      </c>
      <c r="R201" s="739" t="s">
        <v>100756</v>
      </c>
    </row>
    <row r="202" spans="16:18">
      <c r="P202" s="394" t="s">
        <v>99121</v>
      </c>
      <c r="Q202" s="739">
        <v>6</v>
      </c>
      <c r="R202" s="739" t="s">
        <v>100756</v>
      </c>
    </row>
    <row r="203" spans="16:18">
      <c r="P203" s="394" t="s">
        <v>99122</v>
      </c>
      <c r="Q203" s="739">
        <v>6</v>
      </c>
      <c r="R203" s="739" t="s">
        <v>100756</v>
      </c>
    </row>
    <row r="204" spans="16:18">
      <c r="P204" s="394" t="s">
        <v>99123</v>
      </c>
      <c r="Q204" s="739">
        <v>6</v>
      </c>
      <c r="R204" s="739" t="s">
        <v>100756</v>
      </c>
    </row>
    <row r="205" spans="16:18">
      <c r="P205" s="394" t="s">
        <v>99124</v>
      </c>
      <c r="Q205" s="739">
        <v>6</v>
      </c>
      <c r="R205" s="739" t="s">
        <v>100756</v>
      </c>
    </row>
    <row r="206" spans="16:18">
      <c r="P206" s="401" t="s">
        <v>99125</v>
      </c>
      <c r="Q206" s="739">
        <v>6</v>
      </c>
      <c r="R206" s="739" t="s">
        <v>100756</v>
      </c>
    </row>
    <row r="207" spans="16:18">
      <c r="P207" s="394" t="s">
        <v>99126</v>
      </c>
      <c r="Q207" s="739">
        <v>6</v>
      </c>
      <c r="R207" s="739" t="s">
        <v>100756</v>
      </c>
    </row>
    <row r="208" spans="16:18">
      <c r="P208" s="394" t="s">
        <v>99127</v>
      </c>
      <c r="Q208" s="739">
        <v>6</v>
      </c>
      <c r="R208" s="739" t="s">
        <v>100756</v>
      </c>
    </row>
    <row r="209" spans="16:18">
      <c r="P209" s="394" t="s">
        <v>99128</v>
      </c>
      <c r="Q209" s="739">
        <v>6</v>
      </c>
      <c r="R209" s="739" t="s">
        <v>100756</v>
      </c>
    </row>
    <row r="210" spans="16:18">
      <c r="P210" s="394" t="s">
        <v>99129</v>
      </c>
      <c r="Q210" s="739">
        <v>6</v>
      </c>
      <c r="R210" s="739" t="s">
        <v>100756</v>
      </c>
    </row>
    <row r="211" spans="16:18">
      <c r="P211" s="394" t="s">
        <v>99130</v>
      </c>
      <c r="Q211" s="739">
        <v>6</v>
      </c>
      <c r="R211" s="739" t="s">
        <v>100756</v>
      </c>
    </row>
    <row r="212" spans="16:18">
      <c r="P212" s="394" t="s">
        <v>99131</v>
      </c>
      <c r="Q212" s="739">
        <v>6</v>
      </c>
      <c r="R212" s="739" t="s">
        <v>100756</v>
      </c>
    </row>
    <row r="213" spans="16:18">
      <c r="P213" s="394" t="s">
        <v>99132</v>
      </c>
      <c r="Q213" s="739">
        <v>6</v>
      </c>
      <c r="R213" s="739" t="s">
        <v>100756</v>
      </c>
    </row>
    <row r="214" spans="16:18">
      <c r="P214" s="401" t="s">
        <v>99133</v>
      </c>
      <c r="Q214" s="739">
        <v>6</v>
      </c>
      <c r="R214" s="739" t="s">
        <v>100756</v>
      </c>
    </row>
    <row r="215" spans="16:18">
      <c r="P215" s="394" t="s">
        <v>99134</v>
      </c>
      <c r="Q215" s="739">
        <v>6</v>
      </c>
      <c r="R215" s="739" t="s">
        <v>100756</v>
      </c>
    </row>
    <row r="216" spans="16:18">
      <c r="P216" s="394" t="s">
        <v>99137</v>
      </c>
      <c r="Q216" s="739">
        <v>6</v>
      </c>
      <c r="R216" s="739" t="s">
        <v>100756</v>
      </c>
    </row>
    <row r="217" spans="16:18">
      <c r="P217" s="394" t="s">
        <v>99138</v>
      </c>
      <c r="Q217" s="739">
        <v>6</v>
      </c>
      <c r="R217" s="739" t="s">
        <v>100756</v>
      </c>
    </row>
    <row r="218" spans="16:18">
      <c r="P218" s="394" t="s">
        <v>99139</v>
      </c>
      <c r="Q218" s="739">
        <v>6</v>
      </c>
      <c r="R218" s="739" t="s">
        <v>100756</v>
      </c>
    </row>
    <row r="219" spans="16:18">
      <c r="P219" s="394" t="s">
        <v>99140</v>
      </c>
      <c r="Q219" s="739">
        <v>6</v>
      </c>
      <c r="R219" s="739" t="s">
        <v>100756</v>
      </c>
    </row>
    <row r="220" spans="16:18">
      <c r="P220" s="394" t="s">
        <v>99141</v>
      </c>
      <c r="Q220" s="739">
        <v>6</v>
      </c>
      <c r="R220" s="739" t="s">
        <v>100756</v>
      </c>
    </row>
    <row r="221" spans="16:18">
      <c r="P221" s="394" t="s">
        <v>99142</v>
      </c>
      <c r="Q221" s="739">
        <v>6</v>
      </c>
      <c r="R221" s="739" t="s">
        <v>100756</v>
      </c>
    </row>
    <row r="222" spans="16:18">
      <c r="P222" s="394" t="s">
        <v>99143</v>
      </c>
      <c r="Q222" s="739">
        <v>6</v>
      </c>
      <c r="R222" s="739" t="s">
        <v>100756</v>
      </c>
    </row>
    <row r="223" spans="16:18">
      <c r="P223" s="394" t="s">
        <v>99144</v>
      </c>
      <c r="Q223" s="739">
        <v>6</v>
      </c>
      <c r="R223" s="739" t="s">
        <v>100756</v>
      </c>
    </row>
    <row r="224" spans="16:18">
      <c r="P224" s="394" t="s">
        <v>99145</v>
      </c>
      <c r="Q224" s="739">
        <v>6</v>
      </c>
      <c r="R224" s="739" t="s">
        <v>100756</v>
      </c>
    </row>
    <row r="225" spans="16:18">
      <c r="P225" s="394" t="s">
        <v>99146</v>
      </c>
      <c r="Q225" s="739">
        <v>6</v>
      </c>
      <c r="R225" s="739" t="s">
        <v>100756</v>
      </c>
    </row>
    <row r="226" spans="16:18">
      <c r="P226" s="394" t="s">
        <v>99147</v>
      </c>
      <c r="Q226" s="739">
        <v>6</v>
      </c>
      <c r="R226" s="739" t="s">
        <v>100756</v>
      </c>
    </row>
    <row r="227" spans="16:18">
      <c r="P227" s="394" t="s">
        <v>99148</v>
      </c>
      <c r="Q227" s="739">
        <v>6</v>
      </c>
      <c r="R227" s="739" t="s">
        <v>100756</v>
      </c>
    </row>
    <row r="228" spans="16:18">
      <c r="P228" s="394" t="s">
        <v>99149</v>
      </c>
      <c r="Q228" s="739">
        <v>6</v>
      </c>
      <c r="R228" s="739" t="s">
        <v>100756</v>
      </c>
    </row>
    <row r="229" spans="16:18">
      <c r="P229" s="394" t="s">
        <v>99150</v>
      </c>
      <c r="Q229" s="739">
        <v>6</v>
      </c>
      <c r="R229" s="739" t="s">
        <v>100756</v>
      </c>
    </row>
    <row r="230" spans="16:18">
      <c r="P230" s="394" t="s">
        <v>99151</v>
      </c>
      <c r="Q230" s="739">
        <v>6</v>
      </c>
      <c r="R230" s="739" t="s">
        <v>100756</v>
      </c>
    </row>
    <row r="231" spans="16:18">
      <c r="P231" s="394" t="s">
        <v>99152</v>
      </c>
      <c r="Q231" s="739">
        <v>6</v>
      </c>
      <c r="R231" s="739" t="s">
        <v>100756</v>
      </c>
    </row>
    <row r="232" spans="16:18">
      <c r="P232" s="394" t="s">
        <v>99153</v>
      </c>
      <c r="Q232" s="739">
        <v>6</v>
      </c>
      <c r="R232" s="739" t="s">
        <v>100756</v>
      </c>
    </row>
    <row r="233" spans="16:18">
      <c r="P233" s="394" t="s">
        <v>99154</v>
      </c>
      <c r="Q233" s="739">
        <v>6</v>
      </c>
      <c r="R233" s="739" t="s">
        <v>100756</v>
      </c>
    </row>
    <row r="234" spans="16:18">
      <c r="P234" s="394" t="s">
        <v>99155</v>
      </c>
      <c r="Q234" s="739">
        <v>6</v>
      </c>
      <c r="R234" s="739" t="s">
        <v>100756</v>
      </c>
    </row>
    <row r="235" spans="16:18">
      <c r="P235" s="394" t="s">
        <v>99156</v>
      </c>
      <c r="Q235" s="739">
        <v>6</v>
      </c>
      <c r="R235" s="739" t="s">
        <v>100756</v>
      </c>
    </row>
    <row r="236" spans="16:18">
      <c r="P236" s="394" t="s">
        <v>99157</v>
      </c>
      <c r="Q236" s="739">
        <v>6</v>
      </c>
      <c r="R236" s="739" t="s">
        <v>100756</v>
      </c>
    </row>
    <row r="237" spans="16:18">
      <c r="P237" s="394" t="s">
        <v>99158</v>
      </c>
      <c r="Q237" s="739">
        <v>6</v>
      </c>
      <c r="R237" s="739" t="s">
        <v>100756</v>
      </c>
    </row>
    <row r="238" spans="16:18">
      <c r="P238" s="394" t="s">
        <v>99159</v>
      </c>
      <c r="Q238" s="739">
        <v>6</v>
      </c>
      <c r="R238" s="739" t="s">
        <v>100756</v>
      </c>
    </row>
    <row r="239" spans="16:18">
      <c r="P239" s="394" t="s">
        <v>99160</v>
      </c>
      <c r="Q239" s="739">
        <v>6</v>
      </c>
      <c r="R239" s="739" t="s">
        <v>100756</v>
      </c>
    </row>
    <row r="240" spans="16:18">
      <c r="P240" s="394" t="s">
        <v>99161</v>
      </c>
      <c r="Q240" s="739">
        <v>6</v>
      </c>
      <c r="R240" s="739" t="s">
        <v>100756</v>
      </c>
    </row>
    <row r="241" spans="16:18">
      <c r="P241" s="394" t="s">
        <v>99162</v>
      </c>
      <c r="Q241" s="739">
        <v>6</v>
      </c>
      <c r="R241" s="739" t="s">
        <v>100756</v>
      </c>
    </row>
    <row r="242" spans="16:18">
      <c r="P242" s="394" t="s">
        <v>99163</v>
      </c>
      <c r="Q242" s="739">
        <v>6</v>
      </c>
      <c r="R242" s="739" t="s">
        <v>100756</v>
      </c>
    </row>
    <row r="243" spans="16:18">
      <c r="P243" s="394" t="s">
        <v>99164</v>
      </c>
      <c r="Q243" s="739">
        <v>6</v>
      </c>
      <c r="R243" s="739" t="s">
        <v>100756</v>
      </c>
    </row>
    <row r="244" spans="16:18">
      <c r="P244" s="394" t="s">
        <v>99165</v>
      </c>
      <c r="Q244" s="739">
        <v>6</v>
      </c>
      <c r="R244" s="739" t="s">
        <v>100756</v>
      </c>
    </row>
    <row r="245" spans="16:18">
      <c r="P245" s="394" t="s">
        <v>99166</v>
      </c>
      <c r="Q245" s="739">
        <v>6</v>
      </c>
      <c r="R245" s="739" t="s">
        <v>100756</v>
      </c>
    </row>
    <row r="246" spans="16:18">
      <c r="P246" s="394" t="s">
        <v>99167</v>
      </c>
      <c r="Q246" s="739">
        <v>6</v>
      </c>
      <c r="R246" s="739" t="s">
        <v>100756</v>
      </c>
    </row>
    <row r="247" spans="16:18">
      <c r="P247" s="394" t="s">
        <v>99168</v>
      </c>
      <c r="Q247" s="739">
        <v>6</v>
      </c>
      <c r="R247" s="739" t="s">
        <v>100756</v>
      </c>
    </row>
    <row r="248" spans="16:18">
      <c r="P248" s="394" t="s">
        <v>99169</v>
      </c>
      <c r="Q248" s="739">
        <v>6</v>
      </c>
      <c r="R248" s="739" t="s">
        <v>100756</v>
      </c>
    </row>
    <row r="249" spans="16:18">
      <c r="P249" s="394" t="s">
        <v>99170</v>
      </c>
      <c r="Q249" s="739">
        <v>6</v>
      </c>
      <c r="R249" s="739" t="s">
        <v>100756</v>
      </c>
    </row>
    <row r="250" spans="16:18">
      <c r="P250" s="394" t="s">
        <v>99171</v>
      </c>
      <c r="Q250" s="739">
        <v>6</v>
      </c>
      <c r="R250" s="739" t="s">
        <v>100756</v>
      </c>
    </row>
    <row r="251" spans="16:18">
      <c r="P251" s="394" t="s">
        <v>99172</v>
      </c>
      <c r="Q251" s="739">
        <v>6</v>
      </c>
      <c r="R251" s="739" t="s">
        <v>100756</v>
      </c>
    </row>
    <row r="252" spans="16:18">
      <c r="P252" s="394" t="s">
        <v>99173</v>
      </c>
      <c r="Q252" s="739">
        <v>6</v>
      </c>
      <c r="R252" s="739" t="s">
        <v>100756</v>
      </c>
    </row>
    <row r="253" spans="16:18">
      <c r="P253" s="394" t="s">
        <v>99174</v>
      </c>
      <c r="Q253" s="739">
        <v>6</v>
      </c>
      <c r="R253" s="739" t="s">
        <v>100756</v>
      </c>
    </row>
    <row r="254" spans="16:18">
      <c r="P254" s="394" t="s">
        <v>99175</v>
      </c>
      <c r="Q254" s="739">
        <v>6</v>
      </c>
      <c r="R254" s="739" t="s">
        <v>100756</v>
      </c>
    </row>
    <row r="255" spans="16:18">
      <c r="P255" s="394" t="s">
        <v>99176</v>
      </c>
      <c r="Q255" s="739">
        <v>6</v>
      </c>
      <c r="R255" s="739" t="s">
        <v>100756</v>
      </c>
    </row>
    <row r="256" spans="16:18">
      <c r="P256" s="394" t="s">
        <v>99177</v>
      </c>
      <c r="Q256" s="739">
        <v>6</v>
      </c>
      <c r="R256" s="739" t="s">
        <v>100756</v>
      </c>
    </row>
    <row r="257" spans="16:18">
      <c r="P257" s="394" t="s">
        <v>99178</v>
      </c>
      <c r="Q257" s="739">
        <v>6</v>
      </c>
      <c r="R257" s="739" t="s">
        <v>100756</v>
      </c>
    </row>
    <row r="258" spans="16:18">
      <c r="P258" s="394" t="s">
        <v>99179</v>
      </c>
      <c r="Q258" s="739">
        <v>6</v>
      </c>
      <c r="R258" s="739" t="s">
        <v>100756</v>
      </c>
    </row>
    <row r="259" spans="16:18">
      <c r="P259" s="394" t="s">
        <v>99180</v>
      </c>
      <c r="Q259" s="739">
        <v>6</v>
      </c>
      <c r="R259" s="739" t="s">
        <v>100756</v>
      </c>
    </row>
    <row r="260" spans="16:18">
      <c r="P260" s="394" t="s">
        <v>99181</v>
      </c>
      <c r="Q260" s="739">
        <v>6</v>
      </c>
      <c r="R260" s="739" t="s">
        <v>100756</v>
      </c>
    </row>
    <row r="261" spans="16:18">
      <c r="P261" s="394" t="s">
        <v>99182</v>
      </c>
      <c r="Q261" s="739">
        <v>6</v>
      </c>
      <c r="R261" s="739" t="s">
        <v>100756</v>
      </c>
    </row>
    <row r="262" spans="16:18">
      <c r="P262" s="394" t="s">
        <v>99183</v>
      </c>
      <c r="Q262" s="739">
        <v>6</v>
      </c>
      <c r="R262" s="739" t="s">
        <v>100756</v>
      </c>
    </row>
    <row r="263" spans="16:18">
      <c r="P263" s="394" t="s">
        <v>99184</v>
      </c>
      <c r="Q263" s="739">
        <v>6</v>
      </c>
      <c r="R263" s="739" t="s">
        <v>100756</v>
      </c>
    </row>
    <row r="264" spans="16:18">
      <c r="P264" s="394" t="s">
        <v>99185</v>
      </c>
      <c r="Q264" s="739">
        <v>6</v>
      </c>
      <c r="R264" s="739" t="s">
        <v>100756</v>
      </c>
    </row>
    <row r="265" spans="16:18">
      <c r="P265" s="394" t="s">
        <v>99186</v>
      </c>
      <c r="Q265" s="739">
        <v>6</v>
      </c>
      <c r="R265" s="739" t="s">
        <v>100756</v>
      </c>
    </row>
    <row r="266" spans="16:18">
      <c r="P266" s="394" t="s">
        <v>99187</v>
      </c>
      <c r="Q266" s="739">
        <v>6</v>
      </c>
      <c r="R266" s="739" t="s">
        <v>100756</v>
      </c>
    </row>
    <row r="267" spans="16:18">
      <c r="P267" s="394" t="s">
        <v>99188</v>
      </c>
      <c r="Q267" s="739">
        <v>6</v>
      </c>
      <c r="R267" s="739" t="s">
        <v>100756</v>
      </c>
    </row>
    <row r="268" spans="16:18">
      <c r="P268" s="394" t="s">
        <v>99189</v>
      </c>
      <c r="Q268" s="739">
        <v>6</v>
      </c>
      <c r="R268" s="739" t="s">
        <v>100756</v>
      </c>
    </row>
    <row r="269" spans="16:18">
      <c r="P269" s="394" t="s">
        <v>99190</v>
      </c>
      <c r="Q269" s="739">
        <v>6</v>
      </c>
      <c r="R269" s="739" t="s">
        <v>100756</v>
      </c>
    </row>
    <row r="270" spans="16:18">
      <c r="P270" s="394" t="s">
        <v>99191</v>
      </c>
      <c r="Q270" s="739">
        <v>6</v>
      </c>
      <c r="R270" s="739" t="s">
        <v>100756</v>
      </c>
    </row>
    <row r="271" spans="16:18">
      <c r="P271" s="394" t="s">
        <v>99192</v>
      </c>
      <c r="Q271" s="739">
        <v>6</v>
      </c>
      <c r="R271" s="739" t="s">
        <v>100756</v>
      </c>
    </row>
    <row r="272" spans="16:18">
      <c r="P272" s="394" t="s">
        <v>99193</v>
      </c>
      <c r="Q272" s="739">
        <v>6</v>
      </c>
      <c r="R272" s="739" t="s">
        <v>100756</v>
      </c>
    </row>
    <row r="273" spans="16:18">
      <c r="P273" s="394" t="s">
        <v>99194</v>
      </c>
      <c r="Q273" s="739">
        <v>6</v>
      </c>
      <c r="R273" s="739" t="s">
        <v>100756</v>
      </c>
    </row>
    <row r="274" spans="16:18">
      <c r="P274" s="394" t="s">
        <v>99195</v>
      </c>
      <c r="Q274" s="739">
        <v>6</v>
      </c>
      <c r="R274" s="739" t="s">
        <v>100756</v>
      </c>
    </row>
    <row r="275" spans="16:18">
      <c r="P275" s="394" t="s">
        <v>99196</v>
      </c>
      <c r="Q275" s="739">
        <v>6</v>
      </c>
      <c r="R275" s="739" t="s">
        <v>100756</v>
      </c>
    </row>
    <row r="276" spans="16:18">
      <c r="P276" s="394" t="s">
        <v>99197</v>
      </c>
      <c r="Q276" s="739">
        <v>6</v>
      </c>
      <c r="R276" s="739" t="s">
        <v>100756</v>
      </c>
    </row>
    <row r="277" spans="16:18">
      <c r="P277" s="394" t="s">
        <v>99198</v>
      </c>
      <c r="Q277" s="739">
        <v>6</v>
      </c>
      <c r="R277" s="739" t="s">
        <v>100756</v>
      </c>
    </row>
    <row r="278" spans="16:18">
      <c r="P278" s="394" t="s">
        <v>99199</v>
      </c>
      <c r="Q278" s="739">
        <v>6</v>
      </c>
      <c r="R278" s="739" t="s">
        <v>100756</v>
      </c>
    </row>
    <row r="279" spans="16:18">
      <c r="P279" s="394" t="s">
        <v>99200</v>
      </c>
      <c r="Q279" s="739">
        <v>6</v>
      </c>
      <c r="R279" s="739" t="s">
        <v>100756</v>
      </c>
    </row>
    <row r="280" spans="16:18">
      <c r="P280" s="394" t="s">
        <v>99201</v>
      </c>
      <c r="Q280" s="739">
        <v>6</v>
      </c>
      <c r="R280" s="739" t="s">
        <v>100756</v>
      </c>
    </row>
    <row r="281" spans="16:18">
      <c r="P281" s="394" t="s">
        <v>99202</v>
      </c>
      <c r="Q281" s="739">
        <v>6</v>
      </c>
      <c r="R281" s="739" t="s">
        <v>100756</v>
      </c>
    </row>
    <row r="282" spans="16:18">
      <c r="P282" s="394" t="s">
        <v>99203</v>
      </c>
      <c r="Q282" s="739">
        <v>6</v>
      </c>
      <c r="R282" s="739" t="s">
        <v>100756</v>
      </c>
    </row>
    <row r="283" spans="16:18">
      <c r="P283" s="394" t="s">
        <v>99204</v>
      </c>
      <c r="Q283" s="739">
        <v>6</v>
      </c>
      <c r="R283" s="739" t="s">
        <v>100756</v>
      </c>
    </row>
    <row r="284" spans="16:18">
      <c r="P284" s="394" t="s">
        <v>99205</v>
      </c>
      <c r="Q284" s="739">
        <v>6</v>
      </c>
      <c r="R284" s="739" t="s">
        <v>100756</v>
      </c>
    </row>
    <row r="285" spans="16:18">
      <c r="P285" s="394" t="s">
        <v>99206</v>
      </c>
      <c r="Q285" s="739">
        <v>6</v>
      </c>
      <c r="R285" s="739" t="s">
        <v>100756</v>
      </c>
    </row>
    <row r="286" spans="16:18">
      <c r="P286" s="394" t="s">
        <v>99207</v>
      </c>
      <c r="Q286" s="739">
        <v>6</v>
      </c>
      <c r="R286" s="739" t="s">
        <v>100756</v>
      </c>
    </row>
    <row r="287" spans="16:18">
      <c r="P287" s="394" t="s">
        <v>99208</v>
      </c>
      <c r="Q287" s="739">
        <v>6</v>
      </c>
      <c r="R287" s="739" t="s">
        <v>100756</v>
      </c>
    </row>
    <row r="288" spans="16:18">
      <c r="P288" s="394" t="s">
        <v>99209</v>
      </c>
      <c r="Q288" s="739">
        <v>6</v>
      </c>
      <c r="R288" s="739" t="s">
        <v>100756</v>
      </c>
    </row>
    <row r="289" spans="16:18">
      <c r="P289" s="394" t="s">
        <v>99210</v>
      </c>
      <c r="Q289" s="739">
        <v>6</v>
      </c>
      <c r="R289" s="739" t="s">
        <v>100756</v>
      </c>
    </row>
    <row r="290" spans="16:18">
      <c r="P290" s="394" t="s">
        <v>99211</v>
      </c>
      <c r="Q290" s="739">
        <v>6</v>
      </c>
      <c r="R290" s="739" t="s">
        <v>100756</v>
      </c>
    </row>
    <row r="291" spans="16:18">
      <c r="P291" s="394" t="s">
        <v>99212</v>
      </c>
      <c r="Q291" s="739">
        <v>6</v>
      </c>
      <c r="R291" s="739" t="s">
        <v>100756</v>
      </c>
    </row>
    <row r="292" spans="16:18">
      <c r="P292" s="394" t="s">
        <v>99213</v>
      </c>
      <c r="Q292" s="739">
        <v>6</v>
      </c>
      <c r="R292" s="739" t="s">
        <v>100756</v>
      </c>
    </row>
    <row r="293" spans="16:18">
      <c r="P293" s="394" t="s">
        <v>99214</v>
      </c>
      <c r="Q293" s="739">
        <v>6</v>
      </c>
      <c r="R293" s="739" t="s">
        <v>100756</v>
      </c>
    </row>
    <row r="294" spans="16:18">
      <c r="P294" s="394" t="s">
        <v>99219</v>
      </c>
      <c r="Q294" s="739">
        <v>6</v>
      </c>
      <c r="R294" s="739" t="s">
        <v>100756</v>
      </c>
    </row>
    <row r="295" spans="16:18">
      <c r="P295" s="394" t="s">
        <v>99222</v>
      </c>
      <c r="Q295" s="739">
        <v>6</v>
      </c>
      <c r="R295" s="739" t="s">
        <v>100756</v>
      </c>
    </row>
    <row r="296" spans="16:18">
      <c r="P296" s="394" t="s">
        <v>99226</v>
      </c>
      <c r="Q296" s="739">
        <v>6</v>
      </c>
      <c r="R296" s="739" t="s">
        <v>100756</v>
      </c>
    </row>
    <row r="297" spans="16:18">
      <c r="P297" s="394" t="s">
        <v>99227</v>
      </c>
      <c r="Q297" s="739">
        <v>6</v>
      </c>
      <c r="R297" s="739" t="s">
        <v>100756</v>
      </c>
    </row>
    <row r="298" spans="16:18">
      <c r="P298" s="394" t="s">
        <v>99228</v>
      </c>
      <c r="Q298" s="739">
        <v>6</v>
      </c>
      <c r="R298" s="739" t="s">
        <v>100756</v>
      </c>
    </row>
    <row r="299" spans="16:18">
      <c r="P299" s="394" t="s">
        <v>99229</v>
      </c>
      <c r="Q299" s="739">
        <v>6</v>
      </c>
      <c r="R299" s="739" t="s">
        <v>100756</v>
      </c>
    </row>
    <row r="300" spans="16:18">
      <c r="P300" s="394" t="s">
        <v>99231</v>
      </c>
      <c r="Q300" s="739">
        <v>6</v>
      </c>
      <c r="R300" s="739" t="s">
        <v>100756</v>
      </c>
    </row>
    <row r="301" spans="16:18">
      <c r="P301" s="394" t="s">
        <v>99232</v>
      </c>
      <c r="Q301" s="739">
        <v>6</v>
      </c>
      <c r="R301" s="739" t="s">
        <v>100756</v>
      </c>
    </row>
    <row r="302" spans="16:18">
      <c r="P302" s="394" t="s">
        <v>99236</v>
      </c>
      <c r="Q302" s="739">
        <v>6</v>
      </c>
      <c r="R302" s="739" t="s">
        <v>100756</v>
      </c>
    </row>
    <row r="303" spans="16:18">
      <c r="P303" s="394" t="s">
        <v>99240</v>
      </c>
      <c r="Q303" s="739">
        <v>6</v>
      </c>
      <c r="R303" s="739" t="s">
        <v>100756</v>
      </c>
    </row>
    <row r="304" spans="16:18">
      <c r="P304" s="394" t="s">
        <v>99251</v>
      </c>
      <c r="Q304" s="739">
        <v>6</v>
      </c>
      <c r="R304" s="739" t="s">
        <v>100756</v>
      </c>
    </row>
    <row r="305" spans="16:18">
      <c r="P305" s="394" t="s">
        <v>99253</v>
      </c>
      <c r="Q305" s="739">
        <v>6</v>
      </c>
      <c r="R305" s="739" t="s">
        <v>100756</v>
      </c>
    </row>
    <row r="306" spans="16:18">
      <c r="P306" s="394" t="s">
        <v>99268</v>
      </c>
      <c r="Q306" s="739">
        <v>6</v>
      </c>
      <c r="R306" s="739" t="s">
        <v>100756</v>
      </c>
    </row>
    <row r="307" spans="16:18">
      <c r="P307" s="394" t="s">
        <v>99269</v>
      </c>
      <c r="Q307" s="739">
        <v>6</v>
      </c>
      <c r="R307" s="739" t="s">
        <v>100756</v>
      </c>
    </row>
    <row r="308" spans="16:18">
      <c r="P308" s="394" t="s">
        <v>99304</v>
      </c>
      <c r="Q308" s="739">
        <v>6</v>
      </c>
      <c r="R308" s="739" t="s">
        <v>100756</v>
      </c>
    </row>
    <row r="309" spans="16:18">
      <c r="P309" s="394" t="s">
        <v>99305</v>
      </c>
      <c r="Q309" s="739">
        <v>6</v>
      </c>
      <c r="R309" s="739" t="s">
        <v>100756</v>
      </c>
    </row>
    <row r="310" spans="16:18">
      <c r="P310" s="394" t="s">
        <v>99306</v>
      </c>
      <c r="Q310" s="739">
        <v>6</v>
      </c>
      <c r="R310" s="739" t="s">
        <v>100756</v>
      </c>
    </row>
    <row r="311" spans="16:18">
      <c r="P311" s="394" t="s">
        <v>99307</v>
      </c>
      <c r="Q311" s="739">
        <v>6</v>
      </c>
      <c r="R311" s="739" t="s">
        <v>100756</v>
      </c>
    </row>
    <row r="312" spans="16:18">
      <c r="P312" s="394" t="s">
        <v>99308</v>
      </c>
      <c r="Q312" s="739">
        <v>6</v>
      </c>
      <c r="R312" s="739" t="s">
        <v>100756</v>
      </c>
    </row>
    <row r="313" spans="16:18">
      <c r="P313" s="394" t="s">
        <v>99309</v>
      </c>
      <c r="Q313" s="739">
        <v>6</v>
      </c>
      <c r="R313" s="739" t="s">
        <v>100756</v>
      </c>
    </row>
    <row r="314" spans="16:18">
      <c r="P314" s="394" t="s">
        <v>99310</v>
      </c>
      <c r="Q314" s="739">
        <v>6</v>
      </c>
      <c r="R314" s="739" t="s">
        <v>100756</v>
      </c>
    </row>
    <row r="315" spans="16:18">
      <c r="P315" s="394" t="s">
        <v>99312</v>
      </c>
      <c r="Q315" s="739">
        <v>6</v>
      </c>
      <c r="R315" s="739" t="s">
        <v>100756</v>
      </c>
    </row>
    <row r="316" spans="16:18">
      <c r="P316" s="394" t="s">
        <v>99313</v>
      </c>
      <c r="Q316" s="739">
        <v>6</v>
      </c>
      <c r="R316" s="739" t="s">
        <v>100756</v>
      </c>
    </row>
    <row r="317" spans="16:18">
      <c r="P317" s="394" t="s">
        <v>99314</v>
      </c>
      <c r="Q317" s="739">
        <v>6</v>
      </c>
      <c r="R317" s="739" t="s">
        <v>100756</v>
      </c>
    </row>
    <row r="318" spans="16:18">
      <c r="P318" s="394" t="s">
        <v>99321</v>
      </c>
      <c r="Q318" s="739">
        <v>6</v>
      </c>
      <c r="R318" s="739" t="s">
        <v>100756</v>
      </c>
    </row>
    <row r="319" spans="16:18">
      <c r="P319" s="394" t="s">
        <v>99332</v>
      </c>
      <c r="Q319" s="739">
        <v>6</v>
      </c>
      <c r="R319" s="739" t="s">
        <v>100756</v>
      </c>
    </row>
    <row r="320" spans="16:18">
      <c r="P320" s="394" t="s">
        <v>99342</v>
      </c>
      <c r="Q320" s="739">
        <v>6</v>
      </c>
      <c r="R320" s="739" t="s">
        <v>100756</v>
      </c>
    </row>
    <row r="321" spans="16:18">
      <c r="P321" s="394" t="s">
        <v>99343</v>
      </c>
      <c r="Q321" s="739">
        <v>6</v>
      </c>
      <c r="R321" s="739" t="s">
        <v>100756</v>
      </c>
    </row>
    <row r="322" spans="16:18">
      <c r="P322" s="394" t="s">
        <v>99344</v>
      </c>
      <c r="Q322" s="739">
        <v>6</v>
      </c>
      <c r="R322" s="739" t="s">
        <v>100756</v>
      </c>
    </row>
    <row r="323" spans="16:18">
      <c r="P323" s="394" t="s">
        <v>99345</v>
      </c>
      <c r="Q323" s="739">
        <v>6</v>
      </c>
      <c r="R323" s="739" t="s">
        <v>100756</v>
      </c>
    </row>
    <row r="324" spans="16:18">
      <c r="P324" s="394" t="s">
        <v>99346</v>
      </c>
      <c r="Q324" s="739">
        <v>6</v>
      </c>
      <c r="R324" s="739" t="s">
        <v>100756</v>
      </c>
    </row>
    <row r="325" spans="16:18">
      <c r="P325" s="394" t="s">
        <v>99349</v>
      </c>
      <c r="Q325" s="739">
        <v>6</v>
      </c>
      <c r="R325" s="739" t="s">
        <v>100756</v>
      </c>
    </row>
    <row r="326" spans="16:18">
      <c r="P326" s="394" t="s">
        <v>99350</v>
      </c>
      <c r="Q326" s="739">
        <v>6</v>
      </c>
      <c r="R326" s="739" t="s">
        <v>100756</v>
      </c>
    </row>
    <row r="327" spans="16:18">
      <c r="P327" s="394" t="s">
        <v>99351</v>
      </c>
      <c r="Q327" s="739">
        <v>6</v>
      </c>
      <c r="R327" s="739" t="s">
        <v>100756</v>
      </c>
    </row>
    <row r="328" spans="16:18">
      <c r="P328" s="394" t="s">
        <v>99352</v>
      </c>
      <c r="Q328" s="739">
        <v>6</v>
      </c>
      <c r="R328" s="739" t="s">
        <v>100756</v>
      </c>
    </row>
    <row r="329" spans="16:18">
      <c r="P329" s="394" t="s">
        <v>99354</v>
      </c>
      <c r="Q329" s="739">
        <v>6</v>
      </c>
      <c r="R329" s="739" t="s">
        <v>100756</v>
      </c>
    </row>
    <row r="330" spans="16:18">
      <c r="P330" s="394" t="s">
        <v>99356</v>
      </c>
      <c r="Q330" s="739">
        <v>6</v>
      </c>
      <c r="R330" s="739" t="s">
        <v>100756</v>
      </c>
    </row>
    <row r="331" spans="16:18">
      <c r="P331" s="394" t="s">
        <v>99357</v>
      </c>
      <c r="Q331" s="739">
        <v>6</v>
      </c>
      <c r="R331" s="739" t="s">
        <v>100756</v>
      </c>
    </row>
    <row r="332" spans="16:18">
      <c r="P332" s="394" t="s">
        <v>99358</v>
      </c>
      <c r="Q332" s="739">
        <v>6</v>
      </c>
      <c r="R332" s="739" t="s">
        <v>100756</v>
      </c>
    </row>
    <row r="333" spans="16:18">
      <c r="P333" s="394" t="s">
        <v>99359</v>
      </c>
      <c r="Q333" s="739">
        <v>6</v>
      </c>
      <c r="R333" s="739" t="s">
        <v>100756</v>
      </c>
    </row>
    <row r="334" spans="16:18">
      <c r="P334" s="394" t="s">
        <v>99360</v>
      </c>
      <c r="Q334" s="739">
        <v>6</v>
      </c>
      <c r="R334" s="739" t="s">
        <v>100756</v>
      </c>
    </row>
    <row r="335" spans="16:18">
      <c r="P335" s="394" t="s">
        <v>99361</v>
      </c>
      <c r="Q335" s="739">
        <v>6</v>
      </c>
      <c r="R335" s="739" t="s">
        <v>100756</v>
      </c>
    </row>
    <row r="336" spans="16:18">
      <c r="P336" s="394" t="s">
        <v>99362</v>
      </c>
      <c r="Q336" s="739">
        <v>6</v>
      </c>
      <c r="R336" s="739" t="s">
        <v>100756</v>
      </c>
    </row>
    <row r="337" spans="16:18">
      <c r="P337" s="401" t="s">
        <v>99363</v>
      </c>
      <c r="Q337" s="739">
        <v>6</v>
      </c>
      <c r="R337" s="739" t="s">
        <v>100756</v>
      </c>
    </row>
    <row r="338" spans="16:18">
      <c r="P338" s="394" t="s">
        <v>99364</v>
      </c>
      <c r="Q338" s="739">
        <v>6</v>
      </c>
      <c r="R338" s="739" t="s">
        <v>100756</v>
      </c>
    </row>
    <row r="339" spans="16:18">
      <c r="P339" s="394" t="s">
        <v>99365</v>
      </c>
      <c r="Q339" s="739">
        <v>6</v>
      </c>
      <c r="R339" s="739" t="s">
        <v>100756</v>
      </c>
    </row>
    <row r="340" spans="16:18">
      <c r="P340" s="394" t="s">
        <v>99366</v>
      </c>
      <c r="Q340" s="739">
        <v>6</v>
      </c>
      <c r="R340" s="739" t="s">
        <v>100756</v>
      </c>
    </row>
    <row r="341" spans="16:18">
      <c r="P341" s="394" t="s">
        <v>99367</v>
      </c>
      <c r="Q341" s="739">
        <v>6</v>
      </c>
      <c r="R341" s="739" t="s">
        <v>100756</v>
      </c>
    </row>
    <row r="342" spans="16:18">
      <c r="P342" s="394" t="s">
        <v>99368</v>
      </c>
      <c r="Q342" s="739">
        <v>6</v>
      </c>
      <c r="R342" s="739" t="s">
        <v>100756</v>
      </c>
    </row>
    <row r="343" spans="16:18">
      <c r="P343" s="394" t="s">
        <v>99369</v>
      </c>
      <c r="Q343" s="739">
        <v>6</v>
      </c>
      <c r="R343" s="739" t="s">
        <v>100756</v>
      </c>
    </row>
    <row r="344" spans="16:18">
      <c r="P344" s="394" t="s">
        <v>99370</v>
      </c>
      <c r="Q344" s="739">
        <v>6</v>
      </c>
      <c r="R344" s="739" t="s">
        <v>100756</v>
      </c>
    </row>
    <row r="345" spans="16:18">
      <c r="P345" s="394" t="s">
        <v>99371</v>
      </c>
      <c r="Q345" s="739">
        <v>6</v>
      </c>
      <c r="R345" s="739" t="s">
        <v>100756</v>
      </c>
    </row>
    <row r="346" spans="16:18">
      <c r="P346" s="401" t="s">
        <v>99372</v>
      </c>
      <c r="Q346" s="739">
        <v>6</v>
      </c>
      <c r="R346" s="739" t="s">
        <v>100756</v>
      </c>
    </row>
    <row r="347" spans="16:18">
      <c r="P347" s="394" t="s">
        <v>99373</v>
      </c>
      <c r="Q347" s="739">
        <v>6</v>
      </c>
      <c r="R347" s="739" t="s">
        <v>100756</v>
      </c>
    </row>
    <row r="348" spans="16:18">
      <c r="P348" s="394" t="s">
        <v>99374</v>
      </c>
      <c r="Q348" s="739">
        <v>6</v>
      </c>
      <c r="R348" s="739" t="s">
        <v>100756</v>
      </c>
    </row>
    <row r="349" spans="16:18">
      <c r="P349" s="394" t="s">
        <v>99375</v>
      </c>
      <c r="Q349" s="739">
        <v>6</v>
      </c>
      <c r="R349" s="739" t="s">
        <v>100756</v>
      </c>
    </row>
    <row r="350" spans="16:18">
      <c r="P350" s="394" t="s">
        <v>99376</v>
      </c>
      <c r="Q350" s="739">
        <v>6</v>
      </c>
      <c r="R350" s="739" t="s">
        <v>100756</v>
      </c>
    </row>
    <row r="351" spans="16:18">
      <c r="P351" s="394" t="s">
        <v>99377</v>
      </c>
      <c r="Q351" s="739">
        <v>6</v>
      </c>
      <c r="R351" s="739" t="s">
        <v>100756</v>
      </c>
    </row>
    <row r="352" spans="16:18">
      <c r="P352" s="394" t="s">
        <v>99378</v>
      </c>
      <c r="Q352" s="739">
        <v>6</v>
      </c>
      <c r="R352" s="739" t="s">
        <v>100756</v>
      </c>
    </row>
    <row r="353" spans="16:18">
      <c r="P353" s="394" t="s">
        <v>99379</v>
      </c>
      <c r="Q353" s="739">
        <v>6</v>
      </c>
      <c r="R353" s="739" t="s">
        <v>100756</v>
      </c>
    </row>
    <row r="354" spans="16:18">
      <c r="P354" s="394" t="s">
        <v>99380</v>
      </c>
      <c r="Q354" s="739">
        <v>6</v>
      </c>
      <c r="R354" s="739" t="s">
        <v>100756</v>
      </c>
    </row>
    <row r="355" spans="16:18">
      <c r="P355" s="394" t="s">
        <v>99381</v>
      </c>
      <c r="Q355" s="739">
        <v>6</v>
      </c>
      <c r="R355" s="739" t="s">
        <v>100756</v>
      </c>
    </row>
    <row r="356" spans="16:18">
      <c r="P356" s="394" t="s">
        <v>99382</v>
      </c>
      <c r="Q356" s="739">
        <v>6</v>
      </c>
      <c r="R356" s="739" t="s">
        <v>100756</v>
      </c>
    </row>
    <row r="357" spans="16:18">
      <c r="P357" s="394" t="s">
        <v>99383</v>
      </c>
      <c r="Q357" s="739">
        <v>6</v>
      </c>
      <c r="R357" s="739" t="s">
        <v>100756</v>
      </c>
    </row>
    <row r="358" spans="16:18">
      <c r="P358" s="394" t="s">
        <v>99384</v>
      </c>
      <c r="Q358" s="739">
        <v>6</v>
      </c>
      <c r="R358" s="739" t="s">
        <v>100756</v>
      </c>
    </row>
    <row r="359" spans="16:18">
      <c r="P359" s="394" t="s">
        <v>99385</v>
      </c>
      <c r="Q359" s="739">
        <v>6</v>
      </c>
      <c r="R359" s="739" t="s">
        <v>100756</v>
      </c>
    </row>
    <row r="360" spans="16:18">
      <c r="P360" s="394" t="s">
        <v>99386</v>
      </c>
      <c r="Q360" s="739">
        <v>6</v>
      </c>
      <c r="R360" s="739" t="s">
        <v>100756</v>
      </c>
    </row>
    <row r="361" spans="16:18">
      <c r="P361" s="394" t="s">
        <v>99388</v>
      </c>
      <c r="Q361" s="739">
        <v>6</v>
      </c>
      <c r="R361" s="739" t="s">
        <v>100756</v>
      </c>
    </row>
    <row r="362" spans="16:18">
      <c r="P362" s="394" t="s">
        <v>99391</v>
      </c>
      <c r="Q362" s="739">
        <v>6</v>
      </c>
      <c r="R362" s="739" t="s">
        <v>100756</v>
      </c>
    </row>
    <row r="363" spans="16:18">
      <c r="P363" s="394" t="s">
        <v>99392</v>
      </c>
      <c r="Q363" s="739">
        <v>6</v>
      </c>
      <c r="R363" s="739" t="s">
        <v>100756</v>
      </c>
    </row>
    <row r="364" spans="16:18">
      <c r="P364" s="394" t="s">
        <v>99393</v>
      </c>
      <c r="Q364" s="739">
        <v>6</v>
      </c>
      <c r="R364" s="739" t="s">
        <v>100756</v>
      </c>
    </row>
    <row r="365" spans="16:18">
      <c r="P365" s="394" t="s">
        <v>99394</v>
      </c>
      <c r="Q365" s="739">
        <v>6</v>
      </c>
      <c r="R365" s="739" t="s">
        <v>100756</v>
      </c>
    </row>
    <row r="366" spans="16:18">
      <c r="P366" s="394" t="s">
        <v>99395</v>
      </c>
      <c r="Q366" s="739">
        <v>6</v>
      </c>
      <c r="R366" s="739" t="s">
        <v>100756</v>
      </c>
    </row>
    <row r="367" spans="16:18">
      <c r="P367" s="394" t="s">
        <v>99396</v>
      </c>
      <c r="Q367" s="739">
        <v>6</v>
      </c>
      <c r="R367" s="739" t="s">
        <v>100756</v>
      </c>
    </row>
    <row r="368" spans="16:18">
      <c r="P368" s="394" t="s">
        <v>99397</v>
      </c>
      <c r="Q368" s="739">
        <v>6</v>
      </c>
      <c r="R368" s="739" t="s">
        <v>100756</v>
      </c>
    </row>
    <row r="369" spans="16:18">
      <c r="P369" s="394" t="s">
        <v>99399</v>
      </c>
      <c r="Q369" s="739">
        <v>6</v>
      </c>
      <c r="R369" s="739" t="s">
        <v>100756</v>
      </c>
    </row>
    <row r="370" spans="16:18">
      <c r="P370" s="394" t="s">
        <v>99401</v>
      </c>
      <c r="Q370" s="739">
        <v>6</v>
      </c>
      <c r="R370" s="739" t="s">
        <v>100756</v>
      </c>
    </row>
    <row r="371" spans="16:18">
      <c r="P371" s="394" t="s">
        <v>99402</v>
      </c>
      <c r="Q371" s="739">
        <v>6</v>
      </c>
      <c r="R371" s="739" t="s">
        <v>100756</v>
      </c>
    </row>
    <row r="372" spans="16:18">
      <c r="P372" s="394" t="s">
        <v>99404</v>
      </c>
      <c r="Q372" s="739">
        <v>6</v>
      </c>
      <c r="R372" s="739" t="s">
        <v>100756</v>
      </c>
    </row>
    <row r="373" spans="16:18">
      <c r="P373" s="394" t="s">
        <v>99406</v>
      </c>
      <c r="Q373" s="739">
        <v>6</v>
      </c>
      <c r="R373" s="739" t="s">
        <v>100756</v>
      </c>
    </row>
    <row r="374" spans="16:18">
      <c r="P374" s="394" t="s">
        <v>99408</v>
      </c>
      <c r="Q374" s="739">
        <v>6</v>
      </c>
      <c r="R374" s="739" t="s">
        <v>100756</v>
      </c>
    </row>
    <row r="375" spans="16:18">
      <c r="P375" s="394" t="s">
        <v>99427</v>
      </c>
      <c r="Q375" s="739">
        <v>6</v>
      </c>
      <c r="R375" s="739" t="s">
        <v>100756</v>
      </c>
    </row>
    <row r="376" spans="16:18">
      <c r="P376" s="394" t="s">
        <v>99428</v>
      </c>
      <c r="Q376" s="739">
        <v>6</v>
      </c>
      <c r="R376" s="739" t="s">
        <v>100756</v>
      </c>
    </row>
    <row r="377" spans="16:18">
      <c r="P377" s="394" t="s">
        <v>99430</v>
      </c>
      <c r="Q377" s="739">
        <v>6</v>
      </c>
      <c r="R377" s="739" t="s">
        <v>100756</v>
      </c>
    </row>
    <row r="378" spans="16:18">
      <c r="P378" s="394" t="s">
        <v>99431</v>
      </c>
      <c r="Q378" s="739">
        <v>6</v>
      </c>
      <c r="R378" s="739" t="s">
        <v>100756</v>
      </c>
    </row>
    <row r="379" spans="16:18">
      <c r="P379" s="394" t="s">
        <v>99434</v>
      </c>
      <c r="Q379" s="739">
        <v>6</v>
      </c>
      <c r="R379" s="739" t="s">
        <v>100756</v>
      </c>
    </row>
    <row r="380" spans="16:18">
      <c r="P380" s="394" t="s">
        <v>99435</v>
      </c>
      <c r="Q380" s="739">
        <v>6</v>
      </c>
      <c r="R380" s="739" t="s">
        <v>100756</v>
      </c>
    </row>
    <row r="381" spans="16:18">
      <c r="P381" s="394" t="s">
        <v>99439</v>
      </c>
      <c r="Q381" s="739">
        <v>6</v>
      </c>
      <c r="R381" s="739" t="s">
        <v>100756</v>
      </c>
    </row>
    <row r="382" spans="16:18">
      <c r="P382" s="394" t="s">
        <v>99440</v>
      </c>
      <c r="Q382" s="739">
        <v>6</v>
      </c>
      <c r="R382" s="739" t="s">
        <v>100756</v>
      </c>
    </row>
    <row r="383" spans="16:18">
      <c r="P383" s="394" t="s">
        <v>99441</v>
      </c>
      <c r="Q383" s="739">
        <v>6</v>
      </c>
      <c r="R383" s="739" t="s">
        <v>100756</v>
      </c>
    </row>
    <row r="384" spans="16:18">
      <c r="P384" s="394" t="s">
        <v>99446</v>
      </c>
      <c r="Q384" s="739">
        <v>6</v>
      </c>
      <c r="R384" s="739" t="s">
        <v>100756</v>
      </c>
    </row>
    <row r="385" spans="16:18">
      <c r="P385" s="394" t="s">
        <v>99447</v>
      </c>
      <c r="Q385" s="739">
        <v>6</v>
      </c>
      <c r="R385" s="739" t="s">
        <v>100756</v>
      </c>
    </row>
    <row r="386" spans="16:18">
      <c r="P386" s="394" t="s">
        <v>99448</v>
      </c>
      <c r="Q386" s="739">
        <v>6</v>
      </c>
      <c r="R386" s="739" t="s">
        <v>100756</v>
      </c>
    </row>
    <row r="387" spans="16:18">
      <c r="P387" s="394" t="s">
        <v>99450</v>
      </c>
      <c r="Q387" s="739">
        <v>6</v>
      </c>
      <c r="R387" s="739" t="s">
        <v>100756</v>
      </c>
    </row>
    <row r="388" spans="16:18">
      <c r="P388" s="394" t="s">
        <v>99451</v>
      </c>
      <c r="Q388" s="739">
        <v>6</v>
      </c>
      <c r="R388" s="739" t="s">
        <v>100756</v>
      </c>
    </row>
    <row r="389" spans="16:18">
      <c r="P389" s="394" t="s">
        <v>99453</v>
      </c>
      <c r="Q389" s="739">
        <v>6</v>
      </c>
      <c r="R389" s="739" t="s">
        <v>100756</v>
      </c>
    </row>
    <row r="390" spans="16:18">
      <c r="P390" s="394" t="s">
        <v>99455</v>
      </c>
      <c r="Q390" s="739">
        <v>6</v>
      </c>
      <c r="R390" s="739" t="s">
        <v>100756</v>
      </c>
    </row>
    <row r="391" spans="16:18">
      <c r="P391" s="394" t="s">
        <v>99457</v>
      </c>
      <c r="Q391" s="739">
        <v>6</v>
      </c>
      <c r="R391" s="739" t="s">
        <v>100756</v>
      </c>
    </row>
    <row r="392" spans="16:18">
      <c r="P392" s="394" t="s">
        <v>99458</v>
      </c>
      <c r="Q392" s="739">
        <v>6</v>
      </c>
      <c r="R392" s="739" t="s">
        <v>100756</v>
      </c>
    </row>
    <row r="393" spans="16:18">
      <c r="P393" s="394" t="s">
        <v>99459</v>
      </c>
      <c r="Q393" s="739">
        <v>6</v>
      </c>
      <c r="R393" s="739" t="s">
        <v>100756</v>
      </c>
    </row>
    <row r="394" spans="16:18">
      <c r="P394" s="394" t="s">
        <v>99460</v>
      </c>
      <c r="Q394" s="739">
        <v>6</v>
      </c>
      <c r="R394" s="739" t="s">
        <v>100756</v>
      </c>
    </row>
    <row r="395" spans="16:18">
      <c r="P395" s="394" t="s">
        <v>99461</v>
      </c>
      <c r="Q395" s="739">
        <v>6</v>
      </c>
      <c r="R395" s="739" t="s">
        <v>100756</v>
      </c>
    </row>
    <row r="396" spans="16:18">
      <c r="P396" s="394" t="s">
        <v>99462</v>
      </c>
      <c r="Q396" s="739">
        <v>6</v>
      </c>
      <c r="R396" s="739" t="s">
        <v>100756</v>
      </c>
    </row>
    <row r="397" spans="16:18">
      <c r="P397" s="394" t="s">
        <v>99463</v>
      </c>
      <c r="Q397" s="739">
        <v>6</v>
      </c>
      <c r="R397" s="739" t="s">
        <v>100756</v>
      </c>
    </row>
    <row r="398" spans="16:18">
      <c r="P398" s="394" t="s">
        <v>99466</v>
      </c>
      <c r="Q398" s="739">
        <v>6</v>
      </c>
      <c r="R398" s="739" t="s">
        <v>100756</v>
      </c>
    </row>
    <row r="399" spans="16:18">
      <c r="P399" s="394" t="s">
        <v>99467</v>
      </c>
      <c r="Q399" s="739">
        <v>6</v>
      </c>
      <c r="R399" s="739" t="s">
        <v>100756</v>
      </c>
    </row>
    <row r="400" spans="16:18">
      <c r="P400" s="401" t="s">
        <v>99468</v>
      </c>
      <c r="Q400" s="739">
        <v>6</v>
      </c>
      <c r="R400" s="739" t="s">
        <v>100756</v>
      </c>
    </row>
    <row r="401" spans="16:18">
      <c r="P401" s="394" t="s">
        <v>99472</v>
      </c>
      <c r="Q401" s="739">
        <v>6</v>
      </c>
      <c r="R401" s="739" t="s">
        <v>100756</v>
      </c>
    </row>
    <row r="402" spans="16:18">
      <c r="P402" s="394" t="s">
        <v>99473</v>
      </c>
      <c r="Q402" s="739">
        <v>6</v>
      </c>
      <c r="R402" s="739" t="s">
        <v>100756</v>
      </c>
    </row>
    <row r="403" spans="16:18">
      <c r="P403" s="394" t="s">
        <v>99474</v>
      </c>
      <c r="Q403" s="739">
        <v>6</v>
      </c>
      <c r="R403" s="739" t="s">
        <v>100756</v>
      </c>
    </row>
    <row r="404" spans="16:18">
      <c r="P404" s="394" t="s">
        <v>99475</v>
      </c>
      <c r="Q404" s="739">
        <v>6</v>
      </c>
      <c r="R404" s="739" t="s">
        <v>100756</v>
      </c>
    </row>
    <row r="405" spans="16:18">
      <c r="P405" s="394" t="s">
        <v>99476</v>
      </c>
      <c r="Q405" s="739">
        <v>6</v>
      </c>
      <c r="R405" s="739" t="s">
        <v>100756</v>
      </c>
    </row>
    <row r="406" spans="16:18">
      <c r="P406" s="394" t="s">
        <v>99478</v>
      </c>
      <c r="Q406" s="739">
        <v>6</v>
      </c>
      <c r="R406" s="739" t="s">
        <v>100756</v>
      </c>
    </row>
    <row r="407" spans="16:18">
      <c r="P407" s="394" t="s">
        <v>99479</v>
      </c>
      <c r="Q407" s="739">
        <v>6</v>
      </c>
      <c r="R407" s="739" t="s">
        <v>100756</v>
      </c>
    </row>
    <row r="408" spans="16:18">
      <c r="P408" s="394" t="s">
        <v>99480</v>
      </c>
      <c r="Q408" s="739">
        <v>6</v>
      </c>
      <c r="R408" s="739" t="s">
        <v>100756</v>
      </c>
    </row>
    <row r="409" spans="16:18">
      <c r="P409" s="394" t="s">
        <v>99481</v>
      </c>
      <c r="Q409" s="739">
        <v>6</v>
      </c>
      <c r="R409" s="739" t="s">
        <v>100756</v>
      </c>
    </row>
    <row r="410" spans="16:18">
      <c r="P410" s="394" t="s">
        <v>99482</v>
      </c>
      <c r="Q410" s="739">
        <v>6</v>
      </c>
      <c r="R410" s="739" t="s">
        <v>100756</v>
      </c>
    </row>
    <row r="411" spans="16:18">
      <c r="P411" s="394" t="s">
        <v>99483</v>
      </c>
      <c r="Q411" s="739">
        <v>6</v>
      </c>
      <c r="R411" s="739" t="s">
        <v>100756</v>
      </c>
    </row>
    <row r="412" spans="16:18">
      <c r="P412" s="394" t="s">
        <v>99484</v>
      </c>
      <c r="Q412" s="739">
        <v>6</v>
      </c>
      <c r="R412" s="739" t="s">
        <v>100756</v>
      </c>
    </row>
    <row r="413" spans="16:18">
      <c r="P413" s="394" t="s">
        <v>99485</v>
      </c>
      <c r="Q413" s="739">
        <v>6</v>
      </c>
      <c r="R413" s="739" t="s">
        <v>100756</v>
      </c>
    </row>
    <row r="414" spans="16:18">
      <c r="P414" s="394" t="s">
        <v>99486</v>
      </c>
      <c r="Q414" s="739">
        <v>6</v>
      </c>
      <c r="R414" s="739" t="s">
        <v>100756</v>
      </c>
    </row>
    <row r="415" spans="16:18">
      <c r="P415" s="394" t="s">
        <v>99487</v>
      </c>
      <c r="Q415" s="739">
        <v>6</v>
      </c>
      <c r="R415" s="739" t="s">
        <v>100756</v>
      </c>
    </row>
    <row r="416" spans="16:18">
      <c r="P416" s="394" t="s">
        <v>99488</v>
      </c>
      <c r="Q416" s="739">
        <v>6</v>
      </c>
      <c r="R416" s="739" t="s">
        <v>100756</v>
      </c>
    </row>
    <row r="417" spans="16:18">
      <c r="P417" s="394" t="s">
        <v>99489</v>
      </c>
      <c r="Q417" s="739">
        <v>6</v>
      </c>
      <c r="R417" s="739" t="s">
        <v>100756</v>
      </c>
    </row>
    <row r="418" spans="16:18">
      <c r="P418" s="394" t="s">
        <v>99490</v>
      </c>
      <c r="Q418" s="739">
        <v>6</v>
      </c>
      <c r="R418" s="739" t="s">
        <v>100756</v>
      </c>
    </row>
    <row r="419" spans="16:18">
      <c r="P419" s="394" t="s">
        <v>99491</v>
      </c>
      <c r="Q419" s="739">
        <v>6</v>
      </c>
      <c r="R419" s="739" t="s">
        <v>100756</v>
      </c>
    </row>
    <row r="420" spans="16:18">
      <c r="P420" s="394" t="s">
        <v>99492</v>
      </c>
      <c r="Q420" s="739">
        <v>6</v>
      </c>
      <c r="R420" s="739" t="s">
        <v>100756</v>
      </c>
    </row>
    <row r="421" spans="16:18">
      <c r="P421" s="394" t="s">
        <v>99493</v>
      </c>
      <c r="Q421" s="739">
        <v>6</v>
      </c>
      <c r="R421" s="739" t="s">
        <v>100756</v>
      </c>
    </row>
    <row r="422" spans="16:18">
      <c r="P422" s="394" t="s">
        <v>99494</v>
      </c>
      <c r="Q422" s="739">
        <v>6</v>
      </c>
      <c r="R422" s="739" t="s">
        <v>100756</v>
      </c>
    </row>
    <row r="423" spans="16:18">
      <c r="P423" s="394" t="s">
        <v>99495</v>
      </c>
      <c r="Q423" s="739">
        <v>6</v>
      </c>
      <c r="R423" s="739" t="s">
        <v>100756</v>
      </c>
    </row>
    <row r="424" spans="16:18">
      <c r="P424" s="394" t="s">
        <v>99496</v>
      </c>
      <c r="Q424" s="739">
        <v>6</v>
      </c>
      <c r="R424" s="739" t="s">
        <v>100756</v>
      </c>
    </row>
    <row r="425" spans="16:18">
      <c r="P425" s="394" t="s">
        <v>99497</v>
      </c>
      <c r="Q425" s="739">
        <v>6</v>
      </c>
      <c r="R425" s="739" t="s">
        <v>100756</v>
      </c>
    </row>
    <row r="426" spans="16:18">
      <c r="P426" s="394" t="s">
        <v>99498</v>
      </c>
      <c r="Q426" s="739">
        <v>6</v>
      </c>
      <c r="R426" s="739" t="s">
        <v>100756</v>
      </c>
    </row>
    <row r="427" spans="16:18">
      <c r="P427" s="394" t="s">
        <v>99499</v>
      </c>
      <c r="Q427" s="739">
        <v>6</v>
      </c>
      <c r="R427" s="739" t="s">
        <v>100756</v>
      </c>
    </row>
  </sheetData>
  <autoFilter ref="P7:Q427" xr:uid="{00000000-0009-0000-0000-000017000000}"/>
  <mergeCells count="2">
    <mergeCell ref="F10:K10"/>
    <mergeCell ref="F11:J11"/>
  </mergeCells>
  <pageMargins left="0.45" right="0.45" top="0.75" bottom="0.75" header="0.3" footer="0.3"/>
  <pageSetup scale="64" fitToHeight="2" orientation="landscape" verticalDpi="1200" r:id="rId1"/>
  <headerFooter>
    <oddFooter>&amp;RPage &amp;P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00"/>
  </sheetPr>
  <dimension ref="A1:AC45"/>
  <sheetViews>
    <sheetView showGridLines="0" topLeftCell="D1" workbookViewId="0">
      <selection activeCell="D3" sqref="D3"/>
    </sheetView>
  </sheetViews>
  <sheetFormatPr defaultColWidth="9.140625" defaultRowHeight="15" outlineLevelCol="1"/>
  <cols>
    <col min="1" max="1" width="6.85546875" style="389" hidden="1" customWidth="1" outlineLevel="1"/>
    <col min="2" max="2" width="27.7109375" style="495" hidden="1" customWidth="1" outlineLevel="1"/>
    <col min="3" max="3" width="27.7109375" style="495" customWidth="1" collapsed="1"/>
    <col min="4" max="4" width="18.5703125" style="389" customWidth="1"/>
    <col min="5" max="5" width="21" style="389" customWidth="1"/>
    <col min="6" max="6" width="21.140625" style="481" customWidth="1"/>
    <col min="7" max="7" width="14.42578125" style="389" customWidth="1"/>
    <col min="8" max="9" width="17.85546875" style="389" customWidth="1"/>
    <col min="10" max="10" width="12.5703125" style="389" customWidth="1"/>
    <col min="11" max="11" width="1.42578125" style="389" customWidth="1"/>
    <col min="12" max="12" width="22.140625" style="413" customWidth="1"/>
    <col min="13" max="13" width="37.85546875" style="496" customWidth="1"/>
    <col min="14" max="22" width="9.140625" style="415" customWidth="1" outlineLevel="1"/>
    <col min="23" max="16384" width="9.140625" style="389"/>
  </cols>
  <sheetData>
    <row r="1" spans="1:22">
      <c r="D1" s="407" t="s">
        <v>100791</v>
      </c>
      <c r="E1" s="426" t="s">
        <v>100534</v>
      </c>
    </row>
    <row r="2" spans="1:22" ht="15.75" thickBot="1">
      <c r="D2" s="497" t="s">
        <v>31</v>
      </c>
      <c r="E2" s="427" t="s">
        <v>100535</v>
      </c>
      <c r="F2" s="498" t="e">
        <f>IF('EQ Calculator '!H21=Algorithm_ON_Eco!$M$10,INDEX($F$13:$G$18,$M$14,$M$13),'EQ Calculator '!H21)</f>
        <v>#N/A</v>
      </c>
    </row>
    <row r="3" spans="1:22" ht="15.75" thickBot="1">
      <c r="D3" s="497"/>
      <c r="E3" s="427"/>
      <c r="F3" s="500"/>
      <c r="L3" s="1738" t="s">
        <v>100548</v>
      </c>
      <c r="M3" s="1739"/>
      <c r="N3" s="1739"/>
      <c r="O3" s="1739"/>
      <c r="P3" s="1739"/>
      <c r="Q3" s="1739"/>
      <c r="R3" s="1739"/>
      <c r="S3" s="1739"/>
      <c r="T3" s="1739"/>
      <c r="U3" s="1739"/>
      <c r="V3" s="1740"/>
    </row>
    <row r="4" spans="1:22">
      <c r="D4" s="497"/>
      <c r="E4" s="427" t="s">
        <v>100536</v>
      </c>
      <c r="F4" s="433" t="e">
        <f>INDEX($H$13:$I$18,$M$14,M13)</f>
        <v>#N/A</v>
      </c>
    </row>
    <row r="5" spans="1:22">
      <c r="D5" s="497"/>
      <c r="E5" s="427" t="s">
        <v>100537</v>
      </c>
      <c r="F5" s="434">
        <v>100000</v>
      </c>
    </row>
    <row r="6" spans="1:22">
      <c r="D6" s="426"/>
      <c r="E6" s="427" t="s">
        <v>98775</v>
      </c>
      <c r="F6" s="435">
        <v>1</v>
      </c>
      <c r="H6" s="501"/>
      <c r="I6" s="501"/>
      <c r="L6" s="413" t="s">
        <v>100538</v>
      </c>
      <c r="M6" s="502" t="e">
        <f>IF(Province="ON",PostalCode,"Postal code is outside of ON")</f>
        <v>#N/A</v>
      </c>
      <c r="O6" s="415" t="s">
        <v>100602</v>
      </c>
      <c r="R6" s="415" t="s">
        <v>100603</v>
      </c>
      <c r="S6" s="415" t="s">
        <v>100604</v>
      </c>
      <c r="U6" s="415" t="s">
        <v>100605</v>
      </c>
      <c r="V6" s="415" t="s">
        <v>100604</v>
      </c>
    </row>
    <row r="7" spans="1:22">
      <c r="E7" s="426"/>
      <c r="L7" s="413" t="s">
        <v>98755</v>
      </c>
      <c r="M7" s="503">
        <f>Yrbuilt</f>
        <v>0</v>
      </c>
      <c r="O7" s="415" t="e">
        <f>VLOOKUP(M7,#REF!,2,TRUE)</f>
        <v>#REF!</v>
      </c>
      <c r="R7" s="437"/>
    </row>
    <row r="8" spans="1:22" s="504" customFormat="1">
      <c r="B8" s="505"/>
      <c r="C8" s="505"/>
      <c r="D8" s="436"/>
      <c r="E8" s="389"/>
      <c r="F8" s="389"/>
      <c r="G8" s="389"/>
      <c r="H8" s="389"/>
      <c r="I8" s="389"/>
      <c r="L8" s="413" t="s">
        <v>98756</v>
      </c>
      <c r="M8" s="503" t="str">
        <f>Typeofconstruction</f>
        <v>Frame</v>
      </c>
      <c r="N8" s="474"/>
      <c r="O8" s="474"/>
      <c r="P8" s="474"/>
      <c r="Q8" s="474"/>
      <c r="R8" s="437"/>
      <c r="S8" s="415"/>
      <c r="T8" s="474"/>
      <c r="U8" s="437"/>
      <c r="V8" s="415"/>
    </row>
    <row r="9" spans="1:22" ht="15.75" thickBot="1">
      <c r="D9" s="436"/>
      <c r="F9" s="389">
        <v>1</v>
      </c>
      <c r="G9" s="389">
        <v>2</v>
      </c>
      <c r="H9" s="389">
        <v>3</v>
      </c>
      <c r="I9" s="389">
        <v>4</v>
      </c>
      <c r="J9" s="389">
        <v>5</v>
      </c>
      <c r="L9" s="413" t="s">
        <v>98757</v>
      </c>
      <c r="M9" s="503">
        <f>Nbofstoreys</f>
        <v>0</v>
      </c>
      <c r="R9" s="437"/>
      <c r="U9" s="437"/>
    </row>
    <row r="10" spans="1:22" ht="15.75" thickBot="1">
      <c r="D10" s="506"/>
      <c r="E10" s="507"/>
      <c r="F10" s="445" t="s">
        <v>100553</v>
      </c>
      <c r="G10" s="443"/>
      <c r="H10" s="508"/>
      <c r="I10" s="448"/>
      <c r="L10" s="763" t="s">
        <v>98644</v>
      </c>
      <c r="M10" s="769" t="s">
        <v>99504</v>
      </c>
      <c r="R10" s="437"/>
      <c r="U10" s="437"/>
    </row>
    <row r="11" spans="1:22">
      <c r="D11" s="509"/>
      <c r="E11" s="510"/>
      <c r="F11" s="511" t="s">
        <v>100609</v>
      </c>
      <c r="G11" s="443"/>
      <c r="H11" s="443"/>
      <c r="I11" s="448"/>
      <c r="R11" s="437"/>
      <c r="U11" s="437"/>
    </row>
    <row r="12" spans="1:22" ht="30">
      <c r="A12" s="512" t="s">
        <v>100799</v>
      </c>
      <c r="B12" s="513"/>
      <c r="C12" s="770"/>
      <c r="D12" s="749" t="s">
        <v>100613</v>
      </c>
      <c r="E12" s="771" t="s">
        <v>100614</v>
      </c>
      <c r="F12" s="772" t="s">
        <v>100800</v>
      </c>
      <c r="G12" s="773" t="s">
        <v>99563</v>
      </c>
      <c r="H12" s="774" t="s">
        <v>100801</v>
      </c>
      <c r="I12" s="774" t="s">
        <v>100802</v>
      </c>
      <c r="J12" s="775" t="s">
        <v>100803</v>
      </c>
      <c r="L12" s="413" t="s">
        <v>100573</v>
      </c>
      <c r="M12" s="503"/>
      <c r="R12" s="437"/>
      <c r="U12" s="437"/>
    </row>
    <row r="13" spans="1:22">
      <c r="A13" s="519">
        <v>1</v>
      </c>
      <c r="B13" s="520"/>
      <c r="C13" s="756" t="s">
        <v>13</v>
      </c>
      <c r="D13" s="757">
        <v>1</v>
      </c>
      <c r="E13" s="758" t="s">
        <v>196</v>
      </c>
      <c r="F13" s="776">
        <v>8.0000000000000002E-3</v>
      </c>
      <c r="G13" s="776">
        <v>2.5000000000000001E-2</v>
      </c>
      <c r="H13" s="723">
        <v>0.05</v>
      </c>
      <c r="I13" s="723">
        <v>0.1</v>
      </c>
      <c r="J13" s="777">
        <v>100000</v>
      </c>
      <c r="L13" s="413" t="s">
        <v>100618</v>
      </c>
      <c r="M13" s="503" t="e">
        <f>IF(M6=$G$12,2,1)</f>
        <v>#N/A</v>
      </c>
      <c r="R13" s="437"/>
      <c r="U13" s="437"/>
    </row>
    <row r="14" spans="1:22">
      <c r="A14" s="519">
        <v>2</v>
      </c>
      <c r="B14" s="520"/>
      <c r="C14" s="761" t="s">
        <v>19</v>
      </c>
      <c r="D14" s="757">
        <v>2</v>
      </c>
      <c r="E14" s="758" t="s">
        <v>196</v>
      </c>
      <c r="F14" s="776">
        <v>1.4999999999999999E-2</v>
      </c>
      <c r="G14" s="776">
        <v>0.03</v>
      </c>
      <c r="H14" s="723">
        <v>0.05</v>
      </c>
      <c r="I14" s="723">
        <v>0.1</v>
      </c>
      <c r="J14" s="777">
        <v>100000</v>
      </c>
      <c r="L14" s="413" t="s">
        <v>100576</v>
      </c>
      <c r="M14" s="503">
        <f>MATCH(M8,C13:C18,0)</f>
        <v>6</v>
      </c>
      <c r="R14" s="437"/>
      <c r="U14" s="437"/>
    </row>
    <row r="15" spans="1:22" s="535" customFormat="1">
      <c r="A15" s="519">
        <v>4</v>
      </c>
      <c r="B15" s="520"/>
      <c r="C15" s="695" t="s">
        <v>24</v>
      </c>
      <c r="D15" s="762">
        <v>3</v>
      </c>
      <c r="E15" s="758" t="s">
        <v>196</v>
      </c>
      <c r="F15" s="776">
        <v>5.0000000000000001E-3</v>
      </c>
      <c r="G15" s="776">
        <v>1.4999999999999999E-2</v>
      </c>
      <c r="H15" s="723">
        <v>0.05</v>
      </c>
      <c r="I15" s="723">
        <v>0.1</v>
      </c>
      <c r="J15" s="777">
        <v>100000</v>
      </c>
      <c r="L15" s="478"/>
      <c r="M15" s="496"/>
      <c r="N15" s="536"/>
      <c r="O15" s="536"/>
      <c r="P15" s="536"/>
      <c r="Q15" s="536"/>
      <c r="R15" s="437"/>
      <c r="S15" s="415"/>
      <c r="T15" s="536"/>
      <c r="U15" s="437"/>
      <c r="V15" s="415"/>
    </row>
    <row r="16" spans="1:22">
      <c r="A16" s="519">
        <v>6</v>
      </c>
      <c r="B16" s="520"/>
      <c r="C16" s="761" t="s">
        <v>29</v>
      </c>
      <c r="D16" s="757">
        <v>4</v>
      </c>
      <c r="E16" s="758" t="s">
        <v>196</v>
      </c>
      <c r="F16" s="776">
        <v>0.03</v>
      </c>
      <c r="G16" s="776">
        <v>0.05</v>
      </c>
      <c r="H16" s="723">
        <v>0.05</v>
      </c>
      <c r="I16" s="723">
        <v>0.1</v>
      </c>
      <c r="J16" s="777">
        <v>100000</v>
      </c>
      <c r="L16" s="482"/>
      <c r="R16" s="437"/>
      <c r="U16" s="437"/>
    </row>
    <row r="17" spans="1:21">
      <c r="A17" s="519">
        <v>7</v>
      </c>
      <c r="B17" s="520"/>
      <c r="C17" s="756" t="s">
        <v>33</v>
      </c>
      <c r="D17" s="757">
        <v>5</v>
      </c>
      <c r="E17" s="758" t="s">
        <v>196</v>
      </c>
      <c r="F17" s="776">
        <v>5.0000000000000001E-3</v>
      </c>
      <c r="G17" s="776">
        <v>1.4999999999999999E-2</v>
      </c>
      <c r="H17" s="723">
        <v>0.05</v>
      </c>
      <c r="I17" s="723">
        <v>0.1</v>
      </c>
      <c r="J17" s="777">
        <v>100000</v>
      </c>
      <c r="L17" s="482"/>
      <c r="R17" s="437"/>
      <c r="U17" s="437"/>
    </row>
    <row r="18" spans="1:21">
      <c r="A18" s="519">
        <v>8</v>
      </c>
      <c r="B18" s="520"/>
      <c r="C18" s="756" t="s">
        <v>37</v>
      </c>
      <c r="D18" s="757">
        <v>6</v>
      </c>
      <c r="E18" s="758" t="s">
        <v>196</v>
      </c>
      <c r="F18" s="776">
        <v>5.0000000000000001E-3</v>
      </c>
      <c r="G18" s="776">
        <v>1.4999999999999999E-2</v>
      </c>
      <c r="H18" s="723">
        <v>0.05</v>
      </c>
      <c r="I18" s="723">
        <v>0.1</v>
      </c>
      <c r="J18" s="777">
        <v>100000</v>
      </c>
      <c r="R18" s="437"/>
      <c r="U18" s="437"/>
    </row>
    <row r="19" spans="1:21">
      <c r="R19" s="437"/>
      <c r="U19" s="437"/>
    </row>
    <row r="20" spans="1:21">
      <c r="R20" s="437"/>
      <c r="U20" s="437"/>
    </row>
    <row r="21" spans="1:21" ht="15.75" thickBot="1">
      <c r="D21" s="488" t="s">
        <v>100645</v>
      </c>
      <c r="R21" s="437"/>
      <c r="U21" s="437"/>
    </row>
    <row r="22" spans="1:21" ht="15.75" thickBot="1">
      <c r="D22" s="489" t="s">
        <v>52</v>
      </c>
      <c r="E22" s="490" t="s">
        <v>100596</v>
      </c>
      <c r="R22" s="437"/>
      <c r="U22" s="437"/>
    </row>
    <row r="23" spans="1:21">
      <c r="D23" s="549"/>
      <c r="E23" s="550"/>
      <c r="R23" s="437"/>
      <c r="U23" s="437"/>
    </row>
    <row r="24" spans="1:21">
      <c r="D24" s="491"/>
      <c r="E24" s="492"/>
      <c r="R24" s="437"/>
      <c r="U24" s="437"/>
    </row>
    <row r="25" spans="1:21">
      <c r="D25" s="491"/>
      <c r="E25" s="492"/>
      <c r="R25" s="437"/>
      <c r="U25" s="437"/>
    </row>
    <row r="26" spans="1:21" ht="15.75" thickBot="1">
      <c r="D26" s="551"/>
      <c r="E26" s="494"/>
      <c r="R26" s="437"/>
      <c r="U26" s="437"/>
    </row>
    <row r="27" spans="1:21">
      <c r="R27" s="437"/>
    </row>
    <row r="28" spans="1:21">
      <c r="R28" s="437"/>
    </row>
    <row r="29" spans="1:21">
      <c r="R29" s="437"/>
    </row>
    <row r="30" spans="1:21">
      <c r="R30" s="437"/>
    </row>
    <row r="31" spans="1:21">
      <c r="R31" s="437"/>
    </row>
    <row r="32" spans="1:21">
      <c r="R32" s="437"/>
    </row>
    <row r="33" spans="1:29">
      <c r="R33" s="437"/>
    </row>
    <row r="34" spans="1:29">
      <c r="R34" s="437"/>
    </row>
    <row r="35" spans="1:29">
      <c r="R35" s="437"/>
    </row>
    <row r="36" spans="1:29">
      <c r="R36" s="437"/>
    </row>
    <row r="37" spans="1:29">
      <c r="R37" s="437"/>
    </row>
    <row r="38" spans="1:29">
      <c r="R38" s="437"/>
    </row>
    <row r="39" spans="1:29">
      <c r="R39" s="437"/>
    </row>
    <row r="40" spans="1:29">
      <c r="R40" s="437"/>
    </row>
    <row r="41" spans="1:29" s="415" customFormat="1">
      <c r="A41" s="389"/>
      <c r="B41" s="495"/>
      <c r="C41" s="495"/>
      <c r="D41" s="389"/>
      <c r="E41" s="389"/>
      <c r="F41" s="481"/>
      <c r="G41" s="389"/>
      <c r="H41" s="389"/>
      <c r="I41" s="389"/>
      <c r="J41" s="389"/>
      <c r="K41" s="389"/>
      <c r="L41" s="413"/>
      <c r="M41" s="496"/>
      <c r="R41" s="437"/>
      <c r="W41" s="389"/>
      <c r="X41" s="389"/>
      <c r="Y41" s="389"/>
      <c r="Z41" s="389"/>
      <c r="AA41" s="389"/>
      <c r="AB41" s="389"/>
      <c r="AC41" s="389"/>
    </row>
    <row r="42" spans="1:29" s="415" customFormat="1">
      <c r="A42" s="389"/>
      <c r="B42" s="495"/>
      <c r="C42" s="495"/>
      <c r="D42" s="389"/>
      <c r="E42" s="389"/>
      <c r="F42" s="481"/>
      <c r="G42" s="389"/>
      <c r="H42" s="389"/>
      <c r="I42" s="389"/>
      <c r="J42" s="389"/>
      <c r="K42" s="389"/>
      <c r="L42" s="413"/>
      <c r="M42" s="496"/>
      <c r="R42" s="437"/>
      <c r="W42" s="389"/>
      <c r="X42" s="389"/>
      <c r="Y42" s="389"/>
      <c r="Z42" s="389"/>
      <c r="AA42" s="389"/>
      <c r="AB42" s="389"/>
      <c r="AC42" s="389"/>
    </row>
    <row r="43" spans="1:29" s="415" customFormat="1">
      <c r="A43" s="389"/>
      <c r="B43" s="495"/>
      <c r="C43" s="495"/>
      <c r="D43" s="389"/>
      <c r="E43" s="389"/>
      <c r="F43" s="481"/>
      <c r="G43" s="389"/>
      <c r="H43" s="389"/>
      <c r="I43" s="389"/>
      <c r="J43" s="389"/>
      <c r="K43" s="389"/>
      <c r="L43" s="413"/>
      <c r="M43" s="496"/>
      <c r="R43" s="437"/>
      <c r="W43" s="389"/>
      <c r="X43" s="389"/>
      <c r="Y43" s="389"/>
      <c r="Z43" s="389"/>
      <c r="AA43" s="389"/>
      <c r="AB43" s="389"/>
      <c r="AC43" s="389"/>
    </row>
    <row r="44" spans="1:29" s="415" customFormat="1">
      <c r="A44" s="389"/>
      <c r="B44" s="495"/>
      <c r="C44" s="495"/>
      <c r="D44" s="389"/>
      <c r="E44" s="389"/>
      <c r="F44" s="481"/>
      <c r="G44" s="389"/>
      <c r="H44" s="389"/>
      <c r="I44" s="389"/>
      <c r="J44" s="389"/>
      <c r="K44" s="389"/>
      <c r="L44" s="413"/>
      <c r="M44" s="496"/>
      <c r="R44" s="437"/>
      <c r="W44" s="389"/>
      <c r="X44" s="389"/>
      <c r="Y44" s="389"/>
      <c r="Z44" s="389"/>
      <c r="AA44" s="389"/>
      <c r="AB44" s="389"/>
      <c r="AC44" s="389"/>
    </row>
    <row r="45" spans="1:29" s="415" customFormat="1">
      <c r="A45" s="389"/>
      <c r="B45" s="495"/>
      <c r="C45" s="495"/>
      <c r="D45" s="389"/>
      <c r="E45" s="389"/>
      <c r="F45" s="481"/>
      <c r="G45" s="389"/>
      <c r="H45" s="389"/>
      <c r="I45" s="389"/>
      <c r="J45" s="389"/>
      <c r="K45" s="389"/>
      <c r="L45" s="413"/>
      <c r="M45" s="496"/>
      <c r="R45" s="437"/>
      <c r="W45" s="389"/>
      <c r="X45" s="389"/>
      <c r="Y45" s="389"/>
      <c r="Z45" s="389"/>
      <c r="AA45" s="389"/>
      <c r="AB45" s="389"/>
      <c r="AC45" s="389"/>
    </row>
  </sheetData>
  <mergeCells count="1">
    <mergeCell ref="L3:V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S402"/>
  <sheetViews>
    <sheetView showGridLines="0" zoomScaleNormal="100" zoomScaleSheetLayoutView="85" workbookViewId="0">
      <selection activeCell="D3" sqref="D3"/>
    </sheetView>
  </sheetViews>
  <sheetFormatPr defaultRowHeight="15" outlineLevelCol="1"/>
  <cols>
    <col min="1" max="1" width="9.140625" style="425"/>
    <col min="2" max="2" width="19.42578125" style="389" hidden="1" customWidth="1" outlineLevel="1"/>
    <col min="3" max="3" width="26.7109375" style="389" customWidth="1" collapsed="1"/>
    <col min="4" max="4" width="6.5703125" style="389" customWidth="1"/>
    <col min="5" max="5" width="16.140625" style="389" customWidth="1"/>
    <col min="6" max="6" width="20.5703125" style="389" customWidth="1"/>
    <col min="7" max="11" width="17.42578125" style="389" customWidth="1"/>
    <col min="12" max="12" width="3.140625" style="504" customWidth="1"/>
    <col min="13" max="13" width="21.5703125" style="413" customWidth="1"/>
    <col min="14" max="14" width="37.42578125" style="417" customWidth="1"/>
    <col min="15" max="15" width="9.5703125" style="415" customWidth="1" outlineLevel="1"/>
    <col min="16" max="16" width="19.28515625" style="415" customWidth="1" outlineLevel="1"/>
    <col min="17" max="17" width="9.7109375" style="778" customWidth="1" outlineLevel="1"/>
    <col min="18" max="19" width="9.28515625" style="739" customWidth="1" outlineLevel="1"/>
    <col min="20" max="20" width="15" style="389" customWidth="1"/>
    <col min="21" max="262" width="9.140625" style="389"/>
    <col min="263" max="263" width="14.5703125" style="389" customWidth="1"/>
    <col min="264" max="264" width="12.5703125" style="389" customWidth="1"/>
    <col min="265" max="265" width="16.140625" style="389" customWidth="1"/>
    <col min="266" max="266" width="20.5703125" style="389" customWidth="1"/>
    <col min="267" max="267" width="21" style="389" customWidth="1"/>
    <col min="268" max="274" width="19.28515625" style="389" customWidth="1"/>
    <col min="275" max="518" width="9.140625" style="389"/>
    <col min="519" max="519" width="14.5703125" style="389" customWidth="1"/>
    <col min="520" max="520" width="12.5703125" style="389" customWidth="1"/>
    <col min="521" max="521" width="16.140625" style="389" customWidth="1"/>
    <col min="522" max="522" width="20.5703125" style="389" customWidth="1"/>
    <col min="523" max="523" width="21" style="389" customWidth="1"/>
    <col min="524" max="530" width="19.28515625" style="389" customWidth="1"/>
    <col min="531" max="774" width="9.140625" style="389"/>
    <col min="775" max="775" width="14.5703125" style="389" customWidth="1"/>
    <col min="776" max="776" width="12.5703125" style="389" customWidth="1"/>
    <col min="777" max="777" width="16.140625" style="389" customWidth="1"/>
    <col min="778" max="778" width="20.5703125" style="389" customWidth="1"/>
    <col min="779" max="779" width="21" style="389" customWidth="1"/>
    <col min="780" max="786" width="19.28515625" style="389" customWidth="1"/>
    <col min="787" max="1030" width="9.140625" style="389"/>
    <col min="1031" max="1031" width="14.5703125" style="389" customWidth="1"/>
    <col min="1032" max="1032" width="12.5703125" style="389" customWidth="1"/>
    <col min="1033" max="1033" width="16.140625" style="389" customWidth="1"/>
    <col min="1034" max="1034" width="20.5703125" style="389" customWidth="1"/>
    <col min="1035" max="1035" width="21" style="389" customWidth="1"/>
    <col min="1036" max="1042" width="19.28515625" style="389" customWidth="1"/>
    <col min="1043" max="1286" width="9.140625" style="389"/>
    <col min="1287" max="1287" width="14.5703125" style="389" customWidth="1"/>
    <col min="1288" max="1288" width="12.5703125" style="389" customWidth="1"/>
    <col min="1289" max="1289" width="16.140625" style="389" customWidth="1"/>
    <col min="1290" max="1290" width="20.5703125" style="389" customWidth="1"/>
    <col min="1291" max="1291" width="21" style="389" customWidth="1"/>
    <col min="1292" max="1298" width="19.28515625" style="389" customWidth="1"/>
    <col min="1299" max="1542" width="9.140625" style="389"/>
    <col min="1543" max="1543" width="14.5703125" style="389" customWidth="1"/>
    <col min="1544" max="1544" width="12.5703125" style="389" customWidth="1"/>
    <col min="1545" max="1545" width="16.140625" style="389" customWidth="1"/>
    <col min="1546" max="1546" width="20.5703125" style="389" customWidth="1"/>
    <col min="1547" max="1547" width="21" style="389" customWidth="1"/>
    <col min="1548" max="1554" width="19.28515625" style="389" customWidth="1"/>
    <col min="1555" max="1798" width="9.140625" style="389"/>
    <col min="1799" max="1799" width="14.5703125" style="389" customWidth="1"/>
    <col min="1800" max="1800" width="12.5703125" style="389" customWidth="1"/>
    <col min="1801" max="1801" width="16.140625" style="389" customWidth="1"/>
    <col min="1802" max="1802" width="20.5703125" style="389" customWidth="1"/>
    <col min="1803" max="1803" width="21" style="389" customWidth="1"/>
    <col min="1804" max="1810" width="19.28515625" style="389" customWidth="1"/>
    <col min="1811" max="2054" width="9.140625" style="389"/>
    <col min="2055" max="2055" width="14.5703125" style="389" customWidth="1"/>
    <col min="2056" max="2056" width="12.5703125" style="389" customWidth="1"/>
    <col min="2057" max="2057" width="16.140625" style="389" customWidth="1"/>
    <col min="2058" max="2058" width="20.5703125" style="389" customWidth="1"/>
    <col min="2059" max="2059" width="21" style="389" customWidth="1"/>
    <col min="2060" max="2066" width="19.28515625" style="389" customWidth="1"/>
    <col min="2067" max="2310" width="9.140625" style="389"/>
    <col min="2311" max="2311" width="14.5703125" style="389" customWidth="1"/>
    <col min="2312" max="2312" width="12.5703125" style="389" customWidth="1"/>
    <col min="2313" max="2313" width="16.140625" style="389" customWidth="1"/>
    <col min="2314" max="2314" width="20.5703125" style="389" customWidth="1"/>
    <col min="2315" max="2315" width="21" style="389" customWidth="1"/>
    <col min="2316" max="2322" width="19.28515625" style="389" customWidth="1"/>
    <col min="2323" max="2566" width="9.140625" style="389"/>
    <col min="2567" max="2567" width="14.5703125" style="389" customWidth="1"/>
    <col min="2568" max="2568" width="12.5703125" style="389" customWidth="1"/>
    <col min="2569" max="2569" width="16.140625" style="389" customWidth="1"/>
    <col min="2570" max="2570" width="20.5703125" style="389" customWidth="1"/>
    <col min="2571" max="2571" width="21" style="389" customWidth="1"/>
    <col min="2572" max="2578" width="19.28515625" style="389" customWidth="1"/>
    <col min="2579" max="2822" width="9.140625" style="389"/>
    <col min="2823" max="2823" width="14.5703125" style="389" customWidth="1"/>
    <col min="2824" max="2824" width="12.5703125" style="389" customWidth="1"/>
    <col min="2825" max="2825" width="16.140625" style="389" customWidth="1"/>
    <col min="2826" max="2826" width="20.5703125" style="389" customWidth="1"/>
    <col min="2827" max="2827" width="21" style="389" customWidth="1"/>
    <col min="2828" max="2834" width="19.28515625" style="389" customWidth="1"/>
    <col min="2835" max="3078" width="9.140625" style="389"/>
    <col min="3079" max="3079" width="14.5703125" style="389" customWidth="1"/>
    <col min="3080" max="3080" width="12.5703125" style="389" customWidth="1"/>
    <col min="3081" max="3081" width="16.140625" style="389" customWidth="1"/>
    <col min="3082" max="3082" width="20.5703125" style="389" customWidth="1"/>
    <col min="3083" max="3083" width="21" style="389" customWidth="1"/>
    <col min="3084" max="3090" width="19.28515625" style="389" customWidth="1"/>
    <col min="3091" max="3334" width="9.140625" style="389"/>
    <col min="3335" max="3335" width="14.5703125" style="389" customWidth="1"/>
    <col min="3336" max="3336" width="12.5703125" style="389" customWidth="1"/>
    <col min="3337" max="3337" width="16.140625" style="389" customWidth="1"/>
    <col min="3338" max="3338" width="20.5703125" style="389" customWidth="1"/>
    <col min="3339" max="3339" width="21" style="389" customWidth="1"/>
    <col min="3340" max="3346" width="19.28515625" style="389" customWidth="1"/>
    <col min="3347" max="3590" width="9.140625" style="389"/>
    <col min="3591" max="3591" width="14.5703125" style="389" customWidth="1"/>
    <col min="3592" max="3592" width="12.5703125" style="389" customWidth="1"/>
    <col min="3593" max="3593" width="16.140625" style="389" customWidth="1"/>
    <col min="3594" max="3594" width="20.5703125" style="389" customWidth="1"/>
    <col min="3595" max="3595" width="21" style="389" customWidth="1"/>
    <col min="3596" max="3602" width="19.28515625" style="389" customWidth="1"/>
    <col min="3603" max="3846" width="9.140625" style="389"/>
    <col min="3847" max="3847" width="14.5703125" style="389" customWidth="1"/>
    <col min="3848" max="3848" width="12.5703125" style="389" customWidth="1"/>
    <col min="3849" max="3849" width="16.140625" style="389" customWidth="1"/>
    <col min="3850" max="3850" width="20.5703125" style="389" customWidth="1"/>
    <col min="3851" max="3851" width="21" style="389" customWidth="1"/>
    <col min="3852" max="3858" width="19.28515625" style="389" customWidth="1"/>
    <col min="3859" max="4102" width="9.140625" style="389"/>
    <col min="4103" max="4103" width="14.5703125" style="389" customWidth="1"/>
    <col min="4104" max="4104" width="12.5703125" style="389" customWidth="1"/>
    <col min="4105" max="4105" width="16.140625" style="389" customWidth="1"/>
    <col min="4106" max="4106" width="20.5703125" style="389" customWidth="1"/>
    <col min="4107" max="4107" width="21" style="389" customWidth="1"/>
    <col min="4108" max="4114" width="19.28515625" style="389" customWidth="1"/>
    <col min="4115" max="4358" width="9.140625" style="389"/>
    <col min="4359" max="4359" width="14.5703125" style="389" customWidth="1"/>
    <col min="4360" max="4360" width="12.5703125" style="389" customWidth="1"/>
    <col min="4361" max="4361" width="16.140625" style="389" customWidth="1"/>
    <col min="4362" max="4362" width="20.5703125" style="389" customWidth="1"/>
    <col min="4363" max="4363" width="21" style="389" customWidth="1"/>
    <col min="4364" max="4370" width="19.28515625" style="389" customWidth="1"/>
    <col min="4371" max="4614" width="9.140625" style="389"/>
    <col min="4615" max="4615" width="14.5703125" style="389" customWidth="1"/>
    <col min="4616" max="4616" width="12.5703125" style="389" customWidth="1"/>
    <col min="4617" max="4617" width="16.140625" style="389" customWidth="1"/>
    <col min="4618" max="4618" width="20.5703125" style="389" customWidth="1"/>
    <col min="4619" max="4619" width="21" style="389" customWidth="1"/>
    <col min="4620" max="4626" width="19.28515625" style="389" customWidth="1"/>
    <col min="4627" max="4870" width="9.140625" style="389"/>
    <col min="4871" max="4871" width="14.5703125" style="389" customWidth="1"/>
    <col min="4872" max="4872" width="12.5703125" style="389" customWidth="1"/>
    <col min="4873" max="4873" width="16.140625" style="389" customWidth="1"/>
    <col min="4874" max="4874" width="20.5703125" style="389" customWidth="1"/>
    <col min="4875" max="4875" width="21" style="389" customWidth="1"/>
    <col min="4876" max="4882" width="19.28515625" style="389" customWidth="1"/>
    <col min="4883" max="5126" width="9.140625" style="389"/>
    <col min="5127" max="5127" width="14.5703125" style="389" customWidth="1"/>
    <col min="5128" max="5128" width="12.5703125" style="389" customWidth="1"/>
    <col min="5129" max="5129" width="16.140625" style="389" customWidth="1"/>
    <col min="5130" max="5130" width="20.5703125" style="389" customWidth="1"/>
    <col min="5131" max="5131" width="21" style="389" customWidth="1"/>
    <col min="5132" max="5138" width="19.28515625" style="389" customWidth="1"/>
    <col min="5139" max="5382" width="9.140625" style="389"/>
    <col min="5383" max="5383" width="14.5703125" style="389" customWidth="1"/>
    <col min="5384" max="5384" width="12.5703125" style="389" customWidth="1"/>
    <col min="5385" max="5385" width="16.140625" style="389" customWidth="1"/>
    <col min="5386" max="5386" width="20.5703125" style="389" customWidth="1"/>
    <col min="5387" max="5387" width="21" style="389" customWidth="1"/>
    <col min="5388" max="5394" width="19.28515625" style="389" customWidth="1"/>
    <col min="5395" max="5638" width="9.140625" style="389"/>
    <col min="5639" max="5639" width="14.5703125" style="389" customWidth="1"/>
    <col min="5640" max="5640" width="12.5703125" style="389" customWidth="1"/>
    <col min="5641" max="5641" width="16.140625" style="389" customWidth="1"/>
    <col min="5642" max="5642" width="20.5703125" style="389" customWidth="1"/>
    <col min="5643" max="5643" width="21" style="389" customWidth="1"/>
    <col min="5644" max="5650" width="19.28515625" style="389" customWidth="1"/>
    <col min="5651" max="5894" width="9.140625" style="389"/>
    <col min="5895" max="5895" width="14.5703125" style="389" customWidth="1"/>
    <col min="5896" max="5896" width="12.5703125" style="389" customWidth="1"/>
    <col min="5897" max="5897" width="16.140625" style="389" customWidth="1"/>
    <col min="5898" max="5898" width="20.5703125" style="389" customWidth="1"/>
    <col min="5899" max="5899" width="21" style="389" customWidth="1"/>
    <col min="5900" max="5906" width="19.28515625" style="389" customWidth="1"/>
    <col min="5907" max="6150" width="9.140625" style="389"/>
    <col min="6151" max="6151" width="14.5703125" style="389" customWidth="1"/>
    <col min="6152" max="6152" width="12.5703125" style="389" customWidth="1"/>
    <col min="6153" max="6153" width="16.140625" style="389" customWidth="1"/>
    <col min="6154" max="6154" width="20.5703125" style="389" customWidth="1"/>
    <col min="6155" max="6155" width="21" style="389" customWidth="1"/>
    <col min="6156" max="6162" width="19.28515625" style="389" customWidth="1"/>
    <col min="6163" max="6406" width="9.140625" style="389"/>
    <col min="6407" max="6407" width="14.5703125" style="389" customWidth="1"/>
    <col min="6408" max="6408" width="12.5703125" style="389" customWidth="1"/>
    <col min="6409" max="6409" width="16.140625" style="389" customWidth="1"/>
    <col min="6410" max="6410" width="20.5703125" style="389" customWidth="1"/>
    <col min="6411" max="6411" width="21" style="389" customWidth="1"/>
    <col min="6412" max="6418" width="19.28515625" style="389" customWidth="1"/>
    <col min="6419" max="6662" width="9.140625" style="389"/>
    <col min="6663" max="6663" width="14.5703125" style="389" customWidth="1"/>
    <col min="6664" max="6664" width="12.5703125" style="389" customWidth="1"/>
    <col min="6665" max="6665" width="16.140625" style="389" customWidth="1"/>
    <col min="6666" max="6666" width="20.5703125" style="389" customWidth="1"/>
    <col min="6667" max="6667" width="21" style="389" customWidth="1"/>
    <col min="6668" max="6674" width="19.28515625" style="389" customWidth="1"/>
    <col min="6675" max="6918" width="9.140625" style="389"/>
    <col min="6919" max="6919" width="14.5703125" style="389" customWidth="1"/>
    <col min="6920" max="6920" width="12.5703125" style="389" customWidth="1"/>
    <col min="6921" max="6921" width="16.140625" style="389" customWidth="1"/>
    <col min="6922" max="6922" width="20.5703125" style="389" customWidth="1"/>
    <col min="6923" max="6923" width="21" style="389" customWidth="1"/>
    <col min="6924" max="6930" width="19.28515625" style="389" customWidth="1"/>
    <col min="6931" max="7174" width="9.140625" style="389"/>
    <col min="7175" max="7175" width="14.5703125" style="389" customWidth="1"/>
    <col min="7176" max="7176" width="12.5703125" style="389" customWidth="1"/>
    <col min="7177" max="7177" width="16.140625" style="389" customWidth="1"/>
    <col min="7178" max="7178" width="20.5703125" style="389" customWidth="1"/>
    <col min="7179" max="7179" width="21" style="389" customWidth="1"/>
    <col min="7180" max="7186" width="19.28515625" style="389" customWidth="1"/>
    <col min="7187" max="7430" width="9.140625" style="389"/>
    <col min="7431" max="7431" width="14.5703125" style="389" customWidth="1"/>
    <col min="7432" max="7432" width="12.5703125" style="389" customWidth="1"/>
    <col min="7433" max="7433" width="16.140625" style="389" customWidth="1"/>
    <col min="7434" max="7434" width="20.5703125" style="389" customWidth="1"/>
    <col min="7435" max="7435" width="21" style="389" customWidth="1"/>
    <col min="7436" max="7442" width="19.28515625" style="389" customWidth="1"/>
    <col min="7443" max="7686" width="9.140625" style="389"/>
    <col min="7687" max="7687" width="14.5703125" style="389" customWidth="1"/>
    <col min="7688" max="7688" width="12.5703125" style="389" customWidth="1"/>
    <col min="7689" max="7689" width="16.140625" style="389" customWidth="1"/>
    <col min="7690" max="7690" width="20.5703125" style="389" customWidth="1"/>
    <col min="7691" max="7691" width="21" style="389" customWidth="1"/>
    <col min="7692" max="7698" width="19.28515625" style="389" customWidth="1"/>
    <col min="7699" max="7942" width="9.140625" style="389"/>
    <col min="7943" max="7943" width="14.5703125" style="389" customWidth="1"/>
    <col min="7944" max="7944" width="12.5703125" style="389" customWidth="1"/>
    <col min="7945" max="7945" width="16.140625" style="389" customWidth="1"/>
    <col min="7946" max="7946" width="20.5703125" style="389" customWidth="1"/>
    <col min="7947" max="7947" width="21" style="389" customWidth="1"/>
    <col min="7948" max="7954" width="19.28515625" style="389" customWidth="1"/>
    <col min="7955" max="8198" width="9.140625" style="389"/>
    <col min="8199" max="8199" width="14.5703125" style="389" customWidth="1"/>
    <col min="8200" max="8200" width="12.5703125" style="389" customWidth="1"/>
    <col min="8201" max="8201" width="16.140625" style="389" customWidth="1"/>
    <col min="8202" max="8202" width="20.5703125" style="389" customWidth="1"/>
    <col min="8203" max="8203" width="21" style="389" customWidth="1"/>
    <col min="8204" max="8210" width="19.28515625" style="389" customWidth="1"/>
    <col min="8211" max="8454" width="9.140625" style="389"/>
    <col min="8455" max="8455" width="14.5703125" style="389" customWidth="1"/>
    <col min="8456" max="8456" width="12.5703125" style="389" customWidth="1"/>
    <col min="8457" max="8457" width="16.140625" style="389" customWidth="1"/>
    <col min="8458" max="8458" width="20.5703125" style="389" customWidth="1"/>
    <col min="8459" max="8459" width="21" style="389" customWidth="1"/>
    <col min="8460" max="8466" width="19.28515625" style="389" customWidth="1"/>
    <col min="8467" max="8710" width="9.140625" style="389"/>
    <col min="8711" max="8711" width="14.5703125" style="389" customWidth="1"/>
    <col min="8712" max="8712" width="12.5703125" style="389" customWidth="1"/>
    <col min="8713" max="8713" width="16.140625" style="389" customWidth="1"/>
    <col min="8714" max="8714" width="20.5703125" style="389" customWidth="1"/>
    <col min="8715" max="8715" width="21" style="389" customWidth="1"/>
    <col min="8716" max="8722" width="19.28515625" style="389" customWidth="1"/>
    <col min="8723" max="8966" width="9.140625" style="389"/>
    <col min="8967" max="8967" width="14.5703125" style="389" customWidth="1"/>
    <col min="8968" max="8968" width="12.5703125" style="389" customWidth="1"/>
    <col min="8969" max="8969" width="16.140625" style="389" customWidth="1"/>
    <col min="8970" max="8970" width="20.5703125" style="389" customWidth="1"/>
    <col min="8971" max="8971" width="21" style="389" customWidth="1"/>
    <col min="8972" max="8978" width="19.28515625" style="389" customWidth="1"/>
    <col min="8979" max="9222" width="9.140625" style="389"/>
    <col min="9223" max="9223" width="14.5703125" style="389" customWidth="1"/>
    <col min="9224" max="9224" width="12.5703125" style="389" customWidth="1"/>
    <col min="9225" max="9225" width="16.140625" style="389" customWidth="1"/>
    <col min="9226" max="9226" width="20.5703125" style="389" customWidth="1"/>
    <col min="9227" max="9227" width="21" style="389" customWidth="1"/>
    <col min="9228" max="9234" width="19.28515625" style="389" customWidth="1"/>
    <col min="9235" max="9478" width="9.140625" style="389"/>
    <col min="9479" max="9479" width="14.5703125" style="389" customWidth="1"/>
    <col min="9480" max="9480" width="12.5703125" style="389" customWidth="1"/>
    <col min="9481" max="9481" width="16.140625" style="389" customWidth="1"/>
    <col min="9482" max="9482" width="20.5703125" style="389" customWidth="1"/>
    <col min="9483" max="9483" width="21" style="389" customWidth="1"/>
    <col min="9484" max="9490" width="19.28515625" style="389" customWidth="1"/>
    <col min="9491" max="9734" width="9.140625" style="389"/>
    <col min="9735" max="9735" width="14.5703125" style="389" customWidth="1"/>
    <col min="9736" max="9736" width="12.5703125" style="389" customWidth="1"/>
    <col min="9737" max="9737" width="16.140625" style="389" customWidth="1"/>
    <col min="9738" max="9738" width="20.5703125" style="389" customWidth="1"/>
    <col min="9739" max="9739" width="21" style="389" customWidth="1"/>
    <col min="9740" max="9746" width="19.28515625" style="389" customWidth="1"/>
    <col min="9747" max="9990" width="9.140625" style="389"/>
    <col min="9991" max="9991" width="14.5703125" style="389" customWidth="1"/>
    <col min="9992" max="9992" width="12.5703125" style="389" customWidth="1"/>
    <col min="9993" max="9993" width="16.140625" style="389" customWidth="1"/>
    <col min="9994" max="9994" width="20.5703125" style="389" customWidth="1"/>
    <col min="9995" max="9995" width="21" style="389" customWidth="1"/>
    <col min="9996" max="10002" width="19.28515625" style="389" customWidth="1"/>
    <col min="10003" max="10246" width="9.140625" style="389"/>
    <col min="10247" max="10247" width="14.5703125" style="389" customWidth="1"/>
    <col min="10248" max="10248" width="12.5703125" style="389" customWidth="1"/>
    <col min="10249" max="10249" width="16.140625" style="389" customWidth="1"/>
    <col min="10250" max="10250" width="20.5703125" style="389" customWidth="1"/>
    <col min="10251" max="10251" width="21" style="389" customWidth="1"/>
    <col min="10252" max="10258" width="19.28515625" style="389" customWidth="1"/>
    <col min="10259" max="10502" width="9.140625" style="389"/>
    <col min="10503" max="10503" width="14.5703125" style="389" customWidth="1"/>
    <col min="10504" max="10504" width="12.5703125" style="389" customWidth="1"/>
    <col min="10505" max="10505" width="16.140625" style="389" customWidth="1"/>
    <col min="10506" max="10506" width="20.5703125" style="389" customWidth="1"/>
    <col min="10507" max="10507" width="21" style="389" customWidth="1"/>
    <col min="10508" max="10514" width="19.28515625" style="389" customWidth="1"/>
    <col min="10515" max="10758" width="9.140625" style="389"/>
    <col min="10759" max="10759" width="14.5703125" style="389" customWidth="1"/>
    <col min="10760" max="10760" width="12.5703125" style="389" customWidth="1"/>
    <col min="10761" max="10761" width="16.140625" style="389" customWidth="1"/>
    <col min="10762" max="10762" width="20.5703125" style="389" customWidth="1"/>
    <col min="10763" max="10763" width="21" style="389" customWidth="1"/>
    <col min="10764" max="10770" width="19.28515625" style="389" customWidth="1"/>
    <col min="10771" max="11014" width="9.140625" style="389"/>
    <col min="11015" max="11015" width="14.5703125" style="389" customWidth="1"/>
    <col min="11016" max="11016" width="12.5703125" style="389" customWidth="1"/>
    <col min="11017" max="11017" width="16.140625" style="389" customWidth="1"/>
    <col min="11018" max="11018" width="20.5703125" style="389" customWidth="1"/>
    <col min="11019" max="11019" width="21" style="389" customWidth="1"/>
    <col min="11020" max="11026" width="19.28515625" style="389" customWidth="1"/>
    <col min="11027" max="11270" width="9.140625" style="389"/>
    <col min="11271" max="11271" width="14.5703125" style="389" customWidth="1"/>
    <col min="11272" max="11272" width="12.5703125" style="389" customWidth="1"/>
    <col min="11273" max="11273" width="16.140625" style="389" customWidth="1"/>
    <col min="11274" max="11274" width="20.5703125" style="389" customWidth="1"/>
    <col min="11275" max="11275" width="21" style="389" customWidth="1"/>
    <col min="11276" max="11282" width="19.28515625" style="389" customWidth="1"/>
    <col min="11283" max="11526" width="9.140625" style="389"/>
    <col min="11527" max="11527" width="14.5703125" style="389" customWidth="1"/>
    <col min="11528" max="11528" width="12.5703125" style="389" customWidth="1"/>
    <col min="11529" max="11529" width="16.140625" style="389" customWidth="1"/>
    <col min="11530" max="11530" width="20.5703125" style="389" customWidth="1"/>
    <col min="11531" max="11531" width="21" style="389" customWidth="1"/>
    <col min="11532" max="11538" width="19.28515625" style="389" customWidth="1"/>
    <col min="11539" max="11782" width="9.140625" style="389"/>
    <col min="11783" max="11783" width="14.5703125" style="389" customWidth="1"/>
    <col min="11784" max="11784" width="12.5703125" style="389" customWidth="1"/>
    <col min="11785" max="11785" width="16.140625" style="389" customWidth="1"/>
    <col min="11786" max="11786" width="20.5703125" style="389" customWidth="1"/>
    <col min="11787" max="11787" width="21" style="389" customWidth="1"/>
    <col min="11788" max="11794" width="19.28515625" style="389" customWidth="1"/>
    <col min="11795" max="12038" width="9.140625" style="389"/>
    <col min="12039" max="12039" width="14.5703125" style="389" customWidth="1"/>
    <col min="12040" max="12040" width="12.5703125" style="389" customWidth="1"/>
    <col min="12041" max="12041" width="16.140625" style="389" customWidth="1"/>
    <col min="12042" max="12042" width="20.5703125" style="389" customWidth="1"/>
    <col min="12043" max="12043" width="21" style="389" customWidth="1"/>
    <col min="12044" max="12050" width="19.28515625" style="389" customWidth="1"/>
    <col min="12051" max="12294" width="9.140625" style="389"/>
    <col min="12295" max="12295" width="14.5703125" style="389" customWidth="1"/>
    <col min="12296" max="12296" width="12.5703125" style="389" customWidth="1"/>
    <col min="12297" max="12297" width="16.140625" style="389" customWidth="1"/>
    <col min="12298" max="12298" width="20.5703125" style="389" customWidth="1"/>
    <col min="12299" max="12299" width="21" style="389" customWidth="1"/>
    <col min="12300" max="12306" width="19.28515625" style="389" customWidth="1"/>
    <col min="12307" max="12550" width="9.140625" style="389"/>
    <col min="12551" max="12551" width="14.5703125" style="389" customWidth="1"/>
    <col min="12552" max="12552" width="12.5703125" style="389" customWidth="1"/>
    <col min="12553" max="12553" width="16.140625" style="389" customWidth="1"/>
    <col min="12554" max="12554" width="20.5703125" style="389" customWidth="1"/>
    <col min="12555" max="12555" width="21" style="389" customWidth="1"/>
    <col min="12556" max="12562" width="19.28515625" style="389" customWidth="1"/>
    <col min="12563" max="12806" width="9.140625" style="389"/>
    <col min="12807" max="12807" width="14.5703125" style="389" customWidth="1"/>
    <col min="12808" max="12808" width="12.5703125" style="389" customWidth="1"/>
    <col min="12809" max="12809" width="16.140625" style="389" customWidth="1"/>
    <col min="12810" max="12810" width="20.5703125" style="389" customWidth="1"/>
    <col min="12811" max="12811" width="21" style="389" customWidth="1"/>
    <col min="12812" max="12818" width="19.28515625" style="389" customWidth="1"/>
    <col min="12819" max="13062" width="9.140625" style="389"/>
    <col min="13063" max="13063" width="14.5703125" style="389" customWidth="1"/>
    <col min="13064" max="13064" width="12.5703125" style="389" customWidth="1"/>
    <col min="13065" max="13065" width="16.140625" style="389" customWidth="1"/>
    <col min="13066" max="13066" width="20.5703125" style="389" customWidth="1"/>
    <col min="13067" max="13067" width="21" style="389" customWidth="1"/>
    <col min="13068" max="13074" width="19.28515625" style="389" customWidth="1"/>
    <col min="13075" max="13318" width="9.140625" style="389"/>
    <col min="13319" max="13319" width="14.5703125" style="389" customWidth="1"/>
    <col min="13320" max="13320" width="12.5703125" style="389" customWidth="1"/>
    <col min="13321" max="13321" width="16.140625" style="389" customWidth="1"/>
    <col min="13322" max="13322" width="20.5703125" style="389" customWidth="1"/>
    <col min="13323" max="13323" width="21" style="389" customWidth="1"/>
    <col min="13324" max="13330" width="19.28515625" style="389" customWidth="1"/>
    <col min="13331" max="13574" width="9.140625" style="389"/>
    <col min="13575" max="13575" width="14.5703125" style="389" customWidth="1"/>
    <col min="13576" max="13576" width="12.5703125" style="389" customWidth="1"/>
    <col min="13577" max="13577" width="16.140625" style="389" customWidth="1"/>
    <col min="13578" max="13578" width="20.5703125" style="389" customWidth="1"/>
    <col min="13579" max="13579" width="21" style="389" customWidth="1"/>
    <col min="13580" max="13586" width="19.28515625" style="389" customWidth="1"/>
    <col min="13587" max="13830" width="9.140625" style="389"/>
    <col min="13831" max="13831" width="14.5703125" style="389" customWidth="1"/>
    <col min="13832" max="13832" width="12.5703125" style="389" customWidth="1"/>
    <col min="13833" max="13833" width="16.140625" style="389" customWidth="1"/>
    <col min="13834" max="13834" width="20.5703125" style="389" customWidth="1"/>
    <col min="13835" max="13835" width="21" style="389" customWidth="1"/>
    <col min="13836" max="13842" width="19.28515625" style="389" customWidth="1"/>
    <col min="13843" max="14086" width="9.140625" style="389"/>
    <col min="14087" max="14087" width="14.5703125" style="389" customWidth="1"/>
    <col min="14088" max="14088" width="12.5703125" style="389" customWidth="1"/>
    <col min="14089" max="14089" width="16.140625" style="389" customWidth="1"/>
    <col min="14090" max="14090" width="20.5703125" style="389" customWidth="1"/>
    <col min="14091" max="14091" width="21" style="389" customWidth="1"/>
    <col min="14092" max="14098" width="19.28515625" style="389" customWidth="1"/>
    <col min="14099" max="14342" width="9.140625" style="389"/>
    <col min="14343" max="14343" width="14.5703125" style="389" customWidth="1"/>
    <col min="14344" max="14344" width="12.5703125" style="389" customWidth="1"/>
    <col min="14345" max="14345" width="16.140625" style="389" customWidth="1"/>
    <col min="14346" max="14346" width="20.5703125" style="389" customWidth="1"/>
    <col min="14347" max="14347" width="21" style="389" customWidth="1"/>
    <col min="14348" max="14354" width="19.28515625" style="389" customWidth="1"/>
    <col min="14355" max="14598" width="9.140625" style="389"/>
    <col min="14599" max="14599" width="14.5703125" style="389" customWidth="1"/>
    <col min="14600" max="14600" width="12.5703125" style="389" customWidth="1"/>
    <col min="14601" max="14601" width="16.140625" style="389" customWidth="1"/>
    <col min="14602" max="14602" width="20.5703125" style="389" customWidth="1"/>
    <col min="14603" max="14603" width="21" style="389" customWidth="1"/>
    <col min="14604" max="14610" width="19.28515625" style="389" customWidth="1"/>
    <col min="14611" max="14854" width="9.140625" style="389"/>
    <col min="14855" max="14855" width="14.5703125" style="389" customWidth="1"/>
    <col min="14856" max="14856" width="12.5703125" style="389" customWidth="1"/>
    <col min="14857" max="14857" width="16.140625" style="389" customWidth="1"/>
    <col min="14858" max="14858" width="20.5703125" style="389" customWidth="1"/>
    <col min="14859" max="14859" width="21" style="389" customWidth="1"/>
    <col min="14860" max="14866" width="19.28515625" style="389" customWidth="1"/>
    <col min="14867" max="15110" width="9.140625" style="389"/>
    <col min="15111" max="15111" width="14.5703125" style="389" customWidth="1"/>
    <col min="15112" max="15112" width="12.5703125" style="389" customWidth="1"/>
    <col min="15113" max="15113" width="16.140625" style="389" customWidth="1"/>
    <col min="15114" max="15114" width="20.5703125" style="389" customWidth="1"/>
    <col min="15115" max="15115" width="21" style="389" customWidth="1"/>
    <col min="15116" max="15122" width="19.28515625" style="389" customWidth="1"/>
    <col min="15123" max="15366" width="9.140625" style="389"/>
    <col min="15367" max="15367" width="14.5703125" style="389" customWidth="1"/>
    <col min="15368" max="15368" width="12.5703125" style="389" customWidth="1"/>
    <col min="15369" max="15369" width="16.140625" style="389" customWidth="1"/>
    <col min="15370" max="15370" width="20.5703125" style="389" customWidth="1"/>
    <col min="15371" max="15371" width="21" style="389" customWidth="1"/>
    <col min="15372" max="15378" width="19.28515625" style="389" customWidth="1"/>
    <col min="15379" max="15622" width="9.140625" style="389"/>
    <col min="15623" max="15623" width="14.5703125" style="389" customWidth="1"/>
    <col min="15624" max="15624" width="12.5703125" style="389" customWidth="1"/>
    <col min="15625" max="15625" width="16.140625" style="389" customWidth="1"/>
    <col min="15626" max="15626" width="20.5703125" style="389" customWidth="1"/>
    <col min="15627" max="15627" width="21" style="389" customWidth="1"/>
    <col min="15628" max="15634" width="19.28515625" style="389" customWidth="1"/>
    <col min="15635" max="15878" width="9.140625" style="389"/>
    <col min="15879" max="15879" width="14.5703125" style="389" customWidth="1"/>
    <col min="15880" max="15880" width="12.5703125" style="389" customWidth="1"/>
    <col min="15881" max="15881" width="16.140625" style="389" customWidth="1"/>
    <col min="15882" max="15882" width="20.5703125" style="389" customWidth="1"/>
    <col min="15883" max="15883" width="21" style="389" customWidth="1"/>
    <col min="15884" max="15890" width="19.28515625" style="389" customWidth="1"/>
    <col min="15891" max="16134" width="9.140625" style="389"/>
    <col min="16135" max="16135" width="14.5703125" style="389" customWidth="1"/>
    <col min="16136" max="16136" width="12.5703125" style="389" customWidth="1"/>
    <col min="16137" max="16137" width="16.140625" style="389" customWidth="1"/>
    <col min="16138" max="16138" width="20.5703125" style="389" customWidth="1"/>
    <col min="16139" max="16139" width="21" style="389" customWidth="1"/>
    <col min="16140" max="16146" width="19.28515625" style="389" customWidth="1"/>
    <col min="16147" max="16384" width="9.140625" style="389"/>
  </cols>
  <sheetData>
    <row r="1" spans="1:19">
      <c r="C1" s="407" t="s">
        <v>100791</v>
      </c>
      <c r="E1" s="426" t="s">
        <v>100534</v>
      </c>
    </row>
    <row r="2" spans="1:19" ht="15.75" thickBot="1">
      <c r="C2" s="426" t="s">
        <v>35</v>
      </c>
      <c r="E2" s="427" t="s">
        <v>100535</v>
      </c>
      <c r="F2" s="428" t="e">
        <f>INDEX($F$13:$K$18,$N$18,$N$17)</f>
        <v>#N/A</v>
      </c>
    </row>
    <row r="3" spans="1:19" ht="15.75" thickBot="1">
      <c r="C3" s="426"/>
      <c r="E3" s="427"/>
      <c r="F3" s="429"/>
      <c r="N3" s="430" t="s">
        <v>100548</v>
      </c>
      <c r="O3" s="431"/>
      <c r="P3" s="431"/>
      <c r="Q3" s="779"/>
      <c r="R3" s="741"/>
      <c r="S3" s="741"/>
    </row>
    <row r="4" spans="1:19">
      <c r="C4" s="426"/>
      <c r="E4" s="427" t="s">
        <v>100536</v>
      </c>
      <c r="F4" s="433" t="e">
        <f>INDEX($F$19:$K$19,1,N17)</f>
        <v>#N/A</v>
      </c>
    </row>
    <row r="5" spans="1:19">
      <c r="C5" s="426"/>
      <c r="E5" s="427" t="s">
        <v>100537</v>
      </c>
      <c r="F5" s="742">
        <f>INDEX($F$20:$K$20,1,N18)</f>
        <v>100000</v>
      </c>
    </row>
    <row r="6" spans="1:19">
      <c r="C6" s="426"/>
      <c r="E6" s="427" t="s">
        <v>98775</v>
      </c>
      <c r="F6" s="435">
        <v>1</v>
      </c>
    </row>
    <row r="7" spans="1:19">
      <c r="B7" s="426"/>
      <c r="D7" s="436"/>
      <c r="Q7" s="778" t="s">
        <v>100792</v>
      </c>
      <c r="R7" s="739" t="s">
        <v>100739</v>
      </c>
      <c r="S7" s="739" t="s">
        <v>100793</v>
      </c>
    </row>
    <row r="8" spans="1:19">
      <c r="B8" s="426"/>
      <c r="D8" s="436"/>
      <c r="E8" s="440"/>
      <c r="F8" s="441">
        <v>1</v>
      </c>
      <c r="G8" s="441">
        <v>2</v>
      </c>
      <c r="H8" s="441">
        <v>3</v>
      </c>
      <c r="I8" s="441">
        <v>4</v>
      </c>
      <c r="J8" s="441">
        <v>5</v>
      </c>
      <c r="K8" s="441">
        <v>6</v>
      </c>
      <c r="L8" s="780"/>
      <c r="M8" s="413" t="s">
        <v>100538</v>
      </c>
      <c r="N8" s="414" t="e">
        <f>IF('EQ Calculator '!H21=Algorithm_BC_Eco!N16,PostalCode,"Postal code is outside of BC")</f>
        <v>#N/A</v>
      </c>
      <c r="Q8" s="781" t="s">
        <v>100313</v>
      </c>
      <c r="R8" s="782">
        <v>6</v>
      </c>
      <c r="S8" s="743"/>
    </row>
    <row r="9" spans="1:19">
      <c r="A9" s="438"/>
      <c r="B9" s="439"/>
      <c r="C9" s="440"/>
      <c r="D9" s="440"/>
      <c r="E9" s="746"/>
      <c r="F9" s="783" t="s">
        <v>100553</v>
      </c>
      <c r="G9" s="784"/>
      <c r="H9" s="784"/>
      <c r="I9" s="784"/>
      <c r="J9" s="784"/>
      <c r="K9" s="785"/>
      <c r="L9" s="697"/>
      <c r="Q9" s="781" t="s">
        <v>100318</v>
      </c>
      <c r="R9" s="782">
        <v>6</v>
      </c>
      <c r="S9" s="743"/>
    </row>
    <row r="10" spans="1:19">
      <c r="C10" s="744"/>
      <c r="D10" s="745"/>
      <c r="E10" s="746"/>
      <c r="F10" s="1780" t="s">
        <v>100794</v>
      </c>
      <c r="G10" s="1781"/>
      <c r="H10" s="1781"/>
      <c r="I10" s="1781"/>
      <c r="J10" s="1781"/>
      <c r="K10" s="747"/>
      <c r="L10" s="681"/>
      <c r="Q10" s="781" t="s">
        <v>100320</v>
      </c>
      <c r="R10" s="782">
        <v>6</v>
      </c>
      <c r="S10" s="743"/>
    </row>
    <row r="11" spans="1:19">
      <c r="C11" s="744"/>
      <c r="D11" s="745"/>
      <c r="F11" s="786"/>
      <c r="G11" s="787"/>
      <c r="H11" s="752"/>
      <c r="I11" s="753"/>
      <c r="J11" s="754"/>
      <c r="K11" s="755"/>
      <c r="L11" s="788"/>
      <c r="M11" s="413" t="s">
        <v>98755</v>
      </c>
      <c r="N11" s="418">
        <f>Yrbuilt</f>
        <v>0</v>
      </c>
      <c r="Q11" s="781" t="s">
        <v>100321</v>
      </c>
      <c r="R11" s="782">
        <v>6</v>
      </c>
      <c r="S11" s="743"/>
    </row>
    <row r="12" spans="1:19" ht="30">
      <c r="A12" s="438" t="s">
        <v>100557</v>
      </c>
      <c r="C12" s="748" t="s">
        <v>7</v>
      </c>
      <c r="D12" s="749" t="s">
        <v>100613</v>
      </c>
      <c r="E12" s="455" t="s">
        <v>100560</v>
      </c>
      <c r="F12" s="750" t="s">
        <v>100398</v>
      </c>
      <c r="G12" s="751" t="s">
        <v>100388</v>
      </c>
      <c r="H12" s="789" t="s">
        <v>100351</v>
      </c>
      <c r="I12" s="790" t="s">
        <v>100381</v>
      </c>
      <c r="J12" s="791" t="s">
        <v>100377</v>
      </c>
      <c r="K12" s="792" t="s">
        <v>100804</v>
      </c>
      <c r="L12" s="788"/>
      <c r="M12" s="413" t="s">
        <v>98756</v>
      </c>
      <c r="N12" s="418" t="str">
        <f>Typeofconstruction</f>
        <v>Frame</v>
      </c>
      <c r="O12" s="419"/>
      <c r="P12" s="420">
        <f>VLOOKUP(N12,'List type of construction'!$B:$C,2,FALSE)</f>
        <v>6</v>
      </c>
      <c r="Q12" s="781" t="s">
        <v>100322</v>
      </c>
      <c r="R12" s="782">
        <v>6</v>
      </c>
      <c r="S12" s="743"/>
    </row>
    <row r="13" spans="1:19">
      <c r="A13" s="458">
        <v>1</v>
      </c>
      <c r="C13" s="756" t="s">
        <v>13</v>
      </c>
      <c r="D13" s="757">
        <v>1</v>
      </c>
      <c r="E13" s="758" t="s">
        <v>196</v>
      </c>
      <c r="F13" s="703">
        <v>0.15</v>
      </c>
      <c r="G13" s="759">
        <v>0.12</v>
      </c>
      <c r="H13" s="793">
        <v>0.1</v>
      </c>
      <c r="I13" s="708">
        <v>7.0000000000000007E-2</v>
      </c>
      <c r="J13" s="760">
        <v>0.06</v>
      </c>
      <c r="K13" s="710">
        <v>0.01</v>
      </c>
      <c r="L13" s="704"/>
      <c r="M13" s="413" t="s">
        <v>98757</v>
      </c>
      <c r="N13" s="418">
        <f>Nbofstoreys</f>
        <v>0</v>
      </c>
      <c r="Q13" s="781" t="s">
        <v>100323</v>
      </c>
      <c r="R13" s="782">
        <v>6</v>
      </c>
      <c r="S13" s="743"/>
    </row>
    <row r="14" spans="1:19">
      <c r="A14" s="458">
        <v>2</v>
      </c>
      <c r="C14" s="761" t="s">
        <v>19</v>
      </c>
      <c r="D14" s="757">
        <v>2</v>
      </c>
      <c r="E14" s="758" t="s">
        <v>196</v>
      </c>
      <c r="F14" s="703">
        <v>0.18</v>
      </c>
      <c r="G14" s="759">
        <v>0.15</v>
      </c>
      <c r="H14" s="793">
        <v>0.11</v>
      </c>
      <c r="I14" s="708">
        <v>0.08</v>
      </c>
      <c r="J14" s="760">
        <v>7.0000000000000007E-2</v>
      </c>
      <c r="K14" s="710">
        <v>0.02</v>
      </c>
      <c r="L14" s="704"/>
      <c r="M14" s="413" t="s">
        <v>100540</v>
      </c>
      <c r="N14" s="418">
        <f>Totalinsuredvalue</f>
        <v>0</v>
      </c>
      <c r="Q14" s="781" t="s">
        <v>100324</v>
      </c>
      <c r="R14" s="782">
        <v>6</v>
      </c>
      <c r="S14" s="743"/>
    </row>
    <row r="15" spans="1:19">
      <c r="A15" s="458">
        <v>3</v>
      </c>
      <c r="C15" s="695" t="s">
        <v>24</v>
      </c>
      <c r="D15" s="762">
        <v>3</v>
      </c>
      <c r="E15" s="758" t="s">
        <v>196</v>
      </c>
      <c r="F15" s="703">
        <v>0.1</v>
      </c>
      <c r="G15" s="759">
        <v>0.1</v>
      </c>
      <c r="H15" s="793">
        <v>0.08</v>
      </c>
      <c r="I15" s="708">
        <v>0.05</v>
      </c>
      <c r="J15" s="760">
        <v>0.04</v>
      </c>
      <c r="K15" s="710">
        <v>0.01</v>
      </c>
      <c r="L15" s="704"/>
      <c r="Q15" s="781" t="s">
        <v>100325</v>
      </c>
      <c r="R15" s="782">
        <v>6</v>
      </c>
      <c r="S15" s="743"/>
    </row>
    <row r="16" spans="1:19">
      <c r="A16" s="458">
        <v>4</v>
      </c>
      <c r="C16" s="761" t="s">
        <v>29</v>
      </c>
      <c r="D16" s="757">
        <v>4</v>
      </c>
      <c r="E16" s="758" t="s">
        <v>196</v>
      </c>
      <c r="F16" s="703">
        <v>0.2</v>
      </c>
      <c r="G16" s="759">
        <v>0.18</v>
      </c>
      <c r="H16" s="793">
        <v>0.15</v>
      </c>
      <c r="I16" s="708">
        <v>0.1</v>
      </c>
      <c r="J16" s="760">
        <v>0.08</v>
      </c>
      <c r="K16" s="710">
        <v>0.03</v>
      </c>
      <c r="L16" s="704"/>
      <c r="M16" s="763" t="s">
        <v>98644</v>
      </c>
      <c r="N16" s="764" t="s">
        <v>100317</v>
      </c>
      <c r="Q16" s="781" t="s">
        <v>100326</v>
      </c>
      <c r="R16" s="782">
        <v>6</v>
      </c>
      <c r="S16" s="743"/>
    </row>
    <row r="17" spans="1:19">
      <c r="A17" s="458">
        <v>5</v>
      </c>
      <c r="C17" s="756" t="s">
        <v>33</v>
      </c>
      <c r="D17" s="757">
        <v>5</v>
      </c>
      <c r="E17" s="758" t="s">
        <v>196</v>
      </c>
      <c r="F17" s="703">
        <v>0.1</v>
      </c>
      <c r="G17" s="759">
        <v>0.1</v>
      </c>
      <c r="H17" s="793">
        <v>0.08</v>
      </c>
      <c r="I17" s="708">
        <v>0.05</v>
      </c>
      <c r="J17" s="760">
        <v>0.04</v>
      </c>
      <c r="K17" s="710">
        <v>0.01</v>
      </c>
      <c r="L17" s="704"/>
      <c r="M17" s="413" t="s">
        <v>100551</v>
      </c>
      <c r="N17" s="418" t="e">
        <f>VLOOKUP($N$8,$Q:$R,2,FALSE)</f>
        <v>#N/A</v>
      </c>
      <c r="Q17" s="781" t="s">
        <v>100327</v>
      </c>
      <c r="R17" s="794">
        <v>5</v>
      </c>
    </row>
    <row r="18" spans="1:19">
      <c r="A18" s="458">
        <v>6</v>
      </c>
      <c r="C18" s="756" t="s">
        <v>37</v>
      </c>
      <c r="D18" s="757">
        <v>6</v>
      </c>
      <c r="E18" s="758" t="s">
        <v>196</v>
      </c>
      <c r="F18" s="703">
        <v>0.1</v>
      </c>
      <c r="G18" s="759">
        <v>0.1</v>
      </c>
      <c r="H18" s="793">
        <v>0.08</v>
      </c>
      <c r="I18" s="708">
        <v>0.05</v>
      </c>
      <c r="J18" s="760">
        <v>0.04</v>
      </c>
      <c r="K18" s="710">
        <v>0.01</v>
      </c>
      <c r="L18" s="704"/>
      <c r="M18" s="413" t="s">
        <v>100576</v>
      </c>
      <c r="N18" s="418">
        <f>MATCH(N12,$C$13:$C$18,0)</f>
        <v>6</v>
      </c>
      <c r="O18" s="474"/>
      <c r="P18" s="474"/>
      <c r="Q18" s="781" t="s">
        <v>100329</v>
      </c>
      <c r="R18" s="794">
        <v>5</v>
      </c>
    </row>
    <row r="19" spans="1:19">
      <c r="C19" s="449" t="s">
        <v>100795</v>
      </c>
      <c r="D19" s="448"/>
      <c r="E19" s="448"/>
      <c r="F19" s="765">
        <v>0.15</v>
      </c>
      <c r="G19" s="765">
        <v>0.15</v>
      </c>
      <c r="H19" s="765">
        <v>0.1</v>
      </c>
      <c r="I19" s="765">
        <v>0.1</v>
      </c>
      <c r="J19" s="765">
        <v>0.1</v>
      </c>
      <c r="K19" s="765">
        <v>0.05</v>
      </c>
      <c r="L19" s="795"/>
      <c r="Q19" s="781" t="s">
        <v>100331</v>
      </c>
      <c r="R19" s="739">
        <v>3</v>
      </c>
    </row>
    <row r="20" spans="1:19">
      <c r="C20" s="767" t="s">
        <v>100796</v>
      </c>
      <c r="D20" s="667"/>
      <c r="E20" s="667"/>
      <c r="F20" s="742">
        <v>100000</v>
      </c>
      <c r="G20" s="742">
        <v>100000</v>
      </c>
      <c r="H20" s="742">
        <v>100000</v>
      </c>
      <c r="I20" s="742">
        <v>100000</v>
      </c>
      <c r="J20" s="742">
        <v>100000</v>
      </c>
      <c r="K20" s="768">
        <v>100000</v>
      </c>
      <c r="L20" s="796"/>
      <c r="M20" s="478"/>
      <c r="Q20" s="781" t="s">
        <v>100333</v>
      </c>
      <c r="R20" s="739">
        <v>3</v>
      </c>
    </row>
    <row r="21" spans="1:19">
      <c r="M21" s="478"/>
      <c r="Q21" s="781" t="s">
        <v>100335</v>
      </c>
      <c r="R21" s="739">
        <v>3</v>
      </c>
    </row>
    <row r="22" spans="1:19">
      <c r="N22" s="479"/>
      <c r="Q22" s="797" t="s">
        <v>100336</v>
      </c>
      <c r="R22" s="782">
        <v>6</v>
      </c>
    </row>
    <row r="23" spans="1:19">
      <c r="Q23" s="781" t="s">
        <v>100337</v>
      </c>
      <c r="R23" s="782">
        <v>6</v>
      </c>
      <c r="S23" s="743"/>
    </row>
    <row r="24" spans="1:19">
      <c r="Q24" s="781" t="s">
        <v>100338</v>
      </c>
      <c r="R24" s="782">
        <v>6</v>
      </c>
    </row>
    <row r="25" spans="1:19">
      <c r="Q25" s="781" t="s">
        <v>100339</v>
      </c>
      <c r="R25" s="794">
        <v>5</v>
      </c>
    </row>
    <row r="26" spans="1:19">
      <c r="Q26" s="781" t="s">
        <v>100341</v>
      </c>
      <c r="R26" s="782">
        <v>6</v>
      </c>
    </row>
    <row r="27" spans="1:19">
      <c r="Q27" s="781" t="s">
        <v>100342</v>
      </c>
      <c r="R27" s="782">
        <v>6</v>
      </c>
    </row>
    <row r="28" spans="1:19">
      <c r="Q28" s="781" t="s">
        <v>100343</v>
      </c>
      <c r="R28" s="782">
        <v>6</v>
      </c>
    </row>
    <row r="29" spans="1:19">
      <c r="Q29" s="781" t="s">
        <v>100344</v>
      </c>
      <c r="R29" s="782">
        <v>6</v>
      </c>
    </row>
    <row r="30" spans="1:19">
      <c r="Q30" s="781" t="s">
        <v>100345</v>
      </c>
      <c r="R30" s="782">
        <v>6</v>
      </c>
    </row>
    <row r="31" spans="1:19">
      <c r="Q31" s="781" t="s">
        <v>100346</v>
      </c>
      <c r="R31" s="782">
        <v>6</v>
      </c>
    </row>
    <row r="32" spans="1:19">
      <c r="Q32" s="781" t="s">
        <v>100347</v>
      </c>
      <c r="R32" s="782">
        <v>6</v>
      </c>
    </row>
    <row r="33" spans="17:18">
      <c r="Q33" s="781" t="s">
        <v>100348</v>
      </c>
      <c r="R33" s="782">
        <v>6</v>
      </c>
    </row>
    <row r="34" spans="17:18">
      <c r="Q34" s="781" t="s">
        <v>100349</v>
      </c>
      <c r="R34" s="782">
        <v>6</v>
      </c>
    </row>
    <row r="35" spans="17:18">
      <c r="Q35" s="781" t="s">
        <v>100350</v>
      </c>
      <c r="R35" s="739">
        <v>4</v>
      </c>
    </row>
    <row r="36" spans="17:18">
      <c r="Q36" s="781" t="s">
        <v>100352</v>
      </c>
      <c r="R36" s="782">
        <v>6</v>
      </c>
    </row>
    <row r="37" spans="17:18">
      <c r="Q37" s="781" t="s">
        <v>100353</v>
      </c>
      <c r="R37" s="782">
        <v>6</v>
      </c>
    </row>
    <row r="38" spans="17:18">
      <c r="Q38" s="781" t="s">
        <v>100354</v>
      </c>
      <c r="R38" s="782">
        <v>6</v>
      </c>
    </row>
    <row r="39" spans="17:18">
      <c r="Q39" s="781" t="s">
        <v>100355</v>
      </c>
      <c r="R39" s="782">
        <v>6</v>
      </c>
    </row>
    <row r="40" spans="17:18">
      <c r="Q40" s="781" t="s">
        <v>100356</v>
      </c>
      <c r="R40" s="782">
        <v>6</v>
      </c>
    </row>
    <row r="41" spans="17:18">
      <c r="Q41" s="781" t="s">
        <v>100357</v>
      </c>
      <c r="R41" s="782">
        <v>6</v>
      </c>
    </row>
    <row r="42" spans="17:18">
      <c r="Q42" s="781" t="s">
        <v>100358</v>
      </c>
      <c r="R42" s="782">
        <v>6</v>
      </c>
    </row>
    <row r="43" spans="17:18">
      <c r="Q43" s="781" t="s">
        <v>100359</v>
      </c>
      <c r="R43" s="782">
        <v>6</v>
      </c>
    </row>
    <row r="44" spans="17:18">
      <c r="Q44" s="781" t="s">
        <v>100360</v>
      </c>
      <c r="R44" s="782">
        <v>6</v>
      </c>
    </row>
    <row r="45" spans="17:18">
      <c r="Q45" s="781" t="s">
        <v>100361</v>
      </c>
      <c r="R45" s="782">
        <v>6</v>
      </c>
    </row>
    <row r="46" spans="17:18">
      <c r="Q46" s="781" t="s">
        <v>100362</v>
      </c>
      <c r="R46" s="782">
        <v>6</v>
      </c>
    </row>
    <row r="47" spans="17:18">
      <c r="Q47" s="781" t="s">
        <v>100363</v>
      </c>
      <c r="R47" s="782">
        <v>6</v>
      </c>
    </row>
    <row r="48" spans="17:18">
      <c r="Q48" s="781" t="s">
        <v>100364</v>
      </c>
      <c r="R48" s="782">
        <v>6</v>
      </c>
    </row>
    <row r="49" spans="17:18">
      <c r="Q49" s="781" t="s">
        <v>100365</v>
      </c>
      <c r="R49" s="782">
        <v>6</v>
      </c>
    </row>
    <row r="50" spans="17:18">
      <c r="Q50" s="781" t="s">
        <v>100366</v>
      </c>
      <c r="R50" s="782">
        <v>6</v>
      </c>
    </row>
    <row r="51" spans="17:18">
      <c r="Q51" s="781" t="s">
        <v>100367</v>
      </c>
      <c r="R51" s="782">
        <v>6</v>
      </c>
    </row>
    <row r="52" spans="17:18">
      <c r="Q52" s="781" t="s">
        <v>100368</v>
      </c>
      <c r="R52" s="782">
        <v>6</v>
      </c>
    </row>
    <row r="53" spans="17:18">
      <c r="Q53" s="781" t="s">
        <v>100369</v>
      </c>
      <c r="R53" s="782">
        <v>6</v>
      </c>
    </row>
    <row r="54" spans="17:18">
      <c r="Q54" s="781" t="s">
        <v>100370</v>
      </c>
      <c r="R54" s="782">
        <v>6</v>
      </c>
    </row>
    <row r="55" spans="17:18">
      <c r="Q55" s="781" t="s">
        <v>100371</v>
      </c>
      <c r="R55" s="782">
        <v>6</v>
      </c>
    </row>
    <row r="56" spans="17:18">
      <c r="Q56" s="781" t="s">
        <v>100372</v>
      </c>
      <c r="R56" s="782">
        <v>6</v>
      </c>
    </row>
    <row r="57" spans="17:18">
      <c r="Q57" s="781" t="s">
        <v>100373</v>
      </c>
      <c r="R57" s="739">
        <v>4</v>
      </c>
    </row>
    <row r="58" spans="17:18">
      <c r="Q58" s="781" t="s">
        <v>100375</v>
      </c>
      <c r="R58" s="739">
        <v>4</v>
      </c>
    </row>
    <row r="59" spans="17:18">
      <c r="Q59" s="781" t="s">
        <v>100376</v>
      </c>
      <c r="R59" s="739">
        <v>3</v>
      </c>
    </row>
    <row r="60" spans="17:18">
      <c r="Q60" s="781" t="s">
        <v>100378</v>
      </c>
      <c r="R60" s="739">
        <v>3</v>
      </c>
    </row>
    <row r="61" spans="17:18">
      <c r="Q61" s="781" t="s">
        <v>100379</v>
      </c>
      <c r="R61" s="778">
        <v>4</v>
      </c>
    </row>
    <row r="62" spans="17:18">
      <c r="Q62" s="781" t="s">
        <v>100380</v>
      </c>
      <c r="R62" s="739">
        <v>4</v>
      </c>
    </row>
    <row r="63" spans="17:18">
      <c r="Q63" s="781" t="s">
        <v>100382</v>
      </c>
      <c r="R63" s="739">
        <v>4</v>
      </c>
    </row>
    <row r="64" spans="17:18">
      <c r="Q64" s="781" t="s">
        <v>100383</v>
      </c>
      <c r="R64" s="794">
        <v>5</v>
      </c>
    </row>
    <row r="65" spans="17:18">
      <c r="Q65" s="781" t="s">
        <v>100384</v>
      </c>
      <c r="R65" s="739">
        <v>4</v>
      </c>
    </row>
    <row r="66" spans="17:18">
      <c r="Q66" s="781" t="s">
        <v>100385</v>
      </c>
      <c r="R66" s="794">
        <v>5</v>
      </c>
    </row>
    <row r="67" spans="17:18">
      <c r="Q67" s="781" t="s">
        <v>100386</v>
      </c>
      <c r="R67" s="739">
        <v>4</v>
      </c>
    </row>
    <row r="68" spans="17:18">
      <c r="Q68" s="781" t="s">
        <v>100387</v>
      </c>
      <c r="R68" s="739">
        <v>4</v>
      </c>
    </row>
    <row r="69" spans="17:18">
      <c r="Q69" s="781" t="s">
        <v>100389</v>
      </c>
      <c r="R69" s="739">
        <v>4</v>
      </c>
    </row>
    <row r="70" spans="17:18">
      <c r="Q70" s="781" t="s">
        <v>100390</v>
      </c>
      <c r="R70" s="739">
        <v>4</v>
      </c>
    </row>
    <row r="71" spans="17:18">
      <c r="Q71" s="781" t="s">
        <v>100391</v>
      </c>
      <c r="R71" s="739">
        <v>4</v>
      </c>
    </row>
    <row r="72" spans="17:18">
      <c r="Q72" s="781" t="s">
        <v>100392</v>
      </c>
      <c r="R72" s="739">
        <v>4</v>
      </c>
    </row>
    <row r="73" spans="17:18">
      <c r="Q73" s="781" t="s">
        <v>100393</v>
      </c>
      <c r="R73" s="739">
        <v>4</v>
      </c>
    </row>
    <row r="74" spans="17:18">
      <c r="Q74" s="781" t="s">
        <v>100394</v>
      </c>
      <c r="R74" s="739">
        <v>4</v>
      </c>
    </row>
    <row r="75" spans="17:18">
      <c r="Q75" s="781" t="s">
        <v>100395</v>
      </c>
      <c r="R75" s="739">
        <v>4</v>
      </c>
    </row>
    <row r="76" spans="17:18">
      <c r="Q76" s="781" t="s">
        <v>100396</v>
      </c>
      <c r="R76" s="739">
        <v>4</v>
      </c>
    </row>
    <row r="77" spans="17:18">
      <c r="Q77" s="781" t="s">
        <v>100397</v>
      </c>
      <c r="R77" s="794">
        <v>5</v>
      </c>
    </row>
    <row r="78" spans="17:18">
      <c r="Q78" s="781" t="s">
        <v>100399</v>
      </c>
      <c r="R78" s="739">
        <v>4</v>
      </c>
    </row>
    <row r="79" spans="17:18">
      <c r="Q79" s="781" t="s">
        <v>100400</v>
      </c>
      <c r="R79" s="794">
        <v>5</v>
      </c>
    </row>
    <row r="80" spans="17:18">
      <c r="Q80" s="781" t="s">
        <v>100401</v>
      </c>
      <c r="R80" s="739">
        <v>4</v>
      </c>
    </row>
    <row r="81" spans="17:18">
      <c r="Q81" s="781" t="s">
        <v>100402</v>
      </c>
      <c r="R81" s="739">
        <v>4</v>
      </c>
    </row>
    <row r="82" spans="17:18">
      <c r="Q82" s="781" t="s">
        <v>100403</v>
      </c>
      <c r="R82" s="739">
        <v>4</v>
      </c>
    </row>
    <row r="83" spans="17:18">
      <c r="Q83" s="781" t="s">
        <v>100404</v>
      </c>
      <c r="R83" s="739">
        <v>4</v>
      </c>
    </row>
    <row r="84" spans="17:18">
      <c r="Q84" s="781" t="s">
        <v>100405</v>
      </c>
      <c r="R84" s="739">
        <v>4</v>
      </c>
    </row>
    <row r="85" spans="17:18">
      <c r="Q85" s="781" t="s">
        <v>100406</v>
      </c>
      <c r="R85" s="739">
        <v>4</v>
      </c>
    </row>
    <row r="86" spans="17:18">
      <c r="Q86" s="781" t="s">
        <v>100407</v>
      </c>
      <c r="R86" s="739">
        <v>2</v>
      </c>
    </row>
    <row r="87" spans="17:18">
      <c r="Q87" s="781" t="s">
        <v>100408</v>
      </c>
      <c r="R87" s="739">
        <v>2</v>
      </c>
    </row>
    <row r="88" spans="17:18">
      <c r="Q88" s="781" t="s">
        <v>100409</v>
      </c>
      <c r="R88" s="739">
        <v>2</v>
      </c>
    </row>
    <row r="89" spans="17:18">
      <c r="Q89" s="781" t="s">
        <v>100410</v>
      </c>
      <c r="R89" s="739">
        <v>2</v>
      </c>
    </row>
    <row r="90" spans="17:18">
      <c r="Q90" s="781" t="s">
        <v>100412</v>
      </c>
      <c r="R90" s="739">
        <v>2</v>
      </c>
    </row>
    <row r="91" spans="17:18">
      <c r="Q91" s="781" t="s">
        <v>100413</v>
      </c>
      <c r="R91" s="739">
        <v>4</v>
      </c>
    </row>
    <row r="92" spans="17:18">
      <c r="Q92" s="781" t="s">
        <v>100414</v>
      </c>
      <c r="R92" s="794">
        <v>5</v>
      </c>
    </row>
    <row r="93" spans="17:18">
      <c r="Q93" s="781" t="s">
        <v>100415</v>
      </c>
      <c r="R93" s="739">
        <v>4</v>
      </c>
    </row>
    <row r="94" spans="17:18">
      <c r="Q94" s="781" t="s">
        <v>100416</v>
      </c>
      <c r="R94" s="739">
        <v>3</v>
      </c>
    </row>
    <row r="95" spans="17:18">
      <c r="Q95" s="781" t="s">
        <v>100417</v>
      </c>
      <c r="R95" s="794">
        <v>5</v>
      </c>
    </row>
    <row r="96" spans="17:18">
      <c r="Q96" s="781" t="s">
        <v>100418</v>
      </c>
      <c r="R96" s="782">
        <v>6</v>
      </c>
    </row>
    <row r="97" spans="17:19">
      <c r="Q97" s="781" t="s">
        <v>100419</v>
      </c>
      <c r="R97" s="782">
        <v>6</v>
      </c>
    </row>
    <row r="98" spans="17:19">
      <c r="Q98" s="797" t="s">
        <v>100420</v>
      </c>
      <c r="R98" s="739">
        <v>4</v>
      </c>
    </row>
    <row r="99" spans="17:19">
      <c r="Q99" s="781" t="s">
        <v>100421</v>
      </c>
      <c r="R99" s="739">
        <v>4</v>
      </c>
    </row>
    <row r="100" spans="17:19">
      <c r="Q100" s="781" t="s">
        <v>100422</v>
      </c>
      <c r="R100" s="794">
        <v>5</v>
      </c>
    </row>
    <row r="101" spans="17:19">
      <c r="Q101" s="781" t="s">
        <v>100423</v>
      </c>
      <c r="R101" s="739">
        <v>4</v>
      </c>
    </row>
    <row r="102" spans="17:19">
      <c r="Q102" s="781" t="s">
        <v>100424</v>
      </c>
      <c r="R102" s="739">
        <v>4</v>
      </c>
    </row>
    <row r="103" spans="17:19">
      <c r="Q103" s="781" t="s">
        <v>100425</v>
      </c>
      <c r="R103" s="739">
        <v>4</v>
      </c>
    </row>
    <row r="104" spans="17:19">
      <c r="Q104" s="781" t="s">
        <v>100426</v>
      </c>
      <c r="R104" s="794">
        <v>5</v>
      </c>
    </row>
    <row r="105" spans="17:19">
      <c r="Q105" s="781" t="s">
        <v>100427</v>
      </c>
      <c r="R105" s="794">
        <v>5</v>
      </c>
    </row>
    <row r="106" spans="17:19">
      <c r="Q106" s="781" t="s">
        <v>100428</v>
      </c>
      <c r="R106" s="794">
        <v>5</v>
      </c>
    </row>
    <row r="107" spans="17:19">
      <c r="Q107" s="781" t="s">
        <v>100429</v>
      </c>
      <c r="R107" s="739">
        <v>4</v>
      </c>
    </row>
    <row r="108" spans="17:19">
      <c r="Q108" s="781" t="s">
        <v>100430</v>
      </c>
      <c r="R108" s="739">
        <v>4</v>
      </c>
    </row>
    <row r="109" spans="17:19">
      <c r="Q109" s="781" t="s">
        <v>100431</v>
      </c>
      <c r="R109" s="794">
        <v>5</v>
      </c>
    </row>
    <row r="110" spans="17:19">
      <c r="Q110" s="781" t="s">
        <v>100432</v>
      </c>
      <c r="R110" s="794">
        <v>5</v>
      </c>
      <c r="S110" s="743"/>
    </row>
    <row r="111" spans="17:19">
      <c r="Q111" s="781" t="s">
        <v>100433</v>
      </c>
      <c r="R111" s="743">
        <v>4</v>
      </c>
      <c r="S111" s="743"/>
    </row>
    <row r="112" spans="17:19">
      <c r="Q112" s="781" t="s">
        <v>100434</v>
      </c>
      <c r="R112" s="743">
        <v>4</v>
      </c>
      <c r="S112" s="743"/>
    </row>
    <row r="113" spans="17:19">
      <c r="Q113" s="781" t="s">
        <v>100435</v>
      </c>
      <c r="R113" s="743">
        <v>4</v>
      </c>
      <c r="S113" s="743"/>
    </row>
    <row r="114" spans="17:19">
      <c r="Q114" s="781" t="s">
        <v>100436</v>
      </c>
      <c r="R114" s="743">
        <v>4</v>
      </c>
      <c r="S114" s="743"/>
    </row>
    <row r="115" spans="17:19">
      <c r="Q115" s="781" t="s">
        <v>100437</v>
      </c>
      <c r="R115" s="743">
        <v>4</v>
      </c>
      <c r="S115" s="743"/>
    </row>
    <row r="116" spans="17:19">
      <c r="Q116" s="781" t="s">
        <v>100438</v>
      </c>
      <c r="R116" s="798">
        <v>4</v>
      </c>
      <c r="S116" s="743" t="s">
        <v>100381</v>
      </c>
    </row>
    <row r="117" spans="17:19">
      <c r="Q117" s="781" t="s">
        <v>100439</v>
      </c>
      <c r="R117" s="794">
        <v>5</v>
      </c>
      <c r="S117" s="743"/>
    </row>
    <row r="118" spans="17:19">
      <c r="Q118" s="781" t="s">
        <v>100440</v>
      </c>
      <c r="R118" s="743">
        <v>4</v>
      </c>
      <c r="S118" s="743"/>
    </row>
    <row r="119" spans="17:19">
      <c r="Q119" s="781" t="s">
        <v>100441</v>
      </c>
      <c r="R119" s="794">
        <v>5</v>
      </c>
      <c r="S119" s="743"/>
    </row>
    <row r="120" spans="17:19">
      <c r="Q120" s="781" t="s">
        <v>100442</v>
      </c>
      <c r="R120" s="794">
        <v>5</v>
      </c>
      <c r="S120" s="743"/>
    </row>
    <row r="121" spans="17:19">
      <c r="Q121" s="781" t="s">
        <v>100443</v>
      </c>
      <c r="R121" s="743">
        <v>4</v>
      </c>
      <c r="S121" s="743"/>
    </row>
    <row r="122" spans="17:19">
      <c r="Q122" s="781" t="s">
        <v>100444</v>
      </c>
      <c r="R122" s="743">
        <v>4</v>
      </c>
      <c r="S122" s="743"/>
    </row>
    <row r="123" spans="17:19">
      <c r="Q123" s="781" t="s">
        <v>100445</v>
      </c>
      <c r="R123" s="743">
        <v>4</v>
      </c>
      <c r="S123" s="743"/>
    </row>
    <row r="124" spans="17:19">
      <c r="Q124" s="781" t="s">
        <v>100446</v>
      </c>
      <c r="R124" s="743">
        <v>4</v>
      </c>
      <c r="S124" s="743"/>
    </row>
    <row r="125" spans="17:19">
      <c r="Q125" s="781" t="s">
        <v>100447</v>
      </c>
      <c r="R125" s="743">
        <v>4</v>
      </c>
      <c r="S125" s="743"/>
    </row>
    <row r="126" spans="17:19">
      <c r="Q126" s="781" t="s">
        <v>100448</v>
      </c>
      <c r="R126" s="794">
        <v>5</v>
      </c>
      <c r="S126" s="743"/>
    </row>
    <row r="127" spans="17:19">
      <c r="Q127" s="781" t="s">
        <v>100449</v>
      </c>
      <c r="R127" s="794">
        <v>5</v>
      </c>
      <c r="S127" s="743"/>
    </row>
    <row r="128" spans="17:19">
      <c r="Q128" s="781" t="s">
        <v>100450</v>
      </c>
      <c r="R128" s="794">
        <v>5</v>
      </c>
      <c r="S128" s="743"/>
    </row>
    <row r="129" spans="17:19">
      <c r="Q129" s="781" t="s">
        <v>100451</v>
      </c>
      <c r="R129" s="794">
        <v>5</v>
      </c>
      <c r="S129" s="743"/>
    </row>
    <row r="130" spans="17:19">
      <c r="Q130" s="781" t="s">
        <v>100452</v>
      </c>
      <c r="R130" s="794">
        <v>5</v>
      </c>
      <c r="S130" s="743"/>
    </row>
    <row r="131" spans="17:19">
      <c r="Q131" s="781" t="s">
        <v>100453</v>
      </c>
      <c r="R131" s="743">
        <v>4</v>
      </c>
      <c r="S131" s="743"/>
    </row>
    <row r="132" spans="17:19">
      <c r="Q132" s="781" t="s">
        <v>100454</v>
      </c>
      <c r="R132" s="739">
        <v>4</v>
      </c>
    </row>
    <row r="133" spans="17:19">
      <c r="Q133" s="781" t="s">
        <v>100455</v>
      </c>
      <c r="R133" s="794">
        <v>5</v>
      </c>
    </row>
    <row r="134" spans="17:19">
      <c r="Q134" s="781" t="s">
        <v>100456</v>
      </c>
      <c r="R134" s="794">
        <v>5</v>
      </c>
    </row>
    <row r="135" spans="17:19">
      <c r="Q135" s="781" t="s">
        <v>100457</v>
      </c>
      <c r="R135" s="794">
        <v>5</v>
      </c>
    </row>
    <row r="136" spans="17:19">
      <c r="Q136" s="781" t="s">
        <v>100458</v>
      </c>
      <c r="R136" s="739">
        <v>2</v>
      </c>
    </row>
    <row r="137" spans="17:19">
      <c r="Q137" s="781" t="s">
        <v>100459</v>
      </c>
      <c r="R137" s="739">
        <v>2</v>
      </c>
    </row>
    <row r="138" spans="17:19">
      <c r="Q138" s="781" t="s">
        <v>100460</v>
      </c>
      <c r="R138" s="739">
        <v>2</v>
      </c>
    </row>
    <row r="139" spans="17:19">
      <c r="Q139" s="781" t="s">
        <v>100461</v>
      </c>
      <c r="R139" s="739">
        <v>2</v>
      </c>
    </row>
    <row r="140" spans="17:19">
      <c r="Q140" s="781" t="s">
        <v>100462</v>
      </c>
      <c r="R140" s="739">
        <v>4</v>
      </c>
    </row>
    <row r="141" spans="17:19">
      <c r="Q141" s="781" t="s">
        <v>100463</v>
      </c>
      <c r="R141" s="739">
        <v>2</v>
      </c>
    </row>
    <row r="142" spans="17:19">
      <c r="Q142" s="781" t="s">
        <v>100464</v>
      </c>
      <c r="R142" s="739">
        <v>1</v>
      </c>
    </row>
    <row r="143" spans="17:19">
      <c r="Q143" s="781" t="s">
        <v>100465</v>
      </c>
      <c r="R143" s="739">
        <v>2</v>
      </c>
    </row>
    <row r="144" spans="17:19">
      <c r="Q144" s="781" t="s">
        <v>100466</v>
      </c>
      <c r="R144" s="739">
        <v>2</v>
      </c>
    </row>
    <row r="145" spans="17:19">
      <c r="Q145" s="781" t="s">
        <v>100467</v>
      </c>
      <c r="R145" s="794">
        <v>5</v>
      </c>
    </row>
    <row r="146" spans="17:19">
      <c r="Q146" s="781" t="s">
        <v>100468</v>
      </c>
      <c r="R146" s="739">
        <v>4</v>
      </c>
    </row>
    <row r="147" spans="17:19">
      <c r="Q147" s="781" t="s">
        <v>100469</v>
      </c>
      <c r="R147" s="739">
        <v>4</v>
      </c>
    </row>
    <row r="148" spans="17:19">
      <c r="Q148" s="781" t="s">
        <v>100470</v>
      </c>
      <c r="R148" s="794">
        <v>5</v>
      </c>
    </row>
    <row r="149" spans="17:19">
      <c r="Q149" s="781" t="s">
        <v>100471</v>
      </c>
      <c r="R149" s="794">
        <v>5</v>
      </c>
    </row>
    <row r="150" spans="17:19">
      <c r="Q150" s="781" t="s">
        <v>100472</v>
      </c>
      <c r="R150" s="794">
        <v>5</v>
      </c>
    </row>
    <row r="151" spans="17:19">
      <c r="Q151" s="781" t="s">
        <v>100473</v>
      </c>
      <c r="R151" s="794">
        <v>5</v>
      </c>
    </row>
    <row r="152" spans="17:19">
      <c r="Q152" s="781" t="s">
        <v>100474</v>
      </c>
      <c r="R152" s="739">
        <v>3</v>
      </c>
    </row>
    <row r="153" spans="17:19">
      <c r="Q153" s="781" t="s">
        <v>100475</v>
      </c>
      <c r="R153" s="794">
        <v>5</v>
      </c>
    </row>
    <row r="154" spans="17:19">
      <c r="Q154" s="781" t="s">
        <v>100476</v>
      </c>
      <c r="R154" s="794">
        <v>5</v>
      </c>
    </row>
    <row r="155" spans="17:19">
      <c r="Q155" s="781" t="s">
        <v>100477</v>
      </c>
      <c r="R155" s="794">
        <v>5</v>
      </c>
    </row>
    <row r="156" spans="17:19">
      <c r="Q156" s="781" t="s">
        <v>100478</v>
      </c>
      <c r="R156" s="794">
        <v>5</v>
      </c>
    </row>
    <row r="157" spans="17:19">
      <c r="Q157" s="781" t="s">
        <v>100479</v>
      </c>
      <c r="R157" s="794">
        <v>5</v>
      </c>
    </row>
    <row r="158" spans="17:19">
      <c r="Q158" s="781" t="s">
        <v>100480</v>
      </c>
      <c r="R158" s="798">
        <v>4</v>
      </c>
      <c r="S158" s="743" t="s">
        <v>100381</v>
      </c>
    </row>
    <row r="159" spans="17:19">
      <c r="Q159" s="781" t="s">
        <v>100481</v>
      </c>
      <c r="R159" s="794">
        <v>5</v>
      </c>
    </row>
    <row r="160" spans="17:19">
      <c r="Q160" s="781" t="s">
        <v>100482</v>
      </c>
      <c r="R160" s="794">
        <v>5</v>
      </c>
    </row>
    <row r="161" spans="17:18">
      <c r="Q161" s="781" t="s">
        <v>100483</v>
      </c>
      <c r="R161" s="794">
        <v>5</v>
      </c>
    </row>
    <row r="162" spans="17:18">
      <c r="Q162" s="781" t="s">
        <v>100485</v>
      </c>
      <c r="R162" s="782">
        <v>6</v>
      </c>
    </row>
    <row r="163" spans="17:18">
      <c r="Q163" s="781" t="s">
        <v>100486</v>
      </c>
      <c r="R163" s="782">
        <v>6</v>
      </c>
    </row>
    <row r="164" spans="17:18">
      <c r="Q164" s="781" t="s">
        <v>100487</v>
      </c>
      <c r="R164" s="782">
        <v>6</v>
      </c>
    </row>
    <row r="165" spans="17:18">
      <c r="Q165" s="781" t="s">
        <v>100488</v>
      </c>
      <c r="R165" s="794">
        <v>5</v>
      </c>
    </row>
    <row r="166" spans="17:18">
      <c r="Q166" s="781" t="s">
        <v>100489</v>
      </c>
      <c r="R166" s="739">
        <v>3</v>
      </c>
    </row>
    <row r="167" spans="17:18">
      <c r="Q167" s="781" t="s">
        <v>100490</v>
      </c>
      <c r="R167" s="739">
        <v>1</v>
      </c>
    </row>
    <row r="168" spans="17:18">
      <c r="Q168" s="781" t="s">
        <v>100492</v>
      </c>
      <c r="R168" s="739">
        <v>2</v>
      </c>
    </row>
    <row r="169" spans="17:18">
      <c r="Q169" s="781" t="s">
        <v>100494</v>
      </c>
      <c r="R169" s="739">
        <v>2</v>
      </c>
    </row>
    <row r="170" spans="17:18">
      <c r="Q170" s="781" t="s">
        <v>100495</v>
      </c>
      <c r="R170" s="739">
        <v>1</v>
      </c>
    </row>
    <row r="171" spans="17:18">
      <c r="Q171" s="781" t="s">
        <v>100496</v>
      </c>
      <c r="R171" s="739">
        <v>1</v>
      </c>
    </row>
    <row r="172" spans="17:18">
      <c r="Q172" s="781" t="s">
        <v>100497</v>
      </c>
      <c r="R172" s="739">
        <v>1</v>
      </c>
    </row>
    <row r="173" spans="17:18">
      <c r="Q173" s="781" t="s">
        <v>100498</v>
      </c>
      <c r="R173" s="739">
        <v>1</v>
      </c>
    </row>
    <row r="174" spans="17:18">
      <c r="Q174" s="781" t="s">
        <v>100499</v>
      </c>
      <c r="R174" s="739">
        <v>1</v>
      </c>
    </row>
    <row r="175" spans="17:18">
      <c r="Q175" s="781" t="s">
        <v>100500</v>
      </c>
      <c r="R175" s="739">
        <v>2</v>
      </c>
    </row>
    <row r="176" spans="17:18">
      <c r="Q176" s="781" t="s">
        <v>100501</v>
      </c>
      <c r="R176" s="739">
        <v>2</v>
      </c>
    </row>
    <row r="177" spans="17:18">
      <c r="Q177" s="781" t="s">
        <v>100502</v>
      </c>
      <c r="R177" s="739">
        <v>1</v>
      </c>
    </row>
    <row r="178" spans="17:18">
      <c r="Q178" s="781" t="s">
        <v>100503</v>
      </c>
      <c r="R178" s="739">
        <v>2</v>
      </c>
    </row>
    <row r="179" spans="17:18">
      <c r="Q179" s="781" t="s">
        <v>100504</v>
      </c>
      <c r="R179" s="739">
        <v>2</v>
      </c>
    </row>
    <row r="180" spans="17:18">
      <c r="Q180" s="781" t="s">
        <v>100505</v>
      </c>
      <c r="R180" s="739">
        <v>2</v>
      </c>
    </row>
    <row r="181" spans="17:18">
      <c r="Q181" s="781" t="s">
        <v>100506</v>
      </c>
      <c r="R181" s="739">
        <v>3</v>
      </c>
    </row>
    <row r="182" spans="17:18">
      <c r="Q182" s="781" t="s">
        <v>100507</v>
      </c>
      <c r="R182" s="739">
        <v>3</v>
      </c>
    </row>
    <row r="183" spans="17:18">
      <c r="Q183" s="781" t="s">
        <v>100508</v>
      </c>
      <c r="R183" s="739">
        <v>3</v>
      </c>
    </row>
    <row r="184" spans="17:18">
      <c r="Q184" s="781" t="s">
        <v>100509</v>
      </c>
      <c r="R184" s="739">
        <v>3</v>
      </c>
    </row>
    <row r="185" spans="17:18">
      <c r="Q185" s="781" t="s">
        <v>100510</v>
      </c>
      <c r="R185" s="739">
        <v>3</v>
      </c>
    </row>
    <row r="186" spans="17:18">
      <c r="Q186" s="781" t="s">
        <v>100511</v>
      </c>
      <c r="R186" s="739">
        <v>2</v>
      </c>
    </row>
    <row r="187" spans="17:18">
      <c r="Q187" s="781" t="s">
        <v>100512</v>
      </c>
      <c r="R187" s="739">
        <v>3</v>
      </c>
    </row>
    <row r="188" spans="17:18">
      <c r="Q188" s="781" t="s">
        <v>100513</v>
      </c>
      <c r="R188" s="739">
        <v>3</v>
      </c>
    </row>
    <row r="189" spans="17:18">
      <c r="Q189" s="781" t="s">
        <v>100514</v>
      </c>
      <c r="R189" s="739">
        <v>3</v>
      </c>
    </row>
    <row r="190" spans="17:18">
      <c r="Q190" s="781" t="s">
        <v>100515</v>
      </c>
      <c r="R190" s="739">
        <v>3</v>
      </c>
    </row>
    <row r="191" spans="17:18">
      <c r="Q191" s="781" t="s">
        <v>100516</v>
      </c>
      <c r="R191" s="739">
        <v>3</v>
      </c>
    </row>
    <row r="192" spans="17:18">
      <c r="Q192" s="781" t="s">
        <v>100517</v>
      </c>
      <c r="R192" s="739">
        <v>3</v>
      </c>
    </row>
    <row r="193" spans="17:18">
      <c r="Q193" s="781" t="s">
        <v>100518</v>
      </c>
      <c r="R193" s="739">
        <v>3</v>
      </c>
    </row>
    <row r="194" spans="17:18">
      <c r="Q194" s="781" t="s">
        <v>100519</v>
      </c>
      <c r="R194" s="739">
        <v>3</v>
      </c>
    </row>
    <row r="195" spans="17:18">
      <c r="Q195" s="781" t="s">
        <v>100520</v>
      </c>
      <c r="R195" s="739">
        <v>3</v>
      </c>
    </row>
    <row r="196" spans="17:18">
      <c r="Q196" s="781" t="s">
        <v>100521</v>
      </c>
      <c r="R196" s="739">
        <v>3</v>
      </c>
    </row>
    <row r="197" spans="17:18">
      <c r="Q197" s="781" t="s">
        <v>100522</v>
      </c>
      <c r="R197" s="739">
        <v>2</v>
      </c>
    </row>
    <row r="198" spans="17:18">
      <c r="Q198" s="781"/>
    </row>
    <row r="199" spans="17:18">
      <c r="Q199" s="781"/>
    </row>
    <row r="200" spans="17:18">
      <c r="Q200" s="781"/>
    </row>
    <row r="201" spans="17:18">
      <c r="Q201" s="781"/>
    </row>
    <row r="202" spans="17:18">
      <c r="Q202" s="781"/>
    </row>
    <row r="203" spans="17:18">
      <c r="Q203" s="781"/>
    </row>
    <row r="204" spans="17:18">
      <c r="Q204" s="781"/>
    </row>
    <row r="205" spans="17:18">
      <c r="Q205" s="781"/>
    </row>
    <row r="206" spans="17:18">
      <c r="Q206" s="781"/>
    </row>
    <row r="207" spans="17:18">
      <c r="Q207" s="781"/>
    </row>
    <row r="208" spans="17:18">
      <c r="Q208" s="781"/>
    </row>
    <row r="209" spans="17:17">
      <c r="Q209" s="781"/>
    </row>
    <row r="210" spans="17:17">
      <c r="Q210" s="781"/>
    </row>
    <row r="211" spans="17:17">
      <c r="Q211" s="781"/>
    </row>
    <row r="212" spans="17:17">
      <c r="Q212" s="781"/>
    </row>
    <row r="213" spans="17:17">
      <c r="Q213" s="781"/>
    </row>
    <row r="214" spans="17:17">
      <c r="Q214" s="781"/>
    </row>
    <row r="215" spans="17:17">
      <c r="Q215" s="781"/>
    </row>
    <row r="216" spans="17:17">
      <c r="Q216" s="781"/>
    </row>
    <row r="217" spans="17:17">
      <c r="Q217" s="781"/>
    </row>
    <row r="218" spans="17:17">
      <c r="Q218" s="781"/>
    </row>
    <row r="219" spans="17:17">
      <c r="Q219" s="781"/>
    </row>
    <row r="220" spans="17:17">
      <c r="Q220" s="781"/>
    </row>
    <row r="221" spans="17:17">
      <c r="Q221" s="781"/>
    </row>
    <row r="222" spans="17:17">
      <c r="Q222" s="781"/>
    </row>
    <row r="223" spans="17:17">
      <c r="Q223" s="781"/>
    </row>
    <row r="224" spans="17:17">
      <c r="Q224" s="781"/>
    </row>
    <row r="225" spans="17:17">
      <c r="Q225" s="781"/>
    </row>
    <row r="226" spans="17:17">
      <c r="Q226" s="781"/>
    </row>
    <row r="227" spans="17:17">
      <c r="Q227" s="781"/>
    </row>
    <row r="228" spans="17:17">
      <c r="Q228" s="781"/>
    </row>
    <row r="229" spans="17:17">
      <c r="Q229" s="781"/>
    </row>
    <row r="230" spans="17:17">
      <c r="Q230" s="781"/>
    </row>
    <row r="231" spans="17:17">
      <c r="Q231" s="781"/>
    </row>
    <row r="232" spans="17:17">
      <c r="Q232" s="781"/>
    </row>
    <row r="233" spans="17:17">
      <c r="Q233" s="781"/>
    </row>
    <row r="234" spans="17:17">
      <c r="Q234" s="781"/>
    </row>
    <row r="235" spans="17:17">
      <c r="Q235" s="781"/>
    </row>
    <row r="236" spans="17:17">
      <c r="Q236" s="781"/>
    </row>
    <row r="237" spans="17:17">
      <c r="Q237" s="781"/>
    </row>
    <row r="238" spans="17:17">
      <c r="Q238" s="781"/>
    </row>
    <row r="239" spans="17:17">
      <c r="Q239" s="781"/>
    </row>
    <row r="240" spans="17:17">
      <c r="Q240" s="781"/>
    </row>
    <row r="241" spans="17:17">
      <c r="Q241" s="781"/>
    </row>
    <row r="242" spans="17:17">
      <c r="Q242" s="781"/>
    </row>
    <row r="243" spans="17:17">
      <c r="Q243" s="781"/>
    </row>
    <row r="244" spans="17:17">
      <c r="Q244" s="781"/>
    </row>
    <row r="245" spans="17:17">
      <c r="Q245" s="781"/>
    </row>
    <row r="246" spans="17:17">
      <c r="Q246" s="781"/>
    </row>
    <row r="247" spans="17:17">
      <c r="Q247" s="781"/>
    </row>
    <row r="248" spans="17:17">
      <c r="Q248" s="781"/>
    </row>
    <row r="249" spans="17:17">
      <c r="Q249" s="781"/>
    </row>
    <row r="250" spans="17:17">
      <c r="Q250" s="781"/>
    </row>
    <row r="251" spans="17:17">
      <c r="Q251" s="781"/>
    </row>
    <row r="252" spans="17:17">
      <c r="Q252" s="781"/>
    </row>
    <row r="253" spans="17:17">
      <c r="Q253" s="781"/>
    </row>
    <row r="254" spans="17:17">
      <c r="Q254" s="781"/>
    </row>
    <row r="255" spans="17:17">
      <c r="Q255" s="781"/>
    </row>
    <row r="256" spans="17:17">
      <c r="Q256" s="781"/>
    </row>
    <row r="257" spans="17:17">
      <c r="Q257" s="781"/>
    </row>
    <row r="258" spans="17:17">
      <c r="Q258" s="781"/>
    </row>
    <row r="259" spans="17:17">
      <c r="Q259" s="781"/>
    </row>
    <row r="260" spans="17:17">
      <c r="Q260" s="781"/>
    </row>
    <row r="261" spans="17:17">
      <c r="Q261" s="781"/>
    </row>
    <row r="262" spans="17:17">
      <c r="Q262" s="781"/>
    </row>
    <row r="263" spans="17:17">
      <c r="Q263" s="781"/>
    </row>
    <row r="264" spans="17:17">
      <c r="Q264" s="781"/>
    </row>
    <row r="265" spans="17:17">
      <c r="Q265" s="781"/>
    </row>
    <row r="266" spans="17:17">
      <c r="Q266" s="781"/>
    </row>
    <row r="267" spans="17:17">
      <c r="Q267" s="781"/>
    </row>
    <row r="268" spans="17:17">
      <c r="Q268" s="781"/>
    </row>
    <row r="269" spans="17:17">
      <c r="Q269" s="781"/>
    </row>
    <row r="270" spans="17:17">
      <c r="Q270" s="781"/>
    </row>
    <row r="271" spans="17:17">
      <c r="Q271" s="781"/>
    </row>
    <row r="272" spans="17:17">
      <c r="Q272" s="781"/>
    </row>
    <row r="273" spans="17:17">
      <c r="Q273" s="781"/>
    </row>
    <row r="274" spans="17:17">
      <c r="Q274" s="781"/>
    </row>
    <row r="275" spans="17:17">
      <c r="Q275" s="781"/>
    </row>
    <row r="276" spans="17:17">
      <c r="Q276" s="781"/>
    </row>
    <row r="277" spans="17:17">
      <c r="Q277" s="781"/>
    </row>
    <row r="278" spans="17:17">
      <c r="Q278" s="781"/>
    </row>
    <row r="279" spans="17:17">
      <c r="Q279" s="781"/>
    </row>
    <row r="280" spans="17:17">
      <c r="Q280" s="781"/>
    </row>
    <row r="281" spans="17:17">
      <c r="Q281" s="781"/>
    </row>
    <row r="282" spans="17:17">
      <c r="Q282" s="781"/>
    </row>
    <row r="283" spans="17:17">
      <c r="Q283" s="781"/>
    </row>
    <row r="284" spans="17:17">
      <c r="Q284" s="781"/>
    </row>
    <row r="285" spans="17:17">
      <c r="Q285" s="781"/>
    </row>
    <row r="286" spans="17:17">
      <c r="Q286" s="781"/>
    </row>
    <row r="287" spans="17:17">
      <c r="Q287" s="781"/>
    </row>
    <row r="288" spans="17:17">
      <c r="Q288" s="781"/>
    </row>
    <row r="289" spans="17:17">
      <c r="Q289" s="781"/>
    </row>
    <row r="290" spans="17:17">
      <c r="Q290" s="781"/>
    </row>
    <row r="291" spans="17:17">
      <c r="Q291" s="781"/>
    </row>
    <row r="292" spans="17:17">
      <c r="Q292" s="781"/>
    </row>
    <row r="293" spans="17:17">
      <c r="Q293" s="781"/>
    </row>
    <row r="294" spans="17:17">
      <c r="Q294" s="781"/>
    </row>
    <row r="295" spans="17:17">
      <c r="Q295" s="781"/>
    </row>
    <row r="296" spans="17:17">
      <c r="Q296" s="781"/>
    </row>
    <row r="297" spans="17:17">
      <c r="Q297" s="781"/>
    </row>
    <row r="298" spans="17:17">
      <c r="Q298" s="781"/>
    </row>
    <row r="299" spans="17:17">
      <c r="Q299" s="781"/>
    </row>
    <row r="300" spans="17:17">
      <c r="Q300" s="781"/>
    </row>
    <row r="301" spans="17:17">
      <c r="Q301" s="781"/>
    </row>
    <row r="302" spans="17:17">
      <c r="Q302" s="781"/>
    </row>
    <row r="303" spans="17:17">
      <c r="Q303" s="781"/>
    </row>
    <row r="304" spans="17:17">
      <c r="Q304" s="781"/>
    </row>
    <row r="305" spans="17:17">
      <c r="Q305" s="781"/>
    </row>
    <row r="306" spans="17:17">
      <c r="Q306" s="781"/>
    </row>
    <row r="307" spans="17:17">
      <c r="Q307" s="781"/>
    </row>
    <row r="308" spans="17:17">
      <c r="Q308" s="781"/>
    </row>
    <row r="309" spans="17:17">
      <c r="Q309" s="781"/>
    </row>
    <row r="310" spans="17:17">
      <c r="Q310" s="781"/>
    </row>
    <row r="311" spans="17:17">
      <c r="Q311" s="781"/>
    </row>
    <row r="312" spans="17:17">
      <c r="Q312" s="781"/>
    </row>
    <row r="313" spans="17:17">
      <c r="Q313" s="781"/>
    </row>
    <row r="314" spans="17:17">
      <c r="Q314" s="781"/>
    </row>
    <row r="315" spans="17:17">
      <c r="Q315" s="781"/>
    </row>
    <row r="316" spans="17:17">
      <c r="Q316" s="781"/>
    </row>
    <row r="317" spans="17:17">
      <c r="Q317" s="781"/>
    </row>
    <row r="318" spans="17:17">
      <c r="Q318" s="781"/>
    </row>
    <row r="319" spans="17:17">
      <c r="Q319" s="781"/>
    </row>
    <row r="320" spans="17:17">
      <c r="Q320" s="781"/>
    </row>
    <row r="321" spans="17:17">
      <c r="Q321" s="781"/>
    </row>
    <row r="322" spans="17:17">
      <c r="Q322" s="781"/>
    </row>
    <row r="323" spans="17:17">
      <c r="Q323" s="781"/>
    </row>
    <row r="324" spans="17:17">
      <c r="Q324" s="781"/>
    </row>
    <row r="325" spans="17:17">
      <c r="Q325" s="781"/>
    </row>
    <row r="326" spans="17:17">
      <c r="Q326" s="781"/>
    </row>
    <row r="327" spans="17:17">
      <c r="Q327" s="781"/>
    </row>
    <row r="328" spans="17:17">
      <c r="Q328" s="781"/>
    </row>
    <row r="329" spans="17:17">
      <c r="Q329" s="781"/>
    </row>
    <row r="330" spans="17:17">
      <c r="Q330" s="781"/>
    </row>
    <row r="331" spans="17:17">
      <c r="Q331" s="781"/>
    </row>
    <row r="332" spans="17:17">
      <c r="Q332" s="781"/>
    </row>
    <row r="333" spans="17:17">
      <c r="Q333" s="781"/>
    </row>
    <row r="334" spans="17:17">
      <c r="Q334" s="781"/>
    </row>
    <row r="335" spans="17:17">
      <c r="Q335" s="781"/>
    </row>
    <row r="336" spans="17:17">
      <c r="Q336" s="781"/>
    </row>
    <row r="337" spans="17:17">
      <c r="Q337" s="781"/>
    </row>
    <row r="338" spans="17:17">
      <c r="Q338" s="781"/>
    </row>
    <row r="339" spans="17:17">
      <c r="Q339" s="781"/>
    </row>
    <row r="340" spans="17:17">
      <c r="Q340" s="781"/>
    </row>
    <row r="341" spans="17:17">
      <c r="Q341" s="781"/>
    </row>
    <row r="342" spans="17:17">
      <c r="Q342" s="781"/>
    </row>
    <row r="343" spans="17:17">
      <c r="Q343" s="781"/>
    </row>
    <row r="344" spans="17:17">
      <c r="Q344" s="781"/>
    </row>
    <row r="345" spans="17:17">
      <c r="Q345" s="781"/>
    </row>
    <row r="346" spans="17:17">
      <c r="Q346" s="781"/>
    </row>
    <row r="347" spans="17:17">
      <c r="Q347" s="781"/>
    </row>
    <row r="348" spans="17:17">
      <c r="Q348" s="781"/>
    </row>
    <row r="349" spans="17:17">
      <c r="Q349" s="781"/>
    </row>
    <row r="350" spans="17:17">
      <c r="Q350" s="781"/>
    </row>
    <row r="351" spans="17:17">
      <c r="Q351" s="781"/>
    </row>
    <row r="352" spans="17:17">
      <c r="Q352" s="781"/>
    </row>
    <row r="353" spans="17:17">
      <c r="Q353" s="781"/>
    </row>
    <row r="354" spans="17:17">
      <c r="Q354" s="781"/>
    </row>
    <row r="355" spans="17:17">
      <c r="Q355" s="781"/>
    </row>
    <row r="356" spans="17:17">
      <c r="Q356" s="781"/>
    </row>
    <row r="357" spans="17:17">
      <c r="Q357" s="781"/>
    </row>
    <row r="358" spans="17:17">
      <c r="Q358" s="781"/>
    </row>
    <row r="359" spans="17:17">
      <c r="Q359" s="781"/>
    </row>
    <row r="360" spans="17:17">
      <c r="Q360" s="781"/>
    </row>
    <row r="361" spans="17:17">
      <c r="Q361" s="781"/>
    </row>
    <row r="362" spans="17:17">
      <c r="Q362" s="781"/>
    </row>
    <row r="363" spans="17:17">
      <c r="Q363" s="781"/>
    </row>
    <row r="364" spans="17:17">
      <c r="Q364" s="781"/>
    </row>
    <row r="365" spans="17:17">
      <c r="Q365" s="781"/>
    </row>
    <row r="366" spans="17:17">
      <c r="Q366" s="781"/>
    </row>
    <row r="367" spans="17:17">
      <c r="Q367" s="781"/>
    </row>
    <row r="368" spans="17:17">
      <c r="Q368" s="781"/>
    </row>
    <row r="369" spans="17:17">
      <c r="Q369" s="781"/>
    </row>
    <row r="370" spans="17:17">
      <c r="Q370" s="781"/>
    </row>
    <row r="371" spans="17:17">
      <c r="Q371" s="781"/>
    </row>
    <row r="372" spans="17:17">
      <c r="Q372" s="781"/>
    </row>
    <row r="373" spans="17:17">
      <c r="Q373" s="781"/>
    </row>
    <row r="374" spans="17:17">
      <c r="Q374" s="781"/>
    </row>
    <row r="375" spans="17:17">
      <c r="Q375" s="781"/>
    </row>
    <row r="376" spans="17:17">
      <c r="Q376" s="781"/>
    </row>
    <row r="377" spans="17:17">
      <c r="Q377" s="781"/>
    </row>
    <row r="378" spans="17:17">
      <c r="Q378" s="781"/>
    </row>
    <row r="379" spans="17:17">
      <c r="Q379" s="781"/>
    </row>
    <row r="380" spans="17:17">
      <c r="Q380" s="781"/>
    </row>
    <row r="381" spans="17:17">
      <c r="Q381" s="781"/>
    </row>
    <row r="382" spans="17:17">
      <c r="Q382" s="781"/>
    </row>
    <row r="383" spans="17:17">
      <c r="Q383" s="781"/>
    </row>
    <row r="384" spans="17:17">
      <c r="Q384" s="781"/>
    </row>
    <row r="385" spans="17:17">
      <c r="Q385" s="781"/>
    </row>
    <row r="386" spans="17:17">
      <c r="Q386" s="781"/>
    </row>
    <row r="387" spans="17:17">
      <c r="Q387" s="781"/>
    </row>
    <row r="388" spans="17:17">
      <c r="Q388" s="781"/>
    </row>
    <row r="389" spans="17:17">
      <c r="Q389" s="781"/>
    </row>
    <row r="390" spans="17:17">
      <c r="Q390" s="781"/>
    </row>
    <row r="391" spans="17:17">
      <c r="Q391" s="781"/>
    </row>
    <row r="392" spans="17:17">
      <c r="Q392" s="781"/>
    </row>
    <row r="393" spans="17:17">
      <c r="Q393" s="781"/>
    </row>
    <row r="394" spans="17:17">
      <c r="Q394" s="781"/>
    </row>
    <row r="395" spans="17:17">
      <c r="Q395" s="781"/>
    </row>
    <row r="396" spans="17:17">
      <c r="Q396" s="781"/>
    </row>
    <row r="397" spans="17:17">
      <c r="Q397" s="781"/>
    </row>
    <row r="398" spans="17:17">
      <c r="Q398" s="781"/>
    </row>
    <row r="399" spans="17:17">
      <c r="Q399" s="781"/>
    </row>
    <row r="400" spans="17:17">
      <c r="Q400" s="781"/>
    </row>
    <row r="401" spans="17:17">
      <c r="Q401" s="781"/>
    </row>
    <row r="402" spans="17:17">
      <c r="Q402" s="781"/>
    </row>
  </sheetData>
  <autoFilter ref="Q7:R402" xr:uid="{00000000-0009-0000-0000-000019000000}"/>
  <mergeCells count="1">
    <mergeCell ref="F10:J10"/>
  </mergeCells>
  <pageMargins left="0.45" right="0.45" top="0.75" bottom="0.75" header="0.3" footer="0.3"/>
  <pageSetup scale="64" fitToHeight="2" orientation="landscape" verticalDpi="1200" r:id="rId1"/>
  <headerFooter>
    <oddFooter>&amp;RPage &amp;P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00"/>
  </sheetPr>
  <dimension ref="A1:N402"/>
  <sheetViews>
    <sheetView showGridLines="0" topLeftCell="D7" zoomScaleNormal="100" zoomScaleSheetLayoutView="85" workbookViewId="0">
      <selection activeCell="D3" sqref="D3"/>
    </sheetView>
  </sheetViews>
  <sheetFormatPr defaultRowHeight="15" outlineLevelCol="1"/>
  <cols>
    <col min="1" max="1" width="9.140625" style="425"/>
    <col min="2" max="2" width="19.42578125" style="389" hidden="1" customWidth="1" outlineLevel="1"/>
    <col min="3" max="3" width="26.7109375" style="389" customWidth="1" collapsed="1"/>
    <col min="4" max="4" width="12.5703125" style="389" customWidth="1"/>
    <col min="5" max="5" width="16.140625" style="389" customWidth="1"/>
    <col min="6" max="6" width="20.5703125" style="389" customWidth="1"/>
    <col min="7" max="7" width="20.5703125" style="504" customWidth="1"/>
    <col min="8" max="8" width="21.5703125" style="413" customWidth="1"/>
    <col min="9" max="9" width="37.42578125" style="417" customWidth="1"/>
    <col min="10" max="10" width="9.5703125" style="415" customWidth="1" outlineLevel="1"/>
    <col min="11" max="11" width="6.85546875" style="415" customWidth="1" outlineLevel="1"/>
    <col min="12" max="12" width="9.7109375" style="739" customWidth="1" outlineLevel="1"/>
    <col min="13" max="14" width="9.28515625" style="739" customWidth="1" outlineLevel="1"/>
    <col min="15" max="15" width="15" style="389" customWidth="1"/>
    <col min="16" max="257" width="9.140625" style="389"/>
    <col min="258" max="258" width="14.5703125" style="389" customWidth="1"/>
    <col min="259" max="259" width="12.5703125" style="389" customWidth="1"/>
    <col min="260" max="260" width="16.140625" style="389" customWidth="1"/>
    <col min="261" max="261" width="20.5703125" style="389" customWidth="1"/>
    <col min="262" max="262" width="21" style="389" customWidth="1"/>
    <col min="263" max="269" width="19.28515625" style="389" customWidth="1"/>
    <col min="270" max="513" width="9.140625" style="389"/>
    <col min="514" max="514" width="14.5703125" style="389" customWidth="1"/>
    <col min="515" max="515" width="12.5703125" style="389" customWidth="1"/>
    <col min="516" max="516" width="16.140625" style="389" customWidth="1"/>
    <col min="517" max="517" width="20.5703125" style="389" customWidth="1"/>
    <col min="518" max="518" width="21" style="389" customWidth="1"/>
    <col min="519" max="525" width="19.28515625" style="389" customWidth="1"/>
    <col min="526" max="769" width="9.140625" style="389"/>
    <col min="770" max="770" width="14.5703125" style="389" customWidth="1"/>
    <col min="771" max="771" width="12.5703125" style="389" customWidth="1"/>
    <col min="772" max="772" width="16.140625" style="389" customWidth="1"/>
    <col min="773" max="773" width="20.5703125" style="389" customWidth="1"/>
    <col min="774" max="774" width="21" style="389" customWidth="1"/>
    <col min="775" max="781" width="19.28515625" style="389" customWidth="1"/>
    <col min="782" max="1025" width="9.140625" style="389"/>
    <col min="1026" max="1026" width="14.5703125" style="389" customWidth="1"/>
    <col min="1027" max="1027" width="12.5703125" style="389" customWidth="1"/>
    <col min="1028" max="1028" width="16.140625" style="389" customWidth="1"/>
    <col min="1029" max="1029" width="20.5703125" style="389" customWidth="1"/>
    <col min="1030" max="1030" width="21" style="389" customWidth="1"/>
    <col min="1031" max="1037" width="19.28515625" style="389" customWidth="1"/>
    <col min="1038" max="1281" width="9.140625" style="389"/>
    <col min="1282" max="1282" width="14.5703125" style="389" customWidth="1"/>
    <col min="1283" max="1283" width="12.5703125" style="389" customWidth="1"/>
    <col min="1284" max="1284" width="16.140625" style="389" customWidth="1"/>
    <col min="1285" max="1285" width="20.5703125" style="389" customWidth="1"/>
    <col min="1286" max="1286" width="21" style="389" customWidth="1"/>
    <col min="1287" max="1293" width="19.28515625" style="389" customWidth="1"/>
    <col min="1294" max="1537" width="9.140625" style="389"/>
    <col min="1538" max="1538" width="14.5703125" style="389" customWidth="1"/>
    <col min="1539" max="1539" width="12.5703125" style="389" customWidth="1"/>
    <col min="1540" max="1540" width="16.140625" style="389" customWidth="1"/>
    <col min="1541" max="1541" width="20.5703125" style="389" customWidth="1"/>
    <col min="1542" max="1542" width="21" style="389" customWidth="1"/>
    <col min="1543" max="1549" width="19.28515625" style="389" customWidth="1"/>
    <col min="1550" max="1793" width="9.140625" style="389"/>
    <col min="1794" max="1794" width="14.5703125" style="389" customWidth="1"/>
    <col min="1795" max="1795" width="12.5703125" style="389" customWidth="1"/>
    <col min="1796" max="1796" width="16.140625" style="389" customWidth="1"/>
    <col min="1797" max="1797" width="20.5703125" style="389" customWidth="1"/>
    <col min="1798" max="1798" width="21" style="389" customWidth="1"/>
    <col min="1799" max="1805" width="19.28515625" style="389" customWidth="1"/>
    <col min="1806" max="2049" width="9.140625" style="389"/>
    <col min="2050" max="2050" width="14.5703125" style="389" customWidth="1"/>
    <col min="2051" max="2051" width="12.5703125" style="389" customWidth="1"/>
    <col min="2052" max="2052" width="16.140625" style="389" customWidth="1"/>
    <col min="2053" max="2053" width="20.5703125" style="389" customWidth="1"/>
    <col min="2054" max="2054" width="21" style="389" customWidth="1"/>
    <col min="2055" max="2061" width="19.28515625" style="389" customWidth="1"/>
    <col min="2062" max="2305" width="9.140625" style="389"/>
    <col min="2306" max="2306" width="14.5703125" style="389" customWidth="1"/>
    <col min="2307" max="2307" width="12.5703125" style="389" customWidth="1"/>
    <col min="2308" max="2308" width="16.140625" style="389" customWidth="1"/>
    <col min="2309" max="2309" width="20.5703125" style="389" customWidth="1"/>
    <col min="2310" max="2310" width="21" style="389" customWidth="1"/>
    <col min="2311" max="2317" width="19.28515625" style="389" customWidth="1"/>
    <col min="2318" max="2561" width="9.140625" style="389"/>
    <col min="2562" max="2562" width="14.5703125" style="389" customWidth="1"/>
    <col min="2563" max="2563" width="12.5703125" style="389" customWidth="1"/>
    <col min="2564" max="2564" width="16.140625" style="389" customWidth="1"/>
    <col min="2565" max="2565" width="20.5703125" style="389" customWidth="1"/>
    <col min="2566" max="2566" width="21" style="389" customWidth="1"/>
    <col min="2567" max="2573" width="19.28515625" style="389" customWidth="1"/>
    <col min="2574" max="2817" width="9.140625" style="389"/>
    <col min="2818" max="2818" width="14.5703125" style="389" customWidth="1"/>
    <col min="2819" max="2819" width="12.5703125" style="389" customWidth="1"/>
    <col min="2820" max="2820" width="16.140625" style="389" customWidth="1"/>
    <col min="2821" max="2821" width="20.5703125" style="389" customWidth="1"/>
    <col min="2822" max="2822" width="21" style="389" customWidth="1"/>
    <col min="2823" max="2829" width="19.28515625" style="389" customWidth="1"/>
    <col min="2830" max="3073" width="9.140625" style="389"/>
    <col min="3074" max="3074" width="14.5703125" style="389" customWidth="1"/>
    <col min="3075" max="3075" width="12.5703125" style="389" customWidth="1"/>
    <col min="3076" max="3076" width="16.140625" style="389" customWidth="1"/>
    <col min="3077" max="3077" width="20.5703125" style="389" customWidth="1"/>
    <col min="3078" max="3078" width="21" style="389" customWidth="1"/>
    <col min="3079" max="3085" width="19.28515625" style="389" customWidth="1"/>
    <col min="3086" max="3329" width="9.140625" style="389"/>
    <col min="3330" max="3330" width="14.5703125" style="389" customWidth="1"/>
    <col min="3331" max="3331" width="12.5703125" style="389" customWidth="1"/>
    <col min="3332" max="3332" width="16.140625" style="389" customWidth="1"/>
    <col min="3333" max="3333" width="20.5703125" style="389" customWidth="1"/>
    <col min="3334" max="3334" width="21" style="389" customWidth="1"/>
    <col min="3335" max="3341" width="19.28515625" style="389" customWidth="1"/>
    <col min="3342" max="3585" width="9.140625" style="389"/>
    <col min="3586" max="3586" width="14.5703125" style="389" customWidth="1"/>
    <col min="3587" max="3587" width="12.5703125" style="389" customWidth="1"/>
    <col min="3588" max="3588" width="16.140625" style="389" customWidth="1"/>
    <col min="3589" max="3589" width="20.5703125" style="389" customWidth="1"/>
    <col min="3590" max="3590" width="21" style="389" customWidth="1"/>
    <col min="3591" max="3597" width="19.28515625" style="389" customWidth="1"/>
    <col min="3598" max="3841" width="9.140625" style="389"/>
    <col min="3842" max="3842" width="14.5703125" style="389" customWidth="1"/>
    <col min="3843" max="3843" width="12.5703125" style="389" customWidth="1"/>
    <col min="3844" max="3844" width="16.140625" style="389" customWidth="1"/>
    <col min="3845" max="3845" width="20.5703125" style="389" customWidth="1"/>
    <col min="3846" max="3846" width="21" style="389" customWidth="1"/>
    <col min="3847" max="3853" width="19.28515625" style="389" customWidth="1"/>
    <col min="3854" max="4097" width="9.140625" style="389"/>
    <col min="4098" max="4098" width="14.5703125" style="389" customWidth="1"/>
    <col min="4099" max="4099" width="12.5703125" style="389" customWidth="1"/>
    <col min="4100" max="4100" width="16.140625" style="389" customWidth="1"/>
    <col min="4101" max="4101" width="20.5703125" style="389" customWidth="1"/>
    <col min="4102" max="4102" width="21" style="389" customWidth="1"/>
    <col min="4103" max="4109" width="19.28515625" style="389" customWidth="1"/>
    <col min="4110" max="4353" width="9.140625" style="389"/>
    <col min="4354" max="4354" width="14.5703125" style="389" customWidth="1"/>
    <col min="4355" max="4355" width="12.5703125" style="389" customWidth="1"/>
    <col min="4356" max="4356" width="16.140625" style="389" customWidth="1"/>
    <col min="4357" max="4357" width="20.5703125" style="389" customWidth="1"/>
    <col min="4358" max="4358" width="21" style="389" customWidth="1"/>
    <col min="4359" max="4365" width="19.28515625" style="389" customWidth="1"/>
    <col min="4366" max="4609" width="9.140625" style="389"/>
    <col min="4610" max="4610" width="14.5703125" style="389" customWidth="1"/>
    <col min="4611" max="4611" width="12.5703125" style="389" customWidth="1"/>
    <col min="4612" max="4612" width="16.140625" style="389" customWidth="1"/>
    <col min="4613" max="4613" width="20.5703125" style="389" customWidth="1"/>
    <col min="4614" max="4614" width="21" style="389" customWidth="1"/>
    <col min="4615" max="4621" width="19.28515625" style="389" customWidth="1"/>
    <col min="4622" max="4865" width="9.140625" style="389"/>
    <col min="4866" max="4866" width="14.5703125" style="389" customWidth="1"/>
    <col min="4867" max="4867" width="12.5703125" style="389" customWidth="1"/>
    <col min="4868" max="4868" width="16.140625" style="389" customWidth="1"/>
    <col min="4869" max="4869" width="20.5703125" style="389" customWidth="1"/>
    <col min="4870" max="4870" width="21" style="389" customWidth="1"/>
    <col min="4871" max="4877" width="19.28515625" style="389" customWidth="1"/>
    <col min="4878" max="5121" width="9.140625" style="389"/>
    <col min="5122" max="5122" width="14.5703125" style="389" customWidth="1"/>
    <col min="5123" max="5123" width="12.5703125" style="389" customWidth="1"/>
    <col min="5124" max="5124" width="16.140625" style="389" customWidth="1"/>
    <col min="5125" max="5125" width="20.5703125" style="389" customWidth="1"/>
    <col min="5126" max="5126" width="21" style="389" customWidth="1"/>
    <col min="5127" max="5133" width="19.28515625" style="389" customWidth="1"/>
    <col min="5134" max="5377" width="9.140625" style="389"/>
    <col min="5378" max="5378" width="14.5703125" style="389" customWidth="1"/>
    <col min="5379" max="5379" width="12.5703125" style="389" customWidth="1"/>
    <col min="5380" max="5380" width="16.140625" style="389" customWidth="1"/>
    <col min="5381" max="5381" width="20.5703125" style="389" customWidth="1"/>
    <col min="5382" max="5382" width="21" style="389" customWidth="1"/>
    <col min="5383" max="5389" width="19.28515625" style="389" customWidth="1"/>
    <col min="5390" max="5633" width="9.140625" style="389"/>
    <col min="5634" max="5634" width="14.5703125" style="389" customWidth="1"/>
    <col min="5635" max="5635" width="12.5703125" style="389" customWidth="1"/>
    <col min="5636" max="5636" width="16.140625" style="389" customWidth="1"/>
    <col min="5637" max="5637" width="20.5703125" style="389" customWidth="1"/>
    <col min="5638" max="5638" width="21" style="389" customWidth="1"/>
    <col min="5639" max="5645" width="19.28515625" style="389" customWidth="1"/>
    <col min="5646" max="5889" width="9.140625" style="389"/>
    <col min="5890" max="5890" width="14.5703125" style="389" customWidth="1"/>
    <col min="5891" max="5891" width="12.5703125" style="389" customWidth="1"/>
    <col min="5892" max="5892" width="16.140625" style="389" customWidth="1"/>
    <col min="5893" max="5893" width="20.5703125" style="389" customWidth="1"/>
    <col min="5894" max="5894" width="21" style="389" customWidth="1"/>
    <col min="5895" max="5901" width="19.28515625" style="389" customWidth="1"/>
    <col min="5902" max="6145" width="9.140625" style="389"/>
    <col min="6146" max="6146" width="14.5703125" style="389" customWidth="1"/>
    <col min="6147" max="6147" width="12.5703125" style="389" customWidth="1"/>
    <col min="6148" max="6148" width="16.140625" style="389" customWidth="1"/>
    <col min="6149" max="6149" width="20.5703125" style="389" customWidth="1"/>
    <col min="6150" max="6150" width="21" style="389" customWidth="1"/>
    <col min="6151" max="6157" width="19.28515625" style="389" customWidth="1"/>
    <col min="6158" max="6401" width="9.140625" style="389"/>
    <col min="6402" max="6402" width="14.5703125" style="389" customWidth="1"/>
    <col min="6403" max="6403" width="12.5703125" style="389" customWidth="1"/>
    <col min="6404" max="6404" width="16.140625" style="389" customWidth="1"/>
    <col min="6405" max="6405" width="20.5703125" style="389" customWidth="1"/>
    <col min="6406" max="6406" width="21" style="389" customWidth="1"/>
    <col min="6407" max="6413" width="19.28515625" style="389" customWidth="1"/>
    <col min="6414" max="6657" width="9.140625" style="389"/>
    <col min="6658" max="6658" width="14.5703125" style="389" customWidth="1"/>
    <col min="6659" max="6659" width="12.5703125" style="389" customWidth="1"/>
    <col min="6660" max="6660" width="16.140625" style="389" customWidth="1"/>
    <col min="6661" max="6661" width="20.5703125" style="389" customWidth="1"/>
    <col min="6662" max="6662" width="21" style="389" customWidth="1"/>
    <col min="6663" max="6669" width="19.28515625" style="389" customWidth="1"/>
    <col min="6670" max="6913" width="9.140625" style="389"/>
    <col min="6914" max="6914" width="14.5703125" style="389" customWidth="1"/>
    <col min="6915" max="6915" width="12.5703125" style="389" customWidth="1"/>
    <col min="6916" max="6916" width="16.140625" style="389" customWidth="1"/>
    <col min="6917" max="6917" width="20.5703125" style="389" customWidth="1"/>
    <col min="6918" max="6918" width="21" style="389" customWidth="1"/>
    <col min="6919" max="6925" width="19.28515625" style="389" customWidth="1"/>
    <col min="6926" max="7169" width="9.140625" style="389"/>
    <col min="7170" max="7170" width="14.5703125" style="389" customWidth="1"/>
    <col min="7171" max="7171" width="12.5703125" style="389" customWidth="1"/>
    <col min="7172" max="7172" width="16.140625" style="389" customWidth="1"/>
    <col min="7173" max="7173" width="20.5703125" style="389" customWidth="1"/>
    <col min="7174" max="7174" width="21" style="389" customWidth="1"/>
    <col min="7175" max="7181" width="19.28515625" style="389" customWidth="1"/>
    <col min="7182" max="7425" width="9.140625" style="389"/>
    <col min="7426" max="7426" width="14.5703125" style="389" customWidth="1"/>
    <col min="7427" max="7427" width="12.5703125" style="389" customWidth="1"/>
    <col min="7428" max="7428" width="16.140625" style="389" customWidth="1"/>
    <col min="7429" max="7429" width="20.5703125" style="389" customWidth="1"/>
    <col min="7430" max="7430" width="21" style="389" customWidth="1"/>
    <col min="7431" max="7437" width="19.28515625" style="389" customWidth="1"/>
    <col min="7438" max="7681" width="9.140625" style="389"/>
    <col min="7682" max="7682" width="14.5703125" style="389" customWidth="1"/>
    <col min="7683" max="7683" width="12.5703125" style="389" customWidth="1"/>
    <col min="7684" max="7684" width="16.140625" style="389" customWidth="1"/>
    <col min="7685" max="7685" width="20.5703125" style="389" customWidth="1"/>
    <col min="7686" max="7686" width="21" style="389" customWidth="1"/>
    <col min="7687" max="7693" width="19.28515625" style="389" customWidth="1"/>
    <col min="7694" max="7937" width="9.140625" style="389"/>
    <col min="7938" max="7938" width="14.5703125" style="389" customWidth="1"/>
    <col min="7939" max="7939" width="12.5703125" style="389" customWidth="1"/>
    <col min="7940" max="7940" width="16.140625" style="389" customWidth="1"/>
    <col min="7941" max="7941" width="20.5703125" style="389" customWidth="1"/>
    <col min="7942" max="7942" width="21" style="389" customWidth="1"/>
    <col min="7943" max="7949" width="19.28515625" style="389" customWidth="1"/>
    <col min="7950" max="8193" width="9.140625" style="389"/>
    <col min="8194" max="8194" width="14.5703125" style="389" customWidth="1"/>
    <col min="8195" max="8195" width="12.5703125" style="389" customWidth="1"/>
    <col min="8196" max="8196" width="16.140625" style="389" customWidth="1"/>
    <col min="8197" max="8197" width="20.5703125" style="389" customWidth="1"/>
    <col min="8198" max="8198" width="21" style="389" customWidth="1"/>
    <col min="8199" max="8205" width="19.28515625" style="389" customWidth="1"/>
    <col min="8206" max="8449" width="9.140625" style="389"/>
    <col min="8450" max="8450" width="14.5703125" style="389" customWidth="1"/>
    <col min="8451" max="8451" width="12.5703125" style="389" customWidth="1"/>
    <col min="8452" max="8452" width="16.140625" style="389" customWidth="1"/>
    <col min="8453" max="8453" width="20.5703125" style="389" customWidth="1"/>
    <col min="8454" max="8454" width="21" style="389" customWidth="1"/>
    <col min="8455" max="8461" width="19.28515625" style="389" customWidth="1"/>
    <col min="8462" max="8705" width="9.140625" style="389"/>
    <col min="8706" max="8706" width="14.5703125" style="389" customWidth="1"/>
    <col min="8707" max="8707" width="12.5703125" style="389" customWidth="1"/>
    <col min="8708" max="8708" width="16.140625" style="389" customWidth="1"/>
    <col min="8709" max="8709" width="20.5703125" style="389" customWidth="1"/>
    <col min="8710" max="8710" width="21" style="389" customWidth="1"/>
    <col min="8711" max="8717" width="19.28515625" style="389" customWidth="1"/>
    <col min="8718" max="8961" width="9.140625" style="389"/>
    <col min="8962" max="8962" width="14.5703125" style="389" customWidth="1"/>
    <col min="8963" max="8963" width="12.5703125" style="389" customWidth="1"/>
    <col min="8964" max="8964" width="16.140625" style="389" customWidth="1"/>
    <col min="8965" max="8965" width="20.5703125" style="389" customWidth="1"/>
    <col min="8966" max="8966" width="21" style="389" customWidth="1"/>
    <col min="8967" max="8973" width="19.28515625" style="389" customWidth="1"/>
    <col min="8974" max="9217" width="9.140625" style="389"/>
    <col min="9218" max="9218" width="14.5703125" style="389" customWidth="1"/>
    <col min="9219" max="9219" width="12.5703125" style="389" customWidth="1"/>
    <col min="9220" max="9220" width="16.140625" style="389" customWidth="1"/>
    <col min="9221" max="9221" width="20.5703125" style="389" customWidth="1"/>
    <col min="9222" max="9222" width="21" style="389" customWidth="1"/>
    <col min="9223" max="9229" width="19.28515625" style="389" customWidth="1"/>
    <col min="9230" max="9473" width="9.140625" style="389"/>
    <col min="9474" max="9474" width="14.5703125" style="389" customWidth="1"/>
    <col min="9475" max="9475" width="12.5703125" style="389" customWidth="1"/>
    <col min="9476" max="9476" width="16.140625" style="389" customWidth="1"/>
    <col min="9477" max="9477" width="20.5703125" style="389" customWidth="1"/>
    <col min="9478" max="9478" width="21" style="389" customWidth="1"/>
    <col min="9479" max="9485" width="19.28515625" style="389" customWidth="1"/>
    <col min="9486" max="9729" width="9.140625" style="389"/>
    <col min="9730" max="9730" width="14.5703125" style="389" customWidth="1"/>
    <col min="9731" max="9731" width="12.5703125" style="389" customWidth="1"/>
    <col min="9732" max="9732" width="16.140625" style="389" customWidth="1"/>
    <col min="9733" max="9733" width="20.5703125" style="389" customWidth="1"/>
    <col min="9734" max="9734" width="21" style="389" customWidth="1"/>
    <col min="9735" max="9741" width="19.28515625" style="389" customWidth="1"/>
    <col min="9742" max="9985" width="9.140625" style="389"/>
    <col min="9986" max="9986" width="14.5703125" style="389" customWidth="1"/>
    <col min="9987" max="9987" width="12.5703125" style="389" customWidth="1"/>
    <col min="9988" max="9988" width="16.140625" style="389" customWidth="1"/>
    <col min="9989" max="9989" width="20.5703125" style="389" customWidth="1"/>
    <col min="9990" max="9990" width="21" style="389" customWidth="1"/>
    <col min="9991" max="9997" width="19.28515625" style="389" customWidth="1"/>
    <col min="9998" max="10241" width="9.140625" style="389"/>
    <col min="10242" max="10242" width="14.5703125" style="389" customWidth="1"/>
    <col min="10243" max="10243" width="12.5703125" style="389" customWidth="1"/>
    <col min="10244" max="10244" width="16.140625" style="389" customWidth="1"/>
    <col min="10245" max="10245" width="20.5703125" style="389" customWidth="1"/>
    <col min="10246" max="10246" width="21" style="389" customWidth="1"/>
    <col min="10247" max="10253" width="19.28515625" style="389" customWidth="1"/>
    <col min="10254" max="10497" width="9.140625" style="389"/>
    <col min="10498" max="10498" width="14.5703125" style="389" customWidth="1"/>
    <col min="10499" max="10499" width="12.5703125" style="389" customWidth="1"/>
    <col min="10500" max="10500" width="16.140625" style="389" customWidth="1"/>
    <col min="10501" max="10501" width="20.5703125" style="389" customWidth="1"/>
    <col min="10502" max="10502" width="21" style="389" customWidth="1"/>
    <col min="10503" max="10509" width="19.28515625" style="389" customWidth="1"/>
    <col min="10510" max="10753" width="9.140625" style="389"/>
    <col min="10754" max="10754" width="14.5703125" style="389" customWidth="1"/>
    <col min="10755" max="10755" width="12.5703125" style="389" customWidth="1"/>
    <col min="10756" max="10756" width="16.140625" style="389" customWidth="1"/>
    <col min="10757" max="10757" width="20.5703125" style="389" customWidth="1"/>
    <col min="10758" max="10758" width="21" style="389" customWidth="1"/>
    <col min="10759" max="10765" width="19.28515625" style="389" customWidth="1"/>
    <col min="10766" max="11009" width="9.140625" style="389"/>
    <col min="11010" max="11010" width="14.5703125" style="389" customWidth="1"/>
    <col min="11011" max="11011" width="12.5703125" style="389" customWidth="1"/>
    <col min="11012" max="11012" width="16.140625" style="389" customWidth="1"/>
    <col min="11013" max="11013" width="20.5703125" style="389" customWidth="1"/>
    <col min="11014" max="11014" width="21" style="389" customWidth="1"/>
    <col min="11015" max="11021" width="19.28515625" style="389" customWidth="1"/>
    <col min="11022" max="11265" width="9.140625" style="389"/>
    <col min="11266" max="11266" width="14.5703125" style="389" customWidth="1"/>
    <col min="11267" max="11267" width="12.5703125" style="389" customWidth="1"/>
    <col min="11268" max="11268" width="16.140625" style="389" customWidth="1"/>
    <col min="11269" max="11269" width="20.5703125" style="389" customWidth="1"/>
    <col min="11270" max="11270" width="21" style="389" customWidth="1"/>
    <col min="11271" max="11277" width="19.28515625" style="389" customWidth="1"/>
    <col min="11278" max="11521" width="9.140625" style="389"/>
    <col min="11522" max="11522" width="14.5703125" style="389" customWidth="1"/>
    <col min="11523" max="11523" width="12.5703125" style="389" customWidth="1"/>
    <col min="11524" max="11524" width="16.140625" style="389" customWidth="1"/>
    <col min="11525" max="11525" width="20.5703125" style="389" customWidth="1"/>
    <col min="11526" max="11526" width="21" style="389" customWidth="1"/>
    <col min="11527" max="11533" width="19.28515625" style="389" customWidth="1"/>
    <col min="11534" max="11777" width="9.140625" style="389"/>
    <col min="11778" max="11778" width="14.5703125" style="389" customWidth="1"/>
    <col min="11779" max="11779" width="12.5703125" style="389" customWidth="1"/>
    <col min="11780" max="11780" width="16.140625" style="389" customWidth="1"/>
    <col min="11781" max="11781" width="20.5703125" style="389" customWidth="1"/>
    <col min="11782" max="11782" width="21" style="389" customWidth="1"/>
    <col min="11783" max="11789" width="19.28515625" style="389" customWidth="1"/>
    <col min="11790" max="12033" width="9.140625" style="389"/>
    <col min="12034" max="12034" width="14.5703125" style="389" customWidth="1"/>
    <col min="12035" max="12035" width="12.5703125" style="389" customWidth="1"/>
    <col min="12036" max="12036" width="16.140625" style="389" customWidth="1"/>
    <col min="12037" max="12037" width="20.5703125" style="389" customWidth="1"/>
    <col min="12038" max="12038" width="21" style="389" customWidth="1"/>
    <col min="12039" max="12045" width="19.28515625" style="389" customWidth="1"/>
    <col min="12046" max="12289" width="9.140625" style="389"/>
    <col min="12290" max="12290" width="14.5703125" style="389" customWidth="1"/>
    <col min="12291" max="12291" width="12.5703125" style="389" customWidth="1"/>
    <col min="12292" max="12292" width="16.140625" style="389" customWidth="1"/>
    <col min="12293" max="12293" width="20.5703125" style="389" customWidth="1"/>
    <col min="12294" max="12294" width="21" style="389" customWidth="1"/>
    <col min="12295" max="12301" width="19.28515625" style="389" customWidth="1"/>
    <col min="12302" max="12545" width="9.140625" style="389"/>
    <col min="12546" max="12546" width="14.5703125" style="389" customWidth="1"/>
    <col min="12547" max="12547" width="12.5703125" style="389" customWidth="1"/>
    <col min="12548" max="12548" width="16.140625" style="389" customWidth="1"/>
    <col min="12549" max="12549" width="20.5703125" style="389" customWidth="1"/>
    <col min="12550" max="12550" width="21" style="389" customWidth="1"/>
    <col min="12551" max="12557" width="19.28515625" style="389" customWidth="1"/>
    <col min="12558" max="12801" width="9.140625" style="389"/>
    <col min="12802" max="12802" width="14.5703125" style="389" customWidth="1"/>
    <col min="12803" max="12803" width="12.5703125" style="389" customWidth="1"/>
    <col min="12804" max="12804" width="16.140625" style="389" customWidth="1"/>
    <col min="12805" max="12805" width="20.5703125" style="389" customWidth="1"/>
    <col min="12806" max="12806" width="21" style="389" customWidth="1"/>
    <col min="12807" max="12813" width="19.28515625" style="389" customWidth="1"/>
    <col min="12814" max="13057" width="9.140625" style="389"/>
    <col min="13058" max="13058" width="14.5703125" style="389" customWidth="1"/>
    <col min="13059" max="13059" width="12.5703125" style="389" customWidth="1"/>
    <col min="13060" max="13060" width="16.140625" style="389" customWidth="1"/>
    <col min="13061" max="13061" width="20.5703125" style="389" customWidth="1"/>
    <col min="13062" max="13062" width="21" style="389" customWidth="1"/>
    <col min="13063" max="13069" width="19.28515625" style="389" customWidth="1"/>
    <col min="13070" max="13313" width="9.140625" style="389"/>
    <col min="13314" max="13314" width="14.5703125" style="389" customWidth="1"/>
    <col min="13315" max="13315" width="12.5703125" style="389" customWidth="1"/>
    <col min="13316" max="13316" width="16.140625" style="389" customWidth="1"/>
    <col min="13317" max="13317" width="20.5703125" style="389" customWidth="1"/>
    <col min="13318" max="13318" width="21" style="389" customWidth="1"/>
    <col min="13319" max="13325" width="19.28515625" style="389" customWidth="1"/>
    <col min="13326" max="13569" width="9.140625" style="389"/>
    <col min="13570" max="13570" width="14.5703125" style="389" customWidth="1"/>
    <col min="13571" max="13571" width="12.5703125" style="389" customWidth="1"/>
    <col min="13572" max="13572" width="16.140625" style="389" customWidth="1"/>
    <col min="13573" max="13573" width="20.5703125" style="389" customWidth="1"/>
    <col min="13574" max="13574" width="21" style="389" customWidth="1"/>
    <col min="13575" max="13581" width="19.28515625" style="389" customWidth="1"/>
    <col min="13582" max="13825" width="9.140625" style="389"/>
    <col min="13826" max="13826" width="14.5703125" style="389" customWidth="1"/>
    <col min="13827" max="13827" width="12.5703125" style="389" customWidth="1"/>
    <col min="13828" max="13828" width="16.140625" style="389" customWidth="1"/>
    <col min="13829" max="13829" width="20.5703125" style="389" customWidth="1"/>
    <col min="13830" max="13830" width="21" style="389" customWidth="1"/>
    <col min="13831" max="13837" width="19.28515625" style="389" customWidth="1"/>
    <col min="13838" max="14081" width="9.140625" style="389"/>
    <col min="14082" max="14082" width="14.5703125" style="389" customWidth="1"/>
    <col min="14083" max="14083" width="12.5703125" style="389" customWidth="1"/>
    <col min="14084" max="14084" width="16.140625" style="389" customWidth="1"/>
    <col min="14085" max="14085" width="20.5703125" style="389" customWidth="1"/>
    <col min="14086" max="14086" width="21" style="389" customWidth="1"/>
    <col min="14087" max="14093" width="19.28515625" style="389" customWidth="1"/>
    <col min="14094" max="14337" width="9.140625" style="389"/>
    <col min="14338" max="14338" width="14.5703125" style="389" customWidth="1"/>
    <col min="14339" max="14339" width="12.5703125" style="389" customWidth="1"/>
    <col min="14340" max="14340" width="16.140625" style="389" customWidth="1"/>
    <col min="14341" max="14341" width="20.5703125" style="389" customWidth="1"/>
    <col min="14342" max="14342" width="21" style="389" customWidth="1"/>
    <col min="14343" max="14349" width="19.28515625" style="389" customWidth="1"/>
    <col min="14350" max="14593" width="9.140625" style="389"/>
    <col min="14594" max="14594" width="14.5703125" style="389" customWidth="1"/>
    <col min="14595" max="14595" width="12.5703125" style="389" customWidth="1"/>
    <col min="14596" max="14596" width="16.140625" style="389" customWidth="1"/>
    <col min="14597" max="14597" width="20.5703125" style="389" customWidth="1"/>
    <col min="14598" max="14598" width="21" style="389" customWidth="1"/>
    <col min="14599" max="14605" width="19.28515625" style="389" customWidth="1"/>
    <col min="14606" max="14849" width="9.140625" style="389"/>
    <col min="14850" max="14850" width="14.5703125" style="389" customWidth="1"/>
    <col min="14851" max="14851" width="12.5703125" style="389" customWidth="1"/>
    <col min="14852" max="14852" width="16.140625" style="389" customWidth="1"/>
    <col min="14853" max="14853" width="20.5703125" style="389" customWidth="1"/>
    <col min="14854" max="14854" width="21" style="389" customWidth="1"/>
    <col min="14855" max="14861" width="19.28515625" style="389" customWidth="1"/>
    <col min="14862" max="15105" width="9.140625" style="389"/>
    <col min="15106" max="15106" width="14.5703125" style="389" customWidth="1"/>
    <col min="15107" max="15107" width="12.5703125" style="389" customWidth="1"/>
    <col min="15108" max="15108" width="16.140625" style="389" customWidth="1"/>
    <col min="15109" max="15109" width="20.5703125" style="389" customWidth="1"/>
    <col min="15110" max="15110" width="21" style="389" customWidth="1"/>
    <col min="15111" max="15117" width="19.28515625" style="389" customWidth="1"/>
    <col min="15118" max="15361" width="9.140625" style="389"/>
    <col min="15362" max="15362" width="14.5703125" style="389" customWidth="1"/>
    <col min="15363" max="15363" width="12.5703125" style="389" customWidth="1"/>
    <col min="15364" max="15364" width="16.140625" style="389" customWidth="1"/>
    <col min="15365" max="15365" width="20.5703125" style="389" customWidth="1"/>
    <col min="15366" max="15366" width="21" style="389" customWidth="1"/>
    <col min="15367" max="15373" width="19.28515625" style="389" customWidth="1"/>
    <col min="15374" max="15617" width="9.140625" style="389"/>
    <col min="15618" max="15618" width="14.5703125" style="389" customWidth="1"/>
    <col min="15619" max="15619" width="12.5703125" style="389" customWidth="1"/>
    <col min="15620" max="15620" width="16.140625" style="389" customWidth="1"/>
    <col min="15621" max="15621" width="20.5703125" style="389" customWidth="1"/>
    <col min="15622" max="15622" width="21" style="389" customWidth="1"/>
    <col min="15623" max="15629" width="19.28515625" style="389" customWidth="1"/>
    <col min="15630" max="15873" width="9.140625" style="389"/>
    <col min="15874" max="15874" width="14.5703125" style="389" customWidth="1"/>
    <col min="15875" max="15875" width="12.5703125" style="389" customWidth="1"/>
    <col min="15876" max="15876" width="16.140625" style="389" customWidth="1"/>
    <col min="15877" max="15877" width="20.5703125" style="389" customWidth="1"/>
    <col min="15878" max="15878" width="21" style="389" customWidth="1"/>
    <col min="15879" max="15885" width="19.28515625" style="389" customWidth="1"/>
    <col min="15886" max="16129" width="9.140625" style="389"/>
    <col min="16130" max="16130" width="14.5703125" style="389" customWidth="1"/>
    <col min="16131" max="16131" width="12.5703125" style="389" customWidth="1"/>
    <col min="16132" max="16132" width="16.140625" style="389" customWidth="1"/>
    <col min="16133" max="16133" width="20.5703125" style="389" customWidth="1"/>
    <col min="16134" max="16134" width="21" style="389" customWidth="1"/>
    <col min="16135" max="16141" width="19.28515625" style="389" customWidth="1"/>
    <col min="16142" max="16384" width="9.140625" style="389"/>
  </cols>
  <sheetData>
    <row r="1" spans="1:14">
      <c r="C1" s="407" t="s">
        <v>100791</v>
      </c>
      <c r="E1" s="426" t="s">
        <v>100534</v>
      </c>
    </row>
    <row r="2" spans="1:14" ht="15.75" thickBot="1">
      <c r="C2" s="426"/>
      <c r="E2" s="427" t="s">
        <v>100535</v>
      </c>
      <c r="F2" s="428" t="e">
        <f>INDEX($F$13:$F$18,$I$18,$I$17)</f>
        <v>#N/A</v>
      </c>
      <c r="G2" s="799"/>
    </row>
    <row r="3" spans="1:14" ht="15.75" thickBot="1">
      <c r="C3" s="426"/>
      <c r="E3" s="427"/>
      <c r="F3" s="429"/>
      <c r="G3" s="689"/>
      <c r="I3" s="430" t="s">
        <v>100548</v>
      </c>
      <c r="J3" s="431"/>
      <c r="K3" s="431"/>
      <c r="L3" s="740"/>
      <c r="M3" s="741"/>
      <c r="N3" s="741"/>
    </row>
    <row r="4" spans="1:14">
      <c r="C4" s="426"/>
      <c r="E4" s="427" t="s">
        <v>100536</v>
      </c>
      <c r="F4" s="433">
        <v>0.05</v>
      </c>
      <c r="G4" s="800"/>
    </row>
    <row r="5" spans="1:14">
      <c r="C5" s="426"/>
      <c r="E5" s="427" t="s">
        <v>100537</v>
      </c>
      <c r="F5" s="742">
        <v>100000</v>
      </c>
      <c r="G5" s="796"/>
    </row>
    <row r="6" spans="1:14">
      <c r="C6" s="426"/>
      <c r="E6" s="427" t="s">
        <v>98775</v>
      </c>
      <c r="F6" s="435">
        <v>1</v>
      </c>
      <c r="G6" s="693"/>
    </row>
    <row r="7" spans="1:14">
      <c r="B7" s="426"/>
      <c r="D7" s="436"/>
    </row>
    <row r="8" spans="1:14">
      <c r="B8" s="426"/>
      <c r="D8" s="436"/>
      <c r="E8" s="440"/>
      <c r="F8" s="441">
        <v>1</v>
      </c>
      <c r="G8" s="780"/>
      <c r="H8" s="413" t="s">
        <v>100538</v>
      </c>
      <c r="I8" s="414" t="e">
        <f>IF('EQ Calculator '!H21=Algorithm_AB_Other_Eco!I16,PostalCode,"Postal code is outside of AB / ATL/ Other")</f>
        <v>#N/A</v>
      </c>
      <c r="L8" s="743"/>
      <c r="M8" s="743"/>
      <c r="N8" s="743"/>
    </row>
    <row r="9" spans="1:14">
      <c r="A9" s="438"/>
      <c r="B9" s="439"/>
      <c r="C9" s="440"/>
      <c r="D9" s="440"/>
      <c r="E9" s="746"/>
      <c r="F9" s="783" t="s">
        <v>100553</v>
      </c>
      <c r="G9" s="697"/>
      <c r="L9" s="743"/>
      <c r="M9" s="743"/>
      <c r="N9" s="743"/>
    </row>
    <row r="10" spans="1:14">
      <c r="C10" s="744"/>
      <c r="D10" s="745"/>
      <c r="E10" s="746"/>
      <c r="F10" s="801" t="s">
        <v>100794</v>
      </c>
      <c r="G10" s="697"/>
      <c r="L10" s="743"/>
      <c r="M10" s="743"/>
      <c r="N10" s="743"/>
    </row>
    <row r="11" spans="1:14">
      <c r="C11" s="744"/>
      <c r="D11" s="745"/>
      <c r="F11" s="773" t="s">
        <v>100784</v>
      </c>
      <c r="G11" s="802"/>
      <c r="H11" s="413" t="s">
        <v>98755</v>
      </c>
      <c r="I11" s="418">
        <f>Yrbuilt</f>
        <v>0</v>
      </c>
      <c r="L11" s="743"/>
      <c r="M11" s="743"/>
      <c r="N11" s="743"/>
    </row>
    <row r="12" spans="1:14">
      <c r="A12" s="438" t="s">
        <v>100557</v>
      </c>
      <c r="C12" s="748" t="s">
        <v>7</v>
      </c>
      <c r="D12" s="749" t="s">
        <v>100613</v>
      </c>
      <c r="E12" s="455" t="s">
        <v>100560</v>
      </c>
      <c r="F12" s="773"/>
      <c r="G12" s="802"/>
      <c r="H12" s="413" t="s">
        <v>98756</v>
      </c>
      <c r="I12" s="418" t="str">
        <f>Typeofconstruction</f>
        <v>Frame</v>
      </c>
      <c r="J12" s="419"/>
      <c r="K12" s="420">
        <f>VLOOKUP(I12,'List type of construction'!$B:$C,2,FALSE)</f>
        <v>6</v>
      </c>
      <c r="L12" s="743"/>
      <c r="M12" s="743"/>
      <c r="N12" s="743"/>
    </row>
    <row r="13" spans="1:14">
      <c r="A13" s="458">
        <v>1</v>
      </c>
      <c r="C13" s="756" t="s">
        <v>13</v>
      </c>
      <c r="D13" s="757">
        <v>1</v>
      </c>
      <c r="E13" s="758" t="s">
        <v>196</v>
      </c>
      <c r="F13" s="703">
        <v>8.0000000000000002E-3</v>
      </c>
      <c r="G13" s="704"/>
      <c r="H13" s="413" t="s">
        <v>98757</v>
      </c>
      <c r="I13" s="418">
        <f>Nbofstoreys</f>
        <v>0</v>
      </c>
      <c r="L13" s="743"/>
      <c r="M13" s="743"/>
      <c r="N13" s="743"/>
    </row>
    <row r="14" spans="1:14">
      <c r="A14" s="458">
        <v>2</v>
      </c>
      <c r="C14" s="761" t="s">
        <v>19</v>
      </c>
      <c r="D14" s="757">
        <v>2</v>
      </c>
      <c r="E14" s="758" t="s">
        <v>196</v>
      </c>
      <c r="F14" s="703">
        <v>1.4999999999999999E-2</v>
      </c>
      <c r="G14" s="704"/>
      <c r="H14" s="413" t="s">
        <v>100540</v>
      </c>
      <c r="I14" s="418">
        <f>Totalinsuredvalue</f>
        <v>0</v>
      </c>
      <c r="L14" s="743"/>
      <c r="M14" s="743"/>
      <c r="N14" s="743"/>
    </row>
    <row r="15" spans="1:14">
      <c r="A15" s="458">
        <v>3</v>
      </c>
      <c r="C15" s="695" t="s">
        <v>24</v>
      </c>
      <c r="D15" s="762">
        <v>3</v>
      </c>
      <c r="E15" s="758" t="s">
        <v>196</v>
      </c>
      <c r="F15" s="703">
        <v>5.0000000000000001E-3</v>
      </c>
      <c r="G15" s="704"/>
      <c r="L15" s="743"/>
      <c r="M15" s="743"/>
      <c r="N15" s="743"/>
    </row>
    <row r="16" spans="1:14">
      <c r="A16" s="458">
        <v>4</v>
      </c>
      <c r="C16" s="761" t="s">
        <v>29</v>
      </c>
      <c r="D16" s="757">
        <v>4</v>
      </c>
      <c r="E16" s="758" t="s">
        <v>196</v>
      </c>
      <c r="F16" s="703">
        <v>0.03</v>
      </c>
      <c r="G16" s="704"/>
      <c r="H16" s="763" t="s">
        <v>98644</v>
      </c>
      <c r="I16" s="764" t="s">
        <v>98802</v>
      </c>
      <c r="L16" s="743"/>
      <c r="M16" s="743"/>
      <c r="N16" s="743"/>
    </row>
    <row r="17" spans="1:14">
      <c r="A17" s="458">
        <v>5</v>
      </c>
      <c r="C17" s="756" t="s">
        <v>33</v>
      </c>
      <c r="D17" s="757">
        <v>5</v>
      </c>
      <c r="E17" s="758" t="s">
        <v>196</v>
      </c>
      <c r="F17" s="703">
        <v>5.0000000000000001E-3</v>
      </c>
      <c r="G17" s="704"/>
      <c r="H17" s="413" t="s">
        <v>100551</v>
      </c>
      <c r="I17" s="418" t="e">
        <f>IF('EQ Calculator '!H21=Algorithm_AB_Other_Eco!I16,1,"N/A")</f>
        <v>#N/A</v>
      </c>
    </row>
    <row r="18" spans="1:14">
      <c r="A18" s="458">
        <v>6</v>
      </c>
      <c r="C18" s="756" t="s">
        <v>37</v>
      </c>
      <c r="D18" s="757">
        <v>6</v>
      </c>
      <c r="E18" s="758" t="s">
        <v>196</v>
      </c>
      <c r="F18" s="703">
        <v>5.0000000000000001E-3</v>
      </c>
      <c r="G18" s="704"/>
      <c r="H18" s="413" t="s">
        <v>100576</v>
      </c>
      <c r="I18" s="418">
        <f>MATCH(I12,$C$13:$C$18,0)</f>
        <v>6</v>
      </c>
      <c r="J18" s="474"/>
      <c r="K18" s="474"/>
    </row>
    <row r="19" spans="1:14">
      <c r="C19" s="449" t="s">
        <v>100795</v>
      </c>
      <c r="D19" s="448"/>
      <c r="E19" s="448"/>
      <c r="F19" s="765">
        <v>0.05</v>
      </c>
      <c r="G19" s="795"/>
    </row>
    <row r="20" spans="1:14">
      <c r="C20" s="767" t="s">
        <v>100796</v>
      </c>
      <c r="D20" s="667"/>
      <c r="E20" s="667"/>
      <c r="F20" s="742">
        <v>100000</v>
      </c>
      <c r="G20" s="796"/>
      <c r="H20" s="478"/>
    </row>
    <row r="21" spans="1:14">
      <c r="H21" s="478"/>
    </row>
    <row r="22" spans="1:14">
      <c r="I22" s="479"/>
    </row>
    <row r="23" spans="1:14">
      <c r="L23" s="743"/>
      <c r="M23" s="743"/>
      <c r="N23" s="743"/>
    </row>
    <row r="24" spans="1:14">
      <c r="D24" s="393" t="s">
        <v>40</v>
      </c>
    </row>
    <row r="25" spans="1:14">
      <c r="D25" s="398" t="s">
        <v>27</v>
      </c>
    </row>
    <row r="26" spans="1:14">
      <c r="D26" s="397" t="s">
        <v>22</v>
      </c>
    </row>
    <row r="27" spans="1:14">
      <c r="D27" s="399" t="s">
        <v>17</v>
      </c>
    </row>
    <row r="28" spans="1:14">
      <c r="D28" s="400" t="s">
        <v>98834</v>
      </c>
    </row>
    <row r="29" spans="1:14">
      <c r="D29" s="400" t="s">
        <v>98675</v>
      </c>
    </row>
    <row r="110" spans="12:14">
      <c r="L110" s="743"/>
      <c r="M110" s="743"/>
      <c r="N110" s="743"/>
    </row>
    <row r="111" spans="12:14">
      <c r="L111" s="743"/>
      <c r="M111" s="743"/>
      <c r="N111" s="743"/>
    </row>
    <row r="112" spans="12:14">
      <c r="L112" s="743"/>
      <c r="M112" s="743"/>
      <c r="N112" s="743"/>
    </row>
    <row r="113" spans="12:14">
      <c r="L113" s="743"/>
      <c r="M113" s="743"/>
      <c r="N113" s="743"/>
    </row>
    <row r="114" spans="12:14">
      <c r="L114" s="743"/>
      <c r="M114" s="743"/>
      <c r="N114" s="743"/>
    </row>
    <row r="115" spans="12:14">
      <c r="L115" s="743"/>
      <c r="M115" s="743"/>
      <c r="N115" s="743"/>
    </row>
    <row r="116" spans="12:14">
      <c r="L116" s="743"/>
      <c r="M116" s="743"/>
      <c r="N116" s="743"/>
    </row>
    <row r="117" spans="12:14">
      <c r="L117" s="743"/>
      <c r="M117" s="743"/>
      <c r="N117" s="743"/>
    </row>
    <row r="118" spans="12:14">
      <c r="L118" s="743"/>
      <c r="M118" s="743"/>
      <c r="N118" s="743"/>
    </row>
    <row r="119" spans="12:14">
      <c r="L119" s="743"/>
      <c r="M119" s="743"/>
      <c r="N119" s="743"/>
    </row>
    <row r="120" spans="12:14">
      <c r="L120" s="743"/>
      <c r="M120" s="743"/>
      <c r="N120" s="743"/>
    </row>
    <row r="121" spans="12:14">
      <c r="L121" s="743"/>
      <c r="M121" s="743"/>
      <c r="N121" s="743"/>
    </row>
    <row r="122" spans="12:14">
      <c r="L122" s="743"/>
      <c r="M122" s="743"/>
      <c r="N122" s="743"/>
    </row>
    <row r="123" spans="12:14">
      <c r="L123" s="743"/>
      <c r="M123" s="743"/>
      <c r="N123" s="743"/>
    </row>
    <row r="124" spans="12:14">
      <c r="L124" s="743"/>
      <c r="M124" s="743"/>
      <c r="N124" s="743"/>
    </row>
    <row r="125" spans="12:14">
      <c r="L125" s="743"/>
      <c r="M125" s="743"/>
      <c r="N125" s="743"/>
    </row>
    <row r="126" spans="12:14">
      <c r="L126" s="743"/>
      <c r="M126" s="743"/>
      <c r="N126" s="743"/>
    </row>
    <row r="127" spans="12:14">
      <c r="L127" s="743"/>
      <c r="M127" s="743"/>
      <c r="N127" s="743"/>
    </row>
    <row r="128" spans="12:14">
      <c r="L128" s="743"/>
      <c r="M128" s="743"/>
      <c r="N128" s="743"/>
    </row>
    <row r="129" spans="12:14">
      <c r="L129" s="743"/>
      <c r="M129" s="743"/>
      <c r="N129" s="743"/>
    </row>
    <row r="130" spans="12:14">
      <c r="L130" s="743"/>
      <c r="M130" s="743"/>
      <c r="N130" s="743"/>
    </row>
    <row r="131" spans="12:14">
      <c r="L131" s="743"/>
      <c r="M131" s="743"/>
      <c r="N131" s="743"/>
    </row>
    <row r="132" spans="12:14">
      <c r="L132" s="394"/>
    </row>
    <row r="133" spans="12:14">
      <c r="L133" s="394"/>
    </row>
    <row r="134" spans="12:14">
      <c r="L134" s="394"/>
    </row>
    <row r="135" spans="12:14">
      <c r="L135" s="394"/>
    </row>
    <row r="136" spans="12:14">
      <c r="L136" s="394"/>
    </row>
    <row r="137" spans="12:14">
      <c r="L137" s="394"/>
    </row>
    <row r="138" spans="12:14">
      <c r="L138" s="394"/>
    </row>
    <row r="139" spans="12:14">
      <c r="L139" s="394"/>
    </row>
    <row r="140" spans="12:14">
      <c r="L140" s="394"/>
    </row>
    <row r="141" spans="12:14">
      <c r="L141" s="394"/>
    </row>
    <row r="142" spans="12:14">
      <c r="L142" s="394"/>
    </row>
    <row r="143" spans="12:14">
      <c r="L143" s="394"/>
    </row>
    <row r="144" spans="12:14">
      <c r="L144" s="394"/>
    </row>
    <row r="145" spans="12:12">
      <c r="L145" s="394"/>
    </row>
    <row r="146" spans="12:12">
      <c r="L146" s="394"/>
    </row>
    <row r="147" spans="12:12">
      <c r="L147" s="394"/>
    </row>
    <row r="148" spans="12:12">
      <c r="L148" s="394"/>
    </row>
    <row r="149" spans="12:12">
      <c r="L149" s="394"/>
    </row>
    <row r="150" spans="12:12">
      <c r="L150" s="394"/>
    </row>
    <row r="151" spans="12:12">
      <c r="L151" s="394"/>
    </row>
    <row r="152" spans="12:12">
      <c r="L152" s="394"/>
    </row>
    <row r="153" spans="12:12">
      <c r="L153" s="394"/>
    </row>
    <row r="154" spans="12:12">
      <c r="L154" s="394"/>
    </row>
    <row r="155" spans="12:12">
      <c r="L155" s="394"/>
    </row>
    <row r="156" spans="12:12">
      <c r="L156" s="394"/>
    </row>
    <row r="157" spans="12:12">
      <c r="L157" s="394"/>
    </row>
    <row r="158" spans="12:12">
      <c r="L158" s="394"/>
    </row>
    <row r="159" spans="12:12">
      <c r="L159" s="394"/>
    </row>
    <row r="160" spans="12:12">
      <c r="L160" s="394"/>
    </row>
    <row r="161" spans="12:12">
      <c r="L161" s="394"/>
    </row>
    <row r="162" spans="12:12">
      <c r="L162" s="394"/>
    </row>
    <row r="163" spans="12:12">
      <c r="L163" s="394"/>
    </row>
    <row r="164" spans="12:12">
      <c r="L164" s="394"/>
    </row>
    <row r="165" spans="12:12">
      <c r="L165" s="394"/>
    </row>
    <row r="166" spans="12:12">
      <c r="L166" s="394"/>
    </row>
    <row r="167" spans="12:12">
      <c r="L167" s="394"/>
    </row>
    <row r="168" spans="12:12">
      <c r="L168" s="394"/>
    </row>
    <row r="169" spans="12:12">
      <c r="L169" s="394"/>
    </row>
    <row r="170" spans="12:12">
      <c r="L170" s="394"/>
    </row>
    <row r="171" spans="12:12">
      <c r="L171" s="394"/>
    </row>
    <row r="172" spans="12:12">
      <c r="L172" s="394"/>
    </row>
    <row r="173" spans="12:12">
      <c r="L173" s="394"/>
    </row>
    <row r="174" spans="12:12">
      <c r="L174" s="394"/>
    </row>
    <row r="175" spans="12:12">
      <c r="L175" s="394"/>
    </row>
    <row r="176" spans="12:12">
      <c r="L176" s="394"/>
    </row>
    <row r="177" spans="12:12">
      <c r="L177" s="394"/>
    </row>
    <row r="178" spans="12:12">
      <c r="L178" s="394"/>
    </row>
    <row r="179" spans="12:12">
      <c r="L179" s="394"/>
    </row>
    <row r="180" spans="12:12">
      <c r="L180" s="394"/>
    </row>
    <row r="181" spans="12:12">
      <c r="L181" s="401"/>
    </row>
    <row r="182" spans="12:12">
      <c r="L182" s="394"/>
    </row>
    <row r="183" spans="12:12">
      <c r="L183" s="394"/>
    </row>
    <row r="184" spans="12:12">
      <c r="L184" s="394"/>
    </row>
    <row r="185" spans="12:12">
      <c r="L185" s="394"/>
    </row>
    <row r="186" spans="12:12">
      <c r="L186" s="394"/>
    </row>
    <row r="187" spans="12:12">
      <c r="L187" s="394"/>
    </row>
    <row r="188" spans="12:12">
      <c r="L188" s="394"/>
    </row>
    <row r="189" spans="12:12">
      <c r="L189" s="401"/>
    </row>
    <row r="190" spans="12:12">
      <c r="L190" s="394"/>
    </row>
    <row r="191" spans="12:12">
      <c r="L191" s="394"/>
    </row>
    <row r="192" spans="12:12">
      <c r="L192" s="394"/>
    </row>
    <row r="193" spans="12:12">
      <c r="L193" s="394"/>
    </row>
    <row r="194" spans="12:12">
      <c r="L194" s="394"/>
    </row>
    <row r="195" spans="12:12">
      <c r="L195" s="394"/>
    </row>
    <row r="196" spans="12:12">
      <c r="L196" s="394"/>
    </row>
    <row r="197" spans="12:12">
      <c r="L197" s="394"/>
    </row>
    <row r="198" spans="12:12">
      <c r="L198" s="394"/>
    </row>
    <row r="199" spans="12:12">
      <c r="L199" s="394"/>
    </row>
    <row r="200" spans="12:12">
      <c r="L200" s="394"/>
    </row>
    <row r="201" spans="12:12">
      <c r="L201" s="394"/>
    </row>
    <row r="202" spans="12:12">
      <c r="L202" s="394"/>
    </row>
    <row r="203" spans="12:12">
      <c r="L203" s="394"/>
    </row>
    <row r="204" spans="12:12">
      <c r="L204" s="394"/>
    </row>
    <row r="205" spans="12:12">
      <c r="L205" s="394"/>
    </row>
    <row r="206" spans="12:12">
      <c r="L206" s="394"/>
    </row>
    <row r="207" spans="12:12">
      <c r="L207" s="394"/>
    </row>
    <row r="208" spans="12:12">
      <c r="L208" s="394"/>
    </row>
    <row r="209" spans="12:12">
      <c r="L209" s="394"/>
    </row>
    <row r="210" spans="12:12">
      <c r="L210" s="394"/>
    </row>
    <row r="211" spans="12:12">
      <c r="L211" s="394"/>
    </row>
    <row r="212" spans="12:12">
      <c r="L212" s="394"/>
    </row>
    <row r="213" spans="12:12">
      <c r="L213" s="394"/>
    </row>
    <row r="214" spans="12:12">
      <c r="L214" s="394"/>
    </row>
    <row r="215" spans="12:12">
      <c r="L215" s="394"/>
    </row>
    <row r="216" spans="12:12">
      <c r="L216" s="394"/>
    </row>
    <row r="217" spans="12:12">
      <c r="L217" s="394"/>
    </row>
    <row r="218" spans="12:12">
      <c r="L218" s="394"/>
    </row>
    <row r="219" spans="12:12">
      <c r="L219" s="394"/>
    </row>
    <row r="220" spans="12:12">
      <c r="L220" s="394"/>
    </row>
    <row r="221" spans="12:12">
      <c r="L221" s="394"/>
    </row>
    <row r="222" spans="12:12">
      <c r="L222" s="394"/>
    </row>
    <row r="223" spans="12:12">
      <c r="L223" s="394"/>
    </row>
    <row r="224" spans="12:12">
      <c r="L224" s="394"/>
    </row>
    <row r="225" spans="12:12">
      <c r="L225" s="394"/>
    </row>
    <row r="226" spans="12:12">
      <c r="L226" s="394"/>
    </row>
    <row r="227" spans="12:12">
      <c r="L227" s="394"/>
    </row>
    <row r="228" spans="12:12">
      <c r="L228" s="394"/>
    </row>
    <row r="229" spans="12:12">
      <c r="L229" s="394"/>
    </row>
    <row r="230" spans="12:12">
      <c r="L230" s="394"/>
    </row>
    <row r="231" spans="12:12">
      <c r="L231" s="394"/>
    </row>
    <row r="232" spans="12:12">
      <c r="L232" s="394"/>
    </row>
    <row r="233" spans="12:12">
      <c r="L233" s="394"/>
    </row>
    <row r="234" spans="12:12">
      <c r="L234" s="394"/>
    </row>
    <row r="235" spans="12:12">
      <c r="L235" s="394"/>
    </row>
    <row r="236" spans="12:12">
      <c r="L236" s="394"/>
    </row>
    <row r="237" spans="12:12">
      <c r="L237" s="394"/>
    </row>
    <row r="238" spans="12:12">
      <c r="L238" s="394"/>
    </row>
    <row r="239" spans="12:12">
      <c r="L239" s="394"/>
    </row>
    <row r="240" spans="12:12">
      <c r="L240" s="394"/>
    </row>
    <row r="241" spans="12:12">
      <c r="L241" s="394"/>
    </row>
    <row r="242" spans="12:12">
      <c r="L242" s="394"/>
    </row>
    <row r="243" spans="12:12">
      <c r="L243" s="394"/>
    </row>
    <row r="244" spans="12:12">
      <c r="L244" s="394"/>
    </row>
    <row r="245" spans="12:12">
      <c r="L245" s="394"/>
    </row>
    <row r="246" spans="12:12">
      <c r="L246" s="394"/>
    </row>
    <row r="247" spans="12:12">
      <c r="L247" s="394"/>
    </row>
    <row r="248" spans="12:12">
      <c r="L248" s="394"/>
    </row>
    <row r="249" spans="12:12">
      <c r="L249" s="394"/>
    </row>
    <row r="250" spans="12:12">
      <c r="L250" s="394"/>
    </row>
    <row r="251" spans="12:12">
      <c r="L251" s="394"/>
    </row>
    <row r="252" spans="12:12">
      <c r="L252" s="394"/>
    </row>
    <row r="253" spans="12:12">
      <c r="L253" s="394"/>
    </row>
    <row r="254" spans="12:12">
      <c r="L254" s="394"/>
    </row>
    <row r="255" spans="12:12">
      <c r="L255" s="394"/>
    </row>
    <row r="256" spans="12:12">
      <c r="L256" s="394"/>
    </row>
    <row r="257" spans="12:12">
      <c r="L257" s="394"/>
    </row>
    <row r="258" spans="12:12">
      <c r="L258" s="394"/>
    </row>
    <row r="259" spans="12:12">
      <c r="L259" s="394"/>
    </row>
    <row r="260" spans="12:12">
      <c r="L260" s="394"/>
    </row>
    <row r="261" spans="12:12">
      <c r="L261" s="394"/>
    </row>
    <row r="262" spans="12:12">
      <c r="L262" s="394"/>
    </row>
    <row r="263" spans="12:12">
      <c r="L263" s="394"/>
    </row>
    <row r="264" spans="12:12">
      <c r="L264" s="394"/>
    </row>
    <row r="265" spans="12:12">
      <c r="L265" s="394"/>
    </row>
    <row r="266" spans="12:12">
      <c r="L266" s="394"/>
    </row>
    <row r="267" spans="12:12">
      <c r="L267" s="394"/>
    </row>
    <row r="268" spans="12:12">
      <c r="L268" s="394"/>
    </row>
    <row r="269" spans="12:12">
      <c r="L269" s="394"/>
    </row>
    <row r="270" spans="12:12">
      <c r="L270" s="394"/>
    </row>
    <row r="271" spans="12:12">
      <c r="L271" s="394"/>
    </row>
    <row r="272" spans="12:12">
      <c r="L272" s="394"/>
    </row>
    <row r="273" spans="12:12">
      <c r="L273" s="394"/>
    </row>
    <row r="274" spans="12:12">
      <c r="L274" s="394"/>
    </row>
    <row r="275" spans="12:12">
      <c r="L275" s="394"/>
    </row>
    <row r="276" spans="12:12">
      <c r="L276" s="394"/>
    </row>
    <row r="277" spans="12:12">
      <c r="L277" s="394"/>
    </row>
    <row r="278" spans="12:12">
      <c r="L278" s="394"/>
    </row>
    <row r="279" spans="12:12">
      <c r="L279" s="394"/>
    </row>
    <row r="280" spans="12:12">
      <c r="L280" s="394"/>
    </row>
    <row r="281" spans="12:12">
      <c r="L281" s="394"/>
    </row>
    <row r="282" spans="12:12">
      <c r="L282" s="394"/>
    </row>
    <row r="283" spans="12:12">
      <c r="L283" s="394"/>
    </row>
    <row r="284" spans="12:12">
      <c r="L284" s="394"/>
    </row>
    <row r="285" spans="12:12">
      <c r="L285" s="394"/>
    </row>
    <row r="286" spans="12:12">
      <c r="L286" s="394"/>
    </row>
    <row r="287" spans="12:12">
      <c r="L287" s="394"/>
    </row>
    <row r="288" spans="12:12">
      <c r="L288" s="394"/>
    </row>
    <row r="289" spans="12:12">
      <c r="L289" s="394"/>
    </row>
    <row r="290" spans="12:12">
      <c r="L290" s="394"/>
    </row>
    <row r="291" spans="12:12">
      <c r="L291" s="394"/>
    </row>
    <row r="292" spans="12:12">
      <c r="L292" s="394"/>
    </row>
    <row r="293" spans="12:12">
      <c r="L293" s="394"/>
    </row>
    <row r="294" spans="12:12">
      <c r="L294" s="394"/>
    </row>
    <row r="295" spans="12:12">
      <c r="L295" s="394"/>
    </row>
    <row r="296" spans="12:12">
      <c r="L296" s="394"/>
    </row>
    <row r="297" spans="12:12">
      <c r="L297" s="394"/>
    </row>
    <row r="298" spans="12:12">
      <c r="L298" s="394"/>
    </row>
    <row r="299" spans="12:12">
      <c r="L299" s="394"/>
    </row>
    <row r="300" spans="12:12">
      <c r="L300" s="394"/>
    </row>
    <row r="301" spans="12:12">
      <c r="L301" s="394"/>
    </row>
    <row r="302" spans="12:12">
      <c r="L302" s="394"/>
    </row>
    <row r="303" spans="12:12">
      <c r="L303" s="394"/>
    </row>
    <row r="304" spans="12:12">
      <c r="L304" s="394"/>
    </row>
    <row r="305" spans="12:12">
      <c r="L305" s="394"/>
    </row>
    <row r="306" spans="12:12">
      <c r="L306" s="394"/>
    </row>
    <row r="307" spans="12:12">
      <c r="L307" s="394"/>
    </row>
    <row r="308" spans="12:12">
      <c r="L308" s="394"/>
    </row>
    <row r="309" spans="12:12">
      <c r="L309" s="394"/>
    </row>
    <row r="310" spans="12:12">
      <c r="L310" s="394"/>
    </row>
    <row r="311" spans="12:12">
      <c r="L311" s="394"/>
    </row>
    <row r="312" spans="12:12">
      <c r="L312" s="401"/>
    </row>
    <row r="313" spans="12:12">
      <c r="L313" s="394"/>
    </row>
    <row r="314" spans="12:12">
      <c r="L314" s="394"/>
    </row>
    <row r="315" spans="12:12">
      <c r="L315" s="394"/>
    </row>
    <row r="316" spans="12:12">
      <c r="L316" s="394"/>
    </row>
    <row r="317" spans="12:12">
      <c r="L317" s="394"/>
    </row>
    <row r="318" spans="12:12">
      <c r="L318" s="394"/>
    </row>
    <row r="319" spans="12:12">
      <c r="L319" s="394"/>
    </row>
    <row r="320" spans="12:12">
      <c r="L320" s="394"/>
    </row>
    <row r="321" spans="12:12">
      <c r="L321" s="401"/>
    </row>
    <row r="322" spans="12:12">
      <c r="L322" s="394"/>
    </row>
    <row r="323" spans="12:12">
      <c r="L323" s="394"/>
    </row>
    <row r="324" spans="12:12">
      <c r="L324" s="394"/>
    </row>
    <row r="325" spans="12:12">
      <c r="L325" s="394"/>
    </row>
    <row r="326" spans="12:12">
      <c r="L326" s="394"/>
    </row>
    <row r="327" spans="12:12">
      <c r="L327" s="394"/>
    </row>
    <row r="328" spans="12:12">
      <c r="L328" s="394"/>
    </row>
    <row r="329" spans="12:12">
      <c r="L329" s="394"/>
    </row>
    <row r="330" spans="12:12">
      <c r="L330" s="394"/>
    </row>
    <row r="331" spans="12:12">
      <c r="L331" s="394"/>
    </row>
    <row r="332" spans="12:12">
      <c r="L332" s="394"/>
    </row>
    <row r="333" spans="12:12">
      <c r="L333" s="394"/>
    </row>
    <row r="334" spans="12:12">
      <c r="L334" s="394"/>
    </row>
    <row r="335" spans="12:12">
      <c r="L335" s="394"/>
    </row>
    <row r="336" spans="12:12">
      <c r="L336" s="394"/>
    </row>
    <row r="337" spans="12:12">
      <c r="L337" s="394"/>
    </row>
    <row r="338" spans="12:12">
      <c r="L338" s="394"/>
    </row>
    <row r="339" spans="12:12">
      <c r="L339" s="394"/>
    </row>
    <row r="340" spans="12:12">
      <c r="L340" s="394"/>
    </row>
    <row r="341" spans="12:12">
      <c r="L341" s="394"/>
    </row>
    <row r="342" spans="12:12">
      <c r="L342" s="394"/>
    </row>
    <row r="343" spans="12:12">
      <c r="L343" s="394"/>
    </row>
    <row r="344" spans="12:12">
      <c r="L344" s="394"/>
    </row>
    <row r="345" spans="12:12">
      <c r="L345" s="394"/>
    </row>
    <row r="346" spans="12:12">
      <c r="L346" s="394"/>
    </row>
    <row r="347" spans="12:12">
      <c r="L347" s="394"/>
    </row>
    <row r="348" spans="12:12">
      <c r="L348" s="394"/>
    </row>
    <row r="349" spans="12:12">
      <c r="L349" s="394"/>
    </row>
    <row r="350" spans="12:12">
      <c r="L350" s="394"/>
    </row>
    <row r="351" spans="12:12">
      <c r="L351" s="394"/>
    </row>
    <row r="352" spans="12:12">
      <c r="L352" s="394"/>
    </row>
    <row r="353" spans="12:12">
      <c r="L353" s="394"/>
    </row>
    <row r="354" spans="12:12">
      <c r="L354" s="394"/>
    </row>
    <row r="355" spans="12:12">
      <c r="L355" s="394"/>
    </row>
    <row r="356" spans="12:12">
      <c r="L356" s="394"/>
    </row>
    <row r="357" spans="12:12">
      <c r="L357" s="394"/>
    </row>
    <row r="358" spans="12:12">
      <c r="L358" s="394"/>
    </row>
    <row r="359" spans="12:12">
      <c r="L359" s="394"/>
    </row>
    <row r="360" spans="12:12">
      <c r="L360" s="394"/>
    </row>
    <row r="361" spans="12:12">
      <c r="L361" s="394"/>
    </row>
    <row r="362" spans="12:12">
      <c r="L362" s="394"/>
    </row>
    <row r="363" spans="12:12">
      <c r="L363" s="394"/>
    </row>
    <row r="364" spans="12:12">
      <c r="L364" s="394"/>
    </row>
    <row r="365" spans="12:12">
      <c r="L365" s="394"/>
    </row>
    <row r="366" spans="12:12">
      <c r="L366" s="394"/>
    </row>
    <row r="367" spans="12:12">
      <c r="L367" s="394"/>
    </row>
    <row r="368" spans="12:12">
      <c r="L368" s="394"/>
    </row>
    <row r="369" spans="12:12">
      <c r="L369" s="394"/>
    </row>
    <row r="370" spans="12:12">
      <c r="L370" s="394"/>
    </row>
    <row r="371" spans="12:12">
      <c r="L371" s="394"/>
    </row>
    <row r="372" spans="12:12">
      <c r="L372" s="394"/>
    </row>
    <row r="373" spans="12:12">
      <c r="L373" s="394"/>
    </row>
    <row r="374" spans="12:12">
      <c r="L374" s="394"/>
    </row>
    <row r="375" spans="12:12">
      <c r="L375" s="401"/>
    </row>
    <row r="376" spans="12:12">
      <c r="L376" s="394"/>
    </row>
    <row r="377" spans="12:12">
      <c r="L377" s="394"/>
    </row>
    <row r="378" spans="12:12">
      <c r="L378" s="394"/>
    </row>
    <row r="379" spans="12:12">
      <c r="L379" s="394"/>
    </row>
    <row r="380" spans="12:12">
      <c r="L380" s="394"/>
    </row>
    <row r="381" spans="12:12">
      <c r="L381" s="394"/>
    </row>
    <row r="382" spans="12:12">
      <c r="L382" s="394"/>
    </row>
    <row r="383" spans="12:12">
      <c r="L383" s="394"/>
    </row>
    <row r="384" spans="12:12">
      <c r="L384" s="394"/>
    </row>
    <row r="385" spans="12:12">
      <c r="L385" s="394"/>
    </row>
    <row r="386" spans="12:12">
      <c r="L386" s="394"/>
    </row>
    <row r="387" spans="12:12">
      <c r="L387" s="394"/>
    </row>
    <row r="388" spans="12:12">
      <c r="L388" s="394"/>
    </row>
    <row r="389" spans="12:12">
      <c r="L389" s="394"/>
    </row>
    <row r="390" spans="12:12">
      <c r="L390" s="394"/>
    </row>
    <row r="391" spans="12:12">
      <c r="L391" s="394"/>
    </row>
    <row r="392" spans="12:12">
      <c r="L392" s="394"/>
    </row>
    <row r="393" spans="12:12">
      <c r="L393" s="394"/>
    </row>
    <row r="394" spans="12:12">
      <c r="L394" s="394"/>
    </row>
    <row r="395" spans="12:12">
      <c r="L395" s="394"/>
    </row>
    <row r="396" spans="12:12">
      <c r="L396" s="394"/>
    </row>
    <row r="397" spans="12:12">
      <c r="L397" s="394"/>
    </row>
    <row r="398" spans="12:12">
      <c r="L398" s="394"/>
    </row>
    <row r="399" spans="12:12">
      <c r="L399" s="394"/>
    </row>
    <row r="400" spans="12:12">
      <c r="L400" s="394"/>
    </row>
    <row r="401" spans="12:12">
      <c r="L401" s="394"/>
    </row>
    <row r="402" spans="12:12">
      <c r="L402" s="394"/>
    </row>
  </sheetData>
  <pageMargins left="0.45" right="0.45" top="0.75" bottom="0.75" header="0.3" footer="0.3"/>
  <pageSetup scale="64" fitToHeight="2" orientation="landscape" verticalDpi="1200" r:id="rId1"/>
  <headerFooter>
    <oddFooter>&amp;RPage &amp;P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5:C30"/>
  <sheetViews>
    <sheetView topLeftCell="A4" workbookViewId="0">
      <selection activeCell="D3" sqref="D3"/>
    </sheetView>
  </sheetViews>
  <sheetFormatPr defaultRowHeight="15"/>
  <cols>
    <col min="1" max="16384" width="9.140625" style="389"/>
  </cols>
  <sheetData>
    <row r="5" spans="2:3" ht="45">
      <c r="B5" s="803" t="s">
        <v>98788</v>
      </c>
      <c r="C5" s="803" t="s">
        <v>100805</v>
      </c>
    </row>
    <row r="6" spans="2:3">
      <c r="B6" s="423" t="s">
        <v>98934</v>
      </c>
      <c r="C6" s="424">
        <v>17</v>
      </c>
    </row>
    <row r="7" spans="2:3">
      <c r="B7" s="423" t="s">
        <v>98973</v>
      </c>
      <c r="C7" s="424">
        <v>17</v>
      </c>
    </row>
    <row r="8" spans="2:3">
      <c r="B8" s="423" t="s">
        <v>99125</v>
      </c>
      <c r="C8" s="424">
        <v>16</v>
      </c>
    </row>
    <row r="9" spans="2:3">
      <c r="B9" s="423" t="s">
        <v>99133</v>
      </c>
      <c r="C9" s="424">
        <v>16</v>
      </c>
    </row>
    <row r="10" spans="2:3">
      <c r="B10" s="423" t="s">
        <v>99300</v>
      </c>
      <c r="C10" s="424">
        <v>5</v>
      </c>
    </row>
    <row r="11" spans="2:3">
      <c r="B11" s="423" t="s">
        <v>99301</v>
      </c>
      <c r="C11" s="424">
        <v>7</v>
      </c>
    </row>
    <row r="12" spans="2:3">
      <c r="B12" s="423" t="s">
        <v>99302</v>
      </c>
      <c r="C12" s="424">
        <v>7</v>
      </c>
    </row>
    <row r="13" spans="2:3">
      <c r="B13" s="423" t="s">
        <v>99363</v>
      </c>
      <c r="C13" s="424">
        <v>16</v>
      </c>
    </row>
    <row r="14" spans="2:3">
      <c r="B14" s="423" t="s">
        <v>99372</v>
      </c>
      <c r="C14" s="424">
        <v>16</v>
      </c>
    </row>
    <row r="15" spans="2:3">
      <c r="B15" s="423" t="s">
        <v>99468</v>
      </c>
      <c r="C15" s="424">
        <v>9</v>
      </c>
    </row>
    <row r="16" spans="2:3">
      <c r="B16" s="423" t="s">
        <v>99717</v>
      </c>
      <c r="C16" s="424">
        <v>15</v>
      </c>
    </row>
    <row r="17" spans="2:3">
      <c r="B17" s="423" t="s">
        <v>99744</v>
      </c>
      <c r="C17" s="424">
        <v>15</v>
      </c>
    </row>
    <row r="18" spans="2:3">
      <c r="B18" s="423" t="s">
        <v>100031</v>
      </c>
      <c r="C18" s="424">
        <v>15</v>
      </c>
    </row>
    <row r="19" spans="2:3">
      <c r="B19" s="423" t="s">
        <v>100054</v>
      </c>
      <c r="C19" s="424">
        <v>14</v>
      </c>
    </row>
    <row r="20" spans="2:3">
      <c r="B20" s="423" t="s">
        <v>100125</v>
      </c>
      <c r="C20" s="424">
        <v>13</v>
      </c>
    </row>
    <row r="21" spans="2:3">
      <c r="B21" s="423" t="s">
        <v>100169</v>
      </c>
      <c r="C21" s="424">
        <v>12</v>
      </c>
    </row>
    <row r="22" spans="2:3">
      <c r="B22" s="423" t="s">
        <v>100188</v>
      </c>
      <c r="C22" s="424">
        <v>12</v>
      </c>
    </row>
    <row r="23" spans="2:3">
      <c r="B23" s="423" t="s">
        <v>100222</v>
      </c>
      <c r="C23" s="424">
        <v>12</v>
      </c>
    </row>
    <row r="24" spans="2:3">
      <c r="B24" s="423" t="s">
        <v>100296</v>
      </c>
      <c r="C24" s="424">
        <v>12</v>
      </c>
    </row>
    <row r="25" spans="2:3">
      <c r="B25" s="423" t="s">
        <v>100483</v>
      </c>
      <c r="C25" s="424">
        <v>4</v>
      </c>
    </row>
    <row r="26" spans="2:3">
      <c r="B26" s="423" t="s">
        <v>100522</v>
      </c>
      <c r="C26" s="424">
        <v>1</v>
      </c>
    </row>
    <row r="27" spans="2:3">
      <c r="B27" s="423" t="s">
        <v>100523</v>
      </c>
      <c r="C27" s="424">
        <v>20</v>
      </c>
    </row>
    <row r="28" spans="2:3">
      <c r="B28" s="423" t="s">
        <v>100524</v>
      </c>
      <c r="C28" s="424">
        <v>20</v>
      </c>
    </row>
    <row r="29" spans="2:3">
      <c r="B29" s="423" t="s">
        <v>100525</v>
      </c>
      <c r="C29" s="424">
        <v>20</v>
      </c>
    </row>
    <row r="30" spans="2:3">
      <c r="B30" s="423" t="s">
        <v>100528</v>
      </c>
      <c r="C30" s="424">
        <v>20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9" tint="0.39997558519241921"/>
  </sheetPr>
  <dimension ref="A1:AA800"/>
  <sheetViews>
    <sheetView topLeftCell="I1" workbookViewId="0">
      <selection activeCell="V16" sqref="V16"/>
    </sheetView>
  </sheetViews>
  <sheetFormatPr defaultRowHeight="12.75"/>
  <cols>
    <col min="1" max="1" width="9.140625" style="214"/>
    <col min="2" max="2" width="40.85546875" style="214" customWidth="1"/>
    <col min="3" max="3" width="36.7109375" style="214" customWidth="1"/>
    <col min="4" max="4" width="22.140625" style="214" customWidth="1"/>
    <col min="5" max="5" width="65" style="214" customWidth="1"/>
    <col min="6" max="7" width="9.140625" style="214"/>
    <col min="8" max="8" width="37.85546875" style="214" customWidth="1"/>
    <col min="9" max="9" width="13.85546875" style="214" customWidth="1"/>
    <col min="10" max="14" width="9.140625" style="214"/>
    <col min="15" max="15" width="17.85546875" style="214" customWidth="1"/>
    <col min="16" max="17" width="9.140625" style="214"/>
    <col min="18" max="18" width="16.140625" style="214" customWidth="1"/>
    <col min="19" max="19" width="9.140625" style="214"/>
    <col min="20" max="20" width="13.28515625" style="214" customWidth="1"/>
    <col min="21" max="16384" width="9.140625" style="214"/>
  </cols>
  <sheetData>
    <row r="1" spans="1:27" ht="30">
      <c r="A1" s="209" t="s">
        <v>97715</v>
      </c>
      <c r="B1" s="210" t="s">
        <v>97716</v>
      </c>
      <c r="C1" s="211" t="s">
        <v>98652</v>
      </c>
      <c r="D1" s="211" t="s">
        <v>98653</v>
      </c>
      <c r="E1" s="209" t="s">
        <v>97717</v>
      </c>
      <c r="F1" s="209" t="s">
        <v>97718</v>
      </c>
      <c r="G1" s="212" t="s">
        <v>97719</v>
      </c>
      <c r="H1" s="212" t="s">
        <v>98654</v>
      </c>
      <c r="I1" s="213" t="s">
        <v>97720</v>
      </c>
      <c r="J1" s="213" t="s">
        <v>98655</v>
      </c>
      <c r="K1" s="213" t="s">
        <v>98656</v>
      </c>
      <c r="L1" s="209" t="s">
        <v>97715</v>
      </c>
      <c r="M1" s="214" t="s">
        <v>98641</v>
      </c>
      <c r="P1" s="215" t="s">
        <v>98657</v>
      </c>
      <c r="Q1" s="215" t="s">
        <v>98658</v>
      </c>
      <c r="R1" s="215" t="s">
        <v>98659</v>
      </c>
      <c r="T1" s="216"/>
      <c r="U1" s="217" t="s">
        <v>35</v>
      </c>
      <c r="V1" s="217" t="s">
        <v>98605</v>
      </c>
      <c r="W1" s="217" t="s">
        <v>31</v>
      </c>
      <c r="X1" s="216"/>
    </row>
    <row r="2" spans="1:27" ht="15.75">
      <c r="A2" s="218">
        <v>110</v>
      </c>
      <c r="B2" s="219" t="s">
        <v>98660</v>
      </c>
      <c r="C2" s="219" t="s">
        <v>98661</v>
      </c>
      <c r="D2" s="219" t="s">
        <v>98662</v>
      </c>
      <c r="E2" s="218" t="s">
        <v>97722</v>
      </c>
      <c r="F2" s="218" t="s">
        <v>2</v>
      </c>
      <c r="G2" s="218" t="e">
        <v>#N/A</v>
      </c>
      <c r="H2" s="218" t="str">
        <f>PROPER(I2)</f>
        <v>Agriculture, Farms &amp; Services</v>
      </c>
      <c r="I2" s="218" t="s">
        <v>97723</v>
      </c>
      <c r="J2" s="218"/>
      <c r="K2" s="218"/>
      <c r="L2" s="218">
        <v>110</v>
      </c>
      <c r="M2" s="214" t="s">
        <v>98605</v>
      </c>
      <c r="O2" s="220" t="s">
        <v>35</v>
      </c>
      <c r="P2" s="214" t="s">
        <v>36</v>
      </c>
      <c r="Q2" s="214" t="s">
        <v>35</v>
      </c>
      <c r="R2" s="214" t="s">
        <v>98663</v>
      </c>
      <c r="T2" s="221" t="s">
        <v>98664</v>
      </c>
      <c r="U2" s="222" t="e">
        <f>'Opta bins Model'!$D$7</f>
        <v>#N/A</v>
      </c>
      <c r="V2" s="222" t="e">
        <f>'Opta bins Model'!$D$7</f>
        <v>#N/A</v>
      </c>
      <c r="W2" s="222" t="e">
        <f>'Opta bins Model'!$D$7</f>
        <v>#N/A</v>
      </c>
      <c r="X2" s="216"/>
    </row>
    <row r="3" spans="1:27" ht="15.75">
      <c r="A3" s="218">
        <v>121</v>
      </c>
      <c r="B3" s="223" t="s">
        <v>97721</v>
      </c>
      <c r="C3" s="223" t="s">
        <v>98661</v>
      </c>
      <c r="D3" s="223" t="s">
        <v>98662</v>
      </c>
      <c r="E3" s="218" t="s">
        <v>97724</v>
      </c>
      <c r="F3" s="218" t="s">
        <v>2</v>
      </c>
      <c r="G3" s="218" t="e">
        <v>#N/A</v>
      </c>
      <c r="H3" s="218" t="str">
        <f t="shared" ref="H3:H66" si="0">PROPER(I3)</f>
        <v>Agriculture, Farms &amp; Services</v>
      </c>
      <c r="I3" s="218" t="s">
        <v>97723</v>
      </c>
      <c r="J3" s="218"/>
      <c r="K3" s="218"/>
      <c r="L3" s="218">
        <v>121</v>
      </c>
      <c r="M3" s="214" t="s">
        <v>98605</v>
      </c>
      <c r="O3" s="220" t="s">
        <v>31</v>
      </c>
      <c r="P3" s="214" t="s">
        <v>98665</v>
      </c>
      <c r="Q3" s="214" t="s">
        <v>31</v>
      </c>
      <c r="R3" s="214" t="s">
        <v>98665</v>
      </c>
      <c r="T3" s="221" t="s">
        <v>98646</v>
      </c>
      <c r="U3" s="222" t="e">
        <f>VLOOKUP(U2,$U$7:$X$16,4,TRUE)</f>
        <v>#N/A</v>
      </c>
      <c r="V3" s="222" t="e">
        <f>VLOOKUP(V2,$V$7:$X$16,3,TRUE)</f>
        <v>#N/A</v>
      </c>
      <c r="W3" s="222" t="e">
        <f>VLOOKUP(W2,$W$7:$X$16,2,TRUE)</f>
        <v>#N/A</v>
      </c>
      <c r="X3" s="216"/>
    </row>
    <row r="4" spans="1:27" ht="15.75">
      <c r="A4" s="218">
        <v>122</v>
      </c>
      <c r="B4" s="223" t="s">
        <v>97721</v>
      </c>
      <c r="C4" s="223" t="s">
        <v>98661</v>
      </c>
      <c r="D4" s="223" t="s">
        <v>98662</v>
      </c>
      <c r="E4" s="218" t="s">
        <v>97725</v>
      </c>
      <c r="F4" s="218" t="s">
        <v>2</v>
      </c>
      <c r="G4" s="218" t="s">
        <v>2</v>
      </c>
      <c r="H4" s="218" t="str">
        <f t="shared" si="0"/>
        <v>Agriculture, Farms &amp; Services</v>
      </c>
      <c r="I4" s="218" t="s">
        <v>97723</v>
      </c>
      <c r="J4" s="218"/>
      <c r="K4" s="218"/>
      <c r="L4" s="218">
        <v>122</v>
      </c>
      <c r="M4" s="214" t="s">
        <v>98605</v>
      </c>
      <c r="O4" s="220" t="s">
        <v>113</v>
      </c>
      <c r="P4" s="214" t="s">
        <v>17</v>
      </c>
      <c r="Q4" s="214" t="s">
        <v>98605</v>
      </c>
      <c r="R4" s="214" t="s">
        <v>98666</v>
      </c>
      <c r="T4" s="216"/>
      <c r="U4" s="216"/>
      <c r="V4" s="216"/>
      <c r="W4" s="216"/>
      <c r="X4" s="216"/>
    </row>
    <row r="5" spans="1:27" ht="15.75">
      <c r="A5" s="218">
        <v>123</v>
      </c>
      <c r="B5" s="223" t="s">
        <v>97721</v>
      </c>
      <c r="C5" s="223" t="s">
        <v>98661</v>
      </c>
      <c r="D5" s="223" t="s">
        <v>98662</v>
      </c>
      <c r="E5" s="218" t="s">
        <v>97726</v>
      </c>
      <c r="F5" s="218" t="s">
        <v>97727</v>
      </c>
      <c r="G5" s="218" t="s">
        <v>3</v>
      </c>
      <c r="H5" s="218" t="str">
        <f t="shared" si="0"/>
        <v>Agriculture, Farms &amp; Services</v>
      </c>
      <c r="I5" s="218" t="s">
        <v>97723</v>
      </c>
      <c r="J5" s="218"/>
      <c r="K5" s="218"/>
      <c r="L5" s="218">
        <v>123</v>
      </c>
      <c r="M5" s="214" t="s">
        <v>98605</v>
      </c>
      <c r="O5" s="220" t="s">
        <v>119</v>
      </c>
      <c r="P5" s="214" t="s">
        <v>11</v>
      </c>
      <c r="Q5" s="214" t="s">
        <v>98605</v>
      </c>
      <c r="R5" s="214" t="s">
        <v>98666</v>
      </c>
      <c r="T5" s="216"/>
      <c r="U5" s="216"/>
      <c r="V5" s="216"/>
      <c r="W5" s="216"/>
      <c r="X5" s="216"/>
    </row>
    <row r="6" spans="1:27" ht="15.75">
      <c r="A6" s="218">
        <v>130</v>
      </c>
      <c r="B6" s="219" t="s">
        <v>98667</v>
      </c>
      <c r="C6" s="219" t="s">
        <v>98661</v>
      </c>
      <c r="D6" s="219" t="s">
        <v>98668</v>
      </c>
      <c r="E6" s="224" t="s">
        <v>98268</v>
      </c>
      <c r="F6" s="218" t="s">
        <v>2</v>
      </c>
      <c r="G6" s="218" t="s">
        <v>2</v>
      </c>
      <c r="H6" s="218" t="str">
        <f t="shared" si="0"/>
        <v>Agriculture, Farms &amp; Services</v>
      </c>
      <c r="I6" s="218" t="s">
        <v>97723</v>
      </c>
      <c r="J6" s="218"/>
      <c r="K6" s="218"/>
      <c r="L6" s="218">
        <v>130</v>
      </c>
      <c r="M6" s="214" t="s">
        <v>98605</v>
      </c>
      <c r="O6" s="220" t="s">
        <v>115</v>
      </c>
      <c r="P6" s="214" t="s">
        <v>27</v>
      </c>
      <c r="Q6" s="214" t="s">
        <v>98605</v>
      </c>
      <c r="R6" s="214" t="s">
        <v>98666</v>
      </c>
      <c r="T6" s="216"/>
      <c r="U6" s="225" t="s">
        <v>98663</v>
      </c>
      <c r="V6" s="225" t="s">
        <v>98666</v>
      </c>
      <c r="W6" s="225" t="s">
        <v>98669</v>
      </c>
      <c r="X6" s="226" t="s">
        <v>98650</v>
      </c>
      <c r="Y6" s="226" t="s">
        <v>98670</v>
      </c>
      <c r="Z6" s="226" t="s">
        <v>98671</v>
      </c>
      <c r="AA6" s="226" t="s">
        <v>98669</v>
      </c>
    </row>
    <row r="7" spans="1:27" ht="16.5" thickBot="1">
      <c r="A7" s="218">
        <v>140</v>
      </c>
      <c r="B7" s="219" t="s">
        <v>98667</v>
      </c>
      <c r="C7" s="219" t="s">
        <v>98661</v>
      </c>
      <c r="D7" s="219" t="s">
        <v>98668</v>
      </c>
      <c r="E7" s="218" t="s">
        <v>97729</v>
      </c>
      <c r="F7" s="218" t="s">
        <v>2</v>
      </c>
      <c r="G7" s="218" t="s">
        <v>2</v>
      </c>
      <c r="H7" s="218" t="str">
        <f t="shared" si="0"/>
        <v>Agriculture, Farms &amp; Services</v>
      </c>
      <c r="I7" s="218" t="s">
        <v>97723</v>
      </c>
      <c r="J7" s="218"/>
      <c r="K7" s="218"/>
      <c r="L7" s="218">
        <v>140</v>
      </c>
      <c r="M7" s="214" t="s">
        <v>98605</v>
      </c>
      <c r="O7" s="220" t="s">
        <v>114</v>
      </c>
      <c r="P7" s="214" t="s">
        <v>22</v>
      </c>
      <c r="Q7" s="214" t="s">
        <v>98605</v>
      </c>
      <c r="R7" s="214" t="s">
        <v>98666</v>
      </c>
      <c r="T7" s="216"/>
      <c r="U7" s="218">
        <v>0</v>
      </c>
      <c r="V7" s="218">
        <v>0</v>
      </c>
      <c r="W7" s="218">
        <v>0</v>
      </c>
      <c r="X7" s="227">
        <v>10</v>
      </c>
      <c r="Y7" s="218" t="s">
        <v>98672</v>
      </c>
      <c r="Z7" s="218" t="s">
        <v>98673</v>
      </c>
      <c r="AA7" s="218" t="s">
        <v>98674</v>
      </c>
    </row>
    <row r="8" spans="1:27" ht="16.5" thickBot="1">
      <c r="A8" s="218">
        <v>141</v>
      </c>
      <c r="B8" s="219" t="s">
        <v>98667</v>
      </c>
      <c r="C8" s="219" t="s">
        <v>98661</v>
      </c>
      <c r="D8" s="219" t="s">
        <v>98668</v>
      </c>
      <c r="E8" s="218" t="s">
        <v>97730</v>
      </c>
      <c r="F8" s="218" t="s">
        <v>2</v>
      </c>
      <c r="G8" s="218" t="s">
        <v>2</v>
      </c>
      <c r="H8" s="218" t="str">
        <f t="shared" si="0"/>
        <v>Agriculture, Farms &amp; Services</v>
      </c>
      <c r="I8" s="218" t="s">
        <v>97723</v>
      </c>
      <c r="J8" s="218"/>
      <c r="K8" s="218"/>
      <c r="L8" s="218">
        <v>141</v>
      </c>
      <c r="M8" s="214" t="s">
        <v>98605</v>
      </c>
      <c r="O8" s="220" t="s">
        <v>121</v>
      </c>
      <c r="P8" s="214" t="s">
        <v>98675</v>
      </c>
      <c r="Q8" s="214" t="s">
        <v>98605</v>
      </c>
      <c r="R8" s="214" t="s">
        <v>98666</v>
      </c>
      <c r="T8" s="216"/>
      <c r="U8" s="218">
        <v>591</v>
      </c>
      <c r="V8" s="223">
        <v>572</v>
      </c>
      <c r="W8" s="223">
        <v>529</v>
      </c>
      <c r="X8" s="227">
        <v>9</v>
      </c>
      <c r="Y8" s="218" t="s">
        <v>98676</v>
      </c>
      <c r="Z8" s="218" t="s">
        <v>98677</v>
      </c>
      <c r="AA8" s="218" t="s">
        <v>98678</v>
      </c>
    </row>
    <row r="9" spans="1:27" ht="16.5" thickBot="1">
      <c r="A9" s="218">
        <v>142</v>
      </c>
      <c r="B9" s="219" t="s">
        <v>98679</v>
      </c>
      <c r="C9" s="219" t="s">
        <v>98661</v>
      </c>
      <c r="D9" s="219" t="s">
        <v>98680</v>
      </c>
      <c r="E9" s="224" t="s">
        <v>98273</v>
      </c>
      <c r="F9" s="218" t="s">
        <v>2</v>
      </c>
      <c r="G9" s="218" t="s">
        <v>2</v>
      </c>
      <c r="H9" s="218" t="str">
        <f t="shared" si="0"/>
        <v>Agriculture, Farms &amp; Services</v>
      </c>
      <c r="I9" s="218" t="s">
        <v>97723</v>
      </c>
      <c r="J9" s="218"/>
      <c r="K9" s="218"/>
      <c r="L9" s="218">
        <v>142</v>
      </c>
      <c r="M9" s="214" t="s">
        <v>98605</v>
      </c>
      <c r="O9" s="220" t="s">
        <v>122</v>
      </c>
      <c r="P9" s="214" t="s">
        <v>98681</v>
      </c>
      <c r="Q9" s="214" t="s">
        <v>98605</v>
      </c>
      <c r="R9" s="214" t="s">
        <v>98666</v>
      </c>
      <c r="T9" s="216"/>
      <c r="U9" s="218">
        <v>698</v>
      </c>
      <c r="V9" s="223">
        <v>670</v>
      </c>
      <c r="W9" s="223">
        <v>613</v>
      </c>
      <c r="X9" s="227">
        <v>8</v>
      </c>
      <c r="Y9" s="218" t="s">
        <v>98682</v>
      </c>
      <c r="Z9" s="218" t="s">
        <v>98683</v>
      </c>
      <c r="AA9" s="218" t="s">
        <v>98684</v>
      </c>
    </row>
    <row r="10" spans="1:27" ht="16.5" thickBot="1">
      <c r="A10" s="218">
        <v>142</v>
      </c>
      <c r="B10" s="219" t="s">
        <v>98685</v>
      </c>
      <c r="C10" s="223" t="s">
        <v>98686</v>
      </c>
      <c r="D10" s="223" t="s">
        <v>98662</v>
      </c>
      <c r="E10" s="218" t="s">
        <v>97732</v>
      </c>
      <c r="F10" s="218" t="s">
        <v>2</v>
      </c>
      <c r="G10" s="218" t="s">
        <v>2</v>
      </c>
      <c r="H10" s="218" t="str">
        <f t="shared" si="0"/>
        <v>Agriculture, Farms &amp; Services</v>
      </c>
      <c r="I10" s="218" t="s">
        <v>97723</v>
      </c>
      <c r="J10" s="218"/>
      <c r="K10" s="218"/>
      <c r="L10" s="218">
        <v>142</v>
      </c>
      <c r="M10" s="214" t="s">
        <v>98605</v>
      </c>
      <c r="O10" s="220" t="s">
        <v>116</v>
      </c>
      <c r="P10" s="214" t="s">
        <v>98687</v>
      </c>
      <c r="Q10" s="214" t="s">
        <v>35</v>
      </c>
      <c r="R10" s="228" t="s">
        <v>98663</v>
      </c>
      <c r="T10" s="216"/>
      <c r="U10" s="218">
        <v>748</v>
      </c>
      <c r="V10" s="223">
        <v>719</v>
      </c>
      <c r="W10" s="223">
        <v>662</v>
      </c>
      <c r="X10" s="227">
        <v>7</v>
      </c>
      <c r="Y10" s="218" t="s">
        <v>98688</v>
      </c>
      <c r="Z10" s="218" t="s">
        <v>98689</v>
      </c>
      <c r="AA10" s="218" t="s">
        <v>98690</v>
      </c>
    </row>
    <row r="11" spans="1:27" ht="16.5" thickBot="1">
      <c r="A11" s="218">
        <v>150</v>
      </c>
      <c r="B11" s="223" t="s">
        <v>97721</v>
      </c>
      <c r="C11" s="223" t="s">
        <v>98686</v>
      </c>
      <c r="D11" s="223" t="s">
        <v>98662</v>
      </c>
      <c r="E11" s="218" t="s">
        <v>97733</v>
      </c>
      <c r="F11" s="218" t="s">
        <v>2</v>
      </c>
      <c r="G11" s="218" t="s">
        <v>2</v>
      </c>
      <c r="H11" s="218" t="str">
        <f t="shared" si="0"/>
        <v>Agriculture, Farms &amp; Services</v>
      </c>
      <c r="I11" s="218" t="s">
        <v>97723</v>
      </c>
      <c r="J11" s="218"/>
      <c r="K11" s="218"/>
      <c r="L11" s="218">
        <v>150</v>
      </c>
      <c r="M11" s="214" t="s">
        <v>98605</v>
      </c>
      <c r="O11" s="220" t="s">
        <v>117</v>
      </c>
      <c r="P11" s="214" t="s">
        <v>98691</v>
      </c>
      <c r="Q11" s="214" t="s">
        <v>35</v>
      </c>
      <c r="R11" s="228" t="s">
        <v>98663</v>
      </c>
      <c r="T11" s="216"/>
      <c r="U11" s="218">
        <v>777</v>
      </c>
      <c r="V11" s="223">
        <v>750</v>
      </c>
      <c r="W11" s="223">
        <v>698</v>
      </c>
      <c r="X11" s="227">
        <v>6</v>
      </c>
      <c r="Y11" s="218" t="s">
        <v>98692</v>
      </c>
      <c r="Z11" s="218" t="s">
        <v>98693</v>
      </c>
      <c r="AA11" s="218" t="s">
        <v>98694</v>
      </c>
    </row>
    <row r="12" spans="1:27" ht="16.5" thickBot="1">
      <c r="A12" s="218">
        <v>160</v>
      </c>
      <c r="B12" s="223" t="s">
        <v>97721</v>
      </c>
      <c r="C12" s="223" t="s">
        <v>98686</v>
      </c>
      <c r="D12" s="223" t="s">
        <v>98662</v>
      </c>
      <c r="E12" s="218" t="s">
        <v>97734</v>
      </c>
      <c r="F12" s="218" t="s">
        <v>2</v>
      </c>
      <c r="G12" s="218" t="s">
        <v>2</v>
      </c>
      <c r="H12" s="218" t="str">
        <f t="shared" si="0"/>
        <v>Agriculture, Farms &amp; Services</v>
      </c>
      <c r="I12" s="218" t="s">
        <v>97723</v>
      </c>
      <c r="J12" s="218"/>
      <c r="K12" s="218"/>
      <c r="L12" s="218">
        <v>160</v>
      </c>
      <c r="M12" s="214" t="s">
        <v>98605</v>
      </c>
      <c r="O12" s="220" t="s">
        <v>118</v>
      </c>
      <c r="P12" s="214" t="s">
        <v>98695</v>
      </c>
      <c r="Q12" s="214" t="s">
        <v>35</v>
      </c>
      <c r="R12" s="228" t="s">
        <v>98663</v>
      </c>
      <c r="T12" s="216"/>
      <c r="U12" s="218">
        <v>796</v>
      </c>
      <c r="V12" s="223">
        <v>774</v>
      </c>
      <c r="W12" s="223">
        <v>728</v>
      </c>
      <c r="X12" s="227">
        <v>5</v>
      </c>
      <c r="Y12" s="218" t="s">
        <v>98696</v>
      </c>
      <c r="Z12" s="218" t="s">
        <v>98697</v>
      </c>
      <c r="AA12" s="218" t="s">
        <v>98698</v>
      </c>
    </row>
    <row r="13" spans="1:27" ht="16.5" thickBot="1">
      <c r="A13" s="218">
        <v>170</v>
      </c>
      <c r="B13" s="223" t="s">
        <v>97721</v>
      </c>
      <c r="C13" s="223" t="s">
        <v>98686</v>
      </c>
      <c r="D13" s="223" t="s">
        <v>98662</v>
      </c>
      <c r="E13" s="218" t="s">
        <v>97735</v>
      </c>
      <c r="F13" s="218" t="s">
        <v>2</v>
      </c>
      <c r="G13" s="218" t="s">
        <v>2</v>
      </c>
      <c r="H13" s="218" t="str">
        <f t="shared" si="0"/>
        <v>Agriculture, Farms &amp; Services</v>
      </c>
      <c r="I13" s="218" t="s">
        <v>97723</v>
      </c>
      <c r="J13" s="218"/>
      <c r="K13" s="218"/>
      <c r="L13" s="218">
        <v>170</v>
      </c>
      <c r="M13" s="214" t="s">
        <v>98605</v>
      </c>
      <c r="O13" s="220" t="s">
        <v>120</v>
      </c>
      <c r="P13" s="214" t="s">
        <v>120</v>
      </c>
      <c r="Q13" s="214" t="s">
        <v>35</v>
      </c>
      <c r="R13" s="228" t="s">
        <v>98663</v>
      </c>
      <c r="T13" s="216"/>
      <c r="U13" s="218">
        <v>811</v>
      </c>
      <c r="V13" s="223">
        <v>793</v>
      </c>
      <c r="W13" s="223">
        <v>755</v>
      </c>
      <c r="X13" s="227">
        <v>4</v>
      </c>
      <c r="Y13" s="218" t="s">
        <v>98699</v>
      </c>
      <c r="Z13" s="218" t="s">
        <v>98700</v>
      </c>
      <c r="AA13" s="218" t="s">
        <v>98701</v>
      </c>
    </row>
    <row r="14" spans="1:27" ht="16.5" thickBot="1">
      <c r="A14" s="218">
        <v>190</v>
      </c>
      <c r="B14" s="223" t="s">
        <v>97721</v>
      </c>
      <c r="C14" s="223" t="s">
        <v>98686</v>
      </c>
      <c r="D14" s="223" t="s">
        <v>98662</v>
      </c>
      <c r="E14" s="218" t="s">
        <v>97736</v>
      </c>
      <c r="F14" s="218" t="s">
        <v>2</v>
      </c>
      <c r="G14" s="218" t="s">
        <v>2</v>
      </c>
      <c r="H14" s="218" t="str">
        <f t="shared" si="0"/>
        <v>Agriculture, Farms &amp; Services</v>
      </c>
      <c r="I14" s="218" t="s">
        <v>97723</v>
      </c>
      <c r="J14" s="218"/>
      <c r="K14" s="218"/>
      <c r="L14" s="218">
        <v>190</v>
      </c>
      <c r="M14" s="214" t="s">
        <v>98605</v>
      </c>
      <c r="O14" s="220" t="s">
        <v>97713</v>
      </c>
      <c r="P14" s="214" t="s">
        <v>97713</v>
      </c>
      <c r="Q14" s="214" t="s">
        <v>35</v>
      </c>
      <c r="R14" s="228" t="s">
        <v>98663</v>
      </c>
      <c r="T14" s="216"/>
      <c r="U14" s="218">
        <v>824</v>
      </c>
      <c r="V14" s="223">
        <v>809</v>
      </c>
      <c r="W14" s="223">
        <v>781</v>
      </c>
      <c r="X14" s="227">
        <v>3</v>
      </c>
      <c r="Y14" s="218" t="s">
        <v>98702</v>
      </c>
      <c r="Z14" s="218" t="s">
        <v>98703</v>
      </c>
      <c r="AA14" s="218" t="s">
        <v>98704</v>
      </c>
    </row>
    <row r="15" spans="1:27" ht="16.5" thickBot="1">
      <c r="A15" s="218">
        <v>200</v>
      </c>
      <c r="B15" s="223" t="s">
        <v>97721</v>
      </c>
      <c r="C15" s="223" t="s">
        <v>98686</v>
      </c>
      <c r="D15" s="223" t="s">
        <v>98662</v>
      </c>
      <c r="E15" s="218" t="s">
        <v>97737</v>
      </c>
      <c r="F15" s="218" t="s">
        <v>2</v>
      </c>
      <c r="G15" s="218" t="s">
        <v>2</v>
      </c>
      <c r="H15" s="218" t="str">
        <f t="shared" si="0"/>
        <v>Agriculture, Farms &amp; Services</v>
      </c>
      <c r="I15" s="218" t="s">
        <v>97723</v>
      </c>
      <c r="J15" s="218"/>
      <c r="K15" s="218"/>
      <c r="L15" s="218">
        <v>200</v>
      </c>
      <c r="M15" s="214" t="s">
        <v>98605</v>
      </c>
      <c r="T15" s="216"/>
      <c r="U15" s="218">
        <v>834</v>
      </c>
      <c r="V15" s="223">
        <v>823</v>
      </c>
      <c r="W15" s="223">
        <v>806</v>
      </c>
      <c r="X15" s="227">
        <v>2</v>
      </c>
      <c r="Y15" s="218" t="s">
        <v>98705</v>
      </c>
      <c r="Z15" s="218" t="s">
        <v>98706</v>
      </c>
      <c r="AA15" s="218" t="s">
        <v>98707</v>
      </c>
    </row>
    <row r="16" spans="1:27" ht="16.5" thickBot="1">
      <c r="A16" s="218">
        <v>210</v>
      </c>
      <c r="B16" s="223" t="s">
        <v>97721</v>
      </c>
      <c r="C16" s="223" t="s">
        <v>98686</v>
      </c>
      <c r="D16" s="223" t="s">
        <v>98662</v>
      </c>
      <c r="E16" s="218" t="s">
        <v>97738</v>
      </c>
      <c r="F16" s="218" t="s">
        <v>3</v>
      </c>
      <c r="G16" s="218" t="s">
        <v>3</v>
      </c>
      <c r="H16" s="218" t="str">
        <f t="shared" si="0"/>
        <v>Agriculture, Farms &amp; Services</v>
      </c>
      <c r="I16" s="218" t="s">
        <v>97723</v>
      </c>
      <c r="J16" s="218"/>
      <c r="K16" s="218"/>
      <c r="L16" s="218">
        <v>210</v>
      </c>
      <c r="M16" s="214" t="s">
        <v>98605</v>
      </c>
      <c r="T16" s="216"/>
      <c r="U16" s="218">
        <v>845</v>
      </c>
      <c r="V16" s="218">
        <v>839</v>
      </c>
      <c r="W16" s="218">
        <v>834</v>
      </c>
      <c r="X16" s="227">
        <v>1</v>
      </c>
      <c r="Y16" s="218" t="s">
        <v>98708</v>
      </c>
      <c r="Z16" s="218" t="s">
        <v>98709</v>
      </c>
      <c r="AA16" s="218" t="s">
        <v>98710</v>
      </c>
    </row>
    <row r="17" spans="1:27" ht="15">
      <c r="A17" s="218">
        <v>630</v>
      </c>
      <c r="B17" s="223" t="s">
        <v>97721</v>
      </c>
      <c r="C17" s="223" t="s">
        <v>98686</v>
      </c>
      <c r="D17" s="223" t="s">
        <v>98662</v>
      </c>
      <c r="E17" s="218" t="s">
        <v>97739</v>
      </c>
      <c r="F17" s="218" t="s">
        <v>2</v>
      </c>
      <c r="G17" s="218" t="s">
        <v>2</v>
      </c>
      <c r="H17" s="218" t="str">
        <f t="shared" si="0"/>
        <v>Agriculture, Farms &amp; Services</v>
      </c>
      <c r="I17" s="218" t="s">
        <v>97723</v>
      </c>
      <c r="J17" s="218"/>
      <c r="K17" s="218"/>
      <c r="L17" s="218">
        <v>630</v>
      </c>
      <c r="M17" s="214" t="s">
        <v>98605</v>
      </c>
    </row>
    <row r="18" spans="1:27" ht="15">
      <c r="A18" s="218">
        <v>730</v>
      </c>
      <c r="B18" s="223" t="s">
        <v>97721</v>
      </c>
      <c r="C18" s="223" t="s">
        <v>98686</v>
      </c>
      <c r="D18" s="223" t="s">
        <v>98662</v>
      </c>
      <c r="E18" s="218" t="s">
        <v>97740</v>
      </c>
      <c r="F18" s="218" t="s">
        <v>2</v>
      </c>
      <c r="G18" s="218" t="s">
        <v>2</v>
      </c>
      <c r="H18" s="218" t="str">
        <f t="shared" si="0"/>
        <v>Agriculture, Farms &amp; Services</v>
      </c>
      <c r="I18" s="218" t="s">
        <v>97723</v>
      </c>
      <c r="J18" s="218"/>
      <c r="K18" s="218"/>
      <c r="L18" s="218">
        <v>730</v>
      </c>
      <c r="M18" s="214" t="s">
        <v>98605</v>
      </c>
    </row>
    <row r="19" spans="1:27" ht="15">
      <c r="A19" s="218">
        <v>731</v>
      </c>
      <c r="B19" s="223" t="s">
        <v>97721</v>
      </c>
      <c r="C19" s="223" t="s">
        <v>98686</v>
      </c>
      <c r="D19" s="223" t="s">
        <v>98662</v>
      </c>
      <c r="E19" s="218" t="s">
        <v>97741</v>
      </c>
      <c r="F19" s="218" t="s">
        <v>2</v>
      </c>
      <c r="G19" s="218" t="s">
        <v>2</v>
      </c>
      <c r="H19" s="218" t="str">
        <f t="shared" si="0"/>
        <v>Agriculture, Farms &amp; Services</v>
      </c>
      <c r="I19" s="218" t="s">
        <v>97723</v>
      </c>
      <c r="J19" s="218"/>
      <c r="K19" s="218"/>
      <c r="L19" s="218">
        <v>731</v>
      </c>
      <c r="M19" s="214" t="s">
        <v>98605</v>
      </c>
      <c r="X19" s="226" t="s">
        <v>98711</v>
      </c>
      <c r="Y19" s="226" t="s">
        <v>98663</v>
      </c>
      <c r="Z19" s="226" t="s">
        <v>98666</v>
      </c>
      <c r="AA19" s="226" t="s">
        <v>98669</v>
      </c>
    </row>
    <row r="20" spans="1:27" ht="16.5" thickBot="1">
      <c r="A20" s="218">
        <v>733</v>
      </c>
      <c r="B20" s="223" t="s">
        <v>97721</v>
      </c>
      <c r="C20" s="223" t="s">
        <v>98686</v>
      </c>
      <c r="D20" s="223" t="s">
        <v>98662</v>
      </c>
      <c r="E20" s="218" t="s">
        <v>97742</v>
      </c>
      <c r="F20" s="218" t="s">
        <v>2</v>
      </c>
      <c r="G20" s="218" t="s">
        <v>2</v>
      </c>
      <c r="H20" s="218" t="str">
        <f t="shared" si="0"/>
        <v>Agriculture, Farms &amp; Services</v>
      </c>
      <c r="I20" s="218" t="s">
        <v>97723</v>
      </c>
      <c r="J20" s="218"/>
      <c r="K20" s="218"/>
      <c r="L20" s="218">
        <v>733</v>
      </c>
      <c r="M20" s="214" t="s">
        <v>98605</v>
      </c>
      <c r="X20" s="227">
        <v>1</v>
      </c>
      <c r="Y20" s="218" t="s">
        <v>98708</v>
      </c>
      <c r="Z20" s="218" t="s">
        <v>98709</v>
      </c>
      <c r="AA20" s="218" t="s">
        <v>98710</v>
      </c>
    </row>
    <row r="21" spans="1:27" ht="16.5" thickBot="1">
      <c r="A21" s="218">
        <v>734</v>
      </c>
      <c r="B21" s="223" t="s">
        <v>97721</v>
      </c>
      <c r="C21" s="223" t="s">
        <v>98686</v>
      </c>
      <c r="D21" s="223" t="s">
        <v>98662</v>
      </c>
      <c r="E21" s="218" t="s">
        <v>97743</v>
      </c>
      <c r="F21" s="218" t="s">
        <v>2</v>
      </c>
      <c r="G21" s="218" t="s">
        <v>2</v>
      </c>
      <c r="H21" s="218" t="str">
        <f t="shared" si="0"/>
        <v>Agriculture, Farms &amp; Services</v>
      </c>
      <c r="I21" s="218" t="s">
        <v>97723</v>
      </c>
      <c r="J21" s="218"/>
      <c r="K21" s="218"/>
      <c r="L21" s="218">
        <v>734</v>
      </c>
      <c r="M21" s="214" t="s">
        <v>98605</v>
      </c>
      <c r="X21" s="227">
        <v>2</v>
      </c>
      <c r="Y21" s="218" t="s">
        <v>98705</v>
      </c>
      <c r="Z21" s="218" t="s">
        <v>98706</v>
      </c>
      <c r="AA21" s="218" t="s">
        <v>98707</v>
      </c>
    </row>
    <row r="22" spans="1:27" ht="16.5" customHeight="1" thickBot="1">
      <c r="A22" s="218">
        <v>735</v>
      </c>
      <c r="B22" s="223" t="s">
        <v>98712</v>
      </c>
      <c r="C22" s="223" t="s">
        <v>98712</v>
      </c>
      <c r="D22" s="223" t="s">
        <v>98712</v>
      </c>
      <c r="E22" s="218" t="s">
        <v>97745</v>
      </c>
      <c r="F22" s="218" t="s">
        <v>1</v>
      </c>
      <c r="G22" s="218" t="s">
        <v>1</v>
      </c>
      <c r="H22" s="218" t="str">
        <f t="shared" si="0"/>
        <v>Construction Contractors</v>
      </c>
      <c r="I22" s="218" t="s">
        <v>97746</v>
      </c>
      <c r="J22" s="218" t="s">
        <v>98713</v>
      </c>
      <c r="K22" s="218" t="s">
        <v>98714</v>
      </c>
      <c r="L22" s="218">
        <v>735</v>
      </c>
      <c r="M22" s="214" t="s">
        <v>98605</v>
      </c>
      <c r="X22" s="227">
        <v>3</v>
      </c>
      <c r="Y22" s="218" t="s">
        <v>98702</v>
      </c>
      <c r="Z22" s="218" t="s">
        <v>98703</v>
      </c>
      <c r="AA22" s="218" t="s">
        <v>98704</v>
      </c>
    </row>
    <row r="23" spans="1:27" ht="17.25" customHeight="1" thickBot="1">
      <c r="A23" s="218">
        <v>736</v>
      </c>
      <c r="B23" s="223" t="s">
        <v>98712</v>
      </c>
      <c r="C23" s="223" t="s">
        <v>98712</v>
      </c>
      <c r="D23" s="223" t="s">
        <v>98712</v>
      </c>
      <c r="E23" s="218" t="s">
        <v>97747</v>
      </c>
      <c r="F23" s="218" t="s">
        <v>2</v>
      </c>
      <c r="G23" s="218" t="s">
        <v>2</v>
      </c>
      <c r="H23" s="218" t="str">
        <f t="shared" si="0"/>
        <v>Construction Contractors</v>
      </c>
      <c r="I23" s="218" t="s">
        <v>97746</v>
      </c>
      <c r="J23" s="218" t="s">
        <v>98713</v>
      </c>
      <c r="K23" s="218" t="s">
        <v>98714</v>
      </c>
      <c r="L23" s="218">
        <v>736</v>
      </c>
      <c r="M23" s="214" t="s">
        <v>98605</v>
      </c>
      <c r="X23" s="227">
        <v>4</v>
      </c>
      <c r="Y23" s="218" t="s">
        <v>98699</v>
      </c>
      <c r="Z23" s="218" t="s">
        <v>98700</v>
      </c>
      <c r="AA23" s="218" t="s">
        <v>98701</v>
      </c>
    </row>
    <row r="24" spans="1:27" ht="16.5" thickBot="1">
      <c r="A24" s="218">
        <v>737</v>
      </c>
      <c r="B24" s="223" t="s">
        <v>97744</v>
      </c>
      <c r="C24" s="223" t="s">
        <v>98686</v>
      </c>
      <c r="D24" s="219" t="s">
        <v>98715</v>
      </c>
      <c r="E24" s="218" t="s">
        <v>97748</v>
      </c>
      <c r="F24" s="218" t="s">
        <v>0</v>
      </c>
      <c r="G24" s="218" t="s">
        <v>0</v>
      </c>
      <c r="H24" s="218" t="str">
        <f t="shared" si="0"/>
        <v>Business And Personal Services</v>
      </c>
      <c r="I24" s="218" t="s">
        <v>97749</v>
      </c>
      <c r="J24" s="218" t="s">
        <v>98713</v>
      </c>
      <c r="K24" s="218"/>
      <c r="L24" s="218">
        <v>737</v>
      </c>
      <c r="M24" s="214" t="s">
        <v>98605</v>
      </c>
      <c r="X24" s="227">
        <v>5</v>
      </c>
      <c r="Y24" s="218" t="s">
        <v>98696</v>
      </c>
      <c r="Z24" s="218" t="s">
        <v>98697</v>
      </c>
      <c r="AA24" s="218" t="s">
        <v>98698</v>
      </c>
    </row>
    <row r="25" spans="1:27" ht="16.5" thickBot="1">
      <c r="A25" s="218">
        <v>738</v>
      </c>
      <c r="B25" s="223" t="s">
        <v>97744</v>
      </c>
      <c r="C25" s="223" t="s">
        <v>98686</v>
      </c>
      <c r="D25" s="219" t="s">
        <v>98715</v>
      </c>
      <c r="E25" s="218" t="s">
        <v>97750</v>
      </c>
      <c r="F25" s="218" t="s">
        <v>3</v>
      </c>
      <c r="G25" s="218" t="s">
        <v>3</v>
      </c>
      <c r="H25" s="218" t="str">
        <f t="shared" si="0"/>
        <v>Business And Personal Services</v>
      </c>
      <c r="I25" s="218" t="s">
        <v>97749</v>
      </c>
      <c r="J25" s="218" t="s">
        <v>98713</v>
      </c>
      <c r="K25" s="218"/>
      <c r="L25" s="218">
        <v>738</v>
      </c>
      <c r="M25" s="214" t="s">
        <v>98605</v>
      </c>
      <c r="X25" s="227">
        <v>6</v>
      </c>
      <c r="Y25" s="218" t="s">
        <v>98692</v>
      </c>
      <c r="Z25" s="218" t="s">
        <v>98693</v>
      </c>
      <c r="AA25" s="218" t="s">
        <v>98694</v>
      </c>
    </row>
    <row r="26" spans="1:27" ht="16.5" thickBot="1">
      <c r="A26" s="218">
        <v>741</v>
      </c>
      <c r="B26" s="223" t="s">
        <v>97751</v>
      </c>
      <c r="C26" s="223" t="s">
        <v>98686</v>
      </c>
      <c r="D26" s="219" t="s">
        <v>98715</v>
      </c>
      <c r="E26" s="218" t="s">
        <v>97752</v>
      </c>
      <c r="F26" s="218" t="s">
        <v>2</v>
      </c>
      <c r="G26" s="218" t="s">
        <v>2</v>
      </c>
      <c r="H26" s="218" t="str">
        <f t="shared" si="0"/>
        <v>Agriculture, Farms &amp; Services</v>
      </c>
      <c r="I26" s="218" t="s">
        <v>97723</v>
      </c>
      <c r="J26" s="218"/>
      <c r="K26" s="218"/>
      <c r="L26" s="218">
        <v>741</v>
      </c>
      <c r="M26" s="214" t="s">
        <v>98605</v>
      </c>
      <c r="X26" s="227">
        <v>7</v>
      </c>
      <c r="Y26" s="218" t="s">
        <v>98688</v>
      </c>
      <c r="Z26" s="218" t="s">
        <v>98689</v>
      </c>
      <c r="AA26" s="218" t="s">
        <v>98690</v>
      </c>
    </row>
    <row r="27" spans="1:27" ht="16.5" thickBot="1">
      <c r="A27" s="218">
        <v>742</v>
      </c>
      <c r="B27" s="223" t="s">
        <v>97751</v>
      </c>
      <c r="C27" s="223" t="s">
        <v>98686</v>
      </c>
      <c r="D27" s="219" t="s">
        <v>98715</v>
      </c>
      <c r="E27" s="218" t="s">
        <v>97754</v>
      </c>
      <c r="F27" s="218" t="s">
        <v>2</v>
      </c>
      <c r="G27" s="218" t="s">
        <v>2</v>
      </c>
      <c r="H27" s="218" t="str">
        <f t="shared" si="0"/>
        <v>Agriculture, Farms &amp; Services</v>
      </c>
      <c r="I27" s="218" t="s">
        <v>97723</v>
      </c>
      <c r="J27" s="218"/>
      <c r="K27" s="218"/>
      <c r="L27" s="218">
        <v>742</v>
      </c>
      <c r="M27" s="214" t="s">
        <v>98605</v>
      </c>
      <c r="X27" s="227">
        <v>8</v>
      </c>
      <c r="Y27" s="218" t="s">
        <v>98682</v>
      </c>
      <c r="Z27" s="218" t="s">
        <v>98683</v>
      </c>
      <c r="AA27" s="218" t="s">
        <v>98684</v>
      </c>
    </row>
    <row r="28" spans="1:27" ht="16.5" thickBot="1">
      <c r="A28" s="218">
        <v>791</v>
      </c>
      <c r="B28" s="223" t="s">
        <v>97755</v>
      </c>
      <c r="C28" s="223"/>
      <c r="D28" s="223"/>
      <c r="E28" s="218" t="s">
        <v>97756</v>
      </c>
      <c r="F28" s="218" t="s">
        <v>3</v>
      </c>
      <c r="G28" s="218" t="s">
        <v>3</v>
      </c>
      <c r="H28" s="218" t="str">
        <f t="shared" si="0"/>
        <v>Logging &amp; Lumbering</v>
      </c>
      <c r="I28" s="218" t="s">
        <v>97757</v>
      </c>
      <c r="J28" s="218"/>
      <c r="K28" s="218"/>
      <c r="L28" s="218">
        <v>791</v>
      </c>
      <c r="M28" s="214" t="s">
        <v>98605</v>
      </c>
      <c r="X28" s="227">
        <v>9</v>
      </c>
      <c r="Y28" s="218" t="s">
        <v>98676</v>
      </c>
      <c r="Z28" s="218" t="s">
        <v>98677</v>
      </c>
      <c r="AA28" s="218" t="s">
        <v>98678</v>
      </c>
    </row>
    <row r="29" spans="1:27" ht="16.5" thickBot="1">
      <c r="A29" s="218">
        <v>792</v>
      </c>
      <c r="B29" s="223" t="s">
        <v>97755</v>
      </c>
      <c r="C29" s="223"/>
      <c r="D29" s="223"/>
      <c r="E29" s="218" t="s">
        <v>97758</v>
      </c>
      <c r="F29" s="218" t="s">
        <v>2</v>
      </c>
      <c r="G29" s="218" t="s">
        <v>2</v>
      </c>
      <c r="H29" s="218" t="str">
        <f t="shared" si="0"/>
        <v>Logging &amp; Lumbering</v>
      </c>
      <c r="I29" s="218" t="s">
        <v>97757</v>
      </c>
      <c r="J29" s="218"/>
      <c r="K29" s="218"/>
      <c r="L29" s="218">
        <v>792</v>
      </c>
      <c r="M29" s="214" t="s">
        <v>98605</v>
      </c>
      <c r="X29" s="227">
        <v>10</v>
      </c>
      <c r="Y29" s="218" t="s">
        <v>98672</v>
      </c>
      <c r="Z29" s="218" t="s">
        <v>98673</v>
      </c>
      <c r="AA29" s="218" t="s">
        <v>98674</v>
      </c>
    </row>
    <row r="30" spans="1:27" ht="15">
      <c r="A30" s="218">
        <v>981</v>
      </c>
      <c r="B30" s="223" t="s">
        <v>97759</v>
      </c>
      <c r="C30" s="223"/>
      <c r="D30" s="223"/>
      <c r="E30" s="218" t="s">
        <v>97760</v>
      </c>
      <c r="F30" s="218" t="s">
        <v>2</v>
      </c>
      <c r="G30" s="218" t="s">
        <v>2</v>
      </c>
      <c r="H30" s="218" t="str">
        <f t="shared" si="0"/>
        <v>Fishing, Hunting, Trapping</v>
      </c>
      <c r="I30" s="218" t="s">
        <v>97761</v>
      </c>
      <c r="J30" s="218"/>
      <c r="K30" s="218"/>
      <c r="L30" s="218">
        <v>981</v>
      </c>
      <c r="M30" s="214" t="s">
        <v>98605</v>
      </c>
    </row>
    <row r="31" spans="1:27" ht="15">
      <c r="A31" s="218">
        <v>982</v>
      </c>
      <c r="B31" s="223" t="s">
        <v>97759</v>
      </c>
      <c r="C31" s="223"/>
      <c r="D31" s="223"/>
      <c r="E31" s="218" t="s">
        <v>97762</v>
      </c>
      <c r="F31" s="218" t="s">
        <v>2</v>
      </c>
      <c r="G31" s="218" t="s">
        <v>2</v>
      </c>
      <c r="H31" s="218" t="str">
        <f t="shared" si="0"/>
        <v>Fishing, Hunting, Trapping</v>
      </c>
      <c r="I31" s="218" t="s">
        <v>97761</v>
      </c>
      <c r="J31" s="218"/>
      <c r="K31" s="218"/>
      <c r="L31" s="218">
        <v>982</v>
      </c>
      <c r="M31" s="214" t="s">
        <v>98605</v>
      </c>
    </row>
    <row r="32" spans="1:27" ht="15">
      <c r="A32" s="218">
        <v>1001</v>
      </c>
      <c r="B32" s="223" t="s">
        <v>97763</v>
      </c>
      <c r="C32" s="223"/>
      <c r="D32" s="223"/>
      <c r="E32" s="218" t="s">
        <v>97764</v>
      </c>
      <c r="F32" s="218" t="s">
        <v>97727</v>
      </c>
      <c r="G32" s="218" t="s">
        <v>97727</v>
      </c>
      <c r="H32" s="218" t="str">
        <f t="shared" si="0"/>
        <v>Mining</v>
      </c>
      <c r="I32" s="218" t="s">
        <v>97765</v>
      </c>
      <c r="J32" s="218"/>
      <c r="K32" s="218"/>
      <c r="L32" s="218">
        <v>1001</v>
      </c>
      <c r="M32" s="214" t="s">
        <v>98605</v>
      </c>
    </row>
    <row r="33" spans="1:13" ht="15">
      <c r="A33" s="218">
        <v>1002</v>
      </c>
      <c r="B33" s="223" t="s">
        <v>97763</v>
      </c>
      <c r="C33" s="223"/>
      <c r="D33" s="223"/>
      <c r="E33" s="218" t="s">
        <v>97766</v>
      </c>
      <c r="F33" s="218" t="s">
        <v>97727</v>
      </c>
      <c r="G33" s="218" t="s">
        <v>97727</v>
      </c>
      <c r="H33" s="218" t="str">
        <f t="shared" si="0"/>
        <v>Mining</v>
      </c>
      <c r="I33" s="218" t="s">
        <v>97765</v>
      </c>
      <c r="J33" s="218"/>
      <c r="K33" s="218"/>
      <c r="L33" s="218">
        <v>1002</v>
      </c>
      <c r="M33" s="214" t="s">
        <v>98605</v>
      </c>
    </row>
    <row r="34" spans="1:13" ht="15">
      <c r="A34" s="218">
        <v>1101</v>
      </c>
      <c r="B34" s="223" t="s">
        <v>97763</v>
      </c>
      <c r="C34" s="223"/>
      <c r="D34" s="223"/>
      <c r="E34" s="218" t="s">
        <v>97767</v>
      </c>
      <c r="F34" s="218" t="s">
        <v>97727</v>
      </c>
      <c r="G34" s="218" t="s">
        <v>97727</v>
      </c>
      <c r="H34" s="218" t="str">
        <f t="shared" si="0"/>
        <v>Mining</v>
      </c>
      <c r="I34" s="218" t="s">
        <v>97765</v>
      </c>
      <c r="J34" s="218"/>
      <c r="K34" s="218"/>
      <c r="L34" s="218">
        <v>1101</v>
      </c>
      <c r="M34" s="214" t="s">
        <v>98605</v>
      </c>
    </row>
    <row r="35" spans="1:13" ht="15">
      <c r="A35" s="218">
        <v>1102</v>
      </c>
      <c r="B35" s="223" t="s">
        <v>97763</v>
      </c>
      <c r="C35" s="223"/>
      <c r="D35" s="223"/>
      <c r="E35" s="218" t="s">
        <v>97768</v>
      </c>
      <c r="F35" s="218" t="s">
        <v>97727</v>
      </c>
      <c r="G35" s="218" t="s">
        <v>97727</v>
      </c>
      <c r="H35" s="218" t="str">
        <f t="shared" si="0"/>
        <v>Mining</v>
      </c>
      <c r="I35" s="218" t="s">
        <v>97765</v>
      </c>
      <c r="J35" s="218"/>
      <c r="K35" s="218"/>
      <c r="L35" s="218">
        <v>1102</v>
      </c>
      <c r="M35" s="214" t="s">
        <v>98605</v>
      </c>
    </row>
    <row r="36" spans="1:13" ht="15">
      <c r="A36" s="218">
        <v>1391</v>
      </c>
      <c r="B36" s="223" t="s">
        <v>97763</v>
      </c>
      <c r="C36" s="223"/>
      <c r="D36" s="223"/>
      <c r="E36" s="218" t="s">
        <v>97769</v>
      </c>
      <c r="F36" s="218" t="s">
        <v>97727</v>
      </c>
      <c r="G36" s="218" t="s">
        <v>97727</v>
      </c>
      <c r="H36" s="218" t="str">
        <f t="shared" si="0"/>
        <v>Oil &amp; Gas Production</v>
      </c>
      <c r="I36" s="218" t="s">
        <v>97770</v>
      </c>
      <c r="J36" s="218"/>
      <c r="K36" s="218"/>
      <c r="L36" s="218">
        <v>1391</v>
      </c>
      <c r="M36" s="214" t="s">
        <v>98605</v>
      </c>
    </row>
    <row r="37" spans="1:13" ht="15">
      <c r="A37" s="218">
        <v>1392</v>
      </c>
      <c r="B37" s="223" t="s">
        <v>97763</v>
      </c>
      <c r="C37" s="223"/>
      <c r="D37" s="223"/>
      <c r="E37" s="218" t="s">
        <v>97771</v>
      </c>
      <c r="F37" s="218" t="s">
        <v>97727</v>
      </c>
      <c r="G37" s="218" t="s">
        <v>97727</v>
      </c>
      <c r="H37" s="218" t="str">
        <f t="shared" si="0"/>
        <v>Oil &amp; Gas Production</v>
      </c>
      <c r="I37" s="218" t="s">
        <v>97770</v>
      </c>
      <c r="J37" s="218"/>
      <c r="K37" s="218"/>
      <c r="L37" s="218">
        <v>1392</v>
      </c>
      <c r="M37" s="214" t="s">
        <v>98605</v>
      </c>
    </row>
    <row r="38" spans="1:13" ht="15">
      <c r="A38" s="218">
        <v>1393</v>
      </c>
      <c r="B38" s="223" t="s">
        <v>97763</v>
      </c>
      <c r="C38" s="223"/>
      <c r="D38" s="223"/>
      <c r="E38" s="218" t="s">
        <v>97772</v>
      </c>
      <c r="F38" s="218" t="s">
        <v>97727</v>
      </c>
      <c r="G38" s="218" t="s">
        <v>97727</v>
      </c>
      <c r="H38" s="218" t="str">
        <f t="shared" si="0"/>
        <v>Oil &amp; Gas Production</v>
      </c>
      <c r="I38" s="218" t="s">
        <v>97770</v>
      </c>
      <c r="J38" s="218"/>
      <c r="K38" s="218"/>
      <c r="L38" s="218">
        <v>1393</v>
      </c>
      <c r="M38" s="214" t="s">
        <v>98605</v>
      </c>
    </row>
    <row r="39" spans="1:13" ht="15">
      <c r="A39" s="218">
        <v>1394</v>
      </c>
      <c r="B39" s="223" t="s">
        <v>97763</v>
      </c>
      <c r="C39" s="223"/>
      <c r="D39" s="223"/>
      <c r="E39" s="218" t="s">
        <v>97773</v>
      </c>
      <c r="F39" s="218" t="s">
        <v>97727</v>
      </c>
      <c r="G39" s="218" t="s">
        <v>97727</v>
      </c>
      <c r="H39" s="218" t="str">
        <f t="shared" si="0"/>
        <v>Oil &amp; Gas Production</v>
      </c>
      <c r="I39" s="218" t="s">
        <v>97770</v>
      </c>
      <c r="J39" s="218"/>
      <c r="K39" s="218"/>
      <c r="L39" s="218">
        <v>1394</v>
      </c>
      <c r="M39" s="214" t="s">
        <v>98605</v>
      </c>
    </row>
    <row r="40" spans="1:13" ht="15">
      <c r="A40" s="218">
        <v>1395</v>
      </c>
      <c r="B40" s="223" t="s">
        <v>97763</v>
      </c>
      <c r="C40" s="223"/>
      <c r="D40" s="223"/>
      <c r="E40" s="218" t="s">
        <v>97774</v>
      </c>
      <c r="F40" s="218" t="s">
        <v>97727</v>
      </c>
      <c r="G40" s="218" t="s">
        <v>97727</v>
      </c>
      <c r="H40" s="218" t="str">
        <f t="shared" si="0"/>
        <v>Oil &amp; Gas Production</v>
      </c>
      <c r="I40" s="218" t="s">
        <v>97770</v>
      </c>
      <c r="J40" s="218"/>
      <c r="K40" s="218"/>
      <c r="L40" s="218">
        <v>1395</v>
      </c>
      <c r="M40" s="214" t="s">
        <v>98605</v>
      </c>
    </row>
    <row r="41" spans="1:13" ht="15">
      <c r="A41" s="218">
        <v>1396</v>
      </c>
      <c r="B41" s="223" t="s">
        <v>97763</v>
      </c>
      <c r="C41" s="223"/>
      <c r="D41" s="223"/>
      <c r="E41" s="218" t="s">
        <v>97775</v>
      </c>
      <c r="F41" s="218" t="s">
        <v>97727</v>
      </c>
      <c r="G41" s="218" t="s">
        <v>97727</v>
      </c>
      <c r="H41" s="218" t="str">
        <f t="shared" si="0"/>
        <v>Oil &amp; Gas Production</v>
      </c>
      <c r="I41" s="218" t="s">
        <v>97770</v>
      </c>
      <c r="J41" s="218"/>
      <c r="K41" s="218"/>
      <c r="L41" s="218">
        <v>1396</v>
      </c>
      <c r="M41" s="214" t="s">
        <v>98605</v>
      </c>
    </row>
    <row r="42" spans="1:13" ht="15">
      <c r="A42" s="218">
        <v>1397</v>
      </c>
      <c r="B42" s="223" t="s">
        <v>97763</v>
      </c>
      <c r="C42" s="223"/>
      <c r="D42" s="223"/>
      <c r="E42" s="218" t="s">
        <v>97776</v>
      </c>
      <c r="F42" s="218" t="s">
        <v>1</v>
      </c>
      <c r="G42" s="218" t="s">
        <v>1</v>
      </c>
      <c r="H42" s="218" t="str">
        <f t="shared" si="0"/>
        <v>Oil &amp; Gas Production</v>
      </c>
      <c r="I42" s="218" t="s">
        <v>97770</v>
      </c>
      <c r="J42" s="218"/>
      <c r="K42" s="218"/>
      <c r="L42" s="218">
        <v>1397</v>
      </c>
      <c r="M42" s="214" t="s">
        <v>98605</v>
      </c>
    </row>
    <row r="43" spans="1:13" ht="15">
      <c r="A43" s="218">
        <v>1398</v>
      </c>
      <c r="B43" s="223" t="s">
        <v>97763</v>
      </c>
      <c r="C43" s="223"/>
      <c r="D43" s="223"/>
      <c r="E43" s="218" t="s">
        <v>97777</v>
      </c>
      <c r="F43" s="218" t="s">
        <v>97778</v>
      </c>
      <c r="G43" s="218" t="s">
        <v>3</v>
      </c>
      <c r="H43" s="218" t="str">
        <f t="shared" si="0"/>
        <v>Oil &amp; Gas Production</v>
      </c>
      <c r="I43" s="218" t="s">
        <v>97770</v>
      </c>
      <c r="J43" s="218"/>
      <c r="K43" s="218"/>
      <c r="L43" s="218">
        <v>1398</v>
      </c>
      <c r="M43" s="214" t="s">
        <v>98605</v>
      </c>
    </row>
    <row r="44" spans="1:13" ht="15">
      <c r="A44" s="218">
        <v>1401</v>
      </c>
      <c r="B44" s="223" t="s">
        <v>97763</v>
      </c>
      <c r="C44" s="223"/>
      <c r="D44" s="223"/>
      <c r="E44" s="218" t="s">
        <v>97779</v>
      </c>
      <c r="F44" s="218" t="s">
        <v>97727</v>
      </c>
      <c r="G44" s="218" t="s">
        <v>97727</v>
      </c>
      <c r="H44" s="218" t="str">
        <f t="shared" si="0"/>
        <v>Mining</v>
      </c>
      <c r="I44" s="218" t="s">
        <v>97765</v>
      </c>
      <c r="J44" s="218"/>
      <c r="K44" s="218"/>
      <c r="L44" s="218">
        <v>1401</v>
      </c>
      <c r="M44" s="214" t="s">
        <v>98605</v>
      </c>
    </row>
    <row r="45" spans="1:13" ht="15">
      <c r="A45" s="218">
        <v>1402</v>
      </c>
      <c r="B45" s="223" t="s">
        <v>97763</v>
      </c>
      <c r="C45" s="223"/>
      <c r="D45" s="223"/>
      <c r="E45" s="218" t="s">
        <v>97780</v>
      </c>
      <c r="F45" s="218" t="s">
        <v>97727</v>
      </c>
      <c r="G45" s="218" t="s">
        <v>97727</v>
      </c>
      <c r="H45" s="218" t="str">
        <f t="shared" si="0"/>
        <v>Mining</v>
      </c>
      <c r="I45" s="218" t="s">
        <v>97765</v>
      </c>
      <c r="J45" s="218"/>
      <c r="K45" s="218"/>
      <c r="L45" s="218">
        <v>1402</v>
      </c>
      <c r="M45" s="214" t="s">
        <v>98605</v>
      </c>
    </row>
    <row r="46" spans="1:13" ht="15">
      <c r="A46" s="218">
        <v>1403</v>
      </c>
      <c r="B46" s="223" t="s">
        <v>97763</v>
      </c>
      <c r="C46" s="223"/>
      <c r="D46" s="223"/>
      <c r="E46" s="218" t="s">
        <v>97781</v>
      </c>
      <c r="F46" s="218" t="s">
        <v>97727</v>
      </c>
      <c r="G46" s="218" t="s">
        <v>97727</v>
      </c>
      <c r="H46" s="218" t="str">
        <f t="shared" si="0"/>
        <v>Mining</v>
      </c>
      <c r="I46" s="218" t="s">
        <v>97765</v>
      </c>
      <c r="J46" s="218"/>
      <c r="K46" s="218"/>
      <c r="L46" s="218">
        <v>1403</v>
      </c>
      <c r="M46" s="214" t="s">
        <v>98605</v>
      </c>
    </row>
    <row r="47" spans="1:13" ht="15">
      <c r="A47" s="218">
        <v>1404</v>
      </c>
      <c r="B47" s="223" t="s">
        <v>97763</v>
      </c>
      <c r="C47" s="223"/>
      <c r="D47" s="223"/>
      <c r="E47" s="218" t="s">
        <v>97782</v>
      </c>
      <c r="F47" s="218" t="s">
        <v>97727</v>
      </c>
      <c r="G47" s="218" t="s">
        <v>97727</v>
      </c>
      <c r="H47" s="218" t="str">
        <f t="shared" si="0"/>
        <v>Mining</v>
      </c>
      <c r="I47" s="218" t="s">
        <v>97765</v>
      </c>
      <c r="J47" s="218"/>
      <c r="K47" s="218"/>
      <c r="L47" s="218">
        <v>1404</v>
      </c>
      <c r="M47" s="214" t="s">
        <v>98605</v>
      </c>
    </row>
    <row r="48" spans="1:13" ht="15">
      <c r="A48" s="218">
        <v>1511</v>
      </c>
      <c r="B48" s="223" t="s">
        <v>97783</v>
      </c>
      <c r="C48" s="223"/>
      <c r="D48" s="223"/>
      <c r="E48" s="218" t="s">
        <v>97784</v>
      </c>
      <c r="F48" s="218" t="s">
        <v>97778</v>
      </c>
      <c r="G48" s="218" t="s">
        <v>97727</v>
      </c>
      <c r="H48" s="218" t="str">
        <f t="shared" si="0"/>
        <v>Construction Contractors</v>
      </c>
      <c r="I48" s="218" t="s">
        <v>97746</v>
      </c>
      <c r="J48" s="218"/>
      <c r="K48" s="218"/>
      <c r="L48" s="218">
        <v>1511</v>
      </c>
      <c r="M48" s="214" t="s">
        <v>98605</v>
      </c>
    </row>
    <row r="49" spans="1:13" ht="15">
      <c r="A49" s="218">
        <v>1512</v>
      </c>
      <c r="B49" s="223" t="s">
        <v>97783</v>
      </c>
      <c r="C49" s="223"/>
      <c r="D49" s="223"/>
      <c r="E49" s="218" t="s">
        <v>97785</v>
      </c>
      <c r="F49" s="218" t="s">
        <v>2</v>
      </c>
      <c r="G49" s="218" t="s">
        <v>2</v>
      </c>
      <c r="H49" s="218" t="str">
        <f t="shared" si="0"/>
        <v>Construction Contractors</v>
      </c>
      <c r="I49" s="218" t="s">
        <v>97746</v>
      </c>
      <c r="J49" s="218"/>
      <c r="K49" s="218"/>
      <c r="L49" s="218">
        <v>1512</v>
      </c>
      <c r="M49" s="214" t="s">
        <v>98605</v>
      </c>
    </row>
    <row r="50" spans="1:13" ht="15">
      <c r="A50" s="218">
        <v>1513</v>
      </c>
      <c r="B50" s="223" t="s">
        <v>97783</v>
      </c>
      <c r="C50" s="223"/>
      <c r="D50" s="223"/>
      <c r="E50" s="218" t="s">
        <v>97786</v>
      </c>
      <c r="F50" s="218" t="s">
        <v>97778</v>
      </c>
      <c r="G50" s="218" t="s">
        <v>97727</v>
      </c>
      <c r="H50" s="218" t="str">
        <f t="shared" si="0"/>
        <v>Construction Contractors</v>
      </c>
      <c r="I50" s="218" t="s">
        <v>97746</v>
      </c>
      <c r="J50" s="218"/>
      <c r="K50" s="218"/>
      <c r="L50" s="218">
        <v>1513</v>
      </c>
      <c r="M50" s="214" t="s">
        <v>98605</v>
      </c>
    </row>
    <row r="51" spans="1:13" ht="15">
      <c r="A51" s="218">
        <v>1514</v>
      </c>
      <c r="B51" s="223" t="s">
        <v>97783</v>
      </c>
      <c r="C51" s="223"/>
      <c r="D51" s="223"/>
      <c r="E51" s="218" t="s">
        <v>97787</v>
      </c>
      <c r="F51" s="218" t="s">
        <v>97778</v>
      </c>
      <c r="G51" s="218" t="s">
        <v>97727</v>
      </c>
      <c r="H51" s="218" t="str">
        <f t="shared" si="0"/>
        <v>Construction Contractors</v>
      </c>
      <c r="I51" s="218" t="s">
        <v>97746</v>
      </c>
      <c r="J51" s="218"/>
      <c r="K51" s="218"/>
      <c r="L51" s="218">
        <v>1514</v>
      </c>
      <c r="M51" s="214" t="s">
        <v>98605</v>
      </c>
    </row>
    <row r="52" spans="1:13" ht="15">
      <c r="A52" s="218">
        <v>1515</v>
      </c>
      <c r="B52" s="223" t="s">
        <v>97783</v>
      </c>
      <c r="C52" s="223"/>
      <c r="D52" s="223"/>
      <c r="E52" s="218" t="s">
        <v>97788</v>
      </c>
      <c r="F52" s="218" t="s">
        <v>97778</v>
      </c>
      <c r="G52" s="218" t="s">
        <v>97727</v>
      </c>
      <c r="H52" s="218" t="str">
        <f t="shared" si="0"/>
        <v>Construction Contractors</v>
      </c>
      <c r="I52" s="218" t="s">
        <v>97746</v>
      </c>
      <c r="J52" s="218"/>
      <c r="K52" s="218"/>
      <c r="L52" s="218">
        <v>1515</v>
      </c>
      <c r="M52" s="214" t="s">
        <v>98605</v>
      </c>
    </row>
    <row r="53" spans="1:13" ht="15">
      <c r="A53" s="218">
        <v>1521</v>
      </c>
      <c r="B53" s="223" t="s">
        <v>97783</v>
      </c>
      <c r="C53" s="223"/>
      <c r="D53" s="223"/>
      <c r="E53" s="218" t="s">
        <v>97789</v>
      </c>
      <c r="F53" s="218" t="s">
        <v>1</v>
      </c>
      <c r="G53" s="218" t="s">
        <v>1</v>
      </c>
      <c r="H53" s="218" t="str">
        <f t="shared" si="0"/>
        <v>Construction Contractors</v>
      </c>
      <c r="I53" s="218" t="s">
        <v>97746</v>
      </c>
      <c r="J53" s="218"/>
      <c r="K53" s="218"/>
      <c r="L53" s="218">
        <v>1521</v>
      </c>
      <c r="M53" s="214" t="s">
        <v>98605</v>
      </c>
    </row>
    <row r="54" spans="1:13" ht="15">
      <c r="A54" s="218">
        <v>1522</v>
      </c>
      <c r="B54" s="223" t="s">
        <v>97783</v>
      </c>
      <c r="C54" s="223"/>
      <c r="D54" s="223"/>
      <c r="E54" s="218" t="s">
        <v>97790</v>
      </c>
      <c r="F54" s="218" t="s">
        <v>2</v>
      </c>
      <c r="G54" s="218" t="s">
        <v>2</v>
      </c>
      <c r="H54" s="218" t="str">
        <f t="shared" si="0"/>
        <v>Construction Contractors</v>
      </c>
      <c r="I54" s="218" t="s">
        <v>97746</v>
      </c>
      <c r="J54" s="218" t="s">
        <v>98713</v>
      </c>
      <c r="K54" s="218" t="s">
        <v>98714</v>
      </c>
      <c r="L54" s="218">
        <v>1522</v>
      </c>
      <c r="M54" s="214" t="s">
        <v>98605</v>
      </c>
    </row>
    <row r="55" spans="1:13" ht="15">
      <c r="A55" s="218">
        <v>1523</v>
      </c>
      <c r="B55" s="223" t="s">
        <v>97783</v>
      </c>
      <c r="C55" s="223"/>
      <c r="D55" s="223"/>
      <c r="E55" s="218" t="s">
        <v>97791</v>
      </c>
      <c r="F55" s="218" t="s">
        <v>2</v>
      </c>
      <c r="G55" s="218" t="s">
        <v>2</v>
      </c>
      <c r="H55" s="218" t="str">
        <f t="shared" si="0"/>
        <v>Construction Contractors</v>
      </c>
      <c r="I55" s="218" t="s">
        <v>97746</v>
      </c>
      <c r="J55" s="218"/>
      <c r="K55" s="218"/>
      <c r="L55" s="218">
        <v>1523</v>
      </c>
      <c r="M55" s="214" t="s">
        <v>98605</v>
      </c>
    </row>
    <row r="56" spans="1:13" ht="15">
      <c r="A56" s="218">
        <v>1524</v>
      </c>
      <c r="B56" s="223" t="s">
        <v>97783</v>
      </c>
      <c r="C56" s="223"/>
      <c r="D56" s="223"/>
      <c r="E56" s="218" t="s">
        <v>97792</v>
      </c>
      <c r="F56" s="218" t="s">
        <v>2</v>
      </c>
      <c r="G56" s="218" t="s">
        <v>2</v>
      </c>
      <c r="H56" s="218" t="str">
        <f t="shared" si="0"/>
        <v>Construction Contractors</v>
      </c>
      <c r="I56" s="218" t="s">
        <v>97746</v>
      </c>
      <c r="J56" s="218"/>
      <c r="K56" s="218"/>
      <c r="L56" s="218">
        <v>1524</v>
      </c>
      <c r="M56" s="214" t="s">
        <v>98605</v>
      </c>
    </row>
    <row r="57" spans="1:13" ht="15">
      <c r="A57" s="218">
        <v>1525</v>
      </c>
      <c r="B57" s="223" t="s">
        <v>97783</v>
      </c>
      <c r="C57" s="223"/>
      <c r="D57" s="223"/>
      <c r="E57" s="218" t="s">
        <v>97793</v>
      </c>
      <c r="F57" s="218" t="s">
        <v>97778</v>
      </c>
      <c r="G57" s="218" t="s">
        <v>2</v>
      </c>
      <c r="H57" s="218" t="str">
        <f t="shared" si="0"/>
        <v>Snow Removal Contractors</v>
      </c>
      <c r="I57" s="229" t="s">
        <v>97794</v>
      </c>
      <c r="J57" s="218" t="s">
        <v>98713</v>
      </c>
      <c r="K57" s="218" t="s">
        <v>98714</v>
      </c>
      <c r="L57" s="218">
        <v>1525</v>
      </c>
      <c r="M57" s="214" t="s">
        <v>98605</v>
      </c>
    </row>
    <row r="58" spans="1:13" ht="15">
      <c r="A58" s="218">
        <v>1526</v>
      </c>
      <c r="B58" s="223" t="s">
        <v>97783</v>
      </c>
      <c r="C58" s="223"/>
      <c r="D58" s="223"/>
      <c r="E58" s="218" t="s">
        <v>97795</v>
      </c>
      <c r="F58" s="218" t="s">
        <v>2</v>
      </c>
      <c r="G58" s="218" t="s">
        <v>2</v>
      </c>
      <c r="H58" s="218" t="str">
        <f t="shared" si="0"/>
        <v>Construction Contractors</v>
      </c>
      <c r="I58" s="218" t="s">
        <v>97746</v>
      </c>
      <c r="J58" s="218"/>
      <c r="K58" s="218"/>
      <c r="L58" s="218">
        <v>1526</v>
      </c>
      <c r="M58" s="214" t="s">
        <v>98605</v>
      </c>
    </row>
    <row r="59" spans="1:13" ht="15">
      <c r="A59" s="218">
        <v>1527</v>
      </c>
      <c r="B59" s="223" t="s">
        <v>97783</v>
      </c>
      <c r="C59" s="223"/>
      <c r="D59" s="223"/>
      <c r="E59" s="218" t="s">
        <v>97796</v>
      </c>
      <c r="F59" s="218" t="s">
        <v>2</v>
      </c>
      <c r="G59" s="218" t="s">
        <v>2</v>
      </c>
      <c r="H59" s="218" t="str">
        <f t="shared" si="0"/>
        <v>Construction Contractors</v>
      </c>
      <c r="I59" s="218" t="s">
        <v>97746</v>
      </c>
      <c r="J59" s="218"/>
      <c r="K59" s="218"/>
      <c r="L59" s="218">
        <v>1527</v>
      </c>
      <c r="M59" s="214" t="s">
        <v>98605</v>
      </c>
    </row>
    <row r="60" spans="1:13" ht="15">
      <c r="A60" s="218">
        <v>1528</v>
      </c>
      <c r="B60" s="223" t="s">
        <v>97783</v>
      </c>
      <c r="C60" s="223"/>
      <c r="D60" s="223"/>
      <c r="E60" s="218" t="s">
        <v>97797</v>
      </c>
      <c r="F60" s="218" t="s">
        <v>2</v>
      </c>
      <c r="G60" s="218" t="s">
        <v>2</v>
      </c>
      <c r="H60" s="218" t="str">
        <f t="shared" si="0"/>
        <v>Construction Contractors</v>
      </c>
      <c r="I60" s="218" t="s">
        <v>97746</v>
      </c>
      <c r="J60" s="218"/>
      <c r="K60" s="218"/>
      <c r="L60" s="218">
        <v>1528</v>
      </c>
      <c r="M60" s="214" t="s">
        <v>98605</v>
      </c>
    </row>
    <row r="61" spans="1:13" ht="15">
      <c r="A61" s="218">
        <v>1531</v>
      </c>
      <c r="B61" s="223" t="s">
        <v>97783</v>
      </c>
      <c r="C61" s="223"/>
      <c r="D61" s="223"/>
      <c r="E61" s="218" t="s">
        <v>97798</v>
      </c>
      <c r="F61" s="218" t="s">
        <v>3</v>
      </c>
      <c r="G61" s="218" t="s">
        <v>3</v>
      </c>
      <c r="H61" s="218" t="str">
        <f t="shared" si="0"/>
        <v>Construction Contractors</v>
      </c>
      <c r="I61" s="218" t="s">
        <v>97746</v>
      </c>
      <c r="J61" s="218"/>
      <c r="K61" s="218"/>
      <c r="L61" s="218">
        <v>1531</v>
      </c>
      <c r="M61" s="214" t="s">
        <v>98605</v>
      </c>
    </row>
    <row r="62" spans="1:13" ht="15">
      <c r="A62" s="218">
        <v>1532</v>
      </c>
      <c r="B62" s="223" t="s">
        <v>97783</v>
      </c>
      <c r="C62" s="223"/>
      <c r="D62" s="223"/>
      <c r="E62" s="218" t="s">
        <v>97799</v>
      </c>
      <c r="F62" s="218" t="s">
        <v>2</v>
      </c>
      <c r="G62" s="218" t="s">
        <v>2</v>
      </c>
      <c r="H62" s="218" t="str">
        <f t="shared" si="0"/>
        <v>Construction Contractors</v>
      </c>
      <c r="I62" s="218" t="s">
        <v>97746</v>
      </c>
      <c r="J62" s="218"/>
      <c r="K62" s="218"/>
      <c r="L62" s="218">
        <v>1532</v>
      </c>
      <c r="M62" s="214" t="s">
        <v>98605</v>
      </c>
    </row>
    <row r="63" spans="1:13" ht="15">
      <c r="A63" s="218">
        <v>1533</v>
      </c>
      <c r="B63" s="223" t="s">
        <v>97783</v>
      </c>
      <c r="C63" s="223"/>
      <c r="D63" s="223"/>
      <c r="E63" s="218" t="s">
        <v>97800</v>
      </c>
      <c r="F63" s="218" t="s">
        <v>2</v>
      </c>
      <c r="G63" s="218" t="s">
        <v>2</v>
      </c>
      <c r="H63" s="218" t="str">
        <f t="shared" si="0"/>
        <v>Construction Contractors</v>
      </c>
      <c r="I63" s="218" t="s">
        <v>97746</v>
      </c>
      <c r="J63" s="218"/>
      <c r="K63" s="218"/>
      <c r="L63" s="218">
        <v>1533</v>
      </c>
      <c r="M63" s="214" t="s">
        <v>98605</v>
      </c>
    </row>
    <row r="64" spans="1:13" ht="15">
      <c r="A64" s="218">
        <v>1534</v>
      </c>
      <c r="B64" s="223" t="s">
        <v>97783</v>
      </c>
      <c r="C64" s="223"/>
      <c r="D64" s="223"/>
      <c r="E64" s="218" t="s">
        <v>97801</v>
      </c>
      <c r="F64" s="218" t="s">
        <v>2</v>
      </c>
      <c r="G64" s="218" t="s">
        <v>2</v>
      </c>
      <c r="H64" s="218" t="str">
        <f t="shared" si="0"/>
        <v>Construction Contractors</v>
      </c>
      <c r="I64" s="218" t="s">
        <v>97746</v>
      </c>
      <c r="J64" s="218"/>
      <c r="K64" s="218"/>
      <c r="L64" s="218">
        <v>1534</v>
      </c>
      <c r="M64" s="214" t="s">
        <v>98605</v>
      </c>
    </row>
    <row r="65" spans="1:13" ht="15">
      <c r="A65" s="218">
        <v>1535</v>
      </c>
      <c r="B65" s="223" t="s">
        <v>97783</v>
      </c>
      <c r="C65" s="223"/>
      <c r="D65" s="223"/>
      <c r="E65" s="218" t="s">
        <v>97802</v>
      </c>
      <c r="F65" s="218" t="s">
        <v>2</v>
      </c>
      <c r="G65" s="218" t="s">
        <v>2</v>
      </c>
      <c r="H65" s="218" t="str">
        <f t="shared" si="0"/>
        <v>Construction Contractors</v>
      </c>
      <c r="I65" s="218" t="s">
        <v>97746</v>
      </c>
      <c r="J65" s="218"/>
      <c r="K65" s="218"/>
      <c r="L65" s="218">
        <v>1535</v>
      </c>
      <c r="M65" s="214" t="s">
        <v>98605</v>
      </c>
    </row>
    <row r="66" spans="1:13" ht="15">
      <c r="A66" s="218">
        <v>1536</v>
      </c>
      <c r="B66" s="223" t="s">
        <v>97783</v>
      </c>
      <c r="C66" s="223"/>
      <c r="D66" s="223"/>
      <c r="E66" s="218" t="s">
        <v>97803</v>
      </c>
      <c r="F66" s="218" t="s">
        <v>2</v>
      </c>
      <c r="G66" s="218" t="s">
        <v>2</v>
      </c>
      <c r="H66" s="218" t="str">
        <f t="shared" si="0"/>
        <v>Construction Contractors</v>
      </c>
      <c r="I66" s="218" t="s">
        <v>97746</v>
      </c>
      <c r="J66" s="218"/>
      <c r="K66" s="218"/>
      <c r="L66" s="218">
        <v>1536</v>
      </c>
      <c r="M66" s="214" t="s">
        <v>98605</v>
      </c>
    </row>
    <row r="67" spans="1:13" ht="15">
      <c r="A67" s="218">
        <v>1537</v>
      </c>
      <c r="B67" s="223" t="s">
        <v>97783</v>
      </c>
      <c r="C67" s="223"/>
      <c r="D67" s="223"/>
      <c r="E67" s="218" t="s">
        <v>97804</v>
      </c>
      <c r="F67" s="218" t="s">
        <v>1</v>
      </c>
      <c r="G67" s="218" t="s">
        <v>1</v>
      </c>
      <c r="H67" s="218" t="str">
        <f t="shared" ref="H67:H130" si="1">PROPER(I67)</f>
        <v>Construction Contractors</v>
      </c>
      <c r="I67" s="218" t="s">
        <v>97746</v>
      </c>
      <c r="J67" s="218"/>
      <c r="K67" s="218"/>
      <c r="L67" s="218">
        <v>1537</v>
      </c>
      <c r="M67" s="214" t="s">
        <v>98605</v>
      </c>
    </row>
    <row r="68" spans="1:13" ht="15">
      <c r="A68" s="218">
        <v>1621</v>
      </c>
      <c r="B68" s="223" t="s">
        <v>97783</v>
      </c>
      <c r="C68" s="223"/>
      <c r="D68" s="223"/>
      <c r="E68" s="218" t="s">
        <v>97805</v>
      </c>
      <c r="F68" s="218" t="s">
        <v>97778</v>
      </c>
      <c r="G68" s="218" t="s">
        <v>97727</v>
      </c>
      <c r="H68" s="218" t="str">
        <f t="shared" si="1"/>
        <v>Construction Contractors</v>
      </c>
      <c r="I68" s="218" t="s">
        <v>97746</v>
      </c>
      <c r="J68" s="218"/>
      <c r="K68" s="218"/>
      <c r="L68" s="218">
        <v>1621</v>
      </c>
      <c r="M68" s="214" t="s">
        <v>98605</v>
      </c>
    </row>
    <row r="69" spans="1:13" ht="15">
      <c r="A69" s="218">
        <v>1622</v>
      </c>
      <c r="B69" s="223" t="s">
        <v>97783</v>
      </c>
      <c r="C69" s="223"/>
      <c r="D69" s="223"/>
      <c r="E69" s="218" t="s">
        <v>97806</v>
      </c>
      <c r="F69" s="218" t="s">
        <v>97778</v>
      </c>
      <c r="G69" s="218" t="s">
        <v>97727</v>
      </c>
      <c r="H69" s="218" t="str">
        <f t="shared" si="1"/>
        <v>Construction Contractors</v>
      </c>
      <c r="I69" s="218" t="s">
        <v>97746</v>
      </c>
      <c r="J69" s="218"/>
      <c r="K69" s="218"/>
      <c r="L69" s="218">
        <v>1622</v>
      </c>
      <c r="M69" s="214" t="s">
        <v>98605</v>
      </c>
    </row>
    <row r="70" spans="1:13" ht="15">
      <c r="A70" s="218">
        <v>1623</v>
      </c>
      <c r="B70" s="223" t="s">
        <v>97783</v>
      </c>
      <c r="C70" s="223"/>
      <c r="D70" s="223"/>
      <c r="E70" s="218" t="s">
        <v>97807</v>
      </c>
      <c r="F70" s="218" t="s">
        <v>97778</v>
      </c>
      <c r="G70" s="218" t="s">
        <v>97727</v>
      </c>
      <c r="H70" s="218" t="str">
        <f t="shared" si="1"/>
        <v>Construction Contractors</v>
      </c>
      <c r="I70" s="218" t="s">
        <v>97746</v>
      </c>
      <c r="J70" s="218"/>
      <c r="K70" s="218"/>
      <c r="L70" s="218">
        <v>1623</v>
      </c>
      <c r="M70" s="214" t="s">
        <v>98605</v>
      </c>
    </row>
    <row r="71" spans="1:13" ht="15">
      <c r="A71" s="218">
        <v>1624</v>
      </c>
      <c r="B71" s="223" t="s">
        <v>97783</v>
      </c>
      <c r="C71" s="223"/>
      <c r="D71" s="223"/>
      <c r="E71" s="218" t="s">
        <v>97808</v>
      </c>
      <c r="F71" s="218" t="s">
        <v>97778</v>
      </c>
      <c r="G71" s="218" t="s">
        <v>97727</v>
      </c>
      <c r="H71" s="218" t="str">
        <f t="shared" si="1"/>
        <v>Construction Contractors</v>
      </c>
      <c r="I71" s="218" t="s">
        <v>97746</v>
      </c>
      <c r="J71" s="218"/>
      <c r="K71" s="218"/>
      <c r="L71" s="218">
        <v>1624</v>
      </c>
      <c r="M71" s="214" t="s">
        <v>98605</v>
      </c>
    </row>
    <row r="72" spans="1:13" ht="15">
      <c r="A72" s="218">
        <v>1625</v>
      </c>
      <c r="B72" s="223" t="s">
        <v>97783</v>
      </c>
      <c r="C72" s="223"/>
      <c r="D72" s="223"/>
      <c r="E72" s="218" t="s">
        <v>97809</v>
      </c>
      <c r="F72" s="218" t="s">
        <v>97778</v>
      </c>
      <c r="G72" s="218" t="s">
        <v>97727</v>
      </c>
      <c r="H72" s="218" t="str">
        <f t="shared" si="1"/>
        <v>Construction Contractors</v>
      </c>
      <c r="I72" s="218" t="s">
        <v>97746</v>
      </c>
      <c r="J72" s="218"/>
      <c r="K72" s="218"/>
      <c r="L72" s="218">
        <v>1625</v>
      </c>
      <c r="M72" s="214" t="s">
        <v>98605</v>
      </c>
    </row>
    <row r="73" spans="1:13" ht="15">
      <c r="A73" s="218">
        <v>1631</v>
      </c>
      <c r="B73" s="223" t="s">
        <v>97783</v>
      </c>
      <c r="C73" s="223"/>
      <c r="D73" s="223"/>
      <c r="E73" s="218" t="s">
        <v>97810</v>
      </c>
      <c r="F73" s="218" t="s">
        <v>2</v>
      </c>
      <c r="G73" s="218" t="s">
        <v>2</v>
      </c>
      <c r="H73" s="218" t="str">
        <f t="shared" si="1"/>
        <v>Construction Contractors</v>
      </c>
      <c r="I73" s="218" t="s">
        <v>97746</v>
      </c>
      <c r="J73" s="218"/>
      <c r="K73" s="218"/>
      <c r="L73" s="218">
        <v>1631</v>
      </c>
      <c r="M73" s="214" t="s">
        <v>98605</v>
      </c>
    </row>
    <row r="74" spans="1:13" ht="15">
      <c r="A74" s="218">
        <v>1632</v>
      </c>
      <c r="B74" s="223" t="s">
        <v>97783</v>
      </c>
      <c r="C74" s="223"/>
      <c r="D74" s="223"/>
      <c r="E74" s="218" t="s">
        <v>97811</v>
      </c>
      <c r="F74" s="218" t="s">
        <v>0</v>
      </c>
      <c r="G74" s="218" t="s">
        <v>0</v>
      </c>
      <c r="H74" s="218" t="str">
        <f t="shared" si="1"/>
        <v>Construction Contractors</v>
      </c>
      <c r="I74" s="218" t="s">
        <v>97746</v>
      </c>
      <c r="J74" s="218"/>
      <c r="K74" s="218"/>
      <c r="L74" s="218">
        <v>1632</v>
      </c>
      <c r="M74" s="214" t="s">
        <v>98605</v>
      </c>
    </row>
    <row r="75" spans="1:13" ht="15">
      <c r="A75" s="218">
        <v>1633</v>
      </c>
      <c r="B75" s="223" t="s">
        <v>97783</v>
      </c>
      <c r="C75" s="223"/>
      <c r="D75" s="223"/>
      <c r="E75" s="218" t="s">
        <v>97812</v>
      </c>
      <c r="F75" s="218" t="s">
        <v>97778</v>
      </c>
      <c r="G75" s="218" t="s">
        <v>97727</v>
      </c>
      <c r="H75" s="218" t="str">
        <f t="shared" si="1"/>
        <v>Construction Contractors</v>
      </c>
      <c r="I75" s="218" t="s">
        <v>97746</v>
      </c>
      <c r="J75" s="218"/>
      <c r="K75" s="218"/>
      <c r="L75" s="218">
        <v>1633</v>
      </c>
      <c r="M75" s="214" t="s">
        <v>98605</v>
      </c>
    </row>
    <row r="76" spans="1:13" ht="15">
      <c r="A76" s="218">
        <v>1634</v>
      </c>
      <c r="B76" s="223" t="s">
        <v>97783</v>
      </c>
      <c r="C76" s="223"/>
      <c r="D76" s="223"/>
      <c r="E76" s="218" t="s">
        <v>97813</v>
      </c>
      <c r="F76" s="218" t="s">
        <v>97778</v>
      </c>
      <c r="G76" s="218" t="s">
        <v>97727</v>
      </c>
      <c r="H76" s="218" t="str">
        <f t="shared" si="1"/>
        <v>Construction Contractors</v>
      </c>
      <c r="I76" s="218" t="s">
        <v>97746</v>
      </c>
      <c r="J76" s="218"/>
      <c r="K76" s="218"/>
      <c r="L76" s="218">
        <v>1634</v>
      </c>
      <c r="M76" s="214" t="s">
        <v>98605</v>
      </c>
    </row>
    <row r="77" spans="1:13" ht="15">
      <c r="A77" s="218">
        <v>1635</v>
      </c>
      <c r="B77" s="223" t="s">
        <v>97783</v>
      </c>
      <c r="C77" s="223"/>
      <c r="D77" s="223"/>
      <c r="E77" s="218" t="s">
        <v>97814</v>
      </c>
      <c r="F77" s="218" t="s">
        <v>97778</v>
      </c>
      <c r="G77" s="218" t="s">
        <v>97727</v>
      </c>
      <c r="H77" s="218" t="str">
        <f t="shared" si="1"/>
        <v>Construction Contractors</v>
      </c>
      <c r="I77" s="218" t="s">
        <v>97746</v>
      </c>
      <c r="J77" s="218"/>
      <c r="K77" s="218"/>
      <c r="L77" s="218">
        <v>1635</v>
      </c>
      <c r="M77" s="214" t="s">
        <v>98605</v>
      </c>
    </row>
    <row r="78" spans="1:13" ht="15">
      <c r="A78" s="218">
        <v>1636</v>
      </c>
      <c r="B78" s="223" t="s">
        <v>97783</v>
      </c>
      <c r="C78" s="223"/>
      <c r="D78" s="223"/>
      <c r="E78" s="218" t="s">
        <v>97815</v>
      </c>
      <c r="F78" s="218" t="s">
        <v>97778</v>
      </c>
      <c r="G78" s="218" t="s">
        <v>97727</v>
      </c>
      <c r="H78" s="218" t="str">
        <f t="shared" si="1"/>
        <v>Construction Contractors</v>
      </c>
      <c r="I78" s="218" t="s">
        <v>97746</v>
      </c>
      <c r="J78" s="218"/>
      <c r="K78" s="218"/>
      <c r="L78" s="218">
        <v>1636</v>
      </c>
      <c r="M78" s="214" t="s">
        <v>98605</v>
      </c>
    </row>
    <row r="79" spans="1:13" ht="15">
      <c r="A79" s="218">
        <v>1637</v>
      </c>
      <c r="B79" s="223" t="s">
        <v>97783</v>
      </c>
      <c r="C79" s="223"/>
      <c r="D79" s="223"/>
      <c r="E79" s="218" t="s">
        <v>97816</v>
      </c>
      <c r="F79" s="218" t="s">
        <v>3</v>
      </c>
      <c r="G79" s="218" t="s">
        <v>3</v>
      </c>
      <c r="H79" s="218" t="str">
        <f t="shared" si="1"/>
        <v>Construction Contractors</v>
      </c>
      <c r="I79" s="218" t="s">
        <v>97746</v>
      </c>
      <c r="J79" s="218"/>
      <c r="K79" s="218"/>
      <c r="L79" s="218">
        <v>1637</v>
      </c>
      <c r="M79" s="214" t="s">
        <v>98605</v>
      </c>
    </row>
    <row r="80" spans="1:13" ht="15">
      <c r="A80" s="218">
        <v>1638</v>
      </c>
      <c r="B80" s="223" t="s">
        <v>97783</v>
      </c>
      <c r="C80" s="223"/>
      <c r="D80" s="223"/>
      <c r="E80" s="218" t="s">
        <v>97817</v>
      </c>
      <c r="F80" s="218" t="s">
        <v>97778</v>
      </c>
      <c r="G80" s="218" t="s">
        <v>97727</v>
      </c>
      <c r="H80" s="218" t="str">
        <f t="shared" si="1"/>
        <v>Construction Contractors</v>
      </c>
      <c r="I80" s="218" t="s">
        <v>97746</v>
      </c>
      <c r="J80" s="218"/>
      <c r="K80" s="218"/>
      <c r="L80" s="218">
        <v>1638</v>
      </c>
      <c r="M80" s="214" t="s">
        <v>98605</v>
      </c>
    </row>
    <row r="81" spans="1:13" ht="15">
      <c r="A81" s="218">
        <v>1711</v>
      </c>
      <c r="B81" s="223" t="s">
        <v>97783</v>
      </c>
      <c r="C81" s="223"/>
      <c r="D81" s="223"/>
      <c r="E81" s="218" t="s">
        <v>97818</v>
      </c>
      <c r="F81" s="218" t="s">
        <v>2</v>
      </c>
      <c r="G81" s="218" t="s">
        <v>2</v>
      </c>
      <c r="H81" s="218" t="str">
        <f t="shared" si="1"/>
        <v>Construction Contractors</v>
      </c>
      <c r="I81" s="218" t="s">
        <v>97746</v>
      </c>
      <c r="J81" s="218"/>
      <c r="K81" s="218"/>
      <c r="L81" s="218">
        <v>1711</v>
      </c>
      <c r="M81" s="214" t="s">
        <v>98605</v>
      </c>
    </row>
    <row r="82" spans="1:13" ht="15">
      <c r="A82" s="218">
        <v>1712</v>
      </c>
      <c r="B82" s="223" t="s">
        <v>97783</v>
      </c>
      <c r="C82" s="223"/>
      <c r="D82" s="223"/>
      <c r="E82" s="218" t="s">
        <v>97819</v>
      </c>
      <c r="F82" s="218" t="s">
        <v>97778</v>
      </c>
      <c r="G82" s="218" t="s">
        <v>97727</v>
      </c>
      <c r="H82" s="218" t="str">
        <f t="shared" si="1"/>
        <v>Construction Contractors</v>
      </c>
      <c r="I82" s="218" t="s">
        <v>97746</v>
      </c>
      <c r="J82" s="218"/>
      <c r="K82" s="218"/>
      <c r="L82" s="218">
        <v>1712</v>
      </c>
      <c r="M82" s="214" t="s">
        <v>98605</v>
      </c>
    </row>
    <row r="83" spans="1:13" ht="15">
      <c r="A83" s="218">
        <v>1713</v>
      </c>
      <c r="B83" s="223" t="s">
        <v>97783</v>
      </c>
      <c r="C83" s="223"/>
      <c r="D83" s="223"/>
      <c r="E83" s="218" t="s">
        <v>97820</v>
      </c>
      <c r="F83" s="218" t="s">
        <v>2</v>
      </c>
      <c r="G83" s="218" t="s">
        <v>2</v>
      </c>
      <c r="H83" s="218" t="str">
        <f t="shared" si="1"/>
        <v>Construction Contractors</v>
      </c>
      <c r="I83" s="218" t="s">
        <v>97746</v>
      </c>
      <c r="J83" s="218"/>
      <c r="K83" s="218"/>
      <c r="L83" s="218">
        <v>1713</v>
      </c>
      <c r="M83" s="214" t="s">
        <v>98605</v>
      </c>
    </row>
    <row r="84" spans="1:13" ht="15">
      <c r="A84" s="218">
        <v>1714</v>
      </c>
      <c r="B84" s="223" t="s">
        <v>97783</v>
      </c>
      <c r="C84" s="223"/>
      <c r="D84" s="223"/>
      <c r="E84" s="218" t="s">
        <v>97821</v>
      </c>
      <c r="F84" s="218" t="s">
        <v>2</v>
      </c>
      <c r="G84" s="218" t="s">
        <v>2</v>
      </c>
      <c r="H84" s="218" t="str">
        <f t="shared" si="1"/>
        <v>Construction Contractors</v>
      </c>
      <c r="I84" s="218" t="s">
        <v>97746</v>
      </c>
      <c r="J84" s="218"/>
      <c r="K84" s="218"/>
      <c r="L84" s="218">
        <v>1714</v>
      </c>
      <c r="M84" s="214" t="s">
        <v>98605</v>
      </c>
    </row>
    <row r="85" spans="1:13" ht="15">
      <c r="A85" s="218">
        <v>1715</v>
      </c>
      <c r="B85" s="223" t="s">
        <v>97783</v>
      </c>
      <c r="C85" s="223"/>
      <c r="D85" s="223"/>
      <c r="E85" s="218" t="s">
        <v>97822</v>
      </c>
      <c r="F85" s="218" t="s">
        <v>2</v>
      </c>
      <c r="G85" s="218" t="s">
        <v>2</v>
      </c>
      <c r="H85" s="218" t="str">
        <f t="shared" si="1"/>
        <v>Construction Contractors</v>
      </c>
      <c r="I85" s="218" t="s">
        <v>97746</v>
      </c>
      <c r="J85" s="218"/>
      <c r="K85" s="218"/>
      <c r="L85" s="218">
        <v>1715</v>
      </c>
      <c r="M85" s="214" t="s">
        <v>98605</v>
      </c>
    </row>
    <row r="86" spans="1:13" ht="15">
      <c r="A86" s="218">
        <v>1716</v>
      </c>
      <c r="B86" s="223" t="s">
        <v>97783</v>
      </c>
      <c r="C86" s="223"/>
      <c r="D86" s="223"/>
      <c r="E86" s="218" t="s">
        <v>97823</v>
      </c>
      <c r="F86" s="218" t="s">
        <v>2</v>
      </c>
      <c r="G86" s="218" t="s">
        <v>2</v>
      </c>
      <c r="H86" s="218" t="str">
        <f t="shared" si="1"/>
        <v>Construction Contractors</v>
      </c>
      <c r="I86" s="218" t="s">
        <v>97746</v>
      </c>
      <c r="J86" s="218"/>
      <c r="K86" s="218"/>
      <c r="L86" s="218">
        <v>1716</v>
      </c>
      <c r="M86" s="214" t="s">
        <v>98605</v>
      </c>
    </row>
    <row r="87" spans="1:13" ht="15">
      <c r="A87" s="218">
        <v>1717</v>
      </c>
      <c r="B87" s="223" t="s">
        <v>97783</v>
      </c>
      <c r="C87" s="223"/>
      <c r="D87" s="223"/>
      <c r="E87" s="218" t="s">
        <v>97824</v>
      </c>
      <c r="F87" s="218" t="s">
        <v>2</v>
      </c>
      <c r="G87" s="218" t="s">
        <v>2</v>
      </c>
      <c r="H87" s="218" t="str">
        <f t="shared" si="1"/>
        <v>Construction Contractors</v>
      </c>
      <c r="I87" s="218" t="s">
        <v>97746</v>
      </c>
      <c r="J87" s="218"/>
      <c r="K87" s="218"/>
      <c r="L87" s="218">
        <v>1717</v>
      </c>
      <c r="M87" s="214" t="s">
        <v>98605</v>
      </c>
    </row>
    <row r="88" spans="1:13" ht="15">
      <c r="A88" s="218">
        <v>1718</v>
      </c>
      <c r="B88" s="223" t="s">
        <v>97783</v>
      </c>
      <c r="C88" s="223"/>
      <c r="D88" s="223"/>
      <c r="E88" s="218" t="s">
        <v>97825</v>
      </c>
      <c r="F88" s="218" t="s">
        <v>2</v>
      </c>
      <c r="G88" s="218" t="s">
        <v>2</v>
      </c>
      <c r="H88" s="218" t="str">
        <f t="shared" si="1"/>
        <v>Construction Contractors</v>
      </c>
      <c r="I88" s="218" t="s">
        <v>97746</v>
      </c>
      <c r="J88" s="218"/>
      <c r="K88" s="218"/>
      <c r="L88" s="218">
        <v>1718</v>
      </c>
      <c r="M88" s="214" t="s">
        <v>98605</v>
      </c>
    </row>
    <row r="89" spans="1:13" ht="15">
      <c r="A89" s="218">
        <v>1719</v>
      </c>
      <c r="B89" s="223" t="s">
        <v>97783</v>
      </c>
      <c r="C89" s="223"/>
      <c r="D89" s="223"/>
      <c r="E89" s="218" t="s">
        <v>97826</v>
      </c>
      <c r="F89" s="218" t="s">
        <v>2</v>
      </c>
      <c r="G89" s="218" t="s">
        <v>2</v>
      </c>
      <c r="H89" s="218" t="str">
        <f t="shared" si="1"/>
        <v>Construction Contractors</v>
      </c>
      <c r="I89" s="218" t="s">
        <v>97746</v>
      </c>
      <c r="J89" s="218"/>
      <c r="K89" s="218"/>
      <c r="L89" s="218">
        <v>1719</v>
      </c>
      <c r="M89" s="214" t="s">
        <v>98605</v>
      </c>
    </row>
    <row r="90" spans="1:13" ht="15">
      <c r="A90" s="218">
        <v>1720</v>
      </c>
      <c r="B90" s="223" t="s">
        <v>97783</v>
      </c>
      <c r="C90" s="223"/>
      <c r="D90" s="223"/>
      <c r="E90" s="218" t="s">
        <v>97827</v>
      </c>
      <c r="F90" s="218" t="s">
        <v>2</v>
      </c>
      <c r="G90" s="218" t="s">
        <v>2</v>
      </c>
      <c r="H90" s="218" t="str">
        <f t="shared" si="1"/>
        <v>Construction Contractors</v>
      </c>
      <c r="I90" s="218" t="s">
        <v>97746</v>
      </c>
      <c r="J90" s="218" t="s">
        <v>98713</v>
      </c>
      <c r="K90" s="218" t="s">
        <v>98714</v>
      </c>
      <c r="L90" s="218">
        <v>1720</v>
      </c>
      <c r="M90" s="214" t="s">
        <v>98605</v>
      </c>
    </row>
    <row r="91" spans="1:13" ht="15">
      <c r="A91" s="218">
        <v>1731</v>
      </c>
      <c r="B91" s="223" t="s">
        <v>97783</v>
      </c>
      <c r="C91" s="223"/>
      <c r="D91" s="223"/>
      <c r="E91" s="218" t="s">
        <v>97828</v>
      </c>
      <c r="F91" s="218" t="s">
        <v>2</v>
      </c>
      <c r="G91" s="218" t="s">
        <v>2</v>
      </c>
      <c r="H91" s="218" t="str">
        <f t="shared" si="1"/>
        <v>Construction Contractors</v>
      </c>
      <c r="I91" s="218" t="s">
        <v>97746</v>
      </c>
      <c r="J91" s="218"/>
      <c r="K91" s="218"/>
      <c r="L91" s="218">
        <v>1731</v>
      </c>
      <c r="M91" s="214" t="s">
        <v>98605</v>
      </c>
    </row>
    <row r="92" spans="1:13" ht="15">
      <c r="A92" s="218">
        <v>1732</v>
      </c>
      <c r="B92" s="223" t="s">
        <v>97783</v>
      </c>
      <c r="C92" s="223"/>
      <c r="D92" s="223"/>
      <c r="E92" s="218" t="s">
        <v>97829</v>
      </c>
      <c r="F92" s="218" t="s">
        <v>97778</v>
      </c>
      <c r="G92" s="218" t="s">
        <v>97727</v>
      </c>
      <c r="H92" s="218" t="str">
        <f t="shared" si="1"/>
        <v>Construction Contractors</v>
      </c>
      <c r="I92" s="218" t="s">
        <v>97746</v>
      </c>
      <c r="J92" s="218"/>
      <c r="K92" s="218"/>
      <c r="L92" s="218">
        <v>1732</v>
      </c>
      <c r="M92" s="214" t="s">
        <v>98605</v>
      </c>
    </row>
    <row r="93" spans="1:13" ht="15">
      <c r="A93" s="218">
        <v>1733</v>
      </c>
      <c r="B93" s="223" t="s">
        <v>97783</v>
      </c>
      <c r="C93" s="223"/>
      <c r="D93" s="223"/>
      <c r="E93" s="218" t="s">
        <v>97830</v>
      </c>
      <c r="F93" s="218" t="s">
        <v>97778</v>
      </c>
      <c r="G93" s="218" t="s">
        <v>97727</v>
      </c>
      <c r="H93" s="218" t="str">
        <f t="shared" si="1"/>
        <v>Construction Contractors</v>
      </c>
      <c r="I93" s="218" t="s">
        <v>97746</v>
      </c>
      <c r="J93" s="218"/>
      <c r="K93" s="218"/>
      <c r="L93" s="218">
        <v>1733</v>
      </c>
      <c r="M93" s="214" t="s">
        <v>98605</v>
      </c>
    </row>
    <row r="94" spans="1:13" ht="15">
      <c r="A94" s="218">
        <v>1734</v>
      </c>
      <c r="B94" s="223" t="s">
        <v>97783</v>
      </c>
      <c r="C94" s="223"/>
      <c r="D94" s="223"/>
      <c r="E94" s="218" t="s">
        <v>97831</v>
      </c>
      <c r="F94" s="218" t="s">
        <v>97778</v>
      </c>
      <c r="G94" s="218" t="s">
        <v>97727</v>
      </c>
      <c r="H94" s="218" t="str">
        <f t="shared" si="1"/>
        <v>Construction Contractors</v>
      </c>
      <c r="I94" s="218" t="s">
        <v>97746</v>
      </c>
      <c r="J94" s="218"/>
      <c r="K94" s="218"/>
      <c r="L94" s="218">
        <v>1734</v>
      </c>
      <c r="M94" s="214" t="s">
        <v>98605</v>
      </c>
    </row>
    <row r="95" spans="1:13" ht="15">
      <c r="A95" s="218">
        <v>1735</v>
      </c>
      <c r="B95" s="223" t="s">
        <v>97783</v>
      </c>
      <c r="C95" s="223"/>
      <c r="D95" s="223"/>
      <c r="E95" s="218" t="s">
        <v>97832</v>
      </c>
      <c r="F95" s="218" t="s">
        <v>1</v>
      </c>
      <c r="G95" s="218" t="s">
        <v>97727</v>
      </c>
      <c r="H95" s="218" t="str">
        <f t="shared" si="1"/>
        <v>Construction Contractors</v>
      </c>
      <c r="I95" s="218" t="s">
        <v>97746</v>
      </c>
      <c r="J95" s="218"/>
      <c r="K95" s="218"/>
      <c r="L95" s="218">
        <v>1735</v>
      </c>
      <c r="M95" s="214" t="s">
        <v>98605</v>
      </c>
    </row>
    <row r="96" spans="1:13" ht="15">
      <c r="A96" s="218">
        <v>1735</v>
      </c>
      <c r="B96" s="223" t="s">
        <v>97783</v>
      </c>
      <c r="C96" s="223"/>
      <c r="D96" s="223"/>
      <c r="E96" s="218" t="s">
        <v>97833</v>
      </c>
      <c r="F96" s="218" t="s">
        <v>97778</v>
      </c>
      <c r="G96" s="218" t="s">
        <v>97727</v>
      </c>
      <c r="H96" s="218" t="str">
        <f t="shared" si="1"/>
        <v>Construction Contractors</v>
      </c>
      <c r="I96" s="218" t="s">
        <v>97746</v>
      </c>
      <c r="J96" s="218"/>
      <c r="K96" s="218"/>
      <c r="L96" s="218">
        <v>1735</v>
      </c>
      <c r="M96" s="214" t="s">
        <v>98605</v>
      </c>
    </row>
    <row r="97" spans="1:13" ht="15">
      <c r="A97" s="218">
        <v>1736</v>
      </c>
      <c r="B97" s="223" t="s">
        <v>97783</v>
      </c>
      <c r="C97" s="223"/>
      <c r="D97" s="223"/>
      <c r="E97" s="218" t="s">
        <v>97834</v>
      </c>
      <c r="F97" s="218" t="s">
        <v>2</v>
      </c>
      <c r="G97" s="218" t="s">
        <v>2</v>
      </c>
      <c r="H97" s="218" t="str">
        <f t="shared" si="1"/>
        <v>Construction Contractors</v>
      </c>
      <c r="I97" s="218" t="s">
        <v>97746</v>
      </c>
      <c r="J97" s="218"/>
      <c r="K97" s="218"/>
      <c r="L97" s="218">
        <v>1736</v>
      </c>
      <c r="M97" s="214" t="s">
        <v>98605</v>
      </c>
    </row>
    <row r="98" spans="1:13" ht="15">
      <c r="A98" s="218">
        <v>1741</v>
      </c>
      <c r="B98" s="223" t="s">
        <v>97783</v>
      </c>
      <c r="C98" s="223"/>
      <c r="D98" s="223"/>
      <c r="E98" s="218" t="s">
        <v>97835</v>
      </c>
      <c r="F98" s="218" t="s">
        <v>0</v>
      </c>
      <c r="G98" s="218" t="s">
        <v>0</v>
      </c>
      <c r="H98" s="218" t="str">
        <f t="shared" si="1"/>
        <v>Construction Contractors</v>
      </c>
      <c r="I98" s="218" t="s">
        <v>97746</v>
      </c>
      <c r="J98" s="218"/>
      <c r="K98" s="218"/>
      <c r="L98" s="218">
        <v>1741</v>
      </c>
      <c r="M98" s="214" t="s">
        <v>98605</v>
      </c>
    </row>
    <row r="99" spans="1:13" ht="15">
      <c r="A99" s="218">
        <v>1742</v>
      </c>
      <c r="B99" s="223" t="s">
        <v>97783</v>
      </c>
      <c r="C99" s="223"/>
      <c r="D99" s="223"/>
      <c r="E99" s="218" t="s">
        <v>97836</v>
      </c>
      <c r="F99" s="218" t="s">
        <v>2</v>
      </c>
      <c r="G99" s="218" t="s">
        <v>2</v>
      </c>
      <c r="H99" s="218" t="str">
        <f t="shared" si="1"/>
        <v>Construction Contractors</v>
      </c>
      <c r="I99" s="218" t="s">
        <v>97746</v>
      </c>
      <c r="J99" s="218"/>
      <c r="K99" s="218"/>
      <c r="L99" s="218">
        <v>1742</v>
      </c>
      <c r="M99" s="214" t="s">
        <v>98605</v>
      </c>
    </row>
    <row r="100" spans="1:13" ht="15">
      <c r="A100" s="218">
        <v>1743</v>
      </c>
      <c r="B100" s="223" t="s">
        <v>97783</v>
      </c>
      <c r="C100" s="223"/>
      <c r="D100" s="223"/>
      <c r="E100" s="218" t="s">
        <v>97837</v>
      </c>
      <c r="F100" s="218" t="s">
        <v>2</v>
      </c>
      <c r="G100" s="218" t="s">
        <v>2</v>
      </c>
      <c r="H100" s="218" t="str">
        <f t="shared" si="1"/>
        <v>Construction Contractors</v>
      </c>
      <c r="I100" s="218" t="s">
        <v>97746</v>
      </c>
      <c r="J100" s="218" t="s">
        <v>98713</v>
      </c>
      <c r="K100" s="218" t="s">
        <v>98714</v>
      </c>
      <c r="L100" s="218">
        <v>1743</v>
      </c>
      <c r="M100" s="214" t="s">
        <v>98605</v>
      </c>
    </row>
    <row r="101" spans="1:13" ht="15">
      <c r="A101" s="218">
        <v>1744</v>
      </c>
      <c r="B101" s="223" t="s">
        <v>97783</v>
      </c>
      <c r="C101" s="223"/>
      <c r="D101" s="223"/>
      <c r="E101" s="218" t="s">
        <v>97838</v>
      </c>
      <c r="F101" s="218" t="s">
        <v>2</v>
      </c>
      <c r="G101" s="218" t="s">
        <v>2</v>
      </c>
      <c r="H101" s="218" t="str">
        <f t="shared" si="1"/>
        <v>Construction Contractors</v>
      </c>
      <c r="I101" s="218" t="s">
        <v>97746</v>
      </c>
      <c r="J101" s="218" t="s">
        <v>98713</v>
      </c>
      <c r="K101" s="218" t="s">
        <v>98714</v>
      </c>
      <c r="L101" s="218">
        <v>1744</v>
      </c>
      <c r="M101" s="214" t="s">
        <v>98605</v>
      </c>
    </row>
    <row r="102" spans="1:13" ht="15">
      <c r="A102" s="218">
        <v>1745</v>
      </c>
      <c r="B102" s="223" t="s">
        <v>97783</v>
      </c>
      <c r="C102" s="223"/>
      <c r="D102" s="223"/>
      <c r="E102" s="218" t="s">
        <v>97839</v>
      </c>
      <c r="F102" s="218" t="s">
        <v>2</v>
      </c>
      <c r="G102" s="218" t="s">
        <v>2</v>
      </c>
      <c r="H102" s="218" t="str">
        <f t="shared" si="1"/>
        <v>Construction Contractors</v>
      </c>
      <c r="I102" s="218" t="s">
        <v>97746</v>
      </c>
      <c r="J102" s="218"/>
      <c r="K102" s="218"/>
      <c r="L102" s="218">
        <v>1745</v>
      </c>
      <c r="M102" s="214" t="s">
        <v>98605</v>
      </c>
    </row>
    <row r="103" spans="1:13" ht="15">
      <c r="A103" s="218">
        <v>1751</v>
      </c>
      <c r="B103" s="223" t="s">
        <v>97783</v>
      </c>
      <c r="C103" s="223"/>
      <c r="D103" s="223"/>
      <c r="E103" s="218" t="s">
        <v>97840</v>
      </c>
      <c r="F103" s="218" t="s">
        <v>3</v>
      </c>
      <c r="G103" s="218" t="s">
        <v>3</v>
      </c>
      <c r="H103" s="218" t="str">
        <f t="shared" si="1"/>
        <v>Construction Contractors</v>
      </c>
      <c r="I103" s="218" t="s">
        <v>97746</v>
      </c>
      <c r="J103" s="218" t="s">
        <v>98713</v>
      </c>
      <c r="K103" s="218" t="s">
        <v>98714</v>
      </c>
      <c r="L103" s="218">
        <v>1751</v>
      </c>
      <c r="M103" s="214" t="s">
        <v>98605</v>
      </c>
    </row>
    <row r="104" spans="1:13" ht="15">
      <c r="A104" s="218">
        <v>1752</v>
      </c>
      <c r="B104" s="223" t="s">
        <v>97783</v>
      </c>
      <c r="C104" s="223"/>
      <c r="D104" s="223"/>
      <c r="E104" s="218" t="s">
        <v>97841</v>
      </c>
      <c r="F104" s="218" t="s">
        <v>3</v>
      </c>
      <c r="G104" s="218" t="s">
        <v>3</v>
      </c>
      <c r="H104" s="218" t="str">
        <f t="shared" si="1"/>
        <v>Construction Contractors</v>
      </c>
      <c r="I104" s="218" t="s">
        <v>97746</v>
      </c>
      <c r="J104" s="218"/>
      <c r="K104" s="218"/>
      <c r="L104" s="218">
        <v>1752</v>
      </c>
      <c r="M104" s="214" t="s">
        <v>98605</v>
      </c>
    </row>
    <row r="105" spans="1:13" ht="15">
      <c r="A105" s="218">
        <v>1753</v>
      </c>
      <c r="B105" s="223" t="s">
        <v>97783</v>
      </c>
      <c r="C105" s="223"/>
      <c r="D105" s="223"/>
      <c r="E105" s="218" t="s">
        <v>97842</v>
      </c>
      <c r="F105" s="218" t="s">
        <v>2</v>
      </c>
      <c r="G105" s="218" t="s">
        <v>2</v>
      </c>
      <c r="H105" s="218" t="str">
        <f t="shared" si="1"/>
        <v>Construction Contractors</v>
      </c>
      <c r="I105" s="218" t="s">
        <v>97746</v>
      </c>
      <c r="J105" s="218"/>
      <c r="K105" s="218"/>
      <c r="L105" s="218">
        <v>1753</v>
      </c>
      <c r="M105" s="214" t="s">
        <v>98605</v>
      </c>
    </row>
    <row r="106" spans="1:13" ht="15">
      <c r="A106" s="218">
        <v>1754</v>
      </c>
      <c r="B106" s="223" t="s">
        <v>97783</v>
      </c>
      <c r="C106" s="223"/>
      <c r="D106" s="223"/>
      <c r="E106" s="218" t="s">
        <v>97843</v>
      </c>
      <c r="F106" s="218" t="s">
        <v>2</v>
      </c>
      <c r="G106" s="218" t="s">
        <v>2</v>
      </c>
      <c r="H106" s="218" t="str">
        <f t="shared" si="1"/>
        <v>Construction Contractors</v>
      </c>
      <c r="I106" s="218" t="s">
        <v>97746</v>
      </c>
      <c r="J106" s="218"/>
      <c r="K106" s="218"/>
      <c r="L106" s="218">
        <v>1754</v>
      </c>
      <c r="M106" s="214" t="s">
        <v>98605</v>
      </c>
    </row>
    <row r="107" spans="1:13" ht="15">
      <c r="A107" s="218">
        <v>1755</v>
      </c>
      <c r="B107" s="223" t="s">
        <v>97783</v>
      </c>
      <c r="C107" s="223"/>
      <c r="D107" s="223"/>
      <c r="E107" s="218" t="s">
        <v>97844</v>
      </c>
      <c r="F107" s="218" t="s">
        <v>3</v>
      </c>
      <c r="G107" s="218" t="s">
        <v>3</v>
      </c>
      <c r="H107" s="218" t="str">
        <f t="shared" si="1"/>
        <v>Construction Contractors</v>
      </c>
      <c r="I107" s="218" t="s">
        <v>97746</v>
      </c>
      <c r="J107" s="218"/>
      <c r="K107" s="218"/>
      <c r="L107" s="218">
        <v>1755</v>
      </c>
      <c r="M107" s="214" t="s">
        <v>98605</v>
      </c>
    </row>
    <row r="108" spans="1:13" ht="15">
      <c r="A108" s="218">
        <v>1756</v>
      </c>
      <c r="B108" s="223" t="s">
        <v>97783</v>
      </c>
      <c r="C108" s="223"/>
      <c r="D108" s="223"/>
      <c r="E108" s="218" t="s">
        <v>97845</v>
      </c>
      <c r="F108" s="218" t="s">
        <v>2</v>
      </c>
      <c r="G108" s="218" t="s">
        <v>2</v>
      </c>
      <c r="H108" s="218" t="str">
        <f t="shared" si="1"/>
        <v>Construction Contractors</v>
      </c>
      <c r="I108" s="218" t="s">
        <v>97746</v>
      </c>
      <c r="J108" s="218"/>
      <c r="K108" s="218"/>
      <c r="L108" s="218">
        <v>1756</v>
      </c>
      <c r="M108" s="214" t="s">
        <v>98605</v>
      </c>
    </row>
    <row r="109" spans="1:13" ht="15">
      <c r="A109" s="218">
        <v>1757</v>
      </c>
      <c r="B109" s="223" t="s">
        <v>97783</v>
      </c>
      <c r="C109" s="223"/>
      <c r="D109" s="223"/>
      <c r="E109" s="218" t="s">
        <v>97846</v>
      </c>
      <c r="F109" s="218" t="s">
        <v>2</v>
      </c>
      <c r="G109" s="218" t="s">
        <v>2</v>
      </c>
      <c r="H109" s="218" t="str">
        <f t="shared" si="1"/>
        <v>Construction Contractors</v>
      </c>
      <c r="I109" s="218" t="s">
        <v>97746</v>
      </c>
      <c r="J109" s="218"/>
      <c r="K109" s="218"/>
      <c r="L109" s="218">
        <v>1757</v>
      </c>
      <c r="M109" s="214" t="s">
        <v>98605</v>
      </c>
    </row>
    <row r="110" spans="1:13" ht="15">
      <c r="A110" s="218">
        <v>1761</v>
      </c>
      <c r="B110" s="223" t="s">
        <v>97783</v>
      </c>
      <c r="C110" s="223"/>
      <c r="D110" s="223"/>
      <c r="E110" s="218" t="s">
        <v>97847</v>
      </c>
      <c r="F110" s="218" t="s">
        <v>2</v>
      </c>
      <c r="G110" s="218" t="s">
        <v>2</v>
      </c>
      <c r="H110" s="218" t="str">
        <f t="shared" si="1"/>
        <v>Construction Contractors</v>
      </c>
      <c r="I110" s="218" t="s">
        <v>97746</v>
      </c>
      <c r="J110" s="218" t="s">
        <v>98713</v>
      </c>
      <c r="K110" s="218" t="s">
        <v>98714</v>
      </c>
      <c r="L110" s="218">
        <v>1761</v>
      </c>
      <c r="M110" s="214" t="s">
        <v>98605</v>
      </c>
    </row>
    <row r="111" spans="1:13" ht="15">
      <c r="A111" s="218">
        <v>1762</v>
      </c>
      <c r="B111" s="223" t="s">
        <v>97783</v>
      </c>
      <c r="C111" s="223"/>
      <c r="D111" s="223"/>
      <c r="E111" s="218" t="s">
        <v>97848</v>
      </c>
      <c r="F111" s="218" t="s">
        <v>2</v>
      </c>
      <c r="G111" s="218" t="s">
        <v>2</v>
      </c>
      <c r="H111" s="218" t="str">
        <f t="shared" si="1"/>
        <v>Construction Contractors</v>
      </c>
      <c r="I111" s="218" t="s">
        <v>97746</v>
      </c>
      <c r="J111" s="218"/>
      <c r="K111" s="218"/>
      <c r="L111" s="218">
        <v>1762</v>
      </c>
      <c r="M111" s="214" t="s">
        <v>98605</v>
      </c>
    </row>
    <row r="112" spans="1:13" ht="15">
      <c r="A112" s="218">
        <v>1763</v>
      </c>
      <c r="B112" s="223" t="s">
        <v>97783</v>
      </c>
      <c r="C112" s="223"/>
      <c r="D112" s="223"/>
      <c r="E112" s="218" t="s">
        <v>97849</v>
      </c>
      <c r="F112" s="218" t="s">
        <v>97778</v>
      </c>
      <c r="G112" s="218" t="s">
        <v>97727</v>
      </c>
      <c r="H112" s="218" t="str">
        <f t="shared" si="1"/>
        <v>Construction Contractors</v>
      </c>
      <c r="I112" s="218" t="s">
        <v>97746</v>
      </c>
      <c r="J112" s="218"/>
      <c r="K112" s="218"/>
      <c r="L112" s="218">
        <v>1763</v>
      </c>
      <c r="M112" s="214" t="s">
        <v>98605</v>
      </c>
    </row>
    <row r="113" spans="1:13" ht="15">
      <c r="A113" s="218">
        <v>1764</v>
      </c>
      <c r="B113" s="223" t="s">
        <v>97783</v>
      </c>
      <c r="C113" s="223"/>
      <c r="D113" s="223"/>
      <c r="E113" s="218" t="s">
        <v>97850</v>
      </c>
      <c r="F113" s="218" t="s">
        <v>2</v>
      </c>
      <c r="G113" s="218" t="s">
        <v>2</v>
      </c>
      <c r="H113" s="218" t="str">
        <f t="shared" si="1"/>
        <v>Construction Contractors</v>
      </c>
      <c r="I113" s="218" t="s">
        <v>97746</v>
      </c>
      <c r="J113" s="218"/>
      <c r="K113" s="218"/>
      <c r="L113" s="218">
        <v>1764</v>
      </c>
      <c r="M113" s="214" t="s">
        <v>98605</v>
      </c>
    </row>
    <row r="114" spans="1:13" ht="15">
      <c r="A114" s="218">
        <v>1765</v>
      </c>
      <c r="B114" s="223" t="s">
        <v>97783</v>
      </c>
      <c r="C114" s="223"/>
      <c r="D114" s="223"/>
      <c r="E114" s="218" t="s">
        <v>97851</v>
      </c>
      <c r="F114" s="218" t="s">
        <v>2</v>
      </c>
      <c r="G114" s="218" t="s">
        <v>2</v>
      </c>
      <c r="H114" s="218" t="str">
        <f t="shared" si="1"/>
        <v>Construction Contractors</v>
      </c>
      <c r="I114" s="218" t="s">
        <v>97746</v>
      </c>
      <c r="J114" s="218"/>
      <c r="K114" s="218"/>
      <c r="L114" s="218">
        <v>1765</v>
      </c>
      <c r="M114" s="214" t="s">
        <v>98605</v>
      </c>
    </row>
    <row r="115" spans="1:13" ht="15">
      <c r="A115" s="218">
        <v>1766</v>
      </c>
      <c r="B115" s="223" t="s">
        <v>97783</v>
      </c>
      <c r="C115" s="223"/>
      <c r="D115" s="223"/>
      <c r="E115" s="218" t="s">
        <v>97852</v>
      </c>
      <c r="F115" s="218" t="s">
        <v>2</v>
      </c>
      <c r="G115" s="218" t="s">
        <v>2</v>
      </c>
      <c r="H115" s="218" t="str">
        <f t="shared" si="1"/>
        <v>Construction Contractors</v>
      </c>
      <c r="I115" s="218" t="s">
        <v>97746</v>
      </c>
      <c r="J115" s="218"/>
      <c r="K115" s="218"/>
      <c r="L115" s="218">
        <v>1766</v>
      </c>
      <c r="M115" s="214" t="s">
        <v>98605</v>
      </c>
    </row>
    <row r="116" spans="1:13" ht="15">
      <c r="A116" s="218">
        <v>1770</v>
      </c>
      <c r="B116" s="223" t="s">
        <v>97783</v>
      </c>
      <c r="C116" s="223"/>
      <c r="D116" s="223"/>
      <c r="E116" s="218" t="s">
        <v>97853</v>
      </c>
      <c r="F116" s="218" t="s">
        <v>97778</v>
      </c>
      <c r="G116" s="218" t="s">
        <v>97727</v>
      </c>
      <c r="H116" s="218" t="str">
        <f t="shared" si="1"/>
        <v>Construction Contractors</v>
      </c>
      <c r="I116" s="218" t="s">
        <v>97746</v>
      </c>
      <c r="J116" s="218"/>
      <c r="K116" s="218"/>
      <c r="L116" s="218">
        <v>1770</v>
      </c>
      <c r="M116" s="214" t="s">
        <v>98605</v>
      </c>
    </row>
    <row r="117" spans="1:13" ht="15">
      <c r="A117" s="218">
        <v>1771</v>
      </c>
      <c r="B117" s="223" t="s">
        <v>97783</v>
      </c>
      <c r="C117" s="223"/>
      <c r="D117" s="223"/>
      <c r="E117" s="218" t="s">
        <v>97854</v>
      </c>
      <c r="F117" s="218" t="s">
        <v>2</v>
      </c>
      <c r="G117" s="218" t="s">
        <v>2</v>
      </c>
      <c r="H117" s="218" t="str">
        <f t="shared" si="1"/>
        <v>Commercial Marine</v>
      </c>
      <c r="I117" s="229" t="s">
        <v>97855</v>
      </c>
      <c r="J117" s="218"/>
      <c r="K117" s="218"/>
      <c r="L117" s="218">
        <v>1771</v>
      </c>
      <c r="M117" s="214" t="s">
        <v>98605</v>
      </c>
    </row>
    <row r="118" spans="1:13" ht="15">
      <c r="A118" s="218">
        <v>1772</v>
      </c>
      <c r="B118" s="223" t="s">
        <v>97783</v>
      </c>
      <c r="C118" s="223"/>
      <c r="D118" s="223"/>
      <c r="E118" s="218" t="s">
        <v>97856</v>
      </c>
      <c r="F118" s="218" t="s">
        <v>97778</v>
      </c>
      <c r="G118" s="218" t="s">
        <v>97727</v>
      </c>
      <c r="H118" s="218" t="str">
        <f t="shared" si="1"/>
        <v>Commercial Marine</v>
      </c>
      <c r="I118" s="229" t="s">
        <v>97855</v>
      </c>
      <c r="J118" s="218"/>
      <c r="K118" s="218"/>
      <c r="L118" s="218">
        <v>1772</v>
      </c>
      <c r="M118" s="214" t="s">
        <v>98605</v>
      </c>
    </row>
    <row r="119" spans="1:13" ht="15">
      <c r="A119" s="218">
        <v>1773</v>
      </c>
      <c r="B119" s="223" t="s">
        <v>97783</v>
      </c>
      <c r="C119" s="223"/>
      <c r="D119" s="223"/>
      <c r="E119" s="218" t="s">
        <v>97857</v>
      </c>
      <c r="F119" s="218" t="s">
        <v>97778</v>
      </c>
      <c r="G119" s="218" t="s">
        <v>97727</v>
      </c>
      <c r="H119" s="218" t="str">
        <f t="shared" si="1"/>
        <v>Commercial Marine</v>
      </c>
      <c r="I119" s="229" t="s">
        <v>97855</v>
      </c>
      <c r="J119" s="218"/>
      <c r="K119" s="218"/>
      <c r="L119" s="218">
        <v>1773</v>
      </c>
      <c r="M119" s="214" t="s">
        <v>98605</v>
      </c>
    </row>
    <row r="120" spans="1:13" ht="15">
      <c r="A120" s="218">
        <v>1774</v>
      </c>
      <c r="B120" s="223" t="s">
        <v>97783</v>
      </c>
      <c r="C120" s="223"/>
      <c r="D120" s="223"/>
      <c r="E120" s="218" t="s">
        <v>97858</v>
      </c>
      <c r="F120" s="218" t="s">
        <v>97778</v>
      </c>
      <c r="G120" s="218" t="s">
        <v>97727</v>
      </c>
      <c r="H120" s="218" t="str">
        <f t="shared" si="1"/>
        <v>Construction Contractors</v>
      </c>
      <c r="I120" s="218" t="s">
        <v>97746</v>
      </c>
      <c r="J120" s="218"/>
      <c r="K120" s="218"/>
      <c r="L120" s="218">
        <v>1774</v>
      </c>
      <c r="M120" s="214" t="s">
        <v>98605</v>
      </c>
    </row>
    <row r="121" spans="1:13" ht="15">
      <c r="A121" s="218">
        <v>1775</v>
      </c>
      <c r="B121" s="223" t="s">
        <v>97783</v>
      </c>
      <c r="C121" s="223"/>
      <c r="D121" s="223"/>
      <c r="E121" s="218" t="s">
        <v>97859</v>
      </c>
      <c r="F121" s="218" t="s">
        <v>2</v>
      </c>
      <c r="G121" s="218" t="s">
        <v>2</v>
      </c>
      <c r="H121" s="218" t="str">
        <f t="shared" si="1"/>
        <v>Roofing Contractors</v>
      </c>
      <c r="I121" s="218" t="s">
        <v>97860</v>
      </c>
      <c r="J121" s="218"/>
      <c r="K121" s="218"/>
      <c r="L121" s="218">
        <v>1775</v>
      </c>
      <c r="M121" s="214" t="s">
        <v>98605</v>
      </c>
    </row>
    <row r="122" spans="1:13" ht="15">
      <c r="A122" s="218">
        <v>1776</v>
      </c>
      <c r="B122" s="223" t="s">
        <v>97783</v>
      </c>
      <c r="C122" s="223"/>
      <c r="D122" s="223"/>
      <c r="E122" s="218" t="s">
        <v>97861</v>
      </c>
      <c r="F122" s="218" t="s">
        <v>2</v>
      </c>
      <c r="G122" s="218" t="s">
        <v>2</v>
      </c>
      <c r="H122" s="218" t="str">
        <f t="shared" si="1"/>
        <v>Roofing Contractors</v>
      </c>
      <c r="I122" s="218" t="s">
        <v>97860</v>
      </c>
      <c r="J122" s="218"/>
      <c r="K122" s="218"/>
      <c r="L122" s="218">
        <v>1776</v>
      </c>
      <c r="M122" s="214" t="s">
        <v>98605</v>
      </c>
    </row>
    <row r="123" spans="1:13" ht="15">
      <c r="A123" s="218">
        <v>1777</v>
      </c>
      <c r="B123" s="223" t="s">
        <v>97783</v>
      </c>
      <c r="C123" s="223"/>
      <c r="D123" s="223"/>
      <c r="E123" s="218" t="s">
        <v>97862</v>
      </c>
      <c r="F123" s="218" t="s">
        <v>2</v>
      </c>
      <c r="G123" s="218" t="s">
        <v>2</v>
      </c>
      <c r="H123" s="218" t="str">
        <f t="shared" si="1"/>
        <v>Construction Contractors</v>
      </c>
      <c r="I123" s="218" t="s">
        <v>97746</v>
      </c>
      <c r="J123" s="218"/>
      <c r="K123" s="218"/>
      <c r="L123" s="218">
        <v>1777</v>
      </c>
      <c r="M123" s="214" t="s">
        <v>98605</v>
      </c>
    </row>
    <row r="124" spans="1:13" ht="15">
      <c r="A124" s="218">
        <v>1778</v>
      </c>
      <c r="B124" s="223" t="s">
        <v>97783</v>
      </c>
      <c r="C124" s="223"/>
      <c r="D124" s="223"/>
      <c r="E124" s="218" t="s">
        <v>97863</v>
      </c>
      <c r="F124" s="218" t="s">
        <v>3</v>
      </c>
      <c r="G124" s="218" t="s">
        <v>3</v>
      </c>
      <c r="H124" s="218" t="str">
        <f t="shared" si="1"/>
        <v>Construction Contractors</v>
      </c>
      <c r="I124" s="218" t="s">
        <v>97746</v>
      </c>
      <c r="J124" s="218"/>
      <c r="K124" s="218"/>
      <c r="L124" s="218">
        <v>1778</v>
      </c>
      <c r="M124" s="214" t="s">
        <v>98605</v>
      </c>
    </row>
    <row r="125" spans="1:13" ht="15">
      <c r="A125" s="218">
        <v>1779</v>
      </c>
      <c r="B125" s="223" t="s">
        <v>97783</v>
      </c>
      <c r="C125" s="223"/>
      <c r="D125" s="223"/>
      <c r="E125" s="218" t="s">
        <v>97864</v>
      </c>
      <c r="F125" s="218" t="s">
        <v>3</v>
      </c>
      <c r="G125" s="218" t="s">
        <v>3</v>
      </c>
      <c r="H125" s="218" t="str">
        <f t="shared" si="1"/>
        <v>Construction Contractors</v>
      </c>
      <c r="I125" s="218" t="s">
        <v>97746</v>
      </c>
      <c r="J125" s="218"/>
      <c r="K125" s="218"/>
      <c r="L125" s="218">
        <v>1779</v>
      </c>
      <c r="M125" s="214" t="s">
        <v>98605</v>
      </c>
    </row>
    <row r="126" spans="1:13" ht="15">
      <c r="A126" s="218">
        <v>1780</v>
      </c>
      <c r="B126" s="223" t="s">
        <v>97783</v>
      </c>
      <c r="C126" s="223"/>
      <c r="D126" s="223"/>
      <c r="E126" s="218" t="s">
        <v>97865</v>
      </c>
      <c r="F126" s="218" t="s">
        <v>1</v>
      </c>
      <c r="G126" s="218" t="s">
        <v>1</v>
      </c>
      <c r="H126" s="218" t="str">
        <f t="shared" si="1"/>
        <v>Construction Contractors</v>
      </c>
      <c r="I126" s="218" t="s">
        <v>97746</v>
      </c>
      <c r="J126" s="218"/>
      <c r="K126" s="218"/>
      <c r="L126" s="218">
        <v>1780</v>
      </c>
      <c r="M126" s="214" t="s">
        <v>98605</v>
      </c>
    </row>
    <row r="127" spans="1:13" ht="15">
      <c r="A127" s="218">
        <v>1781</v>
      </c>
      <c r="B127" s="223" t="s">
        <v>97783</v>
      </c>
      <c r="C127" s="223"/>
      <c r="D127" s="223"/>
      <c r="E127" s="218" t="s">
        <v>97866</v>
      </c>
      <c r="F127" s="218" t="s">
        <v>97778</v>
      </c>
      <c r="G127" s="218" t="s">
        <v>97727</v>
      </c>
      <c r="H127" s="218" t="str">
        <f t="shared" si="1"/>
        <v>Construction Contractors</v>
      </c>
      <c r="I127" s="218" t="s">
        <v>97746</v>
      </c>
      <c r="J127" s="218"/>
      <c r="K127" s="218"/>
      <c r="L127" s="218">
        <v>1781</v>
      </c>
      <c r="M127" s="214" t="s">
        <v>98605</v>
      </c>
    </row>
    <row r="128" spans="1:13" ht="15">
      <c r="A128" s="218">
        <v>1782</v>
      </c>
      <c r="B128" s="223" t="s">
        <v>97783</v>
      </c>
      <c r="C128" s="223"/>
      <c r="D128" s="223"/>
      <c r="E128" s="218" t="s">
        <v>97867</v>
      </c>
      <c r="F128" s="218" t="s">
        <v>97778</v>
      </c>
      <c r="G128" s="218" t="s">
        <v>97727</v>
      </c>
      <c r="H128" s="218" t="str">
        <f t="shared" si="1"/>
        <v>Enivronmental Contractors</v>
      </c>
      <c r="I128" s="229" t="s">
        <v>97868</v>
      </c>
      <c r="J128" s="218"/>
      <c r="K128" s="218"/>
      <c r="L128" s="218">
        <v>1782</v>
      </c>
      <c r="M128" s="214" t="s">
        <v>98605</v>
      </c>
    </row>
    <row r="129" spans="1:13" ht="15">
      <c r="A129" s="218">
        <v>1783</v>
      </c>
      <c r="B129" s="223" t="s">
        <v>97783</v>
      </c>
      <c r="C129" s="223"/>
      <c r="D129" s="223"/>
      <c r="E129" s="218" t="s">
        <v>97869</v>
      </c>
      <c r="F129" s="218" t="s">
        <v>2</v>
      </c>
      <c r="G129" s="218" t="s">
        <v>2</v>
      </c>
      <c r="H129" s="218" t="str">
        <f t="shared" si="1"/>
        <v>Construction Contractors</v>
      </c>
      <c r="I129" s="218" t="s">
        <v>97746</v>
      </c>
      <c r="J129" s="218"/>
      <c r="K129" s="218"/>
      <c r="L129" s="218">
        <v>1783</v>
      </c>
      <c r="M129" s="214" t="s">
        <v>98605</v>
      </c>
    </row>
    <row r="130" spans="1:13" ht="15">
      <c r="A130" s="218">
        <v>1811</v>
      </c>
      <c r="B130" s="223" t="s">
        <v>97783</v>
      </c>
      <c r="C130" s="223"/>
      <c r="D130" s="223"/>
      <c r="E130" s="218" t="s">
        <v>97870</v>
      </c>
      <c r="F130" s="218" t="s">
        <v>97778</v>
      </c>
      <c r="G130" s="218" t="s">
        <v>2</v>
      </c>
      <c r="H130" s="218" t="str">
        <f t="shared" si="1"/>
        <v>Construction, Erection &amp; Installation</v>
      </c>
      <c r="I130" s="218" t="s">
        <v>97871</v>
      </c>
      <c r="J130" s="218" t="s">
        <v>98713</v>
      </c>
      <c r="K130" s="218" t="s">
        <v>98714</v>
      </c>
      <c r="L130" s="218">
        <v>1811</v>
      </c>
      <c r="M130" s="214" t="s">
        <v>98605</v>
      </c>
    </row>
    <row r="131" spans="1:13" ht="15">
      <c r="A131" s="218">
        <v>1812</v>
      </c>
      <c r="B131" s="223" t="s">
        <v>97783</v>
      </c>
      <c r="C131" s="223"/>
      <c r="D131" s="223"/>
      <c r="E131" s="218" t="s">
        <v>97872</v>
      </c>
      <c r="F131" s="218" t="s">
        <v>97778</v>
      </c>
      <c r="G131" s="218" t="s">
        <v>2</v>
      </c>
      <c r="H131" s="218" t="str">
        <f t="shared" ref="H131:H194" si="2">PROPER(I131)</f>
        <v>Construction, Erection &amp; Installation</v>
      </c>
      <c r="I131" s="218" t="s">
        <v>97871</v>
      </c>
      <c r="J131" s="218" t="s">
        <v>98713</v>
      </c>
      <c r="K131" s="218" t="s">
        <v>98714</v>
      </c>
      <c r="L131" s="218">
        <v>1812</v>
      </c>
      <c r="M131" s="214" t="s">
        <v>98605</v>
      </c>
    </row>
    <row r="132" spans="1:13" ht="15">
      <c r="A132" s="218">
        <v>1813</v>
      </c>
      <c r="B132" s="223" t="s">
        <v>97783</v>
      </c>
      <c r="C132" s="223"/>
      <c r="D132" s="223"/>
      <c r="E132" s="218" t="s">
        <v>97873</v>
      </c>
      <c r="F132" s="218" t="s">
        <v>97778</v>
      </c>
      <c r="G132" s="218" t="s">
        <v>2</v>
      </c>
      <c r="H132" s="218" t="str">
        <f t="shared" si="2"/>
        <v>Construction, Erection &amp; Installation</v>
      </c>
      <c r="I132" s="218" t="s">
        <v>97871</v>
      </c>
      <c r="J132" s="218"/>
      <c r="K132" s="218"/>
      <c r="L132" s="218">
        <v>1813</v>
      </c>
      <c r="M132" s="214" t="s">
        <v>98605</v>
      </c>
    </row>
    <row r="133" spans="1:13" ht="15">
      <c r="A133" s="218">
        <v>1814</v>
      </c>
      <c r="B133" s="223" t="s">
        <v>97783</v>
      </c>
      <c r="C133" s="223"/>
      <c r="D133" s="223"/>
      <c r="E133" s="218" t="s">
        <v>97874</v>
      </c>
      <c r="F133" s="218" t="s">
        <v>97778</v>
      </c>
      <c r="G133" s="218" t="s">
        <v>2</v>
      </c>
      <c r="H133" s="218" t="str">
        <f t="shared" si="2"/>
        <v>Construction, Erection &amp; Installation</v>
      </c>
      <c r="I133" s="218" t="s">
        <v>97871</v>
      </c>
      <c r="J133" s="218"/>
      <c r="K133" s="218"/>
      <c r="L133" s="218">
        <v>1814</v>
      </c>
      <c r="M133" s="214" t="s">
        <v>98605</v>
      </c>
    </row>
    <row r="134" spans="1:13" ht="15">
      <c r="A134" s="218">
        <v>1830</v>
      </c>
      <c r="B134" s="223" t="s">
        <v>97783</v>
      </c>
      <c r="C134" s="223"/>
      <c r="D134" s="223"/>
      <c r="E134" s="218" t="s">
        <v>97875</v>
      </c>
      <c r="F134" s="218" t="s">
        <v>97778</v>
      </c>
      <c r="G134" s="218" t="s">
        <v>3</v>
      </c>
      <c r="H134" s="218" t="str">
        <f t="shared" si="2"/>
        <v>Construction, Erection &amp; Installation</v>
      </c>
      <c r="I134" s="218" t="s">
        <v>97871</v>
      </c>
      <c r="J134" s="218" t="s">
        <v>98713</v>
      </c>
      <c r="K134" s="218" t="s">
        <v>98714</v>
      </c>
      <c r="L134" s="218">
        <v>1830</v>
      </c>
      <c r="M134" s="214" t="s">
        <v>98605</v>
      </c>
    </row>
    <row r="135" spans="1:13" ht="15">
      <c r="A135" s="218">
        <v>1831</v>
      </c>
      <c r="B135" s="223" t="s">
        <v>97783</v>
      </c>
      <c r="C135" s="223"/>
      <c r="D135" s="223"/>
      <c r="E135" s="218" t="s">
        <v>97876</v>
      </c>
      <c r="F135" s="218" t="s">
        <v>0</v>
      </c>
      <c r="G135" s="218" t="s">
        <v>0</v>
      </c>
      <c r="H135" s="218" t="str">
        <f t="shared" si="2"/>
        <v>Construction, Erection &amp; Installation</v>
      </c>
      <c r="I135" s="218" t="s">
        <v>97871</v>
      </c>
      <c r="J135" s="218"/>
      <c r="K135" s="218"/>
      <c r="L135" s="218">
        <v>1831</v>
      </c>
      <c r="M135" s="214" t="s">
        <v>98605</v>
      </c>
    </row>
    <row r="136" spans="1:13" ht="15">
      <c r="A136" s="218">
        <v>1841</v>
      </c>
      <c r="B136" s="223" t="s">
        <v>97877</v>
      </c>
      <c r="C136" s="223"/>
      <c r="D136" s="223"/>
      <c r="E136" s="218" t="s">
        <v>97878</v>
      </c>
      <c r="F136" s="218" t="s">
        <v>3</v>
      </c>
      <c r="G136" s="218" t="s">
        <v>3</v>
      </c>
      <c r="H136" s="218" t="str">
        <f t="shared" si="2"/>
        <v>Vacant Realty</v>
      </c>
      <c r="I136" s="229" t="s">
        <v>97879</v>
      </c>
      <c r="J136" s="218" t="s">
        <v>98713</v>
      </c>
      <c r="K136" s="218" t="s">
        <v>98714</v>
      </c>
      <c r="L136" s="218">
        <v>1841</v>
      </c>
      <c r="M136" s="214" t="s">
        <v>98602</v>
      </c>
    </row>
    <row r="137" spans="1:13" ht="15">
      <c r="A137" s="218">
        <v>1842</v>
      </c>
      <c r="B137" s="223" t="s">
        <v>97877</v>
      </c>
      <c r="C137" s="223"/>
      <c r="D137" s="223"/>
      <c r="E137" s="218" t="s">
        <v>97880</v>
      </c>
      <c r="F137" s="218" t="s">
        <v>3</v>
      </c>
      <c r="G137" s="218" t="s">
        <v>3</v>
      </c>
      <c r="H137" s="218" t="str">
        <f t="shared" si="2"/>
        <v>Vacant Realty</v>
      </c>
      <c r="I137" s="229" t="s">
        <v>97879</v>
      </c>
      <c r="J137" s="218" t="s">
        <v>98713</v>
      </c>
      <c r="K137" s="218" t="s">
        <v>98714</v>
      </c>
      <c r="L137" s="218">
        <v>1842</v>
      </c>
      <c r="M137" s="214" t="s">
        <v>98602</v>
      </c>
    </row>
    <row r="138" spans="1:13" ht="15">
      <c r="A138" s="218">
        <v>2001</v>
      </c>
      <c r="B138" s="223" t="s">
        <v>97881</v>
      </c>
      <c r="C138" s="223"/>
      <c r="D138" s="223"/>
      <c r="E138" s="218" t="s">
        <v>97882</v>
      </c>
      <c r="F138" s="218" t="s">
        <v>2</v>
      </c>
      <c r="G138" s="218" t="s">
        <v>2</v>
      </c>
      <c r="H138" s="218" t="str">
        <f t="shared" si="2"/>
        <v>Manufacturing &amp; Processing</v>
      </c>
      <c r="I138" s="218" t="s">
        <v>97883</v>
      </c>
      <c r="J138" s="218" t="s">
        <v>98713</v>
      </c>
      <c r="K138" s="218" t="s">
        <v>98714</v>
      </c>
      <c r="L138" s="218">
        <v>2001</v>
      </c>
      <c r="M138" s="214" t="s">
        <v>98605</v>
      </c>
    </row>
    <row r="139" spans="1:13" ht="15">
      <c r="A139" s="218">
        <v>2002</v>
      </c>
      <c r="B139" s="223" t="s">
        <v>97881</v>
      </c>
      <c r="C139" s="223"/>
      <c r="D139" s="223"/>
      <c r="E139" s="218" t="s">
        <v>97884</v>
      </c>
      <c r="F139" s="218" t="s">
        <v>2</v>
      </c>
      <c r="G139" s="218" t="s">
        <v>2</v>
      </c>
      <c r="H139" s="218" t="str">
        <f t="shared" si="2"/>
        <v>Manufacturing &amp; Processing</v>
      </c>
      <c r="I139" s="218" t="s">
        <v>97883</v>
      </c>
      <c r="J139" s="218" t="s">
        <v>98713</v>
      </c>
      <c r="K139" s="218" t="s">
        <v>98714</v>
      </c>
      <c r="L139" s="218">
        <v>2002</v>
      </c>
      <c r="M139" s="214" t="s">
        <v>98605</v>
      </c>
    </row>
    <row r="140" spans="1:13" ht="15">
      <c r="A140" s="218">
        <v>2003</v>
      </c>
      <c r="B140" s="223" t="s">
        <v>97881</v>
      </c>
      <c r="C140" s="223"/>
      <c r="D140" s="223"/>
      <c r="E140" s="218" t="s">
        <v>97885</v>
      </c>
      <c r="F140" s="218" t="s">
        <v>97727</v>
      </c>
      <c r="G140" s="218" t="s">
        <v>3</v>
      </c>
      <c r="H140" s="218" t="str">
        <f t="shared" si="2"/>
        <v>Manufacturing &amp; Processing</v>
      </c>
      <c r="I140" s="218" t="s">
        <v>97883</v>
      </c>
      <c r="J140" s="218" t="s">
        <v>98713</v>
      </c>
      <c r="K140" s="218" t="s">
        <v>98714</v>
      </c>
      <c r="L140" s="218">
        <v>2003</v>
      </c>
      <c r="M140" s="214" t="s">
        <v>98605</v>
      </c>
    </row>
    <row r="141" spans="1:13" ht="15">
      <c r="A141" s="218">
        <v>2011</v>
      </c>
      <c r="B141" s="223" t="s">
        <v>97881</v>
      </c>
      <c r="C141" s="223"/>
      <c r="D141" s="223"/>
      <c r="E141" s="218" t="s">
        <v>97886</v>
      </c>
      <c r="F141" s="218" t="s">
        <v>1</v>
      </c>
      <c r="G141" s="218" t="s">
        <v>1</v>
      </c>
      <c r="H141" s="218" t="str">
        <f t="shared" si="2"/>
        <v>Manufacturing &amp; Processing</v>
      </c>
      <c r="I141" s="218" t="s">
        <v>97883</v>
      </c>
      <c r="J141" s="218" t="s">
        <v>98713</v>
      </c>
      <c r="K141" s="218" t="s">
        <v>98714</v>
      </c>
      <c r="L141" s="218">
        <v>2011</v>
      </c>
      <c r="M141" s="214" t="s">
        <v>98605</v>
      </c>
    </row>
    <row r="142" spans="1:13" ht="15">
      <c r="A142" s="218">
        <v>2021</v>
      </c>
      <c r="B142" s="223" t="s">
        <v>97881</v>
      </c>
      <c r="C142" s="223"/>
      <c r="D142" s="223"/>
      <c r="E142" s="218" t="s">
        <v>97887</v>
      </c>
      <c r="F142" s="218" t="s">
        <v>2</v>
      </c>
      <c r="G142" s="218" t="s">
        <v>2</v>
      </c>
      <c r="H142" s="218" t="str">
        <f t="shared" si="2"/>
        <v>Manufacturing &amp; Processing</v>
      </c>
      <c r="I142" s="218" t="s">
        <v>97883</v>
      </c>
      <c r="J142" s="218" t="s">
        <v>98713</v>
      </c>
      <c r="K142" s="218" t="s">
        <v>98714</v>
      </c>
      <c r="L142" s="218">
        <v>2021</v>
      </c>
      <c r="M142" s="214" t="s">
        <v>98605</v>
      </c>
    </row>
    <row r="143" spans="1:13" ht="15">
      <c r="A143" s="218">
        <v>2022</v>
      </c>
      <c r="B143" s="223" t="s">
        <v>97881</v>
      </c>
      <c r="C143" s="223"/>
      <c r="D143" s="223"/>
      <c r="E143" s="218" t="s">
        <v>97888</v>
      </c>
      <c r="F143" s="218" t="s">
        <v>1</v>
      </c>
      <c r="G143" s="218" t="s">
        <v>1</v>
      </c>
      <c r="H143" s="218" t="str">
        <f t="shared" si="2"/>
        <v>Manufacturing &amp; Processing</v>
      </c>
      <c r="I143" s="218" t="s">
        <v>97883</v>
      </c>
      <c r="J143" s="218" t="s">
        <v>98713</v>
      </c>
      <c r="K143" s="218" t="s">
        <v>98714</v>
      </c>
      <c r="L143" s="218">
        <v>2022</v>
      </c>
      <c r="M143" s="214" t="s">
        <v>98605</v>
      </c>
    </row>
    <row r="144" spans="1:13" ht="15">
      <c r="A144" s="218">
        <v>2030</v>
      </c>
      <c r="B144" s="223" t="s">
        <v>97881</v>
      </c>
      <c r="C144" s="223"/>
      <c r="D144" s="223"/>
      <c r="E144" s="218" t="s">
        <v>97889</v>
      </c>
      <c r="F144" s="218" t="s">
        <v>2</v>
      </c>
      <c r="G144" s="218" t="s">
        <v>2</v>
      </c>
      <c r="H144" s="218" t="str">
        <f t="shared" si="2"/>
        <v>Manufacturing &amp; Processing</v>
      </c>
      <c r="I144" s="218" t="s">
        <v>97883</v>
      </c>
      <c r="J144" s="218" t="s">
        <v>98713</v>
      </c>
      <c r="K144" s="218" t="s">
        <v>98714</v>
      </c>
      <c r="L144" s="218">
        <v>2030</v>
      </c>
      <c r="M144" s="214" t="s">
        <v>98605</v>
      </c>
    </row>
    <row r="145" spans="1:13" ht="15">
      <c r="A145" s="218">
        <v>2041</v>
      </c>
      <c r="B145" s="223" t="s">
        <v>97881</v>
      </c>
      <c r="C145" s="223"/>
      <c r="D145" s="223"/>
      <c r="E145" s="218" t="s">
        <v>97890</v>
      </c>
      <c r="F145" s="218" t="s">
        <v>3</v>
      </c>
      <c r="G145" s="218" t="s">
        <v>3</v>
      </c>
      <c r="H145" s="218" t="str">
        <f t="shared" si="2"/>
        <v>Manufacturing &amp; Processing</v>
      </c>
      <c r="I145" s="218" t="s">
        <v>97883</v>
      </c>
      <c r="J145" s="218" t="s">
        <v>98713</v>
      </c>
      <c r="K145" s="218" t="s">
        <v>98714</v>
      </c>
      <c r="L145" s="218">
        <v>2041</v>
      </c>
      <c r="M145" s="214" t="s">
        <v>98605</v>
      </c>
    </row>
    <row r="146" spans="1:13" ht="15">
      <c r="A146" s="218">
        <v>2042</v>
      </c>
      <c r="B146" s="223" t="s">
        <v>97881</v>
      </c>
      <c r="C146" s="223"/>
      <c r="D146" s="223"/>
      <c r="E146" s="218" t="s">
        <v>97891</v>
      </c>
      <c r="F146" s="218" t="s">
        <v>97778</v>
      </c>
      <c r="G146" s="218" t="s">
        <v>3</v>
      </c>
      <c r="H146" s="218" t="str">
        <f t="shared" si="2"/>
        <v>Manufacturing &amp; Processing</v>
      </c>
      <c r="I146" s="218" t="s">
        <v>97883</v>
      </c>
      <c r="J146" s="218" t="s">
        <v>98713</v>
      </c>
      <c r="K146" s="218" t="s">
        <v>98714</v>
      </c>
      <c r="L146" s="218">
        <v>2042</v>
      </c>
      <c r="M146" s="214" t="s">
        <v>98605</v>
      </c>
    </row>
    <row r="147" spans="1:13" ht="15">
      <c r="A147" s="218">
        <v>2043</v>
      </c>
      <c r="B147" s="223" t="s">
        <v>97881</v>
      </c>
      <c r="C147" s="223"/>
      <c r="D147" s="223"/>
      <c r="E147" s="218" t="s">
        <v>97892</v>
      </c>
      <c r="F147" s="218" t="s">
        <v>2</v>
      </c>
      <c r="G147" s="218" t="s">
        <v>2</v>
      </c>
      <c r="H147" s="218" t="str">
        <f t="shared" si="2"/>
        <v>Manufacturing &amp; Processing</v>
      </c>
      <c r="I147" s="218" t="s">
        <v>97883</v>
      </c>
      <c r="J147" s="218" t="s">
        <v>98713</v>
      </c>
      <c r="K147" s="218" t="s">
        <v>98714</v>
      </c>
      <c r="L147" s="218">
        <v>2043</v>
      </c>
      <c r="M147" s="214" t="s">
        <v>98605</v>
      </c>
    </row>
    <row r="148" spans="1:13" ht="15">
      <c r="A148" s="218">
        <v>2044</v>
      </c>
      <c r="B148" s="223" t="s">
        <v>97881</v>
      </c>
      <c r="C148" s="223"/>
      <c r="D148" s="223"/>
      <c r="E148" s="218" t="s">
        <v>97893</v>
      </c>
      <c r="F148" s="218" t="s">
        <v>3</v>
      </c>
      <c r="G148" s="218" t="s">
        <v>3</v>
      </c>
      <c r="H148" s="218" t="str">
        <f t="shared" si="2"/>
        <v>Manufacturing &amp; Processing</v>
      </c>
      <c r="I148" s="218" t="s">
        <v>97883</v>
      </c>
      <c r="J148" s="218" t="s">
        <v>98713</v>
      </c>
      <c r="K148" s="218" t="s">
        <v>98714</v>
      </c>
      <c r="L148" s="218">
        <v>2044</v>
      </c>
      <c r="M148" s="214" t="s">
        <v>98605</v>
      </c>
    </row>
    <row r="149" spans="1:13" ht="15">
      <c r="A149" s="218">
        <v>2051</v>
      </c>
      <c r="B149" s="223" t="s">
        <v>97881</v>
      </c>
      <c r="C149" s="223"/>
      <c r="D149" s="223"/>
      <c r="E149" s="218" t="s">
        <v>97894</v>
      </c>
      <c r="F149" s="218" t="s">
        <v>97778</v>
      </c>
      <c r="G149" s="218" t="s">
        <v>2</v>
      </c>
      <c r="H149" s="218" t="str">
        <f t="shared" si="2"/>
        <v>Manufacturing &amp; Processing</v>
      </c>
      <c r="I149" s="218" t="s">
        <v>97883</v>
      </c>
      <c r="J149" s="218" t="s">
        <v>98713</v>
      </c>
      <c r="K149" s="218" t="s">
        <v>98714</v>
      </c>
      <c r="L149" s="218">
        <v>2051</v>
      </c>
      <c r="M149" s="214" t="s">
        <v>98605</v>
      </c>
    </row>
    <row r="150" spans="1:13" ht="15">
      <c r="A150" s="218">
        <v>2052</v>
      </c>
      <c r="B150" s="223" t="s">
        <v>97881</v>
      </c>
      <c r="C150" s="223"/>
      <c r="D150" s="223"/>
      <c r="E150" s="218" t="s">
        <v>97895</v>
      </c>
      <c r="F150" s="218" t="s">
        <v>2</v>
      </c>
      <c r="G150" s="218" t="s">
        <v>2</v>
      </c>
      <c r="H150" s="218" t="str">
        <f t="shared" si="2"/>
        <v>Manufacturing &amp; Processing</v>
      </c>
      <c r="I150" s="218" t="s">
        <v>97883</v>
      </c>
      <c r="J150" s="218" t="s">
        <v>98713</v>
      </c>
      <c r="K150" s="218" t="s">
        <v>98714</v>
      </c>
      <c r="L150" s="218">
        <v>2052</v>
      </c>
      <c r="M150" s="214" t="s">
        <v>98605</v>
      </c>
    </row>
    <row r="151" spans="1:13" ht="15">
      <c r="A151" s="218">
        <v>2060</v>
      </c>
      <c r="B151" s="223" t="s">
        <v>97881</v>
      </c>
      <c r="C151" s="223"/>
      <c r="D151" s="223"/>
      <c r="E151" s="218" t="s">
        <v>97896</v>
      </c>
      <c r="F151" s="218" t="s">
        <v>2</v>
      </c>
      <c r="G151" s="218" t="s">
        <v>2</v>
      </c>
      <c r="H151" s="218" t="str">
        <f t="shared" si="2"/>
        <v>Manufacturing &amp; Processing</v>
      </c>
      <c r="I151" s="218" t="s">
        <v>97883</v>
      </c>
      <c r="J151" s="218" t="s">
        <v>98713</v>
      </c>
      <c r="K151" s="218" t="s">
        <v>98714</v>
      </c>
      <c r="L151" s="218">
        <v>2060</v>
      </c>
      <c r="M151" s="214" t="s">
        <v>98605</v>
      </c>
    </row>
    <row r="152" spans="1:13" ht="15">
      <c r="A152" s="218">
        <v>2070</v>
      </c>
      <c r="B152" s="223" t="s">
        <v>97881</v>
      </c>
      <c r="C152" s="223"/>
      <c r="D152" s="223"/>
      <c r="E152" s="218" t="s">
        <v>97897</v>
      </c>
      <c r="F152" s="218" t="s">
        <v>0</v>
      </c>
      <c r="G152" s="218" t="s">
        <v>0</v>
      </c>
      <c r="H152" s="218" t="str">
        <f t="shared" si="2"/>
        <v>Manufacturing &amp; Processing</v>
      </c>
      <c r="I152" s="218" t="s">
        <v>97883</v>
      </c>
      <c r="J152" s="218" t="s">
        <v>98713</v>
      </c>
      <c r="K152" s="218" t="s">
        <v>98714</v>
      </c>
      <c r="L152" s="218">
        <v>2070</v>
      </c>
      <c r="M152" s="214" t="s">
        <v>98605</v>
      </c>
    </row>
    <row r="153" spans="1:13" ht="15">
      <c r="A153" s="218">
        <v>2081</v>
      </c>
      <c r="B153" s="223" t="s">
        <v>97881</v>
      </c>
      <c r="C153" s="223"/>
      <c r="D153" s="223"/>
      <c r="E153" s="218" t="s">
        <v>97898</v>
      </c>
      <c r="F153" s="218" t="s">
        <v>0</v>
      </c>
      <c r="G153" s="218" t="s">
        <v>0</v>
      </c>
      <c r="H153" s="218" t="str">
        <f t="shared" si="2"/>
        <v>Manufacturing &amp; Processing</v>
      </c>
      <c r="I153" s="218" t="s">
        <v>97883</v>
      </c>
      <c r="J153" s="218" t="s">
        <v>98713</v>
      </c>
      <c r="K153" s="218" t="s">
        <v>98714</v>
      </c>
      <c r="L153" s="218">
        <v>2081</v>
      </c>
      <c r="M153" s="214" t="s">
        <v>98605</v>
      </c>
    </row>
    <row r="154" spans="1:13" ht="15">
      <c r="A154" s="218">
        <v>2082</v>
      </c>
      <c r="B154" s="223" t="s">
        <v>97881</v>
      </c>
      <c r="C154" s="223"/>
      <c r="D154" s="223"/>
      <c r="E154" s="218" t="s">
        <v>97899</v>
      </c>
      <c r="F154" s="218" t="s">
        <v>1</v>
      </c>
      <c r="G154" s="218" t="s">
        <v>1</v>
      </c>
      <c r="H154" s="218" t="str">
        <f t="shared" si="2"/>
        <v>Manufacturing &amp; Processing</v>
      </c>
      <c r="I154" s="218" t="s">
        <v>97883</v>
      </c>
      <c r="J154" s="218" t="s">
        <v>98713</v>
      </c>
      <c r="K154" s="218" t="s">
        <v>98714</v>
      </c>
      <c r="L154" s="218">
        <v>2082</v>
      </c>
      <c r="M154" s="214" t="s">
        <v>98605</v>
      </c>
    </row>
    <row r="155" spans="1:13" ht="15">
      <c r="A155" s="218">
        <v>2090</v>
      </c>
      <c r="B155" s="223" t="s">
        <v>97881</v>
      </c>
      <c r="C155" s="223"/>
      <c r="D155" s="223"/>
      <c r="E155" s="218" t="s">
        <v>97900</v>
      </c>
      <c r="F155" s="218" t="s">
        <v>97727</v>
      </c>
      <c r="G155" s="218" t="s">
        <v>97727</v>
      </c>
      <c r="H155" s="218" t="str">
        <f t="shared" si="2"/>
        <v>Manufacturing &amp; Processing</v>
      </c>
      <c r="I155" s="218" t="s">
        <v>97883</v>
      </c>
      <c r="J155" s="218" t="s">
        <v>98713</v>
      </c>
      <c r="K155" s="218" t="s">
        <v>98714</v>
      </c>
      <c r="L155" s="218">
        <v>2090</v>
      </c>
      <c r="M155" s="214" t="s">
        <v>98605</v>
      </c>
    </row>
    <row r="156" spans="1:13" ht="15">
      <c r="A156" s="218">
        <v>2100</v>
      </c>
      <c r="B156" s="223" t="s">
        <v>97881</v>
      </c>
      <c r="C156" s="223"/>
      <c r="D156" s="223"/>
      <c r="E156" s="218" t="s">
        <v>97901</v>
      </c>
      <c r="F156" s="218" t="s">
        <v>97727</v>
      </c>
      <c r="G156" s="218" t="s">
        <v>97727</v>
      </c>
      <c r="H156" s="218" t="str">
        <f t="shared" si="2"/>
        <v>Manufacturing &amp; Processing</v>
      </c>
      <c r="I156" s="218" t="s">
        <v>97883</v>
      </c>
      <c r="J156" s="218" t="s">
        <v>98713</v>
      </c>
      <c r="K156" s="218" t="s">
        <v>98714</v>
      </c>
      <c r="L156" s="218">
        <v>2100</v>
      </c>
      <c r="M156" s="214" t="s">
        <v>98605</v>
      </c>
    </row>
    <row r="157" spans="1:13" ht="15">
      <c r="A157" s="218">
        <v>2110</v>
      </c>
      <c r="B157" s="223" t="s">
        <v>97881</v>
      </c>
      <c r="C157" s="223"/>
      <c r="D157" s="223"/>
      <c r="E157" s="218" t="s">
        <v>97902</v>
      </c>
      <c r="F157" s="218" t="s">
        <v>97727</v>
      </c>
      <c r="G157" s="218" t="s">
        <v>97727</v>
      </c>
      <c r="H157" s="218" t="str">
        <f t="shared" si="2"/>
        <v>Manufacturing &amp; Processing</v>
      </c>
      <c r="I157" s="218" t="s">
        <v>97883</v>
      </c>
      <c r="J157" s="218" t="s">
        <v>98713</v>
      </c>
      <c r="K157" s="218" t="s">
        <v>98714</v>
      </c>
      <c r="L157" s="218">
        <v>2110</v>
      </c>
      <c r="M157" s="214" t="s">
        <v>98605</v>
      </c>
    </row>
    <row r="158" spans="1:13" ht="15">
      <c r="A158" s="218">
        <v>2291</v>
      </c>
      <c r="B158" s="223" t="s">
        <v>97881</v>
      </c>
      <c r="C158" s="223"/>
      <c r="D158" s="223"/>
      <c r="E158" s="218" t="s">
        <v>97903</v>
      </c>
      <c r="F158" s="218" t="s">
        <v>3</v>
      </c>
      <c r="G158" s="218" t="s">
        <v>3</v>
      </c>
      <c r="H158" s="218" t="str">
        <f t="shared" si="2"/>
        <v>Manufacturing &amp; Processing</v>
      </c>
      <c r="I158" s="218" t="s">
        <v>97883</v>
      </c>
      <c r="J158" s="218" t="s">
        <v>98713</v>
      </c>
      <c r="K158" s="218" t="s">
        <v>98714</v>
      </c>
      <c r="L158" s="218">
        <v>2291</v>
      </c>
      <c r="M158" s="214" t="s">
        <v>98605</v>
      </c>
    </row>
    <row r="159" spans="1:13" ht="15">
      <c r="A159" s="218">
        <v>2292</v>
      </c>
      <c r="B159" s="223" t="s">
        <v>97881</v>
      </c>
      <c r="C159" s="223"/>
      <c r="D159" s="223"/>
      <c r="E159" s="218" t="s">
        <v>97904</v>
      </c>
      <c r="F159" s="218" t="s">
        <v>3</v>
      </c>
      <c r="G159" s="218" t="s">
        <v>3</v>
      </c>
      <c r="H159" s="218" t="str">
        <f t="shared" si="2"/>
        <v>Manufacturing &amp; Processing</v>
      </c>
      <c r="I159" s="218" t="s">
        <v>97883</v>
      </c>
      <c r="J159" s="218" t="s">
        <v>98713</v>
      </c>
      <c r="K159" s="218" t="s">
        <v>98714</v>
      </c>
      <c r="L159" s="218">
        <v>2292</v>
      </c>
      <c r="M159" s="214" t="s">
        <v>98605</v>
      </c>
    </row>
    <row r="160" spans="1:13" ht="15">
      <c r="A160" s="218">
        <v>2300</v>
      </c>
      <c r="B160" s="223" t="s">
        <v>97881</v>
      </c>
      <c r="C160" s="223"/>
      <c r="D160" s="223"/>
      <c r="E160" s="218" t="s">
        <v>97905</v>
      </c>
      <c r="F160" s="218" t="s">
        <v>97778</v>
      </c>
      <c r="G160" s="218" t="s">
        <v>3</v>
      </c>
      <c r="H160" s="218" t="str">
        <f t="shared" si="2"/>
        <v>Manufacturing &amp; Processing</v>
      </c>
      <c r="I160" s="218" t="s">
        <v>97883</v>
      </c>
      <c r="J160" s="218" t="s">
        <v>98713</v>
      </c>
      <c r="K160" s="218" t="s">
        <v>98714</v>
      </c>
      <c r="L160" s="218">
        <v>2300</v>
      </c>
      <c r="M160" s="214" t="s">
        <v>98605</v>
      </c>
    </row>
    <row r="161" spans="1:13" ht="15">
      <c r="A161" s="218">
        <v>2310</v>
      </c>
      <c r="B161" s="223" t="s">
        <v>97881</v>
      </c>
      <c r="C161" s="223"/>
      <c r="D161" s="223"/>
      <c r="E161" s="218" t="s">
        <v>97906</v>
      </c>
      <c r="F161" s="218" t="s">
        <v>3</v>
      </c>
      <c r="G161" s="218" t="s">
        <v>3</v>
      </c>
      <c r="H161" s="218" t="str">
        <f t="shared" si="2"/>
        <v>Manufacturing &amp; Processing</v>
      </c>
      <c r="I161" s="218" t="s">
        <v>97883</v>
      </c>
      <c r="J161" s="218" t="s">
        <v>98713</v>
      </c>
      <c r="K161" s="218" t="s">
        <v>98714</v>
      </c>
      <c r="L161" s="218">
        <v>2310</v>
      </c>
      <c r="M161" s="214" t="s">
        <v>98605</v>
      </c>
    </row>
    <row r="162" spans="1:13" ht="15">
      <c r="A162" s="218">
        <v>2311</v>
      </c>
      <c r="B162" s="223" t="s">
        <v>97881</v>
      </c>
      <c r="C162" s="223"/>
      <c r="D162" s="223"/>
      <c r="E162" s="218" t="s">
        <v>97907</v>
      </c>
      <c r="F162" s="218" t="s">
        <v>3</v>
      </c>
      <c r="G162" s="218" t="s">
        <v>3</v>
      </c>
      <c r="H162" s="218" t="str">
        <f t="shared" si="2"/>
        <v>Manufacturing &amp; Processing</v>
      </c>
      <c r="I162" s="218" t="s">
        <v>97883</v>
      </c>
      <c r="J162" s="218" t="s">
        <v>98713</v>
      </c>
      <c r="K162" s="218" t="s">
        <v>98714</v>
      </c>
      <c r="L162" s="218">
        <v>2311</v>
      </c>
      <c r="M162" s="214" t="s">
        <v>98605</v>
      </c>
    </row>
    <row r="163" spans="1:13" ht="15">
      <c r="A163" s="218">
        <v>2330</v>
      </c>
      <c r="B163" s="223" t="s">
        <v>97881</v>
      </c>
      <c r="C163" s="223"/>
      <c r="D163" s="223"/>
      <c r="E163" s="218" t="s">
        <v>97908</v>
      </c>
      <c r="F163" s="218" t="s">
        <v>3</v>
      </c>
      <c r="G163" s="218" t="s">
        <v>3</v>
      </c>
      <c r="H163" s="218" t="str">
        <f t="shared" si="2"/>
        <v>Manufacturing &amp; Processing</v>
      </c>
      <c r="I163" s="218" t="s">
        <v>97883</v>
      </c>
      <c r="J163" s="218" t="s">
        <v>98713</v>
      </c>
      <c r="K163" s="218" t="s">
        <v>98714</v>
      </c>
      <c r="L163" s="218">
        <v>2330</v>
      </c>
      <c r="M163" s="214" t="s">
        <v>98605</v>
      </c>
    </row>
    <row r="164" spans="1:13" ht="15">
      <c r="A164" s="218">
        <v>2331</v>
      </c>
      <c r="B164" s="223" t="s">
        <v>97881</v>
      </c>
      <c r="C164" s="223"/>
      <c r="D164" s="223"/>
      <c r="E164" s="218" t="s">
        <v>97909</v>
      </c>
      <c r="F164" s="218" t="s">
        <v>97727</v>
      </c>
      <c r="G164" s="218" t="s">
        <v>97727</v>
      </c>
      <c r="H164" s="218" t="str">
        <f t="shared" si="2"/>
        <v>Manufacturing &amp; Processing</v>
      </c>
      <c r="I164" s="218" t="s">
        <v>97883</v>
      </c>
      <c r="J164" s="218" t="s">
        <v>98713</v>
      </c>
      <c r="K164" s="218" t="s">
        <v>98714</v>
      </c>
      <c r="L164" s="218">
        <v>2331</v>
      </c>
      <c r="M164" s="214" t="s">
        <v>98605</v>
      </c>
    </row>
    <row r="165" spans="1:13" ht="15">
      <c r="A165" s="218">
        <v>2332</v>
      </c>
      <c r="B165" s="223" t="s">
        <v>97881</v>
      </c>
      <c r="C165" s="223"/>
      <c r="D165" s="223"/>
      <c r="E165" s="218" t="s">
        <v>97910</v>
      </c>
      <c r="F165" s="218" t="s">
        <v>3</v>
      </c>
      <c r="G165" s="218" t="s">
        <v>3</v>
      </c>
      <c r="H165" s="218" t="str">
        <f t="shared" si="2"/>
        <v>Manufacturing &amp; Processing</v>
      </c>
      <c r="I165" s="218" t="s">
        <v>97883</v>
      </c>
      <c r="J165" s="218" t="s">
        <v>98713</v>
      </c>
      <c r="K165" s="218" t="s">
        <v>98714</v>
      </c>
      <c r="L165" s="218">
        <v>2332</v>
      </c>
      <c r="M165" s="214" t="s">
        <v>98605</v>
      </c>
    </row>
    <row r="166" spans="1:13" ht="15">
      <c r="A166" s="218">
        <v>2351</v>
      </c>
      <c r="B166" s="223" t="s">
        <v>97881</v>
      </c>
      <c r="C166" s="223"/>
      <c r="D166" s="223"/>
      <c r="E166" s="218" t="s">
        <v>97911</v>
      </c>
      <c r="F166" s="218" t="s">
        <v>3</v>
      </c>
      <c r="G166" s="218" t="s">
        <v>3</v>
      </c>
      <c r="H166" s="218" t="str">
        <f t="shared" si="2"/>
        <v>Manufacturing &amp; Processing</v>
      </c>
      <c r="I166" s="218" t="s">
        <v>97883</v>
      </c>
      <c r="J166" s="218" t="s">
        <v>98713</v>
      </c>
      <c r="K166" s="218" t="s">
        <v>98714</v>
      </c>
      <c r="L166" s="218">
        <v>2351</v>
      </c>
      <c r="M166" s="214" t="s">
        <v>98605</v>
      </c>
    </row>
    <row r="167" spans="1:13" ht="15">
      <c r="A167" s="218">
        <v>2352</v>
      </c>
      <c r="B167" s="223" t="s">
        <v>97881</v>
      </c>
      <c r="C167" s="223"/>
      <c r="D167" s="223"/>
      <c r="E167" s="218" t="s">
        <v>97912</v>
      </c>
      <c r="F167" s="218" t="s">
        <v>3</v>
      </c>
      <c r="G167" s="218" t="s">
        <v>3</v>
      </c>
      <c r="H167" s="218" t="str">
        <f t="shared" si="2"/>
        <v>Manufacturing &amp; Processing</v>
      </c>
      <c r="I167" s="218" t="s">
        <v>97883</v>
      </c>
      <c r="J167" s="218" t="s">
        <v>98713</v>
      </c>
      <c r="K167" s="218" t="s">
        <v>98714</v>
      </c>
      <c r="L167" s="218">
        <v>2352</v>
      </c>
      <c r="M167" s="214" t="s">
        <v>98605</v>
      </c>
    </row>
    <row r="168" spans="1:13" ht="15">
      <c r="A168" s="218">
        <v>2353</v>
      </c>
      <c r="B168" s="223" t="s">
        <v>97783</v>
      </c>
      <c r="C168" s="223"/>
      <c r="D168" s="223"/>
      <c r="E168" s="218" t="s">
        <v>97913</v>
      </c>
      <c r="F168" s="218" t="s">
        <v>2</v>
      </c>
      <c r="G168" s="218" t="s">
        <v>2</v>
      </c>
      <c r="H168" s="218" t="str">
        <f t="shared" si="2"/>
        <v>Construction, Erection &amp; Installation</v>
      </c>
      <c r="I168" s="218" t="s">
        <v>97871</v>
      </c>
      <c r="J168" s="218"/>
      <c r="K168" s="218"/>
      <c r="L168" s="218">
        <v>2353</v>
      </c>
      <c r="M168" s="214" t="s">
        <v>98605</v>
      </c>
    </row>
    <row r="169" spans="1:13" ht="15">
      <c r="A169" s="218">
        <v>2420</v>
      </c>
      <c r="B169" s="223" t="s">
        <v>97881</v>
      </c>
      <c r="C169" s="223"/>
      <c r="D169" s="223"/>
      <c r="E169" s="218" t="s">
        <v>97914</v>
      </c>
      <c r="F169" s="218" t="s">
        <v>97778</v>
      </c>
      <c r="G169" s="218" t="s">
        <v>3</v>
      </c>
      <c r="H169" s="218" t="str">
        <f t="shared" si="2"/>
        <v>Manufacturing &amp; Processing</v>
      </c>
      <c r="I169" s="218" t="s">
        <v>97883</v>
      </c>
      <c r="J169" s="218" t="s">
        <v>98713</v>
      </c>
      <c r="K169" s="218" t="s">
        <v>98714</v>
      </c>
      <c r="L169" s="218">
        <v>2420</v>
      </c>
      <c r="M169" s="214" t="s">
        <v>98605</v>
      </c>
    </row>
    <row r="170" spans="1:13" ht="15">
      <c r="A170" s="218">
        <v>2490</v>
      </c>
      <c r="B170" s="223" t="s">
        <v>97881</v>
      </c>
      <c r="C170" s="223"/>
      <c r="D170" s="223"/>
      <c r="E170" s="218" t="s">
        <v>97915</v>
      </c>
      <c r="F170" s="218" t="s">
        <v>3</v>
      </c>
      <c r="G170" s="218" t="s">
        <v>3</v>
      </c>
      <c r="H170" s="218" t="str">
        <f t="shared" si="2"/>
        <v>Manufacturing &amp; Processing</v>
      </c>
      <c r="I170" s="218" t="s">
        <v>97883</v>
      </c>
      <c r="J170" s="218" t="s">
        <v>98713</v>
      </c>
      <c r="K170" s="218" t="s">
        <v>98714</v>
      </c>
      <c r="L170" s="218">
        <v>2490</v>
      </c>
      <c r="M170" s="214" t="s">
        <v>98605</v>
      </c>
    </row>
    <row r="171" spans="1:13" ht="15">
      <c r="A171" s="218">
        <v>2491</v>
      </c>
      <c r="B171" s="223" t="s">
        <v>97881</v>
      </c>
      <c r="C171" s="223"/>
      <c r="D171" s="223"/>
      <c r="E171" s="218" t="s">
        <v>97916</v>
      </c>
      <c r="F171" s="218" t="s">
        <v>2</v>
      </c>
      <c r="G171" s="218" t="s">
        <v>2</v>
      </c>
      <c r="H171" s="218" t="str">
        <f t="shared" si="2"/>
        <v>Manufacturing &amp; Processing</v>
      </c>
      <c r="I171" s="218" t="s">
        <v>97883</v>
      </c>
      <c r="J171" s="218" t="s">
        <v>98713</v>
      </c>
      <c r="K171" s="218" t="s">
        <v>98714</v>
      </c>
      <c r="L171" s="218">
        <v>2491</v>
      </c>
      <c r="M171" s="214" t="s">
        <v>98605</v>
      </c>
    </row>
    <row r="172" spans="1:13" ht="15">
      <c r="A172" s="218">
        <v>2492</v>
      </c>
      <c r="B172" s="223" t="s">
        <v>97881</v>
      </c>
      <c r="C172" s="223"/>
      <c r="D172" s="223"/>
      <c r="E172" s="218" t="s">
        <v>97917</v>
      </c>
      <c r="F172" s="218" t="s">
        <v>97778</v>
      </c>
      <c r="G172" s="218" t="s">
        <v>2</v>
      </c>
      <c r="H172" s="218" t="str">
        <f t="shared" si="2"/>
        <v>Manufacturing &amp; Processing</v>
      </c>
      <c r="I172" s="218" t="s">
        <v>97883</v>
      </c>
      <c r="J172" s="218" t="s">
        <v>98713</v>
      </c>
      <c r="K172" s="218" t="s">
        <v>98714</v>
      </c>
      <c r="L172" s="218">
        <v>2492</v>
      </c>
      <c r="M172" s="214" t="s">
        <v>98605</v>
      </c>
    </row>
    <row r="173" spans="1:13" ht="15">
      <c r="A173" s="218">
        <v>2493</v>
      </c>
      <c r="B173" s="223" t="s">
        <v>97881</v>
      </c>
      <c r="C173" s="223"/>
      <c r="D173" s="223"/>
      <c r="E173" s="218" t="s">
        <v>97918</v>
      </c>
      <c r="F173" s="218" t="s">
        <v>3</v>
      </c>
      <c r="G173" s="218" t="s">
        <v>3</v>
      </c>
      <c r="H173" s="218" t="str">
        <f t="shared" si="2"/>
        <v>Manufacturing &amp; Processing</v>
      </c>
      <c r="I173" s="218" t="s">
        <v>97883</v>
      </c>
      <c r="J173" s="218" t="s">
        <v>98713</v>
      </c>
      <c r="K173" s="218" t="s">
        <v>98714</v>
      </c>
      <c r="L173" s="218">
        <v>2493</v>
      </c>
      <c r="M173" s="214" t="s">
        <v>98605</v>
      </c>
    </row>
    <row r="174" spans="1:13" ht="15">
      <c r="A174" s="218">
        <v>2494</v>
      </c>
      <c r="B174" s="223" t="s">
        <v>97881</v>
      </c>
      <c r="C174" s="223"/>
      <c r="D174" s="223"/>
      <c r="E174" s="218" t="s">
        <v>97919</v>
      </c>
      <c r="F174" s="218" t="s">
        <v>3</v>
      </c>
      <c r="G174" s="218" t="s">
        <v>3</v>
      </c>
      <c r="H174" s="218" t="str">
        <f t="shared" si="2"/>
        <v>Manufacturing &amp; Processing</v>
      </c>
      <c r="I174" s="218" t="s">
        <v>97883</v>
      </c>
      <c r="J174" s="218" t="s">
        <v>98713</v>
      </c>
      <c r="K174" s="218" t="s">
        <v>98714</v>
      </c>
      <c r="L174" s="218">
        <v>2494</v>
      </c>
      <c r="M174" s="214" t="s">
        <v>98605</v>
      </c>
    </row>
    <row r="175" spans="1:13" ht="15">
      <c r="A175" s="218">
        <v>2495</v>
      </c>
      <c r="B175" s="223" t="s">
        <v>97881</v>
      </c>
      <c r="C175" s="223"/>
      <c r="D175" s="223"/>
      <c r="E175" s="218" t="s">
        <v>97920</v>
      </c>
      <c r="F175" s="218" t="s">
        <v>3</v>
      </c>
      <c r="G175" s="218" t="s">
        <v>3</v>
      </c>
      <c r="H175" s="218" t="str">
        <f t="shared" si="2"/>
        <v>Manufacturing &amp; Processing</v>
      </c>
      <c r="I175" s="218" t="s">
        <v>97883</v>
      </c>
      <c r="J175" s="218" t="s">
        <v>98713</v>
      </c>
      <c r="K175" s="218" t="s">
        <v>98714</v>
      </c>
      <c r="L175" s="218">
        <v>2495</v>
      </c>
      <c r="M175" s="214" t="s">
        <v>98605</v>
      </c>
    </row>
    <row r="176" spans="1:13" ht="15">
      <c r="A176" s="218">
        <v>2591</v>
      </c>
      <c r="B176" s="223" t="s">
        <v>97881</v>
      </c>
      <c r="C176" s="223"/>
      <c r="D176" s="223"/>
      <c r="E176" s="218" t="s">
        <v>97921</v>
      </c>
      <c r="F176" s="218" t="s">
        <v>2</v>
      </c>
      <c r="G176" s="218" t="s">
        <v>2</v>
      </c>
      <c r="H176" s="218" t="str">
        <f t="shared" si="2"/>
        <v>Manufacturing &amp; Processing</v>
      </c>
      <c r="I176" s="218" t="s">
        <v>97883</v>
      </c>
      <c r="J176" s="218" t="s">
        <v>98713</v>
      </c>
      <c r="K176" s="218" t="s">
        <v>98714</v>
      </c>
      <c r="L176" s="218">
        <v>2591</v>
      </c>
      <c r="M176" s="214" t="s">
        <v>98605</v>
      </c>
    </row>
    <row r="177" spans="1:13" ht="15">
      <c r="A177" s="218">
        <v>2592</v>
      </c>
      <c r="B177" s="223" t="s">
        <v>97881</v>
      </c>
      <c r="C177" s="223"/>
      <c r="D177" s="223"/>
      <c r="E177" s="218" t="s">
        <v>97922</v>
      </c>
      <c r="F177" s="218" t="s">
        <v>97778</v>
      </c>
      <c r="G177" s="218" t="s">
        <v>3</v>
      </c>
      <c r="H177" s="218" t="str">
        <f t="shared" si="2"/>
        <v>Manufacturing &amp; Processing</v>
      </c>
      <c r="I177" s="218" t="s">
        <v>97883</v>
      </c>
      <c r="J177" s="218" t="s">
        <v>98713</v>
      </c>
      <c r="K177" s="218" t="s">
        <v>98714</v>
      </c>
      <c r="L177" s="218">
        <v>2592</v>
      </c>
      <c r="M177" s="214" t="s">
        <v>98605</v>
      </c>
    </row>
    <row r="178" spans="1:13" ht="15">
      <c r="A178" s="218">
        <v>2620</v>
      </c>
      <c r="B178" s="223" t="s">
        <v>97881</v>
      </c>
      <c r="C178" s="223"/>
      <c r="D178" s="223"/>
      <c r="E178" s="218" t="s">
        <v>97923</v>
      </c>
      <c r="F178" s="218" t="s">
        <v>3</v>
      </c>
      <c r="G178" s="218" t="s">
        <v>3</v>
      </c>
      <c r="H178" s="218" t="str">
        <f t="shared" si="2"/>
        <v>Manufacturing &amp; Processing</v>
      </c>
      <c r="I178" s="218" t="s">
        <v>97883</v>
      </c>
      <c r="J178" s="218" t="s">
        <v>98713</v>
      </c>
      <c r="K178" s="218" t="s">
        <v>98714</v>
      </c>
      <c r="L178" s="218">
        <v>2620</v>
      </c>
      <c r="M178" s="214" t="s">
        <v>98605</v>
      </c>
    </row>
    <row r="179" spans="1:13" ht="15">
      <c r="A179" s="218">
        <v>2631</v>
      </c>
      <c r="B179" s="223" t="s">
        <v>97881</v>
      </c>
      <c r="C179" s="223"/>
      <c r="D179" s="223"/>
      <c r="E179" s="218" t="s">
        <v>97924</v>
      </c>
      <c r="F179" s="218" t="s">
        <v>2</v>
      </c>
      <c r="G179" s="218" t="s">
        <v>2</v>
      </c>
      <c r="H179" s="218" t="str">
        <f t="shared" si="2"/>
        <v>Manufacturing &amp; Processing</v>
      </c>
      <c r="I179" s="218" t="s">
        <v>97883</v>
      </c>
      <c r="J179" s="218" t="s">
        <v>98713</v>
      </c>
      <c r="K179" s="218" t="s">
        <v>98714</v>
      </c>
      <c r="L179" s="218">
        <v>2631</v>
      </c>
      <c r="M179" s="214" t="s">
        <v>98605</v>
      </c>
    </row>
    <row r="180" spans="1:13" ht="15">
      <c r="A180" s="218">
        <v>2632</v>
      </c>
      <c r="B180" s="223" t="s">
        <v>97881</v>
      </c>
      <c r="C180" s="223"/>
      <c r="D180" s="223"/>
      <c r="E180" s="218" t="s">
        <v>97925</v>
      </c>
      <c r="F180" s="218" t="s">
        <v>2</v>
      </c>
      <c r="G180" s="218" t="s">
        <v>2</v>
      </c>
      <c r="H180" s="218" t="str">
        <f t="shared" si="2"/>
        <v>Manufacturing &amp; Processing</v>
      </c>
      <c r="I180" s="218" t="s">
        <v>97883</v>
      </c>
      <c r="J180" s="218" t="s">
        <v>98713</v>
      </c>
      <c r="K180" s="218" t="s">
        <v>98714</v>
      </c>
      <c r="L180" s="218">
        <v>2632</v>
      </c>
      <c r="M180" s="214" t="s">
        <v>98605</v>
      </c>
    </row>
    <row r="181" spans="1:13" ht="15">
      <c r="A181" s="218">
        <v>2633</v>
      </c>
      <c r="B181" s="223" t="s">
        <v>97881</v>
      </c>
      <c r="C181" s="223"/>
      <c r="D181" s="223"/>
      <c r="E181" s="218" t="s">
        <v>97926</v>
      </c>
      <c r="F181" s="218" t="s">
        <v>2</v>
      </c>
      <c r="G181" s="218" t="s">
        <v>2</v>
      </c>
      <c r="H181" s="218" t="str">
        <f t="shared" si="2"/>
        <v>Manufacturing &amp; Processing</v>
      </c>
      <c r="I181" s="218" t="s">
        <v>97883</v>
      </c>
      <c r="J181" s="218" t="s">
        <v>98713</v>
      </c>
      <c r="K181" s="218" t="s">
        <v>98714</v>
      </c>
      <c r="L181" s="218">
        <v>2633</v>
      </c>
      <c r="M181" s="214" t="s">
        <v>98605</v>
      </c>
    </row>
    <row r="182" spans="1:13" ht="15">
      <c r="A182" s="218">
        <v>2710</v>
      </c>
      <c r="B182" s="223" t="s">
        <v>97881</v>
      </c>
      <c r="C182" s="223"/>
      <c r="D182" s="223"/>
      <c r="E182" s="218" t="s">
        <v>97927</v>
      </c>
      <c r="F182" s="218" t="s">
        <v>2</v>
      </c>
      <c r="G182" s="218" t="s">
        <v>2</v>
      </c>
      <c r="H182" s="218" t="str">
        <f t="shared" si="2"/>
        <v>Manufacturing &amp; Processing</v>
      </c>
      <c r="I182" s="218" t="s">
        <v>97883</v>
      </c>
      <c r="J182" s="218" t="s">
        <v>98713</v>
      </c>
      <c r="K182" s="218" t="s">
        <v>98714</v>
      </c>
      <c r="L182" s="218">
        <v>2710</v>
      </c>
      <c r="M182" s="214" t="s">
        <v>98605</v>
      </c>
    </row>
    <row r="183" spans="1:13" ht="15">
      <c r="A183" s="218">
        <v>2750</v>
      </c>
      <c r="B183" s="223" t="s">
        <v>97881</v>
      </c>
      <c r="C183" s="223"/>
      <c r="D183" s="223"/>
      <c r="E183" s="218" t="s">
        <v>97928</v>
      </c>
      <c r="F183" s="218" t="s">
        <v>2</v>
      </c>
      <c r="G183" s="218" t="s">
        <v>2</v>
      </c>
      <c r="H183" s="218" t="str">
        <f t="shared" si="2"/>
        <v>Manufacturing &amp; Processing</v>
      </c>
      <c r="I183" s="218" t="s">
        <v>97883</v>
      </c>
      <c r="J183" s="218" t="s">
        <v>98713</v>
      </c>
      <c r="K183" s="218" t="s">
        <v>98714</v>
      </c>
      <c r="L183" s="218">
        <v>2750</v>
      </c>
      <c r="M183" s="214" t="s">
        <v>98605</v>
      </c>
    </row>
    <row r="184" spans="1:13" ht="15">
      <c r="A184" s="218">
        <v>2811</v>
      </c>
      <c r="B184" s="223" t="s">
        <v>97881</v>
      </c>
      <c r="C184" s="223"/>
      <c r="D184" s="223"/>
      <c r="E184" s="218" t="s">
        <v>97929</v>
      </c>
      <c r="F184" s="218" t="s">
        <v>97727</v>
      </c>
      <c r="G184" s="218" t="s">
        <v>97727</v>
      </c>
      <c r="H184" s="218" t="str">
        <f t="shared" si="2"/>
        <v>Manufacturing &amp; Processing</v>
      </c>
      <c r="I184" s="218" t="s">
        <v>97883</v>
      </c>
      <c r="J184" s="218" t="s">
        <v>98713</v>
      </c>
      <c r="K184" s="218" t="s">
        <v>98714</v>
      </c>
      <c r="L184" s="218">
        <v>2811</v>
      </c>
      <c r="M184" s="214" t="s">
        <v>98605</v>
      </c>
    </row>
    <row r="185" spans="1:13" ht="15">
      <c r="A185" s="218">
        <v>2812</v>
      </c>
      <c r="B185" s="223" t="s">
        <v>97881</v>
      </c>
      <c r="C185" s="223"/>
      <c r="D185" s="223"/>
      <c r="E185" s="218" t="s">
        <v>97930</v>
      </c>
      <c r="F185" s="218" t="s">
        <v>97778</v>
      </c>
      <c r="G185" s="218" t="s">
        <v>3</v>
      </c>
      <c r="H185" s="218" t="str">
        <f t="shared" si="2"/>
        <v>Manufacturing &amp; Processing</v>
      </c>
      <c r="I185" s="218" t="s">
        <v>97883</v>
      </c>
      <c r="J185" s="218" t="s">
        <v>98713</v>
      </c>
      <c r="K185" s="218" t="s">
        <v>98714</v>
      </c>
      <c r="L185" s="218">
        <v>2812</v>
      </c>
      <c r="M185" s="214" t="s">
        <v>98605</v>
      </c>
    </row>
    <row r="186" spans="1:13" ht="15">
      <c r="A186" s="218">
        <v>2813</v>
      </c>
      <c r="B186" s="223" t="s">
        <v>97881</v>
      </c>
      <c r="C186" s="223"/>
      <c r="D186" s="223"/>
      <c r="E186" s="218" t="s">
        <v>97931</v>
      </c>
      <c r="F186" s="218" t="s">
        <v>97727</v>
      </c>
      <c r="G186" s="218" t="s">
        <v>97727</v>
      </c>
      <c r="H186" s="218" t="str">
        <f t="shared" si="2"/>
        <v>Manufacturing &amp; Processing</v>
      </c>
      <c r="I186" s="218" t="s">
        <v>97883</v>
      </c>
      <c r="J186" s="218" t="s">
        <v>98713</v>
      </c>
      <c r="K186" s="218" t="s">
        <v>98714</v>
      </c>
      <c r="L186" s="218">
        <v>2813</v>
      </c>
      <c r="M186" s="214" t="s">
        <v>98605</v>
      </c>
    </row>
    <row r="187" spans="1:13" ht="15">
      <c r="A187" s="218">
        <v>2814</v>
      </c>
      <c r="B187" s="223" t="s">
        <v>97881</v>
      </c>
      <c r="C187" s="223"/>
      <c r="D187" s="223"/>
      <c r="E187" s="218" t="s">
        <v>97932</v>
      </c>
      <c r="F187" s="218" t="s">
        <v>97727</v>
      </c>
      <c r="G187" s="218" t="s">
        <v>97727</v>
      </c>
      <c r="H187" s="218" t="str">
        <f t="shared" si="2"/>
        <v>Manufacturing &amp; Processing</v>
      </c>
      <c r="I187" s="218" t="s">
        <v>97883</v>
      </c>
      <c r="J187" s="218" t="s">
        <v>98713</v>
      </c>
      <c r="K187" s="218" t="s">
        <v>98714</v>
      </c>
      <c r="L187" s="218">
        <v>2814</v>
      </c>
      <c r="M187" s="214" t="s">
        <v>98605</v>
      </c>
    </row>
    <row r="188" spans="1:13" ht="15">
      <c r="A188" s="218">
        <v>2815</v>
      </c>
      <c r="B188" s="223" t="s">
        <v>97881</v>
      </c>
      <c r="C188" s="223"/>
      <c r="D188" s="223"/>
      <c r="E188" s="218" t="s">
        <v>97933</v>
      </c>
      <c r="F188" s="218" t="s">
        <v>97727</v>
      </c>
      <c r="G188" s="218" t="s">
        <v>97727</v>
      </c>
      <c r="H188" s="218" t="str">
        <f t="shared" si="2"/>
        <v>Manufacturing &amp; Processing</v>
      </c>
      <c r="I188" s="218" t="s">
        <v>97883</v>
      </c>
      <c r="J188" s="218" t="s">
        <v>98713</v>
      </c>
      <c r="K188" s="218" t="s">
        <v>98714</v>
      </c>
      <c r="L188" s="218">
        <v>2815</v>
      </c>
      <c r="M188" s="214" t="s">
        <v>98605</v>
      </c>
    </row>
    <row r="189" spans="1:13" ht="15">
      <c r="A189" s="218">
        <v>2816</v>
      </c>
      <c r="B189" s="223" t="s">
        <v>97881</v>
      </c>
      <c r="C189" s="223"/>
      <c r="D189" s="223"/>
      <c r="E189" s="218" t="s">
        <v>97934</v>
      </c>
      <c r="F189" s="218" t="s">
        <v>2</v>
      </c>
      <c r="G189" s="218" t="s">
        <v>2</v>
      </c>
      <c r="H189" s="218" t="str">
        <f t="shared" si="2"/>
        <v>Manufacturing &amp; Processing</v>
      </c>
      <c r="I189" s="218" t="s">
        <v>97883</v>
      </c>
      <c r="J189" s="218" t="s">
        <v>98713</v>
      </c>
      <c r="K189" s="218" t="s">
        <v>98714</v>
      </c>
      <c r="L189" s="218">
        <v>2816</v>
      </c>
      <c r="M189" s="214" t="s">
        <v>98605</v>
      </c>
    </row>
    <row r="190" spans="1:13" ht="15">
      <c r="A190" s="218">
        <v>2817</v>
      </c>
      <c r="B190" s="223" t="s">
        <v>97881</v>
      </c>
      <c r="C190" s="223"/>
      <c r="D190" s="223"/>
      <c r="E190" s="218" t="s">
        <v>97935</v>
      </c>
      <c r="F190" s="218" t="s">
        <v>3</v>
      </c>
      <c r="G190" s="218" t="s">
        <v>3</v>
      </c>
      <c r="H190" s="218" t="str">
        <f t="shared" si="2"/>
        <v>Manufacturing &amp; Processing</v>
      </c>
      <c r="I190" s="218" t="s">
        <v>97883</v>
      </c>
      <c r="J190" s="218" t="s">
        <v>98713</v>
      </c>
      <c r="K190" s="218" t="s">
        <v>98714</v>
      </c>
      <c r="L190" s="218">
        <v>2817</v>
      </c>
      <c r="M190" s="214" t="s">
        <v>98605</v>
      </c>
    </row>
    <row r="191" spans="1:13" ht="15">
      <c r="A191" s="218">
        <v>2820</v>
      </c>
      <c r="B191" s="223" t="s">
        <v>97881</v>
      </c>
      <c r="C191" s="223"/>
      <c r="D191" s="223"/>
      <c r="E191" s="218" t="s">
        <v>97936</v>
      </c>
      <c r="F191" s="218" t="s">
        <v>3</v>
      </c>
      <c r="G191" s="218" t="s">
        <v>3</v>
      </c>
      <c r="H191" s="218" t="str">
        <f t="shared" si="2"/>
        <v>Manufacturing &amp; Processing</v>
      </c>
      <c r="I191" s="218" t="s">
        <v>97883</v>
      </c>
      <c r="J191" s="218" t="s">
        <v>98713</v>
      </c>
      <c r="K191" s="218" t="s">
        <v>98714</v>
      </c>
      <c r="L191" s="218">
        <v>2820</v>
      </c>
      <c r="M191" s="214" t="s">
        <v>98605</v>
      </c>
    </row>
    <row r="192" spans="1:13" ht="15">
      <c r="A192" s="218">
        <v>2832</v>
      </c>
      <c r="B192" s="223" t="s">
        <v>97881</v>
      </c>
      <c r="C192" s="223"/>
      <c r="D192" s="223"/>
      <c r="E192" s="218" t="s">
        <v>97937</v>
      </c>
      <c r="F192" s="218" t="s">
        <v>1</v>
      </c>
      <c r="G192" s="218" t="s">
        <v>1</v>
      </c>
      <c r="H192" s="218" t="str">
        <f t="shared" si="2"/>
        <v>Manufacturing &amp; Processing</v>
      </c>
      <c r="I192" s="218" t="s">
        <v>97883</v>
      </c>
      <c r="J192" s="218" t="s">
        <v>98713</v>
      </c>
      <c r="K192" s="218" t="s">
        <v>98714</v>
      </c>
      <c r="L192" s="218">
        <v>2832</v>
      </c>
      <c r="M192" s="214" t="s">
        <v>98605</v>
      </c>
    </row>
    <row r="193" spans="1:13" ht="15">
      <c r="A193" s="218">
        <v>2833</v>
      </c>
      <c r="B193" s="223" t="s">
        <v>97881</v>
      </c>
      <c r="C193" s="223"/>
      <c r="D193" s="223"/>
      <c r="E193" s="218" t="s">
        <v>97938</v>
      </c>
      <c r="F193" s="218" t="s">
        <v>0</v>
      </c>
      <c r="G193" s="218" t="s">
        <v>0</v>
      </c>
      <c r="H193" s="218" t="str">
        <f t="shared" si="2"/>
        <v>Manufacturing &amp; Processing</v>
      </c>
      <c r="I193" s="218" t="s">
        <v>97883</v>
      </c>
      <c r="J193" s="218" t="s">
        <v>98713</v>
      </c>
      <c r="K193" s="218" t="s">
        <v>98714</v>
      </c>
      <c r="L193" s="218">
        <v>2833</v>
      </c>
      <c r="M193" s="214" t="s">
        <v>98605</v>
      </c>
    </row>
    <row r="194" spans="1:13" ht="15">
      <c r="A194" s="218">
        <v>2834</v>
      </c>
      <c r="B194" s="223" t="s">
        <v>97881</v>
      </c>
      <c r="C194" s="223"/>
      <c r="D194" s="223"/>
      <c r="E194" s="218" t="s">
        <v>97939</v>
      </c>
      <c r="F194" s="218" t="s">
        <v>0</v>
      </c>
      <c r="G194" s="218" t="s">
        <v>0</v>
      </c>
      <c r="H194" s="218" t="str">
        <f t="shared" si="2"/>
        <v>Manufacturing &amp; Processing</v>
      </c>
      <c r="I194" s="218" t="s">
        <v>97883</v>
      </c>
      <c r="J194" s="218" t="s">
        <v>98713</v>
      </c>
      <c r="K194" s="218" t="s">
        <v>98714</v>
      </c>
      <c r="L194" s="218">
        <v>2834</v>
      </c>
      <c r="M194" s="214" t="s">
        <v>98605</v>
      </c>
    </row>
    <row r="195" spans="1:13" ht="15">
      <c r="A195" s="218">
        <v>2835</v>
      </c>
      <c r="B195" s="223" t="s">
        <v>97881</v>
      </c>
      <c r="C195" s="223"/>
      <c r="D195" s="223"/>
      <c r="E195" s="218" t="s">
        <v>97940</v>
      </c>
      <c r="F195" s="218" t="s">
        <v>0</v>
      </c>
      <c r="G195" s="218" t="s">
        <v>0</v>
      </c>
      <c r="H195" s="218" t="str">
        <f t="shared" ref="H195:H258" si="3">PROPER(I195)</f>
        <v>Manufacturing &amp; Processing</v>
      </c>
      <c r="I195" s="218" t="s">
        <v>97883</v>
      </c>
      <c r="J195" s="218" t="s">
        <v>98713</v>
      </c>
      <c r="K195" s="218" t="s">
        <v>98714</v>
      </c>
      <c r="L195" s="218">
        <v>2835</v>
      </c>
      <c r="M195" s="214" t="s">
        <v>98605</v>
      </c>
    </row>
    <row r="196" spans="1:13" ht="15">
      <c r="A196" s="218">
        <v>2840</v>
      </c>
      <c r="B196" s="223" t="s">
        <v>97881</v>
      </c>
      <c r="C196" s="223"/>
      <c r="D196" s="223"/>
      <c r="E196" s="218" t="s">
        <v>97941</v>
      </c>
      <c r="F196" s="218" t="s">
        <v>3</v>
      </c>
      <c r="G196" s="218" t="s">
        <v>3</v>
      </c>
      <c r="H196" s="218" t="str">
        <f t="shared" si="3"/>
        <v>Manufacturing &amp; Processing</v>
      </c>
      <c r="I196" s="218" t="s">
        <v>97883</v>
      </c>
      <c r="J196" s="218" t="s">
        <v>98713</v>
      </c>
      <c r="K196" s="218" t="s">
        <v>98714</v>
      </c>
      <c r="L196" s="218">
        <v>2840</v>
      </c>
      <c r="M196" s="214" t="s">
        <v>98605</v>
      </c>
    </row>
    <row r="197" spans="1:13" ht="15">
      <c r="A197" s="218">
        <v>2850</v>
      </c>
      <c r="B197" s="223" t="s">
        <v>97881</v>
      </c>
      <c r="C197" s="223"/>
      <c r="D197" s="223"/>
      <c r="E197" s="218" t="s">
        <v>97942</v>
      </c>
      <c r="F197" s="218" t="s">
        <v>97727</v>
      </c>
      <c r="G197" s="218" t="s">
        <v>97727</v>
      </c>
      <c r="H197" s="218" t="str">
        <f t="shared" si="3"/>
        <v>Manufacturing &amp; Processing</v>
      </c>
      <c r="I197" s="218" t="s">
        <v>97883</v>
      </c>
      <c r="J197" s="218" t="s">
        <v>98713</v>
      </c>
      <c r="K197" s="218" t="s">
        <v>98714</v>
      </c>
      <c r="L197" s="218">
        <v>2850</v>
      </c>
      <c r="M197" s="214" t="s">
        <v>98605</v>
      </c>
    </row>
    <row r="198" spans="1:13" ht="15">
      <c r="A198" s="218">
        <v>2860</v>
      </c>
      <c r="B198" s="223" t="s">
        <v>97881</v>
      </c>
      <c r="C198" s="223"/>
      <c r="D198" s="223"/>
      <c r="E198" s="218" t="s">
        <v>97943</v>
      </c>
      <c r="F198" s="218" t="s">
        <v>97727</v>
      </c>
      <c r="G198" s="218" t="s">
        <v>97727</v>
      </c>
      <c r="H198" s="218" t="str">
        <f t="shared" si="3"/>
        <v>Manufacturing &amp; Processing</v>
      </c>
      <c r="I198" s="218" t="s">
        <v>97883</v>
      </c>
      <c r="J198" s="218" t="s">
        <v>98713</v>
      </c>
      <c r="K198" s="218" t="s">
        <v>98714</v>
      </c>
      <c r="L198" s="218">
        <v>2860</v>
      </c>
      <c r="M198" s="214" t="s">
        <v>98605</v>
      </c>
    </row>
    <row r="199" spans="1:13" ht="15">
      <c r="A199" s="218">
        <v>2871</v>
      </c>
      <c r="B199" s="223" t="s">
        <v>97881</v>
      </c>
      <c r="C199" s="223"/>
      <c r="D199" s="223"/>
      <c r="E199" s="218" t="s">
        <v>97944</v>
      </c>
      <c r="F199" s="218" t="s">
        <v>97727</v>
      </c>
      <c r="G199" s="218" t="s">
        <v>97727</v>
      </c>
      <c r="H199" s="218" t="str">
        <f t="shared" si="3"/>
        <v>Manufacturing &amp; Processing</v>
      </c>
      <c r="I199" s="218" t="s">
        <v>97883</v>
      </c>
      <c r="J199" s="218" t="s">
        <v>98713</v>
      </c>
      <c r="K199" s="218" t="s">
        <v>98714</v>
      </c>
      <c r="L199" s="218">
        <v>2871</v>
      </c>
      <c r="M199" s="214" t="s">
        <v>98605</v>
      </c>
    </row>
    <row r="200" spans="1:13" ht="15">
      <c r="A200" s="218">
        <v>2872</v>
      </c>
      <c r="B200" s="223" t="s">
        <v>97881</v>
      </c>
      <c r="C200" s="223"/>
      <c r="D200" s="223"/>
      <c r="E200" s="218" t="s">
        <v>97945</v>
      </c>
      <c r="F200" s="218" t="s">
        <v>3</v>
      </c>
      <c r="G200" s="218" t="s">
        <v>3</v>
      </c>
      <c r="H200" s="218" t="str">
        <f t="shared" si="3"/>
        <v>Manufacturing &amp; Processing</v>
      </c>
      <c r="I200" s="218" t="s">
        <v>97883</v>
      </c>
      <c r="J200" s="218" t="s">
        <v>98713</v>
      </c>
      <c r="K200" s="218" t="s">
        <v>98714</v>
      </c>
      <c r="L200" s="218">
        <v>2872</v>
      </c>
      <c r="M200" s="214" t="s">
        <v>98605</v>
      </c>
    </row>
    <row r="201" spans="1:13" ht="15">
      <c r="A201" s="218">
        <v>2873</v>
      </c>
      <c r="B201" s="223" t="s">
        <v>97881</v>
      </c>
      <c r="C201" s="223"/>
      <c r="D201" s="223"/>
      <c r="E201" s="218" t="s">
        <v>97946</v>
      </c>
      <c r="F201" s="218" t="s">
        <v>3</v>
      </c>
      <c r="G201" s="218" t="s">
        <v>3</v>
      </c>
      <c r="H201" s="218" t="str">
        <f t="shared" si="3"/>
        <v>Manufacturing &amp; Processing</v>
      </c>
      <c r="I201" s="218" t="s">
        <v>97883</v>
      </c>
      <c r="J201" s="218" t="s">
        <v>98713</v>
      </c>
      <c r="K201" s="218" t="s">
        <v>98714</v>
      </c>
      <c r="L201" s="218">
        <v>2873</v>
      </c>
      <c r="M201" s="214" t="s">
        <v>98605</v>
      </c>
    </row>
    <row r="202" spans="1:13" ht="15">
      <c r="A202" s="218">
        <v>2875</v>
      </c>
      <c r="B202" s="223" t="s">
        <v>97881</v>
      </c>
      <c r="C202" s="223"/>
      <c r="D202" s="223"/>
      <c r="E202" s="218" t="s">
        <v>97947</v>
      </c>
      <c r="F202" s="218" t="s">
        <v>97778</v>
      </c>
      <c r="G202" s="218" t="s">
        <v>2</v>
      </c>
      <c r="H202" s="218" t="str">
        <f t="shared" si="3"/>
        <v>Manufacturing &amp; Processing</v>
      </c>
      <c r="I202" s="218" t="s">
        <v>97883</v>
      </c>
      <c r="J202" s="218" t="s">
        <v>98713</v>
      </c>
      <c r="K202" s="218" t="s">
        <v>98714</v>
      </c>
      <c r="L202" s="218">
        <v>2875</v>
      </c>
      <c r="M202" s="214" t="s">
        <v>98605</v>
      </c>
    </row>
    <row r="203" spans="1:13" ht="15">
      <c r="A203" s="218">
        <v>2876</v>
      </c>
      <c r="B203" s="223" t="s">
        <v>97881</v>
      </c>
      <c r="C203" s="223"/>
      <c r="D203" s="223"/>
      <c r="E203" s="218" t="s">
        <v>97948</v>
      </c>
      <c r="F203" s="218" t="s">
        <v>97778</v>
      </c>
      <c r="G203" s="218" t="s">
        <v>2</v>
      </c>
      <c r="H203" s="218" t="str">
        <f t="shared" si="3"/>
        <v>Manufacturing &amp; Processing</v>
      </c>
      <c r="I203" s="218" t="s">
        <v>97883</v>
      </c>
      <c r="J203" s="218" t="s">
        <v>98713</v>
      </c>
      <c r="K203" s="218" t="s">
        <v>98714</v>
      </c>
      <c r="L203" s="218">
        <v>2876</v>
      </c>
      <c r="M203" s="214" t="s">
        <v>98605</v>
      </c>
    </row>
    <row r="204" spans="1:13" ht="15">
      <c r="A204" s="218">
        <v>2877</v>
      </c>
      <c r="B204" s="223" t="s">
        <v>97881</v>
      </c>
      <c r="C204" s="223"/>
      <c r="D204" s="223"/>
      <c r="E204" s="218" t="s">
        <v>97949</v>
      </c>
      <c r="F204" s="218" t="s">
        <v>97778</v>
      </c>
      <c r="G204" s="218" t="s">
        <v>3</v>
      </c>
      <c r="H204" s="218" t="str">
        <f t="shared" si="3"/>
        <v>Manufacturing &amp; Processing</v>
      </c>
      <c r="I204" s="218" t="s">
        <v>97883</v>
      </c>
      <c r="J204" s="218" t="s">
        <v>98713</v>
      </c>
      <c r="K204" s="218" t="s">
        <v>98714</v>
      </c>
      <c r="L204" s="218">
        <v>2877</v>
      </c>
      <c r="M204" s="214" t="s">
        <v>98605</v>
      </c>
    </row>
    <row r="205" spans="1:13" ht="15">
      <c r="A205" s="218">
        <v>2950</v>
      </c>
      <c r="B205" s="223" t="s">
        <v>97881</v>
      </c>
      <c r="C205" s="223"/>
      <c r="D205" s="223"/>
      <c r="E205" s="218" t="s">
        <v>97950</v>
      </c>
      <c r="F205" s="218" t="s">
        <v>2</v>
      </c>
      <c r="G205" s="218" t="s">
        <v>2</v>
      </c>
      <c r="H205" s="218" t="str">
        <f t="shared" si="3"/>
        <v>Manufacturing &amp; Processing</v>
      </c>
      <c r="I205" s="218" t="s">
        <v>97883</v>
      </c>
      <c r="J205" s="218" t="s">
        <v>98713</v>
      </c>
      <c r="K205" s="218" t="s">
        <v>98714</v>
      </c>
      <c r="L205" s="218">
        <v>2950</v>
      </c>
      <c r="M205" s="214" t="s">
        <v>98605</v>
      </c>
    </row>
    <row r="206" spans="1:13" ht="15">
      <c r="A206" s="218">
        <v>2981</v>
      </c>
      <c r="B206" s="223" t="s">
        <v>97881</v>
      </c>
      <c r="C206" s="223"/>
      <c r="D206" s="223"/>
      <c r="E206" s="218" t="s">
        <v>97951</v>
      </c>
      <c r="F206" s="218" t="s">
        <v>97727</v>
      </c>
      <c r="G206" s="218" t="s">
        <v>97727</v>
      </c>
      <c r="H206" s="218" t="str">
        <f t="shared" si="3"/>
        <v>Manufacturing &amp; Processing</v>
      </c>
      <c r="I206" s="218" t="s">
        <v>97883</v>
      </c>
      <c r="J206" s="218" t="s">
        <v>98713</v>
      </c>
      <c r="K206" s="218" t="s">
        <v>98714</v>
      </c>
      <c r="L206" s="218">
        <v>2981</v>
      </c>
      <c r="M206" s="214" t="s">
        <v>98605</v>
      </c>
    </row>
    <row r="207" spans="1:13" ht="15">
      <c r="A207" s="218">
        <v>2982</v>
      </c>
      <c r="B207" s="223" t="s">
        <v>97881</v>
      </c>
      <c r="C207" s="223"/>
      <c r="D207" s="223"/>
      <c r="E207" s="218" t="s">
        <v>97952</v>
      </c>
      <c r="F207" s="218" t="s">
        <v>3</v>
      </c>
      <c r="G207" s="218" t="s">
        <v>3</v>
      </c>
      <c r="H207" s="218" t="str">
        <f t="shared" si="3"/>
        <v>Manufacturing &amp; Processing</v>
      </c>
      <c r="I207" s="218" t="s">
        <v>97883</v>
      </c>
      <c r="J207" s="218" t="s">
        <v>98713</v>
      </c>
      <c r="K207" s="218" t="s">
        <v>98714</v>
      </c>
      <c r="L207" s="218">
        <v>2982</v>
      </c>
      <c r="M207" s="214" t="s">
        <v>98605</v>
      </c>
    </row>
    <row r="208" spans="1:13" ht="15">
      <c r="A208" s="218">
        <v>2990</v>
      </c>
      <c r="B208" s="223" t="s">
        <v>97881</v>
      </c>
      <c r="C208" s="223"/>
      <c r="D208" s="223"/>
      <c r="E208" s="218" t="s">
        <v>97953</v>
      </c>
      <c r="F208" s="218" t="s">
        <v>3</v>
      </c>
      <c r="G208" s="218" t="s">
        <v>3</v>
      </c>
      <c r="H208" s="218" t="str">
        <f t="shared" si="3"/>
        <v>Manufacturing &amp; Processing</v>
      </c>
      <c r="I208" s="218" t="s">
        <v>97883</v>
      </c>
      <c r="J208" s="218" t="s">
        <v>98713</v>
      </c>
      <c r="K208" s="218" t="s">
        <v>98714</v>
      </c>
      <c r="L208" s="218">
        <v>2990</v>
      </c>
      <c r="M208" s="214" t="s">
        <v>98605</v>
      </c>
    </row>
    <row r="209" spans="1:13" ht="15">
      <c r="A209" s="218">
        <v>3062</v>
      </c>
      <c r="B209" s="223" t="s">
        <v>97881</v>
      </c>
      <c r="C209" s="223"/>
      <c r="D209" s="223"/>
      <c r="E209" s="218" t="s">
        <v>97954</v>
      </c>
      <c r="F209" s="218" t="s">
        <v>97727</v>
      </c>
      <c r="G209" s="218" t="s">
        <v>97727</v>
      </c>
      <c r="H209" s="218" t="str">
        <f t="shared" si="3"/>
        <v>Manufacturing &amp; Processing</v>
      </c>
      <c r="I209" s="218" t="s">
        <v>97883</v>
      </c>
      <c r="J209" s="218" t="s">
        <v>98713</v>
      </c>
      <c r="K209" s="218" t="s">
        <v>98714</v>
      </c>
      <c r="L209" s="218">
        <v>3062</v>
      </c>
      <c r="M209" s="214" t="s">
        <v>98605</v>
      </c>
    </row>
    <row r="210" spans="1:13" ht="15">
      <c r="A210" s="218">
        <v>3063</v>
      </c>
      <c r="B210" s="223" t="s">
        <v>97881</v>
      </c>
      <c r="C210" s="223"/>
      <c r="D210" s="223"/>
      <c r="E210" s="218" t="s">
        <v>97955</v>
      </c>
      <c r="F210" s="218" t="s">
        <v>97727</v>
      </c>
      <c r="G210" s="218" t="s">
        <v>97727</v>
      </c>
      <c r="H210" s="218" t="str">
        <f t="shared" si="3"/>
        <v>Manufacturing &amp; Processing</v>
      </c>
      <c r="I210" s="218" t="s">
        <v>97883</v>
      </c>
      <c r="J210" s="218" t="s">
        <v>98713</v>
      </c>
      <c r="K210" s="218" t="s">
        <v>98714</v>
      </c>
      <c r="L210" s="218">
        <v>3063</v>
      </c>
      <c r="M210" s="214" t="s">
        <v>98605</v>
      </c>
    </row>
    <row r="211" spans="1:13" ht="15">
      <c r="A211" s="218">
        <v>3064</v>
      </c>
      <c r="B211" s="223" t="s">
        <v>97881</v>
      </c>
      <c r="C211" s="223"/>
      <c r="D211" s="223"/>
      <c r="E211" s="218" t="s">
        <v>97956</v>
      </c>
      <c r="F211" s="218" t="s">
        <v>2</v>
      </c>
      <c r="G211" s="218" t="s">
        <v>2</v>
      </c>
      <c r="H211" s="218" t="str">
        <f t="shared" si="3"/>
        <v>Manufacturing &amp; Processing</v>
      </c>
      <c r="I211" s="218" t="s">
        <v>97883</v>
      </c>
      <c r="J211" s="218" t="s">
        <v>98713</v>
      </c>
      <c r="K211" s="218" t="s">
        <v>98714</v>
      </c>
      <c r="L211" s="218">
        <v>3064</v>
      </c>
      <c r="M211" s="214" t="s">
        <v>98605</v>
      </c>
    </row>
    <row r="212" spans="1:13" ht="15">
      <c r="A212" s="218">
        <v>3065</v>
      </c>
      <c r="B212" s="223" t="s">
        <v>97881</v>
      </c>
      <c r="C212" s="223"/>
      <c r="D212" s="223"/>
      <c r="E212" s="218" t="s">
        <v>97957</v>
      </c>
      <c r="F212" s="218" t="s">
        <v>2</v>
      </c>
      <c r="G212" s="218" t="s">
        <v>2</v>
      </c>
      <c r="H212" s="218" t="str">
        <f t="shared" si="3"/>
        <v>Manufacturing &amp; Processing</v>
      </c>
      <c r="I212" s="218" t="s">
        <v>97883</v>
      </c>
      <c r="J212" s="218" t="s">
        <v>98713</v>
      </c>
      <c r="K212" s="218" t="s">
        <v>98714</v>
      </c>
      <c r="L212" s="218">
        <v>3065</v>
      </c>
      <c r="M212" s="214" t="s">
        <v>98605</v>
      </c>
    </row>
    <row r="213" spans="1:13" ht="15">
      <c r="A213" s="218">
        <v>3066</v>
      </c>
      <c r="B213" s="223" t="s">
        <v>97881</v>
      </c>
      <c r="C213" s="223"/>
      <c r="D213" s="223"/>
      <c r="E213" s="218" t="s">
        <v>97958</v>
      </c>
      <c r="F213" s="218" t="s">
        <v>2</v>
      </c>
      <c r="G213" s="218" t="s">
        <v>2</v>
      </c>
      <c r="H213" s="218" t="str">
        <f t="shared" si="3"/>
        <v>Manufacturing &amp; Processing</v>
      </c>
      <c r="I213" s="218" t="s">
        <v>97883</v>
      </c>
      <c r="J213" s="218" t="s">
        <v>98713</v>
      </c>
      <c r="K213" s="218" t="s">
        <v>98714</v>
      </c>
      <c r="L213" s="218">
        <v>3066</v>
      </c>
      <c r="M213" s="214" t="s">
        <v>98605</v>
      </c>
    </row>
    <row r="214" spans="1:13" ht="15">
      <c r="A214" s="218">
        <v>3071</v>
      </c>
      <c r="B214" s="223" t="s">
        <v>97881</v>
      </c>
      <c r="C214" s="223"/>
      <c r="D214" s="223"/>
      <c r="E214" s="218" t="s">
        <v>97959</v>
      </c>
      <c r="F214" s="218" t="s">
        <v>2</v>
      </c>
      <c r="G214" s="218" t="s">
        <v>2</v>
      </c>
      <c r="H214" s="218" t="str">
        <f t="shared" si="3"/>
        <v>Manufacturing &amp; Processing</v>
      </c>
      <c r="I214" s="218" t="s">
        <v>97883</v>
      </c>
      <c r="J214" s="218" t="s">
        <v>98713</v>
      </c>
      <c r="K214" s="218" t="s">
        <v>98714</v>
      </c>
      <c r="L214" s="218">
        <v>3071</v>
      </c>
      <c r="M214" s="214" t="s">
        <v>98605</v>
      </c>
    </row>
    <row r="215" spans="1:13" ht="15">
      <c r="A215" s="218">
        <v>3072</v>
      </c>
      <c r="B215" s="223" t="s">
        <v>97881</v>
      </c>
      <c r="C215" s="223"/>
      <c r="D215" s="223"/>
      <c r="E215" s="218" t="s">
        <v>97960</v>
      </c>
      <c r="F215" s="218" t="s">
        <v>2</v>
      </c>
      <c r="G215" s="218" t="s">
        <v>2</v>
      </c>
      <c r="H215" s="218" t="str">
        <f t="shared" si="3"/>
        <v>Manufacturing &amp; Processing</v>
      </c>
      <c r="I215" s="218" t="s">
        <v>97883</v>
      </c>
      <c r="J215" s="218" t="s">
        <v>98713</v>
      </c>
      <c r="K215" s="218" t="s">
        <v>98714</v>
      </c>
      <c r="L215" s="218">
        <v>3072</v>
      </c>
      <c r="M215" s="214" t="s">
        <v>98605</v>
      </c>
    </row>
    <row r="216" spans="1:13" ht="15">
      <c r="A216" s="218">
        <v>3073</v>
      </c>
      <c r="B216" s="223" t="s">
        <v>97881</v>
      </c>
      <c r="C216" s="223"/>
      <c r="D216" s="223"/>
      <c r="E216" s="218" t="s">
        <v>97961</v>
      </c>
      <c r="F216" s="218" t="s">
        <v>2</v>
      </c>
      <c r="G216" s="218" t="s">
        <v>2</v>
      </c>
      <c r="H216" s="218" t="str">
        <f t="shared" si="3"/>
        <v>Manufacturing &amp; Processing</v>
      </c>
      <c r="I216" s="218" t="s">
        <v>97883</v>
      </c>
      <c r="J216" s="218" t="s">
        <v>98713</v>
      </c>
      <c r="K216" s="218" t="s">
        <v>98714</v>
      </c>
      <c r="L216" s="218">
        <v>3073</v>
      </c>
      <c r="M216" s="214" t="s">
        <v>98605</v>
      </c>
    </row>
    <row r="217" spans="1:13" ht="15">
      <c r="A217" s="218">
        <v>3191</v>
      </c>
      <c r="B217" s="223" t="s">
        <v>97881</v>
      </c>
      <c r="C217" s="223"/>
      <c r="D217" s="223"/>
      <c r="E217" s="218" t="s">
        <v>97962</v>
      </c>
      <c r="F217" s="218" t="s">
        <v>2</v>
      </c>
      <c r="G217" s="218" t="s">
        <v>2</v>
      </c>
      <c r="H217" s="218" t="str">
        <f t="shared" si="3"/>
        <v>Manufacturing &amp; Processing</v>
      </c>
      <c r="I217" s="218" t="s">
        <v>97883</v>
      </c>
      <c r="J217" s="218" t="s">
        <v>98713</v>
      </c>
      <c r="K217" s="218" t="s">
        <v>98714</v>
      </c>
      <c r="L217" s="218">
        <v>3191</v>
      </c>
      <c r="M217" s="214" t="s">
        <v>98605</v>
      </c>
    </row>
    <row r="218" spans="1:13" ht="15">
      <c r="A218" s="218">
        <v>3192</v>
      </c>
      <c r="B218" s="223" t="s">
        <v>97881</v>
      </c>
      <c r="C218" s="223"/>
      <c r="D218" s="223"/>
      <c r="E218" s="218" t="s">
        <v>97963</v>
      </c>
      <c r="F218" s="218" t="s">
        <v>3</v>
      </c>
      <c r="G218" s="218" t="s">
        <v>3</v>
      </c>
      <c r="H218" s="218" t="str">
        <f t="shared" si="3"/>
        <v>Manufacturing &amp; Processing</v>
      </c>
      <c r="I218" s="218" t="s">
        <v>97883</v>
      </c>
      <c r="J218" s="218" t="s">
        <v>98713</v>
      </c>
      <c r="K218" s="218" t="s">
        <v>98714</v>
      </c>
      <c r="L218" s="218">
        <v>3192</v>
      </c>
      <c r="M218" s="214" t="s">
        <v>98605</v>
      </c>
    </row>
    <row r="219" spans="1:13" ht="15">
      <c r="A219" s="218">
        <v>3193</v>
      </c>
      <c r="B219" s="223" t="s">
        <v>97881</v>
      </c>
      <c r="C219" s="223"/>
      <c r="D219" s="223"/>
      <c r="E219" s="218" t="s">
        <v>97964</v>
      </c>
      <c r="F219" s="218" t="s">
        <v>3</v>
      </c>
      <c r="G219" s="218" t="s">
        <v>3</v>
      </c>
      <c r="H219" s="218" t="str">
        <f t="shared" si="3"/>
        <v>Manufacturing &amp; Processing</v>
      </c>
      <c r="I219" s="218" t="s">
        <v>97883</v>
      </c>
      <c r="J219" s="218" t="s">
        <v>98713</v>
      </c>
      <c r="K219" s="218" t="s">
        <v>98714</v>
      </c>
      <c r="L219" s="218">
        <v>3193</v>
      </c>
      <c r="M219" s="214" t="s">
        <v>98605</v>
      </c>
    </row>
    <row r="220" spans="1:13" ht="15">
      <c r="A220" s="218">
        <v>3281</v>
      </c>
      <c r="B220" s="223" t="s">
        <v>97881</v>
      </c>
      <c r="C220" s="223"/>
      <c r="D220" s="223"/>
      <c r="E220" s="218" t="s">
        <v>97965</v>
      </c>
      <c r="F220" s="218" t="s">
        <v>2</v>
      </c>
      <c r="G220" s="218" t="s">
        <v>2</v>
      </c>
      <c r="H220" s="218" t="str">
        <f t="shared" si="3"/>
        <v>Manufacturing &amp; Processing</v>
      </c>
      <c r="I220" s="218" t="s">
        <v>97883</v>
      </c>
      <c r="J220" s="218" t="s">
        <v>98713</v>
      </c>
      <c r="K220" s="218" t="s">
        <v>98714</v>
      </c>
      <c r="L220" s="218">
        <v>3281</v>
      </c>
      <c r="M220" s="214" t="s">
        <v>98605</v>
      </c>
    </row>
    <row r="221" spans="1:13" ht="15">
      <c r="A221" s="218">
        <v>3282</v>
      </c>
      <c r="B221" s="223" t="s">
        <v>97881</v>
      </c>
      <c r="C221" s="223"/>
      <c r="D221" s="223"/>
      <c r="E221" s="218" t="s">
        <v>97966</v>
      </c>
      <c r="F221" s="218" t="s">
        <v>2</v>
      </c>
      <c r="G221" s="218" t="s">
        <v>2</v>
      </c>
      <c r="H221" s="218" t="str">
        <f t="shared" si="3"/>
        <v>Manufacturing &amp; Processing</v>
      </c>
      <c r="I221" s="218" t="s">
        <v>97883</v>
      </c>
      <c r="J221" s="218" t="s">
        <v>98713</v>
      </c>
      <c r="K221" s="218" t="s">
        <v>98714</v>
      </c>
      <c r="L221" s="218">
        <v>3282</v>
      </c>
      <c r="M221" s="214" t="s">
        <v>98605</v>
      </c>
    </row>
    <row r="222" spans="1:13" ht="15">
      <c r="A222" s="218">
        <v>3291</v>
      </c>
      <c r="B222" s="223" t="s">
        <v>97881</v>
      </c>
      <c r="C222" s="223"/>
      <c r="D222" s="223"/>
      <c r="E222" s="218" t="s">
        <v>97967</v>
      </c>
      <c r="F222" s="218" t="s">
        <v>0</v>
      </c>
      <c r="G222" s="218" t="s">
        <v>0</v>
      </c>
      <c r="H222" s="218" t="str">
        <f t="shared" si="3"/>
        <v>Manufacturing &amp; Processing</v>
      </c>
      <c r="I222" s="218" t="s">
        <v>97883</v>
      </c>
      <c r="J222" s="218" t="s">
        <v>98713</v>
      </c>
      <c r="K222" s="218" t="s">
        <v>98714</v>
      </c>
      <c r="L222" s="218">
        <v>3291</v>
      </c>
      <c r="M222" s="214" t="s">
        <v>98605</v>
      </c>
    </row>
    <row r="223" spans="1:13" ht="15">
      <c r="A223" s="218">
        <v>3292</v>
      </c>
      <c r="B223" s="223" t="s">
        <v>97881</v>
      </c>
      <c r="C223" s="223"/>
      <c r="D223" s="223"/>
      <c r="E223" s="218" t="s">
        <v>97968</v>
      </c>
      <c r="F223" s="218" t="s">
        <v>0</v>
      </c>
      <c r="G223" s="218" t="s">
        <v>0</v>
      </c>
      <c r="H223" s="218" t="str">
        <f t="shared" si="3"/>
        <v>Manufacturing &amp; Processing</v>
      </c>
      <c r="I223" s="218" t="s">
        <v>97883</v>
      </c>
      <c r="J223" s="218" t="s">
        <v>98713</v>
      </c>
      <c r="K223" s="218" t="s">
        <v>98714</v>
      </c>
      <c r="L223" s="218">
        <v>3292</v>
      </c>
      <c r="M223" s="214" t="s">
        <v>98605</v>
      </c>
    </row>
    <row r="224" spans="1:13" ht="15">
      <c r="A224" s="218">
        <v>3293</v>
      </c>
      <c r="B224" s="223" t="s">
        <v>97881</v>
      </c>
      <c r="C224" s="223"/>
      <c r="D224" s="223"/>
      <c r="E224" s="218" t="s">
        <v>97969</v>
      </c>
      <c r="F224" s="218" t="s">
        <v>1</v>
      </c>
      <c r="G224" s="218" t="s">
        <v>1</v>
      </c>
      <c r="H224" s="218" t="str">
        <f t="shared" si="3"/>
        <v>Manufacturing &amp; Processing</v>
      </c>
      <c r="I224" s="218" t="s">
        <v>97883</v>
      </c>
      <c r="J224" s="218" t="s">
        <v>98713</v>
      </c>
      <c r="K224" s="218" t="s">
        <v>98714</v>
      </c>
      <c r="L224" s="218">
        <v>3293</v>
      </c>
      <c r="M224" s="214" t="s">
        <v>98605</v>
      </c>
    </row>
    <row r="225" spans="1:13" ht="15">
      <c r="A225" s="218">
        <v>3294</v>
      </c>
      <c r="B225" s="223" t="s">
        <v>97881</v>
      </c>
      <c r="C225" s="223"/>
      <c r="D225" s="223"/>
      <c r="E225" s="218" t="s">
        <v>97970</v>
      </c>
      <c r="F225" s="218" t="s">
        <v>0</v>
      </c>
      <c r="G225" s="218" t="s">
        <v>0</v>
      </c>
      <c r="H225" s="218" t="str">
        <f t="shared" si="3"/>
        <v>Manufacturing &amp; Processing</v>
      </c>
      <c r="I225" s="218" t="s">
        <v>97883</v>
      </c>
      <c r="J225" s="218" t="s">
        <v>98713</v>
      </c>
      <c r="K225" s="218" t="s">
        <v>98714</v>
      </c>
      <c r="L225" s="218">
        <v>3294</v>
      </c>
      <c r="M225" s="214" t="s">
        <v>98605</v>
      </c>
    </row>
    <row r="226" spans="1:13" ht="15">
      <c r="A226" s="218">
        <v>3295</v>
      </c>
      <c r="B226" s="223" t="s">
        <v>97881</v>
      </c>
      <c r="C226" s="223"/>
      <c r="D226" s="223"/>
      <c r="E226" s="218" t="s">
        <v>97971</v>
      </c>
      <c r="F226" s="218" t="s">
        <v>2</v>
      </c>
      <c r="G226" s="218" t="s">
        <v>2</v>
      </c>
      <c r="H226" s="218" t="str">
        <f t="shared" si="3"/>
        <v>Manufacturing &amp; Processing</v>
      </c>
      <c r="I226" s="218" t="s">
        <v>97883</v>
      </c>
      <c r="J226" s="218" t="s">
        <v>98713</v>
      </c>
      <c r="K226" s="218" t="s">
        <v>98714</v>
      </c>
      <c r="L226" s="218">
        <v>3295</v>
      </c>
      <c r="M226" s="214" t="s">
        <v>98605</v>
      </c>
    </row>
    <row r="227" spans="1:13" ht="15">
      <c r="A227" s="218">
        <v>3296</v>
      </c>
      <c r="B227" s="223" t="s">
        <v>97881</v>
      </c>
      <c r="C227" s="223"/>
      <c r="D227" s="223"/>
      <c r="E227" s="218" t="s">
        <v>97972</v>
      </c>
      <c r="F227" s="218" t="s">
        <v>3</v>
      </c>
      <c r="G227" s="218" t="s">
        <v>3</v>
      </c>
      <c r="H227" s="218" t="str">
        <f t="shared" si="3"/>
        <v>Manufacturing &amp; Processing</v>
      </c>
      <c r="I227" s="218" t="s">
        <v>97883</v>
      </c>
      <c r="J227" s="218" t="s">
        <v>98713</v>
      </c>
      <c r="K227" s="218" t="s">
        <v>98714</v>
      </c>
      <c r="L227" s="218">
        <v>3296</v>
      </c>
      <c r="M227" s="214" t="s">
        <v>98605</v>
      </c>
    </row>
    <row r="228" spans="1:13" ht="15">
      <c r="A228" s="218">
        <v>3297</v>
      </c>
      <c r="B228" s="223" t="s">
        <v>97881</v>
      </c>
      <c r="C228" s="223"/>
      <c r="D228" s="223"/>
      <c r="E228" s="218" t="s">
        <v>97973</v>
      </c>
      <c r="F228" s="218" t="s">
        <v>1</v>
      </c>
      <c r="G228" s="218" t="s">
        <v>1</v>
      </c>
      <c r="H228" s="218" t="str">
        <f t="shared" si="3"/>
        <v>Manufacturing &amp; Processing</v>
      </c>
      <c r="I228" s="218" t="s">
        <v>97883</v>
      </c>
      <c r="J228" s="218" t="s">
        <v>98713</v>
      </c>
      <c r="K228" s="218" t="s">
        <v>98714</v>
      </c>
      <c r="L228" s="218">
        <v>3297</v>
      </c>
      <c r="M228" s="214" t="s">
        <v>98605</v>
      </c>
    </row>
    <row r="229" spans="1:13" ht="15">
      <c r="A229" s="218">
        <v>3298</v>
      </c>
      <c r="B229" s="223" t="s">
        <v>97881</v>
      </c>
      <c r="C229" s="223"/>
      <c r="D229" s="223"/>
      <c r="E229" s="218" t="s">
        <v>97974</v>
      </c>
      <c r="F229" s="218" t="s">
        <v>97727</v>
      </c>
      <c r="G229" s="218" t="s">
        <v>97727</v>
      </c>
      <c r="H229" s="218" t="str">
        <f t="shared" si="3"/>
        <v>Manufacturing &amp; Processing</v>
      </c>
      <c r="I229" s="218" t="s">
        <v>97883</v>
      </c>
      <c r="J229" s="218" t="s">
        <v>98713</v>
      </c>
      <c r="K229" s="218" t="s">
        <v>98714</v>
      </c>
      <c r="L229" s="218">
        <v>3298</v>
      </c>
      <c r="M229" s="214" t="s">
        <v>98605</v>
      </c>
    </row>
    <row r="230" spans="1:13" ht="15">
      <c r="A230" s="218">
        <v>3320</v>
      </c>
      <c r="B230" s="223" t="s">
        <v>97881</v>
      </c>
      <c r="C230" s="223"/>
      <c r="D230" s="223"/>
      <c r="E230" s="218" t="s">
        <v>97975</v>
      </c>
      <c r="F230" s="218" t="s">
        <v>97778</v>
      </c>
      <c r="G230" s="218" t="s">
        <v>2</v>
      </c>
      <c r="H230" s="218" t="str">
        <f t="shared" si="3"/>
        <v>Manufacturing &amp; Processing</v>
      </c>
      <c r="I230" s="218" t="s">
        <v>97883</v>
      </c>
      <c r="J230" s="218" t="s">
        <v>98713</v>
      </c>
      <c r="K230" s="218" t="s">
        <v>98714</v>
      </c>
      <c r="L230" s="218">
        <v>3320</v>
      </c>
      <c r="M230" s="214" t="s">
        <v>98605</v>
      </c>
    </row>
    <row r="231" spans="1:13" ht="15">
      <c r="A231" s="218">
        <v>3360</v>
      </c>
      <c r="B231" s="223" t="s">
        <v>97881</v>
      </c>
      <c r="C231" s="223"/>
      <c r="D231" s="223"/>
      <c r="E231" s="218" t="s">
        <v>97976</v>
      </c>
      <c r="F231" s="218" t="s">
        <v>2</v>
      </c>
      <c r="G231" s="218" t="s">
        <v>2</v>
      </c>
      <c r="H231" s="218" t="str">
        <f t="shared" si="3"/>
        <v>Manufacturing &amp; Processing</v>
      </c>
      <c r="I231" s="218" t="s">
        <v>97883</v>
      </c>
      <c r="J231" s="218" t="s">
        <v>98713</v>
      </c>
      <c r="K231" s="218" t="s">
        <v>98714</v>
      </c>
      <c r="L231" s="218">
        <v>3360</v>
      </c>
      <c r="M231" s="214" t="s">
        <v>98605</v>
      </c>
    </row>
    <row r="232" spans="1:13" ht="15">
      <c r="A232" s="218">
        <v>3491</v>
      </c>
      <c r="B232" s="223" t="s">
        <v>97881</v>
      </c>
      <c r="C232" s="223"/>
      <c r="D232" s="223"/>
      <c r="E232" s="218" t="s">
        <v>97977</v>
      </c>
      <c r="F232" s="218" t="s">
        <v>1</v>
      </c>
      <c r="G232" s="218" t="s">
        <v>1</v>
      </c>
      <c r="H232" s="218" t="str">
        <f t="shared" si="3"/>
        <v>Manufacturing &amp; Processing</v>
      </c>
      <c r="I232" s="218" t="s">
        <v>97883</v>
      </c>
      <c r="J232" s="218" t="s">
        <v>98713</v>
      </c>
      <c r="K232" s="218" t="s">
        <v>98714</v>
      </c>
      <c r="L232" s="218">
        <v>3491</v>
      </c>
      <c r="M232" s="214" t="s">
        <v>98605</v>
      </c>
    </row>
    <row r="233" spans="1:13" ht="15">
      <c r="A233" s="218">
        <v>3492</v>
      </c>
      <c r="B233" s="223" t="s">
        <v>97881</v>
      </c>
      <c r="C233" s="223"/>
      <c r="D233" s="223"/>
      <c r="E233" s="218" t="s">
        <v>97978</v>
      </c>
      <c r="F233" s="218" t="s">
        <v>0</v>
      </c>
      <c r="G233" s="218" t="s">
        <v>0</v>
      </c>
      <c r="H233" s="218" t="str">
        <f t="shared" si="3"/>
        <v>Manufacturing &amp; Processing</v>
      </c>
      <c r="I233" s="218" t="s">
        <v>97883</v>
      </c>
      <c r="J233" s="218" t="s">
        <v>98713</v>
      </c>
      <c r="K233" s="218" t="s">
        <v>98714</v>
      </c>
      <c r="L233" s="218">
        <v>3492</v>
      </c>
      <c r="M233" s="214" t="s">
        <v>98605</v>
      </c>
    </row>
    <row r="234" spans="1:13" ht="15">
      <c r="A234" s="218">
        <v>3493</v>
      </c>
      <c r="B234" s="223" t="s">
        <v>97881</v>
      </c>
      <c r="C234" s="223"/>
      <c r="D234" s="223"/>
      <c r="E234" s="218" t="s">
        <v>97979</v>
      </c>
      <c r="F234" s="218" t="s">
        <v>0</v>
      </c>
      <c r="G234" s="218" t="s">
        <v>0</v>
      </c>
      <c r="H234" s="218" t="str">
        <f t="shared" si="3"/>
        <v>Manufacturing &amp; Processing</v>
      </c>
      <c r="I234" s="218" t="s">
        <v>97883</v>
      </c>
      <c r="J234" s="218" t="s">
        <v>98713</v>
      </c>
      <c r="K234" s="218" t="s">
        <v>98714</v>
      </c>
      <c r="L234" s="218">
        <v>3493</v>
      </c>
      <c r="M234" s="214" t="s">
        <v>98605</v>
      </c>
    </row>
    <row r="235" spans="1:13" ht="15">
      <c r="A235" s="218">
        <v>3494</v>
      </c>
      <c r="B235" s="223" t="s">
        <v>97881</v>
      </c>
      <c r="C235" s="223"/>
      <c r="D235" s="223"/>
      <c r="E235" s="218" t="s">
        <v>97980</v>
      </c>
      <c r="F235" s="218" t="s">
        <v>1</v>
      </c>
      <c r="G235" s="218" t="s">
        <v>1</v>
      </c>
      <c r="H235" s="218" t="str">
        <f t="shared" si="3"/>
        <v>Manufacturing &amp; Processing</v>
      </c>
      <c r="I235" s="218" t="s">
        <v>97883</v>
      </c>
      <c r="J235" s="218" t="s">
        <v>98713</v>
      </c>
      <c r="K235" s="218" t="s">
        <v>98714</v>
      </c>
      <c r="L235" s="218">
        <v>3494</v>
      </c>
      <c r="M235" s="214" t="s">
        <v>98605</v>
      </c>
    </row>
    <row r="236" spans="1:13" ht="15">
      <c r="A236" s="218">
        <v>3495</v>
      </c>
      <c r="B236" s="223" t="s">
        <v>97881</v>
      </c>
      <c r="C236" s="223"/>
      <c r="D236" s="223"/>
      <c r="E236" s="218" t="s">
        <v>97981</v>
      </c>
      <c r="F236" s="218" t="s">
        <v>1</v>
      </c>
      <c r="G236" s="218" t="s">
        <v>1</v>
      </c>
      <c r="H236" s="218" t="str">
        <f t="shared" si="3"/>
        <v>Manufacturing &amp; Processing</v>
      </c>
      <c r="I236" s="218" t="s">
        <v>97883</v>
      </c>
      <c r="J236" s="218" t="s">
        <v>98713</v>
      </c>
      <c r="K236" s="218" t="s">
        <v>98714</v>
      </c>
      <c r="L236" s="218">
        <v>3495</v>
      </c>
      <c r="M236" s="214" t="s">
        <v>98605</v>
      </c>
    </row>
    <row r="237" spans="1:13" ht="15">
      <c r="A237" s="218">
        <v>3570</v>
      </c>
      <c r="B237" s="223" t="s">
        <v>97881</v>
      </c>
      <c r="C237" s="223"/>
      <c r="D237" s="223"/>
      <c r="E237" s="218" t="s">
        <v>97982</v>
      </c>
      <c r="F237" s="218" t="s">
        <v>1</v>
      </c>
      <c r="G237" s="218" t="s">
        <v>1</v>
      </c>
      <c r="H237" s="218" t="str">
        <f t="shared" si="3"/>
        <v>Manufacturing &amp; Processing</v>
      </c>
      <c r="I237" s="218" t="s">
        <v>97883</v>
      </c>
      <c r="J237" s="218" t="s">
        <v>98713</v>
      </c>
      <c r="K237" s="218" t="s">
        <v>98714</v>
      </c>
      <c r="L237" s="218">
        <v>3570</v>
      </c>
      <c r="M237" s="214" t="s">
        <v>98605</v>
      </c>
    </row>
    <row r="238" spans="1:13" ht="15">
      <c r="A238" s="218">
        <v>3571</v>
      </c>
      <c r="B238" s="223" t="s">
        <v>97881</v>
      </c>
      <c r="C238" s="223"/>
      <c r="D238" s="223"/>
      <c r="E238" s="218" t="s">
        <v>97983</v>
      </c>
      <c r="F238" s="218" t="s">
        <v>1</v>
      </c>
      <c r="G238" s="218" t="s">
        <v>1</v>
      </c>
      <c r="H238" s="218" t="str">
        <f t="shared" si="3"/>
        <v>Manufacturing &amp; Processing</v>
      </c>
      <c r="I238" s="218" t="s">
        <v>97883</v>
      </c>
      <c r="J238" s="218" t="s">
        <v>98713</v>
      </c>
      <c r="K238" s="218" t="s">
        <v>98714</v>
      </c>
      <c r="L238" s="218">
        <v>3571</v>
      </c>
      <c r="M238" s="214" t="s">
        <v>98605</v>
      </c>
    </row>
    <row r="239" spans="1:13" ht="15">
      <c r="A239" s="218">
        <v>3572</v>
      </c>
      <c r="B239" s="223" t="s">
        <v>97881</v>
      </c>
      <c r="C239" s="223"/>
      <c r="D239" s="223"/>
      <c r="E239" s="218" t="s">
        <v>97984</v>
      </c>
      <c r="F239" s="218" t="s">
        <v>2</v>
      </c>
      <c r="G239" s="218" t="s">
        <v>2</v>
      </c>
      <c r="H239" s="218" t="str">
        <f t="shared" si="3"/>
        <v>Manufacturing &amp; Processing</v>
      </c>
      <c r="I239" s="218" t="s">
        <v>97883</v>
      </c>
      <c r="J239" s="218" t="s">
        <v>98713</v>
      </c>
      <c r="K239" s="218" t="s">
        <v>98714</v>
      </c>
      <c r="L239" s="218">
        <v>3572</v>
      </c>
      <c r="M239" s="214" t="s">
        <v>98605</v>
      </c>
    </row>
    <row r="240" spans="1:13" ht="15">
      <c r="A240" s="218">
        <v>3573</v>
      </c>
      <c r="B240" s="223" t="s">
        <v>97881</v>
      </c>
      <c r="C240" s="223"/>
      <c r="D240" s="223"/>
      <c r="E240" s="218" t="s">
        <v>97985</v>
      </c>
      <c r="F240" s="218" t="s">
        <v>2</v>
      </c>
      <c r="G240" s="218" t="s">
        <v>2</v>
      </c>
      <c r="H240" s="218" t="str">
        <f t="shared" si="3"/>
        <v>Manufacturing &amp; Processing</v>
      </c>
      <c r="I240" s="218" t="s">
        <v>97883</v>
      </c>
      <c r="J240" s="218" t="s">
        <v>98713</v>
      </c>
      <c r="K240" s="218" t="s">
        <v>98714</v>
      </c>
      <c r="L240" s="218">
        <v>3573</v>
      </c>
      <c r="M240" s="214" t="s">
        <v>98605</v>
      </c>
    </row>
    <row r="241" spans="1:13" ht="15">
      <c r="A241" s="218">
        <v>3574</v>
      </c>
      <c r="B241" s="223" t="s">
        <v>97881</v>
      </c>
      <c r="C241" s="223"/>
      <c r="D241" s="223"/>
      <c r="E241" s="218" t="s">
        <v>97986</v>
      </c>
      <c r="F241" s="218" t="s">
        <v>1</v>
      </c>
      <c r="G241" s="218" t="s">
        <v>1</v>
      </c>
      <c r="H241" s="218" t="str">
        <f t="shared" si="3"/>
        <v>Manufacturing &amp; Processing</v>
      </c>
      <c r="I241" s="218" t="s">
        <v>97883</v>
      </c>
      <c r="J241" s="218" t="s">
        <v>98713</v>
      </c>
      <c r="K241" s="218" t="s">
        <v>98714</v>
      </c>
      <c r="L241" s="218">
        <v>3574</v>
      </c>
      <c r="M241" s="214" t="s">
        <v>98605</v>
      </c>
    </row>
    <row r="242" spans="1:13" ht="15">
      <c r="A242" s="218">
        <v>3575</v>
      </c>
      <c r="B242" s="223" t="s">
        <v>97881</v>
      </c>
      <c r="C242" s="223"/>
      <c r="D242" s="223"/>
      <c r="E242" s="218" t="s">
        <v>97824</v>
      </c>
      <c r="F242" s="218" t="s">
        <v>1</v>
      </c>
      <c r="G242" s="218" t="s">
        <v>1</v>
      </c>
      <c r="H242" s="218" t="str">
        <f t="shared" si="3"/>
        <v>Manufacturing &amp; Processing</v>
      </c>
      <c r="I242" s="218" t="s">
        <v>97883</v>
      </c>
      <c r="J242" s="218" t="s">
        <v>98713</v>
      </c>
      <c r="K242" s="218" t="s">
        <v>98714</v>
      </c>
      <c r="L242" s="218">
        <v>3575</v>
      </c>
      <c r="M242" s="214" t="s">
        <v>98605</v>
      </c>
    </row>
    <row r="243" spans="1:13" ht="15">
      <c r="A243" s="218">
        <v>3576</v>
      </c>
      <c r="B243" s="223" t="s">
        <v>97881</v>
      </c>
      <c r="C243" s="223"/>
      <c r="D243" s="223"/>
      <c r="E243" s="218" t="s">
        <v>97987</v>
      </c>
      <c r="F243" s="218" t="s">
        <v>1</v>
      </c>
      <c r="G243" s="218" t="s">
        <v>1</v>
      </c>
      <c r="H243" s="218" t="str">
        <f t="shared" si="3"/>
        <v>Manufacturing &amp; Processing</v>
      </c>
      <c r="I243" s="218" t="s">
        <v>97883</v>
      </c>
      <c r="J243" s="218" t="s">
        <v>98713</v>
      </c>
      <c r="K243" s="218" t="s">
        <v>98714</v>
      </c>
      <c r="L243" s="218">
        <v>3576</v>
      </c>
      <c r="M243" s="214" t="s">
        <v>98605</v>
      </c>
    </row>
    <row r="244" spans="1:13" ht="15">
      <c r="A244" s="218">
        <v>3590</v>
      </c>
      <c r="B244" s="223" t="s">
        <v>97881</v>
      </c>
      <c r="C244" s="223"/>
      <c r="D244" s="223"/>
      <c r="E244" s="218" t="s">
        <v>97988</v>
      </c>
      <c r="F244" s="218" t="s">
        <v>2</v>
      </c>
      <c r="G244" s="218" t="s">
        <v>2</v>
      </c>
      <c r="H244" s="218" t="str">
        <f t="shared" si="3"/>
        <v>Manufacturing &amp; Processing</v>
      </c>
      <c r="I244" s="218" t="s">
        <v>97883</v>
      </c>
      <c r="J244" s="218" t="s">
        <v>98713</v>
      </c>
      <c r="K244" s="218" t="s">
        <v>98714</v>
      </c>
      <c r="L244" s="218">
        <v>3590</v>
      </c>
      <c r="M244" s="214" t="s">
        <v>98605</v>
      </c>
    </row>
    <row r="245" spans="1:13" ht="15">
      <c r="A245" s="218">
        <v>3591</v>
      </c>
      <c r="B245" s="223" t="s">
        <v>97881</v>
      </c>
      <c r="C245" s="223"/>
      <c r="D245" s="223"/>
      <c r="E245" s="218" t="s">
        <v>97989</v>
      </c>
      <c r="F245" s="218" t="s">
        <v>2</v>
      </c>
      <c r="G245" s="218" t="s">
        <v>2</v>
      </c>
      <c r="H245" s="218" t="str">
        <f t="shared" si="3"/>
        <v>Manufacturing &amp; Processing</v>
      </c>
      <c r="I245" s="218" t="s">
        <v>97883</v>
      </c>
      <c r="J245" s="218" t="s">
        <v>98713</v>
      </c>
      <c r="K245" s="218" t="s">
        <v>98714</v>
      </c>
      <c r="L245" s="218">
        <v>3591</v>
      </c>
      <c r="M245" s="214" t="s">
        <v>98605</v>
      </c>
    </row>
    <row r="246" spans="1:13" ht="15">
      <c r="A246" s="218">
        <v>3592</v>
      </c>
      <c r="B246" s="223" t="s">
        <v>97881</v>
      </c>
      <c r="C246" s="223"/>
      <c r="D246" s="223"/>
      <c r="E246" s="218" t="s">
        <v>97990</v>
      </c>
      <c r="F246" s="218" t="s">
        <v>2</v>
      </c>
      <c r="G246" s="218" t="s">
        <v>2</v>
      </c>
      <c r="H246" s="218" t="str">
        <f t="shared" si="3"/>
        <v>Manufacturing &amp; Processing</v>
      </c>
      <c r="I246" s="218" t="s">
        <v>97883</v>
      </c>
      <c r="J246" s="218" t="s">
        <v>98713</v>
      </c>
      <c r="K246" s="218" t="s">
        <v>98714</v>
      </c>
      <c r="L246" s="218">
        <v>3592</v>
      </c>
      <c r="M246" s="214" t="s">
        <v>98605</v>
      </c>
    </row>
    <row r="247" spans="1:13" ht="15">
      <c r="A247" s="218">
        <v>3593</v>
      </c>
      <c r="B247" s="223" t="s">
        <v>97881</v>
      </c>
      <c r="C247" s="223"/>
      <c r="D247" s="223"/>
      <c r="E247" s="218" t="s">
        <v>97991</v>
      </c>
      <c r="F247" s="218" t="s">
        <v>2</v>
      </c>
      <c r="G247" s="218" t="s">
        <v>2</v>
      </c>
      <c r="H247" s="218" t="str">
        <f t="shared" si="3"/>
        <v>Manufacturing &amp; Processing</v>
      </c>
      <c r="I247" s="218" t="s">
        <v>97883</v>
      </c>
      <c r="J247" s="218" t="s">
        <v>98713</v>
      </c>
      <c r="K247" s="218" t="s">
        <v>98714</v>
      </c>
      <c r="L247" s="218">
        <v>3593</v>
      </c>
      <c r="M247" s="214" t="s">
        <v>98605</v>
      </c>
    </row>
    <row r="248" spans="1:13" ht="15">
      <c r="A248" s="218">
        <v>3594</v>
      </c>
      <c r="B248" s="223" t="s">
        <v>97881</v>
      </c>
      <c r="C248" s="223"/>
      <c r="D248" s="223"/>
      <c r="E248" s="218" t="s">
        <v>97992</v>
      </c>
      <c r="F248" s="218" t="s">
        <v>2</v>
      </c>
      <c r="G248" s="218" t="s">
        <v>2</v>
      </c>
      <c r="H248" s="218" t="str">
        <f t="shared" si="3"/>
        <v>Manufacturing &amp; Processing</v>
      </c>
      <c r="I248" s="218" t="s">
        <v>97883</v>
      </c>
      <c r="J248" s="218" t="s">
        <v>98713</v>
      </c>
      <c r="K248" s="218" t="s">
        <v>98714</v>
      </c>
      <c r="L248" s="218">
        <v>3594</v>
      </c>
      <c r="M248" s="214" t="s">
        <v>98605</v>
      </c>
    </row>
    <row r="249" spans="1:13" ht="15">
      <c r="A249" s="218">
        <v>3595</v>
      </c>
      <c r="B249" s="223" t="s">
        <v>97881</v>
      </c>
      <c r="C249" s="223"/>
      <c r="D249" s="223"/>
      <c r="E249" s="218" t="s">
        <v>97993</v>
      </c>
      <c r="F249" s="218" t="s">
        <v>2</v>
      </c>
      <c r="G249" s="218" t="s">
        <v>2</v>
      </c>
      <c r="H249" s="218" t="str">
        <f t="shared" si="3"/>
        <v>Manufacturing &amp; Processing</v>
      </c>
      <c r="I249" s="218" t="s">
        <v>97883</v>
      </c>
      <c r="J249" s="218" t="s">
        <v>98713</v>
      </c>
      <c r="K249" s="218" t="s">
        <v>98714</v>
      </c>
      <c r="L249" s="218">
        <v>3595</v>
      </c>
      <c r="M249" s="214" t="s">
        <v>98605</v>
      </c>
    </row>
    <row r="250" spans="1:13" ht="15">
      <c r="A250" s="218">
        <v>3596</v>
      </c>
      <c r="B250" s="223" t="s">
        <v>97881</v>
      </c>
      <c r="C250" s="223"/>
      <c r="D250" s="223"/>
      <c r="E250" s="218" t="s">
        <v>97994</v>
      </c>
      <c r="F250" s="218" t="s">
        <v>1</v>
      </c>
      <c r="G250" s="218" t="s">
        <v>1</v>
      </c>
      <c r="H250" s="218" t="str">
        <f t="shared" si="3"/>
        <v>Manufacturing &amp; Processing</v>
      </c>
      <c r="I250" s="218" t="s">
        <v>97883</v>
      </c>
      <c r="J250" s="218" t="s">
        <v>98713</v>
      </c>
      <c r="K250" s="218" t="s">
        <v>98714</v>
      </c>
      <c r="L250" s="218">
        <v>3596</v>
      </c>
      <c r="M250" s="214" t="s">
        <v>98605</v>
      </c>
    </row>
    <row r="251" spans="1:13" ht="15">
      <c r="A251" s="218">
        <v>3597</v>
      </c>
      <c r="B251" s="223" t="s">
        <v>97881</v>
      </c>
      <c r="C251" s="223"/>
      <c r="D251" s="223"/>
      <c r="E251" s="218" t="s">
        <v>97995</v>
      </c>
      <c r="F251" s="218" t="s">
        <v>2</v>
      </c>
      <c r="G251" s="218" t="s">
        <v>2</v>
      </c>
      <c r="H251" s="218" t="str">
        <f t="shared" si="3"/>
        <v>Manufacturing &amp; Processing</v>
      </c>
      <c r="I251" s="218" t="s">
        <v>97883</v>
      </c>
      <c r="J251" s="218" t="s">
        <v>98713</v>
      </c>
      <c r="K251" s="218" t="s">
        <v>98714</v>
      </c>
      <c r="L251" s="218">
        <v>3597</v>
      </c>
      <c r="M251" s="214" t="s">
        <v>98605</v>
      </c>
    </row>
    <row r="252" spans="1:13" ht="15">
      <c r="A252" s="218">
        <v>3690</v>
      </c>
      <c r="B252" s="223" t="s">
        <v>97881</v>
      </c>
      <c r="C252" s="223"/>
      <c r="D252" s="223"/>
      <c r="E252" s="218" t="s">
        <v>97996</v>
      </c>
      <c r="F252" s="218" t="s">
        <v>2</v>
      </c>
      <c r="G252" s="218" t="s">
        <v>2</v>
      </c>
      <c r="H252" s="218" t="str">
        <f t="shared" si="3"/>
        <v>Manufacturing &amp; Processing</v>
      </c>
      <c r="I252" s="218" t="s">
        <v>97883</v>
      </c>
      <c r="J252" s="218" t="s">
        <v>98713</v>
      </c>
      <c r="K252" s="218" t="s">
        <v>98714</v>
      </c>
      <c r="L252" s="218">
        <v>3690</v>
      </c>
      <c r="M252" s="214" t="s">
        <v>98605</v>
      </c>
    </row>
    <row r="253" spans="1:13" ht="15">
      <c r="A253" s="218">
        <v>3691</v>
      </c>
      <c r="B253" s="223" t="s">
        <v>97881</v>
      </c>
      <c r="C253" s="223"/>
      <c r="D253" s="223"/>
      <c r="E253" s="218" t="s">
        <v>97997</v>
      </c>
      <c r="F253" s="218" t="s">
        <v>97727</v>
      </c>
      <c r="G253" s="218" t="s">
        <v>97727</v>
      </c>
      <c r="H253" s="218" t="str">
        <f t="shared" si="3"/>
        <v>Manufacturing &amp; Processing</v>
      </c>
      <c r="I253" s="218" t="s">
        <v>97883</v>
      </c>
      <c r="J253" s="218" t="s">
        <v>98713</v>
      </c>
      <c r="K253" s="218" t="s">
        <v>98714</v>
      </c>
      <c r="L253" s="218">
        <v>3691</v>
      </c>
      <c r="M253" s="214" t="s">
        <v>98605</v>
      </c>
    </row>
    <row r="254" spans="1:13" ht="15">
      <c r="A254" s="218">
        <v>3693</v>
      </c>
      <c r="B254" s="223" t="s">
        <v>97881</v>
      </c>
      <c r="C254" s="223"/>
      <c r="D254" s="223"/>
      <c r="E254" s="218" t="s">
        <v>97998</v>
      </c>
      <c r="F254" s="218" t="s">
        <v>2</v>
      </c>
      <c r="G254" s="218" t="s">
        <v>2</v>
      </c>
      <c r="H254" s="218" t="str">
        <f t="shared" si="3"/>
        <v>Manufacturing &amp; Processing</v>
      </c>
      <c r="I254" s="218" t="s">
        <v>97883</v>
      </c>
      <c r="J254" s="218" t="s">
        <v>98713</v>
      </c>
      <c r="K254" s="218" t="s">
        <v>98714</v>
      </c>
      <c r="L254" s="218">
        <v>3693</v>
      </c>
      <c r="M254" s="214" t="s">
        <v>98605</v>
      </c>
    </row>
    <row r="255" spans="1:13" ht="15">
      <c r="A255" s="218">
        <v>3694</v>
      </c>
      <c r="B255" s="223" t="s">
        <v>97881</v>
      </c>
      <c r="C255" s="223"/>
      <c r="D255" s="223"/>
      <c r="E255" s="218" t="s">
        <v>97999</v>
      </c>
      <c r="F255" s="218" t="s">
        <v>0</v>
      </c>
      <c r="G255" s="218" t="s">
        <v>0</v>
      </c>
      <c r="H255" s="218" t="str">
        <f t="shared" si="3"/>
        <v>Manufacturing &amp; Processing</v>
      </c>
      <c r="I255" s="218" t="s">
        <v>97883</v>
      </c>
      <c r="J255" s="218" t="s">
        <v>98713</v>
      </c>
      <c r="K255" s="218" t="s">
        <v>98714</v>
      </c>
      <c r="L255" s="218">
        <v>3694</v>
      </c>
      <c r="M255" s="214" t="s">
        <v>98605</v>
      </c>
    </row>
    <row r="256" spans="1:13" ht="15">
      <c r="A256" s="218">
        <v>3695</v>
      </c>
      <c r="B256" s="223" t="s">
        <v>97881</v>
      </c>
      <c r="C256" s="223"/>
      <c r="D256" s="223"/>
      <c r="E256" s="218" t="s">
        <v>98000</v>
      </c>
      <c r="F256" s="218" t="s">
        <v>97778</v>
      </c>
      <c r="G256" s="218" t="s">
        <v>2</v>
      </c>
      <c r="H256" s="218" t="str">
        <f t="shared" si="3"/>
        <v>Manufacturing &amp; Processing</v>
      </c>
      <c r="I256" s="218" t="s">
        <v>97883</v>
      </c>
      <c r="J256" s="218" t="s">
        <v>98713</v>
      </c>
      <c r="K256" s="218" t="s">
        <v>98714</v>
      </c>
      <c r="L256" s="218">
        <v>3695</v>
      </c>
      <c r="M256" s="214" t="s">
        <v>98605</v>
      </c>
    </row>
    <row r="257" spans="1:13" ht="15">
      <c r="A257" s="218">
        <v>3730</v>
      </c>
      <c r="B257" s="223" t="s">
        <v>97881</v>
      </c>
      <c r="C257" s="223"/>
      <c r="D257" s="223"/>
      <c r="E257" s="218" t="s">
        <v>98001</v>
      </c>
      <c r="F257" s="218" t="s">
        <v>1</v>
      </c>
      <c r="G257" s="218" t="s">
        <v>1</v>
      </c>
      <c r="H257" s="218" t="str">
        <f t="shared" si="3"/>
        <v>Manufacturing &amp; Processing</v>
      </c>
      <c r="I257" s="218" t="s">
        <v>97883</v>
      </c>
      <c r="J257" s="218" t="s">
        <v>98713</v>
      </c>
      <c r="K257" s="218" t="s">
        <v>98714</v>
      </c>
      <c r="L257" s="218">
        <v>3730</v>
      </c>
      <c r="M257" s="214" t="s">
        <v>98605</v>
      </c>
    </row>
    <row r="258" spans="1:13" ht="15">
      <c r="A258" s="218">
        <v>3790</v>
      </c>
      <c r="B258" s="223" t="s">
        <v>97881</v>
      </c>
      <c r="C258" s="223"/>
      <c r="D258" s="223"/>
      <c r="E258" s="218" t="s">
        <v>98002</v>
      </c>
      <c r="F258" s="218" t="s">
        <v>2</v>
      </c>
      <c r="G258" s="218" t="s">
        <v>2</v>
      </c>
      <c r="H258" s="218" t="str">
        <f t="shared" si="3"/>
        <v>Manufacturing &amp; Processing</v>
      </c>
      <c r="I258" s="218" t="s">
        <v>97883</v>
      </c>
      <c r="J258" s="218" t="s">
        <v>98713</v>
      </c>
      <c r="K258" s="218" t="s">
        <v>98714</v>
      </c>
      <c r="L258" s="218">
        <v>3790</v>
      </c>
      <c r="M258" s="214" t="s">
        <v>98605</v>
      </c>
    </row>
    <row r="259" spans="1:13" ht="15">
      <c r="A259" s="218">
        <v>3791</v>
      </c>
      <c r="B259" s="223" t="s">
        <v>97881</v>
      </c>
      <c r="C259" s="223"/>
      <c r="D259" s="223"/>
      <c r="E259" s="218" t="s">
        <v>98003</v>
      </c>
      <c r="F259" s="218" t="s">
        <v>2</v>
      </c>
      <c r="G259" s="218" t="s">
        <v>2</v>
      </c>
      <c r="H259" s="218" t="str">
        <f t="shared" ref="H259:H322" si="4">PROPER(I259)</f>
        <v>Manufacturing &amp; Processing</v>
      </c>
      <c r="I259" s="218" t="s">
        <v>97883</v>
      </c>
      <c r="J259" s="218" t="s">
        <v>98713</v>
      </c>
      <c r="K259" s="218" t="s">
        <v>98714</v>
      </c>
      <c r="L259" s="218">
        <v>3791</v>
      </c>
      <c r="M259" s="214" t="s">
        <v>98605</v>
      </c>
    </row>
    <row r="260" spans="1:13" ht="15">
      <c r="A260" s="218">
        <v>3792</v>
      </c>
      <c r="B260" s="223" t="s">
        <v>97881</v>
      </c>
      <c r="C260" s="223"/>
      <c r="D260" s="223"/>
      <c r="E260" s="218" t="s">
        <v>98004</v>
      </c>
      <c r="F260" s="218" t="s">
        <v>2</v>
      </c>
      <c r="G260" s="218" t="s">
        <v>2</v>
      </c>
      <c r="H260" s="218" t="str">
        <f t="shared" si="4"/>
        <v>Manufacturing &amp; Processing</v>
      </c>
      <c r="I260" s="218" t="s">
        <v>97883</v>
      </c>
      <c r="J260" s="218" t="s">
        <v>98713</v>
      </c>
      <c r="K260" s="218" t="s">
        <v>98714</v>
      </c>
      <c r="L260" s="218">
        <v>3792</v>
      </c>
      <c r="M260" s="214" t="s">
        <v>98605</v>
      </c>
    </row>
    <row r="261" spans="1:13" ht="15">
      <c r="A261" s="218">
        <v>3793</v>
      </c>
      <c r="B261" s="223" t="s">
        <v>97881</v>
      </c>
      <c r="C261" s="223"/>
      <c r="D261" s="223"/>
      <c r="E261" s="218" t="s">
        <v>98005</v>
      </c>
      <c r="F261" s="218" t="s">
        <v>2</v>
      </c>
      <c r="G261" s="218" t="s">
        <v>2</v>
      </c>
      <c r="H261" s="218" t="str">
        <f t="shared" si="4"/>
        <v>Manufacturing &amp; Processing</v>
      </c>
      <c r="I261" s="218" t="s">
        <v>97883</v>
      </c>
      <c r="J261" s="218" t="s">
        <v>98713</v>
      </c>
      <c r="K261" s="218" t="s">
        <v>98714</v>
      </c>
      <c r="L261" s="218">
        <v>3793</v>
      </c>
      <c r="M261" s="214" t="s">
        <v>98605</v>
      </c>
    </row>
    <row r="262" spans="1:13" ht="15">
      <c r="A262" s="218">
        <v>3794</v>
      </c>
      <c r="B262" s="223" t="s">
        <v>97881</v>
      </c>
      <c r="C262" s="223"/>
      <c r="D262" s="223"/>
      <c r="E262" s="218" t="s">
        <v>98006</v>
      </c>
      <c r="F262" s="218" t="s">
        <v>2</v>
      </c>
      <c r="G262" s="218" t="s">
        <v>2</v>
      </c>
      <c r="H262" s="218" t="str">
        <f t="shared" si="4"/>
        <v>Manufacturing &amp; Processing</v>
      </c>
      <c r="I262" s="218" t="s">
        <v>97883</v>
      </c>
      <c r="J262" s="218" t="s">
        <v>98713</v>
      </c>
      <c r="K262" s="218" t="s">
        <v>98714</v>
      </c>
      <c r="L262" s="218">
        <v>3794</v>
      </c>
      <c r="M262" s="214" t="s">
        <v>98605</v>
      </c>
    </row>
    <row r="263" spans="1:13" ht="15">
      <c r="A263" s="218">
        <v>3795</v>
      </c>
      <c r="B263" s="223" t="s">
        <v>97881</v>
      </c>
      <c r="C263" s="223"/>
      <c r="D263" s="223"/>
      <c r="E263" s="218" t="s">
        <v>98007</v>
      </c>
      <c r="F263" s="218" t="s">
        <v>2</v>
      </c>
      <c r="G263" s="218" t="s">
        <v>2</v>
      </c>
      <c r="H263" s="218" t="str">
        <f t="shared" si="4"/>
        <v>Manufacturing &amp; Processing</v>
      </c>
      <c r="I263" s="218" t="s">
        <v>97883</v>
      </c>
      <c r="J263" s="218" t="s">
        <v>98713</v>
      </c>
      <c r="K263" s="218" t="s">
        <v>98714</v>
      </c>
      <c r="L263" s="218">
        <v>3795</v>
      </c>
      <c r="M263" s="214" t="s">
        <v>98605</v>
      </c>
    </row>
    <row r="264" spans="1:13" ht="15">
      <c r="A264" s="218">
        <v>3796</v>
      </c>
      <c r="B264" s="223" t="s">
        <v>97881</v>
      </c>
      <c r="C264" s="223"/>
      <c r="D264" s="223"/>
      <c r="E264" s="218" t="s">
        <v>98008</v>
      </c>
      <c r="F264" s="218" t="s">
        <v>2</v>
      </c>
      <c r="G264" s="218" t="s">
        <v>2</v>
      </c>
      <c r="H264" s="218" t="str">
        <f t="shared" si="4"/>
        <v>Manufacturing &amp; Processing</v>
      </c>
      <c r="I264" s="218" t="s">
        <v>97883</v>
      </c>
      <c r="J264" s="218" t="s">
        <v>98713</v>
      </c>
      <c r="K264" s="218" t="s">
        <v>98714</v>
      </c>
      <c r="L264" s="218">
        <v>3796</v>
      </c>
      <c r="M264" s="214" t="s">
        <v>98605</v>
      </c>
    </row>
    <row r="265" spans="1:13" ht="15">
      <c r="A265" s="218">
        <v>3797</v>
      </c>
      <c r="B265" s="223" t="s">
        <v>97881</v>
      </c>
      <c r="C265" s="223"/>
      <c r="D265" s="223"/>
      <c r="E265" s="218" t="s">
        <v>98009</v>
      </c>
      <c r="F265" s="218" t="s">
        <v>0</v>
      </c>
      <c r="G265" s="218" t="s">
        <v>0</v>
      </c>
      <c r="H265" s="218" t="str">
        <f t="shared" si="4"/>
        <v>Manufacturing &amp; Processing</v>
      </c>
      <c r="I265" s="218" t="s">
        <v>97883</v>
      </c>
      <c r="J265" s="218" t="s">
        <v>98713</v>
      </c>
      <c r="K265" s="218" t="s">
        <v>98714</v>
      </c>
      <c r="L265" s="218">
        <v>3797</v>
      </c>
      <c r="M265" s="214" t="s">
        <v>98605</v>
      </c>
    </row>
    <row r="266" spans="1:13" ht="15">
      <c r="A266" s="218">
        <v>3798</v>
      </c>
      <c r="B266" s="223" t="s">
        <v>97881</v>
      </c>
      <c r="C266" s="223"/>
      <c r="D266" s="223"/>
      <c r="E266" s="218" t="s">
        <v>98010</v>
      </c>
      <c r="F266" s="218" t="s">
        <v>97727</v>
      </c>
      <c r="G266" s="218" t="s">
        <v>97727</v>
      </c>
      <c r="H266" s="218" t="str">
        <f t="shared" si="4"/>
        <v>Manufacturing &amp; Processing</v>
      </c>
      <c r="I266" s="218" t="s">
        <v>97883</v>
      </c>
      <c r="J266" s="218" t="s">
        <v>98713</v>
      </c>
      <c r="K266" s="218" t="s">
        <v>98714</v>
      </c>
      <c r="L266" s="218">
        <v>3798</v>
      </c>
      <c r="M266" s="214" t="s">
        <v>98605</v>
      </c>
    </row>
    <row r="267" spans="1:13" ht="15">
      <c r="A267" s="218">
        <v>3799</v>
      </c>
      <c r="B267" s="223" t="s">
        <v>97881</v>
      </c>
      <c r="C267" s="223"/>
      <c r="D267" s="223"/>
      <c r="E267" s="218" t="s">
        <v>98011</v>
      </c>
      <c r="F267" s="218" t="s">
        <v>1</v>
      </c>
      <c r="G267" s="218" t="s">
        <v>1</v>
      </c>
      <c r="H267" s="218" t="str">
        <f t="shared" si="4"/>
        <v>Manufacturing &amp; Processing</v>
      </c>
      <c r="I267" s="218" t="s">
        <v>97883</v>
      </c>
      <c r="J267" s="218" t="s">
        <v>98713</v>
      </c>
      <c r="K267" s="218" t="s">
        <v>98714</v>
      </c>
      <c r="L267" s="218">
        <v>3799</v>
      </c>
      <c r="M267" s="214" t="s">
        <v>98605</v>
      </c>
    </row>
    <row r="268" spans="1:13" ht="15">
      <c r="A268" s="218">
        <v>3820</v>
      </c>
      <c r="B268" s="223" t="s">
        <v>97881</v>
      </c>
      <c r="C268" s="223"/>
      <c r="D268" s="223"/>
      <c r="E268" s="218" t="s">
        <v>98012</v>
      </c>
      <c r="F268" s="218" t="s">
        <v>1</v>
      </c>
      <c r="G268" s="218" t="s">
        <v>1</v>
      </c>
      <c r="H268" s="218" t="str">
        <f t="shared" si="4"/>
        <v>Manufacturing &amp; Processing</v>
      </c>
      <c r="I268" s="218" t="s">
        <v>97883</v>
      </c>
      <c r="J268" s="218" t="s">
        <v>98713</v>
      </c>
      <c r="K268" s="218" t="s">
        <v>98714</v>
      </c>
      <c r="L268" s="218">
        <v>3820</v>
      </c>
      <c r="M268" s="214" t="s">
        <v>98605</v>
      </c>
    </row>
    <row r="269" spans="1:13" ht="15">
      <c r="A269" s="218">
        <v>3821</v>
      </c>
      <c r="B269" s="223" t="s">
        <v>97881</v>
      </c>
      <c r="C269" s="223"/>
      <c r="D269" s="223"/>
      <c r="E269" s="218" t="s">
        <v>98013</v>
      </c>
      <c r="F269" s="218" t="s">
        <v>1</v>
      </c>
      <c r="G269" s="218" t="s">
        <v>1</v>
      </c>
      <c r="H269" s="218" t="str">
        <f t="shared" si="4"/>
        <v>Manufacturing &amp; Processing</v>
      </c>
      <c r="I269" s="218" t="s">
        <v>97883</v>
      </c>
      <c r="J269" s="218" t="s">
        <v>98713</v>
      </c>
      <c r="K269" s="218" t="s">
        <v>98714</v>
      </c>
      <c r="L269" s="218">
        <v>3821</v>
      </c>
      <c r="M269" s="214" t="s">
        <v>98605</v>
      </c>
    </row>
    <row r="270" spans="1:13" ht="15">
      <c r="A270" s="218">
        <v>3822</v>
      </c>
      <c r="B270" s="223" t="s">
        <v>97881</v>
      </c>
      <c r="C270" s="223"/>
      <c r="D270" s="223"/>
      <c r="E270" s="218" t="s">
        <v>98014</v>
      </c>
      <c r="F270" s="218" t="s">
        <v>1</v>
      </c>
      <c r="G270" s="218" t="s">
        <v>1</v>
      </c>
      <c r="H270" s="218" t="str">
        <f t="shared" si="4"/>
        <v>Manufacturing &amp; Processing</v>
      </c>
      <c r="I270" s="218" t="s">
        <v>97883</v>
      </c>
      <c r="J270" s="218" t="s">
        <v>98713</v>
      </c>
      <c r="K270" s="218" t="s">
        <v>98714</v>
      </c>
      <c r="L270" s="218">
        <v>3822</v>
      </c>
      <c r="M270" s="214" t="s">
        <v>98605</v>
      </c>
    </row>
    <row r="271" spans="1:13" ht="15">
      <c r="A271" s="218">
        <v>3824</v>
      </c>
      <c r="B271" s="223" t="s">
        <v>97881</v>
      </c>
      <c r="C271" s="223"/>
      <c r="D271" s="223"/>
      <c r="E271" s="218" t="s">
        <v>98015</v>
      </c>
      <c r="F271" s="218" t="s">
        <v>1</v>
      </c>
      <c r="G271" s="218" t="s">
        <v>1</v>
      </c>
      <c r="H271" s="218" t="str">
        <f t="shared" si="4"/>
        <v>Manufacturing &amp; Processing</v>
      </c>
      <c r="I271" s="218" t="s">
        <v>97883</v>
      </c>
      <c r="J271" s="218" t="s">
        <v>98713</v>
      </c>
      <c r="K271" s="218" t="s">
        <v>98714</v>
      </c>
      <c r="L271" s="218">
        <v>3824</v>
      </c>
      <c r="M271" s="214" t="s">
        <v>98605</v>
      </c>
    </row>
    <row r="272" spans="1:13" ht="15">
      <c r="A272" s="218">
        <v>3825</v>
      </c>
      <c r="B272" s="223" t="s">
        <v>97881</v>
      </c>
      <c r="C272" s="223"/>
      <c r="D272" s="223"/>
      <c r="E272" s="218" t="s">
        <v>98016</v>
      </c>
      <c r="F272" s="218" t="s">
        <v>1</v>
      </c>
      <c r="G272" s="218" t="s">
        <v>1</v>
      </c>
      <c r="H272" s="218" t="str">
        <f t="shared" si="4"/>
        <v>Manufacturing &amp; Processing</v>
      </c>
      <c r="I272" s="218" t="s">
        <v>97883</v>
      </c>
      <c r="J272" s="218" t="s">
        <v>98713</v>
      </c>
      <c r="K272" s="218" t="s">
        <v>98714</v>
      </c>
      <c r="L272" s="218">
        <v>3825</v>
      </c>
      <c r="M272" s="214" t="s">
        <v>98605</v>
      </c>
    </row>
    <row r="273" spans="1:13" ht="15">
      <c r="A273" s="218">
        <v>3826</v>
      </c>
      <c r="B273" s="223" t="s">
        <v>97881</v>
      </c>
      <c r="C273" s="223"/>
      <c r="D273" s="223"/>
      <c r="E273" s="218" t="s">
        <v>98017</v>
      </c>
      <c r="F273" s="218" t="s">
        <v>0</v>
      </c>
      <c r="G273" s="218" t="s">
        <v>0</v>
      </c>
      <c r="H273" s="218" t="str">
        <f t="shared" si="4"/>
        <v>Manufacturing &amp; Processing</v>
      </c>
      <c r="I273" s="218" t="s">
        <v>97883</v>
      </c>
      <c r="J273" s="218" t="s">
        <v>98713</v>
      </c>
      <c r="K273" s="218" t="s">
        <v>98714</v>
      </c>
      <c r="L273" s="218">
        <v>3826</v>
      </c>
      <c r="M273" s="214" t="s">
        <v>98605</v>
      </c>
    </row>
    <row r="274" spans="1:13" ht="15">
      <c r="A274" s="218">
        <v>3827</v>
      </c>
      <c r="B274" s="223" t="s">
        <v>97881</v>
      </c>
      <c r="C274" s="223"/>
      <c r="D274" s="223"/>
      <c r="E274" s="218" t="s">
        <v>98018</v>
      </c>
      <c r="F274" s="218" t="s">
        <v>1</v>
      </c>
      <c r="G274" s="218" t="s">
        <v>1</v>
      </c>
      <c r="H274" s="218" t="str">
        <f t="shared" si="4"/>
        <v>Manufacturing &amp; Processing</v>
      </c>
      <c r="I274" s="218" t="s">
        <v>97883</v>
      </c>
      <c r="J274" s="218" t="s">
        <v>98713</v>
      </c>
      <c r="K274" s="218" t="s">
        <v>98714</v>
      </c>
      <c r="L274" s="218">
        <v>3827</v>
      </c>
      <c r="M274" s="214" t="s">
        <v>98605</v>
      </c>
    </row>
    <row r="275" spans="1:13" ht="15">
      <c r="A275" s="218">
        <v>3828</v>
      </c>
      <c r="B275" s="223" t="s">
        <v>97881</v>
      </c>
      <c r="C275" s="223"/>
      <c r="D275" s="223"/>
      <c r="E275" s="218" t="s">
        <v>98019</v>
      </c>
      <c r="F275" s="218" t="s">
        <v>1</v>
      </c>
      <c r="G275" s="218" t="s">
        <v>1</v>
      </c>
      <c r="H275" s="218" t="str">
        <f t="shared" si="4"/>
        <v>Manufacturing &amp; Processing</v>
      </c>
      <c r="I275" s="218" t="s">
        <v>97883</v>
      </c>
      <c r="J275" s="218" t="s">
        <v>98713</v>
      </c>
      <c r="K275" s="218" t="s">
        <v>98714</v>
      </c>
      <c r="L275" s="218">
        <v>3828</v>
      </c>
      <c r="M275" s="214" t="s">
        <v>98605</v>
      </c>
    </row>
    <row r="276" spans="1:13" ht="15">
      <c r="A276" s="218">
        <v>3829</v>
      </c>
      <c r="B276" s="223" t="s">
        <v>97881</v>
      </c>
      <c r="C276" s="223"/>
      <c r="D276" s="223"/>
      <c r="E276" s="218" t="s">
        <v>98020</v>
      </c>
      <c r="F276" s="218" t="s">
        <v>1</v>
      </c>
      <c r="G276" s="218" t="s">
        <v>1</v>
      </c>
      <c r="H276" s="218" t="str">
        <f t="shared" si="4"/>
        <v>Manufacturing &amp; Processing</v>
      </c>
      <c r="I276" s="218" t="s">
        <v>97883</v>
      </c>
      <c r="J276" s="218" t="s">
        <v>98713</v>
      </c>
      <c r="K276" s="218" t="s">
        <v>98714</v>
      </c>
      <c r="L276" s="218">
        <v>3829</v>
      </c>
      <c r="M276" s="214" t="s">
        <v>98605</v>
      </c>
    </row>
    <row r="277" spans="1:13" ht="15">
      <c r="A277" s="218">
        <v>3871</v>
      </c>
      <c r="B277" s="223" t="s">
        <v>97881</v>
      </c>
      <c r="C277" s="223"/>
      <c r="D277" s="223"/>
      <c r="E277" s="218" t="s">
        <v>98021</v>
      </c>
      <c r="F277" s="218" t="s">
        <v>1</v>
      </c>
      <c r="G277" s="218" t="s">
        <v>1</v>
      </c>
      <c r="H277" s="218" t="str">
        <f t="shared" si="4"/>
        <v>Manufacturing &amp; Processing</v>
      </c>
      <c r="I277" s="218" t="s">
        <v>97883</v>
      </c>
      <c r="J277" s="218" t="s">
        <v>98713</v>
      </c>
      <c r="K277" s="218" t="s">
        <v>98714</v>
      </c>
      <c r="L277" s="218">
        <v>3871</v>
      </c>
      <c r="M277" s="214" t="s">
        <v>98605</v>
      </c>
    </row>
    <row r="278" spans="1:13" ht="15">
      <c r="A278" s="218">
        <v>3872</v>
      </c>
      <c r="B278" s="223" t="s">
        <v>97881</v>
      </c>
      <c r="C278" s="223"/>
      <c r="D278" s="223"/>
      <c r="E278" s="218" t="s">
        <v>98022</v>
      </c>
      <c r="F278" s="218" t="s">
        <v>2</v>
      </c>
      <c r="G278" s="218" t="s">
        <v>2</v>
      </c>
      <c r="H278" s="218" t="str">
        <f t="shared" si="4"/>
        <v>Manufacturing &amp; Processing</v>
      </c>
      <c r="I278" s="218" t="s">
        <v>97883</v>
      </c>
      <c r="J278" s="218" t="s">
        <v>98713</v>
      </c>
      <c r="K278" s="218" t="s">
        <v>98714</v>
      </c>
      <c r="L278" s="218">
        <v>3872</v>
      </c>
      <c r="M278" s="214" t="s">
        <v>98605</v>
      </c>
    </row>
    <row r="279" spans="1:13" ht="15">
      <c r="A279" s="218">
        <v>3873</v>
      </c>
      <c r="B279" s="223" t="s">
        <v>97881</v>
      </c>
      <c r="C279" s="223"/>
      <c r="D279" s="223"/>
      <c r="E279" s="218" t="s">
        <v>98023</v>
      </c>
      <c r="F279" s="218" t="s">
        <v>3</v>
      </c>
      <c r="G279" s="218" t="s">
        <v>3</v>
      </c>
      <c r="H279" s="218" t="str">
        <f t="shared" si="4"/>
        <v>Manufacturing &amp; Processing</v>
      </c>
      <c r="I279" s="218" t="s">
        <v>97883</v>
      </c>
      <c r="J279" s="218" t="s">
        <v>98713</v>
      </c>
      <c r="K279" s="218" t="s">
        <v>98714</v>
      </c>
      <c r="L279" s="218">
        <v>3873</v>
      </c>
      <c r="M279" s="214" t="s">
        <v>98605</v>
      </c>
    </row>
    <row r="280" spans="1:13" ht="15">
      <c r="A280" s="218">
        <v>3891</v>
      </c>
      <c r="B280" s="223" t="s">
        <v>97877</v>
      </c>
      <c r="C280" s="223"/>
      <c r="D280" s="223"/>
      <c r="E280" s="218" t="s">
        <v>98024</v>
      </c>
      <c r="F280" s="218" t="s">
        <v>2</v>
      </c>
      <c r="G280" s="218" t="s">
        <v>2</v>
      </c>
      <c r="H280" s="218" t="str">
        <f t="shared" si="4"/>
        <v>Realty</v>
      </c>
      <c r="I280" s="218" t="s">
        <v>98025</v>
      </c>
      <c r="J280" s="218" t="s">
        <v>98713</v>
      </c>
      <c r="K280" s="218" t="s">
        <v>98714</v>
      </c>
      <c r="L280" s="218">
        <v>3891</v>
      </c>
      <c r="M280" s="214" t="s">
        <v>98602</v>
      </c>
    </row>
    <row r="281" spans="1:13" ht="15">
      <c r="A281" s="218">
        <v>3892</v>
      </c>
      <c r="B281" s="223" t="s">
        <v>97877</v>
      </c>
      <c r="C281" s="223"/>
      <c r="D281" s="223"/>
      <c r="E281" s="218" t="s">
        <v>98026</v>
      </c>
      <c r="F281" s="218" t="s">
        <v>1</v>
      </c>
      <c r="G281" s="218" t="s">
        <v>1</v>
      </c>
      <c r="H281" s="218" t="str">
        <f t="shared" si="4"/>
        <v>Realty</v>
      </c>
      <c r="I281" s="218" t="s">
        <v>98025</v>
      </c>
      <c r="J281" s="218" t="s">
        <v>98713</v>
      </c>
      <c r="K281" s="218" t="s">
        <v>98714</v>
      </c>
      <c r="L281" s="218">
        <v>3892</v>
      </c>
      <c r="M281" s="214" t="s">
        <v>98602</v>
      </c>
    </row>
    <row r="282" spans="1:13" ht="15">
      <c r="A282" s="218">
        <v>3960</v>
      </c>
      <c r="B282" s="223" t="s">
        <v>97881</v>
      </c>
      <c r="C282" s="223"/>
      <c r="D282" s="223"/>
      <c r="E282" s="218" t="s">
        <v>98027</v>
      </c>
      <c r="F282" s="218" t="s">
        <v>3</v>
      </c>
      <c r="G282" s="218" t="s">
        <v>3</v>
      </c>
      <c r="H282" s="218" t="str">
        <f t="shared" si="4"/>
        <v>Manufacturing &amp; Processing</v>
      </c>
      <c r="I282" s="218" t="s">
        <v>97883</v>
      </c>
      <c r="J282" s="218" t="s">
        <v>98713</v>
      </c>
      <c r="K282" s="218" t="s">
        <v>98714</v>
      </c>
      <c r="L282" s="218">
        <v>3960</v>
      </c>
      <c r="M282" s="214" t="s">
        <v>98605</v>
      </c>
    </row>
    <row r="283" spans="1:13" ht="15">
      <c r="A283" s="218">
        <v>3970</v>
      </c>
      <c r="B283" s="223" t="s">
        <v>97881</v>
      </c>
      <c r="C283" s="223"/>
      <c r="D283" s="223"/>
      <c r="E283" s="218" t="s">
        <v>98028</v>
      </c>
      <c r="F283" s="218" t="s">
        <v>2</v>
      </c>
      <c r="G283" s="218" t="s">
        <v>2</v>
      </c>
      <c r="H283" s="218" t="str">
        <f t="shared" si="4"/>
        <v>Manufacturing &amp; Processing</v>
      </c>
      <c r="I283" s="218" t="s">
        <v>97883</v>
      </c>
      <c r="J283" s="218" t="s">
        <v>98713</v>
      </c>
      <c r="K283" s="218" t="s">
        <v>98714</v>
      </c>
      <c r="L283" s="218">
        <v>3970</v>
      </c>
      <c r="M283" s="214" t="s">
        <v>98605</v>
      </c>
    </row>
    <row r="284" spans="1:13" ht="15">
      <c r="A284" s="218">
        <v>3980</v>
      </c>
      <c r="B284" s="223" t="s">
        <v>97881</v>
      </c>
      <c r="C284" s="223"/>
      <c r="D284" s="223"/>
      <c r="E284" s="218" t="s">
        <v>98029</v>
      </c>
      <c r="F284" s="218" t="s">
        <v>97778</v>
      </c>
      <c r="G284" s="218" t="s">
        <v>2</v>
      </c>
      <c r="H284" s="218" t="str">
        <f t="shared" si="4"/>
        <v>Manufacturing &amp; Processing</v>
      </c>
      <c r="I284" s="218" t="s">
        <v>97883</v>
      </c>
      <c r="J284" s="218" t="s">
        <v>98713</v>
      </c>
      <c r="K284" s="218" t="s">
        <v>98714</v>
      </c>
      <c r="L284" s="218">
        <v>3980</v>
      </c>
      <c r="M284" s="214" t="s">
        <v>98605</v>
      </c>
    </row>
    <row r="285" spans="1:13" ht="15">
      <c r="A285" s="218">
        <v>3981</v>
      </c>
      <c r="B285" s="223" t="s">
        <v>97881</v>
      </c>
      <c r="C285" s="223"/>
      <c r="D285" s="223"/>
      <c r="E285" s="218" t="s">
        <v>98030</v>
      </c>
      <c r="F285" s="218" t="s">
        <v>1</v>
      </c>
      <c r="G285" s="218" t="s">
        <v>1</v>
      </c>
      <c r="H285" s="218" t="str">
        <f t="shared" si="4"/>
        <v>Manufacturing &amp; Processing</v>
      </c>
      <c r="I285" s="218" t="s">
        <v>97883</v>
      </c>
      <c r="J285" s="218" t="s">
        <v>98713</v>
      </c>
      <c r="K285" s="218" t="s">
        <v>98714</v>
      </c>
      <c r="L285" s="218">
        <v>3981</v>
      </c>
      <c r="M285" s="214" t="s">
        <v>98605</v>
      </c>
    </row>
    <row r="286" spans="1:13" ht="15">
      <c r="A286" s="218">
        <v>3982</v>
      </c>
      <c r="B286" s="223" t="s">
        <v>97881</v>
      </c>
      <c r="C286" s="223"/>
      <c r="D286" s="223"/>
      <c r="E286" s="218" t="s">
        <v>98031</v>
      </c>
      <c r="F286" s="218" t="s">
        <v>97727</v>
      </c>
      <c r="G286" s="218" t="s">
        <v>97727</v>
      </c>
      <c r="H286" s="218" t="str">
        <f t="shared" si="4"/>
        <v>Manufacturing &amp; Processing</v>
      </c>
      <c r="I286" s="218" t="s">
        <v>97883</v>
      </c>
      <c r="J286" s="218" t="s">
        <v>98713</v>
      </c>
      <c r="K286" s="218" t="s">
        <v>98714</v>
      </c>
      <c r="L286" s="218">
        <v>3982</v>
      </c>
      <c r="M286" s="214" t="s">
        <v>98605</v>
      </c>
    </row>
    <row r="287" spans="1:13" ht="15">
      <c r="A287" s="218">
        <v>3983</v>
      </c>
      <c r="B287" s="223" t="s">
        <v>97881</v>
      </c>
      <c r="C287" s="223"/>
      <c r="D287" s="223"/>
      <c r="E287" s="218" t="s">
        <v>98032</v>
      </c>
      <c r="F287" s="218" t="s">
        <v>2</v>
      </c>
      <c r="G287" s="218" t="s">
        <v>2</v>
      </c>
      <c r="H287" s="218" t="str">
        <f t="shared" si="4"/>
        <v>Manufacturing &amp; Processing</v>
      </c>
      <c r="I287" s="218" t="s">
        <v>97883</v>
      </c>
      <c r="J287" s="218" t="s">
        <v>98713</v>
      </c>
      <c r="K287" s="218" t="s">
        <v>98714</v>
      </c>
      <c r="L287" s="218">
        <v>3983</v>
      </c>
      <c r="M287" s="214" t="s">
        <v>98605</v>
      </c>
    </row>
    <row r="288" spans="1:13" ht="15">
      <c r="A288" s="218">
        <v>3984</v>
      </c>
      <c r="B288" s="223" t="s">
        <v>97881</v>
      </c>
      <c r="C288" s="223"/>
      <c r="D288" s="223"/>
      <c r="E288" s="218" t="s">
        <v>98033</v>
      </c>
      <c r="F288" s="218" t="s">
        <v>2</v>
      </c>
      <c r="G288" s="218" t="s">
        <v>2</v>
      </c>
      <c r="H288" s="218" t="str">
        <f t="shared" si="4"/>
        <v>Manufacturing &amp; Processing</v>
      </c>
      <c r="I288" s="218" t="s">
        <v>97883</v>
      </c>
      <c r="J288" s="218" t="s">
        <v>98713</v>
      </c>
      <c r="K288" s="218" t="s">
        <v>98714</v>
      </c>
      <c r="L288" s="218">
        <v>3984</v>
      </c>
      <c r="M288" s="214" t="s">
        <v>98605</v>
      </c>
    </row>
    <row r="289" spans="1:13" ht="15">
      <c r="A289" s="218">
        <v>3991</v>
      </c>
      <c r="B289" s="223" t="s">
        <v>97877</v>
      </c>
      <c r="C289" s="223"/>
      <c r="D289" s="223"/>
      <c r="E289" s="218" t="s">
        <v>98034</v>
      </c>
      <c r="F289" s="218" t="s">
        <v>1</v>
      </c>
      <c r="G289" s="218" t="s">
        <v>1</v>
      </c>
      <c r="H289" s="218" t="str">
        <f t="shared" si="4"/>
        <v>Realty</v>
      </c>
      <c r="I289" s="218" t="s">
        <v>98025</v>
      </c>
      <c r="J289" s="218" t="s">
        <v>98713</v>
      </c>
      <c r="K289" s="218" t="s">
        <v>98714</v>
      </c>
      <c r="L289" s="218">
        <v>3991</v>
      </c>
      <c r="M289" s="214" t="s">
        <v>98602</v>
      </c>
    </row>
    <row r="290" spans="1:13" ht="15">
      <c r="A290" s="218">
        <v>3992</v>
      </c>
      <c r="B290" s="223" t="s">
        <v>97877</v>
      </c>
      <c r="C290" s="223"/>
      <c r="D290" s="223"/>
      <c r="E290" s="218" t="s">
        <v>98035</v>
      </c>
      <c r="F290" s="218" t="s">
        <v>1</v>
      </c>
      <c r="G290" s="218" t="s">
        <v>1</v>
      </c>
      <c r="H290" s="218" t="str">
        <f t="shared" si="4"/>
        <v>Realty</v>
      </c>
      <c r="I290" s="218" t="s">
        <v>98025</v>
      </c>
      <c r="J290" s="218" t="s">
        <v>98713</v>
      </c>
      <c r="K290" s="218" t="s">
        <v>98714</v>
      </c>
      <c r="L290" s="218">
        <v>3992</v>
      </c>
      <c r="M290" s="214" t="s">
        <v>98602</v>
      </c>
    </row>
    <row r="291" spans="1:13" ht="15">
      <c r="A291" s="218">
        <v>4000</v>
      </c>
      <c r="B291" s="223" t="s">
        <v>98036</v>
      </c>
      <c r="C291" s="223"/>
      <c r="D291" s="223"/>
      <c r="E291" s="218" t="s">
        <v>98037</v>
      </c>
      <c r="F291" s="218" t="s">
        <v>2</v>
      </c>
      <c r="G291" s="218" t="s">
        <v>2</v>
      </c>
      <c r="H291" s="218" t="str">
        <f t="shared" si="4"/>
        <v>Transportation Services</v>
      </c>
      <c r="I291" s="218" t="s">
        <v>98038</v>
      </c>
      <c r="J291" s="218"/>
      <c r="K291" s="218"/>
      <c r="L291" s="218">
        <v>4000</v>
      </c>
      <c r="M291" s="214" t="s">
        <v>98605</v>
      </c>
    </row>
    <row r="292" spans="1:13" ht="15">
      <c r="A292" s="218">
        <v>4111</v>
      </c>
      <c r="B292" s="223" t="s">
        <v>98036</v>
      </c>
      <c r="C292" s="223"/>
      <c r="D292" s="223"/>
      <c r="E292" s="218" t="s">
        <v>98039</v>
      </c>
      <c r="F292" s="218" t="s">
        <v>97727</v>
      </c>
      <c r="G292" s="218" t="s">
        <v>97727</v>
      </c>
      <c r="H292" s="218" t="str">
        <f t="shared" si="4"/>
        <v>Transportation Services</v>
      </c>
      <c r="I292" s="218" t="s">
        <v>98038</v>
      </c>
      <c r="J292" s="218"/>
      <c r="K292" s="218"/>
      <c r="L292" s="218">
        <v>4111</v>
      </c>
      <c r="M292" s="214" t="s">
        <v>98605</v>
      </c>
    </row>
    <row r="293" spans="1:13" ht="15">
      <c r="A293" s="218">
        <v>4112</v>
      </c>
      <c r="B293" s="223" t="s">
        <v>98036</v>
      </c>
      <c r="C293" s="223"/>
      <c r="D293" s="223"/>
      <c r="E293" s="218" t="s">
        <v>98040</v>
      </c>
      <c r="F293" s="218" t="s">
        <v>1</v>
      </c>
      <c r="G293" s="218" t="s">
        <v>1</v>
      </c>
      <c r="H293" s="218" t="str">
        <f t="shared" si="4"/>
        <v>Transportation Services</v>
      </c>
      <c r="I293" s="218" t="s">
        <v>98038</v>
      </c>
      <c r="J293" s="218"/>
      <c r="K293" s="218"/>
      <c r="L293" s="218">
        <v>4112</v>
      </c>
      <c r="M293" s="214" t="s">
        <v>98605</v>
      </c>
    </row>
    <row r="294" spans="1:13" ht="15">
      <c r="A294" s="218">
        <v>4113</v>
      </c>
      <c r="B294" s="223" t="s">
        <v>98036</v>
      </c>
      <c r="C294" s="223"/>
      <c r="D294" s="223"/>
      <c r="E294" s="218" t="s">
        <v>98041</v>
      </c>
      <c r="F294" s="218" t="s">
        <v>1</v>
      </c>
      <c r="G294" s="218" t="s">
        <v>1</v>
      </c>
      <c r="H294" s="218" t="str">
        <f t="shared" si="4"/>
        <v>Transportation Services</v>
      </c>
      <c r="I294" s="218" t="s">
        <v>98038</v>
      </c>
      <c r="J294" s="218"/>
      <c r="K294" s="218"/>
      <c r="L294" s="218">
        <v>4113</v>
      </c>
      <c r="M294" s="214" t="s">
        <v>98605</v>
      </c>
    </row>
    <row r="295" spans="1:13" ht="15">
      <c r="A295" s="218">
        <v>4114</v>
      </c>
      <c r="B295" s="223" t="s">
        <v>98036</v>
      </c>
      <c r="C295" s="223"/>
      <c r="D295" s="223"/>
      <c r="E295" s="218" t="s">
        <v>98042</v>
      </c>
      <c r="F295" s="218" t="s">
        <v>2</v>
      </c>
      <c r="G295" s="218" t="s">
        <v>2</v>
      </c>
      <c r="H295" s="218" t="str">
        <f t="shared" si="4"/>
        <v>Transportation Services</v>
      </c>
      <c r="I295" s="218" t="s">
        <v>98038</v>
      </c>
      <c r="J295" s="218"/>
      <c r="K295" s="218"/>
      <c r="L295" s="218">
        <v>4114</v>
      </c>
      <c r="M295" s="214" t="s">
        <v>98605</v>
      </c>
    </row>
    <row r="296" spans="1:13" ht="15">
      <c r="A296" s="218">
        <v>4115</v>
      </c>
      <c r="B296" s="223" t="s">
        <v>98036</v>
      </c>
      <c r="C296" s="223"/>
      <c r="D296" s="223"/>
      <c r="E296" s="218" t="s">
        <v>98043</v>
      </c>
      <c r="F296" s="218" t="s">
        <v>3</v>
      </c>
      <c r="G296" s="218" t="s">
        <v>3</v>
      </c>
      <c r="H296" s="218" t="str">
        <f t="shared" si="4"/>
        <v>Transportation Services</v>
      </c>
      <c r="I296" s="218" t="s">
        <v>98038</v>
      </c>
      <c r="J296" s="218"/>
      <c r="K296" s="218"/>
      <c r="L296" s="218">
        <v>4115</v>
      </c>
      <c r="M296" s="214" t="s">
        <v>98605</v>
      </c>
    </row>
    <row r="297" spans="1:13" ht="15">
      <c r="A297" s="218">
        <v>4116</v>
      </c>
      <c r="B297" s="223" t="s">
        <v>98036</v>
      </c>
      <c r="C297" s="223"/>
      <c r="D297" s="223"/>
      <c r="E297" s="218" t="s">
        <v>98044</v>
      </c>
      <c r="F297" s="218" t="s">
        <v>2</v>
      </c>
      <c r="G297" s="218" t="s">
        <v>2</v>
      </c>
      <c r="H297" s="218" t="str">
        <f t="shared" si="4"/>
        <v>Transportation Services</v>
      </c>
      <c r="I297" s="218" t="s">
        <v>98038</v>
      </c>
      <c r="J297" s="218"/>
      <c r="K297" s="218"/>
      <c r="L297" s="218">
        <v>4116</v>
      </c>
      <c r="M297" s="214" t="s">
        <v>98605</v>
      </c>
    </row>
    <row r="298" spans="1:13" ht="15">
      <c r="A298" s="218">
        <v>4117</v>
      </c>
      <c r="B298" s="223" t="s">
        <v>98036</v>
      </c>
      <c r="C298" s="223"/>
      <c r="D298" s="223"/>
      <c r="E298" s="218" t="s">
        <v>98045</v>
      </c>
      <c r="F298" s="218" t="s">
        <v>3</v>
      </c>
      <c r="G298" s="218" t="s">
        <v>3</v>
      </c>
      <c r="H298" s="218" t="str">
        <f t="shared" si="4"/>
        <v>Transportation Services</v>
      </c>
      <c r="I298" s="218" t="s">
        <v>98038</v>
      </c>
      <c r="J298" s="218"/>
      <c r="K298" s="218"/>
      <c r="L298" s="218">
        <v>4117</v>
      </c>
      <c r="M298" s="214" t="s">
        <v>98605</v>
      </c>
    </row>
    <row r="299" spans="1:13" ht="15">
      <c r="A299" s="218">
        <v>4118</v>
      </c>
      <c r="B299" s="223" t="s">
        <v>98036</v>
      </c>
      <c r="C299" s="223"/>
      <c r="D299" s="223"/>
      <c r="E299" s="218" t="s">
        <v>98046</v>
      </c>
      <c r="F299" s="218" t="s">
        <v>2</v>
      </c>
      <c r="G299" s="218" t="s">
        <v>2</v>
      </c>
      <c r="H299" s="218" t="str">
        <f t="shared" si="4"/>
        <v>Transportation Services</v>
      </c>
      <c r="I299" s="218" t="s">
        <v>98038</v>
      </c>
      <c r="J299" s="218"/>
      <c r="K299" s="218"/>
      <c r="L299" s="218">
        <v>4118</v>
      </c>
      <c r="M299" s="214" t="s">
        <v>98605</v>
      </c>
    </row>
    <row r="300" spans="1:13" ht="15">
      <c r="A300" s="218">
        <v>4119</v>
      </c>
      <c r="B300" s="223" t="s">
        <v>98036</v>
      </c>
      <c r="C300" s="223"/>
      <c r="D300" s="223"/>
      <c r="E300" s="218" t="s">
        <v>98047</v>
      </c>
      <c r="F300" s="218" t="s">
        <v>2</v>
      </c>
      <c r="G300" s="218" t="s">
        <v>2</v>
      </c>
      <c r="H300" s="218" t="str">
        <f t="shared" si="4"/>
        <v>Transportation Services</v>
      </c>
      <c r="I300" s="218" t="s">
        <v>98038</v>
      </c>
      <c r="J300" s="218"/>
      <c r="K300" s="218"/>
      <c r="L300" s="218">
        <v>4119</v>
      </c>
      <c r="M300" s="214" t="s">
        <v>98605</v>
      </c>
    </row>
    <row r="301" spans="1:13" ht="15">
      <c r="A301" s="218">
        <v>4120</v>
      </c>
      <c r="B301" s="223" t="s">
        <v>98036</v>
      </c>
      <c r="C301" s="223"/>
      <c r="D301" s="223"/>
      <c r="E301" s="218" t="s">
        <v>98048</v>
      </c>
      <c r="F301" s="218" t="s">
        <v>0</v>
      </c>
      <c r="G301" s="218" t="s">
        <v>0</v>
      </c>
      <c r="H301" s="218" t="str">
        <f t="shared" si="4"/>
        <v>Transportation Services</v>
      </c>
      <c r="I301" s="218" t="s">
        <v>98038</v>
      </c>
      <c r="J301" s="218"/>
      <c r="K301" s="218"/>
      <c r="L301" s="218">
        <v>4120</v>
      </c>
      <c r="M301" s="214" t="s">
        <v>98605</v>
      </c>
    </row>
    <row r="302" spans="1:13" ht="15">
      <c r="A302" s="218">
        <v>4210</v>
      </c>
      <c r="B302" s="223" t="s">
        <v>98049</v>
      </c>
      <c r="C302" s="223"/>
      <c r="D302" s="223"/>
      <c r="E302" s="218" t="s">
        <v>98050</v>
      </c>
      <c r="F302" s="218" t="s">
        <v>97727</v>
      </c>
      <c r="G302" s="218" t="s">
        <v>97727</v>
      </c>
      <c r="H302" s="218" t="str">
        <f t="shared" si="4"/>
        <v>Warehousing - Property Of Others</v>
      </c>
      <c r="I302" s="218" t="s">
        <v>98051</v>
      </c>
      <c r="J302" s="218"/>
      <c r="K302" s="218"/>
      <c r="L302" s="218">
        <v>4210</v>
      </c>
      <c r="M302" s="214" t="s">
        <v>98605</v>
      </c>
    </row>
    <row r="303" spans="1:13" ht="15">
      <c r="A303" s="218">
        <v>4220</v>
      </c>
      <c r="B303" s="223" t="s">
        <v>98049</v>
      </c>
      <c r="C303" s="223"/>
      <c r="D303" s="223"/>
      <c r="E303" s="218" t="s">
        <v>98052</v>
      </c>
      <c r="F303" s="218" t="s">
        <v>97727</v>
      </c>
      <c r="G303" s="218" t="s">
        <v>97727</v>
      </c>
      <c r="H303" s="218" t="str">
        <f t="shared" si="4"/>
        <v>Warehousing - Property Of Others</v>
      </c>
      <c r="I303" s="218" t="s">
        <v>98051</v>
      </c>
      <c r="J303" s="218"/>
      <c r="K303" s="218"/>
      <c r="L303" s="218">
        <v>4220</v>
      </c>
      <c r="M303" s="214" t="s">
        <v>98605</v>
      </c>
    </row>
    <row r="304" spans="1:13" ht="15">
      <c r="A304" s="218">
        <v>4221</v>
      </c>
      <c r="B304" s="223" t="s">
        <v>98049</v>
      </c>
      <c r="C304" s="223"/>
      <c r="D304" s="223"/>
      <c r="E304" s="218" t="s">
        <v>98053</v>
      </c>
      <c r="F304" s="218" t="s">
        <v>97727</v>
      </c>
      <c r="G304" s="218" t="s">
        <v>97727</v>
      </c>
      <c r="H304" s="218" t="str">
        <f t="shared" si="4"/>
        <v>Warehousing - Property Of Others</v>
      </c>
      <c r="I304" s="218" t="s">
        <v>98051</v>
      </c>
      <c r="J304" s="218"/>
      <c r="K304" s="218"/>
      <c r="L304" s="218">
        <v>4221</v>
      </c>
      <c r="M304" s="214" t="s">
        <v>98605</v>
      </c>
    </row>
    <row r="305" spans="1:13" ht="15">
      <c r="A305" s="218">
        <v>4231</v>
      </c>
      <c r="B305" s="223" t="s">
        <v>98049</v>
      </c>
      <c r="C305" s="223"/>
      <c r="D305" s="223"/>
      <c r="E305" s="218" t="s">
        <v>98054</v>
      </c>
      <c r="F305" s="218" t="s">
        <v>97727</v>
      </c>
      <c r="G305" s="218" t="s">
        <v>97727</v>
      </c>
      <c r="H305" s="218" t="str">
        <f t="shared" si="4"/>
        <v>Warehousing - Property Of Others</v>
      </c>
      <c r="I305" s="218" t="s">
        <v>98051</v>
      </c>
      <c r="J305" s="218"/>
      <c r="K305" s="218"/>
      <c r="L305" s="218">
        <v>4231</v>
      </c>
      <c r="M305" s="214" t="s">
        <v>98605</v>
      </c>
    </row>
    <row r="306" spans="1:13" ht="15">
      <c r="A306" s="218">
        <v>4241</v>
      </c>
      <c r="B306" s="223" t="s">
        <v>98049</v>
      </c>
      <c r="C306" s="223"/>
      <c r="D306" s="223"/>
      <c r="E306" s="218" t="s">
        <v>98055</v>
      </c>
      <c r="F306" s="218" t="s">
        <v>3</v>
      </c>
      <c r="G306" s="218" t="s">
        <v>3</v>
      </c>
      <c r="H306" s="218" t="str">
        <f t="shared" si="4"/>
        <v>Warehousing - Property Of Others</v>
      </c>
      <c r="I306" s="218" t="s">
        <v>98051</v>
      </c>
      <c r="J306" s="218"/>
      <c r="K306" s="218"/>
      <c r="L306" s="218">
        <v>4241</v>
      </c>
      <c r="M306" s="214" t="s">
        <v>98605</v>
      </c>
    </row>
    <row r="307" spans="1:13" ht="15">
      <c r="A307" s="218">
        <v>4251</v>
      </c>
      <c r="B307" s="223" t="s">
        <v>98049</v>
      </c>
      <c r="C307" s="223"/>
      <c r="D307" s="223"/>
      <c r="E307" s="218" t="s">
        <v>98056</v>
      </c>
      <c r="F307" s="218" t="s">
        <v>2</v>
      </c>
      <c r="G307" s="218" t="s">
        <v>2</v>
      </c>
      <c r="H307" s="218" t="str">
        <f t="shared" si="4"/>
        <v>Warehousing - Property Of Others</v>
      </c>
      <c r="I307" s="218" t="s">
        <v>98051</v>
      </c>
      <c r="J307" s="218"/>
      <c r="K307" s="218"/>
      <c r="L307" s="218">
        <v>4251</v>
      </c>
      <c r="M307" s="214" t="s">
        <v>98605</v>
      </c>
    </row>
    <row r="308" spans="1:13" ht="15">
      <c r="A308" s="218">
        <v>4261</v>
      </c>
      <c r="B308" s="223" t="s">
        <v>98049</v>
      </c>
      <c r="C308" s="223"/>
      <c r="D308" s="223"/>
      <c r="E308" s="218" t="s">
        <v>98057</v>
      </c>
      <c r="F308" s="218" t="s">
        <v>0</v>
      </c>
      <c r="G308" s="218" t="s">
        <v>0</v>
      </c>
      <c r="H308" s="218" t="str">
        <f t="shared" si="4"/>
        <v>Warehousing - Property Of Others</v>
      </c>
      <c r="I308" s="218" t="s">
        <v>98051</v>
      </c>
      <c r="J308" s="218"/>
      <c r="K308" s="218"/>
      <c r="L308" s="218">
        <v>4261</v>
      </c>
      <c r="M308" s="214" t="s">
        <v>98605</v>
      </c>
    </row>
    <row r="309" spans="1:13" ht="15">
      <c r="A309" s="218">
        <v>4262</v>
      </c>
      <c r="B309" s="223" t="s">
        <v>98049</v>
      </c>
      <c r="C309" s="223"/>
      <c r="D309" s="223"/>
      <c r="E309" s="218" t="s">
        <v>98058</v>
      </c>
      <c r="F309" s="218" t="s">
        <v>0</v>
      </c>
      <c r="G309" s="218" t="s">
        <v>0</v>
      </c>
      <c r="H309" s="218" t="str">
        <f t="shared" si="4"/>
        <v>Warehousing - Property Of Others</v>
      </c>
      <c r="I309" s="218" t="s">
        <v>98051</v>
      </c>
      <c r="J309" s="218"/>
      <c r="K309" s="218"/>
      <c r="L309" s="218">
        <v>4262</v>
      </c>
      <c r="M309" s="214" t="s">
        <v>98605</v>
      </c>
    </row>
    <row r="310" spans="1:13" ht="15">
      <c r="A310" s="218">
        <v>4263</v>
      </c>
      <c r="B310" s="223" t="s">
        <v>98049</v>
      </c>
      <c r="C310" s="223"/>
      <c r="D310" s="223"/>
      <c r="E310" s="218" t="s">
        <v>98059</v>
      </c>
      <c r="F310" s="218" t="s">
        <v>1</v>
      </c>
      <c r="G310" s="218" t="s">
        <v>1</v>
      </c>
      <c r="H310" s="218" t="str">
        <f t="shared" si="4"/>
        <v>Warehousing - Property Of Others</v>
      </c>
      <c r="I310" s="218" t="s">
        <v>98051</v>
      </c>
      <c r="J310" s="218"/>
      <c r="K310" s="218"/>
      <c r="L310" s="218">
        <v>4263</v>
      </c>
      <c r="M310" s="214" t="s">
        <v>98605</v>
      </c>
    </row>
    <row r="311" spans="1:13" ht="15">
      <c r="A311" s="218">
        <v>4273</v>
      </c>
      <c r="B311" s="223" t="s">
        <v>98049</v>
      </c>
      <c r="C311" s="223"/>
      <c r="D311" s="223"/>
      <c r="E311" s="218" t="s">
        <v>98060</v>
      </c>
      <c r="F311" s="218" t="s">
        <v>97727</v>
      </c>
      <c r="G311" s="218" t="s">
        <v>97727</v>
      </c>
      <c r="H311" s="218" t="str">
        <f t="shared" si="4"/>
        <v>Warehousing - Property Of Others</v>
      </c>
      <c r="I311" s="218" t="s">
        <v>98051</v>
      </c>
      <c r="J311" s="218"/>
      <c r="K311" s="218"/>
      <c r="L311" s="218">
        <v>4273</v>
      </c>
      <c r="M311" s="214" t="s">
        <v>98605</v>
      </c>
    </row>
    <row r="312" spans="1:13" ht="15">
      <c r="A312" s="218">
        <v>4274</v>
      </c>
      <c r="B312" s="223" t="s">
        <v>98049</v>
      </c>
      <c r="C312" s="223"/>
      <c r="D312" s="223"/>
      <c r="E312" s="218" t="s">
        <v>98061</v>
      </c>
      <c r="F312" s="218" t="s">
        <v>97727</v>
      </c>
      <c r="G312" s="218" t="s">
        <v>97727</v>
      </c>
      <c r="H312" s="218" t="str">
        <f t="shared" si="4"/>
        <v>Warehousing - Property Of Others</v>
      </c>
      <c r="I312" s="218" t="s">
        <v>98051</v>
      </c>
      <c r="J312" s="218"/>
      <c r="K312" s="218"/>
      <c r="L312" s="218">
        <v>4274</v>
      </c>
      <c r="M312" s="214" t="s">
        <v>98605</v>
      </c>
    </row>
    <row r="313" spans="1:13" ht="15">
      <c r="A313" s="218">
        <v>4275</v>
      </c>
      <c r="B313" s="223" t="s">
        <v>98049</v>
      </c>
      <c r="C313" s="223"/>
      <c r="D313" s="223"/>
      <c r="E313" s="218" t="s">
        <v>98062</v>
      </c>
      <c r="F313" s="218" t="s">
        <v>1</v>
      </c>
      <c r="G313" s="218" t="s">
        <v>1</v>
      </c>
      <c r="H313" s="218" t="str">
        <f t="shared" si="4"/>
        <v>Warehousing - Property Of Others</v>
      </c>
      <c r="I313" s="218" t="s">
        <v>98051</v>
      </c>
      <c r="J313" s="218"/>
      <c r="K313" s="218"/>
      <c r="L313" s="218">
        <v>4275</v>
      </c>
      <c r="M313" s="214" t="s">
        <v>98605</v>
      </c>
    </row>
    <row r="314" spans="1:13" ht="15">
      <c r="A314" s="218">
        <v>4276</v>
      </c>
      <c r="B314" s="223" t="s">
        <v>98049</v>
      </c>
      <c r="C314" s="223"/>
      <c r="D314" s="223"/>
      <c r="E314" s="218" t="s">
        <v>98063</v>
      </c>
      <c r="F314" s="218" t="s">
        <v>97727</v>
      </c>
      <c r="G314" s="218" t="s">
        <v>97727</v>
      </c>
      <c r="H314" s="218" t="str">
        <f t="shared" si="4"/>
        <v>Warehousing - Property Of Others</v>
      </c>
      <c r="I314" s="218" t="s">
        <v>98051</v>
      </c>
      <c r="J314" s="218"/>
      <c r="K314" s="218"/>
      <c r="L314" s="218">
        <v>4276</v>
      </c>
      <c r="M314" s="214" t="s">
        <v>98605</v>
      </c>
    </row>
    <row r="315" spans="1:13" ht="15">
      <c r="A315" s="218">
        <v>4277</v>
      </c>
      <c r="B315" s="223" t="s">
        <v>98049</v>
      </c>
      <c r="C315" s="223"/>
      <c r="D315" s="223"/>
      <c r="E315" s="218" t="s">
        <v>98064</v>
      </c>
      <c r="F315" s="218" t="s">
        <v>0</v>
      </c>
      <c r="G315" s="218" t="s">
        <v>0</v>
      </c>
      <c r="H315" s="218" t="str">
        <f t="shared" si="4"/>
        <v>Warehousing - Property Of Others</v>
      </c>
      <c r="I315" s="218" t="s">
        <v>98051</v>
      </c>
      <c r="J315" s="218"/>
      <c r="K315" s="218"/>
      <c r="L315" s="218">
        <v>4277</v>
      </c>
      <c r="M315" s="214" t="s">
        <v>98605</v>
      </c>
    </row>
    <row r="316" spans="1:13" ht="15">
      <c r="A316" s="218">
        <v>4281</v>
      </c>
      <c r="B316" s="223" t="s">
        <v>98049</v>
      </c>
      <c r="C316" s="223"/>
      <c r="D316" s="223"/>
      <c r="E316" s="218" t="s">
        <v>98065</v>
      </c>
      <c r="F316" s="218" t="s">
        <v>2</v>
      </c>
      <c r="G316" s="218" t="s">
        <v>2</v>
      </c>
      <c r="H316" s="218" t="str">
        <f t="shared" si="4"/>
        <v>Warehousing - Property Of Others</v>
      </c>
      <c r="I316" s="218" t="s">
        <v>98051</v>
      </c>
      <c r="J316" s="218"/>
      <c r="K316" s="218"/>
      <c r="L316" s="218">
        <v>4281</v>
      </c>
      <c r="M316" s="214" t="s">
        <v>98605</v>
      </c>
    </row>
    <row r="317" spans="1:13" ht="15">
      <c r="A317" s="218">
        <v>4290</v>
      </c>
      <c r="B317" s="223" t="s">
        <v>98049</v>
      </c>
      <c r="C317" s="223"/>
      <c r="D317" s="223"/>
      <c r="E317" s="218" t="s">
        <v>98066</v>
      </c>
      <c r="F317" s="218" t="s">
        <v>2</v>
      </c>
      <c r="G317" s="218" t="s">
        <v>2</v>
      </c>
      <c r="H317" s="218" t="str">
        <f t="shared" si="4"/>
        <v>Warehousing - Property Of Others</v>
      </c>
      <c r="I317" s="218" t="s">
        <v>98051</v>
      </c>
      <c r="J317" s="218"/>
      <c r="K317" s="218"/>
      <c r="L317" s="218">
        <v>4290</v>
      </c>
      <c r="M317" s="214" t="s">
        <v>98605</v>
      </c>
    </row>
    <row r="318" spans="1:13" ht="15">
      <c r="A318" s="218">
        <v>4461</v>
      </c>
      <c r="B318" s="223" t="s">
        <v>98049</v>
      </c>
      <c r="C318" s="223"/>
      <c r="D318" s="223"/>
      <c r="E318" s="218" t="s">
        <v>98067</v>
      </c>
      <c r="F318" s="218" t="s">
        <v>3</v>
      </c>
      <c r="G318" s="218" t="s">
        <v>3</v>
      </c>
      <c r="H318" s="218" t="str">
        <f t="shared" si="4"/>
        <v>Warehousing - Property Of Others</v>
      </c>
      <c r="I318" s="218" t="s">
        <v>98051</v>
      </c>
      <c r="J318" s="218"/>
      <c r="K318" s="218"/>
      <c r="L318" s="218">
        <v>4461</v>
      </c>
      <c r="M318" s="214" t="s">
        <v>98605</v>
      </c>
    </row>
    <row r="319" spans="1:13" ht="15">
      <c r="A319" s="218">
        <v>4462</v>
      </c>
      <c r="B319" s="223" t="s">
        <v>98049</v>
      </c>
      <c r="C319" s="223"/>
      <c r="D319" s="223"/>
      <c r="E319" s="218" t="s">
        <v>98068</v>
      </c>
      <c r="F319" s="218" t="s">
        <v>97727</v>
      </c>
      <c r="G319" s="218" t="s">
        <v>97727</v>
      </c>
      <c r="H319" s="218" t="str">
        <f t="shared" si="4"/>
        <v>Commercial Marine</v>
      </c>
      <c r="I319" s="218" t="s">
        <v>97855</v>
      </c>
      <c r="J319" s="218" t="s">
        <v>98716</v>
      </c>
      <c r="K319" s="218"/>
      <c r="L319" s="218">
        <v>4462</v>
      </c>
      <c r="M319" s="214" t="s">
        <v>98605</v>
      </c>
    </row>
    <row r="320" spans="1:13" ht="15">
      <c r="A320" s="218">
        <v>4470</v>
      </c>
      <c r="B320" s="223" t="s">
        <v>98036</v>
      </c>
      <c r="C320" s="223"/>
      <c r="D320" s="223"/>
      <c r="E320" s="218" t="s">
        <v>98069</v>
      </c>
      <c r="F320" s="218" t="s">
        <v>2</v>
      </c>
      <c r="G320" s="218" t="s">
        <v>2</v>
      </c>
      <c r="H320" s="218" t="str">
        <f t="shared" si="4"/>
        <v>Commercial Marine</v>
      </c>
      <c r="I320" s="218" t="s">
        <v>97855</v>
      </c>
      <c r="J320" s="218"/>
      <c r="K320" s="218"/>
      <c r="L320" s="218">
        <v>4470</v>
      </c>
      <c r="M320" s="214" t="s">
        <v>98605</v>
      </c>
    </row>
    <row r="321" spans="1:13" ht="15">
      <c r="A321" s="218">
        <v>4471</v>
      </c>
      <c r="B321" s="223" t="s">
        <v>98036</v>
      </c>
      <c r="C321" s="223"/>
      <c r="D321" s="223"/>
      <c r="E321" s="218" t="s">
        <v>98070</v>
      </c>
      <c r="F321" s="218" t="s">
        <v>3</v>
      </c>
      <c r="G321" s="218" t="s">
        <v>3</v>
      </c>
      <c r="H321" s="218" t="str">
        <f t="shared" si="4"/>
        <v>Commercial Marine</v>
      </c>
      <c r="I321" s="218" t="s">
        <v>97855</v>
      </c>
      <c r="J321" s="218" t="s">
        <v>98716</v>
      </c>
      <c r="K321" s="218"/>
      <c r="L321" s="218">
        <v>4471</v>
      </c>
      <c r="M321" s="214" t="s">
        <v>98605</v>
      </c>
    </row>
    <row r="322" spans="1:13" ht="15">
      <c r="A322" s="218">
        <v>4472</v>
      </c>
      <c r="B322" s="223" t="s">
        <v>98036</v>
      </c>
      <c r="C322" s="223"/>
      <c r="D322" s="223"/>
      <c r="E322" s="218" t="s">
        <v>98071</v>
      </c>
      <c r="F322" s="218" t="s">
        <v>3</v>
      </c>
      <c r="G322" s="218" t="s">
        <v>3</v>
      </c>
      <c r="H322" s="218" t="str">
        <f t="shared" si="4"/>
        <v>Commercial Marine</v>
      </c>
      <c r="I322" s="218" t="s">
        <v>97855</v>
      </c>
      <c r="J322" s="218" t="s">
        <v>98716</v>
      </c>
      <c r="K322" s="218"/>
      <c r="L322" s="218">
        <v>4472</v>
      </c>
      <c r="M322" s="214" t="s">
        <v>98605</v>
      </c>
    </row>
    <row r="323" spans="1:13" ht="15">
      <c r="A323" s="218">
        <v>4473</v>
      </c>
      <c r="B323" s="223" t="s">
        <v>98036</v>
      </c>
      <c r="C323" s="223"/>
      <c r="D323" s="223"/>
      <c r="E323" s="218" t="s">
        <v>98072</v>
      </c>
      <c r="F323" s="218" t="s">
        <v>3</v>
      </c>
      <c r="G323" s="218" t="s">
        <v>3</v>
      </c>
      <c r="H323" s="218" t="str">
        <f t="shared" ref="H323:H386" si="5">PROPER(I323)</f>
        <v>Commercial Marine</v>
      </c>
      <c r="I323" s="218" t="s">
        <v>97855</v>
      </c>
      <c r="J323" s="218" t="s">
        <v>98716</v>
      </c>
      <c r="K323" s="218"/>
      <c r="L323" s="218">
        <v>4473</v>
      </c>
      <c r="M323" s="214" t="s">
        <v>98605</v>
      </c>
    </row>
    <row r="324" spans="1:13" ht="15">
      <c r="A324" s="218">
        <v>4474</v>
      </c>
      <c r="B324" s="223" t="s">
        <v>98036</v>
      </c>
      <c r="C324" s="223"/>
      <c r="D324" s="223"/>
      <c r="E324" s="218" t="s">
        <v>98073</v>
      </c>
      <c r="F324" s="218" t="s">
        <v>3</v>
      </c>
      <c r="G324" s="218" t="s">
        <v>3</v>
      </c>
      <c r="H324" s="218" t="str">
        <f t="shared" si="5"/>
        <v>Commercial Marine</v>
      </c>
      <c r="I324" s="218" t="s">
        <v>97855</v>
      </c>
      <c r="J324" s="218" t="s">
        <v>98716</v>
      </c>
      <c r="K324" s="218"/>
      <c r="L324" s="218">
        <v>4474</v>
      </c>
      <c r="M324" s="214" t="s">
        <v>98605</v>
      </c>
    </row>
    <row r="325" spans="1:13" ht="15">
      <c r="A325" s="218">
        <v>4475</v>
      </c>
      <c r="B325" s="223" t="s">
        <v>98036</v>
      </c>
      <c r="C325" s="223"/>
      <c r="D325" s="223"/>
      <c r="E325" s="218" t="s">
        <v>98074</v>
      </c>
      <c r="F325" s="218" t="s">
        <v>3</v>
      </c>
      <c r="G325" s="218" t="s">
        <v>3</v>
      </c>
      <c r="H325" s="218" t="str">
        <f t="shared" si="5"/>
        <v>Commercial Marine</v>
      </c>
      <c r="I325" s="218" t="s">
        <v>97855</v>
      </c>
      <c r="J325" s="218"/>
      <c r="K325" s="218"/>
      <c r="L325" s="218">
        <v>4475</v>
      </c>
      <c r="M325" s="214" t="s">
        <v>98605</v>
      </c>
    </row>
    <row r="326" spans="1:13" ht="15">
      <c r="A326" s="218">
        <v>4476</v>
      </c>
      <c r="B326" s="223" t="s">
        <v>98036</v>
      </c>
      <c r="C326" s="223"/>
      <c r="D326" s="223"/>
      <c r="E326" s="218" t="s">
        <v>98075</v>
      </c>
      <c r="F326" s="218" t="s">
        <v>3</v>
      </c>
      <c r="G326" s="218" t="s">
        <v>3</v>
      </c>
      <c r="H326" s="218" t="str">
        <f t="shared" si="5"/>
        <v>Commercial Marine</v>
      </c>
      <c r="I326" s="218" t="s">
        <v>97855</v>
      </c>
      <c r="J326" s="218"/>
      <c r="K326" s="218"/>
      <c r="L326" s="218">
        <v>4476</v>
      </c>
      <c r="M326" s="214" t="s">
        <v>98605</v>
      </c>
    </row>
    <row r="327" spans="1:13" ht="15">
      <c r="A327" s="218">
        <v>4477</v>
      </c>
      <c r="B327" s="223" t="s">
        <v>98036</v>
      </c>
      <c r="C327" s="223"/>
      <c r="D327" s="223"/>
      <c r="E327" s="218" t="s">
        <v>98076</v>
      </c>
      <c r="F327" s="218" t="s">
        <v>3</v>
      </c>
      <c r="G327" s="218" t="s">
        <v>3</v>
      </c>
      <c r="H327" s="218" t="str">
        <f t="shared" si="5"/>
        <v>Commercial Marine</v>
      </c>
      <c r="I327" s="218" t="s">
        <v>97855</v>
      </c>
      <c r="J327" s="218"/>
      <c r="K327" s="218"/>
      <c r="L327" s="218">
        <v>4477</v>
      </c>
      <c r="M327" s="214" t="s">
        <v>98605</v>
      </c>
    </row>
    <row r="328" spans="1:13" ht="15">
      <c r="A328" s="218">
        <v>4478</v>
      </c>
      <c r="B328" s="223" t="s">
        <v>98036</v>
      </c>
      <c r="C328" s="223"/>
      <c r="D328" s="223"/>
      <c r="E328" s="218" t="s">
        <v>98077</v>
      </c>
      <c r="F328" s="218" t="s">
        <v>3</v>
      </c>
      <c r="G328" s="218" t="s">
        <v>3</v>
      </c>
      <c r="H328" s="218" t="str">
        <f t="shared" si="5"/>
        <v>Commercial Marine</v>
      </c>
      <c r="I328" s="218" t="s">
        <v>97855</v>
      </c>
      <c r="J328" s="218"/>
      <c r="K328" s="218"/>
      <c r="L328" s="218">
        <v>4478</v>
      </c>
      <c r="M328" s="214" t="s">
        <v>98605</v>
      </c>
    </row>
    <row r="329" spans="1:13" ht="15">
      <c r="A329" s="218">
        <v>4479</v>
      </c>
      <c r="B329" s="223" t="s">
        <v>98036</v>
      </c>
      <c r="C329" s="223"/>
      <c r="D329" s="223"/>
      <c r="E329" s="218" t="s">
        <v>98078</v>
      </c>
      <c r="F329" s="218" t="s">
        <v>2</v>
      </c>
      <c r="G329" s="218" t="s">
        <v>2</v>
      </c>
      <c r="H329" s="218" t="str">
        <f t="shared" si="5"/>
        <v>Commercial Marine</v>
      </c>
      <c r="I329" s="218" t="s">
        <v>97855</v>
      </c>
      <c r="J329" s="218"/>
      <c r="K329" s="218"/>
      <c r="L329" s="218">
        <v>4479</v>
      </c>
      <c r="M329" s="214" t="s">
        <v>98605</v>
      </c>
    </row>
    <row r="330" spans="1:13" ht="15">
      <c r="A330" s="218">
        <v>4480</v>
      </c>
      <c r="B330" s="223" t="s">
        <v>98079</v>
      </c>
      <c r="C330" s="223"/>
      <c r="D330" s="223"/>
      <c r="E330" s="218" t="s">
        <v>98080</v>
      </c>
      <c r="F330" s="218"/>
      <c r="G330" s="218"/>
      <c r="H330" s="218" t="str">
        <f t="shared" si="5"/>
        <v>Commercial Marine</v>
      </c>
      <c r="I330" s="218" t="s">
        <v>97855</v>
      </c>
      <c r="J330" s="218" t="s">
        <v>98716</v>
      </c>
      <c r="K330" s="218"/>
      <c r="L330" s="218">
        <v>4480</v>
      </c>
      <c r="M330" s="214" t="s">
        <v>98605</v>
      </c>
    </row>
    <row r="331" spans="1:13" ht="15">
      <c r="A331" s="218">
        <v>4481</v>
      </c>
      <c r="B331" s="223" t="s">
        <v>98079</v>
      </c>
      <c r="C331" s="223"/>
      <c r="D331" s="223"/>
      <c r="E331" s="218" t="s">
        <v>98081</v>
      </c>
      <c r="F331" s="218"/>
      <c r="G331" s="218"/>
      <c r="H331" s="218" t="str">
        <f t="shared" si="5"/>
        <v>Commercial Marine</v>
      </c>
      <c r="I331" s="218" t="s">
        <v>97855</v>
      </c>
      <c r="J331" s="218" t="s">
        <v>98716</v>
      </c>
      <c r="K331" s="218"/>
      <c r="L331" s="218">
        <v>4481</v>
      </c>
      <c r="M331" s="214" t="s">
        <v>98605</v>
      </c>
    </row>
    <row r="332" spans="1:13" ht="15">
      <c r="A332" s="218">
        <v>4482</v>
      </c>
      <c r="B332" s="223" t="s">
        <v>98079</v>
      </c>
      <c r="C332" s="223"/>
      <c r="D332" s="223"/>
      <c r="E332" s="218" t="s">
        <v>98082</v>
      </c>
      <c r="F332" s="218"/>
      <c r="G332" s="218"/>
      <c r="H332" s="218" t="str">
        <f t="shared" si="5"/>
        <v>Commercial Marine</v>
      </c>
      <c r="I332" s="218" t="s">
        <v>97855</v>
      </c>
      <c r="J332" s="218" t="s">
        <v>98716</v>
      </c>
      <c r="K332" s="218"/>
      <c r="L332" s="218">
        <v>4482</v>
      </c>
      <c r="M332" s="214" t="s">
        <v>98605</v>
      </c>
    </row>
    <row r="333" spans="1:13" ht="15">
      <c r="A333" s="218">
        <v>4483</v>
      </c>
      <c r="B333" s="223" t="s">
        <v>98079</v>
      </c>
      <c r="C333" s="223"/>
      <c r="D333" s="223"/>
      <c r="E333" s="218" t="s">
        <v>98083</v>
      </c>
      <c r="F333" s="218"/>
      <c r="G333" s="218"/>
      <c r="H333" s="218" t="str">
        <f t="shared" si="5"/>
        <v>Commercial Marine</v>
      </c>
      <c r="I333" s="218" t="s">
        <v>97855</v>
      </c>
      <c r="J333" s="218" t="s">
        <v>98716</v>
      </c>
      <c r="K333" s="218"/>
      <c r="L333" s="218">
        <v>4483</v>
      </c>
      <c r="M333" s="214" t="s">
        <v>98605</v>
      </c>
    </row>
    <row r="334" spans="1:13" ht="15">
      <c r="A334" s="218">
        <v>4484</v>
      </c>
      <c r="B334" s="223" t="s">
        <v>98079</v>
      </c>
      <c r="C334" s="223"/>
      <c r="D334" s="223"/>
      <c r="E334" s="218" t="s">
        <v>98084</v>
      </c>
      <c r="F334" s="218"/>
      <c r="G334" s="218"/>
      <c r="H334" s="218" t="str">
        <f t="shared" si="5"/>
        <v>Commercial Marine</v>
      </c>
      <c r="I334" s="218" t="s">
        <v>97855</v>
      </c>
      <c r="J334" s="218" t="s">
        <v>98716</v>
      </c>
      <c r="K334" s="218"/>
      <c r="L334" s="218">
        <v>4484</v>
      </c>
      <c r="M334" s="214" t="s">
        <v>98605</v>
      </c>
    </row>
    <row r="335" spans="1:13" ht="15">
      <c r="A335" s="218">
        <v>4485</v>
      </c>
      <c r="B335" s="223" t="s">
        <v>98079</v>
      </c>
      <c r="C335" s="223"/>
      <c r="D335" s="223"/>
      <c r="E335" s="218" t="s">
        <v>98085</v>
      </c>
      <c r="F335" s="218"/>
      <c r="G335" s="218"/>
      <c r="H335" s="218" t="str">
        <f t="shared" si="5"/>
        <v>Commercial Marine</v>
      </c>
      <c r="I335" s="218" t="s">
        <v>97855</v>
      </c>
      <c r="J335" s="218" t="s">
        <v>98716</v>
      </c>
      <c r="K335" s="218"/>
      <c r="L335" s="218">
        <v>4485</v>
      </c>
      <c r="M335" s="214" t="s">
        <v>98605</v>
      </c>
    </row>
    <row r="336" spans="1:13" ht="15">
      <c r="A336" s="218">
        <v>4486</v>
      </c>
      <c r="B336" s="223" t="s">
        <v>98079</v>
      </c>
      <c r="C336" s="223"/>
      <c r="D336" s="223"/>
      <c r="E336" s="218" t="s">
        <v>98086</v>
      </c>
      <c r="F336" s="218"/>
      <c r="G336" s="218"/>
      <c r="H336" s="218" t="str">
        <f t="shared" si="5"/>
        <v>Commercial Marine</v>
      </c>
      <c r="I336" s="218" t="s">
        <v>97855</v>
      </c>
      <c r="J336" s="218" t="s">
        <v>98716</v>
      </c>
      <c r="K336" s="218"/>
      <c r="L336" s="218">
        <v>4486</v>
      </c>
      <c r="M336" s="214" t="s">
        <v>98605</v>
      </c>
    </row>
    <row r="337" spans="1:13" ht="15">
      <c r="A337" s="218">
        <v>4487</v>
      </c>
      <c r="B337" s="223" t="s">
        <v>98079</v>
      </c>
      <c r="C337" s="223"/>
      <c r="D337" s="223"/>
      <c r="E337" s="218" t="s">
        <v>98087</v>
      </c>
      <c r="F337" s="218"/>
      <c r="G337" s="218"/>
      <c r="H337" s="218" t="str">
        <f t="shared" si="5"/>
        <v>Commercial Marine</v>
      </c>
      <c r="I337" s="218" t="s">
        <v>97855</v>
      </c>
      <c r="J337" s="218" t="s">
        <v>98716</v>
      </c>
      <c r="K337" s="218"/>
      <c r="L337" s="218">
        <v>4487</v>
      </c>
      <c r="M337" s="214" t="s">
        <v>98605</v>
      </c>
    </row>
    <row r="338" spans="1:13" ht="15">
      <c r="A338" s="218">
        <v>4488</v>
      </c>
      <c r="B338" s="223" t="s">
        <v>98079</v>
      </c>
      <c r="C338" s="223"/>
      <c r="D338" s="223"/>
      <c r="E338" s="218" t="s">
        <v>98088</v>
      </c>
      <c r="F338" s="218"/>
      <c r="G338" s="218"/>
      <c r="H338" s="218" t="str">
        <f t="shared" si="5"/>
        <v>Commercial Marine</v>
      </c>
      <c r="I338" s="218" t="s">
        <v>97855</v>
      </c>
      <c r="J338" s="218" t="s">
        <v>98716</v>
      </c>
      <c r="K338" s="218"/>
      <c r="L338" s="218">
        <v>4488</v>
      </c>
      <c r="M338" s="214" t="s">
        <v>98605</v>
      </c>
    </row>
    <row r="339" spans="1:13" ht="15">
      <c r="A339" s="218">
        <v>4489</v>
      </c>
      <c r="B339" s="223" t="s">
        <v>98079</v>
      </c>
      <c r="C339" s="223"/>
      <c r="D339" s="223"/>
      <c r="E339" s="218" t="s">
        <v>98089</v>
      </c>
      <c r="F339" s="218"/>
      <c r="G339" s="218"/>
      <c r="H339" s="218" t="str">
        <f t="shared" si="5"/>
        <v>Commercial Marine</v>
      </c>
      <c r="I339" s="218" t="s">
        <v>97855</v>
      </c>
      <c r="J339" s="218" t="s">
        <v>98716</v>
      </c>
      <c r="K339" s="218"/>
      <c r="L339" s="218">
        <v>4489</v>
      </c>
      <c r="M339" s="214" t="s">
        <v>98605</v>
      </c>
    </row>
    <row r="340" spans="1:13" ht="15">
      <c r="A340" s="218">
        <v>4490</v>
      </c>
      <c r="B340" s="223" t="s">
        <v>98079</v>
      </c>
      <c r="C340" s="223"/>
      <c r="D340" s="223"/>
      <c r="E340" s="218" t="s">
        <v>98090</v>
      </c>
      <c r="F340" s="218"/>
      <c r="G340" s="218"/>
      <c r="H340" s="218" t="str">
        <f t="shared" si="5"/>
        <v>Commercial Marine</v>
      </c>
      <c r="I340" s="218" t="s">
        <v>97855</v>
      </c>
      <c r="J340" s="218" t="s">
        <v>98716</v>
      </c>
      <c r="K340" s="218"/>
      <c r="L340" s="218">
        <v>4490</v>
      </c>
      <c r="M340" s="214" t="s">
        <v>98605</v>
      </c>
    </row>
    <row r="341" spans="1:13" ht="15">
      <c r="A341" s="218">
        <v>4580</v>
      </c>
      <c r="B341" s="223" t="s">
        <v>98036</v>
      </c>
      <c r="C341" s="223"/>
      <c r="D341" s="223"/>
      <c r="E341" s="218" t="s">
        <v>98091</v>
      </c>
      <c r="F341" s="218" t="s">
        <v>97778</v>
      </c>
      <c r="G341" s="218" t="s">
        <v>1</v>
      </c>
      <c r="H341" s="218" t="str">
        <f t="shared" si="5"/>
        <v>Transportation Services</v>
      </c>
      <c r="I341" s="218" t="s">
        <v>98038</v>
      </c>
      <c r="J341" s="218"/>
      <c r="K341" s="218"/>
      <c r="L341" s="218">
        <v>4580</v>
      </c>
      <c r="M341" s="214" t="s">
        <v>98605</v>
      </c>
    </row>
    <row r="342" spans="1:13" ht="15">
      <c r="A342" s="218">
        <v>4780</v>
      </c>
      <c r="B342" s="223" t="s">
        <v>98036</v>
      </c>
      <c r="C342" s="223"/>
      <c r="D342" s="223"/>
      <c r="E342" s="218" t="s">
        <v>98092</v>
      </c>
      <c r="F342" s="218" t="s">
        <v>1</v>
      </c>
      <c r="G342" s="218" t="s">
        <v>1</v>
      </c>
      <c r="H342" s="218" t="str">
        <f t="shared" si="5"/>
        <v>Transportation Services</v>
      </c>
      <c r="I342" s="218" t="s">
        <v>98038</v>
      </c>
      <c r="J342" s="218"/>
      <c r="K342" s="218"/>
      <c r="L342" s="218">
        <v>4780</v>
      </c>
      <c r="M342" s="214" t="s">
        <v>98605</v>
      </c>
    </row>
    <row r="343" spans="1:13" ht="15">
      <c r="A343" s="218">
        <v>4811</v>
      </c>
      <c r="B343" s="223" t="s">
        <v>98093</v>
      </c>
      <c r="C343" s="223"/>
      <c r="D343" s="223"/>
      <c r="E343" s="218" t="s">
        <v>98094</v>
      </c>
      <c r="F343" s="218" t="s">
        <v>97727</v>
      </c>
      <c r="G343" s="218" t="s">
        <v>97727</v>
      </c>
      <c r="H343" s="218" t="str">
        <f t="shared" si="5"/>
        <v>Utilities</v>
      </c>
      <c r="I343" s="218" t="s">
        <v>98095</v>
      </c>
      <c r="J343" s="218"/>
      <c r="K343" s="218"/>
      <c r="L343" s="218">
        <v>4811</v>
      </c>
      <c r="M343" s="214" t="s">
        <v>98605</v>
      </c>
    </row>
    <row r="344" spans="1:13" ht="15">
      <c r="A344" s="218">
        <v>4812</v>
      </c>
      <c r="B344" s="223" t="s">
        <v>98093</v>
      </c>
      <c r="C344" s="223"/>
      <c r="D344" s="223"/>
      <c r="E344" s="218" t="s">
        <v>98096</v>
      </c>
      <c r="F344" s="218" t="s">
        <v>1</v>
      </c>
      <c r="G344" s="218" t="s">
        <v>1</v>
      </c>
      <c r="H344" s="218" t="str">
        <f t="shared" si="5"/>
        <v>Utilities</v>
      </c>
      <c r="I344" s="218" t="s">
        <v>98095</v>
      </c>
      <c r="J344" s="218"/>
      <c r="K344" s="218"/>
      <c r="L344" s="218">
        <v>4812</v>
      </c>
      <c r="M344" s="214" t="s">
        <v>98605</v>
      </c>
    </row>
    <row r="345" spans="1:13" ht="15">
      <c r="A345" s="218">
        <v>4820</v>
      </c>
      <c r="B345" s="223" t="s">
        <v>98093</v>
      </c>
      <c r="C345" s="223"/>
      <c r="D345" s="223"/>
      <c r="E345" s="218" t="s">
        <v>98097</v>
      </c>
      <c r="F345" s="218" t="s">
        <v>97727</v>
      </c>
      <c r="G345" s="218" t="s">
        <v>97727</v>
      </c>
      <c r="H345" s="218" t="str">
        <f t="shared" si="5"/>
        <v>Utilities</v>
      </c>
      <c r="I345" s="218" t="s">
        <v>98095</v>
      </c>
      <c r="J345" s="218"/>
      <c r="K345" s="218"/>
      <c r="L345" s="218">
        <v>4820</v>
      </c>
      <c r="M345" s="214" t="s">
        <v>98605</v>
      </c>
    </row>
    <row r="346" spans="1:13" ht="15">
      <c r="A346" s="218">
        <v>4871</v>
      </c>
      <c r="B346" s="223" t="s">
        <v>98036</v>
      </c>
      <c r="C346" s="223"/>
      <c r="D346" s="223"/>
      <c r="E346" s="218" t="s">
        <v>98098</v>
      </c>
      <c r="F346" s="218" t="s">
        <v>2</v>
      </c>
      <c r="G346" s="218" t="s">
        <v>2</v>
      </c>
      <c r="H346" s="218" t="str">
        <f t="shared" si="5"/>
        <v>Transportation Services</v>
      </c>
      <c r="I346" s="218" t="s">
        <v>98038</v>
      </c>
      <c r="J346" s="218"/>
      <c r="K346" s="218"/>
      <c r="L346" s="218">
        <v>4871</v>
      </c>
      <c r="M346" s="214" t="s">
        <v>98605</v>
      </c>
    </row>
    <row r="347" spans="1:13" ht="15">
      <c r="A347" s="218">
        <v>4891</v>
      </c>
      <c r="B347" s="223" t="s">
        <v>98093</v>
      </c>
      <c r="C347" s="223"/>
      <c r="D347" s="223"/>
      <c r="E347" s="218" t="s">
        <v>98099</v>
      </c>
      <c r="F347" s="218" t="s">
        <v>1</v>
      </c>
      <c r="G347" s="218" t="s">
        <v>1</v>
      </c>
      <c r="H347" s="218" t="str">
        <f t="shared" si="5"/>
        <v>Utilities</v>
      </c>
      <c r="I347" s="218" t="s">
        <v>98095</v>
      </c>
      <c r="J347" s="218"/>
      <c r="K347" s="218"/>
      <c r="L347" s="218">
        <v>4891</v>
      </c>
      <c r="M347" s="214" t="s">
        <v>98605</v>
      </c>
    </row>
    <row r="348" spans="1:13" ht="15">
      <c r="A348" s="218">
        <v>4892</v>
      </c>
      <c r="B348" s="223" t="s">
        <v>98093</v>
      </c>
      <c r="C348" s="223"/>
      <c r="D348" s="223"/>
      <c r="E348" s="218" t="s">
        <v>98100</v>
      </c>
      <c r="F348" s="218" t="s">
        <v>1</v>
      </c>
      <c r="G348" s="218" t="s">
        <v>1</v>
      </c>
      <c r="H348" s="218" t="str">
        <f t="shared" si="5"/>
        <v>Utilities</v>
      </c>
      <c r="I348" s="218" t="s">
        <v>98095</v>
      </c>
      <c r="J348" s="218"/>
      <c r="K348" s="218"/>
      <c r="L348" s="218">
        <v>4892</v>
      </c>
      <c r="M348" s="214" t="s">
        <v>98605</v>
      </c>
    </row>
    <row r="349" spans="1:13" ht="15">
      <c r="A349" s="218">
        <v>4910</v>
      </c>
      <c r="B349" s="223" t="s">
        <v>98093</v>
      </c>
      <c r="C349" s="223"/>
      <c r="D349" s="223"/>
      <c r="E349" s="218" t="s">
        <v>98101</v>
      </c>
      <c r="F349" s="218" t="s">
        <v>2</v>
      </c>
      <c r="G349" s="218" t="s">
        <v>2</v>
      </c>
      <c r="H349" s="218" t="str">
        <f t="shared" si="5"/>
        <v>Utilities</v>
      </c>
      <c r="I349" s="218" t="s">
        <v>98095</v>
      </c>
      <c r="J349" s="218"/>
      <c r="K349" s="218"/>
      <c r="L349" s="218">
        <v>4910</v>
      </c>
      <c r="M349" s="214" t="s">
        <v>98605</v>
      </c>
    </row>
    <row r="350" spans="1:13" ht="15">
      <c r="A350" s="218">
        <v>4921</v>
      </c>
      <c r="B350" s="223" t="s">
        <v>98093</v>
      </c>
      <c r="C350" s="223"/>
      <c r="D350" s="223"/>
      <c r="E350" s="218" t="s">
        <v>98102</v>
      </c>
      <c r="F350" s="218" t="s">
        <v>97727</v>
      </c>
      <c r="G350" s="218" t="s">
        <v>97727</v>
      </c>
      <c r="H350" s="218" t="str">
        <f t="shared" si="5"/>
        <v>Utilities</v>
      </c>
      <c r="I350" s="218" t="s">
        <v>98095</v>
      </c>
      <c r="J350" s="218"/>
      <c r="K350" s="218"/>
      <c r="L350" s="218">
        <v>4921</v>
      </c>
      <c r="M350" s="214" t="s">
        <v>98605</v>
      </c>
    </row>
    <row r="351" spans="1:13" ht="15">
      <c r="A351" s="218">
        <v>4922</v>
      </c>
      <c r="B351" s="223" t="s">
        <v>98093</v>
      </c>
      <c r="C351" s="223"/>
      <c r="D351" s="223"/>
      <c r="E351" s="218" t="s">
        <v>98103</v>
      </c>
      <c r="F351" s="218" t="s">
        <v>97727</v>
      </c>
      <c r="G351" s="218" t="s">
        <v>97727</v>
      </c>
      <c r="H351" s="218" t="str">
        <f t="shared" si="5"/>
        <v>Utilities</v>
      </c>
      <c r="I351" s="218" t="s">
        <v>98095</v>
      </c>
      <c r="J351" s="218"/>
      <c r="K351" s="218"/>
      <c r="L351" s="218">
        <v>4922</v>
      </c>
      <c r="M351" s="214" t="s">
        <v>98605</v>
      </c>
    </row>
    <row r="352" spans="1:13" ht="15">
      <c r="A352" s="218">
        <v>4950</v>
      </c>
      <c r="B352" s="223" t="s">
        <v>98093</v>
      </c>
      <c r="C352" s="223"/>
      <c r="D352" s="223"/>
      <c r="E352" s="218" t="s">
        <v>98104</v>
      </c>
      <c r="F352" s="218" t="s">
        <v>97727</v>
      </c>
      <c r="G352" s="218" t="s">
        <v>97727</v>
      </c>
      <c r="H352" s="218" t="str">
        <f t="shared" si="5"/>
        <v>Utilities</v>
      </c>
      <c r="I352" s="218" t="s">
        <v>98095</v>
      </c>
      <c r="J352" s="218"/>
      <c r="K352" s="218"/>
      <c r="L352" s="218">
        <v>4950</v>
      </c>
      <c r="M352" s="214" t="s">
        <v>98605</v>
      </c>
    </row>
    <row r="353" spans="1:13" ht="15">
      <c r="A353" s="218">
        <v>4951</v>
      </c>
      <c r="B353" s="223" t="s">
        <v>98093</v>
      </c>
      <c r="C353" s="223"/>
      <c r="D353" s="223"/>
      <c r="E353" s="218" t="s">
        <v>98105</v>
      </c>
      <c r="F353" s="218" t="s">
        <v>97727</v>
      </c>
      <c r="G353" s="218" t="s">
        <v>97727</v>
      </c>
      <c r="H353" s="218" t="str">
        <f t="shared" si="5"/>
        <v>Utilities</v>
      </c>
      <c r="I353" s="218" t="s">
        <v>98095</v>
      </c>
      <c r="J353" s="218"/>
      <c r="K353" s="218"/>
      <c r="L353" s="218">
        <v>4951</v>
      </c>
      <c r="M353" s="214" t="s">
        <v>98605</v>
      </c>
    </row>
    <row r="354" spans="1:13" ht="15">
      <c r="A354" s="218">
        <v>4952</v>
      </c>
      <c r="B354" s="223" t="s">
        <v>98093</v>
      </c>
      <c r="C354" s="223"/>
      <c r="D354" s="223"/>
      <c r="E354" s="218" t="s">
        <v>98106</v>
      </c>
      <c r="F354" s="218" t="s">
        <v>97727</v>
      </c>
      <c r="G354" s="218" t="s">
        <v>97727</v>
      </c>
      <c r="H354" s="218" t="str">
        <f t="shared" si="5"/>
        <v>Utilities</v>
      </c>
      <c r="I354" s="218" t="s">
        <v>98095</v>
      </c>
      <c r="J354" s="218"/>
      <c r="K354" s="218"/>
      <c r="L354" s="218">
        <v>4952</v>
      </c>
      <c r="M354" s="214" t="s">
        <v>98605</v>
      </c>
    </row>
    <row r="355" spans="1:13" ht="15">
      <c r="A355" s="218">
        <v>4953</v>
      </c>
      <c r="B355" s="223" t="s">
        <v>98093</v>
      </c>
      <c r="C355" s="223"/>
      <c r="D355" s="223"/>
      <c r="E355" s="218" t="s">
        <v>98107</v>
      </c>
      <c r="F355" s="218" t="s">
        <v>97727</v>
      </c>
      <c r="G355" s="218" t="s">
        <v>97727</v>
      </c>
      <c r="H355" s="218" t="str">
        <f t="shared" si="5"/>
        <v>Utilities</v>
      </c>
      <c r="I355" s="218" t="s">
        <v>98095</v>
      </c>
      <c r="J355" s="218"/>
      <c r="K355" s="218"/>
      <c r="L355" s="218">
        <v>4953</v>
      </c>
      <c r="M355" s="214" t="s">
        <v>98605</v>
      </c>
    </row>
    <row r="356" spans="1:13" ht="15">
      <c r="A356" s="218">
        <v>4954</v>
      </c>
      <c r="B356" s="223" t="s">
        <v>98093</v>
      </c>
      <c r="C356" s="223"/>
      <c r="D356" s="223"/>
      <c r="E356" s="218" t="s">
        <v>98108</v>
      </c>
      <c r="F356" s="218" t="s">
        <v>0</v>
      </c>
      <c r="G356" s="218" t="s">
        <v>0</v>
      </c>
      <c r="H356" s="218" t="str">
        <f t="shared" si="5"/>
        <v>Utilities</v>
      </c>
      <c r="I356" s="218" t="s">
        <v>98095</v>
      </c>
      <c r="J356" s="218"/>
      <c r="K356" s="218"/>
      <c r="L356" s="218">
        <v>4954</v>
      </c>
      <c r="M356" s="214" t="s">
        <v>98605</v>
      </c>
    </row>
    <row r="357" spans="1:13" ht="15">
      <c r="A357" s="218">
        <v>4955</v>
      </c>
      <c r="B357" s="223" t="s">
        <v>98093</v>
      </c>
      <c r="C357" s="223"/>
      <c r="D357" s="223"/>
      <c r="E357" s="218" t="s">
        <v>98109</v>
      </c>
      <c r="F357" s="218" t="s">
        <v>1</v>
      </c>
      <c r="G357" s="218" t="s">
        <v>1</v>
      </c>
      <c r="H357" s="218" t="str">
        <f t="shared" si="5"/>
        <v>Utilities</v>
      </c>
      <c r="I357" s="218" t="s">
        <v>98095</v>
      </c>
      <c r="J357" s="218"/>
      <c r="K357" s="218"/>
      <c r="L357" s="218">
        <v>4955</v>
      </c>
      <c r="M357" s="214" t="s">
        <v>98605</v>
      </c>
    </row>
    <row r="358" spans="1:13" ht="15">
      <c r="A358" s="218">
        <v>4956</v>
      </c>
      <c r="B358" s="223" t="s">
        <v>98093</v>
      </c>
      <c r="C358" s="223"/>
      <c r="D358" s="223"/>
      <c r="E358" s="218" t="s">
        <v>98110</v>
      </c>
      <c r="F358" s="218" t="s">
        <v>97727</v>
      </c>
      <c r="G358" s="218" t="s">
        <v>97727</v>
      </c>
      <c r="H358" s="218" t="str">
        <f t="shared" si="5"/>
        <v>Utilities</v>
      </c>
      <c r="I358" s="218" t="s">
        <v>98095</v>
      </c>
      <c r="J358" s="218"/>
      <c r="K358" s="218"/>
      <c r="L358" s="218">
        <v>4956</v>
      </c>
      <c r="M358" s="214" t="s">
        <v>98605</v>
      </c>
    </row>
    <row r="359" spans="1:13" ht="15">
      <c r="A359" s="218">
        <v>4957</v>
      </c>
      <c r="B359" s="223" t="s">
        <v>98093</v>
      </c>
      <c r="C359" s="223"/>
      <c r="D359" s="223"/>
      <c r="E359" s="218" t="s">
        <v>98111</v>
      </c>
      <c r="F359" s="218" t="s">
        <v>1</v>
      </c>
      <c r="G359" s="218" t="s">
        <v>1</v>
      </c>
      <c r="H359" s="218" t="str">
        <f t="shared" si="5"/>
        <v>Utilities</v>
      </c>
      <c r="I359" s="218" t="s">
        <v>98095</v>
      </c>
      <c r="J359" s="218"/>
      <c r="K359" s="218"/>
      <c r="L359" s="218">
        <v>4957</v>
      </c>
      <c r="M359" s="214" t="s">
        <v>98605</v>
      </c>
    </row>
    <row r="360" spans="1:13" ht="15">
      <c r="A360" s="218">
        <v>4958</v>
      </c>
      <c r="B360" s="223" t="s">
        <v>98093</v>
      </c>
      <c r="C360" s="223"/>
      <c r="D360" s="223"/>
      <c r="E360" s="218" t="s">
        <v>98112</v>
      </c>
      <c r="F360" s="218" t="s">
        <v>97727</v>
      </c>
      <c r="G360" s="218" t="s">
        <v>97727</v>
      </c>
      <c r="H360" s="218" t="str">
        <f t="shared" si="5"/>
        <v>Utilities</v>
      </c>
      <c r="I360" s="218" t="s">
        <v>98095</v>
      </c>
      <c r="J360" s="218"/>
      <c r="K360" s="218"/>
      <c r="L360" s="218">
        <v>4958</v>
      </c>
      <c r="M360" s="214" t="s">
        <v>98605</v>
      </c>
    </row>
    <row r="361" spans="1:13" ht="15">
      <c r="A361" s="218">
        <v>4959</v>
      </c>
      <c r="B361" s="223" t="s">
        <v>98093</v>
      </c>
      <c r="C361" s="223"/>
      <c r="D361" s="223"/>
      <c r="E361" s="218" t="s">
        <v>98113</v>
      </c>
      <c r="F361" s="218" t="s">
        <v>97727</v>
      </c>
      <c r="G361" s="218" t="s">
        <v>97727</v>
      </c>
      <c r="H361" s="218" t="str">
        <f t="shared" si="5"/>
        <v>Utilities</v>
      </c>
      <c r="I361" s="218" t="s">
        <v>98095</v>
      </c>
      <c r="J361" s="218"/>
      <c r="K361" s="218"/>
      <c r="L361" s="218">
        <v>4959</v>
      </c>
      <c r="M361" s="214" t="s">
        <v>98605</v>
      </c>
    </row>
    <row r="362" spans="1:13" ht="15">
      <c r="A362" s="218">
        <v>5011</v>
      </c>
      <c r="B362" s="223" t="s">
        <v>98114</v>
      </c>
      <c r="C362" s="223"/>
      <c r="D362" s="223"/>
      <c r="E362" s="218" t="s">
        <v>98115</v>
      </c>
      <c r="F362" s="218" t="s">
        <v>3</v>
      </c>
      <c r="G362" s="218" t="s">
        <v>3</v>
      </c>
      <c r="H362" s="218" t="str">
        <f t="shared" si="5"/>
        <v>Wholesale Trade &amp; Private Storage</v>
      </c>
      <c r="I362" s="218" t="s">
        <v>98116</v>
      </c>
      <c r="J362" s="218"/>
      <c r="K362" s="218"/>
      <c r="L362" s="218">
        <v>5011</v>
      </c>
      <c r="M362" s="214" t="s">
        <v>98605</v>
      </c>
    </row>
    <row r="363" spans="1:13" ht="15">
      <c r="A363" s="218">
        <v>5012</v>
      </c>
      <c r="B363" s="223" t="s">
        <v>98114</v>
      </c>
      <c r="C363" s="223"/>
      <c r="D363" s="223"/>
      <c r="E363" s="218" t="s">
        <v>98004</v>
      </c>
      <c r="F363" s="218" t="s">
        <v>2</v>
      </c>
      <c r="G363" s="218" t="s">
        <v>2</v>
      </c>
      <c r="H363" s="218" t="str">
        <f t="shared" si="5"/>
        <v>Wholesale Trade &amp; Private Storage</v>
      </c>
      <c r="I363" s="218" t="s">
        <v>98116</v>
      </c>
      <c r="J363" s="218"/>
      <c r="K363" s="218"/>
      <c r="L363" s="218">
        <v>5012</v>
      </c>
      <c r="M363" s="214" t="s">
        <v>98605</v>
      </c>
    </row>
    <row r="364" spans="1:13" ht="15">
      <c r="A364" s="218">
        <v>5013</v>
      </c>
      <c r="B364" s="223" t="s">
        <v>98114</v>
      </c>
      <c r="C364" s="223"/>
      <c r="D364" s="223"/>
      <c r="E364" s="218" t="s">
        <v>98005</v>
      </c>
      <c r="F364" s="218" t="s">
        <v>3</v>
      </c>
      <c r="G364" s="218" t="s">
        <v>3</v>
      </c>
      <c r="H364" s="218" t="str">
        <f t="shared" si="5"/>
        <v>Wholesale Trade &amp; Private Storage</v>
      </c>
      <c r="I364" s="218" t="s">
        <v>98116</v>
      </c>
      <c r="J364" s="218"/>
      <c r="K364" s="218"/>
      <c r="L364" s="218">
        <v>5013</v>
      </c>
      <c r="M364" s="214" t="s">
        <v>98605</v>
      </c>
    </row>
    <row r="365" spans="1:13" ht="15">
      <c r="A365" s="218">
        <v>5014</v>
      </c>
      <c r="B365" s="223" t="s">
        <v>98114</v>
      </c>
      <c r="C365" s="223"/>
      <c r="D365" s="223"/>
      <c r="E365" s="218" t="s">
        <v>98006</v>
      </c>
      <c r="F365" s="218" t="s">
        <v>3</v>
      </c>
      <c r="G365" s="218" t="s">
        <v>3</v>
      </c>
      <c r="H365" s="218" t="str">
        <f t="shared" si="5"/>
        <v>Wholesale Trade &amp; Private Storage</v>
      </c>
      <c r="I365" s="218" t="s">
        <v>98116</v>
      </c>
      <c r="J365" s="218"/>
      <c r="K365" s="218"/>
      <c r="L365" s="218">
        <v>5014</v>
      </c>
      <c r="M365" s="214" t="s">
        <v>98605</v>
      </c>
    </row>
    <row r="366" spans="1:13" ht="15">
      <c r="A366" s="218">
        <v>5015</v>
      </c>
      <c r="B366" s="223" t="s">
        <v>98114</v>
      </c>
      <c r="C366" s="223"/>
      <c r="D366" s="223"/>
      <c r="E366" s="218" t="s">
        <v>98117</v>
      </c>
      <c r="F366" s="218" t="s">
        <v>3</v>
      </c>
      <c r="G366" s="218" t="s">
        <v>3</v>
      </c>
      <c r="H366" s="218" t="str">
        <f t="shared" si="5"/>
        <v>Wholesale Trade &amp; Private Storage</v>
      </c>
      <c r="I366" s="218" t="s">
        <v>98116</v>
      </c>
      <c r="J366" s="218"/>
      <c r="K366" s="218"/>
      <c r="L366" s="218">
        <v>5015</v>
      </c>
      <c r="M366" s="214" t="s">
        <v>98605</v>
      </c>
    </row>
    <row r="367" spans="1:13" ht="15">
      <c r="A367" s="218">
        <v>5016</v>
      </c>
      <c r="B367" s="223" t="s">
        <v>98114</v>
      </c>
      <c r="C367" s="223"/>
      <c r="D367" s="223"/>
      <c r="E367" s="218" t="s">
        <v>98118</v>
      </c>
      <c r="F367" s="218" t="s">
        <v>3</v>
      </c>
      <c r="G367" s="218" t="s">
        <v>3</v>
      </c>
      <c r="H367" s="218" t="str">
        <f t="shared" si="5"/>
        <v>Wholesale Trade &amp; Private Storage</v>
      </c>
      <c r="I367" s="218" t="s">
        <v>98116</v>
      </c>
      <c r="J367" s="218"/>
      <c r="K367" s="218"/>
      <c r="L367" s="218">
        <v>5016</v>
      </c>
      <c r="M367" s="214" t="s">
        <v>98605</v>
      </c>
    </row>
    <row r="368" spans="1:13" ht="15">
      <c r="A368" s="218">
        <v>5021</v>
      </c>
      <c r="B368" s="223" t="s">
        <v>98114</v>
      </c>
      <c r="C368" s="223"/>
      <c r="D368" s="223"/>
      <c r="E368" s="218" t="s">
        <v>98119</v>
      </c>
      <c r="F368" s="218" t="s">
        <v>97727</v>
      </c>
      <c r="G368" s="218" t="s">
        <v>97727</v>
      </c>
      <c r="H368" s="218" t="str">
        <f t="shared" si="5"/>
        <v>Wholesale Trade &amp; Private Storage</v>
      </c>
      <c r="I368" s="218" t="s">
        <v>98116</v>
      </c>
      <c r="J368" s="218"/>
      <c r="K368" s="218"/>
      <c r="L368" s="218">
        <v>5021</v>
      </c>
      <c r="M368" s="214" t="s">
        <v>98605</v>
      </c>
    </row>
    <row r="369" spans="1:13" ht="15">
      <c r="A369" s="218">
        <v>5022</v>
      </c>
      <c r="B369" s="223" t="s">
        <v>98114</v>
      </c>
      <c r="C369" s="223"/>
      <c r="D369" s="223"/>
      <c r="E369" s="218" t="s">
        <v>98120</v>
      </c>
      <c r="F369" s="218" t="s">
        <v>3</v>
      </c>
      <c r="G369" s="218" t="s">
        <v>3</v>
      </c>
      <c r="H369" s="218" t="str">
        <f t="shared" si="5"/>
        <v>Wholesale Trade &amp; Private Storage</v>
      </c>
      <c r="I369" s="218" t="s">
        <v>98116</v>
      </c>
      <c r="J369" s="218"/>
      <c r="K369" s="218"/>
      <c r="L369" s="218">
        <v>5022</v>
      </c>
      <c r="M369" s="214" t="s">
        <v>98605</v>
      </c>
    </row>
    <row r="370" spans="1:13" ht="15">
      <c r="A370" s="218">
        <v>5032</v>
      </c>
      <c r="B370" s="223" t="s">
        <v>98114</v>
      </c>
      <c r="C370" s="223"/>
      <c r="D370" s="223"/>
      <c r="E370" s="218" t="s">
        <v>98121</v>
      </c>
      <c r="F370" s="218" t="s">
        <v>2</v>
      </c>
      <c r="G370" s="218" t="s">
        <v>2</v>
      </c>
      <c r="H370" s="218" t="str">
        <f t="shared" si="5"/>
        <v>Wholesale Trade &amp; Private Storage</v>
      </c>
      <c r="I370" s="218" t="s">
        <v>98116</v>
      </c>
      <c r="J370" s="218"/>
      <c r="K370" s="218"/>
      <c r="L370" s="218">
        <v>5032</v>
      </c>
      <c r="M370" s="214" t="s">
        <v>98605</v>
      </c>
    </row>
    <row r="371" spans="1:13" ht="15">
      <c r="A371" s="218">
        <v>5033</v>
      </c>
      <c r="B371" s="223" t="s">
        <v>98114</v>
      </c>
      <c r="C371" s="223"/>
      <c r="D371" s="223"/>
      <c r="E371" s="218" t="s">
        <v>98122</v>
      </c>
      <c r="F371" s="218" t="s">
        <v>2</v>
      </c>
      <c r="G371" s="218" t="s">
        <v>2</v>
      </c>
      <c r="H371" s="218" t="str">
        <f t="shared" si="5"/>
        <v>Wholesale Trade &amp; Private Storage</v>
      </c>
      <c r="I371" s="218" t="s">
        <v>98116</v>
      </c>
      <c r="J371" s="218"/>
      <c r="K371" s="218"/>
      <c r="L371" s="218">
        <v>5033</v>
      </c>
      <c r="M371" s="214" t="s">
        <v>98605</v>
      </c>
    </row>
    <row r="372" spans="1:13" ht="15">
      <c r="A372" s="218">
        <v>5034</v>
      </c>
      <c r="B372" s="223" t="s">
        <v>98114</v>
      </c>
      <c r="C372" s="223"/>
      <c r="D372" s="223"/>
      <c r="E372" s="218" t="s">
        <v>98123</v>
      </c>
      <c r="F372" s="218" t="s">
        <v>3</v>
      </c>
      <c r="G372" s="218" t="s">
        <v>3</v>
      </c>
      <c r="H372" s="218" t="str">
        <f t="shared" si="5"/>
        <v>Wholesale Trade &amp; Private Storage</v>
      </c>
      <c r="I372" s="218" t="s">
        <v>98116</v>
      </c>
      <c r="J372" s="218"/>
      <c r="K372" s="218"/>
      <c r="L372" s="218">
        <v>5034</v>
      </c>
      <c r="M372" s="214" t="s">
        <v>98605</v>
      </c>
    </row>
    <row r="373" spans="1:13" ht="15">
      <c r="A373" s="218">
        <v>5041</v>
      </c>
      <c r="B373" s="223" t="s">
        <v>98114</v>
      </c>
      <c r="C373" s="223"/>
      <c r="D373" s="223"/>
      <c r="E373" s="218" t="s">
        <v>98124</v>
      </c>
      <c r="F373" s="218" t="s">
        <v>97727</v>
      </c>
      <c r="G373" s="218" t="s">
        <v>97727</v>
      </c>
      <c r="H373" s="218" t="str">
        <f t="shared" si="5"/>
        <v>Wholesale Trade &amp; Private Storage</v>
      </c>
      <c r="I373" s="218" t="s">
        <v>98116</v>
      </c>
      <c r="J373" s="218"/>
      <c r="K373" s="218"/>
      <c r="L373" s="218">
        <v>5041</v>
      </c>
      <c r="M373" s="214" t="s">
        <v>98605</v>
      </c>
    </row>
    <row r="374" spans="1:13" ht="15">
      <c r="A374" s="218">
        <v>5042</v>
      </c>
      <c r="B374" s="223" t="s">
        <v>98114</v>
      </c>
      <c r="C374" s="223"/>
      <c r="D374" s="223"/>
      <c r="E374" s="218" t="s">
        <v>98125</v>
      </c>
      <c r="F374" s="218" t="s">
        <v>97727</v>
      </c>
      <c r="G374" s="218" t="s">
        <v>97727</v>
      </c>
      <c r="H374" s="218" t="str">
        <f t="shared" si="5"/>
        <v>Wholesale Trade &amp; Private Storage</v>
      </c>
      <c r="I374" s="218" t="s">
        <v>98116</v>
      </c>
      <c r="J374" s="218"/>
      <c r="K374" s="218"/>
      <c r="L374" s="218">
        <v>5042</v>
      </c>
      <c r="M374" s="214" t="s">
        <v>98605</v>
      </c>
    </row>
    <row r="375" spans="1:13" ht="15">
      <c r="A375" s="218">
        <v>5043</v>
      </c>
      <c r="B375" s="223" t="s">
        <v>98114</v>
      </c>
      <c r="C375" s="223"/>
      <c r="D375" s="223"/>
      <c r="E375" s="218" t="s">
        <v>98126</v>
      </c>
      <c r="F375" s="218" t="s">
        <v>3</v>
      </c>
      <c r="G375" s="218" t="s">
        <v>3</v>
      </c>
      <c r="H375" s="218" t="str">
        <f t="shared" si="5"/>
        <v>Wholesale Trade &amp; Private Storage</v>
      </c>
      <c r="I375" s="218" t="s">
        <v>98116</v>
      </c>
      <c r="J375" s="218"/>
      <c r="K375" s="218"/>
      <c r="L375" s="218">
        <v>5043</v>
      </c>
      <c r="M375" s="214" t="s">
        <v>98605</v>
      </c>
    </row>
    <row r="376" spans="1:13" ht="15">
      <c r="A376" s="218">
        <v>5044</v>
      </c>
      <c r="B376" s="223" t="s">
        <v>98114</v>
      </c>
      <c r="C376" s="223"/>
      <c r="D376" s="223"/>
      <c r="E376" s="218" t="s">
        <v>97935</v>
      </c>
      <c r="F376" s="218" t="s">
        <v>97727</v>
      </c>
      <c r="G376" s="218" t="s">
        <v>97727</v>
      </c>
      <c r="H376" s="218" t="str">
        <f t="shared" si="5"/>
        <v>Wholesale Trade &amp; Private Storage</v>
      </c>
      <c r="I376" s="218" t="s">
        <v>98116</v>
      </c>
      <c r="J376" s="218"/>
      <c r="K376" s="218"/>
      <c r="L376" s="218">
        <v>5044</v>
      </c>
      <c r="M376" s="214" t="s">
        <v>98605</v>
      </c>
    </row>
    <row r="377" spans="1:13" ht="15">
      <c r="A377" s="218">
        <v>5045</v>
      </c>
      <c r="B377" s="223" t="s">
        <v>98114</v>
      </c>
      <c r="C377" s="223"/>
      <c r="D377" s="223"/>
      <c r="E377" s="218" t="s">
        <v>98127</v>
      </c>
      <c r="F377" s="218" t="s">
        <v>97727</v>
      </c>
      <c r="G377" s="218" t="s">
        <v>97727</v>
      </c>
      <c r="H377" s="218" t="str">
        <f t="shared" si="5"/>
        <v>Wholesale Trade &amp; Private Storage</v>
      </c>
      <c r="I377" s="218" t="s">
        <v>98116</v>
      </c>
      <c r="J377" s="218"/>
      <c r="K377" s="218"/>
      <c r="L377" s="218">
        <v>5045</v>
      </c>
      <c r="M377" s="214" t="s">
        <v>98605</v>
      </c>
    </row>
    <row r="378" spans="1:13" ht="15">
      <c r="A378" s="218">
        <v>5046</v>
      </c>
      <c r="B378" s="223" t="s">
        <v>98114</v>
      </c>
      <c r="C378" s="223"/>
      <c r="D378" s="223"/>
      <c r="E378" s="218" t="s">
        <v>98128</v>
      </c>
      <c r="F378" s="218" t="s">
        <v>97727</v>
      </c>
      <c r="G378" s="218" t="s">
        <v>97727</v>
      </c>
      <c r="H378" s="218" t="str">
        <f t="shared" si="5"/>
        <v>Wholesale Trade &amp; Private Storage</v>
      </c>
      <c r="I378" s="218" t="s">
        <v>98116</v>
      </c>
      <c r="J378" s="218"/>
      <c r="K378" s="218"/>
      <c r="L378" s="218">
        <v>5046</v>
      </c>
      <c r="M378" s="214" t="s">
        <v>98605</v>
      </c>
    </row>
    <row r="379" spans="1:13" ht="15">
      <c r="A379" s="218">
        <v>5047</v>
      </c>
      <c r="B379" s="223" t="s">
        <v>98114</v>
      </c>
      <c r="C379" s="223"/>
      <c r="D379" s="223"/>
      <c r="E379" s="218" t="s">
        <v>98129</v>
      </c>
      <c r="F379" s="218" t="s">
        <v>97727</v>
      </c>
      <c r="G379" s="218" t="s">
        <v>97727</v>
      </c>
      <c r="H379" s="218" t="str">
        <f t="shared" si="5"/>
        <v>Wholesale Trade &amp; Private Storage</v>
      </c>
      <c r="I379" s="218" t="s">
        <v>98116</v>
      </c>
      <c r="J379" s="218"/>
      <c r="K379" s="218"/>
      <c r="L379" s="218">
        <v>5047</v>
      </c>
      <c r="M379" s="214" t="s">
        <v>98605</v>
      </c>
    </row>
    <row r="380" spans="1:13" ht="15">
      <c r="A380" s="218">
        <v>5051</v>
      </c>
      <c r="B380" s="223" t="s">
        <v>98114</v>
      </c>
      <c r="C380" s="223"/>
      <c r="D380" s="223"/>
      <c r="E380" s="218" t="s">
        <v>98130</v>
      </c>
      <c r="F380" s="218" t="s">
        <v>1</v>
      </c>
      <c r="G380" s="218" t="s">
        <v>1</v>
      </c>
      <c r="H380" s="218" t="str">
        <f t="shared" si="5"/>
        <v>Wholesale Trade &amp; Private Storage</v>
      </c>
      <c r="I380" s="218" t="s">
        <v>98116</v>
      </c>
      <c r="J380" s="218"/>
      <c r="K380" s="218"/>
      <c r="L380" s="218">
        <v>5051</v>
      </c>
      <c r="M380" s="214" t="s">
        <v>98605</v>
      </c>
    </row>
    <row r="381" spans="1:13" ht="15">
      <c r="A381" s="218">
        <v>5052</v>
      </c>
      <c r="B381" s="223" t="s">
        <v>98114</v>
      </c>
      <c r="C381" s="223"/>
      <c r="D381" s="223"/>
      <c r="E381" s="218" t="s">
        <v>98131</v>
      </c>
      <c r="F381" s="218" t="s">
        <v>3</v>
      </c>
      <c r="G381" s="218" t="s">
        <v>3</v>
      </c>
      <c r="H381" s="218" t="str">
        <f t="shared" si="5"/>
        <v>Wholesale Trade &amp; Private Storage</v>
      </c>
      <c r="I381" s="218" t="s">
        <v>98116</v>
      </c>
      <c r="J381" s="218"/>
      <c r="K381" s="218"/>
      <c r="L381" s="218">
        <v>5052</v>
      </c>
      <c r="M381" s="214" t="s">
        <v>98605</v>
      </c>
    </row>
    <row r="382" spans="1:13" ht="15">
      <c r="A382" s="218">
        <v>5053</v>
      </c>
      <c r="B382" s="223" t="s">
        <v>98114</v>
      </c>
      <c r="C382" s="223"/>
      <c r="D382" s="223"/>
      <c r="E382" s="218" t="s">
        <v>98132</v>
      </c>
      <c r="F382" s="218" t="s">
        <v>3</v>
      </c>
      <c r="G382" s="218" t="s">
        <v>3</v>
      </c>
      <c r="H382" s="218" t="str">
        <f t="shared" si="5"/>
        <v>Wholesale Trade &amp; Private Storage</v>
      </c>
      <c r="I382" s="218" t="s">
        <v>98116</v>
      </c>
      <c r="J382" s="218"/>
      <c r="K382" s="218"/>
      <c r="L382" s="218">
        <v>5053</v>
      </c>
      <c r="M382" s="214" t="s">
        <v>98605</v>
      </c>
    </row>
    <row r="383" spans="1:13" ht="15">
      <c r="A383" s="218">
        <v>5054</v>
      </c>
      <c r="B383" s="223" t="s">
        <v>98114</v>
      </c>
      <c r="C383" s="223"/>
      <c r="D383" s="223"/>
      <c r="E383" s="218" t="s">
        <v>98133</v>
      </c>
      <c r="F383" s="218" t="s">
        <v>2</v>
      </c>
      <c r="G383" s="218" t="s">
        <v>2</v>
      </c>
      <c r="H383" s="218" t="str">
        <f t="shared" si="5"/>
        <v>Wholesale Trade &amp; Private Storage</v>
      </c>
      <c r="I383" s="218" t="s">
        <v>98116</v>
      </c>
      <c r="J383" s="218"/>
      <c r="K383" s="218"/>
      <c r="L383" s="218">
        <v>5054</v>
      </c>
      <c r="M383" s="214" t="s">
        <v>98605</v>
      </c>
    </row>
    <row r="384" spans="1:13" ht="15">
      <c r="A384" s="218">
        <v>5055</v>
      </c>
      <c r="B384" s="223" t="s">
        <v>98114</v>
      </c>
      <c r="C384" s="223"/>
      <c r="D384" s="223"/>
      <c r="E384" s="218" t="s">
        <v>98134</v>
      </c>
      <c r="F384" s="218" t="s">
        <v>2</v>
      </c>
      <c r="G384" s="218" t="s">
        <v>2</v>
      </c>
      <c r="H384" s="218" t="str">
        <f t="shared" si="5"/>
        <v>Wholesale Trade &amp; Private Storage</v>
      </c>
      <c r="I384" s="218" t="s">
        <v>98116</v>
      </c>
      <c r="J384" s="218"/>
      <c r="K384" s="218"/>
      <c r="L384" s="218">
        <v>5055</v>
      </c>
      <c r="M384" s="214" t="s">
        <v>98605</v>
      </c>
    </row>
    <row r="385" spans="1:13" ht="15">
      <c r="A385" s="218">
        <v>5056</v>
      </c>
      <c r="B385" s="223" t="s">
        <v>98114</v>
      </c>
      <c r="C385" s="223"/>
      <c r="D385" s="223"/>
      <c r="E385" s="218" t="s">
        <v>98135</v>
      </c>
      <c r="F385" s="218" t="s">
        <v>2</v>
      </c>
      <c r="G385" s="218" t="s">
        <v>2</v>
      </c>
      <c r="H385" s="218" t="str">
        <f t="shared" si="5"/>
        <v>Wholesale Trade &amp; Private Storage</v>
      </c>
      <c r="I385" s="218" t="s">
        <v>98116</v>
      </c>
      <c r="J385" s="218"/>
      <c r="K385" s="218"/>
      <c r="L385" s="218">
        <v>5056</v>
      </c>
      <c r="M385" s="214" t="s">
        <v>98605</v>
      </c>
    </row>
    <row r="386" spans="1:13" ht="15">
      <c r="A386" s="218">
        <v>5057</v>
      </c>
      <c r="B386" s="223" t="s">
        <v>98114</v>
      </c>
      <c r="C386" s="223"/>
      <c r="D386" s="223"/>
      <c r="E386" s="218" t="s">
        <v>98136</v>
      </c>
      <c r="F386" s="218" t="s">
        <v>3</v>
      </c>
      <c r="G386" s="218" t="s">
        <v>3</v>
      </c>
      <c r="H386" s="218" t="str">
        <f t="shared" si="5"/>
        <v>Wholesale Trade &amp; Private Storage</v>
      </c>
      <c r="I386" s="218" t="s">
        <v>98116</v>
      </c>
      <c r="J386" s="218"/>
      <c r="K386" s="218"/>
      <c r="L386" s="218">
        <v>5057</v>
      </c>
      <c r="M386" s="214" t="s">
        <v>98605</v>
      </c>
    </row>
    <row r="387" spans="1:13" ht="15">
      <c r="A387" s="218">
        <v>5058</v>
      </c>
      <c r="B387" s="223" t="s">
        <v>98114</v>
      </c>
      <c r="C387" s="223"/>
      <c r="D387" s="223"/>
      <c r="E387" s="218" t="s">
        <v>98137</v>
      </c>
      <c r="F387" s="218" t="s">
        <v>2</v>
      </c>
      <c r="G387" s="218" t="s">
        <v>2</v>
      </c>
      <c r="H387" s="218" t="str">
        <f t="shared" ref="H387:H450" si="6">PROPER(I387)</f>
        <v>Wholesale Trade &amp; Private Storage</v>
      </c>
      <c r="I387" s="218" t="s">
        <v>98116</v>
      </c>
      <c r="J387" s="218"/>
      <c r="K387" s="218"/>
      <c r="L387" s="218">
        <v>5058</v>
      </c>
      <c r="M387" s="214" t="s">
        <v>98605</v>
      </c>
    </row>
    <row r="388" spans="1:13" ht="15">
      <c r="A388" s="218">
        <v>5060</v>
      </c>
      <c r="B388" s="223" t="s">
        <v>98114</v>
      </c>
      <c r="C388" s="223"/>
      <c r="D388" s="223"/>
      <c r="E388" s="218" t="s">
        <v>98138</v>
      </c>
      <c r="F388" s="218" t="s">
        <v>2</v>
      </c>
      <c r="G388" s="218" t="s">
        <v>2</v>
      </c>
      <c r="H388" s="218" t="str">
        <f t="shared" si="6"/>
        <v>Wholesale Trade &amp; Private Storage</v>
      </c>
      <c r="I388" s="218" t="s">
        <v>98116</v>
      </c>
      <c r="J388" s="218"/>
      <c r="K388" s="218"/>
      <c r="L388" s="218">
        <v>5060</v>
      </c>
      <c r="M388" s="214" t="s">
        <v>98605</v>
      </c>
    </row>
    <row r="389" spans="1:13" ht="15">
      <c r="A389" s="218">
        <v>5061</v>
      </c>
      <c r="B389" s="223" t="s">
        <v>98114</v>
      </c>
      <c r="C389" s="223"/>
      <c r="D389" s="223"/>
      <c r="E389" s="218" t="s">
        <v>98139</v>
      </c>
      <c r="F389" s="218" t="s">
        <v>2</v>
      </c>
      <c r="G389" s="218" t="s">
        <v>2</v>
      </c>
      <c r="H389" s="218" t="str">
        <f t="shared" si="6"/>
        <v>Wholesale Trade &amp; Private Storage</v>
      </c>
      <c r="I389" s="218" t="s">
        <v>98116</v>
      </c>
      <c r="J389" s="218"/>
      <c r="K389" s="218"/>
      <c r="L389" s="218">
        <v>5061</v>
      </c>
      <c r="M389" s="214" t="s">
        <v>98605</v>
      </c>
    </row>
    <row r="390" spans="1:13" ht="15">
      <c r="A390" s="218">
        <v>5062</v>
      </c>
      <c r="B390" s="223" t="s">
        <v>98114</v>
      </c>
      <c r="C390" s="223"/>
      <c r="D390" s="223"/>
      <c r="E390" s="218" t="s">
        <v>98140</v>
      </c>
      <c r="F390" s="218" t="s">
        <v>2</v>
      </c>
      <c r="G390" s="218" t="s">
        <v>2</v>
      </c>
      <c r="H390" s="218" t="str">
        <f t="shared" si="6"/>
        <v>Wholesale Trade &amp; Private Storage</v>
      </c>
      <c r="I390" s="218" t="s">
        <v>98116</v>
      </c>
      <c r="J390" s="218"/>
      <c r="K390" s="218"/>
      <c r="L390" s="218">
        <v>5062</v>
      </c>
      <c r="M390" s="214" t="s">
        <v>98605</v>
      </c>
    </row>
    <row r="391" spans="1:13" ht="15">
      <c r="A391" s="218">
        <v>5063</v>
      </c>
      <c r="B391" s="223" t="s">
        <v>98114</v>
      </c>
      <c r="C391" s="223"/>
      <c r="D391" s="223"/>
      <c r="E391" s="218" t="s">
        <v>98141</v>
      </c>
      <c r="F391" s="218" t="s">
        <v>2</v>
      </c>
      <c r="G391" s="218" t="s">
        <v>2</v>
      </c>
      <c r="H391" s="218" t="str">
        <f t="shared" si="6"/>
        <v>Wholesale Trade &amp; Private Storage</v>
      </c>
      <c r="I391" s="218" t="s">
        <v>98116</v>
      </c>
      <c r="J391" s="218"/>
      <c r="K391" s="218"/>
      <c r="L391" s="218">
        <v>5063</v>
      </c>
      <c r="M391" s="214" t="s">
        <v>98605</v>
      </c>
    </row>
    <row r="392" spans="1:13" ht="15">
      <c r="A392" s="218">
        <v>5064</v>
      </c>
      <c r="B392" s="223" t="s">
        <v>98114</v>
      </c>
      <c r="C392" s="223"/>
      <c r="D392" s="223"/>
      <c r="E392" s="218" t="s">
        <v>98142</v>
      </c>
      <c r="F392" s="218" t="s">
        <v>97778</v>
      </c>
      <c r="G392" s="218" t="s">
        <v>3</v>
      </c>
      <c r="H392" s="218" t="str">
        <f t="shared" si="6"/>
        <v>Wholesale Trade &amp; Private Storage</v>
      </c>
      <c r="I392" s="218" t="s">
        <v>98116</v>
      </c>
      <c r="J392" s="218"/>
      <c r="K392" s="218"/>
      <c r="L392" s="218">
        <v>5064</v>
      </c>
      <c r="M392" s="214" t="s">
        <v>98605</v>
      </c>
    </row>
    <row r="393" spans="1:13" ht="15">
      <c r="A393" s="218">
        <v>5080</v>
      </c>
      <c r="B393" s="223" t="s">
        <v>98114</v>
      </c>
      <c r="C393" s="223"/>
      <c r="D393" s="223"/>
      <c r="E393" s="218" t="s">
        <v>98143</v>
      </c>
      <c r="F393" s="218" t="s">
        <v>3</v>
      </c>
      <c r="G393" s="218" t="s">
        <v>3</v>
      </c>
      <c r="H393" s="218" t="str">
        <f t="shared" si="6"/>
        <v>Wholesale Trade &amp; Private Storage</v>
      </c>
      <c r="I393" s="218" t="s">
        <v>98116</v>
      </c>
      <c r="J393" s="218"/>
      <c r="K393" s="218"/>
      <c r="L393" s="218">
        <v>5080</v>
      </c>
      <c r="M393" s="214" t="s">
        <v>98605</v>
      </c>
    </row>
    <row r="394" spans="1:13" ht="15">
      <c r="A394" s="218">
        <v>5081</v>
      </c>
      <c r="B394" s="223" t="s">
        <v>98114</v>
      </c>
      <c r="C394" s="223"/>
      <c r="D394" s="223"/>
      <c r="E394" s="218" t="s">
        <v>98144</v>
      </c>
      <c r="F394" s="218" t="s">
        <v>97727</v>
      </c>
      <c r="G394" s="218" t="s">
        <v>97727</v>
      </c>
      <c r="H394" s="218" t="str">
        <f t="shared" si="6"/>
        <v>Wholesale Trade &amp; Private Storage</v>
      </c>
      <c r="I394" s="218" t="s">
        <v>98116</v>
      </c>
      <c r="J394" s="218"/>
      <c r="K394" s="218"/>
      <c r="L394" s="218">
        <v>5081</v>
      </c>
      <c r="M394" s="214" t="s">
        <v>98605</v>
      </c>
    </row>
    <row r="395" spans="1:13" ht="15">
      <c r="A395" s="218">
        <v>5091</v>
      </c>
      <c r="B395" s="223" t="s">
        <v>98114</v>
      </c>
      <c r="C395" s="223"/>
      <c r="D395" s="223"/>
      <c r="E395" s="218" t="s">
        <v>98145</v>
      </c>
      <c r="F395" s="218" t="s">
        <v>3</v>
      </c>
      <c r="G395" s="218" t="s">
        <v>3</v>
      </c>
      <c r="H395" s="218" t="str">
        <f t="shared" si="6"/>
        <v>Wholesale Trade &amp; Private Storage</v>
      </c>
      <c r="I395" s="218" t="s">
        <v>98116</v>
      </c>
      <c r="J395" s="218"/>
      <c r="K395" s="218"/>
      <c r="L395" s="218">
        <v>5091</v>
      </c>
      <c r="M395" s="214" t="s">
        <v>98605</v>
      </c>
    </row>
    <row r="396" spans="1:13" ht="15">
      <c r="A396" s="218">
        <v>5091</v>
      </c>
      <c r="B396" s="223" t="s">
        <v>98114</v>
      </c>
      <c r="C396" s="223"/>
      <c r="D396" s="223"/>
      <c r="E396" s="218" t="s">
        <v>98146</v>
      </c>
      <c r="F396" s="218" t="s">
        <v>3</v>
      </c>
      <c r="G396" s="218" t="s">
        <v>3</v>
      </c>
      <c r="H396" s="218" t="str">
        <f t="shared" si="6"/>
        <v>Wholesale Trade &amp; Private Storage</v>
      </c>
      <c r="I396" s="218" t="s">
        <v>98116</v>
      </c>
      <c r="J396" s="218"/>
      <c r="K396" s="218"/>
      <c r="L396" s="218">
        <v>5091</v>
      </c>
      <c r="M396" s="214" t="s">
        <v>98605</v>
      </c>
    </row>
    <row r="397" spans="1:13" ht="15">
      <c r="A397" s="218">
        <v>5092</v>
      </c>
      <c r="B397" s="223" t="s">
        <v>98114</v>
      </c>
      <c r="C397" s="223"/>
      <c r="D397" s="223"/>
      <c r="E397" s="218" t="s">
        <v>98147</v>
      </c>
      <c r="F397" s="218" t="s">
        <v>2</v>
      </c>
      <c r="G397" s="218" t="s">
        <v>2</v>
      </c>
      <c r="H397" s="218" t="str">
        <f t="shared" si="6"/>
        <v>Wholesale Trade &amp; Private Storage</v>
      </c>
      <c r="I397" s="218" t="s">
        <v>98116</v>
      </c>
      <c r="J397" s="218"/>
      <c r="K397" s="218"/>
      <c r="L397" s="218">
        <v>5092</v>
      </c>
      <c r="M397" s="214" t="s">
        <v>98605</v>
      </c>
    </row>
    <row r="398" spans="1:13" ht="15">
      <c r="A398" s="218">
        <v>5093</v>
      </c>
      <c r="B398" s="223" t="s">
        <v>98114</v>
      </c>
      <c r="C398" s="223"/>
      <c r="D398" s="223"/>
      <c r="E398" s="218" t="s">
        <v>98148</v>
      </c>
      <c r="F398" s="218" t="s">
        <v>2</v>
      </c>
      <c r="G398" s="218" t="s">
        <v>2</v>
      </c>
      <c r="H398" s="218" t="str">
        <f t="shared" si="6"/>
        <v>Wholesale Trade &amp; Private Storage</v>
      </c>
      <c r="I398" s="218" t="s">
        <v>98116</v>
      </c>
      <c r="J398" s="218"/>
      <c r="K398" s="218"/>
      <c r="L398" s="218">
        <v>5093</v>
      </c>
      <c r="M398" s="214" t="s">
        <v>98605</v>
      </c>
    </row>
    <row r="399" spans="1:13" ht="15">
      <c r="A399" s="218">
        <v>5094</v>
      </c>
      <c r="B399" s="223" t="s">
        <v>98114</v>
      </c>
      <c r="C399" s="223"/>
      <c r="D399" s="223"/>
      <c r="E399" s="218" t="s">
        <v>98149</v>
      </c>
      <c r="F399" s="218" t="s">
        <v>3</v>
      </c>
      <c r="G399" s="218" t="s">
        <v>3</v>
      </c>
      <c r="H399" s="218" t="str">
        <f t="shared" si="6"/>
        <v>Wholesale Trade &amp; Private Storage</v>
      </c>
      <c r="I399" s="218" t="s">
        <v>98116</v>
      </c>
      <c r="J399" s="218"/>
      <c r="K399" s="218"/>
      <c r="L399" s="218">
        <v>5094</v>
      </c>
      <c r="M399" s="214" t="s">
        <v>98605</v>
      </c>
    </row>
    <row r="400" spans="1:13" ht="15">
      <c r="A400" s="218">
        <v>5101</v>
      </c>
      <c r="B400" s="223" t="s">
        <v>98114</v>
      </c>
      <c r="C400" s="223"/>
      <c r="D400" s="223"/>
      <c r="E400" s="218" t="s">
        <v>98150</v>
      </c>
      <c r="F400" s="218" t="s">
        <v>2</v>
      </c>
      <c r="G400" s="218" t="s">
        <v>2</v>
      </c>
      <c r="H400" s="218" t="str">
        <f t="shared" si="6"/>
        <v>Wholesale Trade &amp; Private Storage</v>
      </c>
      <c r="I400" s="218" t="s">
        <v>98116</v>
      </c>
      <c r="J400" s="218"/>
      <c r="K400" s="218"/>
      <c r="L400" s="218">
        <v>5101</v>
      </c>
      <c r="M400" s="214" t="s">
        <v>98605</v>
      </c>
    </row>
    <row r="401" spans="1:13" ht="15">
      <c r="A401" s="218">
        <v>5102</v>
      </c>
      <c r="B401" s="223" t="s">
        <v>98114</v>
      </c>
      <c r="C401" s="223"/>
      <c r="D401" s="223"/>
      <c r="E401" s="218" t="s">
        <v>98151</v>
      </c>
      <c r="F401" s="218" t="s">
        <v>2</v>
      </c>
      <c r="G401" s="218" t="s">
        <v>2</v>
      </c>
      <c r="H401" s="218" t="str">
        <f t="shared" si="6"/>
        <v>Wholesale Trade &amp; Private Storage</v>
      </c>
      <c r="I401" s="218" t="s">
        <v>98116</v>
      </c>
      <c r="J401" s="218"/>
      <c r="K401" s="218"/>
      <c r="L401" s="218">
        <v>5102</v>
      </c>
      <c r="M401" s="214" t="s">
        <v>98605</v>
      </c>
    </row>
    <row r="402" spans="1:13" ht="15">
      <c r="A402" s="218">
        <v>5103</v>
      </c>
      <c r="B402" s="223" t="s">
        <v>98114</v>
      </c>
      <c r="C402" s="223"/>
      <c r="D402" s="223"/>
      <c r="E402" s="218" t="s">
        <v>98152</v>
      </c>
      <c r="F402" s="218" t="s">
        <v>2</v>
      </c>
      <c r="G402" s="218" t="s">
        <v>2</v>
      </c>
      <c r="H402" s="218" t="str">
        <f t="shared" si="6"/>
        <v>Wholesale Trade &amp; Private Storage</v>
      </c>
      <c r="I402" s="218" t="s">
        <v>98116</v>
      </c>
      <c r="J402" s="218"/>
      <c r="K402" s="218"/>
      <c r="L402" s="218">
        <v>5103</v>
      </c>
      <c r="M402" s="214" t="s">
        <v>98605</v>
      </c>
    </row>
    <row r="403" spans="1:13" ht="15">
      <c r="A403" s="218">
        <v>5104</v>
      </c>
      <c r="B403" s="223" t="s">
        <v>98114</v>
      </c>
      <c r="C403" s="223"/>
      <c r="D403" s="223"/>
      <c r="E403" s="218" t="s">
        <v>98153</v>
      </c>
      <c r="F403" s="218" t="s">
        <v>1</v>
      </c>
      <c r="G403" s="218" t="s">
        <v>1</v>
      </c>
      <c r="H403" s="218" t="str">
        <f t="shared" si="6"/>
        <v>Wholesale Trade &amp; Private Storage</v>
      </c>
      <c r="I403" s="218" t="s">
        <v>98116</v>
      </c>
      <c r="J403" s="218"/>
      <c r="K403" s="218"/>
      <c r="L403" s="218">
        <v>5104</v>
      </c>
      <c r="M403" s="214" t="s">
        <v>98605</v>
      </c>
    </row>
    <row r="404" spans="1:13" ht="15">
      <c r="A404" s="218">
        <v>5105</v>
      </c>
      <c r="B404" s="223" t="s">
        <v>98114</v>
      </c>
      <c r="C404" s="223"/>
      <c r="D404" s="223"/>
      <c r="E404" s="218" t="s">
        <v>98154</v>
      </c>
      <c r="F404" s="218" t="s">
        <v>2</v>
      </c>
      <c r="G404" s="218" t="s">
        <v>2</v>
      </c>
      <c r="H404" s="218" t="str">
        <f t="shared" si="6"/>
        <v>Wholesale Trade &amp; Private Storage</v>
      </c>
      <c r="I404" s="218" t="s">
        <v>98116</v>
      </c>
      <c r="J404" s="218"/>
      <c r="K404" s="218"/>
      <c r="L404" s="218">
        <v>5105</v>
      </c>
      <c r="M404" s="214" t="s">
        <v>98605</v>
      </c>
    </row>
    <row r="405" spans="1:13" ht="15">
      <c r="A405" s="218">
        <v>5106</v>
      </c>
      <c r="B405" s="223" t="s">
        <v>98114</v>
      </c>
      <c r="C405" s="223"/>
      <c r="D405" s="223"/>
      <c r="E405" s="218" t="s">
        <v>98155</v>
      </c>
      <c r="F405" s="218" t="s">
        <v>2</v>
      </c>
      <c r="G405" s="218" t="s">
        <v>2</v>
      </c>
      <c r="H405" s="218" t="str">
        <f t="shared" si="6"/>
        <v>Wholesale Trade &amp; Private Storage</v>
      </c>
      <c r="I405" s="218" t="s">
        <v>98116</v>
      </c>
      <c r="J405" s="218"/>
      <c r="K405" s="218"/>
      <c r="L405" s="218">
        <v>5106</v>
      </c>
      <c r="M405" s="214" t="s">
        <v>98605</v>
      </c>
    </row>
    <row r="406" spans="1:13" ht="15">
      <c r="A406" s="218">
        <v>5107</v>
      </c>
      <c r="B406" s="223" t="s">
        <v>98114</v>
      </c>
      <c r="C406" s="223"/>
      <c r="D406" s="223"/>
      <c r="E406" s="218" t="s">
        <v>98156</v>
      </c>
      <c r="F406" s="218" t="s">
        <v>2</v>
      </c>
      <c r="G406" s="218" t="s">
        <v>2</v>
      </c>
      <c r="H406" s="218" t="str">
        <f t="shared" si="6"/>
        <v>Wholesale Trade &amp; Private Storage</v>
      </c>
      <c r="I406" s="218" t="s">
        <v>98116</v>
      </c>
      <c r="J406" s="218"/>
      <c r="K406" s="218"/>
      <c r="L406" s="218">
        <v>5107</v>
      </c>
      <c r="M406" s="214" t="s">
        <v>98605</v>
      </c>
    </row>
    <row r="407" spans="1:13" ht="15">
      <c r="A407" s="218">
        <v>5108</v>
      </c>
      <c r="B407" s="223" t="s">
        <v>98114</v>
      </c>
      <c r="C407" s="223"/>
      <c r="D407" s="223"/>
      <c r="E407" s="218" t="s">
        <v>98157</v>
      </c>
      <c r="F407" s="218" t="s">
        <v>1</v>
      </c>
      <c r="G407" s="218" t="s">
        <v>1</v>
      </c>
      <c r="H407" s="218" t="str">
        <f t="shared" si="6"/>
        <v>Wholesale Trade &amp; Private Storage</v>
      </c>
      <c r="I407" s="218" t="s">
        <v>98116</v>
      </c>
      <c r="J407" s="218"/>
      <c r="K407" s="218"/>
      <c r="L407" s="218">
        <v>5108</v>
      </c>
      <c r="M407" s="214" t="s">
        <v>98605</v>
      </c>
    </row>
    <row r="408" spans="1:13" ht="15">
      <c r="A408" s="218">
        <v>5111</v>
      </c>
      <c r="B408" s="223" t="s">
        <v>98114</v>
      </c>
      <c r="C408" s="223"/>
      <c r="D408" s="223"/>
      <c r="E408" s="218" t="s">
        <v>98158</v>
      </c>
      <c r="F408" s="218" t="s">
        <v>97727</v>
      </c>
      <c r="G408" s="218" t="s">
        <v>97727</v>
      </c>
      <c r="H408" s="218" t="str">
        <f t="shared" si="6"/>
        <v xml:space="preserve">Oil &amp; Gas </v>
      </c>
      <c r="I408" s="218" t="s">
        <v>98159</v>
      </c>
      <c r="J408" s="218"/>
      <c r="K408" s="218"/>
      <c r="L408" s="218">
        <v>5111</v>
      </c>
      <c r="M408" s="214" t="s">
        <v>98605</v>
      </c>
    </row>
    <row r="409" spans="1:13" ht="15">
      <c r="A409" s="218">
        <v>5112</v>
      </c>
      <c r="B409" s="223" t="s">
        <v>98114</v>
      </c>
      <c r="C409" s="223"/>
      <c r="D409" s="223"/>
      <c r="E409" s="218" t="s">
        <v>98160</v>
      </c>
      <c r="F409" s="218" t="s">
        <v>97727</v>
      </c>
      <c r="G409" s="218" t="s">
        <v>97727</v>
      </c>
      <c r="H409" s="218" t="str">
        <f t="shared" si="6"/>
        <v xml:space="preserve">Oil &amp; Gas </v>
      </c>
      <c r="I409" s="218" t="s">
        <v>98159</v>
      </c>
      <c r="J409" s="218"/>
      <c r="K409" s="218"/>
      <c r="L409" s="218">
        <v>5112</v>
      </c>
      <c r="M409" s="214" t="s">
        <v>98605</v>
      </c>
    </row>
    <row r="410" spans="1:13" ht="15">
      <c r="A410" s="218">
        <v>5113</v>
      </c>
      <c r="B410" s="223" t="s">
        <v>98114</v>
      </c>
      <c r="C410" s="223"/>
      <c r="D410" s="223"/>
      <c r="E410" s="218" t="s">
        <v>98161</v>
      </c>
      <c r="F410" s="218" t="s">
        <v>2</v>
      </c>
      <c r="G410" s="218" t="s">
        <v>2</v>
      </c>
      <c r="H410" s="218" t="str">
        <f t="shared" si="6"/>
        <v xml:space="preserve">Oil &amp; Gas </v>
      </c>
      <c r="I410" s="218" t="s">
        <v>98159</v>
      </c>
      <c r="J410" s="218"/>
      <c r="K410" s="218"/>
      <c r="L410" s="218">
        <v>5113</v>
      </c>
      <c r="M410" s="214" t="s">
        <v>98605</v>
      </c>
    </row>
    <row r="411" spans="1:13" ht="15">
      <c r="A411" s="218">
        <v>5114</v>
      </c>
      <c r="B411" s="223" t="s">
        <v>98114</v>
      </c>
      <c r="C411" s="223"/>
      <c r="D411" s="223"/>
      <c r="E411" s="218" t="s">
        <v>98162</v>
      </c>
      <c r="F411" s="218" t="s">
        <v>2</v>
      </c>
      <c r="G411" s="218" t="s">
        <v>2</v>
      </c>
      <c r="H411" s="218" t="str">
        <f t="shared" si="6"/>
        <v xml:space="preserve">Oil &amp; Gas </v>
      </c>
      <c r="I411" s="218" t="s">
        <v>98159</v>
      </c>
      <c r="J411" s="218"/>
      <c r="K411" s="218"/>
      <c r="L411" s="218">
        <v>5114</v>
      </c>
      <c r="M411" s="214" t="s">
        <v>98605</v>
      </c>
    </row>
    <row r="412" spans="1:13" ht="15">
      <c r="A412" s="218">
        <v>5121</v>
      </c>
      <c r="B412" s="223" t="s">
        <v>98114</v>
      </c>
      <c r="C412" s="223"/>
      <c r="D412" s="223"/>
      <c r="E412" s="218" t="s">
        <v>98163</v>
      </c>
      <c r="F412" s="218" t="s">
        <v>97727</v>
      </c>
      <c r="G412" s="218" t="s">
        <v>97727</v>
      </c>
      <c r="H412" s="218" t="str">
        <f t="shared" si="6"/>
        <v>Wholesale Trade &amp; Private Storage</v>
      </c>
      <c r="I412" s="218" t="s">
        <v>98116</v>
      </c>
      <c r="J412" s="218"/>
      <c r="K412" s="218"/>
      <c r="L412" s="218">
        <v>5121</v>
      </c>
      <c r="M412" s="214" t="s">
        <v>98605</v>
      </c>
    </row>
    <row r="413" spans="1:13" ht="15">
      <c r="A413" s="218">
        <v>5122</v>
      </c>
      <c r="B413" s="223" t="s">
        <v>98114</v>
      </c>
      <c r="C413" s="223"/>
      <c r="D413" s="223"/>
      <c r="E413" s="218" t="s">
        <v>98164</v>
      </c>
      <c r="F413" s="218" t="s">
        <v>97727</v>
      </c>
      <c r="G413" s="218" t="s">
        <v>97727</v>
      </c>
      <c r="H413" s="218" t="str">
        <f t="shared" si="6"/>
        <v>Wholesale Trade &amp; Private Storage</v>
      </c>
      <c r="I413" s="218" t="s">
        <v>98116</v>
      </c>
      <c r="J413" s="218"/>
      <c r="K413" s="218"/>
      <c r="L413" s="218">
        <v>5122</v>
      </c>
      <c r="M413" s="214" t="s">
        <v>98605</v>
      </c>
    </row>
    <row r="414" spans="1:13" ht="15">
      <c r="A414" s="218">
        <v>5123</v>
      </c>
      <c r="B414" s="223" t="s">
        <v>98114</v>
      </c>
      <c r="C414" s="223"/>
      <c r="D414" s="223"/>
      <c r="E414" s="218" t="s">
        <v>98165</v>
      </c>
      <c r="F414" s="218" t="s">
        <v>97727</v>
      </c>
      <c r="G414" s="218" t="s">
        <v>97727</v>
      </c>
      <c r="H414" s="218" t="str">
        <f t="shared" si="6"/>
        <v>Wholesale Trade &amp; Private Storage</v>
      </c>
      <c r="I414" s="218" t="s">
        <v>98116</v>
      </c>
      <c r="J414" s="218"/>
      <c r="K414" s="218"/>
      <c r="L414" s="218">
        <v>5123</v>
      </c>
      <c r="M414" s="214" t="s">
        <v>98605</v>
      </c>
    </row>
    <row r="415" spans="1:13" ht="15">
      <c r="A415" s="218">
        <v>5124</v>
      </c>
      <c r="B415" s="223" t="s">
        <v>98114</v>
      </c>
      <c r="C415" s="223"/>
      <c r="D415" s="223"/>
      <c r="E415" s="218" t="s">
        <v>98166</v>
      </c>
      <c r="F415" s="218" t="s">
        <v>3</v>
      </c>
      <c r="G415" s="218" t="s">
        <v>3</v>
      </c>
      <c r="H415" s="218" t="str">
        <f t="shared" si="6"/>
        <v>Wholesale Trade &amp; Private Storage</v>
      </c>
      <c r="I415" s="218" t="s">
        <v>98116</v>
      </c>
      <c r="J415" s="218"/>
      <c r="K415" s="218"/>
      <c r="L415" s="218">
        <v>5124</v>
      </c>
      <c r="M415" s="214" t="s">
        <v>98605</v>
      </c>
    </row>
    <row r="416" spans="1:13" ht="15">
      <c r="A416" s="218">
        <v>5126</v>
      </c>
      <c r="B416" s="223" t="s">
        <v>98114</v>
      </c>
      <c r="C416" s="223"/>
      <c r="D416" s="223"/>
      <c r="E416" s="218" t="s">
        <v>98167</v>
      </c>
      <c r="F416" s="218" t="s">
        <v>97727</v>
      </c>
      <c r="G416" s="218" t="s">
        <v>97727</v>
      </c>
      <c r="H416" s="218" t="str">
        <f t="shared" si="6"/>
        <v>Wholesale Trade &amp; Private Storage</v>
      </c>
      <c r="I416" s="218" t="s">
        <v>98116</v>
      </c>
      <c r="J416" s="218"/>
      <c r="K416" s="218"/>
      <c r="L416" s="218">
        <v>5126</v>
      </c>
      <c r="M416" s="214" t="s">
        <v>98605</v>
      </c>
    </row>
    <row r="417" spans="1:13" ht="15">
      <c r="A417" s="218">
        <v>5130</v>
      </c>
      <c r="B417" s="223" t="s">
        <v>98114</v>
      </c>
      <c r="C417" s="223"/>
      <c r="D417" s="223"/>
      <c r="E417" s="218" t="s">
        <v>98168</v>
      </c>
      <c r="F417" s="218" t="s">
        <v>2</v>
      </c>
      <c r="G417" s="218" t="s">
        <v>2</v>
      </c>
      <c r="H417" s="218" t="str">
        <f t="shared" si="6"/>
        <v>Wholesale Trade &amp; Private Storage</v>
      </c>
      <c r="I417" s="218" t="s">
        <v>98116</v>
      </c>
      <c r="J417" s="218"/>
      <c r="K417" s="218"/>
      <c r="L417" s="218">
        <v>5130</v>
      </c>
      <c r="M417" s="214" t="s">
        <v>98605</v>
      </c>
    </row>
    <row r="418" spans="1:13" ht="15">
      <c r="A418" s="218">
        <v>5140</v>
      </c>
      <c r="B418" s="223" t="s">
        <v>98114</v>
      </c>
      <c r="C418" s="223"/>
      <c r="D418" s="223"/>
      <c r="E418" s="218" t="s">
        <v>98169</v>
      </c>
      <c r="F418" s="218" t="s">
        <v>3</v>
      </c>
      <c r="G418" s="218" t="s">
        <v>3</v>
      </c>
      <c r="H418" s="218" t="str">
        <f t="shared" si="6"/>
        <v>Wholesale Trade &amp; Private Storage</v>
      </c>
      <c r="I418" s="218" t="s">
        <v>98116</v>
      </c>
      <c r="J418" s="218"/>
      <c r="K418" s="218"/>
      <c r="L418" s="218">
        <v>5140</v>
      </c>
      <c r="M418" s="214" t="s">
        <v>98605</v>
      </c>
    </row>
    <row r="419" spans="1:13" ht="15">
      <c r="A419" s="218">
        <v>5151</v>
      </c>
      <c r="B419" s="223" t="s">
        <v>98114</v>
      </c>
      <c r="C419" s="223"/>
      <c r="D419" s="223"/>
      <c r="E419" s="218" t="s">
        <v>98170</v>
      </c>
      <c r="F419" s="218" t="s">
        <v>3</v>
      </c>
      <c r="G419" s="218" t="s">
        <v>3</v>
      </c>
      <c r="H419" s="218" t="str">
        <f t="shared" si="6"/>
        <v>Wholesale Trade &amp; Private Storage</v>
      </c>
      <c r="I419" s="218" t="s">
        <v>98116</v>
      </c>
      <c r="J419" s="218"/>
      <c r="K419" s="218"/>
      <c r="L419" s="218">
        <v>5151</v>
      </c>
      <c r="M419" s="214" t="s">
        <v>98605</v>
      </c>
    </row>
    <row r="420" spans="1:13" ht="15">
      <c r="A420" s="218">
        <v>5152</v>
      </c>
      <c r="B420" s="223" t="s">
        <v>98114</v>
      </c>
      <c r="C420" s="223"/>
      <c r="D420" s="223"/>
      <c r="E420" s="218" t="s">
        <v>98171</v>
      </c>
      <c r="F420" s="218" t="s">
        <v>2</v>
      </c>
      <c r="G420" s="218" t="s">
        <v>2</v>
      </c>
      <c r="H420" s="218" t="str">
        <f t="shared" si="6"/>
        <v>Wholesale Trade &amp; Private Storage</v>
      </c>
      <c r="I420" s="218" t="s">
        <v>98116</v>
      </c>
      <c r="J420" s="218"/>
      <c r="K420" s="218"/>
      <c r="L420" s="218">
        <v>5152</v>
      </c>
      <c r="M420" s="214" t="s">
        <v>98605</v>
      </c>
    </row>
    <row r="421" spans="1:13" ht="15">
      <c r="A421" s="218">
        <v>5153</v>
      </c>
      <c r="B421" s="223" t="s">
        <v>98114</v>
      </c>
      <c r="C421" s="223"/>
      <c r="D421" s="223"/>
      <c r="E421" s="218" t="s">
        <v>98172</v>
      </c>
      <c r="F421" s="218" t="s">
        <v>97727</v>
      </c>
      <c r="G421" s="218" t="s">
        <v>97727</v>
      </c>
      <c r="H421" s="218" t="str">
        <f t="shared" si="6"/>
        <v>Wholesale Trade &amp; Private Storage</v>
      </c>
      <c r="I421" s="218" t="s">
        <v>98116</v>
      </c>
      <c r="J421" s="218"/>
      <c r="K421" s="218"/>
      <c r="L421" s="218">
        <v>5153</v>
      </c>
      <c r="M421" s="214" t="s">
        <v>98605</v>
      </c>
    </row>
    <row r="422" spans="1:13" ht="15">
      <c r="A422" s="218">
        <v>5154</v>
      </c>
      <c r="B422" s="223" t="s">
        <v>98114</v>
      </c>
      <c r="C422" s="223"/>
      <c r="D422" s="223"/>
      <c r="E422" s="218" t="s">
        <v>98173</v>
      </c>
      <c r="F422" s="218" t="s">
        <v>3</v>
      </c>
      <c r="G422" s="218" t="s">
        <v>3</v>
      </c>
      <c r="H422" s="218" t="str">
        <f t="shared" si="6"/>
        <v>Wholesale Trade &amp; Private Storage</v>
      </c>
      <c r="I422" s="218" t="s">
        <v>98116</v>
      </c>
      <c r="J422" s="218"/>
      <c r="K422" s="218"/>
      <c r="L422" s="218">
        <v>5154</v>
      </c>
      <c r="M422" s="214" t="s">
        <v>98605</v>
      </c>
    </row>
    <row r="423" spans="1:13" ht="15">
      <c r="A423" s="218">
        <v>5155</v>
      </c>
      <c r="B423" s="223" t="s">
        <v>98114</v>
      </c>
      <c r="C423" s="223"/>
      <c r="D423" s="223"/>
      <c r="E423" s="218" t="s">
        <v>98174</v>
      </c>
      <c r="F423" s="218" t="s">
        <v>3</v>
      </c>
      <c r="G423" s="218" t="s">
        <v>3</v>
      </c>
      <c r="H423" s="218" t="str">
        <f t="shared" si="6"/>
        <v>Wholesale Trade &amp; Private Storage</v>
      </c>
      <c r="I423" s="218" t="s">
        <v>98116</v>
      </c>
      <c r="J423" s="218"/>
      <c r="K423" s="218"/>
      <c r="L423" s="218">
        <v>5155</v>
      </c>
      <c r="M423" s="214" t="s">
        <v>98605</v>
      </c>
    </row>
    <row r="424" spans="1:13" ht="15">
      <c r="A424" s="218">
        <v>5161</v>
      </c>
      <c r="B424" s="223" t="s">
        <v>98114</v>
      </c>
      <c r="C424" s="223"/>
      <c r="D424" s="223"/>
      <c r="E424" s="218" t="s">
        <v>98175</v>
      </c>
      <c r="F424" s="218" t="s">
        <v>3</v>
      </c>
      <c r="G424" s="218" t="s">
        <v>3</v>
      </c>
      <c r="H424" s="218" t="str">
        <f t="shared" si="6"/>
        <v>Wholesale Trade &amp; Private Storage</v>
      </c>
      <c r="I424" s="218" t="s">
        <v>98116</v>
      </c>
      <c r="J424" s="218"/>
      <c r="K424" s="218"/>
      <c r="L424" s="218">
        <v>5161</v>
      </c>
      <c r="M424" s="214" t="s">
        <v>98605</v>
      </c>
    </row>
    <row r="425" spans="1:13" ht="15">
      <c r="A425" s="218">
        <v>5162</v>
      </c>
      <c r="B425" s="223" t="s">
        <v>98114</v>
      </c>
      <c r="C425" s="223"/>
      <c r="D425" s="223"/>
      <c r="E425" s="218" t="s">
        <v>98176</v>
      </c>
      <c r="F425" s="218" t="s">
        <v>2</v>
      </c>
      <c r="G425" s="218" t="s">
        <v>2</v>
      </c>
      <c r="H425" s="218" t="str">
        <f t="shared" si="6"/>
        <v>Wholesale Trade &amp; Private Storage</v>
      </c>
      <c r="I425" s="218" t="s">
        <v>98116</v>
      </c>
      <c r="J425" s="218"/>
      <c r="K425" s="218"/>
      <c r="L425" s="218">
        <v>5162</v>
      </c>
      <c r="M425" s="214" t="s">
        <v>98605</v>
      </c>
    </row>
    <row r="426" spans="1:13" ht="15">
      <c r="A426" s="218">
        <v>5163</v>
      </c>
      <c r="B426" s="223" t="s">
        <v>98114</v>
      </c>
      <c r="C426" s="223"/>
      <c r="D426" s="223"/>
      <c r="E426" s="218" t="s">
        <v>98177</v>
      </c>
      <c r="F426" s="218" t="s">
        <v>2</v>
      </c>
      <c r="G426" s="218" t="s">
        <v>2</v>
      </c>
      <c r="H426" s="218" t="str">
        <f t="shared" si="6"/>
        <v>Wholesale Trade &amp; Private Storage</v>
      </c>
      <c r="I426" s="218" t="s">
        <v>98116</v>
      </c>
      <c r="J426" s="218"/>
      <c r="K426" s="218"/>
      <c r="L426" s="218">
        <v>5163</v>
      </c>
      <c r="M426" s="214" t="s">
        <v>98605</v>
      </c>
    </row>
    <row r="427" spans="1:13" ht="15">
      <c r="A427" s="218">
        <v>5171</v>
      </c>
      <c r="B427" s="223" t="s">
        <v>98114</v>
      </c>
      <c r="C427" s="223"/>
      <c r="D427" s="223"/>
      <c r="E427" s="218" t="s">
        <v>98178</v>
      </c>
      <c r="F427" s="218" t="s">
        <v>3</v>
      </c>
      <c r="G427" s="218" t="s">
        <v>3</v>
      </c>
      <c r="H427" s="218" t="str">
        <f t="shared" si="6"/>
        <v>Wholesale Trade &amp; Private Storage</v>
      </c>
      <c r="I427" s="218" t="s">
        <v>98116</v>
      </c>
      <c r="J427" s="218"/>
      <c r="K427" s="218"/>
      <c r="L427" s="218">
        <v>5171</v>
      </c>
      <c r="M427" s="214" t="s">
        <v>98605</v>
      </c>
    </row>
    <row r="428" spans="1:13" ht="15">
      <c r="A428" s="218">
        <v>5172</v>
      </c>
      <c r="B428" s="223" t="s">
        <v>98114</v>
      </c>
      <c r="C428" s="223"/>
      <c r="D428" s="223"/>
      <c r="E428" s="218" t="s">
        <v>98179</v>
      </c>
      <c r="F428" s="218" t="s">
        <v>2</v>
      </c>
      <c r="G428" s="218" t="s">
        <v>2</v>
      </c>
      <c r="H428" s="218" t="str">
        <f t="shared" si="6"/>
        <v>Wholesale Trade &amp; Private Storage</v>
      </c>
      <c r="I428" s="218" t="s">
        <v>98116</v>
      </c>
      <c r="J428" s="218"/>
      <c r="K428" s="218"/>
      <c r="L428" s="218">
        <v>5172</v>
      </c>
      <c r="M428" s="214" t="s">
        <v>98605</v>
      </c>
    </row>
    <row r="429" spans="1:13" ht="15">
      <c r="A429" s="218">
        <v>5180</v>
      </c>
      <c r="B429" s="223" t="s">
        <v>98114</v>
      </c>
      <c r="C429" s="223"/>
      <c r="D429" s="223"/>
      <c r="E429" s="218" t="s">
        <v>98180</v>
      </c>
      <c r="F429" s="218" t="s">
        <v>2</v>
      </c>
      <c r="G429" s="218" t="s">
        <v>2</v>
      </c>
      <c r="H429" s="218" t="str">
        <f t="shared" si="6"/>
        <v>Wholesale Trade &amp; Private Storage</v>
      </c>
      <c r="I429" s="218" t="s">
        <v>98116</v>
      </c>
      <c r="J429" s="218"/>
      <c r="K429" s="218"/>
      <c r="L429" s="218">
        <v>5180</v>
      </c>
      <c r="M429" s="214" t="s">
        <v>98605</v>
      </c>
    </row>
    <row r="430" spans="1:13" ht="15">
      <c r="A430" s="218">
        <v>5190</v>
      </c>
      <c r="B430" s="223" t="s">
        <v>98114</v>
      </c>
      <c r="C430" s="223"/>
      <c r="D430" s="223"/>
      <c r="E430" s="218" t="s">
        <v>98181</v>
      </c>
      <c r="F430" s="218" t="s">
        <v>2</v>
      </c>
      <c r="G430" s="218" t="s">
        <v>2</v>
      </c>
      <c r="H430" s="218" t="str">
        <f t="shared" si="6"/>
        <v>Wholesale Trade &amp; Private Storage</v>
      </c>
      <c r="I430" s="218" t="s">
        <v>98116</v>
      </c>
      <c r="J430" s="218"/>
      <c r="K430" s="218"/>
      <c r="L430" s="218">
        <v>5190</v>
      </c>
      <c r="M430" s="214" t="s">
        <v>98605</v>
      </c>
    </row>
    <row r="431" spans="1:13" ht="15">
      <c r="A431" s="218">
        <v>5191</v>
      </c>
      <c r="B431" s="223" t="s">
        <v>98114</v>
      </c>
      <c r="C431" s="223"/>
      <c r="D431" s="223"/>
      <c r="E431" s="218" t="s">
        <v>98182</v>
      </c>
      <c r="F431" s="218" t="s">
        <v>97727</v>
      </c>
      <c r="G431" s="218" t="s">
        <v>97727</v>
      </c>
      <c r="H431" s="218" t="str">
        <f t="shared" si="6"/>
        <v>Wholesale Trade &amp; Private Storage</v>
      </c>
      <c r="I431" s="218" t="s">
        <v>98116</v>
      </c>
      <c r="J431" s="218"/>
      <c r="K431" s="218"/>
      <c r="L431" s="218">
        <v>5191</v>
      </c>
      <c r="M431" s="214" t="s">
        <v>98605</v>
      </c>
    </row>
    <row r="432" spans="1:13" ht="15">
      <c r="A432" s="218">
        <v>5192</v>
      </c>
      <c r="B432" s="223" t="s">
        <v>98114</v>
      </c>
      <c r="C432" s="223"/>
      <c r="D432" s="223"/>
      <c r="E432" s="218" t="s">
        <v>98183</v>
      </c>
      <c r="F432" s="218" t="s">
        <v>2</v>
      </c>
      <c r="G432" s="218" t="s">
        <v>2</v>
      </c>
      <c r="H432" s="218" t="str">
        <f t="shared" si="6"/>
        <v>Wholesale Trade &amp; Private Storage</v>
      </c>
      <c r="I432" s="218" t="s">
        <v>98116</v>
      </c>
      <c r="J432" s="218"/>
      <c r="K432" s="218"/>
      <c r="L432" s="218">
        <v>5192</v>
      </c>
      <c r="M432" s="214" t="s">
        <v>98605</v>
      </c>
    </row>
    <row r="433" spans="1:13" ht="15">
      <c r="A433" s="218">
        <v>5193</v>
      </c>
      <c r="B433" s="223" t="s">
        <v>98114</v>
      </c>
      <c r="C433" s="223"/>
      <c r="D433" s="223"/>
      <c r="E433" s="218" t="s">
        <v>98184</v>
      </c>
      <c r="F433" s="218" t="s">
        <v>2</v>
      </c>
      <c r="G433" s="218" t="s">
        <v>2</v>
      </c>
      <c r="H433" s="218" t="str">
        <f t="shared" si="6"/>
        <v>Wholesale Trade &amp; Private Storage</v>
      </c>
      <c r="I433" s="218" t="s">
        <v>98116</v>
      </c>
      <c r="J433" s="218"/>
      <c r="K433" s="218"/>
      <c r="L433" s="218">
        <v>5193</v>
      </c>
      <c r="M433" s="214" t="s">
        <v>98605</v>
      </c>
    </row>
    <row r="434" spans="1:13" ht="15">
      <c r="A434" s="218">
        <v>5193</v>
      </c>
      <c r="B434" s="223" t="s">
        <v>98114</v>
      </c>
      <c r="C434" s="223"/>
      <c r="D434" s="223"/>
      <c r="E434" s="218" t="s">
        <v>98185</v>
      </c>
      <c r="F434" s="218" t="s">
        <v>2</v>
      </c>
      <c r="G434" s="218" t="s">
        <v>2</v>
      </c>
      <c r="H434" s="218" t="str">
        <f t="shared" si="6"/>
        <v>Wholesale Trade &amp; Private Storage</v>
      </c>
      <c r="I434" s="218" t="s">
        <v>98116</v>
      </c>
      <c r="J434" s="218"/>
      <c r="K434" s="218"/>
      <c r="L434" s="218">
        <v>5193</v>
      </c>
      <c r="M434" s="214" t="s">
        <v>98605</v>
      </c>
    </row>
    <row r="435" spans="1:13" ht="15">
      <c r="A435" s="218">
        <v>5193</v>
      </c>
      <c r="B435" s="223" t="s">
        <v>98114</v>
      </c>
      <c r="C435" s="223"/>
      <c r="D435" s="223"/>
      <c r="E435" s="218" t="s">
        <v>98186</v>
      </c>
      <c r="F435" s="218" t="s">
        <v>2</v>
      </c>
      <c r="G435" s="218" t="s">
        <v>2</v>
      </c>
      <c r="H435" s="218" t="str">
        <f t="shared" si="6"/>
        <v>Wholesale Trade &amp; Private Storage</v>
      </c>
      <c r="I435" s="218" t="s">
        <v>98116</v>
      </c>
      <c r="J435" s="218"/>
      <c r="K435" s="218"/>
      <c r="L435" s="218">
        <v>5193</v>
      </c>
      <c r="M435" s="214" t="s">
        <v>98605</v>
      </c>
    </row>
    <row r="436" spans="1:13" ht="15">
      <c r="A436" s="218">
        <v>5193</v>
      </c>
      <c r="B436" s="223" t="s">
        <v>98114</v>
      </c>
      <c r="C436" s="223"/>
      <c r="D436" s="223"/>
      <c r="E436" s="218" t="s">
        <v>98187</v>
      </c>
      <c r="F436" s="218" t="s">
        <v>2</v>
      </c>
      <c r="G436" s="218" t="s">
        <v>2</v>
      </c>
      <c r="H436" s="218" t="str">
        <f t="shared" si="6"/>
        <v>Wholesale Trade &amp; Private Storage</v>
      </c>
      <c r="I436" s="218" t="s">
        <v>98116</v>
      </c>
      <c r="J436" s="218"/>
      <c r="K436" s="218"/>
      <c r="L436" s="218">
        <v>5193</v>
      </c>
      <c r="M436" s="214" t="s">
        <v>98605</v>
      </c>
    </row>
    <row r="437" spans="1:13" ht="15">
      <c r="A437" s="218">
        <v>5193</v>
      </c>
      <c r="B437" s="223" t="s">
        <v>98114</v>
      </c>
      <c r="C437" s="223"/>
      <c r="D437" s="223"/>
      <c r="E437" s="218" t="s">
        <v>98188</v>
      </c>
      <c r="F437" s="218" t="s">
        <v>2</v>
      </c>
      <c r="G437" s="218" t="s">
        <v>2</v>
      </c>
      <c r="H437" s="218" t="str">
        <f t="shared" si="6"/>
        <v>Wholesale Trade &amp; Private Storage</v>
      </c>
      <c r="I437" s="218" t="s">
        <v>98116</v>
      </c>
      <c r="J437" s="218"/>
      <c r="K437" s="218"/>
      <c r="L437" s="218">
        <v>5193</v>
      </c>
      <c r="M437" s="214" t="s">
        <v>98605</v>
      </c>
    </row>
    <row r="438" spans="1:13" ht="15">
      <c r="A438" s="218">
        <v>5193</v>
      </c>
      <c r="B438" s="223" t="s">
        <v>98114</v>
      </c>
      <c r="C438" s="223"/>
      <c r="D438" s="223"/>
      <c r="E438" s="218" t="s">
        <v>97926</v>
      </c>
      <c r="F438" s="218" t="s">
        <v>2</v>
      </c>
      <c r="G438" s="218" t="s">
        <v>2</v>
      </c>
      <c r="H438" s="218" t="str">
        <f t="shared" si="6"/>
        <v>Wholesale Trade &amp; Private Storage</v>
      </c>
      <c r="I438" s="218" t="s">
        <v>98116</v>
      </c>
      <c r="J438" s="218"/>
      <c r="K438" s="218"/>
      <c r="L438" s="218">
        <v>5193</v>
      </c>
      <c r="M438" s="214" t="s">
        <v>98605</v>
      </c>
    </row>
    <row r="439" spans="1:13" ht="15">
      <c r="A439" s="218">
        <v>5194</v>
      </c>
      <c r="B439" s="223" t="s">
        <v>98114</v>
      </c>
      <c r="C439" s="223"/>
      <c r="D439" s="223"/>
      <c r="E439" s="218" t="s">
        <v>98189</v>
      </c>
      <c r="F439" s="218" t="s">
        <v>2</v>
      </c>
      <c r="G439" s="218" t="s">
        <v>2</v>
      </c>
      <c r="H439" s="218" t="str">
        <f t="shared" si="6"/>
        <v>Wholesale Trade &amp; Private Storage</v>
      </c>
      <c r="I439" s="218" t="s">
        <v>98116</v>
      </c>
      <c r="J439" s="218"/>
      <c r="K439" s="218"/>
      <c r="L439" s="218">
        <v>5194</v>
      </c>
      <c r="M439" s="214" t="s">
        <v>98605</v>
      </c>
    </row>
    <row r="440" spans="1:13" ht="15">
      <c r="A440" s="218">
        <v>5195</v>
      </c>
      <c r="B440" s="223" t="s">
        <v>98114</v>
      </c>
      <c r="C440" s="223"/>
      <c r="D440" s="223"/>
      <c r="E440" s="218" t="s">
        <v>98190</v>
      </c>
      <c r="F440" s="218" t="s">
        <v>3</v>
      </c>
      <c r="G440" s="218" t="s">
        <v>3</v>
      </c>
      <c r="H440" s="218" t="str">
        <f t="shared" si="6"/>
        <v>Wholesale Trade &amp; Private Storage</v>
      </c>
      <c r="I440" s="218" t="s">
        <v>98116</v>
      </c>
      <c r="J440" s="218"/>
      <c r="K440" s="218"/>
      <c r="L440" s="218">
        <v>5195</v>
      </c>
      <c r="M440" s="214" t="s">
        <v>98605</v>
      </c>
    </row>
    <row r="441" spans="1:13" ht="15">
      <c r="A441" s="218">
        <v>5195</v>
      </c>
      <c r="B441" s="223" t="s">
        <v>98114</v>
      </c>
      <c r="C441" s="223"/>
      <c r="D441" s="223"/>
      <c r="E441" s="218" t="s">
        <v>98191</v>
      </c>
      <c r="F441" s="218" t="s">
        <v>3</v>
      </c>
      <c r="G441" s="218" t="s">
        <v>3</v>
      </c>
      <c r="H441" s="218" t="str">
        <f t="shared" si="6"/>
        <v>Wholesale Trade &amp; Private Storage</v>
      </c>
      <c r="I441" s="218" t="s">
        <v>98116</v>
      </c>
      <c r="J441" s="218"/>
      <c r="K441" s="218"/>
      <c r="L441" s="218">
        <v>5195</v>
      </c>
      <c r="M441" s="214" t="s">
        <v>98605</v>
      </c>
    </row>
    <row r="442" spans="1:13" ht="15">
      <c r="A442" s="218">
        <v>5196</v>
      </c>
      <c r="B442" s="223" t="s">
        <v>98114</v>
      </c>
      <c r="C442" s="223"/>
      <c r="D442" s="223"/>
      <c r="E442" s="218" t="s">
        <v>98192</v>
      </c>
      <c r="F442" s="218" t="s">
        <v>2</v>
      </c>
      <c r="G442" s="218" t="s">
        <v>2</v>
      </c>
      <c r="H442" s="218" t="str">
        <f t="shared" si="6"/>
        <v>Wholesale Trade &amp; Private Storage</v>
      </c>
      <c r="I442" s="218" t="s">
        <v>98116</v>
      </c>
      <c r="J442" s="218"/>
      <c r="K442" s="218"/>
      <c r="L442" s="218">
        <v>5196</v>
      </c>
      <c r="M442" s="214" t="s">
        <v>98605</v>
      </c>
    </row>
    <row r="443" spans="1:13" ht="15">
      <c r="A443" s="218">
        <v>5211</v>
      </c>
      <c r="B443" s="223" t="s">
        <v>98114</v>
      </c>
      <c r="C443" s="223"/>
      <c r="D443" s="223"/>
      <c r="E443" s="218" t="s">
        <v>98193</v>
      </c>
      <c r="F443" s="218" t="s">
        <v>3</v>
      </c>
      <c r="G443" s="218" t="s">
        <v>3</v>
      </c>
      <c r="H443" s="218" t="str">
        <f t="shared" si="6"/>
        <v>Wholesale Trade &amp; Private Storage</v>
      </c>
      <c r="I443" s="218" t="s">
        <v>98116</v>
      </c>
      <c r="J443" s="218"/>
      <c r="K443" s="218"/>
      <c r="L443" s="218">
        <v>5211</v>
      </c>
      <c r="M443" s="214" t="s">
        <v>98605</v>
      </c>
    </row>
    <row r="444" spans="1:13" ht="15">
      <c r="A444" s="218">
        <v>5212</v>
      </c>
      <c r="B444" s="223" t="s">
        <v>98114</v>
      </c>
      <c r="C444" s="223"/>
      <c r="D444" s="223"/>
      <c r="E444" s="218" t="s">
        <v>98194</v>
      </c>
      <c r="F444" s="218" t="s">
        <v>2</v>
      </c>
      <c r="G444" s="218" t="s">
        <v>2</v>
      </c>
      <c r="H444" s="218" t="str">
        <f t="shared" si="6"/>
        <v>Wholesale Trade &amp; Private Storage</v>
      </c>
      <c r="I444" s="218" t="s">
        <v>98116</v>
      </c>
      <c r="J444" s="218"/>
      <c r="K444" s="218"/>
      <c r="L444" s="218">
        <v>5212</v>
      </c>
      <c r="M444" s="214" t="s">
        <v>98605</v>
      </c>
    </row>
    <row r="445" spans="1:13" ht="15">
      <c r="A445" s="218">
        <v>5221</v>
      </c>
      <c r="B445" s="223" t="s">
        <v>98114</v>
      </c>
      <c r="C445" s="223"/>
      <c r="D445" s="223"/>
      <c r="E445" s="218" t="s">
        <v>98195</v>
      </c>
      <c r="F445" s="218" t="s">
        <v>97727</v>
      </c>
      <c r="G445" s="218" t="s">
        <v>97727</v>
      </c>
      <c r="H445" s="218" t="str">
        <f t="shared" si="6"/>
        <v>Wholesale Trade &amp; Private Storage</v>
      </c>
      <c r="I445" s="218" t="s">
        <v>98116</v>
      </c>
      <c r="J445" s="218"/>
      <c r="K445" s="218"/>
      <c r="L445" s="218">
        <v>5221</v>
      </c>
      <c r="M445" s="214" t="s">
        <v>98605</v>
      </c>
    </row>
    <row r="446" spans="1:13" ht="15">
      <c r="A446" s="218">
        <v>5222</v>
      </c>
      <c r="B446" s="223" t="s">
        <v>98114</v>
      </c>
      <c r="C446" s="223"/>
      <c r="D446" s="223"/>
      <c r="E446" s="218" t="s">
        <v>98196</v>
      </c>
      <c r="F446" s="218" t="s">
        <v>2</v>
      </c>
      <c r="G446" s="218" t="s">
        <v>2</v>
      </c>
      <c r="H446" s="218" t="str">
        <f t="shared" si="6"/>
        <v>Wholesale Trade &amp; Private Storage</v>
      </c>
      <c r="I446" s="218" t="s">
        <v>98116</v>
      </c>
      <c r="J446" s="218"/>
      <c r="K446" s="218"/>
      <c r="L446" s="218">
        <v>5222</v>
      </c>
      <c r="M446" s="214" t="s">
        <v>98605</v>
      </c>
    </row>
    <row r="447" spans="1:13" ht="15">
      <c r="A447" s="218">
        <v>5223</v>
      </c>
      <c r="B447" s="223" t="s">
        <v>98114</v>
      </c>
      <c r="C447" s="223"/>
      <c r="D447" s="223"/>
      <c r="E447" s="218" t="s">
        <v>98197</v>
      </c>
      <c r="F447" s="218" t="s">
        <v>2</v>
      </c>
      <c r="G447" s="218" t="s">
        <v>2</v>
      </c>
      <c r="H447" s="218" t="str">
        <f t="shared" si="6"/>
        <v>Wholesale Trade &amp; Private Storage</v>
      </c>
      <c r="I447" s="218" t="s">
        <v>98116</v>
      </c>
      <c r="J447" s="218"/>
      <c r="K447" s="218"/>
      <c r="L447" s="218">
        <v>5223</v>
      </c>
      <c r="M447" s="214" t="s">
        <v>98605</v>
      </c>
    </row>
    <row r="448" spans="1:13" ht="15">
      <c r="A448" s="218">
        <v>5224</v>
      </c>
      <c r="B448" s="223" t="s">
        <v>98114</v>
      </c>
      <c r="C448" s="223"/>
      <c r="D448" s="223"/>
      <c r="E448" s="218" t="s">
        <v>98198</v>
      </c>
      <c r="F448" s="218" t="s">
        <v>2</v>
      </c>
      <c r="G448" s="218" t="s">
        <v>2</v>
      </c>
      <c r="H448" s="218" t="str">
        <f t="shared" si="6"/>
        <v>Wholesale Trade &amp; Private Storage</v>
      </c>
      <c r="I448" s="218" t="s">
        <v>98116</v>
      </c>
      <c r="J448" s="218"/>
      <c r="K448" s="218"/>
      <c r="L448" s="218">
        <v>5224</v>
      </c>
      <c r="M448" s="214" t="s">
        <v>98605</v>
      </c>
    </row>
    <row r="449" spans="1:13" ht="15">
      <c r="A449" s="218">
        <v>5231</v>
      </c>
      <c r="B449" s="223" t="s">
        <v>98114</v>
      </c>
      <c r="C449" s="223"/>
      <c r="D449" s="223"/>
      <c r="E449" s="218" t="s">
        <v>98199</v>
      </c>
      <c r="F449" s="218" t="s">
        <v>2</v>
      </c>
      <c r="G449" s="218" t="s">
        <v>2</v>
      </c>
      <c r="H449" s="218" t="str">
        <f t="shared" si="6"/>
        <v>Wholesale Trade &amp; Private Storage</v>
      </c>
      <c r="I449" s="218" t="s">
        <v>98116</v>
      </c>
      <c r="J449" s="218"/>
      <c r="K449" s="218"/>
      <c r="L449" s="218">
        <v>5231</v>
      </c>
      <c r="M449" s="214" t="s">
        <v>98605</v>
      </c>
    </row>
    <row r="450" spans="1:13" ht="15">
      <c r="A450" s="218">
        <v>5232</v>
      </c>
      <c r="B450" s="223" t="s">
        <v>98114</v>
      </c>
      <c r="C450" s="223"/>
      <c r="D450" s="223"/>
      <c r="E450" s="218" t="s">
        <v>98200</v>
      </c>
      <c r="F450" s="218" t="s">
        <v>3</v>
      </c>
      <c r="G450" s="218" t="s">
        <v>3</v>
      </c>
      <c r="H450" s="218" t="str">
        <f t="shared" si="6"/>
        <v>Wholesale Trade &amp; Private Storage</v>
      </c>
      <c r="I450" s="218" t="s">
        <v>98116</v>
      </c>
      <c r="J450" s="218"/>
      <c r="K450" s="218"/>
      <c r="L450" s="218">
        <v>5232</v>
      </c>
      <c r="M450" s="214" t="s">
        <v>98605</v>
      </c>
    </row>
    <row r="451" spans="1:13" ht="15">
      <c r="A451" s="218">
        <v>5240</v>
      </c>
      <c r="B451" s="223" t="s">
        <v>98114</v>
      </c>
      <c r="C451" s="223"/>
      <c r="D451" s="223"/>
      <c r="E451" s="218" t="s">
        <v>98201</v>
      </c>
      <c r="F451" s="218" t="s">
        <v>3</v>
      </c>
      <c r="G451" s="218" t="s">
        <v>3</v>
      </c>
      <c r="H451" s="218" t="str">
        <f t="shared" ref="H451:H514" si="7">PROPER(I451)</f>
        <v xml:space="preserve">Oil &amp; Gas </v>
      </c>
      <c r="I451" s="218" t="s">
        <v>98159</v>
      </c>
      <c r="J451" s="218"/>
      <c r="K451" s="218"/>
      <c r="L451" s="218">
        <v>5240</v>
      </c>
      <c r="M451" s="214" t="s">
        <v>98605</v>
      </c>
    </row>
    <row r="452" spans="1:13" ht="15">
      <c r="A452" s="218">
        <v>5251</v>
      </c>
      <c r="B452" s="223" t="s">
        <v>98202</v>
      </c>
      <c r="C452" s="223"/>
      <c r="D452" s="223"/>
      <c r="E452" s="218" t="s">
        <v>98203</v>
      </c>
      <c r="F452" s="218" t="s">
        <v>1</v>
      </c>
      <c r="G452" s="218" t="s">
        <v>1</v>
      </c>
      <c r="H452" s="218" t="str">
        <f t="shared" si="7"/>
        <v>Retail Trade (Excluding Automobile)</v>
      </c>
      <c r="I452" s="218" t="s">
        <v>98204</v>
      </c>
      <c r="J452" s="218" t="s">
        <v>98713</v>
      </c>
      <c r="K452" s="218" t="s">
        <v>98714</v>
      </c>
      <c r="L452" s="218">
        <v>5251</v>
      </c>
      <c r="M452" s="214" t="s">
        <v>98605</v>
      </c>
    </row>
    <row r="453" spans="1:13" ht="15">
      <c r="A453" s="218">
        <v>5252</v>
      </c>
      <c r="B453" s="223" t="s">
        <v>98202</v>
      </c>
      <c r="C453" s="223"/>
      <c r="D453" s="223"/>
      <c r="E453" s="218" t="s">
        <v>98205</v>
      </c>
      <c r="F453" s="218" t="s">
        <v>97727</v>
      </c>
      <c r="G453" s="218" t="s">
        <v>97727</v>
      </c>
      <c r="H453" s="218" t="str">
        <f t="shared" si="7"/>
        <v>Retail Trade (Excluding Automobile)</v>
      </c>
      <c r="I453" s="218" t="s">
        <v>98204</v>
      </c>
      <c r="J453" s="218" t="s">
        <v>98713</v>
      </c>
      <c r="K453" s="218" t="s">
        <v>98714</v>
      </c>
      <c r="L453" s="218">
        <v>5252</v>
      </c>
      <c r="M453" s="214" t="s">
        <v>98605</v>
      </c>
    </row>
    <row r="454" spans="1:13" ht="15">
      <c r="A454" s="218">
        <v>5253</v>
      </c>
      <c r="B454" s="223" t="s">
        <v>98202</v>
      </c>
      <c r="C454" s="223"/>
      <c r="D454" s="223"/>
      <c r="E454" s="218" t="s">
        <v>98206</v>
      </c>
      <c r="F454" s="218" t="s">
        <v>1</v>
      </c>
      <c r="G454" s="218" t="s">
        <v>1</v>
      </c>
      <c r="H454" s="218" t="str">
        <f t="shared" si="7"/>
        <v>Retail Trade (Excluding Automobile)</v>
      </c>
      <c r="I454" s="218" t="s">
        <v>98204</v>
      </c>
      <c r="J454" s="218" t="s">
        <v>98713</v>
      </c>
      <c r="K454" s="218" t="s">
        <v>98714</v>
      </c>
      <c r="L454" s="218">
        <v>5253</v>
      </c>
      <c r="M454" s="214" t="s">
        <v>98605</v>
      </c>
    </row>
    <row r="455" spans="1:13" ht="15">
      <c r="A455" s="218">
        <v>5254</v>
      </c>
      <c r="B455" s="223" t="s">
        <v>98202</v>
      </c>
      <c r="C455" s="223"/>
      <c r="D455" s="223"/>
      <c r="E455" s="218" t="s">
        <v>98207</v>
      </c>
      <c r="F455" s="218" t="s">
        <v>1</v>
      </c>
      <c r="G455" s="218" t="s">
        <v>1</v>
      </c>
      <c r="H455" s="218" t="str">
        <f t="shared" si="7"/>
        <v>Retail Trade (Excluding Automobile)</v>
      </c>
      <c r="I455" s="218" t="s">
        <v>98204</v>
      </c>
      <c r="J455" s="218" t="s">
        <v>98713</v>
      </c>
      <c r="K455" s="218" t="s">
        <v>98714</v>
      </c>
      <c r="L455" s="218">
        <v>5254</v>
      </c>
      <c r="M455" s="214" t="s">
        <v>98605</v>
      </c>
    </row>
    <row r="456" spans="1:13" ht="15">
      <c r="A456" s="218">
        <v>5255</v>
      </c>
      <c r="B456" s="223" t="s">
        <v>98202</v>
      </c>
      <c r="C456" s="223"/>
      <c r="D456" s="223"/>
      <c r="E456" s="218" t="s">
        <v>98208</v>
      </c>
      <c r="F456" s="218" t="s">
        <v>97778</v>
      </c>
      <c r="G456" s="218" t="s">
        <v>3</v>
      </c>
      <c r="H456" s="218" t="str">
        <f t="shared" si="7"/>
        <v>Automobile Trade - Retail</v>
      </c>
      <c r="I456" s="218" t="s">
        <v>98209</v>
      </c>
      <c r="J456" s="218"/>
      <c r="K456" s="218"/>
      <c r="L456" s="218">
        <v>5255</v>
      </c>
      <c r="M456" s="214" t="s">
        <v>98605</v>
      </c>
    </row>
    <row r="457" spans="1:13" ht="15">
      <c r="A457" s="218">
        <v>5256</v>
      </c>
      <c r="B457" s="223" t="s">
        <v>98202</v>
      </c>
      <c r="C457" s="223"/>
      <c r="D457" s="223"/>
      <c r="E457" s="218" t="s">
        <v>98210</v>
      </c>
      <c r="F457" s="218" t="s">
        <v>2</v>
      </c>
      <c r="G457" s="218" t="s">
        <v>2</v>
      </c>
      <c r="H457" s="218" t="str">
        <f t="shared" si="7"/>
        <v>Retail Trade (Excluding Automobile)</v>
      </c>
      <c r="I457" s="218" t="s">
        <v>98204</v>
      </c>
      <c r="J457" s="218" t="s">
        <v>98713</v>
      </c>
      <c r="K457" s="218" t="s">
        <v>98714</v>
      </c>
      <c r="L457" s="218">
        <v>5256</v>
      </c>
      <c r="M457" s="214" t="s">
        <v>98605</v>
      </c>
    </row>
    <row r="458" spans="1:13" ht="15">
      <c r="A458" s="218">
        <v>5257</v>
      </c>
      <c r="B458" s="223" t="s">
        <v>98202</v>
      </c>
      <c r="C458" s="223"/>
      <c r="D458" s="223"/>
      <c r="E458" s="218" t="s">
        <v>98211</v>
      </c>
      <c r="F458" s="218" t="s">
        <v>1</v>
      </c>
      <c r="G458" s="218" t="s">
        <v>1</v>
      </c>
      <c r="H458" s="218" t="str">
        <f t="shared" si="7"/>
        <v>Retail Trade (Excluding Automobile)</v>
      </c>
      <c r="I458" s="218" t="s">
        <v>98204</v>
      </c>
      <c r="J458" s="218" t="s">
        <v>98713</v>
      </c>
      <c r="K458" s="218" t="s">
        <v>98714</v>
      </c>
      <c r="L458" s="218">
        <v>5257</v>
      </c>
      <c r="M458" s="214" t="s">
        <v>98605</v>
      </c>
    </row>
    <row r="459" spans="1:13" ht="15">
      <c r="A459" s="218">
        <v>5258</v>
      </c>
      <c r="B459" s="223" t="s">
        <v>98202</v>
      </c>
      <c r="C459" s="223"/>
      <c r="D459" s="223"/>
      <c r="E459" s="218" t="s">
        <v>98212</v>
      </c>
      <c r="F459" s="218" t="s">
        <v>1</v>
      </c>
      <c r="G459" s="218" t="s">
        <v>1</v>
      </c>
      <c r="H459" s="218" t="str">
        <f t="shared" si="7"/>
        <v>Retail Trade (Excluding Automobile)</v>
      </c>
      <c r="I459" s="218" t="s">
        <v>98204</v>
      </c>
      <c r="J459" s="218" t="s">
        <v>98713</v>
      </c>
      <c r="K459" s="218" t="s">
        <v>98714</v>
      </c>
      <c r="L459" s="218">
        <v>5258</v>
      </c>
      <c r="M459" s="214" t="s">
        <v>98605</v>
      </c>
    </row>
    <row r="460" spans="1:13" ht="15">
      <c r="A460" s="218">
        <v>5259</v>
      </c>
      <c r="B460" s="223" t="s">
        <v>98202</v>
      </c>
      <c r="C460" s="223"/>
      <c r="D460" s="223"/>
      <c r="E460" s="218" t="s">
        <v>98213</v>
      </c>
      <c r="F460" s="218" t="s">
        <v>2</v>
      </c>
      <c r="G460" s="218" t="s">
        <v>2</v>
      </c>
      <c r="H460" s="218" t="str">
        <f t="shared" si="7"/>
        <v>Retail Trade (Excluding Automobile)</v>
      </c>
      <c r="I460" s="218" t="s">
        <v>98204</v>
      </c>
      <c r="J460" s="218" t="s">
        <v>98713</v>
      </c>
      <c r="K460" s="218" t="s">
        <v>98714</v>
      </c>
      <c r="L460" s="218">
        <v>5259</v>
      </c>
      <c r="M460" s="214" t="s">
        <v>98605</v>
      </c>
    </row>
    <row r="461" spans="1:13" ht="15">
      <c r="A461" s="218">
        <v>5291</v>
      </c>
      <c r="B461" s="223" t="s">
        <v>97877</v>
      </c>
      <c r="C461" s="223"/>
      <c r="D461" s="223"/>
      <c r="E461" s="218" t="s">
        <v>98214</v>
      </c>
      <c r="F461" s="218" t="s">
        <v>1</v>
      </c>
      <c r="G461" s="218" t="s">
        <v>1</v>
      </c>
      <c r="H461" s="218" t="str">
        <f t="shared" si="7"/>
        <v>Realty</v>
      </c>
      <c r="I461" s="218" t="s">
        <v>98025</v>
      </c>
      <c r="J461" s="218" t="s">
        <v>98713</v>
      </c>
      <c r="K461" s="218" t="s">
        <v>98714</v>
      </c>
      <c r="L461" s="218">
        <v>5291</v>
      </c>
      <c r="M461" s="214" t="s">
        <v>98602</v>
      </c>
    </row>
    <row r="462" spans="1:13" ht="15">
      <c r="A462" s="218">
        <v>5292</v>
      </c>
      <c r="B462" s="223" t="s">
        <v>97877</v>
      </c>
      <c r="C462" s="223"/>
      <c r="D462" s="223"/>
      <c r="E462" s="218" t="s">
        <v>98215</v>
      </c>
      <c r="F462" s="218" t="s">
        <v>1</v>
      </c>
      <c r="G462" s="218" t="s">
        <v>1</v>
      </c>
      <c r="H462" s="218" t="str">
        <f t="shared" si="7"/>
        <v>Realty</v>
      </c>
      <c r="I462" s="218" t="s">
        <v>98025</v>
      </c>
      <c r="J462" s="218" t="s">
        <v>98713</v>
      </c>
      <c r="K462" s="218" t="s">
        <v>98714</v>
      </c>
      <c r="L462" s="218">
        <v>5292</v>
      </c>
      <c r="M462" s="214" t="s">
        <v>98602</v>
      </c>
    </row>
    <row r="463" spans="1:13" ht="15">
      <c r="A463" s="218">
        <v>5301</v>
      </c>
      <c r="B463" s="223" t="s">
        <v>97877</v>
      </c>
      <c r="C463" s="223"/>
      <c r="D463" s="223"/>
      <c r="E463" s="218" t="s">
        <v>98216</v>
      </c>
      <c r="F463" s="218" t="s">
        <v>0</v>
      </c>
      <c r="G463" s="218" t="s">
        <v>0</v>
      </c>
      <c r="H463" s="218" t="str">
        <f t="shared" si="7"/>
        <v>Realty</v>
      </c>
      <c r="I463" s="218" t="s">
        <v>98025</v>
      </c>
      <c r="J463" s="218" t="s">
        <v>98713</v>
      </c>
      <c r="K463" s="218" t="s">
        <v>98714</v>
      </c>
      <c r="L463" s="218">
        <v>5301</v>
      </c>
      <c r="M463" s="214" t="s">
        <v>98602</v>
      </c>
    </row>
    <row r="464" spans="1:13" ht="15">
      <c r="A464" s="218">
        <v>5302</v>
      </c>
      <c r="B464" s="223" t="s">
        <v>97877</v>
      </c>
      <c r="C464" s="223"/>
      <c r="D464" s="223"/>
      <c r="E464" s="218" t="s">
        <v>98217</v>
      </c>
      <c r="F464" s="218" t="s">
        <v>2</v>
      </c>
      <c r="G464" s="218" t="s">
        <v>2</v>
      </c>
      <c r="H464" s="218" t="str">
        <f t="shared" si="7"/>
        <v>Realty</v>
      </c>
      <c r="I464" s="218" t="s">
        <v>98025</v>
      </c>
      <c r="J464" s="218" t="s">
        <v>98713</v>
      </c>
      <c r="K464" s="218" t="s">
        <v>98714</v>
      </c>
      <c r="L464" s="218">
        <v>5302</v>
      </c>
      <c r="M464" s="214" t="s">
        <v>98602</v>
      </c>
    </row>
    <row r="465" spans="1:13" ht="15">
      <c r="A465" s="218">
        <v>5311</v>
      </c>
      <c r="B465" s="223" t="s">
        <v>98202</v>
      </c>
      <c r="C465" s="223"/>
      <c r="D465" s="223"/>
      <c r="E465" s="218" t="s">
        <v>98218</v>
      </c>
      <c r="F465" s="218" t="s">
        <v>1</v>
      </c>
      <c r="G465" s="218" t="s">
        <v>1</v>
      </c>
      <c r="H465" s="218" t="str">
        <f t="shared" si="7"/>
        <v>Retail Trade (Excluding Automobile)</v>
      </c>
      <c r="I465" s="218" t="s">
        <v>98204</v>
      </c>
      <c r="J465" s="218" t="s">
        <v>98713</v>
      </c>
      <c r="K465" s="218" t="s">
        <v>98714</v>
      </c>
      <c r="L465" s="218">
        <v>5311</v>
      </c>
      <c r="M465" s="214" t="s">
        <v>98605</v>
      </c>
    </row>
    <row r="466" spans="1:13" ht="15">
      <c r="A466" s="218">
        <v>5312</v>
      </c>
      <c r="B466" s="223" t="s">
        <v>98202</v>
      </c>
      <c r="C466" s="223"/>
      <c r="D466" s="223"/>
      <c r="E466" s="218" t="s">
        <v>98219</v>
      </c>
      <c r="F466" s="218" t="s">
        <v>97778</v>
      </c>
      <c r="G466" s="218" t="s">
        <v>1</v>
      </c>
      <c r="H466" s="218" t="str">
        <f t="shared" si="7"/>
        <v>Retail Trade (Excluding Automobile)</v>
      </c>
      <c r="I466" s="218" t="s">
        <v>98204</v>
      </c>
      <c r="J466" s="218" t="s">
        <v>98713</v>
      </c>
      <c r="K466" s="218" t="s">
        <v>98714</v>
      </c>
      <c r="L466" s="218">
        <v>5312</v>
      </c>
      <c r="M466" s="214" t="s">
        <v>98605</v>
      </c>
    </row>
    <row r="467" spans="1:13" ht="15">
      <c r="A467" s="218">
        <v>5313</v>
      </c>
      <c r="B467" s="223" t="s">
        <v>98202</v>
      </c>
      <c r="C467" s="223"/>
      <c r="D467" s="223"/>
      <c r="E467" s="218" t="s">
        <v>98220</v>
      </c>
      <c r="F467" s="218" t="s">
        <v>97778</v>
      </c>
      <c r="G467" s="218" t="s">
        <v>2</v>
      </c>
      <c r="H467" s="218" t="str">
        <f t="shared" si="7"/>
        <v>Retail Trade (Excluding Automobile)</v>
      </c>
      <c r="I467" s="218" t="s">
        <v>98204</v>
      </c>
      <c r="J467" s="218" t="s">
        <v>98713</v>
      </c>
      <c r="K467" s="218" t="s">
        <v>98714</v>
      </c>
      <c r="L467" s="218">
        <v>5313</v>
      </c>
      <c r="M467" s="214" t="s">
        <v>98605</v>
      </c>
    </row>
    <row r="468" spans="1:13" ht="15">
      <c r="A468" s="218">
        <v>5314</v>
      </c>
      <c r="B468" s="223" t="s">
        <v>98202</v>
      </c>
      <c r="C468" s="223"/>
      <c r="D468" s="223"/>
      <c r="E468" s="218" t="s">
        <v>98221</v>
      </c>
      <c r="F468" s="218" t="s">
        <v>0</v>
      </c>
      <c r="G468" s="218" t="s">
        <v>0</v>
      </c>
      <c r="H468" s="218" t="str">
        <f t="shared" si="7"/>
        <v>Retail Trade (Excluding Automobile)</v>
      </c>
      <c r="I468" s="218" t="s">
        <v>98204</v>
      </c>
      <c r="J468" s="218" t="s">
        <v>98713</v>
      </c>
      <c r="K468" s="218" t="s">
        <v>98714</v>
      </c>
      <c r="L468" s="218">
        <v>5314</v>
      </c>
      <c r="M468" s="214" t="s">
        <v>98605</v>
      </c>
    </row>
    <row r="469" spans="1:13" ht="15">
      <c r="A469" s="218">
        <v>5321</v>
      </c>
      <c r="B469" s="223" t="s">
        <v>98202</v>
      </c>
      <c r="C469" s="223"/>
      <c r="D469" s="223"/>
      <c r="E469" s="218" t="s">
        <v>98222</v>
      </c>
      <c r="F469" s="218" t="s">
        <v>1</v>
      </c>
      <c r="G469" s="218" t="s">
        <v>1</v>
      </c>
      <c r="H469" s="218" t="str">
        <f t="shared" si="7"/>
        <v>Retail Trade (Excluding Automobile)</v>
      </c>
      <c r="I469" s="218" t="s">
        <v>98204</v>
      </c>
      <c r="J469" s="218" t="s">
        <v>98713</v>
      </c>
      <c r="K469" s="218" t="s">
        <v>98714</v>
      </c>
      <c r="L469" s="218">
        <v>5321</v>
      </c>
      <c r="M469" s="214" t="s">
        <v>98605</v>
      </c>
    </row>
    <row r="470" spans="1:13" ht="15">
      <c r="A470" s="218">
        <v>5322</v>
      </c>
      <c r="B470" s="223" t="s">
        <v>98202</v>
      </c>
      <c r="C470" s="223"/>
      <c r="D470" s="223"/>
      <c r="E470" s="218" t="s">
        <v>98223</v>
      </c>
      <c r="F470" s="218" t="s">
        <v>2</v>
      </c>
      <c r="G470" s="218" t="s">
        <v>2</v>
      </c>
      <c r="H470" s="218" t="str">
        <f t="shared" si="7"/>
        <v>Retail Trade (Excluding Automobile)</v>
      </c>
      <c r="I470" s="218" t="s">
        <v>98204</v>
      </c>
      <c r="J470" s="218" t="s">
        <v>98713</v>
      </c>
      <c r="K470" s="218" t="s">
        <v>98714</v>
      </c>
      <c r="L470" s="218">
        <v>5322</v>
      </c>
      <c r="M470" s="214" t="s">
        <v>98605</v>
      </c>
    </row>
    <row r="471" spans="1:13" ht="15">
      <c r="A471" s="218">
        <v>5331</v>
      </c>
      <c r="B471" s="223" t="s">
        <v>98202</v>
      </c>
      <c r="C471" s="223"/>
      <c r="D471" s="223"/>
      <c r="E471" s="218" t="s">
        <v>98224</v>
      </c>
      <c r="F471" s="218" t="s">
        <v>1</v>
      </c>
      <c r="G471" s="218" t="s">
        <v>1</v>
      </c>
      <c r="H471" s="218" t="str">
        <f t="shared" si="7"/>
        <v>Retail Trade (Excluding Automobile)</v>
      </c>
      <c r="I471" s="218" t="s">
        <v>98204</v>
      </c>
      <c r="J471" s="218" t="s">
        <v>98713</v>
      </c>
      <c r="K471" s="218" t="s">
        <v>98714</v>
      </c>
      <c r="L471" s="218">
        <v>5331</v>
      </c>
      <c r="M471" s="214" t="s">
        <v>98605</v>
      </c>
    </row>
    <row r="472" spans="1:13" ht="15">
      <c r="A472" s="218">
        <v>5332</v>
      </c>
      <c r="B472" s="223" t="s">
        <v>98202</v>
      </c>
      <c r="C472" s="223"/>
      <c r="D472" s="223"/>
      <c r="E472" s="218" t="s">
        <v>98225</v>
      </c>
      <c r="F472" s="218" t="s">
        <v>1</v>
      </c>
      <c r="G472" s="218" t="s">
        <v>1</v>
      </c>
      <c r="H472" s="218" t="str">
        <f t="shared" si="7"/>
        <v>Retail Trade (Excluding Automobile)</v>
      </c>
      <c r="I472" s="218" t="s">
        <v>98204</v>
      </c>
      <c r="J472" s="218" t="s">
        <v>98713</v>
      </c>
      <c r="K472" s="218" t="s">
        <v>98714</v>
      </c>
      <c r="L472" s="218">
        <v>5332</v>
      </c>
      <c r="M472" s="214" t="s">
        <v>98605</v>
      </c>
    </row>
    <row r="473" spans="1:13" ht="15">
      <c r="A473" s="218">
        <v>5341</v>
      </c>
      <c r="B473" s="223" t="s">
        <v>98202</v>
      </c>
      <c r="C473" s="223"/>
      <c r="D473" s="223"/>
      <c r="E473" s="218" t="s">
        <v>98226</v>
      </c>
      <c r="F473" s="218" t="s">
        <v>2</v>
      </c>
      <c r="G473" s="218" t="s">
        <v>2</v>
      </c>
      <c r="H473" s="218" t="str">
        <f t="shared" si="7"/>
        <v>Retail Trade (Excluding Automobile)</v>
      </c>
      <c r="I473" s="218" t="s">
        <v>98204</v>
      </c>
      <c r="J473" s="218" t="s">
        <v>98713</v>
      </c>
      <c r="K473" s="218" t="s">
        <v>98714</v>
      </c>
      <c r="L473" s="218">
        <v>5341</v>
      </c>
      <c r="M473" s="214" t="s">
        <v>98605</v>
      </c>
    </row>
    <row r="474" spans="1:13" ht="15">
      <c r="A474" s="218">
        <v>5342</v>
      </c>
      <c r="B474" s="223" t="s">
        <v>98202</v>
      </c>
      <c r="C474" s="223"/>
      <c r="D474" s="223"/>
      <c r="E474" s="218" t="s">
        <v>98227</v>
      </c>
      <c r="F474" s="218" t="s">
        <v>1</v>
      </c>
      <c r="G474" s="218" t="s">
        <v>1</v>
      </c>
      <c r="H474" s="218" t="str">
        <f t="shared" si="7"/>
        <v>Retail Trade (Excluding Automobile)</v>
      </c>
      <c r="I474" s="218" t="s">
        <v>98204</v>
      </c>
      <c r="J474" s="218" t="s">
        <v>98713</v>
      </c>
      <c r="K474" s="218" t="s">
        <v>98714</v>
      </c>
      <c r="L474" s="218">
        <v>5342</v>
      </c>
      <c r="M474" s="214" t="s">
        <v>98605</v>
      </c>
    </row>
    <row r="475" spans="1:13" ht="15">
      <c r="A475" s="218">
        <v>5410</v>
      </c>
      <c r="B475" s="223" t="s">
        <v>98202</v>
      </c>
      <c r="C475" s="223"/>
      <c r="D475" s="223"/>
      <c r="E475" s="218" t="s">
        <v>98228</v>
      </c>
      <c r="F475" s="218" t="s">
        <v>0</v>
      </c>
      <c r="G475" s="218" t="s">
        <v>0</v>
      </c>
      <c r="H475" s="218" t="str">
        <f t="shared" si="7"/>
        <v>Retail Trade (Excluding Automobile)</v>
      </c>
      <c r="I475" s="218" t="s">
        <v>98204</v>
      </c>
      <c r="J475" s="218" t="s">
        <v>98713</v>
      </c>
      <c r="K475" s="218" t="s">
        <v>98714</v>
      </c>
      <c r="L475" s="218">
        <v>5410</v>
      </c>
      <c r="M475" s="214" t="s">
        <v>98605</v>
      </c>
    </row>
    <row r="476" spans="1:13" ht="15">
      <c r="A476" s="218">
        <v>5421</v>
      </c>
      <c r="B476" s="223" t="s">
        <v>98202</v>
      </c>
      <c r="C476" s="223"/>
      <c r="D476" s="223"/>
      <c r="E476" s="218" t="s">
        <v>98229</v>
      </c>
      <c r="F476" s="218" t="s">
        <v>2</v>
      </c>
      <c r="G476" s="218" t="s">
        <v>2</v>
      </c>
      <c r="H476" s="218" t="str">
        <f t="shared" si="7"/>
        <v>Retail Trade (Excluding Automobile)</v>
      </c>
      <c r="I476" s="218" t="s">
        <v>98204</v>
      </c>
      <c r="J476" s="218" t="s">
        <v>98713</v>
      </c>
      <c r="K476" s="218" t="s">
        <v>98714</v>
      </c>
      <c r="L476" s="218">
        <v>5421</v>
      </c>
      <c r="M476" s="214" t="s">
        <v>98605</v>
      </c>
    </row>
    <row r="477" spans="1:13" ht="15">
      <c r="A477" s="218">
        <v>5422</v>
      </c>
      <c r="B477" s="223" t="s">
        <v>98202</v>
      </c>
      <c r="C477" s="223"/>
      <c r="D477" s="223"/>
      <c r="E477" s="218" t="s">
        <v>98230</v>
      </c>
      <c r="F477" s="218" t="s">
        <v>1</v>
      </c>
      <c r="G477" s="218" t="s">
        <v>1</v>
      </c>
      <c r="H477" s="218" t="str">
        <f t="shared" si="7"/>
        <v>Retail Trade (Excluding Automobile)</v>
      </c>
      <c r="I477" s="218" t="s">
        <v>98204</v>
      </c>
      <c r="J477" s="218" t="s">
        <v>98713</v>
      </c>
      <c r="K477" s="218" t="s">
        <v>98714</v>
      </c>
      <c r="L477" s="218">
        <v>5422</v>
      </c>
      <c r="M477" s="214" t="s">
        <v>98605</v>
      </c>
    </row>
    <row r="478" spans="1:13" ht="15">
      <c r="A478" s="218">
        <v>5431</v>
      </c>
      <c r="B478" s="223" t="s">
        <v>98202</v>
      </c>
      <c r="C478" s="223"/>
      <c r="D478" s="223"/>
      <c r="E478" s="218" t="s">
        <v>98231</v>
      </c>
      <c r="F478" s="218" t="s">
        <v>2</v>
      </c>
      <c r="G478" s="218" t="s">
        <v>2</v>
      </c>
      <c r="H478" s="218" t="str">
        <f t="shared" si="7"/>
        <v>Retail Trade (Excluding Automobile)</v>
      </c>
      <c r="I478" s="218" t="s">
        <v>98204</v>
      </c>
      <c r="J478" s="218" t="s">
        <v>98713</v>
      </c>
      <c r="K478" s="218" t="s">
        <v>98714</v>
      </c>
      <c r="L478" s="218">
        <v>5431</v>
      </c>
      <c r="M478" s="214" t="s">
        <v>98605</v>
      </c>
    </row>
    <row r="479" spans="1:13" ht="15">
      <c r="A479" s="218">
        <v>5432</v>
      </c>
      <c r="B479" s="223" t="s">
        <v>98202</v>
      </c>
      <c r="C479" s="223"/>
      <c r="D479" s="223"/>
      <c r="E479" s="218" t="s">
        <v>98232</v>
      </c>
      <c r="F479" s="218" t="s">
        <v>1</v>
      </c>
      <c r="G479" s="218" t="s">
        <v>1</v>
      </c>
      <c r="H479" s="218" t="str">
        <f t="shared" si="7"/>
        <v>Retail Trade (Excluding Automobile)</v>
      </c>
      <c r="I479" s="218" t="s">
        <v>98204</v>
      </c>
      <c r="J479" s="218" t="s">
        <v>98713</v>
      </c>
      <c r="K479" s="218" t="s">
        <v>98714</v>
      </c>
      <c r="L479" s="218">
        <v>5432</v>
      </c>
      <c r="M479" s="214" t="s">
        <v>98605</v>
      </c>
    </row>
    <row r="480" spans="1:13" ht="15">
      <c r="A480" s="218">
        <v>5433</v>
      </c>
      <c r="B480" s="223" t="s">
        <v>98202</v>
      </c>
      <c r="C480" s="223"/>
      <c r="D480" s="223"/>
      <c r="E480" s="218" t="s">
        <v>98233</v>
      </c>
      <c r="F480" s="218" t="s">
        <v>1</v>
      </c>
      <c r="G480" s="218" t="s">
        <v>1</v>
      </c>
      <c r="H480" s="218" t="str">
        <f t="shared" si="7"/>
        <v>Retail Trade (Excluding Automobile)</v>
      </c>
      <c r="I480" s="218" t="s">
        <v>98204</v>
      </c>
      <c r="J480" s="218" t="s">
        <v>98713</v>
      </c>
      <c r="K480" s="218" t="s">
        <v>98714</v>
      </c>
      <c r="L480" s="218">
        <v>5433</v>
      </c>
      <c r="M480" s="214" t="s">
        <v>98605</v>
      </c>
    </row>
    <row r="481" spans="1:13" ht="15">
      <c r="A481" s="218">
        <v>5511</v>
      </c>
      <c r="B481" s="223" t="s">
        <v>98202</v>
      </c>
      <c r="C481" s="223"/>
      <c r="D481" s="223"/>
      <c r="E481" s="218" t="s">
        <v>98234</v>
      </c>
      <c r="F481" s="218" t="s">
        <v>2</v>
      </c>
      <c r="G481" s="218" t="s">
        <v>2</v>
      </c>
      <c r="H481" s="218" t="str">
        <f t="shared" si="7"/>
        <v>Automobile Trade - Retail</v>
      </c>
      <c r="I481" s="218" t="s">
        <v>98209</v>
      </c>
      <c r="J481" s="218"/>
      <c r="K481" s="218"/>
      <c r="L481" s="218">
        <v>5511</v>
      </c>
      <c r="M481" s="214" t="s">
        <v>98605</v>
      </c>
    </row>
    <row r="482" spans="1:13" ht="15">
      <c r="A482" s="218">
        <v>5512</v>
      </c>
      <c r="B482" s="223" t="s">
        <v>98202</v>
      </c>
      <c r="C482" s="223"/>
      <c r="D482" s="223"/>
      <c r="E482" s="218" t="s">
        <v>98235</v>
      </c>
      <c r="F482" s="218" t="s">
        <v>3</v>
      </c>
      <c r="G482" s="218" t="s">
        <v>3</v>
      </c>
      <c r="H482" s="218" t="str">
        <f t="shared" si="7"/>
        <v>Automobile Trade - Retail</v>
      </c>
      <c r="I482" s="218" t="s">
        <v>98209</v>
      </c>
      <c r="J482" s="218"/>
      <c r="K482" s="218"/>
      <c r="L482" s="218">
        <v>5512</v>
      </c>
      <c r="M482" s="214" t="s">
        <v>98605</v>
      </c>
    </row>
    <row r="483" spans="1:13" ht="15">
      <c r="A483" s="218">
        <v>5513</v>
      </c>
      <c r="B483" s="223" t="s">
        <v>98202</v>
      </c>
      <c r="C483" s="223"/>
      <c r="D483" s="223"/>
      <c r="E483" s="218" t="s">
        <v>98236</v>
      </c>
      <c r="F483" s="218" t="s">
        <v>97778</v>
      </c>
      <c r="G483" s="218" t="s">
        <v>3</v>
      </c>
      <c r="H483" s="218" t="str">
        <f t="shared" si="7"/>
        <v>Automobile Trade - Retail</v>
      </c>
      <c r="I483" s="218" t="s">
        <v>98209</v>
      </c>
      <c r="J483" s="218"/>
      <c r="K483" s="218"/>
      <c r="L483" s="218">
        <v>5513</v>
      </c>
      <c r="M483" s="214" t="s">
        <v>98605</v>
      </c>
    </row>
    <row r="484" spans="1:13" ht="15">
      <c r="A484" s="218">
        <v>5514</v>
      </c>
      <c r="B484" s="223" t="s">
        <v>98202</v>
      </c>
      <c r="C484" s="223"/>
      <c r="D484" s="223"/>
      <c r="E484" s="218" t="s">
        <v>98237</v>
      </c>
      <c r="F484" s="218" t="s">
        <v>2</v>
      </c>
      <c r="G484" s="218" t="s">
        <v>2</v>
      </c>
      <c r="H484" s="218" t="str">
        <f t="shared" si="7"/>
        <v>Automobile Trade - Retail</v>
      </c>
      <c r="I484" s="218" t="s">
        <v>98209</v>
      </c>
      <c r="J484" s="218"/>
      <c r="K484" s="218"/>
      <c r="L484" s="218">
        <v>5514</v>
      </c>
      <c r="M484" s="214" t="s">
        <v>98605</v>
      </c>
    </row>
    <row r="485" spans="1:13" ht="15">
      <c r="A485" s="218">
        <v>5515</v>
      </c>
      <c r="B485" s="223" t="s">
        <v>98202</v>
      </c>
      <c r="C485" s="223"/>
      <c r="D485" s="223"/>
      <c r="E485" s="218" t="s">
        <v>98238</v>
      </c>
      <c r="F485" s="218" t="s">
        <v>1</v>
      </c>
      <c r="G485" s="218" t="s">
        <v>1</v>
      </c>
      <c r="H485" s="218" t="str">
        <f t="shared" si="7"/>
        <v>Retail Trade (Excluding Automobile)</v>
      </c>
      <c r="I485" s="218" t="s">
        <v>98204</v>
      </c>
      <c r="J485" s="218" t="s">
        <v>98713</v>
      </c>
      <c r="K485" s="218" t="s">
        <v>98714</v>
      </c>
      <c r="L485" s="218">
        <v>5515</v>
      </c>
      <c r="M485" s="214" t="s">
        <v>98605</v>
      </c>
    </row>
    <row r="486" spans="1:13" ht="15">
      <c r="A486" s="218">
        <v>5516</v>
      </c>
      <c r="B486" s="223" t="s">
        <v>98202</v>
      </c>
      <c r="C486" s="223"/>
      <c r="D486" s="223"/>
      <c r="E486" s="218" t="s">
        <v>98239</v>
      </c>
      <c r="F486" s="218" t="s">
        <v>1</v>
      </c>
      <c r="G486" s="218" t="s">
        <v>1</v>
      </c>
      <c r="H486" s="218" t="str">
        <f t="shared" si="7"/>
        <v>Retail Trade (Excluding Automobile)</v>
      </c>
      <c r="I486" s="218" t="s">
        <v>98204</v>
      </c>
      <c r="J486" s="218" t="s">
        <v>98713</v>
      </c>
      <c r="K486" s="218" t="s">
        <v>98714</v>
      </c>
      <c r="L486" s="218">
        <v>5516</v>
      </c>
      <c r="M486" s="214" t="s">
        <v>98605</v>
      </c>
    </row>
    <row r="487" spans="1:13" ht="15">
      <c r="A487" s="218">
        <v>5521</v>
      </c>
      <c r="B487" s="223" t="s">
        <v>98202</v>
      </c>
      <c r="C487" s="223"/>
      <c r="D487" s="223"/>
      <c r="E487" s="218" t="s">
        <v>98240</v>
      </c>
      <c r="F487" s="218" t="s">
        <v>97727</v>
      </c>
      <c r="G487" s="218" t="s">
        <v>97727</v>
      </c>
      <c r="H487" s="218" t="str">
        <f t="shared" si="7"/>
        <v>Automobile Trade - Retail</v>
      </c>
      <c r="I487" s="218" t="s">
        <v>98209</v>
      </c>
      <c r="J487" s="218"/>
      <c r="K487" s="218"/>
      <c r="L487" s="218">
        <v>5521</v>
      </c>
      <c r="M487" s="214" t="s">
        <v>98605</v>
      </c>
    </row>
    <row r="488" spans="1:13" ht="15">
      <c r="A488" s="218">
        <v>5522</v>
      </c>
      <c r="B488" s="223" t="s">
        <v>98202</v>
      </c>
      <c r="C488" s="223"/>
      <c r="D488" s="223"/>
      <c r="E488" s="218" t="s">
        <v>98241</v>
      </c>
      <c r="F488" s="218" t="s">
        <v>97727</v>
      </c>
      <c r="G488" s="218" t="s">
        <v>97727</v>
      </c>
      <c r="H488" s="218" t="str">
        <f t="shared" si="7"/>
        <v>Automobile Trade - Retail</v>
      </c>
      <c r="I488" s="218" t="s">
        <v>98209</v>
      </c>
      <c r="J488" s="218"/>
      <c r="K488" s="218"/>
      <c r="L488" s="218">
        <v>5522</v>
      </c>
      <c r="M488" s="214" t="s">
        <v>98605</v>
      </c>
    </row>
    <row r="489" spans="1:13" ht="15">
      <c r="A489" s="218">
        <v>5523</v>
      </c>
      <c r="B489" s="223" t="s">
        <v>98202</v>
      </c>
      <c r="C489" s="223"/>
      <c r="D489" s="223"/>
      <c r="E489" s="218" t="s">
        <v>98242</v>
      </c>
      <c r="F489" s="218" t="s">
        <v>2</v>
      </c>
      <c r="G489" s="218" t="s">
        <v>2</v>
      </c>
      <c r="H489" s="218" t="str">
        <f t="shared" si="7"/>
        <v>Automobile Trade - Retail</v>
      </c>
      <c r="I489" s="218" t="s">
        <v>98209</v>
      </c>
      <c r="J489" s="218"/>
      <c r="K489" s="218"/>
      <c r="L489" s="218">
        <v>5523</v>
      </c>
      <c r="M489" s="214" t="s">
        <v>98605</v>
      </c>
    </row>
    <row r="490" spans="1:13" ht="15">
      <c r="A490" s="218">
        <v>5524</v>
      </c>
      <c r="B490" s="223" t="s">
        <v>98202</v>
      </c>
      <c r="C490" s="223"/>
      <c r="D490" s="223"/>
      <c r="E490" s="218" t="s">
        <v>98243</v>
      </c>
      <c r="F490" s="218" t="s">
        <v>3</v>
      </c>
      <c r="G490" s="218" t="s">
        <v>3</v>
      </c>
      <c r="H490" s="218" t="str">
        <f t="shared" si="7"/>
        <v>Automobile Trade - Retail</v>
      </c>
      <c r="I490" s="218" t="s">
        <v>98209</v>
      </c>
      <c r="J490" s="218"/>
      <c r="K490" s="218"/>
      <c r="L490" s="218">
        <v>5524</v>
      </c>
      <c r="M490" s="214" t="s">
        <v>98605</v>
      </c>
    </row>
    <row r="491" spans="1:13" ht="15">
      <c r="A491" s="218">
        <v>5525</v>
      </c>
      <c r="B491" s="223" t="s">
        <v>98202</v>
      </c>
      <c r="C491" s="223"/>
      <c r="D491" s="223"/>
      <c r="E491" s="218" t="s">
        <v>98244</v>
      </c>
      <c r="F491" s="218" t="s">
        <v>97727</v>
      </c>
      <c r="G491" s="218" t="s">
        <v>97727</v>
      </c>
      <c r="H491" s="218" t="str">
        <f t="shared" si="7"/>
        <v>Automobile Trade - Retail</v>
      </c>
      <c r="I491" s="218" t="s">
        <v>98209</v>
      </c>
      <c r="J491" s="218"/>
      <c r="K491" s="218"/>
      <c r="L491" s="218">
        <v>5525</v>
      </c>
      <c r="M491" s="214" t="s">
        <v>98605</v>
      </c>
    </row>
    <row r="492" spans="1:13" ht="15">
      <c r="A492" s="218">
        <v>5526</v>
      </c>
      <c r="B492" s="223" t="s">
        <v>98202</v>
      </c>
      <c r="C492" s="223"/>
      <c r="D492" s="223"/>
      <c r="E492" s="218" t="s">
        <v>98245</v>
      </c>
      <c r="F492" s="218" t="s">
        <v>3</v>
      </c>
      <c r="G492" s="218" t="s">
        <v>3</v>
      </c>
      <c r="H492" s="218" t="str">
        <f t="shared" si="7"/>
        <v>Automobile Trade - Retail</v>
      </c>
      <c r="I492" s="218" t="s">
        <v>98209</v>
      </c>
      <c r="J492" s="218"/>
      <c r="K492" s="218"/>
      <c r="L492" s="218">
        <v>5526</v>
      </c>
      <c r="M492" s="214" t="s">
        <v>98605</v>
      </c>
    </row>
    <row r="493" spans="1:13" ht="15">
      <c r="A493" s="218">
        <v>5527</v>
      </c>
      <c r="B493" s="223" t="s">
        <v>98202</v>
      </c>
      <c r="C493" s="223"/>
      <c r="D493" s="223"/>
      <c r="E493" s="218" t="s">
        <v>98246</v>
      </c>
      <c r="F493" s="218" t="s">
        <v>3</v>
      </c>
      <c r="G493" s="218" t="s">
        <v>3</v>
      </c>
      <c r="H493" s="218" t="str">
        <f t="shared" si="7"/>
        <v>Automobile Trade - Retail</v>
      </c>
      <c r="I493" s="218" t="s">
        <v>98209</v>
      </c>
      <c r="J493" s="218"/>
      <c r="K493" s="218"/>
      <c r="L493" s="218">
        <v>5527</v>
      </c>
      <c r="M493" s="214" t="s">
        <v>98605</v>
      </c>
    </row>
    <row r="494" spans="1:13" ht="15">
      <c r="A494" s="218">
        <v>5531</v>
      </c>
      <c r="B494" s="223" t="s">
        <v>98202</v>
      </c>
      <c r="C494" s="223"/>
      <c r="D494" s="223"/>
      <c r="E494" s="218" t="s">
        <v>98247</v>
      </c>
      <c r="F494" s="218" t="s">
        <v>3</v>
      </c>
      <c r="G494" s="218" t="s">
        <v>3</v>
      </c>
      <c r="H494" s="218" t="str">
        <f t="shared" si="7"/>
        <v>Automobile Trade - Retail</v>
      </c>
      <c r="I494" s="218" t="s">
        <v>98209</v>
      </c>
      <c r="J494" s="218"/>
      <c r="K494" s="218"/>
      <c r="L494" s="218">
        <v>5531</v>
      </c>
      <c r="M494" s="214" t="s">
        <v>98605</v>
      </c>
    </row>
    <row r="495" spans="1:13" ht="15">
      <c r="A495" s="218">
        <v>5532</v>
      </c>
      <c r="B495" s="223" t="s">
        <v>98202</v>
      </c>
      <c r="C495" s="223"/>
      <c r="D495" s="223"/>
      <c r="E495" s="218" t="s">
        <v>98248</v>
      </c>
      <c r="F495" s="218" t="s">
        <v>97727</v>
      </c>
      <c r="G495" s="218" t="s">
        <v>97727</v>
      </c>
      <c r="H495" s="218" t="str">
        <f t="shared" si="7"/>
        <v>Automobile Trade - Retail</v>
      </c>
      <c r="I495" s="218" t="s">
        <v>98209</v>
      </c>
      <c r="J495" s="218" t="s">
        <v>98713</v>
      </c>
      <c r="K495" s="218" t="s">
        <v>98714</v>
      </c>
      <c r="L495" s="218">
        <v>5532</v>
      </c>
      <c r="M495" s="214" t="s">
        <v>98605</v>
      </c>
    </row>
    <row r="496" spans="1:13" ht="15">
      <c r="A496" s="218">
        <v>5591</v>
      </c>
      <c r="B496" s="223" t="s">
        <v>98202</v>
      </c>
      <c r="C496" s="223"/>
      <c r="D496" s="223"/>
      <c r="E496" s="218" t="s">
        <v>98249</v>
      </c>
      <c r="F496" s="218" t="s">
        <v>1</v>
      </c>
      <c r="G496" s="218" t="s">
        <v>1</v>
      </c>
      <c r="H496" s="218" t="str">
        <f t="shared" si="7"/>
        <v>Retail Trade (Excluding Automobile)</v>
      </c>
      <c r="I496" s="218" t="s">
        <v>98204</v>
      </c>
      <c r="J496" s="218"/>
      <c r="K496" s="218"/>
      <c r="L496" s="218">
        <v>5591</v>
      </c>
      <c r="M496" s="214" t="s">
        <v>98605</v>
      </c>
    </row>
    <row r="497" spans="1:13" ht="15">
      <c r="A497" s="218">
        <v>5592</v>
      </c>
      <c r="B497" s="223" t="s">
        <v>98202</v>
      </c>
      <c r="C497" s="223"/>
      <c r="D497" s="223"/>
      <c r="E497" s="218" t="s">
        <v>98250</v>
      </c>
      <c r="F497" s="218" t="s">
        <v>1</v>
      </c>
      <c r="G497" s="218" t="s">
        <v>1</v>
      </c>
      <c r="H497" s="218" t="str">
        <f t="shared" si="7"/>
        <v>Retail Trade (Excluding Automobile)</v>
      </c>
      <c r="I497" s="218" t="s">
        <v>98204</v>
      </c>
      <c r="J497" s="218" t="s">
        <v>98713</v>
      </c>
      <c r="K497" s="218" t="s">
        <v>98714</v>
      </c>
      <c r="L497" s="218">
        <v>5592</v>
      </c>
      <c r="M497" s="214" t="s">
        <v>98605</v>
      </c>
    </row>
    <row r="498" spans="1:13" ht="15">
      <c r="A498" s="218">
        <v>5680</v>
      </c>
      <c r="B498" s="223" t="s">
        <v>98202</v>
      </c>
      <c r="C498" s="223"/>
      <c r="D498" s="223"/>
      <c r="E498" s="218" t="s">
        <v>98251</v>
      </c>
      <c r="F498" s="218" t="s">
        <v>3</v>
      </c>
      <c r="G498" s="218" t="s">
        <v>3</v>
      </c>
      <c r="H498" s="218" t="str">
        <f t="shared" si="7"/>
        <v>Retail Trade (Excluding Automobile)</v>
      </c>
      <c r="I498" s="218" t="s">
        <v>98204</v>
      </c>
      <c r="J498" s="218" t="s">
        <v>98713</v>
      </c>
      <c r="K498" s="218" t="s">
        <v>98714</v>
      </c>
      <c r="L498" s="218">
        <v>5680</v>
      </c>
      <c r="M498" s="214" t="s">
        <v>98605</v>
      </c>
    </row>
    <row r="499" spans="1:13" ht="15">
      <c r="A499" s="218">
        <v>5691</v>
      </c>
      <c r="B499" s="223" t="s">
        <v>98202</v>
      </c>
      <c r="C499" s="223"/>
      <c r="D499" s="223"/>
      <c r="E499" s="218" t="s">
        <v>98130</v>
      </c>
      <c r="F499" s="218" t="s">
        <v>2</v>
      </c>
      <c r="G499" s="218" t="s">
        <v>2</v>
      </c>
      <c r="H499" s="218" t="str">
        <f t="shared" si="7"/>
        <v>Retail Trade (Excluding Automobile)</v>
      </c>
      <c r="I499" s="218" t="s">
        <v>98204</v>
      </c>
      <c r="J499" s="218" t="s">
        <v>98713</v>
      </c>
      <c r="K499" s="218" t="s">
        <v>98714</v>
      </c>
      <c r="L499" s="218">
        <v>5691</v>
      </c>
      <c r="M499" s="214" t="s">
        <v>98605</v>
      </c>
    </row>
    <row r="500" spans="1:13" ht="15">
      <c r="A500" s="218">
        <v>5692</v>
      </c>
      <c r="B500" s="223" t="s">
        <v>98202</v>
      </c>
      <c r="C500" s="223"/>
      <c r="D500" s="223"/>
      <c r="E500" s="218" t="s">
        <v>98252</v>
      </c>
      <c r="F500" s="218" t="s">
        <v>2</v>
      </c>
      <c r="G500" s="218" t="s">
        <v>2</v>
      </c>
      <c r="H500" s="218" t="str">
        <f t="shared" si="7"/>
        <v>Retail Trade (Excluding Automobile)</v>
      </c>
      <c r="I500" s="218" t="s">
        <v>98204</v>
      </c>
      <c r="J500" s="218" t="s">
        <v>98713</v>
      </c>
      <c r="K500" s="218" t="s">
        <v>98714</v>
      </c>
      <c r="L500" s="218">
        <v>5692</v>
      </c>
      <c r="M500" s="214" t="s">
        <v>98605</v>
      </c>
    </row>
    <row r="501" spans="1:13" ht="15">
      <c r="A501" s="218">
        <v>5693</v>
      </c>
      <c r="B501" s="223" t="s">
        <v>98202</v>
      </c>
      <c r="C501" s="223"/>
      <c r="D501" s="223"/>
      <c r="E501" s="218" t="s">
        <v>98253</v>
      </c>
      <c r="F501" s="218" t="s">
        <v>97778</v>
      </c>
      <c r="G501" s="218" t="s">
        <v>1</v>
      </c>
      <c r="H501" s="218" t="str">
        <f t="shared" si="7"/>
        <v>Retail Trade (Excluding Automobile)</v>
      </c>
      <c r="I501" s="218" t="s">
        <v>98204</v>
      </c>
      <c r="J501" s="218" t="s">
        <v>98713</v>
      </c>
      <c r="K501" s="218" t="s">
        <v>98714</v>
      </c>
      <c r="L501" s="218">
        <v>5693</v>
      </c>
      <c r="M501" s="214" t="s">
        <v>98605</v>
      </c>
    </row>
    <row r="502" spans="1:13" ht="15">
      <c r="A502" s="218">
        <v>5694</v>
      </c>
      <c r="B502" s="223" t="s">
        <v>98202</v>
      </c>
      <c r="C502" s="223"/>
      <c r="D502" s="223"/>
      <c r="E502" s="218" t="s">
        <v>98254</v>
      </c>
      <c r="F502" s="218" t="s">
        <v>1</v>
      </c>
      <c r="G502" s="218" t="s">
        <v>1</v>
      </c>
      <c r="H502" s="218" t="str">
        <f t="shared" si="7"/>
        <v>Retail Trade (Excluding Automobile)</v>
      </c>
      <c r="I502" s="218" t="s">
        <v>98204</v>
      </c>
      <c r="J502" s="218" t="s">
        <v>98713</v>
      </c>
      <c r="K502" s="218" t="s">
        <v>98714</v>
      </c>
      <c r="L502" s="218">
        <v>5694</v>
      </c>
      <c r="M502" s="214" t="s">
        <v>98605</v>
      </c>
    </row>
    <row r="503" spans="1:13" ht="15">
      <c r="A503" s="218">
        <v>5695</v>
      </c>
      <c r="B503" s="223" t="s">
        <v>98202</v>
      </c>
      <c r="C503" s="223"/>
      <c r="D503" s="223"/>
      <c r="E503" s="218" t="s">
        <v>98255</v>
      </c>
      <c r="F503" s="218" t="s">
        <v>1</v>
      </c>
      <c r="G503" s="218" t="s">
        <v>1</v>
      </c>
      <c r="H503" s="218" t="str">
        <f t="shared" si="7"/>
        <v>Retail Trade (Excluding Automobile)</v>
      </c>
      <c r="I503" s="218" t="s">
        <v>98204</v>
      </c>
      <c r="J503" s="218" t="s">
        <v>98713</v>
      </c>
      <c r="K503" s="218" t="s">
        <v>98714</v>
      </c>
      <c r="L503" s="218">
        <v>5695</v>
      </c>
      <c r="M503" s="214" t="s">
        <v>98605</v>
      </c>
    </row>
    <row r="504" spans="1:13" ht="15">
      <c r="A504" s="218">
        <v>5711</v>
      </c>
      <c r="B504" s="223" t="s">
        <v>98202</v>
      </c>
      <c r="C504" s="223"/>
      <c r="D504" s="223"/>
      <c r="E504" s="218" t="s">
        <v>98256</v>
      </c>
      <c r="F504" s="218" t="s">
        <v>3</v>
      </c>
      <c r="G504" s="218" t="s">
        <v>3</v>
      </c>
      <c r="H504" s="218" t="str">
        <f t="shared" si="7"/>
        <v>Retail Trade (Excluding Automobile)</v>
      </c>
      <c r="I504" s="218" t="s">
        <v>98204</v>
      </c>
      <c r="J504" s="218" t="s">
        <v>98713</v>
      </c>
      <c r="K504" s="218" t="s">
        <v>98714</v>
      </c>
      <c r="L504" s="218">
        <v>5711</v>
      </c>
      <c r="M504" s="214" t="s">
        <v>98605</v>
      </c>
    </row>
    <row r="505" spans="1:13" ht="15">
      <c r="A505" s="218">
        <v>5711</v>
      </c>
      <c r="B505" s="223" t="s">
        <v>98202</v>
      </c>
      <c r="C505" s="223"/>
      <c r="D505" s="223"/>
      <c r="E505" s="218" t="s">
        <v>98257</v>
      </c>
      <c r="F505" s="218" t="s">
        <v>3</v>
      </c>
      <c r="G505" s="218" t="s">
        <v>3</v>
      </c>
      <c r="H505" s="218" t="str">
        <f t="shared" si="7"/>
        <v>Retail Trade (Excluding Automobile)</v>
      </c>
      <c r="I505" s="218" t="s">
        <v>98204</v>
      </c>
      <c r="J505" s="218" t="s">
        <v>98713</v>
      </c>
      <c r="K505" s="218" t="s">
        <v>98714</v>
      </c>
      <c r="L505" s="218">
        <v>5711</v>
      </c>
      <c r="M505" s="214" t="s">
        <v>98605</v>
      </c>
    </row>
    <row r="506" spans="1:13" ht="15">
      <c r="A506" s="218">
        <v>5712</v>
      </c>
      <c r="B506" s="223" t="s">
        <v>98202</v>
      </c>
      <c r="C506" s="223"/>
      <c r="D506" s="223"/>
      <c r="E506" s="218" t="s">
        <v>98258</v>
      </c>
      <c r="F506" s="218" t="s">
        <v>97778</v>
      </c>
      <c r="G506" s="218" t="s">
        <v>2</v>
      </c>
      <c r="H506" s="218" t="str">
        <f t="shared" si="7"/>
        <v>Retail Trade (Excluding Automobile)</v>
      </c>
      <c r="I506" s="218" t="s">
        <v>98204</v>
      </c>
      <c r="J506" s="218" t="s">
        <v>98713</v>
      </c>
      <c r="K506" s="218" t="s">
        <v>98714</v>
      </c>
      <c r="L506" s="218">
        <v>5712</v>
      </c>
      <c r="M506" s="214" t="s">
        <v>98605</v>
      </c>
    </row>
    <row r="507" spans="1:13" ht="15">
      <c r="A507" s="218">
        <v>5713</v>
      </c>
      <c r="B507" s="223" t="s">
        <v>98202</v>
      </c>
      <c r="C507" s="223"/>
      <c r="D507" s="223"/>
      <c r="E507" s="218" t="s">
        <v>98259</v>
      </c>
      <c r="F507" s="218" t="s">
        <v>2</v>
      </c>
      <c r="G507" s="218" t="s">
        <v>2</v>
      </c>
      <c r="H507" s="218" t="str">
        <f t="shared" si="7"/>
        <v>Retail Trade (Excluding Automobile)</v>
      </c>
      <c r="I507" s="218" t="s">
        <v>98204</v>
      </c>
      <c r="J507" s="218" t="s">
        <v>98713</v>
      </c>
      <c r="K507" s="218" t="s">
        <v>98714</v>
      </c>
      <c r="L507" s="218">
        <v>5713</v>
      </c>
      <c r="M507" s="214" t="s">
        <v>98605</v>
      </c>
    </row>
    <row r="508" spans="1:13" ht="15">
      <c r="A508" s="218">
        <v>5714</v>
      </c>
      <c r="B508" s="223" t="s">
        <v>98202</v>
      </c>
      <c r="C508" s="223"/>
      <c r="D508" s="223"/>
      <c r="E508" s="218" t="s">
        <v>98260</v>
      </c>
      <c r="F508" s="218" t="s">
        <v>97778</v>
      </c>
      <c r="G508" s="218" t="s">
        <v>2</v>
      </c>
      <c r="H508" s="218" t="str">
        <f t="shared" si="7"/>
        <v>Retail Trade (Excluding Automobile)</v>
      </c>
      <c r="I508" s="218" t="s">
        <v>98204</v>
      </c>
      <c r="J508" s="218" t="s">
        <v>98713</v>
      </c>
      <c r="K508" s="218" t="s">
        <v>98714</v>
      </c>
      <c r="L508" s="218">
        <v>5714</v>
      </c>
      <c r="M508" s="214" t="s">
        <v>98605</v>
      </c>
    </row>
    <row r="509" spans="1:13" ht="15">
      <c r="A509" s="218">
        <v>5715</v>
      </c>
      <c r="B509" s="223" t="s">
        <v>98202</v>
      </c>
      <c r="C509" s="223"/>
      <c r="D509" s="223"/>
      <c r="E509" s="218" t="s">
        <v>98261</v>
      </c>
      <c r="F509" s="218" t="s">
        <v>2</v>
      </c>
      <c r="G509" s="218" t="s">
        <v>2</v>
      </c>
      <c r="H509" s="218" t="str">
        <f t="shared" si="7"/>
        <v>Retail Trade (Excluding Automobile)</v>
      </c>
      <c r="I509" s="218" t="s">
        <v>98204</v>
      </c>
      <c r="J509" s="218" t="s">
        <v>98713</v>
      </c>
      <c r="K509" s="218" t="s">
        <v>98714</v>
      </c>
      <c r="L509" s="218">
        <v>5715</v>
      </c>
      <c r="M509" s="214" t="s">
        <v>98605</v>
      </c>
    </row>
    <row r="510" spans="1:13" ht="15">
      <c r="A510" s="218">
        <v>5716</v>
      </c>
      <c r="B510" s="223" t="s">
        <v>98202</v>
      </c>
      <c r="C510" s="223"/>
      <c r="D510" s="223"/>
      <c r="E510" s="218" t="s">
        <v>98262</v>
      </c>
      <c r="F510" s="218" t="s">
        <v>97778</v>
      </c>
      <c r="G510" s="218" t="s">
        <v>1</v>
      </c>
      <c r="H510" s="218" t="str">
        <f t="shared" si="7"/>
        <v>Retail Trade (Excluding Automobile)</v>
      </c>
      <c r="I510" s="218" t="s">
        <v>98204</v>
      </c>
      <c r="J510" s="218" t="s">
        <v>98713</v>
      </c>
      <c r="K510" s="218" t="s">
        <v>98714</v>
      </c>
      <c r="L510" s="218">
        <v>5716</v>
      </c>
      <c r="M510" s="214" t="s">
        <v>98605</v>
      </c>
    </row>
    <row r="511" spans="1:13" ht="15">
      <c r="A511" s="218">
        <v>5717</v>
      </c>
      <c r="B511" s="223" t="s">
        <v>98202</v>
      </c>
      <c r="C511" s="223"/>
      <c r="D511" s="223"/>
      <c r="E511" s="218" t="s">
        <v>98263</v>
      </c>
      <c r="F511" s="218" t="s">
        <v>2</v>
      </c>
      <c r="G511" s="218" t="s">
        <v>2</v>
      </c>
      <c r="H511" s="218" t="str">
        <f t="shared" si="7"/>
        <v>Retail Trade (Excluding Automobile)</v>
      </c>
      <c r="I511" s="218" t="s">
        <v>98204</v>
      </c>
      <c r="J511" s="218" t="s">
        <v>98713</v>
      </c>
      <c r="K511" s="218" t="s">
        <v>98714</v>
      </c>
      <c r="L511" s="218">
        <v>5717</v>
      </c>
      <c r="M511" s="214" t="s">
        <v>98605</v>
      </c>
    </row>
    <row r="512" spans="1:13" ht="15">
      <c r="A512" s="218">
        <v>5718</v>
      </c>
      <c r="B512" s="223" t="s">
        <v>98202</v>
      </c>
      <c r="C512" s="223"/>
      <c r="D512" s="223"/>
      <c r="E512" s="218" t="s">
        <v>98264</v>
      </c>
      <c r="F512" s="218" t="s">
        <v>97778</v>
      </c>
      <c r="G512" s="218" t="s">
        <v>2</v>
      </c>
      <c r="H512" s="218" t="str">
        <f t="shared" si="7"/>
        <v>Retail Trade (Excluding Automobile)</v>
      </c>
      <c r="I512" s="218" t="s">
        <v>98204</v>
      </c>
      <c r="J512" s="218" t="s">
        <v>98713</v>
      </c>
      <c r="K512" s="218" t="s">
        <v>98714</v>
      </c>
      <c r="L512" s="218">
        <v>5718</v>
      </c>
      <c r="M512" s="214" t="s">
        <v>98605</v>
      </c>
    </row>
    <row r="513" spans="1:13" ht="15">
      <c r="A513" s="218">
        <v>5811</v>
      </c>
      <c r="B513" s="223" t="s">
        <v>98265</v>
      </c>
      <c r="C513" s="223"/>
      <c r="D513" s="223"/>
      <c r="E513" s="218" t="s">
        <v>98266</v>
      </c>
      <c r="F513" s="218" t="s">
        <v>2</v>
      </c>
      <c r="G513" s="218" t="s">
        <v>2</v>
      </c>
      <c r="H513" s="218" t="str">
        <f t="shared" si="7"/>
        <v>Accommodation, Food &amp; Beverage Services</v>
      </c>
      <c r="I513" s="218" t="s">
        <v>98267</v>
      </c>
      <c r="J513" s="218" t="s">
        <v>98713</v>
      </c>
      <c r="K513" s="218" t="s">
        <v>98714</v>
      </c>
      <c r="L513" s="218">
        <v>5811</v>
      </c>
      <c r="M513" s="214" t="s">
        <v>97753</v>
      </c>
    </row>
    <row r="514" spans="1:13" ht="15">
      <c r="A514" s="218">
        <v>5812</v>
      </c>
      <c r="B514" s="223" t="s">
        <v>98265</v>
      </c>
      <c r="C514" s="223"/>
      <c r="D514" s="223"/>
      <c r="E514" s="218" t="s">
        <v>98268</v>
      </c>
      <c r="F514" s="218" t="s">
        <v>2</v>
      </c>
      <c r="G514" s="218" t="s">
        <v>2</v>
      </c>
      <c r="H514" s="218" t="str">
        <f t="shared" si="7"/>
        <v>Accommodation, Food &amp; Beverage Services</v>
      </c>
      <c r="I514" s="218" t="s">
        <v>98267</v>
      </c>
      <c r="J514" s="218" t="s">
        <v>98713</v>
      </c>
      <c r="K514" s="218" t="s">
        <v>98714</v>
      </c>
      <c r="L514" s="218">
        <v>5812</v>
      </c>
      <c r="M514" s="214" t="s">
        <v>97753</v>
      </c>
    </row>
    <row r="515" spans="1:13" ht="15">
      <c r="A515" s="218">
        <v>5813</v>
      </c>
      <c r="B515" s="223" t="s">
        <v>98265</v>
      </c>
      <c r="C515" s="223"/>
      <c r="D515" s="223"/>
      <c r="E515" s="218" t="s">
        <v>98269</v>
      </c>
      <c r="F515" s="218" t="s">
        <v>2</v>
      </c>
      <c r="G515" s="218" t="s">
        <v>2</v>
      </c>
      <c r="H515" s="218" t="str">
        <f t="shared" ref="H515:H578" si="8">PROPER(I515)</f>
        <v>Accommodation, Food &amp; Beverage Services</v>
      </c>
      <c r="I515" s="218" t="s">
        <v>98267</v>
      </c>
      <c r="J515" s="218" t="s">
        <v>98713</v>
      </c>
      <c r="K515" s="218" t="s">
        <v>98714</v>
      </c>
      <c r="L515" s="218">
        <v>5813</v>
      </c>
      <c r="M515" s="214" t="s">
        <v>97753</v>
      </c>
    </row>
    <row r="516" spans="1:13" ht="15">
      <c r="A516" s="218">
        <v>5814</v>
      </c>
      <c r="B516" s="223" t="s">
        <v>98265</v>
      </c>
      <c r="C516" s="223"/>
      <c r="D516" s="223"/>
      <c r="E516" s="218" t="s">
        <v>98270</v>
      </c>
      <c r="F516" s="218" t="s">
        <v>1</v>
      </c>
      <c r="G516" s="218" t="s">
        <v>1</v>
      </c>
      <c r="H516" s="218" t="str">
        <f t="shared" si="8"/>
        <v>Accommodation, Food &amp; Beverage Services</v>
      </c>
      <c r="I516" s="218" t="s">
        <v>98267</v>
      </c>
      <c r="J516" s="218" t="s">
        <v>98713</v>
      </c>
      <c r="K516" s="218" t="s">
        <v>98714</v>
      </c>
      <c r="L516" s="218">
        <v>5814</v>
      </c>
      <c r="M516" s="214" t="s">
        <v>97753</v>
      </c>
    </row>
    <row r="517" spans="1:13" ht="15">
      <c r="A517" s="218">
        <v>5821</v>
      </c>
      <c r="B517" s="223" t="s">
        <v>98265</v>
      </c>
      <c r="C517" s="223"/>
      <c r="D517" s="223"/>
      <c r="E517" s="218" t="s">
        <v>98271</v>
      </c>
      <c r="F517" s="218" t="s">
        <v>2</v>
      </c>
      <c r="G517" s="218" t="s">
        <v>2</v>
      </c>
      <c r="H517" s="218" t="str">
        <f t="shared" si="8"/>
        <v>Accommodation, Food &amp; Beverage Services</v>
      </c>
      <c r="I517" s="218" t="s">
        <v>98267</v>
      </c>
      <c r="J517" s="218" t="s">
        <v>98713</v>
      </c>
      <c r="K517" s="218" t="s">
        <v>98714</v>
      </c>
      <c r="L517" s="218">
        <v>5821</v>
      </c>
      <c r="M517" s="214" t="s">
        <v>97753</v>
      </c>
    </row>
    <row r="518" spans="1:13" ht="15">
      <c r="A518" s="218">
        <v>5822</v>
      </c>
      <c r="B518" s="223" t="s">
        <v>98265</v>
      </c>
      <c r="C518" s="223"/>
      <c r="D518" s="223"/>
      <c r="E518" s="218" t="s">
        <v>98272</v>
      </c>
      <c r="F518" s="218" t="s">
        <v>1</v>
      </c>
      <c r="G518" s="218" t="s">
        <v>1</v>
      </c>
      <c r="H518" s="218" t="str">
        <f t="shared" si="8"/>
        <v>Accommodation, Food &amp; Beverage Services</v>
      </c>
      <c r="I518" s="218" t="s">
        <v>98267</v>
      </c>
      <c r="J518" s="218" t="s">
        <v>98713</v>
      </c>
      <c r="K518" s="218" t="s">
        <v>98714</v>
      </c>
      <c r="L518" s="218">
        <v>5822</v>
      </c>
      <c r="M518" s="214" t="s">
        <v>97753</v>
      </c>
    </row>
    <row r="519" spans="1:13" ht="15">
      <c r="A519" s="218">
        <v>5823</v>
      </c>
      <c r="B519" s="223" t="s">
        <v>98265</v>
      </c>
      <c r="C519" s="223"/>
      <c r="D519" s="223"/>
      <c r="E519" s="218" t="s">
        <v>98273</v>
      </c>
      <c r="F519" s="218" t="s">
        <v>97727</v>
      </c>
      <c r="G519" s="218" t="s">
        <v>3</v>
      </c>
      <c r="H519" s="218" t="str">
        <f t="shared" si="8"/>
        <v>Accommodation, Food &amp; Beverage Services</v>
      </c>
      <c r="I519" s="218" t="s">
        <v>98267</v>
      </c>
      <c r="J519" s="218" t="s">
        <v>98713</v>
      </c>
      <c r="K519" s="218" t="s">
        <v>98714</v>
      </c>
      <c r="L519" s="218">
        <v>5823</v>
      </c>
      <c r="M519" s="214" t="s">
        <v>97753</v>
      </c>
    </row>
    <row r="520" spans="1:13" ht="15">
      <c r="A520" s="218">
        <v>5911</v>
      </c>
      <c r="B520" s="223" t="s">
        <v>98202</v>
      </c>
      <c r="C520" s="223"/>
      <c r="D520" s="223"/>
      <c r="E520" s="218" t="s">
        <v>98274</v>
      </c>
      <c r="F520" s="218" t="s">
        <v>1</v>
      </c>
      <c r="G520" s="218" t="s">
        <v>1</v>
      </c>
      <c r="H520" s="218" t="str">
        <f t="shared" si="8"/>
        <v>Drug Stores - Malpractice Liability Notes</v>
      </c>
      <c r="I520" s="218" t="s">
        <v>98275</v>
      </c>
      <c r="J520" s="218" t="s">
        <v>98713</v>
      </c>
      <c r="K520" s="218" t="s">
        <v>98714</v>
      </c>
      <c r="L520" s="218">
        <v>5911</v>
      </c>
      <c r="M520" s="214" t="s">
        <v>98605</v>
      </c>
    </row>
    <row r="521" spans="1:13" ht="15">
      <c r="A521" s="218">
        <v>5912</v>
      </c>
      <c r="B521" s="223" t="s">
        <v>98202</v>
      </c>
      <c r="C521" s="223"/>
      <c r="D521" s="223"/>
      <c r="E521" s="218" t="s">
        <v>98276</v>
      </c>
      <c r="F521" s="218" t="s">
        <v>1</v>
      </c>
      <c r="G521" s="218" t="s">
        <v>1</v>
      </c>
      <c r="H521" s="218" t="str">
        <f t="shared" si="8"/>
        <v>Drug Stores - Malpractice Liability Notes</v>
      </c>
      <c r="I521" s="218" t="s">
        <v>98275</v>
      </c>
      <c r="J521" s="218" t="s">
        <v>98713</v>
      </c>
      <c r="K521" s="218" t="s">
        <v>98714</v>
      </c>
      <c r="L521" s="218">
        <v>5912</v>
      </c>
      <c r="M521" s="214" t="s">
        <v>98605</v>
      </c>
    </row>
    <row r="522" spans="1:13" ht="15">
      <c r="A522" s="218">
        <v>5920</v>
      </c>
      <c r="B522" s="223" t="s">
        <v>98202</v>
      </c>
      <c r="C522" s="223"/>
      <c r="D522" s="223"/>
      <c r="E522" s="218" t="s">
        <v>98277</v>
      </c>
      <c r="F522" s="218" t="s">
        <v>2</v>
      </c>
      <c r="G522" s="218" t="s">
        <v>2</v>
      </c>
      <c r="H522" s="218" t="str">
        <f t="shared" si="8"/>
        <v>Retail Trade (Excluding Automobile)</v>
      </c>
      <c r="I522" s="218" t="s">
        <v>98204</v>
      </c>
      <c r="J522" s="218" t="s">
        <v>98713</v>
      </c>
      <c r="K522" s="218" t="s">
        <v>98714</v>
      </c>
      <c r="L522" s="218">
        <v>5920</v>
      </c>
      <c r="M522" s="214" t="s">
        <v>98605</v>
      </c>
    </row>
    <row r="523" spans="1:13" ht="15">
      <c r="A523" s="218">
        <v>5931</v>
      </c>
      <c r="B523" s="223" t="s">
        <v>98202</v>
      </c>
      <c r="C523" s="223"/>
      <c r="D523" s="223"/>
      <c r="E523" s="218" t="s">
        <v>98278</v>
      </c>
      <c r="F523" s="218" t="s">
        <v>97727</v>
      </c>
      <c r="G523" s="218" t="s">
        <v>97727</v>
      </c>
      <c r="H523" s="218" t="str">
        <f t="shared" si="8"/>
        <v>Retail Trade (Excluding Automobile)</v>
      </c>
      <c r="I523" s="218" t="s">
        <v>98204</v>
      </c>
      <c r="J523" s="218" t="s">
        <v>98713</v>
      </c>
      <c r="K523" s="218" t="s">
        <v>98714</v>
      </c>
      <c r="L523" s="218">
        <v>5931</v>
      </c>
      <c r="M523" s="214" t="s">
        <v>98605</v>
      </c>
    </row>
    <row r="524" spans="1:13" ht="15">
      <c r="A524" s="218">
        <v>5932</v>
      </c>
      <c r="B524" s="223" t="s">
        <v>98202</v>
      </c>
      <c r="C524" s="223"/>
      <c r="D524" s="223"/>
      <c r="E524" s="218" t="s">
        <v>98279</v>
      </c>
      <c r="F524" s="218" t="s">
        <v>1</v>
      </c>
      <c r="G524" s="218" t="s">
        <v>1</v>
      </c>
      <c r="H524" s="218" t="str">
        <f t="shared" si="8"/>
        <v>Retail Trade (Excluding Automobile)</v>
      </c>
      <c r="I524" s="218" t="s">
        <v>98204</v>
      </c>
      <c r="J524" s="218" t="s">
        <v>98713</v>
      </c>
      <c r="K524" s="218" t="s">
        <v>98714</v>
      </c>
      <c r="L524" s="218">
        <v>5932</v>
      </c>
      <c r="M524" s="214" t="s">
        <v>98605</v>
      </c>
    </row>
    <row r="525" spans="1:13" ht="15">
      <c r="A525" s="218">
        <v>5933</v>
      </c>
      <c r="B525" s="223" t="s">
        <v>98202</v>
      </c>
      <c r="C525" s="223"/>
      <c r="D525" s="223"/>
      <c r="E525" s="218" t="s">
        <v>98280</v>
      </c>
      <c r="F525" s="218" t="s">
        <v>1</v>
      </c>
      <c r="G525" s="218" t="s">
        <v>1</v>
      </c>
      <c r="H525" s="218" t="str">
        <f t="shared" si="8"/>
        <v>Retail Trade (Excluding Automobile)</v>
      </c>
      <c r="I525" s="218" t="s">
        <v>98204</v>
      </c>
      <c r="J525" s="218" t="s">
        <v>98713</v>
      </c>
      <c r="K525" s="218" t="s">
        <v>98714</v>
      </c>
      <c r="L525" s="218">
        <v>5933</v>
      </c>
      <c r="M525" s="214" t="s">
        <v>98605</v>
      </c>
    </row>
    <row r="526" spans="1:13" ht="15">
      <c r="A526" s="218">
        <v>5934</v>
      </c>
      <c r="B526" s="223" t="s">
        <v>98202</v>
      </c>
      <c r="C526" s="223"/>
      <c r="D526" s="223"/>
      <c r="E526" s="218" t="s">
        <v>98281</v>
      </c>
      <c r="F526" s="218" t="s">
        <v>1</v>
      </c>
      <c r="G526" s="218" t="s">
        <v>1</v>
      </c>
      <c r="H526" s="218" t="str">
        <f t="shared" si="8"/>
        <v>Retail Trade (Excluding Automobile)</v>
      </c>
      <c r="I526" s="218" t="s">
        <v>98204</v>
      </c>
      <c r="J526" s="218" t="s">
        <v>98713</v>
      </c>
      <c r="K526" s="218" t="s">
        <v>98714</v>
      </c>
      <c r="L526" s="218">
        <v>5934</v>
      </c>
      <c r="M526" s="214" t="s">
        <v>98605</v>
      </c>
    </row>
    <row r="527" spans="1:13" ht="15">
      <c r="A527" s="218">
        <v>5940</v>
      </c>
      <c r="B527" s="223" t="s">
        <v>98202</v>
      </c>
      <c r="C527" s="223"/>
      <c r="D527" s="223"/>
      <c r="E527" s="218" t="s">
        <v>98282</v>
      </c>
      <c r="F527" s="218" t="s">
        <v>3</v>
      </c>
      <c r="G527" s="218" t="s">
        <v>3</v>
      </c>
      <c r="H527" s="218" t="str">
        <f t="shared" si="8"/>
        <v>Retail Trade (Excluding Automobile)</v>
      </c>
      <c r="I527" s="218" t="s">
        <v>98204</v>
      </c>
      <c r="J527" s="218" t="s">
        <v>98713</v>
      </c>
      <c r="K527" s="218" t="s">
        <v>98714</v>
      </c>
      <c r="L527" s="218">
        <v>5940</v>
      </c>
      <c r="M527" s="214" t="s">
        <v>98605</v>
      </c>
    </row>
    <row r="528" spans="1:13" ht="15">
      <c r="A528" s="218">
        <v>5960</v>
      </c>
      <c r="B528" s="223" t="s">
        <v>98202</v>
      </c>
      <c r="C528" s="223"/>
      <c r="D528" s="223"/>
      <c r="E528" s="218" t="s">
        <v>98283</v>
      </c>
      <c r="F528" s="218" t="s">
        <v>1</v>
      </c>
      <c r="G528" s="218" t="s">
        <v>1</v>
      </c>
      <c r="H528" s="218" t="str">
        <f t="shared" si="8"/>
        <v>Retail Trade (Excluding Automobile)</v>
      </c>
      <c r="I528" s="218" t="s">
        <v>98204</v>
      </c>
      <c r="J528" s="218" t="s">
        <v>98713</v>
      </c>
      <c r="K528" s="218" t="s">
        <v>98714</v>
      </c>
      <c r="L528" s="218">
        <v>5960</v>
      </c>
      <c r="M528" s="214" t="s">
        <v>98605</v>
      </c>
    </row>
    <row r="529" spans="1:13" ht="15">
      <c r="A529" s="218">
        <v>5970</v>
      </c>
      <c r="B529" s="223" t="s">
        <v>98202</v>
      </c>
      <c r="C529" s="223"/>
      <c r="D529" s="223"/>
      <c r="E529" s="218" t="s">
        <v>98284</v>
      </c>
      <c r="F529" s="218" t="s">
        <v>3</v>
      </c>
      <c r="G529" s="218" t="s">
        <v>3</v>
      </c>
      <c r="H529" s="218" t="str">
        <f t="shared" si="8"/>
        <v>Retail Trade (Excluding Automobile)</v>
      </c>
      <c r="I529" s="218" t="s">
        <v>98204</v>
      </c>
      <c r="J529" s="218" t="s">
        <v>98713</v>
      </c>
      <c r="K529" s="218" t="s">
        <v>98714</v>
      </c>
      <c r="L529" s="218">
        <v>5970</v>
      </c>
      <c r="M529" s="214" t="s">
        <v>98605</v>
      </c>
    </row>
    <row r="530" spans="1:13" ht="15">
      <c r="A530" s="218">
        <v>5981</v>
      </c>
      <c r="B530" s="223" t="s">
        <v>98202</v>
      </c>
      <c r="C530" s="223"/>
      <c r="D530" s="223"/>
      <c r="E530" s="218" t="s">
        <v>98285</v>
      </c>
      <c r="F530" s="218" t="s">
        <v>97727</v>
      </c>
      <c r="G530" s="218" t="s">
        <v>97727</v>
      </c>
      <c r="H530" s="218" t="str">
        <f t="shared" si="8"/>
        <v xml:space="preserve">Oil &amp; Gas </v>
      </c>
      <c r="I530" s="218" t="s">
        <v>98159</v>
      </c>
      <c r="J530" s="218"/>
      <c r="K530" s="218"/>
      <c r="L530" s="218">
        <v>5981</v>
      </c>
      <c r="M530" s="214" t="s">
        <v>98605</v>
      </c>
    </row>
    <row r="531" spans="1:13" ht="15">
      <c r="A531" s="218">
        <v>5982</v>
      </c>
      <c r="B531" s="223" t="s">
        <v>98202</v>
      </c>
      <c r="C531" s="223"/>
      <c r="D531" s="223"/>
      <c r="E531" s="218" t="s">
        <v>98286</v>
      </c>
      <c r="F531" s="218" t="s">
        <v>97727</v>
      </c>
      <c r="G531" s="218" t="s">
        <v>97727</v>
      </c>
      <c r="H531" s="218" t="str">
        <f t="shared" si="8"/>
        <v xml:space="preserve">Oil &amp; Gas </v>
      </c>
      <c r="I531" s="218" t="s">
        <v>98159</v>
      </c>
      <c r="J531" s="218"/>
      <c r="K531" s="218"/>
      <c r="L531" s="218">
        <v>5982</v>
      </c>
      <c r="M531" s="214" t="s">
        <v>98605</v>
      </c>
    </row>
    <row r="532" spans="1:13" ht="15">
      <c r="A532" s="218">
        <v>5983</v>
      </c>
      <c r="B532" s="223" t="s">
        <v>98202</v>
      </c>
      <c r="C532" s="223"/>
      <c r="D532" s="223"/>
      <c r="E532" s="218" t="s">
        <v>98287</v>
      </c>
      <c r="F532" s="218" t="s">
        <v>1</v>
      </c>
      <c r="G532" s="218" t="s">
        <v>1</v>
      </c>
      <c r="H532" s="218" t="str">
        <f t="shared" si="8"/>
        <v>Retail Trade (Excluding Automobile)</v>
      </c>
      <c r="I532" s="218" t="s">
        <v>98204</v>
      </c>
      <c r="J532" s="218" t="s">
        <v>98713</v>
      </c>
      <c r="K532" s="218" t="s">
        <v>98714</v>
      </c>
      <c r="L532" s="218">
        <v>5983</v>
      </c>
      <c r="M532" s="214" t="s">
        <v>98605</v>
      </c>
    </row>
    <row r="533" spans="1:13" ht="15">
      <c r="A533" s="218">
        <v>5984</v>
      </c>
      <c r="B533" s="223" t="s">
        <v>98202</v>
      </c>
      <c r="C533" s="223"/>
      <c r="D533" s="223"/>
      <c r="E533" s="218" t="s">
        <v>98288</v>
      </c>
      <c r="F533" s="218" t="s">
        <v>97727</v>
      </c>
      <c r="G533" s="218" t="s">
        <v>97727</v>
      </c>
      <c r="H533" s="218" t="str">
        <f t="shared" si="8"/>
        <v xml:space="preserve">Oil &amp; Gas </v>
      </c>
      <c r="I533" s="218" t="s">
        <v>98159</v>
      </c>
      <c r="J533" s="218" t="s">
        <v>98713</v>
      </c>
      <c r="K533" s="218" t="s">
        <v>98714</v>
      </c>
      <c r="L533" s="218">
        <v>5984</v>
      </c>
      <c r="M533" s="214" t="s">
        <v>98605</v>
      </c>
    </row>
    <row r="534" spans="1:13" ht="15">
      <c r="A534" s="218">
        <v>5990</v>
      </c>
      <c r="B534" s="223" t="s">
        <v>98202</v>
      </c>
      <c r="C534" s="223"/>
      <c r="D534" s="223"/>
      <c r="E534" s="218" t="s">
        <v>98289</v>
      </c>
      <c r="F534" s="218" t="s">
        <v>1</v>
      </c>
      <c r="G534" s="218" t="s">
        <v>1</v>
      </c>
      <c r="H534" s="218" t="str">
        <f t="shared" si="8"/>
        <v>Retail Trade (Excluding Automobile)</v>
      </c>
      <c r="I534" s="218" t="s">
        <v>98204</v>
      </c>
      <c r="J534" s="218" t="s">
        <v>98713</v>
      </c>
      <c r="K534" s="218" t="s">
        <v>98714</v>
      </c>
      <c r="L534" s="218">
        <v>5990</v>
      </c>
      <c r="M534" s="214" t="s">
        <v>98605</v>
      </c>
    </row>
    <row r="535" spans="1:13" ht="15">
      <c r="A535" s="218">
        <v>5991</v>
      </c>
      <c r="B535" s="223" t="s">
        <v>98202</v>
      </c>
      <c r="C535" s="223"/>
      <c r="D535" s="223"/>
      <c r="E535" s="218" t="s">
        <v>98290</v>
      </c>
      <c r="F535" s="218" t="s">
        <v>1</v>
      </c>
      <c r="G535" s="218" t="s">
        <v>1</v>
      </c>
      <c r="H535" s="218" t="str">
        <f t="shared" si="8"/>
        <v>Retail Trade (Excluding Automobile)</v>
      </c>
      <c r="I535" s="218" t="s">
        <v>98204</v>
      </c>
      <c r="J535" s="218" t="s">
        <v>98713</v>
      </c>
      <c r="K535" s="218" t="s">
        <v>98714</v>
      </c>
      <c r="L535" s="218">
        <v>5991</v>
      </c>
      <c r="M535" s="214" t="s">
        <v>98605</v>
      </c>
    </row>
    <row r="536" spans="1:13" ht="15">
      <c r="A536" s="218">
        <v>5992</v>
      </c>
      <c r="B536" s="223" t="s">
        <v>98202</v>
      </c>
      <c r="C536" s="223"/>
      <c r="D536" s="223"/>
      <c r="E536" s="218" t="s">
        <v>98291</v>
      </c>
      <c r="F536" s="218" t="s">
        <v>1</v>
      </c>
      <c r="G536" s="218" t="s">
        <v>1</v>
      </c>
      <c r="H536" s="218" t="str">
        <f t="shared" si="8"/>
        <v>Retail Trade (Excluding Automobile)</v>
      </c>
      <c r="I536" s="218" t="s">
        <v>98204</v>
      </c>
      <c r="J536" s="218" t="s">
        <v>98713</v>
      </c>
      <c r="K536" s="218" t="s">
        <v>98714</v>
      </c>
      <c r="L536" s="218">
        <v>5992</v>
      </c>
      <c r="M536" s="214" t="s">
        <v>98605</v>
      </c>
    </row>
    <row r="537" spans="1:13" ht="15">
      <c r="A537" s="218">
        <v>5993</v>
      </c>
      <c r="B537" s="223" t="s">
        <v>98202</v>
      </c>
      <c r="C537" s="223"/>
      <c r="D537" s="223"/>
      <c r="E537" s="218" t="s">
        <v>98292</v>
      </c>
      <c r="F537" s="218" t="s">
        <v>1</v>
      </c>
      <c r="G537" s="218" t="s">
        <v>1</v>
      </c>
      <c r="H537" s="218" t="str">
        <f t="shared" si="8"/>
        <v>Retail Trade (Excluding Automobile)</v>
      </c>
      <c r="I537" s="218" t="s">
        <v>98204</v>
      </c>
      <c r="J537" s="218" t="s">
        <v>98713</v>
      </c>
      <c r="K537" s="218" t="s">
        <v>98714</v>
      </c>
      <c r="L537" s="218">
        <v>5993</v>
      </c>
      <c r="M537" s="214" t="s">
        <v>98605</v>
      </c>
    </row>
    <row r="538" spans="1:13" ht="15">
      <c r="A538" s="218">
        <v>5993</v>
      </c>
      <c r="B538" s="223" t="s">
        <v>98202</v>
      </c>
      <c r="C538" s="223"/>
      <c r="D538" s="223"/>
      <c r="E538" s="218" t="s">
        <v>98293</v>
      </c>
      <c r="F538" s="218" t="s">
        <v>2</v>
      </c>
      <c r="G538" s="218" t="s">
        <v>1</v>
      </c>
      <c r="H538" s="218" t="str">
        <f t="shared" si="8"/>
        <v>Retail Trade (Excluding Automobile)</v>
      </c>
      <c r="I538" s="218" t="s">
        <v>98204</v>
      </c>
      <c r="J538" s="218" t="s">
        <v>98713</v>
      </c>
      <c r="K538" s="218" t="s">
        <v>98714</v>
      </c>
      <c r="L538" s="218">
        <v>5993</v>
      </c>
      <c r="M538" s="214" t="s">
        <v>98605</v>
      </c>
    </row>
    <row r="539" spans="1:13" ht="15">
      <c r="A539" s="218">
        <v>5994</v>
      </c>
      <c r="B539" s="223" t="s">
        <v>98202</v>
      </c>
      <c r="C539" s="223"/>
      <c r="D539" s="223"/>
      <c r="E539" s="218" t="s">
        <v>98294</v>
      </c>
      <c r="F539" s="218" t="s">
        <v>1</v>
      </c>
      <c r="G539" s="218" t="s">
        <v>1</v>
      </c>
      <c r="H539" s="218" t="str">
        <f t="shared" si="8"/>
        <v>Retail Trade (Excluding Automobile)</v>
      </c>
      <c r="I539" s="218" t="s">
        <v>98204</v>
      </c>
      <c r="J539" s="218" t="s">
        <v>98713</v>
      </c>
      <c r="K539" s="218" t="s">
        <v>98714</v>
      </c>
      <c r="L539" s="218">
        <v>5994</v>
      </c>
      <c r="M539" s="214" t="s">
        <v>98605</v>
      </c>
    </row>
    <row r="540" spans="1:13" ht="15">
      <c r="A540" s="218">
        <v>5995</v>
      </c>
      <c r="B540" s="223" t="s">
        <v>98202</v>
      </c>
      <c r="C540" s="223"/>
      <c r="D540" s="223"/>
      <c r="E540" s="218" t="s">
        <v>98295</v>
      </c>
      <c r="F540" s="218" t="s">
        <v>2</v>
      </c>
      <c r="G540" s="218" t="s">
        <v>2</v>
      </c>
      <c r="H540" s="218" t="str">
        <f t="shared" si="8"/>
        <v>Retail Trade (Excluding Automobile)</v>
      </c>
      <c r="I540" s="218" t="s">
        <v>98204</v>
      </c>
      <c r="J540" s="218" t="s">
        <v>98713</v>
      </c>
      <c r="K540" s="218" t="s">
        <v>98714</v>
      </c>
      <c r="L540" s="218">
        <v>5995</v>
      </c>
      <c r="M540" s="214" t="s">
        <v>98605</v>
      </c>
    </row>
    <row r="541" spans="1:13" ht="15">
      <c r="A541" s="218">
        <v>5996</v>
      </c>
      <c r="B541" s="223" t="s">
        <v>98202</v>
      </c>
      <c r="C541" s="223"/>
      <c r="D541" s="223"/>
      <c r="E541" s="218" t="s">
        <v>98296</v>
      </c>
      <c r="F541" s="218" t="s">
        <v>2</v>
      </c>
      <c r="G541" s="218" t="s">
        <v>2</v>
      </c>
      <c r="H541" s="218" t="str">
        <f t="shared" si="8"/>
        <v>Retail Trade (Excluding Automobile)</v>
      </c>
      <c r="I541" s="218" t="s">
        <v>98204</v>
      </c>
      <c r="J541" s="218" t="s">
        <v>98713</v>
      </c>
      <c r="K541" s="218" t="s">
        <v>98714</v>
      </c>
      <c r="L541" s="218">
        <v>5996</v>
      </c>
      <c r="M541" s="214" t="s">
        <v>98605</v>
      </c>
    </row>
    <row r="542" spans="1:13" ht="15">
      <c r="A542" s="218">
        <v>5996</v>
      </c>
      <c r="B542" s="223" t="s">
        <v>98202</v>
      </c>
      <c r="C542" s="223"/>
      <c r="D542" s="223"/>
      <c r="E542" s="218" t="s">
        <v>98297</v>
      </c>
      <c r="F542" s="218" t="s">
        <v>2</v>
      </c>
      <c r="G542" s="218" t="s">
        <v>2</v>
      </c>
      <c r="H542" s="218" t="str">
        <f t="shared" si="8"/>
        <v>Retail Trade (Excluding Automobile)</v>
      </c>
      <c r="I542" s="218" t="s">
        <v>98204</v>
      </c>
      <c r="J542" s="218" t="s">
        <v>98713</v>
      </c>
      <c r="K542" s="218" t="s">
        <v>98714</v>
      </c>
      <c r="L542" s="218">
        <v>5996</v>
      </c>
      <c r="M542" s="214" t="s">
        <v>98605</v>
      </c>
    </row>
    <row r="543" spans="1:13" ht="15">
      <c r="A543" s="218">
        <v>5996</v>
      </c>
      <c r="B543" s="223" t="s">
        <v>98202</v>
      </c>
      <c r="C543" s="223"/>
      <c r="D543" s="223"/>
      <c r="E543" s="218" t="s">
        <v>98298</v>
      </c>
      <c r="F543" s="218" t="s">
        <v>2</v>
      </c>
      <c r="G543" s="218" t="s">
        <v>2</v>
      </c>
      <c r="H543" s="218" t="str">
        <f t="shared" si="8"/>
        <v>Retail Trade (Excluding Automobile)</v>
      </c>
      <c r="I543" s="218" t="s">
        <v>98204</v>
      </c>
      <c r="J543" s="218" t="s">
        <v>98713</v>
      </c>
      <c r="K543" s="218" t="s">
        <v>98714</v>
      </c>
      <c r="L543" s="218">
        <v>5996</v>
      </c>
      <c r="M543" s="214" t="s">
        <v>98605</v>
      </c>
    </row>
    <row r="544" spans="1:13" ht="15">
      <c r="A544" s="218">
        <v>5996</v>
      </c>
      <c r="B544" s="223" t="s">
        <v>98202</v>
      </c>
      <c r="C544" s="223"/>
      <c r="D544" s="223"/>
      <c r="E544" s="218" t="s">
        <v>98299</v>
      </c>
      <c r="F544" s="218" t="s">
        <v>2</v>
      </c>
      <c r="G544" s="218" t="s">
        <v>2</v>
      </c>
      <c r="H544" s="218" t="str">
        <f t="shared" si="8"/>
        <v>Retail Trade (Excluding Automobile)</v>
      </c>
      <c r="I544" s="218" t="s">
        <v>98204</v>
      </c>
      <c r="J544" s="218" t="s">
        <v>98713</v>
      </c>
      <c r="K544" s="218" t="s">
        <v>98714</v>
      </c>
      <c r="L544" s="218">
        <v>5996</v>
      </c>
      <c r="M544" s="214" t="s">
        <v>98605</v>
      </c>
    </row>
    <row r="545" spans="1:13" ht="15">
      <c r="A545" s="218">
        <v>5996</v>
      </c>
      <c r="B545" s="223" t="s">
        <v>98202</v>
      </c>
      <c r="C545" s="223"/>
      <c r="D545" s="223"/>
      <c r="E545" s="218" t="s">
        <v>98300</v>
      </c>
      <c r="F545" s="218" t="s">
        <v>2</v>
      </c>
      <c r="G545" s="218" t="s">
        <v>2</v>
      </c>
      <c r="H545" s="218" t="str">
        <f t="shared" si="8"/>
        <v>Retail Trade (Excluding Automobile)</v>
      </c>
      <c r="I545" s="218" t="s">
        <v>98204</v>
      </c>
      <c r="J545" s="218" t="s">
        <v>98713</v>
      </c>
      <c r="K545" s="218" t="s">
        <v>98714</v>
      </c>
      <c r="L545" s="218">
        <v>5996</v>
      </c>
      <c r="M545" s="214" t="s">
        <v>98605</v>
      </c>
    </row>
    <row r="546" spans="1:13" ht="15">
      <c r="A546" s="218">
        <v>5996</v>
      </c>
      <c r="B546" s="223" t="s">
        <v>98202</v>
      </c>
      <c r="C546" s="223"/>
      <c r="D546" s="223"/>
      <c r="E546" s="218" t="s">
        <v>98186</v>
      </c>
      <c r="F546" s="218" t="s">
        <v>2</v>
      </c>
      <c r="G546" s="218" t="s">
        <v>2</v>
      </c>
      <c r="H546" s="218" t="str">
        <f t="shared" si="8"/>
        <v>Retail Trade (Excluding Automobile)</v>
      </c>
      <c r="I546" s="218" t="s">
        <v>98204</v>
      </c>
      <c r="J546" s="218" t="s">
        <v>98713</v>
      </c>
      <c r="K546" s="218" t="s">
        <v>98714</v>
      </c>
      <c r="L546" s="218">
        <v>5996</v>
      </c>
      <c r="M546" s="214" t="s">
        <v>98605</v>
      </c>
    </row>
    <row r="547" spans="1:13" ht="15">
      <c r="A547" s="218">
        <v>5996</v>
      </c>
      <c r="B547" s="223" t="s">
        <v>98202</v>
      </c>
      <c r="C547" s="223"/>
      <c r="D547" s="223"/>
      <c r="E547" s="218" t="s">
        <v>98187</v>
      </c>
      <c r="F547" s="218" t="s">
        <v>2</v>
      </c>
      <c r="G547" s="218" t="s">
        <v>2</v>
      </c>
      <c r="H547" s="218" t="str">
        <f t="shared" si="8"/>
        <v>Retail Trade (Excluding Automobile)</v>
      </c>
      <c r="I547" s="218" t="s">
        <v>98204</v>
      </c>
      <c r="J547" s="218" t="s">
        <v>98713</v>
      </c>
      <c r="K547" s="218" t="s">
        <v>98714</v>
      </c>
      <c r="L547" s="218">
        <v>5996</v>
      </c>
      <c r="M547" s="214" t="s">
        <v>98605</v>
      </c>
    </row>
    <row r="548" spans="1:13" ht="15">
      <c r="A548" s="218">
        <v>5997</v>
      </c>
      <c r="B548" s="223" t="s">
        <v>98202</v>
      </c>
      <c r="C548" s="223"/>
      <c r="D548" s="223"/>
      <c r="E548" s="218" t="s">
        <v>98301</v>
      </c>
      <c r="F548" s="218" t="s">
        <v>2</v>
      </c>
      <c r="G548" s="218" t="s">
        <v>2</v>
      </c>
      <c r="H548" s="218" t="str">
        <f t="shared" si="8"/>
        <v>Retail Trade (Excluding Automobile)</v>
      </c>
      <c r="I548" s="218" t="s">
        <v>98204</v>
      </c>
      <c r="J548" s="218" t="s">
        <v>98713</v>
      </c>
      <c r="K548" s="218" t="s">
        <v>98714</v>
      </c>
      <c r="L548" s="218">
        <v>5997</v>
      </c>
      <c r="M548" s="214" t="s">
        <v>98605</v>
      </c>
    </row>
    <row r="549" spans="1:13" ht="15">
      <c r="A549" s="218">
        <v>5998</v>
      </c>
      <c r="B549" s="223" t="s">
        <v>98202</v>
      </c>
      <c r="C549" s="223"/>
      <c r="D549" s="223"/>
      <c r="E549" s="218" t="s">
        <v>98302</v>
      </c>
      <c r="F549" s="218" t="s">
        <v>2</v>
      </c>
      <c r="G549" s="218" t="s">
        <v>2</v>
      </c>
      <c r="H549" s="218" t="str">
        <f t="shared" si="8"/>
        <v>Retail Trade (Excluding Automobile)</v>
      </c>
      <c r="I549" s="218" t="s">
        <v>98204</v>
      </c>
      <c r="J549" s="218" t="s">
        <v>98713</v>
      </c>
      <c r="K549" s="218" t="s">
        <v>98714</v>
      </c>
      <c r="L549" s="218">
        <v>5998</v>
      </c>
      <c r="M549" s="214" t="s">
        <v>98605</v>
      </c>
    </row>
    <row r="550" spans="1:13" ht="15">
      <c r="A550" s="218">
        <v>5999</v>
      </c>
      <c r="B550" s="223" t="s">
        <v>98202</v>
      </c>
      <c r="C550" s="223"/>
      <c r="D550" s="223"/>
      <c r="E550" s="218" t="s">
        <v>98303</v>
      </c>
      <c r="F550" s="218" t="s">
        <v>2</v>
      </c>
      <c r="G550" s="218" t="s">
        <v>2</v>
      </c>
      <c r="H550" s="218" t="str">
        <f t="shared" si="8"/>
        <v>Retail Trade (Excluding Automobile)</v>
      </c>
      <c r="I550" s="218" t="s">
        <v>98204</v>
      </c>
      <c r="J550" s="218" t="s">
        <v>98713</v>
      </c>
      <c r="K550" s="218" t="s">
        <v>98714</v>
      </c>
      <c r="L550" s="218">
        <v>5999</v>
      </c>
      <c r="M550" s="214" t="s">
        <v>98605</v>
      </c>
    </row>
    <row r="551" spans="1:13" ht="15">
      <c r="A551" s="218">
        <v>6021</v>
      </c>
      <c r="B551" s="223" t="s">
        <v>97744</v>
      </c>
      <c r="C551" s="223"/>
      <c r="D551" s="223"/>
      <c r="E551" s="218" t="s">
        <v>98304</v>
      </c>
      <c r="F551" s="218" t="s">
        <v>0</v>
      </c>
      <c r="G551" s="218" t="s">
        <v>0</v>
      </c>
      <c r="H551" s="218" t="str">
        <f t="shared" si="8"/>
        <v xml:space="preserve">Financial Lines </v>
      </c>
      <c r="I551" s="218" t="s">
        <v>98305</v>
      </c>
      <c r="J551" s="218" t="s">
        <v>98713</v>
      </c>
      <c r="K551" s="218"/>
      <c r="L551" s="218">
        <v>6021</v>
      </c>
      <c r="M551" s="214" t="s">
        <v>98605</v>
      </c>
    </row>
    <row r="552" spans="1:13" ht="15">
      <c r="A552" s="218">
        <v>6022</v>
      </c>
      <c r="B552" s="223" t="s">
        <v>97744</v>
      </c>
      <c r="C552" s="223"/>
      <c r="D552" s="223"/>
      <c r="E552" s="218" t="s">
        <v>98306</v>
      </c>
      <c r="F552" s="218" t="s">
        <v>0</v>
      </c>
      <c r="G552" s="218" t="s">
        <v>0</v>
      </c>
      <c r="H552" s="218" t="str">
        <f t="shared" si="8"/>
        <v xml:space="preserve">Financial Lines </v>
      </c>
      <c r="I552" s="218" t="s">
        <v>98305</v>
      </c>
      <c r="J552" s="218" t="s">
        <v>98713</v>
      </c>
      <c r="K552" s="218"/>
      <c r="L552" s="218">
        <v>6022</v>
      </c>
      <c r="M552" s="214" t="s">
        <v>98605</v>
      </c>
    </row>
    <row r="553" spans="1:13" ht="15">
      <c r="A553" s="218">
        <v>6023</v>
      </c>
      <c r="B553" s="223" t="s">
        <v>97744</v>
      </c>
      <c r="C553" s="223"/>
      <c r="D553" s="223"/>
      <c r="E553" s="218" t="s">
        <v>98307</v>
      </c>
      <c r="F553" s="218" t="s">
        <v>0</v>
      </c>
      <c r="G553" s="218" t="s">
        <v>0</v>
      </c>
      <c r="H553" s="218" t="str">
        <f t="shared" si="8"/>
        <v xml:space="preserve">Financial Lines </v>
      </c>
      <c r="I553" s="218" t="s">
        <v>98305</v>
      </c>
      <c r="J553" s="218" t="s">
        <v>98713</v>
      </c>
      <c r="K553" s="218"/>
      <c r="L553" s="218">
        <v>6023</v>
      </c>
      <c r="M553" s="214" t="s">
        <v>98605</v>
      </c>
    </row>
    <row r="554" spans="1:13" ht="15">
      <c r="A554" s="218">
        <v>6120</v>
      </c>
      <c r="B554" s="223" t="s">
        <v>97744</v>
      </c>
      <c r="C554" s="223"/>
      <c r="D554" s="223"/>
      <c r="E554" s="218" t="s">
        <v>98308</v>
      </c>
      <c r="F554" s="218" t="s">
        <v>0</v>
      </c>
      <c r="G554" s="218" t="s">
        <v>0</v>
      </c>
      <c r="H554" s="218" t="str">
        <f t="shared" si="8"/>
        <v xml:space="preserve">Financial Lines </v>
      </c>
      <c r="I554" s="218" t="s">
        <v>98305</v>
      </c>
      <c r="J554" s="218" t="s">
        <v>98713</v>
      </c>
      <c r="K554" s="218"/>
      <c r="L554" s="218">
        <v>6120</v>
      </c>
      <c r="M554" s="214" t="s">
        <v>98605</v>
      </c>
    </row>
    <row r="555" spans="1:13" ht="15">
      <c r="A555" s="218">
        <v>6140</v>
      </c>
      <c r="B555" s="223" t="s">
        <v>97744</v>
      </c>
      <c r="C555" s="223"/>
      <c r="D555" s="223"/>
      <c r="E555" s="218" t="s">
        <v>98309</v>
      </c>
      <c r="F555" s="218" t="s">
        <v>97778</v>
      </c>
      <c r="G555" s="218" t="s">
        <v>0</v>
      </c>
      <c r="H555" s="218" t="str">
        <f t="shared" si="8"/>
        <v xml:space="preserve">Financial Lines </v>
      </c>
      <c r="I555" s="218" t="s">
        <v>98305</v>
      </c>
      <c r="J555" s="218" t="s">
        <v>98713</v>
      </c>
      <c r="K555" s="218"/>
      <c r="L555" s="218">
        <v>6140</v>
      </c>
      <c r="M555" s="214" t="s">
        <v>98605</v>
      </c>
    </row>
    <row r="556" spans="1:13" ht="15">
      <c r="A556" s="218">
        <v>6150</v>
      </c>
      <c r="B556" s="223" t="s">
        <v>97744</v>
      </c>
      <c r="C556" s="223"/>
      <c r="D556" s="223"/>
      <c r="E556" s="218" t="s">
        <v>98310</v>
      </c>
      <c r="F556" s="218" t="s">
        <v>0</v>
      </c>
      <c r="G556" s="218" t="s">
        <v>0</v>
      </c>
      <c r="H556" s="218" t="str">
        <f t="shared" si="8"/>
        <v xml:space="preserve">Financial Lines </v>
      </c>
      <c r="I556" s="218" t="s">
        <v>98305</v>
      </c>
      <c r="J556" s="218" t="s">
        <v>98713</v>
      </c>
      <c r="K556" s="218"/>
      <c r="L556" s="218">
        <v>6150</v>
      </c>
      <c r="M556" s="214" t="s">
        <v>98605</v>
      </c>
    </row>
    <row r="557" spans="1:13" ht="15">
      <c r="A557" s="218">
        <v>6210</v>
      </c>
      <c r="B557" s="223" t="s">
        <v>97744</v>
      </c>
      <c r="C557" s="223"/>
      <c r="D557" s="223"/>
      <c r="E557" s="218" t="s">
        <v>98311</v>
      </c>
      <c r="F557" s="218" t="s">
        <v>0</v>
      </c>
      <c r="G557" s="218" t="s">
        <v>0</v>
      </c>
      <c r="H557" s="218" t="str">
        <f t="shared" si="8"/>
        <v xml:space="preserve">Financial Lines </v>
      </c>
      <c r="I557" s="218" t="s">
        <v>98305</v>
      </c>
      <c r="J557" s="218" t="s">
        <v>98713</v>
      </c>
      <c r="K557" s="218"/>
      <c r="L557" s="218">
        <v>6210</v>
      </c>
      <c r="M557" s="214" t="s">
        <v>98605</v>
      </c>
    </row>
    <row r="558" spans="1:13" ht="15">
      <c r="A558" s="218">
        <v>6230</v>
      </c>
      <c r="B558" s="223" t="s">
        <v>97744</v>
      </c>
      <c r="C558" s="223"/>
      <c r="D558" s="223"/>
      <c r="E558" s="218" t="s">
        <v>98312</v>
      </c>
      <c r="F558" s="218" t="s">
        <v>0</v>
      </c>
      <c r="G558" s="218" t="s">
        <v>0</v>
      </c>
      <c r="H558" s="218" t="str">
        <f t="shared" si="8"/>
        <v xml:space="preserve">Financial Lines </v>
      </c>
      <c r="I558" s="218" t="s">
        <v>98305</v>
      </c>
      <c r="J558" s="218" t="s">
        <v>98713</v>
      </c>
      <c r="K558" s="218"/>
      <c r="L558" s="218">
        <v>6230</v>
      </c>
      <c r="M558" s="214" t="s">
        <v>98605</v>
      </c>
    </row>
    <row r="559" spans="1:13" ht="15">
      <c r="A559" s="218">
        <v>6240</v>
      </c>
      <c r="B559" s="223" t="s">
        <v>97744</v>
      </c>
      <c r="C559" s="223"/>
      <c r="D559" s="223"/>
      <c r="E559" s="218" t="s">
        <v>98313</v>
      </c>
      <c r="F559" s="218" t="s">
        <v>0</v>
      </c>
      <c r="G559" s="218" t="s">
        <v>0</v>
      </c>
      <c r="H559" s="218" t="str">
        <f t="shared" si="8"/>
        <v xml:space="preserve">Financial Lines </v>
      </c>
      <c r="I559" s="218" t="s">
        <v>98305</v>
      </c>
      <c r="J559" s="218" t="s">
        <v>98713</v>
      </c>
      <c r="K559" s="218"/>
      <c r="L559" s="218">
        <v>6240</v>
      </c>
      <c r="M559" s="214" t="s">
        <v>98605</v>
      </c>
    </row>
    <row r="560" spans="1:13" ht="15">
      <c r="A560" s="218">
        <v>6250</v>
      </c>
      <c r="B560" s="223" t="s">
        <v>97744</v>
      </c>
      <c r="C560" s="223"/>
      <c r="D560" s="223"/>
      <c r="E560" s="218" t="s">
        <v>98314</v>
      </c>
      <c r="F560" s="218" t="s">
        <v>0</v>
      </c>
      <c r="G560" s="218" t="s">
        <v>0</v>
      </c>
      <c r="H560" s="218" t="str">
        <f t="shared" si="8"/>
        <v xml:space="preserve">Financial Lines </v>
      </c>
      <c r="I560" s="218" t="s">
        <v>98305</v>
      </c>
      <c r="J560" s="218" t="s">
        <v>98713</v>
      </c>
      <c r="K560" s="218"/>
      <c r="L560" s="218">
        <v>6250</v>
      </c>
      <c r="M560" s="214" t="s">
        <v>98605</v>
      </c>
    </row>
    <row r="561" spans="1:13" ht="15">
      <c r="A561" s="218">
        <v>6310</v>
      </c>
      <c r="B561" s="223" t="s">
        <v>97744</v>
      </c>
      <c r="C561" s="223"/>
      <c r="D561" s="223"/>
      <c r="E561" s="218" t="s">
        <v>98315</v>
      </c>
      <c r="F561" s="218" t="s">
        <v>0</v>
      </c>
      <c r="G561" s="218" t="s">
        <v>0</v>
      </c>
      <c r="H561" s="218" t="str">
        <f t="shared" si="8"/>
        <v xml:space="preserve">Financial Lines </v>
      </c>
      <c r="I561" s="218" t="s">
        <v>98305</v>
      </c>
      <c r="J561" s="218" t="s">
        <v>98713</v>
      </c>
      <c r="K561" s="218"/>
      <c r="L561" s="218">
        <v>6310</v>
      </c>
      <c r="M561" s="214" t="s">
        <v>98605</v>
      </c>
    </row>
    <row r="562" spans="1:13" ht="15">
      <c r="A562" s="218">
        <v>6380</v>
      </c>
      <c r="B562" s="223" t="s">
        <v>97744</v>
      </c>
      <c r="C562" s="223"/>
      <c r="D562" s="223"/>
      <c r="E562" s="218" t="s">
        <v>98316</v>
      </c>
      <c r="F562" s="218" t="s">
        <v>0</v>
      </c>
      <c r="G562" s="218" t="s">
        <v>0</v>
      </c>
      <c r="H562" s="218" t="str">
        <f t="shared" si="8"/>
        <v xml:space="preserve">Financial Lines </v>
      </c>
      <c r="I562" s="218" t="s">
        <v>98305</v>
      </c>
      <c r="J562" s="218" t="s">
        <v>98713</v>
      </c>
      <c r="K562" s="218"/>
      <c r="L562" s="218">
        <v>6380</v>
      </c>
      <c r="M562" s="214" t="s">
        <v>98605</v>
      </c>
    </row>
    <row r="563" spans="1:13" ht="15">
      <c r="A563" s="218">
        <v>6390</v>
      </c>
      <c r="B563" s="223" t="s">
        <v>97744</v>
      </c>
      <c r="C563" s="223"/>
      <c r="D563" s="223"/>
      <c r="E563" s="218" t="s">
        <v>98317</v>
      </c>
      <c r="F563" s="218" t="s">
        <v>0</v>
      </c>
      <c r="G563" s="218" t="s">
        <v>0</v>
      </c>
      <c r="H563" s="218" t="str">
        <f t="shared" si="8"/>
        <v xml:space="preserve">Financial Lines </v>
      </c>
      <c r="I563" s="218" t="s">
        <v>98305</v>
      </c>
      <c r="J563" s="218" t="s">
        <v>98713</v>
      </c>
      <c r="K563" s="218"/>
      <c r="L563" s="218">
        <v>6390</v>
      </c>
      <c r="M563" s="214" t="s">
        <v>98605</v>
      </c>
    </row>
    <row r="564" spans="1:13" ht="15">
      <c r="A564" s="218">
        <v>6411</v>
      </c>
      <c r="B564" s="223" t="s">
        <v>97744</v>
      </c>
      <c r="C564" s="223"/>
      <c r="D564" s="223"/>
      <c r="E564" s="218" t="s">
        <v>98318</v>
      </c>
      <c r="F564" s="218" t="s">
        <v>1</v>
      </c>
      <c r="G564" s="218" t="s">
        <v>1</v>
      </c>
      <c r="H564" s="218" t="str">
        <f t="shared" si="8"/>
        <v xml:space="preserve">Financial Lines </v>
      </c>
      <c r="I564" s="218" t="s">
        <v>98305</v>
      </c>
      <c r="J564" s="218" t="s">
        <v>98713</v>
      </c>
      <c r="K564" s="218"/>
      <c r="L564" s="218">
        <v>6411</v>
      </c>
      <c r="M564" s="214" t="s">
        <v>98605</v>
      </c>
    </row>
    <row r="565" spans="1:13" ht="15">
      <c r="A565" s="218">
        <v>6412</v>
      </c>
      <c r="B565" s="223" t="s">
        <v>97744</v>
      </c>
      <c r="C565" s="223"/>
      <c r="D565" s="223"/>
      <c r="E565" s="218" t="s">
        <v>98319</v>
      </c>
      <c r="F565" s="218" t="s">
        <v>0</v>
      </c>
      <c r="G565" s="218" t="s">
        <v>0</v>
      </c>
      <c r="H565" s="218" t="str">
        <f t="shared" si="8"/>
        <v xml:space="preserve">Financial Lines </v>
      </c>
      <c r="I565" s="218" t="s">
        <v>98305</v>
      </c>
      <c r="J565" s="218" t="s">
        <v>98713</v>
      </c>
      <c r="K565" s="218"/>
      <c r="L565" s="218">
        <v>6412</v>
      </c>
      <c r="M565" s="214" t="s">
        <v>98605</v>
      </c>
    </row>
    <row r="566" spans="1:13" ht="15">
      <c r="A566" s="218">
        <v>6413</v>
      </c>
      <c r="B566" s="223" t="s">
        <v>97744</v>
      </c>
      <c r="C566" s="223"/>
      <c r="D566" s="223"/>
      <c r="E566" s="218" t="s">
        <v>98320</v>
      </c>
      <c r="F566" s="218" t="s">
        <v>0</v>
      </c>
      <c r="G566" s="218" t="s">
        <v>0</v>
      </c>
      <c r="H566" s="218" t="str">
        <f t="shared" si="8"/>
        <v xml:space="preserve">Financial Lines </v>
      </c>
      <c r="I566" s="218" t="s">
        <v>98305</v>
      </c>
      <c r="J566" s="218" t="s">
        <v>98713</v>
      </c>
      <c r="K566" s="218"/>
      <c r="L566" s="218">
        <v>6413</v>
      </c>
      <c r="M566" s="214" t="s">
        <v>98605</v>
      </c>
    </row>
    <row r="567" spans="1:13" ht="15">
      <c r="A567" s="218">
        <v>6414</v>
      </c>
      <c r="B567" s="223" t="s">
        <v>97744</v>
      </c>
      <c r="C567" s="223"/>
      <c r="D567" s="223"/>
      <c r="E567" s="218" t="s">
        <v>98321</v>
      </c>
      <c r="F567" s="218" t="s">
        <v>0</v>
      </c>
      <c r="G567" s="218" t="s">
        <v>0</v>
      </c>
      <c r="H567" s="218" t="str">
        <f t="shared" si="8"/>
        <v xml:space="preserve">Financial Lines </v>
      </c>
      <c r="I567" s="218" t="s">
        <v>98305</v>
      </c>
      <c r="J567" s="218" t="s">
        <v>98713</v>
      </c>
      <c r="K567" s="218"/>
      <c r="L567" s="218">
        <v>6414</v>
      </c>
      <c r="M567" s="214" t="s">
        <v>98605</v>
      </c>
    </row>
    <row r="568" spans="1:13" ht="15">
      <c r="A568" s="218">
        <v>6415</v>
      </c>
      <c r="B568" s="223" t="s">
        <v>97744</v>
      </c>
      <c r="C568" s="223"/>
      <c r="D568" s="223"/>
      <c r="E568" s="218" t="s">
        <v>98322</v>
      </c>
      <c r="F568" s="218" t="s">
        <v>0</v>
      </c>
      <c r="G568" s="218" t="s">
        <v>0</v>
      </c>
      <c r="H568" s="218" t="str">
        <f t="shared" si="8"/>
        <v xml:space="preserve">Financial Lines </v>
      </c>
      <c r="I568" s="218" t="s">
        <v>98305</v>
      </c>
      <c r="J568" s="218" t="s">
        <v>98713</v>
      </c>
      <c r="K568" s="218"/>
      <c r="L568" s="218">
        <v>6415</v>
      </c>
      <c r="M568" s="214" t="s">
        <v>98605</v>
      </c>
    </row>
    <row r="569" spans="1:13" ht="15">
      <c r="A569" s="218">
        <v>6501</v>
      </c>
      <c r="B569" s="223" t="s">
        <v>97877</v>
      </c>
      <c r="C569" s="223"/>
      <c r="D569" s="223"/>
      <c r="E569" s="218" t="s">
        <v>98323</v>
      </c>
      <c r="F569" s="218" t="s">
        <v>1</v>
      </c>
      <c r="G569" s="218" t="s">
        <v>1</v>
      </c>
      <c r="H569" s="218" t="str">
        <f t="shared" si="8"/>
        <v>Realty</v>
      </c>
      <c r="I569" s="218" t="s">
        <v>98025</v>
      </c>
      <c r="J569" s="218" t="s">
        <v>98713</v>
      </c>
      <c r="K569" s="218" t="s">
        <v>98714</v>
      </c>
      <c r="L569" s="218">
        <v>6501</v>
      </c>
      <c r="M569" s="214" t="s">
        <v>98602</v>
      </c>
    </row>
    <row r="570" spans="1:13" ht="15">
      <c r="A570" s="218">
        <v>6502</v>
      </c>
      <c r="B570" s="223" t="s">
        <v>97877</v>
      </c>
      <c r="C570" s="223"/>
      <c r="D570" s="223"/>
      <c r="E570" s="218" t="s">
        <v>98324</v>
      </c>
      <c r="F570" s="218" t="s">
        <v>0</v>
      </c>
      <c r="G570" s="218" t="s">
        <v>0</v>
      </c>
      <c r="H570" s="218" t="str">
        <f t="shared" si="8"/>
        <v>Realty</v>
      </c>
      <c r="I570" s="218" t="s">
        <v>98025</v>
      </c>
      <c r="J570" s="218" t="s">
        <v>98713</v>
      </c>
      <c r="K570" s="218" t="s">
        <v>98714</v>
      </c>
      <c r="L570" s="218">
        <v>6502</v>
      </c>
      <c r="M570" s="214" t="s">
        <v>98602</v>
      </c>
    </row>
    <row r="571" spans="1:13" ht="15">
      <c r="A571" s="218">
        <v>6511</v>
      </c>
      <c r="B571" s="223" t="s">
        <v>97877</v>
      </c>
      <c r="C571" s="223"/>
      <c r="D571" s="223"/>
      <c r="E571" s="218" t="s">
        <v>98325</v>
      </c>
      <c r="F571" s="218" t="s">
        <v>1</v>
      </c>
      <c r="G571" s="218" t="s">
        <v>1</v>
      </c>
      <c r="H571" s="218" t="str">
        <f t="shared" si="8"/>
        <v>Realty</v>
      </c>
      <c r="I571" s="218" t="s">
        <v>98025</v>
      </c>
      <c r="J571" s="218" t="s">
        <v>98713</v>
      </c>
      <c r="K571" s="218" t="s">
        <v>98714</v>
      </c>
      <c r="L571" s="218">
        <v>6511</v>
      </c>
      <c r="M571" s="214" t="s">
        <v>98602</v>
      </c>
    </row>
    <row r="572" spans="1:13" ht="15">
      <c r="A572" s="218">
        <v>6512</v>
      </c>
      <c r="B572" s="223" t="s">
        <v>97877</v>
      </c>
      <c r="C572" s="223"/>
      <c r="D572" s="223"/>
      <c r="E572" s="218" t="s">
        <v>98326</v>
      </c>
      <c r="F572" s="218" t="s">
        <v>0</v>
      </c>
      <c r="G572" s="218" t="s">
        <v>0</v>
      </c>
      <c r="H572" s="218" t="str">
        <f t="shared" si="8"/>
        <v>Realty</v>
      </c>
      <c r="I572" s="218" t="s">
        <v>98025</v>
      </c>
      <c r="J572" s="218" t="s">
        <v>98713</v>
      </c>
      <c r="K572" s="218" t="s">
        <v>98714</v>
      </c>
      <c r="L572" s="218">
        <v>6512</v>
      </c>
      <c r="M572" s="214" t="s">
        <v>98602</v>
      </c>
    </row>
    <row r="573" spans="1:13" ht="15">
      <c r="A573" s="218">
        <v>6520</v>
      </c>
      <c r="B573" s="223" t="s">
        <v>97877</v>
      </c>
      <c r="C573" s="223"/>
      <c r="D573" s="223"/>
      <c r="E573" s="218" t="s">
        <v>98327</v>
      </c>
      <c r="F573" s="218" t="s">
        <v>1</v>
      </c>
      <c r="G573" s="218" t="s">
        <v>1</v>
      </c>
      <c r="H573" s="218" t="str">
        <f t="shared" si="8"/>
        <v>Realty</v>
      </c>
      <c r="I573" s="218" t="s">
        <v>98025</v>
      </c>
      <c r="J573" s="218" t="s">
        <v>98713</v>
      </c>
      <c r="K573" s="218" t="s">
        <v>98714</v>
      </c>
      <c r="L573" s="218">
        <v>6520</v>
      </c>
      <c r="M573" s="214" t="s">
        <v>98602</v>
      </c>
    </row>
    <row r="574" spans="1:13" ht="15">
      <c r="A574" s="218">
        <v>6531</v>
      </c>
      <c r="B574" s="223" t="s">
        <v>97877</v>
      </c>
      <c r="C574" s="223"/>
      <c r="D574" s="223"/>
      <c r="E574" s="218" t="s">
        <v>98328</v>
      </c>
      <c r="F574" s="218" t="s">
        <v>1</v>
      </c>
      <c r="G574" s="218" t="s">
        <v>1</v>
      </c>
      <c r="H574" s="218" t="str">
        <f t="shared" si="8"/>
        <v>Realty</v>
      </c>
      <c r="I574" s="218" t="s">
        <v>98025</v>
      </c>
      <c r="J574" s="218" t="s">
        <v>98713</v>
      </c>
      <c r="K574" s="218" t="s">
        <v>98714</v>
      </c>
      <c r="L574" s="218">
        <v>6531</v>
      </c>
      <c r="M574" s="214" t="s">
        <v>98602</v>
      </c>
    </row>
    <row r="575" spans="1:13" ht="15">
      <c r="A575" s="218">
        <v>6532</v>
      </c>
      <c r="B575" s="223" t="s">
        <v>97877</v>
      </c>
      <c r="C575" s="223"/>
      <c r="D575" s="223"/>
      <c r="E575" s="218" t="s">
        <v>98329</v>
      </c>
      <c r="F575" s="218" t="s">
        <v>0</v>
      </c>
      <c r="G575" s="218" t="s">
        <v>0</v>
      </c>
      <c r="H575" s="218" t="str">
        <f t="shared" si="8"/>
        <v>Realty</v>
      </c>
      <c r="I575" s="218" t="s">
        <v>98025</v>
      </c>
      <c r="J575" s="218" t="s">
        <v>98713</v>
      </c>
      <c r="K575" s="218" t="s">
        <v>98714</v>
      </c>
      <c r="L575" s="218">
        <v>6532</v>
      </c>
      <c r="M575" s="214" t="s">
        <v>98602</v>
      </c>
    </row>
    <row r="576" spans="1:13" ht="15">
      <c r="A576" s="218">
        <v>6541</v>
      </c>
      <c r="B576" s="223" t="s">
        <v>97877</v>
      </c>
      <c r="C576" s="223"/>
      <c r="D576" s="223"/>
      <c r="E576" s="218" t="s">
        <v>98330</v>
      </c>
      <c r="F576" s="218" t="s">
        <v>1</v>
      </c>
      <c r="G576" s="218" t="s">
        <v>1</v>
      </c>
      <c r="H576" s="218" t="str">
        <f t="shared" si="8"/>
        <v>Realty</v>
      </c>
      <c r="I576" s="218" t="s">
        <v>98025</v>
      </c>
      <c r="J576" s="218" t="s">
        <v>98713</v>
      </c>
      <c r="K576" s="218" t="s">
        <v>98714</v>
      </c>
      <c r="L576" s="218">
        <v>6541</v>
      </c>
      <c r="M576" s="214" t="s">
        <v>98602</v>
      </c>
    </row>
    <row r="577" spans="1:13" ht="15">
      <c r="A577" s="218">
        <v>6542</v>
      </c>
      <c r="B577" s="223" t="s">
        <v>97877</v>
      </c>
      <c r="C577" s="223"/>
      <c r="D577" s="223"/>
      <c r="E577" s="218" t="s">
        <v>98331</v>
      </c>
      <c r="F577" s="218" t="s">
        <v>1</v>
      </c>
      <c r="G577" s="218" t="s">
        <v>1</v>
      </c>
      <c r="H577" s="218" t="str">
        <f t="shared" si="8"/>
        <v>Realty</v>
      </c>
      <c r="I577" s="218" t="s">
        <v>98025</v>
      </c>
      <c r="J577" s="218" t="s">
        <v>98713</v>
      </c>
      <c r="K577" s="218" t="s">
        <v>98714</v>
      </c>
      <c r="L577" s="218">
        <v>6542</v>
      </c>
      <c r="M577" s="214" t="s">
        <v>98602</v>
      </c>
    </row>
    <row r="578" spans="1:13" ht="15">
      <c r="A578" s="218">
        <v>6550</v>
      </c>
      <c r="B578" s="223" t="s">
        <v>97877</v>
      </c>
      <c r="C578" s="223"/>
      <c r="D578" s="223"/>
      <c r="E578" s="218" t="s">
        <v>98332</v>
      </c>
      <c r="F578" s="218" t="s">
        <v>3</v>
      </c>
      <c r="G578" s="218" t="s">
        <v>3</v>
      </c>
      <c r="H578" s="218" t="str">
        <f t="shared" si="8"/>
        <v>Realty</v>
      </c>
      <c r="I578" s="218" t="s">
        <v>98025</v>
      </c>
      <c r="J578" s="218" t="s">
        <v>98713</v>
      </c>
      <c r="K578" s="218" t="s">
        <v>98714</v>
      </c>
      <c r="L578" s="218">
        <v>6550</v>
      </c>
      <c r="M578" s="214" t="s">
        <v>98602</v>
      </c>
    </row>
    <row r="579" spans="1:13" ht="15">
      <c r="A579" s="218">
        <v>6580</v>
      </c>
      <c r="B579" s="223" t="s">
        <v>97877</v>
      </c>
      <c r="C579" s="223"/>
      <c r="D579" s="223"/>
      <c r="E579" s="218" t="s">
        <v>98333</v>
      </c>
      <c r="F579" s="218" t="s">
        <v>0</v>
      </c>
      <c r="G579" s="218" t="s">
        <v>0</v>
      </c>
      <c r="H579" s="218" t="str">
        <f t="shared" ref="H579:H642" si="9">PROPER(I579)</f>
        <v>Business And Personal Services</v>
      </c>
      <c r="I579" s="218" t="s">
        <v>97749</v>
      </c>
      <c r="J579" s="218" t="s">
        <v>98713</v>
      </c>
      <c r="K579" s="218" t="s">
        <v>98714</v>
      </c>
      <c r="L579" s="218">
        <v>6580</v>
      </c>
      <c r="M579" s="214" t="s">
        <v>98605</v>
      </c>
    </row>
    <row r="580" spans="1:13" ht="15">
      <c r="A580" s="218">
        <v>6610</v>
      </c>
      <c r="B580" s="223" t="s">
        <v>97877</v>
      </c>
      <c r="C580" s="223"/>
      <c r="D580" s="223"/>
      <c r="E580" s="218" t="s">
        <v>98334</v>
      </c>
      <c r="F580" s="218" t="s">
        <v>0</v>
      </c>
      <c r="G580" s="218" t="s">
        <v>0</v>
      </c>
      <c r="H580" s="218" t="str">
        <f t="shared" si="9"/>
        <v>Realty</v>
      </c>
      <c r="I580" s="218" t="s">
        <v>98025</v>
      </c>
      <c r="J580" s="218" t="s">
        <v>98713</v>
      </c>
      <c r="K580" s="218" t="s">
        <v>98714</v>
      </c>
      <c r="L580" s="218">
        <v>6610</v>
      </c>
      <c r="M580" s="214" t="s">
        <v>98602</v>
      </c>
    </row>
    <row r="581" spans="1:13" ht="15">
      <c r="A581" s="218">
        <v>6621</v>
      </c>
      <c r="B581" s="223" t="s">
        <v>97877</v>
      </c>
      <c r="C581" s="223"/>
      <c r="D581" s="223"/>
      <c r="E581" s="218" t="s">
        <v>98335</v>
      </c>
      <c r="F581" s="218" t="s">
        <v>0</v>
      </c>
      <c r="G581" s="218" t="s">
        <v>0</v>
      </c>
      <c r="H581" s="218" t="str">
        <f t="shared" si="9"/>
        <v>Realty</v>
      </c>
      <c r="I581" s="218" t="s">
        <v>98025</v>
      </c>
      <c r="J581" s="218" t="s">
        <v>98713</v>
      </c>
      <c r="K581" s="218" t="s">
        <v>98714</v>
      </c>
      <c r="L581" s="218">
        <v>6621</v>
      </c>
      <c r="M581" s="214" t="s">
        <v>98602</v>
      </c>
    </row>
    <row r="582" spans="1:13" ht="15">
      <c r="A582" s="218">
        <v>6622</v>
      </c>
      <c r="B582" s="223" t="s">
        <v>97877</v>
      </c>
      <c r="C582" s="223"/>
      <c r="D582" s="223"/>
      <c r="E582" s="218" t="s">
        <v>98336</v>
      </c>
      <c r="F582" s="218" t="s">
        <v>1</v>
      </c>
      <c r="G582" s="218" t="s">
        <v>1</v>
      </c>
      <c r="H582" s="218" t="str">
        <f t="shared" si="9"/>
        <v>Realty</v>
      </c>
      <c r="I582" s="218" t="s">
        <v>98025</v>
      </c>
      <c r="J582" s="218" t="s">
        <v>98713</v>
      </c>
      <c r="K582" s="218" t="s">
        <v>98714</v>
      </c>
      <c r="L582" s="218">
        <v>6622</v>
      </c>
      <c r="M582" s="214" t="s">
        <v>98602</v>
      </c>
    </row>
    <row r="583" spans="1:13" ht="15">
      <c r="A583" s="218">
        <v>6631</v>
      </c>
      <c r="B583" s="223" t="s">
        <v>97877</v>
      </c>
      <c r="C583" s="223"/>
      <c r="D583" s="223"/>
      <c r="E583" s="218" t="s">
        <v>98337</v>
      </c>
      <c r="F583" s="218" t="s">
        <v>1</v>
      </c>
      <c r="G583" s="218" t="s">
        <v>1</v>
      </c>
      <c r="H583" s="218" t="str">
        <f t="shared" si="9"/>
        <v>Realty</v>
      </c>
      <c r="I583" s="218" t="s">
        <v>98025</v>
      </c>
      <c r="J583" s="218"/>
      <c r="K583" s="218"/>
      <c r="L583" s="218">
        <v>6631</v>
      </c>
      <c r="M583" s="214" t="s">
        <v>98602</v>
      </c>
    </row>
    <row r="584" spans="1:13" ht="15">
      <c r="A584" s="218">
        <v>6632</v>
      </c>
      <c r="B584" s="223" t="s">
        <v>97877</v>
      </c>
      <c r="C584" s="223"/>
      <c r="D584" s="223"/>
      <c r="E584" s="218" t="s">
        <v>98338</v>
      </c>
      <c r="F584" s="218" t="s">
        <v>1</v>
      </c>
      <c r="G584" s="218" t="s">
        <v>1</v>
      </c>
      <c r="H584" s="218" t="str">
        <f t="shared" si="9"/>
        <v>Realty</v>
      </c>
      <c r="I584" s="218" t="s">
        <v>98025</v>
      </c>
      <c r="J584" s="218" t="s">
        <v>98713</v>
      </c>
      <c r="K584" s="218" t="s">
        <v>98714</v>
      </c>
      <c r="L584" s="218">
        <v>6632</v>
      </c>
      <c r="M584" s="214" t="s">
        <v>98602</v>
      </c>
    </row>
    <row r="585" spans="1:13" ht="15">
      <c r="A585" s="218">
        <v>6633</v>
      </c>
      <c r="B585" s="223" t="s">
        <v>97877</v>
      </c>
      <c r="C585" s="223"/>
      <c r="D585" s="223"/>
      <c r="E585" s="218" t="s">
        <v>98339</v>
      </c>
      <c r="F585" s="218" t="s">
        <v>1</v>
      </c>
      <c r="G585" s="218" t="s">
        <v>1</v>
      </c>
      <c r="H585" s="218" t="str">
        <f t="shared" si="9"/>
        <v>Realty</v>
      </c>
      <c r="I585" s="218" t="s">
        <v>98025</v>
      </c>
      <c r="J585" s="218" t="s">
        <v>98713</v>
      </c>
      <c r="K585" s="218" t="s">
        <v>98714</v>
      </c>
      <c r="L585" s="218">
        <v>6633</v>
      </c>
      <c r="M585" s="214" t="s">
        <v>98602</v>
      </c>
    </row>
    <row r="586" spans="1:13" ht="15">
      <c r="A586" s="218">
        <v>6641</v>
      </c>
      <c r="B586" s="223" t="s">
        <v>97877</v>
      </c>
      <c r="C586" s="223"/>
      <c r="D586" s="223"/>
      <c r="E586" s="218" t="s">
        <v>98340</v>
      </c>
      <c r="F586" s="218" t="s">
        <v>0</v>
      </c>
      <c r="G586" s="218" t="s">
        <v>0</v>
      </c>
      <c r="H586" s="218" t="str">
        <f t="shared" si="9"/>
        <v>Realty</v>
      </c>
      <c r="I586" s="218" t="s">
        <v>98025</v>
      </c>
      <c r="J586" s="218" t="s">
        <v>98713</v>
      </c>
      <c r="K586" s="218" t="s">
        <v>98714</v>
      </c>
      <c r="L586" s="218">
        <v>6641</v>
      </c>
      <c r="M586" s="214" t="s">
        <v>98602</v>
      </c>
    </row>
    <row r="587" spans="1:13" ht="15">
      <c r="A587" s="218">
        <v>6642</v>
      </c>
      <c r="B587" s="223" t="s">
        <v>97877</v>
      </c>
      <c r="C587" s="223"/>
      <c r="D587" s="223"/>
      <c r="E587" s="218" t="s">
        <v>98341</v>
      </c>
      <c r="F587" s="218" t="s">
        <v>1</v>
      </c>
      <c r="G587" s="218" t="s">
        <v>1</v>
      </c>
      <c r="H587" s="218" t="str">
        <f t="shared" si="9"/>
        <v>Realty</v>
      </c>
      <c r="I587" s="218" t="s">
        <v>98025</v>
      </c>
      <c r="J587" s="218" t="s">
        <v>98713</v>
      </c>
      <c r="K587" s="218" t="s">
        <v>98714</v>
      </c>
      <c r="L587" s="218">
        <v>6642</v>
      </c>
      <c r="M587" s="214" t="s">
        <v>98602</v>
      </c>
    </row>
    <row r="588" spans="1:13" ht="15">
      <c r="A588" s="218">
        <v>6650</v>
      </c>
      <c r="B588" s="223" t="s">
        <v>97877</v>
      </c>
      <c r="C588" s="223"/>
      <c r="D588" s="223"/>
      <c r="E588" s="218" t="s">
        <v>98342</v>
      </c>
      <c r="F588" s="218" t="s">
        <v>0</v>
      </c>
      <c r="G588" s="218" t="s">
        <v>0</v>
      </c>
      <c r="H588" s="218" t="str">
        <f t="shared" si="9"/>
        <v>Realty</v>
      </c>
      <c r="I588" s="218" t="s">
        <v>98025</v>
      </c>
      <c r="J588" s="218" t="s">
        <v>98713</v>
      </c>
      <c r="K588" s="218" t="s">
        <v>98714</v>
      </c>
      <c r="L588" s="218">
        <v>6650</v>
      </c>
      <c r="M588" s="214" t="s">
        <v>98602</v>
      </c>
    </row>
    <row r="589" spans="1:13" ht="15">
      <c r="A589" s="218">
        <v>6660</v>
      </c>
      <c r="B589" s="223" t="s">
        <v>97877</v>
      </c>
      <c r="C589" s="223"/>
      <c r="D589" s="223"/>
      <c r="E589" s="218" t="s">
        <v>98343</v>
      </c>
      <c r="F589" s="218" t="s">
        <v>1</v>
      </c>
      <c r="G589" s="218" t="s">
        <v>1</v>
      </c>
      <c r="H589" s="218" t="str">
        <f t="shared" si="9"/>
        <v>Realty</v>
      </c>
      <c r="I589" s="218" t="s">
        <v>98025</v>
      </c>
      <c r="J589" s="218" t="s">
        <v>98713</v>
      </c>
      <c r="K589" s="218" t="s">
        <v>98714</v>
      </c>
      <c r="L589" s="218">
        <v>6660</v>
      </c>
      <c r="M589" s="214" t="s">
        <v>98602</v>
      </c>
    </row>
    <row r="590" spans="1:13" ht="15">
      <c r="A590" s="218">
        <v>6670</v>
      </c>
      <c r="B590" s="223" t="s">
        <v>97877</v>
      </c>
      <c r="C590" s="223"/>
      <c r="D590" s="223"/>
      <c r="E590" s="218" t="s">
        <v>98344</v>
      </c>
      <c r="F590" s="218" t="s">
        <v>0</v>
      </c>
      <c r="G590" s="218" t="s">
        <v>0</v>
      </c>
      <c r="H590" s="218" t="str">
        <f t="shared" si="9"/>
        <v>Realty</v>
      </c>
      <c r="I590" s="218" t="s">
        <v>98025</v>
      </c>
      <c r="J590" s="218" t="s">
        <v>98713</v>
      </c>
      <c r="K590" s="218" t="s">
        <v>98714</v>
      </c>
      <c r="L590" s="218">
        <v>6670</v>
      </c>
      <c r="M590" s="214" t="s">
        <v>98602</v>
      </c>
    </row>
    <row r="591" spans="1:13" ht="15">
      <c r="A591" s="218">
        <v>7011</v>
      </c>
      <c r="B591" s="223" t="s">
        <v>98265</v>
      </c>
      <c r="C591" s="223"/>
      <c r="D591" s="223"/>
      <c r="E591" s="218" t="s">
        <v>98345</v>
      </c>
      <c r="F591" s="218" t="s">
        <v>97778</v>
      </c>
      <c r="G591" s="218" t="s">
        <v>0</v>
      </c>
      <c r="H591" s="218" t="str">
        <f t="shared" si="9"/>
        <v>Accommodation, Food &amp; Beverage Services</v>
      </c>
      <c r="I591" s="218" t="s">
        <v>98267</v>
      </c>
      <c r="J591" s="218" t="s">
        <v>98713</v>
      </c>
      <c r="K591" s="218" t="s">
        <v>98714</v>
      </c>
      <c r="L591" s="218">
        <v>7011</v>
      </c>
      <c r="M591" s="214" t="s">
        <v>97753</v>
      </c>
    </row>
    <row r="592" spans="1:13" ht="15">
      <c r="A592" s="218">
        <v>7012</v>
      </c>
      <c r="B592" s="223" t="s">
        <v>98265</v>
      </c>
      <c r="C592" s="223"/>
      <c r="D592" s="223"/>
      <c r="E592" s="218" t="s">
        <v>98346</v>
      </c>
      <c r="F592" s="218" t="s">
        <v>97778</v>
      </c>
      <c r="G592" s="218" t="s">
        <v>0</v>
      </c>
      <c r="H592" s="218" t="str">
        <f t="shared" si="9"/>
        <v>Accommodation, Food &amp; Beverage Services</v>
      </c>
      <c r="I592" s="218" t="s">
        <v>98267</v>
      </c>
      <c r="J592" s="218" t="s">
        <v>98713</v>
      </c>
      <c r="K592" s="218" t="s">
        <v>98714</v>
      </c>
      <c r="L592" s="218">
        <v>7012</v>
      </c>
      <c r="M592" s="214" t="s">
        <v>97753</v>
      </c>
    </row>
    <row r="593" spans="1:13" ht="15">
      <c r="A593" s="218">
        <v>7021</v>
      </c>
      <c r="B593" s="223" t="s">
        <v>98265</v>
      </c>
      <c r="C593" s="223"/>
      <c r="D593" s="223"/>
      <c r="E593" s="218" t="s">
        <v>98347</v>
      </c>
      <c r="F593" s="218" t="s">
        <v>97778</v>
      </c>
      <c r="G593" s="218" t="s">
        <v>2</v>
      </c>
      <c r="H593" s="218" t="str">
        <f t="shared" si="9"/>
        <v>Accommodation, Food &amp; Beverage Services</v>
      </c>
      <c r="I593" s="218" t="s">
        <v>98267</v>
      </c>
      <c r="J593" s="218" t="s">
        <v>98713</v>
      </c>
      <c r="K593" s="218" t="s">
        <v>98714</v>
      </c>
      <c r="L593" s="218">
        <v>7021</v>
      </c>
      <c r="M593" s="214" t="s">
        <v>97753</v>
      </c>
    </row>
    <row r="594" spans="1:13" ht="15">
      <c r="A594" s="218">
        <v>7022</v>
      </c>
      <c r="B594" s="223" t="s">
        <v>98265</v>
      </c>
      <c r="C594" s="223"/>
      <c r="D594" s="223"/>
      <c r="E594" s="218" t="s">
        <v>98348</v>
      </c>
      <c r="F594" s="218" t="s">
        <v>97778</v>
      </c>
      <c r="G594" s="218" t="s">
        <v>2</v>
      </c>
      <c r="H594" s="218" t="str">
        <f t="shared" si="9"/>
        <v>Accommodation, Food &amp; Beverage Services</v>
      </c>
      <c r="I594" s="218" t="s">
        <v>98267</v>
      </c>
      <c r="J594" s="218" t="s">
        <v>98713</v>
      </c>
      <c r="K594" s="218" t="s">
        <v>98714</v>
      </c>
      <c r="L594" s="218">
        <v>7022</v>
      </c>
      <c r="M594" s="214" t="s">
        <v>97753</v>
      </c>
    </row>
    <row r="595" spans="1:13" ht="15">
      <c r="A595" s="218">
        <v>7031</v>
      </c>
      <c r="B595" s="223" t="s">
        <v>98265</v>
      </c>
      <c r="C595" s="223"/>
      <c r="D595" s="223"/>
      <c r="E595" s="218" t="s">
        <v>98349</v>
      </c>
      <c r="F595" s="218" t="s">
        <v>3</v>
      </c>
      <c r="G595" s="218" t="s">
        <v>3</v>
      </c>
      <c r="H595" s="218" t="str">
        <f t="shared" si="9"/>
        <v>Realty</v>
      </c>
      <c r="I595" s="218" t="s">
        <v>98025</v>
      </c>
      <c r="J595" s="218"/>
      <c r="K595" s="218"/>
      <c r="L595" s="218">
        <v>7031</v>
      </c>
      <c r="M595" s="214" t="s">
        <v>98602</v>
      </c>
    </row>
    <row r="596" spans="1:13" ht="15">
      <c r="A596" s="218">
        <v>7032</v>
      </c>
      <c r="B596" s="223" t="s">
        <v>98265</v>
      </c>
      <c r="C596" s="223"/>
      <c r="D596" s="223"/>
      <c r="E596" s="218" t="s">
        <v>98350</v>
      </c>
      <c r="F596" s="218" t="s">
        <v>3</v>
      </c>
      <c r="G596" s="218" t="s">
        <v>3</v>
      </c>
      <c r="H596" s="218" t="str">
        <f t="shared" si="9"/>
        <v>Accommodation, Food &amp; Beverage Services</v>
      </c>
      <c r="I596" s="218" t="s">
        <v>98267</v>
      </c>
      <c r="J596" s="218" t="s">
        <v>98713</v>
      </c>
      <c r="K596" s="218" t="s">
        <v>98714</v>
      </c>
      <c r="L596" s="218">
        <v>7032</v>
      </c>
      <c r="M596" s="214" t="s">
        <v>97753</v>
      </c>
    </row>
    <row r="597" spans="1:13" ht="15">
      <c r="A597" s="218">
        <v>7041</v>
      </c>
      <c r="B597" s="223" t="s">
        <v>98265</v>
      </c>
      <c r="C597" s="223"/>
      <c r="D597" s="223"/>
      <c r="E597" s="218" t="s">
        <v>98351</v>
      </c>
      <c r="F597" s="218" t="s">
        <v>2</v>
      </c>
      <c r="G597" s="218" t="s">
        <v>2</v>
      </c>
      <c r="H597" s="218" t="str">
        <f t="shared" si="9"/>
        <v>Accommodation, Food &amp; Beverage Services</v>
      </c>
      <c r="I597" s="218" t="s">
        <v>98267</v>
      </c>
      <c r="J597" s="218" t="s">
        <v>98713</v>
      </c>
      <c r="K597" s="218" t="s">
        <v>98714</v>
      </c>
      <c r="L597" s="218">
        <v>7041</v>
      </c>
      <c r="M597" s="214" t="s">
        <v>97753</v>
      </c>
    </row>
    <row r="598" spans="1:13" ht="15">
      <c r="A598" s="218">
        <v>7042</v>
      </c>
      <c r="B598" s="223" t="s">
        <v>98265</v>
      </c>
      <c r="C598" s="223"/>
      <c r="D598" s="223"/>
      <c r="E598" s="218" t="s">
        <v>98352</v>
      </c>
      <c r="F598" s="218" t="s">
        <v>97778</v>
      </c>
      <c r="G598" s="218" t="s">
        <v>2</v>
      </c>
      <c r="H598" s="218" t="str">
        <f t="shared" si="9"/>
        <v>Accommodation, Food &amp; Beverage Services</v>
      </c>
      <c r="I598" s="218" t="s">
        <v>98267</v>
      </c>
      <c r="J598" s="218" t="s">
        <v>98713</v>
      </c>
      <c r="K598" s="218" t="s">
        <v>98714</v>
      </c>
      <c r="L598" s="218">
        <v>7042</v>
      </c>
      <c r="M598" s="214" t="s">
        <v>97753</v>
      </c>
    </row>
    <row r="599" spans="1:13" ht="15">
      <c r="A599" s="218">
        <v>7043</v>
      </c>
      <c r="B599" s="223" t="s">
        <v>98265</v>
      </c>
      <c r="C599" s="223"/>
      <c r="D599" s="223"/>
      <c r="E599" s="218" t="s">
        <v>98353</v>
      </c>
      <c r="F599" s="218" t="s">
        <v>1</v>
      </c>
      <c r="G599" s="218" t="s">
        <v>1</v>
      </c>
      <c r="H599" s="218" t="str">
        <f t="shared" si="9"/>
        <v>Accommodation, Food &amp; Beverage Services</v>
      </c>
      <c r="I599" s="218" t="s">
        <v>98267</v>
      </c>
      <c r="J599" s="218" t="s">
        <v>98713</v>
      </c>
      <c r="K599" s="218" t="s">
        <v>98714</v>
      </c>
      <c r="L599" s="218">
        <v>7043</v>
      </c>
      <c r="M599" s="214" t="s">
        <v>97753</v>
      </c>
    </row>
    <row r="600" spans="1:13" ht="15">
      <c r="A600" s="218">
        <v>7044</v>
      </c>
      <c r="B600" s="223" t="s">
        <v>98265</v>
      </c>
      <c r="C600" s="223"/>
      <c r="D600" s="223"/>
      <c r="E600" s="218" t="s">
        <v>98354</v>
      </c>
      <c r="F600" s="218" t="s">
        <v>2</v>
      </c>
      <c r="G600" s="218" t="s">
        <v>2</v>
      </c>
      <c r="H600" s="218" t="str">
        <f t="shared" si="9"/>
        <v>Accommodation, Food &amp; Beverage Services</v>
      </c>
      <c r="I600" s="218" t="s">
        <v>98267</v>
      </c>
      <c r="J600" s="218" t="s">
        <v>98713</v>
      </c>
      <c r="K600" s="218" t="s">
        <v>98714</v>
      </c>
      <c r="L600" s="218">
        <v>7044</v>
      </c>
      <c r="M600" s="214" t="s">
        <v>97753</v>
      </c>
    </row>
    <row r="601" spans="1:13" ht="15">
      <c r="A601" s="218">
        <v>7051</v>
      </c>
      <c r="B601" s="223" t="s">
        <v>98265</v>
      </c>
      <c r="C601" s="223"/>
      <c r="D601" s="223"/>
      <c r="E601" s="218" t="s">
        <v>98355</v>
      </c>
      <c r="F601" s="218" t="s">
        <v>2</v>
      </c>
      <c r="G601" s="218" t="s">
        <v>2</v>
      </c>
      <c r="H601" s="218" t="str">
        <f t="shared" si="9"/>
        <v>Accommodation, Food &amp; Beverage Services</v>
      </c>
      <c r="I601" s="218" t="s">
        <v>98267</v>
      </c>
      <c r="J601" s="218" t="s">
        <v>98713</v>
      </c>
      <c r="K601" s="218" t="s">
        <v>98714</v>
      </c>
      <c r="L601" s="218">
        <v>7051</v>
      </c>
      <c r="M601" s="214" t="s">
        <v>97753</v>
      </c>
    </row>
    <row r="602" spans="1:13" ht="15">
      <c r="A602" s="218">
        <v>7052</v>
      </c>
      <c r="B602" s="223" t="s">
        <v>98265</v>
      </c>
      <c r="C602" s="223"/>
      <c r="D602" s="223"/>
      <c r="E602" s="218" t="s">
        <v>98356</v>
      </c>
      <c r="F602" s="218" t="s">
        <v>2</v>
      </c>
      <c r="G602" s="218" t="s">
        <v>2</v>
      </c>
      <c r="H602" s="218" t="str">
        <f t="shared" si="9"/>
        <v>Accommodation, Food &amp; Beverage Services</v>
      </c>
      <c r="I602" s="218" t="s">
        <v>98267</v>
      </c>
      <c r="J602" s="218" t="s">
        <v>98713</v>
      </c>
      <c r="K602" s="218" t="s">
        <v>98714</v>
      </c>
      <c r="L602" s="218">
        <v>7052</v>
      </c>
      <c r="M602" s="214" t="s">
        <v>97753</v>
      </c>
    </row>
    <row r="603" spans="1:13" ht="15">
      <c r="A603" s="218">
        <v>7053</v>
      </c>
      <c r="B603" s="223" t="s">
        <v>98265</v>
      </c>
      <c r="C603" s="223"/>
      <c r="D603" s="223"/>
      <c r="E603" s="218" t="s">
        <v>98357</v>
      </c>
      <c r="F603" s="218" t="s">
        <v>97778</v>
      </c>
      <c r="G603" s="218" t="s">
        <v>2</v>
      </c>
      <c r="H603" s="218" t="str">
        <f t="shared" si="9"/>
        <v>Accommodation, Food &amp; Beverage Services</v>
      </c>
      <c r="I603" s="218" t="s">
        <v>98267</v>
      </c>
      <c r="J603" s="218" t="s">
        <v>98713</v>
      </c>
      <c r="K603" s="218" t="s">
        <v>98714</v>
      </c>
      <c r="L603" s="218">
        <v>7053</v>
      </c>
      <c r="M603" s="214" t="s">
        <v>97753</v>
      </c>
    </row>
    <row r="604" spans="1:13" ht="15">
      <c r="A604" s="218">
        <v>7054</v>
      </c>
      <c r="B604" s="223" t="s">
        <v>98265</v>
      </c>
      <c r="C604" s="223"/>
      <c r="D604" s="223"/>
      <c r="E604" s="218" t="s">
        <v>98358</v>
      </c>
      <c r="F604" s="218" t="s">
        <v>1</v>
      </c>
      <c r="G604" s="218" t="s">
        <v>1</v>
      </c>
      <c r="H604" s="218" t="str">
        <f t="shared" si="9"/>
        <v>Accommodation, Food &amp; Beverage Services</v>
      </c>
      <c r="I604" s="218" t="s">
        <v>98267</v>
      </c>
      <c r="J604" s="218" t="s">
        <v>98713</v>
      </c>
      <c r="K604" s="218" t="s">
        <v>98714</v>
      </c>
      <c r="L604" s="218">
        <v>7054</v>
      </c>
      <c r="M604" s="214" t="s">
        <v>97753</v>
      </c>
    </row>
    <row r="605" spans="1:13" ht="15">
      <c r="A605" s="218">
        <v>7061</v>
      </c>
      <c r="B605" s="223" t="s">
        <v>98265</v>
      </c>
      <c r="C605" s="223"/>
      <c r="D605" s="223"/>
      <c r="E605" s="218" t="s">
        <v>98359</v>
      </c>
      <c r="F605" s="218" t="s">
        <v>3</v>
      </c>
      <c r="G605" s="218" t="s">
        <v>3</v>
      </c>
      <c r="H605" s="218" t="str">
        <f t="shared" si="9"/>
        <v>Accommodation, Food &amp; Beverage Services</v>
      </c>
      <c r="I605" s="218" t="s">
        <v>98267</v>
      </c>
      <c r="J605" s="218" t="s">
        <v>98713</v>
      </c>
      <c r="K605" s="218" t="s">
        <v>98714</v>
      </c>
      <c r="L605" s="218">
        <v>7061</v>
      </c>
      <c r="M605" s="214" t="s">
        <v>97753</v>
      </c>
    </row>
    <row r="606" spans="1:13" ht="15">
      <c r="A606" s="218">
        <v>7062</v>
      </c>
      <c r="B606" s="223" t="s">
        <v>98265</v>
      </c>
      <c r="C606" s="223"/>
      <c r="D606" s="223"/>
      <c r="E606" s="218" t="s">
        <v>98360</v>
      </c>
      <c r="F606" s="218" t="s">
        <v>3</v>
      </c>
      <c r="G606" s="218" t="s">
        <v>3</v>
      </c>
      <c r="H606" s="218" t="str">
        <f t="shared" si="9"/>
        <v>Accommodation, Food &amp; Beverage Services</v>
      </c>
      <c r="I606" s="218" t="s">
        <v>98267</v>
      </c>
      <c r="J606" s="218" t="s">
        <v>98713</v>
      </c>
      <c r="K606" s="218" t="s">
        <v>98714</v>
      </c>
      <c r="L606" s="218">
        <v>7062</v>
      </c>
      <c r="M606" s="214" t="s">
        <v>97753</v>
      </c>
    </row>
    <row r="607" spans="1:13" ht="15">
      <c r="A607" s="218">
        <v>7063</v>
      </c>
      <c r="B607" s="223" t="s">
        <v>98265</v>
      </c>
      <c r="C607" s="223"/>
      <c r="D607" s="223"/>
      <c r="E607" s="218" t="s">
        <v>98361</v>
      </c>
      <c r="F607" s="218" t="s">
        <v>3</v>
      </c>
      <c r="G607" s="218" t="s">
        <v>3</v>
      </c>
      <c r="H607" s="218" t="str">
        <f t="shared" si="9"/>
        <v>Accommodation, Food &amp; Beverage Services</v>
      </c>
      <c r="I607" s="218" t="s">
        <v>98267</v>
      </c>
      <c r="J607" s="218" t="s">
        <v>98713</v>
      </c>
      <c r="K607" s="218" t="s">
        <v>98714</v>
      </c>
      <c r="L607" s="218">
        <v>7063</v>
      </c>
      <c r="M607" s="214" t="s">
        <v>97753</v>
      </c>
    </row>
    <row r="608" spans="1:13" ht="15">
      <c r="A608" s="218">
        <v>7210</v>
      </c>
      <c r="B608" s="223" t="s">
        <v>97744</v>
      </c>
      <c r="C608" s="223"/>
      <c r="D608" s="223"/>
      <c r="E608" s="218" t="s">
        <v>98362</v>
      </c>
      <c r="F608" s="218" t="s">
        <v>2</v>
      </c>
      <c r="G608" s="218" t="s">
        <v>2</v>
      </c>
      <c r="H608" s="218" t="str">
        <f t="shared" si="9"/>
        <v>Business And Personal Services</v>
      </c>
      <c r="I608" s="218" t="s">
        <v>97749</v>
      </c>
      <c r="J608" s="218" t="s">
        <v>98713</v>
      </c>
      <c r="K608" s="218"/>
      <c r="L608" s="218">
        <v>7210</v>
      </c>
      <c r="M608" s="214" t="s">
        <v>98605</v>
      </c>
    </row>
    <row r="609" spans="1:13" ht="15">
      <c r="A609" s="218">
        <v>7220</v>
      </c>
      <c r="B609" s="223" t="s">
        <v>97744</v>
      </c>
      <c r="C609" s="223"/>
      <c r="D609" s="223"/>
      <c r="E609" s="218" t="s">
        <v>98363</v>
      </c>
      <c r="F609" s="218" t="s">
        <v>1</v>
      </c>
      <c r="G609" s="218" t="s">
        <v>1</v>
      </c>
      <c r="H609" s="218" t="str">
        <f t="shared" si="9"/>
        <v>Business And Personal Services</v>
      </c>
      <c r="I609" s="218" t="s">
        <v>97749</v>
      </c>
      <c r="J609" s="218" t="s">
        <v>98713</v>
      </c>
      <c r="K609" s="218"/>
      <c r="L609" s="218">
        <v>7220</v>
      </c>
      <c r="M609" s="214" t="s">
        <v>98605</v>
      </c>
    </row>
    <row r="610" spans="1:13" ht="15">
      <c r="A610" s="218">
        <v>7221</v>
      </c>
      <c r="B610" s="223" t="s">
        <v>97744</v>
      </c>
      <c r="C610" s="223"/>
      <c r="D610" s="223"/>
      <c r="E610" s="218" t="s">
        <v>98364</v>
      </c>
      <c r="F610" s="218" t="s">
        <v>1</v>
      </c>
      <c r="G610" s="218" t="s">
        <v>1</v>
      </c>
      <c r="H610" s="218" t="str">
        <f t="shared" si="9"/>
        <v>Business And Personal Services</v>
      </c>
      <c r="I610" s="218" t="s">
        <v>97749</v>
      </c>
      <c r="J610" s="218" t="s">
        <v>98713</v>
      </c>
      <c r="K610" s="218"/>
      <c r="L610" s="218">
        <v>7221</v>
      </c>
      <c r="M610" s="214" t="s">
        <v>98605</v>
      </c>
    </row>
    <row r="611" spans="1:13" ht="15">
      <c r="A611" s="218">
        <v>7222</v>
      </c>
      <c r="B611" s="223" t="s">
        <v>97744</v>
      </c>
      <c r="C611" s="223"/>
      <c r="D611" s="223"/>
      <c r="E611" s="218" t="s">
        <v>98365</v>
      </c>
      <c r="F611" s="218" t="s">
        <v>1</v>
      </c>
      <c r="G611" s="218" t="s">
        <v>1</v>
      </c>
      <c r="H611" s="218" t="str">
        <f t="shared" si="9"/>
        <v>Business And Personal Services</v>
      </c>
      <c r="I611" s="218" t="s">
        <v>97749</v>
      </c>
      <c r="J611" s="218" t="s">
        <v>98713</v>
      </c>
      <c r="K611" s="218"/>
      <c r="L611" s="218">
        <v>7222</v>
      </c>
      <c r="M611" s="214" t="s">
        <v>98605</v>
      </c>
    </row>
    <row r="612" spans="1:13" ht="15">
      <c r="A612" s="218">
        <v>7261</v>
      </c>
      <c r="B612" s="223" t="s">
        <v>97744</v>
      </c>
      <c r="C612" s="223"/>
      <c r="D612" s="223"/>
      <c r="E612" s="218" t="s">
        <v>98366</v>
      </c>
      <c r="F612" s="218" t="s">
        <v>1</v>
      </c>
      <c r="G612" s="218" t="s">
        <v>1</v>
      </c>
      <c r="H612" s="218" t="str">
        <f t="shared" si="9"/>
        <v>Business And Personal Services</v>
      </c>
      <c r="I612" s="218" t="s">
        <v>97749</v>
      </c>
      <c r="J612" s="218" t="s">
        <v>98713</v>
      </c>
      <c r="K612" s="218"/>
      <c r="L612" s="218">
        <v>7261</v>
      </c>
      <c r="M612" s="214" t="s">
        <v>98605</v>
      </c>
    </row>
    <row r="613" spans="1:13" ht="15">
      <c r="A613" s="218">
        <v>7262</v>
      </c>
      <c r="B613" s="223" t="s">
        <v>97744</v>
      </c>
      <c r="C613" s="223"/>
      <c r="D613" s="223"/>
      <c r="E613" s="218" t="s">
        <v>98367</v>
      </c>
      <c r="F613" s="218" t="s">
        <v>1</v>
      </c>
      <c r="G613" s="218" t="s">
        <v>1</v>
      </c>
      <c r="H613" s="218" t="str">
        <f t="shared" si="9"/>
        <v>Business And Personal Services</v>
      </c>
      <c r="I613" s="218" t="s">
        <v>97749</v>
      </c>
      <c r="J613" s="218" t="s">
        <v>98713</v>
      </c>
      <c r="K613" s="218"/>
      <c r="L613" s="218">
        <v>7262</v>
      </c>
      <c r="M613" s="214" t="s">
        <v>98605</v>
      </c>
    </row>
    <row r="614" spans="1:13" ht="15">
      <c r="A614" s="218">
        <v>7263</v>
      </c>
      <c r="B614" s="223" t="s">
        <v>97744</v>
      </c>
      <c r="C614" s="223"/>
      <c r="D614" s="223"/>
      <c r="E614" s="218" t="s">
        <v>98368</v>
      </c>
      <c r="F614" s="218" t="s">
        <v>1</v>
      </c>
      <c r="G614" s="218" t="s">
        <v>1</v>
      </c>
      <c r="H614" s="218" t="str">
        <f t="shared" si="9"/>
        <v>Business And Personal Services</v>
      </c>
      <c r="I614" s="218" t="s">
        <v>97749</v>
      </c>
      <c r="J614" s="218" t="s">
        <v>98713</v>
      </c>
      <c r="K614" s="218"/>
      <c r="L614" s="218">
        <v>7263</v>
      </c>
      <c r="M614" s="214" t="s">
        <v>98605</v>
      </c>
    </row>
    <row r="615" spans="1:13" ht="15">
      <c r="A615" s="218">
        <v>7291</v>
      </c>
      <c r="B615" s="223" t="s">
        <v>97744</v>
      </c>
      <c r="C615" s="223"/>
      <c r="D615" s="223"/>
      <c r="E615" s="218" t="s">
        <v>98369</v>
      </c>
      <c r="F615" s="218" t="s">
        <v>1</v>
      </c>
      <c r="G615" s="218" t="s">
        <v>1</v>
      </c>
      <c r="H615" s="218" t="str">
        <f t="shared" si="9"/>
        <v>Business And Personal Services</v>
      </c>
      <c r="I615" s="218" t="s">
        <v>97749</v>
      </c>
      <c r="J615" s="218" t="s">
        <v>98713</v>
      </c>
      <c r="K615" s="218"/>
      <c r="L615" s="218">
        <v>7291</v>
      </c>
      <c r="M615" s="214" t="s">
        <v>98605</v>
      </c>
    </row>
    <row r="616" spans="1:13" ht="15">
      <c r="A616" s="218">
        <v>7292</v>
      </c>
      <c r="B616" s="223" t="s">
        <v>97744</v>
      </c>
      <c r="C616" s="223"/>
      <c r="D616" s="223"/>
      <c r="E616" s="218" t="s">
        <v>98370</v>
      </c>
      <c r="F616" s="218" t="s">
        <v>2</v>
      </c>
      <c r="G616" s="218" t="s">
        <v>2</v>
      </c>
      <c r="H616" s="218" t="str">
        <f t="shared" si="9"/>
        <v>Business And Personal Services</v>
      </c>
      <c r="I616" s="218" t="s">
        <v>97749</v>
      </c>
      <c r="J616" s="218" t="s">
        <v>98713</v>
      </c>
      <c r="K616" s="218"/>
      <c r="L616" s="218">
        <v>7292</v>
      </c>
      <c r="M616" s="214" t="s">
        <v>98605</v>
      </c>
    </row>
    <row r="617" spans="1:13" ht="15">
      <c r="A617" s="218">
        <v>7293</v>
      </c>
      <c r="B617" s="223" t="s">
        <v>97744</v>
      </c>
      <c r="C617" s="223"/>
      <c r="D617" s="223"/>
      <c r="E617" s="218" t="s">
        <v>98371</v>
      </c>
      <c r="F617" s="218" t="s">
        <v>2</v>
      </c>
      <c r="G617" s="218" t="s">
        <v>2</v>
      </c>
      <c r="H617" s="218" t="str">
        <f t="shared" si="9"/>
        <v>Business And Personal Services</v>
      </c>
      <c r="I617" s="218" t="s">
        <v>97749</v>
      </c>
      <c r="J617" s="218" t="s">
        <v>98713</v>
      </c>
      <c r="K617" s="218"/>
      <c r="L617" s="218">
        <v>7293</v>
      </c>
      <c r="M617" s="214" t="s">
        <v>98605</v>
      </c>
    </row>
    <row r="618" spans="1:13" ht="15">
      <c r="A618" s="218">
        <v>7294</v>
      </c>
      <c r="B618" s="223" t="s">
        <v>97744</v>
      </c>
      <c r="C618" s="223"/>
      <c r="D618" s="223"/>
      <c r="E618" s="218" t="s">
        <v>98372</v>
      </c>
      <c r="F618" s="218" t="s">
        <v>1</v>
      </c>
      <c r="G618" s="218" t="s">
        <v>1</v>
      </c>
      <c r="H618" s="218" t="str">
        <f t="shared" si="9"/>
        <v>Business And Personal Services</v>
      </c>
      <c r="I618" s="218" t="s">
        <v>97749</v>
      </c>
      <c r="J618" s="218" t="s">
        <v>98713</v>
      </c>
      <c r="K618" s="218"/>
      <c r="L618" s="218">
        <v>7294</v>
      </c>
      <c r="M618" s="214" t="s">
        <v>98605</v>
      </c>
    </row>
    <row r="619" spans="1:13" ht="15">
      <c r="A619" s="218">
        <v>7295</v>
      </c>
      <c r="B619" s="223" t="s">
        <v>97744</v>
      </c>
      <c r="C619" s="223"/>
      <c r="D619" s="223"/>
      <c r="E619" s="218" t="s">
        <v>98373</v>
      </c>
      <c r="F619" s="218" t="s">
        <v>2</v>
      </c>
      <c r="G619" s="218" t="s">
        <v>2</v>
      </c>
      <c r="H619" s="218" t="str">
        <f t="shared" si="9"/>
        <v>Business And Personal Services</v>
      </c>
      <c r="I619" s="218" t="s">
        <v>97749</v>
      </c>
      <c r="J619" s="218" t="s">
        <v>98713</v>
      </c>
      <c r="K619" s="218"/>
      <c r="L619" s="218">
        <v>7295</v>
      </c>
      <c r="M619" s="214" t="s">
        <v>98605</v>
      </c>
    </row>
    <row r="620" spans="1:13" ht="15">
      <c r="A620" s="218">
        <v>7296</v>
      </c>
      <c r="B620" s="223" t="s">
        <v>97744</v>
      </c>
      <c r="C620" s="223"/>
      <c r="D620" s="223"/>
      <c r="E620" s="218" t="s">
        <v>98374</v>
      </c>
      <c r="F620" s="218" t="s">
        <v>1</v>
      </c>
      <c r="G620" s="218" t="s">
        <v>1</v>
      </c>
      <c r="H620" s="218" t="str">
        <f t="shared" si="9"/>
        <v>Business And Personal Services</v>
      </c>
      <c r="I620" s="218" t="s">
        <v>97749</v>
      </c>
      <c r="J620" s="218" t="s">
        <v>98713</v>
      </c>
      <c r="K620" s="218"/>
      <c r="L620" s="218">
        <v>7296</v>
      </c>
      <c r="M620" s="214" t="s">
        <v>98605</v>
      </c>
    </row>
    <row r="621" spans="1:13" ht="15">
      <c r="A621" s="218">
        <v>7297</v>
      </c>
      <c r="B621" s="223" t="s">
        <v>97744</v>
      </c>
      <c r="C621" s="223"/>
      <c r="D621" s="223"/>
      <c r="E621" s="218" t="s">
        <v>98375</v>
      </c>
      <c r="F621" s="218" t="s">
        <v>97778</v>
      </c>
      <c r="G621" s="218" t="s">
        <v>1</v>
      </c>
      <c r="H621" s="218" t="str">
        <f t="shared" si="9"/>
        <v>Business And Personal Services</v>
      </c>
      <c r="I621" s="218" t="s">
        <v>97749</v>
      </c>
      <c r="J621" s="218" t="s">
        <v>98713</v>
      </c>
      <c r="K621" s="218"/>
      <c r="L621" s="218">
        <v>7297</v>
      </c>
      <c r="M621" s="214" t="s">
        <v>98605</v>
      </c>
    </row>
    <row r="622" spans="1:13" ht="15">
      <c r="A622" s="218">
        <v>7297</v>
      </c>
      <c r="B622" s="223" t="s">
        <v>97744</v>
      </c>
      <c r="C622" s="223"/>
      <c r="D622" s="223"/>
      <c r="E622" s="218" t="s">
        <v>98376</v>
      </c>
      <c r="F622" s="218" t="s">
        <v>97778</v>
      </c>
      <c r="G622" s="218" t="s">
        <v>1</v>
      </c>
      <c r="H622" s="218" t="str">
        <f t="shared" si="9"/>
        <v>Business And Personal Services</v>
      </c>
      <c r="I622" s="218" t="s">
        <v>97749</v>
      </c>
      <c r="J622" s="218" t="s">
        <v>98713</v>
      </c>
      <c r="K622" s="218"/>
      <c r="L622" s="218">
        <v>7297</v>
      </c>
      <c r="M622" s="214" t="s">
        <v>98605</v>
      </c>
    </row>
    <row r="623" spans="1:13" ht="15">
      <c r="A623" s="218">
        <v>7298</v>
      </c>
      <c r="B623" s="223" t="s">
        <v>97744</v>
      </c>
      <c r="C623" s="223"/>
      <c r="D623" s="223"/>
      <c r="E623" s="218" t="s">
        <v>98377</v>
      </c>
      <c r="F623" s="218" t="s">
        <v>1</v>
      </c>
      <c r="G623" s="218" t="s">
        <v>1</v>
      </c>
      <c r="H623" s="218" t="str">
        <f t="shared" si="9"/>
        <v>Business And Personal Services</v>
      </c>
      <c r="I623" s="218" t="s">
        <v>97749</v>
      </c>
      <c r="J623" s="218" t="s">
        <v>98713</v>
      </c>
      <c r="K623" s="218"/>
      <c r="L623" s="218">
        <v>7298</v>
      </c>
      <c r="M623" s="214" t="s">
        <v>98605</v>
      </c>
    </row>
    <row r="624" spans="1:13" ht="15">
      <c r="A624" s="218">
        <v>7298</v>
      </c>
      <c r="B624" s="223" t="s">
        <v>97744</v>
      </c>
      <c r="C624" s="223"/>
      <c r="D624" s="223"/>
      <c r="E624" s="218" t="s">
        <v>98378</v>
      </c>
      <c r="F624" s="218" t="s">
        <v>1</v>
      </c>
      <c r="G624" s="218" t="s">
        <v>1</v>
      </c>
      <c r="H624" s="218" t="str">
        <f t="shared" si="9"/>
        <v>Business And Personal Services</v>
      </c>
      <c r="I624" s="218" t="s">
        <v>97749</v>
      </c>
      <c r="J624" s="218" t="s">
        <v>98713</v>
      </c>
      <c r="K624" s="218"/>
      <c r="L624" s="218">
        <v>7298</v>
      </c>
      <c r="M624" s="214" t="s">
        <v>98605</v>
      </c>
    </row>
    <row r="625" spans="1:13" ht="15">
      <c r="A625" s="218">
        <v>7299</v>
      </c>
      <c r="B625" s="223" t="s">
        <v>97744</v>
      </c>
      <c r="C625" s="223"/>
      <c r="D625" s="223"/>
      <c r="E625" s="218" t="s">
        <v>98379</v>
      </c>
      <c r="F625" s="218" t="s">
        <v>0</v>
      </c>
      <c r="G625" s="218" t="s">
        <v>0</v>
      </c>
      <c r="H625" s="218" t="str">
        <f t="shared" si="9"/>
        <v>Business And Personal Services</v>
      </c>
      <c r="I625" s="218" t="s">
        <v>97749</v>
      </c>
      <c r="J625" s="218" t="s">
        <v>98713</v>
      </c>
      <c r="K625" s="218"/>
      <c r="L625" s="218">
        <v>7299</v>
      </c>
      <c r="M625" s="214" t="s">
        <v>98605</v>
      </c>
    </row>
    <row r="626" spans="1:13" ht="15">
      <c r="A626" s="218">
        <v>7301</v>
      </c>
      <c r="B626" s="223" t="s">
        <v>97744</v>
      </c>
      <c r="C626" s="223"/>
      <c r="D626" s="223"/>
      <c r="E626" s="218" t="s">
        <v>98380</v>
      </c>
      <c r="F626" s="218" t="s">
        <v>2</v>
      </c>
      <c r="G626" s="218" t="s">
        <v>2</v>
      </c>
      <c r="H626" s="218" t="str">
        <f t="shared" si="9"/>
        <v>Business And Personal Services</v>
      </c>
      <c r="I626" s="218" t="s">
        <v>97749</v>
      </c>
      <c r="J626" s="218" t="s">
        <v>98713</v>
      </c>
      <c r="K626" s="218"/>
      <c r="L626" s="218">
        <v>7301</v>
      </c>
      <c r="M626" s="214" t="s">
        <v>98605</v>
      </c>
    </row>
    <row r="627" spans="1:13" ht="15">
      <c r="A627" s="218">
        <v>7311</v>
      </c>
      <c r="B627" s="223" t="s">
        <v>97744</v>
      </c>
      <c r="C627" s="223"/>
      <c r="D627" s="223"/>
      <c r="E627" s="218" t="s">
        <v>98381</v>
      </c>
      <c r="F627" s="218" t="s">
        <v>0</v>
      </c>
      <c r="G627" s="218" t="s">
        <v>0</v>
      </c>
      <c r="H627" s="218" t="str">
        <f t="shared" si="9"/>
        <v>Business And Personal Services</v>
      </c>
      <c r="I627" s="218" t="s">
        <v>97749</v>
      </c>
      <c r="J627" s="218" t="s">
        <v>98713</v>
      </c>
      <c r="K627" s="218"/>
      <c r="L627" s="218">
        <v>7311</v>
      </c>
      <c r="M627" s="214" t="s">
        <v>98605</v>
      </c>
    </row>
    <row r="628" spans="1:13" ht="15">
      <c r="A628" s="218">
        <v>7312</v>
      </c>
      <c r="B628" s="223" t="s">
        <v>97744</v>
      </c>
      <c r="C628" s="223"/>
      <c r="D628" s="223"/>
      <c r="E628" s="218" t="s">
        <v>98382</v>
      </c>
      <c r="F628" s="218" t="s">
        <v>0</v>
      </c>
      <c r="G628" s="218" t="s">
        <v>0</v>
      </c>
      <c r="H628" s="218" t="str">
        <f t="shared" si="9"/>
        <v>Business And Personal Services</v>
      </c>
      <c r="I628" s="218" t="s">
        <v>97749</v>
      </c>
      <c r="J628" s="218" t="s">
        <v>98713</v>
      </c>
      <c r="K628" s="218"/>
      <c r="L628" s="218">
        <v>7312</v>
      </c>
      <c r="M628" s="214" t="s">
        <v>98605</v>
      </c>
    </row>
    <row r="629" spans="1:13" ht="15">
      <c r="A629" s="218">
        <v>7313</v>
      </c>
      <c r="B629" s="223" t="s">
        <v>97744</v>
      </c>
      <c r="C629" s="223"/>
      <c r="D629" s="223"/>
      <c r="E629" s="218" t="s">
        <v>98383</v>
      </c>
      <c r="F629" s="218" t="s">
        <v>0</v>
      </c>
      <c r="G629" s="218" t="s">
        <v>0</v>
      </c>
      <c r="H629" s="218" t="str">
        <f t="shared" si="9"/>
        <v>Business And Personal Services</v>
      </c>
      <c r="I629" s="218" t="s">
        <v>97749</v>
      </c>
      <c r="J629" s="218" t="s">
        <v>98713</v>
      </c>
      <c r="K629" s="218"/>
      <c r="L629" s="218">
        <v>7313</v>
      </c>
      <c r="M629" s="214" t="s">
        <v>98605</v>
      </c>
    </row>
    <row r="630" spans="1:13" ht="15">
      <c r="A630" s="218">
        <v>7320</v>
      </c>
      <c r="B630" s="223" t="s">
        <v>97744</v>
      </c>
      <c r="C630" s="223"/>
      <c r="D630" s="223"/>
      <c r="E630" s="218" t="s">
        <v>98384</v>
      </c>
      <c r="F630" s="218" t="s">
        <v>1</v>
      </c>
      <c r="G630" s="218" t="s">
        <v>1</v>
      </c>
      <c r="H630" s="218" t="str">
        <f t="shared" si="9"/>
        <v>Business And Personal Services</v>
      </c>
      <c r="I630" s="218" t="s">
        <v>97749</v>
      </c>
      <c r="J630" s="218" t="s">
        <v>98713</v>
      </c>
      <c r="K630" s="218"/>
      <c r="L630" s="218">
        <v>7320</v>
      </c>
      <c r="M630" s="214" t="s">
        <v>98605</v>
      </c>
    </row>
    <row r="631" spans="1:13" ht="15">
      <c r="A631" s="218">
        <v>7321</v>
      </c>
      <c r="B631" s="223" t="s">
        <v>97744</v>
      </c>
      <c r="C631" s="223"/>
      <c r="D631" s="223"/>
      <c r="E631" s="218" t="s">
        <v>98385</v>
      </c>
      <c r="F631" s="218" t="s">
        <v>1</v>
      </c>
      <c r="G631" s="218" t="s">
        <v>1</v>
      </c>
      <c r="H631" s="218" t="str">
        <f t="shared" si="9"/>
        <v>Business And Personal Services</v>
      </c>
      <c r="I631" s="218" t="s">
        <v>97749</v>
      </c>
      <c r="J631" s="218" t="s">
        <v>98713</v>
      </c>
      <c r="K631" s="218"/>
      <c r="L631" s="218">
        <v>7321</v>
      </c>
      <c r="M631" s="214" t="s">
        <v>98605</v>
      </c>
    </row>
    <row r="632" spans="1:13" ht="15">
      <c r="A632" s="218">
        <v>7391</v>
      </c>
      <c r="B632" s="223" t="s">
        <v>97744</v>
      </c>
      <c r="C632" s="223"/>
      <c r="D632" s="223"/>
      <c r="E632" s="218" t="s">
        <v>98386</v>
      </c>
      <c r="F632" s="218" t="s">
        <v>2</v>
      </c>
      <c r="G632" s="218" t="s">
        <v>2</v>
      </c>
      <c r="H632" s="218" t="str">
        <f t="shared" si="9"/>
        <v>Business And Personal Services</v>
      </c>
      <c r="I632" s="218" t="s">
        <v>97749</v>
      </c>
      <c r="J632" s="218" t="s">
        <v>98713</v>
      </c>
      <c r="K632" s="218"/>
      <c r="L632" s="218">
        <v>7391</v>
      </c>
      <c r="M632" s="214" t="s">
        <v>98605</v>
      </c>
    </row>
    <row r="633" spans="1:13" ht="15">
      <c r="A633" s="218">
        <v>7392</v>
      </c>
      <c r="B633" s="223" t="s">
        <v>97744</v>
      </c>
      <c r="C633" s="223"/>
      <c r="D633" s="223"/>
      <c r="E633" s="218" t="s">
        <v>98387</v>
      </c>
      <c r="F633" s="218" t="s">
        <v>1</v>
      </c>
      <c r="G633" s="218" t="s">
        <v>1</v>
      </c>
      <c r="H633" s="218" t="str">
        <f t="shared" si="9"/>
        <v>Business And Personal Services</v>
      </c>
      <c r="I633" s="218" t="s">
        <v>97749</v>
      </c>
      <c r="J633" s="218" t="s">
        <v>98713</v>
      </c>
      <c r="K633" s="218"/>
      <c r="L633" s="218">
        <v>7392</v>
      </c>
      <c r="M633" s="214" t="s">
        <v>98605</v>
      </c>
    </row>
    <row r="634" spans="1:13" ht="15">
      <c r="A634" s="218">
        <v>7393</v>
      </c>
      <c r="B634" s="223" t="s">
        <v>97744</v>
      </c>
      <c r="C634" s="223"/>
      <c r="D634" s="223"/>
      <c r="E634" s="218" t="s">
        <v>98388</v>
      </c>
      <c r="F634" s="218" t="s">
        <v>0</v>
      </c>
      <c r="G634" s="218" t="s">
        <v>0</v>
      </c>
      <c r="H634" s="218" t="str">
        <f t="shared" si="9"/>
        <v>Business And Personal Services</v>
      </c>
      <c r="I634" s="218" t="s">
        <v>97749</v>
      </c>
      <c r="J634" s="218" t="s">
        <v>98713</v>
      </c>
      <c r="K634" s="218"/>
      <c r="L634" s="218">
        <v>7393</v>
      </c>
      <c r="M634" s="214" t="s">
        <v>98605</v>
      </c>
    </row>
    <row r="635" spans="1:13" ht="15">
      <c r="A635" s="218">
        <v>7394</v>
      </c>
      <c r="B635" s="223" t="s">
        <v>97744</v>
      </c>
      <c r="C635" s="223"/>
      <c r="D635" s="223"/>
      <c r="E635" s="218" t="s">
        <v>98389</v>
      </c>
      <c r="F635" s="218" t="s">
        <v>2</v>
      </c>
      <c r="G635" s="218" t="s">
        <v>2</v>
      </c>
      <c r="H635" s="218" t="str">
        <f t="shared" si="9"/>
        <v>Business And Personal Services</v>
      </c>
      <c r="I635" s="218" t="s">
        <v>97749</v>
      </c>
      <c r="J635" s="218" t="s">
        <v>98713</v>
      </c>
      <c r="K635" s="218"/>
      <c r="L635" s="218">
        <v>7394</v>
      </c>
      <c r="M635" s="214" t="s">
        <v>98605</v>
      </c>
    </row>
    <row r="636" spans="1:13" ht="15">
      <c r="A636" s="218">
        <v>7395</v>
      </c>
      <c r="B636" s="223" t="s">
        <v>97744</v>
      </c>
      <c r="C636" s="223"/>
      <c r="D636" s="223"/>
      <c r="E636" s="218" t="s">
        <v>98390</v>
      </c>
      <c r="F636" s="218" t="s">
        <v>2</v>
      </c>
      <c r="G636" s="218" t="s">
        <v>2</v>
      </c>
      <c r="H636" s="218" t="str">
        <f t="shared" si="9"/>
        <v>Business And Personal Services</v>
      </c>
      <c r="I636" s="218" t="s">
        <v>97749</v>
      </c>
      <c r="J636" s="218" t="s">
        <v>98713</v>
      </c>
      <c r="K636" s="218"/>
      <c r="L636" s="218">
        <v>7395</v>
      </c>
      <c r="M636" s="214" t="s">
        <v>98605</v>
      </c>
    </row>
    <row r="637" spans="1:13" ht="15">
      <c r="A637" s="218">
        <v>7396</v>
      </c>
      <c r="B637" s="223" t="s">
        <v>97744</v>
      </c>
      <c r="C637" s="223"/>
      <c r="D637" s="223"/>
      <c r="E637" s="218" t="s">
        <v>98391</v>
      </c>
      <c r="F637" s="218" t="s">
        <v>0</v>
      </c>
      <c r="G637" s="218" t="s">
        <v>0</v>
      </c>
      <c r="H637" s="218" t="str">
        <f t="shared" si="9"/>
        <v>Construction, Erection &amp; Installation</v>
      </c>
      <c r="I637" s="218" t="s">
        <v>97871</v>
      </c>
      <c r="J637" s="218" t="s">
        <v>98713</v>
      </c>
      <c r="K637" s="218"/>
      <c r="L637" s="218">
        <v>7396</v>
      </c>
      <c r="M637" s="214" t="s">
        <v>98605</v>
      </c>
    </row>
    <row r="638" spans="1:13" ht="15">
      <c r="A638" s="218">
        <v>7400</v>
      </c>
      <c r="B638" s="223" t="s">
        <v>97744</v>
      </c>
      <c r="C638" s="223"/>
      <c r="D638" s="223"/>
      <c r="E638" s="218" t="s">
        <v>98392</v>
      </c>
      <c r="F638" s="218" t="s">
        <v>1</v>
      </c>
      <c r="G638" s="218" t="s">
        <v>1</v>
      </c>
      <c r="H638" s="218" t="str">
        <f t="shared" si="9"/>
        <v>Business And Personal Services</v>
      </c>
      <c r="I638" s="218" t="s">
        <v>97749</v>
      </c>
      <c r="J638" s="218" t="s">
        <v>98713</v>
      </c>
      <c r="K638" s="218"/>
      <c r="L638" s="218">
        <v>7400</v>
      </c>
      <c r="M638" s="214" t="s">
        <v>98605</v>
      </c>
    </row>
    <row r="639" spans="1:13" ht="15">
      <c r="A639" s="218">
        <v>7401</v>
      </c>
      <c r="B639" s="223" t="s">
        <v>97744</v>
      </c>
      <c r="C639" s="223"/>
      <c r="D639" s="223"/>
      <c r="E639" s="218" t="s">
        <v>98393</v>
      </c>
      <c r="F639" s="218" t="s">
        <v>97778</v>
      </c>
      <c r="G639" s="218" t="s">
        <v>1</v>
      </c>
      <c r="H639" s="218" t="str">
        <f t="shared" si="9"/>
        <v>Business And Personal Services</v>
      </c>
      <c r="I639" s="218" t="s">
        <v>97749</v>
      </c>
      <c r="J639" s="218" t="s">
        <v>98713</v>
      </c>
      <c r="K639" s="218"/>
      <c r="L639" s="218">
        <v>7401</v>
      </c>
      <c r="M639" s="214" t="s">
        <v>98605</v>
      </c>
    </row>
    <row r="640" spans="1:13" ht="15">
      <c r="A640" s="218">
        <v>7402</v>
      </c>
      <c r="B640" s="223" t="s">
        <v>97744</v>
      </c>
      <c r="C640" s="223"/>
      <c r="D640" s="223"/>
      <c r="E640" s="218" t="s">
        <v>98394</v>
      </c>
      <c r="F640" s="218" t="s">
        <v>1</v>
      </c>
      <c r="G640" s="218" t="s">
        <v>1</v>
      </c>
      <c r="H640" s="218" t="str">
        <f t="shared" si="9"/>
        <v>Accommodation, Food &amp; Beverage Services</v>
      </c>
      <c r="I640" s="218" t="s">
        <v>98267</v>
      </c>
      <c r="J640" s="218" t="s">
        <v>98713</v>
      </c>
      <c r="K640" s="218"/>
      <c r="L640" s="218">
        <v>7402</v>
      </c>
      <c r="M640" s="214" t="s">
        <v>97753</v>
      </c>
    </row>
    <row r="641" spans="1:13" ht="15">
      <c r="A641" s="218">
        <v>7403</v>
      </c>
      <c r="B641" s="223" t="s">
        <v>97744</v>
      </c>
      <c r="C641" s="223"/>
      <c r="D641" s="223"/>
      <c r="E641" s="218" t="s">
        <v>98395</v>
      </c>
      <c r="F641" s="218" t="s">
        <v>0</v>
      </c>
      <c r="G641" s="218" t="s">
        <v>0</v>
      </c>
      <c r="H641" s="218" t="str">
        <f t="shared" si="9"/>
        <v>Security Contractor</v>
      </c>
      <c r="I641" s="218" t="s">
        <v>98396</v>
      </c>
      <c r="J641" s="218" t="s">
        <v>98713</v>
      </c>
      <c r="K641" s="218"/>
      <c r="L641" s="218">
        <v>7403</v>
      </c>
      <c r="M641" s="214" t="s">
        <v>98605</v>
      </c>
    </row>
    <row r="642" spans="1:13" ht="15">
      <c r="A642" s="218">
        <v>7404</v>
      </c>
      <c r="B642" s="223" t="s">
        <v>97744</v>
      </c>
      <c r="C642" s="223"/>
      <c r="D642" s="223"/>
      <c r="E642" s="218" t="s">
        <v>98397</v>
      </c>
      <c r="F642" s="218" t="s">
        <v>2</v>
      </c>
      <c r="G642" s="218" t="s">
        <v>2</v>
      </c>
      <c r="H642" s="218" t="str">
        <f t="shared" si="9"/>
        <v>Business And Personal Services</v>
      </c>
      <c r="I642" s="218" t="s">
        <v>97749</v>
      </c>
      <c r="J642" s="218" t="s">
        <v>98713</v>
      </c>
      <c r="K642" s="218"/>
      <c r="L642" s="218">
        <v>7404</v>
      </c>
      <c r="M642" s="214" t="s">
        <v>98605</v>
      </c>
    </row>
    <row r="643" spans="1:13" ht="15">
      <c r="A643" s="218">
        <v>7405</v>
      </c>
      <c r="B643" s="223" t="s">
        <v>97744</v>
      </c>
      <c r="C643" s="223"/>
      <c r="D643" s="223"/>
      <c r="E643" s="218" t="s">
        <v>98398</v>
      </c>
      <c r="F643" s="218" t="s">
        <v>0</v>
      </c>
      <c r="G643" s="218" t="s">
        <v>0</v>
      </c>
      <c r="H643" s="218" t="str">
        <f t="shared" ref="H643:H706" si="10">PROPER(I643)</f>
        <v>Business And Personal Services</v>
      </c>
      <c r="I643" s="218" t="s">
        <v>97749</v>
      </c>
      <c r="J643" s="218" t="s">
        <v>98713</v>
      </c>
      <c r="K643" s="218"/>
      <c r="L643" s="218">
        <v>7405</v>
      </c>
      <c r="M643" s="214" t="s">
        <v>98605</v>
      </c>
    </row>
    <row r="644" spans="1:13" ht="15">
      <c r="A644" s="218">
        <v>7406</v>
      </c>
      <c r="B644" s="223" t="s">
        <v>97744</v>
      </c>
      <c r="C644" s="223"/>
      <c r="D644" s="223"/>
      <c r="E644" s="218" t="s">
        <v>98399</v>
      </c>
      <c r="F644" s="218" t="s">
        <v>1</v>
      </c>
      <c r="G644" s="218" t="s">
        <v>1</v>
      </c>
      <c r="H644" s="218" t="str">
        <f t="shared" si="10"/>
        <v>Business And Personal Services</v>
      </c>
      <c r="I644" s="218" t="s">
        <v>97749</v>
      </c>
      <c r="J644" s="218" t="s">
        <v>98713</v>
      </c>
      <c r="K644" s="218"/>
      <c r="L644" s="218">
        <v>7406</v>
      </c>
      <c r="M644" s="214" t="s">
        <v>98605</v>
      </c>
    </row>
    <row r="645" spans="1:13" ht="15">
      <c r="A645" s="218">
        <v>7407</v>
      </c>
      <c r="B645" s="223" t="s">
        <v>97744</v>
      </c>
      <c r="C645" s="223"/>
      <c r="D645" s="223"/>
      <c r="E645" s="218" t="s">
        <v>98400</v>
      </c>
      <c r="F645" s="218" t="s">
        <v>0</v>
      </c>
      <c r="G645" s="218" t="s">
        <v>0</v>
      </c>
      <c r="H645" s="218" t="str">
        <f t="shared" si="10"/>
        <v>Business And Personal Services</v>
      </c>
      <c r="I645" s="218" t="s">
        <v>97749</v>
      </c>
      <c r="J645" s="218" t="s">
        <v>98713</v>
      </c>
      <c r="K645" s="218"/>
      <c r="L645" s="218">
        <v>7407</v>
      </c>
      <c r="M645" s="214" t="s">
        <v>98605</v>
      </c>
    </row>
    <row r="646" spans="1:13" ht="15">
      <c r="A646" s="218">
        <v>7408</v>
      </c>
      <c r="B646" s="223" t="s">
        <v>97744</v>
      </c>
      <c r="C646" s="223"/>
      <c r="D646" s="223"/>
      <c r="E646" s="218" t="s">
        <v>98401</v>
      </c>
      <c r="F646" s="218" t="s">
        <v>0</v>
      </c>
      <c r="G646" s="218" t="s">
        <v>0</v>
      </c>
      <c r="H646" s="218" t="str">
        <f t="shared" si="10"/>
        <v>Business And Personal Services</v>
      </c>
      <c r="I646" s="218" t="s">
        <v>97749</v>
      </c>
      <c r="J646" s="218" t="s">
        <v>98713</v>
      </c>
      <c r="K646" s="218"/>
      <c r="L646" s="218">
        <v>7408</v>
      </c>
      <c r="M646" s="214" t="s">
        <v>98605</v>
      </c>
    </row>
    <row r="647" spans="1:13" ht="15">
      <c r="A647" s="218">
        <v>7409</v>
      </c>
      <c r="B647" s="223" t="s">
        <v>97744</v>
      </c>
      <c r="C647" s="223"/>
      <c r="D647" s="223"/>
      <c r="E647" s="218" t="s">
        <v>98402</v>
      </c>
      <c r="F647" s="218" t="s">
        <v>1</v>
      </c>
      <c r="G647" s="218" t="s">
        <v>1</v>
      </c>
      <c r="H647" s="218" t="str">
        <f t="shared" si="10"/>
        <v>Business And Personal Services</v>
      </c>
      <c r="I647" s="218" t="s">
        <v>97749</v>
      </c>
      <c r="J647" s="218" t="s">
        <v>98713</v>
      </c>
      <c r="K647" s="218"/>
      <c r="L647" s="218">
        <v>7409</v>
      </c>
      <c r="M647" s="214" t="s">
        <v>98605</v>
      </c>
    </row>
    <row r="648" spans="1:13" ht="15">
      <c r="A648" s="218">
        <v>7410</v>
      </c>
      <c r="B648" s="223" t="e">
        <v>#N/A</v>
      </c>
      <c r="C648" s="223"/>
      <c r="D648" s="223"/>
      <c r="E648" s="218" t="s">
        <v>98403</v>
      </c>
      <c r="F648" s="218" t="s">
        <v>1</v>
      </c>
      <c r="G648" s="218" t="e">
        <v>#N/A</v>
      </c>
      <c r="H648" s="218" t="str">
        <f t="shared" si="10"/>
        <v>Business And Personal Services</v>
      </c>
      <c r="I648" s="218" t="s">
        <v>97749</v>
      </c>
      <c r="J648" s="218"/>
      <c r="K648" s="218"/>
      <c r="L648" s="218">
        <v>7410</v>
      </c>
      <c r="M648" s="214" t="s">
        <v>98605</v>
      </c>
    </row>
    <row r="649" spans="1:13" ht="15">
      <c r="A649" s="218">
        <v>7411</v>
      </c>
      <c r="B649" s="223" t="s">
        <v>97783</v>
      </c>
      <c r="C649" s="223"/>
      <c r="D649" s="223"/>
      <c r="E649" s="218" t="s">
        <v>98404</v>
      </c>
      <c r="F649" s="218" t="s">
        <v>97778</v>
      </c>
      <c r="G649" s="218" t="s">
        <v>97727</v>
      </c>
      <c r="H649" s="218" t="str">
        <f t="shared" si="10"/>
        <v>Construction, Erection &amp; Installation</v>
      </c>
      <c r="I649" s="218" t="s">
        <v>97871</v>
      </c>
      <c r="J649" s="218"/>
      <c r="K649" s="218"/>
      <c r="L649" s="218">
        <v>7411</v>
      </c>
      <c r="M649" s="214" t="s">
        <v>98605</v>
      </c>
    </row>
    <row r="650" spans="1:13" ht="15">
      <c r="A650" s="218">
        <v>7412</v>
      </c>
      <c r="B650" s="223" t="s">
        <v>97783</v>
      </c>
      <c r="C650" s="223"/>
      <c r="D650" s="223"/>
      <c r="E650" s="218" t="s">
        <v>98405</v>
      </c>
      <c r="F650" s="218" t="s">
        <v>97778</v>
      </c>
      <c r="G650" s="218" t="s">
        <v>97727</v>
      </c>
      <c r="H650" s="218" t="str">
        <f t="shared" si="10"/>
        <v>Construction, Erection &amp; Installation</v>
      </c>
      <c r="I650" s="218" t="s">
        <v>97871</v>
      </c>
      <c r="J650" s="218"/>
      <c r="K650" s="218"/>
      <c r="L650" s="218">
        <v>7412</v>
      </c>
      <c r="M650" s="214" t="s">
        <v>98605</v>
      </c>
    </row>
    <row r="651" spans="1:13" ht="15">
      <c r="A651" s="218">
        <v>7413</v>
      </c>
      <c r="B651" s="223" t="s">
        <v>97783</v>
      </c>
      <c r="C651" s="223"/>
      <c r="D651" s="223"/>
      <c r="E651" s="218" t="s">
        <v>98406</v>
      </c>
      <c r="F651" s="218" t="s">
        <v>3</v>
      </c>
      <c r="G651" s="218" t="s">
        <v>3</v>
      </c>
      <c r="H651" s="218" t="str">
        <f t="shared" si="10"/>
        <v>Construction, Erection &amp; Installation</v>
      </c>
      <c r="I651" s="218" t="s">
        <v>97871</v>
      </c>
      <c r="J651" s="218"/>
      <c r="K651" s="218"/>
      <c r="L651" s="218">
        <v>7413</v>
      </c>
      <c r="M651" s="214" t="s">
        <v>98605</v>
      </c>
    </row>
    <row r="652" spans="1:13" ht="15">
      <c r="A652" s="218">
        <v>7414</v>
      </c>
      <c r="B652" s="223" t="s">
        <v>97783</v>
      </c>
      <c r="C652" s="223"/>
      <c r="D652" s="223"/>
      <c r="E652" s="218" t="s">
        <v>98407</v>
      </c>
      <c r="F652" s="218" t="s">
        <v>97778</v>
      </c>
      <c r="G652" s="218" t="s">
        <v>2</v>
      </c>
      <c r="H652" s="218" t="str">
        <f t="shared" si="10"/>
        <v>Construction, Erection &amp; Installation</v>
      </c>
      <c r="I652" s="218" t="s">
        <v>97871</v>
      </c>
      <c r="J652" s="218"/>
      <c r="K652" s="218"/>
      <c r="L652" s="218">
        <v>7414</v>
      </c>
      <c r="M652" s="214" t="s">
        <v>98605</v>
      </c>
    </row>
    <row r="653" spans="1:13" ht="15">
      <c r="A653" s="218">
        <v>7415</v>
      </c>
      <c r="B653" s="223" t="s">
        <v>97783</v>
      </c>
      <c r="C653" s="223"/>
      <c r="D653" s="223"/>
      <c r="E653" s="218" t="s">
        <v>98408</v>
      </c>
      <c r="F653" s="218" t="s">
        <v>3</v>
      </c>
      <c r="G653" s="218" t="s">
        <v>3</v>
      </c>
      <c r="H653" s="218" t="str">
        <f t="shared" si="10"/>
        <v>Construction, Erection &amp; Installation</v>
      </c>
      <c r="I653" s="218" t="s">
        <v>97871</v>
      </c>
      <c r="J653" s="218"/>
      <c r="K653" s="218"/>
      <c r="L653" s="218">
        <v>7415</v>
      </c>
      <c r="M653" s="214" t="s">
        <v>98605</v>
      </c>
    </row>
    <row r="654" spans="1:13" ht="15">
      <c r="A654" s="218">
        <v>7416</v>
      </c>
      <c r="B654" s="223" t="s">
        <v>97783</v>
      </c>
      <c r="C654" s="223"/>
      <c r="D654" s="223"/>
      <c r="E654" s="218" t="s">
        <v>98409</v>
      </c>
      <c r="F654" s="218" t="s">
        <v>2</v>
      </c>
      <c r="G654" s="218" t="s">
        <v>2</v>
      </c>
      <c r="H654" s="218" t="str">
        <f t="shared" si="10"/>
        <v>Retail Trade (Excluding Automobile)</v>
      </c>
      <c r="I654" s="218" t="s">
        <v>98204</v>
      </c>
      <c r="J654" s="218"/>
      <c r="K654" s="218"/>
      <c r="L654" s="218">
        <v>7416</v>
      </c>
      <c r="M654" s="214" t="s">
        <v>98605</v>
      </c>
    </row>
    <row r="655" spans="1:13" ht="15">
      <c r="A655" s="218">
        <v>7416</v>
      </c>
      <c r="B655" s="223" t="s">
        <v>97783</v>
      </c>
      <c r="C655" s="223"/>
      <c r="D655" s="223"/>
      <c r="E655" s="218" t="s">
        <v>98410</v>
      </c>
      <c r="F655" s="218" t="s">
        <v>2</v>
      </c>
      <c r="G655" s="218" t="s">
        <v>2</v>
      </c>
      <c r="H655" s="218" t="str">
        <f t="shared" si="10"/>
        <v>Retail Trade (Excluding Automobile)</v>
      </c>
      <c r="I655" s="218" t="s">
        <v>98204</v>
      </c>
      <c r="J655" s="218"/>
      <c r="K655" s="218"/>
      <c r="L655" s="218">
        <v>7416</v>
      </c>
      <c r="M655" s="214" t="s">
        <v>98605</v>
      </c>
    </row>
    <row r="656" spans="1:13" ht="15">
      <c r="A656" s="218">
        <v>7417</v>
      </c>
      <c r="B656" s="223" t="s">
        <v>97783</v>
      </c>
      <c r="C656" s="223"/>
      <c r="D656" s="223"/>
      <c r="E656" s="218" t="s">
        <v>98411</v>
      </c>
      <c r="F656" s="218" t="s">
        <v>2</v>
      </c>
      <c r="G656" s="218" t="s">
        <v>2</v>
      </c>
      <c r="H656" s="218" t="str">
        <f t="shared" si="10"/>
        <v>Warehousing - Property Of Others</v>
      </c>
      <c r="I656" s="218" t="s">
        <v>98051</v>
      </c>
      <c r="J656" s="218"/>
      <c r="K656" s="218"/>
      <c r="L656" s="218">
        <v>7417</v>
      </c>
      <c r="M656" s="214" t="s">
        <v>98605</v>
      </c>
    </row>
    <row r="657" spans="1:13" ht="15">
      <c r="A657" s="218">
        <v>7418</v>
      </c>
      <c r="B657" s="223" t="s">
        <v>97744</v>
      </c>
      <c r="C657" s="223"/>
      <c r="D657" s="223"/>
      <c r="E657" s="218" t="s">
        <v>98412</v>
      </c>
      <c r="F657" s="218" t="s">
        <v>1</v>
      </c>
      <c r="G657" s="218" t="s">
        <v>1</v>
      </c>
      <c r="H657" s="218" t="str">
        <f t="shared" si="10"/>
        <v>Retail Trade (Excluding Automobile)</v>
      </c>
      <c r="I657" s="218" t="s">
        <v>98204</v>
      </c>
      <c r="J657" s="218" t="s">
        <v>98713</v>
      </c>
      <c r="K657" s="218"/>
      <c r="L657" s="218">
        <v>7418</v>
      </c>
      <c r="M657" s="214" t="s">
        <v>98605</v>
      </c>
    </row>
    <row r="658" spans="1:13" ht="15">
      <c r="A658" s="218">
        <v>7541</v>
      </c>
      <c r="B658" s="223" t="s">
        <v>98202</v>
      </c>
      <c r="C658" s="223"/>
      <c r="D658" s="223"/>
      <c r="E658" s="218" t="s">
        <v>98413</v>
      </c>
      <c r="F658" s="218" t="s">
        <v>3</v>
      </c>
      <c r="G658" s="218" t="s">
        <v>3</v>
      </c>
      <c r="H658" s="218" t="str">
        <f t="shared" si="10"/>
        <v>Automobile Trade - Retail</v>
      </c>
      <c r="I658" s="218" t="s">
        <v>98209</v>
      </c>
      <c r="J658" s="218"/>
      <c r="K658" s="218"/>
      <c r="L658" s="218">
        <v>7541</v>
      </c>
      <c r="M658" s="214" t="s">
        <v>98605</v>
      </c>
    </row>
    <row r="659" spans="1:13" ht="15">
      <c r="A659" s="218">
        <v>7542</v>
      </c>
      <c r="B659" s="223" t="s">
        <v>98202</v>
      </c>
      <c r="C659" s="223"/>
      <c r="D659" s="223"/>
      <c r="E659" s="218" t="s">
        <v>98414</v>
      </c>
      <c r="F659" s="218" t="s">
        <v>2</v>
      </c>
      <c r="G659" s="218" t="s">
        <v>2</v>
      </c>
      <c r="H659" s="218" t="str">
        <f t="shared" si="10"/>
        <v>Automobile Trade - Retail</v>
      </c>
      <c r="I659" s="218" t="s">
        <v>98209</v>
      </c>
      <c r="J659" s="218"/>
      <c r="K659" s="218"/>
      <c r="L659" s="218">
        <v>7542</v>
      </c>
      <c r="M659" s="214" t="s">
        <v>98605</v>
      </c>
    </row>
    <row r="660" spans="1:13" ht="15">
      <c r="A660" s="218">
        <v>7543</v>
      </c>
      <c r="B660" s="223" t="s">
        <v>98202</v>
      </c>
      <c r="C660" s="223"/>
      <c r="D660" s="223"/>
      <c r="E660" s="218" t="s">
        <v>98415</v>
      </c>
      <c r="F660" s="218" t="s">
        <v>2</v>
      </c>
      <c r="G660" s="218" t="s">
        <v>2</v>
      </c>
      <c r="H660" s="218" t="str">
        <f t="shared" si="10"/>
        <v>Automobile Trade - Retail</v>
      </c>
      <c r="I660" s="218" t="s">
        <v>98209</v>
      </c>
      <c r="J660" s="218"/>
      <c r="K660" s="218"/>
      <c r="L660" s="218">
        <v>7543</v>
      </c>
      <c r="M660" s="214" t="s">
        <v>98605</v>
      </c>
    </row>
    <row r="661" spans="1:13" ht="15">
      <c r="A661" s="218">
        <v>7544</v>
      </c>
      <c r="B661" s="223" t="s">
        <v>98202</v>
      </c>
      <c r="C661" s="223"/>
      <c r="D661" s="223"/>
      <c r="E661" s="218" t="s">
        <v>98416</v>
      </c>
      <c r="F661" s="218" t="s">
        <v>2</v>
      </c>
      <c r="G661" s="218" t="s">
        <v>2</v>
      </c>
      <c r="H661" s="218" t="str">
        <f t="shared" si="10"/>
        <v>Automobile Trade - Retail</v>
      </c>
      <c r="I661" s="218" t="s">
        <v>98209</v>
      </c>
      <c r="J661" s="218"/>
      <c r="K661" s="218"/>
      <c r="L661" s="218">
        <v>7544</v>
      </c>
      <c r="M661" s="214" t="s">
        <v>98605</v>
      </c>
    </row>
    <row r="662" spans="1:13" ht="15">
      <c r="A662" s="218">
        <v>7691</v>
      </c>
      <c r="B662" s="223" t="s">
        <v>97744</v>
      </c>
      <c r="C662" s="223"/>
      <c r="D662" s="223"/>
      <c r="E662" s="218" t="s">
        <v>98417</v>
      </c>
      <c r="F662" s="218" t="s">
        <v>2</v>
      </c>
      <c r="G662" s="218" t="s">
        <v>2</v>
      </c>
      <c r="H662" s="218" t="str">
        <f t="shared" si="10"/>
        <v>Business And Personal Services</v>
      </c>
      <c r="I662" s="218" t="s">
        <v>97749</v>
      </c>
      <c r="J662" s="218" t="s">
        <v>98713</v>
      </c>
      <c r="K662" s="218"/>
      <c r="L662" s="218">
        <v>7691</v>
      </c>
      <c r="M662" s="214" t="s">
        <v>98605</v>
      </c>
    </row>
    <row r="663" spans="1:13" ht="15">
      <c r="A663" s="218">
        <v>7692</v>
      </c>
      <c r="B663" s="223" t="s">
        <v>97744</v>
      </c>
      <c r="C663" s="223"/>
      <c r="D663" s="223"/>
      <c r="E663" s="218" t="s">
        <v>98418</v>
      </c>
      <c r="F663" s="218" t="s">
        <v>2</v>
      </c>
      <c r="G663" s="218" t="s">
        <v>2</v>
      </c>
      <c r="H663" s="218" t="str">
        <f t="shared" si="10"/>
        <v>Business And Personal Services</v>
      </c>
      <c r="I663" s="218" t="s">
        <v>97749</v>
      </c>
      <c r="J663" s="218" t="s">
        <v>98713</v>
      </c>
      <c r="K663" s="218"/>
      <c r="L663" s="218">
        <v>7692</v>
      </c>
      <c r="M663" s="214" t="s">
        <v>98605</v>
      </c>
    </row>
    <row r="664" spans="1:13" ht="15">
      <c r="A664" s="218">
        <v>7693</v>
      </c>
      <c r="B664" s="223" t="s">
        <v>97744</v>
      </c>
      <c r="C664" s="223"/>
      <c r="D664" s="223"/>
      <c r="E664" s="218" t="s">
        <v>98419</v>
      </c>
      <c r="F664" s="218" t="s">
        <v>2</v>
      </c>
      <c r="G664" s="218" t="s">
        <v>2</v>
      </c>
      <c r="H664" s="218" t="str">
        <f t="shared" si="10"/>
        <v>Business And Personal Services</v>
      </c>
      <c r="I664" s="218" t="s">
        <v>97749</v>
      </c>
      <c r="J664" s="218" t="s">
        <v>98713</v>
      </c>
      <c r="K664" s="218"/>
      <c r="L664" s="218">
        <v>7693</v>
      </c>
      <c r="M664" s="214" t="s">
        <v>98605</v>
      </c>
    </row>
    <row r="665" spans="1:13" ht="15">
      <c r="A665" s="218">
        <v>7694</v>
      </c>
      <c r="B665" s="223" t="s">
        <v>97744</v>
      </c>
      <c r="C665" s="223"/>
      <c r="D665" s="223"/>
      <c r="E665" s="218" t="s">
        <v>98420</v>
      </c>
      <c r="F665" s="218" t="s">
        <v>3</v>
      </c>
      <c r="G665" s="218" t="s">
        <v>3</v>
      </c>
      <c r="H665" s="218" t="str">
        <f t="shared" si="10"/>
        <v>Business And Personal Services</v>
      </c>
      <c r="I665" s="218" t="s">
        <v>97749</v>
      </c>
      <c r="J665" s="218" t="s">
        <v>98713</v>
      </c>
      <c r="K665" s="218"/>
      <c r="L665" s="218">
        <v>7694</v>
      </c>
      <c r="M665" s="214" t="s">
        <v>98605</v>
      </c>
    </row>
    <row r="666" spans="1:13" ht="15">
      <c r="A666" s="218">
        <v>7811</v>
      </c>
      <c r="B666" s="223" t="s">
        <v>98421</v>
      </c>
      <c r="C666" s="223"/>
      <c r="D666" s="223"/>
      <c r="E666" s="218" t="s">
        <v>98422</v>
      </c>
      <c r="F666" s="218" t="s">
        <v>2</v>
      </c>
      <c r="G666" s="218" t="s">
        <v>2</v>
      </c>
      <c r="H666" s="218" t="str">
        <f t="shared" si="10"/>
        <v>Amusement &amp; Recreation Services</v>
      </c>
      <c r="I666" s="218" t="s">
        <v>98423</v>
      </c>
      <c r="J666" s="218" t="s">
        <v>98713</v>
      </c>
      <c r="K666" s="218" t="s">
        <v>98714</v>
      </c>
      <c r="L666" s="218">
        <v>7811</v>
      </c>
      <c r="M666" s="214" t="s">
        <v>98605</v>
      </c>
    </row>
    <row r="667" spans="1:13" ht="15">
      <c r="A667" s="218">
        <v>7812</v>
      </c>
      <c r="B667" s="223" t="s">
        <v>98421</v>
      </c>
      <c r="C667" s="223"/>
      <c r="D667" s="223"/>
      <c r="E667" s="218" t="s">
        <v>98424</v>
      </c>
      <c r="F667" s="218" t="s">
        <v>2</v>
      </c>
      <c r="G667" s="218" t="s">
        <v>2</v>
      </c>
      <c r="H667" s="218" t="str">
        <f t="shared" si="10"/>
        <v>Amusement &amp; Recreation Services</v>
      </c>
      <c r="I667" s="218" t="s">
        <v>98423</v>
      </c>
      <c r="J667" s="218" t="s">
        <v>98713</v>
      </c>
      <c r="K667" s="218" t="s">
        <v>98714</v>
      </c>
      <c r="L667" s="218">
        <v>7812</v>
      </c>
      <c r="M667" s="214" t="s">
        <v>98605</v>
      </c>
    </row>
    <row r="668" spans="1:13" ht="15">
      <c r="A668" s="218">
        <v>7831</v>
      </c>
      <c r="B668" s="223" t="s">
        <v>98421</v>
      </c>
      <c r="C668" s="223"/>
      <c r="D668" s="223"/>
      <c r="E668" s="218" t="s">
        <v>98425</v>
      </c>
      <c r="F668" s="218" t="s">
        <v>97778</v>
      </c>
      <c r="G668" s="218" t="s">
        <v>2</v>
      </c>
      <c r="H668" s="218" t="str">
        <f t="shared" si="10"/>
        <v>Amusement &amp; Recreation Services</v>
      </c>
      <c r="I668" s="218" t="s">
        <v>98423</v>
      </c>
      <c r="J668" s="218" t="s">
        <v>98713</v>
      </c>
      <c r="K668" s="218" t="s">
        <v>98714</v>
      </c>
      <c r="L668" s="218">
        <v>7831</v>
      </c>
      <c r="M668" s="214" t="s">
        <v>98605</v>
      </c>
    </row>
    <row r="669" spans="1:13" ht="15">
      <c r="A669" s="218">
        <v>7832</v>
      </c>
      <c r="B669" s="223" t="s">
        <v>98421</v>
      </c>
      <c r="C669" s="223"/>
      <c r="D669" s="223"/>
      <c r="E669" s="218" t="s">
        <v>98426</v>
      </c>
      <c r="F669" s="218" t="s">
        <v>1</v>
      </c>
      <c r="G669" s="218" t="s">
        <v>1</v>
      </c>
      <c r="H669" s="218" t="str">
        <f t="shared" si="10"/>
        <v>Amusement &amp; Recreation Services</v>
      </c>
      <c r="I669" s="218" t="s">
        <v>98423</v>
      </c>
      <c r="J669" s="218" t="s">
        <v>98713</v>
      </c>
      <c r="K669" s="218" t="s">
        <v>98714</v>
      </c>
      <c r="L669" s="218">
        <v>7832</v>
      </c>
      <c r="M669" s="214" t="s">
        <v>98605</v>
      </c>
    </row>
    <row r="670" spans="1:13" ht="15">
      <c r="A670" s="218">
        <v>7840</v>
      </c>
      <c r="B670" s="223" t="s">
        <v>98421</v>
      </c>
      <c r="C670" s="223"/>
      <c r="D670" s="223"/>
      <c r="E670" s="218" t="s">
        <v>98427</v>
      </c>
      <c r="F670" s="218" t="s">
        <v>2</v>
      </c>
      <c r="G670" s="218" t="s">
        <v>2</v>
      </c>
      <c r="H670" s="218" t="str">
        <f t="shared" si="10"/>
        <v>Amusement &amp; Recreation Services</v>
      </c>
      <c r="I670" s="218" t="s">
        <v>98423</v>
      </c>
      <c r="J670" s="218" t="s">
        <v>98713</v>
      </c>
      <c r="K670" s="218" t="s">
        <v>98714</v>
      </c>
      <c r="L670" s="218">
        <v>7840</v>
      </c>
      <c r="M670" s="214" t="s">
        <v>98605</v>
      </c>
    </row>
    <row r="671" spans="1:13" ht="15">
      <c r="A671" s="218">
        <v>7911</v>
      </c>
      <c r="B671" s="223" t="s">
        <v>98421</v>
      </c>
      <c r="C671" s="223"/>
      <c r="D671" s="223"/>
      <c r="E671" s="218" t="s">
        <v>98428</v>
      </c>
      <c r="F671" s="218" t="s">
        <v>3</v>
      </c>
      <c r="G671" s="218" t="s">
        <v>3</v>
      </c>
      <c r="H671" s="218" t="str">
        <f t="shared" si="10"/>
        <v>Amusement &amp; Recreation Services</v>
      </c>
      <c r="I671" s="218" t="s">
        <v>98423</v>
      </c>
      <c r="J671" s="218" t="s">
        <v>98713</v>
      </c>
      <c r="K671" s="218" t="s">
        <v>98714</v>
      </c>
      <c r="L671" s="218">
        <v>7911</v>
      </c>
      <c r="M671" s="214" t="s">
        <v>98605</v>
      </c>
    </row>
    <row r="672" spans="1:13" ht="15">
      <c r="A672" s="218">
        <v>7912</v>
      </c>
      <c r="B672" s="223" t="s">
        <v>98421</v>
      </c>
      <c r="C672" s="223"/>
      <c r="D672" s="223"/>
      <c r="E672" s="218" t="s">
        <v>98429</v>
      </c>
      <c r="F672" s="218" t="s">
        <v>2</v>
      </c>
      <c r="G672" s="218" t="s">
        <v>2</v>
      </c>
      <c r="H672" s="218" t="str">
        <f t="shared" si="10"/>
        <v>Amusement &amp; Recreation Services</v>
      </c>
      <c r="I672" s="218" t="s">
        <v>98423</v>
      </c>
      <c r="J672" s="218" t="s">
        <v>98713</v>
      </c>
      <c r="K672" s="218" t="s">
        <v>98714</v>
      </c>
      <c r="L672" s="218">
        <v>7912</v>
      </c>
      <c r="M672" s="214" t="s">
        <v>98605</v>
      </c>
    </row>
    <row r="673" spans="1:13" ht="15">
      <c r="A673" s="218">
        <v>7913</v>
      </c>
      <c r="B673" s="223" t="s">
        <v>98421</v>
      </c>
      <c r="C673" s="223"/>
      <c r="D673" s="223"/>
      <c r="E673" s="218" t="s">
        <v>98430</v>
      </c>
      <c r="F673" s="218" t="s">
        <v>97727</v>
      </c>
      <c r="G673" s="218" t="s">
        <v>97727</v>
      </c>
      <c r="H673" s="218" t="str">
        <f t="shared" si="10"/>
        <v>Amusement &amp; Recreation Services</v>
      </c>
      <c r="I673" s="218" t="s">
        <v>98423</v>
      </c>
      <c r="J673" s="218" t="s">
        <v>98713</v>
      </c>
      <c r="K673" s="218" t="s">
        <v>98714</v>
      </c>
      <c r="L673" s="218">
        <v>7913</v>
      </c>
      <c r="M673" s="214" t="s">
        <v>98605</v>
      </c>
    </row>
    <row r="674" spans="1:13" ht="15">
      <c r="A674" s="218">
        <v>7914</v>
      </c>
      <c r="B674" s="223" t="s">
        <v>98421</v>
      </c>
      <c r="C674" s="223"/>
      <c r="D674" s="223"/>
      <c r="E674" s="218" t="s">
        <v>98431</v>
      </c>
      <c r="F674" s="218" t="s">
        <v>0</v>
      </c>
      <c r="G674" s="218" t="s">
        <v>0</v>
      </c>
      <c r="H674" s="218" t="str">
        <f t="shared" si="10"/>
        <v>Amusement &amp; Recreation Services</v>
      </c>
      <c r="I674" s="218" t="s">
        <v>98423</v>
      </c>
      <c r="J674" s="218" t="s">
        <v>98713</v>
      </c>
      <c r="K674" s="218" t="s">
        <v>98714</v>
      </c>
      <c r="L674" s="218">
        <v>7914</v>
      </c>
      <c r="M674" s="214" t="s">
        <v>98605</v>
      </c>
    </row>
    <row r="675" spans="1:13" ht="15">
      <c r="A675" s="218">
        <v>7915</v>
      </c>
      <c r="B675" s="223" t="e">
        <v>#N/A</v>
      </c>
      <c r="C675" s="223"/>
      <c r="D675" s="223"/>
      <c r="E675" s="218" t="s">
        <v>98432</v>
      </c>
      <c r="F675" s="218" t="s">
        <v>0</v>
      </c>
      <c r="G675" s="218" t="e">
        <v>#N/A</v>
      </c>
      <c r="H675" s="218" t="str">
        <f t="shared" si="10"/>
        <v>Amusement &amp; Recreation Services</v>
      </c>
      <c r="I675" s="218" t="s">
        <v>98423</v>
      </c>
      <c r="J675" s="218"/>
      <c r="K675" s="218"/>
      <c r="L675" s="218">
        <v>7915</v>
      </c>
      <c r="M675" s="214" t="s">
        <v>98605</v>
      </c>
    </row>
    <row r="676" spans="1:13" ht="15">
      <c r="A676" s="218">
        <v>7920</v>
      </c>
      <c r="B676" s="223" t="s">
        <v>98421</v>
      </c>
      <c r="C676" s="223"/>
      <c r="D676" s="223"/>
      <c r="E676" s="218" t="s">
        <v>98433</v>
      </c>
      <c r="F676" s="218" t="s">
        <v>0</v>
      </c>
      <c r="G676" s="218" t="s">
        <v>0</v>
      </c>
      <c r="H676" s="218" t="str">
        <f t="shared" si="10"/>
        <v>Amusement &amp; Recreation Services</v>
      </c>
      <c r="I676" s="218" t="s">
        <v>98423</v>
      </c>
      <c r="J676" s="218" t="s">
        <v>98713</v>
      </c>
      <c r="K676" s="218" t="s">
        <v>98714</v>
      </c>
      <c r="L676" s="218">
        <v>7920</v>
      </c>
      <c r="M676" s="214" t="s">
        <v>98605</v>
      </c>
    </row>
    <row r="677" spans="1:13" ht="15">
      <c r="A677" s="218">
        <v>7921</v>
      </c>
      <c r="B677" s="223" t="s">
        <v>98421</v>
      </c>
      <c r="C677" s="223"/>
      <c r="D677" s="223"/>
      <c r="E677" s="218" t="s">
        <v>98434</v>
      </c>
      <c r="F677" s="218" t="s">
        <v>3</v>
      </c>
      <c r="G677" s="218" t="s">
        <v>3</v>
      </c>
      <c r="H677" s="218" t="str">
        <f t="shared" si="10"/>
        <v>Athletic Events, Teams Or Leagues</v>
      </c>
      <c r="I677" s="218" t="s">
        <v>98435</v>
      </c>
      <c r="J677" s="218" t="s">
        <v>98713</v>
      </c>
      <c r="K677" s="218" t="s">
        <v>98714</v>
      </c>
      <c r="L677" s="218">
        <v>7921</v>
      </c>
      <c r="M677" s="214" t="s">
        <v>98605</v>
      </c>
    </row>
    <row r="678" spans="1:13" ht="15">
      <c r="A678" s="218">
        <v>7922</v>
      </c>
      <c r="B678" s="223" t="s">
        <v>98421</v>
      </c>
      <c r="C678" s="223"/>
      <c r="D678" s="223"/>
      <c r="E678" s="218" t="s">
        <v>98436</v>
      </c>
      <c r="F678" s="218" t="s">
        <v>97727</v>
      </c>
      <c r="G678" s="218" t="s">
        <v>97727</v>
      </c>
      <c r="H678" s="218" t="str">
        <f t="shared" si="10"/>
        <v>Athletic Events, Teams Or Leagues</v>
      </c>
      <c r="I678" s="218" t="s">
        <v>98435</v>
      </c>
      <c r="J678" s="218" t="s">
        <v>98713</v>
      </c>
      <c r="K678" s="218" t="s">
        <v>98714</v>
      </c>
      <c r="L678" s="218">
        <v>7922</v>
      </c>
      <c r="M678" s="214" t="s">
        <v>98605</v>
      </c>
    </row>
    <row r="679" spans="1:13" ht="15">
      <c r="A679" s="218">
        <v>7923</v>
      </c>
      <c r="B679" s="223" t="s">
        <v>98421</v>
      </c>
      <c r="C679" s="223"/>
      <c r="D679" s="223"/>
      <c r="E679" s="218" t="s">
        <v>98437</v>
      </c>
      <c r="F679" s="218" t="s">
        <v>2</v>
      </c>
      <c r="G679" s="218" t="s">
        <v>2</v>
      </c>
      <c r="H679" s="218" t="str">
        <f t="shared" si="10"/>
        <v>Athletic Events, Teams Or Leagues</v>
      </c>
      <c r="I679" s="218" t="s">
        <v>98435</v>
      </c>
      <c r="J679" s="218" t="s">
        <v>98713</v>
      </c>
      <c r="K679" s="218" t="s">
        <v>98714</v>
      </c>
      <c r="L679" s="218">
        <v>7923</v>
      </c>
      <c r="M679" s="214" t="s">
        <v>98605</v>
      </c>
    </row>
    <row r="680" spans="1:13" ht="15">
      <c r="A680" s="218">
        <v>7924</v>
      </c>
      <c r="B680" s="223" t="s">
        <v>98421</v>
      </c>
      <c r="C680" s="223"/>
      <c r="D680" s="223"/>
      <c r="E680" s="218" t="s">
        <v>98438</v>
      </c>
      <c r="F680" s="218" t="s">
        <v>1</v>
      </c>
      <c r="G680" s="218" t="s">
        <v>1</v>
      </c>
      <c r="H680" s="218" t="str">
        <f t="shared" si="10"/>
        <v>Athletic Events, Teams Or Leagues</v>
      </c>
      <c r="I680" s="218" t="s">
        <v>98435</v>
      </c>
      <c r="J680" s="218" t="s">
        <v>98713</v>
      </c>
      <c r="K680" s="218" t="s">
        <v>98714</v>
      </c>
      <c r="L680" s="218">
        <v>7924</v>
      </c>
      <c r="M680" s="214" t="s">
        <v>98605</v>
      </c>
    </row>
    <row r="681" spans="1:13" ht="15">
      <c r="A681" s="218">
        <v>7925</v>
      </c>
      <c r="B681" s="223" t="s">
        <v>98421</v>
      </c>
      <c r="C681" s="223"/>
      <c r="D681" s="223"/>
      <c r="E681" s="218" t="s">
        <v>98439</v>
      </c>
      <c r="F681" s="218" t="s">
        <v>2</v>
      </c>
      <c r="G681" s="218" t="s">
        <v>2</v>
      </c>
      <c r="H681" s="218" t="str">
        <f t="shared" si="10"/>
        <v>Athletic Events, Teams Or Leagues</v>
      </c>
      <c r="I681" s="218" t="s">
        <v>98435</v>
      </c>
      <c r="J681" s="218" t="s">
        <v>98713</v>
      </c>
      <c r="K681" s="218" t="s">
        <v>98714</v>
      </c>
      <c r="L681" s="218">
        <v>7925</v>
      </c>
      <c r="M681" s="214" t="s">
        <v>98605</v>
      </c>
    </row>
    <row r="682" spans="1:13" ht="15">
      <c r="A682" s="218">
        <v>7926</v>
      </c>
      <c r="B682" s="223" t="s">
        <v>98421</v>
      </c>
      <c r="C682" s="223"/>
      <c r="D682" s="223"/>
      <c r="E682" s="218" t="s">
        <v>98440</v>
      </c>
      <c r="F682" s="218" t="s">
        <v>2</v>
      </c>
      <c r="G682" s="218" t="s">
        <v>2</v>
      </c>
      <c r="H682" s="218" t="str">
        <f t="shared" si="10"/>
        <v>Athletic Events, Teams Or Leagues</v>
      </c>
      <c r="I682" s="218" t="s">
        <v>98435</v>
      </c>
      <c r="J682" s="218" t="s">
        <v>98713</v>
      </c>
      <c r="K682" s="218" t="s">
        <v>98714</v>
      </c>
      <c r="L682" s="218">
        <v>7926</v>
      </c>
      <c r="M682" s="214" t="s">
        <v>98605</v>
      </c>
    </row>
    <row r="683" spans="1:13" ht="15">
      <c r="A683" s="218">
        <v>7927</v>
      </c>
      <c r="B683" s="223" t="s">
        <v>98421</v>
      </c>
      <c r="C683" s="223"/>
      <c r="D683" s="223"/>
      <c r="E683" s="218" t="s">
        <v>98441</v>
      </c>
      <c r="F683" s="218" t="s">
        <v>2</v>
      </c>
      <c r="G683" s="218" t="s">
        <v>2</v>
      </c>
      <c r="H683" s="218" t="str">
        <f t="shared" si="10"/>
        <v>Athletic Events, Teams Or Leagues</v>
      </c>
      <c r="I683" s="218" t="s">
        <v>98435</v>
      </c>
      <c r="J683" s="218" t="s">
        <v>98713</v>
      </c>
      <c r="K683" s="218" t="s">
        <v>98714</v>
      </c>
      <c r="L683" s="218">
        <v>7927</v>
      </c>
      <c r="M683" s="214" t="s">
        <v>98605</v>
      </c>
    </row>
    <row r="684" spans="1:13" ht="15">
      <c r="A684" s="218">
        <v>7928</v>
      </c>
      <c r="B684" s="223" t="s">
        <v>98421</v>
      </c>
      <c r="C684" s="223"/>
      <c r="D684" s="223"/>
      <c r="E684" s="218" t="s">
        <v>98442</v>
      </c>
      <c r="F684" s="218" t="s">
        <v>2</v>
      </c>
      <c r="G684" s="218" t="s">
        <v>2</v>
      </c>
      <c r="H684" s="218" t="str">
        <f t="shared" si="10"/>
        <v>Exhibitions, Fairs</v>
      </c>
      <c r="I684" s="218" t="s">
        <v>98443</v>
      </c>
      <c r="J684" s="218" t="s">
        <v>98713</v>
      </c>
      <c r="K684" s="218" t="s">
        <v>98714</v>
      </c>
      <c r="L684" s="218">
        <v>7928</v>
      </c>
      <c r="M684" s="214" t="s">
        <v>98605</v>
      </c>
    </row>
    <row r="685" spans="1:13" ht="15">
      <c r="A685" s="218">
        <v>7929</v>
      </c>
      <c r="B685" s="223" t="s">
        <v>98421</v>
      </c>
      <c r="C685" s="223"/>
      <c r="D685" s="223"/>
      <c r="E685" s="218" t="s">
        <v>98444</v>
      </c>
      <c r="F685" s="218" t="s">
        <v>3</v>
      </c>
      <c r="G685" s="218" t="s">
        <v>3</v>
      </c>
      <c r="H685" s="218" t="str">
        <f t="shared" si="10"/>
        <v>Exhibitions, Fairs</v>
      </c>
      <c r="I685" s="218" t="s">
        <v>98443</v>
      </c>
      <c r="J685" s="218" t="s">
        <v>98713</v>
      </c>
      <c r="K685" s="218" t="s">
        <v>98714</v>
      </c>
      <c r="L685" s="218">
        <v>7929</v>
      </c>
      <c r="M685" s="214" t="s">
        <v>98605</v>
      </c>
    </row>
    <row r="686" spans="1:13" ht="15">
      <c r="A686" s="218">
        <v>7931</v>
      </c>
      <c r="B686" s="223" t="s">
        <v>98421</v>
      </c>
      <c r="C686" s="223"/>
      <c r="D686" s="223"/>
      <c r="E686" s="218" t="s">
        <v>98445</v>
      </c>
      <c r="F686" s="218" t="s">
        <v>1</v>
      </c>
      <c r="G686" s="218" t="s">
        <v>1</v>
      </c>
      <c r="H686" s="218" t="str">
        <f t="shared" si="10"/>
        <v>Clubs - Recreational</v>
      </c>
      <c r="I686" s="218" t="s">
        <v>98446</v>
      </c>
      <c r="J686" s="218" t="s">
        <v>98713</v>
      </c>
      <c r="K686" s="218" t="s">
        <v>98714</v>
      </c>
      <c r="L686" s="218">
        <v>7931</v>
      </c>
      <c r="M686" s="214" t="s">
        <v>98605</v>
      </c>
    </row>
    <row r="687" spans="1:13" ht="15">
      <c r="A687" s="218">
        <v>7932</v>
      </c>
      <c r="B687" s="223" t="s">
        <v>98421</v>
      </c>
      <c r="C687" s="223"/>
      <c r="D687" s="223"/>
      <c r="E687" s="218" t="s">
        <v>98447</v>
      </c>
      <c r="F687" s="218" t="s">
        <v>1</v>
      </c>
      <c r="G687" s="218" t="s">
        <v>1</v>
      </c>
      <c r="H687" s="218" t="str">
        <f t="shared" si="10"/>
        <v>Clubs - Recreational</v>
      </c>
      <c r="I687" s="218" t="s">
        <v>98446</v>
      </c>
      <c r="J687" s="218" t="s">
        <v>98713</v>
      </c>
      <c r="K687" s="218" t="s">
        <v>98714</v>
      </c>
      <c r="L687" s="218">
        <v>7932</v>
      </c>
      <c r="M687" s="214" t="s">
        <v>98605</v>
      </c>
    </row>
    <row r="688" spans="1:13" ht="15">
      <c r="A688" s="218">
        <v>7933</v>
      </c>
      <c r="B688" s="223" t="s">
        <v>98421</v>
      </c>
      <c r="C688" s="223"/>
      <c r="D688" s="223"/>
      <c r="E688" s="218" t="s">
        <v>98448</v>
      </c>
      <c r="F688" s="218" t="s">
        <v>1</v>
      </c>
      <c r="G688" s="218" t="s">
        <v>1</v>
      </c>
      <c r="H688" s="218" t="str">
        <f t="shared" si="10"/>
        <v>Clubs - Recreational</v>
      </c>
      <c r="I688" s="218" t="s">
        <v>98446</v>
      </c>
      <c r="J688" s="218" t="s">
        <v>98713</v>
      </c>
      <c r="K688" s="218" t="s">
        <v>98714</v>
      </c>
      <c r="L688" s="218">
        <v>7933</v>
      </c>
      <c r="M688" s="214" t="s">
        <v>98605</v>
      </c>
    </row>
    <row r="689" spans="1:13" ht="15">
      <c r="A689" s="218">
        <v>7934</v>
      </c>
      <c r="B689" s="223" t="s">
        <v>98421</v>
      </c>
      <c r="C689" s="223"/>
      <c r="D689" s="223"/>
      <c r="E689" s="218" t="s">
        <v>98449</v>
      </c>
      <c r="F689" s="218" t="s">
        <v>97727</v>
      </c>
      <c r="G689" s="218" t="s">
        <v>97727</v>
      </c>
      <c r="H689" s="218" t="str">
        <f t="shared" si="10"/>
        <v>Clubs - Recreational</v>
      </c>
      <c r="I689" s="218" t="s">
        <v>98446</v>
      </c>
      <c r="J689" s="218" t="s">
        <v>98713</v>
      </c>
      <c r="K689" s="218" t="s">
        <v>98714</v>
      </c>
      <c r="L689" s="218">
        <v>7934</v>
      </c>
      <c r="M689" s="214" t="s">
        <v>98605</v>
      </c>
    </row>
    <row r="690" spans="1:13" ht="15">
      <c r="A690" s="218">
        <v>7935</v>
      </c>
      <c r="B690" s="223" t="s">
        <v>98421</v>
      </c>
      <c r="C690" s="223"/>
      <c r="D690" s="223"/>
      <c r="E690" s="218" t="s">
        <v>98450</v>
      </c>
      <c r="F690" s="218" t="s">
        <v>1</v>
      </c>
      <c r="G690" s="218" t="s">
        <v>1</v>
      </c>
      <c r="H690" s="218" t="str">
        <f t="shared" si="10"/>
        <v>Clubs - Recreational</v>
      </c>
      <c r="I690" s="218" t="s">
        <v>98446</v>
      </c>
      <c r="J690" s="218" t="s">
        <v>98713</v>
      </c>
      <c r="K690" s="218" t="s">
        <v>98714</v>
      </c>
      <c r="L690" s="218">
        <v>7935</v>
      </c>
      <c r="M690" s="214" t="s">
        <v>98605</v>
      </c>
    </row>
    <row r="691" spans="1:13" ht="15">
      <c r="A691" s="218">
        <v>7936</v>
      </c>
      <c r="B691" s="223" t="s">
        <v>98421</v>
      </c>
      <c r="C691" s="223"/>
      <c r="D691" s="223"/>
      <c r="E691" s="218" t="s">
        <v>98451</v>
      </c>
      <c r="F691" s="218" t="s">
        <v>3</v>
      </c>
      <c r="G691" s="218" t="s">
        <v>3</v>
      </c>
      <c r="H691" s="218" t="str">
        <f t="shared" si="10"/>
        <v>Clubs - Recreational</v>
      </c>
      <c r="I691" s="218" t="s">
        <v>98446</v>
      </c>
      <c r="J691" s="218" t="s">
        <v>98713</v>
      </c>
      <c r="K691" s="218" t="s">
        <v>98714</v>
      </c>
      <c r="L691" s="218">
        <v>7936</v>
      </c>
      <c r="M691" s="214" t="s">
        <v>98605</v>
      </c>
    </row>
    <row r="692" spans="1:13" ht="15">
      <c r="A692" s="218">
        <v>7937</v>
      </c>
      <c r="B692" s="223" t="s">
        <v>98421</v>
      </c>
      <c r="C692" s="223"/>
      <c r="D692" s="223"/>
      <c r="E692" s="218" t="s">
        <v>98452</v>
      </c>
      <c r="F692" s="218" t="s">
        <v>1</v>
      </c>
      <c r="G692" s="218" t="s">
        <v>1</v>
      </c>
      <c r="H692" s="218" t="str">
        <f t="shared" si="10"/>
        <v>Clubs - Recreational</v>
      </c>
      <c r="I692" s="218" t="s">
        <v>98446</v>
      </c>
      <c r="J692" s="218" t="s">
        <v>98713</v>
      </c>
      <c r="K692" s="218" t="s">
        <v>98714</v>
      </c>
      <c r="L692" s="218">
        <v>7937</v>
      </c>
      <c r="M692" s="214" t="s">
        <v>98605</v>
      </c>
    </row>
    <row r="693" spans="1:13" ht="15">
      <c r="A693" s="218">
        <v>7938</v>
      </c>
      <c r="B693" s="223" t="s">
        <v>98421</v>
      </c>
      <c r="C693" s="223"/>
      <c r="D693" s="223"/>
      <c r="E693" s="218" t="s">
        <v>98453</v>
      </c>
      <c r="F693" s="218" t="s">
        <v>1</v>
      </c>
      <c r="G693" s="218" t="s">
        <v>1</v>
      </c>
      <c r="H693" s="218" t="str">
        <f t="shared" si="10"/>
        <v>Clubs - Recreational</v>
      </c>
      <c r="I693" s="218" t="s">
        <v>98446</v>
      </c>
      <c r="J693" s="218" t="s">
        <v>98713</v>
      </c>
      <c r="K693" s="218" t="s">
        <v>98714</v>
      </c>
      <c r="L693" s="218">
        <v>7938</v>
      </c>
      <c r="M693" s="214" t="s">
        <v>98605</v>
      </c>
    </row>
    <row r="694" spans="1:13" ht="15">
      <c r="A694" s="218">
        <v>7939</v>
      </c>
      <c r="B694" s="223" t="s">
        <v>98421</v>
      </c>
      <c r="C694" s="223"/>
      <c r="D694" s="223"/>
      <c r="E694" s="218" t="s">
        <v>98454</v>
      </c>
      <c r="F694" s="218" t="s">
        <v>3</v>
      </c>
      <c r="G694" s="218" t="s">
        <v>3</v>
      </c>
      <c r="H694" s="218" t="str">
        <f t="shared" si="10"/>
        <v>Amusement &amp; Recreation Services</v>
      </c>
      <c r="I694" s="218" t="s">
        <v>98423</v>
      </c>
      <c r="J694" s="218" t="s">
        <v>98713</v>
      </c>
      <c r="K694" s="218" t="s">
        <v>98714</v>
      </c>
      <c r="L694" s="218">
        <v>7939</v>
      </c>
      <c r="M694" s="214" t="s">
        <v>98605</v>
      </c>
    </row>
    <row r="695" spans="1:13" ht="15">
      <c r="A695" s="218">
        <v>7941</v>
      </c>
      <c r="B695" s="223" t="s">
        <v>98421</v>
      </c>
      <c r="C695" s="223"/>
      <c r="D695" s="223"/>
      <c r="E695" s="218" t="s">
        <v>98455</v>
      </c>
      <c r="F695" s="218" t="s">
        <v>1</v>
      </c>
      <c r="G695" s="218" t="s">
        <v>1</v>
      </c>
      <c r="H695" s="218" t="str">
        <f t="shared" si="10"/>
        <v>Accommodation, Food &amp; Beverage Services</v>
      </c>
      <c r="I695" s="218" t="s">
        <v>98267</v>
      </c>
      <c r="J695" s="218" t="s">
        <v>98713</v>
      </c>
      <c r="K695" s="218" t="s">
        <v>98714</v>
      </c>
      <c r="L695" s="218">
        <v>7941</v>
      </c>
      <c r="M695" s="214" t="s">
        <v>97753</v>
      </c>
    </row>
    <row r="696" spans="1:13" ht="15">
      <c r="A696" s="218">
        <v>7942</v>
      </c>
      <c r="B696" s="223" t="s">
        <v>98421</v>
      </c>
      <c r="C696" s="223"/>
      <c r="D696" s="223"/>
      <c r="E696" s="218" t="s">
        <v>98456</v>
      </c>
      <c r="F696" s="218" t="s">
        <v>1</v>
      </c>
      <c r="G696" s="218" t="s">
        <v>1</v>
      </c>
      <c r="H696" s="218" t="str">
        <f t="shared" si="10"/>
        <v>Accommodation, Food &amp; Beverage Services</v>
      </c>
      <c r="I696" s="218" t="s">
        <v>98267</v>
      </c>
      <c r="J696" s="218" t="s">
        <v>98713</v>
      </c>
      <c r="K696" s="218" t="s">
        <v>98714</v>
      </c>
      <c r="L696" s="218">
        <v>7942</v>
      </c>
      <c r="M696" s="214" t="s">
        <v>97753</v>
      </c>
    </row>
    <row r="697" spans="1:13" ht="15">
      <c r="A697" s="218">
        <v>7960</v>
      </c>
      <c r="B697" s="223" t="s">
        <v>98421</v>
      </c>
      <c r="C697" s="223"/>
      <c r="D697" s="223"/>
      <c r="E697" s="218" t="s">
        <v>98457</v>
      </c>
      <c r="F697" s="218" t="s">
        <v>2</v>
      </c>
      <c r="G697" s="218" t="s">
        <v>2</v>
      </c>
      <c r="H697" s="218" t="str">
        <f t="shared" si="10"/>
        <v>Amusement &amp; Recreation Services</v>
      </c>
      <c r="I697" s="218" t="s">
        <v>98423</v>
      </c>
      <c r="J697" s="218" t="s">
        <v>98713</v>
      </c>
      <c r="K697" s="218" t="s">
        <v>98714</v>
      </c>
      <c r="L697" s="218">
        <v>7960</v>
      </c>
      <c r="M697" s="214" t="s">
        <v>98605</v>
      </c>
    </row>
    <row r="698" spans="1:13" ht="15">
      <c r="A698" s="218">
        <v>7970</v>
      </c>
      <c r="B698" s="223" t="s">
        <v>97744</v>
      </c>
      <c r="C698" s="223"/>
      <c r="D698" s="223"/>
      <c r="E698" s="218" t="s">
        <v>98458</v>
      </c>
      <c r="F698" s="218" t="s">
        <v>1</v>
      </c>
      <c r="G698" s="218" t="s">
        <v>1</v>
      </c>
      <c r="H698" s="218" t="str">
        <f t="shared" si="10"/>
        <v>Business And Personal Services</v>
      </c>
      <c r="I698" s="218" t="s">
        <v>97749</v>
      </c>
      <c r="J698" s="218" t="s">
        <v>98713</v>
      </c>
      <c r="K698" s="218"/>
      <c r="L698" s="218">
        <v>7970</v>
      </c>
      <c r="M698" s="214" t="s">
        <v>98605</v>
      </c>
    </row>
    <row r="699" spans="1:13" ht="15">
      <c r="A699" s="218">
        <v>7980</v>
      </c>
      <c r="B699" s="223" t="s">
        <v>98421</v>
      </c>
      <c r="C699" s="223"/>
      <c r="D699" s="223"/>
      <c r="E699" s="218" t="s">
        <v>98459</v>
      </c>
      <c r="F699" s="218" t="s">
        <v>2</v>
      </c>
      <c r="G699" s="218" t="s">
        <v>2</v>
      </c>
      <c r="H699" s="218" t="str">
        <f t="shared" si="10"/>
        <v>Amusement &amp; Recreation Services</v>
      </c>
      <c r="I699" s="218" t="s">
        <v>98423</v>
      </c>
      <c r="J699" s="218" t="s">
        <v>98713</v>
      </c>
      <c r="K699" s="218" t="s">
        <v>98714</v>
      </c>
      <c r="L699" s="218">
        <v>7980</v>
      </c>
      <c r="M699" s="214" t="s">
        <v>98605</v>
      </c>
    </row>
    <row r="700" spans="1:13" ht="15">
      <c r="A700" s="218">
        <v>7981</v>
      </c>
      <c r="B700" s="223" t="s">
        <v>98421</v>
      </c>
      <c r="C700" s="223"/>
      <c r="D700" s="223"/>
      <c r="E700" s="218" t="s">
        <v>98460</v>
      </c>
      <c r="F700" s="218" t="s">
        <v>97727</v>
      </c>
      <c r="G700" s="218" t="s">
        <v>97727</v>
      </c>
      <c r="H700" s="218" t="str">
        <f t="shared" si="10"/>
        <v>Amusement &amp; Recreation Services</v>
      </c>
      <c r="I700" s="218" t="s">
        <v>98423</v>
      </c>
      <c r="J700" s="218" t="s">
        <v>98713</v>
      </c>
      <c r="K700" s="218" t="s">
        <v>98714</v>
      </c>
      <c r="L700" s="218">
        <v>7981</v>
      </c>
      <c r="M700" s="214" t="s">
        <v>98605</v>
      </c>
    </row>
    <row r="701" spans="1:13" ht="15">
      <c r="A701" s="218">
        <v>7982</v>
      </c>
      <c r="B701" s="223" t="s">
        <v>98421</v>
      </c>
      <c r="C701" s="223"/>
      <c r="D701" s="223"/>
      <c r="E701" s="218" t="s">
        <v>98461</v>
      </c>
      <c r="F701" s="218" t="s">
        <v>97727</v>
      </c>
      <c r="G701" s="218" t="s">
        <v>97727</v>
      </c>
      <c r="H701" s="218" t="str">
        <f t="shared" si="10"/>
        <v>Amusement &amp; Recreation Services</v>
      </c>
      <c r="I701" s="218" t="s">
        <v>98423</v>
      </c>
      <c r="J701" s="218" t="s">
        <v>98713</v>
      </c>
      <c r="K701" s="218" t="s">
        <v>98714</v>
      </c>
      <c r="L701" s="218">
        <v>7982</v>
      </c>
      <c r="M701" s="214" t="s">
        <v>98605</v>
      </c>
    </row>
    <row r="702" spans="1:13" ht="15">
      <c r="A702" s="218">
        <v>7983</v>
      </c>
      <c r="B702" s="223" t="s">
        <v>98421</v>
      </c>
      <c r="C702" s="223"/>
      <c r="D702" s="223"/>
      <c r="E702" s="218" t="s">
        <v>98462</v>
      </c>
      <c r="F702" s="218" t="s">
        <v>1</v>
      </c>
      <c r="G702" s="218" t="s">
        <v>1</v>
      </c>
      <c r="H702" s="218" t="str">
        <f t="shared" si="10"/>
        <v>Amusement &amp; Recreation Services</v>
      </c>
      <c r="I702" s="218" t="s">
        <v>98423</v>
      </c>
      <c r="J702" s="218" t="s">
        <v>98713</v>
      </c>
      <c r="K702" s="218" t="s">
        <v>98714</v>
      </c>
      <c r="L702" s="218">
        <v>7983</v>
      </c>
      <c r="M702" s="214" t="s">
        <v>98605</v>
      </c>
    </row>
    <row r="703" spans="1:13" ht="15">
      <c r="A703" s="218">
        <v>7984</v>
      </c>
      <c r="B703" s="223" t="s">
        <v>98421</v>
      </c>
      <c r="C703" s="223"/>
      <c r="D703" s="223"/>
      <c r="E703" s="218" t="s">
        <v>98463</v>
      </c>
      <c r="F703" s="218" t="s">
        <v>1</v>
      </c>
      <c r="G703" s="218" t="s">
        <v>1</v>
      </c>
      <c r="H703" s="218" t="str">
        <f t="shared" si="10"/>
        <v>Government &amp; Public Services</v>
      </c>
      <c r="I703" s="218" t="s">
        <v>98464</v>
      </c>
      <c r="J703" s="218" t="s">
        <v>98713</v>
      </c>
      <c r="K703" s="218" t="s">
        <v>98714</v>
      </c>
      <c r="L703" s="218">
        <v>7984</v>
      </c>
      <c r="M703" s="214" t="s">
        <v>98605</v>
      </c>
    </row>
    <row r="704" spans="1:13" ht="15">
      <c r="A704" s="218">
        <v>7985</v>
      </c>
      <c r="B704" s="223" t="s">
        <v>98421</v>
      </c>
      <c r="C704" s="223"/>
      <c r="D704" s="223"/>
      <c r="E704" s="218" t="s">
        <v>98465</v>
      </c>
      <c r="F704" s="218" t="s">
        <v>2</v>
      </c>
      <c r="G704" s="218" t="s">
        <v>2</v>
      </c>
      <c r="H704" s="218" t="str">
        <f t="shared" si="10"/>
        <v>Clubs - Recreational</v>
      </c>
      <c r="I704" s="218" t="s">
        <v>98446</v>
      </c>
      <c r="J704" s="218" t="s">
        <v>98713</v>
      </c>
      <c r="K704" s="218" t="s">
        <v>98714</v>
      </c>
      <c r="L704" s="218">
        <v>7985</v>
      </c>
      <c r="M704" s="214" t="s">
        <v>98605</v>
      </c>
    </row>
    <row r="705" spans="1:13" ht="15">
      <c r="A705" s="218">
        <v>7986</v>
      </c>
      <c r="B705" s="223" t="s">
        <v>98421</v>
      </c>
      <c r="C705" s="223"/>
      <c r="D705" s="223"/>
      <c r="E705" s="218" t="s">
        <v>98466</v>
      </c>
      <c r="F705" s="218" t="s">
        <v>3</v>
      </c>
      <c r="G705" s="218" t="s">
        <v>3</v>
      </c>
      <c r="H705" s="218" t="str">
        <f t="shared" si="10"/>
        <v>Clubs - Recreational</v>
      </c>
      <c r="I705" s="218" t="s">
        <v>98446</v>
      </c>
      <c r="J705" s="218" t="s">
        <v>98713</v>
      </c>
      <c r="K705" s="218" t="s">
        <v>98714</v>
      </c>
      <c r="L705" s="218">
        <v>7986</v>
      </c>
      <c r="M705" s="214" t="s">
        <v>98605</v>
      </c>
    </row>
    <row r="706" spans="1:13" ht="15">
      <c r="A706" s="218">
        <v>7987</v>
      </c>
      <c r="B706" s="223" t="s">
        <v>98421</v>
      </c>
      <c r="C706" s="223"/>
      <c r="D706" s="223"/>
      <c r="E706" s="218" t="s">
        <v>98467</v>
      </c>
      <c r="F706" s="218" t="s">
        <v>97778</v>
      </c>
      <c r="G706" s="218" t="s">
        <v>0</v>
      </c>
      <c r="H706" s="218" t="str">
        <f t="shared" si="10"/>
        <v>Amusement &amp; Recreation Services</v>
      </c>
      <c r="I706" s="218" t="s">
        <v>98423</v>
      </c>
      <c r="J706" s="218" t="s">
        <v>98713</v>
      </c>
      <c r="K706" s="218" t="s">
        <v>98714</v>
      </c>
      <c r="L706" s="218">
        <v>7987</v>
      </c>
      <c r="M706" s="214" t="s">
        <v>98605</v>
      </c>
    </row>
    <row r="707" spans="1:13" ht="15">
      <c r="A707" s="218">
        <v>7988</v>
      </c>
      <c r="B707" s="223" t="s">
        <v>98421</v>
      </c>
      <c r="C707" s="223"/>
      <c r="D707" s="223"/>
      <c r="E707" s="218" t="s">
        <v>98468</v>
      </c>
      <c r="F707" s="218" t="s">
        <v>2</v>
      </c>
      <c r="G707" s="218" t="s">
        <v>2</v>
      </c>
      <c r="H707" s="218" t="str">
        <f t="shared" ref="H707:H770" si="11">PROPER(I707)</f>
        <v>Amusement &amp; Recreation Services</v>
      </c>
      <c r="I707" s="218" t="s">
        <v>98423</v>
      </c>
      <c r="J707" s="218" t="s">
        <v>98713</v>
      </c>
      <c r="K707" s="218" t="s">
        <v>98714</v>
      </c>
      <c r="L707" s="218">
        <v>7988</v>
      </c>
      <c r="M707" s="214" t="s">
        <v>98605</v>
      </c>
    </row>
    <row r="708" spans="1:13" ht="15">
      <c r="A708" s="218">
        <v>7989</v>
      </c>
      <c r="B708" s="223" t="s">
        <v>98421</v>
      </c>
      <c r="C708" s="223"/>
      <c r="D708" s="223"/>
      <c r="E708" s="218" t="s">
        <v>98469</v>
      </c>
      <c r="F708" s="218" t="s">
        <v>97727</v>
      </c>
      <c r="G708" s="218" t="s">
        <v>97727</v>
      </c>
      <c r="H708" s="218" t="str">
        <f t="shared" si="11"/>
        <v>Amusement &amp; Recreation Services</v>
      </c>
      <c r="I708" s="218" t="s">
        <v>98423</v>
      </c>
      <c r="J708" s="218" t="s">
        <v>98713</v>
      </c>
      <c r="K708" s="218" t="s">
        <v>98714</v>
      </c>
      <c r="L708" s="218">
        <v>7989</v>
      </c>
      <c r="M708" s="214" t="s">
        <v>98605</v>
      </c>
    </row>
    <row r="709" spans="1:13" ht="15">
      <c r="A709" s="218">
        <v>7991</v>
      </c>
      <c r="B709" s="223" t="s">
        <v>98421</v>
      </c>
      <c r="C709" s="223"/>
      <c r="D709" s="223"/>
      <c r="E709" s="218" t="s">
        <v>98470</v>
      </c>
      <c r="F709" s="218" t="s">
        <v>1</v>
      </c>
      <c r="G709" s="218" t="s">
        <v>1</v>
      </c>
      <c r="H709" s="218" t="str">
        <f t="shared" si="11"/>
        <v>Amusement &amp; Recreation Services</v>
      </c>
      <c r="I709" s="218" t="s">
        <v>98423</v>
      </c>
      <c r="J709" s="218" t="s">
        <v>98713</v>
      </c>
      <c r="K709" s="218" t="s">
        <v>98714</v>
      </c>
      <c r="L709" s="218">
        <v>7991</v>
      </c>
      <c r="M709" s="214" t="s">
        <v>98605</v>
      </c>
    </row>
    <row r="710" spans="1:13" ht="15">
      <c r="A710" s="218">
        <v>7992</v>
      </c>
      <c r="B710" s="223" t="s">
        <v>98421</v>
      </c>
      <c r="C710" s="223"/>
      <c r="D710" s="223"/>
      <c r="E710" s="218" t="s">
        <v>98471</v>
      </c>
      <c r="F710" s="218" t="s">
        <v>1</v>
      </c>
      <c r="G710" s="218" t="s">
        <v>1</v>
      </c>
      <c r="H710" s="218" t="str">
        <f t="shared" si="11"/>
        <v>Amusement &amp; Recreation Services</v>
      </c>
      <c r="I710" s="218" t="s">
        <v>98423</v>
      </c>
      <c r="J710" s="218" t="s">
        <v>98713</v>
      </c>
      <c r="K710" s="218" t="s">
        <v>98714</v>
      </c>
      <c r="L710" s="218">
        <v>7992</v>
      </c>
      <c r="M710" s="214" t="s">
        <v>98605</v>
      </c>
    </row>
    <row r="711" spans="1:13" ht="15">
      <c r="A711" s="218">
        <v>7993</v>
      </c>
      <c r="B711" s="223" t="s">
        <v>98421</v>
      </c>
      <c r="C711" s="223"/>
      <c r="D711" s="223"/>
      <c r="E711" s="218" t="s">
        <v>98472</v>
      </c>
      <c r="F711" s="218" t="s">
        <v>97727</v>
      </c>
      <c r="G711" s="218" t="s">
        <v>97727</v>
      </c>
      <c r="H711" s="218" t="str">
        <f t="shared" si="11"/>
        <v>Amusement &amp; Recreation Services</v>
      </c>
      <c r="I711" s="218" t="s">
        <v>98423</v>
      </c>
      <c r="J711" s="218" t="s">
        <v>98713</v>
      </c>
      <c r="K711" s="218" t="s">
        <v>98714</v>
      </c>
      <c r="L711" s="218">
        <v>7993</v>
      </c>
      <c r="M711" s="214" t="s">
        <v>98605</v>
      </c>
    </row>
    <row r="712" spans="1:13" ht="15">
      <c r="A712" s="218">
        <v>7994</v>
      </c>
      <c r="B712" s="223" t="s">
        <v>98421</v>
      </c>
      <c r="C712" s="223"/>
      <c r="D712" s="223"/>
      <c r="E712" s="218" t="s">
        <v>97876</v>
      </c>
      <c r="F712" s="218" t="s">
        <v>2</v>
      </c>
      <c r="G712" s="218" t="s">
        <v>2</v>
      </c>
      <c r="H712" s="218" t="str">
        <f t="shared" si="11"/>
        <v>Amusement &amp; Recreation Services</v>
      </c>
      <c r="I712" s="218" t="s">
        <v>98423</v>
      </c>
      <c r="J712" s="218" t="s">
        <v>98713</v>
      </c>
      <c r="K712" s="218" t="s">
        <v>98714</v>
      </c>
      <c r="L712" s="218">
        <v>7994</v>
      </c>
      <c r="M712" s="214" t="s">
        <v>98605</v>
      </c>
    </row>
    <row r="713" spans="1:13" ht="15">
      <c r="A713" s="218">
        <v>7995</v>
      </c>
      <c r="B713" s="223" t="s">
        <v>98421</v>
      </c>
      <c r="C713" s="223"/>
      <c r="D713" s="223"/>
      <c r="E713" s="218" t="s">
        <v>98473</v>
      </c>
      <c r="F713" s="218" t="s">
        <v>2</v>
      </c>
      <c r="G713" s="218" t="s">
        <v>2</v>
      </c>
      <c r="H713" s="218" t="str">
        <f t="shared" si="11"/>
        <v>Amusement &amp; Recreation Services</v>
      </c>
      <c r="I713" s="218" t="s">
        <v>98423</v>
      </c>
      <c r="J713" s="218" t="s">
        <v>98713</v>
      </c>
      <c r="K713" s="218" t="s">
        <v>98714</v>
      </c>
      <c r="L713" s="218">
        <v>7995</v>
      </c>
      <c r="M713" s="214" t="s">
        <v>98605</v>
      </c>
    </row>
    <row r="714" spans="1:13" ht="15">
      <c r="A714" s="218">
        <v>7996</v>
      </c>
      <c r="B714" s="223" t="s">
        <v>98421</v>
      </c>
      <c r="C714" s="223"/>
      <c r="D714" s="223"/>
      <c r="E714" s="218" t="s">
        <v>98474</v>
      </c>
      <c r="F714" s="218" t="s">
        <v>2</v>
      </c>
      <c r="G714" s="218" t="s">
        <v>2</v>
      </c>
      <c r="H714" s="218" t="str">
        <f t="shared" si="11"/>
        <v>Amusement &amp; Recreation Services</v>
      </c>
      <c r="I714" s="218" t="s">
        <v>98423</v>
      </c>
      <c r="J714" s="218" t="s">
        <v>98713</v>
      </c>
      <c r="K714" s="218" t="s">
        <v>98714</v>
      </c>
      <c r="L714" s="218">
        <v>7996</v>
      </c>
      <c r="M714" s="214" t="s">
        <v>98605</v>
      </c>
    </row>
    <row r="715" spans="1:13" ht="15">
      <c r="A715" s="218">
        <v>7997</v>
      </c>
      <c r="B715" s="223" t="s">
        <v>98421</v>
      </c>
      <c r="C715" s="223"/>
      <c r="D715" s="223"/>
      <c r="E715" s="218" t="s">
        <v>98475</v>
      </c>
      <c r="F715" s="218" t="s">
        <v>2</v>
      </c>
      <c r="G715" s="218" t="s">
        <v>2</v>
      </c>
      <c r="H715" s="218" t="str">
        <f t="shared" si="11"/>
        <v>Amusement &amp; Recreation Services</v>
      </c>
      <c r="I715" s="218" t="s">
        <v>98423</v>
      </c>
      <c r="J715" s="218" t="s">
        <v>98713</v>
      </c>
      <c r="K715" s="218" t="s">
        <v>98714</v>
      </c>
      <c r="L715" s="218">
        <v>7997</v>
      </c>
      <c r="M715" s="214" t="s">
        <v>98605</v>
      </c>
    </row>
    <row r="716" spans="1:13" ht="15">
      <c r="A716" s="218">
        <v>7998</v>
      </c>
      <c r="B716" s="223" t="s">
        <v>98421</v>
      </c>
      <c r="C716" s="223"/>
      <c r="D716" s="223"/>
      <c r="E716" s="218" t="s">
        <v>98476</v>
      </c>
      <c r="F716" s="218" t="s">
        <v>2</v>
      </c>
      <c r="G716" s="218" t="s">
        <v>2</v>
      </c>
      <c r="H716" s="218" t="str">
        <f t="shared" si="11"/>
        <v>Amusement &amp; Recreation Services</v>
      </c>
      <c r="I716" s="218" t="s">
        <v>98423</v>
      </c>
      <c r="J716" s="218" t="s">
        <v>98713</v>
      </c>
      <c r="K716" s="218" t="s">
        <v>98714</v>
      </c>
      <c r="L716" s="218">
        <v>7998</v>
      </c>
      <c r="M716" s="214" t="s">
        <v>98605</v>
      </c>
    </row>
    <row r="717" spans="1:13" ht="15">
      <c r="A717" s="218">
        <v>7999</v>
      </c>
      <c r="B717" s="223" t="s">
        <v>98421</v>
      </c>
      <c r="C717" s="223"/>
      <c r="D717" s="223"/>
      <c r="E717" s="218" t="s">
        <v>98477</v>
      </c>
      <c r="F717" s="218" t="s">
        <v>1</v>
      </c>
      <c r="G717" s="218" t="s">
        <v>1</v>
      </c>
      <c r="H717" s="218" t="str">
        <f t="shared" si="11"/>
        <v>Amusement &amp; Recreation Services</v>
      </c>
      <c r="I717" s="218" t="s">
        <v>98423</v>
      </c>
      <c r="J717" s="218" t="s">
        <v>98713</v>
      </c>
      <c r="K717" s="218"/>
      <c r="L717" s="218">
        <v>7999</v>
      </c>
      <c r="M717" s="214" t="s">
        <v>98605</v>
      </c>
    </row>
    <row r="718" spans="1:13" ht="15">
      <c r="A718" s="218">
        <v>8010</v>
      </c>
      <c r="B718" s="223" t="s">
        <v>98478</v>
      </c>
      <c r="C718" s="223"/>
      <c r="D718" s="223"/>
      <c r="E718" s="218" t="s">
        <v>98479</v>
      </c>
      <c r="F718" s="218" t="s">
        <v>1</v>
      </c>
      <c r="G718" s="218" t="s">
        <v>1</v>
      </c>
      <c r="H718" s="218" t="str">
        <f t="shared" si="11"/>
        <v>Health And Social Services</v>
      </c>
      <c r="I718" s="218" t="s">
        <v>98480</v>
      </c>
      <c r="J718" s="218"/>
      <c r="K718" s="218"/>
      <c r="L718" s="218">
        <v>8010</v>
      </c>
      <c r="M718" s="214" t="s">
        <v>98605</v>
      </c>
    </row>
    <row r="719" spans="1:13" ht="15">
      <c r="A719" s="218">
        <v>8011</v>
      </c>
      <c r="B719" s="223" t="s">
        <v>98478</v>
      </c>
      <c r="C719" s="223"/>
      <c r="D719" s="223"/>
      <c r="E719" s="218" t="s">
        <v>98481</v>
      </c>
      <c r="F719" s="218" t="s">
        <v>1</v>
      </c>
      <c r="G719" s="218" t="s">
        <v>1</v>
      </c>
      <c r="H719" s="218" t="str">
        <f t="shared" si="11"/>
        <v>Health And Social Services</v>
      </c>
      <c r="I719" s="218" t="s">
        <v>98480</v>
      </c>
      <c r="J719" s="218"/>
      <c r="K719" s="218"/>
      <c r="L719" s="218">
        <v>8011</v>
      </c>
      <c r="M719" s="214" t="s">
        <v>98605</v>
      </c>
    </row>
    <row r="720" spans="1:13" ht="15">
      <c r="A720" s="218">
        <v>8012</v>
      </c>
      <c r="B720" s="223" t="s">
        <v>98478</v>
      </c>
      <c r="C720" s="223"/>
      <c r="D720" s="223"/>
      <c r="E720" s="218" t="s">
        <v>98482</v>
      </c>
      <c r="F720" s="218" t="s">
        <v>1</v>
      </c>
      <c r="G720" s="218" t="s">
        <v>1</v>
      </c>
      <c r="H720" s="218" t="str">
        <f t="shared" si="11"/>
        <v>Health And Social Services</v>
      </c>
      <c r="I720" s="218" t="s">
        <v>98480</v>
      </c>
      <c r="J720" s="218"/>
      <c r="K720" s="218"/>
      <c r="L720" s="218">
        <v>8012</v>
      </c>
      <c r="M720" s="214" t="s">
        <v>98605</v>
      </c>
    </row>
    <row r="721" spans="1:13" ht="15">
      <c r="A721" s="218">
        <v>8013</v>
      </c>
      <c r="B721" s="223" t="s">
        <v>98478</v>
      </c>
      <c r="C721" s="223"/>
      <c r="D721" s="223"/>
      <c r="E721" s="218" t="s">
        <v>98483</v>
      </c>
      <c r="F721" s="218" t="s">
        <v>1</v>
      </c>
      <c r="G721" s="218" t="s">
        <v>1</v>
      </c>
      <c r="H721" s="218" t="str">
        <f t="shared" si="11"/>
        <v>Health And Social Services</v>
      </c>
      <c r="I721" s="218" t="s">
        <v>98480</v>
      </c>
      <c r="J721" s="218"/>
      <c r="K721" s="218"/>
      <c r="L721" s="218">
        <v>8013</v>
      </c>
      <c r="M721" s="214" t="s">
        <v>98605</v>
      </c>
    </row>
    <row r="722" spans="1:13" ht="15">
      <c r="A722" s="218">
        <v>8014</v>
      </c>
      <c r="B722" s="223" t="s">
        <v>98478</v>
      </c>
      <c r="C722" s="223"/>
      <c r="D722" s="223"/>
      <c r="E722" s="218" t="s">
        <v>98484</v>
      </c>
      <c r="F722" s="218" t="s">
        <v>1</v>
      </c>
      <c r="G722" s="218" t="s">
        <v>1</v>
      </c>
      <c r="H722" s="218" t="str">
        <f t="shared" si="11"/>
        <v>Health And Social Services</v>
      </c>
      <c r="I722" s="218" t="s">
        <v>98480</v>
      </c>
      <c r="J722" s="218"/>
      <c r="K722" s="218"/>
      <c r="L722" s="218">
        <v>8014</v>
      </c>
      <c r="M722" s="214" t="s">
        <v>98605</v>
      </c>
    </row>
    <row r="723" spans="1:13" ht="15">
      <c r="A723" s="218">
        <v>8015</v>
      </c>
      <c r="B723" s="223" t="s">
        <v>98478</v>
      </c>
      <c r="C723" s="223"/>
      <c r="D723" s="223"/>
      <c r="E723" s="218" t="s">
        <v>98485</v>
      </c>
      <c r="F723" s="218" t="s">
        <v>1</v>
      </c>
      <c r="G723" s="218" t="s">
        <v>1</v>
      </c>
      <c r="H723" s="218" t="str">
        <f t="shared" si="11"/>
        <v>Health And Social Services</v>
      </c>
      <c r="I723" s="218" t="s">
        <v>98480</v>
      </c>
      <c r="J723" s="218"/>
      <c r="K723" s="218"/>
      <c r="L723" s="218">
        <v>8015</v>
      </c>
      <c r="M723" s="214" t="s">
        <v>98605</v>
      </c>
    </row>
    <row r="724" spans="1:13" ht="15">
      <c r="A724" s="218">
        <v>8016</v>
      </c>
      <c r="B724" s="223" t="s">
        <v>98478</v>
      </c>
      <c r="C724" s="223"/>
      <c r="D724" s="223"/>
      <c r="E724" s="218" t="s">
        <v>98486</v>
      </c>
      <c r="F724" s="218" t="s">
        <v>1</v>
      </c>
      <c r="G724" s="218" t="s">
        <v>1</v>
      </c>
      <c r="H724" s="218" t="str">
        <f t="shared" si="11"/>
        <v>Health And Social Services</v>
      </c>
      <c r="I724" s="218" t="s">
        <v>98480</v>
      </c>
      <c r="J724" s="218"/>
      <c r="K724" s="218"/>
      <c r="L724" s="218">
        <v>8016</v>
      </c>
      <c r="M724" s="214" t="s">
        <v>98605</v>
      </c>
    </row>
    <row r="725" spans="1:13" ht="15">
      <c r="A725" s="218">
        <v>8017</v>
      </c>
      <c r="B725" s="223" t="s">
        <v>98478</v>
      </c>
      <c r="C725" s="223"/>
      <c r="D725" s="223"/>
      <c r="E725" s="218" t="s">
        <v>98487</v>
      </c>
      <c r="F725" s="218" t="s">
        <v>1</v>
      </c>
      <c r="G725" s="218" t="s">
        <v>1</v>
      </c>
      <c r="H725" s="218" t="str">
        <f t="shared" si="11"/>
        <v>Health And Social Services</v>
      </c>
      <c r="I725" s="218" t="s">
        <v>98480</v>
      </c>
      <c r="J725" s="218"/>
      <c r="K725" s="218"/>
      <c r="L725" s="218">
        <v>8017</v>
      </c>
      <c r="M725" s="214" t="s">
        <v>98605</v>
      </c>
    </row>
    <row r="726" spans="1:13" ht="15">
      <c r="A726" s="218">
        <v>8018</v>
      </c>
      <c r="B726" s="223" t="s">
        <v>98478</v>
      </c>
      <c r="C726" s="223"/>
      <c r="D726" s="223"/>
      <c r="E726" s="218" t="s">
        <v>98488</v>
      </c>
      <c r="F726" s="218" t="s">
        <v>1</v>
      </c>
      <c r="G726" s="218" t="s">
        <v>1</v>
      </c>
      <c r="H726" s="218" t="str">
        <f t="shared" si="11"/>
        <v>Health And Social Services</v>
      </c>
      <c r="I726" s="218" t="s">
        <v>98480</v>
      </c>
      <c r="J726" s="218"/>
      <c r="K726" s="218"/>
      <c r="L726" s="218">
        <v>8018</v>
      </c>
      <c r="M726" s="214" t="s">
        <v>98605</v>
      </c>
    </row>
    <row r="727" spans="1:13" ht="15">
      <c r="A727" s="218">
        <v>8019</v>
      </c>
      <c r="B727" s="223" t="s">
        <v>98478</v>
      </c>
      <c r="C727" s="223"/>
      <c r="D727" s="223"/>
      <c r="E727" s="218" t="s">
        <v>98489</v>
      </c>
      <c r="F727" s="218" t="s">
        <v>1</v>
      </c>
      <c r="G727" s="218" t="s">
        <v>1</v>
      </c>
      <c r="H727" s="218" t="str">
        <f t="shared" si="11"/>
        <v>Health And Social Services</v>
      </c>
      <c r="I727" s="218" t="s">
        <v>98480</v>
      </c>
      <c r="J727" s="218"/>
      <c r="K727" s="218"/>
      <c r="L727" s="218">
        <v>8019</v>
      </c>
      <c r="M727" s="214" t="s">
        <v>98605</v>
      </c>
    </row>
    <row r="728" spans="1:13" ht="15">
      <c r="A728" s="218">
        <v>8021</v>
      </c>
      <c r="B728" s="223" t="s">
        <v>98478</v>
      </c>
      <c r="C728" s="223"/>
      <c r="D728" s="223"/>
      <c r="E728" s="218" t="s">
        <v>98490</v>
      </c>
      <c r="F728" s="218" t="s">
        <v>1</v>
      </c>
      <c r="G728" s="218" t="s">
        <v>1</v>
      </c>
      <c r="H728" s="218" t="str">
        <f t="shared" si="11"/>
        <v>Health And Social Services</v>
      </c>
      <c r="I728" s="218" t="s">
        <v>98480</v>
      </c>
      <c r="J728" s="218"/>
      <c r="K728" s="218"/>
      <c r="L728" s="218">
        <v>8021</v>
      </c>
      <c r="M728" s="214" t="s">
        <v>98605</v>
      </c>
    </row>
    <row r="729" spans="1:13" ht="15">
      <c r="A729" s="218">
        <v>8022</v>
      </c>
      <c r="B729" s="223" t="s">
        <v>98478</v>
      </c>
      <c r="C729" s="223"/>
      <c r="D729" s="223"/>
      <c r="E729" s="218" t="s">
        <v>98491</v>
      </c>
      <c r="F729" s="218" t="s">
        <v>1</v>
      </c>
      <c r="G729" s="218" t="s">
        <v>1</v>
      </c>
      <c r="H729" s="218" t="str">
        <f t="shared" si="11"/>
        <v>Health And Social Services</v>
      </c>
      <c r="I729" s="218" t="s">
        <v>98480</v>
      </c>
      <c r="J729" s="218"/>
      <c r="K729" s="218"/>
      <c r="L729" s="218">
        <v>8022</v>
      </c>
      <c r="M729" s="214" t="s">
        <v>98605</v>
      </c>
    </row>
    <row r="730" spans="1:13" ht="15">
      <c r="A730" s="218">
        <v>8023</v>
      </c>
      <c r="B730" s="223" t="s">
        <v>98478</v>
      </c>
      <c r="C730" s="223"/>
      <c r="D730" s="223"/>
      <c r="E730" s="218" t="s">
        <v>98492</v>
      </c>
      <c r="F730" s="218" t="s">
        <v>1</v>
      </c>
      <c r="G730" s="218" t="s">
        <v>1</v>
      </c>
      <c r="H730" s="218" t="str">
        <f t="shared" si="11"/>
        <v>Health And Social Services</v>
      </c>
      <c r="I730" s="218" t="s">
        <v>98480</v>
      </c>
      <c r="J730" s="218"/>
      <c r="K730" s="218"/>
      <c r="L730" s="218">
        <v>8023</v>
      </c>
      <c r="M730" s="214" t="s">
        <v>98605</v>
      </c>
    </row>
    <row r="731" spans="1:13" ht="15">
      <c r="A731" s="218">
        <v>8024</v>
      </c>
      <c r="B731" s="223" t="s">
        <v>98478</v>
      </c>
      <c r="C731" s="223"/>
      <c r="D731" s="223"/>
      <c r="E731" s="218" t="s">
        <v>98493</v>
      </c>
      <c r="F731" s="218" t="s">
        <v>1</v>
      </c>
      <c r="G731" s="218" t="s">
        <v>1</v>
      </c>
      <c r="H731" s="218" t="str">
        <f t="shared" si="11"/>
        <v>Health And Social Services</v>
      </c>
      <c r="I731" s="218" t="s">
        <v>98480</v>
      </c>
      <c r="J731" s="218"/>
      <c r="K731" s="218"/>
      <c r="L731" s="218">
        <v>8024</v>
      </c>
      <c r="M731" s="214" t="s">
        <v>98605</v>
      </c>
    </row>
    <row r="732" spans="1:13" ht="15">
      <c r="A732" s="218">
        <v>8025</v>
      </c>
      <c r="B732" s="223" t="s">
        <v>98478</v>
      </c>
      <c r="C732" s="223"/>
      <c r="D732" s="223"/>
      <c r="E732" s="218" t="s">
        <v>98494</v>
      </c>
      <c r="F732" s="218" t="s">
        <v>1</v>
      </c>
      <c r="G732" s="218" t="s">
        <v>1</v>
      </c>
      <c r="H732" s="218" t="str">
        <f t="shared" si="11"/>
        <v>Health And Social Services</v>
      </c>
      <c r="I732" s="218" t="s">
        <v>98480</v>
      </c>
      <c r="J732" s="218"/>
      <c r="K732" s="218"/>
      <c r="L732" s="218">
        <v>8025</v>
      </c>
      <c r="M732" s="214" t="s">
        <v>98605</v>
      </c>
    </row>
    <row r="733" spans="1:13" ht="15">
      <c r="A733" s="218">
        <v>8026</v>
      </c>
      <c r="B733" s="223" t="s">
        <v>98478</v>
      </c>
      <c r="C733" s="223"/>
      <c r="D733" s="223"/>
      <c r="E733" s="218" t="s">
        <v>98495</v>
      </c>
      <c r="F733" s="218" t="s">
        <v>1</v>
      </c>
      <c r="G733" s="218" t="s">
        <v>1</v>
      </c>
      <c r="H733" s="218" t="str">
        <f t="shared" si="11"/>
        <v>Health And Social Services</v>
      </c>
      <c r="I733" s="218" t="s">
        <v>98480</v>
      </c>
      <c r="J733" s="218"/>
      <c r="K733" s="218"/>
      <c r="L733" s="218">
        <v>8026</v>
      </c>
      <c r="M733" s="214" t="s">
        <v>98605</v>
      </c>
    </row>
    <row r="734" spans="1:13" ht="15">
      <c r="A734" s="218">
        <v>8027</v>
      </c>
      <c r="B734" s="223" t="s">
        <v>98478</v>
      </c>
      <c r="C734" s="223"/>
      <c r="D734" s="223"/>
      <c r="E734" s="218" t="s">
        <v>98496</v>
      </c>
      <c r="F734" s="218" t="s">
        <v>1</v>
      </c>
      <c r="G734" s="218" t="s">
        <v>1</v>
      </c>
      <c r="H734" s="218" t="str">
        <f t="shared" si="11"/>
        <v>Health And Social Services</v>
      </c>
      <c r="I734" s="218" t="s">
        <v>98480</v>
      </c>
      <c r="J734" s="218"/>
      <c r="K734" s="218"/>
      <c r="L734" s="218">
        <v>8027</v>
      </c>
      <c r="M734" s="214" t="s">
        <v>98605</v>
      </c>
    </row>
    <row r="735" spans="1:13" ht="15">
      <c r="A735" s="218">
        <v>8028</v>
      </c>
      <c r="B735" s="223" t="s">
        <v>98478</v>
      </c>
      <c r="C735" s="223"/>
      <c r="D735" s="223"/>
      <c r="E735" s="218" t="s">
        <v>98497</v>
      </c>
      <c r="F735" s="218" t="s">
        <v>1</v>
      </c>
      <c r="G735" s="218" t="s">
        <v>1</v>
      </c>
      <c r="H735" s="218" t="str">
        <f t="shared" si="11"/>
        <v>Health And Social Services</v>
      </c>
      <c r="I735" s="218" t="s">
        <v>98480</v>
      </c>
      <c r="J735" s="218"/>
      <c r="K735" s="218"/>
      <c r="L735" s="218">
        <v>8028</v>
      </c>
      <c r="M735" s="214" t="s">
        <v>98605</v>
      </c>
    </row>
    <row r="736" spans="1:13" ht="15">
      <c r="A736" s="218">
        <v>8029</v>
      </c>
      <c r="B736" s="223" t="s">
        <v>98478</v>
      </c>
      <c r="C736" s="223"/>
      <c r="D736" s="223"/>
      <c r="E736" s="218" t="s">
        <v>98498</v>
      </c>
      <c r="F736" s="218" t="s">
        <v>97778</v>
      </c>
      <c r="G736" s="218" t="s">
        <v>1</v>
      </c>
      <c r="H736" s="218" t="str">
        <f t="shared" si="11"/>
        <v>Health And Social Services</v>
      </c>
      <c r="I736" s="218" t="s">
        <v>98480</v>
      </c>
      <c r="J736" s="218"/>
      <c r="K736" s="218"/>
      <c r="L736" s="218">
        <v>8029</v>
      </c>
      <c r="M736" s="214" t="s">
        <v>98605</v>
      </c>
    </row>
    <row r="737" spans="1:13" ht="15">
      <c r="A737" s="218">
        <v>8061</v>
      </c>
      <c r="B737" s="223" t="s">
        <v>98478</v>
      </c>
      <c r="C737" s="223"/>
      <c r="D737" s="223"/>
      <c r="E737" s="218" t="s">
        <v>98499</v>
      </c>
      <c r="F737" s="218" t="s">
        <v>0</v>
      </c>
      <c r="G737" s="218" t="s">
        <v>0</v>
      </c>
      <c r="H737" s="218" t="str">
        <f t="shared" si="11"/>
        <v>Health And Social Services</v>
      </c>
      <c r="I737" s="218" t="s">
        <v>98480</v>
      </c>
      <c r="J737" s="218"/>
      <c r="K737" s="218"/>
      <c r="L737" s="218">
        <v>8061</v>
      </c>
      <c r="M737" s="214" t="s">
        <v>98605</v>
      </c>
    </row>
    <row r="738" spans="1:13" ht="15">
      <c r="A738" s="218">
        <v>8062</v>
      </c>
      <c r="B738" s="223" t="s">
        <v>98478</v>
      </c>
      <c r="C738" s="223"/>
      <c r="D738" s="223"/>
      <c r="E738" s="218" t="s">
        <v>98500</v>
      </c>
      <c r="F738" s="218" t="s">
        <v>1</v>
      </c>
      <c r="G738" s="218" t="s">
        <v>1</v>
      </c>
      <c r="H738" s="218" t="str">
        <f t="shared" si="11"/>
        <v>Health And Social Services</v>
      </c>
      <c r="I738" s="218" t="s">
        <v>98480</v>
      </c>
      <c r="J738" s="218"/>
      <c r="K738" s="218"/>
      <c r="L738" s="218">
        <v>8062</v>
      </c>
      <c r="M738" s="214" t="s">
        <v>98605</v>
      </c>
    </row>
    <row r="739" spans="1:13" ht="15">
      <c r="A739" s="218">
        <v>8063</v>
      </c>
      <c r="B739" s="223" t="s">
        <v>98478</v>
      </c>
      <c r="C739" s="223"/>
      <c r="D739" s="223"/>
      <c r="E739" s="218" t="s">
        <v>98501</v>
      </c>
      <c r="F739" s="218" t="s">
        <v>1</v>
      </c>
      <c r="G739" s="218" t="s">
        <v>1</v>
      </c>
      <c r="H739" s="218" t="str">
        <f t="shared" si="11"/>
        <v>Health And Social Services</v>
      </c>
      <c r="I739" s="218" t="s">
        <v>98480</v>
      </c>
      <c r="J739" s="218"/>
      <c r="K739" s="218"/>
      <c r="L739" s="218">
        <v>8063</v>
      </c>
      <c r="M739" s="214" t="s">
        <v>98605</v>
      </c>
    </row>
    <row r="740" spans="1:13" ht="15">
      <c r="A740" s="218">
        <v>8064</v>
      </c>
      <c r="B740" s="223" t="s">
        <v>98478</v>
      </c>
      <c r="C740" s="223"/>
      <c r="D740" s="223"/>
      <c r="E740" s="218" t="s">
        <v>98502</v>
      </c>
      <c r="F740" s="218" t="s">
        <v>1</v>
      </c>
      <c r="G740" s="218" t="s">
        <v>1</v>
      </c>
      <c r="H740" s="218" t="str">
        <f t="shared" si="11"/>
        <v>Health And Social Services</v>
      </c>
      <c r="I740" s="218" t="s">
        <v>98480</v>
      </c>
      <c r="J740" s="218"/>
      <c r="K740" s="218"/>
      <c r="L740" s="218">
        <v>8064</v>
      </c>
      <c r="M740" s="214" t="s">
        <v>98605</v>
      </c>
    </row>
    <row r="741" spans="1:13" ht="15">
      <c r="A741" s="218">
        <v>8065</v>
      </c>
      <c r="B741" s="223" t="s">
        <v>98478</v>
      </c>
      <c r="C741" s="223"/>
      <c r="D741" s="223"/>
      <c r="E741" s="218" t="s">
        <v>98503</v>
      </c>
      <c r="F741" s="218" t="s">
        <v>2</v>
      </c>
      <c r="G741" s="218" t="s">
        <v>2</v>
      </c>
      <c r="H741" s="218" t="str">
        <f t="shared" si="11"/>
        <v>Health And Social Services</v>
      </c>
      <c r="I741" s="218" t="s">
        <v>98480</v>
      </c>
      <c r="J741" s="218"/>
      <c r="K741" s="218"/>
      <c r="L741" s="218">
        <v>8065</v>
      </c>
      <c r="M741" s="214" t="s">
        <v>98605</v>
      </c>
    </row>
    <row r="742" spans="1:13" ht="15">
      <c r="A742" s="218">
        <v>8066</v>
      </c>
      <c r="B742" s="223" t="s">
        <v>98478</v>
      </c>
      <c r="C742" s="223"/>
      <c r="D742" s="223"/>
      <c r="E742" s="218" t="s">
        <v>98504</v>
      </c>
      <c r="F742" s="218" t="s">
        <v>97778</v>
      </c>
      <c r="G742" s="218" t="s">
        <v>97727</v>
      </c>
      <c r="H742" s="218" t="str">
        <f t="shared" si="11"/>
        <v>Health And Social Services</v>
      </c>
      <c r="I742" s="218" t="s">
        <v>98480</v>
      </c>
      <c r="J742" s="218"/>
      <c r="K742" s="218"/>
      <c r="L742" s="218">
        <v>8066</v>
      </c>
      <c r="M742" s="214" t="s">
        <v>98605</v>
      </c>
    </row>
    <row r="743" spans="1:13" ht="15">
      <c r="A743" s="218">
        <v>8072</v>
      </c>
      <c r="B743" s="223" t="s">
        <v>98478</v>
      </c>
      <c r="C743" s="223"/>
      <c r="D743" s="223"/>
      <c r="E743" s="218" t="s">
        <v>98505</v>
      </c>
      <c r="F743" s="218" t="s">
        <v>2</v>
      </c>
      <c r="G743" s="218" t="s">
        <v>2</v>
      </c>
      <c r="H743" s="218" t="str">
        <f t="shared" si="11"/>
        <v>Health And Social Services</v>
      </c>
      <c r="I743" s="218" t="s">
        <v>98480</v>
      </c>
      <c r="J743" s="218"/>
      <c r="K743" s="218"/>
      <c r="L743" s="218">
        <v>8072</v>
      </c>
      <c r="M743" s="214" t="s">
        <v>98605</v>
      </c>
    </row>
    <row r="744" spans="1:13" ht="15">
      <c r="A744" s="218">
        <v>8073</v>
      </c>
      <c r="B744" s="223" t="s">
        <v>98478</v>
      </c>
      <c r="C744" s="223"/>
      <c r="D744" s="223"/>
      <c r="E744" s="218" t="s">
        <v>98506</v>
      </c>
      <c r="F744" s="218" t="s">
        <v>97778</v>
      </c>
      <c r="G744" s="218" t="s">
        <v>2</v>
      </c>
      <c r="H744" s="218" t="str">
        <f t="shared" si="11"/>
        <v>Health And Social Services</v>
      </c>
      <c r="I744" s="218" t="s">
        <v>98480</v>
      </c>
      <c r="J744" s="218"/>
      <c r="K744" s="218"/>
      <c r="L744" s="218">
        <v>8073</v>
      </c>
      <c r="M744" s="214" t="s">
        <v>98605</v>
      </c>
    </row>
    <row r="745" spans="1:13" ht="15">
      <c r="A745" s="218">
        <v>8074</v>
      </c>
      <c r="B745" s="223" t="s">
        <v>98478</v>
      </c>
      <c r="C745" s="223"/>
      <c r="D745" s="223"/>
      <c r="E745" s="218" t="s">
        <v>98507</v>
      </c>
      <c r="F745" s="218" t="s">
        <v>97778</v>
      </c>
      <c r="G745" s="218" t="s">
        <v>2</v>
      </c>
      <c r="H745" s="218" t="str">
        <f t="shared" si="11"/>
        <v>Health And Social Services</v>
      </c>
      <c r="I745" s="218" t="s">
        <v>98480</v>
      </c>
      <c r="J745" s="218"/>
      <c r="K745" s="218"/>
      <c r="L745" s="218">
        <v>8074</v>
      </c>
      <c r="M745" s="214" t="s">
        <v>98605</v>
      </c>
    </row>
    <row r="746" spans="1:13" ht="15">
      <c r="A746" s="218">
        <v>8075</v>
      </c>
      <c r="B746" s="223" t="s">
        <v>98478</v>
      </c>
      <c r="C746" s="223"/>
      <c r="D746" s="223"/>
      <c r="E746" s="218" t="s">
        <v>98508</v>
      </c>
      <c r="F746" s="218" t="s">
        <v>2</v>
      </c>
      <c r="G746" s="218" t="s">
        <v>2</v>
      </c>
      <c r="H746" s="218" t="str">
        <f t="shared" si="11"/>
        <v>Health And Social Services</v>
      </c>
      <c r="I746" s="218" t="s">
        <v>98480</v>
      </c>
      <c r="J746" s="218"/>
      <c r="K746" s="218"/>
      <c r="L746" s="218">
        <v>8075</v>
      </c>
      <c r="M746" s="214" t="s">
        <v>98605</v>
      </c>
    </row>
    <row r="747" spans="1:13" ht="15">
      <c r="A747" s="218">
        <v>8076</v>
      </c>
      <c r="B747" s="223" t="s">
        <v>98478</v>
      </c>
      <c r="C747" s="223"/>
      <c r="D747" s="223"/>
      <c r="E747" s="218" t="s">
        <v>98509</v>
      </c>
      <c r="F747" s="218" t="s">
        <v>1</v>
      </c>
      <c r="G747" s="218" t="s">
        <v>1</v>
      </c>
      <c r="H747" s="218" t="str">
        <f t="shared" si="11"/>
        <v>Health And Social Services</v>
      </c>
      <c r="I747" s="218" t="s">
        <v>98480</v>
      </c>
      <c r="J747" s="218"/>
      <c r="K747" s="218"/>
      <c r="L747" s="218">
        <v>8076</v>
      </c>
      <c r="M747" s="214" t="s">
        <v>98605</v>
      </c>
    </row>
    <row r="748" spans="1:13" ht="15">
      <c r="A748" s="218">
        <v>8080</v>
      </c>
      <c r="B748" s="223" t="s">
        <v>98478</v>
      </c>
      <c r="C748" s="223"/>
      <c r="D748" s="223"/>
      <c r="E748" s="218" t="s">
        <v>98510</v>
      </c>
      <c r="F748" s="218" t="s">
        <v>1</v>
      </c>
      <c r="G748" s="218" t="s">
        <v>1</v>
      </c>
      <c r="H748" s="218" t="str">
        <f t="shared" si="11"/>
        <v>Health And Social Services</v>
      </c>
      <c r="I748" s="218" t="s">
        <v>98480</v>
      </c>
      <c r="J748" s="218"/>
      <c r="K748" s="218"/>
      <c r="L748" s="218">
        <v>8080</v>
      </c>
      <c r="M748" s="214" t="s">
        <v>98605</v>
      </c>
    </row>
    <row r="749" spans="1:13" ht="15">
      <c r="A749" s="218">
        <v>8081</v>
      </c>
      <c r="B749" s="223" t="s">
        <v>98478</v>
      </c>
      <c r="C749" s="223"/>
      <c r="D749" s="223"/>
      <c r="E749" s="218" t="s">
        <v>98511</v>
      </c>
      <c r="F749" s="218" t="s">
        <v>0</v>
      </c>
      <c r="G749" s="218" t="s">
        <v>0</v>
      </c>
      <c r="H749" s="218" t="str">
        <f t="shared" si="11"/>
        <v>Health And Social Services</v>
      </c>
      <c r="I749" s="218" t="s">
        <v>98480</v>
      </c>
      <c r="J749" s="218"/>
      <c r="K749" s="218"/>
      <c r="L749" s="218">
        <v>8081</v>
      </c>
      <c r="M749" s="214" t="s">
        <v>98605</v>
      </c>
    </row>
    <row r="750" spans="1:13" ht="15">
      <c r="A750" s="218">
        <v>8082</v>
      </c>
      <c r="B750" s="223" t="s">
        <v>98478</v>
      </c>
      <c r="C750" s="223"/>
      <c r="D750" s="223"/>
      <c r="E750" s="218" t="s">
        <v>98512</v>
      </c>
      <c r="F750" s="218" t="s">
        <v>0</v>
      </c>
      <c r="G750" s="218" t="s">
        <v>0</v>
      </c>
      <c r="H750" s="218" t="str">
        <f t="shared" si="11"/>
        <v>Health And Social Services</v>
      </c>
      <c r="I750" s="218" t="s">
        <v>98480</v>
      </c>
      <c r="J750" s="218"/>
      <c r="K750" s="218"/>
      <c r="L750" s="218">
        <v>8082</v>
      </c>
      <c r="M750" s="214" t="s">
        <v>98605</v>
      </c>
    </row>
    <row r="751" spans="1:13" ht="15">
      <c r="A751" s="218">
        <v>8083</v>
      </c>
      <c r="B751" s="223" t="s">
        <v>98478</v>
      </c>
      <c r="C751" s="223"/>
      <c r="D751" s="223"/>
      <c r="E751" s="218" t="s">
        <v>98513</v>
      </c>
      <c r="F751" s="218" t="s">
        <v>1</v>
      </c>
      <c r="G751" s="218" t="s">
        <v>1</v>
      </c>
      <c r="H751" s="218" t="str">
        <f t="shared" si="11"/>
        <v>Health And Social Services</v>
      </c>
      <c r="I751" s="218" t="s">
        <v>98480</v>
      </c>
      <c r="J751" s="218"/>
      <c r="K751" s="218"/>
      <c r="L751" s="218">
        <v>8083</v>
      </c>
      <c r="M751" s="214" t="s">
        <v>98605</v>
      </c>
    </row>
    <row r="752" spans="1:13" ht="15">
      <c r="A752" s="218">
        <v>8084</v>
      </c>
      <c r="B752" s="223" t="s">
        <v>98478</v>
      </c>
      <c r="C752" s="223"/>
      <c r="D752" s="223"/>
      <c r="E752" s="218" t="s">
        <v>98514</v>
      </c>
      <c r="F752" s="218" t="s">
        <v>1</v>
      </c>
      <c r="G752" s="218" t="s">
        <v>1</v>
      </c>
      <c r="H752" s="218" t="str">
        <f t="shared" si="11"/>
        <v>Health And Social Services</v>
      </c>
      <c r="I752" s="218" t="s">
        <v>98480</v>
      </c>
      <c r="J752" s="218"/>
      <c r="K752" s="218"/>
      <c r="L752" s="218">
        <v>8084</v>
      </c>
      <c r="M752" s="214" t="s">
        <v>98605</v>
      </c>
    </row>
    <row r="753" spans="1:13" ht="15">
      <c r="A753" s="218">
        <v>8085</v>
      </c>
      <c r="B753" s="223" t="s">
        <v>98478</v>
      </c>
      <c r="C753" s="223"/>
      <c r="D753" s="223"/>
      <c r="E753" s="218" t="s">
        <v>98515</v>
      </c>
      <c r="F753" s="218" t="s">
        <v>2</v>
      </c>
      <c r="G753" s="218" t="s">
        <v>2</v>
      </c>
      <c r="H753" s="218" t="str">
        <f t="shared" si="11"/>
        <v>Health And Social Services</v>
      </c>
      <c r="I753" s="218" t="s">
        <v>98480</v>
      </c>
      <c r="J753" s="218"/>
      <c r="K753" s="218"/>
      <c r="L753" s="218">
        <v>8085</v>
      </c>
      <c r="M753" s="214" t="s">
        <v>98605</v>
      </c>
    </row>
    <row r="754" spans="1:13" ht="15">
      <c r="A754" s="218">
        <v>8111</v>
      </c>
      <c r="B754" s="223" t="s">
        <v>97744</v>
      </c>
      <c r="C754" s="223"/>
      <c r="D754" s="223"/>
      <c r="E754" s="218" t="s">
        <v>98516</v>
      </c>
      <c r="F754" s="218" t="s">
        <v>0</v>
      </c>
      <c r="G754" s="218" t="s">
        <v>0</v>
      </c>
      <c r="H754" s="218" t="str">
        <f t="shared" si="11"/>
        <v>Business And Personal Services</v>
      </c>
      <c r="I754" s="218" t="s">
        <v>97749</v>
      </c>
      <c r="J754" s="218" t="s">
        <v>98713</v>
      </c>
      <c r="K754" s="218"/>
      <c r="L754" s="218">
        <v>8111</v>
      </c>
      <c r="M754" s="214" t="s">
        <v>98605</v>
      </c>
    </row>
    <row r="755" spans="1:13" ht="15">
      <c r="A755" s="218">
        <v>8112</v>
      </c>
      <c r="B755" s="223" t="s">
        <v>97744</v>
      </c>
      <c r="C755" s="223"/>
      <c r="D755" s="223"/>
      <c r="E755" s="218" t="s">
        <v>98517</v>
      </c>
      <c r="F755" s="218" t="s">
        <v>0</v>
      </c>
      <c r="G755" s="218" t="s">
        <v>0</v>
      </c>
      <c r="H755" s="218" t="str">
        <f t="shared" si="11"/>
        <v>Business And Personal Services</v>
      </c>
      <c r="I755" s="218" t="s">
        <v>97749</v>
      </c>
      <c r="J755" s="218" t="s">
        <v>98713</v>
      </c>
      <c r="K755" s="218"/>
      <c r="L755" s="218">
        <v>8112</v>
      </c>
      <c r="M755" s="214" t="s">
        <v>98605</v>
      </c>
    </row>
    <row r="756" spans="1:13" ht="15">
      <c r="A756" s="218">
        <v>8291</v>
      </c>
      <c r="B756" s="223" t="s">
        <v>97744</v>
      </c>
      <c r="C756" s="223"/>
      <c r="D756" s="223"/>
      <c r="E756" s="218" t="s">
        <v>98518</v>
      </c>
      <c r="F756" s="218" t="s">
        <v>0</v>
      </c>
      <c r="G756" s="218" t="s">
        <v>0</v>
      </c>
      <c r="H756" s="218" t="str">
        <f t="shared" si="11"/>
        <v>Amusement &amp; Recreation Services</v>
      </c>
      <c r="I756" s="218" t="s">
        <v>98423</v>
      </c>
      <c r="J756" s="218" t="s">
        <v>98713</v>
      </c>
      <c r="K756" s="218"/>
      <c r="L756" s="218">
        <v>8291</v>
      </c>
      <c r="M756" s="214" t="s">
        <v>98605</v>
      </c>
    </row>
    <row r="757" spans="1:13" ht="15">
      <c r="A757" s="218">
        <v>8292</v>
      </c>
      <c r="B757" s="223" t="s">
        <v>97744</v>
      </c>
      <c r="C757" s="223"/>
      <c r="D757" s="223"/>
      <c r="E757" s="218" t="s">
        <v>98519</v>
      </c>
      <c r="F757" s="218" t="s">
        <v>0</v>
      </c>
      <c r="G757" s="218" t="s">
        <v>0</v>
      </c>
      <c r="H757" s="218" t="str">
        <f t="shared" si="11"/>
        <v>Amusement &amp; Recreation Services</v>
      </c>
      <c r="I757" s="218" t="s">
        <v>98423</v>
      </c>
      <c r="J757" s="218" t="s">
        <v>98713</v>
      </c>
      <c r="K757" s="218"/>
      <c r="L757" s="218">
        <v>8292</v>
      </c>
      <c r="M757" s="214" t="s">
        <v>98605</v>
      </c>
    </row>
    <row r="758" spans="1:13" ht="15">
      <c r="A758" s="218">
        <v>8292</v>
      </c>
      <c r="B758" s="223" t="s">
        <v>97744</v>
      </c>
      <c r="C758" s="223"/>
      <c r="D758" s="223"/>
      <c r="E758" s="218" t="s">
        <v>98520</v>
      </c>
      <c r="F758" s="218" t="s">
        <v>0</v>
      </c>
      <c r="G758" s="218" t="s">
        <v>0</v>
      </c>
      <c r="H758" s="218" t="str">
        <f t="shared" si="11"/>
        <v>Amusement &amp; Recreation Services</v>
      </c>
      <c r="I758" s="218" t="s">
        <v>98423</v>
      </c>
      <c r="J758" s="218" t="s">
        <v>98713</v>
      </c>
      <c r="K758" s="218"/>
      <c r="L758" s="218">
        <v>8292</v>
      </c>
      <c r="M758" s="214" t="s">
        <v>98605</v>
      </c>
    </row>
    <row r="759" spans="1:13" ht="15">
      <c r="A759" s="218">
        <v>8293</v>
      </c>
      <c r="B759" s="223" t="s">
        <v>97744</v>
      </c>
      <c r="C759" s="223"/>
      <c r="D759" s="223"/>
      <c r="E759" s="218" t="s">
        <v>98521</v>
      </c>
      <c r="F759" s="218" t="s">
        <v>2</v>
      </c>
      <c r="G759" s="218" t="s">
        <v>2</v>
      </c>
      <c r="H759" s="218" t="str">
        <f t="shared" si="11"/>
        <v>Amusement &amp; Recreation Services</v>
      </c>
      <c r="I759" s="218" t="s">
        <v>98423</v>
      </c>
      <c r="J759" s="218" t="s">
        <v>98713</v>
      </c>
      <c r="K759" s="218"/>
      <c r="L759" s="218">
        <v>8293</v>
      </c>
      <c r="M759" s="214" t="s">
        <v>98605</v>
      </c>
    </row>
    <row r="760" spans="1:13" ht="15">
      <c r="A760" s="218">
        <v>8301</v>
      </c>
      <c r="B760" s="223" t="s">
        <v>98522</v>
      </c>
      <c r="C760" s="223"/>
      <c r="D760" s="223"/>
      <c r="E760" s="218" t="s">
        <v>98523</v>
      </c>
      <c r="F760" s="218" t="s">
        <v>0</v>
      </c>
      <c r="G760" s="218" t="s">
        <v>0</v>
      </c>
      <c r="H760" s="218" t="str">
        <f t="shared" si="11"/>
        <v>Educational Services</v>
      </c>
      <c r="I760" s="218" t="s">
        <v>98524</v>
      </c>
      <c r="J760" s="218"/>
      <c r="K760" s="218"/>
      <c r="L760" s="218">
        <v>8301</v>
      </c>
      <c r="M760" s="214" t="s">
        <v>98605</v>
      </c>
    </row>
    <row r="761" spans="1:13" ht="15">
      <c r="A761" s="218">
        <v>8302</v>
      </c>
      <c r="B761" s="223" t="s">
        <v>98522</v>
      </c>
      <c r="C761" s="223"/>
      <c r="D761" s="223"/>
      <c r="E761" s="218" t="s">
        <v>98525</v>
      </c>
      <c r="F761" s="218" t="s">
        <v>1</v>
      </c>
      <c r="G761" s="218" t="s">
        <v>1</v>
      </c>
      <c r="H761" s="218" t="str">
        <f t="shared" si="11"/>
        <v>Educational Services</v>
      </c>
      <c r="I761" s="218" t="s">
        <v>98524</v>
      </c>
      <c r="J761" s="218"/>
      <c r="K761" s="218"/>
      <c r="L761" s="218">
        <v>8302</v>
      </c>
      <c r="M761" s="214" t="s">
        <v>98605</v>
      </c>
    </row>
    <row r="762" spans="1:13" ht="15">
      <c r="A762" s="218">
        <v>8303</v>
      </c>
      <c r="B762" s="223" t="s">
        <v>98522</v>
      </c>
      <c r="C762" s="223"/>
      <c r="D762" s="223"/>
      <c r="E762" s="218" t="s">
        <v>98526</v>
      </c>
      <c r="F762" s="218" t="s">
        <v>1</v>
      </c>
      <c r="G762" s="218" t="s">
        <v>1</v>
      </c>
      <c r="H762" s="218" t="str">
        <f t="shared" si="11"/>
        <v>Educational Services</v>
      </c>
      <c r="I762" s="218" t="s">
        <v>98524</v>
      </c>
      <c r="J762" s="218"/>
      <c r="K762" s="218"/>
      <c r="L762" s="218">
        <v>8303</v>
      </c>
      <c r="M762" s="214" t="s">
        <v>98605</v>
      </c>
    </row>
    <row r="763" spans="1:13" ht="15">
      <c r="A763" s="218">
        <v>8304</v>
      </c>
      <c r="B763" s="223" t="s">
        <v>98522</v>
      </c>
      <c r="C763" s="223"/>
      <c r="D763" s="223"/>
      <c r="E763" s="218" t="s">
        <v>98527</v>
      </c>
      <c r="F763" s="218" t="s">
        <v>1</v>
      </c>
      <c r="G763" s="218" t="s">
        <v>1</v>
      </c>
      <c r="H763" s="218" t="str">
        <f t="shared" si="11"/>
        <v>Educational Services</v>
      </c>
      <c r="I763" s="218" t="s">
        <v>98524</v>
      </c>
      <c r="J763" s="218"/>
      <c r="K763" s="218"/>
      <c r="L763" s="218">
        <v>8304</v>
      </c>
      <c r="M763" s="214" t="s">
        <v>98605</v>
      </c>
    </row>
    <row r="764" spans="1:13" ht="15">
      <c r="A764" s="218">
        <v>8310</v>
      </c>
      <c r="B764" s="223" t="s">
        <v>98522</v>
      </c>
      <c r="C764" s="223"/>
      <c r="D764" s="223"/>
      <c r="E764" s="218" t="s">
        <v>98528</v>
      </c>
      <c r="F764" s="218" t="s">
        <v>1</v>
      </c>
      <c r="G764" s="218" t="s">
        <v>1</v>
      </c>
      <c r="H764" s="218" t="str">
        <f t="shared" si="11"/>
        <v>Educational Services</v>
      </c>
      <c r="I764" s="218" t="s">
        <v>98524</v>
      </c>
      <c r="J764" s="218"/>
      <c r="K764" s="218"/>
      <c r="L764" s="218">
        <v>8310</v>
      </c>
      <c r="M764" s="214" t="s">
        <v>98605</v>
      </c>
    </row>
    <row r="765" spans="1:13" ht="15">
      <c r="A765" s="218">
        <v>8322</v>
      </c>
      <c r="B765" s="223" t="s">
        <v>98522</v>
      </c>
      <c r="C765" s="223"/>
      <c r="D765" s="223"/>
      <c r="E765" s="218" t="s">
        <v>98529</v>
      </c>
      <c r="F765" s="218" t="s">
        <v>1</v>
      </c>
      <c r="G765" s="218" t="s">
        <v>0</v>
      </c>
      <c r="H765" s="218" t="str">
        <f t="shared" si="11"/>
        <v>Educational Services</v>
      </c>
      <c r="I765" s="218" t="s">
        <v>98524</v>
      </c>
      <c r="J765" s="218"/>
      <c r="K765" s="218"/>
      <c r="L765" s="218">
        <v>8322</v>
      </c>
      <c r="M765" s="214" t="s">
        <v>98605</v>
      </c>
    </row>
    <row r="766" spans="1:13" ht="15">
      <c r="A766" s="218">
        <v>8322</v>
      </c>
      <c r="B766" s="223" t="s">
        <v>98522</v>
      </c>
      <c r="C766" s="223"/>
      <c r="D766" s="223"/>
      <c r="E766" s="218" t="s">
        <v>98530</v>
      </c>
      <c r="F766" s="218" t="s">
        <v>0</v>
      </c>
      <c r="G766" s="218" t="s">
        <v>0</v>
      </c>
      <c r="H766" s="218" t="str">
        <f t="shared" si="11"/>
        <v>Educational Services</v>
      </c>
      <c r="I766" s="218" t="s">
        <v>98524</v>
      </c>
      <c r="J766" s="218"/>
      <c r="K766" s="218"/>
      <c r="L766" s="218">
        <v>8322</v>
      </c>
      <c r="M766" s="214" t="s">
        <v>98605</v>
      </c>
    </row>
    <row r="767" spans="1:13" ht="15">
      <c r="A767" s="218">
        <v>8323</v>
      </c>
      <c r="B767" s="223" t="s">
        <v>98522</v>
      </c>
      <c r="C767" s="223"/>
      <c r="D767" s="223"/>
      <c r="E767" s="218" t="s">
        <v>98531</v>
      </c>
      <c r="F767" s="218" t="s">
        <v>1</v>
      </c>
      <c r="G767" s="218" t="s">
        <v>1</v>
      </c>
      <c r="H767" s="218" t="str">
        <f t="shared" si="11"/>
        <v>Educational Services</v>
      </c>
      <c r="I767" s="218" t="s">
        <v>98524</v>
      </c>
      <c r="J767" s="218"/>
      <c r="K767" s="218"/>
      <c r="L767" s="218">
        <v>8323</v>
      </c>
      <c r="M767" s="214" t="s">
        <v>98605</v>
      </c>
    </row>
    <row r="768" spans="1:13" ht="15">
      <c r="A768" s="218">
        <v>8324</v>
      </c>
      <c r="B768" s="223" t="s">
        <v>98522</v>
      </c>
      <c r="C768" s="223"/>
      <c r="D768" s="223"/>
      <c r="E768" s="218" t="s">
        <v>98532</v>
      </c>
      <c r="F768" s="218" t="s">
        <v>1</v>
      </c>
      <c r="G768" s="218" t="s">
        <v>1</v>
      </c>
      <c r="H768" s="218" t="str">
        <f t="shared" si="11"/>
        <v>Educational Services</v>
      </c>
      <c r="I768" s="218" t="s">
        <v>98524</v>
      </c>
      <c r="J768" s="218"/>
      <c r="K768" s="218"/>
      <c r="L768" s="218">
        <v>8324</v>
      </c>
      <c r="M768" s="214" t="s">
        <v>98605</v>
      </c>
    </row>
    <row r="769" spans="1:13" ht="15">
      <c r="A769" s="218">
        <v>8620</v>
      </c>
      <c r="B769" s="223" t="s">
        <v>98533</v>
      </c>
      <c r="C769" s="223"/>
      <c r="D769" s="223"/>
      <c r="E769" s="218" t="s">
        <v>98534</v>
      </c>
      <c r="F769" s="218" t="s">
        <v>1</v>
      </c>
      <c r="G769" s="218" t="s">
        <v>1</v>
      </c>
      <c r="H769" s="218" t="str">
        <f t="shared" si="11"/>
        <v>Membership Organizations</v>
      </c>
      <c r="I769" s="218" t="s">
        <v>98535</v>
      </c>
      <c r="J769" s="218"/>
      <c r="K769" s="218"/>
      <c r="L769" s="218">
        <v>8620</v>
      </c>
      <c r="M769" s="214" t="s">
        <v>98605</v>
      </c>
    </row>
    <row r="770" spans="1:13" ht="15">
      <c r="A770" s="218">
        <v>8630</v>
      </c>
      <c r="B770" s="223" t="s">
        <v>98533</v>
      </c>
      <c r="C770" s="223"/>
      <c r="D770" s="223"/>
      <c r="E770" s="218" t="s">
        <v>98536</v>
      </c>
      <c r="F770" s="218" t="s">
        <v>1</v>
      </c>
      <c r="G770" s="218" t="s">
        <v>1</v>
      </c>
      <c r="H770" s="218" t="str">
        <f t="shared" si="11"/>
        <v>Membership Organizations</v>
      </c>
      <c r="I770" s="218" t="s">
        <v>98535</v>
      </c>
      <c r="J770" s="218"/>
      <c r="K770" s="218"/>
      <c r="L770" s="218">
        <v>8630</v>
      </c>
      <c r="M770" s="214" t="s">
        <v>98605</v>
      </c>
    </row>
    <row r="771" spans="1:13" ht="15">
      <c r="A771" s="218">
        <v>8641</v>
      </c>
      <c r="B771" s="223" t="s">
        <v>98533</v>
      </c>
      <c r="C771" s="223"/>
      <c r="D771" s="223"/>
      <c r="E771" s="218" t="s">
        <v>98537</v>
      </c>
      <c r="F771" s="218" t="s">
        <v>2</v>
      </c>
      <c r="G771" s="218" t="s">
        <v>2</v>
      </c>
      <c r="H771" s="218" t="str">
        <f t="shared" ref="H771:H800" si="12">PROPER(I771)</f>
        <v>Membership Organizations</v>
      </c>
      <c r="I771" s="218" t="s">
        <v>98535</v>
      </c>
      <c r="J771" s="218"/>
      <c r="K771" s="218"/>
      <c r="L771" s="218">
        <v>8641</v>
      </c>
      <c r="M771" s="214" t="s">
        <v>98605</v>
      </c>
    </row>
    <row r="772" spans="1:13" ht="15">
      <c r="A772" s="218">
        <v>8642</v>
      </c>
      <c r="B772" s="223" t="s">
        <v>98533</v>
      </c>
      <c r="C772" s="223"/>
      <c r="D772" s="223"/>
      <c r="E772" s="218" t="s">
        <v>98538</v>
      </c>
      <c r="F772" s="218" t="s">
        <v>1</v>
      </c>
      <c r="G772" s="218" t="s">
        <v>1</v>
      </c>
      <c r="H772" s="218" t="str">
        <f t="shared" si="12"/>
        <v>Membership Organizations</v>
      </c>
      <c r="I772" s="218" t="s">
        <v>98535</v>
      </c>
      <c r="J772" s="218"/>
      <c r="K772" s="218"/>
      <c r="L772" s="218">
        <v>8642</v>
      </c>
      <c r="M772" s="214" t="s">
        <v>98605</v>
      </c>
    </row>
    <row r="773" spans="1:13" ht="15">
      <c r="A773" s="218">
        <v>8643</v>
      </c>
      <c r="B773" s="223" t="s">
        <v>98533</v>
      </c>
      <c r="C773" s="223"/>
      <c r="D773" s="223"/>
      <c r="E773" s="218" t="s">
        <v>98539</v>
      </c>
      <c r="F773" s="218" t="s">
        <v>2</v>
      </c>
      <c r="G773" s="218" t="s">
        <v>2</v>
      </c>
      <c r="H773" s="218" t="str">
        <f t="shared" si="12"/>
        <v>Membership Organizations</v>
      </c>
      <c r="I773" s="218" t="s">
        <v>98535</v>
      </c>
      <c r="J773" s="218"/>
      <c r="K773" s="218"/>
      <c r="L773" s="218">
        <v>8643</v>
      </c>
      <c r="M773" s="214" t="s">
        <v>98605</v>
      </c>
    </row>
    <row r="774" spans="1:13" ht="15">
      <c r="A774" s="218">
        <v>8644</v>
      </c>
      <c r="B774" s="223" t="s">
        <v>98533</v>
      </c>
      <c r="C774" s="223"/>
      <c r="D774" s="223"/>
      <c r="E774" s="218" t="s">
        <v>98540</v>
      </c>
      <c r="F774" s="218" t="s">
        <v>2</v>
      </c>
      <c r="G774" s="218" t="s">
        <v>2</v>
      </c>
      <c r="H774" s="218" t="str">
        <f t="shared" si="12"/>
        <v>Membership Organizations</v>
      </c>
      <c r="I774" s="218" t="s">
        <v>98535</v>
      </c>
      <c r="J774" s="218"/>
      <c r="K774" s="218"/>
      <c r="L774" s="218">
        <v>8644</v>
      </c>
      <c r="M774" s="214" t="s">
        <v>98605</v>
      </c>
    </row>
    <row r="775" spans="1:13" ht="15">
      <c r="A775" s="218">
        <v>8650</v>
      </c>
      <c r="B775" s="223" t="s">
        <v>98533</v>
      </c>
      <c r="C775" s="223"/>
      <c r="D775" s="223"/>
      <c r="E775" s="218" t="s">
        <v>98541</v>
      </c>
      <c r="F775" s="218" t="s">
        <v>1</v>
      </c>
      <c r="G775" s="218" t="s">
        <v>1</v>
      </c>
      <c r="H775" s="218" t="str">
        <f t="shared" si="12"/>
        <v>Membership Organizations</v>
      </c>
      <c r="I775" s="218" t="s">
        <v>98535</v>
      </c>
      <c r="J775" s="218"/>
      <c r="K775" s="218"/>
      <c r="L775" s="218">
        <v>8650</v>
      </c>
      <c r="M775" s="214" t="s">
        <v>98605</v>
      </c>
    </row>
    <row r="776" spans="1:13" ht="15">
      <c r="A776" s="218">
        <v>8660</v>
      </c>
      <c r="B776" s="223" t="s">
        <v>98533</v>
      </c>
      <c r="C776" s="223"/>
      <c r="D776" s="223"/>
      <c r="E776" s="218" t="s">
        <v>98542</v>
      </c>
      <c r="F776" s="218" t="s">
        <v>1</v>
      </c>
      <c r="G776" s="218" t="s">
        <v>1</v>
      </c>
      <c r="H776" s="218" t="str">
        <f t="shared" si="12"/>
        <v>Membership Organizations</v>
      </c>
      <c r="I776" s="218" t="s">
        <v>98535</v>
      </c>
      <c r="J776" s="218"/>
      <c r="K776" s="218"/>
      <c r="L776" s="218">
        <v>8660</v>
      </c>
      <c r="M776" s="214" t="s">
        <v>98605</v>
      </c>
    </row>
    <row r="777" spans="1:13" ht="15">
      <c r="A777" s="218">
        <v>8661</v>
      </c>
      <c r="B777" s="223" t="s">
        <v>98533</v>
      </c>
      <c r="C777" s="223"/>
      <c r="D777" s="223"/>
      <c r="E777" s="218" t="s">
        <v>98543</v>
      </c>
      <c r="F777" s="218" t="s">
        <v>2</v>
      </c>
      <c r="G777" s="218" t="s">
        <v>2</v>
      </c>
      <c r="H777" s="218" t="str">
        <f t="shared" si="12"/>
        <v>Membership Organizations</v>
      </c>
      <c r="I777" s="218" t="s">
        <v>98535</v>
      </c>
      <c r="J777" s="218"/>
      <c r="K777" s="218"/>
      <c r="L777" s="218">
        <v>8661</v>
      </c>
      <c r="M777" s="214" t="s">
        <v>98605</v>
      </c>
    </row>
    <row r="778" spans="1:13" ht="15">
      <c r="A778" s="218">
        <v>8671</v>
      </c>
      <c r="B778" s="223" t="s">
        <v>98533</v>
      </c>
      <c r="C778" s="223"/>
      <c r="D778" s="223"/>
      <c r="E778" s="218" t="s">
        <v>98544</v>
      </c>
      <c r="F778" s="218" t="s">
        <v>2</v>
      </c>
      <c r="G778" s="218" t="s">
        <v>2</v>
      </c>
      <c r="H778" s="218" t="str">
        <f t="shared" si="12"/>
        <v>Religious Organizations</v>
      </c>
      <c r="I778" s="218" t="s">
        <v>98545</v>
      </c>
      <c r="J778" s="218"/>
      <c r="K778" s="218"/>
      <c r="L778" s="218">
        <v>8671</v>
      </c>
      <c r="M778" s="214" t="s">
        <v>98605</v>
      </c>
    </row>
    <row r="779" spans="1:13" ht="15">
      <c r="A779" s="218">
        <v>8672</v>
      </c>
      <c r="B779" s="223" t="s">
        <v>98533</v>
      </c>
      <c r="C779" s="223"/>
      <c r="D779" s="223"/>
      <c r="E779" s="218" t="s">
        <v>98546</v>
      </c>
      <c r="F779" s="218" t="s">
        <v>1</v>
      </c>
      <c r="G779" s="218" t="s">
        <v>1</v>
      </c>
      <c r="H779" s="218" t="str">
        <f t="shared" si="12"/>
        <v>Religious Organizations</v>
      </c>
      <c r="I779" s="218" t="s">
        <v>98545</v>
      </c>
      <c r="J779" s="218"/>
      <c r="K779" s="218"/>
      <c r="L779" s="218">
        <v>8672</v>
      </c>
      <c r="M779" s="214" t="s">
        <v>98605</v>
      </c>
    </row>
    <row r="780" spans="1:13" ht="15">
      <c r="A780" s="218">
        <v>8673</v>
      </c>
      <c r="B780" s="223" t="s">
        <v>98533</v>
      </c>
      <c r="C780" s="223"/>
      <c r="D780" s="223"/>
      <c r="E780" s="218" t="s">
        <v>98547</v>
      </c>
      <c r="F780" s="218" t="s">
        <v>1</v>
      </c>
      <c r="G780" s="218" t="s">
        <v>1</v>
      </c>
      <c r="H780" s="218" t="str">
        <f t="shared" si="12"/>
        <v xml:space="preserve">Financial Lines </v>
      </c>
      <c r="I780" s="218" t="s">
        <v>98305</v>
      </c>
      <c r="J780" s="218"/>
      <c r="K780" s="218"/>
      <c r="L780" s="218">
        <v>8673</v>
      </c>
      <c r="M780" s="214" t="s">
        <v>98605</v>
      </c>
    </row>
    <row r="781" spans="1:13" ht="15">
      <c r="A781" s="218">
        <v>8910</v>
      </c>
      <c r="B781" s="223" t="s">
        <v>97744</v>
      </c>
      <c r="C781" s="223"/>
      <c r="D781" s="223"/>
      <c r="E781" s="218" t="s">
        <v>98548</v>
      </c>
      <c r="F781" s="218" t="s">
        <v>0</v>
      </c>
      <c r="G781" s="218" t="s">
        <v>0</v>
      </c>
      <c r="H781" s="218" t="str">
        <f t="shared" si="12"/>
        <v>Business And Personal Services</v>
      </c>
      <c r="I781" s="218" t="s">
        <v>97749</v>
      </c>
      <c r="J781" s="218" t="s">
        <v>98713</v>
      </c>
      <c r="K781" s="218"/>
      <c r="L781" s="218">
        <v>8910</v>
      </c>
      <c r="M781" s="214" t="s">
        <v>98605</v>
      </c>
    </row>
    <row r="782" spans="1:13" ht="15">
      <c r="A782" s="218">
        <v>8911</v>
      </c>
      <c r="B782" s="223" t="s">
        <v>97744</v>
      </c>
      <c r="C782" s="223"/>
      <c r="D782" s="223"/>
      <c r="E782" s="218" t="s">
        <v>98549</v>
      </c>
      <c r="F782" s="218" t="s">
        <v>0</v>
      </c>
      <c r="G782" s="218" t="s">
        <v>0</v>
      </c>
      <c r="H782" s="218" t="str">
        <f t="shared" si="12"/>
        <v>Business And Personal Services</v>
      </c>
      <c r="I782" s="218" t="s">
        <v>97749</v>
      </c>
      <c r="J782" s="218" t="s">
        <v>98713</v>
      </c>
      <c r="K782" s="218"/>
      <c r="L782" s="218">
        <v>8911</v>
      </c>
      <c r="M782" s="214" t="s">
        <v>98605</v>
      </c>
    </row>
    <row r="783" spans="1:13" ht="15">
      <c r="A783" s="218">
        <v>8912</v>
      </c>
      <c r="B783" s="223" t="s">
        <v>97744</v>
      </c>
      <c r="C783" s="223"/>
      <c r="D783" s="223"/>
      <c r="E783" s="218" t="s">
        <v>98550</v>
      </c>
      <c r="F783" s="218" t="s">
        <v>0</v>
      </c>
      <c r="G783" s="218" t="s">
        <v>0</v>
      </c>
      <c r="H783" s="218" t="str">
        <f t="shared" si="12"/>
        <v>Business And Personal Services</v>
      </c>
      <c r="I783" s="218" t="s">
        <v>97749</v>
      </c>
      <c r="J783" s="218" t="s">
        <v>98713</v>
      </c>
      <c r="K783" s="218"/>
      <c r="L783" s="218">
        <v>8912</v>
      </c>
      <c r="M783" s="214" t="s">
        <v>98605</v>
      </c>
    </row>
    <row r="784" spans="1:13" ht="15">
      <c r="A784" s="218">
        <v>8913</v>
      </c>
      <c r="B784" s="223" t="s">
        <v>97744</v>
      </c>
      <c r="C784" s="223"/>
      <c r="D784" s="223"/>
      <c r="E784" s="218" t="s">
        <v>98551</v>
      </c>
      <c r="F784" s="218" t="s">
        <v>1</v>
      </c>
      <c r="G784" s="218" t="s">
        <v>1</v>
      </c>
      <c r="H784" s="218" t="str">
        <f t="shared" si="12"/>
        <v>Business And Personal Services</v>
      </c>
      <c r="I784" s="218" t="s">
        <v>97749</v>
      </c>
      <c r="J784" s="218" t="s">
        <v>98713</v>
      </c>
      <c r="K784" s="218"/>
      <c r="L784" s="218">
        <v>8913</v>
      </c>
      <c r="M784" s="214" t="s">
        <v>98605</v>
      </c>
    </row>
    <row r="785" spans="1:13" ht="15">
      <c r="A785" s="218">
        <v>8914</v>
      </c>
      <c r="B785" s="223" t="s">
        <v>97744</v>
      </c>
      <c r="C785" s="223"/>
      <c r="D785" s="223"/>
      <c r="E785" s="218" t="s">
        <v>98552</v>
      </c>
      <c r="F785" s="218" t="s">
        <v>1</v>
      </c>
      <c r="G785" s="218" t="s">
        <v>1</v>
      </c>
      <c r="H785" s="218" t="str">
        <f t="shared" si="12"/>
        <v>Business And Personal Services</v>
      </c>
      <c r="I785" s="218" t="s">
        <v>97749</v>
      </c>
      <c r="J785" s="218" t="s">
        <v>98713</v>
      </c>
      <c r="K785" s="218"/>
      <c r="L785" s="218">
        <v>8914</v>
      </c>
      <c r="M785" s="214" t="s">
        <v>98605</v>
      </c>
    </row>
    <row r="786" spans="1:13" ht="15">
      <c r="A786" s="218">
        <v>8915</v>
      </c>
      <c r="B786" s="223" t="s">
        <v>97744</v>
      </c>
      <c r="C786" s="223"/>
      <c r="D786" s="223"/>
      <c r="E786" s="218" t="s">
        <v>98553</v>
      </c>
      <c r="F786" s="218" t="s">
        <v>0</v>
      </c>
      <c r="G786" s="218" t="s">
        <v>0</v>
      </c>
      <c r="H786" s="218" t="str">
        <f t="shared" si="12"/>
        <v>Business And Personal Services</v>
      </c>
      <c r="I786" s="218" t="s">
        <v>97749</v>
      </c>
      <c r="J786" s="218" t="s">
        <v>98713</v>
      </c>
      <c r="K786" s="218" t="s">
        <v>98714</v>
      </c>
      <c r="L786" s="218">
        <v>8915</v>
      </c>
      <c r="M786" s="214" t="s">
        <v>98605</v>
      </c>
    </row>
    <row r="787" spans="1:13" ht="15">
      <c r="A787" s="218">
        <v>8916</v>
      </c>
      <c r="B787" s="223" t="s">
        <v>97744</v>
      </c>
      <c r="C787" s="223"/>
      <c r="D787" s="223"/>
      <c r="E787" s="218" t="s">
        <v>98554</v>
      </c>
      <c r="F787" s="218" t="s">
        <v>0</v>
      </c>
      <c r="G787" s="218" t="s">
        <v>0</v>
      </c>
      <c r="H787" s="218" t="str">
        <f t="shared" si="12"/>
        <v>Business And Personal Services</v>
      </c>
      <c r="I787" s="218" t="s">
        <v>97749</v>
      </c>
      <c r="J787" s="218" t="s">
        <v>98713</v>
      </c>
      <c r="K787" s="218" t="s">
        <v>98714</v>
      </c>
      <c r="L787" s="218">
        <v>8916</v>
      </c>
      <c r="M787" s="214" t="s">
        <v>98605</v>
      </c>
    </row>
    <row r="788" spans="1:13" ht="15">
      <c r="A788" s="218">
        <v>8917</v>
      </c>
      <c r="B788" s="223" t="s">
        <v>97744</v>
      </c>
      <c r="C788" s="223"/>
      <c r="D788" s="223"/>
      <c r="E788" s="218" t="s">
        <v>98555</v>
      </c>
      <c r="F788" s="218" t="s">
        <v>0</v>
      </c>
      <c r="G788" s="218" t="s">
        <v>0</v>
      </c>
      <c r="H788" s="218" t="str">
        <f t="shared" si="12"/>
        <v>Business And Personal Services</v>
      </c>
      <c r="I788" s="218" t="s">
        <v>97749</v>
      </c>
      <c r="J788" s="218" t="s">
        <v>98713</v>
      </c>
      <c r="K788" s="218"/>
      <c r="L788" s="218">
        <v>8917</v>
      </c>
      <c r="M788" s="214" t="s">
        <v>98605</v>
      </c>
    </row>
    <row r="789" spans="1:13" ht="15">
      <c r="A789" s="218">
        <v>8918</v>
      </c>
      <c r="B789" s="223" t="s">
        <v>97744</v>
      </c>
      <c r="C789" s="223"/>
      <c r="D789" s="223"/>
      <c r="E789" s="218" t="s">
        <v>98556</v>
      </c>
      <c r="F789" s="218" t="s">
        <v>0</v>
      </c>
      <c r="G789" s="218" t="s">
        <v>0</v>
      </c>
      <c r="H789" s="218" t="str">
        <f t="shared" si="12"/>
        <v>Business And Personal Services</v>
      </c>
      <c r="I789" s="218" t="s">
        <v>97749</v>
      </c>
      <c r="J789" s="218" t="s">
        <v>98713</v>
      </c>
      <c r="K789" s="218"/>
      <c r="L789" s="218">
        <v>8918</v>
      </c>
      <c r="M789" s="214" t="s">
        <v>98605</v>
      </c>
    </row>
    <row r="790" spans="1:13" ht="15">
      <c r="A790" s="218">
        <v>8940</v>
      </c>
      <c r="B790" s="223" t="s">
        <v>98557</v>
      </c>
      <c r="C790" s="223"/>
      <c r="D790" s="223"/>
      <c r="E790" s="218" t="s">
        <v>98558</v>
      </c>
      <c r="F790" s="218" t="s">
        <v>1</v>
      </c>
      <c r="G790" s="218" t="s">
        <v>1</v>
      </c>
      <c r="H790" s="218" t="str">
        <f t="shared" si="12"/>
        <v>Government &amp; Public Services</v>
      </c>
      <c r="I790" s="218" t="s">
        <v>98464</v>
      </c>
      <c r="J790" s="218"/>
      <c r="K790" s="218"/>
      <c r="L790" s="218">
        <v>8940</v>
      </c>
      <c r="M790" s="214" t="s">
        <v>98605</v>
      </c>
    </row>
    <row r="791" spans="1:13" ht="15">
      <c r="A791" s="218">
        <v>8941</v>
      </c>
      <c r="B791" s="223" t="s">
        <v>98557</v>
      </c>
      <c r="C791" s="223"/>
      <c r="D791" s="223"/>
      <c r="E791" s="218" t="s">
        <v>98559</v>
      </c>
      <c r="F791" s="218" t="s">
        <v>1</v>
      </c>
      <c r="G791" s="218" t="s">
        <v>1</v>
      </c>
      <c r="H791" s="218" t="str">
        <f t="shared" si="12"/>
        <v>Government &amp; Public Services</v>
      </c>
      <c r="I791" s="218" t="s">
        <v>98464</v>
      </c>
      <c r="J791" s="218"/>
      <c r="K791" s="218"/>
      <c r="L791" s="218">
        <v>8941</v>
      </c>
      <c r="M791" s="214" t="s">
        <v>98605</v>
      </c>
    </row>
    <row r="792" spans="1:13" ht="15">
      <c r="A792" s="218">
        <v>8942</v>
      </c>
      <c r="B792" s="223" t="s">
        <v>98557</v>
      </c>
      <c r="C792" s="223"/>
      <c r="D792" s="223"/>
      <c r="E792" s="218" t="s">
        <v>98560</v>
      </c>
      <c r="F792" s="218" t="s">
        <v>1</v>
      </c>
      <c r="G792" s="218" t="s">
        <v>1</v>
      </c>
      <c r="H792" s="218" t="str">
        <f t="shared" si="12"/>
        <v>Government &amp; Public Services</v>
      </c>
      <c r="I792" s="218" t="s">
        <v>98464</v>
      </c>
      <c r="J792" s="218"/>
      <c r="K792" s="218"/>
      <c r="L792" s="218">
        <v>8942</v>
      </c>
      <c r="M792" s="214" t="s">
        <v>98605</v>
      </c>
    </row>
    <row r="793" spans="1:13" ht="15">
      <c r="A793" s="218">
        <v>8943</v>
      </c>
      <c r="B793" s="223" t="s">
        <v>98557</v>
      </c>
      <c r="C793" s="223"/>
      <c r="D793" s="223"/>
      <c r="E793" s="218" t="s">
        <v>98561</v>
      </c>
      <c r="F793" s="218" t="s">
        <v>1</v>
      </c>
      <c r="G793" s="218" t="s">
        <v>1</v>
      </c>
      <c r="H793" s="218" t="str">
        <f t="shared" si="12"/>
        <v>Government &amp; Public Services</v>
      </c>
      <c r="I793" s="218" t="s">
        <v>98464</v>
      </c>
      <c r="J793" s="218"/>
      <c r="K793" s="218"/>
      <c r="L793" s="218">
        <v>8943</v>
      </c>
      <c r="M793" s="214" t="s">
        <v>98605</v>
      </c>
    </row>
    <row r="794" spans="1:13" ht="15">
      <c r="A794" s="218">
        <v>8944</v>
      </c>
      <c r="B794" s="223" t="s">
        <v>98557</v>
      </c>
      <c r="C794" s="223"/>
      <c r="D794" s="223"/>
      <c r="E794" s="218" t="s">
        <v>98562</v>
      </c>
      <c r="F794" s="218" t="s">
        <v>1</v>
      </c>
      <c r="G794" s="218" t="s">
        <v>1</v>
      </c>
      <c r="H794" s="218" t="str">
        <f t="shared" si="12"/>
        <v>Government &amp; Public Services</v>
      </c>
      <c r="I794" s="218" t="s">
        <v>98464</v>
      </c>
      <c r="J794" s="218"/>
      <c r="K794" s="218"/>
      <c r="L794" s="218">
        <v>8944</v>
      </c>
      <c r="M794" s="214" t="s">
        <v>98605</v>
      </c>
    </row>
    <row r="795" spans="1:13" ht="15">
      <c r="A795" s="218">
        <v>8945</v>
      </c>
      <c r="B795" s="223" t="s">
        <v>98557</v>
      </c>
      <c r="C795" s="223"/>
      <c r="D795" s="223"/>
      <c r="E795" s="218" t="s">
        <v>98563</v>
      </c>
      <c r="F795" s="218" t="s">
        <v>1</v>
      </c>
      <c r="G795" s="218" t="s">
        <v>1</v>
      </c>
      <c r="H795" s="218" t="str">
        <f t="shared" si="12"/>
        <v>Government &amp; Public Services</v>
      </c>
      <c r="I795" s="218" t="s">
        <v>98464</v>
      </c>
      <c r="J795" s="218"/>
      <c r="K795" s="218"/>
      <c r="L795" s="218">
        <v>8945</v>
      </c>
      <c r="M795" s="214" t="s">
        <v>98605</v>
      </c>
    </row>
    <row r="796" spans="1:13" ht="15">
      <c r="A796" s="218">
        <v>8946</v>
      </c>
      <c r="B796" s="223" t="s">
        <v>98557</v>
      </c>
      <c r="C796" s="223"/>
      <c r="D796" s="223"/>
      <c r="E796" s="218" t="s">
        <v>98564</v>
      </c>
      <c r="F796" s="218" t="s">
        <v>1</v>
      </c>
      <c r="G796" s="218" t="s">
        <v>1</v>
      </c>
      <c r="H796" s="218" t="str">
        <f t="shared" si="12"/>
        <v>Government &amp; Public Services</v>
      </c>
      <c r="I796" s="218" t="s">
        <v>98464</v>
      </c>
      <c r="J796" s="218"/>
      <c r="K796" s="218"/>
      <c r="L796" s="218">
        <v>8946</v>
      </c>
      <c r="M796" s="214" t="s">
        <v>98605</v>
      </c>
    </row>
    <row r="797" spans="1:13" ht="15">
      <c r="A797" s="218">
        <v>8947</v>
      </c>
      <c r="B797" s="223" t="s">
        <v>98557</v>
      </c>
      <c r="C797" s="223"/>
      <c r="D797" s="223"/>
      <c r="E797" s="218" t="s">
        <v>98565</v>
      </c>
      <c r="F797" s="218" t="s">
        <v>1</v>
      </c>
      <c r="G797" s="218" t="s">
        <v>1</v>
      </c>
      <c r="H797" s="218" t="str">
        <f t="shared" si="12"/>
        <v>Government &amp; Public Services</v>
      </c>
      <c r="I797" s="218" t="s">
        <v>98464</v>
      </c>
      <c r="J797" s="218"/>
      <c r="K797" s="218"/>
      <c r="L797" s="218">
        <v>8947</v>
      </c>
      <c r="M797" s="214" t="s">
        <v>98605</v>
      </c>
    </row>
    <row r="798" spans="1:13" ht="15">
      <c r="A798" s="218">
        <v>8948</v>
      </c>
      <c r="B798" s="223" t="s">
        <v>98557</v>
      </c>
      <c r="C798" s="223"/>
      <c r="D798" s="223"/>
      <c r="E798" s="218" t="s">
        <v>98566</v>
      </c>
      <c r="F798" s="218" t="s">
        <v>1</v>
      </c>
      <c r="G798" s="218" t="s">
        <v>1</v>
      </c>
      <c r="H798" s="218" t="str">
        <f t="shared" si="12"/>
        <v>Government &amp; Public Services</v>
      </c>
      <c r="I798" s="218" t="s">
        <v>98464</v>
      </c>
      <c r="J798" s="218"/>
      <c r="K798" s="218"/>
      <c r="L798" s="218">
        <v>8948</v>
      </c>
      <c r="M798" s="214" t="s">
        <v>98605</v>
      </c>
    </row>
    <row r="799" spans="1:13" ht="15">
      <c r="A799" s="218">
        <v>8949</v>
      </c>
      <c r="B799" s="223" t="s">
        <v>98557</v>
      </c>
      <c r="C799" s="223"/>
      <c r="D799" s="223"/>
      <c r="E799" s="218" t="s">
        <v>98567</v>
      </c>
      <c r="F799" s="218" t="s">
        <v>1</v>
      </c>
      <c r="G799" s="218" t="s">
        <v>1</v>
      </c>
      <c r="H799" s="218" t="str">
        <f t="shared" si="12"/>
        <v>Government &amp; Public Services</v>
      </c>
      <c r="I799" s="218" t="s">
        <v>98464</v>
      </c>
      <c r="J799" s="218"/>
      <c r="K799" s="218"/>
      <c r="L799" s="218">
        <v>8949</v>
      </c>
      <c r="M799" s="214" t="s">
        <v>98605</v>
      </c>
    </row>
    <row r="800" spans="1:13" ht="15">
      <c r="A800" s="218">
        <v>8950</v>
      </c>
      <c r="B800" s="223" t="s">
        <v>98557</v>
      </c>
      <c r="C800" s="223"/>
      <c r="D800" s="223"/>
      <c r="E800" s="218" t="s">
        <v>98568</v>
      </c>
      <c r="F800" s="218" t="s">
        <v>2</v>
      </c>
      <c r="G800" s="218" t="s">
        <v>2</v>
      </c>
      <c r="H800" s="218" t="str">
        <f t="shared" si="12"/>
        <v>Government &amp; Public Services</v>
      </c>
      <c r="I800" s="218" t="s">
        <v>98464</v>
      </c>
      <c r="J800" s="218"/>
      <c r="K800" s="218"/>
      <c r="L800" s="218">
        <v>8950</v>
      </c>
      <c r="M800" s="214" t="s">
        <v>98605</v>
      </c>
    </row>
  </sheetData>
  <sheetProtection password="D926" sheet="1" objects="1" scenarios="1"/>
  <autoFilter ref="A1:M800" xr:uid="{00000000-0009-0000-0000-00001C000000}"/>
  <conditionalFormatting sqref="X7:X16">
    <cfRule type="colorScale" priority="2">
      <colorScale>
        <cfvo type="min"/>
        <cfvo type="percentile" val="50"/>
        <cfvo type="max"/>
        <color rgb="FF63BE7B"/>
        <color rgb="FFFFEB84"/>
        <color rgb="FFF8696B"/>
      </colorScale>
    </cfRule>
  </conditionalFormatting>
  <conditionalFormatting sqref="X20:X29">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horizontalDpi="90" verticalDpi="9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24"/>
  <sheetViews>
    <sheetView workbookViewId="0">
      <selection activeCell="D21" sqref="D21"/>
    </sheetView>
  </sheetViews>
  <sheetFormatPr defaultRowHeight="12.75"/>
  <cols>
    <col min="1" max="1" width="18.28515625" bestFit="1" customWidth="1"/>
    <col min="2" max="2" width="14.28515625" bestFit="1" customWidth="1"/>
  </cols>
  <sheetData>
    <row r="1" spans="1:2" ht="13.5" thickBot="1">
      <c r="A1" s="1114" t="s">
        <v>86</v>
      </c>
      <c r="B1" s="1115" t="s">
        <v>101</v>
      </c>
    </row>
    <row r="2" spans="1:2" ht="13.5" thickBot="1">
      <c r="A2" s="1116" t="s">
        <v>87</v>
      </c>
      <c r="B2" s="1117" t="s">
        <v>108</v>
      </c>
    </row>
    <row r="3" spans="1:2" ht="13.5" thickBot="1">
      <c r="A3" s="1116" t="s">
        <v>88</v>
      </c>
      <c r="B3" s="1117" t="s">
        <v>107</v>
      </c>
    </row>
    <row r="4" spans="1:2" ht="13.5" thickBot="1">
      <c r="A4" s="1116" t="s">
        <v>89</v>
      </c>
      <c r="B4" s="1117" t="s">
        <v>109</v>
      </c>
    </row>
    <row r="5" spans="1:2" ht="13.5" thickBot="1">
      <c r="A5" s="1116" t="s">
        <v>90</v>
      </c>
      <c r="B5" s="1117" t="s">
        <v>102</v>
      </c>
    </row>
    <row r="6" spans="1:2" ht="13.5" thickBot="1">
      <c r="A6" s="1116" t="s">
        <v>100823</v>
      </c>
      <c r="B6" s="1117"/>
    </row>
    <row r="7" spans="1:2" ht="13.5" thickBot="1">
      <c r="A7" s="1116" t="s">
        <v>91</v>
      </c>
      <c r="B7" s="1117" t="s">
        <v>104</v>
      </c>
    </row>
    <row r="8" spans="1:2" ht="13.5" thickBot="1">
      <c r="A8" s="1116" t="s">
        <v>92</v>
      </c>
      <c r="B8" s="1117" t="s">
        <v>105</v>
      </c>
    </row>
    <row r="9" spans="1:2" ht="13.5" thickBot="1">
      <c r="A9" s="1116" t="s">
        <v>93</v>
      </c>
      <c r="B9" s="1117" t="s">
        <v>100839</v>
      </c>
    </row>
    <row r="10" spans="1:2" ht="13.5" thickBot="1">
      <c r="A10" s="1116" t="s">
        <v>94</v>
      </c>
      <c r="B10" s="1117" t="s">
        <v>100840</v>
      </c>
    </row>
    <row r="11" spans="1:2" ht="13.5" thickBot="1">
      <c r="A11" s="1116" t="s">
        <v>95</v>
      </c>
      <c r="B11" s="1117" t="s">
        <v>106</v>
      </c>
    </row>
    <row r="12" spans="1:2" ht="13.5" thickBot="1">
      <c r="A12" s="1116" t="s">
        <v>96</v>
      </c>
      <c r="B12" s="1117"/>
    </row>
    <row r="13" spans="1:2" ht="13.5" thickBot="1">
      <c r="A13" s="1116" t="s">
        <v>100824</v>
      </c>
      <c r="B13" s="1117"/>
    </row>
    <row r="14" spans="1:2" ht="13.5" thickBot="1">
      <c r="A14" s="1116" t="s">
        <v>100825</v>
      </c>
      <c r="B14" s="1117"/>
    </row>
    <row r="15" spans="1:2" ht="13.5" thickBot="1">
      <c r="A15" s="1116" t="s">
        <v>100826</v>
      </c>
      <c r="B15" s="1117"/>
    </row>
    <row r="16" spans="1:2" ht="13.5" thickBot="1">
      <c r="A16" s="1116" t="s">
        <v>100827</v>
      </c>
      <c r="B16" s="1117"/>
    </row>
    <row r="17" spans="1:2" ht="13.5" thickBot="1">
      <c r="A17" s="1116" t="s">
        <v>97</v>
      </c>
      <c r="B17" s="1117" t="s">
        <v>103</v>
      </c>
    </row>
    <row r="18" spans="1:2" ht="13.5" thickBot="1">
      <c r="A18" s="1116" t="s">
        <v>100828</v>
      </c>
      <c r="B18" s="1117"/>
    </row>
    <row r="19" spans="1:2" ht="13.5" thickBot="1">
      <c r="A19" s="1116" t="s">
        <v>98</v>
      </c>
      <c r="B19" s="1117" t="s">
        <v>110</v>
      </c>
    </row>
    <row r="20" spans="1:2" ht="13.5" thickBot="1">
      <c r="A20" s="1116" t="s">
        <v>100829</v>
      </c>
      <c r="B20" s="1118"/>
    </row>
    <row r="21" spans="1:2" ht="13.5" thickBot="1">
      <c r="A21" s="1116" t="s">
        <v>100830</v>
      </c>
      <c r="B21" s="1117"/>
    </row>
    <row r="22" spans="1:2" ht="13.5" thickBot="1">
      <c r="A22" s="1116" t="s">
        <v>100831</v>
      </c>
      <c r="B22" s="1118"/>
    </row>
    <row r="23" spans="1:2" ht="13.5" thickBot="1">
      <c r="A23" s="1119" t="s">
        <v>100832</v>
      </c>
      <c r="B23" s="1118"/>
    </row>
    <row r="24" spans="1:2" ht="13.5" thickBot="1">
      <c r="A24" s="1114" t="s">
        <v>100833</v>
      </c>
      <c r="B24" s="1118"/>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4"/>
  <sheetViews>
    <sheetView workbookViewId="0">
      <selection activeCell="B5" sqref="B5"/>
    </sheetView>
  </sheetViews>
  <sheetFormatPr defaultRowHeight="12.75"/>
  <sheetData>
    <row r="1" spans="1:2">
      <c r="B1" t="s">
        <v>185</v>
      </c>
    </row>
    <row r="2" spans="1:2">
      <c r="A2">
        <v>1</v>
      </c>
      <c r="B2" t="s">
        <v>186</v>
      </c>
    </row>
    <row r="4" spans="1:2">
      <c r="B4" s="141"/>
    </row>
  </sheetData>
  <dataValidations count="1">
    <dataValidation type="list" allowBlank="1" showInputMessage="1" showErrorMessage="1" sqref="A2:A4" xr:uid="{00000000-0002-0000-1E00-000000000000}">
      <formula1>"0,1"</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11</vt:i4>
      </vt:variant>
    </vt:vector>
  </HeadingPairs>
  <TitlesOfParts>
    <vt:vector size="44" baseType="lpstr">
      <vt:lpstr>Log</vt:lpstr>
      <vt:lpstr>Map</vt:lpstr>
      <vt:lpstr>Input Sheet</vt:lpstr>
      <vt:lpstr>Property Risk Grading </vt:lpstr>
      <vt:lpstr>Opta bins Model</vt:lpstr>
      <vt:lpstr>Capactity Calculator </vt:lpstr>
      <vt:lpstr>Quote Sheet</vt:lpstr>
      <vt:lpstr>Additional Info</vt:lpstr>
      <vt:lpstr>Internal Audit</vt:lpstr>
      <vt:lpstr>Flood</vt:lpstr>
      <vt:lpstr>EQ Calculator </vt:lpstr>
      <vt:lpstr>PCODES</vt:lpstr>
      <vt:lpstr>Algorithm_Temple</vt:lpstr>
      <vt:lpstr>Algorithm_QC</vt:lpstr>
      <vt:lpstr>Algorithm_ON</vt:lpstr>
      <vt:lpstr>Algorithm_BC</vt:lpstr>
      <vt:lpstr>EQ rates</vt:lpstr>
      <vt:lpstr>Algorithm_West</vt:lpstr>
      <vt:lpstr>Algorithm_ATL</vt:lpstr>
      <vt:lpstr>List type of construction</vt:lpstr>
      <vt:lpstr>Algorithm_QC_2590</vt:lpstr>
      <vt:lpstr>Algorithm_ON_2590</vt:lpstr>
      <vt:lpstr>Algorithm_West_2590</vt:lpstr>
      <vt:lpstr>Algorithm_Other_2590</vt:lpstr>
      <vt:lpstr>Algorithm_East_2590</vt:lpstr>
      <vt:lpstr>Algorithm_QC_Eco</vt:lpstr>
      <vt:lpstr>Algorithm_ON_Eco</vt:lpstr>
      <vt:lpstr>Algorithm_BC_Eco</vt:lpstr>
      <vt:lpstr>Algorithm_AB_Other_Eco</vt:lpstr>
      <vt:lpstr>Sheet3</vt:lpstr>
      <vt:lpstr>Opta Algorithm</vt:lpstr>
      <vt:lpstr>NBQSdata</vt:lpstr>
      <vt:lpstr>Printing</vt:lpstr>
      <vt:lpstr>Nbofstoreys</vt:lpstr>
      <vt:lpstr>PostalCode</vt:lpstr>
      <vt:lpstr>'EQ rates'!Print_Area</vt:lpstr>
      <vt:lpstr>'EQ rates'!Print_Titles</vt:lpstr>
      <vt:lpstr>Province</vt:lpstr>
      <vt:lpstr>Algorithm_ON_2590!RateON</vt:lpstr>
      <vt:lpstr>Totalinsuredvalue</vt:lpstr>
      <vt:lpstr>TypeConstruction</vt:lpstr>
      <vt:lpstr>Typeofconstruction</vt:lpstr>
      <vt:lpstr>Yes</vt:lpstr>
      <vt:lpstr>Yrbuilt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kpitkin</dc:creator>
  <cp:lastModifiedBy>Nick Kidd</cp:lastModifiedBy>
  <cp:lastPrinted>2019-11-22T17:34:23Z</cp:lastPrinted>
  <dcterms:created xsi:type="dcterms:W3CDTF">2016-11-04T14:10:15Z</dcterms:created>
  <dcterms:modified xsi:type="dcterms:W3CDTF">2022-07-23T15:50:35Z</dcterms:modified>
</cp:coreProperties>
</file>